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Almacén " sheetId="2" r:id="rId5"/>
    <sheet state="visible" name="SUBRECETAS Y GUARNICIONES" sheetId="3" r:id="rId6"/>
    <sheet state="visible" name="CONCENTRADO DE SUB Y GUA" sheetId="4" r:id="rId7"/>
    <sheet state="visible" name="REC ALIMENTOS" sheetId="5" r:id="rId8"/>
    <sheet state="visible" name="COSTEO COPEO Y BOTELLA" sheetId="6" r:id="rId9"/>
    <sheet state="visible" name="Copia de COSTEO COPEO Y BOTELLA" sheetId="7" r:id="rId10"/>
    <sheet state="visible" name="REC COCTELES" sheetId="8" r:id="rId11"/>
    <sheet state="visible" name="Rotación" sheetId="9" r:id="rId12"/>
    <sheet state="visible" name="PRONOSTICO DE ALIMENTOS" sheetId="10" r:id="rId13"/>
    <sheet state="visible" name="PRONOSTICO DE BEBIDAS" sheetId="11" r:id="rId14"/>
    <sheet state="visible" name="Listado de personal con sueldo" sheetId="12" r:id="rId15"/>
    <sheet state="visible" name="Horario de personal" sheetId="13" r:id="rId16"/>
    <sheet state="visible" name="Perfil y descripción" sheetId="14" r:id="rId17"/>
    <sheet state="visible" name="Calendario de pre-apertura" sheetId="15" r:id="rId18"/>
    <sheet state="visible" name="INVERSION" sheetId="16" r:id="rId19"/>
    <sheet state="visible" name="Vtas, Nómina, MP, Com y Efectiv" sheetId="17" r:id="rId20"/>
    <sheet state="visible" name="Gtos Op y Adm" sheetId="18" r:id="rId21"/>
    <sheet state="visible" name="Edo Resultados" sheetId="19" r:id="rId22"/>
    <sheet state="visible" name="Depreciación" sheetId="20" r:id="rId23"/>
    <sheet state="visible" name="Balances" sheetId="21" r:id="rId24"/>
  </sheets>
  <definedNames>
    <definedName hidden="1" localSheetId="8" name="Z_12B1F123_F42C_475F_B94A_368059E9E701_.wvu.FilterData">'Rotación'!$G$14</definedName>
  </definedNames>
  <calcPr/>
  <customWorkbookViews>
    <customWorkbookView activeSheetId="0" maximized="1" windowHeight="0" windowWidth="0" guid="{12B1F123-F42C-475F-B94A-368059E9E701}" name="Filtro 1"/>
  </customWorkbookViews>
</workbook>
</file>

<file path=xl/sharedStrings.xml><?xml version="1.0" encoding="utf-8"?>
<sst xmlns="http://schemas.openxmlformats.org/spreadsheetml/2006/main" count="12073" uniqueCount="1617">
  <si>
    <t>Producto</t>
  </si>
  <si>
    <t>Unidad</t>
  </si>
  <si>
    <t>Masa drenada</t>
  </si>
  <si>
    <t>Costo bruto</t>
  </si>
  <si>
    <t xml:space="preserve">Costo neto </t>
  </si>
  <si>
    <t>Código</t>
  </si>
  <si>
    <t>.</t>
  </si>
  <si>
    <t>NOMBRE DEL ESTABLECIMIENTO</t>
  </si>
  <si>
    <t>Inventario físico</t>
  </si>
  <si>
    <t>Inventario Teorico</t>
  </si>
  <si>
    <t>Maximo</t>
  </si>
  <si>
    <t>Minimo</t>
  </si>
  <si>
    <t>Almacén de Abarrotes y secos</t>
  </si>
  <si>
    <t>Marca o proveedor</t>
  </si>
  <si>
    <t xml:space="preserve">Presentación de compra </t>
  </si>
  <si>
    <t xml:space="preserve">Masa drenada </t>
  </si>
  <si>
    <t>Costo Bruto</t>
  </si>
  <si>
    <t>ABA-001</t>
  </si>
  <si>
    <t>Azucár</t>
  </si>
  <si>
    <t>Morena</t>
  </si>
  <si>
    <t>Kg</t>
  </si>
  <si>
    <t>ABA-002</t>
  </si>
  <si>
    <t>Acido Citrico</t>
  </si>
  <si>
    <t>Citricos</t>
  </si>
  <si>
    <t>ABA-003</t>
  </si>
  <si>
    <t>Canela en polvo</t>
  </si>
  <si>
    <t>Moderna</t>
  </si>
  <si>
    <t>ABA-004</t>
  </si>
  <si>
    <t>ABA-005</t>
  </si>
  <si>
    <t>ABA-006</t>
  </si>
  <si>
    <t>ABA-007</t>
  </si>
  <si>
    <t>ABA-008</t>
  </si>
  <si>
    <t>ABA-009</t>
  </si>
  <si>
    <t>ABA-010</t>
  </si>
  <si>
    <t>ABA-011</t>
  </si>
  <si>
    <t>ABA-012</t>
  </si>
  <si>
    <t>ABA-013</t>
  </si>
  <si>
    <t>ABA-014</t>
  </si>
  <si>
    <t>ABA-015</t>
  </si>
  <si>
    <t>ABA-016</t>
  </si>
  <si>
    <t>ABA-017</t>
  </si>
  <si>
    <t>ABA-018</t>
  </si>
  <si>
    <t>ABA-019</t>
  </si>
  <si>
    <t>ABA-020</t>
  </si>
  <si>
    <t>ABA-021</t>
  </si>
  <si>
    <t>ABA-022</t>
  </si>
  <si>
    <t>ABA-023</t>
  </si>
  <si>
    <t>ABA-024</t>
  </si>
  <si>
    <t>ABA-025</t>
  </si>
  <si>
    <t>ABA-026</t>
  </si>
  <si>
    <t>ABA-027</t>
  </si>
  <si>
    <t>ABA-028</t>
  </si>
  <si>
    <t>ABA-029</t>
  </si>
  <si>
    <t>ABA-030</t>
  </si>
  <si>
    <t>ABA-031</t>
  </si>
  <si>
    <t>ABA-032</t>
  </si>
  <si>
    <t>ABA-033</t>
  </si>
  <si>
    <t>ABA-034</t>
  </si>
  <si>
    <t>ABA-035</t>
  </si>
  <si>
    <t>ABA-036</t>
  </si>
  <si>
    <t>ABA-037</t>
  </si>
  <si>
    <t>ABA-038</t>
  </si>
  <si>
    <t>ABA-039</t>
  </si>
  <si>
    <t>ABA-040</t>
  </si>
  <si>
    <t>ABA-041</t>
  </si>
  <si>
    <t>ABA-042</t>
  </si>
  <si>
    <t>ABA-043</t>
  </si>
  <si>
    <t>ABA-044</t>
  </si>
  <si>
    <t>ABA-045</t>
  </si>
  <si>
    <t>ABA-046</t>
  </si>
  <si>
    <t>ABA-047</t>
  </si>
  <si>
    <t>ABA-048</t>
  </si>
  <si>
    <t>ABA-049</t>
  </si>
  <si>
    <t>ABA-050</t>
  </si>
  <si>
    <t>ABA-051</t>
  </si>
  <si>
    <t>ABA-052</t>
  </si>
  <si>
    <t>ABA-053</t>
  </si>
  <si>
    <t>ABA-054</t>
  </si>
  <si>
    <t>ABA-055</t>
  </si>
  <si>
    <t>ABA-056</t>
  </si>
  <si>
    <t>ABA-057</t>
  </si>
  <si>
    <t>ABA-058</t>
  </si>
  <si>
    <t>ABA-059</t>
  </si>
  <si>
    <t>ABA-060</t>
  </si>
  <si>
    <t>ABA-061</t>
  </si>
  <si>
    <t>ABA-062</t>
  </si>
  <si>
    <t>ABA-063</t>
  </si>
  <si>
    <t>ABA-064</t>
  </si>
  <si>
    <t>ABA-065</t>
  </si>
  <si>
    <t>ABA-066</t>
  </si>
  <si>
    <t>ABA-067</t>
  </si>
  <si>
    <t>ABA-068</t>
  </si>
  <si>
    <t>ABA-069</t>
  </si>
  <si>
    <t>ABA-070</t>
  </si>
  <si>
    <t>ABA-071</t>
  </si>
  <si>
    <t>ABA-072</t>
  </si>
  <si>
    <t>ABA-073</t>
  </si>
  <si>
    <t>ABA-074</t>
  </si>
  <si>
    <t>ABA-075</t>
  </si>
  <si>
    <t>ABA-076</t>
  </si>
  <si>
    <t>ABA-077</t>
  </si>
  <si>
    <t>ABA-078</t>
  </si>
  <si>
    <t>ABA-079</t>
  </si>
  <si>
    <t>ABA-080</t>
  </si>
  <si>
    <t>ABA-081</t>
  </si>
  <si>
    <t>ABA-082</t>
  </si>
  <si>
    <t>ABA-083</t>
  </si>
  <si>
    <t>ABA-084</t>
  </si>
  <si>
    <t>ABA-085</t>
  </si>
  <si>
    <t>ABA-086</t>
  </si>
  <si>
    <t>ABA-087</t>
  </si>
  <si>
    <t>ABA-088</t>
  </si>
  <si>
    <t>ABA-089</t>
  </si>
  <si>
    <t>ABA-090</t>
  </si>
  <si>
    <t>ABA-091</t>
  </si>
  <si>
    <t>ABA-092</t>
  </si>
  <si>
    <t>ABA-093</t>
  </si>
  <si>
    <t>ABA-094</t>
  </si>
  <si>
    <t>ABA-095</t>
  </si>
  <si>
    <t>ABA-096</t>
  </si>
  <si>
    <t>ABA-097</t>
  </si>
  <si>
    <t>ABA-098</t>
  </si>
  <si>
    <t>ABA-099</t>
  </si>
  <si>
    <t>ABA-100</t>
  </si>
  <si>
    <t>Almacén de Frutas y Verduras</t>
  </si>
  <si>
    <t>% Merma</t>
  </si>
  <si>
    <t>Utilizable</t>
  </si>
  <si>
    <t>Peso neto</t>
  </si>
  <si>
    <t>Costo neto</t>
  </si>
  <si>
    <t>FYV-001</t>
  </si>
  <si>
    <t>FYV-002</t>
  </si>
  <si>
    <t>FYV-003</t>
  </si>
  <si>
    <t>FYV-004</t>
  </si>
  <si>
    <t>FYV-005</t>
  </si>
  <si>
    <t>FYV-006</t>
  </si>
  <si>
    <t>FYV-007</t>
  </si>
  <si>
    <t>FYV-008</t>
  </si>
  <si>
    <t>FYV-009</t>
  </si>
  <si>
    <t>FYV-010</t>
  </si>
  <si>
    <t>FYV-011</t>
  </si>
  <si>
    <t>FYV-012</t>
  </si>
  <si>
    <t>FYV-013</t>
  </si>
  <si>
    <t>FYV-014</t>
  </si>
  <si>
    <t>FYV-015</t>
  </si>
  <si>
    <t>FYV-016</t>
  </si>
  <si>
    <t>FYV-017</t>
  </si>
  <si>
    <t>FYV-018</t>
  </si>
  <si>
    <t>FYV-019</t>
  </si>
  <si>
    <t>FYV-020</t>
  </si>
  <si>
    <t>FYV-021</t>
  </si>
  <si>
    <t>FYV-022</t>
  </si>
  <si>
    <t>FYV-023</t>
  </si>
  <si>
    <t>FYV-024</t>
  </si>
  <si>
    <t>FYV-025</t>
  </si>
  <si>
    <t>FYV-026</t>
  </si>
  <si>
    <t>FYV-027</t>
  </si>
  <si>
    <t>FYV-028</t>
  </si>
  <si>
    <t>FYV-029</t>
  </si>
  <si>
    <t>FYV-030</t>
  </si>
  <si>
    <t>FYV-031</t>
  </si>
  <si>
    <t>FYV-032</t>
  </si>
  <si>
    <t>FYV-033</t>
  </si>
  <si>
    <t>FYV-034</t>
  </si>
  <si>
    <t>FYV-035</t>
  </si>
  <si>
    <t>FYV-036</t>
  </si>
  <si>
    <t>FYV-037</t>
  </si>
  <si>
    <t>FYV-038</t>
  </si>
  <si>
    <t>FYV-039</t>
  </si>
  <si>
    <t>FYV-040</t>
  </si>
  <si>
    <t>FYV-041</t>
  </si>
  <si>
    <t>FYV-042</t>
  </si>
  <si>
    <t>FYV-043</t>
  </si>
  <si>
    <t>FYV-044</t>
  </si>
  <si>
    <t>FYV-045</t>
  </si>
  <si>
    <t>FYV-046</t>
  </si>
  <si>
    <t>FYV-047</t>
  </si>
  <si>
    <t>FYV-048</t>
  </si>
  <si>
    <t>FYV-049</t>
  </si>
  <si>
    <t>FYV-050</t>
  </si>
  <si>
    <t>FYV-051</t>
  </si>
  <si>
    <t>FYV-052</t>
  </si>
  <si>
    <t>FYV-053</t>
  </si>
  <si>
    <t>FYV-054</t>
  </si>
  <si>
    <t>FYV-055</t>
  </si>
  <si>
    <t>FYV-056</t>
  </si>
  <si>
    <t>FYV-057</t>
  </si>
  <si>
    <t>FYV-058</t>
  </si>
  <si>
    <t>FYV-059</t>
  </si>
  <si>
    <t>FYV-060</t>
  </si>
  <si>
    <t>FYV-061</t>
  </si>
  <si>
    <t>FYV-062</t>
  </si>
  <si>
    <t>FYV-063</t>
  </si>
  <si>
    <t>FYV-064</t>
  </si>
  <si>
    <t>FYV-065</t>
  </si>
  <si>
    <t>FYV-066</t>
  </si>
  <si>
    <t>FYV-067</t>
  </si>
  <si>
    <t>FYV-068</t>
  </si>
  <si>
    <t>FYV-069</t>
  </si>
  <si>
    <t>FYV-070</t>
  </si>
  <si>
    <t>FYV-071</t>
  </si>
  <si>
    <t>FYV-072</t>
  </si>
  <si>
    <t>FYV-073</t>
  </si>
  <si>
    <t>FYV-074</t>
  </si>
  <si>
    <t>FYV-075</t>
  </si>
  <si>
    <t>FYV-076</t>
  </si>
  <si>
    <t>FYV-077</t>
  </si>
  <si>
    <t>FYV-078</t>
  </si>
  <si>
    <t>FYV-079</t>
  </si>
  <si>
    <t>FYV-080</t>
  </si>
  <si>
    <t>FYV-081</t>
  </si>
  <si>
    <t>FYV-082</t>
  </si>
  <si>
    <t>FYV-083</t>
  </si>
  <si>
    <t>FYV-084</t>
  </si>
  <si>
    <t>FYV-085</t>
  </si>
  <si>
    <t>FYV-086</t>
  </si>
  <si>
    <t>FYV-087</t>
  </si>
  <si>
    <t>FYV-088</t>
  </si>
  <si>
    <t>FYV-089</t>
  </si>
  <si>
    <t>FYV-090</t>
  </si>
  <si>
    <t>FYV-091</t>
  </si>
  <si>
    <t>FYV-092</t>
  </si>
  <si>
    <t>FYV-093</t>
  </si>
  <si>
    <t>FYV-094</t>
  </si>
  <si>
    <t>FYV-095</t>
  </si>
  <si>
    <t>FYV-096</t>
  </si>
  <si>
    <t>FYV-097</t>
  </si>
  <si>
    <t>FYV-098</t>
  </si>
  <si>
    <t>FYV-099</t>
  </si>
  <si>
    <t>FYV-100</t>
  </si>
  <si>
    <t>Almacén de cárnicos (res, cerdo, aves, pescados, mariscos, animales de caza, etc.)</t>
  </si>
  <si>
    <t>Res</t>
  </si>
  <si>
    <t>RES-001</t>
  </si>
  <si>
    <t>RES-002</t>
  </si>
  <si>
    <t>RES-003</t>
  </si>
  <si>
    <t>RES-004</t>
  </si>
  <si>
    <t>RES-005</t>
  </si>
  <si>
    <t>RES-006</t>
  </si>
  <si>
    <t>RES-007</t>
  </si>
  <si>
    <t>RES-008</t>
  </si>
  <si>
    <t>RES-009</t>
  </si>
  <si>
    <t>RES-010</t>
  </si>
  <si>
    <t>Cerdo</t>
  </si>
  <si>
    <t>CER-001</t>
  </si>
  <si>
    <t>CER-002</t>
  </si>
  <si>
    <t>CER-003</t>
  </si>
  <si>
    <t>CER-004</t>
  </si>
  <si>
    <t>CER-005</t>
  </si>
  <si>
    <t>CER-006</t>
  </si>
  <si>
    <t>CER-007</t>
  </si>
  <si>
    <t>CER-008</t>
  </si>
  <si>
    <t>CER-009</t>
  </si>
  <si>
    <t>CER-010</t>
  </si>
  <si>
    <t>Aves</t>
  </si>
  <si>
    <t>AVE-001</t>
  </si>
  <si>
    <t>AVE-002</t>
  </si>
  <si>
    <t>AVE-003</t>
  </si>
  <si>
    <t>AVE-004</t>
  </si>
  <si>
    <t>AVE-005</t>
  </si>
  <si>
    <t>AVE-006</t>
  </si>
  <si>
    <t>AVE-007</t>
  </si>
  <si>
    <t>AVE-008</t>
  </si>
  <si>
    <t>AVE-009</t>
  </si>
  <si>
    <t>AVE-010</t>
  </si>
  <si>
    <t>Pescados y mariscos</t>
  </si>
  <si>
    <t>PYM-001</t>
  </si>
  <si>
    <t>PYM-002</t>
  </si>
  <si>
    <t>PYM-003</t>
  </si>
  <si>
    <t>PYM-004</t>
  </si>
  <si>
    <t>PYM-005</t>
  </si>
  <si>
    <t>PYM-006</t>
  </si>
  <si>
    <t>PYM-007</t>
  </si>
  <si>
    <t>PYM-008</t>
  </si>
  <si>
    <t>PYM-009</t>
  </si>
  <si>
    <t>PYM-010</t>
  </si>
  <si>
    <t>Animales de caza</t>
  </si>
  <si>
    <t>ADC-001</t>
  </si>
  <si>
    <t>ADC-002</t>
  </si>
  <si>
    <t>ADC-003</t>
  </si>
  <si>
    <t>ADC-004</t>
  </si>
  <si>
    <t>ADC-005</t>
  </si>
  <si>
    <t>ADC-006</t>
  </si>
  <si>
    <t>ADC-007</t>
  </si>
  <si>
    <t>ADC-008</t>
  </si>
  <si>
    <t>ADC-009</t>
  </si>
  <si>
    <t>ADC-010</t>
  </si>
  <si>
    <t>Almacén de Lácteos y embutidos</t>
  </si>
  <si>
    <t>Marca o preveedor</t>
  </si>
  <si>
    <t>Presentación de compra/masa drenada</t>
  </si>
  <si>
    <t>LAC-001</t>
  </si>
  <si>
    <t>LAC-002</t>
  </si>
  <si>
    <t>LAC-003</t>
  </si>
  <si>
    <t>LAC-004</t>
  </si>
  <si>
    <t>LAC-005</t>
  </si>
  <si>
    <t>LAC-006</t>
  </si>
  <si>
    <t>LAC-007</t>
  </si>
  <si>
    <t>LAC-008</t>
  </si>
  <si>
    <t>LAC-009</t>
  </si>
  <si>
    <t>LAC-010</t>
  </si>
  <si>
    <t>LAC-011</t>
  </si>
  <si>
    <t>LAC-012</t>
  </si>
  <si>
    <t>LAC-013</t>
  </si>
  <si>
    <t>LAC-014</t>
  </si>
  <si>
    <t>LAC-015</t>
  </si>
  <si>
    <t>LAC-016</t>
  </si>
  <si>
    <t>LAC-017</t>
  </si>
  <si>
    <t>LAC-018</t>
  </si>
  <si>
    <t>LAC-019</t>
  </si>
  <si>
    <t>LAC-020</t>
  </si>
  <si>
    <t>LAC-021</t>
  </si>
  <si>
    <t>LAC-022</t>
  </si>
  <si>
    <t>LAC-023</t>
  </si>
  <si>
    <t>LAC-024</t>
  </si>
  <si>
    <t>LAC-025</t>
  </si>
  <si>
    <t>LAC-026</t>
  </si>
  <si>
    <t>LAC-027</t>
  </si>
  <si>
    <t>LAC-028</t>
  </si>
  <si>
    <t>LAC-029</t>
  </si>
  <si>
    <t>LAC-030</t>
  </si>
  <si>
    <t>LAC-031</t>
  </si>
  <si>
    <t>LAC-032</t>
  </si>
  <si>
    <t>LAC-033</t>
  </si>
  <si>
    <t>LAC-034</t>
  </si>
  <si>
    <t>LAC-035</t>
  </si>
  <si>
    <t>LAC-036</t>
  </si>
  <si>
    <t>LAC-037</t>
  </si>
  <si>
    <t>LAC-038</t>
  </si>
  <si>
    <t>LAC-039</t>
  </si>
  <si>
    <t>LAC-040</t>
  </si>
  <si>
    <t>LAC-041</t>
  </si>
  <si>
    <t>LAC-042</t>
  </si>
  <si>
    <t>LAC-043</t>
  </si>
  <si>
    <t>LAC-044</t>
  </si>
  <si>
    <t>LAC-045</t>
  </si>
  <si>
    <t>LAC-046</t>
  </si>
  <si>
    <t>LAC-047</t>
  </si>
  <si>
    <t>LAC-048</t>
  </si>
  <si>
    <t>LAC-049</t>
  </si>
  <si>
    <t>LAC-050</t>
  </si>
  <si>
    <t>LAC-051</t>
  </si>
  <si>
    <t>LAC-052</t>
  </si>
  <si>
    <t>LAC-053</t>
  </si>
  <si>
    <t>LAC-054</t>
  </si>
  <si>
    <t>LAC-055</t>
  </si>
  <si>
    <t>LAC-056</t>
  </si>
  <si>
    <t>LAC-057</t>
  </si>
  <si>
    <t>LAC-058</t>
  </si>
  <si>
    <t>LAC-059</t>
  </si>
  <si>
    <t>LAC-060</t>
  </si>
  <si>
    <t>LAC-061</t>
  </si>
  <si>
    <t>LAC-062</t>
  </si>
  <si>
    <t>LAC-063</t>
  </si>
  <si>
    <t>LAC-064</t>
  </si>
  <si>
    <t>LAC-065</t>
  </si>
  <si>
    <t>LAC-066</t>
  </si>
  <si>
    <t>LAC-067</t>
  </si>
  <si>
    <t>LAC-068</t>
  </si>
  <si>
    <t>LAC-069</t>
  </si>
  <si>
    <t>LAC-070</t>
  </si>
  <si>
    <t>LAC-071</t>
  </si>
  <si>
    <t>LAC-072</t>
  </si>
  <si>
    <t>LAC-073</t>
  </si>
  <si>
    <t>LAC-074</t>
  </si>
  <si>
    <t>LAC-075</t>
  </si>
  <si>
    <t>LAC-076</t>
  </si>
  <si>
    <t>LAC-077</t>
  </si>
  <si>
    <t>LAC-078</t>
  </si>
  <si>
    <t>LAC-079</t>
  </si>
  <si>
    <t>LAC-080</t>
  </si>
  <si>
    <t>LAC-081</t>
  </si>
  <si>
    <t>LAC-082</t>
  </si>
  <si>
    <t>LAC-083</t>
  </si>
  <si>
    <t>LAC-084</t>
  </si>
  <si>
    <t>LAC-085</t>
  </si>
  <si>
    <t>LAC-086</t>
  </si>
  <si>
    <t>LAC-087</t>
  </si>
  <si>
    <t>LAC-088</t>
  </si>
  <si>
    <t>LAC-089</t>
  </si>
  <si>
    <t>LAC-090</t>
  </si>
  <si>
    <t>LAC-091</t>
  </si>
  <si>
    <t>LAC-092</t>
  </si>
  <si>
    <t>LAC-093</t>
  </si>
  <si>
    <t>LAC-094</t>
  </si>
  <si>
    <t>LAC-095</t>
  </si>
  <si>
    <t>LAC-096</t>
  </si>
  <si>
    <t>LAC-097</t>
  </si>
  <si>
    <t>LAC-098</t>
  </si>
  <si>
    <t>LAC-099</t>
  </si>
  <si>
    <t>LAC-100</t>
  </si>
  <si>
    <t>Almacén de bebicas no alcohólicas</t>
  </si>
  <si>
    <t>BNA-001</t>
  </si>
  <si>
    <t xml:space="preserve">Coca cola </t>
  </si>
  <si>
    <t>Coca Cola</t>
  </si>
  <si>
    <t>BNA-002</t>
  </si>
  <si>
    <t>Coca cola dieta</t>
  </si>
  <si>
    <t>BNA-003</t>
  </si>
  <si>
    <t>Coca cola zero</t>
  </si>
  <si>
    <t>BNA-004</t>
  </si>
  <si>
    <t>Sprite</t>
  </si>
  <si>
    <t>BNA-005</t>
  </si>
  <si>
    <t>Fanta</t>
  </si>
  <si>
    <t>BNA-006</t>
  </si>
  <si>
    <t>Fresca</t>
  </si>
  <si>
    <t>BNA-007</t>
  </si>
  <si>
    <t xml:space="preserve">Sidral </t>
  </si>
  <si>
    <t>BNA-008</t>
  </si>
  <si>
    <t>BNA-009</t>
  </si>
  <si>
    <t>BNA-010</t>
  </si>
  <si>
    <t>BNA-011</t>
  </si>
  <si>
    <t>BNA-012</t>
  </si>
  <si>
    <t>BNA-013</t>
  </si>
  <si>
    <t>BNA-014</t>
  </si>
  <si>
    <t>BNA-015</t>
  </si>
  <si>
    <t>BNA-016</t>
  </si>
  <si>
    <t>BNA-017</t>
  </si>
  <si>
    <t>BNA-018</t>
  </si>
  <si>
    <t>BNA-019</t>
  </si>
  <si>
    <t>BNA-020</t>
  </si>
  <si>
    <t>BNA-021</t>
  </si>
  <si>
    <t>BNA-022</t>
  </si>
  <si>
    <t>BNA-023</t>
  </si>
  <si>
    <t>BNA-024</t>
  </si>
  <si>
    <t>BNA-025</t>
  </si>
  <si>
    <t>BNA-026</t>
  </si>
  <si>
    <t>BNA-027</t>
  </si>
  <si>
    <t>BNA-028</t>
  </si>
  <si>
    <t>BNA-029</t>
  </si>
  <si>
    <t>BNA-030</t>
  </si>
  <si>
    <t>BNA-031</t>
  </si>
  <si>
    <t>BNA-032</t>
  </si>
  <si>
    <t>BNA-033</t>
  </si>
  <si>
    <t>BNA-034</t>
  </si>
  <si>
    <t>BNA-035</t>
  </si>
  <si>
    <t>BNA-036</t>
  </si>
  <si>
    <t>BNA-037</t>
  </si>
  <si>
    <t>BNA-038</t>
  </si>
  <si>
    <t>BNA-039</t>
  </si>
  <si>
    <t>BNA-040</t>
  </si>
  <si>
    <t>BNA-041</t>
  </si>
  <si>
    <t>BNA-042</t>
  </si>
  <si>
    <t>BNA-043</t>
  </si>
  <si>
    <t>BNA-044</t>
  </si>
  <si>
    <t>BNA-045</t>
  </si>
  <si>
    <t>BNA-046</t>
  </si>
  <si>
    <t>BNA-047</t>
  </si>
  <si>
    <t>BNA-048</t>
  </si>
  <si>
    <t>BNA-049</t>
  </si>
  <si>
    <t>BNA-050</t>
  </si>
  <si>
    <t>BNA-051</t>
  </si>
  <si>
    <t>BNA-052</t>
  </si>
  <si>
    <t>BNA-053</t>
  </si>
  <si>
    <t>BNA-054</t>
  </si>
  <si>
    <t>BNA-055</t>
  </si>
  <si>
    <t>BNA-056</t>
  </si>
  <si>
    <t>BNA-057</t>
  </si>
  <si>
    <t>BNA-058</t>
  </si>
  <si>
    <t>BNA-059</t>
  </si>
  <si>
    <t>BNA-060</t>
  </si>
  <si>
    <t>BNA-061</t>
  </si>
  <si>
    <t>BNA-062</t>
  </si>
  <si>
    <t>BNA-063</t>
  </si>
  <si>
    <t>BNA-064</t>
  </si>
  <si>
    <t>BNA-065</t>
  </si>
  <si>
    <t>BNA-066</t>
  </si>
  <si>
    <t>BNA-067</t>
  </si>
  <si>
    <t>BNA-068</t>
  </si>
  <si>
    <t>BNA-069</t>
  </si>
  <si>
    <t>BNA-070</t>
  </si>
  <si>
    <t>BNA-071</t>
  </si>
  <si>
    <t>BNA-072</t>
  </si>
  <si>
    <t>BNA-073</t>
  </si>
  <si>
    <t>BNA-074</t>
  </si>
  <si>
    <t>BNA-075</t>
  </si>
  <si>
    <t>BNA-076</t>
  </si>
  <si>
    <t>BNA-077</t>
  </si>
  <si>
    <t>BNA-078</t>
  </si>
  <si>
    <t>BNA-079</t>
  </si>
  <si>
    <t>BNA-080</t>
  </si>
  <si>
    <t>BNA-081</t>
  </si>
  <si>
    <t>BNA-082</t>
  </si>
  <si>
    <t>BNA-083</t>
  </si>
  <si>
    <t>BNA-084</t>
  </si>
  <si>
    <t>BNA-085</t>
  </si>
  <si>
    <t>BNA-086</t>
  </si>
  <si>
    <t>BNA-087</t>
  </si>
  <si>
    <t>BNA-088</t>
  </si>
  <si>
    <t>BNA-089</t>
  </si>
  <si>
    <t>BNA-090</t>
  </si>
  <si>
    <t>BNA-091</t>
  </si>
  <si>
    <t>BNA-092</t>
  </si>
  <si>
    <t>BNA-093</t>
  </si>
  <si>
    <t>BNA-094</t>
  </si>
  <si>
    <t>BNA-095</t>
  </si>
  <si>
    <t>BNA-096</t>
  </si>
  <si>
    <t>BNA-097</t>
  </si>
  <si>
    <t>BNA-098</t>
  </si>
  <si>
    <t>BNA-099</t>
  </si>
  <si>
    <t>BNA-100</t>
  </si>
  <si>
    <t>Almacén de bebicas alcohólicas</t>
  </si>
  <si>
    <t>BAL-001</t>
  </si>
  <si>
    <t>BAL-002</t>
  </si>
  <si>
    <t>BAL-003</t>
  </si>
  <si>
    <t>BAL-004</t>
  </si>
  <si>
    <t>BAL-005</t>
  </si>
  <si>
    <t>BAL-006</t>
  </si>
  <si>
    <t>BAL-007</t>
  </si>
  <si>
    <t>BAL-008</t>
  </si>
  <si>
    <t>BAL-009</t>
  </si>
  <si>
    <t>BAL-010</t>
  </si>
  <si>
    <t>BAL-011</t>
  </si>
  <si>
    <t>BAL-012</t>
  </si>
  <si>
    <t>BAL-013</t>
  </si>
  <si>
    <t>BAL-014</t>
  </si>
  <si>
    <t>BAL-015</t>
  </si>
  <si>
    <t>BAL-016</t>
  </si>
  <si>
    <t>BAL-017</t>
  </si>
  <si>
    <t>BAL-018</t>
  </si>
  <si>
    <t>BAL-019</t>
  </si>
  <si>
    <t>BAL-020</t>
  </si>
  <si>
    <t>BAL-021</t>
  </si>
  <si>
    <t>BAL-022</t>
  </si>
  <si>
    <t>BAL-023</t>
  </si>
  <si>
    <t>BAL-024</t>
  </si>
  <si>
    <t>BAL-025</t>
  </si>
  <si>
    <t>BAL-026</t>
  </si>
  <si>
    <t>BAL-027</t>
  </si>
  <si>
    <t>BAL-028</t>
  </si>
  <si>
    <t>BAL-029</t>
  </si>
  <si>
    <t>BAL-030</t>
  </si>
  <si>
    <t>BAL-031</t>
  </si>
  <si>
    <t>BAL-032</t>
  </si>
  <si>
    <t>BAL-033</t>
  </si>
  <si>
    <t>BAL-034</t>
  </si>
  <si>
    <t>BAL-035</t>
  </si>
  <si>
    <t>BAL-036</t>
  </si>
  <si>
    <t>BAL-037</t>
  </si>
  <si>
    <t>BAL-038</t>
  </si>
  <si>
    <t>BAL-039</t>
  </si>
  <si>
    <t>BAL-040</t>
  </si>
  <si>
    <t>BAL-041</t>
  </si>
  <si>
    <t>BAL-042</t>
  </si>
  <si>
    <t>BAL-043</t>
  </si>
  <si>
    <t>BAL-044</t>
  </si>
  <si>
    <t>BAL-045</t>
  </si>
  <si>
    <t>BAL-046</t>
  </si>
  <si>
    <t>BAL-047</t>
  </si>
  <si>
    <t>BAL-048</t>
  </si>
  <si>
    <t>BAL-049</t>
  </si>
  <si>
    <t>BAL-050</t>
  </si>
  <si>
    <t>BAL-051</t>
  </si>
  <si>
    <t>BAL-052</t>
  </si>
  <si>
    <t>BAL-053</t>
  </si>
  <si>
    <t>BAL-054</t>
  </si>
  <si>
    <t>BAL-055</t>
  </si>
  <si>
    <t>BAL-056</t>
  </si>
  <si>
    <t>BAL-057</t>
  </si>
  <si>
    <t>BAL-058</t>
  </si>
  <si>
    <t>BAL-059</t>
  </si>
  <si>
    <t>BAL-060</t>
  </si>
  <si>
    <t>BAL-061</t>
  </si>
  <si>
    <t>BAL-062</t>
  </si>
  <si>
    <t>BAL-063</t>
  </si>
  <si>
    <t>BAL-064</t>
  </si>
  <si>
    <t>BAL-065</t>
  </si>
  <si>
    <t>BAL-066</t>
  </si>
  <si>
    <t>BAL-067</t>
  </si>
  <si>
    <t>BAL-068</t>
  </si>
  <si>
    <t>BAL-069</t>
  </si>
  <si>
    <t>BAL-070</t>
  </si>
  <si>
    <t>BAL-071</t>
  </si>
  <si>
    <t>BAL-072</t>
  </si>
  <si>
    <t>BAL-073</t>
  </si>
  <si>
    <t>BAL-074</t>
  </si>
  <si>
    <t>BAL-075</t>
  </si>
  <si>
    <t>BAL-076</t>
  </si>
  <si>
    <t>BAL-077</t>
  </si>
  <si>
    <t>BAL-078</t>
  </si>
  <si>
    <t>BAL-079</t>
  </si>
  <si>
    <t>BAL-080</t>
  </si>
  <si>
    <t>BAL-081</t>
  </si>
  <si>
    <t>BAL-082</t>
  </si>
  <si>
    <t>BAL-083</t>
  </si>
  <si>
    <t>BAL-084</t>
  </si>
  <si>
    <t>BAL-085</t>
  </si>
  <si>
    <t>BAL-086</t>
  </si>
  <si>
    <t>BAL-087</t>
  </si>
  <si>
    <t>BAL-088</t>
  </si>
  <si>
    <t>BAL-089</t>
  </si>
  <si>
    <t>BAL-090</t>
  </si>
  <si>
    <t>BAL-091</t>
  </si>
  <si>
    <t>BAL-092</t>
  </si>
  <si>
    <t>BAL-093</t>
  </si>
  <si>
    <t>BAL-094</t>
  </si>
  <si>
    <t>BAL-095</t>
  </si>
  <si>
    <t>BAL-096</t>
  </si>
  <si>
    <t>BAL-097</t>
  </si>
  <si>
    <t>BAL-098</t>
  </si>
  <si>
    <t>BAL-099</t>
  </si>
  <si>
    <t>BAL-100</t>
  </si>
  <si>
    <t>Almacén otros</t>
  </si>
  <si>
    <t>OTR-001</t>
  </si>
  <si>
    <t>OTR-002</t>
  </si>
  <si>
    <t>OTR-003</t>
  </si>
  <si>
    <t>OTR-004</t>
  </si>
  <si>
    <t>OTR-005</t>
  </si>
  <si>
    <t>OTR-006</t>
  </si>
  <si>
    <t>OTR-007</t>
  </si>
  <si>
    <t>OTR-008</t>
  </si>
  <si>
    <t>OTR-009</t>
  </si>
  <si>
    <t>OTR-010</t>
  </si>
  <si>
    <t>OTR-011</t>
  </si>
  <si>
    <t>OTR-012</t>
  </si>
  <si>
    <t>OTR-013</t>
  </si>
  <si>
    <t>OTR-014</t>
  </si>
  <si>
    <t>OTR-015</t>
  </si>
  <si>
    <t>OTR-016</t>
  </si>
  <si>
    <t>OTR-017</t>
  </si>
  <si>
    <t>OTR-018</t>
  </si>
  <si>
    <t>OTR-019</t>
  </si>
  <si>
    <t>OTR-020</t>
  </si>
  <si>
    <t>OTR-021</t>
  </si>
  <si>
    <t>OTR-022</t>
  </si>
  <si>
    <t>OTR-023</t>
  </si>
  <si>
    <t>OTR-024</t>
  </si>
  <si>
    <t>OTR-025</t>
  </si>
  <si>
    <t>OTR-026</t>
  </si>
  <si>
    <t>OTR-027</t>
  </si>
  <si>
    <t>OTR-028</t>
  </si>
  <si>
    <t>OTR-029</t>
  </si>
  <si>
    <t>OTR-030</t>
  </si>
  <si>
    <t>OTR-031</t>
  </si>
  <si>
    <t>OTR-032</t>
  </si>
  <si>
    <t>OTR-033</t>
  </si>
  <si>
    <t>OTR-034</t>
  </si>
  <si>
    <t>OTR-035</t>
  </si>
  <si>
    <t>OTR-036</t>
  </si>
  <si>
    <t>OTR-037</t>
  </si>
  <si>
    <t>OTR-038</t>
  </si>
  <si>
    <t>OTR-039</t>
  </si>
  <si>
    <t>OTR-040</t>
  </si>
  <si>
    <t>OTR-041</t>
  </si>
  <si>
    <t>OTR-042</t>
  </si>
  <si>
    <t>OTR-043</t>
  </si>
  <si>
    <t>OTR-044</t>
  </si>
  <si>
    <t>OTR-045</t>
  </si>
  <si>
    <t>OTR-046</t>
  </si>
  <si>
    <t>OTR-047</t>
  </si>
  <si>
    <t>OTR-048</t>
  </si>
  <si>
    <t>OTR-049</t>
  </si>
  <si>
    <t>OTR-050</t>
  </si>
  <si>
    <t>OTR-051</t>
  </si>
  <si>
    <t>OTR-052</t>
  </si>
  <si>
    <t>OTR-053</t>
  </si>
  <si>
    <t>OTR-054</t>
  </si>
  <si>
    <t>OTR-055</t>
  </si>
  <si>
    <t>OTR-056</t>
  </si>
  <si>
    <t>OTR-057</t>
  </si>
  <si>
    <t>OTR-058</t>
  </si>
  <si>
    <t>OTR-059</t>
  </si>
  <si>
    <t>OTR-060</t>
  </si>
  <si>
    <t>OTR-061</t>
  </si>
  <si>
    <t>OTR-062</t>
  </si>
  <si>
    <t>OTR-063</t>
  </si>
  <si>
    <t>OTR-064</t>
  </si>
  <si>
    <t>OTR-065</t>
  </si>
  <si>
    <t>OTR-066</t>
  </si>
  <si>
    <t>OTR-067</t>
  </si>
  <si>
    <t>OTR-068</t>
  </si>
  <si>
    <t>OTR-069</t>
  </si>
  <si>
    <t>OTR-070</t>
  </si>
  <si>
    <t>OTR-071</t>
  </si>
  <si>
    <t>OTR-072</t>
  </si>
  <si>
    <t>OTR-073</t>
  </si>
  <si>
    <t>OTR-074</t>
  </si>
  <si>
    <t>OTR-075</t>
  </si>
  <si>
    <t>OTR-076</t>
  </si>
  <si>
    <t>OTR-077</t>
  </si>
  <si>
    <t>OTR-078</t>
  </si>
  <si>
    <t>OTR-079</t>
  </si>
  <si>
    <t>OTR-080</t>
  </si>
  <si>
    <t>OTR-081</t>
  </si>
  <si>
    <t>OTR-082</t>
  </si>
  <si>
    <t>OTR-083</t>
  </si>
  <si>
    <t>OTR-084</t>
  </si>
  <si>
    <t>OTR-085</t>
  </si>
  <si>
    <t>OTR-086</t>
  </si>
  <si>
    <t>OTR-087</t>
  </si>
  <si>
    <t>OTR-088</t>
  </si>
  <si>
    <t>OTR-089</t>
  </si>
  <si>
    <t>OTR-090</t>
  </si>
  <si>
    <t>OTR-091</t>
  </si>
  <si>
    <t>OTR-092</t>
  </si>
  <si>
    <t>OTR-093</t>
  </si>
  <si>
    <t>OTR-094</t>
  </si>
  <si>
    <t>OTR-095</t>
  </si>
  <si>
    <t>OTR-096</t>
  </si>
  <si>
    <t>OTR-097</t>
  </si>
  <si>
    <t>OTR-098</t>
  </si>
  <si>
    <t>OTR-099</t>
  </si>
  <si>
    <t>OTR-100</t>
  </si>
  <si>
    <t>SUB-RECETAS</t>
  </si>
  <si>
    <t>GUARNICIONES</t>
  </si>
  <si>
    <t>NOMBRE:</t>
  </si>
  <si>
    <t>FECHA:</t>
  </si>
  <si>
    <t>CÓDIGO DE RECETA:</t>
  </si>
  <si>
    <t>sub001</t>
  </si>
  <si>
    <t>PORCIONES:</t>
  </si>
  <si>
    <t>Gua001</t>
  </si>
  <si>
    <t>CÓDIGO</t>
  </si>
  <si>
    <t>INGREDIENTES</t>
  </si>
  <si>
    <t>CANTIDAD</t>
  </si>
  <si>
    <t>UNIDAD</t>
  </si>
  <si>
    <t>EQUIPO Y UTENSILIOS</t>
  </si>
  <si>
    <t>COSTO NETO</t>
  </si>
  <si>
    <t>IMPORTE</t>
  </si>
  <si>
    <t>PREPARACIÒN</t>
  </si>
  <si>
    <t>ELABORACION</t>
  </si>
  <si>
    <t>TOTAL DE MP:</t>
  </si>
  <si>
    <t>ELABORACIÒN</t>
  </si>
  <si>
    <t>TOTAL P/P:</t>
  </si>
  <si>
    <t>IMPREVISTO:</t>
  </si>
  <si>
    <t>TOTAL DE COSTO:</t>
  </si>
  <si>
    <t>MONTAJE</t>
  </si>
  <si>
    <t>OBSERVACIONES</t>
  </si>
  <si>
    <t>Nombre/Producto</t>
  </si>
  <si>
    <t>Total de costo</t>
  </si>
  <si>
    <t>PRIMER TIEMPO</t>
  </si>
  <si>
    <t>SEGUNDO TIEMPO</t>
  </si>
  <si>
    <t>TERCER TIEMPO</t>
  </si>
  <si>
    <t>CUARTO TIEMPO</t>
  </si>
  <si>
    <t>QUINTO TIEMPO</t>
  </si>
  <si>
    <t>SEXTO TIEMPO</t>
  </si>
  <si>
    <t>IMPUESTO</t>
  </si>
  <si>
    <t>IMPUESTO:</t>
  </si>
  <si>
    <t>FACTOR DE VENTA</t>
  </si>
  <si>
    <t>% DE COSTO</t>
  </si>
  <si>
    <t>Azucar</t>
  </si>
  <si>
    <t>0.200</t>
  </si>
  <si>
    <t>Cuchara</t>
  </si>
  <si>
    <t>Cuchillo de chef</t>
  </si>
  <si>
    <t>Olla</t>
  </si>
  <si>
    <t>0</t>
  </si>
  <si>
    <t>Tabla para cortar verdura</t>
  </si>
  <si>
    <t>Parrilla</t>
  </si>
  <si>
    <t>Cortar zanahoria en juliana</t>
  </si>
  <si>
    <t>Cortar chayote en brunoise</t>
  </si>
  <si>
    <t>Cocinar la juliana de zanahoria en agua hirbo</t>
  </si>
  <si>
    <t>PRECIO SUGERIDO:</t>
  </si>
  <si>
    <t>IVA:</t>
  </si>
  <si>
    <t>PRECIO SUGERIDO CON IVA:</t>
  </si>
  <si>
    <t>AJUSTE A LA CARTA</t>
  </si>
  <si>
    <t>PRECIO AJUSTADO:</t>
  </si>
  <si>
    <t>Pineri</t>
  </si>
  <si>
    <t>PRECIO AJUSTADO SIN IVA:</t>
  </si>
  <si>
    <t>NUEVO % DE COSTO:</t>
  </si>
  <si>
    <t>NUEVO FACTOR DE VENTA:</t>
  </si>
  <si>
    <t>COSTEO DE BEBIDAS POR BOTELLA</t>
  </si>
  <si>
    <t xml:space="preserve">Código </t>
  </si>
  <si>
    <t>ArtÍculo</t>
  </si>
  <si>
    <t>Capacidad (L)</t>
  </si>
  <si>
    <t>Costo unitario</t>
  </si>
  <si>
    <t>Factor</t>
  </si>
  <si>
    <t>Precio de venta</t>
  </si>
  <si>
    <t>IVA</t>
  </si>
  <si>
    <t>Precio sugerido a la carta</t>
  </si>
  <si>
    <t>Ajuste a la carta</t>
  </si>
  <si>
    <t>Ajuste s/IVA</t>
  </si>
  <si>
    <t>Nuevo % de costo</t>
  </si>
  <si>
    <t>Nuevo Factor</t>
  </si>
  <si>
    <t>COSTEO DE BEBIDAS POR COPEO</t>
  </si>
  <si>
    <t>Número de copas</t>
  </si>
  <si>
    <t>Costo por copa</t>
  </si>
  <si>
    <t>Mezclador</t>
  </si>
  <si>
    <t>COCTELES</t>
  </si>
  <si>
    <t>DSAD</t>
  </si>
  <si>
    <t>1</t>
  </si>
  <si>
    <t>.3</t>
  </si>
  <si>
    <t>.4</t>
  </si>
  <si>
    <t>Mes</t>
  </si>
  <si>
    <t>Enero</t>
  </si>
  <si>
    <t>Febrero</t>
  </si>
  <si>
    <t>Marzo</t>
  </si>
  <si>
    <t>Abril</t>
  </si>
  <si>
    <t>Mayo</t>
  </si>
  <si>
    <t>Junio</t>
  </si>
  <si>
    <t>Julio</t>
  </si>
  <si>
    <t>Agosto</t>
  </si>
  <si>
    <t xml:space="preserve">Septiembre </t>
  </si>
  <si>
    <t>Octubre</t>
  </si>
  <si>
    <t>Noviembre</t>
  </si>
  <si>
    <t>Diciembre</t>
  </si>
  <si>
    <t>Días hábiles</t>
  </si>
  <si>
    <t>Aforo máximo al día</t>
  </si>
  <si>
    <t xml:space="preserve">Rotación anual por mes </t>
  </si>
  <si>
    <t>TOTAL ANUAL</t>
  </si>
  <si>
    <t>PROMEDIO DE ROTACIÓN</t>
  </si>
  <si>
    <t>Rotación</t>
  </si>
  <si>
    <t>Comensales diarios</t>
  </si>
  <si>
    <t>Total de comensales mensuales</t>
  </si>
  <si>
    <t>Porcentaje de operación</t>
  </si>
  <si>
    <t>CÁLCULO DE ROTACIÓN</t>
  </si>
  <si>
    <t xml:space="preserve">Capacidad máxima por servicio </t>
  </si>
  <si>
    <t>Lunes</t>
  </si>
  <si>
    <t>Martes</t>
  </si>
  <si>
    <t>Miércoles</t>
  </si>
  <si>
    <t>Jueves</t>
  </si>
  <si>
    <t>Viernes</t>
  </si>
  <si>
    <t>Sábado</t>
  </si>
  <si>
    <t>Domingo</t>
  </si>
  <si>
    <t>Total semanal</t>
  </si>
  <si>
    <t>Desayuno % estimado</t>
  </si>
  <si>
    <t>Comensales desayuno</t>
  </si>
  <si>
    <t>Comidas % estimado</t>
  </si>
  <si>
    <t>Comensales comidas</t>
  </si>
  <si>
    <t>Cenas % estimado</t>
  </si>
  <si>
    <t>comensales cenas</t>
  </si>
  <si>
    <t>Total comensales diarios</t>
  </si>
  <si>
    <t>Rotación diaria</t>
  </si>
  <si>
    <t>PRONÓSTICO DE VENTAS DE ALIMENTOS</t>
  </si>
  <si>
    <t>INFORMACIÓN GENERAL</t>
  </si>
  <si>
    <t>AFORO DIARIO</t>
  </si>
  <si>
    <t># PLATILLOS</t>
  </si>
  <si>
    <t>AJUSTE</t>
  </si>
  <si>
    <t>MES:</t>
  </si>
  <si>
    <t>Primer tiempo</t>
  </si>
  <si>
    <t>Aforo Máximo al Día</t>
  </si>
  <si>
    <t>No. de Comensales Promedio Diarios</t>
  </si>
  <si>
    <t>No. de Comensales Promedio al Mes</t>
  </si>
  <si>
    <t>Días Hábiles al Mes</t>
  </si>
  <si>
    <t>Cheque Promedio de Alimentos S/IVA</t>
  </si>
  <si>
    <t>Porcentaje de Costo de Venta de Alimentos</t>
  </si>
  <si>
    <t>CÓDIGO DE RECETA</t>
  </si>
  <si>
    <t>PLATILLO</t>
  </si>
  <si>
    <t>ESTIMACIÓN POR DÍA</t>
  </si>
  <si>
    <t>VECES DE RECETA</t>
  </si>
  <si>
    <t>TOTAL DE COSTO</t>
  </si>
  <si>
    <t>TOTAL DE COSTO DIARIO</t>
  </si>
  <si>
    <t>TOTAL DE COSTO MENSUAL</t>
  </si>
  <si>
    <t>PRECIO AJUSTADO SIN IVA</t>
  </si>
  <si>
    <t>VENTA DIARA</t>
  </si>
  <si>
    <t>VENTA MENSUAL</t>
  </si>
  <si>
    <t xml:space="preserve">PORCENTAJE DE COSTO </t>
  </si>
  <si>
    <t>Sándwich pollo</t>
  </si>
  <si>
    <t>Sándwich cordero</t>
  </si>
  <si>
    <t>Sándwich picanha</t>
  </si>
  <si>
    <t>Sándwich pescado</t>
  </si>
  <si>
    <t>Sándwich pork belly</t>
  </si>
  <si>
    <t>Tosta hongos</t>
  </si>
  <si>
    <t>Bollo veggie</t>
  </si>
  <si>
    <t>Croquetas cordero</t>
  </si>
  <si>
    <t>Croquetas camarón y cazón</t>
  </si>
  <si>
    <t>Caldo de camarón</t>
  </si>
  <si>
    <t>Aranchini de hongos</t>
  </si>
  <si>
    <t>Papas fritas trufadas</t>
  </si>
  <si>
    <t>TOTAL PRIMER TIEMPO:</t>
  </si>
  <si>
    <t>TOTAL SEGUNDO TIEMPO:</t>
  </si>
  <si>
    <t>TOTAL TERCER TIEMPO:</t>
  </si>
  <si>
    <t>TOTAL CUARTO TIEMPO:</t>
  </si>
  <si>
    <t>TOTAL QUINTO TIEMPO:</t>
  </si>
  <si>
    <t>TOTAL SEXTO TIEMPO:</t>
  </si>
  <si>
    <t>TOTALES:</t>
  </si>
  <si>
    <t>CAPACIDAD</t>
  </si>
  <si>
    <t>PRECIO CON IVA</t>
  </si>
  <si>
    <t>PRONÓSTICO DE VENTAS DE BEBIDAS</t>
  </si>
  <si>
    <t>Número de copas por persona</t>
  </si>
  <si>
    <t>Aforo diario</t>
  </si>
  <si>
    <t>No. de bebidas</t>
  </si>
  <si>
    <t>Ajuste</t>
  </si>
  <si>
    <t>Copeo</t>
  </si>
  <si>
    <t>Botella</t>
  </si>
  <si>
    <t>Cocteles</t>
  </si>
  <si>
    <t>Cheque Promedio de Bebidas S/IVA</t>
  </si>
  <si>
    <t>Porcentaje de Costo de Venta de Bebidas</t>
  </si>
  <si>
    <t>numero de botellas / dias del mes</t>
  </si>
  <si>
    <t>BEBIDA</t>
  </si>
  <si>
    <t>BAL-01</t>
  </si>
  <si>
    <t xml:space="preserve">Kris Pinot Grigio </t>
  </si>
  <si>
    <t>BAL-02</t>
  </si>
  <si>
    <t>Domaines schlumberger riesling</t>
  </si>
  <si>
    <t>BAL-03</t>
  </si>
  <si>
    <t>Damana 5</t>
  </si>
  <si>
    <t>BAL-04</t>
  </si>
  <si>
    <t xml:space="preserve">Charlatan </t>
  </si>
  <si>
    <t>BAL-05</t>
  </si>
  <si>
    <t>Cuvee constance rouge</t>
  </si>
  <si>
    <t>BAL-06</t>
  </si>
  <si>
    <t>Xion 2021</t>
  </si>
  <si>
    <t>BAL-07</t>
  </si>
  <si>
    <t>Monte Xanic Selección</t>
  </si>
  <si>
    <t>BAL-08</t>
  </si>
  <si>
    <t xml:space="preserve">Matua </t>
  </si>
  <si>
    <t>BAL-09</t>
  </si>
  <si>
    <t>Coueaux bourguignons Albert Bichot</t>
  </si>
  <si>
    <t>BAL-10</t>
  </si>
  <si>
    <t>Corral de campanas</t>
  </si>
  <si>
    <t>BAL-11</t>
  </si>
  <si>
    <t>Cerveza Corona</t>
  </si>
  <si>
    <t>BAL-12</t>
  </si>
  <si>
    <t>Cerveza Victoria</t>
  </si>
  <si>
    <t>BAL-13</t>
  </si>
  <si>
    <t>Modelo Especial</t>
  </si>
  <si>
    <t>BAL-14</t>
  </si>
  <si>
    <t>Negra Modelo</t>
  </si>
  <si>
    <t>BAL-15</t>
  </si>
  <si>
    <t>Hofbrau Schwarze</t>
  </si>
  <si>
    <t>BAL-16</t>
  </si>
  <si>
    <t>Paulaner Weissbier Dunkel</t>
  </si>
  <si>
    <t>BAL-17</t>
  </si>
  <si>
    <t xml:space="preserve">Leffe Brune </t>
  </si>
  <si>
    <t>BAL-18</t>
  </si>
  <si>
    <t xml:space="preserve">Pueblito Hercules </t>
  </si>
  <si>
    <t>BAL-19</t>
  </si>
  <si>
    <t xml:space="preserve">Colimita </t>
  </si>
  <si>
    <t>BAL-20</t>
  </si>
  <si>
    <t>Insurgente rompe olas IPA</t>
  </si>
  <si>
    <t>BNA-01</t>
  </si>
  <si>
    <t>BNA-02</t>
  </si>
  <si>
    <t>Coca Cola Zero</t>
  </si>
  <si>
    <t>BNA-03</t>
  </si>
  <si>
    <t>Coca Cola Light</t>
  </si>
  <si>
    <t>BNA-04</t>
  </si>
  <si>
    <t>Sidral</t>
  </si>
  <si>
    <t>BNA-05</t>
  </si>
  <si>
    <t>BNA-06</t>
  </si>
  <si>
    <t>BNA-07</t>
  </si>
  <si>
    <t>BNA-08</t>
  </si>
  <si>
    <t>Agua embotellada Ciel</t>
  </si>
  <si>
    <t>BNA-09</t>
  </si>
  <si>
    <t>Ciel Mineral</t>
  </si>
  <si>
    <t>BNA-10</t>
  </si>
  <si>
    <t>Topo Chico</t>
  </si>
  <si>
    <t>BAL-21</t>
  </si>
  <si>
    <t>Vino del mes rango 300$</t>
  </si>
  <si>
    <t>BAL-22</t>
  </si>
  <si>
    <t>Vino del mes rango 400$</t>
  </si>
  <si>
    <t>BAL-23</t>
  </si>
  <si>
    <t>Vino del mes rango 600$</t>
  </si>
  <si>
    <t>BAL-24</t>
  </si>
  <si>
    <t xml:space="preserve">Cerveza del mes </t>
  </si>
  <si>
    <t>TOTAL POR BOTELLA:</t>
  </si>
  <si>
    <t>COP-01</t>
  </si>
  <si>
    <t>COP-02</t>
  </si>
  <si>
    <t>Matua</t>
  </si>
  <si>
    <t>COP-03</t>
  </si>
  <si>
    <t>Kris Pinot girgio</t>
  </si>
  <si>
    <t>COP-04</t>
  </si>
  <si>
    <t>Ginebra (Mínimo)</t>
  </si>
  <si>
    <t>COP-05</t>
  </si>
  <si>
    <t>Ginebra (Máximo)</t>
  </si>
  <si>
    <t>COP-06</t>
  </si>
  <si>
    <t>Whisky (Mínimo)</t>
  </si>
  <si>
    <t>COP-07</t>
  </si>
  <si>
    <t>Whisky (Máximo)</t>
  </si>
  <si>
    <t>COP-08</t>
  </si>
  <si>
    <t>Ron (Mínimo)</t>
  </si>
  <si>
    <t>COP-09</t>
  </si>
  <si>
    <t>Ron (Máximo)</t>
  </si>
  <si>
    <t>COP-10</t>
  </si>
  <si>
    <t>Tequila (Mínimo)</t>
  </si>
  <si>
    <t>COP-11</t>
  </si>
  <si>
    <t>Tequila (Máximo)</t>
  </si>
  <si>
    <t>COP-12</t>
  </si>
  <si>
    <t>Mezcal (Mínimo)</t>
  </si>
  <si>
    <t>COP-13</t>
  </si>
  <si>
    <t>Mezcal (Máximo)</t>
  </si>
  <si>
    <t>COP-14</t>
  </si>
  <si>
    <t>Vodka (Mínimo)</t>
  </si>
  <si>
    <t>COP-15</t>
  </si>
  <si>
    <t>Vodka (Máximo)</t>
  </si>
  <si>
    <t>TOTAL POR COPEO:</t>
  </si>
  <si>
    <t>CKT-001</t>
  </si>
  <si>
    <t>Cócteles con ginebra (máximo)</t>
  </si>
  <si>
    <t>CKT-002</t>
  </si>
  <si>
    <t>Cócteles con ginebra (mínimo)</t>
  </si>
  <si>
    <t>CKT-003</t>
  </si>
  <si>
    <t>Cócteles con whisky (máximo)</t>
  </si>
  <si>
    <t>CKT-004</t>
  </si>
  <si>
    <t>Cócteles con whisky (mínimo)</t>
  </si>
  <si>
    <t>CKT-005</t>
  </si>
  <si>
    <t>Cócteles con ron (máximo)</t>
  </si>
  <si>
    <t>CKT-006</t>
  </si>
  <si>
    <t>Cócteles con ron (mínimo)</t>
  </si>
  <si>
    <t>CKT-007</t>
  </si>
  <si>
    <t>Cócteles con tequila (máximo)</t>
  </si>
  <si>
    <t>CKT-008</t>
  </si>
  <si>
    <t>Cócteles con tequila (mínimo)</t>
  </si>
  <si>
    <t>CKT-009</t>
  </si>
  <si>
    <t>Cócteles con mezcal (máximo)</t>
  </si>
  <si>
    <t>CKT-010</t>
  </si>
  <si>
    <t>Cócteles con mezcal (mínimo)</t>
  </si>
  <si>
    <t>CKT-011</t>
  </si>
  <si>
    <t>Cócteles con vodka (máximo)</t>
  </si>
  <si>
    <t>CKT-012</t>
  </si>
  <si>
    <t>Cócteles con vodka (mínimo)</t>
  </si>
  <si>
    <t>TOTAL DE COCTELES:</t>
  </si>
  <si>
    <t>Capacidad</t>
  </si>
  <si>
    <t>PRESUPUESTO DE NOMINA</t>
  </si>
  <si>
    <t>#</t>
  </si>
  <si>
    <t>PUESTOS ADMINISTRATIVOS</t>
  </si>
  <si>
    <t>SUELDO MENSUAL</t>
  </si>
  <si>
    <t>TOTAL</t>
  </si>
  <si>
    <t>Gerente</t>
  </si>
  <si>
    <t xml:space="preserve">Contralor de costos </t>
  </si>
  <si>
    <t>Almacenista</t>
  </si>
  <si>
    <t>Mantenimiento</t>
  </si>
  <si>
    <t>Subtotal Puestos Admtvos.</t>
  </si>
  <si>
    <t>PUESTOS OPERATIVOS</t>
  </si>
  <si>
    <t>COCINA</t>
  </si>
  <si>
    <t>Chef ejecutivo</t>
  </si>
  <si>
    <t>Cocineros de linea</t>
  </si>
  <si>
    <t>Chef patissier o panadería</t>
  </si>
  <si>
    <t>Producción</t>
  </si>
  <si>
    <t xml:space="preserve">Lavaloza </t>
  </si>
  <si>
    <t>Subtotal Puestos de cocina</t>
  </si>
  <si>
    <t>PUESTOS DEL SALON COMEDOR</t>
  </si>
  <si>
    <t>Barman</t>
  </si>
  <si>
    <t>Capitán</t>
  </si>
  <si>
    <t>Ayudante de bar</t>
  </si>
  <si>
    <t>Mesero</t>
  </si>
  <si>
    <t>Limpieza</t>
  </si>
  <si>
    <t>Subtotal Puestos Operativos</t>
  </si>
  <si>
    <t>Total de sueldos</t>
  </si>
  <si>
    <t>Presupuesto anual de nomina</t>
  </si>
  <si>
    <t>Nombre de la empresa</t>
  </si>
  <si>
    <t>Personal operativo Cocina</t>
  </si>
  <si>
    <t>Horario de personal</t>
  </si>
  <si>
    <t>Puesto</t>
  </si>
  <si>
    <t>DESCANSO</t>
  </si>
  <si>
    <t>Sabado</t>
  </si>
  <si>
    <t>Cocinero producción</t>
  </si>
  <si>
    <t xml:space="preserve">Martes </t>
  </si>
  <si>
    <t>Cocinero línea 1</t>
  </si>
  <si>
    <t xml:space="preserve">Lunes </t>
  </si>
  <si>
    <t>Cocinero línea 2</t>
  </si>
  <si>
    <t>Chef de panadería</t>
  </si>
  <si>
    <t>Miercoles</t>
  </si>
  <si>
    <t>Personal operativo salón comedor</t>
  </si>
  <si>
    <t xml:space="preserve">Barman </t>
  </si>
  <si>
    <t xml:space="preserve">Mesero </t>
  </si>
  <si>
    <t>Personal administrativo</t>
  </si>
  <si>
    <t>Sábado/Domingo</t>
  </si>
  <si>
    <t>Semana 1</t>
  </si>
  <si>
    <t>D</t>
  </si>
  <si>
    <t>Cocinero Producción</t>
  </si>
  <si>
    <t>Cocinero Linea 1</t>
  </si>
  <si>
    <t>Cocinero Linea 2</t>
  </si>
  <si>
    <t>Chef de Panaderia</t>
  </si>
  <si>
    <t>Lavaloza</t>
  </si>
  <si>
    <t>Contralor</t>
  </si>
  <si>
    <t>PERFIL Y DESCRIPCIÓN DE PUESTOS</t>
  </si>
  <si>
    <t>PERFIL DEL PUESTO</t>
  </si>
  <si>
    <t>NOMBRE DE PUESTO: GERENTE</t>
  </si>
  <si>
    <t>NOMBRE DE PUESTO:  MESERO</t>
  </si>
  <si>
    <t>NOMBRE DE PUESTO: CAPITÁN DE MESEROS</t>
  </si>
  <si>
    <t>NOMBRE DE PUESTO: BARMAN</t>
  </si>
  <si>
    <t>NOMBRE DE PUESTO: AYUDANTE DE BAR</t>
  </si>
  <si>
    <t>NOMBRE DE PUESTO: CONTRALOR</t>
  </si>
  <si>
    <t>NOMBRE DE PUESTO:ALMACENISTA</t>
  </si>
  <si>
    <t>NOMBRE DE PUESTO: CHEF EJECUTIVO</t>
  </si>
  <si>
    <t>NOMBRE DE PUESTO:CHEF PRODUCCIÓN</t>
  </si>
  <si>
    <t>NOMBRE DE PUESTO: PANDERO</t>
  </si>
  <si>
    <t>NOMBRE DE PUESTO: COCINERO</t>
  </si>
  <si>
    <t>NOMBRE DE PUESTO: LAVALOZA</t>
  </si>
  <si>
    <t>NOMBRE DE PUESTO: PERSONAL LIMPIEZA</t>
  </si>
  <si>
    <t>CÓDIGO DEL DOCUMENTO</t>
  </si>
  <si>
    <t>FECHA DE EMISIÓN</t>
  </si>
  <si>
    <t>FECHA DE REVISIÓN</t>
  </si>
  <si>
    <t>No. DE REVISIÓN</t>
  </si>
  <si>
    <t>PÁGINA</t>
  </si>
  <si>
    <t>1.</t>
  </si>
  <si>
    <t>IDENTIFICACIÓN.</t>
  </si>
  <si>
    <t>PUESTO:</t>
  </si>
  <si>
    <t>GERENTE</t>
  </si>
  <si>
    <t>MESERO</t>
  </si>
  <si>
    <t>CAPITÁN DE MESEROS</t>
  </si>
  <si>
    <t>BARMAN</t>
  </si>
  <si>
    <t xml:space="preserve">AYUDANTE DE BAR </t>
  </si>
  <si>
    <t>CONTRALOR DE COSTOS</t>
  </si>
  <si>
    <t>ALMACENISTA</t>
  </si>
  <si>
    <t>CHEF EJECUTIVO</t>
  </si>
  <si>
    <t>CHEF DE PRODUCCIÓN</t>
  </si>
  <si>
    <t>PANADERO</t>
  </si>
  <si>
    <t xml:space="preserve">COCINERO </t>
  </si>
  <si>
    <t>LAVALOZA</t>
  </si>
  <si>
    <t>PERSONAL DE LIMPIEZA</t>
  </si>
  <si>
    <t>ÁREA:</t>
  </si>
  <si>
    <t>ADMINISTRACIÓN</t>
  </si>
  <si>
    <t>SERVICIO</t>
  </si>
  <si>
    <t xml:space="preserve">SERVICIO </t>
  </si>
  <si>
    <t>PERSONAL OPERATIVO</t>
  </si>
  <si>
    <t>PERSONAL ADMINISTRATIVO</t>
  </si>
  <si>
    <t xml:space="preserve">COCINA </t>
  </si>
  <si>
    <t>2.</t>
  </si>
  <si>
    <t>OBJETIVO DEL PUESTO.</t>
  </si>
  <si>
    <t>COORDINAR LAS OPERACIONES DEL RESTAURANTE, SUPERVISAR Y DIRIGIR AL EQUIPO DE SALON COMEDOR, TRABAJAR EN CONJUNTO CON EL CHEF EJECUTIVO Y LOS OTROS PUESTOS ADMINISTRATIVOS PARA LOGRAR UN CORRECTO MANEJO DEL RESTAURANTE.</t>
  </si>
  <si>
    <t>RECEPCIÓN Y BUENA COMUNICACIÓN CON EL CLIENTE, DEBE RECOMENDAR BEBIDAS CON BASE A LOS PLATILLOS Y DE ESTA MANERA CREAR UNA EXPERIENCIA DIFERENTE DE MARIDAJE</t>
  </si>
  <si>
    <t>PLANIFICAR Y SUPERVISAR EL AREA DE SERVICIO. CAPACITAR AL PERSONAL DE SERVICIO. REALIZAR REQUISICIONES PARA EL AREA DE SERVICIO</t>
  </si>
  <si>
    <t>ELABORAR Y SERVIR LAS BEBIDAS DURANTE EL HORARIO DE SERVICIO, ASI COMO TAMBIÉN EXPLICAR TODOS LOS CÓCTELES A DETALLE AL CLIENTE Y TENER UNA COMUNICACIÓN FLUIDA CON ESTE MISMO DURANTE TODO EL SERVICIO.</t>
  </si>
  <si>
    <t>REALIZAR LAS PRODUCCIONES NECESARIAS PARA EL SERVICIO DE BAR, APOYAR AL BARMAN DURANTE EL SERVICIO, AYUDAR A DAR SERVICIO EN SALA SI EL MESERO LO REQUIERE.</t>
  </si>
  <si>
    <t>LLEVAR EL CONTROL DE LOS COSTOS DEL RESTAURANTE, CERTIFICAR QUE NO SUBAN LOS COSTOS SEMANA A SEMANA, GESTIONAR LAS FINANZAS DEL ESTABLECIMINETO, SUPERVISAR SUBCONTRATACIONES, GARANTIZAR QUE LOS PAGOS A PROVEEDORES SE HAGAN A TIEMPO Y DE MANERA OPORTUNA.</t>
  </si>
  <si>
    <t>MANTENER UN CONTROL CON LA MATERIA PRIMA DE RESTAURANTE MEDIANTE INVENTARIOS, MANTENER BUENA ROTACIÓN CON ESTOS. MANTENER COMUNICACIÓN CON LOS PROVEEDORES. REALIZAR ESTUDIOS DE MERCADO PARA ENCONTRAR PROVEEDORES</t>
  </si>
  <si>
    <t>SUPERVISAR LAS PRODUCCIONES EN COCINA, RESOLVER PROBLEMAS DURANTE SERVICIO, LIDERAR LA COCINA, CAPACITAR A NUEVOS EMPLEADOS, REALIZAR CAMBIOS DE MENÚ DE SER NECESARIO, ASEGURAR LA CALIDAD DE LA MATERIA PRIMA Y LOS PRODUCTOS FINALES, APOYAR DURANTE EL SERVICIO.</t>
  </si>
  <si>
    <t>REALIZAR LAS PREPARACIONES QUE REQUIEREN TIEMPO, PORCIONAR LAS PREPARACIONES PARA EL SERVICIO, ELABORAR PEDIDOS DE REQUISICIÓN DE MATERIA PRIMA, REALIZAR ROTACIÓN DE M.P., COCINAR ADECUADAMENTE PROTEÍNAS PARA EL SERVICIO,  MANTENER LA HIGIENE ADECUADA DEL ÁREA Y EQUIPO DE TRABAJO.</t>
  </si>
  <si>
    <t>ELABORAR LOS PANES Y HOGAZAS QUE SE UTILIZARAN DURANTE SERVICIO, MANTENER EL INVENTARIO MINIMO DE CADA ESTILO DE PAN, COCINAR EL PAN DULCE QUE SE DARÁ A LA VENTA DIARIA, REALIZAR PEDIDO DE MATERIA PRIMA, MANTENER ÁREA Y EQUIPO DE TRABAJO LIMPIO</t>
  </si>
  <si>
    <t>ELABORAR LOS PLATILLOS DURANTE EL SERVICIO, REALIZAR LISTAS DE PRODUCCIÓN, LLEVAR CONTROL DE SU ÁREA, MANTENER SU ÁREA Y EQUIPO DE TRABAJO LIMPIOS, APEGARSE A LAS NORMAS DE HIGIENE.</t>
  </si>
  <si>
    <t>REALIZAR LA LIMPIEZA Y SECADO DE LA LOZA, MANTENER EQUIPO DE COCINA LIMPIO Y PULIDO.</t>
  </si>
  <si>
    <t>REALIZAR LA LIMPIEZA DEL AREA DE SALÓN Y BAÑOS, LIMPIAR Y PLUNGEAR VAJILLA Y CRISTALERÍA DE SALÓN, LIMPIAR Y PULIR EL PLAQUÉ DE SALÓN.</t>
  </si>
  <si>
    <t>3.</t>
  </si>
  <si>
    <t>ESCOLARIDAD.</t>
  </si>
  <si>
    <t>NIVEL ACADÉMICO:</t>
  </si>
  <si>
    <t xml:space="preserve">LICENCIADO EN  ADMINISTRACIÓN Ó GASTRONOMÍA </t>
  </si>
  <si>
    <t xml:space="preserve">PREPARATORIA </t>
  </si>
  <si>
    <t xml:space="preserve">LICENCIATURA EN GASTRONOMÍA </t>
  </si>
  <si>
    <t>PREPARATORIA</t>
  </si>
  <si>
    <t>LICENCIATURA EN ADMINISTRACIÓN O EN CONTABILIDAD</t>
  </si>
  <si>
    <t>TÉCNICO SUPERIOR LOGÍSTICA Y/O ADMINISTRACIÓN</t>
  </si>
  <si>
    <t>LICENCIATURA</t>
  </si>
  <si>
    <t>TÉCNICO SUPERIOR O LICENCIATURA</t>
  </si>
  <si>
    <t>SECUNDARIA O SUPERIOR</t>
  </si>
  <si>
    <t>ESPECIALIDAD:</t>
  </si>
  <si>
    <t>ESPECIALIDAD EN HOSPITALIDAD</t>
  </si>
  <si>
    <t xml:space="preserve"> CONOCIMIENTO DE BEBIDAS </t>
  </si>
  <si>
    <t>VINOS Y DESTILADOS</t>
  </si>
  <si>
    <t>AUDITORÍA Y CONTADURÍA</t>
  </si>
  <si>
    <t>ESPECIALIDAD EN LOGÍSTICA Y/O ADMINISTRACIÓN</t>
  </si>
  <si>
    <t>GASTRONOMÍA</t>
  </si>
  <si>
    <t>N/A</t>
  </si>
  <si>
    <t>DATOS GENERALES</t>
  </si>
  <si>
    <t>SEXO:</t>
  </si>
  <si>
    <t>MASCULINO</t>
  </si>
  <si>
    <t>ESTADO CIVIL:</t>
  </si>
  <si>
    <t>CASADO:</t>
  </si>
  <si>
    <t>EDAD REQUERIDA:</t>
  </si>
  <si>
    <t>FEMENINO</t>
  </si>
  <si>
    <t>SOLTERO:</t>
  </si>
  <si>
    <t>DE:</t>
  </si>
  <si>
    <t>INDISTINTO</t>
  </si>
  <si>
    <t>X</t>
  </si>
  <si>
    <t>INDISTINTO:</t>
  </si>
  <si>
    <t>A:</t>
  </si>
  <si>
    <t>4.</t>
  </si>
  <si>
    <t>CONOCIMIENTOS REQUERIDOS.</t>
  </si>
  <si>
    <t>AÑOS DE EXPERIENCIA:</t>
  </si>
  <si>
    <t>3 AÑOS</t>
  </si>
  <si>
    <t xml:space="preserve">2 AÑOS </t>
  </si>
  <si>
    <t>4 AÑOS</t>
  </si>
  <si>
    <t>ÁREAS DE EXPERIENCIA:</t>
  </si>
  <si>
    <t>ADMINISTRACIÓN  DE ESTABLECIMIENTOS GASTRONÓMICOS</t>
  </si>
  <si>
    <t>SERVICIO , AREA DE VINOS Y DESTILADOS</t>
  </si>
  <si>
    <t>SERVICIO,  MIXOLOGÍA, AREA DE VINOS Y DESTILADOS ADMINISTRACIÓN DE INVENTARIOS</t>
  </si>
  <si>
    <t>MIXOLOGÍA, SERVICIO, BARTENDER, ADMINISTRACIÓN DE INVENTARIO DE BARES</t>
  </si>
  <si>
    <t>BAR, SERVICIO</t>
  </si>
  <si>
    <t>ADMINISTRACIÓN, FINANZAS</t>
  </si>
  <si>
    <t>COCINA, ADMINISTRACIÓN</t>
  </si>
  <si>
    <t>PANADERÍA</t>
  </si>
  <si>
    <t>5.</t>
  </si>
  <si>
    <t>OTROS CONOCIMIENTOS.</t>
  </si>
  <si>
    <t>IDIOMAS:</t>
  </si>
  <si>
    <t>NECESARIO:</t>
  </si>
  <si>
    <t>INGLÈS</t>
  </si>
  <si>
    <t>FRANCES</t>
  </si>
  <si>
    <t>OTRO:</t>
  </si>
  <si>
    <t>DESEABLE:</t>
  </si>
  <si>
    <t>NO NECESARIO:</t>
  </si>
  <si>
    <t>% REQUERIDO:</t>
  </si>
  <si>
    <t>%</t>
  </si>
  <si>
    <t>HABLADO:</t>
  </si>
  <si>
    <t>ESCRITO:</t>
  </si>
  <si>
    <t>6.</t>
  </si>
  <si>
    <t>HABILIDADES.</t>
  </si>
  <si>
    <t>DELEGACIÓN, CAPACIDAD DE LIDERAZGO, COMUNICACIÓN, SOLUCIÓN DE PROBLEMAS, AUTO CRÍTICO, TRABAJO EN EQUIPO, MANEJO DE PERSONAL, ESTABLECIMIENTOS DE OBJETIVOS MEDIBLES, CONOCIMIENTO TÉCNICO. RELACIONES INTERPERSONALES</t>
  </si>
  <si>
    <t>ORIENTACIÓN AL CLIENTE, AUTO CRÍTICO, LIDERAZGO, COMUNICACIÓN, COACHING, EXTROVERTIDO, VISIÓN</t>
  </si>
  <si>
    <t xml:space="preserve">APTO MANEJO DE PERSONAL, EXTROVERTIDO, BUENA COMUNICACIÓN </t>
  </si>
  <si>
    <t>BUENA COMUNICACIÓN, TRABAJO EN EQUIPO, SOLUCIÓN DE PROBLEMAS, GESTIÓN PERSONAL DEL TIEMPO, INICIATIVA, GESTIÓN DE RECURSOS, DISCIPLINA.</t>
  </si>
  <si>
    <t xml:space="preserve">EXTROVERTIDO, BUENA COMUNICACIÓN, TRATO AMABLE, TRABAJAR BAJO PRESIÓN, TRABAJAR DE MANERA LIMPIA </t>
  </si>
  <si>
    <t>PLANEACIÓN Y ORGANIZACIÓN, DOCUMENTACIÓN DE PROCESOS, COMUNICACIÓN, ELABORACIÓN DE REPORTES, RAZONAMIENTO LOGICO.MATEMÁTICO</t>
  </si>
  <si>
    <t>RAZONAMIENTO MATEMÁTICO, RELACIONES INTERPERSONALES, AUTOGOBIERNO,  GESTIÓN DE RECURSOS, COMUNICACIÓN, SOLUCIÓN DE PROBLEMAS, RED DE RELACIONES EFECTIVAS, APLICACIÓN DE CONTROLES.</t>
  </si>
  <si>
    <t>CONOCIMIENTOS TÉCNICOS, VISIÓN, GESTIÓN DE RECUSRSOS, RESOLUCIÓN DE PROBLEMAS, COACHING, COMUNICACIÓN, CAPACIDAD DE LIDERAZGO, ELABORACIÓN Y APLICACIÓN DE CONTRLES.</t>
  </si>
  <si>
    <t>CUIDADO DEL DETALLE, CONOCIMIENTOS TÉCNICOS, MANEJO DE TIEMPOS, ADAPTACIÓN Y FLEXIBILIDAD, AUTOGOBIERNO.</t>
  </si>
  <si>
    <t>CUIDADO DEL DETALLE, CONOCIMIENTOS TÉCNICOS, TRABAJO BAJO PRESIÓN, ADAPTACIÓN Y FLEXIBILIDAD, TRABAJO EN EQUIPO.</t>
  </si>
  <si>
    <t>CUIDADO AL DETALLE, COORDINACIÓN Y RITMO</t>
  </si>
  <si>
    <t>DESCRIPCIÓN DEL PUESTO</t>
  </si>
  <si>
    <t>7.</t>
  </si>
  <si>
    <t>LÍNEAS DE MANDO.</t>
  </si>
  <si>
    <t>PUESTOS QUE LE REPORTAN:</t>
  </si>
  <si>
    <t>CAPITÁN DE MESERO, MESEROS, BARMAN Y PERSONAL DE LIMPIEZA</t>
  </si>
  <si>
    <t>MESERO, BARMAN, LIMPIEZA</t>
  </si>
  <si>
    <t>NOMBRE(S) DE LOS PUESTOS SUBORDINADOS</t>
  </si>
  <si>
    <t>8.</t>
  </si>
  <si>
    <t>RELACIONES.</t>
  </si>
  <si>
    <t>INTERNAS:</t>
  </si>
  <si>
    <t>CON QUIÉN:</t>
  </si>
  <si>
    <t>PARA QUÉ:</t>
  </si>
  <si>
    <t xml:space="preserve">CAPITÁN DE MESEROS, CHEF EJECUTIVO, BARMAN Y PERSONAL DE LIMPIEZA </t>
  </si>
  <si>
    <t xml:space="preserve">CAPITÁN DE MESEROS: PARA SUPERVISAR QUE TODO ESTÉ EN ORDEN DURANTE EL SERVICIO. CHEF EJECUTIVO: REVISAR QUE TODO EN LA COCINA SE ENCUENTRE EN ORDEN ANTES Y DESPUÉS DEL SERVICIO PARA MEJORAR EL SERVICIO.             BARMAN: COMPROBAR QUE EL SERVICIO QUE SE DA DE LA BARRA SEA SATISFACTORIO PARA LOS CLIENTES.                    PERSONAL DE LIMPIEZA: VIGILAR QUE SE HAGA EL TRABAJO DE LIMPIEZA CON EFICIENCIA. </t>
  </si>
  <si>
    <t xml:space="preserve">GERENTE, CAPITAN DE MESEROS, BARMAN, COCINERO </t>
  </si>
  <si>
    <t xml:space="preserve">GERENTE: CAPACITACIÓN, EVALUAR SU TRABAJO.              CAPITÁN DE MESEROS: AUXULIAR A LA HORA DEL SERVICIO, CAPACITACIÓN Y EVALUAR SU TRABAJO.                                                      </t>
  </si>
  <si>
    <t>MESERO, CHEF EJECUTIVO, GERENTE, ALMACÉN, PERSONAL DE LIMPIEZA</t>
  </si>
  <si>
    <t xml:space="preserve">MESERO: CAPACITACIÓN Y SUPERVISIÓN.   CHEF EJECUTIVO: COMUNICACIÓN  GERENTE: COMUNICACIÓN A SU SUPERIOR.  ALMACÉN: REALIZACIÓN DE REQUISICIONES.  pERSONAL DE LIMPIEZA: SUPERVISIÓN </t>
  </si>
  <si>
    <t>MESERO, CHEF EJECUTIVO, GERENTE, ALMACÉN</t>
  </si>
  <si>
    <t>MESERO: TRABAJAR A LA PAR PARA SABER QUE BEBIDAS PREPARAR CON LAS COMANDAS QUE EL MESERO LLEVE.    CHEF EJECUTIVO: CONOCER LOS PLATILLOS, LOS 86 Y SABER COMO MARIDAR LOS CÓCTELES CON LOS PLATILLOS.         GERENTE: REPORTARLE CUALQUIER ANOMALÍA QUE SE PRESENTE QUE ESTÉ FUERA DE SUS MANOS.           ALMACÉN: OBTENER LOS INSUMOS CORRESPONDIENTES PARA PODER ELABORAR PRODUCCIÓNES DE LA BARRA Y LOS CÓCTELES.</t>
  </si>
  <si>
    <t>BARMAN.</t>
  </si>
  <si>
    <t xml:space="preserve">BARMAN: SABER QUE PRODUCCIÓN SERÁ NECESARIA PARA CADA DÍA DE SERVICIO. </t>
  </si>
  <si>
    <t xml:space="preserve">ALMACENISTA : </t>
  </si>
  <si>
    <t>EXTERNAS:</t>
  </si>
  <si>
    <t>9.</t>
  </si>
  <si>
    <t>FUNCIONES Y RESPONSABILIDADES.</t>
  </si>
  <si>
    <t>INCLUIR EN CADA RESPONSABILIDAD LA PERIODICIDAD CON LA QUE SE REALIZA: DIARIA, CADA VEZ QUE SE REQUIERA, SEMANAL, MENSUAL, SEMESTRAL, ANUAL.</t>
  </si>
  <si>
    <t>RESPONSABILIDAD</t>
  </si>
  <si>
    <t>PERIODICIDAD</t>
  </si>
  <si>
    <t>a)</t>
  </si>
  <si>
    <t>SUPERVISIÓN DE INVENTARIO DE SALÓN</t>
  </si>
  <si>
    <t>SEMANAL</t>
  </si>
  <si>
    <t xml:space="preserve">REALIZACIÓN DE INVENTARIO DE SALÓN </t>
  </si>
  <si>
    <t>REALIZACIÓN DE INVENTARIO DE VINOS</t>
  </si>
  <si>
    <t xml:space="preserve">HACER INVENTARIO DE DESTILADOS Y LICORES </t>
  </si>
  <si>
    <t>REALIZACIÓN DE MISE EN PLACE PARA SERVICIO DE BARRA</t>
  </si>
  <si>
    <t>DIARIO</t>
  </si>
  <si>
    <t>PAGO A PROVEEDORES</t>
  </si>
  <si>
    <t>QUINCENALMENTE</t>
  </si>
  <si>
    <t>COMPARAR Y ELEGIR PROVEEDORES</t>
  </si>
  <si>
    <t>CUANDO SEA NECESARIO</t>
  </si>
  <si>
    <t xml:space="preserve">SUPERVISAR INVENTARIOS DE COCINA </t>
  </si>
  <si>
    <t>SEMANALMENTE</t>
  </si>
  <si>
    <t>ELABORAR PRODUCCIONES PARA SERVICIO</t>
  </si>
  <si>
    <t>ELABORACIÓN DE PAN SALADO Y DULCE</t>
  </si>
  <si>
    <t>ELABORAR LOS PLATILLOS DURANTE SERVICIO</t>
  </si>
  <si>
    <t>LIMPIEZA PROFUNDA</t>
  </si>
  <si>
    <t>MENSUALMENTE</t>
  </si>
  <si>
    <t>MENSUAL</t>
  </si>
  <si>
    <t>b)</t>
  </si>
  <si>
    <t>SUPERVISIÓN DE INVENTARIO DE ALMACEN</t>
  </si>
  <si>
    <t>ESTUDIAR LOS NUEVOS PLATILLOS DEL MENÚ</t>
  </si>
  <si>
    <t>SEMESTRAL</t>
  </si>
  <si>
    <t xml:space="preserve">CERTIFICACIONES EN EL AREA DE VINOS </t>
  </si>
  <si>
    <t>SERVICIO DE BEBIDAS A COMENSALES</t>
  </si>
  <si>
    <t>LIMPIEZA DEL AREA DE BAR</t>
  </si>
  <si>
    <t>REVISIÓN DE REQUISICIONES</t>
  </si>
  <si>
    <t>RECIBIR Y REPARTIR MERCANCÍA</t>
  </si>
  <si>
    <t>ELABORAR EVALUACIONES DEL PERSONAL DE COCINA</t>
  </si>
  <si>
    <t>REALIZAR REQUISICIÓN DE COCINA PRODUCCIÓN</t>
  </si>
  <si>
    <t>INVENTARIO DE PANADERÍA</t>
  </si>
  <si>
    <t>HACER LISTAS DE PRODUCCIÓN</t>
  </si>
  <si>
    <t>LIMPIAR MAQUINARIA Y EQUIPO DE COCINA</t>
  </si>
  <si>
    <t>TALLAR Y TRAPEAR PISOS SALÓN</t>
  </si>
  <si>
    <t>c)</t>
  </si>
  <si>
    <t>SUPERVICIÓN Y APOYO EN SERVICIO</t>
  </si>
  <si>
    <t>CAPACITARSE MEDIANTE DIPLOMADOS Y CURSOS DE BEBIDAS (VINOS,DESTILADOS, CERVEZAS)</t>
  </si>
  <si>
    <t>CERTIFICACIONES EN EL AREA DE DESTILADOS</t>
  </si>
  <si>
    <t>DESARROLLO DE NUEVOS COCTELES</t>
  </si>
  <si>
    <t>APOYO AL SERVICIO DE BEBIDAS</t>
  </si>
  <si>
    <t>PAGO A SUBCONTRATACIONES EXTERNAS</t>
  </si>
  <si>
    <t>HACER INVENTARIO DE ALMACÉN</t>
  </si>
  <si>
    <t>DESARROLLAR NUEVOS PLATILLOS PARA EL MENÚ</t>
  </si>
  <si>
    <t>SEMESTRALMENTE</t>
  </si>
  <si>
    <t xml:space="preserve">LIMPIEZA PROFUNDA </t>
  </si>
  <si>
    <t>REQUISICIÓN DE PANADERÍA</t>
  </si>
  <si>
    <t>REQUISICIÓN DE COCINA SERVICIO</t>
  </si>
  <si>
    <t>TALLAR Y TRAPEAR PISOS DE COCINA</t>
  </si>
  <si>
    <t>LIMPIAR BAÑO</t>
  </si>
  <si>
    <t>d)</t>
  </si>
  <si>
    <t>EVALUACIÓN DE PERSONAL DE SERVICIO</t>
  </si>
  <si>
    <t>SERVICIO A COMENSALES</t>
  </si>
  <si>
    <t>CERTIFICACIONES EN EL AREA DE CERVEZAS</t>
  </si>
  <si>
    <t>ELABORAR LISTAS DE PRODUCCIONES</t>
  </si>
  <si>
    <t>HACER INVENTARIO DE BEBIDAS NO ALCOHÓLICAS</t>
  </si>
  <si>
    <t>AJUSTES DE PRECIO EN CARTA</t>
  </si>
  <si>
    <t>REVISAR Y ORDENAR REQUISICIONES DE COCINA Y BAR</t>
  </si>
  <si>
    <t>INVENTARIO DE PRODUCCIONES</t>
  </si>
  <si>
    <t>LIMPIEZA DE COCINA SERVICIO</t>
  </si>
  <si>
    <t>LIMPIAR TRAPOS DE COCINA</t>
  </si>
  <si>
    <t>REQUISICIÓN LIMPIEZA</t>
  </si>
  <si>
    <t>e)</t>
  </si>
  <si>
    <t>CORTE DE CAJA</t>
  </si>
  <si>
    <t>APOYAR CON EL SERVICIO</t>
  </si>
  <si>
    <t>ELABORAR LISTAS DE REQUISICIÓN</t>
  </si>
  <si>
    <t xml:space="preserve">LLEVAR CONTROL DE FACTURAS </t>
  </si>
  <si>
    <t xml:space="preserve">LLEVAR CONTROL DE PEPS </t>
  </si>
  <si>
    <t>SUPERVISAR Y APOYAR AL SERVICIO DE COCINA</t>
  </si>
  <si>
    <t>LIMPIEZA DE ÁREA DE PRODUCCIÓN</t>
  </si>
  <si>
    <t>LIMPIEZA DE ÁREA DE PANADERÍA</t>
  </si>
  <si>
    <t xml:space="preserve">LLIMPIEZA PROFUNDA </t>
  </si>
  <si>
    <t>PULIR SARTENES Y OLLAS</t>
  </si>
  <si>
    <t>PULIR COPAS Y PLAQUÉ</t>
  </si>
  <si>
    <t>f)</t>
  </si>
  <si>
    <t>CAPACITACIÓN DE NUEVO PERSONAL</t>
  </si>
  <si>
    <t>CADA QUE SE REQUIERA</t>
  </si>
  <si>
    <t>LLEVAR CONTROL DE MÁXIMOS Y MINIMOS</t>
  </si>
  <si>
    <t>CAPACITAR NUEVO PERSONAL</t>
  </si>
  <si>
    <t>INVNETARIO DE COCINA SERVICIO</t>
  </si>
  <si>
    <t xml:space="preserve">REQUISICIÓN LOZA </t>
  </si>
  <si>
    <t>g)</t>
  </si>
  <si>
    <t>LLEVAR CONTROL DE ROTACIONES</t>
  </si>
  <si>
    <t>COMIDA DE PERSONAL</t>
  </si>
  <si>
    <t>h)</t>
  </si>
  <si>
    <t>i)</t>
  </si>
  <si>
    <t>j)</t>
  </si>
  <si>
    <t>k)</t>
  </si>
  <si>
    <t>l)</t>
  </si>
  <si>
    <t>m)</t>
  </si>
  <si>
    <t>10.</t>
  </si>
  <si>
    <t>RANGO DE SUELDO</t>
  </si>
  <si>
    <t>SUELDO BRUTO MÍNIMO:</t>
  </si>
  <si>
    <t>20,000.00 MXN</t>
  </si>
  <si>
    <t xml:space="preserve">13,000.00 MXN </t>
  </si>
  <si>
    <t>18,000.00 MXN</t>
  </si>
  <si>
    <t>18,000.00MXN</t>
  </si>
  <si>
    <t>10,000.00 MXN</t>
  </si>
  <si>
    <t>35,000.00 MXN</t>
  </si>
  <si>
    <t xml:space="preserve">10,000.00 MXN </t>
  </si>
  <si>
    <t>6500.00 MXN</t>
  </si>
  <si>
    <t>SUELDO BRUTO MÁXIMO:</t>
  </si>
  <si>
    <t>30,000.00 MXN</t>
  </si>
  <si>
    <t>25,000.00 MXN</t>
  </si>
  <si>
    <t>14,000.00 MXN</t>
  </si>
  <si>
    <t>45,000.00 MXN</t>
  </si>
  <si>
    <t>14,0000.00 MXN</t>
  </si>
  <si>
    <t>8000.00 MXN</t>
  </si>
  <si>
    <t>SELLO:</t>
  </si>
  <si>
    <t>ELABORÓ:</t>
  </si>
  <si>
    <t>REVISÓ:</t>
  </si>
  <si>
    <t>APROBÓ:</t>
  </si>
  <si>
    <t>ANEXO 1</t>
  </si>
  <si>
    <t>Competencias para puestos con personal a cargo</t>
  </si>
  <si>
    <t>-Proactividad: iniciativa, autónoma personal</t>
  </si>
  <si>
    <t>-Autogobierno: gestión personal del tiempo, del estrés, del riesgo, disciplina, concentración y autocontrol</t>
  </si>
  <si>
    <t>-Desarrollo Personal: auto-crítica, auto-conocimiento, cambio personal</t>
  </si>
  <si>
    <t>-Visión, solución de problemas, gestión de recursos</t>
  </si>
  <si>
    <t>-Orientación al cliente, red de relaciones efectivas</t>
  </si>
  <si>
    <t>-Capacidad ejecutiva, capacidad de liderazgo</t>
  </si>
  <si>
    <t>-Comunicación, empatía, trabajo en equipo</t>
  </si>
  <si>
    <t>-Delegación, coaching</t>
  </si>
  <si>
    <t>Competencias para puestos sin personal a cargo</t>
  </si>
  <si>
    <t>-Establecimientos de objetivos medibles</t>
  </si>
  <si>
    <t>-Determinación de tiempos para realizar actividades</t>
  </si>
  <si>
    <t>-Planeación y organización del tiempo</t>
  </si>
  <si>
    <t>-Identificación de problemas</t>
  </si>
  <si>
    <t>-Elaboración de reportes</t>
  </si>
  <si>
    <t>-Expresión de sentimientos</t>
  </si>
  <si>
    <t>-Documentación de procesos</t>
  </si>
  <si>
    <t>-Expresión de ideas</t>
  </si>
  <si>
    <t>-Estimulación de la creatividad</t>
  </si>
  <si>
    <t>-Aceptación del cambio</t>
  </si>
  <si>
    <t>-Operaciones matemáticas y cálculo mental</t>
  </si>
  <si>
    <t>-Conocimiento técnico</t>
  </si>
  <si>
    <t>-Creatividad en el trabajo</t>
  </si>
  <si>
    <t>-Relaciones interpersonales</t>
  </si>
  <si>
    <t>-Razonamiento lógico y objetivo</t>
  </si>
  <si>
    <t>-Coordinación y ritmo</t>
  </si>
  <si>
    <t>-Flexibilidad para ruptura de rutinas</t>
  </si>
  <si>
    <t>-Registro de datos</t>
  </si>
  <si>
    <t>-Elaboración y utilización de controles</t>
  </si>
  <si>
    <t>-Cuidado del detalle</t>
  </si>
  <si>
    <t>-Actividades artísticas</t>
  </si>
  <si>
    <t>Calendario de pre-apertura</t>
  </si>
  <si>
    <t>Mes 1</t>
  </si>
  <si>
    <t>Mes 2</t>
  </si>
  <si>
    <t>Mes 3</t>
  </si>
  <si>
    <t>Mes 4</t>
  </si>
  <si>
    <t>Mes 5</t>
  </si>
  <si>
    <t>Mes 6</t>
  </si>
  <si>
    <t>Actividad</t>
  </si>
  <si>
    <t>Sem 1</t>
  </si>
  <si>
    <t>Sem 2</t>
  </si>
  <si>
    <t>Sem 3</t>
  </si>
  <si>
    <t>Sem 4</t>
  </si>
  <si>
    <t>Concentrado de inversión  (Activo Fijo)</t>
  </si>
  <si>
    <t xml:space="preserve">Equipo y utensilios de servicio </t>
  </si>
  <si>
    <t xml:space="preserve">Loza </t>
  </si>
  <si>
    <t>Plaqué</t>
  </si>
  <si>
    <t xml:space="preserve">Cristalería </t>
  </si>
  <si>
    <t xml:space="preserve">Mantelería </t>
  </si>
  <si>
    <t xml:space="preserve">Utensilios de servicio </t>
  </si>
  <si>
    <t>Equipo mayor de servicio</t>
  </si>
  <si>
    <t>Equipo menor de servicio</t>
  </si>
  <si>
    <t>Mobiliario de servicio</t>
  </si>
  <si>
    <t xml:space="preserve">Equipo y utensilios de bar </t>
  </si>
  <si>
    <t xml:space="preserve">Equipo mayor de bar </t>
  </si>
  <si>
    <t xml:space="preserve">Equipo menor de bar </t>
  </si>
  <si>
    <t xml:space="preserve">Utensilios de bar </t>
  </si>
  <si>
    <t xml:space="preserve">Equipo y utensilios de cocina </t>
  </si>
  <si>
    <t xml:space="preserve">Equipo menor de cocina </t>
  </si>
  <si>
    <t xml:space="preserve">Equipo mayor de cocina </t>
  </si>
  <si>
    <t xml:space="preserve">Utensilios de cocina </t>
  </si>
  <si>
    <t xml:space="preserve">Equipo y utensilios de limpieza </t>
  </si>
  <si>
    <t>Equipo de limpieza</t>
  </si>
  <si>
    <t>Utensilios de limpieza</t>
  </si>
  <si>
    <t xml:space="preserve">Equipo de oficina </t>
  </si>
  <si>
    <t>Equipo mayor de oficina</t>
  </si>
  <si>
    <t>Mobiliario de oficina</t>
  </si>
  <si>
    <t xml:space="preserve">Equipo de computo </t>
  </si>
  <si>
    <t>Hardware</t>
  </si>
  <si>
    <t>Software</t>
  </si>
  <si>
    <t>Equipo de audio y electrónico</t>
  </si>
  <si>
    <t xml:space="preserve">Equipo de audio </t>
  </si>
  <si>
    <t>Equipo de trasporte</t>
  </si>
  <si>
    <t>Equipo de transporte</t>
  </si>
  <si>
    <t>Total de Activo:</t>
  </si>
  <si>
    <t>Actiivo diferido</t>
  </si>
  <si>
    <t>Gastos preoperaciones</t>
  </si>
  <si>
    <t>Artículos de oficina</t>
  </si>
  <si>
    <t>Equipo menor de oficina</t>
  </si>
  <si>
    <t>Utensilios de limpieza y lavanderia</t>
  </si>
  <si>
    <t>Uniformes de personal</t>
  </si>
  <si>
    <t>Seguros pagados por anticipado</t>
  </si>
  <si>
    <t>Licenciamientos</t>
  </si>
  <si>
    <t>Total diferido:</t>
  </si>
  <si>
    <t>Grupo</t>
  </si>
  <si>
    <t>Artículo</t>
  </si>
  <si>
    <t xml:space="preserve">Marca </t>
  </si>
  <si>
    <t xml:space="preserve">Especificaciones </t>
  </si>
  <si>
    <t xml:space="preserve">Cantidad </t>
  </si>
  <si>
    <t xml:space="preserve">Costo Unitario </t>
  </si>
  <si>
    <t xml:space="preserve">Costo Total </t>
  </si>
  <si>
    <t>Sub grupo</t>
  </si>
  <si>
    <t>Sub total:</t>
  </si>
  <si>
    <t>Total:</t>
  </si>
  <si>
    <t>PRESUPUESTO DE VENTAS</t>
  </si>
  <si>
    <t>Concepto</t>
  </si>
  <si>
    <t>Total</t>
  </si>
  <si>
    <t>No días hábiles al mes</t>
  </si>
  <si>
    <t>No de comensales diarios</t>
  </si>
  <si>
    <t>No de comensales al mes</t>
  </si>
  <si>
    <t>Venta de alimentos S/IVA</t>
  </si>
  <si>
    <t>Venta de bebidas S/IVA</t>
  </si>
  <si>
    <t>Ingresos totales</t>
  </si>
  <si>
    <t>Total ventas anual</t>
  </si>
  <si>
    <t>Cheque promedio de alimentos c/IVA</t>
  </si>
  <si>
    <t>Cheque promedio de alimentos</t>
  </si>
  <si>
    <t>Cheque promedio de bebidas c/IVA</t>
  </si>
  <si>
    <t>Cheque promedio de bebidas</t>
  </si>
  <si>
    <t>Total de cheque promedio de AyB c/IVA</t>
  </si>
  <si>
    <t>Costo de alimentos</t>
  </si>
  <si>
    <t>Costo de bebidas</t>
  </si>
  <si>
    <t>% de costo de alimento</t>
  </si>
  <si>
    <t>% de costo de bebidas</t>
  </si>
  <si>
    <t>% de costo de ayb</t>
  </si>
  <si>
    <t># de personas por puesto</t>
  </si>
  <si>
    <t>ok</t>
  </si>
  <si>
    <t>PUESTOS DE COCINA</t>
  </si>
  <si>
    <t>Subtotal Puestos Salón Comedor</t>
  </si>
  <si>
    <t>PRESUPUESTO DE COMPRA DE MATERIA PRIMA</t>
  </si>
  <si>
    <t>Alimentos</t>
  </si>
  <si>
    <t>Bebidas</t>
  </si>
  <si>
    <t>COMPRA DE MATERIA PRIMA TOTAL</t>
  </si>
  <si>
    <t>PRESUPUESTO DE COSTO DE VENTAS    ALIMENTOS</t>
  </si>
  <si>
    <t>Inventario inicial</t>
  </si>
  <si>
    <t>Compras netas</t>
  </si>
  <si>
    <t>Inventario final</t>
  </si>
  <si>
    <t>Costo de ventas</t>
  </si>
  <si>
    <t>Total de costo de ventas alimentos</t>
  </si>
  <si>
    <t>PRESUPUESTO DE COSTO DE VENTAS    BEBIDAS</t>
  </si>
  <si>
    <t>Total de costo de ventas bebidas</t>
  </si>
  <si>
    <t>PRESUPUESTO DE COSTO DE VENTAS TOTAL</t>
  </si>
  <si>
    <t>COSTO DE VENTAS TOTAL</t>
  </si>
  <si>
    <t>Total de costo de ventas</t>
  </si>
  <si>
    <t>PRESUPUESTO DE COMISIONES</t>
  </si>
  <si>
    <t xml:space="preserve"> Ventas </t>
  </si>
  <si>
    <t>Se anotan los ingresos totales que se encuentran en la hoja de ventas y nómina</t>
  </si>
  <si>
    <t>Ventas en Efectivo</t>
  </si>
  <si>
    <t>Es el 60% de los ingresos totales</t>
  </si>
  <si>
    <t>Ventas con Tarjeta de crédito y/o débito</t>
  </si>
  <si>
    <t>Es el 40% de los ingresos totales</t>
  </si>
  <si>
    <t>Comisión</t>
  </si>
  <si>
    <t>Es el 5% de las ventas con tarjeta de crédito</t>
  </si>
  <si>
    <t>IVA por comisión</t>
  </si>
  <si>
    <t xml:space="preserve">Es el 16% de las comisiones </t>
  </si>
  <si>
    <t>Ventas con Tarjeta de crédito y/o débito NETAS</t>
  </si>
  <si>
    <t>Son las ventas con tarjeta, disminuidas con las comisiones y el iva de las comisiones</t>
  </si>
  <si>
    <t>PRESUPUESTO DE EFECTIVO</t>
  </si>
  <si>
    <t>Entradas:</t>
  </si>
  <si>
    <t>Saldo en mínimo en caja</t>
  </si>
  <si>
    <t>Ventas efectivo</t>
  </si>
  <si>
    <t>Ventas tarjetas NETAS</t>
  </si>
  <si>
    <t>Total entradas</t>
  </si>
  <si>
    <t>Disponible</t>
  </si>
  <si>
    <t>Salidas:</t>
  </si>
  <si>
    <t xml:space="preserve">Gastos de operación </t>
  </si>
  <si>
    <t>Gastos de administración</t>
  </si>
  <si>
    <t>Materia prima</t>
  </si>
  <si>
    <t>Total salidas</t>
  </si>
  <si>
    <t>Saldo mínimo en caja</t>
  </si>
  <si>
    <t>Sobrante o faltante</t>
  </si>
  <si>
    <t>PRESUPUESTO DE GASTOS DE OPERACIÓN</t>
  </si>
  <si>
    <t>Sueldos (área operativa)</t>
  </si>
  <si>
    <t>Aguinaldo (una vez al año) 15 días de salario estimación semestral</t>
  </si>
  <si>
    <t>IMSS    25%</t>
  </si>
  <si>
    <t>Retiro (SAR)   2%</t>
  </si>
  <si>
    <t>INFONAVIT     5%</t>
  </si>
  <si>
    <t>3% nomina</t>
  </si>
  <si>
    <t>Prima vacacional (una vez al año) se obtiene del total de nomina de cualquier mes entre 30 (x) 6, a este resultado de saca el 25%.</t>
  </si>
  <si>
    <t>Primas de seguros pagadas por adelantado</t>
  </si>
  <si>
    <t>Licencias, inscripciones y derechos (cantidad fija que va de $ 30,000 a $ 50,000 anual)</t>
  </si>
  <si>
    <t>Renta (en caso de no adquirir un inmueble, se anotara el importe mensual de este concepto)</t>
  </si>
  <si>
    <t>Decoración</t>
  </si>
  <si>
    <t xml:space="preserve">Lavandería  </t>
  </si>
  <si>
    <t>Uniformes de personal (una o dos veces al año).</t>
  </si>
  <si>
    <t xml:space="preserve">Teléfono (área operativa) </t>
  </si>
  <si>
    <t xml:space="preserve">Gas </t>
  </si>
  <si>
    <t>Luz</t>
  </si>
  <si>
    <t xml:space="preserve">Agua </t>
  </si>
  <si>
    <t xml:space="preserve">Hielo (si tienes maquina de hielos no aplica)  </t>
  </si>
  <si>
    <t xml:space="preserve">Valet parking </t>
  </si>
  <si>
    <t>Basura</t>
  </si>
  <si>
    <t xml:space="preserve">Promoción de ventas (0,% sobre ventas aprox.) </t>
  </si>
  <si>
    <t>Publicidad / RP (0,1% sobre ventas aprox.)</t>
  </si>
  <si>
    <t xml:space="preserve">Diseño e impresión de cartas </t>
  </si>
  <si>
    <t>GASTOS DE OPERACIÓN  sin depreciación</t>
  </si>
  <si>
    <t>Depreciación acumulada de edificio</t>
  </si>
  <si>
    <t>Depreciación acumulada de equipo de cocina</t>
  </si>
  <si>
    <t>Depreciación acumulada de mobiliario de restaurante</t>
  </si>
  <si>
    <t>Depreciación acumulada de equipo de oficina</t>
  </si>
  <si>
    <t>Depreciación acumulada de equipo de servicio</t>
  </si>
  <si>
    <t>Depreciación acumulada de equipo de computo</t>
  </si>
  <si>
    <t>Depreciación acumulada de equipo de transporte</t>
  </si>
  <si>
    <t>DEPRECIACION</t>
  </si>
  <si>
    <t>Amortizacion de gastos de organización</t>
  </si>
  <si>
    <t>Total de Gastos de Operación Mensual incluyendo depreciación y amortizacion</t>
  </si>
  <si>
    <t>Total de Gastos de Operación Anual</t>
  </si>
  <si>
    <t>PRESUPUESTO DE GASTOS DE ADMINISTRACIÓN</t>
  </si>
  <si>
    <t>Sueldos (área administrativa)</t>
  </si>
  <si>
    <t xml:space="preserve">Papeleria </t>
  </si>
  <si>
    <t xml:space="preserve">Teléfono (área administrativa) pago fijo </t>
  </si>
  <si>
    <t xml:space="preserve">Luz (área administrativa) </t>
  </si>
  <si>
    <t>Agua (área administrativa)</t>
  </si>
  <si>
    <t>GASTOS DE ADMINISTRACIÓN  sin depreciación</t>
  </si>
  <si>
    <t>Total de Gastos de Administración Mensual incluyendo depreciación y amortizacion</t>
  </si>
  <si>
    <t>Total de Gastos de AdministraciónOperación Anual</t>
  </si>
  <si>
    <t>NOMBRE DEL RESTAURANTE</t>
  </si>
  <si>
    <t>ESTADOS DE RESULTADOS PROYECTADO AL PERIODO DEL QUE SE TRATE</t>
  </si>
  <si>
    <t>integrales</t>
  </si>
  <si>
    <t>Costo de venta</t>
  </si>
  <si>
    <t>Utilidad bruta</t>
  </si>
  <si>
    <t>Gastos de operación</t>
  </si>
  <si>
    <t>Utilidad de operación</t>
  </si>
  <si>
    <t>Gastos y productos financieros</t>
  </si>
  <si>
    <t>Utilidad antes de impuestos</t>
  </si>
  <si>
    <t>ISR  30%</t>
  </si>
  <si>
    <t>PTU  10%</t>
  </si>
  <si>
    <t>Utilidad neta</t>
  </si>
  <si>
    <t>Gráfica de estado de resultados</t>
  </si>
  <si>
    <t>RAZÓN DE PRODUCTIVIDAD</t>
  </si>
  <si>
    <t>TASA INTERNA DE RETORNO</t>
  </si>
  <si>
    <t>PORCENTAJE DE NÓMINA</t>
  </si>
  <si>
    <t>TOTAL DE RENTA</t>
  </si>
  <si>
    <t>% DE RENTA</t>
  </si>
  <si>
    <t>CEDULA DE DETERMINACIÓN DE LA DEPRECIACIÓN</t>
  </si>
  <si>
    <t>GASTOS</t>
  </si>
  <si>
    <t>OPERACIÓN</t>
  </si>
  <si>
    <t>Gastos de Operación 70%</t>
  </si>
  <si>
    <t>Gastos de Administación 30%</t>
  </si>
  <si>
    <t>Gastos de Operación 100%</t>
  </si>
  <si>
    <t xml:space="preserve">Gastos de Administación </t>
  </si>
  <si>
    <t>Total de Depreciación</t>
  </si>
  <si>
    <t>Gtos de admón</t>
  </si>
  <si>
    <t>Depreciación acumulada</t>
  </si>
  <si>
    <t>Activo  Fijo</t>
  </si>
  <si>
    <t>% depreciacion anual</t>
  </si>
  <si>
    <t>Valor del Activo</t>
  </si>
  <si>
    <t>Depreciacion anual</t>
  </si>
  <si>
    <t>Depreciación mensual</t>
  </si>
  <si>
    <t>Edificio</t>
  </si>
  <si>
    <t>Equipo de cocina</t>
  </si>
  <si>
    <t>Mobiliario de Restaurante</t>
  </si>
  <si>
    <t>Equipo de oficina</t>
  </si>
  <si>
    <t>Equipo de servicio</t>
  </si>
  <si>
    <t>Equipo de computo</t>
  </si>
  <si>
    <t>Gastos de Administración 100%</t>
  </si>
  <si>
    <t>% Amortización anual</t>
  </si>
  <si>
    <t>Amortización anual</t>
  </si>
  <si>
    <t>Amortización mensual</t>
  </si>
  <si>
    <t>Activo Diferido</t>
  </si>
  <si>
    <t>INDICACIONES</t>
  </si>
  <si>
    <t>Valor del activo</t>
  </si>
  <si>
    <t>Se anotan las cantidades de activo fijo que se encuentran en el balance inicial</t>
  </si>
  <si>
    <t>Se multiplica el valor del activo por los porcentajes marcados para cada caso</t>
  </si>
  <si>
    <t>Se divide el valor de la depreciación anual entre doce</t>
  </si>
  <si>
    <t>Para llenar la tabla inicial</t>
  </si>
  <si>
    <t>Depreciacion acumulada de cada uno de los conceptos de activo fijo</t>
  </si>
  <si>
    <t>Se anota el importe de la depreciación mensual</t>
  </si>
  <si>
    <t>Se multiplica la depreciación mensual por el % que corresponda según el rubro</t>
  </si>
  <si>
    <t>BALANCE INICIAL PROYECTADO AL PERIODO DEL QUE SE TRATE</t>
  </si>
  <si>
    <t>BALANCE FINAL PROYECTADO AL PERIODO DEL QUE SE TRATE</t>
  </si>
  <si>
    <t>ACTIVO</t>
  </si>
  <si>
    <t>PASIVO</t>
  </si>
  <si>
    <t>Activo Circulante:</t>
  </si>
  <si>
    <t>Pasivo Circulante:</t>
  </si>
  <si>
    <t>Caja</t>
  </si>
  <si>
    <t>ISR por pagar</t>
  </si>
  <si>
    <t>Bancos</t>
  </si>
  <si>
    <t>PTU por pagar</t>
  </si>
  <si>
    <t>Pagos anticipados</t>
  </si>
  <si>
    <t>Almacen de alimentos</t>
  </si>
  <si>
    <t>Almacen de bebidas</t>
  </si>
  <si>
    <t>IVA acreditable</t>
  </si>
  <si>
    <t>Activo Fijo</t>
  </si>
  <si>
    <t>CAPITAL CONTABLE</t>
  </si>
  <si>
    <t>Terreno</t>
  </si>
  <si>
    <t>Capital Social</t>
  </si>
  <si>
    <t>Equipo de cocina y utensílios</t>
  </si>
  <si>
    <t>Utilidad Neta</t>
  </si>
  <si>
    <t>Mobiliario de Restaurante y Bar</t>
  </si>
  <si>
    <t>Depreciacion de Edificio</t>
  </si>
  <si>
    <t>Equipo de servicio y utensílios</t>
  </si>
  <si>
    <t>Dep Equipo de cocina</t>
  </si>
  <si>
    <t>Dep Mobiliario de Restaurante</t>
  </si>
  <si>
    <t xml:space="preserve">   </t>
  </si>
  <si>
    <t>Dep Equipo de oficina</t>
  </si>
  <si>
    <t>Gastos de organización</t>
  </si>
  <si>
    <t>Seguros pagados por adelantado</t>
  </si>
  <si>
    <t>Dep Equipo de servicio</t>
  </si>
  <si>
    <t>TOTAL DE ACTIVOS</t>
  </si>
  <si>
    <t>TOTAL DE PASIVO Y CAPITAL</t>
  </si>
  <si>
    <t>Dep Equipo de computo</t>
  </si>
  <si>
    <t>Dep Equipo de transporte</t>
  </si>
  <si>
    <t>Amortización de gastos de organización</t>
  </si>
  <si>
    <t>TOTAL PASIVO Y CAPITAL</t>
  </si>
  <si>
    <t>Diferencia:</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</si>
</sst>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00"/>
    <numFmt numFmtId="165" formatCode="[$$]#,##0.00"/>
    <numFmt numFmtId="166" formatCode="#,##0.000"/>
    <numFmt numFmtId="167" formatCode="#,###"/>
    <numFmt numFmtId="168" formatCode="[$$]#,##0.000"/>
    <numFmt numFmtId="169" formatCode="#,##0.00000"/>
    <numFmt numFmtId="170" formatCode="[$$]#,##0"/>
    <numFmt numFmtId="171" formatCode="0.0000"/>
    <numFmt numFmtId="172" formatCode="&quot;$&quot;#,##0.00"/>
    <numFmt numFmtId="173" formatCode="[$$]#,##0.0"/>
    <numFmt numFmtId="174" formatCode="0.0"/>
    <numFmt numFmtId="175" formatCode="_-&quot;$&quot;* #,##0.00_-;\-&quot;$&quot;* #,##0.00_-;_-&quot;$&quot;* &quot;-&quot;??_-;_-@"/>
    <numFmt numFmtId="176" formatCode="#,##0.0"/>
    <numFmt numFmtId="177" formatCode="_-&quot;$&quot;* #,##0.00_-;_-&quot;$&quot;* \-#,##0.00_-;_-&quot;$&quot;* &quot;-&quot;??_-;_-@"/>
    <numFmt numFmtId="178" formatCode="d.m"/>
  </numFmts>
  <fonts count="47">
    <font>
      <sz val="10.0"/>
      <color rgb="FF000000"/>
      <name val="Arial"/>
    </font>
    <font>
      <b/>
      <sz val="10.0"/>
    </font>
    <font/>
    <font>
      <sz val="10.0"/>
    </font>
    <font>
      <b/>
    </font>
    <font>
      <b/>
      <i/>
    </font>
    <font>
      <sz val="11.0"/>
      <color rgb="FF000000"/>
      <name val="Arial"/>
    </font>
    <font>
      <sz val="11.0"/>
    </font>
    <font>
      <b/>
      <sz val="11.0"/>
    </font>
    <font>
      <sz val="11.0"/>
      <color rgb="FF000000"/>
      <name val="Inconsolata"/>
    </font>
    <font>
      <b/>
      <sz val="12.0"/>
    </font>
    <font>
      <sz val="14.0"/>
    </font>
    <font>
      <b/>
      <sz val="20.0"/>
    </font>
    <font>
      <i/>
      <sz val="11.0"/>
    </font>
    <font>
      <sz val="11.0"/>
      <color rgb="FF7E3794"/>
      <name val="Inconsolata"/>
    </font>
    <font>
      <b/>
      <sz val="11.0"/>
      <color rgb="FF7E3794"/>
      <name val="Arial"/>
    </font>
    <font>
      <name val="Calibri"/>
    </font>
    <font>
      <b/>
      <i/>
      <sz val="16.0"/>
      <name val="Calibri"/>
    </font>
    <font>
      <b/>
      <name val="Calibri"/>
    </font>
    <font>
      <b/>
      <sz val="11.0"/>
      <name val="Calibri"/>
    </font>
    <font>
      <name val="Arial"/>
    </font>
    <font>
      <b/>
      <sz val="10.0"/>
      <name val="Calibri"/>
    </font>
    <font>
      <sz val="11.0"/>
      <name val="Calibri"/>
    </font>
    <font>
      <sz val="11.0"/>
      <name val="Arial"/>
    </font>
    <font>
      <b/>
      <sz val="8.0"/>
      <name val="Calibri"/>
    </font>
    <font>
      <sz val="10.0"/>
      <name val="Calibri"/>
    </font>
    <font>
      <b/>
      <sz val="10.0"/>
      <name val="Arial"/>
    </font>
    <font>
      <b/>
      <sz val="9.0"/>
      <name val="Calibri"/>
    </font>
    <font>
      <b/>
      <name val="Arial"/>
    </font>
    <font>
      <sz val="10.0"/>
      <name val="Arial"/>
    </font>
    <font>
      <b/>
      <i/>
      <sz val="10.0"/>
      <name val="Calibri"/>
    </font>
    <font>
      <b/>
      <i/>
      <sz val="10.0"/>
    </font>
    <font>
      <b/>
      <sz val="12.0"/>
      <name val="Arial"/>
    </font>
    <font>
      <b/>
      <sz val="14.0"/>
    </font>
    <font>
      <b/>
      <sz val="7.0"/>
      <name val="Arial"/>
    </font>
    <font>
      <sz val="7.0"/>
      <name val="Arial"/>
    </font>
    <font>
      <b/>
      <sz val="14.0"/>
      <name val="Arial"/>
    </font>
    <font>
      <b/>
      <sz val="11.0"/>
      <name val="Arial"/>
    </font>
    <font>
      <b/>
      <i/>
      <sz val="12.0"/>
      <name val="Arial"/>
    </font>
    <font>
      <b/>
      <i/>
      <name val="Arial"/>
    </font>
    <font>
      <sz val="12.0"/>
      <name val="Arial"/>
    </font>
    <font>
      <i/>
    </font>
    <font>
      <i/>
      <sz val="10.0"/>
    </font>
    <font>
      <b/>
      <i/>
      <sz val="12.0"/>
    </font>
    <font>
      <i/>
      <sz val="12.0"/>
    </font>
    <font>
      <b/>
      <i/>
      <sz val="11.0"/>
    </font>
    <font>
      <sz val="12.0"/>
    </font>
  </fonts>
  <fills count="45">
    <fill>
      <patternFill patternType="none"/>
    </fill>
    <fill>
      <patternFill patternType="lightGray"/>
    </fill>
    <fill>
      <patternFill patternType="solid">
        <fgColor rgb="FFCCCCCC"/>
        <bgColor rgb="FFCCCCCC"/>
      </patternFill>
    </fill>
    <fill>
      <patternFill patternType="solid">
        <fgColor rgb="FFFFE599"/>
        <bgColor rgb="FFFFE599"/>
      </patternFill>
    </fill>
    <fill>
      <patternFill patternType="solid">
        <fgColor rgb="FFB7B7B7"/>
        <bgColor rgb="FFB7B7B7"/>
      </patternFill>
    </fill>
    <fill>
      <patternFill patternType="solid">
        <fgColor rgb="FFF9CB9C"/>
        <bgColor rgb="FFF9CB9C"/>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6AA84F"/>
        <bgColor rgb="FF6AA84F"/>
      </patternFill>
    </fill>
    <fill>
      <patternFill patternType="solid">
        <fgColor rgb="FFCC0000"/>
        <bgColor rgb="FFCC0000"/>
      </patternFill>
    </fill>
    <fill>
      <patternFill patternType="solid">
        <fgColor rgb="FFE69138"/>
        <bgColor rgb="FFE69138"/>
      </patternFill>
    </fill>
    <fill>
      <patternFill patternType="solid">
        <fgColor rgb="FF00FFFF"/>
        <bgColor rgb="FF00FFFF"/>
      </patternFill>
    </fill>
    <fill>
      <patternFill patternType="solid">
        <fgColor rgb="FF1C4587"/>
        <bgColor rgb="FF1C4587"/>
      </patternFill>
    </fill>
    <fill>
      <patternFill patternType="solid">
        <fgColor rgb="FFD9D9D9"/>
        <bgColor rgb="FFD9D9D9"/>
      </patternFill>
    </fill>
    <fill>
      <patternFill patternType="solid">
        <fgColor rgb="FFD9EAD3"/>
        <bgColor rgb="FFD9EAD3"/>
      </patternFill>
    </fill>
    <fill>
      <patternFill patternType="solid">
        <fgColor rgb="FF6D9EEB"/>
        <bgColor rgb="FF6D9EEB"/>
      </patternFill>
    </fill>
    <fill>
      <patternFill patternType="solid">
        <fgColor rgb="FF434343"/>
        <bgColor rgb="FF434343"/>
      </patternFill>
    </fill>
    <fill>
      <patternFill patternType="solid">
        <fgColor rgb="FFD8D8D8"/>
        <bgColor rgb="FFD8D8D8"/>
      </patternFill>
    </fill>
    <fill>
      <patternFill patternType="solid">
        <fgColor rgb="FFB8CCE4"/>
        <bgColor rgb="FFB8CCE4"/>
      </patternFill>
    </fill>
    <fill>
      <patternFill patternType="solid">
        <fgColor rgb="FFC9DAF8"/>
        <bgColor rgb="FFC9DAF8"/>
      </patternFill>
    </fill>
    <fill>
      <patternFill patternType="solid">
        <fgColor rgb="FFFFF2CC"/>
        <bgColor rgb="FFFFF2CC"/>
      </patternFill>
    </fill>
    <fill>
      <patternFill patternType="solid">
        <fgColor rgb="FFA4C2F4"/>
        <bgColor rgb="FFA4C2F4"/>
      </patternFill>
    </fill>
    <fill>
      <patternFill patternType="solid">
        <fgColor rgb="FFD6E3BC"/>
        <bgColor rgb="FFD6E3BC"/>
      </patternFill>
    </fill>
    <fill>
      <patternFill patternType="solid">
        <fgColor rgb="FF999999"/>
        <bgColor rgb="FF999999"/>
      </patternFill>
    </fill>
    <fill>
      <patternFill patternType="solid">
        <fgColor rgb="FFD9D2E9"/>
        <bgColor rgb="FFD9D2E9"/>
      </patternFill>
    </fill>
    <fill>
      <patternFill patternType="solid">
        <fgColor rgb="FFFCE5CD"/>
        <bgColor rgb="FFFCE5CD"/>
      </patternFill>
    </fill>
    <fill>
      <patternFill patternType="solid">
        <fgColor rgb="FFCFE2F3"/>
        <bgColor rgb="FFCFE2F3"/>
      </patternFill>
    </fill>
    <fill>
      <patternFill patternType="solid">
        <fgColor rgb="FF00FF00"/>
        <bgColor rgb="FF00FF00"/>
      </patternFill>
    </fill>
    <fill>
      <patternFill patternType="solid">
        <fgColor rgb="FFEAD1DC"/>
        <bgColor rgb="FFEAD1DC"/>
      </patternFill>
    </fill>
    <fill>
      <patternFill patternType="solid">
        <fgColor rgb="FFFFD966"/>
        <bgColor rgb="FFFFD966"/>
      </patternFill>
    </fill>
    <fill>
      <patternFill patternType="solid">
        <fgColor rgb="FFF3F3F3"/>
        <bgColor rgb="FFF3F3F3"/>
      </patternFill>
    </fill>
    <fill>
      <patternFill patternType="solid">
        <fgColor rgb="FFD0E0E3"/>
        <bgColor rgb="FFD0E0E3"/>
      </patternFill>
    </fill>
    <fill>
      <patternFill patternType="solid">
        <fgColor rgb="FFDD7E6B"/>
        <bgColor rgb="FFDD7E6B"/>
      </patternFill>
    </fill>
    <fill>
      <patternFill patternType="solid">
        <fgColor rgb="FFF6B26B"/>
        <bgColor rgb="FFF6B26B"/>
      </patternFill>
    </fill>
    <fill>
      <patternFill patternType="solid">
        <fgColor rgb="FFF1C232"/>
        <bgColor rgb="FFF1C232"/>
      </patternFill>
    </fill>
    <fill>
      <patternFill patternType="solid">
        <fgColor rgb="FF6FA8DC"/>
        <bgColor rgb="FF6FA8DC"/>
      </patternFill>
    </fill>
    <fill>
      <patternFill patternType="solid">
        <fgColor rgb="FFF4CCCC"/>
        <bgColor rgb="FFF4CCCC"/>
      </patternFill>
    </fill>
    <fill>
      <patternFill patternType="solid">
        <fgColor rgb="FFE9AA1E"/>
        <bgColor rgb="FFE9AA1E"/>
      </patternFill>
    </fill>
    <fill>
      <patternFill patternType="solid">
        <fgColor rgb="FFFFD611"/>
        <bgColor rgb="FFFFD611"/>
      </patternFill>
    </fill>
    <fill>
      <patternFill patternType="solid">
        <fgColor rgb="FF9FC5E8"/>
        <bgColor rgb="FF9FC5E8"/>
      </patternFill>
    </fill>
    <fill>
      <patternFill patternType="solid">
        <fgColor rgb="FFDAEBEF"/>
        <bgColor rgb="FFDAEBEF"/>
      </patternFill>
    </fill>
    <fill>
      <patternFill patternType="solid">
        <fgColor rgb="FFFF00FF"/>
        <bgColor rgb="FFFF00FF"/>
      </patternFill>
    </fill>
  </fills>
  <borders count="4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ttom style="thin">
        <color rgb="FF000000"/>
      </bottom>
    </border>
    <border>
      <left/>
      <right/>
      <top/>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right/>
      <bottom/>
    </border>
    <border>
      <right/>
      <top/>
      <bottom/>
    </border>
    <border>
      <right/>
      <bottom/>
    </border>
    <border>
      <right/>
    </border>
    <border>
      <left/>
      <top/>
      <bottom/>
    </border>
    <border>
      <right/>
      <bottom style="thin">
        <color rgb="FF000000"/>
      </bottom>
    </border>
    <border>
      <top/>
      <bottom/>
    </border>
    <border>
      <left/>
      <right style="thin">
        <color rgb="FF000000"/>
      </right>
      <bottom/>
    </border>
    <border>
      <right style="thin">
        <color rgb="FF000000"/>
      </right>
      <bottom/>
    </border>
    <border>
      <left/>
      <right/>
      <bottom style="thin">
        <color rgb="FF000000"/>
      </bottom>
    </border>
    <border>
      <right style="thin">
        <color rgb="FF000000"/>
      </right>
      <bottom style="double">
        <color rgb="FF000000"/>
      </bottom>
    </border>
    <border>
      <left style="thin">
        <color rgb="FF000000"/>
      </left>
      <right/>
      <bottom style="thin">
        <color rgb="FF000000"/>
      </bottom>
    </border>
    <border>
      <right/>
      <top/>
    </border>
    <border>
      <bottom/>
    </border>
    <border>
      <left style="double">
        <color rgb="FFFF0000"/>
      </left>
      <right style="thin">
        <color rgb="FF000000"/>
      </right>
      <top style="double">
        <color rgb="FFFF0000"/>
      </top>
      <bottom style="thin">
        <color rgb="FF000000"/>
      </bottom>
    </border>
    <border>
      <left style="thin">
        <color rgb="FF000000"/>
      </left>
      <right style="thin">
        <color rgb="FF000000"/>
      </right>
      <top style="double">
        <color rgb="FFFF0000"/>
      </top>
      <bottom style="thin">
        <color rgb="FF000000"/>
      </bottom>
    </border>
    <border>
      <left style="thin">
        <color rgb="FF000000"/>
      </left>
      <right style="double">
        <color rgb="FFFF0000"/>
      </right>
      <top style="double">
        <color rgb="FFFF0000"/>
      </top>
      <bottom style="thin">
        <color rgb="FF000000"/>
      </bottom>
    </border>
    <border>
      <left style="double">
        <color rgb="FFFF0000"/>
      </left>
      <right style="thin">
        <color rgb="FF000000"/>
      </right>
      <top style="thin">
        <color rgb="FF000000"/>
      </top>
      <bottom style="thin">
        <color rgb="FF000000"/>
      </bottom>
    </border>
    <border>
      <left style="thin">
        <color rgb="FF000000"/>
      </left>
      <right style="double">
        <color rgb="FFFF0000"/>
      </right>
      <top style="thin">
        <color rgb="FF000000"/>
      </top>
      <bottom style="thin">
        <color rgb="FF000000"/>
      </bottom>
    </border>
    <border>
      <left style="double">
        <color rgb="FFFF0000"/>
      </left>
      <right style="thin">
        <color rgb="FF000000"/>
      </right>
      <top style="thin">
        <color rgb="FF000000"/>
      </top>
      <bottom style="double">
        <color rgb="FFFF0000"/>
      </bottom>
    </border>
    <border>
      <left style="thin">
        <color rgb="FF000000"/>
      </left>
      <right style="thin">
        <color rgb="FF000000"/>
      </right>
      <top style="thin">
        <color rgb="FF000000"/>
      </top>
      <bottom style="double">
        <color rgb="FFFF0000"/>
      </bottom>
    </border>
    <border>
      <left style="thin">
        <color rgb="FF000000"/>
      </left>
      <right style="double">
        <color rgb="FFFF0000"/>
      </right>
      <top style="thin">
        <color rgb="FF000000"/>
      </top>
      <bottom style="double">
        <color rgb="FFFF0000"/>
      </bottom>
    </border>
    <border>
      <left style="double">
        <color rgb="FFFF0000"/>
      </left>
      <top style="thin">
        <color rgb="FF000000"/>
      </top>
      <bottom style="thin">
        <color rgb="FF000000"/>
      </bottom>
    </border>
    <border>
      <right style="double">
        <color rgb="FFFF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bottom style="dotted">
        <color rgb="FF000000"/>
      </bottom>
    </border>
    <border>
      <top style="dotted">
        <color rgb="FF000000"/>
      </top>
      <bottom style="dotted">
        <color rgb="FF000000"/>
      </bottom>
    </border>
    <border>
      <top style="dotted">
        <color rgb="FF000000"/>
      </top>
    </border>
  </borders>
  <cellStyleXfs count="1">
    <xf borderId="0" fillId="0" fontId="0" numFmtId="0" applyAlignment="1" applyFont="1"/>
  </cellStyleXfs>
  <cellXfs count="93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0" fillId="2" fontId="2" numFmtId="0" xfId="0" applyFont="1"/>
    <xf borderId="4" fillId="2" fontId="1" numFmtId="0" xfId="0" applyAlignment="1" applyBorder="1" applyFont="1">
      <alignment horizontal="center" vertical="bottom"/>
    </xf>
    <xf borderId="5" fillId="2" fontId="1" numFmtId="0" xfId="0" applyAlignment="1" applyBorder="1" applyFont="1">
      <alignment horizontal="center" vertical="bottom"/>
    </xf>
    <xf borderId="5" fillId="2" fontId="1" numFmtId="0" xfId="0" applyAlignment="1" applyBorder="1" applyFont="1">
      <alignment horizontal="center" readingOrder="0" vertical="bottom"/>
    </xf>
    <xf borderId="6" fillId="2" fontId="3" numFmtId="0" xfId="0" applyAlignment="1" applyBorder="1" applyFont="1">
      <alignment horizontal="center" readingOrder="0" vertical="bottom"/>
    </xf>
    <xf borderId="6" fillId="2" fontId="3" numFmtId="164" xfId="0" applyAlignment="1" applyBorder="1" applyFont="1" applyNumberFormat="1">
      <alignment horizontal="center" readingOrder="0" vertical="bottom"/>
    </xf>
    <xf borderId="6" fillId="2" fontId="3" numFmtId="165" xfId="0" applyAlignment="1" applyBorder="1" applyFont="1" applyNumberFormat="1">
      <alignment horizontal="center" readingOrder="0" vertical="bottom"/>
    </xf>
    <xf borderId="6" fillId="2" fontId="1" numFmtId="0" xfId="0" applyAlignment="1" applyBorder="1" applyFont="1">
      <alignment horizontal="center" readingOrder="0" vertical="bottom"/>
    </xf>
    <xf borderId="6" fillId="2" fontId="3" numFmtId="0" xfId="0" applyAlignment="1" applyBorder="1" applyFont="1">
      <alignment horizontal="left" readingOrder="0" vertical="bottom"/>
    </xf>
    <xf borderId="6" fillId="2" fontId="3" numFmtId="0" xfId="0" applyAlignment="1" applyBorder="1" applyFont="1">
      <alignment horizontal="center" vertical="bottom"/>
    </xf>
    <xf borderId="6" fillId="2" fontId="3" numFmtId="166" xfId="0" applyAlignment="1" applyBorder="1" applyFont="1" applyNumberFormat="1">
      <alignment horizontal="center" readingOrder="0" vertical="bottom"/>
    </xf>
    <xf borderId="6" fillId="2" fontId="3" numFmtId="165" xfId="0" applyAlignment="1" applyBorder="1" applyFont="1" applyNumberFormat="1">
      <alignment horizontal="center" vertical="bottom"/>
    </xf>
    <xf borderId="6" fillId="2" fontId="1" numFmtId="0" xfId="0" applyAlignment="1" applyBorder="1" applyFont="1">
      <alignment horizontal="center" vertical="bottom"/>
    </xf>
    <xf borderId="6" fillId="2" fontId="2" numFmtId="0" xfId="0" applyBorder="1" applyFont="1"/>
    <xf borderId="6" fillId="2" fontId="2" numFmtId="0" xfId="0" applyAlignment="1" applyBorder="1" applyFont="1">
      <alignment horizontal="center"/>
    </xf>
    <xf borderId="6" fillId="2" fontId="2" numFmtId="164" xfId="0" applyAlignment="1" applyBorder="1" applyFont="1" applyNumberFormat="1">
      <alignment horizontal="center"/>
    </xf>
    <xf borderId="6" fillId="2" fontId="2" numFmtId="165" xfId="0" applyAlignment="1" applyBorder="1" applyFont="1" applyNumberFormat="1">
      <alignment horizontal="center"/>
    </xf>
    <xf borderId="6" fillId="2" fontId="4" numFmtId="0" xfId="0" applyAlignment="1" applyBorder="1" applyFont="1">
      <alignment horizontal="center"/>
    </xf>
    <xf borderId="6" fillId="2" fontId="2" numFmtId="167" xfId="0" applyBorder="1" applyFont="1" applyNumberFormat="1"/>
    <xf borderId="6" fillId="2" fontId="2" numFmtId="166" xfId="0" applyAlignment="1" applyBorder="1" applyFont="1" applyNumberFormat="1">
      <alignment horizontal="center"/>
    </xf>
    <xf borderId="6" fillId="2" fontId="2" numFmtId="165" xfId="0" applyAlignment="1" applyBorder="1" applyFont="1" applyNumberFormat="1">
      <alignment horizontal="center"/>
    </xf>
    <xf borderId="6" fillId="2" fontId="2" numFmtId="165" xfId="0" applyBorder="1" applyFont="1" applyNumberFormat="1"/>
    <xf borderId="0" fillId="0" fontId="5" numFmtId="0" xfId="0" applyAlignment="1" applyFont="1">
      <alignment readingOrder="0"/>
    </xf>
    <xf borderId="0" fillId="0" fontId="2" numFmtId="0" xfId="0" applyAlignment="1" applyFont="1">
      <alignment readingOrder="0"/>
    </xf>
    <xf borderId="1" fillId="3" fontId="1" numFmtId="0" xfId="0" applyAlignment="1" applyBorder="1" applyFill="1" applyFont="1">
      <alignment horizontal="center" readingOrder="0" vertical="bottom"/>
    </xf>
    <xf borderId="6" fillId="0" fontId="3" numFmtId="0" xfId="0" applyAlignment="1" applyBorder="1" applyFont="1">
      <alignment horizontal="left" readingOrder="0" vertical="bottom"/>
    </xf>
    <xf borderId="6" fillId="0" fontId="3" numFmtId="0" xfId="0" applyAlignment="1" applyBorder="1" applyFont="1">
      <alignment horizontal="center" readingOrder="0" vertical="bottom"/>
    </xf>
    <xf borderId="6" fillId="0" fontId="3" numFmtId="166" xfId="0" applyAlignment="1" applyBorder="1" applyFont="1" applyNumberFormat="1">
      <alignment horizontal="center" readingOrder="0" vertical="bottom"/>
    </xf>
    <xf borderId="6" fillId="0" fontId="3" numFmtId="168" xfId="0" applyAlignment="1" applyBorder="1" applyFont="1" applyNumberFormat="1">
      <alignment horizontal="right" readingOrder="0" vertical="bottom"/>
    </xf>
    <xf borderId="6" fillId="4" fontId="3" numFmtId="165" xfId="0" applyAlignment="1" applyBorder="1" applyFill="1" applyFont="1" applyNumberFormat="1">
      <alignment horizontal="right" vertical="bottom"/>
    </xf>
    <xf borderId="4" fillId="0" fontId="3" numFmtId="168" xfId="0" applyAlignment="1" applyBorder="1" applyFont="1" applyNumberFormat="1">
      <alignment horizontal="right" readingOrder="0" vertical="bottom"/>
    </xf>
    <xf borderId="6" fillId="0" fontId="2" numFmtId="0" xfId="0" applyAlignment="1" applyBorder="1" applyFont="1">
      <alignment horizontal="left" readingOrder="0"/>
    </xf>
    <xf borderId="6" fillId="0" fontId="2" numFmtId="0" xfId="0" applyAlignment="1" applyBorder="1" applyFont="1">
      <alignment horizontal="center" readingOrder="0"/>
    </xf>
    <xf borderId="6" fillId="0" fontId="3" numFmtId="0" xfId="0" applyAlignment="1" applyBorder="1" applyFont="1">
      <alignment horizontal="center" vertical="bottom"/>
    </xf>
    <xf borderId="3" fillId="0" fontId="3" numFmtId="0" xfId="0" applyAlignment="1" applyBorder="1" applyFont="1">
      <alignment horizontal="center" vertical="bottom"/>
    </xf>
    <xf borderId="5" fillId="0" fontId="3" numFmtId="168" xfId="0" applyAlignment="1" applyBorder="1" applyFont="1" applyNumberFormat="1">
      <alignment horizontal="right" vertical="bottom"/>
    </xf>
    <xf borderId="4" fillId="0" fontId="3" numFmtId="168" xfId="0" applyAlignment="1" applyBorder="1" applyFont="1" applyNumberFormat="1">
      <alignment horizontal="right" vertical="bottom"/>
    </xf>
    <xf borderId="6" fillId="0" fontId="3" numFmtId="0" xfId="0" applyAlignment="1" applyBorder="1" applyFont="1">
      <alignment horizontal="left" vertical="bottom"/>
    </xf>
    <xf borderId="3" fillId="0" fontId="3" numFmtId="0" xfId="0" applyAlignment="1" applyBorder="1" applyFont="1">
      <alignment horizontal="center" vertical="bottom"/>
    </xf>
    <xf borderId="6" fillId="4" fontId="3" numFmtId="165" xfId="0" applyAlignment="1" applyBorder="1" applyFont="1" applyNumberFormat="1">
      <alignment horizontal="right" vertical="bottom"/>
    </xf>
    <xf borderId="3" fillId="0" fontId="2" numFmtId="0" xfId="0" applyAlignment="1" applyBorder="1" applyFont="1">
      <alignment horizontal="center" readingOrder="0"/>
    </xf>
    <xf borderId="5" fillId="0" fontId="3" numFmtId="168" xfId="0" applyAlignment="1" applyBorder="1" applyFont="1" applyNumberFormat="1">
      <alignment horizontal="right" readingOrder="0" vertical="bottom"/>
    </xf>
    <xf borderId="6" fillId="0" fontId="3" numFmtId="0" xfId="0" applyAlignment="1" applyBorder="1" applyFont="1">
      <alignment horizontal="center" vertical="bottom"/>
    </xf>
    <xf borderId="1" fillId="5" fontId="1" numFmtId="0" xfId="0" applyAlignment="1" applyBorder="1" applyFill="1" applyFont="1">
      <alignment horizontal="center" vertical="bottom"/>
    </xf>
    <xf borderId="6" fillId="2" fontId="1" numFmtId="0" xfId="0" applyAlignment="1" applyBorder="1" applyFont="1">
      <alignment horizontal="center" readingOrder="0"/>
    </xf>
    <xf borderId="6" fillId="0" fontId="3" numFmtId="49" xfId="0" applyAlignment="1" applyBorder="1" applyFont="1" applyNumberFormat="1">
      <alignment horizontal="center" readingOrder="0" vertical="bottom"/>
    </xf>
    <xf borderId="6" fillId="2" fontId="3" numFmtId="49" xfId="0" applyAlignment="1" applyBorder="1" applyFont="1" applyNumberFormat="1">
      <alignment horizontal="center" vertical="bottom"/>
    </xf>
    <xf borderId="6" fillId="2" fontId="3" numFmtId="164" xfId="0" applyAlignment="1" applyBorder="1" applyFont="1" applyNumberFormat="1">
      <alignment horizontal="center" vertical="bottom"/>
    </xf>
    <xf borderId="6" fillId="0" fontId="3" numFmtId="165" xfId="0" applyAlignment="1" applyBorder="1" applyFont="1" applyNumberFormat="1">
      <alignment horizontal="center" readingOrder="0" vertical="bottom"/>
    </xf>
    <xf borderId="6" fillId="2" fontId="3" numFmtId="165" xfId="0" applyAlignment="1" applyBorder="1" applyFont="1" applyNumberFormat="1">
      <alignment horizontal="center" vertical="bottom"/>
    </xf>
    <xf borderId="6" fillId="0" fontId="3" numFmtId="0" xfId="0" applyAlignment="1" applyBorder="1" applyFont="1">
      <alignment horizontal="left" vertical="bottom"/>
    </xf>
    <xf borderId="6" fillId="0" fontId="3" numFmtId="167" xfId="0" applyAlignment="1" applyBorder="1" applyFont="1" applyNumberFormat="1">
      <alignment horizontal="left" readingOrder="0" vertical="bottom"/>
    </xf>
    <xf borderId="1" fillId="5" fontId="1" numFmtId="0" xfId="0" applyAlignment="1" applyBorder="1" applyFont="1">
      <alignment horizontal="center" readingOrder="0" vertical="bottom"/>
    </xf>
    <xf borderId="0" fillId="6" fontId="2" numFmtId="0" xfId="0" applyFill="1" applyFont="1"/>
    <xf borderId="6" fillId="7" fontId="1" numFmtId="0" xfId="0" applyAlignment="1" applyBorder="1" applyFill="1" applyFont="1">
      <alignment horizontal="center" readingOrder="0"/>
    </xf>
    <xf borderId="6" fillId="7" fontId="4" numFmtId="0" xfId="0" applyAlignment="1" applyBorder="1" applyFont="1">
      <alignment horizontal="center" readingOrder="0"/>
    </xf>
    <xf borderId="6" fillId="7" fontId="3" numFmtId="0" xfId="0" applyAlignment="1" applyBorder="1" applyFont="1">
      <alignment horizontal="center" vertical="bottom"/>
    </xf>
    <xf borderId="6" fillId="7" fontId="3" numFmtId="0" xfId="0" applyAlignment="1" applyBorder="1" applyFont="1">
      <alignment horizontal="center" readingOrder="0" vertical="bottom"/>
    </xf>
    <xf borderId="6" fillId="7" fontId="3" numFmtId="49" xfId="0" applyAlignment="1" applyBorder="1" applyFont="1" applyNumberFormat="1">
      <alignment horizontal="center" readingOrder="0" vertical="bottom"/>
    </xf>
    <xf borderId="6" fillId="7" fontId="3" numFmtId="49" xfId="0" applyAlignment="1" applyBorder="1" applyFont="1" applyNumberFormat="1">
      <alignment horizontal="center" vertical="bottom"/>
    </xf>
    <xf borderId="6" fillId="7" fontId="3" numFmtId="164" xfId="0" applyAlignment="1" applyBorder="1" applyFont="1" applyNumberFormat="1">
      <alignment horizontal="center" vertical="bottom"/>
    </xf>
    <xf borderId="6" fillId="7" fontId="3" numFmtId="165" xfId="0" applyAlignment="1" applyBorder="1" applyFont="1" applyNumberFormat="1">
      <alignment horizontal="center" readingOrder="0" vertical="bottom"/>
    </xf>
    <xf borderId="6" fillId="7" fontId="3" numFmtId="165" xfId="0" applyAlignment="1" applyBorder="1" applyFont="1" applyNumberFormat="1">
      <alignment horizontal="center" vertical="bottom"/>
    </xf>
    <xf borderId="0" fillId="6" fontId="1" numFmtId="0" xfId="0" applyAlignment="1" applyFont="1">
      <alignment horizontal="center" readingOrder="0" vertical="bottom"/>
    </xf>
    <xf borderId="4" fillId="4" fontId="1" numFmtId="0" xfId="0" applyAlignment="1" applyBorder="1" applyFont="1">
      <alignment horizontal="center" vertical="bottom"/>
    </xf>
    <xf borderId="5" fillId="4" fontId="1" numFmtId="0" xfId="0" applyAlignment="1" applyBorder="1" applyFont="1">
      <alignment horizontal="center" vertical="bottom"/>
    </xf>
    <xf borderId="5" fillId="4" fontId="1" numFmtId="0" xfId="0" applyAlignment="1" applyBorder="1" applyFont="1">
      <alignment horizontal="center" readingOrder="0" shrinkToFit="0" vertical="bottom" wrapText="1"/>
    </xf>
    <xf borderId="5" fillId="4" fontId="1" numFmtId="2" xfId="0" applyAlignment="1" applyBorder="1" applyFont="1" applyNumberFormat="1">
      <alignment horizontal="center" vertical="bottom"/>
    </xf>
    <xf borderId="6" fillId="0" fontId="2" numFmtId="166" xfId="0" applyAlignment="1" applyBorder="1" applyFont="1" applyNumberFormat="1">
      <alignment horizontal="center" readingOrder="0"/>
    </xf>
    <xf borderId="6" fillId="0" fontId="3" numFmtId="165" xfId="0" applyAlignment="1" applyBorder="1" applyFont="1" applyNumberFormat="1">
      <alignment horizontal="right" readingOrder="0" vertical="bottom"/>
    </xf>
    <xf borderId="6" fillId="2" fontId="3" numFmtId="165" xfId="0" applyAlignment="1" applyBorder="1" applyFont="1" applyNumberFormat="1">
      <alignment horizontal="right" vertical="bottom"/>
    </xf>
    <xf borderId="6" fillId="0" fontId="2" numFmtId="165" xfId="0" applyAlignment="1" applyBorder="1" applyFont="1" applyNumberFormat="1">
      <alignment horizontal="right" readingOrder="0"/>
    </xf>
    <xf borderId="6" fillId="0" fontId="6" numFmtId="0" xfId="0" applyAlignment="1" applyBorder="1" applyFont="1">
      <alignment readingOrder="0"/>
    </xf>
    <xf borderId="0" fillId="0" fontId="6" numFmtId="0" xfId="0" applyAlignment="1" applyFont="1">
      <alignment readingOrder="0"/>
    </xf>
    <xf borderId="6" fillId="0" fontId="7" numFmtId="0" xfId="0" applyAlignment="1" applyBorder="1" applyFont="1">
      <alignment horizontal="left" readingOrder="0"/>
    </xf>
    <xf borderId="6" fillId="0" fontId="7" numFmtId="0" xfId="0" applyAlignment="1" applyBorder="1" applyFont="1">
      <alignment horizontal="left" readingOrder="0" vertical="bottom"/>
    </xf>
    <xf borderId="6" fillId="0" fontId="6" numFmtId="0" xfId="0" applyBorder="1" applyFont="1"/>
    <xf borderId="0" fillId="0" fontId="2" numFmtId="165" xfId="0" applyFont="1" applyNumberFormat="1"/>
    <xf borderId="0" fillId="6" fontId="3" numFmtId="165" xfId="0" applyAlignment="1" applyFont="1" applyNumberFormat="1">
      <alignment horizontal="center" readingOrder="0" vertical="bottom"/>
    </xf>
    <xf borderId="0" fillId="6" fontId="3" numFmtId="0" xfId="0" applyAlignment="1" applyFont="1">
      <alignment horizontal="center" readingOrder="0" vertical="bottom"/>
    </xf>
    <xf borderId="1" fillId="8" fontId="3" numFmtId="0" xfId="0" applyAlignment="1" applyBorder="1" applyFill="1" applyFont="1">
      <alignment horizontal="center" readingOrder="0" vertical="bottom"/>
    </xf>
    <xf borderId="1" fillId="9" fontId="3" numFmtId="0" xfId="0" applyAlignment="1" applyBorder="1" applyFill="1" applyFont="1">
      <alignment horizontal="center" readingOrder="0" vertical="bottom"/>
    </xf>
    <xf borderId="0" fillId="0" fontId="3" numFmtId="0" xfId="0" applyAlignment="1" applyFont="1">
      <alignment horizontal="left" vertical="top"/>
    </xf>
    <xf borderId="6" fillId="4" fontId="2" numFmtId="165" xfId="0" applyAlignment="1" applyBorder="1" applyFont="1" applyNumberFormat="1">
      <alignment horizontal="center" readingOrder="0"/>
    </xf>
    <xf borderId="6" fillId="4" fontId="3" numFmtId="165" xfId="0" applyAlignment="1" applyBorder="1" applyFont="1" applyNumberFormat="1">
      <alignment horizontal="center" readingOrder="0" vertical="top"/>
    </xf>
    <xf borderId="0" fillId="6" fontId="3" numFmtId="0" xfId="0" applyAlignment="1" applyFont="1">
      <alignment horizontal="left" vertical="top"/>
    </xf>
    <xf borderId="6" fillId="4" fontId="2" numFmtId="165" xfId="0" applyAlignment="1" applyBorder="1" applyFont="1" applyNumberFormat="1">
      <alignment horizontal="right" readingOrder="0"/>
    </xf>
    <xf borderId="4" fillId="4" fontId="3" numFmtId="0" xfId="0" applyAlignment="1" applyBorder="1" applyFont="1">
      <alignment horizontal="right" readingOrder="0" vertical="bottom"/>
    </xf>
    <xf borderId="1" fillId="0" fontId="3" numFmtId="0" xfId="0" applyAlignment="1" applyBorder="1" applyFont="1">
      <alignment readingOrder="0" vertical="bottom"/>
    </xf>
    <xf borderId="6" fillId="4" fontId="3" numFmtId="0" xfId="0" applyAlignment="1" applyBorder="1" applyFont="1">
      <alignment horizontal="right" vertical="bottom"/>
    </xf>
    <xf borderId="1" fillId="0" fontId="3" numFmtId="14" xfId="0" applyAlignment="1" applyBorder="1" applyFont="1" applyNumberFormat="1">
      <alignment horizontal="center" readingOrder="0" vertical="bottom"/>
    </xf>
    <xf borderId="6" fillId="4" fontId="3" numFmtId="165" xfId="0" applyAlignment="1" applyBorder="1" applyFont="1" applyNumberFormat="1">
      <alignment horizontal="center" readingOrder="0" vertical="bottom"/>
    </xf>
    <xf borderId="0" fillId="6" fontId="3" numFmtId="0" xfId="0" applyAlignment="1" applyFont="1">
      <alignment horizontal="right" readingOrder="0" vertical="bottom"/>
    </xf>
    <xf borderId="6" fillId="4" fontId="3" numFmtId="0" xfId="0" applyAlignment="1" applyBorder="1" applyFont="1">
      <alignment horizontal="right" readingOrder="0" vertical="bottom"/>
    </xf>
    <xf borderId="1" fillId="4" fontId="3" numFmtId="14" xfId="0" applyAlignment="1" applyBorder="1" applyFont="1" applyNumberFormat="1">
      <alignment horizontal="center" readingOrder="0" vertical="bottom"/>
    </xf>
    <xf borderId="7" fillId="0" fontId="3" numFmtId="0" xfId="0" applyAlignment="1" applyBorder="1" applyFont="1">
      <alignment horizontal="left" readingOrder="0" vertical="bottom"/>
    </xf>
    <xf borderId="5" fillId="0" fontId="2" numFmtId="0" xfId="0" applyBorder="1" applyFont="1"/>
    <xf borderId="5" fillId="4" fontId="3" numFmtId="0" xfId="0" applyAlignment="1" applyBorder="1" applyFont="1">
      <alignment horizontal="right" readingOrder="0" vertical="bottom"/>
    </xf>
    <xf borderId="5" fillId="0" fontId="3" numFmtId="0" xfId="0" applyAlignment="1" applyBorder="1" applyFont="1">
      <alignment horizontal="center" readingOrder="0" vertical="bottom"/>
    </xf>
    <xf borderId="7" fillId="6" fontId="3" numFmtId="0" xfId="0" applyAlignment="1" applyBorder="1" applyFont="1">
      <alignment horizontal="right" readingOrder="0" vertical="bottom"/>
    </xf>
    <xf borderId="7" fillId="0" fontId="2" numFmtId="0" xfId="0" applyBorder="1" applyFont="1"/>
    <xf borderId="4" fillId="4" fontId="3" numFmtId="0" xfId="0" applyAlignment="1" applyBorder="1" applyFont="1">
      <alignment horizontal="center" vertical="bottom"/>
    </xf>
    <xf borderId="7" fillId="4" fontId="3" numFmtId="0" xfId="0" applyAlignment="1" applyBorder="1" applyFont="1">
      <alignment horizontal="center" vertical="bottom"/>
    </xf>
    <xf borderId="5" fillId="4" fontId="3" numFmtId="0" xfId="0" applyAlignment="1" applyBorder="1" applyFont="1">
      <alignment horizontal="center" vertical="bottom"/>
    </xf>
    <xf borderId="7" fillId="4" fontId="3" numFmtId="0" xfId="0" applyAlignment="1" applyBorder="1" applyFont="1">
      <alignment horizontal="center" readingOrder="0" vertical="bottom"/>
    </xf>
    <xf borderId="0" fillId="6" fontId="3" numFmtId="0" xfId="0" applyAlignment="1" applyFont="1">
      <alignment horizontal="center" vertical="bottom"/>
    </xf>
    <xf borderId="4" fillId="10" fontId="3" numFmtId="0" xfId="0" applyAlignment="1" applyBorder="1" applyFill="1" applyFont="1">
      <alignment horizontal="center" readingOrder="0" vertical="bottom"/>
    </xf>
    <xf borderId="1" fillId="0" fontId="3" numFmtId="0" xfId="0" applyAlignment="1" applyBorder="1" applyFont="1">
      <alignment horizontal="left" readingOrder="0" vertical="bottom"/>
    </xf>
    <xf borderId="6" fillId="6" fontId="3" numFmtId="49" xfId="0" applyAlignment="1" applyBorder="1" applyFont="1" applyNumberFormat="1">
      <alignment horizontal="center" readingOrder="0" vertical="bottom"/>
    </xf>
    <xf borderId="4" fillId="10" fontId="3" numFmtId="165" xfId="0" applyAlignment="1" applyBorder="1" applyFont="1" applyNumberFormat="1">
      <alignment horizontal="center" readingOrder="0" vertical="bottom"/>
    </xf>
    <xf borderId="6" fillId="10" fontId="3" numFmtId="165" xfId="0" applyAlignment="1" applyBorder="1" applyFont="1" applyNumberFormat="1">
      <alignment readingOrder="0" vertical="bottom"/>
    </xf>
    <xf borderId="0" fillId="6" fontId="3" numFmtId="0" xfId="0" applyAlignment="1" applyFont="1">
      <alignment readingOrder="0" vertical="bottom"/>
    </xf>
    <xf borderId="1" fillId="0" fontId="3" numFmtId="0" xfId="0" applyAlignment="1" applyBorder="1" applyFont="1">
      <alignment vertical="bottom"/>
    </xf>
    <xf borderId="1" fillId="0" fontId="2" numFmtId="0" xfId="0" applyBorder="1" applyFont="1"/>
    <xf borderId="6" fillId="6" fontId="2" numFmtId="49" xfId="0" applyAlignment="1" applyBorder="1" applyFont="1" applyNumberFormat="1">
      <alignment horizontal="center" readingOrder="0"/>
    </xf>
    <xf borderId="7" fillId="0" fontId="3" numFmtId="0" xfId="0" applyAlignment="1" applyBorder="1" applyFont="1">
      <alignment readingOrder="0" vertical="bottom"/>
    </xf>
    <xf borderId="6" fillId="0" fontId="2" numFmtId="49" xfId="0" applyAlignment="1" applyBorder="1" applyFont="1" applyNumberFormat="1">
      <alignment horizontal="center"/>
    </xf>
    <xf borderId="6" fillId="0" fontId="2" numFmtId="49" xfId="0" applyAlignment="1" applyBorder="1" applyFont="1" applyNumberFormat="1">
      <alignment horizontal="center" readingOrder="0"/>
    </xf>
    <xf borderId="6" fillId="0" fontId="3" numFmtId="49" xfId="0" applyAlignment="1" applyBorder="1" applyFont="1" applyNumberFormat="1">
      <alignment horizontal="center" vertical="bottom"/>
    </xf>
    <xf borderId="5" fillId="0" fontId="3" numFmtId="49" xfId="0" applyAlignment="1" applyBorder="1" applyFont="1" applyNumberFormat="1">
      <alignment horizontal="center" vertical="bottom"/>
    </xf>
    <xf borderId="8" fillId="4" fontId="3" numFmtId="0" xfId="0" applyAlignment="1" applyBorder="1" applyFont="1">
      <alignment horizontal="center" readingOrder="0" vertical="bottom"/>
    </xf>
    <xf borderId="6" fillId="10" fontId="3" numFmtId="165" xfId="0" applyAlignment="1" applyBorder="1" applyFont="1" applyNumberFormat="1">
      <alignment horizontal="right" vertical="bottom"/>
    </xf>
    <xf borderId="8" fillId="4" fontId="3" numFmtId="0" xfId="0" applyAlignment="1" applyBorder="1" applyFont="1">
      <alignment horizontal="center" vertical="bottom"/>
    </xf>
    <xf borderId="8" fillId="0" fontId="3" numFmtId="0" xfId="0" applyAlignment="1" applyBorder="1" applyFont="1">
      <alignment horizontal="left" readingOrder="0" vertical="bottom"/>
    </xf>
    <xf borderId="6" fillId="10" fontId="3" numFmtId="165" xfId="0" applyAlignment="1" applyBorder="1" applyFont="1" applyNumberFormat="1">
      <alignment horizontal="right" readingOrder="0" vertical="bottom"/>
    </xf>
    <xf borderId="0" fillId="6" fontId="3" numFmtId="0" xfId="0" applyAlignment="1" applyFont="1">
      <alignment horizontal="left" readingOrder="0" vertical="bottom"/>
    </xf>
    <xf borderId="6" fillId="6" fontId="3" numFmtId="10" xfId="0" applyAlignment="1" applyBorder="1" applyFont="1" applyNumberFormat="1">
      <alignment horizontal="center" readingOrder="0" vertical="bottom"/>
    </xf>
    <xf borderId="1" fillId="11" fontId="2" numFmtId="165" xfId="0" applyAlignment="1" applyBorder="1" applyFill="1" applyFont="1" applyNumberFormat="1">
      <alignment horizontal="center" readingOrder="0"/>
    </xf>
    <xf borderId="1" fillId="0" fontId="2" numFmtId="0" xfId="0" applyAlignment="1" applyBorder="1" applyFont="1">
      <alignment horizontal="left" readingOrder="0"/>
    </xf>
    <xf borderId="6" fillId="6" fontId="2" numFmtId="165" xfId="0" applyAlignment="1" applyBorder="1" applyFont="1" applyNumberFormat="1">
      <alignment horizontal="right" readingOrder="0"/>
    </xf>
    <xf borderId="0" fillId="6" fontId="2" numFmtId="0" xfId="0" applyAlignment="1" applyFont="1">
      <alignment horizontal="left" readingOrder="0"/>
    </xf>
    <xf borderId="8" fillId="0" fontId="3" numFmtId="0" xfId="0" applyAlignment="1" applyBorder="1" applyFont="1">
      <alignment horizontal="left" vertical="bottom"/>
    </xf>
    <xf borderId="6" fillId="10" fontId="3" numFmtId="165" xfId="0" applyAlignment="1" applyBorder="1" applyFont="1" applyNumberFormat="1">
      <alignment horizontal="center" vertical="bottom"/>
    </xf>
    <xf borderId="0" fillId="6" fontId="3" numFmtId="0" xfId="0" applyAlignment="1" applyFont="1">
      <alignment horizontal="left" vertical="bottom"/>
    </xf>
    <xf borderId="0" fillId="0" fontId="2" numFmtId="0" xfId="0" applyAlignment="1" applyFont="1">
      <alignment horizontal="left"/>
    </xf>
    <xf borderId="6" fillId="10" fontId="2" numFmtId="165" xfId="0" applyAlignment="1" applyBorder="1" applyFont="1" applyNumberFormat="1">
      <alignment horizontal="center"/>
    </xf>
    <xf borderId="0" fillId="6" fontId="2" numFmtId="0" xfId="0" applyAlignment="1" applyFont="1">
      <alignment horizontal="left"/>
    </xf>
    <xf borderId="1" fillId="4" fontId="3" numFmtId="0" xfId="0" applyAlignment="1" applyBorder="1" applyFont="1">
      <alignment horizontal="center" vertical="bottom"/>
    </xf>
    <xf borderId="0" fillId="6" fontId="3" numFmtId="165" xfId="0" applyAlignment="1" applyFont="1" applyNumberFormat="1">
      <alignment horizontal="center" vertical="bottom"/>
    </xf>
    <xf borderId="0" fillId="6" fontId="3" numFmtId="165" xfId="0" applyAlignment="1" applyFont="1" applyNumberFormat="1">
      <alignment horizontal="left" vertical="bottom"/>
    </xf>
    <xf borderId="0" fillId="6" fontId="2" numFmtId="165" xfId="0" applyFont="1" applyNumberFormat="1"/>
    <xf borderId="6" fillId="6" fontId="3" numFmtId="165" xfId="0" applyAlignment="1" applyBorder="1" applyFont="1" applyNumberFormat="1">
      <alignment horizontal="center" readingOrder="0" vertical="bottom"/>
    </xf>
    <xf borderId="0" fillId="0" fontId="3" numFmtId="0" xfId="0" applyAlignment="1" applyFont="1">
      <alignment horizontal="left" vertical="bottom"/>
    </xf>
    <xf borderId="1" fillId="8" fontId="1" numFmtId="0" xfId="0" applyAlignment="1" applyBorder="1" applyFont="1">
      <alignment horizontal="center" readingOrder="0" vertical="bottom"/>
    </xf>
    <xf borderId="1" fillId="12" fontId="1" numFmtId="0" xfId="0" applyAlignment="1" applyBorder="1" applyFill="1" applyFont="1">
      <alignment horizontal="center" readingOrder="0" vertical="bottom"/>
    </xf>
    <xf borderId="0" fillId="6" fontId="1" numFmtId="0" xfId="0" applyAlignment="1" applyFont="1">
      <alignment horizontal="center" vertical="bottom"/>
    </xf>
    <xf borderId="6" fillId="6" fontId="1" numFmtId="0" xfId="0" applyAlignment="1" applyBorder="1" applyFont="1">
      <alignment horizontal="center" readingOrder="0" vertical="bottom"/>
    </xf>
    <xf borderId="6" fillId="6" fontId="3" numFmtId="165" xfId="0" applyAlignment="1" applyBorder="1" applyFont="1" applyNumberFormat="1">
      <alignment horizontal="right" readingOrder="0" vertical="bottom"/>
    </xf>
    <xf borderId="6" fillId="6" fontId="3" numFmtId="165" xfId="0" applyAlignment="1" applyBorder="1" applyFont="1" applyNumberFormat="1">
      <alignment horizontal="right" vertical="bottom"/>
    </xf>
    <xf borderId="1" fillId="13" fontId="3" numFmtId="0" xfId="0" applyAlignment="1" applyBorder="1" applyFill="1" applyFont="1">
      <alignment horizontal="center" readingOrder="0" vertical="bottom"/>
    </xf>
    <xf borderId="1" fillId="14" fontId="3" numFmtId="0" xfId="0" applyAlignment="1" applyBorder="1" applyFill="1" applyFont="1">
      <alignment horizontal="center" readingOrder="0" vertical="bottom"/>
    </xf>
    <xf borderId="1" fillId="12" fontId="3" numFmtId="0" xfId="0" applyAlignment="1" applyBorder="1" applyFont="1">
      <alignment horizontal="center" readingOrder="0" vertical="bottom"/>
    </xf>
    <xf borderId="1" fillId="15" fontId="3" numFmtId="0" xfId="0" applyAlignment="1" applyBorder="1" applyFill="1" applyFont="1">
      <alignment horizontal="center" readingOrder="0" vertical="bottom"/>
    </xf>
    <xf borderId="6" fillId="4" fontId="2" numFmtId="0" xfId="0" applyAlignment="1" applyBorder="1" applyFont="1">
      <alignment horizontal="center" readingOrder="0"/>
    </xf>
    <xf borderId="6" fillId="6" fontId="3" numFmtId="10" xfId="0" applyAlignment="1" applyBorder="1" applyFont="1" applyNumberFormat="1">
      <alignment horizontal="center" readingOrder="0" vertical="top"/>
    </xf>
    <xf borderId="8" fillId="0" fontId="3" numFmtId="0" xfId="0" applyAlignment="1" applyBorder="1" applyFont="1">
      <alignment horizontal="left" vertical="top"/>
    </xf>
    <xf borderId="6" fillId="4" fontId="2" numFmtId="0" xfId="0" applyAlignment="1" applyBorder="1" applyFont="1">
      <alignment horizontal="right" readingOrder="0"/>
    </xf>
    <xf borderId="6" fillId="4" fontId="3" numFmtId="10" xfId="0" applyAlignment="1" applyBorder="1" applyFont="1" applyNumberFormat="1">
      <alignment horizontal="center" readingOrder="0" vertical="top"/>
    </xf>
    <xf borderId="6" fillId="4" fontId="3" numFmtId="0" xfId="0" applyAlignment="1" applyBorder="1" applyFont="1">
      <alignment horizontal="center" readingOrder="0" vertical="bottom"/>
    </xf>
    <xf borderId="6" fillId="4" fontId="3" numFmtId="169" xfId="0" applyAlignment="1" applyBorder="1" applyFont="1" applyNumberFormat="1">
      <alignment horizontal="center" readingOrder="0" vertical="bottom"/>
    </xf>
    <xf borderId="7" fillId="4" fontId="3" numFmtId="0" xfId="0" applyAlignment="1" applyBorder="1" applyFont="1">
      <alignment horizontal="right" readingOrder="0" vertical="bottom"/>
    </xf>
    <xf borderId="6" fillId="4" fontId="3" numFmtId="10" xfId="0" applyAlignment="1" applyBorder="1" applyFont="1" applyNumberFormat="1">
      <alignment horizontal="center" readingOrder="0" vertical="bottom"/>
    </xf>
    <xf borderId="0" fillId="0" fontId="2" numFmtId="49" xfId="0" applyAlignment="1" applyFont="1" applyNumberFormat="1">
      <alignment horizontal="center"/>
    </xf>
    <xf borderId="6" fillId="4" fontId="2" numFmtId="170" xfId="0" applyAlignment="1" applyBorder="1" applyFont="1" applyNumberFormat="1">
      <alignment horizontal="right" readingOrder="0"/>
    </xf>
    <xf borderId="1" fillId="11" fontId="2" numFmtId="170" xfId="0" applyAlignment="1" applyBorder="1" applyFont="1" applyNumberFormat="1">
      <alignment horizontal="center" readingOrder="0"/>
    </xf>
    <xf borderId="6" fillId="6" fontId="2" numFmtId="170" xfId="0" applyAlignment="1" applyBorder="1" applyFont="1" applyNumberFormat="1">
      <alignment horizontal="right" readingOrder="0"/>
    </xf>
    <xf borderId="6" fillId="10" fontId="3" numFmtId="10" xfId="0" applyAlignment="1" applyBorder="1" applyFont="1" applyNumberFormat="1">
      <alignment horizontal="center" vertical="bottom"/>
    </xf>
    <xf borderId="6" fillId="10" fontId="2" numFmtId="171" xfId="0" applyAlignment="1" applyBorder="1" applyFont="1" applyNumberFormat="1">
      <alignment horizontal="center"/>
    </xf>
    <xf borderId="4" fillId="10" fontId="3" numFmtId="170" xfId="0" applyAlignment="1" applyBorder="1" applyFont="1" applyNumberFormat="1">
      <alignment horizontal="center" readingOrder="0" vertical="bottom"/>
    </xf>
    <xf borderId="6" fillId="10" fontId="3" numFmtId="170" xfId="0" applyAlignment="1" applyBorder="1" applyFont="1" applyNumberFormat="1">
      <alignment readingOrder="0" vertical="bottom"/>
    </xf>
    <xf borderId="1" fillId="3" fontId="8" numFmtId="0" xfId="0" applyAlignment="1" applyBorder="1" applyFont="1">
      <alignment horizontal="center" readingOrder="0" vertical="bottom"/>
    </xf>
    <xf borderId="4" fillId="4" fontId="1" numFmtId="0" xfId="0" applyAlignment="1" applyBorder="1" applyFont="1">
      <alignment horizontal="center" shrinkToFit="0" vertical="bottom" wrapText="1"/>
    </xf>
    <xf borderId="5" fillId="4" fontId="1" numFmtId="0" xfId="0" applyAlignment="1" applyBorder="1" applyFont="1">
      <alignment horizontal="center" shrinkToFit="0" vertical="bottom" wrapText="1"/>
    </xf>
    <xf borderId="0" fillId="0" fontId="4" numFmtId="0" xfId="0" applyAlignment="1" applyFont="1">
      <alignment shrinkToFit="0" wrapText="1"/>
    </xf>
    <xf borderId="4" fillId="16" fontId="3" numFmtId="0" xfId="0" applyAlignment="1" applyBorder="1" applyFill="1" applyFont="1">
      <alignment horizontal="center" vertical="bottom"/>
    </xf>
    <xf borderId="4" fillId="16" fontId="3" numFmtId="164" xfId="0" applyAlignment="1" applyBorder="1" applyFont="1" applyNumberFormat="1">
      <alignment horizontal="center" vertical="bottom"/>
    </xf>
    <xf borderId="4" fillId="16" fontId="3" numFmtId="165" xfId="0" applyAlignment="1" applyBorder="1" applyFont="1" applyNumberFormat="1">
      <alignment horizontal="center" vertical="bottom"/>
    </xf>
    <xf borderId="5" fillId="16" fontId="3" numFmtId="172" xfId="0" applyAlignment="1" applyBorder="1" applyFont="1" applyNumberFormat="1">
      <alignment horizontal="center" vertical="bottom"/>
    </xf>
    <xf borderId="6" fillId="16" fontId="2" numFmtId="172" xfId="0" applyAlignment="1" applyBorder="1" applyFont="1" applyNumberFormat="1">
      <alignment horizontal="center"/>
    </xf>
    <xf borderId="5" fillId="0" fontId="3" numFmtId="172" xfId="0" applyAlignment="1" applyBorder="1" applyFont="1" applyNumberFormat="1">
      <alignment horizontal="center" readingOrder="0" vertical="bottom"/>
    </xf>
    <xf borderId="5" fillId="16" fontId="3" numFmtId="172" xfId="0" applyAlignment="1" applyBorder="1" applyFont="1" applyNumberFormat="1">
      <alignment horizontal="center" vertical="bottom"/>
    </xf>
    <xf borderId="5" fillId="16" fontId="3" numFmtId="165" xfId="0" applyAlignment="1" applyBorder="1" applyFont="1" applyNumberFormat="1">
      <alignment horizontal="center" vertical="bottom"/>
    </xf>
    <xf borderId="5" fillId="16" fontId="3" numFmtId="10" xfId="0" applyAlignment="1" applyBorder="1" applyFont="1" applyNumberFormat="1">
      <alignment horizontal="center" vertical="bottom"/>
    </xf>
    <xf borderId="5" fillId="16" fontId="3" numFmtId="164" xfId="0" applyAlignment="1" applyBorder="1" applyFont="1" applyNumberFormat="1">
      <alignment horizontal="center" vertical="bottom"/>
    </xf>
    <xf borderId="0" fillId="0" fontId="2" numFmtId="0" xfId="0" applyAlignment="1" applyFont="1">
      <alignment horizontal="center" readingOrder="0"/>
    </xf>
    <xf borderId="0" fillId="0" fontId="2" numFmtId="0" xfId="0" applyAlignment="1" applyFont="1">
      <alignment horizontal="center"/>
    </xf>
    <xf borderId="6" fillId="4" fontId="1" numFmtId="0" xfId="0" applyAlignment="1" applyBorder="1" applyFont="1">
      <alignment horizontal="center" readingOrder="0" shrinkToFit="0" vertical="bottom" wrapText="1"/>
    </xf>
    <xf borderId="6" fillId="16" fontId="2" numFmtId="0" xfId="0" applyAlignment="1" applyBorder="1" applyFont="1">
      <alignment horizontal="center"/>
    </xf>
    <xf borderId="6" fillId="0" fontId="2" numFmtId="165" xfId="0" applyAlignment="1" applyBorder="1" applyFont="1" applyNumberFormat="1">
      <alignment horizontal="center" readingOrder="0"/>
    </xf>
    <xf borderId="5" fillId="0" fontId="3" numFmtId="0" xfId="0" applyAlignment="1" applyBorder="1" applyFont="1">
      <alignment horizontal="center" vertical="bottom"/>
    </xf>
    <xf borderId="4" fillId="10" fontId="3" numFmtId="173" xfId="0" applyAlignment="1" applyBorder="1" applyFont="1" applyNumberFormat="1">
      <alignment horizontal="center" readingOrder="0" vertical="bottom"/>
    </xf>
    <xf borderId="6" fillId="10" fontId="3" numFmtId="173" xfId="0" applyAlignment="1" applyBorder="1" applyFont="1" applyNumberFormat="1">
      <alignment readingOrder="0" vertical="bottom"/>
    </xf>
    <xf borderId="6" fillId="10" fontId="3" numFmtId="173" xfId="0" applyAlignment="1" applyBorder="1" applyFont="1" applyNumberFormat="1">
      <alignment horizontal="right" vertical="bottom"/>
    </xf>
    <xf borderId="6" fillId="10" fontId="3" numFmtId="173" xfId="0" applyAlignment="1" applyBorder="1" applyFont="1" applyNumberFormat="1">
      <alignment horizontal="right" readingOrder="0" vertical="bottom"/>
    </xf>
    <xf borderId="6" fillId="6" fontId="2" numFmtId="173" xfId="0" applyAlignment="1" applyBorder="1" applyFont="1" applyNumberFormat="1">
      <alignment horizontal="right" readingOrder="0"/>
    </xf>
    <xf borderId="0" fillId="0" fontId="2" numFmtId="0" xfId="0" applyAlignment="1" applyFont="1">
      <alignment vertical="bottom"/>
    </xf>
    <xf borderId="9" fillId="0" fontId="2" numFmtId="0" xfId="0" applyAlignment="1" applyBorder="1" applyFont="1">
      <alignment vertical="bottom"/>
    </xf>
    <xf borderId="1" fillId="17" fontId="4" numFmtId="0" xfId="0" applyAlignment="1" applyBorder="1" applyFill="1" applyFont="1">
      <alignment horizontal="center" readingOrder="0"/>
    </xf>
    <xf borderId="6" fillId="6" fontId="4" numFmtId="0" xfId="0" applyAlignment="1" applyBorder="1" applyFont="1">
      <alignment horizontal="center" readingOrder="0"/>
    </xf>
    <xf borderId="10" fillId="0" fontId="2" numFmtId="0" xfId="0" applyAlignment="1" applyBorder="1" applyFont="1">
      <alignment horizontal="center" readingOrder="0"/>
    </xf>
    <xf borderId="10" fillId="6" fontId="2" numFmtId="0" xfId="0" applyAlignment="1" applyBorder="1" applyFont="1">
      <alignment horizontal="center" readingOrder="0"/>
    </xf>
    <xf borderId="6" fillId="16" fontId="2" numFmtId="0" xfId="0" applyAlignment="1" applyBorder="1" applyFont="1">
      <alignment horizontal="center" readingOrder="0"/>
    </xf>
    <xf borderId="6" fillId="16" fontId="9" numFmtId="0" xfId="0" applyAlignment="1" applyBorder="1" applyFont="1">
      <alignment horizontal="center"/>
    </xf>
    <xf borderId="1" fillId="16" fontId="2" numFmtId="0" xfId="0" applyAlignment="1" applyBorder="1" applyFont="1">
      <alignment horizontal="center" readingOrder="0"/>
    </xf>
    <xf borderId="0" fillId="6" fontId="2" numFmtId="0" xfId="0" applyAlignment="1" applyFont="1">
      <alignment horizontal="center"/>
    </xf>
    <xf borderId="0" fillId="18" fontId="10" numFmtId="0" xfId="0" applyAlignment="1" applyFill="1" applyFont="1">
      <alignment horizontal="center" readingOrder="0"/>
    </xf>
    <xf borderId="6" fillId="11" fontId="4" numFmtId="0" xfId="0" applyAlignment="1" applyBorder="1" applyFont="1">
      <alignment horizontal="center" readingOrder="0"/>
    </xf>
    <xf borderId="6" fillId="16" fontId="2" numFmtId="2" xfId="0" applyAlignment="1" applyBorder="1" applyFont="1" applyNumberFormat="1">
      <alignment horizontal="center" readingOrder="0"/>
    </xf>
    <xf borderId="6" fillId="19" fontId="2" numFmtId="0" xfId="0" applyAlignment="1" applyBorder="1" applyFill="1" applyFont="1">
      <alignment horizontal="center"/>
    </xf>
    <xf borderId="11" fillId="16" fontId="11" numFmtId="2" xfId="0" applyAlignment="1" applyBorder="1" applyFont="1" applyNumberFormat="1">
      <alignment horizontal="center" vertical="center"/>
    </xf>
    <xf borderId="6" fillId="16" fontId="2" numFmtId="1" xfId="0" applyAlignment="1" applyBorder="1" applyFont="1" applyNumberFormat="1">
      <alignment horizontal="center"/>
    </xf>
    <xf borderId="6" fillId="16" fontId="2" numFmtId="174" xfId="0" applyAlignment="1" applyBorder="1" applyFont="1" applyNumberFormat="1">
      <alignment horizontal="center"/>
    </xf>
    <xf borderId="12" fillId="0" fontId="2" numFmtId="0" xfId="0" applyBorder="1" applyFont="1"/>
    <xf borderId="4" fillId="0" fontId="2" numFmtId="0" xfId="0" applyBorder="1" applyFont="1"/>
    <xf borderId="6" fillId="16" fontId="2" numFmtId="10" xfId="0" applyAlignment="1" applyBorder="1" applyFont="1" applyNumberFormat="1">
      <alignment horizontal="center"/>
    </xf>
    <xf borderId="6" fillId="16" fontId="4" numFmtId="0" xfId="0" applyAlignment="1" applyBorder="1" applyFont="1">
      <alignment horizontal="center"/>
    </xf>
    <xf borderId="6" fillId="16" fontId="4" numFmtId="10" xfId="0" applyAlignment="1" applyBorder="1" applyFont="1" applyNumberFormat="1">
      <alignment horizontal="center"/>
    </xf>
    <xf borderId="13" fillId="0" fontId="2" numFmtId="0" xfId="0" applyAlignment="1" applyBorder="1" applyFont="1">
      <alignment vertical="bottom"/>
    </xf>
    <xf borderId="14" fillId="6" fontId="2" numFmtId="0" xfId="0" applyAlignment="1" applyBorder="1" applyFont="1">
      <alignment vertical="bottom"/>
    </xf>
    <xf borderId="14" fillId="6" fontId="2" numFmtId="1" xfId="0" applyAlignment="1" applyBorder="1" applyFont="1" applyNumberFormat="1">
      <alignment vertical="bottom"/>
    </xf>
    <xf borderId="9" fillId="0" fontId="2" numFmtId="174" xfId="0" applyAlignment="1" applyBorder="1" applyFont="1" applyNumberFormat="1">
      <alignment vertical="bottom"/>
    </xf>
    <xf borderId="15" fillId="6" fontId="12" numFmtId="0" xfId="0" applyAlignment="1" applyBorder="1" applyFont="1">
      <alignment shrinkToFit="0" vertical="bottom" wrapText="0"/>
    </xf>
    <xf borderId="15" fillId="6" fontId="2" numFmtId="0" xfId="0" applyAlignment="1" applyBorder="1" applyFont="1">
      <alignment vertical="bottom"/>
    </xf>
    <xf borderId="15" fillId="6" fontId="2" numFmtId="0" xfId="0" applyAlignment="1" applyBorder="1" applyFont="1">
      <alignment readingOrder="0" vertical="bottom"/>
    </xf>
    <xf borderId="9" fillId="0" fontId="2" numFmtId="0" xfId="0" applyAlignment="1" applyBorder="1" applyFont="1">
      <alignment readingOrder="0" vertical="bottom"/>
    </xf>
    <xf borderId="16" fillId="6" fontId="2" numFmtId="0" xfId="0" applyAlignment="1" applyBorder="1" applyFont="1">
      <alignment vertical="bottom"/>
    </xf>
    <xf borderId="6" fillId="20" fontId="8" numFmtId="0" xfId="0" applyAlignment="1" applyBorder="1" applyFill="1" applyFont="1">
      <alignment readingOrder="0" shrinkToFit="0" vertical="bottom" wrapText="0"/>
    </xf>
    <xf borderId="6" fillId="2" fontId="2" numFmtId="0" xfId="0" applyAlignment="1" applyBorder="1" applyFont="1">
      <alignment horizontal="center" readingOrder="0" vertical="bottom"/>
    </xf>
    <xf borderId="9" fillId="0" fontId="2" numFmtId="172" xfId="0" applyAlignment="1" applyBorder="1" applyFont="1" applyNumberFormat="1">
      <alignment readingOrder="0" vertical="bottom"/>
    </xf>
    <xf borderId="9" fillId="0" fontId="2" numFmtId="0" xfId="0" applyAlignment="1" applyBorder="1" applyFont="1">
      <alignment horizontal="center" readingOrder="0" vertical="bottom"/>
    </xf>
    <xf borderId="17" fillId="0" fontId="2" numFmtId="0" xfId="0" applyAlignment="1" applyBorder="1" applyFont="1">
      <alignment vertical="bottom"/>
    </xf>
    <xf borderId="6" fillId="20" fontId="8" numFmtId="0" xfId="0" applyAlignment="1" applyBorder="1" applyFont="1">
      <alignment shrinkToFit="0" vertical="bottom" wrapText="0"/>
    </xf>
    <xf borderId="5" fillId="0" fontId="7" numFmtId="0" xfId="0" applyAlignment="1" applyBorder="1" applyFont="1">
      <alignment horizontal="center" readingOrder="0" shrinkToFit="0" vertical="bottom" wrapText="0"/>
    </xf>
    <xf borderId="9" fillId="0" fontId="2" numFmtId="172" xfId="0" applyAlignment="1" applyBorder="1" applyFont="1" applyNumberFormat="1">
      <alignment vertical="bottom"/>
    </xf>
    <xf borderId="18" fillId="6" fontId="2" numFmtId="0" xfId="0" applyAlignment="1" applyBorder="1" applyFont="1">
      <alignment vertical="bottom"/>
    </xf>
    <xf borderId="6" fillId="16" fontId="2" numFmtId="0" xfId="0" applyAlignment="1" applyBorder="1" applyFont="1">
      <alignment vertical="bottom"/>
    </xf>
    <xf borderId="5" fillId="20" fontId="8" numFmtId="0" xfId="0" applyAlignment="1" applyBorder="1" applyFont="1">
      <alignment horizontal="center" shrinkToFit="0" vertical="bottom" wrapText="0"/>
    </xf>
    <xf borderId="6" fillId="0" fontId="8" numFmtId="0" xfId="0" applyAlignment="1" applyBorder="1" applyFont="1">
      <alignment shrinkToFit="0" vertical="bottom" wrapText="0"/>
    </xf>
    <xf borderId="6" fillId="0" fontId="8" numFmtId="4" xfId="0" applyAlignment="1" applyBorder="1" applyFont="1" applyNumberFormat="1">
      <alignment horizontal="center" readingOrder="0" shrinkToFit="0" wrapText="0"/>
    </xf>
    <xf borderId="10" fillId="6" fontId="2" numFmtId="0" xfId="0" applyAlignment="1" applyBorder="1" applyFont="1">
      <alignment vertical="bottom"/>
    </xf>
    <xf borderId="6" fillId="21" fontId="8" numFmtId="0" xfId="0" applyAlignment="1" applyBorder="1" applyFill="1" applyFont="1">
      <alignment horizontal="right" shrinkToFit="0" vertical="bottom" wrapText="0"/>
    </xf>
    <xf borderId="6" fillId="22" fontId="8" numFmtId="4" xfId="0" applyAlignment="1" applyBorder="1" applyFill="1" applyFont="1" applyNumberFormat="1">
      <alignment horizontal="center" readingOrder="0" shrinkToFit="0" wrapText="0"/>
    </xf>
    <xf borderId="6" fillId="23" fontId="7" numFmtId="2" xfId="0" applyAlignment="1" applyBorder="1" applyFill="1" applyFont="1" applyNumberFormat="1">
      <alignment horizontal="center" shrinkToFit="0" vertical="bottom" wrapText="0"/>
    </xf>
    <xf borderId="5" fillId="0" fontId="13" numFmtId="4" xfId="0" applyAlignment="1" applyBorder="1" applyFont="1" applyNumberFormat="1">
      <alignment horizontal="center" readingOrder="0" shrinkToFit="0" vertical="bottom" wrapText="0"/>
    </xf>
    <xf borderId="5" fillId="0" fontId="7" numFmtId="4" xfId="0" applyAlignment="1" applyBorder="1" applyFont="1" applyNumberFormat="1">
      <alignment horizontal="center" readingOrder="0" shrinkToFit="0" vertical="bottom" wrapText="0"/>
    </xf>
    <xf borderId="10" fillId="6" fontId="7" numFmtId="2" xfId="0" applyAlignment="1" applyBorder="1" applyFont="1" applyNumberFormat="1">
      <alignment horizontal="center" shrinkToFit="0" vertical="bottom" wrapText="0"/>
    </xf>
    <xf borderId="6" fillId="21" fontId="8" numFmtId="3" xfId="0" applyAlignment="1" applyBorder="1" applyFont="1" applyNumberFormat="1">
      <alignment horizontal="right" shrinkToFit="0" vertical="bottom" wrapText="0"/>
    </xf>
    <xf borderId="5" fillId="21" fontId="4" numFmtId="4" xfId="0" applyAlignment="1" applyBorder="1" applyFont="1" applyNumberFormat="1">
      <alignment horizontal="center" readingOrder="0" vertical="bottom"/>
    </xf>
    <xf borderId="6" fillId="23" fontId="7" numFmtId="3" xfId="0" applyAlignment="1" applyBorder="1" applyFont="1" applyNumberFormat="1">
      <alignment horizontal="center" shrinkToFit="0" vertical="bottom" wrapText="0"/>
    </xf>
    <xf borderId="0" fillId="0" fontId="2" numFmtId="3" xfId="0" applyFont="1" applyNumberFormat="1"/>
    <xf borderId="7" fillId="0" fontId="7" numFmtId="4" xfId="0" applyAlignment="1" applyBorder="1" applyFont="1" applyNumberFormat="1">
      <alignment horizontal="center" readingOrder="0" shrinkToFit="0" vertical="bottom" wrapText="0"/>
    </xf>
    <xf borderId="5" fillId="21" fontId="4" numFmtId="3" xfId="0" applyAlignment="1" applyBorder="1" applyFont="1" applyNumberFormat="1">
      <alignment horizontal="center" readingOrder="0" vertical="bottom"/>
    </xf>
    <xf borderId="6" fillId="23" fontId="7" numFmtId="1" xfId="0" applyAlignment="1" applyBorder="1" applyFont="1" applyNumberFormat="1">
      <alignment horizontal="center" shrinkToFit="0" vertical="bottom" wrapText="0"/>
    </xf>
    <xf borderId="18" fillId="6" fontId="2" numFmtId="4" xfId="0" applyAlignment="1" applyBorder="1" applyFont="1" applyNumberFormat="1">
      <alignment vertical="bottom"/>
    </xf>
    <xf borderId="6" fillId="23" fontId="8" numFmtId="0" xfId="0" applyAlignment="1" applyBorder="1" applyFont="1">
      <alignment shrinkToFit="0" vertical="bottom" wrapText="0"/>
    </xf>
    <xf borderId="5" fillId="23" fontId="2" numFmtId="4" xfId="0" applyAlignment="1" applyBorder="1" applyFont="1" applyNumberFormat="1">
      <alignment readingOrder="0" vertical="bottom"/>
    </xf>
    <xf borderId="5" fillId="23" fontId="7" numFmtId="1" xfId="0" applyAlignment="1" applyBorder="1" applyFont="1" applyNumberFormat="1">
      <alignment horizontal="center" shrinkToFit="0" vertical="bottom" wrapText="0"/>
    </xf>
    <xf borderId="5" fillId="23" fontId="2" numFmtId="0" xfId="0" applyAlignment="1" applyBorder="1" applyFont="1">
      <alignment readingOrder="0" vertical="bottom"/>
    </xf>
    <xf borderId="5" fillId="2" fontId="8" numFmtId="2" xfId="0" applyAlignment="1" applyBorder="1" applyFont="1" applyNumberFormat="1">
      <alignment horizontal="center" shrinkToFit="0" vertical="bottom" wrapText="0"/>
    </xf>
    <xf borderId="5" fillId="23" fontId="2" numFmtId="10" xfId="0" applyAlignment="1" applyBorder="1" applyFont="1" applyNumberFormat="1">
      <alignment vertical="bottom"/>
    </xf>
    <xf borderId="5" fillId="23" fontId="8" numFmtId="10" xfId="0" applyAlignment="1" applyBorder="1" applyFont="1" applyNumberFormat="1">
      <alignment horizontal="center" shrinkToFit="0" vertical="bottom" wrapText="0"/>
    </xf>
    <xf borderId="6" fillId="16" fontId="2" numFmtId="0" xfId="0" applyAlignment="1" applyBorder="1" applyFont="1">
      <alignment horizontal="center" readingOrder="0" vertical="bottom"/>
    </xf>
    <xf borderId="5" fillId="6" fontId="7" numFmtId="0" xfId="0" applyAlignment="1" applyBorder="1" applyFont="1">
      <alignment horizontal="center" readingOrder="0" shrinkToFit="0" vertical="bottom" wrapText="0"/>
    </xf>
    <xf borderId="6" fillId="0" fontId="8" numFmtId="4" xfId="0" applyAlignment="1" applyBorder="1" applyFont="1" applyNumberFormat="1">
      <alignment horizontal="center" shrinkToFit="0" wrapText="0"/>
    </xf>
    <xf borderId="1" fillId="0" fontId="8" numFmtId="4" xfId="0" applyAlignment="1" applyBorder="1" applyFont="1" applyNumberFormat="1">
      <alignment horizontal="center" readingOrder="0" shrinkToFit="0" wrapText="0"/>
    </xf>
    <xf borderId="5" fillId="23" fontId="7" numFmtId="2" xfId="0" applyAlignment="1" applyBorder="1" applyFont="1" applyNumberFormat="1">
      <alignment horizontal="center" shrinkToFit="0" vertical="bottom" wrapText="0"/>
    </xf>
    <xf borderId="7" fillId="0" fontId="7" numFmtId="4" xfId="0" applyAlignment="1" applyBorder="1" applyFont="1" applyNumberFormat="1">
      <alignment horizontal="center" shrinkToFit="0" vertical="bottom" wrapText="0"/>
    </xf>
    <xf borderId="5" fillId="20" fontId="8" numFmtId="0" xfId="0" applyAlignment="1" applyBorder="1" applyFont="1">
      <alignment shrinkToFit="0" vertical="bottom" wrapText="0"/>
    </xf>
    <xf borderId="6" fillId="0" fontId="2" numFmtId="0" xfId="0" applyAlignment="1" applyBorder="1" applyFont="1">
      <alignment vertical="bottom"/>
    </xf>
    <xf borderId="0" fillId="6" fontId="14" numFmtId="4" xfId="0" applyFont="1" applyNumberFormat="1"/>
    <xf borderId="6" fillId="24" fontId="15" numFmtId="4" xfId="0" applyBorder="1" applyFill="1" applyFont="1" applyNumberFormat="1"/>
    <xf borderId="5" fillId="21" fontId="2" numFmtId="4" xfId="0" applyAlignment="1" applyBorder="1" applyFont="1" applyNumberFormat="1">
      <alignment readingOrder="0" vertical="bottom"/>
    </xf>
    <xf borderId="0" fillId="6" fontId="16" numFmtId="175" xfId="0" applyAlignment="1" applyFont="1" applyNumberFormat="1">
      <alignment vertical="bottom"/>
    </xf>
    <xf borderId="0" fillId="6" fontId="16" numFmtId="0" xfId="0" applyAlignment="1" applyFont="1">
      <alignment vertical="bottom"/>
    </xf>
    <xf borderId="0" fillId="0" fontId="16" numFmtId="0" xfId="0" applyAlignment="1" applyFont="1">
      <alignment vertical="bottom"/>
    </xf>
    <xf borderId="17" fillId="6" fontId="17" numFmtId="0" xfId="0" applyAlignment="1" applyBorder="1" applyFont="1">
      <alignment horizontal="center" shrinkToFit="0" vertical="bottom" wrapText="0"/>
    </xf>
    <xf borderId="19" fillId="0" fontId="2" numFmtId="0" xfId="0" applyBorder="1" applyFont="1"/>
    <xf borderId="14" fillId="0" fontId="2" numFmtId="0" xfId="0" applyBorder="1" applyFont="1"/>
    <xf borderId="14" fillId="6" fontId="16" numFmtId="0" xfId="0" applyAlignment="1" applyBorder="1" applyFont="1">
      <alignment vertical="bottom"/>
    </xf>
    <xf borderId="14" fillId="6" fontId="16" numFmtId="175" xfId="0" applyAlignment="1" applyBorder="1" applyFont="1" applyNumberFormat="1">
      <alignment vertical="bottom"/>
    </xf>
    <xf borderId="13" fillId="6" fontId="16" numFmtId="0" xfId="0" applyAlignment="1" applyBorder="1" applyFont="1">
      <alignment vertical="bottom"/>
    </xf>
    <xf borderId="18" fillId="6" fontId="16" numFmtId="0" xfId="0" applyAlignment="1" applyBorder="1" applyFont="1">
      <alignment vertical="bottom"/>
    </xf>
    <xf borderId="15" fillId="6" fontId="16" numFmtId="0" xfId="0" applyAlignment="1" applyBorder="1" applyFont="1">
      <alignment vertical="bottom"/>
    </xf>
    <xf borderId="18" fillId="6" fontId="16" numFmtId="175" xfId="0" applyAlignment="1" applyBorder="1" applyFont="1" applyNumberFormat="1">
      <alignment vertical="bottom"/>
    </xf>
    <xf borderId="18" fillId="0" fontId="16" numFmtId="0" xfId="0" applyAlignment="1" applyBorder="1" applyFont="1">
      <alignment vertical="bottom"/>
    </xf>
    <xf borderId="15" fillId="6" fontId="16" numFmtId="175" xfId="0" applyAlignment="1" applyBorder="1" applyFont="1" applyNumberFormat="1">
      <alignment vertical="bottom"/>
    </xf>
    <xf borderId="0" fillId="0" fontId="16" numFmtId="0" xfId="0" applyFont="1"/>
    <xf borderId="20" fillId="6" fontId="16" numFmtId="0" xfId="0" applyAlignment="1" applyBorder="1" applyFont="1">
      <alignment vertical="bottom"/>
    </xf>
    <xf borderId="7" fillId="20" fontId="18" numFmtId="0" xfId="0" applyAlignment="1" applyBorder="1" applyFont="1">
      <alignment horizontal="center" shrinkToFit="0" vertical="bottom" wrapText="0"/>
    </xf>
    <xf borderId="21" fillId="6" fontId="16" numFmtId="0" xfId="0" applyAlignment="1" applyBorder="1" applyFont="1">
      <alignment vertical="bottom"/>
    </xf>
    <xf borderId="5" fillId="20" fontId="19" numFmtId="0" xfId="0" applyAlignment="1" applyBorder="1" applyFont="1">
      <alignment horizontal="center" readingOrder="0" shrinkToFit="0" vertical="bottom" wrapText="0"/>
    </xf>
    <xf borderId="5" fillId="20" fontId="19" numFmtId="1" xfId="0" applyAlignment="1" applyBorder="1" applyFont="1" applyNumberFormat="1">
      <alignment horizontal="center" shrinkToFit="0" vertical="bottom" wrapText="0"/>
    </xf>
    <xf borderId="5" fillId="20" fontId="19" numFmtId="0" xfId="0" applyAlignment="1" applyBorder="1" applyFont="1">
      <alignment horizontal="center" shrinkToFit="0" vertical="bottom" wrapText="0"/>
    </xf>
    <xf borderId="15" fillId="6" fontId="20" numFmtId="175" xfId="0" applyAlignment="1" applyBorder="1" applyFont="1" applyNumberFormat="1">
      <alignment readingOrder="0" vertical="bottom"/>
    </xf>
    <xf borderId="5" fillId="20" fontId="18" numFmtId="0" xfId="0" applyAlignment="1" applyBorder="1" applyFont="1">
      <alignment horizontal="right" shrinkToFit="0" vertical="bottom" wrapText="0"/>
    </xf>
    <xf borderId="5" fillId="16" fontId="21" numFmtId="0" xfId="0" applyAlignment="1" applyBorder="1" applyFont="1">
      <alignment horizontal="center" readingOrder="0" shrinkToFit="0" vertical="bottom" wrapText="0"/>
    </xf>
    <xf borderId="5" fillId="6" fontId="22" numFmtId="0" xfId="0" applyAlignment="1" applyBorder="1" applyFont="1">
      <alignment readingOrder="0" shrinkToFit="0" vertical="bottom" wrapText="0"/>
    </xf>
    <xf borderId="5" fillId="6" fontId="23" numFmtId="9" xfId="0" applyAlignment="1" applyBorder="1" applyFont="1" applyNumberFormat="1">
      <alignment horizontal="center" readingOrder="0" shrinkToFit="0" vertical="bottom" wrapText="0"/>
    </xf>
    <xf borderId="5" fillId="20" fontId="22" numFmtId="1" xfId="0" applyAlignment="1" applyBorder="1" applyFont="1" applyNumberFormat="1">
      <alignment horizontal="center" shrinkToFit="0" vertical="bottom" wrapText="0"/>
    </xf>
    <xf borderId="5" fillId="6" fontId="23" numFmtId="1" xfId="0" applyAlignment="1" applyBorder="1" applyFont="1" applyNumberFormat="1">
      <alignment horizontal="center" readingOrder="0" shrinkToFit="0" vertical="bottom" wrapText="0"/>
    </xf>
    <xf borderId="5" fillId="20" fontId="24" numFmtId="0" xfId="0" applyAlignment="1" applyBorder="1" applyFont="1">
      <alignment horizontal="left" vertical="bottom"/>
    </xf>
    <xf borderId="5" fillId="6" fontId="22" numFmtId="9" xfId="0" applyAlignment="1" applyBorder="1" applyFont="1" applyNumberFormat="1">
      <alignment horizontal="center" shrinkToFit="0" vertical="bottom" wrapText="0"/>
    </xf>
    <xf borderId="5" fillId="16" fontId="21" numFmtId="4" xfId="0" applyAlignment="1" applyBorder="1" applyFont="1" applyNumberFormat="1">
      <alignment horizontal="center" readingOrder="0" shrinkToFit="0" vertical="bottom" wrapText="0"/>
    </xf>
    <xf borderId="5" fillId="20" fontId="24" numFmtId="0" xfId="0" applyAlignment="1" applyBorder="1" applyFont="1">
      <alignment vertical="bottom"/>
    </xf>
    <xf borderId="5" fillId="16" fontId="21" numFmtId="1" xfId="0" applyAlignment="1" applyBorder="1" applyFont="1" applyNumberFormat="1">
      <alignment horizontal="center" readingOrder="0" shrinkToFit="0" vertical="bottom" wrapText="0"/>
    </xf>
    <xf borderId="5" fillId="16" fontId="25" numFmtId="1" xfId="0" applyAlignment="1" applyBorder="1" applyFont="1" applyNumberFormat="1">
      <alignment horizontal="center" vertical="bottom"/>
    </xf>
    <xf borderId="5" fillId="16" fontId="26" numFmtId="0" xfId="0" applyAlignment="1" applyBorder="1" applyFont="1">
      <alignment horizontal="center" readingOrder="0" shrinkToFit="0" vertical="bottom" wrapText="0"/>
    </xf>
    <xf borderId="5" fillId="20" fontId="24" numFmtId="0" xfId="0" applyAlignment="1" applyBorder="1" applyFont="1">
      <alignment readingOrder="0" vertical="bottom"/>
    </xf>
    <xf borderId="5" fillId="25" fontId="25" numFmtId="175" xfId="0" applyAlignment="1" applyBorder="1" applyFill="1" applyFont="1" applyNumberFormat="1">
      <alignment vertical="bottom"/>
    </xf>
    <xf borderId="15" fillId="6" fontId="16" numFmtId="4" xfId="0" applyAlignment="1" applyBorder="1" applyFont="1" applyNumberFormat="1">
      <alignment horizontal="center" vertical="bottom"/>
    </xf>
    <xf borderId="15" fillId="6" fontId="16" numFmtId="176" xfId="0" applyAlignment="1" applyBorder="1" applyFont="1" applyNumberFormat="1">
      <alignment horizontal="center" vertical="bottom"/>
    </xf>
    <xf borderId="5" fillId="25" fontId="25" numFmtId="10" xfId="0" applyAlignment="1" applyBorder="1" applyFont="1" applyNumberFormat="1">
      <alignment vertical="bottom"/>
    </xf>
    <xf borderId="22" fillId="6" fontId="16" numFmtId="0" xfId="0" applyAlignment="1" applyBorder="1" applyFont="1">
      <alignment vertical="bottom"/>
    </xf>
    <xf borderId="4" fillId="26" fontId="27" numFmtId="0" xfId="0" applyAlignment="1" applyBorder="1" applyFill="1" applyFont="1">
      <alignment horizontal="center" shrinkToFit="0" vertical="bottom" wrapText="1"/>
    </xf>
    <xf borderId="5" fillId="26" fontId="27" numFmtId="0" xfId="0" applyAlignment="1" applyBorder="1" applyFont="1">
      <alignment horizontal="center" shrinkToFit="0" vertical="bottom" wrapText="1"/>
    </xf>
    <xf borderId="5" fillId="26" fontId="27" numFmtId="175" xfId="0" applyAlignment="1" applyBorder="1" applyFont="1" applyNumberFormat="1">
      <alignment horizontal="center" shrinkToFit="0" vertical="bottom" wrapText="1"/>
    </xf>
    <xf borderId="0" fillId="0" fontId="20" numFmtId="0" xfId="0" applyAlignment="1" applyFont="1">
      <alignment readingOrder="0" shrinkToFit="0" vertical="bottom" wrapText="1"/>
    </xf>
    <xf borderId="0" fillId="0" fontId="28" numFmtId="0" xfId="0" applyAlignment="1" applyFont="1">
      <alignment horizontal="center" readingOrder="0" shrinkToFit="0" vertical="bottom" wrapText="1"/>
    </xf>
    <xf borderId="0" fillId="0" fontId="16" numFmtId="0" xfId="0" applyAlignment="1" applyFont="1">
      <alignment shrinkToFit="0" vertical="bottom" wrapText="1"/>
    </xf>
    <xf borderId="4" fillId="6" fontId="29" numFmtId="0" xfId="0" applyAlignment="1" applyBorder="1" applyFont="1">
      <alignment horizontal="center" readingOrder="0" shrinkToFit="0" vertical="bottom" wrapText="0"/>
    </xf>
    <xf borderId="5" fillId="6" fontId="29" numFmtId="0" xfId="0" applyAlignment="1" applyBorder="1" applyFont="1">
      <alignment horizontal="left" readingOrder="0" shrinkToFit="0" vertical="bottom" wrapText="0"/>
    </xf>
    <xf borderId="5" fillId="6" fontId="29" numFmtId="0" xfId="0" applyAlignment="1" applyBorder="1" applyFont="1">
      <alignment horizontal="center" readingOrder="0" shrinkToFit="0" vertical="bottom" wrapText="0"/>
    </xf>
    <xf borderId="5" fillId="6" fontId="29" numFmtId="0" xfId="0" applyAlignment="1" applyBorder="1" applyFont="1">
      <alignment horizontal="center" readingOrder="0" vertical="bottom"/>
    </xf>
    <xf borderId="5" fillId="6" fontId="29" numFmtId="175" xfId="0" applyAlignment="1" applyBorder="1" applyFont="1" applyNumberFormat="1">
      <alignment horizontal="right" readingOrder="0" vertical="bottom"/>
    </xf>
    <xf borderId="5" fillId="6" fontId="29" numFmtId="175" xfId="0" applyAlignment="1" applyBorder="1" applyFont="1" applyNumberFormat="1">
      <alignment horizontal="right" readingOrder="0" shrinkToFit="0" vertical="bottom" wrapText="0"/>
    </xf>
    <xf borderId="0" fillId="0" fontId="25" numFmtId="172" xfId="0" applyAlignment="1" applyFont="1" applyNumberFormat="1">
      <alignment readingOrder="0"/>
    </xf>
    <xf borderId="0" fillId="0" fontId="29" numFmtId="172" xfId="0" applyAlignment="1" applyFont="1" applyNumberFormat="1">
      <alignment readingOrder="0"/>
    </xf>
    <xf borderId="0" fillId="0" fontId="25" numFmtId="0" xfId="0" applyFont="1"/>
    <xf borderId="0" fillId="0" fontId="16" numFmtId="172" xfId="0" applyAlignment="1" applyFont="1" applyNumberFormat="1">
      <alignment readingOrder="0"/>
    </xf>
    <xf borderId="0" fillId="0" fontId="20" numFmtId="0" xfId="0" applyAlignment="1" applyFont="1">
      <alignment readingOrder="0"/>
    </xf>
    <xf borderId="5" fillId="6" fontId="29" numFmtId="0" xfId="0" applyAlignment="1" applyBorder="1" applyFont="1">
      <alignment horizontal="left" readingOrder="0" shrinkToFit="0" vertical="bottom" wrapText="1"/>
    </xf>
    <xf borderId="4" fillId="6" fontId="25" numFmtId="0" xfId="0" applyAlignment="1" applyBorder="1" applyFont="1">
      <alignment horizontal="center" shrinkToFit="0" vertical="bottom" wrapText="0"/>
    </xf>
    <xf borderId="5" fillId="6" fontId="25" numFmtId="175" xfId="0" applyAlignment="1" applyBorder="1" applyFont="1" applyNumberFormat="1">
      <alignment horizontal="right" vertical="bottom"/>
    </xf>
    <xf borderId="6" fillId="0" fontId="3" numFmtId="0" xfId="0" applyBorder="1" applyFont="1"/>
    <xf borderId="6" fillId="6" fontId="25" numFmtId="0" xfId="0" applyAlignment="1" applyBorder="1" applyFont="1">
      <alignment horizontal="left" shrinkToFit="0" vertical="bottom" wrapText="0"/>
    </xf>
    <xf borderId="5" fillId="6" fontId="25" numFmtId="0" xfId="0" applyAlignment="1" applyBorder="1" applyFont="1">
      <alignment horizontal="center" shrinkToFit="0" vertical="bottom" wrapText="0"/>
    </xf>
    <xf borderId="0" fillId="0" fontId="16" numFmtId="0" xfId="0" applyAlignment="1" applyFont="1">
      <alignment readingOrder="0"/>
    </xf>
    <xf borderId="6" fillId="6" fontId="25" numFmtId="0" xfId="0" applyAlignment="1" applyBorder="1" applyFont="1">
      <alignment horizontal="center" shrinkToFit="0" vertical="bottom" wrapText="0"/>
    </xf>
    <xf borderId="23" fillId="6" fontId="25" numFmtId="0" xfId="0" applyAlignment="1" applyBorder="1" applyFont="1">
      <alignment horizontal="center" readingOrder="0" shrinkToFit="0" vertical="bottom" wrapText="0"/>
    </xf>
    <xf borderId="23" fillId="6" fontId="25" numFmtId="175" xfId="0" applyAlignment="1" applyBorder="1" applyFont="1" applyNumberFormat="1">
      <alignment horizontal="right" readingOrder="0" vertical="bottom"/>
    </xf>
    <xf borderId="24" fillId="26" fontId="21" numFmtId="0" xfId="0" applyAlignment="1" applyBorder="1" applyFont="1">
      <alignment vertical="bottom"/>
    </xf>
    <xf borderId="5" fillId="26" fontId="30" numFmtId="0" xfId="0" applyAlignment="1" applyBorder="1" applyFont="1">
      <alignment horizontal="right" readingOrder="0" shrinkToFit="0" vertical="bottom" wrapText="0"/>
    </xf>
    <xf borderId="5" fillId="26" fontId="21" numFmtId="0" xfId="0" applyAlignment="1" applyBorder="1" applyFont="1">
      <alignment horizontal="center" shrinkToFit="0" vertical="bottom" wrapText="0"/>
    </xf>
    <xf borderId="5" fillId="26" fontId="21" numFmtId="175" xfId="0" applyAlignment="1" applyBorder="1" applyFont="1" applyNumberFormat="1">
      <alignment horizontal="center" shrinkToFit="0" vertical="bottom" wrapText="0"/>
    </xf>
    <xf borderId="5" fillId="26" fontId="21" numFmtId="10" xfId="0" applyAlignment="1" applyBorder="1" applyFont="1" applyNumberFormat="1">
      <alignment vertical="bottom"/>
    </xf>
    <xf borderId="5" fillId="6" fontId="25" numFmtId="0" xfId="0" applyAlignment="1" applyBorder="1" applyFont="1">
      <alignment horizontal="left" shrinkToFit="0" vertical="bottom" wrapText="0"/>
    </xf>
    <xf borderId="5" fillId="6" fontId="25" numFmtId="0" xfId="0" applyAlignment="1" applyBorder="1" applyFont="1">
      <alignment horizontal="center" readingOrder="0" shrinkToFit="0" vertical="bottom" wrapText="0"/>
    </xf>
    <xf borderId="5" fillId="6" fontId="25" numFmtId="0" xfId="0" applyAlignment="1" applyBorder="1" applyFont="1">
      <alignment vertical="bottom"/>
    </xf>
    <xf borderId="5" fillId="6" fontId="25" numFmtId="175" xfId="0" applyAlignment="1" applyBorder="1" applyFont="1" applyNumberFormat="1">
      <alignment horizontal="right" readingOrder="0" vertical="bottom"/>
    </xf>
    <xf borderId="0" fillId="0" fontId="25" numFmtId="0" xfId="0" applyAlignment="1" applyFont="1">
      <alignment readingOrder="0"/>
    </xf>
    <xf borderId="5" fillId="6" fontId="25" numFmtId="0" xfId="0" applyAlignment="1" applyBorder="1" applyFont="1">
      <alignment horizontal="left" shrinkToFit="0" vertical="bottom" wrapText="1"/>
    </xf>
    <xf borderId="23" fillId="6" fontId="25" numFmtId="0" xfId="0" applyAlignment="1" applyBorder="1" applyFont="1">
      <alignment vertical="bottom"/>
    </xf>
    <xf borderId="5" fillId="26" fontId="21" numFmtId="175" xfId="0" applyAlignment="1" applyBorder="1" applyFont="1" applyNumberFormat="1">
      <alignment horizontal="right" shrinkToFit="0" vertical="bottom" wrapText="0"/>
    </xf>
    <xf borderId="5" fillId="26" fontId="21" numFmtId="10" xfId="0" applyAlignment="1" applyBorder="1" applyFont="1" applyNumberFormat="1">
      <alignment horizontal="center" vertical="bottom"/>
    </xf>
    <xf borderId="6" fillId="26" fontId="18" numFmtId="0" xfId="0" applyAlignment="1" applyBorder="1" applyFont="1">
      <alignment horizontal="right" readingOrder="0"/>
    </xf>
    <xf borderId="6" fillId="26" fontId="18" numFmtId="175" xfId="0" applyBorder="1" applyFont="1" applyNumberFormat="1"/>
    <xf borderId="1" fillId="20" fontId="18" numFmtId="0" xfId="0" applyAlignment="1" applyBorder="1" applyFont="1">
      <alignment horizontal="center" shrinkToFit="0" vertical="bottom" wrapText="0"/>
    </xf>
    <xf borderId="6" fillId="20" fontId="19" numFmtId="0" xfId="0" applyAlignment="1" applyBorder="1" applyFont="1">
      <alignment horizontal="center" shrinkToFit="0" vertical="bottom" wrapText="0"/>
    </xf>
    <xf borderId="6" fillId="20" fontId="19" numFmtId="1" xfId="0" applyAlignment="1" applyBorder="1" applyFont="1" applyNumberFormat="1">
      <alignment horizontal="center" shrinkToFit="0" vertical="bottom" wrapText="0"/>
    </xf>
    <xf borderId="6" fillId="20" fontId="19" numFmtId="0" xfId="0" applyAlignment="1" applyBorder="1" applyFont="1">
      <alignment horizontal="center" readingOrder="0" shrinkToFit="0" vertical="bottom" wrapText="0"/>
    </xf>
    <xf borderId="5" fillId="6" fontId="22" numFmtId="1" xfId="0" applyAlignment="1" applyBorder="1" applyFont="1" applyNumberFormat="1">
      <alignment horizontal="center" shrinkToFit="0" vertical="bottom" wrapText="0"/>
    </xf>
    <xf borderId="5" fillId="6" fontId="22" numFmtId="1" xfId="0" applyAlignment="1" applyBorder="1" applyFont="1" applyNumberFormat="1">
      <alignment horizontal="center" readingOrder="0" shrinkToFit="0" vertical="bottom" wrapText="0"/>
    </xf>
    <xf borderId="5" fillId="16" fontId="25" numFmtId="0" xfId="0" applyAlignment="1" applyBorder="1" applyFont="1">
      <alignment horizontal="center" vertical="bottom"/>
    </xf>
    <xf borderId="10" fillId="0" fontId="20" numFmtId="0" xfId="0" applyAlignment="1" applyBorder="1" applyFont="1">
      <alignment shrinkToFit="0" vertical="bottom" wrapText="1"/>
    </xf>
    <xf borderId="5" fillId="6" fontId="25" numFmtId="0" xfId="0" applyAlignment="1" applyBorder="1" applyFont="1">
      <alignment horizontal="left" readingOrder="0" shrinkToFit="0" vertical="bottom" wrapText="0"/>
    </xf>
    <xf borderId="5" fillId="6" fontId="25" numFmtId="0" xfId="0" applyAlignment="1" applyBorder="1" applyFont="1">
      <alignment readingOrder="0" vertical="bottom"/>
    </xf>
    <xf borderId="10" fillId="0" fontId="16" numFmtId="172" xfId="0" applyAlignment="1" applyBorder="1" applyFont="1" applyNumberFormat="1">
      <alignment horizontal="right" vertical="bottom"/>
    </xf>
    <xf borderId="5" fillId="6" fontId="25" numFmtId="0" xfId="0" applyAlignment="1" applyBorder="1" applyFont="1">
      <alignment horizontal="center" readingOrder="0" shrinkToFit="0" vertical="bottom" wrapText="0"/>
    </xf>
    <xf borderId="5" fillId="6" fontId="25" numFmtId="175" xfId="0" applyAlignment="1" applyBorder="1" applyFont="1" applyNumberFormat="1">
      <alignment horizontal="right" shrinkToFit="0" vertical="bottom" wrapText="0"/>
    </xf>
    <xf borderId="10" fillId="0" fontId="20" numFmtId="0" xfId="0" applyAlignment="1" applyBorder="1" applyFont="1">
      <alignment vertical="bottom"/>
    </xf>
    <xf borderId="23" fillId="6" fontId="25" numFmtId="175" xfId="0" applyAlignment="1" applyBorder="1" applyFont="1" applyNumberFormat="1">
      <alignment horizontal="right" readingOrder="0" shrinkToFit="0" vertical="bottom" wrapText="0"/>
    </xf>
    <xf borderId="5" fillId="6" fontId="25" numFmtId="175" xfId="0" applyAlignment="1" applyBorder="1" applyFont="1" applyNumberFormat="1">
      <alignment horizontal="right" readingOrder="0" shrinkToFit="0" vertical="bottom" wrapText="0"/>
    </xf>
    <xf borderId="5" fillId="26" fontId="21" numFmtId="0" xfId="0" applyAlignment="1" applyBorder="1" applyFont="1">
      <alignment horizontal="right" shrinkToFit="0" vertical="bottom" wrapText="0"/>
    </xf>
    <xf borderId="5" fillId="2" fontId="21" numFmtId="0" xfId="0" applyAlignment="1" applyBorder="1" applyFont="1">
      <alignment horizontal="center" readingOrder="0" shrinkToFit="0" vertical="bottom" wrapText="0"/>
    </xf>
    <xf borderId="5" fillId="2" fontId="21" numFmtId="4" xfId="0" applyAlignment="1" applyBorder="1" applyFont="1" applyNumberFormat="1">
      <alignment horizontal="center" readingOrder="0" shrinkToFit="0" vertical="bottom" wrapText="0"/>
    </xf>
    <xf borderId="5" fillId="2" fontId="25" numFmtId="0" xfId="0" applyAlignment="1" applyBorder="1" applyFont="1">
      <alignment horizontal="center" vertical="bottom"/>
    </xf>
    <xf borderId="5" fillId="6" fontId="25" numFmtId="0" xfId="0" applyAlignment="1" applyBorder="1" applyFont="1">
      <alignment readingOrder="0" vertical="bottom"/>
    </xf>
    <xf borderId="0" fillId="6" fontId="16" numFmtId="172" xfId="0" applyAlignment="1" applyFont="1" applyNumberFormat="1">
      <alignment vertical="bottom"/>
    </xf>
    <xf borderId="17" fillId="6" fontId="17" numFmtId="0" xfId="0" applyAlignment="1" applyBorder="1" applyFont="1">
      <alignment horizontal="center" readingOrder="0" shrinkToFit="0" vertical="bottom" wrapText="0"/>
    </xf>
    <xf borderId="25" fillId="6" fontId="16" numFmtId="175" xfId="0" applyAlignment="1" applyBorder="1" applyFont="1" applyNumberFormat="1">
      <alignment vertical="bottom"/>
    </xf>
    <xf borderId="14" fillId="6" fontId="16" numFmtId="172" xfId="0" applyAlignment="1" applyBorder="1" applyFont="1" applyNumberFormat="1">
      <alignment vertical="bottom"/>
    </xf>
    <xf borderId="16" fillId="6" fontId="16" numFmtId="175" xfId="0" applyAlignment="1" applyBorder="1" applyFont="1" applyNumberFormat="1">
      <alignment vertical="bottom"/>
    </xf>
    <xf borderId="5" fillId="20" fontId="27" numFmtId="0" xfId="0" applyAlignment="1" applyBorder="1" applyFont="1">
      <alignment horizontal="right" shrinkToFit="0" vertical="bottom" wrapText="0"/>
    </xf>
    <xf borderId="26" fillId="6" fontId="16" numFmtId="0" xfId="0" applyAlignment="1" applyBorder="1" applyFont="1">
      <alignment vertical="bottom"/>
    </xf>
    <xf borderId="6" fillId="2" fontId="27" numFmtId="175" xfId="0" applyAlignment="1" applyBorder="1" applyFont="1" applyNumberFormat="1">
      <alignment horizontal="right" readingOrder="0" shrinkToFit="0" vertical="bottom" wrapText="1"/>
    </xf>
    <xf borderId="6" fillId="6" fontId="20" numFmtId="4" xfId="0" applyAlignment="1" applyBorder="1" applyFont="1" applyNumberFormat="1">
      <alignment horizontal="center" readingOrder="0" vertical="bottom"/>
    </xf>
    <xf borderId="26" fillId="6" fontId="16" numFmtId="175" xfId="0" applyAlignment="1" applyBorder="1" applyFont="1" applyNumberFormat="1">
      <alignment vertical="bottom"/>
    </xf>
    <xf borderId="6" fillId="20" fontId="27" numFmtId="0" xfId="0" applyAlignment="1" applyBorder="1" applyFont="1">
      <alignment horizontal="center" readingOrder="0" shrinkToFit="0" vertical="bottom" wrapText="0"/>
    </xf>
    <xf borderId="5" fillId="20" fontId="27" numFmtId="1" xfId="0" applyAlignment="1" applyBorder="1" applyFont="1" applyNumberFormat="1">
      <alignment horizontal="center" shrinkToFit="0" vertical="bottom" wrapText="0"/>
    </xf>
    <xf borderId="5" fillId="20" fontId="27" numFmtId="0" xfId="0" applyAlignment="1" applyBorder="1" applyFont="1">
      <alignment horizontal="center" readingOrder="0" shrinkToFit="0" vertical="bottom" wrapText="0"/>
    </xf>
    <xf borderId="6" fillId="6" fontId="22" numFmtId="0" xfId="0" applyAlignment="1" applyBorder="1" applyFont="1">
      <alignment readingOrder="0" shrinkToFit="0" vertical="bottom" wrapText="0"/>
    </xf>
    <xf borderId="0" fillId="6" fontId="9" numFmtId="0" xfId="0" applyAlignment="1" applyFont="1">
      <alignment readingOrder="0"/>
    </xf>
    <xf borderId="5" fillId="25" fontId="25" numFmtId="10" xfId="0" applyAlignment="1" applyBorder="1" applyFont="1" applyNumberFormat="1">
      <alignment horizontal="center" vertical="bottom"/>
    </xf>
    <xf borderId="0" fillId="6" fontId="9" numFmtId="175" xfId="0" applyAlignment="1" applyFont="1" applyNumberFormat="1">
      <alignment readingOrder="0"/>
    </xf>
    <xf borderId="4" fillId="26" fontId="27" numFmtId="0" xfId="0" applyAlignment="1" applyBorder="1" applyFont="1">
      <alignment horizontal="center" readingOrder="0" shrinkToFit="0" vertical="bottom" wrapText="1"/>
    </xf>
    <xf borderId="5" fillId="26" fontId="27" numFmtId="0" xfId="0" applyAlignment="1" applyBorder="1" applyFont="1">
      <alignment horizontal="center" readingOrder="0" shrinkToFit="0" vertical="bottom" wrapText="1"/>
    </xf>
    <xf borderId="6" fillId="0" fontId="0" numFmtId="0" xfId="0" applyAlignment="1" applyBorder="1" applyFont="1">
      <alignment readingOrder="0"/>
    </xf>
    <xf borderId="5" fillId="10" fontId="29" numFmtId="0" xfId="0" applyAlignment="1" applyBorder="1" applyFont="1">
      <alignment horizontal="center" readingOrder="0" shrinkToFit="0" vertical="bottom" wrapText="0"/>
    </xf>
    <xf borderId="6" fillId="0" fontId="3" numFmtId="177" xfId="0" applyAlignment="1" applyBorder="1" applyFont="1" applyNumberFormat="1">
      <alignment horizontal="right" readingOrder="0" vertical="bottom"/>
    </xf>
    <xf borderId="14" fillId="6" fontId="20" numFmtId="0" xfId="0" applyAlignment="1" applyBorder="1" applyFont="1">
      <alignment readingOrder="0" vertical="bottom"/>
    </xf>
    <xf borderId="14" fillId="6" fontId="20" numFmtId="172" xfId="0" applyAlignment="1" applyBorder="1" applyFont="1" applyNumberFormat="1">
      <alignment readingOrder="0" vertical="bottom"/>
    </xf>
    <xf borderId="5" fillId="10" fontId="25" numFmtId="0" xfId="0" applyAlignment="1" applyBorder="1" applyFont="1">
      <alignment horizontal="center" shrinkToFit="0" vertical="bottom" wrapText="0"/>
    </xf>
    <xf borderId="6" fillId="0" fontId="2" numFmtId="177" xfId="0" applyAlignment="1" applyBorder="1" applyFont="1" applyNumberFormat="1">
      <alignment horizontal="right" readingOrder="0"/>
    </xf>
    <xf borderId="6" fillId="10" fontId="29" numFmtId="0" xfId="0" applyAlignment="1" applyBorder="1" applyFont="1">
      <alignment horizontal="center" readingOrder="0" shrinkToFit="0" vertical="bottom" wrapText="0"/>
    </xf>
    <xf borderId="6" fillId="0" fontId="3" numFmtId="0" xfId="0" applyAlignment="1" applyBorder="1" applyFont="1">
      <alignment horizontal="left" readingOrder="0"/>
    </xf>
    <xf borderId="5" fillId="10" fontId="25" numFmtId="0" xfId="0" applyAlignment="1" applyBorder="1" applyFont="1">
      <alignment horizontal="center" readingOrder="0" shrinkToFit="0" vertical="bottom" wrapText="0"/>
    </xf>
    <xf borderId="23" fillId="6" fontId="29" numFmtId="0" xfId="0" applyAlignment="1" applyBorder="1" applyFont="1">
      <alignment horizontal="center" readingOrder="0" shrinkToFit="0" vertical="bottom" wrapText="0"/>
    </xf>
    <xf borderId="6" fillId="6" fontId="20" numFmtId="0" xfId="0" applyAlignment="1" applyBorder="1" applyFont="1">
      <alignment vertical="bottom"/>
    </xf>
    <xf borderId="4" fillId="6" fontId="20" numFmtId="0" xfId="0" applyAlignment="1" applyBorder="1" applyFont="1">
      <alignment vertical="bottom"/>
    </xf>
    <xf borderId="4" fillId="6" fontId="20" numFmtId="0" xfId="0" applyAlignment="1" applyBorder="1" applyFont="1">
      <alignment vertical="bottom"/>
    </xf>
    <xf borderId="23" fillId="6" fontId="29" numFmtId="175" xfId="0" applyAlignment="1" applyBorder="1" applyFont="1" applyNumberFormat="1">
      <alignment horizontal="right" readingOrder="0" vertical="bottom"/>
    </xf>
    <xf borderId="5" fillId="27" fontId="29" numFmtId="0" xfId="0" applyAlignment="1" applyBorder="1" applyFill="1" applyFont="1">
      <alignment horizontal="center" readingOrder="0" shrinkToFit="0" vertical="bottom" wrapText="0"/>
    </xf>
    <xf borderId="5" fillId="27" fontId="25" numFmtId="0" xfId="0" applyAlignment="1" applyBorder="1" applyFont="1">
      <alignment horizontal="center" shrinkToFit="0" vertical="bottom" wrapText="0"/>
    </xf>
    <xf borderId="6" fillId="6" fontId="29" numFmtId="0" xfId="0" applyAlignment="1" applyBorder="1" applyFont="1">
      <alignment horizontal="left" readingOrder="0" shrinkToFit="0" vertical="bottom" wrapText="0"/>
    </xf>
    <xf borderId="4" fillId="0" fontId="3" numFmtId="0" xfId="0" applyBorder="1" applyFont="1"/>
    <xf borderId="0" fillId="6" fontId="16" numFmtId="0" xfId="0" applyFont="1"/>
    <xf borderId="6" fillId="6" fontId="16" numFmtId="4" xfId="0" applyAlignment="1" applyBorder="1" applyFont="1" applyNumberFormat="1">
      <alignment horizontal="center" readingOrder="0" vertical="bottom"/>
    </xf>
    <xf borderId="5" fillId="26" fontId="25" numFmtId="175" xfId="0" applyAlignment="1" applyBorder="1" applyFont="1" applyNumberFormat="1">
      <alignment horizontal="right" readingOrder="0" shrinkToFit="0" vertical="bottom" wrapText="0"/>
    </xf>
    <xf borderId="4" fillId="6" fontId="29" numFmtId="175" xfId="0" applyAlignment="1" applyBorder="1" applyFont="1" applyNumberFormat="1">
      <alignment horizontal="center" readingOrder="0" shrinkToFit="0" vertical="bottom" wrapText="0"/>
    </xf>
    <xf borderId="0" fillId="6" fontId="18" numFmtId="0" xfId="0" applyAlignment="1" applyFont="1">
      <alignment horizontal="right" readingOrder="0"/>
    </xf>
    <xf borderId="0" fillId="6" fontId="18" numFmtId="0" xfId="0" applyFont="1"/>
    <xf borderId="0" fillId="6" fontId="21" numFmtId="10" xfId="0" applyAlignment="1" applyFont="1" applyNumberFormat="1">
      <alignment vertical="bottom"/>
    </xf>
    <xf borderId="0" fillId="6" fontId="16" numFmtId="172" xfId="0" applyFont="1" applyNumberFormat="1"/>
    <xf borderId="0" fillId="6" fontId="21" numFmtId="10" xfId="0" applyAlignment="1" applyFont="1" applyNumberFormat="1">
      <alignment horizontal="center" vertical="bottom"/>
    </xf>
    <xf borderId="4" fillId="6" fontId="25" numFmtId="175" xfId="0" applyAlignment="1" applyBorder="1" applyFont="1" applyNumberFormat="1">
      <alignment horizontal="center" shrinkToFit="0" vertical="bottom" wrapText="0"/>
    </xf>
    <xf borderId="5" fillId="6" fontId="29" numFmtId="0" xfId="0" applyAlignment="1" applyBorder="1" applyFont="1">
      <alignment horizontal="center" shrinkToFit="0" vertical="bottom" wrapText="0"/>
    </xf>
    <xf borderId="0" fillId="6" fontId="10" numFmtId="165" xfId="0" applyAlignment="1" applyFont="1" applyNumberFormat="1">
      <alignment horizontal="center" readingOrder="0" vertical="bottom"/>
    </xf>
    <xf borderId="0" fillId="6" fontId="2" numFmtId="165" xfId="0" applyFont="1" applyNumberFormat="1"/>
    <xf borderId="0" fillId="6" fontId="2" numFmtId="0" xfId="0" applyAlignment="1" applyFont="1">
      <alignment readingOrder="0"/>
    </xf>
    <xf borderId="6" fillId="26" fontId="8" numFmtId="0" xfId="0" applyAlignment="1" applyBorder="1" applyFont="1">
      <alignment horizontal="center" readingOrder="0" shrinkToFit="0" vertical="bottom" wrapText="1"/>
    </xf>
    <xf borderId="6" fillId="26" fontId="8" numFmtId="0" xfId="0" applyAlignment="1" applyBorder="1" applyFont="1">
      <alignment horizontal="center" readingOrder="0" vertical="bottom"/>
    </xf>
    <xf borderId="6" fillId="26" fontId="4" numFmtId="165" xfId="0" applyAlignment="1" applyBorder="1" applyFont="1" applyNumberFormat="1">
      <alignment horizontal="center" readingOrder="0"/>
    </xf>
    <xf borderId="0" fillId="6" fontId="2" numFmtId="0" xfId="0" applyAlignment="1" applyFont="1">
      <alignment horizontal="center" readingOrder="0"/>
    </xf>
    <xf borderId="6" fillId="6" fontId="2" numFmtId="0" xfId="0" applyAlignment="1" applyBorder="1" applyFont="1">
      <alignment horizontal="center" readingOrder="0"/>
    </xf>
    <xf borderId="6" fillId="6" fontId="2" numFmtId="0" xfId="0" applyAlignment="1" applyBorder="1" applyFont="1">
      <alignment readingOrder="0" vertical="center"/>
    </xf>
    <xf borderId="6" fillId="6" fontId="2" numFmtId="165" xfId="0" applyAlignment="1" applyBorder="1" applyFont="1" applyNumberFormat="1">
      <alignment readingOrder="0"/>
    </xf>
    <xf borderId="6" fillId="10" fontId="2" numFmtId="165" xfId="0" applyBorder="1" applyFont="1" applyNumberFormat="1"/>
    <xf borderId="6" fillId="6" fontId="2" numFmtId="0" xfId="0" applyAlignment="1" applyBorder="1" applyFont="1">
      <alignment readingOrder="0" vertical="center"/>
    </xf>
    <xf borderId="6" fillId="6" fontId="1" numFmtId="4" xfId="0" applyAlignment="1" applyBorder="1" applyFont="1" applyNumberFormat="1">
      <alignment horizontal="center"/>
    </xf>
    <xf borderId="6" fillId="6" fontId="8" numFmtId="0" xfId="0" applyAlignment="1" applyBorder="1" applyFont="1">
      <alignment readingOrder="0"/>
    </xf>
    <xf borderId="6" fillId="6" fontId="1" numFmtId="165" xfId="0" applyBorder="1" applyFont="1" applyNumberFormat="1"/>
    <xf borderId="6" fillId="2" fontId="4" numFmtId="3" xfId="0" applyAlignment="1" applyBorder="1" applyFont="1" applyNumberFormat="1">
      <alignment horizontal="center"/>
    </xf>
    <xf borderId="6" fillId="2" fontId="8" numFmtId="0" xfId="0" applyAlignment="1" applyBorder="1" applyFont="1">
      <alignment readingOrder="0"/>
    </xf>
    <xf borderId="6" fillId="2" fontId="1" numFmtId="165" xfId="0" applyBorder="1" applyFont="1" applyNumberFormat="1"/>
    <xf borderId="6" fillId="2" fontId="4" numFmtId="165" xfId="0" applyBorder="1" applyFont="1" applyNumberFormat="1"/>
    <xf borderId="0" fillId="6" fontId="2" numFmtId="172" xfId="0" applyFont="1" applyNumberFormat="1"/>
    <xf borderId="6" fillId="26" fontId="8" numFmtId="0" xfId="0" applyAlignment="1" applyBorder="1" applyFont="1">
      <alignment horizontal="center" readingOrder="0" vertical="bottom"/>
    </xf>
    <xf borderId="0" fillId="5" fontId="31" numFmtId="0" xfId="0" applyAlignment="1" applyFont="1">
      <alignment horizontal="center" readingOrder="0" vertical="bottom"/>
    </xf>
    <xf borderId="6" fillId="6" fontId="8" numFmtId="0" xfId="0" applyAlignment="1" applyBorder="1" applyFont="1">
      <alignment readingOrder="0"/>
    </xf>
    <xf borderId="6" fillId="4" fontId="4" numFmtId="3" xfId="0" applyAlignment="1" applyBorder="1" applyFont="1" applyNumberFormat="1">
      <alignment horizontal="center"/>
    </xf>
    <xf borderId="6" fillId="4" fontId="8" numFmtId="0" xfId="0" applyAlignment="1" applyBorder="1" applyFont="1">
      <alignment readingOrder="0"/>
    </xf>
    <xf borderId="6" fillId="4" fontId="1" numFmtId="165" xfId="0" applyBorder="1" applyFont="1" applyNumberFormat="1"/>
    <xf borderId="6" fillId="4" fontId="4" numFmtId="165" xfId="0" applyBorder="1" applyFont="1" applyNumberFormat="1"/>
    <xf borderId="0" fillId="5" fontId="31" numFmtId="0" xfId="0" applyAlignment="1" applyFont="1">
      <alignment horizontal="center" readingOrder="0" vertical="bottom"/>
    </xf>
    <xf borderId="6" fillId="10" fontId="4" numFmtId="3" xfId="0" applyAlignment="1" applyBorder="1" applyFont="1" applyNumberFormat="1">
      <alignment horizontal="center"/>
    </xf>
    <xf borderId="6" fillId="10" fontId="8" numFmtId="0" xfId="0" applyAlignment="1" applyBorder="1" applyFont="1">
      <alignment readingOrder="0"/>
    </xf>
    <xf borderId="6" fillId="10" fontId="1" numFmtId="165" xfId="0" applyBorder="1" applyFont="1" applyNumberFormat="1"/>
    <xf borderId="6" fillId="10" fontId="4" numFmtId="165" xfId="0" applyBorder="1" applyFont="1" applyNumberFormat="1"/>
    <xf borderId="6" fillId="2" fontId="1" numFmtId="3" xfId="0" applyAlignment="1" applyBorder="1" applyFont="1" applyNumberFormat="1">
      <alignment horizontal="center"/>
    </xf>
    <xf borderId="0" fillId="6" fontId="1" numFmtId="4" xfId="0" applyAlignment="1" applyFont="1" applyNumberFormat="1">
      <alignment horizontal="center"/>
    </xf>
    <xf borderId="6" fillId="5" fontId="8" numFmtId="0" xfId="0" applyAlignment="1" applyBorder="1" applyFont="1">
      <alignment readingOrder="0"/>
    </xf>
    <xf borderId="6" fillId="5" fontId="1" numFmtId="165" xfId="0" applyBorder="1" applyFont="1" applyNumberFormat="1"/>
    <xf borderId="6" fillId="5" fontId="8" numFmtId="0" xfId="0" applyAlignment="1" applyBorder="1" applyFont="1">
      <alignment readingOrder="0"/>
    </xf>
    <xf borderId="6" fillId="5" fontId="4" numFmtId="165" xfId="0" applyBorder="1" applyFont="1" applyNumberFormat="1"/>
    <xf borderId="0" fillId="6" fontId="20" numFmtId="0" xfId="0" applyAlignment="1" applyFont="1">
      <alignment vertical="bottom"/>
    </xf>
    <xf borderId="1" fillId="0" fontId="32" numFmtId="0" xfId="0" applyAlignment="1" applyBorder="1" applyFont="1">
      <alignment horizontal="center" vertical="bottom"/>
    </xf>
    <xf borderId="6" fillId="28" fontId="32" numFmtId="0" xfId="0" applyAlignment="1" applyBorder="1" applyFill="1" applyFont="1">
      <alignment horizontal="center" readingOrder="0" shrinkToFit="0" vertical="bottom" wrapText="0"/>
    </xf>
    <xf borderId="6" fillId="28" fontId="33" numFmtId="0" xfId="0" applyAlignment="1" applyBorder="1" applyFont="1">
      <alignment horizontal="center" readingOrder="0" shrinkToFit="0" vertical="center" wrapText="0"/>
    </xf>
    <xf borderId="1" fillId="28" fontId="33" numFmtId="0" xfId="0" applyAlignment="1" applyBorder="1" applyFont="1">
      <alignment horizontal="center" readingOrder="0" shrinkToFit="0" vertical="center" wrapText="0"/>
    </xf>
    <xf borderId="6" fillId="28" fontId="33" numFmtId="0" xfId="0" applyAlignment="1" applyBorder="1" applyFont="1">
      <alignment horizontal="center" readingOrder="0"/>
    </xf>
    <xf borderId="6" fillId="7" fontId="34" numFmtId="0" xfId="0" applyAlignment="1" applyBorder="1" applyFont="1">
      <alignment readingOrder="0" shrinkToFit="0" vertical="center" wrapText="0"/>
    </xf>
    <xf borderId="6" fillId="29" fontId="35" numFmtId="20" xfId="0" applyAlignment="1" applyBorder="1" applyFill="1" applyFont="1" applyNumberFormat="1">
      <alignment horizontal="center" readingOrder="0" shrinkToFit="0" vertical="center" wrapText="0"/>
    </xf>
    <xf borderId="6" fillId="29" fontId="35" numFmtId="20" xfId="0" applyAlignment="1" applyBorder="1" applyFont="1" applyNumberFormat="1">
      <alignment horizontal="center" readingOrder="0" vertical="center"/>
    </xf>
    <xf borderId="1" fillId="29" fontId="35" numFmtId="20" xfId="0" applyAlignment="1" applyBorder="1" applyFont="1" applyNumberFormat="1">
      <alignment horizontal="center" readingOrder="0" shrinkToFit="0" vertical="center" wrapText="0"/>
    </xf>
    <xf borderId="27" fillId="22" fontId="35" numFmtId="20" xfId="0" applyAlignment="1" applyBorder="1" applyFont="1" applyNumberFormat="1">
      <alignment horizontal="center" readingOrder="0" shrinkToFit="0" vertical="center" wrapText="0"/>
    </xf>
    <xf borderId="28" fillId="22" fontId="35" numFmtId="20" xfId="0" applyAlignment="1" applyBorder="1" applyFont="1" applyNumberFormat="1">
      <alignment horizontal="center" readingOrder="0" vertical="center"/>
    </xf>
    <xf borderId="29" fillId="8" fontId="35" numFmtId="20" xfId="0" applyAlignment="1" applyBorder="1" applyFont="1" applyNumberFormat="1">
      <alignment horizontal="center" readingOrder="0" shrinkToFit="0" vertical="center" wrapText="0"/>
    </xf>
    <xf borderId="3" fillId="30" fontId="35" numFmtId="20" xfId="0" applyAlignment="1" applyBorder="1" applyFill="1" applyFont="1" applyNumberFormat="1">
      <alignment horizontal="center" readingOrder="0" shrinkToFit="0" vertical="center" wrapText="0"/>
    </xf>
    <xf borderId="6" fillId="30" fontId="35" numFmtId="20" xfId="0" applyAlignment="1" applyBorder="1" applyFont="1" applyNumberFormat="1">
      <alignment horizontal="center" readingOrder="0" vertical="center"/>
    </xf>
    <xf borderId="1" fillId="30" fontId="35" numFmtId="20" xfId="0" applyAlignment="1" applyBorder="1" applyFont="1" applyNumberFormat="1">
      <alignment horizontal="center" readingOrder="0" shrinkToFit="0" vertical="center" wrapText="0"/>
    </xf>
    <xf borderId="27" fillId="22" fontId="35" numFmtId="20" xfId="0" applyAlignment="1" applyBorder="1" applyFont="1" applyNumberFormat="1">
      <alignment horizontal="center" readingOrder="0" vertical="center"/>
    </xf>
    <xf borderId="28" fillId="30" fontId="35" numFmtId="20" xfId="0" applyAlignment="1" applyBorder="1" applyFont="1" applyNumberFormat="1">
      <alignment horizontal="center" readingOrder="0" shrinkToFit="0" vertical="center" wrapText="0"/>
    </xf>
    <xf borderId="29" fillId="30" fontId="35" numFmtId="20" xfId="0" applyAlignment="1" applyBorder="1" applyFont="1" applyNumberFormat="1">
      <alignment horizontal="center" readingOrder="0" vertical="center"/>
    </xf>
    <xf borderId="6" fillId="8" fontId="35" numFmtId="20" xfId="0" applyAlignment="1" applyBorder="1" applyFont="1" applyNumberFormat="1">
      <alignment horizontal="center" readingOrder="0" vertical="center"/>
    </xf>
    <xf borderId="6" fillId="6" fontId="20" numFmtId="0" xfId="0" applyBorder="1" applyFont="1"/>
    <xf borderId="6" fillId="0" fontId="20" numFmtId="166" xfId="0" applyAlignment="1" applyBorder="1" applyFont="1" applyNumberFormat="1">
      <alignment readingOrder="0" vertical="bottom"/>
    </xf>
    <xf borderId="6" fillId="0" fontId="20" numFmtId="166" xfId="0" applyAlignment="1" applyBorder="1" applyFont="1" applyNumberFormat="1">
      <alignment vertical="bottom"/>
    </xf>
    <xf borderId="1" fillId="0" fontId="20" numFmtId="166" xfId="0" applyAlignment="1" applyBorder="1" applyFont="1" applyNumberFormat="1">
      <alignment vertical="bottom"/>
    </xf>
    <xf borderId="30" fillId="0" fontId="20" numFmtId="166" xfId="0" applyAlignment="1" applyBorder="1" applyFont="1" applyNumberFormat="1">
      <alignment vertical="bottom"/>
    </xf>
    <xf borderId="6" fillId="9" fontId="20" numFmtId="166" xfId="0" applyAlignment="1" applyBorder="1" applyFont="1" applyNumberFormat="1">
      <alignment vertical="bottom"/>
    </xf>
    <xf borderId="31" fillId="9" fontId="20" numFmtId="166" xfId="0" applyAlignment="1" applyBorder="1" applyFont="1" applyNumberFormat="1">
      <alignment vertical="bottom"/>
    </xf>
    <xf borderId="3" fillId="9" fontId="20" numFmtId="166" xfId="0" applyAlignment="1" applyBorder="1" applyFont="1" applyNumberFormat="1">
      <alignment vertical="bottom"/>
    </xf>
    <xf borderId="1" fillId="9" fontId="20" numFmtId="166" xfId="0" applyAlignment="1" applyBorder="1" applyFont="1" applyNumberFormat="1">
      <alignment vertical="bottom"/>
    </xf>
    <xf borderId="30" fillId="9" fontId="20" numFmtId="166" xfId="0" applyAlignment="1" applyBorder="1" applyFont="1" applyNumberFormat="1">
      <alignment vertical="bottom"/>
    </xf>
    <xf borderId="3" fillId="6" fontId="20" numFmtId="166" xfId="0" applyAlignment="1" applyBorder="1" applyFont="1" applyNumberFormat="1">
      <alignment vertical="bottom"/>
    </xf>
    <xf borderId="6" fillId="0" fontId="2" numFmtId="0" xfId="0" applyBorder="1" applyFont="1"/>
    <xf borderId="0" fillId="0" fontId="20" numFmtId="0" xfId="0" applyAlignment="1" applyFont="1">
      <alignment horizontal="right" vertical="bottom"/>
    </xf>
    <xf borderId="6" fillId="6" fontId="20" numFmtId="0" xfId="0" applyAlignment="1" applyBorder="1" applyFont="1">
      <alignment readingOrder="0"/>
    </xf>
    <xf borderId="6" fillId="0" fontId="20" numFmtId="166" xfId="0" applyAlignment="1" applyBorder="1" applyFont="1" applyNumberFormat="1">
      <alignment horizontal="right"/>
    </xf>
    <xf borderId="6" fillId="9" fontId="20" numFmtId="166" xfId="0" applyAlignment="1" applyBorder="1" applyFont="1" applyNumberFormat="1">
      <alignment horizontal="right"/>
    </xf>
    <xf borderId="3" fillId="9" fontId="20" numFmtId="166" xfId="0" applyAlignment="1" applyBorder="1" applyFont="1" applyNumberFormat="1">
      <alignment horizontal="right"/>
    </xf>
    <xf borderId="1" fillId="0" fontId="20" numFmtId="166" xfId="0" applyAlignment="1" applyBorder="1" applyFont="1" applyNumberFormat="1">
      <alignment horizontal="right"/>
    </xf>
    <xf borderId="30" fillId="0" fontId="20" numFmtId="166" xfId="0" applyAlignment="1" applyBorder="1" applyFont="1" applyNumberFormat="1">
      <alignment horizontal="right"/>
    </xf>
    <xf borderId="31" fillId="0" fontId="20" numFmtId="166" xfId="0" applyAlignment="1" applyBorder="1" applyFont="1" applyNumberFormat="1">
      <alignment horizontal="right"/>
    </xf>
    <xf borderId="3" fillId="0" fontId="20" numFmtId="166" xfId="0" applyAlignment="1" applyBorder="1" applyFont="1" applyNumberFormat="1">
      <alignment horizontal="right"/>
    </xf>
    <xf borderId="31" fillId="0" fontId="20" numFmtId="166" xfId="0" applyAlignment="1" applyBorder="1" applyFont="1" applyNumberFormat="1">
      <alignment vertical="bottom"/>
    </xf>
    <xf borderId="3" fillId="0" fontId="20" numFmtId="166" xfId="0" applyAlignment="1" applyBorder="1" applyFont="1" applyNumberFormat="1">
      <alignment vertical="bottom"/>
    </xf>
    <xf borderId="31" fillId="6" fontId="20" numFmtId="166" xfId="0" applyAlignment="1" applyBorder="1" applyFont="1" applyNumberFormat="1">
      <alignment vertical="bottom"/>
    </xf>
    <xf borderId="6" fillId="6" fontId="20" numFmtId="166" xfId="0" applyAlignment="1" applyBorder="1" applyFont="1" applyNumberFormat="1">
      <alignment vertical="bottom"/>
    </xf>
    <xf borderId="1" fillId="6" fontId="20" numFmtId="166" xfId="0" applyAlignment="1" applyBorder="1" applyFont="1" applyNumberFormat="1">
      <alignment vertical="bottom"/>
    </xf>
    <xf borderId="30" fillId="6" fontId="20" numFmtId="166" xfId="0" applyAlignment="1" applyBorder="1" applyFont="1" applyNumberFormat="1">
      <alignment vertical="bottom"/>
    </xf>
    <xf borderId="4" fillId="6" fontId="20" numFmtId="0" xfId="0" applyBorder="1" applyFont="1"/>
    <xf borderId="4" fillId="0" fontId="20" numFmtId="166" xfId="0" applyAlignment="1" applyBorder="1" applyFont="1" applyNumberFormat="1">
      <alignment vertical="bottom"/>
    </xf>
    <xf borderId="32" fillId="0" fontId="20" numFmtId="166" xfId="0" applyAlignment="1" applyBorder="1" applyFont="1" applyNumberFormat="1">
      <alignment vertical="bottom"/>
    </xf>
    <xf borderId="33" fillId="0" fontId="20" numFmtId="166" xfId="0" applyAlignment="1" applyBorder="1" applyFont="1" applyNumberFormat="1">
      <alignment vertical="bottom"/>
    </xf>
    <xf borderId="34" fillId="0" fontId="20" numFmtId="166" xfId="0" applyAlignment="1" applyBorder="1" applyFont="1" applyNumberFormat="1">
      <alignment vertical="bottom"/>
    </xf>
    <xf borderId="6" fillId="28" fontId="36" numFmtId="0" xfId="0" applyAlignment="1" applyBorder="1" applyFont="1">
      <alignment horizontal="center" readingOrder="0" shrinkToFit="0" vertical="bottom" wrapText="0"/>
    </xf>
    <xf borderId="1" fillId="8" fontId="35" numFmtId="20" xfId="0" applyAlignment="1" applyBorder="1" applyFont="1" applyNumberFormat="1">
      <alignment horizontal="center" readingOrder="0" shrinkToFit="0" vertical="center" wrapText="0"/>
    </xf>
    <xf borderId="30" fillId="30" fontId="35" numFmtId="20" xfId="0" applyAlignment="1" applyBorder="1" applyFont="1" applyNumberFormat="1">
      <alignment horizontal="center" readingOrder="0" shrinkToFit="0" vertical="center" wrapText="0"/>
    </xf>
    <xf borderId="31" fillId="30" fontId="35" numFmtId="20" xfId="0" applyAlignment="1" applyBorder="1" applyFont="1" applyNumberFormat="1">
      <alignment horizontal="center" readingOrder="0" shrinkToFit="0" vertical="center" wrapText="0"/>
    </xf>
    <xf borderId="2" fillId="29" fontId="35" numFmtId="20" xfId="0" applyAlignment="1" applyBorder="1" applyFont="1" applyNumberFormat="1">
      <alignment horizontal="center" readingOrder="0" shrinkToFit="0" vertical="center" wrapText="0"/>
    </xf>
    <xf borderId="35" fillId="30" fontId="35" numFmtId="20" xfId="0" applyAlignment="1" applyBorder="1" applyFont="1" applyNumberFormat="1">
      <alignment horizontal="center" readingOrder="0" shrinkToFit="0" vertical="center" wrapText="0"/>
    </xf>
    <xf borderId="36" fillId="30" fontId="35" numFmtId="20" xfId="0" applyAlignment="1" applyBorder="1" applyFont="1" applyNumberFormat="1">
      <alignment horizontal="center" readingOrder="0" shrinkToFit="0" vertical="center" wrapText="0"/>
    </xf>
    <xf borderId="3" fillId="8" fontId="35" numFmtId="20" xfId="0" applyAlignment="1" applyBorder="1" applyFont="1" applyNumberFormat="1">
      <alignment horizontal="center" readingOrder="0" vertical="center"/>
    </xf>
    <xf borderId="2" fillId="9" fontId="20" numFmtId="166" xfId="0" applyAlignment="1" applyBorder="1" applyFont="1" applyNumberFormat="1">
      <alignment vertical="bottom"/>
    </xf>
    <xf borderId="36" fillId="9" fontId="20" numFmtId="166" xfId="0" applyAlignment="1" applyBorder="1" applyFont="1" applyNumberFormat="1">
      <alignment vertical="bottom"/>
    </xf>
    <xf borderId="0" fillId="0" fontId="20" numFmtId="0" xfId="0" applyAlignment="1" applyFont="1">
      <alignment vertical="bottom"/>
    </xf>
    <xf borderId="6" fillId="6" fontId="20" numFmtId="166" xfId="0" applyAlignment="1" applyBorder="1" applyFont="1" applyNumberFormat="1">
      <alignment horizontal="right"/>
    </xf>
    <xf borderId="30" fillId="9" fontId="20" numFmtId="166" xfId="0" applyAlignment="1" applyBorder="1" applyFont="1" applyNumberFormat="1">
      <alignment horizontal="right"/>
    </xf>
    <xf borderId="31" fillId="9" fontId="20" numFmtId="166" xfId="0" applyAlignment="1" applyBorder="1" applyFont="1" applyNumberFormat="1">
      <alignment horizontal="right"/>
    </xf>
    <xf borderId="2" fillId="9" fontId="20" numFmtId="166" xfId="0" applyAlignment="1" applyBorder="1" applyFont="1" applyNumberFormat="1">
      <alignment horizontal="right"/>
    </xf>
    <xf borderId="36" fillId="9" fontId="20" numFmtId="166" xfId="0" applyAlignment="1" applyBorder="1" applyFont="1" applyNumberFormat="1">
      <alignment horizontal="right"/>
    </xf>
    <xf borderId="36" fillId="6" fontId="20" numFmtId="166" xfId="0" applyAlignment="1" applyBorder="1" applyFont="1" applyNumberFormat="1">
      <alignment vertical="bottom"/>
    </xf>
    <xf borderId="6" fillId="6" fontId="20" numFmtId="166" xfId="0" applyAlignment="1" applyBorder="1" applyFont="1" applyNumberFormat="1">
      <alignment readingOrder="0" vertical="bottom"/>
    </xf>
    <xf borderId="2" fillId="0" fontId="20" numFmtId="166" xfId="0" applyAlignment="1" applyBorder="1" applyFont="1" applyNumberFormat="1">
      <alignment vertical="bottom"/>
    </xf>
    <xf borderId="36" fillId="0" fontId="20" numFmtId="166" xfId="0" applyAlignment="1" applyBorder="1" applyFont="1" applyNumberFormat="1">
      <alignment vertical="bottom"/>
    </xf>
    <xf borderId="31" fillId="0" fontId="2" numFmtId="0" xfId="0" applyBorder="1" applyFont="1"/>
    <xf borderId="36" fillId="0" fontId="2" numFmtId="0" xfId="0" applyBorder="1" applyFont="1"/>
    <xf borderId="6" fillId="29" fontId="35" numFmtId="20" xfId="0" applyAlignment="1" applyBorder="1" applyFont="1" applyNumberFormat="1">
      <alignment readingOrder="0" shrinkToFit="0" vertical="center" wrapText="0"/>
    </xf>
    <xf borderId="6" fillId="29" fontId="35" numFmtId="20" xfId="0" applyAlignment="1" applyBorder="1" applyFont="1" applyNumberFormat="1">
      <alignment readingOrder="0" vertical="center"/>
    </xf>
    <xf borderId="1" fillId="29" fontId="35" numFmtId="20" xfId="0" applyAlignment="1" applyBorder="1" applyFont="1" applyNumberFormat="1">
      <alignment readingOrder="0" shrinkToFit="0" vertical="center" wrapText="0"/>
    </xf>
    <xf borderId="1" fillId="8" fontId="35" numFmtId="20" xfId="0" applyAlignment="1" applyBorder="1" applyFont="1" applyNumberFormat="1">
      <alignment readingOrder="0" shrinkToFit="0" vertical="center" wrapText="0"/>
    </xf>
    <xf borderId="27" fillId="30" fontId="35" numFmtId="20" xfId="0" applyAlignment="1" applyBorder="1" applyFont="1" applyNumberFormat="1">
      <alignment readingOrder="0" shrinkToFit="0" vertical="center" wrapText="0"/>
    </xf>
    <xf borderId="28" fillId="30" fontId="35" numFmtId="20" xfId="0" applyAlignment="1" applyBorder="1" applyFont="1" applyNumberFormat="1">
      <alignment readingOrder="0" vertical="center"/>
    </xf>
    <xf borderId="29" fillId="30" fontId="35" numFmtId="20" xfId="0" applyAlignment="1" applyBorder="1" applyFont="1" applyNumberFormat="1">
      <alignment readingOrder="0" shrinkToFit="0" vertical="center" wrapText="0"/>
    </xf>
    <xf borderId="2" fillId="22" fontId="35" numFmtId="20" xfId="0" applyAlignment="1" applyBorder="1" applyFont="1" applyNumberFormat="1">
      <alignment readingOrder="0" vertical="center"/>
    </xf>
    <xf borderId="3" fillId="8" fontId="35" numFmtId="20" xfId="0" applyAlignment="1" applyBorder="1" applyFont="1" applyNumberFormat="1">
      <alignment readingOrder="0" vertical="center"/>
    </xf>
    <xf borderId="34" fillId="0" fontId="2" numFmtId="0" xfId="0" applyBorder="1" applyFont="1"/>
    <xf borderId="37" fillId="0" fontId="23" numFmtId="0" xfId="0" applyAlignment="1" applyBorder="1" applyFont="1">
      <alignment vertical="bottom"/>
    </xf>
    <xf borderId="38" fillId="0" fontId="2" numFmtId="0" xfId="0" applyBorder="1" applyFont="1"/>
    <xf borderId="39" fillId="0" fontId="2" numFmtId="0" xfId="0" applyBorder="1" applyFont="1"/>
    <xf borderId="2" fillId="31" fontId="37" numFmtId="0" xfId="0" applyAlignment="1" applyBorder="1" applyFill="1" applyFont="1">
      <alignment horizontal="center" shrinkToFit="0" vertical="bottom" wrapText="1"/>
    </xf>
    <xf borderId="10" fillId="0" fontId="2" numFmtId="0" xfId="0" applyBorder="1" applyFont="1"/>
    <xf borderId="40" fillId="0" fontId="2" numFmtId="0" xfId="0" applyBorder="1" applyFont="1"/>
    <xf borderId="7" fillId="0" fontId="23" numFmtId="0" xfId="0" applyAlignment="1" applyBorder="1" applyFont="1">
      <alignment horizontal="center" shrinkToFit="0" vertical="bottom" wrapText="1"/>
    </xf>
    <xf borderId="8" fillId="0" fontId="2" numFmtId="0" xfId="0" applyBorder="1" applyFont="1"/>
    <xf borderId="7" fillId="0" fontId="23" numFmtId="15" xfId="0" applyAlignment="1" applyBorder="1" applyFont="1" applyNumberFormat="1">
      <alignment horizontal="center" shrinkToFit="0" vertical="bottom" wrapText="1"/>
    </xf>
    <xf borderId="8" fillId="0" fontId="37" numFmtId="0" xfId="0" applyAlignment="1" applyBorder="1" applyFont="1">
      <alignment horizontal="center" readingOrder="0" vertical="bottom"/>
    </xf>
    <xf borderId="7" fillId="6" fontId="23" numFmtId="0" xfId="0" applyAlignment="1" applyBorder="1" applyFont="1">
      <alignment horizontal="center" readingOrder="0" shrinkToFit="0" vertical="bottom" wrapText="1"/>
    </xf>
    <xf borderId="7" fillId="11" fontId="23" numFmtId="0" xfId="0" applyAlignment="1" applyBorder="1" applyFont="1">
      <alignment horizontal="center" readingOrder="0" shrinkToFit="0" vertical="bottom" wrapText="1"/>
    </xf>
    <xf borderId="7" fillId="11" fontId="23" numFmtId="0" xfId="0" applyAlignment="1" applyBorder="1" applyFont="1">
      <alignment horizontal="center" shrinkToFit="0" vertical="bottom" wrapText="1"/>
    </xf>
    <xf borderId="8" fillId="0" fontId="37" numFmtId="0" xfId="0" applyAlignment="1" applyBorder="1" applyFont="1">
      <alignment horizontal="center" vertical="bottom"/>
    </xf>
    <xf borderId="7" fillId="2" fontId="23" numFmtId="0" xfId="0" applyAlignment="1" applyBorder="1" applyFont="1">
      <alignment horizontal="center" readingOrder="0" shrinkToFit="0" vertical="bottom" wrapText="1"/>
    </xf>
    <xf borderId="7" fillId="4" fontId="23" numFmtId="0" xfId="0" applyAlignment="1" applyBorder="1" applyFont="1">
      <alignment horizontal="center" shrinkToFit="0" vertical="bottom" wrapText="1"/>
    </xf>
    <xf borderId="7" fillId="6" fontId="23" numFmtId="0" xfId="0" applyAlignment="1" applyBorder="1" applyFont="1">
      <alignment horizontal="center" shrinkToFit="0" vertical="bottom" wrapText="1"/>
    </xf>
    <xf borderId="0" fillId="6" fontId="38" numFmtId="0" xfId="0" applyAlignment="1" applyFont="1">
      <alignment horizontal="center" readingOrder="0" shrinkToFit="0" vertical="center" wrapText="0"/>
    </xf>
    <xf borderId="7" fillId="0" fontId="39" numFmtId="0" xfId="0" applyAlignment="1" applyBorder="1" applyFont="1">
      <alignment vertical="bottom"/>
    </xf>
    <xf borderId="0" fillId="0" fontId="39" numFmtId="0" xfId="0" applyAlignment="1" applyFont="1">
      <alignment vertical="bottom"/>
    </xf>
    <xf borderId="37" fillId="10" fontId="38" numFmtId="0" xfId="0" applyAlignment="1" applyBorder="1" applyFont="1">
      <alignment horizontal="center" readingOrder="0" shrinkToFit="0" vertical="center" wrapText="0"/>
    </xf>
    <xf borderId="10" fillId="10" fontId="38" numFmtId="0" xfId="0" applyAlignment="1" applyBorder="1" applyFont="1">
      <alignment horizontal="center"/>
    </xf>
    <xf borderId="0" fillId="6" fontId="39" numFmtId="0" xfId="0" applyAlignment="1" applyFont="1">
      <alignment vertical="bottom"/>
    </xf>
    <xf borderId="0" fillId="6" fontId="39" numFmtId="0" xfId="0" applyAlignment="1" applyFont="1">
      <alignment horizontal="center" readingOrder="0" shrinkToFit="0" vertical="bottom" wrapText="0"/>
    </xf>
    <xf borderId="0" fillId="6" fontId="20" numFmtId="0" xfId="0" applyAlignment="1" applyFont="1">
      <alignment readingOrder="0" shrinkToFit="0" vertical="bottom" wrapText="0"/>
    </xf>
    <xf borderId="7" fillId="6" fontId="20" numFmtId="0" xfId="0" applyAlignment="1" applyBorder="1" applyFont="1">
      <alignment readingOrder="0" shrinkToFit="0" vertical="bottom" wrapText="0"/>
    </xf>
    <xf borderId="0" fillId="6" fontId="38" numFmtId="0" xfId="0" applyAlignment="1" applyFont="1">
      <alignment horizontal="center"/>
    </xf>
    <xf borderId="1" fillId="32" fontId="39" numFmtId="0" xfId="0" applyAlignment="1" applyBorder="1" applyFill="1" applyFont="1">
      <alignment horizontal="center" readingOrder="0" shrinkToFit="0" vertical="bottom" wrapText="0"/>
    </xf>
    <xf borderId="8" fillId="32" fontId="39" numFmtId="0" xfId="0" applyAlignment="1" applyBorder="1" applyFont="1">
      <alignment horizontal="center" vertical="bottom"/>
    </xf>
    <xf borderId="1" fillId="0" fontId="39" numFmtId="0" xfId="0" applyAlignment="1" applyBorder="1" applyFont="1">
      <alignment horizontal="left" readingOrder="0" shrinkToFit="0" vertical="center" wrapText="0"/>
    </xf>
    <xf borderId="0" fillId="6" fontId="39" numFmtId="0" xfId="0" applyAlignment="1" applyFont="1">
      <alignment horizontal="left" readingOrder="0" shrinkToFit="0" vertical="center" wrapText="0"/>
    </xf>
    <xf borderId="8" fillId="0" fontId="39" numFmtId="0" xfId="0" applyAlignment="1" applyBorder="1" applyFont="1">
      <alignment readingOrder="0"/>
    </xf>
    <xf borderId="0" fillId="6" fontId="39" numFmtId="0" xfId="0" applyAlignment="1" applyFont="1">
      <alignment horizontal="center" vertical="bottom"/>
    </xf>
    <xf borderId="1" fillId="28" fontId="28" numFmtId="0" xfId="0" applyAlignment="1" applyBorder="1" applyFont="1">
      <alignment horizontal="center" readingOrder="0" shrinkToFit="0" vertical="bottom" wrapText="0"/>
    </xf>
    <xf borderId="0" fillId="6" fontId="28" numFmtId="0" xfId="0" applyAlignment="1" applyFont="1">
      <alignment horizontal="center" readingOrder="0" shrinkToFit="0" vertical="bottom" wrapText="0"/>
    </xf>
    <xf borderId="8" fillId="28" fontId="28" numFmtId="0" xfId="0" applyAlignment="1" applyBorder="1" applyFont="1">
      <alignment horizontal="center" vertical="bottom"/>
    </xf>
    <xf borderId="7" fillId="28" fontId="28" numFmtId="0" xfId="0" applyAlignment="1" applyBorder="1" applyFont="1">
      <alignment horizontal="center" vertical="bottom"/>
    </xf>
    <xf borderId="0" fillId="6" fontId="39" numFmtId="0" xfId="0" applyAlignment="1" applyFont="1">
      <alignment readingOrder="0"/>
    </xf>
    <xf borderId="7" fillId="6" fontId="2" numFmtId="0" xfId="0" applyBorder="1" applyFont="1"/>
    <xf borderId="0" fillId="6" fontId="28" numFmtId="0" xfId="0" applyAlignment="1" applyFont="1">
      <alignment horizontal="center" vertical="bottom"/>
    </xf>
    <xf borderId="1" fillId="28" fontId="39" numFmtId="0" xfId="0" applyAlignment="1" applyBorder="1" applyFont="1">
      <alignment readingOrder="0" shrinkToFit="0" vertical="bottom" wrapText="0"/>
    </xf>
    <xf borderId="0" fillId="6" fontId="39" numFmtId="0" xfId="0" applyAlignment="1" applyFont="1">
      <alignment readingOrder="0" shrinkToFit="0" vertical="bottom" wrapText="0"/>
    </xf>
    <xf borderId="8" fillId="28" fontId="39" numFmtId="0" xfId="0" applyAlignment="1" applyBorder="1" applyFont="1">
      <alignment vertical="bottom"/>
    </xf>
    <xf borderId="0" fillId="33" fontId="39" numFmtId="0" xfId="0" applyAlignment="1" applyFill="1" applyFont="1">
      <alignment horizontal="center" readingOrder="0" shrinkToFit="0" vertical="bottom" wrapText="0"/>
    </xf>
    <xf borderId="0" fillId="33" fontId="39" numFmtId="0" xfId="0" applyAlignment="1" applyFont="1">
      <alignment readingOrder="0" shrinkToFit="0" vertical="bottom" wrapText="0"/>
    </xf>
    <xf borderId="7" fillId="33" fontId="39" numFmtId="0" xfId="0" applyAlignment="1" applyBorder="1" applyFont="1">
      <alignment horizontal="center" vertical="bottom"/>
    </xf>
    <xf borderId="7" fillId="33" fontId="39" numFmtId="0" xfId="0" applyAlignment="1" applyBorder="1" applyFont="1">
      <alignment vertical="bottom"/>
    </xf>
    <xf borderId="0" fillId="6" fontId="39" numFmtId="0" xfId="0" applyAlignment="1" applyFont="1">
      <alignment vertical="bottom"/>
    </xf>
    <xf borderId="1" fillId="28" fontId="28"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8" fillId="28" fontId="28" numFmtId="0" xfId="0" applyAlignment="1" applyBorder="1" applyFont="1">
      <alignment horizontal="right" vertical="bottom"/>
    </xf>
    <xf borderId="7" fillId="0" fontId="20" numFmtId="0" xfId="0" applyAlignment="1" applyBorder="1" applyFont="1">
      <alignment readingOrder="0" vertical="bottom"/>
    </xf>
    <xf borderId="0" fillId="6" fontId="28" numFmtId="0" xfId="0" applyAlignment="1" applyFont="1">
      <alignment horizontal="right" vertical="bottom"/>
    </xf>
    <xf borderId="0" fillId="6" fontId="20" numFmtId="0" xfId="0" applyAlignment="1" applyFont="1">
      <alignment readingOrder="0" vertical="bottom"/>
    </xf>
    <xf borderId="37" fillId="0" fontId="20" numFmtId="0" xfId="0" applyAlignment="1" applyBorder="1" applyFont="1">
      <alignment readingOrder="0" shrinkToFit="0" vertical="center" wrapText="1"/>
    </xf>
    <xf borderId="0" fillId="6" fontId="20" numFmtId="0" xfId="0" applyAlignment="1" applyFont="1">
      <alignment readingOrder="0" shrinkToFit="0" vertical="center" wrapText="1"/>
    </xf>
    <xf borderId="10" fillId="0" fontId="20" numFmtId="0" xfId="0" applyAlignment="1" applyBorder="1" applyFont="1">
      <alignment readingOrder="0" shrinkToFit="0" wrapText="1"/>
    </xf>
    <xf borderId="0" fillId="6" fontId="20" numFmtId="0" xfId="0" applyAlignment="1" applyFont="1">
      <alignment shrinkToFit="0" wrapText="1"/>
    </xf>
    <xf borderId="0" fillId="6" fontId="20" numFmtId="0" xfId="0" applyAlignment="1" applyFont="1">
      <alignment vertical="bottom"/>
    </xf>
    <xf borderId="0" fillId="33" fontId="39" numFmtId="178" xfId="0" applyAlignment="1" applyFont="1" applyNumberFormat="1">
      <alignment horizontal="center" readingOrder="0" shrinkToFit="0" vertical="bottom" wrapText="0"/>
    </xf>
    <xf borderId="1" fillId="33" fontId="39" numFmtId="0" xfId="0" applyAlignment="1" applyBorder="1" applyFont="1">
      <alignment readingOrder="0" shrinkToFit="0" vertical="bottom" wrapText="0"/>
    </xf>
    <xf borderId="7" fillId="33" fontId="39" numFmtId="178" xfId="0" applyAlignment="1" applyBorder="1" applyFont="1" applyNumberFormat="1">
      <alignment horizontal="center" vertical="bottom"/>
    </xf>
    <xf borderId="37" fillId="28" fontId="28" numFmtId="0" xfId="0" applyAlignment="1" applyBorder="1" applyFont="1">
      <alignment horizontal="right" readingOrder="0" shrinkToFit="0" vertical="center" wrapText="0"/>
    </xf>
    <xf borderId="1" fillId="28" fontId="28" numFmtId="0" xfId="0" applyAlignment="1" applyBorder="1" applyFont="1">
      <alignment readingOrder="0" shrinkToFit="0" vertical="bottom" wrapText="0"/>
    </xf>
    <xf borderId="11" fillId="33" fontId="20" numFmtId="0" xfId="0" applyAlignment="1" applyBorder="1" applyFont="1">
      <alignment shrinkToFit="0" vertical="bottom" wrapText="0"/>
    </xf>
    <xf borderId="37" fillId="28" fontId="28" numFmtId="0" xfId="0" applyAlignment="1" applyBorder="1" applyFont="1">
      <alignment horizontal="right" readingOrder="0" shrinkToFit="0" vertical="center" wrapText="1"/>
    </xf>
    <xf borderId="0" fillId="6" fontId="28" numFmtId="0" xfId="0" applyAlignment="1" applyFont="1">
      <alignment readingOrder="0" shrinkToFit="0" vertical="bottom" wrapText="0"/>
    </xf>
    <xf borderId="10" fillId="28" fontId="28" numFmtId="0" xfId="0" applyAlignment="1" applyBorder="1" applyFont="1">
      <alignment horizontal="right"/>
    </xf>
    <xf borderId="7" fillId="28" fontId="28" numFmtId="0" xfId="0" applyAlignment="1" applyBorder="1" applyFont="1">
      <alignment vertical="bottom"/>
    </xf>
    <xf borderId="7" fillId="6" fontId="28" numFmtId="0" xfId="0" applyAlignment="1" applyBorder="1" applyFont="1">
      <alignment readingOrder="0" shrinkToFit="0" vertical="bottom" wrapText="0"/>
    </xf>
    <xf borderId="40" fillId="33" fontId="20" numFmtId="0" xfId="0" applyAlignment="1" applyBorder="1" applyFont="1">
      <alignment vertical="bottom"/>
    </xf>
    <xf borderId="0" fillId="28" fontId="28" numFmtId="0" xfId="0" applyAlignment="1" applyFont="1">
      <alignment horizontal="right" shrinkToFit="0" wrapText="1"/>
    </xf>
    <xf borderId="0" fillId="6" fontId="39" numFmtId="178" xfId="0" applyAlignment="1" applyFont="1" applyNumberFormat="1">
      <alignment horizontal="center" vertical="bottom"/>
    </xf>
    <xf borderId="1" fillId="0" fontId="2" numFmtId="0" xfId="0" applyAlignment="1" applyBorder="1" applyFont="1">
      <alignment readingOrder="0"/>
    </xf>
    <xf borderId="7" fillId="28" fontId="28" numFmtId="0" xfId="0" applyAlignment="1" applyBorder="1" applyFont="1">
      <alignment vertical="bottom"/>
    </xf>
    <xf borderId="7" fillId="28" fontId="28" numFmtId="0" xfId="0" applyAlignment="1" applyBorder="1" applyFont="1">
      <alignment horizontal="right" vertical="bottom"/>
    </xf>
    <xf borderId="7" fillId="6" fontId="2" numFmtId="0" xfId="0" applyAlignment="1" applyBorder="1" applyFont="1">
      <alignment readingOrder="0"/>
    </xf>
    <xf borderId="0" fillId="6" fontId="28" numFmtId="0" xfId="0" applyAlignment="1" applyFont="1">
      <alignment horizontal="right"/>
    </xf>
    <xf borderId="0" fillId="6" fontId="28" numFmtId="0" xfId="0" applyAlignment="1" applyFont="1">
      <alignment vertical="bottom"/>
    </xf>
    <xf borderId="0" fillId="6" fontId="20" numFmtId="0" xfId="0" applyAlignment="1" applyFont="1">
      <alignment vertical="bottom"/>
    </xf>
    <xf borderId="0" fillId="6" fontId="28" numFmtId="0" xfId="0" applyAlignment="1" applyFont="1">
      <alignment horizontal="right" shrinkToFit="0" wrapText="1"/>
    </xf>
    <xf borderId="0" fillId="6" fontId="28" numFmtId="0" xfId="0" applyAlignment="1" applyFont="1">
      <alignment vertical="bottom"/>
    </xf>
    <xf borderId="0" fillId="6" fontId="28" numFmtId="0" xfId="0" applyAlignment="1" applyFont="1">
      <alignment horizontal="right" vertical="bottom"/>
    </xf>
    <xf borderId="1" fillId="33" fontId="39" numFmtId="0" xfId="0" applyAlignment="1" applyBorder="1" applyFont="1">
      <alignment horizontal="center" readingOrder="0" shrinkToFit="0" vertical="bottom" wrapText="0"/>
    </xf>
    <xf borderId="8" fillId="33" fontId="39" numFmtId="0" xfId="0" applyAlignment="1" applyBorder="1" applyFont="1">
      <alignment horizontal="center" vertical="bottom"/>
    </xf>
    <xf borderId="1" fillId="28" fontId="39" numFmtId="0" xfId="0" applyAlignment="1" applyBorder="1" applyFont="1">
      <alignment horizontal="right" readingOrder="0" shrinkToFit="0" vertical="bottom" wrapText="0"/>
    </xf>
    <xf borderId="1" fillId="0" fontId="20" numFmtId="0" xfId="0" applyAlignment="1" applyBorder="1" applyFont="1">
      <alignment horizontal="right" readingOrder="0" shrinkToFit="0" vertical="bottom" wrapText="0"/>
    </xf>
    <xf borderId="0" fillId="6" fontId="20" numFmtId="0" xfId="0" applyAlignment="1" applyFont="1">
      <alignment horizontal="right" readingOrder="0" shrinkToFit="0" vertical="bottom" wrapText="0"/>
    </xf>
    <xf borderId="8" fillId="28" fontId="39" numFmtId="0" xfId="0" applyAlignment="1" applyBorder="1" applyFont="1">
      <alignment horizontal="right" vertical="bottom"/>
    </xf>
    <xf borderId="7" fillId="6" fontId="20" numFmtId="0" xfId="0" applyAlignment="1" applyBorder="1" applyFont="1">
      <alignment horizontal="right" readingOrder="0" shrinkToFit="0" vertical="bottom" wrapText="0"/>
    </xf>
    <xf borderId="37" fillId="28" fontId="5" numFmtId="0" xfId="0" applyAlignment="1" applyBorder="1" applyFont="1">
      <alignment horizontal="right" readingOrder="0" vertical="center"/>
    </xf>
    <xf borderId="37" fillId="0" fontId="2" numFmtId="0" xfId="0" applyAlignment="1" applyBorder="1" applyFont="1">
      <alignment horizontal="right" readingOrder="0"/>
    </xf>
    <xf borderId="0" fillId="6" fontId="2" numFmtId="0" xfId="0" applyAlignment="1" applyFont="1">
      <alignment horizontal="right" readingOrder="0"/>
    </xf>
    <xf borderId="10" fillId="28" fontId="39" numFmtId="0" xfId="0" applyAlignment="1" applyBorder="1" applyFont="1">
      <alignment horizontal="right"/>
    </xf>
    <xf borderId="0" fillId="6" fontId="39" numFmtId="0" xfId="0" applyAlignment="1" applyFont="1">
      <alignment horizontal="right" vertical="bottom"/>
    </xf>
    <xf borderId="0" fillId="6" fontId="39" numFmtId="0" xfId="0" applyAlignment="1" applyFont="1">
      <alignment horizontal="right"/>
    </xf>
    <xf borderId="1" fillId="28" fontId="28" numFmtId="0" xfId="0" applyAlignment="1" applyBorder="1" applyFont="1">
      <alignment horizontal="left" readingOrder="0" shrinkToFit="0" vertical="bottom" wrapText="0"/>
    </xf>
    <xf borderId="1" fillId="0" fontId="20" numFmtId="0" xfId="0" applyAlignment="1" applyBorder="1" applyFont="1">
      <alignment shrinkToFit="0" vertical="bottom" wrapText="0"/>
    </xf>
    <xf borderId="0" fillId="6" fontId="20" numFmtId="0" xfId="0" applyAlignment="1" applyFont="1">
      <alignment shrinkToFit="0" vertical="bottom" wrapText="0"/>
    </xf>
    <xf borderId="10" fillId="28" fontId="28" numFmtId="0" xfId="0" applyAlignment="1" applyBorder="1" applyFont="1">
      <alignment horizontal="right"/>
    </xf>
    <xf borderId="7" fillId="6" fontId="20" numFmtId="0" xfId="0" applyAlignment="1" applyBorder="1" applyFont="1">
      <alignment shrinkToFit="0" vertical="bottom" wrapText="0"/>
    </xf>
    <xf borderId="40" fillId="33" fontId="20" numFmtId="0" xfId="0" applyAlignment="1" applyBorder="1" applyFont="1">
      <alignment vertical="bottom"/>
    </xf>
    <xf borderId="0" fillId="6" fontId="28" numFmtId="0" xfId="0" applyAlignment="1" applyFont="1">
      <alignment horizontal="right"/>
    </xf>
    <xf borderId="1" fillId="33" fontId="20" numFmtId="0" xfId="0" applyAlignment="1" applyBorder="1" applyFont="1">
      <alignment shrinkToFit="0" vertical="bottom" wrapText="0"/>
    </xf>
    <xf borderId="1" fillId="6" fontId="20" numFmtId="0" xfId="0" applyAlignment="1" applyBorder="1" applyFont="1">
      <alignment shrinkToFit="0" vertical="bottom" wrapText="0"/>
    </xf>
    <xf borderId="1" fillId="6" fontId="20" numFmtId="0" xfId="0" applyAlignment="1" applyBorder="1" applyFont="1">
      <alignment readingOrder="0" shrinkToFit="0" vertical="bottom" wrapText="0"/>
    </xf>
    <xf borderId="5" fillId="6" fontId="20" numFmtId="0" xfId="0" applyAlignment="1" applyBorder="1" applyFont="1">
      <alignment shrinkToFit="0" vertical="bottom" wrapText="0"/>
    </xf>
    <xf borderId="6" fillId="28" fontId="28" numFmtId="0" xfId="0" applyAlignment="1" applyBorder="1" applyFont="1">
      <alignment horizontal="center" readingOrder="0" shrinkToFit="0" vertical="bottom" wrapText="0"/>
    </xf>
    <xf borderId="37" fillId="33" fontId="20" numFmtId="0" xfId="0" applyAlignment="1" applyBorder="1" applyFont="1">
      <alignment shrinkToFit="0" vertical="bottom" wrapText="0"/>
    </xf>
    <xf borderId="6" fillId="28" fontId="20" numFmtId="0" xfId="0" applyAlignment="1" applyBorder="1" applyFont="1">
      <alignment readingOrder="0" shrinkToFit="0" vertical="bottom" wrapText="0"/>
    </xf>
    <xf borderId="5" fillId="28" fontId="28" numFmtId="0" xfId="0" applyAlignment="1" applyBorder="1" applyFont="1">
      <alignment horizontal="center" vertical="bottom"/>
    </xf>
    <xf borderId="5" fillId="28" fontId="20" numFmtId="0" xfId="0" applyAlignment="1" applyBorder="1" applyFont="1">
      <alignment vertical="bottom"/>
    </xf>
    <xf borderId="7" fillId="6" fontId="20" numFmtId="9" xfId="0" applyAlignment="1" applyBorder="1" applyFont="1" applyNumberFormat="1">
      <alignment readingOrder="0" shrinkToFit="0" vertical="bottom" wrapText="0"/>
    </xf>
    <xf borderId="0" fillId="6" fontId="28" numFmtId="0" xfId="0" applyAlignment="1" applyFont="1">
      <alignment horizontal="center" vertical="bottom"/>
    </xf>
    <xf borderId="0" fillId="6" fontId="20" numFmtId="0" xfId="0" applyAlignment="1" applyFont="1">
      <alignment vertical="bottom"/>
    </xf>
    <xf borderId="37" fillId="0" fontId="20" numFmtId="0" xfId="0" applyAlignment="1" applyBorder="1" applyFont="1">
      <alignment horizontal="left" readingOrder="0" shrinkToFit="0" vertical="center" wrapText="1"/>
    </xf>
    <xf borderId="37" fillId="0" fontId="20" numFmtId="0" xfId="0" applyAlignment="1" applyBorder="1" applyFont="1">
      <alignment readingOrder="0" shrinkToFit="0" vertical="center" wrapText="0"/>
    </xf>
    <xf borderId="10" fillId="28" fontId="28" numFmtId="0" xfId="0" applyAlignment="1" applyBorder="1" applyFont="1">
      <alignment horizontal="right" shrinkToFit="0" wrapText="1"/>
    </xf>
    <xf borderId="0" fillId="0" fontId="20" numFmtId="0" xfId="0" applyFont="1"/>
    <xf borderId="0" fillId="6" fontId="20" numFmtId="0" xfId="0" applyFont="1"/>
    <xf borderId="0" fillId="33" fontId="28" numFmtId="0" xfId="0" applyAlignment="1" applyFont="1">
      <alignment horizontal="center" readingOrder="0" shrinkToFit="0" vertical="bottom" wrapText="0"/>
    </xf>
    <xf borderId="7" fillId="33" fontId="28" numFmtId="0" xfId="0" applyAlignment="1" applyBorder="1" applyFont="1">
      <alignment horizontal="center" vertical="bottom"/>
    </xf>
    <xf borderId="0" fillId="0" fontId="20" numFmtId="0" xfId="0" applyAlignment="1" applyFont="1">
      <alignment shrinkToFit="0" wrapText="1"/>
    </xf>
    <xf borderId="10" fillId="0" fontId="20" numFmtId="0" xfId="0" applyAlignment="1" applyBorder="1" applyFont="1">
      <alignment shrinkToFit="0" wrapText="1"/>
    </xf>
    <xf borderId="1" fillId="33" fontId="28" numFmtId="0" xfId="0" applyAlignment="1" applyBorder="1" applyFont="1">
      <alignment horizontal="center" readingOrder="0" shrinkToFit="0" vertical="bottom" wrapText="0"/>
    </xf>
    <xf borderId="8" fillId="33" fontId="28" numFmtId="0" xfId="0" applyAlignment="1" applyBorder="1" applyFont="1">
      <alignment horizontal="center" vertical="bottom"/>
    </xf>
    <xf borderId="0" fillId="6" fontId="28" numFmtId="0" xfId="0" applyAlignment="1" applyFont="1">
      <alignment horizontal="center" shrinkToFit="0" vertical="bottom" wrapText="0"/>
    </xf>
    <xf borderId="8" fillId="28" fontId="28" numFmtId="0" xfId="0" applyAlignment="1" applyBorder="1" applyFont="1">
      <alignment horizontal="center" vertical="bottom"/>
    </xf>
    <xf borderId="7" fillId="28" fontId="28" numFmtId="0" xfId="0" applyAlignment="1" applyBorder="1" applyFont="1">
      <alignment horizontal="center" vertical="bottom"/>
    </xf>
    <xf borderId="37" fillId="33" fontId="20" numFmtId="0" xfId="0" applyAlignment="1" applyBorder="1" applyFont="1">
      <alignment horizontal="center" readingOrder="0" shrinkToFit="0" vertical="center" wrapText="1"/>
    </xf>
    <xf borderId="10" fillId="33" fontId="20" numFmtId="0" xfId="0" applyAlignment="1" applyBorder="1" applyFont="1">
      <alignment horizontal="center" shrinkToFit="0" wrapText="1"/>
    </xf>
    <xf borderId="0" fillId="6" fontId="20" numFmtId="0" xfId="0" applyAlignment="1" applyFont="1">
      <alignment horizontal="center" shrinkToFit="0" wrapText="1"/>
    </xf>
    <xf borderId="6" fillId="33" fontId="28" numFmtId="0" xfId="0" applyAlignment="1" applyBorder="1" applyFont="1">
      <alignment horizontal="center" readingOrder="0" shrinkToFit="0" vertical="bottom" wrapText="0"/>
    </xf>
    <xf borderId="0" fillId="28" fontId="4" numFmtId="0" xfId="0" applyAlignment="1" applyFont="1">
      <alignment horizontal="center" readingOrder="0"/>
    </xf>
    <xf borderId="0" fillId="6" fontId="4" numFmtId="0" xfId="0" applyAlignment="1" applyFont="1">
      <alignment horizontal="center"/>
    </xf>
    <xf borderId="4" fillId="33" fontId="28" numFmtId="0" xfId="0" applyAlignment="1" applyBorder="1" applyFont="1">
      <alignment horizontal="center" vertical="bottom"/>
    </xf>
    <xf borderId="7" fillId="28" fontId="28" numFmtId="0" xfId="0" applyAlignment="1" applyBorder="1" applyFont="1">
      <alignment horizontal="center" vertical="bottom"/>
    </xf>
    <xf borderId="11" fillId="28" fontId="20" numFmtId="0" xfId="0" applyAlignment="1" applyBorder="1" applyFont="1">
      <alignment horizontal="center" readingOrder="0" shrinkToFit="0" vertical="center" wrapText="0"/>
    </xf>
    <xf borderId="37" fillId="0" fontId="2" numFmtId="0" xfId="0" applyAlignment="1" applyBorder="1" applyFont="1">
      <alignment readingOrder="0"/>
    </xf>
    <xf borderId="12" fillId="28" fontId="20" numFmtId="0" xfId="0" applyAlignment="1" applyBorder="1" applyFont="1">
      <alignment horizontal="center"/>
    </xf>
    <xf borderId="0" fillId="6" fontId="28" numFmtId="0" xfId="0" applyAlignment="1" applyFont="1">
      <alignment horizontal="center" vertical="bottom"/>
    </xf>
    <xf borderId="0" fillId="6" fontId="20" numFmtId="0" xfId="0" applyAlignment="1" applyFont="1">
      <alignment horizontal="center"/>
    </xf>
    <xf borderId="37" fillId="0" fontId="2" numFmtId="0" xfId="0" applyBorder="1" applyFont="1"/>
    <xf borderId="1" fillId="0" fontId="20" numFmtId="3" xfId="0" applyAlignment="1" applyBorder="1" applyFont="1" applyNumberFormat="1">
      <alignment horizontal="right" readingOrder="0" shrinkToFit="0" vertical="bottom" wrapText="0"/>
    </xf>
    <xf borderId="7" fillId="6" fontId="39" numFmtId="0" xfId="0" applyAlignment="1" applyBorder="1" applyFont="1">
      <alignment horizontal="center" readingOrder="0" shrinkToFit="0" vertical="bottom" wrapText="0"/>
    </xf>
    <xf borderId="1" fillId="28" fontId="39" numFmtId="0" xfId="0" applyAlignment="1" applyBorder="1" applyFont="1">
      <alignment horizontal="center" readingOrder="0" shrinkToFit="0" vertical="bottom" wrapText="0"/>
    </xf>
    <xf borderId="8" fillId="28" fontId="39" numFmtId="0" xfId="0" applyAlignment="1" applyBorder="1" applyFont="1">
      <alignment horizontal="center" vertical="bottom"/>
    </xf>
    <xf borderId="7" fillId="28" fontId="39" numFmtId="0" xfId="0" applyAlignment="1" applyBorder="1" applyFont="1">
      <alignment horizontal="center" vertical="bottom"/>
    </xf>
    <xf borderId="37" fillId="0" fontId="20" numFmtId="0" xfId="0" applyAlignment="1" applyBorder="1" applyFont="1">
      <alignment shrinkToFit="0" vertical="bottom" wrapText="0"/>
    </xf>
    <xf borderId="0" fillId="0" fontId="40" numFmtId="0" xfId="0" applyAlignment="1" applyFont="1">
      <alignment readingOrder="0" shrinkToFit="0" vertical="bottom" wrapText="0"/>
    </xf>
    <xf borderId="0" fillId="0" fontId="40" numFmtId="0" xfId="0" applyAlignment="1" applyFont="1">
      <alignment vertical="bottom"/>
    </xf>
    <xf borderId="0" fillId="0" fontId="28" numFmtId="0" xfId="0" applyAlignment="1" applyFont="1">
      <alignment horizontal="center" readingOrder="0" shrinkToFit="0" vertical="bottom" wrapText="0"/>
    </xf>
    <xf borderId="0" fillId="0" fontId="28" numFmtId="0" xfId="0" applyAlignment="1" applyFont="1">
      <alignment horizontal="center" vertical="bottom"/>
    </xf>
    <xf borderId="0" fillId="6" fontId="40" numFmtId="0" xfId="0" applyAlignment="1" applyFont="1">
      <alignment vertical="bottom"/>
    </xf>
    <xf borderId="0" fillId="0" fontId="20" numFmtId="0" xfId="0" applyAlignment="1" applyFont="1">
      <alignment readingOrder="0" shrinkToFit="0" vertical="bottom" wrapText="0"/>
    </xf>
    <xf borderId="0" fillId="0" fontId="20" numFmtId="0" xfId="0" applyAlignment="1" applyFont="1">
      <alignment vertical="bottom"/>
    </xf>
    <xf borderId="0" fillId="0" fontId="2" numFmtId="0" xfId="0" applyAlignment="1" applyFont="1">
      <alignment vertical="center"/>
    </xf>
    <xf borderId="0" fillId="0" fontId="10" numFmtId="0" xfId="0" applyAlignment="1" applyFont="1">
      <alignment readingOrder="0"/>
    </xf>
    <xf borderId="0" fillId="0" fontId="10" numFmtId="0" xfId="0" applyAlignment="1" applyFont="1">
      <alignment vertical="center"/>
    </xf>
    <xf borderId="0" fillId="0" fontId="10" numFmtId="0" xfId="0" applyFont="1"/>
    <xf borderId="1" fillId="27" fontId="4" numFmtId="0" xfId="0" applyAlignment="1" applyBorder="1" applyFont="1">
      <alignment horizontal="center" readingOrder="0" vertical="center"/>
    </xf>
    <xf borderId="1" fillId="31" fontId="4" numFmtId="0" xfId="0" applyAlignment="1" applyBorder="1" applyFont="1">
      <alignment horizontal="center" readingOrder="0" vertical="center"/>
    </xf>
    <xf borderId="1" fillId="34" fontId="4" numFmtId="0" xfId="0" applyAlignment="1" applyBorder="1" applyFill="1" applyFont="1">
      <alignment horizontal="center" readingOrder="0" vertical="center"/>
    </xf>
    <xf borderId="1" fillId="23" fontId="4" numFmtId="0" xfId="0" applyAlignment="1" applyBorder="1" applyFont="1">
      <alignment horizontal="center" readingOrder="0" vertical="center"/>
    </xf>
    <xf borderId="1" fillId="35" fontId="4" numFmtId="0" xfId="0" applyAlignment="1" applyBorder="1" applyFill="1" applyFont="1">
      <alignment horizontal="center" readingOrder="0" vertical="center"/>
    </xf>
    <xf borderId="1" fillId="17" fontId="4" numFmtId="0" xfId="0" applyAlignment="1" applyBorder="1" applyFont="1">
      <alignment horizontal="center" readingOrder="0" vertical="center"/>
    </xf>
    <xf borderId="6" fillId="16" fontId="5" numFmtId="0" xfId="0" applyAlignment="1" applyBorder="1" applyFont="1">
      <alignment horizontal="center" readingOrder="0"/>
    </xf>
    <xf borderId="6" fillId="24" fontId="41" numFmtId="0" xfId="0" applyAlignment="1" applyBorder="1" applyFont="1">
      <alignment horizontal="center" readingOrder="0" vertical="center"/>
    </xf>
    <xf borderId="0" fillId="0" fontId="2" numFmtId="0" xfId="0" applyAlignment="1" applyFont="1">
      <alignment shrinkToFit="0" vertical="center" wrapText="1"/>
    </xf>
    <xf borderId="6" fillId="0" fontId="2" numFmtId="0" xfId="0" applyAlignment="1" applyBorder="1" applyFont="1">
      <alignment shrinkToFit="0" vertical="center" wrapText="1"/>
    </xf>
    <xf borderId="0" fillId="6" fontId="4" numFmtId="0" xfId="0" applyAlignment="1" applyFont="1">
      <alignment horizontal="center" readingOrder="0" shrinkToFit="0" wrapText="0"/>
    </xf>
    <xf borderId="0" fillId="6" fontId="4" numFmtId="165" xfId="0" applyAlignment="1" applyFont="1" applyNumberFormat="1">
      <alignment horizontal="center" readingOrder="0" shrinkToFit="0" wrapText="0"/>
    </xf>
    <xf borderId="0" fillId="6" fontId="4" numFmtId="0" xfId="0" applyAlignment="1" applyFont="1">
      <alignment horizontal="center" readingOrder="0" shrinkToFit="0" wrapText="1"/>
    </xf>
    <xf borderId="0" fillId="6" fontId="10" numFmtId="0" xfId="0" applyAlignment="1" applyFont="1">
      <alignment horizontal="center" readingOrder="0"/>
    </xf>
    <xf borderId="0" fillId="6" fontId="10" numFmtId="165" xfId="0" applyAlignment="1" applyFont="1" applyNumberFormat="1">
      <alignment horizontal="center" readingOrder="0"/>
    </xf>
    <xf borderId="1" fillId="11" fontId="10" numFmtId="0" xfId="0" applyAlignment="1" applyBorder="1" applyFont="1">
      <alignment horizontal="center" readingOrder="0"/>
    </xf>
    <xf borderId="1" fillId="4" fontId="4" numFmtId="0" xfId="0" applyAlignment="1" applyBorder="1" applyFont="1">
      <alignment horizontal="center" readingOrder="0"/>
    </xf>
    <xf borderId="3" fillId="4" fontId="4" numFmtId="165" xfId="0" applyAlignment="1" applyBorder="1" applyFont="1" applyNumberFormat="1">
      <alignment horizontal="right" readingOrder="0"/>
    </xf>
    <xf borderId="6" fillId="0" fontId="2" numFmtId="0" xfId="0" applyAlignment="1" applyBorder="1" applyFont="1">
      <alignment readingOrder="0"/>
    </xf>
    <xf borderId="2" fillId="4" fontId="4" numFmtId="165" xfId="0" applyAlignment="1" applyBorder="1" applyFont="1" applyNumberFormat="1">
      <alignment horizontal="center" readingOrder="0"/>
    </xf>
    <xf borderId="6" fillId="4" fontId="2" numFmtId="165" xfId="0" applyAlignment="1" applyBorder="1" applyFont="1" applyNumberFormat="1">
      <alignment horizontal="right"/>
    </xf>
    <xf borderId="6" fillId="6" fontId="2" numFmtId="165" xfId="0" applyAlignment="1" applyBorder="1" applyFont="1" applyNumberFormat="1">
      <alignment horizontal="right" readingOrder="0"/>
    </xf>
    <xf borderId="2" fillId="4" fontId="4" numFmtId="165" xfId="0" applyAlignment="1" applyBorder="1" applyFont="1" applyNumberFormat="1">
      <alignment horizontal="right" readingOrder="0"/>
    </xf>
    <xf borderId="6" fillId="4" fontId="4" numFmtId="0" xfId="0" applyAlignment="1" applyBorder="1" applyFont="1">
      <alignment readingOrder="0"/>
    </xf>
    <xf borderId="0" fillId="6" fontId="4" numFmtId="0" xfId="0" applyAlignment="1" applyFont="1">
      <alignment horizontal="right" readingOrder="0" shrinkToFit="0" wrapText="0"/>
    </xf>
    <xf borderId="6" fillId="6" fontId="4" numFmtId="165" xfId="0" applyAlignment="1" applyBorder="1" applyFont="1" applyNumberFormat="1">
      <alignment horizontal="center" readingOrder="0" shrinkToFit="0" wrapText="0"/>
    </xf>
    <xf borderId="6" fillId="0" fontId="2" numFmtId="165" xfId="0" applyAlignment="1" applyBorder="1" applyFont="1" applyNumberFormat="1">
      <alignment horizontal="right"/>
    </xf>
    <xf borderId="0" fillId="6" fontId="4" numFmtId="0" xfId="0" applyAlignment="1" applyFont="1">
      <alignment horizontal="right" readingOrder="0"/>
    </xf>
    <xf borderId="6" fillId="0" fontId="4" numFmtId="165" xfId="0" applyAlignment="1" applyBorder="1" applyFont="1" applyNumberFormat="1">
      <alignment horizontal="right"/>
    </xf>
    <xf borderId="1" fillId="3" fontId="10" numFmtId="0" xfId="0" applyAlignment="1" applyBorder="1" applyFont="1">
      <alignment horizontal="center" readingOrder="0" shrinkToFit="0" wrapText="0"/>
    </xf>
    <xf borderId="6" fillId="4" fontId="4" numFmtId="0" xfId="0" applyAlignment="1" applyBorder="1" applyFont="1">
      <alignment horizontal="center" readingOrder="0"/>
    </xf>
    <xf borderId="6" fillId="4" fontId="4" numFmtId="165" xfId="0" applyAlignment="1" applyBorder="1" applyFont="1" applyNumberFormat="1">
      <alignment horizontal="center" readingOrder="0"/>
    </xf>
    <xf borderId="6" fillId="4" fontId="4" numFmtId="0" xfId="0" applyAlignment="1" applyBorder="1" applyFont="1">
      <alignment horizontal="center" readingOrder="0" shrinkToFit="0" wrapText="1"/>
    </xf>
    <xf borderId="6" fillId="0" fontId="3" numFmtId="165" xfId="0" applyAlignment="1" applyBorder="1" applyFont="1" applyNumberFormat="1">
      <alignment horizontal="center" vertical="bottom"/>
    </xf>
    <xf borderId="6" fillId="0" fontId="2" numFmtId="0" xfId="0" applyAlignment="1" applyBorder="1" applyFont="1">
      <alignment horizontal="center" readingOrder="0" shrinkToFit="0" wrapText="1"/>
    </xf>
    <xf borderId="6" fillId="0" fontId="3" numFmtId="165" xfId="0" applyAlignment="1" applyBorder="1" applyFont="1" applyNumberFormat="1">
      <alignment horizontal="center" readingOrder="0" vertical="bottom"/>
    </xf>
    <xf borderId="0" fillId="0" fontId="2" numFmtId="0" xfId="0" applyAlignment="1" applyFont="1">
      <alignment horizontal="left" readingOrder="0"/>
    </xf>
    <xf borderId="0" fillId="0" fontId="2" numFmtId="165" xfId="0" applyAlignment="1" applyFont="1" applyNumberFormat="1">
      <alignment horizontal="center" readingOrder="0"/>
    </xf>
    <xf borderId="0" fillId="0" fontId="2" numFmtId="0" xfId="0" applyAlignment="1" applyFont="1">
      <alignment horizontal="center" readingOrder="0" shrinkToFit="0" wrapText="1"/>
    </xf>
    <xf borderId="3" fillId="0" fontId="4" numFmtId="0" xfId="0" applyAlignment="1" applyBorder="1" applyFont="1">
      <alignment horizontal="right" readingOrder="0"/>
    </xf>
    <xf borderId="0" fillId="0" fontId="2" numFmtId="165" xfId="0" applyFont="1" applyNumberFormat="1"/>
    <xf borderId="0" fillId="0" fontId="2" numFmtId="0" xfId="0" applyAlignment="1" applyFont="1">
      <alignment shrinkToFit="0" wrapText="1"/>
    </xf>
    <xf borderId="6" fillId="0" fontId="4" numFmtId="0" xfId="0" applyAlignment="1" applyBorder="1" applyFont="1">
      <alignment horizontal="right" readingOrder="0"/>
    </xf>
    <xf borderId="0" fillId="0" fontId="5" numFmtId="10" xfId="0" applyAlignment="1" applyFont="1" applyNumberFormat="1">
      <alignment readingOrder="0"/>
    </xf>
    <xf borderId="0" fillId="6" fontId="10" numFmtId="0" xfId="0" applyAlignment="1" applyFont="1">
      <alignment horizontal="center" vertical="bottom"/>
    </xf>
    <xf borderId="1" fillId="28" fontId="33" numFmtId="0" xfId="0" applyAlignment="1" applyBorder="1" applyFont="1">
      <alignment horizontal="center" readingOrder="0" vertical="bottom"/>
    </xf>
    <xf borderId="6" fillId="16" fontId="8" numFmtId="0" xfId="0" applyAlignment="1" applyBorder="1" applyFont="1">
      <alignment horizontal="center" readingOrder="0" vertical="bottom"/>
    </xf>
    <xf borderId="6" fillId="16" fontId="8" numFmtId="0" xfId="0" applyAlignment="1" applyBorder="1" applyFont="1">
      <alignment horizontal="center" readingOrder="0" vertical="bottom"/>
    </xf>
    <xf borderId="6" fillId="16" fontId="2" numFmtId="0" xfId="0" applyAlignment="1" applyBorder="1" applyFont="1">
      <alignment readingOrder="0"/>
    </xf>
    <xf borderId="6" fillId="16" fontId="2" numFmtId="3" xfId="0" applyAlignment="1" applyBorder="1" applyFont="1" applyNumberFormat="1">
      <alignment horizontal="center" readingOrder="0" vertical="bottom"/>
    </xf>
    <xf borderId="6" fillId="16" fontId="1" numFmtId="3" xfId="0" applyAlignment="1" applyBorder="1" applyFont="1" applyNumberFormat="1">
      <alignment horizontal="center"/>
    </xf>
    <xf borderId="0" fillId="0" fontId="42" numFmtId="0" xfId="0" applyAlignment="1" applyFont="1">
      <alignment readingOrder="0"/>
    </xf>
    <xf borderId="6" fillId="16" fontId="2" numFmtId="3" xfId="0" applyAlignment="1" applyBorder="1" applyFont="1" applyNumberFormat="1">
      <alignment horizontal="center" readingOrder="0" vertical="bottom"/>
    </xf>
    <xf borderId="6" fillId="16" fontId="1" numFmtId="4" xfId="0" applyBorder="1" applyFont="1" applyNumberFormat="1"/>
    <xf borderId="6" fillId="16" fontId="2" numFmtId="0" xfId="0" applyAlignment="1" applyBorder="1" applyFont="1">
      <alignment readingOrder="0"/>
    </xf>
    <xf borderId="6" fillId="16" fontId="2" numFmtId="165" xfId="0" applyAlignment="1" applyBorder="1" applyFont="1" applyNumberFormat="1">
      <alignment horizontal="center" readingOrder="0"/>
    </xf>
    <xf borderId="6" fillId="16" fontId="1" numFmtId="165" xfId="0" applyBorder="1" applyFont="1" applyNumberFormat="1"/>
    <xf borderId="6" fillId="16" fontId="1" numFmtId="165" xfId="0" applyAlignment="1" applyBorder="1" applyFont="1" applyNumberFormat="1">
      <alignment horizontal="center"/>
    </xf>
    <xf borderId="6" fillId="16" fontId="1" numFmtId="165" xfId="0" applyAlignment="1" applyBorder="1" applyFont="1" applyNumberFormat="1">
      <alignment horizontal="center"/>
    </xf>
    <xf borderId="0" fillId="0" fontId="2" numFmtId="4" xfId="0" applyAlignment="1" applyFont="1" applyNumberFormat="1">
      <alignment horizontal="center"/>
    </xf>
    <xf borderId="6" fillId="28" fontId="2" numFmtId="0" xfId="0" applyAlignment="1" applyBorder="1" applyFont="1">
      <alignment readingOrder="0" shrinkToFit="0" wrapText="1"/>
    </xf>
    <xf borderId="6" fillId="28" fontId="4" numFmtId="165" xfId="0" applyAlignment="1" applyBorder="1" applyFont="1" applyNumberFormat="1">
      <alignment horizontal="center"/>
    </xf>
    <xf borderId="0" fillId="0" fontId="2" numFmtId="4" xfId="0" applyFont="1" applyNumberFormat="1"/>
    <xf borderId="6" fillId="28" fontId="2" numFmtId="0" xfId="0" applyAlignment="1" applyBorder="1" applyFont="1">
      <alignment readingOrder="0"/>
    </xf>
    <xf borderId="6" fillId="16" fontId="2" numFmtId="165" xfId="0" applyAlignment="1" applyBorder="1" applyFont="1" applyNumberFormat="1">
      <alignment horizontal="center" readingOrder="0"/>
    </xf>
    <xf borderId="6" fillId="16" fontId="2" numFmtId="165" xfId="0" applyAlignment="1" applyBorder="1" applyFont="1" applyNumberFormat="1">
      <alignment horizontal="center"/>
    </xf>
    <xf borderId="0" fillId="28" fontId="10" numFmtId="0" xfId="0" applyAlignment="1" applyFont="1">
      <alignment horizontal="center" readingOrder="0" vertical="bottom"/>
    </xf>
    <xf borderId="0" fillId="28" fontId="8" numFmtId="0" xfId="0" applyAlignment="1" applyFont="1">
      <alignment horizontal="center" readingOrder="0" vertical="bottom"/>
    </xf>
    <xf borderId="0" fillId="28" fontId="8" numFmtId="0" xfId="0" applyAlignment="1" applyFont="1">
      <alignment horizontal="center" readingOrder="0" vertical="bottom"/>
    </xf>
    <xf borderId="0" fillId="28" fontId="2" numFmtId="0" xfId="0" applyFont="1"/>
    <xf borderId="0" fillId="28" fontId="8" numFmtId="0" xfId="0" applyAlignment="1" applyFont="1">
      <alignment horizontal="center" readingOrder="0" shrinkToFit="0" vertical="bottom" wrapText="1"/>
    </xf>
    <xf borderId="6" fillId="0" fontId="2" numFmtId="1" xfId="0" applyAlignment="1" applyBorder="1" applyFont="1" applyNumberFormat="1">
      <alignment horizontal="center" readingOrder="0"/>
    </xf>
    <xf borderId="6" fillId="16" fontId="2" numFmtId="1" xfId="0" applyAlignment="1" applyBorder="1" applyFont="1" applyNumberFormat="1">
      <alignment horizontal="center" readingOrder="0"/>
    </xf>
    <xf borderId="6" fillId="16" fontId="2" numFmtId="4" xfId="0" applyAlignment="1" applyBorder="1" applyFont="1" applyNumberFormat="1">
      <alignment readingOrder="0"/>
    </xf>
    <xf borderId="6" fillId="36" fontId="1" numFmtId="4" xfId="0" applyBorder="1" applyFill="1" applyFont="1" applyNumberFormat="1"/>
    <xf borderId="6" fillId="37" fontId="1" numFmtId="1" xfId="0" applyAlignment="1" applyBorder="1" applyFill="1" applyFont="1" applyNumberFormat="1">
      <alignment horizontal="center"/>
    </xf>
    <xf borderId="6" fillId="37" fontId="8" numFmtId="0" xfId="0" applyAlignment="1" applyBorder="1" applyFont="1">
      <alignment readingOrder="0"/>
    </xf>
    <xf borderId="6" fillId="37" fontId="1" numFmtId="4" xfId="0" applyBorder="1" applyFont="1" applyNumberFormat="1"/>
    <xf borderId="0" fillId="0" fontId="2" numFmtId="1" xfId="0" applyAlignment="1" applyFont="1" applyNumberFormat="1">
      <alignment horizontal="center"/>
    </xf>
    <xf borderId="0" fillId="28" fontId="31" numFmtId="0" xfId="0" applyAlignment="1" applyFont="1">
      <alignment horizontal="center" readingOrder="0" vertical="bottom"/>
    </xf>
    <xf borderId="6" fillId="16" fontId="2" numFmtId="4" xfId="0" applyAlignment="1" applyBorder="1" applyFont="1" applyNumberFormat="1">
      <alignment readingOrder="0"/>
    </xf>
    <xf borderId="6" fillId="36" fontId="1" numFmtId="1" xfId="0" applyAlignment="1" applyBorder="1" applyFont="1" applyNumberFormat="1">
      <alignment horizontal="center"/>
    </xf>
    <xf borderId="6" fillId="36" fontId="8" numFmtId="0" xfId="0" applyAlignment="1" applyBorder="1" applyFont="1">
      <alignment readingOrder="0"/>
    </xf>
    <xf borderId="6" fillId="0" fontId="2" numFmtId="1" xfId="0" applyAlignment="1" applyBorder="1" applyFont="1" applyNumberFormat="1">
      <alignment horizontal="center"/>
    </xf>
    <xf borderId="6" fillId="37" fontId="8" numFmtId="0" xfId="0" applyAlignment="1" applyBorder="1" applyFont="1">
      <alignment readingOrder="0"/>
    </xf>
    <xf borderId="6" fillId="36" fontId="4" numFmtId="4" xfId="0" applyBorder="1" applyFont="1" applyNumberFormat="1"/>
    <xf borderId="0" fillId="0" fontId="2" numFmtId="2" xfId="0" applyFont="1" applyNumberFormat="1"/>
    <xf borderId="0" fillId="6" fontId="10" numFmtId="0" xfId="0" applyAlignment="1" applyFont="1">
      <alignment horizontal="center" readingOrder="0" vertical="bottom"/>
    </xf>
    <xf borderId="0" fillId="29" fontId="10" numFmtId="0" xfId="0" applyAlignment="1" applyFont="1">
      <alignment horizontal="center" vertical="bottom"/>
    </xf>
    <xf borderId="0" fillId="29" fontId="10" numFmtId="0" xfId="0" applyAlignment="1" applyFont="1">
      <alignment horizontal="center" readingOrder="0" vertical="bottom"/>
    </xf>
    <xf borderId="0" fillId="29" fontId="8" numFmtId="0" xfId="0" applyAlignment="1" applyFont="1">
      <alignment horizontal="center" readingOrder="0" vertical="bottom"/>
    </xf>
    <xf borderId="0" fillId="22" fontId="8" numFmtId="0" xfId="0" applyAlignment="1" applyFont="1">
      <alignment horizontal="center" readingOrder="0" vertical="bottom"/>
    </xf>
    <xf borderId="0" fillId="29" fontId="2" numFmtId="0" xfId="0" applyFont="1"/>
    <xf borderId="0" fillId="29" fontId="2" numFmtId="0" xfId="0" applyAlignment="1" applyFont="1">
      <alignment readingOrder="0"/>
    </xf>
    <xf borderId="0" fillId="16" fontId="2" numFmtId="4" xfId="0" applyFont="1" applyNumberFormat="1"/>
    <xf borderId="0" fillId="38" fontId="2" numFmtId="4" xfId="0" applyFill="1" applyFont="1" applyNumberFormat="1"/>
    <xf borderId="0" fillId="39" fontId="1" numFmtId="4" xfId="0" applyAlignment="1" applyFill="1" applyFont="1" applyNumberFormat="1">
      <alignment readingOrder="0"/>
    </xf>
    <xf borderId="0" fillId="39" fontId="2" numFmtId="4" xfId="0" applyFont="1" applyNumberFormat="1"/>
    <xf borderId="0" fillId="29" fontId="10" numFmtId="0" xfId="0" applyAlignment="1" applyFont="1">
      <alignment horizontal="center" readingOrder="0" vertical="bottom"/>
    </xf>
    <xf borderId="0" fillId="16" fontId="2" numFmtId="4" xfId="0" applyAlignment="1" applyFont="1" applyNumberFormat="1">
      <alignment readingOrder="0"/>
    </xf>
    <xf borderId="0" fillId="29" fontId="2" numFmtId="4" xfId="0" applyAlignment="1" applyFont="1" applyNumberFormat="1">
      <alignment readingOrder="0"/>
    </xf>
    <xf borderId="0" fillId="0" fontId="2" numFmtId="4" xfId="0" applyAlignment="1" applyFont="1" applyNumberFormat="1">
      <alignment readingOrder="0"/>
    </xf>
    <xf borderId="0" fillId="29" fontId="2" numFmtId="4" xfId="0" applyFont="1" applyNumberFormat="1"/>
    <xf borderId="0" fillId="38" fontId="10" numFmtId="0" xfId="0" applyAlignment="1" applyFont="1">
      <alignment horizontal="center" vertical="bottom"/>
    </xf>
    <xf borderId="0" fillId="38" fontId="10" numFmtId="0" xfId="0" applyAlignment="1" applyFont="1">
      <alignment horizontal="center" readingOrder="0" vertical="bottom"/>
    </xf>
    <xf borderId="0" fillId="0" fontId="42" numFmtId="0" xfId="0" applyAlignment="1" applyFont="1">
      <alignment readingOrder="0" shrinkToFit="0" wrapText="0"/>
    </xf>
    <xf borderId="0" fillId="38" fontId="1" numFmtId="0" xfId="0" applyAlignment="1" applyFont="1">
      <alignment readingOrder="0"/>
    </xf>
    <xf borderId="0" fillId="38" fontId="1" numFmtId="4" xfId="0" applyAlignment="1" applyFont="1" applyNumberFormat="1">
      <alignment readingOrder="0"/>
    </xf>
    <xf borderId="0" fillId="40" fontId="10" numFmtId="0" xfId="0" applyAlignment="1" applyFill="1" applyFont="1">
      <alignment horizontal="center" readingOrder="0" vertical="center"/>
    </xf>
    <xf borderId="0" fillId="40" fontId="8" numFmtId="0" xfId="0" applyAlignment="1" applyFont="1">
      <alignment horizontal="center" readingOrder="0" vertical="bottom"/>
    </xf>
    <xf borderId="0" fillId="37" fontId="8" numFmtId="0" xfId="0" applyAlignment="1" applyFont="1">
      <alignment horizontal="center" readingOrder="0" vertical="bottom"/>
    </xf>
    <xf borderId="0" fillId="40" fontId="2" numFmtId="0" xfId="0" applyFont="1"/>
    <xf borderId="0" fillId="0" fontId="2" numFmtId="0" xfId="0" applyAlignment="1" applyFont="1">
      <alignment readingOrder="0" vertical="center"/>
    </xf>
    <xf borderId="0" fillId="41" fontId="2" numFmtId="4" xfId="0" applyFill="1" applyFont="1" applyNumberFormat="1"/>
    <xf borderId="0" fillId="0" fontId="13" numFmtId="0" xfId="0" applyAlignment="1" applyFont="1">
      <alignment readingOrder="0" vertical="center"/>
    </xf>
    <xf borderId="0" fillId="0" fontId="43" numFmtId="0" xfId="0" applyAlignment="1" applyFont="1">
      <alignment readingOrder="0" vertical="center"/>
    </xf>
    <xf borderId="0" fillId="40" fontId="44" numFmtId="0" xfId="0" applyAlignment="1" applyFont="1">
      <alignment readingOrder="0" vertical="center"/>
    </xf>
    <xf borderId="0" fillId="40" fontId="2" numFmtId="4" xfId="0" applyFont="1" applyNumberFormat="1"/>
    <xf borderId="0" fillId="0" fontId="1" numFmtId="0" xfId="0" applyFont="1"/>
    <xf borderId="0" fillId="0" fontId="2" numFmtId="0" xfId="0" applyAlignment="1" applyFont="1">
      <alignment readingOrder="0" vertical="center"/>
    </xf>
    <xf borderId="0" fillId="6" fontId="10" numFmtId="0" xfId="0" applyAlignment="1" applyFont="1">
      <alignment horizontal="center" shrinkToFit="0" vertical="bottom" wrapText="1"/>
    </xf>
    <xf borderId="0" fillId="29" fontId="8" numFmtId="0" xfId="0" applyAlignment="1" applyFont="1">
      <alignment horizontal="center" readingOrder="0" shrinkToFit="0" vertical="bottom" wrapText="1"/>
    </xf>
    <xf borderId="0" fillId="29" fontId="8" numFmtId="0" xfId="0" applyAlignment="1" applyFont="1">
      <alignment horizontal="center" readingOrder="0" vertical="bottom"/>
    </xf>
    <xf borderId="0" fillId="29" fontId="2" numFmtId="0" xfId="0" applyAlignment="1" applyFont="1">
      <alignment shrinkToFit="0" wrapText="1"/>
    </xf>
    <xf borderId="0" fillId="29" fontId="2" numFmtId="0" xfId="0" applyAlignment="1" applyFont="1">
      <alignment readingOrder="0"/>
    </xf>
    <xf borderId="0" fillId="0" fontId="2" numFmtId="0" xfId="0" applyAlignment="1" applyFont="1">
      <alignment readingOrder="0" shrinkToFit="0" wrapText="1"/>
    </xf>
    <xf borderId="0" fillId="16" fontId="2" numFmtId="2" xfId="0" applyAlignment="1" applyFont="1" applyNumberFormat="1">
      <alignment readingOrder="0"/>
    </xf>
    <xf borderId="0" fillId="16" fontId="2" numFmtId="2" xfId="0" applyFont="1" applyNumberFormat="1"/>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13" numFmtId="0" xfId="0" applyAlignment="1" applyFont="1">
      <alignment readingOrder="0" vertical="center"/>
    </xf>
    <xf borderId="0" fillId="0" fontId="13" numFmtId="0" xfId="0" applyAlignment="1" applyFont="1">
      <alignment vertical="center"/>
    </xf>
    <xf borderId="0" fillId="6" fontId="2" numFmtId="0" xfId="0" applyAlignment="1" applyFont="1">
      <alignment readingOrder="0" shrinkToFit="0" wrapText="1"/>
    </xf>
    <xf borderId="0" fillId="6" fontId="2" numFmtId="4" xfId="0" applyAlignment="1" applyFont="1" applyNumberFormat="1">
      <alignment readingOrder="0"/>
    </xf>
    <xf borderId="0" fillId="6" fontId="2" numFmtId="4" xfId="0" applyFont="1" applyNumberFormat="1"/>
    <xf borderId="0" fillId="30" fontId="2" numFmtId="0" xfId="0" applyAlignment="1" applyFont="1">
      <alignment readingOrder="0" shrinkToFit="0" wrapText="1"/>
    </xf>
    <xf borderId="0" fillId="42" fontId="45" numFmtId="4" xfId="0" applyAlignment="1" applyFill="1" applyFont="1" applyNumberFormat="1">
      <alignment readingOrder="0" shrinkToFit="0" wrapText="1"/>
    </xf>
    <xf borderId="0" fillId="42" fontId="2" numFmtId="4" xfId="0" applyFont="1" applyNumberFormat="1"/>
    <xf borderId="0" fillId="16" fontId="3" numFmtId="4" xfId="0" applyAlignment="1" applyFont="1" applyNumberFormat="1">
      <alignment horizontal="right" vertical="bottom"/>
    </xf>
    <xf borderId="0" fillId="33" fontId="45" numFmtId="4" xfId="0" applyAlignment="1" applyFont="1" applyNumberFormat="1">
      <alignment readingOrder="0" shrinkToFit="0" wrapText="1"/>
    </xf>
    <xf borderId="0" fillId="33" fontId="2" numFmtId="4" xfId="0" applyFont="1" applyNumberFormat="1"/>
    <xf borderId="0" fillId="33" fontId="2" numFmtId="0" xfId="0" applyFont="1"/>
    <xf borderId="0" fillId="16" fontId="2" numFmtId="0" xfId="0" applyFont="1"/>
    <xf borderId="0" fillId="29" fontId="8" numFmtId="0" xfId="0" applyAlignment="1" applyFont="1">
      <alignment horizontal="center" vertical="bottom"/>
    </xf>
    <xf borderId="0" fillId="16" fontId="4" numFmtId="4" xfId="0" applyFont="1" applyNumberFormat="1"/>
    <xf borderId="0" fillId="29" fontId="2" numFmtId="10" xfId="0" applyFont="1" applyNumberFormat="1"/>
    <xf borderId="0" fillId="0" fontId="2" numFmtId="0" xfId="0" applyAlignment="1" applyFont="1">
      <alignment readingOrder="0"/>
    </xf>
    <xf borderId="0" fillId="43" fontId="4" numFmtId="4" xfId="0" applyFill="1" applyFont="1" applyNumberFormat="1"/>
    <xf borderId="0" fillId="43" fontId="2" numFmtId="4" xfId="0" applyFont="1" applyNumberFormat="1"/>
    <xf borderId="0" fillId="43" fontId="1" numFmtId="4" xfId="0" applyFont="1" applyNumberFormat="1"/>
    <xf borderId="0" fillId="43" fontId="1" numFmtId="10" xfId="0" applyFont="1" applyNumberFormat="1"/>
    <xf borderId="0" fillId="29" fontId="4" numFmtId="4" xfId="0" applyFont="1" applyNumberFormat="1"/>
    <xf borderId="0" fillId="29" fontId="1" numFmtId="4" xfId="0" applyFont="1" applyNumberFormat="1"/>
    <xf borderId="0" fillId="29" fontId="1" numFmtId="10" xfId="0" applyFont="1" applyNumberFormat="1"/>
    <xf borderId="1" fillId="28" fontId="4" numFmtId="0" xfId="0" applyAlignment="1" applyBorder="1" applyFont="1">
      <alignment horizontal="center" readingOrder="0" shrinkToFit="0" vertical="center" wrapText="1"/>
    </xf>
    <xf borderId="6" fillId="33" fontId="2" numFmtId="4" xfId="0" applyBorder="1" applyFont="1" applyNumberFormat="1"/>
    <xf borderId="1" fillId="23" fontId="4" numFmtId="0" xfId="0" applyAlignment="1" applyBorder="1" applyFont="1">
      <alignment readingOrder="0"/>
    </xf>
    <xf borderId="6" fillId="33" fontId="2" numFmtId="0" xfId="0" applyBorder="1" applyFont="1"/>
    <xf borderId="1" fillId="17" fontId="4" numFmtId="0" xfId="0" applyAlignment="1" applyBorder="1" applyFont="1">
      <alignment readingOrder="0"/>
    </xf>
    <xf borderId="6" fillId="33" fontId="2" numFmtId="0" xfId="0" applyAlignment="1" applyBorder="1" applyFont="1">
      <alignment horizontal="center"/>
    </xf>
    <xf borderId="1" fillId="17" fontId="4" numFmtId="0" xfId="0" applyAlignment="1" applyBorder="1" applyFont="1">
      <alignment readingOrder="0"/>
    </xf>
    <xf borderId="0" fillId="0" fontId="2" numFmtId="10" xfId="0" applyFont="1" applyNumberFormat="1"/>
    <xf borderId="0" fillId="0" fontId="2" numFmtId="0" xfId="0" applyAlignment="1" applyFont="1">
      <alignment readingOrder="0" shrinkToFit="0" wrapText="0"/>
    </xf>
    <xf borderId="0" fillId="0" fontId="2" numFmtId="0" xfId="0" applyAlignment="1" applyFont="1">
      <alignment shrinkToFit="0" wrapText="0"/>
    </xf>
    <xf borderId="6" fillId="33" fontId="2" numFmtId="4" xfId="0" applyAlignment="1" applyBorder="1" applyFont="1" applyNumberFormat="1">
      <alignment horizontal="center"/>
    </xf>
    <xf borderId="6" fillId="33" fontId="2" numFmtId="10" xfId="0" applyAlignment="1" applyBorder="1" applyFont="1" applyNumberFormat="1">
      <alignment horizontal="center"/>
    </xf>
    <xf borderId="0" fillId="0" fontId="8" numFmtId="0" xfId="0" applyAlignment="1" applyFont="1">
      <alignment horizontal="center" readingOrder="0" vertical="center"/>
    </xf>
    <xf borderId="0" fillId="0" fontId="10" numFmtId="4" xfId="0" applyFont="1" applyNumberFormat="1"/>
    <xf borderId="0" fillId="0" fontId="2" numFmtId="4" xfId="0" applyAlignment="1" applyFont="1" applyNumberFormat="1">
      <alignment horizontal="center" readingOrder="0" vertical="bottom"/>
    </xf>
    <xf borderId="0" fillId="0" fontId="45" numFmtId="0" xfId="0" applyAlignment="1" applyFont="1">
      <alignment readingOrder="0"/>
    </xf>
    <xf borderId="6" fillId="9" fontId="2" numFmtId="4" xfId="0" applyAlignment="1" applyBorder="1" applyFont="1" applyNumberFormat="1">
      <alignment horizontal="center" readingOrder="0" vertical="center"/>
    </xf>
    <xf borderId="0" fillId="0" fontId="2" numFmtId="4" xfId="0" applyAlignment="1" applyFont="1" applyNumberFormat="1">
      <alignment horizontal="center" readingOrder="0" vertical="center"/>
    </xf>
    <xf borderId="6" fillId="0" fontId="2" numFmtId="4" xfId="0" applyAlignment="1" applyBorder="1" applyFont="1" applyNumberFormat="1">
      <alignment horizontal="center" readingOrder="0" vertical="bottom"/>
    </xf>
    <xf borderId="6" fillId="28" fontId="2" numFmtId="4" xfId="0" applyAlignment="1" applyBorder="1" applyFont="1" applyNumberFormat="1">
      <alignment horizontal="right" vertical="bottom"/>
    </xf>
    <xf borderId="6" fillId="16" fontId="2" numFmtId="4" xfId="0" applyAlignment="1" applyBorder="1" applyFont="1" applyNumberFormat="1">
      <alignment horizontal="right" vertical="bottom"/>
    </xf>
    <xf borderId="0" fillId="0" fontId="2" numFmtId="4" xfId="0" applyAlignment="1" applyFont="1" applyNumberFormat="1">
      <alignment horizontal="right" vertical="bottom"/>
    </xf>
    <xf borderId="6" fillId="0" fontId="2" numFmtId="4" xfId="0" applyBorder="1" applyFont="1" applyNumberFormat="1"/>
    <xf borderId="6" fillId="37" fontId="2" numFmtId="4" xfId="0" applyAlignment="1" applyBorder="1" applyFont="1" applyNumberFormat="1">
      <alignment horizontal="right" vertical="bottom"/>
    </xf>
    <xf borderId="0" fillId="0" fontId="45" numFmtId="0" xfId="0" applyAlignment="1" applyFont="1">
      <alignment readingOrder="0"/>
    </xf>
    <xf borderId="6" fillId="0" fontId="2" numFmtId="4" xfId="0" applyAlignment="1" applyBorder="1" applyFont="1" applyNumberFormat="1">
      <alignment horizontal="center" readingOrder="0"/>
    </xf>
    <xf borderId="6" fillId="0" fontId="2" numFmtId="4" xfId="0" applyAlignment="1" applyBorder="1" applyFont="1" applyNumberFormat="1">
      <alignment horizontal="right" vertical="bottom"/>
    </xf>
    <xf borderId="0" fillId="0" fontId="10" numFmtId="0" xfId="0" applyAlignment="1" applyFont="1">
      <alignment readingOrder="0"/>
    </xf>
    <xf borderId="0" fillId="0" fontId="13" numFmtId="0" xfId="0" applyAlignment="1" applyFont="1">
      <alignment readingOrder="0"/>
    </xf>
    <xf borderId="0" fillId="3" fontId="46" numFmtId="0" xfId="0" applyAlignment="1" applyFont="1">
      <alignment horizontal="center" readingOrder="0" vertical="center"/>
    </xf>
    <xf borderId="0" fillId="37" fontId="46" numFmtId="0" xfId="0" applyAlignment="1" applyFont="1">
      <alignment horizontal="center" readingOrder="0" vertical="center"/>
    </xf>
    <xf borderId="0" fillId="0" fontId="46" numFmtId="0" xfId="0" applyAlignment="1" applyFont="1">
      <alignment readingOrder="0"/>
    </xf>
    <xf borderId="0" fillId="0" fontId="44" numFmtId="0" xfId="0" applyAlignment="1" applyFont="1">
      <alignment readingOrder="0"/>
    </xf>
    <xf borderId="0" fillId="0" fontId="44" numFmtId="0" xfId="0" applyFont="1"/>
    <xf borderId="0" fillId="6" fontId="2" numFmtId="4" xfId="0" applyAlignment="1" applyFont="1" applyNumberFormat="1">
      <alignment horizontal="right" readingOrder="0" vertical="bottom"/>
    </xf>
    <xf borderId="0" fillId="17" fontId="2" numFmtId="4" xfId="0" applyAlignment="1" applyFont="1" applyNumberFormat="1">
      <alignment horizontal="right" vertical="bottom"/>
    </xf>
    <xf borderId="0" fillId="23" fontId="2" numFmtId="4" xfId="0" applyAlignment="1" applyFont="1" applyNumberFormat="1">
      <alignment horizontal="right" vertical="bottom"/>
    </xf>
    <xf borderId="7" fillId="17" fontId="2" numFmtId="4" xfId="0" applyAlignment="1" applyBorder="1" applyFont="1" applyNumberFormat="1">
      <alignment horizontal="right" vertical="bottom"/>
    </xf>
    <xf borderId="0" fillId="0" fontId="46" numFmtId="2" xfId="0" applyFont="1" applyNumberFormat="1"/>
    <xf borderId="7" fillId="23" fontId="2" numFmtId="4" xfId="0" applyAlignment="1" applyBorder="1" applyFont="1" applyNumberFormat="1">
      <alignment horizontal="right" vertical="bottom"/>
    </xf>
    <xf borderId="38" fillId="0" fontId="2" numFmtId="4" xfId="0" applyAlignment="1" applyBorder="1" applyFont="1" applyNumberFormat="1">
      <alignment horizontal="right" vertical="bottom"/>
    </xf>
    <xf borderId="0" fillId="0" fontId="46" numFmtId="0" xfId="0" applyAlignment="1" applyFont="1">
      <alignment readingOrder="0"/>
    </xf>
    <xf borderId="0" fillId="23" fontId="2" numFmtId="4" xfId="0" applyAlignment="1" applyFont="1" applyNumberFormat="1">
      <alignment horizontal="right" readingOrder="0" vertical="bottom"/>
    </xf>
    <xf borderId="0" fillId="0" fontId="7" numFmtId="0" xfId="0" applyAlignment="1" applyFont="1">
      <alignment readingOrder="0"/>
    </xf>
    <xf borderId="7" fillId="0" fontId="46" numFmtId="4" xfId="0" applyAlignment="1" applyBorder="1" applyFont="1" applyNumberFormat="1">
      <alignment horizontal="right" vertical="bottom"/>
    </xf>
    <xf borderId="38" fillId="17" fontId="2" numFmtId="4" xfId="0" applyAlignment="1" applyBorder="1" applyFont="1" applyNumberFormat="1">
      <alignment horizontal="right" vertical="bottom"/>
    </xf>
    <xf borderId="7" fillId="23" fontId="2" numFmtId="4" xfId="0" applyAlignment="1" applyBorder="1" applyFont="1" applyNumberFormat="1">
      <alignment horizontal="right" readingOrder="0" vertical="bottom"/>
    </xf>
    <xf borderId="38" fillId="0" fontId="2" numFmtId="4" xfId="0" applyAlignment="1" applyBorder="1" applyFont="1" applyNumberFormat="1">
      <alignment horizontal="right" readingOrder="0" vertical="bottom"/>
    </xf>
    <xf borderId="7" fillId="6" fontId="2" numFmtId="4" xfId="0" applyAlignment="1" applyBorder="1" applyFont="1" applyNumberFormat="1">
      <alignment horizontal="right" readingOrder="0" vertical="bottom"/>
    </xf>
    <xf borderId="7" fillId="0" fontId="2" numFmtId="4" xfId="0" applyAlignment="1" applyBorder="1" applyFont="1" applyNumberFormat="1">
      <alignment horizontal="right" vertical="bottom"/>
    </xf>
    <xf borderId="41" fillId="0" fontId="2" numFmtId="4" xfId="0" applyAlignment="1" applyBorder="1" applyFont="1" applyNumberFormat="1">
      <alignment horizontal="right" vertical="bottom"/>
    </xf>
    <xf borderId="0" fillId="0" fontId="43" numFmtId="0" xfId="0" applyAlignment="1" applyFont="1">
      <alignment readingOrder="0"/>
    </xf>
    <xf borderId="42" fillId="0" fontId="2" numFmtId="4" xfId="0" applyAlignment="1" applyBorder="1" applyFont="1" applyNumberFormat="1">
      <alignment horizontal="right" vertical="bottom"/>
    </xf>
    <xf borderId="43" fillId="0" fontId="2" numFmtId="0" xfId="0" applyBorder="1" applyFont="1"/>
    <xf borderId="0" fillId="0" fontId="2" numFmtId="172" xfId="0" applyAlignment="1" applyFont="1" applyNumberFormat="1">
      <alignment readingOrder="0"/>
    </xf>
    <xf borderId="0" fillId="0" fontId="2" numFmtId="172" xfId="0" applyFont="1" applyNumberFormat="1"/>
    <xf borderId="0" fillId="17" fontId="2" numFmtId="4" xfId="0" applyAlignment="1" applyFont="1" applyNumberFormat="1">
      <alignment horizontal="right" readingOrder="0" vertical="bottom"/>
    </xf>
    <xf borderId="7" fillId="17" fontId="2" numFmtId="4" xfId="0" applyAlignment="1" applyBorder="1" applyFont="1" applyNumberFormat="1">
      <alignment horizontal="right" readingOrder="0" vertical="bottom"/>
    </xf>
    <xf borderId="0" fillId="0" fontId="2" numFmtId="4" xfId="0" applyAlignment="1" applyFont="1" applyNumberFormat="1">
      <alignment horizontal="right" readingOrder="0" vertical="bottom"/>
    </xf>
    <xf borderId="0" fillId="0" fontId="43" numFmtId="0" xfId="0" applyFont="1"/>
    <xf borderId="0" fillId="0" fontId="43" numFmtId="4" xfId="0" applyAlignment="1" applyFont="1" applyNumberFormat="1">
      <alignment horizontal="right" vertical="bottom"/>
    </xf>
    <xf borderId="7" fillId="0" fontId="43" numFmtId="4" xfId="0" applyAlignment="1" applyBorder="1" applyFont="1" applyNumberFormat="1">
      <alignment horizontal="right" vertical="bottom"/>
    </xf>
    <xf borderId="0" fillId="0" fontId="5" numFmtId="0" xfId="0" applyAlignment="1" applyFont="1">
      <alignment horizontal="right" readingOrder="0"/>
    </xf>
    <xf borderId="0" fillId="44" fontId="4" numFmtId="4" xfId="0" applyFill="1"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Rotación frente a Mes</a:t>
            </a:r>
          </a:p>
        </c:rich>
      </c:tx>
      <c:overlay val="0"/>
    </c:title>
    <c:plotArea>
      <c:layout/>
      <c:lineChart>
        <c:varyColors val="0"/>
        <c:ser>
          <c:idx val="0"/>
          <c:order val="0"/>
          <c:spPr>
            <a:ln cmpd="sng">
              <a:solidFill>
                <a:srgbClr val="4285F4"/>
              </a:solidFill>
            </a:ln>
          </c:spPr>
          <c:marker>
            <c:symbol val="circle"/>
            <c:size val="7"/>
            <c:spPr>
              <a:solidFill>
                <a:srgbClr val="4285F4"/>
              </a:solidFill>
              <a:ln cmpd="sng">
                <a:solidFill>
                  <a:srgbClr val="4285F4"/>
                </a:solidFill>
              </a:ln>
            </c:spPr>
          </c:marker>
          <c:cat>
            <c:strRef>
              <c:f>'Rotación'!$E$7:$P$7</c:f>
            </c:strRef>
          </c:cat>
          <c:val>
            <c:numRef>
              <c:f>'Rotación'!$E$8:$P$8</c:f>
              <c:numCache/>
            </c:numRef>
          </c:val>
          <c:smooth val="0"/>
        </c:ser>
        <c:axId val="1963941361"/>
        <c:axId val="627962622"/>
      </c:lineChart>
      <c:catAx>
        <c:axId val="19639413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Mes</a:t>
                </a:r>
              </a:p>
            </c:rich>
          </c:tx>
          <c:overlay val="0"/>
        </c:title>
        <c:numFmt formatCode="General" sourceLinked="1"/>
        <c:majorTickMark val="none"/>
        <c:minorTickMark val="none"/>
        <c:spPr/>
        <c:txPr>
          <a:bodyPr/>
          <a:lstStyle/>
          <a:p>
            <a:pPr lvl="0">
              <a:defRPr b="0">
                <a:solidFill>
                  <a:srgbClr val="000000"/>
                </a:solidFill>
                <a:latin typeface="Roboto"/>
              </a:defRPr>
            </a:pPr>
          </a:p>
        </c:txPr>
        <c:crossAx val="627962622"/>
      </c:catAx>
      <c:valAx>
        <c:axId val="627962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Rotación</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6394136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Total de comensales mensuales frente a Mes</a:t>
            </a:r>
          </a:p>
        </c:rich>
      </c:tx>
      <c:overlay val="0"/>
    </c:title>
    <c:plotArea>
      <c:layout/>
      <c:barChart>
        <c:barDir val="col"/>
        <c:ser>
          <c:idx val="0"/>
          <c:order val="0"/>
          <c:spPr>
            <a:solidFill>
              <a:srgbClr val="4285F4"/>
            </a:solidFill>
            <a:ln cmpd="sng">
              <a:solidFill>
                <a:srgbClr val="000000"/>
              </a:solidFill>
            </a:ln>
          </c:spPr>
          <c:cat>
            <c:strRef>
              <c:f>'Rotación'!$E$7:$P$7</c:f>
            </c:strRef>
          </c:cat>
          <c:val>
            <c:numRef>
              <c:f>'Rotación'!$E$10:$P$10</c:f>
              <c:numCache/>
            </c:numRef>
          </c:val>
        </c:ser>
        <c:axId val="246693371"/>
        <c:axId val="576592183"/>
      </c:barChart>
      <c:catAx>
        <c:axId val="2466933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Mes</a:t>
                </a:r>
              </a:p>
            </c:rich>
          </c:tx>
          <c:overlay val="0"/>
        </c:title>
        <c:numFmt formatCode="General" sourceLinked="1"/>
        <c:majorTickMark val="none"/>
        <c:minorTickMark val="none"/>
        <c:spPr/>
        <c:txPr>
          <a:bodyPr/>
          <a:lstStyle/>
          <a:p>
            <a:pPr lvl="0">
              <a:defRPr b="0">
                <a:solidFill>
                  <a:srgbClr val="000000"/>
                </a:solidFill>
                <a:latin typeface="Roboto"/>
              </a:defRPr>
            </a:pPr>
          </a:p>
        </c:txPr>
        <c:crossAx val="576592183"/>
      </c:catAx>
      <c:valAx>
        <c:axId val="576592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Total de comensales mensuales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46693371"/>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1800">
                <a:solidFill>
                  <a:srgbClr val="A64D79"/>
                </a:solidFill>
                <a:latin typeface="Tahoma"/>
              </a:defRPr>
            </a:pPr>
            <a:r>
              <a:rPr b="1" i="1" sz="1800">
                <a:solidFill>
                  <a:srgbClr val="A64D79"/>
                </a:solidFill>
                <a:latin typeface="Tahoma"/>
              </a:rPr>
              <a:t>Estado de Resultados</a:t>
            </a:r>
          </a:p>
        </c:rich>
      </c:tx>
      <c:overlay val="0"/>
    </c:title>
    <c:view3D>
      <c:rotX val="50"/>
      <c:perspective val="0"/>
    </c:view3D>
    <c:plotArea>
      <c:layout/>
      <c:pie3DChart>
        <c:varyColors val="1"/>
        <c:ser>
          <c:idx val="0"/>
          <c:order val="0"/>
          <c:tx>
            <c:strRef>
              <c:f>'Edo Resultados'!$B$19</c:f>
            </c:strRef>
          </c:tx>
          <c:dPt>
            <c:idx val="0"/>
            <c:spPr>
              <a:solidFill>
                <a:srgbClr val="3366CC"/>
              </a:solidFill>
            </c:spPr>
          </c:dPt>
          <c:dPt>
            <c:idx val="1"/>
            <c:spPr>
              <a:solidFill>
                <a:srgbClr val="DC3912"/>
              </a:solidFill>
            </c:spPr>
          </c:dPt>
          <c:dPt>
            <c:idx val="2"/>
            <c:spPr>
              <a:solidFill>
                <a:srgbClr val="FF9900"/>
              </a:solidFill>
            </c:spPr>
          </c:dPt>
          <c:dPt>
            <c:idx val="3"/>
            <c:spPr>
              <a:solidFill>
                <a:srgbClr val="109618"/>
              </a:solidFill>
            </c:spPr>
          </c:dPt>
          <c:dPt>
            <c:idx val="4"/>
            <c:spPr>
              <a:solidFill>
                <a:srgbClr val="990099"/>
              </a:solidFill>
            </c:spPr>
          </c:dPt>
          <c:dPt>
            <c:idx val="5"/>
            <c:spPr>
              <a:solidFill>
                <a:srgbClr val="0099C6"/>
              </a:solidFill>
            </c:spPr>
          </c:dPt>
          <c:dPt>
            <c:idx val="6"/>
            <c:spPr>
              <a:solidFill>
                <a:srgbClr val="DD4477"/>
              </a:solidFill>
            </c:spPr>
          </c:dPt>
          <c:dLbls>
            <c:showLegendKey val="0"/>
            <c:showVal val="0"/>
            <c:showCatName val="0"/>
            <c:showSerName val="0"/>
            <c:showPercent val="0"/>
            <c:showBubbleSize val="0"/>
            <c:showLeaderLines val="1"/>
          </c:dLbls>
          <c:cat>
            <c:strRef>
              <c:f>'Edo Resultados'!$A$20:$A$26</c:f>
            </c:strRef>
          </c:cat>
          <c:val>
            <c:numRef>
              <c:f>'Edo Resultados'!$B$20:$B$26</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180975</xdr:colOff>
      <xdr:row>14</xdr:row>
      <xdr:rowOff>66675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238125</xdr:colOff>
      <xdr:row>14</xdr:row>
      <xdr:rowOff>66675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18</xdr:row>
      <xdr:rowOff>19050</xdr:rowOff>
    </xdr:from>
    <xdr:ext cx="696277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25"/>
    <col customWidth="1" min="3" max="3" width="21.5"/>
  </cols>
  <sheetData>
    <row r="1">
      <c r="A1" s="1"/>
      <c r="B1" s="2"/>
      <c r="C1" s="2"/>
      <c r="D1" s="2"/>
      <c r="E1" s="2"/>
      <c r="F1" s="3"/>
      <c r="G1" s="4"/>
      <c r="H1" s="4"/>
      <c r="I1" s="4"/>
      <c r="J1" s="4"/>
      <c r="K1" s="4"/>
      <c r="L1" s="4"/>
      <c r="M1" s="4"/>
      <c r="N1" s="4"/>
      <c r="O1" s="4"/>
      <c r="P1" s="4"/>
      <c r="Q1" s="4"/>
      <c r="R1" s="4"/>
      <c r="S1" s="4"/>
      <c r="T1" s="4"/>
      <c r="U1" s="4"/>
      <c r="V1" s="4"/>
      <c r="W1" s="4"/>
      <c r="X1" s="4"/>
      <c r="Y1" s="4"/>
      <c r="Z1" s="4"/>
    </row>
    <row r="2">
      <c r="A2" s="5" t="s">
        <v>0</v>
      </c>
      <c r="B2" s="6" t="s">
        <v>1</v>
      </c>
      <c r="C2" s="7" t="s">
        <v>2</v>
      </c>
      <c r="D2" s="7" t="s">
        <v>3</v>
      </c>
      <c r="E2" s="6" t="s">
        <v>4</v>
      </c>
      <c r="F2" s="6" t="s">
        <v>5</v>
      </c>
      <c r="G2" s="4"/>
      <c r="H2" s="4"/>
      <c r="I2" s="4"/>
      <c r="J2" s="4"/>
      <c r="K2" s="4"/>
      <c r="L2" s="4"/>
      <c r="M2" s="4"/>
      <c r="N2" s="4"/>
      <c r="O2" s="4"/>
      <c r="P2" s="4"/>
      <c r="Q2" s="4"/>
      <c r="R2" s="4"/>
      <c r="S2" s="4"/>
      <c r="T2" s="4"/>
      <c r="U2" s="4"/>
      <c r="V2" s="4"/>
      <c r="W2" s="4"/>
      <c r="X2" s="4"/>
      <c r="Y2" s="4"/>
      <c r="Z2" s="4"/>
    </row>
    <row r="3">
      <c r="A3" s="8" t="s">
        <v>6</v>
      </c>
      <c r="B3" s="8" t="s">
        <v>6</v>
      </c>
      <c r="C3" s="9" t="s">
        <v>6</v>
      </c>
      <c r="D3" s="10" t="s">
        <v>6</v>
      </c>
      <c r="E3" s="10">
        <v>0.0</v>
      </c>
      <c r="F3" s="11">
        <v>0.0</v>
      </c>
      <c r="G3" s="4"/>
      <c r="H3" s="4"/>
      <c r="I3" s="4"/>
      <c r="J3" s="4"/>
      <c r="K3" s="4"/>
      <c r="L3" s="4"/>
      <c r="M3" s="4"/>
      <c r="N3" s="4"/>
      <c r="O3" s="4"/>
      <c r="P3" s="4"/>
      <c r="Q3" s="4"/>
      <c r="R3" s="4"/>
      <c r="S3" s="4"/>
      <c r="T3" s="4"/>
      <c r="U3" s="4"/>
      <c r="V3" s="4"/>
      <c r="W3" s="4"/>
      <c r="X3" s="4"/>
      <c r="Y3" s="4"/>
      <c r="Z3" s="4"/>
    </row>
    <row r="4">
      <c r="A4" s="12" t="str">
        <f>'Almacén '!B4</f>
        <v>Producto</v>
      </c>
      <c r="B4" s="13" t="str">
        <f>'Almacén '!D5</f>
        <v>Kg</v>
      </c>
      <c r="C4" s="14">
        <f>'Almacén '!F5</f>
        <v>1</v>
      </c>
      <c r="D4" s="10">
        <f>'Almacén '!G5</f>
        <v>24</v>
      </c>
      <c r="E4" s="15">
        <f>'Almacén '!H5</f>
        <v>24</v>
      </c>
      <c r="F4" s="16" t="str">
        <f>'Almacén '!A5</f>
        <v>ABA-001</v>
      </c>
      <c r="G4" s="4"/>
      <c r="H4" s="4"/>
      <c r="I4" s="4"/>
      <c r="J4" s="4"/>
      <c r="K4" s="4"/>
      <c r="L4" s="4"/>
      <c r="M4" s="4"/>
      <c r="N4" s="4"/>
      <c r="O4" s="4"/>
      <c r="P4" s="4"/>
      <c r="Q4" s="4"/>
      <c r="R4" s="4"/>
      <c r="S4" s="4"/>
      <c r="T4" s="4"/>
      <c r="U4" s="4"/>
      <c r="V4" s="4"/>
      <c r="W4" s="4"/>
      <c r="X4" s="4"/>
      <c r="Y4" s="4"/>
      <c r="Z4" s="4"/>
    </row>
    <row r="5">
      <c r="A5" s="12" t="str">
        <f>'Almacén '!B5</f>
        <v>Azucár</v>
      </c>
      <c r="B5" s="13" t="str">
        <f>'Almacén '!D6</f>
        <v>Kg</v>
      </c>
      <c r="C5" s="14">
        <f>'Almacén '!F6</f>
        <v>1</v>
      </c>
      <c r="D5" s="10">
        <f>'Almacén '!G6</f>
        <v>30</v>
      </c>
      <c r="E5" s="15">
        <f>'Almacén '!H6</f>
        <v>30</v>
      </c>
      <c r="F5" s="16" t="str">
        <f>'Almacén '!A6</f>
        <v>ABA-002</v>
      </c>
      <c r="G5" s="4"/>
      <c r="H5" s="4"/>
      <c r="I5" s="4"/>
      <c r="J5" s="4"/>
      <c r="K5" s="4"/>
      <c r="L5" s="4"/>
      <c r="M5" s="4"/>
      <c r="N5" s="4"/>
      <c r="O5" s="4"/>
      <c r="P5" s="4"/>
      <c r="Q5" s="4"/>
      <c r="R5" s="4"/>
      <c r="S5" s="4"/>
      <c r="T5" s="4"/>
      <c r="U5" s="4"/>
      <c r="V5" s="4"/>
      <c r="W5" s="4"/>
      <c r="X5" s="4"/>
      <c r="Y5" s="4"/>
      <c r="Z5" s="4"/>
    </row>
    <row r="6">
      <c r="A6" s="12" t="str">
        <f>'Almacén '!B7</f>
        <v>Canela en polvo</v>
      </c>
      <c r="B6" s="13" t="str">
        <f>'Almacén '!D7</f>
        <v>Kg</v>
      </c>
      <c r="C6" s="14">
        <f>'Almacén '!F7</f>
        <v>1</v>
      </c>
      <c r="D6" s="10">
        <f>'Almacén '!G7</f>
        <v>50</v>
      </c>
      <c r="E6" s="15">
        <f>'Almacén '!H7</f>
        <v>50</v>
      </c>
      <c r="F6" s="16" t="str">
        <f>'Almacén '!A7</f>
        <v>ABA-003</v>
      </c>
      <c r="G6" s="4"/>
      <c r="H6" s="4"/>
      <c r="I6" s="4"/>
      <c r="J6" s="4"/>
      <c r="K6" s="4"/>
      <c r="L6" s="4"/>
      <c r="M6" s="4"/>
      <c r="N6" s="4"/>
      <c r="O6" s="4"/>
      <c r="P6" s="4"/>
      <c r="Q6" s="4"/>
      <c r="R6" s="4"/>
      <c r="S6" s="4"/>
      <c r="T6" s="4"/>
      <c r="U6" s="4"/>
      <c r="V6" s="4"/>
      <c r="W6" s="4"/>
      <c r="X6" s="4"/>
      <c r="Y6" s="4"/>
      <c r="Z6" s="4"/>
    </row>
    <row r="7">
      <c r="A7" s="12" t="str">
        <f>'Almacén '!B8</f>
        <v/>
      </c>
      <c r="B7" s="13" t="str">
        <f>'Almacén '!D8</f>
        <v/>
      </c>
      <c r="C7" s="14">
        <f>'Almacén '!F8</f>
        <v>1</v>
      </c>
      <c r="D7" s="10" t="str">
        <f>'Almacén '!G8</f>
        <v/>
      </c>
      <c r="E7" s="15">
        <f>'Almacén '!H8</f>
        <v>0</v>
      </c>
      <c r="F7" s="16" t="str">
        <f>'Almacén '!A8</f>
        <v>ABA-004</v>
      </c>
      <c r="G7" s="4"/>
      <c r="H7" s="4"/>
      <c r="I7" s="4"/>
      <c r="J7" s="4"/>
      <c r="K7" s="4"/>
      <c r="L7" s="4"/>
      <c r="M7" s="4"/>
      <c r="N7" s="4"/>
      <c r="O7" s="4"/>
      <c r="P7" s="4"/>
      <c r="Q7" s="4"/>
      <c r="R7" s="4"/>
      <c r="S7" s="4"/>
      <c r="T7" s="4"/>
      <c r="U7" s="4"/>
      <c r="V7" s="4"/>
      <c r="W7" s="4"/>
      <c r="X7" s="4"/>
      <c r="Y7" s="4"/>
      <c r="Z7" s="4"/>
    </row>
    <row r="8">
      <c r="A8" s="12" t="str">
        <f>'Almacén '!B9</f>
        <v/>
      </c>
      <c r="B8" s="13" t="str">
        <f>'Almacén '!D9</f>
        <v/>
      </c>
      <c r="C8" s="14">
        <f>'Almacén '!F9</f>
        <v>1</v>
      </c>
      <c r="D8" s="10" t="str">
        <f>'Almacén '!G9</f>
        <v/>
      </c>
      <c r="E8" s="15">
        <f>'Almacén '!H9</f>
        <v>0</v>
      </c>
      <c r="F8" s="16" t="str">
        <f>'Almacén '!A9</f>
        <v>ABA-005</v>
      </c>
      <c r="G8" s="4"/>
      <c r="H8" s="4"/>
      <c r="I8" s="4"/>
      <c r="J8" s="4"/>
      <c r="K8" s="4"/>
      <c r="L8" s="4"/>
      <c r="M8" s="4"/>
      <c r="N8" s="4"/>
      <c r="O8" s="4"/>
      <c r="P8" s="4"/>
      <c r="Q8" s="4"/>
      <c r="R8" s="4"/>
      <c r="S8" s="4"/>
      <c r="T8" s="4"/>
      <c r="U8" s="4"/>
      <c r="V8" s="4"/>
      <c r="W8" s="4"/>
      <c r="X8" s="4"/>
      <c r="Y8" s="4"/>
      <c r="Z8" s="4"/>
    </row>
    <row r="9">
      <c r="A9" s="12" t="str">
        <f>'Almacén '!B10</f>
        <v/>
      </c>
      <c r="B9" s="13" t="str">
        <f>'Almacén '!D10</f>
        <v/>
      </c>
      <c r="C9" s="14">
        <f>'Almacén '!F10</f>
        <v>1</v>
      </c>
      <c r="D9" s="10" t="str">
        <f>'Almacén '!G10</f>
        <v/>
      </c>
      <c r="E9" s="15">
        <f>'Almacén '!H10</f>
        <v>0</v>
      </c>
      <c r="F9" s="16" t="str">
        <f>'Almacén '!A10</f>
        <v>ABA-006</v>
      </c>
      <c r="G9" s="4"/>
      <c r="H9" s="4"/>
      <c r="I9" s="4"/>
      <c r="J9" s="4"/>
      <c r="K9" s="4"/>
      <c r="L9" s="4"/>
      <c r="M9" s="4"/>
      <c r="N9" s="4"/>
      <c r="O9" s="4"/>
      <c r="P9" s="4"/>
      <c r="Q9" s="4"/>
      <c r="R9" s="4"/>
      <c r="S9" s="4"/>
      <c r="T9" s="4"/>
      <c r="U9" s="4"/>
      <c r="V9" s="4"/>
      <c r="W9" s="4"/>
      <c r="X9" s="4"/>
      <c r="Y9" s="4"/>
      <c r="Z9" s="4"/>
    </row>
    <row r="10">
      <c r="A10" s="12" t="str">
        <f>'Almacén '!B11</f>
        <v/>
      </c>
      <c r="B10" s="13" t="str">
        <f>'Almacén '!D11</f>
        <v/>
      </c>
      <c r="C10" s="14">
        <f>'Almacén '!F11</f>
        <v>1</v>
      </c>
      <c r="D10" s="10" t="str">
        <f>'Almacén '!G11</f>
        <v/>
      </c>
      <c r="E10" s="15">
        <f>'Almacén '!H11</f>
        <v>0</v>
      </c>
      <c r="F10" s="16" t="str">
        <f>'Almacén '!A11</f>
        <v>ABA-007</v>
      </c>
      <c r="G10" s="4"/>
      <c r="H10" s="4"/>
      <c r="I10" s="4"/>
      <c r="J10" s="4"/>
      <c r="K10" s="4"/>
      <c r="L10" s="4"/>
      <c r="M10" s="4"/>
      <c r="N10" s="4"/>
      <c r="O10" s="4"/>
      <c r="P10" s="4"/>
      <c r="Q10" s="4"/>
      <c r="R10" s="4"/>
      <c r="S10" s="4"/>
      <c r="T10" s="4"/>
      <c r="U10" s="4"/>
      <c r="V10" s="4"/>
      <c r="W10" s="4"/>
      <c r="X10" s="4"/>
      <c r="Y10" s="4"/>
      <c r="Z10" s="4"/>
    </row>
    <row r="11">
      <c r="A11" s="12" t="str">
        <f>'Almacén '!B12</f>
        <v/>
      </c>
      <c r="B11" s="13" t="str">
        <f>'Almacén '!D12</f>
        <v/>
      </c>
      <c r="C11" s="14">
        <f>'Almacén '!F12</f>
        <v>1</v>
      </c>
      <c r="D11" s="10" t="str">
        <f>'Almacén '!G12</f>
        <v/>
      </c>
      <c r="E11" s="15">
        <f>'Almacén '!H12</f>
        <v>0</v>
      </c>
      <c r="F11" s="16" t="str">
        <f>'Almacén '!A12</f>
        <v>ABA-008</v>
      </c>
      <c r="G11" s="4"/>
      <c r="H11" s="4"/>
      <c r="I11" s="4"/>
      <c r="J11" s="4"/>
      <c r="K11" s="4"/>
      <c r="L11" s="4"/>
      <c r="M11" s="4"/>
      <c r="N11" s="4"/>
      <c r="O11" s="4"/>
      <c r="P11" s="4"/>
      <c r="Q11" s="4"/>
      <c r="R11" s="4"/>
      <c r="S11" s="4"/>
      <c r="T11" s="4"/>
      <c r="U11" s="4"/>
      <c r="V11" s="4"/>
      <c r="W11" s="4"/>
      <c r="X11" s="4"/>
      <c r="Y11" s="4"/>
      <c r="Z11" s="4"/>
    </row>
    <row r="12">
      <c r="A12" s="12" t="str">
        <f>'Almacén '!B13</f>
        <v/>
      </c>
      <c r="B12" s="13" t="str">
        <f>'Almacén '!D13</f>
        <v/>
      </c>
      <c r="C12" s="14">
        <f>'Almacén '!F13</f>
        <v>1</v>
      </c>
      <c r="D12" s="10" t="str">
        <f>'Almacén '!G13</f>
        <v/>
      </c>
      <c r="E12" s="15">
        <f>'Almacén '!H13</f>
        <v>0</v>
      </c>
      <c r="F12" s="16" t="str">
        <f>'Almacén '!A13</f>
        <v>ABA-009</v>
      </c>
      <c r="G12" s="4"/>
      <c r="H12" s="4"/>
      <c r="I12" s="4"/>
      <c r="J12" s="4"/>
      <c r="K12" s="4"/>
      <c r="L12" s="4"/>
      <c r="M12" s="4"/>
      <c r="N12" s="4"/>
      <c r="O12" s="4"/>
      <c r="P12" s="4"/>
      <c r="Q12" s="4"/>
      <c r="R12" s="4"/>
      <c r="S12" s="4"/>
      <c r="T12" s="4"/>
      <c r="U12" s="4"/>
      <c r="V12" s="4"/>
      <c r="W12" s="4"/>
      <c r="X12" s="4"/>
      <c r="Y12" s="4"/>
      <c r="Z12" s="4"/>
    </row>
    <row r="13">
      <c r="A13" s="12" t="str">
        <f>'Almacén '!B14</f>
        <v/>
      </c>
      <c r="B13" s="13" t="str">
        <f>'Almacén '!D14</f>
        <v/>
      </c>
      <c r="C13" s="14">
        <f>'Almacén '!F14</f>
        <v>1</v>
      </c>
      <c r="D13" s="10" t="str">
        <f>'Almacén '!G14</f>
        <v/>
      </c>
      <c r="E13" s="15">
        <f>'Almacén '!H14</f>
        <v>0</v>
      </c>
      <c r="F13" s="16" t="str">
        <f>'Almacén '!A14</f>
        <v>ABA-010</v>
      </c>
      <c r="G13" s="4"/>
      <c r="H13" s="4"/>
      <c r="I13" s="4"/>
      <c r="J13" s="4"/>
      <c r="K13" s="4"/>
      <c r="L13" s="4"/>
      <c r="M13" s="4"/>
      <c r="N13" s="4"/>
      <c r="O13" s="4"/>
      <c r="P13" s="4"/>
      <c r="Q13" s="4"/>
      <c r="R13" s="4"/>
      <c r="S13" s="4"/>
      <c r="T13" s="4"/>
      <c r="U13" s="4"/>
      <c r="V13" s="4"/>
      <c r="W13" s="4"/>
      <c r="X13" s="4"/>
      <c r="Y13" s="4"/>
      <c r="Z13" s="4"/>
    </row>
    <row r="14">
      <c r="A14" s="12" t="str">
        <f>'Almacén '!B15</f>
        <v/>
      </c>
      <c r="B14" s="13" t="str">
        <f>'Almacén '!D15</f>
        <v/>
      </c>
      <c r="C14" s="14">
        <f>'Almacén '!F15</f>
        <v>1</v>
      </c>
      <c r="D14" s="10" t="str">
        <f>'Almacén '!G15</f>
        <v/>
      </c>
      <c r="E14" s="15">
        <f>'Almacén '!H15</f>
        <v>0</v>
      </c>
      <c r="F14" s="16" t="str">
        <f>'Almacén '!A15</f>
        <v>ABA-011</v>
      </c>
      <c r="G14" s="4"/>
      <c r="H14" s="4"/>
      <c r="I14" s="4"/>
      <c r="J14" s="4"/>
      <c r="K14" s="4"/>
      <c r="L14" s="4"/>
      <c r="M14" s="4"/>
      <c r="N14" s="4"/>
      <c r="O14" s="4"/>
      <c r="P14" s="4"/>
      <c r="Q14" s="4"/>
      <c r="R14" s="4"/>
      <c r="S14" s="4"/>
      <c r="T14" s="4"/>
      <c r="U14" s="4"/>
      <c r="V14" s="4"/>
      <c r="W14" s="4"/>
      <c r="X14" s="4"/>
      <c r="Y14" s="4"/>
      <c r="Z14" s="4"/>
    </row>
    <row r="15">
      <c r="A15" s="12" t="str">
        <f>'Almacén '!B16</f>
        <v/>
      </c>
      <c r="B15" s="13" t="str">
        <f>'Almacén '!D16</f>
        <v/>
      </c>
      <c r="C15" s="14">
        <f>'Almacén '!F16</f>
        <v>1</v>
      </c>
      <c r="D15" s="10" t="str">
        <f>'Almacén '!G16</f>
        <v/>
      </c>
      <c r="E15" s="15">
        <f>'Almacén '!H16</f>
        <v>0</v>
      </c>
      <c r="F15" s="16" t="str">
        <f>'Almacén '!A16</f>
        <v>ABA-012</v>
      </c>
      <c r="G15" s="4"/>
      <c r="H15" s="4"/>
      <c r="I15" s="4"/>
      <c r="J15" s="4"/>
      <c r="K15" s="4"/>
      <c r="L15" s="4"/>
      <c r="M15" s="4"/>
      <c r="N15" s="4"/>
      <c r="O15" s="4"/>
      <c r="P15" s="4"/>
      <c r="Q15" s="4"/>
      <c r="R15" s="4"/>
      <c r="S15" s="4"/>
      <c r="T15" s="4"/>
      <c r="U15" s="4"/>
      <c r="V15" s="4"/>
      <c r="W15" s="4"/>
      <c r="X15" s="4"/>
      <c r="Y15" s="4"/>
      <c r="Z15" s="4"/>
    </row>
    <row r="16">
      <c r="A16" s="12" t="str">
        <f>'Almacén '!B17</f>
        <v/>
      </c>
      <c r="B16" s="13" t="str">
        <f>'Almacén '!D17</f>
        <v/>
      </c>
      <c r="C16" s="14">
        <f>'Almacén '!F17</f>
        <v>1</v>
      </c>
      <c r="D16" s="10" t="str">
        <f>'Almacén '!G17</f>
        <v/>
      </c>
      <c r="E16" s="15">
        <f>'Almacén '!H17</f>
        <v>0</v>
      </c>
      <c r="F16" s="16" t="str">
        <f>'Almacén '!A17</f>
        <v>ABA-013</v>
      </c>
      <c r="G16" s="4"/>
      <c r="H16" s="4"/>
      <c r="I16" s="4"/>
      <c r="J16" s="4"/>
      <c r="K16" s="4"/>
      <c r="L16" s="4"/>
      <c r="M16" s="4"/>
      <c r="N16" s="4"/>
      <c r="O16" s="4"/>
      <c r="P16" s="4"/>
      <c r="Q16" s="4"/>
      <c r="R16" s="4"/>
      <c r="S16" s="4"/>
      <c r="T16" s="4"/>
      <c r="U16" s="4"/>
      <c r="V16" s="4"/>
      <c r="W16" s="4"/>
      <c r="X16" s="4"/>
      <c r="Y16" s="4"/>
      <c r="Z16" s="4"/>
    </row>
    <row r="17">
      <c r="A17" s="12" t="str">
        <f>'Almacén '!B18</f>
        <v/>
      </c>
      <c r="B17" s="13" t="str">
        <f>'Almacén '!D18</f>
        <v/>
      </c>
      <c r="C17" s="14">
        <f>'Almacén '!F18</f>
        <v>1</v>
      </c>
      <c r="D17" s="10" t="str">
        <f>'Almacén '!G18</f>
        <v/>
      </c>
      <c r="E17" s="15">
        <f>'Almacén '!H18</f>
        <v>0</v>
      </c>
      <c r="F17" s="16" t="str">
        <f>'Almacén '!A18</f>
        <v>ABA-014</v>
      </c>
      <c r="G17" s="4"/>
      <c r="H17" s="4"/>
      <c r="I17" s="4"/>
      <c r="J17" s="4"/>
      <c r="K17" s="4"/>
      <c r="L17" s="4"/>
      <c r="M17" s="4"/>
      <c r="N17" s="4"/>
      <c r="O17" s="4"/>
      <c r="P17" s="4"/>
      <c r="Q17" s="4"/>
      <c r="R17" s="4"/>
      <c r="S17" s="4"/>
      <c r="T17" s="4"/>
      <c r="U17" s="4"/>
      <c r="V17" s="4"/>
      <c r="W17" s="4"/>
      <c r="X17" s="4"/>
      <c r="Y17" s="4"/>
      <c r="Z17" s="4"/>
    </row>
    <row r="18">
      <c r="A18" s="12" t="str">
        <f>'Almacén '!B19</f>
        <v/>
      </c>
      <c r="B18" s="13" t="str">
        <f>'Almacén '!D19</f>
        <v/>
      </c>
      <c r="C18" s="14">
        <f>'Almacén '!F19</f>
        <v>1</v>
      </c>
      <c r="D18" s="10" t="str">
        <f>'Almacén '!G19</f>
        <v/>
      </c>
      <c r="E18" s="15">
        <f>'Almacén '!H19</f>
        <v>0</v>
      </c>
      <c r="F18" s="16" t="str">
        <f>'Almacén '!A19</f>
        <v>ABA-015</v>
      </c>
      <c r="G18" s="4"/>
      <c r="H18" s="4"/>
      <c r="I18" s="4"/>
      <c r="J18" s="4"/>
      <c r="K18" s="4"/>
      <c r="L18" s="4"/>
      <c r="M18" s="4"/>
      <c r="N18" s="4"/>
      <c r="O18" s="4"/>
      <c r="P18" s="4"/>
      <c r="Q18" s="4"/>
      <c r="R18" s="4"/>
      <c r="S18" s="4"/>
      <c r="T18" s="4"/>
      <c r="U18" s="4"/>
      <c r="V18" s="4"/>
      <c r="W18" s="4"/>
      <c r="X18" s="4"/>
      <c r="Y18" s="4"/>
      <c r="Z18" s="4"/>
    </row>
    <row r="19">
      <c r="A19" s="12" t="str">
        <f>'Almacén '!B20</f>
        <v/>
      </c>
      <c r="B19" s="13" t="str">
        <f>'Almacén '!D20</f>
        <v/>
      </c>
      <c r="C19" s="14">
        <f>'Almacén '!F20</f>
        <v>1</v>
      </c>
      <c r="D19" s="10" t="str">
        <f>'Almacén '!G20</f>
        <v/>
      </c>
      <c r="E19" s="15">
        <f>'Almacén '!H20</f>
        <v>0</v>
      </c>
      <c r="F19" s="16" t="str">
        <f>'Almacén '!A20</f>
        <v>ABA-016</v>
      </c>
      <c r="G19" s="4"/>
      <c r="H19" s="4"/>
      <c r="I19" s="4"/>
      <c r="J19" s="4"/>
      <c r="K19" s="4"/>
      <c r="L19" s="4"/>
      <c r="M19" s="4"/>
      <c r="N19" s="4"/>
      <c r="O19" s="4"/>
      <c r="P19" s="4"/>
      <c r="Q19" s="4"/>
      <c r="R19" s="4"/>
      <c r="S19" s="4"/>
      <c r="T19" s="4"/>
      <c r="U19" s="4"/>
      <c r="V19" s="4"/>
      <c r="W19" s="4"/>
      <c r="X19" s="4"/>
      <c r="Y19" s="4"/>
      <c r="Z19" s="4"/>
    </row>
    <row r="20">
      <c r="A20" s="12" t="str">
        <f>'Almacén '!B21</f>
        <v/>
      </c>
      <c r="B20" s="13" t="str">
        <f>'Almacén '!D21</f>
        <v/>
      </c>
      <c r="C20" s="14">
        <f>'Almacén '!F21</f>
        <v>1</v>
      </c>
      <c r="D20" s="10" t="str">
        <f>'Almacén '!G21</f>
        <v/>
      </c>
      <c r="E20" s="15">
        <f>'Almacén '!H21</f>
        <v>0</v>
      </c>
      <c r="F20" s="16" t="str">
        <f>'Almacén '!A21</f>
        <v>ABA-017</v>
      </c>
      <c r="G20" s="4"/>
      <c r="H20" s="4"/>
      <c r="I20" s="4"/>
      <c r="J20" s="4"/>
      <c r="K20" s="4"/>
      <c r="L20" s="4"/>
      <c r="M20" s="4"/>
      <c r="N20" s="4"/>
      <c r="O20" s="4"/>
      <c r="P20" s="4"/>
      <c r="Q20" s="4"/>
      <c r="R20" s="4"/>
      <c r="S20" s="4"/>
      <c r="T20" s="4"/>
      <c r="U20" s="4"/>
      <c r="V20" s="4"/>
      <c r="W20" s="4"/>
      <c r="X20" s="4"/>
      <c r="Y20" s="4"/>
      <c r="Z20" s="4"/>
    </row>
    <row r="21">
      <c r="A21" s="12" t="str">
        <f>'Almacén '!B22</f>
        <v/>
      </c>
      <c r="B21" s="13" t="str">
        <f>'Almacén '!D22</f>
        <v/>
      </c>
      <c r="C21" s="14">
        <f>'Almacén '!F22</f>
        <v>1</v>
      </c>
      <c r="D21" s="10" t="str">
        <f>'Almacén '!G22</f>
        <v/>
      </c>
      <c r="E21" s="15">
        <f>'Almacén '!H22</f>
        <v>0</v>
      </c>
      <c r="F21" s="16" t="str">
        <f>'Almacén '!A22</f>
        <v>ABA-018</v>
      </c>
      <c r="G21" s="4"/>
      <c r="H21" s="4"/>
      <c r="I21" s="4"/>
      <c r="J21" s="4"/>
      <c r="K21" s="4"/>
      <c r="L21" s="4"/>
      <c r="M21" s="4"/>
      <c r="N21" s="4"/>
      <c r="O21" s="4"/>
      <c r="P21" s="4"/>
      <c r="Q21" s="4"/>
      <c r="R21" s="4"/>
      <c r="S21" s="4"/>
      <c r="T21" s="4"/>
      <c r="U21" s="4"/>
      <c r="V21" s="4"/>
      <c r="W21" s="4"/>
      <c r="X21" s="4"/>
      <c r="Y21" s="4"/>
      <c r="Z21" s="4"/>
    </row>
    <row r="22">
      <c r="A22" s="12" t="str">
        <f>'Almacén '!B23</f>
        <v/>
      </c>
      <c r="B22" s="13" t="str">
        <f>'Almacén '!D23</f>
        <v/>
      </c>
      <c r="C22" s="14">
        <f>'Almacén '!F23</f>
        <v>1</v>
      </c>
      <c r="D22" s="10" t="str">
        <f>'Almacén '!G23</f>
        <v/>
      </c>
      <c r="E22" s="15">
        <f>'Almacén '!H23</f>
        <v>0</v>
      </c>
      <c r="F22" s="16" t="str">
        <f>'Almacén '!A23</f>
        <v>ABA-019</v>
      </c>
      <c r="G22" s="4"/>
      <c r="H22" s="4"/>
      <c r="I22" s="4"/>
      <c r="J22" s="4"/>
      <c r="K22" s="4"/>
      <c r="L22" s="4"/>
      <c r="M22" s="4"/>
      <c r="N22" s="4"/>
      <c r="O22" s="4"/>
      <c r="P22" s="4"/>
      <c r="Q22" s="4"/>
      <c r="R22" s="4"/>
      <c r="S22" s="4"/>
      <c r="T22" s="4"/>
      <c r="U22" s="4"/>
      <c r="V22" s="4"/>
      <c r="W22" s="4"/>
      <c r="X22" s="4"/>
      <c r="Y22" s="4"/>
      <c r="Z22" s="4"/>
    </row>
    <row r="23">
      <c r="A23" s="12" t="str">
        <f>'Almacén '!B24</f>
        <v/>
      </c>
      <c r="B23" s="13" t="str">
        <f>'Almacén '!D24</f>
        <v/>
      </c>
      <c r="C23" s="14">
        <f>'Almacén '!F24</f>
        <v>1</v>
      </c>
      <c r="D23" s="10" t="str">
        <f>'Almacén '!G24</f>
        <v/>
      </c>
      <c r="E23" s="15">
        <f>'Almacén '!H24</f>
        <v>0</v>
      </c>
      <c r="F23" s="16" t="str">
        <f>'Almacén '!A24</f>
        <v>ABA-020</v>
      </c>
      <c r="G23" s="4"/>
      <c r="H23" s="4"/>
      <c r="I23" s="4"/>
      <c r="J23" s="4"/>
      <c r="K23" s="4"/>
      <c r="L23" s="4"/>
      <c r="M23" s="4"/>
      <c r="N23" s="4"/>
      <c r="O23" s="4"/>
      <c r="P23" s="4"/>
      <c r="Q23" s="4"/>
      <c r="R23" s="4"/>
      <c r="S23" s="4"/>
      <c r="T23" s="4"/>
      <c r="U23" s="4"/>
      <c r="V23" s="4"/>
      <c r="W23" s="4"/>
      <c r="X23" s="4"/>
      <c r="Y23" s="4"/>
      <c r="Z23" s="4"/>
    </row>
    <row r="24">
      <c r="A24" s="12" t="str">
        <f>'Almacén '!B25</f>
        <v/>
      </c>
      <c r="B24" s="13" t="str">
        <f>'Almacén '!D25</f>
        <v/>
      </c>
      <c r="C24" s="14">
        <f>'Almacén '!F25</f>
        <v>1</v>
      </c>
      <c r="D24" s="10" t="str">
        <f>'Almacén '!G25</f>
        <v/>
      </c>
      <c r="E24" s="15">
        <f>'Almacén '!H25</f>
        <v>0</v>
      </c>
      <c r="F24" s="16" t="str">
        <f>'Almacén '!A25</f>
        <v>ABA-021</v>
      </c>
      <c r="G24" s="4"/>
      <c r="H24" s="4"/>
      <c r="I24" s="4"/>
      <c r="J24" s="4"/>
      <c r="K24" s="4"/>
      <c r="L24" s="4"/>
      <c r="M24" s="4"/>
      <c r="N24" s="4"/>
      <c r="O24" s="4"/>
      <c r="P24" s="4"/>
      <c r="Q24" s="4"/>
      <c r="R24" s="4"/>
      <c r="S24" s="4"/>
      <c r="T24" s="4"/>
      <c r="U24" s="4"/>
      <c r="V24" s="4"/>
      <c r="W24" s="4"/>
      <c r="X24" s="4"/>
      <c r="Y24" s="4"/>
      <c r="Z24" s="4"/>
    </row>
    <row r="25">
      <c r="A25" s="12" t="str">
        <f>'Almacén '!B26</f>
        <v/>
      </c>
      <c r="B25" s="13" t="str">
        <f>'Almacén '!D26</f>
        <v/>
      </c>
      <c r="C25" s="14">
        <f>'Almacén '!F26</f>
        <v>1</v>
      </c>
      <c r="D25" s="10" t="str">
        <f>'Almacén '!G26</f>
        <v/>
      </c>
      <c r="E25" s="15">
        <f>'Almacén '!H26</f>
        <v>0</v>
      </c>
      <c r="F25" s="16" t="str">
        <f>'Almacén '!A26</f>
        <v>ABA-022</v>
      </c>
      <c r="G25" s="4"/>
      <c r="H25" s="4"/>
      <c r="I25" s="4"/>
      <c r="J25" s="4"/>
      <c r="K25" s="4"/>
      <c r="L25" s="4"/>
      <c r="M25" s="4"/>
      <c r="N25" s="4"/>
      <c r="O25" s="4"/>
      <c r="P25" s="4"/>
      <c r="Q25" s="4"/>
      <c r="R25" s="4"/>
      <c r="S25" s="4"/>
      <c r="T25" s="4"/>
      <c r="U25" s="4"/>
      <c r="V25" s="4"/>
      <c r="W25" s="4"/>
      <c r="X25" s="4"/>
      <c r="Y25" s="4"/>
      <c r="Z25" s="4"/>
    </row>
    <row r="26">
      <c r="A26" s="12" t="str">
        <f>'Almacén '!B27</f>
        <v/>
      </c>
      <c r="B26" s="13" t="str">
        <f>'Almacén '!D27</f>
        <v/>
      </c>
      <c r="C26" s="14">
        <f>'Almacén '!F27</f>
        <v>1</v>
      </c>
      <c r="D26" s="10" t="str">
        <f>'Almacén '!G27</f>
        <v/>
      </c>
      <c r="E26" s="15">
        <f>'Almacén '!H27</f>
        <v>0</v>
      </c>
      <c r="F26" s="16" t="str">
        <f>'Almacén '!A27</f>
        <v>ABA-023</v>
      </c>
      <c r="G26" s="4"/>
      <c r="H26" s="4"/>
      <c r="I26" s="4"/>
      <c r="J26" s="4"/>
      <c r="K26" s="4"/>
      <c r="L26" s="4"/>
      <c r="M26" s="4"/>
      <c r="N26" s="4"/>
      <c r="O26" s="4"/>
      <c r="P26" s="4"/>
      <c r="Q26" s="4"/>
      <c r="R26" s="4"/>
      <c r="S26" s="4"/>
      <c r="T26" s="4"/>
      <c r="U26" s="4"/>
      <c r="V26" s="4"/>
      <c r="W26" s="4"/>
      <c r="X26" s="4"/>
      <c r="Y26" s="4"/>
      <c r="Z26" s="4"/>
    </row>
    <row r="27">
      <c r="A27" s="12" t="str">
        <f>'Almacén '!B28</f>
        <v/>
      </c>
      <c r="B27" s="13" t="str">
        <f>'Almacén '!D28</f>
        <v/>
      </c>
      <c r="C27" s="14">
        <f>'Almacén '!F28</f>
        <v>1</v>
      </c>
      <c r="D27" s="10" t="str">
        <f>'Almacén '!G28</f>
        <v/>
      </c>
      <c r="E27" s="15">
        <f>'Almacén '!H28</f>
        <v>0</v>
      </c>
      <c r="F27" s="16" t="str">
        <f>'Almacén '!A28</f>
        <v>ABA-024</v>
      </c>
      <c r="G27" s="4"/>
      <c r="H27" s="4"/>
      <c r="I27" s="4"/>
      <c r="J27" s="4"/>
      <c r="K27" s="4"/>
      <c r="L27" s="4"/>
      <c r="M27" s="4"/>
      <c r="N27" s="4"/>
      <c r="O27" s="4"/>
      <c r="P27" s="4"/>
      <c r="Q27" s="4"/>
      <c r="R27" s="4"/>
      <c r="S27" s="4"/>
      <c r="T27" s="4"/>
      <c r="U27" s="4"/>
      <c r="V27" s="4"/>
      <c r="W27" s="4"/>
      <c r="X27" s="4"/>
      <c r="Y27" s="4"/>
      <c r="Z27" s="4"/>
    </row>
    <row r="28">
      <c r="A28" s="12" t="str">
        <f>'Almacén '!B29</f>
        <v/>
      </c>
      <c r="B28" s="13" t="str">
        <f>'Almacén '!D29</f>
        <v/>
      </c>
      <c r="C28" s="14">
        <f>'Almacén '!F29</f>
        <v>1</v>
      </c>
      <c r="D28" s="10" t="str">
        <f>'Almacén '!G29</f>
        <v/>
      </c>
      <c r="E28" s="15">
        <f>'Almacén '!H29</f>
        <v>0</v>
      </c>
      <c r="F28" s="16" t="str">
        <f>'Almacén '!A29</f>
        <v>ABA-025</v>
      </c>
      <c r="G28" s="4"/>
      <c r="H28" s="4"/>
      <c r="I28" s="4"/>
      <c r="J28" s="4"/>
      <c r="K28" s="4"/>
      <c r="L28" s="4"/>
      <c r="M28" s="4"/>
      <c r="N28" s="4"/>
      <c r="O28" s="4"/>
      <c r="P28" s="4"/>
      <c r="Q28" s="4"/>
      <c r="R28" s="4"/>
      <c r="S28" s="4"/>
      <c r="T28" s="4"/>
      <c r="U28" s="4"/>
      <c r="V28" s="4"/>
      <c r="W28" s="4"/>
      <c r="X28" s="4"/>
      <c r="Y28" s="4"/>
      <c r="Z28" s="4"/>
    </row>
    <row r="29">
      <c r="A29" s="12" t="str">
        <f>'Almacén '!B30</f>
        <v/>
      </c>
      <c r="B29" s="13" t="str">
        <f>'Almacén '!D30</f>
        <v/>
      </c>
      <c r="C29" s="14">
        <f>'Almacén '!F30</f>
        <v>1</v>
      </c>
      <c r="D29" s="10" t="str">
        <f>'Almacén '!G30</f>
        <v/>
      </c>
      <c r="E29" s="15">
        <f>'Almacén '!H30</f>
        <v>0</v>
      </c>
      <c r="F29" s="16" t="str">
        <f>'Almacén '!A30</f>
        <v>ABA-026</v>
      </c>
      <c r="G29" s="4"/>
      <c r="H29" s="4"/>
      <c r="I29" s="4"/>
      <c r="J29" s="4"/>
      <c r="K29" s="4"/>
      <c r="L29" s="4"/>
      <c r="M29" s="4"/>
      <c r="N29" s="4"/>
      <c r="O29" s="4"/>
      <c r="P29" s="4"/>
      <c r="Q29" s="4"/>
      <c r="R29" s="4"/>
      <c r="S29" s="4"/>
      <c r="T29" s="4"/>
      <c r="U29" s="4"/>
      <c r="V29" s="4"/>
      <c r="W29" s="4"/>
      <c r="X29" s="4"/>
      <c r="Y29" s="4"/>
      <c r="Z29" s="4"/>
    </row>
    <row r="30">
      <c r="A30" s="12" t="str">
        <f>'Almacén '!B31</f>
        <v/>
      </c>
      <c r="B30" s="13" t="str">
        <f>'Almacén '!D31</f>
        <v/>
      </c>
      <c r="C30" s="14">
        <f>'Almacén '!F31</f>
        <v>1</v>
      </c>
      <c r="D30" s="10" t="str">
        <f>'Almacén '!G31</f>
        <v/>
      </c>
      <c r="E30" s="15">
        <f>'Almacén '!H31</f>
        <v>0</v>
      </c>
      <c r="F30" s="16" t="str">
        <f>'Almacén '!A31</f>
        <v>ABA-027</v>
      </c>
      <c r="G30" s="4"/>
      <c r="H30" s="4"/>
      <c r="I30" s="4"/>
      <c r="J30" s="4"/>
      <c r="K30" s="4"/>
      <c r="L30" s="4"/>
      <c r="M30" s="4"/>
      <c r="N30" s="4"/>
      <c r="O30" s="4"/>
      <c r="P30" s="4"/>
      <c r="Q30" s="4"/>
      <c r="R30" s="4"/>
      <c r="S30" s="4"/>
      <c r="T30" s="4"/>
      <c r="U30" s="4"/>
      <c r="V30" s="4"/>
      <c r="W30" s="4"/>
      <c r="X30" s="4"/>
      <c r="Y30" s="4"/>
      <c r="Z30" s="4"/>
    </row>
    <row r="31">
      <c r="A31" s="12" t="str">
        <f>'Almacén '!B32</f>
        <v/>
      </c>
      <c r="B31" s="13" t="str">
        <f>'Almacén '!D32</f>
        <v/>
      </c>
      <c r="C31" s="14">
        <f>'Almacén '!F32</f>
        <v>1</v>
      </c>
      <c r="D31" s="10" t="str">
        <f>'Almacén '!G32</f>
        <v/>
      </c>
      <c r="E31" s="15">
        <f>'Almacén '!H32</f>
        <v>0</v>
      </c>
      <c r="F31" s="16" t="str">
        <f>'Almacén '!A32</f>
        <v>ABA-028</v>
      </c>
      <c r="G31" s="4"/>
      <c r="H31" s="4"/>
      <c r="I31" s="4"/>
      <c r="J31" s="4"/>
      <c r="K31" s="4"/>
      <c r="L31" s="4"/>
      <c r="M31" s="4"/>
      <c r="N31" s="4"/>
      <c r="O31" s="4"/>
      <c r="P31" s="4"/>
      <c r="Q31" s="4"/>
      <c r="R31" s="4"/>
      <c r="S31" s="4"/>
      <c r="T31" s="4"/>
      <c r="U31" s="4"/>
      <c r="V31" s="4"/>
      <c r="W31" s="4"/>
      <c r="X31" s="4"/>
      <c r="Y31" s="4"/>
      <c r="Z31" s="4"/>
    </row>
    <row r="32">
      <c r="A32" s="12" t="str">
        <f>'Almacén '!B33</f>
        <v/>
      </c>
      <c r="B32" s="13" t="str">
        <f>'Almacén '!D33</f>
        <v/>
      </c>
      <c r="C32" s="14">
        <f>'Almacén '!F33</f>
        <v>1</v>
      </c>
      <c r="D32" s="10" t="str">
        <f>'Almacén '!G33</f>
        <v/>
      </c>
      <c r="E32" s="15">
        <f>'Almacén '!H33</f>
        <v>0</v>
      </c>
      <c r="F32" s="16" t="str">
        <f>'Almacén '!A33</f>
        <v>ABA-029</v>
      </c>
      <c r="G32" s="4"/>
      <c r="H32" s="4"/>
      <c r="I32" s="4"/>
      <c r="J32" s="4"/>
      <c r="K32" s="4"/>
      <c r="L32" s="4"/>
      <c r="M32" s="4"/>
      <c r="N32" s="4"/>
      <c r="O32" s="4"/>
      <c r="P32" s="4"/>
      <c r="Q32" s="4"/>
      <c r="R32" s="4"/>
      <c r="S32" s="4"/>
      <c r="T32" s="4"/>
      <c r="U32" s="4"/>
      <c r="V32" s="4"/>
      <c r="W32" s="4"/>
      <c r="X32" s="4"/>
      <c r="Y32" s="4"/>
      <c r="Z32" s="4"/>
    </row>
    <row r="33">
      <c r="A33" s="12" t="str">
        <f>'Almacén '!B34</f>
        <v/>
      </c>
      <c r="B33" s="13" t="str">
        <f>'Almacén '!D34</f>
        <v/>
      </c>
      <c r="C33" s="14">
        <f>'Almacén '!F34</f>
        <v>1</v>
      </c>
      <c r="D33" s="10" t="str">
        <f>'Almacén '!G34</f>
        <v/>
      </c>
      <c r="E33" s="15">
        <f>'Almacén '!H34</f>
        <v>0</v>
      </c>
      <c r="F33" s="16" t="str">
        <f>'Almacén '!A34</f>
        <v>ABA-030</v>
      </c>
      <c r="G33" s="4"/>
      <c r="H33" s="4"/>
      <c r="I33" s="4"/>
      <c r="J33" s="4"/>
      <c r="K33" s="4"/>
      <c r="L33" s="4"/>
      <c r="M33" s="4"/>
      <c r="N33" s="4"/>
      <c r="O33" s="4"/>
      <c r="P33" s="4"/>
      <c r="Q33" s="4"/>
      <c r="R33" s="4"/>
      <c r="S33" s="4"/>
      <c r="T33" s="4"/>
      <c r="U33" s="4"/>
      <c r="V33" s="4"/>
      <c r="W33" s="4"/>
      <c r="X33" s="4"/>
      <c r="Y33" s="4"/>
      <c r="Z33" s="4"/>
    </row>
    <row r="34">
      <c r="A34" s="12" t="str">
        <f>'Almacén '!B35</f>
        <v/>
      </c>
      <c r="B34" s="13" t="str">
        <f>'Almacén '!D35</f>
        <v/>
      </c>
      <c r="C34" s="14">
        <f>'Almacén '!F35</f>
        <v>1</v>
      </c>
      <c r="D34" s="10" t="str">
        <f>'Almacén '!G35</f>
        <v/>
      </c>
      <c r="E34" s="15">
        <f>'Almacén '!H35</f>
        <v>0</v>
      </c>
      <c r="F34" s="16" t="str">
        <f>'Almacén '!A35</f>
        <v>ABA-031</v>
      </c>
      <c r="G34" s="4"/>
      <c r="H34" s="4"/>
      <c r="I34" s="4"/>
      <c r="J34" s="4"/>
      <c r="K34" s="4"/>
      <c r="L34" s="4"/>
      <c r="M34" s="4"/>
      <c r="N34" s="4"/>
      <c r="O34" s="4"/>
      <c r="P34" s="4"/>
      <c r="Q34" s="4"/>
      <c r="R34" s="4"/>
      <c r="S34" s="4"/>
      <c r="T34" s="4"/>
      <c r="U34" s="4"/>
      <c r="V34" s="4"/>
      <c r="W34" s="4"/>
      <c r="X34" s="4"/>
      <c r="Y34" s="4"/>
      <c r="Z34" s="4"/>
    </row>
    <row r="35">
      <c r="A35" s="12" t="str">
        <f>'Almacén '!B36</f>
        <v/>
      </c>
      <c r="B35" s="13" t="str">
        <f>'Almacén '!D36</f>
        <v/>
      </c>
      <c r="C35" s="14">
        <f>'Almacén '!F36</f>
        <v>1</v>
      </c>
      <c r="D35" s="10" t="str">
        <f>'Almacén '!G36</f>
        <v/>
      </c>
      <c r="E35" s="15">
        <f>'Almacén '!H36</f>
        <v>0</v>
      </c>
      <c r="F35" s="16" t="str">
        <f>'Almacén '!A36</f>
        <v>ABA-032</v>
      </c>
      <c r="G35" s="4"/>
      <c r="H35" s="4"/>
      <c r="I35" s="4"/>
      <c r="J35" s="4"/>
      <c r="K35" s="4"/>
      <c r="L35" s="4"/>
      <c r="M35" s="4"/>
      <c r="N35" s="4"/>
      <c r="O35" s="4"/>
      <c r="P35" s="4"/>
      <c r="Q35" s="4"/>
      <c r="R35" s="4"/>
      <c r="S35" s="4"/>
      <c r="T35" s="4"/>
      <c r="U35" s="4"/>
      <c r="V35" s="4"/>
      <c r="W35" s="4"/>
      <c r="X35" s="4"/>
      <c r="Y35" s="4"/>
      <c r="Z35" s="4"/>
    </row>
    <row r="36">
      <c r="A36" s="12" t="str">
        <f>'Almacén '!B37</f>
        <v/>
      </c>
      <c r="B36" s="13" t="str">
        <f>'Almacén '!D37</f>
        <v/>
      </c>
      <c r="C36" s="14">
        <f>'Almacén '!F37</f>
        <v>1</v>
      </c>
      <c r="D36" s="10" t="str">
        <f>'Almacén '!G37</f>
        <v/>
      </c>
      <c r="E36" s="15">
        <f>'Almacén '!H37</f>
        <v>0</v>
      </c>
      <c r="F36" s="16" t="str">
        <f>'Almacén '!A37</f>
        <v>ABA-033</v>
      </c>
      <c r="G36" s="4"/>
      <c r="H36" s="4"/>
      <c r="I36" s="4"/>
      <c r="J36" s="4"/>
      <c r="K36" s="4"/>
      <c r="L36" s="4"/>
      <c r="M36" s="4"/>
      <c r="N36" s="4"/>
      <c r="O36" s="4"/>
      <c r="P36" s="4"/>
      <c r="Q36" s="4"/>
      <c r="R36" s="4"/>
      <c r="S36" s="4"/>
      <c r="T36" s="4"/>
      <c r="U36" s="4"/>
      <c r="V36" s="4"/>
      <c r="W36" s="4"/>
      <c r="X36" s="4"/>
      <c r="Y36" s="4"/>
      <c r="Z36" s="4"/>
    </row>
    <row r="37">
      <c r="A37" s="12" t="str">
        <f>'Almacén '!B38</f>
        <v/>
      </c>
      <c r="B37" s="13" t="str">
        <f>'Almacén '!D38</f>
        <v/>
      </c>
      <c r="C37" s="14">
        <f>'Almacén '!F38</f>
        <v>1</v>
      </c>
      <c r="D37" s="10" t="str">
        <f>'Almacén '!G38</f>
        <v/>
      </c>
      <c r="E37" s="15">
        <f>'Almacén '!H38</f>
        <v>0</v>
      </c>
      <c r="F37" s="16" t="str">
        <f>'Almacén '!A38</f>
        <v>ABA-034</v>
      </c>
      <c r="G37" s="4"/>
      <c r="H37" s="4"/>
      <c r="I37" s="4"/>
      <c r="J37" s="4"/>
      <c r="K37" s="4"/>
      <c r="L37" s="4"/>
      <c r="M37" s="4"/>
      <c r="N37" s="4"/>
      <c r="O37" s="4"/>
      <c r="P37" s="4"/>
      <c r="Q37" s="4"/>
      <c r="R37" s="4"/>
      <c r="S37" s="4"/>
      <c r="T37" s="4"/>
      <c r="U37" s="4"/>
      <c r="V37" s="4"/>
      <c r="W37" s="4"/>
      <c r="X37" s="4"/>
      <c r="Y37" s="4"/>
      <c r="Z37" s="4"/>
    </row>
    <row r="38">
      <c r="A38" s="12" t="str">
        <f>'Almacén '!B39</f>
        <v/>
      </c>
      <c r="B38" s="13" t="str">
        <f>'Almacén '!D39</f>
        <v/>
      </c>
      <c r="C38" s="14">
        <f>'Almacén '!F39</f>
        <v>1</v>
      </c>
      <c r="D38" s="10" t="str">
        <f>'Almacén '!G39</f>
        <v/>
      </c>
      <c r="E38" s="15">
        <f>'Almacén '!H39</f>
        <v>0</v>
      </c>
      <c r="F38" s="16" t="str">
        <f>'Almacén '!A39</f>
        <v>ABA-035</v>
      </c>
      <c r="G38" s="4"/>
      <c r="H38" s="4"/>
      <c r="I38" s="4"/>
      <c r="J38" s="4"/>
      <c r="K38" s="4"/>
      <c r="L38" s="4"/>
      <c r="M38" s="4"/>
      <c r="N38" s="4"/>
      <c r="O38" s="4"/>
      <c r="P38" s="4"/>
      <c r="Q38" s="4"/>
      <c r="R38" s="4"/>
      <c r="S38" s="4"/>
      <c r="T38" s="4"/>
      <c r="U38" s="4"/>
      <c r="V38" s="4"/>
      <c r="W38" s="4"/>
      <c r="X38" s="4"/>
      <c r="Y38" s="4"/>
      <c r="Z38" s="4"/>
    </row>
    <row r="39">
      <c r="A39" s="12" t="str">
        <f>'Almacén '!B40</f>
        <v/>
      </c>
      <c r="B39" s="13" t="str">
        <f>'Almacén '!D40</f>
        <v/>
      </c>
      <c r="C39" s="14">
        <f>'Almacén '!F40</f>
        <v>1</v>
      </c>
      <c r="D39" s="10" t="str">
        <f>'Almacén '!G40</f>
        <v/>
      </c>
      <c r="E39" s="15">
        <f>'Almacén '!H40</f>
        <v>0</v>
      </c>
      <c r="F39" s="16" t="str">
        <f>'Almacén '!A40</f>
        <v>ABA-036</v>
      </c>
      <c r="G39" s="4"/>
      <c r="H39" s="4"/>
      <c r="I39" s="4"/>
      <c r="J39" s="4"/>
      <c r="K39" s="4"/>
      <c r="L39" s="4"/>
      <c r="M39" s="4"/>
      <c r="N39" s="4"/>
      <c r="O39" s="4"/>
      <c r="P39" s="4"/>
      <c r="Q39" s="4"/>
      <c r="R39" s="4"/>
      <c r="S39" s="4"/>
      <c r="T39" s="4"/>
      <c r="U39" s="4"/>
      <c r="V39" s="4"/>
      <c r="W39" s="4"/>
      <c r="X39" s="4"/>
      <c r="Y39" s="4"/>
      <c r="Z39" s="4"/>
    </row>
    <row r="40">
      <c r="A40" s="12" t="str">
        <f>'Almacén '!B41</f>
        <v/>
      </c>
      <c r="B40" s="13" t="str">
        <f>'Almacén '!D41</f>
        <v/>
      </c>
      <c r="C40" s="14">
        <f>'Almacén '!F41</f>
        <v>1</v>
      </c>
      <c r="D40" s="10" t="str">
        <f>'Almacén '!G41</f>
        <v/>
      </c>
      <c r="E40" s="15">
        <f>'Almacén '!H41</f>
        <v>0</v>
      </c>
      <c r="F40" s="16" t="str">
        <f>'Almacén '!A41</f>
        <v>ABA-037</v>
      </c>
      <c r="G40" s="4"/>
      <c r="H40" s="4"/>
      <c r="I40" s="4"/>
      <c r="J40" s="4"/>
      <c r="K40" s="4"/>
      <c r="L40" s="4"/>
      <c r="M40" s="4"/>
      <c r="N40" s="4"/>
      <c r="O40" s="4"/>
      <c r="P40" s="4"/>
      <c r="Q40" s="4"/>
      <c r="R40" s="4"/>
      <c r="S40" s="4"/>
      <c r="T40" s="4"/>
      <c r="U40" s="4"/>
      <c r="V40" s="4"/>
      <c r="W40" s="4"/>
      <c r="X40" s="4"/>
      <c r="Y40" s="4"/>
      <c r="Z40" s="4"/>
    </row>
    <row r="41">
      <c r="A41" s="12" t="str">
        <f>'Almacén '!B42</f>
        <v/>
      </c>
      <c r="B41" s="13" t="str">
        <f>'Almacén '!D42</f>
        <v/>
      </c>
      <c r="C41" s="14">
        <f>'Almacén '!F42</f>
        <v>1</v>
      </c>
      <c r="D41" s="10" t="str">
        <f>'Almacén '!G42</f>
        <v/>
      </c>
      <c r="E41" s="15">
        <f>'Almacén '!H42</f>
        <v>0</v>
      </c>
      <c r="F41" s="16" t="str">
        <f>'Almacén '!A42</f>
        <v>ABA-038</v>
      </c>
      <c r="G41" s="4"/>
      <c r="H41" s="4"/>
      <c r="I41" s="4"/>
      <c r="J41" s="4"/>
      <c r="K41" s="4"/>
      <c r="L41" s="4"/>
      <c r="M41" s="4"/>
      <c r="N41" s="4"/>
      <c r="O41" s="4"/>
      <c r="P41" s="4"/>
      <c r="Q41" s="4"/>
      <c r="R41" s="4"/>
      <c r="S41" s="4"/>
      <c r="T41" s="4"/>
      <c r="U41" s="4"/>
      <c r="V41" s="4"/>
      <c r="W41" s="4"/>
      <c r="X41" s="4"/>
      <c r="Y41" s="4"/>
      <c r="Z41" s="4"/>
    </row>
    <row r="42">
      <c r="A42" s="12" t="str">
        <f>'Almacén '!B43</f>
        <v/>
      </c>
      <c r="B42" s="13" t="str">
        <f>'Almacén '!D43</f>
        <v/>
      </c>
      <c r="C42" s="14">
        <f>'Almacén '!F43</f>
        <v>1</v>
      </c>
      <c r="D42" s="10" t="str">
        <f>'Almacén '!G43</f>
        <v/>
      </c>
      <c r="E42" s="15">
        <f>'Almacén '!H43</f>
        <v>0</v>
      </c>
      <c r="F42" s="16" t="str">
        <f>'Almacén '!A43</f>
        <v>ABA-039</v>
      </c>
      <c r="G42" s="4"/>
      <c r="H42" s="4"/>
      <c r="I42" s="4"/>
      <c r="J42" s="4"/>
      <c r="K42" s="4"/>
      <c r="L42" s="4"/>
      <c r="M42" s="4"/>
      <c r="N42" s="4"/>
      <c r="O42" s="4"/>
      <c r="P42" s="4"/>
      <c r="Q42" s="4"/>
      <c r="R42" s="4"/>
      <c r="S42" s="4"/>
      <c r="T42" s="4"/>
      <c r="U42" s="4"/>
      <c r="V42" s="4"/>
      <c r="W42" s="4"/>
      <c r="X42" s="4"/>
      <c r="Y42" s="4"/>
      <c r="Z42" s="4"/>
    </row>
    <row r="43">
      <c r="A43" s="12" t="str">
        <f>'Almacén '!B44</f>
        <v/>
      </c>
      <c r="B43" s="13" t="str">
        <f>'Almacén '!D44</f>
        <v/>
      </c>
      <c r="C43" s="14">
        <f>'Almacén '!F44</f>
        <v>1</v>
      </c>
      <c r="D43" s="10" t="str">
        <f>'Almacén '!G44</f>
        <v/>
      </c>
      <c r="E43" s="15">
        <f>'Almacén '!H44</f>
        <v>0</v>
      </c>
      <c r="F43" s="16" t="str">
        <f>'Almacén '!A44</f>
        <v>ABA-040</v>
      </c>
      <c r="G43" s="4"/>
      <c r="H43" s="4"/>
      <c r="I43" s="4"/>
      <c r="J43" s="4"/>
      <c r="K43" s="4"/>
      <c r="L43" s="4"/>
      <c r="M43" s="4"/>
      <c r="N43" s="4"/>
      <c r="O43" s="4"/>
      <c r="P43" s="4"/>
      <c r="Q43" s="4"/>
      <c r="R43" s="4"/>
      <c r="S43" s="4"/>
      <c r="T43" s="4"/>
      <c r="U43" s="4"/>
      <c r="V43" s="4"/>
      <c r="W43" s="4"/>
      <c r="X43" s="4"/>
      <c r="Y43" s="4"/>
      <c r="Z43" s="4"/>
    </row>
    <row r="44">
      <c r="A44" s="12" t="str">
        <f>'Almacén '!B45</f>
        <v/>
      </c>
      <c r="B44" s="13" t="str">
        <f>'Almacén '!D45</f>
        <v/>
      </c>
      <c r="C44" s="14">
        <f>'Almacén '!F45</f>
        <v>1</v>
      </c>
      <c r="D44" s="10" t="str">
        <f>'Almacén '!G45</f>
        <v/>
      </c>
      <c r="E44" s="15">
        <f>'Almacén '!H45</f>
        <v>0</v>
      </c>
      <c r="F44" s="16" t="str">
        <f>'Almacén '!A45</f>
        <v>ABA-041</v>
      </c>
      <c r="G44" s="4"/>
      <c r="H44" s="4"/>
      <c r="I44" s="4"/>
      <c r="J44" s="4"/>
      <c r="K44" s="4"/>
      <c r="L44" s="4"/>
      <c r="M44" s="4"/>
      <c r="N44" s="4"/>
      <c r="O44" s="4"/>
      <c r="P44" s="4"/>
      <c r="Q44" s="4"/>
      <c r="R44" s="4"/>
      <c r="S44" s="4"/>
      <c r="T44" s="4"/>
      <c r="U44" s="4"/>
      <c r="V44" s="4"/>
      <c r="W44" s="4"/>
      <c r="X44" s="4"/>
      <c r="Y44" s="4"/>
      <c r="Z44" s="4"/>
    </row>
    <row r="45">
      <c r="A45" s="12" t="str">
        <f>'Almacén '!B46</f>
        <v/>
      </c>
      <c r="B45" s="13" t="str">
        <f>'Almacén '!D46</f>
        <v/>
      </c>
      <c r="C45" s="14">
        <f>'Almacén '!F46</f>
        <v>1</v>
      </c>
      <c r="D45" s="10" t="str">
        <f>'Almacén '!G46</f>
        <v/>
      </c>
      <c r="E45" s="15">
        <f>'Almacén '!H46</f>
        <v>0</v>
      </c>
      <c r="F45" s="16" t="str">
        <f>'Almacén '!A46</f>
        <v>ABA-042</v>
      </c>
      <c r="G45" s="4"/>
      <c r="H45" s="4"/>
      <c r="I45" s="4"/>
      <c r="J45" s="4"/>
      <c r="K45" s="4"/>
      <c r="L45" s="4"/>
      <c r="M45" s="4"/>
      <c r="N45" s="4"/>
      <c r="O45" s="4"/>
      <c r="P45" s="4"/>
      <c r="Q45" s="4"/>
      <c r="R45" s="4"/>
      <c r="S45" s="4"/>
      <c r="T45" s="4"/>
      <c r="U45" s="4"/>
      <c r="V45" s="4"/>
      <c r="W45" s="4"/>
      <c r="X45" s="4"/>
      <c r="Y45" s="4"/>
      <c r="Z45" s="4"/>
    </row>
    <row r="46">
      <c r="A46" s="12" t="str">
        <f>'Almacén '!B47</f>
        <v/>
      </c>
      <c r="B46" s="13" t="str">
        <f>'Almacén '!D47</f>
        <v/>
      </c>
      <c r="C46" s="14">
        <f>'Almacén '!F47</f>
        <v>1</v>
      </c>
      <c r="D46" s="10" t="str">
        <f>'Almacén '!G47</f>
        <v/>
      </c>
      <c r="E46" s="15">
        <f>'Almacén '!H47</f>
        <v>0</v>
      </c>
      <c r="F46" s="16" t="str">
        <f>'Almacén '!A47</f>
        <v>ABA-043</v>
      </c>
      <c r="G46" s="4"/>
      <c r="H46" s="4"/>
      <c r="I46" s="4"/>
      <c r="J46" s="4"/>
      <c r="K46" s="4"/>
      <c r="L46" s="4"/>
      <c r="M46" s="4"/>
      <c r="N46" s="4"/>
      <c r="O46" s="4"/>
      <c r="P46" s="4"/>
      <c r="Q46" s="4"/>
      <c r="R46" s="4"/>
      <c r="S46" s="4"/>
      <c r="T46" s="4"/>
      <c r="U46" s="4"/>
      <c r="V46" s="4"/>
      <c r="W46" s="4"/>
      <c r="X46" s="4"/>
      <c r="Y46" s="4"/>
      <c r="Z46" s="4"/>
    </row>
    <row r="47">
      <c r="A47" s="12" t="str">
        <f>'Almacén '!B48</f>
        <v/>
      </c>
      <c r="B47" s="13" t="str">
        <f>'Almacén '!D48</f>
        <v/>
      </c>
      <c r="C47" s="14">
        <f>'Almacén '!F48</f>
        <v>1</v>
      </c>
      <c r="D47" s="10" t="str">
        <f>'Almacén '!G48</f>
        <v/>
      </c>
      <c r="E47" s="15">
        <f>'Almacén '!H48</f>
        <v>0</v>
      </c>
      <c r="F47" s="16" t="str">
        <f>'Almacén '!A48</f>
        <v>ABA-044</v>
      </c>
      <c r="G47" s="4"/>
      <c r="H47" s="4"/>
      <c r="I47" s="4"/>
      <c r="J47" s="4"/>
      <c r="K47" s="4"/>
      <c r="L47" s="4"/>
      <c r="M47" s="4"/>
      <c r="N47" s="4"/>
      <c r="O47" s="4"/>
      <c r="P47" s="4"/>
      <c r="Q47" s="4"/>
      <c r="R47" s="4"/>
      <c r="S47" s="4"/>
      <c r="T47" s="4"/>
      <c r="U47" s="4"/>
      <c r="V47" s="4"/>
      <c r="W47" s="4"/>
      <c r="X47" s="4"/>
      <c r="Y47" s="4"/>
      <c r="Z47" s="4"/>
    </row>
    <row r="48">
      <c r="A48" s="12" t="str">
        <f>'Almacén '!B49</f>
        <v/>
      </c>
      <c r="B48" s="13" t="str">
        <f>'Almacén '!D49</f>
        <v/>
      </c>
      <c r="C48" s="14">
        <f>'Almacén '!F49</f>
        <v>1</v>
      </c>
      <c r="D48" s="10" t="str">
        <f>'Almacén '!G49</f>
        <v/>
      </c>
      <c r="E48" s="15">
        <f>'Almacén '!H49</f>
        <v>0</v>
      </c>
      <c r="F48" s="16" t="str">
        <f>'Almacén '!A49</f>
        <v>ABA-045</v>
      </c>
      <c r="G48" s="4"/>
      <c r="H48" s="4"/>
      <c r="I48" s="4"/>
      <c r="J48" s="4"/>
      <c r="K48" s="4"/>
      <c r="L48" s="4"/>
      <c r="M48" s="4"/>
      <c r="N48" s="4"/>
      <c r="O48" s="4"/>
      <c r="P48" s="4"/>
      <c r="Q48" s="4"/>
      <c r="R48" s="4"/>
      <c r="S48" s="4"/>
      <c r="T48" s="4"/>
      <c r="U48" s="4"/>
      <c r="V48" s="4"/>
      <c r="W48" s="4"/>
      <c r="X48" s="4"/>
      <c r="Y48" s="4"/>
      <c r="Z48" s="4"/>
    </row>
    <row r="49">
      <c r="A49" s="12" t="str">
        <f>'Almacén '!B50</f>
        <v/>
      </c>
      <c r="B49" s="13" t="str">
        <f>'Almacén '!D50</f>
        <v/>
      </c>
      <c r="C49" s="14">
        <f>'Almacén '!F50</f>
        <v>1</v>
      </c>
      <c r="D49" s="10" t="str">
        <f>'Almacén '!G50</f>
        <v/>
      </c>
      <c r="E49" s="15">
        <f>'Almacén '!H50</f>
        <v>0</v>
      </c>
      <c r="F49" s="16" t="str">
        <f>'Almacén '!A50</f>
        <v>ABA-046</v>
      </c>
      <c r="G49" s="4"/>
      <c r="H49" s="4"/>
      <c r="I49" s="4"/>
      <c r="J49" s="4"/>
      <c r="K49" s="4"/>
      <c r="L49" s="4"/>
      <c r="M49" s="4"/>
      <c r="N49" s="4"/>
      <c r="O49" s="4"/>
      <c r="P49" s="4"/>
      <c r="Q49" s="4"/>
      <c r="R49" s="4"/>
      <c r="S49" s="4"/>
      <c r="T49" s="4"/>
      <c r="U49" s="4"/>
      <c r="V49" s="4"/>
      <c r="W49" s="4"/>
      <c r="X49" s="4"/>
      <c r="Y49" s="4"/>
      <c r="Z49" s="4"/>
    </row>
    <row r="50">
      <c r="A50" s="12" t="str">
        <f>'Almacén '!B51</f>
        <v/>
      </c>
      <c r="B50" s="13" t="str">
        <f>'Almacén '!D51</f>
        <v/>
      </c>
      <c r="C50" s="14">
        <f>'Almacén '!F51</f>
        <v>1</v>
      </c>
      <c r="D50" s="10" t="str">
        <f>'Almacén '!G51</f>
        <v/>
      </c>
      <c r="E50" s="15">
        <f>'Almacén '!H51</f>
        <v>0</v>
      </c>
      <c r="F50" s="16" t="str">
        <f>'Almacén '!A51</f>
        <v>ABA-047</v>
      </c>
      <c r="G50" s="4"/>
      <c r="H50" s="4"/>
      <c r="I50" s="4"/>
      <c r="J50" s="4"/>
      <c r="K50" s="4"/>
      <c r="L50" s="4"/>
      <c r="M50" s="4"/>
      <c r="N50" s="4"/>
      <c r="O50" s="4"/>
      <c r="P50" s="4"/>
      <c r="Q50" s="4"/>
      <c r="R50" s="4"/>
      <c r="S50" s="4"/>
      <c r="T50" s="4"/>
      <c r="U50" s="4"/>
      <c r="V50" s="4"/>
      <c r="W50" s="4"/>
      <c r="X50" s="4"/>
      <c r="Y50" s="4"/>
      <c r="Z50" s="4"/>
    </row>
    <row r="51">
      <c r="A51" s="12" t="str">
        <f>'Almacén '!B52</f>
        <v/>
      </c>
      <c r="B51" s="13" t="str">
        <f>'Almacén '!D52</f>
        <v/>
      </c>
      <c r="C51" s="14">
        <f>'Almacén '!F52</f>
        <v>1</v>
      </c>
      <c r="D51" s="10" t="str">
        <f>'Almacén '!G52</f>
        <v/>
      </c>
      <c r="E51" s="15">
        <f>'Almacén '!H52</f>
        <v>0</v>
      </c>
      <c r="F51" s="16" t="str">
        <f>'Almacén '!A52</f>
        <v>ABA-048</v>
      </c>
      <c r="G51" s="4"/>
      <c r="H51" s="4"/>
      <c r="I51" s="4"/>
      <c r="J51" s="4"/>
      <c r="K51" s="4"/>
      <c r="L51" s="4"/>
      <c r="M51" s="4"/>
      <c r="N51" s="4"/>
      <c r="O51" s="4"/>
      <c r="P51" s="4"/>
      <c r="Q51" s="4"/>
      <c r="R51" s="4"/>
      <c r="S51" s="4"/>
      <c r="T51" s="4"/>
      <c r="U51" s="4"/>
      <c r="V51" s="4"/>
      <c r="W51" s="4"/>
      <c r="X51" s="4"/>
      <c r="Y51" s="4"/>
      <c r="Z51" s="4"/>
    </row>
    <row r="52">
      <c r="A52" s="12" t="str">
        <f>'Almacén '!B53</f>
        <v/>
      </c>
      <c r="B52" s="13" t="str">
        <f>'Almacén '!D53</f>
        <v/>
      </c>
      <c r="C52" s="14">
        <f>'Almacén '!F53</f>
        <v>1</v>
      </c>
      <c r="D52" s="10" t="str">
        <f>'Almacén '!G53</f>
        <v/>
      </c>
      <c r="E52" s="15">
        <f>'Almacén '!H53</f>
        <v>0</v>
      </c>
      <c r="F52" s="16" t="str">
        <f>'Almacén '!A53</f>
        <v>ABA-049</v>
      </c>
      <c r="G52" s="4"/>
      <c r="H52" s="4"/>
      <c r="I52" s="4"/>
      <c r="J52" s="4"/>
      <c r="K52" s="4"/>
      <c r="L52" s="4"/>
      <c r="M52" s="4"/>
      <c r="N52" s="4"/>
      <c r="O52" s="4"/>
      <c r="P52" s="4"/>
      <c r="Q52" s="4"/>
      <c r="R52" s="4"/>
      <c r="S52" s="4"/>
      <c r="T52" s="4"/>
      <c r="U52" s="4"/>
      <c r="V52" s="4"/>
      <c r="W52" s="4"/>
      <c r="X52" s="4"/>
      <c r="Y52" s="4"/>
      <c r="Z52" s="4"/>
    </row>
    <row r="53">
      <c r="A53" s="12" t="str">
        <f>'Almacén '!B54</f>
        <v/>
      </c>
      <c r="B53" s="13" t="str">
        <f>'Almacén '!D54</f>
        <v/>
      </c>
      <c r="C53" s="14">
        <f>'Almacén '!F54</f>
        <v>1</v>
      </c>
      <c r="D53" s="10" t="str">
        <f>'Almacén '!G54</f>
        <v/>
      </c>
      <c r="E53" s="15">
        <f>'Almacén '!H54</f>
        <v>0</v>
      </c>
      <c r="F53" s="16" t="str">
        <f>'Almacén '!A54</f>
        <v>ABA-050</v>
      </c>
      <c r="G53" s="4"/>
      <c r="H53" s="4"/>
      <c r="I53" s="4"/>
      <c r="J53" s="4"/>
      <c r="K53" s="4"/>
      <c r="L53" s="4"/>
      <c r="M53" s="4"/>
      <c r="N53" s="4"/>
      <c r="O53" s="4"/>
      <c r="P53" s="4"/>
      <c r="Q53" s="4"/>
      <c r="R53" s="4"/>
      <c r="S53" s="4"/>
      <c r="T53" s="4"/>
      <c r="U53" s="4"/>
      <c r="V53" s="4"/>
      <c r="W53" s="4"/>
      <c r="X53" s="4"/>
      <c r="Y53" s="4"/>
      <c r="Z53" s="4"/>
    </row>
    <row r="54">
      <c r="A54" s="12" t="str">
        <f>'Almacén '!B55</f>
        <v/>
      </c>
      <c r="B54" s="13" t="str">
        <f>'Almacén '!D55</f>
        <v/>
      </c>
      <c r="C54" s="14">
        <f>'Almacén '!F55</f>
        <v>1</v>
      </c>
      <c r="D54" s="10" t="str">
        <f>'Almacén '!G55</f>
        <v/>
      </c>
      <c r="E54" s="15">
        <f>'Almacén '!H55</f>
        <v>0</v>
      </c>
      <c r="F54" s="16" t="str">
        <f>'Almacén '!A55</f>
        <v>ABA-051</v>
      </c>
      <c r="G54" s="4"/>
      <c r="H54" s="4"/>
      <c r="I54" s="4"/>
      <c r="J54" s="4"/>
      <c r="K54" s="4"/>
      <c r="L54" s="4"/>
      <c r="M54" s="4"/>
      <c r="N54" s="4"/>
      <c r="O54" s="4"/>
      <c r="P54" s="4"/>
      <c r="Q54" s="4"/>
      <c r="R54" s="4"/>
      <c r="S54" s="4"/>
      <c r="T54" s="4"/>
      <c r="U54" s="4"/>
      <c r="V54" s="4"/>
      <c r="W54" s="4"/>
      <c r="X54" s="4"/>
      <c r="Y54" s="4"/>
      <c r="Z54" s="4"/>
    </row>
    <row r="55">
      <c r="A55" s="12" t="str">
        <f>'Almacén '!B56</f>
        <v/>
      </c>
      <c r="B55" s="13" t="str">
        <f>'Almacén '!D56</f>
        <v/>
      </c>
      <c r="C55" s="14">
        <f>'Almacén '!F56</f>
        <v>1</v>
      </c>
      <c r="D55" s="10" t="str">
        <f>'Almacén '!G56</f>
        <v/>
      </c>
      <c r="E55" s="15">
        <f>'Almacén '!H56</f>
        <v>0</v>
      </c>
      <c r="F55" s="16" t="str">
        <f>'Almacén '!A56</f>
        <v>ABA-052</v>
      </c>
      <c r="G55" s="4"/>
      <c r="H55" s="4"/>
      <c r="I55" s="4"/>
      <c r="J55" s="4"/>
      <c r="K55" s="4"/>
      <c r="L55" s="4"/>
      <c r="M55" s="4"/>
      <c r="N55" s="4"/>
      <c r="O55" s="4"/>
      <c r="P55" s="4"/>
      <c r="Q55" s="4"/>
      <c r="R55" s="4"/>
      <c r="S55" s="4"/>
      <c r="T55" s="4"/>
      <c r="U55" s="4"/>
      <c r="V55" s="4"/>
      <c r="W55" s="4"/>
      <c r="X55" s="4"/>
      <c r="Y55" s="4"/>
      <c r="Z55" s="4"/>
    </row>
    <row r="56">
      <c r="A56" s="12" t="str">
        <f>'Almacén '!B57</f>
        <v/>
      </c>
      <c r="B56" s="13" t="str">
        <f>'Almacén '!D57</f>
        <v/>
      </c>
      <c r="C56" s="14">
        <f>'Almacén '!F57</f>
        <v>1</v>
      </c>
      <c r="D56" s="10" t="str">
        <f>'Almacén '!G57</f>
        <v/>
      </c>
      <c r="E56" s="15">
        <f>'Almacén '!H57</f>
        <v>0</v>
      </c>
      <c r="F56" s="16" t="str">
        <f>'Almacén '!A57</f>
        <v>ABA-053</v>
      </c>
      <c r="G56" s="4"/>
      <c r="H56" s="4"/>
      <c r="I56" s="4"/>
      <c r="J56" s="4"/>
      <c r="K56" s="4"/>
      <c r="L56" s="4"/>
      <c r="M56" s="4"/>
      <c r="N56" s="4"/>
      <c r="O56" s="4"/>
      <c r="P56" s="4"/>
      <c r="Q56" s="4"/>
      <c r="R56" s="4"/>
      <c r="S56" s="4"/>
      <c r="T56" s="4"/>
      <c r="U56" s="4"/>
      <c r="V56" s="4"/>
      <c r="W56" s="4"/>
      <c r="X56" s="4"/>
      <c r="Y56" s="4"/>
      <c r="Z56" s="4"/>
    </row>
    <row r="57">
      <c r="A57" s="12" t="str">
        <f>'Almacén '!B58</f>
        <v/>
      </c>
      <c r="B57" s="13" t="str">
        <f>'Almacén '!D58</f>
        <v/>
      </c>
      <c r="C57" s="14">
        <f>'Almacén '!F58</f>
        <v>1</v>
      </c>
      <c r="D57" s="10" t="str">
        <f>'Almacén '!G58</f>
        <v/>
      </c>
      <c r="E57" s="15">
        <f>'Almacén '!H58</f>
        <v>0</v>
      </c>
      <c r="F57" s="16" t="str">
        <f>'Almacén '!A58</f>
        <v>ABA-054</v>
      </c>
      <c r="G57" s="4"/>
      <c r="H57" s="4"/>
      <c r="I57" s="4"/>
      <c r="J57" s="4"/>
      <c r="K57" s="4"/>
      <c r="L57" s="4"/>
      <c r="M57" s="4"/>
      <c r="N57" s="4"/>
      <c r="O57" s="4"/>
      <c r="P57" s="4"/>
      <c r="Q57" s="4"/>
      <c r="R57" s="4"/>
      <c r="S57" s="4"/>
      <c r="T57" s="4"/>
      <c r="U57" s="4"/>
      <c r="V57" s="4"/>
      <c r="W57" s="4"/>
      <c r="X57" s="4"/>
      <c r="Y57" s="4"/>
      <c r="Z57" s="4"/>
    </row>
    <row r="58">
      <c r="A58" s="12" t="str">
        <f>'Almacén '!B59</f>
        <v/>
      </c>
      <c r="B58" s="13" t="str">
        <f>'Almacén '!D59</f>
        <v/>
      </c>
      <c r="C58" s="14">
        <f>'Almacén '!F59</f>
        <v>1</v>
      </c>
      <c r="D58" s="10" t="str">
        <f>'Almacén '!G59</f>
        <v/>
      </c>
      <c r="E58" s="15">
        <f>'Almacén '!H59</f>
        <v>0</v>
      </c>
      <c r="F58" s="16" t="str">
        <f>'Almacén '!A59</f>
        <v>ABA-055</v>
      </c>
      <c r="G58" s="4"/>
      <c r="H58" s="4"/>
      <c r="I58" s="4"/>
      <c r="J58" s="4"/>
      <c r="K58" s="4"/>
      <c r="L58" s="4"/>
      <c r="M58" s="4"/>
      <c r="N58" s="4"/>
      <c r="O58" s="4"/>
      <c r="P58" s="4"/>
      <c r="Q58" s="4"/>
      <c r="R58" s="4"/>
      <c r="S58" s="4"/>
      <c r="T58" s="4"/>
      <c r="U58" s="4"/>
      <c r="V58" s="4"/>
      <c r="W58" s="4"/>
      <c r="X58" s="4"/>
      <c r="Y58" s="4"/>
      <c r="Z58" s="4"/>
    </row>
    <row r="59">
      <c r="A59" s="12" t="str">
        <f>'Almacén '!B60</f>
        <v/>
      </c>
      <c r="B59" s="13" t="str">
        <f>'Almacén '!D60</f>
        <v/>
      </c>
      <c r="C59" s="14">
        <f>'Almacén '!F60</f>
        <v>1</v>
      </c>
      <c r="D59" s="10" t="str">
        <f>'Almacén '!G60</f>
        <v/>
      </c>
      <c r="E59" s="15">
        <f>'Almacén '!H60</f>
        <v>0</v>
      </c>
      <c r="F59" s="16" t="str">
        <f>'Almacén '!A60</f>
        <v>ABA-056</v>
      </c>
      <c r="G59" s="4"/>
      <c r="H59" s="4"/>
      <c r="I59" s="4"/>
      <c r="J59" s="4"/>
      <c r="K59" s="4"/>
      <c r="L59" s="4"/>
      <c r="M59" s="4"/>
      <c r="N59" s="4"/>
      <c r="O59" s="4"/>
      <c r="P59" s="4"/>
      <c r="Q59" s="4"/>
      <c r="R59" s="4"/>
      <c r="S59" s="4"/>
      <c r="T59" s="4"/>
      <c r="U59" s="4"/>
      <c r="V59" s="4"/>
      <c r="W59" s="4"/>
      <c r="X59" s="4"/>
      <c r="Y59" s="4"/>
      <c r="Z59" s="4"/>
    </row>
    <row r="60">
      <c r="A60" s="12" t="str">
        <f>'Almacén '!B61</f>
        <v/>
      </c>
      <c r="B60" s="13" t="str">
        <f>'Almacén '!D61</f>
        <v/>
      </c>
      <c r="C60" s="14">
        <f>'Almacén '!F61</f>
        <v>1</v>
      </c>
      <c r="D60" s="10" t="str">
        <f>'Almacén '!G61</f>
        <v/>
      </c>
      <c r="E60" s="15">
        <f>'Almacén '!H61</f>
        <v>0</v>
      </c>
      <c r="F60" s="16" t="str">
        <f>'Almacén '!A61</f>
        <v>ABA-057</v>
      </c>
      <c r="G60" s="4"/>
      <c r="H60" s="4"/>
      <c r="I60" s="4"/>
      <c r="J60" s="4"/>
      <c r="K60" s="4"/>
      <c r="L60" s="4"/>
      <c r="M60" s="4"/>
      <c r="N60" s="4"/>
      <c r="O60" s="4"/>
      <c r="P60" s="4"/>
      <c r="Q60" s="4"/>
      <c r="R60" s="4"/>
      <c r="S60" s="4"/>
      <c r="T60" s="4"/>
      <c r="U60" s="4"/>
      <c r="V60" s="4"/>
      <c r="W60" s="4"/>
      <c r="X60" s="4"/>
      <c r="Y60" s="4"/>
      <c r="Z60" s="4"/>
    </row>
    <row r="61">
      <c r="A61" s="12" t="str">
        <f>'Almacén '!B62</f>
        <v/>
      </c>
      <c r="B61" s="13" t="str">
        <f>'Almacén '!D62</f>
        <v/>
      </c>
      <c r="C61" s="14">
        <f>'Almacén '!F62</f>
        <v>1</v>
      </c>
      <c r="D61" s="10" t="str">
        <f>'Almacén '!G62</f>
        <v/>
      </c>
      <c r="E61" s="15">
        <f>'Almacén '!H62</f>
        <v>0</v>
      </c>
      <c r="F61" s="16" t="str">
        <f>'Almacén '!A62</f>
        <v>ABA-058</v>
      </c>
      <c r="G61" s="4"/>
      <c r="H61" s="4"/>
      <c r="I61" s="4"/>
      <c r="J61" s="4"/>
      <c r="K61" s="4"/>
      <c r="L61" s="4"/>
      <c r="M61" s="4"/>
      <c r="N61" s="4"/>
      <c r="O61" s="4"/>
      <c r="P61" s="4"/>
      <c r="Q61" s="4"/>
      <c r="R61" s="4"/>
      <c r="S61" s="4"/>
      <c r="T61" s="4"/>
      <c r="U61" s="4"/>
      <c r="V61" s="4"/>
      <c r="W61" s="4"/>
      <c r="X61" s="4"/>
      <c r="Y61" s="4"/>
      <c r="Z61" s="4"/>
    </row>
    <row r="62">
      <c r="A62" s="12" t="str">
        <f>'Almacén '!B63</f>
        <v/>
      </c>
      <c r="B62" s="13" t="str">
        <f>'Almacén '!D63</f>
        <v/>
      </c>
      <c r="C62" s="14">
        <f>'Almacén '!F63</f>
        <v>1</v>
      </c>
      <c r="D62" s="10" t="str">
        <f>'Almacén '!G63</f>
        <v/>
      </c>
      <c r="E62" s="15">
        <f>'Almacén '!H63</f>
        <v>0</v>
      </c>
      <c r="F62" s="16" t="str">
        <f>'Almacén '!A63</f>
        <v>ABA-059</v>
      </c>
      <c r="G62" s="4"/>
      <c r="H62" s="4"/>
      <c r="I62" s="4"/>
      <c r="J62" s="4"/>
      <c r="K62" s="4"/>
      <c r="L62" s="4"/>
      <c r="M62" s="4"/>
      <c r="N62" s="4"/>
      <c r="O62" s="4"/>
      <c r="P62" s="4"/>
      <c r="Q62" s="4"/>
      <c r="R62" s="4"/>
      <c r="S62" s="4"/>
      <c r="T62" s="4"/>
      <c r="U62" s="4"/>
      <c r="V62" s="4"/>
      <c r="W62" s="4"/>
      <c r="X62" s="4"/>
      <c r="Y62" s="4"/>
      <c r="Z62" s="4"/>
    </row>
    <row r="63">
      <c r="A63" s="12" t="str">
        <f>'Almacén '!B64</f>
        <v/>
      </c>
      <c r="B63" s="13" t="str">
        <f>'Almacén '!D64</f>
        <v/>
      </c>
      <c r="C63" s="14">
        <f>'Almacén '!F64</f>
        <v>1</v>
      </c>
      <c r="D63" s="10" t="str">
        <f>'Almacén '!G64</f>
        <v/>
      </c>
      <c r="E63" s="15">
        <f>'Almacén '!H64</f>
        <v>0</v>
      </c>
      <c r="F63" s="16" t="str">
        <f>'Almacén '!A64</f>
        <v>ABA-060</v>
      </c>
      <c r="G63" s="4"/>
      <c r="H63" s="4"/>
      <c r="I63" s="4"/>
      <c r="J63" s="4"/>
      <c r="K63" s="4"/>
      <c r="L63" s="4"/>
      <c r="M63" s="4"/>
      <c r="N63" s="4"/>
      <c r="O63" s="4"/>
      <c r="P63" s="4"/>
      <c r="Q63" s="4"/>
      <c r="R63" s="4"/>
      <c r="S63" s="4"/>
      <c r="T63" s="4"/>
      <c r="U63" s="4"/>
      <c r="V63" s="4"/>
      <c r="W63" s="4"/>
      <c r="X63" s="4"/>
      <c r="Y63" s="4"/>
      <c r="Z63" s="4"/>
    </row>
    <row r="64">
      <c r="A64" s="12" t="str">
        <f>'Almacén '!B65</f>
        <v/>
      </c>
      <c r="B64" s="13" t="str">
        <f>'Almacén '!D65</f>
        <v/>
      </c>
      <c r="C64" s="14">
        <f>'Almacén '!F65</f>
        <v>1</v>
      </c>
      <c r="D64" s="10" t="str">
        <f>'Almacén '!G65</f>
        <v/>
      </c>
      <c r="E64" s="15">
        <f>'Almacén '!H65</f>
        <v>0</v>
      </c>
      <c r="F64" s="16" t="str">
        <f>'Almacén '!A65</f>
        <v>ABA-061</v>
      </c>
      <c r="G64" s="4"/>
      <c r="H64" s="4"/>
      <c r="I64" s="4"/>
      <c r="J64" s="4"/>
      <c r="K64" s="4"/>
      <c r="L64" s="4"/>
      <c r="M64" s="4"/>
      <c r="N64" s="4"/>
      <c r="O64" s="4"/>
      <c r="P64" s="4"/>
      <c r="Q64" s="4"/>
      <c r="R64" s="4"/>
      <c r="S64" s="4"/>
      <c r="T64" s="4"/>
      <c r="U64" s="4"/>
      <c r="V64" s="4"/>
      <c r="W64" s="4"/>
      <c r="X64" s="4"/>
      <c r="Y64" s="4"/>
      <c r="Z64" s="4"/>
    </row>
    <row r="65">
      <c r="A65" s="12" t="str">
        <f>'Almacén '!B66</f>
        <v/>
      </c>
      <c r="B65" s="13" t="str">
        <f>'Almacén '!D66</f>
        <v/>
      </c>
      <c r="C65" s="14">
        <f>'Almacén '!F66</f>
        <v>1</v>
      </c>
      <c r="D65" s="10" t="str">
        <f>'Almacén '!G66</f>
        <v/>
      </c>
      <c r="E65" s="15">
        <f>'Almacén '!H66</f>
        <v>0</v>
      </c>
      <c r="F65" s="16" t="str">
        <f>'Almacén '!A66</f>
        <v>ABA-062</v>
      </c>
      <c r="G65" s="4"/>
      <c r="H65" s="4"/>
      <c r="I65" s="4"/>
      <c r="J65" s="4"/>
      <c r="K65" s="4"/>
      <c r="L65" s="4"/>
      <c r="M65" s="4"/>
      <c r="N65" s="4"/>
      <c r="O65" s="4"/>
      <c r="P65" s="4"/>
      <c r="Q65" s="4"/>
      <c r="R65" s="4"/>
      <c r="S65" s="4"/>
      <c r="T65" s="4"/>
      <c r="U65" s="4"/>
      <c r="V65" s="4"/>
      <c r="W65" s="4"/>
      <c r="X65" s="4"/>
      <c r="Y65" s="4"/>
      <c r="Z65" s="4"/>
    </row>
    <row r="66">
      <c r="A66" s="12" t="str">
        <f>'Almacén '!B67</f>
        <v/>
      </c>
      <c r="B66" s="13" t="str">
        <f>'Almacén '!D67</f>
        <v/>
      </c>
      <c r="C66" s="14">
        <f>'Almacén '!F67</f>
        <v>1</v>
      </c>
      <c r="D66" s="10" t="str">
        <f>'Almacén '!G67</f>
        <v/>
      </c>
      <c r="E66" s="15">
        <f>'Almacén '!H67</f>
        <v>0</v>
      </c>
      <c r="F66" s="16" t="str">
        <f>'Almacén '!A67</f>
        <v>ABA-063</v>
      </c>
      <c r="G66" s="4"/>
      <c r="H66" s="4"/>
      <c r="I66" s="4"/>
      <c r="J66" s="4"/>
      <c r="K66" s="4"/>
      <c r="L66" s="4"/>
      <c r="M66" s="4"/>
      <c r="N66" s="4"/>
      <c r="O66" s="4"/>
      <c r="P66" s="4"/>
      <c r="Q66" s="4"/>
      <c r="R66" s="4"/>
      <c r="S66" s="4"/>
      <c r="T66" s="4"/>
      <c r="U66" s="4"/>
      <c r="V66" s="4"/>
      <c r="W66" s="4"/>
      <c r="X66" s="4"/>
      <c r="Y66" s="4"/>
      <c r="Z66" s="4"/>
    </row>
    <row r="67">
      <c r="A67" s="12" t="str">
        <f>'Almacén '!B68</f>
        <v/>
      </c>
      <c r="B67" s="13" t="str">
        <f>'Almacén '!D68</f>
        <v/>
      </c>
      <c r="C67" s="14">
        <f>'Almacén '!F68</f>
        <v>1</v>
      </c>
      <c r="D67" s="10" t="str">
        <f>'Almacén '!G68</f>
        <v/>
      </c>
      <c r="E67" s="15">
        <f>'Almacén '!H68</f>
        <v>0</v>
      </c>
      <c r="F67" s="16" t="str">
        <f>'Almacén '!A68</f>
        <v>ABA-064</v>
      </c>
      <c r="G67" s="4"/>
      <c r="H67" s="4"/>
      <c r="I67" s="4"/>
      <c r="J67" s="4"/>
      <c r="K67" s="4"/>
      <c r="L67" s="4"/>
      <c r="M67" s="4"/>
      <c r="N67" s="4"/>
      <c r="O67" s="4"/>
      <c r="P67" s="4"/>
      <c r="Q67" s="4"/>
      <c r="R67" s="4"/>
      <c r="S67" s="4"/>
      <c r="T67" s="4"/>
      <c r="U67" s="4"/>
      <c r="V67" s="4"/>
      <c r="W67" s="4"/>
      <c r="X67" s="4"/>
      <c r="Y67" s="4"/>
      <c r="Z67" s="4"/>
    </row>
    <row r="68">
      <c r="A68" s="12" t="str">
        <f>'Almacén '!B69</f>
        <v/>
      </c>
      <c r="B68" s="13" t="str">
        <f>'Almacén '!D69</f>
        <v/>
      </c>
      <c r="C68" s="14">
        <f>'Almacén '!F69</f>
        <v>1</v>
      </c>
      <c r="D68" s="10" t="str">
        <f>'Almacén '!G69</f>
        <v/>
      </c>
      <c r="E68" s="15">
        <f>'Almacén '!H69</f>
        <v>0</v>
      </c>
      <c r="F68" s="16" t="str">
        <f>'Almacén '!A69</f>
        <v>ABA-065</v>
      </c>
      <c r="G68" s="4"/>
      <c r="H68" s="4"/>
      <c r="I68" s="4"/>
      <c r="J68" s="4"/>
      <c r="K68" s="4"/>
      <c r="L68" s="4"/>
      <c r="M68" s="4"/>
      <c r="N68" s="4"/>
      <c r="O68" s="4"/>
      <c r="P68" s="4"/>
      <c r="Q68" s="4"/>
      <c r="R68" s="4"/>
      <c r="S68" s="4"/>
      <c r="T68" s="4"/>
      <c r="U68" s="4"/>
      <c r="V68" s="4"/>
      <c r="W68" s="4"/>
      <c r="X68" s="4"/>
      <c r="Y68" s="4"/>
      <c r="Z68" s="4"/>
    </row>
    <row r="69">
      <c r="A69" s="12" t="str">
        <f>'Almacén '!B70</f>
        <v/>
      </c>
      <c r="B69" s="13" t="str">
        <f>'Almacén '!D70</f>
        <v/>
      </c>
      <c r="C69" s="14">
        <f>'Almacén '!F70</f>
        <v>1</v>
      </c>
      <c r="D69" s="10" t="str">
        <f>'Almacén '!G70</f>
        <v/>
      </c>
      <c r="E69" s="15">
        <f>'Almacén '!H70</f>
        <v>0</v>
      </c>
      <c r="F69" s="16" t="str">
        <f>'Almacén '!A70</f>
        <v>ABA-066</v>
      </c>
      <c r="G69" s="4"/>
      <c r="H69" s="4"/>
      <c r="I69" s="4"/>
      <c r="J69" s="4"/>
      <c r="K69" s="4"/>
      <c r="L69" s="4"/>
      <c r="M69" s="4"/>
      <c r="N69" s="4"/>
      <c r="O69" s="4"/>
      <c r="P69" s="4"/>
      <c r="Q69" s="4"/>
      <c r="R69" s="4"/>
      <c r="S69" s="4"/>
      <c r="T69" s="4"/>
      <c r="U69" s="4"/>
      <c r="V69" s="4"/>
      <c r="W69" s="4"/>
      <c r="X69" s="4"/>
      <c r="Y69" s="4"/>
      <c r="Z69" s="4"/>
    </row>
    <row r="70">
      <c r="A70" s="12" t="str">
        <f>'Almacén '!B71</f>
        <v/>
      </c>
      <c r="B70" s="13" t="str">
        <f>'Almacén '!D71</f>
        <v/>
      </c>
      <c r="C70" s="14">
        <f>'Almacén '!F71</f>
        <v>1</v>
      </c>
      <c r="D70" s="10" t="str">
        <f>'Almacén '!G71</f>
        <v/>
      </c>
      <c r="E70" s="15">
        <f>'Almacén '!H71</f>
        <v>0</v>
      </c>
      <c r="F70" s="16" t="str">
        <f>'Almacén '!A71</f>
        <v>ABA-067</v>
      </c>
      <c r="G70" s="4"/>
      <c r="H70" s="4"/>
      <c r="I70" s="4"/>
      <c r="J70" s="4"/>
      <c r="K70" s="4"/>
      <c r="L70" s="4"/>
      <c r="M70" s="4"/>
      <c r="N70" s="4"/>
      <c r="O70" s="4"/>
      <c r="P70" s="4"/>
      <c r="Q70" s="4"/>
      <c r="R70" s="4"/>
      <c r="S70" s="4"/>
      <c r="T70" s="4"/>
      <c r="U70" s="4"/>
      <c r="V70" s="4"/>
      <c r="W70" s="4"/>
      <c r="X70" s="4"/>
      <c r="Y70" s="4"/>
      <c r="Z70" s="4"/>
    </row>
    <row r="71">
      <c r="A71" s="12" t="str">
        <f>'Almacén '!B72</f>
        <v/>
      </c>
      <c r="B71" s="13" t="str">
        <f>'Almacén '!D72</f>
        <v/>
      </c>
      <c r="C71" s="14">
        <f>'Almacén '!F72</f>
        <v>1</v>
      </c>
      <c r="D71" s="10" t="str">
        <f>'Almacén '!G72</f>
        <v/>
      </c>
      <c r="E71" s="15">
        <f>'Almacén '!H72</f>
        <v>0</v>
      </c>
      <c r="F71" s="16" t="str">
        <f>'Almacén '!A72</f>
        <v>ABA-068</v>
      </c>
      <c r="G71" s="4"/>
      <c r="H71" s="4"/>
      <c r="I71" s="4"/>
      <c r="J71" s="4"/>
      <c r="K71" s="4"/>
      <c r="L71" s="4"/>
      <c r="M71" s="4"/>
      <c r="N71" s="4"/>
      <c r="O71" s="4"/>
      <c r="P71" s="4"/>
      <c r="Q71" s="4"/>
      <c r="R71" s="4"/>
      <c r="S71" s="4"/>
      <c r="T71" s="4"/>
      <c r="U71" s="4"/>
      <c r="V71" s="4"/>
      <c r="W71" s="4"/>
      <c r="X71" s="4"/>
      <c r="Y71" s="4"/>
      <c r="Z71" s="4"/>
    </row>
    <row r="72">
      <c r="A72" s="12" t="str">
        <f>'Almacén '!B73</f>
        <v/>
      </c>
      <c r="B72" s="13" t="str">
        <f>'Almacén '!D73</f>
        <v/>
      </c>
      <c r="C72" s="14">
        <f>'Almacén '!F73</f>
        <v>1</v>
      </c>
      <c r="D72" s="10" t="str">
        <f>'Almacén '!G73</f>
        <v/>
      </c>
      <c r="E72" s="15">
        <f>'Almacén '!H73</f>
        <v>0</v>
      </c>
      <c r="F72" s="16" t="str">
        <f>'Almacén '!A73</f>
        <v>ABA-069</v>
      </c>
      <c r="G72" s="4"/>
      <c r="H72" s="4"/>
      <c r="I72" s="4"/>
      <c r="J72" s="4"/>
      <c r="K72" s="4"/>
      <c r="L72" s="4"/>
      <c r="M72" s="4"/>
      <c r="N72" s="4"/>
      <c r="O72" s="4"/>
      <c r="P72" s="4"/>
      <c r="Q72" s="4"/>
      <c r="R72" s="4"/>
      <c r="S72" s="4"/>
      <c r="T72" s="4"/>
      <c r="U72" s="4"/>
      <c r="V72" s="4"/>
      <c r="W72" s="4"/>
      <c r="X72" s="4"/>
      <c r="Y72" s="4"/>
      <c r="Z72" s="4"/>
    </row>
    <row r="73">
      <c r="A73" s="12" t="str">
        <f>'Almacén '!B74</f>
        <v/>
      </c>
      <c r="B73" s="13" t="str">
        <f>'Almacén '!D74</f>
        <v/>
      </c>
      <c r="C73" s="14">
        <f>'Almacén '!F74</f>
        <v>1</v>
      </c>
      <c r="D73" s="10" t="str">
        <f>'Almacén '!G74</f>
        <v/>
      </c>
      <c r="E73" s="15">
        <f>'Almacén '!H74</f>
        <v>0</v>
      </c>
      <c r="F73" s="16" t="str">
        <f>'Almacén '!A74</f>
        <v>ABA-070</v>
      </c>
      <c r="G73" s="4"/>
      <c r="H73" s="4"/>
      <c r="I73" s="4"/>
      <c r="J73" s="4"/>
      <c r="K73" s="4"/>
      <c r="L73" s="4"/>
      <c r="M73" s="4"/>
      <c r="N73" s="4"/>
      <c r="O73" s="4"/>
      <c r="P73" s="4"/>
      <c r="Q73" s="4"/>
      <c r="R73" s="4"/>
      <c r="S73" s="4"/>
      <c r="T73" s="4"/>
      <c r="U73" s="4"/>
      <c r="V73" s="4"/>
      <c r="W73" s="4"/>
      <c r="X73" s="4"/>
      <c r="Y73" s="4"/>
      <c r="Z73" s="4"/>
    </row>
    <row r="74">
      <c r="A74" s="12" t="str">
        <f>'Almacén '!B75</f>
        <v/>
      </c>
      <c r="B74" s="13" t="str">
        <f>'Almacén '!D75</f>
        <v/>
      </c>
      <c r="C74" s="14">
        <f>'Almacén '!F75</f>
        <v>1</v>
      </c>
      <c r="D74" s="10" t="str">
        <f>'Almacén '!G75</f>
        <v/>
      </c>
      <c r="E74" s="15">
        <f>'Almacén '!H75</f>
        <v>0</v>
      </c>
      <c r="F74" s="16" t="str">
        <f>'Almacén '!A75</f>
        <v>ABA-071</v>
      </c>
      <c r="G74" s="4"/>
      <c r="H74" s="4"/>
      <c r="I74" s="4"/>
      <c r="J74" s="4"/>
      <c r="K74" s="4"/>
      <c r="L74" s="4"/>
      <c r="M74" s="4"/>
      <c r="N74" s="4"/>
      <c r="O74" s="4"/>
      <c r="P74" s="4"/>
      <c r="Q74" s="4"/>
      <c r="R74" s="4"/>
      <c r="S74" s="4"/>
      <c r="T74" s="4"/>
      <c r="U74" s="4"/>
      <c r="V74" s="4"/>
      <c r="W74" s="4"/>
      <c r="X74" s="4"/>
      <c r="Y74" s="4"/>
      <c r="Z74" s="4"/>
    </row>
    <row r="75">
      <c r="A75" s="12" t="str">
        <f>'Almacén '!B76</f>
        <v/>
      </c>
      <c r="B75" s="13" t="str">
        <f>'Almacén '!D76</f>
        <v/>
      </c>
      <c r="C75" s="14">
        <f>'Almacén '!F76</f>
        <v>1</v>
      </c>
      <c r="D75" s="10" t="str">
        <f>'Almacén '!G76</f>
        <v/>
      </c>
      <c r="E75" s="15">
        <f>'Almacén '!H76</f>
        <v>0</v>
      </c>
      <c r="F75" s="16" t="str">
        <f>'Almacén '!A76</f>
        <v>ABA-072</v>
      </c>
      <c r="G75" s="4"/>
      <c r="H75" s="4"/>
      <c r="I75" s="4"/>
      <c r="J75" s="4"/>
      <c r="K75" s="4"/>
      <c r="L75" s="4"/>
      <c r="M75" s="4"/>
      <c r="N75" s="4"/>
      <c r="O75" s="4"/>
      <c r="P75" s="4"/>
      <c r="Q75" s="4"/>
      <c r="R75" s="4"/>
      <c r="S75" s="4"/>
      <c r="T75" s="4"/>
      <c r="U75" s="4"/>
      <c r="V75" s="4"/>
      <c r="W75" s="4"/>
      <c r="X75" s="4"/>
      <c r="Y75" s="4"/>
      <c r="Z75" s="4"/>
    </row>
    <row r="76">
      <c r="A76" s="12" t="str">
        <f>'Almacén '!B77</f>
        <v/>
      </c>
      <c r="B76" s="13" t="str">
        <f>'Almacén '!D77</f>
        <v/>
      </c>
      <c r="C76" s="14">
        <f>'Almacén '!F77</f>
        <v>1</v>
      </c>
      <c r="D76" s="10" t="str">
        <f>'Almacén '!G77</f>
        <v/>
      </c>
      <c r="E76" s="15">
        <f>'Almacén '!H77</f>
        <v>0</v>
      </c>
      <c r="F76" s="16" t="str">
        <f>'Almacén '!A77</f>
        <v>ABA-073</v>
      </c>
      <c r="G76" s="4"/>
      <c r="H76" s="4"/>
      <c r="I76" s="4"/>
      <c r="J76" s="4"/>
      <c r="K76" s="4"/>
      <c r="L76" s="4"/>
      <c r="M76" s="4"/>
      <c r="N76" s="4"/>
      <c r="O76" s="4"/>
      <c r="P76" s="4"/>
      <c r="Q76" s="4"/>
      <c r="R76" s="4"/>
      <c r="S76" s="4"/>
      <c r="T76" s="4"/>
      <c r="U76" s="4"/>
      <c r="V76" s="4"/>
      <c r="W76" s="4"/>
      <c r="X76" s="4"/>
      <c r="Y76" s="4"/>
      <c r="Z76" s="4"/>
    </row>
    <row r="77">
      <c r="A77" s="12" t="str">
        <f>'Almacén '!B78</f>
        <v/>
      </c>
      <c r="B77" s="13" t="str">
        <f>'Almacén '!D78</f>
        <v/>
      </c>
      <c r="C77" s="14">
        <f>'Almacén '!F78</f>
        <v>1</v>
      </c>
      <c r="D77" s="10" t="str">
        <f>'Almacén '!G78</f>
        <v/>
      </c>
      <c r="E77" s="15">
        <f>'Almacén '!H78</f>
        <v>0</v>
      </c>
      <c r="F77" s="16" t="str">
        <f>'Almacén '!A78</f>
        <v>ABA-074</v>
      </c>
      <c r="G77" s="4"/>
      <c r="H77" s="4"/>
      <c r="I77" s="4"/>
      <c r="J77" s="4"/>
      <c r="K77" s="4"/>
      <c r="L77" s="4"/>
      <c r="M77" s="4"/>
      <c r="N77" s="4"/>
      <c r="O77" s="4"/>
      <c r="P77" s="4"/>
      <c r="Q77" s="4"/>
      <c r="R77" s="4"/>
      <c r="S77" s="4"/>
      <c r="T77" s="4"/>
      <c r="U77" s="4"/>
      <c r="V77" s="4"/>
      <c r="W77" s="4"/>
      <c r="X77" s="4"/>
      <c r="Y77" s="4"/>
      <c r="Z77" s="4"/>
    </row>
    <row r="78">
      <c r="A78" s="12" t="str">
        <f>'Almacén '!B79</f>
        <v/>
      </c>
      <c r="B78" s="13" t="str">
        <f>'Almacén '!D79</f>
        <v/>
      </c>
      <c r="C78" s="14">
        <f>'Almacén '!F79</f>
        <v>1</v>
      </c>
      <c r="D78" s="10" t="str">
        <f>'Almacén '!G79</f>
        <v/>
      </c>
      <c r="E78" s="15">
        <f>'Almacén '!H79</f>
        <v>0</v>
      </c>
      <c r="F78" s="16" t="str">
        <f>'Almacén '!A79</f>
        <v>ABA-075</v>
      </c>
      <c r="G78" s="4"/>
      <c r="H78" s="4"/>
      <c r="I78" s="4"/>
      <c r="J78" s="4"/>
      <c r="K78" s="4"/>
      <c r="L78" s="4"/>
      <c r="M78" s="4"/>
      <c r="N78" s="4"/>
      <c r="O78" s="4"/>
      <c r="P78" s="4"/>
      <c r="Q78" s="4"/>
      <c r="R78" s="4"/>
      <c r="S78" s="4"/>
      <c r="T78" s="4"/>
      <c r="U78" s="4"/>
      <c r="V78" s="4"/>
      <c r="W78" s="4"/>
      <c r="X78" s="4"/>
      <c r="Y78" s="4"/>
      <c r="Z78" s="4"/>
    </row>
    <row r="79">
      <c r="A79" s="12" t="str">
        <f>'Almacén '!B80</f>
        <v/>
      </c>
      <c r="B79" s="13" t="str">
        <f>'Almacén '!D80</f>
        <v/>
      </c>
      <c r="C79" s="14">
        <f>'Almacén '!F80</f>
        <v>1</v>
      </c>
      <c r="D79" s="10" t="str">
        <f>'Almacén '!G80</f>
        <v/>
      </c>
      <c r="E79" s="15">
        <f>'Almacén '!H80</f>
        <v>0</v>
      </c>
      <c r="F79" s="16" t="str">
        <f>'Almacén '!A80</f>
        <v>ABA-076</v>
      </c>
      <c r="G79" s="4"/>
      <c r="H79" s="4"/>
      <c r="I79" s="4"/>
      <c r="J79" s="4"/>
      <c r="K79" s="4"/>
      <c r="L79" s="4"/>
      <c r="M79" s="4"/>
      <c r="N79" s="4"/>
      <c r="O79" s="4"/>
      <c r="P79" s="4"/>
      <c r="Q79" s="4"/>
      <c r="R79" s="4"/>
      <c r="S79" s="4"/>
      <c r="T79" s="4"/>
      <c r="U79" s="4"/>
      <c r="V79" s="4"/>
      <c r="W79" s="4"/>
      <c r="X79" s="4"/>
      <c r="Y79" s="4"/>
      <c r="Z79" s="4"/>
    </row>
    <row r="80">
      <c r="A80" s="12" t="str">
        <f>'Almacén '!B81</f>
        <v/>
      </c>
      <c r="B80" s="13" t="str">
        <f>'Almacén '!D81</f>
        <v/>
      </c>
      <c r="C80" s="14">
        <f>'Almacén '!F81</f>
        <v>1</v>
      </c>
      <c r="D80" s="10" t="str">
        <f>'Almacén '!G81</f>
        <v/>
      </c>
      <c r="E80" s="15">
        <f>'Almacén '!H81</f>
        <v>0</v>
      </c>
      <c r="F80" s="16" t="str">
        <f>'Almacén '!A81</f>
        <v>ABA-077</v>
      </c>
      <c r="G80" s="4"/>
      <c r="H80" s="4"/>
      <c r="I80" s="4"/>
      <c r="J80" s="4"/>
      <c r="K80" s="4"/>
      <c r="L80" s="4"/>
      <c r="M80" s="4"/>
      <c r="N80" s="4"/>
      <c r="O80" s="4"/>
      <c r="P80" s="4"/>
      <c r="Q80" s="4"/>
      <c r="R80" s="4"/>
      <c r="S80" s="4"/>
      <c r="T80" s="4"/>
      <c r="U80" s="4"/>
      <c r="V80" s="4"/>
      <c r="W80" s="4"/>
      <c r="X80" s="4"/>
      <c r="Y80" s="4"/>
      <c r="Z80" s="4"/>
    </row>
    <row r="81">
      <c r="A81" s="12" t="str">
        <f>'Almacén '!B82</f>
        <v/>
      </c>
      <c r="B81" s="13" t="str">
        <f>'Almacén '!D82</f>
        <v/>
      </c>
      <c r="C81" s="14">
        <f>'Almacén '!F82</f>
        <v>1</v>
      </c>
      <c r="D81" s="10" t="str">
        <f>'Almacén '!G82</f>
        <v/>
      </c>
      <c r="E81" s="15">
        <f>'Almacén '!H82</f>
        <v>0</v>
      </c>
      <c r="F81" s="16" t="str">
        <f>'Almacén '!A82</f>
        <v>ABA-078</v>
      </c>
      <c r="G81" s="4"/>
      <c r="H81" s="4"/>
      <c r="I81" s="4"/>
      <c r="J81" s="4"/>
      <c r="K81" s="4"/>
      <c r="L81" s="4"/>
      <c r="M81" s="4"/>
      <c r="N81" s="4"/>
      <c r="O81" s="4"/>
      <c r="P81" s="4"/>
      <c r="Q81" s="4"/>
      <c r="R81" s="4"/>
      <c r="S81" s="4"/>
      <c r="T81" s="4"/>
      <c r="U81" s="4"/>
      <c r="V81" s="4"/>
      <c r="W81" s="4"/>
      <c r="X81" s="4"/>
      <c r="Y81" s="4"/>
      <c r="Z81" s="4"/>
    </row>
    <row r="82">
      <c r="A82" s="12" t="str">
        <f>'Almacén '!B83</f>
        <v/>
      </c>
      <c r="B82" s="13" t="str">
        <f>'Almacén '!D83</f>
        <v/>
      </c>
      <c r="C82" s="14">
        <f>'Almacén '!F83</f>
        <v>1</v>
      </c>
      <c r="D82" s="10" t="str">
        <f>'Almacén '!G83</f>
        <v/>
      </c>
      <c r="E82" s="15">
        <f>'Almacén '!H83</f>
        <v>0</v>
      </c>
      <c r="F82" s="16" t="str">
        <f>'Almacén '!A83</f>
        <v>ABA-079</v>
      </c>
      <c r="G82" s="4"/>
      <c r="H82" s="4"/>
      <c r="I82" s="4"/>
      <c r="J82" s="4"/>
      <c r="K82" s="4"/>
      <c r="L82" s="4"/>
      <c r="M82" s="4"/>
      <c r="N82" s="4"/>
      <c r="O82" s="4"/>
      <c r="P82" s="4"/>
      <c r="Q82" s="4"/>
      <c r="R82" s="4"/>
      <c r="S82" s="4"/>
      <c r="T82" s="4"/>
      <c r="U82" s="4"/>
      <c r="V82" s="4"/>
      <c r="W82" s="4"/>
      <c r="X82" s="4"/>
      <c r="Y82" s="4"/>
      <c r="Z82" s="4"/>
    </row>
    <row r="83">
      <c r="A83" s="12" t="str">
        <f>'Almacén '!B84</f>
        <v/>
      </c>
      <c r="B83" s="13" t="str">
        <f>'Almacén '!D84</f>
        <v/>
      </c>
      <c r="C83" s="14">
        <f>'Almacén '!F84</f>
        <v>1</v>
      </c>
      <c r="D83" s="10" t="str">
        <f>'Almacén '!G84</f>
        <v/>
      </c>
      <c r="E83" s="15">
        <f>'Almacén '!H84</f>
        <v>0</v>
      </c>
      <c r="F83" s="16" t="str">
        <f>'Almacén '!A84</f>
        <v>ABA-080</v>
      </c>
      <c r="G83" s="4"/>
      <c r="H83" s="4"/>
      <c r="I83" s="4"/>
      <c r="J83" s="4"/>
      <c r="K83" s="4"/>
      <c r="L83" s="4"/>
      <c r="M83" s="4"/>
      <c r="N83" s="4"/>
      <c r="O83" s="4"/>
      <c r="P83" s="4"/>
      <c r="Q83" s="4"/>
      <c r="R83" s="4"/>
      <c r="S83" s="4"/>
      <c r="T83" s="4"/>
      <c r="U83" s="4"/>
      <c r="V83" s="4"/>
      <c r="W83" s="4"/>
      <c r="X83" s="4"/>
      <c r="Y83" s="4"/>
      <c r="Z83" s="4"/>
    </row>
    <row r="84">
      <c r="A84" s="12" t="str">
        <f>'Almacén '!B85</f>
        <v/>
      </c>
      <c r="B84" s="13" t="str">
        <f>'Almacén '!D85</f>
        <v/>
      </c>
      <c r="C84" s="14">
        <f>'Almacén '!F85</f>
        <v>1</v>
      </c>
      <c r="D84" s="10" t="str">
        <f>'Almacén '!G85</f>
        <v/>
      </c>
      <c r="E84" s="15">
        <f>'Almacén '!H85</f>
        <v>0</v>
      </c>
      <c r="F84" s="16" t="str">
        <f>'Almacén '!A85</f>
        <v>ABA-081</v>
      </c>
      <c r="G84" s="4"/>
      <c r="H84" s="4"/>
      <c r="I84" s="4"/>
      <c r="J84" s="4"/>
      <c r="K84" s="4"/>
      <c r="L84" s="4"/>
      <c r="M84" s="4"/>
      <c r="N84" s="4"/>
      <c r="O84" s="4"/>
      <c r="P84" s="4"/>
      <c r="Q84" s="4"/>
      <c r="R84" s="4"/>
      <c r="S84" s="4"/>
      <c r="T84" s="4"/>
      <c r="U84" s="4"/>
      <c r="V84" s="4"/>
      <c r="W84" s="4"/>
      <c r="X84" s="4"/>
      <c r="Y84" s="4"/>
      <c r="Z84" s="4"/>
    </row>
    <row r="85">
      <c r="A85" s="12" t="str">
        <f>'Almacén '!B86</f>
        <v/>
      </c>
      <c r="B85" s="13" t="str">
        <f>'Almacén '!D86</f>
        <v/>
      </c>
      <c r="C85" s="14">
        <f>'Almacén '!F86</f>
        <v>1</v>
      </c>
      <c r="D85" s="10" t="str">
        <f>'Almacén '!G86</f>
        <v/>
      </c>
      <c r="E85" s="15">
        <f>'Almacén '!H86</f>
        <v>0</v>
      </c>
      <c r="F85" s="16" t="str">
        <f>'Almacén '!A86</f>
        <v>ABA-082</v>
      </c>
      <c r="G85" s="4"/>
      <c r="H85" s="4"/>
      <c r="I85" s="4"/>
      <c r="J85" s="4"/>
      <c r="K85" s="4"/>
      <c r="L85" s="4"/>
      <c r="M85" s="4"/>
      <c r="N85" s="4"/>
      <c r="O85" s="4"/>
      <c r="P85" s="4"/>
      <c r="Q85" s="4"/>
      <c r="R85" s="4"/>
      <c r="S85" s="4"/>
      <c r="T85" s="4"/>
      <c r="U85" s="4"/>
      <c r="V85" s="4"/>
      <c r="W85" s="4"/>
      <c r="X85" s="4"/>
      <c r="Y85" s="4"/>
      <c r="Z85" s="4"/>
    </row>
    <row r="86">
      <c r="A86" s="12" t="str">
        <f>'Almacén '!B87</f>
        <v/>
      </c>
      <c r="B86" s="13" t="str">
        <f>'Almacén '!D87</f>
        <v/>
      </c>
      <c r="C86" s="14">
        <f>'Almacén '!F87</f>
        <v>1</v>
      </c>
      <c r="D86" s="10" t="str">
        <f>'Almacén '!G87</f>
        <v/>
      </c>
      <c r="E86" s="15">
        <f>'Almacén '!H87</f>
        <v>0</v>
      </c>
      <c r="F86" s="16" t="str">
        <f>'Almacén '!A87</f>
        <v>ABA-083</v>
      </c>
      <c r="G86" s="4"/>
      <c r="H86" s="4"/>
      <c r="I86" s="4"/>
      <c r="J86" s="4"/>
      <c r="K86" s="4"/>
      <c r="L86" s="4"/>
      <c r="M86" s="4"/>
      <c r="N86" s="4"/>
      <c r="O86" s="4"/>
      <c r="P86" s="4"/>
      <c r="Q86" s="4"/>
      <c r="R86" s="4"/>
      <c r="S86" s="4"/>
      <c r="T86" s="4"/>
      <c r="U86" s="4"/>
      <c r="V86" s="4"/>
      <c r="W86" s="4"/>
      <c r="X86" s="4"/>
      <c r="Y86" s="4"/>
      <c r="Z86" s="4"/>
    </row>
    <row r="87">
      <c r="A87" s="12" t="str">
        <f>'Almacén '!B88</f>
        <v/>
      </c>
      <c r="B87" s="13" t="str">
        <f>'Almacén '!D88</f>
        <v/>
      </c>
      <c r="C87" s="14">
        <f>'Almacén '!F88</f>
        <v>1</v>
      </c>
      <c r="D87" s="10" t="str">
        <f>'Almacén '!G88</f>
        <v/>
      </c>
      <c r="E87" s="15">
        <f>'Almacén '!H88</f>
        <v>0</v>
      </c>
      <c r="F87" s="16" t="str">
        <f>'Almacén '!A88</f>
        <v>ABA-084</v>
      </c>
      <c r="G87" s="4"/>
      <c r="H87" s="4"/>
      <c r="I87" s="4"/>
      <c r="J87" s="4"/>
      <c r="K87" s="4"/>
      <c r="L87" s="4"/>
      <c r="M87" s="4"/>
      <c r="N87" s="4"/>
      <c r="O87" s="4"/>
      <c r="P87" s="4"/>
      <c r="Q87" s="4"/>
      <c r="R87" s="4"/>
      <c r="S87" s="4"/>
      <c r="T87" s="4"/>
      <c r="U87" s="4"/>
      <c r="V87" s="4"/>
      <c r="W87" s="4"/>
      <c r="X87" s="4"/>
      <c r="Y87" s="4"/>
      <c r="Z87" s="4"/>
    </row>
    <row r="88">
      <c r="A88" s="12" t="str">
        <f>'Almacén '!B89</f>
        <v/>
      </c>
      <c r="B88" s="13" t="str">
        <f>'Almacén '!D89</f>
        <v/>
      </c>
      <c r="C88" s="14">
        <f>'Almacén '!F89</f>
        <v>1</v>
      </c>
      <c r="D88" s="10" t="str">
        <f>'Almacén '!G89</f>
        <v/>
      </c>
      <c r="E88" s="15">
        <f>'Almacén '!H89</f>
        <v>0</v>
      </c>
      <c r="F88" s="16" t="str">
        <f>'Almacén '!A89</f>
        <v>ABA-085</v>
      </c>
      <c r="G88" s="4"/>
      <c r="H88" s="4"/>
      <c r="I88" s="4"/>
      <c r="J88" s="4"/>
      <c r="K88" s="4"/>
      <c r="L88" s="4"/>
      <c r="M88" s="4"/>
      <c r="N88" s="4"/>
      <c r="O88" s="4"/>
      <c r="P88" s="4"/>
      <c r="Q88" s="4"/>
      <c r="R88" s="4"/>
      <c r="S88" s="4"/>
      <c r="T88" s="4"/>
      <c r="U88" s="4"/>
      <c r="V88" s="4"/>
      <c r="W88" s="4"/>
      <c r="X88" s="4"/>
      <c r="Y88" s="4"/>
      <c r="Z88" s="4"/>
    </row>
    <row r="89">
      <c r="A89" s="12" t="str">
        <f>'Almacén '!B90</f>
        <v/>
      </c>
      <c r="B89" s="13" t="str">
        <f>'Almacén '!D90</f>
        <v/>
      </c>
      <c r="C89" s="14">
        <f>'Almacén '!F90</f>
        <v>1</v>
      </c>
      <c r="D89" s="10" t="str">
        <f>'Almacén '!G90</f>
        <v/>
      </c>
      <c r="E89" s="15">
        <f>'Almacén '!H90</f>
        <v>0</v>
      </c>
      <c r="F89" s="16" t="str">
        <f>'Almacén '!A90</f>
        <v>ABA-086</v>
      </c>
      <c r="G89" s="4"/>
      <c r="H89" s="4"/>
      <c r="I89" s="4"/>
      <c r="J89" s="4"/>
      <c r="K89" s="4"/>
      <c r="L89" s="4"/>
      <c r="M89" s="4"/>
      <c r="N89" s="4"/>
      <c r="O89" s="4"/>
      <c r="P89" s="4"/>
      <c r="Q89" s="4"/>
      <c r="R89" s="4"/>
      <c r="S89" s="4"/>
      <c r="T89" s="4"/>
      <c r="U89" s="4"/>
      <c r="V89" s="4"/>
      <c r="W89" s="4"/>
      <c r="X89" s="4"/>
      <c r="Y89" s="4"/>
      <c r="Z89" s="4"/>
    </row>
    <row r="90">
      <c r="A90" s="12" t="str">
        <f>'Almacén '!B91</f>
        <v/>
      </c>
      <c r="B90" s="13" t="str">
        <f>'Almacén '!D91</f>
        <v/>
      </c>
      <c r="C90" s="14">
        <f>'Almacén '!F91</f>
        <v>1</v>
      </c>
      <c r="D90" s="10" t="str">
        <f>'Almacén '!G91</f>
        <v/>
      </c>
      <c r="E90" s="15">
        <f>'Almacén '!H91</f>
        <v>0</v>
      </c>
      <c r="F90" s="16" t="str">
        <f>'Almacén '!A91</f>
        <v>ABA-087</v>
      </c>
      <c r="G90" s="4"/>
      <c r="H90" s="4"/>
      <c r="I90" s="4"/>
      <c r="J90" s="4"/>
      <c r="K90" s="4"/>
      <c r="L90" s="4"/>
      <c r="M90" s="4"/>
      <c r="N90" s="4"/>
      <c r="O90" s="4"/>
      <c r="P90" s="4"/>
      <c r="Q90" s="4"/>
      <c r="R90" s="4"/>
      <c r="S90" s="4"/>
      <c r="T90" s="4"/>
      <c r="U90" s="4"/>
      <c r="V90" s="4"/>
      <c r="W90" s="4"/>
      <c r="X90" s="4"/>
      <c r="Y90" s="4"/>
      <c r="Z90" s="4"/>
    </row>
    <row r="91">
      <c r="A91" s="12" t="str">
        <f>'Almacén '!B92</f>
        <v/>
      </c>
      <c r="B91" s="13" t="str">
        <f>'Almacén '!D92</f>
        <v/>
      </c>
      <c r="C91" s="14">
        <f>'Almacén '!F92</f>
        <v>1</v>
      </c>
      <c r="D91" s="10" t="str">
        <f>'Almacén '!G92</f>
        <v/>
      </c>
      <c r="E91" s="15">
        <f>'Almacén '!H92</f>
        <v>0</v>
      </c>
      <c r="F91" s="16" t="str">
        <f>'Almacén '!A92</f>
        <v>ABA-088</v>
      </c>
      <c r="G91" s="4"/>
      <c r="H91" s="4"/>
      <c r="I91" s="4"/>
      <c r="J91" s="4"/>
      <c r="K91" s="4"/>
      <c r="L91" s="4"/>
      <c r="M91" s="4"/>
      <c r="N91" s="4"/>
      <c r="O91" s="4"/>
      <c r="P91" s="4"/>
      <c r="Q91" s="4"/>
      <c r="R91" s="4"/>
      <c r="S91" s="4"/>
      <c r="T91" s="4"/>
      <c r="U91" s="4"/>
      <c r="V91" s="4"/>
      <c r="W91" s="4"/>
      <c r="X91" s="4"/>
      <c r="Y91" s="4"/>
      <c r="Z91" s="4"/>
    </row>
    <row r="92">
      <c r="A92" s="12" t="str">
        <f>'Almacén '!B93</f>
        <v/>
      </c>
      <c r="B92" s="13" t="str">
        <f>'Almacén '!D93</f>
        <v/>
      </c>
      <c r="C92" s="14">
        <f>'Almacén '!F93</f>
        <v>1</v>
      </c>
      <c r="D92" s="10" t="str">
        <f>'Almacén '!G93</f>
        <v/>
      </c>
      <c r="E92" s="15">
        <f>'Almacén '!H93</f>
        <v>0</v>
      </c>
      <c r="F92" s="16" t="str">
        <f>'Almacén '!A93</f>
        <v>ABA-089</v>
      </c>
      <c r="G92" s="4"/>
      <c r="H92" s="4"/>
      <c r="I92" s="4"/>
      <c r="J92" s="4"/>
      <c r="K92" s="4"/>
      <c r="L92" s="4"/>
      <c r="M92" s="4"/>
      <c r="N92" s="4"/>
      <c r="O92" s="4"/>
      <c r="P92" s="4"/>
      <c r="Q92" s="4"/>
      <c r="R92" s="4"/>
      <c r="S92" s="4"/>
      <c r="T92" s="4"/>
      <c r="U92" s="4"/>
      <c r="V92" s="4"/>
      <c r="W92" s="4"/>
      <c r="X92" s="4"/>
      <c r="Y92" s="4"/>
      <c r="Z92" s="4"/>
    </row>
    <row r="93">
      <c r="A93" s="12" t="str">
        <f>'Almacén '!B94</f>
        <v/>
      </c>
      <c r="B93" s="13" t="str">
        <f>'Almacén '!D94</f>
        <v/>
      </c>
      <c r="C93" s="14">
        <f>'Almacén '!F94</f>
        <v>1</v>
      </c>
      <c r="D93" s="10" t="str">
        <f>'Almacén '!G94</f>
        <v/>
      </c>
      <c r="E93" s="15">
        <f>'Almacén '!H94</f>
        <v>0</v>
      </c>
      <c r="F93" s="16" t="str">
        <f>'Almacén '!A94</f>
        <v>ABA-090</v>
      </c>
      <c r="G93" s="4"/>
      <c r="H93" s="4"/>
      <c r="I93" s="4"/>
      <c r="J93" s="4"/>
      <c r="K93" s="4"/>
      <c r="L93" s="4"/>
      <c r="M93" s="4"/>
      <c r="N93" s="4"/>
      <c r="O93" s="4"/>
      <c r="P93" s="4"/>
      <c r="Q93" s="4"/>
      <c r="R93" s="4"/>
      <c r="S93" s="4"/>
      <c r="T93" s="4"/>
      <c r="U93" s="4"/>
      <c r="V93" s="4"/>
      <c r="W93" s="4"/>
      <c r="X93" s="4"/>
      <c r="Y93" s="4"/>
      <c r="Z93" s="4"/>
    </row>
    <row r="94">
      <c r="A94" s="12" t="str">
        <f>'Almacén '!B95</f>
        <v/>
      </c>
      <c r="B94" s="13" t="str">
        <f>'Almacén '!D95</f>
        <v/>
      </c>
      <c r="C94" s="14">
        <f>'Almacén '!F95</f>
        <v>1</v>
      </c>
      <c r="D94" s="10" t="str">
        <f>'Almacén '!G95</f>
        <v/>
      </c>
      <c r="E94" s="15">
        <f>'Almacén '!H95</f>
        <v>0</v>
      </c>
      <c r="F94" s="16" t="str">
        <f>'Almacén '!A95</f>
        <v>ABA-091</v>
      </c>
      <c r="G94" s="4"/>
      <c r="H94" s="4"/>
      <c r="I94" s="4"/>
      <c r="J94" s="4"/>
      <c r="K94" s="4"/>
      <c r="L94" s="4"/>
      <c r="M94" s="4"/>
      <c r="N94" s="4"/>
      <c r="O94" s="4"/>
      <c r="P94" s="4"/>
      <c r="Q94" s="4"/>
      <c r="R94" s="4"/>
      <c r="S94" s="4"/>
      <c r="T94" s="4"/>
      <c r="U94" s="4"/>
      <c r="V94" s="4"/>
      <c r="W94" s="4"/>
      <c r="X94" s="4"/>
      <c r="Y94" s="4"/>
      <c r="Z94" s="4"/>
    </row>
    <row r="95">
      <c r="A95" s="12" t="str">
        <f>'Almacén '!B96</f>
        <v/>
      </c>
      <c r="B95" s="13" t="str">
        <f>'Almacén '!D96</f>
        <v/>
      </c>
      <c r="C95" s="14">
        <f>'Almacén '!F96</f>
        <v>1</v>
      </c>
      <c r="D95" s="10" t="str">
        <f>'Almacén '!G96</f>
        <v/>
      </c>
      <c r="E95" s="15">
        <f>'Almacén '!H96</f>
        <v>0</v>
      </c>
      <c r="F95" s="16" t="str">
        <f>'Almacén '!A96</f>
        <v>ABA-092</v>
      </c>
      <c r="G95" s="4"/>
      <c r="H95" s="4"/>
      <c r="I95" s="4"/>
      <c r="J95" s="4"/>
      <c r="K95" s="4"/>
      <c r="L95" s="4"/>
      <c r="M95" s="4"/>
      <c r="N95" s="4"/>
      <c r="O95" s="4"/>
      <c r="P95" s="4"/>
      <c r="Q95" s="4"/>
      <c r="R95" s="4"/>
      <c r="S95" s="4"/>
      <c r="T95" s="4"/>
      <c r="U95" s="4"/>
      <c r="V95" s="4"/>
      <c r="W95" s="4"/>
      <c r="X95" s="4"/>
      <c r="Y95" s="4"/>
      <c r="Z95" s="4"/>
    </row>
    <row r="96">
      <c r="A96" s="12" t="str">
        <f>'Almacén '!B97</f>
        <v/>
      </c>
      <c r="B96" s="13" t="str">
        <f>'Almacén '!D97</f>
        <v/>
      </c>
      <c r="C96" s="14">
        <f>'Almacén '!F97</f>
        <v>1</v>
      </c>
      <c r="D96" s="10" t="str">
        <f>'Almacén '!G97</f>
        <v/>
      </c>
      <c r="E96" s="15">
        <f>'Almacén '!H97</f>
        <v>0</v>
      </c>
      <c r="F96" s="16" t="str">
        <f>'Almacén '!A97</f>
        <v>ABA-093</v>
      </c>
      <c r="G96" s="4"/>
      <c r="H96" s="4"/>
      <c r="I96" s="4"/>
      <c r="J96" s="4"/>
      <c r="K96" s="4"/>
      <c r="L96" s="4"/>
      <c r="M96" s="4"/>
      <c r="N96" s="4"/>
      <c r="O96" s="4"/>
      <c r="P96" s="4"/>
      <c r="Q96" s="4"/>
      <c r="R96" s="4"/>
      <c r="S96" s="4"/>
      <c r="T96" s="4"/>
      <c r="U96" s="4"/>
      <c r="V96" s="4"/>
      <c r="W96" s="4"/>
      <c r="X96" s="4"/>
      <c r="Y96" s="4"/>
      <c r="Z96" s="4"/>
    </row>
    <row r="97">
      <c r="A97" s="12" t="str">
        <f>'Almacén '!B98</f>
        <v/>
      </c>
      <c r="B97" s="13" t="str">
        <f>'Almacén '!D98</f>
        <v/>
      </c>
      <c r="C97" s="14">
        <f>'Almacén '!F98</f>
        <v>1</v>
      </c>
      <c r="D97" s="10" t="str">
        <f>'Almacén '!G98</f>
        <v/>
      </c>
      <c r="E97" s="15">
        <f>'Almacén '!H98</f>
        <v>0</v>
      </c>
      <c r="F97" s="16" t="str">
        <f>'Almacén '!A98</f>
        <v>ABA-094</v>
      </c>
      <c r="G97" s="4"/>
      <c r="H97" s="4"/>
      <c r="I97" s="4"/>
      <c r="J97" s="4"/>
      <c r="K97" s="4"/>
      <c r="L97" s="4"/>
      <c r="M97" s="4"/>
      <c r="N97" s="4"/>
      <c r="O97" s="4"/>
      <c r="P97" s="4"/>
      <c r="Q97" s="4"/>
      <c r="R97" s="4"/>
      <c r="S97" s="4"/>
      <c r="T97" s="4"/>
      <c r="U97" s="4"/>
      <c r="V97" s="4"/>
      <c r="W97" s="4"/>
      <c r="X97" s="4"/>
      <c r="Y97" s="4"/>
      <c r="Z97" s="4"/>
    </row>
    <row r="98">
      <c r="A98" s="12" t="str">
        <f>'Almacén '!B99</f>
        <v/>
      </c>
      <c r="B98" s="13" t="str">
        <f>'Almacén '!D99</f>
        <v/>
      </c>
      <c r="C98" s="14">
        <f>'Almacén '!F99</f>
        <v>1</v>
      </c>
      <c r="D98" s="10" t="str">
        <f>'Almacén '!G99</f>
        <v/>
      </c>
      <c r="E98" s="15">
        <f>'Almacén '!H99</f>
        <v>0</v>
      </c>
      <c r="F98" s="16" t="str">
        <f>'Almacén '!A99</f>
        <v>ABA-095</v>
      </c>
      <c r="G98" s="4"/>
      <c r="H98" s="4"/>
      <c r="I98" s="4"/>
      <c r="J98" s="4"/>
      <c r="K98" s="4"/>
      <c r="L98" s="4"/>
      <c r="M98" s="4"/>
      <c r="N98" s="4"/>
      <c r="O98" s="4"/>
      <c r="P98" s="4"/>
      <c r="Q98" s="4"/>
      <c r="R98" s="4"/>
      <c r="S98" s="4"/>
      <c r="T98" s="4"/>
      <c r="U98" s="4"/>
      <c r="V98" s="4"/>
      <c r="W98" s="4"/>
      <c r="X98" s="4"/>
      <c r="Y98" s="4"/>
      <c r="Z98" s="4"/>
    </row>
    <row r="99">
      <c r="A99" s="12" t="str">
        <f>'Almacén '!B100</f>
        <v/>
      </c>
      <c r="B99" s="13" t="str">
        <f>'Almacén '!D100</f>
        <v/>
      </c>
      <c r="C99" s="14">
        <f>'Almacén '!F100</f>
        <v>1</v>
      </c>
      <c r="D99" s="10" t="str">
        <f>'Almacén '!G100</f>
        <v/>
      </c>
      <c r="E99" s="15">
        <f>'Almacén '!H100</f>
        <v>0</v>
      </c>
      <c r="F99" s="16" t="str">
        <f>'Almacén '!A100</f>
        <v>ABA-096</v>
      </c>
      <c r="G99" s="4"/>
      <c r="H99" s="4"/>
      <c r="I99" s="4"/>
      <c r="J99" s="4"/>
      <c r="K99" s="4"/>
      <c r="L99" s="4"/>
      <c r="M99" s="4"/>
      <c r="N99" s="4"/>
      <c r="O99" s="4"/>
      <c r="P99" s="4"/>
      <c r="Q99" s="4"/>
      <c r="R99" s="4"/>
      <c r="S99" s="4"/>
      <c r="T99" s="4"/>
      <c r="U99" s="4"/>
      <c r="V99" s="4"/>
      <c r="W99" s="4"/>
      <c r="X99" s="4"/>
      <c r="Y99" s="4"/>
      <c r="Z99" s="4"/>
    </row>
    <row r="100">
      <c r="A100" s="12" t="str">
        <f>'Almacén '!B101</f>
        <v/>
      </c>
      <c r="B100" s="13" t="str">
        <f>'Almacén '!D101</f>
        <v/>
      </c>
      <c r="C100" s="14">
        <f>'Almacén '!F101</f>
        <v>1</v>
      </c>
      <c r="D100" s="10" t="str">
        <f>'Almacén '!G101</f>
        <v/>
      </c>
      <c r="E100" s="15">
        <f>'Almacén '!H101</f>
        <v>0</v>
      </c>
      <c r="F100" s="16" t="str">
        <f>'Almacén '!A101</f>
        <v>ABA-097</v>
      </c>
      <c r="G100" s="4"/>
      <c r="H100" s="4"/>
      <c r="I100" s="4"/>
      <c r="J100" s="4"/>
      <c r="K100" s="4"/>
      <c r="L100" s="4"/>
      <c r="M100" s="4"/>
      <c r="N100" s="4"/>
      <c r="O100" s="4"/>
      <c r="P100" s="4"/>
      <c r="Q100" s="4"/>
      <c r="R100" s="4"/>
      <c r="S100" s="4"/>
      <c r="T100" s="4"/>
      <c r="U100" s="4"/>
      <c r="V100" s="4"/>
      <c r="W100" s="4"/>
      <c r="X100" s="4"/>
      <c r="Y100" s="4"/>
      <c r="Z100" s="4"/>
    </row>
    <row r="101">
      <c r="A101" s="12" t="str">
        <f>'Almacén '!B102</f>
        <v/>
      </c>
      <c r="B101" s="13" t="str">
        <f>'Almacén '!D102</f>
        <v/>
      </c>
      <c r="C101" s="14">
        <f>'Almacén '!F102</f>
        <v>1</v>
      </c>
      <c r="D101" s="10" t="str">
        <f>'Almacén '!G102</f>
        <v/>
      </c>
      <c r="E101" s="15">
        <f>'Almacén '!H102</f>
        <v>0</v>
      </c>
      <c r="F101" s="16" t="str">
        <f>'Almacén '!A102</f>
        <v>ABA-098</v>
      </c>
      <c r="G101" s="4"/>
      <c r="H101" s="4"/>
      <c r="I101" s="4"/>
      <c r="J101" s="4"/>
      <c r="K101" s="4"/>
      <c r="L101" s="4"/>
      <c r="M101" s="4"/>
      <c r="N101" s="4"/>
      <c r="O101" s="4"/>
      <c r="P101" s="4"/>
      <c r="Q101" s="4"/>
      <c r="R101" s="4"/>
      <c r="S101" s="4"/>
      <c r="T101" s="4"/>
      <c r="U101" s="4"/>
      <c r="V101" s="4"/>
      <c r="W101" s="4"/>
      <c r="X101" s="4"/>
      <c r="Y101" s="4"/>
      <c r="Z101" s="4"/>
    </row>
    <row r="102">
      <c r="A102" s="12" t="str">
        <f>'Almacén '!B103</f>
        <v/>
      </c>
      <c r="B102" s="13" t="str">
        <f>'Almacén '!D103</f>
        <v/>
      </c>
      <c r="C102" s="14">
        <f>'Almacén '!F103</f>
        <v>1</v>
      </c>
      <c r="D102" s="10" t="str">
        <f>'Almacén '!G103</f>
        <v/>
      </c>
      <c r="E102" s="15">
        <f>'Almacén '!H103</f>
        <v>0</v>
      </c>
      <c r="F102" s="16" t="str">
        <f>'Almacén '!A103</f>
        <v>ABA-099</v>
      </c>
      <c r="G102" s="4"/>
      <c r="H102" s="4"/>
      <c r="I102" s="4"/>
      <c r="J102" s="4"/>
      <c r="K102" s="4"/>
      <c r="L102" s="4"/>
      <c r="M102" s="4"/>
      <c r="N102" s="4"/>
      <c r="O102" s="4"/>
      <c r="P102" s="4"/>
      <c r="Q102" s="4"/>
      <c r="R102" s="4"/>
      <c r="S102" s="4"/>
      <c r="T102" s="4"/>
      <c r="U102" s="4"/>
      <c r="V102" s="4"/>
      <c r="W102" s="4"/>
      <c r="X102" s="4"/>
      <c r="Y102" s="4"/>
      <c r="Z102" s="4"/>
    </row>
    <row r="103">
      <c r="A103" s="12" t="str">
        <f>'Almacén '!B104</f>
        <v/>
      </c>
      <c r="B103" s="13" t="str">
        <f>'Almacén '!D104</f>
        <v/>
      </c>
      <c r="C103" s="14">
        <f>'Almacén '!F104</f>
        <v>1</v>
      </c>
      <c r="D103" s="10" t="str">
        <f>'Almacén '!G104</f>
        <v/>
      </c>
      <c r="E103" s="15">
        <f>'Almacén '!H104</f>
        <v>0</v>
      </c>
      <c r="F103" s="16" t="str">
        <f>'Almacén '!A104</f>
        <v>ABA-100</v>
      </c>
      <c r="G103" s="4"/>
      <c r="H103" s="4"/>
      <c r="I103" s="4"/>
      <c r="J103" s="4"/>
      <c r="K103" s="4"/>
      <c r="L103" s="4"/>
      <c r="M103" s="4"/>
      <c r="N103" s="4"/>
      <c r="O103" s="4"/>
      <c r="P103" s="4"/>
      <c r="Q103" s="4"/>
      <c r="R103" s="4"/>
      <c r="S103" s="4"/>
      <c r="T103" s="4"/>
      <c r="U103" s="4"/>
      <c r="V103" s="4"/>
      <c r="W103" s="4"/>
      <c r="X103" s="4"/>
      <c r="Y103" s="4"/>
      <c r="Z103" s="4"/>
    </row>
    <row r="104">
      <c r="A104" s="17" t="str">
        <f>'Almacén '!B108</f>
        <v/>
      </c>
      <c r="B104" s="18" t="str">
        <f>'Almacén '!D108</f>
        <v/>
      </c>
      <c r="C104" s="19">
        <f>'Almacén '!G108</f>
        <v>1</v>
      </c>
      <c r="D104" s="20" t="str">
        <f>'Almacén '!H108</f>
        <v/>
      </c>
      <c r="E104" s="20">
        <f>'Almacén '!I108</f>
        <v>0</v>
      </c>
      <c r="F104" s="21" t="str">
        <f>'Almacén '!A108</f>
        <v>FYV-001</v>
      </c>
      <c r="G104" s="4"/>
      <c r="H104" s="4"/>
      <c r="I104" s="4"/>
      <c r="J104" s="4"/>
      <c r="K104" s="4"/>
      <c r="L104" s="4"/>
      <c r="M104" s="4"/>
      <c r="N104" s="4"/>
      <c r="O104" s="4"/>
      <c r="P104" s="4"/>
      <c r="Q104" s="4"/>
      <c r="R104" s="4"/>
      <c r="S104" s="4"/>
      <c r="T104" s="4"/>
      <c r="U104" s="4"/>
      <c r="V104" s="4"/>
      <c r="W104" s="4"/>
      <c r="X104" s="4"/>
      <c r="Y104" s="4"/>
      <c r="Z104" s="4"/>
    </row>
    <row r="105">
      <c r="A105" s="17" t="str">
        <f>'Almacén '!B109</f>
        <v/>
      </c>
      <c r="B105" s="18" t="str">
        <f>'Almacén '!D109</f>
        <v/>
      </c>
      <c r="C105" s="19">
        <f>'Almacén '!G109</f>
        <v>1</v>
      </c>
      <c r="D105" s="20" t="str">
        <f>'Almacén '!H109</f>
        <v/>
      </c>
      <c r="E105" s="20">
        <f>'Almacén '!I109</f>
        <v>0</v>
      </c>
      <c r="F105" s="21" t="str">
        <f>'Almacén '!A109</f>
        <v>FYV-002</v>
      </c>
      <c r="G105" s="4"/>
      <c r="H105" s="4"/>
      <c r="I105" s="4"/>
      <c r="J105" s="4"/>
      <c r="K105" s="4"/>
      <c r="L105" s="4"/>
      <c r="M105" s="4"/>
      <c r="N105" s="4"/>
      <c r="O105" s="4"/>
      <c r="P105" s="4"/>
      <c r="Q105" s="4"/>
      <c r="R105" s="4"/>
      <c r="S105" s="4"/>
      <c r="T105" s="4"/>
      <c r="U105" s="4"/>
      <c r="V105" s="4"/>
      <c r="W105" s="4"/>
      <c r="X105" s="4"/>
      <c r="Y105" s="4"/>
      <c r="Z105" s="4"/>
    </row>
    <row r="106">
      <c r="A106" s="17" t="str">
        <f>'Almacén '!B110</f>
        <v/>
      </c>
      <c r="B106" s="18" t="str">
        <f>'Almacén '!D110</f>
        <v/>
      </c>
      <c r="C106" s="19">
        <f>'Almacén '!G110</f>
        <v>1</v>
      </c>
      <c r="D106" s="20" t="str">
        <f>'Almacén '!H110</f>
        <v/>
      </c>
      <c r="E106" s="20">
        <f>'Almacén '!I110</f>
        <v>0</v>
      </c>
      <c r="F106" s="21" t="str">
        <f>'Almacén '!A110</f>
        <v>FYV-003</v>
      </c>
      <c r="G106" s="4"/>
      <c r="H106" s="4"/>
      <c r="I106" s="4"/>
      <c r="J106" s="4"/>
      <c r="K106" s="4"/>
      <c r="L106" s="4"/>
      <c r="M106" s="4"/>
      <c r="N106" s="4"/>
      <c r="O106" s="4"/>
      <c r="P106" s="4"/>
      <c r="Q106" s="4"/>
      <c r="R106" s="4"/>
      <c r="S106" s="4"/>
      <c r="T106" s="4"/>
      <c r="U106" s="4"/>
      <c r="V106" s="4"/>
      <c r="W106" s="4"/>
      <c r="X106" s="4"/>
      <c r="Y106" s="4"/>
      <c r="Z106" s="4"/>
    </row>
    <row r="107">
      <c r="A107" s="22" t="str">
        <f>'Almacén '!B111</f>
        <v/>
      </c>
      <c r="B107" s="18" t="str">
        <f>'Almacén '!D111</f>
        <v/>
      </c>
      <c r="C107" s="19">
        <f>'Almacén '!G111</f>
        <v>1</v>
      </c>
      <c r="D107" s="20" t="str">
        <f>'Almacén '!H111</f>
        <v/>
      </c>
      <c r="E107" s="20">
        <f>'Almacén '!I111</f>
        <v>0</v>
      </c>
      <c r="F107" s="21" t="str">
        <f>'Almacén '!A111</f>
        <v>FYV-004</v>
      </c>
      <c r="G107" s="4"/>
      <c r="H107" s="4"/>
      <c r="I107" s="4"/>
      <c r="J107" s="4"/>
      <c r="K107" s="4"/>
      <c r="L107" s="4"/>
      <c r="M107" s="4"/>
      <c r="N107" s="4"/>
      <c r="O107" s="4"/>
      <c r="P107" s="4"/>
      <c r="Q107" s="4"/>
      <c r="R107" s="4"/>
      <c r="S107" s="4"/>
      <c r="T107" s="4"/>
      <c r="U107" s="4"/>
      <c r="V107" s="4"/>
      <c r="W107" s="4"/>
      <c r="X107" s="4"/>
      <c r="Y107" s="4"/>
      <c r="Z107" s="4"/>
    </row>
    <row r="108">
      <c r="A108" s="22" t="str">
        <f>'Almacén '!B112</f>
        <v/>
      </c>
      <c r="B108" s="18" t="str">
        <f>'Almacén '!D112</f>
        <v/>
      </c>
      <c r="C108" s="19">
        <f>'Almacén '!G112</f>
        <v>1</v>
      </c>
      <c r="D108" s="20" t="str">
        <f>'Almacén '!H112</f>
        <v/>
      </c>
      <c r="E108" s="20">
        <f>'Almacén '!I112</f>
        <v>0</v>
      </c>
      <c r="F108" s="21" t="str">
        <f>'Almacén '!A112</f>
        <v>FYV-005</v>
      </c>
      <c r="G108" s="4"/>
      <c r="H108" s="4"/>
      <c r="I108" s="4"/>
      <c r="J108" s="4"/>
      <c r="K108" s="4"/>
      <c r="L108" s="4"/>
      <c r="M108" s="4"/>
      <c r="N108" s="4"/>
      <c r="O108" s="4"/>
      <c r="P108" s="4"/>
      <c r="Q108" s="4"/>
      <c r="R108" s="4"/>
      <c r="S108" s="4"/>
      <c r="T108" s="4"/>
      <c r="U108" s="4"/>
      <c r="V108" s="4"/>
      <c r="W108" s="4"/>
      <c r="X108" s="4"/>
      <c r="Y108" s="4"/>
      <c r="Z108" s="4"/>
    </row>
    <row r="109">
      <c r="A109" s="22" t="str">
        <f>'Almacén '!B113</f>
        <v/>
      </c>
      <c r="B109" s="18" t="str">
        <f>'Almacén '!D113</f>
        <v/>
      </c>
      <c r="C109" s="19">
        <f>'Almacén '!G113</f>
        <v>1</v>
      </c>
      <c r="D109" s="20" t="str">
        <f>'Almacén '!H113</f>
        <v/>
      </c>
      <c r="E109" s="20">
        <f>'Almacén '!I113</f>
        <v>0</v>
      </c>
      <c r="F109" s="21" t="str">
        <f>'Almacén '!A113</f>
        <v>FYV-006</v>
      </c>
      <c r="G109" s="4"/>
      <c r="H109" s="4"/>
      <c r="I109" s="4"/>
      <c r="J109" s="4"/>
      <c r="K109" s="4"/>
      <c r="L109" s="4"/>
      <c r="M109" s="4"/>
      <c r="N109" s="4"/>
      <c r="O109" s="4"/>
      <c r="P109" s="4"/>
      <c r="Q109" s="4"/>
      <c r="R109" s="4"/>
      <c r="S109" s="4"/>
      <c r="T109" s="4"/>
      <c r="U109" s="4"/>
      <c r="V109" s="4"/>
      <c r="W109" s="4"/>
      <c r="X109" s="4"/>
      <c r="Y109" s="4"/>
      <c r="Z109" s="4"/>
    </row>
    <row r="110">
      <c r="A110" s="17" t="str">
        <f>'Almacén '!B114</f>
        <v/>
      </c>
      <c r="B110" s="18" t="str">
        <f>'Almacén '!D114</f>
        <v/>
      </c>
      <c r="C110" s="19">
        <f>'Almacén '!G114</f>
        <v>1</v>
      </c>
      <c r="D110" s="20" t="str">
        <f>'Almacén '!H114</f>
        <v/>
      </c>
      <c r="E110" s="20">
        <f>'Almacén '!I114</f>
        <v>0</v>
      </c>
      <c r="F110" s="21" t="str">
        <f>'Almacén '!A114</f>
        <v>FYV-007</v>
      </c>
      <c r="G110" s="4"/>
      <c r="H110" s="4"/>
      <c r="I110" s="4"/>
      <c r="J110" s="4"/>
      <c r="K110" s="4"/>
      <c r="L110" s="4"/>
      <c r="M110" s="4"/>
      <c r="N110" s="4"/>
      <c r="O110" s="4"/>
      <c r="P110" s="4"/>
      <c r="Q110" s="4"/>
      <c r="R110" s="4"/>
      <c r="S110" s="4"/>
      <c r="T110" s="4"/>
      <c r="U110" s="4"/>
      <c r="V110" s="4"/>
      <c r="W110" s="4"/>
      <c r="X110" s="4"/>
      <c r="Y110" s="4"/>
      <c r="Z110" s="4"/>
    </row>
    <row r="111">
      <c r="A111" s="17" t="str">
        <f>'Almacén '!B115</f>
        <v/>
      </c>
      <c r="B111" s="18" t="str">
        <f>'Almacén '!D115</f>
        <v/>
      </c>
      <c r="C111" s="19">
        <f>'Almacén '!G115</f>
        <v>1</v>
      </c>
      <c r="D111" s="20" t="str">
        <f>'Almacén '!H115</f>
        <v/>
      </c>
      <c r="E111" s="20">
        <f>'Almacén '!I115</f>
        <v>0</v>
      </c>
      <c r="F111" s="21" t="str">
        <f>'Almacén '!A115</f>
        <v>FYV-008</v>
      </c>
      <c r="G111" s="4"/>
      <c r="H111" s="4"/>
      <c r="I111" s="4"/>
      <c r="J111" s="4"/>
      <c r="K111" s="4"/>
      <c r="L111" s="4"/>
      <c r="M111" s="4"/>
      <c r="N111" s="4"/>
      <c r="O111" s="4"/>
      <c r="P111" s="4"/>
      <c r="Q111" s="4"/>
      <c r="R111" s="4"/>
      <c r="S111" s="4"/>
      <c r="T111" s="4"/>
      <c r="U111" s="4"/>
      <c r="V111" s="4"/>
      <c r="W111" s="4"/>
      <c r="X111" s="4"/>
      <c r="Y111" s="4"/>
      <c r="Z111" s="4"/>
    </row>
    <row r="112">
      <c r="A112" s="17" t="str">
        <f>'Almacén '!B116</f>
        <v/>
      </c>
      <c r="B112" s="18" t="str">
        <f>'Almacén '!D116</f>
        <v/>
      </c>
      <c r="C112" s="19">
        <f>'Almacén '!G116</f>
        <v>1</v>
      </c>
      <c r="D112" s="20" t="str">
        <f>'Almacén '!H116</f>
        <v/>
      </c>
      <c r="E112" s="20">
        <f>'Almacén '!I116</f>
        <v>0</v>
      </c>
      <c r="F112" s="21" t="str">
        <f>'Almacén '!A116</f>
        <v>FYV-009</v>
      </c>
      <c r="G112" s="4"/>
      <c r="H112" s="4"/>
      <c r="I112" s="4"/>
      <c r="J112" s="4"/>
      <c r="K112" s="4"/>
      <c r="L112" s="4"/>
      <c r="M112" s="4"/>
      <c r="N112" s="4"/>
      <c r="O112" s="4"/>
      <c r="P112" s="4"/>
      <c r="Q112" s="4"/>
      <c r="R112" s="4"/>
      <c r="S112" s="4"/>
      <c r="T112" s="4"/>
      <c r="U112" s="4"/>
      <c r="V112" s="4"/>
      <c r="W112" s="4"/>
      <c r="X112" s="4"/>
      <c r="Y112" s="4"/>
      <c r="Z112" s="4"/>
    </row>
    <row r="113">
      <c r="A113" s="17" t="str">
        <f>'Almacén '!B117</f>
        <v/>
      </c>
      <c r="B113" s="18" t="str">
        <f>'Almacén '!D117</f>
        <v/>
      </c>
      <c r="C113" s="19">
        <f>'Almacén '!G117</f>
        <v>1</v>
      </c>
      <c r="D113" s="20" t="str">
        <f>'Almacén '!H117</f>
        <v/>
      </c>
      <c r="E113" s="20">
        <f>'Almacén '!I117</f>
        <v>0</v>
      </c>
      <c r="F113" s="21" t="str">
        <f>'Almacén '!A117</f>
        <v>FYV-010</v>
      </c>
      <c r="G113" s="4"/>
      <c r="H113" s="4"/>
      <c r="I113" s="4"/>
      <c r="J113" s="4"/>
      <c r="K113" s="4"/>
      <c r="L113" s="4"/>
      <c r="M113" s="4"/>
      <c r="N113" s="4"/>
      <c r="O113" s="4"/>
      <c r="P113" s="4"/>
      <c r="Q113" s="4"/>
      <c r="R113" s="4"/>
      <c r="S113" s="4"/>
      <c r="T113" s="4"/>
      <c r="U113" s="4"/>
      <c r="V113" s="4"/>
      <c r="W113" s="4"/>
      <c r="X113" s="4"/>
      <c r="Y113" s="4"/>
      <c r="Z113" s="4"/>
    </row>
    <row r="114">
      <c r="A114" s="17" t="str">
        <f>'Almacén '!B118</f>
        <v/>
      </c>
      <c r="B114" s="18" t="str">
        <f>'Almacén '!D118</f>
        <v/>
      </c>
      <c r="C114" s="19">
        <f>'Almacén '!G118</f>
        <v>1</v>
      </c>
      <c r="D114" s="20" t="str">
        <f>'Almacén '!H118</f>
        <v/>
      </c>
      <c r="E114" s="20">
        <f>'Almacén '!I118</f>
        <v>0</v>
      </c>
      <c r="F114" s="21" t="str">
        <f>'Almacén '!A118</f>
        <v>FYV-011</v>
      </c>
      <c r="G114" s="4"/>
      <c r="H114" s="4"/>
      <c r="I114" s="4"/>
      <c r="J114" s="4"/>
      <c r="K114" s="4"/>
      <c r="L114" s="4"/>
      <c r="M114" s="4"/>
      <c r="N114" s="4"/>
      <c r="O114" s="4"/>
      <c r="P114" s="4"/>
      <c r="Q114" s="4"/>
      <c r="R114" s="4"/>
      <c r="S114" s="4"/>
      <c r="T114" s="4"/>
      <c r="U114" s="4"/>
      <c r="V114" s="4"/>
      <c r="W114" s="4"/>
      <c r="X114" s="4"/>
      <c r="Y114" s="4"/>
      <c r="Z114" s="4"/>
    </row>
    <row r="115">
      <c r="A115" s="17" t="str">
        <f>'Almacén '!B119</f>
        <v/>
      </c>
      <c r="B115" s="18" t="str">
        <f>'Almacén '!D119</f>
        <v/>
      </c>
      <c r="C115" s="19">
        <f>'Almacén '!G119</f>
        <v>1</v>
      </c>
      <c r="D115" s="20" t="str">
        <f>'Almacén '!H119</f>
        <v/>
      </c>
      <c r="E115" s="20">
        <f>'Almacén '!I119</f>
        <v>0</v>
      </c>
      <c r="F115" s="21" t="str">
        <f>'Almacén '!A119</f>
        <v>FYV-012</v>
      </c>
      <c r="G115" s="4"/>
      <c r="H115" s="4"/>
      <c r="I115" s="4"/>
      <c r="J115" s="4"/>
      <c r="K115" s="4"/>
      <c r="L115" s="4"/>
      <c r="M115" s="4"/>
      <c r="N115" s="4"/>
      <c r="O115" s="4"/>
      <c r="P115" s="4"/>
      <c r="Q115" s="4"/>
      <c r="R115" s="4"/>
      <c r="S115" s="4"/>
      <c r="T115" s="4"/>
      <c r="U115" s="4"/>
      <c r="V115" s="4"/>
      <c r="W115" s="4"/>
      <c r="X115" s="4"/>
      <c r="Y115" s="4"/>
      <c r="Z115" s="4"/>
    </row>
    <row r="116">
      <c r="A116" s="17" t="str">
        <f>'Almacén '!B120</f>
        <v/>
      </c>
      <c r="B116" s="18" t="str">
        <f>'Almacén '!D120</f>
        <v/>
      </c>
      <c r="C116" s="19">
        <f>'Almacén '!G120</f>
        <v>1</v>
      </c>
      <c r="D116" s="20" t="str">
        <f>'Almacén '!H120</f>
        <v/>
      </c>
      <c r="E116" s="20">
        <f>'Almacén '!I120</f>
        <v>0</v>
      </c>
      <c r="F116" s="21" t="str">
        <f>'Almacén '!A120</f>
        <v>FYV-013</v>
      </c>
      <c r="G116" s="4"/>
      <c r="H116" s="4"/>
      <c r="I116" s="4"/>
      <c r="J116" s="4"/>
      <c r="K116" s="4"/>
      <c r="L116" s="4"/>
      <c r="M116" s="4"/>
      <c r="N116" s="4"/>
      <c r="O116" s="4"/>
      <c r="P116" s="4"/>
      <c r="Q116" s="4"/>
      <c r="R116" s="4"/>
      <c r="S116" s="4"/>
      <c r="T116" s="4"/>
      <c r="U116" s="4"/>
      <c r="V116" s="4"/>
      <c r="W116" s="4"/>
      <c r="X116" s="4"/>
      <c r="Y116" s="4"/>
      <c r="Z116" s="4"/>
    </row>
    <row r="117">
      <c r="A117" s="17" t="str">
        <f>'Almacén '!B121</f>
        <v/>
      </c>
      <c r="B117" s="18" t="str">
        <f>'Almacén '!D121</f>
        <v/>
      </c>
      <c r="C117" s="19">
        <f>'Almacén '!G121</f>
        <v>1</v>
      </c>
      <c r="D117" s="20" t="str">
        <f>'Almacén '!H121</f>
        <v/>
      </c>
      <c r="E117" s="20">
        <f>'Almacén '!I121</f>
        <v>0</v>
      </c>
      <c r="F117" s="21" t="str">
        <f>'Almacén '!A121</f>
        <v>FYV-014</v>
      </c>
      <c r="G117" s="4"/>
      <c r="H117" s="4"/>
      <c r="I117" s="4"/>
      <c r="J117" s="4"/>
      <c r="K117" s="4"/>
      <c r="L117" s="4"/>
      <c r="M117" s="4"/>
      <c r="N117" s="4"/>
      <c r="O117" s="4"/>
      <c r="P117" s="4"/>
      <c r="Q117" s="4"/>
      <c r="R117" s="4"/>
      <c r="S117" s="4"/>
      <c r="T117" s="4"/>
      <c r="U117" s="4"/>
      <c r="V117" s="4"/>
      <c r="W117" s="4"/>
      <c r="X117" s="4"/>
      <c r="Y117" s="4"/>
      <c r="Z117" s="4"/>
    </row>
    <row r="118">
      <c r="A118" s="17" t="str">
        <f>'Almacén '!B122</f>
        <v/>
      </c>
      <c r="B118" s="18" t="str">
        <f>'Almacén '!D122</f>
        <v/>
      </c>
      <c r="C118" s="19">
        <f>'Almacén '!G122</f>
        <v>1</v>
      </c>
      <c r="D118" s="20" t="str">
        <f>'Almacén '!H122</f>
        <v/>
      </c>
      <c r="E118" s="20">
        <f>'Almacén '!I122</f>
        <v>0</v>
      </c>
      <c r="F118" s="21" t="str">
        <f>'Almacén '!A122</f>
        <v>FYV-015</v>
      </c>
      <c r="G118" s="4"/>
      <c r="H118" s="4"/>
      <c r="I118" s="4"/>
      <c r="J118" s="4"/>
      <c r="K118" s="4"/>
      <c r="L118" s="4"/>
      <c r="M118" s="4"/>
      <c r="N118" s="4"/>
      <c r="O118" s="4"/>
      <c r="P118" s="4"/>
      <c r="Q118" s="4"/>
      <c r="R118" s="4"/>
      <c r="S118" s="4"/>
      <c r="T118" s="4"/>
      <c r="U118" s="4"/>
      <c r="V118" s="4"/>
      <c r="W118" s="4"/>
      <c r="X118" s="4"/>
      <c r="Y118" s="4"/>
      <c r="Z118" s="4"/>
    </row>
    <row r="119">
      <c r="A119" s="17" t="str">
        <f>'Almacén '!B123</f>
        <v/>
      </c>
      <c r="B119" s="18" t="str">
        <f>'Almacén '!D123</f>
        <v/>
      </c>
      <c r="C119" s="19">
        <f>'Almacén '!G123</f>
        <v>1</v>
      </c>
      <c r="D119" s="20" t="str">
        <f>'Almacén '!H123</f>
        <v/>
      </c>
      <c r="E119" s="20">
        <f>'Almacén '!I123</f>
        <v>0</v>
      </c>
      <c r="F119" s="21" t="str">
        <f>'Almacén '!A123</f>
        <v>FYV-016</v>
      </c>
      <c r="G119" s="4"/>
      <c r="H119" s="4"/>
      <c r="I119" s="4"/>
      <c r="J119" s="4"/>
      <c r="K119" s="4"/>
      <c r="L119" s="4"/>
      <c r="M119" s="4"/>
      <c r="N119" s="4"/>
      <c r="O119" s="4"/>
      <c r="P119" s="4"/>
      <c r="Q119" s="4"/>
      <c r="R119" s="4"/>
      <c r="S119" s="4"/>
      <c r="T119" s="4"/>
      <c r="U119" s="4"/>
      <c r="V119" s="4"/>
      <c r="W119" s="4"/>
      <c r="X119" s="4"/>
      <c r="Y119" s="4"/>
      <c r="Z119" s="4"/>
    </row>
    <row r="120">
      <c r="A120" s="17" t="str">
        <f>'Almacén '!B124</f>
        <v/>
      </c>
      <c r="B120" s="18" t="str">
        <f>'Almacén '!D124</f>
        <v/>
      </c>
      <c r="C120" s="19">
        <f>'Almacén '!G124</f>
        <v>1</v>
      </c>
      <c r="D120" s="20" t="str">
        <f>'Almacén '!H124</f>
        <v/>
      </c>
      <c r="E120" s="20">
        <f>'Almacén '!I124</f>
        <v>0</v>
      </c>
      <c r="F120" s="21" t="str">
        <f>'Almacén '!A124</f>
        <v>FYV-017</v>
      </c>
      <c r="G120" s="4"/>
      <c r="H120" s="4"/>
      <c r="I120" s="4"/>
      <c r="J120" s="4"/>
      <c r="K120" s="4"/>
      <c r="L120" s="4"/>
      <c r="M120" s="4"/>
      <c r="N120" s="4"/>
      <c r="O120" s="4"/>
      <c r="P120" s="4"/>
      <c r="Q120" s="4"/>
      <c r="R120" s="4"/>
      <c r="S120" s="4"/>
      <c r="T120" s="4"/>
      <c r="U120" s="4"/>
      <c r="V120" s="4"/>
      <c r="W120" s="4"/>
      <c r="X120" s="4"/>
      <c r="Y120" s="4"/>
      <c r="Z120" s="4"/>
    </row>
    <row r="121">
      <c r="A121" s="17" t="str">
        <f>'Almacén '!B125</f>
        <v/>
      </c>
      <c r="B121" s="18" t="str">
        <f>'Almacén '!D125</f>
        <v/>
      </c>
      <c r="C121" s="19">
        <f>'Almacén '!G125</f>
        <v>1</v>
      </c>
      <c r="D121" s="20" t="str">
        <f>'Almacén '!H125</f>
        <v/>
      </c>
      <c r="E121" s="20">
        <f>'Almacén '!I125</f>
        <v>0</v>
      </c>
      <c r="F121" s="21" t="str">
        <f>'Almacén '!A125</f>
        <v>FYV-018</v>
      </c>
      <c r="G121" s="4"/>
      <c r="H121" s="4"/>
      <c r="I121" s="4"/>
      <c r="J121" s="4"/>
      <c r="K121" s="4"/>
      <c r="L121" s="4"/>
      <c r="M121" s="4"/>
      <c r="N121" s="4"/>
      <c r="O121" s="4"/>
      <c r="P121" s="4"/>
      <c r="Q121" s="4"/>
      <c r="R121" s="4"/>
      <c r="S121" s="4"/>
      <c r="T121" s="4"/>
      <c r="U121" s="4"/>
      <c r="V121" s="4"/>
      <c r="W121" s="4"/>
      <c r="X121" s="4"/>
      <c r="Y121" s="4"/>
      <c r="Z121" s="4"/>
    </row>
    <row r="122">
      <c r="A122" s="17" t="str">
        <f>'Almacén '!B126</f>
        <v/>
      </c>
      <c r="B122" s="18" t="str">
        <f>'Almacén '!D126</f>
        <v/>
      </c>
      <c r="C122" s="19">
        <f>'Almacén '!G126</f>
        <v>1</v>
      </c>
      <c r="D122" s="20" t="str">
        <f>'Almacén '!H126</f>
        <v/>
      </c>
      <c r="E122" s="20">
        <f>'Almacén '!I126</f>
        <v>0</v>
      </c>
      <c r="F122" s="21" t="str">
        <f>'Almacén '!A126</f>
        <v>FYV-019</v>
      </c>
      <c r="G122" s="4"/>
      <c r="H122" s="4"/>
      <c r="I122" s="4"/>
      <c r="J122" s="4"/>
      <c r="K122" s="4"/>
      <c r="L122" s="4"/>
      <c r="M122" s="4"/>
      <c r="N122" s="4"/>
      <c r="O122" s="4"/>
      <c r="P122" s="4"/>
      <c r="Q122" s="4"/>
      <c r="R122" s="4"/>
      <c r="S122" s="4"/>
      <c r="T122" s="4"/>
      <c r="U122" s="4"/>
      <c r="V122" s="4"/>
      <c r="W122" s="4"/>
      <c r="X122" s="4"/>
      <c r="Y122" s="4"/>
      <c r="Z122" s="4"/>
    </row>
    <row r="123">
      <c r="A123" s="17" t="str">
        <f>'Almacén '!B127</f>
        <v/>
      </c>
      <c r="B123" s="18" t="str">
        <f>'Almacén '!D127</f>
        <v/>
      </c>
      <c r="C123" s="19">
        <f>'Almacén '!G127</f>
        <v>1</v>
      </c>
      <c r="D123" s="20" t="str">
        <f>'Almacén '!H127</f>
        <v/>
      </c>
      <c r="E123" s="20">
        <f>'Almacén '!I127</f>
        <v>0</v>
      </c>
      <c r="F123" s="21" t="str">
        <f>'Almacén '!A127</f>
        <v>FYV-020</v>
      </c>
      <c r="G123" s="4"/>
      <c r="H123" s="4"/>
      <c r="I123" s="4"/>
      <c r="J123" s="4"/>
      <c r="K123" s="4"/>
      <c r="L123" s="4"/>
      <c r="M123" s="4"/>
      <c r="N123" s="4"/>
      <c r="O123" s="4"/>
      <c r="P123" s="4"/>
      <c r="Q123" s="4"/>
      <c r="R123" s="4"/>
      <c r="S123" s="4"/>
      <c r="T123" s="4"/>
      <c r="U123" s="4"/>
      <c r="V123" s="4"/>
      <c r="W123" s="4"/>
      <c r="X123" s="4"/>
      <c r="Y123" s="4"/>
      <c r="Z123" s="4"/>
    </row>
    <row r="124">
      <c r="A124" s="17" t="str">
        <f>'Almacén '!B128</f>
        <v/>
      </c>
      <c r="B124" s="18" t="str">
        <f>'Almacén '!D128</f>
        <v/>
      </c>
      <c r="C124" s="19">
        <f>'Almacén '!G128</f>
        <v>1</v>
      </c>
      <c r="D124" s="20" t="str">
        <f>'Almacén '!H128</f>
        <v/>
      </c>
      <c r="E124" s="20">
        <f>'Almacén '!I128</f>
        <v>0</v>
      </c>
      <c r="F124" s="21" t="str">
        <f>'Almacén '!A128</f>
        <v>FYV-021</v>
      </c>
      <c r="G124" s="4"/>
      <c r="H124" s="4"/>
      <c r="I124" s="4"/>
      <c r="J124" s="4"/>
      <c r="K124" s="4"/>
      <c r="L124" s="4"/>
      <c r="M124" s="4"/>
      <c r="N124" s="4"/>
      <c r="O124" s="4"/>
      <c r="P124" s="4"/>
      <c r="Q124" s="4"/>
      <c r="R124" s="4"/>
      <c r="S124" s="4"/>
      <c r="T124" s="4"/>
      <c r="U124" s="4"/>
      <c r="V124" s="4"/>
      <c r="W124" s="4"/>
      <c r="X124" s="4"/>
      <c r="Y124" s="4"/>
      <c r="Z124" s="4"/>
    </row>
    <row r="125">
      <c r="A125" s="17" t="str">
        <f>'Almacén '!B129</f>
        <v/>
      </c>
      <c r="B125" s="18" t="str">
        <f>'Almacén '!D129</f>
        <v/>
      </c>
      <c r="C125" s="19">
        <f>'Almacén '!G129</f>
        <v>1</v>
      </c>
      <c r="D125" s="20" t="str">
        <f>'Almacén '!H129</f>
        <v/>
      </c>
      <c r="E125" s="20">
        <f>'Almacén '!I129</f>
        <v>0</v>
      </c>
      <c r="F125" s="21" t="str">
        <f>'Almacén '!A129</f>
        <v>FYV-022</v>
      </c>
      <c r="G125" s="4"/>
      <c r="H125" s="4"/>
      <c r="I125" s="4"/>
      <c r="J125" s="4"/>
      <c r="K125" s="4"/>
      <c r="L125" s="4"/>
      <c r="M125" s="4"/>
      <c r="N125" s="4"/>
      <c r="O125" s="4"/>
      <c r="P125" s="4"/>
      <c r="Q125" s="4"/>
      <c r="R125" s="4"/>
      <c r="S125" s="4"/>
      <c r="T125" s="4"/>
      <c r="U125" s="4"/>
      <c r="V125" s="4"/>
      <c r="W125" s="4"/>
      <c r="X125" s="4"/>
      <c r="Y125" s="4"/>
      <c r="Z125" s="4"/>
    </row>
    <row r="126">
      <c r="A126" s="17" t="str">
        <f>'Almacén '!B130</f>
        <v/>
      </c>
      <c r="B126" s="18" t="str">
        <f>'Almacén '!D130</f>
        <v/>
      </c>
      <c r="C126" s="19">
        <f>'Almacén '!G130</f>
        <v>1</v>
      </c>
      <c r="D126" s="20" t="str">
        <f>'Almacén '!H130</f>
        <v/>
      </c>
      <c r="E126" s="20">
        <f>'Almacén '!I130</f>
        <v>0</v>
      </c>
      <c r="F126" s="21" t="str">
        <f>'Almacén '!A130</f>
        <v>FYV-023</v>
      </c>
      <c r="G126" s="4"/>
      <c r="H126" s="4"/>
      <c r="I126" s="4"/>
      <c r="J126" s="4"/>
      <c r="K126" s="4"/>
      <c r="L126" s="4"/>
      <c r="M126" s="4"/>
      <c r="N126" s="4"/>
      <c r="O126" s="4"/>
      <c r="P126" s="4"/>
      <c r="Q126" s="4"/>
      <c r="R126" s="4"/>
      <c r="S126" s="4"/>
      <c r="T126" s="4"/>
      <c r="U126" s="4"/>
      <c r="V126" s="4"/>
      <c r="W126" s="4"/>
      <c r="X126" s="4"/>
      <c r="Y126" s="4"/>
      <c r="Z126" s="4"/>
    </row>
    <row r="127">
      <c r="A127" s="17" t="str">
        <f>'Almacén '!B131</f>
        <v/>
      </c>
      <c r="B127" s="18" t="str">
        <f>'Almacén '!D131</f>
        <v/>
      </c>
      <c r="C127" s="19">
        <f>'Almacén '!G131</f>
        <v>1</v>
      </c>
      <c r="D127" s="20" t="str">
        <f>'Almacén '!H131</f>
        <v/>
      </c>
      <c r="E127" s="20">
        <f>'Almacén '!I131</f>
        <v>0</v>
      </c>
      <c r="F127" s="21" t="str">
        <f>'Almacén '!A131</f>
        <v>FYV-024</v>
      </c>
      <c r="G127" s="4"/>
      <c r="H127" s="4"/>
      <c r="I127" s="4"/>
      <c r="J127" s="4"/>
      <c r="K127" s="4"/>
      <c r="L127" s="4"/>
      <c r="M127" s="4"/>
      <c r="N127" s="4"/>
      <c r="O127" s="4"/>
      <c r="P127" s="4"/>
      <c r="Q127" s="4"/>
      <c r="R127" s="4"/>
      <c r="S127" s="4"/>
      <c r="T127" s="4"/>
      <c r="U127" s="4"/>
      <c r="V127" s="4"/>
      <c r="W127" s="4"/>
      <c r="X127" s="4"/>
      <c r="Y127" s="4"/>
      <c r="Z127" s="4"/>
    </row>
    <row r="128">
      <c r="A128" s="17" t="str">
        <f>'Almacén '!B132</f>
        <v/>
      </c>
      <c r="B128" s="18" t="str">
        <f>'Almacén '!D132</f>
        <v/>
      </c>
      <c r="C128" s="19">
        <f>'Almacén '!G132</f>
        <v>1</v>
      </c>
      <c r="D128" s="20" t="str">
        <f>'Almacén '!H132</f>
        <v/>
      </c>
      <c r="E128" s="20">
        <f>'Almacén '!I132</f>
        <v>0</v>
      </c>
      <c r="F128" s="21" t="str">
        <f>'Almacén '!A132</f>
        <v>FYV-025</v>
      </c>
      <c r="G128" s="4"/>
      <c r="H128" s="4"/>
      <c r="I128" s="4"/>
      <c r="J128" s="4"/>
      <c r="K128" s="4"/>
      <c r="L128" s="4"/>
      <c r="M128" s="4"/>
      <c r="N128" s="4"/>
      <c r="O128" s="4"/>
      <c r="P128" s="4"/>
      <c r="Q128" s="4"/>
      <c r="R128" s="4"/>
      <c r="S128" s="4"/>
      <c r="T128" s="4"/>
      <c r="U128" s="4"/>
      <c r="V128" s="4"/>
      <c r="W128" s="4"/>
      <c r="X128" s="4"/>
      <c r="Y128" s="4"/>
      <c r="Z128" s="4"/>
    </row>
    <row r="129">
      <c r="A129" s="17" t="str">
        <f>'Almacén '!B133</f>
        <v/>
      </c>
      <c r="B129" s="18" t="str">
        <f>'Almacén '!D133</f>
        <v/>
      </c>
      <c r="C129" s="19">
        <f>'Almacén '!G133</f>
        <v>1</v>
      </c>
      <c r="D129" s="20" t="str">
        <f>'Almacén '!H133</f>
        <v/>
      </c>
      <c r="E129" s="20">
        <f>'Almacén '!I133</f>
        <v>0</v>
      </c>
      <c r="F129" s="21" t="str">
        <f>'Almacén '!A133</f>
        <v>FYV-026</v>
      </c>
      <c r="G129" s="4"/>
      <c r="H129" s="4"/>
      <c r="I129" s="4"/>
      <c r="J129" s="4"/>
      <c r="K129" s="4"/>
      <c r="L129" s="4"/>
      <c r="M129" s="4"/>
      <c r="N129" s="4"/>
      <c r="O129" s="4"/>
      <c r="P129" s="4"/>
      <c r="Q129" s="4"/>
      <c r="R129" s="4"/>
      <c r="S129" s="4"/>
      <c r="T129" s="4"/>
      <c r="U129" s="4"/>
      <c r="V129" s="4"/>
      <c r="W129" s="4"/>
      <c r="X129" s="4"/>
      <c r="Y129" s="4"/>
      <c r="Z129" s="4"/>
    </row>
    <row r="130">
      <c r="A130" s="17" t="str">
        <f>'Almacén '!B134</f>
        <v/>
      </c>
      <c r="B130" s="18" t="str">
        <f>'Almacén '!D134</f>
        <v/>
      </c>
      <c r="C130" s="19">
        <f>'Almacén '!G134</f>
        <v>1</v>
      </c>
      <c r="D130" s="20" t="str">
        <f>'Almacén '!H134</f>
        <v/>
      </c>
      <c r="E130" s="20">
        <f>'Almacén '!I134</f>
        <v>0</v>
      </c>
      <c r="F130" s="21" t="str">
        <f>'Almacén '!A134</f>
        <v>FYV-027</v>
      </c>
      <c r="G130" s="4"/>
      <c r="H130" s="4"/>
      <c r="I130" s="4"/>
      <c r="J130" s="4"/>
      <c r="K130" s="4"/>
      <c r="L130" s="4"/>
      <c r="M130" s="4"/>
      <c r="N130" s="4"/>
      <c r="O130" s="4"/>
      <c r="P130" s="4"/>
      <c r="Q130" s="4"/>
      <c r="R130" s="4"/>
      <c r="S130" s="4"/>
      <c r="T130" s="4"/>
      <c r="U130" s="4"/>
      <c r="V130" s="4"/>
      <c r="W130" s="4"/>
      <c r="X130" s="4"/>
      <c r="Y130" s="4"/>
      <c r="Z130" s="4"/>
    </row>
    <row r="131">
      <c r="A131" s="17" t="str">
        <f>'Almacén '!B135</f>
        <v/>
      </c>
      <c r="B131" s="18" t="str">
        <f>'Almacén '!D135</f>
        <v/>
      </c>
      <c r="C131" s="19">
        <f>'Almacén '!G135</f>
        <v>1</v>
      </c>
      <c r="D131" s="20" t="str">
        <f>'Almacén '!H135</f>
        <v/>
      </c>
      <c r="E131" s="20">
        <f>'Almacén '!I135</f>
        <v>0</v>
      </c>
      <c r="F131" s="21" t="str">
        <f>'Almacén '!A135</f>
        <v>FYV-028</v>
      </c>
      <c r="G131" s="4"/>
      <c r="H131" s="4"/>
      <c r="I131" s="4"/>
      <c r="J131" s="4"/>
      <c r="K131" s="4"/>
      <c r="L131" s="4"/>
      <c r="M131" s="4"/>
      <c r="N131" s="4"/>
      <c r="O131" s="4"/>
      <c r="P131" s="4"/>
      <c r="Q131" s="4"/>
      <c r="R131" s="4"/>
      <c r="S131" s="4"/>
      <c r="T131" s="4"/>
      <c r="U131" s="4"/>
      <c r="V131" s="4"/>
      <c r="W131" s="4"/>
      <c r="X131" s="4"/>
      <c r="Y131" s="4"/>
      <c r="Z131" s="4"/>
    </row>
    <row r="132">
      <c r="A132" s="17" t="str">
        <f>'Almacén '!B136</f>
        <v/>
      </c>
      <c r="B132" s="18" t="str">
        <f>'Almacén '!D136</f>
        <v/>
      </c>
      <c r="C132" s="19">
        <f>'Almacén '!G136</f>
        <v>1</v>
      </c>
      <c r="D132" s="20" t="str">
        <f>'Almacén '!H136</f>
        <v/>
      </c>
      <c r="E132" s="20">
        <f>'Almacén '!I136</f>
        <v>0</v>
      </c>
      <c r="F132" s="21" t="str">
        <f>'Almacén '!A136</f>
        <v>FYV-029</v>
      </c>
      <c r="G132" s="4"/>
      <c r="H132" s="4"/>
      <c r="I132" s="4"/>
      <c r="J132" s="4"/>
      <c r="K132" s="4"/>
      <c r="L132" s="4"/>
      <c r="M132" s="4"/>
      <c r="N132" s="4"/>
      <c r="O132" s="4"/>
      <c r="P132" s="4"/>
      <c r="Q132" s="4"/>
      <c r="R132" s="4"/>
      <c r="S132" s="4"/>
      <c r="T132" s="4"/>
      <c r="U132" s="4"/>
      <c r="V132" s="4"/>
      <c r="W132" s="4"/>
      <c r="X132" s="4"/>
      <c r="Y132" s="4"/>
      <c r="Z132" s="4"/>
    </row>
    <row r="133">
      <c r="A133" s="17" t="str">
        <f>'Almacén '!B137</f>
        <v/>
      </c>
      <c r="B133" s="18" t="str">
        <f>'Almacén '!D137</f>
        <v/>
      </c>
      <c r="C133" s="19">
        <f>'Almacén '!G137</f>
        <v>1</v>
      </c>
      <c r="D133" s="20" t="str">
        <f>'Almacén '!H137</f>
        <v/>
      </c>
      <c r="E133" s="20">
        <f>'Almacén '!I137</f>
        <v>0</v>
      </c>
      <c r="F133" s="21" t="str">
        <f>'Almacén '!A137</f>
        <v>FYV-030</v>
      </c>
      <c r="G133" s="4"/>
      <c r="H133" s="4"/>
      <c r="I133" s="4"/>
      <c r="J133" s="4"/>
      <c r="K133" s="4"/>
      <c r="L133" s="4"/>
      <c r="M133" s="4"/>
      <c r="N133" s="4"/>
      <c r="O133" s="4"/>
      <c r="P133" s="4"/>
      <c r="Q133" s="4"/>
      <c r="R133" s="4"/>
      <c r="S133" s="4"/>
      <c r="T133" s="4"/>
      <c r="U133" s="4"/>
      <c r="V133" s="4"/>
      <c r="W133" s="4"/>
      <c r="X133" s="4"/>
      <c r="Y133" s="4"/>
      <c r="Z133" s="4"/>
    </row>
    <row r="134">
      <c r="A134" s="17" t="str">
        <f>'Almacén '!B138</f>
        <v/>
      </c>
      <c r="B134" s="18" t="str">
        <f>'Almacén '!D138</f>
        <v/>
      </c>
      <c r="C134" s="19">
        <f>'Almacén '!G138</f>
        <v>1</v>
      </c>
      <c r="D134" s="20" t="str">
        <f>'Almacén '!H138</f>
        <v/>
      </c>
      <c r="E134" s="20">
        <f>'Almacén '!I138</f>
        <v>0</v>
      </c>
      <c r="F134" s="21" t="str">
        <f>'Almacén '!A138</f>
        <v>FYV-031</v>
      </c>
      <c r="G134" s="4"/>
      <c r="H134" s="4"/>
      <c r="I134" s="4"/>
      <c r="J134" s="4"/>
      <c r="K134" s="4"/>
      <c r="L134" s="4"/>
      <c r="M134" s="4"/>
      <c r="N134" s="4"/>
      <c r="O134" s="4"/>
      <c r="P134" s="4"/>
      <c r="Q134" s="4"/>
      <c r="R134" s="4"/>
      <c r="S134" s="4"/>
      <c r="T134" s="4"/>
      <c r="U134" s="4"/>
      <c r="V134" s="4"/>
      <c r="W134" s="4"/>
      <c r="X134" s="4"/>
      <c r="Y134" s="4"/>
      <c r="Z134" s="4"/>
    </row>
    <row r="135">
      <c r="A135" s="17" t="str">
        <f>'Almacén '!B139</f>
        <v/>
      </c>
      <c r="B135" s="18" t="str">
        <f>'Almacén '!D139</f>
        <v/>
      </c>
      <c r="C135" s="19">
        <f>'Almacén '!G139</f>
        <v>1</v>
      </c>
      <c r="D135" s="20" t="str">
        <f>'Almacén '!H139</f>
        <v/>
      </c>
      <c r="E135" s="20">
        <f>'Almacén '!I139</f>
        <v>0</v>
      </c>
      <c r="F135" s="21" t="str">
        <f>'Almacén '!A139</f>
        <v>FYV-032</v>
      </c>
      <c r="G135" s="4"/>
      <c r="H135" s="4"/>
      <c r="I135" s="4"/>
      <c r="J135" s="4"/>
      <c r="K135" s="4"/>
      <c r="L135" s="4"/>
      <c r="M135" s="4"/>
      <c r="N135" s="4"/>
      <c r="O135" s="4"/>
      <c r="P135" s="4"/>
      <c r="Q135" s="4"/>
      <c r="R135" s="4"/>
      <c r="S135" s="4"/>
      <c r="T135" s="4"/>
      <c r="U135" s="4"/>
      <c r="V135" s="4"/>
      <c r="W135" s="4"/>
      <c r="X135" s="4"/>
      <c r="Y135" s="4"/>
      <c r="Z135" s="4"/>
    </row>
    <row r="136">
      <c r="A136" s="17" t="str">
        <f>'Almacén '!B140</f>
        <v/>
      </c>
      <c r="B136" s="18" t="str">
        <f>'Almacén '!D140</f>
        <v/>
      </c>
      <c r="C136" s="19">
        <f>'Almacén '!G140</f>
        <v>1</v>
      </c>
      <c r="D136" s="20" t="str">
        <f>'Almacén '!H140</f>
        <v/>
      </c>
      <c r="E136" s="20">
        <f>'Almacén '!I140</f>
        <v>0</v>
      </c>
      <c r="F136" s="21" t="str">
        <f>'Almacén '!A140</f>
        <v>FYV-033</v>
      </c>
      <c r="G136" s="4"/>
      <c r="H136" s="4"/>
      <c r="I136" s="4"/>
      <c r="J136" s="4"/>
      <c r="K136" s="4"/>
      <c r="L136" s="4"/>
      <c r="M136" s="4"/>
      <c r="N136" s="4"/>
      <c r="O136" s="4"/>
      <c r="P136" s="4"/>
      <c r="Q136" s="4"/>
      <c r="R136" s="4"/>
      <c r="S136" s="4"/>
      <c r="T136" s="4"/>
      <c r="U136" s="4"/>
      <c r="V136" s="4"/>
      <c r="W136" s="4"/>
      <c r="X136" s="4"/>
      <c r="Y136" s="4"/>
      <c r="Z136" s="4"/>
    </row>
    <row r="137">
      <c r="A137" s="17" t="str">
        <f>'Almacén '!B141</f>
        <v/>
      </c>
      <c r="B137" s="18" t="str">
        <f>'Almacén '!D141</f>
        <v/>
      </c>
      <c r="C137" s="19">
        <f>'Almacén '!G141</f>
        <v>1</v>
      </c>
      <c r="D137" s="20" t="str">
        <f>'Almacén '!H141</f>
        <v/>
      </c>
      <c r="E137" s="20">
        <f>'Almacén '!I141</f>
        <v>0</v>
      </c>
      <c r="F137" s="21" t="str">
        <f>'Almacén '!A141</f>
        <v>FYV-034</v>
      </c>
      <c r="G137" s="4"/>
      <c r="H137" s="4"/>
      <c r="I137" s="4"/>
      <c r="J137" s="4"/>
      <c r="K137" s="4"/>
      <c r="L137" s="4"/>
      <c r="M137" s="4"/>
      <c r="N137" s="4"/>
      <c r="O137" s="4"/>
      <c r="P137" s="4"/>
      <c r="Q137" s="4"/>
      <c r="R137" s="4"/>
      <c r="S137" s="4"/>
      <c r="T137" s="4"/>
      <c r="U137" s="4"/>
      <c r="V137" s="4"/>
      <c r="W137" s="4"/>
      <c r="X137" s="4"/>
      <c r="Y137" s="4"/>
      <c r="Z137" s="4"/>
    </row>
    <row r="138">
      <c r="A138" s="17" t="str">
        <f>'Almacén '!B142</f>
        <v/>
      </c>
      <c r="B138" s="18" t="str">
        <f>'Almacén '!D142</f>
        <v/>
      </c>
      <c r="C138" s="19">
        <f>'Almacén '!G142</f>
        <v>1</v>
      </c>
      <c r="D138" s="20" t="str">
        <f>'Almacén '!H142</f>
        <v/>
      </c>
      <c r="E138" s="20">
        <f>'Almacén '!I142</f>
        <v>0</v>
      </c>
      <c r="F138" s="21" t="str">
        <f>'Almacén '!A142</f>
        <v>FYV-035</v>
      </c>
      <c r="G138" s="4"/>
      <c r="H138" s="4"/>
      <c r="I138" s="4"/>
      <c r="J138" s="4"/>
      <c r="K138" s="4"/>
      <c r="L138" s="4"/>
      <c r="M138" s="4"/>
      <c r="N138" s="4"/>
      <c r="O138" s="4"/>
      <c r="P138" s="4"/>
      <c r="Q138" s="4"/>
      <c r="R138" s="4"/>
      <c r="S138" s="4"/>
      <c r="T138" s="4"/>
      <c r="U138" s="4"/>
      <c r="V138" s="4"/>
      <c r="W138" s="4"/>
      <c r="X138" s="4"/>
      <c r="Y138" s="4"/>
      <c r="Z138" s="4"/>
    </row>
    <row r="139">
      <c r="A139" s="17" t="str">
        <f>'Almacén '!B143</f>
        <v/>
      </c>
      <c r="B139" s="18" t="str">
        <f>'Almacén '!D143</f>
        <v/>
      </c>
      <c r="C139" s="19">
        <f>'Almacén '!G143</f>
        <v>1</v>
      </c>
      <c r="D139" s="20" t="str">
        <f>'Almacén '!H143</f>
        <v/>
      </c>
      <c r="E139" s="20">
        <f>'Almacén '!I143</f>
        <v>0</v>
      </c>
      <c r="F139" s="21" t="str">
        <f>'Almacén '!A143</f>
        <v>FYV-036</v>
      </c>
      <c r="G139" s="4"/>
      <c r="H139" s="4"/>
      <c r="I139" s="4"/>
      <c r="J139" s="4"/>
      <c r="K139" s="4"/>
      <c r="L139" s="4"/>
      <c r="M139" s="4"/>
      <c r="N139" s="4"/>
      <c r="O139" s="4"/>
      <c r="P139" s="4"/>
      <c r="Q139" s="4"/>
      <c r="R139" s="4"/>
      <c r="S139" s="4"/>
      <c r="T139" s="4"/>
      <c r="U139" s="4"/>
      <c r="V139" s="4"/>
      <c r="W139" s="4"/>
      <c r="X139" s="4"/>
      <c r="Y139" s="4"/>
      <c r="Z139" s="4"/>
    </row>
    <row r="140">
      <c r="A140" s="17" t="str">
        <f>'Almacén '!B144</f>
        <v/>
      </c>
      <c r="B140" s="18" t="str">
        <f>'Almacén '!D144</f>
        <v/>
      </c>
      <c r="C140" s="19">
        <f>'Almacén '!G144</f>
        <v>1</v>
      </c>
      <c r="D140" s="20" t="str">
        <f>'Almacén '!H144</f>
        <v/>
      </c>
      <c r="E140" s="20">
        <f>'Almacén '!I144</f>
        <v>0</v>
      </c>
      <c r="F140" s="21" t="str">
        <f>'Almacén '!A144</f>
        <v>FYV-037</v>
      </c>
      <c r="G140" s="4"/>
      <c r="H140" s="4"/>
      <c r="I140" s="4"/>
      <c r="J140" s="4"/>
      <c r="K140" s="4"/>
      <c r="L140" s="4"/>
      <c r="M140" s="4"/>
      <c r="N140" s="4"/>
      <c r="O140" s="4"/>
      <c r="P140" s="4"/>
      <c r="Q140" s="4"/>
      <c r="R140" s="4"/>
      <c r="S140" s="4"/>
      <c r="T140" s="4"/>
      <c r="U140" s="4"/>
      <c r="V140" s="4"/>
      <c r="W140" s="4"/>
      <c r="X140" s="4"/>
      <c r="Y140" s="4"/>
      <c r="Z140" s="4"/>
    </row>
    <row r="141">
      <c r="A141" s="17" t="str">
        <f>'Almacén '!B145</f>
        <v/>
      </c>
      <c r="B141" s="18" t="str">
        <f>'Almacén '!D145</f>
        <v/>
      </c>
      <c r="C141" s="19">
        <f>'Almacén '!G145</f>
        <v>1</v>
      </c>
      <c r="D141" s="20" t="str">
        <f>'Almacén '!H145</f>
        <v/>
      </c>
      <c r="E141" s="20">
        <f>'Almacén '!I145</f>
        <v>0</v>
      </c>
      <c r="F141" s="21" t="str">
        <f>'Almacén '!A145</f>
        <v>FYV-038</v>
      </c>
      <c r="G141" s="4"/>
      <c r="H141" s="4"/>
      <c r="I141" s="4"/>
      <c r="J141" s="4"/>
      <c r="K141" s="4"/>
      <c r="L141" s="4"/>
      <c r="M141" s="4"/>
      <c r="N141" s="4"/>
      <c r="O141" s="4"/>
      <c r="P141" s="4"/>
      <c r="Q141" s="4"/>
      <c r="R141" s="4"/>
      <c r="S141" s="4"/>
      <c r="T141" s="4"/>
      <c r="U141" s="4"/>
      <c r="V141" s="4"/>
      <c r="W141" s="4"/>
      <c r="X141" s="4"/>
      <c r="Y141" s="4"/>
      <c r="Z141" s="4"/>
    </row>
    <row r="142">
      <c r="A142" s="17" t="str">
        <f>'Almacén '!B146</f>
        <v/>
      </c>
      <c r="B142" s="18" t="str">
        <f>'Almacén '!D146</f>
        <v/>
      </c>
      <c r="C142" s="19">
        <f>'Almacén '!G146</f>
        <v>1</v>
      </c>
      <c r="D142" s="20" t="str">
        <f>'Almacén '!H146</f>
        <v/>
      </c>
      <c r="E142" s="20">
        <f>'Almacén '!I146</f>
        <v>0</v>
      </c>
      <c r="F142" s="21" t="str">
        <f>'Almacén '!A146</f>
        <v>FYV-039</v>
      </c>
      <c r="G142" s="4"/>
      <c r="H142" s="4"/>
      <c r="I142" s="4"/>
      <c r="J142" s="4"/>
      <c r="K142" s="4"/>
      <c r="L142" s="4"/>
      <c r="M142" s="4"/>
      <c r="N142" s="4"/>
      <c r="O142" s="4"/>
      <c r="P142" s="4"/>
      <c r="Q142" s="4"/>
      <c r="R142" s="4"/>
      <c r="S142" s="4"/>
      <c r="T142" s="4"/>
      <c r="U142" s="4"/>
      <c r="V142" s="4"/>
      <c r="W142" s="4"/>
      <c r="X142" s="4"/>
      <c r="Y142" s="4"/>
      <c r="Z142" s="4"/>
    </row>
    <row r="143">
      <c r="A143" s="17" t="str">
        <f>'Almacén '!B147</f>
        <v/>
      </c>
      <c r="B143" s="18" t="str">
        <f>'Almacén '!D147</f>
        <v/>
      </c>
      <c r="C143" s="19">
        <f>'Almacén '!G147</f>
        <v>1</v>
      </c>
      <c r="D143" s="20" t="str">
        <f>'Almacén '!H147</f>
        <v/>
      </c>
      <c r="E143" s="20">
        <f>'Almacén '!I147</f>
        <v>0</v>
      </c>
      <c r="F143" s="21" t="str">
        <f>'Almacén '!A147</f>
        <v>FYV-040</v>
      </c>
      <c r="G143" s="4"/>
      <c r="H143" s="4"/>
      <c r="I143" s="4"/>
      <c r="J143" s="4"/>
      <c r="K143" s="4"/>
      <c r="L143" s="4"/>
      <c r="M143" s="4"/>
      <c r="N143" s="4"/>
      <c r="O143" s="4"/>
      <c r="P143" s="4"/>
      <c r="Q143" s="4"/>
      <c r="R143" s="4"/>
      <c r="S143" s="4"/>
      <c r="T143" s="4"/>
      <c r="U143" s="4"/>
      <c r="V143" s="4"/>
      <c r="W143" s="4"/>
      <c r="X143" s="4"/>
      <c r="Y143" s="4"/>
      <c r="Z143" s="4"/>
    </row>
    <row r="144">
      <c r="A144" s="17" t="str">
        <f>'Almacén '!B148</f>
        <v/>
      </c>
      <c r="B144" s="18" t="str">
        <f>'Almacén '!D148</f>
        <v/>
      </c>
      <c r="C144" s="19">
        <f>'Almacén '!G148</f>
        <v>1</v>
      </c>
      <c r="D144" s="20" t="str">
        <f>'Almacén '!H148</f>
        <v/>
      </c>
      <c r="E144" s="20">
        <f>'Almacén '!I148</f>
        <v>0</v>
      </c>
      <c r="F144" s="21" t="str">
        <f>'Almacén '!A148</f>
        <v>FYV-041</v>
      </c>
      <c r="G144" s="4"/>
      <c r="H144" s="4"/>
      <c r="I144" s="4"/>
      <c r="J144" s="4"/>
      <c r="K144" s="4"/>
      <c r="L144" s="4"/>
      <c r="M144" s="4"/>
      <c r="N144" s="4"/>
      <c r="O144" s="4"/>
      <c r="P144" s="4"/>
      <c r="Q144" s="4"/>
      <c r="R144" s="4"/>
      <c r="S144" s="4"/>
      <c r="T144" s="4"/>
      <c r="U144" s="4"/>
      <c r="V144" s="4"/>
      <c r="W144" s="4"/>
      <c r="X144" s="4"/>
      <c r="Y144" s="4"/>
      <c r="Z144" s="4"/>
    </row>
    <row r="145">
      <c r="A145" s="17" t="str">
        <f>'Almacén '!B149</f>
        <v/>
      </c>
      <c r="B145" s="18" t="str">
        <f>'Almacén '!D149</f>
        <v/>
      </c>
      <c r="C145" s="19">
        <f>'Almacén '!G149</f>
        <v>1</v>
      </c>
      <c r="D145" s="20" t="str">
        <f>'Almacén '!H149</f>
        <v/>
      </c>
      <c r="E145" s="20">
        <f>'Almacén '!I149</f>
        <v>0</v>
      </c>
      <c r="F145" s="21" t="str">
        <f>'Almacén '!A149</f>
        <v>FYV-042</v>
      </c>
      <c r="G145" s="4"/>
      <c r="H145" s="4"/>
      <c r="I145" s="4"/>
      <c r="J145" s="4"/>
      <c r="K145" s="4"/>
      <c r="L145" s="4"/>
      <c r="M145" s="4"/>
      <c r="N145" s="4"/>
      <c r="O145" s="4"/>
      <c r="P145" s="4"/>
      <c r="Q145" s="4"/>
      <c r="R145" s="4"/>
      <c r="S145" s="4"/>
      <c r="T145" s="4"/>
      <c r="U145" s="4"/>
      <c r="V145" s="4"/>
      <c r="W145" s="4"/>
      <c r="X145" s="4"/>
      <c r="Y145" s="4"/>
      <c r="Z145" s="4"/>
    </row>
    <row r="146">
      <c r="A146" s="17" t="str">
        <f>'Almacén '!B150</f>
        <v/>
      </c>
      <c r="B146" s="18" t="str">
        <f>'Almacén '!D150</f>
        <v/>
      </c>
      <c r="C146" s="19">
        <f>'Almacén '!G150</f>
        <v>1</v>
      </c>
      <c r="D146" s="20" t="str">
        <f>'Almacén '!H150</f>
        <v/>
      </c>
      <c r="E146" s="20">
        <f>'Almacén '!I150</f>
        <v>0</v>
      </c>
      <c r="F146" s="21" t="str">
        <f>'Almacén '!A150</f>
        <v>FYV-043</v>
      </c>
      <c r="G146" s="4"/>
      <c r="H146" s="4"/>
      <c r="I146" s="4"/>
      <c r="J146" s="4"/>
      <c r="K146" s="4"/>
      <c r="L146" s="4"/>
      <c r="M146" s="4"/>
      <c r="N146" s="4"/>
      <c r="O146" s="4"/>
      <c r="P146" s="4"/>
      <c r="Q146" s="4"/>
      <c r="R146" s="4"/>
      <c r="S146" s="4"/>
      <c r="T146" s="4"/>
      <c r="U146" s="4"/>
      <c r="V146" s="4"/>
      <c r="W146" s="4"/>
      <c r="X146" s="4"/>
      <c r="Y146" s="4"/>
      <c r="Z146" s="4"/>
    </row>
    <row r="147">
      <c r="A147" s="17" t="str">
        <f>'Almacén '!B151</f>
        <v/>
      </c>
      <c r="B147" s="18" t="str">
        <f>'Almacén '!D151</f>
        <v/>
      </c>
      <c r="C147" s="19">
        <f>'Almacén '!G151</f>
        <v>1</v>
      </c>
      <c r="D147" s="20" t="str">
        <f>'Almacén '!H151</f>
        <v/>
      </c>
      <c r="E147" s="20">
        <f>'Almacén '!I151</f>
        <v>0</v>
      </c>
      <c r="F147" s="21" t="str">
        <f>'Almacén '!A151</f>
        <v>FYV-044</v>
      </c>
      <c r="G147" s="4"/>
      <c r="H147" s="4"/>
      <c r="I147" s="4"/>
      <c r="J147" s="4"/>
      <c r="K147" s="4"/>
      <c r="L147" s="4"/>
      <c r="M147" s="4"/>
      <c r="N147" s="4"/>
      <c r="O147" s="4"/>
      <c r="P147" s="4"/>
      <c r="Q147" s="4"/>
      <c r="R147" s="4"/>
      <c r="S147" s="4"/>
      <c r="T147" s="4"/>
      <c r="U147" s="4"/>
      <c r="V147" s="4"/>
      <c r="W147" s="4"/>
      <c r="X147" s="4"/>
      <c r="Y147" s="4"/>
      <c r="Z147" s="4"/>
    </row>
    <row r="148">
      <c r="A148" s="17" t="str">
        <f>'Almacén '!B152</f>
        <v/>
      </c>
      <c r="B148" s="18" t="str">
        <f>'Almacén '!D152</f>
        <v/>
      </c>
      <c r="C148" s="19">
        <f>'Almacén '!G152</f>
        <v>1</v>
      </c>
      <c r="D148" s="20" t="str">
        <f>'Almacén '!H152</f>
        <v/>
      </c>
      <c r="E148" s="20">
        <f>'Almacén '!I152</f>
        <v>0</v>
      </c>
      <c r="F148" s="21" t="str">
        <f>'Almacén '!A152</f>
        <v>FYV-045</v>
      </c>
      <c r="G148" s="4"/>
      <c r="H148" s="4"/>
      <c r="I148" s="4"/>
      <c r="J148" s="4"/>
      <c r="K148" s="4"/>
      <c r="L148" s="4"/>
      <c r="M148" s="4"/>
      <c r="N148" s="4"/>
      <c r="O148" s="4"/>
      <c r="P148" s="4"/>
      <c r="Q148" s="4"/>
      <c r="R148" s="4"/>
      <c r="S148" s="4"/>
      <c r="T148" s="4"/>
      <c r="U148" s="4"/>
      <c r="V148" s="4"/>
      <c r="W148" s="4"/>
      <c r="X148" s="4"/>
      <c r="Y148" s="4"/>
      <c r="Z148" s="4"/>
    </row>
    <row r="149">
      <c r="A149" s="17" t="str">
        <f>'Almacén '!B153</f>
        <v/>
      </c>
      <c r="B149" s="18" t="str">
        <f>'Almacén '!D153</f>
        <v/>
      </c>
      <c r="C149" s="19">
        <f>'Almacén '!G153</f>
        <v>1</v>
      </c>
      <c r="D149" s="20" t="str">
        <f>'Almacén '!H153</f>
        <v/>
      </c>
      <c r="E149" s="20">
        <f>'Almacén '!I153</f>
        <v>0</v>
      </c>
      <c r="F149" s="21" t="str">
        <f>'Almacén '!A153</f>
        <v>FYV-046</v>
      </c>
      <c r="G149" s="4"/>
      <c r="H149" s="4"/>
      <c r="I149" s="4"/>
      <c r="J149" s="4"/>
      <c r="K149" s="4"/>
      <c r="L149" s="4"/>
      <c r="M149" s="4"/>
      <c r="N149" s="4"/>
      <c r="O149" s="4"/>
      <c r="P149" s="4"/>
      <c r="Q149" s="4"/>
      <c r="R149" s="4"/>
      <c r="S149" s="4"/>
      <c r="T149" s="4"/>
      <c r="U149" s="4"/>
      <c r="V149" s="4"/>
      <c r="W149" s="4"/>
      <c r="X149" s="4"/>
      <c r="Y149" s="4"/>
      <c r="Z149" s="4"/>
    </row>
    <row r="150">
      <c r="A150" s="17" t="str">
        <f>'Almacén '!B154</f>
        <v/>
      </c>
      <c r="B150" s="18" t="str">
        <f>'Almacén '!D154</f>
        <v/>
      </c>
      <c r="C150" s="19">
        <f>'Almacén '!G154</f>
        <v>1</v>
      </c>
      <c r="D150" s="20" t="str">
        <f>'Almacén '!H154</f>
        <v/>
      </c>
      <c r="E150" s="20">
        <f>'Almacén '!I154</f>
        <v>0</v>
      </c>
      <c r="F150" s="21" t="str">
        <f>'Almacén '!A154</f>
        <v>FYV-047</v>
      </c>
      <c r="G150" s="4"/>
      <c r="H150" s="4"/>
      <c r="I150" s="4"/>
      <c r="J150" s="4"/>
      <c r="K150" s="4"/>
      <c r="L150" s="4"/>
      <c r="M150" s="4"/>
      <c r="N150" s="4"/>
      <c r="O150" s="4"/>
      <c r="P150" s="4"/>
      <c r="Q150" s="4"/>
      <c r="R150" s="4"/>
      <c r="S150" s="4"/>
      <c r="T150" s="4"/>
      <c r="U150" s="4"/>
      <c r="V150" s="4"/>
      <c r="W150" s="4"/>
      <c r="X150" s="4"/>
      <c r="Y150" s="4"/>
      <c r="Z150" s="4"/>
    </row>
    <row r="151">
      <c r="A151" s="17" t="str">
        <f>'Almacén '!B155</f>
        <v/>
      </c>
      <c r="B151" s="18" t="str">
        <f>'Almacén '!D155</f>
        <v/>
      </c>
      <c r="C151" s="19">
        <f>'Almacén '!G155</f>
        <v>1</v>
      </c>
      <c r="D151" s="20" t="str">
        <f>'Almacén '!H155</f>
        <v/>
      </c>
      <c r="E151" s="20">
        <f>'Almacén '!I155</f>
        <v>0</v>
      </c>
      <c r="F151" s="21" t="str">
        <f>'Almacén '!A155</f>
        <v>FYV-048</v>
      </c>
      <c r="G151" s="4"/>
      <c r="H151" s="4"/>
      <c r="I151" s="4"/>
      <c r="J151" s="4"/>
      <c r="K151" s="4"/>
      <c r="L151" s="4"/>
      <c r="M151" s="4"/>
      <c r="N151" s="4"/>
      <c r="O151" s="4"/>
      <c r="P151" s="4"/>
      <c r="Q151" s="4"/>
      <c r="R151" s="4"/>
      <c r="S151" s="4"/>
      <c r="T151" s="4"/>
      <c r="U151" s="4"/>
      <c r="V151" s="4"/>
      <c r="W151" s="4"/>
      <c r="X151" s="4"/>
      <c r="Y151" s="4"/>
      <c r="Z151" s="4"/>
    </row>
    <row r="152">
      <c r="A152" s="17" t="str">
        <f>'Almacén '!B156</f>
        <v/>
      </c>
      <c r="B152" s="18" t="str">
        <f>'Almacén '!D156</f>
        <v/>
      </c>
      <c r="C152" s="19">
        <f>'Almacén '!G156</f>
        <v>1</v>
      </c>
      <c r="D152" s="20" t="str">
        <f>'Almacén '!H156</f>
        <v/>
      </c>
      <c r="E152" s="20">
        <f>'Almacén '!I156</f>
        <v>0</v>
      </c>
      <c r="F152" s="21" t="str">
        <f>'Almacén '!A156</f>
        <v>FYV-049</v>
      </c>
      <c r="G152" s="4"/>
      <c r="H152" s="4"/>
      <c r="I152" s="4"/>
      <c r="J152" s="4"/>
      <c r="K152" s="4"/>
      <c r="L152" s="4"/>
      <c r="M152" s="4"/>
      <c r="N152" s="4"/>
      <c r="O152" s="4"/>
      <c r="P152" s="4"/>
      <c r="Q152" s="4"/>
      <c r="R152" s="4"/>
      <c r="S152" s="4"/>
      <c r="T152" s="4"/>
      <c r="U152" s="4"/>
      <c r="V152" s="4"/>
      <c r="W152" s="4"/>
      <c r="X152" s="4"/>
      <c r="Y152" s="4"/>
      <c r="Z152" s="4"/>
    </row>
    <row r="153">
      <c r="A153" s="17" t="str">
        <f>'Almacén '!B157</f>
        <v/>
      </c>
      <c r="B153" s="18" t="str">
        <f>'Almacén '!D157</f>
        <v/>
      </c>
      <c r="C153" s="19">
        <f>'Almacén '!G157</f>
        <v>1</v>
      </c>
      <c r="D153" s="20" t="str">
        <f>'Almacén '!H157</f>
        <v/>
      </c>
      <c r="E153" s="20">
        <f>'Almacén '!I157</f>
        <v>0</v>
      </c>
      <c r="F153" s="21" t="str">
        <f>'Almacén '!A157</f>
        <v>FYV-050</v>
      </c>
      <c r="G153" s="4"/>
      <c r="H153" s="4"/>
      <c r="I153" s="4"/>
      <c r="J153" s="4"/>
      <c r="K153" s="4"/>
      <c r="L153" s="4"/>
      <c r="M153" s="4"/>
      <c r="N153" s="4"/>
      <c r="O153" s="4"/>
      <c r="P153" s="4"/>
      <c r="Q153" s="4"/>
      <c r="R153" s="4"/>
      <c r="S153" s="4"/>
      <c r="T153" s="4"/>
      <c r="U153" s="4"/>
      <c r="V153" s="4"/>
      <c r="W153" s="4"/>
      <c r="X153" s="4"/>
      <c r="Y153" s="4"/>
      <c r="Z153" s="4"/>
    </row>
    <row r="154">
      <c r="A154" s="17" t="str">
        <f>'Almacén '!B158</f>
        <v/>
      </c>
      <c r="B154" s="18" t="str">
        <f>'Almacén '!D158</f>
        <v/>
      </c>
      <c r="C154" s="19">
        <f>'Almacén '!G158</f>
        <v>1</v>
      </c>
      <c r="D154" s="20" t="str">
        <f>'Almacén '!H158</f>
        <v/>
      </c>
      <c r="E154" s="20">
        <f>'Almacén '!I158</f>
        <v>0</v>
      </c>
      <c r="F154" s="21" t="str">
        <f>'Almacén '!A158</f>
        <v>FYV-051</v>
      </c>
      <c r="G154" s="4"/>
      <c r="H154" s="4"/>
      <c r="I154" s="4"/>
      <c r="J154" s="4"/>
      <c r="K154" s="4"/>
      <c r="L154" s="4"/>
      <c r="M154" s="4"/>
      <c r="N154" s="4"/>
      <c r="O154" s="4"/>
      <c r="P154" s="4"/>
      <c r="Q154" s="4"/>
      <c r="R154" s="4"/>
      <c r="S154" s="4"/>
      <c r="T154" s="4"/>
      <c r="U154" s="4"/>
      <c r="V154" s="4"/>
      <c r="W154" s="4"/>
      <c r="X154" s="4"/>
      <c r="Y154" s="4"/>
      <c r="Z154" s="4"/>
    </row>
    <row r="155">
      <c r="A155" s="17" t="str">
        <f>'Almacén '!B159</f>
        <v/>
      </c>
      <c r="B155" s="18" t="str">
        <f>'Almacén '!D159</f>
        <v/>
      </c>
      <c r="C155" s="19">
        <f>'Almacén '!G159</f>
        <v>1</v>
      </c>
      <c r="D155" s="20" t="str">
        <f>'Almacén '!H159</f>
        <v/>
      </c>
      <c r="E155" s="20">
        <f>'Almacén '!I159</f>
        <v>0</v>
      </c>
      <c r="F155" s="21" t="str">
        <f>'Almacén '!A159</f>
        <v>FYV-052</v>
      </c>
      <c r="G155" s="4"/>
      <c r="H155" s="4"/>
      <c r="I155" s="4"/>
      <c r="J155" s="4"/>
      <c r="K155" s="4"/>
      <c r="L155" s="4"/>
      <c r="M155" s="4"/>
      <c r="N155" s="4"/>
      <c r="O155" s="4"/>
      <c r="P155" s="4"/>
      <c r="Q155" s="4"/>
      <c r="R155" s="4"/>
      <c r="S155" s="4"/>
      <c r="T155" s="4"/>
      <c r="U155" s="4"/>
      <c r="V155" s="4"/>
      <c r="W155" s="4"/>
      <c r="X155" s="4"/>
      <c r="Y155" s="4"/>
      <c r="Z155" s="4"/>
    </row>
    <row r="156">
      <c r="A156" s="17" t="str">
        <f>'Almacén '!B160</f>
        <v/>
      </c>
      <c r="B156" s="18" t="str">
        <f>'Almacén '!D160</f>
        <v/>
      </c>
      <c r="C156" s="19">
        <f>'Almacén '!G160</f>
        <v>1</v>
      </c>
      <c r="D156" s="20" t="str">
        <f>'Almacén '!H160</f>
        <v/>
      </c>
      <c r="E156" s="20">
        <f>'Almacén '!I160</f>
        <v>0</v>
      </c>
      <c r="F156" s="21" t="str">
        <f>'Almacén '!A160</f>
        <v>FYV-053</v>
      </c>
      <c r="G156" s="4"/>
      <c r="H156" s="4"/>
      <c r="I156" s="4"/>
      <c r="J156" s="4"/>
      <c r="K156" s="4"/>
      <c r="L156" s="4"/>
      <c r="M156" s="4"/>
      <c r="N156" s="4"/>
      <c r="O156" s="4"/>
      <c r="P156" s="4"/>
      <c r="Q156" s="4"/>
      <c r="R156" s="4"/>
      <c r="S156" s="4"/>
      <c r="T156" s="4"/>
      <c r="U156" s="4"/>
      <c r="V156" s="4"/>
      <c r="W156" s="4"/>
      <c r="X156" s="4"/>
      <c r="Y156" s="4"/>
      <c r="Z156" s="4"/>
    </row>
    <row r="157">
      <c r="A157" s="17" t="str">
        <f>'Almacén '!B161</f>
        <v/>
      </c>
      <c r="B157" s="18" t="str">
        <f>'Almacén '!D161</f>
        <v/>
      </c>
      <c r="C157" s="19">
        <f>'Almacén '!G161</f>
        <v>1</v>
      </c>
      <c r="D157" s="20" t="str">
        <f>'Almacén '!H161</f>
        <v/>
      </c>
      <c r="E157" s="20">
        <f>'Almacén '!I161</f>
        <v>0</v>
      </c>
      <c r="F157" s="21" t="str">
        <f>'Almacén '!A161</f>
        <v>FYV-054</v>
      </c>
      <c r="G157" s="4"/>
      <c r="H157" s="4"/>
      <c r="I157" s="4"/>
      <c r="J157" s="4"/>
      <c r="K157" s="4"/>
      <c r="L157" s="4"/>
      <c r="M157" s="4"/>
      <c r="N157" s="4"/>
      <c r="O157" s="4"/>
      <c r="P157" s="4"/>
      <c r="Q157" s="4"/>
      <c r="R157" s="4"/>
      <c r="S157" s="4"/>
      <c r="T157" s="4"/>
      <c r="U157" s="4"/>
      <c r="V157" s="4"/>
      <c r="W157" s="4"/>
      <c r="X157" s="4"/>
      <c r="Y157" s="4"/>
      <c r="Z157" s="4"/>
    </row>
    <row r="158">
      <c r="A158" s="17" t="str">
        <f>'Almacén '!B162</f>
        <v/>
      </c>
      <c r="B158" s="18" t="str">
        <f>'Almacén '!D162</f>
        <v/>
      </c>
      <c r="C158" s="19">
        <f>'Almacén '!G162</f>
        <v>1</v>
      </c>
      <c r="D158" s="20" t="str">
        <f>'Almacén '!H162</f>
        <v/>
      </c>
      <c r="E158" s="20">
        <f>'Almacén '!I162</f>
        <v>0</v>
      </c>
      <c r="F158" s="21" t="str">
        <f>'Almacén '!A162</f>
        <v>FYV-055</v>
      </c>
      <c r="G158" s="4"/>
      <c r="H158" s="4"/>
      <c r="I158" s="4"/>
      <c r="J158" s="4"/>
      <c r="K158" s="4"/>
      <c r="L158" s="4"/>
      <c r="M158" s="4"/>
      <c r="N158" s="4"/>
      <c r="O158" s="4"/>
      <c r="P158" s="4"/>
      <c r="Q158" s="4"/>
      <c r="R158" s="4"/>
      <c r="S158" s="4"/>
      <c r="T158" s="4"/>
      <c r="U158" s="4"/>
      <c r="V158" s="4"/>
      <c r="W158" s="4"/>
      <c r="X158" s="4"/>
      <c r="Y158" s="4"/>
      <c r="Z158" s="4"/>
    </row>
    <row r="159">
      <c r="A159" s="17" t="str">
        <f>'Almacén '!B163</f>
        <v/>
      </c>
      <c r="B159" s="18" t="str">
        <f>'Almacén '!D163</f>
        <v/>
      </c>
      <c r="C159" s="19">
        <f>'Almacén '!G163</f>
        <v>1</v>
      </c>
      <c r="D159" s="20" t="str">
        <f>'Almacén '!H163</f>
        <v/>
      </c>
      <c r="E159" s="20">
        <f>'Almacén '!I163</f>
        <v>0</v>
      </c>
      <c r="F159" s="21" t="str">
        <f>'Almacén '!A163</f>
        <v>FYV-056</v>
      </c>
      <c r="G159" s="4"/>
      <c r="H159" s="4"/>
      <c r="I159" s="4"/>
      <c r="J159" s="4"/>
      <c r="K159" s="4"/>
      <c r="L159" s="4"/>
      <c r="M159" s="4"/>
      <c r="N159" s="4"/>
      <c r="O159" s="4"/>
      <c r="P159" s="4"/>
      <c r="Q159" s="4"/>
      <c r="R159" s="4"/>
      <c r="S159" s="4"/>
      <c r="T159" s="4"/>
      <c r="U159" s="4"/>
      <c r="V159" s="4"/>
      <c r="W159" s="4"/>
      <c r="X159" s="4"/>
      <c r="Y159" s="4"/>
      <c r="Z159" s="4"/>
    </row>
    <row r="160">
      <c r="A160" s="17" t="str">
        <f>'Almacén '!B164</f>
        <v/>
      </c>
      <c r="B160" s="18" t="str">
        <f>'Almacén '!D164</f>
        <v/>
      </c>
      <c r="C160" s="19">
        <f>'Almacén '!G164</f>
        <v>1</v>
      </c>
      <c r="D160" s="20" t="str">
        <f>'Almacén '!H164</f>
        <v/>
      </c>
      <c r="E160" s="20">
        <f>'Almacén '!I164</f>
        <v>0</v>
      </c>
      <c r="F160" s="21" t="str">
        <f>'Almacén '!A164</f>
        <v>FYV-057</v>
      </c>
      <c r="G160" s="4"/>
      <c r="H160" s="4"/>
      <c r="I160" s="4"/>
      <c r="J160" s="4"/>
      <c r="K160" s="4"/>
      <c r="L160" s="4"/>
      <c r="M160" s="4"/>
      <c r="N160" s="4"/>
      <c r="O160" s="4"/>
      <c r="P160" s="4"/>
      <c r="Q160" s="4"/>
      <c r="R160" s="4"/>
      <c r="S160" s="4"/>
      <c r="T160" s="4"/>
      <c r="U160" s="4"/>
      <c r="V160" s="4"/>
      <c r="W160" s="4"/>
      <c r="X160" s="4"/>
      <c r="Y160" s="4"/>
      <c r="Z160" s="4"/>
    </row>
    <row r="161">
      <c r="A161" s="17" t="str">
        <f>'Almacén '!B165</f>
        <v/>
      </c>
      <c r="B161" s="18" t="str">
        <f>'Almacén '!D165</f>
        <v/>
      </c>
      <c r="C161" s="19">
        <f>'Almacén '!G165</f>
        <v>1</v>
      </c>
      <c r="D161" s="20" t="str">
        <f>'Almacén '!H165</f>
        <v/>
      </c>
      <c r="E161" s="20">
        <f>'Almacén '!I165</f>
        <v>0</v>
      </c>
      <c r="F161" s="21" t="str">
        <f>'Almacén '!A165</f>
        <v>FYV-058</v>
      </c>
      <c r="G161" s="4"/>
      <c r="H161" s="4"/>
      <c r="I161" s="4"/>
      <c r="J161" s="4"/>
      <c r="K161" s="4"/>
      <c r="L161" s="4"/>
      <c r="M161" s="4"/>
      <c r="N161" s="4"/>
      <c r="O161" s="4"/>
      <c r="P161" s="4"/>
      <c r="Q161" s="4"/>
      <c r="R161" s="4"/>
      <c r="S161" s="4"/>
      <c r="T161" s="4"/>
      <c r="U161" s="4"/>
      <c r="V161" s="4"/>
      <c r="W161" s="4"/>
      <c r="X161" s="4"/>
      <c r="Y161" s="4"/>
      <c r="Z161" s="4"/>
    </row>
    <row r="162">
      <c r="A162" s="17" t="str">
        <f>'Almacén '!B166</f>
        <v/>
      </c>
      <c r="B162" s="18" t="str">
        <f>'Almacén '!D166</f>
        <v/>
      </c>
      <c r="C162" s="19">
        <f>'Almacén '!G166</f>
        <v>1</v>
      </c>
      <c r="D162" s="20" t="str">
        <f>'Almacén '!H166</f>
        <v/>
      </c>
      <c r="E162" s="20">
        <f>'Almacén '!I166</f>
        <v>0</v>
      </c>
      <c r="F162" s="21" t="str">
        <f>'Almacén '!A166</f>
        <v>FYV-059</v>
      </c>
      <c r="G162" s="4"/>
      <c r="H162" s="4"/>
      <c r="I162" s="4"/>
      <c r="J162" s="4"/>
      <c r="K162" s="4"/>
      <c r="L162" s="4"/>
      <c r="M162" s="4"/>
      <c r="N162" s="4"/>
      <c r="O162" s="4"/>
      <c r="P162" s="4"/>
      <c r="Q162" s="4"/>
      <c r="R162" s="4"/>
      <c r="S162" s="4"/>
      <c r="T162" s="4"/>
      <c r="U162" s="4"/>
      <c r="V162" s="4"/>
      <c r="W162" s="4"/>
      <c r="X162" s="4"/>
      <c r="Y162" s="4"/>
      <c r="Z162" s="4"/>
    </row>
    <row r="163">
      <c r="A163" s="17" t="str">
        <f>'Almacén '!B167</f>
        <v/>
      </c>
      <c r="B163" s="18" t="str">
        <f>'Almacén '!D167</f>
        <v/>
      </c>
      <c r="C163" s="19">
        <f>'Almacén '!G167</f>
        <v>1</v>
      </c>
      <c r="D163" s="20" t="str">
        <f>'Almacén '!H167</f>
        <v/>
      </c>
      <c r="E163" s="20">
        <f>'Almacén '!I167</f>
        <v>0</v>
      </c>
      <c r="F163" s="21" t="str">
        <f>'Almacén '!A167</f>
        <v>FYV-060</v>
      </c>
      <c r="G163" s="4"/>
      <c r="H163" s="4"/>
      <c r="I163" s="4"/>
      <c r="J163" s="4"/>
      <c r="K163" s="4"/>
      <c r="L163" s="4"/>
      <c r="M163" s="4"/>
      <c r="N163" s="4"/>
      <c r="O163" s="4"/>
      <c r="P163" s="4"/>
      <c r="Q163" s="4"/>
      <c r="R163" s="4"/>
      <c r="S163" s="4"/>
      <c r="T163" s="4"/>
      <c r="U163" s="4"/>
      <c r="V163" s="4"/>
      <c r="W163" s="4"/>
      <c r="X163" s="4"/>
      <c r="Y163" s="4"/>
      <c r="Z163" s="4"/>
    </row>
    <row r="164">
      <c r="A164" s="17" t="str">
        <f>'Almacén '!B168</f>
        <v/>
      </c>
      <c r="B164" s="18" t="str">
        <f>'Almacén '!D168</f>
        <v/>
      </c>
      <c r="C164" s="19">
        <f>'Almacén '!G168</f>
        <v>1</v>
      </c>
      <c r="D164" s="20" t="str">
        <f>'Almacén '!H168</f>
        <v/>
      </c>
      <c r="E164" s="20">
        <f>'Almacén '!I168</f>
        <v>0</v>
      </c>
      <c r="F164" s="21" t="str">
        <f>'Almacén '!A168</f>
        <v>FYV-061</v>
      </c>
      <c r="G164" s="4"/>
      <c r="H164" s="4"/>
      <c r="I164" s="4"/>
      <c r="J164" s="4"/>
      <c r="K164" s="4"/>
      <c r="L164" s="4"/>
      <c r="M164" s="4"/>
      <c r="N164" s="4"/>
      <c r="O164" s="4"/>
      <c r="P164" s="4"/>
      <c r="Q164" s="4"/>
      <c r="R164" s="4"/>
      <c r="S164" s="4"/>
      <c r="T164" s="4"/>
      <c r="U164" s="4"/>
      <c r="V164" s="4"/>
      <c r="W164" s="4"/>
      <c r="X164" s="4"/>
      <c r="Y164" s="4"/>
      <c r="Z164" s="4"/>
    </row>
    <row r="165">
      <c r="A165" s="17" t="str">
        <f>'Almacén '!B169</f>
        <v/>
      </c>
      <c r="B165" s="18" t="str">
        <f>'Almacén '!D169</f>
        <v/>
      </c>
      <c r="C165" s="19">
        <f>'Almacén '!G169</f>
        <v>1</v>
      </c>
      <c r="D165" s="20" t="str">
        <f>'Almacén '!H169</f>
        <v/>
      </c>
      <c r="E165" s="20">
        <f>'Almacén '!I169</f>
        <v>0</v>
      </c>
      <c r="F165" s="21" t="str">
        <f>'Almacén '!A169</f>
        <v>FYV-062</v>
      </c>
      <c r="G165" s="4"/>
      <c r="H165" s="4"/>
      <c r="I165" s="4"/>
      <c r="J165" s="4"/>
      <c r="K165" s="4"/>
      <c r="L165" s="4"/>
      <c r="M165" s="4"/>
      <c r="N165" s="4"/>
      <c r="O165" s="4"/>
      <c r="P165" s="4"/>
      <c r="Q165" s="4"/>
      <c r="R165" s="4"/>
      <c r="S165" s="4"/>
      <c r="T165" s="4"/>
      <c r="U165" s="4"/>
      <c r="V165" s="4"/>
      <c r="W165" s="4"/>
      <c r="X165" s="4"/>
      <c r="Y165" s="4"/>
      <c r="Z165" s="4"/>
    </row>
    <row r="166">
      <c r="A166" s="17" t="str">
        <f>'Almacén '!B170</f>
        <v/>
      </c>
      <c r="B166" s="18" t="str">
        <f>'Almacén '!D170</f>
        <v/>
      </c>
      <c r="C166" s="19">
        <f>'Almacén '!G170</f>
        <v>1</v>
      </c>
      <c r="D166" s="20" t="str">
        <f>'Almacén '!H170</f>
        <v/>
      </c>
      <c r="E166" s="20">
        <f>'Almacén '!I170</f>
        <v>0</v>
      </c>
      <c r="F166" s="21" t="str">
        <f>'Almacén '!A170</f>
        <v>FYV-063</v>
      </c>
      <c r="G166" s="4"/>
      <c r="H166" s="4"/>
      <c r="I166" s="4"/>
      <c r="J166" s="4"/>
      <c r="K166" s="4"/>
      <c r="L166" s="4"/>
      <c r="M166" s="4"/>
      <c r="N166" s="4"/>
      <c r="O166" s="4"/>
      <c r="P166" s="4"/>
      <c r="Q166" s="4"/>
      <c r="R166" s="4"/>
      <c r="S166" s="4"/>
      <c r="T166" s="4"/>
      <c r="U166" s="4"/>
      <c r="V166" s="4"/>
      <c r="W166" s="4"/>
      <c r="X166" s="4"/>
      <c r="Y166" s="4"/>
      <c r="Z166" s="4"/>
    </row>
    <row r="167">
      <c r="A167" s="17" t="str">
        <f>'Almacén '!B171</f>
        <v/>
      </c>
      <c r="B167" s="18" t="str">
        <f>'Almacén '!D171</f>
        <v/>
      </c>
      <c r="C167" s="19">
        <f>'Almacén '!G171</f>
        <v>1</v>
      </c>
      <c r="D167" s="20" t="str">
        <f>'Almacén '!H171</f>
        <v/>
      </c>
      <c r="E167" s="20">
        <f>'Almacén '!I171</f>
        <v>0</v>
      </c>
      <c r="F167" s="21" t="str">
        <f>'Almacén '!A171</f>
        <v>FYV-064</v>
      </c>
      <c r="G167" s="4"/>
      <c r="H167" s="4"/>
      <c r="I167" s="4"/>
      <c r="J167" s="4"/>
      <c r="K167" s="4"/>
      <c r="L167" s="4"/>
      <c r="M167" s="4"/>
      <c r="N167" s="4"/>
      <c r="O167" s="4"/>
      <c r="P167" s="4"/>
      <c r="Q167" s="4"/>
      <c r="R167" s="4"/>
      <c r="S167" s="4"/>
      <c r="T167" s="4"/>
      <c r="U167" s="4"/>
      <c r="V167" s="4"/>
      <c r="W167" s="4"/>
      <c r="X167" s="4"/>
      <c r="Y167" s="4"/>
      <c r="Z167" s="4"/>
    </row>
    <row r="168">
      <c r="A168" s="17" t="str">
        <f>'Almacén '!B172</f>
        <v/>
      </c>
      <c r="B168" s="18" t="str">
        <f>'Almacén '!D172</f>
        <v/>
      </c>
      <c r="C168" s="19">
        <f>'Almacén '!G172</f>
        <v>1</v>
      </c>
      <c r="D168" s="20" t="str">
        <f>'Almacén '!H172</f>
        <v/>
      </c>
      <c r="E168" s="20">
        <f>'Almacén '!I172</f>
        <v>0</v>
      </c>
      <c r="F168" s="21" t="str">
        <f>'Almacén '!A172</f>
        <v>FYV-065</v>
      </c>
      <c r="G168" s="4"/>
      <c r="H168" s="4"/>
      <c r="I168" s="4"/>
      <c r="J168" s="4"/>
      <c r="K168" s="4"/>
      <c r="L168" s="4"/>
      <c r="M168" s="4"/>
      <c r="N168" s="4"/>
      <c r="O168" s="4"/>
      <c r="P168" s="4"/>
      <c r="Q168" s="4"/>
      <c r="R168" s="4"/>
      <c r="S168" s="4"/>
      <c r="T168" s="4"/>
      <c r="U168" s="4"/>
      <c r="V168" s="4"/>
      <c r="W168" s="4"/>
      <c r="X168" s="4"/>
      <c r="Y168" s="4"/>
      <c r="Z168" s="4"/>
    </row>
    <row r="169">
      <c r="A169" s="17" t="str">
        <f>'Almacén '!B173</f>
        <v/>
      </c>
      <c r="B169" s="18" t="str">
        <f>'Almacén '!D173</f>
        <v/>
      </c>
      <c r="C169" s="19">
        <f>'Almacén '!G173</f>
        <v>1</v>
      </c>
      <c r="D169" s="20" t="str">
        <f>'Almacén '!H173</f>
        <v/>
      </c>
      <c r="E169" s="20">
        <f>'Almacén '!I173</f>
        <v>0</v>
      </c>
      <c r="F169" s="21" t="str">
        <f>'Almacén '!A173</f>
        <v>FYV-066</v>
      </c>
      <c r="G169" s="4"/>
      <c r="H169" s="4"/>
      <c r="I169" s="4"/>
      <c r="J169" s="4"/>
      <c r="K169" s="4"/>
      <c r="L169" s="4"/>
      <c r="M169" s="4"/>
      <c r="N169" s="4"/>
      <c r="O169" s="4"/>
      <c r="P169" s="4"/>
      <c r="Q169" s="4"/>
      <c r="R169" s="4"/>
      <c r="S169" s="4"/>
      <c r="T169" s="4"/>
      <c r="U169" s="4"/>
      <c r="V169" s="4"/>
      <c r="W169" s="4"/>
      <c r="X169" s="4"/>
      <c r="Y169" s="4"/>
      <c r="Z169" s="4"/>
    </row>
    <row r="170">
      <c r="A170" s="17" t="str">
        <f>'Almacén '!B174</f>
        <v/>
      </c>
      <c r="B170" s="18" t="str">
        <f>'Almacén '!D174</f>
        <v/>
      </c>
      <c r="C170" s="19">
        <f>'Almacén '!G174</f>
        <v>1</v>
      </c>
      <c r="D170" s="20" t="str">
        <f>'Almacén '!H174</f>
        <v/>
      </c>
      <c r="E170" s="20">
        <f>'Almacén '!I174</f>
        <v>0</v>
      </c>
      <c r="F170" s="21" t="str">
        <f>'Almacén '!A174</f>
        <v>FYV-067</v>
      </c>
      <c r="G170" s="4"/>
      <c r="H170" s="4"/>
      <c r="I170" s="4"/>
      <c r="J170" s="4"/>
      <c r="K170" s="4"/>
      <c r="L170" s="4"/>
      <c r="M170" s="4"/>
      <c r="N170" s="4"/>
      <c r="O170" s="4"/>
      <c r="P170" s="4"/>
      <c r="Q170" s="4"/>
      <c r="R170" s="4"/>
      <c r="S170" s="4"/>
      <c r="T170" s="4"/>
      <c r="U170" s="4"/>
      <c r="V170" s="4"/>
      <c r="W170" s="4"/>
      <c r="X170" s="4"/>
      <c r="Y170" s="4"/>
      <c r="Z170" s="4"/>
    </row>
    <row r="171">
      <c r="A171" s="17" t="str">
        <f>'Almacén '!B175</f>
        <v/>
      </c>
      <c r="B171" s="18" t="str">
        <f>'Almacén '!D175</f>
        <v/>
      </c>
      <c r="C171" s="19">
        <f>'Almacén '!G175</f>
        <v>1</v>
      </c>
      <c r="D171" s="20" t="str">
        <f>'Almacén '!H175</f>
        <v/>
      </c>
      <c r="E171" s="20">
        <f>'Almacén '!I175</f>
        <v>0</v>
      </c>
      <c r="F171" s="21" t="str">
        <f>'Almacén '!A175</f>
        <v>FYV-068</v>
      </c>
      <c r="G171" s="4"/>
      <c r="H171" s="4"/>
      <c r="I171" s="4"/>
      <c r="J171" s="4"/>
      <c r="K171" s="4"/>
      <c r="L171" s="4"/>
      <c r="M171" s="4"/>
      <c r="N171" s="4"/>
      <c r="O171" s="4"/>
      <c r="P171" s="4"/>
      <c r="Q171" s="4"/>
      <c r="R171" s="4"/>
      <c r="S171" s="4"/>
      <c r="T171" s="4"/>
      <c r="U171" s="4"/>
      <c r="V171" s="4"/>
      <c r="W171" s="4"/>
      <c r="X171" s="4"/>
      <c r="Y171" s="4"/>
      <c r="Z171" s="4"/>
    </row>
    <row r="172">
      <c r="A172" s="17" t="str">
        <f>'Almacén '!B176</f>
        <v/>
      </c>
      <c r="B172" s="18" t="str">
        <f>'Almacén '!D176</f>
        <v/>
      </c>
      <c r="C172" s="19">
        <f>'Almacén '!G176</f>
        <v>1</v>
      </c>
      <c r="D172" s="20" t="str">
        <f>'Almacén '!H176</f>
        <v/>
      </c>
      <c r="E172" s="20">
        <f>'Almacén '!I176</f>
        <v>0</v>
      </c>
      <c r="F172" s="21" t="str">
        <f>'Almacén '!A176</f>
        <v>FYV-069</v>
      </c>
      <c r="G172" s="4"/>
      <c r="H172" s="4"/>
      <c r="I172" s="4"/>
      <c r="J172" s="4"/>
      <c r="K172" s="4"/>
      <c r="L172" s="4"/>
      <c r="M172" s="4"/>
      <c r="N172" s="4"/>
      <c r="O172" s="4"/>
      <c r="P172" s="4"/>
      <c r="Q172" s="4"/>
      <c r="R172" s="4"/>
      <c r="S172" s="4"/>
      <c r="T172" s="4"/>
      <c r="U172" s="4"/>
      <c r="V172" s="4"/>
      <c r="W172" s="4"/>
      <c r="X172" s="4"/>
      <c r="Y172" s="4"/>
      <c r="Z172" s="4"/>
    </row>
    <row r="173">
      <c r="A173" s="17" t="str">
        <f>'Almacén '!B177</f>
        <v/>
      </c>
      <c r="B173" s="18" t="str">
        <f>'Almacén '!D177</f>
        <v/>
      </c>
      <c r="C173" s="19">
        <f>'Almacén '!G177</f>
        <v>1</v>
      </c>
      <c r="D173" s="20" t="str">
        <f>'Almacén '!H177</f>
        <v/>
      </c>
      <c r="E173" s="20">
        <f>'Almacén '!I177</f>
        <v>0</v>
      </c>
      <c r="F173" s="21" t="str">
        <f>'Almacén '!A177</f>
        <v>FYV-070</v>
      </c>
      <c r="G173" s="4"/>
      <c r="H173" s="4"/>
      <c r="I173" s="4"/>
      <c r="J173" s="4"/>
      <c r="K173" s="4"/>
      <c r="L173" s="4"/>
      <c r="M173" s="4"/>
      <c r="N173" s="4"/>
      <c r="O173" s="4"/>
      <c r="P173" s="4"/>
      <c r="Q173" s="4"/>
      <c r="R173" s="4"/>
      <c r="S173" s="4"/>
      <c r="T173" s="4"/>
      <c r="U173" s="4"/>
      <c r="V173" s="4"/>
      <c r="W173" s="4"/>
      <c r="X173" s="4"/>
      <c r="Y173" s="4"/>
      <c r="Z173" s="4"/>
    </row>
    <row r="174">
      <c r="A174" s="17" t="str">
        <f>'Almacén '!B178</f>
        <v/>
      </c>
      <c r="B174" s="18" t="str">
        <f>'Almacén '!D178</f>
        <v/>
      </c>
      <c r="C174" s="19">
        <f>'Almacén '!G178</f>
        <v>1</v>
      </c>
      <c r="D174" s="20" t="str">
        <f>'Almacén '!H178</f>
        <v/>
      </c>
      <c r="E174" s="20">
        <f>'Almacén '!I178</f>
        <v>0</v>
      </c>
      <c r="F174" s="21" t="str">
        <f>'Almacén '!A178</f>
        <v>FYV-071</v>
      </c>
      <c r="G174" s="4"/>
      <c r="H174" s="4"/>
      <c r="I174" s="4"/>
      <c r="J174" s="4"/>
      <c r="K174" s="4"/>
      <c r="L174" s="4"/>
      <c r="M174" s="4"/>
      <c r="N174" s="4"/>
      <c r="O174" s="4"/>
      <c r="P174" s="4"/>
      <c r="Q174" s="4"/>
      <c r="R174" s="4"/>
      <c r="S174" s="4"/>
      <c r="T174" s="4"/>
      <c r="U174" s="4"/>
      <c r="V174" s="4"/>
      <c r="W174" s="4"/>
      <c r="X174" s="4"/>
      <c r="Y174" s="4"/>
      <c r="Z174" s="4"/>
    </row>
    <row r="175">
      <c r="A175" s="17" t="str">
        <f>'Almacén '!B179</f>
        <v/>
      </c>
      <c r="B175" s="18" t="str">
        <f>'Almacén '!D179</f>
        <v/>
      </c>
      <c r="C175" s="19">
        <f>'Almacén '!G179</f>
        <v>1</v>
      </c>
      <c r="D175" s="20" t="str">
        <f>'Almacén '!H179</f>
        <v/>
      </c>
      <c r="E175" s="20">
        <f>'Almacén '!I179</f>
        <v>0</v>
      </c>
      <c r="F175" s="21" t="str">
        <f>'Almacén '!A179</f>
        <v>FYV-072</v>
      </c>
      <c r="G175" s="4"/>
      <c r="H175" s="4"/>
      <c r="I175" s="4"/>
      <c r="J175" s="4"/>
      <c r="K175" s="4"/>
      <c r="L175" s="4"/>
      <c r="M175" s="4"/>
      <c r="N175" s="4"/>
      <c r="O175" s="4"/>
      <c r="P175" s="4"/>
      <c r="Q175" s="4"/>
      <c r="R175" s="4"/>
      <c r="S175" s="4"/>
      <c r="T175" s="4"/>
      <c r="U175" s="4"/>
      <c r="V175" s="4"/>
      <c r="W175" s="4"/>
      <c r="X175" s="4"/>
      <c r="Y175" s="4"/>
      <c r="Z175" s="4"/>
    </row>
    <row r="176">
      <c r="A176" s="17" t="str">
        <f>'Almacén '!B180</f>
        <v/>
      </c>
      <c r="B176" s="18" t="str">
        <f>'Almacén '!D180</f>
        <v/>
      </c>
      <c r="C176" s="19">
        <f>'Almacén '!G180</f>
        <v>1</v>
      </c>
      <c r="D176" s="20" t="str">
        <f>'Almacén '!H180</f>
        <v/>
      </c>
      <c r="E176" s="20">
        <f>'Almacén '!I180</f>
        <v>0</v>
      </c>
      <c r="F176" s="21" t="str">
        <f>'Almacén '!A180</f>
        <v>FYV-073</v>
      </c>
      <c r="G176" s="4"/>
      <c r="H176" s="4"/>
      <c r="I176" s="4"/>
      <c r="J176" s="4"/>
      <c r="K176" s="4"/>
      <c r="L176" s="4"/>
      <c r="M176" s="4"/>
      <c r="N176" s="4"/>
      <c r="O176" s="4"/>
      <c r="P176" s="4"/>
      <c r="Q176" s="4"/>
      <c r="R176" s="4"/>
      <c r="S176" s="4"/>
      <c r="T176" s="4"/>
      <c r="U176" s="4"/>
      <c r="V176" s="4"/>
      <c r="W176" s="4"/>
      <c r="X176" s="4"/>
      <c r="Y176" s="4"/>
      <c r="Z176" s="4"/>
    </row>
    <row r="177">
      <c r="A177" s="17" t="str">
        <f>'Almacén '!B181</f>
        <v/>
      </c>
      <c r="B177" s="18" t="str">
        <f>'Almacén '!D181</f>
        <v/>
      </c>
      <c r="C177" s="19">
        <f>'Almacén '!G181</f>
        <v>1</v>
      </c>
      <c r="D177" s="20" t="str">
        <f>'Almacén '!H181</f>
        <v/>
      </c>
      <c r="E177" s="20">
        <f>'Almacén '!I181</f>
        <v>0</v>
      </c>
      <c r="F177" s="21" t="str">
        <f>'Almacén '!A181</f>
        <v>FYV-074</v>
      </c>
      <c r="G177" s="4"/>
      <c r="H177" s="4"/>
      <c r="I177" s="4"/>
      <c r="J177" s="4"/>
      <c r="K177" s="4"/>
      <c r="L177" s="4"/>
      <c r="M177" s="4"/>
      <c r="N177" s="4"/>
      <c r="O177" s="4"/>
      <c r="P177" s="4"/>
      <c r="Q177" s="4"/>
      <c r="R177" s="4"/>
      <c r="S177" s="4"/>
      <c r="T177" s="4"/>
      <c r="U177" s="4"/>
      <c r="V177" s="4"/>
      <c r="W177" s="4"/>
      <c r="X177" s="4"/>
      <c r="Y177" s="4"/>
      <c r="Z177" s="4"/>
    </row>
    <row r="178">
      <c r="A178" s="17" t="str">
        <f>'Almacén '!B182</f>
        <v/>
      </c>
      <c r="B178" s="18" t="str">
        <f>'Almacén '!D182</f>
        <v/>
      </c>
      <c r="C178" s="19">
        <f>'Almacén '!G182</f>
        <v>1</v>
      </c>
      <c r="D178" s="20" t="str">
        <f>'Almacén '!H182</f>
        <v/>
      </c>
      <c r="E178" s="20">
        <f>'Almacén '!I182</f>
        <v>0</v>
      </c>
      <c r="F178" s="21" t="str">
        <f>'Almacén '!A182</f>
        <v>FYV-075</v>
      </c>
      <c r="G178" s="4"/>
      <c r="H178" s="4"/>
      <c r="I178" s="4"/>
      <c r="J178" s="4"/>
      <c r="K178" s="4"/>
      <c r="L178" s="4"/>
      <c r="M178" s="4"/>
      <c r="N178" s="4"/>
      <c r="O178" s="4"/>
      <c r="P178" s="4"/>
      <c r="Q178" s="4"/>
      <c r="R178" s="4"/>
      <c r="S178" s="4"/>
      <c r="T178" s="4"/>
      <c r="U178" s="4"/>
      <c r="V178" s="4"/>
      <c r="W178" s="4"/>
      <c r="X178" s="4"/>
      <c r="Y178" s="4"/>
      <c r="Z178" s="4"/>
    </row>
    <row r="179">
      <c r="A179" s="17" t="str">
        <f>'Almacén '!B183</f>
        <v/>
      </c>
      <c r="B179" s="18" t="str">
        <f>'Almacén '!D183</f>
        <v/>
      </c>
      <c r="C179" s="19">
        <f>'Almacén '!G183</f>
        <v>1</v>
      </c>
      <c r="D179" s="20" t="str">
        <f>'Almacén '!H183</f>
        <v/>
      </c>
      <c r="E179" s="20">
        <f>'Almacén '!I183</f>
        <v>0</v>
      </c>
      <c r="F179" s="21" t="str">
        <f>'Almacén '!A183</f>
        <v>FYV-076</v>
      </c>
      <c r="G179" s="4"/>
      <c r="H179" s="4"/>
      <c r="I179" s="4"/>
      <c r="J179" s="4"/>
      <c r="K179" s="4"/>
      <c r="L179" s="4"/>
      <c r="M179" s="4"/>
      <c r="N179" s="4"/>
      <c r="O179" s="4"/>
      <c r="P179" s="4"/>
      <c r="Q179" s="4"/>
      <c r="R179" s="4"/>
      <c r="S179" s="4"/>
      <c r="T179" s="4"/>
      <c r="U179" s="4"/>
      <c r="V179" s="4"/>
      <c r="W179" s="4"/>
      <c r="X179" s="4"/>
      <c r="Y179" s="4"/>
      <c r="Z179" s="4"/>
    </row>
    <row r="180">
      <c r="A180" s="17" t="str">
        <f>'Almacén '!B184</f>
        <v/>
      </c>
      <c r="B180" s="18" t="str">
        <f>'Almacén '!D184</f>
        <v/>
      </c>
      <c r="C180" s="19">
        <f>'Almacén '!G184</f>
        <v>1</v>
      </c>
      <c r="D180" s="20" t="str">
        <f>'Almacén '!H184</f>
        <v/>
      </c>
      <c r="E180" s="20">
        <f>'Almacén '!I184</f>
        <v>0</v>
      </c>
      <c r="F180" s="21" t="str">
        <f>'Almacén '!A184</f>
        <v>FYV-077</v>
      </c>
      <c r="G180" s="4"/>
      <c r="H180" s="4"/>
      <c r="I180" s="4"/>
      <c r="J180" s="4"/>
      <c r="K180" s="4"/>
      <c r="L180" s="4"/>
      <c r="M180" s="4"/>
      <c r="N180" s="4"/>
      <c r="O180" s="4"/>
      <c r="P180" s="4"/>
      <c r="Q180" s="4"/>
      <c r="R180" s="4"/>
      <c r="S180" s="4"/>
      <c r="T180" s="4"/>
      <c r="U180" s="4"/>
      <c r="V180" s="4"/>
      <c r="W180" s="4"/>
      <c r="X180" s="4"/>
      <c r="Y180" s="4"/>
      <c r="Z180" s="4"/>
    </row>
    <row r="181">
      <c r="A181" s="17" t="str">
        <f>'Almacén '!B185</f>
        <v/>
      </c>
      <c r="B181" s="18" t="str">
        <f>'Almacén '!D185</f>
        <v/>
      </c>
      <c r="C181" s="19">
        <f>'Almacén '!G185</f>
        <v>1</v>
      </c>
      <c r="D181" s="20" t="str">
        <f>'Almacén '!H185</f>
        <v/>
      </c>
      <c r="E181" s="20">
        <f>'Almacén '!I185</f>
        <v>0</v>
      </c>
      <c r="F181" s="21" t="str">
        <f>'Almacén '!A185</f>
        <v>FYV-078</v>
      </c>
      <c r="G181" s="4"/>
      <c r="H181" s="4"/>
      <c r="I181" s="4"/>
      <c r="J181" s="4"/>
      <c r="K181" s="4"/>
      <c r="L181" s="4"/>
      <c r="M181" s="4"/>
      <c r="N181" s="4"/>
      <c r="O181" s="4"/>
      <c r="P181" s="4"/>
      <c r="Q181" s="4"/>
      <c r="R181" s="4"/>
      <c r="S181" s="4"/>
      <c r="T181" s="4"/>
      <c r="U181" s="4"/>
      <c r="V181" s="4"/>
      <c r="W181" s="4"/>
      <c r="X181" s="4"/>
      <c r="Y181" s="4"/>
      <c r="Z181" s="4"/>
    </row>
    <row r="182">
      <c r="A182" s="17" t="str">
        <f>'Almacén '!B186</f>
        <v/>
      </c>
      <c r="B182" s="18" t="str">
        <f>'Almacén '!D186</f>
        <v/>
      </c>
      <c r="C182" s="19">
        <f>'Almacén '!G186</f>
        <v>1</v>
      </c>
      <c r="D182" s="20" t="str">
        <f>'Almacén '!H186</f>
        <v/>
      </c>
      <c r="E182" s="20">
        <f>'Almacén '!I186</f>
        <v>0</v>
      </c>
      <c r="F182" s="21" t="str">
        <f>'Almacén '!A186</f>
        <v>FYV-079</v>
      </c>
      <c r="G182" s="4"/>
      <c r="H182" s="4"/>
      <c r="I182" s="4"/>
      <c r="J182" s="4"/>
      <c r="K182" s="4"/>
      <c r="L182" s="4"/>
      <c r="M182" s="4"/>
      <c r="N182" s="4"/>
      <c r="O182" s="4"/>
      <c r="P182" s="4"/>
      <c r="Q182" s="4"/>
      <c r="R182" s="4"/>
      <c r="S182" s="4"/>
      <c r="T182" s="4"/>
      <c r="U182" s="4"/>
      <c r="V182" s="4"/>
      <c r="W182" s="4"/>
      <c r="X182" s="4"/>
      <c r="Y182" s="4"/>
      <c r="Z182" s="4"/>
    </row>
    <row r="183">
      <c r="A183" s="17" t="str">
        <f>'Almacén '!B187</f>
        <v/>
      </c>
      <c r="B183" s="18" t="str">
        <f>'Almacén '!D187</f>
        <v/>
      </c>
      <c r="C183" s="19">
        <f>'Almacén '!G187</f>
        <v>1</v>
      </c>
      <c r="D183" s="20" t="str">
        <f>'Almacén '!H187</f>
        <v/>
      </c>
      <c r="E183" s="20">
        <f>'Almacén '!I187</f>
        <v>0</v>
      </c>
      <c r="F183" s="21" t="str">
        <f>'Almacén '!A187</f>
        <v>FYV-080</v>
      </c>
      <c r="G183" s="4"/>
      <c r="H183" s="4"/>
      <c r="I183" s="4"/>
      <c r="J183" s="4"/>
      <c r="K183" s="4"/>
      <c r="L183" s="4"/>
      <c r="M183" s="4"/>
      <c r="N183" s="4"/>
      <c r="O183" s="4"/>
      <c r="P183" s="4"/>
      <c r="Q183" s="4"/>
      <c r="R183" s="4"/>
      <c r="S183" s="4"/>
      <c r="T183" s="4"/>
      <c r="U183" s="4"/>
      <c r="V183" s="4"/>
      <c r="W183" s="4"/>
      <c r="X183" s="4"/>
      <c r="Y183" s="4"/>
      <c r="Z183" s="4"/>
    </row>
    <row r="184">
      <c r="A184" s="17" t="str">
        <f>'Almacén '!B188</f>
        <v/>
      </c>
      <c r="B184" s="18" t="str">
        <f>'Almacén '!D188</f>
        <v/>
      </c>
      <c r="C184" s="19">
        <f>'Almacén '!G188</f>
        <v>1</v>
      </c>
      <c r="D184" s="20" t="str">
        <f>'Almacén '!H188</f>
        <v/>
      </c>
      <c r="E184" s="20">
        <f>'Almacén '!I188</f>
        <v>0</v>
      </c>
      <c r="F184" s="21" t="str">
        <f>'Almacén '!A188</f>
        <v>FYV-081</v>
      </c>
      <c r="G184" s="4"/>
      <c r="H184" s="4"/>
      <c r="I184" s="4"/>
      <c r="J184" s="4"/>
      <c r="K184" s="4"/>
      <c r="L184" s="4"/>
      <c r="M184" s="4"/>
      <c r="N184" s="4"/>
      <c r="O184" s="4"/>
      <c r="P184" s="4"/>
      <c r="Q184" s="4"/>
      <c r="R184" s="4"/>
      <c r="S184" s="4"/>
      <c r="T184" s="4"/>
      <c r="U184" s="4"/>
      <c r="V184" s="4"/>
      <c r="W184" s="4"/>
      <c r="X184" s="4"/>
      <c r="Y184" s="4"/>
      <c r="Z184" s="4"/>
    </row>
    <row r="185">
      <c r="A185" s="17" t="str">
        <f>'Almacén '!B189</f>
        <v/>
      </c>
      <c r="B185" s="18" t="str">
        <f>'Almacén '!D189</f>
        <v/>
      </c>
      <c r="C185" s="19">
        <f>'Almacén '!G189</f>
        <v>1</v>
      </c>
      <c r="D185" s="20" t="str">
        <f>'Almacén '!H189</f>
        <v/>
      </c>
      <c r="E185" s="20">
        <f>'Almacén '!I189</f>
        <v>0</v>
      </c>
      <c r="F185" s="21" t="str">
        <f>'Almacén '!A189</f>
        <v>FYV-082</v>
      </c>
      <c r="G185" s="4"/>
      <c r="H185" s="4"/>
      <c r="I185" s="4"/>
      <c r="J185" s="4"/>
      <c r="K185" s="4"/>
      <c r="L185" s="4"/>
      <c r="M185" s="4"/>
      <c r="N185" s="4"/>
      <c r="O185" s="4"/>
      <c r="P185" s="4"/>
      <c r="Q185" s="4"/>
      <c r="R185" s="4"/>
      <c r="S185" s="4"/>
      <c r="T185" s="4"/>
      <c r="U185" s="4"/>
      <c r="V185" s="4"/>
      <c r="W185" s="4"/>
      <c r="X185" s="4"/>
      <c r="Y185" s="4"/>
      <c r="Z185" s="4"/>
    </row>
    <row r="186">
      <c r="A186" s="17" t="str">
        <f>'Almacén '!B190</f>
        <v/>
      </c>
      <c r="B186" s="18" t="str">
        <f>'Almacén '!D190</f>
        <v/>
      </c>
      <c r="C186" s="19">
        <f>'Almacén '!G190</f>
        <v>1</v>
      </c>
      <c r="D186" s="20" t="str">
        <f>'Almacén '!H190</f>
        <v/>
      </c>
      <c r="E186" s="20">
        <f>'Almacén '!I190</f>
        <v>0</v>
      </c>
      <c r="F186" s="21" t="str">
        <f>'Almacén '!A190</f>
        <v>FYV-083</v>
      </c>
      <c r="G186" s="4"/>
      <c r="H186" s="4"/>
      <c r="I186" s="4"/>
      <c r="J186" s="4"/>
      <c r="K186" s="4"/>
      <c r="L186" s="4"/>
      <c r="M186" s="4"/>
      <c r="N186" s="4"/>
      <c r="O186" s="4"/>
      <c r="P186" s="4"/>
      <c r="Q186" s="4"/>
      <c r="R186" s="4"/>
      <c r="S186" s="4"/>
      <c r="T186" s="4"/>
      <c r="U186" s="4"/>
      <c r="V186" s="4"/>
      <c r="W186" s="4"/>
      <c r="X186" s="4"/>
      <c r="Y186" s="4"/>
      <c r="Z186" s="4"/>
    </row>
    <row r="187">
      <c r="A187" s="17" t="str">
        <f>'Almacén '!B191</f>
        <v/>
      </c>
      <c r="B187" s="18" t="str">
        <f>'Almacén '!D191</f>
        <v/>
      </c>
      <c r="C187" s="19">
        <f>'Almacén '!G191</f>
        <v>1</v>
      </c>
      <c r="D187" s="20" t="str">
        <f>'Almacén '!H191</f>
        <v/>
      </c>
      <c r="E187" s="20">
        <f>'Almacén '!I191</f>
        <v>0</v>
      </c>
      <c r="F187" s="21" t="str">
        <f>'Almacén '!A191</f>
        <v>FYV-084</v>
      </c>
      <c r="G187" s="4"/>
      <c r="H187" s="4"/>
      <c r="I187" s="4"/>
      <c r="J187" s="4"/>
      <c r="K187" s="4"/>
      <c r="L187" s="4"/>
      <c r="M187" s="4"/>
      <c r="N187" s="4"/>
      <c r="O187" s="4"/>
      <c r="P187" s="4"/>
      <c r="Q187" s="4"/>
      <c r="R187" s="4"/>
      <c r="S187" s="4"/>
      <c r="T187" s="4"/>
      <c r="U187" s="4"/>
      <c r="V187" s="4"/>
      <c r="W187" s="4"/>
      <c r="X187" s="4"/>
      <c r="Y187" s="4"/>
      <c r="Z187" s="4"/>
    </row>
    <row r="188">
      <c r="A188" s="17" t="str">
        <f>'Almacén '!B192</f>
        <v/>
      </c>
      <c r="B188" s="18" t="str">
        <f>'Almacén '!D192</f>
        <v/>
      </c>
      <c r="C188" s="19">
        <f>'Almacén '!G192</f>
        <v>1</v>
      </c>
      <c r="D188" s="20" t="str">
        <f>'Almacén '!H192</f>
        <v/>
      </c>
      <c r="E188" s="20">
        <f>'Almacén '!I192</f>
        <v>0</v>
      </c>
      <c r="F188" s="21" t="str">
        <f>'Almacén '!A192</f>
        <v>FYV-085</v>
      </c>
      <c r="G188" s="4"/>
      <c r="H188" s="4"/>
      <c r="I188" s="4"/>
      <c r="J188" s="4"/>
      <c r="K188" s="4"/>
      <c r="L188" s="4"/>
      <c r="M188" s="4"/>
      <c r="N188" s="4"/>
      <c r="O188" s="4"/>
      <c r="P188" s="4"/>
      <c r="Q188" s="4"/>
      <c r="R188" s="4"/>
      <c r="S188" s="4"/>
      <c r="T188" s="4"/>
      <c r="U188" s="4"/>
      <c r="V188" s="4"/>
      <c r="W188" s="4"/>
      <c r="X188" s="4"/>
      <c r="Y188" s="4"/>
      <c r="Z188" s="4"/>
    </row>
    <row r="189">
      <c r="A189" s="17" t="str">
        <f>'Almacén '!B193</f>
        <v/>
      </c>
      <c r="B189" s="18" t="str">
        <f>'Almacén '!D193</f>
        <v/>
      </c>
      <c r="C189" s="19">
        <f>'Almacén '!G193</f>
        <v>1</v>
      </c>
      <c r="D189" s="20" t="str">
        <f>'Almacén '!H193</f>
        <v/>
      </c>
      <c r="E189" s="20">
        <f>'Almacén '!I193</f>
        <v>0</v>
      </c>
      <c r="F189" s="21" t="str">
        <f>'Almacén '!A193</f>
        <v>FYV-086</v>
      </c>
      <c r="G189" s="4"/>
      <c r="H189" s="4"/>
      <c r="I189" s="4"/>
      <c r="J189" s="4"/>
      <c r="K189" s="4"/>
      <c r="L189" s="4"/>
      <c r="M189" s="4"/>
      <c r="N189" s="4"/>
      <c r="O189" s="4"/>
      <c r="P189" s="4"/>
      <c r="Q189" s="4"/>
      <c r="R189" s="4"/>
      <c r="S189" s="4"/>
      <c r="T189" s="4"/>
      <c r="U189" s="4"/>
      <c r="V189" s="4"/>
      <c r="W189" s="4"/>
      <c r="X189" s="4"/>
      <c r="Y189" s="4"/>
      <c r="Z189" s="4"/>
    </row>
    <row r="190">
      <c r="A190" s="17" t="str">
        <f>'Almacén '!B194</f>
        <v/>
      </c>
      <c r="B190" s="18" t="str">
        <f>'Almacén '!D194</f>
        <v/>
      </c>
      <c r="C190" s="19">
        <f>'Almacén '!G194</f>
        <v>1</v>
      </c>
      <c r="D190" s="20" t="str">
        <f>'Almacén '!H194</f>
        <v/>
      </c>
      <c r="E190" s="20">
        <f>'Almacén '!I194</f>
        <v>0</v>
      </c>
      <c r="F190" s="21" t="str">
        <f>'Almacén '!A194</f>
        <v>FYV-087</v>
      </c>
      <c r="G190" s="4"/>
      <c r="H190" s="4"/>
      <c r="I190" s="4"/>
      <c r="J190" s="4"/>
      <c r="K190" s="4"/>
      <c r="L190" s="4"/>
      <c r="M190" s="4"/>
      <c r="N190" s="4"/>
      <c r="O190" s="4"/>
      <c r="P190" s="4"/>
      <c r="Q190" s="4"/>
      <c r="R190" s="4"/>
      <c r="S190" s="4"/>
      <c r="T190" s="4"/>
      <c r="U190" s="4"/>
      <c r="V190" s="4"/>
      <c r="W190" s="4"/>
      <c r="X190" s="4"/>
      <c r="Y190" s="4"/>
      <c r="Z190" s="4"/>
    </row>
    <row r="191">
      <c r="A191" s="17" t="str">
        <f>'Almacén '!B195</f>
        <v/>
      </c>
      <c r="B191" s="18" t="str">
        <f>'Almacén '!D195</f>
        <v/>
      </c>
      <c r="C191" s="19">
        <f>'Almacén '!G195</f>
        <v>1</v>
      </c>
      <c r="D191" s="20" t="str">
        <f>'Almacén '!H195</f>
        <v/>
      </c>
      <c r="E191" s="20">
        <f>'Almacén '!I195</f>
        <v>0</v>
      </c>
      <c r="F191" s="21" t="str">
        <f>'Almacén '!A195</f>
        <v>FYV-088</v>
      </c>
      <c r="G191" s="4"/>
      <c r="H191" s="4"/>
      <c r="I191" s="4"/>
      <c r="J191" s="4"/>
      <c r="K191" s="4"/>
      <c r="L191" s="4"/>
      <c r="M191" s="4"/>
      <c r="N191" s="4"/>
      <c r="O191" s="4"/>
      <c r="P191" s="4"/>
      <c r="Q191" s="4"/>
      <c r="R191" s="4"/>
      <c r="S191" s="4"/>
      <c r="T191" s="4"/>
      <c r="U191" s="4"/>
      <c r="V191" s="4"/>
      <c r="W191" s="4"/>
      <c r="X191" s="4"/>
      <c r="Y191" s="4"/>
      <c r="Z191" s="4"/>
    </row>
    <row r="192">
      <c r="A192" s="17" t="str">
        <f>'Almacén '!B196</f>
        <v/>
      </c>
      <c r="B192" s="18" t="str">
        <f>'Almacén '!D196</f>
        <v/>
      </c>
      <c r="C192" s="19">
        <f>'Almacén '!G196</f>
        <v>1</v>
      </c>
      <c r="D192" s="20" t="str">
        <f>'Almacén '!H196</f>
        <v/>
      </c>
      <c r="E192" s="20">
        <f>'Almacén '!I196</f>
        <v>0</v>
      </c>
      <c r="F192" s="21" t="str">
        <f>'Almacén '!A196</f>
        <v>FYV-089</v>
      </c>
      <c r="G192" s="4"/>
      <c r="H192" s="4"/>
      <c r="I192" s="4"/>
      <c r="J192" s="4"/>
      <c r="K192" s="4"/>
      <c r="L192" s="4"/>
      <c r="M192" s="4"/>
      <c r="N192" s="4"/>
      <c r="O192" s="4"/>
      <c r="P192" s="4"/>
      <c r="Q192" s="4"/>
      <c r="R192" s="4"/>
      <c r="S192" s="4"/>
      <c r="T192" s="4"/>
      <c r="U192" s="4"/>
      <c r="V192" s="4"/>
      <c r="W192" s="4"/>
      <c r="X192" s="4"/>
      <c r="Y192" s="4"/>
      <c r="Z192" s="4"/>
    </row>
    <row r="193">
      <c r="A193" s="17" t="str">
        <f>'Almacén '!B197</f>
        <v/>
      </c>
      <c r="B193" s="18" t="str">
        <f>'Almacén '!D197</f>
        <v/>
      </c>
      <c r="C193" s="19">
        <f>'Almacén '!G197</f>
        <v>1</v>
      </c>
      <c r="D193" s="20" t="str">
        <f>'Almacén '!H197</f>
        <v/>
      </c>
      <c r="E193" s="20">
        <f>'Almacén '!I197</f>
        <v>0</v>
      </c>
      <c r="F193" s="21" t="str">
        <f>'Almacén '!A197</f>
        <v>FYV-090</v>
      </c>
      <c r="G193" s="4"/>
      <c r="H193" s="4"/>
      <c r="I193" s="4"/>
      <c r="J193" s="4"/>
      <c r="K193" s="4"/>
      <c r="L193" s="4"/>
      <c r="M193" s="4"/>
      <c r="N193" s="4"/>
      <c r="O193" s="4"/>
      <c r="P193" s="4"/>
      <c r="Q193" s="4"/>
      <c r="R193" s="4"/>
      <c r="S193" s="4"/>
      <c r="T193" s="4"/>
      <c r="U193" s="4"/>
      <c r="V193" s="4"/>
      <c r="W193" s="4"/>
      <c r="X193" s="4"/>
      <c r="Y193" s="4"/>
      <c r="Z193" s="4"/>
    </row>
    <row r="194">
      <c r="A194" s="17" t="str">
        <f>'Almacén '!B198</f>
        <v/>
      </c>
      <c r="B194" s="18" t="str">
        <f>'Almacén '!D198</f>
        <v/>
      </c>
      <c r="C194" s="19">
        <f>'Almacén '!G198</f>
        <v>1</v>
      </c>
      <c r="D194" s="20" t="str">
        <f>'Almacén '!H198</f>
        <v/>
      </c>
      <c r="E194" s="20">
        <f>'Almacén '!I198</f>
        <v>0</v>
      </c>
      <c r="F194" s="21" t="str">
        <f>'Almacén '!A198</f>
        <v>FYV-091</v>
      </c>
      <c r="G194" s="4"/>
      <c r="H194" s="4"/>
      <c r="I194" s="4"/>
      <c r="J194" s="4"/>
      <c r="K194" s="4"/>
      <c r="L194" s="4"/>
      <c r="M194" s="4"/>
      <c r="N194" s="4"/>
      <c r="O194" s="4"/>
      <c r="P194" s="4"/>
      <c r="Q194" s="4"/>
      <c r="R194" s="4"/>
      <c r="S194" s="4"/>
      <c r="T194" s="4"/>
      <c r="U194" s="4"/>
      <c r="V194" s="4"/>
      <c r="W194" s="4"/>
      <c r="X194" s="4"/>
      <c r="Y194" s="4"/>
      <c r="Z194" s="4"/>
    </row>
    <row r="195">
      <c r="A195" s="17" t="str">
        <f>'Almacén '!B199</f>
        <v/>
      </c>
      <c r="B195" s="18" t="str">
        <f>'Almacén '!D199</f>
        <v/>
      </c>
      <c r="C195" s="19">
        <f>'Almacén '!G199</f>
        <v>1</v>
      </c>
      <c r="D195" s="20" t="str">
        <f>'Almacén '!H199</f>
        <v/>
      </c>
      <c r="E195" s="20">
        <f>'Almacén '!I199</f>
        <v>0</v>
      </c>
      <c r="F195" s="21" t="str">
        <f>'Almacén '!A199</f>
        <v>FYV-092</v>
      </c>
      <c r="G195" s="4"/>
      <c r="H195" s="4"/>
      <c r="I195" s="4"/>
      <c r="J195" s="4"/>
      <c r="K195" s="4"/>
      <c r="L195" s="4"/>
      <c r="M195" s="4"/>
      <c r="N195" s="4"/>
      <c r="O195" s="4"/>
      <c r="P195" s="4"/>
      <c r="Q195" s="4"/>
      <c r="R195" s="4"/>
      <c r="S195" s="4"/>
      <c r="T195" s="4"/>
      <c r="U195" s="4"/>
      <c r="V195" s="4"/>
      <c r="W195" s="4"/>
      <c r="X195" s="4"/>
      <c r="Y195" s="4"/>
      <c r="Z195" s="4"/>
    </row>
    <row r="196">
      <c r="A196" s="17" t="str">
        <f>'Almacén '!B200</f>
        <v/>
      </c>
      <c r="B196" s="18" t="str">
        <f>'Almacén '!D200</f>
        <v/>
      </c>
      <c r="C196" s="19">
        <f>'Almacén '!G200</f>
        <v>1</v>
      </c>
      <c r="D196" s="20" t="str">
        <f>'Almacén '!H200</f>
        <v/>
      </c>
      <c r="E196" s="20">
        <f>'Almacén '!I200</f>
        <v>0</v>
      </c>
      <c r="F196" s="21" t="str">
        <f>'Almacén '!A200</f>
        <v>FYV-093</v>
      </c>
      <c r="G196" s="4"/>
      <c r="H196" s="4"/>
      <c r="I196" s="4"/>
      <c r="J196" s="4"/>
      <c r="K196" s="4"/>
      <c r="L196" s="4"/>
      <c r="M196" s="4"/>
      <c r="N196" s="4"/>
      <c r="O196" s="4"/>
      <c r="P196" s="4"/>
      <c r="Q196" s="4"/>
      <c r="R196" s="4"/>
      <c r="S196" s="4"/>
      <c r="T196" s="4"/>
      <c r="U196" s="4"/>
      <c r="V196" s="4"/>
      <c r="W196" s="4"/>
      <c r="X196" s="4"/>
      <c r="Y196" s="4"/>
      <c r="Z196" s="4"/>
    </row>
    <row r="197">
      <c r="A197" s="17" t="str">
        <f>'Almacén '!B201</f>
        <v/>
      </c>
      <c r="B197" s="18" t="str">
        <f>'Almacén '!D201</f>
        <v/>
      </c>
      <c r="C197" s="19">
        <f>'Almacén '!G201</f>
        <v>1</v>
      </c>
      <c r="D197" s="20" t="str">
        <f>'Almacén '!H201</f>
        <v/>
      </c>
      <c r="E197" s="20">
        <f>'Almacén '!I201</f>
        <v>0</v>
      </c>
      <c r="F197" s="21" t="str">
        <f>'Almacén '!A201</f>
        <v>FYV-094</v>
      </c>
      <c r="G197" s="4"/>
      <c r="H197" s="4"/>
      <c r="I197" s="4"/>
      <c r="J197" s="4"/>
      <c r="K197" s="4"/>
      <c r="L197" s="4"/>
      <c r="M197" s="4"/>
      <c r="N197" s="4"/>
      <c r="O197" s="4"/>
      <c r="P197" s="4"/>
      <c r="Q197" s="4"/>
      <c r="R197" s="4"/>
      <c r="S197" s="4"/>
      <c r="T197" s="4"/>
      <c r="U197" s="4"/>
      <c r="V197" s="4"/>
      <c r="W197" s="4"/>
      <c r="X197" s="4"/>
      <c r="Y197" s="4"/>
      <c r="Z197" s="4"/>
    </row>
    <row r="198">
      <c r="A198" s="17" t="str">
        <f>'Almacén '!B202</f>
        <v/>
      </c>
      <c r="B198" s="18" t="str">
        <f>'Almacén '!D202</f>
        <v/>
      </c>
      <c r="C198" s="19">
        <f>'Almacén '!G202</f>
        <v>1</v>
      </c>
      <c r="D198" s="20" t="str">
        <f>'Almacén '!H202</f>
        <v/>
      </c>
      <c r="E198" s="20">
        <f>'Almacén '!I202</f>
        <v>0</v>
      </c>
      <c r="F198" s="21" t="str">
        <f>'Almacén '!A202</f>
        <v>FYV-095</v>
      </c>
      <c r="G198" s="4"/>
      <c r="H198" s="4"/>
      <c r="I198" s="4"/>
      <c r="J198" s="4"/>
      <c r="K198" s="4"/>
      <c r="L198" s="4"/>
      <c r="M198" s="4"/>
      <c r="N198" s="4"/>
      <c r="O198" s="4"/>
      <c r="P198" s="4"/>
      <c r="Q198" s="4"/>
      <c r="R198" s="4"/>
      <c r="S198" s="4"/>
      <c r="T198" s="4"/>
      <c r="U198" s="4"/>
      <c r="V198" s="4"/>
      <c r="W198" s="4"/>
      <c r="X198" s="4"/>
      <c r="Y198" s="4"/>
      <c r="Z198" s="4"/>
    </row>
    <row r="199">
      <c r="A199" s="17" t="str">
        <f>'Almacén '!B203</f>
        <v/>
      </c>
      <c r="B199" s="18" t="str">
        <f>'Almacén '!D203</f>
        <v/>
      </c>
      <c r="C199" s="19">
        <f>'Almacén '!G203</f>
        <v>1</v>
      </c>
      <c r="D199" s="20" t="str">
        <f>'Almacén '!H203</f>
        <v/>
      </c>
      <c r="E199" s="20">
        <f>'Almacén '!I203</f>
        <v>0</v>
      </c>
      <c r="F199" s="21" t="str">
        <f>'Almacén '!A203</f>
        <v>FYV-096</v>
      </c>
      <c r="G199" s="4"/>
      <c r="H199" s="4"/>
      <c r="I199" s="4"/>
      <c r="J199" s="4"/>
      <c r="K199" s="4"/>
      <c r="L199" s="4"/>
      <c r="M199" s="4"/>
      <c r="N199" s="4"/>
      <c r="O199" s="4"/>
      <c r="P199" s="4"/>
      <c r="Q199" s="4"/>
      <c r="R199" s="4"/>
      <c r="S199" s="4"/>
      <c r="T199" s="4"/>
      <c r="U199" s="4"/>
      <c r="V199" s="4"/>
      <c r="W199" s="4"/>
      <c r="X199" s="4"/>
      <c r="Y199" s="4"/>
      <c r="Z199" s="4"/>
    </row>
    <row r="200">
      <c r="A200" s="17" t="str">
        <f>'Almacén '!B204</f>
        <v/>
      </c>
      <c r="B200" s="18" t="str">
        <f>'Almacén '!D204</f>
        <v/>
      </c>
      <c r="C200" s="19">
        <f>'Almacén '!G204</f>
        <v>1</v>
      </c>
      <c r="D200" s="20" t="str">
        <f>'Almacén '!H204</f>
        <v/>
      </c>
      <c r="E200" s="20">
        <f>'Almacén '!I204</f>
        <v>0</v>
      </c>
      <c r="F200" s="21" t="str">
        <f>'Almacén '!A204</f>
        <v>FYV-097</v>
      </c>
      <c r="G200" s="4"/>
      <c r="H200" s="4"/>
      <c r="I200" s="4"/>
      <c r="J200" s="4"/>
      <c r="K200" s="4"/>
      <c r="L200" s="4"/>
      <c r="M200" s="4"/>
      <c r="N200" s="4"/>
      <c r="O200" s="4"/>
      <c r="P200" s="4"/>
      <c r="Q200" s="4"/>
      <c r="R200" s="4"/>
      <c r="S200" s="4"/>
      <c r="T200" s="4"/>
      <c r="U200" s="4"/>
      <c r="V200" s="4"/>
      <c r="W200" s="4"/>
      <c r="X200" s="4"/>
      <c r="Y200" s="4"/>
      <c r="Z200" s="4"/>
    </row>
    <row r="201">
      <c r="A201" s="17" t="str">
        <f>'Almacén '!B205</f>
        <v/>
      </c>
      <c r="B201" s="18" t="str">
        <f>'Almacén '!D205</f>
        <v/>
      </c>
      <c r="C201" s="19">
        <f>'Almacén '!G205</f>
        <v>1</v>
      </c>
      <c r="D201" s="20" t="str">
        <f>'Almacén '!H205</f>
        <v/>
      </c>
      <c r="E201" s="20">
        <f>'Almacén '!I205</f>
        <v>0</v>
      </c>
      <c r="F201" s="21" t="str">
        <f>'Almacén '!A205</f>
        <v>FYV-098</v>
      </c>
      <c r="G201" s="4"/>
      <c r="H201" s="4"/>
      <c r="I201" s="4"/>
      <c r="J201" s="4"/>
      <c r="K201" s="4"/>
      <c r="L201" s="4"/>
      <c r="M201" s="4"/>
      <c r="N201" s="4"/>
      <c r="O201" s="4"/>
      <c r="P201" s="4"/>
      <c r="Q201" s="4"/>
      <c r="R201" s="4"/>
      <c r="S201" s="4"/>
      <c r="T201" s="4"/>
      <c r="U201" s="4"/>
      <c r="V201" s="4"/>
      <c r="W201" s="4"/>
      <c r="X201" s="4"/>
      <c r="Y201" s="4"/>
      <c r="Z201" s="4"/>
    </row>
    <row r="202">
      <c r="A202" s="17" t="str">
        <f>'Almacén '!B206</f>
        <v/>
      </c>
      <c r="B202" s="18" t="str">
        <f>'Almacén '!D206</f>
        <v/>
      </c>
      <c r="C202" s="19">
        <f>'Almacén '!G206</f>
        <v>1</v>
      </c>
      <c r="D202" s="20" t="str">
        <f>'Almacén '!H206</f>
        <v/>
      </c>
      <c r="E202" s="20">
        <f>'Almacén '!I206</f>
        <v>0</v>
      </c>
      <c r="F202" s="21" t="str">
        <f>'Almacén '!A206</f>
        <v>FYV-099</v>
      </c>
      <c r="G202" s="4"/>
      <c r="H202" s="4"/>
      <c r="I202" s="4"/>
      <c r="J202" s="4"/>
      <c r="K202" s="4"/>
      <c r="L202" s="4"/>
      <c r="M202" s="4"/>
      <c r="N202" s="4"/>
      <c r="O202" s="4"/>
      <c r="P202" s="4"/>
      <c r="Q202" s="4"/>
      <c r="R202" s="4"/>
      <c r="S202" s="4"/>
      <c r="T202" s="4"/>
      <c r="U202" s="4"/>
      <c r="V202" s="4"/>
      <c r="W202" s="4"/>
      <c r="X202" s="4"/>
      <c r="Y202" s="4"/>
      <c r="Z202" s="4"/>
    </row>
    <row r="203">
      <c r="A203" s="17" t="str">
        <f>'Almacén '!B207</f>
        <v/>
      </c>
      <c r="B203" s="18" t="str">
        <f>'Almacén '!D207</f>
        <v/>
      </c>
      <c r="C203" s="19">
        <f>'Almacén '!G207</f>
        <v>1</v>
      </c>
      <c r="D203" s="20" t="str">
        <f>'Almacén '!H207</f>
        <v/>
      </c>
      <c r="E203" s="20">
        <f>'Almacén '!I207</f>
        <v>0</v>
      </c>
      <c r="F203" s="21" t="str">
        <f>'Almacén '!A207</f>
        <v>FYV-100</v>
      </c>
      <c r="G203" s="4"/>
      <c r="H203" s="4"/>
      <c r="I203" s="4"/>
      <c r="J203" s="4"/>
      <c r="K203" s="4"/>
      <c r="L203" s="4"/>
      <c r="M203" s="4"/>
      <c r="N203" s="4"/>
      <c r="O203" s="4"/>
      <c r="P203" s="4"/>
      <c r="Q203" s="4"/>
      <c r="R203" s="4"/>
      <c r="S203" s="4"/>
      <c r="T203" s="4"/>
      <c r="U203" s="4"/>
      <c r="V203" s="4"/>
      <c r="W203" s="4"/>
      <c r="X203" s="4"/>
      <c r="Y203" s="4"/>
      <c r="Z203" s="4"/>
    </row>
    <row r="204">
      <c r="A204" s="17" t="str">
        <f>'Almacén '!B212</f>
        <v/>
      </c>
      <c r="B204" s="18" t="str">
        <f>'Almacén '!D212</f>
        <v/>
      </c>
      <c r="C204" s="19">
        <f>'Almacén '!G212</f>
        <v>1</v>
      </c>
      <c r="D204" s="20" t="str">
        <f>'Almacén '!H212</f>
        <v/>
      </c>
      <c r="E204" s="20">
        <f>'Almacén '!I212</f>
        <v>0</v>
      </c>
      <c r="F204" s="21" t="str">
        <f>'Almacén '!A212</f>
        <v>RES-001</v>
      </c>
      <c r="G204" s="4"/>
      <c r="H204" s="4"/>
      <c r="I204" s="4"/>
      <c r="J204" s="4"/>
      <c r="K204" s="4"/>
      <c r="L204" s="4"/>
      <c r="M204" s="4"/>
      <c r="N204" s="4"/>
      <c r="O204" s="4"/>
      <c r="P204" s="4"/>
      <c r="Q204" s="4"/>
      <c r="R204" s="4"/>
      <c r="S204" s="4"/>
      <c r="T204" s="4"/>
      <c r="U204" s="4"/>
      <c r="V204" s="4"/>
      <c r="W204" s="4"/>
      <c r="X204" s="4"/>
      <c r="Y204" s="4"/>
      <c r="Z204" s="4"/>
    </row>
    <row r="205">
      <c r="A205" s="17" t="str">
        <f>'Almacén '!B213</f>
        <v/>
      </c>
      <c r="B205" s="18" t="str">
        <f>'Almacén '!D213</f>
        <v/>
      </c>
      <c r="C205" s="19">
        <f>'Almacén '!G213</f>
        <v>1</v>
      </c>
      <c r="D205" s="20" t="str">
        <f>'Almacén '!H213</f>
        <v/>
      </c>
      <c r="E205" s="20">
        <f>'Almacén '!I213</f>
        <v>0</v>
      </c>
      <c r="F205" s="21" t="str">
        <f>'Almacén '!A213</f>
        <v>RES-002</v>
      </c>
      <c r="G205" s="4"/>
      <c r="H205" s="4"/>
      <c r="I205" s="4"/>
      <c r="J205" s="4"/>
      <c r="K205" s="4"/>
      <c r="L205" s="4"/>
      <c r="M205" s="4"/>
      <c r="N205" s="4"/>
      <c r="O205" s="4"/>
      <c r="P205" s="4"/>
      <c r="Q205" s="4"/>
      <c r="R205" s="4"/>
      <c r="S205" s="4"/>
      <c r="T205" s="4"/>
      <c r="U205" s="4"/>
      <c r="V205" s="4"/>
      <c r="W205" s="4"/>
      <c r="X205" s="4"/>
      <c r="Y205" s="4"/>
      <c r="Z205" s="4"/>
    </row>
    <row r="206">
      <c r="A206" s="22" t="str">
        <f>'Almacén '!B214</f>
        <v/>
      </c>
      <c r="B206" s="18" t="str">
        <f>'Almacén '!D214</f>
        <v/>
      </c>
      <c r="C206" s="19">
        <f>'Almacén '!G214</f>
        <v>1</v>
      </c>
      <c r="D206" s="20" t="str">
        <f>'Almacén '!H214</f>
        <v/>
      </c>
      <c r="E206" s="20">
        <f>'Almacén '!I214</f>
        <v>0</v>
      </c>
      <c r="F206" s="21" t="str">
        <f>'Almacén '!A214</f>
        <v>RES-003</v>
      </c>
      <c r="G206" s="4"/>
      <c r="H206" s="4"/>
      <c r="I206" s="4"/>
      <c r="J206" s="4"/>
      <c r="K206" s="4"/>
      <c r="L206" s="4"/>
      <c r="M206" s="4"/>
      <c r="N206" s="4"/>
      <c r="O206" s="4"/>
      <c r="P206" s="4"/>
      <c r="Q206" s="4"/>
      <c r="R206" s="4"/>
      <c r="S206" s="4"/>
      <c r="T206" s="4"/>
      <c r="U206" s="4"/>
      <c r="V206" s="4"/>
      <c r="W206" s="4"/>
      <c r="X206" s="4"/>
      <c r="Y206" s="4"/>
      <c r="Z206" s="4"/>
    </row>
    <row r="207">
      <c r="A207" s="22" t="str">
        <f>'Almacén '!B215</f>
        <v/>
      </c>
      <c r="B207" s="18" t="str">
        <f>'Almacén '!D215</f>
        <v/>
      </c>
      <c r="C207" s="19">
        <f>'Almacén '!G215</f>
        <v>1</v>
      </c>
      <c r="D207" s="20" t="str">
        <f>'Almacén '!H215</f>
        <v/>
      </c>
      <c r="E207" s="20">
        <f>'Almacén '!I215</f>
        <v>0</v>
      </c>
      <c r="F207" s="21" t="str">
        <f>'Almacén '!A215</f>
        <v>RES-004</v>
      </c>
      <c r="G207" s="4"/>
      <c r="H207" s="4"/>
      <c r="I207" s="4"/>
      <c r="J207" s="4"/>
      <c r="K207" s="4"/>
      <c r="L207" s="4"/>
      <c r="M207" s="4"/>
      <c r="N207" s="4"/>
      <c r="O207" s="4"/>
      <c r="P207" s="4"/>
      <c r="Q207" s="4"/>
      <c r="R207" s="4"/>
      <c r="S207" s="4"/>
      <c r="T207" s="4"/>
      <c r="U207" s="4"/>
      <c r="V207" s="4"/>
      <c r="W207" s="4"/>
      <c r="X207" s="4"/>
      <c r="Y207" s="4"/>
      <c r="Z207" s="4"/>
    </row>
    <row r="208">
      <c r="A208" s="22" t="str">
        <f>'Almacén '!B216</f>
        <v/>
      </c>
      <c r="B208" s="18" t="str">
        <f>'Almacén '!D216</f>
        <v/>
      </c>
      <c r="C208" s="19">
        <f>'Almacén '!G216</f>
        <v>1</v>
      </c>
      <c r="D208" s="20" t="str">
        <f>'Almacén '!H216</f>
        <v/>
      </c>
      <c r="E208" s="20">
        <f>'Almacén '!I216</f>
        <v>0</v>
      </c>
      <c r="F208" s="21" t="str">
        <f>'Almacén '!A216</f>
        <v>RES-005</v>
      </c>
      <c r="G208" s="4"/>
      <c r="H208" s="4"/>
      <c r="I208" s="4"/>
      <c r="J208" s="4"/>
      <c r="K208" s="4"/>
      <c r="L208" s="4"/>
      <c r="M208" s="4"/>
      <c r="N208" s="4"/>
      <c r="O208" s="4"/>
      <c r="P208" s="4"/>
      <c r="Q208" s="4"/>
      <c r="R208" s="4"/>
      <c r="S208" s="4"/>
      <c r="T208" s="4"/>
      <c r="U208" s="4"/>
      <c r="V208" s="4"/>
      <c r="W208" s="4"/>
      <c r="X208" s="4"/>
      <c r="Y208" s="4"/>
      <c r="Z208" s="4"/>
    </row>
    <row r="209">
      <c r="A209" s="17" t="str">
        <f>'Almacén '!B217</f>
        <v/>
      </c>
      <c r="B209" s="18" t="str">
        <f>'Almacén '!D217</f>
        <v/>
      </c>
      <c r="C209" s="19">
        <f>'Almacén '!G217</f>
        <v>1</v>
      </c>
      <c r="D209" s="20" t="str">
        <f>'Almacén '!H217</f>
        <v/>
      </c>
      <c r="E209" s="20">
        <f>'Almacén '!I217</f>
        <v>0</v>
      </c>
      <c r="F209" s="21" t="str">
        <f>'Almacén '!A217</f>
        <v>RES-006</v>
      </c>
      <c r="G209" s="4"/>
      <c r="H209" s="4"/>
      <c r="I209" s="4"/>
      <c r="J209" s="4"/>
      <c r="K209" s="4"/>
      <c r="L209" s="4"/>
      <c r="M209" s="4"/>
      <c r="N209" s="4"/>
      <c r="O209" s="4"/>
      <c r="P209" s="4"/>
      <c r="Q209" s="4"/>
      <c r="R209" s="4"/>
      <c r="S209" s="4"/>
      <c r="T209" s="4"/>
      <c r="U209" s="4"/>
      <c r="V209" s="4"/>
      <c r="W209" s="4"/>
      <c r="X209" s="4"/>
      <c r="Y209" s="4"/>
      <c r="Z209" s="4"/>
    </row>
    <row r="210">
      <c r="A210" s="17" t="str">
        <f>'Almacén '!B218</f>
        <v/>
      </c>
      <c r="B210" s="18" t="str">
        <f>'Almacén '!D218</f>
        <v/>
      </c>
      <c r="C210" s="19">
        <f>'Almacén '!G218</f>
        <v>1</v>
      </c>
      <c r="D210" s="20" t="str">
        <f>'Almacén '!H218</f>
        <v/>
      </c>
      <c r="E210" s="20">
        <f>'Almacén '!I218</f>
        <v>0</v>
      </c>
      <c r="F210" s="21" t="str">
        <f>'Almacén '!A218</f>
        <v>RES-007</v>
      </c>
      <c r="G210" s="4"/>
      <c r="H210" s="4"/>
      <c r="I210" s="4"/>
      <c r="J210" s="4"/>
      <c r="K210" s="4"/>
      <c r="L210" s="4"/>
      <c r="M210" s="4"/>
      <c r="N210" s="4"/>
      <c r="O210" s="4"/>
      <c r="P210" s="4"/>
      <c r="Q210" s="4"/>
      <c r="R210" s="4"/>
      <c r="S210" s="4"/>
      <c r="T210" s="4"/>
      <c r="U210" s="4"/>
      <c r="V210" s="4"/>
      <c r="W210" s="4"/>
      <c r="X210" s="4"/>
      <c r="Y210" s="4"/>
      <c r="Z210" s="4"/>
    </row>
    <row r="211">
      <c r="A211" s="17" t="str">
        <f>'Almacén '!B219</f>
        <v/>
      </c>
      <c r="B211" s="18" t="str">
        <f>'Almacén '!D219</f>
        <v/>
      </c>
      <c r="C211" s="19">
        <f>'Almacén '!G219</f>
        <v>1</v>
      </c>
      <c r="D211" s="20" t="str">
        <f>'Almacén '!H219</f>
        <v/>
      </c>
      <c r="E211" s="20">
        <f>'Almacén '!I219</f>
        <v>0</v>
      </c>
      <c r="F211" s="21" t="str">
        <f>'Almacén '!A219</f>
        <v>RES-008</v>
      </c>
      <c r="G211" s="4"/>
      <c r="H211" s="4"/>
      <c r="I211" s="4"/>
      <c r="J211" s="4"/>
      <c r="K211" s="4"/>
      <c r="L211" s="4"/>
      <c r="M211" s="4"/>
      <c r="N211" s="4"/>
      <c r="O211" s="4"/>
      <c r="P211" s="4"/>
      <c r="Q211" s="4"/>
      <c r="R211" s="4"/>
      <c r="S211" s="4"/>
      <c r="T211" s="4"/>
      <c r="U211" s="4"/>
      <c r="V211" s="4"/>
      <c r="W211" s="4"/>
      <c r="X211" s="4"/>
      <c r="Y211" s="4"/>
      <c r="Z211" s="4"/>
    </row>
    <row r="212">
      <c r="A212" s="17" t="str">
        <f>'Almacén '!B220</f>
        <v/>
      </c>
      <c r="B212" s="18" t="str">
        <f>'Almacén '!D220</f>
        <v/>
      </c>
      <c r="C212" s="19">
        <f>'Almacén '!G220</f>
        <v>1</v>
      </c>
      <c r="D212" s="20" t="str">
        <f>'Almacén '!H220</f>
        <v/>
      </c>
      <c r="E212" s="20">
        <f>'Almacén '!I220</f>
        <v>0</v>
      </c>
      <c r="F212" s="21" t="str">
        <f>'Almacén '!A220</f>
        <v>RES-009</v>
      </c>
      <c r="G212" s="4"/>
      <c r="H212" s="4"/>
      <c r="I212" s="4"/>
      <c r="J212" s="4"/>
      <c r="K212" s="4"/>
      <c r="L212" s="4"/>
      <c r="M212" s="4"/>
      <c r="N212" s="4"/>
      <c r="O212" s="4"/>
      <c r="P212" s="4"/>
      <c r="Q212" s="4"/>
      <c r="R212" s="4"/>
      <c r="S212" s="4"/>
      <c r="T212" s="4"/>
      <c r="U212" s="4"/>
      <c r="V212" s="4"/>
      <c r="W212" s="4"/>
      <c r="X212" s="4"/>
      <c r="Y212" s="4"/>
      <c r="Z212" s="4"/>
    </row>
    <row r="213">
      <c r="A213" s="17" t="str">
        <f>'Almacén '!B221</f>
        <v/>
      </c>
      <c r="B213" s="18" t="str">
        <f>'Almacén '!D221</f>
        <v/>
      </c>
      <c r="C213" s="19">
        <f>'Almacén '!G221</f>
        <v>1</v>
      </c>
      <c r="D213" s="20" t="str">
        <f>'Almacén '!H221</f>
        <v/>
      </c>
      <c r="E213" s="20">
        <f>'Almacén '!I221</f>
        <v>0</v>
      </c>
      <c r="F213" s="21" t="str">
        <f>'Almacén '!A221</f>
        <v>RES-010</v>
      </c>
      <c r="G213" s="4"/>
      <c r="H213" s="4"/>
      <c r="I213" s="4"/>
      <c r="J213" s="4"/>
      <c r="K213" s="4"/>
      <c r="L213" s="4"/>
      <c r="M213" s="4"/>
      <c r="N213" s="4"/>
      <c r="O213" s="4"/>
      <c r="P213" s="4"/>
      <c r="Q213" s="4"/>
      <c r="R213" s="4"/>
      <c r="S213" s="4"/>
      <c r="T213" s="4"/>
      <c r="U213" s="4"/>
      <c r="V213" s="4"/>
      <c r="W213" s="4"/>
      <c r="X213" s="4"/>
      <c r="Y213" s="4"/>
      <c r="Z213" s="4"/>
    </row>
    <row r="214">
      <c r="A214" s="17" t="str">
        <f>'Almacén '!B223</f>
        <v/>
      </c>
      <c r="B214" s="18" t="str">
        <f>'Almacén '!D223</f>
        <v/>
      </c>
      <c r="C214" s="19">
        <f>'Almacén '!G223</f>
        <v>1</v>
      </c>
      <c r="D214" s="20" t="str">
        <f>'Almacén '!H223</f>
        <v/>
      </c>
      <c r="E214" s="20">
        <f>'Almacén '!I223</f>
        <v>0</v>
      </c>
      <c r="F214" s="21" t="str">
        <f>'Almacén '!A223</f>
        <v>CER-001</v>
      </c>
      <c r="G214" s="4"/>
      <c r="H214" s="4"/>
      <c r="I214" s="4"/>
      <c r="J214" s="4"/>
      <c r="K214" s="4"/>
      <c r="L214" s="4"/>
      <c r="M214" s="4"/>
      <c r="N214" s="4"/>
      <c r="O214" s="4"/>
      <c r="P214" s="4"/>
      <c r="Q214" s="4"/>
      <c r="R214" s="4"/>
      <c r="S214" s="4"/>
      <c r="T214" s="4"/>
      <c r="U214" s="4"/>
      <c r="V214" s="4"/>
      <c r="W214" s="4"/>
      <c r="X214" s="4"/>
      <c r="Y214" s="4"/>
      <c r="Z214" s="4"/>
    </row>
    <row r="215">
      <c r="A215" s="17" t="str">
        <f>'Almacén '!B224</f>
        <v/>
      </c>
      <c r="B215" s="18" t="str">
        <f>'Almacén '!D224</f>
        <v/>
      </c>
      <c r="C215" s="19">
        <f>'Almacén '!G224</f>
        <v>1</v>
      </c>
      <c r="D215" s="20" t="str">
        <f>'Almacén '!H224</f>
        <v/>
      </c>
      <c r="E215" s="20">
        <f>'Almacén '!I224</f>
        <v>0</v>
      </c>
      <c r="F215" s="21" t="str">
        <f>'Almacén '!A224</f>
        <v>CER-002</v>
      </c>
      <c r="G215" s="4"/>
      <c r="H215" s="4"/>
      <c r="I215" s="4"/>
      <c r="J215" s="4"/>
      <c r="K215" s="4"/>
      <c r="L215" s="4"/>
      <c r="M215" s="4"/>
      <c r="N215" s="4"/>
      <c r="O215" s="4"/>
      <c r="P215" s="4"/>
      <c r="Q215" s="4"/>
      <c r="R215" s="4"/>
      <c r="S215" s="4"/>
      <c r="T215" s="4"/>
      <c r="U215" s="4"/>
      <c r="V215" s="4"/>
      <c r="W215" s="4"/>
      <c r="X215" s="4"/>
      <c r="Y215" s="4"/>
      <c r="Z215" s="4"/>
    </row>
    <row r="216">
      <c r="A216" s="17" t="str">
        <f>'Almacén '!B225</f>
        <v/>
      </c>
      <c r="B216" s="18" t="str">
        <f>'Almacén '!D225</f>
        <v/>
      </c>
      <c r="C216" s="19">
        <f>'Almacén '!G225</f>
        <v>1</v>
      </c>
      <c r="D216" s="20" t="str">
        <f>'Almacén '!H225</f>
        <v/>
      </c>
      <c r="E216" s="20">
        <f>'Almacén '!I225</f>
        <v>0</v>
      </c>
      <c r="F216" s="21" t="str">
        <f>'Almacén '!A225</f>
        <v>CER-003</v>
      </c>
      <c r="G216" s="4"/>
      <c r="H216" s="4"/>
      <c r="I216" s="4"/>
      <c r="J216" s="4"/>
      <c r="K216" s="4"/>
      <c r="L216" s="4"/>
      <c r="M216" s="4"/>
      <c r="N216" s="4"/>
      <c r="O216" s="4"/>
      <c r="P216" s="4"/>
      <c r="Q216" s="4"/>
      <c r="R216" s="4"/>
      <c r="S216" s="4"/>
      <c r="T216" s="4"/>
      <c r="U216" s="4"/>
      <c r="V216" s="4"/>
      <c r="W216" s="4"/>
      <c r="X216" s="4"/>
      <c r="Y216" s="4"/>
      <c r="Z216" s="4"/>
    </row>
    <row r="217">
      <c r="A217" s="17" t="str">
        <f>'Almacén '!B226</f>
        <v/>
      </c>
      <c r="B217" s="18" t="str">
        <f>'Almacén '!D226</f>
        <v/>
      </c>
      <c r="C217" s="19">
        <f>'Almacén '!G226</f>
        <v>1</v>
      </c>
      <c r="D217" s="20" t="str">
        <f>'Almacén '!H226</f>
        <v/>
      </c>
      <c r="E217" s="20">
        <f>'Almacén '!I226</f>
        <v>0</v>
      </c>
      <c r="F217" s="21" t="str">
        <f>'Almacén '!A226</f>
        <v>CER-004</v>
      </c>
      <c r="G217" s="4"/>
      <c r="H217" s="4"/>
      <c r="I217" s="4"/>
      <c r="J217" s="4"/>
      <c r="K217" s="4"/>
      <c r="L217" s="4"/>
      <c r="M217" s="4"/>
      <c r="N217" s="4"/>
      <c r="O217" s="4"/>
      <c r="P217" s="4"/>
      <c r="Q217" s="4"/>
      <c r="R217" s="4"/>
      <c r="S217" s="4"/>
      <c r="T217" s="4"/>
      <c r="U217" s="4"/>
      <c r="V217" s="4"/>
      <c r="W217" s="4"/>
      <c r="X217" s="4"/>
      <c r="Y217" s="4"/>
      <c r="Z217" s="4"/>
    </row>
    <row r="218">
      <c r="A218" s="17" t="str">
        <f>'Almacén '!B227</f>
        <v/>
      </c>
      <c r="B218" s="18" t="str">
        <f>'Almacén '!D227</f>
        <v/>
      </c>
      <c r="C218" s="19">
        <f>'Almacén '!G227</f>
        <v>1</v>
      </c>
      <c r="D218" s="20" t="str">
        <f>'Almacén '!H227</f>
        <v/>
      </c>
      <c r="E218" s="20">
        <f>'Almacén '!I227</f>
        <v>0</v>
      </c>
      <c r="F218" s="21" t="str">
        <f>'Almacén '!A227</f>
        <v>CER-005</v>
      </c>
      <c r="G218" s="4"/>
      <c r="H218" s="4"/>
      <c r="I218" s="4"/>
      <c r="J218" s="4"/>
      <c r="K218" s="4"/>
      <c r="L218" s="4"/>
      <c r="M218" s="4"/>
      <c r="N218" s="4"/>
      <c r="O218" s="4"/>
      <c r="P218" s="4"/>
      <c r="Q218" s="4"/>
      <c r="R218" s="4"/>
      <c r="S218" s="4"/>
      <c r="T218" s="4"/>
      <c r="U218" s="4"/>
      <c r="V218" s="4"/>
      <c r="W218" s="4"/>
      <c r="X218" s="4"/>
      <c r="Y218" s="4"/>
      <c r="Z218" s="4"/>
    </row>
    <row r="219">
      <c r="A219" s="17" t="str">
        <f>'Almacén '!B228</f>
        <v/>
      </c>
      <c r="B219" s="18" t="str">
        <f>'Almacén '!D228</f>
        <v/>
      </c>
      <c r="C219" s="19">
        <f>'Almacén '!G228</f>
        <v>1</v>
      </c>
      <c r="D219" s="20" t="str">
        <f>'Almacén '!H228</f>
        <v/>
      </c>
      <c r="E219" s="20">
        <f>'Almacén '!I228</f>
        <v>0</v>
      </c>
      <c r="F219" s="21" t="str">
        <f>'Almacén '!A228</f>
        <v>CER-006</v>
      </c>
      <c r="G219" s="4"/>
      <c r="H219" s="4"/>
      <c r="I219" s="4"/>
      <c r="J219" s="4"/>
      <c r="K219" s="4"/>
      <c r="L219" s="4"/>
      <c r="M219" s="4"/>
      <c r="N219" s="4"/>
      <c r="O219" s="4"/>
      <c r="P219" s="4"/>
      <c r="Q219" s="4"/>
      <c r="R219" s="4"/>
      <c r="S219" s="4"/>
      <c r="T219" s="4"/>
      <c r="U219" s="4"/>
      <c r="V219" s="4"/>
      <c r="W219" s="4"/>
      <c r="X219" s="4"/>
      <c r="Y219" s="4"/>
      <c r="Z219" s="4"/>
    </row>
    <row r="220">
      <c r="A220" s="17" t="str">
        <f>'Almacén '!B229</f>
        <v/>
      </c>
      <c r="B220" s="18" t="str">
        <f>'Almacén '!D229</f>
        <v/>
      </c>
      <c r="C220" s="19">
        <f>'Almacén '!G229</f>
        <v>1</v>
      </c>
      <c r="D220" s="20" t="str">
        <f>'Almacén '!H229</f>
        <v/>
      </c>
      <c r="E220" s="20">
        <f>'Almacén '!I229</f>
        <v>0</v>
      </c>
      <c r="F220" s="21" t="str">
        <f>'Almacén '!A229</f>
        <v>CER-007</v>
      </c>
      <c r="G220" s="4"/>
      <c r="H220" s="4"/>
      <c r="I220" s="4"/>
      <c r="J220" s="4"/>
      <c r="K220" s="4"/>
      <c r="L220" s="4"/>
      <c r="M220" s="4"/>
      <c r="N220" s="4"/>
      <c r="O220" s="4"/>
      <c r="P220" s="4"/>
      <c r="Q220" s="4"/>
      <c r="R220" s="4"/>
      <c r="S220" s="4"/>
      <c r="T220" s="4"/>
      <c r="U220" s="4"/>
      <c r="V220" s="4"/>
      <c r="W220" s="4"/>
      <c r="X220" s="4"/>
      <c r="Y220" s="4"/>
      <c r="Z220" s="4"/>
    </row>
    <row r="221">
      <c r="A221" s="17" t="str">
        <f>'Almacén '!B230</f>
        <v/>
      </c>
      <c r="B221" s="18" t="str">
        <f>'Almacén '!D230</f>
        <v/>
      </c>
      <c r="C221" s="19">
        <f>'Almacén '!G230</f>
        <v>1</v>
      </c>
      <c r="D221" s="20" t="str">
        <f>'Almacén '!H230</f>
        <v/>
      </c>
      <c r="E221" s="20">
        <f>'Almacén '!I230</f>
        <v>0</v>
      </c>
      <c r="F221" s="21" t="str">
        <f>'Almacén '!A230</f>
        <v>CER-008</v>
      </c>
      <c r="G221" s="4"/>
      <c r="H221" s="4"/>
      <c r="I221" s="4"/>
      <c r="J221" s="4"/>
      <c r="K221" s="4"/>
      <c r="L221" s="4"/>
      <c r="M221" s="4"/>
      <c r="N221" s="4"/>
      <c r="O221" s="4"/>
      <c r="P221" s="4"/>
      <c r="Q221" s="4"/>
      <c r="R221" s="4"/>
      <c r="S221" s="4"/>
      <c r="T221" s="4"/>
      <c r="U221" s="4"/>
      <c r="V221" s="4"/>
      <c r="W221" s="4"/>
      <c r="X221" s="4"/>
      <c r="Y221" s="4"/>
      <c r="Z221" s="4"/>
    </row>
    <row r="222">
      <c r="A222" s="17" t="str">
        <f>'Almacén '!B231</f>
        <v/>
      </c>
      <c r="B222" s="18" t="str">
        <f>'Almacén '!D231</f>
        <v/>
      </c>
      <c r="C222" s="19">
        <f>'Almacén '!G231</f>
        <v>1</v>
      </c>
      <c r="D222" s="20" t="str">
        <f>'Almacén '!H231</f>
        <v/>
      </c>
      <c r="E222" s="20">
        <f>'Almacén '!I231</f>
        <v>0</v>
      </c>
      <c r="F222" s="21" t="str">
        <f>'Almacén '!A231</f>
        <v>CER-009</v>
      </c>
      <c r="G222" s="4"/>
      <c r="H222" s="4"/>
      <c r="I222" s="4"/>
      <c r="J222" s="4"/>
      <c r="K222" s="4"/>
      <c r="L222" s="4"/>
      <c r="M222" s="4"/>
      <c r="N222" s="4"/>
      <c r="O222" s="4"/>
      <c r="P222" s="4"/>
      <c r="Q222" s="4"/>
      <c r="R222" s="4"/>
      <c r="S222" s="4"/>
      <c r="T222" s="4"/>
      <c r="U222" s="4"/>
      <c r="V222" s="4"/>
      <c r="W222" s="4"/>
      <c r="X222" s="4"/>
      <c r="Y222" s="4"/>
      <c r="Z222" s="4"/>
    </row>
    <row r="223">
      <c r="A223" s="17" t="str">
        <f>'Almacén '!B232</f>
        <v/>
      </c>
      <c r="B223" s="18" t="str">
        <f>'Almacén '!D232</f>
        <v/>
      </c>
      <c r="C223" s="19">
        <f>'Almacén '!G232</f>
        <v>1</v>
      </c>
      <c r="D223" s="20" t="str">
        <f>'Almacén '!H232</f>
        <v/>
      </c>
      <c r="E223" s="20">
        <f>'Almacén '!I232</f>
        <v>0</v>
      </c>
      <c r="F223" s="21" t="str">
        <f>'Almacén '!A232</f>
        <v>CER-010</v>
      </c>
      <c r="G223" s="4"/>
      <c r="H223" s="4"/>
      <c r="I223" s="4"/>
      <c r="J223" s="4"/>
      <c r="K223" s="4"/>
      <c r="L223" s="4"/>
      <c r="M223" s="4"/>
      <c r="N223" s="4"/>
      <c r="O223" s="4"/>
      <c r="P223" s="4"/>
      <c r="Q223" s="4"/>
      <c r="R223" s="4"/>
      <c r="S223" s="4"/>
      <c r="T223" s="4"/>
      <c r="U223" s="4"/>
      <c r="V223" s="4"/>
      <c r="W223" s="4"/>
      <c r="X223" s="4"/>
      <c r="Y223" s="4"/>
      <c r="Z223" s="4"/>
    </row>
    <row r="224">
      <c r="A224" s="17" t="str">
        <f>'Almacén '!B234</f>
        <v/>
      </c>
      <c r="B224" s="18" t="str">
        <f>'Almacén '!D234</f>
        <v/>
      </c>
      <c r="C224" s="19">
        <f>'Almacén '!G234</f>
        <v>1</v>
      </c>
      <c r="D224" s="20" t="str">
        <f>'Almacén '!H234</f>
        <v/>
      </c>
      <c r="E224" s="20">
        <f>'Almacén '!I234</f>
        <v>0</v>
      </c>
      <c r="F224" s="21" t="str">
        <f>'Almacén '!A234</f>
        <v>AVE-001</v>
      </c>
      <c r="G224" s="4"/>
      <c r="H224" s="4"/>
      <c r="I224" s="4"/>
      <c r="J224" s="4"/>
      <c r="K224" s="4"/>
      <c r="L224" s="4"/>
      <c r="M224" s="4"/>
      <c r="N224" s="4"/>
      <c r="O224" s="4"/>
      <c r="P224" s="4"/>
      <c r="Q224" s="4"/>
      <c r="R224" s="4"/>
      <c r="S224" s="4"/>
      <c r="T224" s="4"/>
      <c r="U224" s="4"/>
      <c r="V224" s="4"/>
      <c r="W224" s="4"/>
      <c r="X224" s="4"/>
      <c r="Y224" s="4"/>
      <c r="Z224" s="4"/>
    </row>
    <row r="225">
      <c r="A225" s="17" t="str">
        <f>'Almacén '!B235</f>
        <v/>
      </c>
      <c r="B225" s="18" t="str">
        <f>'Almacén '!D235</f>
        <v/>
      </c>
      <c r="C225" s="19">
        <f>'Almacén '!G235</f>
        <v>1</v>
      </c>
      <c r="D225" s="20" t="str">
        <f>'Almacén '!H235</f>
        <v/>
      </c>
      <c r="E225" s="20">
        <f>'Almacén '!I235</f>
        <v>0</v>
      </c>
      <c r="F225" s="21" t="str">
        <f>'Almacén '!A235</f>
        <v>AVE-002</v>
      </c>
      <c r="G225" s="4"/>
      <c r="H225" s="4"/>
      <c r="I225" s="4"/>
      <c r="J225" s="4"/>
      <c r="K225" s="4"/>
      <c r="L225" s="4"/>
      <c r="M225" s="4"/>
      <c r="N225" s="4"/>
      <c r="O225" s="4"/>
      <c r="P225" s="4"/>
      <c r="Q225" s="4"/>
      <c r="R225" s="4"/>
      <c r="S225" s="4"/>
      <c r="T225" s="4"/>
      <c r="U225" s="4"/>
      <c r="V225" s="4"/>
      <c r="W225" s="4"/>
      <c r="X225" s="4"/>
      <c r="Y225" s="4"/>
      <c r="Z225" s="4"/>
    </row>
    <row r="226">
      <c r="A226" s="17" t="str">
        <f>'Almacén '!B236</f>
        <v/>
      </c>
      <c r="B226" s="18" t="str">
        <f>'Almacén '!D236</f>
        <v/>
      </c>
      <c r="C226" s="19">
        <f>'Almacén '!G236</f>
        <v>1</v>
      </c>
      <c r="D226" s="20" t="str">
        <f>'Almacén '!H236</f>
        <v/>
      </c>
      <c r="E226" s="20">
        <f>'Almacén '!I236</f>
        <v>0</v>
      </c>
      <c r="F226" s="21" t="str">
        <f>'Almacén '!A236</f>
        <v>AVE-003</v>
      </c>
      <c r="G226" s="4"/>
      <c r="H226" s="4"/>
      <c r="I226" s="4"/>
      <c r="J226" s="4"/>
      <c r="K226" s="4"/>
      <c r="L226" s="4"/>
      <c r="M226" s="4"/>
      <c r="N226" s="4"/>
      <c r="O226" s="4"/>
      <c r="P226" s="4"/>
      <c r="Q226" s="4"/>
      <c r="R226" s="4"/>
      <c r="S226" s="4"/>
      <c r="T226" s="4"/>
      <c r="U226" s="4"/>
      <c r="V226" s="4"/>
      <c r="W226" s="4"/>
      <c r="X226" s="4"/>
      <c r="Y226" s="4"/>
      <c r="Z226" s="4"/>
    </row>
    <row r="227">
      <c r="A227" s="17" t="str">
        <f>'Almacén '!B237</f>
        <v/>
      </c>
      <c r="B227" s="18" t="str">
        <f>'Almacén '!D237</f>
        <v/>
      </c>
      <c r="C227" s="19">
        <f>'Almacén '!G237</f>
        <v>1</v>
      </c>
      <c r="D227" s="20" t="str">
        <f>'Almacén '!H237</f>
        <v/>
      </c>
      <c r="E227" s="20">
        <f>'Almacén '!I237</f>
        <v>0</v>
      </c>
      <c r="F227" s="21" t="str">
        <f>'Almacén '!A237</f>
        <v>AVE-004</v>
      </c>
      <c r="G227" s="4"/>
      <c r="H227" s="4"/>
      <c r="I227" s="4"/>
      <c r="J227" s="4"/>
      <c r="K227" s="4"/>
      <c r="L227" s="4"/>
      <c r="M227" s="4"/>
      <c r="N227" s="4"/>
      <c r="O227" s="4"/>
      <c r="P227" s="4"/>
      <c r="Q227" s="4"/>
      <c r="R227" s="4"/>
      <c r="S227" s="4"/>
      <c r="T227" s="4"/>
      <c r="U227" s="4"/>
      <c r="V227" s="4"/>
      <c r="W227" s="4"/>
      <c r="X227" s="4"/>
      <c r="Y227" s="4"/>
      <c r="Z227" s="4"/>
    </row>
    <row r="228">
      <c r="A228" s="17" t="str">
        <f>'Almacén '!B238</f>
        <v/>
      </c>
      <c r="B228" s="18" t="str">
        <f>'Almacén '!D238</f>
        <v/>
      </c>
      <c r="C228" s="19">
        <f>'Almacén '!G238</f>
        <v>1</v>
      </c>
      <c r="D228" s="20" t="str">
        <f>'Almacén '!H238</f>
        <v/>
      </c>
      <c r="E228" s="20">
        <f>'Almacén '!I238</f>
        <v>0</v>
      </c>
      <c r="F228" s="21" t="str">
        <f>'Almacén '!A238</f>
        <v>AVE-005</v>
      </c>
      <c r="G228" s="4"/>
      <c r="H228" s="4"/>
      <c r="I228" s="4"/>
      <c r="J228" s="4"/>
      <c r="K228" s="4"/>
      <c r="L228" s="4"/>
      <c r="M228" s="4"/>
      <c r="N228" s="4"/>
      <c r="O228" s="4"/>
      <c r="P228" s="4"/>
      <c r="Q228" s="4"/>
      <c r="R228" s="4"/>
      <c r="S228" s="4"/>
      <c r="T228" s="4"/>
      <c r="U228" s="4"/>
      <c r="V228" s="4"/>
      <c r="W228" s="4"/>
      <c r="X228" s="4"/>
      <c r="Y228" s="4"/>
      <c r="Z228" s="4"/>
    </row>
    <row r="229">
      <c r="A229" s="17" t="str">
        <f>'Almacén '!B239</f>
        <v/>
      </c>
      <c r="B229" s="18" t="str">
        <f>'Almacén '!D239</f>
        <v/>
      </c>
      <c r="C229" s="19">
        <f>'Almacén '!G239</f>
        <v>1</v>
      </c>
      <c r="D229" s="20" t="str">
        <f>'Almacén '!H239</f>
        <v/>
      </c>
      <c r="E229" s="20">
        <f>'Almacén '!I239</f>
        <v>0</v>
      </c>
      <c r="F229" s="21" t="str">
        <f>'Almacén '!A239</f>
        <v>AVE-006</v>
      </c>
      <c r="G229" s="4"/>
      <c r="H229" s="4"/>
      <c r="I229" s="4"/>
      <c r="J229" s="4"/>
      <c r="K229" s="4"/>
      <c r="L229" s="4"/>
      <c r="M229" s="4"/>
      <c r="N229" s="4"/>
      <c r="O229" s="4"/>
      <c r="P229" s="4"/>
      <c r="Q229" s="4"/>
      <c r="R229" s="4"/>
      <c r="S229" s="4"/>
      <c r="T229" s="4"/>
      <c r="U229" s="4"/>
      <c r="V229" s="4"/>
      <c r="W229" s="4"/>
      <c r="X229" s="4"/>
      <c r="Y229" s="4"/>
      <c r="Z229" s="4"/>
    </row>
    <row r="230">
      <c r="A230" s="17" t="str">
        <f>'Almacén '!B240</f>
        <v/>
      </c>
      <c r="B230" s="18" t="str">
        <f>'Almacén '!D240</f>
        <v/>
      </c>
      <c r="C230" s="19">
        <f>'Almacén '!G240</f>
        <v>1</v>
      </c>
      <c r="D230" s="20" t="str">
        <f>'Almacén '!H240</f>
        <v/>
      </c>
      <c r="E230" s="20">
        <f>'Almacén '!I240</f>
        <v>0</v>
      </c>
      <c r="F230" s="21" t="str">
        <f>'Almacén '!A240</f>
        <v>AVE-007</v>
      </c>
      <c r="G230" s="4"/>
      <c r="H230" s="4"/>
      <c r="I230" s="4"/>
      <c r="J230" s="4"/>
      <c r="K230" s="4"/>
      <c r="L230" s="4"/>
      <c r="M230" s="4"/>
      <c r="N230" s="4"/>
      <c r="O230" s="4"/>
      <c r="P230" s="4"/>
      <c r="Q230" s="4"/>
      <c r="R230" s="4"/>
      <c r="S230" s="4"/>
      <c r="T230" s="4"/>
      <c r="U230" s="4"/>
      <c r="V230" s="4"/>
      <c r="W230" s="4"/>
      <c r="X230" s="4"/>
      <c r="Y230" s="4"/>
      <c r="Z230" s="4"/>
    </row>
    <row r="231">
      <c r="A231" s="17" t="str">
        <f>'Almacén '!B241</f>
        <v/>
      </c>
      <c r="B231" s="18" t="str">
        <f>'Almacén '!D241</f>
        <v/>
      </c>
      <c r="C231" s="19">
        <f>'Almacén '!G241</f>
        <v>1</v>
      </c>
      <c r="D231" s="20" t="str">
        <f>'Almacén '!H241</f>
        <v/>
      </c>
      <c r="E231" s="20">
        <f>'Almacén '!I241</f>
        <v>0</v>
      </c>
      <c r="F231" s="21" t="str">
        <f>'Almacén '!A241</f>
        <v>AVE-008</v>
      </c>
      <c r="G231" s="4"/>
      <c r="H231" s="4"/>
      <c r="I231" s="4"/>
      <c r="J231" s="4"/>
      <c r="K231" s="4"/>
      <c r="L231" s="4"/>
      <c r="M231" s="4"/>
      <c r="N231" s="4"/>
      <c r="O231" s="4"/>
      <c r="P231" s="4"/>
      <c r="Q231" s="4"/>
      <c r="R231" s="4"/>
      <c r="S231" s="4"/>
      <c r="T231" s="4"/>
      <c r="U231" s="4"/>
      <c r="V231" s="4"/>
      <c r="W231" s="4"/>
      <c r="X231" s="4"/>
      <c r="Y231" s="4"/>
      <c r="Z231" s="4"/>
    </row>
    <row r="232">
      <c r="A232" s="17" t="str">
        <f>'Almacén '!B242</f>
        <v/>
      </c>
      <c r="B232" s="18" t="str">
        <f>'Almacén '!D242</f>
        <v/>
      </c>
      <c r="C232" s="19">
        <f>'Almacén '!G242</f>
        <v>1</v>
      </c>
      <c r="D232" s="20" t="str">
        <f>'Almacén '!H242</f>
        <v/>
      </c>
      <c r="E232" s="20">
        <f>'Almacén '!I242</f>
        <v>0</v>
      </c>
      <c r="F232" s="21" t="str">
        <f>'Almacén '!A242</f>
        <v>AVE-009</v>
      </c>
      <c r="G232" s="4"/>
      <c r="H232" s="4"/>
      <c r="I232" s="4"/>
      <c r="J232" s="4"/>
      <c r="K232" s="4"/>
      <c r="L232" s="4"/>
      <c r="M232" s="4"/>
      <c r="N232" s="4"/>
      <c r="O232" s="4"/>
      <c r="P232" s="4"/>
      <c r="Q232" s="4"/>
      <c r="R232" s="4"/>
      <c r="S232" s="4"/>
      <c r="T232" s="4"/>
      <c r="U232" s="4"/>
      <c r="V232" s="4"/>
      <c r="W232" s="4"/>
      <c r="X232" s="4"/>
      <c r="Y232" s="4"/>
      <c r="Z232" s="4"/>
    </row>
    <row r="233">
      <c r="A233" s="17" t="str">
        <f>'Almacén '!B243</f>
        <v/>
      </c>
      <c r="B233" s="18" t="str">
        <f>'Almacén '!D243</f>
        <v/>
      </c>
      <c r="C233" s="19">
        <f>'Almacén '!G243</f>
        <v>1</v>
      </c>
      <c r="D233" s="20" t="str">
        <f>'Almacén '!H243</f>
        <v/>
      </c>
      <c r="E233" s="20">
        <f>'Almacén '!I243</f>
        <v>0</v>
      </c>
      <c r="F233" s="21" t="str">
        <f>'Almacén '!A243</f>
        <v>AVE-010</v>
      </c>
      <c r="G233" s="4"/>
      <c r="H233" s="4"/>
      <c r="I233" s="4"/>
      <c r="J233" s="4"/>
      <c r="K233" s="4"/>
      <c r="L233" s="4"/>
      <c r="M233" s="4"/>
      <c r="N233" s="4"/>
      <c r="O233" s="4"/>
      <c r="P233" s="4"/>
      <c r="Q233" s="4"/>
      <c r="R233" s="4"/>
      <c r="S233" s="4"/>
      <c r="T233" s="4"/>
      <c r="U233" s="4"/>
      <c r="V233" s="4"/>
      <c r="W233" s="4"/>
      <c r="X233" s="4"/>
      <c r="Y233" s="4"/>
      <c r="Z233" s="4"/>
    </row>
    <row r="234">
      <c r="A234" s="17" t="str">
        <f>'Almacén '!B245</f>
        <v/>
      </c>
      <c r="B234" s="18" t="str">
        <f>'Almacén '!D245</f>
        <v/>
      </c>
      <c r="C234" s="19">
        <f>'Almacén '!G245</f>
        <v>1</v>
      </c>
      <c r="D234" s="20" t="str">
        <f>'Almacén '!H245</f>
        <v/>
      </c>
      <c r="E234" s="20">
        <f>'Almacén '!I245</f>
        <v>0</v>
      </c>
      <c r="F234" s="21" t="str">
        <f>'Almacén '!A245</f>
        <v>PYM-001</v>
      </c>
      <c r="G234" s="4"/>
      <c r="H234" s="4"/>
      <c r="I234" s="4"/>
      <c r="J234" s="4"/>
      <c r="K234" s="4"/>
      <c r="L234" s="4"/>
      <c r="M234" s="4"/>
      <c r="N234" s="4"/>
      <c r="O234" s="4"/>
      <c r="P234" s="4"/>
      <c r="Q234" s="4"/>
      <c r="R234" s="4"/>
      <c r="S234" s="4"/>
      <c r="T234" s="4"/>
      <c r="U234" s="4"/>
      <c r="V234" s="4"/>
      <c r="W234" s="4"/>
      <c r="X234" s="4"/>
      <c r="Y234" s="4"/>
      <c r="Z234" s="4"/>
    </row>
    <row r="235">
      <c r="A235" s="17" t="str">
        <f>'Almacén '!B246</f>
        <v/>
      </c>
      <c r="B235" s="18" t="str">
        <f>'Almacén '!D246</f>
        <v/>
      </c>
      <c r="C235" s="19">
        <f>'Almacén '!G246</f>
        <v>1</v>
      </c>
      <c r="D235" s="20" t="str">
        <f>'Almacén '!H246</f>
        <v/>
      </c>
      <c r="E235" s="20">
        <f>'Almacén '!I246</f>
        <v>0</v>
      </c>
      <c r="F235" s="21" t="str">
        <f>'Almacén '!A246</f>
        <v>PYM-002</v>
      </c>
      <c r="G235" s="4"/>
      <c r="H235" s="4"/>
      <c r="I235" s="4"/>
      <c r="J235" s="4"/>
      <c r="K235" s="4"/>
      <c r="L235" s="4"/>
      <c r="M235" s="4"/>
      <c r="N235" s="4"/>
      <c r="O235" s="4"/>
      <c r="P235" s="4"/>
      <c r="Q235" s="4"/>
      <c r="R235" s="4"/>
      <c r="S235" s="4"/>
      <c r="T235" s="4"/>
      <c r="U235" s="4"/>
      <c r="V235" s="4"/>
      <c r="W235" s="4"/>
      <c r="X235" s="4"/>
      <c r="Y235" s="4"/>
      <c r="Z235" s="4"/>
    </row>
    <row r="236">
      <c r="A236" s="17" t="str">
        <f>'Almacén '!B247</f>
        <v/>
      </c>
      <c r="B236" s="18" t="str">
        <f>'Almacén '!D247</f>
        <v/>
      </c>
      <c r="C236" s="19">
        <f>'Almacén '!G247</f>
        <v>1</v>
      </c>
      <c r="D236" s="20" t="str">
        <f>'Almacén '!H247</f>
        <v/>
      </c>
      <c r="E236" s="20">
        <f>'Almacén '!I247</f>
        <v>0</v>
      </c>
      <c r="F236" s="21" t="str">
        <f>'Almacén '!A247</f>
        <v>PYM-003</v>
      </c>
      <c r="G236" s="4"/>
      <c r="H236" s="4"/>
      <c r="I236" s="4"/>
      <c r="J236" s="4"/>
      <c r="K236" s="4"/>
      <c r="L236" s="4"/>
      <c r="M236" s="4"/>
      <c r="N236" s="4"/>
      <c r="O236" s="4"/>
      <c r="P236" s="4"/>
      <c r="Q236" s="4"/>
      <c r="R236" s="4"/>
      <c r="S236" s="4"/>
      <c r="T236" s="4"/>
      <c r="U236" s="4"/>
      <c r="V236" s="4"/>
      <c r="W236" s="4"/>
      <c r="X236" s="4"/>
      <c r="Y236" s="4"/>
      <c r="Z236" s="4"/>
    </row>
    <row r="237">
      <c r="A237" s="17" t="str">
        <f>'Almacén '!B248</f>
        <v/>
      </c>
      <c r="B237" s="18" t="str">
        <f>'Almacén '!D248</f>
        <v/>
      </c>
      <c r="C237" s="19">
        <f>'Almacén '!G248</f>
        <v>1</v>
      </c>
      <c r="D237" s="20" t="str">
        <f>'Almacén '!H248</f>
        <v/>
      </c>
      <c r="E237" s="20">
        <f>'Almacén '!I248</f>
        <v>0</v>
      </c>
      <c r="F237" s="21" t="str">
        <f>'Almacén '!A248</f>
        <v>PYM-004</v>
      </c>
      <c r="G237" s="4"/>
      <c r="H237" s="4"/>
      <c r="I237" s="4"/>
      <c r="J237" s="4"/>
      <c r="K237" s="4"/>
      <c r="L237" s="4"/>
      <c r="M237" s="4"/>
      <c r="N237" s="4"/>
      <c r="O237" s="4"/>
      <c r="P237" s="4"/>
      <c r="Q237" s="4"/>
      <c r="R237" s="4"/>
      <c r="S237" s="4"/>
      <c r="T237" s="4"/>
      <c r="U237" s="4"/>
      <c r="V237" s="4"/>
      <c r="W237" s="4"/>
      <c r="X237" s="4"/>
      <c r="Y237" s="4"/>
      <c r="Z237" s="4"/>
    </row>
    <row r="238">
      <c r="A238" s="17" t="str">
        <f>'Almacén '!B249</f>
        <v/>
      </c>
      <c r="B238" s="18" t="str">
        <f>'Almacén '!D249</f>
        <v/>
      </c>
      <c r="C238" s="19">
        <f>'Almacén '!G249</f>
        <v>1</v>
      </c>
      <c r="D238" s="20" t="str">
        <f>'Almacén '!H249</f>
        <v/>
      </c>
      <c r="E238" s="20">
        <f>'Almacén '!I249</f>
        <v>0</v>
      </c>
      <c r="F238" s="21" t="str">
        <f>'Almacén '!A249</f>
        <v>PYM-005</v>
      </c>
      <c r="G238" s="4"/>
      <c r="H238" s="4"/>
      <c r="I238" s="4"/>
      <c r="J238" s="4"/>
      <c r="K238" s="4"/>
      <c r="L238" s="4"/>
      <c r="M238" s="4"/>
      <c r="N238" s="4"/>
      <c r="O238" s="4"/>
      <c r="P238" s="4"/>
      <c r="Q238" s="4"/>
      <c r="R238" s="4"/>
      <c r="S238" s="4"/>
      <c r="T238" s="4"/>
      <c r="U238" s="4"/>
      <c r="V238" s="4"/>
      <c r="W238" s="4"/>
      <c r="X238" s="4"/>
      <c r="Y238" s="4"/>
      <c r="Z238" s="4"/>
    </row>
    <row r="239">
      <c r="A239" s="17" t="str">
        <f>'Almacén '!B250</f>
        <v/>
      </c>
      <c r="B239" s="18" t="str">
        <f>'Almacén '!D250</f>
        <v/>
      </c>
      <c r="C239" s="19">
        <f>'Almacén '!G250</f>
        <v>1</v>
      </c>
      <c r="D239" s="20" t="str">
        <f>'Almacén '!H250</f>
        <v/>
      </c>
      <c r="E239" s="20">
        <f>'Almacén '!I250</f>
        <v>0</v>
      </c>
      <c r="F239" s="21" t="str">
        <f>'Almacén '!A250</f>
        <v>PYM-006</v>
      </c>
      <c r="G239" s="4"/>
      <c r="H239" s="4"/>
      <c r="I239" s="4"/>
      <c r="J239" s="4"/>
      <c r="K239" s="4"/>
      <c r="L239" s="4"/>
      <c r="M239" s="4"/>
      <c r="N239" s="4"/>
      <c r="O239" s="4"/>
      <c r="P239" s="4"/>
      <c r="Q239" s="4"/>
      <c r="R239" s="4"/>
      <c r="S239" s="4"/>
      <c r="T239" s="4"/>
      <c r="U239" s="4"/>
      <c r="V239" s="4"/>
      <c r="W239" s="4"/>
      <c r="X239" s="4"/>
      <c r="Y239" s="4"/>
      <c r="Z239" s="4"/>
    </row>
    <row r="240">
      <c r="A240" s="17" t="str">
        <f>'Almacén '!B251</f>
        <v/>
      </c>
      <c r="B240" s="18" t="str">
        <f>'Almacén '!D251</f>
        <v/>
      </c>
      <c r="C240" s="19">
        <f>'Almacén '!G251</f>
        <v>1</v>
      </c>
      <c r="D240" s="20" t="str">
        <f>'Almacén '!H251</f>
        <v/>
      </c>
      <c r="E240" s="20">
        <f>'Almacén '!I251</f>
        <v>0</v>
      </c>
      <c r="F240" s="21" t="str">
        <f>'Almacén '!A251</f>
        <v>PYM-007</v>
      </c>
      <c r="G240" s="4"/>
      <c r="H240" s="4"/>
      <c r="I240" s="4"/>
      <c r="J240" s="4"/>
      <c r="K240" s="4"/>
      <c r="L240" s="4"/>
      <c r="M240" s="4"/>
      <c r="N240" s="4"/>
      <c r="O240" s="4"/>
      <c r="P240" s="4"/>
      <c r="Q240" s="4"/>
      <c r="R240" s="4"/>
      <c r="S240" s="4"/>
      <c r="T240" s="4"/>
      <c r="U240" s="4"/>
      <c r="V240" s="4"/>
      <c r="W240" s="4"/>
      <c r="X240" s="4"/>
      <c r="Y240" s="4"/>
      <c r="Z240" s="4"/>
    </row>
    <row r="241">
      <c r="A241" s="17" t="str">
        <f>'Almacén '!B252</f>
        <v/>
      </c>
      <c r="B241" s="18" t="str">
        <f>'Almacén '!D252</f>
        <v/>
      </c>
      <c r="C241" s="19">
        <f>'Almacén '!G252</f>
        <v>1</v>
      </c>
      <c r="D241" s="20" t="str">
        <f>'Almacén '!H252</f>
        <v/>
      </c>
      <c r="E241" s="20">
        <f>'Almacén '!I252</f>
        <v>0</v>
      </c>
      <c r="F241" s="21" t="str">
        <f>'Almacén '!A252</f>
        <v>PYM-008</v>
      </c>
      <c r="G241" s="4"/>
      <c r="H241" s="4"/>
      <c r="I241" s="4"/>
      <c r="J241" s="4"/>
      <c r="K241" s="4"/>
      <c r="L241" s="4"/>
      <c r="M241" s="4"/>
      <c r="N241" s="4"/>
      <c r="O241" s="4"/>
      <c r="P241" s="4"/>
      <c r="Q241" s="4"/>
      <c r="R241" s="4"/>
      <c r="S241" s="4"/>
      <c r="T241" s="4"/>
      <c r="U241" s="4"/>
      <c r="V241" s="4"/>
      <c r="W241" s="4"/>
      <c r="X241" s="4"/>
      <c r="Y241" s="4"/>
      <c r="Z241" s="4"/>
    </row>
    <row r="242">
      <c r="A242" s="17" t="str">
        <f>'Almacén '!B253</f>
        <v/>
      </c>
      <c r="B242" s="18" t="str">
        <f>'Almacén '!D253</f>
        <v/>
      </c>
      <c r="C242" s="19">
        <f>'Almacén '!G253</f>
        <v>1</v>
      </c>
      <c r="D242" s="20" t="str">
        <f>'Almacén '!H253</f>
        <v/>
      </c>
      <c r="E242" s="20">
        <f>'Almacén '!I253</f>
        <v>0</v>
      </c>
      <c r="F242" s="21" t="str">
        <f>'Almacén '!A253</f>
        <v>PYM-009</v>
      </c>
      <c r="G242" s="4"/>
      <c r="H242" s="4"/>
      <c r="I242" s="4"/>
      <c r="J242" s="4"/>
      <c r="K242" s="4"/>
      <c r="L242" s="4"/>
      <c r="M242" s="4"/>
      <c r="N242" s="4"/>
      <c r="O242" s="4"/>
      <c r="P242" s="4"/>
      <c r="Q242" s="4"/>
      <c r="R242" s="4"/>
      <c r="S242" s="4"/>
      <c r="T242" s="4"/>
      <c r="U242" s="4"/>
      <c r="V242" s="4"/>
      <c r="W242" s="4"/>
      <c r="X242" s="4"/>
      <c r="Y242" s="4"/>
      <c r="Z242" s="4"/>
    </row>
    <row r="243">
      <c r="A243" s="17" t="str">
        <f>'Almacén '!B254</f>
        <v/>
      </c>
      <c r="B243" s="18" t="str">
        <f>'Almacén '!D254</f>
        <v/>
      </c>
      <c r="C243" s="19">
        <f>'Almacén '!G254</f>
        <v>1</v>
      </c>
      <c r="D243" s="20" t="str">
        <f>'Almacén '!H254</f>
        <v/>
      </c>
      <c r="E243" s="20">
        <f>'Almacén '!I254</f>
        <v>0</v>
      </c>
      <c r="F243" s="21" t="str">
        <f>'Almacén '!A254</f>
        <v>PYM-010</v>
      </c>
      <c r="G243" s="4"/>
      <c r="H243" s="4"/>
      <c r="I243" s="4"/>
      <c r="J243" s="4"/>
      <c r="K243" s="4"/>
      <c r="L243" s="4"/>
      <c r="M243" s="4"/>
      <c r="N243" s="4"/>
      <c r="O243" s="4"/>
      <c r="P243" s="4"/>
      <c r="Q243" s="4"/>
      <c r="R243" s="4"/>
      <c r="S243" s="4"/>
      <c r="T243" s="4"/>
      <c r="U243" s="4"/>
      <c r="V243" s="4"/>
      <c r="W243" s="4"/>
      <c r="X243" s="4"/>
      <c r="Y243" s="4"/>
      <c r="Z243" s="4"/>
    </row>
    <row r="244">
      <c r="A244" s="17" t="str">
        <f>'Almacén '!B256</f>
        <v/>
      </c>
      <c r="B244" s="18" t="str">
        <f>'Almacén '!D256</f>
        <v/>
      </c>
      <c r="C244" s="19">
        <f>'Almacén '!G256</f>
        <v>1</v>
      </c>
      <c r="D244" s="20" t="str">
        <f>'Almacén '!H256</f>
        <v/>
      </c>
      <c r="E244" s="20">
        <f>'Almacén '!I256</f>
        <v>0</v>
      </c>
      <c r="F244" s="21" t="str">
        <f>'Almacén '!A256</f>
        <v>ADC-001</v>
      </c>
      <c r="G244" s="4"/>
      <c r="H244" s="4"/>
      <c r="I244" s="4"/>
      <c r="J244" s="4"/>
      <c r="K244" s="4"/>
      <c r="L244" s="4"/>
      <c r="M244" s="4"/>
      <c r="N244" s="4"/>
      <c r="O244" s="4"/>
      <c r="P244" s="4"/>
      <c r="Q244" s="4"/>
      <c r="R244" s="4"/>
      <c r="S244" s="4"/>
      <c r="T244" s="4"/>
      <c r="U244" s="4"/>
      <c r="V244" s="4"/>
      <c r="W244" s="4"/>
      <c r="X244" s="4"/>
      <c r="Y244" s="4"/>
      <c r="Z244" s="4"/>
    </row>
    <row r="245">
      <c r="A245" s="17" t="str">
        <f>'Almacén '!B257</f>
        <v/>
      </c>
      <c r="B245" s="18" t="str">
        <f>'Almacén '!D257</f>
        <v/>
      </c>
      <c r="C245" s="19">
        <f>'Almacén '!G257</f>
        <v>1</v>
      </c>
      <c r="D245" s="20" t="str">
        <f>'Almacén '!H257</f>
        <v/>
      </c>
      <c r="E245" s="20">
        <f>'Almacén '!I257</f>
        <v>0</v>
      </c>
      <c r="F245" s="21" t="str">
        <f>'Almacén '!A257</f>
        <v>ADC-002</v>
      </c>
      <c r="G245" s="4"/>
      <c r="H245" s="4"/>
      <c r="I245" s="4"/>
      <c r="J245" s="4"/>
      <c r="K245" s="4"/>
      <c r="L245" s="4"/>
      <c r="M245" s="4"/>
      <c r="N245" s="4"/>
      <c r="O245" s="4"/>
      <c r="P245" s="4"/>
      <c r="Q245" s="4"/>
      <c r="R245" s="4"/>
      <c r="S245" s="4"/>
      <c r="T245" s="4"/>
      <c r="U245" s="4"/>
      <c r="V245" s="4"/>
      <c r="W245" s="4"/>
      <c r="X245" s="4"/>
      <c r="Y245" s="4"/>
      <c r="Z245" s="4"/>
    </row>
    <row r="246">
      <c r="A246" s="17" t="str">
        <f>'Almacén '!B258</f>
        <v/>
      </c>
      <c r="B246" s="18" t="str">
        <f>'Almacén '!D258</f>
        <v/>
      </c>
      <c r="C246" s="19">
        <f>'Almacén '!G258</f>
        <v>1</v>
      </c>
      <c r="D246" s="20" t="str">
        <f>'Almacén '!H258</f>
        <v/>
      </c>
      <c r="E246" s="20">
        <f>'Almacén '!I258</f>
        <v>0</v>
      </c>
      <c r="F246" s="21" t="str">
        <f>'Almacén '!A258</f>
        <v>ADC-003</v>
      </c>
      <c r="G246" s="4"/>
      <c r="H246" s="4"/>
      <c r="I246" s="4"/>
      <c r="J246" s="4"/>
      <c r="K246" s="4"/>
      <c r="L246" s="4"/>
      <c r="M246" s="4"/>
      <c r="N246" s="4"/>
      <c r="O246" s="4"/>
      <c r="P246" s="4"/>
      <c r="Q246" s="4"/>
      <c r="R246" s="4"/>
      <c r="S246" s="4"/>
      <c r="T246" s="4"/>
      <c r="U246" s="4"/>
      <c r="V246" s="4"/>
      <c r="W246" s="4"/>
      <c r="X246" s="4"/>
      <c r="Y246" s="4"/>
      <c r="Z246" s="4"/>
    </row>
    <row r="247">
      <c r="A247" s="17" t="str">
        <f>'Almacén '!B259</f>
        <v/>
      </c>
      <c r="B247" s="18" t="str">
        <f>'Almacén '!D259</f>
        <v/>
      </c>
      <c r="C247" s="19">
        <f>'Almacén '!G259</f>
        <v>1</v>
      </c>
      <c r="D247" s="20" t="str">
        <f>'Almacén '!H259</f>
        <v/>
      </c>
      <c r="E247" s="20">
        <f>'Almacén '!I259</f>
        <v>0</v>
      </c>
      <c r="F247" s="21" t="str">
        <f>'Almacén '!A259</f>
        <v>ADC-004</v>
      </c>
      <c r="G247" s="4"/>
      <c r="H247" s="4"/>
      <c r="I247" s="4"/>
      <c r="J247" s="4"/>
      <c r="K247" s="4"/>
      <c r="L247" s="4"/>
      <c r="M247" s="4"/>
      <c r="N247" s="4"/>
      <c r="O247" s="4"/>
      <c r="P247" s="4"/>
      <c r="Q247" s="4"/>
      <c r="R247" s="4"/>
      <c r="S247" s="4"/>
      <c r="T247" s="4"/>
      <c r="U247" s="4"/>
      <c r="V247" s="4"/>
      <c r="W247" s="4"/>
      <c r="X247" s="4"/>
      <c r="Y247" s="4"/>
      <c r="Z247" s="4"/>
    </row>
    <row r="248">
      <c r="A248" s="17" t="str">
        <f>'Almacén '!B260</f>
        <v/>
      </c>
      <c r="B248" s="18" t="str">
        <f>'Almacén '!D260</f>
        <v/>
      </c>
      <c r="C248" s="19">
        <f>'Almacén '!G260</f>
        <v>1</v>
      </c>
      <c r="D248" s="20" t="str">
        <f>'Almacén '!H260</f>
        <v/>
      </c>
      <c r="E248" s="20">
        <f>'Almacén '!I260</f>
        <v>0</v>
      </c>
      <c r="F248" s="21" t="str">
        <f>'Almacén '!A260</f>
        <v>ADC-005</v>
      </c>
      <c r="G248" s="4"/>
      <c r="H248" s="4"/>
      <c r="I248" s="4"/>
      <c r="J248" s="4"/>
      <c r="K248" s="4"/>
      <c r="L248" s="4"/>
      <c r="M248" s="4"/>
      <c r="N248" s="4"/>
      <c r="O248" s="4"/>
      <c r="P248" s="4"/>
      <c r="Q248" s="4"/>
      <c r="R248" s="4"/>
      <c r="S248" s="4"/>
      <c r="T248" s="4"/>
      <c r="U248" s="4"/>
      <c r="V248" s="4"/>
      <c r="W248" s="4"/>
      <c r="X248" s="4"/>
      <c r="Y248" s="4"/>
      <c r="Z248" s="4"/>
    </row>
    <row r="249">
      <c r="A249" s="17" t="str">
        <f>'Almacén '!B261</f>
        <v/>
      </c>
      <c r="B249" s="18" t="str">
        <f>'Almacén '!D261</f>
        <v/>
      </c>
      <c r="C249" s="19">
        <f>'Almacén '!G261</f>
        <v>1</v>
      </c>
      <c r="D249" s="20" t="str">
        <f>'Almacén '!H261</f>
        <v/>
      </c>
      <c r="E249" s="20">
        <f>'Almacén '!I261</f>
        <v>0</v>
      </c>
      <c r="F249" s="21" t="str">
        <f>'Almacén '!A261</f>
        <v>ADC-006</v>
      </c>
      <c r="G249" s="4"/>
      <c r="H249" s="4"/>
      <c r="I249" s="4"/>
      <c r="J249" s="4"/>
      <c r="K249" s="4"/>
      <c r="L249" s="4"/>
      <c r="M249" s="4"/>
      <c r="N249" s="4"/>
      <c r="O249" s="4"/>
      <c r="P249" s="4"/>
      <c r="Q249" s="4"/>
      <c r="R249" s="4"/>
      <c r="S249" s="4"/>
      <c r="T249" s="4"/>
      <c r="U249" s="4"/>
      <c r="V249" s="4"/>
      <c r="W249" s="4"/>
      <c r="X249" s="4"/>
      <c r="Y249" s="4"/>
      <c r="Z249" s="4"/>
    </row>
    <row r="250">
      <c r="A250" s="17" t="str">
        <f>'Almacén '!B262</f>
        <v/>
      </c>
      <c r="B250" s="18" t="str">
        <f>'Almacén '!D262</f>
        <v/>
      </c>
      <c r="C250" s="19">
        <f>'Almacén '!G262</f>
        <v>1</v>
      </c>
      <c r="D250" s="20" t="str">
        <f>'Almacén '!H262</f>
        <v/>
      </c>
      <c r="E250" s="20">
        <f>'Almacén '!I262</f>
        <v>0</v>
      </c>
      <c r="F250" s="21" t="str">
        <f>'Almacén '!A262</f>
        <v>ADC-007</v>
      </c>
      <c r="G250" s="4"/>
      <c r="H250" s="4"/>
      <c r="I250" s="4"/>
      <c r="J250" s="4"/>
      <c r="K250" s="4"/>
      <c r="L250" s="4"/>
      <c r="M250" s="4"/>
      <c r="N250" s="4"/>
      <c r="O250" s="4"/>
      <c r="P250" s="4"/>
      <c r="Q250" s="4"/>
      <c r="R250" s="4"/>
      <c r="S250" s="4"/>
      <c r="T250" s="4"/>
      <c r="U250" s="4"/>
      <c r="V250" s="4"/>
      <c r="W250" s="4"/>
      <c r="X250" s="4"/>
      <c r="Y250" s="4"/>
      <c r="Z250" s="4"/>
    </row>
    <row r="251">
      <c r="A251" s="17" t="str">
        <f>'Almacén '!B263</f>
        <v/>
      </c>
      <c r="B251" s="18" t="str">
        <f>'Almacén '!D263</f>
        <v/>
      </c>
      <c r="C251" s="19">
        <f>'Almacén '!G263</f>
        <v>1</v>
      </c>
      <c r="D251" s="20" t="str">
        <f>'Almacén '!H263</f>
        <v/>
      </c>
      <c r="E251" s="20">
        <f>'Almacén '!I263</f>
        <v>0</v>
      </c>
      <c r="F251" s="21" t="str">
        <f>'Almacén '!A263</f>
        <v>ADC-008</v>
      </c>
      <c r="G251" s="4"/>
      <c r="H251" s="4"/>
      <c r="I251" s="4"/>
      <c r="J251" s="4"/>
      <c r="K251" s="4"/>
      <c r="L251" s="4"/>
      <c r="M251" s="4"/>
      <c r="N251" s="4"/>
      <c r="O251" s="4"/>
      <c r="P251" s="4"/>
      <c r="Q251" s="4"/>
      <c r="R251" s="4"/>
      <c r="S251" s="4"/>
      <c r="T251" s="4"/>
      <c r="U251" s="4"/>
      <c r="V251" s="4"/>
      <c r="W251" s="4"/>
      <c r="X251" s="4"/>
      <c r="Y251" s="4"/>
      <c r="Z251" s="4"/>
    </row>
    <row r="252">
      <c r="A252" s="17" t="str">
        <f>'Almacén '!B264</f>
        <v/>
      </c>
      <c r="B252" s="18" t="str">
        <f>'Almacén '!D264</f>
        <v/>
      </c>
      <c r="C252" s="19">
        <f>'Almacén '!G264</f>
        <v>1</v>
      </c>
      <c r="D252" s="20" t="str">
        <f>'Almacén '!H264</f>
        <v/>
      </c>
      <c r="E252" s="20">
        <f>'Almacén '!I264</f>
        <v>0</v>
      </c>
      <c r="F252" s="21" t="str">
        <f>'Almacén '!A264</f>
        <v>ADC-009</v>
      </c>
      <c r="G252" s="4"/>
      <c r="H252" s="4"/>
      <c r="I252" s="4"/>
      <c r="J252" s="4"/>
      <c r="K252" s="4"/>
      <c r="L252" s="4"/>
      <c r="M252" s="4"/>
      <c r="N252" s="4"/>
      <c r="O252" s="4"/>
      <c r="P252" s="4"/>
      <c r="Q252" s="4"/>
      <c r="R252" s="4"/>
      <c r="S252" s="4"/>
      <c r="T252" s="4"/>
      <c r="U252" s="4"/>
      <c r="V252" s="4"/>
      <c r="W252" s="4"/>
      <c r="X252" s="4"/>
      <c r="Y252" s="4"/>
      <c r="Z252" s="4"/>
    </row>
    <row r="253">
      <c r="A253" s="17" t="str">
        <f>'Almacén '!B265</f>
        <v/>
      </c>
      <c r="B253" s="18" t="str">
        <f>'Almacén '!D265</f>
        <v/>
      </c>
      <c r="C253" s="19">
        <f>'Almacén '!G265</f>
        <v>1</v>
      </c>
      <c r="D253" s="20" t="str">
        <f>'Almacén '!H265</f>
        <v/>
      </c>
      <c r="E253" s="20">
        <f>'Almacén '!I265</f>
        <v>0</v>
      </c>
      <c r="F253" s="21" t="str">
        <f>'Almacén '!A265</f>
        <v>ADC-010</v>
      </c>
      <c r="G253" s="4"/>
      <c r="H253" s="4"/>
      <c r="I253" s="4"/>
      <c r="J253" s="4"/>
      <c r="K253" s="4"/>
      <c r="L253" s="4"/>
      <c r="M253" s="4"/>
      <c r="N253" s="4"/>
      <c r="O253" s="4"/>
      <c r="P253" s="4"/>
      <c r="Q253" s="4"/>
      <c r="R253" s="4"/>
      <c r="S253" s="4"/>
      <c r="T253" s="4"/>
      <c r="U253" s="4"/>
      <c r="V253" s="4"/>
      <c r="W253" s="4"/>
      <c r="X253" s="4"/>
      <c r="Y253" s="4"/>
      <c r="Z253" s="4"/>
    </row>
    <row r="254">
      <c r="A254" s="17" t="str">
        <f>'Almacén '!B267</f>
        <v/>
      </c>
      <c r="B254" s="18" t="str">
        <f>'Almacén '!D267</f>
        <v/>
      </c>
      <c r="C254" s="19">
        <f>'Almacén '!G267</f>
        <v>1</v>
      </c>
      <c r="D254" s="20" t="str">
        <f>'Almacén '!H267</f>
        <v/>
      </c>
      <c r="E254" s="20">
        <f>'Almacén '!I267</f>
        <v>0</v>
      </c>
      <c r="F254" s="21" t="str">
        <f>'Almacén '!A267</f>
        <v/>
      </c>
      <c r="G254" s="4"/>
      <c r="H254" s="4"/>
      <c r="I254" s="4"/>
      <c r="J254" s="4"/>
      <c r="K254" s="4"/>
      <c r="L254" s="4"/>
      <c r="M254" s="4"/>
      <c r="N254" s="4"/>
      <c r="O254" s="4"/>
      <c r="P254" s="4"/>
      <c r="Q254" s="4"/>
      <c r="R254" s="4"/>
      <c r="S254" s="4"/>
      <c r="T254" s="4"/>
      <c r="U254" s="4"/>
      <c r="V254" s="4"/>
      <c r="W254" s="4"/>
      <c r="X254" s="4"/>
      <c r="Y254" s="4"/>
      <c r="Z254" s="4"/>
    </row>
    <row r="255">
      <c r="A255" s="17" t="str">
        <f>'Almacén '!B268</f>
        <v/>
      </c>
      <c r="B255" s="18" t="str">
        <f>'Almacén '!D268</f>
        <v/>
      </c>
      <c r="C255" s="19">
        <f>'Almacén '!G268</f>
        <v>1</v>
      </c>
      <c r="D255" s="20" t="str">
        <f>'Almacén '!H268</f>
        <v/>
      </c>
      <c r="E255" s="20">
        <f>'Almacén '!I268</f>
        <v>0</v>
      </c>
      <c r="F255" s="21" t="str">
        <f>'Almacén '!A268</f>
        <v/>
      </c>
      <c r="G255" s="4"/>
      <c r="H255" s="4"/>
      <c r="I255" s="4"/>
      <c r="J255" s="4"/>
      <c r="K255" s="4"/>
      <c r="L255" s="4"/>
      <c r="M255" s="4"/>
      <c r="N255" s="4"/>
      <c r="O255" s="4"/>
      <c r="P255" s="4"/>
      <c r="Q255" s="4"/>
      <c r="R255" s="4"/>
      <c r="S255" s="4"/>
      <c r="T255" s="4"/>
      <c r="U255" s="4"/>
      <c r="V255" s="4"/>
      <c r="W255" s="4"/>
      <c r="X255" s="4"/>
      <c r="Y255" s="4"/>
      <c r="Z255" s="4"/>
    </row>
    <row r="256">
      <c r="A256" s="17" t="str">
        <f>'Almacén '!B269</f>
        <v/>
      </c>
      <c r="B256" s="18" t="str">
        <f>'Almacén '!D269</f>
        <v/>
      </c>
      <c r="C256" s="19">
        <f>'Almacén '!G269</f>
        <v>1</v>
      </c>
      <c r="D256" s="20" t="str">
        <f>'Almacén '!H269</f>
        <v/>
      </c>
      <c r="E256" s="20">
        <f>'Almacén '!I269</f>
        <v>0</v>
      </c>
      <c r="F256" s="21" t="str">
        <f>'Almacén '!A269</f>
        <v/>
      </c>
      <c r="G256" s="4"/>
      <c r="H256" s="4"/>
      <c r="I256" s="4"/>
      <c r="J256" s="4"/>
      <c r="K256" s="4"/>
      <c r="L256" s="4"/>
      <c r="M256" s="4"/>
      <c r="N256" s="4"/>
      <c r="O256" s="4"/>
      <c r="P256" s="4"/>
      <c r="Q256" s="4"/>
      <c r="R256" s="4"/>
      <c r="S256" s="4"/>
      <c r="T256" s="4"/>
      <c r="U256" s="4"/>
      <c r="V256" s="4"/>
      <c r="W256" s="4"/>
      <c r="X256" s="4"/>
      <c r="Y256" s="4"/>
      <c r="Z256" s="4"/>
    </row>
    <row r="257">
      <c r="A257" s="17" t="str">
        <f>'Almacén '!B270</f>
        <v/>
      </c>
      <c r="B257" s="18" t="str">
        <f>'Almacén '!D270</f>
        <v/>
      </c>
      <c r="C257" s="19">
        <f>'Almacén '!G270</f>
        <v>1</v>
      </c>
      <c r="D257" s="20" t="str">
        <f>'Almacén '!H270</f>
        <v/>
      </c>
      <c r="E257" s="20">
        <f>'Almacén '!I270</f>
        <v>0</v>
      </c>
      <c r="F257" s="21" t="str">
        <f>'Almacén '!A270</f>
        <v/>
      </c>
      <c r="G257" s="4"/>
      <c r="H257" s="4"/>
      <c r="I257" s="4"/>
      <c r="J257" s="4"/>
      <c r="K257" s="4"/>
      <c r="L257" s="4"/>
      <c r="M257" s="4"/>
      <c r="N257" s="4"/>
      <c r="O257" s="4"/>
      <c r="P257" s="4"/>
      <c r="Q257" s="4"/>
      <c r="R257" s="4"/>
      <c r="S257" s="4"/>
      <c r="T257" s="4"/>
      <c r="U257" s="4"/>
      <c r="V257" s="4"/>
      <c r="W257" s="4"/>
      <c r="X257" s="4"/>
      <c r="Y257" s="4"/>
      <c r="Z257" s="4"/>
    </row>
    <row r="258">
      <c r="A258" s="17" t="str">
        <f>'Almacén '!B271</f>
        <v/>
      </c>
      <c r="B258" s="18" t="str">
        <f>'Almacén '!D271</f>
        <v/>
      </c>
      <c r="C258" s="19">
        <f>'Almacén '!G271</f>
        <v>1</v>
      </c>
      <c r="D258" s="20" t="str">
        <f>'Almacén '!H271</f>
        <v/>
      </c>
      <c r="E258" s="20">
        <f>'Almacén '!I271</f>
        <v>0</v>
      </c>
      <c r="F258" s="21" t="str">
        <f>'Almacén '!A271</f>
        <v/>
      </c>
      <c r="G258" s="4"/>
      <c r="H258" s="4"/>
      <c r="I258" s="4"/>
      <c r="J258" s="4"/>
      <c r="K258" s="4"/>
      <c r="L258" s="4"/>
      <c r="M258" s="4"/>
      <c r="N258" s="4"/>
      <c r="O258" s="4"/>
      <c r="P258" s="4"/>
      <c r="Q258" s="4"/>
      <c r="R258" s="4"/>
      <c r="S258" s="4"/>
      <c r="T258" s="4"/>
      <c r="U258" s="4"/>
      <c r="V258" s="4"/>
      <c r="W258" s="4"/>
      <c r="X258" s="4"/>
      <c r="Y258" s="4"/>
      <c r="Z258" s="4"/>
    </row>
    <row r="259">
      <c r="A259" s="17" t="str">
        <f>'Almacén '!B272</f>
        <v/>
      </c>
      <c r="B259" s="18" t="str">
        <f>'Almacén '!D272</f>
        <v/>
      </c>
      <c r="C259" s="19">
        <f>'Almacén '!G272</f>
        <v>1</v>
      </c>
      <c r="D259" s="20" t="str">
        <f>'Almacén '!H272</f>
        <v/>
      </c>
      <c r="E259" s="20">
        <f>'Almacén '!I272</f>
        <v>0</v>
      </c>
      <c r="F259" s="21" t="str">
        <f>'Almacén '!A272</f>
        <v/>
      </c>
      <c r="G259" s="4"/>
      <c r="H259" s="4"/>
      <c r="I259" s="4"/>
      <c r="J259" s="4"/>
      <c r="K259" s="4"/>
      <c r="L259" s="4"/>
      <c r="M259" s="4"/>
      <c r="N259" s="4"/>
      <c r="O259" s="4"/>
      <c r="P259" s="4"/>
      <c r="Q259" s="4"/>
      <c r="R259" s="4"/>
      <c r="S259" s="4"/>
      <c r="T259" s="4"/>
      <c r="U259" s="4"/>
      <c r="V259" s="4"/>
      <c r="W259" s="4"/>
      <c r="X259" s="4"/>
      <c r="Y259" s="4"/>
      <c r="Z259" s="4"/>
    </row>
    <row r="260">
      <c r="A260" s="17" t="str">
        <f>'Almacén '!B273</f>
        <v/>
      </c>
      <c r="B260" s="18" t="str">
        <f>'Almacén '!D273</f>
        <v/>
      </c>
      <c r="C260" s="19">
        <f>'Almacén '!G273</f>
        <v>1</v>
      </c>
      <c r="D260" s="20" t="str">
        <f>'Almacén '!H273</f>
        <v/>
      </c>
      <c r="E260" s="20">
        <f>'Almacén '!I273</f>
        <v>0</v>
      </c>
      <c r="F260" s="21" t="str">
        <f>'Almacén '!A273</f>
        <v/>
      </c>
      <c r="G260" s="4"/>
      <c r="H260" s="4"/>
      <c r="I260" s="4"/>
      <c r="J260" s="4"/>
      <c r="K260" s="4"/>
      <c r="L260" s="4"/>
      <c r="M260" s="4"/>
      <c r="N260" s="4"/>
      <c r="O260" s="4"/>
      <c r="P260" s="4"/>
      <c r="Q260" s="4"/>
      <c r="R260" s="4"/>
      <c r="S260" s="4"/>
      <c r="T260" s="4"/>
      <c r="U260" s="4"/>
      <c r="V260" s="4"/>
      <c r="W260" s="4"/>
      <c r="X260" s="4"/>
      <c r="Y260" s="4"/>
      <c r="Z260" s="4"/>
    </row>
    <row r="261">
      <c r="A261" s="17" t="str">
        <f>'Almacén '!B274</f>
        <v/>
      </c>
      <c r="B261" s="18" t="str">
        <f>'Almacén '!D274</f>
        <v/>
      </c>
      <c r="C261" s="19">
        <f>'Almacén '!G274</f>
        <v>1</v>
      </c>
      <c r="D261" s="20" t="str">
        <f>'Almacén '!H274</f>
        <v/>
      </c>
      <c r="E261" s="20">
        <f>'Almacén '!I274</f>
        <v>0</v>
      </c>
      <c r="F261" s="21" t="str">
        <f>'Almacén '!A274</f>
        <v/>
      </c>
      <c r="G261" s="4"/>
      <c r="H261" s="4"/>
      <c r="I261" s="4"/>
      <c r="J261" s="4"/>
      <c r="K261" s="4"/>
      <c r="L261" s="4"/>
      <c r="M261" s="4"/>
      <c r="N261" s="4"/>
      <c r="O261" s="4"/>
      <c r="P261" s="4"/>
      <c r="Q261" s="4"/>
      <c r="R261" s="4"/>
      <c r="S261" s="4"/>
      <c r="T261" s="4"/>
      <c r="U261" s="4"/>
      <c r="V261" s="4"/>
      <c r="W261" s="4"/>
      <c r="X261" s="4"/>
      <c r="Y261" s="4"/>
      <c r="Z261" s="4"/>
    </row>
    <row r="262">
      <c r="A262" s="17" t="str">
        <f>'Almacén '!B275</f>
        <v/>
      </c>
      <c r="B262" s="18" t="str">
        <f>'Almacén '!D275</f>
        <v/>
      </c>
      <c r="C262" s="19">
        <f>'Almacén '!G275</f>
        <v>1</v>
      </c>
      <c r="D262" s="20" t="str">
        <f>'Almacén '!H275</f>
        <v/>
      </c>
      <c r="E262" s="20">
        <f>'Almacén '!I275</f>
        <v>0</v>
      </c>
      <c r="F262" s="21" t="str">
        <f>'Almacén '!A275</f>
        <v/>
      </c>
      <c r="G262" s="4"/>
      <c r="H262" s="4"/>
      <c r="I262" s="4"/>
      <c r="J262" s="4"/>
      <c r="K262" s="4"/>
      <c r="L262" s="4"/>
      <c r="M262" s="4"/>
      <c r="N262" s="4"/>
      <c r="O262" s="4"/>
      <c r="P262" s="4"/>
      <c r="Q262" s="4"/>
      <c r="R262" s="4"/>
      <c r="S262" s="4"/>
      <c r="T262" s="4"/>
      <c r="U262" s="4"/>
      <c r="V262" s="4"/>
      <c r="W262" s="4"/>
      <c r="X262" s="4"/>
      <c r="Y262" s="4"/>
      <c r="Z262" s="4"/>
    </row>
    <row r="263">
      <c r="A263" s="17" t="str">
        <f>'Almacén '!B276</f>
        <v/>
      </c>
      <c r="B263" s="18" t="str">
        <f>'Almacén '!D276</f>
        <v/>
      </c>
      <c r="C263" s="19">
        <f>'Almacén '!G276</f>
        <v>1</v>
      </c>
      <c r="D263" s="20" t="str">
        <f>'Almacén '!H276</f>
        <v/>
      </c>
      <c r="E263" s="20">
        <f>'Almacén '!I276</f>
        <v>0</v>
      </c>
      <c r="F263" s="21" t="str">
        <f>'Almacén '!A276</f>
        <v/>
      </c>
      <c r="G263" s="4"/>
      <c r="H263" s="4"/>
      <c r="I263" s="4"/>
      <c r="J263" s="4"/>
      <c r="K263" s="4"/>
      <c r="L263" s="4"/>
      <c r="M263" s="4"/>
      <c r="N263" s="4"/>
      <c r="O263" s="4"/>
      <c r="P263" s="4"/>
      <c r="Q263" s="4"/>
      <c r="R263" s="4"/>
      <c r="S263" s="4"/>
      <c r="T263" s="4"/>
      <c r="U263" s="4"/>
      <c r="V263" s="4"/>
      <c r="W263" s="4"/>
      <c r="X263" s="4"/>
      <c r="Y263" s="4"/>
      <c r="Z263" s="4"/>
    </row>
    <row r="264">
      <c r="A264" s="17" t="str">
        <f>'Almacén '!B278</f>
        <v/>
      </c>
      <c r="B264" s="18" t="str">
        <f>'Almacén '!D278</f>
        <v/>
      </c>
      <c r="C264" s="19">
        <f>'Almacén '!G278</f>
        <v>1</v>
      </c>
      <c r="D264" s="20" t="str">
        <f>'Almacén '!H278</f>
        <v/>
      </c>
      <c r="E264" s="20">
        <f>'Almacén '!I278</f>
        <v>0</v>
      </c>
      <c r="F264" s="21" t="str">
        <f>'Almacén '!A278</f>
        <v/>
      </c>
      <c r="G264" s="4"/>
      <c r="H264" s="4"/>
      <c r="I264" s="4"/>
      <c r="J264" s="4"/>
      <c r="K264" s="4"/>
      <c r="L264" s="4"/>
      <c r="M264" s="4"/>
      <c r="N264" s="4"/>
      <c r="O264" s="4"/>
      <c r="P264" s="4"/>
      <c r="Q264" s="4"/>
      <c r="R264" s="4"/>
      <c r="S264" s="4"/>
      <c r="T264" s="4"/>
      <c r="U264" s="4"/>
      <c r="V264" s="4"/>
      <c r="W264" s="4"/>
      <c r="X264" s="4"/>
      <c r="Y264" s="4"/>
      <c r="Z264" s="4"/>
    </row>
    <row r="265">
      <c r="A265" s="17" t="str">
        <f>'Almacén '!B279</f>
        <v/>
      </c>
      <c r="B265" s="18" t="str">
        <f>'Almacén '!D279</f>
        <v/>
      </c>
      <c r="C265" s="19">
        <f>'Almacén '!G279</f>
        <v>1</v>
      </c>
      <c r="D265" s="20" t="str">
        <f>'Almacén '!H279</f>
        <v/>
      </c>
      <c r="E265" s="20">
        <f>'Almacén '!I279</f>
        <v>0</v>
      </c>
      <c r="F265" s="21" t="str">
        <f>'Almacén '!A279</f>
        <v/>
      </c>
      <c r="G265" s="4"/>
      <c r="H265" s="4"/>
      <c r="I265" s="4"/>
      <c r="J265" s="4"/>
      <c r="K265" s="4"/>
      <c r="L265" s="4"/>
      <c r="M265" s="4"/>
      <c r="N265" s="4"/>
      <c r="O265" s="4"/>
      <c r="P265" s="4"/>
      <c r="Q265" s="4"/>
      <c r="R265" s="4"/>
      <c r="S265" s="4"/>
      <c r="T265" s="4"/>
      <c r="U265" s="4"/>
      <c r="V265" s="4"/>
      <c r="W265" s="4"/>
      <c r="X265" s="4"/>
      <c r="Y265" s="4"/>
      <c r="Z265" s="4"/>
    </row>
    <row r="266">
      <c r="A266" s="17" t="str">
        <f>'Almacén '!B280</f>
        <v/>
      </c>
      <c r="B266" s="18" t="str">
        <f>'Almacén '!D280</f>
        <v/>
      </c>
      <c r="C266" s="19">
        <f>'Almacén '!G280</f>
        <v>1</v>
      </c>
      <c r="D266" s="20" t="str">
        <f>'Almacén '!H280</f>
        <v/>
      </c>
      <c r="E266" s="20">
        <f>'Almacén '!I280</f>
        <v>0</v>
      </c>
      <c r="F266" s="21" t="str">
        <f>'Almacén '!A280</f>
        <v/>
      </c>
      <c r="G266" s="4"/>
      <c r="H266" s="4"/>
      <c r="I266" s="4"/>
      <c r="J266" s="4"/>
      <c r="K266" s="4"/>
      <c r="L266" s="4"/>
      <c r="M266" s="4"/>
      <c r="N266" s="4"/>
      <c r="O266" s="4"/>
      <c r="P266" s="4"/>
      <c r="Q266" s="4"/>
      <c r="R266" s="4"/>
      <c r="S266" s="4"/>
      <c r="T266" s="4"/>
      <c r="U266" s="4"/>
      <c r="V266" s="4"/>
      <c r="W266" s="4"/>
      <c r="X266" s="4"/>
      <c r="Y266" s="4"/>
      <c r="Z266" s="4"/>
    </row>
    <row r="267">
      <c r="A267" s="17" t="str">
        <f>'Almacén '!B281</f>
        <v/>
      </c>
      <c r="B267" s="18" t="str">
        <f>'Almacén '!D281</f>
        <v/>
      </c>
      <c r="C267" s="19">
        <f>'Almacén '!G281</f>
        <v>1</v>
      </c>
      <c r="D267" s="20" t="str">
        <f>'Almacén '!H281</f>
        <v/>
      </c>
      <c r="E267" s="20">
        <f>'Almacén '!I281</f>
        <v>0</v>
      </c>
      <c r="F267" s="21" t="str">
        <f>'Almacén '!A281</f>
        <v/>
      </c>
      <c r="G267" s="4"/>
      <c r="H267" s="4"/>
      <c r="I267" s="4"/>
      <c r="J267" s="4"/>
      <c r="K267" s="4"/>
      <c r="L267" s="4"/>
      <c r="M267" s="4"/>
      <c r="N267" s="4"/>
      <c r="O267" s="4"/>
      <c r="P267" s="4"/>
      <c r="Q267" s="4"/>
      <c r="R267" s="4"/>
      <c r="S267" s="4"/>
      <c r="T267" s="4"/>
      <c r="U267" s="4"/>
      <c r="V267" s="4"/>
      <c r="W267" s="4"/>
      <c r="X267" s="4"/>
      <c r="Y267" s="4"/>
      <c r="Z267" s="4"/>
    </row>
    <row r="268">
      <c r="A268" s="17" t="str">
        <f>'Almacén '!B282</f>
        <v/>
      </c>
      <c r="B268" s="18" t="str">
        <f>'Almacén '!D282</f>
        <v/>
      </c>
      <c r="C268" s="19">
        <f>'Almacén '!G282</f>
        <v>1</v>
      </c>
      <c r="D268" s="20" t="str">
        <f>'Almacén '!H282</f>
        <v/>
      </c>
      <c r="E268" s="20">
        <f>'Almacén '!I282</f>
        <v>0</v>
      </c>
      <c r="F268" s="21" t="str">
        <f>'Almacén '!A282</f>
        <v/>
      </c>
      <c r="G268" s="4"/>
      <c r="H268" s="4"/>
      <c r="I268" s="4"/>
      <c r="J268" s="4"/>
      <c r="K268" s="4"/>
      <c r="L268" s="4"/>
      <c r="M268" s="4"/>
      <c r="N268" s="4"/>
      <c r="O268" s="4"/>
      <c r="P268" s="4"/>
      <c r="Q268" s="4"/>
      <c r="R268" s="4"/>
      <c r="S268" s="4"/>
      <c r="T268" s="4"/>
      <c r="U268" s="4"/>
      <c r="V268" s="4"/>
      <c r="W268" s="4"/>
      <c r="X268" s="4"/>
      <c r="Y268" s="4"/>
      <c r="Z268" s="4"/>
    </row>
    <row r="269">
      <c r="A269" s="17" t="str">
        <f>'Almacén '!B283</f>
        <v/>
      </c>
      <c r="B269" s="18" t="str">
        <f>'Almacén '!D283</f>
        <v/>
      </c>
      <c r="C269" s="19">
        <f>'Almacén '!G283</f>
        <v>1</v>
      </c>
      <c r="D269" s="20" t="str">
        <f>'Almacén '!H283</f>
        <v/>
      </c>
      <c r="E269" s="20">
        <f>'Almacén '!I283</f>
        <v>0</v>
      </c>
      <c r="F269" s="21" t="str">
        <f>'Almacén '!A283</f>
        <v/>
      </c>
      <c r="G269" s="4"/>
      <c r="H269" s="4"/>
      <c r="I269" s="4"/>
      <c r="J269" s="4"/>
      <c r="K269" s="4"/>
      <c r="L269" s="4"/>
      <c r="M269" s="4"/>
      <c r="N269" s="4"/>
      <c r="O269" s="4"/>
      <c r="P269" s="4"/>
      <c r="Q269" s="4"/>
      <c r="R269" s="4"/>
      <c r="S269" s="4"/>
      <c r="T269" s="4"/>
      <c r="U269" s="4"/>
      <c r="V269" s="4"/>
      <c r="W269" s="4"/>
      <c r="X269" s="4"/>
      <c r="Y269" s="4"/>
      <c r="Z269" s="4"/>
    </row>
    <row r="270">
      <c r="A270" s="17" t="str">
        <f>'Almacén '!B284</f>
        <v/>
      </c>
      <c r="B270" s="18" t="str">
        <f>'Almacén '!D284</f>
        <v/>
      </c>
      <c r="C270" s="19">
        <f>'Almacén '!G284</f>
        <v>1</v>
      </c>
      <c r="D270" s="20" t="str">
        <f>'Almacén '!H284</f>
        <v/>
      </c>
      <c r="E270" s="20">
        <f>'Almacén '!I284</f>
        <v>0</v>
      </c>
      <c r="F270" s="21" t="str">
        <f>'Almacén '!A284</f>
        <v/>
      </c>
      <c r="G270" s="4"/>
      <c r="H270" s="4"/>
      <c r="I270" s="4"/>
      <c r="J270" s="4"/>
      <c r="K270" s="4"/>
      <c r="L270" s="4"/>
      <c r="M270" s="4"/>
      <c r="N270" s="4"/>
      <c r="O270" s="4"/>
      <c r="P270" s="4"/>
      <c r="Q270" s="4"/>
      <c r="R270" s="4"/>
      <c r="S270" s="4"/>
      <c r="T270" s="4"/>
      <c r="U270" s="4"/>
      <c r="V270" s="4"/>
      <c r="W270" s="4"/>
      <c r="X270" s="4"/>
      <c r="Y270" s="4"/>
      <c r="Z270" s="4"/>
    </row>
    <row r="271">
      <c r="A271" s="17" t="str">
        <f>'Almacén '!B285</f>
        <v/>
      </c>
      <c r="B271" s="18" t="str">
        <f>'Almacén '!D285</f>
        <v/>
      </c>
      <c r="C271" s="19">
        <f>'Almacén '!G285</f>
        <v>1</v>
      </c>
      <c r="D271" s="20" t="str">
        <f>'Almacén '!H285</f>
        <v/>
      </c>
      <c r="E271" s="20">
        <f>'Almacén '!I285</f>
        <v>0</v>
      </c>
      <c r="F271" s="21" t="str">
        <f>'Almacén '!A285</f>
        <v/>
      </c>
      <c r="G271" s="4"/>
      <c r="H271" s="4"/>
      <c r="I271" s="4"/>
      <c r="J271" s="4"/>
      <c r="K271" s="4"/>
      <c r="L271" s="4"/>
      <c r="M271" s="4"/>
      <c r="N271" s="4"/>
      <c r="O271" s="4"/>
      <c r="P271" s="4"/>
      <c r="Q271" s="4"/>
      <c r="R271" s="4"/>
      <c r="S271" s="4"/>
      <c r="T271" s="4"/>
      <c r="U271" s="4"/>
      <c r="V271" s="4"/>
      <c r="W271" s="4"/>
      <c r="X271" s="4"/>
      <c r="Y271" s="4"/>
      <c r="Z271" s="4"/>
    </row>
    <row r="272">
      <c r="A272" s="17" t="str">
        <f>'Almacén '!B286</f>
        <v/>
      </c>
      <c r="B272" s="18" t="str">
        <f>'Almacén '!D286</f>
        <v/>
      </c>
      <c r="C272" s="19">
        <f>'Almacén '!G286</f>
        <v>1</v>
      </c>
      <c r="D272" s="20" t="str">
        <f>'Almacén '!H286</f>
        <v/>
      </c>
      <c r="E272" s="20">
        <f>'Almacén '!I286</f>
        <v>0</v>
      </c>
      <c r="F272" s="21" t="str">
        <f>'Almacén '!A286</f>
        <v/>
      </c>
      <c r="G272" s="4"/>
      <c r="H272" s="4"/>
      <c r="I272" s="4"/>
      <c r="J272" s="4"/>
      <c r="K272" s="4"/>
      <c r="L272" s="4"/>
      <c r="M272" s="4"/>
      <c r="N272" s="4"/>
      <c r="O272" s="4"/>
      <c r="P272" s="4"/>
      <c r="Q272" s="4"/>
      <c r="R272" s="4"/>
      <c r="S272" s="4"/>
      <c r="T272" s="4"/>
      <c r="U272" s="4"/>
      <c r="V272" s="4"/>
      <c r="W272" s="4"/>
      <c r="X272" s="4"/>
      <c r="Y272" s="4"/>
      <c r="Z272" s="4"/>
    </row>
    <row r="273">
      <c r="A273" s="17" t="str">
        <f>'Almacén '!B287</f>
        <v/>
      </c>
      <c r="B273" s="18" t="str">
        <f>'Almacén '!D287</f>
        <v/>
      </c>
      <c r="C273" s="19" t="str">
        <f>'Almacén '!G287</f>
        <v/>
      </c>
      <c r="D273" s="20" t="str">
        <f>'Almacén '!H287</f>
        <v/>
      </c>
      <c r="E273" s="20" t="str">
        <f>'Almacén '!I287</f>
        <v/>
      </c>
      <c r="F273" s="21" t="str">
        <f>'Almacén '!A287</f>
        <v/>
      </c>
      <c r="G273" s="4"/>
      <c r="H273" s="4"/>
      <c r="I273" s="4"/>
      <c r="J273" s="4"/>
      <c r="K273" s="4"/>
      <c r="L273" s="4"/>
      <c r="M273" s="4"/>
      <c r="N273" s="4"/>
      <c r="O273" s="4"/>
      <c r="P273" s="4"/>
      <c r="Q273" s="4"/>
      <c r="R273" s="4"/>
      <c r="S273" s="4"/>
      <c r="T273" s="4"/>
      <c r="U273" s="4"/>
      <c r="V273" s="4"/>
      <c r="W273" s="4"/>
      <c r="X273" s="4"/>
      <c r="Y273" s="4"/>
      <c r="Z273" s="4"/>
    </row>
    <row r="274">
      <c r="A274" s="17" t="str">
        <f>'Almacén '!B288</f>
        <v/>
      </c>
      <c r="B274" s="18" t="str">
        <f>'Almacén '!D288</f>
        <v/>
      </c>
      <c r="C274" s="19">
        <f>'Almacén '!G288</f>
        <v>1</v>
      </c>
      <c r="D274" s="20" t="str">
        <f>'Almacén '!H288</f>
        <v/>
      </c>
      <c r="E274" s="20">
        <f>'Almacén '!I288</f>
        <v>0</v>
      </c>
      <c r="F274" s="21" t="str">
        <f>'Almacén '!A288</f>
        <v/>
      </c>
      <c r="G274" s="4"/>
      <c r="H274" s="4"/>
      <c r="I274" s="4"/>
      <c r="J274" s="4"/>
      <c r="K274" s="4"/>
      <c r="L274" s="4"/>
      <c r="M274" s="4"/>
      <c r="N274" s="4"/>
      <c r="O274" s="4"/>
      <c r="P274" s="4"/>
      <c r="Q274" s="4"/>
      <c r="R274" s="4"/>
      <c r="S274" s="4"/>
      <c r="T274" s="4"/>
      <c r="U274" s="4"/>
      <c r="V274" s="4"/>
      <c r="W274" s="4"/>
      <c r="X274" s="4"/>
      <c r="Y274" s="4"/>
      <c r="Z274" s="4"/>
    </row>
    <row r="275">
      <c r="A275" s="17" t="str">
        <f>'Almacén '!B289</f>
        <v/>
      </c>
      <c r="B275" s="18" t="str">
        <f>'Almacén '!D289</f>
        <v/>
      </c>
      <c r="C275" s="19">
        <f>'Almacén '!G289</f>
        <v>1</v>
      </c>
      <c r="D275" s="20" t="str">
        <f>'Almacén '!H289</f>
        <v/>
      </c>
      <c r="E275" s="20">
        <f>'Almacén '!I289</f>
        <v>0</v>
      </c>
      <c r="F275" s="21" t="str">
        <f>'Almacén '!A289</f>
        <v/>
      </c>
      <c r="G275" s="4"/>
      <c r="H275" s="4"/>
      <c r="I275" s="4"/>
      <c r="J275" s="4"/>
      <c r="K275" s="4"/>
      <c r="L275" s="4"/>
      <c r="M275" s="4"/>
      <c r="N275" s="4"/>
      <c r="O275" s="4"/>
      <c r="P275" s="4"/>
      <c r="Q275" s="4"/>
      <c r="R275" s="4"/>
      <c r="S275" s="4"/>
      <c r="T275" s="4"/>
      <c r="U275" s="4"/>
      <c r="V275" s="4"/>
      <c r="W275" s="4"/>
      <c r="X275" s="4"/>
      <c r="Y275" s="4"/>
      <c r="Z275" s="4"/>
    </row>
    <row r="276">
      <c r="A276" s="17" t="str">
        <f>'Almacén '!B290</f>
        <v/>
      </c>
      <c r="B276" s="18" t="str">
        <f>'Almacén '!D290</f>
        <v/>
      </c>
      <c r="C276" s="19">
        <f>'Almacén '!G290</f>
        <v>1</v>
      </c>
      <c r="D276" s="20" t="str">
        <f>'Almacén '!H290</f>
        <v/>
      </c>
      <c r="E276" s="20">
        <f>'Almacén '!I290</f>
        <v>0</v>
      </c>
      <c r="F276" s="21" t="str">
        <f>'Almacén '!A290</f>
        <v/>
      </c>
      <c r="G276" s="4"/>
      <c r="H276" s="4"/>
      <c r="I276" s="4"/>
      <c r="J276" s="4"/>
      <c r="K276" s="4"/>
      <c r="L276" s="4"/>
      <c r="M276" s="4"/>
      <c r="N276" s="4"/>
      <c r="O276" s="4"/>
      <c r="P276" s="4"/>
      <c r="Q276" s="4"/>
      <c r="R276" s="4"/>
      <c r="S276" s="4"/>
      <c r="T276" s="4"/>
      <c r="U276" s="4"/>
      <c r="V276" s="4"/>
      <c r="W276" s="4"/>
      <c r="X276" s="4"/>
      <c r="Y276" s="4"/>
      <c r="Z276" s="4"/>
    </row>
    <row r="277">
      <c r="A277" s="17" t="str">
        <f>'Almacén '!B291</f>
        <v/>
      </c>
      <c r="B277" s="18" t="str">
        <f>'Almacén '!D291</f>
        <v/>
      </c>
      <c r="C277" s="19">
        <f>'Almacén '!G291</f>
        <v>1</v>
      </c>
      <c r="D277" s="20" t="str">
        <f>'Almacén '!H291</f>
        <v/>
      </c>
      <c r="E277" s="20">
        <f>'Almacén '!I291</f>
        <v>0</v>
      </c>
      <c r="F277" s="21" t="str">
        <f>'Almacén '!A291</f>
        <v/>
      </c>
      <c r="G277" s="4"/>
      <c r="H277" s="4"/>
      <c r="I277" s="4"/>
      <c r="J277" s="4"/>
      <c r="K277" s="4"/>
      <c r="L277" s="4"/>
      <c r="M277" s="4"/>
      <c r="N277" s="4"/>
      <c r="O277" s="4"/>
      <c r="P277" s="4"/>
      <c r="Q277" s="4"/>
      <c r="R277" s="4"/>
      <c r="S277" s="4"/>
      <c r="T277" s="4"/>
      <c r="U277" s="4"/>
      <c r="V277" s="4"/>
      <c r="W277" s="4"/>
      <c r="X277" s="4"/>
      <c r="Y277" s="4"/>
      <c r="Z277" s="4"/>
    </row>
    <row r="278">
      <c r="A278" s="17" t="str">
        <f>'Almacén '!B292</f>
        <v/>
      </c>
      <c r="B278" s="18" t="str">
        <f>'Almacén '!D292</f>
        <v/>
      </c>
      <c r="C278" s="19">
        <f>'Almacén '!G292</f>
        <v>1</v>
      </c>
      <c r="D278" s="20" t="str">
        <f>'Almacén '!H292</f>
        <v/>
      </c>
      <c r="E278" s="20">
        <f>'Almacén '!I292</f>
        <v>0</v>
      </c>
      <c r="F278" s="21" t="str">
        <f>'Almacén '!A292</f>
        <v/>
      </c>
      <c r="G278" s="4"/>
      <c r="H278" s="4"/>
      <c r="I278" s="4"/>
      <c r="J278" s="4"/>
      <c r="K278" s="4"/>
      <c r="L278" s="4"/>
      <c r="M278" s="4"/>
      <c r="N278" s="4"/>
      <c r="O278" s="4"/>
      <c r="P278" s="4"/>
      <c r="Q278" s="4"/>
      <c r="R278" s="4"/>
      <c r="S278" s="4"/>
      <c r="T278" s="4"/>
      <c r="U278" s="4"/>
      <c r="V278" s="4"/>
      <c r="W278" s="4"/>
      <c r="X278" s="4"/>
      <c r="Y278" s="4"/>
      <c r="Z278" s="4"/>
    </row>
    <row r="279">
      <c r="A279" s="17" t="str">
        <f>'Almacén '!B293</f>
        <v/>
      </c>
      <c r="B279" s="18" t="str">
        <f>'Almacén '!D293</f>
        <v/>
      </c>
      <c r="C279" s="19">
        <f>'Almacén '!G293</f>
        <v>1</v>
      </c>
      <c r="D279" s="20" t="str">
        <f>'Almacén '!H293</f>
        <v/>
      </c>
      <c r="E279" s="20">
        <f>'Almacén '!I293</f>
        <v>0</v>
      </c>
      <c r="F279" s="21" t="str">
        <f>'Almacén '!A293</f>
        <v/>
      </c>
      <c r="G279" s="4"/>
      <c r="H279" s="4"/>
      <c r="I279" s="4"/>
      <c r="J279" s="4"/>
      <c r="K279" s="4"/>
      <c r="L279" s="4"/>
      <c r="M279" s="4"/>
      <c r="N279" s="4"/>
      <c r="O279" s="4"/>
      <c r="P279" s="4"/>
      <c r="Q279" s="4"/>
      <c r="R279" s="4"/>
      <c r="S279" s="4"/>
      <c r="T279" s="4"/>
      <c r="U279" s="4"/>
      <c r="V279" s="4"/>
      <c r="W279" s="4"/>
      <c r="X279" s="4"/>
      <c r="Y279" s="4"/>
      <c r="Z279" s="4"/>
    </row>
    <row r="280">
      <c r="A280" s="17" t="str">
        <f>'Almacén '!B294</f>
        <v/>
      </c>
      <c r="B280" s="18" t="str">
        <f>'Almacén '!D294</f>
        <v/>
      </c>
      <c r="C280" s="19">
        <f>'Almacén '!G294</f>
        <v>1</v>
      </c>
      <c r="D280" s="20" t="str">
        <f>'Almacén '!H294</f>
        <v/>
      </c>
      <c r="E280" s="20">
        <f>'Almacén '!I294</f>
        <v>0</v>
      </c>
      <c r="F280" s="21" t="str">
        <f>'Almacén '!A294</f>
        <v/>
      </c>
      <c r="G280" s="4"/>
      <c r="H280" s="4"/>
      <c r="I280" s="4"/>
      <c r="J280" s="4"/>
      <c r="K280" s="4"/>
      <c r="L280" s="4"/>
      <c r="M280" s="4"/>
      <c r="N280" s="4"/>
      <c r="O280" s="4"/>
      <c r="P280" s="4"/>
      <c r="Q280" s="4"/>
      <c r="R280" s="4"/>
      <c r="S280" s="4"/>
      <c r="T280" s="4"/>
      <c r="U280" s="4"/>
      <c r="V280" s="4"/>
      <c r="W280" s="4"/>
      <c r="X280" s="4"/>
      <c r="Y280" s="4"/>
      <c r="Z280" s="4"/>
    </row>
    <row r="281">
      <c r="A281" s="17" t="str">
        <f>'Almacén '!B295</f>
        <v/>
      </c>
      <c r="B281" s="18" t="str">
        <f>'Almacén '!D295</f>
        <v/>
      </c>
      <c r="C281" s="19">
        <f>'Almacén '!G295</f>
        <v>1</v>
      </c>
      <c r="D281" s="20" t="str">
        <f>'Almacén '!H295</f>
        <v/>
      </c>
      <c r="E281" s="20">
        <f>'Almacén '!I295</f>
        <v>0</v>
      </c>
      <c r="F281" s="21" t="str">
        <f>'Almacén '!A295</f>
        <v/>
      </c>
      <c r="G281" s="4"/>
      <c r="H281" s="4"/>
      <c r="I281" s="4"/>
      <c r="J281" s="4"/>
      <c r="K281" s="4"/>
      <c r="L281" s="4"/>
      <c r="M281" s="4"/>
      <c r="N281" s="4"/>
      <c r="O281" s="4"/>
      <c r="P281" s="4"/>
      <c r="Q281" s="4"/>
      <c r="R281" s="4"/>
      <c r="S281" s="4"/>
      <c r="T281" s="4"/>
      <c r="U281" s="4"/>
      <c r="V281" s="4"/>
      <c r="W281" s="4"/>
      <c r="X281" s="4"/>
      <c r="Y281" s="4"/>
      <c r="Z281" s="4"/>
    </row>
    <row r="282">
      <c r="A282" s="17" t="str">
        <f>'Almacén '!B296</f>
        <v/>
      </c>
      <c r="B282" s="18" t="str">
        <f>'Almacén '!D296</f>
        <v/>
      </c>
      <c r="C282" s="19">
        <f>'Almacén '!G296</f>
        <v>1</v>
      </c>
      <c r="D282" s="20" t="str">
        <f>'Almacén '!H296</f>
        <v/>
      </c>
      <c r="E282" s="20">
        <f>'Almacén '!I296</f>
        <v>0</v>
      </c>
      <c r="F282" s="21" t="str">
        <f>'Almacén '!A296</f>
        <v/>
      </c>
      <c r="G282" s="4"/>
      <c r="H282" s="4"/>
      <c r="I282" s="4"/>
      <c r="J282" s="4"/>
      <c r="K282" s="4"/>
      <c r="L282" s="4"/>
      <c r="M282" s="4"/>
      <c r="N282" s="4"/>
      <c r="O282" s="4"/>
      <c r="P282" s="4"/>
      <c r="Q282" s="4"/>
      <c r="R282" s="4"/>
      <c r="S282" s="4"/>
      <c r="T282" s="4"/>
      <c r="U282" s="4"/>
      <c r="V282" s="4"/>
      <c r="W282" s="4"/>
      <c r="X282" s="4"/>
      <c r="Y282" s="4"/>
      <c r="Z282" s="4"/>
    </row>
    <row r="283">
      <c r="A283" s="17" t="str">
        <f>'Almacén '!B297</f>
        <v/>
      </c>
      <c r="B283" s="18" t="str">
        <f>'Almacén '!D297</f>
        <v/>
      </c>
      <c r="C283" s="19">
        <f>'Almacén '!G297</f>
        <v>1</v>
      </c>
      <c r="D283" s="20" t="str">
        <f>'Almacén '!H297</f>
        <v/>
      </c>
      <c r="E283" s="20">
        <f>'Almacén '!I297</f>
        <v>0</v>
      </c>
      <c r="F283" s="21" t="str">
        <f>'Almacén '!A297</f>
        <v/>
      </c>
      <c r="G283" s="4"/>
      <c r="H283" s="4"/>
      <c r="I283" s="4"/>
      <c r="J283" s="4"/>
      <c r="K283" s="4"/>
      <c r="L283" s="4"/>
      <c r="M283" s="4"/>
      <c r="N283" s="4"/>
      <c r="O283" s="4"/>
      <c r="P283" s="4"/>
      <c r="Q283" s="4"/>
      <c r="R283" s="4"/>
      <c r="S283" s="4"/>
      <c r="T283" s="4"/>
      <c r="U283" s="4"/>
      <c r="V283" s="4"/>
      <c r="W283" s="4"/>
      <c r="X283" s="4"/>
      <c r="Y283" s="4"/>
      <c r="Z283" s="4"/>
    </row>
    <row r="284">
      <c r="A284" s="17" t="str">
        <f>'Almacén '!B298</f>
        <v/>
      </c>
      <c r="B284" s="18" t="str">
        <f>'Almacén '!D298</f>
        <v/>
      </c>
      <c r="C284" s="19" t="str">
        <f>'Almacén '!G298</f>
        <v/>
      </c>
      <c r="D284" s="20" t="str">
        <f>'Almacén '!H298</f>
        <v/>
      </c>
      <c r="E284" s="20" t="str">
        <f>'Almacén '!I298</f>
        <v/>
      </c>
      <c r="F284" s="21" t="str">
        <f>'Almacén '!A298</f>
        <v/>
      </c>
      <c r="G284" s="4"/>
      <c r="H284" s="4"/>
      <c r="I284" s="4"/>
      <c r="J284" s="4"/>
      <c r="K284" s="4"/>
      <c r="L284" s="4"/>
      <c r="M284" s="4"/>
      <c r="N284" s="4"/>
      <c r="O284" s="4"/>
      <c r="P284" s="4"/>
      <c r="Q284" s="4"/>
      <c r="R284" s="4"/>
      <c r="S284" s="4"/>
      <c r="T284" s="4"/>
      <c r="U284" s="4"/>
      <c r="V284" s="4"/>
      <c r="W284" s="4"/>
      <c r="X284" s="4"/>
      <c r="Y284" s="4"/>
      <c r="Z284" s="4"/>
    </row>
    <row r="285">
      <c r="A285" s="17" t="str">
        <f>'Almacén '!B299</f>
        <v/>
      </c>
      <c r="B285" s="18" t="str">
        <f>'Almacén '!D299</f>
        <v/>
      </c>
      <c r="C285" s="19">
        <f>'Almacén '!G299</f>
        <v>1</v>
      </c>
      <c r="D285" s="20" t="str">
        <f>'Almacén '!H299</f>
        <v/>
      </c>
      <c r="E285" s="20">
        <f>'Almacén '!I299</f>
        <v>0</v>
      </c>
      <c r="F285" s="21" t="str">
        <f>'Almacén '!A299</f>
        <v/>
      </c>
      <c r="G285" s="4"/>
      <c r="H285" s="4"/>
      <c r="I285" s="4"/>
      <c r="J285" s="4"/>
      <c r="K285" s="4"/>
      <c r="L285" s="4"/>
      <c r="M285" s="4"/>
      <c r="N285" s="4"/>
      <c r="O285" s="4"/>
      <c r="P285" s="4"/>
      <c r="Q285" s="4"/>
      <c r="R285" s="4"/>
      <c r="S285" s="4"/>
      <c r="T285" s="4"/>
      <c r="U285" s="4"/>
      <c r="V285" s="4"/>
      <c r="W285" s="4"/>
      <c r="X285" s="4"/>
      <c r="Y285" s="4"/>
      <c r="Z285" s="4"/>
    </row>
    <row r="286">
      <c r="A286" s="17" t="str">
        <f>'Almacén '!B300</f>
        <v/>
      </c>
      <c r="B286" s="18" t="str">
        <f>'Almacén '!D300</f>
        <v/>
      </c>
      <c r="C286" s="19">
        <f>'Almacén '!G300</f>
        <v>1</v>
      </c>
      <c r="D286" s="20" t="str">
        <f>'Almacén '!H300</f>
        <v/>
      </c>
      <c r="E286" s="20">
        <f>'Almacén '!I300</f>
        <v>0</v>
      </c>
      <c r="F286" s="21" t="str">
        <f>'Almacén '!A300</f>
        <v/>
      </c>
      <c r="G286" s="4"/>
      <c r="H286" s="4"/>
      <c r="I286" s="4"/>
      <c r="J286" s="4"/>
      <c r="K286" s="4"/>
      <c r="L286" s="4"/>
      <c r="M286" s="4"/>
      <c r="N286" s="4"/>
      <c r="O286" s="4"/>
      <c r="P286" s="4"/>
      <c r="Q286" s="4"/>
      <c r="R286" s="4"/>
      <c r="S286" s="4"/>
      <c r="T286" s="4"/>
      <c r="U286" s="4"/>
      <c r="V286" s="4"/>
      <c r="W286" s="4"/>
      <c r="X286" s="4"/>
      <c r="Y286" s="4"/>
      <c r="Z286" s="4"/>
    </row>
    <row r="287">
      <c r="A287" s="17" t="str">
        <f>'Almacén '!B301</f>
        <v/>
      </c>
      <c r="B287" s="18" t="str">
        <f>'Almacén '!D301</f>
        <v/>
      </c>
      <c r="C287" s="19">
        <f>'Almacén '!G301</f>
        <v>1</v>
      </c>
      <c r="D287" s="20" t="str">
        <f>'Almacén '!H301</f>
        <v/>
      </c>
      <c r="E287" s="20">
        <f>'Almacén '!I301</f>
        <v>0</v>
      </c>
      <c r="F287" s="21" t="str">
        <f>'Almacén '!A301</f>
        <v/>
      </c>
      <c r="G287" s="4"/>
      <c r="H287" s="4"/>
      <c r="I287" s="4"/>
      <c r="J287" s="4"/>
      <c r="K287" s="4"/>
      <c r="L287" s="4"/>
      <c r="M287" s="4"/>
      <c r="N287" s="4"/>
      <c r="O287" s="4"/>
      <c r="P287" s="4"/>
      <c r="Q287" s="4"/>
      <c r="R287" s="4"/>
      <c r="S287" s="4"/>
      <c r="T287" s="4"/>
      <c r="U287" s="4"/>
      <c r="V287" s="4"/>
      <c r="W287" s="4"/>
      <c r="X287" s="4"/>
      <c r="Y287" s="4"/>
      <c r="Z287" s="4"/>
    </row>
    <row r="288">
      <c r="A288" s="17" t="str">
        <f>'Almacén '!B302</f>
        <v/>
      </c>
      <c r="B288" s="18" t="str">
        <f>'Almacén '!D302</f>
        <v/>
      </c>
      <c r="C288" s="19">
        <f>'Almacén '!G302</f>
        <v>1</v>
      </c>
      <c r="D288" s="20" t="str">
        <f>'Almacén '!H302</f>
        <v/>
      </c>
      <c r="E288" s="20">
        <f>'Almacén '!I302</f>
        <v>0</v>
      </c>
      <c r="F288" s="21" t="str">
        <f>'Almacén '!A302</f>
        <v/>
      </c>
      <c r="G288" s="4"/>
      <c r="H288" s="4"/>
      <c r="I288" s="4"/>
      <c r="J288" s="4"/>
      <c r="K288" s="4"/>
      <c r="L288" s="4"/>
      <c r="M288" s="4"/>
      <c r="N288" s="4"/>
      <c r="O288" s="4"/>
      <c r="P288" s="4"/>
      <c r="Q288" s="4"/>
      <c r="R288" s="4"/>
      <c r="S288" s="4"/>
      <c r="T288" s="4"/>
      <c r="U288" s="4"/>
      <c r="V288" s="4"/>
      <c r="W288" s="4"/>
      <c r="X288" s="4"/>
      <c r="Y288" s="4"/>
      <c r="Z288" s="4"/>
    </row>
    <row r="289">
      <c r="A289" s="17" t="str">
        <f>'Almacén '!B303</f>
        <v/>
      </c>
      <c r="B289" s="18" t="str">
        <f>'Almacén '!D303</f>
        <v/>
      </c>
      <c r="C289" s="19">
        <f>'Almacén '!G303</f>
        <v>1</v>
      </c>
      <c r="D289" s="20" t="str">
        <f>'Almacén '!H303</f>
        <v/>
      </c>
      <c r="E289" s="20">
        <f>'Almacén '!I303</f>
        <v>0</v>
      </c>
      <c r="F289" s="21" t="str">
        <f>'Almacén '!A303</f>
        <v/>
      </c>
      <c r="G289" s="4"/>
      <c r="H289" s="4"/>
      <c r="I289" s="4"/>
      <c r="J289" s="4"/>
      <c r="K289" s="4"/>
      <c r="L289" s="4"/>
      <c r="M289" s="4"/>
      <c r="N289" s="4"/>
      <c r="O289" s="4"/>
      <c r="P289" s="4"/>
      <c r="Q289" s="4"/>
      <c r="R289" s="4"/>
      <c r="S289" s="4"/>
      <c r="T289" s="4"/>
      <c r="U289" s="4"/>
      <c r="V289" s="4"/>
      <c r="W289" s="4"/>
      <c r="X289" s="4"/>
      <c r="Y289" s="4"/>
      <c r="Z289" s="4"/>
    </row>
    <row r="290">
      <c r="A290" s="17" t="str">
        <f>'Almacén '!B304</f>
        <v/>
      </c>
      <c r="B290" s="18" t="str">
        <f>'Almacén '!D304</f>
        <v/>
      </c>
      <c r="C290" s="19">
        <f>'Almacén '!G304</f>
        <v>1</v>
      </c>
      <c r="D290" s="20" t="str">
        <f>'Almacén '!H304</f>
        <v/>
      </c>
      <c r="E290" s="20">
        <f>'Almacén '!I304</f>
        <v>0</v>
      </c>
      <c r="F290" s="21" t="str">
        <f>'Almacén '!A304</f>
        <v/>
      </c>
      <c r="G290" s="4"/>
      <c r="H290" s="4"/>
      <c r="I290" s="4"/>
      <c r="J290" s="4"/>
      <c r="K290" s="4"/>
      <c r="L290" s="4"/>
      <c r="M290" s="4"/>
      <c r="N290" s="4"/>
      <c r="O290" s="4"/>
      <c r="P290" s="4"/>
      <c r="Q290" s="4"/>
      <c r="R290" s="4"/>
      <c r="S290" s="4"/>
      <c r="T290" s="4"/>
      <c r="U290" s="4"/>
      <c r="V290" s="4"/>
      <c r="W290" s="4"/>
      <c r="X290" s="4"/>
      <c r="Y290" s="4"/>
      <c r="Z290" s="4"/>
    </row>
    <row r="291">
      <c r="A291" s="17" t="str">
        <f>'Almacén '!B305</f>
        <v/>
      </c>
      <c r="B291" s="18" t="str">
        <f>'Almacén '!D305</f>
        <v/>
      </c>
      <c r="C291" s="19">
        <f>'Almacén '!G305</f>
        <v>1</v>
      </c>
      <c r="D291" s="20" t="str">
        <f>'Almacén '!H305</f>
        <v/>
      </c>
      <c r="E291" s="20">
        <f>'Almacén '!I305</f>
        <v>0</v>
      </c>
      <c r="F291" s="21" t="str">
        <f>'Almacén '!A305</f>
        <v/>
      </c>
      <c r="G291" s="4"/>
      <c r="H291" s="4"/>
      <c r="I291" s="4"/>
      <c r="J291" s="4"/>
      <c r="K291" s="4"/>
      <c r="L291" s="4"/>
      <c r="M291" s="4"/>
      <c r="N291" s="4"/>
      <c r="O291" s="4"/>
      <c r="P291" s="4"/>
      <c r="Q291" s="4"/>
      <c r="R291" s="4"/>
      <c r="S291" s="4"/>
      <c r="T291" s="4"/>
      <c r="U291" s="4"/>
      <c r="V291" s="4"/>
      <c r="W291" s="4"/>
      <c r="X291" s="4"/>
      <c r="Y291" s="4"/>
      <c r="Z291" s="4"/>
    </row>
    <row r="292">
      <c r="A292" s="17" t="str">
        <f>'Almacén '!B306</f>
        <v/>
      </c>
      <c r="B292" s="18" t="str">
        <f>'Almacén '!D306</f>
        <v/>
      </c>
      <c r="C292" s="19">
        <f>'Almacén '!G306</f>
        <v>1</v>
      </c>
      <c r="D292" s="20" t="str">
        <f>'Almacén '!H306</f>
        <v/>
      </c>
      <c r="E292" s="20">
        <f>'Almacén '!I306</f>
        <v>0</v>
      </c>
      <c r="F292" s="21" t="str">
        <f>'Almacén '!A306</f>
        <v/>
      </c>
      <c r="G292" s="4"/>
      <c r="H292" s="4"/>
      <c r="I292" s="4"/>
      <c r="J292" s="4"/>
      <c r="K292" s="4"/>
      <c r="L292" s="4"/>
      <c r="M292" s="4"/>
      <c r="N292" s="4"/>
      <c r="O292" s="4"/>
      <c r="P292" s="4"/>
      <c r="Q292" s="4"/>
      <c r="R292" s="4"/>
      <c r="S292" s="4"/>
      <c r="T292" s="4"/>
      <c r="U292" s="4"/>
      <c r="V292" s="4"/>
      <c r="W292" s="4"/>
      <c r="X292" s="4"/>
      <c r="Y292" s="4"/>
      <c r="Z292" s="4"/>
    </row>
    <row r="293">
      <c r="A293" s="17" t="str">
        <f>'Almacén '!B307</f>
        <v/>
      </c>
      <c r="B293" s="18" t="str">
        <f>'Almacén '!D307</f>
        <v/>
      </c>
      <c r="C293" s="19">
        <f>'Almacén '!G307</f>
        <v>1</v>
      </c>
      <c r="D293" s="20" t="str">
        <f>'Almacén '!H307</f>
        <v/>
      </c>
      <c r="E293" s="20">
        <f>'Almacén '!I307</f>
        <v>0</v>
      </c>
      <c r="F293" s="21" t="str">
        <f>'Almacén '!A307</f>
        <v/>
      </c>
      <c r="G293" s="4"/>
      <c r="H293" s="4"/>
      <c r="I293" s="4"/>
      <c r="J293" s="4"/>
      <c r="K293" s="4"/>
      <c r="L293" s="4"/>
      <c r="M293" s="4"/>
      <c r="N293" s="4"/>
      <c r="O293" s="4"/>
      <c r="P293" s="4"/>
      <c r="Q293" s="4"/>
      <c r="R293" s="4"/>
      <c r="S293" s="4"/>
      <c r="T293" s="4"/>
      <c r="U293" s="4"/>
      <c r="V293" s="4"/>
      <c r="W293" s="4"/>
      <c r="X293" s="4"/>
      <c r="Y293" s="4"/>
      <c r="Z293" s="4"/>
    </row>
    <row r="294">
      <c r="A294" s="17" t="str">
        <f>'Almacén '!B308</f>
        <v/>
      </c>
      <c r="B294" s="18" t="str">
        <f>'Almacén '!D308</f>
        <v/>
      </c>
      <c r="C294" s="19">
        <f>'Almacén '!G308</f>
        <v>1</v>
      </c>
      <c r="D294" s="20" t="str">
        <f>'Almacén '!H308</f>
        <v/>
      </c>
      <c r="E294" s="20">
        <f>'Almacén '!I308</f>
        <v>0</v>
      </c>
      <c r="F294" s="21" t="str">
        <f>'Almacén '!A308</f>
        <v/>
      </c>
      <c r="G294" s="4"/>
      <c r="H294" s="4"/>
      <c r="I294" s="4"/>
      <c r="J294" s="4"/>
      <c r="K294" s="4"/>
      <c r="L294" s="4"/>
      <c r="M294" s="4"/>
      <c r="N294" s="4"/>
      <c r="O294" s="4"/>
      <c r="P294" s="4"/>
      <c r="Q294" s="4"/>
      <c r="R294" s="4"/>
      <c r="S294" s="4"/>
      <c r="T294" s="4"/>
      <c r="U294" s="4"/>
      <c r="V294" s="4"/>
      <c r="W294" s="4"/>
      <c r="X294" s="4"/>
      <c r="Y294" s="4"/>
      <c r="Z294" s="4"/>
    </row>
    <row r="295">
      <c r="A295" s="17" t="str">
        <f>'Almacén '!B309</f>
        <v/>
      </c>
      <c r="B295" s="18" t="str">
        <f>'Almacén '!D309</f>
        <v/>
      </c>
      <c r="C295" s="19">
        <f>'Almacén '!G309</f>
        <v>1</v>
      </c>
      <c r="D295" s="20" t="str">
        <f>'Almacén '!H309</f>
        <v/>
      </c>
      <c r="E295" s="20">
        <f>'Almacén '!I309</f>
        <v>0</v>
      </c>
      <c r="F295" s="21" t="str">
        <f>'Almacén '!A309</f>
        <v/>
      </c>
      <c r="G295" s="4"/>
      <c r="H295" s="4"/>
      <c r="I295" s="4"/>
      <c r="J295" s="4"/>
      <c r="K295" s="4"/>
      <c r="L295" s="4"/>
      <c r="M295" s="4"/>
      <c r="N295" s="4"/>
      <c r="O295" s="4"/>
      <c r="P295" s="4"/>
      <c r="Q295" s="4"/>
      <c r="R295" s="4"/>
      <c r="S295" s="4"/>
      <c r="T295" s="4"/>
      <c r="U295" s="4"/>
      <c r="V295" s="4"/>
      <c r="W295" s="4"/>
      <c r="X295" s="4"/>
      <c r="Y295" s="4"/>
      <c r="Z295" s="4"/>
    </row>
    <row r="296">
      <c r="A296" s="17" t="str">
        <f>'Almacén '!B310</f>
        <v/>
      </c>
      <c r="B296" s="18" t="str">
        <f>'Almacén '!D310</f>
        <v/>
      </c>
      <c r="C296" s="19">
        <f>'Almacén '!G310</f>
        <v>1</v>
      </c>
      <c r="D296" s="20" t="str">
        <f>'Almacén '!H310</f>
        <v/>
      </c>
      <c r="E296" s="20">
        <f>'Almacén '!I310</f>
        <v>0</v>
      </c>
      <c r="F296" s="21" t="str">
        <f>'Almacén '!A310</f>
        <v/>
      </c>
      <c r="G296" s="4"/>
      <c r="H296" s="4"/>
      <c r="I296" s="4"/>
      <c r="J296" s="4"/>
      <c r="K296" s="4"/>
      <c r="L296" s="4"/>
      <c r="M296" s="4"/>
      <c r="N296" s="4"/>
      <c r="O296" s="4"/>
      <c r="P296" s="4"/>
      <c r="Q296" s="4"/>
      <c r="R296" s="4"/>
      <c r="S296" s="4"/>
      <c r="T296" s="4"/>
      <c r="U296" s="4"/>
      <c r="V296" s="4"/>
      <c r="W296" s="4"/>
      <c r="X296" s="4"/>
      <c r="Y296" s="4"/>
      <c r="Z296" s="4"/>
    </row>
    <row r="297">
      <c r="A297" s="17" t="str">
        <f>'Almacén '!B311</f>
        <v/>
      </c>
      <c r="B297" s="18" t="str">
        <f>'Almacén '!D311</f>
        <v/>
      </c>
      <c r="C297" s="19">
        <f>'Almacén '!G311</f>
        <v>1</v>
      </c>
      <c r="D297" s="20" t="str">
        <f>'Almacén '!H311</f>
        <v/>
      </c>
      <c r="E297" s="20">
        <f>'Almacén '!I311</f>
        <v>0</v>
      </c>
      <c r="F297" s="21" t="str">
        <f>'Almacén '!A311</f>
        <v/>
      </c>
      <c r="G297" s="4"/>
      <c r="H297" s="4"/>
      <c r="I297" s="4"/>
      <c r="J297" s="4"/>
      <c r="K297" s="4"/>
      <c r="L297" s="4"/>
      <c r="M297" s="4"/>
      <c r="N297" s="4"/>
      <c r="O297" s="4"/>
      <c r="P297" s="4"/>
      <c r="Q297" s="4"/>
      <c r="R297" s="4"/>
      <c r="S297" s="4"/>
      <c r="T297" s="4"/>
      <c r="U297" s="4"/>
      <c r="V297" s="4"/>
      <c r="W297" s="4"/>
      <c r="X297" s="4"/>
      <c r="Y297" s="4"/>
      <c r="Z297" s="4"/>
    </row>
    <row r="298">
      <c r="A298" s="17" t="str">
        <f>'Almacén '!B315</f>
        <v/>
      </c>
      <c r="B298" s="18" t="str">
        <f>'Almacén '!D315</f>
        <v/>
      </c>
      <c r="C298" s="23">
        <f>'Almacén '!E315</f>
        <v>1</v>
      </c>
      <c r="D298" s="24" t="str">
        <f>'Almacén '!F315</f>
        <v/>
      </c>
      <c r="E298" s="24">
        <f>'Almacén '!G315</f>
        <v>0</v>
      </c>
      <c r="F298" s="21" t="str">
        <f>'Almacén '!A315</f>
        <v>LAC-001</v>
      </c>
      <c r="G298" s="4"/>
      <c r="H298" s="4"/>
      <c r="I298" s="4"/>
      <c r="J298" s="4"/>
      <c r="K298" s="4"/>
      <c r="L298" s="4"/>
      <c r="M298" s="4"/>
      <c r="N298" s="4"/>
      <c r="O298" s="4"/>
      <c r="P298" s="4"/>
      <c r="Q298" s="4"/>
      <c r="R298" s="4"/>
      <c r="S298" s="4"/>
      <c r="T298" s="4"/>
      <c r="U298" s="4"/>
      <c r="V298" s="4"/>
      <c r="W298" s="4"/>
      <c r="X298" s="4"/>
      <c r="Y298" s="4"/>
      <c r="Z298" s="4"/>
    </row>
    <row r="299">
      <c r="A299" s="17" t="str">
        <f>'Almacén '!B316</f>
        <v/>
      </c>
      <c r="B299" s="18" t="str">
        <f>'Almacén '!D316</f>
        <v/>
      </c>
      <c r="C299" s="23">
        <f>'Almacén '!E316</f>
        <v>1</v>
      </c>
      <c r="D299" s="24" t="str">
        <f>'Almacén '!F316</f>
        <v/>
      </c>
      <c r="E299" s="24">
        <f>'Almacén '!G316</f>
        <v>0</v>
      </c>
      <c r="F299" s="21" t="str">
        <f>'Almacén '!A316</f>
        <v>LAC-002</v>
      </c>
      <c r="G299" s="4"/>
      <c r="H299" s="4"/>
      <c r="I299" s="4"/>
      <c r="J299" s="4"/>
      <c r="K299" s="4"/>
      <c r="L299" s="4"/>
      <c r="M299" s="4"/>
      <c r="N299" s="4"/>
      <c r="O299" s="4"/>
      <c r="P299" s="4"/>
      <c r="Q299" s="4"/>
      <c r="R299" s="4"/>
      <c r="S299" s="4"/>
      <c r="T299" s="4"/>
      <c r="U299" s="4"/>
      <c r="V299" s="4"/>
      <c r="W299" s="4"/>
      <c r="X299" s="4"/>
      <c r="Y299" s="4"/>
      <c r="Z299" s="4"/>
    </row>
    <row r="300">
      <c r="A300" s="17" t="str">
        <f>'Almacén '!B317</f>
        <v/>
      </c>
      <c r="B300" s="18" t="str">
        <f>'Almacén '!D317</f>
        <v/>
      </c>
      <c r="C300" s="23">
        <f>'Almacén '!E317</f>
        <v>1</v>
      </c>
      <c r="D300" s="24" t="str">
        <f>'Almacén '!F317</f>
        <v/>
      </c>
      <c r="E300" s="24">
        <f>'Almacén '!G317</f>
        <v>0</v>
      </c>
      <c r="F300" s="21" t="str">
        <f>'Almacén '!A317</f>
        <v>LAC-003</v>
      </c>
      <c r="G300" s="4"/>
      <c r="H300" s="4"/>
      <c r="I300" s="4"/>
      <c r="J300" s="4"/>
      <c r="K300" s="4"/>
      <c r="L300" s="4"/>
      <c r="M300" s="4"/>
      <c r="N300" s="4"/>
      <c r="O300" s="4"/>
      <c r="P300" s="4"/>
      <c r="Q300" s="4"/>
      <c r="R300" s="4"/>
      <c r="S300" s="4"/>
      <c r="T300" s="4"/>
      <c r="U300" s="4"/>
      <c r="V300" s="4"/>
      <c r="W300" s="4"/>
      <c r="X300" s="4"/>
      <c r="Y300" s="4"/>
      <c r="Z300" s="4"/>
    </row>
    <row r="301">
      <c r="A301" s="17" t="str">
        <f>'Almacén '!B318</f>
        <v/>
      </c>
      <c r="B301" s="18" t="str">
        <f>'Almacén '!D318</f>
        <v/>
      </c>
      <c r="C301" s="23">
        <f>'Almacén '!E318</f>
        <v>1</v>
      </c>
      <c r="D301" s="24" t="str">
        <f>'Almacén '!F318</f>
        <v/>
      </c>
      <c r="E301" s="24">
        <f>'Almacén '!G318</f>
        <v>0</v>
      </c>
      <c r="F301" s="21" t="str">
        <f>'Almacén '!A318</f>
        <v>LAC-004</v>
      </c>
      <c r="G301" s="4"/>
      <c r="H301" s="4"/>
      <c r="I301" s="4"/>
      <c r="J301" s="4"/>
      <c r="K301" s="4"/>
      <c r="L301" s="4"/>
      <c r="M301" s="4"/>
      <c r="N301" s="4"/>
      <c r="O301" s="4"/>
      <c r="P301" s="4"/>
      <c r="Q301" s="4"/>
      <c r="R301" s="4"/>
      <c r="S301" s="4"/>
      <c r="T301" s="4"/>
      <c r="U301" s="4"/>
      <c r="V301" s="4"/>
      <c r="W301" s="4"/>
      <c r="X301" s="4"/>
      <c r="Y301" s="4"/>
      <c r="Z301" s="4"/>
    </row>
    <row r="302">
      <c r="A302" s="17" t="str">
        <f>'Almacén '!B319</f>
        <v/>
      </c>
      <c r="B302" s="18" t="str">
        <f>'Almacén '!D319</f>
        <v/>
      </c>
      <c r="C302" s="23">
        <f>'Almacén '!E319</f>
        <v>1</v>
      </c>
      <c r="D302" s="24" t="str">
        <f>'Almacén '!F319</f>
        <v/>
      </c>
      <c r="E302" s="24">
        <f>'Almacén '!G319</f>
        <v>0</v>
      </c>
      <c r="F302" s="21" t="str">
        <f>'Almacén '!A319</f>
        <v>LAC-005</v>
      </c>
      <c r="G302" s="4"/>
      <c r="H302" s="4"/>
      <c r="I302" s="4"/>
      <c r="J302" s="4"/>
      <c r="K302" s="4"/>
      <c r="L302" s="4"/>
      <c r="M302" s="4"/>
      <c r="N302" s="4"/>
      <c r="O302" s="4"/>
      <c r="P302" s="4"/>
      <c r="Q302" s="4"/>
      <c r="R302" s="4"/>
      <c r="S302" s="4"/>
      <c r="T302" s="4"/>
      <c r="U302" s="4"/>
      <c r="V302" s="4"/>
      <c r="W302" s="4"/>
      <c r="X302" s="4"/>
      <c r="Y302" s="4"/>
      <c r="Z302" s="4"/>
    </row>
    <row r="303">
      <c r="A303" s="17" t="str">
        <f>'Almacén '!B320</f>
        <v/>
      </c>
      <c r="B303" s="18" t="str">
        <f>'Almacén '!D320</f>
        <v/>
      </c>
      <c r="C303" s="23">
        <f>'Almacén '!E320</f>
        <v>1</v>
      </c>
      <c r="D303" s="24" t="str">
        <f>'Almacén '!F320</f>
        <v/>
      </c>
      <c r="E303" s="24">
        <f>'Almacén '!G320</f>
        <v>0</v>
      </c>
      <c r="F303" s="21" t="str">
        <f>'Almacén '!A320</f>
        <v>LAC-006</v>
      </c>
      <c r="G303" s="4"/>
      <c r="H303" s="4"/>
      <c r="I303" s="4"/>
      <c r="J303" s="4"/>
      <c r="K303" s="4"/>
      <c r="L303" s="4"/>
      <c r="M303" s="4"/>
      <c r="N303" s="4"/>
      <c r="O303" s="4"/>
      <c r="P303" s="4"/>
      <c r="Q303" s="4"/>
      <c r="R303" s="4"/>
      <c r="S303" s="4"/>
      <c r="T303" s="4"/>
      <c r="U303" s="4"/>
      <c r="V303" s="4"/>
      <c r="W303" s="4"/>
      <c r="X303" s="4"/>
      <c r="Y303" s="4"/>
      <c r="Z303" s="4"/>
    </row>
    <row r="304">
      <c r="A304" s="17" t="str">
        <f>'Almacén '!B321</f>
        <v/>
      </c>
      <c r="B304" s="18" t="str">
        <f>'Almacén '!D321</f>
        <v/>
      </c>
      <c r="C304" s="23">
        <f>'Almacén '!E321</f>
        <v>1</v>
      </c>
      <c r="D304" s="24" t="str">
        <f>'Almacén '!F321</f>
        <v/>
      </c>
      <c r="E304" s="24">
        <f>'Almacén '!G321</f>
        <v>0</v>
      </c>
      <c r="F304" s="21" t="str">
        <f>'Almacén '!A321</f>
        <v>LAC-007</v>
      </c>
      <c r="G304" s="4"/>
      <c r="H304" s="4"/>
      <c r="I304" s="4"/>
      <c r="J304" s="4"/>
      <c r="K304" s="4"/>
      <c r="L304" s="4"/>
      <c r="M304" s="4"/>
      <c r="N304" s="4"/>
      <c r="O304" s="4"/>
      <c r="P304" s="4"/>
      <c r="Q304" s="4"/>
      <c r="R304" s="4"/>
      <c r="S304" s="4"/>
      <c r="T304" s="4"/>
      <c r="U304" s="4"/>
      <c r="V304" s="4"/>
      <c r="W304" s="4"/>
      <c r="X304" s="4"/>
      <c r="Y304" s="4"/>
      <c r="Z304" s="4"/>
    </row>
    <row r="305">
      <c r="A305" s="17" t="str">
        <f>'Almacén '!B322</f>
        <v/>
      </c>
      <c r="B305" s="18" t="str">
        <f>'Almacén '!D322</f>
        <v/>
      </c>
      <c r="C305" s="23">
        <f>'Almacén '!E322</f>
        <v>1</v>
      </c>
      <c r="D305" s="24" t="str">
        <f>'Almacén '!F322</f>
        <v/>
      </c>
      <c r="E305" s="24">
        <f>'Almacén '!G322</f>
        <v>0</v>
      </c>
      <c r="F305" s="21" t="str">
        <f>'Almacén '!A322</f>
        <v>LAC-008</v>
      </c>
      <c r="G305" s="4"/>
      <c r="H305" s="4"/>
      <c r="I305" s="4"/>
      <c r="J305" s="4"/>
      <c r="K305" s="4"/>
      <c r="L305" s="4"/>
      <c r="M305" s="4"/>
      <c r="N305" s="4"/>
      <c r="O305" s="4"/>
      <c r="P305" s="4"/>
      <c r="Q305" s="4"/>
      <c r="R305" s="4"/>
      <c r="S305" s="4"/>
      <c r="T305" s="4"/>
      <c r="U305" s="4"/>
      <c r="V305" s="4"/>
      <c r="W305" s="4"/>
      <c r="X305" s="4"/>
      <c r="Y305" s="4"/>
      <c r="Z305" s="4"/>
    </row>
    <row r="306">
      <c r="A306" s="17" t="str">
        <f>'Almacén '!B323</f>
        <v/>
      </c>
      <c r="B306" s="18" t="str">
        <f>'Almacén '!D323</f>
        <v/>
      </c>
      <c r="C306" s="23">
        <f>'Almacén '!E323</f>
        <v>1</v>
      </c>
      <c r="D306" s="24" t="str">
        <f>'Almacén '!F323</f>
        <v/>
      </c>
      <c r="E306" s="24">
        <f>'Almacén '!G323</f>
        <v>0</v>
      </c>
      <c r="F306" s="21" t="str">
        <f>'Almacén '!A323</f>
        <v>LAC-009</v>
      </c>
      <c r="G306" s="4"/>
      <c r="H306" s="4"/>
      <c r="I306" s="4"/>
      <c r="J306" s="4"/>
      <c r="K306" s="4"/>
      <c r="L306" s="4"/>
      <c r="M306" s="4"/>
      <c r="N306" s="4"/>
      <c r="O306" s="4"/>
      <c r="P306" s="4"/>
      <c r="Q306" s="4"/>
      <c r="R306" s="4"/>
      <c r="S306" s="4"/>
      <c r="T306" s="4"/>
      <c r="U306" s="4"/>
      <c r="V306" s="4"/>
      <c r="W306" s="4"/>
      <c r="X306" s="4"/>
      <c r="Y306" s="4"/>
      <c r="Z306" s="4"/>
    </row>
    <row r="307">
      <c r="A307" s="17" t="str">
        <f>'Almacén '!B324</f>
        <v/>
      </c>
      <c r="B307" s="18" t="str">
        <f>'Almacén '!D324</f>
        <v/>
      </c>
      <c r="C307" s="23">
        <f>'Almacén '!E324</f>
        <v>1</v>
      </c>
      <c r="D307" s="24" t="str">
        <f>'Almacén '!F324</f>
        <v/>
      </c>
      <c r="E307" s="24">
        <f>'Almacén '!G324</f>
        <v>0</v>
      </c>
      <c r="F307" s="21" t="str">
        <f>'Almacén '!A324</f>
        <v>LAC-010</v>
      </c>
      <c r="G307" s="4"/>
      <c r="H307" s="4"/>
      <c r="I307" s="4"/>
      <c r="J307" s="4"/>
      <c r="K307" s="4"/>
      <c r="L307" s="4"/>
      <c r="M307" s="4"/>
      <c r="N307" s="4"/>
      <c r="O307" s="4"/>
      <c r="P307" s="4"/>
      <c r="Q307" s="4"/>
      <c r="R307" s="4"/>
      <c r="S307" s="4"/>
      <c r="T307" s="4"/>
      <c r="U307" s="4"/>
      <c r="V307" s="4"/>
      <c r="W307" s="4"/>
      <c r="X307" s="4"/>
      <c r="Y307" s="4"/>
      <c r="Z307" s="4"/>
    </row>
    <row r="308">
      <c r="A308" s="17" t="str">
        <f>'Almacén '!B325</f>
        <v/>
      </c>
      <c r="B308" s="18" t="str">
        <f>'Almacén '!D325</f>
        <v/>
      </c>
      <c r="C308" s="23">
        <f>'Almacén '!E325</f>
        <v>1</v>
      </c>
      <c r="D308" s="24" t="str">
        <f>'Almacén '!F325</f>
        <v/>
      </c>
      <c r="E308" s="24">
        <f>'Almacén '!G325</f>
        <v>0</v>
      </c>
      <c r="F308" s="21" t="str">
        <f>'Almacén '!A325</f>
        <v>LAC-011</v>
      </c>
      <c r="G308" s="4"/>
      <c r="H308" s="4"/>
      <c r="I308" s="4"/>
      <c r="J308" s="4"/>
      <c r="K308" s="4"/>
      <c r="L308" s="4"/>
      <c r="M308" s="4"/>
      <c r="N308" s="4"/>
      <c r="O308" s="4"/>
      <c r="P308" s="4"/>
      <c r="Q308" s="4"/>
      <c r="R308" s="4"/>
      <c r="S308" s="4"/>
      <c r="T308" s="4"/>
      <c r="U308" s="4"/>
      <c r="V308" s="4"/>
      <c r="W308" s="4"/>
      <c r="X308" s="4"/>
      <c r="Y308" s="4"/>
      <c r="Z308" s="4"/>
    </row>
    <row r="309">
      <c r="A309" s="17" t="str">
        <f>'Almacén '!B326</f>
        <v/>
      </c>
      <c r="B309" s="18" t="str">
        <f>'Almacén '!D326</f>
        <v/>
      </c>
      <c r="C309" s="23">
        <f>'Almacén '!E326</f>
        <v>1</v>
      </c>
      <c r="D309" s="24" t="str">
        <f>'Almacén '!F326</f>
        <v/>
      </c>
      <c r="E309" s="24">
        <f>'Almacén '!G326</f>
        <v>0</v>
      </c>
      <c r="F309" s="21" t="str">
        <f>'Almacén '!A326</f>
        <v>LAC-012</v>
      </c>
      <c r="G309" s="4"/>
      <c r="H309" s="4"/>
      <c r="I309" s="4"/>
      <c r="J309" s="4"/>
      <c r="K309" s="4"/>
      <c r="L309" s="4"/>
      <c r="M309" s="4"/>
      <c r="N309" s="4"/>
      <c r="O309" s="4"/>
      <c r="P309" s="4"/>
      <c r="Q309" s="4"/>
      <c r="R309" s="4"/>
      <c r="S309" s="4"/>
      <c r="T309" s="4"/>
      <c r="U309" s="4"/>
      <c r="V309" s="4"/>
      <c r="W309" s="4"/>
      <c r="X309" s="4"/>
      <c r="Y309" s="4"/>
      <c r="Z309" s="4"/>
    </row>
    <row r="310">
      <c r="A310" s="17" t="str">
        <f>'Almacén '!B327</f>
        <v/>
      </c>
      <c r="B310" s="18" t="str">
        <f>'Almacén '!D327</f>
        <v/>
      </c>
      <c r="C310" s="23">
        <f>'Almacén '!E327</f>
        <v>1</v>
      </c>
      <c r="D310" s="24" t="str">
        <f>'Almacén '!F327</f>
        <v/>
      </c>
      <c r="E310" s="24">
        <f>'Almacén '!G327</f>
        <v>0</v>
      </c>
      <c r="F310" s="21" t="str">
        <f>'Almacén '!A327</f>
        <v>LAC-013</v>
      </c>
      <c r="G310" s="4"/>
      <c r="H310" s="4"/>
      <c r="I310" s="4"/>
      <c r="J310" s="4"/>
      <c r="K310" s="4"/>
      <c r="L310" s="4"/>
      <c r="M310" s="4"/>
      <c r="N310" s="4"/>
      <c r="O310" s="4"/>
      <c r="P310" s="4"/>
      <c r="Q310" s="4"/>
      <c r="R310" s="4"/>
      <c r="S310" s="4"/>
      <c r="T310" s="4"/>
      <c r="U310" s="4"/>
      <c r="V310" s="4"/>
      <c r="W310" s="4"/>
      <c r="X310" s="4"/>
      <c r="Y310" s="4"/>
      <c r="Z310" s="4"/>
    </row>
    <row r="311">
      <c r="A311" s="17" t="str">
        <f>'Almacén '!B328</f>
        <v/>
      </c>
      <c r="B311" s="18" t="str">
        <f>'Almacén '!D328</f>
        <v/>
      </c>
      <c r="C311" s="23">
        <f>'Almacén '!E328</f>
        <v>1</v>
      </c>
      <c r="D311" s="24" t="str">
        <f>'Almacén '!F328</f>
        <v/>
      </c>
      <c r="E311" s="24">
        <f>'Almacén '!G328</f>
        <v>0</v>
      </c>
      <c r="F311" s="21" t="str">
        <f>'Almacén '!A328</f>
        <v>LAC-014</v>
      </c>
      <c r="G311" s="4"/>
      <c r="H311" s="4"/>
      <c r="I311" s="4"/>
      <c r="J311" s="4"/>
      <c r="K311" s="4"/>
      <c r="L311" s="4"/>
      <c r="M311" s="4"/>
      <c r="N311" s="4"/>
      <c r="O311" s="4"/>
      <c r="P311" s="4"/>
      <c r="Q311" s="4"/>
      <c r="R311" s="4"/>
      <c r="S311" s="4"/>
      <c r="T311" s="4"/>
      <c r="U311" s="4"/>
      <c r="V311" s="4"/>
      <c r="W311" s="4"/>
      <c r="X311" s="4"/>
      <c r="Y311" s="4"/>
      <c r="Z311" s="4"/>
    </row>
    <row r="312">
      <c r="A312" s="17" t="str">
        <f>'Almacén '!B329</f>
        <v/>
      </c>
      <c r="B312" s="18" t="str">
        <f>'Almacén '!D329</f>
        <v/>
      </c>
      <c r="C312" s="23">
        <f>'Almacén '!E329</f>
        <v>1</v>
      </c>
      <c r="D312" s="24" t="str">
        <f>'Almacén '!F329</f>
        <v/>
      </c>
      <c r="E312" s="24">
        <f>'Almacén '!G329</f>
        <v>0</v>
      </c>
      <c r="F312" s="21" t="str">
        <f>'Almacén '!A329</f>
        <v>LAC-015</v>
      </c>
      <c r="G312" s="4"/>
      <c r="H312" s="4"/>
      <c r="I312" s="4"/>
      <c r="J312" s="4"/>
      <c r="K312" s="4"/>
      <c r="L312" s="4"/>
      <c r="M312" s="4"/>
      <c r="N312" s="4"/>
      <c r="O312" s="4"/>
      <c r="P312" s="4"/>
      <c r="Q312" s="4"/>
      <c r="R312" s="4"/>
      <c r="S312" s="4"/>
      <c r="T312" s="4"/>
      <c r="U312" s="4"/>
      <c r="V312" s="4"/>
      <c r="W312" s="4"/>
      <c r="X312" s="4"/>
      <c r="Y312" s="4"/>
      <c r="Z312" s="4"/>
    </row>
    <row r="313">
      <c r="A313" s="17" t="str">
        <f>'Almacén '!B330</f>
        <v/>
      </c>
      <c r="B313" s="18" t="str">
        <f>'Almacén '!D330</f>
        <v/>
      </c>
      <c r="C313" s="23">
        <f>'Almacén '!E330</f>
        <v>1</v>
      </c>
      <c r="D313" s="24" t="str">
        <f>'Almacén '!F330</f>
        <v/>
      </c>
      <c r="E313" s="24">
        <f>'Almacén '!G330</f>
        <v>0</v>
      </c>
      <c r="F313" s="21" t="str">
        <f>'Almacén '!A330</f>
        <v>LAC-016</v>
      </c>
      <c r="G313" s="4"/>
      <c r="H313" s="4"/>
      <c r="I313" s="4"/>
      <c r="J313" s="4"/>
      <c r="K313" s="4"/>
      <c r="L313" s="4"/>
      <c r="M313" s="4"/>
      <c r="N313" s="4"/>
      <c r="O313" s="4"/>
      <c r="P313" s="4"/>
      <c r="Q313" s="4"/>
      <c r="R313" s="4"/>
      <c r="S313" s="4"/>
      <c r="T313" s="4"/>
      <c r="U313" s="4"/>
      <c r="V313" s="4"/>
      <c r="W313" s="4"/>
      <c r="X313" s="4"/>
      <c r="Y313" s="4"/>
      <c r="Z313" s="4"/>
    </row>
    <row r="314">
      <c r="A314" s="17" t="str">
        <f>'Almacén '!B331</f>
        <v/>
      </c>
      <c r="B314" s="18" t="str">
        <f>'Almacén '!D331</f>
        <v/>
      </c>
      <c r="C314" s="23">
        <f>'Almacén '!E331</f>
        <v>1</v>
      </c>
      <c r="D314" s="24" t="str">
        <f>'Almacén '!F331</f>
        <v/>
      </c>
      <c r="E314" s="24">
        <f>'Almacén '!G331</f>
        <v>0</v>
      </c>
      <c r="F314" s="21" t="str">
        <f>'Almacén '!A331</f>
        <v>LAC-017</v>
      </c>
      <c r="G314" s="4"/>
      <c r="H314" s="4"/>
      <c r="I314" s="4"/>
      <c r="J314" s="4"/>
      <c r="K314" s="4"/>
      <c r="L314" s="4"/>
      <c r="M314" s="4"/>
      <c r="N314" s="4"/>
      <c r="O314" s="4"/>
      <c r="P314" s="4"/>
      <c r="Q314" s="4"/>
      <c r="R314" s="4"/>
      <c r="S314" s="4"/>
      <c r="T314" s="4"/>
      <c r="U314" s="4"/>
      <c r="V314" s="4"/>
      <c r="W314" s="4"/>
      <c r="X314" s="4"/>
      <c r="Y314" s="4"/>
      <c r="Z314" s="4"/>
    </row>
    <row r="315">
      <c r="A315" s="17" t="str">
        <f>'Almacén '!B332</f>
        <v/>
      </c>
      <c r="B315" s="18" t="str">
        <f>'Almacén '!D332</f>
        <v/>
      </c>
      <c r="C315" s="23">
        <f>'Almacén '!E332</f>
        <v>1</v>
      </c>
      <c r="D315" s="24" t="str">
        <f>'Almacén '!F332</f>
        <v/>
      </c>
      <c r="E315" s="24">
        <f>'Almacén '!G332</f>
        <v>0</v>
      </c>
      <c r="F315" s="21" t="str">
        <f>'Almacén '!A332</f>
        <v>LAC-018</v>
      </c>
      <c r="G315" s="4"/>
      <c r="H315" s="4"/>
      <c r="I315" s="4"/>
      <c r="J315" s="4"/>
      <c r="K315" s="4"/>
      <c r="L315" s="4"/>
      <c r="M315" s="4"/>
      <c r="N315" s="4"/>
      <c r="O315" s="4"/>
      <c r="P315" s="4"/>
      <c r="Q315" s="4"/>
      <c r="R315" s="4"/>
      <c r="S315" s="4"/>
      <c r="T315" s="4"/>
      <c r="U315" s="4"/>
      <c r="V315" s="4"/>
      <c r="W315" s="4"/>
      <c r="X315" s="4"/>
      <c r="Y315" s="4"/>
      <c r="Z315" s="4"/>
    </row>
    <row r="316">
      <c r="A316" s="17" t="str">
        <f>'Almacén '!B333</f>
        <v/>
      </c>
      <c r="B316" s="18" t="str">
        <f>'Almacén '!D333</f>
        <v/>
      </c>
      <c r="C316" s="23">
        <f>'Almacén '!E333</f>
        <v>1</v>
      </c>
      <c r="D316" s="24" t="str">
        <f>'Almacén '!F333</f>
        <v/>
      </c>
      <c r="E316" s="24">
        <f>'Almacén '!G333</f>
        <v>0</v>
      </c>
      <c r="F316" s="21" t="str">
        <f>'Almacén '!A333</f>
        <v>LAC-019</v>
      </c>
      <c r="G316" s="4"/>
      <c r="H316" s="4"/>
      <c r="I316" s="4"/>
      <c r="J316" s="4"/>
      <c r="K316" s="4"/>
      <c r="L316" s="4"/>
      <c r="M316" s="4"/>
      <c r="N316" s="4"/>
      <c r="O316" s="4"/>
      <c r="P316" s="4"/>
      <c r="Q316" s="4"/>
      <c r="R316" s="4"/>
      <c r="S316" s="4"/>
      <c r="T316" s="4"/>
      <c r="U316" s="4"/>
      <c r="V316" s="4"/>
      <c r="W316" s="4"/>
      <c r="X316" s="4"/>
      <c r="Y316" s="4"/>
      <c r="Z316" s="4"/>
    </row>
    <row r="317">
      <c r="A317" s="17" t="str">
        <f>'Almacén '!B334</f>
        <v/>
      </c>
      <c r="B317" s="18" t="str">
        <f>'Almacén '!D334</f>
        <v/>
      </c>
      <c r="C317" s="23">
        <f>'Almacén '!E334</f>
        <v>1</v>
      </c>
      <c r="D317" s="24" t="str">
        <f>'Almacén '!F334</f>
        <v/>
      </c>
      <c r="E317" s="24">
        <f>'Almacén '!G334</f>
        <v>0</v>
      </c>
      <c r="F317" s="21" t="str">
        <f>'Almacén '!A334</f>
        <v>LAC-020</v>
      </c>
      <c r="G317" s="4"/>
      <c r="H317" s="4"/>
      <c r="I317" s="4"/>
      <c r="J317" s="4"/>
      <c r="K317" s="4"/>
      <c r="L317" s="4"/>
      <c r="M317" s="4"/>
      <c r="N317" s="4"/>
      <c r="O317" s="4"/>
      <c r="P317" s="4"/>
      <c r="Q317" s="4"/>
      <c r="R317" s="4"/>
      <c r="S317" s="4"/>
      <c r="T317" s="4"/>
      <c r="U317" s="4"/>
      <c r="V317" s="4"/>
      <c r="W317" s="4"/>
      <c r="X317" s="4"/>
      <c r="Y317" s="4"/>
      <c r="Z317" s="4"/>
    </row>
    <row r="318">
      <c r="A318" s="17" t="str">
        <f>'Almacén '!B335</f>
        <v/>
      </c>
      <c r="B318" s="18" t="str">
        <f>'Almacén '!D335</f>
        <v/>
      </c>
      <c r="C318" s="23">
        <f>'Almacén '!E335</f>
        <v>1</v>
      </c>
      <c r="D318" s="24" t="str">
        <f>'Almacén '!F335</f>
        <v/>
      </c>
      <c r="E318" s="24">
        <f>'Almacén '!G335</f>
        <v>0</v>
      </c>
      <c r="F318" s="21" t="str">
        <f>'Almacén '!A335</f>
        <v>LAC-021</v>
      </c>
      <c r="G318" s="4"/>
      <c r="H318" s="4"/>
      <c r="I318" s="4"/>
      <c r="J318" s="4"/>
      <c r="K318" s="4"/>
      <c r="L318" s="4"/>
      <c r="M318" s="4"/>
      <c r="N318" s="4"/>
      <c r="O318" s="4"/>
      <c r="P318" s="4"/>
      <c r="Q318" s="4"/>
      <c r="R318" s="4"/>
      <c r="S318" s="4"/>
      <c r="T318" s="4"/>
      <c r="U318" s="4"/>
      <c r="V318" s="4"/>
      <c r="W318" s="4"/>
      <c r="X318" s="4"/>
      <c r="Y318" s="4"/>
      <c r="Z318" s="4"/>
    </row>
    <row r="319">
      <c r="A319" s="17" t="str">
        <f>'Almacén '!B336</f>
        <v/>
      </c>
      <c r="B319" s="18" t="str">
        <f>'Almacén '!D336</f>
        <v/>
      </c>
      <c r="C319" s="23">
        <f>'Almacén '!E336</f>
        <v>1</v>
      </c>
      <c r="D319" s="24" t="str">
        <f>'Almacén '!F336</f>
        <v/>
      </c>
      <c r="E319" s="24">
        <f>'Almacén '!G336</f>
        <v>0</v>
      </c>
      <c r="F319" s="21" t="str">
        <f>'Almacén '!A336</f>
        <v>LAC-022</v>
      </c>
      <c r="G319" s="4"/>
      <c r="H319" s="4"/>
      <c r="I319" s="4"/>
      <c r="J319" s="4"/>
      <c r="K319" s="4"/>
      <c r="L319" s="4"/>
      <c r="M319" s="4"/>
      <c r="N319" s="4"/>
      <c r="O319" s="4"/>
      <c r="P319" s="4"/>
      <c r="Q319" s="4"/>
      <c r="R319" s="4"/>
      <c r="S319" s="4"/>
      <c r="T319" s="4"/>
      <c r="U319" s="4"/>
      <c r="V319" s="4"/>
      <c r="W319" s="4"/>
      <c r="X319" s="4"/>
      <c r="Y319" s="4"/>
      <c r="Z319" s="4"/>
    </row>
    <row r="320">
      <c r="A320" s="17" t="str">
        <f>'Almacén '!B337</f>
        <v/>
      </c>
      <c r="B320" s="18" t="str">
        <f>'Almacén '!D337</f>
        <v/>
      </c>
      <c r="C320" s="23">
        <f>'Almacén '!E337</f>
        <v>1</v>
      </c>
      <c r="D320" s="24" t="str">
        <f>'Almacén '!F337</f>
        <v/>
      </c>
      <c r="E320" s="24">
        <f>'Almacén '!G337</f>
        <v>0</v>
      </c>
      <c r="F320" s="21" t="str">
        <f>'Almacén '!A337</f>
        <v>LAC-023</v>
      </c>
      <c r="G320" s="4"/>
      <c r="H320" s="4"/>
      <c r="I320" s="4"/>
      <c r="J320" s="4"/>
      <c r="K320" s="4"/>
      <c r="L320" s="4"/>
      <c r="M320" s="4"/>
      <c r="N320" s="4"/>
      <c r="O320" s="4"/>
      <c r="P320" s="4"/>
      <c r="Q320" s="4"/>
      <c r="R320" s="4"/>
      <c r="S320" s="4"/>
      <c r="T320" s="4"/>
      <c r="U320" s="4"/>
      <c r="V320" s="4"/>
      <c r="W320" s="4"/>
      <c r="X320" s="4"/>
      <c r="Y320" s="4"/>
      <c r="Z320" s="4"/>
    </row>
    <row r="321">
      <c r="A321" s="17" t="str">
        <f>'Almacén '!B338</f>
        <v/>
      </c>
      <c r="B321" s="18" t="str">
        <f>'Almacén '!D338</f>
        <v/>
      </c>
      <c r="C321" s="23">
        <f>'Almacén '!E338</f>
        <v>1</v>
      </c>
      <c r="D321" s="24" t="str">
        <f>'Almacén '!F338</f>
        <v/>
      </c>
      <c r="E321" s="24">
        <f>'Almacén '!G338</f>
        <v>0</v>
      </c>
      <c r="F321" s="21" t="str">
        <f>'Almacén '!A338</f>
        <v>LAC-024</v>
      </c>
      <c r="G321" s="4"/>
      <c r="H321" s="4"/>
      <c r="I321" s="4"/>
      <c r="J321" s="4"/>
      <c r="K321" s="4"/>
      <c r="L321" s="4"/>
      <c r="M321" s="4"/>
      <c r="N321" s="4"/>
      <c r="O321" s="4"/>
      <c r="P321" s="4"/>
      <c r="Q321" s="4"/>
      <c r="R321" s="4"/>
      <c r="S321" s="4"/>
      <c r="T321" s="4"/>
      <c r="U321" s="4"/>
      <c r="V321" s="4"/>
      <c r="W321" s="4"/>
      <c r="X321" s="4"/>
      <c r="Y321" s="4"/>
      <c r="Z321" s="4"/>
    </row>
    <row r="322">
      <c r="A322" s="17" t="str">
        <f>'Almacén '!B339</f>
        <v/>
      </c>
      <c r="B322" s="18" t="str">
        <f>'Almacén '!D339</f>
        <v/>
      </c>
      <c r="C322" s="23">
        <f>'Almacén '!E339</f>
        <v>1</v>
      </c>
      <c r="D322" s="24" t="str">
        <f>'Almacén '!F339</f>
        <v/>
      </c>
      <c r="E322" s="24">
        <f>'Almacén '!G339</f>
        <v>0</v>
      </c>
      <c r="F322" s="21" t="str">
        <f>'Almacén '!A339</f>
        <v>LAC-025</v>
      </c>
      <c r="G322" s="4"/>
      <c r="H322" s="4"/>
      <c r="I322" s="4"/>
      <c r="J322" s="4"/>
      <c r="K322" s="4"/>
      <c r="L322" s="4"/>
      <c r="M322" s="4"/>
      <c r="N322" s="4"/>
      <c r="O322" s="4"/>
      <c r="P322" s="4"/>
      <c r="Q322" s="4"/>
      <c r="R322" s="4"/>
      <c r="S322" s="4"/>
      <c r="T322" s="4"/>
      <c r="U322" s="4"/>
      <c r="V322" s="4"/>
      <c r="W322" s="4"/>
      <c r="X322" s="4"/>
      <c r="Y322" s="4"/>
      <c r="Z322" s="4"/>
    </row>
    <row r="323">
      <c r="A323" s="17" t="str">
        <f>'Almacén '!B340</f>
        <v/>
      </c>
      <c r="B323" s="18" t="str">
        <f>'Almacén '!D340</f>
        <v/>
      </c>
      <c r="C323" s="23">
        <f>'Almacén '!E340</f>
        <v>1</v>
      </c>
      <c r="D323" s="24" t="str">
        <f>'Almacén '!F340</f>
        <v/>
      </c>
      <c r="E323" s="24">
        <f>'Almacén '!G340</f>
        <v>0</v>
      </c>
      <c r="F323" s="21" t="str">
        <f>'Almacén '!A340</f>
        <v>LAC-026</v>
      </c>
      <c r="G323" s="4"/>
      <c r="H323" s="4"/>
      <c r="I323" s="4"/>
      <c r="J323" s="4"/>
      <c r="K323" s="4"/>
      <c r="L323" s="4"/>
      <c r="M323" s="4"/>
      <c r="N323" s="4"/>
      <c r="O323" s="4"/>
      <c r="P323" s="4"/>
      <c r="Q323" s="4"/>
      <c r="R323" s="4"/>
      <c r="S323" s="4"/>
      <c r="T323" s="4"/>
      <c r="U323" s="4"/>
      <c r="V323" s="4"/>
      <c r="W323" s="4"/>
      <c r="X323" s="4"/>
      <c r="Y323" s="4"/>
      <c r="Z323" s="4"/>
    </row>
    <row r="324">
      <c r="A324" s="17" t="str">
        <f>'Almacén '!B341</f>
        <v/>
      </c>
      <c r="B324" s="18" t="str">
        <f>'Almacén '!D341</f>
        <v/>
      </c>
      <c r="C324" s="23">
        <f>'Almacén '!E341</f>
        <v>1</v>
      </c>
      <c r="D324" s="24" t="str">
        <f>'Almacén '!F341</f>
        <v/>
      </c>
      <c r="E324" s="24">
        <f>'Almacén '!G341</f>
        <v>0</v>
      </c>
      <c r="F324" s="21" t="str">
        <f>'Almacén '!A341</f>
        <v>LAC-027</v>
      </c>
      <c r="G324" s="4"/>
      <c r="H324" s="4"/>
      <c r="I324" s="4"/>
      <c r="J324" s="4"/>
      <c r="K324" s="4"/>
      <c r="L324" s="4"/>
      <c r="M324" s="4"/>
      <c r="N324" s="4"/>
      <c r="O324" s="4"/>
      <c r="P324" s="4"/>
      <c r="Q324" s="4"/>
      <c r="R324" s="4"/>
      <c r="S324" s="4"/>
      <c r="T324" s="4"/>
      <c r="U324" s="4"/>
      <c r="V324" s="4"/>
      <c r="W324" s="4"/>
      <c r="X324" s="4"/>
      <c r="Y324" s="4"/>
      <c r="Z324" s="4"/>
    </row>
    <row r="325">
      <c r="A325" s="17" t="str">
        <f>'Almacén '!B342</f>
        <v/>
      </c>
      <c r="B325" s="18" t="str">
        <f>'Almacén '!D342</f>
        <v/>
      </c>
      <c r="C325" s="23">
        <f>'Almacén '!E342</f>
        <v>1</v>
      </c>
      <c r="D325" s="24" t="str">
        <f>'Almacén '!F342</f>
        <v/>
      </c>
      <c r="E325" s="24">
        <f>'Almacén '!G342</f>
        <v>0</v>
      </c>
      <c r="F325" s="21" t="str">
        <f>'Almacén '!A342</f>
        <v>LAC-028</v>
      </c>
      <c r="G325" s="4"/>
      <c r="H325" s="4"/>
      <c r="I325" s="4"/>
      <c r="J325" s="4"/>
      <c r="K325" s="4"/>
      <c r="L325" s="4"/>
      <c r="M325" s="4"/>
      <c r="N325" s="4"/>
      <c r="O325" s="4"/>
      <c r="P325" s="4"/>
      <c r="Q325" s="4"/>
      <c r="R325" s="4"/>
      <c r="S325" s="4"/>
      <c r="T325" s="4"/>
      <c r="U325" s="4"/>
      <c r="V325" s="4"/>
      <c r="W325" s="4"/>
      <c r="X325" s="4"/>
      <c r="Y325" s="4"/>
      <c r="Z325" s="4"/>
    </row>
    <row r="326">
      <c r="A326" s="17" t="str">
        <f>'Almacén '!B343</f>
        <v/>
      </c>
      <c r="B326" s="18" t="str">
        <f>'Almacén '!D343</f>
        <v/>
      </c>
      <c r="C326" s="23">
        <f>'Almacén '!E343</f>
        <v>1</v>
      </c>
      <c r="D326" s="24" t="str">
        <f>'Almacén '!F343</f>
        <v/>
      </c>
      <c r="E326" s="24">
        <f>'Almacén '!G343</f>
        <v>0</v>
      </c>
      <c r="F326" s="21" t="str">
        <f>'Almacén '!A343</f>
        <v>LAC-029</v>
      </c>
      <c r="G326" s="4"/>
      <c r="H326" s="4"/>
      <c r="I326" s="4"/>
      <c r="J326" s="4"/>
      <c r="K326" s="4"/>
      <c r="L326" s="4"/>
      <c r="M326" s="4"/>
      <c r="N326" s="4"/>
      <c r="O326" s="4"/>
      <c r="P326" s="4"/>
      <c r="Q326" s="4"/>
      <c r="R326" s="4"/>
      <c r="S326" s="4"/>
      <c r="T326" s="4"/>
      <c r="U326" s="4"/>
      <c r="V326" s="4"/>
      <c r="W326" s="4"/>
      <c r="X326" s="4"/>
      <c r="Y326" s="4"/>
      <c r="Z326" s="4"/>
    </row>
    <row r="327">
      <c r="A327" s="17" t="str">
        <f>'Almacén '!B344</f>
        <v/>
      </c>
      <c r="B327" s="18" t="str">
        <f>'Almacén '!D344</f>
        <v/>
      </c>
      <c r="C327" s="23">
        <f>'Almacén '!E344</f>
        <v>1</v>
      </c>
      <c r="D327" s="24" t="str">
        <f>'Almacén '!F344</f>
        <v/>
      </c>
      <c r="E327" s="24">
        <f>'Almacén '!G344</f>
        <v>0</v>
      </c>
      <c r="F327" s="21" t="str">
        <f>'Almacén '!A344</f>
        <v>LAC-030</v>
      </c>
      <c r="G327" s="4"/>
      <c r="H327" s="4"/>
      <c r="I327" s="4"/>
      <c r="J327" s="4"/>
      <c r="K327" s="4"/>
      <c r="L327" s="4"/>
      <c r="M327" s="4"/>
      <c r="N327" s="4"/>
      <c r="O327" s="4"/>
      <c r="P327" s="4"/>
      <c r="Q327" s="4"/>
      <c r="R327" s="4"/>
      <c r="S327" s="4"/>
      <c r="T327" s="4"/>
      <c r="U327" s="4"/>
      <c r="V327" s="4"/>
      <c r="W327" s="4"/>
      <c r="X327" s="4"/>
      <c r="Y327" s="4"/>
      <c r="Z327" s="4"/>
    </row>
    <row r="328">
      <c r="A328" s="17" t="str">
        <f>'Almacén '!B345</f>
        <v/>
      </c>
      <c r="B328" s="18" t="str">
        <f>'Almacén '!D345</f>
        <v/>
      </c>
      <c r="C328" s="23">
        <f>'Almacén '!E345</f>
        <v>1</v>
      </c>
      <c r="D328" s="24" t="str">
        <f>'Almacén '!F345</f>
        <v/>
      </c>
      <c r="E328" s="24">
        <f>'Almacén '!G345</f>
        <v>0</v>
      </c>
      <c r="F328" s="21" t="str">
        <f>'Almacén '!A345</f>
        <v>LAC-031</v>
      </c>
      <c r="G328" s="4"/>
      <c r="H328" s="4"/>
      <c r="I328" s="4"/>
      <c r="J328" s="4"/>
      <c r="K328" s="4"/>
      <c r="L328" s="4"/>
      <c r="M328" s="4"/>
      <c r="N328" s="4"/>
      <c r="O328" s="4"/>
      <c r="P328" s="4"/>
      <c r="Q328" s="4"/>
      <c r="R328" s="4"/>
      <c r="S328" s="4"/>
      <c r="T328" s="4"/>
      <c r="U328" s="4"/>
      <c r="V328" s="4"/>
      <c r="W328" s="4"/>
      <c r="X328" s="4"/>
      <c r="Y328" s="4"/>
      <c r="Z328" s="4"/>
    </row>
    <row r="329">
      <c r="A329" s="17" t="str">
        <f>'Almacén '!B346</f>
        <v/>
      </c>
      <c r="B329" s="18" t="str">
        <f>'Almacén '!D346</f>
        <v/>
      </c>
      <c r="C329" s="23">
        <f>'Almacén '!E346</f>
        <v>1</v>
      </c>
      <c r="D329" s="24" t="str">
        <f>'Almacén '!F346</f>
        <v/>
      </c>
      <c r="E329" s="24">
        <f>'Almacén '!G346</f>
        <v>0</v>
      </c>
      <c r="F329" s="21" t="str">
        <f>'Almacén '!A346</f>
        <v>LAC-032</v>
      </c>
      <c r="G329" s="4"/>
      <c r="H329" s="4"/>
      <c r="I329" s="4"/>
      <c r="J329" s="4"/>
      <c r="K329" s="4"/>
      <c r="L329" s="4"/>
      <c r="M329" s="4"/>
      <c r="N329" s="4"/>
      <c r="O329" s="4"/>
      <c r="P329" s="4"/>
      <c r="Q329" s="4"/>
      <c r="R329" s="4"/>
      <c r="S329" s="4"/>
      <c r="T329" s="4"/>
      <c r="U329" s="4"/>
      <c r="V329" s="4"/>
      <c r="W329" s="4"/>
      <c r="X329" s="4"/>
      <c r="Y329" s="4"/>
      <c r="Z329" s="4"/>
    </row>
    <row r="330">
      <c r="A330" s="17" t="str">
        <f>'Almacén '!B347</f>
        <v/>
      </c>
      <c r="B330" s="18" t="str">
        <f>'Almacén '!D347</f>
        <v/>
      </c>
      <c r="C330" s="23">
        <f>'Almacén '!E347</f>
        <v>1</v>
      </c>
      <c r="D330" s="24" t="str">
        <f>'Almacén '!F347</f>
        <v/>
      </c>
      <c r="E330" s="24">
        <f>'Almacén '!G347</f>
        <v>0</v>
      </c>
      <c r="F330" s="21" t="str">
        <f>'Almacén '!A347</f>
        <v>LAC-033</v>
      </c>
      <c r="G330" s="4"/>
      <c r="H330" s="4"/>
      <c r="I330" s="4"/>
      <c r="J330" s="4"/>
      <c r="K330" s="4"/>
      <c r="L330" s="4"/>
      <c r="M330" s="4"/>
      <c r="N330" s="4"/>
      <c r="O330" s="4"/>
      <c r="P330" s="4"/>
      <c r="Q330" s="4"/>
      <c r="R330" s="4"/>
      <c r="S330" s="4"/>
      <c r="T330" s="4"/>
      <c r="U330" s="4"/>
      <c r="V330" s="4"/>
      <c r="W330" s="4"/>
      <c r="X330" s="4"/>
      <c r="Y330" s="4"/>
      <c r="Z330" s="4"/>
    </row>
    <row r="331">
      <c r="A331" s="17" t="str">
        <f>'Almacén '!B348</f>
        <v/>
      </c>
      <c r="B331" s="18" t="str">
        <f>'Almacén '!D348</f>
        <v/>
      </c>
      <c r="C331" s="23">
        <f>'Almacén '!E348</f>
        <v>1</v>
      </c>
      <c r="D331" s="24" t="str">
        <f>'Almacén '!F348</f>
        <v/>
      </c>
      <c r="E331" s="24">
        <f>'Almacén '!G348</f>
        <v>0</v>
      </c>
      <c r="F331" s="21" t="str">
        <f>'Almacén '!A348</f>
        <v>LAC-034</v>
      </c>
      <c r="G331" s="4"/>
      <c r="H331" s="4"/>
      <c r="I331" s="4"/>
      <c r="J331" s="4"/>
      <c r="K331" s="4"/>
      <c r="L331" s="4"/>
      <c r="M331" s="4"/>
      <c r="N331" s="4"/>
      <c r="O331" s="4"/>
      <c r="P331" s="4"/>
      <c r="Q331" s="4"/>
      <c r="R331" s="4"/>
      <c r="S331" s="4"/>
      <c r="T331" s="4"/>
      <c r="U331" s="4"/>
      <c r="V331" s="4"/>
      <c r="W331" s="4"/>
      <c r="X331" s="4"/>
      <c r="Y331" s="4"/>
      <c r="Z331" s="4"/>
    </row>
    <row r="332">
      <c r="A332" s="17" t="str">
        <f>'Almacén '!B349</f>
        <v/>
      </c>
      <c r="B332" s="18" t="str">
        <f>'Almacén '!D349</f>
        <v/>
      </c>
      <c r="C332" s="23">
        <f>'Almacén '!E349</f>
        <v>1</v>
      </c>
      <c r="D332" s="24" t="str">
        <f>'Almacén '!F349</f>
        <v/>
      </c>
      <c r="E332" s="24">
        <f>'Almacén '!G349</f>
        <v>0</v>
      </c>
      <c r="F332" s="21" t="str">
        <f>'Almacén '!A349</f>
        <v>LAC-035</v>
      </c>
      <c r="G332" s="4"/>
      <c r="H332" s="4"/>
      <c r="I332" s="4"/>
      <c r="J332" s="4"/>
      <c r="K332" s="4"/>
      <c r="L332" s="4"/>
      <c r="M332" s="4"/>
      <c r="N332" s="4"/>
      <c r="O332" s="4"/>
      <c r="P332" s="4"/>
      <c r="Q332" s="4"/>
      <c r="R332" s="4"/>
      <c r="S332" s="4"/>
      <c r="T332" s="4"/>
      <c r="U332" s="4"/>
      <c r="V332" s="4"/>
      <c r="W332" s="4"/>
      <c r="X332" s="4"/>
      <c r="Y332" s="4"/>
      <c r="Z332" s="4"/>
    </row>
    <row r="333">
      <c r="A333" s="17" t="str">
        <f>'Almacén '!B350</f>
        <v/>
      </c>
      <c r="B333" s="18" t="str">
        <f>'Almacén '!D350</f>
        <v/>
      </c>
      <c r="C333" s="23">
        <f>'Almacén '!E350</f>
        <v>1</v>
      </c>
      <c r="D333" s="24" t="str">
        <f>'Almacén '!F350</f>
        <v/>
      </c>
      <c r="E333" s="24">
        <f>'Almacén '!G350</f>
        <v>0</v>
      </c>
      <c r="F333" s="21" t="str">
        <f>'Almacén '!A350</f>
        <v>LAC-036</v>
      </c>
      <c r="G333" s="4"/>
      <c r="H333" s="4"/>
      <c r="I333" s="4"/>
      <c r="J333" s="4"/>
      <c r="K333" s="4"/>
      <c r="L333" s="4"/>
      <c r="M333" s="4"/>
      <c r="N333" s="4"/>
      <c r="O333" s="4"/>
      <c r="P333" s="4"/>
      <c r="Q333" s="4"/>
      <c r="R333" s="4"/>
      <c r="S333" s="4"/>
      <c r="T333" s="4"/>
      <c r="U333" s="4"/>
      <c r="V333" s="4"/>
      <c r="W333" s="4"/>
      <c r="X333" s="4"/>
      <c r="Y333" s="4"/>
      <c r="Z333" s="4"/>
    </row>
    <row r="334">
      <c r="A334" s="17" t="str">
        <f>'Almacén '!B351</f>
        <v/>
      </c>
      <c r="B334" s="18" t="str">
        <f>'Almacén '!D351</f>
        <v/>
      </c>
      <c r="C334" s="23">
        <f>'Almacén '!E351</f>
        <v>1</v>
      </c>
      <c r="D334" s="24" t="str">
        <f>'Almacén '!F351</f>
        <v/>
      </c>
      <c r="E334" s="24">
        <f>'Almacén '!G351</f>
        <v>0</v>
      </c>
      <c r="F334" s="21" t="str">
        <f>'Almacén '!A351</f>
        <v>LAC-037</v>
      </c>
      <c r="G334" s="4"/>
      <c r="H334" s="4"/>
      <c r="I334" s="4"/>
      <c r="J334" s="4"/>
      <c r="K334" s="4"/>
      <c r="L334" s="4"/>
      <c r="M334" s="4"/>
      <c r="N334" s="4"/>
      <c r="O334" s="4"/>
      <c r="P334" s="4"/>
      <c r="Q334" s="4"/>
      <c r="R334" s="4"/>
      <c r="S334" s="4"/>
      <c r="T334" s="4"/>
      <c r="U334" s="4"/>
      <c r="V334" s="4"/>
      <c r="W334" s="4"/>
      <c r="X334" s="4"/>
      <c r="Y334" s="4"/>
      <c r="Z334" s="4"/>
    </row>
    <row r="335">
      <c r="A335" s="17" t="str">
        <f>'Almacén '!B352</f>
        <v/>
      </c>
      <c r="B335" s="18" t="str">
        <f>'Almacén '!D352</f>
        <v/>
      </c>
      <c r="C335" s="23">
        <f>'Almacén '!E352</f>
        <v>1</v>
      </c>
      <c r="D335" s="24" t="str">
        <f>'Almacén '!F352</f>
        <v/>
      </c>
      <c r="E335" s="24">
        <f>'Almacén '!G352</f>
        <v>0</v>
      </c>
      <c r="F335" s="21" t="str">
        <f>'Almacén '!A352</f>
        <v>LAC-038</v>
      </c>
      <c r="G335" s="4"/>
      <c r="H335" s="4"/>
      <c r="I335" s="4"/>
      <c r="J335" s="4"/>
      <c r="K335" s="4"/>
      <c r="L335" s="4"/>
      <c r="M335" s="4"/>
      <c r="N335" s="4"/>
      <c r="O335" s="4"/>
      <c r="P335" s="4"/>
      <c r="Q335" s="4"/>
      <c r="R335" s="4"/>
      <c r="S335" s="4"/>
      <c r="T335" s="4"/>
      <c r="U335" s="4"/>
      <c r="V335" s="4"/>
      <c r="W335" s="4"/>
      <c r="X335" s="4"/>
      <c r="Y335" s="4"/>
      <c r="Z335" s="4"/>
    </row>
    <row r="336">
      <c r="A336" s="17" t="str">
        <f>'Almacén '!B353</f>
        <v/>
      </c>
      <c r="B336" s="18" t="str">
        <f>'Almacén '!D353</f>
        <v/>
      </c>
      <c r="C336" s="23">
        <f>'Almacén '!E353</f>
        <v>1</v>
      </c>
      <c r="D336" s="24" t="str">
        <f>'Almacén '!F353</f>
        <v/>
      </c>
      <c r="E336" s="24">
        <f>'Almacén '!G353</f>
        <v>0</v>
      </c>
      <c r="F336" s="21" t="str">
        <f>'Almacén '!A353</f>
        <v>LAC-039</v>
      </c>
      <c r="G336" s="4"/>
      <c r="H336" s="4"/>
      <c r="I336" s="4"/>
      <c r="J336" s="4"/>
      <c r="K336" s="4"/>
      <c r="L336" s="4"/>
      <c r="M336" s="4"/>
      <c r="N336" s="4"/>
      <c r="O336" s="4"/>
      <c r="P336" s="4"/>
      <c r="Q336" s="4"/>
      <c r="R336" s="4"/>
      <c r="S336" s="4"/>
      <c r="T336" s="4"/>
      <c r="U336" s="4"/>
      <c r="V336" s="4"/>
      <c r="W336" s="4"/>
      <c r="X336" s="4"/>
      <c r="Y336" s="4"/>
      <c r="Z336" s="4"/>
    </row>
    <row r="337">
      <c r="A337" s="17" t="str">
        <f>'Almacén '!B354</f>
        <v/>
      </c>
      <c r="B337" s="18" t="str">
        <f>'Almacén '!D354</f>
        <v/>
      </c>
      <c r="C337" s="23">
        <f>'Almacén '!E354</f>
        <v>1</v>
      </c>
      <c r="D337" s="24" t="str">
        <f>'Almacén '!F354</f>
        <v/>
      </c>
      <c r="E337" s="24">
        <f>'Almacén '!G354</f>
        <v>0</v>
      </c>
      <c r="F337" s="21" t="str">
        <f>'Almacén '!A354</f>
        <v>LAC-040</v>
      </c>
      <c r="G337" s="4"/>
      <c r="H337" s="4"/>
      <c r="I337" s="4"/>
      <c r="J337" s="4"/>
      <c r="K337" s="4"/>
      <c r="L337" s="4"/>
      <c r="M337" s="4"/>
      <c r="N337" s="4"/>
      <c r="O337" s="4"/>
      <c r="P337" s="4"/>
      <c r="Q337" s="4"/>
      <c r="R337" s="4"/>
      <c r="S337" s="4"/>
      <c r="T337" s="4"/>
      <c r="U337" s="4"/>
      <c r="V337" s="4"/>
      <c r="W337" s="4"/>
      <c r="X337" s="4"/>
      <c r="Y337" s="4"/>
      <c r="Z337" s="4"/>
    </row>
    <row r="338">
      <c r="A338" s="17" t="str">
        <f>'Almacén '!B355</f>
        <v/>
      </c>
      <c r="B338" s="18" t="str">
        <f>'Almacén '!D355</f>
        <v/>
      </c>
      <c r="C338" s="23">
        <f>'Almacén '!E355</f>
        <v>1</v>
      </c>
      <c r="D338" s="24" t="str">
        <f>'Almacén '!F355</f>
        <v/>
      </c>
      <c r="E338" s="24">
        <f>'Almacén '!G355</f>
        <v>0</v>
      </c>
      <c r="F338" s="21" t="str">
        <f>'Almacén '!A355</f>
        <v>LAC-041</v>
      </c>
      <c r="G338" s="4"/>
      <c r="H338" s="4"/>
      <c r="I338" s="4"/>
      <c r="J338" s="4"/>
      <c r="K338" s="4"/>
      <c r="L338" s="4"/>
      <c r="M338" s="4"/>
      <c r="N338" s="4"/>
      <c r="O338" s="4"/>
      <c r="P338" s="4"/>
      <c r="Q338" s="4"/>
      <c r="R338" s="4"/>
      <c r="S338" s="4"/>
      <c r="T338" s="4"/>
      <c r="U338" s="4"/>
      <c r="V338" s="4"/>
      <c r="W338" s="4"/>
      <c r="X338" s="4"/>
      <c r="Y338" s="4"/>
      <c r="Z338" s="4"/>
    </row>
    <row r="339">
      <c r="A339" s="17" t="str">
        <f>'Almacén '!B356</f>
        <v/>
      </c>
      <c r="B339" s="18" t="str">
        <f>'Almacén '!D356</f>
        <v/>
      </c>
      <c r="C339" s="23">
        <f>'Almacén '!E356</f>
        <v>1</v>
      </c>
      <c r="D339" s="24" t="str">
        <f>'Almacén '!F356</f>
        <v/>
      </c>
      <c r="E339" s="24">
        <f>'Almacén '!G356</f>
        <v>0</v>
      </c>
      <c r="F339" s="21" t="str">
        <f>'Almacén '!A356</f>
        <v>LAC-042</v>
      </c>
      <c r="G339" s="4"/>
      <c r="H339" s="4"/>
      <c r="I339" s="4"/>
      <c r="J339" s="4"/>
      <c r="K339" s="4"/>
      <c r="L339" s="4"/>
      <c r="M339" s="4"/>
      <c r="N339" s="4"/>
      <c r="O339" s="4"/>
      <c r="P339" s="4"/>
      <c r="Q339" s="4"/>
      <c r="R339" s="4"/>
      <c r="S339" s="4"/>
      <c r="T339" s="4"/>
      <c r="U339" s="4"/>
      <c r="V339" s="4"/>
      <c r="W339" s="4"/>
      <c r="X339" s="4"/>
      <c r="Y339" s="4"/>
      <c r="Z339" s="4"/>
    </row>
    <row r="340">
      <c r="A340" s="17" t="str">
        <f>'Almacén '!B357</f>
        <v/>
      </c>
      <c r="B340" s="18" t="str">
        <f>'Almacén '!D357</f>
        <v/>
      </c>
      <c r="C340" s="23">
        <f>'Almacén '!E357</f>
        <v>1</v>
      </c>
      <c r="D340" s="24" t="str">
        <f>'Almacén '!F357</f>
        <v/>
      </c>
      <c r="E340" s="24">
        <f>'Almacén '!G357</f>
        <v>0</v>
      </c>
      <c r="F340" s="21" t="str">
        <f>'Almacén '!A357</f>
        <v>LAC-043</v>
      </c>
      <c r="G340" s="4"/>
      <c r="H340" s="4"/>
      <c r="I340" s="4"/>
      <c r="J340" s="4"/>
      <c r="K340" s="4"/>
      <c r="L340" s="4"/>
      <c r="M340" s="4"/>
      <c r="N340" s="4"/>
      <c r="O340" s="4"/>
      <c r="P340" s="4"/>
      <c r="Q340" s="4"/>
      <c r="R340" s="4"/>
      <c r="S340" s="4"/>
      <c r="T340" s="4"/>
      <c r="U340" s="4"/>
      <c r="V340" s="4"/>
      <c r="W340" s="4"/>
      <c r="X340" s="4"/>
      <c r="Y340" s="4"/>
      <c r="Z340" s="4"/>
    </row>
    <row r="341">
      <c r="A341" s="17" t="str">
        <f>'Almacén '!B358</f>
        <v/>
      </c>
      <c r="B341" s="18" t="str">
        <f>'Almacén '!D358</f>
        <v/>
      </c>
      <c r="C341" s="23">
        <f>'Almacén '!E358</f>
        <v>1</v>
      </c>
      <c r="D341" s="24" t="str">
        <f>'Almacén '!F358</f>
        <v/>
      </c>
      <c r="E341" s="24">
        <f>'Almacén '!G358</f>
        <v>0</v>
      </c>
      <c r="F341" s="21" t="str">
        <f>'Almacén '!A358</f>
        <v>LAC-044</v>
      </c>
      <c r="G341" s="4"/>
      <c r="H341" s="4"/>
      <c r="I341" s="4"/>
      <c r="J341" s="4"/>
      <c r="K341" s="4"/>
      <c r="L341" s="4"/>
      <c r="M341" s="4"/>
      <c r="N341" s="4"/>
      <c r="O341" s="4"/>
      <c r="P341" s="4"/>
      <c r="Q341" s="4"/>
      <c r="R341" s="4"/>
      <c r="S341" s="4"/>
      <c r="T341" s="4"/>
      <c r="U341" s="4"/>
      <c r="V341" s="4"/>
      <c r="W341" s="4"/>
      <c r="X341" s="4"/>
      <c r="Y341" s="4"/>
      <c r="Z341" s="4"/>
    </row>
    <row r="342">
      <c r="A342" s="17" t="str">
        <f>'Almacén '!B359</f>
        <v/>
      </c>
      <c r="B342" s="18" t="str">
        <f>'Almacén '!D359</f>
        <v/>
      </c>
      <c r="C342" s="23">
        <f>'Almacén '!E359</f>
        <v>1</v>
      </c>
      <c r="D342" s="24" t="str">
        <f>'Almacén '!F359</f>
        <v/>
      </c>
      <c r="E342" s="24">
        <f>'Almacén '!G359</f>
        <v>0</v>
      </c>
      <c r="F342" s="21" t="str">
        <f>'Almacén '!A359</f>
        <v>LAC-045</v>
      </c>
      <c r="G342" s="4"/>
      <c r="H342" s="4"/>
      <c r="I342" s="4"/>
      <c r="J342" s="4"/>
      <c r="K342" s="4"/>
      <c r="L342" s="4"/>
      <c r="M342" s="4"/>
      <c r="N342" s="4"/>
      <c r="O342" s="4"/>
      <c r="P342" s="4"/>
      <c r="Q342" s="4"/>
      <c r="R342" s="4"/>
      <c r="S342" s="4"/>
      <c r="T342" s="4"/>
      <c r="U342" s="4"/>
      <c r="V342" s="4"/>
      <c r="W342" s="4"/>
      <c r="X342" s="4"/>
      <c r="Y342" s="4"/>
      <c r="Z342" s="4"/>
    </row>
    <row r="343">
      <c r="A343" s="17" t="str">
        <f>'Almacén '!B360</f>
        <v/>
      </c>
      <c r="B343" s="18" t="str">
        <f>'Almacén '!D360</f>
        <v/>
      </c>
      <c r="C343" s="23">
        <f>'Almacén '!E360</f>
        <v>1</v>
      </c>
      <c r="D343" s="24" t="str">
        <f>'Almacén '!F360</f>
        <v/>
      </c>
      <c r="E343" s="24">
        <f>'Almacén '!G360</f>
        <v>0</v>
      </c>
      <c r="F343" s="21" t="str">
        <f>'Almacén '!A360</f>
        <v>LAC-046</v>
      </c>
      <c r="G343" s="4"/>
      <c r="H343" s="4"/>
      <c r="I343" s="4"/>
      <c r="J343" s="4"/>
      <c r="K343" s="4"/>
      <c r="L343" s="4"/>
      <c r="M343" s="4"/>
      <c r="N343" s="4"/>
      <c r="O343" s="4"/>
      <c r="P343" s="4"/>
      <c r="Q343" s="4"/>
      <c r="R343" s="4"/>
      <c r="S343" s="4"/>
      <c r="T343" s="4"/>
      <c r="U343" s="4"/>
      <c r="V343" s="4"/>
      <c r="W343" s="4"/>
      <c r="X343" s="4"/>
      <c r="Y343" s="4"/>
      <c r="Z343" s="4"/>
    </row>
    <row r="344">
      <c r="A344" s="17" t="str">
        <f>'Almacén '!B361</f>
        <v/>
      </c>
      <c r="B344" s="18" t="str">
        <f>'Almacén '!D361</f>
        <v/>
      </c>
      <c r="C344" s="23">
        <f>'Almacén '!E361</f>
        <v>1</v>
      </c>
      <c r="D344" s="24" t="str">
        <f>'Almacén '!F361</f>
        <v/>
      </c>
      <c r="E344" s="24">
        <f>'Almacén '!G361</f>
        <v>0</v>
      </c>
      <c r="F344" s="21" t="str">
        <f>'Almacén '!A361</f>
        <v>LAC-047</v>
      </c>
      <c r="G344" s="4"/>
      <c r="H344" s="4"/>
      <c r="I344" s="4"/>
      <c r="J344" s="4"/>
      <c r="K344" s="4"/>
      <c r="L344" s="4"/>
      <c r="M344" s="4"/>
      <c r="N344" s="4"/>
      <c r="O344" s="4"/>
      <c r="P344" s="4"/>
      <c r="Q344" s="4"/>
      <c r="R344" s="4"/>
      <c r="S344" s="4"/>
      <c r="T344" s="4"/>
      <c r="U344" s="4"/>
      <c r="V344" s="4"/>
      <c r="W344" s="4"/>
      <c r="X344" s="4"/>
      <c r="Y344" s="4"/>
      <c r="Z344" s="4"/>
    </row>
    <row r="345">
      <c r="A345" s="17" t="str">
        <f>'Almacén '!B362</f>
        <v/>
      </c>
      <c r="B345" s="18" t="str">
        <f>'Almacén '!D362</f>
        <v/>
      </c>
      <c r="C345" s="23">
        <f>'Almacén '!E362</f>
        <v>1</v>
      </c>
      <c r="D345" s="24" t="str">
        <f>'Almacén '!F362</f>
        <v/>
      </c>
      <c r="E345" s="24">
        <f>'Almacén '!G362</f>
        <v>0</v>
      </c>
      <c r="F345" s="21" t="str">
        <f>'Almacén '!A362</f>
        <v>LAC-048</v>
      </c>
      <c r="G345" s="4"/>
      <c r="H345" s="4"/>
      <c r="I345" s="4"/>
      <c r="J345" s="4"/>
      <c r="K345" s="4"/>
      <c r="L345" s="4"/>
      <c r="M345" s="4"/>
      <c r="N345" s="4"/>
      <c r="O345" s="4"/>
      <c r="P345" s="4"/>
      <c r="Q345" s="4"/>
      <c r="R345" s="4"/>
      <c r="S345" s="4"/>
      <c r="T345" s="4"/>
      <c r="U345" s="4"/>
      <c r="V345" s="4"/>
      <c r="W345" s="4"/>
      <c r="X345" s="4"/>
      <c r="Y345" s="4"/>
      <c r="Z345" s="4"/>
    </row>
    <row r="346">
      <c r="A346" s="17" t="str">
        <f>'Almacén '!B363</f>
        <v/>
      </c>
      <c r="B346" s="18" t="str">
        <f>'Almacén '!D363</f>
        <v/>
      </c>
      <c r="C346" s="23">
        <f>'Almacén '!E363</f>
        <v>1</v>
      </c>
      <c r="D346" s="24" t="str">
        <f>'Almacén '!F363</f>
        <v/>
      </c>
      <c r="E346" s="24">
        <f>'Almacén '!G363</f>
        <v>0</v>
      </c>
      <c r="F346" s="21" t="str">
        <f>'Almacén '!A363</f>
        <v>LAC-049</v>
      </c>
      <c r="G346" s="4"/>
      <c r="H346" s="4"/>
      <c r="I346" s="4"/>
      <c r="J346" s="4"/>
      <c r="K346" s="4"/>
      <c r="L346" s="4"/>
      <c r="M346" s="4"/>
      <c r="N346" s="4"/>
      <c r="O346" s="4"/>
      <c r="P346" s="4"/>
      <c r="Q346" s="4"/>
      <c r="R346" s="4"/>
      <c r="S346" s="4"/>
      <c r="T346" s="4"/>
      <c r="U346" s="4"/>
      <c r="V346" s="4"/>
      <c r="W346" s="4"/>
      <c r="X346" s="4"/>
      <c r="Y346" s="4"/>
      <c r="Z346" s="4"/>
    </row>
    <row r="347">
      <c r="A347" s="17" t="str">
        <f>'Almacén '!B364</f>
        <v/>
      </c>
      <c r="B347" s="18" t="str">
        <f>'Almacén '!D364</f>
        <v/>
      </c>
      <c r="C347" s="23">
        <f>'Almacén '!E364</f>
        <v>1</v>
      </c>
      <c r="D347" s="24" t="str">
        <f>'Almacén '!F364</f>
        <v/>
      </c>
      <c r="E347" s="24">
        <f>'Almacén '!G364</f>
        <v>0</v>
      </c>
      <c r="F347" s="21" t="str">
        <f>'Almacén '!A364</f>
        <v>LAC-050</v>
      </c>
      <c r="G347" s="4"/>
      <c r="H347" s="4"/>
      <c r="I347" s="4"/>
      <c r="J347" s="4"/>
      <c r="K347" s="4"/>
      <c r="L347" s="4"/>
      <c r="M347" s="4"/>
      <c r="N347" s="4"/>
      <c r="O347" s="4"/>
      <c r="P347" s="4"/>
      <c r="Q347" s="4"/>
      <c r="R347" s="4"/>
      <c r="S347" s="4"/>
      <c r="T347" s="4"/>
      <c r="U347" s="4"/>
      <c r="V347" s="4"/>
      <c r="W347" s="4"/>
      <c r="X347" s="4"/>
      <c r="Y347" s="4"/>
      <c r="Z347" s="4"/>
    </row>
    <row r="348">
      <c r="A348" s="17" t="str">
        <f>'Almacén '!B365</f>
        <v/>
      </c>
      <c r="B348" s="18" t="str">
        <f>'Almacén '!D365</f>
        <v/>
      </c>
      <c r="C348" s="23">
        <f>'Almacén '!E365</f>
        <v>1</v>
      </c>
      <c r="D348" s="24" t="str">
        <f>'Almacén '!F365</f>
        <v/>
      </c>
      <c r="E348" s="24">
        <f>'Almacén '!G365</f>
        <v>0</v>
      </c>
      <c r="F348" s="21" t="str">
        <f>'Almacén '!A365</f>
        <v>LAC-051</v>
      </c>
      <c r="G348" s="4"/>
      <c r="H348" s="4"/>
      <c r="I348" s="4"/>
      <c r="J348" s="4"/>
      <c r="K348" s="4"/>
      <c r="L348" s="4"/>
      <c r="M348" s="4"/>
      <c r="N348" s="4"/>
      <c r="O348" s="4"/>
      <c r="P348" s="4"/>
      <c r="Q348" s="4"/>
      <c r="R348" s="4"/>
      <c r="S348" s="4"/>
      <c r="T348" s="4"/>
      <c r="U348" s="4"/>
      <c r="V348" s="4"/>
      <c r="W348" s="4"/>
      <c r="X348" s="4"/>
      <c r="Y348" s="4"/>
      <c r="Z348" s="4"/>
    </row>
    <row r="349">
      <c r="A349" s="17" t="str">
        <f>'Almacén '!B366</f>
        <v/>
      </c>
      <c r="B349" s="18" t="str">
        <f>'Almacén '!D366</f>
        <v/>
      </c>
      <c r="C349" s="23">
        <f>'Almacén '!E366</f>
        <v>1</v>
      </c>
      <c r="D349" s="24" t="str">
        <f>'Almacén '!F366</f>
        <v/>
      </c>
      <c r="E349" s="24">
        <f>'Almacén '!G366</f>
        <v>0</v>
      </c>
      <c r="F349" s="21" t="str">
        <f>'Almacén '!A366</f>
        <v>LAC-052</v>
      </c>
      <c r="G349" s="4"/>
      <c r="H349" s="4"/>
      <c r="I349" s="4"/>
      <c r="J349" s="4"/>
      <c r="K349" s="4"/>
      <c r="L349" s="4"/>
      <c r="M349" s="4"/>
      <c r="N349" s="4"/>
      <c r="O349" s="4"/>
      <c r="P349" s="4"/>
      <c r="Q349" s="4"/>
      <c r="R349" s="4"/>
      <c r="S349" s="4"/>
      <c r="T349" s="4"/>
      <c r="U349" s="4"/>
      <c r="V349" s="4"/>
      <c r="W349" s="4"/>
      <c r="X349" s="4"/>
      <c r="Y349" s="4"/>
      <c r="Z349" s="4"/>
    </row>
    <row r="350">
      <c r="A350" s="17" t="str">
        <f>'Almacén '!B367</f>
        <v/>
      </c>
      <c r="B350" s="18" t="str">
        <f>'Almacén '!D367</f>
        <v/>
      </c>
      <c r="C350" s="23">
        <f>'Almacén '!E367</f>
        <v>1</v>
      </c>
      <c r="D350" s="24" t="str">
        <f>'Almacén '!F367</f>
        <v/>
      </c>
      <c r="E350" s="24">
        <f>'Almacén '!G367</f>
        <v>0</v>
      </c>
      <c r="F350" s="21" t="str">
        <f>'Almacén '!A367</f>
        <v>LAC-053</v>
      </c>
      <c r="G350" s="4"/>
      <c r="H350" s="4"/>
      <c r="I350" s="4"/>
      <c r="J350" s="4"/>
      <c r="K350" s="4"/>
      <c r="L350" s="4"/>
      <c r="M350" s="4"/>
      <c r="N350" s="4"/>
      <c r="O350" s="4"/>
      <c r="P350" s="4"/>
      <c r="Q350" s="4"/>
      <c r="R350" s="4"/>
      <c r="S350" s="4"/>
      <c r="T350" s="4"/>
      <c r="U350" s="4"/>
      <c r="V350" s="4"/>
      <c r="W350" s="4"/>
      <c r="X350" s="4"/>
      <c r="Y350" s="4"/>
      <c r="Z350" s="4"/>
    </row>
    <row r="351">
      <c r="A351" s="17" t="str">
        <f>'Almacén '!B368</f>
        <v/>
      </c>
      <c r="B351" s="18" t="str">
        <f>'Almacén '!D368</f>
        <v/>
      </c>
      <c r="C351" s="23">
        <f>'Almacén '!E368</f>
        <v>1</v>
      </c>
      <c r="D351" s="24" t="str">
        <f>'Almacén '!F368</f>
        <v/>
      </c>
      <c r="E351" s="24">
        <f>'Almacén '!G368</f>
        <v>0</v>
      </c>
      <c r="F351" s="21" t="str">
        <f>'Almacén '!A368</f>
        <v>LAC-054</v>
      </c>
      <c r="G351" s="4"/>
      <c r="H351" s="4"/>
      <c r="I351" s="4"/>
      <c r="J351" s="4"/>
      <c r="K351" s="4"/>
      <c r="L351" s="4"/>
      <c r="M351" s="4"/>
      <c r="N351" s="4"/>
      <c r="O351" s="4"/>
      <c r="P351" s="4"/>
      <c r="Q351" s="4"/>
      <c r="R351" s="4"/>
      <c r="S351" s="4"/>
      <c r="T351" s="4"/>
      <c r="U351" s="4"/>
      <c r="V351" s="4"/>
      <c r="W351" s="4"/>
      <c r="X351" s="4"/>
      <c r="Y351" s="4"/>
      <c r="Z351" s="4"/>
    </row>
    <row r="352">
      <c r="A352" s="17" t="str">
        <f>'Almacén '!B369</f>
        <v/>
      </c>
      <c r="B352" s="18" t="str">
        <f>'Almacén '!D369</f>
        <v/>
      </c>
      <c r="C352" s="23">
        <f>'Almacén '!E369</f>
        <v>1</v>
      </c>
      <c r="D352" s="24" t="str">
        <f>'Almacén '!F369</f>
        <v/>
      </c>
      <c r="E352" s="24">
        <f>'Almacén '!G369</f>
        <v>0</v>
      </c>
      <c r="F352" s="21" t="str">
        <f>'Almacén '!A369</f>
        <v>LAC-055</v>
      </c>
      <c r="G352" s="4"/>
      <c r="H352" s="4"/>
      <c r="I352" s="4"/>
      <c r="J352" s="4"/>
      <c r="K352" s="4"/>
      <c r="L352" s="4"/>
      <c r="M352" s="4"/>
      <c r="N352" s="4"/>
      <c r="O352" s="4"/>
      <c r="P352" s="4"/>
      <c r="Q352" s="4"/>
      <c r="R352" s="4"/>
      <c r="S352" s="4"/>
      <c r="T352" s="4"/>
      <c r="U352" s="4"/>
      <c r="V352" s="4"/>
      <c r="W352" s="4"/>
      <c r="X352" s="4"/>
      <c r="Y352" s="4"/>
      <c r="Z352" s="4"/>
    </row>
    <row r="353">
      <c r="A353" s="17" t="str">
        <f>'Almacén '!B370</f>
        <v/>
      </c>
      <c r="B353" s="18" t="str">
        <f>'Almacén '!D370</f>
        <v/>
      </c>
      <c r="C353" s="23">
        <f>'Almacén '!E370</f>
        <v>1</v>
      </c>
      <c r="D353" s="24" t="str">
        <f>'Almacén '!F370</f>
        <v/>
      </c>
      <c r="E353" s="24">
        <f>'Almacén '!G370</f>
        <v>0</v>
      </c>
      <c r="F353" s="21" t="str">
        <f>'Almacén '!A370</f>
        <v>LAC-056</v>
      </c>
      <c r="G353" s="4"/>
      <c r="H353" s="4"/>
      <c r="I353" s="4"/>
      <c r="J353" s="4"/>
      <c r="K353" s="4"/>
      <c r="L353" s="4"/>
      <c r="M353" s="4"/>
      <c r="N353" s="4"/>
      <c r="O353" s="4"/>
      <c r="P353" s="4"/>
      <c r="Q353" s="4"/>
      <c r="R353" s="4"/>
      <c r="S353" s="4"/>
      <c r="T353" s="4"/>
      <c r="U353" s="4"/>
      <c r="V353" s="4"/>
      <c r="W353" s="4"/>
      <c r="X353" s="4"/>
      <c r="Y353" s="4"/>
      <c r="Z353" s="4"/>
    </row>
    <row r="354">
      <c r="A354" s="17" t="str">
        <f>'Almacén '!B371</f>
        <v/>
      </c>
      <c r="B354" s="18" t="str">
        <f>'Almacén '!D371</f>
        <v/>
      </c>
      <c r="C354" s="23">
        <f>'Almacén '!E371</f>
        <v>1</v>
      </c>
      <c r="D354" s="24" t="str">
        <f>'Almacén '!F371</f>
        <v/>
      </c>
      <c r="E354" s="24">
        <f>'Almacén '!G371</f>
        <v>0</v>
      </c>
      <c r="F354" s="21" t="str">
        <f>'Almacén '!A371</f>
        <v>LAC-057</v>
      </c>
      <c r="G354" s="4"/>
      <c r="H354" s="4"/>
      <c r="I354" s="4"/>
      <c r="J354" s="4"/>
      <c r="K354" s="4"/>
      <c r="L354" s="4"/>
      <c r="M354" s="4"/>
      <c r="N354" s="4"/>
      <c r="O354" s="4"/>
      <c r="P354" s="4"/>
      <c r="Q354" s="4"/>
      <c r="R354" s="4"/>
      <c r="S354" s="4"/>
      <c r="T354" s="4"/>
      <c r="U354" s="4"/>
      <c r="V354" s="4"/>
      <c r="W354" s="4"/>
      <c r="X354" s="4"/>
      <c r="Y354" s="4"/>
      <c r="Z354" s="4"/>
    </row>
    <row r="355">
      <c r="A355" s="17" t="str">
        <f>'Almacén '!B372</f>
        <v/>
      </c>
      <c r="B355" s="18" t="str">
        <f>'Almacén '!D372</f>
        <v/>
      </c>
      <c r="C355" s="23">
        <f>'Almacén '!E372</f>
        <v>1</v>
      </c>
      <c r="D355" s="24" t="str">
        <f>'Almacén '!F372</f>
        <v/>
      </c>
      <c r="E355" s="24">
        <f>'Almacén '!G372</f>
        <v>0</v>
      </c>
      <c r="F355" s="21" t="str">
        <f>'Almacén '!A372</f>
        <v>LAC-058</v>
      </c>
      <c r="G355" s="4"/>
      <c r="H355" s="4"/>
      <c r="I355" s="4"/>
      <c r="J355" s="4"/>
      <c r="K355" s="4"/>
      <c r="L355" s="4"/>
      <c r="M355" s="4"/>
      <c r="N355" s="4"/>
      <c r="O355" s="4"/>
      <c r="P355" s="4"/>
      <c r="Q355" s="4"/>
      <c r="R355" s="4"/>
      <c r="S355" s="4"/>
      <c r="T355" s="4"/>
      <c r="U355" s="4"/>
      <c r="V355" s="4"/>
      <c r="W355" s="4"/>
      <c r="X355" s="4"/>
      <c r="Y355" s="4"/>
      <c r="Z355" s="4"/>
    </row>
    <row r="356">
      <c r="A356" s="17" t="str">
        <f>'Almacén '!B373</f>
        <v/>
      </c>
      <c r="B356" s="18" t="str">
        <f>'Almacén '!D373</f>
        <v/>
      </c>
      <c r="C356" s="23">
        <f>'Almacén '!E373</f>
        <v>1</v>
      </c>
      <c r="D356" s="24" t="str">
        <f>'Almacén '!F373</f>
        <v/>
      </c>
      <c r="E356" s="24">
        <f>'Almacén '!G373</f>
        <v>0</v>
      </c>
      <c r="F356" s="21" t="str">
        <f>'Almacén '!A373</f>
        <v>LAC-059</v>
      </c>
      <c r="G356" s="4"/>
      <c r="H356" s="4"/>
      <c r="I356" s="4"/>
      <c r="J356" s="4"/>
      <c r="K356" s="4"/>
      <c r="L356" s="4"/>
      <c r="M356" s="4"/>
      <c r="N356" s="4"/>
      <c r="O356" s="4"/>
      <c r="P356" s="4"/>
      <c r="Q356" s="4"/>
      <c r="R356" s="4"/>
      <c r="S356" s="4"/>
      <c r="T356" s="4"/>
      <c r="U356" s="4"/>
      <c r="V356" s="4"/>
      <c r="W356" s="4"/>
      <c r="X356" s="4"/>
      <c r="Y356" s="4"/>
      <c r="Z356" s="4"/>
    </row>
    <row r="357">
      <c r="A357" s="17" t="str">
        <f>'Almacén '!B374</f>
        <v/>
      </c>
      <c r="B357" s="18" t="str">
        <f>'Almacén '!D374</f>
        <v/>
      </c>
      <c r="C357" s="23">
        <f>'Almacén '!E374</f>
        <v>1</v>
      </c>
      <c r="D357" s="24" t="str">
        <f>'Almacén '!F374</f>
        <v/>
      </c>
      <c r="E357" s="24">
        <f>'Almacén '!G374</f>
        <v>0</v>
      </c>
      <c r="F357" s="21" t="str">
        <f>'Almacén '!A374</f>
        <v>LAC-060</v>
      </c>
      <c r="G357" s="4"/>
      <c r="H357" s="4"/>
      <c r="I357" s="4"/>
      <c r="J357" s="4"/>
      <c r="K357" s="4"/>
      <c r="L357" s="4"/>
      <c r="M357" s="4"/>
      <c r="N357" s="4"/>
      <c r="O357" s="4"/>
      <c r="P357" s="4"/>
      <c r="Q357" s="4"/>
      <c r="R357" s="4"/>
      <c r="S357" s="4"/>
      <c r="T357" s="4"/>
      <c r="U357" s="4"/>
      <c r="V357" s="4"/>
      <c r="W357" s="4"/>
      <c r="X357" s="4"/>
      <c r="Y357" s="4"/>
      <c r="Z357" s="4"/>
    </row>
    <row r="358">
      <c r="A358" s="17" t="str">
        <f>'Almacén '!B375</f>
        <v/>
      </c>
      <c r="B358" s="18" t="str">
        <f>'Almacén '!D375</f>
        <v/>
      </c>
      <c r="C358" s="23">
        <f>'Almacén '!E375</f>
        <v>1</v>
      </c>
      <c r="D358" s="24" t="str">
        <f>'Almacén '!F375</f>
        <v/>
      </c>
      <c r="E358" s="24">
        <f>'Almacén '!G375</f>
        <v>0</v>
      </c>
      <c r="F358" s="21" t="str">
        <f>'Almacén '!A375</f>
        <v>LAC-061</v>
      </c>
      <c r="G358" s="4"/>
      <c r="H358" s="4"/>
      <c r="I358" s="4"/>
      <c r="J358" s="4"/>
      <c r="K358" s="4"/>
      <c r="L358" s="4"/>
      <c r="M358" s="4"/>
      <c r="N358" s="4"/>
      <c r="O358" s="4"/>
      <c r="P358" s="4"/>
      <c r="Q358" s="4"/>
      <c r="R358" s="4"/>
      <c r="S358" s="4"/>
      <c r="T358" s="4"/>
      <c r="U358" s="4"/>
      <c r="V358" s="4"/>
      <c r="W358" s="4"/>
      <c r="X358" s="4"/>
      <c r="Y358" s="4"/>
      <c r="Z358" s="4"/>
    </row>
    <row r="359">
      <c r="A359" s="17" t="str">
        <f>'Almacén '!B376</f>
        <v/>
      </c>
      <c r="B359" s="18" t="str">
        <f>'Almacén '!D376</f>
        <v/>
      </c>
      <c r="C359" s="23">
        <f>'Almacén '!E376</f>
        <v>1</v>
      </c>
      <c r="D359" s="24" t="str">
        <f>'Almacén '!F376</f>
        <v/>
      </c>
      <c r="E359" s="24">
        <f>'Almacén '!G376</f>
        <v>0</v>
      </c>
      <c r="F359" s="21" t="str">
        <f>'Almacén '!A376</f>
        <v>LAC-062</v>
      </c>
      <c r="G359" s="4"/>
      <c r="H359" s="4"/>
      <c r="I359" s="4"/>
      <c r="J359" s="4"/>
      <c r="K359" s="4"/>
      <c r="L359" s="4"/>
      <c r="M359" s="4"/>
      <c r="N359" s="4"/>
      <c r="O359" s="4"/>
      <c r="P359" s="4"/>
      <c r="Q359" s="4"/>
      <c r="R359" s="4"/>
      <c r="S359" s="4"/>
      <c r="T359" s="4"/>
      <c r="U359" s="4"/>
      <c r="V359" s="4"/>
      <c r="W359" s="4"/>
      <c r="X359" s="4"/>
      <c r="Y359" s="4"/>
      <c r="Z359" s="4"/>
    </row>
    <row r="360">
      <c r="A360" s="17" t="str">
        <f>'Almacén '!B377</f>
        <v/>
      </c>
      <c r="B360" s="18" t="str">
        <f>'Almacén '!D377</f>
        <v/>
      </c>
      <c r="C360" s="23">
        <f>'Almacén '!E377</f>
        <v>1</v>
      </c>
      <c r="D360" s="24" t="str">
        <f>'Almacén '!F377</f>
        <v/>
      </c>
      <c r="E360" s="24">
        <f>'Almacén '!G377</f>
        <v>0</v>
      </c>
      <c r="F360" s="21" t="str">
        <f>'Almacén '!A377</f>
        <v>LAC-063</v>
      </c>
      <c r="G360" s="4"/>
      <c r="H360" s="4"/>
      <c r="I360" s="4"/>
      <c r="J360" s="4"/>
      <c r="K360" s="4"/>
      <c r="L360" s="4"/>
      <c r="M360" s="4"/>
      <c r="N360" s="4"/>
      <c r="O360" s="4"/>
      <c r="P360" s="4"/>
      <c r="Q360" s="4"/>
      <c r="R360" s="4"/>
      <c r="S360" s="4"/>
      <c r="T360" s="4"/>
      <c r="U360" s="4"/>
      <c r="V360" s="4"/>
      <c r="W360" s="4"/>
      <c r="X360" s="4"/>
      <c r="Y360" s="4"/>
      <c r="Z360" s="4"/>
    </row>
    <row r="361">
      <c r="A361" s="17" t="str">
        <f>'Almacén '!B378</f>
        <v/>
      </c>
      <c r="B361" s="18" t="str">
        <f>'Almacén '!D378</f>
        <v/>
      </c>
      <c r="C361" s="23">
        <f>'Almacén '!E378</f>
        <v>1</v>
      </c>
      <c r="D361" s="24" t="str">
        <f>'Almacén '!F378</f>
        <v/>
      </c>
      <c r="E361" s="24">
        <f>'Almacén '!G378</f>
        <v>0</v>
      </c>
      <c r="F361" s="21" t="str">
        <f>'Almacén '!A378</f>
        <v>LAC-064</v>
      </c>
      <c r="G361" s="4"/>
      <c r="H361" s="4"/>
      <c r="I361" s="4"/>
      <c r="J361" s="4"/>
      <c r="K361" s="4"/>
      <c r="L361" s="4"/>
      <c r="M361" s="4"/>
      <c r="N361" s="4"/>
      <c r="O361" s="4"/>
      <c r="P361" s="4"/>
      <c r="Q361" s="4"/>
      <c r="R361" s="4"/>
      <c r="S361" s="4"/>
      <c r="T361" s="4"/>
      <c r="U361" s="4"/>
      <c r="V361" s="4"/>
      <c r="W361" s="4"/>
      <c r="X361" s="4"/>
      <c r="Y361" s="4"/>
      <c r="Z361" s="4"/>
    </row>
    <row r="362">
      <c r="A362" s="17" t="str">
        <f>'Almacén '!B379</f>
        <v/>
      </c>
      <c r="B362" s="18" t="str">
        <f>'Almacén '!D379</f>
        <v/>
      </c>
      <c r="C362" s="23">
        <f>'Almacén '!E379</f>
        <v>1</v>
      </c>
      <c r="D362" s="24" t="str">
        <f>'Almacén '!F379</f>
        <v/>
      </c>
      <c r="E362" s="24">
        <f>'Almacén '!G379</f>
        <v>0</v>
      </c>
      <c r="F362" s="21" t="str">
        <f>'Almacén '!A379</f>
        <v>LAC-065</v>
      </c>
      <c r="G362" s="4"/>
      <c r="H362" s="4"/>
      <c r="I362" s="4"/>
      <c r="J362" s="4"/>
      <c r="K362" s="4"/>
      <c r="L362" s="4"/>
      <c r="M362" s="4"/>
      <c r="N362" s="4"/>
      <c r="O362" s="4"/>
      <c r="P362" s="4"/>
      <c r="Q362" s="4"/>
      <c r="R362" s="4"/>
      <c r="S362" s="4"/>
      <c r="T362" s="4"/>
      <c r="U362" s="4"/>
      <c r="V362" s="4"/>
      <c r="W362" s="4"/>
      <c r="X362" s="4"/>
      <c r="Y362" s="4"/>
      <c r="Z362" s="4"/>
    </row>
    <row r="363">
      <c r="A363" s="17" t="str">
        <f>'Almacén '!B380</f>
        <v/>
      </c>
      <c r="B363" s="18" t="str">
        <f>'Almacén '!D380</f>
        <v/>
      </c>
      <c r="C363" s="23">
        <f>'Almacén '!E380</f>
        <v>1</v>
      </c>
      <c r="D363" s="24" t="str">
        <f>'Almacén '!F380</f>
        <v/>
      </c>
      <c r="E363" s="24">
        <f>'Almacén '!G380</f>
        <v>0</v>
      </c>
      <c r="F363" s="21" t="str">
        <f>'Almacén '!A380</f>
        <v>LAC-066</v>
      </c>
      <c r="G363" s="4"/>
      <c r="H363" s="4"/>
      <c r="I363" s="4"/>
      <c r="J363" s="4"/>
      <c r="K363" s="4"/>
      <c r="L363" s="4"/>
      <c r="M363" s="4"/>
      <c r="N363" s="4"/>
      <c r="O363" s="4"/>
      <c r="P363" s="4"/>
      <c r="Q363" s="4"/>
      <c r="R363" s="4"/>
      <c r="S363" s="4"/>
      <c r="T363" s="4"/>
      <c r="U363" s="4"/>
      <c r="V363" s="4"/>
      <c r="W363" s="4"/>
      <c r="X363" s="4"/>
      <c r="Y363" s="4"/>
      <c r="Z363" s="4"/>
    </row>
    <row r="364">
      <c r="A364" s="17" t="str">
        <f>'Almacén '!B381</f>
        <v/>
      </c>
      <c r="B364" s="18" t="str">
        <f>'Almacén '!D381</f>
        <v/>
      </c>
      <c r="C364" s="23">
        <f>'Almacén '!E381</f>
        <v>1</v>
      </c>
      <c r="D364" s="24" t="str">
        <f>'Almacén '!F381</f>
        <v/>
      </c>
      <c r="E364" s="24">
        <f>'Almacén '!G381</f>
        <v>0</v>
      </c>
      <c r="F364" s="21" t="str">
        <f>'Almacén '!A381</f>
        <v>LAC-067</v>
      </c>
      <c r="G364" s="4"/>
      <c r="H364" s="4"/>
      <c r="I364" s="4"/>
      <c r="J364" s="4"/>
      <c r="K364" s="4"/>
      <c r="L364" s="4"/>
      <c r="M364" s="4"/>
      <c r="N364" s="4"/>
      <c r="O364" s="4"/>
      <c r="P364" s="4"/>
      <c r="Q364" s="4"/>
      <c r="R364" s="4"/>
      <c r="S364" s="4"/>
      <c r="T364" s="4"/>
      <c r="U364" s="4"/>
      <c r="V364" s="4"/>
      <c r="W364" s="4"/>
      <c r="X364" s="4"/>
      <c r="Y364" s="4"/>
      <c r="Z364" s="4"/>
    </row>
    <row r="365">
      <c r="A365" s="17" t="str">
        <f>'Almacén '!B382</f>
        <v/>
      </c>
      <c r="B365" s="18" t="str">
        <f>'Almacén '!D382</f>
        <v/>
      </c>
      <c r="C365" s="23">
        <f>'Almacén '!E382</f>
        <v>1</v>
      </c>
      <c r="D365" s="24" t="str">
        <f>'Almacén '!F382</f>
        <v/>
      </c>
      <c r="E365" s="24">
        <f>'Almacén '!G382</f>
        <v>0</v>
      </c>
      <c r="F365" s="21" t="str">
        <f>'Almacén '!A382</f>
        <v>LAC-068</v>
      </c>
      <c r="G365" s="4"/>
      <c r="H365" s="4"/>
      <c r="I365" s="4"/>
      <c r="J365" s="4"/>
      <c r="K365" s="4"/>
      <c r="L365" s="4"/>
      <c r="M365" s="4"/>
      <c r="N365" s="4"/>
      <c r="O365" s="4"/>
      <c r="P365" s="4"/>
      <c r="Q365" s="4"/>
      <c r="R365" s="4"/>
      <c r="S365" s="4"/>
      <c r="T365" s="4"/>
      <c r="U365" s="4"/>
      <c r="V365" s="4"/>
      <c r="W365" s="4"/>
      <c r="X365" s="4"/>
      <c r="Y365" s="4"/>
      <c r="Z365" s="4"/>
    </row>
    <row r="366">
      <c r="A366" s="17" t="str">
        <f>'Almacén '!B383</f>
        <v/>
      </c>
      <c r="B366" s="18" t="str">
        <f>'Almacén '!D383</f>
        <v/>
      </c>
      <c r="C366" s="23">
        <f>'Almacén '!E383</f>
        <v>1</v>
      </c>
      <c r="D366" s="24" t="str">
        <f>'Almacén '!F383</f>
        <v/>
      </c>
      <c r="E366" s="24">
        <f>'Almacén '!G383</f>
        <v>0</v>
      </c>
      <c r="F366" s="21" t="str">
        <f>'Almacén '!A383</f>
        <v>LAC-069</v>
      </c>
      <c r="G366" s="4"/>
      <c r="H366" s="4"/>
      <c r="I366" s="4"/>
      <c r="J366" s="4"/>
      <c r="K366" s="4"/>
      <c r="L366" s="4"/>
      <c r="M366" s="4"/>
      <c r="N366" s="4"/>
      <c r="O366" s="4"/>
      <c r="P366" s="4"/>
      <c r="Q366" s="4"/>
      <c r="R366" s="4"/>
      <c r="S366" s="4"/>
      <c r="T366" s="4"/>
      <c r="U366" s="4"/>
      <c r="V366" s="4"/>
      <c r="W366" s="4"/>
      <c r="X366" s="4"/>
      <c r="Y366" s="4"/>
      <c r="Z366" s="4"/>
    </row>
    <row r="367">
      <c r="A367" s="17" t="str">
        <f>'Almacén '!B384</f>
        <v/>
      </c>
      <c r="B367" s="18" t="str">
        <f>'Almacén '!D384</f>
        <v/>
      </c>
      <c r="C367" s="23">
        <f>'Almacén '!E384</f>
        <v>1</v>
      </c>
      <c r="D367" s="24" t="str">
        <f>'Almacén '!F384</f>
        <v/>
      </c>
      <c r="E367" s="24">
        <f>'Almacén '!G384</f>
        <v>0</v>
      </c>
      <c r="F367" s="21" t="str">
        <f>'Almacén '!A384</f>
        <v>LAC-070</v>
      </c>
      <c r="G367" s="4"/>
      <c r="H367" s="4"/>
      <c r="I367" s="4"/>
      <c r="J367" s="4"/>
      <c r="K367" s="4"/>
      <c r="L367" s="4"/>
      <c r="M367" s="4"/>
      <c r="N367" s="4"/>
      <c r="O367" s="4"/>
      <c r="P367" s="4"/>
      <c r="Q367" s="4"/>
      <c r="R367" s="4"/>
      <c r="S367" s="4"/>
      <c r="T367" s="4"/>
      <c r="U367" s="4"/>
      <c r="V367" s="4"/>
      <c r="W367" s="4"/>
      <c r="X367" s="4"/>
      <c r="Y367" s="4"/>
      <c r="Z367" s="4"/>
    </row>
    <row r="368">
      <c r="A368" s="17" t="str">
        <f>'Almacén '!B385</f>
        <v/>
      </c>
      <c r="B368" s="18" t="str">
        <f>'Almacén '!D385</f>
        <v/>
      </c>
      <c r="C368" s="23">
        <f>'Almacén '!E385</f>
        <v>1</v>
      </c>
      <c r="D368" s="24" t="str">
        <f>'Almacén '!F385</f>
        <v/>
      </c>
      <c r="E368" s="24">
        <f>'Almacén '!G385</f>
        <v>0</v>
      </c>
      <c r="F368" s="21" t="str">
        <f>'Almacén '!A385</f>
        <v>LAC-071</v>
      </c>
      <c r="G368" s="4"/>
      <c r="H368" s="4"/>
      <c r="I368" s="4"/>
      <c r="J368" s="4"/>
      <c r="K368" s="4"/>
      <c r="L368" s="4"/>
      <c r="M368" s="4"/>
      <c r="N368" s="4"/>
      <c r="O368" s="4"/>
      <c r="P368" s="4"/>
      <c r="Q368" s="4"/>
      <c r="R368" s="4"/>
      <c r="S368" s="4"/>
      <c r="T368" s="4"/>
      <c r="U368" s="4"/>
      <c r="V368" s="4"/>
      <c r="W368" s="4"/>
      <c r="X368" s="4"/>
      <c r="Y368" s="4"/>
      <c r="Z368" s="4"/>
    </row>
    <row r="369">
      <c r="A369" s="17" t="str">
        <f>'Almacén '!B386</f>
        <v/>
      </c>
      <c r="B369" s="18" t="str">
        <f>'Almacén '!D386</f>
        <v/>
      </c>
      <c r="C369" s="23">
        <f>'Almacén '!E386</f>
        <v>1</v>
      </c>
      <c r="D369" s="24" t="str">
        <f>'Almacén '!F386</f>
        <v/>
      </c>
      <c r="E369" s="24">
        <f>'Almacén '!G386</f>
        <v>0</v>
      </c>
      <c r="F369" s="21" t="str">
        <f>'Almacén '!A386</f>
        <v>LAC-072</v>
      </c>
      <c r="G369" s="4"/>
      <c r="H369" s="4"/>
      <c r="I369" s="4"/>
      <c r="J369" s="4"/>
      <c r="K369" s="4"/>
      <c r="L369" s="4"/>
      <c r="M369" s="4"/>
      <c r="N369" s="4"/>
      <c r="O369" s="4"/>
      <c r="P369" s="4"/>
      <c r="Q369" s="4"/>
      <c r="R369" s="4"/>
      <c r="S369" s="4"/>
      <c r="T369" s="4"/>
      <c r="U369" s="4"/>
      <c r="V369" s="4"/>
      <c r="W369" s="4"/>
      <c r="X369" s="4"/>
      <c r="Y369" s="4"/>
      <c r="Z369" s="4"/>
    </row>
    <row r="370">
      <c r="A370" s="17" t="str">
        <f>'Almacén '!B387</f>
        <v/>
      </c>
      <c r="B370" s="18" t="str">
        <f>'Almacén '!D387</f>
        <v/>
      </c>
      <c r="C370" s="23">
        <f>'Almacén '!E387</f>
        <v>1</v>
      </c>
      <c r="D370" s="24" t="str">
        <f>'Almacén '!F387</f>
        <v/>
      </c>
      <c r="E370" s="24">
        <f>'Almacén '!G387</f>
        <v>0</v>
      </c>
      <c r="F370" s="21" t="str">
        <f>'Almacén '!A387</f>
        <v>LAC-073</v>
      </c>
      <c r="G370" s="4"/>
      <c r="H370" s="4"/>
      <c r="I370" s="4"/>
      <c r="J370" s="4"/>
      <c r="K370" s="4"/>
      <c r="L370" s="4"/>
      <c r="M370" s="4"/>
      <c r="N370" s="4"/>
      <c r="O370" s="4"/>
      <c r="P370" s="4"/>
      <c r="Q370" s="4"/>
      <c r="R370" s="4"/>
      <c r="S370" s="4"/>
      <c r="T370" s="4"/>
      <c r="U370" s="4"/>
      <c r="V370" s="4"/>
      <c r="W370" s="4"/>
      <c r="X370" s="4"/>
      <c r="Y370" s="4"/>
      <c r="Z370" s="4"/>
    </row>
    <row r="371">
      <c r="A371" s="17" t="str">
        <f>'Almacén '!B388</f>
        <v/>
      </c>
      <c r="B371" s="18" t="str">
        <f>'Almacén '!D388</f>
        <v/>
      </c>
      <c r="C371" s="23">
        <f>'Almacén '!E388</f>
        <v>1</v>
      </c>
      <c r="D371" s="24" t="str">
        <f>'Almacén '!F388</f>
        <v/>
      </c>
      <c r="E371" s="24">
        <f>'Almacén '!G388</f>
        <v>0</v>
      </c>
      <c r="F371" s="21" t="str">
        <f>'Almacén '!A388</f>
        <v>LAC-074</v>
      </c>
      <c r="G371" s="4"/>
      <c r="H371" s="4"/>
      <c r="I371" s="4"/>
      <c r="J371" s="4"/>
      <c r="K371" s="4"/>
      <c r="L371" s="4"/>
      <c r="M371" s="4"/>
      <c r="N371" s="4"/>
      <c r="O371" s="4"/>
      <c r="P371" s="4"/>
      <c r="Q371" s="4"/>
      <c r="R371" s="4"/>
      <c r="S371" s="4"/>
      <c r="T371" s="4"/>
      <c r="U371" s="4"/>
      <c r="V371" s="4"/>
      <c r="W371" s="4"/>
      <c r="X371" s="4"/>
      <c r="Y371" s="4"/>
      <c r="Z371" s="4"/>
    </row>
    <row r="372">
      <c r="A372" s="17" t="str">
        <f>'Almacén '!B389</f>
        <v/>
      </c>
      <c r="B372" s="18" t="str">
        <f>'Almacén '!D389</f>
        <v/>
      </c>
      <c r="C372" s="23">
        <f>'Almacén '!E389</f>
        <v>1</v>
      </c>
      <c r="D372" s="24" t="str">
        <f>'Almacén '!F389</f>
        <v/>
      </c>
      <c r="E372" s="24">
        <f>'Almacén '!G389</f>
        <v>0</v>
      </c>
      <c r="F372" s="21" t="str">
        <f>'Almacén '!A389</f>
        <v>LAC-075</v>
      </c>
      <c r="G372" s="4"/>
      <c r="H372" s="4"/>
      <c r="I372" s="4"/>
      <c r="J372" s="4"/>
      <c r="K372" s="4"/>
      <c r="L372" s="4"/>
      <c r="M372" s="4"/>
      <c r="N372" s="4"/>
      <c r="O372" s="4"/>
      <c r="P372" s="4"/>
      <c r="Q372" s="4"/>
      <c r="R372" s="4"/>
      <c r="S372" s="4"/>
      <c r="T372" s="4"/>
      <c r="U372" s="4"/>
      <c r="V372" s="4"/>
      <c r="W372" s="4"/>
      <c r="X372" s="4"/>
      <c r="Y372" s="4"/>
      <c r="Z372" s="4"/>
    </row>
    <row r="373">
      <c r="A373" s="17" t="str">
        <f>'Almacén '!B390</f>
        <v/>
      </c>
      <c r="B373" s="18" t="str">
        <f>'Almacén '!D390</f>
        <v/>
      </c>
      <c r="C373" s="23">
        <f>'Almacén '!E390</f>
        <v>1</v>
      </c>
      <c r="D373" s="24" t="str">
        <f>'Almacén '!F390</f>
        <v/>
      </c>
      <c r="E373" s="24">
        <f>'Almacén '!G390</f>
        <v>0</v>
      </c>
      <c r="F373" s="21" t="str">
        <f>'Almacén '!A390</f>
        <v>LAC-076</v>
      </c>
      <c r="G373" s="4"/>
      <c r="H373" s="4"/>
      <c r="I373" s="4"/>
      <c r="J373" s="4"/>
      <c r="K373" s="4"/>
      <c r="L373" s="4"/>
      <c r="M373" s="4"/>
      <c r="N373" s="4"/>
      <c r="O373" s="4"/>
      <c r="P373" s="4"/>
      <c r="Q373" s="4"/>
      <c r="R373" s="4"/>
      <c r="S373" s="4"/>
      <c r="T373" s="4"/>
      <c r="U373" s="4"/>
      <c r="V373" s="4"/>
      <c r="W373" s="4"/>
      <c r="X373" s="4"/>
      <c r="Y373" s="4"/>
      <c r="Z373" s="4"/>
    </row>
    <row r="374">
      <c r="A374" s="17" t="str">
        <f>'Almacén '!B391</f>
        <v/>
      </c>
      <c r="B374" s="18" t="str">
        <f>'Almacén '!D391</f>
        <v/>
      </c>
      <c r="C374" s="23">
        <f>'Almacén '!E391</f>
        <v>1</v>
      </c>
      <c r="D374" s="24" t="str">
        <f>'Almacén '!F391</f>
        <v/>
      </c>
      <c r="E374" s="24">
        <f>'Almacén '!G391</f>
        <v>0</v>
      </c>
      <c r="F374" s="21" t="str">
        <f>'Almacén '!A391</f>
        <v>LAC-077</v>
      </c>
      <c r="G374" s="4"/>
      <c r="H374" s="4"/>
      <c r="I374" s="4"/>
      <c r="J374" s="4"/>
      <c r="K374" s="4"/>
      <c r="L374" s="4"/>
      <c r="M374" s="4"/>
      <c r="N374" s="4"/>
      <c r="O374" s="4"/>
      <c r="P374" s="4"/>
      <c r="Q374" s="4"/>
      <c r="R374" s="4"/>
      <c r="S374" s="4"/>
      <c r="T374" s="4"/>
      <c r="U374" s="4"/>
      <c r="V374" s="4"/>
      <c r="W374" s="4"/>
      <c r="X374" s="4"/>
      <c r="Y374" s="4"/>
      <c r="Z374" s="4"/>
    </row>
    <row r="375">
      <c r="A375" s="17" t="str">
        <f>'Almacén '!B392</f>
        <v/>
      </c>
      <c r="B375" s="18" t="str">
        <f>'Almacén '!D392</f>
        <v/>
      </c>
      <c r="C375" s="23">
        <f>'Almacén '!E392</f>
        <v>1</v>
      </c>
      <c r="D375" s="24" t="str">
        <f>'Almacén '!F392</f>
        <v/>
      </c>
      <c r="E375" s="24">
        <f>'Almacén '!G392</f>
        <v>0</v>
      </c>
      <c r="F375" s="21" t="str">
        <f>'Almacén '!A392</f>
        <v>LAC-078</v>
      </c>
      <c r="G375" s="4"/>
      <c r="H375" s="4"/>
      <c r="I375" s="4"/>
      <c r="J375" s="4"/>
      <c r="K375" s="4"/>
      <c r="L375" s="4"/>
      <c r="M375" s="4"/>
      <c r="N375" s="4"/>
      <c r="O375" s="4"/>
      <c r="P375" s="4"/>
      <c r="Q375" s="4"/>
      <c r="R375" s="4"/>
      <c r="S375" s="4"/>
      <c r="T375" s="4"/>
      <c r="U375" s="4"/>
      <c r="V375" s="4"/>
      <c r="W375" s="4"/>
      <c r="X375" s="4"/>
      <c r="Y375" s="4"/>
      <c r="Z375" s="4"/>
    </row>
    <row r="376">
      <c r="A376" s="17" t="str">
        <f>'Almacén '!B393</f>
        <v/>
      </c>
      <c r="B376" s="18" t="str">
        <f>'Almacén '!D393</f>
        <v/>
      </c>
      <c r="C376" s="23">
        <f>'Almacén '!E393</f>
        <v>1</v>
      </c>
      <c r="D376" s="24" t="str">
        <f>'Almacén '!F393</f>
        <v/>
      </c>
      <c r="E376" s="24">
        <f>'Almacén '!G393</f>
        <v>0</v>
      </c>
      <c r="F376" s="21" t="str">
        <f>'Almacén '!A393</f>
        <v>LAC-079</v>
      </c>
      <c r="G376" s="4"/>
      <c r="H376" s="4"/>
      <c r="I376" s="4"/>
      <c r="J376" s="4"/>
      <c r="K376" s="4"/>
      <c r="L376" s="4"/>
      <c r="M376" s="4"/>
      <c r="N376" s="4"/>
      <c r="O376" s="4"/>
      <c r="P376" s="4"/>
      <c r="Q376" s="4"/>
      <c r="R376" s="4"/>
      <c r="S376" s="4"/>
      <c r="T376" s="4"/>
      <c r="U376" s="4"/>
      <c r="V376" s="4"/>
      <c r="W376" s="4"/>
      <c r="X376" s="4"/>
      <c r="Y376" s="4"/>
      <c r="Z376" s="4"/>
    </row>
    <row r="377">
      <c r="A377" s="17" t="str">
        <f>'Almacén '!B394</f>
        <v/>
      </c>
      <c r="B377" s="18" t="str">
        <f>'Almacén '!D394</f>
        <v/>
      </c>
      <c r="C377" s="23">
        <f>'Almacén '!E394</f>
        <v>1</v>
      </c>
      <c r="D377" s="24" t="str">
        <f>'Almacén '!F394</f>
        <v/>
      </c>
      <c r="E377" s="24">
        <f>'Almacén '!G394</f>
        <v>0</v>
      </c>
      <c r="F377" s="21" t="str">
        <f>'Almacén '!A394</f>
        <v>LAC-080</v>
      </c>
      <c r="G377" s="4"/>
      <c r="H377" s="4"/>
      <c r="I377" s="4"/>
      <c r="J377" s="4"/>
      <c r="K377" s="4"/>
      <c r="L377" s="4"/>
      <c r="M377" s="4"/>
      <c r="N377" s="4"/>
      <c r="O377" s="4"/>
      <c r="P377" s="4"/>
      <c r="Q377" s="4"/>
      <c r="R377" s="4"/>
      <c r="S377" s="4"/>
      <c r="T377" s="4"/>
      <c r="U377" s="4"/>
      <c r="V377" s="4"/>
      <c r="W377" s="4"/>
      <c r="X377" s="4"/>
      <c r="Y377" s="4"/>
      <c r="Z377" s="4"/>
    </row>
    <row r="378">
      <c r="A378" s="17" t="str">
        <f>'Almacén '!B395</f>
        <v/>
      </c>
      <c r="B378" s="18" t="str">
        <f>'Almacén '!D395</f>
        <v/>
      </c>
      <c r="C378" s="23">
        <f>'Almacén '!E395</f>
        <v>1</v>
      </c>
      <c r="D378" s="24" t="str">
        <f>'Almacén '!F395</f>
        <v/>
      </c>
      <c r="E378" s="24">
        <f>'Almacén '!G395</f>
        <v>0</v>
      </c>
      <c r="F378" s="21" t="str">
        <f>'Almacén '!A395</f>
        <v>LAC-081</v>
      </c>
      <c r="G378" s="4"/>
      <c r="H378" s="4"/>
      <c r="I378" s="4"/>
      <c r="J378" s="4"/>
      <c r="K378" s="4"/>
      <c r="L378" s="4"/>
      <c r="M378" s="4"/>
      <c r="N378" s="4"/>
      <c r="O378" s="4"/>
      <c r="P378" s="4"/>
      <c r="Q378" s="4"/>
      <c r="R378" s="4"/>
      <c r="S378" s="4"/>
      <c r="T378" s="4"/>
      <c r="U378" s="4"/>
      <c r="V378" s="4"/>
      <c r="W378" s="4"/>
      <c r="X378" s="4"/>
      <c r="Y378" s="4"/>
      <c r="Z378" s="4"/>
    </row>
    <row r="379">
      <c r="A379" s="17" t="str">
        <f>'Almacén '!B396</f>
        <v/>
      </c>
      <c r="B379" s="18" t="str">
        <f>'Almacén '!D396</f>
        <v/>
      </c>
      <c r="C379" s="23">
        <f>'Almacén '!E396</f>
        <v>1</v>
      </c>
      <c r="D379" s="24" t="str">
        <f>'Almacén '!F396</f>
        <v/>
      </c>
      <c r="E379" s="24">
        <f>'Almacén '!G396</f>
        <v>0</v>
      </c>
      <c r="F379" s="21" t="str">
        <f>'Almacén '!A396</f>
        <v>LAC-082</v>
      </c>
      <c r="G379" s="4"/>
      <c r="H379" s="4"/>
      <c r="I379" s="4"/>
      <c r="J379" s="4"/>
      <c r="K379" s="4"/>
      <c r="L379" s="4"/>
      <c r="M379" s="4"/>
      <c r="N379" s="4"/>
      <c r="O379" s="4"/>
      <c r="P379" s="4"/>
      <c r="Q379" s="4"/>
      <c r="R379" s="4"/>
      <c r="S379" s="4"/>
      <c r="T379" s="4"/>
      <c r="U379" s="4"/>
      <c r="V379" s="4"/>
      <c r="W379" s="4"/>
      <c r="X379" s="4"/>
      <c r="Y379" s="4"/>
      <c r="Z379" s="4"/>
    </row>
    <row r="380">
      <c r="A380" s="17" t="str">
        <f>'Almacén '!B397</f>
        <v/>
      </c>
      <c r="B380" s="18" t="str">
        <f>'Almacén '!D397</f>
        <v/>
      </c>
      <c r="C380" s="23">
        <f>'Almacén '!E397</f>
        <v>1</v>
      </c>
      <c r="D380" s="24" t="str">
        <f>'Almacén '!F397</f>
        <v/>
      </c>
      <c r="E380" s="24">
        <f>'Almacén '!G397</f>
        <v>0</v>
      </c>
      <c r="F380" s="21" t="str">
        <f>'Almacén '!A397</f>
        <v>LAC-083</v>
      </c>
      <c r="G380" s="4"/>
      <c r="H380" s="4"/>
      <c r="I380" s="4"/>
      <c r="J380" s="4"/>
      <c r="K380" s="4"/>
      <c r="L380" s="4"/>
      <c r="M380" s="4"/>
      <c r="N380" s="4"/>
      <c r="O380" s="4"/>
      <c r="P380" s="4"/>
      <c r="Q380" s="4"/>
      <c r="R380" s="4"/>
      <c r="S380" s="4"/>
      <c r="T380" s="4"/>
      <c r="U380" s="4"/>
      <c r="V380" s="4"/>
      <c r="W380" s="4"/>
      <c r="X380" s="4"/>
      <c r="Y380" s="4"/>
      <c r="Z380" s="4"/>
    </row>
    <row r="381">
      <c r="A381" s="17" t="str">
        <f>'Almacén '!B398</f>
        <v/>
      </c>
      <c r="B381" s="18" t="str">
        <f>'Almacén '!D398</f>
        <v/>
      </c>
      <c r="C381" s="23">
        <f>'Almacén '!E398</f>
        <v>1</v>
      </c>
      <c r="D381" s="24" t="str">
        <f>'Almacén '!F398</f>
        <v/>
      </c>
      <c r="E381" s="24">
        <f>'Almacén '!G398</f>
        <v>0</v>
      </c>
      <c r="F381" s="21" t="str">
        <f>'Almacén '!A398</f>
        <v>LAC-084</v>
      </c>
      <c r="G381" s="4"/>
      <c r="H381" s="4"/>
      <c r="I381" s="4"/>
      <c r="J381" s="4"/>
      <c r="K381" s="4"/>
      <c r="L381" s="4"/>
      <c r="M381" s="4"/>
      <c r="N381" s="4"/>
      <c r="O381" s="4"/>
      <c r="P381" s="4"/>
      <c r="Q381" s="4"/>
      <c r="R381" s="4"/>
      <c r="S381" s="4"/>
      <c r="T381" s="4"/>
      <c r="U381" s="4"/>
      <c r="V381" s="4"/>
      <c r="W381" s="4"/>
      <c r="X381" s="4"/>
      <c r="Y381" s="4"/>
      <c r="Z381" s="4"/>
    </row>
    <row r="382">
      <c r="A382" s="17" t="str">
        <f>'Almacén '!B399</f>
        <v/>
      </c>
      <c r="B382" s="18" t="str">
        <f>'Almacén '!D399</f>
        <v/>
      </c>
      <c r="C382" s="23">
        <f>'Almacén '!E399</f>
        <v>1</v>
      </c>
      <c r="D382" s="24" t="str">
        <f>'Almacén '!F399</f>
        <v/>
      </c>
      <c r="E382" s="24">
        <f>'Almacén '!G399</f>
        <v>0</v>
      </c>
      <c r="F382" s="21" t="str">
        <f>'Almacén '!A399</f>
        <v>LAC-085</v>
      </c>
      <c r="G382" s="4"/>
      <c r="H382" s="4"/>
      <c r="I382" s="4"/>
      <c r="J382" s="4"/>
      <c r="K382" s="4"/>
      <c r="L382" s="4"/>
      <c r="M382" s="4"/>
      <c r="N382" s="4"/>
      <c r="O382" s="4"/>
      <c r="P382" s="4"/>
      <c r="Q382" s="4"/>
      <c r="R382" s="4"/>
      <c r="S382" s="4"/>
      <c r="T382" s="4"/>
      <c r="U382" s="4"/>
      <c r="V382" s="4"/>
      <c r="W382" s="4"/>
      <c r="X382" s="4"/>
      <c r="Y382" s="4"/>
      <c r="Z382" s="4"/>
    </row>
    <row r="383">
      <c r="A383" s="17" t="str">
        <f>'Almacén '!B400</f>
        <v/>
      </c>
      <c r="B383" s="18" t="str">
        <f>'Almacén '!D400</f>
        <v/>
      </c>
      <c r="C383" s="23">
        <f>'Almacén '!E400</f>
        <v>1</v>
      </c>
      <c r="D383" s="24" t="str">
        <f>'Almacén '!F400</f>
        <v/>
      </c>
      <c r="E383" s="24">
        <f>'Almacén '!G400</f>
        <v>0</v>
      </c>
      <c r="F383" s="21" t="str">
        <f>'Almacén '!A400</f>
        <v>LAC-086</v>
      </c>
      <c r="G383" s="4"/>
      <c r="H383" s="4"/>
      <c r="I383" s="4"/>
      <c r="J383" s="4"/>
      <c r="K383" s="4"/>
      <c r="L383" s="4"/>
      <c r="M383" s="4"/>
      <c r="N383" s="4"/>
      <c r="O383" s="4"/>
      <c r="P383" s="4"/>
      <c r="Q383" s="4"/>
      <c r="R383" s="4"/>
      <c r="S383" s="4"/>
      <c r="T383" s="4"/>
      <c r="U383" s="4"/>
      <c r="V383" s="4"/>
      <c r="W383" s="4"/>
      <c r="X383" s="4"/>
      <c r="Y383" s="4"/>
      <c r="Z383" s="4"/>
    </row>
    <row r="384">
      <c r="A384" s="17" t="str">
        <f>'Almacén '!B401</f>
        <v/>
      </c>
      <c r="B384" s="18" t="str">
        <f>'Almacén '!D401</f>
        <v/>
      </c>
      <c r="C384" s="23">
        <f>'Almacén '!E401</f>
        <v>1</v>
      </c>
      <c r="D384" s="24" t="str">
        <f>'Almacén '!F401</f>
        <v/>
      </c>
      <c r="E384" s="24">
        <f>'Almacén '!G401</f>
        <v>0</v>
      </c>
      <c r="F384" s="21" t="str">
        <f>'Almacén '!A401</f>
        <v>LAC-087</v>
      </c>
      <c r="G384" s="4"/>
      <c r="H384" s="4"/>
      <c r="I384" s="4"/>
      <c r="J384" s="4"/>
      <c r="K384" s="4"/>
      <c r="L384" s="4"/>
      <c r="M384" s="4"/>
      <c r="N384" s="4"/>
      <c r="O384" s="4"/>
      <c r="P384" s="4"/>
      <c r="Q384" s="4"/>
      <c r="R384" s="4"/>
      <c r="S384" s="4"/>
      <c r="T384" s="4"/>
      <c r="U384" s="4"/>
      <c r="V384" s="4"/>
      <c r="W384" s="4"/>
      <c r="X384" s="4"/>
      <c r="Y384" s="4"/>
      <c r="Z384" s="4"/>
    </row>
    <row r="385">
      <c r="A385" s="17" t="str">
        <f>'Almacén '!B402</f>
        <v/>
      </c>
      <c r="B385" s="18" t="str">
        <f>'Almacén '!D402</f>
        <v/>
      </c>
      <c r="C385" s="23">
        <f>'Almacén '!E402</f>
        <v>1</v>
      </c>
      <c r="D385" s="24" t="str">
        <f>'Almacén '!F402</f>
        <v/>
      </c>
      <c r="E385" s="24">
        <f>'Almacén '!G402</f>
        <v>0</v>
      </c>
      <c r="F385" s="21" t="str">
        <f>'Almacén '!A402</f>
        <v>LAC-088</v>
      </c>
      <c r="G385" s="4"/>
      <c r="H385" s="4"/>
      <c r="I385" s="4"/>
      <c r="J385" s="4"/>
      <c r="K385" s="4"/>
      <c r="L385" s="4"/>
      <c r="M385" s="4"/>
      <c r="N385" s="4"/>
      <c r="O385" s="4"/>
      <c r="P385" s="4"/>
      <c r="Q385" s="4"/>
      <c r="R385" s="4"/>
      <c r="S385" s="4"/>
      <c r="T385" s="4"/>
      <c r="U385" s="4"/>
      <c r="V385" s="4"/>
      <c r="W385" s="4"/>
      <c r="X385" s="4"/>
      <c r="Y385" s="4"/>
      <c r="Z385" s="4"/>
    </row>
    <row r="386">
      <c r="A386" s="17" t="str">
        <f>'Almacén '!B403</f>
        <v/>
      </c>
      <c r="B386" s="18" t="str">
        <f>'Almacén '!D403</f>
        <v/>
      </c>
      <c r="C386" s="23">
        <f>'Almacén '!E403</f>
        <v>1</v>
      </c>
      <c r="D386" s="24" t="str">
        <f>'Almacén '!F403</f>
        <v/>
      </c>
      <c r="E386" s="24">
        <f>'Almacén '!G403</f>
        <v>0</v>
      </c>
      <c r="F386" s="21" t="str">
        <f>'Almacén '!A403</f>
        <v>LAC-089</v>
      </c>
      <c r="G386" s="4"/>
      <c r="H386" s="4"/>
      <c r="I386" s="4"/>
      <c r="J386" s="4"/>
      <c r="K386" s="4"/>
      <c r="L386" s="4"/>
      <c r="M386" s="4"/>
      <c r="N386" s="4"/>
      <c r="O386" s="4"/>
      <c r="P386" s="4"/>
      <c r="Q386" s="4"/>
      <c r="R386" s="4"/>
      <c r="S386" s="4"/>
      <c r="T386" s="4"/>
      <c r="U386" s="4"/>
      <c r="V386" s="4"/>
      <c r="W386" s="4"/>
      <c r="X386" s="4"/>
      <c r="Y386" s="4"/>
      <c r="Z386" s="4"/>
    </row>
    <row r="387">
      <c r="A387" s="17" t="str">
        <f>'Almacén '!B404</f>
        <v/>
      </c>
      <c r="B387" s="18" t="str">
        <f>'Almacén '!D404</f>
        <v/>
      </c>
      <c r="C387" s="23">
        <f>'Almacén '!E404</f>
        <v>1</v>
      </c>
      <c r="D387" s="24" t="str">
        <f>'Almacén '!F404</f>
        <v/>
      </c>
      <c r="E387" s="24">
        <f>'Almacén '!G404</f>
        <v>0</v>
      </c>
      <c r="F387" s="21" t="str">
        <f>'Almacén '!A404</f>
        <v>LAC-090</v>
      </c>
      <c r="G387" s="4"/>
      <c r="H387" s="4"/>
      <c r="I387" s="4"/>
      <c r="J387" s="4"/>
      <c r="K387" s="4"/>
      <c r="L387" s="4"/>
      <c r="M387" s="4"/>
      <c r="N387" s="4"/>
      <c r="O387" s="4"/>
      <c r="P387" s="4"/>
      <c r="Q387" s="4"/>
      <c r="R387" s="4"/>
      <c r="S387" s="4"/>
      <c r="T387" s="4"/>
      <c r="U387" s="4"/>
      <c r="V387" s="4"/>
      <c r="W387" s="4"/>
      <c r="X387" s="4"/>
      <c r="Y387" s="4"/>
      <c r="Z387" s="4"/>
    </row>
    <row r="388">
      <c r="A388" s="17" t="str">
        <f>'Almacén '!B405</f>
        <v/>
      </c>
      <c r="B388" s="18" t="str">
        <f>'Almacén '!D405</f>
        <v/>
      </c>
      <c r="C388" s="23">
        <f>'Almacén '!E405</f>
        <v>1</v>
      </c>
      <c r="D388" s="24" t="str">
        <f>'Almacén '!F405</f>
        <v/>
      </c>
      <c r="E388" s="24">
        <f>'Almacén '!G405</f>
        <v>0</v>
      </c>
      <c r="F388" s="21" t="str">
        <f>'Almacén '!A405</f>
        <v>LAC-091</v>
      </c>
      <c r="G388" s="4"/>
      <c r="H388" s="4"/>
      <c r="I388" s="4"/>
      <c r="J388" s="4"/>
      <c r="K388" s="4"/>
      <c r="L388" s="4"/>
      <c r="M388" s="4"/>
      <c r="N388" s="4"/>
      <c r="O388" s="4"/>
      <c r="P388" s="4"/>
      <c r="Q388" s="4"/>
      <c r="R388" s="4"/>
      <c r="S388" s="4"/>
      <c r="T388" s="4"/>
      <c r="U388" s="4"/>
      <c r="V388" s="4"/>
      <c r="W388" s="4"/>
      <c r="X388" s="4"/>
      <c r="Y388" s="4"/>
      <c r="Z388" s="4"/>
    </row>
    <row r="389">
      <c r="A389" s="17" t="str">
        <f>'Almacén '!B406</f>
        <v/>
      </c>
      <c r="B389" s="18" t="str">
        <f>'Almacén '!D406</f>
        <v/>
      </c>
      <c r="C389" s="23">
        <f>'Almacén '!E406</f>
        <v>1</v>
      </c>
      <c r="D389" s="24" t="str">
        <f>'Almacén '!F406</f>
        <v/>
      </c>
      <c r="E389" s="24">
        <f>'Almacén '!G406</f>
        <v>0</v>
      </c>
      <c r="F389" s="21" t="str">
        <f>'Almacén '!A406</f>
        <v>LAC-092</v>
      </c>
      <c r="G389" s="4"/>
      <c r="H389" s="4"/>
      <c r="I389" s="4"/>
      <c r="J389" s="4"/>
      <c r="K389" s="4"/>
      <c r="L389" s="4"/>
      <c r="M389" s="4"/>
      <c r="N389" s="4"/>
      <c r="O389" s="4"/>
      <c r="P389" s="4"/>
      <c r="Q389" s="4"/>
      <c r="R389" s="4"/>
      <c r="S389" s="4"/>
      <c r="T389" s="4"/>
      <c r="U389" s="4"/>
      <c r="V389" s="4"/>
      <c r="W389" s="4"/>
      <c r="X389" s="4"/>
      <c r="Y389" s="4"/>
      <c r="Z389" s="4"/>
    </row>
    <row r="390">
      <c r="A390" s="17" t="str">
        <f>'Almacén '!B407</f>
        <v/>
      </c>
      <c r="B390" s="18" t="str">
        <f>'Almacén '!D407</f>
        <v/>
      </c>
      <c r="C390" s="23">
        <f>'Almacén '!E407</f>
        <v>1</v>
      </c>
      <c r="D390" s="24" t="str">
        <f>'Almacén '!F407</f>
        <v/>
      </c>
      <c r="E390" s="24">
        <f>'Almacén '!G407</f>
        <v>0</v>
      </c>
      <c r="F390" s="21" t="str">
        <f>'Almacén '!A407</f>
        <v>LAC-093</v>
      </c>
      <c r="G390" s="4"/>
      <c r="H390" s="4"/>
      <c r="I390" s="4"/>
      <c r="J390" s="4"/>
      <c r="K390" s="4"/>
      <c r="L390" s="4"/>
      <c r="M390" s="4"/>
      <c r="N390" s="4"/>
      <c r="O390" s="4"/>
      <c r="P390" s="4"/>
      <c r="Q390" s="4"/>
      <c r="R390" s="4"/>
      <c r="S390" s="4"/>
      <c r="T390" s="4"/>
      <c r="U390" s="4"/>
      <c r="V390" s="4"/>
      <c r="W390" s="4"/>
      <c r="X390" s="4"/>
      <c r="Y390" s="4"/>
      <c r="Z390" s="4"/>
    </row>
    <row r="391">
      <c r="A391" s="17" t="str">
        <f>'Almacén '!B408</f>
        <v/>
      </c>
      <c r="B391" s="18" t="str">
        <f>'Almacén '!D408</f>
        <v/>
      </c>
      <c r="C391" s="23">
        <f>'Almacén '!E408</f>
        <v>1</v>
      </c>
      <c r="D391" s="24" t="str">
        <f>'Almacén '!F408</f>
        <v/>
      </c>
      <c r="E391" s="24">
        <f>'Almacén '!G408</f>
        <v>0</v>
      </c>
      <c r="F391" s="21" t="str">
        <f>'Almacén '!A408</f>
        <v>LAC-094</v>
      </c>
      <c r="G391" s="4"/>
      <c r="H391" s="4"/>
      <c r="I391" s="4"/>
      <c r="J391" s="4"/>
      <c r="K391" s="4"/>
      <c r="L391" s="4"/>
      <c r="M391" s="4"/>
      <c r="N391" s="4"/>
      <c r="O391" s="4"/>
      <c r="P391" s="4"/>
      <c r="Q391" s="4"/>
      <c r="R391" s="4"/>
      <c r="S391" s="4"/>
      <c r="T391" s="4"/>
      <c r="U391" s="4"/>
      <c r="V391" s="4"/>
      <c r="W391" s="4"/>
      <c r="X391" s="4"/>
      <c r="Y391" s="4"/>
      <c r="Z391" s="4"/>
    </row>
    <row r="392">
      <c r="A392" s="17" t="str">
        <f>'Almacén '!B409</f>
        <v/>
      </c>
      <c r="B392" s="18" t="str">
        <f>'Almacén '!D409</f>
        <v/>
      </c>
      <c r="C392" s="23">
        <f>'Almacén '!E409</f>
        <v>1</v>
      </c>
      <c r="D392" s="24" t="str">
        <f>'Almacén '!F409</f>
        <v/>
      </c>
      <c r="E392" s="24">
        <f>'Almacén '!G409</f>
        <v>0</v>
      </c>
      <c r="F392" s="21" t="str">
        <f>'Almacén '!A409</f>
        <v>LAC-095</v>
      </c>
      <c r="G392" s="4"/>
      <c r="H392" s="4"/>
      <c r="I392" s="4"/>
      <c r="J392" s="4"/>
      <c r="K392" s="4"/>
      <c r="L392" s="4"/>
      <c r="M392" s="4"/>
      <c r="N392" s="4"/>
      <c r="O392" s="4"/>
      <c r="P392" s="4"/>
      <c r="Q392" s="4"/>
      <c r="R392" s="4"/>
      <c r="S392" s="4"/>
      <c r="T392" s="4"/>
      <c r="U392" s="4"/>
      <c r="V392" s="4"/>
      <c r="W392" s="4"/>
      <c r="X392" s="4"/>
      <c r="Y392" s="4"/>
      <c r="Z392" s="4"/>
    </row>
    <row r="393">
      <c r="A393" s="17" t="str">
        <f>'Almacén '!B410</f>
        <v/>
      </c>
      <c r="B393" s="18" t="str">
        <f>'Almacén '!D410</f>
        <v/>
      </c>
      <c r="C393" s="23">
        <f>'Almacén '!E410</f>
        <v>1</v>
      </c>
      <c r="D393" s="24" t="str">
        <f>'Almacén '!F410</f>
        <v/>
      </c>
      <c r="E393" s="24">
        <f>'Almacén '!G410</f>
        <v>0</v>
      </c>
      <c r="F393" s="21" t="str">
        <f>'Almacén '!A410</f>
        <v>LAC-096</v>
      </c>
      <c r="G393" s="4"/>
      <c r="H393" s="4"/>
      <c r="I393" s="4"/>
      <c r="J393" s="4"/>
      <c r="K393" s="4"/>
      <c r="L393" s="4"/>
      <c r="M393" s="4"/>
      <c r="N393" s="4"/>
      <c r="O393" s="4"/>
      <c r="P393" s="4"/>
      <c r="Q393" s="4"/>
      <c r="R393" s="4"/>
      <c r="S393" s="4"/>
      <c r="T393" s="4"/>
      <c r="U393" s="4"/>
      <c r="V393" s="4"/>
      <c r="W393" s="4"/>
      <c r="X393" s="4"/>
      <c r="Y393" s="4"/>
      <c r="Z393" s="4"/>
    </row>
    <row r="394">
      <c r="A394" s="17" t="str">
        <f>'Almacén '!B411</f>
        <v/>
      </c>
      <c r="B394" s="18" t="str">
        <f>'Almacén '!D411</f>
        <v/>
      </c>
      <c r="C394" s="23">
        <f>'Almacén '!E411</f>
        <v>1</v>
      </c>
      <c r="D394" s="24" t="str">
        <f>'Almacén '!F411</f>
        <v/>
      </c>
      <c r="E394" s="24">
        <f>'Almacén '!G411</f>
        <v>0</v>
      </c>
      <c r="F394" s="21" t="str">
        <f>'Almacén '!A411</f>
        <v>LAC-097</v>
      </c>
      <c r="G394" s="4"/>
      <c r="H394" s="4"/>
      <c r="I394" s="4"/>
      <c r="J394" s="4"/>
      <c r="K394" s="4"/>
      <c r="L394" s="4"/>
      <c r="M394" s="4"/>
      <c r="N394" s="4"/>
      <c r="O394" s="4"/>
      <c r="P394" s="4"/>
      <c r="Q394" s="4"/>
      <c r="R394" s="4"/>
      <c r="S394" s="4"/>
      <c r="T394" s="4"/>
      <c r="U394" s="4"/>
      <c r="V394" s="4"/>
      <c r="W394" s="4"/>
      <c r="X394" s="4"/>
      <c r="Y394" s="4"/>
      <c r="Z394" s="4"/>
    </row>
    <row r="395">
      <c r="A395" s="17" t="str">
        <f>'Almacén '!B412</f>
        <v/>
      </c>
      <c r="B395" s="18" t="str">
        <f>'Almacén '!D412</f>
        <v/>
      </c>
      <c r="C395" s="23">
        <f>'Almacén '!E412</f>
        <v>1</v>
      </c>
      <c r="D395" s="24" t="str">
        <f>'Almacén '!F412</f>
        <v/>
      </c>
      <c r="E395" s="24">
        <f>'Almacén '!G412</f>
        <v>0</v>
      </c>
      <c r="F395" s="21" t="str">
        <f>'Almacén '!A412</f>
        <v>LAC-098</v>
      </c>
      <c r="G395" s="4"/>
      <c r="H395" s="4"/>
      <c r="I395" s="4"/>
      <c r="J395" s="4"/>
      <c r="K395" s="4"/>
      <c r="L395" s="4"/>
      <c r="M395" s="4"/>
      <c r="N395" s="4"/>
      <c r="O395" s="4"/>
      <c r="P395" s="4"/>
      <c r="Q395" s="4"/>
      <c r="R395" s="4"/>
      <c r="S395" s="4"/>
      <c r="T395" s="4"/>
      <c r="U395" s="4"/>
      <c r="V395" s="4"/>
      <c r="W395" s="4"/>
      <c r="X395" s="4"/>
      <c r="Y395" s="4"/>
      <c r="Z395" s="4"/>
    </row>
    <row r="396">
      <c r="A396" s="17" t="str">
        <f>'Almacén '!B413</f>
        <v/>
      </c>
      <c r="B396" s="18" t="str">
        <f>'Almacén '!D413</f>
        <v/>
      </c>
      <c r="C396" s="23">
        <f>'Almacén '!E413</f>
        <v>1</v>
      </c>
      <c r="D396" s="24" t="str">
        <f>'Almacén '!F413</f>
        <v/>
      </c>
      <c r="E396" s="24">
        <f>'Almacén '!G413</f>
        <v>0</v>
      </c>
      <c r="F396" s="21" t="str">
        <f>'Almacén '!A413</f>
        <v>LAC-099</v>
      </c>
      <c r="G396" s="4"/>
      <c r="H396" s="4"/>
      <c r="I396" s="4"/>
      <c r="J396" s="4"/>
      <c r="K396" s="4"/>
      <c r="L396" s="4"/>
      <c r="M396" s="4"/>
      <c r="N396" s="4"/>
      <c r="O396" s="4"/>
      <c r="P396" s="4"/>
      <c r="Q396" s="4"/>
      <c r="R396" s="4"/>
      <c r="S396" s="4"/>
      <c r="T396" s="4"/>
      <c r="U396" s="4"/>
      <c r="V396" s="4"/>
      <c r="W396" s="4"/>
      <c r="X396" s="4"/>
      <c r="Y396" s="4"/>
      <c r="Z396" s="4"/>
    </row>
    <row r="397">
      <c r="A397" s="17" t="str">
        <f>'Almacén '!B414</f>
        <v/>
      </c>
      <c r="B397" s="18" t="str">
        <f>'Almacén '!D414</f>
        <v/>
      </c>
      <c r="C397" s="23">
        <f>'Almacén '!E414</f>
        <v>1</v>
      </c>
      <c r="D397" s="24" t="str">
        <f>'Almacén '!F414</f>
        <v/>
      </c>
      <c r="E397" s="24">
        <f>'Almacén '!G414</f>
        <v>0</v>
      </c>
      <c r="F397" s="21" t="str">
        <f>'Almacén '!A414</f>
        <v>LAC-100</v>
      </c>
      <c r="G397" s="4"/>
      <c r="H397" s="4"/>
      <c r="I397" s="4"/>
      <c r="J397" s="4"/>
      <c r="K397" s="4"/>
      <c r="L397" s="4"/>
      <c r="M397" s="4"/>
      <c r="N397" s="4"/>
      <c r="O397" s="4"/>
      <c r="P397" s="4"/>
      <c r="Q397" s="4"/>
      <c r="R397" s="4"/>
      <c r="S397" s="4"/>
      <c r="T397" s="4"/>
      <c r="U397" s="4"/>
      <c r="V397" s="4"/>
      <c r="W397" s="4"/>
      <c r="X397" s="4"/>
      <c r="Y397" s="4"/>
      <c r="Z397" s="4"/>
    </row>
    <row r="398">
      <c r="A398" s="17" t="str">
        <f>'Almacén '!B418</f>
        <v>Coca cola </v>
      </c>
      <c r="B398" s="18" t="str">
        <f>'Almacén '!D418</f>
        <v/>
      </c>
      <c r="C398" s="23">
        <f>'Almacén '!E418</f>
        <v>0.355</v>
      </c>
      <c r="D398" s="24" t="str">
        <f>'Almacén '!F418</f>
        <v/>
      </c>
      <c r="E398" s="24">
        <f>'Almacén '!G418</f>
        <v>0</v>
      </c>
      <c r="F398" s="21" t="str">
        <f>'Almacén '!A418</f>
        <v>BNA-001</v>
      </c>
      <c r="G398" s="4"/>
      <c r="H398" s="4"/>
      <c r="I398" s="4"/>
      <c r="J398" s="4"/>
      <c r="K398" s="4"/>
      <c r="L398" s="4"/>
      <c r="M398" s="4"/>
      <c r="N398" s="4"/>
      <c r="O398" s="4"/>
      <c r="P398" s="4"/>
      <c r="Q398" s="4"/>
      <c r="R398" s="4"/>
      <c r="S398" s="4"/>
      <c r="T398" s="4"/>
      <c r="U398" s="4"/>
      <c r="V398" s="4"/>
      <c r="W398" s="4"/>
      <c r="X398" s="4"/>
      <c r="Y398" s="4"/>
      <c r="Z398" s="4"/>
    </row>
    <row r="399">
      <c r="A399" s="17" t="str">
        <f>'Almacén '!B419</f>
        <v>Coca cola dieta</v>
      </c>
      <c r="B399" s="18" t="str">
        <f>'Almacén '!D419</f>
        <v/>
      </c>
      <c r="C399" s="23">
        <f>'Almacén '!E419</f>
        <v>1</v>
      </c>
      <c r="D399" s="24" t="str">
        <f>'Almacén '!F419</f>
        <v/>
      </c>
      <c r="E399" s="24">
        <f>'Almacén '!G419</f>
        <v>0</v>
      </c>
      <c r="F399" s="21" t="str">
        <f>'Almacén '!A419</f>
        <v>BNA-002</v>
      </c>
      <c r="G399" s="4"/>
      <c r="H399" s="4"/>
      <c r="I399" s="4"/>
      <c r="J399" s="4"/>
      <c r="K399" s="4"/>
      <c r="L399" s="4"/>
      <c r="M399" s="4"/>
      <c r="N399" s="4"/>
      <c r="O399" s="4"/>
      <c r="P399" s="4"/>
      <c r="Q399" s="4"/>
      <c r="R399" s="4"/>
      <c r="S399" s="4"/>
      <c r="T399" s="4"/>
      <c r="U399" s="4"/>
      <c r="V399" s="4"/>
      <c r="W399" s="4"/>
      <c r="X399" s="4"/>
      <c r="Y399" s="4"/>
      <c r="Z399" s="4"/>
    </row>
    <row r="400">
      <c r="A400" s="17" t="str">
        <f>'Almacén '!B420</f>
        <v>Coca cola zero</v>
      </c>
      <c r="B400" s="18" t="str">
        <f>'Almacén '!D420</f>
        <v/>
      </c>
      <c r="C400" s="23">
        <f>'Almacén '!E420</f>
        <v>1</v>
      </c>
      <c r="D400" s="24" t="str">
        <f>'Almacén '!F420</f>
        <v/>
      </c>
      <c r="E400" s="24">
        <f>'Almacén '!G420</f>
        <v>0</v>
      </c>
      <c r="F400" s="21" t="str">
        <f>'Almacén '!A420</f>
        <v>BNA-003</v>
      </c>
      <c r="G400" s="4"/>
      <c r="H400" s="4"/>
      <c r="I400" s="4"/>
      <c r="J400" s="4"/>
      <c r="K400" s="4"/>
      <c r="L400" s="4"/>
      <c r="M400" s="4"/>
      <c r="N400" s="4"/>
      <c r="O400" s="4"/>
      <c r="P400" s="4"/>
      <c r="Q400" s="4"/>
      <c r="R400" s="4"/>
      <c r="S400" s="4"/>
      <c r="T400" s="4"/>
      <c r="U400" s="4"/>
      <c r="V400" s="4"/>
      <c r="W400" s="4"/>
      <c r="X400" s="4"/>
      <c r="Y400" s="4"/>
      <c r="Z400" s="4"/>
    </row>
    <row r="401">
      <c r="A401" s="17" t="str">
        <f>'Almacén '!B421</f>
        <v>Sprite</v>
      </c>
      <c r="B401" s="18" t="str">
        <f>'Almacén '!D421</f>
        <v/>
      </c>
      <c r="C401" s="23">
        <f>'Almacén '!E421</f>
        <v>1</v>
      </c>
      <c r="D401" s="24" t="str">
        <f>'Almacén '!F421</f>
        <v/>
      </c>
      <c r="E401" s="24">
        <f>'Almacén '!G421</f>
        <v>0</v>
      </c>
      <c r="F401" s="21" t="str">
        <f>'Almacén '!A421</f>
        <v>BNA-004</v>
      </c>
      <c r="G401" s="4"/>
      <c r="H401" s="4"/>
      <c r="I401" s="4"/>
      <c r="J401" s="4"/>
      <c r="K401" s="4"/>
      <c r="L401" s="4"/>
      <c r="M401" s="4"/>
      <c r="N401" s="4"/>
      <c r="O401" s="4"/>
      <c r="P401" s="4"/>
      <c r="Q401" s="4"/>
      <c r="R401" s="4"/>
      <c r="S401" s="4"/>
      <c r="T401" s="4"/>
      <c r="U401" s="4"/>
      <c r="V401" s="4"/>
      <c r="W401" s="4"/>
      <c r="X401" s="4"/>
      <c r="Y401" s="4"/>
      <c r="Z401" s="4"/>
    </row>
    <row r="402">
      <c r="A402" s="17" t="str">
        <f>'Almacén '!B422</f>
        <v>Fanta</v>
      </c>
      <c r="B402" s="18" t="str">
        <f>'Almacén '!D422</f>
        <v/>
      </c>
      <c r="C402" s="23">
        <f>'Almacén '!E422</f>
        <v>1</v>
      </c>
      <c r="D402" s="24" t="str">
        <f>'Almacén '!F422</f>
        <v/>
      </c>
      <c r="E402" s="24">
        <f>'Almacén '!G422</f>
        <v>0</v>
      </c>
      <c r="F402" s="21" t="str">
        <f>'Almacén '!A422</f>
        <v>BNA-005</v>
      </c>
      <c r="G402" s="4"/>
      <c r="H402" s="4"/>
      <c r="I402" s="4"/>
      <c r="J402" s="4"/>
      <c r="K402" s="4"/>
      <c r="L402" s="4"/>
      <c r="M402" s="4"/>
      <c r="N402" s="4"/>
      <c r="O402" s="4"/>
      <c r="P402" s="4"/>
      <c r="Q402" s="4"/>
      <c r="R402" s="4"/>
      <c r="S402" s="4"/>
      <c r="T402" s="4"/>
      <c r="U402" s="4"/>
      <c r="V402" s="4"/>
      <c r="W402" s="4"/>
      <c r="X402" s="4"/>
      <c r="Y402" s="4"/>
      <c r="Z402" s="4"/>
    </row>
    <row r="403">
      <c r="A403" s="17" t="str">
        <f>'Almacén '!B423</f>
        <v>Fresca</v>
      </c>
      <c r="B403" s="18" t="str">
        <f>'Almacén '!D423</f>
        <v/>
      </c>
      <c r="C403" s="23">
        <f>'Almacén '!E423</f>
        <v>1</v>
      </c>
      <c r="D403" s="24" t="str">
        <f>'Almacén '!F423</f>
        <v/>
      </c>
      <c r="E403" s="24">
        <f>'Almacén '!G423</f>
        <v>0</v>
      </c>
      <c r="F403" s="21" t="str">
        <f>'Almacén '!A423</f>
        <v>BNA-006</v>
      </c>
      <c r="G403" s="4"/>
      <c r="H403" s="4"/>
      <c r="I403" s="4"/>
      <c r="J403" s="4"/>
      <c r="K403" s="4"/>
      <c r="L403" s="4"/>
      <c r="M403" s="4"/>
      <c r="N403" s="4"/>
      <c r="O403" s="4"/>
      <c r="P403" s="4"/>
      <c r="Q403" s="4"/>
      <c r="R403" s="4"/>
      <c r="S403" s="4"/>
      <c r="T403" s="4"/>
      <c r="U403" s="4"/>
      <c r="V403" s="4"/>
      <c r="W403" s="4"/>
      <c r="X403" s="4"/>
      <c r="Y403" s="4"/>
      <c r="Z403" s="4"/>
    </row>
    <row r="404">
      <c r="A404" s="17" t="str">
        <f>'Almacén '!B424</f>
        <v>Sidral </v>
      </c>
      <c r="B404" s="18" t="str">
        <f>'Almacén '!D424</f>
        <v/>
      </c>
      <c r="C404" s="23">
        <f>'Almacén '!E424</f>
        <v>1</v>
      </c>
      <c r="D404" s="24" t="str">
        <f>'Almacén '!F424</f>
        <v/>
      </c>
      <c r="E404" s="24">
        <f>'Almacén '!G424</f>
        <v>0</v>
      </c>
      <c r="F404" s="21" t="str">
        <f>'Almacén '!A424</f>
        <v>BNA-007</v>
      </c>
      <c r="G404" s="4"/>
      <c r="H404" s="4"/>
      <c r="I404" s="4"/>
      <c r="J404" s="4"/>
      <c r="K404" s="4"/>
      <c r="L404" s="4"/>
      <c r="M404" s="4"/>
      <c r="N404" s="4"/>
      <c r="O404" s="4"/>
      <c r="P404" s="4"/>
      <c r="Q404" s="4"/>
      <c r="R404" s="4"/>
      <c r="S404" s="4"/>
      <c r="T404" s="4"/>
      <c r="U404" s="4"/>
      <c r="V404" s="4"/>
      <c r="W404" s="4"/>
      <c r="X404" s="4"/>
      <c r="Y404" s="4"/>
      <c r="Z404" s="4"/>
    </row>
    <row r="405">
      <c r="A405" s="17" t="str">
        <f>'Almacén '!B425</f>
        <v/>
      </c>
      <c r="B405" s="18" t="str">
        <f>'Almacén '!D425</f>
        <v/>
      </c>
      <c r="C405" s="23">
        <f>'Almacén '!E425</f>
        <v>1</v>
      </c>
      <c r="D405" s="24" t="str">
        <f>'Almacén '!F425</f>
        <v/>
      </c>
      <c r="E405" s="24">
        <f>'Almacén '!G425</f>
        <v>0</v>
      </c>
      <c r="F405" s="21" t="str">
        <f>'Almacén '!A425</f>
        <v>BNA-008</v>
      </c>
      <c r="G405" s="4"/>
      <c r="H405" s="4"/>
      <c r="I405" s="4"/>
      <c r="J405" s="4"/>
      <c r="K405" s="4"/>
      <c r="L405" s="4"/>
      <c r="M405" s="4"/>
      <c r="N405" s="4"/>
      <c r="O405" s="4"/>
      <c r="P405" s="4"/>
      <c r="Q405" s="4"/>
      <c r="R405" s="4"/>
      <c r="S405" s="4"/>
      <c r="T405" s="4"/>
      <c r="U405" s="4"/>
      <c r="V405" s="4"/>
      <c r="W405" s="4"/>
      <c r="X405" s="4"/>
      <c r="Y405" s="4"/>
      <c r="Z405" s="4"/>
    </row>
    <row r="406">
      <c r="A406" s="17" t="str">
        <f>'Almacén '!B426</f>
        <v/>
      </c>
      <c r="B406" s="18" t="str">
        <f>'Almacén '!D426</f>
        <v/>
      </c>
      <c r="C406" s="23">
        <f>'Almacén '!E426</f>
        <v>1</v>
      </c>
      <c r="D406" s="24" t="str">
        <f>'Almacén '!F426</f>
        <v/>
      </c>
      <c r="E406" s="24">
        <f>'Almacén '!G426</f>
        <v>0</v>
      </c>
      <c r="F406" s="21" t="str">
        <f>'Almacén '!A426</f>
        <v>BNA-009</v>
      </c>
      <c r="G406" s="4"/>
      <c r="H406" s="4"/>
      <c r="I406" s="4"/>
      <c r="J406" s="4"/>
      <c r="K406" s="4"/>
      <c r="L406" s="4"/>
      <c r="M406" s="4"/>
      <c r="N406" s="4"/>
      <c r="O406" s="4"/>
      <c r="P406" s="4"/>
      <c r="Q406" s="4"/>
      <c r="R406" s="4"/>
      <c r="S406" s="4"/>
      <c r="T406" s="4"/>
      <c r="U406" s="4"/>
      <c r="V406" s="4"/>
      <c r="W406" s="4"/>
      <c r="X406" s="4"/>
      <c r="Y406" s="4"/>
      <c r="Z406" s="4"/>
    </row>
    <row r="407">
      <c r="A407" s="17" t="str">
        <f>'Almacén '!B427</f>
        <v/>
      </c>
      <c r="B407" s="18" t="str">
        <f>'Almacén '!D427</f>
        <v/>
      </c>
      <c r="C407" s="23">
        <f>'Almacén '!E427</f>
        <v>1</v>
      </c>
      <c r="D407" s="24" t="str">
        <f>'Almacén '!F427</f>
        <v/>
      </c>
      <c r="E407" s="24">
        <f>'Almacén '!G427</f>
        <v>0</v>
      </c>
      <c r="F407" s="21" t="str">
        <f>'Almacén '!A427</f>
        <v>BNA-010</v>
      </c>
      <c r="G407" s="4"/>
      <c r="H407" s="4"/>
      <c r="I407" s="4"/>
      <c r="J407" s="4"/>
      <c r="K407" s="4"/>
      <c r="L407" s="4"/>
      <c r="M407" s="4"/>
      <c r="N407" s="4"/>
      <c r="O407" s="4"/>
      <c r="P407" s="4"/>
      <c r="Q407" s="4"/>
      <c r="R407" s="4"/>
      <c r="S407" s="4"/>
      <c r="T407" s="4"/>
      <c r="U407" s="4"/>
      <c r="V407" s="4"/>
      <c r="W407" s="4"/>
      <c r="X407" s="4"/>
      <c r="Y407" s="4"/>
      <c r="Z407" s="4"/>
    </row>
    <row r="408">
      <c r="A408" s="17" t="str">
        <f>'Almacén '!B428</f>
        <v/>
      </c>
      <c r="B408" s="18" t="str">
        <f>'Almacén '!D428</f>
        <v/>
      </c>
      <c r="C408" s="23">
        <f>'Almacén '!E428</f>
        <v>1</v>
      </c>
      <c r="D408" s="24" t="str">
        <f>'Almacén '!F428</f>
        <v/>
      </c>
      <c r="E408" s="24">
        <f>'Almacén '!G428</f>
        <v>0</v>
      </c>
      <c r="F408" s="21" t="str">
        <f>'Almacén '!A428</f>
        <v>BNA-011</v>
      </c>
      <c r="G408" s="4"/>
      <c r="H408" s="4"/>
      <c r="I408" s="4"/>
      <c r="J408" s="4"/>
      <c r="K408" s="4"/>
      <c r="L408" s="4"/>
      <c r="M408" s="4"/>
      <c r="N408" s="4"/>
      <c r="O408" s="4"/>
      <c r="P408" s="4"/>
      <c r="Q408" s="4"/>
      <c r="R408" s="4"/>
      <c r="S408" s="4"/>
      <c r="T408" s="4"/>
      <c r="U408" s="4"/>
      <c r="V408" s="4"/>
      <c r="W408" s="4"/>
      <c r="X408" s="4"/>
      <c r="Y408" s="4"/>
      <c r="Z408" s="4"/>
    </row>
    <row r="409">
      <c r="A409" s="17" t="str">
        <f>'Almacén '!B429</f>
        <v/>
      </c>
      <c r="B409" s="18" t="str">
        <f>'Almacén '!D429</f>
        <v/>
      </c>
      <c r="C409" s="23">
        <f>'Almacén '!E429</f>
        <v>1</v>
      </c>
      <c r="D409" s="24" t="str">
        <f>'Almacén '!F429</f>
        <v/>
      </c>
      <c r="E409" s="24">
        <f>'Almacén '!G429</f>
        <v>0</v>
      </c>
      <c r="F409" s="21" t="str">
        <f>'Almacén '!A429</f>
        <v>BNA-012</v>
      </c>
      <c r="G409" s="4"/>
      <c r="H409" s="4"/>
      <c r="I409" s="4"/>
      <c r="J409" s="4"/>
      <c r="K409" s="4"/>
      <c r="L409" s="4"/>
      <c r="M409" s="4"/>
      <c r="N409" s="4"/>
      <c r="O409" s="4"/>
      <c r="P409" s="4"/>
      <c r="Q409" s="4"/>
      <c r="R409" s="4"/>
      <c r="S409" s="4"/>
      <c r="T409" s="4"/>
      <c r="U409" s="4"/>
      <c r="V409" s="4"/>
      <c r="W409" s="4"/>
      <c r="X409" s="4"/>
      <c r="Y409" s="4"/>
      <c r="Z409" s="4"/>
    </row>
    <row r="410">
      <c r="A410" s="17" t="str">
        <f>'Almacén '!B430</f>
        <v/>
      </c>
      <c r="B410" s="18" t="str">
        <f>'Almacén '!D430</f>
        <v/>
      </c>
      <c r="C410" s="23">
        <f>'Almacén '!E430</f>
        <v>1</v>
      </c>
      <c r="D410" s="24" t="str">
        <f>'Almacén '!F430</f>
        <v/>
      </c>
      <c r="E410" s="24">
        <f>'Almacén '!G430</f>
        <v>0</v>
      </c>
      <c r="F410" s="21" t="str">
        <f>'Almacén '!A430</f>
        <v>BNA-013</v>
      </c>
      <c r="G410" s="4"/>
      <c r="H410" s="4"/>
      <c r="I410" s="4"/>
      <c r="J410" s="4"/>
      <c r="K410" s="4"/>
      <c r="L410" s="4"/>
      <c r="M410" s="4"/>
      <c r="N410" s="4"/>
      <c r="O410" s="4"/>
      <c r="P410" s="4"/>
      <c r="Q410" s="4"/>
      <c r="R410" s="4"/>
      <c r="S410" s="4"/>
      <c r="T410" s="4"/>
      <c r="U410" s="4"/>
      <c r="V410" s="4"/>
      <c r="W410" s="4"/>
      <c r="X410" s="4"/>
      <c r="Y410" s="4"/>
      <c r="Z410" s="4"/>
    </row>
    <row r="411">
      <c r="A411" s="17" t="str">
        <f>'Almacén '!B431</f>
        <v/>
      </c>
      <c r="B411" s="18" t="str">
        <f>'Almacén '!D431</f>
        <v/>
      </c>
      <c r="C411" s="23">
        <f>'Almacén '!E431</f>
        <v>1</v>
      </c>
      <c r="D411" s="24" t="str">
        <f>'Almacén '!F431</f>
        <v/>
      </c>
      <c r="E411" s="24">
        <f>'Almacén '!G431</f>
        <v>0</v>
      </c>
      <c r="F411" s="21" t="str">
        <f>'Almacén '!A431</f>
        <v>BNA-014</v>
      </c>
      <c r="G411" s="4"/>
      <c r="H411" s="4"/>
      <c r="I411" s="4"/>
      <c r="J411" s="4"/>
      <c r="K411" s="4"/>
      <c r="L411" s="4"/>
      <c r="M411" s="4"/>
      <c r="N411" s="4"/>
      <c r="O411" s="4"/>
      <c r="P411" s="4"/>
      <c r="Q411" s="4"/>
      <c r="R411" s="4"/>
      <c r="S411" s="4"/>
      <c r="T411" s="4"/>
      <c r="U411" s="4"/>
      <c r="V411" s="4"/>
      <c r="W411" s="4"/>
      <c r="X411" s="4"/>
      <c r="Y411" s="4"/>
      <c r="Z411" s="4"/>
    </row>
    <row r="412">
      <c r="A412" s="17" t="str">
        <f>'Almacén '!B432</f>
        <v/>
      </c>
      <c r="B412" s="18" t="str">
        <f>'Almacén '!D432</f>
        <v/>
      </c>
      <c r="C412" s="23">
        <f>'Almacén '!E432</f>
        <v>1</v>
      </c>
      <c r="D412" s="24" t="str">
        <f>'Almacén '!F432</f>
        <v/>
      </c>
      <c r="E412" s="24">
        <f>'Almacén '!G432</f>
        <v>0</v>
      </c>
      <c r="F412" s="21" t="str">
        <f>'Almacén '!A432</f>
        <v>BNA-015</v>
      </c>
      <c r="G412" s="4"/>
      <c r="H412" s="4"/>
      <c r="I412" s="4"/>
      <c r="J412" s="4"/>
      <c r="K412" s="4"/>
      <c r="L412" s="4"/>
      <c r="M412" s="4"/>
      <c r="N412" s="4"/>
      <c r="O412" s="4"/>
      <c r="P412" s="4"/>
      <c r="Q412" s="4"/>
      <c r="R412" s="4"/>
      <c r="S412" s="4"/>
      <c r="T412" s="4"/>
      <c r="U412" s="4"/>
      <c r="V412" s="4"/>
      <c r="W412" s="4"/>
      <c r="X412" s="4"/>
      <c r="Y412" s="4"/>
      <c r="Z412" s="4"/>
    </row>
    <row r="413">
      <c r="A413" s="17" t="str">
        <f>'Almacén '!B433</f>
        <v/>
      </c>
      <c r="B413" s="18" t="str">
        <f>'Almacén '!D433</f>
        <v/>
      </c>
      <c r="C413" s="23">
        <f>'Almacén '!E433</f>
        <v>1</v>
      </c>
      <c r="D413" s="24" t="str">
        <f>'Almacén '!F433</f>
        <v/>
      </c>
      <c r="E413" s="24">
        <f>'Almacén '!G433</f>
        <v>0</v>
      </c>
      <c r="F413" s="21" t="str">
        <f>'Almacén '!A433</f>
        <v>BNA-016</v>
      </c>
      <c r="G413" s="4"/>
      <c r="H413" s="4"/>
      <c r="I413" s="4"/>
      <c r="J413" s="4"/>
      <c r="K413" s="4"/>
      <c r="L413" s="4"/>
      <c r="M413" s="4"/>
      <c r="N413" s="4"/>
      <c r="O413" s="4"/>
      <c r="P413" s="4"/>
      <c r="Q413" s="4"/>
      <c r="R413" s="4"/>
      <c r="S413" s="4"/>
      <c r="T413" s="4"/>
      <c r="U413" s="4"/>
      <c r="V413" s="4"/>
      <c r="W413" s="4"/>
      <c r="X413" s="4"/>
      <c r="Y413" s="4"/>
      <c r="Z413" s="4"/>
    </row>
    <row r="414">
      <c r="A414" s="17" t="str">
        <f>'Almacén '!B434</f>
        <v/>
      </c>
      <c r="B414" s="18" t="str">
        <f>'Almacén '!D434</f>
        <v/>
      </c>
      <c r="C414" s="23">
        <f>'Almacén '!E434</f>
        <v>1</v>
      </c>
      <c r="D414" s="24" t="str">
        <f>'Almacén '!F434</f>
        <v/>
      </c>
      <c r="E414" s="24">
        <f>'Almacén '!G434</f>
        <v>0</v>
      </c>
      <c r="F414" s="21" t="str">
        <f>'Almacén '!A434</f>
        <v>BNA-017</v>
      </c>
      <c r="G414" s="4"/>
      <c r="H414" s="4"/>
      <c r="I414" s="4"/>
      <c r="J414" s="4"/>
      <c r="K414" s="4"/>
      <c r="L414" s="4"/>
      <c r="M414" s="4"/>
      <c r="N414" s="4"/>
      <c r="O414" s="4"/>
      <c r="P414" s="4"/>
      <c r="Q414" s="4"/>
      <c r="R414" s="4"/>
      <c r="S414" s="4"/>
      <c r="T414" s="4"/>
      <c r="U414" s="4"/>
      <c r="V414" s="4"/>
      <c r="W414" s="4"/>
      <c r="X414" s="4"/>
      <c r="Y414" s="4"/>
      <c r="Z414" s="4"/>
    </row>
    <row r="415">
      <c r="A415" s="17" t="str">
        <f>'Almacén '!B435</f>
        <v/>
      </c>
      <c r="B415" s="18" t="str">
        <f>'Almacén '!D435</f>
        <v/>
      </c>
      <c r="C415" s="23">
        <f>'Almacén '!E435</f>
        <v>1</v>
      </c>
      <c r="D415" s="24" t="str">
        <f>'Almacén '!F435</f>
        <v/>
      </c>
      <c r="E415" s="24">
        <f>'Almacén '!G435</f>
        <v>0</v>
      </c>
      <c r="F415" s="21" t="str">
        <f>'Almacén '!A435</f>
        <v>BNA-018</v>
      </c>
      <c r="G415" s="4"/>
      <c r="H415" s="4"/>
      <c r="I415" s="4"/>
      <c r="J415" s="4"/>
      <c r="K415" s="4"/>
      <c r="L415" s="4"/>
      <c r="M415" s="4"/>
      <c r="N415" s="4"/>
      <c r="O415" s="4"/>
      <c r="P415" s="4"/>
      <c r="Q415" s="4"/>
      <c r="R415" s="4"/>
      <c r="S415" s="4"/>
      <c r="T415" s="4"/>
      <c r="U415" s="4"/>
      <c r="V415" s="4"/>
      <c r="W415" s="4"/>
      <c r="X415" s="4"/>
      <c r="Y415" s="4"/>
      <c r="Z415" s="4"/>
    </row>
    <row r="416">
      <c r="A416" s="17" t="str">
        <f>'Almacén '!B436</f>
        <v/>
      </c>
      <c r="B416" s="18" t="str">
        <f>'Almacén '!D436</f>
        <v/>
      </c>
      <c r="C416" s="23">
        <f>'Almacén '!E436</f>
        <v>1</v>
      </c>
      <c r="D416" s="24" t="str">
        <f>'Almacén '!F436</f>
        <v/>
      </c>
      <c r="E416" s="24">
        <f>'Almacén '!G436</f>
        <v>0</v>
      </c>
      <c r="F416" s="21" t="str">
        <f>'Almacén '!A436</f>
        <v>BNA-019</v>
      </c>
      <c r="G416" s="4"/>
      <c r="H416" s="4"/>
      <c r="I416" s="4"/>
      <c r="J416" s="4"/>
      <c r="K416" s="4"/>
      <c r="L416" s="4"/>
      <c r="M416" s="4"/>
      <c r="N416" s="4"/>
      <c r="O416" s="4"/>
      <c r="P416" s="4"/>
      <c r="Q416" s="4"/>
      <c r="R416" s="4"/>
      <c r="S416" s="4"/>
      <c r="T416" s="4"/>
      <c r="U416" s="4"/>
      <c r="V416" s="4"/>
      <c r="W416" s="4"/>
      <c r="X416" s="4"/>
      <c r="Y416" s="4"/>
      <c r="Z416" s="4"/>
    </row>
    <row r="417">
      <c r="A417" s="17" t="str">
        <f>'Almacén '!B437</f>
        <v/>
      </c>
      <c r="B417" s="18" t="str">
        <f>'Almacén '!D437</f>
        <v/>
      </c>
      <c r="C417" s="23">
        <f>'Almacén '!E437</f>
        <v>1</v>
      </c>
      <c r="D417" s="24" t="str">
        <f>'Almacén '!F437</f>
        <v/>
      </c>
      <c r="E417" s="24">
        <f>'Almacén '!G437</f>
        <v>0</v>
      </c>
      <c r="F417" s="21" t="str">
        <f>'Almacén '!A437</f>
        <v>BNA-020</v>
      </c>
      <c r="G417" s="4"/>
      <c r="H417" s="4"/>
      <c r="I417" s="4"/>
      <c r="J417" s="4"/>
      <c r="K417" s="4"/>
      <c r="L417" s="4"/>
      <c r="M417" s="4"/>
      <c r="N417" s="4"/>
      <c r="O417" s="4"/>
      <c r="P417" s="4"/>
      <c r="Q417" s="4"/>
      <c r="R417" s="4"/>
      <c r="S417" s="4"/>
      <c r="T417" s="4"/>
      <c r="U417" s="4"/>
      <c r="V417" s="4"/>
      <c r="W417" s="4"/>
      <c r="X417" s="4"/>
      <c r="Y417" s="4"/>
      <c r="Z417" s="4"/>
    </row>
    <row r="418">
      <c r="A418" s="17" t="str">
        <f>'Almacén '!B438</f>
        <v/>
      </c>
      <c r="B418" s="18" t="str">
        <f>'Almacén '!D438</f>
        <v/>
      </c>
      <c r="C418" s="23">
        <f>'Almacén '!E438</f>
        <v>1</v>
      </c>
      <c r="D418" s="24" t="str">
        <f>'Almacén '!F438</f>
        <v/>
      </c>
      <c r="E418" s="24">
        <f>'Almacén '!G438</f>
        <v>0</v>
      </c>
      <c r="F418" s="21" t="str">
        <f>'Almacén '!A438</f>
        <v>BNA-021</v>
      </c>
      <c r="G418" s="4"/>
      <c r="H418" s="4"/>
      <c r="I418" s="4"/>
      <c r="J418" s="4"/>
      <c r="K418" s="4"/>
      <c r="L418" s="4"/>
      <c r="M418" s="4"/>
      <c r="N418" s="4"/>
      <c r="O418" s="4"/>
      <c r="P418" s="4"/>
      <c r="Q418" s="4"/>
      <c r="R418" s="4"/>
      <c r="S418" s="4"/>
      <c r="T418" s="4"/>
      <c r="U418" s="4"/>
      <c r="V418" s="4"/>
      <c r="W418" s="4"/>
      <c r="X418" s="4"/>
      <c r="Y418" s="4"/>
      <c r="Z418" s="4"/>
    </row>
    <row r="419">
      <c r="A419" s="17" t="str">
        <f>'Almacén '!B439</f>
        <v/>
      </c>
      <c r="B419" s="18" t="str">
        <f>'Almacén '!D439</f>
        <v/>
      </c>
      <c r="C419" s="23">
        <f>'Almacén '!E439</f>
        <v>1</v>
      </c>
      <c r="D419" s="24" t="str">
        <f>'Almacén '!F439</f>
        <v/>
      </c>
      <c r="E419" s="24">
        <f>'Almacén '!G439</f>
        <v>0</v>
      </c>
      <c r="F419" s="21" t="str">
        <f>'Almacén '!A439</f>
        <v>BNA-022</v>
      </c>
      <c r="G419" s="4"/>
      <c r="H419" s="4"/>
      <c r="I419" s="4"/>
      <c r="J419" s="4"/>
      <c r="K419" s="4"/>
      <c r="L419" s="4"/>
      <c r="M419" s="4"/>
      <c r="N419" s="4"/>
      <c r="O419" s="4"/>
      <c r="P419" s="4"/>
      <c r="Q419" s="4"/>
      <c r="R419" s="4"/>
      <c r="S419" s="4"/>
      <c r="T419" s="4"/>
      <c r="U419" s="4"/>
      <c r="V419" s="4"/>
      <c r="W419" s="4"/>
      <c r="X419" s="4"/>
      <c r="Y419" s="4"/>
      <c r="Z419" s="4"/>
    </row>
    <row r="420">
      <c r="A420" s="17" t="str">
        <f>'Almacén '!B440</f>
        <v/>
      </c>
      <c r="B420" s="18" t="str">
        <f>'Almacén '!D440</f>
        <v/>
      </c>
      <c r="C420" s="23">
        <f>'Almacén '!E440</f>
        <v>1</v>
      </c>
      <c r="D420" s="24" t="str">
        <f>'Almacén '!F440</f>
        <v/>
      </c>
      <c r="E420" s="24">
        <f>'Almacén '!G440</f>
        <v>0</v>
      </c>
      <c r="F420" s="21" t="str">
        <f>'Almacén '!A440</f>
        <v>BNA-023</v>
      </c>
      <c r="G420" s="4"/>
      <c r="H420" s="4"/>
      <c r="I420" s="4"/>
      <c r="J420" s="4"/>
      <c r="K420" s="4"/>
      <c r="L420" s="4"/>
      <c r="M420" s="4"/>
      <c r="N420" s="4"/>
      <c r="O420" s="4"/>
      <c r="P420" s="4"/>
      <c r="Q420" s="4"/>
      <c r="R420" s="4"/>
      <c r="S420" s="4"/>
      <c r="T420" s="4"/>
      <c r="U420" s="4"/>
      <c r="V420" s="4"/>
      <c r="W420" s="4"/>
      <c r="X420" s="4"/>
      <c r="Y420" s="4"/>
      <c r="Z420" s="4"/>
    </row>
    <row r="421">
      <c r="A421" s="17" t="str">
        <f>'Almacén '!B441</f>
        <v/>
      </c>
      <c r="B421" s="18" t="str">
        <f>'Almacén '!D441</f>
        <v/>
      </c>
      <c r="C421" s="23">
        <f>'Almacén '!E441</f>
        <v>1</v>
      </c>
      <c r="D421" s="24" t="str">
        <f>'Almacén '!F441</f>
        <v/>
      </c>
      <c r="E421" s="24">
        <f>'Almacén '!G441</f>
        <v>0</v>
      </c>
      <c r="F421" s="21" t="str">
        <f>'Almacén '!A441</f>
        <v>BNA-024</v>
      </c>
      <c r="G421" s="4"/>
      <c r="H421" s="4"/>
      <c r="I421" s="4"/>
      <c r="J421" s="4"/>
      <c r="K421" s="4"/>
      <c r="L421" s="4"/>
      <c r="M421" s="4"/>
      <c r="N421" s="4"/>
      <c r="O421" s="4"/>
      <c r="P421" s="4"/>
      <c r="Q421" s="4"/>
      <c r="R421" s="4"/>
      <c r="S421" s="4"/>
      <c r="T421" s="4"/>
      <c r="U421" s="4"/>
      <c r="V421" s="4"/>
      <c r="W421" s="4"/>
      <c r="X421" s="4"/>
      <c r="Y421" s="4"/>
      <c r="Z421" s="4"/>
    </row>
    <row r="422">
      <c r="A422" s="17" t="str">
        <f>'Almacén '!B442</f>
        <v/>
      </c>
      <c r="B422" s="18" t="str">
        <f>'Almacén '!D442</f>
        <v/>
      </c>
      <c r="C422" s="23">
        <f>'Almacén '!E442</f>
        <v>1</v>
      </c>
      <c r="D422" s="24" t="str">
        <f>'Almacén '!F442</f>
        <v/>
      </c>
      <c r="E422" s="24">
        <f>'Almacén '!G442</f>
        <v>0</v>
      </c>
      <c r="F422" s="21" t="str">
        <f>'Almacén '!A442</f>
        <v>BNA-025</v>
      </c>
      <c r="G422" s="4"/>
      <c r="H422" s="4"/>
      <c r="I422" s="4"/>
      <c r="J422" s="4"/>
      <c r="K422" s="4"/>
      <c r="L422" s="4"/>
      <c r="M422" s="4"/>
      <c r="N422" s="4"/>
      <c r="O422" s="4"/>
      <c r="P422" s="4"/>
      <c r="Q422" s="4"/>
      <c r="R422" s="4"/>
      <c r="S422" s="4"/>
      <c r="T422" s="4"/>
      <c r="U422" s="4"/>
      <c r="V422" s="4"/>
      <c r="W422" s="4"/>
      <c r="X422" s="4"/>
      <c r="Y422" s="4"/>
      <c r="Z422" s="4"/>
    </row>
    <row r="423">
      <c r="A423" s="17" t="str">
        <f>'Almacén '!B443</f>
        <v/>
      </c>
      <c r="B423" s="18" t="str">
        <f>'Almacén '!D443</f>
        <v/>
      </c>
      <c r="C423" s="23">
        <f>'Almacén '!E443</f>
        <v>1</v>
      </c>
      <c r="D423" s="24" t="str">
        <f>'Almacén '!F443</f>
        <v/>
      </c>
      <c r="E423" s="24">
        <f>'Almacén '!G443</f>
        <v>0</v>
      </c>
      <c r="F423" s="21" t="str">
        <f>'Almacén '!A443</f>
        <v>BNA-026</v>
      </c>
      <c r="G423" s="4"/>
      <c r="H423" s="4"/>
      <c r="I423" s="4"/>
      <c r="J423" s="4"/>
      <c r="K423" s="4"/>
      <c r="L423" s="4"/>
      <c r="M423" s="4"/>
      <c r="N423" s="4"/>
      <c r="O423" s="4"/>
      <c r="P423" s="4"/>
      <c r="Q423" s="4"/>
      <c r="R423" s="4"/>
      <c r="S423" s="4"/>
      <c r="T423" s="4"/>
      <c r="U423" s="4"/>
      <c r="V423" s="4"/>
      <c r="W423" s="4"/>
      <c r="X423" s="4"/>
      <c r="Y423" s="4"/>
      <c r="Z423" s="4"/>
    </row>
    <row r="424">
      <c r="A424" s="17" t="str">
        <f>'Almacén '!B444</f>
        <v/>
      </c>
      <c r="B424" s="18" t="str">
        <f>'Almacén '!D444</f>
        <v/>
      </c>
      <c r="C424" s="23">
        <f>'Almacén '!E444</f>
        <v>1</v>
      </c>
      <c r="D424" s="24" t="str">
        <f>'Almacén '!F444</f>
        <v/>
      </c>
      <c r="E424" s="24">
        <f>'Almacén '!G444</f>
        <v>0</v>
      </c>
      <c r="F424" s="21" t="str">
        <f>'Almacén '!A444</f>
        <v>BNA-027</v>
      </c>
      <c r="G424" s="4"/>
      <c r="H424" s="4"/>
      <c r="I424" s="4"/>
      <c r="J424" s="4"/>
      <c r="K424" s="4"/>
      <c r="L424" s="4"/>
      <c r="M424" s="4"/>
      <c r="N424" s="4"/>
      <c r="O424" s="4"/>
      <c r="P424" s="4"/>
      <c r="Q424" s="4"/>
      <c r="R424" s="4"/>
      <c r="S424" s="4"/>
      <c r="T424" s="4"/>
      <c r="U424" s="4"/>
      <c r="V424" s="4"/>
      <c r="W424" s="4"/>
      <c r="X424" s="4"/>
      <c r="Y424" s="4"/>
      <c r="Z424" s="4"/>
    </row>
    <row r="425">
      <c r="A425" s="17" t="str">
        <f>'Almacén '!B445</f>
        <v/>
      </c>
      <c r="B425" s="18" t="str">
        <f>'Almacén '!D445</f>
        <v/>
      </c>
      <c r="C425" s="23">
        <f>'Almacén '!E445</f>
        <v>1</v>
      </c>
      <c r="D425" s="24" t="str">
        <f>'Almacén '!F445</f>
        <v/>
      </c>
      <c r="E425" s="24">
        <f>'Almacén '!G445</f>
        <v>0</v>
      </c>
      <c r="F425" s="21" t="str">
        <f>'Almacén '!A445</f>
        <v>BNA-028</v>
      </c>
      <c r="G425" s="4"/>
      <c r="H425" s="4"/>
      <c r="I425" s="4"/>
      <c r="J425" s="4"/>
      <c r="K425" s="4"/>
      <c r="L425" s="4"/>
      <c r="M425" s="4"/>
      <c r="N425" s="4"/>
      <c r="O425" s="4"/>
      <c r="P425" s="4"/>
      <c r="Q425" s="4"/>
      <c r="R425" s="4"/>
      <c r="S425" s="4"/>
      <c r="T425" s="4"/>
      <c r="U425" s="4"/>
      <c r="V425" s="4"/>
      <c r="W425" s="4"/>
      <c r="X425" s="4"/>
      <c r="Y425" s="4"/>
      <c r="Z425" s="4"/>
    </row>
    <row r="426">
      <c r="A426" s="17" t="str">
        <f>'Almacén '!B446</f>
        <v/>
      </c>
      <c r="B426" s="18" t="str">
        <f>'Almacén '!D446</f>
        <v/>
      </c>
      <c r="C426" s="23">
        <f>'Almacén '!E446</f>
        <v>1</v>
      </c>
      <c r="D426" s="24" t="str">
        <f>'Almacén '!F446</f>
        <v/>
      </c>
      <c r="E426" s="24">
        <f>'Almacén '!G446</f>
        <v>0</v>
      </c>
      <c r="F426" s="21" t="str">
        <f>'Almacén '!A446</f>
        <v>BNA-029</v>
      </c>
      <c r="G426" s="4"/>
      <c r="H426" s="4"/>
      <c r="I426" s="4"/>
      <c r="J426" s="4"/>
      <c r="K426" s="4"/>
      <c r="L426" s="4"/>
      <c r="M426" s="4"/>
      <c r="N426" s="4"/>
      <c r="O426" s="4"/>
      <c r="P426" s="4"/>
      <c r="Q426" s="4"/>
      <c r="R426" s="4"/>
      <c r="S426" s="4"/>
      <c r="T426" s="4"/>
      <c r="U426" s="4"/>
      <c r="V426" s="4"/>
      <c r="W426" s="4"/>
      <c r="X426" s="4"/>
      <c r="Y426" s="4"/>
      <c r="Z426" s="4"/>
    </row>
    <row r="427">
      <c r="A427" s="17" t="str">
        <f>'Almacén '!B447</f>
        <v/>
      </c>
      <c r="B427" s="18" t="str">
        <f>'Almacén '!D447</f>
        <v/>
      </c>
      <c r="C427" s="23">
        <f>'Almacén '!E447</f>
        <v>1</v>
      </c>
      <c r="D427" s="24" t="str">
        <f>'Almacén '!F447</f>
        <v/>
      </c>
      <c r="E427" s="24">
        <f>'Almacén '!G447</f>
        <v>0</v>
      </c>
      <c r="F427" s="21" t="str">
        <f>'Almacén '!A447</f>
        <v>BNA-030</v>
      </c>
      <c r="G427" s="4"/>
      <c r="H427" s="4"/>
      <c r="I427" s="4"/>
      <c r="J427" s="4"/>
      <c r="K427" s="4"/>
      <c r="L427" s="4"/>
      <c r="M427" s="4"/>
      <c r="N427" s="4"/>
      <c r="O427" s="4"/>
      <c r="P427" s="4"/>
      <c r="Q427" s="4"/>
      <c r="R427" s="4"/>
      <c r="S427" s="4"/>
      <c r="T427" s="4"/>
      <c r="U427" s="4"/>
      <c r="V427" s="4"/>
      <c r="W427" s="4"/>
      <c r="X427" s="4"/>
      <c r="Y427" s="4"/>
      <c r="Z427" s="4"/>
    </row>
    <row r="428">
      <c r="A428" s="17" t="str">
        <f>'Almacén '!B448</f>
        <v/>
      </c>
      <c r="B428" s="18" t="str">
        <f>'Almacén '!D448</f>
        <v/>
      </c>
      <c r="C428" s="23">
        <f>'Almacén '!E448</f>
        <v>1</v>
      </c>
      <c r="D428" s="24" t="str">
        <f>'Almacén '!F448</f>
        <v/>
      </c>
      <c r="E428" s="24">
        <f>'Almacén '!G448</f>
        <v>0</v>
      </c>
      <c r="F428" s="21" t="str">
        <f>'Almacén '!A448</f>
        <v>BNA-031</v>
      </c>
      <c r="G428" s="4"/>
      <c r="H428" s="4"/>
      <c r="I428" s="4"/>
      <c r="J428" s="4"/>
      <c r="K428" s="4"/>
      <c r="L428" s="4"/>
      <c r="M428" s="4"/>
      <c r="N428" s="4"/>
      <c r="O428" s="4"/>
      <c r="P428" s="4"/>
      <c r="Q428" s="4"/>
      <c r="R428" s="4"/>
      <c r="S428" s="4"/>
      <c r="T428" s="4"/>
      <c r="U428" s="4"/>
      <c r="V428" s="4"/>
      <c r="W428" s="4"/>
      <c r="X428" s="4"/>
      <c r="Y428" s="4"/>
      <c r="Z428" s="4"/>
    </row>
    <row r="429">
      <c r="A429" s="17" t="str">
        <f>'Almacén '!B449</f>
        <v/>
      </c>
      <c r="B429" s="18" t="str">
        <f>'Almacén '!D449</f>
        <v/>
      </c>
      <c r="C429" s="23">
        <f>'Almacén '!E449</f>
        <v>1</v>
      </c>
      <c r="D429" s="24" t="str">
        <f>'Almacén '!F449</f>
        <v/>
      </c>
      <c r="E429" s="24">
        <f>'Almacén '!G449</f>
        <v>0</v>
      </c>
      <c r="F429" s="21" t="str">
        <f>'Almacén '!A449</f>
        <v>BNA-032</v>
      </c>
      <c r="G429" s="4"/>
      <c r="H429" s="4"/>
      <c r="I429" s="4"/>
      <c r="J429" s="4"/>
      <c r="K429" s="4"/>
      <c r="L429" s="4"/>
      <c r="M429" s="4"/>
      <c r="N429" s="4"/>
      <c r="O429" s="4"/>
      <c r="P429" s="4"/>
      <c r="Q429" s="4"/>
      <c r="R429" s="4"/>
      <c r="S429" s="4"/>
      <c r="T429" s="4"/>
      <c r="U429" s="4"/>
      <c r="V429" s="4"/>
      <c r="W429" s="4"/>
      <c r="X429" s="4"/>
      <c r="Y429" s="4"/>
      <c r="Z429" s="4"/>
    </row>
    <row r="430">
      <c r="A430" s="17" t="str">
        <f>'Almacén '!B450</f>
        <v/>
      </c>
      <c r="B430" s="18" t="str">
        <f>'Almacén '!D450</f>
        <v/>
      </c>
      <c r="C430" s="23">
        <f>'Almacén '!E450</f>
        <v>1</v>
      </c>
      <c r="D430" s="24" t="str">
        <f>'Almacén '!F450</f>
        <v/>
      </c>
      <c r="E430" s="24">
        <f>'Almacén '!G450</f>
        <v>0</v>
      </c>
      <c r="F430" s="21" t="str">
        <f>'Almacén '!A450</f>
        <v>BNA-033</v>
      </c>
      <c r="G430" s="4"/>
      <c r="H430" s="4"/>
      <c r="I430" s="4"/>
      <c r="J430" s="4"/>
      <c r="K430" s="4"/>
      <c r="L430" s="4"/>
      <c r="M430" s="4"/>
      <c r="N430" s="4"/>
      <c r="O430" s="4"/>
      <c r="P430" s="4"/>
      <c r="Q430" s="4"/>
      <c r="R430" s="4"/>
      <c r="S430" s="4"/>
      <c r="T430" s="4"/>
      <c r="U430" s="4"/>
      <c r="V430" s="4"/>
      <c r="W430" s="4"/>
      <c r="X430" s="4"/>
      <c r="Y430" s="4"/>
      <c r="Z430" s="4"/>
    </row>
    <row r="431">
      <c r="A431" s="17" t="str">
        <f>'Almacén '!B451</f>
        <v/>
      </c>
      <c r="B431" s="18" t="str">
        <f>'Almacén '!D451</f>
        <v/>
      </c>
      <c r="C431" s="23">
        <f>'Almacén '!E451</f>
        <v>1</v>
      </c>
      <c r="D431" s="24" t="str">
        <f>'Almacén '!F451</f>
        <v/>
      </c>
      <c r="E431" s="24">
        <f>'Almacén '!G451</f>
        <v>0</v>
      </c>
      <c r="F431" s="21" t="str">
        <f>'Almacén '!A451</f>
        <v>BNA-034</v>
      </c>
      <c r="G431" s="4"/>
      <c r="H431" s="4"/>
      <c r="I431" s="4"/>
      <c r="J431" s="4"/>
      <c r="K431" s="4"/>
      <c r="L431" s="4"/>
      <c r="M431" s="4"/>
      <c r="N431" s="4"/>
      <c r="O431" s="4"/>
      <c r="P431" s="4"/>
      <c r="Q431" s="4"/>
      <c r="R431" s="4"/>
      <c r="S431" s="4"/>
      <c r="T431" s="4"/>
      <c r="U431" s="4"/>
      <c r="V431" s="4"/>
      <c r="W431" s="4"/>
      <c r="X431" s="4"/>
      <c r="Y431" s="4"/>
      <c r="Z431" s="4"/>
    </row>
    <row r="432">
      <c r="A432" s="17" t="str">
        <f>'Almacén '!B452</f>
        <v/>
      </c>
      <c r="B432" s="18" t="str">
        <f>'Almacén '!D452</f>
        <v/>
      </c>
      <c r="C432" s="23">
        <f>'Almacén '!E452</f>
        <v>1</v>
      </c>
      <c r="D432" s="24" t="str">
        <f>'Almacén '!F452</f>
        <v/>
      </c>
      <c r="E432" s="24">
        <f>'Almacén '!G452</f>
        <v>0</v>
      </c>
      <c r="F432" s="21" t="str">
        <f>'Almacén '!A452</f>
        <v>BNA-035</v>
      </c>
      <c r="G432" s="4"/>
      <c r="H432" s="4"/>
      <c r="I432" s="4"/>
      <c r="J432" s="4"/>
      <c r="K432" s="4"/>
      <c r="L432" s="4"/>
      <c r="M432" s="4"/>
      <c r="N432" s="4"/>
      <c r="O432" s="4"/>
      <c r="P432" s="4"/>
      <c r="Q432" s="4"/>
      <c r="R432" s="4"/>
      <c r="S432" s="4"/>
      <c r="T432" s="4"/>
      <c r="U432" s="4"/>
      <c r="V432" s="4"/>
      <c r="W432" s="4"/>
      <c r="X432" s="4"/>
      <c r="Y432" s="4"/>
      <c r="Z432" s="4"/>
    </row>
    <row r="433">
      <c r="A433" s="17" t="str">
        <f>'Almacén '!B453</f>
        <v/>
      </c>
      <c r="B433" s="18" t="str">
        <f>'Almacén '!D453</f>
        <v/>
      </c>
      <c r="C433" s="23">
        <f>'Almacén '!E453</f>
        <v>1</v>
      </c>
      <c r="D433" s="24" t="str">
        <f>'Almacén '!F453</f>
        <v/>
      </c>
      <c r="E433" s="24">
        <f>'Almacén '!G453</f>
        <v>0</v>
      </c>
      <c r="F433" s="21" t="str">
        <f>'Almacén '!A453</f>
        <v>BNA-036</v>
      </c>
      <c r="G433" s="4"/>
      <c r="H433" s="4"/>
      <c r="I433" s="4"/>
      <c r="J433" s="4"/>
      <c r="K433" s="4"/>
      <c r="L433" s="4"/>
      <c r="M433" s="4"/>
      <c r="N433" s="4"/>
      <c r="O433" s="4"/>
      <c r="P433" s="4"/>
      <c r="Q433" s="4"/>
      <c r="R433" s="4"/>
      <c r="S433" s="4"/>
      <c r="T433" s="4"/>
      <c r="U433" s="4"/>
      <c r="V433" s="4"/>
      <c r="W433" s="4"/>
      <c r="X433" s="4"/>
      <c r="Y433" s="4"/>
      <c r="Z433" s="4"/>
    </row>
    <row r="434">
      <c r="A434" s="17" t="str">
        <f>'Almacén '!B454</f>
        <v/>
      </c>
      <c r="B434" s="18" t="str">
        <f>'Almacén '!D454</f>
        <v/>
      </c>
      <c r="C434" s="23">
        <f>'Almacén '!E454</f>
        <v>1</v>
      </c>
      <c r="D434" s="24" t="str">
        <f>'Almacén '!F454</f>
        <v/>
      </c>
      <c r="E434" s="24">
        <f>'Almacén '!G454</f>
        <v>0</v>
      </c>
      <c r="F434" s="21" t="str">
        <f>'Almacén '!A454</f>
        <v>BNA-037</v>
      </c>
      <c r="G434" s="4"/>
      <c r="H434" s="4"/>
      <c r="I434" s="4"/>
      <c r="J434" s="4"/>
      <c r="K434" s="4"/>
      <c r="L434" s="4"/>
      <c r="M434" s="4"/>
      <c r="N434" s="4"/>
      <c r="O434" s="4"/>
      <c r="P434" s="4"/>
      <c r="Q434" s="4"/>
      <c r="R434" s="4"/>
      <c r="S434" s="4"/>
      <c r="T434" s="4"/>
      <c r="U434" s="4"/>
      <c r="V434" s="4"/>
      <c r="W434" s="4"/>
      <c r="X434" s="4"/>
      <c r="Y434" s="4"/>
      <c r="Z434" s="4"/>
    </row>
    <row r="435">
      <c r="A435" s="17" t="str">
        <f>'Almacén '!B455</f>
        <v/>
      </c>
      <c r="B435" s="18" t="str">
        <f>'Almacén '!D455</f>
        <v/>
      </c>
      <c r="C435" s="23">
        <f>'Almacén '!E455</f>
        <v>1</v>
      </c>
      <c r="D435" s="24" t="str">
        <f>'Almacén '!F455</f>
        <v/>
      </c>
      <c r="E435" s="24">
        <f>'Almacén '!G455</f>
        <v>0</v>
      </c>
      <c r="F435" s="21" t="str">
        <f>'Almacén '!A455</f>
        <v>BNA-038</v>
      </c>
      <c r="G435" s="4"/>
      <c r="H435" s="4"/>
      <c r="I435" s="4"/>
      <c r="J435" s="4"/>
      <c r="K435" s="4"/>
      <c r="L435" s="4"/>
      <c r="M435" s="4"/>
      <c r="N435" s="4"/>
      <c r="O435" s="4"/>
      <c r="P435" s="4"/>
      <c r="Q435" s="4"/>
      <c r="R435" s="4"/>
      <c r="S435" s="4"/>
      <c r="T435" s="4"/>
      <c r="U435" s="4"/>
      <c r="V435" s="4"/>
      <c r="W435" s="4"/>
      <c r="X435" s="4"/>
      <c r="Y435" s="4"/>
      <c r="Z435" s="4"/>
    </row>
    <row r="436">
      <c r="A436" s="17" t="str">
        <f>'Almacén '!B456</f>
        <v/>
      </c>
      <c r="B436" s="18" t="str">
        <f>'Almacén '!D456</f>
        <v/>
      </c>
      <c r="C436" s="23">
        <f>'Almacén '!E456</f>
        <v>1</v>
      </c>
      <c r="D436" s="24" t="str">
        <f>'Almacén '!F456</f>
        <v/>
      </c>
      <c r="E436" s="24">
        <f>'Almacén '!G456</f>
        <v>0</v>
      </c>
      <c r="F436" s="21" t="str">
        <f>'Almacén '!A456</f>
        <v>BNA-039</v>
      </c>
      <c r="G436" s="4"/>
      <c r="H436" s="4"/>
      <c r="I436" s="4"/>
      <c r="J436" s="4"/>
      <c r="K436" s="4"/>
      <c r="L436" s="4"/>
      <c r="M436" s="4"/>
      <c r="N436" s="4"/>
      <c r="O436" s="4"/>
      <c r="P436" s="4"/>
      <c r="Q436" s="4"/>
      <c r="R436" s="4"/>
      <c r="S436" s="4"/>
      <c r="T436" s="4"/>
      <c r="U436" s="4"/>
      <c r="V436" s="4"/>
      <c r="W436" s="4"/>
      <c r="X436" s="4"/>
      <c r="Y436" s="4"/>
      <c r="Z436" s="4"/>
    </row>
    <row r="437">
      <c r="A437" s="17" t="str">
        <f>'Almacén '!B457</f>
        <v/>
      </c>
      <c r="B437" s="18" t="str">
        <f>'Almacén '!D457</f>
        <v/>
      </c>
      <c r="C437" s="23">
        <f>'Almacén '!E457</f>
        <v>1</v>
      </c>
      <c r="D437" s="24" t="str">
        <f>'Almacén '!F457</f>
        <v/>
      </c>
      <c r="E437" s="24">
        <f>'Almacén '!G457</f>
        <v>0</v>
      </c>
      <c r="F437" s="21" t="str">
        <f>'Almacén '!A457</f>
        <v>BNA-040</v>
      </c>
      <c r="G437" s="4"/>
      <c r="H437" s="4"/>
      <c r="I437" s="4"/>
      <c r="J437" s="4"/>
      <c r="K437" s="4"/>
      <c r="L437" s="4"/>
      <c r="M437" s="4"/>
      <c r="N437" s="4"/>
      <c r="O437" s="4"/>
      <c r="P437" s="4"/>
      <c r="Q437" s="4"/>
      <c r="R437" s="4"/>
      <c r="S437" s="4"/>
      <c r="T437" s="4"/>
      <c r="U437" s="4"/>
      <c r="V437" s="4"/>
      <c r="W437" s="4"/>
      <c r="X437" s="4"/>
      <c r="Y437" s="4"/>
      <c r="Z437" s="4"/>
    </row>
    <row r="438">
      <c r="A438" s="17" t="str">
        <f>'Almacén '!B458</f>
        <v/>
      </c>
      <c r="B438" s="18" t="str">
        <f>'Almacén '!D458</f>
        <v/>
      </c>
      <c r="C438" s="23">
        <f>'Almacén '!E458</f>
        <v>1</v>
      </c>
      <c r="D438" s="24" t="str">
        <f>'Almacén '!F458</f>
        <v/>
      </c>
      <c r="E438" s="24">
        <f>'Almacén '!G458</f>
        <v>0</v>
      </c>
      <c r="F438" s="21" t="str">
        <f>'Almacén '!A458</f>
        <v>BNA-041</v>
      </c>
      <c r="G438" s="4"/>
      <c r="H438" s="4"/>
      <c r="I438" s="4"/>
      <c r="J438" s="4"/>
      <c r="K438" s="4"/>
      <c r="L438" s="4"/>
      <c r="M438" s="4"/>
      <c r="N438" s="4"/>
      <c r="O438" s="4"/>
      <c r="P438" s="4"/>
      <c r="Q438" s="4"/>
      <c r="R438" s="4"/>
      <c r="S438" s="4"/>
      <c r="T438" s="4"/>
      <c r="U438" s="4"/>
      <c r="V438" s="4"/>
      <c r="W438" s="4"/>
      <c r="X438" s="4"/>
      <c r="Y438" s="4"/>
      <c r="Z438" s="4"/>
    </row>
    <row r="439">
      <c r="A439" s="17" t="str">
        <f>'Almacén '!B459</f>
        <v/>
      </c>
      <c r="B439" s="18" t="str">
        <f>'Almacén '!D459</f>
        <v/>
      </c>
      <c r="C439" s="23">
        <f>'Almacén '!E459</f>
        <v>1</v>
      </c>
      <c r="D439" s="24" t="str">
        <f>'Almacén '!F459</f>
        <v/>
      </c>
      <c r="E439" s="24">
        <f>'Almacén '!G459</f>
        <v>0</v>
      </c>
      <c r="F439" s="21" t="str">
        <f>'Almacén '!A459</f>
        <v>BNA-042</v>
      </c>
      <c r="G439" s="4"/>
      <c r="H439" s="4"/>
      <c r="I439" s="4"/>
      <c r="J439" s="4"/>
      <c r="K439" s="4"/>
      <c r="L439" s="4"/>
      <c r="M439" s="4"/>
      <c r="N439" s="4"/>
      <c r="O439" s="4"/>
      <c r="P439" s="4"/>
      <c r="Q439" s="4"/>
      <c r="R439" s="4"/>
      <c r="S439" s="4"/>
      <c r="T439" s="4"/>
      <c r="U439" s="4"/>
      <c r="V439" s="4"/>
      <c r="W439" s="4"/>
      <c r="X439" s="4"/>
      <c r="Y439" s="4"/>
      <c r="Z439" s="4"/>
    </row>
    <row r="440">
      <c r="A440" s="17" t="str">
        <f>'Almacén '!B460</f>
        <v/>
      </c>
      <c r="B440" s="18" t="str">
        <f>'Almacén '!D460</f>
        <v/>
      </c>
      <c r="C440" s="23">
        <f>'Almacén '!E460</f>
        <v>1</v>
      </c>
      <c r="D440" s="24" t="str">
        <f>'Almacén '!F460</f>
        <v/>
      </c>
      <c r="E440" s="24">
        <f>'Almacén '!G460</f>
        <v>0</v>
      </c>
      <c r="F440" s="21" t="str">
        <f>'Almacén '!A460</f>
        <v>BNA-043</v>
      </c>
      <c r="G440" s="4"/>
      <c r="H440" s="4"/>
      <c r="I440" s="4"/>
      <c r="J440" s="4"/>
      <c r="K440" s="4"/>
      <c r="L440" s="4"/>
      <c r="M440" s="4"/>
      <c r="N440" s="4"/>
      <c r="O440" s="4"/>
      <c r="P440" s="4"/>
      <c r="Q440" s="4"/>
      <c r="R440" s="4"/>
      <c r="S440" s="4"/>
      <c r="T440" s="4"/>
      <c r="U440" s="4"/>
      <c r="V440" s="4"/>
      <c r="W440" s="4"/>
      <c r="X440" s="4"/>
      <c r="Y440" s="4"/>
      <c r="Z440" s="4"/>
    </row>
    <row r="441">
      <c r="A441" s="17" t="str">
        <f>'Almacén '!B461</f>
        <v/>
      </c>
      <c r="B441" s="18" t="str">
        <f>'Almacén '!D461</f>
        <v/>
      </c>
      <c r="C441" s="23">
        <f>'Almacén '!E461</f>
        <v>1</v>
      </c>
      <c r="D441" s="24" t="str">
        <f>'Almacén '!F461</f>
        <v/>
      </c>
      <c r="E441" s="24">
        <f>'Almacén '!G461</f>
        <v>0</v>
      </c>
      <c r="F441" s="21" t="str">
        <f>'Almacén '!A461</f>
        <v>BNA-044</v>
      </c>
      <c r="G441" s="4"/>
      <c r="H441" s="4"/>
      <c r="I441" s="4"/>
      <c r="J441" s="4"/>
      <c r="K441" s="4"/>
      <c r="L441" s="4"/>
      <c r="M441" s="4"/>
      <c r="N441" s="4"/>
      <c r="O441" s="4"/>
      <c r="P441" s="4"/>
      <c r="Q441" s="4"/>
      <c r="R441" s="4"/>
      <c r="S441" s="4"/>
      <c r="T441" s="4"/>
      <c r="U441" s="4"/>
      <c r="V441" s="4"/>
      <c r="W441" s="4"/>
      <c r="X441" s="4"/>
      <c r="Y441" s="4"/>
      <c r="Z441" s="4"/>
    </row>
    <row r="442">
      <c r="A442" s="17" t="str">
        <f>'Almacén '!B462</f>
        <v/>
      </c>
      <c r="B442" s="18" t="str">
        <f>'Almacén '!D462</f>
        <v/>
      </c>
      <c r="C442" s="23">
        <f>'Almacén '!E462</f>
        <v>1</v>
      </c>
      <c r="D442" s="24" t="str">
        <f>'Almacén '!F462</f>
        <v/>
      </c>
      <c r="E442" s="24">
        <f>'Almacén '!G462</f>
        <v>0</v>
      </c>
      <c r="F442" s="21" t="str">
        <f>'Almacén '!A462</f>
        <v>BNA-045</v>
      </c>
      <c r="G442" s="4"/>
      <c r="H442" s="4"/>
      <c r="I442" s="4"/>
      <c r="J442" s="4"/>
      <c r="K442" s="4"/>
      <c r="L442" s="4"/>
      <c r="M442" s="4"/>
      <c r="N442" s="4"/>
      <c r="O442" s="4"/>
      <c r="P442" s="4"/>
      <c r="Q442" s="4"/>
      <c r="R442" s="4"/>
      <c r="S442" s="4"/>
      <c r="T442" s="4"/>
      <c r="U442" s="4"/>
      <c r="V442" s="4"/>
      <c r="W442" s="4"/>
      <c r="X442" s="4"/>
      <c r="Y442" s="4"/>
      <c r="Z442" s="4"/>
    </row>
    <row r="443">
      <c r="A443" s="17" t="str">
        <f>'Almacén '!B463</f>
        <v/>
      </c>
      <c r="B443" s="18" t="str">
        <f>'Almacén '!D463</f>
        <v/>
      </c>
      <c r="C443" s="23">
        <f>'Almacén '!E463</f>
        <v>1</v>
      </c>
      <c r="D443" s="24" t="str">
        <f>'Almacén '!F463</f>
        <v/>
      </c>
      <c r="E443" s="24">
        <f>'Almacén '!G463</f>
        <v>0</v>
      </c>
      <c r="F443" s="21" t="str">
        <f>'Almacén '!A463</f>
        <v>BNA-046</v>
      </c>
      <c r="G443" s="4"/>
      <c r="H443" s="4"/>
      <c r="I443" s="4"/>
      <c r="J443" s="4"/>
      <c r="K443" s="4"/>
      <c r="L443" s="4"/>
      <c r="M443" s="4"/>
      <c r="N443" s="4"/>
      <c r="O443" s="4"/>
      <c r="P443" s="4"/>
      <c r="Q443" s="4"/>
      <c r="R443" s="4"/>
      <c r="S443" s="4"/>
      <c r="T443" s="4"/>
      <c r="U443" s="4"/>
      <c r="V443" s="4"/>
      <c r="W443" s="4"/>
      <c r="X443" s="4"/>
      <c r="Y443" s="4"/>
      <c r="Z443" s="4"/>
    </row>
    <row r="444">
      <c r="A444" s="17" t="str">
        <f>'Almacén '!B464</f>
        <v/>
      </c>
      <c r="B444" s="18" t="str">
        <f>'Almacén '!D464</f>
        <v/>
      </c>
      <c r="C444" s="23">
        <f>'Almacén '!E464</f>
        <v>1</v>
      </c>
      <c r="D444" s="24" t="str">
        <f>'Almacén '!F464</f>
        <v/>
      </c>
      <c r="E444" s="24">
        <f>'Almacén '!G464</f>
        <v>0</v>
      </c>
      <c r="F444" s="21" t="str">
        <f>'Almacén '!A464</f>
        <v>BNA-047</v>
      </c>
      <c r="G444" s="4"/>
      <c r="H444" s="4"/>
      <c r="I444" s="4"/>
      <c r="J444" s="4"/>
      <c r="K444" s="4"/>
      <c r="L444" s="4"/>
      <c r="M444" s="4"/>
      <c r="N444" s="4"/>
      <c r="O444" s="4"/>
      <c r="P444" s="4"/>
      <c r="Q444" s="4"/>
      <c r="R444" s="4"/>
      <c r="S444" s="4"/>
      <c r="T444" s="4"/>
      <c r="U444" s="4"/>
      <c r="V444" s="4"/>
      <c r="W444" s="4"/>
      <c r="X444" s="4"/>
      <c r="Y444" s="4"/>
      <c r="Z444" s="4"/>
    </row>
    <row r="445">
      <c r="A445" s="17" t="str">
        <f>'Almacén '!B465</f>
        <v/>
      </c>
      <c r="B445" s="18" t="str">
        <f>'Almacén '!D465</f>
        <v/>
      </c>
      <c r="C445" s="23">
        <f>'Almacén '!E465</f>
        <v>1</v>
      </c>
      <c r="D445" s="24" t="str">
        <f>'Almacén '!F465</f>
        <v/>
      </c>
      <c r="E445" s="24">
        <f>'Almacén '!G465</f>
        <v>0</v>
      </c>
      <c r="F445" s="21" t="str">
        <f>'Almacén '!A465</f>
        <v>BNA-048</v>
      </c>
      <c r="G445" s="4"/>
      <c r="H445" s="4"/>
      <c r="I445" s="4"/>
      <c r="J445" s="4"/>
      <c r="K445" s="4"/>
      <c r="L445" s="4"/>
      <c r="M445" s="4"/>
      <c r="N445" s="4"/>
      <c r="O445" s="4"/>
      <c r="P445" s="4"/>
      <c r="Q445" s="4"/>
      <c r="R445" s="4"/>
      <c r="S445" s="4"/>
      <c r="T445" s="4"/>
      <c r="U445" s="4"/>
      <c r="V445" s="4"/>
      <c r="W445" s="4"/>
      <c r="X445" s="4"/>
      <c r="Y445" s="4"/>
      <c r="Z445" s="4"/>
    </row>
    <row r="446">
      <c r="A446" s="17" t="str">
        <f>'Almacén '!B466</f>
        <v/>
      </c>
      <c r="B446" s="18" t="str">
        <f>'Almacén '!D466</f>
        <v/>
      </c>
      <c r="C446" s="23">
        <f>'Almacén '!E466</f>
        <v>1</v>
      </c>
      <c r="D446" s="24" t="str">
        <f>'Almacén '!F466</f>
        <v/>
      </c>
      <c r="E446" s="24">
        <f>'Almacén '!G466</f>
        <v>0</v>
      </c>
      <c r="F446" s="21" t="str">
        <f>'Almacén '!A466</f>
        <v>BNA-049</v>
      </c>
      <c r="G446" s="4"/>
      <c r="H446" s="4"/>
      <c r="I446" s="4"/>
      <c r="J446" s="4"/>
      <c r="K446" s="4"/>
      <c r="L446" s="4"/>
      <c r="M446" s="4"/>
      <c r="N446" s="4"/>
      <c r="O446" s="4"/>
      <c r="P446" s="4"/>
      <c r="Q446" s="4"/>
      <c r="R446" s="4"/>
      <c r="S446" s="4"/>
      <c r="T446" s="4"/>
      <c r="U446" s="4"/>
      <c r="V446" s="4"/>
      <c r="W446" s="4"/>
      <c r="X446" s="4"/>
      <c r="Y446" s="4"/>
      <c r="Z446" s="4"/>
    </row>
    <row r="447">
      <c r="A447" s="17" t="str">
        <f>'Almacén '!B467</f>
        <v/>
      </c>
      <c r="B447" s="18" t="str">
        <f>'Almacén '!D467</f>
        <v/>
      </c>
      <c r="C447" s="23">
        <f>'Almacén '!E467</f>
        <v>1</v>
      </c>
      <c r="D447" s="24" t="str">
        <f>'Almacén '!F467</f>
        <v/>
      </c>
      <c r="E447" s="24">
        <f>'Almacén '!G467</f>
        <v>0</v>
      </c>
      <c r="F447" s="21" t="str">
        <f>'Almacén '!A467</f>
        <v>BNA-050</v>
      </c>
      <c r="G447" s="4"/>
      <c r="H447" s="4"/>
      <c r="I447" s="4"/>
      <c r="J447" s="4"/>
      <c r="K447" s="4"/>
      <c r="L447" s="4"/>
      <c r="M447" s="4"/>
      <c r="N447" s="4"/>
      <c r="O447" s="4"/>
      <c r="P447" s="4"/>
      <c r="Q447" s="4"/>
      <c r="R447" s="4"/>
      <c r="S447" s="4"/>
      <c r="T447" s="4"/>
      <c r="U447" s="4"/>
      <c r="V447" s="4"/>
      <c r="W447" s="4"/>
      <c r="X447" s="4"/>
      <c r="Y447" s="4"/>
      <c r="Z447" s="4"/>
    </row>
    <row r="448">
      <c r="A448" s="17" t="str">
        <f>'Almacén '!B468</f>
        <v/>
      </c>
      <c r="B448" s="18" t="str">
        <f>'Almacén '!D468</f>
        <v/>
      </c>
      <c r="C448" s="23">
        <f>'Almacén '!E468</f>
        <v>1</v>
      </c>
      <c r="D448" s="24" t="str">
        <f>'Almacén '!F468</f>
        <v/>
      </c>
      <c r="E448" s="24">
        <f>'Almacén '!G468</f>
        <v>0</v>
      </c>
      <c r="F448" s="21" t="str">
        <f>'Almacén '!A468</f>
        <v>BNA-051</v>
      </c>
      <c r="G448" s="4"/>
      <c r="H448" s="4"/>
      <c r="I448" s="4"/>
      <c r="J448" s="4"/>
      <c r="K448" s="4"/>
      <c r="L448" s="4"/>
      <c r="M448" s="4"/>
      <c r="N448" s="4"/>
      <c r="O448" s="4"/>
      <c r="P448" s="4"/>
      <c r="Q448" s="4"/>
      <c r="R448" s="4"/>
      <c r="S448" s="4"/>
      <c r="T448" s="4"/>
      <c r="U448" s="4"/>
      <c r="V448" s="4"/>
      <c r="W448" s="4"/>
      <c r="X448" s="4"/>
      <c r="Y448" s="4"/>
      <c r="Z448" s="4"/>
    </row>
    <row r="449">
      <c r="A449" s="17" t="str">
        <f>'Almacén '!B469</f>
        <v/>
      </c>
      <c r="B449" s="18" t="str">
        <f>'Almacén '!D469</f>
        <v/>
      </c>
      <c r="C449" s="23">
        <f>'Almacén '!E469</f>
        <v>1</v>
      </c>
      <c r="D449" s="24" t="str">
        <f>'Almacén '!F469</f>
        <v/>
      </c>
      <c r="E449" s="24">
        <f>'Almacén '!G469</f>
        <v>0</v>
      </c>
      <c r="F449" s="21" t="str">
        <f>'Almacén '!A469</f>
        <v>BNA-052</v>
      </c>
      <c r="G449" s="4"/>
      <c r="H449" s="4"/>
      <c r="I449" s="4"/>
      <c r="J449" s="4"/>
      <c r="K449" s="4"/>
      <c r="L449" s="4"/>
      <c r="M449" s="4"/>
      <c r="N449" s="4"/>
      <c r="O449" s="4"/>
      <c r="P449" s="4"/>
      <c r="Q449" s="4"/>
      <c r="R449" s="4"/>
      <c r="S449" s="4"/>
      <c r="T449" s="4"/>
      <c r="U449" s="4"/>
      <c r="V449" s="4"/>
      <c r="W449" s="4"/>
      <c r="X449" s="4"/>
      <c r="Y449" s="4"/>
      <c r="Z449" s="4"/>
    </row>
    <row r="450">
      <c r="A450" s="17" t="str">
        <f>'Almacén '!B470</f>
        <v/>
      </c>
      <c r="B450" s="18" t="str">
        <f>'Almacén '!D470</f>
        <v/>
      </c>
      <c r="C450" s="23">
        <f>'Almacén '!E470</f>
        <v>1</v>
      </c>
      <c r="D450" s="24" t="str">
        <f>'Almacén '!F470</f>
        <v/>
      </c>
      <c r="E450" s="24">
        <f>'Almacén '!G470</f>
        <v>0</v>
      </c>
      <c r="F450" s="21" t="str">
        <f>'Almacén '!A470</f>
        <v>BNA-053</v>
      </c>
      <c r="G450" s="4"/>
      <c r="H450" s="4"/>
      <c r="I450" s="4"/>
      <c r="J450" s="4"/>
      <c r="K450" s="4"/>
      <c r="L450" s="4"/>
      <c r="M450" s="4"/>
      <c r="N450" s="4"/>
      <c r="O450" s="4"/>
      <c r="P450" s="4"/>
      <c r="Q450" s="4"/>
      <c r="R450" s="4"/>
      <c r="S450" s="4"/>
      <c r="T450" s="4"/>
      <c r="U450" s="4"/>
      <c r="V450" s="4"/>
      <c r="W450" s="4"/>
      <c r="X450" s="4"/>
      <c r="Y450" s="4"/>
      <c r="Z450" s="4"/>
    </row>
    <row r="451">
      <c r="A451" s="17" t="str">
        <f>'Almacén '!B471</f>
        <v/>
      </c>
      <c r="B451" s="18" t="str">
        <f>'Almacén '!D471</f>
        <v/>
      </c>
      <c r="C451" s="23">
        <f>'Almacén '!E471</f>
        <v>1</v>
      </c>
      <c r="D451" s="24" t="str">
        <f>'Almacén '!F471</f>
        <v/>
      </c>
      <c r="E451" s="24">
        <f>'Almacén '!G471</f>
        <v>0</v>
      </c>
      <c r="F451" s="21" t="str">
        <f>'Almacén '!A471</f>
        <v>BNA-054</v>
      </c>
      <c r="G451" s="4"/>
      <c r="H451" s="4"/>
      <c r="I451" s="4"/>
      <c r="J451" s="4"/>
      <c r="K451" s="4"/>
      <c r="L451" s="4"/>
      <c r="M451" s="4"/>
      <c r="N451" s="4"/>
      <c r="O451" s="4"/>
      <c r="P451" s="4"/>
      <c r="Q451" s="4"/>
      <c r="R451" s="4"/>
      <c r="S451" s="4"/>
      <c r="T451" s="4"/>
      <c r="U451" s="4"/>
      <c r="V451" s="4"/>
      <c r="W451" s="4"/>
      <c r="X451" s="4"/>
      <c r="Y451" s="4"/>
      <c r="Z451" s="4"/>
    </row>
    <row r="452">
      <c r="A452" s="17" t="str">
        <f>'Almacén '!B472</f>
        <v/>
      </c>
      <c r="B452" s="18" t="str">
        <f>'Almacén '!D472</f>
        <v/>
      </c>
      <c r="C452" s="23">
        <f>'Almacén '!E472</f>
        <v>1</v>
      </c>
      <c r="D452" s="24" t="str">
        <f>'Almacén '!F472</f>
        <v/>
      </c>
      <c r="E452" s="24">
        <f>'Almacén '!G472</f>
        <v>0</v>
      </c>
      <c r="F452" s="21" t="str">
        <f>'Almacén '!A472</f>
        <v>BNA-055</v>
      </c>
      <c r="G452" s="4"/>
      <c r="H452" s="4"/>
      <c r="I452" s="4"/>
      <c r="J452" s="4"/>
      <c r="K452" s="4"/>
      <c r="L452" s="4"/>
      <c r="M452" s="4"/>
      <c r="N452" s="4"/>
      <c r="O452" s="4"/>
      <c r="P452" s="4"/>
      <c r="Q452" s="4"/>
      <c r="R452" s="4"/>
      <c r="S452" s="4"/>
      <c r="T452" s="4"/>
      <c r="U452" s="4"/>
      <c r="V452" s="4"/>
      <c r="W452" s="4"/>
      <c r="X452" s="4"/>
      <c r="Y452" s="4"/>
      <c r="Z452" s="4"/>
    </row>
    <row r="453">
      <c r="A453" s="17" t="str">
        <f>'Almacén '!B473</f>
        <v/>
      </c>
      <c r="B453" s="18" t="str">
        <f>'Almacén '!D473</f>
        <v/>
      </c>
      <c r="C453" s="23">
        <f>'Almacén '!E473</f>
        <v>1</v>
      </c>
      <c r="D453" s="24" t="str">
        <f>'Almacén '!F473</f>
        <v/>
      </c>
      <c r="E453" s="24">
        <f>'Almacén '!G473</f>
        <v>0</v>
      </c>
      <c r="F453" s="21" t="str">
        <f>'Almacén '!A473</f>
        <v>BNA-056</v>
      </c>
      <c r="G453" s="4"/>
      <c r="H453" s="4"/>
      <c r="I453" s="4"/>
      <c r="J453" s="4"/>
      <c r="K453" s="4"/>
      <c r="L453" s="4"/>
      <c r="M453" s="4"/>
      <c r="N453" s="4"/>
      <c r="O453" s="4"/>
      <c r="P453" s="4"/>
      <c r="Q453" s="4"/>
      <c r="R453" s="4"/>
      <c r="S453" s="4"/>
      <c r="T453" s="4"/>
      <c r="U453" s="4"/>
      <c r="V453" s="4"/>
      <c r="W453" s="4"/>
      <c r="X453" s="4"/>
      <c r="Y453" s="4"/>
      <c r="Z453" s="4"/>
    </row>
    <row r="454">
      <c r="A454" s="17" t="str">
        <f>'Almacén '!B474</f>
        <v/>
      </c>
      <c r="B454" s="18" t="str">
        <f>'Almacén '!D474</f>
        <v/>
      </c>
      <c r="C454" s="23">
        <f>'Almacén '!E474</f>
        <v>1</v>
      </c>
      <c r="D454" s="24" t="str">
        <f>'Almacén '!F474</f>
        <v/>
      </c>
      <c r="E454" s="24">
        <f>'Almacén '!G474</f>
        <v>0</v>
      </c>
      <c r="F454" s="21" t="str">
        <f>'Almacén '!A474</f>
        <v>BNA-057</v>
      </c>
      <c r="G454" s="4"/>
      <c r="H454" s="4"/>
      <c r="I454" s="4"/>
      <c r="J454" s="4"/>
      <c r="K454" s="4"/>
      <c r="L454" s="4"/>
      <c r="M454" s="4"/>
      <c r="N454" s="4"/>
      <c r="O454" s="4"/>
      <c r="P454" s="4"/>
      <c r="Q454" s="4"/>
      <c r="R454" s="4"/>
      <c r="S454" s="4"/>
      <c r="T454" s="4"/>
      <c r="U454" s="4"/>
      <c r="V454" s="4"/>
      <c r="W454" s="4"/>
      <c r="X454" s="4"/>
      <c r="Y454" s="4"/>
      <c r="Z454" s="4"/>
    </row>
    <row r="455">
      <c r="A455" s="17" t="str">
        <f>'Almacén '!B475</f>
        <v/>
      </c>
      <c r="B455" s="18" t="str">
        <f>'Almacén '!D475</f>
        <v/>
      </c>
      <c r="C455" s="23">
        <f>'Almacén '!E475</f>
        <v>1</v>
      </c>
      <c r="D455" s="24" t="str">
        <f>'Almacén '!F475</f>
        <v/>
      </c>
      <c r="E455" s="24">
        <f>'Almacén '!G475</f>
        <v>0</v>
      </c>
      <c r="F455" s="21" t="str">
        <f>'Almacén '!A475</f>
        <v>BNA-058</v>
      </c>
      <c r="G455" s="4"/>
      <c r="H455" s="4"/>
      <c r="I455" s="4"/>
      <c r="J455" s="4"/>
      <c r="K455" s="4"/>
      <c r="L455" s="4"/>
      <c r="M455" s="4"/>
      <c r="N455" s="4"/>
      <c r="O455" s="4"/>
      <c r="P455" s="4"/>
      <c r="Q455" s="4"/>
      <c r="R455" s="4"/>
      <c r="S455" s="4"/>
      <c r="T455" s="4"/>
      <c r="U455" s="4"/>
      <c r="V455" s="4"/>
      <c r="W455" s="4"/>
      <c r="X455" s="4"/>
      <c r="Y455" s="4"/>
      <c r="Z455" s="4"/>
    </row>
    <row r="456">
      <c r="A456" s="17" t="str">
        <f>'Almacén '!B476</f>
        <v/>
      </c>
      <c r="B456" s="18" t="str">
        <f>'Almacén '!D476</f>
        <v/>
      </c>
      <c r="C456" s="23">
        <f>'Almacén '!E476</f>
        <v>1</v>
      </c>
      <c r="D456" s="24" t="str">
        <f>'Almacén '!F476</f>
        <v/>
      </c>
      <c r="E456" s="24">
        <f>'Almacén '!G476</f>
        <v>0</v>
      </c>
      <c r="F456" s="21" t="str">
        <f>'Almacén '!A476</f>
        <v>BNA-059</v>
      </c>
      <c r="G456" s="4"/>
      <c r="H456" s="4"/>
      <c r="I456" s="4"/>
      <c r="J456" s="4"/>
      <c r="K456" s="4"/>
      <c r="L456" s="4"/>
      <c r="M456" s="4"/>
      <c r="N456" s="4"/>
      <c r="O456" s="4"/>
      <c r="P456" s="4"/>
      <c r="Q456" s="4"/>
      <c r="R456" s="4"/>
      <c r="S456" s="4"/>
      <c r="T456" s="4"/>
      <c r="U456" s="4"/>
      <c r="V456" s="4"/>
      <c r="W456" s="4"/>
      <c r="X456" s="4"/>
      <c r="Y456" s="4"/>
      <c r="Z456" s="4"/>
    </row>
    <row r="457">
      <c r="A457" s="17" t="str">
        <f>'Almacén '!B477</f>
        <v/>
      </c>
      <c r="B457" s="18" t="str">
        <f>'Almacén '!D477</f>
        <v/>
      </c>
      <c r="C457" s="23">
        <f>'Almacén '!E477</f>
        <v>1</v>
      </c>
      <c r="D457" s="24" t="str">
        <f>'Almacén '!F477</f>
        <v/>
      </c>
      <c r="E457" s="24">
        <f>'Almacén '!G477</f>
        <v>0</v>
      </c>
      <c r="F457" s="21" t="str">
        <f>'Almacén '!A477</f>
        <v>BNA-060</v>
      </c>
      <c r="G457" s="4"/>
      <c r="H457" s="4"/>
      <c r="I457" s="4"/>
      <c r="J457" s="4"/>
      <c r="K457" s="4"/>
      <c r="L457" s="4"/>
      <c r="M457" s="4"/>
      <c r="N457" s="4"/>
      <c r="O457" s="4"/>
      <c r="P457" s="4"/>
      <c r="Q457" s="4"/>
      <c r="R457" s="4"/>
      <c r="S457" s="4"/>
      <c r="T457" s="4"/>
      <c r="U457" s="4"/>
      <c r="V457" s="4"/>
      <c r="W457" s="4"/>
      <c r="X457" s="4"/>
      <c r="Y457" s="4"/>
      <c r="Z457" s="4"/>
    </row>
    <row r="458">
      <c r="A458" s="17" t="str">
        <f>'Almacén '!B478</f>
        <v/>
      </c>
      <c r="B458" s="18" t="str">
        <f>'Almacén '!D478</f>
        <v/>
      </c>
      <c r="C458" s="23">
        <f>'Almacén '!E478</f>
        <v>1</v>
      </c>
      <c r="D458" s="24" t="str">
        <f>'Almacén '!F478</f>
        <v/>
      </c>
      <c r="E458" s="24">
        <f>'Almacén '!G478</f>
        <v>0</v>
      </c>
      <c r="F458" s="21" t="str">
        <f>'Almacén '!A478</f>
        <v>BNA-061</v>
      </c>
      <c r="G458" s="4"/>
      <c r="H458" s="4"/>
      <c r="I458" s="4"/>
      <c r="J458" s="4"/>
      <c r="K458" s="4"/>
      <c r="L458" s="4"/>
      <c r="M458" s="4"/>
      <c r="N458" s="4"/>
      <c r="O458" s="4"/>
      <c r="P458" s="4"/>
      <c r="Q458" s="4"/>
      <c r="R458" s="4"/>
      <c r="S458" s="4"/>
      <c r="T458" s="4"/>
      <c r="U458" s="4"/>
      <c r="V458" s="4"/>
      <c r="W458" s="4"/>
      <c r="X458" s="4"/>
      <c r="Y458" s="4"/>
      <c r="Z458" s="4"/>
    </row>
    <row r="459">
      <c r="A459" s="17" t="str">
        <f>'Almacén '!B479</f>
        <v/>
      </c>
      <c r="B459" s="18" t="str">
        <f>'Almacén '!D479</f>
        <v/>
      </c>
      <c r="C459" s="23">
        <f>'Almacén '!E479</f>
        <v>1</v>
      </c>
      <c r="D459" s="24" t="str">
        <f>'Almacén '!F479</f>
        <v/>
      </c>
      <c r="E459" s="24">
        <f>'Almacén '!G479</f>
        <v>0</v>
      </c>
      <c r="F459" s="21" t="str">
        <f>'Almacén '!A479</f>
        <v>BNA-062</v>
      </c>
      <c r="G459" s="4"/>
      <c r="H459" s="4"/>
      <c r="I459" s="4"/>
      <c r="J459" s="4"/>
      <c r="K459" s="4"/>
      <c r="L459" s="4"/>
      <c r="M459" s="4"/>
      <c r="N459" s="4"/>
      <c r="O459" s="4"/>
      <c r="P459" s="4"/>
      <c r="Q459" s="4"/>
      <c r="R459" s="4"/>
      <c r="S459" s="4"/>
      <c r="T459" s="4"/>
      <c r="U459" s="4"/>
      <c r="V459" s="4"/>
      <c r="W459" s="4"/>
      <c r="X459" s="4"/>
      <c r="Y459" s="4"/>
      <c r="Z459" s="4"/>
    </row>
    <row r="460">
      <c r="A460" s="17" t="str">
        <f>'Almacén '!B480</f>
        <v/>
      </c>
      <c r="B460" s="18" t="str">
        <f>'Almacén '!D480</f>
        <v/>
      </c>
      <c r="C460" s="23">
        <f>'Almacén '!E480</f>
        <v>1</v>
      </c>
      <c r="D460" s="24" t="str">
        <f>'Almacén '!F480</f>
        <v/>
      </c>
      <c r="E460" s="24">
        <f>'Almacén '!G480</f>
        <v>0</v>
      </c>
      <c r="F460" s="21" t="str">
        <f>'Almacén '!A480</f>
        <v>BNA-063</v>
      </c>
      <c r="G460" s="4"/>
      <c r="H460" s="4"/>
      <c r="I460" s="4"/>
      <c r="J460" s="4"/>
      <c r="K460" s="4"/>
      <c r="L460" s="4"/>
      <c r="M460" s="4"/>
      <c r="N460" s="4"/>
      <c r="O460" s="4"/>
      <c r="P460" s="4"/>
      <c r="Q460" s="4"/>
      <c r="R460" s="4"/>
      <c r="S460" s="4"/>
      <c r="T460" s="4"/>
      <c r="U460" s="4"/>
      <c r="V460" s="4"/>
      <c r="W460" s="4"/>
      <c r="X460" s="4"/>
      <c r="Y460" s="4"/>
      <c r="Z460" s="4"/>
    </row>
    <row r="461">
      <c r="A461" s="17" t="str">
        <f>'Almacén '!B481</f>
        <v/>
      </c>
      <c r="B461" s="18" t="str">
        <f>'Almacén '!D481</f>
        <v/>
      </c>
      <c r="C461" s="23">
        <f>'Almacén '!E481</f>
        <v>1</v>
      </c>
      <c r="D461" s="24" t="str">
        <f>'Almacén '!F481</f>
        <v/>
      </c>
      <c r="E461" s="24">
        <f>'Almacén '!G481</f>
        <v>0</v>
      </c>
      <c r="F461" s="21" t="str">
        <f>'Almacén '!A481</f>
        <v>BNA-064</v>
      </c>
      <c r="G461" s="4"/>
      <c r="H461" s="4"/>
      <c r="I461" s="4"/>
      <c r="J461" s="4"/>
      <c r="K461" s="4"/>
      <c r="L461" s="4"/>
      <c r="M461" s="4"/>
      <c r="N461" s="4"/>
      <c r="O461" s="4"/>
      <c r="P461" s="4"/>
      <c r="Q461" s="4"/>
      <c r="R461" s="4"/>
      <c r="S461" s="4"/>
      <c r="T461" s="4"/>
      <c r="U461" s="4"/>
      <c r="V461" s="4"/>
      <c r="W461" s="4"/>
      <c r="X461" s="4"/>
      <c r="Y461" s="4"/>
      <c r="Z461" s="4"/>
    </row>
    <row r="462">
      <c r="A462" s="17" t="str">
        <f>'Almacén '!B482</f>
        <v/>
      </c>
      <c r="B462" s="18" t="str">
        <f>'Almacén '!D482</f>
        <v/>
      </c>
      <c r="C462" s="23">
        <f>'Almacén '!E482</f>
        <v>1</v>
      </c>
      <c r="D462" s="24" t="str">
        <f>'Almacén '!F482</f>
        <v/>
      </c>
      <c r="E462" s="24">
        <f>'Almacén '!G482</f>
        <v>0</v>
      </c>
      <c r="F462" s="21" t="str">
        <f>'Almacén '!A482</f>
        <v>BNA-065</v>
      </c>
      <c r="G462" s="4"/>
      <c r="H462" s="4"/>
      <c r="I462" s="4"/>
      <c r="J462" s="4"/>
      <c r="K462" s="4"/>
      <c r="L462" s="4"/>
      <c r="M462" s="4"/>
      <c r="N462" s="4"/>
      <c r="O462" s="4"/>
      <c r="P462" s="4"/>
      <c r="Q462" s="4"/>
      <c r="R462" s="4"/>
      <c r="S462" s="4"/>
      <c r="T462" s="4"/>
      <c r="U462" s="4"/>
      <c r="V462" s="4"/>
      <c r="W462" s="4"/>
      <c r="X462" s="4"/>
      <c r="Y462" s="4"/>
      <c r="Z462" s="4"/>
    </row>
    <row r="463">
      <c r="A463" s="17" t="str">
        <f>'Almacén '!B483</f>
        <v/>
      </c>
      <c r="B463" s="18" t="str">
        <f>'Almacén '!D483</f>
        <v/>
      </c>
      <c r="C463" s="23">
        <f>'Almacén '!E483</f>
        <v>1</v>
      </c>
      <c r="D463" s="24" t="str">
        <f>'Almacén '!F483</f>
        <v/>
      </c>
      <c r="E463" s="24">
        <f>'Almacén '!G483</f>
        <v>0</v>
      </c>
      <c r="F463" s="21" t="str">
        <f>'Almacén '!A483</f>
        <v>BNA-066</v>
      </c>
      <c r="G463" s="4"/>
      <c r="H463" s="4"/>
      <c r="I463" s="4"/>
      <c r="J463" s="4"/>
      <c r="K463" s="4"/>
      <c r="L463" s="4"/>
      <c r="M463" s="4"/>
      <c r="N463" s="4"/>
      <c r="O463" s="4"/>
      <c r="P463" s="4"/>
      <c r="Q463" s="4"/>
      <c r="R463" s="4"/>
      <c r="S463" s="4"/>
      <c r="T463" s="4"/>
      <c r="U463" s="4"/>
      <c r="V463" s="4"/>
      <c r="W463" s="4"/>
      <c r="X463" s="4"/>
      <c r="Y463" s="4"/>
      <c r="Z463" s="4"/>
    </row>
    <row r="464">
      <c r="A464" s="17" t="str">
        <f>'Almacén '!B484</f>
        <v/>
      </c>
      <c r="B464" s="18" t="str">
        <f>'Almacén '!D484</f>
        <v/>
      </c>
      <c r="C464" s="23">
        <f>'Almacén '!E484</f>
        <v>1</v>
      </c>
      <c r="D464" s="24" t="str">
        <f>'Almacén '!F484</f>
        <v/>
      </c>
      <c r="E464" s="24">
        <f>'Almacén '!G484</f>
        <v>0</v>
      </c>
      <c r="F464" s="21" t="str">
        <f>'Almacén '!A484</f>
        <v>BNA-067</v>
      </c>
      <c r="G464" s="4"/>
      <c r="H464" s="4"/>
      <c r="I464" s="4"/>
      <c r="J464" s="4"/>
      <c r="K464" s="4"/>
      <c r="L464" s="4"/>
      <c r="M464" s="4"/>
      <c r="N464" s="4"/>
      <c r="O464" s="4"/>
      <c r="P464" s="4"/>
      <c r="Q464" s="4"/>
      <c r="R464" s="4"/>
      <c r="S464" s="4"/>
      <c r="T464" s="4"/>
      <c r="U464" s="4"/>
      <c r="V464" s="4"/>
      <c r="W464" s="4"/>
      <c r="X464" s="4"/>
      <c r="Y464" s="4"/>
      <c r="Z464" s="4"/>
    </row>
    <row r="465">
      <c r="A465" s="17" t="str">
        <f>'Almacén '!B485</f>
        <v/>
      </c>
      <c r="B465" s="18" t="str">
        <f>'Almacén '!D485</f>
        <v/>
      </c>
      <c r="C465" s="23">
        <f>'Almacén '!E485</f>
        <v>1</v>
      </c>
      <c r="D465" s="24" t="str">
        <f>'Almacén '!F485</f>
        <v/>
      </c>
      <c r="E465" s="24">
        <f>'Almacén '!G485</f>
        <v>0</v>
      </c>
      <c r="F465" s="21" t="str">
        <f>'Almacén '!A485</f>
        <v>BNA-068</v>
      </c>
      <c r="G465" s="4"/>
      <c r="H465" s="4"/>
      <c r="I465" s="4"/>
      <c r="J465" s="4"/>
      <c r="K465" s="4"/>
      <c r="L465" s="4"/>
      <c r="M465" s="4"/>
      <c r="N465" s="4"/>
      <c r="O465" s="4"/>
      <c r="P465" s="4"/>
      <c r="Q465" s="4"/>
      <c r="R465" s="4"/>
      <c r="S465" s="4"/>
      <c r="T465" s="4"/>
      <c r="U465" s="4"/>
      <c r="V465" s="4"/>
      <c r="W465" s="4"/>
      <c r="X465" s="4"/>
      <c r="Y465" s="4"/>
      <c r="Z465" s="4"/>
    </row>
    <row r="466">
      <c r="A466" s="17" t="str">
        <f>'Almacén '!B486</f>
        <v/>
      </c>
      <c r="B466" s="18" t="str">
        <f>'Almacén '!D486</f>
        <v/>
      </c>
      <c r="C466" s="23">
        <f>'Almacén '!E486</f>
        <v>1</v>
      </c>
      <c r="D466" s="24" t="str">
        <f>'Almacén '!F486</f>
        <v/>
      </c>
      <c r="E466" s="24">
        <f>'Almacén '!G486</f>
        <v>0</v>
      </c>
      <c r="F466" s="21" t="str">
        <f>'Almacén '!A486</f>
        <v>BNA-069</v>
      </c>
      <c r="G466" s="4"/>
      <c r="H466" s="4"/>
      <c r="I466" s="4"/>
      <c r="J466" s="4"/>
      <c r="K466" s="4"/>
      <c r="L466" s="4"/>
      <c r="M466" s="4"/>
      <c r="N466" s="4"/>
      <c r="O466" s="4"/>
      <c r="P466" s="4"/>
      <c r="Q466" s="4"/>
      <c r="R466" s="4"/>
      <c r="S466" s="4"/>
      <c r="T466" s="4"/>
      <c r="U466" s="4"/>
      <c r="V466" s="4"/>
      <c r="W466" s="4"/>
      <c r="X466" s="4"/>
      <c r="Y466" s="4"/>
      <c r="Z466" s="4"/>
    </row>
    <row r="467">
      <c r="A467" s="17" t="str">
        <f>'Almacén '!B487</f>
        <v/>
      </c>
      <c r="B467" s="18" t="str">
        <f>'Almacén '!D487</f>
        <v/>
      </c>
      <c r="C467" s="23">
        <f>'Almacén '!E487</f>
        <v>1</v>
      </c>
      <c r="D467" s="24" t="str">
        <f>'Almacén '!F487</f>
        <v/>
      </c>
      <c r="E467" s="24">
        <f>'Almacén '!G487</f>
        <v>0</v>
      </c>
      <c r="F467" s="21" t="str">
        <f>'Almacén '!A487</f>
        <v>BNA-070</v>
      </c>
      <c r="G467" s="4"/>
      <c r="H467" s="4"/>
      <c r="I467" s="4"/>
      <c r="J467" s="4"/>
      <c r="K467" s="4"/>
      <c r="L467" s="4"/>
      <c r="M467" s="4"/>
      <c r="N467" s="4"/>
      <c r="O467" s="4"/>
      <c r="P467" s="4"/>
      <c r="Q467" s="4"/>
      <c r="R467" s="4"/>
      <c r="S467" s="4"/>
      <c r="T467" s="4"/>
      <c r="U467" s="4"/>
      <c r="V467" s="4"/>
      <c r="W467" s="4"/>
      <c r="X467" s="4"/>
      <c r="Y467" s="4"/>
      <c r="Z467" s="4"/>
    </row>
    <row r="468">
      <c r="A468" s="17" t="str">
        <f>'Almacén '!B488</f>
        <v/>
      </c>
      <c r="B468" s="18" t="str">
        <f>'Almacén '!D488</f>
        <v/>
      </c>
      <c r="C468" s="23">
        <f>'Almacén '!E488</f>
        <v>1</v>
      </c>
      <c r="D468" s="24" t="str">
        <f>'Almacén '!F488</f>
        <v/>
      </c>
      <c r="E468" s="24">
        <f>'Almacén '!G488</f>
        <v>0</v>
      </c>
      <c r="F468" s="21" t="str">
        <f>'Almacén '!A488</f>
        <v>BNA-071</v>
      </c>
      <c r="G468" s="4"/>
      <c r="H468" s="4"/>
      <c r="I468" s="4"/>
      <c r="J468" s="4"/>
      <c r="K468" s="4"/>
      <c r="L468" s="4"/>
      <c r="M468" s="4"/>
      <c r="N468" s="4"/>
      <c r="O468" s="4"/>
      <c r="P468" s="4"/>
      <c r="Q468" s="4"/>
      <c r="R468" s="4"/>
      <c r="S468" s="4"/>
      <c r="T468" s="4"/>
      <c r="U468" s="4"/>
      <c r="V468" s="4"/>
      <c r="W468" s="4"/>
      <c r="X468" s="4"/>
      <c r="Y468" s="4"/>
      <c r="Z468" s="4"/>
    </row>
    <row r="469">
      <c r="A469" s="17" t="str">
        <f>'Almacén '!B489</f>
        <v/>
      </c>
      <c r="B469" s="18" t="str">
        <f>'Almacén '!D489</f>
        <v/>
      </c>
      <c r="C469" s="23">
        <f>'Almacén '!E489</f>
        <v>1</v>
      </c>
      <c r="D469" s="24" t="str">
        <f>'Almacén '!F489</f>
        <v/>
      </c>
      <c r="E469" s="24">
        <f>'Almacén '!G489</f>
        <v>0</v>
      </c>
      <c r="F469" s="21" t="str">
        <f>'Almacén '!A489</f>
        <v>BNA-072</v>
      </c>
      <c r="G469" s="4"/>
      <c r="H469" s="4"/>
      <c r="I469" s="4"/>
      <c r="J469" s="4"/>
      <c r="K469" s="4"/>
      <c r="L469" s="4"/>
      <c r="M469" s="4"/>
      <c r="N469" s="4"/>
      <c r="O469" s="4"/>
      <c r="P469" s="4"/>
      <c r="Q469" s="4"/>
      <c r="R469" s="4"/>
      <c r="S469" s="4"/>
      <c r="T469" s="4"/>
      <c r="U469" s="4"/>
      <c r="V469" s="4"/>
      <c r="W469" s="4"/>
      <c r="X469" s="4"/>
      <c r="Y469" s="4"/>
      <c r="Z469" s="4"/>
    </row>
    <row r="470">
      <c r="A470" s="17" t="str">
        <f>'Almacén '!B490</f>
        <v/>
      </c>
      <c r="B470" s="18" t="str">
        <f>'Almacén '!D490</f>
        <v/>
      </c>
      <c r="C470" s="23">
        <f>'Almacén '!E490</f>
        <v>1</v>
      </c>
      <c r="D470" s="24" t="str">
        <f>'Almacén '!F490</f>
        <v/>
      </c>
      <c r="E470" s="24">
        <f>'Almacén '!G490</f>
        <v>0</v>
      </c>
      <c r="F470" s="21" t="str">
        <f>'Almacén '!A490</f>
        <v>BNA-073</v>
      </c>
      <c r="G470" s="4"/>
      <c r="H470" s="4"/>
      <c r="I470" s="4"/>
      <c r="J470" s="4"/>
      <c r="K470" s="4"/>
      <c r="L470" s="4"/>
      <c r="M470" s="4"/>
      <c r="N470" s="4"/>
      <c r="O470" s="4"/>
      <c r="P470" s="4"/>
      <c r="Q470" s="4"/>
      <c r="R470" s="4"/>
      <c r="S470" s="4"/>
      <c r="T470" s="4"/>
      <c r="U470" s="4"/>
      <c r="V470" s="4"/>
      <c r="W470" s="4"/>
      <c r="X470" s="4"/>
      <c r="Y470" s="4"/>
      <c r="Z470" s="4"/>
    </row>
    <row r="471">
      <c r="A471" s="17" t="str">
        <f>'Almacén '!B491</f>
        <v/>
      </c>
      <c r="B471" s="18" t="str">
        <f>'Almacén '!D491</f>
        <v/>
      </c>
      <c r="C471" s="23">
        <f>'Almacén '!E491</f>
        <v>1</v>
      </c>
      <c r="D471" s="24" t="str">
        <f>'Almacén '!F491</f>
        <v/>
      </c>
      <c r="E471" s="24">
        <f>'Almacén '!G491</f>
        <v>0</v>
      </c>
      <c r="F471" s="21" t="str">
        <f>'Almacén '!A491</f>
        <v>BNA-074</v>
      </c>
      <c r="G471" s="4"/>
      <c r="H471" s="4"/>
      <c r="I471" s="4"/>
      <c r="J471" s="4"/>
      <c r="K471" s="4"/>
      <c r="L471" s="4"/>
      <c r="M471" s="4"/>
      <c r="N471" s="4"/>
      <c r="O471" s="4"/>
      <c r="P471" s="4"/>
      <c r="Q471" s="4"/>
      <c r="R471" s="4"/>
      <c r="S471" s="4"/>
      <c r="T471" s="4"/>
      <c r="U471" s="4"/>
      <c r="V471" s="4"/>
      <c r="W471" s="4"/>
      <c r="X471" s="4"/>
      <c r="Y471" s="4"/>
      <c r="Z471" s="4"/>
    </row>
    <row r="472">
      <c r="A472" s="17" t="str">
        <f>'Almacén '!B492</f>
        <v/>
      </c>
      <c r="B472" s="18" t="str">
        <f>'Almacén '!D492</f>
        <v/>
      </c>
      <c r="C472" s="23">
        <f>'Almacén '!E492</f>
        <v>1</v>
      </c>
      <c r="D472" s="24" t="str">
        <f>'Almacén '!F492</f>
        <v/>
      </c>
      <c r="E472" s="24">
        <f>'Almacén '!G492</f>
        <v>0</v>
      </c>
      <c r="F472" s="21" t="str">
        <f>'Almacén '!A492</f>
        <v>BNA-075</v>
      </c>
      <c r="G472" s="4"/>
      <c r="H472" s="4"/>
      <c r="I472" s="4"/>
      <c r="J472" s="4"/>
      <c r="K472" s="4"/>
      <c r="L472" s="4"/>
      <c r="M472" s="4"/>
      <c r="N472" s="4"/>
      <c r="O472" s="4"/>
      <c r="P472" s="4"/>
      <c r="Q472" s="4"/>
      <c r="R472" s="4"/>
      <c r="S472" s="4"/>
      <c r="T472" s="4"/>
      <c r="U472" s="4"/>
      <c r="V472" s="4"/>
      <c r="W472" s="4"/>
      <c r="X472" s="4"/>
      <c r="Y472" s="4"/>
      <c r="Z472" s="4"/>
    </row>
    <row r="473">
      <c r="A473" s="17" t="str">
        <f>'Almacén '!B493</f>
        <v/>
      </c>
      <c r="B473" s="18" t="str">
        <f>'Almacén '!D493</f>
        <v/>
      </c>
      <c r="C473" s="23">
        <f>'Almacén '!E493</f>
        <v>1</v>
      </c>
      <c r="D473" s="24" t="str">
        <f>'Almacén '!F493</f>
        <v/>
      </c>
      <c r="E473" s="24">
        <f>'Almacén '!G493</f>
        <v>0</v>
      </c>
      <c r="F473" s="21" t="str">
        <f>'Almacén '!A493</f>
        <v>BNA-076</v>
      </c>
      <c r="G473" s="4"/>
      <c r="H473" s="4"/>
      <c r="I473" s="4"/>
      <c r="J473" s="4"/>
      <c r="K473" s="4"/>
      <c r="L473" s="4"/>
      <c r="M473" s="4"/>
      <c r="N473" s="4"/>
      <c r="O473" s="4"/>
      <c r="P473" s="4"/>
      <c r="Q473" s="4"/>
      <c r="R473" s="4"/>
      <c r="S473" s="4"/>
      <c r="T473" s="4"/>
      <c r="U473" s="4"/>
      <c r="V473" s="4"/>
      <c r="W473" s="4"/>
      <c r="X473" s="4"/>
      <c r="Y473" s="4"/>
      <c r="Z473" s="4"/>
    </row>
    <row r="474">
      <c r="A474" s="17" t="str">
        <f>'Almacén '!B494</f>
        <v/>
      </c>
      <c r="B474" s="18" t="str">
        <f>'Almacén '!D494</f>
        <v/>
      </c>
      <c r="C474" s="23">
        <f>'Almacén '!E494</f>
        <v>1</v>
      </c>
      <c r="D474" s="24" t="str">
        <f>'Almacén '!F494</f>
        <v/>
      </c>
      <c r="E474" s="24">
        <f>'Almacén '!G494</f>
        <v>0</v>
      </c>
      <c r="F474" s="21" t="str">
        <f>'Almacén '!A494</f>
        <v>BNA-077</v>
      </c>
      <c r="G474" s="4"/>
      <c r="H474" s="4"/>
      <c r="I474" s="4"/>
      <c r="J474" s="4"/>
      <c r="K474" s="4"/>
      <c r="L474" s="4"/>
      <c r="M474" s="4"/>
      <c r="N474" s="4"/>
      <c r="O474" s="4"/>
      <c r="P474" s="4"/>
      <c r="Q474" s="4"/>
      <c r="R474" s="4"/>
      <c r="S474" s="4"/>
      <c r="T474" s="4"/>
      <c r="U474" s="4"/>
      <c r="V474" s="4"/>
      <c r="W474" s="4"/>
      <c r="X474" s="4"/>
      <c r="Y474" s="4"/>
      <c r="Z474" s="4"/>
    </row>
    <row r="475">
      <c r="A475" s="17" t="str">
        <f>'Almacén '!B495</f>
        <v/>
      </c>
      <c r="B475" s="18" t="str">
        <f>'Almacén '!D495</f>
        <v/>
      </c>
      <c r="C475" s="23">
        <f>'Almacén '!E495</f>
        <v>1</v>
      </c>
      <c r="D475" s="24" t="str">
        <f>'Almacén '!F495</f>
        <v/>
      </c>
      <c r="E475" s="24">
        <f>'Almacén '!G495</f>
        <v>0</v>
      </c>
      <c r="F475" s="21" t="str">
        <f>'Almacén '!A495</f>
        <v>BNA-078</v>
      </c>
      <c r="G475" s="4"/>
      <c r="H475" s="4"/>
      <c r="I475" s="4"/>
      <c r="J475" s="4"/>
      <c r="K475" s="4"/>
      <c r="L475" s="4"/>
      <c r="M475" s="4"/>
      <c r="N475" s="4"/>
      <c r="O475" s="4"/>
      <c r="P475" s="4"/>
      <c r="Q475" s="4"/>
      <c r="R475" s="4"/>
      <c r="S475" s="4"/>
      <c r="T475" s="4"/>
      <c r="U475" s="4"/>
      <c r="V475" s="4"/>
      <c r="W475" s="4"/>
      <c r="X475" s="4"/>
      <c r="Y475" s="4"/>
      <c r="Z475" s="4"/>
    </row>
    <row r="476">
      <c r="A476" s="17" t="str">
        <f>'Almacén '!B496</f>
        <v/>
      </c>
      <c r="B476" s="18" t="str">
        <f>'Almacén '!D496</f>
        <v/>
      </c>
      <c r="C476" s="23">
        <f>'Almacén '!E496</f>
        <v>1</v>
      </c>
      <c r="D476" s="24" t="str">
        <f>'Almacén '!F496</f>
        <v/>
      </c>
      <c r="E476" s="24">
        <f>'Almacén '!G496</f>
        <v>0</v>
      </c>
      <c r="F476" s="21" t="str">
        <f>'Almacén '!A496</f>
        <v>BNA-079</v>
      </c>
      <c r="G476" s="4"/>
      <c r="H476" s="4"/>
      <c r="I476" s="4"/>
      <c r="J476" s="4"/>
      <c r="K476" s="4"/>
      <c r="L476" s="4"/>
      <c r="M476" s="4"/>
      <c r="N476" s="4"/>
      <c r="O476" s="4"/>
      <c r="P476" s="4"/>
      <c r="Q476" s="4"/>
      <c r="R476" s="4"/>
      <c r="S476" s="4"/>
      <c r="T476" s="4"/>
      <c r="U476" s="4"/>
      <c r="V476" s="4"/>
      <c r="W476" s="4"/>
      <c r="X476" s="4"/>
      <c r="Y476" s="4"/>
      <c r="Z476" s="4"/>
    </row>
    <row r="477">
      <c r="A477" s="17" t="str">
        <f>'Almacén '!B497</f>
        <v/>
      </c>
      <c r="B477" s="18" t="str">
        <f>'Almacén '!D497</f>
        <v/>
      </c>
      <c r="C477" s="23">
        <f>'Almacén '!E497</f>
        <v>1</v>
      </c>
      <c r="D477" s="24" t="str">
        <f>'Almacén '!F497</f>
        <v/>
      </c>
      <c r="E477" s="24">
        <f>'Almacén '!G497</f>
        <v>0</v>
      </c>
      <c r="F477" s="21" t="str">
        <f>'Almacén '!A497</f>
        <v>BNA-080</v>
      </c>
      <c r="G477" s="4"/>
      <c r="H477" s="4"/>
      <c r="I477" s="4"/>
      <c r="J477" s="4"/>
      <c r="K477" s="4"/>
      <c r="L477" s="4"/>
      <c r="M477" s="4"/>
      <c r="N477" s="4"/>
      <c r="O477" s="4"/>
      <c r="P477" s="4"/>
      <c r="Q477" s="4"/>
      <c r="R477" s="4"/>
      <c r="S477" s="4"/>
      <c r="T477" s="4"/>
      <c r="U477" s="4"/>
      <c r="V477" s="4"/>
      <c r="W477" s="4"/>
      <c r="X477" s="4"/>
      <c r="Y477" s="4"/>
      <c r="Z477" s="4"/>
    </row>
    <row r="478">
      <c r="A478" s="17" t="str">
        <f>'Almacén '!B498</f>
        <v/>
      </c>
      <c r="B478" s="18" t="str">
        <f>'Almacén '!D498</f>
        <v/>
      </c>
      <c r="C478" s="23">
        <f>'Almacén '!E498</f>
        <v>1</v>
      </c>
      <c r="D478" s="24" t="str">
        <f>'Almacén '!F498</f>
        <v/>
      </c>
      <c r="E478" s="24">
        <f>'Almacén '!G498</f>
        <v>0</v>
      </c>
      <c r="F478" s="21" t="str">
        <f>'Almacén '!A498</f>
        <v>BNA-081</v>
      </c>
      <c r="G478" s="4"/>
      <c r="H478" s="4"/>
      <c r="I478" s="4"/>
      <c r="J478" s="4"/>
      <c r="K478" s="4"/>
      <c r="L478" s="4"/>
      <c r="M478" s="4"/>
      <c r="N478" s="4"/>
      <c r="O478" s="4"/>
      <c r="P478" s="4"/>
      <c r="Q478" s="4"/>
      <c r="R478" s="4"/>
      <c r="S478" s="4"/>
      <c r="T478" s="4"/>
      <c r="U478" s="4"/>
      <c r="V478" s="4"/>
      <c r="W478" s="4"/>
      <c r="X478" s="4"/>
      <c r="Y478" s="4"/>
      <c r="Z478" s="4"/>
    </row>
    <row r="479">
      <c r="A479" s="17" t="str">
        <f>'Almacén '!B499</f>
        <v/>
      </c>
      <c r="B479" s="18" t="str">
        <f>'Almacén '!D499</f>
        <v/>
      </c>
      <c r="C479" s="23">
        <f>'Almacén '!E499</f>
        <v>1</v>
      </c>
      <c r="D479" s="24" t="str">
        <f>'Almacén '!F499</f>
        <v/>
      </c>
      <c r="E479" s="24">
        <f>'Almacén '!G499</f>
        <v>0</v>
      </c>
      <c r="F479" s="21" t="str">
        <f>'Almacén '!A499</f>
        <v>BNA-082</v>
      </c>
      <c r="G479" s="4"/>
      <c r="H479" s="4"/>
      <c r="I479" s="4"/>
      <c r="J479" s="4"/>
      <c r="K479" s="4"/>
      <c r="L479" s="4"/>
      <c r="M479" s="4"/>
      <c r="N479" s="4"/>
      <c r="O479" s="4"/>
      <c r="P479" s="4"/>
      <c r="Q479" s="4"/>
      <c r="R479" s="4"/>
      <c r="S479" s="4"/>
      <c r="T479" s="4"/>
      <c r="U479" s="4"/>
      <c r="V479" s="4"/>
      <c r="W479" s="4"/>
      <c r="X479" s="4"/>
      <c r="Y479" s="4"/>
      <c r="Z479" s="4"/>
    </row>
    <row r="480">
      <c r="A480" s="17" t="str">
        <f>'Almacén '!B500</f>
        <v/>
      </c>
      <c r="B480" s="18" t="str">
        <f>'Almacén '!D500</f>
        <v/>
      </c>
      <c r="C480" s="23">
        <f>'Almacén '!E500</f>
        <v>1</v>
      </c>
      <c r="D480" s="24" t="str">
        <f>'Almacén '!F500</f>
        <v/>
      </c>
      <c r="E480" s="24">
        <f>'Almacén '!G500</f>
        <v>0</v>
      </c>
      <c r="F480" s="21" t="str">
        <f>'Almacén '!A500</f>
        <v>BNA-083</v>
      </c>
      <c r="G480" s="4"/>
      <c r="H480" s="4"/>
      <c r="I480" s="4"/>
      <c r="J480" s="4"/>
      <c r="K480" s="4"/>
      <c r="L480" s="4"/>
      <c r="M480" s="4"/>
      <c r="N480" s="4"/>
      <c r="O480" s="4"/>
      <c r="P480" s="4"/>
      <c r="Q480" s="4"/>
      <c r="R480" s="4"/>
      <c r="S480" s="4"/>
      <c r="T480" s="4"/>
      <c r="U480" s="4"/>
      <c r="V480" s="4"/>
      <c r="W480" s="4"/>
      <c r="X480" s="4"/>
      <c r="Y480" s="4"/>
      <c r="Z480" s="4"/>
    </row>
    <row r="481">
      <c r="A481" s="17" t="str">
        <f>'Almacén '!B501</f>
        <v/>
      </c>
      <c r="B481" s="18" t="str">
        <f>'Almacén '!D501</f>
        <v/>
      </c>
      <c r="C481" s="23">
        <f>'Almacén '!E501</f>
        <v>1</v>
      </c>
      <c r="D481" s="24" t="str">
        <f>'Almacén '!F501</f>
        <v/>
      </c>
      <c r="E481" s="24">
        <f>'Almacén '!G501</f>
        <v>0</v>
      </c>
      <c r="F481" s="21" t="str">
        <f>'Almacén '!A501</f>
        <v>BNA-084</v>
      </c>
      <c r="G481" s="4"/>
      <c r="H481" s="4"/>
      <c r="I481" s="4"/>
      <c r="J481" s="4"/>
      <c r="K481" s="4"/>
      <c r="L481" s="4"/>
      <c r="M481" s="4"/>
      <c r="N481" s="4"/>
      <c r="O481" s="4"/>
      <c r="P481" s="4"/>
      <c r="Q481" s="4"/>
      <c r="R481" s="4"/>
      <c r="S481" s="4"/>
      <c r="T481" s="4"/>
      <c r="U481" s="4"/>
      <c r="V481" s="4"/>
      <c r="W481" s="4"/>
      <c r="X481" s="4"/>
      <c r="Y481" s="4"/>
      <c r="Z481" s="4"/>
    </row>
    <row r="482">
      <c r="A482" s="17" t="str">
        <f>'Almacén '!B502</f>
        <v/>
      </c>
      <c r="B482" s="18" t="str">
        <f>'Almacén '!D502</f>
        <v/>
      </c>
      <c r="C482" s="23">
        <f>'Almacén '!E502</f>
        <v>1</v>
      </c>
      <c r="D482" s="24" t="str">
        <f>'Almacén '!F502</f>
        <v/>
      </c>
      <c r="E482" s="24">
        <f>'Almacén '!G502</f>
        <v>0</v>
      </c>
      <c r="F482" s="21" t="str">
        <f>'Almacén '!A502</f>
        <v>BNA-085</v>
      </c>
      <c r="G482" s="4"/>
      <c r="H482" s="4"/>
      <c r="I482" s="4"/>
      <c r="J482" s="4"/>
      <c r="K482" s="4"/>
      <c r="L482" s="4"/>
      <c r="M482" s="4"/>
      <c r="N482" s="4"/>
      <c r="O482" s="4"/>
      <c r="P482" s="4"/>
      <c r="Q482" s="4"/>
      <c r="R482" s="4"/>
      <c r="S482" s="4"/>
      <c r="T482" s="4"/>
      <c r="U482" s="4"/>
      <c r="V482" s="4"/>
      <c r="W482" s="4"/>
      <c r="X482" s="4"/>
      <c r="Y482" s="4"/>
      <c r="Z482" s="4"/>
    </row>
    <row r="483">
      <c r="A483" s="17" t="str">
        <f>'Almacén '!B503</f>
        <v/>
      </c>
      <c r="B483" s="18" t="str">
        <f>'Almacén '!D503</f>
        <v/>
      </c>
      <c r="C483" s="23">
        <f>'Almacén '!E503</f>
        <v>1</v>
      </c>
      <c r="D483" s="24" t="str">
        <f>'Almacén '!F503</f>
        <v/>
      </c>
      <c r="E483" s="24">
        <f>'Almacén '!G503</f>
        <v>0</v>
      </c>
      <c r="F483" s="21" t="str">
        <f>'Almacén '!A503</f>
        <v>BNA-086</v>
      </c>
      <c r="G483" s="4"/>
      <c r="H483" s="4"/>
      <c r="I483" s="4"/>
      <c r="J483" s="4"/>
      <c r="K483" s="4"/>
      <c r="L483" s="4"/>
      <c r="M483" s="4"/>
      <c r="N483" s="4"/>
      <c r="O483" s="4"/>
      <c r="P483" s="4"/>
      <c r="Q483" s="4"/>
      <c r="R483" s="4"/>
      <c r="S483" s="4"/>
      <c r="T483" s="4"/>
      <c r="U483" s="4"/>
      <c r="V483" s="4"/>
      <c r="W483" s="4"/>
      <c r="X483" s="4"/>
      <c r="Y483" s="4"/>
      <c r="Z483" s="4"/>
    </row>
    <row r="484">
      <c r="A484" s="17" t="str">
        <f>'Almacén '!B504</f>
        <v/>
      </c>
      <c r="B484" s="18" t="str">
        <f>'Almacén '!D504</f>
        <v/>
      </c>
      <c r="C484" s="23">
        <f>'Almacén '!E504</f>
        <v>1</v>
      </c>
      <c r="D484" s="24" t="str">
        <f>'Almacén '!F504</f>
        <v/>
      </c>
      <c r="E484" s="24">
        <f>'Almacén '!G504</f>
        <v>0</v>
      </c>
      <c r="F484" s="21" t="str">
        <f>'Almacén '!A504</f>
        <v>BNA-087</v>
      </c>
      <c r="G484" s="4"/>
      <c r="H484" s="4"/>
      <c r="I484" s="4"/>
      <c r="J484" s="4"/>
      <c r="K484" s="4"/>
      <c r="L484" s="4"/>
      <c r="M484" s="4"/>
      <c r="N484" s="4"/>
      <c r="O484" s="4"/>
      <c r="P484" s="4"/>
      <c r="Q484" s="4"/>
      <c r="R484" s="4"/>
      <c r="S484" s="4"/>
      <c r="T484" s="4"/>
      <c r="U484" s="4"/>
      <c r="V484" s="4"/>
      <c r="W484" s="4"/>
      <c r="X484" s="4"/>
      <c r="Y484" s="4"/>
      <c r="Z484" s="4"/>
    </row>
    <row r="485">
      <c r="A485" s="17" t="str">
        <f>'Almacén '!B505</f>
        <v/>
      </c>
      <c r="B485" s="18" t="str">
        <f>'Almacén '!D505</f>
        <v/>
      </c>
      <c r="C485" s="23">
        <f>'Almacén '!E505</f>
        <v>1</v>
      </c>
      <c r="D485" s="24" t="str">
        <f>'Almacén '!F505</f>
        <v/>
      </c>
      <c r="E485" s="24">
        <f>'Almacén '!G505</f>
        <v>0</v>
      </c>
      <c r="F485" s="21" t="str">
        <f>'Almacén '!A505</f>
        <v>BNA-088</v>
      </c>
      <c r="G485" s="4"/>
      <c r="H485" s="4"/>
      <c r="I485" s="4"/>
      <c r="J485" s="4"/>
      <c r="K485" s="4"/>
      <c r="L485" s="4"/>
      <c r="M485" s="4"/>
      <c r="N485" s="4"/>
      <c r="O485" s="4"/>
      <c r="P485" s="4"/>
      <c r="Q485" s="4"/>
      <c r="R485" s="4"/>
      <c r="S485" s="4"/>
      <c r="T485" s="4"/>
      <c r="U485" s="4"/>
      <c r="V485" s="4"/>
      <c r="W485" s="4"/>
      <c r="X485" s="4"/>
      <c r="Y485" s="4"/>
      <c r="Z485" s="4"/>
    </row>
    <row r="486">
      <c r="A486" s="17" t="str">
        <f>'Almacén '!B506</f>
        <v/>
      </c>
      <c r="B486" s="18" t="str">
        <f>'Almacén '!D506</f>
        <v/>
      </c>
      <c r="C486" s="23">
        <f>'Almacén '!E506</f>
        <v>1</v>
      </c>
      <c r="D486" s="24" t="str">
        <f>'Almacén '!F506</f>
        <v/>
      </c>
      <c r="E486" s="24">
        <f>'Almacén '!G506</f>
        <v>0</v>
      </c>
      <c r="F486" s="21" t="str">
        <f>'Almacén '!A506</f>
        <v>BNA-089</v>
      </c>
      <c r="G486" s="4"/>
      <c r="H486" s="4"/>
      <c r="I486" s="4"/>
      <c r="J486" s="4"/>
      <c r="K486" s="4"/>
      <c r="L486" s="4"/>
      <c r="M486" s="4"/>
      <c r="N486" s="4"/>
      <c r="O486" s="4"/>
      <c r="P486" s="4"/>
      <c r="Q486" s="4"/>
      <c r="R486" s="4"/>
      <c r="S486" s="4"/>
      <c r="T486" s="4"/>
      <c r="U486" s="4"/>
      <c r="V486" s="4"/>
      <c r="W486" s="4"/>
      <c r="X486" s="4"/>
      <c r="Y486" s="4"/>
      <c r="Z486" s="4"/>
    </row>
    <row r="487">
      <c r="A487" s="17" t="str">
        <f>'Almacén '!B507</f>
        <v/>
      </c>
      <c r="B487" s="18" t="str">
        <f>'Almacén '!D507</f>
        <v/>
      </c>
      <c r="C487" s="23">
        <f>'Almacén '!E507</f>
        <v>1</v>
      </c>
      <c r="D487" s="24" t="str">
        <f>'Almacén '!F507</f>
        <v/>
      </c>
      <c r="E487" s="24">
        <f>'Almacén '!G507</f>
        <v>0</v>
      </c>
      <c r="F487" s="21" t="str">
        <f>'Almacén '!A507</f>
        <v>BNA-090</v>
      </c>
      <c r="G487" s="4"/>
      <c r="H487" s="4"/>
      <c r="I487" s="4"/>
      <c r="J487" s="4"/>
      <c r="K487" s="4"/>
      <c r="L487" s="4"/>
      <c r="M487" s="4"/>
      <c r="N487" s="4"/>
      <c r="O487" s="4"/>
      <c r="P487" s="4"/>
      <c r="Q487" s="4"/>
      <c r="R487" s="4"/>
      <c r="S487" s="4"/>
      <c r="T487" s="4"/>
      <c r="U487" s="4"/>
      <c r="V487" s="4"/>
      <c r="W487" s="4"/>
      <c r="X487" s="4"/>
      <c r="Y487" s="4"/>
      <c r="Z487" s="4"/>
    </row>
    <row r="488">
      <c r="A488" s="17" t="str">
        <f>'Almacén '!B508</f>
        <v/>
      </c>
      <c r="B488" s="18" t="str">
        <f>'Almacén '!D508</f>
        <v/>
      </c>
      <c r="C488" s="23">
        <f>'Almacén '!E508</f>
        <v>1</v>
      </c>
      <c r="D488" s="24" t="str">
        <f>'Almacén '!F508</f>
        <v/>
      </c>
      <c r="E488" s="24">
        <f>'Almacén '!G508</f>
        <v>0</v>
      </c>
      <c r="F488" s="21" t="str">
        <f>'Almacén '!A508</f>
        <v>BNA-091</v>
      </c>
      <c r="G488" s="4"/>
      <c r="H488" s="4"/>
      <c r="I488" s="4"/>
      <c r="J488" s="4"/>
      <c r="K488" s="4"/>
      <c r="L488" s="4"/>
      <c r="M488" s="4"/>
      <c r="N488" s="4"/>
      <c r="O488" s="4"/>
      <c r="P488" s="4"/>
      <c r="Q488" s="4"/>
      <c r="R488" s="4"/>
      <c r="S488" s="4"/>
      <c r="T488" s="4"/>
      <c r="U488" s="4"/>
      <c r="V488" s="4"/>
      <c r="W488" s="4"/>
      <c r="X488" s="4"/>
      <c r="Y488" s="4"/>
      <c r="Z488" s="4"/>
    </row>
    <row r="489">
      <c r="A489" s="17" t="str">
        <f>'Almacén '!B509</f>
        <v/>
      </c>
      <c r="B489" s="18" t="str">
        <f>'Almacén '!D509</f>
        <v/>
      </c>
      <c r="C489" s="23">
        <f>'Almacén '!E509</f>
        <v>1</v>
      </c>
      <c r="D489" s="24" t="str">
        <f>'Almacén '!F509</f>
        <v/>
      </c>
      <c r="E489" s="24">
        <f>'Almacén '!G509</f>
        <v>0</v>
      </c>
      <c r="F489" s="21" t="str">
        <f>'Almacén '!A509</f>
        <v>BNA-092</v>
      </c>
      <c r="G489" s="4"/>
      <c r="H489" s="4"/>
      <c r="I489" s="4"/>
      <c r="J489" s="4"/>
      <c r="K489" s="4"/>
      <c r="L489" s="4"/>
      <c r="M489" s="4"/>
      <c r="N489" s="4"/>
      <c r="O489" s="4"/>
      <c r="P489" s="4"/>
      <c r="Q489" s="4"/>
      <c r="R489" s="4"/>
      <c r="S489" s="4"/>
      <c r="T489" s="4"/>
      <c r="U489" s="4"/>
      <c r="V489" s="4"/>
      <c r="W489" s="4"/>
      <c r="X489" s="4"/>
      <c r="Y489" s="4"/>
      <c r="Z489" s="4"/>
    </row>
    <row r="490">
      <c r="A490" s="17" t="str">
        <f>'Almacén '!B510</f>
        <v/>
      </c>
      <c r="B490" s="18" t="str">
        <f>'Almacén '!D510</f>
        <v/>
      </c>
      <c r="C490" s="23">
        <f>'Almacén '!E510</f>
        <v>1</v>
      </c>
      <c r="D490" s="24" t="str">
        <f>'Almacén '!F510</f>
        <v/>
      </c>
      <c r="E490" s="24">
        <f>'Almacén '!G510</f>
        <v>0</v>
      </c>
      <c r="F490" s="21" t="str">
        <f>'Almacén '!A510</f>
        <v>BNA-093</v>
      </c>
      <c r="G490" s="4"/>
      <c r="H490" s="4"/>
      <c r="I490" s="4"/>
      <c r="J490" s="4"/>
      <c r="K490" s="4"/>
      <c r="L490" s="4"/>
      <c r="M490" s="4"/>
      <c r="N490" s="4"/>
      <c r="O490" s="4"/>
      <c r="P490" s="4"/>
      <c r="Q490" s="4"/>
      <c r="R490" s="4"/>
      <c r="S490" s="4"/>
      <c r="T490" s="4"/>
      <c r="U490" s="4"/>
      <c r="V490" s="4"/>
      <c r="W490" s="4"/>
      <c r="X490" s="4"/>
      <c r="Y490" s="4"/>
      <c r="Z490" s="4"/>
    </row>
    <row r="491">
      <c r="A491" s="17" t="str">
        <f>'Almacén '!B511</f>
        <v/>
      </c>
      <c r="B491" s="18" t="str">
        <f>'Almacén '!D511</f>
        <v/>
      </c>
      <c r="C491" s="23">
        <f>'Almacén '!E511</f>
        <v>1</v>
      </c>
      <c r="D491" s="24" t="str">
        <f>'Almacén '!F511</f>
        <v/>
      </c>
      <c r="E491" s="24">
        <f>'Almacén '!G511</f>
        <v>0</v>
      </c>
      <c r="F491" s="21" t="str">
        <f>'Almacén '!A511</f>
        <v>BNA-094</v>
      </c>
      <c r="G491" s="4"/>
      <c r="H491" s="4"/>
      <c r="I491" s="4"/>
      <c r="J491" s="4"/>
      <c r="K491" s="4"/>
      <c r="L491" s="4"/>
      <c r="M491" s="4"/>
      <c r="N491" s="4"/>
      <c r="O491" s="4"/>
      <c r="P491" s="4"/>
      <c r="Q491" s="4"/>
      <c r="R491" s="4"/>
      <c r="S491" s="4"/>
      <c r="T491" s="4"/>
      <c r="U491" s="4"/>
      <c r="V491" s="4"/>
      <c r="W491" s="4"/>
      <c r="X491" s="4"/>
      <c r="Y491" s="4"/>
      <c r="Z491" s="4"/>
    </row>
    <row r="492">
      <c r="A492" s="17" t="str">
        <f>'Almacén '!B512</f>
        <v/>
      </c>
      <c r="B492" s="18" t="str">
        <f>'Almacén '!D512</f>
        <v/>
      </c>
      <c r="C492" s="23">
        <f>'Almacén '!E512</f>
        <v>1</v>
      </c>
      <c r="D492" s="24" t="str">
        <f>'Almacén '!F512</f>
        <v/>
      </c>
      <c r="E492" s="24">
        <f>'Almacén '!G512</f>
        <v>0</v>
      </c>
      <c r="F492" s="21" t="str">
        <f>'Almacén '!A512</f>
        <v>BNA-095</v>
      </c>
      <c r="G492" s="4"/>
      <c r="H492" s="4"/>
      <c r="I492" s="4"/>
      <c r="J492" s="4"/>
      <c r="K492" s="4"/>
      <c r="L492" s="4"/>
      <c r="M492" s="4"/>
      <c r="N492" s="4"/>
      <c r="O492" s="4"/>
      <c r="P492" s="4"/>
      <c r="Q492" s="4"/>
      <c r="R492" s="4"/>
      <c r="S492" s="4"/>
      <c r="T492" s="4"/>
      <c r="U492" s="4"/>
      <c r="V492" s="4"/>
      <c r="W492" s="4"/>
      <c r="X492" s="4"/>
      <c r="Y492" s="4"/>
      <c r="Z492" s="4"/>
    </row>
    <row r="493">
      <c r="A493" s="17" t="str">
        <f>'Almacén '!B513</f>
        <v/>
      </c>
      <c r="B493" s="18" t="str">
        <f>'Almacén '!D513</f>
        <v/>
      </c>
      <c r="C493" s="23">
        <f>'Almacén '!E513</f>
        <v>1</v>
      </c>
      <c r="D493" s="24" t="str">
        <f>'Almacén '!F513</f>
        <v/>
      </c>
      <c r="E493" s="24">
        <f>'Almacén '!G513</f>
        <v>0</v>
      </c>
      <c r="F493" s="21" t="str">
        <f>'Almacén '!A513</f>
        <v>BNA-096</v>
      </c>
      <c r="G493" s="4"/>
      <c r="H493" s="4"/>
      <c r="I493" s="4"/>
      <c r="J493" s="4"/>
      <c r="K493" s="4"/>
      <c r="L493" s="4"/>
      <c r="M493" s="4"/>
      <c r="N493" s="4"/>
      <c r="O493" s="4"/>
      <c r="P493" s="4"/>
      <c r="Q493" s="4"/>
      <c r="R493" s="4"/>
      <c r="S493" s="4"/>
      <c r="T493" s="4"/>
      <c r="U493" s="4"/>
      <c r="V493" s="4"/>
      <c r="W493" s="4"/>
      <c r="X493" s="4"/>
      <c r="Y493" s="4"/>
      <c r="Z493" s="4"/>
    </row>
    <row r="494">
      <c r="A494" s="17" t="str">
        <f>'Almacén '!B514</f>
        <v/>
      </c>
      <c r="B494" s="18" t="str">
        <f>'Almacén '!D514</f>
        <v/>
      </c>
      <c r="C494" s="23">
        <f>'Almacén '!E514</f>
        <v>1</v>
      </c>
      <c r="D494" s="24" t="str">
        <f>'Almacén '!F514</f>
        <v/>
      </c>
      <c r="E494" s="24">
        <f>'Almacén '!G514</f>
        <v>0</v>
      </c>
      <c r="F494" s="21" t="str">
        <f>'Almacén '!A514</f>
        <v>BNA-097</v>
      </c>
      <c r="G494" s="4"/>
      <c r="H494" s="4"/>
      <c r="I494" s="4"/>
      <c r="J494" s="4"/>
      <c r="K494" s="4"/>
      <c r="L494" s="4"/>
      <c r="M494" s="4"/>
      <c r="N494" s="4"/>
      <c r="O494" s="4"/>
      <c r="P494" s="4"/>
      <c r="Q494" s="4"/>
      <c r="R494" s="4"/>
      <c r="S494" s="4"/>
      <c r="T494" s="4"/>
      <c r="U494" s="4"/>
      <c r="V494" s="4"/>
      <c r="W494" s="4"/>
      <c r="X494" s="4"/>
      <c r="Y494" s="4"/>
      <c r="Z494" s="4"/>
    </row>
    <row r="495">
      <c r="A495" s="17" t="str">
        <f>'Almacén '!B515</f>
        <v/>
      </c>
      <c r="B495" s="18" t="str">
        <f>'Almacén '!D515</f>
        <v/>
      </c>
      <c r="C495" s="23">
        <f>'Almacén '!E515</f>
        <v>1</v>
      </c>
      <c r="D495" s="24" t="str">
        <f>'Almacén '!F515</f>
        <v/>
      </c>
      <c r="E495" s="24">
        <f>'Almacén '!G515</f>
        <v>0</v>
      </c>
      <c r="F495" s="21" t="str">
        <f>'Almacén '!A515</f>
        <v>BNA-098</v>
      </c>
      <c r="G495" s="4"/>
      <c r="H495" s="4"/>
      <c r="I495" s="4"/>
      <c r="J495" s="4"/>
      <c r="K495" s="4"/>
      <c r="L495" s="4"/>
      <c r="M495" s="4"/>
      <c r="N495" s="4"/>
      <c r="O495" s="4"/>
      <c r="P495" s="4"/>
      <c r="Q495" s="4"/>
      <c r="R495" s="4"/>
      <c r="S495" s="4"/>
      <c r="T495" s="4"/>
      <c r="U495" s="4"/>
      <c r="V495" s="4"/>
      <c r="W495" s="4"/>
      <c r="X495" s="4"/>
      <c r="Y495" s="4"/>
      <c r="Z495" s="4"/>
    </row>
    <row r="496">
      <c r="A496" s="17" t="str">
        <f>'Almacén '!B516</f>
        <v/>
      </c>
      <c r="B496" s="18" t="str">
        <f>'Almacén '!D516</f>
        <v/>
      </c>
      <c r="C496" s="23">
        <f>'Almacén '!E516</f>
        <v>1</v>
      </c>
      <c r="D496" s="24" t="str">
        <f>'Almacén '!F516</f>
        <v/>
      </c>
      <c r="E496" s="24">
        <f>'Almacén '!G516</f>
        <v>0</v>
      </c>
      <c r="F496" s="21" t="str">
        <f>'Almacén '!A516</f>
        <v>BNA-099</v>
      </c>
      <c r="G496" s="4"/>
      <c r="H496" s="4"/>
      <c r="I496" s="4"/>
      <c r="J496" s="4"/>
      <c r="K496" s="4"/>
      <c r="L496" s="4"/>
      <c r="M496" s="4"/>
      <c r="N496" s="4"/>
      <c r="O496" s="4"/>
      <c r="P496" s="4"/>
      <c r="Q496" s="4"/>
      <c r="R496" s="4"/>
      <c r="S496" s="4"/>
      <c r="T496" s="4"/>
      <c r="U496" s="4"/>
      <c r="V496" s="4"/>
      <c r="W496" s="4"/>
      <c r="X496" s="4"/>
      <c r="Y496" s="4"/>
      <c r="Z496" s="4"/>
    </row>
    <row r="497">
      <c r="A497" s="17" t="str">
        <f>'Almacén '!B517</f>
        <v/>
      </c>
      <c r="B497" s="18" t="str">
        <f>'Almacén '!D517</f>
        <v/>
      </c>
      <c r="C497" s="23">
        <f>'Almacén '!E517</f>
        <v>1</v>
      </c>
      <c r="D497" s="24" t="str">
        <f>'Almacén '!F517</f>
        <v/>
      </c>
      <c r="E497" s="24">
        <f>'Almacén '!G517</f>
        <v>0</v>
      </c>
      <c r="F497" s="21" t="str">
        <f>'Almacén '!A517</f>
        <v>BNA-100</v>
      </c>
      <c r="G497" s="4"/>
      <c r="H497" s="4"/>
      <c r="I497" s="4"/>
      <c r="J497" s="4"/>
      <c r="K497" s="4"/>
      <c r="L497" s="4"/>
      <c r="M497" s="4"/>
      <c r="N497" s="4"/>
      <c r="O497" s="4"/>
      <c r="P497" s="4"/>
      <c r="Q497" s="4"/>
      <c r="R497" s="4"/>
      <c r="S497" s="4"/>
      <c r="T497" s="4"/>
      <c r="U497" s="4"/>
      <c r="V497" s="4"/>
      <c r="W497" s="4"/>
      <c r="X497" s="4"/>
      <c r="Y497" s="4"/>
      <c r="Z497" s="4"/>
    </row>
    <row r="498">
      <c r="A498" s="17" t="str">
        <f>'Almacén '!B521</f>
        <v/>
      </c>
      <c r="B498" s="18" t="str">
        <f>'Almacén '!D521</f>
        <v/>
      </c>
      <c r="C498" s="23">
        <f>'Almacén '!E521</f>
        <v>0.75</v>
      </c>
      <c r="D498" s="24" t="str">
        <f>'Almacén '!F521</f>
        <v/>
      </c>
      <c r="E498" s="24">
        <f>'Almacén '!G521</f>
        <v>0</v>
      </c>
      <c r="F498" s="21" t="str">
        <f>'Almacén '!A521</f>
        <v>BAL-001</v>
      </c>
      <c r="G498" s="4"/>
      <c r="H498" s="4"/>
      <c r="I498" s="4"/>
      <c r="J498" s="4"/>
      <c r="K498" s="4"/>
      <c r="L498" s="4"/>
      <c r="M498" s="4"/>
      <c r="N498" s="4"/>
      <c r="O498" s="4"/>
      <c r="P498" s="4"/>
      <c r="Q498" s="4"/>
      <c r="R498" s="4"/>
      <c r="S498" s="4"/>
      <c r="T498" s="4"/>
      <c r="U498" s="4"/>
      <c r="V498" s="4"/>
      <c r="W498" s="4"/>
      <c r="X498" s="4"/>
      <c r="Y498" s="4"/>
      <c r="Z498" s="4"/>
    </row>
    <row r="499">
      <c r="A499" s="17" t="str">
        <f>'Almacén '!B522</f>
        <v/>
      </c>
      <c r="B499" s="18" t="str">
        <f>'Almacén '!D522</f>
        <v/>
      </c>
      <c r="C499" s="23">
        <f>'Almacén '!E522</f>
        <v>0.75</v>
      </c>
      <c r="D499" s="24" t="str">
        <f>'Almacén '!F522</f>
        <v/>
      </c>
      <c r="E499" s="24">
        <f>'Almacén '!G522</f>
        <v>0</v>
      </c>
      <c r="F499" s="21" t="str">
        <f>'Almacén '!A522</f>
        <v>BAL-002</v>
      </c>
      <c r="G499" s="4"/>
      <c r="H499" s="4"/>
      <c r="I499" s="4"/>
      <c r="J499" s="4"/>
      <c r="K499" s="4"/>
      <c r="L499" s="4"/>
      <c r="M499" s="4"/>
      <c r="N499" s="4"/>
      <c r="O499" s="4"/>
      <c r="P499" s="4"/>
      <c r="Q499" s="4"/>
      <c r="R499" s="4"/>
      <c r="S499" s="4"/>
      <c r="T499" s="4"/>
      <c r="U499" s="4"/>
      <c r="V499" s="4"/>
      <c r="W499" s="4"/>
      <c r="X499" s="4"/>
      <c r="Y499" s="4"/>
      <c r="Z499" s="4"/>
    </row>
    <row r="500">
      <c r="A500" s="17" t="str">
        <f>'Almacén '!B523</f>
        <v/>
      </c>
      <c r="B500" s="18" t="str">
        <f>'Almacén '!D523</f>
        <v/>
      </c>
      <c r="C500" s="23">
        <f>'Almacén '!E523</f>
        <v>0.75</v>
      </c>
      <c r="D500" s="24" t="str">
        <f>'Almacén '!F523</f>
        <v/>
      </c>
      <c r="E500" s="24">
        <f>'Almacén '!G523</f>
        <v>0</v>
      </c>
      <c r="F500" s="21" t="str">
        <f>'Almacén '!A523</f>
        <v>BAL-003</v>
      </c>
      <c r="G500" s="4"/>
      <c r="H500" s="4"/>
      <c r="I500" s="4"/>
      <c r="J500" s="4"/>
      <c r="K500" s="4"/>
      <c r="L500" s="4"/>
      <c r="M500" s="4"/>
      <c r="N500" s="4"/>
      <c r="O500" s="4"/>
      <c r="P500" s="4"/>
      <c r="Q500" s="4"/>
      <c r="R500" s="4"/>
      <c r="S500" s="4"/>
      <c r="T500" s="4"/>
      <c r="U500" s="4"/>
      <c r="V500" s="4"/>
      <c r="W500" s="4"/>
      <c r="X500" s="4"/>
      <c r="Y500" s="4"/>
      <c r="Z500" s="4"/>
    </row>
    <row r="501">
      <c r="A501" s="17" t="str">
        <f>'Almacén '!B524</f>
        <v/>
      </c>
      <c r="B501" s="18" t="str">
        <f>'Almacén '!D524</f>
        <v/>
      </c>
      <c r="C501" s="23">
        <f>'Almacén '!E524</f>
        <v>0.75</v>
      </c>
      <c r="D501" s="24" t="str">
        <f>'Almacén '!F524</f>
        <v/>
      </c>
      <c r="E501" s="24">
        <f>'Almacén '!G524</f>
        <v>0</v>
      </c>
      <c r="F501" s="21" t="str">
        <f>'Almacén '!A524</f>
        <v>BAL-004</v>
      </c>
      <c r="G501" s="4"/>
      <c r="H501" s="4"/>
      <c r="I501" s="4"/>
      <c r="J501" s="4"/>
      <c r="K501" s="4"/>
      <c r="L501" s="4"/>
      <c r="M501" s="4"/>
      <c r="N501" s="4"/>
      <c r="O501" s="4"/>
      <c r="P501" s="4"/>
      <c r="Q501" s="4"/>
      <c r="R501" s="4"/>
      <c r="S501" s="4"/>
      <c r="T501" s="4"/>
      <c r="U501" s="4"/>
      <c r="V501" s="4"/>
      <c r="W501" s="4"/>
      <c r="X501" s="4"/>
      <c r="Y501" s="4"/>
      <c r="Z501" s="4"/>
    </row>
    <row r="502">
      <c r="A502" s="17" t="str">
        <f>'Almacén '!B525</f>
        <v/>
      </c>
      <c r="B502" s="18" t="str">
        <f>'Almacén '!D525</f>
        <v/>
      </c>
      <c r="C502" s="23">
        <f>'Almacén '!E525</f>
        <v>0.75</v>
      </c>
      <c r="D502" s="24" t="str">
        <f>'Almacén '!F525</f>
        <v/>
      </c>
      <c r="E502" s="24">
        <f>'Almacén '!G525</f>
        <v>0</v>
      </c>
      <c r="F502" s="21" t="str">
        <f>'Almacén '!A525</f>
        <v>BAL-005</v>
      </c>
      <c r="G502" s="4"/>
      <c r="H502" s="4"/>
      <c r="I502" s="4"/>
      <c r="J502" s="4"/>
      <c r="K502" s="4"/>
      <c r="L502" s="4"/>
      <c r="M502" s="4"/>
      <c r="N502" s="4"/>
      <c r="O502" s="4"/>
      <c r="P502" s="4"/>
      <c r="Q502" s="4"/>
      <c r="R502" s="4"/>
      <c r="S502" s="4"/>
      <c r="T502" s="4"/>
      <c r="U502" s="4"/>
      <c r="V502" s="4"/>
      <c r="W502" s="4"/>
      <c r="X502" s="4"/>
      <c r="Y502" s="4"/>
      <c r="Z502" s="4"/>
    </row>
    <row r="503">
      <c r="A503" s="17" t="str">
        <f>'Almacén '!B526</f>
        <v/>
      </c>
      <c r="B503" s="18" t="str">
        <f>'Almacén '!D526</f>
        <v/>
      </c>
      <c r="C503" s="23">
        <f>'Almacén '!E526</f>
        <v>0.75</v>
      </c>
      <c r="D503" s="24" t="str">
        <f>'Almacén '!F526</f>
        <v/>
      </c>
      <c r="E503" s="24">
        <f>'Almacén '!G526</f>
        <v>0</v>
      </c>
      <c r="F503" s="21" t="str">
        <f>'Almacén '!A526</f>
        <v>BAL-006</v>
      </c>
      <c r="G503" s="4"/>
      <c r="H503" s="4"/>
      <c r="I503" s="4"/>
      <c r="J503" s="4"/>
      <c r="K503" s="4"/>
      <c r="L503" s="4"/>
      <c r="M503" s="4"/>
      <c r="N503" s="4"/>
      <c r="O503" s="4"/>
      <c r="P503" s="4"/>
      <c r="Q503" s="4"/>
      <c r="R503" s="4"/>
      <c r="S503" s="4"/>
      <c r="T503" s="4"/>
      <c r="U503" s="4"/>
      <c r="V503" s="4"/>
      <c r="W503" s="4"/>
      <c r="X503" s="4"/>
      <c r="Y503" s="4"/>
      <c r="Z503" s="4"/>
    </row>
    <row r="504">
      <c r="A504" s="17" t="str">
        <f>'Almacén '!B527</f>
        <v/>
      </c>
      <c r="B504" s="18" t="str">
        <f>'Almacén '!D527</f>
        <v/>
      </c>
      <c r="C504" s="23">
        <f>'Almacén '!E527</f>
        <v>0.75</v>
      </c>
      <c r="D504" s="24" t="str">
        <f>'Almacén '!F527</f>
        <v/>
      </c>
      <c r="E504" s="24">
        <f>'Almacén '!G527</f>
        <v>0</v>
      </c>
      <c r="F504" s="21" t="str">
        <f>'Almacén '!A527</f>
        <v>BAL-007</v>
      </c>
      <c r="G504" s="4"/>
      <c r="H504" s="4"/>
      <c r="I504" s="4"/>
      <c r="J504" s="4"/>
      <c r="K504" s="4"/>
      <c r="L504" s="4"/>
      <c r="M504" s="4"/>
      <c r="N504" s="4"/>
      <c r="O504" s="4"/>
      <c r="P504" s="4"/>
      <c r="Q504" s="4"/>
      <c r="R504" s="4"/>
      <c r="S504" s="4"/>
      <c r="T504" s="4"/>
      <c r="U504" s="4"/>
      <c r="V504" s="4"/>
      <c r="W504" s="4"/>
      <c r="X504" s="4"/>
      <c r="Y504" s="4"/>
      <c r="Z504" s="4"/>
    </row>
    <row r="505">
      <c r="A505" s="17" t="str">
        <f>'Almacén '!B528</f>
        <v/>
      </c>
      <c r="B505" s="18" t="str">
        <f>'Almacén '!D528</f>
        <v/>
      </c>
      <c r="C505" s="23">
        <f>'Almacén '!E528</f>
        <v>0.75</v>
      </c>
      <c r="D505" s="24" t="str">
        <f>'Almacén '!F528</f>
        <v/>
      </c>
      <c r="E505" s="24">
        <f>'Almacén '!G528</f>
        <v>0</v>
      </c>
      <c r="F505" s="21" t="str">
        <f>'Almacén '!A528</f>
        <v>BAL-008</v>
      </c>
      <c r="G505" s="4"/>
      <c r="H505" s="4"/>
      <c r="I505" s="4"/>
      <c r="J505" s="4"/>
      <c r="K505" s="4"/>
      <c r="L505" s="4"/>
      <c r="M505" s="4"/>
      <c r="N505" s="4"/>
      <c r="O505" s="4"/>
      <c r="P505" s="4"/>
      <c r="Q505" s="4"/>
      <c r="R505" s="4"/>
      <c r="S505" s="4"/>
      <c r="T505" s="4"/>
      <c r="U505" s="4"/>
      <c r="V505" s="4"/>
      <c r="W505" s="4"/>
      <c r="X505" s="4"/>
      <c r="Y505" s="4"/>
      <c r="Z505" s="4"/>
    </row>
    <row r="506">
      <c r="A506" s="17" t="str">
        <f>'Almacén '!B529</f>
        <v/>
      </c>
      <c r="B506" s="18" t="str">
        <f>'Almacén '!D529</f>
        <v/>
      </c>
      <c r="C506" s="23">
        <f>'Almacén '!E529</f>
        <v>0.75</v>
      </c>
      <c r="D506" s="24" t="str">
        <f>'Almacén '!F529</f>
        <v/>
      </c>
      <c r="E506" s="24">
        <f>'Almacén '!G529</f>
        <v>0</v>
      </c>
      <c r="F506" s="21" t="str">
        <f>'Almacén '!A529</f>
        <v>BAL-009</v>
      </c>
      <c r="G506" s="4"/>
      <c r="H506" s="4"/>
      <c r="I506" s="4"/>
      <c r="J506" s="4"/>
      <c r="K506" s="4"/>
      <c r="L506" s="4"/>
      <c r="M506" s="4"/>
      <c r="N506" s="4"/>
      <c r="O506" s="4"/>
      <c r="P506" s="4"/>
      <c r="Q506" s="4"/>
      <c r="R506" s="4"/>
      <c r="S506" s="4"/>
      <c r="T506" s="4"/>
      <c r="U506" s="4"/>
      <c r="V506" s="4"/>
      <c r="W506" s="4"/>
      <c r="X506" s="4"/>
      <c r="Y506" s="4"/>
      <c r="Z506" s="4"/>
    </row>
    <row r="507">
      <c r="A507" s="17" t="str">
        <f>'Almacén '!B530</f>
        <v/>
      </c>
      <c r="B507" s="18" t="str">
        <f>'Almacén '!D530</f>
        <v/>
      </c>
      <c r="C507" s="23">
        <f>'Almacén '!E530</f>
        <v>0.75</v>
      </c>
      <c r="D507" s="24" t="str">
        <f>'Almacén '!F530</f>
        <v/>
      </c>
      <c r="E507" s="24">
        <f>'Almacén '!G530</f>
        <v>0</v>
      </c>
      <c r="F507" s="21" t="str">
        <f>'Almacén '!A530</f>
        <v>BAL-010</v>
      </c>
      <c r="G507" s="4"/>
      <c r="H507" s="4"/>
      <c r="I507" s="4"/>
      <c r="J507" s="4"/>
      <c r="K507" s="4"/>
      <c r="L507" s="4"/>
      <c r="M507" s="4"/>
      <c r="N507" s="4"/>
      <c r="O507" s="4"/>
      <c r="P507" s="4"/>
      <c r="Q507" s="4"/>
      <c r="R507" s="4"/>
      <c r="S507" s="4"/>
      <c r="T507" s="4"/>
      <c r="U507" s="4"/>
      <c r="V507" s="4"/>
      <c r="W507" s="4"/>
      <c r="X507" s="4"/>
      <c r="Y507" s="4"/>
      <c r="Z507" s="4"/>
    </row>
    <row r="508">
      <c r="A508" s="17" t="str">
        <f>'Almacén '!B531</f>
        <v/>
      </c>
      <c r="B508" s="18" t="str">
        <f>'Almacén '!D531</f>
        <v/>
      </c>
      <c r="C508" s="23">
        <f>'Almacén '!E531</f>
        <v>0.75</v>
      </c>
      <c r="D508" s="24" t="str">
        <f>'Almacén '!F531</f>
        <v/>
      </c>
      <c r="E508" s="24">
        <f>'Almacén '!G531</f>
        <v>0</v>
      </c>
      <c r="F508" s="21" t="str">
        <f>'Almacén '!A531</f>
        <v>BAL-011</v>
      </c>
      <c r="G508" s="4"/>
      <c r="H508" s="4"/>
      <c r="I508" s="4"/>
      <c r="J508" s="4"/>
      <c r="K508" s="4"/>
      <c r="L508" s="4"/>
      <c r="M508" s="4"/>
      <c r="N508" s="4"/>
      <c r="O508" s="4"/>
      <c r="P508" s="4"/>
      <c r="Q508" s="4"/>
      <c r="R508" s="4"/>
      <c r="S508" s="4"/>
      <c r="T508" s="4"/>
      <c r="U508" s="4"/>
      <c r="V508" s="4"/>
      <c r="W508" s="4"/>
      <c r="X508" s="4"/>
      <c r="Y508" s="4"/>
      <c r="Z508" s="4"/>
    </row>
    <row r="509">
      <c r="A509" s="17" t="str">
        <f>'Almacén '!B532</f>
        <v/>
      </c>
      <c r="B509" s="18" t="str">
        <f>'Almacén '!D532</f>
        <v/>
      </c>
      <c r="C509" s="23">
        <f>'Almacén '!E532</f>
        <v>0.75</v>
      </c>
      <c r="D509" s="24" t="str">
        <f>'Almacén '!F532</f>
        <v/>
      </c>
      <c r="E509" s="24">
        <f>'Almacén '!G532</f>
        <v>0</v>
      </c>
      <c r="F509" s="21" t="str">
        <f>'Almacén '!A532</f>
        <v>BAL-012</v>
      </c>
      <c r="G509" s="4"/>
      <c r="H509" s="4"/>
      <c r="I509" s="4"/>
      <c r="J509" s="4"/>
      <c r="K509" s="4"/>
      <c r="L509" s="4"/>
      <c r="M509" s="4"/>
      <c r="N509" s="4"/>
      <c r="O509" s="4"/>
      <c r="P509" s="4"/>
      <c r="Q509" s="4"/>
      <c r="R509" s="4"/>
      <c r="S509" s="4"/>
      <c r="T509" s="4"/>
      <c r="U509" s="4"/>
      <c r="V509" s="4"/>
      <c r="W509" s="4"/>
      <c r="X509" s="4"/>
      <c r="Y509" s="4"/>
      <c r="Z509" s="4"/>
    </row>
    <row r="510">
      <c r="A510" s="17" t="str">
        <f>'Almacén '!B533</f>
        <v/>
      </c>
      <c r="B510" s="18" t="str">
        <f>'Almacén '!D533</f>
        <v/>
      </c>
      <c r="C510" s="23">
        <f>'Almacén '!E533</f>
        <v>0.75</v>
      </c>
      <c r="D510" s="24" t="str">
        <f>'Almacén '!F533</f>
        <v/>
      </c>
      <c r="E510" s="24">
        <f>'Almacén '!G533</f>
        <v>0</v>
      </c>
      <c r="F510" s="21" t="str">
        <f>'Almacén '!A533</f>
        <v>BAL-013</v>
      </c>
      <c r="G510" s="4"/>
      <c r="H510" s="4"/>
      <c r="I510" s="4"/>
      <c r="J510" s="4"/>
      <c r="K510" s="4"/>
      <c r="L510" s="4"/>
      <c r="M510" s="4"/>
      <c r="N510" s="4"/>
      <c r="O510" s="4"/>
      <c r="P510" s="4"/>
      <c r="Q510" s="4"/>
      <c r="R510" s="4"/>
      <c r="S510" s="4"/>
      <c r="T510" s="4"/>
      <c r="U510" s="4"/>
      <c r="V510" s="4"/>
      <c r="W510" s="4"/>
      <c r="X510" s="4"/>
      <c r="Y510" s="4"/>
      <c r="Z510" s="4"/>
    </row>
    <row r="511">
      <c r="A511" s="17" t="str">
        <f>'Almacén '!B534</f>
        <v/>
      </c>
      <c r="B511" s="18" t="str">
        <f>'Almacén '!D534</f>
        <v/>
      </c>
      <c r="C511" s="23">
        <f>'Almacén '!E534</f>
        <v>0.75</v>
      </c>
      <c r="D511" s="24" t="str">
        <f>'Almacén '!F534</f>
        <v/>
      </c>
      <c r="E511" s="24">
        <f>'Almacén '!G534</f>
        <v>0</v>
      </c>
      <c r="F511" s="21" t="str">
        <f>'Almacén '!A534</f>
        <v>BAL-014</v>
      </c>
      <c r="G511" s="4"/>
      <c r="H511" s="4"/>
      <c r="I511" s="4"/>
      <c r="J511" s="4"/>
      <c r="K511" s="4"/>
      <c r="L511" s="4"/>
      <c r="M511" s="4"/>
      <c r="N511" s="4"/>
      <c r="O511" s="4"/>
      <c r="P511" s="4"/>
      <c r="Q511" s="4"/>
      <c r="R511" s="4"/>
      <c r="S511" s="4"/>
      <c r="T511" s="4"/>
      <c r="U511" s="4"/>
      <c r="V511" s="4"/>
      <c r="W511" s="4"/>
      <c r="X511" s="4"/>
      <c r="Y511" s="4"/>
      <c r="Z511" s="4"/>
    </row>
    <row r="512">
      <c r="A512" s="17" t="str">
        <f>'Almacén '!B535</f>
        <v/>
      </c>
      <c r="B512" s="18" t="str">
        <f>'Almacén '!D535</f>
        <v/>
      </c>
      <c r="C512" s="23">
        <f>'Almacén '!E535</f>
        <v>0.75</v>
      </c>
      <c r="D512" s="24" t="str">
        <f>'Almacén '!F535</f>
        <v/>
      </c>
      <c r="E512" s="24">
        <f>'Almacén '!G535</f>
        <v>0</v>
      </c>
      <c r="F512" s="21" t="str">
        <f>'Almacén '!A535</f>
        <v>BAL-015</v>
      </c>
      <c r="G512" s="4"/>
      <c r="H512" s="4"/>
      <c r="I512" s="4"/>
      <c r="J512" s="4"/>
      <c r="K512" s="4"/>
      <c r="L512" s="4"/>
      <c r="M512" s="4"/>
      <c r="N512" s="4"/>
      <c r="O512" s="4"/>
      <c r="P512" s="4"/>
      <c r="Q512" s="4"/>
      <c r="R512" s="4"/>
      <c r="S512" s="4"/>
      <c r="T512" s="4"/>
      <c r="U512" s="4"/>
      <c r="V512" s="4"/>
      <c r="W512" s="4"/>
      <c r="X512" s="4"/>
      <c r="Y512" s="4"/>
      <c r="Z512" s="4"/>
    </row>
    <row r="513">
      <c r="A513" s="17" t="str">
        <f>'Almacén '!B536</f>
        <v/>
      </c>
      <c r="B513" s="18" t="str">
        <f>'Almacén '!D536</f>
        <v/>
      </c>
      <c r="C513" s="23">
        <f>'Almacén '!E536</f>
        <v>0.75</v>
      </c>
      <c r="D513" s="24" t="str">
        <f>'Almacén '!F536</f>
        <v/>
      </c>
      <c r="E513" s="24">
        <f>'Almacén '!G536</f>
        <v>0</v>
      </c>
      <c r="F513" s="21" t="str">
        <f>'Almacén '!A536</f>
        <v>BAL-016</v>
      </c>
      <c r="G513" s="4"/>
      <c r="H513" s="4"/>
      <c r="I513" s="4"/>
      <c r="J513" s="4"/>
      <c r="K513" s="4"/>
      <c r="L513" s="4"/>
      <c r="M513" s="4"/>
      <c r="N513" s="4"/>
      <c r="O513" s="4"/>
      <c r="P513" s="4"/>
      <c r="Q513" s="4"/>
      <c r="R513" s="4"/>
      <c r="S513" s="4"/>
      <c r="T513" s="4"/>
      <c r="U513" s="4"/>
      <c r="V513" s="4"/>
      <c r="W513" s="4"/>
      <c r="X513" s="4"/>
      <c r="Y513" s="4"/>
      <c r="Z513" s="4"/>
    </row>
    <row r="514">
      <c r="A514" s="17" t="str">
        <f>'Almacén '!B537</f>
        <v/>
      </c>
      <c r="B514" s="18" t="str">
        <f>'Almacén '!D537</f>
        <v/>
      </c>
      <c r="C514" s="23">
        <f>'Almacén '!E537</f>
        <v>1</v>
      </c>
      <c r="D514" s="24" t="str">
        <f>'Almacén '!F537</f>
        <v/>
      </c>
      <c r="E514" s="24">
        <f>'Almacén '!G537</f>
        <v>0</v>
      </c>
      <c r="F514" s="21" t="str">
        <f>'Almacén '!A537</f>
        <v>BAL-017</v>
      </c>
      <c r="G514" s="4"/>
      <c r="H514" s="4"/>
      <c r="I514" s="4"/>
      <c r="J514" s="4"/>
      <c r="K514" s="4"/>
      <c r="L514" s="4"/>
      <c r="M514" s="4"/>
      <c r="N514" s="4"/>
      <c r="O514" s="4"/>
      <c r="P514" s="4"/>
      <c r="Q514" s="4"/>
      <c r="R514" s="4"/>
      <c r="S514" s="4"/>
      <c r="T514" s="4"/>
      <c r="U514" s="4"/>
      <c r="V514" s="4"/>
      <c r="W514" s="4"/>
      <c r="X514" s="4"/>
      <c r="Y514" s="4"/>
      <c r="Z514" s="4"/>
    </row>
    <row r="515">
      <c r="A515" s="17" t="str">
        <f>'Almacén '!B538</f>
        <v/>
      </c>
      <c r="B515" s="18" t="str">
        <f>'Almacén '!D538</f>
        <v/>
      </c>
      <c r="C515" s="23">
        <f>'Almacén '!E538</f>
        <v>1</v>
      </c>
      <c r="D515" s="24" t="str">
        <f>'Almacén '!F538</f>
        <v/>
      </c>
      <c r="E515" s="24">
        <f>'Almacén '!G538</f>
        <v>0</v>
      </c>
      <c r="F515" s="21" t="str">
        <f>'Almacén '!A538</f>
        <v>BAL-018</v>
      </c>
      <c r="G515" s="4"/>
      <c r="H515" s="4"/>
      <c r="I515" s="4"/>
      <c r="J515" s="4"/>
      <c r="K515" s="4"/>
      <c r="L515" s="4"/>
      <c r="M515" s="4"/>
      <c r="N515" s="4"/>
      <c r="O515" s="4"/>
      <c r="P515" s="4"/>
      <c r="Q515" s="4"/>
      <c r="R515" s="4"/>
      <c r="S515" s="4"/>
      <c r="T515" s="4"/>
      <c r="U515" s="4"/>
      <c r="V515" s="4"/>
      <c r="W515" s="4"/>
      <c r="X515" s="4"/>
      <c r="Y515" s="4"/>
      <c r="Z515" s="4"/>
    </row>
    <row r="516">
      <c r="A516" s="17" t="str">
        <f>'Almacén '!B539</f>
        <v/>
      </c>
      <c r="B516" s="18" t="str">
        <f>'Almacén '!D539</f>
        <v/>
      </c>
      <c r="C516" s="23">
        <f>'Almacén '!E539</f>
        <v>1</v>
      </c>
      <c r="D516" s="24" t="str">
        <f>'Almacén '!F539</f>
        <v/>
      </c>
      <c r="E516" s="24">
        <f>'Almacén '!G539</f>
        <v>0</v>
      </c>
      <c r="F516" s="21" t="str">
        <f>'Almacén '!A539</f>
        <v>BAL-019</v>
      </c>
      <c r="G516" s="4"/>
      <c r="H516" s="4"/>
      <c r="I516" s="4"/>
      <c r="J516" s="4"/>
      <c r="K516" s="4"/>
      <c r="L516" s="4"/>
      <c r="M516" s="4"/>
      <c r="N516" s="4"/>
      <c r="O516" s="4"/>
      <c r="P516" s="4"/>
      <c r="Q516" s="4"/>
      <c r="R516" s="4"/>
      <c r="S516" s="4"/>
      <c r="T516" s="4"/>
      <c r="U516" s="4"/>
      <c r="V516" s="4"/>
      <c r="W516" s="4"/>
      <c r="X516" s="4"/>
      <c r="Y516" s="4"/>
      <c r="Z516" s="4"/>
    </row>
    <row r="517">
      <c r="A517" s="17" t="str">
        <f>'Almacén '!B540</f>
        <v/>
      </c>
      <c r="B517" s="18" t="str">
        <f>'Almacén '!D540</f>
        <v/>
      </c>
      <c r="C517" s="23">
        <f>'Almacén '!E540</f>
        <v>1</v>
      </c>
      <c r="D517" s="24" t="str">
        <f>'Almacén '!F540</f>
        <v/>
      </c>
      <c r="E517" s="24">
        <f>'Almacén '!G540</f>
        <v>0</v>
      </c>
      <c r="F517" s="21" t="str">
        <f>'Almacén '!A540</f>
        <v>BAL-020</v>
      </c>
      <c r="G517" s="4"/>
      <c r="H517" s="4"/>
      <c r="I517" s="4"/>
      <c r="J517" s="4"/>
      <c r="K517" s="4"/>
      <c r="L517" s="4"/>
      <c r="M517" s="4"/>
      <c r="N517" s="4"/>
      <c r="O517" s="4"/>
      <c r="P517" s="4"/>
      <c r="Q517" s="4"/>
      <c r="R517" s="4"/>
      <c r="S517" s="4"/>
      <c r="T517" s="4"/>
      <c r="U517" s="4"/>
      <c r="V517" s="4"/>
      <c r="W517" s="4"/>
      <c r="X517" s="4"/>
      <c r="Y517" s="4"/>
      <c r="Z517" s="4"/>
    </row>
    <row r="518">
      <c r="A518" s="17" t="str">
        <f>'Almacén '!B541</f>
        <v/>
      </c>
      <c r="B518" s="18" t="str">
        <f>'Almacén '!D541</f>
        <v/>
      </c>
      <c r="C518" s="23">
        <f>'Almacén '!E541</f>
        <v>1</v>
      </c>
      <c r="D518" s="24" t="str">
        <f>'Almacén '!F541</f>
        <v/>
      </c>
      <c r="E518" s="24">
        <f>'Almacén '!G541</f>
        <v>0</v>
      </c>
      <c r="F518" s="21" t="str">
        <f>'Almacén '!A541</f>
        <v>BAL-021</v>
      </c>
      <c r="G518" s="4"/>
      <c r="H518" s="4"/>
      <c r="I518" s="4"/>
      <c r="J518" s="4"/>
      <c r="K518" s="4"/>
      <c r="L518" s="4"/>
      <c r="M518" s="4"/>
      <c r="N518" s="4"/>
      <c r="O518" s="4"/>
      <c r="P518" s="4"/>
      <c r="Q518" s="4"/>
      <c r="R518" s="4"/>
      <c r="S518" s="4"/>
      <c r="T518" s="4"/>
      <c r="U518" s="4"/>
      <c r="V518" s="4"/>
      <c r="W518" s="4"/>
      <c r="X518" s="4"/>
      <c r="Y518" s="4"/>
      <c r="Z518" s="4"/>
    </row>
    <row r="519">
      <c r="A519" s="17" t="str">
        <f>'Almacén '!B542</f>
        <v/>
      </c>
      <c r="B519" s="18" t="str">
        <f>'Almacén '!D542</f>
        <v/>
      </c>
      <c r="C519" s="23">
        <f>'Almacén '!E542</f>
        <v>1</v>
      </c>
      <c r="D519" s="24" t="str">
        <f>'Almacén '!F542</f>
        <v/>
      </c>
      <c r="E519" s="24">
        <f>'Almacén '!G542</f>
        <v>0</v>
      </c>
      <c r="F519" s="21" t="str">
        <f>'Almacén '!A542</f>
        <v>BAL-022</v>
      </c>
      <c r="G519" s="4"/>
      <c r="H519" s="4"/>
      <c r="I519" s="4"/>
      <c r="J519" s="4"/>
      <c r="K519" s="4"/>
      <c r="L519" s="4"/>
      <c r="M519" s="4"/>
      <c r="N519" s="4"/>
      <c r="O519" s="4"/>
      <c r="P519" s="4"/>
      <c r="Q519" s="4"/>
      <c r="R519" s="4"/>
      <c r="S519" s="4"/>
      <c r="T519" s="4"/>
      <c r="U519" s="4"/>
      <c r="V519" s="4"/>
      <c r="W519" s="4"/>
      <c r="X519" s="4"/>
      <c r="Y519" s="4"/>
      <c r="Z519" s="4"/>
    </row>
    <row r="520">
      <c r="A520" s="17" t="str">
        <f>'Almacén '!B543</f>
        <v/>
      </c>
      <c r="B520" s="18" t="str">
        <f>'Almacén '!D543</f>
        <v/>
      </c>
      <c r="C520" s="23">
        <f>'Almacén '!E543</f>
        <v>1</v>
      </c>
      <c r="D520" s="24" t="str">
        <f>'Almacén '!F543</f>
        <v/>
      </c>
      <c r="E520" s="24">
        <f>'Almacén '!G543</f>
        <v>0</v>
      </c>
      <c r="F520" s="21" t="str">
        <f>'Almacén '!A543</f>
        <v>BAL-023</v>
      </c>
      <c r="G520" s="4"/>
      <c r="H520" s="4"/>
      <c r="I520" s="4"/>
      <c r="J520" s="4"/>
      <c r="K520" s="4"/>
      <c r="L520" s="4"/>
      <c r="M520" s="4"/>
      <c r="N520" s="4"/>
      <c r="O520" s="4"/>
      <c r="P520" s="4"/>
      <c r="Q520" s="4"/>
      <c r="R520" s="4"/>
      <c r="S520" s="4"/>
      <c r="T520" s="4"/>
      <c r="U520" s="4"/>
      <c r="V520" s="4"/>
      <c r="W520" s="4"/>
      <c r="X520" s="4"/>
      <c r="Y520" s="4"/>
      <c r="Z520" s="4"/>
    </row>
    <row r="521">
      <c r="A521" s="17" t="str">
        <f>'Almacén '!B544</f>
        <v/>
      </c>
      <c r="B521" s="18" t="str">
        <f>'Almacén '!D544</f>
        <v/>
      </c>
      <c r="C521" s="23">
        <f>'Almacén '!E544</f>
        <v>1</v>
      </c>
      <c r="D521" s="24" t="str">
        <f>'Almacén '!F544</f>
        <v/>
      </c>
      <c r="E521" s="24">
        <f>'Almacén '!G544</f>
        <v>0</v>
      </c>
      <c r="F521" s="21" t="str">
        <f>'Almacén '!A544</f>
        <v>BAL-024</v>
      </c>
      <c r="G521" s="4"/>
      <c r="H521" s="4"/>
      <c r="I521" s="4"/>
      <c r="J521" s="4"/>
      <c r="K521" s="4"/>
      <c r="L521" s="4"/>
      <c r="M521" s="4"/>
      <c r="N521" s="4"/>
      <c r="O521" s="4"/>
      <c r="P521" s="4"/>
      <c r="Q521" s="4"/>
      <c r="R521" s="4"/>
      <c r="S521" s="4"/>
      <c r="T521" s="4"/>
      <c r="U521" s="4"/>
      <c r="V521" s="4"/>
      <c r="W521" s="4"/>
      <c r="X521" s="4"/>
      <c r="Y521" s="4"/>
      <c r="Z521" s="4"/>
    </row>
    <row r="522">
      <c r="A522" s="17" t="str">
        <f>'Almacén '!B545</f>
        <v/>
      </c>
      <c r="B522" s="18" t="str">
        <f>'Almacén '!D545</f>
        <v/>
      </c>
      <c r="C522" s="23">
        <f>'Almacén '!E545</f>
        <v>1</v>
      </c>
      <c r="D522" s="24" t="str">
        <f>'Almacén '!F545</f>
        <v/>
      </c>
      <c r="E522" s="24">
        <f>'Almacén '!G545</f>
        <v>0</v>
      </c>
      <c r="F522" s="21" t="str">
        <f>'Almacén '!A545</f>
        <v>BAL-025</v>
      </c>
      <c r="G522" s="4"/>
      <c r="H522" s="4"/>
      <c r="I522" s="4"/>
      <c r="J522" s="4"/>
      <c r="K522" s="4"/>
      <c r="L522" s="4"/>
      <c r="M522" s="4"/>
      <c r="N522" s="4"/>
      <c r="O522" s="4"/>
      <c r="P522" s="4"/>
      <c r="Q522" s="4"/>
      <c r="R522" s="4"/>
      <c r="S522" s="4"/>
      <c r="T522" s="4"/>
      <c r="U522" s="4"/>
      <c r="V522" s="4"/>
      <c r="W522" s="4"/>
      <c r="X522" s="4"/>
      <c r="Y522" s="4"/>
      <c r="Z522" s="4"/>
    </row>
    <row r="523">
      <c r="A523" s="17" t="str">
        <f>'Almacén '!B546</f>
        <v/>
      </c>
      <c r="B523" s="18" t="str">
        <f>'Almacén '!D546</f>
        <v/>
      </c>
      <c r="C523" s="23">
        <f>'Almacén '!E546</f>
        <v>1</v>
      </c>
      <c r="D523" s="24" t="str">
        <f>'Almacén '!F546</f>
        <v/>
      </c>
      <c r="E523" s="24">
        <f>'Almacén '!G546</f>
        <v>0</v>
      </c>
      <c r="F523" s="21" t="str">
        <f>'Almacén '!A546</f>
        <v>BAL-026</v>
      </c>
      <c r="G523" s="4"/>
      <c r="H523" s="4"/>
      <c r="I523" s="4"/>
      <c r="J523" s="4"/>
      <c r="K523" s="4"/>
      <c r="L523" s="4"/>
      <c r="M523" s="4"/>
      <c r="N523" s="4"/>
      <c r="O523" s="4"/>
      <c r="P523" s="4"/>
      <c r="Q523" s="4"/>
      <c r="R523" s="4"/>
      <c r="S523" s="4"/>
      <c r="T523" s="4"/>
      <c r="U523" s="4"/>
      <c r="V523" s="4"/>
      <c r="W523" s="4"/>
      <c r="X523" s="4"/>
      <c r="Y523" s="4"/>
      <c r="Z523" s="4"/>
    </row>
    <row r="524">
      <c r="A524" s="17" t="str">
        <f>'Almacén '!B547</f>
        <v/>
      </c>
      <c r="B524" s="18" t="str">
        <f>'Almacén '!D547</f>
        <v/>
      </c>
      <c r="C524" s="23">
        <f>'Almacén '!E547</f>
        <v>1</v>
      </c>
      <c r="D524" s="24" t="str">
        <f>'Almacén '!F547</f>
        <v/>
      </c>
      <c r="E524" s="24">
        <f>'Almacén '!G547</f>
        <v>0</v>
      </c>
      <c r="F524" s="21" t="str">
        <f>'Almacén '!A547</f>
        <v>BAL-027</v>
      </c>
      <c r="G524" s="4"/>
      <c r="H524" s="4"/>
      <c r="I524" s="4"/>
      <c r="J524" s="4"/>
      <c r="K524" s="4"/>
      <c r="L524" s="4"/>
      <c r="M524" s="4"/>
      <c r="N524" s="4"/>
      <c r="O524" s="4"/>
      <c r="P524" s="4"/>
      <c r="Q524" s="4"/>
      <c r="R524" s="4"/>
      <c r="S524" s="4"/>
      <c r="T524" s="4"/>
      <c r="U524" s="4"/>
      <c r="V524" s="4"/>
      <c r="W524" s="4"/>
      <c r="X524" s="4"/>
      <c r="Y524" s="4"/>
      <c r="Z524" s="4"/>
    </row>
    <row r="525">
      <c r="A525" s="17" t="str">
        <f>'Almacén '!B548</f>
        <v/>
      </c>
      <c r="B525" s="18" t="str">
        <f>'Almacén '!D548</f>
        <v/>
      </c>
      <c r="C525" s="23">
        <f>'Almacén '!E548</f>
        <v>1</v>
      </c>
      <c r="D525" s="24" t="str">
        <f>'Almacén '!F548</f>
        <v/>
      </c>
      <c r="E525" s="24">
        <f>'Almacén '!G548</f>
        <v>0</v>
      </c>
      <c r="F525" s="21" t="str">
        <f>'Almacén '!A548</f>
        <v>BAL-028</v>
      </c>
      <c r="G525" s="4"/>
      <c r="H525" s="4"/>
      <c r="I525" s="4"/>
      <c r="J525" s="4"/>
      <c r="K525" s="4"/>
      <c r="L525" s="4"/>
      <c r="M525" s="4"/>
      <c r="N525" s="4"/>
      <c r="O525" s="4"/>
      <c r="P525" s="4"/>
      <c r="Q525" s="4"/>
      <c r="R525" s="4"/>
      <c r="S525" s="4"/>
      <c r="T525" s="4"/>
      <c r="U525" s="4"/>
      <c r="V525" s="4"/>
      <c r="W525" s="4"/>
      <c r="X525" s="4"/>
      <c r="Y525" s="4"/>
      <c r="Z525" s="4"/>
    </row>
    <row r="526">
      <c r="A526" s="17" t="str">
        <f>'Almacén '!B549</f>
        <v/>
      </c>
      <c r="B526" s="18" t="str">
        <f>'Almacén '!D549</f>
        <v/>
      </c>
      <c r="C526" s="23">
        <f>'Almacén '!E549</f>
        <v>1</v>
      </c>
      <c r="D526" s="24" t="str">
        <f>'Almacén '!F549</f>
        <v/>
      </c>
      <c r="E526" s="24">
        <f>'Almacén '!G549</f>
        <v>0</v>
      </c>
      <c r="F526" s="21" t="str">
        <f>'Almacén '!A549</f>
        <v>BAL-029</v>
      </c>
      <c r="G526" s="4"/>
      <c r="H526" s="4"/>
      <c r="I526" s="4"/>
      <c r="J526" s="4"/>
      <c r="K526" s="4"/>
      <c r="L526" s="4"/>
      <c r="M526" s="4"/>
      <c r="N526" s="4"/>
      <c r="O526" s="4"/>
      <c r="P526" s="4"/>
      <c r="Q526" s="4"/>
      <c r="R526" s="4"/>
      <c r="S526" s="4"/>
      <c r="T526" s="4"/>
      <c r="U526" s="4"/>
      <c r="V526" s="4"/>
      <c r="W526" s="4"/>
      <c r="X526" s="4"/>
      <c r="Y526" s="4"/>
      <c r="Z526" s="4"/>
    </row>
    <row r="527">
      <c r="A527" s="17" t="str">
        <f>'Almacén '!B550</f>
        <v/>
      </c>
      <c r="B527" s="18" t="str">
        <f>'Almacén '!D550</f>
        <v/>
      </c>
      <c r="C527" s="23">
        <f>'Almacén '!E550</f>
        <v>1</v>
      </c>
      <c r="D527" s="24" t="str">
        <f>'Almacén '!F550</f>
        <v/>
      </c>
      <c r="E527" s="24">
        <f>'Almacén '!G550</f>
        <v>0</v>
      </c>
      <c r="F527" s="21" t="str">
        <f>'Almacén '!A550</f>
        <v>BAL-030</v>
      </c>
      <c r="G527" s="4"/>
      <c r="H527" s="4"/>
      <c r="I527" s="4"/>
      <c r="J527" s="4"/>
      <c r="K527" s="4"/>
      <c r="L527" s="4"/>
      <c r="M527" s="4"/>
      <c r="N527" s="4"/>
      <c r="O527" s="4"/>
      <c r="P527" s="4"/>
      <c r="Q527" s="4"/>
      <c r="R527" s="4"/>
      <c r="S527" s="4"/>
      <c r="T527" s="4"/>
      <c r="U527" s="4"/>
      <c r="V527" s="4"/>
      <c r="W527" s="4"/>
      <c r="X527" s="4"/>
      <c r="Y527" s="4"/>
      <c r="Z527" s="4"/>
    </row>
    <row r="528">
      <c r="A528" s="17" t="str">
        <f>'Almacén '!B551</f>
        <v/>
      </c>
      <c r="B528" s="18" t="str">
        <f>'Almacén '!D551</f>
        <v/>
      </c>
      <c r="C528" s="23">
        <f>'Almacén '!E551</f>
        <v>1</v>
      </c>
      <c r="D528" s="24" t="str">
        <f>'Almacén '!F551</f>
        <v/>
      </c>
      <c r="E528" s="24">
        <f>'Almacén '!G551</f>
        <v>0</v>
      </c>
      <c r="F528" s="21" t="str">
        <f>'Almacén '!A551</f>
        <v>BAL-031</v>
      </c>
      <c r="G528" s="4"/>
      <c r="H528" s="4"/>
      <c r="I528" s="4"/>
      <c r="J528" s="4"/>
      <c r="K528" s="4"/>
      <c r="L528" s="4"/>
      <c r="M528" s="4"/>
      <c r="N528" s="4"/>
      <c r="O528" s="4"/>
      <c r="P528" s="4"/>
      <c r="Q528" s="4"/>
      <c r="R528" s="4"/>
      <c r="S528" s="4"/>
      <c r="T528" s="4"/>
      <c r="U528" s="4"/>
      <c r="V528" s="4"/>
      <c r="W528" s="4"/>
      <c r="X528" s="4"/>
      <c r="Y528" s="4"/>
      <c r="Z528" s="4"/>
    </row>
    <row r="529">
      <c r="A529" s="17" t="str">
        <f>'Almacén '!B552</f>
        <v/>
      </c>
      <c r="B529" s="18" t="str">
        <f>'Almacén '!D552</f>
        <v/>
      </c>
      <c r="C529" s="23">
        <f>'Almacén '!E552</f>
        <v>1</v>
      </c>
      <c r="D529" s="24" t="str">
        <f>'Almacén '!F552</f>
        <v/>
      </c>
      <c r="E529" s="24">
        <f>'Almacén '!G552</f>
        <v>0</v>
      </c>
      <c r="F529" s="21" t="str">
        <f>'Almacén '!A552</f>
        <v>BAL-032</v>
      </c>
      <c r="G529" s="4"/>
      <c r="H529" s="4"/>
      <c r="I529" s="4"/>
      <c r="J529" s="4"/>
      <c r="K529" s="4"/>
      <c r="L529" s="4"/>
      <c r="M529" s="4"/>
      <c r="N529" s="4"/>
      <c r="O529" s="4"/>
      <c r="P529" s="4"/>
      <c r="Q529" s="4"/>
      <c r="R529" s="4"/>
      <c r="S529" s="4"/>
      <c r="T529" s="4"/>
      <c r="U529" s="4"/>
      <c r="V529" s="4"/>
      <c r="W529" s="4"/>
      <c r="X529" s="4"/>
      <c r="Y529" s="4"/>
      <c r="Z529" s="4"/>
    </row>
    <row r="530">
      <c r="A530" s="17" t="str">
        <f>'Almacén '!B553</f>
        <v/>
      </c>
      <c r="B530" s="18" t="str">
        <f>'Almacén '!D553</f>
        <v/>
      </c>
      <c r="C530" s="23">
        <f>'Almacén '!E553</f>
        <v>1</v>
      </c>
      <c r="D530" s="24" t="str">
        <f>'Almacén '!F553</f>
        <v/>
      </c>
      <c r="E530" s="24">
        <f>'Almacén '!G553</f>
        <v>0</v>
      </c>
      <c r="F530" s="21" t="str">
        <f>'Almacén '!A553</f>
        <v>BAL-033</v>
      </c>
      <c r="G530" s="4"/>
      <c r="H530" s="4"/>
      <c r="I530" s="4"/>
      <c r="J530" s="4"/>
      <c r="K530" s="4"/>
      <c r="L530" s="4"/>
      <c r="M530" s="4"/>
      <c r="N530" s="4"/>
      <c r="O530" s="4"/>
      <c r="P530" s="4"/>
      <c r="Q530" s="4"/>
      <c r="R530" s="4"/>
      <c r="S530" s="4"/>
      <c r="T530" s="4"/>
      <c r="U530" s="4"/>
      <c r="V530" s="4"/>
      <c r="W530" s="4"/>
      <c r="X530" s="4"/>
      <c r="Y530" s="4"/>
      <c r="Z530" s="4"/>
    </row>
    <row r="531">
      <c r="A531" s="17" t="str">
        <f>'Almacén '!B554</f>
        <v/>
      </c>
      <c r="B531" s="18" t="str">
        <f>'Almacén '!D554</f>
        <v/>
      </c>
      <c r="C531" s="23">
        <f>'Almacén '!E554</f>
        <v>1</v>
      </c>
      <c r="D531" s="24" t="str">
        <f>'Almacén '!F554</f>
        <v/>
      </c>
      <c r="E531" s="24">
        <f>'Almacén '!G554</f>
        <v>0</v>
      </c>
      <c r="F531" s="21" t="str">
        <f>'Almacén '!A554</f>
        <v>BAL-034</v>
      </c>
      <c r="G531" s="4"/>
      <c r="H531" s="4"/>
      <c r="I531" s="4"/>
      <c r="J531" s="4"/>
      <c r="K531" s="4"/>
      <c r="L531" s="4"/>
      <c r="M531" s="4"/>
      <c r="N531" s="4"/>
      <c r="O531" s="4"/>
      <c r="P531" s="4"/>
      <c r="Q531" s="4"/>
      <c r="R531" s="4"/>
      <c r="S531" s="4"/>
      <c r="T531" s="4"/>
      <c r="U531" s="4"/>
      <c r="V531" s="4"/>
      <c r="W531" s="4"/>
      <c r="X531" s="4"/>
      <c r="Y531" s="4"/>
      <c r="Z531" s="4"/>
    </row>
    <row r="532">
      <c r="A532" s="17" t="str">
        <f>'Almacén '!B555</f>
        <v/>
      </c>
      <c r="B532" s="18" t="str">
        <f>'Almacén '!D555</f>
        <v/>
      </c>
      <c r="C532" s="23">
        <f>'Almacén '!E555</f>
        <v>1</v>
      </c>
      <c r="D532" s="24" t="str">
        <f>'Almacén '!F555</f>
        <v/>
      </c>
      <c r="E532" s="24">
        <f>'Almacén '!G555</f>
        <v>0</v>
      </c>
      <c r="F532" s="21" t="str">
        <f>'Almacén '!A555</f>
        <v>BAL-035</v>
      </c>
      <c r="G532" s="4"/>
      <c r="H532" s="4"/>
      <c r="I532" s="4"/>
      <c r="J532" s="4"/>
      <c r="K532" s="4"/>
      <c r="L532" s="4"/>
      <c r="M532" s="4"/>
      <c r="N532" s="4"/>
      <c r="O532" s="4"/>
      <c r="P532" s="4"/>
      <c r="Q532" s="4"/>
      <c r="R532" s="4"/>
      <c r="S532" s="4"/>
      <c r="T532" s="4"/>
      <c r="U532" s="4"/>
      <c r="V532" s="4"/>
      <c r="W532" s="4"/>
      <c r="X532" s="4"/>
      <c r="Y532" s="4"/>
      <c r="Z532" s="4"/>
    </row>
    <row r="533">
      <c r="A533" s="17" t="str">
        <f>'Almacén '!B556</f>
        <v/>
      </c>
      <c r="B533" s="18" t="str">
        <f>'Almacén '!D556</f>
        <v/>
      </c>
      <c r="C533" s="23">
        <f>'Almacén '!E556</f>
        <v>1</v>
      </c>
      <c r="D533" s="24" t="str">
        <f>'Almacén '!F556</f>
        <v/>
      </c>
      <c r="E533" s="24">
        <f>'Almacén '!G556</f>
        <v>0</v>
      </c>
      <c r="F533" s="21" t="str">
        <f>'Almacén '!A556</f>
        <v>BAL-036</v>
      </c>
      <c r="G533" s="4"/>
      <c r="H533" s="4"/>
      <c r="I533" s="4"/>
      <c r="J533" s="4"/>
      <c r="K533" s="4"/>
      <c r="L533" s="4"/>
      <c r="M533" s="4"/>
      <c r="N533" s="4"/>
      <c r="O533" s="4"/>
      <c r="P533" s="4"/>
      <c r="Q533" s="4"/>
      <c r="R533" s="4"/>
      <c r="S533" s="4"/>
      <c r="T533" s="4"/>
      <c r="U533" s="4"/>
      <c r="V533" s="4"/>
      <c r="W533" s="4"/>
      <c r="X533" s="4"/>
      <c r="Y533" s="4"/>
      <c r="Z533" s="4"/>
    </row>
    <row r="534">
      <c r="A534" s="17" t="str">
        <f>'Almacén '!B557</f>
        <v/>
      </c>
      <c r="B534" s="18" t="str">
        <f>'Almacén '!D557</f>
        <v/>
      </c>
      <c r="C534" s="23">
        <f>'Almacén '!E557</f>
        <v>1</v>
      </c>
      <c r="D534" s="24" t="str">
        <f>'Almacén '!F557</f>
        <v/>
      </c>
      <c r="E534" s="24">
        <f>'Almacén '!G557</f>
        <v>0</v>
      </c>
      <c r="F534" s="21" t="str">
        <f>'Almacén '!A557</f>
        <v>BAL-037</v>
      </c>
      <c r="G534" s="4"/>
      <c r="H534" s="4"/>
      <c r="I534" s="4"/>
      <c r="J534" s="4"/>
      <c r="K534" s="4"/>
      <c r="L534" s="4"/>
      <c r="M534" s="4"/>
      <c r="N534" s="4"/>
      <c r="O534" s="4"/>
      <c r="P534" s="4"/>
      <c r="Q534" s="4"/>
      <c r="R534" s="4"/>
      <c r="S534" s="4"/>
      <c r="T534" s="4"/>
      <c r="U534" s="4"/>
      <c r="V534" s="4"/>
      <c r="W534" s="4"/>
      <c r="X534" s="4"/>
      <c r="Y534" s="4"/>
      <c r="Z534" s="4"/>
    </row>
    <row r="535">
      <c r="A535" s="17" t="str">
        <f>'Almacén '!B558</f>
        <v/>
      </c>
      <c r="B535" s="18" t="str">
        <f>'Almacén '!D558</f>
        <v/>
      </c>
      <c r="C535" s="23">
        <f>'Almacén '!E558</f>
        <v>1</v>
      </c>
      <c r="D535" s="24" t="str">
        <f>'Almacén '!F558</f>
        <v/>
      </c>
      <c r="E535" s="24">
        <f>'Almacén '!G558</f>
        <v>0</v>
      </c>
      <c r="F535" s="21" t="str">
        <f>'Almacén '!A558</f>
        <v>BAL-038</v>
      </c>
      <c r="G535" s="4"/>
      <c r="H535" s="4"/>
      <c r="I535" s="4"/>
      <c r="J535" s="4"/>
      <c r="K535" s="4"/>
      <c r="L535" s="4"/>
      <c r="M535" s="4"/>
      <c r="N535" s="4"/>
      <c r="O535" s="4"/>
      <c r="P535" s="4"/>
      <c r="Q535" s="4"/>
      <c r="R535" s="4"/>
      <c r="S535" s="4"/>
      <c r="T535" s="4"/>
      <c r="U535" s="4"/>
      <c r="V535" s="4"/>
      <c r="W535" s="4"/>
      <c r="X535" s="4"/>
      <c r="Y535" s="4"/>
      <c r="Z535" s="4"/>
    </row>
    <row r="536">
      <c r="A536" s="17" t="str">
        <f>'Almacén '!B559</f>
        <v/>
      </c>
      <c r="B536" s="18" t="str">
        <f>'Almacén '!D559</f>
        <v/>
      </c>
      <c r="C536" s="23">
        <f>'Almacén '!E559</f>
        <v>1</v>
      </c>
      <c r="D536" s="24" t="str">
        <f>'Almacén '!F559</f>
        <v/>
      </c>
      <c r="E536" s="24">
        <f>'Almacén '!G559</f>
        <v>0</v>
      </c>
      <c r="F536" s="21" t="str">
        <f>'Almacén '!A559</f>
        <v>BAL-039</v>
      </c>
      <c r="G536" s="4"/>
      <c r="H536" s="4"/>
      <c r="I536" s="4"/>
      <c r="J536" s="4"/>
      <c r="K536" s="4"/>
      <c r="L536" s="4"/>
      <c r="M536" s="4"/>
      <c r="N536" s="4"/>
      <c r="O536" s="4"/>
      <c r="P536" s="4"/>
      <c r="Q536" s="4"/>
      <c r="R536" s="4"/>
      <c r="S536" s="4"/>
      <c r="T536" s="4"/>
      <c r="U536" s="4"/>
      <c r="V536" s="4"/>
      <c r="W536" s="4"/>
      <c r="X536" s="4"/>
      <c r="Y536" s="4"/>
      <c r="Z536" s="4"/>
    </row>
    <row r="537">
      <c r="A537" s="17" t="str">
        <f>'Almacén '!B560</f>
        <v/>
      </c>
      <c r="B537" s="18" t="str">
        <f>'Almacén '!D560</f>
        <v/>
      </c>
      <c r="C537" s="23">
        <f>'Almacén '!E560</f>
        <v>1</v>
      </c>
      <c r="D537" s="24" t="str">
        <f>'Almacén '!F560</f>
        <v/>
      </c>
      <c r="E537" s="24">
        <f>'Almacén '!G560</f>
        <v>0</v>
      </c>
      <c r="F537" s="21" t="str">
        <f>'Almacén '!A560</f>
        <v>BAL-040</v>
      </c>
      <c r="G537" s="4"/>
      <c r="H537" s="4"/>
      <c r="I537" s="4"/>
      <c r="J537" s="4"/>
      <c r="K537" s="4"/>
      <c r="L537" s="4"/>
      <c r="M537" s="4"/>
      <c r="N537" s="4"/>
      <c r="O537" s="4"/>
      <c r="P537" s="4"/>
      <c r="Q537" s="4"/>
      <c r="R537" s="4"/>
      <c r="S537" s="4"/>
      <c r="T537" s="4"/>
      <c r="U537" s="4"/>
      <c r="V537" s="4"/>
      <c r="W537" s="4"/>
      <c r="X537" s="4"/>
      <c r="Y537" s="4"/>
      <c r="Z537" s="4"/>
    </row>
    <row r="538">
      <c r="A538" s="17" t="str">
        <f>'Almacén '!B561</f>
        <v/>
      </c>
      <c r="B538" s="18" t="str">
        <f>'Almacén '!D561</f>
        <v/>
      </c>
      <c r="C538" s="23">
        <f>'Almacén '!E561</f>
        <v>1</v>
      </c>
      <c r="D538" s="24" t="str">
        <f>'Almacén '!F561</f>
        <v/>
      </c>
      <c r="E538" s="24">
        <f>'Almacén '!G561</f>
        <v>0</v>
      </c>
      <c r="F538" s="21" t="str">
        <f>'Almacén '!A561</f>
        <v>BAL-041</v>
      </c>
      <c r="G538" s="4"/>
      <c r="H538" s="4"/>
      <c r="I538" s="4"/>
      <c r="J538" s="4"/>
      <c r="K538" s="4"/>
      <c r="L538" s="4"/>
      <c r="M538" s="4"/>
      <c r="N538" s="4"/>
      <c r="O538" s="4"/>
      <c r="P538" s="4"/>
      <c r="Q538" s="4"/>
      <c r="R538" s="4"/>
      <c r="S538" s="4"/>
      <c r="T538" s="4"/>
      <c r="U538" s="4"/>
      <c r="V538" s="4"/>
      <c r="W538" s="4"/>
      <c r="X538" s="4"/>
      <c r="Y538" s="4"/>
      <c r="Z538" s="4"/>
    </row>
    <row r="539">
      <c r="A539" s="17" t="str">
        <f>'Almacén '!B562</f>
        <v/>
      </c>
      <c r="B539" s="18" t="str">
        <f>'Almacén '!D562</f>
        <v/>
      </c>
      <c r="C539" s="23">
        <f>'Almacén '!E562</f>
        <v>1</v>
      </c>
      <c r="D539" s="24" t="str">
        <f>'Almacén '!F562</f>
        <v/>
      </c>
      <c r="E539" s="24">
        <f>'Almacén '!G562</f>
        <v>0</v>
      </c>
      <c r="F539" s="21" t="str">
        <f>'Almacén '!A562</f>
        <v>BAL-042</v>
      </c>
      <c r="G539" s="4"/>
      <c r="H539" s="4"/>
      <c r="I539" s="4"/>
      <c r="J539" s="4"/>
      <c r="K539" s="4"/>
      <c r="L539" s="4"/>
      <c r="M539" s="4"/>
      <c r="N539" s="4"/>
      <c r="O539" s="4"/>
      <c r="P539" s="4"/>
      <c r="Q539" s="4"/>
      <c r="R539" s="4"/>
      <c r="S539" s="4"/>
      <c r="T539" s="4"/>
      <c r="U539" s="4"/>
      <c r="V539" s="4"/>
      <c r="W539" s="4"/>
      <c r="X539" s="4"/>
      <c r="Y539" s="4"/>
      <c r="Z539" s="4"/>
    </row>
    <row r="540">
      <c r="A540" s="17" t="str">
        <f>'Almacén '!B563</f>
        <v/>
      </c>
      <c r="B540" s="18" t="str">
        <f>'Almacén '!D563</f>
        <v/>
      </c>
      <c r="C540" s="23">
        <f>'Almacén '!E563</f>
        <v>1</v>
      </c>
      <c r="D540" s="24" t="str">
        <f>'Almacén '!F563</f>
        <v/>
      </c>
      <c r="E540" s="24">
        <f>'Almacén '!G563</f>
        <v>0</v>
      </c>
      <c r="F540" s="21" t="str">
        <f>'Almacén '!A563</f>
        <v>BAL-043</v>
      </c>
      <c r="G540" s="4"/>
      <c r="H540" s="4"/>
      <c r="I540" s="4"/>
      <c r="J540" s="4"/>
      <c r="K540" s="4"/>
      <c r="L540" s="4"/>
      <c r="M540" s="4"/>
      <c r="N540" s="4"/>
      <c r="O540" s="4"/>
      <c r="P540" s="4"/>
      <c r="Q540" s="4"/>
      <c r="R540" s="4"/>
      <c r="S540" s="4"/>
      <c r="T540" s="4"/>
      <c r="U540" s="4"/>
      <c r="V540" s="4"/>
      <c r="W540" s="4"/>
      <c r="X540" s="4"/>
      <c r="Y540" s="4"/>
      <c r="Z540" s="4"/>
    </row>
    <row r="541">
      <c r="A541" s="17" t="str">
        <f>'Almacén '!B564</f>
        <v/>
      </c>
      <c r="B541" s="18" t="str">
        <f>'Almacén '!D564</f>
        <v/>
      </c>
      <c r="C541" s="23">
        <f>'Almacén '!E564</f>
        <v>1</v>
      </c>
      <c r="D541" s="24" t="str">
        <f>'Almacén '!F564</f>
        <v/>
      </c>
      <c r="E541" s="24">
        <f>'Almacén '!G564</f>
        <v>0</v>
      </c>
      <c r="F541" s="21" t="str">
        <f>'Almacén '!A564</f>
        <v>BAL-044</v>
      </c>
      <c r="G541" s="4"/>
      <c r="H541" s="4"/>
      <c r="I541" s="4"/>
      <c r="J541" s="4"/>
      <c r="K541" s="4"/>
      <c r="L541" s="4"/>
      <c r="M541" s="4"/>
      <c r="N541" s="4"/>
      <c r="O541" s="4"/>
      <c r="P541" s="4"/>
      <c r="Q541" s="4"/>
      <c r="R541" s="4"/>
      <c r="S541" s="4"/>
      <c r="T541" s="4"/>
      <c r="U541" s="4"/>
      <c r="V541" s="4"/>
      <c r="W541" s="4"/>
      <c r="X541" s="4"/>
      <c r="Y541" s="4"/>
      <c r="Z541" s="4"/>
    </row>
    <row r="542">
      <c r="A542" s="17" t="str">
        <f>'Almacén '!B565</f>
        <v/>
      </c>
      <c r="B542" s="18" t="str">
        <f>'Almacén '!D565</f>
        <v/>
      </c>
      <c r="C542" s="23">
        <f>'Almacén '!E565</f>
        <v>1</v>
      </c>
      <c r="D542" s="24" t="str">
        <f>'Almacén '!F565</f>
        <v/>
      </c>
      <c r="E542" s="24">
        <f>'Almacén '!G565</f>
        <v>0</v>
      </c>
      <c r="F542" s="21" t="str">
        <f>'Almacén '!A565</f>
        <v>BAL-045</v>
      </c>
      <c r="G542" s="4"/>
      <c r="H542" s="4"/>
      <c r="I542" s="4"/>
      <c r="J542" s="4"/>
      <c r="K542" s="4"/>
      <c r="L542" s="4"/>
      <c r="M542" s="4"/>
      <c r="N542" s="4"/>
      <c r="O542" s="4"/>
      <c r="P542" s="4"/>
      <c r="Q542" s="4"/>
      <c r="R542" s="4"/>
      <c r="S542" s="4"/>
      <c r="T542" s="4"/>
      <c r="U542" s="4"/>
      <c r="V542" s="4"/>
      <c r="W542" s="4"/>
      <c r="X542" s="4"/>
      <c r="Y542" s="4"/>
      <c r="Z542" s="4"/>
    </row>
    <row r="543">
      <c r="A543" s="17" t="str">
        <f>'Almacén '!B566</f>
        <v/>
      </c>
      <c r="B543" s="18" t="str">
        <f>'Almacén '!D566</f>
        <v/>
      </c>
      <c r="C543" s="23">
        <f>'Almacén '!E566</f>
        <v>1</v>
      </c>
      <c r="D543" s="24" t="str">
        <f>'Almacén '!F566</f>
        <v/>
      </c>
      <c r="E543" s="24">
        <f>'Almacén '!G566</f>
        <v>0</v>
      </c>
      <c r="F543" s="21" t="str">
        <f>'Almacén '!A566</f>
        <v>BAL-046</v>
      </c>
      <c r="G543" s="4"/>
      <c r="H543" s="4"/>
      <c r="I543" s="4"/>
      <c r="J543" s="4"/>
      <c r="K543" s="4"/>
      <c r="L543" s="4"/>
      <c r="M543" s="4"/>
      <c r="N543" s="4"/>
      <c r="O543" s="4"/>
      <c r="P543" s="4"/>
      <c r="Q543" s="4"/>
      <c r="R543" s="4"/>
      <c r="S543" s="4"/>
      <c r="T543" s="4"/>
      <c r="U543" s="4"/>
      <c r="V543" s="4"/>
      <c r="W543" s="4"/>
      <c r="X543" s="4"/>
      <c r="Y543" s="4"/>
      <c r="Z543" s="4"/>
    </row>
    <row r="544">
      <c r="A544" s="17" t="str">
        <f>'Almacén '!B567</f>
        <v/>
      </c>
      <c r="B544" s="18" t="str">
        <f>'Almacén '!D567</f>
        <v/>
      </c>
      <c r="C544" s="23">
        <f>'Almacén '!E567</f>
        <v>1</v>
      </c>
      <c r="D544" s="24" t="str">
        <f>'Almacén '!F567</f>
        <v/>
      </c>
      <c r="E544" s="24">
        <f>'Almacén '!G567</f>
        <v>0</v>
      </c>
      <c r="F544" s="21" t="str">
        <f>'Almacén '!A567</f>
        <v>BAL-047</v>
      </c>
      <c r="G544" s="4"/>
      <c r="H544" s="4"/>
      <c r="I544" s="4"/>
      <c r="J544" s="4"/>
      <c r="K544" s="4"/>
      <c r="L544" s="4"/>
      <c r="M544" s="4"/>
      <c r="N544" s="4"/>
      <c r="O544" s="4"/>
      <c r="P544" s="4"/>
      <c r="Q544" s="4"/>
      <c r="R544" s="4"/>
      <c r="S544" s="4"/>
      <c r="T544" s="4"/>
      <c r="U544" s="4"/>
      <c r="V544" s="4"/>
      <c r="W544" s="4"/>
      <c r="X544" s="4"/>
      <c r="Y544" s="4"/>
      <c r="Z544" s="4"/>
    </row>
    <row r="545">
      <c r="A545" s="17" t="str">
        <f>'Almacén '!B568</f>
        <v/>
      </c>
      <c r="B545" s="18" t="str">
        <f>'Almacén '!D568</f>
        <v/>
      </c>
      <c r="C545" s="23">
        <f>'Almacén '!E568</f>
        <v>1</v>
      </c>
      <c r="D545" s="24" t="str">
        <f>'Almacén '!F568</f>
        <v/>
      </c>
      <c r="E545" s="24">
        <f>'Almacén '!G568</f>
        <v>0</v>
      </c>
      <c r="F545" s="21" t="str">
        <f>'Almacén '!A568</f>
        <v>BAL-048</v>
      </c>
      <c r="G545" s="4"/>
      <c r="H545" s="4"/>
      <c r="I545" s="4"/>
      <c r="J545" s="4"/>
      <c r="K545" s="4"/>
      <c r="L545" s="4"/>
      <c r="M545" s="4"/>
      <c r="N545" s="4"/>
      <c r="O545" s="4"/>
      <c r="P545" s="4"/>
      <c r="Q545" s="4"/>
      <c r="R545" s="4"/>
      <c r="S545" s="4"/>
      <c r="T545" s="4"/>
      <c r="U545" s="4"/>
      <c r="V545" s="4"/>
      <c r="W545" s="4"/>
      <c r="X545" s="4"/>
      <c r="Y545" s="4"/>
      <c r="Z545" s="4"/>
    </row>
    <row r="546">
      <c r="A546" s="17" t="str">
        <f>'Almacén '!B569</f>
        <v/>
      </c>
      <c r="B546" s="18" t="str">
        <f>'Almacén '!D569</f>
        <v/>
      </c>
      <c r="C546" s="23">
        <f>'Almacén '!E569</f>
        <v>1</v>
      </c>
      <c r="D546" s="24" t="str">
        <f>'Almacén '!F569</f>
        <v/>
      </c>
      <c r="E546" s="24">
        <f>'Almacén '!G569</f>
        <v>0</v>
      </c>
      <c r="F546" s="21" t="str">
        <f>'Almacén '!A569</f>
        <v>BAL-049</v>
      </c>
      <c r="G546" s="4"/>
      <c r="H546" s="4"/>
      <c r="I546" s="4"/>
      <c r="J546" s="4"/>
      <c r="K546" s="4"/>
      <c r="L546" s="4"/>
      <c r="M546" s="4"/>
      <c r="N546" s="4"/>
      <c r="O546" s="4"/>
      <c r="P546" s="4"/>
      <c r="Q546" s="4"/>
      <c r="R546" s="4"/>
      <c r="S546" s="4"/>
      <c r="T546" s="4"/>
      <c r="U546" s="4"/>
      <c r="V546" s="4"/>
      <c r="W546" s="4"/>
      <c r="X546" s="4"/>
      <c r="Y546" s="4"/>
      <c r="Z546" s="4"/>
    </row>
    <row r="547">
      <c r="A547" s="17" t="str">
        <f>'Almacén '!B570</f>
        <v/>
      </c>
      <c r="B547" s="18" t="str">
        <f>'Almacén '!D570</f>
        <v/>
      </c>
      <c r="C547" s="23">
        <f>'Almacén '!E570</f>
        <v>1</v>
      </c>
      <c r="D547" s="24" t="str">
        <f>'Almacén '!F570</f>
        <v/>
      </c>
      <c r="E547" s="24">
        <f>'Almacén '!G570</f>
        <v>0</v>
      </c>
      <c r="F547" s="21" t="str">
        <f>'Almacén '!A570</f>
        <v>BAL-050</v>
      </c>
      <c r="G547" s="4"/>
      <c r="H547" s="4"/>
      <c r="I547" s="4"/>
      <c r="J547" s="4"/>
      <c r="K547" s="4"/>
      <c r="L547" s="4"/>
      <c r="M547" s="4"/>
      <c r="N547" s="4"/>
      <c r="O547" s="4"/>
      <c r="P547" s="4"/>
      <c r="Q547" s="4"/>
      <c r="R547" s="4"/>
      <c r="S547" s="4"/>
      <c r="T547" s="4"/>
      <c r="U547" s="4"/>
      <c r="V547" s="4"/>
      <c r="W547" s="4"/>
      <c r="X547" s="4"/>
      <c r="Y547" s="4"/>
      <c r="Z547" s="4"/>
    </row>
    <row r="548">
      <c r="A548" s="17" t="str">
        <f>'Almacén '!B571</f>
        <v/>
      </c>
      <c r="B548" s="18" t="str">
        <f>'Almacén '!D571</f>
        <v/>
      </c>
      <c r="C548" s="23">
        <f>'Almacén '!E571</f>
        <v>1</v>
      </c>
      <c r="D548" s="24" t="str">
        <f>'Almacén '!F571</f>
        <v/>
      </c>
      <c r="E548" s="24">
        <f>'Almacén '!G571</f>
        <v>0</v>
      </c>
      <c r="F548" s="21" t="str">
        <f>'Almacén '!A571</f>
        <v>BAL-051</v>
      </c>
      <c r="G548" s="4"/>
      <c r="H548" s="4"/>
      <c r="I548" s="4"/>
      <c r="J548" s="4"/>
      <c r="K548" s="4"/>
      <c r="L548" s="4"/>
      <c r="M548" s="4"/>
      <c r="N548" s="4"/>
      <c r="O548" s="4"/>
      <c r="P548" s="4"/>
      <c r="Q548" s="4"/>
      <c r="R548" s="4"/>
      <c r="S548" s="4"/>
      <c r="T548" s="4"/>
      <c r="U548" s="4"/>
      <c r="V548" s="4"/>
      <c r="W548" s="4"/>
      <c r="X548" s="4"/>
      <c r="Y548" s="4"/>
      <c r="Z548" s="4"/>
    </row>
    <row r="549">
      <c r="A549" s="17" t="str">
        <f>'Almacén '!B572</f>
        <v/>
      </c>
      <c r="B549" s="18" t="str">
        <f>'Almacén '!D572</f>
        <v/>
      </c>
      <c r="C549" s="23">
        <f>'Almacén '!E572</f>
        <v>1</v>
      </c>
      <c r="D549" s="24" t="str">
        <f>'Almacén '!F572</f>
        <v/>
      </c>
      <c r="E549" s="24">
        <f>'Almacén '!G572</f>
        <v>0</v>
      </c>
      <c r="F549" s="21" t="str">
        <f>'Almacén '!A572</f>
        <v>BAL-052</v>
      </c>
      <c r="G549" s="4"/>
      <c r="H549" s="4"/>
      <c r="I549" s="4"/>
      <c r="J549" s="4"/>
      <c r="K549" s="4"/>
      <c r="L549" s="4"/>
      <c r="M549" s="4"/>
      <c r="N549" s="4"/>
      <c r="O549" s="4"/>
      <c r="P549" s="4"/>
      <c r="Q549" s="4"/>
      <c r="R549" s="4"/>
      <c r="S549" s="4"/>
      <c r="T549" s="4"/>
      <c r="U549" s="4"/>
      <c r="V549" s="4"/>
      <c r="W549" s="4"/>
      <c r="X549" s="4"/>
      <c r="Y549" s="4"/>
      <c r="Z549" s="4"/>
    </row>
    <row r="550">
      <c r="A550" s="17" t="str">
        <f>'Almacén '!B573</f>
        <v/>
      </c>
      <c r="B550" s="18" t="str">
        <f>'Almacén '!D573</f>
        <v/>
      </c>
      <c r="C550" s="23">
        <f>'Almacén '!E573</f>
        <v>1</v>
      </c>
      <c r="D550" s="24" t="str">
        <f>'Almacén '!F573</f>
        <v/>
      </c>
      <c r="E550" s="24">
        <f>'Almacén '!G573</f>
        <v>0</v>
      </c>
      <c r="F550" s="21" t="str">
        <f>'Almacén '!A573</f>
        <v>BAL-053</v>
      </c>
      <c r="G550" s="4"/>
      <c r="H550" s="4"/>
      <c r="I550" s="4"/>
      <c r="J550" s="4"/>
      <c r="K550" s="4"/>
      <c r="L550" s="4"/>
      <c r="M550" s="4"/>
      <c r="N550" s="4"/>
      <c r="O550" s="4"/>
      <c r="P550" s="4"/>
      <c r="Q550" s="4"/>
      <c r="R550" s="4"/>
      <c r="S550" s="4"/>
      <c r="T550" s="4"/>
      <c r="U550" s="4"/>
      <c r="V550" s="4"/>
      <c r="W550" s="4"/>
      <c r="X550" s="4"/>
      <c r="Y550" s="4"/>
      <c r="Z550" s="4"/>
    </row>
    <row r="551">
      <c r="A551" s="17" t="str">
        <f>'Almacén '!B574</f>
        <v/>
      </c>
      <c r="B551" s="18" t="str">
        <f>'Almacén '!D574</f>
        <v/>
      </c>
      <c r="C551" s="23">
        <f>'Almacén '!E574</f>
        <v>1</v>
      </c>
      <c r="D551" s="24" t="str">
        <f>'Almacén '!F574</f>
        <v/>
      </c>
      <c r="E551" s="24">
        <f>'Almacén '!G574</f>
        <v>0</v>
      </c>
      <c r="F551" s="21" t="str">
        <f>'Almacén '!A574</f>
        <v>BAL-054</v>
      </c>
      <c r="G551" s="4"/>
      <c r="H551" s="4"/>
      <c r="I551" s="4"/>
      <c r="J551" s="4"/>
      <c r="K551" s="4"/>
      <c r="L551" s="4"/>
      <c r="M551" s="4"/>
      <c r="N551" s="4"/>
      <c r="O551" s="4"/>
      <c r="P551" s="4"/>
      <c r="Q551" s="4"/>
      <c r="R551" s="4"/>
      <c r="S551" s="4"/>
      <c r="T551" s="4"/>
      <c r="U551" s="4"/>
      <c r="V551" s="4"/>
      <c r="W551" s="4"/>
      <c r="X551" s="4"/>
      <c r="Y551" s="4"/>
      <c r="Z551" s="4"/>
    </row>
    <row r="552">
      <c r="A552" s="17" t="str">
        <f>'Almacén '!B575</f>
        <v/>
      </c>
      <c r="B552" s="18" t="str">
        <f>'Almacén '!D575</f>
        <v/>
      </c>
      <c r="C552" s="23">
        <f>'Almacén '!E575</f>
        <v>1</v>
      </c>
      <c r="D552" s="24" t="str">
        <f>'Almacén '!F575</f>
        <v/>
      </c>
      <c r="E552" s="24">
        <f>'Almacén '!G575</f>
        <v>0</v>
      </c>
      <c r="F552" s="21" t="str">
        <f>'Almacén '!A575</f>
        <v>BAL-055</v>
      </c>
      <c r="G552" s="4"/>
      <c r="H552" s="4"/>
      <c r="I552" s="4"/>
      <c r="J552" s="4"/>
      <c r="K552" s="4"/>
      <c r="L552" s="4"/>
      <c r="M552" s="4"/>
      <c r="N552" s="4"/>
      <c r="O552" s="4"/>
      <c r="P552" s="4"/>
      <c r="Q552" s="4"/>
      <c r="R552" s="4"/>
      <c r="S552" s="4"/>
      <c r="T552" s="4"/>
      <c r="U552" s="4"/>
      <c r="V552" s="4"/>
      <c r="W552" s="4"/>
      <c r="X552" s="4"/>
      <c r="Y552" s="4"/>
      <c r="Z552" s="4"/>
    </row>
    <row r="553">
      <c r="A553" s="17" t="str">
        <f>'Almacén '!B576</f>
        <v/>
      </c>
      <c r="B553" s="18" t="str">
        <f>'Almacén '!D576</f>
        <v/>
      </c>
      <c r="C553" s="23">
        <f>'Almacén '!E576</f>
        <v>1</v>
      </c>
      <c r="D553" s="24" t="str">
        <f>'Almacén '!F576</f>
        <v/>
      </c>
      <c r="E553" s="24">
        <f>'Almacén '!G576</f>
        <v>0</v>
      </c>
      <c r="F553" s="21" t="str">
        <f>'Almacén '!A576</f>
        <v>BAL-056</v>
      </c>
      <c r="G553" s="4"/>
      <c r="H553" s="4"/>
      <c r="I553" s="4"/>
      <c r="J553" s="4"/>
      <c r="K553" s="4"/>
      <c r="L553" s="4"/>
      <c r="M553" s="4"/>
      <c r="N553" s="4"/>
      <c r="O553" s="4"/>
      <c r="P553" s="4"/>
      <c r="Q553" s="4"/>
      <c r="R553" s="4"/>
      <c r="S553" s="4"/>
      <c r="T553" s="4"/>
      <c r="U553" s="4"/>
      <c r="V553" s="4"/>
      <c r="W553" s="4"/>
      <c r="X553" s="4"/>
      <c r="Y553" s="4"/>
      <c r="Z553" s="4"/>
    </row>
    <row r="554">
      <c r="A554" s="17" t="str">
        <f>'Almacén '!B577</f>
        <v/>
      </c>
      <c r="B554" s="18" t="str">
        <f>'Almacén '!D577</f>
        <v/>
      </c>
      <c r="C554" s="23">
        <f>'Almacén '!E577</f>
        <v>1</v>
      </c>
      <c r="D554" s="24" t="str">
        <f>'Almacén '!F577</f>
        <v/>
      </c>
      <c r="E554" s="24">
        <f>'Almacén '!G577</f>
        <v>0</v>
      </c>
      <c r="F554" s="21" t="str">
        <f>'Almacén '!A577</f>
        <v>BAL-057</v>
      </c>
      <c r="G554" s="4"/>
      <c r="H554" s="4"/>
      <c r="I554" s="4"/>
      <c r="J554" s="4"/>
      <c r="K554" s="4"/>
      <c r="L554" s="4"/>
      <c r="M554" s="4"/>
      <c r="N554" s="4"/>
      <c r="O554" s="4"/>
      <c r="P554" s="4"/>
      <c r="Q554" s="4"/>
      <c r="R554" s="4"/>
      <c r="S554" s="4"/>
      <c r="T554" s="4"/>
      <c r="U554" s="4"/>
      <c r="V554" s="4"/>
      <c r="W554" s="4"/>
      <c r="X554" s="4"/>
      <c r="Y554" s="4"/>
      <c r="Z554" s="4"/>
    </row>
    <row r="555">
      <c r="A555" s="17" t="str">
        <f>'Almacén '!B578</f>
        <v/>
      </c>
      <c r="B555" s="18" t="str">
        <f>'Almacén '!D578</f>
        <v/>
      </c>
      <c r="C555" s="23">
        <f>'Almacén '!E578</f>
        <v>1</v>
      </c>
      <c r="D555" s="24" t="str">
        <f>'Almacén '!F578</f>
        <v/>
      </c>
      <c r="E555" s="24">
        <f>'Almacén '!G578</f>
        <v>0</v>
      </c>
      <c r="F555" s="21" t="str">
        <f>'Almacén '!A578</f>
        <v>BAL-058</v>
      </c>
      <c r="G555" s="4"/>
      <c r="H555" s="4"/>
      <c r="I555" s="4"/>
      <c r="J555" s="4"/>
      <c r="K555" s="4"/>
      <c r="L555" s="4"/>
      <c r="M555" s="4"/>
      <c r="N555" s="4"/>
      <c r="O555" s="4"/>
      <c r="P555" s="4"/>
      <c r="Q555" s="4"/>
      <c r="R555" s="4"/>
      <c r="S555" s="4"/>
      <c r="T555" s="4"/>
      <c r="U555" s="4"/>
      <c r="V555" s="4"/>
      <c r="W555" s="4"/>
      <c r="X555" s="4"/>
      <c r="Y555" s="4"/>
      <c r="Z555" s="4"/>
    </row>
    <row r="556">
      <c r="A556" s="17" t="str">
        <f>'Almacén '!B579</f>
        <v/>
      </c>
      <c r="B556" s="18" t="str">
        <f>'Almacén '!D579</f>
        <v/>
      </c>
      <c r="C556" s="23">
        <f>'Almacén '!E579</f>
        <v>1</v>
      </c>
      <c r="D556" s="24" t="str">
        <f>'Almacén '!F579</f>
        <v/>
      </c>
      <c r="E556" s="24">
        <f>'Almacén '!G579</f>
        <v>0</v>
      </c>
      <c r="F556" s="21" t="str">
        <f>'Almacén '!A579</f>
        <v>BAL-059</v>
      </c>
      <c r="G556" s="4"/>
      <c r="H556" s="4"/>
      <c r="I556" s="4"/>
      <c r="J556" s="4"/>
      <c r="K556" s="4"/>
      <c r="L556" s="4"/>
      <c r="M556" s="4"/>
      <c r="N556" s="4"/>
      <c r="O556" s="4"/>
      <c r="P556" s="4"/>
      <c r="Q556" s="4"/>
      <c r="R556" s="4"/>
      <c r="S556" s="4"/>
      <c r="T556" s="4"/>
      <c r="U556" s="4"/>
      <c r="V556" s="4"/>
      <c r="W556" s="4"/>
      <c r="X556" s="4"/>
      <c r="Y556" s="4"/>
      <c r="Z556" s="4"/>
    </row>
    <row r="557">
      <c r="A557" s="17" t="str">
        <f>'Almacén '!B580</f>
        <v/>
      </c>
      <c r="B557" s="18" t="str">
        <f>'Almacén '!D580</f>
        <v/>
      </c>
      <c r="C557" s="23">
        <f>'Almacén '!E580</f>
        <v>1</v>
      </c>
      <c r="D557" s="24" t="str">
        <f>'Almacén '!F580</f>
        <v/>
      </c>
      <c r="E557" s="24">
        <f>'Almacén '!G580</f>
        <v>0</v>
      </c>
      <c r="F557" s="21" t="str">
        <f>'Almacén '!A580</f>
        <v>BAL-060</v>
      </c>
      <c r="G557" s="4"/>
      <c r="H557" s="4"/>
      <c r="I557" s="4"/>
      <c r="J557" s="4"/>
      <c r="K557" s="4"/>
      <c r="L557" s="4"/>
      <c r="M557" s="4"/>
      <c r="N557" s="4"/>
      <c r="O557" s="4"/>
      <c r="P557" s="4"/>
      <c r="Q557" s="4"/>
      <c r="R557" s="4"/>
      <c r="S557" s="4"/>
      <c r="T557" s="4"/>
      <c r="U557" s="4"/>
      <c r="V557" s="4"/>
      <c r="W557" s="4"/>
      <c r="X557" s="4"/>
      <c r="Y557" s="4"/>
      <c r="Z557" s="4"/>
    </row>
    <row r="558">
      <c r="A558" s="17" t="str">
        <f>'Almacén '!B581</f>
        <v/>
      </c>
      <c r="B558" s="18" t="str">
        <f>'Almacén '!D581</f>
        <v/>
      </c>
      <c r="C558" s="23">
        <f>'Almacén '!E581</f>
        <v>1</v>
      </c>
      <c r="D558" s="24" t="str">
        <f>'Almacén '!F581</f>
        <v/>
      </c>
      <c r="E558" s="24">
        <f>'Almacén '!G581</f>
        <v>0</v>
      </c>
      <c r="F558" s="21" t="str">
        <f>'Almacén '!A581</f>
        <v>BAL-061</v>
      </c>
      <c r="G558" s="4"/>
      <c r="H558" s="4"/>
      <c r="I558" s="4"/>
      <c r="J558" s="4"/>
      <c r="K558" s="4"/>
      <c r="L558" s="4"/>
      <c r="M558" s="4"/>
      <c r="N558" s="4"/>
      <c r="O558" s="4"/>
      <c r="P558" s="4"/>
      <c r="Q558" s="4"/>
      <c r="R558" s="4"/>
      <c r="S558" s="4"/>
      <c r="T558" s="4"/>
      <c r="U558" s="4"/>
      <c r="V558" s="4"/>
      <c r="W558" s="4"/>
      <c r="X558" s="4"/>
      <c r="Y558" s="4"/>
      <c r="Z558" s="4"/>
    </row>
    <row r="559">
      <c r="A559" s="17" t="str">
        <f>'Almacén '!B582</f>
        <v/>
      </c>
      <c r="B559" s="18" t="str">
        <f>'Almacén '!D582</f>
        <v/>
      </c>
      <c r="C559" s="23">
        <f>'Almacén '!E582</f>
        <v>1</v>
      </c>
      <c r="D559" s="24" t="str">
        <f>'Almacén '!F582</f>
        <v/>
      </c>
      <c r="E559" s="24">
        <f>'Almacén '!G582</f>
        <v>0</v>
      </c>
      <c r="F559" s="21" t="str">
        <f>'Almacén '!A582</f>
        <v>BAL-062</v>
      </c>
      <c r="G559" s="4"/>
      <c r="H559" s="4"/>
      <c r="I559" s="4"/>
      <c r="J559" s="4"/>
      <c r="K559" s="4"/>
      <c r="L559" s="4"/>
      <c r="M559" s="4"/>
      <c r="N559" s="4"/>
      <c r="O559" s="4"/>
      <c r="P559" s="4"/>
      <c r="Q559" s="4"/>
      <c r="R559" s="4"/>
      <c r="S559" s="4"/>
      <c r="T559" s="4"/>
      <c r="U559" s="4"/>
      <c r="V559" s="4"/>
      <c r="W559" s="4"/>
      <c r="X559" s="4"/>
      <c r="Y559" s="4"/>
      <c r="Z559" s="4"/>
    </row>
    <row r="560">
      <c r="A560" s="17" t="str">
        <f>'Almacén '!B583</f>
        <v/>
      </c>
      <c r="B560" s="18" t="str">
        <f>'Almacén '!D583</f>
        <v/>
      </c>
      <c r="C560" s="23">
        <f>'Almacén '!E583</f>
        <v>1</v>
      </c>
      <c r="D560" s="24" t="str">
        <f>'Almacén '!F583</f>
        <v/>
      </c>
      <c r="E560" s="24">
        <f>'Almacén '!G583</f>
        <v>0</v>
      </c>
      <c r="F560" s="21" t="str">
        <f>'Almacén '!A583</f>
        <v>BAL-063</v>
      </c>
      <c r="G560" s="4"/>
      <c r="H560" s="4"/>
      <c r="I560" s="4"/>
      <c r="J560" s="4"/>
      <c r="K560" s="4"/>
      <c r="L560" s="4"/>
      <c r="M560" s="4"/>
      <c r="N560" s="4"/>
      <c r="O560" s="4"/>
      <c r="P560" s="4"/>
      <c r="Q560" s="4"/>
      <c r="R560" s="4"/>
      <c r="S560" s="4"/>
      <c r="T560" s="4"/>
      <c r="U560" s="4"/>
      <c r="V560" s="4"/>
      <c r="W560" s="4"/>
      <c r="X560" s="4"/>
      <c r="Y560" s="4"/>
      <c r="Z560" s="4"/>
    </row>
    <row r="561">
      <c r="A561" s="17" t="str">
        <f>'Almacén '!B584</f>
        <v/>
      </c>
      <c r="B561" s="18" t="str">
        <f>'Almacén '!D584</f>
        <v/>
      </c>
      <c r="C561" s="23">
        <f>'Almacén '!E584</f>
        <v>1</v>
      </c>
      <c r="D561" s="24" t="str">
        <f>'Almacén '!F584</f>
        <v/>
      </c>
      <c r="E561" s="24">
        <f>'Almacén '!G584</f>
        <v>0</v>
      </c>
      <c r="F561" s="21" t="str">
        <f>'Almacén '!A584</f>
        <v>BAL-064</v>
      </c>
      <c r="G561" s="4"/>
      <c r="H561" s="4"/>
      <c r="I561" s="4"/>
      <c r="J561" s="4"/>
      <c r="K561" s="4"/>
      <c r="L561" s="4"/>
      <c r="M561" s="4"/>
      <c r="N561" s="4"/>
      <c r="O561" s="4"/>
      <c r="P561" s="4"/>
      <c r="Q561" s="4"/>
      <c r="R561" s="4"/>
      <c r="S561" s="4"/>
      <c r="T561" s="4"/>
      <c r="U561" s="4"/>
      <c r="V561" s="4"/>
      <c r="W561" s="4"/>
      <c r="X561" s="4"/>
      <c r="Y561" s="4"/>
      <c r="Z561" s="4"/>
    </row>
    <row r="562">
      <c r="A562" s="17" t="str">
        <f>'Almacén '!B585</f>
        <v/>
      </c>
      <c r="B562" s="18" t="str">
        <f>'Almacén '!D585</f>
        <v/>
      </c>
      <c r="C562" s="23">
        <f>'Almacén '!E585</f>
        <v>1</v>
      </c>
      <c r="D562" s="24" t="str">
        <f>'Almacén '!F585</f>
        <v/>
      </c>
      <c r="E562" s="24">
        <f>'Almacén '!G585</f>
        <v>0</v>
      </c>
      <c r="F562" s="21" t="str">
        <f>'Almacén '!A585</f>
        <v>BAL-065</v>
      </c>
      <c r="G562" s="4"/>
      <c r="H562" s="4"/>
      <c r="I562" s="4"/>
      <c r="J562" s="4"/>
      <c r="K562" s="4"/>
      <c r="L562" s="4"/>
      <c r="M562" s="4"/>
      <c r="N562" s="4"/>
      <c r="O562" s="4"/>
      <c r="P562" s="4"/>
      <c r="Q562" s="4"/>
      <c r="R562" s="4"/>
      <c r="S562" s="4"/>
      <c r="T562" s="4"/>
      <c r="U562" s="4"/>
      <c r="V562" s="4"/>
      <c r="W562" s="4"/>
      <c r="X562" s="4"/>
      <c r="Y562" s="4"/>
      <c r="Z562" s="4"/>
    </row>
    <row r="563">
      <c r="A563" s="17" t="str">
        <f>'Almacén '!B586</f>
        <v/>
      </c>
      <c r="B563" s="18" t="str">
        <f>'Almacén '!D586</f>
        <v/>
      </c>
      <c r="C563" s="23">
        <f>'Almacén '!E586</f>
        <v>1</v>
      </c>
      <c r="D563" s="24" t="str">
        <f>'Almacén '!F586</f>
        <v/>
      </c>
      <c r="E563" s="24">
        <f>'Almacén '!G586</f>
        <v>0</v>
      </c>
      <c r="F563" s="21" t="str">
        <f>'Almacén '!A586</f>
        <v>BAL-066</v>
      </c>
      <c r="G563" s="4"/>
      <c r="H563" s="4"/>
      <c r="I563" s="4"/>
      <c r="J563" s="4"/>
      <c r="K563" s="4"/>
      <c r="L563" s="4"/>
      <c r="M563" s="4"/>
      <c r="N563" s="4"/>
      <c r="O563" s="4"/>
      <c r="P563" s="4"/>
      <c r="Q563" s="4"/>
      <c r="R563" s="4"/>
      <c r="S563" s="4"/>
      <c r="T563" s="4"/>
      <c r="U563" s="4"/>
      <c r="V563" s="4"/>
      <c r="W563" s="4"/>
      <c r="X563" s="4"/>
      <c r="Y563" s="4"/>
      <c r="Z563" s="4"/>
    </row>
    <row r="564">
      <c r="A564" s="17" t="str">
        <f>'Almacén '!B587</f>
        <v/>
      </c>
      <c r="B564" s="18" t="str">
        <f>'Almacén '!D587</f>
        <v/>
      </c>
      <c r="C564" s="23">
        <f>'Almacén '!E587</f>
        <v>1</v>
      </c>
      <c r="D564" s="24" t="str">
        <f>'Almacén '!F587</f>
        <v/>
      </c>
      <c r="E564" s="24">
        <f>'Almacén '!G587</f>
        <v>0</v>
      </c>
      <c r="F564" s="21" t="str">
        <f>'Almacén '!A587</f>
        <v>BAL-067</v>
      </c>
      <c r="G564" s="4"/>
      <c r="H564" s="4"/>
      <c r="I564" s="4"/>
      <c r="J564" s="4"/>
      <c r="K564" s="4"/>
      <c r="L564" s="4"/>
      <c r="M564" s="4"/>
      <c r="N564" s="4"/>
      <c r="O564" s="4"/>
      <c r="P564" s="4"/>
      <c r="Q564" s="4"/>
      <c r="R564" s="4"/>
      <c r="S564" s="4"/>
      <c r="T564" s="4"/>
      <c r="U564" s="4"/>
      <c r="V564" s="4"/>
      <c r="W564" s="4"/>
      <c r="X564" s="4"/>
      <c r="Y564" s="4"/>
      <c r="Z564" s="4"/>
    </row>
    <row r="565">
      <c r="A565" s="17" t="str">
        <f>'Almacén '!B588</f>
        <v/>
      </c>
      <c r="B565" s="18" t="str">
        <f>'Almacén '!D588</f>
        <v/>
      </c>
      <c r="C565" s="23">
        <f>'Almacén '!E588</f>
        <v>1</v>
      </c>
      <c r="D565" s="24" t="str">
        <f>'Almacén '!F588</f>
        <v/>
      </c>
      <c r="E565" s="24">
        <f>'Almacén '!G588</f>
        <v>0</v>
      </c>
      <c r="F565" s="21" t="str">
        <f>'Almacén '!A588</f>
        <v>BAL-068</v>
      </c>
      <c r="G565" s="4"/>
      <c r="H565" s="4"/>
      <c r="I565" s="4"/>
      <c r="J565" s="4"/>
      <c r="K565" s="4"/>
      <c r="L565" s="4"/>
      <c r="M565" s="4"/>
      <c r="N565" s="4"/>
      <c r="O565" s="4"/>
      <c r="P565" s="4"/>
      <c r="Q565" s="4"/>
      <c r="R565" s="4"/>
      <c r="S565" s="4"/>
      <c r="T565" s="4"/>
      <c r="U565" s="4"/>
      <c r="V565" s="4"/>
      <c r="W565" s="4"/>
      <c r="X565" s="4"/>
      <c r="Y565" s="4"/>
      <c r="Z565" s="4"/>
    </row>
    <row r="566">
      <c r="A566" s="17" t="str">
        <f>'Almacén '!B589</f>
        <v/>
      </c>
      <c r="B566" s="18" t="str">
        <f>'Almacén '!D589</f>
        <v/>
      </c>
      <c r="C566" s="23">
        <f>'Almacén '!E589</f>
        <v>1</v>
      </c>
      <c r="D566" s="24" t="str">
        <f>'Almacén '!F589</f>
        <v/>
      </c>
      <c r="E566" s="24">
        <f>'Almacén '!G589</f>
        <v>0</v>
      </c>
      <c r="F566" s="21" t="str">
        <f>'Almacén '!A589</f>
        <v>BAL-069</v>
      </c>
      <c r="G566" s="4"/>
      <c r="H566" s="4"/>
      <c r="I566" s="4"/>
      <c r="J566" s="4"/>
      <c r="K566" s="4"/>
      <c r="L566" s="4"/>
      <c r="M566" s="4"/>
      <c r="N566" s="4"/>
      <c r="O566" s="4"/>
      <c r="P566" s="4"/>
      <c r="Q566" s="4"/>
      <c r="R566" s="4"/>
      <c r="S566" s="4"/>
      <c r="T566" s="4"/>
      <c r="U566" s="4"/>
      <c r="V566" s="4"/>
      <c r="W566" s="4"/>
      <c r="X566" s="4"/>
      <c r="Y566" s="4"/>
      <c r="Z566" s="4"/>
    </row>
    <row r="567">
      <c r="A567" s="17" t="str">
        <f>'Almacén '!B590</f>
        <v/>
      </c>
      <c r="B567" s="18" t="str">
        <f>'Almacén '!D590</f>
        <v/>
      </c>
      <c r="C567" s="23">
        <f>'Almacén '!E590</f>
        <v>1</v>
      </c>
      <c r="D567" s="24" t="str">
        <f>'Almacén '!F590</f>
        <v/>
      </c>
      <c r="E567" s="24">
        <f>'Almacén '!G590</f>
        <v>0</v>
      </c>
      <c r="F567" s="21" t="str">
        <f>'Almacén '!A590</f>
        <v>BAL-070</v>
      </c>
      <c r="G567" s="4"/>
      <c r="H567" s="4"/>
      <c r="I567" s="4"/>
      <c r="J567" s="4"/>
      <c r="K567" s="4"/>
      <c r="L567" s="4"/>
      <c r="M567" s="4"/>
      <c r="N567" s="4"/>
      <c r="O567" s="4"/>
      <c r="P567" s="4"/>
      <c r="Q567" s="4"/>
      <c r="R567" s="4"/>
      <c r="S567" s="4"/>
      <c r="T567" s="4"/>
      <c r="U567" s="4"/>
      <c r="V567" s="4"/>
      <c r="W567" s="4"/>
      <c r="X567" s="4"/>
      <c r="Y567" s="4"/>
      <c r="Z567" s="4"/>
    </row>
    <row r="568">
      <c r="A568" s="17" t="str">
        <f>'Almacén '!B591</f>
        <v/>
      </c>
      <c r="B568" s="18" t="str">
        <f>'Almacén '!D591</f>
        <v/>
      </c>
      <c r="C568" s="23">
        <f>'Almacén '!E591</f>
        <v>1</v>
      </c>
      <c r="D568" s="24" t="str">
        <f>'Almacén '!F591</f>
        <v/>
      </c>
      <c r="E568" s="24">
        <f>'Almacén '!G591</f>
        <v>0</v>
      </c>
      <c r="F568" s="21" t="str">
        <f>'Almacén '!A591</f>
        <v>BAL-071</v>
      </c>
      <c r="G568" s="4"/>
      <c r="H568" s="4"/>
      <c r="I568" s="4"/>
      <c r="J568" s="4"/>
      <c r="K568" s="4"/>
      <c r="L568" s="4"/>
      <c r="M568" s="4"/>
      <c r="N568" s="4"/>
      <c r="O568" s="4"/>
      <c r="P568" s="4"/>
      <c r="Q568" s="4"/>
      <c r="R568" s="4"/>
      <c r="S568" s="4"/>
      <c r="T568" s="4"/>
      <c r="U568" s="4"/>
      <c r="V568" s="4"/>
      <c r="W568" s="4"/>
      <c r="X568" s="4"/>
      <c r="Y568" s="4"/>
      <c r="Z568" s="4"/>
    </row>
    <row r="569">
      <c r="A569" s="17" t="str">
        <f>'Almacén '!B592</f>
        <v/>
      </c>
      <c r="B569" s="18" t="str">
        <f>'Almacén '!D592</f>
        <v/>
      </c>
      <c r="C569" s="23">
        <f>'Almacén '!E592</f>
        <v>1</v>
      </c>
      <c r="D569" s="24" t="str">
        <f>'Almacén '!F592</f>
        <v/>
      </c>
      <c r="E569" s="24">
        <f>'Almacén '!G592</f>
        <v>0</v>
      </c>
      <c r="F569" s="21" t="str">
        <f>'Almacén '!A592</f>
        <v>BAL-072</v>
      </c>
      <c r="G569" s="4"/>
      <c r="H569" s="4"/>
      <c r="I569" s="4"/>
      <c r="J569" s="4"/>
      <c r="K569" s="4"/>
      <c r="L569" s="4"/>
      <c r="M569" s="4"/>
      <c r="N569" s="4"/>
      <c r="O569" s="4"/>
      <c r="P569" s="4"/>
      <c r="Q569" s="4"/>
      <c r="R569" s="4"/>
      <c r="S569" s="4"/>
      <c r="T569" s="4"/>
      <c r="U569" s="4"/>
      <c r="V569" s="4"/>
      <c r="W569" s="4"/>
      <c r="X569" s="4"/>
      <c r="Y569" s="4"/>
      <c r="Z569" s="4"/>
    </row>
    <row r="570">
      <c r="A570" s="17" t="str">
        <f>'Almacén '!B593</f>
        <v/>
      </c>
      <c r="B570" s="18" t="str">
        <f>'Almacén '!D593</f>
        <v/>
      </c>
      <c r="C570" s="23">
        <f>'Almacén '!E593</f>
        <v>1</v>
      </c>
      <c r="D570" s="24" t="str">
        <f>'Almacén '!F593</f>
        <v/>
      </c>
      <c r="E570" s="24">
        <f>'Almacén '!G593</f>
        <v>0</v>
      </c>
      <c r="F570" s="21" t="str">
        <f>'Almacén '!A593</f>
        <v>BAL-073</v>
      </c>
      <c r="G570" s="4"/>
      <c r="H570" s="4"/>
      <c r="I570" s="4"/>
      <c r="J570" s="4"/>
      <c r="K570" s="4"/>
      <c r="L570" s="4"/>
      <c r="M570" s="4"/>
      <c r="N570" s="4"/>
      <c r="O570" s="4"/>
      <c r="P570" s="4"/>
      <c r="Q570" s="4"/>
      <c r="R570" s="4"/>
      <c r="S570" s="4"/>
      <c r="T570" s="4"/>
      <c r="U570" s="4"/>
      <c r="V570" s="4"/>
      <c r="W570" s="4"/>
      <c r="X570" s="4"/>
      <c r="Y570" s="4"/>
      <c r="Z570" s="4"/>
    </row>
    <row r="571">
      <c r="A571" s="17" t="str">
        <f>'Almacén '!B594</f>
        <v/>
      </c>
      <c r="B571" s="18" t="str">
        <f>'Almacén '!D594</f>
        <v/>
      </c>
      <c r="C571" s="23">
        <f>'Almacén '!E594</f>
        <v>1</v>
      </c>
      <c r="D571" s="24" t="str">
        <f>'Almacén '!F594</f>
        <v/>
      </c>
      <c r="E571" s="24">
        <f>'Almacén '!G594</f>
        <v>0</v>
      </c>
      <c r="F571" s="21" t="str">
        <f>'Almacén '!A594</f>
        <v>BAL-074</v>
      </c>
      <c r="G571" s="4"/>
      <c r="H571" s="4"/>
      <c r="I571" s="4"/>
      <c r="J571" s="4"/>
      <c r="K571" s="4"/>
      <c r="L571" s="4"/>
      <c r="M571" s="4"/>
      <c r="N571" s="4"/>
      <c r="O571" s="4"/>
      <c r="P571" s="4"/>
      <c r="Q571" s="4"/>
      <c r="R571" s="4"/>
      <c r="S571" s="4"/>
      <c r="T571" s="4"/>
      <c r="U571" s="4"/>
      <c r="V571" s="4"/>
      <c r="W571" s="4"/>
      <c r="X571" s="4"/>
      <c r="Y571" s="4"/>
      <c r="Z571" s="4"/>
    </row>
    <row r="572">
      <c r="A572" s="17" t="str">
        <f>'Almacén '!B595</f>
        <v/>
      </c>
      <c r="B572" s="18" t="str">
        <f>'Almacén '!D595</f>
        <v/>
      </c>
      <c r="C572" s="23">
        <f>'Almacén '!E595</f>
        <v>1</v>
      </c>
      <c r="D572" s="24" t="str">
        <f>'Almacén '!F595</f>
        <v/>
      </c>
      <c r="E572" s="24">
        <f>'Almacén '!G595</f>
        <v>0</v>
      </c>
      <c r="F572" s="21" t="str">
        <f>'Almacén '!A595</f>
        <v>BAL-075</v>
      </c>
      <c r="G572" s="4"/>
      <c r="H572" s="4"/>
      <c r="I572" s="4"/>
      <c r="J572" s="4"/>
      <c r="K572" s="4"/>
      <c r="L572" s="4"/>
      <c r="M572" s="4"/>
      <c r="N572" s="4"/>
      <c r="O572" s="4"/>
      <c r="P572" s="4"/>
      <c r="Q572" s="4"/>
      <c r="R572" s="4"/>
      <c r="S572" s="4"/>
      <c r="T572" s="4"/>
      <c r="U572" s="4"/>
      <c r="V572" s="4"/>
      <c r="W572" s="4"/>
      <c r="X572" s="4"/>
      <c r="Y572" s="4"/>
      <c r="Z572" s="4"/>
    </row>
    <row r="573">
      <c r="A573" s="17" t="str">
        <f>'Almacén '!B596</f>
        <v/>
      </c>
      <c r="B573" s="18" t="str">
        <f>'Almacén '!D596</f>
        <v/>
      </c>
      <c r="C573" s="23">
        <f>'Almacén '!E596</f>
        <v>1</v>
      </c>
      <c r="D573" s="24" t="str">
        <f>'Almacén '!F596</f>
        <v/>
      </c>
      <c r="E573" s="24">
        <f>'Almacén '!G596</f>
        <v>0</v>
      </c>
      <c r="F573" s="21" t="str">
        <f>'Almacén '!A596</f>
        <v>BAL-076</v>
      </c>
      <c r="G573" s="4"/>
      <c r="H573" s="4"/>
      <c r="I573" s="4"/>
      <c r="J573" s="4"/>
      <c r="K573" s="4"/>
      <c r="L573" s="4"/>
      <c r="M573" s="4"/>
      <c r="N573" s="4"/>
      <c r="O573" s="4"/>
      <c r="P573" s="4"/>
      <c r="Q573" s="4"/>
      <c r="R573" s="4"/>
      <c r="S573" s="4"/>
      <c r="T573" s="4"/>
      <c r="U573" s="4"/>
      <c r="V573" s="4"/>
      <c r="W573" s="4"/>
      <c r="X573" s="4"/>
      <c r="Y573" s="4"/>
      <c r="Z573" s="4"/>
    </row>
    <row r="574">
      <c r="A574" s="17" t="str">
        <f>'Almacén '!B597</f>
        <v/>
      </c>
      <c r="B574" s="18" t="str">
        <f>'Almacén '!D597</f>
        <v/>
      </c>
      <c r="C574" s="23">
        <f>'Almacén '!E597</f>
        <v>1</v>
      </c>
      <c r="D574" s="24" t="str">
        <f>'Almacén '!F597</f>
        <v/>
      </c>
      <c r="E574" s="24">
        <f>'Almacén '!G597</f>
        <v>0</v>
      </c>
      <c r="F574" s="21" t="str">
        <f>'Almacén '!A597</f>
        <v>BAL-077</v>
      </c>
      <c r="G574" s="4"/>
      <c r="H574" s="4"/>
      <c r="I574" s="4"/>
      <c r="J574" s="4"/>
      <c r="K574" s="4"/>
      <c r="L574" s="4"/>
      <c r="M574" s="4"/>
      <c r="N574" s="4"/>
      <c r="O574" s="4"/>
      <c r="P574" s="4"/>
      <c r="Q574" s="4"/>
      <c r="R574" s="4"/>
      <c r="S574" s="4"/>
      <c r="T574" s="4"/>
      <c r="U574" s="4"/>
      <c r="V574" s="4"/>
      <c r="W574" s="4"/>
      <c r="X574" s="4"/>
      <c r="Y574" s="4"/>
      <c r="Z574" s="4"/>
    </row>
    <row r="575">
      <c r="A575" s="17" t="str">
        <f>'Almacén '!B598</f>
        <v/>
      </c>
      <c r="B575" s="18" t="str">
        <f>'Almacén '!D598</f>
        <v/>
      </c>
      <c r="C575" s="23">
        <f>'Almacén '!E598</f>
        <v>1</v>
      </c>
      <c r="D575" s="24" t="str">
        <f>'Almacén '!F598</f>
        <v/>
      </c>
      <c r="E575" s="24">
        <f>'Almacén '!G598</f>
        <v>0</v>
      </c>
      <c r="F575" s="21" t="str">
        <f>'Almacén '!A598</f>
        <v>BAL-078</v>
      </c>
      <c r="G575" s="4"/>
      <c r="H575" s="4"/>
      <c r="I575" s="4"/>
      <c r="J575" s="4"/>
      <c r="K575" s="4"/>
      <c r="L575" s="4"/>
      <c r="M575" s="4"/>
      <c r="N575" s="4"/>
      <c r="O575" s="4"/>
      <c r="P575" s="4"/>
      <c r="Q575" s="4"/>
      <c r="R575" s="4"/>
      <c r="S575" s="4"/>
      <c r="T575" s="4"/>
      <c r="U575" s="4"/>
      <c r="V575" s="4"/>
      <c r="W575" s="4"/>
      <c r="X575" s="4"/>
      <c r="Y575" s="4"/>
      <c r="Z575" s="4"/>
    </row>
    <row r="576">
      <c r="A576" s="17" t="str">
        <f>'Almacén '!B599</f>
        <v/>
      </c>
      <c r="B576" s="18" t="str">
        <f>'Almacén '!D599</f>
        <v/>
      </c>
      <c r="C576" s="23">
        <f>'Almacén '!E599</f>
        <v>1</v>
      </c>
      <c r="D576" s="24" t="str">
        <f>'Almacén '!F599</f>
        <v/>
      </c>
      <c r="E576" s="24">
        <f>'Almacén '!G599</f>
        <v>0</v>
      </c>
      <c r="F576" s="21" t="str">
        <f>'Almacén '!A599</f>
        <v>BAL-079</v>
      </c>
      <c r="G576" s="4"/>
      <c r="H576" s="4"/>
      <c r="I576" s="4"/>
      <c r="J576" s="4"/>
      <c r="K576" s="4"/>
      <c r="L576" s="4"/>
      <c r="M576" s="4"/>
      <c r="N576" s="4"/>
      <c r="O576" s="4"/>
      <c r="P576" s="4"/>
      <c r="Q576" s="4"/>
      <c r="R576" s="4"/>
      <c r="S576" s="4"/>
      <c r="T576" s="4"/>
      <c r="U576" s="4"/>
      <c r="V576" s="4"/>
      <c r="W576" s="4"/>
      <c r="X576" s="4"/>
      <c r="Y576" s="4"/>
      <c r="Z576" s="4"/>
    </row>
    <row r="577">
      <c r="A577" s="17" t="str">
        <f>'Almacén '!B600</f>
        <v/>
      </c>
      <c r="B577" s="18" t="str">
        <f>'Almacén '!D600</f>
        <v/>
      </c>
      <c r="C577" s="23">
        <f>'Almacén '!E600</f>
        <v>1</v>
      </c>
      <c r="D577" s="24" t="str">
        <f>'Almacén '!F600</f>
        <v/>
      </c>
      <c r="E577" s="24">
        <f>'Almacén '!G600</f>
        <v>0</v>
      </c>
      <c r="F577" s="21" t="str">
        <f>'Almacén '!A600</f>
        <v>BAL-080</v>
      </c>
      <c r="G577" s="4"/>
      <c r="H577" s="4"/>
      <c r="I577" s="4"/>
      <c r="J577" s="4"/>
      <c r="K577" s="4"/>
      <c r="L577" s="4"/>
      <c r="M577" s="4"/>
      <c r="N577" s="4"/>
      <c r="O577" s="4"/>
      <c r="P577" s="4"/>
      <c r="Q577" s="4"/>
      <c r="R577" s="4"/>
      <c r="S577" s="4"/>
      <c r="T577" s="4"/>
      <c r="U577" s="4"/>
      <c r="V577" s="4"/>
      <c r="W577" s="4"/>
      <c r="X577" s="4"/>
      <c r="Y577" s="4"/>
      <c r="Z577" s="4"/>
    </row>
    <row r="578">
      <c r="A578" s="17" t="str">
        <f>'Almacén '!B601</f>
        <v/>
      </c>
      <c r="B578" s="18" t="str">
        <f>'Almacén '!D601</f>
        <v/>
      </c>
      <c r="C578" s="23">
        <f>'Almacén '!E601</f>
        <v>1</v>
      </c>
      <c r="D578" s="24" t="str">
        <f>'Almacén '!F601</f>
        <v/>
      </c>
      <c r="E578" s="24">
        <f>'Almacén '!G601</f>
        <v>0</v>
      </c>
      <c r="F578" s="21" t="str">
        <f>'Almacén '!A601</f>
        <v>BAL-081</v>
      </c>
      <c r="G578" s="4"/>
      <c r="H578" s="4"/>
      <c r="I578" s="4"/>
      <c r="J578" s="4"/>
      <c r="K578" s="4"/>
      <c r="L578" s="4"/>
      <c r="M578" s="4"/>
      <c r="N578" s="4"/>
      <c r="O578" s="4"/>
      <c r="P578" s="4"/>
      <c r="Q578" s="4"/>
      <c r="R578" s="4"/>
      <c r="S578" s="4"/>
      <c r="T578" s="4"/>
      <c r="U578" s="4"/>
      <c r="V578" s="4"/>
      <c r="W578" s="4"/>
      <c r="X578" s="4"/>
      <c r="Y578" s="4"/>
      <c r="Z578" s="4"/>
    </row>
    <row r="579">
      <c r="A579" s="17" t="str">
        <f>'Almacén '!B602</f>
        <v/>
      </c>
      <c r="B579" s="18" t="str">
        <f>'Almacén '!D602</f>
        <v/>
      </c>
      <c r="C579" s="23">
        <f>'Almacén '!E602</f>
        <v>1</v>
      </c>
      <c r="D579" s="24" t="str">
        <f>'Almacén '!F602</f>
        <v/>
      </c>
      <c r="E579" s="24">
        <f>'Almacén '!G602</f>
        <v>0</v>
      </c>
      <c r="F579" s="21" t="str">
        <f>'Almacén '!A602</f>
        <v>BAL-082</v>
      </c>
      <c r="G579" s="4"/>
      <c r="H579" s="4"/>
      <c r="I579" s="4"/>
      <c r="J579" s="4"/>
      <c r="K579" s="4"/>
      <c r="L579" s="4"/>
      <c r="M579" s="4"/>
      <c r="N579" s="4"/>
      <c r="O579" s="4"/>
      <c r="P579" s="4"/>
      <c r="Q579" s="4"/>
      <c r="R579" s="4"/>
      <c r="S579" s="4"/>
      <c r="T579" s="4"/>
      <c r="U579" s="4"/>
      <c r="V579" s="4"/>
      <c r="W579" s="4"/>
      <c r="X579" s="4"/>
      <c r="Y579" s="4"/>
      <c r="Z579" s="4"/>
    </row>
    <row r="580">
      <c r="A580" s="17" t="str">
        <f>'Almacén '!B603</f>
        <v/>
      </c>
      <c r="B580" s="18" t="str">
        <f>'Almacén '!D603</f>
        <v/>
      </c>
      <c r="C580" s="23">
        <f>'Almacén '!E603</f>
        <v>1</v>
      </c>
      <c r="D580" s="24" t="str">
        <f>'Almacén '!F603</f>
        <v/>
      </c>
      <c r="E580" s="24">
        <f>'Almacén '!G603</f>
        <v>0</v>
      </c>
      <c r="F580" s="21" t="str">
        <f>'Almacén '!A603</f>
        <v>BAL-083</v>
      </c>
      <c r="G580" s="4"/>
      <c r="H580" s="4"/>
      <c r="I580" s="4"/>
      <c r="J580" s="4"/>
      <c r="K580" s="4"/>
      <c r="L580" s="4"/>
      <c r="M580" s="4"/>
      <c r="N580" s="4"/>
      <c r="O580" s="4"/>
      <c r="P580" s="4"/>
      <c r="Q580" s="4"/>
      <c r="R580" s="4"/>
      <c r="S580" s="4"/>
      <c r="T580" s="4"/>
      <c r="U580" s="4"/>
      <c r="V580" s="4"/>
      <c r="W580" s="4"/>
      <c r="X580" s="4"/>
      <c r="Y580" s="4"/>
      <c r="Z580" s="4"/>
    </row>
    <row r="581">
      <c r="A581" s="17" t="str">
        <f>'Almacén '!B604</f>
        <v/>
      </c>
      <c r="B581" s="18" t="str">
        <f>'Almacén '!D604</f>
        <v/>
      </c>
      <c r="C581" s="23">
        <f>'Almacén '!E604</f>
        <v>1</v>
      </c>
      <c r="D581" s="24" t="str">
        <f>'Almacén '!F604</f>
        <v/>
      </c>
      <c r="E581" s="24">
        <f>'Almacén '!G604</f>
        <v>0</v>
      </c>
      <c r="F581" s="21" t="str">
        <f>'Almacén '!A604</f>
        <v>BAL-084</v>
      </c>
      <c r="G581" s="4"/>
      <c r="H581" s="4"/>
      <c r="I581" s="4"/>
      <c r="J581" s="4"/>
      <c r="K581" s="4"/>
      <c r="L581" s="4"/>
      <c r="M581" s="4"/>
      <c r="N581" s="4"/>
      <c r="O581" s="4"/>
      <c r="P581" s="4"/>
      <c r="Q581" s="4"/>
      <c r="R581" s="4"/>
      <c r="S581" s="4"/>
      <c r="T581" s="4"/>
      <c r="U581" s="4"/>
      <c r="V581" s="4"/>
      <c r="W581" s="4"/>
      <c r="X581" s="4"/>
      <c r="Y581" s="4"/>
      <c r="Z581" s="4"/>
    </row>
    <row r="582">
      <c r="A582" s="17" t="str">
        <f>'Almacén '!B605</f>
        <v/>
      </c>
      <c r="B582" s="18" t="str">
        <f>'Almacén '!D605</f>
        <v/>
      </c>
      <c r="C582" s="23">
        <f>'Almacén '!E605</f>
        <v>1</v>
      </c>
      <c r="D582" s="24" t="str">
        <f>'Almacén '!F605</f>
        <v/>
      </c>
      <c r="E582" s="24">
        <f>'Almacén '!G605</f>
        <v>0</v>
      </c>
      <c r="F582" s="21" t="str">
        <f>'Almacén '!A605</f>
        <v>BAL-085</v>
      </c>
      <c r="G582" s="4"/>
      <c r="H582" s="4"/>
      <c r="I582" s="4"/>
      <c r="J582" s="4"/>
      <c r="K582" s="4"/>
      <c r="L582" s="4"/>
      <c r="M582" s="4"/>
      <c r="N582" s="4"/>
      <c r="O582" s="4"/>
      <c r="P582" s="4"/>
      <c r="Q582" s="4"/>
      <c r="R582" s="4"/>
      <c r="S582" s="4"/>
      <c r="T582" s="4"/>
      <c r="U582" s="4"/>
      <c r="V582" s="4"/>
      <c r="W582" s="4"/>
      <c r="X582" s="4"/>
      <c r="Y582" s="4"/>
      <c r="Z582" s="4"/>
    </row>
    <row r="583">
      <c r="A583" s="17" t="str">
        <f>'Almacén '!B606</f>
        <v/>
      </c>
      <c r="B583" s="18" t="str">
        <f>'Almacén '!D606</f>
        <v/>
      </c>
      <c r="C583" s="23">
        <f>'Almacén '!E606</f>
        <v>1</v>
      </c>
      <c r="D583" s="24" t="str">
        <f>'Almacén '!F606</f>
        <v/>
      </c>
      <c r="E583" s="24">
        <f>'Almacén '!G606</f>
        <v>0</v>
      </c>
      <c r="F583" s="21" t="str">
        <f>'Almacén '!A606</f>
        <v>BAL-086</v>
      </c>
      <c r="G583" s="4"/>
      <c r="H583" s="4"/>
      <c r="I583" s="4"/>
      <c r="J583" s="4"/>
      <c r="K583" s="4"/>
      <c r="L583" s="4"/>
      <c r="M583" s="4"/>
      <c r="N583" s="4"/>
      <c r="O583" s="4"/>
      <c r="P583" s="4"/>
      <c r="Q583" s="4"/>
      <c r="R583" s="4"/>
      <c r="S583" s="4"/>
      <c r="T583" s="4"/>
      <c r="U583" s="4"/>
      <c r="V583" s="4"/>
      <c r="W583" s="4"/>
      <c r="X583" s="4"/>
      <c r="Y583" s="4"/>
      <c r="Z583" s="4"/>
    </row>
    <row r="584">
      <c r="A584" s="17" t="str">
        <f>'Almacén '!B607</f>
        <v/>
      </c>
      <c r="B584" s="18" t="str">
        <f>'Almacén '!D607</f>
        <v/>
      </c>
      <c r="C584" s="23">
        <f>'Almacén '!E607</f>
        <v>1</v>
      </c>
      <c r="D584" s="24" t="str">
        <f>'Almacén '!F607</f>
        <v/>
      </c>
      <c r="E584" s="24">
        <f>'Almacén '!G607</f>
        <v>0</v>
      </c>
      <c r="F584" s="21" t="str">
        <f>'Almacén '!A607</f>
        <v>BAL-087</v>
      </c>
      <c r="G584" s="4"/>
      <c r="H584" s="4"/>
      <c r="I584" s="4"/>
      <c r="J584" s="4"/>
      <c r="K584" s="4"/>
      <c r="L584" s="4"/>
      <c r="M584" s="4"/>
      <c r="N584" s="4"/>
      <c r="O584" s="4"/>
      <c r="P584" s="4"/>
      <c r="Q584" s="4"/>
      <c r="R584" s="4"/>
      <c r="S584" s="4"/>
      <c r="T584" s="4"/>
      <c r="U584" s="4"/>
      <c r="V584" s="4"/>
      <c r="W584" s="4"/>
      <c r="X584" s="4"/>
      <c r="Y584" s="4"/>
      <c r="Z584" s="4"/>
    </row>
    <row r="585">
      <c r="A585" s="17" t="str">
        <f>'Almacén '!B608</f>
        <v/>
      </c>
      <c r="B585" s="18" t="str">
        <f>'Almacén '!D608</f>
        <v/>
      </c>
      <c r="C585" s="23">
        <f>'Almacén '!E608</f>
        <v>1</v>
      </c>
      <c r="D585" s="24" t="str">
        <f>'Almacén '!F608</f>
        <v/>
      </c>
      <c r="E585" s="24">
        <f>'Almacén '!G608</f>
        <v>0</v>
      </c>
      <c r="F585" s="21" t="str">
        <f>'Almacén '!A608</f>
        <v>BAL-088</v>
      </c>
      <c r="G585" s="4"/>
      <c r="H585" s="4"/>
      <c r="I585" s="4"/>
      <c r="J585" s="4"/>
      <c r="K585" s="4"/>
      <c r="L585" s="4"/>
      <c r="M585" s="4"/>
      <c r="N585" s="4"/>
      <c r="O585" s="4"/>
      <c r="P585" s="4"/>
      <c r="Q585" s="4"/>
      <c r="R585" s="4"/>
      <c r="S585" s="4"/>
      <c r="T585" s="4"/>
      <c r="U585" s="4"/>
      <c r="V585" s="4"/>
      <c r="W585" s="4"/>
      <c r="X585" s="4"/>
      <c r="Y585" s="4"/>
      <c r="Z585" s="4"/>
    </row>
    <row r="586">
      <c r="A586" s="17" t="str">
        <f>'Almacén '!B609</f>
        <v/>
      </c>
      <c r="B586" s="18" t="str">
        <f>'Almacén '!D609</f>
        <v/>
      </c>
      <c r="C586" s="23">
        <f>'Almacén '!E609</f>
        <v>1</v>
      </c>
      <c r="D586" s="24" t="str">
        <f>'Almacén '!F609</f>
        <v/>
      </c>
      <c r="E586" s="24">
        <f>'Almacén '!G609</f>
        <v>0</v>
      </c>
      <c r="F586" s="21" t="str">
        <f>'Almacén '!A609</f>
        <v>BAL-089</v>
      </c>
      <c r="G586" s="4"/>
      <c r="H586" s="4"/>
      <c r="I586" s="4"/>
      <c r="J586" s="4"/>
      <c r="K586" s="4"/>
      <c r="L586" s="4"/>
      <c r="M586" s="4"/>
      <c r="N586" s="4"/>
      <c r="O586" s="4"/>
      <c r="P586" s="4"/>
      <c r="Q586" s="4"/>
      <c r="R586" s="4"/>
      <c r="S586" s="4"/>
      <c r="T586" s="4"/>
      <c r="U586" s="4"/>
      <c r="V586" s="4"/>
      <c r="W586" s="4"/>
      <c r="X586" s="4"/>
      <c r="Y586" s="4"/>
      <c r="Z586" s="4"/>
    </row>
    <row r="587">
      <c r="A587" s="17" t="str">
        <f>'Almacén '!B610</f>
        <v/>
      </c>
      <c r="B587" s="18" t="str">
        <f>'Almacén '!D610</f>
        <v/>
      </c>
      <c r="C587" s="23">
        <f>'Almacén '!E610</f>
        <v>1</v>
      </c>
      <c r="D587" s="24" t="str">
        <f>'Almacén '!F610</f>
        <v/>
      </c>
      <c r="E587" s="24">
        <f>'Almacén '!G610</f>
        <v>0</v>
      </c>
      <c r="F587" s="21" t="str">
        <f>'Almacén '!A610</f>
        <v>BAL-090</v>
      </c>
      <c r="G587" s="4"/>
      <c r="H587" s="4"/>
      <c r="I587" s="4"/>
      <c r="J587" s="4"/>
      <c r="K587" s="4"/>
      <c r="L587" s="4"/>
      <c r="M587" s="4"/>
      <c r="N587" s="4"/>
      <c r="O587" s="4"/>
      <c r="P587" s="4"/>
      <c r="Q587" s="4"/>
      <c r="R587" s="4"/>
      <c r="S587" s="4"/>
      <c r="T587" s="4"/>
      <c r="U587" s="4"/>
      <c r="V587" s="4"/>
      <c r="W587" s="4"/>
      <c r="X587" s="4"/>
      <c r="Y587" s="4"/>
      <c r="Z587" s="4"/>
    </row>
    <row r="588">
      <c r="A588" s="17" t="str">
        <f>'Almacén '!B611</f>
        <v/>
      </c>
      <c r="B588" s="18" t="str">
        <f>'Almacén '!D611</f>
        <v/>
      </c>
      <c r="C588" s="23">
        <f>'Almacén '!E611</f>
        <v>1</v>
      </c>
      <c r="D588" s="24" t="str">
        <f>'Almacén '!F611</f>
        <v/>
      </c>
      <c r="E588" s="24">
        <f>'Almacén '!G611</f>
        <v>0</v>
      </c>
      <c r="F588" s="21" t="str">
        <f>'Almacén '!A611</f>
        <v>BAL-091</v>
      </c>
      <c r="G588" s="4"/>
      <c r="H588" s="4"/>
      <c r="I588" s="4"/>
      <c r="J588" s="4"/>
      <c r="K588" s="4"/>
      <c r="L588" s="4"/>
      <c r="M588" s="4"/>
      <c r="N588" s="4"/>
      <c r="O588" s="4"/>
      <c r="P588" s="4"/>
      <c r="Q588" s="4"/>
      <c r="R588" s="4"/>
      <c r="S588" s="4"/>
      <c r="T588" s="4"/>
      <c r="U588" s="4"/>
      <c r="V588" s="4"/>
      <c r="W588" s="4"/>
      <c r="X588" s="4"/>
      <c r="Y588" s="4"/>
      <c r="Z588" s="4"/>
    </row>
    <row r="589">
      <c r="A589" s="17" t="str">
        <f>'Almacén '!B612</f>
        <v/>
      </c>
      <c r="B589" s="18" t="str">
        <f>'Almacén '!D612</f>
        <v/>
      </c>
      <c r="C589" s="23">
        <f>'Almacén '!E612</f>
        <v>1</v>
      </c>
      <c r="D589" s="24" t="str">
        <f>'Almacén '!F612</f>
        <v/>
      </c>
      <c r="E589" s="24">
        <f>'Almacén '!G612</f>
        <v>0</v>
      </c>
      <c r="F589" s="21" t="str">
        <f>'Almacén '!A612</f>
        <v>BAL-092</v>
      </c>
      <c r="G589" s="4"/>
      <c r="H589" s="4"/>
      <c r="I589" s="4"/>
      <c r="J589" s="4"/>
      <c r="K589" s="4"/>
      <c r="L589" s="4"/>
      <c r="M589" s="4"/>
      <c r="N589" s="4"/>
      <c r="O589" s="4"/>
      <c r="P589" s="4"/>
      <c r="Q589" s="4"/>
      <c r="R589" s="4"/>
      <c r="S589" s="4"/>
      <c r="T589" s="4"/>
      <c r="U589" s="4"/>
      <c r="V589" s="4"/>
      <c r="W589" s="4"/>
      <c r="X589" s="4"/>
      <c r="Y589" s="4"/>
      <c r="Z589" s="4"/>
    </row>
    <row r="590">
      <c r="A590" s="17" t="str">
        <f>'Almacén '!B613</f>
        <v/>
      </c>
      <c r="B590" s="18" t="str">
        <f>'Almacén '!D613</f>
        <v/>
      </c>
      <c r="C590" s="23">
        <f>'Almacén '!E613</f>
        <v>1</v>
      </c>
      <c r="D590" s="24" t="str">
        <f>'Almacén '!F613</f>
        <v/>
      </c>
      <c r="E590" s="24">
        <f>'Almacén '!G613</f>
        <v>0</v>
      </c>
      <c r="F590" s="21" t="str">
        <f>'Almacén '!A613</f>
        <v>BAL-093</v>
      </c>
      <c r="G590" s="4"/>
      <c r="H590" s="4"/>
      <c r="I590" s="4"/>
      <c r="J590" s="4"/>
      <c r="K590" s="4"/>
      <c r="L590" s="4"/>
      <c r="M590" s="4"/>
      <c r="N590" s="4"/>
      <c r="O590" s="4"/>
      <c r="P590" s="4"/>
      <c r="Q590" s="4"/>
      <c r="R590" s="4"/>
      <c r="S590" s="4"/>
      <c r="T590" s="4"/>
      <c r="U590" s="4"/>
      <c r="V590" s="4"/>
      <c r="W590" s="4"/>
      <c r="X590" s="4"/>
      <c r="Y590" s="4"/>
      <c r="Z590" s="4"/>
    </row>
    <row r="591">
      <c r="A591" s="17" t="str">
        <f>'Almacén '!B614</f>
        <v/>
      </c>
      <c r="B591" s="18" t="str">
        <f>'Almacén '!D614</f>
        <v/>
      </c>
      <c r="C591" s="23">
        <f>'Almacén '!E614</f>
        <v>1</v>
      </c>
      <c r="D591" s="24" t="str">
        <f>'Almacén '!F614</f>
        <v/>
      </c>
      <c r="E591" s="24">
        <f>'Almacén '!G614</f>
        <v>0</v>
      </c>
      <c r="F591" s="21" t="str">
        <f>'Almacén '!A614</f>
        <v>BAL-094</v>
      </c>
      <c r="G591" s="4"/>
      <c r="H591" s="4"/>
      <c r="I591" s="4"/>
      <c r="J591" s="4"/>
      <c r="K591" s="4"/>
      <c r="L591" s="4"/>
      <c r="M591" s="4"/>
      <c r="N591" s="4"/>
      <c r="O591" s="4"/>
      <c r="P591" s="4"/>
      <c r="Q591" s="4"/>
      <c r="R591" s="4"/>
      <c r="S591" s="4"/>
      <c r="T591" s="4"/>
      <c r="U591" s="4"/>
      <c r="V591" s="4"/>
      <c r="W591" s="4"/>
      <c r="X591" s="4"/>
      <c r="Y591" s="4"/>
      <c r="Z591" s="4"/>
    </row>
    <row r="592">
      <c r="A592" s="17" t="str">
        <f>'Almacén '!B615</f>
        <v/>
      </c>
      <c r="B592" s="18" t="str">
        <f>'Almacén '!D615</f>
        <v/>
      </c>
      <c r="C592" s="23">
        <f>'Almacén '!E615</f>
        <v>1</v>
      </c>
      <c r="D592" s="24" t="str">
        <f>'Almacén '!F615</f>
        <v/>
      </c>
      <c r="E592" s="24">
        <f>'Almacén '!G615</f>
        <v>0</v>
      </c>
      <c r="F592" s="21" t="str">
        <f>'Almacén '!A615</f>
        <v>BAL-095</v>
      </c>
      <c r="G592" s="4"/>
      <c r="H592" s="4"/>
      <c r="I592" s="4"/>
      <c r="J592" s="4"/>
      <c r="K592" s="4"/>
      <c r="L592" s="4"/>
      <c r="M592" s="4"/>
      <c r="N592" s="4"/>
      <c r="O592" s="4"/>
      <c r="P592" s="4"/>
      <c r="Q592" s="4"/>
      <c r="R592" s="4"/>
      <c r="S592" s="4"/>
      <c r="T592" s="4"/>
      <c r="U592" s="4"/>
      <c r="V592" s="4"/>
      <c r="W592" s="4"/>
      <c r="X592" s="4"/>
      <c r="Y592" s="4"/>
      <c r="Z592" s="4"/>
    </row>
    <row r="593">
      <c r="A593" s="17" t="str">
        <f>'Almacén '!B616</f>
        <v/>
      </c>
      <c r="B593" s="18" t="str">
        <f>'Almacén '!D616</f>
        <v/>
      </c>
      <c r="C593" s="23">
        <f>'Almacén '!E616</f>
        <v>1</v>
      </c>
      <c r="D593" s="24" t="str">
        <f>'Almacén '!F616</f>
        <v/>
      </c>
      <c r="E593" s="24">
        <f>'Almacén '!G616</f>
        <v>0</v>
      </c>
      <c r="F593" s="21" t="str">
        <f>'Almacén '!A616</f>
        <v>BAL-096</v>
      </c>
      <c r="G593" s="4"/>
      <c r="H593" s="4"/>
      <c r="I593" s="4"/>
      <c r="J593" s="4"/>
      <c r="K593" s="4"/>
      <c r="L593" s="4"/>
      <c r="M593" s="4"/>
      <c r="N593" s="4"/>
      <c r="O593" s="4"/>
      <c r="P593" s="4"/>
      <c r="Q593" s="4"/>
      <c r="R593" s="4"/>
      <c r="S593" s="4"/>
      <c r="T593" s="4"/>
      <c r="U593" s="4"/>
      <c r="V593" s="4"/>
      <c r="W593" s="4"/>
      <c r="X593" s="4"/>
      <c r="Y593" s="4"/>
      <c r="Z593" s="4"/>
    </row>
    <row r="594">
      <c r="A594" s="17" t="str">
        <f>'Almacén '!B617</f>
        <v/>
      </c>
      <c r="B594" s="18" t="str">
        <f>'Almacén '!D617</f>
        <v/>
      </c>
      <c r="C594" s="23">
        <f>'Almacén '!E617</f>
        <v>1</v>
      </c>
      <c r="D594" s="24" t="str">
        <f>'Almacén '!F617</f>
        <v/>
      </c>
      <c r="E594" s="24">
        <f>'Almacén '!G617</f>
        <v>0</v>
      </c>
      <c r="F594" s="21" t="str">
        <f>'Almacén '!A617</f>
        <v>BAL-097</v>
      </c>
      <c r="G594" s="4"/>
      <c r="H594" s="4"/>
      <c r="I594" s="4"/>
      <c r="J594" s="4"/>
      <c r="K594" s="4"/>
      <c r="L594" s="4"/>
      <c r="M594" s="4"/>
      <c r="N594" s="4"/>
      <c r="O594" s="4"/>
      <c r="P594" s="4"/>
      <c r="Q594" s="4"/>
      <c r="R594" s="4"/>
      <c r="S594" s="4"/>
      <c r="T594" s="4"/>
      <c r="U594" s="4"/>
      <c r="V594" s="4"/>
      <c r="W594" s="4"/>
      <c r="X594" s="4"/>
      <c r="Y594" s="4"/>
      <c r="Z594" s="4"/>
    </row>
    <row r="595">
      <c r="A595" s="17" t="str">
        <f>'Almacén '!B618</f>
        <v/>
      </c>
      <c r="B595" s="18" t="str">
        <f>'Almacén '!D618</f>
        <v/>
      </c>
      <c r="C595" s="23">
        <f>'Almacén '!E618</f>
        <v>1</v>
      </c>
      <c r="D595" s="24" t="str">
        <f>'Almacén '!F618</f>
        <v/>
      </c>
      <c r="E595" s="24">
        <f>'Almacén '!G618</f>
        <v>0</v>
      </c>
      <c r="F595" s="21" t="str">
        <f>'Almacén '!A618</f>
        <v>BAL-098</v>
      </c>
      <c r="G595" s="4"/>
      <c r="H595" s="4"/>
      <c r="I595" s="4"/>
      <c r="J595" s="4"/>
      <c r="K595" s="4"/>
      <c r="L595" s="4"/>
      <c r="M595" s="4"/>
      <c r="N595" s="4"/>
      <c r="O595" s="4"/>
      <c r="P595" s="4"/>
      <c r="Q595" s="4"/>
      <c r="R595" s="4"/>
      <c r="S595" s="4"/>
      <c r="T595" s="4"/>
      <c r="U595" s="4"/>
      <c r="V595" s="4"/>
      <c r="W595" s="4"/>
      <c r="X595" s="4"/>
      <c r="Y595" s="4"/>
      <c r="Z595" s="4"/>
    </row>
    <row r="596">
      <c r="A596" s="17" t="str">
        <f>'Almacén '!B619</f>
        <v/>
      </c>
      <c r="B596" s="18" t="str">
        <f>'Almacén '!D619</f>
        <v/>
      </c>
      <c r="C596" s="23">
        <f>'Almacén '!E619</f>
        <v>1</v>
      </c>
      <c r="D596" s="24" t="str">
        <f>'Almacén '!F619</f>
        <v/>
      </c>
      <c r="E596" s="24">
        <f>'Almacén '!G619</f>
        <v>0</v>
      </c>
      <c r="F596" s="21" t="str">
        <f>'Almacén '!A619</f>
        <v>BAL-099</v>
      </c>
      <c r="G596" s="4"/>
      <c r="H596" s="4"/>
      <c r="I596" s="4"/>
      <c r="J596" s="4"/>
      <c r="K596" s="4"/>
      <c r="L596" s="4"/>
      <c r="M596" s="4"/>
      <c r="N596" s="4"/>
      <c r="O596" s="4"/>
      <c r="P596" s="4"/>
      <c r="Q596" s="4"/>
      <c r="R596" s="4"/>
      <c r="S596" s="4"/>
      <c r="T596" s="4"/>
      <c r="U596" s="4"/>
      <c r="V596" s="4"/>
      <c r="W596" s="4"/>
      <c r="X596" s="4"/>
      <c r="Y596" s="4"/>
      <c r="Z596" s="4"/>
    </row>
    <row r="597">
      <c r="A597" s="17" t="str">
        <f>'Almacén '!B620</f>
        <v/>
      </c>
      <c r="B597" s="18" t="str">
        <f>'Almacén '!D620</f>
        <v/>
      </c>
      <c r="C597" s="23">
        <f>'Almacén '!E620</f>
        <v>1</v>
      </c>
      <c r="D597" s="24" t="str">
        <f>'Almacén '!F620</f>
        <v/>
      </c>
      <c r="E597" s="24">
        <f>'Almacén '!G620</f>
        <v>0</v>
      </c>
      <c r="F597" s="21" t="str">
        <f>'Almacén '!A620</f>
        <v>BAL-100</v>
      </c>
      <c r="G597" s="4"/>
      <c r="H597" s="4"/>
      <c r="I597" s="4"/>
      <c r="J597" s="4"/>
      <c r="K597" s="4"/>
      <c r="L597" s="4"/>
      <c r="M597" s="4"/>
      <c r="N597" s="4"/>
      <c r="O597" s="4"/>
      <c r="P597" s="4"/>
      <c r="Q597" s="4"/>
      <c r="R597" s="4"/>
      <c r="S597" s="4"/>
      <c r="T597" s="4"/>
      <c r="U597" s="4"/>
      <c r="V597" s="4"/>
      <c r="W597" s="4"/>
      <c r="X597" s="4"/>
      <c r="Y597" s="4"/>
      <c r="Z597" s="4"/>
    </row>
    <row r="598">
      <c r="A598" s="17" t="str">
        <f>'Almacén '!B624</f>
        <v/>
      </c>
      <c r="B598" s="18" t="str">
        <f>'Almacén '!D624</f>
        <v/>
      </c>
      <c r="C598" s="23">
        <f>'Almacén '!E624</f>
        <v>1</v>
      </c>
      <c r="D598" s="24" t="str">
        <f>'Almacén '!F624</f>
        <v/>
      </c>
      <c r="E598" s="24">
        <f>'Almacén '!G624</f>
        <v>0</v>
      </c>
      <c r="F598" s="21" t="str">
        <f>'Almacén '!A624</f>
        <v>OTR-001</v>
      </c>
      <c r="G598" s="4"/>
      <c r="H598" s="4"/>
      <c r="I598" s="4"/>
      <c r="J598" s="4"/>
      <c r="K598" s="4"/>
      <c r="L598" s="4"/>
      <c r="M598" s="4"/>
      <c r="N598" s="4"/>
      <c r="O598" s="4"/>
      <c r="P598" s="4"/>
      <c r="Q598" s="4"/>
      <c r="R598" s="4"/>
      <c r="S598" s="4"/>
      <c r="T598" s="4"/>
      <c r="U598" s="4"/>
      <c r="V598" s="4"/>
      <c r="W598" s="4"/>
      <c r="X598" s="4"/>
      <c r="Y598" s="4"/>
      <c r="Z598" s="4"/>
    </row>
    <row r="599">
      <c r="A599" s="17" t="str">
        <f>'Almacén '!B625</f>
        <v/>
      </c>
      <c r="B599" s="18" t="str">
        <f>'Almacén '!D625</f>
        <v/>
      </c>
      <c r="C599" s="23">
        <f>'Almacén '!E625</f>
        <v>1</v>
      </c>
      <c r="D599" s="24" t="str">
        <f>'Almacén '!F625</f>
        <v/>
      </c>
      <c r="E599" s="24">
        <f>'Almacén '!G625</f>
        <v>0</v>
      </c>
      <c r="F599" s="21" t="str">
        <f>'Almacén '!A625</f>
        <v>OTR-002</v>
      </c>
      <c r="G599" s="4"/>
      <c r="H599" s="4"/>
      <c r="I599" s="4"/>
      <c r="J599" s="4"/>
      <c r="K599" s="4"/>
      <c r="L599" s="4"/>
      <c r="M599" s="4"/>
      <c r="N599" s="4"/>
      <c r="O599" s="4"/>
      <c r="P599" s="4"/>
      <c r="Q599" s="4"/>
      <c r="R599" s="4"/>
      <c r="S599" s="4"/>
      <c r="T599" s="4"/>
      <c r="U599" s="4"/>
      <c r="V599" s="4"/>
      <c r="W599" s="4"/>
      <c r="X599" s="4"/>
      <c r="Y599" s="4"/>
      <c r="Z599" s="4"/>
    </row>
    <row r="600">
      <c r="A600" s="17" t="str">
        <f>'Almacén '!B626</f>
        <v/>
      </c>
      <c r="B600" s="18" t="str">
        <f>'Almacén '!D626</f>
        <v/>
      </c>
      <c r="C600" s="23">
        <f>'Almacén '!E626</f>
        <v>1</v>
      </c>
      <c r="D600" s="24" t="str">
        <f>'Almacén '!F626</f>
        <v/>
      </c>
      <c r="E600" s="24">
        <f>'Almacén '!G626</f>
        <v>0</v>
      </c>
      <c r="F600" s="21" t="str">
        <f>'Almacén '!A626</f>
        <v>OTR-003</v>
      </c>
      <c r="G600" s="4"/>
      <c r="H600" s="4"/>
      <c r="I600" s="4"/>
      <c r="J600" s="4"/>
      <c r="K600" s="4"/>
      <c r="L600" s="4"/>
      <c r="M600" s="4"/>
      <c r="N600" s="4"/>
      <c r="O600" s="4"/>
      <c r="P600" s="4"/>
      <c r="Q600" s="4"/>
      <c r="R600" s="4"/>
      <c r="S600" s="4"/>
      <c r="T600" s="4"/>
      <c r="U600" s="4"/>
      <c r="V600" s="4"/>
      <c r="W600" s="4"/>
      <c r="X600" s="4"/>
      <c r="Y600" s="4"/>
      <c r="Z600" s="4"/>
    </row>
    <row r="601">
      <c r="A601" s="17" t="str">
        <f>'Almacén '!B627</f>
        <v/>
      </c>
      <c r="B601" s="18" t="str">
        <f>'Almacén '!D627</f>
        <v/>
      </c>
      <c r="C601" s="23">
        <f>'Almacén '!E627</f>
        <v>1</v>
      </c>
      <c r="D601" s="24" t="str">
        <f>'Almacén '!F627</f>
        <v/>
      </c>
      <c r="E601" s="24">
        <f>'Almacén '!G627</f>
        <v>0</v>
      </c>
      <c r="F601" s="21" t="str">
        <f>'Almacén '!A627</f>
        <v>OTR-004</v>
      </c>
      <c r="G601" s="4"/>
      <c r="H601" s="4"/>
      <c r="I601" s="4"/>
      <c r="J601" s="4"/>
      <c r="K601" s="4"/>
      <c r="L601" s="4"/>
      <c r="M601" s="4"/>
      <c r="N601" s="4"/>
      <c r="O601" s="4"/>
      <c r="P601" s="4"/>
      <c r="Q601" s="4"/>
      <c r="R601" s="4"/>
      <c r="S601" s="4"/>
      <c r="T601" s="4"/>
      <c r="U601" s="4"/>
      <c r="V601" s="4"/>
      <c r="W601" s="4"/>
      <c r="X601" s="4"/>
      <c r="Y601" s="4"/>
      <c r="Z601" s="4"/>
    </row>
    <row r="602">
      <c r="A602" s="17" t="str">
        <f>'Almacén '!B628</f>
        <v/>
      </c>
      <c r="B602" s="18" t="str">
        <f>'Almacén '!D628</f>
        <v/>
      </c>
      <c r="C602" s="23">
        <f>'Almacén '!E628</f>
        <v>1</v>
      </c>
      <c r="D602" s="24" t="str">
        <f>'Almacén '!F628</f>
        <v/>
      </c>
      <c r="E602" s="24">
        <f>'Almacén '!G628</f>
        <v>0</v>
      </c>
      <c r="F602" s="21" t="str">
        <f>'Almacén '!A628</f>
        <v>OTR-005</v>
      </c>
      <c r="G602" s="4"/>
      <c r="H602" s="4"/>
      <c r="I602" s="4"/>
      <c r="J602" s="4"/>
      <c r="K602" s="4"/>
      <c r="L602" s="4"/>
      <c r="M602" s="4"/>
      <c r="N602" s="4"/>
      <c r="O602" s="4"/>
      <c r="P602" s="4"/>
      <c r="Q602" s="4"/>
      <c r="R602" s="4"/>
      <c r="S602" s="4"/>
      <c r="T602" s="4"/>
      <c r="U602" s="4"/>
      <c r="V602" s="4"/>
      <c r="W602" s="4"/>
      <c r="X602" s="4"/>
      <c r="Y602" s="4"/>
      <c r="Z602" s="4"/>
    </row>
    <row r="603">
      <c r="A603" s="17" t="str">
        <f>'Almacén '!B629</f>
        <v/>
      </c>
      <c r="B603" s="18" t="str">
        <f>'Almacén '!D629</f>
        <v/>
      </c>
      <c r="C603" s="23">
        <f>'Almacén '!E629</f>
        <v>1</v>
      </c>
      <c r="D603" s="24" t="str">
        <f>'Almacén '!F629</f>
        <v/>
      </c>
      <c r="E603" s="24">
        <f>'Almacén '!G629</f>
        <v>0</v>
      </c>
      <c r="F603" s="21" t="str">
        <f>'Almacén '!A629</f>
        <v>OTR-006</v>
      </c>
      <c r="G603" s="4"/>
      <c r="H603" s="4"/>
      <c r="I603" s="4"/>
      <c r="J603" s="4"/>
      <c r="K603" s="4"/>
      <c r="L603" s="4"/>
      <c r="M603" s="4"/>
      <c r="N603" s="4"/>
      <c r="O603" s="4"/>
      <c r="P603" s="4"/>
      <c r="Q603" s="4"/>
      <c r="R603" s="4"/>
      <c r="S603" s="4"/>
      <c r="T603" s="4"/>
      <c r="U603" s="4"/>
      <c r="V603" s="4"/>
      <c r="W603" s="4"/>
      <c r="X603" s="4"/>
      <c r="Y603" s="4"/>
      <c r="Z603" s="4"/>
    </row>
    <row r="604">
      <c r="A604" s="17" t="str">
        <f>'Almacén '!B630</f>
        <v/>
      </c>
      <c r="B604" s="18" t="str">
        <f>'Almacén '!D630</f>
        <v/>
      </c>
      <c r="C604" s="23">
        <f>'Almacén '!E630</f>
        <v>1</v>
      </c>
      <c r="D604" s="24" t="str">
        <f>'Almacén '!F630</f>
        <v/>
      </c>
      <c r="E604" s="24">
        <f>'Almacén '!G630</f>
        <v>0</v>
      </c>
      <c r="F604" s="21" t="str">
        <f>'Almacén '!A630</f>
        <v>OTR-007</v>
      </c>
      <c r="G604" s="4"/>
      <c r="H604" s="4"/>
      <c r="I604" s="4"/>
      <c r="J604" s="4"/>
      <c r="K604" s="4"/>
      <c r="L604" s="4"/>
      <c r="M604" s="4"/>
      <c r="N604" s="4"/>
      <c r="O604" s="4"/>
      <c r="P604" s="4"/>
      <c r="Q604" s="4"/>
      <c r="R604" s="4"/>
      <c r="S604" s="4"/>
      <c r="T604" s="4"/>
      <c r="U604" s="4"/>
      <c r="V604" s="4"/>
      <c r="W604" s="4"/>
      <c r="X604" s="4"/>
      <c r="Y604" s="4"/>
      <c r="Z604" s="4"/>
    </row>
    <row r="605">
      <c r="A605" s="17" t="str">
        <f>'Almacén '!B631</f>
        <v/>
      </c>
      <c r="B605" s="18" t="str">
        <f>'Almacén '!D631</f>
        <v/>
      </c>
      <c r="C605" s="23">
        <f>'Almacén '!E631</f>
        <v>1</v>
      </c>
      <c r="D605" s="24" t="str">
        <f>'Almacén '!F631</f>
        <v/>
      </c>
      <c r="E605" s="24">
        <f>'Almacén '!G631</f>
        <v>0</v>
      </c>
      <c r="F605" s="21" t="str">
        <f>'Almacén '!A631</f>
        <v>OTR-008</v>
      </c>
      <c r="G605" s="4"/>
      <c r="H605" s="4"/>
      <c r="I605" s="4"/>
      <c r="J605" s="4"/>
      <c r="K605" s="4"/>
      <c r="L605" s="4"/>
      <c r="M605" s="4"/>
      <c r="N605" s="4"/>
      <c r="O605" s="4"/>
      <c r="P605" s="4"/>
      <c r="Q605" s="4"/>
      <c r="R605" s="4"/>
      <c r="S605" s="4"/>
      <c r="T605" s="4"/>
      <c r="U605" s="4"/>
      <c r="V605" s="4"/>
      <c r="W605" s="4"/>
      <c r="X605" s="4"/>
      <c r="Y605" s="4"/>
      <c r="Z605" s="4"/>
    </row>
    <row r="606">
      <c r="A606" s="17" t="str">
        <f>'Almacén '!B632</f>
        <v/>
      </c>
      <c r="B606" s="18" t="str">
        <f>'Almacén '!D632</f>
        <v/>
      </c>
      <c r="C606" s="23">
        <f>'Almacén '!E632</f>
        <v>1</v>
      </c>
      <c r="D606" s="24" t="str">
        <f>'Almacén '!F632</f>
        <v/>
      </c>
      <c r="E606" s="24">
        <f>'Almacén '!G632</f>
        <v>0</v>
      </c>
      <c r="F606" s="21" t="str">
        <f>'Almacén '!A632</f>
        <v>OTR-009</v>
      </c>
      <c r="G606" s="4"/>
      <c r="H606" s="4"/>
      <c r="I606" s="4"/>
      <c r="J606" s="4"/>
      <c r="K606" s="4"/>
      <c r="L606" s="4"/>
      <c r="M606" s="4"/>
      <c r="N606" s="4"/>
      <c r="O606" s="4"/>
      <c r="P606" s="4"/>
      <c r="Q606" s="4"/>
      <c r="R606" s="4"/>
      <c r="S606" s="4"/>
      <c r="T606" s="4"/>
      <c r="U606" s="4"/>
      <c r="V606" s="4"/>
      <c r="W606" s="4"/>
      <c r="X606" s="4"/>
      <c r="Y606" s="4"/>
      <c r="Z606" s="4"/>
    </row>
    <row r="607">
      <c r="A607" s="17" t="str">
        <f>'Almacén '!B633</f>
        <v/>
      </c>
      <c r="B607" s="18" t="str">
        <f>'Almacén '!D633</f>
        <v/>
      </c>
      <c r="C607" s="23">
        <f>'Almacén '!E633</f>
        <v>1</v>
      </c>
      <c r="D607" s="24" t="str">
        <f>'Almacén '!F633</f>
        <v/>
      </c>
      <c r="E607" s="24">
        <f>'Almacén '!G633</f>
        <v>0</v>
      </c>
      <c r="F607" s="21" t="str">
        <f>'Almacén '!A633</f>
        <v>OTR-010</v>
      </c>
      <c r="G607" s="4"/>
      <c r="H607" s="4"/>
      <c r="I607" s="4"/>
      <c r="J607" s="4"/>
      <c r="K607" s="4"/>
      <c r="L607" s="4"/>
      <c r="M607" s="4"/>
      <c r="N607" s="4"/>
      <c r="O607" s="4"/>
      <c r="P607" s="4"/>
      <c r="Q607" s="4"/>
      <c r="R607" s="4"/>
      <c r="S607" s="4"/>
      <c r="T607" s="4"/>
      <c r="U607" s="4"/>
      <c r="V607" s="4"/>
      <c r="W607" s="4"/>
      <c r="X607" s="4"/>
      <c r="Y607" s="4"/>
      <c r="Z607" s="4"/>
    </row>
    <row r="608">
      <c r="A608" s="17" t="str">
        <f>'Almacén '!B634</f>
        <v/>
      </c>
      <c r="B608" s="18" t="str">
        <f>'Almacén '!D634</f>
        <v/>
      </c>
      <c r="C608" s="23">
        <f>'Almacén '!E634</f>
        <v>1</v>
      </c>
      <c r="D608" s="24" t="str">
        <f>'Almacén '!F634</f>
        <v/>
      </c>
      <c r="E608" s="24">
        <f>'Almacén '!G634</f>
        <v>0</v>
      </c>
      <c r="F608" s="21" t="str">
        <f>'Almacén '!A634</f>
        <v>OTR-011</v>
      </c>
      <c r="G608" s="4"/>
      <c r="H608" s="4"/>
      <c r="I608" s="4"/>
      <c r="J608" s="4"/>
      <c r="K608" s="4"/>
      <c r="L608" s="4"/>
      <c r="M608" s="4"/>
      <c r="N608" s="4"/>
      <c r="O608" s="4"/>
      <c r="P608" s="4"/>
      <c r="Q608" s="4"/>
      <c r="R608" s="4"/>
      <c r="S608" s="4"/>
      <c r="T608" s="4"/>
      <c r="U608" s="4"/>
      <c r="V608" s="4"/>
      <c r="W608" s="4"/>
      <c r="X608" s="4"/>
      <c r="Y608" s="4"/>
      <c r="Z608" s="4"/>
    </row>
    <row r="609">
      <c r="A609" s="17" t="str">
        <f>'Almacén '!B635</f>
        <v/>
      </c>
      <c r="B609" s="18" t="str">
        <f>'Almacén '!D635</f>
        <v/>
      </c>
      <c r="C609" s="23">
        <f>'Almacén '!E635</f>
        <v>1</v>
      </c>
      <c r="D609" s="24" t="str">
        <f>'Almacén '!F635</f>
        <v/>
      </c>
      <c r="E609" s="24">
        <f>'Almacén '!G635</f>
        <v>0</v>
      </c>
      <c r="F609" s="21" t="str">
        <f>'Almacén '!A635</f>
        <v>OTR-012</v>
      </c>
      <c r="G609" s="4"/>
      <c r="H609" s="4"/>
      <c r="I609" s="4"/>
      <c r="J609" s="4"/>
      <c r="K609" s="4"/>
      <c r="L609" s="4"/>
      <c r="M609" s="4"/>
      <c r="N609" s="4"/>
      <c r="O609" s="4"/>
      <c r="P609" s="4"/>
      <c r="Q609" s="4"/>
      <c r="R609" s="4"/>
      <c r="S609" s="4"/>
      <c r="T609" s="4"/>
      <c r="U609" s="4"/>
      <c r="V609" s="4"/>
      <c r="W609" s="4"/>
      <c r="X609" s="4"/>
      <c r="Y609" s="4"/>
      <c r="Z609" s="4"/>
    </row>
    <row r="610">
      <c r="A610" s="17" t="str">
        <f>'Almacén '!B636</f>
        <v/>
      </c>
      <c r="B610" s="18" t="str">
        <f>'Almacén '!D636</f>
        <v/>
      </c>
      <c r="C610" s="23">
        <f>'Almacén '!E636</f>
        <v>1</v>
      </c>
      <c r="D610" s="24" t="str">
        <f>'Almacén '!F636</f>
        <v/>
      </c>
      <c r="E610" s="24">
        <f>'Almacén '!G636</f>
        <v>0</v>
      </c>
      <c r="F610" s="21" t="str">
        <f>'Almacén '!A636</f>
        <v>OTR-013</v>
      </c>
      <c r="G610" s="4"/>
      <c r="H610" s="4"/>
      <c r="I610" s="4"/>
      <c r="J610" s="4"/>
      <c r="K610" s="4"/>
      <c r="L610" s="4"/>
      <c r="M610" s="4"/>
      <c r="N610" s="4"/>
      <c r="O610" s="4"/>
      <c r="P610" s="4"/>
      <c r="Q610" s="4"/>
      <c r="R610" s="4"/>
      <c r="S610" s="4"/>
      <c r="T610" s="4"/>
      <c r="U610" s="4"/>
      <c r="V610" s="4"/>
      <c r="W610" s="4"/>
      <c r="X610" s="4"/>
      <c r="Y610" s="4"/>
      <c r="Z610" s="4"/>
    </row>
    <row r="611">
      <c r="A611" s="17" t="str">
        <f>'Almacén '!B637</f>
        <v/>
      </c>
      <c r="B611" s="18" t="str">
        <f>'Almacén '!D637</f>
        <v/>
      </c>
      <c r="C611" s="23">
        <f>'Almacén '!E637</f>
        <v>1</v>
      </c>
      <c r="D611" s="24" t="str">
        <f>'Almacén '!F637</f>
        <v/>
      </c>
      <c r="E611" s="24">
        <f>'Almacén '!G637</f>
        <v>0</v>
      </c>
      <c r="F611" s="21" t="str">
        <f>'Almacén '!A637</f>
        <v>OTR-014</v>
      </c>
      <c r="G611" s="4"/>
      <c r="H611" s="4"/>
      <c r="I611" s="4"/>
      <c r="J611" s="4"/>
      <c r="K611" s="4"/>
      <c r="L611" s="4"/>
      <c r="M611" s="4"/>
      <c r="N611" s="4"/>
      <c r="O611" s="4"/>
      <c r="P611" s="4"/>
      <c r="Q611" s="4"/>
      <c r="R611" s="4"/>
      <c r="S611" s="4"/>
      <c r="T611" s="4"/>
      <c r="U611" s="4"/>
      <c r="V611" s="4"/>
      <c r="W611" s="4"/>
      <c r="X611" s="4"/>
      <c r="Y611" s="4"/>
      <c r="Z611" s="4"/>
    </row>
    <row r="612">
      <c r="A612" s="17" t="str">
        <f>'Almacén '!B638</f>
        <v/>
      </c>
      <c r="B612" s="18" t="str">
        <f>'Almacén '!D638</f>
        <v/>
      </c>
      <c r="C612" s="23">
        <f>'Almacén '!E638</f>
        <v>1</v>
      </c>
      <c r="D612" s="24" t="str">
        <f>'Almacén '!F638</f>
        <v/>
      </c>
      <c r="E612" s="24">
        <f>'Almacén '!G638</f>
        <v>0</v>
      </c>
      <c r="F612" s="21" t="str">
        <f>'Almacén '!A638</f>
        <v>OTR-015</v>
      </c>
      <c r="G612" s="4"/>
      <c r="H612" s="4"/>
      <c r="I612" s="4"/>
      <c r="J612" s="4"/>
      <c r="K612" s="4"/>
      <c r="L612" s="4"/>
      <c r="M612" s="4"/>
      <c r="N612" s="4"/>
      <c r="O612" s="4"/>
      <c r="P612" s="4"/>
      <c r="Q612" s="4"/>
      <c r="R612" s="4"/>
      <c r="S612" s="4"/>
      <c r="T612" s="4"/>
      <c r="U612" s="4"/>
      <c r="V612" s="4"/>
      <c r="W612" s="4"/>
      <c r="X612" s="4"/>
      <c r="Y612" s="4"/>
      <c r="Z612" s="4"/>
    </row>
    <row r="613">
      <c r="A613" s="17" t="str">
        <f>'Almacén '!B639</f>
        <v/>
      </c>
      <c r="B613" s="18" t="str">
        <f>'Almacén '!D639</f>
        <v/>
      </c>
      <c r="C613" s="23">
        <f>'Almacén '!E639</f>
        <v>1</v>
      </c>
      <c r="D613" s="24" t="str">
        <f>'Almacén '!F639</f>
        <v/>
      </c>
      <c r="E613" s="24">
        <f>'Almacén '!G639</f>
        <v>0</v>
      </c>
      <c r="F613" s="21" t="str">
        <f>'Almacén '!A639</f>
        <v>OTR-016</v>
      </c>
      <c r="G613" s="4"/>
      <c r="H613" s="4"/>
      <c r="I613" s="4"/>
      <c r="J613" s="4"/>
      <c r="K613" s="4"/>
      <c r="L613" s="4"/>
      <c r="M613" s="4"/>
      <c r="N613" s="4"/>
      <c r="O613" s="4"/>
      <c r="P613" s="4"/>
      <c r="Q613" s="4"/>
      <c r="R613" s="4"/>
      <c r="S613" s="4"/>
      <c r="T613" s="4"/>
      <c r="U613" s="4"/>
      <c r="V613" s="4"/>
      <c r="W613" s="4"/>
      <c r="X613" s="4"/>
      <c r="Y613" s="4"/>
      <c r="Z613" s="4"/>
    </row>
    <row r="614">
      <c r="A614" s="17" t="str">
        <f>'Almacén '!B640</f>
        <v/>
      </c>
      <c r="B614" s="18" t="str">
        <f>'Almacén '!D640</f>
        <v/>
      </c>
      <c r="C614" s="23">
        <f>'Almacén '!E640</f>
        <v>1</v>
      </c>
      <c r="D614" s="24" t="str">
        <f>'Almacén '!F640</f>
        <v/>
      </c>
      <c r="E614" s="24">
        <f>'Almacén '!G640</f>
        <v>0</v>
      </c>
      <c r="F614" s="21" t="str">
        <f>'Almacén '!A640</f>
        <v>OTR-017</v>
      </c>
      <c r="G614" s="4"/>
      <c r="H614" s="4"/>
      <c r="I614" s="4"/>
      <c r="J614" s="4"/>
      <c r="K614" s="4"/>
      <c r="L614" s="4"/>
      <c r="M614" s="4"/>
      <c r="N614" s="4"/>
      <c r="O614" s="4"/>
      <c r="P614" s="4"/>
      <c r="Q614" s="4"/>
      <c r="R614" s="4"/>
      <c r="S614" s="4"/>
      <c r="T614" s="4"/>
      <c r="U614" s="4"/>
      <c r="V614" s="4"/>
      <c r="W614" s="4"/>
      <c r="X614" s="4"/>
      <c r="Y614" s="4"/>
      <c r="Z614" s="4"/>
    </row>
    <row r="615">
      <c r="A615" s="17" t="str">
        <f>'Almacén '!B641</f>
        <v/>
      </c>
      <c r="B615" s="18" t="str">
        <f>'Almacén '!D641</f>
        <v/>
      </c>
      <c r="C615" s="23">
        <f>'Almacén '!E641</f>
        <v>1</v>
      </c>
      <c r="D615" s="24" t="str">
        <f>'Almacén '!F641</f>
        <v/>
      </c>
      <c r="E615" s="24">
        <f>'Almacén '!G641</f>
        <v>0</v>
      </c>
      <c r="F615" s="21" t="str">
        <f>'Almacén '!A641</f>
        <v>OTR-018</v>
      </c>
      <c r="G615" s="4"/>
      <c r="H615" s="4"/>
      <c r="I615" s="4"/>
      <c r="J615" s="4"/>
      <c r="K615" s="4"/>
      <c r="L615" s="4"/>
      <c r="M615" s="4"/>
      <c r="N615" s="4"/>
      <c r="O615" s="4"/>
      <c r="P615" s="4"/>
      <c r="Q615" s="4"/>
      <c r="R615" s="4"/>
      <c r="S615" s="4"/>
      <c r="T615" s="4"/>
      <c r="U615" s="4"/>
      <c r="V615" s="4"/>
      <c r="W615" s="4"/>
      <c r="X615" s="4"/>
      <c r="Y615" s="4"/>
      <c r="Z615" s="4"/>
    </row>
    <row r="616">
      <c r="A616" s="17" t="str">
        <f>'Almacén '!B642</f>
        <v/>
      </c>
      <c r="B616" s="18" t="str">
        <f>'Almacén '!D642</f>
        <v/>
      </c>
      <c r="C616" s="23">
        <f>'Almacén '!E642</f>
        <v>1</v>
      </c>
      <c r="D616" s="24" t="str">
        <f>'Almacén '!F642</f>
        <v/>
      </c>
      <c r="E616" s="24">
        <f>'Almacén '!G642</f>
        <v>0</v>
      </c>
      <c r="F616" s="21" t="str">
        <f>'Almacén '!A642</f>
        <v>OTR-019</v>
      </c>
      <c r="G616" s="4"/>
      <c r="H616" s="4"/>
      <c r="I616" s="4"/>
      <c r="J616" s="4"/>
      <c r="K616" s="4"/>
      <c r="L616" s="4"/>
      <c r="M616" s="4"/>
      <c r="N616" s="4"/>
      <c r="O616" s="4"/>
      <c r="P616" s="4"/>
      <c r="Q616" s="4"/>
      <c r="R616" s="4"/>
      <c r="S616" s="4"/>
      <c r="T616" s="4"/>
      <c r="U616" s="4"/>
      <c r="V616" s="4"/>
      <c r="W616" s="4"/>
      <c r="X616" s="4"/>
      <c r="Y616" s="4"/>
      <c r="Z616" s="4"/>
    </row>
    <row r="617">
      <c r="A617" s="17" t="str">
        <f>'Almacén '!B643</f>
        <v/>
      </c>
      <c r="B617" s="18" t="str">
        <f>'Almacén '!D643</f>
        <v/>
      </c>
      <c r="C617" s="23">
        <f>'Almacén '!E643</f>
        <v>1</v>
      </c>
      <c r="D617" s="24" t="str">
        <f>'Almacén '!F643</f>
        <v/>
      </c>
      <c r="E617" s="24">
        <f>'Almacén '!G643</f>
        <v>0</v>
      </c>
      <c r="F617" s="21" t="str">
        <f>'Almacén '!A643</f>
        <v>OTR-020</v>
      </c>
      <c r="G617" s="4"/>
      <c r="H617" s="4"/>
      <c r="I617" s="4"/>
      <c r="J617" s="4"/>
      <c r="K617" s="4"/>
      <c r="L617" s="4"/>
      <c r="M617" s="4"/>
      <c r="N617" s="4"/>
      <c r="O617" s="4"/>
      <c r="P617" s="4"/>
      <c r="Q617" s="4"/>
      <c r="R617" s="4"/>
      <c r="S617" s="4"/>
      <c r="T617" s="4"/>
      <c r="U617" s="4"/>
      <c r="V617" s="4"/>
      <c r="W617" s="4"/>
      <c r="X617" s="4"/>
      <c r="Y617" s="4"/>
      <c r="Z617" s="4"/>
    </row>
    <row r="618">
      <c r="A618" s="17" t="str">
        <f>'Almacén '!B644</f>
        <v/>
      </c>
      <c r="B618" s="18" t="str">
        <f>'Almacén '!D644</f>
        <v/>
      </c>
      <c r="C618" s="23">
        <f>'Almacén '!E644</f>
        <v>1</v>
      </c>
      <c r="D618" s="24" t="str">
        <f>'Almacén '!F644</f>
        <v/>
      </c>
      <c r="E618" s="24">
        <f>'Almacén '!G644</f>
        <v>0</v>
      </c>
      <c r="F618" s="21" t="str">
        <f>'Almacén '!A644</f>
        <v>OTR-021</v>
      </c>
      <c r="G618" s="4"/>
      <c r="H618" s="4"/>
      <c r="I618" s="4"/>
      <c r="J618" s="4"/>
      <c r="K618" s="4"/>
      <c r="L618" s="4"/>
      <c r="M618" s="4"/>
      <c r="N618" s="4"/>
      <c r="O618" s="4"/>
      <c r="P618" s="4"/>
      <c r="Q618" s="4"/>
      <c r="R618" s="4"/>
      <c r="S618" s="4"/>
      <c r="T618" s="4"/>
      <c r="U618" s="4"/>
      <c r="V618" s="4"/>
      <c r="W618" s="4"/>
      <c r="X618" s="4"/>
      <c r="Y618" s="4"/>
      <c r="Z618" s="4"/>
    </row>
    <row r="619">
      <c r="A619" s="17" t="str">
        <f>'Almacén '!B645</f>
        <v/>
      </c>
      <c r="B619" s="18" t="str">
        <f>'Almacén '!D645</f>
        <v/>
      </c>
      <c r="C619" s="23">
        <f>'Almacén '!E645</f>
        <v>1</v>
      </c>
      <c r="D619" s="24" t="str">
        <f>'Almacén '!F645</f>
        <v/>
      </c>
      <c r="E619" s="24">
        <f>'Almacén '!G645</f>
        <v>0</v>
      </c>
      <c r="F619" s="21" t="str">
        <f>'Almacén '!A645</f>
        <v>OTR-022</v>
      </c>
      <c r="G619" s="4"/>
      <c r="H619" s="4"/>
      <c r="I619" s="4"/>
      <c r="J619" s="4"/>
      <c r="K619" s="4"/>
      <c r="L619" s="4"/>
      <c r="M619" s="4"/>
      <c r="N619" s="4"/>
      <c r="O619" s="4"/>
      <c r="P619" s="4"/>
      <c r="Q619" s="4"/>
      <c r="R619" s="4"/>
      <c r="S619" s="4"/>
      <c r="T619" s="4"/>
      <c r="U619" s="4"/>
      <c r="V619" s="4"/>
      <c r="W619" s="4"/>
      <c r="X619" s="4"/>
      <c r="Y619" s="4"/>
      <c r="Z619" s="4"/>
    </row>
    <row r="620">
      <c r="A620" s="17" t="str">
        <f>'Almacén '!B646</f>
        <v/>
      </c>
      <c r="B620" s="18" t="str">
        <f>'Almacén '!D646</f>
        <v/>
      </c>
      <c r="C620" s="23">
        <f>'Almacén '!E646</f>
        <v>1</v>
      </c>
      <c r="D620" s="24" t="str">
        <f>'Almacén '!F646</f>
        <v/>
      </c>
      <c r="E620" s="24">
        <f>'Almacén '!G646</f>
        <v>0</v>
      </c>
      <c r="F620" s="21" t="str">
        <f>'Almacén '!A646</f>
        <v>OTR-023</v>
      </c>
      <c r="G620" s="4"/>
      <c r="H620" s="4"/>
      <c r="I620" s="4"/>
      <c r="J620" s="4"/>
      <c r="K620" s="4"/>
      <c r="L620" s="4"/>
      <c r="M620" s="4"/>
      <c r="N620" s="4"/>
      <c r="O620" s="4"/>
      <c r="P620" s="4"/>
      <c r="Q620" s="4"/>
      <c r="R620" s="4"/>
      <c r="S620" s="4"/>
      <c r="T620" s="4"/>
      <c r="U620" s="4"/>
      <c r="V620" s="4"/>
      <c r="W620" s="4"/>
      <c r="X620" s="4"/>
      <c r="Y620" s="4"/>
      <c r="Z620" s="4"/>
    </row>
    <row r="621">
      <c r="A621" s="17" t="str">
        <f>'Almacén '!B647</f>
        <v/>
      </c>
      <c r="B621" s="18" t="str">
        <f>'Almacén '!D647</f>
        <v/>
      </c>
      <c r="C621" s="23">
        <f>'Almacén '!E647</f>
        <v>1</v>
      </c>
      <c r="D621" s="24" t="str">
        <f>'Almacén '!F647</f>
        <v/>
      </c>
      <c r="E621" s="24">
        <f>'Almacén '!G647</f>
        <v>0</v>
      </c>
      <c r="F621" s="21" t="str">
        <f>'Almacén '!A647</f>
        <v>OTR-024</v>
      </c>
      <c r="G621" s="4"/>
      <c r="H621" s="4"/>
      <c r="I621" s="4"/>
      <c r="J621" s="4"/>
      <c r="K621" s="4"/>
      <c r="L621" s="4"/>
      <c r="M621" s="4"/>
      <c r="N621" s="4"/>
      <c r="O621" s="4"/>
      <c r="P621" s="4"/>
      <c r="Q621" s="4"/>
      <c r="R621" s="4"/>
      <c r="S621" s="4"/>
      <c r="T621" s="4"/>
      <c r="U621" s="4"/>
      <c r="V621" s="4"/>
      <c r="W621" s="4"/>
      <c r="X621" s="4"/>
      <c r="Y621" s="4"/>
      <c r="Z621" s="4"/>
    </row>
    <row r="622">
      <c r="A622" s="17" t="str">
        <f>'Almacén '!B648</f>
        <v/>
      </c>
      <c r="B622" s="18" t="str">
        <f>'Almacén '!D648</f>
        <v/>
      </c>
      <c r="C622" s="23">
        <f>'Almacén '!E648</f>
        <v>1</v>
      </c>
      <c r="D622" s="24" t="str">
        <f>'Almacén '!F648</f>
        <v/>
      </c>
      <c r="E622" s="24">
        <f>'Almacén '!G648</f>
        <v>0</v>
      </c>
      <c r="F622" s="21" t="str">
        <f>'Almacén '!A648</f>
        <v>OTR-025</v>
      </c>
      <c r="G622" s="4"/>
      <c r="H622" s="4"/>
      <c r="I622" s="4"/>
      <c r="J622" s="4"/>
      <c r="K622" s="4"/>
      <c r="L622" s="4"/>
      <c r="M622" s="4"/>
      <c r="N622" s="4"/>
      <c r="O622" s="4"/>
      <c r="P622" s="4"/>
      <c r="Q622" s="4"/>
      <c r="R622" s="4"/>
      <c r="S622" s="4"/>
      <c r="T622" s="4"/>
      <c r="U622" s="4"/>
      <c r="V622" s="4"/>
      <c r="W622" s="4"/>
      <c r="X622" s="4"/>
      <c r="Y622" s="4"/>
      <c r="Z622" s="4"/>
    </row>
    <row r="623">
      <c r="A623" s="17" t="str">
        <f>'Almacén '!B649</f>
        <v/>
      </c>
      <c r="B623" s="18" t="str">
        <f>'Almacén '!D649</f>
        <v/>
      </c>
      <c r="C623" s="23">
        <f>'Almacén '!E649</f>
        <v>1</v>
      </c>
      <c r="D623" s="24" t="str">
        <f>'Almacén '!F649</f>
        <v/>
      </c>
      <c r="E623" s="24">
        <f>'Almacén '!G649</f>
        <v>0</v>
      </c>
      <c r="F623" s="21" t="str">
        <f>'Almacén '!A649</f>
        <v>OTR-026</v>
      </c>
      <c r="G623" s="4"/>
      <c r="H623" s="4"/>
      <c r="I623" s="4"/>
      <c r="J623" s="4"/>
      <c r="K623" s="4"/>
      <c r="L623" s="4"/>
      <c r="M623" s="4"/>
      <c r="N623" s="4"/>
      <c r="O623" s="4"/>
      <c r="P623" s="4"/>
      <c r="Q623" s="4"/>
      <c r="R623" s="4"/>
      <c r="S623" s="4"/>
      <c r="T623" s="4"/>
      <c r="U623" s="4"/>
      <c r="V623" s="4"/>
      <c r="W623" s="4"/>
      <c r="X623" s="4"/>
      <c r="Y623" s="4"/>
      <c r="Z623" s="4"/>
    </row>
    <row r="624">
      <c r="A624" s="17" t="str">
        <f>'Almacén '!B650</f>
        <v/>
      </c>
      <c r="B624" s="18" t="str">
        <f>'Almacén '!D650</f>
        <v/>
      </c>
      <c r="C624" s="23">
        <f>'Almacén '!E650</f>
        <v>1</v>
      </c>
      <c r="D624" s="24" t="str">
        <f>'Almacén '!F650</f>
        <v/>
      </c>
      <c r="E624" s="24">
        <f>'Almacén '!G650</f>
        <v>0</v>
      </c>
      <c r="F624" s="21" t="str">
        <f>'Almacén '!A650</f>
        <v>OTR-027</v>
      </c>
      <c r="G624" s="4"/>
      <c r="H624" s="4"/>
      <c r="I624" s="4"/>
      <c r="J624" s="4"/>
      <c r="K624" s="4"/>
      <c r="L624" s="4"/>
      <c r="M624" s="4"/>
      <c r="N624" s="4"/>
      <c r="O624" s="4"/>
      <c r="P624" s="4"/>
      <c r="Q624" s="4"/>
      <c r="R624" s="4"/>
      <c r="S624" s="4"/>
      <c r="T624" s="4"/>
      <c r="U624" s="4"/>
      <c r="V624" s="4"/>
      <c r="W624" s="4"/>
      <c r="X624" s="4"/>
      <c r="Y624" s="4"/>
      <c r="Z624" s="4"/>
    </row>
    <row r="625">
      <c r="A625" s="17" t="str">
        <f>'Almacén '!B651</f>
        <v/>
      </c>
      <c r="B625" s="18" t="str">
        <f>'Almacén '!D651</f>
        <v/>
      </c>
      <c r="C625" s="23">
        <f>'Almacén '!E651</f>
        <v>1</v>
      </c>
      <c r="D625" s="24" t="str">
        <f>'Almacén '!F651</f>
        <v/>
      </c>
      <c r="E625" s="24">
        <f>'Almacén '!G651</f>
        <v>0</v>
      </c>
      <c r="F625" s="21" t="str">
        <f>'Almacén '!A651</f>
        <v>OTR-028</v>
      </c>
      <c r="G625" s="4"/>
      <c r="H625" s="4"/>
      <c r="I625" s="4"/>
      <c r="J625" s="4"/>
      <c r="K625" s="4"/>
      <c r="L625" s="4"/>
      <c r="M625" s="4"/>
      <c r="N625" s="4"/>
      <c r="O625" s="4"/>
      <c r="P625" s="4"/>
      <c r="Q625" s="4"/>
      <c r="R625" s="4"/>
      <c r="S625" s="4"/>
      <c r="T625" s="4"/>
      <c r="U625" s="4"/>
      <c r="V625" s="4"/>
      <c r="W625" s="4"/>
      <c r="X625" s="4"/>
      <c r="Y625" s="4"/>
      <c r="Z625" s="4"/>
    </row>
    <row r="626">
      <c r="A626" s="17" t="str">
        <f>'Almacén '!B652</f>
        <v/>
      </c>
      <c r="B626" s="18" t="str">
        <f>'Almacén '!D652</f>
        <v/>
      </c>
      <c r="C626" s="23">
        <f>'Almacén '!E652</f>
        <v>1</v>
      </c>
      <c r="D626" s="24" t="str">
        <f>'Almacén '!F652</f>
        <v/>
      </c>
      <c r="E626" s="24">
        <f>'Almacén '!G652</f>
        <v>0</v>
      </c>
      <c r="F626" s="21" t="str">
        <f>'Almacén '!A652</f>
        <v>OTR-029</v>
      </c>
      <c r="G626" s="4"/>
      <c r="H626" s="4"/>
      <c r="I626" s="4"/>
      <c r="J626" s="4"/>
      <c r="K626" s="4"/>
      <c r="L626" s="4"/>
      <c r="M626" s="4"/>
      <c r="N626" s="4"/>
      <c r="O626" s="4"/>
      <c r="P626" s="4"/>
      <c r="Q626" s="4"/>
      <c r="R626" s="4"/>
      <c r="S626" s="4"/>
      <c r="T626" s="4"/>
      <c r="U626" s="4"/>
      <c r="V626" s="4"/>
      <c r="W626" s="4"/>
      <c r="X626" s="4"/>
      <c r="Y626" s="4"/>
      <c r="Z626" s="4"/>
    </row>
    <row r="627">
      <c r="A627" s="17" t="str">
        <f>'Almacén '!B653</f>
        <v/>
      </c>
      <c r="B627" s="18" t="str">
        <f>'Almacén '!D653</f>
        <v/>
      </c>
      <c r="C627" s="23">
        <f>'Almacén '!E653</f>
        <v>1</v>
      </c>
      <c r="D627" s="24" t="str">
        <f>'Almacén '!F653</f>
        <v/>
      </c>
      <c r="E627" s="24">
        <f>'Almacén '!G653</f>
        <v>0</v>
      </c>
      <c r="F627" s="21" t="str">
        <f>'Almacén '!A653</f>
        <v>OTR-030</v>
      </c>
      <c r="G627" s="4"/>
      <c r="H627" s="4"/>
      <c r="I627" s="4"/>
      <c r="J627" s="4"/>
      <c r="K627" s="4"/>
      <c r="L627" s="4"/>
      <c r="M627" s="4"/>
      <c r="N627" s="4"/>
      <c r="O627" s="4"/>
      <c r="P627" s="4"/>
      <c r="Q627" s="4"/>
      <c r="R627" s="4"/>
      <c r="S627" s="4"/>
      <c r="T627" s="4"/>
      <c r="U627" s="4"/>
      <c r="V627" s="4"/>
      <c r="W627" s="4"/>
      <c r="X627" s="4"/>
      <c r="Y627" s="4"/>
      <c r="Z627" s="4"/>
    </row>
    <row r="628">
      <c r="A628" s="17" t="str">
        <f>'Almacén '!B654</f>
        <v/>
      </c>
      <c r="B628" s="18" t="str">
        <f>'Almacén '!D654</f>
        <v/>
      </c>
      <c r="C628" s="23">
        <f>'Almacén '!E654</f>
        <v>1</v>
      </c>
      <c r="D628" s="24" t="str">
        <f>'Almacén '!F654</f>
        <v/>
      </c>
      <c r="E628" s="24">
        <f>'Almacén '!G654</f>
        <v>0</v>
      </c>
      <c r="F628" s="21" t="str">
        <f>'Almacén '!A654</f>
        <v>OTR-031</v>
      </c>
      <c r="G628" s="4"/>
      <c r="H628" s="4"/>
      <c r="I628" s="4"/>
      <c r="J628" s="4"/>
      <c r="K628" s="4"/>
      <c r="L628" s="4"/>
      <c r="M628" s="4"/>
      <c r="N628" s="4"/>
      <c r="O628" s="4"/>
      <c r="P628" s="4"/>
      <c r="Q628" s="4"/>
      <c r="R628" s="4"/>
      <c r="S628" s="4"/>
      <c r="T628" s="4"/>
      <c r="U628" s="4"/>
      <c r="V628" s="4"/>
      <c r="W628" s="4"/>
      <c r="X628" s="4"/>
      <c r="Y628" s="4"/>
      <c r="Z628" s="4"/>
    </row>
    <row r="629">
      <c r="A629" s="17" t="str">
        <f>'Almacén '!B655</f>
        <v/>
      </c>
      <c r="B629" s="18" t="str">
        <f>'Almacén '!D655</f>
        <v/>
      </c>
      <c r="C629" s="23">
        <f>'Almacén '!E655</f>
        <v>1</v>
      </c>
      <c r="D629" s="24" t="str">
        <f>'Almacén '!F655</f>
        <v/>
      </c>
      <c r="E629" s="24">
        <f>'Almacén '!G655</f>
        <v>0</v>
      </c>
      <c r="F629" s="21" t="str">
        <f>'Almacén '!A655</f>
        <v>OTR-032</v>
      </c>
      <c r="G629" s="4"/>
      <c r="H629" s="4"/>
      <c r="I629" s="4"/>
      <c r="J629" s="4"/>
      <c r="K629" s="4"/>
      <c r="L629" s="4"/>
      <c r="M629" s="4"/>
      <c r="N629" s="4"/>
      <c r="O629" s="4"/>
      <c r="P629" s="4"/>
      <c r="Q629" s="4"/>
      <c r="R629" s="4"/>
      <c r="S629" s="4"/>
      <c r="T629" s="4"/>
      <c r="U629" s="4"/>
      <c r="V629" s="4"/>
      <c r="W629" s="4"/>
      <c r="X629" s="4"/>
      <c r="Y629" s="4"/>
      <c r="Z629" s="4"/>
    </row>
    <row r="630">
      <c r="A630" s="17" t="str">
        <f>'Almacén '!B656</f>
        <v/>
      </c>
      <c r="B630" s="18" t="str">
        <f>'Almacén '!D656</f>
        <v/>
      </c>
      <c r="C630" s="23">
        <f>'Almacén '!E656</f>
        <v>1</v>
      </c>
      <c r="D630" s="24" t="str">
        <f>'Almacén '!F656</f>
        <v/>
      </c>
      <c r="E630" s="24">
        <f>'Almacén '!G656</f>
        <v>0</v>
      </c>
      <c r="F630" s="21" t="str">
        <f>'Almacén '!A656</f>
        <v>OTR-033</v>
      </c>
      <c r="G630" s="4"/>
      <c r="H630" s="4"/>
      <c r="I630" s="4"/>
      <c r="J630" s="4"/>
      <c r="K630" s="4"/>
      <c r="L630" s="4"/>
      <c r="M630" s="4"/>
      <c r="N630" s="4"/>
      <c r="O630" s="4"/>
      <c r="P630" s="4"/>
      <c r="Q630" s="4"/>
      <c r="R630" s="4"/>
      <c r="S630" s="4"/>
      <c r="T630" s="4"/>
      <c r="U630" s="4"/>
      <c r="V630" s="4"/>
      <c r="W630" s="4"/>
      <c r="X630" s="4"/>
      <c r="Y630" s="4"/>
      <c r="Z630" s="4"/>
    </row>
    <row r="631">
      <c r="A631" s="17" t="str">
        <f>'Almacén '!B657</f>
        <v/>
      </c>
      <c r="B631" s="18" t="str">
        <f>'Almacén '!D657</f>
        <v/>
      </c>
      <c r="C631" s="23">
        <f>'Almacén '!E657</f>
        <v>1</v>
      </c>
      <c r="D631" s="24" t="str">
        <f>'Almacén '!F657</f>
        <v/>
      </c>
      <c r="E631" s="24">
        <f>'Almacén '!G657</f>
        <v>0</v>
      </c>
      <c r="F631" s="21" t="str">
        <f>'Almacén '!A657</f>
        <v>OTR-034</v>
      </c>
      <c r="G631" s="4"/>
      <c r="H631" s="4"/>
      <c r="I631" s="4"/>
      <c r="J631" s="4"/>
      <c r="K631" s="4"/>
      <c r="L631" s="4"/>
      <c r="M631" s="4"/>
      <c r="N631" s="4"/>
      <c r="O631" s="4"/>
      <c r="P631" s="4"/>
      <c r="Q631" s="4"/>
      <c r="R631" s="4"/>
      <c r="S631" s="4"/>
      <c r="T631" s="4"/>
      <c r="U631" s="4"/>
      <c r="V631" s="4"/>
      <c r="W631" s="4"/>
      <c r="X631" s="4"/>
      <c r="Y631" s="4"/>
      <c r="Z631" s="4"/>
    </row>
    <row r="632">
      <c r="A632" s="17" t="str">
        <f>'Almacén '!B658</f>
        <v/>
      </c>
      <c r="B632" s="18" t="str">
        <f>'Almacén '!D658</f>
        <v/>
      </c>
      <c r="C632" s="23">
        <f>'Almacén '!E658</f>
        <v>1</v>
      </c>
      <c r="D632" s="24" t="str">
        <f>'Almacén '!F658</f>
        <v/>
      </c>
      <c r="E632" s="24">
        <f>'Almacén '!G658</f>
        <v>0</v>
      </c>
      <c r="F632" s="21" t="str">
        <f>'Almacén '!A658</f>
        <v>OTR-035</v>
      </c>
      <c r="G632" s="4"/>
      <c r="H632" s="4"/>
      <c r="I632" s="4"/>
      <c r="J632" s="4"/>
      <c r="K632" s="4"/>
      <c r="L632" s="4"/>
      <c r="M632" s="4"/>
      <c r="N632" s="4"/>
      <c r="O632" s="4"/>
      <c r="P632" s="4"/>
      <c r="Q632" s="4"/>
      <c r="R632" s="4"/>
      <c r="S632" s="4"/>
      <c r="T632" s="4"/>
      <c r="U632" s="4"/>
      <c r="V632" s="4"/>
      <c r="W632" s="4"/>
      <c r="X632" s="4"/>
      <c r="Y632" s="4"/>
      <c r="Z632" s="4"/>
    </row>
    <row r="633">
      <c r="A633" s="17" t="str">
        <f>'Almacén '!B659</f>
        <v/>
      </c>
      <c r="B633" s="18" t="str">
        <f>'Almacén '!D659</f>
        <v/>
      </c>
      <c r="C633" s="23">
        <f>'Almacén '!E659</f>
        <v>1</v>
      </c>
      <c r="D633" s="24" t="str">
        <f>'Almacén '!F659</f>
        <v/>
      </c>
      <c r="E633" s="24">
        <f>'Almacén '!G659</f>
        <v>0</v>
      </c>
      <c r="F633" s="21" t="str">
        <f>'Almacén '!A659</f>
        <v>OTR-036</v>
      </c>
      <c r="G633" s="4"/>
      <c r="H633" s="4"/>
      <c r="I633" s="4"/>
      <c r="J633" s="4"/>
      <c r="K633" s="4"/>
      <c r="L633" s="4"/>
      <c r="M633" s="4"/>
      <c r="N633" s="4"/>
      <c r="O633" s="4"/>
      <c r="P633" s="4"/>
      <c r="Q633" s="4"/>
      <c r="R633" s="4"/>
      <c r="S633" s="4"/>
      <c r="T633" s="4"/>
      <c r="U633" s="4"/>
      <c r="V633" s="4"/>
      <c r="W633" s="4"/>
      <c r="X633" s="4"/>
      <c r="Y633" s="4"/>
      <c r="Z633" s="4"/>
    </row>
    <row r="634">
      <c r="A634" s="17" t="str">
        <f>'Almacén '!B660</f>
        <v/>
      </c>
      <c r="B634" s="18" t="str">
        <f>'Almacén '!D660</f>
        <v/>
      </c>
      <c r="C634" s="23">
        <f>'Almacén '!E660</f>
        <v>1</v>
      </c>
      <c r="D634" s="24" t="str">
        <f>'Almacén '!F660</f>
        <v/>
      </c>
      <c r="E634" s="24">
        <f>'Almacén '!G660</f>
        <v>0</v>
      </c>
      <c r="F634" s="21" t="str">
        <f>'Almacén '!A660</f>
        <v>OTR-037</v>
      </c>
      <c r="G634" s="4"/>
      <c r="H634" s="4"/>
      <c r="I634" s="4"/>
      <c r="J634" s="4"/>
      <c r="K634" s="4"/>
      <c r="L634" s="4"/>
      <c r="M634" s="4"/>
      <c r="N634" s="4"/>
      <c r="O634" s="4"/>
      <c r="P634" s="4"/>
      <c r="Q634" s="4"/>
      <c r="R634" s="4"/>
      <c r="S634" s="4"/>
      <c r="T634" s="4"/>
      <c r="U634" s="4"/>
      <c r="V634" s="4"/>
      <c r="W634" s="4"/>
      <c r="X634" s="4"/>
      <c r="Y634" s="4"/>
      <c r="Z634" s="4"/>
    </row>
    <row r="635">
      <c r="A635" s="17" t="str">
        <f>'Almacén '!B661</f>
        <v/>
      </c>
      <c r="B635" s="18" t="str">
        <f>'Almacén '!D661</f>
        <v/>
      </c>
      <c r="C635" s="23">
        <f>'Almacén '!E661</f>
        <v>1</v>
      </c>
      <c r="D635" s="24" t="str">
        <f>'Almacén '!F661</f>
        <v/>
      </c>
      <c r="E635" s="24">
        <f>'Almacén '!G661</f>
        <v>0</v>
      </c>
      <c r="F635" s="21" t="str">
        <f>'Almacén '!A661</f>
        <v>OTR-038</v>
      </c>
      <c r="G635" s="4"/>
      <c r="H635" s="4"/>
      <c r="I635" s="4"/>
      <c r="J635" s="4"/>
      <c r="K635" s="4"/>
      <c r="L635" s="4"/>
      <c r="M635" s="4"/>
      <c r="N635" s="4"/>
      <c r="O635" s="4"/>
      <c r="P635" s="4"/>
      <c r="Q635" s="4"/>
      <c r="R635" s="4"/>
      <c r="S635" s="4"/>
      <c r="T635" s="4"/>
      <c r="U635" s="4"/>
      <c r="V635" s="4"/>
      <c r="W635" s="4"/>
      <c r="X635" s="4"/>
      <c r="Y635" s="4"/>
      <c r="Z635" s="4"/>
    </row>
    <row r="636">
      <c r="A636" s="17" t="str">
        <f>'Almacén '!B662</f>
        <v/>
      </c>
      <c r="B636" s="18" t="str">
        <f>'Almacén '!D662</f>
        <v/>
      </c>
      <c r="C636" s="23">
        <f>'Almacén '!E662</f>
        <v>1</v>
      </c>
      <c r="D636" s="24" t="str">
        <f>'Almacén '!F662</f>
        <v/>
      </c>
      <c r="E636" s="24">
        <f>'Almacén '!G662</f>
        <v>0</v>
      </c>
      <c r="F636" s="21" t="str">
        <f>'Almacén '!A662</f>
        <v>OTR-039</v>
      </c>
      <c r="G636" s="4"/>
      <c r="H636" s="4"/>
      <c r="I636" s="4"/>
      <c r="J636" s="4"/>
      <c r="K636" s="4"/>
      <c r="L636" s="4"/>
      <c r="M636" s="4"/>
      <c r="N636" s="4"/>
      <c r="O636" s="4"/>
      <c r="P636" s="4"/>
      <c r="Q636" s="4"/>
      <c r="R636" s="4"/>
      <c r="S636" s="4"/>
      <c r="T636" s="4"/>
      <c r="U636" s="4"/>
      <c r="V636" s="4"/>
      <c r="W636" s="4"/>
      <c r="X636" s="4"/>
      <c r="Y636" s="4"/>
      <c r="Z636" s="4"/>
    </row>
    <row r="637">
      <c r="A637" s="17" t="str">
        <f>'Almacén '!B663</f>
        <v/>
      </c>
      <c r="B637" s="18" t="str">
        <f>'Almacén '!D663</f>
        <v/>
      </c>
      <c r="C637" s="23">
        <f>'Almacén '!E663</f>
        <v>1</v>
      </c>
      <c r="D637" s="24" t="str">
        <f>'Almacén '!F663</f>
        <v/>
      </c>
      <c r="E637" s="24">
        <f>'Almacén '!G663</f>
        <v>0</v>
      </c>
      <c r="F637" s="21" t="str">
        <f>'Almacén '!A663</f>
        <v>OTR-040</v>
      </c>
      <c r="G637" s="4"/>
      <c r="H637" s="4"/>
      <c r="I637" s="4"/>
      <c r="J637" s="4"/>
      <c r="K637" s="4"/>
      <c r="L637" s="4"/>
      <c r="M637" s="4"/>
      <c r="N637" s="4"/>
      <c r="O637" s="4"/>
      <c r="P637" s="4"/>
      <c r="Q637" s="4"/>
      <c r="R637" s="4"/>
      <c r="S637" s="4"/>
      <c r="T637" s="4"/>
      <c r="U637" s="4"/>
      <c r="V637" s="4"/>
      <c r="W637" s="4"/>
      <c r="X637" s="4"/>
      <c r="Y637" s="4"/>
      <c r="Z637" s="4"/>
    </row>
    <row r="638">
      <c r="A638" s="17" t="str">
        <f>'Almacén '!B664</f>
        <v/>
      </c>
      <c r="B638" s="18" t="str">
        <f>'Almacén '!D664</f>
        <v/>
      </c>
      <c r="C638" s="23">
        <f>'Almacén '!E664</f>
        <v>1</v>
      </c>
      <c r="D638" s="24" t="str">
        <f>'Almacén '!F664</f>
        <v/>
      </c>
      <c r="E638" s="24">
        <f>'Almacén '!G664</f>
        <v>0</v>
      </c>
      <c r="F638" s="21" t="str">
        <f>'Almacén '!A664</f>
        <v>OTR-041</v>
      </c>
      <c r="G638" s="4"/>
      <c r="H638" s="4"/>
      <c r="I638" s="4"/>
      <c r="J638" s="4"/>
      <c r="K638" s="4"/>
      <c r="L638" s="4"/>
      <c r="M638" s="4"/>
      <c r="N638" s="4"/>
      <c r="O638" s="4"/>
      <c r="P638" s="4"/>
      <c r="Q638" s="4"/>
      <c r="R638" s="4"/>
      <c r="S638" s="4"/>
      <c r="T638" s="4"/>
      <c r="U638" s="4"/>
      <c r="V638" s="4"/>
      <c r="W638" s="4"/>
      <c r="X638" s="4"/>
      <c r="Y638" s="4"/>
      <c r="Z638" s="4"/>
    </row>
    <row r="639">
      <c r="A639" s="17" t="str">
        <f>'Almacén '!B665</f>
        <v/>
      </c>
      <c r="B639" s="18" t="str">
        <f>'Almacén '!D665</f>
        <v/>
      </c>
      <c r="C639" s="23">
        <f>'Almacén '!E665</f>
        <v>1</v>
      </c>
      <c r="D639" s="24" t="str">
        <f>'Almacén '!F665</f>
        <v/>
      </c>
      <c r="E639" s="24">
        <f>'Almacén '!G665</f>
        <v>0</v>
      </c>
      <c r="F639" s="21" t="str">
        <f>'Almacén '!A665</f>
        <v>OTR-042</v>
      </c>
      <c r="G639" s="4"/>
      <c r="H639" s="4"/>
      <c r="I639" s="4"/>
      <c r="J639" s="4"/>
      <c r="K639" s="4"/>
      <c r="L639" s="4"/>
      <c r="M639" s="4"/>
      <c r="N639" s="4"/>
      <c r="O639" s="4"/>
      <c r="P639" s="4"/>
      <c r="Q639" s="4"/>
      <c r="R639" s="4"/>
      <c r="S639" s="4"/>
      <c r="T639" s="4"/>
      <c r="U639" s="4"/>
      <c r="V639" s="4"/>
      <c r="W639" s="4"/>
      <c r="X639" s="4"/>
      <c r="Y639" s="4"/>
      <c r="Z639" s="4"/>
    </row>
    <row r="640">
      <c r="A640" s="17" t="str">
        <f>'Almacén '!B666</f>
        <v/>
      </c>
      <c r="B640" s="18" t="str">
        <f>'Almacén '!D666</f>
        <v/>
      </c>
      <c r="C640" s="23">
        <f>'Almacén '!E666</f>
        <v>1</v>
      </c>
      <c r="D640" s="24" t="str">
        <f>'Almacén '!F666</f>
        <v/>
      </c>
      <c r="E640" s="24">
        <f>'Almacén '!G666</f>
        <v>0</v>
      </c>
      <c r="F640" s="21" t="str">
        <f>'Almacén '!A666</f>
        <v>OTR-043</v>
      </c>
      <c r="G640" s="4"/>
      <c r="H640" s="4"/>
      <c r="I640" s="4"/>
      <c r="J640" s="4"/>
      <c r="K640" s="4"/>
      <c r="L640" s="4"/>
      <c r="M640" s="4"/>
      <c r="N640" s="4"/>
      <c r="O640" s="4"/>
      <c r="P640" s="4"/>
      <c r="Q640" s="4"/>
      <c r="R640" s="4"/>
      <c r="S640" s="4"/>
      <c r="T640" s="4"/>
      <c r="U640" s="4"/>
      <c r="V640" s="4"/>
      <c r="W640" s="4"/>
      <c r="X640" s="4"/>
      <c r="Y640" s="4"/>
      <c r="Z640" s="4"/>
    </row>
    <row r="641">
      <c r="A641" s="17" t="str">
        <f>'Almacén '!B667</f>
        <v/>
      </c>
      <c r="B641" s="18" t="str">
        <f>'Almacén '!D667</f>
        <v/>
      </c>
      <c r="C641" s="23">
        <f>'Almacén '!E667</f>
        <v>1</v>
      </c>
      <c r="D641" s="24" t="str">
        <f>'Almacén '!F667</f>
        <v/>
      </c>
      <c r="E641" s="24">
        <f>'Almacén '!G667</f>
        <v>0</v>
      </c>
      <c r="F641" s="21" t="str">
        <f>'Almacén '!A667</f>
        <v>OTR-044</v>
      </c>
      <c r="G641" s="4"/>
      <c r="H641" s="4"/>
      <c r="I641" s="4"/>
      <c r="J641" s="4"/>
      <c r="K641" s="4"/>
      <c r="L641" s="4"/>
      <c r="M641" s="4"/>
      <c r="N641" s="4"/>
      <c r="O641" s="4"/>
      <c r="P641" s="4"/>
      <c r="Q641" s="4"/>
      <c r="R641" s="4"/>
      <c r="S641" s="4"/>
      <c r="T641" s="4"/>
      <c r="U641" s="4"/>
      <c r="V641" s="4"/>
      <c r="W641" s="4"/>
      <c r="X641" s="4"/>
      <c r="Y641" s="4"/>
      <c r="Z641" s="4"/>
    </row>
    <row r="642">
      <c r="A642" s="17" t="str">
        <f>'Almacén '!B668</f>
        <v/>
      </c>
      <c r="B642" s="18" t="str">
        <f>'Almacén '!D668</f>
        <v/>
      </c>
      <c r="C642" s="23">
        <f>'Almacén '!E668</f>
        <v>1</v>
      </c>
      <c r="D642" s="24" t="str">
        <f>'Almacén '!F668</f>
        <v/>
      </c>
      <c r="E642" s="24">
        <f>'Almacén '!G668</f>
        <v>0</v>
      </c>
      <c r="F642" s="21" t="str">
        <f>'Almacén '!A668</f>
        <v>OTR-045</v>
      </c>
      <c r="G642" s="4"/>
      <c r="H642" s="4"/>
      <c r="I642" s="4"/>
      <c r="J642" s="4"/>
      <c r="K642" s="4"/>
      <c r="L642" s="4"/>
      <c r="M642" s="4"/>
      <c r="N642" s="4"/>
      <c r="O642" s="4"/>
      <c r="P642" s="4"/>
      <c r="Q642" s="4"/>
      <c r="R642" s="4"/>
      <c r="S642" s="4"/>
      <c r="T642" s="4"/>
      <c r="U642" s="4"/>
      <c r="V642" s="4"/>
      <c r="W642" s="4"/>
      <c r="X642" s="4"/>
      <c r="Y642" s="4"/>
      <c r="Z642" s="4"/>
    </row>
    <row r="643">
      <c r="A643" s="17" t="str">
        <f>'Almacén '!B669</f>
        <v/>
      </c>
      <c r="B643" s="18" t="str">
        <f>'Almacén '!D669</f>
        <v/>
      </c>
      <c r="C643" s="23">
        <f>'Almacén '!E669</f>
        <v>1</v>
      </c>
      <c r="D643" s="24" t="str">
        <f>'Almacén '!F669</f>
        <v/>
      </c>
      <c r="E643" s="24">
        <f>'Almacén '!G669</f>
        <v>0</v>
      </c>
      <c r="F643" s="21" t="str">
        <f>'Almacén '!A669</f>
        <v>OTR-046</v>
      </c>
      <c r="G643" s="4"/>
      <c r="H643" s="4"/>
      <c r="I643" s="4"/>
      <c r="J643" s="4"/>
      <c r="K643" s="4"/>
      <c r="L643" s="4"/>
      <c r="M643" s="4"/>
      <c r="N643" s="4"/>
      <c r="O643" s="4"/>
      <c r="P643" s="4"/>
      <c r="Q643" s="4"/>
      <c r="R643" s="4"/>
      <c r="S643" s="4"/>
      <c r="T643" s="4"/>
      <c r="U643" s="4"/>
      <c r="V643" s="4"/>
      <c r="W643" s="4"/>
      <c r="X643" s="4"/>
      <c r="Y643" s="4"/>
      <c r="Z643" s="4"/>
    </row>
    <row r="644">
      <c r="A644" s="17" t="str">
        <f>'Almacén '!B670</f>
        <v/>
      </c>
      <c r="B644" s="18" t="str">
        <f>'Almacén '!D670</f>
        <v/>
      </c>
      <c r="C644" s="23">
        <f>'Almacén '!E670</f>
        <v>1</v>
      </c>
      <c r="D644" s="24" t="str">
        <f>'Almacén '!F670</f>
        <v/>
      </c>
      <c r="E644" s="24">
        <f>'Almacén '!G670</f>
        <v>0</v>
      </c>
      <c r="F644" s="21" t="str">
        <f>'Almacén '!A670</f>
        <v>OTR-047</v>
      </c>
      <c r="G644" s="4"/>
      <c r="H644" s="4"/>
      <c r="I644" s="4"/>
      <c r="J644" s="4"/>
      <c r="K644" s="4"/>
      <c r="L644" s="4"/>
      <c r="M644" s="4"/>
      <c r="N644" s="4"/>
      <c r="O644" s="4"/>
      <c r="P644" s="4"/>
      <c r="Q644" s="4"/>
      <c r="R644" s="4"/>
      <c r="S644" s="4"/>
      <c r="T644" s="4"/>
      <c r="U644" s="4"/>
      <c r="V644" s="4"/>
      <c r="W644" s="4"/>
      <c r="X644" s="4"/>
      <c r="Y644" s="4"/>
      <c r="Z644" s="4"/>
    </row>
    <row r="645">
      <c r="A645" s="17" t="str">
        <f>'Almacén '!B671</f>
        <v/>
      </c>
      <c r="B645" s="18" t="str">
        <f>'Almacén '!D671</f>
        <v/>
      </c>
      <c r="C645" s="23">
        <f>'Almacén '!E671</f>
        <v>1</v>
      </c>
      <c r="D645" s="24" t="str">
        <f>'Almacén '!F671</f>
        <v/>
      </c>
      <c r="E645" s="24">
        <f>'Almacén '!G671</f>
        <v>0</v>
      </c>
      <c r="F645" s="21" t="str">
        <f>'Almacén '!A671</f>
        <v>OTR-048</v>
      </c>
      <c r="G645" s="4"/>
      <c r="H645" s="4"/>
      <c r="I645" s="4"/>
      <c r="J645" s="4"/>
      <c r="K645" s="4"/>
      <c r="L645" s="4"/>
      <c r="M645" s="4"/>
      <c r="N645" s="4"/>
      <c r="O645" s="4"/>
      <c r="P645" s="4"/>
      <c r="Q645" s="4"/>
      <c r="R645" s="4"/>
      <c r="S645" s="4"/>
      <c r="T645" s="4"/>
      <c r="U645" s="4"/>
      <c r="V645" s="4"/>
      <c r="W645" s="4"/>
      <c r="X645" s="4"/>
      <c r="Y645" s="4"/>
      <c r="Z645" s="4"/>
    </row>
    <row r="646">
      <c r="A646" s="17" t="str">
        <f>'Almacén '!B672</f>
        <v/>
      </c>
      <c r="B646" s="18" t="str">
        <f>'Almacén '!D672</f>
        <v/>
      </c>
      <c r="C646" s="23">
        <f>'Almacén '!E672</f>
        <v>1</v>
      </c>
      <c r="D646" s="24" t="str">
        <f>'Almacén '!F672</f>
        <v/>
      </c>
      <c r="E646" s="24">
        <f>'Almacén '!G672</f>
        <v>0</v>
      </c>
      <c r="F646" s="21" t="str">
        <f>'Almacén '!A672</f>
        <v>OTR-049</v>
      </c>
      <c r="G646" s="4"/>
      <c r="H646" s="4"/>
      <c r="I646" s="4"/>
      <c r="J646" s="4"/>
      <c r="K646" s="4"/>
      <c r="L646" s="4"/>
      <c r="M646" s="4"/>
      <c r="N646" s="4"/>
      <c r="O646" s="4"/>
      <c r="P646" s="4"/>
      <c r="Q646" s="4"/>
      <c r="R646" s="4"/>
      <c r="S646" s="4"/>
      <c r="T646" s="4"/>
      <c r="U646" s="4"/>
      <c r="V646" s="4"/>
      <c r="W646" s="4"/>
      <c r="X646" s="4"/>
      <c r="Y646" s="4"/>
      <c r="Z646" s="4"/>
    </row>
    <row r="647">
      <c r="A647" s="17" t="str">
        <f>'Almacén '!B673</f>
        <v/>
      </c>
      <c r="B647" s="18" t="str">
        <f>'Almacén '!D673</f>
        <v/>
      </c>
      <c r="C647" s="23">
        <f>'Almacén '!E673</f>
        <v>1</v>
      </c>
      <c r="D647" s="24" t="str">
        <f>'Almacén '!F673</f>
        <v/>
      </c>
      <c r="E647" s="24">
        <f>'Almacén '!G673</f>
        <v>0</v>
      </c>
      <c r="F647" s="21" t="str">
        <f>'Almacén '!A673</f>
        <v>OTR-050</v>
      </c>
      <c r="G647" s="4"/>
      <c r="H647" s="4"/>
      <c r="I647" s="4"/>
      <c r="J647" s="4"/>
      <c r="K647" s="4"/>
      <c r="L647" s="4"/>
      <c r="M647" s="4"/>
      <c r="N647" s="4"/>
      <c r="O647" s="4"/>
      <c r="P647" s="4"/>
      <c r="Q647" s="4"/>
      <c r="R647" s="4"/>
      <c r="S647" s="4"/>
      <c r="T647" s="4"/>
      <c r="U647" s="4"/>
      <c r="V647" s="4"/>
      <c r="W647" s="4"/>
      <c r="X647" s="4"/>
      <c r="Y647" s="4"/>
      <c r="Z647" s="4"/>
    </row>
    <row r="648">
      <c r="A648" s="17" t="str">
        <f>'Almacén '!B674</f>
        <v/>
      </c>
      <c r="B648" s="18" t="str">
        <f>'Almacén '!D674</f>
        <v/>
      </c>
      <c r="C648" s="23">
        <f>'Almacén '!E674</f>
        <v>1</v>
      </c>
      <c r="D648" s="24" t="str">
        <f>'Almacén '!F674</f>
        <v/>
      </c>
      <c r="E648" s="24">
        <f>'Almacén '!G674</f>
        <v>0</v>
      </c>
      <c r="F648" s="21" t="str">
        <f>'Almacén '!A674</f>
        <v>OTR-051</v>
      </c>
      <c r="G648" s="4"/>
      <c r="H648" s="4"/>
      <c r="I648" s="4"/>
      <c r="J648" s="4"/>
      <c r="K648" s="4"/>
      <c r="L648" s="4"/>
      <c r="M648" s="4"/>
      <c r="N648" s="4"/>
      <c r="O648" s="4"/>
      <c r="P648" s="4"/>
      <c r="Q648" s="4"/>
      <c r="R648" s="4"/>
      <c r="S648" s="4"/>
      <c r="T648" s="4"/>
      <c r="U648" s="4"/>
      <c r="V648" s="4"/>
      <c r="W648" s="4"/>
      <c r="X648" s="4"/>
      <c r="Y648" s="4"/>
      <c r="Z648" s="4"/>
    </row>
    <row r="649">
      <c r="A649" s="17" t="str">
        <f>'Almacén '!B675</f>
        <v/>
      </c>
      <c r="B649" s="18" t="str">
        <f>'Almacén '!D675</f>
        <v/>
      </c>
      <c r="C649" s="23">
        <f>'Almacén '!E675</f>
        <v>1</v>
      </c>
      <c r="D649" s="24" t="str">
        <f>'Almacén '!F675</f>
        <v/>
      </c>
      <c r="E649" s="24">
        <f>'Almacén '!G675</f>
        <v>0</v>
      </c>
      <c r="F649" s="21" t="str">
        <f>'Almacén '!A675</f>
        <v>OTR-052</v>
      </c>
      <c r="G649" s="4"/>
      <c r="H649" s="4"/>
      <c r="I649" s="4"/>
      <c r="J649" s="4"/>
      <c r="K649" s="4"/>
      <c r="L649" s="4"/>
      <c r="M649" s="4"/>
      <c r="N649" s="4"/>
      <c r="O649" s="4"/>
      <c r="P649" s="4"/>
      <c r="Q649" s="4"/>
      <c r="R649" s="4"/>
      <c r="S649" s="4"/>
      <c r="T649" s="4"/>
      <c r="U649" s="4"/>
      <c r="V649" s="4"/>
      <c r="W649" s="4"/>
      <c r="X649" s="4"/>
      <c r="Y649" s="4"/>
      <c r="Z649" s="4"/>
    </row>
    <row r="650">
      <c r="A650" s="17" t="str">
        <f>'Almacén '!B676</f>
        <v/>
      </c>
      <c r="B650" s="18" t="str">
        <f>'Almacén '!D676</f>
        <v/>
      </c>
      <c r="C650" s="23">
        <f>'Almacén '!E676</f>
        <v>1</v>
      </c>
      <c r="D650" s="24" t="str">
        <f>'Almacén '!F676</f>
        <v/>
      </c>
      <c r="E650" s="24">
        <f>'Almacén '!G676</f>
        <v>0</v>
      </c>
      <c r="F650" s="21" t="str">
        <f>'Almacén '!A676</f>
        <v>OTR-053</v>
      </c>
      <c r="G650" s="4"/>
      <c r="H650" s="4"/>
      <c r="I650" s="4"/>
      <c r="J650" s="4"/>
      <c r="K650" s="4"/>
      <c r="L650" s="4"/>
      <c r="M650" s="4"/>
      <c r="N650" s="4"/>
      <c r="O650" s="4"/>
      <c r="P650" s="4"/>
      <c r="Q650" s="4"/>
      <c r="R650" s="4"/>
      <c r="S650" s="4"/>
      <c r="T650" s="4"/>
      <c r="U650" s="4"/>
      <c r="V650" s="4"/>
      <c r="W650" s="4"/>
      <c r="X650" s="4"/>
      <c r="Y650" s="4"/>
      <c r="Z650" s="4"/>
    </row>
    <row r="651">
      <c r="A651" s="17" t="str">
        <f>'Almacén '!B677</f>
        <v/>
      </c>
      <c r="B651" s="18" t="str">
        <f>'Almacén '!D677</f>
        <v/>
      </c>
      <c r="C651" s="23">
        <f>'Almacén '!E677</f>
        <v>1</v>
      </c>
      <c r="D651" s="24" t="str">
        <f>'Almacén '!F677</f>
        <v/>
      </c>
      <c r="E651" s="24">
        <f>'Almacén '!G677</f>
        <v>0</v>
      </c>
      <c r="F651" s="21" t="str">
        <f>'Almacén '!A677</f>
        <v>OTR-054</v>
      </c>
      <c r="G651" s="4"/>
      <c r="H651" s="4"/>
      <c r="I651" s="4"/>
      <c r="J651" s="4"/>
      <c r="K651" s="4"/>
      <c r="L651" s="4"/>
      <c r="M651" s="4"/>
      <c r="N651" s="4"/>
      <c r="O651" s="4"/>
      <c r="P651" s="4"/>
      <c r="Q651" s="4"/>
      <c r="R651" s="4"/>
      <c r="S651" s="4"/>
      <c r="T651" s="4"/>
      <c r="U651" s="4"/>
      <c r="V651" s="4"/>
      <c r="W651" s="4"/>
      <c r="X651" s="4"/>
      <c r="Y651" s="4"/>
      <c r="Z651" s="4"/>
    </row>
    <row r="652">
      <c r="A652" s="17" t="str">
        <f>'Almacén '!B678</f>
        <v/>
      </c>
      <c r="B652" s="18" t="str">
        <f>'Almacén '!D678</f>
        <v/>
      </c>
      <c r="C652" s="23">
        <f>'Almacén '!E678</f>
        <v>1</v>
      </c>
      <c r="D652" s="24" t="str">
        <f>'Almacén '!F678</f>
        <v/>
      </c>
      <c r="E652" s="24">
        <f>'Almacén '!G678</f>
        <v>0</v>
      </c>
      <c r="F652" s="21" t="str">
        <f>'Almacén '!A678</f>
        <v>OTR-055</v>
      </c>
      <c r="G652" s="4"/>
      <c r="H652" s="4"/>
      <c r="I652" s="4"/>
      <c r="J652" s="4"/>
      <c r="K652" s="4"/>
      <c r="L652" s="4"/>
      <c r="M652" s="4"/>
      <c r="N652" s="4"/>
      <c r="O652" s="4"/>
      <c r="P652" s="4"/>
      <c r="Q652" s="4"/>
      <c r="R652" s="4"/>
      <c r="S652" s="4"/>
      <c r="T652" s="4"/>
      <c r="U652" s="4"/>
      <c r="V652" s="4"/>
      <c r="W652" s="4"/>
      <c r="X652" s="4"/>
      <c r="Y652" s="4"/>
      <c r="Z652" s="4"/>
    </row>
    <row r="653">
      <c r="A653" s="17" t="str">
        <f>'Almacén '!B679</f>
        <v/>
      </c>
      <c r="B653" s="18" t="str">
        <f>'Almacén '!D679</f>
        <v/>
      </c>
      <c r="C653" s="23">
        <f>'Almacén '!E679</f>
        <v>1</v>
      </c>
      <c r="D653" s="24" t="str">
        <f>'Almacén '!F679</f>
        <v/>
      </c>
      <c r="E653" s="24">
        <f>'Almacén '!G679</f>
        <v>0</v>
      </c>
      <c r="F653" s="21" t="str">
        <f>'Almacén '!A679</f>
        <v>OTR-056</v>
      </c>
      <c r="G653" s="4"/>
      <c r="H653" s="4"/>
      <c r="I653" s="4"/>
      <c r="J653" s="4"/>
      <c r="K653" s="4"/>
      <c r="L653" s="4"/>
      <c r="M653" s="4"/>
      <c r="N653" s="4"/>
      <c r="O653" s="4"/>
      <c r="P653" s="4"/>
      <c r="Q653" s="4"/>
      <c r="R653" s="4"/>
      <c r="S653" s="4"/>
      <c r="T653" s="4"/>
      <c r="U653" s="4"/>
      <c r="V653" s="4"/>
      <c r="W653" s="4"/>
      <c r="X653" s="4"/>
      <c r="Y653" s="4"/>
      <c r="Z653" s="4"/>
    </row>
    <row r="654">
      <c r="A654" s="17" t="str">
        <f>'Almacén '!B680</f>
        <v/>
      </c>
      <c r="B654" s="18" t="str">
        <f>'Almacén '!D680</f>
        <v/>
      </c>
      <c r="C654" s="23">
        <f>'Almacén '!E680</f>
        <v>1</v>
      </c>
      <c r="D654" s="24" t="str">
        <f>'Almacén '!F680</f>
        <v/>
      </c>
      <c r="E654" s="24">
        <f>'Almacén '!G680</f>
        <v>0</v>
      </c>
      <c r="F654" s="21" t="str">
        <f>'Almacén '!A680</f>
        <v>OTR-057</v>
      </c>
      <c r="G654" s="4"/>
      <c r="H654" s="4"/>
      <c r="I654" s="4"/>
      <c r="J654" s="4"/>
      <c r="K654" s="4"/>
      <c r="L654" s="4"/>
      <c r="M654" s="4"/>
      <c r="N654" s="4"/>
      <c r="O654" s="4"/>
      <c r="P654" s="4"/>
      <c r="Q654" s="4"/>
      <c r="R654" s="4"/>
      <c r="S654" s="4"/>
      <c r="T654" s="4"/>
      <c r="U654" s="4"/>
      <c r="V654" s="4"/>
      <c r="W654" s="4"/>
      <c r="X654" s="4"/>
      <c r="Y654" s="4"/>
      <c r="Z654" s="4"/>
    </row>
    <row r="655">
      <c r="A655" s="17" t="str">
        <f>'Almacén '!B681</f>
        <v/>
      </c>
      <c r="B655" s="18" t="str">
        <f>'Almacén '!D681</f>
        <v/>
      </c>
      <c r="C655" s="23">
        <f>'Almacén '!E681</f>
        <v>1</v>
      </c>
      <c r="D655" s="24" t="str">
        <f>'Almacén '!F681</f>
        <v/>
      </c>
      <c r="E655" s="24">
        <f>'Almacén '!G681</f>
        <v>0</v>
      </c>
      <c r="F655" s="21" t="str">
        <f>'Almacén '!A681</f>
        <v>OTR-058</v>
      </c>
      <c r="G655" s="4"/>
      <c r="H655" s="4"/>
      <c r="I655" s="4"/>
      <c r="J655" s="4"/>
      <c r="K655" s="4"/>
      <c r="L655" s="4"/>
      <c r="M655" s="4"/>
      <c r="N655" s="4"/>
      <c r="O655" s="4"/>
      <c r="P655" s="4"/>
      <c r="Q655" s="4"/>
      <c r="R655" s="4"/>
      <c r="S655" s="4"/>
      <c r="T655" s="4"/>
      <c r="U655" s="4"/>
      <c r="V655" s="4"/>
      <c r="W655" s="4"/>
      <c r="X655" s="4"/>
      <c r="Y655" s="4"/>
      <c r="Z655" s="4"/>
    </row>
    <row r="656">
      <c r="A656" s="17" t="str">
        <f>'Almacén '!B682</f>
        <v/>
      </c>
      <c r="B656" s="18" t="str">
        <f>'Almacén '!D682</f>
        <v/>
      </c>
      <c r="C656" s="23">
        <f>'Almacén '!E682</f>
        <v>1</v>
      </c>
      <c r="D656" s="24" t="str">
        <f>'Almacén '!F682</f>
        <v/>
      </c>
      <c r="E656" s="24">
        <f>'Almacén '!G682</f>
        <v>0</v>
      </c>
      <c r="F656" s="21" t="str">
        <f>'Almacén '!A682</f>
        <v>OTR-059</v>
      </c>
      <c r="G656" s="4"/>
      <c r="H656" s="4"/>
      <c r="I656" s="4"/>
      <c r="J656" s="4"/>
      <c r="K656" s="4"/>
      <c r="L656" s="4"/>
      <c r="M656" s="4"/>
      <c r="N656" s="4"/>
      <c r="O656" s="4"/>
      <c r="P656" s="4"/>
      <c r="Q656" s="4"/>
      <c r="R656" s="4"/>
      <c r="S656" s="4"/>
      <c r="T656" s="4"/>
      <c r="U656" s="4"/>
      <c r="V656" s="4"/>
      <c r="W656" s="4"/>
      <c r="X656" s="4"/>
      <c r="Y656" s="4"/>
      <c r="Z656" s="4"/>
    </row>
    <row r="657">
      <c r="A657" s="17" t="str">
        <f>'Almacén '!B683</f>
        <v/>
      </c>
      <c r="B657" s="18" t="str">
        <f>'Almacén '!D683</f>
        <v/>
      </c>
      <c r="C657" s="23">
        <f>'Almacén '!E683</f>
        <v>1</v>
      </c>
      <c r="D657" s="24" t="str">
        <f>'Almacén '!F683</f>
        <v/>
      </c>
      <c r="E657" s="24">
        <f>'Almacén '!G683</f>
        <v>0</v>
      </c>
      <c r="F657" s="21" t="str">
        <f>'Almacén '!A683</f>
        <v>OTR-060</v>
      </c>
      <c r="G657" s="4"/>
      <c r="H657" s="4"/>
      <c r="I657" s="4"/>
      <c r="J657" s="4"/>
      <c r="K657" s="4"/>
      <c r="L657" s="4"/>
      <c r="M657" s="4"/>
      <c r="N657" s="4"/>
      <c r="O657" s="4"/>
      <c r="P657" s="4"/>
      <c r="Q657" s="4"/>
      <c r="R657" s="4"/>
      <c r="S657" s="4"/>
      <c r="T657" s="4"/>
      <c r="U657" s="4"/>
      <c r="V657" s="4"/>
      <c r="W657" s="4"/>
      <c r="X657" s="4"/>
      <c r="Y657" s="4"/>
      <c r="Z657" s="4"/>
    </row>
    <row r="658">
      <c r="A658" s="17" t="str">
        <f>'Almacén '!B684</f>
        <v/>
      </c>
      <c r="B658" s="18" t="str">
        <f>'Almacén '!D684</f>
        <v/>
      </c>
      <c r="C658" s="23">
        <f>'Almacén '!E684</f>
        <v>1</v>
      </c>
      <c r="D658" s="24" t="str">
        <f>'Almacén '!F684</f>
        <v/>
      </c>
      <c r="E658" s="24">
        <f>'Almacén '!G684</f>
        <v>0</v>
      </c>
      <c r="F658" s="21" t="str">
        <f>'Almacén '!A684</f>
        <v>OTR-061</v>
      </c>
      <c r="G658" s="4"/>
      <c r="H658" s="4"/>
      <c r="I658" s="4"/>
      <c r="J658" s="4"/>
      <c r="K658" s="4"/>
      <c r="L658" s="4"/>
      <c r="M658" s="4"/>
      <c r="N658" s="4"/>
      <c r="O658" s="4"/>
      <c r="P658" s="4"/>
      <c r="Q658" s="4"/>
      <c r="R658" s="4"/>
      <c r="S658" s="4"/>
      <c r="T658" s="4"/>
      <c r="U658" s="4"/>
      <c r="V658" s="4"/>
      <c r="W658" s="4"/>
      <c r="X658" s="4"/>
      <c r="Y658" s="4"/>
      <c r="Z658" s="4"/>
    </row>
    <row r="659">
      <c r="A659" s="17" t="str">
        <f>'Almacén '!B685</f>
        <v/>
      </c>
      <c r="B659" s="18" t="str">
        <f>'Almacén '!D685</f>
        <v/>
      </c>
      <c r="C659" s="23">
        <f>'Almacén '!E685</f>
        <v>1</v>
      </c>
      <c r="D659" s="24" t="str">
        <f>'Almacén '!F685</f>
        <v/>
      </c>
      <c r="E659" s="24">
        <f>'Almacén '!G685</f>
        <v>0</v>
      </c>
      <c r="F659" s="21" t="str">
        <f>'Almacén '!A685</f>
        <v>OTR-062</v>
      </c>
      <c r="G659" s="4"/>
      <c r="H659" s="4"/>
      <c r="I659" s="4"/>
      <c r="J659" s="4"/>
      <c r="K659" s="4"/>
      <c r="L659" s="4"/>
      <c r="M659" s="4"/>
      <c r="N659" s="4"/>
      <c r="O659" s="4"/>
      <c r="P659" s="4"/>
      <c r="Q659" s="4"/>
      <c r="R659" s="4"/>
      <c r="S659" s="4"/>
      <c r="T659" s="4"/>
      <c r="U659" s="4"/>
      <c r="V659" s="4"/>
      <c r="W659" s="4"/>
      <c r="X659" s="4"/>
      <c r="Y659" s="4"/>
      <c r="Z659" s="4"/>
    </row>
    <row r="660">
      <c r="A660" s="17" t="str">
        <f>'Almacén '!B686</f>
        <v/>
      </c>
      <c r="B660" s="18" t="str">
        <f>'Almacén '!D686</f>
        <v/>
      </c>
      <c r="C660" s="23">
        <f>'Almacén '!E686</f>
        <v>1</v>
      </c>
      <c r="D660" s="24" t="str">
        <f>'Almacén '!F686</f>
        <v/>
      </c>
      <c r="E660" s="24">
        <f>'Almacén '!G686</f>
        <v>0</v>
      </c>
      <c r="F660" s="21" t="str">
        <f>'Almacén '!A686</f>
        <v>OTR-063</v>
      </c>
      <c r="G660" s="4"/>
      <c r="H660" s="4"/>
      <c r="I660" s="4"/>
      <c r="J660" s="4"/>
      <c r="K660" s="4"/>
      <c r="L660" s="4"/>
      <c r="M660" s="4"/>
      <c r="N660" s="4"/>
      <c r="O660" s="4"/>
      <c r="P660" s="4"/>
      <c r="Q660" s="4"/>
      <c r="R660" s="4"/>
      <c r="S660" s="4"/>
      <c r="T660" s="4"/>
      <c r="U660" s="4"/>
      <c r="V660" s="4"/>
      <c r="W660" s="4"/>
      <c r="X660" s="4"/>
      <c r="Y660" s="4"/>
      <c r="Z660" s="4"/>
    </row>
    <row r="661">
      <c r="A661" s="17" t="str">
        <f>'Almacén '!B687</f>
        <v/>
      </c>
      <c r="B661" s="18" t="str">
        <f>'Almacén '!D687</f>
        <v/>
      </c>
      <c r="C661" s="23">
        <f>'Almacén '!E687</f>
        <v>1</v>
      </c>
      <c r="D661" s="24" t="str">
        <f>'Almacén '!F687</f>
        <v/>
      </c>
      <c r="E661" s="24">
        <f>'Almacén '!G687</f>
        <v>0</v>
      </c>
      <c r="F661" s="21" t="str">
        <f>'Almacén '!A687</f>
        <v>OTR-064</v>
      </c>
      <c r="G661" s="4"/>
      <c r="H661" s="4"/>
      <c r="I661" s="4"/>
      <c r="J661" s="4"/>
      <c r="K661" s="4"/>
      <c r="L661" s="4"/>
      <c r="M661" s="4"/>
      <c r="N661" s="4"/>
      <c r="O661" s="4"/>
      <c r="P661" s="4"/>
      <c r="Q661" s="4"/>
      <c r="R661" s="4"/>
      <c r="S661" s="4"/>
      <c r="T661" s="4"/>
      <c r="U661" s="4"/>
      <c r="V661" s="4"/>
      <c r="W661" s="4"/>
      <c r="X661" s="4"/>
      <c r="Y661" s="4"/>
      <c r="Z661" s="4"/>
    </row>
    <row r="662">
      <c r="A662" s="17" t="str">
        <f>'Almacén '!B688</f>
        <v/>
      </c>
      <c r="B662" s="18" t="str">
        <f>'Almacén '!D688</f>
        <v/>
      </c>
      <c r="C662" s="23">
        <f>'Almacén '!E688</f>
        <v>1</v>
      </c>
      <c r="D662" s="24" t="str">
        <f>'Almacén '!F688</f>
        <v/>
      </c>
      <c r="E662" s="24">
        <f>'Almacén '!G688</f>
        <v>0</v>
      </c>
      <c r="F662" s="21" t="str">
        <f>'Almacén '!A688</f>
        <v>OTR-065</v>
      </c>
      <c r="G662" s="4"/>
      <c r="H662" s="4"/>
      <c r="I662" s="4"/>
      <c r="J662" s="4"/>
      <c r="K662" s="4"/>
      <c r="L662" s="4"/>
      <c r="M662" s="4"/>
      <c r="N662" s="4"/>
      <c r="O662" s="4"/>
      <c r="P662" s="4"/>
      <c r="Q662" s="4"/>
      <c r="R662" s="4"/>
      <c r="S662" s="4"/>
      <c r="T662" s="4"/>
      <c r="U662" s="4"/>
      <c r="V662" s="4"/>
      <c r="W662" s="4"/>
      <c r="X662" s="4"/>
      <c r="Y662" s="4"/>
      <c r="Z662" s="4"/>
    </row>
    <row r="663">
      <c r="A663" s="17" t="str">
        <f>'Almacén '!B689</f>
        <v/>
      </c>
      <c r="B663" s="18" t="str">
        <f>'Almacén '!D689</f>
        <v/>
      </c>
      <c r="C663" s="23">
        <f>'Almacén '!E689</f>
        <v>1</v>
      </c>
      <c r="D663" s="24" t="str">
        <f>'Almacén '!F689</f>
        <v/>
      </c>
      <c r="E663" s="24">
        <f>'Almacén '!G689</f>
        <v>0</v>
      </c>
      <c r="F663" s="21" t="str">
        <f>'Almacén '!A689</f>
        <v>OTR-066</v>
      </c>
      <c r="G663" s="4"/>
      <c r="H663" s="4"/>
      <c r="I663" s="4"/>
      <c r="J663" s="4"/>
      <c r="K663" s="4"/>
      <c r="L663" s="4"/>
      <c r="M663" s="4"/>
      <c r="N663" s="4"/>
      <c r="O663" s="4"/>
      <c r="P663" s="4"/>
      <c r="Q663" s="4"/>
      <c r="R663" s="4"/>
      <c r="S663" s="4"/>
      <c r="T663" s="4"/>
      <c r="U663" s="4"/>
      <c r="V663" s="4"/>
      <c r="W663" s="4"/>
      <c r="X663" s="4"/>
      <c r="Y663" s="4"/>
      <c r="Z663" s="4"/>
    </row>
    <row r="664">
      <c r="A664" s="17" t="str">
        <f>'Almacén '!B690</f>
        <v/>
      </c>
      <c r="B664" s="18" t="str">
        <f>'Almacén '!D690</f>
        <v/>
      </c>
      <c r="C664" s="23">
        <f>'Almacén '!E690</f>
        <v>1</v>
      </c>
      <c r="D664" s="24" t="str">
        <f>'Almacén '!F690</f>
        <v/>
      </c>
      <c r="E664" s="24">
        <f>'Almacén '!G690</f>
        <v>0</v>
      </c>
      <c r="F664" s="21" t="str">
        <f>'Almacén '!A690</f>
        <v>OTR-067</v>
      </c>
      <c r="G664" s="4"/>
      <c r="H664" s="4"/>
      <c r="I664" s="4"/>
      <c r="J664" s="4"/>
      <c r="K664" s="4"/>
      <c r="L664" s="4"/>
      <c r="M664" s="4"/>
      <c r="N664" s="4"/>
      <c r="O664" s="4"/>
      <c r="P664" s="4"/>
      <c r="Q664" s="4"/>
      <c r="R664" s="4"/>
      <c r="S664" s="4"/>
      <c r="T664" s="4"/>
      <c r="U664" s="4"/>
      <c r="V664" s="4"/>
      <c r="W664" s="4"/>
      <c r="X664" s="4"/>
      <c r="Y664" s="4"/>
      <c r="Z664" s="4"/>
    </row>
    <row r="665">
      <c r="A665" s="17" t="str">
        <f>'Almacén '!B691</f>
        <v/>
      </c>
      <c r="B665" s="18" t="str">
        <f>'Almacén '!D691</f>
        <v/>
      </c>
      <c r="C665" s="23">
        <f>'Almacén '!E691</f>
        <v>1</v>
      </c>
      <c r="D665" s="24" t="str">
        <f>'Almacén '!F691</f>
        <v/>
      </c>
      <c r="E665" s="24">
        <f>'Almacén '!G691</f>
        <v>0</v>
      </c>
      <c r="F665" s="21" t="str">
        <f>'Almacén '!A691</f>
        <v>OTR-068</v>
      </c>
      <c r="G665" s="4"/>
      <c r="H665" s="4"/>
      <c r="I665" s="4"/>
      <c r="J665" s="4"/>
      <c r="K665" s="4"/>
      <c r="L665" s="4"/>
      <c r="M665" s="4"/>
      <c r="N665" s="4"/>
      <c r="O665" s="4"/>
      <c r="P665" s="4"/>
      <c r="Q665" s="4"/>
      <c r="R665" s="4"/>
      <c r="S665" s="4"/>
      <c r="T665" s="4"/>
      <c r="U665" s="4"/>
      <c r="V665" s="4"/>
      <c r="W665" s="4"/>
      <c r="X665" s="4"/>
      <c r="Y665" s="4"/>
      <c r="Z665" s="4"/>
    </row>
    <row r="666">
      <c r="A666" s="17" t="str">
        <f>'Almacén '!B692</f>
        <v/>
      </c>
      <c r="B666" s="18" t="str">
        <f>'Almacén '!D692</f>
        <v/>
      </c>
      <c r="C666" s="23">
        <f>'Almacén '!E692</f>
        <v>1</v>
      </c>
      <c r="D666" s="24" t="str">
        <f>'Almacén '!F692</f>
        <v/>
      </c>
      <c r="E666" s="24">
        <f>'Almacén '!G692</f>
        <v>0</v>
      </c>
      <c r="F666" s="21" t="str">
        <f>'Almacén '!A692</f>
        <v>OTR-069</v>
      </c>
      <c r="G666" s="4"/>
      <c r="H666" s="4"/>
      <c r="I666" s="4"/>
      <c r="J666" s="4"/>
      <c r="K666" s="4"/>
      <c r="L666" s="4"/>
      <c r="M666" s="4"/>
      <c r="N666" s="4"/>
      <c r="O666" s="4"/>
      <c r="P666" s="4"/>
      <c r="Q666" s="4"/>
      <c r="R666" s="4"/>
      <c r="S666" s="4"/>
      <c r="T666" s="4"/>
      <c r="U666" s="4"/>
      <c r="V666" s="4"/>
      <c r="W666" s="4"/>
      <c r="X666" s="4"/>
      <c r="Y666" s="4"/>
      <c r="Z666" s="4"/>
    </row>
    <row r="667">
      <c r="A667" s="17" t="str">
        <f>'Almacén '!B693</f>
        <v/>
      </c>
      <c r="B667" s="18" t="str">
        <f>'Almacén '!D693</f>
        <v/>
      </c>
      <c r="C667" s="23">
        <f>'Almacén '!E693</f>
        <v>1</v>
      </c>
      <c r="D667" s="24" t="str">
        <f>'Almacén '!F693</f>
        <v/>
      </c>
      <c r="E667" s="24">
        <f>'Almacén '!G693</f>
        <v>0</v>
      </c>
      <c r="F667" s="21" t="str">
        <f>'Almacén '!A693</f>
        <v>OTR-070</v>
      </c>
      <c r="G667" s="4"/>
      <c r="H667" s="4"/>
      <c r="I667" s="4"/>
      <c r="J667" s="4"/>
      <c r="K667" s="4"/>
      <c r="L667" s="4"/>
      <c r="M667" s="4"/>
      <c r="N667" s="4"/>
      <c r="O667" s="4"/>
      <c r="P667" s="4"/>
      <c r="Q667" s="4"/>
      <c r="R667" s="4"/>
      <c r="S667" s="4"/>
      <c r="T667" s="4"/>
      <c r="U667" s="4"/>
      <c r="V667" s="4"/>
      <c r="W667" s="4"/>
      <c r="X667" s="4"/>
      <c r="Y667" s="4"/>
      <c r="Z667" s="4"/>
    </row>
    <row r="668">
      <c r="A668" s="17" t="str">
        <f>'Almacén '!B694</f>
        <v/>
      </c>
      <c r="B668" s="18" t="str">
        <f>'Almacén '!D694</f>
        <v/>
      </c>
      <c r="C668" s="23">
        <f>'Almacén '!E694</f>
        <v>1</v>
      </c>
      <c r="D668" s="24" t="str">
        <f>'Almacén '!F694</f>
        <v/>
      </c>
      <c r="E668" s="24">
        <f>'Almacén '!G694</f>
        <v>0</v>
      </c>
      <c r="F668" s="21" t="str">
        <f>'Almacén '!A694</f>
        <v>OTR-071</v>
      </c>
      <c r="G668" s="4"/>
      <c r="H668" s="4"/>
      <c r="I668" s="4"/>
      <c r="J668" s="4"/>
      <c r="K668" s="4"/>
      <c r="L668" s="4"/>
      <c r="M668" s="4"/>
      <c r="N668" s="4"/>
      <c r="O668" s="4"/>
      <c r="P668" s="4"/>
      <c r="Q668" s="4"/>
      <c r="R668" s="4"/>
      <c r="S668" s="4"/>
      <c r="T668" s="4"/>
      <c r="U668" s="4"/>
      <c r="V668" s="4"/>
      <c r="W668" s="4"/>
      <c r="X668" s="4"/>
      <c r="Y668" s="4"/>
      <c r="Z668" s="4"/>
    </row>
    <row r="669">
      <c r="A669" s="17" t="str">
        <f>'Almacén '!B695</f>
        <v/>
      </c>
      <c r="B669" s="18" t="str">
        <f>'Almacén '!D695</f>
        <v/>
      </c>
      <c r="C669" s="23">
        <f>'Almacén '!E695</f>
        <v>1</v>
      </c>
      <c r="D669" s="24" t="str">
        <f>'Almacén '!F695</f>
        <v/>
      </c>
      <c r="E669" s="24">
        <f>'Almacén '!G695</f>
        <v>0</v>
      </c>
      <c r="F669" s="21" t="str">
        <f>'Almacén '!A695</f>
        <v>OTR-072</v>
      </c>
      <c r="G669" s="4"/>
      <c r="H669" s="4"/>
      <c r="I669" s="4"/>
      <c r="J669" s="4"/>
      <c r="K669" s="4"/>
      <c r="L669" s="4"/>
      <c r="M669" s="4"/>
      <c r="N669" s="4"/>
      <c r="O669" s="4"/>
      <c r="P669" s="4"/>
      <c r="Q669" s="4"/>
      <c r="R669" s="4"/>
      <c r="S669" s="4"/>
      <c r="T669" s="4"/>
      <c r="U669" s="4"/>
      <c r="V669" s="4"/>
      <c r="W669" s="4"/>
      <c r="X669" s="4"/>
      <c r="Y669" s="4"/>
      <c r="Z669" s="4"/>
    </row>
    <row r="670">
      <c r="A670" s="17" t="str">
        <f>'Almacén '!B696</f>
        <v/>
      </c>
      <c r="B670" s="18" t="str">
        <f>'Almacén '!D696</f>
        <v/>
      </c>
      <c r="C670" s="23">
        <f>'Almacén '!E696</f>
        <v>1</v>
      </c>
      <c r="D670" s="24" t="str">
        <f>'Almacén '!F696</f>
        <v/>
      </c>
      <c r="E670" s="24">
        <f>'Almacén '!G696</f>
        <v>0</v>
      </c>
      <c r="F670" s="21" t="str">
        <f>'Almacén '!A696</f>
        <v>OTR-073</v>
      </c>
      <c r="G670" s="4"/>
      <c r="H670" s="4"/>
      <c r="I670" s="4"/>
      <c r="J670" s="4"/>
      <c r="K670" s="4"/>
      <c r="L670" s="4"/>
      <c r="M670" s="4"/>
      <c r="N670" s="4"/>
      <c r="O670" s="4"/>
      <c r="P670" s="4"/>
      <c r="Q670" s="4"/>
      <c r="R670" s="4"/>
      <c r="S670" s="4"/>
      <c r="T670" s="4"/>
      <c r="U670" s="4"/>
      <c r="V670" s="4"/>
      <c r="W670" s="4"/>
      <c r="X670" s="4"/>
      <c r="Y670" s="4"/>
      <c r="Z670" s="4"/>
    </row>
    <row r="671">
      <c r="A671" s="17" t="str">
        <f>'Almacén '!B697</f>
        <v/>
      </c>
      <c r="B671" s="18" t="str">
        <f>'Almacén '!D697</f>
        <v/>
      </c>
      <c r="C671" s="23">
        <f>'Almacén '!E697</f>
        <v>1</v>
      </c>
      <c r="D671" s="24" t="str">
        <f>'Almacén '!F697</f>
        <v/>
      </c>
      <c r="E671" s="24">
        <f>'Almacén '!G697</f>
        <v>0</v>
      </c>
      <c r="F671" s="21" t="str">
        <f>'Almacén '!A697</f>
        <v>OTR-074</v>
      </c>
      <c r="G671" s="4"/>
      <c r="H671" s="4"/>
      <c r="I671" s="4"/>
      <c r="J671" s="4"/>
      <c r="K671" s="4"/>
      <c r="L671" s="4"/>
      <c r="M671" s="4"/>
      <c r="N671" s="4"/>
      <c r="O671" s="4"/>
      <c r="P671" s="4"/>
      <c r="Q671" s="4"/>
      <c r="R671" s="4"/>
      <c r="S671" s="4"/>
      <c r="T671" s="4"/>
      <c r="U671" s="4"/>
      <c r="V671" s="4"/>
      <c r="W671" s="4"/>
      <c r="X671" s="4"/>
      <c r="Y671" s="4"/>
      <c r="Z671" s="4"/>
    </row>
    <row r="672">
      <c r="A672" s="17" t="str">
        <f>'Almacén '!B698</f>
        <v/>
      </c>
      <c r="B672" s="18" t="str">
        <f>'Almacén '!D698</f>
        <v/>
      </c>
      <c r="C672" s="23">
        <f>'Almacén '!E698</f>
        <v>1</v>
      </c>
      <c r="D672" s="24" t="str">
        <f>'Almacén '!F698</f>
        <v/>
      </c>
      <c r="E672" s="24">
        <f>'Almacén '!G698</f>
        <v>0</v>
      </c>
      <c r="F672" s="21" t="str">
        <f>'Almacén '!A698</f>
        <v>OTR-075</v>
      </c>
      <c r="G672" s="4"/>
      <c r="H672" s="4"/>
      <c r="I672" s="4"/>
      <c r="J672" s="4"/>
      <c r="K672" s="4"/>
      <c r="L672" s="4"/>
      <c r="M672" s="4"/>
      <c r="N672" s="4"/>
      <c r="O672" s="4"/>
      <c r="P672" s="4"/>
      <c r="Q672" s="4"/>
      <c r="R672" s="4"/>
      <c r="S672" s="4"/>
      <c r="T672" s="4"/>
      <c r="U672" s="4"/>
      <c r="V672" s="4"/>
      <c r="W672" s="4"/>
      <c r="X672" s="4"/>
      <c r="Y672" s="4"/>
      <c r="Z672" s="4"/>
    </row>
    <row r="673">
      <c r="A673" s="17" t="str">
        <f>'Almacén '!B699</f>
        <v/>
      </c>
      <c r="B673" s="18" t="str">
        <f>'Almacén '!D699</f>
        <v/>
      </c>
      <c r="C673" s="23">
        <f>'Almacén '!E699</f>
        <v>1</v>
      </c>
      <c r="D673" s="24" t="str">
        <f>'Almacén '!F699</f>
        <v/>
      </c>
      <c r="E673" s="24">
        <f>'Almacén '!G699</f>
        <v>0</v>
      </c>
      <c r="F673" s="21" t="str">
        <f>'Almacén '!A699</f>
        <v>OTR-076</v>
      </c>
      <c r="G673" s="4"/>
      <c r="H673" s="4"/>
      <c r="I673" s="4"/>
      <c r="J673" s="4"/>
      <c r="K673" s="4"/>
      <c r="L673" s="4"/>
      <c r="M673" s="4"/>
      <c r="N673" s="4"/>
      <c r="O673" s="4"/>
      <c r="P673" s="4"/>
      <c r="Q673" s="4"/>
      <c r="R673" s="4"/>
      <c r="S673" s="4"/>
      <c r="T673" s="4"/>
      <c r="U673" s="4"/>
      <c r="V673" s="4"/>
      <c r="W673" s="4"/>
      <c r="X673" s="4"/>
      <c r="Y673" s="4"/>
      <c r="Z673" s="4"/>
    </row>
    <row r="674">
      <c r="A674" s="17" t="str">
        <f>'Almacén '!B700</f>
        <v/>
      </c>
      <c r="B674" s="18" t="str">
        <f>'Almacén '!D700</f>
        <v/>
      </c>
      <c r="C674" s="23">
        <f>'Almacén '!E700</f>
        <v>1</v>
      </c>
      <c r="D674" s="24" t="str">
        <f>'Almacén '!F700</f>
        <v/>
      </c>
      <c r="E674" s="24">
        <f>'Almacén '!G700</f>
        <v>0</v>
      </c>
      <c r="F674" s="21" t="str">
        <f>'Almacén '!A700</f>
        <v>OTR-077</v>
      </c>
      <c r="G674" s="4"/>
      <c r="H674" s="4"/>
      <c r="I674" s="4"/>
      <c r="J674" s="4"/>
      <c r="K674" s="4"/>
      <c r="L674" s="4"/>
      <c r="M674" s="4"/>
      <c r="N674" s="4"/>
      <c r="O674" s="4"/>
      <c r="P674" s="4"/>
      <c r="Q674" s="4"/>
      <c r="R674" s="4"/>
      <c r="S674" s="4"/>
      <c r="T674" s="4"/>
      <c r="U674" s="4"/>
      <c r="V674" s="4"/>
      <c r="W674" s="4"/>
      <c r="X674" s="4"/>
      <c r="Y674" s="4"/>
      <c r="Z674" s="4"/>
    </row>
    <row r="675">
      <c r="A675" s="17" t="str">
        <f>'Almacén '!B701</f>
        <v/>
      </c>
      <c r="B675" s="18" t="str">
        <f>'Almacén '!D701</f>
        <v/>
      </c>
      <c r="C675" s="23">
        <f>'Almacén '!E701</f>
        <v>1</v>
      </c>
      <c r="D675" s="24" t="str">
        <f>'Almacén '!F701</f>
        <v/>
      </c>
      <c r="E675" s="24">
        <f>'Almacén '!G701</f>
        <v>0</v>
      </c>
      <c r="F675" s="21" t="str">
        <f>'Almacén '!A701</f>
        <v>OTR-078</v>
      </c>
      <c r="G675" s="4"/>
      <c r="H675" s="4"/>
      <c r="I675" s="4"/>
      <c r="J675" s="4"/>
      <c r="K675" s="4"/>
      <c r="L675" s="4"/>
      <c r="M675" s="4"/>
      <c r="N675" s="4"/>
      <c r="O675" s="4"/>
      <c r="P675" s="4"/>
      <c r="Q675" s="4"/>
      <c r="R675" s="4"/>
      <c r="S675" s="4"/>
      <c r="T675" s="4"/>
      <c r="U675" s="4"/>
      <c r="V675" s="4"/>
      <c r="W675" s="4"/>
      <c r="X675" s="4"/>
      <c r="Y675" s="4"/>
      <c r="Z675" s="4"/>
    </row>
    <row r="676">
      <c r="A676" s="17" t="str">
        <f>'Almacén '!B702</f>
        <v/>
      </c>
      <c r="B676" s="18" t="str">
        <f>'Almacén '!D702</f>
        <v/>
      </c>
      <c r="C676" s="23">
        <f>'Almacén '!E702</f>
        <v>1</v>
      </c>
      <c r="D676" s="24" t="str">
        <f>'Almacén '!F702</f>
        <v/>
      </c>
      <c r="E676" s="24">
        <f>'Almacén '!G702</f>
        <v>0</v>
      </c>
      <c r="F676" s="21" t="str">
        <f>'Almacén '!A702</f>
        <v>OTR-079</v>
      </c>
      <c r="G676" s="4"/>
      <c r="H676" s="4"/>
      <c r="I676" s="4"/>
      <c r="J676" s="4"/>
      <c r="K676" s="4"/>
      <c r="L676" s="4"/>
      <c r="M676" s="4"/>
      <c r="N676" s="4"/>
      <c r="O676" s="4"/>
      <c r="P676" s="4"/>
      <c r="Q676" s="4"/>
      <c r="R676" s="4"/>
      <c r="S676" s="4"/>
      <c r="T676" s="4"/>
      <c r="U676" s="4"/>
      <c r="V676" s="4"/>
      <c r="W676" s="4"/>
      <c r="X676" s="4"/>
      <c r="Y676" s="4"/>
      <c r="Z676" s="4"/>
    </row>
    <row r="677">
      <c r="A677" s="17" t="str">
        <f>'Almacén '!B703</f>
        <v/>
      </c>
      <c r="B677" s="18" t="str">
        <f>'Almacén '!D703</f>
        <v/>
      </c>
      <c r="C677" s="23">
        <f>'Almacén '!E703</f>
        <v>1</v>
      </c>
      <c r="D677" s="24" t="str">
        <f>'Almacén '!F703</f>
        <v/>
      </c>
      <c r="E677" s="24">
        <f>'Almacén '!G703</f>
        <v>0</v>
      </c>
      <c r="F677" s="21" t="str">
        <f>'Almacén '!A703</f>
        <v>OTR-080</v>
      </c>
      <c r="G677" s="4"/>
      <c r="H677" s="4"/>
      <c r="I677" s="4"/>
      <c r="J677" s="4"/>
      <c r="K677" s="4"/>
      <c r="L677" s="4"/>
      <c r="M677" s="4"/>
      <c r="N677" s="4"/>
      <c r="O677" s="4"/>
      <c r="P677" s="4"/>
      <c r="Q677" s="4"/>
      <c r="R677" s="4"/>
      <c r="S677" s="4"/>
      <c r="T677" s="4"/>
      <c r="U677" s="4"/>
      <c r="V677" s="4"/>
      <c r="W677" s="4"/>
      <c r="X677" s="4"/>
      <c r="Y677" s="4"/>
      <c r="Z677" s="4"/>
    </row>
    <row r="678">
      <c r="A678" s="17" t="str">
        <f>'Almacén '!B704</f>
        <v/>
      </c>
      <c r="B678" s="18" t="str">
        <f>'Almacén '!D704</f>
        <v/>
      </c>
      <c r="C678" s="23">
        <f>'Almacén '!E704</f>
        <v>1</v>
      </c>
      <c r="D678" s="24" t="str">
        <f>'Almacén '!F704</f>
        <v/>
      </c>
      <c r="E678" s="24">
        <f>'Almacén '!G704</f>
        <v>0</v>
      </c>
      <c r="F678" s="21" t="str">
        <f>'Almacén '!A704</f>
        <v>OTR-081</v>
      </c>
      <c r="G678" s="4"/>
      <c r="H678" s="4"/>
      <c r="I678" s="4"/>
      <c r="J678" s="4"/>
      <c r="K678" s="4"/>
      <c r="L678" s="4"/>
      <c r="M678" s="4"/>
      <c r="N678" s="4"/>
      <c r="O678" s="4"/>
      <c r="P678" s="4"/>
      <c r="Q678" s="4"/>
      <c r="R678" s="4"/>
      <c r="S678" s="4"/>
      <c r="T678" s="4"/>
      <c r="U678" s="4"/>
      <c r="V678" s="4"/>
      <c r="W678" s="4"/>
      <c r="X678" s="4"/>
      <c r="Y678" s="4"/>
      <c r="Z678" s="4"/>
    </row>
    <row r="679">
      <c r="A679" s="17" t="str">
        <f>'Almacén '!B705</f>
        <v/>
      </c>
      <c r="B679" s="18" t="str">
        <f>'Almacén '!D705</f>
        <v/>
      </c>
      <c r="C679" s="23">
        <f>'Almacén '!E705</f>
        <v>1</v>
      </c>
      <c r="D679" s="24" t="str">
        <f>'Almacén '!F705</f>
        <v/>
      </c>
      <c r="E679" s="24">
        <f>'Almacén '!G705</f>
        <v>0</v>
      </c>
      <c r="F679" s="21" t="str">
        <f>'Almacén '!A705</f>
        <v>OTR-082</v>
      </c>
      <c r="G679" s="4"/>
      <c r="H679" s="4"/>
      <c r="I679" s="4"/>
      <c r="J679" s="4"/>
      <c r="K679" s="4"/>
      <c r="L679" s="4"/>
      <c r="M679" s="4"/>
      <c r="N679" s="4"/>
      <c r="O679" s="4"/>
      <c r="P679" s="4"/>
      <c r="Q679" s="4"/>
      <c r="R679" s="4"/>
      <c r="S679" s="4"/>
      <c r="T679" s="4"/>
      <c r="U679" s="4"/>
      <c r="V679" s="4"/>
      <c r="W679" s="4"/>
      <c r="X679" s="4"/>
      <c r="Y679" s="4"/>
      <c r="Z679" s="4"/>
    </row>
    <row r="680">
      <c r="A680" s="17" t="str">
        <f>'Almacén '!B706</f>
        <v/>
      </c>
      <c r="B680" s="18" t="str">
        <f>'Almacén '!D706</f>
        <v/>
      </c>
      <c r="C680" s="23">
        <f>'Almacén '!E706</f>
        <v>1</v>
      </c>
      <c r="D680" s="24" t="str">
        <f>'Almacén '!F706</f>
        <v/>
      </c>
      <c r="E680" s="24">
        <f>'Almacén '!G706</f>
        <v>0</v>
      </c>
      <c r="F680" s="21" t="str">
        <f>'Almacén '!A706</f>
        <v>OTR-083</v>
      </c>
      <c r="G680" s="4"/>
      <c r="H680" s="4"/>
      <c r="I680" s="4"/>
      <c r="J680" s="4"/>
      <c r="K680" s="4"/>
      <c r="L680" s="4"/>
      <c r="M680" s="4"/>
      <c r="N680" s="4"/>
      <c r="O680" s="4"/>
      <c r="P680" s="4"/>
      <c r="Q680" s="4"/>
      <c r="R680" s="4"/>
      <c r="S680" s="4"/>
      <c r="T680" s="4"/>
      <c r="U680" s="4"/>
      <c r="V680" s="4"/>
      <c r="W680" s="4"/>
      <c r="X680" s="4"/>
      <c r="Y680" s="4"/>
      <c r="Z680" s="4"/>
    </row>
    <row r="681">
      <c r="A681" s="17" t="str">
        <f>'Almacén '!B707</f>
        <v/>
      </c>
      <c r="B681" s="18" t="str">
        <f>'Almacén '!D707</f>
        <v/>
      </c>
      <c r="C681" s="23">
        <f>'Almacén '!E707</f>
        <v>1</v>
      </c>
      <c r="D681" s="24" t="str">
        <f>'Almacén '!F707</f>
        <v/>
      </c>
      <c r="E681" s="24">
        <f>'Almacén '!G707</f>
        <v>0</v>
      </c>
      <c r="F681" s="21" t="str">
        <f>'Almacén '!A707</f>
        <v>OTR-084</v>
      </c>
      <c r="G681" s="4"/>
      <c r="H681" s="4"/>
      <c r="I681" s="4"/>
      <c r="J681" s="4"/>
      <c r="K681" s="4"/>
      <c r="L681" s="4"/>
      <c r="M681" s="4"/>
      <c r="N681" s="4"/>
      <c r="O681" s="4"/>
      <c r="P681" s="4"/>
      <c r="Q681" s="4"/>
      <c r="R681" s="4"/>
      <c r="S681" s="4"/>
      <c r="T681" s="4"/>
      <c r="U681" s="4"/>
      <c r="V681" s="4"/>
      <c r="W681" s="4"/>
      <c r="X681" s="4"/>
      <c r="Y681" s="4"/>
      <c r="Z681" s="4"/>
    </row>
    <row r="682">
      <c r="A682" s="17" t="str">
        <f>'Almacén '!B708</f>
        <v/>
      </c>
      <c r="B682" s="18" t="str">
        <f>'Almacén '!D708</f>
        <v/>
      </c>
      <c r="C682" s="23">
        <f>'Almacén '!E708</f>
        <v>1</v>
      </c>
      <c r="D682" s="24" t="str">
        <f>'Almacén '!F708</f>
        <v/>
      </c>
      <c r="E682" s="24">
        <f>'Almacén '!G708</f>
        <v>0</v>
      </c>
      <c r="F682" s="21" t="str">
        <f>'Almacén '!A708</f>
        <v>OTR-085</v>
      </c>
      <c r="G682" s="4"/>
      <c r="H682" s="4"/>
      <c r="I682" s="4"/>
      <c r="J682" s="4"/>
      <c r="K682" s="4"/>
      <c r="L682" s="4"/>
      <c r="M682" s="4"/>
      <c r="N682" s="4"/>
      <c r="O682" s="4"/>
      <c r="P682" s="4"/>
      <c r="Q682" s="4"/>
      <c r="R682" s="4"/>
      <c r="S682" s="4"/>
      <c r="T682" s="4"/>
      <c r="U682" s="4"/>
      <c r="V682" s="4"/>
      <c r="W682" s="4"/>
      <c r="X682" s="4"/>
      <c r="Y682" s="4"/>
      <c r="Z682" s="4"/>
    </row>
    <row r="683">
      <c r="A683" s="17" t="str">
        <f>'Almacén '!B709</f>
        <v/>
      </c>
      <c r="B683" s="18" t="str">
        <f>'Almacén '!D709</f>
        <v/>
      </c>
      <c r="C683" s="23">
        <f>'Almacén '!E709</f>
        <v>1</v>
      </c>
      <c r="D683" s="24" t="str">
        <f>'Almacén '!F709</f>
        <v/>
      </c>
      <c r="E683" s="24">
        <f>'Almacén '!G709</f>
        <v>0</v>
      </c>
      <c r="F683" s="21" t="str">
        <f>'Almacén '!A709</f>
        <v>OTR-086</v>
      </c>
      <c r="G683" s="4"/>
      <c r="H683" s="4"/>
      <c r="I683" s="4"/>
      <c r="J683" s="4"/>
      <c r="K683" s="4"/>
      <c r="L683" s="4"/>
      <c r="M683" s="4"/>
      <c r="N683" s="4"/>
      <c r="O683" s="4"/>
      <c r="P683" s="4"/>
      <c r="Q683" s="4"/>
      <c r="R683" s="4"/>
      <c r="S683" s="4"/>
      <c r="T683" s="4"/>
      <c r="U683" s="4"/>
      <c r="V683" s="4"/>
      <c r="W683" s="4"/>
      <c r="X683" s="4"/>
      <c r="Y683" s="4"/>
      <c r="Z683" s="4"/>
    </row>
    <row r="684">
      <c r="A684" s="17" t="str">
        <f>'Almacén '!B710</f>
        <v/>
      </c>
      <c r="B684" s="18" t="str">
        <f>'Almacén '!D710</f>
        <v/>
      </c>
      <c r="C684" s="23">
        <f>'Almacén '!E710</f>
        <v>1</v>
      </c>
      <c r="D684" s="24" t="str">
        <f>'Almacén '!F710</f>
        <v/>
      </c>
      <c r="E684" s="24">
        <f>'Almacén '!G710</f>
        <v>0</v>
      </c>
      <c r="F684" s="21" t="str">
        <f>'Almacén '!A710</f>
        <v>OTR-087</v>
      </c>
      <c r="G684" s="4"/>
      <c r="H684" s="4"/>
      <c r="I684" s="4"/>
      <c r="J684" s="4"/>
      <c r="K684" s="4"/>
      <c r="L684" s="4"/>
      <c r="M684" s="4"/>
      <c r="N684" s="4"/>
      <c r="O684" s="4"/>
      <c r="P684" s="4"/>
      <c r="Q684" s="4"/>
      <c r="R684" s="4"/>
      <c r="S684" s="4"/>
      <c r="T684" s="4"/>
      <c r="U684" s="4"/>
      <c r="V684" s="4"/>
      <c r="W684" s="4"/>
      <c r="X684" s="4"/>
      <c r="Y684" s="4"/>
      <c r="Z684" s="4"/>
    </row>
    <row r="685">
      <c r="A685" s="17" t="str">
        <f>'Almacén '!B711</f>
        <v/>
      </c>
      <c r="B685" s="18" t="str">
        <f>'Almacén '!D711</f>
        <v/>
      </c>
      <c r="C685" s="23">
        <f>'Almacén '!E711</f>
        <v>1</v>
      </c>
      <c r="D685" s="24" t="str">
        <f>'Almacén '!F711</f>
        <v/>
      </c>
      <c r="E685" s="24">
        <f>'Almacén '!G711</f>
        <v>0</v>
      </c>
      <c r="F685" s="21" t="str">
        <f>'Almacén '!A711</f>
        <v>OTR-088</v>
      </c>
      <c r="G685" s="4"/>
      <c r="H685" s="4"/>
      <c r="I685" s="4"/>
      <c r="J685" s="4"/>
      <c r="K685" s="4"/>
      <c r="L685" s="4"/>
      <c r="M685" s="4"/>
      <c r="N685" s="4"/>
      <c r="O685" s="4"/>
      <c r="P685" s="4"/>
      <c r="Q685" s="4"/>
      <c r="R685" s="4"/>
      <c r="S685" s="4"/>
      <c r="T685" s="4"/>
      <c r="U685" s="4"/>
      <c r="V685" s="4"/>
      <c r="W685" s="4"/>
      <c r="X685" s="4"/>
      <c r="Y685" s="4"/>
      <c r="Z685" s="4"/>
    </row>
    <row r="686">
      <c r="A686" s="17" t="str">
        <f>'Almacén '!B712</f>
        <v/>
      </c>
      <c r="B686" s="18" t="str">
        <f>'Almacén '!D712</f>
        <v/>
      </c>
      <c r="C686" s="23">
        <f>'Almacén '!E712</f>
        <v>1</v>
      </c>
      <c r="D686" s="24" t="str">
        <f>'Almacén '!F712</f>
        <v/>
      </c>
      <c r="E686" s="24">
        <f>'Almacén '!G712</f>
        <v>0</v>
      </c>
      <c r="F686" s="21" t="str">
        <f>'Almacén '!A712</f>
        <v>OTR-089</v>
      </c>
      <c r="G686" s="4"/>
      <c r="H686" s="4"/>
      <c r="I686" s="4"/>
      <c r="J686" s="4"/>
      <c r="K686" s="4"/>
      <c r="L686" s="4"/>
      <c r="M686" s="4"/>
      <c r="N686" s="4"/>
      <c r="O686" s="4"/>
      <c r="P686" s="4"/>
      <c r="Q686" s="4"/>
      <c r="R686" s="4"/>
      <c r="S686" s="4"/>
      <c r="T686" s="4"/>
      <c r="U686" s="4"/>
      <c r="V686" s="4"/>
      <c r="W686" s="4"/>
      <c r="X686" s="4"/>
      <c r="Y686" s="4"/>
      <c r="Z686" s="4"/>
    </row>
    <row r="687">
      <c r="A687" s="17" t="str">
        <f>'Almacén '!B713</f>
        <v/>
      </c>
      <c r="B687" s="18" t="str">
        <f>'Almacén '!D713</f>
        <v/>
      </c>
      <c r="C687" s="23">
        <f>'Almacén '!E713</f>
        <v>1</v>
      </c>
      <c r="D687" s="24" t="str">
        <f>'Almacén '!F713</f>
        <v/>
      </c>
      <c r="E687" s="24">
        <f>'Almacén '!G713</f>
        <v>0</v>
      </c>
      <c r="F687" s="21" t="str">
        <f>'Almacén '!A713</f>
        <v>OTR-090</v>
      </c>
      <c r="G687" s="4"/>
      <c r="H687" s="4"/>
      <c r="I687" s="4"/>
      <c r="J687" s="4"/>
      <c r="K687" s="4"/>
      <c r="L687" s="4"/>
      <c r="M687" s="4"/>
      <c r="N687" s="4"/>
      <c r="O687" s="4"/>
      <c r="P687" s="4"/>
      <c r="Q687" s="4"/>
      <c r="R687" s="4"/>
      <c r="S687" s="4"/>
      <c r="T687" s="4"/>
      <c r="U687" s="4"/>
      <c r="V687" s="4"/>
      <c r="W687" s="4"/>
      <c r="X687" s="4"/>
      <c r="Y687" s="4"/>
      <c r="Z687" s="4"/>
    </row>
    <row r="688">
      <c r="A688" s="17" t="str">
        <f>'Almacén '!B714</f>
        <v/>
      </c>
      <c r="B688" s="18" t="str">
        <f>'Almacén '!D714</f>
        <v/>
      </c>
      <c r="C688" s="23">
        <f>'Almacén '!E714</f>
        <v>1</v>
      </c>
      <c r="D688" s="24" t="str">
        <f>'Almacén '!F714</f>
        <v/>
      </c>
      <c r="E688" s="24">
        <f>'Almacén '!G714</f>
        <v>0</v>
      </c>
      <c r="F688" s="21" t="str">
        <f>'Almacén '!A714</f>
        <v>OTR-091</v>
      </c>
      <c r="G688" s="4"/>
      <c r="H688" s="4"/>
      <c r="I688" s="4"/>
      <c r="J688" s="4"/>
      <c r="K688" s="4"/>
      <c r="L688" s="4"/>
      <c r="M688" s="4"/>
      <c r="N688" s="4"/>
      <c r="O688" s="4"/>
      <c r="P688" s="4"/>
      <c r="Q688" s="4"/>
      <c r="R688" s="4"/>
      <c r="S688" s="4"/>
      <c r="T688" s="4"/>
      <c r="U688" s="4"/>
      <c r="V688" s="4"/>
      <c r="W688" s="4"/>
      <c r="X688" s="4"/>
      <c r="Y688" s="4"/>
      <c r="Z688" s="4"/>
    </row>
    <row r="689">
      <c r="A689" s="17" t="str">
        <f>'Almacén '!B715</f>
        <v/>
      </c>
      <c r="B689" s="18" t="str">
        <f>'Almacén '!D715</f>
        <v/>
      </c>
      <c r="C689" s="23">
        <f>'Almacén '!E715</f>
        <v>1</v>
      </c>
      <c r="D689" s="24" t="str">
        <f>'Almacén '!F715</f>
        <v/>
      </c>
      <c r="E689" s="24">
        <f>'Almacén '!G715</f>
        <v>0</v>
      </c>
      <c r="F689" s="21" t="str">
        <f>'Almacén '!A715</f>
        <v>OTR-092</v>
      </c>
      <c r="G689" s="4"/>
      <c r="H689" s="4"/>
      <c r="I689" s="4"/>
      <c r="J689" s="4"/>
      <c r="K689" s="4"/>
      <c r="L689" s="4"/>
      <c r="M689" s="4"/>
      <c r="N689" s="4"/>
      <c r="O689" s="4"/>
      <c r="P689" s="4"/>
      <c r="Q689" s="4"/>
      <c r="R689" s="4"/>
      <c r="S689" s="4"/>
      <c r="T689" s="4"/>
      <c r="U689" s="4"/>
      <c r="V689" s="4"/>
      <c r="W689" s="4"/>
      <c r="X689" s="4"/>
      <c r="Y689" s="4"/>
      <c r="Z689" s="4"/>
    </row>
    <row r="690">
      <c r="A690" s="17" t="str">
        <f>'Almacén '!B716</f>
        <v/>
      </c>
      <c r="B690" s="18" t="str">
        <f>'Almacén '!D716</f>
        <v/>
      </c>
      <c r="C690" s="23">
        <f>'Almacén '!E716</f>
        <v>1</v>
      </c>
      <c r="D690" s="24" t="str">
        <f>'Almacén '!F716</f>
        <v/>
      </c>
      <c r="E690" s="24">
        <f>'Almacén '!G716</f>
        <v>0</v>
      </c>
      <c r="F690" s="21" t="str">
        <f>'Almacén '!A716</f>
        <v>OTR-093</v>
      </c>
      <c r="G690" s="4"/>
      <c r="H690" s="4"/>
      <c r="I690" s="4"/>
      <c r="J690" s="4"/>
      <c r="K690" s="4"/>
      <c r="L690" s="4"/>
      <c r="M690" s="4"/>
      <c r="N690" s="4"/>
      <c r="O690" s="4"/>
      <c r="P690" s="4"/>
      <c r="Q690" s="4"/>
      <c r="R690" s="4"/>
      <c r="S690" s="4"/>
      <c r="T690" s="4"/>
      <c r="U690" s="4"/>
      <c r="V690" s="4"/>
      <c r="W690" s="4"/>
      <c r="X690" s="4"/>
      <c r="Y690" s="4"/>
      <c r="Z690" s="4"/>
    </row>
    <row r="691">
      <c r="A691" s="17" t="str">
        <f>'Almacén '!B717</f>
        <v/>
      </c>
      <c r="B691" s="18" t="str">
        <f>'Almacén '!D717</f>
        <v/>
      </c>
      <c r="C691" s="23">
        <f>'Almacén '!E717</f>
        <v>1</v>
      </c>
      <c r="D691" s="24" t="str">
        <f>'Almacén '!F717</f>
        <v/>
      </c>
      <c r="E691" s="24">
        <f>'Almacén '!G717</f>
        <v>0</v>
      </c>
      <c r="F691" s="21" t="str">
        <f>'Almacén '!A717</f>
        <v>OTR-094</v>
      </c>
      <c r="G691" s="4"/>
      <c r="H691" s="4"/>
      <c r="I691" s="4"/>
      <c r="J691" s="4"/>
      <c r="K691" s="4"/>
      <c r="L691" s="4"/>
      <c r="M691" s="4"/>
      <c r="N691" s="4"/>
      <c r="O691" s="4"/>
      <c r="P691" s="4"/>
      <c r="Q691" s="4"/>
      <c r="R691" s="4"/>
      <c r="S691" s="4"/>
      <c r="T691" s="4"/>
      <c r="U691" s="4"/>
      <c r="V691" s="4"/>
      <c r="W691" s="4"/>
      <c r="X691" s="4"/>
      <c r="Y691" s="4"/>
      <c r="Z691" s="4"/>
    </row>
    <row r="692">
      <c r="A692" s="17" t="str">
        <f>'Almacén '!B718</f>
        <v/>
      </c>
      <c r="B692" s="18" t="str">
        <f>'Almacén '!D718</f>
        <v/>
      </c>
      <c r="C692" s="23">
        <f>'Almacén '!E718</f>
        <v>1</v>
      </c>
      <c r="D692" s="24" t="str">
        <f>'Almacén '!F718</f>
        <v/>
      </c>
      <c r="E692" s="24">
        <f>'Almacén '!G718</f>
        <v>0</v>
      </c>
      <c r="F692" s="21" t="str">
        <f>'Almacén '!A718</f>
        <v>OTR-095</v>
      </c>
      <c r="G692" s="4"/>
      <c r="H692" s="4"/>
      <c r="I692" s="4"/>
      <c r="J692" s="4"/>
      <c r="K692" s="4"/>
      <c r="L692" s="4"/>
      <c r="M692" s="4"/>
      <c r="N692" s="4"/>
      <c r="O692" s="4"/>
      <c r="P692" s="4"/>
      <c r="Q692" s="4"/>
      <c r="R692" s="4"/>
      <c r="S692" s="4"/>
      <c r="T692" s="4"/>
      <c r="U692" s="4"/>
      <c r="V692" s="4"/>
      <c r="W692" s="4"/>
      <c r="X692" s="4"/>
      <c r="Y692" s="4"/>
      <c r="Z692" s="4"/>
    </row>
    <row r="693">
      <c r="A693" s="17" t="str">
        <f>'Almacén '!B719</f>
        <v/>
      </c>
      <c r="B693" s="18" t="str">
        <f>'Almacén '!D719</f>
        <v/>
      </c>
      <c r="C693" s="23">
        <f>'Almacén '!E719</f>
        <v>1</v>
      </c>
      <c r="D693" s="24" t="str">
        <f>'Almacén '!F719</f>
        <v/>
      </c>
      <c r="E693" s="24">
        <f>'Almacén '!G719</f>
        <v>0</v>
      </c>
      <c r="F693" s="21" t="str">
        <f>'Almacén '!A719</f>
        <v>OTR-096</v>
      </c>
      <c r="G693" s="4"/>
      <c r="H693" s="4"/>
      <c r="I693" s="4"/>
      <c r="J693" s="4"/>
      <c r="K693" s="4"/>
      <c r="L693" s="4"/>
      <c r="M693" s="4"/>
      <c r="N693" s="4"/>
      <c r="O693" s="4"/>
      <c r="P693" s="4"/>
      <c r="Q693" s="4"/>
      <c r="R693" s="4"/>
      <c r="S693" s="4"/>
      <c r="T693" s="4"/>
      <c r="U693" s="4"/>
      <c r="V693" s="4"/>
      <c r="W693" s="4"/>
      <c r="X693" s="4"/>
      <c r="Y693" s="4"/>
      <c r="Z693" s="4"/>
    </row>
    <row r="694">
      <c r="A694" s="17" t="str">
        <f>'Almacén '!B720</f>
        <v/>
      </c>
      <c r="B694" s="18" t="str">
        <f>'Almacén '!D720</f>
        <v/>
      </c>
      <c r="C694" s="23">
        <f>'Almacén '!E720</f>
        <v>1</v>
      </c>
      <c r="D694" s="24" t="str">
        <f>'Almacén '!F720</f>
        <v/>
      </c>
      <c r="E694" s="24">
        <f>'Almacén '!G720</f>
        <v>0</v>
      </c>
      <c r="F694" s="21" t="str">
        <f>'Almacén '!A720</f>
        <v>OTR-097</v>
      </c>
      <c r="G694" s="4"/>
      <c r="H694" s="4"/>
      <c r="I694" s="4"/>
      <c r="J694" s="4"/>
      <c r="K694" s="4"/>
      <c r="L694" s="4"/>
      <c r="M694" s="4"/>
      <c r="N694" s="4"/>
      <c r="O694" s="4"/>
      <c r="P694" s="4"/>
      <c r="Q694" s="4"/>
      <c r="R694" s="4"/>
      <c r="S694" s="4"/>
      <c r="T694" s="4"/>
      <c r="U694" s="4"/>
      <c r="V694" s="4"/>
      <c r="W694" s="4"/>
      <c r="X694" s="4"/>
      <c r="Y694" s="4"/>
      <c r="Z694" s="4"/>
    </row>
    <row r="695">
      <c r="A695" s="17" t="str">
        <f>'Almacén '!B721</f>
        <v/>
      </c>
      <c r="B695" s="18" t="str">
        <f>'Almacén '!D721</f>
        <v/>
      </c>
      <c r="C695" s="23">
        <f>'Almacén '!E721</f>
        <v>1</v>
      </c>
      <c r="D695" s="24" t="str">
        <f>'Almacén '!F721</f>
        <v/>
      </c>
      <c r="E695" s="24">
        <f>'Almacén '!G721</f>
        <v>0</v>
      </c>
      <c r="F695" s="21" t="str">
        <f>'Almacén '!A721</f>
        <v>OTR-098</v>
      </c>
      <c r="G695" s="4"/>
      <c r="H695" s="4"/>
      <c r="I695" s="4"/>
      <c r="J695" s="4"/>
      <c r="K695" s="4"/>
      <c r="L695" s="4"/>
      <c r="M695" s="4"/>
      <c r="N695" s="4"/>
      <c r="O695" s="4"/>
      <c r="P695" s="4"/>
      <c r="Q695" s="4"/>
      <c r="R695" s="4"/>
      <c r="S695" s="4"/>
      <c r="T695" s="4"/>
      <c r="U695" s="4"/>
      <c r="V695" s="4"/>
      <c r="W695" s="4"/>
      <c r="X695" s="4"/>
      <c r="Y695" s="4"/>
      <c r="Z695" s="4"/>
    </row>
    <row r="696">
      <c r="A696" s="17" t="str">
        <f>'Almacén '!B722</f>
        <v/>
      </c>
      <c r="B696" s="18" t="str">
        <f>'Almacén '!D722</f>
        <v/>
      </c>
      <c r="C696" s="23">
        <f>'Almacén '!E722</f>
        <v>1</v>
      </c>
      <c r="D696" s="24" t="str">
        <f>'Almacén '!F722</f>
        <v/>
      </c>
      <c r="E696" s="24">
        <f>'Almacén '!G722</f>
        <v>0</v>
      </c>
      <c r="F696" s="21" t="str">
        <f>'Almacén '!A722</f>
        <v>OTR-099</v>
      </c>
      <c r="G696" s="4"/>
      <c r="H696" s="4"/>
      <c r="I696" s="4"/>
      <c r="J696" s="4"/>
      <c r="K696" s="4"/>
      <c r="L696" s="4"/>
      <c r="M696" s="4"/>
      <c r="N696" s="4"/>
      <c r="O696" s="4"/>
      <c r="P696" s="4"/>
      <c r="Q696" s="4"/>
      <c r="R696" s="4"/>
      <c r="S696" s="4"/>
      <c r="T696" s="4"/>
      <c r="U696" s="4"/>
      <c r="V696" s="4"/>
      <c r="W696" s="4"/>
      <c r="X696" s="4"/>
      <c r="Y696" s="4"/>
      <c r="Z696" s="4"/>
    </row>
    <row r="697">
      <c r="A697" s="17" t="str">
        <f>'Almacén '!B723</f>
        <v/>
      </c>
      <c r="B697" s="18" t="str">
        <f>'Almacén '!D723</f>
        <v/>
      </c>
      <c r="C697" s="23">
        <f>'Almacén '!E723</f>
        <v>1</v>
      </c>
      <c r="D697" s="24" t="str">
        <f>'Almacén '!F723</f>
        <v/>
      </c>
      <c r="E697" s="24">
        <f>'Almacén '!G723</f>
        <v>0</v>
      </c>
      <c r="F697" s="21" t="str">
        <f>'Almacén '!A723</f>
        <v>OTR-100</v>
      </c>
      <c r="G697" s="4"/>
      <c r="H697" s="4"/>
      <c r="I697" s="4"/>
      <c r="J697" s="4"/>
      <c r="K697" s="4"/>
      <c r="L697" s="4"/>
      <c r="M697" s="4"/>
      <c r="N697" s="4"/>
      <c r="O697" s="4"/>
      <c r="P697" s="4"/>
      <c r="Q697" s="4"/>
      <c r="R697" s="4"/>
      <c r="S697" s="4"/>
      <c r="T697" s="4"/>
      <c r="U697" s="4"/>
      <c r="V697" s="4"/>
      <c r="W697" s="4"/>
      <c r="X697" s="4"/>
      <c r="Y697" s="4"/>
      <c r="Z697" s="4"/>
    </row>
    <row r="698">
      <c r="A698" s="17"/>
      <c r="B698" s="17"/>
      <c r="C698" s="17"/>
      <c r="D698" s="17"/>
      <c r="E698" s="17"/>
      <c r="F698" s="17"/>
      <c r="G698" s="4"/>
      <c r="H698" s="4"/>
      <c r="I698" s="4"/>
      <c r="J698" s="4"/>
      <c r="K698" s="4"/>
      <c r="L698" s="4"/>
      <c r="M698" s="4"/>
      <c r="N698" s="4"/>
      <c r="O698" s="4"/>
      <c r="P698" s="4"/>
      <c r="Q698" s="4"/>
      <c r="R698" s="4"/>
      <c r="S698" s="4"/>
      <c r="T698" s="4"/>
      <c r="U698" s="4"/>
      <c r="V698" s="4"/>
      <c r="W698" s="4"/>
      <c r="X698" s="4"/>
      <c r="Y698" s="4"/>
      <c r="Z698" s="4"/>
    </row>
    <row r="699">
      <c r="A699" s="17" t="str">
        <f>'CONCENTRADO DE SUB Y GUA'!C5</f>
        <v/>
      </c>
      <c r="B699" s="17" t="str">
        <f>'CONCENTRADO DE SUB Y GUA'!D5</f>
        <v/>
      </c>
      <c r="C699" s="17"/>
      <c r="D699" s="17"/>
      <c r="E699" s="25" t="str">
        <f>'CONCENTRADO DE SUB Y GUA'!E5</f>
        <v/>
      </c>
      <c r="F699" s="17">
        <f>'CONCENTRADO DE SUB Y GUA'!B5</f>
        <v>1</v>
      </c>
      <c r="G699" s="4"/>
      <c r="H699" s="4"/>
      <c r="I699" s="4"/>
      <c r="J699" s="4"/>
      <c r="K699" s="4"/>
      <c r="L699" s="4"/>
      <c r="M699" s="4"/>
      <c r="N699" s="4"/>
      <c r="O699" s="4"/>
      <c r="P699" s="4"/>
      <c r="Q699" s="4"/>
      <c r="R699" s="4"/>
      <c r="S699" s="4"/>
      <c r="T699" s="4"/>
      <c r="U699" s="4"/>
      <c r="V699" s="4"/>
      <c r="W699" s="4"/>
      <c r="X699" s="4"/>
      <c r="Y699" s="4"/>
      <c r="Z699" s="4"/>
    </row>
    <row r="700">
      <c r="A700" s="17" t="str">
        <f>'CONCENTRADO DE SUB Y GUA'!C6</f>
        <v/>
      </c>
      <c r="B700" s="17" t="str">
        <f>'CONCENTRADO DE SUB Y GUA'!D6</f>
        <v/>
      </c>
      <c r="C700" s="17"/>
      <c r="D700" s="17"/>
      <c r="E700" s="25" t="str">
        <f>'CONCENTRADO DE SUB Y GUA'!E6</f>
        <v/>
      </c>
      <c r="F700" s="17">
        <f>'CONCENTRADO DE SUB Y GUA'!B6</f>
        <v>2</v>
      </c>
      <c r="G700" s="4"/>
      <c r="H700" s="4"/>
      <c r="I700" s="4"/>
      <c r="J700" s="4"/>
      <c r="K700" s="4"/>
      <c r="L700" s="4"/>
      <c r="M700" s="4"/>
      <c r="N700" s="4"/>
      <c r="O700" s="4"/>
      <c r="P700" s="4"/>
      <c r="Q700" s="4"/>
      <c r="R700" s="4"/>
      <c r="S700" s="4"/>
      <c r="T700" s="4"/>
      <c r="U700" s="4"/>
      <c r="V700" s="4"/>
      <c r="W700" s="4"/>
      <c r="X700" s="4"/>
      <c r="Y700" s="4"/>
      <c r="Z700" s="4"/>
    </row>
    <row r="701">
      <c r="A701" s="17" t="str">
        <f>'CONCENTRADO DE SUB Y GUA'!C7</f>
        <v/>
      </c>
      <c r="B701" s="17" t="str">
        <f>'CONCENTRADO DE SUB Y GUA'!D7</f>
        <v/>
      </c>
      <c r="C701" s="17"/>
      <c r="D701" s="17"/>
      <c r="E701" s="25" t="str">
        <f>'CONCENTRADO DE SUB Y GUA'!E7</f>
        <v/>
      </c>
      <c r="F701" s="17">
        <f>'CONCENTRADO DE SUB Y GUA'!B7</f>
        <v>3</v>
      </c>
      <c r="G701" s="4"/>
      <c r="H701" s="4"/>
      <c r="I701" s="4"/>
      <c r="J701" s="4"/>
      <c r="K701" s="4"/>
      <c r="L701" s="4"/>
      <c r="M701" s="4"/>
      <c r="N701" s="4"/>
      <c r="O701" s="4"/>
      <c r="P701" s="4"/>
      <c r="Q701" s="4"/>
      <c r="R701" s="4"/>
      <c r="S701" s="4"/>
      <c r="T701" s="4"/>
      <c r="U701" s="4"/>
      <c r="V701" s="4"/>
      <c r="W701" s="4"/>
      <c r="X701" s="4"/>
      <c r="Y701" s="4"/>
      <c r="Z701" s="4"/>
    </row>
    <row r="702">
      <c r="A702" s="17" t="str">
        <f>'CONCENTRADO DE SUB Y GUA'!C8</f>
        <v/>
      </c>
      <c r="B702" s="17" t="str">
        <f>'CONCENTRADO DE SUB Y GUA'!D8</f>
        <v/>
      </c>
      <c r="C702" s="17"/>
      <c r="D702" s="17"/>
      <c r="E702" s="25" t="str">
        <f>'CONCENTRADO DE SUB Y GUA'!E8</f>
        <v/>
      </c>
      <c r="F702" s="17">
        <f>'CONCENTRADO DE SUB Y GUA'!B8</f>
        <v>4</v>
      </c>
      <c r="G702" s="4"/>
      <c r="H702" s="4"/>
      <c r="I702" s="4"/>
      <c r="J702" s="4"/>
      <c r="K702" s="4"/>
      <c r="L702" s="4"/>
      <c r="M702" s="4"/>
      <c r="N702" s="4"/>
      <c r="O702" s="4"/>
      <c r="P702" s="4"/>
      <c r="Q702" s="4"/>
      <c r="R702" s="4"/>
      <c r="S702" s="4"/>
      <c r="T702" s="4"/>
      <c r="U702" s="4"/>
      <c r="V702" s="4"/>
      <c r="W702" s="4"/>
      <c r="X702" s="4"/>
      <c r="Y702" s="4"/>
      <c r="Z702" s="4"/>
    </row>
    <row r="703">
      <c r="A703" s="17" t="str">
        <f>'CONCENTRADO DE SUB Y GUA'!C9</f>
        <v/>
      </c>
      <c r="B703" s="17" t="str">
        <f>'CONCENTRADO DE SUB Y GUA'!D9</f>
        <v/>
      </c>
      <c r="C703" s="17"/>
      <c r="D703" s="17"/>
      <c r="E703" s="25" t="str">
        <f>'CONCENTRADO DE SUB Y GUA'!E9</f>
        <v/>
      </c>
      <c r="F703" s="17">
        <f>'CONCENTRADO DE SUB Y GUA'!B9</f>
        <v>5</v>
      </c>
      <c r="G703" s="4"/>
      <c r="H703" s="4"/>
      <c r="I703" s="4"/>
      <c r="J703" s="4"/>
      <c r="K703" s="4"/>
      <c r="L703" s="4"/>
      <c r="M703" s="4"/>
      <c r="N703" s="4"/>
      <c r="O703" s="4"/>
      <c r="P703" s="4"/>
      <c r="Q703" s="4"/>
      <c r="R703" s="4"/>
      <c r="S703" s="4"/>
      <c r="T703" s="4"/>
      <c r="U703" s="4"/>
      <c r="V703" s="4"/>
      <c r="W703" s="4"/>
      <c r="X703" s="4"/>
      <c r="Y703" s="4"/>
      <c r="Z703" s="4"/>
    </row>
    <row r="704">
      <c r="A704" s="17" t="str">
        <f>'CONCENTRADO DE SUB Y GUA'!C10</f>
        <v/>
      </c>
      <c r="B704" s="17" t="str">
        <f>'CONCENTRADO DE SUB Y GUA'!D10</f>
        <v/>
      </c>
      <c r="C704" s="17"/>
      <c r="D704" s="17"/>
      <c r="E704" s="25" t="str">
        <f>'CONCENTRADO DE SUB Y GUA'!E10</f>
        <v/>
      </c>
      <c r="F704" s="17">
        <f>'CONCENTRADO DE SUB Y GUA'!B10</f>
        <v>6</v>
      </c>
      <c r="G704" s="4"/>
      <c r="H704" s="4"/>
      <c r="I704" s="4"/>
      <c r="J704" s="4"/>
      <c r="K704" s="4"/>
      <c r="L704" s="4"/>
      <c r="M704" s="4"/>
      <c r="N704" s="4"/>
      <c r="O704" s="4"/>
      <c r="P704" s="4"/>
      <c r="Q704" s="4"/>
      <c r="R704" s="4"/>
      <c r="S704" s="4"/>
      <c r="T704" s="4"/>
      <c r="U704" s="4"/>
      <c r="V704" s="4"/>
      <c r="W704" s="4"/>
      <c r="X704" s="4"/>
      <c r="Y704" s="4"/>
      <c r="Z704" s="4"/>
    </row>
    <row r="705">
      <c r="A705" s="17" t="str">
        <f>'CONCENTRADO DE SUB Y GUA'!C11</f>
        <v/>
      </c>
      <c r="B705" s="17" t="str">
        <f>'CONCENTRADO DE SUB Y GUA'!D11</f>
        <v/>
      </c>
      <c r="C705" s="17"/>
      <c r="D705" s="17"/>
      <c r="E705" s="25" t="str">
        <f>'CONCENTRADO DE SUB Y GUA'!E11</f>
        <v/>
      </c>
      <c r="F705" s="17">
        <f>'CONCENTRADO DE SUB Y GUA'!B11</f>
        <v>7</v>
      </c>
      <c r="G705" s="4"/>
      <c r="H705" s="4"/>
      <c r="I705" s="4"/>
      <c r="J705" s="4"/>
      <c r="K705" s="4"/>
      <c r="L705" s="4"/>
      <c r="M705" s="4"/>
      <c r="N705" s="4"/>
      <c r="O705" s="4"/>
      <c r="P705" s="4"/>
      <c r="Q705" s="4"/>
      <c r="R705" s="4"/>
      <c r="S705" s="4"/>
      <c r="T705" s="4"/>
      <c r="U705" s="4"/>
      <c r="V705" s="4"/>
      <c r="W705" s="4"/>
      <c r="X705" s="4"/>
      <c r="Y705" s="4"/>
      <c r="Z705" s="4"/>
    </row>
    <row r="706">
      <c r="A706" s="17" t="str">
        <f>'CONCENTRADO DE SUB Y GUA'!C12</f>
        <v/>
      </c>
      <c r="B706" s="17" t="str">
        <f>'CONCENTRADO DE SUB Y GUA'!D12</f>
        <v/>
      </c>
      <c r="C706" s="17"/>
      <c r="D706" s="17"/>
      <c r="E706" s="25" t="str">
        <f>'CONCENTRADO DE SUB Y GUA'!E12</f>
        <v/>
      </c>
      <c r="F706" s="17">
        <f>'CONCENTRADO DE SUB Y GUA'!B12</f>
        <v>8</v>
      </c>
      <c r="G706" s="4"/>
      <c r="H706" s="4"/>
      <c r="I706" s="4"/>
      <c r="J706" s="4"/>
      <c r="K706" s="4"/>
      <c r="L706" s="4"/>
      <c r="M706" s="4"/>
      <c r="N706" s="4"/>
      <c r="O706" s="4"/>
      <c r="P706" s="4"/>
      <c r="Q706" s="4"/>
      <c r="R706" s="4"/>
      <c r="S706" s="4"/>
      <c r="T706" s="4"/>
      <c r="U706" s="4"/>
      <c r="V706" s="4"/>
      <c r="W706" s="4"/>
      <c r="X706" s="4"/>
      <c r="Y706" s="4"/>
      <c r="Z706" s="4"/>
    </row>
    <row r="707">
      <c r="A707" s="17" t="str">
        <f>'CONCENTRADO DE SUB Y GUA'!C13</f>
        <v/>
      </c>
      <c r="B707" s="17" t="str">
        <f>'CONCENTRADO DE SUB Y GUA'!D13</f>
        <v/>
      </c>
      <c r="C707" s="17"/>
      <c r="D707" s="17"/>
      <c r="E707" s="25" t="str">
        <f>'CONCENTRADO DE SUB Y GUA'!E13</f>
        <v/>
      </c>
      <c r="F707" s="17">
        <f>'CONCENTRADO DE SUB Y GUA'!B13</f>
        <v>9</v>
      </c>
      <c r="G707" s="4"/>
      <c r="H707" s="4"/>
      <c r="I707" s="4"/>
      <c r="J707" s="4"/>
      <c r="K707" s="4"/>
      <c r="L707" s="4"/>
      <c r="M707" s="4"/>
      <c r="N707" s="4"/>
      <c r="O707" s="4"/>
      <c r="P707" s="4"/>
      <c r="Q707" s="4"/>
      <c r="R707" s="4"/>
      <c r="S707" s="4"/>
      <c r="T707" s="4"/>
      <c r="U707" s="4"/>
      <c r="V707" s="4"/>
      <c r="W707" s="4"/>
      <c r="X707" s="4"/>
      <c r="Y707" s="4"/>
      <c r="Z707" s="4"/>
    </row>
    <row r="708">
      <c r="A708" s="17" t="str">
        <f>'CONCENTRADO DE SUB Y GUA'!C14</f>
        <v/>
      </c>
      <c r="B708" s="17" t="str">
        <f>'CONCENTRADO DE SUB Y GUA'!D14</f>
        <v/>
      </c>
      <c r="C708" s="17"/>
      <c r="D708" s="17"/>
      <c r="E708" s="25" t="str">
        <f>'CONCENTRADO DE SUB Y GUA'!E14</f>
        <v/>
      </c>
      <c r="F708" s="17">
        <f>'CONCENTRADO DE SUB Y GUA'!B14</f>
        <v>10</v>
      </c>
      <c r="G708" s="4"/>
      <c r="H708" s="4"/>
      <c r="I708" s="4"/>
      <c r="J708" s="4"/>
      <c r="K708" s="4"/>
      <c r="L708" s="4"/>
      <c r="M708" s="4"/>
      <c r="N708" s="4"/>
      <c r="O708" s="4"/>
      <c r="P708" s="4"/>
      <c r="Q708" s="4"/>
      <c r="R708" s="4"/>
      <c r="S708" s="4"/>
      <c r="T708" s="4"/>
      <c r="U708" s="4"/>
      <c r="V708" s="4"/>
      <c r="W708" s="4"/>
      <c r="X708" s="4"/>
      <c r="Y708" s="4"/>
      <c r="Z708" s="4"/>
    </row>
    <row r="709">
      <c r="A709" s="17" t="str">
        <f>'CONCENTRADO DE SUB Y GUA'!C15</f>
        <v/>
      </c>
      <c r="B709" s="17" t="str">
        <f>'CONCENTRADO DE SUB Y GUA'!D15</f>
        <v/>
      </c>
      <c r="C709" s="17"/>
      <c r="D709" s="17"/>
      <c r="E709" s="25" t="str">
        <f>'CONCENTRADO DE SUB Y GUA'!E15</f>
        <v/>
      </c>
      <c r="F709" s="17">
        <f>'CONCENTRADO DE SUB Y GUA'!B15</f>
        <v>11</v>
      </c>
      <c r="G709" s="4"/>
      <c r="H709" s="4"/>
      <c r="I709" s="4"/>
      <c r="J709" s="4"/>
      <c r="K709" s="4"/>
      <c r="L709" s="4"/>
      <c r="M709" s="4"/>
      <c r="N709" s="4"/>
      <c r="O709" s="4"/>
      <c r="P709" s="4"/>
      <c r="Q709" s="4"/>
      <c r="R709" s="4"/>
      <c r="S709" s="4"/>
      <c r="T709" s="4"/>
      <c r="U709" s="4"/>
      <c r="V709" s="4"/>
      <c r="W709" s="4"/>
      <c r="X709" s="4"/>
      <c r="Y709" s="4"/>
      <c r="Z709" s="4"/>
    </row>
    <row r="710">
      <c r="A710" s="17" t="str">
        <f>'CONCENTRADO DE SUB Y GUA'!C16</f>
        <v/>
      </c>
      <c r="B710" s="17" t="str">
        <f>'CONCENTRADO DE SUB Y GUA'!D16</f>
        <v/>
      </c>
      <c r="C710" s="17"/>
      <c r="D710" s="17"/>
      <c r="E710" s="25" t="str">
        <f>'CONCENTRADO DE SUB Y GUA'!E16</f>
        <v/>
      </c>
      <c r="F710" s="17">
        <f>'CONCENTRADO DE SUB Y GUA'!B16</f>
        <v>12</v>
      </c>
      <c r="G710" s="4"/>
      <c r="H710" s="4"/>
      <c r="I710" s="4"/>
      <c r="J710" s="4"/>
      <c r="K710" s="4"/>
      <c r="L710" s="4"/>
      <c r="M710" s="4"/>
      <c r="N710" s="4"/>
      <c r="O710" s="4"/>
      <c r="P710" s="4"/>
      <c r="Q710" s="4"/>
      <c r="R710" s="4"/>
      <c r="S710" s="4"/>
      <c r="T710" s="4"/>
      <c r="U710" s="4"/>
      <c r="V710" s="4"/>
      <c r="W710" s="4"/>
      <c r="X710" s="4"/>
      <c r="Y710" s="4"/>
      <c r="Z710" s="4"/>
    </row>
    <row r="711">
      <c r="A711" s="17" t="str">
        <f>'CONCENTRADO DE SUB Y GUA'!C17</f>
        <v/>
      </c>
      <c r="B711" s="17" t="str">
        <f>'CONCENTRADO DE SUB Y GUA'!D17</f>
        <v/>
      </c>
      <c r="C711" s="17"/>
      <c r="D711" s="17"/>
      <c r="E711" s="25" t="str">
        <f>'CONCENTRADO DE SUB Y GUA'!E17</f>
        <v/>
      </c>
      <c r="F711" s="17">
        <f>'CONCENTRADO DE SUB Y GUA'!B17</f>
        <v>13</v>
      </c>
      <c r="G711" s="4"/>
      <c r="H711" s="4"/>
      <c r="I711" s="4"/>
      <c r="J711" s="4"/>
      <c r="K711" s="4"/>
      <c r="L711" s="4"/>
      <c r="M711" s="4"/>
      <c r="N711" s="4"/>
      <c r="O711" s="4"/>
      <c r="P711" s="4"/>
      <c r="Q711" s="4"/>
      <c r="R711" s="4"/>
      <c r="S711" s="4"/>
      <c r="T711" s="4"/>
      <c r="U711" s="4"/>
      <c r="V711" s="4"/>
      <c r="W711" s="4"/>
      <c r="X711" s="4"/>
      <c r="Y711" s="4"/>
      <c r="Z711" s="4"/>
    </row>
    <row r="712">
      <c r="A712" s="17" t="str">
        <f>'CONCENTRADO DE SUB Y GUA'!C18</f>
        <v/>
      </c>
      <c r="B712" s="17" t="str">
        <f>'CONCENTRADO DE SUB Y GUA'!D18</f>
        <v/>
      </c>
      <c r="C712" s="17"/>
      <c r="D712" s="17"/>
      <c r="E712" s="25" t="str">
        <f>'CONCENTRADO DE SUB Y GUA'!E18</f>
        <v/>
      </c>
      <c r="F712" s="17">
        <f>'CONCENTRADO DE SUB Y GUA'!B18</f>
        <v>14</v>
      </c>
      <c r="G712" s="4"/>
      <c r="H712" s="4"/>
      <c r="I712" s="4"/>
      <c r="J712" s="4"/>
      <c r="K712" s="4"/>
      <c r="L712" s="4"/>
      <c r="M712" s="4"/>
      <c r="N712" s="4"/>
      <c r="O712" s="4"/>
      <c r="P712" s="4"/>
      <c r="Q712" s="4"/>
      <c r="R712" s="4"/>
      <c r="S712" s="4"/>
      <c r="T712" s="4"/>
      <c r="U712" s="4"/>
      <c r="V712" s="4"/>
      <c r="W712" s="4"/>
      <c r="X712" s="4"/>
      <c r="Y712" s="4"/>
      <c r="Z712" s="4"/>
    </row>
    <row r="713">
      <c r="A713" s="17" t="str">
        <f>'CONCENTRADO DE SUB Y GUA'!C19</f>
        <v/>
      </c>
      <c r="B713" s="17" t="str">
        <f>'CONCENTRADO DE SUB Y GUA'!D19</f>
        <v/>
      </c>
      <c r="C713" s="17"/>
      <c r="D713" s="17"/>
      <c r="E713" s="25" t="str">
        <f>'CONCENTRADO DE SUB Y GUA'!E19</f>
        <v/>
      </c>
      <c r="F713" s="17">
        <f>'CONCENTRADO DE SUB Y GUA'!B19</f>
        <v>15</v>
      </c>
      <c r="G713" s="4"/>
      <c r="H713" s="4"/>
      <c r="I713" s="4"/>
      <c r="J713" s="4"/>
      <c r="K713" s="4"/>
      <c r="L713" s="4"/>
      <c r="M713" s="4"/>
      <c r="N713" s="4"/>
      <c r="O713" s="4"/>
      <c r="P713" s="4"/>
      <c r="Q713" s="4"/>
      <c r="R713" s="4"/>
      <c r="S713" s="4"/>
      <c r="T713" s="4"/>
      <c r="U713" s="4"/>
      <c r="V713" s="4"/>
      <c r="W713" s="4"/>
      <c r="X713" s="4"/>
      <c r="Y713" s="4"/>
      <c r="Z713" s="4"/>
    </row>
    <row r="714">
      <c r="A714" s="17" t="str">
        <f>'CONCENTRADO DE SUB Y GUA'!C20</f>
        <v/>
      </c>
      <c r="B714" s="17" t="str">
        <f>'CONCENTRADO DE SUB Y GUA'!D20</f>
        <v/>
      </c>
      <c r="C714" s="17"/>
      <c r="D714" s="17"/>
      <c r="E714" s="25" t="str">
        <f>'CONCENTRADO DE SUB Y GUA'!E20</f>
        <v/>
      </c>
      <c r="F714" s="17">
        <f>'CONCENTRADO DE SUB Y GUA'!B20</f>
        <v>16</v>
      </c>
      <c r="G714" s="4"/>
      <c r="H714" s="4"/>
      <c r="I714" s="4"/>
      <c r="J714" s="4"/>
      <c r="K714" s="4"/>
      <c r="L714" s="4"/>
      <c r="M714" s="4"/>
      <c r="N714" s="4"/>
      <c r="O714" s="4"/>
      <c r="P714" s="4"/>
      <c r="Q714" s="4"/>
      <c r="R714" s="4"/>
      <c r="S714" s="4"/>
      <c r="T714" s="4"/>
      <c r="U714" s="4"/>
      <c r="V714" s="4"/>
      <c r="W714" s="4"/>
      <c r="X714" s="4"/>
      <c r="Y714" s="4"/>
      <c r="Z714" s="4"/>
    </row>
    <row r="715">
      <c r="A715" s="17" t="str">
        <f>'CONCENTRADO DE SUB Y GUA'!C21</f>
        <v/>
      </c>
      <c r="B715" s="17" t="str">
        <f>'CONCENTRADO DE SUB Y GUA'!D21</f>
        <v/>
      </c>
      <c r="C715" s="17"/>
      <c r="D715" s="17"/>
      <c r="E715" s="25" t="str">
        <f>'CONCENTRADO DE SUB Y GUA'!E21</f>
        <v/>
      </c>
      <c r="F715" s="17">
        <f>'CONCENTRADO DE SUB Y GUA'!B21</f>
        <v>17</v>
      </c>
      <c r="G715" s="4"/>
      <c r="H715" s="4"/>
      <c r="I715" s="4"/>
      <c r="J715" s="4"/>
      <c r="K715" s="4"/>
      <c r="L715" s="4"/>
      <c r="M715" s="4"/>
      <c r="N715" s="4"/>
      <c r="O715" s="4"/>
      <c r="P715" s="4"/>
      <c r="Q715" s="4"/>
      <c r="R715" s="4"/>
      <c r="S715" s="4"/>
      <c r="T715" s="4"/>
      <c r="U715" s="4"/>
      <c r="V715" s="4"/>
      <c r="W715" s="4"/>
      <c r="X715" s="4"/>
      <c r="Y715" s="4"/>
      <c r="Z715" s="4"/>
    </row>
    <row r="716">
      <c r="A716" s="17" t="str">
        <f>'CONCENTRADO DE SUB Y GUA'!C22</f>
        <v/>
      </c>
      <c r="B716" s="17" t="str">
        <f>'CONCENTRADO DE SUB Y GUA'!D22</f>
        <v/>
      </c>
      <c r="C716" s="17"/>
      <c r="D716" s="17"/>
      <c r="E716" s="25" t="str">
        <f>'CONCENTRADO DE SUB Y GUA'!E22</f>
        <v/>
      </c>
      <c r="F716" s="17">
        <f>'CONCENTRADO DE SUB Y GUA'!B22</f>
        <v>18</v>
      </c>
      <c r="G716" s="4"/>
      <c r="H716" s="4"/>
      <c r="I716" s="4"/>
      <c r="J716" s="4"/>
      <c r="K716" s="4"/>
      <c r="L716" s="4"/>
      <c r="M716" s="4"/>
      <c r="N716" s="4"/>
      <c r="O716" s="4"/>
      <c r="P716" s="4"/>
      <c r="Q716" s="4"/>
      <c r="R716" s="4"/>
      <c r="S716" s="4"/>
      <c r="T716" s="4"/>
      <c r="U716" s="4"/>
      <c r="V716" s="4"/>
      <c r="W716" s="4"/>
      <c r="X716" s="4"/>
      <c r="Y716" s="4"/>
      <c r="Z716" s="4"/>
    </row>
    <row r="717">
      <c r="A717" s="17" t="str">
        <f>'CONCENTRADO DE SUB Y GUA'!C23</f>
        <v/>
      </c>
      <c r="B717" s="17" t="str">
        <f>'CONCENTRADO DE SUB Y GUA'!D23</f>
        <v/>
      </c>
      <c r="C717" s="17"/>
      <c r="D717" s="17"/>
      <c r="E717" s="25" t="str">
        <f>'CONCENTRADO DE SUB Y GUA'!E23</f>
        <v/>
      </c>
      <c r="F717" s="17">
        <f>'CONCENTRADO DE SUB Y GUA'!B23</f>
        <v>19</v>
      </c>
      <c r="G717" s="4"/>
      <c r="H717" s="4"/>
      <c r="I717" s="4"/>
      <c r="J717" s="4"/>
      <c r="K717" s="4"/>
      <c r="L717" s="4"/>
      <c r="M717" s="4"/>
      <c r="N717" s="4"/>
      <c r="O717" s="4"/>
      <c r="P717" s="4"/>
      <c r="Q717" s="4"/>
      <c r="R717" s="4"/>
      <c r="S717" s="4"/>
      <c r="T717" s="4"/>
      <c r="U717" s="4"/>
      <c r="V717" s="4"/>
      <c r="W717" s="4"/>
      <c r="X717" s="4"/>
      <c r="Y717" s="4"/>
      <c r="Z717" s="4"/>
    </row>
    <row r="718">
      <c r="A718" s="17" t="str">
        <f>'CONCENTRADO DE SUB Y GUA'!C24</f>
        <v/>
      </c>
      <c r="B718" s="17" t="str">
        <f>'CONCENTRADO DE SUB Y GUA'!D24</f>
        <v/>
      </c>
      <c r="C718" s="17"/>
      <c r="D718" s="17"/>
      <c r="E718" s="25" t="str">
        <f>'CONCENTRADO DE SUB Y GUA'!E24</f>
        <v/>
      </c>
      <c r="F718" s="17">
        <f>'CONCENTRADO DE SUB Y GUA'!B24</f>
        <v>20</v>
      </c>
      <c r="G718" s="4"/>
      <c r="H718" s="4"/>
      <c r="I718" s="4"/>
      <c r="J718" s="4"/>
      <c r="K718" s="4"/>
      <c r="L718" s="4"/>
      <c r="M718" s="4"/>
      <c r="N718" s="4"/>
      <c r="O718" s="4"/>
      <c r="P718" s="4"/>
      <c r="Q718" s="4"/>
      <c r="R718" s="4"/>
      <c r="S718" s="4"/>
      <c r="T718" s="4"/>
      <c r="U718" s="4"/>
      <c r="V718" s="4"/>
      <c r="W718" s="4"/>
      <c r="X718" s="4"/>
      <c r="Y718" s="4"/>
      <c r="Z718" s="4"/>
    </row>
    <row r="719">
      <c r="A719" s="17" t="str">
        <f>'CONCENTRADO DE SUB Y GUA'!C25</f>
        <v/>
      </c>
      <c r="B719" s="17" t="str">
        <f>'CONCENTRADO DE SUB Y GUA'!D25</f>
        <v/>
      </c>
      <c r="C719" s="17"/>
      <c r="D719" s="17"/>
      <c r="E719" s="25" t="str">
        <f>'CONCENTRADO DE SUB Y GUA'!E25</f>
        <v/>
      </c>
      <c r="F719" s="17">
        <f>'CONCENTRADO DE SUB Y GUA'!B25</f>
        <v>21</v>
      </c>
      <c r="G719" s="4"/>
      <c r="H719" s="4"/>
      <c r="I719" s="4"/>
      <c r="J719" s="4"/>
      <c r="K719" s="4"/>
      <c r="L719" s="4"/>
      <c r="M719" s="4"/>
      <c r="N719" s="4"/>
      <c r="O719" s="4"/>
      <c r="P719" s="4"/>
      <c r="Q719" s="4"/>
      <c r="R719" s="4"/>
      <c r="S719" s="4"/>
      <c r="T719" s="4"/>
      <c r="U719" s="4"/>
      <c r="V719" s="4"/>
      <c r="W719" s="4"/>
      <c r="X719" s="4"/>
      <c r="Y719" s="4"/>
      <c r="Z719" s="4"/>
    </row>
    <row r="720">
      <c r="A720" s="17" t="str">
        <f>'CONCENTRADO DE SUB Y GUA'!C26</f>
        <v/>
      </c>
      <c r="B720" s="17" t="str">
        <f>'CONCENTRADO DE SUB Y GUA'!D26</f>
        <v/>
      </c>
      <c r="C720" s="17"/>
      <c r="D720" s="17"/>
      <c r="E720" s="25" t="str">
        <f>'CONCENTRADO DE SUB Y GUA'!E26</f>
        <v/>
      </c>
      <c r="F720" s="17">
        <f>'CONCENTRADO DE SUB Y GUA'!B26</f>
        <v>22</v>
      </c>
      <c r="G720" s="4"/>
      <c r="H720" s="4"/>
      <c r="I720" s="4"/>
      <c r="J720" s="4"/>
      <c r="K720" s="4"/>
      <c r="L720" s="4"/>
      <c r="M720" s="4"/>
      <c r="N720" s="4"/>
      <c r="O720" s="4"/>
      <c r="P720" s="4"/>
      <c r="Q720" s="4"/>
      <c r="R720" s="4"/>
      <c r="S720" s="4"/>
      <c r="T720" s="4"/>
      <c r="U720" s="4"/>
      <c r="V720" s="4"/>
      <c r="W720" s="4"/>
      <c r="X720" s="4"/>
      <c r="Y720" s="4"/>
      <c r="Z720" s="4"/>
    </row>
    <row r="721">
      <c r="A721" s="17" t="str">
        <f>'CONCENTRADO DE SUB Y GUA'!C27</f>
        <v/>
      </c>
      <c r="B721" s="17" t="str">
        <f>'CONCENTRADO DE SUB Y GUA'!D27</f>
        <v/>
      </c>
      <c r="C721" s="17"/>
      <c r="D721" s="17"/>
      <c r="E721" s="25" t="str">
        <f>'CONCENTRADO DE SUB Y GUA'!E27</f>
        <v/>
      </c>
      <c r="F721" s="17">
        <f>'CONCENTRADO DE SUB Y GUA'!B27</f>
        <v>23</v>
      </c>
      <c r="G721" s="4"/>
      <c r="H721" s="4"/>
      <c r="I721" s="4"/>
      <c r="J721" s="4"/>
      <c r="K721" s="4"/>
      <c r="L721" s="4"/>
      <c r="M721" s="4"/>
      <c r="N721" s="4"/>
      <c r="O721" s="4"/>
      <c r="P721" s="4"/>
      <c r="Q721" s="4"/>
      <c r="R721" s="4"/>
      <c r="S721" s="4"/>
      <c r="T721" s="4"/>
      <c r="U721" s="4"/>
      <c r="V721" s="4"/>
      <c r="W721" s="4"/>
      <c r="X721" s="4"/>
      <c r="Y721" s="4"/>
      <c r="Z721" s="4"/>
    </row>
    <row r="722">
      <c r="A722" s="17" t="str">
        <f>'CONCENTRADO DE SUB Y GUA'!C28</f>
        <v/>
      </c>
      <c r="B722" s="17" t="str">
        <f>'CONCENTRADO DE SUB Y GUA'!D28</f>
        <v/>
      </c>
      <c r="C722" s="17"/>
      <c r="D722" s="17"/>
      <c r="E722" s="25" t="str">
        <f>'CONCENTRADO DE SUB Y GUA'!E28</f>
        <v/>
      </c>
      <c r="F722" s="17">
        <f>'CONCENTRADO DE SUB Y GUA'!B28</f>
        <v>24</v>
      </c>
      <c r="G722" s="4"/>
      <c r="H722" s="4"/>
      <c r="I722" s="4"/>
      <c r="J722" s="4"/>
      <c r="K722" s="4"/>
      <c r="L722" s="4"/>
      <c r="M722" s="4"/>
      <c r="N722" s="4"/>
      <c r="O722" s="4"/>
      <c r="P722" s="4"/>
      <c r="Q722" s="4"/>
      <c r="R722" s="4"/>
      <c r="S722" s="4"/>
      <c r="T722" s="4"/>
      <c r="U722" s="4"/>
      <c r="V722" s="4"/>
      <c r="W722" s="4"/>
      <c r="X722" s="4"/>
      <c r="Y722" s="4"/>
      <c r="Z722" s="4"/>
    </row>
    <row r="723">
      <c r="A723" s="17" t="str">
        <f>'CONCENTRADO DE SUB Y GUA'!C29</f>
        <v/>
      </c>
      <c r="B723" s="17" t="str">
        <f>'CONCENTRADO DE SUB Y GUA'!D29</f>
        <v/>
      </c>
      <c r="C723" s="17"/>
      <c r="D723" s="17"/>
      <c r="E723" s="25" t="str">
        <f>'CONCENTRADO DE SUB Y GUA'!E29</f>
        <v/>
      </c>
      <c r="F723" s="17">
        <f>'CONCENTRADO DE SUB Y GUA'!B29</f>
        <v>25</v>
      </c>
      <c r="G723" s="4"/>
      <c r="H723" s="4"/>
      <c r="I723" s="4"/>
      <c r="J723" s="4"/>
      <c r="K723" s="4"/>
      <c r="L723" s="4"/>
      <c r="M723" s="4"/>
      <c r="N723" s="4"/>
      <c r="O723" s="4"/>
      <c r="P723" s="4"/>
      <c r="Q723" s="4"/>
      <c r="R723" s="4"/>
      <c r="S723" s="4"/>
      <c r="T723" s="4"/>
      <c r="U723" s="4"/>
      <c r="V723" s="4"/>
      <c r="W723" s="4"/>
      <c r="X723" s="4"/>
      <c r="Y723" s="4"/>
      <c r="Z723" s="4"/>
    </row>
    <row r="724">
      <c r="A724" s="17" t="str">
        <f>'CONCENTRADO DE SUB Y GUA'!C30</f>
        <v/>
      </c>
      <c r="B724" s="17" t="str">
        <f>'CONCENTRADO DE SUB Y GUA'!D30</f>
        <v/>
      </c>
      <c r="C724" s="17"/>
      <c r="D724" s="17"/>
      <c r="E724" s="25" t="str">
        <f>'CONCENTRADO DE SUB Y GUA'!E30</f>
        <v/>
      </c>
      <c r="F724" s="17">
        <f>'CONCENTRADO DE SUB Y GUA'!B30</f>
        <v>26</v>
      </c>
      <c r="G724" s="4"/>
      <c r="H724" s="4"/>
      <c r="I724" s="4"/>
      <c r="J724" s="4"/>
      <c r="K724" s="4"/>
      <c r="L724" s="4"/>
      <c r="M724" s="4"/>
      <c r="N724" s="4"/>
      <c r="O724" s="4"/>
      <c r="P724" s="4"/>
      <c r="Q724" s="4"/>
      <c r="R724" s="4"/>
      <c r="S724" s="4"/>
      <c r="T724" s="4"/>
      <c r="U724" s="4"/>
      <c r="V724" s="4"/>
      <c r="W724" s="4"/>
      <c r="X724" s="4"/>
      <c r="Y724" s="4"/>
      <c r="Z724" s="4"/>
    </row>
    <row r="725">
      <c r="A725" s="17" t="str">
        <f>'CONCENTRADO DE SUB Y GUA'!C31</f>
        <v/>
      </c>
      <c r="B725" s="17" t="str">
        <f>'CONCENTRADO DE SUB Y GUA'!D31</f>
        <v/>
      </c>
      <c r="C725" s="17"/>
      <c r="D725" s="17"/>
      <c r="E725" s="25" t="str">
        <f>'CONCENTRADO DE SUB Y GUA'!E31</f>
        <v/>
      </c>
      <c r="F725" s="17">
        <f>'CONCENTRADO DE SUB Y GUA'!B31</f>
        <v>27</v>
      </c>
      <c r="G725" s="4"/>
      <c r="H725" s="4"/>
      <c r="I725" s="4"/>
      <c r="J725" s="4"/>
      <c r="K725" s="4"/>
      <c r="L725" s="4"/>
      <c r="M725" s="4"/>
      <c r="N725" s="4"/>
      <c r="O725" s="4"/>
      <c r="P725" s="4"/>
      <c r="Q725" s="4"/>
      <c r="R725" s="4"/>
      <c r="S725" s="4"/>
      <c r="T725" s="4"/>
      <c r="U725" s="4"/>
      <c r="V725" s="4"/>
      <c r="W725" s="4"/>
      <c r="X725" s="4"/>
      <c r="Y725" s="4"/>
      <c r="Z725" s="4"/>
    </row>
    <row r="726">
      <c r="A726" s="17" t="str">
        <f>'CONCENTRADO DE SUB Y GUA'!C32</f>
        <v/>
      </c>
      <c r="B726" s="17" t="str">
        <f>'CONCENTRADO DE SUB Y GUA'!D32</f>
        <v/>
      </c>
      <c r="C726" s="17"/>
      <c r="D726" s="17"/>
      <c r="E726" s="25" t="str">
        <f>'CONCENTRADO DE SUB Y GUA'!E32</f>
        <v/>
      </c>
      <c r="F726" s="17">
        <f>'CONCENTRADO DE SUB Y GUA'!B32</f>
        <v>28</v>
      </c>
      <c r="G726" s="4"/>
      <c r="H726" s="4"/>
      <c r="I726" s="4"/>
      <c r="J726" s="4"/>
      <c r="K726" s="4"/>
      <c r="L726" s="4"/>
      <c r="M726" s="4"/>
      <c r="N726" s="4"/>
      <c r="O726" s="4"/>
      <c r="P726" s="4"/>
      <c r="Q726" s="4"/>
      <c r="R726" s="4"/>
      <c r="S726" s="4"/>
      <c r="T726" s="4"/>
      <c r="U726" s="4"/>
      <c r="V726" s="4"/>
      <c r="W726" s="4"/>
      <c r="X726" s="4"/>
      <c r="Y726" s="4"/>
      <c r="Z726" s="4"/>
    </row>
    <row r="727">
      <c r="A727" s="17" t="str">
        <f>'CONCENTRADO DE SUB Y GUA'!C33</f>
        <v/>
      </c>
      <c r="B727" s="17" t="str">
        <f>'CONCENTRADO DE SUB Y GUA'!D33</f>
        <v/>
      </c>
      <c r="C727" s="17"/>
      <c r="D727" s="17"/>
      <c r="E727" s="25" t="str">
        <f>'CONCENTRADO DE SUB Y GUA'!E33</f>
        <v/>
      </c>
      <c r="F727" s="17">
        <f>'CONCENTRADO DE SUB Y GUA'!B33</f>
        <v>29</v>
      </c>
      <c r="G727" s="4"/>
      <c r="H727" s="4"/>
      <c r="I727" s="4"/>
      <c r="J727" s="4"/>
      <c r="K727" s="4"/>
      <c r="L727" s="4"/>
      <c r="M727" s="4"/>
      <c r="N727" s="4"/>
      <c r="O727" s="4"/>
      <c r="P727" s="4"/>
      <c r="Q727" s="4"/>
      <c r="R727" s="4"/>
      <c r="S727" s="4"/>
      <c r="T727" s="4"/>
      <c r="U727" s="4"/>
      <c r="V727" s="4"/>
      <c r="W727" s="4"/>
      <c r="X727" s="4"/>
      <c r="Y727" s="4"/>
      <c r="Z727" s="4"/>
    </row>
    <row r="728">
      <c r="A728" s="17" t="str">
        <f>'CONCENTRADO DE SUB Y GUA'!C34</f>
        <v/>
      </c>
      <c r="B728" s="17" t="str">
        <f>'CONCENTRADO DE SUB Y GUA'!D34</f>
        <v/>
      </c>
      <c r="C728" s="17"/>
      <c r="D728" s="17"/>
      <c r="E728" s="25" t="str">
        <f>'CONCENTRADO DE SUB Y GUA'!E34</f>
        <v/>
      </c>
      <c r="F728" s="17">
        <f>'CONCENTRADO DE SUB Y GUA'!B34</f>
        <v>30</v>
      </c>
      <c r="G728" s="4"/>
      <c r="H728" s="4"/>
      <c r="I728" s="4"/>
      <c r="J728" s="4"/>
      <c r="K728" s="4"/>
      <c r="L728" s="4"/>
      <c r="M728" s="4"/>
      <c r="N728" s="4"/>
      <c r="O728" s="4"/>
      <c r="P728" s="4"/>
      <c r="Q728" s="4"/>
      <c r="R728" s="4"/>
      <c r="S728" s="4"/>
      <c r="T728" s="4"/>
      <c r="U728" s="4"/>
      <c r="V728" s="4"/>
      <c r="W728" s="4"/>
      <c r="X728" s="4"/>
      <c r="Y728" s="4"/>
      <c r="Z728" s="4"/>
    </row>
    <row r="729">
      <c r="A729" s="17" t="str">
        <f>'CONCENTRADO DE SUB Y GUA'!H5</f>
        <v/>
      </c>
      <c r="B729" s="17" t="str">
        <f>'CONCENTRADO DE SUB Y GUA'!I5</f>
        <v/>
      </c>
      <c r="C729" s="17"/>
      <c r="D729" s="17"/>
      <c r="E729" s="25" t="str">
        <f>'CONCENTRADO DE SUB Y GUA'!J5</f>
        <v/>
      </c>
      <c r="F729" s="17">
        <f>'CONCENTRADO DE SUB Y GUA'!G5</f>
        <v>1</v>
      </c>
      <c r="G729" s="4"/>
      <c r="H729" s="4"/>
      <c r="I729" s="4"/>
      <c r="J729" s="4"/>
      <c r="K729" s="4"/>
      <c r="L729" s="4"/>
      <c r="M729" s="4"/>
      <c r="N729" s="4"/>
      <c r="O729" s="4"/>
      <c r="P729" s="4"/>
      <c r="Q729" s="4"/>
      <c r="R729" s="4"/>
      <c r="S729" s="4"/>
      <c r="T729" s="4"/>
      <c r="U729" s="4"/>
      <c r="V729" s="4"/>
      <c r="W729" s="4"/>
      <c r="X729" s="4"/>
      <c r="Y729" s="4"/>
      <c r="Z729" s="4"/>
    </row>
    <row r="730">
      <c r="A730" s="17" t="str">
        <f>'CONCENTRADO DE SUB Y GUA'!H6</f>
        <v/>
      </c>
      <c r="B730" s="17" t="str">
        <f>'CONCENTRADO DE SUB Y GUA'!I6</f>
        <v/>
      </c>
      <c r="C730" s="17"/>
      <c r="D730" s="17"/>
      <c r="E730" s="25" t="str">
        <f>'CONCENTRADO DE SUB Y GUA'!J6</f>
        <v/>
      </c>
      <c r="F730" s="17">
        <f>'CONCENTRADO DE SUB Y GUA'!G6</f>
        <v>2</v>
      </c>
      <c r="G730" s="4"/>
      <c r="H730" s="4"/>
      <c r="I730" s="4"/>
      <c r="J730" s="4"/>
      <c r="K730" s="4"/>
      <c r="L730" s="4"/>
      <c r="M730" s="4"/>
      <c r="N730" s="4"/>
      <c r="O730" s="4"/>
      <c r="P730" s="4"/>
      <c r="Q730" s="4"/>
      <c r="R730" s="4"/>
      <c r="S730" s="4"/>
      <c r="T730" s="4"/>
      <c r="U730" s="4"/>
      <c r="V730" s="4"/>
      <c r="W730" s="4"/>
      <c r="X730" s="4"/>
      <c r="Y730" s="4"/>
      <c r="Z730" s="4"/>
    </row>
    <row r="731">
      <c r="A731" s="17" t="str">
        <f>'CONCENTRADO DE SUB Y GUA'!H7</f>
        <v/>
      </c>
      <c r="B731" s="17" t="str">
        <f>'CONCENTRADO DE SUB Y GUA'!I7</f>
        <v/>
      </c>
      <c r="C731" s="17"/>
      <c r="D731" s="17"/>
      <c r="E731" s="25" t="str">
        <f>'CONCENTRADO DE SUB Y GUA'!J7</f>
        <v/>
      </c>
      <c r="F731" s="17">
        <f>'CONCENTRADO DE SUB Y GUA'!G7</f>
        <v>3</v>
      </c>
      <c r="G731" s="4"/>
      <c r="H731" s="4"/>
      <c r="I731" s="4"/>
      <c r="J731" s="4"/>
      <c r="K731" s="4"/>
      <c r="L731" s="4"/>
      <c r="M731" s="4"/>
      <c r="N731" s="4"/>
      <c r="O731" s="4"/>
      <c r="P731" s="4"/>
      <c r="Q731" s="4"/>
      <c r="R731" s="4"/>
      <c r="S731" s="4"/>
      <c r="T731" s="4"/>
      <c r="U731" s="4"/>
      <c r="V731" s="4"/>
      <c r="W731" s="4"/>
      <c r="X731" s="4"/>
      <c r="Y731" s="4"/>
      <c r="Z731" s="4"/>
    </row>
    <row r="732">
      <c r="A732" s="17" t="str">
        <f>'CONCENTRADO DE SUB Y GUA'!H8</f>
        <v/>
      </c>
      <c r="B732" s="17" t="str">
        <f>'CONCENTRADO DE SUB Y GUA'!I8</f>
        <v/>
      </c>
      <c r="C732" s="17"/>
      <c r="D732" s="17"/>
      <c r="E732" s="25" t="str">
        <f>'CONCENTRADO DE SUB Y GUA'!J8</f>
        <v/>
      </c>
      <c r="F732" s="17">
        <f>'CONCENTRADO DE SUB Y GUA'!G8</f>
        <v>4</v>
      </c>
      <c r="G732" s="4"/>
      <c r="H732" s="4"/>
      <c r="I732" s="4"/>
      <c r="J732" s="4"/>
      <c r="K732" s="4"/>
      <c r="L732" s="4"/>
      <c r="M732" s="4"/>
      <c r="N732" s="4"/>
      <c r="O732" s="4"/>
      <c r="P732" s="4"/>
      <c r="Q732" s="4"/>
      <c r="R732" s="4"/>
      <c r="S732" s="4"/>
      <c r="T732" s="4"/>
      <c r="U732" s="4"/>
      <c r="V732" s="4"/>
      <c r="W732" s="4"/>
      <c r="X732" s="4"/>
      <c r="Y732" s="4"/>
      <c r="Z732" s="4"/>
    </row>
    <row r="733">
      <c r="A733" s="17" t="str">
        <f>'CONCENTRADO DE SUB Y GUA'!H9</f>
        <v/>
      </c>
      <c r="B733" s="17" t="str">
        <f>'CONCENTRADO DE SUB Y GUA'!I9</f>
        <v/>
      </c>
      <c r="C733" s="17"/>
      <c r="D733" s="17"/>
      <c r="E733" s="25" t="str">
        <f>'CONCENTRADO DE SUB Y GUA'!J9</f>
        <v/>
      </c>
      <c r="F733" s="17">
        <f>'CONCENTRADO DE SUB Y GUA'!G9</f>
        <v>5</v>
      </c>
      <c r="G733" s="4"/>
      <c r="H733" s="4"/>
      <c r="I733" s="4"/>
      <c r="J733" s="4"/>
      <c r="K733" s="4"/>
      <c r="L733" s="4"/>
      <c r="M733" s="4"/>
      <c r="N733" s="4"/>
      <c r="O733" s="4"/>
      <c r="P733" s="4"/>
      <c r="Q733" s="4"/>
      <c r="R733" s="4"/>
      <c r="S733" s="4"/>
      <c r="T733" s="4"/>
      <c r="U733" s="4"/>
      <c r="V733" s="4"/>
      <c r="W733" s="4"/>
      <c r="X733" s="4"/>
      <c r="Y733" s="4"/>
      <c r="Z733" s="4"/>
    </row>
    <row r="734">
      <c r="A734" s="17" t="str">
        <f>'CONCENTRADO DE SUB Y GUA'!H10</f>
        <v/>
      </c>
      <c r="B734" s="17" t="str">
        <f>'CONCENTRADO DE SUB Y GUA'!I10</f>
        <v/>
      </c>
      <c r="C734" s="17"/>
      <c r="D734" s="17"/>
      <c r="E734" s="25" t="str">
        <f>'CONCENTRADO DE SUB Y GUA'!J10</f>
        <v/>
      </c>
      <c r="F734" s="17">
        <f>'CONCENTRADO DE SUB Y GUA'!G10</f>
        <v>6</v>
      </c>
      <c r="G734" s="4"/>
      <c r="H734" s="4"/>
      <c r="I734" s="4"/>
      <c r="J734" s="4"/>
      <c r="K734" s="4"/>
      <c r="L734" s="4"/>
      <c r="M734" s="4"/>
      <c r="N734" s="4"/>
      <c r="O734" s="4"/>
      <c r="P734" s="4"/>
      <c r="Q734" s="4"/>
      <c r="R734" s="4"/>
      <c r="S734" s="4"/>
      <c r="T734" s="4"/>
      <c r="U734" s="4"/>
      <c r="V734" s="4"/>
      <c r="W734" s="4"/>
      <c r="X734" s="4"/>
      <c r="Y734" s="4"/>
      <c r="Z734" s="4"/>
    </row>
    <row r="735">
      <c r="A735" s="17" t="str">
        <f>'CONCENTRADO DE SUB Y GUA'!H11</f>
        <v/>
      </c>
      <c r="B735" s="17" t="str">
        <f>'CONCENTRADO DE SUB Y GUA'!I11</f>
        <v/>
      </c>
      <c r="C735" s="17"/>
      <c r="D735" s="17"/>
      <c r="E735" s="25" t="str">
        <f>'CONCENTRADO DE SUB Y GUA'!J11</f>
        <v/>
      </c>
      <c r="F735" s="17">
        <f>'CONCENTRADO DE SUB Y GUA'!G11</f>
        <v>7</v>
      </c>
      <c r="G735" s="4"/>
      <c r="H735" s="4"/>
      <c r="I735" s="4"/>
      <c r="J735" s="4"/>
      <c r="K735" s="4"/>
      <c r="L735" s="4"/>
      <c r="M735" s="4"/>
      <c r="N735" s="4"/>
      <c r="O735" s="4"/>
      <c r="P735" s="4"/>
      <c r="Q735" s="4"/>
      <c r="R735" s="4"/>
      <c r="S735" s="4"/>
      <c r="T735" s="4"/>
      <c r="U735" s="4"/>
      <c r="V735" s="4"/>
      <c r="W735" s="4"/>
      <c r="X735" s="4"/>
      <c r="Y735" s="4"/>
      <c r="Z735" s="4"/>
    </row>
    <row r="736">
      <c r="A736" s="17" t="str">
        <f>'CONCENTRADO DE SUB Y GUA'!H12</f>
        <v/>
      </c>
      <c r="B736" s="17" t="str">
        <f>'CONCENTRADO DE SUB Y GUA'!I12</f>
        <v/>
      </c>
      <c r="C736" s="17"/>
      <c r="D736" s="17"/>
      <c r="E736" s="25" t="str">
        <f>'CONCENTRADO DE SUB Y GUA'!J12</f>
        <v/>
      </c>
      <c r="F736" s="17">
        <f>'CONCENTRADO DE SUB Y GUA'!G12</f>
        <v>8</v>
      </c>
      <c r="G736" s="4"/>
      <c r="H736" s="4"/>
      <c r="I736" s="4"/>
      <c r="J736" s="4"/>
      <c r="K736" s="4"/>
      <c r="L736" s="4"/>
      <c r="M736" s="4"/>
      <c r="N736" s="4"/>
      <c r="O736" s="4"/>
      <c r="P736" s="4"/>
      <c r="Q736" s="4"/>
      <c r="R736" s="4"/>
      <c r="S736" s="4"/>
      <c r="T736" s="4"/>
      <c r="U736" s="4"/>
      <c r="V736" s="4"/>
      <c r="W736" s="4"/>
      <c r="X736" s="4"/>
      <c r="Y736" s="4"/>
      <c r="Z736" s="4"/>
    </row>
    <row r="737">
      <c r="A737" s="17" t="str">
        <f>'CONCENTRADO DE SUB Y GUA'!H13</f>
        <v/>
      </c>
      <c r="B737" s="17" t="str">
        <f>'CONCENTRADO DE SUB Y GUA'!I13</f>
        <v/>
      </c>
      <c r="C737" s="17"/>
      <c r="D737" s="17"/>
      <c r="E737" s="25" t="str">
        <f>'CONCENTRADO DE SUB Y GUA'!J13</f>
        <v/>
      </c>
      <c r="F737" s="17">
        <f>'CONCENTRADO DE SUB Y GUA'!G13</f>
        <v>9</v>
      </c>
      <c r="G737" s="4"/>
      <c r="H737" s="4"/>
      <c r="I737" s="4"/>
      <c r="J737" s="4"/>
      <c r="K737" s="4"/>
      <c r="L737" s="4"/>
      <c r="M737" s="4"/>
      <c r="N737" s="4"/>
      <c r="O737" s="4"/>
      <c r="P737" s="4"/>
      <c r="Q737" s="4"/>
      <c r="R737" s="4"/>
      <c r="S737" s="4"/>
      <c r="T737" s="4"/>
      <c r="U737" s="4"/>
      <c r="V737" s="4"/>
      <c r="W737" s="4"/>
      <c r="X737" s="4"/>
      <c r="Y737" s="4"/>
      <c r="Z737" s="4"/>
    </row>
    <row r="738">
      <c r="A738" s="17" t="str">
        <f>'CONCENTRADO DE SUB Y GUA'!H14</f>
        <v/>
      </c>
      <c r="B738" s="17" t="str">
        <f>'CONCENTRADO DE SUB Y GUA'!I14</f>
        <v/>
      </c>
      <c r="C738" s="17"/>
      <c r="D738" s="17"/>
      <c r="E738" s="25" t="str">
        <f>'CONCENTRADO DE SUB Y GUA'!J14</f>
        <v/>
      </c>
      <c r="F738" s="17">
        <f>'CONCENTRADO DE SUB Y GUA'!G14</f>
        <v>10</v>
      </c>
      <c r="G738" s="4"/>
      <c r="H738" s="4"/>
      <c r="I738" s="4"/>
      <c r="J738" s="4"/>
      <c r="K738" s="4"/>
      <c r="L738" s="4"/>
      <c r="M738" s="4"/>
      <c r="N738" s="4"/>
      <c r="O738" s="4"/>
      <c r="P738" s="4"/>
      <c r="Q738" s="4"/>
      <c r="R738" s="4"/>
      <c r="S738" s="4"/>
      <c r="T738" s="4"/>
      <c r="U738" s="4"/>
      <c r="V738" s="4"/>
      <c r="W738" s="4"/>
      <c r="X738" s="4"/>
      <c r="Y738" s="4"/>
      <c r="Z738" s="4"/>
    </row>
    <row r="739">
      <c r="A739" s="17" t="str">
        <f>'CONCENTRADO DE SUB Y GUA'!H15</f>
        <v/>
      </c>
      <c r="B739" s="17" t="str">
        <f>'CONCENTRADO DE SUB Y GUA'!I15</f>
        <v/>
      </c>
      <c r="C739" s="17"/>
      <c r="D739" s="17"/>
      <c r="E739" s="25" t="str">
        <f>'CONCENTRADO DE SUB Y GUA'!J15</f>
        <v/>
      </c>
      <c r="F739" s="17">
        <f>'CONCENTRADO DE SUB Y GUA'!G15</f>
        <v>11</v>
      </c>
      <c r="G739" s="4"/>
      <c r="H739" s="4"/>
      <c r="I739" s="4"/>
      <c r="J739" s="4"/>
      <c r="K739" s="4"/>
      <c r="L739" s="4"/>
      <c r="M739" s="4"/>
      <c r="N739" s="4"/>
      <c r="O739" s="4"/>
      <c r="P739" s="4"/>
      <c r="Q739" s="4"/>
      <c r="R739" s="4"/>
      <c r="S739" s="4"/>
      <c r="T739" s="4"/>
      <c r="U739" s="4"/>
      <c r="V739" s="4"/>
      <c r="W739" s="4"/>
      <c r="X739" s="4"/>
      <c r="Y739" s="4"/>
      <c r="Z739" s="4"/>
    </row>
    <row r="740">
      <c r="A740" s="17" t="str">
        <f>'CONCENTRADO DE SUB Y GUA'!H16</f>
        <v/>
      </c>
      <c r="B740" s="17" t="str">
        <f>'CONCENTRADO DE SUB Y GUA'!I16</f>
        <v/>
      </c>
      <c r="C740" s="17"/>
      <c r="D740" s="17"/>
      <c r="E740" s="25" t="str">
        <f>'CONCENTRADO DE SUB Y GUA'!J16</f>
        <v/>
      </c>
      <c r="F740" s="17">
        <f>'CONCENTRADO DE SUB Y GUA'!G16</f>
        <v>12</v>
      </c>
      <c r="G740" s="4"/>
      <c r="H740" s="4"/>
      <c r="I740" s="4"/>
      <c r="J740" s="4"/>
      <c r="K740" s="4"/>
      <c r="L740" s="4"/>
      <c r="M740" s="4"/>
      <c r="N740" s="4"/>
      <c r="O740" s="4"/>
      <c r="P740" s="4"/>
      <c r="Q740" s="4"/>
      <c r="R740" s="4"/>
      <c r="S740" s="4"/>
      <c r="T740" s="4"/>
      <c r="U740" s="4"/>
      <c r="V740" s="4"/>
      <c r="W740" s="4"/>
      <c r="X740" s="4"/>
      <c r="Y740" s="4"/>
      <c r="Z740" s="4"/>
    </row>
    <row r="741">
      <c r="A741" s="17" t="str">
        <f>'CONCENTRADO DE SUB Y GUA'!H17</f>
        <v/>
      </c>
      <c r="B741" s="17" t="str">
        <f>'CONCENTRADO DE SUB Y GUA'!I17</f>
        <v/>
      </c>
      <c r="C741" s="17"/>
      <c r="D741" s="17"/>
      <c r="E741" s="25" t="str">
        <f>'CONCENTRADO DE SUB Y GUA'!J17</f>
        <v/>
      </c>
      <c r="F741" s="17">
        <f>'CONCENTRADO DE SUB Y GUA'!G17</f>
        <v>13</v>
      </c>
      <c r="G741" s="4"/>
      <c r="H741" s="4"/>
      <c r="I741" s="4"/>
      <c r="J741" s="4"/>
      <c r="K741" s="4"/>
      <c r="L741" s="4"/>
      <c r="M741" s="4"/>
      <c r="N741" s="4"/>
      <c r="O741" s="4"/>
      <c r="P741" s="4"/>
      <c r="Q741" s="4"/>
      <c r="R741" s="4"/>
      <c r="S741" s="4"/>
      <c r="T741" s="4"/>
      <c r="U741" s="4"/>
      <c r="V741" s="4"/>
      <c r="W741" s="4"/>
      <c r="X741" s="4"/>
      <c r="Y741" s="4"/>
      <c r="Z741" s="4"/>
    </row>
    <row r="742">
      <c r="A742" s="17" t="str">
        <f>'CONCENTRADO DE SUB Y GUA'!H18</f>
        <v/>
      </c>
      <c r="B742" s="17" t="str">
        <f>'CONCENTRADO DE SUB Y GUA'!I18</f>
        <v/>
      </c>
      <c r="C742" s="17"/>
      <c r="D742" s="17"/>
      <c r="E742" s="25" t="str">
        <f>'CONCENTRADO DE SUB Y GUA'!J18</f>
        <v/>
      </c>
      <c r="F742" s="17">
        <f>'CONCENTRADO DE SUB Y GUA'!G18</f>
        <v>14</v>
      </c>
      <c r="G742" s="4"/>
      <c r="H742" s="4"/>
      <c r="I742" s="4"/>
      <c r="J742" s="4"/>
      <c r="K742" s="4"/>
      <c r="L742" s="4"/>
      <c r="M742" s="4"/>
      <c r="N742" s="4"/>
      <c r="O742" s="4"/>
      <c r="P742" s="4"/>
      <c r="Q742" s="4"/>
      <c r="R742" s="4"/>
      <c r="S742" s="4"/>
      <c r="T742" s="4"/>
      <c r="U742" s="4"/>
      <c r="V742" s="4"/>
      <c r="W742" s="4"/>
      <c r="X742" s="4"/>
      <c r="Y742" s="4"/>
      <c r="Z742" s="4"/>
    </row>
    <row r="743">
      <c r="A743" s="17" t="str">
        <f>'CONCENTRADO DE SUB Y GUA'!H19</f>
        <v/>
      </c>
      <c r="B743" s="17" t="str">
        <f>'CONCENTRADO DE SUB Y GUA'!I19</f>
        <v/>
      </c>
      <c r="C743" s="17"/>
      <c r="D743" s="17"/>
      <c r="E743" s="25" t="str">
        <f>'CONCENTRADO DE SUB Y GUA'!J19</f>
        <v/>
      </c>
      <c r="F743" s="17">
        <f>'CONCENTRADO DE SUB Y GUA'!G19</f>
        <v>15</v>
      </c>
      <c r="G743" s="4"/>
      <c r="H743" s="4"/>
      <c r="I743" s="4"/>
      <c r="J743" s="4"/>
      <c r="K743" s="4"/>
      <c r="L743" s="4"/>
      <c r="M743" s="4"/>
      <c r="N743" s="4"/>
      <c r="O743" s="4"/>
      <c r="P743" s="4"/>
      <c r="Q743" s="4"/>
      <c r="R743" s="4"/>
      <c r="S743" s="4"/>
      <c r="T743" s="4"/>
      <c r="U743" s="4"/>
      <c r="V743" s="4"/>
      <c r="W743" s="4"/>
      <c r="X743" s="4"/>
      <c r="Y743" s="4"/>
      <c r="Z743" s="4"/>
    </row>
    <row r="744">
      <c r="A744" s="17" t="str">
        <f>'CONCENTRADO DE SUB Y GUA'!H20</f>
        <v/>
      </c>
      <c r="B744" s="17" t="str">
        <f>'CONCENTRADO DE SUB Y GUA'!I20</f>
        <v/>
      </c>
      <c r="C744" s="17"/>
      <c r="D744" s="17"/>
      <c r="E744" s="25" t="str">
        <f>'CONCENTRADO DE SUB Y GUA'!J20</f>
        <v/>
      </c>
      <c r="F744" s="17">
        <f>'CONCENTRADO DE SUB Y GUA'!G20</f>
        <v>16</v>
      </c>
      <c r="G744" s="4"/>
      <c r="H744" s="4"/>
      <c r="I744" s="4"/>
      <c r="J744" s="4"/>
      <c r="K744" s="4"/>
      <c r="L744" s="4"/>
      <c r="M744" s="4"/>
      <c r="N744" s="4"/>
      <c r="O744" s="4"/>
      <c r="P744" s="4"/>
      <c r="Q744" s="4"/>
      <c r="R744" s="4"/>
      <c r="S744" s="4"/>
      <c r="T744" s="4"/>
      <c r="U744" s="4"/>
      <c r="V744" s="4"/>
      <c r="W744" s="4"/>
      <c r="X744" s="4"/>
      <c r="Y744" s="4"/>
      <c r="Z744" s="4"/>
    </row>
    <row r="745">
      <c r="A745" s="17" t="str">
        <f>'CONCENTRADO DE SUB Y GUA'!H21</f>
        <v/>
      </c>
      <c r="B745" s="17" t="str">
        <f>'CONCENTRADO DE SUB Y GUA'!I21</f>
        <v/>
      </c>
      <c r="C745" s="17"/>
      <c r="D745" s="17"/>
      <c r="E745" s="25" t="str">
        <f>'CONCENTRADO DE SUB Y GUA'!J21</f>
        <v/>
      </c>
      <c r="F745" s="17">
        <f>'CONCENTRADO DE SUB Y GUA'!G21</f>
        <v>17</v>
      </c>
      <c r="G745" s="4"/>
      <c r="H745" s="4"/>
      <c r="I745" s="4"/>
      <c r="J745" s="4"/>
      <c r="K745" s="4"/>
      <c r="L745" s="4"/>
      <c r="M745" s="4"/>
      <c r="N745" s="4"/>
      <c r="O745" s="4"/>
      <c r="P745" s="4"/>
      <c r="Q745" s="4"/>
      <c r="R745" s="4"/>
      <c r="S745" s="4"/>
      <c r="T745" s="4"/>
      <c r="U745" s="4"/>
      <c r="V745" s="4"/>
      <c r="W745" s="4"/>
      <c r="X745" s="4"/>
      <c r="Y745" s="4"/>
      <c r="Z745" s="4"/>
    </row>
    <row r="746">
      <c r="A746" s="17" t="str">
        <f>'CONCENTRADO DE SUB Y GUA'!H22</f>
        <v/>
      </c>
      <c r="B746" s="17" t="str">
        <f>'CONCENTRADO DE SUB Y GUA'!I22</f>
        <v/>
      </c>
      <c r="C746" s="17"/>
      <c r="D746" s="17"/>
      <c r="E746" s="25" t="str">
        <f>'CONCENTRADO DE SUB Y GUA'!J22</f>
        <v/>
      </c>
      <c r="F746" s="17">
        <f>'CONCENTRADO DE SUB Y GUA'!G22</f>
        <v>18</v>
      </c>
      <c r="G746" s="4"/>
      <c r="H746" s="4"/>
      <c r="I746" s="4"/>
      <c r="J746" s="4"/>
      <c r="K746" s="4"/>
      <c r="L746" s="4"/>
      <c r="M746" s="4"/>
      <c r="N746" s="4"/>
      <c r="O746" s="4"/>
      <c r="P746" s="4"/>
      <c r="Q746" s="4"/>
      <c r="R746" s="4"/>
      <c r="S746" s="4"/>
      <c r="T746" s="4"/>
      <c r="U746" s="4"/>
      <c r="V746" s="4"/>
      <c r="W746" s="4"/>
      <c r="X746" s="4"/>
      <c r="Y746" s="4"/>
      <c r="Z746" s="4"/>
    </row>
    <row r="747">
      <c r="A747" s="17" t="str">
        <f>'CONCENTRADO DE SUB Y GUA'!H23</f>
        <v/>
      </c>
      <c r="B747" s="17" t="str">
        <f>'CONCENTRADO DE SUB Y GUA'!I23</f>
        <v/>
      </c>
      <c r="C747" s="17"/>
      <c r="D747" s="17"/>
      <c r="E747" s="25" t="str">
        <f>'CONCENTRADO DE SUB Y GUA'!J23</f>
        <v/>
      </c>
      <c r="F747" s="17">
        <f>'CONCENTRADO DE SUB Y GUA'!G23</f>
        <v>19</v>
      </c>
      <c r="G747" s="4"/>
      <c r="H747" s="4"/>
      <c r="I747" s="4"/>
      <c r="J747" s="4"/>
      <c r="K747" s="4"/>
      <c r="L747" s="4"/>
      <c r="M747" s="4"/>
      <c r="N747" s="4"/>
      <c r="O747" s="4"/>
      <c r="P747" s="4"/>
      <c r="Q747" s="4"/>
      <c r="R747" s="4"/>
      <c r="S747" s="4"/>
      <c r="T747" s="4"/>
      <c r="U747" s="4"/>
      <c r="V747" s="4"/>
      <c r="W747" s="4"/>
      <c r="X747" s="4"/>
      <c r="Y747" s="4"/>
      <c r="Z747" s="4"/>
    </row>
    <row r="748">
      <c r="A748" s="17" t="str">
        <f>'CONCENTRADO DE SUB Y GUA'!H24</f>
        <v/>
      </c>
      <c r="B748" s="17" t="str">
        <f>'CONCENTRADO DE SUB Y GUA'!I24</f>
        <v/>
      </c>
      <c r="C748" s="17"/>
      <c r="D748" s="17"/>
      <c r="E748" s="25" t="str">
        <f>'CONCENTRADO DE SUB Y GUA'!J24</f>
        <v/>
      </c>
      <c r="F748" s="17">
        <f>'CONCENTRADO DE SUB Y GUA'!G24</f>
        <v>20</v>
      </c>
      <c r="G748" s="4"/>
      <c r="H748" s="4"/>
      <c r="I748" s="4"/>
      <c r="J748" s="4"/>
      <c r="K748" s="4"/>
      <c r="L748" s="4"/>
      <c r="M748" s="4"/>
      <c r="N748" s="4"/>
      <c r="O748" s="4"/>
      <c r="P748" s="4"/>
      <c r="Q748" s="4"/>
      <c r="R748" s="4"/>
      <c r="S748" s="4"/>
      <c r="T748" s="4"/>
      <c r="U748" s="4"/>
      <c r="V748" s="4"/>
      <c r="W748" s="4"/>
      <c r="X748" s="4"/>
      <c r="Y748" s="4"/>
      <c r="Z748" s="4"/>
    </row>
    <row r="749">
      <c r="A749" s="17" t="str">
        <f>'CONCENTRADO DE SUB Y GUA'!H25</f>
        <v/>
      </c>
      <c r="B749" s="17" t="str">
        <f>'CONCENTRADO DE SUB Y GUA'!I25</f>
        <v/>
      </c>
      <c r="C749" s="17"/>
      <c r="D749" s="17"/>
      <c r="E749" s="25" t="str">
        <f>'CONCENTRADO DE SUB Y GUA'!J25</f>
        <v/>
      </c>
      <c r="F749" s="17">
        <f>'CONCENTRADO DE SUB Y GUA'!G25</f>
        <v>21</v>
      </c>
      <c r="G749" s="4"/>
      <c r="H749" s="4"/>
      <c r="I749" s="4"/>
      <c r="J749" s="4"/>
      <c r="K749" s="4"/>
      <c r="L749" s="4"/>
      <c r="M749" s="4"/>
      <c r="N749" s="4"/>
      <c r="O749" s="4"/>
      <c r="P749" s="4"/>
      <c r="Q749" s="4"/>
      <c r="R749" s="4"/>
      <c r="S749" s="4"/>
      <c r="T749" s="4"/>
      <c r="U749" s="4"/>
      <c r="V749" s="4"/>
      <c r="W749" s="4"/>
      <c r="X749" s="4"/>
      <c r="Y749" s="4"/>
      <c r="Z749" s="4"/>
    </row>
    <row r="750">
      <c r="A750" s="17" t="str">
        <f>'CONCENTRADO DE SUB Y GUA'!H26</f>
        <v/>
      </c>
      <c r="B750" s="17" t="str">
        <f>'CONCENTRADO DE SUB Y GUA'!I26</f>
        <v/>
      </c>
      <c r="C750" s="17"/>
      <c r="D750" s="17"/>
      <c r="E750" s="25" t="str">
        <f>'CONCENTRADO DE SUB Y GUA'!J26</f>
        <v/>
      </c>
      <c r="F750" s="17">
        <f>'CONCENTRADO DE SUB Y GUA'!G26</f>
        <v>22</v>
      </c>
      <c r="G750" s="4"/>
      <c r="H750" s="4"/>
      <c r="I750" s="4"/>
      <c r="J750" s="4"/>
      <c r="K750" s="4"/>
      <c r="L750" s="4"/>
      <c r="M750" s="4"/>
      <c r="N750" s="4"/>
      <c r="O750" s="4"/>
      <c r="P750" s="4"/>
      <c r="Q750" s="4"/>
      <c r="R750" s="4"/>
      <c r="S750" s="4"/>
      <c r="T750" s="4"/>
      <c r="U750" s="4"/>
      <c r="V750" s="4"/>
      <c r="W750" s="4"/>
      <c r="X750" s="4"/>
      <c r="Y750" s="4"/>
      <c r="Z750" s="4"/>
    </row>
    <row r="751">
      <c r="A751" s="17" t="str">
        <f>'CONCENTRADO DE SUB Y GUA'!H27</f>
        <v/>
      </c>
      <c r="B751" s="17" t="str">
        <f>'CONCENTRADO DE SUB Y GUA'!I27</f>
        <v/>
      </c>
      <c r="C751" s="17"/>
      <c r="D751" s="17"/>
      <c r="E751" s="25" t="str">
        <f>'CONCENTRADO DE SUB Y GUA'!J27</f>
        <v/>
      </c>
      <c r="F751" s="17">
        <f>'CONCENTRADO DE SUB Y GUA'!G27</f>
        <v>23</v>
      </c>
      <c r="G751" s="4"/>
      <c r="H751" s="4"/>
      <c r="I751" s="4"/>
      <c r="J751" s="4"/>
      <c r="K751" s="4"/>
      <c r="L751" s="4"/>
      <c r="M751" s="4"/>
      <c r="N751" s="4"/>
      <c r="O751" s="4"/>
      <c r="P751" s="4"/>
      <c r="Q751" s="4"/>
      <c r="R751" s="4"/>
      <c r="S751" s="4"/>
      <c r="T751" s="4"/>
      <c r="U751" s="4"/>
      <c r="V751" s="4"/>
      <c r="W751" s="4"/>
      <c r="X751" s="4"/>
      <c r="Y751" s="4"/>
      <c r="Z751" s="4"/>
    </row>
    <row r="752">
      <c r="A752" s="17" t="str">
        <f>'CONCENTRADO DE SUB Y GUA'!H28</f>
        <v/>
      </c>
      <c r="B752" s="17" t="str">
        <f>'CONCENTRADO DE SUB Y GUA'!I28</f>
        <v/>
      </c>
      <c r="C752" s="17"/>
      <c r="D752" s="17"/>
      <c r="E752" s="25" t="str">
        <f>'CONCENTRADO DE SUB Y GUA'!J28</f>
        <v/>
      </c>
      <c r="F752" s="17">
        <f>'CONCENTRADO DE SUB Y GUA'!G28</f>
        <v>24</v>
      </c>
      <c r="G752" s="4"/>
      <c r="H752" s="4"/>
      <c r="I752" s="4"/>
      <c r="J752" s="4"/>
      <c r="K752" s="4"/>
      <c r="L752" s="4"/>
      <c r="M752" s="4"/>
      <c r="N752" s="4"/>
      <c r="O752" s="4"/>
      <c r="P752" s="4"/>
      <c r="Q752" s="4"/>
      <c r="R752" s="4"/>
      <c r="S752" s="4"/>
      <c r="T752" s="4"/>
      <c r="U752" s="4"/>
      <c r="V752" s="4"/>
      <c r="W752" s="4"/>
      <c r="X752" s="4"/>
      <c r="Y752" s="4"/>
      <c r="Z752" s="4"/>
    </row>
    <row r="753">
      <c r="A753" s="17" t="str">
        <f>'CONCENTRADO DE SUB Y GUA'!H29</f>
        <v/>
      </c>
      <c r="B753" s="17" t="str">
        <f>'CONCENTRADO DE SUB Y GUA'!I29</f>
        <v/>
      </c>
      <c r="C753" s="17"/>
      <c r="D753" s="17"/>
      <c r="E753" s="25" t="str">
        <f>'CONCENTRADO DE SUB Y GUA'!J29</f>
        <v/>
      </c>
      <c r="F753" s="17">
        <f>'CONCENTRADO DE SUB Y GUA'!G29</f>
        <v>25</v>
      </c>
      <c r="G753" s="4"/>
      <c r="H753" s="4"/>
      <c r="I753" s="4"/>
      <c r="J753" s="4"/>
      <c r="K753" s="4"/>
      <c r="L753" s="4"/>
      <c r="M753" s="4"/>
      <c r="N753" s="4"/>
      <c r="O753" s="4"/>
      <c r="P753" s="4"/>
      <c r="Q753" s="4"/>
      <c r="R753" s="4"/>
      <c r="S753" s="4"/>
      <c r="T753" s="4"/>
      <c r="U753" s="4"/>
      <c r="V753" s="4"/>
      <c r="W753" s="4"/>
      <c r="X753" s="4"/>
      <c r="Y753" s="4"/>
      <c r="Z753" s="4"/>
    </row>
    <row r="754">
      <c r="A754" s="17" t="str">
        <f>'CONCENTRADO DE SUB Y GUA'!H30</f>
        <v/>
      </c>
      <c r="B754" s="17" t="str">
        <f>'CONCENTRADO DE SUB Y GUA'!I30</f>
        <v/>
      </c>
      <c r="C754" s="17"/>
      <c r="D754" s="17"/>
      <c r="E754" s="25" t="str">
        <f>'CONCENTRADO DE SUB Y GUA'!J30</f>
        <v/>
      </c>
      <c r="F754" s="17">
        <f>'CONCENTRADO DE SUB Y GUA'!G30</f>
        <v>26</v>
      </c>
      <c r="G754" s="4"/>
      <c r="H754" s="4"/>
      <c r="I754" s="4"/>
      <c r="J754" s="4"/>
      <c r="K754" s="4"/>
      <c r="L754" s="4"/>
      <c r="M754" s="4"/>
      <c r="N754" s="4"/>
      <c r="O754" s="4"/>
      <c r="P754" s="4"/>
      <c r="Q754" s="4"/>
      <c r="R754" s="4"/>
      <c r="S754" s="4"/>
      <c r="T754" s="4"/>
      <c r="U754" s="4"/>
      <c r="V754" s="4"/>
      <c r="W754" s="4"/>
      <c r="X754" s="4"/>
      <c r="Y754" s="4"/>
      <c r="Z754" s="4"/>
    </row>
    <row r="755">
      <c r="A755" s="17" t="str">
        <f>'CONCENTRADO DE SUB Y GUA'!H31</f>
        <v/>
      </c>
      <c r="B755" s="17" t="str">
        <f>'CONCENTRADO DE SUB Y GUA'!I31</f>
        <v/>
      </c>
      <c r="C755" s="17"/>
      <c r="D755" s="17"/>
      <c r="E755" s="25" t="str">
        <f>'CONCENTRADO DE SUB Y GUA'!J31</f>
        <v/>
      </c>
      <c r="F755" s="17">
        <f>'CONCENTRADO DE SUB Y GUA'!G31</f>
        <v>27</v>
      </c>
      <c r="G755" s="4"/>
      <c r="H755" s="4"/>
      <c r="I755" s="4"/>
      <c r="J755" s="4"/>
      <c r="K755" s="4"/>
      <c r="L755" s="4"/>
      <c r="M755" s="4"/>
      <c r="N755" s="4"/>
      <c r="O755" s="4"/>
      <c r="P755" s="4"/>
      <c r="Q755" s="4"/>
      <c r="R755" s="4"/>
      <c r="S755" s="4"/>
      <c r="T755" s="4"/>
      <c r="U755" s="4"/>
      <c r="V755" s="4"/>
      <c r="W755" s="4"/>
      <c r="X755" s="4"/>
      <c r="Y755" s="4"/>
      <c r="Z755" s="4"/>
    </row>
    <row r="756">
      <c r="A756" s="17" t="str">
        <f>'CONCENTRADO DE SUB Y GUA'!H32</f>
        <v/>
      </c>
      <c r="B756" s="17" t="str">
        <f>'CONCENTRADO DE SUB Y GUA'!I32</f>
        <v/>
      </c>
      <c r="C756" s="17"/>
      <c r="D756" s="17"/>
      <c r="E756" s="25" t="str">
        <f>'CONCENTRADO DE SUB Y GUA'!J32</f>
        <v/>
      </c>
      <c r="F756" s="17">
        <f>'CONCENTRADO DE SUB Y GUA'!G32</f>
        <v>28</v>
      </c>
      <c r="G756" s="4"/>
      <c r="H756" s="4"/>
      <c r="I756" s="4"/>
      <c r="J756" s="4"/>
      <c r="K756" s="4"/>
      <c r="L756" s="4"/>
      <c r="M756" s="4"/>
      <c r="N756" s="4"/>
      <c r="O756" s="4"/>
      <c r="P756" s="4"/>
      <c r="Q756" s="4"/>
      <c r="R756" s="4"/>
      <c r="S756" s="4"/>
      <c r="T756" s="4"/>
      <c r="U756" s="4"/>
      <c r="V756" s="4"/>
      <c r="W756" s="4"/>
      <c r="X756" s="4"/>
      <c r="Y756" s="4"/>
      <c r="Z756" s="4"/>
    </row>
    <row r="757">
      <c r="A757" s="17" t="str">
        <f>'CONCENTRADO DE SUB Y GUA'!H33</f>
        <v/>
      </c>
      <c r="B757" s="17" t="str">
        <f>'CONCENTRADO DE SUB Y GUA'!I33</f>
        <v/>
      </c>
      <c r="C757" s="17"/>
      <c r="D757" s="17"/>
      <c r="E757" s="25" t="str">
        <f>'CONCENTRADO DE SUB Y GUA'!J33</f>
        <v/>
      </c>
      <c r="F757" s="17">
        <f>'CONCENTRADO DE SUB Y GUA'!G33</f>
        <v>29</v>
      </c>
      <c r="G757" s="4"/>
      <c r="H757" s="4"/>
      <c r="I757" s="4"/>
      <c r="J757" s="4"/>
      <c r="K757" s="4"/>
      <c r="L757" s="4"/>
      <c r="M757" s="4"/>
      <c r="N757" s="4"/>
      <c r="O757" s="4"/>
      <c r="P757" s="4"/>
      <c r="Q757" s="4"/>
      <c r="R757" s="4"/>
      <c r="S757" s="4"/>
      <c r="T757" s="4"/>
      <c r="U757" s="4"/>
      <c r="V757" s="4"/>
      <c r="W757" s="4"/>
      <c r="X757" s="4"/>
      <c r="Y757" s="4"/>
      <c r="Z757" s="4"/>
    </row>
    <row r="758">
      <c r="A758" s="17" t="str">
        <f>'CONCENTRADO DE SUB Y GUA'!H34</f>
        <v/>
      </c>
      <c r="B758" s="17" t="str">
        <f>'CONCENTRADO DE SUB Y GUA'!I34</f>
        <v/>
      </c>
      <c r="C758" s="17"/>
      <c r="D758" s="17"/>
      <c r="E758" s="25" t="str">
        <f>'CONCENTRADO DE SUB Y GUA'!J34</f>
        <v/>
      </c>
      <c r="F758" s="17">
        <f>'CONCENTRADO DE SUB Y GUA'!G34</f>
        <v>30</v>
      </c>
      <c r="G758" s="4"/>
      <c r="H758" s="4"/>
      <c r="I758" s="4"/>
      <c r="J758" s="4"/>
      <c r="K758" s="4"/>
      <c r="L758" s="4"/>
      <c r="M758" s="4"/>
      <c r="N758" s="4"/>
      <c r="O758" s="4"/>
      <c r="P758" s="4"/>
      <c r="Q758" s="4"/>
      <c r="R758" s="4"/>
      <c r="S758" s="4"/>
      <c r="T758" s="4"/>
      <c r="U758" s="4"/>
      <c r="V758" s="4"/>
      <c r="W758" s="4"/>
      <c r="X758" s="4"/>
      <c r="Y758" s="4"/>
      <c r="Z758" s="4"/>
    </row>
    <row r="759">
      <c r="A759" s="17"/>
      <c r="B759" s="17"/>
      <c r="C759" s="17"/>
      <c r="D759" s="17"/>
      <c r="E759" s="17"/>
      <c r="F759" s="17" t="str">
        <f>'CONCENTRADO DE SUB Y GUA'!G35</f>
        <v/>
      </c>
      <c r="G759" s="4"/>
      <c r="H759" s="4"/>
      <c r="I759" s="4"/>
      <c r="J759" s="4"/>
      <c r="K759" s="4"/>
      <c r="L759" s="4"/>
      <c r="M759" s="4"/>
      <c r="N759" s="4"/>
      <c r="O759" s="4"/>
      <c r="P759" s="4"/>
      <c r="Q759" s="4"/>
      <c r="R759" s="4"/>
      <c r="S759" s="4"/>
      <c r="T759" s="4"/>
      <c r="U759" s="4"/>
      <c r="V759" s="4"/>
      <c r="W759" s="4"/>
      <c r="X759" s="4"/>
      <c r="Y759" s="4"/>
      <c r="Z759" s="4"/>
    </row>
    <row r="760">
      <c r="A760" s="17"/>
      <c r="B760" s="17"/>
      <c r="C760" s="17"/>
      <c r="D760" s="17"/>
      <c r="E760" s="17"/>
      <c r="F760" s="17" t="str">
        <f>'CONCENTRADO DE SUB Y GUA'!G36</f>
        <v/>
      </c>
      <c r="G760" s="4"/>
      <c r="H760" s="4"/>
      <c r="I760" s="4"/>
      <c r="J760" s="4"/>
      <c r="K760" s="4"/>
      <c r="L760" s="4"/>
      <c r="M760" s="4"/>
      <c r="N760" s="4"/>
      <c r="O760" s="4"/>
      <c r="P760" s="4"/>
      <c r="Q760" s="4"/>
      <c r="R760" s="4"/>
      <c r="S760" s="4"/>
      <c r="T760" s="4"/>
      <c r="U760" s="4"/>
      <c r="V760" s="4"/>
      <c r="W760" s="4"/>
      <c r="X760" s="4"/>
      <c r="Y760" s="4"/>
      <c r="Z760" s="4"/>
    </row>
    <row r="761">
      <c r="A761" s="17"/>
      <c r="B761" s="17"/>
      <c r="C761" s="17"/>
      <c r="D761" s="17"/>
      <c r="E761" s="17"/>
      <c r="F761" s="17" t="str">
        <f>'CONCENTRADO DE SUB Y GUA'!G37</f>
        <v/>
      </c>
      <c r="G761" s="4"/>
      <c r="H761" s="4"/>
      <c r="I761" s="4"/>
      <c r="J761" s="4"/>
      <c r="K761" s="4"/>
      <c r="L761" s="4"/>
      <c r="M761" s="4"/>
      <c r="N761" s="4"/>
      <c r="O761" s="4"/>
      <c r="P761" s="4"/>
      <c r="Q761" s="4"/>
      <c r="R761" s="4"/>
      <c r="S761" s="4"/>
      <c r="T761" s="4"/>
      <c r="U761" s="4"/>
      <c r="V761" s="4"/>
      <c r="W761" s="4"/>
      <c r="X761" s="4"/>
      <c r="Y761" s="4"/>
      <c r="Z761" s="4"/>
    </row>
    <row r="762">
      <c r="A762" s="17"/>
      <c r="B762" s="17"/>
      <c r="C762" s="17"/>
      <c r="D762" s="17"/>
      <c r="E762" s="17"/>
      <c r="F762" s="17" t="str">
        <f>'CONCENTRADO DE SUB Y GUA'!G38</f>
        <v/>
      </c>
      <c r="G762" s="4"/>
      <c r="H762" s="4"/>
      <c r="I762" s="4"/>
      <c r="J762" s="4"/>
      <c r="K762" s="4"/>
      <c r="L762" s="4"/>
      <c r="M762" s="4"/>
      <c r="N762" s="4"/>
      <c r="O762" s="4"/>
      <c r="P762" s="4"/>
      <c r="Q762" s="4"/>
      <c r="R762" s="4"/>
      <c r="S762" s="4"/>
      <c r="T762" s="4"/>
      <c r="U762" s="4"/>
      <c r="V762" s="4"/>
      <c r="W762" s="4"/>
      <c r="X762" s="4"/>
      <c r="Y762" s="4"/>
      <c r="Z762" s="4"/>
    </row>
    <row r="763">
      <c r="A763" s="17"/>
      <c r="B763" s="17"/>
      <c r="C763" s="17"/>
      <c r="D763" s="17"/>
      <c r="E763" s="17"/>
      <c r="F763" s="17" t="str">
        <f>'CONCENTRADO DE SUB Y GUA'!G39</f>
        <v/>
      </c>
      <c r="G763" s="4"/>
      <c r="H763" s="4"/>
      <c r="I763" s="4"/>
      <c r="J763" s="4"/>
      <c r="K763" s="4"/>
      <c r="L763" s="4"/>
      <c r="M763" s="4"/>
      <c r="N763" s="4"/>
      <c r="O763" s="4"/>
      <c r="P763" s="4"/>
      <c r="Q763" s="4"/>
      <c r="R763" s="4"/>
      <c r="S763" s="4"/>
      <c r="T763" s="4"/>
      <c r="U763" s="4"/>
      <c r="V763" s="4"/>
      <c r="W763" s="4"/>
      <c r="X763" s="4"/>
      <c r="Y763" s="4"/>
      <c r="Z763" s="4"/>
    </row>
    <row r="764">
      <c r="A764" s="17"/>
      <c r="B764" s="17"/>
      <c r="C764" s="17"/>
      <c r="D764" s="17"/>
      <c r="E764" s="17"/>
      <c r="F764" s="17" t="str">
        <f>'CONCENTRADO DE SUB Y GUA'!G40</f>
        <v/>
      </c>
      <c r="G764" s="4"/>
      <c r="H764" s="4"/>
      <c r="I764" s="4"/>
      <c r="J764" s="4"/>
      <c r="K764" s="4"/>
      <c r="L764" s="4"/>
      <c r="M764" s="4"/>
      <c r="N764" s="4"/>
      <c r="O764" s="4"/>
      <c r="P764" s="4"/>
      <c r="Q764" s="4"/>
      <c r="R764" s="4"/>
      <c r="S764" s="4"/>
      <c r="T764" s="4"/>
      <c r="U764" s="4"/>
      <c r="V764" s="4"/>
      <c r="W764" s="4"/>
      <c r="X764" s="4"/>
      <c r="Y764" s="4"/>
      <c r="Z764" s="4"/>
    </row>
    <row r="765">
      <c r="A765" s="17"/>
      <c r="B765" s="17"/>
      <c r="C765" s="17"/>
      <c r="D765" s="17"/>
      <c r="E765" s="17"/>
      <c r="F765" s="17" t="str">
        <f>'CONCENTRADO DE SUB Y GUA'!G41</f>
        <v/>
      </c>
      <c r="G765" s="4"/>
      <c r="H765" s="4"/>
      <c r="I765" s="4"/>
      <c r="J765" s="4"/>
      <c r="K765" s="4"/>
      <c r="L765" s="4"/>
      <c r="M765" s="4"/>
      <c r="N765" s="4"/>
      <c r="O765" s="4"/>
      <c r="P765" s="4"/>
      <c r="Q765" s="4"/>
      <c r="R765" s="4"/>
      <c r="S765" s="4"/>
      <c r="T765" s="4"/>
      <c r="U765" s="4"/>
      <c r="V765" s="4"/>
      <c r="W765" s="4"/>
      <c r="X765" s="4"/>
      <c r="Y765" s="4"/>
      <c r="Z765" s="4"/>
    </row>
    <row r="766">
      <c r="A766" s="17"/>
      <c r="B766" s="17"/>
      <c r="C766" s="17"/>
      <c r="D766" s="17"/>
      <c r="E766" s="17"/>
      <c r="F766" s="17" t="str">
        <f>'CONCENTRADO DE SUB Y GUA'!G42</f>
        <v/>
      </c>
      <c r="G766" s="4"/>
      <c r="H766" s="4"/>
      <c r="I766" s="4"/>
      <c r="J766" s="4"/>
      <c r="K766" s="4"/>
      <c r="L766" s="4"/>
      <c r="M766" s="4"/>
      <c r="N766" s="4"/>
      <c r="O766" s="4"/>
      <c r="P766" s="4"/>
      <c r="Q766" s="4"/>
      <c r="R766" s="4"/>
      <c r="S766" s="4"/>
      <c r="T766" s="4"/>
      <c r="U766" s="4"/>
      <c r="V766" s="4"/>
      <c r="W766" s="4"/>
      <c r="X766" s="4"/>
      <c r="Y766" s="4"/>
      <c r="Z766" s="4"/>
    </row>
    <row r="767">
      <c r="A767" s="17"/>
      <c r="B767" s="17"/>
      <c r="C767" s="17"/>
      <c r="D767" s="17"/>
      <c r="E767" s="17"/>
      <c r="F767" s="17" t="str">
        <f>'CONCENTRADO DE SUB Y GUA'!G43</f>
        <v/>
      </c>
      <c r="G767" s="4"/>
      <c r="H767" s="4"/>
      <c r="I767" s="4"/>
      <c r="J767" s="4"/>
      <c r="K767" s="4"/>
      <c r="L767" s="4"/>
      <c r="M767" s="4"/>
      <c r="N767" s="4"/>
      <c r="O767" s="4"/>
      <c r="P767" s="4"/>
      <c r="Q767" s="4"/>
      <c r="R767" s="4"/>
      <c r="S767" s="4"/>
      <c r="T767" s="4"/>
      <c r="U767" s="4"/>
      <c r="V767" s="4"/>
      <c r="W767" s="4"/>
      <c r="X767" s="4"/>
      <c r="Y767" s="4"/>
      <c r="Z767" s="4"/>
    </row>
    <row r="768">
      <c r="A768" s="17"/>
      <c r="B768" s="17"/>
      <c r="C768" s="17"/>
      <c r="D768" s="17"/>
      <c r="E768" s="17"/>
      <c r="F768" s="17" t="str">
        <f>'CONCENTRADO DE SUB Y GUA'!G44</f>
        <v/>
      </c>
      <c r="G768" s="4"/>
      <c r="H768" s="4"/>
      <c r="I768" s="4"/>
      <c r="J768" s="4"/>
      <c r="K768" s="4"/>
      <c r="L768" s="4"/>
      <c r="M768" s="4"/>
      <c r="N768" s="4"/>
      <c r="O768" s="4"/>
      <c r="P768" s="4"/>
      <c r="Q768" s="4"/>
      <c r="R768" s="4"/>
      <c r="S768" s="4"/>
      <c r="T768" s="4"/>
      <c r="U768" s="4"/>
      <c r="V768" s="4"/>
      <c r="W768" s="4"/>
      <c r="X768" s="4"/>
      <c r="Y768" s="4"/>
      <c r="Z768" s="4"/>
    </row>
    <row r="769">
      <c r="A769" s="17"/>
      <c r="B769" s="17"/>
      <c r="C769" s="17"/>
      <c r="D769" s="17"/>
      <c r="E769" s="17"/>
      <c r="F769" s="17" t="str">
        <f>'CONCENTRADO DE SUB Y GUA'!G45</f>
        <v/>
      </c>
      <c r="G769" s="4"/>
      <c r="H769" s="4"/>
      <c r="I769" s="4"/>
      <c r="J769" s="4"/>
      <c r="K769" s="4"/>
      <c r="L769" s="4"/>
      <c r="M769" s="4"/>
      <c r="N769" s="4"/>
      <c r="O769" s="4"/>
      <c r="P769" s="4"/>
      <c r="Q769" s="4"/>
      <c r="R769" s="4"/>
      <c r="S769" s="4"/>
      <c r="T769" s="4"/>
      <c r="U769" s="4"/>
      <c r="V769" s="4"/>
      <c r="W769" s="4"/>
      <c r="X769" s="4"/>
      <c r="Y769" s="4"/>
      <c r="Z769" s="4"/>
    </row>
    <row r="770">
      <c r="A770" s="17"/>
      <c r="B770" s="17"/>
      <c r="C770" s="17"/>
      <c r="D770" s="17"/>
      <c r="E770" s="17"/>
      <c r="F770" s="17" t="str">
        <f>'CONCENTRADO DE SUB Y GUA'!G46</f>
        <v/>
      </c>
      <c r="G770" s="4"/>
      <c r="H770" s="4"/>
      <c r="I770" s="4"/>
      <c r="J770" s="4"/>
      <c r="K770" s="4"/>
      <c r="L770" s="4"/>
      <c r="M770" s="4"/>
      <c r="N770" s="4"/>
      <c r="O770" s="4"/>
      <c r="P770" s="4"/>
      <c r="Q770" s="4"/>
      <c r="R770" s="4"/>
      <c r="S770" s="4"/>
      <c r="T770" s="4"/>
      <c r="U770" s="4"/>
      <c r="V770" s="4"/>
      <c r="W770" s="4"/>
      <c r="X770" s="4"/>
      <c r="Y770" s="4"/>
      <c r="Z770" s="4"/>
    </row>
    <row r="771">
      <c r="A771" s="17"/>
      <c r="B771" s="17"/>
      <c r="C771" s="17"/>
      <c r="D771" s="17"/>
      <c r="E771" s="17"/>
      <c r="F771" s="17" t="str">
        <f>'CONCENTRADO DE SUB Y GUA'!G47</f>
        <v/>
      </c>
      <c r="G771" s="4"/>
      <c r="H771" s="4"/>
      <c r="I771" s="4"/>
      <c r="J771" s="4"/>
      <c r="K771" s="4"/>
      <c r="L771" s="4"/>
      <c r="M771" s="4"/>
      <c r="N771" s="4"/>
      <c r="O771" s="4"/>
      <c r="P771" s="4"/>
      <c r="Q771" s="4"/>
      <c r="R771" s="4"/>
      <c r="S771" s="4"/>
      <c r="T771" s="4"/>
      <c r="U771" s="4"/>
      <c r="V771" s="4"/>
      <c r="W771" s="4"/>
      <c r="X771" s="4"/>
      <c r="Y771" s="4"/>
      <c r="Z771" s="4"/>
    </row>
    <row r="772">
      <c r="A772" s="17"/>
      <c r="B772" s="17"/>
      <c r="C772" s="17"/>
      <c r="D772" s="17"/>
      <c r="E772" s="17"/>
      <c r="F772" s="17" t="str">
        <f>'CONCENTRADO DE SUB Y GUA'!G48</f>
        <v/>
      </c>
      <c r="G772" s="4"/>
      <c r="H772" s="4"/>
      <c r="I772" s="4"/>
      <c r="J772" s="4"/>
      <c r="K772" s="4"/>
      <c r="L772" s="4"/>
      <c r="M772" s="4"/>
      <c r="N772" s="4"/>
      <c r="O772" s="4"/>
      <c r="P772" s="4"/>
      <c r="Q772" s="4"/>
      <c r="R772" s="4"/>
      <c r="S772" s="4"/>
      <c r="T772" s="4"/>
      <c r="U772" s="4"/>
      <c r="V772" s="4"/>
      <c r="W772" s="4"/>
      <c r="X772" s="4"/>
      <c r="Y772" s="4"/>
      <c r="Z772" s="4"/>
    </row>
    <row r="773">
      <c r="A773" s="17"/>
      <c r="B773" s="17"/>
      <c r="C773" s="17"/>
      <c r="D773" s="17"/>
      <c r="E773" s="17"/>
      <c r="F773" s="17" t="str">
        <f>'CONCENTRADO DE SUB Y GUA'!G49</f>
        <v/>
      </c>
      <c r="G773" s="4"/>
      <c r="H773" s="4"/>
      <c r="I773" s="4"/>
      <c r="J773" s="4"/>
      <c r="K773" s="4"/>
      <c r="L773" s="4"/>
      <c r="M773" s="4"/>
      <c r="N773" s="4"/>
      <c r="O773" s="4"/>
      <c r="P773" s="4"/>
      <c r="Q773" s="4"/>
      <c r="R773" s="4"/>
      <c r="S773" s="4"/>
      <c r="T773" s="4"/>
      <c r="U773" s="4"/>
      <c r="V773" s="4"/>
      <c r="W773" s="4"/>
      <c r="X773" s="4"/>
      <c r="Y773" s="4"/>
      <c r="Z773" s="4"/>
    </row>
    <row r="774">
      <c r="A774" s="17"/>
      <c r="B774" s="17"/>
      <c r="C774" s="17"/>
      <c r="D774" s="17"/>
      <c r="E774" s="17"/>
      <c r="F774" s="17" t="str">
        <f>'CONCENTRADO DE SUB Y GUA'!G50</f>
        <v/>
      </c>
      <c r="G774" s="4"/>
      <c r="H774" s="4"/>
      <c r="I774" s="4"/>
      <c r="J774" s="4"/>
      <c r="K774" s="4"/>
      <c r="L774" s="4"/>
      <c r="M774" s="4"/>
      <c r="N774" s="4"/>
      <c r="O774" s="4"/>
      <c r="P774" s="4"/>
      <c r="Q774" s="4"/>
      <c r="R774" s="4"/>
      <c r="S774" s="4"/>
      <c r="T774" s="4"/>
      <c r="U774" s="4"/>
      <c r="V774" s="4"/>
      <c r="W774" s="4"/>
      <c r="X774" s="4"/>
      <c r="Y774" s="4"/>
      <c r="Z774" s="4"/>
    </row>
    <row r="775">
      <c r="A775" s="17"/>
      <c r="B775" s="17"/>
      <c r="C775" s="17"/>
      <c r="D775" s="17"/>
      <c r="E775" s="17"/>
      <c r="F775" s="17" t="str">
        <f>'CONCENTRADO DE SUB Y GUA'!G51</f>
        <v/>
      </c>
      <c r="G775" s="4"/>
      <c r="H775" s="4"/>
      <c r="I775" s="4"/>
      <c r="J775" s="4"/>
      <c r="K775" s="4"/>
      <c r="L775" s="4"/>
      <c r="M775" s="4"/>
      <c r="N775" s="4"/>
      <c r="O775" s="4"/>
      <c r="P775" s="4"/>
      <c r="Q775" s="4"/>
      <c r="R775" s="4"/>
      <c r="S775" s="4"/>
      <c r="T775" s="4"/>
      <c r="U775" s="4"/>
      <c r="V775" s="4"/>
      <c r="W775" s="4"/>
      <c r="X775" s="4"/>
      <c r="Y775" s="4"/>
      <c r="Z775" s="4"/>
    </row>
    <row r="776">
      <c r="A776" s="17"/>
      <c r="B776" s="17"/>
      <c r="C776" s="17"/>
      <c r="D776" s="17"/>
      <c r="E776" s="17"/>
      <c r="F776" s="17"/>
      <c r="G776" s="4"/>
      <c r="H776" s="4"/>
      <c r="I776" s="4"/>
      <c r="J776" s="4"/>
      <c r="K776" s="4"/>
      <c r="L776" s="4"/>
      <c r="M776" s="4"/>
      <c r="N776" s="4"/>
      <c r="O776" s="4"/>
      <c r="P776" s="4"/>
      <c r="Q776" s="4"/>
      <c r="R776" s="4"/>
      <c r="S776" s="4"/>
      <c r="T776" s="4"/>
      <c r="U776" s="4"/>
      <c r="V776" s="4"/>
      <c r="W776" s="4"/>
      <c r="X776" s="4"/>
      <c r="Y776" s="4"/>
      <c r="Z776" s="4"/>
    </row>
    <row r="777">
      <c r="A777" s="17"/>
      <c r="B777" s="17"/>
      <c r="C777" s="17"/>
      <c r="D777" s="17"/>
      <c r="E777" s="17"/>
      <c r="F777" s="17"/>
      <c r="G777" s="4"/>
      <c r="H777" s="4"/>
      <c r="I777" s="4"/>
      <c r="J777" s="4"/>
      <c r="K777" s="4"/>
      <c r="L777" s="4"/>
      <c r="M777" s="4"/>
      <c r="N777" s="4"/>
      <c r="O777" s="4"/>
      <c r="P777" s="4"/>
      <c r="Q777" s="4"/>
      <c r="R777" s="4"/>
      <c r="S777" s="4"/>
      <c r="T777" s="4"/>
      <c r="U777" s="4"/>
      <c r="V777" s="4"/>
      <c r="W777" s="4"/>
      <c r="X777" s="4"/>
      <c r="Y777" s="4"/>
      <c r="Z777" s="4"/>
    </row>
    <row r="778">
      <c r="A778" s="17"/>
      <c r="B778" s="17"/>
      <c r="C778" s="17"/>
      <c r="D778" s="17"/>
      <c r="E778" s="17"/>
      <c r="F778" s="17"/>
      <c r="G778" s="4"/>
      <c r="H778" s="4"/>
      <c r="I778" s="4"/>
      <c r="J778" s="4"/>
      <c r="K778" s="4"/>
      <c r="L778" s="4"/>
      <c r="M778" s="4"/>
      <c r="N778" s="4"/>
      <c r="O778" s="4"/>
      <c r="P778" s="4"/>
      <c r="Q778" s="4"/>
      <c r="R778" s="4"/>
      <c r="S778" s="4"/>
      <c r="T778" s="4"/>
      <c r="U778" s="4"/>
      <c r="V778" s="4"/>
      <c r="W778" s="4"/>
      <c r="X778" s="4"/>
      <c r="Y778" s="4"/>
      <c r="Z778" s="4"/>
    </row>
    <row r="779">
      <c r="A779" s="17"/>
      <c r="B779" s="17"/>
      <c r="C779" s="17"/>
      <c r="D779" s="17"/>
      <c r="E779" s="17"/>
      <c r="F779" s="17"/>
      <c r="G779" s="4"/>
      <c r="H779" s="4"/>
      <c r="I779" s="4"/>
      <c r="J779" s="4"/>
      <c r="K779" s="4"/>
      <c r="L779" s="4"/>
      <c r="M779" s="4"/>
      <c r="N779" s="4"/>
      <c r="O779" s="4"/>
      <c r="P779" s="4"/>
      <c r="Q779" s="4"/>
      <c r="R779" s="4"/>
      <c r="S779" s="4"/>
      <c r="T779" s="4"/>
      <c r="U779" s="4"/>
      <c r="V779" s="4"/>
      <c r="W779" s="4"/>
      <c r="X779" s="4"/>
      <c r="Y779" s="4"/>
      <c r="Z779" s="4"/>
    </row>
    <row r="780">
      <c r="A780" s="17"/>
      <c r="B780" s="17"/>
      <c r="C780" s="17"/>
      <c r="D780" s="17"/>
      <c r="E780" s="17"/>
      <c r="F780" s="17"/>
      <c r="G780" s="4"/>
      <c r="H780" s="4"/>
      <c r="I780" s="4"/>
      <c r="J780" s="4"/>
      <c r="K780" s="4"/>
      <c r="L780" s="4"/>
      <c r="M780" s="4"/>
      <c r="N780" s="4"/>
      <c r="O780" s="4"/>
      <c r="P780" s="4"/>
      <c r="Q780" s="4"/>
      <c r="R780" s="4"/>
      <c r="S780" s="4"/>
      <c r="T780" s="4"/>
      <c r="U780" s="4"/>
      <c r="V780" s="4"/>
      <c r="W780" s="4"/>
      <c r="X780" s="4"/>
      <c r="Y780" s="4"/>
      <c r="Z780" s="4"/>
    </row>
    <row r="781">
      <c r="A781" s="17"/>
      <c r="B781" s="17"/>
      <c r="C781" s="17"/>
      <c r="D781" s="17"/>
      <c r="E781" s="17"/>
      <c r="F781" s="17"/>
      <c r="G781" s="4"/>
      <c r="H781" s="4"/>
      <c r="I781" s="4"/>
      <c r="J781" s="4"/>
      <c r="K781" s="4"/>
      <c r="L781" s="4"/>
      <c r="M781" s="4"/>
      <c r="N781" s="4"/>
      <c r="O781" s="4"/>
      <c r="P781" s="4"/>
      <c r="Q781" s="4"/>
      <c r="R781" s="4"/>
      <c r="S781" s="4"/>
      <c r="T781" s="4"/>
      <c r="U781" s="4"/>
      <c r="V781" s="4"/>
      <c r="W781" s="4"/>
      <c r="X781" s="4"/>
      <c r="Y781" s="4"/>
      <c r="Z781" s="4"/>
    </row>
    <row r="782">
      <c r="A782" s="17"/>
      <c r="B782" s="17"/>
      <c r="C782" s="17"/>
      <c r="D782" s="17"/>
      <c r="E782" s="17"/>
      <c r="F782" s="17"/>
      <c r="G782" s="4"/>
      <c r="H782" s="4"/>
      <c r="I782" s="4"/>
      <c r="J782" s="4"/>
      <c r="K782" s="4"/>
      <c r="L782" s="4"/>
      <c r="M782" s="4"/>
      <c r="N782" s="4"/>
      <c r="O782" s="4"/>
      <c r="P782" s="4"/>
      <c r="Q782" s="4"/>
      <c r="R782" s="4"/>
      <c r="S782" s="4"/>
      <c r="T782" s="4"/>
      <c r="U782" s="4"/>
      <c r="V782" s="4"/>
      <c r="W782" s="4"/>
      <c r="X782" s="4"/>
      <c r="Y782" s="4"/>
      <c r="Z782" s="4"/>
    </row>
    <row r="783">
      <c r="A783" s="17"/>
      <c r="B783" s="17"/>
      <c r="C783" s="17"/>
      <c r="D783" s="17"/>
      <c r="E783" s="17"/>
      <c r="F783" s="17"/>
      <c r="G783" s="4"/>
      <c r="H783" s="4"/>
      <c r="I783" s="4"/>
      <c r="J783" s="4"/>
      <c r="K783" s="4"/>
      <c r="L783" s="4"/>
      <c r="M783" s="4"/>
      <c r="N783" s="4"/>
      <c r="O783" s="4"/>
      <c r="P783" s="4"/>
      <c r="Q783" s="4"/>
      <c r="R783" s="4"/>
      <c r="S783" s="4"/>
      <c r="T783" s="4"/>
      <c r="U783" s="4"/>
      <c r="V783" s="4"/>
      <c r="W783" s="4"/>
      <c r="X783" s="4"/>
      <c r="Y783" s="4"/>
      <c r="Z783" s="4"/>
    </row>
    <row r="784">
      <c r="A784" s="17"/>
      <c r="B784" s="17"/>
      <c r="C784" s="17"/>
      <c r="D784" s="17"/>
      <c r="E784" s="17"/>
      <c r="F784" s="17"/>
      <c r="G784" s="4"/>
      <c r="H784" s="4"/>
      <c r="I784" s="4"/>
      <c r="J784" s="4"/>
      <c r="K784" s="4"/>
      <c r="L784" s="4"/>
      <c r="M784" s="4"/>
      <c r="N784" s="4"/>
      <c r="O784" s="4"/>
      <c r="P784" s="4"/>
      <c r="Q784" s="4"/>
      <c r="R784" s="4"/>
      <c r="S784" s="4"/>
      <c r="T784" s="4"/>
      <c r="U784" s="4"/>
      <c r="V784" s="4"/>
      <c r="W784" s="4"/>
      <c r="X784" s="4"/>
      <c r="Y784" s="4"/>
      <c r="Z784" s="4"/>
    </row>
    <row r="785">
      <c r="A785" s="17"/>
      <c r="B785" s="17"/>
      <c r="C785" s="17"/>
      <c r="D785" s="17"/>
      <c r="E785" s="17"/>
      <c r="F785" s="17"/>
      <c r="G785" s="4"/>
      <c r="H785" s="4"/>
      <c r="I785" s="4"/>
      <c r="J785" s="4"/>
      <c r="K785" s="4"/>
      <c r="L785" s="4"/>
      <c r="M785" s="4"/>
      <c r="N785" s="4"/>
      <c r="O785" s="4"/>
      <c r="P785" s="4"/>
      <c r="Q785" s="4"/>
      <c r="R785" s="4"/>
      <c r="S785" s="4"/>
      <c r="T785" s="4"/>
      <c r="U785" s="4"/>
      <c r="V785" s="4"/>
      <c r="W785" s="4"/>
      <c r="X785" s="4"/>
      <c r="Y785" s="4"/>
      <c r="Z785" s="4"/>
    </row>
    <row r="786">
      <c r="A786" s="17"/>
      <c r="B786" s="17"/>
      <c r="C786" s="17"/>
      <c r="D786" s="17"/>
      <c r="E786" s="17"/>
      <c r="F786" s="17"/>
      <c r="G786" s="4"/>
      <c r="H786" s="4"/>
      <c r="I786" s="4"/>
      <c r="J786" s="4"/>
      <c r="K786" s="4"/>
      <c r="L786" s="4"/>
      <c r="M786" s="4"/>
      <c r="N786" s="4"/>
      <c r="O786" s="4"/>
      <c r="P786" s="4"/>
      <c r="Q786" s="4"/>
      <c r="R786" s="4"/>
      <c r="S786" s="4"/>
      <c r="T786" s="4"/>
      <c r="U786" s="4"/>
      <c r="V786" s="4"/>
      <c r="W786" s="4"/>
      <c r="X786" s="4"/>
      <c r="Y786" s="4"/>
      <c r="Z786" s="4"/>
    </row>
    <row r="787">
      <c r="A787" s="17"/>
      <c r="B787" s="17"/>
      <c r="C787" s="17"/>
      <c r="D787" s="17"/>
      <c r="E787" s="17"/>
      <c r="F787" s="17"/>
      <c r="G787" s="4"/>
      <c r="H787" s="4"/>
      <c r="I787" s="4"/>
      <c r="J787" s="4"/>
      <c r="K787" s="4"/>
      <c r="L787" s="4"/>
      <c r="M787" s="4"/>
      <c r="N787" s="4"/>
      <c r="O787" s="4"/>
      <c r="P787" s="4"/>
      <c r="Q787" s="4"/>
      <c r="R787" s="4"/>
      <c r="S787" s="4"/>
      <c r="T787" s="4"/>
      <c r="U787" s="4"/>
      <c r="V787" s="4"/>
      <c r="W787" s="4"/>
      <c r="X787" s="4"/>
      <c r="Y787" s="4"/>
      <c r="Z787" s="4"/>
    </row>
    <row r="788">
      <c r="A788" s="17"/>
      <c r="B788" s="17"/>
      <c r="C788" s="17"/>
      <c r="D788" s="17"/>
      <c r="E788" s="17"/>
      <c r="F788" s="17"/>
      <c r="G788" s="4"/>
      <c r="H788" s="4"/>
      <c r="I788" s="4"/>
      <c r="J788" s="4"/>
      <c r="K788" s="4"/>
      <c r="L788" s="4"/>
      <c r="M788" s="4"/>
      <c r="N788" s="4"/>
      <c r="O788" s="4"/>
      <c r="P788" s="4"/>
      <c r="Q788" s="4"/>
      <c r="R788" s="4"/>
      <c r="S788" s="4"/>
      <c r="T788" s="4"/>
      <c r="U788" s="4"/>
      <c r="V788" s="4"/>
      <c r="W788" s="4"/>
      <c r="X788" s="4"/>
      <c r="Y788" s="4"/>
      <c r="Z788" s="4"/>
    </row>
    <row r="789">
      <c r="A789" s="17"/>
      <c r="B789" s="17"/>
      <c r="C789" s="17"/>
      <c r="D789" s="17"/>
      <c r="E789" s="17"/>
      <c r="F789" s="17"/>
      <c r="G789" s="4"/>
      <c r="H789" s="4"/>
      <c r="I789" s="4"/>
      <c r="J789" s="4"/>
      <c r="K789" s="4"/>
      <c r="L789" s="4"/>
      <c r="M789" s="4"/>
      <c r="N789" s="4"/>
      <c r="O789" s="4"/>
      <c r="P789" s="4"/>
      <c r="Q789" s="4"/>
      <c r="R789" s="4"/>
      <c r="S789" s="4"/>
      <c r="T789" s="4"/>
      <c r="U789" s="4"/>
      <c r="V789" s="4"/>
      <c r="W789" s="4"/>
      <c r="X789" s="4"/>
      <c r="Y789" s="4"/>
      <c r="Z789" s="4"/>
    </row>
    <row r="790">
      <c r="A790" s="17"/>
      <c r="B790" s="17"/>
      <c r="C790" s="17"/>
      <c r="D790" s="17"/>
      <c r="E790" s="17"/>
      <c r="F790" s="17"/>
      <c r="G790" s="4"/>
      <c r="H790" s="4"/>
      <c r="I790" s="4"/>
      <c r="J790" s="4"/>
      <c r="K790" s="4"/>
      <c r="L790" s="4"/>
      <c r="M790" s="4"/>
      <c r="N790" s="4"/>
      <c r="O790" s="4"/>
      <c r="P790" s="4"/>
      <c r="Q790" s="4"/>
      <c r="R790" s="4"/>
      <c r="S790" s="4"/>
      <c r="T790" s="4"/>
      <c r="U790" s="4"/>
      <c r="V790" s="4"/>
      <c r="W790" s="4"/>
      <c r="X790" s="4"/>
      <c r="Y790" s="4"/>
      <c r="Z790" s="4"/>
    </row>
    <row r="791">
      <c r="A791" s="17"/>
      <c r="B791" s="17"/>
      <c r="C791" s="17"/>
      <c r="D791" s="17"/>
      <c r="E791" s="17"/>
      <c r="F791" s="17"/>
      <c r="G791" s="4"/>
      <c r="H791" s="4"/>
      <c r="I791" s="4"/>
      <c r="J791" s="4"/>
      <c r="K791" s="4"/>
      <c r="L791" s="4"/>
      <c r="M791" s="4"/>
      <c r="N791" s="4"/>
      <c r="O791" s="4"/>
      <c r="P791" s="4"/>
      <c r="Q791" s="4"/>
      <c r="R791" s="4"/>
      <c r="S791" s="4"/>
      <c r="T791" s="4"/>
      <c r="U791" s="4"/>
      <c r="V791" s="4"/>
      <c r="W791" s="4"/>
      <c r="X791" s="4"/>
      <c r="Y791" s="4"/>
      <c r="Z791" s="4"/>
    </row>
    <row r="792">
      <c r="A792" s="17"/>
      <c r="B792" s="17"/>
      <c r="C792" s="17"/>
      <c r="D792" s="17"/>
      <c r="E792" s="17"/>
      <c r="F792" s="17"/>
      <c r="G792" s="4"/>
      <c r="H792" s="4"/>
      <c r="I792" s="4"/>
      <c r="J792" s="4"/>
      <c r="K792" s="4"/>
      <c r="L792" s="4"/>
      <c r="M792" s="4"/>
      <c r="N792" s="4"/>
      <c r="O792" s="4"/>
      <c r="P792" s="4"/>
      <c r="Q792" s="4"/>
      <c r="R792" s="4"/>
      <c r="S792" s="4"/>
      <c r="T792" s="4"/>
      <c r="U792" s="4"/>
      <c r="V792" s="4"/>
      <c r="W792" s="4"/>
      <c r="X792" s="4"/>
      <c r="Y792" s="4"/>
      <c r="Z792" s="4"/>
    </row>
    <row r="793">
      <c r="A793" s="17"/>
      <c r="B793" s="17"/>
      <c r="C793" s="17"/>
      <c r="D793" s="17"/>
      <c r="E793" s="17"/>
      <c r="F793" s="17"/>
      <c r="G793" s="4"/>
      <c r="H793" s="4"/>
      <c r="I793" s="4"/>
      <c r="J793" s="4"/>
      <c r="K793" s="4"/>
      <c r="L793" s="4"/>
      <c r="M793" s="4"/>
      <c r="N793" s="4"/>
      <c r="O793" s="4"/>
      <c r="P793" s="4"/>
      <c r="Q793" s="4"/>
      <c r="R793" s="4"/>
      <c r="S793" s="4"/>
      <c r="T793" s="4"/>
      <c r="U793" s="4"/>
      <c r="V793" s="4"/>
      <c r="W793" s="4"/>
      <c r="X793" s="4"/>
      <c r="Y793" s="4"/>
      <c r="Z793" s="4"/>
    </row>
    <row r="794">
      <c r="A794" s="17"/>
      <c r="B794" s="17"/>
      <c r="C794" s="17"/>
      <c r="D794" s="17"/>
      <c r="E794" s="17"/>
      <c r="F794" s="17"/>
      <c r="G794" s="4"/>
      <c r="H794" s="4"/>
      <c r="I794" s="4"/>
      <c r="J794" s="4"/>
      <c r="K794" s="4"/>
      <c r="L794" s="4"/>
      <c r="M794" s="4"/>
      <c r="N794" s="4"/>
      <c r="O794" s="4"/>
      <c r="P794" s="4"/>
      <c r="Q794" s="4"/>
      <c r="R794" s="4"/>
      <c r="S794" s="4"/>
      <c r="T794" s="4"/>
      <c r="U794" s="4"/>
      <c r="V794" s="4"/>
      <c r="W794" s="4"/>
      <c r="X794" s="4"/>
      <c r="Y794" s="4"/>
      <c r="Z794" s="4"/>
    </row>
    <row r="795">
      <c r="A795" s="17"/>
      <c r="B795" s="17"/>
      <c r="C795" s="17"/>
      <c r="D795" s="17"/>
      <c r="E795" s="17"/>
      <c r="F795" s="17"/>
      <c r="G795" s="4"/>
      <c r="H795" s="4"/>
      <c r="I795" s="4"/>
      <c r="J795" s="4"/>
      <c r="K795" s="4"/>
      <c r="L795" s="4"/>
      <c r="M795" s="4"/>
      <c r="N795" s="4"/>
      <c r="O795" s="4"/>
      <c r="P795" s="4"/>
      <c r="Q795" s="4"/>
      <c r="R795" s="4"/>
      <c r="S795" s="4"/>
      <c r="T795" s="4"/>
      <c r="U795" s="4"/>
      <c r="V795" s="4"/>
      <c r="W795" s="4"/>
      <c r="X795" s="4"/>
      <c r="Y795" s="4"/>
      <c r="Z795" s="4"/>
    </row>
    <row r="796">
      <c r="A796" s="17"/>
      <c r="B796" s="17"/>
      <c r="C796" s="17"/>
      <c r="D796" s="17"/>
      <c r="E796" s="17"/>
      <c r="F796" s="17"/>
      <c r="G796" s="4"/>
      <c r="H796" s="4"/>
      <c r="I796" s="4"/>
      <c r="J796" s="4"/>
      <c r="K796" s="4"/>
      <c r="L796" s="4"/>
      <c r="M796" s="4"/>
      <c r="N796" s="4"/>
      <c r="O796" s="4"/>
      <c r="P796" s="4"/>
      <c r="Q796" s="4"/>
      <c r="R796" s="4"/>
      <c r="S796" s="4"/>
      <c r="T796" s="4"/>
      <c r="U796" s="4"/>
      <c r="V796" s="4"/>
      <c r="W796" s="4"/>
      <c r="X796" s="4"/>
      <c r="Y796" s="4"/>
      <c r="Z796" s="4"/>
    </row>
    <row r="797">
      <c r="A797" s="17"/>
      <c r="B797" s="17"/>
      <c r="C797" s="17"/>
      <c r="D797" s="17"/>
      <c r="E797" s="17"/>
      <c r="F797" s="17"/>
      <c r="G797" s="4"/>
      <c r="H797" s="4"/>
      <c r="I797" s="4"/>
      <c r="J797" s="4"/>
      <c r="K797" s="4"/>
      <c r="L797" s="4"/>
      <c r="M797" s="4"/>
      <c r="N797" s="4"/>
      <c r="O797" s="4"/>
      <c r="P797" s="4"/>
      <c r="Q797" s="4"/>
      <c r="R797" s="4"/>
      <c r="S797" s="4"/>
      <c r="T797" s="4"/>
      <c r="U797" s="4"/>
      <c r="V797" s="4"/>
      <c r="W797" s="4"/>
      <c r="X797" s="4"/>
      <c r="Y797" s="4"/>
      <c r="Z797" s="4"/>
    </row>
    <row r="798">
      <c r="A798" s="17"/>
      <c r="B798" s="17"/>
      <c r="C798" s="17"/>
      <c r="D798" s="17"/>
      <c r="E798" s="17"/>
      <c r="F798" s="17"/>
      <c r="G798" s="4"/>
      <c r="H798" s="4"/>
      <c r="I798" s="4"/>
      <c r="J798" s="4"/>
      <c r="K798" s="4"/>
      <c r="L798" s="4"/>
      <c r="M798" s="4"/>
      <c r="N798" s="4"/>
      <c r="O798" s="4"/>
      <c r="P798" s="4"/>
      <c r="Q798" s="4"/>
      <c r="R798" s="4"/>
      <c r="S798" s="4"/>
      <c r="T798" s="4"/>
      <c r="U798" s="4"/>
      <c r="V798" s="4"/>
      <c r="W798" s="4"/>
      <c r="X798" s="4"/>
      <c r="Y798" s="4"/>
      <c r="Z798" s="4"/>
    </row>
    <row r="799">
      <c r="A799" s="17"/>
      <c r="B799" s="17"/>
      <c r="C799" s="17"/>
      <c r="D799" s="17"/>
      <c r="E799" s="17"/>
      <c r="F799" s="17"/>
      <c r="G799" s="4"/>
      <c r="H799" s="4"/>
      <c r="I799" s="4"/>
      <c r="J799" s="4"/>
      <c r="K799" s="4"/>
      <c r="L799" s="4"/>
      <c r="M799" s="4"/>
      <c r="N799" s="4"/>
      <c r="O799" s="4"/>
      <c r="P799" s="4"/>
      <c r="Q799" s="4"/>
      <c r="R799" s="4"/>
      <c r="S799" s="4"/>
      <c r="T799" s="4"/>
      <c r="U799" s="4"/>
      <c r="V799" s="4"/>
      <c r="W799" s="4"/>
      <c r="X799" s="4"/>
      <c r="Y799" s="4"/>
      <c r="Z799" s="4"/>
    </row>
    <row r="800">
      <c r="A800" s="17"/>
      <c r="B800" s="17"/>
      <c r="C800" s="17"/>
      <c r="D800" s="17"/>
      <c r="E800" s="17"/>
      <c r="F800" s="17"/>
      <c r="G800" s="4"/>
      <c r="H800" s="4"/>
      <c r="I800" s="4"/>
      <c r="J800" s="4"/>
      <c r="K800" s="4"/>
      <c r="L800" s="4"/>
      <c r="M800" s="4"/>
      <c r="N800" s="4"/>
      <c r="O800" s="4"/>
      <c r="P800" s="4"/>
      <c r="Q800" s="4"/>
      <c r="R800" s="4"/>
      <c r="S800" s="4"/>
      <c r="T800" s="4"/>
      <c r="U800" s="4"/>
      <c r="V800" s="4"/>
      <c r="W800" s="4"/>
      <c r="X800" s="4"/>
      <c r="Y800" s="4"/>
      <c r="Z800" s="4"/>
    </row>
    <row r="801">
      <c r="A801" s="17"/>
      <c r="B801" s="17"/>
      <c r="C801" s="17"/>
      <c r="D801" s="17"/>
      <c r="E801" s="17"/>
      <c r="F801" s="17"/>
      <c r="G801" s="4"/>
      <c r="H801" s="4"/>
      <c r="I801" s="4"/>
      <c r="J801" s="4"/>
      <c r="K801" s="4"/>
      <c r="L801" s="4"/>
      <c r="M801" s="4"/>
      <c r="N801" s="4"/>
      <c r="O801" s="4"/>
      <c r="P801" s="4"/>
      <c r="Q801" s="4"/>
      <c r="R801" s="4"/>
      <c r="S801" s="4"/>
      <c r="T801" s="4"/>
      <c r="U801" s="4"/>
      <c r="V801" s="4"/>
      <c r="W801" s="4"/>
      <c r="X801" s="4"/>
      <c r="Y801" s="4"/>
      <c r="Z801" s="4"/>
    </row>
    <row r="802">
      <c r="A802" s="17"/>
      <c r="B802" s="17"/>
      <c r="C802" s="17"/>
      <c r="D802" s="17"/>
      <c r="E802" s="17"/>
      <c r="F802" s="17"/>
      <c r="G802" s="4"/>
      <c r="H802" s="4"/>
      <c r="I802" s="4"/>
      <c r="J802" s="4"/>
      <c r="K802" s="4"/>
      <c r="L802" s="4"/>
      <c r="M802" s="4"/>
      <c r="N802" s="4"/>
      <c r="O802" s="4"/>
      <c r="P802" s="4"/>
      <c r="Q802" s="4"/>
      <c r="R802" s="4"/>
      <c r="S802" s="4"/>
      <c r="T802" s="4"/>
      <c r="U802" s="4"/>
      <c r="V802" s="4"/>
      <c r="W802" s="4"/>
      <c r="X802" s="4"/>
      <c r="Y802" s="4"/>
      <c r="Z802" s="4"/>
    </row>
    <row r="803">
      <c r="A803" s="17"/>
      <c r="B803" s="17"/>
      <c r="C803" s="17"/>
      <c r="D803" s="17"/>
      <c r="E803" s="17"/>
      <c r="F803" s="17"/>
      <c r="G803" s="4"/>
      <c r="H803" s="4"/>
      <c r="I803" s="4"/>
      <c r="J803" s="4"/>
      <c r="K803" s="4"/>
      <c r="L803" s="4"/>
      <c r="M803" s="4"/>
      <c r="N803" s="4"/>
      <c r="O803" s="4"/>
      <c r="P803" s="4"/>
      <c r="Q803" s="4"/>
      <c r="R803" s="4"/>
      <c r="S803" s="4"/>
      <c r="T803" s="4"/>
      <c r="U803" s="4"/>
      <c r="V803" s="4"/>
      <c r="W803" s="4"/>
      <c r="X803" s="4"/>
      <c r="Y803" s="4"/>
      <c r="Z803" s="4"/>
    </row>
    <row r="804">
      <c r="A804" s="17"/>
      <c r="B804" s="17"/>
      <c r="C804" s="17"/>
      <c r="D804" s="17"/>
      <c r="E804" s="17"/>
      <c r="F804" s="17"/>
      <c r="G804" s="4"/>
      <c r="H804" s="4"/>
      <c r="I804" s="4"/>
      <c r="J804" s="4"/>
      <c r="K804" s="4"/>
      <c r="L804" s="4"/>
      <c r="M804" s="4"/>
      <c r="N804" s="4"/>
      <c r="O804" s="4"/>
      <c r="P804" s="4"/>
      <c r="Q804" s="4"/>
      <c r="R804" s="4"/>
      <c r="S804" s="4"/>
      <c r="T804" s="4"/>
      <c r="U804" s="4"/>
      <c r="V804" s="4"/>
      <c r="W804" s="4"/>
      <c r="X804" s="4"/>
      <c r="Y804" s="4"/>
      <c r="Z804" s="4"/>
    </row>
    <row r="805">
      <c r="A805" s="17"/>
      <c r="B805" s="17"/>
      <c r="C805" s="17"/>
      <c r="D805" s="17"/>
      <c r="E805" s="17"/>
      <c r="F805" s="17"/>
      <c r="G805" s="4"/>
      <c r="H805" s="4"/>
      <c r="I805" s="4"/>
      <c r="J805" s="4"/>
      <c r="K805" s="4"/>
      <c r="L805" s="4"/>
      <c r="M805" s="4"/>
      <c r="N805" s="4"/>
      <c r="O805" s="4"/>
      <c r="P805" s="4"/>
      <c r="Q805" s="4"/>
      <c r="R805" s="4"/>
      <c r="S805" s="4"/>
      <c r="T805" s="4"/>
      <c r="U805" s="4"/>
      <c r="V805" s="4"/>
      <c r="W805" s="4"/>
      <c r="X805" s="4"/>
      <c r="Y805" s="4"/>
      <c r="Z805" s="4"/>
    </row>
    <row r="806">
      <c r="A806" s="17"/>
      <c r="B806" s="17"/>
      <c r="C806" s="17"/>
      <c r="D806" s="17"/>
      <c r="E806" s="17"/>
      <c r="F806" s="17"/>
      <c r="G806" s="4"/>
      <c r="H806" s="4"/>
      <c r="I806" s="4"/>
      <c r="J806" s="4"/>
      <c r="K806" s="4"/>
      <c r="L806" s="4"/>
      <c r="M806" s="4"/>
      <c r="N806" s="4"/>
      <c r="O806" s="4"/>
      <c r="P806" s="4"/>
      <c r="Q806" s="4"/>
      <c r="R806" s="4"/>
      <c r="S806" s="4"/>
      <c r="T806" s="4"/>
      <c r="U806" s="4"/>
      <c r="V806" s="4"/>
      <c r="W806" s="4"/>
      <c r="X806" s="4"/>
      <c r="Y806" s="4"/>
      <c r="Z806" s="4"/>
    </row>
    <row r="807">
      <c r="A807" s="17"/>
      <c r="B807" s="17"/>
      <c r="C807" s="17"/>
      <c r="D807" s="17"/>
      <c r="E807" s="17"/>
      <c r="F807" s="17"/>
      <c r="G807" s="4"/>
      <c r="H807" s="4"/>
      <c r="I807" s="4"/>
      <c r="J807" s="4"/>
      <c r="K807" s="4"/>
      <c r="L807" s="4"/>
      <c r="M807" s="4"/>
      <c r="N807" s="4"/>
      <c r="O807" s="4"/>
      <c r="P807" s="4"/>
      <c r="Q807" s="4"/>
      <c r="R807" s="4"/>
      <c r="S807" s="4"/>
      <c r="T807" s="4"/>
      <c r="U807" s="4"/>
      <c r="V807" s="4"/>
      <c r="W807" s="4"/>
      <c r="X807" s="4"/>
      <c r="Y807" s="4"/>
      <c r="Z807" s="4"/>
    </row>
    <row r="808">
      <c r="A808" s="17"/>
      <c r="B808" s="17"/>
      <c r="C808" s="17"/>
      <c r="D808" s="17"/>
      <c r="E808" s="17"/>
      <c r="F808" s="17"/>
      <c r="G808" s="4"/>
      <c r="H808" s="4"/>
      <c r="I808" s="4"/>
      <c r="J808" s="4"/>
      <c r="K808" s="4"/>
      <c r="L808" s="4"/>
      <c r="M808" s="4"/>
      <c r="N808" s="4"/>
      <c r="O808" s="4"/>
      <c r="P808" s="4"/>
      <c r="Q808" s="4"/>
      <c r="R808" s="4"/>
      <c r="S808" s="4"/>
      <c r="T808" s="4"/>
      <c r="U808" s="4"/>
      <c r="V808" s="4"/>
      <c r="W808" s="4"/>
      <c r="X808" s="4"/>
      <c r="Y808" s="4"/>
      <c r="Z808" s="4"/>
    </row>
    <row r="809">
      <c r="A809" s="17"/>
      <c r="B809" s="17"/>
      <c r="C809" s="17"/>
      <c r="D809" s="17"/>
      <c r="E809" s="17"/>
      <c r="F809" s="17"/>
      <c r="G809" s="4"/>
      <c r="H809" s="4"/>
      <c r="I809" s="4"/>
      <c r="J809" s="4"/>
      <c r="K809" s="4"/>
      <c r="L809" s="4"/>
      <c r="M809" s="4"/>
      <c r="N809" s="4"/>
      <c r="O809" s="4"/>
      <c r="P809" s="4"/>
      <c r="Q809" s="4"/>
      <c r="R809" s="4"/>
      <c r="S809" s="4"/>
      <c r="T809" s="4"/>
      <c r="U809" s="4"/>
      <c r="V809" s="4"/>
      <c r="W809" s="4"/>
      <c r="X809" s="4"/>
      <c r="Y809" s="4"/>
      <c r="Z809" s="4"/>
    </row>
    <row r="810">
      <c r="A810" s="17"/>
      <c r="B810" s="17"/>
      <c r="C810" s="17"/>
      <c r="D810" s="17"/>
      <c r="E810" s="17"/>
      <c r="F810" s="17"/>
      <c r="G810" s="4"/>
      <c r="H810" s="4"/>
      <c r="I810" s="4"/>
      <c r="J810" s="4"/>
      <c r="K810" s="4"/>
      <c r="L810" s="4"/>
      <c r="M810" s="4"/>
      <c r="N810" s="4"/>
      <c r="O810" s="4"/>
      <c r="P810" s="4"/>
      <c r="Q810" s="4"/>
      <c r="R810" s="4"/>
      <c r="S810" s="4"/>
      <c r="T810" s="4"/>
      <c r="U810" s="4"/>
      <c r="V810" s="4"/>
      <c r="W810" s="4"/>
      <c r="X810" s="4"/>
      <c r="Y810" s="4"/>
      <c r="Z810" s="4"/>
    </row>
    <row r="811">
      <c r="A811" s="17"/>
      <c r="B811" s="17"/>
      <c r="C811" s="17"/>
      <c r="D811" s="17"/>
      <c r="E811" s="17"/>
      <c r="F811" s="17"/>
      <c r="G811" s="4"/>
      <c r="H811" s="4"/>
      <c r="I811" s="4"/>
      <c r="J811" s="4"/>
      <c r="K811" s="4"/>
      <c r="L811" s="4"/>
      <c r="M811" s="4"/>
      <c r="N811" s="4"/>
      <c r="O811" s="4"/>
      <c r="P811" s="4"/>
      <c r="Q811" s="4"/>
      <c r="R811" s="4"/>
      <c r="S811" s="4"/>
      <c r="T811" s="4"/>
      <c r="U811" s="4"/>
      <c r="V811" s="4"/>
      <c r="W811" s="4"/>
      <c r="X811" s="4"/>
      <c r="Y811" s="4"/>
      <c r="Z811" s="4"/>
    </row>
    <row r="812">
      <c r="A812" s="17"/>
      <c r="B812" s="17"/>
      <c r="C812" s="17"/>
      <c r="D812" s="17"/>
      <c r="E812" s="17"/>
      <c r="F812" s="17"/>
      <c r="G812" s="4"/>
      <c r="H812" s="4"/>
      <c r="I812" s="4"/>
      <c r="J812" s="4"/>
      <c r="K812" s="4"/>
      <c r="L812" s="4"/>
      <c r="M812" s="4"/>
      <c r="N812" s="4"/>
      <c r="O812" s="4"/>
      <c r="P812" s="4"/>
      <c r="Q812" s="4"/>
      <c r="R812" s="4"/>
      <c r="S812" s="4"/>
      <c r="T812" s="4"/>
      <c r="U812" s="4"/>
      <c r="V812" s="4"/>
      <c r="W812" s="4"/>
      <c r="X812" s="4"/>
      <c r="Y812" s="4"/>
      <c r="Z812" s="4"/>
    </row>
    <row r="813">
      <c r="A813" s="17"/>
      <c r="B813" s="17"/>
      <c r="C813" s="17"/>
      <c r="D813" s="17"/>
      <c r="E813" s="17"/>
      <c r="F813" s="17"/>
      <c r="G813" s="4"/>
      <c r="H813" s="4"/>
      <c r="I813" s="4"/>
      <c r="J813" s="4"/>
      <c r="K813" s="4"/>
      <c r="L813" s="4"/>
      <c r="M813" s="4"/>
      <c r="N813" s="4"/>
      <c r="O813" s="4"/>
      <c r="P813" s="4"/>
      <c r="Q813" s="4"/>
      <c r="R813" s="4"/>
      <c r="S813" s="4"/>
      <c r="T813" s="4"/>
      <c r="U813" s="4"/>
      <c r="V813" s="4"/>
      <c r="W813" s="4"/>
      <c r="X813" s="4"/>
      <c r="Y813" s="4"/>
      <c r="Z813" s="4"/>
    </row>
    <row r="814">
      <c r="A814" s="17"/>
      <c r="B814" s="17"/>
      <c r="C814" s="17"/>
      <c r="D814" s="17"/>
      <c r="E814" s="17"/>
      <c r="F814" s="17"/>
      <c r="G814" s="4"/>
      <c r="H814" s="4"/>
      <c r="I814" s="4"/>
      <c r="J814" s="4"/>
      <c r="K814" s="4"/>
      <c r="L814" s="4"/>
      <c r="M814" s="4"/>
      <c r="N814" s="4"/>
      <c r="O814" s="4"/>
      <c r="P814" s="4"/>
      <c r="Q814" s="4"/>
      <c r="R814" s="4"/>
      <c r="S814" s="4"/>
      <c r="T814" s="4"/>
      <c r="U814" s="4"/>
      <c r="V814" s="4"/>
      <c r="W814" s="4"/>
      <c r="X814" s="4"/>
      <c r="Y814" s="4"/>
      <c r="Z814" s="4"/>
    </row>
    <row r="815">
      <c r="A815" s="17"/>
      <c r="B815" s="17"/>
      <c r="C815" s="17"/>
      <c r="D815" s="17"/>
      <c r="E815" s="17"/>
      <c r="F815" s="17"/>
      <c r="G815" s="4"/>
      <c r="H815" s="4"/>
      <c r="I815" s="4"/>
      <c r="J815" s="4"/>
      <c r="K815" s="4"/>
      <c r="L815" s="4"/>
      <c r="M815" s="4"/>
      <c r="N815" s="4"/>
      <c r="O815" s="4"/>
      <c r="P815" s="4"/>
      <c r="Q815" s="4"/>
      <c r="R815" s="4"/>
      <c r="S815" s="4"/>
      <c r="T815" s="4"/>
      <c r="U815" s="4"/>
      <c r="V815" s="4"/>
      <c r="W815" s="4"/>
      <c r="X815" s="4"/>
      <c r="Y815" s="4"/>
      <c r="Z815" s="4"/>
    </row>
    <row r="816">
      <c r="A816" s="17"/>
      <c r="B816" s="17"/>
      <c r="C816" s="17"/>
      <c r="D816" s="17"/>
      <c r="E816" s="17"/>
      <c r="F816" s="17"/>
      <c r="G816" s="4"/>
      <c r="H816" s="4"/>
      <c r="I816" s="4"/>
      <c r="J816" s="4"/>
      <c r="K816" s="4"/>
      <c r="L816" s="4"/>
      <c r="M816" s="4"/>
      <c r="N816" s="4"/>
      <c r="O816" s="4"/>
      <c r="P816" s="4"/>
      <c r="Q816" s="4"/>
      <c r="R816" s="4"/>
      <c r="S816" s="4"/>
      <c r="T816" s="4"/>
      <c r="U816" s="4"/>
      <c r="V816" s="4"/>
      <c r="W816" s="4"/>
      <c r="X816" s="4"/>
      <c r="Y816" s="4"/>
      <c r="Z816" s="4"/>
    </row>
    <row r="817">
      <c r="A817" s="17"/>
      <c r="B817" s="17"/>
      <c r="C817" s="17"/>
      <c r="D817" s="17"/>
      <c r="E817" s="17"/>
      <c r="F817" s="17"/>
      <c r="G817" s="4"/>
      <c r="H817" s="4"/>
      <c r="I817" s="4"/>
      <c r="J817" s="4"/>
      <c r="K817" s="4"/>
      <c r="L817" s="4"/>
      <c r="M817" s="4"/>
      <c r="N817" s="4"/>
      <c r="O817" s="4"/>
      <c r="P817" s="4"/>
      <c r="Q817" s="4"/>
      <c r="R817" s="4"/>
      <c r="S817" s="4"/>
      <c r="T817" s="4"/>
      <c r="U817" s="4"/>
      <c r="V817" s="4"/>
      <c r="W817" s="4"/>
      <c r="X817" s="4"/>
      <c r="Y817" s="4"/>
      <c r="Z817" s="4"/>
    </row>
    <row r="818">
      <c r="A818" s="17"/>
      <c r="B818" s="17"/>
      <c r="C818" s="17"/>
      <c r="D818" s="17"/>
      <c r="E818" s="17"/>
      <c r="F818" s="17"/>
      <c r="G818" s="4"/>
      <c r="H818" s="4"/>
      <c r="I818" s="4"/>
      <c r="J818" s="4"/>
      <c r="K818" s="4"/>
      <c r="L818" s="4"/>
      <c r="M818" s="4"/>
      <c r="N818" s="4"/>
      <c r="O818" s="4"/>
      <c r="P818" s="4"/>
      <c r="Q818" s="4"/>
      <c r="R818" s="4"/>
      <c r="S818" s="4"/>
      <c r="T818" s="4"/>
      <c r="U818" s="4"/>
      <c r="V818" s="4"/>
      <c r="W818" s="4"/>
      <c r="X818" s="4"/>
      <c r="Y818" s="4"/>
      <c r="Z818" s="4"/>
    </row>
    <row r="819">
      <c r="A819" s="17"/>
      <c r="B819" s="17"/>
      <c r="C819" s="17"/>
      <c r="D819" s="17"/>
      <c r="E819" s="17"/>
      <c r="F819" s="17"/>
      <c r="G819" s="4"/>
      <c r="H819" s="4"/>
      <c r="I819" s="4"/>
      <c r="J819" s="4"/>
      <c r="K819" s="4"/>
      <c r="L819" s="4"/>
      <c r="M819" s="4"/>
      <c r="N819" s="4"/>
      <c r="O819" s="4"/>
      <c r="P819" s="4"/>
      <c r="Q819" s="4"/>
      <c r="R819" s="4"/>
      <c r="S819" s="4"/>
      <c r="T819" s="4"/>
      <c r="U819" s="4"/>
      <c r="V819" s="4"/>
      <c r="W819" s="4"/>
      <c r="X819" s="4"/>
      <c r="Y819" s="4"/>
      <c r="Z819" s="4"/>
    </row>
    <row r="820">
      <c r="A820" s="17"/>
      <c r="B820" s="17"/>
      <c r="C820" s="17"/>
      <c r="D820" s="17"/>
      <c r="E820" s="17"/>
      <c r="F820" s="17"/>
      <c r="G820" s="4"/>
      <c r="H820" s="4"/>
      <c r="I820" s="4"/>
      <c r="J820" s="4"/>
      <c r="K820" s="4"/>
      <c r="L820" s="4"/>
      <c r="M820" s="4"/>
      <c r="N820" s="4"/>
      <c r="O820" s="4"/>
      <c r="P820" s="4"/>
      <c r="Q820" s="4"/>
      <c r="R820" s="4"/>
      <c r="S820" s="4"/>
      <c r="T820" s="4"/>
      <c r="U820" s="4"/>
      <c r="V820" s="4"/>
      <c r="W820" s="4"/>
      <c r="X820" s="4"/>
      <c r="Y820" s="4"/>
      <c r="Z820" s="4"/>
    </row>
    <row r="821">
      <c r="A821" s="17"/>
      <c r="B821" s="17"/>
      <c r="C821" s="17"/>
      <c r="D821" s="17"/>
      <c r="E821" s="17"/>
      <c r="F821" s="17"/>
      <c r="G821" s="4"/>
      <c r="H821" s="4"/>
      <c r="I821" s="4"/>
      <c r="J821" s="4"/>
      <c r="K821" s="4"/>
      <c r="L821" s="4"/>
      <c r="M821" s="4"/>
      <c r="N821" s="4"/>
      <c r="O821" s="4"/>
      <c r="P821" s="4"/>
      <c r="Q821" s="4"/>
      <c r="R821" s="4"/>
      <c r="S821" s="4"/>
      <c r="T821" s="4"/>
      <c r="U821" s="4"/>
      <c r="V821" s="4"/>
      <c r="W821" s="4"/>
      <c r="X821" s="4"/>
      <c r="Y821" s="4"/>
      <c r="Z821" s="4"/>
    </row>
    <row r="822">
      <c r="A822" s="17"/>
      <c r="B822" s="17"/>
      <c r="C822" s="17"/>
      <c r="D822" s="17"/>
      <c r="E822" s="17"/>
      <c r="F822" s="17"/>
      <c r="G822" s="4"/>
      <c r="H822" s="4"/>
      <c r="I822" s="4"/>
      <c r="J822" s="4"/>
      <c r="K822" s="4"/>
      <c r="L822" s="4"/>
      <c r="M822" s="4"/>
      <c r="N822" s="4"/>
      <c r="O822" s="4"/>
      <c r="P822" s="4"/>
      <c r="Q822" s="4"/>
      <c r="R822" s="4"/>
      <c r="S822" s="4"/>
      <c r="T822" s="4"/>
      <c r="U822" s="4"/>
      <c r="V822" s="4"/>
      <c r="W822" s="4"/>
      <c r="X822" s="4"/>
      <c r="Y822" s="4"/>
      <c r="Z822" s="4"/>
    </row>
    <row r="823">
      <c r="A823" s="17"/>
      <c r="B823" s="17"/>
      <c r="C823" s="17"/>
      <c r="D823" s="17"/>
      <c r="E823" s="17"/>
      <c r="F823" s="17"/>
      <c r="G823" s="4"/>
      <c r="H823" s="4"/>
      <c r="I823" s="4"/>
      <c r="J823" s="4"/>
      <c r="K823" s="4"/>
      <c r="L823" s="4"/>
      <c r="M823" s="4"/>
      <c r="N823" s="4"/>
      <c r="O823" s="4"/>
      <c r="P823" s="4"/>
      <c r="Q823" s="4"/>
      <c r="R823" s="4"/>
      <c r="S823" s="4"/>
      <c r="T823" s="4"/>
      <c r="U823" s="4"/>
      <c r="V823" s="4"/>
      <c r="W823" s="4"/>
      <c r="X823" s="4"/>
      <c r="Y823" s="4"/>
      <c r="Z823" s="4"/>
    </row>
    <row r="824">
      <c r="A824" s="17"/>
      <c r="B824" s="17"/>
      <c r="C824" s="17"/>
      <c r="D824" s="17"/>
      <c r="E824" s="17"/>
      <c r="F824" s="17"/>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0"/>
    <col customWidth="1" min="2" max="2" width="35.63"/>
    <col customWidth="1" min="3" max="3" width="20.0"/>
    <col customWidth="1" min="5" max="5" width="22.63"/>
    <col customWidth="1" min="8" max="8" width="18.13"/>
    <col customWidth="1" min="9" max="9" width="17.25"/>
  </cols>
  <sheetData>
    <row r="1">
      <c r="A1" s="26" t="s">
        <v>7</v>
      </c>
      <c r="J1" s="27"/>
    </row>
    <row r="2">
      <c r="I2" s="27" t="s">
        <v>8</v>
      </c>
      <c r="J2" s="27" t="s">
        <v>9</v>
      </c>
      <c r="K2" s="27" t="s">
        <v>10</v>
      </c>
      <c r="L2" s="27" t="s">
        <v>11</v>
      </c>
    </row>
    <row r="3">
      <c r="A3" s="28" t="s">
        <v>12</v>
      </c>
      <c r="B3" s="2"/>
      <c r="C3" s="2"/>
      <c r="D3" s="2"/>
      <c r="E3" s="2"/>
      <c r="F3" s="2"/>
      <c r="G3" s="2"/>
      <c r="H3" s="3"/>
      <c r="J3" s="27"/>
    </row>
    <row r="4">
      <c r="A4" s="16" t="s">
        <v>5</v>
      </c>
      <c r="B4" s="16" t="s">
        <v>0</v>
      </c>
      <c r="C4" s="16" t="s">
        <v>13</v>
      </c>
      <c r="D4" s="16" t="s">
        <v>1</v>
      </c>
      <c r="E4" s="16" t="s">
        <v>14</v>
      </c>
      <c r="F4" s="16" t="s">
        <v>15</v>
      </c>
      <c r="G4" s="16" t="s">
        <v>16</v>
      </c>
      <c r="H4" s="16" t="s">
        <v>4</v>
      </c>
      <c r="J4" s="27"/>
    </row>
    <row r="5">
      <c r="A5" s="16" t="s">
        <v>17</v>
      </c>
      <c r="B5" s="29" t="s">
        <v>18</v>
      </c>
      <c r="C5" s="30" t="s">
        <v>19</v>
      </c>
      <c r="D5" s="30" t="s">
        <v>20</v>
      </c>
      <c r="E5" s="31">
        <v>1.0</v>
      </c>
      <c r="F5" s="31">
        <v>1.0</v>
      </c>
      <c r="G5" s="32">
        <v>24.0</v>
      </c>
      <c r="H5" s="33">
        <f t="shared" ref="H5:H104" si="1">(G5/F5)</f>
        <v>24</v>
      </c>
      <c r="I5" s="27">
        <v>50.0</v>
      </c>
      <c r="J5" s="27">
        <v>55.0</v>
      </c>
      <c r="K5" s="27">
        <v>45.0</v>
      </c>
      <c r="L5" s="27">
        <v>10.0</v>
      </c>
    </row>
    <row r="6">
      <c r="A6" s="16" t="s">
        <v>21</v>
      </c>
      <c r="B6" s="27" t="s">
        <v>22</v>
      </c>
      <c r="C6" s="30" t="s">
        <v>23</v>
      </c>
      <c r="D6" s="30" t="s">
        <v>20</v>
      </c>
      <c r="E6" s="31">
        <v>1.0</v>
      </c>
      <c r="F6" s="31">
        <v>1.0</v>
      </c>
      <c r="G6" s="34">
        <v>30.0</v>
      </c>
      <c r="H6" s="33">
        <f t="shared" si="1"/>
        <v>30</v>
      </c>
      <c r="J6" s="27"/>
    </row>
    <row r="7">
      <c r="A7" s="16" t="s">
        <v>24</v>
      </c>
      <c r="B7" s="35" t="s">
        <v>25</v>
      </c>
      <c r="C7" s="36" t="s">
        <v>26</v>
      </c>
      <c r="D7" s="36" t="s">
        <v>20</v>
      </c>
      <c r="E7" s="31">
        <v>1.0</v>
      </c>
      <c r="F7" s="31">
        <v>1.0</v>
      </c>
      <c r="G7" s="34">
        <v>50.0</v>
      </c>
      <c r="H7" s="33">
        <f t="shared" si="1"/>
        <v>50</v>
      </c>
      <c r="J7" s="27"/>
    </row>
    <row r="8">
      <c r="A8" s="16" t="s">
        <v>27</v>
      </c>
      <c r="B8" s="35"/>
      <c r="C8" s="36"/>
      <c r="D8" s="36"/>
      <c r="E8" s="31">
        <v>1.0</v>
      </c>
      <c r="F8" s="31">
        <v>1.0</v>
      </c>
      <c r="G8" s="34"/>
      <c r="H8" s="33">
        <f t="shared" si="1"/>
        <v>0</v>
      </c>
    </row>
    <row r="9">
      <c r="A9" s="16" t="s">
        <v>28</v>
      </c>
      <c r="B9" s="35"/>
      <c r="C9" s="37"/>
      <c r="D9" s="38"/>
      <c r="E9" s="31">
        <v>1.0</v>
      </c>
      <c r="F9" s="31">
        <v>1.0</v>
      </c>
      <c r="G9" s="39"/>
      <c r="H9" s="33">
        <f t="shared" si="1"/>
        <v>0</v>
      </c>
      <c r="J9" s="27"/>
    </row>
    <row r="10">
      <c r="A10" s="16" t="s">
        <v>29</v>
      </c>
      <c r="B10" s="35"/>
      <c r="C10" s="36"/>
      <c r="D10" s="36"/>
      <c r="E10" s="31">
        <v>1.0</v>
      </c>
      <c r="F10" s="31">
        <v>1.0</v>
      </c>
      <c r="G10" s="34"/>
      <c r="H10" s="33">
        <f t="shared" si="1"/>
        <v>0</v>
      </c>
      <c r="J10" s="27"/>
    </row>
    <row r="11">
      <c r="A11" s="16" t="s">
        <v>30</v>
      </c>
      <c r="B11" s="35"/>
      <c r="C11" s="36"/>
      <c r="D11" s="36"/>
      <c r="E11" s="31">
        <v>1.0</v>
      </c>
      <c r="F11" s="31">
        <v>1.0</v>
      </c>
      <c r="G11" s="40"/>
      <c r="H11" s="33">
        <f t="shared" si="1"/>
        <v>0</v>
      </c>
      <c r="J11" s="27"/>
    </row>
    <row r="12">
      <c r="A12" s="16" t="s">
        <v>31</v>
      </c>
      <c r="B12" s="35"/>
      <c r="C12" s="36"/>
      <c r="D12" s="36"/>
      <c r="E12" s="31">
        <v>1.0</v>
      </c>
      <c r="F12" s="31">
        <v>1.0</v>
      </c>
      <c r="G12" s="40"/>
      <c r="H12" s="33">
        <f t="shared" si="1"/>
        <v>0</v>
      </c>
      <c r="J12" s="27"/>
    </row>
    <row r="13">
      <c r="A13" s="16" t="s">
        <v>32</v>
      </c>
      <c r="B13" s="35"/>
      <c r="C13" s="36"/>
      <c r="D13" s="36"/>
      <c r="E13" s="31">
        <v>1.0</v>
      </c>
      <c r="F13" s="31">
        <v>1.0</v>
      </c>
      <c r="G13" s="40"/>
      <c r="H13" s="33">
        <f t="shared" si="1"/>
        <v>0</v>
      </c>
      <c r="J13" s="27"/>
    </row>
    <row r="14">
      <c r="A14" s="16" t="s">
        <v>33</v>
      </c>
      <c r="B14" s="35"/>
      <c r="C14" s="36"/>
      <c r="D14" s="36"/>
      <c r="E14" s="31">
        <v>1.0</v>
      </c>
      <c r="F14" s="31">
        <v>1.0</v>
      </c>
      <c r="G14" s="40"/>
      <c r="H14" s="33">
        <f t="shared" si="1"/>
        <v>0</v>
      </c>
      <c r="J14" s="27"/>
    </row>
    <row r="15">
      <c r="A15" s="16" t="s">
        <v>34</v>
      </c>
      <c r="B15" s="41"/>
      <c r="C15" s="42"/>
      <c r="D15" s="38"/>
      <c r="E15" s="31">
        <v>1.0</v>
      </c>
      <c r="F15" s="31">
        <v>1.0</v>
      </c>
      <c r="G15" s="39"/>
      <c r="H15" s="33">
        <f t="shared" si="1"/>
        <v>0</v>
      </c>
      <c r="J15" s="27"/>
    </row>
    <row r="16">
      <c r="A16" s="16" t="s">
        <v>35</v>
      </c>
      <c r="B16" s="35"/>
      <c r="C16" s="36"/>
      <c r="D16" s="36"/>
      <c r="E16" s="31">
        <v>1.0</v>
      </c>
      <c r="F16" s="31">
        <v>1.0</v>
      </c>
      <c r="G16" s="40"/>
      <c r="H16" s="33">
        <f t="shared" si="1"/>
        <v>0</v>
      </c>
    </row>
    <row r="17">
      <c r="A17" s="16" t="s">
        <v>36</v>
      </c>
      <c r="B17" s="35"/>
      <c r="C17" s="36"/>
      <c r="D17" s="36"/>
      <c r="E17" s="31">
        <v>1.0</v>
      </c>
      <c r="F17" s="31">
        <v>1.0</v>
      </c>
      <c r="G17" s="40"/>
      <c r="H17" s="33">
        <f t="shared" si="1"/>
        <v>0</v>
      </c>
      <c r="J17" s="27"/>
    </row>
    <row r="18">
      <c r="A18" s="16" t="s">
        <v>37</v>
      </c>
      <c r="B18" s="35"/>
      <c r="C18" s="36"/>
      <c r="D18" s="36"/>
      <c r="E18" s="31">
        <v>1.0</v>
      </c>
      <c r="F18" s="31">
        <v>1.0</v>
      </c>
      <c r="G18" s="40"/>
      <c r="H18" s="33">
        <f t="shared" si="1"/>
        <v>0</v>
      </c>
      <c r="J18" s="27"/>
    </row>
    <row r="19">
      <c r="A19" s="16" t="s">
        <v>38</v>
      </c>
      <c r="B19" s="35"/>
      <c r="C19" s="36"/>
      <c r="D19" s="36"/>
      <c r="E19" s="31">
        <v>1.0</v>
      </c>
      <c r="F19" s="31">
        <v>1.0</v>
      </c>
      <c r="G19" s="40"/>
      <c r="H19" s="33">
        <f t="shared" si="1"/>
        <v>0</v>
      </c>
      <c r="J19" s="27"/>
    </row>
    <row r="20">
      <c r="A20" s="16" t="s">
        <v>39</v>
      </c>
      <c r="B20" s="35"/>
      <c r="C20" s="37"/>
      <c r="D20" s="38"/>
      <c r="E20" s="31">
        <v>1.0</v>
      </c>
      <c r="F20" s="31">
        <v>1.0</v>
      </c>
      <c r="G20" s="39"/>
      <c r="H20" s="33">
        <f t="shared" si="1"/>
        <v>0</v>
      </c>
      <c r="J20" s="27"/>
    </row>
    <row r="21">
      <c r="A21" s="16" t="s">
        <v>40</v>
      </c>
      <c r="B21" s="35"/>
      <c r="C21" s="36"/>
      <c r="D21" s="36"/>
      <c r="E21" s="31">
        <v>1.0</v>
      </c>
      <c r="F21" s="31">
        <v>1.0</v>
      </c>
      <c r="G21" s="40"/>
      <c r="H21" s="33">
        <f t="shared" si="1"/>
        <v>0</v>
      </c>
      <c r="J21" s="27"/>
    </row>
    <row r="22">
      <c r="A22" s="16" t="s">
        <v>41</v>
      </c>
      <c r="B22" s="35"/>
      <c r="C22" s="36"/>
      <c r="D22" s="36"/>
      <c r="E22" s="31">
        <v>1.0</v>
      </c>
      <c r="F22" s="31">
        <v>1.0</v>
      </c>
      <c r="G22" s="40"/>
      <c r="H22" s="33">
        <f t="shared" si="1"/>
        <v>0</v>
      </c>
      <c r="J22" s="27"/>
    </row>
    <row r="23">
      <c r="A23" s="16" t="s">
        <v>42</v>
      </c>
      <c r="B23" s="35"/>
      <c r="C23" s="36"/>
      <c r="D23" s="36"/>
      <c r="E23" s="31">
        <v>1.0</v>
      </c>
      <c r="F23" s="31">
        <v>1.0</v>
      </c>
      <c r="G23" s="40"/>
      <c r="H23" s="33">
        <f t="shared" si="1"/>
        <v>0</v>
      </c>
      <c r="J23" s="27"/>
    </row>
    <row r="24">
      <c r="A24" s="16" t="s">
        <v>43</v>
      </c>
      <c r="B24" s="35"/>
      <c r="C24" s="37"/>
      <c r="D24" s="38"/>
      <c r="E24" s="31">
        <v>1.0</v>
      </c>
      <c r="F24" s="31">
        <v>1.0</v>
      </c>
      <c r="G24" s="39"/>
      <c r="H24" s="33">
        <f t="shared" si="1"/>
        <v>0</v>
      </c>
      <c r="J24" s="27"/>
    </row>
    <row r="25">
      <c r="A25" s="16" t="s">
        <v>44</v>
      </c>
      <c r="B25" s="35"/>
      <c r="C25" s="36"/>
      <c r="D25" s="36"/>
      <c r="E25" s="31">
        <v>1.0</v>
      </c>
      <c r="F25" s="31">
        <v>1.0</v>
      </c>
      <c r="G25" s="40"/>
      <c r="H25" s="33">
        <f t="shared" si="1"/>
        <v>0</v>
      </c>
    </row>
    <row r="26">
      <c r="A26" s="16" t="s">
        <v>45</v>
      </c>
      <c r="B26" s="35"/>
      <c r="C26" s="36"/>
      <c r="D26" s="36"/>
      <c r="E26" s="31">
        <v>1.0</v>
      </c>
      <c r="F26" s="31">
        <v>1.0</v>
      </c>
      <c r="G26" s="40"/>
      <c r="H26" s="33">
        <f t="shared" si="1"/>
        <v>0</v>
      </c>
      <c r="J26" s="27"/>
    </row>
    <row r="27">
      <c r="A27" s="16" t="s">
        <v>46</v>
      </c>
      <c r="B27" s="35"/>
      <c r="C27" s="36"/>
      <c r="D27" s="36"/>
      <c r="E27" s="31">
        <v>1.0</v>
      </c>
      <c r="F27" s="31">
        <v>1.0</v>
      </c>
      <c r="G27" s="40"/>
      <c r="H27" s="33">
        <f t="shared" si="1"/>
        <v>0</v>
      </c>
      <c r="J27" s="27"/>
    </row>
    <row r="28">
      <c r="A28" s="16" t="s">
        <v>47</v>
      </c>
      <c r="B28" s="35"/>
      <c r="C28" s="37"/>
      <c r="D28" s="38"/>
      <c r="E28" s="31">
        <v>1.0</v>
      </c>
      <c r="F28" s="31">
        <v>1.0</v>
      </c>
      <c r="G28" s="39"/>
      <c r="H28" s="33">
        <f t="shared" si="1"/>
        <v>0</v>
      </c>
      <c r="J28" s="27"/>
    </row>
    <row r="29">
      <c r="A29" s="16" t="s">
        <v>48</v>
      </c>
      <c r="B29" s="35"/>
      <c r="C29" s="36"/>
      <c r="D29" s="36"/>
      <c r="E29" s="31">
        <v>1.0</v>
      </c>
      <c r="F29" s="31">
        <v>1.0</v>
      </c>
      <c r="G29" s="40"/>
      <c r="H29" s="43">
        <f t="shared" si="1"/>
        <v>0</v>
      </c>
      <c r="J29" s="27"/>
    </row>
    <row r="30">
      <c r="A30" s="16" t="s">
        <v>49</v>
      </c>
      <c r="B30" s="35"/>
      <c r="C30" s="36"/>
      <c r="D30" s="36"/>
      <c r="E30" s="31">
        <v>1.0</v>
      </c>
      <c r="F30" s="31">
        <v>1.0</v>
      </c>
      <c r="G30" s="40"/>
      <c r="H30" s="33">
        <f t="shared" si="1"/>
        <v>0</v>
      </c>
      <c r="J30" s="27"/>
    </row>
    <row r="31">
      <c r="A31" s="16" t="s">
        <v>50</v>
      </c>
      <c r="B31" s="35"/>
      <c r="C31" s="44"/>
      <c r="D31" s="44"/>
      <c r="E31" s="31">
        <v>1.0</v>
      </c>
      <c r="F31" s="31">
        <v>1.0</v>
      </c>
      <c r="G31" s="39"/>
      <c r="H31" s="33">
        <f t="shared" si="1"/>
        <v>0</v>
      </c>
      <c r="J31" s="27"/>
    </row>
    <row r="32">
      <c r="A32" s="16" t="s">
        <v>51</v>
      </c>
      <c r="B32" s="35"/>
      <c r="C32" s="44"/>
      <c r="D32" s="44"/>
      <c r="E32" s="31">
        <v>1.0</v>
      </c>
      <c r="F32" s="31">
        <v>1.0</v>
      </c>
      <c r="G32" s="45"/>
      <c r="H32" s="33">
        <f t="shared" si="1"/>
        <v>0</v>
      </c>
      <c r="J32" s="27"/>
    </row>
    <row r="33">
      <c r="A33" s="16" t="s">
        <v>52</v>
      </c>
      <c r="B33" s="41"/>
      <c r="C33" s="37"/>
      <c r="D33" s="46"/>
      <c r="E33" s="31">
        <v>1.0</v>
      </c>
      <c r="F33" s="31">
        <v>1.0</v>
      </c>
      <c r="G33" s="40"/>
      <c r="H33" s="33">
        <f t="shared" si="1"/>
        <v>0</v>
      </c>
      <c r="J33" s="27"/>
    </row>
    <row r="34">
      <c r="A34" s="16" t="s">
        <v>53</v>
      </c>
      <c r="B34" s="35"/>
      <c r="C34" s="36"/>
      <c r="D34" s="36"/>
      <c r="E34" s="31">
        <v>1.0</v>
      </c>
      <c r="F34" s="31">
        <v>1.0</v>
      </c>
      <c r="G34" s="34"/>
      <c r="H34" s="33">
        <f t="shared" si="1"/>
        <v>0</v>
      </c>
    </row>
    <row r="35">
      <c r="A35" s="16" t="s">
        <v>54</v>
      </c>
      <c r="B35" s="35"/>
      <c r="C35" s="36"/>
      <c r="D35" s="36"/>
      <c r="E35" s="31">
        <v>1.0</v>
      </c>
      <c r="F35" s="31">
        <v>1.0</v>
      </c>
      <c r="G35" s="34"/>
      <c r="H35" s="33">
        <f t="shared" si="1"/>
        <v>0</v>
      </c>
    </row>
    <row r="36">
      <c r="A36" s="16" t="s">
        <v>55</v>
      </c>
      <c r="B36" s="35"/>
      <c r="C36" s="36"/>
      <c r="D36" s="36"/>
      <c r="E36" s="31">
        <v>1.0</v>
      </c>
      <c r="F36" s="31">
        <v>1.0</v>
      </c>
      <c r="G36" s="40"/>
      <c r="H36" s="33">
        <f t="shared" si="1"/>
        <v>0</v>
      </c>
    </row>
    <row r="37">
      <c r="A37" s="16" t="s">
        <v>56</v>
      </c>
      <c r="B37" s="35"/>
      <c r="C37" s="36"/>
      <c r="D37" s="36"/>
      <c r="E37" s="31">
        <v>1.0</v>
      </c>
      <c r="F37" s="31">
        <v>1.0</v>
      </c>
      <c r="G37" s="40"/>
      <c r="H37" s="33">
        <f t="shared" si="1"/>
        <v>0</v>
      </c>
    </row>
    <row r="38">
      <c r="A38" s="16" t="s">
        <v>57</v>
      </c>
      <c r="B38" s="35"/>
      <c r="C38" s="36"/>
      <c r="D38" s="36"/>
      <c r="E38" s="31">
        <v>1.0</v>
      </c>
      <c r="F38" s="31">
        <v>1.0</v>
      </c>
      <c r="G38" s="40"/>
      <c r="H38" s="33">
        <f t="shared" si="1"/>
        <v>0</v>
      </c>
    </row>
    <row r="39">
      <c r="A39" s="16" t="s">
        <v>58</v>
      </c>
      <c r="B39" s="35"/>
      <c r="C39" s="36"/>
      <c r="D39" s="36"/>
      <c r="E39" s="31">
        <v>1.0</v>
      </c>
      <c r="F39" s="31">
        <v>1.0</v>
      </c>
      <c r="G39" s="40"/>
      <c r="H39" s="33">
        <f t="shared" si="1"/>
        <v>0</v>
      </c>
    </row>
    <row r="40">
      <c r="A40" s="16" t="s">
        <v>59</v>
      </c>
      <c r="B40" s="35"/>
      <c r="C40" s="36"/>
      <c r="D40" s="36"/>
      <c r="E40" s="31">
        <v>1.0</v>
      </c>
      <c r="F40" s="31">
        <v>1.0</v>
      </c>
      <c r="G40" s="40"/>
      <c r="H40" s="33">
        <f t="shared" si="1"/>
        <v>0</v>
      </c>
    </row>
    <row r="41">
      <c r="A41" s="16" t="s">
        <v>60</v>
      </c>
      <c r="B41" s="35"/>
      <c r="C41" s="36"/>
      <c r="D41" s="36"/>
      <c r="E41" s="31">
        <v>1.0</v>
      </c>
      <c r="F41" s="31">
        <v>1.0</v>
      </c>
      <c r="G41" s="40"/>
      <c r="H41" s="33">
        <f t="shared" si="1"/>
        <v>0</v>
      </c>
    </row>
    <row r="42">
      <c r="A42" s="16" t="s">
        <v>61</v>
      </c>
      <c r="B42" s="35"/>
      <c r="C42" s="36"/>
      <c r="D42" s="36"/>
      <c r="E42" s="31">
        <v>1.0</v>
      </c>
      <c r="F42" s="31">
        <v>1.0</v>
      </c>
      <c r="G42" s="40"/>
      <c r="H42" s="33">
        <f t="shared" si="1"/>
        <v>0</v>
      </c>
    </row>
    <row r="43">
      <c r="A43" s="16" t="s">
        <v>62</v>
      </c>
      <c r="B43" s="35"/>
      <c r="C43" s="36"/>
      <c r="D43" s="36"/>
      <c r="E43" s="31">
        <v>1.0</v>
      </c>
      <c r="F43" s="31">
        <v>1.0</v>
      </c>
      <c r="G43" s="40"/>
      <c r="H43" s="33">
        <f t="shared" si="1"/>
        <v>0</v>
      </c>
    </row>
    <row r="44">
      <c r="A44" s="16" t="s">
        <v>63</v>
      </c>
      <c r="B44" s="35"/>
      <c r="C44" s="36"/>
      <c r="D44" s="36"/>
      <c r="E44" s="31">
        <v>1.0</v>
      </c>
      <c r="F44" s="31">
        <v>1.0</v>
      </c>
      <c r="G44" s="40"/>
      <c r="H44" s="33">
        <f t="shared" si="1"/>
        <v>0</v>
      </c>
    </row>
    <row r="45">
      <c r="A45" s="16" t="s">
        <v>64</v>
      </c>
      <c r="B45" s="35"/>
      <c r="C45" s="36"/>
      <c r="D45" s="36"/>
      <c r="E45" s="31">
        <v>1.0</v>
      </c>
      <c r="F45" s="31">
        <v>1.0</v>
      </c>
      <c r="G45" s="40"/>
      <c r="H45" s="33">
        <f t="shared" si="1"/>
        <v>0</v>
      </c>
    </row>
    <row r="46">
      <c r="A46" s="16" t="s">
        <v>65</v>
      </c>
      <c r="B46" s="35"/>
      <c r="C46" s="36"/>
      <c r="D46" s="36"/>
      <c r="E46" s="31">
        <v>1.0</v>
      </c>
      <c r="F46" s="31">
        <v>1.0</v>
      </c>
      <c r="G46" s="40"/>
      <c r="H46" s="33">
        <f t="shared" si="1"/>
        <v>0</v>
      </c>
    </row>
    <row r="47">
      <c r="A47" s="16" t="s">
        <v>66</v>
      </c>
      <c r="B47" s="35"/>
      <c r="C47" s="36"/>
      <c r="D47" s="36"/>
      <c r="E47" s="31">
        <v>1.0</v>
      </c>
      <c r="F47" s="31">
        <v>1.0</v>
      </c>
      <c r="G47" s="40"/>
      <c r="H47" s="33">
        <f t="shared" si="1"/>
        <v>0</v>
      </c>
    </row>
    <row r="48">
      <c r="A48" s="16" t="s">
        <v>67</v>
      </c>
      <c r="B48" s="35"/>
      <c r="C48" s="36"/>
      <c r="D48" s="36"/>
      <c r="E48" s="31">
        <v>1.0</v>
      </c>
      <c r="F48" s="31">
        <v>1.0</v>
      </c>
      <c r="G48" s="40"/>
      <c r="H48" s="33">
        <f t="shared" si="1"/>
        <v>0</v>
      </c>
    </row>
    <row r="49">
      <c r="A49" s="16" t="s">
        <v>68</v>
      </c>
      <c r="B49" s="35"/>
      <c r="C49" s="36"/>
      <c r="D49" s="36"/>
      <c r="E49" s="31">
        <v>1.0</v>
      </c>
      <c r="F49" s="31">
        <v>1.0</v>
      </c>
      <c r="G49" s="40"/>
      <c r="H49" s="33">
        <f t="shared" si="1"/>
        <v>0</v>
      </c>
    </row>
    <row r="50">
      <c r="A50" s="16" t="s">
        <v>69</v>
      </c>
      <c r="B50" s="35"/>
      <c r="C50" s="36"/>
      <c r="D50" s="36"/>
      <c r="E50" s="31">
        <v>1.0</v>
      </c>
      <c r="F50" s="31">
        <v>1.0</v>
      </c>
      <c r="G50" s="40"/>
      <c r="H50" s="33">
        <f t="shared" si="1"/>
        <v>0</v>
      </c>
    </row>
    <row r="51">
      <c r="A51" s="16" t="s">
        <v>70</v>
      </c>
      <c r="B51" s="35"/>
      <c r="C51" s="36"/>
      <c r="D51" s="36"/>
      <c r="E51" s="31">
        <v>1.0</v>
      </c>
      <c r="F51" s="31">
        <v>1.0</v>
      </c>
      <c r="G51" s="40"/>
      <c r="H51" s="33">
        <f t="shared" si="1"/>
        <v>0</v>
      </c>
    </row>
    <row r="52">
      <c r="A52" s="16" t="s">
        <v>71</v>
      </c>
      <c r="B52" s="35"/>
      <c r="C52" s="36"/>
      <c r="D52" s="36"/>
      <c r="E52" s="31">
        <v>1.0</v>
      </c>
      <c r="F52" s="31">
        <v>1.0</v>
      </c>
      <c r="G52" s="40"/>
      <c r="H52" s="33">
        <f t="shared" si="1"/>
        <v>0</v>
      </c>
    </row>
    <row r="53">
      <c r="A53" s="16" t="s">
        <v>72</v>
      </c>
      <c r="B53" s="35"/>
      <c r="C53" s="36"/>
      <c r="D53" s="36"/>
      <c r="E53" s="31">
        <v>1.0</v>
      </c>
      <c r="F53" s="31">
        <v>1.0</v>
      </c>
      <c r="G53" s="40"/>
      <c r="H53" s="33">
        <f t="shared" si="1"/>
        <v>0</v>
      </c>
    </row>
    <row r="54">
      <c r="A54" s="16" t="s">
        <v>73</v>
      </c>
      <c r="B54" s="35"/>
      <c r="C54" s="36"/>
      <c r="D54" s="36"/>
      <c r="E54" s="31">
        <v>1.0</v>
      </c>
      <c r="F54" s="31">
        <v>1.0</v>
      </c>
      <c r="G54" s="40"/>
      <c r="H54" s="33">
        <f t="shared" si="1"/>
        <v>0</v>
      </c>
    </row>
    <row r="55">
      <c r="A55" s="16" t="s">
        <v>74</v>
      </c>
      <c r="B55" s="35"/>
      <c r="C55" s="36"/>
      <c r="D55" s="36"/>
      <c r="E55" s="31">
        <v>1.0</v>
      </c>
      <c r="F55" s="31">
        <v>1.0</v>
      </c>
      <c r="G55" s="40"/>
      <c r="H55" s="33">
        <f t="shared" si="1"/>
        <v>0</v>
      </c>
    </row>
    <row r="56">
      <c r="A56" s="16" t="s">
        <v>75</v>
      </c>
      <c r="B56" s="35"/>
      <c r="C56" s="36"/>
      <c r="D56" s="36"/>
      <c r="E56" s="31">
        <v>1.0</v>
      </c>
      <c r="F56" s="31">
        <v>1.0</v>
      </c>
      <c r="G56" s="40"/>
      <c r="H56" s="33">
        <f t="shared" si="1"/>
        <v>0</v>
      </c>
    </row>
    <row r="57">
      <c r="A57" s="16" t="s">
        <v>76</v>
      </c>
      <c r="B57" s="35"/>
      <c r="C57" s="36"/>
      <c r="D57" s="36"/>
      <c r="E57" s="31">
        <v>1.0</v>
      </c>
      <c r="F57" s="31">
        <v>1.0</v>
      </c>
      <c r="G57" s="40"/>
      <c r="H57" s="33">
        <f t="shared" si="1"/>
        <v>0</v>
      </c>
    </row>
    <row r="58">
      <c r="A58" s="16" t="s">
        <v>77</v>
      </c>
      <c r="B58" s="35"/>
      <c r="C58" s="36"/>
      <c r="D58" s="36"/>
      <c r="E58" s="31">
        <v>1.0</v>
      </c>
      <c r="F58" s="31">
        <v>1.0</v>
      </c>
      <c r="G58" s="40"/>
      <c r="H58" s="33">
        <f t="shared" si="1"/>
        <v>0</v>
      </c>
    </row>
    <row r="59">
      <c r="A59" s="16" t="s">
        <v>78</v>
      </c>
      <c r="B59" s="35"/>
      <c r="C59" s="36"/>
      <c r="D59" s="36"/>
      <c r="E59" s="31">
        <v>1.0</v>
      </c>
      <c r="F59" s="31">
        <v>1.0</v>
      </c>
      <c r="G59" s="40"/>
      <c r="H59" s="33">
        <f t="shared" si="1"/>
        <v>0</v>
      </c>
    </row>
    <row r="60">
      <c r="A60" s="16" t="s">
        <v>79</v>
      </c>
      <c r="B60" s="35"/>
      <c r="C60" s="36"/>
      <c r="D60" s="36"/>
      <c r="E60" s="31">
        <v>1.0</v>
      </c>
      <c r="F60" s="31">
        <v>1.0</v>
      </c>
      <c r="G60" s="40"/>
      <c r="H60" s="33">
        <f t="shared" si="1"/>
        <v>0</v>
      </c>
    </row>
    <row r="61">
      <c r="A61" s="16" t="s">
        <v>80</v>
      </c>
      <c r="B61" s="35"/>
      <c r="C61" s="36"/>
      <c r="D61" s="36"/>
      <c r="E61" s="31">
        <v>1.0</v>
      </c>
      <c r="F61" s="31">
        <v>1.0</v>
      </c>
      <c r="G61" s="40"/>
      <c r="H61" s="33">
        <f t="shared" si="1"/>
        <v>0</v>
      </c>
    </row>
    <row r="62">
      <c r="A62" s="16" t="s">
        <v>81</v>
      </c>
      <c r="B62" s="35"/>
      <c r="C62" s="36"/>
      <c r="D62" s="36"/>
      <c r="E62" s="31">
        <v>1.0</v>
      </c>
      <c r="F62" s="31">
        <v>1.0</v>
      </c>
      <c r="G62" s="40"/>
      <c r="H62" s="33">
        <f t="shared" si="1"/>
        <v>0</v>
      </c>
    </row>
    <row r="63">
      <c r="A63" s="16" t="s">
        <v>82</v>
      </c>
      <c r="B63" s="35"/>
      <c r="C63" s="36"/>
      <c r="D63" s="36"/>
      <c r="E63" s="31">
        <v>1.0</v>
      </c>
      <c r="F63" s="31">
        <v>1.0</v>
      </c>
      <c r="G63" s="40"/>
      <c r="H63" s="33">
        <f t="shared" si="1"/>
        <v>0</v>
      </c>
    </row>
    <row r="64">
      <c r="A64" s="16" t="s">
        <v>83</v>
      </c>
      <c r="B64" s="35"/>
      <c r="C64" s="36"/>
      <c r="D64" s="36"/>
      <c r="E64" s="31">
        <v>1.0</v>
      </c>
      <c r="F64" s="31">
        <v>1.0</v>
      </c>
      <c r="G64" s="40"/>
      <c r="H64" s="33">
        <f t="shared" si="1"/>
        <v>0</v>
      </c>
    </row>
    <row r="65">
      <c r="A65" s="16" t="s">
        <v>84</v>
      </c>
      <c r="B65" s="35"/>
      <c r="C65" s="36"/>
      <c r="D65" s="36"/>
      <c r="E65" s="31">
        <v>1.0</v>
      </c>
      <c r="F65" s="31">
        <v>1.0</v>
      </c>
      <c r="G65" s="40"/>
      <c r="H65" s="33">
        <f t="shared" si="1"/>
        <v>0</v>
      </c>
    </row>
    <row r="66">
      <c r="A66" s="16" t="s">
        <v>85</v>
      </c>
      <c r="B66" s="35"/>
      <c r="C66" s="36"/>
      <c r="D66" s="36"/>
      <c r="E66" s="31">
        <v>1.0</v>
      </c>
      <c r="F66" s="31">
        <v>1.0</v>
      </c>
      <c r="G66" s="40"/>
      <c r="H66" s="33">
        <f t="shared" si="1"/>
        <v>0</v>
      </c>
    </row>
    <row r="67">
      <c r="A67" s="16" t="s">
        <v>86</v>
      </c>
      <c r="B67" s="35"/>
      <c r="C67" s="36"/>
      <c r="D67" s="36"/>
      <c r="E67" s="31">
        <v>1.0</v>
      </c>
      <c r="F67" s="31">
        <v>1.0</v>
      </c>
      <c r="G67" s="40"/>
      <c r="H67" s="33">
        <f t="shared" si="1"/>
        <v>0</v>
      </c>
    </row>
    <row r="68">
      <c r="A68" s="16" t="s">
        <v>87</v>
      </c>
      <c r="B68" s="35"/>
      <c r="C68" s="36"/>
      <c r="D68" s="36"/>
      <c r="E68" s="31">
        <v>1.0</v>
      </c>
      <c r="F68" s="31">
        <v>1.0</v>
      </c>
      <c r="G68" s="40"/>
      <c r="H68" s="33">
        <f t="shared" si="1"/>
        <v>0</v>
      </c>
    </row>
    <row r="69">
      <c r="A69" s="16" t="s">
        <v>88</v>
      </c>
      <c r="B69" s="35"/>
      <c r="C69" s="36"/>
      <c r="D69" s="36"/>
      <c r="E69" s="31">
        <v>1.0</v>
      </c>
      <c r="F69" s="31">
        <v>1.0</v>
      </c>
      <c r="G69" s="40"/>
      <c r="H69" s="33">
        <f t="shared" si="1"/>
        <v>0</v>
      </c>
    </row>
    <row r="70">
      <c r="A70" s="16" t="s">
        <v>89</v>
      </c>
      <c r="B70" s="35"/>
      <c r="C70" s="36"/>
      <c r="D70" s="36"/>
      <c r="E70" s="31">
        <v>1.0</v>
      </c>
      <c r="F70" s="31">
        <v>1.0</v>
      </c>
      <c r="G70" s="40"/>
      <c r="H70" s="33">
        <f t="shared" si="1"/>
        <v>0</v>
      </c>
    </row>
    <row r="71">
      <c r="A71" s="16" t="s">
        <v>90</v>
      </c>
      <c r="B71" s="35"/>
      <c r="C71" s="36"/>
      <c r="D71" s="36"/>
      <c r="E71" s="31">
        <v>1.0</v>
      </c>
      <c r="F71" s="31">
        <v>1.0</v>
      </c>
      <c r="G71" s="40"/>
      <c r="H71" s="33">
        <f t="shared" si="1"/>
        <v>0</v>
      </c>
    </row>
    <row r="72">
      <c r="A72" s="16" t="s">
        <v>91</v>
      </c>
      <c r="B72" s="35"/>
      <c r="C72" s="36"/>
      <c r="D72" s="36"/>
      <c r="E72" s="31">
        <v>1.0</v>
      </c>
      <c r="F72" s="31">
        <v>1.0</v>
      </c>
      <c r="G72" s="40"/>
      <c r="H72" s="33">
        <f t="shared" si="1"/>
        <v>0</v>
      </c>
    </row>
    <row r="73">
      <c r="A73" s="16" t="s">
        <v>92</v>
      </c>
      <c r="B73" s="35"/>
      <c r="C73" s="36"/>
      <c r="D73" s="36"/>
      <c r="E73" s="31">
        <v>1.0</v>
      </c>
      <c r="F73" s="31">
        <v>1.0</v>
      </c>
      <c r="G73" s="40"/>
      <c r="H73" s="33">
        <f t="shared" si="1"/>
        <v>0</v>
      </c>
    </row>
    <row r="74">
      <c r="A74" s="16" t="s">
        <v>93</v>
      </c>
      <c r="B74" s="35"/>
      <c r="C74" s="36"/>
      <c r="D74" s="36"/>
      <c r="E74" s="31">
        <v>1.0</v>
      </c>
      <c r="F74" s="31">
        <v>1.0</v>
      </c>
      <c r="G74" s="40"/>
      <c r="H74" s="33">
        <f t="shared" si="1"/>
        <v>0</v>
      </c>
    </row>
    <row r="75">
      <c r="A75" s="16" t="s">
        <v>94</v>
      </c>
      <c r="B75" s="35"/>
      <c r="C75" s="36"/>
      <c r="D75" s="36"/>
      <c r="E75" s="31">
        <v>1.0</v>
      </c>
      <c r="F75" s="31">
        <v>1.0</v>
      </c>
      <c r="G75" s="40"/>
      <c r="H75" s="33">
        <f t="shared" si="1"/>
        <v>0</v>
      </c>
    </row>
    <row r="76">
      <c r="A76" s="16" t="s">
        <v>95</v>
      </c>
      <c r="B76" s="35"/>
      <c r="C76" s="36"/>
      <c r="D76" s="36"/>
      <c r="E76" s="31">
        <v>1.0</v>
      </c>
      <c r="F76" s="31">
        <v>1.0</v>
      </c>
      <c r="G76" s="40"/>
      <c r="H76" s="33">
        <f t="shared" si="1"/>
        <v>0</v>
      </c>
    </row>
    <row r="77">
      <c r="A77" s="16" t="s">
        <v>96</v>
      </c>
      <c r="B77" s="35"/>
      <c r="C77" s="36"/>
      <c r="D77" s="36"/>
      <c r="E77" s="31">
        <v>1.0</v>
      </c>
      <c r="F77" s="31">
        <v>1.0</v>
      </c>
      <c r="G77" s="40"/>
      <c r="H77" s="33">
        <f t="shared" si="1"/>
        <v>0</v>
      </c>
    </row>
    <row r="78">
      <c r="A78" s="16" t="s">
        <v>97</v>
      </c>
      <c r="B78" s="35"/>
      <c r="C78" s="36"/>
      <c r="D78" s="36"/>
      <c r="E78" s="31">
        <v>1.0</v>
      </c>
      <c r="F78" s="31">
        <v>1.0</v>
      </c>
      <c r="G78" s="40"/>
      <c r="H78" s="33">
        <f t="shared" si="1"/>
        <v>0</v>
      </c>
    </row>
    <row r="79">
      <c r="A79" s="16" t="s">
        <v>98</v>
      </c>
      <c r="B79" s="35"/>
      <c r="C79" s="36"/>
      <c r="D79" s="36"/>
      <c r="E79" s="31">
        <v>1.0</v>
      </c>
      <c r="F79" s="31">
        <v>1.0</v>
      </c>
      <c r="G79" s="40"/>
      <c r="H79" s="33">
        <f t="shared" si="1"/>
        <v>0</v>
      </c>
    </row>
    <row r="80">
      <c r="A80" s="16" t="s">
        <v>99</v>
      </c>
      <c r="B80" s="35"/>
      <c r="C80" s="36"/>
      <c r="D80" s="36"/>
      <c r="E80" s="31">
        <v>1.0</v>
      </c>
      <c r="F80" s="31">
        <v>1.0</v>
      </c>
      <c r="G80" s="40"/>
      <c r="H80" s="33">
        <f t="shared" si="1"/>
        <v>0</v>
      </c>
    </row>
    <row r="81">
      <c r="A81" s="16" t="s">
        <v>100</v>
      </c>
      <c r="B81" s="35"/>
      <c r="C81" s="36"/>
      <c r="D81" s="36"/>
      <c r="E81" s="31">
        <v>1.0</v>
      </c>
      <c r="F81" s="31">
        <v>1.0</v>
      </c>
      <c r="G81" s="40"/>
      <c r="H81" s="33">
        <f t="shared" si="1"/>
        <v>0</v>
      </c>
    </row>
    <row r="82">
      <c r="A82" s="16" t="s">
        <v>101</v>
      </c>
      <c r="B82" s="35"/>
      <c r="C82" s="36"/>
      <c r="D82" s="36"/>
      <c r="E82" s="31">
        <v>1.0</v>
      </c>
      <c r="F82" s="31">
        <v>1.0</v>
      </c>
      <c r="G82" s="40"/>
      <c r="H82" s="33">
        <f t="shared" si="1"/>
        <v>0</v>
      </c>
    </row>
    <row r="83">
      <c r="A83" s="16" t="s">
        <v>102</v>
      </c>
      <c r="B83" s="35"/>
      <c r="C83" s="36"/>
      <c r="D83" s="36"/>
      <c r="E83" s="31">
        <v>1.0</v>
      </c>
      <c r="F83" s="31">
        <v>1.0</v>
      </c>
      <c r="G83" s="40"/>
      <c r="H83" s="33">
        <f t="shared" si="1"/>
        <v>0</v>
      </c>
    </row>
    <row r="84">
      <c r="A84" s="16" t="s">
        <v>103</v>
      </c>
      <c r="B84" s="35"/>
      <c r="C84" s="36"/>
      <c r="D84" s="36"/>
      <c r="E84" s="31">
        <v>1.0</v>
      </c>
      <c r="F84" s="31">
        <v>1.0</v>
      </c>
      <c r="G84" s="40"/>
      <c r="H84" s="33">
        <f t="shared" si="1"/>
        <v>0</v>
      </c>
    </row>
    <row r="85">
      <c r="A85" s="16" t="s">
        <v>104</v>
      </c>
      <c r="B85" s="35"/>
      <c r="C85" s="36"/>
      <c r="D85" s="36"/>
      <c r="E85" s="31">
        <v>1.0</v>
      </c>
      <c r="F85" s="31">
        <v>1.0</v>
      </c>
      <c r="G85" s="40"/>
      <c r="H85" s="33">
        <f t="shared" si="1"/>
        <v>0</v>
      </c>
    </row>
    <row r="86">
      <c r="A86" s="16" t="s">
        <v>105</v>
      </c>
      <c r="B86" s="35"/>
      <c r="C86" s="36"/>
      <c r="D86" s="36"/>
      <c r="E86" s="31">
        <v>1.0</v>
      </c>
      <c r="F86" s="31">
        <v>1.0</v>
      </c>
      <c r="G86" s="40"/>
      <c r="H86" s="33">
        <f t="shared" si="1"/>
        <v>0</v>
      </c>
    </row>
    <row r="87">
      <c r="A87" s="16" t="s">
        <v>106</v>
      </c>
      <c r="B87" s="35"/>
      <c r="C87" s="36"/>
      <c r="D87" s="36"/>
      <c r="E87" s="31">
        <v>1.0</v>
      </c>
      <c r="F87" s="31">
        <v>1.0</v>
      </c>
      <c r="G87" s="40"/>
      <c r="H87" s="33">
        <f t="shared" si="1"/>
        <v>0</v>
      </c>
    </row>
    <row r="88">
      <c r="A88" s="16" t="s">
        <v>107</v>
      </c>
      <c r="B88" s="35"/>
      <c r="C88" s="36"/>
      <c r="D88" s="36"/>
      <c r="E88" s="31">
        <v>1.0</v>
      </c>
      <c r="F88" s="31">
        <v>1.0</v>
      </c>
      <c r="G88" s="40"/>
      <c r="H88" s="33">
        <f t="shared" si="1"/>
        <v>0</v>
      </c>
    </row>
    <row r="89">
      <c r="A89" s="16" t="s">
        <v>108</v>
      </c>
      <c r="B89" s="35"/>
      <c r="C89" s="36"/>
      <c r="D89" s="36"/>
      <c r="E89" s="31">
        <v>1.0</v>
      </c>
      <c r="F89" s="31">
        <v>1.0</v>
      </c>
      <c r="G89" s="40"/>
      <c r="H89" s="33">
        <f t="shared" si="1"/>
        <v>0</v>
      </c>
    </row>
    <row r="90">
      <c r="A90" s="16" t="s">
        <v>109</v>
      </c>
      <c r="B90" s="35"/>
      <c r="C90" s="36"/>
      <c r="D90" s="36"/>
      <c r="E90" s="31">
        <v>1.0</v>
      </c>
      <c r="F90" s="31">
        <v>1.0</v>
      </c>
      <c r="G90" s="40"/>
      <c r="H90" s="33">
        <f t="shared" si="1"/>
        <v>0</v>
      </c>
    </row>
    <row r="91">
      <c r="A91" s="16" t="s">
        <v>110</v>
      </c>
      <c r="B91" s="35"/>
      <c r="C91" s="36"/>
      <c r="D91" s="36"/>
      <c r="E91" s="31">
        <v>1.0</v>
      </c>
      <c r="F91" s="31">
        <v>1.0</v>
      </c>
      <c r="G91" s="40"/>
      <c r="H91" s="33">
        <f t="shared" si="1"/>
        <v>0</v>
      </c>
    </row>
    <row r="92">
      <c r="A92" s="16" t="s">
        <v>111</v>
      </c>
      <c r="B92" s="35"/>
      <c r="C92" s="36"/>
      <c r="D92" s="36"/>
      <c r="E92" s="31">
        <v>1.0</v>
      </c>
      <c r="F92" s="31">
        <v>1.0</v>
      </c>
      <c r="G92" s="40"/>
      <c r="H92" s="33">
        <f t="shared" si="1"/>
        <v>0</v>
      </c>
    </row>
    <row r="93">
      <c r="A93" s="16" t="s">
        <v>112</v>
      </c>
      <c r="B93" s="35"/>
      <c r="C93" s="36"/>
      <c r="D93" s="36"/>
      <c r="E93" s="31">
        <v>1.0</v>
      </c>
      <c r="F93" s="31">
        <v>1.0</v>
      </c>
      <c r="G93" s="40"/>
      <c r="H93" s="33">
        <f t="shared" si="1"/>
        <v>0</v>
      </c>
    </row>
    <row r="94">
      <c r="A94" s="16" t="s">
        <v>113</v>
      </c>
      <c r="B94" s="35"/>
      <c r="C94" s="36"/>
      <c r="D94" s="36"/>
      <c r="E94" s="31">
        <v>1.0</v>
      </c>
      <c r="F94" s="31">
        <v>1.0</v>
      </c>
      <c r="G94" s="40"/>
      <c r="H94" s="33">
        <f t="shared" si="1"/>
        <v>0</v>
      </c>
    </row>
    <row r="95">
      <c r="A95" s="16" t="s">
        <v>114</v>
      </c>
      <c r="B95" s="35"/>
      <c r="C95" s="36"/>
      <c r="D95" s="36"/>
      <c r="E95" s="31">
        <v>1.0</v>
      </c>
      <c r="F95" s="31">
        <v>1.0</v>
      </c>
      <c r="G95" s="40"/>
      <c r="H95" s="33">
        <f t="shared" si="1"/>
        <v>0</v>
      </c>
    </row>
    <row r="96">
      <c r="A96" s="16" t="s">
        <v>115</v>
      </c>
      <c r="B96" s="35"/>
      <c r="C96" s="36"/>
      <c r="D96" s="36"/>
      <c r="E96" s="31">
        <v>1.0</v>
      </c>
      <c r="F96" s="31">
        <v>1.0</v>
      </c>
      <c r="G96" s="40"/>
      <c r="H96" s="33">
        <f t="shared" si="1"/>
        <v>0</v>
      </c>
    </row>
    <row r="97">
      <c r="A97" s="16" t="s">
        <v>116</v>
      </c>
      <c r="B97" s="35"/>
      <c r="C97" s="36"/>
      <c r="D97" s="36"/>
      <c r="E97" s="31">
        <v>1.0</v>
      </c>
      <c r="F97" s="31">
        <v>1.0</v>
      </c>
      <c r="G97" s="40"/>
      <c r="H97" s="33">
        <f t="shared" si="1"/>
        <v>0</v>
      </c>
    </row>
    <row r="98">
      <c r="A98" s="16" t="s">
        <v>117</v>
      </c>
      <c r="B98" s="35"/>
      <c r="C98" s="36"/>
      <c r="D98" s="36"/>
      <c r="E98" s="31">
        <v>1.0</v>
      </c>
      <c r="F98" s="31">
        <v>1.0</v>
      </c>
      <c r="G98" s="40"/>
      <c r="H98" s="33">
        <f t="shared" si="1"/>
        <v>0</v>
      </c>
    </row>
    <row r="99">
      <c r="A99" s="16" t="s">
        <v>118</v>
      </c>
      <c r="B99" s="35"/>
      <c r="C99" s="36"/>
      <c r="D99" s="36"/>
      <c r="E99" s="31">
        <v>1.0</v>
      </c>
      <c r="F99" s="31">
        <v>1.0</v>
      </c>
      <c r="G99" s="40"/>
      <c r="H99" s="33">
        <f t="shared" si="1"/>
        <v>0</v>
      </c>
    </row>
    <row r="100">
      <c r="A100" s="16" t="s">
        <v>119</v>
      </c>
      <c r="B100" s="35"/>
      <c r="C100" s="36"/>
      <c r="D100" s="36"/>
      <c r="E100" s="31">
        <v>1.0</v>
      </c>
      <c r="F100" s="31">
        <v>1.0</v>
      </c>
      <c r="G100" s="40"/>
      <c r="H100" s="33">
        <f t="shared" si="1"/>
        <v>0</v>
      </c>
    </row>
    <row r="101">
      <c r="A101" s="16" t="s">
        <v>120</v>
      </c>
      <c r="B101" s="35"/>
      <c r="C101" s="36"/>
      <c r="D101" s="36"/>
      <c r="E101" s="31">
        <v>1.0</v>
      </c>
      <c r="F101" s="31">
        <v>1.0</v>
      </c>
      <c r="G101" s="40"/>
      <c r="H101" s="33">
        <f t="shared" si="1"/>
        <v>0</v>
      </c>
    </row>
    <row r="102">
      <c r="A102" s="16" t="s">
        <v>121</v>
      </c>
      <c r="B102" s="35"/>
      <c r="C102" s="36"/>
      <c r="D102" s="36"/>
      <c r="E102" s="31">
        <v>1.0</v>
      </c>
      <c r="F102" s="31">
        <v>1.0</v>
      </c>
      <c r="G102" s="40"/>
      <c r="H102" s="33">
        <f t="shared" si="1"/>
        <v>0</v>
      </c>
    </row>
    <row r="103">
      <c r="A103" s="16" t="s">
        <v>122</v>
      </c>
      <c r="B103" s="35"/>
      <c r="C103" s="36"/>
      <c r="D103" s="36"/>
      <c r="E103" s="31">
        <v>1.0</v>
      </c>
      <c r="F103" s="31">
        <v>1.0</v>
      </c>
      <c r="G103" s="40"/>
      <c r="H103" s="33">
        <f t="shared" si="1"/>
        <v>0</v>
      </c>
    </row>
    <row r="104">
      <c r="A104" s="16" t="s">
        <v>123</v>
      </c>
      <c r="B104" s="35"/>
      <c r="C104" s="36"/>
      <c r="D104" s="36"/>
      <c r="E104" s="31">
        <v>1.0</v>
      </c>
      <c r="F104" s="31">
        <v>1.0</v>
      </c>
      <c r="G104" s="34"/>
      <c r="H104" s="33">
        <f t="shared" si="1"/>
        <v>0</v>
      </c>
    </row>
    <row r="106">
      <c r="A106" s="47" t="s">
        <v>124</v>
      </c>
      <c r="B106" s="2"/>
      <c r="C106" s="2"/>
      <c r="D106" s="2"/>
      <c r="E106" s="2"/>
      <c r="F106" s="2"/>
      <c r="G106" s="2"/>
      <c r="H106" s="2"/>
      <c r="I106" s="3"/>
    </row>
    <row r="107">
      <c r="A107" s="5" t="s">
        <v>5</v>
      </c>
      <c r="B107" s="6" t="s">
        <v>0</v>
      </c>
      <c r="C107" s="16" t="s">
        <v>13</v>
      </c>
      <c r="D107" s="16" t="s">
        <v>1</v>
      </c>
      <c r="E107" s="6" t="s">
        <v>125</v>
      </c>
      <c r="F107" s="7" t="s">
        <v>126</v>
      </c>
      <c r="G107" s="7" t="s">
        <v>127</v>
      </c>
      <c r="H107" s="7" t="s">
        <v>3</v>
      </c>
      <c r="I107" s="7" t="s">
        <v>128</v>
      </c>
    </row>
    <row r="108">
      <c r="A108" s="48" t="s">
        <v>129</v>
      </c>
      <c r="B108" s="29"/>
      <c r="C108" s="30"/>
      <c r="D108" s="30"/>
      <c r="E108" s="49"/>
      <c r="F108" s="50">
        <f t="shared" ref="F108:F207" si="2">100-E108</f>
        <v>100</v>
      </c>
      <c r="G108" s="51">
        <f t="shared" ref="G108:G207" si="3">F108/100</f>
        <v>1</v>
      </c>
      <c r="H108" s="52"/>
      <c r="I108" s="53">
        <f t="shared" ref="I108:I207" si="4">H108/G108</f>
        <v>0</v>
      </c>
    </row>
    <row r="109">
      <c r="A109" s="48" t="s">
        <v>130</v>
      </c>
      <c r="B109" s="54"/>
      <c r="C109" s="37"/>
      <c r="D109" s="37"/>
      <c r="E109" s="49"/>
      <c r="F109" s="50">
        <f t="shared" si="2"/>
        <v>100</v>
      </c>
      <c r="G109" s="51">
        <f t="shared" si="3"/>
        <v>1</v>
      </c>
      <c r="H109" s="52"/>
      <c r="I109" s="53">
        <f t="shared" si="4"/>
        <v>0</v>
      </c>
    </row>
    <row r="110">
      <c r="A110" s="48" t="s">
        <v>131</v>
      </c>
      <c r="B110" s="54"/>
      <c r="C110" s="37"/>
      <c r="D110" s="37"/>
      <c r="E110" s="49"/>
      <c r="F110" s="50">
        <f t="shared" si="2"/>
        <v>100</v>
      </c>
      <c r="G110" s="51">
        <f t="shared" si="3"/>
        <v>1</v>
      </c>
      <c r="H110" s="52"/>
      <c r="I110" s="53">
        <f t="shared" si="4"/>
        <v>0</v>
      </c>
    </row>
    <row r="111">
      <c r="A111" s="48" t="s">
        <v>132</v>
      </c>
      <c r="B111" s="55"/>
      <c r="C111" s="37"/>
      <c r="D111" s="37"/>
      <c r="E111" s="49"/>
      <c r="F111" s="50">
        <f t="shared" si="2"/>
        <v>100</v>
      </c>
      <c r="G111" s="51">
        <f t="shared" si="3"/>
        <v>1</v>
      </c>
      <c r="H111" s="52"/>
      <c r="I111" s="53">
        <f t="shared" si="4"/>
        <v>0</v>
      </c>
    </row>
    <row r="112">
      <c r="A112" s="48" t="s">
        <v>133</v>
      </c>
      <c r="B112" s="55"/>
      <c r="C112" s="37"/>
      <c r="D112" s="30"/>
      <c r="E112" s="49"/>
      <c r="F112" s="50">
        <f t="shared" si="2"/>
        <v>100</v>
      </c>
      <c r="G112" s="51">
        <f t="shared" si="3"/>
        <v>1</v>
      </c>
      <c r="H112" s="52"/>
      <c r="I112" s="53">
        <f t="shared" si="4"/>
        <v>0</v>
      </c>
    </row>
    <row r="113">
      <c r="A113" s="48" t="s">
        <v>134</v>
      </c>
      <c r="B113" s="55"/>
      <c r="C113" s="37"/>
      <c r="D113" s="30"/>
      <c r="E113" s="49"/>
      <c r="F113" s="50">
        <f t="shared" si="2"/>
        <v>100</v>
      </c>
      <c r="G113" s="51">
        <f t="shared" si="3"/>
        <v>1</v>
      </c>
      <c r="H113" s="52"/>
      <c r="I113" s="53">
        <f t="shared" si="4"/>
        <v>0</v>
      </c>
    </row>
    <row r="114">
      <c r="A114" s="48" t="s">
        <v>135</v>
      </c>
      <c r="B114" s="29"/>
      <c r="C114" s="37"/>
      <c r="D114" s="37"/>
      <c r="E114" s="49"/>
      <c r="F114" s="50">
        <f t="shared" si="2"/>
        <v>100</v>
      </c>
      <c r="G114" s="51">
        <f t="shared" si="3"/>
        <v>1</v>
      </c>
      <c r="H114" s="52"/>
      <c r="I114" s="53">
        <f t="shared" si="4"/>
        <v>0</v>
      </c>
    </row>
    <row r="115">
      <c r="A115" s="48" t="s">
        <v>136</v>
      </c>
      <c r="B115" s="29"/>
      <c r="C115" s="37"/>
      <c r="D115" s="37"/>
      <c r="E115" s="49"/>
      <c r="F115" s="50">
        <f t="shared" si="2"/>
        <v>100</v>
      </c>
      <c r="G115" s="51">
        <f t="shared" si="3"/>
        <v>1</v>
      </c>
      <c r="H115" s="52"/>
      <c r="I115" s="53">
        <f t="shared" si="4"/>
        <v>0</v>
      </c>
    </row>
    <row r="116">
      <c r="A116" s="48" t="s">
        <v>137</v>
      </c>
      <c r="B116" s="29"/>
      <c r="C116" s="37"/>
      <c r="D116" s="30"/>
      <c r="E116" s="49"/>
      <c r="F116" s="50">
        <f t="shared" si="2"/>
        <v>100</v>
      </c>
      <c r="G116" s="51">
        <f t="shared" si="3"/>
        <v>1</v>
      </c>
      <c r="H116" s="52"/>
      <c r="I116" s="53">
        <f t="shared" si="4"/>
        <v>0</v>
      </c>
    </row>
    <row r="117">
      <c r="A117" s="48" t="s">
        <v>138</v>
      </c>
      <c r="B117" s="35"/>
      <c r="C117" s="37"/>
      <c r="D117" s="30"/>
      <c r="E117" s="49"/>
      <c r="F117" s="50">
        <f t="shared" si="2"/>
        <v>100</v>
      </c>
      <c r="G117" s="51">
        <f t="shared" si="3"/>
        <v>1</v>
      </c>
      <c r="H117" s="52"/>
      <c r="I117" s="53">
        <f t="shared" si="4"/>
        <v>0</v>
      </c>
    </row>
    <row r="118">
      <c r="A118" s="48" t="s">
        <v>139</v>
      </c>
      <c r="B118" s="35"/>
      <c r="C118" s="37"/>
      <c r="D118" s="30"/>
      <c r="E118" s="49"/>
      <c r="F118" s="50">
        <f t="shared" si="2"/>
        <v>100</v>
      </c>
      <c r="G118" s="51">
        <f t="shared" si="3"/>
        <v>1</v>
      </c>
      <c r="H118" s="52"/>
      <c r="I118" s="53">
        <f t="shared" si="4"/>
        <v>0</v>
      </c>
    </row>
    <row r="119">
      <c r="A119" s="48" t="s">
        <v>140</v>
      </c>
      <c r="B119" s="29"/>
      <c r="C119" s="37"/>
      <c r="D119" s="30"/>
      <c r="E119" s="49"/>
      <c r="F119" s="50">
        <f t="shared" si="2"/>
        <v>100</v>
      </c>
      <c r="G119" s="51">
        <f t="shared" si="3"/>
        <v>1</v>
      </c>
      <c r="H119" s="52"/>
      <c r="I119" s="53">
        <f t="shared" si="4"/>
        <v>0</v>
      </c>
    </row>
    <row r="120">
      <c r="A120" s="48" t="s">
        <v>141</v>
      </c>
      <c r="B120" s="29"/>
      <c r="C120" s="37"/>
      <c r="D120" s="30"/>
      <c r="E120" s="49"/>
      <c r="F120" s="50">
        <f t="shared" si="2"/>
        <v>100</v>
      </c>
      <c r="G120" s="51">
        <f t="shared" si="3"/>
        <v>1</v>
      </c>
      <c r="H120" s="52"/>
      <c r="I120" s="53">
        <f t="shared" si="4"/>
        <v>0</v>
      </c>
    </row>
    <row r="121">
      <c r="A121" s="48" t="s">
        <v>142</v>
      </c>
      <c r="B121" s="29"/>
      <c r="C121" s="37"/>
      <c r="D121" s="46"/>
      <c r="E121" s="49"/>
      <c r="F121" s="50">
        <f t="shared" si="2"/>
        <v>100</v>
      </c>
      <c r="G121" s="51">
        <f t="shared" si="3"/>
        <v>1</v>
      </c>
      <c r="H121" s="52"/>
      <c r="I121" s="53">
        <f t="shared" si="4"/>
        <v>0</v>
      </c>
    </row>
    <row r="122">
      <c r="A122" s="48" t="s">
        <v>143</v>
      </c>
      <c r="B122" s="29"/>
      <c r="C122" s="37"/>
      <c r="D122" s="37"/>
      <c r="E122" s="49"/>
      <c r="F122" s="50">
        <f t="shared" si="2"/>
        <v>100</v>
      </c>
      <c r="G122" s="51">
        <f t="shared" si="3"/>
        <v>1</v>
      </c>
      <c r="H122" s="52"/>
      <c r="I122" s="53">
        <f t="shared" si="4"/>
        <v>0</v>
      </c>
    </row>
    <row r="123">
      <c r="A123" s="48" t="s">
        <v>144</v>
      </c>
      <c r="B123" s="29"/>
      <c r="C123" s="37"/>
      <c r="D123" s="37"/>
      <c r="E123" s="49"/>
      <c r="F123" s="50">
        <f t="shared" si="2"/>
        <v>100</v>
      </c>
      <c r="G123" s="51">
        <f t="shared" si="3"/>
        <v>1</v>
      </c>
      <c r="H123" s="52"/>
      <c r="I123" s="53">
        <f t="shared" si="4"/>
        <v>0</v>
      </c>
    </row>
    <row r="124">
      <c r="A124" s="48" t="s">
        <v>145</v>
      </c>
      <c r="B124" s="29"/>
      <c r="C124" s="37"/>
      <c r="D124" s="30"/>
      <c r="E124" s="49"/>
      <c r="F124" s="50">
        <f t="shared" si="2"/>
        <v>100</v>
      </c>
      <c r="G124" s="51">
        <f t="shared" si="3"/>
        <v>1</v>
      </c>
      <c r="H124" s="52"/>
      <c r="I124" s="53">
        <f t="shared" si="4"/>
        <v>0</v>
      </c>
    </row>
    <row r="125">
      <c r="A125" s="48" t="s">
        <v>146</v>
      </c>
      <c r="B125" s="29"/>
      <c r="C125" s="37"/>
      <c r="D125" s="30"/>
      <c r="E125" s="49"/>
      <c r="F125" s="50">
        <f t="shared" si="2"/>
        <v>100</v>
      </c>
      <c r="G125" s="51">
        <f t="shared" si="3"/>
        <v>1</v>
      </c>
      <c r="H125" s="52"/>
      <c r="I125" s="53">
        <f t="shared" si="4"/>
        <v>0</v>
      </c>
    </row>
    <row r="126">
      <c r="A126" s="48" t="s">
        <v>147</v>
      </c>
      <c r="B126" s="29"/>
      <c r="C126" s="37"/>
      <c r="D126" s="37"/>
      <c r="E126" s="49"/>
      <c r="F126" s="50">
        <f t="shared" si="2"/>
        <v>100</v>
      </c>
      <c r="G126" s="51">
        <f t="shared" si="3"/>
        <v>1</v>
      </c>
      <c r="H126" s="52"/>
      <c r="I126" s="53">
        <f t="shared" si="4"/>
        <v>0</v>
      </c>
    </row>
    <row r="127">
      <c r="A127" s="48" t="s">
        <v>148</v>
      </c>
      <c r="B127" s="35"/>
      <c r="C127" s="37"/>
      <c r="D127" s="36"/>
      <c r="E127" s="49"/>
      <c r="F127" s="50">
        <f t="shared" si="2"/>
        <v>100</v>
      </c>
      <c r="G127" s="51">
        <f t="shared" si="3"/>
        <v>1</v>
      </c>
      <c r="H127" s="52"/>
      <c r="I127" s="53">
        <f t="shared" si="4"/>
        <v>0</v>
      </c>
    </row>
    <row r="128">
      <c r="A128" s="48" t="s">
        <v>149</v>
      </c>
      <c r="B128" s="35"/>
      <c r="C128" s="37"/>
      <c r="D128" s="36"/>
      <c r="E128" s="49"/>
      <c r="F128" s="50">
        <f t="shared" si="2"/>
        <v>100</v>
      </c>
      <c r="G128" s="51">
        <f t="shared" si="3"/>
        <v>1</v>
      </c>
      <c r="H128" s="52"/>
      <c r="I128" s="53">
        <f t="shared" si="4"/>
        <v>0</v>
      </c>
    </row>
    <row r="129">
      <c r="A129" s="48" t="s">
        <v>150</v>
      </c>
      <c r="B129" s="35"/>
      <c r="C129" s="37"/>
      <c r="D129" s="36"/>
      <c r="E129" s="49"/>
      <c r="F129" s="50">
        <f t="shared" si="2"/>
        <v>100</v>
      </c>
      <c r="G129" s="51">
        <f t="shared" si="3"/>
        <v>1</v>
      </c>
      <c r="H129" s="52"/>
      <c r="I129" s="53">
        <f t="shared" si="4"/>
        <v>0</v>
      </c>
    </row>
    <row r="130">
      <c r="A130" s="48" t="s">
        <v>151</v>
      </c>
      <c r="B130" s="35"/>
      <c r="C130" s="37"/>
      <c r="D130" s="36"/>
      <c r="E130" s="49"/>
      <c r="F130" s="50">
        <f t="shared" si="2"/>
        <v>100</v>
      </c>
      <c r="G130" s="51">
        <f t="shared" si="3"/>
        <v>1</v>
      </c>
      <c r="H130" s="52"/>
      <c r="I130" s="53">
        <f t="shared" si="4"/>
        <v>0</v>
      </c>
    </row>
    <row r="131">
      <c r="A131" s="48" t="s">
        <v>152</v>
      </c>
      <c r="B131" s="35"/>
      <c r="C131" s="37"/>
      <c r="D131" s="36"/>
      <c r="E131" s="49"/>
      <c r="F131" s="50">
        <f t="shared" si="2"/>
        <v>100</v>
      </c>
      <c r="G131" s="51">
        <f t="shared" si="3"/>
        <v>1</v>
      </c>
      <c r="H131" s="52"/>
      <c r="I131" s="53">
        <f t="shared" si="4"/>
        <v>0</v>
      </c>
    </row>
    <row r="132">
      <c r="A132" s="48" t="s">
        <v>153</v>
      </c>
      <c r="B132" s="35"/>
      <c r="C132" s="37"/>
      <c r="D132" s="36"/>
      <c r="E132" s="49"/>
      <c r="F132" s="50">
        <f t="shared" si="2"/>
        <v>100</v>
      </c>
      <c r="G132" s="51">
        <f t="shared" si="3"/>
        <v>1</v>
      </c>
      <c r="H132" s="52"/>
      <c r="I132" s="53">
        <f t="shared" si="4"/>
        <v>0</v>
      </c>
    </row>
    <row r="133">
      <c r="A133" s="48" t="s">
        <v>154</v>
      </c>
      <c r="B133" s="35"/>
      <c r="C133" s="37"/>
      <c r="D133" s="36"/>
      <c r="E133" s="49"/>
      <c r="F133" s="50">
        <f t="shared" si="2"/>
        <v>100</v>
      </c>
      <c r="G133" s="51">
        <f t="shared" si="3"/>
        <v>1</v>
      </c>
      <c r="H133" s="52"/>
      <c r="I133" s="53">
        <f t="shared" si="4"/>
        <v>0</v>
      </c>
    </row>
    <row r="134">
      <c r="A134" s="48" t="s">
        <v>155</v>
      </c>
      <c r="B134" s="35"/>
      <c r="C134" s="37"/>
      <c r="D134" s="36"/>
      <c r="E134" s="49"/>
      <c r="F134" s="50">
        <f t="shared" si="2"/>
        <v>100</v>
      </c>
      <c r="G134" s="51">
        <f t="shared" si="3"/>
        <v>1</v>
      </c>
      <c r="H134" s="52"/>
      <c r="I134" s="53">
        <f t="shared" si="4"/>
        <v>0</v>
      </c>
    </row>
    <row r="135">
      <c r="A135" s="48" t="s">
        <v>156</v>
      </c>
      <c r="B135" s="35"/>
      <c r="C135" s="37"/>
      <c r="D135" s="36"/>
      <c r="E135" s="49"/>
      <c r="F135" s="50">
        <f t="shared" si="2"/>
        <v>100</v>
      </c>
      <c r="G135" s="51">
        <f t="shared" si="3"/>
        <v>1</v>
      </c>
      <c r="H135" s="52"/>
      <c r="I135" s="53">
        <f t="shared" si="4"/>
        <v>0</v>
      </c>
    </row>
    <row r="136">
      <c r="A136" s="48" t="s">
        <v>157</v>
      </c>
      <c r="B136" s="35"/>
      <c r="C136" s="37"/>
      <c r="D136" s="36"/>
      <c r="E136" s="49"/>
      <c r="F136" s="50">
        <f t="shared" si="2"/>
        <v>100</v>
      </c>
      <c r="G136" s="51">
        <f t="shared" si="3"/>
        <v>1</v>
      </c>
      <c r="H136" s="52"/>
      <c r="I136" s="53">
        <f t="shared" si="4"/>
        <v>0</v>
      </c>
    </row>
    <row r="137">
      <c r="A137" s="48" t="s">
        <v>158</v>
      </c>
      <c r="B137" s="35"/>
      <c r="C137" s="37"/>
      <c r="D137" s="36"/>
      <c r="E137" s="49"/>
      <c r="F137" s="50">
        <f t="shared" si="2"/>
        <v>100</v>
      </c>
      <c r="G137" s="51">
        <f t="shared" si="3"/>
        <v>1</v>
      </c>
      <c r="H137" s="52"/>
      <c r="I137" s="53">
        <f t="shared" si="4"/>
        <v>0</v>
      </c>
    </row>
    <row r="138">
      <c r="A138" s="48" t="s">
        <v>159</v>
      </c>
      <c r="B138" s="35"/>
      <c r="C138" s="37"/>
      <c r="D138" s="36"/>
      <c r="E138" s="49"/>
      <c r="F138" s="50">
        <f t="shared" si="2"/>
        <v>100</v>
      </c>
      <c r="G138" s="51">
        <f t="shared" si="3"/>
        <v>1</v>
      </c>
      <c r="H138" s="52"/>
      <c r="I138" s="53">
        <f t="shared" si="4"/>
        <v>0</v>
      </c>
    </row>
    <row r="139">
      <c r="A139" s="48" t="s">
        <v>160</v>
      </c>
      <c r="B139" s="35"/>
      <c r="C139" s="37"/>
      <c r="D139" s="36"/>
      <c r="E139" s="49"/>
      <c r="F139" s="50">
        <f t="shared" si="2"/>
        <v>100</v>
      </c>
      <c r="G139" s="51">
        <f t="shared" si="3"/>
        <v>1</v>
      </c>
      <c r="H139" s="52"/>
      <c r="I139" s="53">
        <f t="shared" si="4"/>
        <v>0</v>
      </c>
    </row>
    <row r="140">
      <c r="A140" s="48" t="s">
        <v>161</v>
      </c>
      <c r="B140" s="35"/>
      <c r="C140" s="37"/>
      <c r="D140" s="36"/>
      <c r="E140" s="49"/>
      <c r="F140" s="50">
        <f t="shared" si="2"/>
        <v>100</v>
      </c>
      <c r="G140" s="51">
        <f t="shared" si="3"/>
        <v>1</v>
      </c>
      <c r="H140" s="52"/>
      <c r="I140" s="53">
        <f t="shared" si="4"/>
        <v>0</v>
      </c>
    </row>
    <row r="141">
      <c r="A141" s="48" t="s">
        <v>162</v>
      </c>
      <c r="B141" s="35"/>
      <c r="C141" s="37"/>
      <c r="D141" s="36"/>
      <c r="E141" s="49"/>
      <c r="F141" s="50">
        <f t="shared" si="2"/>
        <v>100</v>
      </c>
      <c r="G141" s="51">
        <f t="shared" si="3"/>
        <v>1</v>
      </c>
      <c r="H141" s="52"/>
      <c r="I141" s="53">
        <f t="shared" si="4"/>
        <v>0</v>
      </c>
    </row>
    <row r="142">
      <c r="A142" s="48" t="s">
        <v>163</v>
      </c>
      <c r="B142" s="35"/>
      <c r="C142" s="37"/>
      <c r="D142" s="36"/>
      <c r="E142" s="49"/>
      <c r="F142" s="50">
        <f t="shared" si="2"/>
        <v>100</v>
      </c>
      <c r="G142" s="51">
        <f t="shared" si="3"/>
        <v>1</v>
      </c>
      <c r="H142" s="52"/>
      <c r="I142" s="53">
        <f t="shared" si="4"/>
        <v>0</v>
      </c>
    </row>
    <row r="143">
      <c r="A143" s="48" t="s">
        <v>164</v>
      </c>
      <c r="B143" s="35"/>
      <c r="C143" s="37"/>
      <c r="D143" s="36"/>
      <c r="E143" s="49"/>
      <c r="F143" s="50">
        <f t="shared" si="2"/>
        <v>100</v>
      </c>
      <c r="G143" s="51">
        <f t="shared" si="3"/>
        <v>1</v>
      </c>
      <c r="H143" s="52"/>
      <c r="I143" s="53">
        <f t="shared" si="4"/>
        <v>0</v>
      </c>
    </row>
    <row r="144">
      <c r="A144" s="48" t="s">
        <v>165</v>
      </c>
      <c r="B144" s="35"/>
      <c r="C144" s="37"/>
      <c r="D144" s="36"/>
      <c r="E144" s="49"/>
      <c r="F144" s="50">
        <f t="shared" si="2"/>
        <v>100</v>
      </c>
      <c r="G144" s="51">
        <f t="shared" si="3"/>
        <v>1</v>
      </c>
      <c r="H144" s="52"/>
      <c r="I144" s="53">
        <f t="shared" si="4"/>
        <v>0</v>
      </c>
    </row>
    <row r="145">
      <c r="A145" s="48" t="s">
        <v>166</v>
      </c>
      <c r="B145" s="35"/>
      <c r="C145" s="37"/>
      <c r="D145" s="36"/>
      <c r="E145" s="49"/>
      <c r="F145" s="50">
        <f t="shared" si="2"/>
        <v>100</v>
      </c>
      <c r="G145" s="51">
        <f t="shared" si="3"/>
        <v>1</v>
      </c>
      <c r="H145" s="52"/>
      <c r="I145" s="53">
        <f t="shared" si="4"/>
        <v>0</v>
      </c>
    </row>
    <row r="146">
      <c r="A146" s="48" t="s">
        <v>167</v>
      </c>
      <c r="B146" s="35"/>
      <c r="C146" s="37"/>
      <c r="D146" s="36"/>
      <c r="E146" s="49"/>
      <c r="F146" s="50">
        <f t="shared" si="2"/>
        <v>100</v>
      </c>
      <c r="G146" s="51">
        <f t="shared" si="3"/>
        <v>1</v>
      </c>
      <c r="H146" s="52"/>
      <c r="I146" s="53">
        <f t="shared" si="4"/>
        <v>0</v>
      </c>
    </row>
    <row r="147">
      <c r="A147" s="48" t="s">
        <v>168</v>
      </c>
      <c r="B147" s="35"/>
      <c r="C147" s="37"/>
      <c r="D147" s="36"/>
      <c r="E147" s="49"/>
      <c r="F147" s="50">
        <f t="shared" si="2"/>
        <v>100</v>
      </c>
      <c r="G147" s="51">
        <f t="shared" si="3"/>
        <v>1</v>
      </c>
      <c r="H147" s="52"/>
      <c r="I147" s="53">
        <f t="shared" si="4"/>
        <v>0</v>
      </c>
    </row>
    <row r="148">
      <c r="A148" s="48" t="s">
        <v>169</v>
      </c>
      <c r="B148" s="35"/>
      <c r="C148" s="37"/>
      <c r="D148" s="36"/>
      <c r="E148" s="49"/>
      <c r="F148" s="50">
        <f t="shared" si="2"/>
        <v>100</v>
      </c>
      <c r="G148" s="51">
        <f t="shared" si="3"/>
        <v>1</v>
      </c>
      <c r="H148" s="52"/>
      <c r="I148" s="53">
        <f t="shared" si="4"/>
        <v>0</v>
      </c>
    </row>
    <row r="149">
      <c r="A149" s="48" t="s">
        <v>170</v>
      </c>
      <c r="B149" s="35"/>
      <c r="C149" s="37"/>
      <c r="D149" s="36"/>
      <c r="E149" s="49"/>
      <c r="F149" s="50">
        <f t="shared" si="2"/>
        <v>100</v>
      </c>
      <c r="G149" s="51">
        <f t="shared" si="3"/>
        <v>1</v>
      </c>
      <c r="H149" s="52"/>
      <c r="I149" s="53">
        <f t="shared" si="4"/>
        <v>0</v>
      </c>
    </row>
    <row r="150">
      <c r="A150" s="48" t="s">
        <v>171</v>
      </c>
      <c r="B150" s="35"/>
      <c r="C150" s="37"/>
      <c r="D150" s="36"/>
      <c r="E150" s="49"/>
      <c r="F150" s="50">
        <f t="shared" si="2"/>
        <v>100</v>
      </c>
      <c r="G150" s="51">
        <f t="shared" si="3"/>
        <v>1</v>
      </c>
      <c r="H150" s="52"/>
      <c r="I150" s="53">
        <f t="shared" si="4"/>
        <v>0</v>
      </c>
    </row>
    <row r="151">
      <c r="A151" s="48" t="s">
        <v>172</v>
      </c>
      <c r="B151" s="35"/>
      <c r="C151" s="37"/>
      <c r="D151" s="36"/>
      <c r="E151" s="49"/>
      <c r="F151" s="50">
        <f t="shared" si="2"/>
        <v>100</v>
      </c>
      <c r="G151" s="51">
        <f t="shared" si="3"/>
        <v>1</v>
      </c>
      <c r="H151" s="52"/>
      <c r="I151" s="53">
        <f t="shared" si="4"/>
        <v>0</v>
      </c>
    </row>
    <row r="152">
      <c r="A152" s="48" t="s">
        <v>173</v>
      </c>
      <c r="B152" s="35"/>
      <c r="C152" s="37"/>
      <c r="D152" s="36"/>
      <c r="E152" s="49"/>
      <c r="F152" s="50">
        <f t="shared" si="2"/>
        <v>100</v>
      </c>
      <c r="G152" s="51">
        <f t="shared" si="3"/>
        <v>1</v>
      </c>
      <c r="H152" s="52"/>
      <c r="I152" s="53">
        <f t="shared" si="4"/>
        <v>0</v>
      </c>
    </row>
    <row r="153">
      <c r="A153" s="48" t="s">
        <v>174</v>
      </c>
      <c r="B153" s="35"/>
      <c r="C153" s="37"/>
      <c r="D153" s="36"/>
      <c r="E153" s="49"/>
      <c r="F153" s="50">
        <f t="shared" si="2"/>
        <v>100</v>
      </c>
      <c r="G153" s="51">
        <f t="shared" si="3"/>
        <v>1</v>
      </c>
      <c r="H153" s="52"/>
      <c r="I153" s="53">
        <f t="shared" si="4"/>
        <v>0</v>
      </c>
    </row>
    <row r="154">
      <c r="A154" s="48" t="s">
        <v>175</v>
      </c>
      <c r="B154" s="35"/>
      <c r="C154" s="37"/>
      <c r="D154" s="36"/>
      <c r="E154" s="49"/>
      <c r="F154" s="50">
        <f t="shared" si="2"/>
        <v>100</v>
      </c>
      <c r="G154" s="51">
        <f t="shared" si="3"/>
        <v>1</v>
      </c>
      <c r="H154" s="52"/>
      <c r="I154" s="53">
        <f t="shared" si="4"/>
        <v>0</v>
      </c>
    </row>
    <row r="155">
      <c r="A155" s="48" t="s">
        <v>176</v>
      </c>
      <c r="B155" s="35"/>
      <c r="C155" s="37"/>
      <c r="D155" s="36"/>
      <c r="E155" s="49"/>
      <c r="F155" s="50">
        <f t="shared" si="2"/>
        <v>100</v>
      </c>
      <c r="G155" s="51">
        <f t="shared" si="3"/>
        <v>1</v>
      </c>
      <c r="H155" s="52"/>
      <c r="I155" s="53">
        <f t="shared" si="4"/>
        <v>0</v>
      </c>
    </row>
    <row r="156">
      <c r="A156" s="48" t="s">
        <v>177</v>
      </c>
      <c r="B156" s="35"/>
      <c r="C156" s="37"/>
      <c r="D156" s="36"/>
      <c r="E156" s="49"/>
      <c r="F156" s="50">
        <f t="shared" si="2"/>
        <v>100</v>
      </c>
      <c r="G156" s="51">
        <f t="shared" si="3"/>
        <v>1</v>
      </c>
      <c r="H156" s="52"/>
      <c r="I156" s="53">
        <f t="shared" si="4"/>
        <v>0</v>
      </c>
    </row>
    <row r="157">
      <c r="A157" s="48" t="s">
        <v>178</v>
      </c>
      <c r="B157" s="35"/>
      <c r="C157" s="37"/>
      <c r="D157" s="36"/>
      <c r="E157" s="49"/>
      <c r="F157" s="50">
        <f t="shared" si="2"/>
        <v>100</v>
      </c>
      <c r="G157" s="51">
        <f t="shared" si="3"/>
        <v>1</v>
      </c>
      <c r="H157" s="52"/>
      <c r="I157" s="53">
        <f t="shared" si="4"/>
        <v>0</v>
      </c>
    </row>
    <row r="158">
      <c r="A158" s="48" t="s">
        <v>179</v>
      </c>
      <c r="B158" s="35"/>
      <c r="C158" s="37"/>
      <c r="D158" s="36"/>
      <c r="E158" s="49"/>
      <c r="F158" s="50">
        <f t="shared" si="2"/>
        <v>100</v>
      </c>
      <c r="G158" s="51">
        <f t="shared" si="3"/>
        <v>1</v>
      </c>
      <c r="H158" s="52"/>
      <c r="I158" s="53">
        <f t="shared" si="4"/>
        <v>0</v>
      </c>
    </row>
    <row r="159">
      <c r="A159" s="48" t="s">
        <v>180</v>
      </c>
      <c r="B159" s="35"/>
      <c r="C159" s="37"/>
      <c r="D159" s="36"/>
      <c r="E159" s="49"/>
      <c r="F159" s="50">
        <f t="shared" si="2"/>
        <v>100</v>
      </c>
      <c r="G159" s="51">
        <f t="shared" si="3"/>
        <v>1</v>
      </c>
      <c r="H159" s="52"/>
      <c r="I159" s="53">
        <f t="shared" si="4"/>
        <v>0</v>
      </c>
    </row>
    <row r="160">
      <c r="A160" s="48" t="s">
        <v>181</v>
      </c>
      <c r="B160" s="35"/>
      <c r="C160" s="37"/>
      <c r="D160" s="36"/>
      <c r="E160" s="49"/>
      <c r="F160" s="50">
        <f t="shared" si="2"/>
        <v>100</v>
      </c>
      <c r="G160" s="51">
        <f t="shared" si="3"/>
        <v>1</v>
      </c>
      <c r="H160" s="52"/>
      <c r="I160" s="53">
        <f t="shared" si="4"/>
        <v>0</v>
      </c>
    </row>
    <row r="161">
      <c r="A161" s="48" t="s">
        <v>182</v>
      </c>
      <c r="B161" s="35"/>
      <c r="C161" s="37"/>
      <c r="D161" s="36"/>
      <c r="E161" s="49"/>
      <c r="F161" s="50">
        <f t="shared" si="2"/>
        <v>100</v>
      </c>
      <c r="G161" s="51">
        <f t="shared" si="3"/>
        <v>1</v>
      </c>
      <c r="H161" s="52"/>
      <c r="I161" s="53">
        <f t="shared" si="4"/>
        <v>0</v>
      </c>
    </row>
    <row r="162">
      <c r="A162" s="48" t="s">
        <v>183</v>
      </c>
      <c r="B162" s="35"/>
      <c r="C162" s="37"/>
      <c r="D162" s="36"/>
      <c r="E162" s="49"/>
      <c r="F162" s="50">
        <f t="shared" si="2"/>
        <v>100</v>
      </c>
      <c r="G162" s="51">
        <f t="shared" si="3"/>
        <v>1</v>
      </c>
      <c r="H162" s="52"/>
      <c r="I162" s="53">
        <f t="shared" si="4"/>
        <v>0</v>
      </c>
    </row>
    <row r="163">
      <c r="A163" s="48" t="s">
        <v>184</v>
      </c>
      <c r="B163" s="35"/>
      <c r="C163" s="37"/>
      <c r="D163" s="36"/>
      <c r="E163" s="49"/>
      <c r="F163" s="50">
        <f t="shared" si="2"/>
        <v>100</v>
      </c>
      <c r="G163" s="51">
        <f t="shared" si="3"/>
        <v>1</v>
      </c>
      <c r="H163" s="52"/>
      <c r="I163" s="53">
        <f t="shared" si="4"/>
        <v>0</v>
      </c>
    </row>
    <row r="164">
      <c r="A164" s="48" t="s">
        <v>185</v>
      </c>
      <c r="B164" s="35"/>
      <c r="C164" s="37"/>
      <c r="D164" s="36"/>
      <c r="E164" s="49"/>
      <c r="F164" s="50">
        <f t="shared" si="2"/>
        <v>100</v>
      </c>
      <c r="G164" s="51">
        <f t="shared" si="3"/>
        <v>1</v>
      </c>
      <c r="H164" s="52"/>
      <c r="I164" s="53">
        <f t="shared" si="4"/>
        <v>0</v>
      </c>
    </row>
    <row r="165">
      <c r="A165" s="48" t="s">
        <v>186</v>
      </c>
      <c r="B165" s="35"/>
      <c r="C165" s="37"/>
      <c r="D165" s="36"/>
      <c r="E165" s="49"/>
      <c r="F165" s="50">
        <f t="shared" si="2"/>
        <v>100</v>
      </c>
      <c r="G165" s="51">
        <f t="shared" si="3"/>
        <v>1</v>
      </c>
      <c r="H165" s="52"/>
      <c r="I165" s="53">
        <f t="shared" si="4"/>
        <v>0</v>
      </c>
    </row>
    <row r="166">
      <c r="A166" s="48" t="s">
        <v>187</v>
      </c>
      <c r="B166" s="35"/>
      <c r="C166" s="37"/>
      <c r="D166" s="36"/>
      <c r="E166" s="49"/>
      <c r="F166" s="50">
        <f t="shared" si="2"/>
        <v>100</v>
      </c>
      <c r="G166" s="51">
        <f t="shared" si="3"/>
        <v>1</v>
      </c>
      <c r="H166" s="52"/>
      <c r="I166" s="53">
        <f t="shared" si="4"/>
        <v>0</v>
      </c>
    </row>
    <row r="167">
      <c r="A167" s="48" t="s">
        <v>188</v>
      </c>
      <c r="B167" s="35"/>
      <c r="C167" s="37"/>
      <c r="D167" s="36"/>
      <c r="E167" s="49"/>
      <c r="F167" s="50">
        <f t="shared" si="2"/>
        <v>100</v>
      </c>
      <c r="G167" s="51">
        <f t="shared" si="3"/>
        <v>1</v>
      </c>
      <c r="H167" s="52"/>
      <c r="I167" s="53">
        <f t="shared" si="4"/>
        <v>0</v>
      </c>
    </row>
    <row r="168">
      <c r="A168" s="48" t="s">
        <v>189</v>
      </c>
      <c r="B168" s="35"/>
      <c r="C168" s="37"/>
      <c r="D168" s="36"/>
      <c r="E168" s="49"/>
      <c r="F168" s="50">
        <f t="shared" si="2"/>
        <v>100</v>
      </c>
      <c r="G168" s="51">
        <f t="shared" si="3"/>
        <v>1</v>
      </c>
      <c r="H168" s="52"/>
      <c r="I168" s="53">
        <f t="shared" si="4"/>
        <v>0</v>
      </c>
    </row>
    <row r="169">
      <c r="A169" s="48" t="s">
        <v>190</v>
      </c>
      <c r="B169" s="35"/>
      <c r="C169" s="37"/>
      <c r="D169" s="36"/>
      <c r="E169" s="49"/>
      <c r="F169" s="50">
        <f t="shared" si="2"/>
        <v>100</v>
      </c>
      <c r="G169" s="51">
        <f t="shared" si="3"/>
        <v>1</v>
      </c>
      <c r="H169" s="52"/>
      <c r="I169" s="53">
        <f t="shared" si="4"/>
        <v>0</v>
      </c>
    </row>
    <row r="170">
      <c r="A170" s="48" t="s">
        <v>191</v>
      </c>
      <c r="B170" s="35"/>
      <c r="C170" s="37"/>
      <c r="D170" s="36"/>
      <c r="E170" s="49"/>
      <c r="F170" s="50">
        <f t="shared" si="2"/>
        <v>100</v>
      </c>
      <c r="G170" s="51">
        <f t="shared" si="3"/>
        <v>1</v>
      </c>
      <c r="H170" s="52"/>
      <c r="I170" s="53">
        <f t="shared" si="4"/>
        <v>0</v>
      </c>
    </row>
    <row r="171">
      <c r="A171" s="48" t="s">
        <v>192</v>
      </c>
      <c r="B171" s="35"/>
      <c r="C171" s="37"/>
      <c r="D171" s="36"/>
      <c r="E171" s="49"/>
      <c r="F171" s="50">
        <f t="shared" si="2"/>
        <v>100</v>
      </c>
      <c r="G171" s="51">
        <f t="shared" si="3"/>
        <v>1</v>
      </c>
      <c r="H171" s="52"/>
      <c r="I171" s="53">
        <f t="shared" si="4"/>
        <v>0</v>
      </c>
    </row>
    <row r="172">
      <c r="A172" s="48" t="s">
        <v>193</v>
      </c>
      <c r="B172" s="35"/>
      <c r="C172" s="37"/>
      <c r="D172" s="36"/>
      <c r="E172" s="49"/>
      <c r="F172" s="50">
        <f t="shared" si="2"/>
        <v>100</v>
      </c>
      <c r="G172" s="51">
        <f t="shared" si="3"/>
        <v>1</v>
      </c>
      <c r="H172" s="52"/>
      <c r="I172" s="53">
        <f t="shared" si="4"/>
        <v>0</v>
      </c>
    </row>
    <row r="173">
      <c r="A173" s="48" t="s">
        <v>194</v>
      </c>
      <c r="B173" s="35"/>
      <c r="C173" s="37"/>
      <c r="D173" s="36"/>
      <c r="E173" s="49"/>
      <c r="F173" s="50">
        <f t="shared" si="2"/>
        <v>100</v>
      </c>
      <c r="G173" s="51">
        <f t="shared" si="3"/>
        <v>1</v>
      </c>
      <c r="H173" s="52"/>
      <c r="I173" s="53">
        <f t="shared" si="4"/>
        <v>0</v>
      </c>
    </row>
    <row r="174">
      <c r="A174" s="48" t="s">
        <v>195</v>
      </c>
      <c r="B174" s="35"/>
      <c r="C174" s="37"/>
      <c r="D174" s="36"/>
      <c r="E174" s="49"/>
      <c r="F174" s="50">
        <f t="shared" si="2"/>
        <v>100</v>
      </c>
      <c r="G174" s="51">
        <f t="shared" si="3"/>
        <v>1</v>
      </c>
      <c r="H174" s="52"/>
      <c r="I174" s="53">
        <f t="shared" si="4"/>
        <v>0</v>
      </c>
    </row>
    <row r="175">
      <c r="A175" s="48" t="s">
        <v>196</v>
      </c>
      <c r="B175" s="35"/>
      <c r="C175" s="37"/>
      <c r="D175" s="36"/>
      <c r="E175" s="49"/>
      <c r="F175" s="50">
        <f t="shared" si="2"/>
        <v>100</v>
      </c>
      <c r="G175" s="51">
        <f t="shared" si="3"/>
        <v>1</v>
      </c>
      <c r="H175" s="52"/>
      <c r="I175" s="53">
        <f t="shared" si="4"/>
        <v>0</v>
      </c>
    </row>
    <row r="176">
      <c r="A176" s="48" t="s">
        <v>197</v>
      </c>
      <c r="B176" s="35"/>
      <c r="C176" s="37"/>
      <c r="D176" s="36"/>
      <c r="E176" s="49"/>
      <c r="F176" s="50">
        <f t="shared" si="2"/>
        <v>100</v>
      </c>
      <c r="G176" s="51">
        <f t="shared" si="3"/>
        <v>1</v>
      </c>
      <c r="H176" s="52"/>
      <c r="I176" s="53">
        <f t="shared" si="4"/>
        <v>0</v>
      </c>
    </row>
    <row r="177">
      <c r="A177" s="48" t="s">
        <v>198</v>
      </c>
      <c r="B177" s="35"/>
      <c r="C177" s="37"/>
      <c r="D177" s="36"/>
      <c r="E177" s="49"/>
      <c r="F177" s="50">
        <f t="shared" si="2"/>
        <v>100</v>
      </c>
      <c r="G177" s="51">
        <f t="shared" si="3"/>
        <v>1</v>
      </c>
      <c r="H177" s="52"/>
      <c r="I177" s="53">
        <f t="shared" si="4"/>
        <v>0</v>
      </c>
    </row>
    <row r="178">
      <c r="A178" s="48" t="s">
        <v>199</v>
      </c>
      <c r="B178" s="35"/>
      <c r="C178" s="37"/>
      <c r="D178" s="36"/>
      <c r="E178" s="49"/>
      <c r="F178" s="50">
        <f t="shared" si="2"/>
        <v>100</v>
      </c>
      <c r="G178" s="51">
        <f t="shared" si="3"/>
        <v>1</v>
      </c>
      <c r="H178" s="52"/>
      <c r="I178" s="53">
        <f t="shared" si="4"/>
        <v>0</v>
      </c>
    </row>
    <row r="179">
      <c r="A179" s="48" t="s">
        <v>200</v>
      </c>
      <c r="B179" s="35"/>
      <c r="C179" s="37"/>
      <c r="D179" s="36"/>
      <c r="E179" s="49"/>
      <c r="F179" s="50">
        <f t="shared" si="2"/>
        <v>100</v>
      </c>
      <c r="G179" s="51">
        <f t="shared" si="3"/>
        <v>1</v>
      </c>
      <c r="H179" s="52"/>
      <c r="I179" s="53">
        <f t="shared" si="4"/>
        <v>0</v>
      </c>
    </row>
    <row r="180">
      <c r="A180" s="48" t="s">
        <v>201</v>
      </c>
      <c r="B180" s="35"/>
      <c r="C180" s="37"/>
      <c r="D180" s="36"/>
      <c r="E180" s="49"/>
      <c r="F180" s="50">
        <f t="shared" si="2"/>
        <v>100</v>
      </c>
      <c r="G180" s="51">
        <f t="shared" si="3"/>
        <v>1</v>
      </c>
      <c r="H180" s="52"/>
      <c r="I180" s="53">
        <f t="shared" si="4"/>
        <v>0</v>
      </c>
    </row>
    <row r="181">
      <c r="A181" s="48" t="s">
        <v>202</v>
      </c>
      <c r="B181" s="35"/>
      <c r="C181" s="37"/>
      <c r="D181" s="36"/>
      <c r="E181" s="49"/>
      <c r="F181" s="50">
        <f t="shared" si="2"/>
        <v>100</v>
      </c>
      <c r="G181" s="51">
        <f t="shared" si="3"/>
        <v>1</v>
      </c>
      <c r="H181" s="52"/>
      <c r="I181" s="53">
        <f t="shared" si="4"/>
        <v>0</v>
      </c>
    </row>
    <row r="182">
      <c r="A182" s="48" t="s">
        <v>203</v>
      </c>
      <c r="B182" s="35"/>
      <c r="C182" s="37"/>
      <c r="D182" s="36"/>
      <c r="E182" s="49"/>
      <c r="F182" s="50">
        <f t="shared" si="2"/>
        <v>100</v>
      </c>
      <c r="G182" s="51">
        <f t="shared" si="3"/>
        <v>1</v>
      </c>
      <c r="H182" s="52"/>
      <c r="I182" s="53">
        <f t="shared" si="4"/>
        <v>0</v>
      </c>
    </row>
    <row r="183">
      <c r="A183" s="48" t="s">
        <v>204</v>
      </c>
      <c r="B183" s="35"/>
      <c r="C183" s="37"/>
      <c r="D183" s="36"/>
      <c r="E183" s="49"/>
      <c r="F183" s="50">
        <f t="shared" si="2"/>
        <v>100</v>
      </c>
      <c r="G183" s="51">
        <f t="shared" si="3"/>
        <v>1</v>
      </c>
      <c r="H183" s="52"/>
      <c r="I183" s="53">
        <f t="shared" si="4"/>
        <v>0</v>
      </c>
    </row>
    <row r="184">
      <c r="A184" s="48" t="s">
        <v>205</v>
      </c>
      <c r="B184" s="35"/>
      <c r="C184" s="37"/>
      <c r="D184" s="36"/>
      <c r="E184" s="49"/>
      <c r="F184" s="50">
        <f t="shared" si="2"/>
        <v>100</v>
      </c>
      <c r="G184" s="51">
        <f t="shared" si="3"/>
        <v>1</v>
      </c>
      <c r="H184" s="52"/>
      <c r="I184" s="53">
        <f t="shared" si="4"/>
        <v>0</v>
      </c>
    </row>
    <row r="185">
      <c r="A185" s="48" t="s">
        <v>206</v>
      </c>
      <c r="B185" s="35"/>
      <c r="C185" s="37"/>
      <c r="D185" s="36"/>
      <c r="E185" s="49"/>
      <c r="F185" s="50">
        <f t="shared" si="2"/>
        <v>100</v>
      </c>
      <c r="G185" s="51">
        <f t="shared" si="3"/>
        <v>1</v>
      </c>
      <c r="H185" s="52"/>
      <c r="I185" s="53">
        <f t="shared" si="4"/>
        <v>0</v>
      </c>
    </row>
    <row r="186">
      <c r="A186" s="48" t="s">
        <v>207</v>
      </c>
      <c r="B186" s="35"/>
      <c r="C186" s="37"/>
      <c r="D186" s="36"/>
      <c r="E186" s="49"/>
      <c r="F186" s="50">
        <f t="shared" si="2"/>
        <v>100</v>
      </c>
      <c r="G186" s="51">
        <f t="shared" si="3"/>
        <v>1</v>
      </c>
      <c r="H186" s="52"/>
      <c r="I186" s="53">
        <f t="shared" si="4"/>
        <v>0</v>
      </c>
    </row>
    <row r="187">
      <c r="A187" s="48" t="s">
        <v>208</v>
      </c>
      <c r="B187" s="35"/>
      <c r="C187" s="37"/>
      <c r="D187" s="36"/>
      <c r="E187" s="49"/>
      <c r="F187" s="50">
        <f t="shared" si="2"/>
        <v>100</v>
      </c>
      <c r="G187" s="51">
        <f t="shared" si="3"/>
        <v>1</v>
      </c>
      <c r="H187" s="52"/>
      <c r="I187" s="53">
        <f t="shared" si="4"/>
        <v>0</v>
      </c>
    </row>
    <row r="188">
      <c r="A188" s="48" t="s">
        <v>209</v>
      </c>
      <c r="B188" s="35"/>
      <c r="C188" s="37"/>
      <c r="D188" s="36"/>
      <c r="E188" s="49"/>
      <c r="F188" s="50">
        <f t="shared" si="2"/>
        <v>100</v>
      </c>
      <c r="G188" s="51">
        <f t="shared" si="3"/>
        <v>1</v>
      </c>
      <c r="H188" s="52"/>
      <c r="I188" s="53">
        <f t="shared" si="4"/>
        <v>0</v>
      </c>
    </row>
    <row r="189">
      <c r="A189" s="48" t="s">
        <v>210</v>
      </c>
      <c r="B189" s="35"/>
      <c r="C189" s="37"/>
      <c r="D189" s="36"/>
      <c r="E189" s="49"/>
      <c r="F189" s="50">
        <f t="shared" si="2"/>
        <v>100</v>
      </c>
      <c r="G189" s="51">
        <f t="shared" si="3"/>
        <v>1</v>
      </c>
      <c r="H189" s="52"/>
      <c r="I189" s="53">
        <f t="shared" si="4"/>
        <v>0</v>
      </c>
    </row>
    <row r="190">
      <c r="A190" s="48" t="s">
        <v>211</v>
      </c>
      <c r="B190" s="35"/>
      <c r="C190" s="37"/>
      <c r="D190" s="36"/>
      <c r="E190" s="49"/>
      <c r="F190" s="50">
        <f t="shared" si="2"/>
        <v>100</v>
      </c>
      <c r="G190" s="51">
        <f t="shared" si="3"/>
        <v>1</v>
      </c>
      <c r="H190" s="52"/>
      <c r="I190" s="53">
        <f t="shared" si="4"/>
        <v>0</v>
      </c>
    </row>
    <row r="191">
      <c r="A191" s="48" t="s">
        <v>212</v>
      </c>
      <c r="B191" s="35"/>
      <c r="C191" s="37"/>
      <c r="D191" s="36"/>
      <c r="E191" s="49"/>
      <c r="F191" s="50">
        <f t="shared" si="2"/>
        <v>100</v>
      </c>
      <c r="G191" s="51">
        <f t="shared" si="3"/>
        <v>1</v>
      </c>
      <c r="H191" s="52"/>
      <c r="I191" s="53">
        <f t="shared" si="4"/>
        <v>0</v>
      </c>
    </row>
    <row r="192">
      <c r="A192" s="48" t="s">
        <v>213</v>
      </c>
      <c r="B192" s="35"/>
      <c r="C192" s="37"/>
      <c r="D192" s="36"/>
      <c r="E192" s="49"/>
      <c r="F192" s="50">
        <f t="shared" si="2"/>
        <v>100</v>
      </c>
      <c r="G192" s="51">
        <f t="shared" si="3"/>
        <v>1</v>
      </c>
      <c r="H192" s="52"/>
      <c r="I192" s="53">
        <f t="shared" si="4"/>
        <v>0</v>
      </c>
    </row>
    <row r="193">
      <c r="A193" s="48" t="s">
        <v>214</v>
      </c>
      <c r="B193" s="35"/>
      <c r="C193" s="37"/>
      <c r="D193" s="36"/>
      <c r="E193" s="49"/>
      <c r="F193" s="50">
        <f t="shared" si="2"/>
        <v>100</v>
      </c>
      <c r="G193" s="51">
        <f t="shared" si="3"/>
        <v>1</v>
      </c>
      <c r="H193" s="52"/>
      <c r="I193" s="53">
        <f t="shared" si="4"/>
        <v>0</v>
      </c>
    </row>
    <row r="194">
      <c r="A194" s="48" t="s">
        <v>215</v>
      </c>
      <c r="B194" s="35"/>
      <c r="C194" s="37"/>
      <c r="D194" s="36"/>
      <c r="E194" s="49"/>
      <c r="F194" s="50">
        <f t="shared" si="2"/>
        <v>100</v>
      </c>
      <c r="G194" s="51">
        <f t="shared" si="3"/>
        <v>1</v>
      </c>
      <c r="H194" s="52"/>
      <c r="I194" s="53">
        <f t="shared" si="4"/>
        <v>0</v>
      </c>
    </row>
    <row r="195">
      <c r="A195" s="48" t="s">
        <v>216</v>
      </c>
      <c r="B195" s="35"/>
      <c r="C195" s="37"/>
      <c r="D195" s="36"/>
      <c r="E195" s="49"/>
      <c r="F195" s="50">
        <f t="shared" si="2"/>
        <v>100</v>
      </c>
      <c r="G195" s="51">
        <f t="shared" si="3"/>
        <v>1</v>
      </c>
      <c r="H195" s="52"/>
      <c r="I195" s="53">
        <f t="shared" si="4"/>
        <v>0</v>
      </c>
    </row>
    <row r="196">
      <c r="A196" s="48" t="s">
        <v>217</v>
      </c>
      <c r="B196" s="35"/>
      <c r="C196" s="37"/>
      <c r="D196" s="36"/>
      <c r="E196" s="49"/>
      <c r="F196" s="50">
        <f t="shared" si="2"/>
        <v>100</v>
      </c>
      <c r="G196" s="51">
        <f t="shared" si="3"/>
        <v>1</v>
      </c>
      <c r="H196" s="52"/>
      <c r="I196" s="53">
        <f t="shared" si="4"/>
        <v>0</v>
      </c>
    </row>
    <row r="197">
      <c r="A197" s="48" t="s">
        <v>218</v>
      </c>
      <c r="B197" s="35"/>
      <c r="C197" s="37"/>
      <c r="D197" s="36"/>
      <c r="E197" s="49"/>
      <c r="F197" s="50">
        <f t="shared" si="2"/>
        <v>100</v>
      </c>
      <c r="G197" s="51">
        <f t="shared" si="3"/>
        <v>1</v>
      </c>
      <c r="H197" s="52"/>
      <c r="I197" s="53">
        <f t="shared" si="4"/>
        <v>0</v>
      </c>
    </row>
    <row r="198">
      <c r="A198" s="48" t="s">
        <v>219</v>
      </c>
      <c r="B198" s="35"/>
      <c r="C198" s="37"/>
      <c r="D198" s="36"/>
      <c r="E198" s="49"/>
      <c r="F198" s="50">
        <f t="shared" si="2"/>
        <v>100</v>
      </c>
      <c r="G198" s="51">
        <f t="shared" si="3"/>
        <v>1</v>
      </c>
      <c r="H198" s="52"/>
      <c r="I198" s="53">
        <f t="shared" si="4"/>
        <v>0</v>
      </c>
    </row>
    <row r="199">
      <c r="A199" s="48" t="s">
        <v>220</v>
      </c>
      <c r="B199" s="35"/>
      <c r="C199" s="37"/>
      <c r="D199" s="36"/>
      <c r="E199" s="49"/>
      <c r="F199" s="50">
        <f t="shared" si="2"/>
        <v>100</v>
      </c>
      <c r="G199" s="51">
        <f t="shared" si="3"/>
        <v>1</v>
      </c>
      <c r="H199" s="52"/>
      <c r="I199" s="53">
        <f t="shared" si="4"/>
        <v>0</v>
      </c>
    </row>
    <row r="200">
      <c r="A200" s="48" t="s">
        <v>221</v>
      </c>
      <c r="B200" s="35"/>
      <c r="C200" s="37"/>
      <c r="D200" s="36"/>
      <c r="E200" s="49"/>
      <c r="F200" s="50">
        <f t="shared" si="2"/>
        <v>100</v>
      </c>
      <c r="G200" s="51">
        <f t="shared" si="3"/>
        <v>1</v>
      </c>
      <c r="H200" s="52"/>
      <c r="I200" s="53">
        <f t="shared" si="4"/>
        <v>0</v>
      </c>
    </row>
    <row r="201">
      <c r="A201" s="48" t="s">
        <v>222</v>
      </c>
      <c r="B201" s="35"/>
      <c r="C201" s="37"/>
      <c r="D201" s="36"/>
      <c r="E201" s="49"/>
      <c r="F201" s="50">
        <f t="shared" si="2"/>
        <v>100</v>
      </c>
      <c r="G201" s="51">
        <f t="shared" si="3"/>
        <v>1</v>
      </c>
      <c r="H201" s="52"/>
      <c r="I201" s="53">
        <f t="shared" si="4"/>
        <v>0</v>
      </c>
    </row>
    <row r="202">
      <c r="A202" s="48" t="s">
        <v>223</v>
      </c>
      <c r="B202" s="35"/>
      <c r="C202" s="37"/>
      <c r="D202" s="36"/>
      <c r="E202" s="49"/>
      <c r="F202" s="50">
        <f t="shared" si="2"/>
        <v>100</v>
      </c>
      <c r="G202" s="51">
        <f t="shared" si="3"/>
        <v>1</v>
      </c>
      <c r="H202" s="52"/>
      <c r="I202" s="53">
        <f t="shared" si="4"/>
        <v>0</v>
      </c>
    </row>
    <row r="203">
      <c r="A203" s="48" t="s">
        <v>224</v>
      </c>
      <c r="B203" s="35"/>
      <c r="C203" s="37"/>
      <c r="D203" s="36"/>
      <c r="E203" s="49"/>
      <c r="F203" s="50">
        <f t="shared" si="2"/>
        <v>100</v>
      </c>
      <c r="G203" s="51">
        <f t="shared" si="3"/>
        <v>1</v>
      </c>
      <c r="H203" s="52"/>
      <c r="I203" s="53">
        <f t="shared" si="4"/>
        <v>0</v>
      </c>
    </row>
    <row r="204">
      <c r="A204" s="48" t="s">
        <v>225</v>
      </c>
      <c r="B204" s="35"/>
      <c r="C204" s="37"/>
      <c r="D204" s="36"/>
      <c r="E204" s="49"/>
      <c r="F204" s="50">
        <f t="shared" si="2"/>
        <v>100</v>
      </c>
      <c r="G204" s="51">
        <f t="shared" si="3"/>
        <v>1</v>
      </c>
      <c r="H204" s="52"/>
      <c r="I204" s="53">
        <f t="shared" si="4"/>
        <v>0</v>
      </c>
    </row>
    <row r="205">
      <c r="A205" s="48" t="s">
        <v>226</v>
      </c>
      <c r="B205" s="35"/>
      <c r="C205" s="37"/>
      <c r="D205" s="36"/>
      <c r="E205" s="49"/>
      <c r="F205" s="50">
        <f t="shared" si="2"/>
        <v>100</v>
      </c>
      <c r="G205" s="51">
        <f t="shared" si="3"/>
        <v>1</v>
      </c>
      <c r="H205" s="52"/>
      <c r="I205" s="53">
        <f t="shared" si="4"/>
        <v>0</v>
      </c>
    </row>
    <row r="206">
      <c r="A206" s="48" t="s">
        <v>227</v>
      </c>
      <c r="B206" s="35"/>
      <c r="C206" s="37"/>
      <c r="D206" s="36"/>
      <c r="E206" s="49"/>
      <c r="F206" s="50">
        <f t="shared" si="2"/>
        <v>100</v>
      </c>
      <c r="G206" s="51">
        <f t="shared" si="3"/>
        <v>1</v>
      </c>
      <c r="H206" s="52"/>
      <c r="I206" s="53">
        <f t="shared" si="4"/>
        <v>0</v>
      </c>
    </row>
    <row r="207">
      <c r="A207" s="48" t="s">
        <v>228</v>
      </c>
      <c r="B207" s="35"/>
      <c r="C207" s="30"/>
      <c r="D207" s="36"/>
      <c r="E207" s="49"/>
      <c r="F207" s="50">
        <f t="shared" si="2"/>
        <v>100</v>
      </c>
      <c r="G207" s="51">
        <f t="shared" si="3"/>
        <v>1</v>
      </c>
      <c r="H207" s="52"/>
      <c r="I207" s="53">
        <f t="shared" si="4"/>
        <v>0</v>
      </c>
    </row>
    <row r="209">
      <c r="A209" s="56" t="s">
        <v>229</v>
      </c>
      <c r="B209" s="2"/>
      <c r="C209" s="2"/>
      <c r="D209" s="2"/>
      <c r="E209" s="2"/>
      <c r="F209" s="2"/>
      <c r="G209" s="2"/>
      <c r="H209" s="2"/>
      <c r="I209" s="3"/>
      <c r="J209" s="57"/>
      <c r="K209" s="57"/>
      <c r="L209" s="57"/>
      <c r="M209" s="57"/>
      <c r="N209" s="57"/>
      <c r="O209" s="57"/>
      <c r="P209" s="57"/>
      <c r="Q209" s="57"/>
      <c r="R209" s="57"/>
      <c r="S209" s="57"/>
      <c r="T209" s="57"/>
      <c r="U209" s="57"/>
      <c r="V209" s="57"/>
      <c r="W209" s="57"/>
      <c r="X209" s="57"/>
      <c r="Y209" s="57"/>
      <c r="Z209" s="57"/>
    </row>
    <row r="210">
      <c r="A210" s="5" t="s">
        <v>5</v>
      </c>
      <c r="B210" s="6" t="s">
        <v>0</v>
      </c>
      <c r="C210" s="16" t="s">
        <v>13</v>
      </c>
      <c r="D210" s="16" t="s">
        <v>1</v>
      </c>
      <c r="E210" s="6" t="s">
        <v>125</v>
      </c>
      <c r="F210" s="7" t="s">
        <v>126</v>
      </c>
      <c r="G210" s="7" t="s">
        <v>127</v>
      </c>
      <c r="H210" s="7" t="s">
        <v>3</v>
      </c>
      <c r="I210" s="7" t="s">
        <v>128</v>
      </c>
      <c r="J210" s="57"/>
      <c r="K210" s="57"/>
      <c r="L210" s="57"/>
      <c r="M210" s="57"/>
      <c r="N210" s="57"/>
      <c r="O210" s="57"/>
      <c r="P210" s="57"/>
      <c r="Q210" s="57"/>
      <c r="R210" s="57"/>
      <c r="S210" s="57"/>
      <c r="T210" s="57"/>
      <c r="U210" s="57"/>
      <c r="V210" s="57"/>
      <c r="W210" s="57"/>
      <c r="X210" s="57"/>
      <c r="Y210" s="57"/>
      <c r="Z210" s="57"/>
    </row>
    <row r="211">
      <c r="A211" s="58"/>
      <c r="B211" s="59" t="s">
        <v>230</v>
      </c>
      <c r="C211" s="60"/>
      <c r="D211" s="61"/>
      <c r="E211" s="62"/>
      <c r="F211" s="63"/>
      <c r="G211" s="64"/>
      <c r="H211" s="65"/>
      <c r="I211" s="66"/>
      <c r="J211" s="57"/>
      <c r="K211" s="57"/>
      <c r="L211" s="57"/>
      <c r="M211" s="57"/>
      <c r="N211" s="57"/>
      <c r="O211" s="57"/>
      <c r="P211" s="57"/>
      <c r="Q211" s="57"/>
      <c r="R211" s="57"/>
      <c r="S211" s="57"/>
      <c r="T211" s="57"/>
      <c r="U211" s="57"/>
      <c r="V211" s="57"/>
      <c r="W211" s="57"/>
      <c r="X211" s="57"/>
      <c r="Y211" s="57"/>
      <c r="Z211" s="57"/>
    </row>
    <row r="212">
      <c r="A212" s="48" t="s">
        <v>231</v>
      </c>
      <c r="B212" s="29"/>
      <c r="C212" s="30"/>
      <c r="D212" s="30"/>
      <c r="E212" s="49"/>
      <c r="F212" s="50">
        <f t="shared" ref="F212:F221" si="5">100-E212</f>
        <v>100</v>
      </c>
      <c r="G212" s="51">
        <f t="shared" ref="G212:G221" si="6">F212/100</f>
        <v>1</v>
      </c>
      <c r="H212" s="52"/>
      <c r="I212" s="53">
        <f t="shared" ref="I212:I221" si="7">H212/G212</f>
        <v>0</v>
      </c>
      <c r="J212" s="57"/>
      <c r="K212" s="57"/>
      <c r="L212" s="57"/>
      <c r="M212" s="57"/>
      <c r="N212" s="57"/>
      <c r="O212" s="57"/>
      <c r="P212" s="57"/>
      <c r="Q212" s="57"/>
      <c r="R212" s="57"/>
      <c r="S212" s="57"/>
      <c r="T212" s="57"/>
      <c r="U212" s="57"/>
      <c r="V212" s="57"/>
      <c r="W212" s="57"/>
      <c r="X212" s="57"/>
      <c r="Y212" s="57"/>
      <c r="Z212" s="57"/>
    </row>
    <row r="213">
      <c r="A213" s="48" t="s">
        <v>232</v>
      </c>
      <c r="B213" s="54"/>
      <c r="C213" s="37"/>
      <c r="D213" s="37"/>
      <c r="E213" s="49"/>
      <c r="F213" s="50">
        <f t="shared" si="5"/>
        <v>100</v>
      </c>
      <c r="G213" s="51">
        <f t="shared" si="6"/>
        <v>1</v>
      </c>
      <c r="H213" s="52"/>
      <c r="I213" s="53">
        <f t="shared" si="7"/>
        <v>0</v>
      </c>
      <c r="J213" s="57"/>
      <c r="K213" s="57"/>
      <c r="L213" s="57"/>
      <c r="M213" s="57"/>
      <c r="N213" s="57"/>
      <c r="O213" s="57"/>
      <c r="P213" s="57"/>
      <c r="Q213" s="57"/>
      <c r="R213" s="57"/>
      <c r="S213" s="57"/>
      <c r="T213" s="57"/>
      <c r="U213" s="57"/>
      <c r="V213" s="57"/>
      <c r="W213" s="57"/>
      <c r="X213" s="57"/>
      <c r="Y213" s="57"/>
      <c r="Z213" s="57"/>
    </row>
    <row r="214">
      <c r="A214" s="48" t="s">
        <v>233</v>
      </c>
      <c r="B214" s="55"/>
      <c r="C214" s="37"/>
      <c r="D214" s="37"/>
      <c r="E214" s="49"/>
      <c r="F214" s="50">
        <f t="shared" si="5"/>
        <v>100</v>
      </c>
      <c r="G214" s="51">
        <f t="shared" si="6"/>
        <v>1</v>
      </c>
      <c r="H214" s="52"/>
      <c r="I214" s="53">
        <f t="shared" si="7"/>
        <v>0</v>
      </c>
      <c r="J214" s="57"/>
      <c r="K214" s="57"/>
      <c r="L214" s="57"/>
      <c r="M214" s="57"/>
      <c r="N214" s="57"/>
      <c r="O214" s="57"/>
      <c r="P214" s="57"/>
      <c r="Q214" s="57"/>
      <c r="R214" s="57"/>
      <c r="S214" s="57"/>
      <c r="T214" s="57"/>
      <c r="U214" s="57"/>
      <c r="V214" s="57"/>
      <c r="W214" s="57"/>
      <c r="X214" s="57"/>
      <c r="Y214" s="57"/>
      <c r="Z214" s="57"/>
    </row>
    <row r="215">
      <c r="A215" s="48" t="s">
        <v>234</v>
      </c>
      <c r="B215" s="55"/>
      <c r="C215" s="37"/>
      <c r="D215" s="30"/>
      <c r="E215" s="49"/>
      <c r="F215" s="50">
        <f t="shared" si="5"/>
        <v>100</v>
      </c>
      <c r="G215" s="51">
        <f t="shared" si="6"/>
        <v>1</v>
      </c>
      <c r="H215" s="52"/>
      <c r="I215" s="53">
        <f t="shared" si="7"/>
        <v>0</v>
      </c>
      <c r="J215" s="57"/>
      <c r="K215" s="57"/>
      <c r="L215" s="57"/>
      <c r="M215" s="57"/>
      <c r="N215" s="57"/>
      <c r="O215" s="57"/>
      <c r="P215" s="57"/>
      <c r="Q215" s="57"/>
      <c r="R215" s="57"/>
      <c r="S215" s="57"/>
      <c r="T215" s="57"/>
      <c r="U215" s="57"/>
      <c r="V215" s="57"/>
      <c r="W215" s="57"/>
      <c r="X215" s="57"/>
      <c r="Y215" s="57"/>
      <c r="Z215" s="57"/>
    </row>
    <row r="216">
      <c r="A216" s="48" t="s">
        <v>235</v>
      </c>
      <c r="B216" s="55"/>
      <c r="C216" s="37"/>
      <c r="D216" s="30"/>
      <c r="E216" s="49"/>
      <c r="F216" s="50">
        <f t="shared" si="5"/>
        <v>100</v>
      </c>
      <c r="G216" s="51">
        <f t="shared" si="6"/>
        <v>1</v>
      </c>
      <c r="H216" s="52"/>
      <c r="I216" s="53">
        <f t="shared" si="7"/>
        <v>0</v>
      </c>
      <c r="J216" s="57"/>
      <c r="K216" s="57"/>
      <c r="L216" s="57"/>
      <c r="M216" s="57"/>
      <c r="N216" s="57"/>
      <c r="O216" s="57"/>
      <c r="P216" s="57"/>
      <c r="Q216" s="57"/>
      <c r="R216" s="57"/>
      <c r="S216" s="57"/>
      <c r="T216" s="57"/>
      <c r="U216" s="57"/>
      <c r="V216" s="57"/>
      <c r="W216" s="57"/>
      <c r="X216" s="57"/>
      <c r="Y216" s="57"/>
      <c r="Z216" s="57"/>
    </row>
    <row r="217">
      <c r="A217" s="48" t="s">
        <v>236</v>
      </c>
      <c r="B217" s="29"/>
      <c r="C217" s="37"/>
      <c r="D217" s="37"/>
      <c r="E217" s="49"/>
      <c r="F217" s="50">
        <f t="shared" si="5"/>
        <v>100</v>
      </c>
      <c r="G217" s="51">
        <f t="shared" si="6"/>
        <v>1</v>
      </c>
      <c r="H217" s="52"/>
      <c r="I217" s="53">
        <f t="shared" si="7"/>
        <v>0</v>
      </c>
      <c r="J217" s="57"/>
      <c r="K217" s="57"/>
      <c r="L217" s="57"/>
      <c r="M217" s="57"/>
      <c r="N217" s="57"/>
      <c r="O217" s="57"/>
      <c r="P217" s="57"/>
      <c r="Q217" s="57"/>
      <c r="R217" s="57"/>
      <c r="S217" s="57"/>
      <c r="T217" s="57"/>
      <c r="U217" s="57"/>
      <c r="V217" s="57"/>
      <c r="W217" s="57"/>
      <c r="X217" s="57"/>
      <c r="Y217" s="57"/>
      <c r="Z217" s="57"/>
    </row>
    <row r="218">
      <c r="A218" s="48" t="s">
        <v>237</v>
      </c>
      <c r="B218" s="29"/>
      <c r="C218" s="37"/>
      <c r="D218" s="37"/>
      <c r="E218" s="49"/>
      <c r="F218" s="50">
        <f t="shared" si="5"/>
        <v>100</v>
      </c>
      <c r="G218" s="51">
        <f t="shared" si="6"/>
        <v>1</v>
      </c>
      <c r="H218" s="52"/>
      <c r="I218" s="53">
        <f t="shared" si="7"/>
        <v>0</v>
      </c>
      <c r="J218" s="57"/>
      <c r="K218" s="57"/>
      <c r="L218" s="57"/>
      <c r="M218" s="57"/>
      <c r="N218" s="57"/>
      <c r="O218" s="57"/>
      <c r="P218" s="57"/>
      <c r="Q218" s="57"/>
      <c r="R218" s="57"/>
      <c r="S218" s="57"/>
      <c r="T218" s="57"/>
      <c r="U218" s="57"/>
      <c r="V218" s="57"/>
      <c r="W218" s="57"/>
      <c r="X218" s="57"/>
      <c r="Y218" s="57"/>
      <c r="Z218" s="57"/>
    </row>
    <row r="219">
      <c r="A219" s="48" t="s">
        <v>238</v>
      </c>
      <c r="B219" s="29"/>
      <c r="C219" s="37"/>
      <c r="D219" s="30"/>
      <c r="E219" s="49"/>
      <c r="F219" s="50">
        <f t="shared" si="5"/>
        <v>100</v>
      </c>
      <c r="G219" s="51">
        <f t="shared" si="6"/>
        <v>1</v>
      </c>
      <c r="H219" s="52"/>
      <c r="I219" s="53">
        <f t="shared" si="7"/>
        <v>0</v>
      </c>
      <c r="J219" s="57"/>
      <c r="K219" s="57"/>
      <c r="L219" s="57"/>
      <c r="M219" s="57"/>
      <c r="N219" s="57"/>
      <c r="O219" s="57"/>
      <c r="P219" s="57"/>
      <c r="Q219" s="57"/>
      <c r="R219" s="57"/>
      <c r="S219" s="57"/>
      <c r="T219" s="57"/>
      <c r="U219" s="57"/>
      <c r="V219" s="57"/>
      <c r="W219" s="57"/>
      <c r="X219" s="57"/>
      <c r="Y219" s="57"/>
      <c r="Z219" s="57"/>
    </row>
    <row r="220">
      <c r="A220" s="48" t="s">
        <v>239</v>
      </c>
      <c r="B220" s="35"/>
      <c r="C220" s="37"/>
      <c r="D220" s="30"/>
      <c r="E220" s="49"/>
      <c r="F220" s="50">
        <f t="shared" si="5"/>
        <v>100</v>
      </c>
      <c r="G220" s="51">
        <f t="shared" si="6"/>
        <v>1</v>
      </c>
      <c r="H220" s="52"/>
      <c r="I220" s="53">
        <f t="shared" si="7"/>
        <v>0</v>
      </c>
      <c r="J220" s="57"/>
      <c r="K220" s="57"/>
      <c r="L220" s="57"/>
      <c r="M220" s="57"/>
      <c r="N220" s="57"/>
      <c r="O220" s="57"/>
      <c r="P220" s="57"/>
      <c r="Q220" s="57"/>
      <c r="R220" s="57"/>
      <c r="S220" s="57"/>
      <c r="T220" s="57"/>
      <c r="U220" s="57"/>
      <c r="V220" s="57"/>
      <c r="W220" s="57"/>
      <c r="X220" s="57"/>
      <c r="Y220" s="57"/>
      <c r="Z220" s="57"/>
    </row>
    <row r="221">
      <c r="A221" s="48" t="s">
        <v>240</v>
      </c>
      <c r="B221" s="35"/>
      <c r="C221" s="37"/>
      <c r="D221" s="30"/>
      <c r="E221" s="49"/>
      <c r="F221" s="50">
        <f t="shared" si="5"/>
        <v>100</v>
      </c>
      <c r="G221" s="51">
        <f t="shared" si="6"/>
        <v>1</v>
      </c>
      <c r="H221" s="52"/>
      <c r="I221" s="53">
        <f t="shared" si="7"/>
        <v>0</v>
      </c>
      <c r="J221" s="57"/>
      <c r="K221" s="57"/>
      <c r="L221" s="57"/>
      <c r="M221" s="57"/>
      <c r="N221" s="57"/>
      <c r="O221" s="57"/>
      <c r="P221" s="57"/>
      <c r="Q221" s="57"/>
      <c r="R221" s="57"/>
      <c r="S221" s="57"/>
      <c r="T221" s="57"/>
      <c r="U221" s="57"/>
      <c r="V221" s="57"/>
      <c r="W221" s="57"/>
      <c r="X221" s="57"/>
      <c r="Y221" s="57"/>
      <c r="Z221" s="57"/>
    </row>
    <row r="222">
      <c r="A222" s="58"/>
      <c r="B222" s="59" t="s">
        <v>241</v>
      </c>
      <c r="C222" s="60"/>
      <c r="D222" s="61"/>
      <c r="E222" s="62"/>
      <c r="F222" s="63"/>
      <c r="G222" s="64"/>
      <c r="H222" s="65"/>
      <c r="I222" s="66"/>
      <c r="J222" s="57"/>
      <c r="K222" s="57"/>
      <c r="L222" s="57"/>
      <c r="M222" s="57"/>
      <c r="N222" s="57"/>
      <c r="O222" s="57"/>
      <c r="P222" s="57"/>
      <c r="Q222" s="57"/>
      <c r="R222" s="57"/>
      <c r="S222" s="57"/>
      <c r="T222" s="57"/>
      <c r="U222" s="57"/>
      <c r="V222" s="57"/>
      <c r="W222" s="57"/>
      <c r="X222" s="57"/>
      <c r="Y222" s="57"/>
      <c r="Z222" s="57"/>
    </row>
    <row r="223">
      <c r="A223" s="48" t="s">
        <v>242</v>
      </c>
      <c r="B223" s="29"/>
      <c r="C223" s="37"/>
      <c r="D223" s="30"/>
      <c r="E223" s="49"/>
      <c r="F223" s="50">
        <f t="shared" ref="F223:F232" si="8">100-E223</f>
        <v>100</v>
      </c>
      <c r="G223" s="51">
        <f t="shared" ref="G223:G232" si="9">F223/100</f>
        <v>1</v>
      </c>
      <c r="H223" s="52"/>
      <c r="I223" s="53">
        <f t="shared" ref="I223:I232" si="10">H223/G223</f>
        <v>0</v>
      </c>
      <c r="J223" s="57"/>
      <c r="K223" s="57"/>
      <c r="L223" s="57"/>
      <c r="M223" s="57"/>
      <c r="N223" s="57"/>
      <c r="O223" s="57"/>
      <c r="P223" s="57"/>
      <c r="Q223" s="57"/>
      <c r="R223" s="57"/>
      <c r="S223" s="57"/>
      <c r="T223" s="57"/>
      <c r="U223" s="57"/>
      <c r="V223" s="57"/>
      <c r="W223" s="57"/>
      <c r="X223" s="57"/>
      <c r="Y223" s="57"/>
      <c r="Z223" s="57"/>
    </row>
    <row r="224">
      <c r="A224" s="48" t="s">
        <v>243</v>
      </c>
      <c r="B224" s="29"/>
      <c r="C224" s="37"/>
      <c r="D224" s="30"/>
      <c r="E224" s="49"/>
      <c r="F224" s="50">
        <f t="shared" si="8"/>
        <v>100</v>
      </c>
      <c r="G224" s="51">
        <f t="shared" si="9"/>
        <v>1</v>
      </c>
      <c r="H224" s="52"/>
      <c r="I224" s="53">
        <f t="shared" si="10"/>
        <v>0</v>
      </c>
      <c r="J224" s="57"/>
      <c r="K224" s="57"/>
      <c r="L224" s="57"/>
      <c r="M224" s="57"/>
      <c r="N224" s="57"/>
      <c r="O224" s="57"/>
      <c r="P224" s="57"/>
      <c r="Q224" s="57"/>
      <c r="R224" s="57"/>
      <c r="S224" s="57"/>
      <c r="T224" s="57"/>
      <c r="U224" s="57"/>
      <c r="V224" s="57"/>
      <c r="W224" s="57"/>
      <c r="X224" s="57"/>
      <c r="Y224" s="57"/>
      <c r="Z224" s="57"/>
    </row>
    <row r="225">
      <c r="A225" s="48" t="s">
        <v>244</v>
      </c>
      <c r="B225" s="29"/>
      <c r="C225" s="37"/>
      <c r="D225" s="46"/>
      <c r="E225" s="49"/>
      <c r="F225" s="50">
        <f t="shared" si="8"/>
        <v>100</v>
      </c>
      <c r="G225" s="51">
        <f t="shared" si="9"/>
        <v>1</v>
      </c>
      <c r="H225" s="52"/>
      <c r="I225" s="53">
        <f t="shared" si="10"/>
        <v>0</v>
      </c>
      <c r="J225" s="57"/>
      <c r="K225" s="57"/>
      <c r="L225" s="57"/>
      <c r="M225" s="57"/>
      <c r="N225" s="57"/>
      <c r="O225" s="57"/>
      <c r="P225" s="57"/>
      <c r="Q225" s="57"/>
      <c r="R225" s="57"/>
      <c r="S225" s="57"/>
      <c r="T225" s="57"/>
      <c r="U225" s="57"/>
      <c r="V225" s="57"/>
      <c r="W225" s="57"/>
      <c r="X225" s="57"/>
      <c r="Y225" s="57"/>
      <c r="Z225" s="57"/>
    </row>
    <row r="226">
      <c r="A226" s="48" t="s">
        <v>245</v>
      </c>
      <c r="B226" s="29"/>
      <c r="C226" s="37"/>
      <c r="D226" s="37"/>
      <c r="E226" s="49"/>
      <c r="F226" s="50">
        <f t="shared" si="8"/>
        <v>100</v>
      </c>
      <c r="G226" s="51">
        <f t="shared" si="9"/>
        <v>1</v>
      </c>
      <c r="H226" s="52"/>
      <c r="I226" s="53">
        <f t="shared" si="10"/>
        <v>0</v>
      </c>
      <c r="J226" s="57"/>
      <c r="K226" s="57"/>
      <c r="L226" s="57"/>
      <c r="M226" s="57"/>
      <c r="N226" s="57"/>
      <c r="O226" s="57"/>
      <c r="P226" s="57"/>
      <c r="Q226" s="57"/>
      <c r="R226" s="57"/>
      <c r="S226" s="57"/>
      <c r="T226" s="57"/>
      <c r="U226" s="57"/>
      <c r="V226" s="57"/>
      <c r="W226" s="57"/>
      <c r="X226" s="57"/>
      <c r="Y226" s="57"/>
      <c r="Z226" s="57"/>
    </row>
    <row r="227">
      <c r="A227" s="48" t="s">
        <v>246</v>
      </c>
      <c r="B227" s="29"/>
      <c r="C227" s="37"/>
      <c r="D227" s="37"/>
      <c r="E227" s="49"/>
      <c r="F227" s="50">
        <f t="shared" si="8"/>
        <v>100</v>
      </c>
      <c r="G227" s="51">
        <f t="shared" si="9"/>
        <v>1</v>
      </c>
      <c r="H227" s="52"/>
      <c r="I227" s="53">
        <f t="shared" si="10"/>
        <v>0</v>
      </c>
      <c r="J227" s="57"/>
      <c r="K227" s="57"/>
      <c r="L227" s="57"/>
      <c r="M227" s="57"/>
      <c r="N227" s="57"/>
      <c r="O227" s="57"/>
      <c r="P227" s="57"/>
      <c r="Q227" s="57"/>
      <c r="R227" s="57"/>
      <c r="S227" s="57"/>
      <c r="T227" s="57"/>
      <c r="U227" s="57"/>
      <c r="V227" s="57"/>
      <c r="W227" s="57"/>
      <c r="X227" s="57"/>
      <c r="Y227" s="57"/>
      <c r="Z227" s="57"/>
    </row>
    <row r="228">
      <c r="A228" s="48" t="s">
        <v>247</v>
      </c>
      <c r="B228" s="29"/>
      <c r="C228" s="37"/>
      <c r="D228" s="30"/>
      <c r="E228" s="49"/>
      <c r="F228" s="50">
        <f t="shared" si="8"/>
        <v>100</v>
      </c>
      <c r="G228" s="51">
        <f t="shared" si="9"/>
        <v>1</v>
      </c>
      <c r="H228" s="52"/>
      <c r="I228" s="53">
        <f t="shared" si="10"/>
        <v>0</v>
      </c>
      <c r="J228" s="57"/>
      <c r="K228" s="57"/>
      <c r="L228" s="57"/>
      <c r="M228" s="57"/>
      <c r="N228" s="57"/>
      <c r="O228" s="57"/>
      <c r="P228" s="57"/>
      <c r="Q228" s="57"/>
      <c r="R228" s="57"/>
      <c r="S228" s="57"/>
      <c r="T228" s="57"/>
      <c r="U228" s="57"/>
      <c r="V228" s="57"/>
      <c r="W228" s="57"/>
      <c r="X228" s="57"/>
      <c r="Y228" s="57"/>
      <c r="Z228" s="57"/>
    </row>
    <row r="229">
      <c r="A229" s="48" t="s">
        <v>248</v>
      </c>
      <c r="B229" s="29"/>
      <c r="C229" s="37"/>
      <c r="D229" s="30"/>
      <c r="E229" s="49"/>
      <c r="F229" s="50">
        <f t="shared" si="8"/>
        <v>100</v>
      </c>
      <c r="G229" s="51">
        <f t="shared" si="9"/>
        <v>1</v>
      </c>
      <c r="H229" s="52"/>
      <c r="I229" s="53">
        <f t="shared" si="10"/>
        <v>0</v>
      </c>
      <c r="J229" s="57"/>
      <c r="K229" s="57"/>
      <c r="L229" s="57"/>
      <c r="M229" s="57"/>
      <c r="N229" s="57"/>
      <c r="O229" s="57"/>
      <c r="P229" s="57"/>
      <c r="Q229" s="57"/>
      <c r="R229" s="57"/>
      <c r="S229" s="57"/>
      <c r="T229" s="57"/>
      <c r="U229" s="57"/>
      <c r="V229" s="57"/>
      <c r="W229" s="57"/>
      <c r="X229" s="57"/>
      <c r="Y229" s="57"/>
      <c r="Z229" s="57"/>
    </row>
    <row r="230">
      <c r="A230" s="48" t="s">
        <v>249</v>
      </c>
      <c r="B230" s="29"/>
      <c r="C230" s="37"/>
      <c r="D230" s="37"/>
      <c r="E230" s="49"/>
      <c r="F230" s="50">
        <f t="shared" si="8"/>
        <v>100</v>
      </c>
      <c r="G230" s="51">
        <f t="shared" si="9"/>
        <v>1</v>
      </c>
      <c r="H230" s="52"/>
      <c r="I230" s="53">
        <f t="shared" si="10"/>
        <v>0</v>
      </c>
      <c r="J230" s="57"/>
      <c r="K230" s="57"/>
      <c r="L230" s="57"/>
      <c r="M230" s="57"/>
      <c r="N230" s="57"/>
      <c r="O230" s="57"/>
      <c r="P230" s="57"/>
      <c r="Q230" s="57"/>
      <c r="R230" s="57"/>
      <c r="S230" s="57"/>
      <c r="T230" s="57"/>
      <c r="U230" s="57"/>
      <c r="V230" s="57"/>
      <c r="W230" s="57"/>
      <c r="X230" s="57"/>
      <c r="Y230" s="57"/>
      <c r="Z230" s="57"/>
    </row>
    <row r="231">
      <c r="A231" s="48" t="s">
        <v>250</v>
      </c>
      <c r="B231" s="35"/>
      <c r="C231" s="37"/>
      <c r="D231" s="36"/>
      <c r="E231" s="49"/>
      <c r="F231" s="50">
        <f t="shared" si="8"/>
        <v>100</v>
      </c>
      <c r="G231" s="51">
        <f t="shared" si="9"/>
        <v>1</v>
      </c>
      <c r="H231" s="52"/>
      <c r="I231" s="53">
        <f t="shared" si="10"/>
        <v>0</v>
      </c>
      <c r="J231" s="57"/>
      <c r="K231" s="57"/>
      <c r="L231" s="57"/>
      <c r="M231" s="57"/>
      <c r="N231" s="57"/>
      <c r="O231" s="57"/>
      <c r="P231" s="57"/>
      <c r="Q231" s="57"/>
      <c r="R231" s="57"/>
      <c r="S231" s="57"/>
      <c r="T231" s="57"/>
      <c r="U231" s="57"/>
      <c r="V231" s="57"/>
      <c r="W231" s="57"/>
      <c r="X231" s="57"/>
      <c r="Y231" s="57"/>
      <c r="Z231" s="57"/>
    </row>
    <row r="232">
      <c r="A232" s="48" t="s">
        <v>251</v>
      </c>
      <c r="B232" s="35"/>
      <c r="C232" s="37"/>
      <c r="D232" s="36"/>
      <c r="E232" s="49"/>
      <c r="F232" s="50">
        <f t="shared" si="8"/>
        <v>100</v>
      </c>
      <c r="G232" s="51">
        <f t="shared" si="9"/>
        <v>1</v>
      </c>
      <c r="H232" s="52"/>
      <c r="I232" s="53">
        <f t="shared" si="10"/>
        <v>0</v>
      </c>
      <c r="J232" s="57"/>
      <c r="K232" s="57"/>
      <c r="L232" s="57"/>
      <c r="M232" s="57"/>
      <c r="N232" s="57"/>
      <c r="O232" s="57"/>
      <c r="P232" s="57"/>
      <c r="Q232" s="57"/>
      <c r="R232" s="57"/>
      <c r="S232" s="57"/>
      <c r="T232" s="57"/>
      <c r="U232" s="57"/>
      <c r="V232" s="57"/>
      <c r="W232" s="57"/>
      <c r="X232" s="57"/>
      <c r="Y232" s="57"/>
      <c r="Z232" s="57"/>
    </row>
    <row r="233">
      <c r="A233" s="58"/>
      <c r="B233" s="59" t="s">
        <v>252</v>
      </c>
      <c r="C233" s="60"/>
      <c r="D233" s="61"/>
      <c r="E233" s="62"/>
      <c r="F233" s="63"/>
      <c r="G233" s="64"/>
      <c r="H233" s="65"/>
      <c r="I233" s="66"/>
      <c r="J233" s="57"/>
      <c r="K233" s="57"/>
      <c r="L233" s="57"/>
      <c r="M233" s="57"/>
      <c r="N233" s="57"/>
      <c r="O233" s="57"/>
      <c r="P233" s="57"/>
      <c r="Q233" s="57"/>
      <c r="R233" s="57"/>
      <c r="S233" s="57"/>
      <c r="T233" s="57"/>
      <c r="U233" s="57"/>
      <c r="V233" s="57"/>
      <c r="W233" s="57"/>
      <c r="X233" s="57"/>
      <c r="Y233" s="57"/>
      <c r="Z233" s="57"/>
    </row>
    <row r="234">
      <c r="A234" s="48" t="s">
        <v>253</v>
      </c>
      <c r="B234" s="35"/>
      <c r="C234" s="37"/>
      <c r="D234" s="36"/>
      <c r="E234" s="49"/>
      <c r="F234" s="50">
        <f t="shared" ref="F234:F243" si="11">100-E234</f>
        <v>100</v>
      </c>
      <c r="G234" s="51">
        <f t="shared" ref="G234:G243" si="12">F234/100</f>
        <v>1</v>
      </c>
      <c r="H234" s="52"/>
      <c r="I234" s="53">
        <f t="shared" ref="I234:I243" si="13">H234/G234</f>
        <v>0</v>
      </c>
      <c r="J234" s="57"/>
      <c r="K234" s="57"/>
      <c r="L234" s="57"/>
      <c r="M234" s="57"/>
      <c r="N234" s="57"/>
      <c r="O234" s="57"/>
      <c r="P234" s="57"/>
      <c r="Q234" s="57"/>
      <c r="R234" s="57"/>
      <c r="S234" s="57"/>
      <c r="T234" s="57"/>
      <c r="U234" s="57"/>
      <c r="V234" s="57"/>
      <c r="W234" s="57"/>
      <c r="X234" s="57"/>
      <c r="Y234" s="57"/>
      <c r="Z234" s="57"/>
    </row>
    <row r="235">
      <c r="A235" s="48" t="s">
        <v>254</v>
      </c>
      <c r="B235" s="35"/>
      <c r="C235" s="37"/>
      <c r="D235" s="36"/>
      <c r="E235" s="49"/>
      <c r="F235" s="50">
        <f t="shared" si="11"/>
        <v>100</v>
      </c>
      <c r="G235" s="51">
        <f t="shared" si="12"/>
        <v>1</v>
      </c>
      <c r="H235" s="52"/>
      <c r="I235" s="53">
        <f t="shared" si="13"/>
        <v>0</v>
      </c>
      <c r="J235" s="57"/>
      <c r="K235" s="57"/>
      <c r="L235" s="57"/>
      <c r="M235" s="57"/>
      <c r="N235" s="57"/>
      <c r="O235" s="57"/>
      <c r="P235" s="57"/>
      <c r="Q235" s="57"/>
      <c r="R235" s="57"/>
      <c r="S235" s="57"/>
      <c r="T235" s="57"/>
      <c r="U235" s="57"/>
      <c r="V235" s="57"/>
      <c r="W235" s="57"/>
      <c r="X235" s="57"/>
      <c r="Y235" s="57"/>
      <c r="Z235" s="57"/>
    </row>
    <row r="236">
      <c r="A236" s="48" t="s">
        <v>255</v>
      </c>
      <c r="B236" s="35"/>
      <c r="C236" s="37"/>
      <c r="D236" s="36"/>
      <c r="E236" s="49"/>
      <c r="F236" s="50">
        <f t="shared" si="11"/>
        <v>100</v>
      </c>
      <c r="G236" s="51">
        <f t="shared" si="12"/>
        <v>1</v>
      </c>
      <c r="H236" s="52"/>
      <c r="I236" s="53">
        <f t="shared" si="13"/>
        <v>0</v>
      </c>
      <c r="J236" s="57"/>
      <c r="K236" s="57"/>
      <c r="L236" s="57"/>
      <c r="M236" s="57"/>
      <c r="N236" s="57"/>
      <c r="O236" s="57"/>
      <c r="P236" s="57"/>
      <c r="Q236" s="57"/>
      <c r="R236" s="57"/>
      <c r="S236" s="57"/>
      <c r="T236" s="57"/>
      <c r="U236" s="57"/>
      <c r="V236" s="57"/>
      <c r="W236" s="57"/>
      <c r="X236" s="57"/>
      <c r="Y236" s="57"/>
      <c r="Z236" s="57"/>
    </row>
    <row r="237">
      <c r="A237" s="48" t="s">
        <v>256</v>
      </c>
      <c r="B237" s="35"/>
      <c r="C237" s="37"/>
      <c r="D237" s="36"/>
      <c r="E237" s="49"/>
      <c r="F237" s="50">
        <f t="shared" si="11"/>
        <v>100</v>
      </c>
      <c r="G237" s="51">
        <f t="shared" si="12"/>
        <v>1</v>
      </c>
      <c r="H237" s="52"/>
      <c r="I237" s="53">
        <f t="shared" si="13"/>
        <v>0</v>
      </c>
      <c r="J237" s="57"/>
      <c r="K237" s="57"/>
      <c r="L237" s="57"/>
      <c r="M237" s="57"/>
      <c r="N237" s="57"/>
      <c r="O237" s="57"/>
      <c r="P237" s="57"/>
      <c r="Q237" s="57"/>
      <c r="R237" s="57"/>
      <c r="S237" s="57"/>
      <c r="T237" s="57"/>
      <c r="U237" s="57"/>
      <c r="V237" s="57"/>
      <c r="W237" s="57"/>
      <c r="X237" s="57"/>
      <c r="Y237" s="57"/>
      <c r="Z237" s="57"/>
    </row>
    <row r="238">
      <c r="A238" s="48" t="s">
        <v>257</v>
      </c>
      <c r="B238" s="35"/>
      <c r="C238" s="37"/>
      <c r="D238" s="36"/>
      <c r="E238" s="49"/>
      <c r="F238" s="50">
        <f t="shared" si="11"/>
        <v>100</v>
      </c>
      <c r="G238" s="51">
        <f t="shared" si="12"/>
        <v>1</v>
      </c>
      <c r="H238" s="52"/>
      <c r="I238" s="53">
        <f t="shared" si="13"/>
        <v>0</v>
      </c>
      <c r="J238" s="57"/>
      <c r="K238" s="57"/>
      <c r="L238" s="57"/>
      <c r="M238" s="57"/>
      <c r="N238" s="57"/>
      <c r="O238" s="57"/>
      <c r="P238" s="57"/>
      <c r="Q238" s="57"/>
      <c r="R238" s="57"/>
      <c r="S238" s="57"/>
      <c r="T238" s="57"/>
      <c r="U238" s="57"/>
      <c r="V238" s="57"/>
      <c r="W238" s="57"/>
      <c r="X238" s="57"/>
      <c r="Y238" s="57"/>
      <c r="Z238" s="57"/>
    </row>
    <row r="239">
      <c r="A239" s="48" t="s">
        <v>258</v>
      </c>
      <c r="B239" s="35"/>
      <c r="C239" s="37"/>
      <c r="D239" s="36"/>
      <c r="E239" s="49"/>
      <c r="F239" s="50">
        <f t="shared" si="11"/>
        <v>100</v>
      </c>
      <c r="G239" s="51">
        <f t="shared" si="12"/>
        <v>1</v>
      </c>
      <c r="H239" s="52"/>
      <c r="I239" s="53">
        <f t="shared" si="13"/>
        <v>0</v>
      </c>
      <c r="J239" s="57"/>
      <c r="K239" s="57"/>
      <c r="L239" s="57"/>
      <c r="M239" s="57"/>
      <c r="N239" s="57"/>
      <c r="O239" s="57"/>
      <c r="P239" s="57"/>
      <c r="Q239" s="57"/>
      <c r="R239" s="57"/>
      <c r="S239" s="57"/>
      <c r="T239" s="57"/>
      <c r="U239" s="57"/>
      <c r="V239" s="57"/>
      <c r="W239" s="57"/>
      <c r="X239" s="57"/>
      <c r="Y239" s="57"/>
      <c r="Z239" s="57"/>
    </row>
    <row r="240">
      <c r="A240" s="48" t="s">
        <v>259</v>
      </c>
      <c r="B240" s="35"/>
      <c r="C240" s="37"/>
      <c r="D240" s="36"/>
      <c r="E240" s="49"/>
      <c r="F240" s="50">
        <f t="shared" si="11"/>
        <v>100</v>
      </c>
      <c r="G240" s="51">
        <f t="shared" si="12"/>
        <v>1</v>
      </c>
      <c r="H240" s="52"/>
      <c r="I240" s="53">
        <f t="shared" si="13"/>
        <v>0</v>
      </c>
      <c r="J240" s="57"/>
      <c r="K240" s="57"/>
      <c r="L240" s="57"/>
      <c r="M240" s="57"/>
      <c r="N240" s="57"/>
      <c r="O240" s="57"/>
      <c r="P240" s="57"/>
      <c r="Q240" s="57"/>
      <c r="R240" s="57"/>
      <c r="S240" s="57"/>
      <c r="T240" s="57"/>
      <c r="U240" s="57"/>
      <c r="V240" s="57"/>
      <c r="W240" s="57"/>
      <c r="X240" s="57"/>
      <c r="Y240" s="57"/>
      <c r="Z240" s="57"/>
    </row>
    <row r="241">
      <c r="A241" s="48" t="s">
        <v>260</v>
      </c>
      <c r="B241" s="35"/>
      <c r="C241" s="37"/>
      <c r="D241" s="36"/>
      <c r="E241" s="49"/>
      <c r="F241" s="50">
        <f t="shared" si="11"/>
        <v>100</v>
      </c>
      <c r="G241" s="51">
        <f t="shared" si="12"/>
        <v>1</v>
      </c>
      <c r="H241" s="52"/>
      <c r="I241" s="53">
        <f t="shared" si="13"/>
        <v>0</v>
      </c>
      <c r="J241" s="57"/>
      <c r="K241" s="57"/>
      <c r="L241" s="57"/>
      <c r="M241" s="57"/>
      <c r="N241" s="57"/>
      <c r="O241" s="57"/>
      <c r="P241" s="57"/>
      <c r="Q241" s="57"/>
      <c r="R241" s="57"/>
      <c r="S241" s="57"/>
      <c r="T241" s="57"/>
      <c r="U241" s="57"/>
      <c r="V241" s="57"/>
      <c r="W241" s="57"/>
      <c r="X241" s="57"/>
      <c r="Y241" s="57"/>
      <c r="Z241" s="57"/>
    </row>
    <row r="242">
      <c r="A242" s="48" t="s">
        <v>261</v>
      </c>
      <c r="B242" s="35"/>
      <c r="C242" s="37"/>
      <c r="D242" s="36"/>
      <c r="E242" s="49"/>
      <c r="F242" s="50">
        <f t="shared" si="11"/>
        <v>100</v>
      </c>
      <c r="G242" s="51">
        <f t="shared" si="12"/>
        <v>1</v>
      </c>
      <c r="H242" s="52"/>
      <c r="I242" s="53">
        <f t="shared" si="13"/>
        <v>0</v>
      </c>
      <c r="J242" s="57"/>
      <c r="K242" s="57"/>
      <c r="L242" s="57"/>
      <c r="M242" s="57"/>
      <c r="N242" s="57"/>
      <c r="O242" s="57"/>
      <c r="P242" s="57"/>
      <c r="Q242" s="57"/>
      <c r="R242" s="57"/>
      <c r="S242" s="57"/>
      <c r="T242" s="57"/>
      <c r="U242" s="57"/>
      <c r="V242" s="57"/>
      <c r="W242" s="57"/>
      <c r="X242" s="57"/>
      <c r="Y242" s="57"/>
      <c r="Z242" s="57"/>
    </row>
    <row r="243">
      <c r="A243" s="48" t="s">
        <v>262</v>
      </c>
      <c r="B243" s="35"/>
      <c r="C243" s="37"/>
      <c r="D243" s="36"/>
      <c r="E243" s="49"/>
      <c r="F243" s="50">
        <f t="shared" si="11"/>
        <v>100</v>
      </c>
      <c r="G243" s="51">
        <f t="shared" si="12"/>
        <v>1</v>
      </c>
      <c r="H243" s="52"/>
      <c r="I243" s="53">
        <f t="shared" si="13"/>
        <v>0</v>
      </c>
      <c r="J243" s="57"/>
      <c r="K243" s="57"/>
      <c r="L243" s="57"/>
      <c r="M243" s="57"/>
      <c r="N243" s="57"/>
      <c r="O243" s="57"/>
      <c r="P243" s="57"/>
      <c r="Q243" s="57"/>
      <c r="R243" s="57"/>
      <c r="S243" s="57"/>
      <c r="T243" s="57"/>
      <c r="U243" s="57"/>
      <c r="V243" s="57"/>
      <c r="W243" s="57"/>
      <c r="X243" s="57"/>
      <c r="Y243" s="57"/>
      <c r="Z243" s="57"/>
    </row>
    <row r="244">
      <c r="A244" s="58"/>
      <c r="B244" s="59" t="s">
        <v>263</v>
      </c>
      <c r="C244" s="60"/>
      <c r="D244" s="61"/>
      <c r="E244" s="62"/>
      <c r="F244" s="63"/>
      <c r="G244" s="64"/>
      <c r="H244" s="65"/>
      <c r="I244" s="66"/>
      <c r="J244" s="57"/>
      <c r="K244" s="57"/>
      <c r="L244" s="57"/>
      <c r="M244" s="57"/>
      <c r="N244" s="57"/>
      <c r="O244" s="57"/>
      <c r="P244" s="57"/>
      <c r="Q244" s="57"/>
      <c r="R244" s="57"/>
      <c r="S244" s="57"/>
      <c r="T244" s="57"/>
      <c r="U244" s="57"/>
      <c r="V244" s="57"/>
      <c r="W244" s="57"/>
      <c r="X244" s="57"/>
      <c r="Y244" s="57"/>
      <c r="Z244" s="57"/>
    </row>
    <row r="245">
      <c r="A245" s="48" t="s">
        <v>264</v>
      </c>
      <c r="B245" s="35"/>
      <c r="C245" s="37"/>
      <c r="D245" s="36"/>
      <c r="E245" s="49"/>
      <c r="F245" s="50">
        <f t="shared" ref="F245:F254" si="14">100-E245</f>
        <v>100</v>
      </c>
      <c r="G245" s="51">
        <f t="shared" ref="G245:G254" si="15">F245/100</f>
        <v>1</v>
      </c>
      <c r="H245" s="52"/>
      <c r="I245" s="53">
        <f t="shared" ref="I245:I254" si="16">H245/G245</f>
        <v>0</v>
      </c>
      <c r="J245" s="57"/>
      <c r="K245" s="57"/>
      <c r="L245" s="57"/>
      <c r="M245" s="57"/>
      <c r="N245" s="57"/>
      <c r="O245" s="57"/>
      <c r="P245" s="57"/>
      <c r="Q245" s="57"/>
      <c r="R245" s="57"/>
      <c r="S245" s="57"/>
      <c r="T245" s="57"/>
      <c r="U245" s="57"/>
      <c r="V245" s="57"/>
      <c r="W245" s="57"/>
      <c r="X245" s="57"/>
      <c r="Y245" s="57"/>
      <c r="Z245" s="57"/>
    </row>
    <row r="246">
      <c r="A246" s="48" t="s">
        <v>265</v>
      </c>
      <c r="B246" s="35"/>
      <c r="C246" s="37"/>
      <c r="D246" s="36"/>
      <c r="E246" s="49"/>
      <c r="F246" s="50">
        <f t="shared" si="14"/>
        <v>100</v>
      </c>
      <c r="G246" s="51">
        <f t="shared" si="15"/>
        <v>1</v>
      </c>
      <c r="H246" s="52"/>
      <c r="I246" s="53">
        <f t="shared" si="16"/>
        <v>0</v>
      </c>
      <c r="J246" s="57"/>
      <c r="K246" s="57"/>
      <c r="L246" s="57"/>
      <c r="M246" s="57"/>
      <c r="N246" s="57"/>
      <c r="O246" s="57"/>
      <c r="P246" s="57"/>
      <c r="Q246" s="57"/>
      <c r="R246" s="57"/>
      <c r="S246" s="57"/>
      <c r="T246" s="57"/>
      <c r="U246" s="57"/>
      <c r="V246" s="57"/>
      <c r="W246" s="57"/>
      <c r="X246" s="57"/>
      <c r="Y246" s="57"/>
      <c r="Z246" s="57"/>
    </row>
    <row r="247">
      <c r="A247" s="48" t="s">
        <v>266</v>
      </c>
      <c r="B247" s="35"/>
      <c r="C247" s="37"/>
      <c r="D247" s="36"/>
      <c r="E247" s="49"/>
      <c r="F247" s="50">
        <f t="shared" si="14"/>
        <v>100</v>
      </c>
      <c r="G247" s="51">
        <f t="shared" si="15"/>
        <v>1</v>
      </c>
      <c r="H247" s="52"/>
      <c r="I247" s="53">
        <f t="shared" si="16"/>
        <v>0</v>
      </c>
      <c r="J247" s="57"/>
      <c r="K247" s="57"/>
      <c r="L247" s="57"/>
      <c r="M247" s="57"/>
      <c r="N247" s="57"/>
      <c r="O247" s="57"/>
      <c r="P247" s="57"/>
      <c r="Q247" s="57"/>
      <c r="R247" s="57"/>
      <c r="S247" s="57"/>
      <c r="T247" s="57"/>
      <c r="U247" s="57"/>
      <c r="V247" s="57"/>
      <c r="W247" s="57"/>
      <c r="X247" s="57"/>
      <c r="Y247" s="57"/>
      <c r="Z247" s="57"/>
    </row>
    <row r="248">
      <c r="A248" s="48" t="s">
        <v>267</v>
      </c>
      <c r="B248" s="35"/>
      <c r="C248" s="37"/>
      <c r="D248" s="36"/>
      <c r="E248" s="49"/>
      <c r="F248" s="50">
        <f t="shared" si="14"/>
        <v>100</v>
      </c>
      <c r="G248" s="51">
        <f t="shared" si="15"/>
        <v>1</v>
      </c>
      <c r="H248" s="52"/>
      <c r="I248" s="53">
        <f t="shared" si="16"/>
        <v>0</v>
      </c>
      <c r="J248" s="57"/>
      <c r="K248" s="57"/>
      <c r="L248" s="57"/>
      <c r="M248" s="57"/>
      <c r="N248" s="57"/>
      <c r="O248" s="57"/>
      <c r="P248" s="57"/>
      <c r="Q248" s="57"/>
      <c r="R248" s="57"/>
      <c r="S248" s="57"/>
      <c r="T248" s="57"/>
      <c r="U248" s="57"/>
      <c r="V248" s="57"/>
      <c r="W248" s="57"/>
      <c r="X248" s="57"/>
      <c r="Y248" s="57"/>
      <c r="Z248" s="57"/>
    </row>
    <row r="249">
      <c r="A249" s="48" t="s">
        <v>268</v>
      </c>
      <c r="B249" s="35"/>
      <c r="C249" s="37"/>
      <c r="D249" s="36"/>
      <c r="E249" s="49"/>
      <c r="F249" s="50">
        <f t="shared" si="14"/>
        <v>100</v>
      </c>
      <c r="G249" s="51">
        <f t="shared" si="15"/>
        <v>1</v>
      </c>
      <c r="H249" s="52"/>
      <c r="I249" s="53">
        <f t="shared" si="16"/>
        <v>0</v>
      </c>
      <c r="J249" s="57"/>
      <c r="K249" s="57"/>
      <c r="L249" s="57"/>
      <c r="M249" s="57"/>
      <c r="N249" s="57"/>
      <c r="O249" s="57"/>
      <c r="P249" s="57"/>
      <c r="Q249" s="57"/>
      <c r="R249" s="57"/>
      <c r="S249" s="57"/>
      <c r="T249" s="57"/>
      <c r="U249" s="57"/>
      <c r="V249" s="57"/>
      <c r="W249" s="57"/>
      <c r="X249" s="57"/>
      <c r="Y249" s="57"/>
      <c r="Z249" s="57"/>
    </row>
    <row r="250">
      <c r="A250" s="48" t="s">
        <v>269</v>
      </c>
      <c r="B250" s="35"/>
      <c r="C250" s="37"/>
      <c r="D250" s="36"/>
      <c r="E250" s="49"/>
      <c r="F250" s="50">
        <f t="shared" si="14"/>
        <v>100</v>
      </c>
      <c r="G250" s="51">
        <f t="shared" si="15"/>
        <v>1</v>
      </c>
      <c r="H250" s="52"/>
      <c r="I250" s="53">
        <f t="shared" si="16"/>
        <v>0</v>
      </c>
      <c r="J250" s="57"/>
      <c r="K250" s="57"/>
      <c r="L250" s="57"/>
      <c r="M250" s="57"/>
      <c r="N250" s="57"/>
      <c r="O250" s="57"/>
      <c r="P250" s="57"/>
      <c r="Q250" s="57"/>
      <c r="R250" s="57"/>
      <c r="S250" s="57"/>
      <c r="T250" s="57"/>
      <c r="U250" s="57"/>
      <c r="V250" s="57"/>
      <c r="W250" s="57"/>
      <c r="X250" s="57"/>
      <c r="Y250" s="57"/>
      <c r="Z250" s="57"/>
    </row>
    <row r="251">
      <c r="A251" s="48" t="s">
        <v>270</v>
      </c>
      <c r="B251" s="35"/>
      <c r="C251" s="37"/>
      <c r="D251" s="36"/>
      <c r="E251" s="49"/>
      <c r="F251" s="50">
        <f t="shared" si="14"/>
        <v>100</v>
      </c>
      <c r="G251" s="51">
        <f t="shared" si="15"/>
        <v>1</v>
      </c>
      <c r="H251" s="52"/>
      <c r="I251" s="53">
        <f t="shared" si="16"/>
        <v>0</v>
      </c>
      <c r="J251" s="57"/>
      <c r="K251" s="57"/>
      <c r="L251" s="57"/>
      <c r="M251" s="57"/>
      <c r="N251" s="57"/>
      <c r="O251" s="57"/>
      <c r="P251" s="57"/>
      <c r="Q251" s="57"/>
      <c r="R251" s="57"/>
      <c r="S251" s="57"/>
      <c r="T251" s="57"/>
      <c r="U251" s="57"/>
      <c r="V251" s="57"/>
      <c r="W251" s="57"/>
      <c r="X251" s="57"/>
      <c r="Y251" s="57"/>
      <c r="Z251" s="57"/>
    </row>
    <row r="252">
      <c r="A252" s="48" t="s">
        <v>271</v>
      </c>
      <c r="B252" s="35"/>
      <c r="C252" s="37"/>
      <c r="D252" s="36"/>
      <c r="E252" s="49"/>
      <c r="F252" s="50">
        <f t="shared" si="14"/>
        <v>100</v>
      </c>
      <c r="G252" s="51">
        <f t="shared" si="15"/>
        <v>1</v>
      </c>
      <c r="H252" s="52"/>
      <c r="I252" s="53">
        <f t="shared" si="16"/>
        <v>0</v>
      </c>
      <c r="J252" s="57"/>
      <c r="K252" s="57"/>
      <c r="L252" s="57"/>
      <c r="M252" s="57"/>
      <c r="N252" s="57"/>
      <c r="O252" s="57"/>
      <c r="P252" s="57"/>
      <c r="Q252" s="57"/>
      <c r="R252" s="57"/>
      <c r="S252" s="57"/>
      <c r="T252" s="57"/>
      <c r="U252" s="57"/>
      <c r="V252" s="57"/>
      <c r="W252" s="57"/>
      <c r="X252" s="57"/>
      <c r="Y252" s="57"/>
      <c r="Z252" s="57"/>
    </row>
    <row r="253">
      <c r="A253" s="48" t="s">
        <v>272</v>
      </c>
      <c r="B253" s="35"/>
      <c r="C253" s="37"/>
      <c r="D253" s="36"/>
      <c r="E253" s="49"/>
      <c r="F253" s="50">
        <f t="shared" si="14"/>
        <v>100</v>
      </c>
      <c r="G253" s="51">
        <f t="shared" si="15"/>
        <v>1</v>
      </c>
      <c r="H253" s="52"/>
      <c r="I253" s="53">
        <f t="shared" si="16"/>
        <v>0</v>
      </c>
      <c r="J253" s="57"/>
      <c r="K253" s="57"/>
      <c r="L253" s="57"/>
      <c r="M253" s="57"/>
      <c r="N253" s="57"/>
      <c r="O253" s="57"/>
      <c r="P253" s="57"/>
      <c r="Q253" s="57"/>
      <c r="R253" s="57"/>
      <c r="S253" s="57"/>
      <c r="T253" s="57"/>
      <c r="U253" s="57"/>
      <c r="V253" s="57"/>
      <c r="W253" s="57"/>
      <c r="X253" s="57"/>
      <c r="Y253" s="57"/>
      <c r="Z253" s="57"/>
    </row>
    <row r="254">
      <c r="A254" s="48" t="s">
        <v>273</v>
      </c>
      <c r="B254" s="35"/>
      <c r="C254" s="37"/>
      <c r="D254" s="36"/>
      <c r="E254" s="49"/>
      <c r="F254" s="50">
        <f t="shared" si="14"/>
        <v>100</v>
      </c>
      <c r="G254" s="51">
        <f t="shared" si="15"/>
        <v>1</v>
      </c>
      <c r="H254" s="52"/>
      <c r="I254" s="53">
        <f t="shared" si="16"/>
        <v>0</v>
      </c>
      <c r="J254" s="57"/>
      <c r="K254" s="57"/>
      <c r="L254" s="57"/>
      <c r="M254" s="57"/>
      <c r="N254" s="57"/>
      <c r="O254" s="57"/>
      <c r="P254" s="57"/>
      <c r="Q254" s="57"/>
      <c r="R254" s="57"/>
      <c r="S254" s="57"/>
      <c r="T254" s="57"/>
      <c r="U254" s="57"/>
      <c r="V254" s="57"/>
      <c r="W254" s="57"/>
      <c r="X254" s="57"/>
      <c r="Y254" s="57"/>
      <c r="Z254" s="57"/>
    </row>
    <row r="255">
      <c r="A255" s="58"/>
      <c r="B255" s="59" t="s">
        <v>274</v>
      </c>
      <c r="C255" s="60"/>
      <c r="D255" s="61"/>
      <c r="E255" s="62"/>
      <c r="F255" s="63"/>
      <c r="G255" s="64"/>
      <c r="H255" s="65"/>
      <c r="I255" s="66"/>
      <c r="J255" s="57"/>
      <c r="K255" s="57"/>
      <c r="L255" s="57"/>
      <c r="M255" s="57"/>
      <c r="N255" s="57"/>
      <c r="O255" s="57"/>
      <c r="P255" s="57"/>
      <c r="Q255" s="57"/>
      <c r="R255" s="57"/>
      <c r="S255" s="57"/>
      <c r="T255" s="57"/>
      <c r="U255" s="57"/>
      <c r="V255" s="57"/>
      <c r="W255" s="57"/>
      <c r="X255" s="57"/>
      <c r="Y255" s="57"/>
      <c r="Z255" s="57"/>
    </row>
    <row r="256">
      <c r="A256" s="48" t="s">
        <v>275</v>
      </c>
      <c r="B256" s="35"/>
      <c r="C256" s="37"/>
      <c r="D256" s="36"/>
      <c r="E256" s="49"/>
      <c r="F256" s="50">
        <f t="shared" ref="F256:F265" si="17">100-E256</f>
        <v>100</v>
      </c>
      <c r="G256" s="51">
        <f t="shared" ref="G256:G265" si="18">F256/100</f>
        <v>1</v>
      </c>
      <c r="H256" s="52"/>
      <c r="I256" s="53">
        <f t="shared" ref="I256:I265" si="19">H256/G256</f>
        <v>0</v>
      </c>
      <c r="J256" s="57"/>
      <c r="K256" s="57"/>
      <c r="L256" s="57"/>
      <c r="M256" s="57"/>
      <c r="N256" s="57"/>
      <c r="O256" s="57"/>
      <c r="P256" s="57"/>
      <c r="Q256" s="57"/>
      <c r="R256" s="57"/>
      <c r="S256" s="57"/>
      <c r="T256" s="57"/>
      <c r="U256" s="57"/>
      <c r="V256" s="57"/>
      <c r="W256" s="57"/>
      <c r="X256" s="57"/>
      <c r="Y256" s="57"/>
      <c r="Z256" s="57"/>
    </row>
    <row r="257">
      <c r="A257" s="48" t="s">
        <v>276</v>
      </c>
      <c r="B257" s="35"/>
      <c r="C257" s="37"/>
      <c r="D257" s="36"/>
      <c r="E257" s="49"/>
      <c r="F257" s="50">
        <f t="shared" si="17"/>
        <v>100</v>
      </c>
      <c r="G257" s="51">
        <f t="shared" si="18"/>
        <v>1</v>
      </c>
      <c r="H257" s="52"/>
      <c r="I257" s="53">
        <f t="shared" si="19"/>
        <v>0</v>
      </c>
      <c r="J257" s="57"/>
      <c r="K257" s="57"/>
      <c r="L257" s="57"/>
      <c r="M257" s="57"/>
      <c r="N257" s="57"/>
      <c r="O257" s="57"/>
      <c r="P257" s="57"/>
      <c r="Q257" s="57"/>
      <c r="R257" s="57"/>
      <c r="S257" s="57"/>
      <c r="T257" s="57"/>
      <c r="U257" s="57"/>
      <c r="V257" s="57"/>
      <c r="W257" s="57"/>
      <c r="X257" s="57"/>
      <c r="Y257" s="57"/>
      <c r="Z257" s="57"/>
    </row>
    <row r="258">
      <c r="A258" s="48" t="s">
        <v>277</v>
      </c>
      <c r="B258" s="35"/>
      <c r="C258" s="37"/>
      <c r="D258" s="36"/>
      <c r="E258" s="49"/>
      <c r="F258" s="50">
        <f t="shared" si="17"/>
        <v>100</v>
      </c>
      <c r="G258" s="51">
        <f t="shared" si="18"/>
        <v>1</v>
      </c>
      <c r="H258" s="52"/>
      <c r="I258" s="53">
        <f t="shared" si="19"/>
        <v>0</v>
      </c>
      <c r="J258" s="57"/>
      <c r="K258" s="57"/>
      <c r="L258" s="57"/>
      <c r="M258" s="57"/>
      <c r="N258" s="57"/>
      <c r="O258" s="57"/>
      <c r="P258" s="57"/>
      <c r="Q258" s="57"/>
      <c r="R258" s="57"/>
      <c r="S258" s="57"/>
      <c r="T258" s="57"/>
      <c r="U258" s="57"/>
      <c r="V258" s="57"/>
      <c r="W258" s="57"/>
      <c r="X258" s="57"/>
      <c r="Y258" s="57"/>
      <c r="Z258" s="57"/>
    </row>
    <row r="259">
      <c r="A259" s="48" t="s">
        <v>278</v>
      </c>
      <c r="B259" s="35"/>
      <c r="C259" s="37"/>
      <c r="D259" s="36"/>
      <c r="E259" s="49"/>
      <c r="F259" s="50">
        <f t="shared" si="17"/>
        <v>100</v>
      </c>
      <c r="G259" s="51">
        <f t="shared" si="18"/>
        <v>1</v>
      </c>
      <c r="H259" s="52"/>
      <c r="I259" s="53">
        <f t="shared" si="19"/>
        <v>0</v>
      </c>
      <c r="J259" s="57"/>
      <c r="K259" s="57"/>
      <c r="L259" s="57"/>
      <c r="M259" s="57"/>
      <c r="N259" s="57"/>
      <c r="O259" s="57"/>
      <c r="P259" s="57"/>
      <c r="Q259" s="57"/>
      <c r="R259" s="57"/>
      <c r="S259" s="57"/>
      <c r="T259" s="57"/>
      <c r="U259" s="57"/>
      <c r="V259" s="57"/>
      <c r="W259" s="57"/>
      <c r="X259" s="57"/>
      <c r="Y259" s="57"/>
      <c r="Z259" s="57"/>
    </row>
    <row r="260">
      <c r="A260" s="48" t="s">
        <v>279</v>
      </c>
      <c r="B260" s="35"/>
      <c r="C260" s="37"/>
      <c r="D260" s="36"/>
      <c r="E260" s="49"/>
      <c r="F260" s="50">
        <f t="shared" si="17"/>
        <v>100</v>
      </c>
      <c r="G260" s="51">
        <f t="shared" si="18"/>
        <v>1</v>
      </c>
      <c r="H260" s="52"/>
      <c r="I260" s="53">
        <f t="shared" si="19"/>
        <v>0</v>
      </c>
      <c r="J260" s="57"/>
      <c r="K260" s="57"/>
      <c r="L260" s="57"/>
      <c r="M260" s="57"/>
      <c r="N260" s="57"/>
      <c r="O260" s="57"/>
      <c r="P260" s="57"/>
      <c r="Q260" s="57"/>
      <c r="R260" s="57"/>
      <c r="S260" s="57"/>
      <c r="T260" s="57"/>
      <c r="U260" s="57"/>
      <c r="V260" s="57"/>
      <c r="W260" s="57"/>
      <c r="X260" s="57"/>
      <c r="Y260" s="57"/>
      <c r="Z260" s="57"/>
    </row>
    <row r="261">
      <c r="A261" s="48" t="s">
        <v>280</v>
      </c>
      <c r="B261" s="35"/>
      <c r="C261" s="37"/>
      <c r="D261" s="36"/>
      <c r="E261" s="49"/>
      <c r="F261" s="50">
        <f t="shared" si="17"/>
        <v>100</v>
      </c>
      <c r="G261" s="51">
        <f t="shared" si="18"/>
        <v>1</v>
      </c>
      <c r="H261" s="52"/>
      <c r="I261" s="53">
        <f t="shared" si="19"/>
        <v>0</v>
      </c>
      <c r="J261" s="57"/>
      <c r="K261" s="57"/>
      <c r="L261" s="57"/>
      <c r="M261" s="57"/>
      <c r="N261" s="57"/>
      <c r="O261" s="57"/>
      <c r="P261" s="57"/>
      <c r="Q261" s="57"/>
      <c r="R261" s="57"/>
      <c r="S261" s="57"/>
      <c r="T261" s="57"/>
      <c r="U261" s="57"/>
      <c r="V261" s="57"/>
      <c r="W261" s="57"/>
      <c r="X261" s="57"/>
      <c r="Y261" s="57"/>
      <c r="Z261" s="57"/>
    </row>
    <row r="262">
      <c r="A262" s="48" t="s">
        <v>281</v>
      </c>
      <c r="B262" s="35"/>
      <c r="C262" s="37"/>
      <c r="D262" s="36"/>
      <c r="E262" s="49"/>
      <c r="F262" s="50">
        <f t="shared" si="17"/>
        <v>100</v>
      </c>
      <c r="G262" s="51">
        <f t="shared" si="18"/>
        <v>1</v>
      </c>
      <c r="H262" s="52"/>
      <c r="I262" s="53">
        <f t="shared" si="19"/>
        <v>0</v>
      </c>
      <c r="J262" s="57"/>
      <c r="K262" s="57"/>
      <c r="L262" s="57"/>
      <c r="M262" s="57"/>
      <c r="N262" s="57"/>
      <c r="O262" s="57"/>
      <c r="P262" s="57"/>
      <c r="Q262" s="57"/>
      <c r="R262" s="57"/>
      <c r="S262" s="57"/>
      <c r="T262" s="57"/>
      <c r="U262" s="57"/>
      <c r="V262" s="57"/>
      <c r="W262" s="57"/>
      <c r="X262" s="57"/>
      <c r="Y262" s="57"/>
      <c r="Z262" s="57"/>
    </row>
    <row r="263">
      <c r="A263" s="48" t="s">
        <v>282</v>
      </c>
      <c r="B263" s="35"/>
      <c r="C263" s="37"/>
      <c r="D263" s="36"/>
      <c r="E263" s="49"/>
      <c r="F263" s="50">
        <f t="shared" si="17"/>
        <v>100</v>
      </c>
      <c r="G263" s="51">
        <f t="shared" si="18"/>
        <v>1</v>
      </c>
      <c r="H263" s="52"/>
      <c r="I263" s="53">
        <f t="shared" si="19"/>
        <v>0</v>
      </c>
      <c r="J263" s="57"/>
      <c r="K263" s="57"/>
      <c r="L263" s="57"/>
      <c r="M263" s="57"/>
      <c r="N263" s="57"/>
      <c r="O263" s="57"/>
      <c r="P263" s="57"/>
      <c r="Q263" s="57"/>
      <c r="R263" s="57"/>
      <c r="S263" s="57"/>
      <c r="T263" s="57"/>
      <c r="U263" s="57"/>
      <c r="V263" s="57"/>
      <c r="W263" s="57"/>
      <c r="X263" s="57"/>
      <c r="Y263" s="57"/>
      <c r="Z263" s="57"/>
    </row>
    <row r="264">
      <c r="A264" s="48" t="s">
        <v>283</v>
      </c>
      <c r="B264" s="35"/>
      <c r="C264" s="37"/>
      <c r="D264" s="36"/>
      <c r="E264" s="49"/>
      <c r="F264" s="50">
        <f t="shared" si="17"/>
        <v>100</v>
      </c>
      <c r="G264" s="51">
        <f t="shared" si="18"/>
        <v>1</v>
      </c>
      <c r="H264" s="52"/>
      <c r="I264" s="53">
        <f t="shared" si="19"/>
        <v>0</v>
      </c>
      <c r="J264" s="57"/>
      <c r="K264" s="57"/>
      <c r="L264" s="57"/>
      <c r="M264" s="57"/>
      <c r="N264" s="57"/>
      <c r="O264" s="57"/>
      <c r="P264" s="57"/>
      <c r="Q264" s="57"/>
      <c r="R264" s="57"/>
      <c r="S264" s="57"/>
      <c r="T264" s="57"/>
      <c r="U264" s="57"/>
      <c r="V264" s="57"/>
      <c r="W264" s="57"/>
      <c r="X264" s="57"/>
      <c r="Y264" s="57"/>
      <c r="Z264" s="57"/>
    </row>
    <row r="265">
      <c r="A265" s="48" t="s">
        <v>284</v>
      </c>
      <c r="B265" s="35"/>
      <c r="C265" s="37"/>
      <c r="D265" s="36"/>
      <c r="E265" s="49"/>
      <c r="F265" s="50">
        <f t="shared" si="17"/>
        <v>100</v>
      </c>
      <c r="G265" s="51">
        <f t="shared" si="18"/>
        <v>1</v>
      </c>
      <c r="H265" s="52"/>
      <c r="I265" s="53">
        <f t="shared" si="19"/>
        <v>0</v>
      </c>
      <c r="J265" s="57"/>
      <c r="K265" s="57"/>
      <c r="L265" s="57"/>
      <c r="M265" s="57"/>
      <c r="N265" s="57"/>
      <c r="O265" s="57"/>
      <c r="P265" s="57"/>
      <c r="Q265" s="57"/>
      <c r="R265" s="57"/>
      <c r="S265" s="57"/>
      <c r="T265" s="57"/>
      <c r="U265" s="57"/>
      <c r="V265" s="57"/>
      <c r="W265" s="57"/>
      <c r="X265" s="57"/>
      <c r="Y265" s="57"/>
      <c r="Z265" s="57"/>
    </row>
    <row r="266">
      <c r="A266" s="58"/>
      <c r="B266" s="59"/>
      <c r="C266" s="60"/>
      <c r="D266" s="61"/>
      <c r="E266" s="62"/>
      <c r="F266" s="63"/>
      <c r="G266" s="64"/>
      <c r="H266" s="65"/>
      <c r="I266" s="66"/>
      <c r="J266" s="57"/>
      <c r="K266" s="57"/>
      <c r="L266" s="57"/>
      <c r="M266" s="57"/>
      <c r="N266" s="57"/>
      <c r="O266" s="57"/>
      <c r="P266" s="57"/>
      <c r="Q266" s="57"/>
      <c r="R266" s="57"/>
      <c r="S266" s="57"/>
      <c r="T266" s="57"/>
      <c r="U266" s="57"/>
      <c r="V266" s="57"/>
      <c r="W266" s="57"/>
      <c r="X266" s="57"/>
      <c r="Y266" s="57"/>
      <c r="Z266" s="57"/>
    </row>
    <row r="267">
      <c r="A267" s="48"/>
      <c r="B267" s="35"/>
      <c r="C267" s="37"/>
      <c r="D267" s="36"/>
      <c r="E267" s="49"/>
      <c r="F267" s="50">
        <f t="shared" ref="F267:F276" si="20">100-E267</f>
        <v>100</v>
      </c>
      <c r="G267" s="51">
        <f t="shared" ref="G267:G276" si="21">F267/100</f>
        <v>1</v>
      </c>
      <c r="H267" s="52"/>
      <c r="I267" s="53">
        <f t="shared" ref="I267:I276" si="22">H267/G267</f>
        <v>0</v>
      </c>
      <c r="J267" s="57"/>
      <c r="K267" s="57"/>
      <c r="L267" s="57"/>
      <c r="M267" s="57"/>
      <c r="N267" s="57"/>
      <c r="O267" s="57"/>
      <c r="P267" s="57"/>
      <c r="Q267" s="57"/>
      <c r="R267" s="57"/>
      <c r="S267" s="57"/>
      <c r="T267" s="57"/>
      <c r="U267" s="57"/>
      <c r="V267" s="57"/>
      <c r="W267" s="57"/>
      <c r="X267" s="57"/>
      <c r="Y267" s="57"/>
      <c r="Z267" s="57"/>
    </row>
    <row r="268">
      <c r="A268" s="48"/>
      <c r="B268" s="35"/>
      <c r="C268" s="37"/>
      <c r="D268" s="36"/>
      <c r="E268" s="49"/>
      <c r="F268" s="50">
        <f t="shared" si="20"/>
        <v>100</v>
      </c>
      <c r="G268" s="51">
        <f t="shared" si="21"/>
        <v>1</v>
      </c>
      <c r="H268" s="52"/>
      <c r="I268" s="53">
        <f t="shared" si="22"/>
        <v>0</v>
      </c>
      <c r="J268" s="57"/>
      <c r="K268" s="57"/>
      <c r="L268" s="57"/>
      <c r="M268" s="57"/>
      <c r="N268" s="57"/>
      <c r="O268" s="57"/>
      <c r="P268" s="57"/>
      <c r="Q268" s="57"/>
      <c r="R268" s="57"/>
      <c r="S268" s="57"/>
      <c r="T268" s="57"/>
      <c r="U268" s="57"/>
      <c r="V268" s="57"/>
      <c r="W268" s="57"/>
      <c r="X268" s="57"/>
      <c r="Y268" s="57"/>
      <c r="Z268" s="57"/>
    </row>
    <row r="269">
      <c r="A269" s="48"/>
      <c r="B269" s="35"/>
      <c r="C269" s="37"/>
      <c r="D269" s="36"/>
      <c r="E269" s="49"/>
      <c r="F269" s="50">
        <f t="shared" si="20"/>
        <v>100</v>
      </c>
      <c r="G269" s="51">
        <f t="shared" si="21"/>
        <v>1</v>
      </c>
      <c r="H269" s="52"/>
      <c r="I269" s="53">
        <f t="shared" si="22"/>
        <v>0</v>
      </c>
      <c r="J269" s="57"/>
      <c r="K269" s="57"/>
      <c r="L269" s="57"/>
      <c r="M269" s="57"/>
      <c r="N269" s="57"/>
      <c r="O269" s="57"/>
      <c r="P269" s="57"/>
      <c r="Q269" s="57"/>
      <c r="R269" s="57"/>
      <c r="S269" s="57"/>
      <c r="T269" s="57"/>
      <c r="U269" s="57"/>
      <c r="V269" s="57"/>
      <c r="W269" s="57"/>
      <c r="X269" s="57"/>
      <c r="Y269" s="57"/>
      <c r="Z269" s="57"/>
    </row>
    <row r="270">
      <c r="A270" s="48"/>
      <c r="B270" s="35"/>
      <c r="C270" s="37"/>
      <c r="D270" s="36"/>
      <c r="E270" s="49"/>
      <c r="F270" s="50">
        <f t="shared" si="20"/>
        <v>100</v>
      </c>
      <c r="G270" s="51">
        <f t="shared" si="21"/>
        <v>1</v>
      </c>
      <c r="H270" s="52"/>
      <c r="I270" s="53">
        <f t="shared" si="22"/>
        <v>0</v>
      </c>
      <c r="J270" s="57"/>
      <c r="K270" s="57"/>
      <c r="L270" s="57"/>
      <c r="M270" s="57"/>
      <c r="N270" s="57"/>
      <c r="O270" s="57"/>
      <c r="P270" s="57"/>
      <c r="Q270" s="57"/>
      <c r="R270" s="57"/>
      <c r="S270" s="57"/>
      <c r="T270" s="57"/>
      <c r="U270" s="57"/>
      <c r="V270" s="57"/>
      <c r="W270" s="57"/>
      <c r="X270" s="57"/>
      <c r="Y270" s="57"/>
      <c r="Z270" s="57"/>
    </row>
    <row r="271">
      <c r="A271" s="48"/>
      <c r="B271" s="35"/>
      <c r="C271" s="37"/>
      <c r="D271" s="36"/>
      <c r="E271" s="49"/>
      <c r="F271" s="50">
        <f t="shared" si="20"/>
        <v>100</v>
      </c>
      <c r="G271" s="51">
        <f t="shared" si="21"/>
        <v>1</v>
      </c>
      <c r="H271" s="52"/>
      <c r="I271" s="53">
        <f t="shared" si="22"/>
        <v>0</v>
      </c>
      <c r="J271" s="57"/>
      <c r="K271" s="57"/>
      <c r="L271" s="57"/>
      <c r="M271" s="57"/>
      <c r="N271" s="57"/>
      <c r="O271" s="57"/>
      <c r="P271" s="57"/>
      <c r="Q271" s="57"/>
      <c r="R271" s="57"/>
      <c r="S271" s="57"/>
      <c r="T271" s="57"/>
      <c r="U271" s="57"/>
      <c r="V271" s="57"/>
      <c r="W271" s="57"/>
      <c r="X271" s="57"/>
      <c r="Y271" s="57"/>
      <c r="Z271" s="57"/>
    </row>
    <row r="272">
      <c r="A272" s="48"/>
      <c r="B272" s="35"/>
      <c r="C272" s="37"/>
      <c r="D272" s="36"/>
      <c r="E272" s="49"/>
      <c r="F272" s="50">
        <f t="shared" si="20"/>
        <v>100</v>
      </c>
      <c r="G272" s="51">
        <f t="shared" si="21"/>
        <v>1</v>
      </c>
      <c r="H272" s="52"/>
      <c r="I272" s="53">
        <f t="shared" si="22"/>
        <v>0</v>
      </c>
      <c r="J272" s="57"/>
      <c r="K272" s="57"/>
      <c r="L272" s="57"/>
      <c r="M272" s="57"/>
      <c r="N272" s="57"/>
      <c r="O272" s="57"/>
      <c r="P272" s="57"/>
      <c r="Q272" s="57"/>
      <c r="R272" s="57"/>
      <c r="S272" s="57"/>
      <c r="T272" s="57"/>
      <c r="U272" s="57"/>
      <c r="V272" s="57"/>
      <c r="W272" s="57"/>
      <c r="X272" s="57"/>
      <c r="Y272" s="57"/>
      <c r="Z272" s="57"/>
    </row>
    <row r="273">
      <c r="A273" s="48"/>
      <c r="B273" s="35"/>
      <c r="C273" s="37"/>
      <c r="D273" s="36"/>
      <c r="E273" s="49"/>
      <c r="F273" s="50">
        <f t="shared" si="20"/>
        <v>100</v>
      </c>
      <c r="G273" s="51">
        <f t="shared" si="21"/>
        <v>1</v>
      </c>
      <c r="H273" s="52"/>
      <c r="I273" s="53">
        <f t="shared" si="22"/>
        <v>0</v>
      </c>
      <c r="J273" s="57"/>
      <c r="K273" s="57"/>
      <c r="L273" s="57"/>
      <c r="M273" s="57"/>
      <c r="N273" s="57"/>
      <c r="O273" s="57"/>
      <c r="P273" s="57"/>
      <c r="Q273" s="57"/>
      <c r="R273" s="57"/>
      <c r="S273" s="57"/>
      <c r="T273" s="57"/>
      <c r="U273" s="57"/>
      <c r="V273" s="57"/>
      <c r="W273" s="57"/>
      <c r="X273" s="57"/>
      <c r="Y273" s="57"/>
      <c r="Z273" s="57"/>
    </row>
    <row r="274">
      <c r="A274" s="48"/>
      <c r="B274" s="35"/>
      <c r="C274" s="37"/>
      <c r="D274" s="36"/>
      <c r="E274" s="49"/>
      <c r="F274" s="50">
        <f t="shared" si="20"/>
        <v>100</v>
      </c>
      <c r="G274" s="51">
        <f t="shared" si="21"/>
        <v>1</v>
      </c>
      <c r="H274" s="52"/>
      <c r="I274" s="53">
        <f t="shared" si="22"/>
        <v>0</v>
      </c>
      <c r="J274" s="57"/>
      <c r="K274" s="57"/>
      <c r="L274" s="57"/>
      <c r="M274" s="57"/>
      <c r="N274" s="57"/>
      <c r="O274" s="57"/>
      <c r="P274" s="57"/>
      <c r="Q274" s="57"/>
      <c r="R274" s="57"/>
      <c r="S274" s="57"/>
      <c r="T274" s="57"/>
      <c r="U274" s="57"/>
      <c r="V274" s="57"/>
      <c r="W274" s="57"/>
      <c r="X274" s="57"/>
      <c r="Y274" s="57"/>
      <c r="Z274" s="57"/>
    </row>
    <row r="275">
      <c r="A275" s="48"/>
      <c r="B275" s="35"/>
      <c r="C275" s="37"/>
      <c r="D275" s="36"/>
      <c r="E275" s="49"/>
      <c r="F275" s="50">
        <f t="shared" si="20"/>
        <v>100</v>
      </c>
      <c r="G275" s="51">
        <f t="shared" si="21"/>
        <v>1</v>
      </c>
      <c r="H275" s="52"/>
      <c r="I275" s="53">
        <f t="shared" si="22"/>
        <v>0</v>
      </c>
      <c r="J275" s="57"/>
      <c r="K275" s="57"/>
      <c r="L275" s="57"/>
      <c r="M275" s="57"/>
      <c r="N275" s="57"/>
      <c r="O275" s="57"/>
      <c r="P275" s="57"/>
      <c r="Q275" s="57"/>
      <c r="R275" s="57"/>
      <c r="S275" s="57"/>
      <c r="T275" s="57"/>
      <c r="U275" s="57"/>
      <c r="V275" s="57"/>
      <c r="W275" s="57"/>
      <c r="X275" s="57"/>
      <c r="Y275" s="57"/>
      <c r="Z275" s="57"/>
    </row>
    <row r="276">
      <c r="A276" s="48"/>
      <c r="B276" s="35"/>
      <c r="C276" s="37"/>
      <c r="D276" s="36"/>
      <c r="E276" s="49"/>
      <c r="F276" s="50">
        <f t="shared" si="20"/>
        <v>100</v>
      </c>
      <c r="G276" s="51">
        <f t="shared" si="21"/>
        <v>1</v>
      </c>
      <c r="H276" s="52"/>
      <c r="I276" s="53">
        <f t="shared" si="22"/>
        <v>0</v>
      </c>
      <c r="J276" s="57"/>
      <c r="K276" s="57"/>
      <c r="L276" s="57"/>
      <c r="M276" s="57"/>
      <c r="N276" s="57"/>
      <c r="O276" s="57"/>
      <c r="P276" s="57"/>
      <c r="Q276" s="57"/>
      <c r="R276" s="57"/>
      <c r="S276" s="57"/>
      <c r="T276" s="57"/>
      <c r="U276" s="57"/>
      <c r="V276" s="57"/>
      <c r="W276" s="57"/>
      <c r="X276" s="57"/>
      <c r="Y276" s="57"/>
      <c r="Z276" s="57"/>
    </row>
    <row r="277">
      <c r="A277" s="58"/>
      <c r="B277" s="59"/>
      <c r="C277" s="60"/>
      <c r="D277" s="61"/>
      <c r="E277" s="62"/>
      <c r="F277" s="63"/>
      <c r="G277" s="64"/>
      <c r="H277" s="65"/>
      <c r="I277" s="66"/>
      <c r="J277" s="57"/>
      <c r="K277" s="57"/>
      <c r="L277" s="57"/>
      <c r="M277" s="57"/>
      <c r="N277" s="57"/>
      <c r="O277" s="57"/>
      <c r="P277" s="57"/>
      <c r="Q277" s="57"/>
      <c r="R277" s="57"/>
      <c r="S277" s="57"/>
      <c r="T277" s="57"/>
      <c r="U277" s="57"/>
      <c r="V277" s="57"/>
      <c r="W277" s="57"/>
      <c r="X277" s="57"/>
      <c r="Y277" s="57"/>
      <c r="Z277" s="57"/>
    </row>
    <row r="278">
      <c r="A278" s="48"/>
      <c r="B278" s="35"/>
      <c r="C278" s="37"/>
      <c r="D278" s="36"/>
      <c r="E278" s="49"/>
      <c r="F278" s="50">
        <f t="shared" ref="F278:F286" si="23">100-E278</f>
        <v>100</v>
      </c>
      <c r="G278" s="51">
        <f t="shared" ref="G278:G286" si="24">F278/100</f>
        <v>1</v>
      </c>
      <c r="H278" s="52"/>
      <c r="I278" s="53">
        <f t="shared" ref="I278:I286" si="25">H278/G278</f>
        <v>0</v>
      </c>
      <c r="J278" s="57"/>
      <c r="K278" s="57"/>
      <c r="L278" s="57"/>
      <c r="M278" s="57"/>
      <c r="N278" s="57"/>
      <c r="O278" s="57"/>
      <c r="P278" s="57"/>
      <c r="Q278" s="57"/>
      <c r="R278" s="57"/>
      <c r="S278" s="57"/>
      <c r="T278" s="57"/>
      <c r="U278" s="57"/>
      <c r="V278" s="57"/>
      <c r="W278" s="57"/>
      <c r="X278" s="57"/>
      <c r="Y278" s="57"/>
      <c r="Z278" s="57"/>
    </row>
    <row r="279">
      <c r="A279" s="48"/>
      <c r="B279" s="35"/>
      <c r="C279" s="37"/>
      <c r="D279" s="36"/>
      <c r="E279" s="49"/>
      <c r="F279" s="50">
        <f t="shared" si="23"/>
        <v>100</v>
      </c>
      <c r="G279" s="51">
        <f t="shared" si="24"/>
        <v>1</v>
      </c>
      <c r="H279" s="52"/>
      <c r="I279" s="53">
        <f t="shared" si="25"/>
        <v>0</v>
      </c>
      <c r="J279" s="57"/>
      <c r="K279" s="57"/>
      <c r="L279" s="57"/>
      <c r="M279" s="57"/>
      <c r="N279" s="57"/>
      <c r="O279" s="57"/>
      <c r="P279" s="57"/>
      <c r="Q279" s="57"/>
      <c r="R279" s="57"/>
      <c r="S279" s="57"/>
      <c r="T279" s="57"/>
      <c r="U279" s="57"/>
      <c r="V279" s="57"/>
      <c r="W279" s="57"/>
      <c r="X279" s="57"/>
      <c r="Y279" s="57"/>
      <c r="Z279" s="57"/>
    </row>
    <row r="280">
      <c r="A280" s="48"/>
      <c r="B280" s="35"/>
      <c r="C280" s="37"/>
      <c r="D280" s="36"/>
      <c r="E280" s="49"/>
      <c r="F280" s="50">
        <f t="shared" si="23"/>
        <v>100</v>
      </c>
      <c r="G280" s="51">
        <f t="shared" si="24"/>
        <v>1</v>
      </c>
      <c r="H280" s="52"/>
      <c r="I280" s="53">
        <f t="shared" si="25"/>
        <v>0</v>
      </c>
      <c r="J280" s="57"/>
      <c r="K280" s="57"/>
      <c r="L280" s="57"/>
      <c r="M280" s="57"/>
      <c r="N280" s="57"/>
      <c r="O280" s="57"/>
      <c r="P280" s="57"/>
      <c r="Q280" s="57"/>
      <c r="R280" s="57"/>
      <c r="S280" s="57"/>
      <c r="T280" s="57"/>
      <c r="U280" s="57"/>
      <c r="V280" s="57"/>
      <c r="W280" s="57"/>
      <c r="X280" s="57"/>
      <c r="Y280" s="57"/>
      <c r="Z280" s="57"/>
    </row>
    <row r="281">
      <c r="A281" s="48"/>
      <c r="B281" s="35"/>
      <c r="C281" s="37"/>
      <c r="D281" s="36"/>
      <c r="E281" s="49"/>
      <c r="F281" s="50">
        <f t="shared" si="23"/>
        <v>100</v>
      </c>
      <c r="G281" s="51">
        <f t="shared" si="24"/>
        <v>1</v>
      </c>
      <c r="H281" s="52"/>
      <c r="I281" s="53">
        <f t="shared" si="25"/>
        <v>0</v>
      </c>
      <c r="J281" s="57"/>
      <c r="K281" s="57"/>
      <c r="L281" s="57"/>
      <c r="M281" s="57"/>
      <c r="N281" s="57"/>
      <c r="O281" s="57"/>
      <c r="P281" s="57"/>
      <c r="Q281" s="57"/>
      <c r="R281" s="57"/>
      <c r="S281" s="57"/>
      <c r="T281" s="57"/>
      <c r="U281" s="57"/>
      <c r="V281" s="57"/>
      <c r="W281" s="57"/>
      <c r="X281" s="57"/>
      <c r="Y281" s="57"/>
      <c r="Z281" s="57"/>
    </row>
    <row r="282">
      <c r="A282" s="48"/>
      <c r="B282" s="35"/>
      <c r="C282" s="37"/>
      <c r="D282" s="36"/>
      <c r="E282" s="49"/>
      <c r="F282" s="50">
        <f t="shared" si="23"/>
        <v>100</v>
      </c>
      <c r="G282" s="51">
        <f t="shared" si="24"/>
        <v>1</v>
      </c>
      <c r="H282" s="52"/>
      <c r="I282" s="53">
        <f t="shared" si="25"/>
        <v>0</v>
      </c>
      <c r="J282" s="57"/>
      <c r="K282" s="57"/>
      <c r="L282" s="57"/>
      <c r="M282" s="57"/>
      <c r="N282" s="57"/>
      <c r="O282" s="57"/>
      <c r="P282" s="57"/>
      <c r="Q282" s="57"/>
      <c r="R282" s="57"/>
      <c r="S282" s="57"/>
      <c r="T282" s="57"/>
      <c r="U282" s="57"/>
      <c r="V282" s="57"/>
      <c r="W282" s="57"/>
      <c r="X282" s="57"/>
      <c r="Y282" s="57"/>
      <c r="Z282" s="57"/>
    </row>
    <row r="283">
      <c r="A283" s="48"/>
      <c r="B283" s="35"/>
      <c r="C283" s="37"/>
      <c r="D283" s="36"/>
      <c r="E283" s="49"/>
      <c r="F283" s="50">
        <f t="shared" si="23"/>
        <v>100</v>
      </c>
      <c r="G283" s="51">
        <f t="shared" si="24"/>
        <v>1</v>
      </c>
      <c r="H283" s="52"/>
      <c r="I283" s="53">
        <f t="shared" si="25"/>
        <v>0</v>
      </c>
      <c r="J283" s="57"/>
      <c r="K283" s="57"/>
      <c r="L283" s="57"/>
      <c r="M283" s="57"/>
      <c r="N283" s="57"/>
      <c r="O283" s="57"/>
      <c r="P283" s="57"/>
      <c r="Q283" s="57"/>
      <c r="R283" s="57"/>
      <c r="S283" s="57"/>
      <c r="T283" s="57"/>
      <c r="U283" s="57"/>
      <c r="V283" s="57"/>
      <c r="W283" s="57"/>
      <c r="X283" s="57"/>
      <c r="Y283" s="57"/>
      <c r="Z283" s="57"/>
    </row>
    <row r="284">
      <c r="A284" s="48"/>
      <c r="B284" s="35"/>
      <c r="C284" s="37"/>
      <c r="D284" s="36"/>
      <c r="E284" s="49"/>
      <c r="F284" s="50">
        <f t="shared" si="23"/>
        <v>100</v>
      </c>
      <c r="G284" s="51">
        <f t="shared" si="24"/>
        <v>1</v>
      </c>
      <c r="H284" s="52"/>
      <c r="I284" s="53">
        <f t="shared" si="25"/>
        <v>0</v>
      </c>
      <c r="J284" s="57"/>
      <c r="K284" s="57"/>
      <c r="L284" s="57"/>
      <c r="M284" s="57"/>
      <c r="N284" s="57"/>
      <c r="O284" s="57"/>
      <c r="P284" s="57"/>
      <c r="Q284" s="57"/>
      <c r="R284" s="57"/>
      <c r="S284" s="57"/>
      <c r="T284" s="57"/>
      <c r="U284" s="57"/>
      <c r="V284" s="57"/>
      <c r="W284" s="57"/>
      <c r="X284" s="57"/>
      <c r="Y284" s="57"/>
      <c r="Z284" s="57"/>
    </row>
    <row r="285">
      <c r="A285" s="48"/>
      <c r="B285" s="35"/>
      <c r="C285" s="37"/>
      <c r="D285" s="36"/>
      <c r="E285" s="49"/>
      <c r="F285" s="50">
        <f t="shared" si="23"/>
        <v>100</v>
      </c>
      <c r="G285" s="51">
        <f t="shared" si="24"/>
        <v>1</v>
      </c>
      <c r="H285" s="52"/>
      <c r="I285" s="53">
        <f t="shared" si="25"/>
        <v>0</v>
      </c>
      <c r="J285" s="57"/>
      <c r="K285" s="57"/>
      <c r="L285" s="57"/>
      <c r="M285" s="57"/>
      <c r="N285" s="57"/>
      <c r="O285" s="57"/>
      <c r="P285" s="57"/>
      <c r="Q285" s="57"/>
      <c r="R285" s="57"/>
      <c r="S285" s="57"/>
      <c r="T285" s="57"/>
      <c r="U285" s="57"/>
      <c r="V285" s="57"/>
      <c r="W285" s="57"/>
      <c r="X285" s="57"/>
      <c r="Y285" s="57"/>
      <c r="Z285" s="57"/>
    </row>
    <row r="286">
      <c r="A286" s="48"/>
      <c r="B286" s="35"/>
      <c r="C286" s="37"/>
      <c r="D286" s="36"/>
      <c r="E286" s="49"/>
      <c r="F286" s="50">
        <f t="shared" si="23"/>
        <v>100</v>
      </c>
      <c r="G286" s="51">
        <f t="shared" si="24"/>
        <v>1</v>
      </c>
      <c r="H286" s="52"/>
      <c r="I286" s="53">
        <f t="shared" si="25"/>
        <v>0</v>
      </c>
      <c r="J286" s="57"/>
      <c r="K286" s="57"/>
      <c r="L286" s="57"/>
      <c r="M286" s="57"/>
      <c r="N286" s="57"/>
      <c r="O286" s="57"/>
      <c r="P286" s="57"/>
      <c r="Q286" s="57"/>
      <c r="R286" s="57"/>
      <c r="S286" s="57"/>
      <c r="T286" s="57"/>
      <c r="U286" s="57"/>
      <c r="V286" s="57"/>
      <c r="W286" s="57"/>
      <c r="X286" s="57"/>
      <c r="Y286" s="57"/>
      <c r="Z286" s="57"/>
    </row>
    <row r="287">
      <c r="A287" s="58"/>
      <c r="B287" s="59"/>
      <c r="C287" s="60"/>
      <c r="D287" s="61"/>
      <c r="E287" s="62"/>
      <c r="F287" s="63"/>
      <c r="G287" s="64"/>
      <c r="H287" s="65"/>
      <c r="I287" s="66"/>
      <c r="J287" s="57"/>
      <c r="K287" s="57"/>
      <c r="L287" s="57"/>
      <c r="M287" s="57"/>
      <c r="N287" s="57"/>
      <c r="O287" s="57"/>
      <c r="P287" s="57"/>
      <c r="Q287" s="57"/>
      <c r="R287" s="57"/>
      <c r="S287" s="57"/>
      <c r="T287" s="57"/>
      <c r="U287" s="57"/>
      <c r="V287" s="57"/>
      <c r="W287" s="57"/>
      <c r="X287" s="57"/>
      <c r="Y287" s="57"/>
      <c r="Z287" s="57"/>
    </row>
    <row r="288">
      <c r="A288" s="48"/>
      <c r="B288" s="35"/>
      <c r="C288" s="37"/>
      <c r="D288" s="36"/>
      <c r="E288" s="49"/>
      <c r="F288" s="50">
        <f t="shared" ref="F288:F297" si="26">100-E288</f>
        <v>100</v>
      </c>
      <c r="G288" s="51">
        <f t="shared" ref="G288:G297" si="27">F288/100</f>
        <v>1</v>
      </c>
      <c r="H288" s="52"/>
      <c r="I288" s="53">
        <f t="shared" ref="I288:I297" si="28">H288/G288</f>
        <v>0</v>
      </c>
      <c r="J288" s="57"/>
      <c r="K288" s="57"/>
      <c r="L288" s="57"/>
      <c r="M288" s="57"/>
      <c r="N288" s="57"/>
      <c r="O288" s="57"/>
      <c r="P288" s="57"/>
      <c r="Q288" s="57"/>
      <c r="R288" s="57"/>
      <c r="S288" s="57"/>
      <c r="T288" s="57"/>
      <c r="U288" s="57"/>
      <c r="V288" s="57"/>
      <c r="W288" s="57"/>
      <c r="X288" s="57"/>
      <c r="Y288" s="57"/>
      <c r="Z288" s="57"/>
    </row>
    <row r="289">
      <c r="A289" s="48"/>
      <c r="B289" s="35"/>
      <c r="C289" s="37"/>
      <c r="D289" s="36"/>
      <c r="E289" s="49"/>
      <c r="F289" s="50">
        <f t="shared" si="26"/>
        <v>100</v>
      </c>
      <c r="G289" s="51">
        <f t="shared" si="27"/>
        <v>1</v>
      </c>
      <c r="H289" s="52"/>
      <c r="I289" s="53">
        <f t="shared" si="28"/>
        <v>0</v>
      </c>
      <c r="J289" s="57"/>
      <c r="K289" s="57"/>
      <c r="L289" s="57"/>
      <c r="M289" s="57"/>
      <c r="N289" s="57"/>
      <c r="O289" s="57"/>
      <c r="P289" s="57"/>
      <c r="Q289" s="57"/>
      <c r="R289" s="57"/>
      <c r="S289" s="57"/>
      <c r="T289" s="57"/>
      <c r="U289" s="57"/>
      <c r="V289" s="57"/>
      <c r="W289" s="57"/>
      <c r="X289" s="57"/>
      <c r="Y289" s="57"/>
      <c r="Z289" s="57"/>
    </row>
    <row r="290">
      <c r="A290" s="48"/>
      <c r="B290" s="35"/>
      <c r="C290" s="37"/>
      <c r="D290" s="36"/>
      <c r="E290" s="49"/>
      <c r="F290" s="50">
        <f t="shared" si="26"/>
        <v>100</v>
      </c>
      <c r="G290" s="51">
        <f t="shared" si="27"/>
        <v>1</v>
      </c>
      <c r="H290" s="52"/>
      <c r="I290" s="53">
        <f t="shared" si="28"/>
        <v>0</v>
      </c>
      <c r="J290" s="57"/>
      <c r="K290" s="57"/>
      <c r="L290" s="57"/>
      <c r="M290" s="57"/>
      <c r="N290" s="57"/>
      <c r="O290" s="57"/>
      <c r="P290" s="57"/>
      <c r="Q290" s="57"/>
      <c r="R290" s="57"/>
      <c r="S290" s="57"/>
      <c r="T290" s="57"/>
      <c r="U290" s="57"/>
      <c r="V290" s="57"/>
      <c r="W290" s="57"/>
      <c r="X290" s="57"/>
      <c r="Y290" s="57"/>
      <c r="Z290" s="57"/>
    </row>
    <row r="291">
      <c r="A291" s="48"/>
      <c r="B291" s="35"/>
      <c r="C291" s="37"/>
      <c r="D291" s="36"/>
      <c r="E291" s="49"/>
      <c r="F291" s="50">
        <f t="shared" si="26"/>
        <v>100</v>
      </c>
      <c r="G291" s="51">
        <f t="shared" si="27"/>
        <v>1</v>
      </c>
      <c r="H291" s="52"/>
      <c r="I291" s="53">
        <f t="shared" si="28"/>
        <v>0</v>
      </c>
      <c r="J291" s="57"/>
      <c r="K291" s="57"/>
      <c r="L291" s="57"/>
      <c r="M291" s="57"/>
      <c r="N291" s="57"/>
      <c r="O291" s="57"/>
      <c r="P291" s="57"/>
      <c r="Q291" s="57"/>
      <c r="R291" s="57"/>
      <c r="S291" s="57"/>
      <c r="T291" s="57"/>
      <c r="U291" s="57"/>
      <c r="V291" s="57"/>
      <c r="W291" s="57"/>
      <c r="X291" s="57"/>
      <c r="Y291" s="57"/>
      <c r="Z291" s="57"/>
    </row>
    <row r="292">
      <c r="A292" s="48"/>
      <c r="B292" s="35"/>
      <c r="C292" s="37"/>
      <c r="D292" s="36"/>
      <c r="E292" s="49"/>
      <c r="F292" s="50">
        <f t="shared" si="26"/>
        <v>100</v>
      </c>
      <c r="G292" s="51">
        <f t="shared" si="27"/>
        <v>1</v>
      </c>
      <c r="H292" s="52"/>
      <c r="I292" s="53">
        <f t="shared" si="28"/>
        <v>0</v>
      </c>
      <c r="J292" s="57"/>
      <c r="K292" s="57"/>
      <c r="L292" s="57"/>
      <c r="M292" s="57"/>
      <c r="N292" s="57"/>
      <c r="O292" s="57"/>
      <c r="P292" s="57"/>
      <c r="Q292" s="57"/>
      <c r="R292" s="57"/>
      <c r="S292" s="57"/>
      <c r="T292" s="57"/>
      <c r="U292" s="57"/>
      <c r="V292" s="57"/>
      <c r="W292" s="57"/>
      <c r="X292" s="57"/>
      <c r="Y292" s="57"/>
      <c r="Z292" s="57"/>
    </row>
    <row r="293">
      <c r="A293" s="48"/>
      <c r="B293" s="35"/>
      <c r="C293" s="37"/>
      <c r="D293" s="36"/>
      <c r="E293" s="49"/>
      <c r="F293" s="50">
        <f t="shared" si="26"/>
        <v>100</v>
      </c>
      <c r="G293" s="51">
        <f t="shared" si="27"/>
        <v>1</v>
      </c>
      <c r="H293" s="52"/>
      <c r="I293" s="53">
        <f t="shared" si="28"/>
        <v>0</v>
      </c>
      <c r="J293" s="57"/>
      <c r="K293" s="57"/>
      <c r="L293" s="57"/>
      <c r="M293" s="57"/>
      <c r="N293" s="57"/>
      <c r="O293" s="57"/>
      <c r="P293" s="57"/>
      <c r="Q293" s="57"/>
      <c r="R293" s="57"/>
      <c r="S293" s="57"/>
      <c r="T293" s="57"/>
      <c r="U293" s="57"/>
      <c r="V293" s="57"/>
      <c r="W293" s="57"/>
      <c r="X293" s="57"/>
      <c r="Y293" s="57"/>
      <c r="Z293" s="57"/>
    </row>
    <row r="294">
      <c r="A294" s="48"/>
      <c r="B294" s="35"/>
      <c r="C294" s="37"/>
      <c r="D294" s="36"/>
      <c r="E294" s="49"/>
      <c r="F294" s="50">
        <f t="shared" si="26"/>
        <v>100</v>
      </c>
      <c r="G294" s="51">
        <f t="shared" si="27"/>
        <v>1</v>
      </c>
      <c r="H294" s="52"/>
      <c r="I294" s="53">
        <f t="shared" si="28"/>
        <v>0</v>
      </c>
      <c r="J294" s="57"/>
      <c r="K294" s="57"/>
      <c r="L294" s="57"/>
      <c r="M294" s="57"/>
      <c r="N294" s="57"/>
      <c r="O294" s="57"/>
      <c r="P294" s="57"/>
      <c r="Q294" s="57"/>
      <c r="R294" s="57"/>
      <c r="S294" s="57"/>
      <c r="T294" s="57"/>
      <c r="U294" s="57"/>
      <c r="V294" s="57"/>
      <c r="W294" s="57"/>
      <c r="X294" s="57"/>
      <c r="Y294" s="57"/>
      <c r="Z294" s="57"/>
    </row>
    <row r="295">
      <c r="A295" s="48"/>
      <c r="B295" s="35"/>
      <c r="C295" s="37"/>
      <c r="D295" s="36"/>
      <c r="E295" s="49"/>
      <c r="F295" s="50">
        <f t="shared" si="26"/>
        <v>100</v>
      </c>
      <c r="G295" s="51">
        <f t="shared" si="27"/>
        <v>1</v>
      </c>
      <c r="H295" s="52"/>
      <c r="I295" s="53">
        <f t="shared" si="28"/>
        <v>0</v>
      </c>
      <c r="J295" s="57"/>
      <c r="K295" s="57"/>
      <c r="L295" s="57"/>
      <c r="M295" s="57"/>
      <c r="N295" s="57"/>
      <c r="O295" s="57"/>
      <c r="P295" s="57"/>
      <c r="Q295" s="57"/>
      <c r="R295" s="57"/>
      <c r="S295" s="57"/>
      <c r="T295" s="57"/>
      <c r="U295" s="57"/>
      <c r="V295" s="57"/>
      <c r="W295" s="57"/>
      <c r="X295" s="57"/>
      <c r="Y295" s="57"/>
      <c r="Z295" s="57"/>
    </row>
    <row r="296">
      <c r="A296" s="48"/>
      <c r="B296" s="35"/>
      <c r="C296" s="37"/>
      <c r="D296" s="36"/>
      <c r="E296" s="49"/>
      <c r="F296" s="50">
        <f t="shared" si="26"/>
        <v>100</v>
      </c>
      <c r="G296" s="51">
        <f t="shared" si="27"/>
        <v>1</v>
      </c>
      <c r="H296" s="52"/>
      <c r="I296" s="53">
        <f t="shared" si="28"/>
        <v>0</v>
      </c>
      <c r="J296" s="57"/>
      <c r="K296" s="57"/>
      <c r="L296" s="57"/>
      <c r="M296" s="57"/>
      <c r="N296" s="57"/>
      <c r="O296" s="57"/>
      <c r="P296" s="57"/>
      <c r="Q296" s="57"/>
      <c r="R296" s="57"/>
      <c r="S296" s="57"/>
      <c r="T296" s="57"/>
      <c r="U296" s="57"/>
      <c r="V296" s="57"/>
      <c r="W296" s="57"/>
      <c r="X296" s="57"/>
      <c r="Y296" s="57"/>
      <c r="Z296" s="57"/>
    </row>
    <row r="297">
      <c r="A297" s="48"/>
      <c r="B297" s="35"/>
      <c r="C297" s="37"/>
      <c r="D297" s="36"/>
      <c r="E297" s="49"/>
      <c r="F297" s="50">
        <f t="shared" si="26"/>
        <v>100</v>
      </c>
      <c r="G297" s="51">
        <f t="shared" si="27"/>
        <v>1</v>
      </c>
      <c r="H297" s="52"/>
      <c r="I297" s="53">
        <f t="shared" si="28"/>
        <v>0</v>
      </c>
      <c r="J297" s="57"/>
      <c r="K297" s="57"/>
      <c r="L297" s="57"/>
      <c r="M297" s="57"/>
      <c r="N297" s="57"/>
      <c r="O297" s="57"/>
      <c r="P297" s="57"/>
      <c r="Q297" s="57"/>
      <c r="R297" s="57"/>
      <c r="S297" s="57"/>
      <c r="T297" s="57"/>
      <c r="U297" s="57"/>
      <c r="V297" s="57"/>
      <c r="W297" s="57"/>
      <c r="X297" s="57"/>
      <c r="Y297" s="57"/>
      <c r="Z297" s="57"/>
    </row>
    <row r="298">
      <c r="A298" s="58"/>
      <c r="B298" s="59"/>
      <c r="C298" s="60"/>
      <c r="D298" s="61"/>
      <c r="E298" s="62"/>
      <c r="F298" s="63"/>
      <c r="G298" s="64"/>
      <c r="H298" s="65"/>
      <c r="I298" s="66"/>
      <c r="J298" s="57"/>
      <c r="K298" s="57"/>
      <c r="L298" s="57"/>
      <c r="M298" s="57"/>
      <c r="N298" s="57"/>
      <c r="O298" s="57"/>
      <c r="P298" s="57"/>
      <c r="Q298" s="57"/>
      <c r="R298" s="57"/>
      <c r="S298" s="57"/>
      <c r="T298" s="57"/>
      <c r="U298" s="57"/>
      <c r="V298" s="57"/>
      <c r="W298" s="57"/>
      <c r="X298" s="57"/>
      <c r="Y298" s="57"/>
      <c r="Z298" s="57"/>
    </row>
    <row r="299">
      <c r="A299" s="48"/>
      <c r="B299" s="35"/>
      <c r="C299" s="37"/>
      <c r="D299" s="36"/>
      <c r="E299" s="49"/>
      <c r="F299" s="50">
        <f t="shared" ref="F299:F311" si="29">100-E299</f>
        <v>100</v>
      </c>
      <c r="G299" s="51">
        <f t="shared" ref="G299:G311" si="30">F299/100</f>
        <v>1</v>
      </c>
      <c r="H299" s="52"/>
      <c r="I299" s="53">
        <f t="shared" ref="I299:I311" si="31">H299/G299</f>
        <v>0</v>
      </c>
      <c r="J299" s="57"/>
      <c r="K299" s="57"/>
      <c r="L299" s="57"/>
      <c r="M299" s="57"/>
      <c r="N299" s="57"/>
      <c r="O299" s="57"/>
      <c r="P299" s="57"/>
      <c r="Q299" s="57"/>
      <c r="R299" s="57"/>
      <c r="S299" s="57"/>
      <c r="T299" s="57"/>
      <c r="U299" s="57"/>
      <c r="V299" s="57"/>
      <c r="W299" s="57"/>
      <c r="X299" s="57"/>
      <c r="Y299" s="57"/>
      <c r="Z299" s="57"/>
    </row>
    <row r="300">
      <c r="A300" s="48"/>
      <c r="B300" s="35"/>
      <c r="C300" s="37"/>
      <c r="D300" s="36"/>
      <c r="E300" s="49"/>
      <c r="F300" s="50">
        <f t="shared" si="29"/>
        <v>100</v>
      </c>
      <c r="G300" s="51">
        <f t="shared" si="30"/>
        <v>1</v>
      </c>
      <c r="H300" s="52"/>
      <c r="I300" s="53">
        <f t="shared" si="31"/>
        <v>0</v>
      </c>
      <c r="J300" s="57"/>
      <c r="K300" s="57"/>
      <c r="L300" s="57"/>
      <c r="M300" s="57"/>
      <c r="N300" s="57"/>
      <c r="O300" s="57"/>
      <c r="P300" s="57"/>
      <c r="Q300" s="57"/>
      <c r="R300" s="57"/>
      <c r="S300" s="57"/>
      <c r="T300" s="57"/>
      <c r="U300" s="57"/>
      <c r="V300" s="57"/>
      <c r="W300" s="57"/>
      <c r="X300" s="57"/>
      <c r="Y300" s="57"/>
      <c r="Z300" s="57"/>
    </row>
    <row r="301">
      <c r="A301" s="48"/>
      <c r="B301" s="35"/>
      <c r="C301" s="37"/>
      <c r="D301" s="36"/>
      <c r="E301" s="49"/>
      <c r="F301" s="50">
        <f t="shared" si="29"/>
        <v>100</v>
      </c>
      <c r="G301" s="51">
        <f t="shared" si="30"/>
        <v>1</v>
      </c>
      <c r="H301" s="52"/>
      <c r="I301" s="53">
        <f t="shared" si="31"/>
        <v>0</v>
      </c>
      <c r="J301" s="57"/>
      <c r="K301" s="57"/>
      <c r="L301" s="57"/>
      <c r="M301" s="57"/>
      <c r="N301" s="57"/>
      <c r="O301" s="57"/>
      <c r="P301" s="57"/>
      <c r="Q301" s="57"/>
      <c r="R301" s="57"/>
      <c r="S301" s="57"/>
      <c r="T301" s="57"/>
      <c r="U301" s="57"/>
      <c r="V301" s="57"/>
      <c r="W301" s="57"/>
      <c r="X301" s="57"/>
      <c r="Y301" s="57"/>
      <c r="Z301" s="57"/>
    </row>
    <row r="302">
      <c r="A302" s="48"/>
      <c r="B302" s="35"/>
      <c r="C302" s="37"/>
      <c r="D302" s="36"/>
      <c r="E302" s="49"/>
      <c r="F302" s="50">
        <f t="shared" si="29"/>
        <v>100</v>
      </c>
      <c r="G302" s="51">
        <f t="shared" si="30"/>
        <v>1</v>
      </c>
      <c r="H302" s="52"/>
      <c r="I302" s="53">
        <f t="shared" si="31"/>
        <v>0</v>
      </c>
      <c r="J302" s="57"/>
      <c r="K302" s="57"/>
      <c r="L302" s="57"/>
      <c r="M302" s="57"/>
      <c r="N302" s="57"/>
      <c r="O302" s="57"/>
      <c r="P302" s="57"/>
      <c r="Q302" s="57"/>
      <c r="R302" s="57"/>
      <c r="S302" s="57"/>
      <c r="T302" s="57"/>
      <c r="U302" s="57"/>
      <c r="V302" s="57"/>
      <c r="W302" s="57"/>
      <c r="X302" s="57"/>
      <c r="Y302" s="57"/>
      <c r="Z302" s="57"/>
    </row>
    <row r="303">
      <c r="A303" s="48"/>
      <c r="B303" s="35"/>
      <c r="C303" s="37"/>
      <c r="D303" s="36"/>
      <c r="E303" s="49"/>
      <c r="F303" s="50">
        <f t="shared" si="29"/>
        <v>100</v>
      </c>
      <c r="G303" s="51">
        <f t="shared" si="30"/>
        <v>1</v>
      </c>
      <c r="H303" s="52"/>
      <c r="I303" s="53">
        <f t="shared" si="31"/>
        <v>0</v>
      </c>
      <c r="J303" s="57"/>
      <c r="K303" s="57"/>
      <c r="L303" s="57"/>
      <c r="M303" s="57"/>
      <c r="N303" s="57"/>
      <c r="O303" s="57"/>
      <c r="P303" s="57"/>
      <c r="Q303" s="57"/>
      <c r="R303" s="57"/>
      <c r="S303" s="57"/>
      <c r="T303" s="57"/>
      <c r="U303" s="57"/>
      <c r="V303" s="57"/>
      <c r="W303" s="57"/>
      <c r="X303" s="57"/>
      <c r="Y303" s="57"/>
      <c r="Z303" s="57"/>
    </row>
    <row r="304">
      <c r="A304" s="48"/>
      <c r="B304" s="35"/>
      <c r="C304" s="37"/>
      <c r="D304" s="36"/>
      <c r="E304" s="49"/>
      <c r="F304" s="50">
        <f t="shared" si="29"/>
        <v>100</v>
      </c>
      <c r="G304" s="51">
        <f t="shared" si="30"/>
        <v>1</v>
      </c>
      <c r="H304" s="52"/>
      <c r="I304" s="53">
        <f t="shared" si="31"/>
        <v>0</v>
      </c>
      <c r="J304" s="57"/>
      <c r="K304" s="57"/>
      <c r="L304" s="57"/>
      <c r="M304" s="57"/>
      <c r="N304" s="57"/>
      <c r="O304" s="57"/>
      <c r="P304" s="57"/>
      <c r="Q304" s="57"/>
      <c r="R304" s="57"/>
      <c r="S304" s="57"/>
      <c r="T304" s="57"/>
      <c r="U304" s="57"/>
      <c r="V304" s="57"/>
      <c r="W304" s="57"/>
      <c r="X304" s="57"/>
      <c r="Y304" s="57"/>
      <c r="Z304" s="57"/>
    </row>
    <row r="305">
      <c r="A305" s="48"/>
      <c r="B305" s="35"/>
      <c r="C305" s="37"/>
      <c r="D305" s="36"/>
      <c r="E305" s="49"/>
      <c r="F305" s="50">
        <f t="shared" si="29"/>
        <v>100</v>
      </c>
      <c r="G305" s="51">
        <f t="shared" si="30"/>
        <v>1</v>
      </c>
      <c r="H305" s="52"/>
      <c r="I305" s="53">
        <f t="shared" si="31"/>
        <v>0</v>
      </c>
      <c r="J305" s="57"/>
      <c r="K305" s="57"/>
      <c r="L305" s="57"/>
      <c r="M305" s="57"/>
      <c r="N305" s="57"/>
      <c r="O305" s="57"/>
      <c r="P305" s="57"/>
      <c r="Q305" s="57"/>
      <c r="R305" s="57"/>
      <c r="S305" s="57"/>
      <c r="T305" s="57"/>
      <c r="U305" s="57"/>
      <c r="V305" s="57"/>
      <c r="W305" s="57"/>
      <c r="X305" s="57"/>
      <c r="Y305" s="57"/>
      <c r="Z305" s="57"/>
    </row>
    <row r="306">
      <c r="A306" s="48"/>
      <c r="B306" s="35"/>
      <c r="C306" s="37"/>
      <c r="D306" s="36"/>
      <c r="E306" s="49"/>
      <c r="F306" s="50">
        <f t="shared" si="29"/>
        <v>100</v>
      </c>
      <c r="G306" s="51">
        <f t="shared" si="30"/>
        <v>1</v>
      </c>
      <c r="H306" s="52"/>
      <c r="I306" s="53">
        <f t="shared" si="31"/>
        <v>0</v>
      </c>
      <c r="J306" s="57"/>
      <c r="K306" s="57"/>
      <c r="L306" s="57"/>
      <c r="M306" s="57"/>
      <c r="N306" s="57"/>
      <c r="O306" s="57"/>
      <c r="P306" s="57"/>
      <c r="Q306" s="57"/>
      <c r="R306" s="57"/>
      <c r="S306" s="57"/>
      <c r="T306" s="57"/>
      <c r="U306" s="57"/>
      <c r="V306" s="57"/>
      <c r="W306" s="57"/>
      <c r="X306" s="57"/>
      <c r="Y306" s="57"/>
      <c r="Z306" s="57"/>
    </row>
    <row r="307">
      <c r="A307" s="48"/>
      <c r="B307" s="35"/>
      <c r="C307" s="37"/>
      <c r="D307" s="36"/>
      <c r="E307" s="49"/>
      <c r="F307" s="50">
        <f t="shared" si="29"/>
        <v>100</v>
      </c>
      <c r="G307" s="51">
        <f t="shared" si="30"/>
        <v>1</v>
      </c>
      <c r="H307" s="52"/>
      <c r="I307" s="53">
        <f t="shared" si="31"/>
        <v>0</v>
      </c>
      <c r="J307" s="57"/>
      <c r="K307" s="57"/>
      <c r="L307" s="57"/>
      <c r="M307" s="57"/>
      <c r="N307" s="57"/>
      <c r="O307" s="57"/>
      <c r="P307" s="57"/>
      <c r="Q307" s="57"/>
      <c r="R307" s="57"/>
      <c r="S307" s="57"/>
      <c r="T307" s="57"/>
      <c r="U307" s="57"/>
      <c r="V307" s="57"/>
      <c r="W307" s="57"/>
      <c r="X307" s="57"/>
      <c r="Y307" s="57"/>
      <c r="Z307" s="57"/>
    </row>
    <row r="308">
      <c r="A308" s="48"/>
      <c r="B308" s="35"/>
      <c r="C308" s="37"/>
      <c r="D308" s="36"/>
      <c r="E308" s="49"/>
      <c r="F308" s="50">
        <f t="shared" si="29"/>
        <v>100</v>
      </c>
      <c r="G308" s="51">
        <f t="shared" si="30"/>
        <v>1</v>
      </c>
      <c r="H308" s="52"/>
      <c r="I308" s="53">
        <f t="shared" si="31"/>
        <v>0</v>
      </c>
      <c r="J308" s="57"/>
      <c r="K308" s="57"/>
      <c r="L308" s="57"/>
      <c r="M308" s="57"/>
      <c r="N308" s="57"/>
      <c r="O308" s="57"/>
      <c r="P308" s="57"/>
      <c r="Q308" s="57"/>
      <c r="R308" s="57"/>
      <c r="S308" s="57"/>
      <c r="T308" s="57"/>
      <c r="U308" s="57"/>
      <c r="V308" s="57"/>
      <c r="W308" s="57"/>
      <c r="X308" s="57"/>
      <c r="Y308" s="57"/>
      <c r="Z308" s="57"/>
    </row>
    <row r="309">
      <c r="A309" s="48"/>
      <c r="B309" s="35"/>
      <c r="C309" s="37"/>
      <c r="D309" s="36"/>
      <c r="E309" s="49"/>
      <c r="F309" s="50">
        <f t="shared" si="29"/>
        <v>100</v>
      </c>
      <c r="G309" s="51">
        <f t="shared" si="30"/>
        <v>1</v>
      </c>
      <c r="H309" s="52"/>
      <c r="I309" s="53">
        <f t="shared" si="31"/>
        <v>0</v>
      </c>
      <c r="J309" s="57"/>
      <c r="K309" s="57"/>
      <c r="L309" s="57"/>
      <c r="M309" s="57"/>
      <c r="N309" s="57"/>
      <c r="O309" s="57"/>
      <c r="P309" s="57"/>
      <c r="Q309" s="57"/>
      <c r="R309" s="57"/>
      <c r="S309" s="57"/>
      <c r="T309" s="57"/>
      <c r="U309" s="57"/>
      <c r="V309" s="57"/>
      <c r="W309" s="57"/>
      <c r="X309" s="57"/>
      <c r="Y309" s="57"/>
      <c r="Z309" s="57"/>
    </row>
    <row r="310">
      <c r="A310" s="48"/>
      <c r="B310" s="35"/>
      <c r="C310" s="37"/>
      <c r="D310" s="36"/>
      <c r="E310" s="49"/>
      <c r="F310" s="50">
        <f t="shared" si="29"/>
        <v>100</v>
      </c>
      <c r="G310" s="51">
        <f t="shared" si="30"/>
        <v>1</v>
      </c>
      <c r="H310" s="52"/>
      <c r="I310" s="53">
        <f t="shared" si="31"/>
        <v>0</v>
      </c>
      <c r="J310" s="57"/>
      <c r="K310" s="57"/>
      <c r="L310" s="57"/>
      <c r="M310" s="57"/>
      <c r="N310" s="57"/>
      <c r="O310" s="57"/>
      <c r="P310" s="57"/>
      <c r="Q310" s="57"/>
      <c r="R310" s="57"/>
      <c r="S310" s="57"/>
      <c r="T310" s="57"/>
      <c r="U310" s="57"/>
      <c r="V310" s="57"/>
      <c r="W310" s="57"/>
      <c r="X310" s="57"/>
      <c r="Y310" s="57"/>
      <c r="Z310" s="57"/>
    </row>
    <row r="311">
      <c r="A311" s="48"/>
      <c r="B311" s="35"/>
      <c r="C311" s="30"/>
      <c r="D311" s="36"/>
      <c r="E311" s="49"/>
      <c r="F311" s="50">
        <f t="shared" si="29"/>
        <v>100</v>
      </c>
      <c r="G311" s="51">
        <f t="shared" si="30"/>
        <v>1</v>
      </c>
      <c r="H311" s="52"/>
      <c r="I311" s="53">
        <f t="shared" si="31"/>
        <v>0</v>
      </c>
      <c r="J311" s="57"/>
      <c r="K311" s="57"/>
      <c r="L311" s="57"/>
      <c r="M311" s="57"/>
      <c r="N311" s="57"/>
      <c r="O311" s="57"/>
      <c r="P311" s="57"/>
      <c r="Q311" s="57"/>
      <c r="R311" s="57"/>
      <c r="S311" s="57"/>
      <c r="T311" s="57"/>
      <c r="U311" s="57"/>
      <c r="V311" s="57"/>
      <c r="W311" s="57"/>
      <c r="X311" s="57"/>
      <c r="Y311" s="57"/>
      <c r="Z311" s="57"/>
    </row>
    <row r="312">
      <c r="A312" s="67"/>
      <c r="B312" s="67"/>
      <c r="C312" s="67"/>
      <c r="D312" s="67"/>
      <c r="E312" s="67"/>
      <c r="F312" s="67"/>
      <c r="G312" s="67"/>
      <c r="H312" s="57"/>
      <c r="I312" s="57"/>
      <c r="J312" s="57"/>
      <c r="K312" s="57"/>
      <c r="L312" s="57"/>
      <c r="M312" s="57"/>
      <c r="N312" s="57"/>
      <c r="O312" s="57"/>
      <c r="P312" s="57"/>
      <c r="Q312" s="57"/>
      <c r="R312" s="57"/>
      <c r="S312" s="57"/>
      <c r="T312" s="57"/>
      <c r="U312" s="57"/>
      <c r="V312" s="57"/>
      <c r="W312" s="57"/>
      <c r="X312" s="57"/>
      <c r="Y312" s="57"/>
      <c r="Z312" s="57"/>
    </row>
    <row r="313">
      <c r="A313" s="28" t="s">
        <v>285</v>
      </c>
      <c r="B313" s="2"/>
      <c r="C313" s="2"/>
      <c r="D313" s="2"/>
      <c r="E313" s="2"/>
      <c r="F313" s="2"/>
      <c r="G313" s="3"/>
    </row>
    <row r="314">
      <c r="A314" s="68" t="s">
        <v>5</v>
      </c>
      <c r="B314" s="69" t="s">
        <v>0</v>
      </c>
      <c r="C314" s="69" t="s">
        <v>286</v>
      </c>
      <c r="D314" s="69" t="s">
        <v>1</v>
      </c>
      <c r="E314" s="70" t="s">
        <v>287</v>
      </c>
      <c r="F314" s="69" t="s">
        <v>3</v>
      </c>
      <c r="G314" s="71" t="s">
        <v>128</v>
      </c>
    </row>
    <row r="315">
      <c r="A315" s="16" t="s">
        <v>288</v>
      </c>
      <c r="B315" s="29"/>
      <c r="C315" s="30"/>
      <c r="D315" s="30"/>
      <c r="E315" s="72">
        <v>1.0</v>
      </c>
      <c r="F315" s="73"/>
      <c r="G315" s="74">
        <f t="shared" ref="G315:G414" si="32">F315/E315</f>
        <v>0</v>
      </c>
    </row>
    <row r="316">
      <c r="A316" s="16" t="s">
        <v>289</v>
      </c>
      <c r="B316" s="35"/>
      <c r="C316" s="36"/>
      <c r="D316" s="30"/>
      <c r="E316" s="72">
        <v>1.0</v>
      </c>
      <c r="F316" s="75"/>
      <c r="G316" s="74">
        <f t="shared" si="32"/>
        <v>0</v>
      </c>
    </row>
    <row r="317">
      <c r="A317" s="16" t="s">
        <v>290</v>
      </c>
      <c r="B317" s="35"/>
      <c r="C317" s="36"/>
      <c r="D317" s="30"/>
      <c r="E317" s="72">
        <v>1.0</v>
      </c>
      <c r="F317" s="75"/>
      <c r="G317" s="74">
        <f t="shared" si="32"/>
        <v>0</v>
      </c>
    </row>
    <row r="318">
      <c r="A318" s="16" t="s">
        <v>291</v>
      </c>
      <c r="B318" s="35"/>
      <c r="C318" s="36"/>
      <c r="D318" s="30"/>
      <c r="E318" s="72">
        <v>1.0</v>
      </c>
      <c r="F318" s="75"/>
      <c r="G318" s="74">
        <f t="shared" si="32"/>
        <v>0</v>
      </c>
    </row>
    <row r="319">
      <c r="A319" s="16" t="s">
        <v>292</v>
      </c>
      <c r="B319" s="35"/>
      <c r="C319" s="36"/>
      <c r="D319" s="37"/>
      <c r="E319" s="72">
        <v>1.0</v>
      </c>
      <c r="F319" s="75"/>
      <c r="G319" s="74">
        <f t="shared" si="32"/>
        <v>0</v>
      </c>
    </row>
    <row r="320">
      <c r="A320" s="16" t="s">
        <v>293</v>
      </c>
      <c r="B320" s="35"/>
      <c r="C320" s="36"/>
      <c r="D320" s="37"/>
      <c r="E320" s="72">
        <v>1.0</v>
      </c>
      <c r="F320" s="75"/>
      <c r="G320" s="74">
        <f t="shared" si="32"/>
        <v>0</v>
      </c>
    </row>
    <row r="321">
      <c r="A321" s="16" t="s">
        <v>294</v>
      </c>
      <c r="B321" s="35"/>
      <c r="C321" s="36"/>
      <c r="D321" s="37"/>
      <c r="E321" s="72">
        <v>1.0</v>
      </c>
      <c r="F321" s="75"/>
      <c r="G321" s="74">
        <f t="shared" si="32"/>
        <v>0</v>
      </c>
    </row>
    <row r="322">
      <c r="A322" s="16" t="s">
        <v>295</v>
      </c>
      <c r="B322" s="29"/>
      <c r="C322" s="30"/>
      <c r="D322" s="30"/>
      <c r="E322" s="72">
        <v>1.0</v>
      </c>
      <c r="F322" s="73"/>
      <c r="G322" s="74">
        <f t="shared" si="32"/>
        <v>0</v>
      </c>
    </row>
    <row r="323">
      <c r="A323" s="16" t="s">
        <v>296</v>
      </c>
      <c r="B323" s="29"/>
      <c r="C323" s="30"/>
      <c r="D323" s="30"/>
      <c r="E323" s="72">
        <v>1.0</v>
      </c>
      <c r="F323" s="73"/>
      <c r="G323" s="74">
        <f t="shared" si="32"/>
        <v>0</v>
      </c>
    </row>
    <row r="324">
      <c r="A324" s="16" t="s">
        <v>297</v>
      </c>
      <c r="B324" s="29"/>
      <c r="C324" s="30"/>
      <c r="D324" s="30"/>
      <c r="E324" s="72">
        <v>1.0</v>
      </c>
      <c r="F324" s="73"/>
      <c r="G324" s="74">
        <f t="shared" si="32"/>
        <v>0</v>
      </c>
    </row>
    <row r="325">
      <c r="A325" s="16" t="s">
        <v>298</v>
      </c>
      <c r="B325" s="29"/>
      <c r="C325" s="30"/>
      <c r="D325" s="30"/>
      <c r="E325" s="72">
        <v>1.0</v>
      </c>
      <c r="F325" s="73"/>
      <c r="G325" s="74">
        <f t="shared" si="32"/>
        <v>0</v>
      </c>
    </row>
    <row r="326">
      <c r="A326" s="16" t="s">
        <v>299</v>
      </c>
      <c r="B326" s="29"/>
      <c r="C326" s="30"/>
      <c r="D326" s="30"/>
      <c r="E326" s="72">
        <v>1.0</v>
      </c>
      <c r="F326" s="73"/>
      <c r="G326" s="74">
        <f t="shared" si="32"/>
        <v>0</v>
      </c>
    </row>
    <row r="327">
      <c r="A327" s="16" t="s">
        <v>300</v>
      </c>
      <c r="B327" s="29"/>
      <c r="C327" s="30"/>
      <c r="D327" s="30"/>
      <c r="E327" s="72">
        <v>1.0</v>
      </c>
      <c r="F327" s="73"/>
      <c r="G327" s="74">
        <f t="shared" si="32"/>
        <v>0</v>
      </c>
    </row>
    <row r="328">
      <c r="A328" s="16" t="s">
        <v>301</v>
      </c>
      <c r="B328" s="29"/>
      <c r="C328" s="30"/>
      <c r="D328" s="30"/>
      <c r="E328" s="72">
        <v>1.0</v>
      </c>
      <c r="F328" s="73"/>
      <c r="G328" s="74">
        <f t="shared" si="32"/>
        <v>0</v>
      </c>
    </row>
    <row r="329">
      <c r="A329" s="16" t="s">
        <v>302</v>
      </c>
      <c r="B329" s="29"/>
      <c r="C329" s="30"/>
      <c r="D329" s="30"/>
      <c r="E329" s="72">
        <v>1.0</v>
      </c>
      <c r="F329" s="73"/>
      <c r="G329" s="74">
        <f t="shared" si="32"/>
        <v>0</v>
      </c>
    </row>
    <row r="330">
      <c r="A330" s="16" t="s">
        <v>303</v>
      </c>
      <c r="B330" s="29"/>
      <c r="C330" s="30"/>
      <c r="D330" s="30"/>
      <c r="E330" s="72">
        <v>1.0</v>
      </c>
      <c r="F330" s="73"/>
      <c r="G330" s="74">
        <f t="shared" si="32"/>
        <v>0</v>
      </c>
    </row>
    <row r="331">
      <c r="A331" s="16" t="s">
        <v>304</v>
      </c>
      <c r="B331" s="29"/>
      <c r="C331" s="30"/>
      <c r="D331" s="30"/>
      <c r="E331" s="72">
        <v>1.0</v>
      </c>
      <c r="F331" s="73"/>
      <c r="G331" s="74">
        <f t="shared" si="32"/>
        <v>0</v>
      </c>
    </row>
    <row r="332">
      <c r="A332" s="16" t="s">
        <v>305</v>
      </c>
      <c r="B332" s="29"/>
      <c r="C332" s="30"/>
      <c r="D332" s="30"/>
      <c r="E332" s="72">
        <v>1.0</v>
      </c>
      <c r="F332" s="73"/>
      <c r="G332" s="74">
        <f t="shared" si="32"/>
        <v>0</v>
      </c>
    </row>
    <row r="333">
      <c r="A333" s="16" t="s">
        <v>306</v>
      </c>
      <c r="B333" s="29"/>
      <c r="C333" s="30"/>
      <c r="D333" s="30"/>
      <c r="E333" s="72">
        <v>1.0</v>
      </c>
      <c r="F333" s="73"/>
      <c r="G333" s="74">
        <f t="shared" si="32"/>
        <v>0</v>
      </c>
    </row>
    <row r="334">
      <c r="A334" s="16" t="s">
        <v>307</v>
      </c>
      <c r="B334" s="29"/>
      <c r="C334" s="30"/>
      <c r="D334" s="30"/>
      <c r="E334" s="72">
        <v>1.0</v>
      </c>
      <c r="F334" s="73"/>
      <c r="G334" s="74">
        <f t="shared" si="32"/>
        <v>0</v>
      </c>
    </row>
    <row r="335">
      <c r="A335" s="16" t="s">
        <v>308</v>
      </c>
      <c r="B335" s="29"/>
      <c r="C335" s="30"/>
      <c r="D335" s="30"/>
      <c r="E335" s="72">
        <v>1.0</v>
      </c>
      <c r="F335" s="73"/>
      <c r="G335" s="74">
        <f t="shared" si="32"/>
        <v>0</v>
      </c>
    </row>
    <row r="336">
      <c r="A336" s="16" t="s">
        <v>309</v>
      </c>
      <c r="B336" s="29"/>
      <c r="C336" s="30"/>
      <c r="D336" s="30"/>
      <c r="E336" s="72">
        <v>1.0</v>
      </c>
      <c r="F336" s="73"/>
      <c r="G336" s="74">
        <f t="shared" si="32"/>
        <v>0</v>
      </c>
    </row>
    <row r="337">
      <c r="A337" s="16" t="s">
        <v>310</v>
      </c>
      <c r="B337" s="29"/>
      <c r="C337" s="30"/>
      <c r="D337" s="30"/>
      <c r="E337" s="72">
        <v>1.0</v>
      </c>
      <c r="F337" s="73"/>
      <c r="G337" s="74">
        <f t="shared" si="32"/>
        <v>0</v>
      </c>
    </row>
    <row r="338">
      <c r="A338" s="16" t="s">
        <v>311</v>
      </c>
      <c r="B338" s="29"/>
      <c r="C338" s="30"/>
      <c r="D338" s="30"/>
      <c r="E338" s="72">
        <v>1.0</v>
      </c>
      <c r="F338" s="73"/>
      <c r="G338" s="74">
        <f t="shared" si="32"/>
        <v>0</v>
      </c>
    </row>
    <row r="339">
      <c r="A339" s="16" t="s">
        <v>312</v>
      </c>
      <c r="B339" s="29"/>
      <c r="C339" s="30"/>
      <c r="D339" s="30"/>
      <c r="E339" s="72">
        <v>1.0</v>
      </c>
      <c r="F339" s="73"/>
      <c r="G339" s="74">
        <f t="shared" si="32"/>
        <v>0</v>
      </c>
    </row>
    <row r="340">
      <c r="A340" s="16" t="s">
        <v>313</v>
      </c>
      <c r="B340" s="29"/>
      <c r="C340" s="30"/>
      <c r="D340" s="30"/>
      <c r="E340" s="72">
        <v>1.0</v>
      </c>
      <c r="F340" s="73"/>
      <c r="G340" s="74">
        <f t="shared" si="32"/>
        <v>0</v>
      </c>
    </row>
    <row r="341">
      <c r="A341" s="16" t="s">
        <v>314</v>
      </c>
      <c r="B341" s="29"/>
      <c r="C341" s="30"/>
      <c r="D341" s="30"/>
      <c r="E341" s="72">
        <v>1.0</v>
      </c>
      <c r="F341" s="73"/>
      <c r="G341" s="74">
        <f t="shared" si="32"/>
        <v>0</v>
      </c>
    </row>
    <row r="342">
      <c r="A342" s="16" t="s">
        <v>315</v>
      </c>
      <c r="B342" s="29"/>
      <c r="C342" s="30"/>
      <c r="D342" s="30"/>
      <c r="E342" s="72">
        <v>1.0</v>
      </c>
      <c r="F342" s="73"/>
      <c r="G342" s="74">
        <f t="shared" si="32"/>
        <v>0</v>
      </c>
    </row>
    <row r="343">
      <c r="A343" s="16" t="s">
        <v>316</v>
      </c>
      <c r="B343" s="29"/>
      <c r="C343" s="30"/>
      <c r="D343" s="30"/>
      <c r="E343" s="72">
        <v>1.0</v>
      </c>
      <c r="F343" s="73"/>
      <c r="G343" s="74">
        <f t="shared" si="32"/>
        <v>0</v>
      </c>
    </row>
    <row r="344">
      <c r="A344" s="16" t="s">
        <v>317</v>
      </c>
      <c r="B344" s="29"/>
      <c r="C344" s="30"/>
      <c r="D344" s="30"/>
      <c r="E344" s="72">
        <v>1.0</v>
      </c>
      <c r="F344" s="73"/>
      <c r="G344" s="74">
        <f t="shared" si="32"/>
        <v>0</v>
      </c>
    </row>
    <row r="345">
      <c r="A345" s="16" t="s">
        <v>318</v>
      </c>
      <c r="B345" s="29"/>
      <c r="C345" s="30"/>
      <c r="D345" s="30"/>
      <c r="E345" s="72">
        <v>1.0</v>
      </c>
      <c r="F345" s="73"/>
      <c r="G345" s="74">
        <f t="shared" si="32"/>
        <v>0</v>
      </c>
    </row>
    <row r="346">
      <c r="A346" s="16" t="s">
        <v>319</v>
      </c>
      <c r="B346" s="29"/>
      <c r="C346" s="30"/>
      <c r="D346" s="30"/>
      <c r="E346" s="72">
        <v>1.0</v>
      </c>
      <c r="F346" s="73"/>
      <c r="G346" s="74">
        <f t="shared" si="32"/>
        <v>0</v>
      </c>
    </row>
    <row r="347">
      <c r="A347" s="16" t="s">
        <v>320</v>
      </c>
      <c r="B347" s="29"/>
      <c r="C347" s="30"/>
      <c r="D347" s="30"/>
      <c r="E347" s="72">
        <v>1.0</v>
      </c>
      <c r="F347" s="73"/>
      <c r="G347" s="74">
        <f t="shared" si="32"/>
        <v>0</v>
      </c>
    </row>
    <row r="348">
      <c r="A348" s="16" t="s">
        <v>321</v>
      </c>
      <c r="B348" s="29"/>
      <c r="C348" s="30"/>
      <c r="D348" s="30"/>
      <c r="E348" s="72">
        <v>1.0</v>
      </c>
      <c r="F348" s="73"/>
      <c r="G348" s="74">
        <f t="shared" si="32"/>
        <v>0</v>
      </c>
    </row>
    <row r="349">
      <c r="A349" s="16" t="s">
        <v>322</v>
      </c>
      <c r="B349" s="29"/>
      <c r="C349" s="30"/>
      <c r="D349" s="30"/>
      <c r="E349" s="72">
        <v>1.0</v>
      </c>
      <c r="F349" s="73"/>
      <c r="G349" s="74">
        <f t="shared" si="32"/>
        <v>0</v>
      </c>
    </row>
    <row r="350">
      <c r="A350" s="16" t="s">
        <v>323</v>
      </c>
      <c r="B350" s="29"/>
      <c r="C350" s="30"/>
      <c r="D350" s="30"/>
      <c r="E350" s="72">
        <v>1.0</v>
      </c>
      <c r="F350" s="73"/>
      <c r="G350" s="74">
        <f t="shared" si="32"/>
        <v>0</v>
      </c>
    </row>
    <row r="351">
      <c r="A351" s="16" t="s">
        <v>324</v>
      </c>
      <c r="B351" s="29"/>
      <c r="C351" s="30"/>
      <c r="D351" s="30"/>
      <c r="E351" s="72">
        <v>1.0</v>
      </c>
      <c r="F351" s="73"/>
      <c r="G351" s="74">
        <f t="shared" si="32"/>
        <v>0</v>
      </c>
    </row>
    <row r="352">
      <c r="A352" s="16" t="s">
        <v>325</v>
      </c>
      <c r="B352" s="29"/>
      <c r="C352" s="30"/>
      <c r="D352" s="30"/>
      <c r="E352" s="72">
        <v>1.0</v>
      </c>
      <c r="F352" s="73"/>
      <c r="G352" s="74">
        <f t="shared" si="32"/>
        <v>0</v>
      </c>
    </row>
    <row r="353">
      <c r="A353" s="16" t="s">
        <v>326</v>
      </c>
      <c r="B353" s="29"/>
      <c r="C353" s="30"/>
      <c r="D353" s="30"/>
      <c r="E353" s="72">
        <v>1.0</v>
      </c>
      <c r="F353" s="73"/>
      <c r="G353" s="74">
        <f t="shared" si="32"/>
        <v>0</v>
      </c>
    </row>
    <row r="354">
      <c r="A354" s="16" t="s">
        <v>327</v>
      </c>
      <c r="B354" s="29"/>
      <c r="C354" s="30"/>
      <c r="D354" s="30"/>
      <c r="E354" s="72">
        <v>1.0</v>
      </c>
      <c r="F354" s="73"/>
      <c r="G354" s="74">
        <f t="shared" si="32"/>
        <v>0</v>
      </c>
    </row>
    <row r="355">
      <c r="A355" s="16" t="s">
        <v>328</v>
      </c>
      <c r="B355" s="29"/>
      <c r="C355" s="30"/>
      <c r="D355" s="30"/>
      <c r="E355" s="72">
        <v>1.0</v>
      </c>
      <c r="F355" s="73"/>
      <c r="G355" s="74">
        <f t="shared" si="32"/>
        <v>0</v>
      </c>
    </row>
    <row r="356">
      <c r="A356" s="16" t="s">
        <v>329</v>
      </c>
      <c r="B356" s="29"/>
      <c r="C356" s="30"/>
      <c r="D356" s="30"/>
      <c r="E356" s="72">
        <v>1.0</v>
      </c>
      <c r="F356" s="73"/>
      <c r="G356" s="74">
        <f t="shared" si="32"/>
        <v>0</v>
      </c>
    </row>
    <row r="357">
      <c r="A357" s="16" t="s">
        <v>330</v>
      </c>
      <c r="B357" s="29"/>
      <c r="C357" s="30"/>
      <c r="D357" s="30"/>
      <c r="E357" s="72">
        <v>1.0</v>
      </c>
      <c r="F357" s="73"/>
      <c r="G357" s="74">
        <f t="shared" si="32"/>
        <v>0</v>
      </c>
    </row>
    <row r="358">
      <c r="A358" s="16" t="s">
        <v>331</v>
      </c>
      <c r="B358" s="29"/>
      <c r="C358" s="30"/>
      <c r="D358" s="30"/>
      <c r="E358" s="72">
        <v>1.0</v>
      </c>
      <c r="F358" s="73"/>
      <c r="G358" s="74">
        <f t="shared" si="32"/>
        <v>0</v>
      </c>
    </row>
    <row r="359">
      <c r="A359" s="16" t="s">
        <v>332</v>
      </c>
      <c r="B359" s="29"/>
      <c r="C359" s="30"/>
      <c r="D359" s="30"/>
      <c r="E359" s="72">
        <v>1.0</v>
      </c>
      <c r="F359" s="73"/>
      <c r="G359" s="74">
        <f t="shared" si="32"/>
        <v>0</v>
      </c>
    </row>
    <row r="360">
      <c r="A360" s="16" t="s">
        <v>333</v>
      </c>
      <c r="B360" s="29"/>
      <c r="C360" s="30"/>
      <c r="D360" s="30"/>
      <c r="E360" s="72">
        <v>1.0</v>
      </c>
      <c r="F360" s="73"/>
      <c r="G360" s="74">
        <f t="shared" si="32"/>
        <v>0</v>
      </c>
    </row>
    <row r="361">
      <c r="A361" s="16" t="s">
        <v>334</v>
      </c>
      <c r="B361" s="29"/>
      <c r="C361" s="30"/>
      <c r="D361" s="30"/>
      <c r="E361" s="72">
        <v>1.0</v>
      </c>
      <c r="F361" s="73"/>
      <c r="G361" s="74">
        <f t="shared" si="32"/>
        <v>0</v>
      </c>
    </row>
    <row r="362">
      <c r="A362" s="16" t="s">
        <v>335</v>
      </c>
      <c r="B362" s="29"/>
      <c r="C362" s="30"/>
      <c r="D362" s="30"/>
      <c r="E362" s="72">
        <v>1.0</v>
      </c>
      <c r="F362" s="73"/>
      <c r="G362" s="74">
        <f t="shared" si="32"/>
        <v>0</v>
      </c>
    </row>
    <row r="363">
      <c r="A363" s="16" t="s">
        <v>336</v>
      </c>
      <c r="B363" s="29"/>
      <c r="C363" s="30"/>
      <c r="D363" s="30"/>
      <c r="E363" s="72">
        <v>1.0</v>
      </c>
      <c r="F363" s="73"/>
      <c r="G363" s="74">
        <f t="shared" si="32"/>
        <v>0</v>
      </c>
    </row>
    <row r="364">
      <c r="A364" s="16" t="s">
        <v>337</v>
      </c>
      <c r="B364" s="29"/>
      <c r="C364" s="30"/>
      <c r="D364" s="30"/>
      <c r="E364" s="72">
        <v>1.0</v>
      </c>
      <c r="F364" s="73"/>
      <c r="G364" s="74">
        <f t="shared" si="32"/>
        <v>0</v>
      </c>
    </row>
    <row r="365">
      <c r="A365" s="16" t="s">
        <v>338</v>
      </c>
      <c r="B365" s="29"/>
      <c r="C365" s="30"/>
      <c r="D365" s="30"/>
      <c r="E365" s="72">
        <v>1.0</v>
      </c>
      <c r="F365" s="73"/>
      <c r="G365" s="74">
        <f t="shared" si="32"/>
        <v>0</v>
      </c>
    </row>
    <row r="366">
      <c r="A366" s="16" t="s">
        <v>339</v>
      </c>
      <c r="B366" s="29"/>
      <c r="C366" s="30"/>
      <c r="D366" s="30"/>
      <c r="E366" s="72">
        <v>1.0</v>
      </c>
      <c r="F366" s="73"/>
      <c r="G366" s="74">
        <f t="shared" si="32"/>
        <v>0</v>
      </c>
    </row>
    <row r="367">
      <c r="A367" s="16" t="s">
        <v>340</v>
      </c>
      <c r="B367" s="29"/>
      <c r="C367" s="30"/>
      <c r="D367" s="30"/>
      <c r="E367" s="72">
        <v>1.0</v>
      </c>
      <c r="F367" s="73"/>
      <c r="G367" s="74">
        <f t="shared" si="32"/>
        <v>0</v>
      </c>
    </row>
    <row r="368">
      <c r="A368" s="16" t="s">
        <v>341</v>
      </c>
      <c r="B368" s="29"/>
      <c r="C368" s="30"/>
      <c r="D368" s="30"/>
      <c r="E368" s="72">
        <v>1.0</v>
      </c>
      <c r="F368" s="73"/>
      <c r="G368" s="74">
        <f t="shared" si="32"/>
        <v>0</v>
      </c>
    </row>
    <row r="369">
      <c r="A369" s="16" t="s">
        <v>342</v>
      </c>
      <c r="B369" s="29"/>
      <c r="C369" s="30"/>
      <c r="D369" s="30"/>
      <c r="E369" s="72">
        <v>1.0</v>
      </c>
      <c r="F369" s="73"/>
      <c r="G369" s="74">
        <f t="shared" si="32"/>
        <v>0</v>
      </c>
    </row>
    <row r="370">
      <c r="A370" s="16" t="s">
        <v>343</v>
      </c>
      <c r="B370" s="29"/>
      <c r="C370" s="30"/>
      <c r="D370" s="30"/>
      <c r="E370" s="72">
        <v>1.0</v>
      </c>
      <c r="F370" s="73"/>
      <c r="G370" s="74">
        <f t="shared" si="32"/>
        <v>0</v>
      </c>
    </row>
    <row r="371">
      <c r="A371" s="16" t="s">
        <v>344</v>
      </c>
      <c r="B371" s="29"/>
      <c r="C371" s="30"/>
      <c r="D371" s="30"/>
      <c r="E371" s="72">
        <v>1.0</v>
      </c>
      <c r="F371" s="73"/>
      <c r="G371" s="74">
        <f t="shared" si="32"/>
        <v>0</v>
      </c>
    </row>
    <row r="372">
      <c r="A372" s="16" t="s">
        <v>345</v>
      </c>
      <c r="B372" s="29"/>
      <c r="C372" s="30"/>
      <c r="D372" s="30"/>
      <c r="E372" s="72">
        <v>1.0</v>
      </c>
      <c r="F372" s="73"/>
      <c r="G372" s="74">
        <f t="shared" si="32"/>
        <v>0</v>
      </c>
    </row>
    <row r="373">
      <c r="A373" s="16" t="s">
        <v>346</v>
      </c>
      <c r="B373" s="29"/>
      <c r="C373" s="30"/>
      <c r="D373" s="30"/>
      <c r="E373" s="72">
        <v>1.0</v>
      </c>
      <c r="F373" s="73"/>
      <c r="G373" s="74">
        <f t="shared" si="32"/>
        <v>0</v>
      </c>
    </row>
    <row r="374">
      <c r="A374" s="16" t="s">
        <v>347</v>
      </c>
      <c r="B374" s="29"/>
      <c r="C374" s="30"/>
      <c r="D374" s="30"/>
      <c r="E374" s="72">
        <v>1.0</v>
      </c>
      <c r="F374" s="73"/>
      <c r="G374" s="74">
        <f t="shared" si="32"/>
        <v>0</v>
      </c>
    </row>
    <row r="375">
      <c r="A375" s="16" t="s">
        <v>348</v>
      </c>
      <c r="B375" s="29"/>
      <c r="C375" s="30"/>
      <c r="D375" s="30"/>
      <c r="E375" s="72">
        <v>1.0</v>
      </c>
      <c r="F375" s="73"/>
      <c r="G375" s="74">
        <f t="shared" si="32"/>
        <v>0</v>
      </c>
    </row>
    <row r="376">
      <c r="A376" s="16" t="s">
        <v>349</v>
      </c>
      <c r="B376" s="29"/>
      <c r="C376" s="30"/>
      <c r="D376" s="30"/>
      <c r="E376" s="72">
        <v>1.0</v>
      </c>
      <c r="F376" s="73"/>
      <c r="G376" s="74">
        <f t="shared" si="32"/>
        <v>0</v>
      </c>
    </row>
    <row r="377">
      <c r="A377" s="16" t="s">
        <v>350</v>
      </c>
      <c r="B377" s="29"/>
      <c r="C377" s="30"/>
      <c r="D377" s="30"/>
      <c r="E377" s="72">
        <v>1.0</v>
      </c>
      <c r="F377" s="73"/>
      <c r="G377" s="74">
        <f t="shared" si="32"/>
        <v>0</v>
      </c>
    </row>
    <row r="378">
      <c r="A378" s="16" t="s">
        <v>351</v>
      </c>
      <c r="B378" s="29"/>
      <c r="C378" s="30"/>
      <c r="D378" s="30"/>
      <c r="E378" s="72">
        <v>1.0</v>
      </c>
      <c r="F378" s="73"/>
      <c r="G378" s="74">
        <f t="shared" si="32"/>
        <v>0</v>
      </c>
    </row>
    <row r="379">
      <c r="A379" s="16" t="s">
        <v>352</v>
      </c>
      <c r="B379" s="29"/>
      <c r="C379" s="30"/>
      <c r="D379" s="30"/>
      <c r="E379" s="72">
        <v>1.0</v>
      </c>
      <c r="F379" s="73"/>
      <c r="G379" s="74">
        <f t="shared" si="32"/>
        <v>0</v>
      </c>
    </row>
    <row r="380">
      <c r="A380" s="16" t="s">
        <v>353</v>
      </c>
      <c r="B380" s="29"/>
      <c r="C380" s="30"/>
      <c r="D380" s="30"/>
      <c r="E380" s="72">
        <v>1.0</v>
      </c>
      <c r="F380" s="73"/>
      <c r="G380" s="74">
        <f t="shared" si="32"/>
        <v>0</v>
      </c>
    </row>
    <row r="381">
      <c r="A381" s="16" t="s">
        <v>354</v>
      </c>
      <c r="B381" s="29"/>
      <c r="C381" s="30"/>
      <c r="D381" s="30"/>
      <c r="E381" s="72">
        <v>1.0</v>
      </c>
      <c r="F381" s="73"/>
      <c r="G381" s="74">
        <f t="shared" si="32"/>
        <v>0</v>
      </c>
    </row>
    <row r="382">
      <c r="A382" s="16" t="s">
        <v>355</v>
      </c>
      <c r="B382" s="29"/>
      <c r="C382" s="30"/>
      <c r="D382" s="30"/>
      <c r="E382" s="72">
        <v>1.0</v>
      </c>
      <c r="F382" s="73"/>
      <c r="G382" s="74">
        <f t="shared" si="32"/>
        <v>0</v>
      </c>
    </row>
    <row r="383">
      <c r="A383" s="16" t="s">
        <v>356</v>
      </c>
      <c r="B383" s="29"/>
      <c r="C383" s="30"/>
      <c r="D383" s="30"/>
      <c r="E383" s="72">
        <v>1.0</v>
      </c>
      <c r="F383" s="73"/>
      <c r="G383" s="74">
        <f t="shared" si="32"/>
        <v>0</v>
      </c>
    </row>
    <row r="384">
      <c r="A384" s="16" t="s">
        <v>357</v>
      </c>
      <c r="B384" s="29"/>
      <c r="C384" s="30"/>
      <c r="D384" s="30"/>
      <c r="E384" s="72">
        <v>1.0</v>
      </c>
      <c r="F384" s="73"/>
      <c r="G384" s="74">
        <f t="shared" si="32"/>
        <v>0</v>
      </c>
    </row>
    <row r="385">
      <c r="A385" s="16" t="s">
        <v>358</v>
      </c>
      <c r="B385" s="29"/>
      <c r="C385" s="30"/>
      <c r="D385" s="30"/>
      <c r="E385" s="72">
        <v>1.0</v>
      </c>
      <c r="F385" s="73"/>
      <c r="G385" s="74">
        <f t="shared" si="32"/>
        <v>0</v>
      </c>
    </row>
    <row r="386">
      <c r="A386" s="16" t="s">
        <v>359</v>
      </c>
      <c r="B386" s="29"/>
      <c r="C386" s="30"/>
      <c r="D386" s="30"/>
      <c r="E386" s="72">
        <v>1.0</v>
      </c>
      <c r="F386" s="73"/>
      <c r="G386" s="74">
        <f t="shared" si="32"/>
        <v>0</v>
      </c>
    </row>
    <row r="387">
      <c r="A387" s="16" t="s">
        <v>360</v>
      </c>
      <c r="B387" s="29"/>
      <c r="C387" s="30"/>
      <c r="D387" s="30"/>
      <c r="E387" s="72">
        <v>1.0</v>
      </c>
      <c r="F387" s="73"/>
      <c r="G387" s="74">
        <f t="shared" si="32"/>
        <v>0</v>
      </c>
    </row>
    <row r="388">
      <c r="A388" s="16" t="s">
        <v>361</v>
      </c>
      <c r="B388" s="29"/>
      <c r="C388" s="30"/>
      <c r="D388" s="30"/>
      <c r="E388" s="72">
        <v>1.0</v>
      </c>
      <c r="F388" s="73"/>
      <c r="G388" s="74">
        <f t="shared" si="32"/>
        <v>0</v>
      </c>
    </row>
    <row r="389">
      <c r="A389" s="16" t="s">
        <v>362</v>
      </c>
      <c r="B389" s="29"/>
      <c r="C389" s="30"/>
      <c r="D389" s="30"/>
      <c r="E389" s="72">
        <v>1.0</v>
      </c>
      <c r="F389" s="73"/>
      <c r="G389" s="74">
        <f t="shared" si="32"/>
        <v>0</v>
      </c>
    </row>
    <row r="390">
      <c r="A390" s="16" t="s">
        <v>363</v>
      </c>
      <c r="B390" s="29"/>
      <c r="C390" s="30"/>
      <c r="D390" s="30"/>
      <c r="E390" s="72">
        <v>1.0</v>
      </c>
      <c r="F390" s="73"/>
      <c r="G390" s="74">
        <f t="shared" si="32"/>
        <v>0</v>
      </c>
    </row>
    <row r="391">
      <c r="A391" s="16" t="s">
        <v>364</v>
      </c>
      <c r="B391" s="29"/>
      <c r="C391" s="30"/>
      <c r="D391" s="30"/>
      <c r="E391" s="72">
        <v>1.0</v>
      </c>
      <c r="F391" s="73"/>
      <c r="G391" s="74">
        <f t="shared" si="32"/>
        <v>0</v>
      </c>
    </row>
    <row r="392">
      <c r="A392" s="16" t="s">
        <v>365</v>
      </c>
      <c r="B392" s="29"/>
      <c r="C392" s="30"/>
      <c r="D392" s="30"/>
      <c r="E392" s="72">
        <v>1.0</v>
      </c>
      <c r="F392" s="73"/>
      <c r="G392" s="74">
        <f t="shared" si="32"/>
        <v>0</v>
      </c>
    </row>
    <row r="393">
      <c r="A393" s="16" t="s">
        <v>366</v>
      </c>
      <c r="B393" s="29"/>
      <c r="C393" s="30"/>
      <c r="D393" s="30"/>
      <c r="E393" s="72">
        <v>1.0</v>
      </c>
      <c r="F393" s="73"/>
      <c r="G393" s="74">
        <f t="shared" si="32"/>
        <v>0</v>
      </c>
    </row>
    <row r="394">
      <c r="A394" s="16" t="s">
        <v>367</v>
      </c>
      <c r="B394" s="29"/>
      <c r="C394" s="30"/>
      <c r="D394" s="30"/>
      <c r="E394" s="72">
        <v>1.0</v>
      </c>
      <c r="F394" s="73"/>
      <c r="G394" s="74">
        <f t="shared" si="32"/>
        <v>0</v>
      </c>
    </row>
    <row r="395">
      <c r="A395" s="16" t="s">
        <v>368</v>
      </c>
      <c r="B395" s="29"/>
      <c r="C395" s="30"/>
      <c r="D395" s="30"/>
      <c r="E395" s="72">
        <v>1.0</v>
      </c>
      <c r="F395" s="73"/>
      <c r="G395" s="74">
        <f t="shared" si="32"/>
        <v>0</v>
      </c>
    </row>
    <row r="396">
      <c r="A396" s="16" t="s">
        <v>369</v>
      </c>
      <c r="B396" s="29"/>
      <c r="C396" s="30"/>
      <c r="D396" s="30"/>
      <c r="E396" s="72">
        <v>1.0</v>
      </c>
      <c r="F396" s="73"/>
      <c r="G396" s="74">
        <f t="shared" si="32"/>
        <v>0</v>
      </c>
    </row>
    <row r="397">
      <c r="A397" s="16" t="s">
        <v>370</v>
      </c>
      <c r="B397" s="29"/>
      <c r="C397" s="30"/>
      <c r="D397" s="30"/>
      <c r="E397" s="72">
        <v>1.0</v>
      </c>
      <c r="F397" s="73"/>
      <c r="G397" s="74">
        <f t="shared" si="32"/>
        <v>0</v>
      </c>
    </row>
    <row r="398">
      <c r="A398" s="16" t="s">
        <v>371</v>
      </c>
      <c r="B398" s="29"/>
      <c r="C398" s="30"/>
      <c r="D398" s="30"/>
      <c r="E398" s="72">
        <v>1.0</v>
      </c>
      <c r="F398" s="73"/>
      <c r="G398" s="74">
        <f t="shared" si="32"/>
        <v>0</v>
      </c>
    </row>
    <row r="399">
      <c r="A399" s="16" t="s">
        <v>372</v>
      </c>
      <c r="B399" s="29"/>
      <c r="C399" s="30"/>
      <c r="D399" s="30"/>
      <c r="E399" s="72">
        <v>1.0</v>
      </c>
      <c r="F399" s="73"/>
      <c r="G399" s="74">
        <f t="shared" si="32"/>
        <v>0</v>
      </c>
    </row>
    <row r="400">
      <c r="A400" s="16" t="s">
        <v>373</v>
      </c>
      <c r="B400" s="29"/>
      <c r="C400" s="30"/>
      <c r="D400" s="30"/>
      <c r="E400" s="72">
        <v>1.0</v>
      </c>
      <c r="F400" s="73"/>
      <c r="G400" s="74">
        <f t="shared" si="32"/>
        <v>0</v>
      </c>
    </row>
    <row r="401">
      <c r="A401" s="16" t="s">
        <v>374</v>
      </c>
      <c r="B401" s="29"/>
      <c r="C401" s="30"/>
      <c r="D401" s="30"/>
      <c r="E401" s="72">
        <v>1.0</v>
      </c>
      <c r="F401" s="73"/>
      <c r="G401" s="74">
        <f t="shared" si="32"/>
        <v>0</v>
      </c>
    </row>
    <row r="402">
      <c r="A402" s="16" t="s">
        <v>375</v>
      </c>
      <c r="B402" s="29"/>
      <c r="C402" s="30"/>
      <c r="D402" s="30"/>
      <c r="E402" s="72">
        <v>1.0</v>
      </c>
      <c r="F402" s="73"/>
      <c r="G402" s="74">
        <f t="shared" si="32"/>
        <v>0</v>
      </c>
    </row>
    <row r="403">
      <c r="A403" s="16" t="s">
        <v>376</v>
      </c>
      <c r="B403" s="29"/>
      <c r="C403" s="30"/>
      <c r="D403" s="30"/>
      <c r="E403" s="72">
        <v>1.0</v>
      </c>
      <c r="F403" s="73"/>
      <c r="G403" s="74">
        <f t="shared" si="32"/>
        <v>0</v>
      </c>
    </row>
    <row r="404">
      <c r="A404" s="16" t="s">
        <v>377</v>
      </c>
      <c r="B404" s="29"/>
      <c r="C404" s="30"/>
      <c r="D404" s="30"/>
      <c r="E404" s="72">
        <v>1.0</v>
      </c>
      <c r="F404" s="73"/>
      <c r="G404" s="74">
        <f t="shared" si="32"/>
        <v>0</v>
      </c>
    </row>
    <row r="405">
      <c r="A405" s="16" t="s">
        <v>378</v>
      </c>
      <c r="B405" s="29"/>
      <c r="C405" s="30"/>
      <c r="D405" s="30"/>
      <c r="E405" s="72">
        <v>1.0</v>
      </c>
      <c r="F405" s="73"/>
      <c r="G405" s="74">
        <f t="shared" si="32"/>
        <v>0</v>
      </c>
    </row>
    <row r="406">
      <c r="A406" s="16" t="s">
        <v>379</v>
      </c>
      <c r="B406" s="29"/>
      <c r="C406" s="30"/>
      <c r="D406" s="30"/>
      <c r="E406" s="72">
        <v>1.0</v>
      </c>
      <c r="F406" s="73"/>
      <c r="G406" s="74">
        <f t="shared" si="32"/>
        <v>0</v>
      </c>
    </row>
    <row r="407">
      <c r="A407" s="16" t="s">
        <v>380</v>
      </c>
      <c r="B407" s="29"/>
      <c r="C407" s="30"/>
      <c r="D407" s="30"/>
      <c r="E407" s="72">
        <v>1.0</v>
      </c>
      <c r="F407" s="73"/>
      <c r="G407" s="74">
        <f t="shared" si="32"/>
        <v>0</v>
      </c>
    </row>
    <row r="408">
      <c r="A408" s="16" t="s">
        <v>381</v>
      </c>
      <c r="B408" s="29"/>
      <c r="C408" s="30"/>
      <c r="D408" s="30"/>
      <c r="E408" s="72">
        <v>1.0</v>
      </c>
      <c r="F408" s="73"/>
      <c r="G408" s="74">
        <f t="shared" si="32"/>
        <v>0</v>
      </c>
    </row>
    <row r="409">
      <c r="A409" s="16" t="s">
        <v>382</v>
      </c>
      <c r="B409" s="29"/>
      <c r="C409" s="30"/>
      <c r="D409" s="30"/>
      <c r="E409" s="72">
        <v>1.0</v>
      </c>
      <c r="F409" s="73"/>
      <c r="G409" s="74">
        <f t="shared" si="32"/>
        <v>0</v>
      </c>
    </row>
    <row r="410">
      <c r="A410" s="16" t="s">
        <v>383</v>
      </c>
      <c r="B410" s="29"/>
      <c r="C410" s="30"/>
      <c r="D410" s="30"/>
      <c r="E410" s="72">
        <v>1.0</v>
      </c>
      <c r="F410" s="73"/>
      <c r="G410" s="74">
        <f t="shared" si="32"/>
        <v>0</v>
      </c>
    </row>
    <row r="411">
      <c r="A411" s="16" t="s">
        <v>384</v>
      </c>
      <c r="B411" s="29"/>
      <c r="C411" s="30"/>
      <c r="D411" s="30"/>
      <c r="E411" s="72">
        <v>1.0</v>
      </c>
      <c r="F411" s="73"/>
      <c r="G411" s="74">
        <f t="shared" si="32"/>
        <v>0</v>
      </c>
    </row>
    <row r="412">
      <c r="A412" s="16" t="s">
        <v>385</v>
      </c>
      <c r="B412" s="29"/>
      <c r="C412" s="30"/>
      <c r="D412" s="30"/>
      <c r="E412" s="72">
        <v>1.0</v>
      </c>
      <c r="F412" s="73"/>
      <c r="G412" s="74">
        <f t="shared" si="32"/>
        <v>0</v>
      </c>
    </row>
    <row r="413">
      <c r="A413" s="16" t="s">
        <v>386</v>
      </c>
      <c r="B413" s="29"/>
      <c r="C413" s="30"/>
      <c r="D413" s="30"/>
      <c r="E413" s="72">
        <v>1.0</v>
      </c>
      <c r="F413" s="73"/>
      <c r="G413" s="74">
        <f t="shared" si="32"/>
        <v>0</v>
      </c>
    </row>
    <row r="414">
      <c r="A414" s="16" t="s">
        <v>387</v>
      </c>
      <c r="B414" s="29"/>
      <c r="C414" s="30"/>
      <c r="D414" s="30"/>
      <c r="E414" s="72">
        <v>1.0</v>
      </c>
      <c r="F414" s="73"/>
      <c r="G414" s="74">
        <f t="shared" si="32"/>
        <v>0</v>
      </c>
    </row>
    <row r="416">
      <c r="A416" s="28" t="s">
        <v>388</v>
      </c>
      <c r="B416" s="2"/>
      <c r="C416" s="2"/>
      <c r="D416" s="2"/>
      <c r="E416" s="2"/>
      <c r="F416" s="2"/>
      <c r="G416" s="3"/>
    </row>
    <row r="417">
      <c r="A417" s="68" t="s">
        <v>5</v>
      </c>
      <c r="B417" s="69" t="s">
        <v>0</v>
      </c>
      <c r="C417" s="69" t="s">
        <v>286</v>
      </c>
      <c r="D417" s="69" t="s">
        <v>1</v>
      </c>
      <c r="E417" s="70" t="s">
        <v>287</v>
      </c>
      <c r="F417" s="69" t="s">
        <v>3</v>
      </c>
      <c r="G417" s="71" t="s">
        <v>128</v>
      </c>
    </row>
    <row r="418">
      <c r="A418" s="11" t="s">
        <v>389</v>
      </c>
      <c r="B418" s="29" t="s">
        <v>390</v>
      </c>
      <c r="C418" s="30" t="s">
        <v>391</v>
      </c>
      <c r="D418" s="30"/>
      <c r="E418" s="72">
        <v>0.355</v>
      </c>
      <c r="F418" s="73"/>
      <c r="G418" s="74">
        <f t="shared" ref="G418:G517" si="33">F418/E418</f>
        <v>0</v>
      </c>
    </row>
    <row r="419">
      <c r="A419" s="11" t="s">
        <v>392</v>
      </c>
      <c r="B419" s="35" t="s">
        <v>393</v>
      </c>
      <c r="C419" s="36"/>
      <c r="D419" s="30"/>
      <c r="E419" s="72">
        <v>1.0</v>
      </c>
      <c r="F419" s="75"/>
      <c r="G419" s="74">
        <f t="shared" si="33"/>
        <v>0</v>
      </c>
    </row>
    <row r="420">
      <c r="A420" s="11" t="s">
        <v>394</v>
      </c>
      <c r="B420" s="35" t="s">
        <v>395</v>
      </c>
      <c r="C420" s="36"/>
      <c r="D420" s="30"/>
      <c r="E420" s="72">
        <v>1.0</v>
      </c>
      <c r="F420" s="75"/>
      <c r="G420" s="74">
        <f t="shared" si="33"/>
        <v>0</v>
      </c>
    </row>
    <row r="421">
      <c r="A421" s="11" t="s">
        <v>396</v>
      </c>
      <c r="B421" s="35" t="s">
        <v>397</v>
      </c>
      <c r="C421" s="36"/>
      <c r="D421" s="30"/>
      <c r="E421" s="72">
        <v>1.0</v>
      </c>
      <c r="F421" s="75"/>
      <c r="G421" s="74">
        <f t="shared" si="33"/>
        <v>0</v>
      </c>
    </row>
    <row r="422">
      <c r="A422" s="11" t="s">
        <v>398</v>
      </c>
      <c r="B422" s="35" t="s">
        <v>399</v>
      </c>
      <c r="C422" s="36"/>
      <c r="D422" s="37"/>
      <c r="E422" s="72">
        <v>1.0</v>
      </c>
      <c r="F422" s="75"/>
      <c r="G422" s="74">
        <f t="shared" si="33"/>
        <v>0</v>
      </c>
    </row>
    <row r="423">
      <c r="A423" s="11" t="s">
        <v>400</v>
      </c>
      <c r="B423" s="35" t="s">
        <v>401</v>
      </c>
      <c r="C423" s="36"/>
      <c r="D423" s="37"/>
      <c r="E423" s="72">
        <v>1.0</v>
      </c>
      <c r="F423" s="75"/>
      <c r="G423" s="74">
        <f t="shared" si="33"/>
        <v>0</v>
      </c>
    </row>
    <row r="424">
      <c r="A424" s="11" t="s">
        <v>402</v>
      </c>
      <c r="B424" s="35" t="s">
        <v>403</v>
      </c>
      <c r="C424" s="36"/>
      <c r="D424" s="37"/>
      <c r="E424" s="72">
        <v>1.0</v>
      </c>
      <c r="F424" s="75"/>
      <c r="G424" s="74">
        <f t="shared" si="33"/>
        <v>0</v>
      </c>
    </row>
    <row r="425">
      <c r="A425" s="11" t="s">
        <v>404</v>
      </c>
      <c r="B425" s="29"/>
      <c r="C425" s="30"/>
      <c r="D425" s="30"/>
      <c r="E425" s="72">
        <v>1.0</v>
      </c>
      <c r="F425" s="73"/>
      <c r="G425" s="74">
        <f t="shared" si="33"/>
        <v>0</v>
      </c>
    </row>
    <row r="426">
      <c r="A426" s="11" t="s">
        <v>405</v>
      </c>
      <c r="B426" s="29"/>
      <c r="C426" s="30"/>
      <c r="D426" s="30"/>
      <c r="E426" s="72">
        <v>1.0</v>
      </c>
      <c r="F426" s="73"/>
      <c r="G426" s="74">
        <f t="shared" si="33"/>
        <v>0</v>
      </c>
    </row>
    <row r="427">
      <c r="A427" s="11" t="s">
        <v>406</v>
      </c>
      <c r="B427" s="29"/>
      <c r="C427" s="30"/>
      <c r="D427" s="30"/>
      <c r="E427" s="72">
        <v>1.0</v>
      </c>
      <c r="F427" s="73"/>
      <c r="G427" s="74">
        <f t="shared" si="33"/>
        <v>0</v>
      </c>
    </row>
    <row r="428">
      <c r="A428" s="11" t="s">
        <v>407</v>
      </c>
      <c r="B428" s="29"/>
      <c r="C428" s="30"/>
      <c r="D428" s="30"/>
      <c r="E428" s="72">
        <v>1.0</v>
      </c>
      <c r="F428" s="73"/>
      <c r="G428" s="74">
        <f t="shared" si="33"/>
        <v>0</v>
      </c>
    </row>
    <row r="429">
      <c r="A429" s="11" t="s">
        <v>408</v>
      </c>
      <c r="B429" s="29"/>
      <c r="C429" s="30"/>
      <c r="D429" s="30"/>
      <c r="E429" s="72">
        <v>1.0</v>
      </c>
      <c r="F429" s="73"/>
      <c r="G429" s="74">
        <f t="shared" si="33"/>
        <v>0</v>
      </c>
    </row>
    <row r="430">
      <c r="A430" s="11" t="s">
        <v>409</v>
      </c>
      <c r="B430" s="29"/>
      <c r="C430" s="30"/>
      <c r="D430" s="30"/>
      <c r="E430" s="72">
        <v>1.0</v>
      </c>
      <c r="F430" s="73"/>
      <c r="G430" s="74">
        <f t="shared" si="33"/>
        <v>0</v>
      </c>
    </row>
    <row r="431">
      <c r="A431" s="11" t="s">
        <v>410</v>
      </c>
      <c r="B431" s="29"/>
      <c r="C431" s="30"/>
      <c r="D431" s="30"/>
      <c r="E431" s="72">
        <v>1.0</v>
      </c>
      <c r="F431" s="73"/>
      <c r="G431" s="74">
        <f t="shared" si="33"/>
        <v>0</v>
      </c>
    </row>
    <row r="432">
      <c r="A432" s="11" t="s">
        <v>411</v>
      </c>
      <c r="B432" s="29"/>
      <c r="C432" s="30"/>
      <c r="D432" s="30"/>
      <c r="E432" s="72">
        <v>1.0</v>
      </c>
      <c r="F432" s="73"/>
      <c r="G432" s="74">
        <f t="shared" si="33"/>
        <v>0</v>
      </c>
    </row>
    <row r="433">
      <c r="A433" s="11" t="s">
        <v>412</v>
      </c>
      <c r="B433" s="29"/>
      <c r="C433" s="30"/>
      <c r="D433" s="30"/>
      <c r="E433" s="72">
        <v>1.0</v>
      </c>
      <c r="F433" s="73"/>
      <c r="G433" s="74">
        <f t="shared" si="33"/>
        <v>0</v>
      </c>
    </row>
    <row r="434">
      <c r="A434" s="11" t="s">
        <v>413</v>
      </c>
      <c r="B434" s="29"/>
      <c r="C434" s="30"/>
      <c r="D434" s="30"/>
      <c r="E434" s="72">
        <v>1.0</v>
      </c>
      <c r="F434" s="73"/>
      <c r="G434" s="74">
        <f t="shared" si="33"/>
        <v>0</v>
      </c>
    </row>
    <row r="435">
      <c r="A435" s="11" t="s">
        <v>414</v>
      </c>
      <c r="B435" s="29"/>
      <c r="C435" s="30"/>
      <c r="D435" s="30"/>
      <c r="E435" s="72">
        <v>1.0</v>
      </c>
      <c r="F435" s="73"/>
      <c r="G435" s="74">
        <f t="shared" si="33"/>
        <v>0</v>
      </c>
    </row>
    <row r="436">
      <c r="A436" s="11" t="s">
        <v>415</v>
      </c>
      <c r="B436" s="29"/>
      <c r="C436" s="30"/>
      <c r="D436" s="30"/>
      <c r="E436" s="72">
        <v>1.0</v>
      </c>
      <c r="F436" s="73"/>
      <c r="G436" s="74">
        <f t="shared" si="33"/>
        <v>0</v>
      </c>
    </row>
    <row r="437">
      <c r="A437" s="11" t="s">
        <v>416</v>
      </c>
      <c r="B437" s="29"/>
      <c r="C437" s="30"/>
      <c r="D437" s="30"/>
      <c r="E437" s="72">
        <v>1.0</v>
      </c>
      <c r="F437" s="73"/>
      <c r="G437" s="74">
        <f t="shared" si="33"/>
        <v>0</v>
      </c>
    </row>
    <row r="438">
      <c r="A438" s="11" t="s">
        <v>417</v>
      </c>
      <c r="B438" s="29"/>
      <c r="C438" s="30"/>
      <c r="D438" s="30"/>
      <c r="E438" s="72">
        <v>1.0</v>
      </c>
      <c r="F438" s="73"/>
      <c r="G438" s="74">
        <f t="shared" si="33"/>
        <v>0</v>
      </c>
    </row>
    <row r="439">
      <c r="A439" s="11" t="s">
        <v>418</v>
      </c>
      <c r="B439" s="29"/>
      <c r="C439" s="30"/>
      <c r="D439" s="30"/>
      <c r="E439" s="72">
        <v>1.0</v>
      </c>
      <c r="F439" s="73"/>
      <c r="G439" s="74">
        <f t="shared" si="33"/>
        <v>0</v>
      </c>
    </row>
    <row r="440">
      <c r="A440" s="11" t="s">
        <v>419</v>
      </c>
      <c r="B440" s="29"/>
      <c r="C440" s="30"/>
      <c r="D440" s="30"/>
      <c r="E440" s="72">
        <v>1.0</v>
      </c>
      <c r="F440" s="73"/>
      <c r="G440" s="74">
        <f t="shared" si="33"/>
        <v>0</v>
      </c>
    </row>
    <row r="441">
      <c r="A441" s="11" t="s">
        <v>420</v>
      </c>
      <c r="B441" s="29"/>
      <c r="C441" s="30"/>
      <c r="D441" s="30"/>
      <c r="E441" s="72">
        <v>1.0</v>
      </c>
      <c r="F441" s="73"/>
      <c r="G441" s="74">
        <f t="shared" si="33"/>
        <v>0</v>
      </c>
    </row>
    <row r="442">
      <c r="A442" s="11" t="s">
        <v>421</v>
      </c>
      <c r="B442" s="29"/>
      <c r="C442" s="30"/>
      <c r="D442" s="30"/>
      <c r="E442" s="72">
        <v>1.0</v>
      </c>
      <c r="F442" s="73"/>
      <c r="G442" s="74">
        <f t="shared" si="33"/>
        <v>0</v>
      </c>
    </row>
    <row r="443">
      <c r="A443" s="11" t="s">
        <v>422</v>
      </c>
      <c r="B443" s="29"/>
      <c r="C443" s="30"/>
      <c r="D443" s="30"/>
      <c r="E443" s="72">
        <v>1.0</v>
      </c>
      <c r="F443" s="73"/>
      <c r="G443" s="74">
        <f t="shared" si="33"/>
        <v>0</v>
      </c>
    </row>
    <row r="444">
      <c r="A444" s="11" t="s">
        <v>423</v>
      </c>
      <c r="B444" s="29"/>
      <c r="C444" s="30"/>
      <c r="D444" s="30"/>
      <c r="E444" s="72">
        <v>1.0</v>
      </c>
      <c r="F444" s="73"/>
      <c r="G444" s="74">
        <f t="shared" si="33"/>
        <v>0</v>
      </c>
    </row>
    <row r="445">
      <c r="A445" s="11" t="s">
        <v>424</v>
      </c>
      <c r="B445" s="29"/>
      <c r="C445" s="30"/>
      <c r="D445" s="30"/>
      <c r="E445" s="72">
        <v>1.0</v>
      </c>
      <c r="F445" s="73"/>
      <c r="G445" s="74">
        <f t="shared" si="33"/>
        <v>0</v>
      </c>
    </row>
    <row r="446">
      <c r="A446" s="11" t="s">
        <v>425</v>
      </c>
      <c r="B446" s="29"/>
      <c r="C446" s="30"/>
      <c r="D446" s="30"/>
      <c r="E446" s="72">
        <v>1.0</v>
      </c>
      <c r="F446" s="73"/>
      <c r="G446" s="74">
        <f t="shared" si="33"/>
        <v>0</v>
      </c>
    </row>
    <row r="447">
      <c r="A447" s="11" t="s">
        <v>426</v>
      </c>
      <c r="B447" s="29"/>
      <c r="C447" s="30"/>
      <c r="D447" s="30"/>
      <c r="E447" s="72">
        <v>1.0</v>
      </c>
      <c r="F447" s="73"/>
      <c r="G447" s="74">
        <f t="shared" si="33"/>
        <v>0</v>
      </c>
    </row>
    <row r="448">
      <c r="A448" s="11" t="s">
        <v>427</v>
      </c>
      <c r="B448" s="29"/>
      <c r="C448" s="30"/>
      <c r="D448" s="30"/>
      <c r="E448" s="72">
        <v>1.0</v>
      </c>
      <c r="F448" s="73"/>
      <c r="G448" s="74">
        <f t="shared" si="33"/>
        <v>0</v>
      </c>
    </row>
    <row r="449">
      <c r="A449" s="11" t="s">
        <v>428</v>
      </c>
      <c r="B449" s="29"/>
      <c r="C449" s="30"/>
      <c r="D449" s="30"/>
      <c r="E449" s="72">
        <v>1.0</v>
      </c>
      <c r="F449" s="73"/>
      <c r="G449" s="74">
        <f t="shared" si="33"/>
        <v>0</v>
      </c>
    </row>
    <row r="450">
      <c r="A450" s="11" t="s">
        <v>429</v>
      </c>
      <c r="B450" s="29"/>
      <c r="C450" s="30"/>
      <c r="D450" s="30"/>
      <c r="E450" s="72">
        <v>1.0</v>
      </c>
      <c r="F450" s="73"/>
      <c r="G450" s="74">
        <f t="shared" si="33"/>
        <v>0</v>
      </c>
    </row>
    <row r="451">
      <c r="A451" s="11" t="s">
        <v>430</v>
      </c>
      <c r="B451" s="29"/>
      <c r="C451" s="30"/>
      <c r="D451" s="30"/>
      <c r="E451" s="72">
        <v>1.0</v>
      </c>
      <c r="F451" s="73"/>
      <c r="G451" s="74">
        <f t="shared" si="33"/>
        <v>0</v>
      </c>
    </row>
    <row r="452">
      <c r="A452" s="11" t="s">
        <v>431</v>
      </c>
      <c r="B452" s="29"/>
      <c r="C452" s="30"/>
      <c r="D452" s="30"/>
      <c r="E452" s="72">
        <v>1.0</v>
      </c>
      <c r="F452" s="73"/>
      <c r="G452" s="74">
        <f t="shared" si="33"/>
        <v>0</v>
      </c>
    </row>
    <row r="453">
      <c r="A453" s="11" t="s">
        <v>432</v>
      </c>
      <c r="B453" s="29"/>
      <c r="C453" s="30"/>
      <c r="D453" s="30"/>
      <c r="E453" s="72">
        <v>1.0</v>
      </c>
      <c r="F453" s="73"/>
      <c r="G453" s="74">
        <f t="shared" si="33"/>
        <v>0</v>
      </c>
    </row>
    <row r="454">
      <c r="A454" s="11" t="s">
        <v>433</v>
      </c>
      <c r="B454" s="29"/>
      <c r="C454" s="30"/>
      <c r="D454" s="30"/>
      <c r="E454" s="72">
        <v>1.0</v>
      </c>
      <c r="F454" s="73"/>
      <c r="G454" s="74">
        <f t="shared" si="33"/>
        <v>0</v>
      </c>
    </row>
    <row r="455">
      <c r="A455" s="11" t="s">
        <v>434</v>
      </c>
      <c r="B455" s="29"/>
      <c r="C455" s="30"/>
      <c r="D455" s="30"/>
      <c r="E455" s="72">
        <v>1.0</v>
      </c>
      <c r="F455" s="73"/>
      <c r="G455" s="74">
        <f t="shared" si="33"/>
        <v>0</v>
      </c>
    </row>
    <row r="456">
      <c r="A456" s="11" t="s">
        <v>435</v>
      </c>
      <c r="B456" s="29"/>
      <c r="C456" s="30"/>
      <c r="D456" s="30"/>
      <c r="E456" s="72">
        <v>1.0</v>
      </c>
      <c r="F456" s="73"/>
      <c r="G456" s="74">
        <f t="shared" si="33"/>
        <v>0</v>
      </c>
    </row>
    <row r="457">
      <c r="A457" s="11" t="s">
        <v>436</v>
      </c>
      <c r="B457" s="29"/>
      <c r="C457" s="30"/>
      <c r="D457" s="30"/>
      <c r="E457" s="72">
        <v>1.0</v>
      </c>
      <c r="F457" s="73"/>
      <c r="G457" s="74">
        <f t="shared" si="33"/>
        <v>0</v>
      </c>
    </row>
    <row r="458">
      <c r="A458" s="11" t="s">
        <v>437</v>
      </c>
      <c r="B458" s="29"/>
      <c r="C458" s="30"/>
      <c r="D458" s="30"/>
      <c r="E458" s="72">
        <v>1.0</v>
      </c>
      <c r="F458" s="73"/>
      <c r="G458" s="74">
        <f t="shared" si="33"/>
        <v>0</v>
      </c>
    </row>
    <row r="459">
      <c r="A459" s="11" t="s">
        <v>438</v>
      </c>
      <c r="B459" s="29"/>
      <c r="C459" s="30"/>
      <c r="D459" s="30"/>
      <c r="E459" s="72">
        <v>1.0</v>
      </c>
      <c r="F459" s="73"/>
      <c r="G459" s="74">
        <f t="shared" si="33"/>
        <v>0</v>
      </c>
    </row>
    <row r="460">
      <c r="A460" s="11" t="s">
        <v>439</v>
      </c>
      <c r="B460" s="29"/>
      <c r="C460" s="30"/>
      <c r="D460" s="30"/>
      <c r="E460" s="72">
        <v>1.0</v>
      </c>
      <c r="F460" s="73"/>
      <c r="G460" s="74">
        <f t="shared" si="33"/>
        <v>0</v>
      </c>
    </row>
    <row r="461">
      <c r="A461" s="11" t="s">
        <v>440</v>
      </c>
      <c r="B461" s="29"/>
      <c r="C461" s="30"/>
      <c r="D461" s="30"/>
      <c r="E461" s="72">
        <v>1.0</v>
      </c>
      <c r="F461" s="73"/>
      <c r="G461" s="74">
        <f t="shared" si="33"/>
        <v>0</v>
      </c>
    </row>
    <row r="462">
      <c r="A462" s="11" t="s">
        <v>441</v>
      </c>
      <c r="B462" s="29"/>
      <c r="C462" s="30"/>
      <c r="D462" s="30"/>
      <c r="E462" s="72">
        <v>1.0</v>
      </c>
      <c r="F462" s="73"/>
      <c r="G462" s="74">
        <f t="shared" si="33"/>
        <v>0</v>
      </c>
    </row>
    <row r="463">
      <c r="A463" s="11" t="s">
        <v>442</v>
      </c>
      <c r="B463" s="29"/>
      <c r="C463" s="30"/>
      <c r="D463" s="30"/>
      <c r="E463" s="72">
        <v>1.0</v>
      </c>
      <c r="F463" s="73"/>
      <c r="G463" s="74">
        <f t="shared" si="33"/>
        <v>0</v>
      </c>
    </row>
    <row r="464">
      <c r="A464" s="11" t="s">
        <v>443</v>
      </c>
      <c r="B464" s="29"/>
      <c r="C464" s="30"/>
      <c r="D464" s="30"/>
      <c r="E464" s="72">
        <v>1.0</v>
      </c>
      <c r="F464" s="73"/>
      <c r="G464" s="74">
        <f t="shared" si="33"/>
        <v>0</v>
      </c>
    </row>
    <row r="465">
      <c r="A465" s="11" t="s">
        <v>444</v>
      </c>
      <c r="B465" s="29"/>
      <c r="C465" s="30"/>
      <c r="D465" s="30"/>
      <c r="E465" s="72">
        <v>1.0</v>
      </c>
      <c r="F465" s="73"/>
      <c r="G465" s="74">
        <f t="shared" si="33"/>
        <v>0</v>
      </c>
    </row>
    <row r="466">
      <c r="A466" s="11" t="s">
        <v>445</v>
      </c>
      <c r="B466" s="29"/>
      <c r="C466" s="30"/>
      <c r="D466" s="30"/>
      <c r="E466" s="72">
        <v>1.0</v>
      </c>
      <c r="F466" s="73"/>
      <c r="G466" s="74">
        <f t="shared" si="33"/>
        <v>0</v>
      </c>
    </row>
    <row r="467">
      <c r="A467" s="11" t="s">
        <v>446</v>
      </c>
      <c r="B467" s="29"/>
      <c r="C467" s="30"/>
      <c r="D467" s="30"/>
      <c r="E467" s="72">
        <v>1.0</v>
      </c>
      <c r="F467" s="73"/>
      <c r="G467" s="74">
        <f t="shared" si="33"/>
        <v>0</v>
      </c>
    </row>
    <row r="468">
      <c r="A468" s="11" t="s">
        <v>447</v>
      </c>
      <c r="B468" s="29"/>
      <c r="C468" s="30"/>
      <c r="D468" s="30"/>
      <c r="E468" s="72">
        <v>1.0</v>
      </c>
      <c r="F468" s="73"/>
      <c r="G468" s="74">
        <f t="shared" si="33"/>
        <v>0</v>
      </c>
    </row>
    <row r="469">
      <c r="A469" s="11" t="s">
        <v>448</v>
      </c>
      <c r="B469" s="29"/>
      <c r="C469" s="30"/>
      <c r="D469" s="30"/>
      <c r="E469" s="72">
        <v>1.0</v>
      </c>
      <c r="F469" s="73"/>
      <c r="G469" s="74">
        <f t="shared" si="33"/>
        <v>0</v>
      </c>
    </row>
    <row r="470">
      <c r="A470" s="11" t="s">
        <v>449</v>
      </c>
      <c r="B470" s="29"/>
      <c r="C470" s="30"/>
      <c r="D470" s="30"/>
      <c r="E470" s="72">
        <v>1.0</v>
      </c>
      <c r="F470" s="73"/>
      <c r="G470" s="74">
        <f t="shared" si="33"/>
        <v>0</v>
      </c>
    </row>
    <row r="471">
      <c r="A471" s="11" t="s">
        <v>450</v>
      </c>
      <c r="B471" s="29"/>
      <c r="C471" s="30"/>
      <c r="D471" s="30"/>
      <c r="E471" s="72">
        <v>1.0</v>
      </c>
      <c r="F471" s="73"/>
      <c r="G471" s="74">
        <f t="shared" si="33"/>
        <v>0</v>
      </c>
    </row>
    <row r="472">
      <c r="A472" s="11" t="s">
        <v>451</v>
      </c>
      <c r="B472" s="29"/>
      <c r="C472" s="30"/>
      <c r="D472" s="30"/>
      <c r="E472" s="72">
        <v>1.0</v>
      </c>
      <c r="F472" s="73"/>
      <c r="G472" s="74">
        <f t="shared" si="33"/>
        <v>0</v>
      </c>
    </row>
    <row r="473">
      <c r="A473" s="11" t="s">
        <v>452</v>
      </c>
      <c r="B473" s="29"/>
      <c r="C473" s="30"/>
      <c r="D473" s="30"/>
      <c r="E473" s="72">
        <v>1.0</v>
      </c>
      <c r="F473" s="73"/>
      <c r="G473" s="74">
        <f t="shared" si="33"/>
        <v>0</v>
      </c>
    </row>
    <row r="474">
      <c r="A474" s="11" t="s">
        <v>453</v>
      </c>
      <c r="B474" s="29"/>
      <c r="C474" s="30"/>
      <c r="D474" s="30"/>
      <c r="E474" s="72">
        <v>1.0</v>
      </c>
      <c r="F474" s="73"/>
      <c r="G474" s="74">
        <f t="shared" si="33"/>
        <v>0</v>
      </c>
    </row>
    <row r="475">
      <c r="A475" s="11" t="s">
        <v>454</v>
      </c>
      <c r="B475" s="29"/>
      <c r="C475" s="30"/>
      <c r="D475" s="30"/>
      <c r="E475" s="72">
        <v>1.0</v>
      </c>
      <c r="F475" s="73"/>
      <c r="G475" s="74">
        <f t="shared" si="33"/>
        <v>0</v>
      </c>
    </row>
    <row r="476">
      <c r="A476" s="11" t="s">
        <v>455</v>
      </c>
      <c r="B476" s="29"/>
      <c r="C476" s="30"/>
      <c r="D476" s="30"/>
      <c r="E476" s="72">
        <v>1.0</v>
      </c>
      <c r="F476" s="73"/>
      <c r="G476" s="74">
        <f t="shared" si="33"/>
        <v>0</v>
      </c>
    </row>
    <row r="477">
      <c r="A477" s="11" t="s">
        <v>456</v>
      </c>
      <c r="B477" s="29"/>
      <c r="C477" s="30"/>
      <c r="D477" s="30"/>
      <c r="E477" s="72">
        <v>1.0</v>
      </c>
      <c r="F477" s="73"/>
      <c r="G477" s="74">
        <f t="shared" si="33"/>
        <v>0</v>
      </c>
    </row>
    <row r="478">
      <c r="A478" s="11" t="s">
        <v>457</v>
      </c>
      <c r="B478" s="29"/>
      <c r="C478" s="30"/>
      <c r="D478" s="30"/>
      <c r="E478" s="72">
        <v>1.0</v>
      </c>
      <c r="F478" s="73"/>
      <c r="G478" s="74">
        <f t="shared" si="33"/>
        <v>0</v>
      </c>
    </row>
    <row r="479">
      <c r="A479" s="11" t="s">
        <v>458</v>
      </c>
      <c r="B479" s="29"/>
      <c r="C479" s="30"/>
      <c r="D479" s="30"/>
      <c r="E479" s="72">
        <v>1.0</v>
      </c>
      <c r="F479" s="73"/>
      <c r="G479" s="74">
        <f t="shared" si="33"/>
        <v>0</v>
      </c>
    </row>
    <row r="480">
      <c r="A480" s="11" t="s">
        <v>459</v>
      </c>
      <c r="B480" s="29"/>
      <c r="C480" s="30"/>
      <c r="D480" s="30"/>
      <c r="E480" s="72">
        <v>1.0</v>
      </c>
      <c r="F480" s="73"/>
      <c r="G480" s="74">
        <f t="shared" si="33"/>
        <v>0</v>
      </c>
    </row>
    <row r="481">
      <c r="A481" s="11" t="s">
        <v>460</v>
      </c>
      <c r="B481" s="29"/>
      <c r="C481" s="30"/>
      <c r="D481" s="30"/>
      <c r="E481" s="72">
        <v>1.0</v>
      </c>
      <c r="F481" s="73"/>
      <c r="G481" s="74">
        <f t="shared" si="33"/>
        <v>0</v>
      </c>
    </row>
    <row r="482">
      <c r="A482" s="11" t="s">
        <v>461</v>
      </c>
      <c r="B482" s="29"/>
      <c r="C482" s="30"/>
      <c r="D482" s="30"/>
      <c r="E482" s="72">
        <v>1.0</v>
      </c>
      <c r="F482" s="73"/>
      <c r="G482" s="74">
        <f t="shared" si="33"/>
        <v>0</v>
      </c>
    </row>
    <row r="483">
      <c r="A483" s="11" t="s">
        <v>462</v>
      </c>
      <c r="B483" s="29"/>
      <c r="C483" s="30"/>
      <c r="D483" s="30"/>
      <c r="E483" s="72">
        <v>1.0</v>
      </c>
      <c r="F483" s="73"/>
      <c r="G483" s="74">
        <f t="shared" si="33"/>
        <v>0</v>
      </c>
    </row>
    <row r="484">
      <c r="A484" s="11" t="s">
        <v>463</v>
      </c>
      <c r="B484" s="29"/>
      <c r="C484" s="30"/>
      <c r="D484" s="30"/>
      <c r="E484" s="72">
        <v>1.0</v>
      </c>
      <c r="F484" s="73"/>
      <c r="G484" s="74">
        <f t="shared" si="33"/>
        <v>0</v>
      </c>
    </row>
    <row r="485">
      <c r="A485" s="11" t="s">
        <v>464</v>
      </c>
      <c r="B485" s="29"/>
      <c r="C485" s="30"/>
      <c r="D485" s="30"/>
      <c r="E485" s="72">
        <v>1.0</v>
      </c>
      <c r="F485" s="73"/>
      <c r="G485" s="74">
        <f t="shared" si="33"/>
        <v>0</v>
      </c>
    </row>
    <row r="486">
      <c r="A486" s="11" t="s">
        <v>465</v>
      </c>
      <c r="B486" s="29"/>
      <c r="C486" s="30"/>
      <c r="D486" s="30"/>
      <c r="E486" s="72">
        <v>1.0</v>
      </c>
      <c r="F486" s="73"/>
      <c r="G486" s="74">
        <f t="shared" si="33"/>
        <v>0</v>
      </c>
    </row>
    <row r="487">
      <c r="A487" s="11" t="s">
        <v>466</v>
      </c>
      <c r="B487" s="29"/>
      <c r="C487" s="30"/>
      <c r="D487" s="30"/>
      <c r="E487" s="72">
        <v>1.0</v>
      </c>
      <c r="F487" s="73"/>
      <c r="G487" s="74">
        <f t="shared" si="33"/>
        <v>0</v>
      </c>
    </row>
    <row r="488">
      <c r="A488" s="11" t="s">
        <v>467</v>
      </c>
      <c r="B488" s="29"/>
      <c r="C488" s="30"/>
      <c r="D488" s="30"/>
      <c r="E488" s="72">
        <v>1.0</v>
      </c>
      <c r="F488" s="73"/>
      <c r="G488" s="74">
        <f t="shared" si="33"/>
        <v>0</v>
      </c>
    </row>
    <row r="489">
      <c r="A489" s="11" t="s">
        <v>468</v>
      </c>
      <c r="B489" s="29"/>
      <c r="C489" s="30"/>
      <c r="D489" s="30"/>
      <c r="E489" s="72">
        <v>1.0</v>
      </c>
      <c r="F489" s="73"/>
      <c r="G489" s="74">
        <f t="shared" si="33"/>
        <v>0</v>
      </c>
    </row>
    <row r="490">
      <c r="A490" s="11" t="s">
        <v>469</v>
      </c>
      <c r="B490" s="29"/>
      <c r="C490" s="30"/>
      <c r="D490" s="30"/>
      <c r="E490" s="72">
        <v>1.0</v>
      </c>
      <c r="F490" s="73"/>
      <c r="G490" s="74">
        <f t="shared" si="33"/>
        <v>0</v>
      </c>
    </row>
    <row r="491">
      <c r="A491" s="11" t="s">
        <v>470</v>
      </c>
      <c r="B491" s="29"/>
      <c r="C491" s="30"/>
      <c r="D491" s="30"/>
      <c r="E491" s="72">
        <v>1.0</v>
      </c>
      <c r="F491" s="73"/>
      <c r="G491" s="74">
        <f t="shared" si="33"/>
        <v>0</v>
      </c>
    </row>
    <row r="492">
      <c r="A492" s="11" t="s">
        <v>471</v>
      </c>
      <c r="B492" s="29"/>
      <c r="C492" s="30"/>
      <c r="D492" s="30"/>
      <c r="E492" s="72">
        <v>1.0</v>
      </c>
      <c r="F492" s="73"/>
      <c r="G492" s="74">
        <f t="shared" si="33"/>
        <v>0</v>
      </c>
    </row>
    <row r="493">
      <c r="A493" s="11" t="s">
        <v>472</v>
      </c>
      <c r="B493" s="29"/>
      <c r="C493" s="30"/>
      <c r="D493" s="30"/>
      <c r="E493" s="72">
        <v>1.0</v>
      </c>
      <c r="F493" s="73"/>
      <c r="G493" s="74">
        <f t="shared" si="33"/>
        <v>0</v>
      </c>
    </row>
    <row r="494">
      <c r="A494" s="11" t="s">
        <v>473</v>
      </c>
      <c r="B494" s="29"/>
      <c r="C494" s="30"/>
      <c r="D494" s="30"/>
      <c r="E494" s="72">
        <v>1.0</v>
      </c>
      <c r="F494" s="73"/>
      <c r="G494" s="74">
        <f t="shared" si="33"/>
        <v>0</v>
      </c>
    </row>
    <row r="495">
      <c r="A495" s="11" t="s">
        <v>474</v>
      </c>
      <c r="B495" s="29"/>
      <c r="C495" s="30"/>
      <c r="D495" s="30"/>
      <c r="E495" s="72">
        <v>1.0</v>
      </c>
      <c r="F495" s="73"/>
      <c r="G495" s="74">
        <f t="shared" si="33"/>
        <v>0</v>
      </c>
    </row>
    <row r="496">
      <c r="A496" s="11" t="s">
        <v>475</v>
      </c>
      <c r="B496" s="29"/>
      <c r="C496" s="30"/>
      <c r="D496" s="30"/>
      <c r="E496" s="72">
        <v>1.0</v>
      </c>
      <c r="F496" s="73"/>
      <c r="G496" s="74">
        <f t="shared" si="33"/>
        <v>0</v>
      </c>
    </row>
    <row r="497">
      <c r="A497" s="11" t="s">
        <v>476</v>
      </c>
      <c r="B497" s="29"/>
      <c r="C497" s="30"/>
      <c r="D497" s="30"/>
      <c r="E497" s="72">
        <v>1.0</v>
      </c>
      <c r="F497" s="73"/>
      <c r="G497" s="74">
        <f t="shared" si="33"/>
        <v>0</v>
      </c>
    </row>
    <row r="498">
      <c r="A498" s="11" t="s">
        <v>477</v>
      </c>
      <c r="B498" s="29"/>
      <c r="C498" s="30"/>
      <c r="D498" s="30"/>
      <c r="E498" s="72">
        <v>1.0</v>
      </c>
      <c r="F498" s="73"/>
      <c r="G498" s="74">
        <f t="shared" si="33"/>
        <v>0</v>
      </c>
    </row>
    <row r="499">
      <c r="A499" s="11" t="s">
        <v>478</v>
      </c>
      <c r="B499" s="29"/>
      <c r="C499" s="30"/>
      <c r="D499" s="30"/>
      <c r="E499" s="72">
        <v>1.0</v>
      </c>
      <c r="F499" s="73"/>
      <c r="G499" s="74">
        <f t="shared" si="33"/>
        <v>0</v>
      </c>
    </row>
    <row r="500">
      <c r="A500" s="11" t="s">
        <v>479</v>
      </c>
      <c r="B500" s="29"/>
      <c r="C500" s="30"/>
      <c r="D500" s="30"/>
      <c r="E500" s="72">
        <v>1.0</v>
      </c>
      <c r="F500" s="73"/>
      <c r="G500" s="74">
        <f t="shared" si="33"/>
        <v>0</v>
      </c>
    </row>
    <row r="501">
      <c r="A501" s="11" t="s">
        <v>480</v>
      </c>
      <c r="B501" s="29"/>
      <c r="C501" s="30"/>
      <c r="D501" s="30"/>
      <c r="E501" s="72">
        <v>1.0</v>
      </c>
      <c r="F501" s="73"/>
      <c r="G501" s="74">
        <f t="shared" si="33"/>
        <v>0</v>
      </c>
    </row>
    <row r="502">
      <c r="A502" s="11" t="s">
        <v>481</v>
      </c>
      <c r="B502" s="29"/>
      <c r="C502" s="30"/>
      <c r="D502" s="30"/>
      <c r="E502" s="72">
        <v>1.0</v>
      </c>
      <c r="F502" s="73"/>
      <c r="G502" s="74">
        <f t="shared" si="33"/>
        <v>0</v>
      </c>
    </row>
    <row r="503">
      <c r="A503" s="11" t="s">
        <v>482</v>
      </c>
      <c r="B503" s="29"/>
      <c r="C503" s="30"/>
      <c r="D503" s="30"/>
      <c r="E503" s="72">
        <v>1.0</v>
      </c>
      <c r="F503" s="73"/>
      <c r="G503" s="74">
        <f t="shared" si="33"/>
        <v>0</v>
      </c>
    </row>
    <row r="504">
      <c r="A504" s="11" t="s">
        <v>483</v>
      </c>
      <c r="B504" s="29"/>
      <c r="C504" s="30"/>
      <c r="D504" s="30"/>
      <c r="E504" s="72">
        <v>1.0</v>
      </c>
      <c r="F504" s="73"/>
      <c r="G504" s="74">
        <f t="shared" si="33"/>
        <v>0</v>
      </c>
    </row>
    <row r="505">
      <c r="A505" s="11" t="s">
        <v>484</v>
      </c>
      <c r="B505" s="29"/>
      <c r="C505" s="30"/>
      <c r="D505" s="30"/>
      <c r="E505" s="72">
        <v>1.0</v>
      </c>
      <c r="F505" s="73"/>
      <c r="G505" s="74">
        <f t="shared" si="33"/>
        <v>0</v>
      </c>
    </row>
    <row r="506">
      <c r="A506" s="11" t="s">
        <v>485</v>
      </c>
      <c r="B506" s="29"/>
      <c r="C506" s="30"/>
      <c r="D506" s="30"/>
      <c r="E506" s="72">
        <v>1.0</v>
      </c>
      <c r="F506" s="73"/>
      <c r="G506" s="74">
        <f t="shared" si="33"/>
        <v>0</v>
      </c>
    </row>
    <row r="507">
      <c r="A507" s="11" t="s">
        <v>486</v>
      </c>
      <c r="B507" s="29"/>
      <c r="C507" s="30"/>
      <c r="D507" s="30"/>
      <c r="E507" s="72">
        <v>1.0</v>
      </c>
      <c r="F507" s="73"/>
      <c r="G507" s="74">
        <f t="shared" si="33"/>
        <v>0</v>
      </c>
    </row>
    <row r="508">
      <c r="A508" s="11" t="s">
        <v>487</v>
      </c>
      <c r="B508" s="29"/>
      <c r="C508" s="30"/>
      <c r="D508" s="30"/>
      <c r="E508" s="72">
        <v>1.0</v>
      </c>
      <c r="F508" s="73"/>
      <c r="G508" s="74">
        <f t="shared" si="33"/>
        <v>0</v>
      </c>
    </row>
    <row r="509">
      <c r="A509" s="11" t="s">
        <v>488</v>
      </c>
      <c r="B509" s="29"/>
      <c r="C509" s="30"/>
      <c r="D509" s="30"/>
      <c r="E509" s="72">
        <v>1.0</v>
      </c>
      <c r="F509" s="73"/>
      <c r="G509" s="74">
        <f t="shared" si="33"/>
        <v>0</v>
      </c>
    </row>
    <row r="510">
      <c r="A510" s="11" t="s">
        <v>489</v>
      </c>
      <c r="B510" s="29"/>
      <c r="C510" s="30"/>
      <c r="D510" s="30"/>
      <c r="E510" s="72">
        <v>1.0</v>
      </c>
      <c r="F510" s="73"/>
      <c r="G510" s="74">
        <f t="shared" si="33"/>
        <v>0</v>
      </c>
    </row>
    <row r="511">
      <c r="A511" s="11" t="s">
        <v>490</v>
      </c>
      <c r="B511" s="29"/>
      <c r="C511" s="30"/>
      <c r="D511" s="30"/>
      <c r="E511" s="72">
        <v>1.0</v>
      </c>
      <c r="F511" s="73"/>
      <c r="G511" s="74">
        <f t="shared" si="33"/>
        <v>0</v>
      </c>
    </row>
    <row r="512">
      <c r="A512" s="11" t="s">
        <v>491</v>
      </c>
      <c r="B512" s="29"/>
      <c r="C512" s="30"/>
      <c r="D512" s="30"/>
      <c r="E512" s="72">
        <v>1.0</v>
      </c>
      <c r="F512" s="73"/>
      <c r="G512" s="74">
        <f t="shared" si="33"/>
        <v>0</v>
      </c>
    </row>
    <row r="513">
      <c r="A513" s="11" t="s">
        <v>492</v>
      </c>
      <c r="B513" s="29"/>
      <c r="C513" s="30"/>
      <c r="D513" s="30"/>
      <c r="E513" s="72">
        <v>1.0</v>
      </c>
      <c r="F513" s="73"/>
      <c r="G513" s="74">
        <f t="shared" si="33"/>
        <v>0</v>
      </c>
    </row>
    <row r="514">
      <c r="A514" s="11" t="s">
        <v>493</v>
      </c>
      <c r="B514" s="29"/>
      <c r="C514" s="30"/>
      <c r="D514" s="30"/>
      <c r="E514" s="72">
        <v>1.0</v>
      </c>
      <c r="F514" s="73"/>
      <c r="G514" s="74">
        <f t="shared" si="33"/>
        <v>0</v>
      </c>
    </row>
    <row r="515">
      <c r="A515" s="11" t="s">
        <v>494</v>
      </c>
      <c r="B515" s="29"/>
      <c r="C515" s="30"/>
      <c r="D515" s="30"/>
      <c r="E515" s="72">
        <v>1.0</v>
      </c>
      <c r="F515" s="73"/>
      <c r="G515" s="74">
        <f t="shared" si="33"/>
        <v>0</v>
      </c>
    </row>
    <row r="516">
      <c r="A516" s="11" t="s">
        <v>495</v>
      </c>
      <c r="B516" s="29"/>
      <c r="C516" s="30"/>
      <c r="D516" s="30"/>
      <c r="E516" s="72">
        <v>1.0</v>
      </c>
      <c r="F516" s="73"/>
      <c r="G516" s="74">
        <f t="shared" si="33"/>
        <v>0</v>
      </c>
    </row>
    <row r="517">
      <c r="A517" s="11" t="s">
        <v>496</v>
      </c>
      <c r="B517" s="29"/>
      <c r="C517" s="30"/>
      <c r="D517" s="30"/>
      <c r="E517" s="72">
        <v>1.0</v>
      </c>
      <c r="F517" s="73"/>
      <c r="G517" s="74">
        <f t="shared" si="33"/>
        <v>0</v>
      </c>
    </row>
    <row r="519">
      <c r="A519" s="28" t="s">
        <v>497</v>
      </c>
      <c r="B519" s="2"/>
      <c r="C519" s="2"/>
      <c r="D519" s="2"/>
      <c r="E519" s="2"/>
      <c r="F519" s="2"/>
      <c r="G519" s="3"/>
    </row>
    <row r="520">
      <c r="A520" s="68" t="s">
        <v>5</v>
      </c>
      <c r="B520" s="69" t="s">
        <v>0</v>
      </c>
      <c r="C520" s="69" t="s">
        <v>286</v>
      </c>
      <c r="D520" s="69" t="s">
        <v>1</v>
      </c>
      <c r="E520" s="70" t="s">
        <v>287</v>
      </c>
      <c r="F520" s="69" t="s">
        <v>3</v>
      </c>
      <c r="G520" s="71" t="s">
        <v>128</v>
      </c>
    </row>
    <row r="521">
      <c r="A521" s="11" t="s">
        <v>498</v>
      </c>
      <c r="B521" s="76"/>
      <c r="C521" s="30"/>
      <c r="D521" s="30"/>
      <c r="E521" s="72">
        <v>0.75</v>
      </c>
      <c r="F521" s="73"/>
      <c r="G521" s="74">
        <f t="shared" ref="G521:G620" si="34">F521/E521</f>
        <v>0</v>
      </c>
    </row>
    <row r="522">
      <c r="A522" s="11" t="s">
        <v>499</v>
      </c>
      <c r="B522" s="76"/>
      <c r="C522" s="30"/>
      <c r="D522" s="30"/>
      <c r="E522" s="72">
        <v>0.75</v>
      </c>
      <c r="F522" s="75"/>
      <c r="G522" s="74">
        <f t="shared" si="34"/>
        <v>0</v>
      </c>
    </row>
    <row r="523">
      <c r="A523" s="11" t="s">
        <v>500</v>
      </c>
      <c r="B523" s="77"/>
      <c r="C523" s="30"/>
      <c r="D523" s="30"/>
      <c r="E523" s="72">
        <v>0.75</v>
      </c>
      <c r="F523" s="75"/>
      <c r="G523" s="74">
        <f t="shared" si="34"/>
        <v>0</v>
      </c>
    </row>
    <row r="524">
      <c r="A524" s="11" t="s">
        <v>501</v>
      </c>
      <c r="B524" s="78"/>
      <c r="C524" s="30"/>
      <c r="D524" s="30"/>
      <c r="E524" s="72">
        <v>0.75</v>
      </c>
      <c r="F524" s="75"/>
      <c r="G524" s="74">
        <f t="shared" si="34"/>
        <v>0</v>
      </c>
    </row>
    <row r="525">
      <c r="A525" s="11" t="s">
        <v>502</v>
      </c>
      <c r="B525" s="78"/>
      <c r="C525" s="30"/>
      <c r="D525" s="30"/>
      <c r="E525" s="72">
        <v>0.75</v>
      </c>
      <c r="F525" s="75"/>
      <c r="G525" s="74">
        <f t="shared" si="34"/>
        <v>0</v>
      </c>
    </row>
    <row r="526">
      <c r="A526" s="11" t="s">
        <v>503</v>
      </c>
      <c r="B526" s="76"/>
      <c r="C526" s="36"/>
      <c r="D526" s="30"/>
      <c r="E526" s="72">
        <v>0.75</v>
      </c>
      <c r="F526" s="75"/>
      <c r="G526" s="74">
        <f t="shared" si="34"/>
        <v>0</v>
      </c>
    </row>
    <row r="527">
      <c r="A527" s="11" t="s">
        <v>504</v>
      </c>
      <c r="B527" s="76"/>
      <c r="C527" s="36"/>
      <c r="D527" s="30"/>
      <c r="E527" s="72">
        <v>0.75</v>
      </c>
      <c r="F527" s="75"/>
      <c r="G527" s="74">
        <f t="shared" si="34"/>
        <v>0</v>
      </c>
    </row>
    <row r="528">
      <c r="A528" s="11" t="s">
        <v>505</v>
      </c>
      <c r="B528" s="79"/>
      <c r="C528" s="30"/>
      <c r="D528" s="30"/>
      <c r="E528" s="72">
        <v>0.75</v>
      </c>
      <c r="F528" s="73"/>
      <c r="G528" s="74">
        <f t="shared" si="34"/>
        <v>0</v>
      </c>
    </row>
    <row r="529">
      <c r="A529" s="11" t="s">
        <v>506</v>
      </c>
      <c r="B529" s="79"/>
      <c r="C529" s="30"/>
      <c r="D529" s="30"/>
      <c r="E529" s="72">
        <v>0.75</v>
      </c>
      <c r="F529" s="73"/>
      <c r="G529" s="74">
        <f t="shared" si="34"/>
        <v>0</v>
      </c>
    </row>
    <row r="530">
      <c r="A530" s="11" t="s">
        <v>507</v>
      </c>
      <c r="B530" s="79"/>
      <c r="C530" s="30"/>
      <c r="D530" s="30"/>
      <c r="E530" s="72">
        <v>0.75</v>
      </c>
      <c r="F530" s="73"/>
      <c r="G530" s="74">
        <f t="shared" si="34"/>
        <v>0</v>
      </c>
    </row>
    <row r="531">
      <c r="A531" s="11" t="s">
        <v>508</v>
      </c>
      <c r="B531" s="76"/>
      <c r="C531" s="30"/>
      <c r="D531" s="30"/>
      <c r="E531" s="72">
        <v>0.75</v>
      </c>
      <c r="F531" s="73"/>
      <c r="G531" s="74">
        <f t="shared" si="34"/>
        <v>0</v>
      </c>
    </row>
    <row r="532">
      <c r="A532" s="11" t="s">
        <v>509</v>
      </c>
      <c r="B532" s="76"/>
      <c r="C532" s="30"/>
      <c r="D532" s="30"/>
      <c r="E532" s="72">
        <v>0.75</v>
      </c>
      <c r="F532" s="73"/>
      <c r="G532" s="74">
        <f t="shared" si="34"/>
        <v>0</v>
      </c>
    </row>
    <row r="533">
      <c r="A533" s="11" t="s">
        <v>510</v>
      </c>
      <c r="B533" s="79"/>
      <c r="C533" s="30"/>
      <c r="D533" s="30"/>
      <c r="E533" s="72">
        <v>0.75</v>
      </c>
      <c r="F533" s="73"/>
      <c r="G533" s="74">
        <f t="shared" si="34"/>
        <v>0</v>
      </c>
    </row>
    <row r="534">
      <c r="A534" s="11" t="s">
        <v>511</v>
      </c>
      <c r="B534" s="79"/>
      <c r="C534" s="30"/>
      <c r="D534" s="30"/>
      <c r="E534" s="72">
        <v>0.75</v>
      </c>
      <c r="F534" s="73"/>
      <c r="G534" s="74">
        <f t="shared" si="34"/>
        <v>0</v>
      </c>
    </row>
    <row r="535">
      <c r="A535" s="11" t="s">
        <v>512</v>
      </c>
      <c r="B535" s="79"/>
      <c r="C535" s="30"/>
      <c r="D535" s="30"/>
      <c r="E535" s="72">
        <v>0.75</v>
      </c>
      <c r="F535" s="73"/>
      <c r="G535" s="74">
        <f t="shared" si="34"/>
        <v>0</v>
      </c>
    </row>
    <row r="536">
      <c r="A536" s="11" t="s">
        <v>513</v>
      </c>
      <c r="B536" s="76"/>
      <c r="C536" s="30"/>
      <c r="D536" s="30"/>
      <c r="E536" s="72">
        <v>0.75</v>
      </c>
      <c r="F536" s="73"/>
      <c r="G536" s="74">
        <f t="shared" si="34"/>
        <v>0</v>
      </c>
    </row>
    <row r="537">
      <c r="A537" s="11" t="s">
        <v>514</v>
      </c>
      <c r="B537" s="80"/>
      <c r="C537" s="30"/>
      <c r="D537" s="30"/>
      <c r="E537" s="72">
        <v>1.0</v>
      </c>
      <c r="F537" s="73"/>
      <c r="G537" s="74">
        <f t="shared" si="34"/>
        <v>0</v>
      </c>
    </row>
    <row r="538">
      <c r="A538" s="11" t="s">
        <v>515</v>
      </c>
      <c r="B538" s="79"/>
      <c r="C538" s="30"/>
      <c r="D538" s="30"/>
      <c r="E538" s="72">
        <v>1.0</v>
      </c>
      <c r="F538" s="73"/>
      <c r="G538" s="74">
        <f t="shared" si="34"/>
        <v>0</v>
      </c>
    </row>
    <row r="539">
      <c r="A539" s="11" t="s">
        <v>516</v>
      </c>
      <c r="B539" s="79"/>
      <c r="C539" s="30"/>
      <c r="D539" s="30"/>
      <c r="E539" s="72">
        <v>1.0</v>
      </c>
      <c r="F539" s="73"/>
      <c r="G539" s="74">
        <f t="shared" si="34"/>
        <v>0</v>
      </c>
    </row>
    <row r="540">
      <c r="A540" s="11" t="s">
        <v>517</v>
      </c>
      <c r="B540" s="79"/>
      <c r="C540" s="30"/>
      <c r="D540" s="30"/>
      <c r="E540" s="72">
        <v>1.0</v>
      </c>
      <c r="F540" s="73"/>
      <c r="G540" s="74">
        <f t="shared" si="34"/>
        <v>0</v>
      </c>
    </row>
    <row r="541">
      <c r="A541" s="11" t="s">
        <v>518</v>
      </c>
      <c r="B541" s="79"/>
      <c r="C541" s="30"/>
      <c r="D541" s="30"/>
      <c r="E541" s="72">
        <v>1.0</v>
      </c>
      <c r="F541" s="73"/>
      <c r="G541" s="74">
        <f t="shared" si="34"/>
        <v>0</v>
      </c>
    </row>
    <row r="542">
      <c r="A542" s="11" t="s">
        <v>519</v>
      </c>
      <c r="B542" s="79"/>
      <c r="C542" s="30"/>
      <c r="D542" s="30"/>
      <c r="E542" s="72">
        <v>1.0</v>
      </c>
      <c r="F542" s="73"/>
      <c r="G542" s="74">
        <f t="shared" si="34"/>
        <v>0</v>
      </c>
    </row>
    <row r="543">
      <c r="A543" s="11" t="s">
        <v>520</v>
      </c>
      <c r="B543" s="79"/>
      <c r="C543" s="30"/>
      <c r="D543" s="30"/>
      <c r="E543" s="72">
        <v>1.0</v>
      </c>
      <c r="F543" s="73"/>
      <c r="G543" s="74">
        <f t="shared" si="34"/>
        <v>0</v>
      </c>
    </row>
    <row r="544">
      <c r="A544" s="11" t="s">
        <v>521</v>
      </c>
      <c r="B544" s="79"/>
      <c r="C544" s="30"/>
      <c r="D544" s="30"/>
      <c r="E544" s="72">
        <v>1.0</v>
      </c>
      <c r="F544" s="73"/>
      <c r="G544" s="74">
        <f t="shared" si="34"/>
        <v>0</v>
      </c>
    </row>
    <row r="545">
      <c r="A545" s="11" t="s">
        <v>522</v>
      </c>
      <c r="B545" s="79"/>
      <c r="C545" s="30"/>
      <c r="D545" s="30"/>
      <c r="E545" s="72">
        <v>1.0</v>
      </c>
      <c r="F545" s="73"/>
      <c r="G545" s="74">
        <f t="shared" si="34"/>
        <v>0</v>
      </c>
    </row>
    <row r="546">
      <c r="A546" s="11" t="s">
        <v>523</v>
      </c>
      <c r="B546" s="79"/>
      <c r="C546" s="30"/>
      <c r="D546" s="30"/>
      <c r="E546" s="72">
        <v>1.0</v>
      </c>
      <c r="F546" s="73"/>
      <c r="G546" s="74">
        <f t="shared" si="34"/>
        <v>0</v>
      </c>
    </row>
    <row r="547">
      <c r="A547" s="11" t="s">
        <v>524</v>
      </c>
      <c r="B547" s="79"/>
      <c r="C547" s="30"/>
      <c r="D547" s="30"/>
      <c r="E547" s="72">
        <v>1.0</v>
      </c>
      <c r="F547" s="73"/>
      <c r="G547" s="74">
        <f t="shared" si="34"/>
        <v>0</v>
      </c>
    </row>
    <row r="548">
      <c r="A548" s="11" t="s">
        <v>525</v>
      </c>
      <c r="B548" s="79"/>
      <c r="C548" s="30"/>
      <c r="D548" s="30"/>
      <c r="E548" s="72">
        <v>1.0</v>
      </c>
      <c r="F548" s="73"/>
      <c r="G548" s="74">
        <f t="shared" si="34"/>
        <v>0</v>
      </c>
    </row>
    <row r="549">
      <c r="A549" s="11" t="s">
        <v>526</v>
      </c>
      <c r="B549" s="29"/>
      <c r="C549" s="30"/>
      <c r="D549" s="30"/>
      <c r="E549" s="72">
        <v>1.0</v>
      </c>
      <c r="F549" s="73"/>
      <c r="G549" s="74">
        <f t="shared" si="34"/>
        <v>0</v>
      </c>
    </row>
    <row r="550">
      <c r="A550" s="11" t="s">
        <v>527</v>
      </c>
      <c r="B550" s="29"/>
      <c r="C550" s="30"/>
      <c r="D550" s="30"/>
      <c r="E550" s="72">
        <v>1.0</v>
      </c>
      <c r="F550" s="73"/>
      <c r="G550" s="74">
        <f t="shared" si="34"/>
        <v>0</v>
      </c>
    </row>
    <row r="551">
      <c r="A551" s="11" t="s">
        <v>528</v>
      </c>
      <c r="B551" s="29"/>
      <c r="C551" s="30"/>
      <c r="D551" s="30"/>
      <c r="E551" s="72">
        <v>1.0</v>
      </c>
      <c r="F551" s="73"/>
      <c r="G551" s="74">
        <f t="shared" si="34"/>
        <v>0</v>
      </c>
    </row>
    <row r="552">
      <c r="A552" s="11" t="s">
        <v>529</v>
      </c>
      <c r="B552" s="29"/>
      <c r="C552" s="30"/>
      <c r="D552" s="30"/>
      <c r="E552" s="72">
        <v>1.0</v>
      </c>
      <c r="F552" s="73"/>
      <c r="G552" s="74">
        <f t="shared" si="34"/>
        <v>0</v>
      </c>
    </row>
    <row r="553">
      <c r="A553" s="11" t="s">
        <v>530</v>
      </c>
      <c r="B553" s="29"/>
      <c r="C553" s="30"/>
      <c r="D553" s="30"/>
      <c r="E553" s="72">
        <v>1.0</v>
      </c>
      <c r="F553" s="73"/>
      <c r="G553" s="74">
        <f t="shared" si="34"/>
        <v>0</v>
      </c>
    </row>
    <row r="554">
      <c r="A554" s="11" t="s">
        <v>531</v>
      </c>
      <c r="B554" s="29"/>
      <c r="C554" s="30"/>
      <c r="D554" s="30"/>
      <c r="E554" s="72">
        <v>1.0</v>
      </c>
      <c r="F554" s="73"/>
      <c r="G554" s="74">
        <f t="shared" si="34"/>
        <v>0</v>
      </c>
    </row>
    <row r="555">
      <c r="A555" s="11" t="s">
        <v>532</v>
      </c>
      <c r="B555" s="29"/>
      <c r="C555" s="30"/>
      <c r="D555" s="30"/>
      <c r="E555" s="72">
        <v>1.0</v>
      </c>
      <c r="F555" s="73"/>
      <c r="G555" s="74">
        <f t="shared" si="34"/>
        <v>0</v>
      </c>
    </row>
    <row r="556">
      <c r="A556" s="11" t="s">
        <v>533</v>
      </c>
      <c r="B556" s="29"/>
      <c r="C556" s="30"/>
      <c r="D556" s="30"/>
      <c r="E556" s="72">
        <v>1.0</v>
      </c>
      <c r="F556" s="73"/>
      <c r="G556" s="74">
        <f t="shared" si="34"/>
        <v>0</v>
      </c>
    </row>
    <row r="557">
      <c r="A557" s="11" t="s">
        <v>534</v>
      </c>
      <c r="B557" s="29"/>
      <c r="C557" s="30"/>
      <c r="D557" s="30"/>
      <c r="E557" s="72">
        <v>1.0</v>
      </c>
      <c r="F557" s="73"/>
      <c r="G557" s="74">
        <f t="shared" si="34"/>
        <v>0</v>
      </c>
    </row>
    <row r="558">
      <c r="A558" s="11" t="s">
        <v>535</v>
      </c>
      <c r="B558" s="29"/>
      <c r="C558" s="30"/>
      <c r="D558" s="30"/>
      <c r="E558" s="72">
        <v>1.0</v>
      </c>
      <c r="F558" s="73"/>
      <c r="G558" s="74">
        <f t="shared" si="34"/>
        <v>0</v>
      </c>
    </row>
    <row r="559">
      <c r="A559" s="11" t="s">
        <v>536</v>
      </c>
      <c r="B559" s="29"/>
      <c r="C559" s="30"/>
      <c r="D559" s="30"/>
      <c r="E559" s="72">
        <v>1.0</v>
      </c>
      <c r="F559" s="73"/>
      <c r="G559" s="74">
        <f t="shared" si="34"/>
        <v>0</v>
      </c>
    </row>
    <row r="560">
      <c r="A560" s="11" t="s">
        <v>537</v>
      </c>
      <c r="B560" s="29"/>
      <c r="C560" s="30"/>
      <c r="D560" s="30"/>
      <c r="E560" s="72">
        <v>1.0</v>
      </c>
      <c r="F560" s="73"/>
      <c r="G560" s="74">
        <f t="shared" si="34"/>
        <v>0</v>
      </c>
    </row>
    <row r="561">
      <c r="A561" s="11" t="s">
        <v>538</v>
      </c>
      <c r="B561" s="29"/>
      <c r="C561" s="30"/>
      <c r="D561" s="30"/>
      <c r="E561" s="72">
        <v>1.0</v>
      </c>
      <c r="F561" s="73"/>
      <c r="G561" s="74">
        <f t="shared" si="34"/>
        <v>0</v>
      </c>
    </row>
    <row r="562">
      <c r="A562" s="11" t="s">
        <v>539</v>
      </c>
      <c r="B562" s="29"/>
      <c r="C562" s="30"/>
      <c r="D562" s="30"/>
      <c r="E562" s="72">
        <v>1.0</v>
      </c>
      <c r="F562" s="73"/>
      <c r="G562" s="74">
        <f t="shared" si="34"/>
        <v>0</v>
      </c>
    </row>
    <row r="563">
      <c r="A563" s="11" t="s">
        <v>540</v>
      </c>
      <c r="B563" s="29"/>
      <c r="C563" s="30"/>
      <c r="D563" s="30"/>
      <c r="E563" s="72">
        <v>1.0</v>
      </c>
      <c r="F563" s="73"/>
      <c r="G563" s="74">
        <f t="shared" si="34"/>
        <v>0</v>
      </c>
    </row>
    <row r="564">
      <c r="A564" s="11" t="s">
        <v>541</v>
      </c>
      <c r="B564" s="29"/>
      <c r="C564" s="30"/>
      <c r="D564" s="30"/>
      <c r="E564" s="72">
        <v>1.0</v>
      </c>
      <c r="F564" s="73"/>
      <c r="G564" s="74">
        <f t="shared" si="34"/>
        <v>0</v>
      </c>
    </row>
    <row r="565">
      <c r="A565" s="11" t="s">
        <v>542</v>
      </c>
      <c r="B565" s="29"/>
      <c r="C565" s="30"/>
      <c r="D565" s="30"/>
      <c r="E565" s="72">
        <v>1.0</v>
      </c>
      <c r="F565" s="73"/>
      <c r="G565" s="74">
        <f t="shared" si="34"/>
        <v>0</v>
      </c>
    </row>
    <row r="566">
      <c r="A566" s="11" t="s">
        <v>543</v>
      </c>
      <c r="B566" s="29"/>
      <c r="C566" s="30"/>
      <c r="D566" s="30"/>
      <c r="E566" s="72">
        <v>1.0</v>
      </c>
      <c r="F566" s="73"/>
      <c r="G566" s="74">
        <f t="shared" si="34"/>
        <v>0</v>
      </c>
    </row>
    <row r="567">
      <c r="A567" s="11" t="s">
        <v>544</v>
      </c>
      <c r="B567" s="29"/>
      <c r="C567" s="30"/>
      <c r="D567" s="30"/>
      <c r="E567" s="72">
        <v>1.0</v>
      </c>
      <c r="F567" s="73"/>
      <c r="G567" s="74">
        <f t="shared" si="34"/>
        <v>0</v>
      </c>
    </row>
    <row r="568">
      <c r="A568" s="11" t="s">
        <v>545</v>
      </c>
      <c r="B568" s="29"/>
      <c r="C568" s="30"/>
      <c r="D568" s="30"/>
      <c r="E568" s="72">
        <v>1.0</v>
      </c>
      <c r="F568" s="73"/>
      <c r="G568" s="74">
        <f t="shared" si="34"/>
        <v>0</v>
      </c>
    </row>
    <row r="569">
      <c r="A569" s="11" t="s">
        <v>546</v>
      </c>
      <c r="B569" s="29"/>
      <c r="C569" s="30"/>
      <c r="D569" s="30"/>
      <c r="E569" s="72">
        <v>1.0</v>
      </c>
      <c r="F569" s="73"/>
      <c r="G569" s="74">
        <f t="shared" si="34"/>
        <v>0</v>
      </c>
    </row>
    <row r="570">
      <c r="A570" s="11" t="s">
        <v>547</v>
      </c>
      <c r="B570" s="29"/>
      <c r="C570" s="30"/>
      <c r="D570" s="30"/>
      <c r="E570" s="72">
        <v>1.0</v>
      </c>
      <c r="F570" s="73"/>
      <c r="G570" s="74">
        <f t="shared" si="34"/>
        <v>0</v>
      </c>
    </row>
    <row r="571">
      <c r="A571" s="11" t="s">
        <v>548</v>
      </c>
      <c r="B571" s="29"/>
      <c r="C571" s="30"/>
      <c r="D571" s="30"/>
      <c r="E571" s="72">
        <v>1.0</v>
      </c>
      <c r="F571" s="73"/>
      <c r="G571" s="74">
        <f t="shared" si="34"/>
        <v>0</v>
      </c>
    </row>
    <row r="572">
      <c r="A572" s="11" t="s">
        <v>549</v>
      </c>
      <c r="B572" s="29"/>
      <c r="C572" s="30"/>
      <c r="D572" s="30"/>
      <c r="E572" s="72">
        <v>1.0</v>
      </c>
      <c r="F572" s="73"/>
      <c r="G572" s="74">
        <f t="shared" si="34"/>
        <v>0</v>
      </c>
    </row>
    <row r="573">
      <c r="A573" s="11" t="s">
        <v>550</v>
      </c>
      <c r="B573" s="29"/>
      <c r="C573" s="30"/>
      <c r="D573" s="30"/>
      <c r="E573" s="72">
        <v>1.0</v>
      </c>
      <c r="F573" s="73"/>
      <c r="G573" s="74">
        <f t="shared" si="34"/>
        <v>0</v>
      </c>
    </row>
    <row r="574">
      <c r="A574" s="11" t="s">
        <v>551</v>
      </c>
      <c r="B574" s="29"/>
      <c r="C574" s="30"/>
      <c r="D574" s="30"/>
      <c r="E574" s="72">
        <v>1.0</v>
      </c>
      <c r="F574" s="73"/>
      <c r="G574" s="74">
        <f t="shared" si="34"/>
        <v>0</v>
      </c>
    </row>
    <row r="575">
      <c r="A575" s="11" t="s">
        <v>552</v>
      </c>
      <c r="B575" s="29"/>
      <c r="C575" s="30"/>
      <c r="D575" s="30"/>
      <c r="E575" s="72">
        <v>1.0</v>
      </c>
      <c r="F575" s="73"/>
      <c r="G575" s="74">
        <f t="shared" si="34"/>
        <v>0</v>
      </c>
    </row>
    <row r="576">
      <c r="A576" s="11" t="s">
        <v>553</v>
      </c>
      <c r="B576" s="29"/>
      <c r="C576" s="30"/>
      <c r="D576" s="30"/>
      <c r="E576" s="72">
        <v>1.0</v>
      </c>
      <c r="F576" s="73"/>
      <c r="G576" s="74">
        <f t="shared" si="34"/>
        <v>0</v>
      </c>
    </row>
    <row r="577">
      <c r="A577" s="11" t="s">
        <v>554</v>
      </c>
      <c r="B577" s="29"/>
      <c r="C577" s="30"/>
      <c r="D577" s="30"/>
      <c r="E577" s="72">
        <v>1.0</v>
      </c>
      <c r="F577" s="73"/>
      <c r="G577" s="74">
        <f t="shared" si="34"/>
        <v>0</v>
      </c>
    </row>
    <row r="578">
      <c r="A578" s="11" t="s">
        <v>555</v>
      </c>
      <c r="B578" s="29"/>
      <c r="C578" s="30"/>
      <c r="D578" s="30"/>
      <c r="E578" s="72">
        <v>1.0</v>
      </c>
      <c r="F578" s="73"/>
      <c r="G578" s="74">
        <f t="shared" si="34"/>
        <v>0</v>
      </c>
    </row>
    <row r="579">
      <c r="A579" s="11" t="s">
        <v>556</v>
      </c>
      <c r="B579" s="29"/>
      <c r="C579" s="30"/>
      <c r="D579" s="30"/>
      <c r="E579" s="72">
        <v>1.0</v>
      </c>
      <c r="F579" s="73"/>
      <c r="G579" s="74">
        <f t="shared" si="34"/>
        <v>0</v>
      </c>
    </row>
    <row r="580">
      <c r="A580" s="11" t="s">
        <v>557</v>
      </c>
      <c r="B580" s="29"/>
      <c r="C580" s="30"/>
      <c r="D580" s="30"/>
      <c r="E580" s="72">
        <v>1.0</v>
      </c>
      <c r="F580" s="73"/>
      <c r="G580" s="74">
        <f t="shared" si="34"/>
        <v>0</v>
      </c>
    </row>
    <row r="581">
      <c r="A581" s="11" t="s">
        <v>558</v>
      </c>
      <c r="B581" s="29"/>
      <c r="C581" s="30"/>
      <c r="D581" s="30"/>
      <c r="E581" s="72">
        <v>1.0</v>
      </c>
      <c r="F581" s="73"/>
      <c r="G581" s="74">
        <f t="shared" si="34"/>
        <v>0</v>
      </c>
    </row>
    <row r="582">
      <c r="A582" s="11" t="s">
        <v>559</v>
      </c>
      <c r="B582" s="29"/>
      <c r="C582" s="30"/>
      <c r="D582" s="30"/>
      <c r="E582" s="72">
        <v>1.0</v>
      </c>
      <c r="F582" s="73"/>
      <c r="G582" s="74">
        <f t="shared" si="34"/>
        <v>0</v>
      </c>
    </row>
    <row r="583">
      <c r="A583" s="11" t="s">
        <v>560</v>
      </c>
      <c r="B583" s="29"/>
      <c r="C583" s="30"/>
      <c r="D583" s="30"/>
      <c r="E583" s="72">
        <v>1.0</v>
      </c>
      <c r="F583" s="73"/>
      <c r="G583" s="74">
        <f t="shared" si="34"/>
        <v>0</v>
      </c>
    </row>
    <row r="584">
      <c r="A584" s="11" t="s">
        <v>561</v>
      </c>
      <c r="B584" s="29"/>
      <c r="C584" s="30"/>
      <c r="D584" s="30"/>
      <c r="E584" s="72">
        <v>1.0</v>
      </c>
      <c r="F584" s="73"/>
      <c r="G584" s="74">
        <f t="shared" si="34"/>
        <v>0</v>
      </c>
    </row>
    <row r="585">
      <c r="A585" s="11" t="s">
        <v>562</v>
      </c>
      <c r="B585" s="29"/>
      <c r="C585" s="30"/>
      <c r="D585" s="30"/>
      <c r="E585" s="72">
        <v>1.0</v>
      </c>
      <c r="F585" s="73"/>
      <c r="G585" s="74">
        <f t="shared" si="34"/>
        <v>0</v>
      </c>
    </row>
    <row r="586">
      <c r="A586" s="11" t="s">
        <v>563</v>
      </c>
      <c r="B586" s="29"/>
      <c r="C586" s="30"/>
      <c r="D586" s="30"/>
      <c r="E586" s="72">
        <v>1.0</v>
      </c>
      <c r="F586" s="73"/>
      <c r="G586" s="74">
        <f t="shared" si="34"/>
        <v>0</v>
      </c>
    </row>
    <row r="587">
      <c r="A587" s="11" t="s">
        <v>564</v>
      </c>
      <c r="B587" s="29"/>
      <c r="C587" s="30"/>
      <c r="D587" s="30"/>
      <c r="E587" s="72">
        <v>1.0</v>
      </c>
      <c r="F587" s="73"/>
      <c r="G587" s="74">
        <f t="shared" si="34"/>
        <v>0</v>
      </c>
    </row>
    <row r="588">
      <c r="A588" s="11" t="s">
        <v>565</v>
      </c>
      <c r="B588" s="29"/>
      <c r="C588" s="30"/>
      <c r="D588" s="30"/>
      <c r="E588" s="72">
        <v>1.0</v>
      </c>
      <c r="F588" s="73"/>
      <c r="G588" s="74">
        <f t="shared" si="34"/>
        <v>0</v>
      </c>
    </row>
    <row r="589">
      <c r="A589" s="11" t="s">
        <v>566</v>
      </c>
      <c r="B589" s="29"/>
      <c r="C589" s="30"/>
      <c r="D589" s="30"/>
      <c r="E589" s="72">
        <v>1.0</v>
      </c>
      <c r="F589" s="73"/>
      <c r="G589" s="74">
        <f t="shared" si="34"/>
        <v>0</v>
      </c>
    </row>
    <row r="590">
      <c r="A590" s="11" t="s">
        <v>567</v>
      </c>
      <c r="B590" s="29"/>
      <c r="C590" s="30"/>
      <c r="D590" s="30"/>
      <c r="E590" s="72">
        <v>1.0</v>
      </c>
      <c r="F590" s="73"/>
      <c r="G590" s="74">
        <f t="shared" si="34"/>
        <v>0</v>
      </c>
    </row>
    <row r="591">
      <c r="A591" s="11" t="s">
        <v>568</v>
      </c>
      <c r="B591" s="29"/>
      <c r="C591" s="30"/>
      <c r="D591" s="30"/>
      <c r="E591" s="72">
        <v>1.0</v>
      </c>
      <c r="F591" s="73"/>
      <c r="G591" s="74">
        <f t="shared" si="34"/>
        <v>0</v>
      </c>
    </row>
    <row r="592">
      <c r="A592" s="11" t="s">
        <v>569</v>
      </c>
      <c r="B592" s="29"/>
      <c r="C592" s="30"/>
      <c r="D592" s="30"/>
      <c r="E592" s="72">
        <v>1.0</v>
      </c>
      <c r="F592" s="73"/>
      <c r="G592" s="74">
        <f t="shared" si="34"/>
        <v>0</v>
      </c>
    </row>
    <row r="593">
      <c r="A593" s="11" t="s">
        <v>570</v>
      </c>
      <c r="B593" s="29"/>
      <c r="C593" s="30"/>
      <c r="D593" s="30"/>
      <c r="E593" s="72">
        <v>1.0</v>
      </c>
      <c r="F593" s="73"/>
      <c r="G593" s="74">
        <f t="shared" si="34"/>
        <v>0</v>
      </c>
    </row>
    <row r="594">
      <c r="A594" s="11" t="s">
        <v>571</v>
      </c>
      <c r="B594" s="29"/>
      <c r="C594" s="30"/>
      <c r="D594" s="30"/>
      <c r="E594" s="72">
        <v>1.0</v>
      </c>
      <c r="F594" s="73"/>
      <c r="G594" s="74">
        <f t="shared" si="34"/>
        <v>0</v>
      </c>
    </row>
    <row r="595">
      <c r="A595" s="11" t="s">
        <v>572</v>
      </c>
      <c r="B595" s="29"/>
      <c r="C595" s="30"/>
      <c r="D595" s="30"/>
      <c r="E595" s="72">
        <v>1.0</v>
      </c>
      <c r="F595" s="73"/>
      <c r="G595" s="74">
        <f t="shared" si="34"/>
        <v>0</v>
      </c>
    </row>
    <row r="596">
      <c r="A596" s="11" t="s">
        <v>573</v>
      </c>
      <c r="B596" s="29"/>
      <c r="C596" s="30"/>
      <c r="D596" s="30"/>
      <c r="E596" s="72">
        <v>1.0</v>
      </c>
      <c r="F596" s="73"/>
      <c r="G596" s="74">
        <f t="shared" si="34"/>
        <v>0</v>
      </c>
    </row>
    <row r="597">
      <c r="A597" s="11" t="s">
        <v>574</v>
      </c>
      <c r="B597" s="29"/>
      <c r="C597" s="30"/>
      <c r="D597" s="30"/>
      <c r="E597" s="72">
        <v>1.0</v>
      </c>
      <c r="F597" s="73"/>
      <c r="G597" s="74">
        <f t="shared" si="34"/>
        <v>0</v>
      </c>
    </row>
    <row r="598">
      <c r="A598" s="11" t="s">
        <v>575</v>
      </c>
      <c r="B598" s="29"/>
      <c r="C598" s="30"/>
      <c r="D598" s="30"/>
      <c r="E598" s="72">
        <v>1.0</v>
      </c>
      <c r="F598" s="73"/>
      <c r="G598" s="74">
        <f t="shared" si="34"/>
        <v>0</v>
      </c>
    </row>
    <row r="599">
      <c r="A599" s="11" t="s">
        <v>576</v>
      </c>
      <c r="B599" s="29"/>
      <c r="C599" s="30"/>
      <c r="D599" s="30"/>
      <c r="E599" s="72">
        <v>1.0</v>
      </c>
      <c r="F599" s="73"/>
      <c r="G599" s="74">
        <f t="shared" si="34"/>
        <v>0</v>
      </c>
    </row>
    <row r="600">
      <c r="A600" s="11" t="s">
        <v>577</v>
      </c>
      <c r="B600" s="29"/>
      <c r="C600" s="30"/>
      <c r="D600" s="30"/>
      <c r="E600" s="72">
        <v>1.0</v>
      </c>
      <c r="F600" s="73"/>
      <c r="G600" s="74">
        <f t="shared" si="34"/>
        <v>0</v>
      </c>
    </row>
    <row r="601">
      <c r="A601" s="11" t="s">
        <v>578</v>
      </c>
      <c r="B601" s="29"/>
      <c r="C601" s="30"/>
      <c r="D601" s="30"/>
      <c r="E601" s="72">
        <v>1.0</v>
      </c>
      <c r="F601" s="73"/>
      <c r="G601" s="74">
        <f t="shared" si="34"/>
        <v>0</v>
      </c>
    </row>
    <row r="602">
      <c r="A602" s="11" t="s">
        <v>579</v>
      </c>
      <c r="B602" s="29"/>
      <c r="C602" s="30"/>
      <c r="D602" s="30"/>
      <c r="E602" s="72">
        <v>1.0</v>
      </c>
      <c r="F602" s="73"/>
      <c r="G602" s="74">
        <f t="shared" si="34"/>
        <v>0</v>
      </c>
    </row>
    <row r="603">
      <c r="A603" s="11" t="s">
        <v>580</v>
      </c>
      <c r="B603" s="29"/>
      <c r="C603" s="30"/>
      <c r="D603" s="30"/>
      <c r="E603" s="72">
        <v>1.0</v>
      </c>
      <c r="F603" s="73"/>
      <c r="G603" s="74">
        <f t="shared" si="34"/>
        <v>0</v>
      </c>
    </row>
    <row r="604">
      <c r="A604" s="11" t="s">
        <v>581</v>
      </c>
      <c r="B604" s="29"/>
      <c r="C604" s="30"/>
      <c r="D604" s="30"/>
      <c r="E604" s="72">
        <v>1.0</v>
      </c>
      <c r="F604" s="73"/>
      <c r="G604" s="74">
        <f t="shared" si="34"/>
        <v>0</v>
      </c>
    </row>
    <row r="605">
      <c r="A605" s="11" t="s">
        <v>582</v>
      </c>
      <c r="B605" s="29"/>
      <c r="C605" s="30"/>
      <c r="D605" s="30"/>
      <c r="E605" s="72">
        <v>1.0</v>
      </c>
      <c r="F605" s="73"/>
      <c r="G605" s="74">
        <f t="shared" si="34"/>
        <v>0</v>
      </c>
    </row>
    <row r="606">
      <c r="A606" s="11" t="s">
        <v>583</v>
      </c>
      <c r="B606" s="29"/>
      <c r="C606" s="30"/>
      <c r="D606" s="30"/>
      <c r="E606" s="72">
        <v>1.0</v>
      </c>
      <c r="F606" s="73"/>
      <c r="G606" s="74">
        <f t="shared" si="34"/>
        <v>0</v>
      </c>
    </row>
    <row r="607">
      <c r="A607" s="11" t="s">
        <v>584</v>
      </c>
      <c r="B607" s="29"/>
      <c r="C607" s="30"/>
      <c r="D607" s="30"/>
      <c r="E607" s="72">
        <v>1.0</v>
      </c>
      <c r="F607" s="73"/>
      <c r="G607" s="74">
        <f t="shared" si="34"/>
        <v>0</v>
      </c>
    </row>
    <row r="608">
      <c r="A608" s="11" t="s">
        <v>585</v>
      </c>
      <c r="B608" s="29"/>
      <c r="C608" s="30"/>
      <c r="D608" s="30"/>
      <c r="E608" s="72">
        <v>1.0</v>
      </c>
      <c r="F608" s="73"/>
      <c r="G608" s="74">
        <f t="shared" si="34"/>
        <v>0</v>
      </c>
    </row>
    <row r="609">
      <c r="A609" s="11" t="s">
        <v>586</v>
      </c>
      <c r="B609" s="29"/>
      <c r="C609" s="30"/>
      <c r="D609" s="30"/>
      <c r="E609" s="72">
        <v>1.0</v>
      </c>
      <c r="F609" s="73"/>
      <c r="G609" s="74">
        <f t="shared" si="34"/>
        <v>0</v>
      </c>
    </row>
    <row r="610">
      <c r="A610" s="11" t="s">
        <v>587</v>
      </c>
      <c r="B610" s="29"/>
      <c r="C610" s="30"/>
      <c r="D610" s="30"/>
      <c r="E610" s="72">
        <v>1.0</v>
      </c>
      <c r="F610" s="73"/>
      <c r="G610" s="74">
        <f t="shared" si="34"/>
        <v>0</v>
      </c>
    </row>
    <row r="611">
      <c r="A611" s="11" t="s">
        <v>588</v>
      </c>
      <c r="B611" s="29"/>
      <c r="C611" s="30"/>
      <c r="D611" s="30"/>
      <c r="E611" s="72">
        <v>1.0</v>
      </c>
      <c r="F611" s="73"/>
      <c r="G611" s="74">
        <f t="shared" si="34"/>
        <v>0</v>
      </c>
    </row>
    <row r="612">
      <c r="A612" s="11" t="s">
        <v>589</v>
      </c>
      <c r="B612" s="29"/>
      <c r="C612" s="30"/>
      <c r="D612" s="30"/>
      <c r="E612" s="72">
        <v>1.0</v>
      </c>
      <c r="F612" s="73"/>
      <c r="G612" s="74">
        <f t="shared" si="34"/>
        <v>0</v>
      </c>
    </row>
    <row r="613">
      <c r="A613" s="11" t="s">
        <v>590</v>
      </c>
      <c r="B613" s="29"/>
      <c r="C613" s="30"/>
      <c r="D613" s="30"/>
      <c r="E613" s="72">
        <v>1.0</v>
      </c>
      <c r="F613" s="73"/>
      <c r="G613" s="74">
        <f t="shared" si="34"/>
        <v>0</v>
      </c>
    </row>
    <row r="614">
      <c r="A614" s="11" t="s">
        <v>591</v>
      </c>
      <c r="B614" s="29"/>
      <c r="C614" s="30"/>
      <c r="D614" s="30"/>
      <c r="E614" s="72">
        <v>1.0</v>
      </c>
      <c r="F614" s="73"/>
      <c r="G614" s="74">
        <f t="shared" si="34"/>
        <v>0</v>
      </c>
    </row>
    <row r="615">
      <c r="A615" s="11" t="s">
        <v>592</v>
      </c>
      <c r="B615" s="29"/>
      <c r="C615" s="30"/>
      <c r="D615" s="30"/>
      <c r="E615" s="72">
        <v>1.0</v>
      </c>
      <c r="F615" s="73"/>
      <c r="G615" s="74">
        <f t="shared" si="34"/>
        <v>0</v>
      </c>
    </row>
    <row r="616">
      <c r="A616" s="11" t="s">
        <v>593</v>
      </c>
      <c r="B616" s="29"/>
      <c r="C616" s="30"/>
      <c r="D616" s="30"/>
      <c r="E616" s="72">
        <v>1.0</v>
      </c>
      <c r="F616" s="73"/>
      <c r="G616" s="74">
        <f t="shared" si="34"/>
        <v>0</v>
      </c>
    </row>
    <row r="617">
      <c r="A617" s="11" t="s">
        <v>594</v>
      </c>
      <c r="B617" s="29"/>
      <c r="C617" s="30"/>
      <c r="D617" s="30"/>
      <c r="E617" s="72">
        <v>1.0</v>
      </c>
      <c r="F617" s="73"/>
      <c r="G617" s="74">
        <f t="shared" si="34"/>
        <v>0</v>
      </c>
    </row>
    <row r="618">
      <c r="A618" s="11" t="s">
        <v>595</v>
      </c>
      <c r="B618" s="29"/>
      <c r="C618" s="30"/>
      <c r="D618" s="30"/>
      <c r="E618" s="72">
        <v>1.0</v>
      </c>
      <c r="F618" s="73"/>
      <c r="G618" s="74">
        <f t="shared" si="34"/>
        <v>0</v>
      </c>
    </row>
    <row r="619">
      <c r="A619" s="11" t="s">
        <v>596</v>
      </c>
      <c r="B619" s="29"/>
      <c r="C619" s="30"/>
      <c r="D619" s="30"/>
      <c r="E619" s="72">
        <v>1.0</v>
      </c>
      <c r="F619" s="73"/>
      <c r="G619" s="74">
        <f t="shared" si="34"/>
        <v>0</v>
      </c>
    </row>
    <row r="620">
      <c r="A620" s="11" t="s">
        <v>597</v>
      </c>
      <c r="B620" s="29"/>
      <c r="C620" s="30"/>
      <c r="D620" s="30"/>
      <c r="E620" s="72">
        <v>1.0</v>
      </c>
      <c r="F620" s="73"/>
      <c r="G620" s="74">
        <f t="shared" si="34"/>
        <v>0</v>
      </c>
    </row>
    <row r="622">
      <c r="A622" s="28" t="s">
        <v>598</v>
      </c>
      <c r="B622" s="2"/>
      <c r="C622" s="2"/>
      <c r="D622" s="2"/>
      <c r="E622" s="2"/>
      <c r="F622" s="2"/>
      <c r="G622" s="3"/>
    </row>
    <row r="623">
      <c r="A623" s="68" t="s">
        <v>5</v>
      </c>
      <c r="B623" s="69" t="s">
        <v>0</v>
      </c>
      <c r="C623" s="69" t="s">
        <v>286</v>
      </c>
      <c r="D623" s="69" t="s">
        <v>1</v>
      </c>
      <c r="E623" s="70" t="s">
        <v>287</v>
      </c>
      <c r="F623" s="69" t="s">
        <v>3</v>
      </c>
      <c r="G623" s="71" t="s">
        <v>128</v>
      </c>
    </row>
    <row r="624">
      <c r="A624" s="11" t="s">
        <v>599</v>
      </c>
      <c r="B624" s="29"/>
      <c r="C624" s="30"/>
      <c r="D624" s="30"/>
      <c r="E624" s="72">
        <v>1.0</v>
      </c>
      <c r="F624" s="73"/>
      <c r="G624" s="74">
        <f t="shared" ref="G624:G723" si="35">F624/E624</f>
        <v>0</v>
      </c>
    </row>
    <row r="625">
      <c r="A625" s="11" t="s">
        <v>600</v>
      </c>
      <c r="B625" s="35"/>
      <c r="C625" s="36"/>
      <c r="D625" s="30"/>
      <c r="E625" s="72">
        <v>1.0</v>
      </c>
      <c r="F625" s="75"/>
      <c r="G625" s="74">
        <f t="shared" si="35"/>
        <v>0</v>
      </c>
    </row>
    <row r="626">
      <c r="A626" s="11" t="s">
        <v>601</v>
      </c>
      <c r="B626" s="35"/>
      <c r="C626" s="36"/>
      <c r="D626" s="30"/>
      <c r="E626" s="72">
        <v>1.0</v>
      </c>
      <c r="F626" s="75"/>
      <c r="G626" s="74">
        <f t="shared" si="35"/>
        <v>0</v>
      </c>
    </row>
    <row r="627">
      <c r="A627" s="11" t="s">
        <v>602</v>
      </c>
      <c r="B627" s="35"/>
      <c r="C627" s="36"/>
      <c r="D627" s="30"/>
      <c r="E627" s="72">
        <v>1.0</v>
      </c>
      <c r="F627" s="75"/>
      <c r="G627" s="74">
        <f t="shared" si="35"/>
        <v>0</v>
      </c>
    </row>
    <row r="628">
      <c r="A628" s="11" t="s">
        <v>603</v>
      </c>
      <c r="B628" s="35"/>
      <c r="C628" s="36"/>
      <c r="D628" s="37"/>
      <c r="E628" s="72">
        <v>1.0</v>
      </c>
      <c r="F628" s="75"/>
      <c r="G628" s="74">
        <f t="shared" si="35"/>
        <v>0</v>
      </c>
    </row>
    <row r="629">
      <c r="A629" s="11" t="s">
        <v>604</v>
      </c>
      <c r="B629" s="35"/>
      <c r="C629" s="36"/>
      <c r="D629" s="37"/>
      <c r="E629" s="72">
        <v>1.0</v>
      </c>
      <c r="F629" s="75"/>
      <c r="G629" s="74">
        <f t="shared" si="35"/>
        <v>0</v>
      </c>
    </row>
    <row r="630">
      <c r="A630" s="11" t="s">
        <v>605</v>
      </c>
      <c r="B630" s="35"/>
      <c r="C630" s="36"/>
      <c r="D630" s="37"/>
      <c r="E630" s="72">
        <v>1.0</v>
      </c>
      <c r="F630" s="75"/>
      <c r="G630" s="74">
        <f t="shared" si="35"/>
        <v>0</v>
      </c>
    </row>
    <row r="631">
      <c r="A631" s="11" t="s">
        <v>606</v>
      </c>
      <c r="B631" s="29"/>
      <c r="C631" s="30"/>
      <c r="D631" s="30"/>
      <c r="E631" s="72">
        <v>1.0</v>
      </c>
      <c r="F631" s="73"/>
      <c r="G631" s="74">
        <f t="shared" si="35"/>
        <v>0</v>
      </c>
    </row>
    <row r="632">
      <c r="A632" s="11" t="s">
        <v>607</v>
      </c>
      <c r="B632" s="29"/>
      <c r="C632" s="30"/>
      <c r="D632" s="30"/>
      <c r="E632" s="72">
        <v>1.0</v>
      </c>
      <c r="F632" s="73"/>
      <c r="G632" s="74">
        <f t="shared" si="35"/>
        <v>0</v>
      </c>
    </row>
    <row r="633">
      <c r="A633" s="11" t="s">
        <v>608</v>
      </c>
      <c r="B633" s="29"/>
      <c r="C633" s="30"/>
      <c r="D633" s="30"/>
      <c r="E633" s="72">
        <v>1.0</v>
      </c>
      <c r="F633" s="73"/>
      <c r="G633" s="74">
        <f t="shared" si="35"/>
        <v>0</v>
      </c>
    </row>
    <row r="634">
      <c r="A634" s="11" t="s">
        <v>609</v>
      </c>
      <c r="B634" s="29"/>
      <c r="C634" s="30"/>
      <c r="D634" s="30"/>
      <c r="E634" s="72">
        <v>1.0</v>
      </c>
      <c r="F634" s="73"/>
      <c r="G634" s="74">
        <f t="shared" si="35"/>
        <v>0</v>
      </c>
    </row>
    <row r="635">
      <c r="A635" s="11" t="s">
        <v>610</v>
      </c>
      <c r="B635" s="29"/>
      <c r="C635" s="30"/>
      <c r="D635" s="30"/>
      <c r="E635" s="72">
        <v>1.0</v>
      </c>
      <c r="F635" s="73"/>
      <c r="G635" s="74">
        <f t="shared" si="35"/>
        <v>0</v>
      </c>
    </row>
    <row r="636">
      <c r="A636" s="11" t="s">
        <v>611</v>
      </c>
      <c r="B636" s="29"/>
      <c r="C636" s="30"/>
      <c r="D636" s="30"/>
      <c r="E636" s="72">
        <v>1.0</v>
      </c>
      <c r="F636" s="73"/>
      <c r="G636" s="74">
        <f t="shared" si="35"/>
        <v>0</v>
      </c>
    </row>
    <row r="637">
      <c r="A637" s="11" t="s">
        <v>612</v>
      </c>
      <c r="B637" s="29"/>
      <c r="C637" s="30"/>
      <c r="D637" s="30"/>
      <c r="E637" s="72">
        <v>1.0</v>
      </c>
      <c r="F637" s="73"/>
      <c r="G637" s="74">
        <f t="shared" si="35"/>
        <v>0</v>
      </c>
    </row>
    <row r="638">
      <c r="A638" s="11" t="s">
        <v>613</v>
      </c>
      <c r="B638" s="29"/>
      <c r="C638" s="30"/>
      <c r="D638" s="30"/>
      <c r="E638" s="72">
        <v>1.0</v>
      </c>
      <c r="F638" s="73"/>
      <c r="G638" s="74">
        <f t="shared" si="35"/>
        <v>0</v>
      </c>
    </row>
    <row r="639">
      <c r="A639" s="11" t="s">
        <v>614</v>
      </c>
      <c r="B639" s="29"/>
      <c r="C639" s="30"/>
      <c r="D639" s="30"/>
      <c r="E639" s="72">
        <v>1.0</v>
      </c>
      <c r="F639" s="73"/>
      <c r="G639" s="74">
        <f t="shared" si="35"/>
        <v>0</v>
      </c>
    </row>
    <row r="640">
      <c r="A640" s="11" t="s">
        <v>615</v>
      </c>
      <c r="B640" s="29"/>
      <c r="C640" s="30"/>
      <c r="D640" s="30"/>
      <c r="E640" s="72">
        <v>1.0</v>
      </c>
      <c r="F640" s="73"/>
      <c r="G640" s="74">
        <f t="shared" si="35"/>
        <v>0</v>
      </c>
    </row>
    <row r="641">
      <c r="A641" s="11" t="s">
        <v>616</v>
      </c>
      <c r="B641" s="29"/>
      <c r="C641" s="30"/>
      <c r="D641" s="30"/>
      <c r="E641" s="72">
        <v>1.0</v>
      </c>
      <c r="F641" s="73"/>
      <c r="G641" s="74">
        <f t="shared" si="35"/>
        <v>0</v>
      </c>
    </row>
    <row r="642">
      <c r="A642" s="11" t="s">
        <v>617</v>
      </c>
      <c r="B642" s="29"/>
      <c r="C642" s="30"/>
      <c r="D642" s="30"/>
      <c r="E642" s="72">
        <v>1.0</v>
      </c>
      <c r="F642" s="73"/>
      <c r="G642" s="74">
        <f t="shared" si="35"/>
        <v>0</v>
      </c>
    </row>
    <row r="643">
      <c r="A643" s="11" t="s">
        <v>618</v>
      </c>
      <c r="B643" s="29"/>
      <c r="C643" s="30"/>
      <c r="D643" s="30"/>
      <c r="E643" s="72">
        <v>1.0</v>
      </c>
      <c r="F643" s="73"/>
      <c r="G643" s="74">
        <f t="shared" si="35"/>
        <v>0</v>
      </c>
    </row>
    <row r="644">
      <c r="A644" s="11" t="s">
        <v>619</v>
      </c>
      <c r="B644" s="29"/>
      <c r="C644" s="30"/>
      <c r="D644" s="30"/>
      <c r="E644" s="72">
        <v>1.0</v>
      </c>
      <c r="F644" s="73"/>
      <c r="G644" s="74">
        <f t="shared" si="35"/>
        <v>0</v>
      </c>
    </row>
    <row r="645">
      <c r="A645" s="11" t="s">
        <v>620</v>
      </c>
      <c r="B645" s="29"/>
      <c r="C645" s="30"/>
      <c r="D645" s="30"/>
      <c r="E645" s="72">
        <v>1.0</v>
      </c>
      <c r="F645" s="73"/>
      <c r="G645" s="74">
        <f t="shared" si="35"/>
        <v>0</v>
      </c>
    </row>
    <row r="646">
      <c r="A646" s="11" t="s">
        <v>621</v>
      </c>
      <c r="B646" s="29"/>
      <c r="C646" s="30"/>
      <c r="D646" s="30"/>
      <c r="E646" s="72">
        <v>1.0</v>
      </c>
      <c r="F646" s="73"/>
      <c r="G646" s="74">
        <f t="shared" si="35"/>
        <v>0</v>
      </c>
    </row>
    <row r="647">
      <c r="A647" s="11" t="s">
        <v>622</v>
      </c>
      <c r="B647" s="29"/>
      <c r="C647" s="30"/>
      <c r="D647" s="30"/>
      <c r="E647" s="72">
        <v>1.0</v>
      </c>
      <c r="F647" s="73"/>
      <c r="G647" s="74">
        <f t="shared" si="35"/>
        <v>0</v>
      </c>
    </row>
    <row r="648">
      <c r="A648" s="11" t="s">
        <v>623</v>
      </c>
      <c r="B648" s="29"/>
      <c r="C648" s="30"/>
      <c r="D648" s="30"/>
      <c r="E648" s="72">
        <v>1.0</v>
      </c>
      <c r="F648" s="73"/>
      <c r="G648" s="74">
        <f t="shared" si="35"/>
        <v>0</v>
      </c>
    </row>
    <row r="649">
      <c r="A649" s="11" t="s">
        <v>624</v>
      </c>
      <c r="B649" s="29"/>
      <c r="C649" s="30"/>
      <c r="D649" s="30"/>
      <c r="E649" s="72">
        <v>1.0</v>
      </c>
      <c r="F649" s="73"/>
      <c r="G649" s="74">
        <f t="shared" si="35"/>
        <v>0</v>
      </c>
    </row>
    <row r="650">
      <c r="A650" s="11" t="s">
        <v>625</v>
      </c>
      <c r="B650" s="29"/>
      <c r="C650" s="30"/>
      <c r="D650" s="30"/>
      <c r="E650" s="72">
        <v>1.0</v>
      </c>
      <c r="F650" s="73"/>
      <c r="G650" s="74">
        <f t="shared" si="35"/>
        <v>0</v>
      </c>
    </row>
    <row r="651">
      <c r="A651" s="11" t="s">
        <v>626</v>
      </c>
      <c r="B651" s="29"/>
      <c r="C651" s="30"/>
      <c r="D651" s="30"/>
      <c r="E651" s="72">
        <v>1.0</v>
      </c>
      <c r="F651" s="73"/>
      <c r="G651" s="74">
        <f t="shared" si="35"/>
        <v>0</v>
      </c>
    </row>
    <row r="652">
      <c r="A652" s="11" t="s">
        <v>627</v>
      </c>
      <c r="B652" s="29"/>
      <c r="C652" s="30"/>
      <c r="D652" s="30"/>
      <c r="E652" s="72">
        <v>1.0</v>
      </c>
      <c r="F652" s="73"/>
      <c r="G652" s="74">
        <f t="shared" si="35"/>
        <v>0</v>
      </c>
    </row>
    <row r="653">
      <c r="A653" s="11" t="s">
        <v>628</v>
      </c>
      <c r="B653" s="29"/>
      <c r="C653" s="30"/>
      <c r="D653" s="30"/>
      <c r="E653" s="72">
        <v>1.0</v>
      </c>
      <c r="F653" s="73"/>
      <c r="G653" s="74">
        <f t="shared" si="35"/>
        <v>0</v>
      </c>
    </row>
    <row r="654">
      <c r="A654" s="11" t="s">
        <v>629</v>
      </c>
      <c r="B654" s="29"/>
      <c r="C654" s="30"/>
      <c r="D654" s="30"/>
      <c r="E654" s="72">
        <v>1.0</v>
      </c>
      <c r="F654" s="73"/>
      <c r="G654" s="74">
        <f t="shared" si="35"/>
        <v>0</v>
      </c>
    </row>
    <row r="655">
      <c r="A655" s="11" t="s">
        <v>630</v>
      </c>
      <c r="B655" s="29"/>
      <c r="C655" s="30"/>
      <c r="D655" s="30"/>
      <c r="E655" s="72">
        <v>1.0</v>
      </c>
      <c r="F655" s="73"/>
      <c r="G655" s="74">
        <f t="shared" si="35"/>
        <v>0</v>
      </c>
    </row>
    <row r="656">
      <c r="A656" s="11" t="s">
        <v>631</v>
      </c>
      <c r="B656" s="29"/>
      <c r="C656" s="30"/>
      <c r="D656" s="30"/>
      <c r="E656" s="72">
        <v>1.0</v>
      </c>
      <c r="F656" s="73"/>
      <c r="G656" s="74">
        <f t="shared" si="35"/>
        <v>0</v>
      </c>
    </row>
    <row r="657">
      <c r="A657" s="11" t="s">
        <v>632</v>
      </c>
      <c r="B657" s="29"/>
      <c r="C657" s="30"/>
      <c r="D657" s="30"/>
      <c r="E657" s="72">
        <v>1.0</v>
      </c>
      <c r="F657" s="73"/>
      <c r="G657" s="74">
        <f t="shared" si="35"/>
        <v>0</v>
      </c>
    </row>
    <row r="658">
      <c r="A658" s="11" t="s">
        <v>633</v>
      </c>
      <c r="B658" s="29"/>
      <c r="C658" s="30"/>
      <c r="D658" s="30"/>
      <c r="E658" s="72">
        <v>1.0</v>
      </c>
      <c r="F658" s="73"/>
      <c r="G658" s="74">
        <f t="shared" si="35"/>
        <v>0</v>
      </c>
    </row>
    <row r="659">
      <c r="A659" s="11" t="s">
        <v>634</v>
      </c>
      <c r="B659" s="29"/>
      <c r="C659" s="30"/>
      <c r="D659" s="30"/>
      <c r="E659" s="72">
        <v>1.0</v>
      </c>
      <c r="F659" s="73"/>
      <c r="G659" s="74">
        <f t="shared" si="35"/>
        <v>0</v>
      </c>
    </row>
    <row r="660">
      <c r="A660" s="11" t="s">
        <v>635</v>
      </c>
      <c r="B660" s="29"/>
      <c r="C660" s="30"/>
      <c r="D660" s="30"/>
      <c r="E660" s="72">
        <v>1.0</v>
      </c>
      <c r="F660" s="73"/>
      <c r="G660" s="74">
        <f t="shared" si="35"/>
        <v>0</v>
      </c>
    </row>
    <row r="661">
      <c r="A661" s="11" t="s">
        <v>636</v>
      </c>
      <c r="B661" s="29"/>
      <c r="C661" s="30"/>
      <c r="D661" s="30"/>
      <c r="E661" s="72">
        <v>1.0</v>
      </c>
      <c r="F661" s="73"/>
      <c r="G661" s="74">
        <f t="shared" si="35"/>
        <v>0</v>
      </c>
    </row>
    <row r="662">
      <c r="A662" s="11" t="s">
        <v>637</v>
      </c>
      <c r="B662" s="29"/>
      <c r="C662" s="30"/>
      <c r="D662" s="30"/>
      <c r="E662" s="72">
        <v>1.0</v>
      </c>
      <c r="F662" s="73"/>
      <c r="G662" s="74">
        <f t="shared" si="35"/>
        <v>0</v>
      </c>
    </row>
    <row r="663">
      <c r="A663" s="11" t="s">
        <v>638</v>
      </c>
      <c r="B663" s="29"/>
      <c r="C663" s="30"/>
      <c r="D663" s="30"/>
      <c r="E663" s="72">
        <v>1.0</v>
      </c>
      <c r="F663" s="73"/>
      <c r="G663" s="74">
        <f t="shared" si="35"/>
        <v>0</v>
      </c>
    </row>
    <row r="664">
      <c r="A664" s="11" t="s">
        <v>639</v>
      </c>
      <c r="B664" s="29"/>
      <c r="C664" s="30"/>
      <c r="D664" s="30"/>
      <c r="E664" s="72">
        <v>1.0</v>
      </c>
      <c r="F664" s="73"/>
      <c r="G664" s="74">
        <f t="shared" si="35"/>
        <v>0</v>
      </c>
    </row>
    <row r="665">
      <c r="A665" s="11" t="s">
        <v>640</v>
      </c>
      <c r="B665" s="29"/>
      <c r="C665" s="30"/>
      <c r="D665" s="30"/>
      <c r="E665" s="72">
        <v>1.0</v>
      </c>
      <c r="F665" s="73"/>
      <c r="G665" s="74">
        <f t="shared" si="35"/>
        <v>0</v>
      </c>
    </row>
    <row r="666">
      <c r="A666" s="11" t="s">
        <v>641</v>
      </c>
      <c r="B666" s="29"/>
      <c r="C666" s="30"/>
      <c r="D666" s="30"/>
      <c r="E666" s="72">
        <v>1.0</v>
      </c>
      <c r="F666" s="73"/>
      <c r="G666" s="74">
        <f t="shared" si="35"/>
        <v>0</v>
      </c>
    </row>
    <row r="667">
      <c r="A667" s="11" t="s">
        <v>642</v>
      </c>
      <c r="B667" s="29"/>
      <c r="C667" s="30"/>
      <c r="D667" s="30"/>
      <c r="E667" s="72">
        <v>1.0</v>
      </c>
      <c r="F667" s="73"/>
      <c r="G667" s="74">
        <f t="shared" si="35"/>
        <v>0</v>
      </c>
    </row>
    <row r="668">
      <c r="A668" s="11" t="s">
        <v>643</v>
      </c>
      <c r="B668" s="29"/>
      <c r="C668" s="30"/>
      <c r="D668" s="30"/>
      <c r="E668" s="72">
        <v>1.0</v>
      </c>
      <c r="F668" s="73"/>
      <c r="G668" s="74">
        <f t="shared" si="35"/>
        <v>0</v>
      </c>
    </row>
    <row r="669">
      <c r="A669" s="11" t="s">
        <v>644</v>
      </c>
      <c r="B669" s="29"/>
      <c r="C669" s="30"/>
      <c r="D669" s="30"/>
      <c r="E669" s="72">
        <v>1.0</v>
      </c>
      <c r="F669" s="73"/>
      <c r="G669" s="74">
        <f t="shared" si="35"/>
        <v>0</v>
      </c>
    </row>
    <row r="670">
      <c r="A670" s="11" t="s">
        <v>645</v>
      </c>
      <c r="B670" s="29"/>
      <c r="C670" s="30"/>
      <c r="D670" s="30"/>
      <c r="E670" s="72">
        <v>1.0</v>
      </c>
      <c r="F670" s="73"/>
      <c r="G670" s="74">
        <f t="shared" si="35"/>
        <v>0</v>
      </c>
    </row>
    <row r="671">
      <c r="A671" s="11" t="s">
        <v>646</v>
      </c>
      <c r="B671" s="29"/>
      <c r="C671" s="30"/>
      <c r="D671" s="30"/>
      <c r="E671" s="72">
        <v>1.0</v>
      </c>
      <c r="F671" s="73"/>
      <c r="G671" s="74">
        <f t="shared" si="35"/>
        <v>0</v>
      </c>
    </row>
    <row r="672">
      <c r="A672" s="11" t="s">
        <v>647</v>
      </c>
      <c r="B672" s="29"/>
      <c r="C672" s="30"/>
      <c r="D672" s="30"/>
      <c r="E672" s="72">
        <v>1.0</v>
      </c>
      <c r="F672" s="73"/>
      <c r="G672" s="74">
        <f t="shared" si="35"/>
        <v>0</v>
      </c>
    </row>
    <row r="673">
      <c r="A673" s="11" t="s">
        <v>648</v>
      </c>
      <c r="B673" s="29"/>
      <c r="C673" s="30"/>
      <c r="D673" s="30"/>
      <c r="E673" s="72">
        <v>1.0</v>
      </c>
      <c r="F673" s="73"/>
      <c r="G673" s="74">
        <f t="shared" si="35"/>
        <v>0</v>
      </c>
    </row>
    <row r="674">
      <c r="A674" s="11" t="s">
        <v>649</v>
      </c>
      <c r="B674" s="29"/>
      <c r="C674" s="30"/>
      <c r="D674" s="30"/>
      <c r="E674" s="72">
        <v>1.0</v>
      </c>
      <c r="F674" s="73"/>
      <c r="G674" s="74">
        <f t="shared" si="35"/>
        <v>0</v>
      </c>
    </row>
    <row r="675">
      <c r="A675" s="11" t="s">
        <v>650</v>
      </c>
      <c r="B675" s="29"/>
      <c r="C675" s="30"/>
      <c r="D675" s="30"/>
      <c r="E675" s="72">
        <v>1.0</v>
      </c>
      <c r="F675" s="73"/>
      <c r="G675" s="74">
        <f t="shared" si="35"/>
        <v>0</v>
      </c>
    </row>
    <row r="676">
      <c r="A676" s="11" t="s">
        <v>651</v>
      </c>
      <c r="B676" s="29"/>
      <c r="C676" s="30"/>
      <c r="D676" s="30"/>
      <c r="E676" s="72">
        <v>1.0</v>
      </c>
      <c r="F676" s="73"/>
      <c r="G676" s="74">
        <f t="shared" si="35"/>
        <v>0</v>
      </c>
    </row>
    <row r="677">
      <c r="A677" s="11" t="s">
        <v>652</v>
      </c>
      <c r="B677" s="29"/>
      <c r="C677" s="30"/>
      <c r="D677" s="30"/>
      <c r="E677" s="72">
        <v>1.0</v>
      </c>
      <c r="F677" s="73"/>
      <c r="G677" s="74">
        <f t="shared" si="35"/>
        <v>0</v>
      </c>
    </row>
    <row r="678">
      <c r="A678" s="11" t="s">
        <v>653</v>
      </c>
      <c r="B678" s="29"/>
      <c r="C678" s="30"/>
      <c r="D678" s="30"/>
      <c r="E678" s="72">
        <v>1.0</v>
      </c>
      <c r="F678" s="73"/>
      <c r="G678" s="74">
        <f t="shared" si="35"/>
        <v>0</v>
      </c>
    </row>
    <row r="679">
      <c r="A679" s="11" t="s">
        <v>654</v>
      </c>
      <c r="B679" s="29"/>
      <c r="C679" s="30"/>
      <c r="D679" s="30"/>
      <c r="E679" s="72">
        <v>1.0</v>
      </c>
      <c r="F679" s="73"/>
      <c r="G679" s="74">
        <f t="shared" si="35"/>
        <v>0</v>
      </c>
    </row>
    <row r="680">
      <c r="A680" s="11" t="s">
        <v>655</v>
      </c>
      <c r="B680" s="29"/>
      <c r="C680" s="30"/>
      <c r="D680" s="30"/>
      <c r="E680" s="72">
        <v>1.0</v>
      </c>
      <c r="F680" s="73"/>
      <c r="G680" s="74">
        <f t="shared" si="35"/>
        <v>0</v>
      </c>
    </row>
    <row r="681">
      <c r="A681" s="11" t="s">
        <v>656</v>
      </c>
      <c r="B681" s="29"/>
      <c r="C681" s="30"/>
      <c r="D681" s="30"/>
      <c r="E681" s="72">
        <v>1.0</v>
      </c>
      <c r="F681" s="73"/>
      <c r="G681" s="74">
        <f t="shared" si="35"/>
        <v>0</v>
      </c>
    </row>
    <row r="682">
      <c r="A682" s="11" t="s">
        <v>657</v>
      </c>
      <c r="B682" s="29"/>
      <c r="C682" s="30"/>
      <c r="D682" s="30"/>
      <c r="E682" s="72">
        <v>1.0</v>
      </c>
      <c r="F682" s="73"/>
      <c r="G682" s="74">
        <f t="shared" si="35"/>
        <v>0</v>
      </c>
    </row>
    <row r="683">
      <c r="A683" s="11" t="s">
        <v>658</v>
      </c>
      <c r="B683" s="29"/>
      <c r="C683" s="30"/>
      <c r="D683" s="30"/>
      <c r="E683" s="72">
        <v>1.0</v>
      </c>
      <c r="F683" s="73"/>
      <c r="G683" s="74">
        <f t="shared" si="35"/>
        <v>0</v>
      </c>
    </row>
    <row r="684">
      <c r="A684" s="11" t="s">
        <v>659</v>
      </c>
      <c r="B684" s="29"/>
      <c r="C684" s="30"/>
      <c r="D684" s="30"/>
      <c r="E684" s="72">
        <v>1.0</v>
      </c>
      <c r="F684" s="73"/>
      <c r="G684" s="74">
        <f t="shared" si="35"/>
        <v>0</v>
      </c>
    </row>
    <row r="685">
      <c r="A685" s="11" t="s">
        <v>660</v>
      </c>
      <c r="B685" s="29"/>
      <c r="C685" s="30"/>
      <c r="D685" s="30"/>
      <c r="E685" s="72">
        <v>1.0</v>
      </c>
      <c r="F685" s="73"/>
      <c r="G685" s="74">
        <f t="shared" si="35"/>
        <v>0</v>
      </c>
    </row>
    <row r="686">
      <c r="A686" s="11" t="s">
        <v>661</v>
      </c>
      <c r="B686" s="29"/>
      <c r="C686" s="30"/>
      <c r="D686" s="30"/>
      <c r="E686" s="72">
        <v>1.0</v>
      </c>
      <c r="F686" s="73"/>
      <c r="G686" s="74">
        <f t="shared" si="35"/>
        <v>0</v>
      </c>
    </row>
    <row r="687">
      <c r="A687" s="11" t="s">
        <v>662</v>
      </c>
      <c r="B687" s="29"/>
      <c r="C687" s="30"/>
      <c r="D687" s="30"/>
      <c r="E687" s="72">
        <v>1.0</v>
      </c>
      <c r="F687" s="73"/>
      <c r="G687" s="74">
        <f t="shared" si="35"/>
        <v>0</v>
      </c>
    </row>
    <row r="688">
      <c r="A688" s="11" t="s">
        <v>663</v>
      </c>
      <c r="B688" s="29"/>
      <c r="C688" s="30"/>
      <c r="D688" s="30"/>
      <c r="E688" s="72">
        <v>1.0</v>
      </c>
      <c r="F688" s="73"/>
      <c r="G688" s="74">
        <f t="shared" si="35"/>
        <v>0</v>
      </c>
    </row>
    <row r="689">
      <c r="A689" s="11" t="s">
        <v>664</v>
      </c>
      <c r="B689" s="29"/>
      <c r="C689" s="30"/>
      <c r="D689" s="30"/>
      <c r="E689" s="72">
        <v>1.0</v>
      </c>
      <c r="F689" s="73"/>
      <c r="G689" s="74">
        <f t="shared" si="35"/>
        <v>0</v>
      </c>
    </row>
    <row r="690">
      <c r="A690" s="11" t="s">
        <v>665</v>
      </c>
      <c r="B690" s="29"/>
      <c r="C690" s="30"/>
      <c r="D690" s="30"/>
      <c r="E690" s="72">
        <v>1.0</v>
      </c>
      <c r="F690" s="73"/>
      <c r="G690" s="74">
        <f t="shared" si="35"/>
        <v>0</v>
      </c>
    </row>
    <row r="691">
      <c r="A691" s="11" t="s">
        <v>666</v>
      </c>
      <c r="B691" s="29"/>
      <c r="C691" s="30"/>
      <c r="D691" s="30"/>
      <c r="E691" s="72">
        <v>1.0</v>
      </c>
      <c r="F691" s="73"/>
      <c r="G691" s="74">
        <f t="shared" si="35"/>
        <v>0</v>
      </c>
    </row>
    <row r="692">
      <c r="A692" s="11" t="s">
        <v>667</v>
      </c>
      <c r="B692" s="29"/>
      <c r="C692" s="30"/>
      <c r="D692" s="30"/>
      <c r="E692" s="72">
        <v>1.0</v>
      </c>
      <c r="F692" s="73"/>
      <c r="G692" s="74">
        <f t="shared" si="35"/>
        <v>0</v>
      </c>
    </row>
    <row r="693">
      <c r="A693" s="11" t="s">
        <v>668</v>
      </c>
      <c r="B693" s="29"/>
      <c r="C693" s="30"/>
      <c r="D693" s="30"/>
      <c r="E693" s="72">
        <v>1.0</v>
      </c>
      <c r="F693" s="73"/>
      <c r="G693" s="74">
        <f t="shared" si="35"/>
        <v>0</v>
      </c>
    </row>
    <row r="694">
      <c r="A694" s="11" t="s">
        <v>669</v>
      </c>
      <c r="B694" s="29"/>
      <c r="C694" s="30"/>
      <c r="D694" s="30"/>
      <c r="E694" s="72">
        <v>1.0</v>
      </c>
      <c r="F694" s="73"/>
      <c r="G694" s="74">
        <f t="shared" si="35"/>
        <v>0</v>
      </c>
    </row>
    <row r="695">
      <c r="A695" s="11" t="s">
        <v>670</v>
      </c>
      <c r="B695" s="29"/>
      <c r="C695" s="30"/>
      <c r="D695" s="30"/>
      <c r="E695" s="72">
        <v>1.0</v>
      </c>
      <c r="F695" s="73"/>
      <c r="G695" s="74">
        <f t="shared" si="35"/>
        <v>0</v>
      </c>
    </row>
    <row r="696">
      <c r="A696" s="11" t="s">
        <v>671</v>
      </c>
      <c r="B696" s="29"/>
      <c r="C696" s="30"/>
      <c r="D696" s="30"/>
      <c r="E696" s="72">
        <v>1.0</v>
      </c>
      <c r="F696" s="73"/>
      <c r="G696" s="74">
        <f t="shared" si="35"/>
        <v>0</v>
      </c>
    </row>
    <row r="697">
      <c r="A697" s="11" t="s">
        <v>672</v>
      </c>
      <c r="B697" s="29"/>
      <c r="C697" s="30"/>
      <c r="D697" s="30"/>
      <c r="E697" s="72">
        <v>1.0</v>
      </c>
      <c r="F697" s="73"/>
      <c r="G697" s="74">
        <f t="shared" si="35"/>
        <v>0</v>
      </c>
    </row>
    <row r="698">
      <c r="A698" s="11" t="s">
        <v>673</v>
      </c>
      <c r="B698" s="29"/>
      <c r="C698" s="30"/>
      <c r="D698" s="30"/>
      <c r="E698" s="72">
        <v>1.0</v>
      </c>
      <c r="F698" s="73"/>
      <c r="G698" s="74">
        <f t="shared" si="35"/>
        <v>0</v>
      </c>
    </row>
    <row r="699">
      <c r="A699" s="11" t="s">
        <v>674</v>
      </c>
      <c r="B699" s="29"/>
      <c r="C699" s="30"/>
      <c r="D699" s="30"/>
      <c r="E699" s="72">
        <v>1.0</v>
      </c>
      <c r="F699" s="73"/>
      <c r="G699" s="74">
        <f t="shared" si="35"/>
        <v>0</v>
      </c>
    </row>
    <row r="700">
      <c r="A700" s="11" t="s">
        <v>675</v>
      </c>
      <c r="B700" s="29"/>
      <c r="C700" s="30"/>
      <c r="D700" s="30"/>
      <c r="E700" s="72">
        <v>1.0</v>
      </c>
      <c r="F700" s="73"/>
      <c r="G700" s="74">
        <f t="shared" si="35"/>
        <v>0</v>
      </c>
    </row>
    <row r="701">
      <c r="A701" s="11" t="s">
        <v>676</v>
      </c>
      <c r="B701" s="29"/>
      <c r="C701" s="30"/>
      <c r="D701" s="30"/>
      <c r="E701" s="72">
        <v>1.0</v>
      </c>
      <c r="F701" s="73"/>
      <c r="G701" s="74">
        <f t="shared" si="35"/>
        <v>0</v>
      </c>
    </row>
    <row r="702">
      <c r="A702" s="11" t="s">
        <v>677</v>
      </c>
      <c r="B702" s="29"/>
      <c r="C702" s="30"/>
      <c r="D702" s="30"/>
      <c r="E702" s="72">
        <v>1.0</v>
      </c>
      <c r="F702" s="73"/>
      <c r="G702" s="74">
        <f t="shared" si="35"/>
        <v>0</v>
      </c>
    </row>
    <row r="703">
      <c r="A703" s="11" t="s">
        <v>678</v>
      </c>
      <c r="B703" s="29"/>
      <c r="C703" s="30"/>
      <c r="D703" s="30"/>
      <c r="E703" s="72">
        <v>1.0</v>
      </c>
      <c r="F703" s="73"/>
      <c r="G703" s="74">
        <f t="shared" si="35"/>
        <v>0</v>
      </c>
    </row>
    <row r="704">
      <c r="A704" s="11" t="s">
        <v>679</v>
      </c>
      <c r="B704" s="29"/>
      <c r="C704" s="30"/>
      <c r="D704" s="30"/>
      <c r="E704" s="72">
        <v>1.0</v>
      </c>
      <c r="F704" s="73"/>
      <c r="G704" s="74">
        <f t="shared" si="35"/>
        <v>0</v>
      </c>
    </row>
    <row r="705">
      <c r="A705" s="11" t="s">
        <v>680</v>
      </c>
      <c r="B705" s="29"/>
      <c r="C705" s="30"/>
      <c r="D705" s="30"/>
      <c r="E705" s="72">
        <v>1.0</v>
      </c>
      <c r="F705" s="73"/>
      <c r="G705" s="74">
        <f t="shared" si="35"/>
        <v>0</v>
      </c>
    </row>
    <row r="706">
      <c r="A706" s="11" t="s">
        <v>681</v>
      </c>
      <c r="B706" s="29"/>
      <c r="C706" s="30"/>
      <c r="D706" s="30"/>
      <c r="E706" s="72">
        <v>1.0</v>
      </c>
      <c r="F706" s="73"/>
      <c r="G706" s="74">
        <f t="shared" si="35"/>
        <v>0</v>
      </c>
    </row>
    <row r="707">
      <c r="A707" s="11" t="s">
        <v>682</v>
      </c>
      <c r="B707" s="29"/>
      <c r="C707" s="30"/>
      <c r="D707" s="30"/>
      <c r="E707" s="72">
        <v>1.0</v>
      </c>
      <c r="F707" s="73"/>
      <c r="G707" s="74">
        <f t="shared" si="35"/>
        <v>0</v>
      </c>
    </row>
    <row r="708">
      <c r="A708" s="11" t="s">
        <v>683</v>
      </c>
      <c r="B708" s="29"/>
      <c r="C708" s="30"/>
      <c r="D708" s="30"/>
      <c r="E708" s="72">
        <v>1.0</v>
      </c>
      <c r="F708" s="73"/>
      <c r="G708" s="74">
        <f t="shared" si="35"/>
        <v>0</v>
      </c>
    </row>
    <row r="709">
      <c r="A709" s="11" t="s">
        <v>684</v>
      </c>
      <c r="B709" s="29"/>
      <c r="C709" s="30"/>
      <c r="D709" s="30"/>
      <c r="E709" s="72">
        <v>1.0</v>
      </c>
      <c r="F709" s="73"/>
      <c r="G709" s="74">
        <f t="shared" si="35"/>
        <v>0</v>
      </c>
    </row>
    <row r="710">
      <c r="A710" s="11" t="s">
        <v>685</v>
      </c>
      <c r="B710" s="29"/>
      <c r="C710" s="30"/>
      <c r="D710" s="30"/>
      <c r="E710" s="72">
        <v>1.0</v>
      </c>
      <c r="F710" s="73"/>
      <c r="G710" s="74">
        <f t="shared" si="35"/>
        <v>0</v>
      </c>
    </row>
    <row r="711">
      <c r="A711" s="11" t="s">
        <v>686</v>
      </c>
      <c r="B711" s="29"/>
      <c r="C711" s="30"/>
      <c r="D711" s="30"/>
      <c r="E711" s="72">
        <v>1.0</v>
      </c>
      <c r="F711" s="73"/>
      <c r="G711" s="74">
        <f t="shared" si="35"/>
        <v>0</v>
      </c>
    </row>
    <row r="712">
      <c r="A712" s="11" t="s">
        <v>687</v>
      </c>
      <c r="B712" s="29"/>
      <c r="C712" s="30"/>
      <c r="D712" s="30"/>
      <c r="E712" s="72">
        <v>1.0</v>
      </c>
      <c r="F712" s="73"/>
      <c r="G712" s="74">
        <f t="shared" si="35"/>
        <v>0</v>
      </c>
    </row>
    <row r="713">
      <c r="A713" s="11" t="s">
        <v>688</v>
      </c>
      <c r="B713" s="29"/>
      <c r="C713" s="30"/>
      <c r="D713" s="30"/>
      <c r="E713" s="72">
        <v>1.0</v>
      </c>
      <c r="F713" s="73"/>
      <c r="G713" s="74">
        <f t="shared" si="35"/>
        <v>0</v>
      </c>
    </row>
    <row r="714">
      <c r="A714" s="11" t="s">
        <v>689</v>
      </c>
      <c r="B714" s="29"/>
      <c r="C714" s="30"/>
      <c r="D714" s="30"/>
      <c r="E714" s="72">
        <v>1.0</v>
      </c>
      <c r="F714" s="73"/>
      <c r="G714" s="74">
        <f t="shared" si="35"/>
        <v>0</v>
      </c>
    </row>
    <row r="715">
      <c r="A715" s="11" t="s">
        <v>690</v>
      </c>
      <c r="B715" s="29"/>
      <c r="C715" s="30"/>
      <c r="D715" s="30"/>
      <c r="E715" s="72">
        <v>1.0</v>
      </c>
      <c r="F715" s="73"/>
      <c r="G715" s="74">
        <f t="shared" si="35"/>
        <v>0</v>
      </c>
    </row>
    <row r="716">
      <c r="A716" s="11" t="s">
        <v>691</v>
      </c>
      <c r="B716" s="29"/>
      <c r="C716" s="30"/>
      <c r="D716" s="30"/>
      <c r="E716" s="72">
        <v>1.0</v>
      </c>
      <c r="F716" s="73"/>
      <c r="G716" s="74">
        <f t="shared" si="35"/>
        <v>0</v>
      </c>
    </row>
    <row r="717">
      <c r="A717" s="11" t="s">
        <v>692</v>
      </c>
      <c r="B717" s="29"/>
      <c r="C717" s="30"/>
      <c r="D717" s="30"/>
      <c r="E717" s="72">
        <v>1.0</v>
      </c>
      <c r="F717" s="73"/>
      <c r="G717" s="74">
        <f t="shared" si="35"/>
        <v>0</v>
      </c>
    </row>
    <row r="718">
      <c r="A718" s="11" t="s">
        <v>693</v>
      </c>
      <c r="B718" s="29"/>
      <c r="C718" s="30"/>
      <c r="D718" s="30"/>
      <c r="E718" s="72">
        <v>1.0</v>
      </c>
      <c r="F718" s="73"/>
      <c r="G718" s="74">
        <f t="shared" si="35"/>
        <v>0</v>
      </c>
    </row>
    <row r="719">
      <c r="A719" s="11" t="s">
        <v>694</v>
      </c>
      <c r="B719" s="29"/>
      <c r="C719" s="30"/>
      <c r="D719" s="30"/>
      <c r="E719" s="72">
        <v>1.0</v>
      </c>
      <c r="F719" s="73"/>
      <c r="G719" s="74">
        <f t="shared" si="35"/>
        <v>0</v>
      </c>
    </row>
    <row r="720">
      <c r="A720" s="11" t="s">
        <v>695</v>
      </c>
      <c r="B720" s="29"/>
      <c r="C720" s="30"/>
      <c r="D720" s="30"/>
      <c r="E720" s="72">
        <v>1.0</v>
      </c>
      <c r="F720" s="73"/>
      <c r="G720" s="74">
        <f t="shared" si="35"/>
        <v>0</v>
      </c>
    </row>
    <row r="721">
      <c r="A721" s="11" t="s">
        <v>696</v>
      </c>
      <c r="B721" s="29"/>
      <c r="C721" s="30"/>
      <c r="D721" s="30"/>
      <c r="E721" s="72">
        <v>1.0</v>
      </c>
      <c r="F721" s="73"/>
      <c r="G721" s="74">
        <f t="shared" si="35"/>
        <v>0</v>
      </c>
    </row>
    <row r="722">
      <c r="A722" s="11" t="s">
        <v>697</v>
      </c>
      <c r="B722" s="29"/>
      <c r="C722" s="30"/>
      <c r="D722" s="30"/>
      <c r="E722" s="72">
        <v>1.0</v>
      </c>
      <c r="F722" s="73"/>
      <c r="G722" s="74">
        <f t="shared" si="35"/>
        <v>0</v>
      </c>
    </row>
    <row r="723">
      <c r="A723" s="11" t="s">
        <v>698</v>
      </c>
      <c r="B723" s="29"/>
      <c r="C723" s="30"/>
      <c r="D723" s="30"/>
      <c r="E723" s="72">
        <v>1.0</v>
      </c>
      <c r="F723" s="73"/>
      <c r="G723" s="74">
        <f t="shared" si="35"/>
        <v>0</v>
      </c>
    </row>
  </sheetData>
  <mergeCells count="8">
    <mergeCell ref="A1:H1"/>
    <mergeCell ref="A3:H3"/>
    <mergeCell ref="A106:I106"/>
    <mergeCell ref="A209:I209"/>
    <mergeCell ref="A313:G313"/>
    <mergeCell ref="A416:G416"/>
    <mergeCell ref="A519:G519"/>
    <mergeCell ref="A622:G6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25"/>
    <col customWidth="1" min="9" max="9" width="23.63"/>
    <col customWidth="1" min="10" max="10" width="19.25"/>
    <col customWidth="1" min="11" max="11" width="2.63"/>
    <col customWidth="1" min="12" max="12" width="19.25"/>
    <col customWidth="1" min="13" max="13" width="16.63"/>
    <col customWidth="1" min="14" max="14" width="12.38"/>
    <col customWidth="1" min="15" max="15" width="19.25"/>
    <col customWidth="1" min="16" max="16" width="10.63"/>
    <col customWidth="1" min="17" max="17" width="19.25"/>
    <col customWidth="1" min="18" max="18" width="10.25"/>
    <col customWidth="1" min="19" max="19" width="2.88"/>
    <col customWidth="1" min="20" max="20" width="24.38"/>
    <col customWidth="1" min="21" max="21" width="19.25"/>
    <col customWidth="1" min="22" max="22" width="4.25"/>
    <col customWidth="1" min="23" max="24" width="19.25"/>
    <col customWidth="1" min="25" max="25" width="6.25"/>
    <col customWidth="1" min="26" max="26" width="14.5"/>
    <col customWidth="1" min="27" max="27" width="10.25"/>
    <col customWidth="1" min="28" max="28" width="19.25"/>
    <col customWidth="1" min="29" max="29" width="8.75"/>
    <col customWidth="1" min="30" max="30" width="6.13"/>
    <col customWidth="1" min="31" max="31" width="24.75"/>
    <col customWidth="1" min="32" max="32" width="15.75"/>
    <col customWidth="1" min="33" max="33" width="3.75"/>
  </cols>
  <sheetData>
    <row r="1">
      <c r="A1" s="26" t="s">
        <v>7</v>
      </c>
      <c r="I1" s="81"/>
      <c r="J1" s="82"/>
      <c r="K1" s="82"/>
      <c r="L1" s="82"/>
      <c r="M1" s="82"/>
      <c r="N1" s="82"/>
      <c r="O1" s="82"/>
      <c r="P1" s="82"/>
      <c r="Q1" s="82"/>
      <c r="R1" s="82"/>
      <c r="S1" s="82"/>
      <c r="T1" s="82"/>
      <c r="U1" s="82"/>
      <c r="V1" s="82"/>
      <c r="W1" s="82"/>
      <c r="X1" s="82"/>
      <c r="Y1" s="82"/>
      <c r="Z1" s="82"/>
      <c r="AA1" s="82"/>
      <c r="AB1" s="82"/>
      <c r="AE1" s="81"/>
      <c r="AF1" s="82"/>
      <c r="AG1" s="83"/>
    </row>
    <row r="2">
      <c r="A2" s="84" t="s">
        <v>699</v>
      </c>
      <c r="B2" s="2"/>
      <c r="C2" s="2"/>
      <c r="D2" s="3"/>
      <c r="I2" s="81"/>
      <c r="J2" s="82"/>
      <c r="K2" s="83"/>
      <c r="L2" s="85" t="s">
        <v>700</v>
      </c>
      <c r="M2" s="2"/>
      <c r="N2" s="2"/>
      <c r="O2" s="3"/>
      <c r="T2" s="81"/>
      <c r="U2" s="82"/>
      <c r="V2" s="83"/>
      <c r="W2" s="83"/>
      <c r="X2" s="83"/>
      <c r="Y2" s="83"/>
      <c r="Z2" s="83"/>
      <c r="AE2" s="81"/>
      <c r="AF2" s="82"/>
      <c r="AG2" s="83"/>
    </row>
    <row r="3">
      <c r="A3" s="86"/>
      <c r="I3" s="87"/>
      <c r="J3" s="88"/>
      <c r="K3" s="89"/>
      <c r="L3" s="89"/>
      <c r="M3" s="89"/>
      <c r="N3" s="89"/>
      <c r="O3" s="89"/>
      <c r="T3" s="90"/>
      <c r="U3" s="88"/>
      <c r="V3" s="89"/>
      <c r="W3" s="89"/>
      <c r="X3" s="89"/>
      <c r="Y3" s="89"/>
      <c r="Z3" s="89"/>
      <c r="AE3" s="90"/>
      <c r="AF3" s="88"/>
      <c r="AG3" s="89"/>
    </row>
    <row r="4">
      <c r="A4" s="91" t="s">
        <v>701</v>
      </c>
      <c r="B4" s="92"/>
      <c r="C4" s="2"/>
      <c r="D4" s="2"/>
      <c r="E4" s="3"/>
      <c r="F4" s="93" t="s">
        <v>702</v>
      </c>
      <c r="G4" s="94"/>
      <c r="H4" s="3"/>
      <c r="I4" s="87"/>
      <c r="J4" s="95"/>
      <c r="K4" s="96"/>
      <c r="L4" s="97" t="s">
        <v>701</v>
      </c>
      <c r="M4" s="92"/>
      <c r="N4" s="2"/>
      <c r="O4" s="2"/>
      <c r="P4" s="3"/>
      <c r="Q4" s="93" t="s">
        <v>702</v>
      </c>
      <c r="R4" s="98" t="str">
        <f>$G$4</f>
        <v/>
      </c>
      <c r="S4" s="3"/>
      <c r="T4" s="87"/>
      <c r="U4" s="95"/>
      <c r="V4" s="96"/>
      <c r="W4" s="97" t="s">
        <v>701</v>
      </c>
      <c r="X4" s="92"/>
      <c r="Y4" s="2"/>
      <c r="Z4" s="2"/>
      <c r="AA4" s="3"/>
      <c r="AB4" s="93" t="s">
        <v>702</v>
      </c>
      <c r="AC4" s="98" t="str">
        <f>$G$4</f>
        <v/>
      </c>
      <c r="AD4" s="3"/>
      <c r="AE4" s="87"/>
      <c r="AF4" s="95"/>
      <c r="AG4" s="96"/>
    </row>
    <row r="5">
      <c r="A5" s="91" t="s">
        <v>703</v>
      </c>
      <c r="B5" s="99" t="s">
        <v>704</v>
      </c>
      <c r="C5" s="100"/>
      <c r="D5" s="101" t="s">
        <v>705</v>
      </c>
      <c r="E5" s="102">
        <v>1.0</v>
      </c>
      <c r="F5" s="103"/>
      <c r="G5" s="104"/>
      <c r="H5" s="100"/>
      <c r="I5" s="95"/>
      <c r="J5" s="95"/>
      <c r="K5" s="96"/>
      <c r="L5" s="91" t="s">
        <v>703</v>
      </c>
      <c r="M5" s="99" t="s">
        <v>706</v>
      </c>
      <c r="N5" s="100"/>
      <c r="O5" s="101" t="s">
        <v>705</v>
      </c>
      <c r="P5" s="102"/>
      <c r="Q5" s="103"/>
      <c r="R5" s="104"/>
      <c r="S5" s="100"/>
      <c r="T5" s="95"/>
      <c r="U5" s="95"/>
      <c r="V5" s="96"/>
      <c r="W5" s="91" t="s">
        <v>703</v>
      </c>
      <c r="X5" s="99"/>
      <c r="Y5" s="100"/>
      <c r="Z5" s="101" t="s">
        <v>705</v>
      </c>
      <c r="AA5" s="102"/>
      <c r="AB5" s="103"/>
      <c r="AC5" s="104"/>
      <c r="AD5" s="100"/>
      <c r="AE5" s="95"/>
      <c r="AF5" s="95"/>
      <c r="AG5" s="96"/>
    </row>
    <row r="6">
      <c r="A6" s="105" t="s">
        <v>707</v>
      </c>
      <c r="B6" s="106" t="s">
        <v>708</v>
      </c>
      <c r="C6" s="100"/>
      <c r="D6" s="107" t="s">
        <v>709</v>
      </c>
      <c r="E6" s="107" t="s">
        <v>710</v>
      </c>
      <c r="F6" s="108" t="s">
        <v>711</v>
      </c>
      <c r="G6" s="104"/>
      <c r="H6" s="100"/>
      <c r="I6" s="95" t="s">
        <v>712</v>
      </c>
      <c r="J6" s="95" t="s">
        <v>713</v>
      </c>
      <c r="K6" s="109"/>
      <c r="L6" s="105" t="s">
        <v>707</v>
      </c>
      <c r="M6" s="106" t="s">
        <v>708</v>
      </c>
      <c r="N6" s="100"/>
      <c r="O6" s="107" t="s">
        <v>709</v>
      </c>
      <c r="P6" s="107" t="s">
        <v>710</v>
      </c>
      <c r="Q6" s="108" t="s">
        <v>711</v>
      </c>
      <c r="R6" s="104"/>
      <c r="S6" s="100"/>
      <c r="T6" s="95" t="s">
        <v>712</v>
      </c>
      <c r="U6" s="95" t="s">
        <v>713</v>
      </c>
      <c r="V6" s="109"/>
      <c r="W6" s="105" t="s">
        <v>707</v>
      </c>
      <c r="X6" s="106" t="s">
        <v>708</v>
      </c>
      <c r="Y6" s="100"/>
      <c r="Z6" s="107" t="s">
        <v>709</v>
      </c>
      <c r="AA6" s="107" t="s">
        <v>710</v>
      </c>
      <c r="AB6" s="108" t="s">
        <v>711</v>
      </c>
      <c r="AC6" s="104"/>
      <c r="AD6" s="100"/>
      <c r="AE6" s="95" t="s">
        <v>712</v>
      </c>
      <c r="AF6" s="95" t="s">
        <v>713</v>
      </c>
      <c r="AG6" s="109"/>
    </row>
    <row r="7">
      <c r="A7" s="110">
        <f>VLOOKUP(B7,Base!$A$3:$F$994, 6, false)</f>
        <v>0</v>
      </c>
      <c r="B7" s="111" t="s">
        <v>6</v>
      </c>
      <c r="C7" s="3"/>
      <c r="D7" s="112"/>
      <c r="E7" s="110" t="str">
        <f>VLOOKUP(B7,Base!$A$3:$F$994, 2, false)</f>
        <v>.</v>
      </c>
      <c r="F7" s="92"/>
      <c r="G7" s="2"/>
      <c r="H7" s="3"/>
      <c r="I7" s="113">
        <f>VLOOKUP(B7,Base!$A$3:$F$994, 5, false)</f>
        <v>0</v>
      </c>
      <c r="J7" s="114">
        <f t="shared" ref="J7:J24" si="1">I7*D7</f>
        <v>0</v>
      </c>
      <c r="K7" s="115"/>
      <c r="L7" s="110">
        <f>VLOOKUP(M7,Base!$A$3:$F$994, 6, false)</f>
        <v>0</v>
      </c>
      <c r="M7" s="111" t="s">
        <v>6</v>
      </c>
      <c r="N7" s="3"/>
      <c r="O7" s="112"/>
      <c r="P7" s="110" t="str">
        <f>VLOOKUP(M7,Base!$A$3:$F$994, 2, false)</f>
        <v>.</v>
      </c>
      <c r="Q7" s="92"/>
      <c r="R7" s="2"/>
      <c r="S7" s="3"/>
      <c r="T7" s="113">
        <f>VLOOKUP(M7,Base!$A$3:$F$994, 5, false)</f>
        <v>0</v>
      </c>
      <c r="U7" s="114">
        <f t="shared" ref="U7:U24" si="2">T7*O7</f>
        <v>0</v>
      </c>
      <c r="V7" s="115"/>
      <c r="W7" s="110">
        <f>VLOOKUP(X7,Base!$A$3:$F$994, 6, false)</f>
        <v>0</v>
      </c>
      <c r="X7" s="111" t="s">
        <v>6</v>
      </c>
      <c r="Y7" s="3"/>
      <c r="Z7" s="112"/>
      <c r="AA7" s="110" t="str">
        <f>VLOOKUP(X7,Base!$A$3:$F$994, 2, false)</f>
        <v>.</v>
      </c>
      <c r="AB7" s="92"/>
      <c r="AC7" s="2"/>
      <c r="AD7" s="3"/>
      <c r="AE7" s="113">
        <f>VLOOKUP(X7,Base!$A$3:$F$994, 5, false)</f>
        <v>0</v>
      </c>
      <c r="AF7" s="114">
        <f t="shared" ref="AF7:AF24" si="3">AE7*Z7</f>
        <v>0</v>
      </c>
      <c r="AG7" s="115"/>
    </row>
    <row r="8">
      <c r="A8" s="110">
        <f>VLOOKUP(B8,Base!$A$3:$F$994, 6, false)</f>
        <v>0</v>
      </c>
      <c r="B8" s="111" t="s">
        <v>6</v>
      </c>
      <c r="C8" s="3"/>
      <c r="D8" s="112"/>
      <c r="E8" s="110" t="str">
        <f>VLOOKUP(B8,Base!$A$3:$F$994, 2, false)</f>
        <v>.</v>
      </c>
      <c r="F8" s="116"/>
      <c r="G8" s="2"/>
      <c r="H8" s="3"/>
      <c r="I8" s="113">
        <f>VLOOKUP(B8,Base!$A$3:$F$994, 5, false)</f>
        <v>0</v>
      </c>
      <c r="J8" s="114">
        <f t="shared" si="1"/>
        <v>0</v>
      </c>
      <c r="K8" s="115"/>
      <c r="L8" s="110">
        <f>VLOOKUP(M8,Base!$A$3:$F$994, 6, false)</f>
        <v>0</v>
      </c>
      <c r="M8" s="111" t="s">
        <v>6</v>
      </c>
      <c r="N8" s="3"/>
      <c r="O8" s="112"/>
      <c r="P8" s="110" t="str">
        <f>VLOOKUP(M8,Base!$A$3:$F$994, 2, false)</f>
        <v>.</v>
      </c>
      <c r="Q8" s="116"/>
      <c r="R8" s="2"/>
      <c r="S8" s="3"/>
      <c r="T8" s="113">
        <f>VLOOKUP(M8,Base!$A$3:$F$994, 5, false)</f>
        <v>0</v>
      </c>
      <c r="U8" s="114">
        <f t="shared" si="2"/>
        <v>0</v>
      </c>
      <c r="V8" s="115"/>
      <c r="W8" s="110">
        <f>VLOOKUP(X8,Base!$A$3:$F$994, 6, false)</f>
        <v>0</v>
      </c>
      <c r="X8" s="111" t="s">
        <v>6</v>
      </c>
      <c r="Y8" s="3"/>
      <c r="Z8" s="112"/>
      <c r="AA8" s="110" t="str">
        <f>VLOOKUP(X8,Base!$A$3:$F$994, 2, false)</f>
        <v>.</v>
      </c>
      <c r="AB8" s="116"/>
      <c r="AC8" s="2"/>
      <c r="AD8" s="3"/>
      <c r="AE8" s="113">
        <f>VLOOKUP(X8,Base!$A$3:$F$994, 5, false)</f>
        <v>0</v>
      </c>
      <c r="AF8" s="114">
        <f t="shared" si="3"/>
        <v>0</v>
      </c>
      <c r="AG8" s="115"/>
    </row>
    <row r="9">
      <c r="A9" s="110">
        <f>VLOOKUP(B9,Base!$A$3:$F$994, 6, false)</f>
        <v>0</v>
      </c>
      <c r="B9" s="111" t="s">
        <v>6</v>
      </c>
      <c r="C9" s="3"/>
      <c r="D9" s="112"/>
      <c r="E9" s="110" t="str">
        <f>VLOOKUP(B9,Base!$A$3:$F$994, 2, false)</f>
        <v>.</v>
      </c>
      <c r="F9" s="116"/>
      <c r="G9" s="2"/>
      <c r="H9" s="3"/>
      <c r="I9" s="113">
        <f>VLOOKUP(B9,Base!$A$3:$F$994, 5, false)</f>
        <v>0</v>
      </c>
      <c r="J9" s="114">
        <f t="shared" si="1"/>
        <v>0</v>
      </c>
      <c r="K9" s="115"/>
      <c r="L9" s="110">
        <f>VLOOKUP(M9,Base!$A$3:$F$994, 6, false)</f>
        <v>0</v>
      </c>
      <c r="M9" s="111" t="s">
        <v>6</v>
      </c>
      <c r="N9" s="3"/>
      <c r="O9" s="112"/>
      <c r="P9" s="110" t="str">
        <f>VLOOKUP(M9,Base!$A$3:$F$994, 2, false)</f>
        <v>.</v>
      </c>
      <c r="Q9" s="116"/>
      <c r="R9" s="2"/>
      <c r="S9" s="3"/>
      <c r="T9" s="113">
        <f>VLOOKUP(M9,Base!$A$3:$F$994, 5, false)</f>
        <v>0</v>
      </c>
      <c r="U9" s="114">
        <f t="shared" si="2"/>
        <v>0</v>
      </c>
      <c r="V9" s="115"/>
      <c r="W9" s="110">
        <f>VLOOKUP(X9,Base!$A$3:$F$994, 6, false)</f>
        <v>0</v>
      </c>
      <c r="X9" s="111" t="s">
        <v>6</v>
      </c>
      <c r="Y9" s="3"/>
      <c r="Z9" s="112"/>
      <c r="AA9" s="110" t="str">
        <f>VLOOKUP(X9,Base!$A$3:$F$994, 2, false)</f>
        <v>.</v>
      </c>
      <c r="AB9" s="116"/>
      <c r="AC9" s="2"/>
      <c r="AD9" s="3"/>
      <c r="AE9" s="113">
        <f>VLOOKUP(X9,Base!$A$3:$F$994, 5, false)</f>
        <v>0</v>
      </c>
      <c r="AF9" s="114">
        <f t="shared" si="3"/>
        <v>0</v>
      </c>
      <c r="AG9" s="115"/>
    </row>
    <row r="10">
      <c r="A10" s="110">
        <f>VLOOKUP(B10,Base!$A$3:$F$994, 6, false)</f>
        <v>0</v>
      </c>
      <c r="B10" s="111" t="s">
        <v>6</v>
      </c>
      <c r="C10" s="3"/>
      <c r="D10" s="112"/>
      <c r="E10" s="110" t="str">
        <f>VLOOKUP(B10,Base!$A$3:$F$994, 2, false)</f>
        <v>.</v>
      </c>
      <c r="F10" s="116"/>
      <c r="G10" s="2"/>
      <c r="H10" s="3"/>
      <c r="I10" s="113">
        <f>VLOOKUP(B10,Base!$A$3:$F$994, 5, false)</f>
        <v>0</v>
      </c>
      <c r="J10" s="114">
        <f t="shared" si="1"/>
        <v>0</v>
      </c>
      <c r="K10" s="115"/>
      <c r="L10" s="110">
        <f>VLOOKUP(M10,Base!$A$3:$F$994, 6, false)</f>
        <v>0</v>
      </c>
      <c r="M10" s="111" t="s">
        <v>6</v>
      </c>
      <c r="N10" s="3"/>
      <c r="O10" s="112"/>
      <c r="P10" s="110" t="str">
        <f>VLOOKUP(M10,Base!$A$3:$F$994, 2, false)</f>
        <v>.</v>
      </c>
      <c r="Q10" s="116"/>
      <c r="R10" s="2"/>
      <c r="S10" s="3"/>
      <c r="T10" s="113">
        <f>VLOOKUP(M10,Base!$A$3:$F$994, 5, false)</f>
        <v>0</v>
      </c>
      <c r="U10" s="114">
        <f t="shared" si="2"/>
        <v>0</v>
      </c>
      <c r="V10" s="115"/>
      <c r="W10" s="110">
        <f>VLOOKUP(X10,Base!$A$3:$F$994, 6, false)</f>
        <v>0</v>
      </c>
      <c r="X10" s="111" t="s">
        <v>6</v>
      </c>
      <c r="Y10" s="3"/>
      <c r="Z10" s="112"/>
      <c r="AA10" s="110" t="str">
        <f>VLOOKUP(X10,Base!$A$3:$F$994, 2, false)</f>
        <v>.</v>
      </c>
      <c r="AB10" s="116"/>
      <c r="AC10" s="2"/>
      <c r="AD10" s="3"/>
      <c r="AE10" s="113">
        <f>VLOOKUP(X10,Base!$A$3:$F$994, 5, false)</f>
        <v>0</v>
      </c>
      <c r="AF10" s="114">
        <f t="shared" si="3"/>
        <v>0</v>
      </c>
      <c r="AG10" s="115"/>
    </row>
    <row r="11">
      <c r="A11" s="110">
        <f>VLOOKUP(B11,Base!$A$3:$F$994, 6, false)</f>
        <v>0</v>
      </c>
      <c r="B11" s="111" t="s">
        <v>6</v>
      </c>
      <c r="C11" s="3"/>
      <c r="D11" s="112"/>
      <c r="E11" s="110" t="str">
        <f>VLOOKUP(B11,Base!$A$3:$F$994, 2, false)</f>
        <v>.</v>
      </c>
      <c r="F11" s="92"/>
      <c r="G11" s="2"/>
      <c r="H11" s="3"/>
      <c r="I11" s="113">
        <f>VLOOKUP(B11,Base!$A$3:$F$994, 5, false)</f>
        <v>0</v>
      </c>
      <c r="J11" s="114">
        <f t="shared" si="1"/>
        <v>0</v>
      </c>
      <c r="K11" s="115"/>
      <c r="L11" s="110">
        <f>VLOOKUP(M11,Base!$A$3:$F$994, 6, false)</f>
        <v>0</v>
      </c>
      <c r="M11" s="111" t="s">
        <v>6</v>
      </c>
      <c r="N11" s="3"/>
      <c r="O11" s="112"/>
      <c r="P11" s="110" t="str">
        <f>VLOOKUP(M11,Base!$A$3:$F$994, 2, false)</f>
        <v>.</v>
      </c>
      <c r="Q11" s="92"/>
      <c r="R11" s="2"/>
      <c r="S11" s="3"/>
      <c r="T11" s="113">
        <f>VLOOKUP(M11,Base!$A$3:$F$994, 5, false)</f>
        <v>0</v>
      </c>
      <c r="U11" s="114">
        <f t="shared" si="2"/>
        <v>0</v>
      </c>
      <c r="V11" s="115"/>
      <c r="W11" s="110">
        <f>VLOOKUP(X11,Base!$A$3:$F$994, 6, false)</f>
        <v>0</v>
      </c>
      <c r="X11" s="111" t="s">
        <v>6</v>
      </c>
      <c r="Y11" s="3"/>
      <c r="Z11" s="112"/>
      <c r="AA11" s="110" t="str">
        <f>VLOOKUP(X11,Base!$A$3:$F$994, 2, false)</f>
        <v>.</v>
      </c>
      <c r="AB11" s="92"/>
      <c r="AC11" s="2"/>
      <c r="AD11" s="3"/>
      <c r="AE11" s="113">
        <f>VLOOKUP(X11,Base!$A$3:$F$994, 5, false)</f>
        <v>0</v>
      </c>
      <c r="AF11" s="114">
        <f t="shared" si="3"/>
        <v>0</v>
      </c>
      <c r="AG11" s="115"/>
    </row>
    <row r="12">
      <c r="A12" s="110">
        <f>VLOOKUP(B12,Base!$A$3:$F$994, 6, false)</f>
        <v>0</v>
      </c>
      <c r="B12" s="111" t="s">
        <v>6</v>
      </c>
      <c r="C12" s="3"/>
      <c r="D12" s="112"/>
      <c r="E12" s="110" t="str">
        <f>VLOOKUP(B12,Base!$A$3:$F$994, 2, false)</f>
        <v>.</v>
      </c>
      <c r="F12" s="92"/>
      <c r="G12" s="2"/>
      <c r="H12" s="3"/>
      <c r="I12" s="113">
        <f>VLOOKUP(B12,Base!$A$3:$F$994, 5, false)</f>
        <v>0</v>
      </c>
      <c r="J12" s="114">
        <f t="shared" si="1"/>
        <v>0</v>
      </c>
      <c r="K12" s="115"/>
      <c r="L12" s="110">
        <f>VLOOKUP(M12,Base!$A$3:$F$994, 6, false)</f>
        <v>0</v>
      </c>
      <c r="M12" s="111" t="s">
        <v>6</v>
      </c>
      <c r="N12" s="3"/>
      <c r="O12" s="112"/>
      <c r="P12" s="110" t="str">
        <f>VLOOKUP(M12,Base!$A$3:$F$994, 2, false)</f>
        <v>.</v>
      </c>
      <c r="Q12" s="92"/>
      <c r="R12" s="2"/>
      <c r="S12" s="3"/>
      <c r="T12" s="113">
        <f>VLOOKUP(M12,Base!$A$3:$F$994, 5, false)</f>
        <v>0</v>
      </c>
      <c r="U12" s="114">
        <f t="shared" si="2"/>
        <v>0</v>
      </c>
      <c r="V12" s="115"/>
      <c r="W12" s="110">
        <f>VLOOKUP(X12,Base!$A$3:$F$994, 6, false)</f>
        <v>0</v>
      </c>
      <c r="X12" s="111" t="s">
        <v>6</v>
      </c>
      <c r="Y12" s="3"/>
      <c r="Z12" s="112"/>
      <c r="AA12" s="110" t="str">
        <f>VLOOKUP(X12,Base!$A$3:$F$994, 2, false)</f>
        <v>.</v>
      </c>
      <c r="AB12" s="92"/>
      <c r="AC12" s="2"/>
      <c r="AD12" s="3"/>
      <c r="AE12" s="113">
        <f>VLOOKUP(X12,Base!$A$3:$F$994, 5, false)</f>
        <v>0</v>
      </c>
      <c r="AF12" s="114">
        <f t="shared" si="3"/>
        <v>0</v>
      </c>
      <c r="AG12" s="115"/>
    </row>
    <row r="13">
      <c r="A13" s="110">
        <f>VLOOKUP(B13,Base!$A$3:$F$994, 6, false)</f>
        <v>0</v>
      </c>
      <c r="B13" s="111" t="s">
        <v>6</v>
      </c>
      <c r="C13" s="3"/>
      <c r="D13" s="112"/>
      <c r="E13" s="110" t="str">
        <f>VLOOKUP(B13,Base!$A$3:$F$994, 2, false)</f>
        <v>.</v>
      </c>
      <c r="F13" s="116"/>
      <c r="G13" s="2"/>
      <c r="H13" s="3"/>
      <c r="I13" s="113">
        <f>VLOOKUP(B13,Base!$A$3:$F$994, 5, false)</f>
        <v>0</v>
      </c>
      <c r="J13" s="114">
        <f t="shared" si="1"/>
        <v>0</v>
      </c>
      <c r="K13" s="115"/>
      <c r="L13" s="110">
        <f>VLOOKUP(M13,Base!$A$3:$F$994, 6, false)</f>
        <v>0</v>
      </c>
      <c r="M13" s="111" t="s">
        <v>6</v>
      </c>
      <c r="N13" s="3"/>
      <c r="O13" s="112"/>
      <c r="P13" s="110" t="str">
        <f>VLOOKUP(M13,Base!$A$3:$F$994, 2, false)</f>
        <v>.</v>
      </c>
      <c r="Q13" s="116"/>
      <c r="R13" s="2"/>
      <c r="S13" s="3"/>
      <c r="T13" s="113">
        <f>VLOOKUP(M13,Base!$A$3:$F$994, 5, false)</f>
        <v>0</v>
      </c>
      <c r="U13" s="114">
        <f t="shared" si="2"/>
        <v>0</v>
      </c>
      <c r="V13" s="115"/>
      <c r="W13" s="110">
        <f>VLOOKUP(X13,Base!$A$3:$F$994, 6, false)</f>
        <v>0</v>
      </c>
      <c r="X13" s="111" t="s">
        <v>6</v>
      </c>
      <c r="Y13" s="3"/>
      <c r="Z13" s="112"/>
      <c r="AA13" s="110" t="str">
        <f>VLOOKUP(X13,Base!$A$3:$F$994, 2, false)</f>
        <v>.</v>
      </c>
      <c r="AB13" s="116"/>
      <c r="AC13" s="2"/>
      <c r="AD13" s="3"/>
      <c r="AE13" s="113">
        <f>VLOOKUP(X13,Base!$A$3:$F$994, 5, false)</f>
        <v>0</v>
      </c>
      <c r="AF13" s="114">
        <f t="shared" si="3"/>
        <v>0</v>
      </c>
      <c r="AG13" s="115"/>
    </row>
    <row r="14">
      <c r="A14" s="110">
        <f>VLOOKUP(B14,Base!$A$3:$F$994, 6, false)</f>
        <v>0</v>
      </c>
      <c r="B14" s="111" t="s">
        <v>6</v>
      </c>
      <c r="C14" s="3"/>
      <c r="D14" s="112"/>
      <c r="E14" s="110" t="str">
        <f>VLOOKUP(B14,Base!$A$3:$F$994, 2, false)</f>
        <v>.</v>
      </c>
      <c r="F14" s="117"/>
      <c r="G14" s="2"/>
      <c r="H14" s="3"/>
      <c r="I14" s="113">
        <f>VLOOKUP(B14,Base!$A$3:$F$994, 5, false)</f>
        <v>0</v>
      </c>
      <c r="J14" s="114">
        <f t="shared" si="1"/>
        <v>0</v>
      </c>
      <c r="K14" s="115"/>
      <c r="L14" s="110">
        <f>VLOOKUP(M14,Base!$A$3:$F$994, 6, false)</f>
        <v>0</v>
      </c>
      <c r="M14" s="111" t="s">
        <v>6</v>
      </c>
      <c r="N14" s="3"/>
      <c r="O14" s="112"/>
      <c r="P14" s="110" t="str">
        <f>VLOOKUP(M14,Base!$A$3:$F$994, 2, false)</f>
        <v>.</v>
      </c>
      <c r="Q14" s="117"/>
      <c r="R14" s="2"/>
      <c r="S14" s="3"/>
      <c r="T14" s="113">
        <f>VLOOKUP(M14,Base!$A$3:$F$994, 5, false)</f>
        <v>0</v>
      </c>
      <c r="U14" s="114">
        <f t="shared" si="2"/>
        <v>0</v>
      </c>
      <c r="V14" s="115"/>
      <c r="W14" s="110">
        <f>VLOOKUP(X14,Base!$A$3:$F$994, 6, false)</f>
        <v>0</v>
      </c>
      <c r="X14" s="111" t="s">
        <v>6</v>
      </c>
      <c r="Y14" s="3"/>
      <c r="Z14" s="112"/>
      <c r="AA14" s="110" t="str">
        <f>VLOOKUP(X14,Base!$A$3:$F$994, 2, false)</f>
        <v>.</v>
      </c>
      <c r="AB14" s="117"/>
      <c r="AC14" s="2"/>
      <c r="AD14" s="3"/>
      <c r="AE14" s="113">
        <f>VLOOKUP(X14,Base!$A$3:$F$994, 5, false)</f>
        <v>0</v>
      </c>
      <c r="AF14" s="114">
        <f t="shared" si="3"/>
        <v>0</v>
      </c>
      <c r="AG14" s="115"/>
    </row>
    <row r="15">
      <c r="A15" s="110">
        <f>VLOOKUP(B15,Base!$A$3:$F$994, 6, false)</f>
        <v>0</v>
      </c>
      <c r="B15" s="111" t="s">
        <v>6</v>
      </c>
      <c r="C15" s="3"/>
      <c r="D15" s="118"/>
      <c r="E15" s="110" t="str">
        <f>VLOOKUP(B15,Base!$A$3:$F$994, 2, false)</f>
        <v>.</v>
      </c>
      <c r="F15" s="117"/>
      <c r="G15" s="2"/>
      <c r="H15" s="3"/>
      <c r="I15" s="113">
        <f>VLOOKUP(B15,Base!$A$3:$F$994, 5, false)</f>
        <v>0</v>
      </c>
      <c r="J15" s="114">
        <f t="shared" si="1"/>
        <v>0</v>
      </c>
      <c r="K15" s="115"/>
      <c r="L15" s="110">
        <f>VLOOKUP(M15,Base!$A$3:$F$994, 6, false)</f>
        <v>0</v>
      </c>
      <c r="M15" s="111" t="s">
        <v>6</v>
      </c>
      <c r="N15" s="3"/>
      <c r="O15" s="118"/>
      <c r="P15" s="110" t="str">
        <f>VLOOKUP(M15,Base!$A$3:$F$994, 2, false)</f>
        <v>.</v>
      </c>
      <c r="Q15" s="117"/>
      <c r="R15" s="2"/>
      <c r="S15" s="3"/>
      <c r="T15" s="113">
        <f>VLOOKUP(M15,Base!$A$3:$F$994, 5, false)</f>
        <v>0</v>
      </c>
      <c r="U15" s="114">
        <f t="shared" si="2"/>
        <v>0</v>
      </c>
      <c r="V15" s="115"/>
      <c r="W15" s="110">
        <f>VLOOKUP(X15,Base!$A$3:$F$994, 6, false)</f>
        <v>0</v>
      </c>
      <c r="X15" s="111" t="s">
        <v>6</v>
      </c>
      <c r="Y15" s="3"/>
      <c r="Z15" s="118"/>
      <c r="AA15" s="110" t="str">
        <f>VLOOKUP(X15,Base!$A$3:$F$994, 2, false)</f>
        <v>.</v>
      </c>
      <c r="AB15" s="117"/>
      <c r="AC15" s="2"/>
      <c r="AD15" s="3"/>
      <c r="AE15" s="113">
        <f>VLOOKUP(X15,Base!$A$3:$F$994, 5, false)</f>
        <v>0</v>
      </c>
      <c r="AF15" s="114">
        <f t="shared" si="3"/>
        <v>0</v>
      </c>
      <c r="AG15" s="115"/>
    </row>
    <row r="16">
      <c r="A16" s="110">
        <f>VLOOKUP(B16,Base!$A$3:$F$994, 6, false)</f>
        <v>0</v>
      </c>
      <c r="B16" s="111" t="s">
        <v>6</v>
      </c>
      <c r="C16" s="3"/>
      <c r="D16" s="112"/>
      <c r="E16" s="110" t="str">
        <f>VLOOKUP(B16,Base!$A$3:$F$994, 2, false)</f>
        <v>.</v>
      </c>
      <c r="F16" s="117"/>
      <c r="G16" s="2"/>
      <c r="H16" s="3"/>
      <c r="I16" s="113">
        <f>VLOOKUP(B16,Base!$A$3:$F$994, 5, false)</f>
        <v>0</v>
      </c>
      <c r="J16" s="114">
        <f t="shared" si="1"/>
        <v>0</v>
      </c>
      <c r="K16" s="115"/>
      <c r="L16" s="110">
        <f>VLOOKUP(M16,Base!$A$3:$F$994, 6, false)</f>
        <v>0</v>
      </c>
      <c r="M16" s="111" t="s">
        <v>6</v>
      </c>
      <c r="N16" s="3"/>
      <c r="O16" s="112"/>
      <c r="P16" s="110" t="str">
        <f>VLOOKUP(M16,Base!$A$3:$F$994, 2, false)</f>
        <v>.</v>
      </c>
      <c r="Q16" s="117"/>
      <c r="R16" s="2"/>
      <c r="S16" s="3"/>
      <c r="T16" s="113">
        <f>VLOOKUP(M16,Base!$A$3:$F$994, 5, false)</f>
        <v>0</v>
      </c>
      <c r="U16" s="114">
        <f t="shared" si="2"/>
        <v>0</v>
      </c>
      <c r="V16" s="115"/>
      <c r="W16" s="110">
        <f>VLOOKUP(X16,Base!$A$3:$F$994, 6, false)</f>
        <v>0</v>
      </c>
      <c r="X16" s="111" t="s">
        <v>6</v>
      </c>
      <c r="Y16" s="3"/>
      <c r="Z16" s="112"/>
      <c r="AA16" s="110" t="str">
        <f>VLOOKUP(X16,Base!$A$3:$F$994, 2, false)</f>
        <v>.</v>
      </c>
      <c r="AB16" s="117"/>
      <c r="AC16" s="2"/>
      <c r="AD16" s="3"/>
      <c r="AE16" s="113">
        <f>VLOOKUP(X16,Base!$A$3:$F$994, 5, false)</f>
        <v>0</v>
      </c>
      <c r="AF16" s="114">
        <f t="shared" si="3"/>
        <v>0</v>
      </c>
      <c r="AG16" s="115"/>
    </row>
    <row r="17">
      <c r="A17" s="110">
        <f>VLOOKUP(B17,Base!$A$3:$F$994, 6, false)</f>
        <v>0</v>
      </c>
      <c r="B17" s="111" t="s">
        <v>6</v>
      </c>
      <c r="C17" s="3"/>
      <c r="D17" s="118"/>
      <c r="E17" s="110" t="str">
        <f>VLOOKUP(B17,Base!$A$3:$F$994, 2, false)</f>
        <v>.</v>
      </c>
      <c r="F17" s="106" t="s">
        <v>714</v>
      </c>
      <c r="G17" s="104"/>
      <c r="H17" s="100"/>
      <c r="I17" s="113">
        <f>VLOOKUP(B17,Base!$A$3:$F$994, 5, false)</f>
        <v>0</v>
      </c>
      <c r="J17" s="114">
        <f t="shared" si="1"/>
        <v>0</v>
      </c>
      <c r="K17" s="115"/>
      <c r="L17" s="110">
        <f>VLOOKUP(M17,Base!$A$3:$F$994, 6, false)</f>
        <v>0</v>
      </c>
      <c r="M17" s="111" t="s">
        <v>6</v>
      </c>
      <c r="N17" s="3"/>
      <c r="O17" s="118"/>
      <c r="P17" s="110" t="str">
        <f>VLOOKUP(M17,Base!$A$3:$F$994, 2, false)</f>
        <v>.</v>
      </c>
      <c r="Q17" s="106" t="s">
        <v>714</v>
      </c>
      <c r="R17" s="104"/>
      <c r="S17" s="100"/>
      <c r="T17" s="113">
        <f>VLOOKUP(M17,Base!$A$3:$F$994, 5, false)</f>
        <v>0</v>
      </c>
      <c r="U17" s="114">
        <f t="shared" si="2"/>
        <v>0</v>
      </c>
      <c r="V17" s="115"/>
      <c r="W17" s="110">
        <f>VLOOKUP(X17,Base!$A$3:$F$994, 6, false)</f>
        <v>0</v>
      </c>
      <c r="X17" s="111" t="s">
        <v>6</v>
      </c>
      <c r="Y17" s="3"/>
      <c r="Z17" s="118"/>
      <c r="AA17" s="110" t="str">
        <f>VLOOKUP(X17,Base!$A$3:$F$994, 2, false)</f>
        <v>.</v>
      </c>
      <c r="AB17" s="106" t="s">
        <v>714</v>
      </c>
      <c r="AC17" s="104"/>
      <c r="AD17" s="100"/>
      <c r="AE17" s="113">
        <f>VLOOKUP(X17,Base!$A$3:$F$994, 5, false)</f>
        <v>0</v>
      </c>
      <c r="AF17" s="114">
        <f t="shared" si="3"/>
        <v>0</v>
      </c>
      <c r="AG17" s="115"/>
    </row>
    <row r="18">
      <c r="A18" s="110">
        <f>VLOOKUP(B18,Base!$A$3:$F$994, 6, false)</f>
        <v>0</v>
      </c>
      <c r="B18" s="111" t="s">
        <v>6</v>
      </c>
      <c r="C18" s="3"/>
      <c r="D18" s="49"/>
      <c r="E18" s="110" t="str">
        <f>VLOOKUP(B18,Base!$A$3:$F$994, 2, false)</f>
        <v>.</v>
      </c>
      <c r="F18" s="119"/>
      <c r="G18" s="104"/>
      <c r="H18" s="100"/>
      <c r="I18" s="113">
        <f>VLOOKUP(B18,Base!$A$3:$F$994, 5, false)</f>
        <v>0</v>
      </c>
      <c r="J18" s="114">
        <f t="shared" si="1"/>
        <v>0</v>
      </c>
      <c r="K18" s="115"/>
      <c r="L18" s="110">
        <f>VLOOKUP(M18,Base!$A$3:$F$994, 6, false)</f>
        <v>0</v>
      </c>
      <c r="M18" s="111" t="s">
        <v>6</v>
      </c>
      <c r="N18" s="3"/>
      <c r="O18" s="49"/>
      <c r="P18" s="110" t="str">
        <f>VLOOKUP(M18,Base!$A$3:$F$994, 2, false)</f>
        <v>.</v>
      </c>
      <c r="Q18" s="119"/>
      <c r="R18" s="104"/>
      <c r="S18" s="100"/>
      <c r="T18" s="113">
        <f>VLOOKUP(M18,Base!$A$3:$F$994, 5, false)</f>
        <v>0</v>
      </c>
      <c r="U18" s="114">
        <f t="shared" si="2"/>
        <v>0</v>
      </c>
      <c r="V18" s="115"/>
      <c r="W18" s="110">
        <f>VLOOKUP(X18,Base!$A$3:$F$994, 6, false)</f>
        <v>0</v>
      </c>
      <c r="X18" s="111" t="s">
        <v>6</v>
      </c>
      <c r="Y18" s="3"/>
      <c r="Z18" s="49"/>
      <c r="AA18" s="110" t="str">
        <f>VLOOKUP(X18,Base!$A$3:$F$994, 2, false)</f>
        <v>.</v>
      </c>
      <c r="AB18" s="119"/>
      <c r="AC18" s="104"/>
      <c r="AD18" s="100"/>
      <c r="AE18" s="113">
        <f>VLOOKUP(X18,Base!$A$3:$F$994, 5, false)</f>
        <v>0</v>
      </c>
      <c r="AF18" s="114">
        <f t="shared" si="3"/>
        <v>0</v>
      </c>
      <c r="AG18" s="115"/>
    </row>
    <row r="19">
      <c r="A19" s="110">
        <f>VLOOKUP(B19,Base!$A$3:$F$994, 6, false)</f>
        <v>0</v>
      </c>
      <c r="B19" s="111" t="s">
        <v>6</v>
      </c>
      <c r="C19" s="3"/>
      <c r="D19" s="49"/>
      <c r="E19" s="110" t="str">
        <f>VLOOKUP(B19,Base!$A$3:$F$994, 2, false)</f>
        <v>.</v>
      </c>
      <c r="F19" s="119"/>
      <c r="G19" s="104"/>
      <c r="H19" s="100"/>
      <c r="I19" s="113">
        <f>VLOOKUP(B19,Base!$A$3:$F$994, 5, false)</f>
        <v>0</v>
      </c>
      <c r="J19" s="114">
        <f t="shared" si="1"/>
        <v>0</v>
      </c>
      <c r="K19" s="115"/>
      <c r="L19" s="110">
        <f>VLOOKUP(M19,Base!$A$3:$F$994, 6, false)</f>
        <v>0</v>
      </c>
      <c r="M19" s="111" t="s">
        <v>6</v>
      </c>
      <c r="N19" s="3"/>
      <c r="O19" s="49"/>
      <c r="P19" s="110" t="str">
        <f>VLOOKUP(M19,Base!$A$3:$F$994, 2, false)</f>
        <v>.</v>
      </c>
      <c r="Q19" s="119"/>
      <c r="R19" s="104"/>
      <c r="S19" s="100"/>
      <c r="T19" s="113">
        <f>VLOOKUP(M19,Base!$A$3:$F$994, 5, false)</f>
        <v>0</v>
      </c>
      <c r="U19" s="114">
        <f t="shared" si="2"/>
        <v>0</v>
      </c>
      <c r="V19" s="115"/>
      <c r="W19" s="110">
        <f>VLOOKUP(X19,Base!$A$3:$F$994, 6, false)</f>
        <v>0</v>
      </c>
      <c r="X19" s="111" t="s">
        <v>6</v>
      </c>
      <c r="Y19" s="3"/>
      <c r="Z19" s="49"/>
      <c r="AA19" s="110" t="str">
        <f>VLOOKUP(X19,Base!$A$3:$F$994, 2, false)</f>
        <v>.</v>
      </c>
      <c r="AB19" s="119"/>
      <c r="AC19" s="104"/>
      <c r="AD19" s="100"/>
      <c r="AE19" s="113">
        <f>VLOOKUP(X19,Base!$A$3:$F$994, 5, false)</f>
        <v>0</v>
      </c>
      <c r="AF19" s="114">
        <f t="shared" si="3"/>
        <v>0</v>
      </c>
      <c r="AG19" s="115"/>
    </row>
    <row r="20">
      <c r="A20" s="110">
        <f>VLOOKUP(B20,Base!$A$3:$F$994, 6, false)</f>
        <v>0</v>
      </c>
      <c r="B20" s="111" t="s">
        <v>6</v>
      </c>
      <c r="C20" s="3"/>
      <c r="D20" s="120"/>
      <c r="E20" s="110" t="str">
        <f>VLOOKUP(B20,Base!$A$3:$F$994, 2, false)</f>
        <v>.</v>
      </c>
      <c r="F20" s="119"/>
      <c r="G20" s="104"/>
      <c r="H20" s="100"/>
      <c r="I20" s="113">
        <f>VLOOKUP(B20,Base!$A$3:$F$994, 5, false)</f>
        <v>0</v>
      </c>
      <c r="J20" s="114">
        <f t="shared" si="1"/>
        <v>0</v>
      </c>
      <c r="K20" s="115"/>
      <c r="L20" s="110">
        <f>VLOOKUP(M20,Base!$A$3:$F$994, 6, false)</f>
        <v>0</v>
      </c>
      <c r="M20" s="111" t="s">
        <v>6</v>
      </c>
      <c r="N20" s="3"/>
      <c r="O20" s="120"/>
      <c r="P20" s="110" t="str">
        <f>VLOOKUP(M20,Base!$A$3:$F$994, 2, false)</f>
        <v>.</v>
      </c>
      <c r="Q20" s="119"/>
      <c r="R20" s="104"/>
      <c r="S20" s="100"/>
      <c r="T20" s="113">
        <f>VLOOKUP(M20,Base!$A$3:$F$994, 5, false)</f>
        <v>0</v>
      </c>
      <c r="U20" s="114">
        <f t="shared" si="2"/>
        <v>0</v>
      </c>
      <c r="V20" s="115"/>
      <c r="W20" s="110">
        <f>VLOOKUP(X20,Base!$A$3:$F$994, 6, false)</f>
        <v>0</v>
      </c>
      <c r="X20" s="111" t="s">
        <v>6</v>
      </c>
      <c r="Y20" s="3"/>
      <c r="Z20" s="120"/>
      <c r="AA20" s="110" t="str">
        <f>VLOOKUP(X20,Base!$A$3:$F$994, 2, false)</f>
        <v>.</v>
      </c>
      <c r="AB20" s="119"/>
      <c r="AC20" s="104"/>
      <c r="AD20" s="100"/>
      <c r="AE20" s="113">
        <f>VLOOKUP(X20,Base!$A$3:$F$994, 5, false)</f>
        <v>0</v>
      </c>
      <c r="AF20" s="114">
        <f t="shared" si="3"/>
        <v>0</v>
      </c>
      <c r="AG20" s="115"/>
    </row>
    <row r="21">
      <c r="A21" s="110">
        <f>VLOOKUP(B21,Base!$A$3:$F$994, 6, false)</f>
        <v>0</v>
      </c>
      <c r="B21" s="111" t="s">
        <v>6</v>
      </c>
      <c r="C21" s="3"/>
      <c r="D21" s="120"/>
      <c r="E21" s="110" t="str">
        <f>VLOOKUP(B21,Base!$A$3:$F$994, 2, false)</f>
        <v>.</v>
      </c>
      <c r="F21" s="119"/>
      <c r="G21" s="104"/>
      <c r="H21" s="100"/>
      <c r="I21" s="113">
        <f>VLOOKUP(B21,Base!$A$3:$F$994, 5, false)</f>
        <v>0</v>
      </c>
      <c r="J21" s="114">
        <f t="shared" si="1"/>
        <v>0</v>
      </c>
      <c r="K21" s="115"/>
      <c r="L21" s="110">
        <f>VLOOKUP(M21,Base!$A$3:$F$994, 6, false)</f>
        <v>0</v>
      </c>
      <c r="M21" s="111" t="s">
        <v>6</v>
      </c>
      <c r="N21" s="3"/>
      <c r="O21" s="121"/>
      <c r="P21" s="110" t="str">
        <f>VLOOKUP(M21,Base!$A$3:$F$994, 2, false)</f>
        <v>.</v>
      </c>
      <c r="Q21" s="119"/>
      <c r="R21" s="104"/>
      <c r="S21" s="100"/>
      <c r="T21" s="113">
        <f>VLOOKUP(M21,Base!$A$3:$F$994, 5, false)</f>
        <v>0</v>
      </c>
      <c r="U21" s="114">
        <f t="shared" si="2"/>
        <v>0</v>
      </c>
      <c r="V21" s="115"/>
      <c r="W21" s="110">
        <f>VLOOKUP(X21,Base!$A$3:$F$994, 6, false)</f>
        <v>0</v>
      </c>
      <c r="X21" s="111" t="s">
        <v>6</v>
      </c>
      <c r="Y21" s="3"/>
      <c r="Z21" s="120"/>
      <c r="AA21" s="110" t="str">
        <f>VLOOKUP(X21,Base!$A$3:$F$994, 2, false)</f>
        <v>.</v>
      </c>
      <c r="AB21" s="119"/>
      <c r="AC21" s="104"/>
      <c r="AD21" s="100"/>
      <c r="AE21" s="113">
        <f>VLOOKUP(X21,Base!$A$3:$F$994, 5, false)</f>
        <v>0</v>
      </c>
      <c r="AF21" s="114">
        <f t="shared" si="3"/>
        <v>0</v>
      </c>
      <c r="AG21" s="115"/>
    </row>
    <row r="22">
      <c r="A22" s="110">
        <f>VLOOKUP(B22,Base!$A$3:$F$994, 6, false)</f>
        <v>0</v>
      </c>
      <c r="B22" s="111" t="s">
        <v>6</v>
      </c>
      <c r="C22" s="3"/>
      <c r="D22" s="121"/>
      <c r="E22" s="110" t="str">
        <f>VLOOKUP(B22,Base!$A$3:$F$994, 2, false)</f>
        <v>.</v>
      </c>
      <c r="F22" s="119"/>
      <c r="G22" s="104"/>
      <c r="H22" s="100"/>
      <c r="I22" s="113">
        <f>VLOOKUP(B22,Base!$A$3:$F$994, 5, false)</f>
        <v>0</v>
      </c>
      <c r="J22" s="114">
        <f t="shared" si="1"/>
        <v>0</v>
      </c>
      <c r="K22" s="115"/>
      <c r="L22" s="110">
        <f>VLOOKUP(M22,Base!$A$3:$F$994, 6, false)</f>
        <v>0</v>
      </c>
      <c r="M22" s="111" t="s">
        <v>6</v>
      </c>
      <c r="N22" s="3"/>
      <c r="O22" s="120"/>
      <c r="P22" s="110" t="str">
        <f>VLOOKUP(M22,Base!$A$3:$F$994, 2, false)</f>
        <v>.</v>
      </c>
      <c r="Q22" s="119"/>
      <c r="R22" s="104"/>
      <c r="S22" s="100"/>
      <c r="T22" s="113">
        <f>VLOOKUP(M22,Base!$A$3:$F$994, 5, false)</f>
        <v>0</v>
      </c>
      <c r="U22" s="114">
        <f t="shared" si="2"/>
        <v>0</v>
      </c>
      <c r="V22" s="115"/>
      <c r="W22" s="110">
        <f>VLOOKUP(X22,Base!$A$3:$F$994, 6, false)</f>
        <v>0</v>
      </c>
      <c r="X22" s="111" t="s">
        <v>6</v>
      </c>
      <c r="Y22" s="3"/>
      <c r="Z22" s="120"/>
      <c r="AA22" s="110" t="str">
        <f>VLOOKUP(X22,Base!$A$3:$F$994, 2, false)</f>
        <v>.</v>
      </c>
      <c r="AB22" s="119"/>
      <c r="AC22" s="104"/>
      <c r="AD22" s="100"/>
      <c r="AE22" s="113">
        <f>VLOOKUP(X22,Base!$A$3:$F$994, 5, false)</f>
        <v>0</v>
      </c>
      <c r="AF22" s="114">
        <f t="shared" si="3"/>
        <v>0</v>
      </c>
      <c r="AG22" s="115"/>
    </row>
    <row r="23">
      <c r="A23" s="110">
        <f>VLOOKUP(B23,Base!$A$3:$F$994, 6, false)</f>
        <v>0</v>
      </c>
      <c r="B23" s="111" t="s">
        <v>6</v>
      </c>
      <c r="C23" s="3"/>
      <c r="D23" s="122"/>
      <c r="E23" s="110" t="str">
        <f>VLOOKUP(B23,Base!$A$3:$F$994, 2, false)</f>
        <v>.</v>
      </c>
      <c r="F23" s="119"/>
      <c r="G23" s="104"/>
      <c r="H23" s="100"/>
      <c r="I23" s="113">
        <f>VLOOKUP(B23,Base!$A$3:$F$994, 5, false)</f>
        <v>0</v>
      </c>
      <c r="J23" s="114">
        <f t="shared" si="1"/>
        <v>0</v>
      </c>
      <c r="K23" s="115"/>
      <c r="L23" s="110">
        <f>VLOOKUP(M23,Base!$A$3:$F$994, 6, false)</f>
        <v>0</v>
      </c>
      <c r="M23" s="111" t="s">
        <v>6</v>
      </c>
      <c r="N23" s="3"/>
      <c r="O23" s="122"/>
      <c r="P23" s="110" t="str">
        <f>VLOOKUP(M23,Base!$A$3:$F$994, 2, false)</f>
        <v>.</v>
      </c>
      <c r="Q23" s="119"/>
      <c r="R23" s="104"/>
      <c r="S23" s="100"/>
      <c r="T23" s="113">
        <f>VLOOKUP(M23,Base!$A$3:$F$994, 5, false)</f>
        <v>0</v>
      </c>
      <c r="U23" s="114">
        <f t="shared" si="2"/>
        <v>0</v>
      </c>
      <c r="V23" s="115"/>
      <c r="W23" s="110">
        <f>VLOOKUP(X23,Base!$A$3:$F$994, 6, false)</f>
        <v>0</v>
      </c>
      <c r="X23" s="111" t="s">
        <v>6</v>
      </c>
      <c r="Y23" s="3"/>
      <c r="Z23" s="122"/>
      <c r="AA23" s="110" t="str">
        <f>VLOOKUP(X23,Base!$A$3:$F$994, 2, false)</f>
        <v>.</v>
      </c>
      <c r="AB23" s="119"/>
      <c r="AC23" s="104"/>
      <c r="AD23" s="100"/>
      <c r="AE23" s="113">
        <f>VLOOKUP(X23,Base!$A$3:$F$994, 5, false)</f>
        <v>0</v>
      </c>
      <c r="AF23" s="114">
        <f t="shared" si="3"/>
        <v>0</v>
      </c>
      <c r="AG23" s="115"/>
    </row>
    <row r="24">
      <c r="A24" s="110">
        <f>VLOOKUP(B24,Base!$A$3:$F$994, 6, false)</f>
        <v>0</v>
      </c>
      <c r="B24" s="111" t="s">
        <v>6</v>
      </c>
      <c r="C24" s="3"/>
      <c r="D24" s="123"/>
      <c r="E24" s="110" t="str">
        <f>VLOOKUP(B24,Base!$A$3:$F$994, 2, false)</f>
        <v>.</v>
      </c>
      <c r="F24" s="119"/>
      <c r="G24" s="104"/>
      <c r="H24" s="100"/>
      <c r="I24" s="113">
        <f>VLOOKUP(B24,Base!$A$3:$F$994, 5, false)</f>
        <v>0</v>
      </c>
      <c r="J24" s="114">
        <f t="shared" si="1"/>
        <v>0</v>
      </c>
      <c r="K24" s="115"/>
      <c r="L24" s="110">
        <f>VLOOKUP(M24,Base!$A$3:$F$994, 6, false)</f>
        <v>0</v>
      </c>
      <c r="M24" s="111" t="s">
        <v>6</v>
      </c>
      <c r="N24" s="3"/>
      <c r="O24" s="123"/>
      <c r="P24" s="110" t="str">
        <f>VLOOKUP(M24,Base!$A$3:$F$994, 2, false)</f>
        <v>.</v>
      </c>
      <c r="Q24" s="119"/>
      <c r="R24" s="104"/>
      <c r="S24" s="100"/>
      <c r="T24" s="113">
        <f>VLOOKUP(M24,Base!$A$3:$F$994, 5, false)</f>
        <v>0</v>
      </c>
      <c r="U24" s="114">
        <f t="shared" si="2"/>
        <v>0</v>
      </c>
      <c r="V24" s="115"/>
      <c r="W24" s="110">
        <f>VLOOKUP(X24,Base!$A$3:$F$994, 6, false)</f>
        <v>0</v>
      </c>
      <c r="X24" s="111" t="s">
        <v>6</v>
      </c>
      <c r="Y24" s="3"/>
      <c r="Z24" s="123"/>
      <c r="AA24" s="110" t="str">
        <f>VLOOKUP(X24,Base!$A$3:$F$994, 2, false)</f>
        <v>.</v>
      </c>
      <c r="AB24" s="119"/>
      <c r="AC24" s="104"/>
      <c r="AD24" s="100"/>
      <c r="AE24" s="113">
        <f>VLOOKUP(X24,Base!$A$3:$F$994, 5, false)</f>
        <v>0</v>
      </c>
      <c r="AF24" s="114">
        <f t="shared" si="3"/>
        <v>0</v>
      </c>
      <c r="AG24" s="115"/>
    </row>
    <row r="25">
      <c r="A25" s="124" t="s">
        <v>715</v>
      </c>
      <c r="B25" s="104"/>
      <c r="C25" s="104"/>
      <c r="D25" s="104"/>
      <c r="E25" s="104"/>
      <c r="F25" s="104"/>
      <c r="G25" s="104"/>
      <c r="H25" s="100"/>
      <c r="I25" s="90" t="s">
        <v>716</v>
      </c>
      <c r="J25" s="125">
        <f>SUM(J7:J24)</f>
        <v>0</v>
      </c>
      <c r="K25" s="109"/>
      <c r="L25" s="126" t="s">
        <v>717</v>
      </c>
      <c r="M25" s="104"/>
      <c r="N25" s="104"/>
      <c r="O25" s="104"/>
      <c r="P25" s="104"/>
      <c r="Q25" s="104"/>
      <c r="R25" s="104"/>
      <c r="S25" s="100"/>
      <c r="T25" s="90" t="s">
        <v>716</v>
      </c>
      <c r="U25" s="125">
        <f>SUM(U7:U24)</f>
        <v>0</v>
      </c>
      <c r="V25" s="109"/>
      <c r="W25" s="126" t="s">
        <v>717</v>
      </c>
      <c r="X25" s="104"/>
      <c r="Y25" s="104"/>
      <c r="Z25" s="104"/>
      <c r="AA25" s="104"/>
      <c r="AB25" s="104"/>
      <c r="AC25" s="104"/>
      <c r="AD25" s="100"/>
      <c r="AE25" s="90" t="s">
        <v>716</v>
      </c>
      <c r="AF25" s="125">
        <f>SUM(AF7:AF24)</f>
        <v>0</v>
      </c>
      <c r="AG25" s="109"/>
    </row>
    <row r="26">
      <c r="A26" s="127"/>
      <c r="B26" s="104"/>
      <c r="C26" s="104"/>
      <c r="D26" s="104"/>
      <c r="E26" s="104"/>
      <c r="F26" s="104"/>
      <c r="G26" s="104"/>
      <c r="H26" s="100"/>
      <c r="I26" s="90" t="s">
        <v>718</v>
      </c>
      <c r="J26" s="128">
        <f>J25/E5</f>
        <v>0</v>
      </c>
      <c r="K26" s="129"/>
      <c r="L26" s="127"/>
      <c r="M26" s="104"/>
      <c r="N26" s="104"/>
      <c r="O26" s="104"/>
      <c r="P26" s="104"/>
      <c r="Q26" s="104"/>
      <c r="R26" s="104"/>
      <c r="S26" s="100"/>
      <c r="T26" s="90" t="s">
        <v>718</v>
      </c>
      <c r="U26" s="128" t="str">
        <f>U25/P5</f>
        <v>#DIV/0!</v>
      </c>
      <c r="V26" s="129"/>
      <c r="W26" s="127"/>
      <c r="X26" s="104"/>
      <c r="Y26" s="104"/>
      <c r="Z26" s="104"/>
      <c r="AA26" s="104"/>
      <c r="AB26" s="104"/>
      <c r="AC26" s="104"/>
      <c r="AD26" s="100"/>
      <c r="AE26" s="90" t="s">
        <v>718</v>
      </c>
      <c r="AF26" s="128" t="str">
        <f>AF25/AA5</f>
        <v>#DIV/0!</v>
      </c>
      <c r="AG26" s="129"/>
    </row>
    <row r="27">
      <c r="A27" s="127"/>
      <c r="B27" s="104"/>
      <c r="C27" s="104"/>
      <c r="D27" s="104"/>
      <c r="E27" s="104"/>
      <c r="F27" s="104"/>
      <c r="G27" s="104"/>
      <c r="H27" s="100"/>
      <c r="I27" s="90" t="s">
        <v>719</v>
      </c>
      <c r="J27" s="130">
        <v>0.05</v>
      </c>
      <c r="K27" s="129"/>
      <c r="L27" s="127"/>
      <c r="M27" s="104"/>
      <c r="N27" s="104"/>
      <c r="O27" s="104"/>
      <c r="P27" s="104"/>
      <c r="Q27" s="104"/>
      <c r="R27" s="104"/>
      <c r="S27" s="100"/>
      <c r="T27" s="90" t="s">
        <v>719</v>
      </c>
      <c r="U27" s="130">
        <v>0.05</v>
      </c>
      <c r="V27" s="129"/>
      <c r="W27" s="127"/>
      <c r="X27" s="104"/>
      <c r="Y27" s="104"/>
      <c r="Z27" s="104"/>
      <c r="AA27" s="104"/>
      <c r="AB27" s="104"/>
      <c r="AC27" s="104"/>
      <c r="AD27" s="100"/>
      <c r="AE27" s="90" t="s">
        <v>719</v>
      </c>
      <c r="AF27" s="130">
        <v>0.05</v>
      </c>
      <c r="AG27" s="129"/>
    </row>
    <row r="28">
      <c r="A28" s="127"/>
      <c r="B28" s="104"/>
      <c r="C28" s="104"/>
      <c r="D28" s="104"/>
      <c r="E28" s="104"/>
      <c r="F28" s="104"/>
      <c r="G28" s="104"/>
      <c r="H28" s="100"/>
      <c r="I28" s="90" t="s">
        <v>720</v>
      </c>
      <c r="J28" s="128">
        <f>J26+(J26*J27)</f>
        <v>0</v>
      </c>
      <c r="K28" s="129"/>
      <c r="L28" s="127"/>
      <c r="M28" s="104"/>
      <c r="N28" s="104"/>
      <c r="O28" s="104"/>
      <c r="P28" s="104"/>
      <c r="Q28" s="104"/>
      <c r="R28" s="104"/>
      <c r="S28" s="100"/>
      <c r="T28" s="90" t="s">
        <v>720</v>
      </c>
      <c r="U28" s="128" t="str">
        <f>U26+(U26*U27)</f>
        <v>#DIV/0!</v>
      </c>
      <c r="V28" s="129"/>
      <c r="W28" s="127"/>
      <c r="X28" s="104"/>
      <c r="Y28" s="104"/>
      <c r="Z28" s="104"/>
      <c r="AA28" s="104"/>
      <c r="AB28" s="104"/>
      <c r="AC28" s="104"/>
      <c r="AD28" s="100"/>
      <c r="AE28" s="90" t="s">
        <v>720</v>
      </c>
      <c r="AF28" s="128" t="str">
        <f>AF26+(AF26*AF27)</f>
        <v>#DIV/0!</v>
      </c>
      <c r="AG28" s="129"/>
    </row>
    <row r="29">
      <c r="A29" s="127"/>
      <c r="B29" s="104"/>
      <c r="C29" s="104"/>
      <c r="D29" s="104"/>
      <c r="E29" s="104"/>
      <c r="F29" s="104"/>
      <c r="G29" s="104"/>
      <c r="H29" s="100"/>
      <c r="I29" s="90"/>
      <c r="J29" s="128"/>
      <c r="K29" s="129"/>
      <c r="L29" s="127"/>
      <c r="M29" s="104"/>
      <c r="N29" s="104"/>
      <c r="O29" s="104"/>
      <c r="P29" s="104"/>
      <c r="Q29" s="104"/>
      <c r="R29" s="104"/>
      <c r="S29" s="100"/>
      <c r="T29" s="90"/>
      <c r="U29" s="128"/>
      <c r="V29" s="129"/>
      <c r="W29" s="127"/>
      <c r="X29" s="104"/>
      <c r="Y29" s="104"/>
      <c r="Z29" s="104"/>
      <c r="AA29" s="104"/>
      <c r="AB29" s="104"/>
      <c r="AC29" s="104"/>
      <c r="AD29" s="100"/>
      <c r="AE29" s="90"/>
      <c r="AF29" s="128"/>
      <c r="AG29" s="129"/>
    </row>
    <row r="30">
      <c r="A30" s="127"/>
      <c r="B30" s="104"/>
      <c r="C30" s="104"/>
      <c r="D30" s="104"/>
      <c r="E30" s="104"/>
      <c r="F30" s="104"/>
      <c r="G30" s="104"/>
      <c r="H30" s="100"/>
      <c r="I30" s="90"/>
      <c r="J30" s="128"/>
      <c r="K30" s="129"/>
      <c r="L30" s="127"/>
      <c r="M30" s="104"/>
      <c r="N30" s="104"/>
      <c r="O30" s="104"/>
      <c r="P30" s="104"/>
      <c r="Q30" s="104"/>
      <c r="R30" s="104"/>
      <c r="S30" s="100"/>
      <c r="T30" s="90"/>
      <c r="U30" s="128"/>
      <c r="V30" s="129"/>
      <c r="W30" s="127"/>
      <c r="X30" s="104"/>
      <c r="Y30" s="104"/>
      <c r="Z30" s="104"/>
      <c r="AA30" s="104"/>
      <c r="AB30" s="104"/>
      <c r="AC30" s="104"/>
      <c r="AD30" s="100"/>
      <c r="AE30" s="90"/>
      <c r="AF30" s="128"/>
      <c r="AG30" s="129"/>
    </row>
    <row r="31">
      <c r="A31" s="127"/>
      <c r="B31" s="104"/>
      <c r="C31" s="104"/>
      <c r="D31" s="104"/>
      <c r="E31" s="104"/>
      <c r="F31" s="104"/>
      <c r="G31" s="104"/>
      <c r="H31" s="100"/>
      <c r="I31" s="90"/>
      <c r="J31" s="128"/>
      <c r="K31" s="129"/>
      <c r="L31" s="127"/>
      <c r="M31" s="104"/>
      <c r="N31" s="104"/>
      <c r="O31" s="104"/>
      <c r="P31" s="104"/>
      <c r="Q31" s="104"/>
      <c r="R31" s="104"/>
      <c r="S31" s="100"/>
      <c r="T31" s="90"/>
      <c r="U31" s="128"/>
      <c r="V31" s="129"/>
      <c r="W31" s="127"/>
      <c r="X31" s="104"/>
      <c r="Y31" s="104"/>
      <c r="Z31" s="104"/>
      <c r="AA31" s="104"/>
      <c r="AB31" s="104"/>
      <c r="AC31" s="104"/>
      <c r="AD31" s="100"/>
      <c r="AE31" s="90"/>
      <c r="AF31" s="128"/>
      <c r="AG31" s="129"/>
    </row>
    <row r="32">
      <c r="A32" s="127"/>
      <c r="B32" s="104"/>
      <c r="C32" s="104"/>
      <c r="D32" s="104"/>
      <c r="E32" s="104"/>
      <c r="F32" s="104"/>
      <c r="G32" s="104"/>
      <c r="H32" s="100"/>
      <c r="I32" s="131"/>
      <c r="J32" s="3"/>
      <c r="K32" s="129"/>
      <c r="L32" s="127"/>
      <c r="M32" s="104"/>
      <c r="N32" s="104"/>
      <c r="O32" s="104"/>
      <c r="P32" s="104"/>
      <c r="Q32" s="104"/>
      <c r="R32" s="104"/>
      <c r="S32" s="100"/>
      <c r="T32" s="131"/>
      <c r="U32" s="3"/>
      <c r="V32" s="129"/>
      <c r="W32" s="127"/>
      <c r="X32" s="104"/>
      <c r="Y32" s="104"/>
      <c r="Z32" s="104"/>
      <c r="AA32" s="104"/>
      <c r="AB32" s="104"/>
      <c r="AC32" s="104"/>
      <c r="AD32" s="100"/>
      <c r="AE32" s="131"/>
      <c r="AF32" s="3"/>
      <c r="AG32" s="129"/>
    </row>
    <row r="33">
      <c r="A33" s="132"/>
      <c r="B33" s="2"/>
      <c r="C33" s="2"/>
      <c r="D33" s="2"/>
      <c r="E33" s="2"/>
      <c r="F33" s="2"/>
      <c r="G33" s="2"/>
      <c r="H33" s="3"/>
      <c r="I33" s="90"/>
      <c r="J33" s="133"/>
      <c r="K33" s="134"/>
      <c r="L33" s="132"/>
      <c r="M33" s="2"/>
      <c r="N33" s="2"/>
      <c r="O33" s="2"/>
      <c r="P33" s="2"/>
      <c r="Q33" s="2"/>
      <c r="R33" s="2"/>
      <c r="S33" s="3"/>
      <c r="T33" s="90"/>
      <c r="U33" s="133"/>
      <c r="V33" s="134"/>
      <c r="W33" s="132"/>
      <c r="X33" s="2"/>
      <c r="Y33" s="2"/>
      <c r="Z33" s="2"/>
      <c r="AA33" s="2"/>
      <c r="AB33" s="2"/>
      <c r="AC33" s="2"/>
      <c r="AD33" s="3"/>
      <c r="AE33" s="90"/>
      <c r="AF33" s="133"/>
      <c r="AG33" s="134"/>
    </row>
    <row r="34">
      <c r="A34" s="126" t="s">
        <v>721</v>
      </c>
      <c r="B34" s="104"/>
      <c r="C34" s="104"/>
      <c r="D34" s="104"/>
      <c r="E34" s="104"/>
      <c r="F34" s="104"/>
      <c r="G34" s="104"/>
      <c r="H34" s="100"/>
      <c r="I34" s="90"/>
      <c r="J34" s="125"/>
      <c r="K34" s="109"/>
      <c r="L34" s="126" t="s">
        <v>721</v>
      </c>
      <c r="M34" s="104"/>
      <c r="N34" s="104"/>
      <c r="O34" s="104"/>
      <c r="P34" s="104"/>
      <c r="Q34" s="104"/>
      <c r="R34" s="104"/>
      <c r="S34" s="100"/>
      <c r="T34" s="90"/>
      <c r="U34" s="125"/>
      <c r="V34" s="109"/>
      <c r="W34" s="126" t="s">
        <v>721</v>
      </c>
      <c r="X34" s="104"/>
      <c r="Y34" s="104"/>
      <c r="Z34" s="104"/>
      <c r="AA34" s="104"/>
      <c r="AB34" s="104"/>
      <c r="AC34" s="104"/>
      <c r="AD34" s="100"/>
      <c r="AE34" s="90"/>
      <c r="AF34" s="125"/>
      <c r="AG34" s="109"/>
    </row>
    <row r="35">
      <c r="A35" s="127"/>
      <c r="B35" s="104"/>
      <c r="C35" s="104"/>
      <c r="D35" s="104"/>
      <c r="E35" s="104"/>
      <c r="F35" s="104"/>
      <c r="G35" s="104"/>
      <c r="H35" s="100"/>
      <c r="I35" s="90"/>
      <c r="J35" s="128"/>
      <c r="K35" s="129"/>
      <c r="L35" s="127"/>
      <c r="M35" s="104"/>
      <c r="N35" s="104"/>
      <c r="O35" s="104"/>
      <c r="P35" s="104"/>
      <c r="Q35" s="104"/>
      <c r="R35" s="104"/>
      <c r="S35" s="100"/>
      <c r="T35" s="90"/>
      <c r="U35" s="128"/>
      <c r="V35" s="129"/>
      <c r="W35" s="127"/>
      <c r="X35" s="104"/>
      <c r="Y35" s="104"/>
      <c r="Z35" s="104"/>
      <c r="AA35" s="104"/>
      <c r="AB35" s="104"/>
      <c r="AC35" s="104"/>
      <c r="AD35" s="100"/>
      <c r="AE35" s="90"/>
      <c r="AF35" s="128"/>
      <c r="AG35" s="129"/>
    </row>
    <row r="36">
      <c r="A36" s="135"/>
      <c r="B36" s="104"/>
      <c r="C36" s="104"/>
      <c r="D36" s="104"/>
      <c r="E36" s="104"/>
      <c r="F36" s="104"/>
      <c r="G36" s="104"/>
      <c r="H36" s="100"/>
      <c r="I36" s="90"/>
      <c r="J36" s="136"/>
      <c r="K36" s="137"/>
      <c r="L36" s="135"/>
      <c r="M36" s="104"/>
      <c r="N36" s="104"/>
      <c r="O36" s="104"/>
      <c r="P36" s="104"/>
      <c r="Q36" s="104"/>
      <c r="R36" s="104"/>
      <c r="S36" s="100"/>
      <c r="T36" s="90"/>
      <c r="U36" s="136"/>
      <c r="V36" s="137"/>
      <c r="W36" s="135"/>
      <c r="X36" s="104"/>
      <c r="Y36" s="104"/>
      <c r="Z36" s="104"/>
      <c r="AA36" s="104"/>
      <c r="AB36" s="104"/>
      <c r="AC36" s="104"/>
      <c r="AD36" s="100"/>
      <c r="AE36" s="90"/>
      <c r="AF36" s="136"/>
      <c r="AG36" s="137"/>
    </row>
    <row r="37">
      <c r="A37" s="138"/>
      <c r="I37" s="90"/>
      <c r="J37" s="139"/>
      <c r="K37" s="140"/>
      <c r="L37" s="138"/>
      <c r="T37" s="90"/>
      <c r="U37" s="139"/>
      <c r="V37" s="140"/>
      <c r="W37" s="138"/>
      <c r="AE37" s="90"/>
      <c r="AF37" s="139"/>
      <c r="AG37" s="140"/>
    </row>
    <row r="38">
      <c r="A38" s="141" t="s">
        <v>722</v>
      </c>
      <c r="B38" s="2"/>
      <c r="C38" s="2"/>
      <c r="D38" s="2"/>
      <c r="E38" s="2"/>
      <c r="F38" s="2"/>
      <c r="G38" s="2"/>
      <c r="H38" s="3"/>
      <c r="I38" s="81"/>
      <c r="J38" s="142"/>
      <c r="K38" s="109"/>
      <c r="L38" s="141" t="s">
        <v>722</v>
      </c>
      <c r="M38" s="2"/>
      <c r="N38" s="2"/>
      <c r="O38" s="2"/>
      <c r="P38" s="2"/>
      <c r="Q38" s="2"/>
      <c r="R38" s="2"/>
      <c r="S38" s="3"/>
      <c r="T38" s="81"/>
      <c r="U38" s="142"/>
      <c r="V38" s="109"/>
      <c r="W38" s="141" t="s">
        <v>722</v>
      </c>
      <c r="X38" s="2"/>
      <c r="Y38" s="2"/>
      <c r="Z38" s="2"/>
      <c r="AA38" s="2"/>
      <c r="AB38" s="2"/>
      <c r="AC38" s="2"/>
      <c r="AD38" s="3"/>
      <c r="AE38" s="81"/>
      <c r="AF38" s="142"/>
      <c r="AG38" s="109"/>
    </row>
    <row r="39">
      <c r="A39" s="135"/>
      <c r="B39" s="104"/>
      <c r="C39" s="104"/>
      <c r="D39" s="104"/>
      <c r="E39" s="104"/>
      <c r="F39" s="104"/>
      <c r="G39" s="104"/>
      <c r="H39" s="100"/>
      <c r="I39" s="81"/>
      <c r="J39" s="143"/>
      <c r="K39" s="137"/>
      <c r="L39" s="135"/>
      <c r="M39" s="104"/>
      <c r="N39" s="104"/>
      <c r="O39" s="104"/>
      <c r="P39" s="104"/>
      <c r="Q39" s="104"/>
      <c r="R39" s="104"/>
      <c r="S39" s="100"/>
      <c r="T39" s="81"/>
      <c r="U39" s="143"/>
      <c r="V39" s="137"/>
      <c r="W39" s="135"/>
      <c r="X39" s="104"/>
      <c r="Y39" s="104"/>
      <c r="Z39" s="104"/>
      <c r="AA39" s="104"/>
      <c r="AB39" s="104"/>
      <c r="AC39" s="104"/>
      <c r="AD39" s="100"/>
      <c r="AE39" s="81"/>
      <c r="AF39" s="143"/>
      <c r="AG39" s="137"/>
    </row>
    <row r="40">
      <c r="A40" s="135"/>
      <c r="B40" s="104"/>
      <c r="C40" s="104"/>
      <c r="D40" s="104"/>
      <c r="E40" s="104"/>
      <c r="F40" s="104"/>
      <c r="G40" s="104"/>
      <c r="H40" s="100"/>
      <c r="I40" s="81"/>
      <c r="J40" s="143"/>
      <c r="K40" s="137"/>
      <c r="L40" s="135"/>
      <c r="M40" s="104"/>
      <c r="N40" s="104"/>
      <c r="O40" s="104"/>
      <c r="P40" s="104"/>
      <c r="Q40" s="104"/>
      <c r="R40" s="104"/>
      <c r="S40" s="100"/>
      <c r="T40" s="81"/>
      <c r="U40" s="143"/>
      <c r="V40" s="137"/>
      <c r="W40" s="135"/>
      <c r="X40" s="104"/>
      <c r="Y40" s="104"/>
      <c r="Z40" s="104"/>
      <c r="AA40" s="104"/>
      <c r="AB40" s="104"/>
      <c r="AC40" s="104"/>
      <c r="AD40" s="100"/>
      <c r="AE40" s="81"/>
      <c r="AF40" s="143"/>
      <c r="AG40" s="137"/>
    </row>
    <row r="41">
      <c r="A41" s="135"/>
      <c r="B41" s="104"/>
      <c r="C41" s="104"/>
      <c r="D41" s="104"/>
      <c r="E41" s="104"/>
      <c r="F41" s="104"/>
      <c r="G41" s="104"/>
      <c r="H41" s="100"/>
      <c r="I41" s="81"/>
      <c r="J41" s="143"/>
      <c r="K41" s="137"/>
      <c r="L41" s="135"/>
      <c r="M41" s="104"/>
      <c r="N41" s="104"/>
      <c r="O41" s="104"/>
      <c r="P41" s="104"/>
      <c r="Q41" s="104"/>
      <c r="R41" s="104"/>
      <c r="S41" s="100"/>
      <c r="T41" s="81"/>
      <c r="U41" s="143"/>
      <c r="V41" s="137"/>
      <c r="W41" s="135"/>
      <c r="X41" s="104"/>
      <c r="Y41" s="104"/>
      <c r="Z41" s="104"/>
      <c r="AA41" s="104"/>
      <c r="AB41" s="104"/>
      <c r="AC41" s="104"/>
      <c r="AD41" s="100"/>
      <c r="AE41" s="81"/>
      <c r="AF41" s="143"/>
      <c r="AG41" s="137"/>
    </row>
    <row r="42">
      <c r="A42" s="135"/>
      <c r="B42" s="104"/>
      <c r="C42" s="104"/>
      <c r="D42" s="104"/>
      <c r="E42" s="104"/>
      <c r="F42" s="104"/>
      <c r="G42" s="104"/>
      <c r="H42" s="100"/>
      <c r="I42" s="81"/>
      <c r="J42" s="143"/>
      <c r="K42" s="137"/>
      <c r="L42" s="135"/>
      <c r="M42" s="104"/>
      <c r="N42" s="104"/>
      <c r="O42" s="104"/>
      <c r="P42" s="104"/>
      <c r="Q42" s="104"/>
      <c r="R42" s="104"/>
      <c r="S42" s="100"/>
      <c r="T42" s="81"/>
      <c r="U42" s="143"/>
      <c r="V42" s="137"/>
      <c r="W42" s="135"/>
      <c r="X42" s="104"/>
      <c r="Y42" s="104"/>
      <c r="Z42" s="104"/>
      <c r="AA42" s="104"/>
      <c r="AB42" s="104"/>
      <c r="AC42" s="104"/>
      <c r="AD42" s="100"/>
      <c r="AE42" s="81"/>
      <c r="AF42" s="143"/>
      <c r="AG42" s="137"/>
    </row>
    <row r="43">
      <c r="A43" s="135"/>
      <c r="B43" s="104"/>
      <c r="C43" s="104"/>
      <c r="D43" s="104"/>
      <c r="E43" s="104"/>
      <c r="F43" s="104"/>
      <c r="G43" s="104"/>
      <c r="H43" s="100"/>
      <c r="I43" s="81"/>
      <c r="J43" s="143"/>
      <c r="K43" s="137"/>
      <c r="L43" s="135"/>
      <c r="M43" s="104"/>
      <c r="N43" s="104"/>
      <c r="O43" s="104"/>
      <c r="P43" s="104"/>
      <c r="Q43" s="104"/>
      <c r="R43" s="104"/>
      <c r="S43" s="100"/>
      <c r="T43" s="81"/>
      <c r="U43" s="143"/>
      <c r="V43" s="137"/>
      <c r="W43" s="135"/>
      <c r="X43" s="104"/>
      <c r="Y43" s="104"/>
      <c r="Z43" s="104"/>
      <c r="AA43" s="104"/>
      <c r="AB43" s="104"/>
      <c r="AC43" s="104"/>
      <c r="AD43" s="100"/>
      <c r="AE43" s="81"/>
      <c r="AF43" s="143"/>
      <c r="AG43" s="137"/>
    </row>
    <row r="44">
      <c r="I44" s="81"/>
      <c r="J44" s="144"/>
      <c r="K44" s="57"/>
      <c r="L44" s="57"/>
      <c r="M44" s="57"/>
      <c r="N44" s="57"/>
      <c r="O44" s="57"/>
      <c r="P44" s="57"/>
      <c r="Q44" s="57"/>
      <c r="R44" s="57"/>
      <c r="S44" s="57"/>
      <c r="T44" s="144"/>
      <c r="U44" s="144"/>
      <c r="V44" s="57"/>
      <c r="W44" s="57"/>
      <c r="X44" s="57"/>
      <c r="Y44" s="57"/>
      <c r="Z44" s="57"/>
      <c r="AA44" s="57"/>
      <c r="AB44" s="57"/>
      <c r="AC44" s="57"/>
      <c r="AD44" s="57"/>
      <c r="AE44" s="144"/>
      <c r="AF44" s="144"/>
      <c r="AG44" s="57"/>
    </row>
    <row r="45">
      <c r="I45" s="81"/>
      <c r="J45" s="144"/>
      <c r="K45" s="57"/>
      <c r="L45" s="57"/>
      <c r="M45" s="57"/>
      <c r="N45" s="57"/>
      <c r="O45" s="57"/>
      <c r="P45" s="57"/>
      <c r="Q45" s="57"/>
      <c r="R45" s="57"/>
      <c r="S45" s="57"/>
      <c r="T45" s="144"/>
      <c r="U45" s="144"/>
      <c r="V45" s="57"/>
      <c r="W45" s="57"/>
      <c r="X45" s="57"/>
      <c r="Y45" s="57"/>
      <c r="Z45" s="57"/>
      <c r="AA45" s="57"/>
      <c r="AB45" s="57"/>
      <c r="AC45" s="57"/>
      <c r="AD45" s="57"/>
      <c r="AE45" s="144"/>
      <c r="AF45" s="144"/>
      <c r="AG45" s="57"/>
    </row>
    <row r="46">
      <c r="I46" s="87"/>
      <c r="J46" s="88"/>
      <c r="K46" s="89"/>
      <c r="T46" s="90"/>
      <c r="U46" s="88"/>
      <c r="V46" s="89"/>
      <c r="AE46" s="90"/>
      <c r="AF46" s="88"/>
      <c r="AG46" s="89"/>
    </row>
    <row r="47">
      <c r="A47" s="97" t="s">
        <v>701</v>
      </c>
      <c r="B47" s="92"/>
      <c r="C47" s="2"/>
      <c r="D47" s="2"/>
      <c r="E47" s="3"/>
      <c r="F47" s="93" t="s">
        <v>702</v>
      </c>
      <c r="G47" s="98" t="str">
        <f>$G$4</f>
        <v/>
      </c>
      <c r="H47" s="3"/>
      <c r="I47" s="87"/>
      <c r="J47" s="95"/>
      <c r="K47" s="96"/>
      <c r="L47" s="97" t="s">
        <v>701</v>
      </c>
      <c r="M47" s="92"/>
      <c r="N47" s="2"/>
      <c r="O47" s="2"/>
      <c r="P47" s="3"/>
      <c r="Q47" s="93" t="s">
        <v>702</v>
      </c>
      <c r="R47" s="98" t="str">
        <f>$G$4</f>
        <v/>
      </c>
      <c r="S47" s="3"/>
      <c r="T47" s="87"/>
      <c r="U47" s="95"/>
      <c r="V47" s="96"/>
      <c r="W47" s="97" t="s">
        <v>701</v>
      </c>
      <c r="X47" s="92"/>
      <c r="Y47" s="2"/>
      <c r="Z47" s="2"/>
      <c r="AA47" s="3"/>
      <c r="AB47" s="93" t="s">
        <v>702</v>
      </c>
      <c r="AC47" s="98" t="str">
        <f>$G$4</f>
        <v/>
      </c>
      <c r="AD47" s="3"/>
      <c r="AE47" s="87"/>
      <c r="AF47" s="95"/>
      <c r="AG47" s="96"/>
    </row>
    <row r="48">
      <c r="A48" s="91" t="s">
        <v>703</v>
      </c>
      <c r="B48" s="99"/>
      <c r="C48" s="100"/>
      <c r="D48" s="101" t="s">
        <v>705</v>
      </c>
      <c r="E48" s="102"/>
      <c r="F48" s="103"/>
      <c r="G48" s="104"/>
      <c r="H48" s="100"/>
      <c r="I48" s="95"/>
      <c r="J48" s="95"/>
      <c r="K48" s="96"/>
      <c r="L48" s="91" t="s">
        <v>703</v>
      </c>
      <c r="M48" s="99"/>
      <c r="N48" s="100"/>
      <c r="O48" s="101" t="s">
        <v>705</v>
      </c>
      <c r="P48" s="102"/>
      <c r="Q48" s="103"/>
      <c r="R48" s="104"/>
      <c r="S48" s="100"/>
      <c r="T48" s="95"/>
      <c r="U48" s="95"/>
      <c r="V48" s="96"/>
      <c r="W48" s="91" t="s">
        <v>703</v>
      </c>
      <c r="X48" s="99"/>
      <c r="Y48" s="100"/>
      <c r="Z48" s="101" t="s">
        <v>705</v>
      </c>
      <c r="AA48" s="102"/>
      <c r="AB48" s="103"/>
      <c r="AC48" s="104"/>
      <c r="AD48" s="100"/>
      <c r="AE48" s="95"/>
      <c r="AF48" s="95"/>
      <c r="AG48" s="96"/>
    </row>
    <row r="49">
      <c r="A49" s="105" t="s">
        <v>707</v>
      </c>
      <c r="B49" s="106" t="s">
        <v>708</v>
      </c>
      <c r="C49" s="100"/>
      <c r="D49" s="107" t="s">
        <v>709</v>
      </c>
      <c r="E49" s="107" t="s">
        <v>710</v>
      </c>
      <c r="F49" s="108" t="s">
        <v>711</v>
      </c>
      <c r="G49" s="104"/>
      <c r="H49" s="100"/>
      <c r="I49" s="95" t="s">
        <v>712</v>
      </c>
      <c r="J49" s="95" t="s">
        <v>713</v>
      </c>
      <c r="K49" s="109"/>
      <c r="L49" s="105" t="s">
        <v>707</v>
      </c>
      <c r="M49" s="106" t="s">
        <v>708</v>
      </c>
      <c r="N49" s="100"/>
      <c r="O49" s="107" t="s">
        <v>709</v>
      </c>
      <c r="P49" s="107" t="s">
        <v>710</v>
      </c>
      <c r="Q49" s="108" t="s">
        <v>711</v>
      </c>
      <c r="R49" s="104"/>
      <c r="S49" s="100"/>
      <c r="T49" s="95" t="s">
        <v>712</v>
      </c>
      <c r="U49" s="95" t="s">
        <v>713</v>
      </c>
      <c r="V49" s="109"/>
      <c r="W49" s="105" t="s">
        <v>707</v>
      </c>
      <c r="X49" s="106" t="s">
        <v>708</v>
      </c>
      <c r="Y49" s="100"/>
      <c r="Z49" s="107" t="s">
        <v>709</v>
      </c>
      <c r="AA49" s="107" t="s">
        <v>710</v>
      </c>
      <c r="AB49" s="108" t="s">
        <v>711</v>
      </c>
      <c r="AC49" s="104"/>
      <c r="AD49" s="100"/>
      <c r="AE49" s="95" t="s">
        <v>712</v>
      </c>
      <c r="AF49" s="95" t="s">
        <v>713</v>
      </c>
      <c r="AG49" s="109"/>
    </row>
    <row r="50">
      <c r="A50" s="110">
        <f>VLOOKUP(B50,Base!$A$3:$F$994, 6, false)</f>
        <v>0</v>
      </c>
      <c r="B50" s="111" t="s">
        <v>6</v>
      </c>
      <c r="C50" s="3"/>
      <c r="D50" s="112"/>
      <c r="E50" s="110" t="str">
        <f>VLOOKUP(B50,Base!$A$3:$F$994, 2, false)</f>
        <v>.</v>
      </c>
      <c r="F50" s="92"/>
      <c r="G50" s="2"/>
      <c r="H50" s="3"/>
      <c r="I50" s="113">
        <f>VLOOKUP(B50,Base!$A$3:$F$994, 5, false)</f>
        <v>0</v>
      </c>
      <c r="J50" s="114">
        <f t="shared" ref="J50:J67" si="4">I50*D50</f>
        <v>0</v>
      </c>
      <c r="K50" s="115"/>
      <c r="L50" s="110">
        <f>VLOOKUP(M50,Base!$A$3:$F$994, 6, false)</f>
        <v>0</v>
      </c>
      <c r="M50" s="111" t="s">
        <v>6</v>
      </c>
      <c r="N50" s="3"/>
      <c r="O50" s="112"/>
      <c r="P50" s="110" t="str">
        <f>VLOOKUP(M50,Base!$A$3:$F$994, 2, false)</f>
        <v>.</v>
      </c>
      <c r="Q50" s="92"/>
      <c r="R50" s="2"/>
      <c r="S50" s="3"/>
      <c r="T50" s="113">
        <f>VLOOKUP(M50,Base!$A$3:$F$994, 5, false)</f>
        <v>0</v>
      </c>
      <c r="U50" s="114">
        <f t="shared" ref="U50:U67" si="5">T50*O50</f>
        <v>0</v>
      </c>
      <c r="V50" s="115"/>
      <c r="W50" s="110">
        <f>VLOOKUP(X50,Base!$A$3:$F$994, 6, false)</f>
        <v>0</v>
      </c>
      <c r="X50" s="111" t="s">
        <v>6</v>
      </c>
      <c r="Y50" s="3"/>
      <c r="Z50" s="112"/>
      <c r="AA50" s="110" t="str">
        <f>VLOOKUP(X50,Base!$A$3:$F$994, 2, false)</f>
        <v>.</v>
      </c>
      <c r="AB50" s="92"/>
      <c r="AC50" s="2"/>
      <c r="AD50" s="3"/>
      <c r="AE50" s="113">
        <f>VLOOKUP(X50,Base!$A$3:$F$994, 5, false)</f>
        <v>0</v>
      </c>
      <c r="AF50" s="114">
        <f t="shared" ref="AF50:AF67" si="6">AE50*Z50</f>
        <v>0</v>
      </c>
      <c r="AG50" s="115"/>
    </row>
    <row r="51">
      <c r="A51" s="110">
        <f>VLOOKUP(B51,Base!$A$3:$F$994, 6, false)</f>
        <v>0</v>
      </c>
      <c r="B51" s="111" t="s">
        <v>6</v>
      </c>
      <c r="C51" s="3"/>
      <c r="D51" s="112"/>
      <c r="E51" s="110" t="str">
        <f>VLOOKUP(B51,Base!$A$3:$F$994, 2, false)</f>
        <v>.</v>
      </c>
      <c r="F51" s="116"/>
      <c r="G51" s="2"/>
      <c r="H51" s="3"/>
      <c r="I51" s="113">
        <f>VLOOKUP(B51,Base!$A$3:$F$994, 5, false)</f>
        <v>0</v>
      </c>
      <c r="J51" s="114">
        <f t="shared" si="4"/>
        <v>0</v>
      </c>
      <c r="K51" s="115"/>
      <c r="L51" s="110">
        <f>VLOOKUP(M51,Base!$A$3:$F$994, 6, false)</f>
        <v>0</v>
      </c>
      <c r="M51" s="111" t="s">
        <v>6</v>
      </c>
      <c r="N51" s="3"/>
      <c r="O51" s="112"/>
      <c r="P51" s="110" t="str">
        <f>VLOOKUP(M51,Base!$A$3:$F$994, 2, false)</f>
        <v>.</v>
      </c>
      <c r="Q51" s="116"/>
      <c r="R51" s="2"/>
      <c r="S51" s="3"/>
      <c r="T51" s="113">
        <f>VLOOKUP(M51,Base!$A$3:$F$994, 5, false)</f>
        <v>0</v>
      </c>
      <c r="U51" s="114">
        <f t="shared" si="5"/>
        <v>0</v>
      </c>
      <c r="V51" s="115"/>
      <c r="W51" s="110">
        <f>VLOOKUP(X51,Base!$A$3:$F$994, 6, false)</f>
        <v>0</v>
      </c>
      <c r="X51" s="111" t="s">
        <v>6</v>
      </c>
      <c r="Y51" s="3"/>
      <c r="Z51" s="112"/>
      <c r="AA51" s="110" t="str">
        <f>VLOOKUP(X51,Base!$A$3:$F$994, 2, false)</f>
        <v>.</v>
      </c>
      <c r="AB51" s="116"/>
      <c r="AC51" s="2"/>
      <c r="AD51" s="3"/>
      <c r="AE51" s="113">
        <f>VLOOKUP(X51,Base!$A$3:$F$994, 5, false)</f>
        <v>0</v>
      </c>
      <c r="AF51" s="114">
        <f t="shared" si="6"/>
        <v>0</v>
      </c>
      <c r="AG51" s="115"/>
    </row>
    <row r="52">
      <c r="A52" s="110">
        <f>VLOOKUP(B52,Base!$A$3:$F$994, 6, false)</f>
        <v>0</v>
      </c>
      <c r="B52" s="111" t="s">
        <v>6</v>
      </c>
      <c r="C52" s="3"/>
      <c r="D52" s="112"/>
      <c r="E52" s="110" t="str">
        <f>VLOOKUP(B52,Base!$A$3:$F$994, 2, false)</f>
        <v>.</v>
      </c>
      <c r="F52" s="116"/>
      <c r="G52" s="2"/>
      <c r="H52" s="3"/>
      <c r="I52" s="113">
        <f>VLOOKUP(B52,Base!$A$3:$F$994, 5, false)</f>
        <v>0</v>
      </c>
      <c r="J52" s="114">
        <f t="shared" si="4"/>
        <v>0</v>
      </c>
      <c r="K52" s="115"/>
      <c r="L52" s="110">
        <f>VLOOKUP(M52,Base!$A$3:$F$994, 6, false)</f>
        <v>0</v>
      </c>
      <c r="M52" s="111" t="s">
        <v>6</v>
      </c>
      <c r="N52" s="3"/>
      <c r="O52" s="112"/>
      <c r="P52" s="110" t="str">
        <f>VLOOKUP(M52,Base!$A$3:$F$994, 2, false)</f>
        <v>.</v>
      </c>
      <c r="Q52" s="116"/>
      <c r="R52" s="2"/>
      <c r="S52" s="3"/>
      <c r="T52" s="113">
        <f>VLOOKUP(M52,Base!$A$3:$F$994, 5, false)</f>
        <v>0</v>
      </c>
      <c r="U52" s="114">
        <f t="shared" si="5"/>
        <v>0</v>
      </c>
      <c r="V52" s="115"/>
      <c r="W52" s="110">
        <f>VLOOKUP(X52,Base!$A$3:$F$994, 6, false)</f>
        <v>0</v>
      </c>
      <c r="X52" s="111" t="s">
        <v>6</v>
      </c>
      <c r="Y52" s="3"/>
      <c r="Z52" s="112"/>
      <c r="AA52" s="110" t="str">
        <f>VLOOKUP(X52,Base!$A$3:$F$994, 2, false)</f>
        <v>.</v>
      </c>
      <c r="AB52" s="116"/>
      <c r="AC52" s="2"/>
      <c r="AD52" s="3"/>
      <c r="AE52" s="113">
        <f>VLOOKUP(X52,Base!$A$3:$F$994, 5, false)</f>
        <v>0</v>
      </c>
      <c r="AF52" s="114">
        <f t="shared" si="6"/>
        <v>0</v>
      </c>
      <c r="AG52" s="115"/>
    </row>
    <row r="53">
      <c r="A53" s="110">
        <f>VLOOKUP(B53,Base!$A$3:$F$994, 6, false)</f>
        <v>0</v>
      </c>
      <c r="B53" s="111" t="s">
        <v>6</v>
      </c>
      <c r="C53" s="3"/>
      <c r="D53" s="112"/>
      <c r="E53" s="110" t="str">
        <f>VLOOKUP(B53,Base!$A$3:$F$994, 2, false)</f>
        <v>.</v>
      </c>
      <c r="F53" s="116"/>
      <c r="G53" s="2"/>
      <c r="H53" s="3"/>
      <c r="I53" s="113">
        <f>VLOOKUP(B53,Base!$A$3:$F$994, 5, false)</f>
        <v>0</v>
      </c>
      <c r="J53" s="114">
        <f t="shared" si="4"/>
        <v>0</v>
      </c>
      <c r="K53" s="115"/>
      <c r="L53" s="110">
        <f>VLOOKUP(M53,Base!$A$3:$F$994, 6, false)</f>
        <v>0</v>
      </c>
      <c r="M53" s="111" t="s">
        <v>6</v>
      </c>
      <c r="N53" s="3"/>
      <c r="O53" s="112"/>
      <c r="P53" s="110" t="str">
        <f>VLOOKUP(M53,Base!$A$3:$F$994, 2, false)</f>
        <v>.</v>
      </c>
      <c r="Q53" s="116"/>
      <c r="R53" s="2"/>
      <c r="S53" s="3"/>
      <c r="T53" s="113">
        <f>VLOOKUP(M53,Base!$A$3:$F$994, 5, false)</f>
        <v>0</v>
      </c>
      <c r="U53" s="114">
        <f t="shared" si="5"/>
        <v>0</v>
      </c>
      <c r="V53" s="115"/>
      <c r="W53" s="110">
        <f>VLOOKUP(X53,Base!$A$3:$F$994, 6, false)</f>
        <v>0</v>
      </c>
      <c r="X53" s="111" t="s">
        <v>6</v>
      </c>
      <c r="Y53" s="3"/>
      <c r="Z53" s="112"/>
      <c r="AA53" s="110" t="str">
        <f>VLOOKUP(X53,Base!$A$3:$F$994, 2, false)</f>
        <v>.</v>
      </c>
      <c r="AB53" s="116"/>
      <c r="AC53" s="2"/>
      <c r="AD53" s="3"/>
      <c r="AE53" s="113">
        <f>VLOOKUP(X53,Base!$A$3:$F$994, 5, false)</f>
        <v>0</v>
      </c>
      <c r="AF53" s="114">
        <f t="shared" si="6"/>
        <v>0</v>
      </c>
      <c r="AG53" s="115"/>
    </row>
    <row r="54">
      <c r="A54" s="110">
        <f>VLOOKUP(B54,Base!$A$3:$F$994, 6, false)</f>
        <v>0</v>
      </c>
      <c r="B54" s="111" t="s">
        <v>6</v>
      </c>
      <c r="C54" s="3"/>
      <c r="D54" s="112"/>
      <c r="E54" s="110" t="str">
        <f>VLOOKUP(B54,Base!$A$3:$F$994, 2, false)</f>
        <v>.</v>
      </c>
      <c r="F54" s="92"/>
      <c r="G54" s="2"/>
      <c r="H54" s="3"/>
      <c r="I54" s="113">
        <f>VLOOKUP(B54,Base!$A$3:$F$994, 5, false)</f>
        <v>0</v>
      </c>
      <c r="J54" s="114">
        <f t="shared" si="4"/>
        <v>0</v>
      </c>
      <c r="K54" s="115"/>
      <c r="L54" s="110">
        <f>VLOOKUP(M54,Base!$A$3:$F$994, 6, false)</f>
        <v>0</v>
      </c>
      <c r="M54" s="111" t="s">
        <v>6</v>
      </c>
      <c r="N54" s="3"/>
      <c r="O54" s="112"/>
      <c r="P54" s="110" t="str">
        <f>VLOOKUP(M54,Base!$A$3:$F$994, 2, false)</f>
        <v>.</v>
      </c>
      <c r="Q54" s="92"/>
      <c r="R54" s="2"/>
      <c r="S54" s="3"/>
      <c r="T54" s="113">
        <f>VLOOKUP(M54,Base!$A$3:$F$994, 5, false)</f>
        <v>0</v>
      </c>
      <c r="U54" s="114">
        <f t="shared" si="5"/>
        <v>0</v>
      </c>
      <c r="V54" s="115"/>
      <c r="W54" s="110">
        <f>VLOOKUP(X54,Base!$A$3:$F$994, 6, false)</f>
        <v>0</v>
      </c>
      <c r="X54" s="111" t="s">
        <v>6</v>
      </c>
      <c r="Y54" s="3"/>
      <c r="Z54" s="112"/>
      <c r="AA54" s="110" t="str">
        <f>VLOOKUP(X54,Base!$A$3:$F$994, 2, false)</f>
        <v>.</v>
      </c>
      <c r="AB54" s="92"/>
      <c r="AC54" s="2"/>
      <c r="AD54" s="3"/>
      <c r="AE54" s="113">
        <f>VLOOKUP(X54,Base!$A$3:$F$994, 5, false)</f>
        <v>0</v>
      </c>
      <c r="AF54" s="114">
        <f t="shared" si="6"/>
        <v>0</v>
      </c>
      <c r="AG54" s="115"/>
    </row>
    <row r="55">
      <c r="A55" s="110">
        <f>VLOOKUP(B55,Base!$A$3:$F$994, 6, false)</f>
        <v>0</v>
      </c>
      <c r="B55" s="111" t="s">
        <v>6</v>
      </c>
      <c r="C55" s="3"/>
      <c r="D55" s="112"/>
      <c r="E55" s="110" t="str">
        <f>VLOOKUP(B55,Base!$A$3:$F$994, 2, false)</f>
        <v>.</v>
      </c>
      <c r="F55" s="92"/>
      <c r="G55" s="2"/>
      <c r="H55" s="3"/>
      <c r="I55" s="113">
        <f>VLOOKUP(B55,Base!$A$3:$F$994, 5, false)</f>
        <v>0</v>
      </c>
      <c r="J55" s="114">
        <f t="shared" si="4"/>
        <v>0</v>
      </c>
      <c r="K55" s="115"/>
      <c r="L55" s="110">
        <f>VLOOKUP(M55,Base!$A$3:$F$994, 6, false)</f>
        <v>0</v>
      </c>
      <c r="M55" s="111" t="s">
        <v>6</v>
      </c>
      <c r="N55" s="3"/>
      <c r="O55" s="112"/>
      <c r="P55" s="110" t="str">
        <f>VLOOKUP(M55,Base!$A$3:$F$994, 2, false)</f>
        <v>.</v>
      </c>
      <c r="Q55" s="92"/>
      <c r="R55" s="2"/>
      <c r="S55" s="3"/>
      <c r="T55" s="113">
        <f>VLOOKUP(M55,Base!$A$3:$F$994, 5, false)</f>
        <v>0</v>
      </c>
      <c r="U55" s="114">
        <f t="shared" si="5"/>
        <v>0</v>
      </c>
      <c r="V55" s="115"/>
      <c r="W55" s="110">
        <f>VLOOKUP(X55,Base!$A$3:$F$994, 6, false)</f>
        <v>0</v>
      </c>
      <c r="X55" s="111" t="s">
        <v>6</v>
      </c>
      <c r="Y55" s="3"/>
      <c r="Z55" s="112"/>
      <c r="AA55" s="110" t="str">
        <f>VLOOKUP(X55,Base!$A$3:$F$994, 2, false)</f>
        <v>.</v>
      </c>
      <c r="AB55" s="92"/>
      <c r="AC55" s="2"/>
      <c r="AD55" s="3"/>
      <c r="AE55" s="113">
        <f>VLOOKUP(X55,Base!$A$3:$F$994, 5, false)</f>
        <v>0</v>
      </c>
      <c r="AF55" s="114">
        <f t="shared" si="6"/>
        <v>0</v>
      </c>
      <c r="AG55" s="115"/>
    </row>
    <row r="56">
      <c r="A56" s="110">
        <f>VLOOKUP(B56,Base!$A$3:$F$994, 6, false)</f>
        <v>0</v>
      </c>
      <c r="B56" s="111" t="s">
        <v>6</v>
      </c>
      <c r="C56" s="3"/>
      <c r="D56" s="112"/>
      <c r="E56" s="110" t="str">
        <f>VLOOKUP(B56,Base!$A$3:$F$994, 2, false)</f>
        <v>.</v>
      </c>
      <c r="F56" s="116"/>
      <c r="G56" s="2"/>
      <c r="H56" s="3"/>
      <c r="I56" s="113">
        <f>VLOOKUP(B56,Base!$A$3:$F$994, 5, false)</f>
        <v>0</v>
      </c>
      <c r="J56" s="114">
        <f t="shared" si="4"/>
        <v>0</v>
      </c>
      <c r="K56" s="115"/>
      <c r="L56" s="110">
        <f>VLOOKUP(M56,Base!$A$3:$F$994, 6, false)</f>
        <v>0</v>
      </c>
      <c r="M56" s="111" t="s">
        <v>6</v>
      </c>
      <c r="N56" s="3"/>
      <c r="O56" s="112"/>
      <c r="P56" s="110" t="str">
        <f>VLOOKUP(M56,Base!$A$3:$F$994, 2, false)</f>
        <v>.</v>
      </c>
      <c r="Q56" s="116"/>
      <c r="R56" s="2"/>
      <c r="S56" s="3"/>
      <c r="T56" s="113">
        <f>VLOOKUP(M56,Base!$A$3:$F$994, 5, false)</f>
        <v>0</v>
      </c>
      <c r="U56" s="114">
        <f t="shared" si="5"/>
        <v>0</v>
      </c>
      <c r="V56" s="115"/>
      <c r="W56" s="110">
        <f>VLOOKUP(X56,Base!$A$3:$F$994, 6, false)</f>
        <v>0</v>
      </c>
      <c r="X56" s="111" t="s">
        <v>6</v>
      </c>
      <c r="Y56" s="3"/>
      <c r="Z56" s="112"/>
      <c r="AA56" s="110" t="str">
        <f>VLOOKUP(X56,Base!$A$3:$F$994, 2, false)</f>
        <v>.</v>
      </c>
      <c r="AB56" s="116"/>
      <c r="AC56" s="2"/>
      <c r="AD56" s="3"/>
      <c r="AE56" s="113">
        <f>VLOOKUP(X56,Base!$A$3:$F$994, 5, false)</f>
        <v>0</v>
      </c>
      <c r="AF56" s="114">
        <f t="shared" si="6"/>
        <v>0</v>
      </c>
      <c r="AG56" s="115"/>
    </row>
    <row r="57">
      <c r="A57" s="110">
        <f>VLOOKUP(B57,Base!$A$3:$F$994, 6, false)</f>
        <v>0</v>
      </c>
      <c r="B57" s="111" t="s">
        <v>6</v>
      </c>
      <c r="C57" s="3"/>
      <c r="D57" s="112"/>
      <c r="E57" s="110" t="str">
        <f>VLOOKUP(B57,Base!$A$3:$F$994, 2, false)</f>
        <v>.</v>
      </c>
      <c r="F57" s="117"/>
      <c r="G57" s="2"/>
      <c r="H57" s="3"/>
      <c r="I57" s="113">
        <f>VLOOKUP(B57,Base!$A$3:$F$994, 5, false)</f>
        <v>0</v>
      </c>
      <c r="J57" s="114">
        <f t="shared" si="4"/>
        <v>0</v>
      </c>
      <c r="K57" s="115"/>
      <c r="L57" s="110">
        <f>VLOOKUP(M57,Base!$A$3:$F$994, 6, false)</f>
        <v>0</v>
      </c>
      <c r="M57" s="111" t="s">
        <v>6</v>
      </c>
      <c r="N57" s="3"/>
      <c r="O57" s="112"/>
      <c r="P57" s="110" t="str">
        <f>VLOOKUP(M57,Base!$A$3:$F$994, 2, false)</f>
        <v>.</v>
      </c>
      <c r="Q57" s="117"/>
      <c r="R57" s="2"/>
      <c r="S57" s="3"/>
      <c r="T57" s="113">
        <f>VLOOKUP(M57,Base!$A$3:$F$994, 5, false)</f>
        <v>0</v>
      </c>
      <c r="U57" s="114">
        <f t="shared" si="5"/>
        <v>0</v>
      </c>
      <c r="V57" s="115"/>
      <c r="W57" s="110">
        <f>VLOOKUP(X57,Base!$A$3:$F$994, 6, false)</f>
        <v>0</v>
      </c>
      <c r="X57" s="111" t="s">
        <v>6</v>
      </c>
      <c r="Y57" s="3"/>
      <c r="Z57" s="112"/>
      <c r="AA57" s="110" t="str">
        <f>VLOOKUP(X57,Base!$A$3:$F$994, 2, false)</f>
        <v>.</v>
      </c>
      <c r="AB57" s="117"/>
      <c r="AC57" s="2"/>
      <c r="AD57" s="3"/>
      <c r="AE57" s="113">
        <f>VLOOKUP(X57,Base!$A$3:$F$994, 5, false)</f>
        <v>0</v>
      </c>
      <c r="AF57" s="114">
        <f t="shared" si="6"/>
        <v>0</v>
      </c>
      <c r="AG57" s="115"/>
    </row>
    <row r="58">
      <c r="A58" s="110">
        <f>VLOOKUP(B58,Base!$A$3:$F$994, 6, false)</f>
        <v>0</v>
      </c>
      <c r="B58" s="111" t="s">
        <v>6</v>
      </c>
      <c r="C58" s="3"/>
      <c r="D58" s="118"/>
      <c r="E58" s="110" t="str">
        <f>VLOOKUP(B58,Base!$A$3:$F$994, 2, false)</f>
        <v>.</v>
      </c>
      <c r="F58" s="117"/>
      <c r="G58" s="2"/>
      <c r="H58" s="3"/>
      <c r="I58" s="113">
        <f>VLOOKUP(B58,Base!$A$3:$F$994, 5, false)</f>
        <v>0</v>
      </c>
      <c r="J58" s="114">
        <f t="shared" si="4"/>
        <v>0</v>
      </c>
      <c r="K58" s="115"/>
      <c r="L58" s="110">
        <f>VLOOKUP(M58,Base!$A$3:$F$994, 6, false)</f>
        <v>0</v>
      </c>
      <c r="M58" s="111" t="s">
        <v>6</v>
      </c>
      <c r="N58" s="3"/>
      <c r="O58" s="118"/>
      <c r="P58" s="110" t="str">
        <f>VLOOKUP(M58,Base!$A$3:$F$994, 2, false)</f>
        <v>.</v>
      </c>
      <c r="Q58" s="117"/>
      <c r="R58" s="2"/>
      <c r="S58" s="3"/>
      <c r="T58" s="113">
        <f>VLOOKUP(M58,Base!$A$3:$F$994, 5, false)</f>
        <v>0</v>
      </c>
      <c r="U58" s="114">
        <f t="shared" si="5"/>
        <v>0</v>
      </c>
      <c r="V58" s="115"/>
      <c r="W58" s="110">
        <f>VLOOKUP(X58,Base!$A$3:$F$994, 6, false)</f>
        <v>0</v>
      </c>
      <c r="X58" s="111" t="s">
        <v>6</v>
      </c>
      <c r="Y58" s="3"/>
      <c r="Z58" s="118"/>
      <c r="AA58" s="110" t="str">
        <f>VLOOKUP(X58,Base!$A$3:$F$994, 2, false)</f>
        <v>.</v>
      </c>
      <c r="AB58" s="117"/>
      <c r="AC58" s="2"/>
      <c r="AD58" s="3"/>
      <c r="AE58" s="113">
        <f>VLOOKUP(X58,Base!$A$3:$F$994, 5, false)</f>
        <v>0</v>
      </c>
      <c r="AF58" s="114">
        <f t="shared" si="6"/>
        <v>0</v>
      </c>
      <c r="AG58" s="115"/>
    </row>
    <row r="59">
      <c r="A59" s="110">
        <f>VLOOKUP(B59,Base!$A$3:$F$994, 6, false)</f>
        <v>0</v>
      </c>
      <c r="B59" s="111" t="s">
        <v>6</v>
      </c>
      <c r="C59" s="3"/>
      <c r="D59" s="112"/>
      <c r="E59" s="110" t="str">
        <f>VLOOKUP(B59,Base!$A$3:$F$994, 2, false)</f>
        <v>.</v>
      </c>
      <c r="F59" s="117"/>
      <c r="G59" s="2"/>
      <c r="H59" s="3"/>
      <c r="I59" s="113">
        <f>VLOOKUP(B59,Base!$A$3:$F$994, 5, false)</f>
        <v>0</v>
      </c>
      <c r="J59" s="114">
        <f t="shared" si="4"/>
        <v>0</v>
      </c>
      <c r="K59" s="115"/>
      <c r="L59" s="110">
        <f>VLOOKUP(M59,Base!$A$3:$F$994, 6, false)</f>
        <v>0</v>
      </c>
      <c r="M59" s="111" t="s">
        <v>6</v>
      </c>
      <c r="N59" s="3"/>
      <c r="O59" s="112"/>
      <c r="P59" s="110" t="str">
        <f>VLOOKUP(M59,Base!$A$3:$F$994, 2, false)</f>
        <v>.</v>
      </c>
      <c r="Q59" s="117"/>
      <c r="R59" s="2"/>
      <c r="S59" s="3"/>
      <c r="T59" s="113">
        <f>VLOOKUP(M59,Base!$A$3:$F$994, 5, false)</f>
        <v>0</v>
      </c>
      <c r="U59" s="114">
        <f t="shared" si="5"/>
        <v>0</v>
      </c>
      <c r="V59" s="115"/>
      <c r="W59" s="110">
        <f>VLOOKUP(X59,Base!$A$3:$F$994, 6, false)</f>
        <v>0</v>
      </c>
      <c r="X59" s="111" t="s">
        <v>6</v>
      </c>
      <c r="Y59" s="3"/>
      <c r="Z59" s="112"/>
      <c r="AA59" s="110" t="str">
        <f>VLOOKUP(X59,Base!$A$3:$F$994, 2, false)</f>
        <v>.</v>
      </c>
      <c r="AB59" s="117"/>
      <c r="AC59" s="2"/>
      <c r="AD59" s="3"/>
      <c r="AE59" s="113">
        <f>VLOOKUP(X59,Base!$A$3:$F$994, 5, false)</f>
        <v>0</v>
      </c>
      <c r="AF59" s="114">
        <f t="shared" si="6"/>
        <v>0</v>
      </c>
      <c r="AG59" s="115"/>
    </row>
    <row r="60">
      <c r="A60" s="110">
        <f>VLOOKUP(B60,Base!$A$3:$F$994, 6, false)</f>
        <v>0</v>
      </c>
      <c r="B60" s="111" t="s">
        <v>6</v>
      </c>
      <c r="C60" s="3"/>
      <c r="D60" s="118"/>
      <c r="E60" s="110" t="str">
        <f>VLOOKUP(B60,Base!$A$3:$F$994, 2, false)</f>
        <v>.</v>
      </c>
      <c r="F60" s="106" t="s">
        <v>714</v>
      </c>
      <c r="G60" s="104"/>
      <c r="H60" s="100"/>
      <c r="I60" s="113">
        <f>VLOOKUP(B60,Base!$A$3:$F$994, 5, false)</f>
        <v>0</v>
      </c>
      <c r="J60" s="114">
        <f t="shared" si="4"/>
        <v>0</v>
      </c>
      <c r="K60" s="115"/>
      <c r="L60" s="110">
        <f>VLOOKUP(M60,Base!$A$3:$F$994, 6, false)</f>
        <v>0</v>
      </c>
      <c r="M60" s="111" t="s">
        <v>6</v>
      </c>
      <c r="N60" s="3"/>
      <c r="O60" s="118"/>
      <c r="P60" s="110" t="str">
        <f>VLOOKUP(M60,Base!$A$3:$F$994, 2, false)</f>
        <v>.</v>
      </c>
      <c r="Q60" s="106" t="s">
        <v>714</v>
      </c>
      <c r="R60" s="104"/>
      <c r="S60" s="100"/>
      <c r="T60" s="113">
        <f>VLOOKUP(M60,Base!$A$3:$F$994, 5, false)</f>
        <v>0</v>
      </c>
      <c r="U60" s="114">
        <f t="shared" si="5"/>
        <v>0</v>
      </c>
      <c r="V60" s="115"/>
      <c r="W60" s="110">
        <f>VLOOKUP(X60,Base!$A$3:$F$994, 6, false)</f>
        <v>0</v>
      </c>
      <c r="X60" s="111" t="s">
        <v>6</v>
      </c>
      <c r="Y60" s="3"/>
      <c r="Z60" s="118"/>
      <c r="AA60" s="110" t="str">
        <f>VLOOKUP(X60,Base!$A$3:$F$994, 2, false)</f>
        <v>.</v>
      </c>
      <c r="AB60" s="106" t="s">
        <v>714</v>
      </c>
      <c r="AC60" s="104"/>
      <c r="AD60" s="100"/>
      <c r="AE60" s="113">
        <f>VLOOKUP(X60,Base!$A$3:$F$994, 5, false)</f>
        <v>0</v>
      </c>
      <c r="AF60" s="114">
        <f t="shared" si="6"/>
        <v>0</v>
      </c>
      <c r="AG60" s="115"/>
    </row>
    <row r="61">
      <c r="A61" s="110">
        <f>VLOOKUP(B61,Base!$A$3:$F$994, 6, false)</f>
        <v>0</v>
      </c>
      <c r="B61" s="111" t="s">
        <v>6</v>
      </c>
      <c r="C61" s="3"/>
      <c r="D61" s="49"/>
      <c r="E61" s="110" t="str">
        <f>VLOOKUP(B61,Base!$A$3:$F$994, 2, false)</f>
        <v>.</v>
      </c>
      <c r="F61" s="119"/>
      <c r="G61" s="104"/>
      <c r="H61" s="100"/>
      <c r="I61" s="113">
        <f>VLOOKUP(B61,Base!$A$3:$F$994, 5, false)</f>
        <v>0</v>
      </c>
      <c r="J61" s="114">
        <f t="shared" si="4"/>
        <v>0</v>
      </c>
      <c r="K61" s="115"/>
      <c r="L61" s="110">
        <f>VLOOKUP(M61,Base!$A$3:$F$994, 6, false)</f>
        <v>0</v>
      </c>
      <c r="M61" s="111" t="s">
        <v>6</v>
      </c>
      <c r="N61" s="3"/>
      <c r="O61" s="49"/>
      <c r="P61" s="110" t="str">
        <f>VLOOKUP(M61,Base!$A$3:$F$994, 2, false)</f>
        <v>.</v>
      </c>
      <c r="Q61" s="119"/>
      <c r="R61" s="104"/>
      <c r="S61" s="100"/>
      <c r="T61" s="113">
        <f>VLOOKUP(M61,Base!$A$3:$F$994, 5, false)</f>
        <v>0</v>
      </c>
      <c r="U61" s="114">
        <f t="shared" si="5"/>
        <v>0</v>
      </c>
      <c r="V61" s="115"/>
      <c r="W61" s="110">
        <f>VLOOKUP(X61,Base!$A$3:$F$994, 6, false)</f>
        <v>0</v>
      </c>
      <c r="X61" s="111" t="s">
        <v>6</v>
      </c>
      <c r="Y61" s="3"/>
      <c r="Z61" s="49"/>
      <c r="AA61" s="110" t="str">
        <f>VLOOKUP(X61,Base!$A$3:$F$994, 2, false)</f>
        <v>.</v>
      </c>
      <c r="AB61" s="119"/>
      <c r="AC61" s="104"/>
      <c r="AD61" s="100"/>
      <c r="AE61" s="113">
        <f>VLOOKUP(X61,Base!$A$3:$F$994, 5, false)</f>
        <v>0</v>
      </c>
      <c r="AF61" s="114">
        <f t="shared" si="6"/>
        <v>0</v>
      </c>
      <c r="AG61" s="115"/>
    </row>
    <row r="62">
      <c r="A62" s="110">
        <f>VLOOKUP(B62,Base!$A$3:$F$994, 6, false)</f>
        <v>0</v>
      </c>
      <c r="B62" s="111" t="s">
        <v>6</v>
      </c>
      <c r="C62" s="3"/>
      <c r="D62" s="49"/>
      <c r="E62" s="110" t="str">
        <f>VLOOKUP(B62,Base!$A$3:$F$994, 2, false)</f>
        <v>.</v>
      </c>
      <c r="F62" s="119"/>
      <c r="G62" s="104"/>
      <c r="H62" s="100"/>
      <c r="I62" s="113">
        <f>VLOOKUP(B62,Base!$A$3:$F$994, 5, false)</f>
        <v>0</v>
      </c>
      <c r="J62" s="114">
        <f t="shared" si="4"/>
        <v>0</v>
      </c>
      <c r="K62" s="115"/>
      <c r="L62" s="110">
        <f>VLOOKUP(M62,Base!$A$3:$F$994, 6, false)</f>
        <v>0</v>
      </c>
      <c r="M62" s="111" t="s">
        <v>6</v>
      </c>
      <c r="N62" s="3"/>
      <c r="O62" s="49"/>
      <c r="P62" s="110" t="str">
        <f>VLOOKUP(M62,Base!$A$3:$F$994, 2, false)</f>
        <v>.</v>
      </c>
      <c r="Q62" s="119"/>
      <c r="R62" s="104"/>
      <c r="S62" s="100"/>
      <c r="T62" s="113">
        <f>VLOOKUP(M62,Base!$A$3:$F$994, 5, false)</f>
        <v>0</v>
      </c>
      <c r="U62" s="114">
        <f t="shared" si="5"/>
        <v>0</v>
      </c>
      <c r="V62" s="115"/>
      <c r="W62" s="110">
        <f>VLOOKUP(X62,Base!$A$3:$F$994, 6, false)</f>
        <v>0</v>
      </c>
      <c r="X62" s="111" t="s">
        <v>6</v>
      </c>
      <c r="Y62" s="3"/>
      <c r="Z62" s="49"/>
      <c r="AA62" s="110" t="str">
        <f>VLOOKUP(X62,Base!$A$3:$F$994, 2, false)</f>
        <v>.</v>
      </c>
      <c r="AB62" s="119"/>
      <c r="AC62" s="104"/>
      <c r="AD62" s="100"/>
      <c r="AE62" s="113">
        <f>VLOOKUP(X62,Base!$A$3:$F$994, 5, false)</f>
        <v>0</v>
      </c>
      <c r="AF62" s="114">
        <f t="shared" si="6"/>
        <v>0</v>
      </c>
      <c r="AG62" s="115"/>
    </row>
    <row r="63">
      <c r="A63" s="110">
        <f>VLOOKUP(B63,Base!$A$3:$F$994, 6, false)</f>
        <v>0</v>
      </c>
      <c r="B63" s="111" t="s">
        <v>6</v>
      </c>
      <c r="C63" s="3"/>
      <c r="D63" s="120"/>
      <c r="E63" s="110" t="str">
        <f>VLOOKUP(B63,Base!$A$3:$F$994, 2, false)</f>
        <v>.</v>
      </c>
      <c r="F63" s="119"/>
      <c r="G63" s="104"/>
      <c r="H63" s="100"/>
      <c r="I63" s="113">
        <f>VLOOKUP(B63,Base!$A$3:$F$994, 5, false)</f>
        <v>0</v>
      </c>
      <c r="J63" s="114">
        <f t="shared" si="4"/>
        <v>0</v>
      </c>
      <c r="K63" s="115"/>
      <c r="L63" s="110">
        <f>VLOOKUP(M63,Base!$A$3:$F$994, 6, false)</f>
        <v>0</v>
      </c>
      <c r="M63" s="111" t="s">
        <v>6</v>
      </c>
      <c r="N63" s="3"/>
      <c r="O63" s="120"/>
      <c r="P63" s="110" t="str">
        <f>VLOOKUP(M63,Base!$A$3:$F$994, 2, false)</f>
        <v>.</v>
      </c>
      <c r="Q63" s="119"/>
      <c r="R63" s="104"/>
      <c r="S63" s="100"/>
      <c r="T63" s="113">
        <f>VLOOKUP(M63,Base!$A$3:$F$994, 5, false)</f>
        <v>0</v>
      </c>
      <c r="U63" s="114">
        <f t="shared" si="5"/>
        <v>0</v>
      </c>
      <c r="V63" s="115"/>
      <c r="W63" s="110">
        <f>VLOOKUP(X63,Base!$A$3:$F$994, 6, false)</f>
        <v>0</v>
      </c>
      <c r="X63" s="111" t="s">
        <v>6</v>
      </c>
      <c r="Y63" s="3"/>
      <c r="Z63" s="120"/>
      <c r="AA63" s="110" t="str">
        <f>VLOOKUP(X63,Base!$A$3:$F$994, 2, false)</f>
        <v>.</v>
      </c>
      <c r="AB63" s="119"/>
      <c r="AC63" s="104"/>
      <c r="AD63" s="100"/>
      <c r="AE63" s="113">
        <f>VLOOKUP(X63,Base!$A$3:$F$994, 5, false)</f>
        <v>0</v>
      </c>
      <c r="AF63" s="114">
        <f t="shared" si="6"/>
        <v>0</v>
      </c>
      <c r="AG63" s="115"/>
    </row>
    <row r="64">
      <c r="A64" s="110">
        <f>VLOOKUP(B64,Base!$A$3:$F$994, 6, false)</f>
        <v>0</v>
      </c>
      <c r="B64" s="111" t="s">
        <v>6</v>
      </c>
      <c r="C64" s="3"/>
      <c r="D64" s="120"/>
      <c r="E64" s="110" t="str">
        <f>VLOOKUP(B64,Base!$A$3:$F$994, 2, false)</f>
        <v>.</v>
      </c>
      <c r="F64" s="119"/>
      <c r="G64" s="104"/>
      <c r="H64" s="100"/>
      <c r="I64" s="113">
        <f>VLOOKUP(B64,Base!$A$3:$F$994, 5, false)</f>
        <v>0</v>
      </c>
      <c r="J64" s="114">
        <f t="shared" si="4"/>
        <v>0</v>
      </c>
      <c r="K64" s="115"/>
      <c r="L64" s="110">
        <f>VLOOKUP(M64,Base!$A$3:$F$994, 6, false)</f>
        <v>0</v>
      </c>
      <c r="M64" s="111" t="s">
        <v>6</v>
      </c>
      <c r="N64" s="3"/>
      <c r="O64" s="121"/>
      <c r="P64" s="110" t="str">
        <f>VLOOKUP(M64,Base!$A$3:$F$994, 2, false)</f>
        <v>.</v>
      </c>
      <c r="Q64" s="119"/>
      <c r="R64" s="104"/>
      <c r="S64" s="100"/>
      <c r="T64" s="113">
        <f>VLOOKUP(M64,Base!$A$3:$F$994, 5, false)</f>
        <v>0</v>
      </c>
      <c r="U64" s="114">
        <f t="shared" si="5"/>
        <v>0</v>
      </c>
      <c r="V64" s="115"/>
      <c r="W64" s="110">
        <f>VLOOKUP(X64,Base!$A$3:$F$994, 6, false)</f>
        <v>0</v>
      </c>
      <c r="X64" s="111" t="s">
        <v>6</v>
      </c>
      <c r="Y64" s="3"/>
      <c r="Z64" s="120"/>
      <c r="AA64" s="110" t="str">
        <f>VLOOKUP(X64,Base!$A$3:$F$994, 2, false)</f>
        <v>.</v>
      </c>
      <c r="AB64" s="119"/>
      <c r="AC64" s="104"/>
      <c r="AD64" s="100"/>
      <c r="AE64" s="113">
        <f>VLOOKUP(X64,Base!$A$3:$F$994, 5, false)</f>
        <v>0</v>
      </c>
      <c r="AF64" s="114">
        <f t="shared" si="6"/>
        <v>0</v>
      </c>
      <c r="AG64" s="115"/>
    </row>
    <row r="65">
      <c r="A65" s="110">
        <f>VLOOKUP(B65,Base!$A$3:$F$994, 6, false)</f>
        <v>0</v>
      </c>
      <c r="B65" s="111" t="s">
        <v>6</v>
      </c>
      <c r="C65" s="3"/>
      <c r="D65" s="121"/>
      <c r="E65" s="110" t="str">
        <f>VLOOKUP(B65,Base!$A$3:$F$994, 2, false)</f>
        <v>.</v>
      </c>
      <c r="F65" s="119"/>
      <c r="G65" s="104"/>
      <c r="H65" s="100"/>
      <c r="I65" s="113">
        <f>VLOOKUP(B65,Base!$A$3:$F$994, 5, false)</f>
        <v>0</v>
      </c>
      <c r="J65" s="114">
        <f t="shared" si="4"/>
        <v>0</v>
      </c>
      <c r="K65" s="115"/>
      <c r="L65" s="110">
        <f>VLOOKUP(M65,Base!$A$3:$F$994, 6, false)</f>
        <v>0</v>
      </c>
      <c r="M65" s="111" t="s">
        <v>6</v>
      </c>
      <c r="N65" s="3"/>
      <c r="O65" s="120"/>
      <c r="P65" s="110" t="str">
        <f>VLOOKUP(M65,Base!$A$3:$F$994, 2, false)</f>
        <v>.</v>
      </c>
      <c r="Q65" s="119"/>
      <c r="R65" s="104"/>
      <c r="S65" s="100"/>
      <c r="T65" s="113">
        <f>VLOOKUP(M65,Base!$A$3:$F$994, 5, false)</f>
        <v>0</v>
      </c>
      <c r="U65" s="114">
        <f t="shared" si="5"/>
        <v>0</v>
      </c>
      <c r="V65" s="115"/>
      <c r="W65" s="110">
        <f>VLOOKUP(X65,Base!$A$3:$F$994, 6, false)</f>
        <v>0</v>
      </c>
      <c r="X65" s="111" t="s">
        <v>6</v>
      </c>
      <c r="Y65" s="3"/>
      <c r="Z65" s="120"/>
      <c r="AA65" s="110" t="str">
        <f>VLOOKUP(X65,Base!$A$3:$F$994, 2, false)</f>
        <v>.</v>
      </c>
      <c r="AB65" s="119"/>
      <c r="AC65" s="104"/>
      <c r="AD65" s="100"/>
      <c r="AE65" s="113">
        <f>VLOOKUP(X65,Base!$A$3:$F$994, 5, false)</f>
        <v>0</v>
      </c>
      <c r="AF65" s="114">
        <f t="shared" si="6"/>
        <v>0</v>
      </c>
      <c r="AG65" s="115"/>
    </row>
    <row r="66">
      <c r="A66" s="110">
        <f>VLOOKUP(B66,Base!$A$3:$F$994, 6, false)</f>
        <v>0</v>
      </c>
      <c r="B66" s="111" t="s">
        <v>6</v>
      </c>
      <c r="C66" s="3"/>
      <c r="D66" s="122"/>
      <c r="E66" s="110" t="str">
        <f>VLOOKUP(B66,Base!$A$3:$F$994, 2, false)</f>
        <v>.</v>
      </c>
      <c r="F66" s="119"/>
      <c r="G66" s="104"/>
      <c r="H66" s="100"/>
      <c r="I66" s="113">
        <f>VLOOKUP(B66,Base!$A$3:$F$994, 5, false)</f>
        <v>0</v>
      </c>
      <c r="J66" s="114">
        <f t="shared" si="4"/>
        <v>0</v>
      </c>
      <c r="K66" s="115"/>
      <c r="L66" s="110">
        <f>VLOOKUP(M66,Base!$A$3:$F$994, 6, false)</f>
        <v>0</v>
      </c>
      <c r="M66" s="111" t="s">
        <v>6</v>
      </c>
      <c r="N66" s="3"/>
      <c r="O66" s="122"/>
      <c r="P66" s="110" t="str">
        <f>VLOOKUP(M66,Base!$A$3:$F$994, 2, false)</f>
        <v>.</v>
      </c>
      <c r="Q66" s="119"/>
      <c r="R66" s="104"/>
      <c r="S66" s="100"/>
      <c r="T66" s="113">
        <f>VLOOKUP(M66,Base!$A$3:$F$994, 5, false)</f>
        <v>0</v>
      </c>
      <c r="U66" s="114">
        <f t="shared" si="5"/>
        <v>0</v>
      </c>
      <c r="V66" s="115"/>
      <c r="W66" s="110">
        <f>VLOOKUP(X66,Base!$A$3:$F$994, 6, false)</f>
        <v>0</v>
      </c>
      <c r="X66" s="111" t="s">
        <v>6</v>
      </c>
      <c r="Y66" s="3"/>
      <c r="Z66" s="122"/>
      <c r="AA66" s="110" t="str">
        <f>VLOOKUP(X66,Base!$A$3:$F$994, 2, false)</f>
        <v>.</v>
      </c>
      <c r="AB66" s="119"/>
      <c r="AC66" s="104"/>
      <c r="AD66" s="100"/>
      <c r="AE66" s="113">
        <f>VLOOKUP(X66,Base!$A$3:$F$994, 5, false)</f>
        <v>0</v>
      </c>
      <c r="AF66" s="114">
        <f t="shared" si="6"/>
        <v>0</v>
      </c>
      <c r="AG66" s="115"/>
    </row>
    <row r="67">
      <c r="A67" s="110">
        <f>VLOOKUP(B67,Base!$A$3:$F$994, 6, false)</f>
        <v>0</v>
      </c>
      <c r="B67" s="111" t="s">
        <v>6</v>
      </c>
      <c r="C67" s="3"/>
      <c r="D67" s="123"/>
      <c r="E67" s="110" t="str">
        <f>VLOOKUP(B67,Base!$A$3:$F$994, 2, false)</f>
        <v>.</v>
      </c>
      <c r="F67" s="119"/>
      <c r="G67" s="104"/>
      <c r="H67" s="100"/>
      <c r="I67" s="113">
        <f>VLOOKUP(B67,Base!$A$3:$F$994, 5, false)</f>
        <v>0</v>
      </c>
      <c r="J67" s="114">
        <f t="shared" si="4"/>
        <v>0</v>
      </c>
      <c r="K67" s="115"/>
      <c r="L67" s="110">
        <f>VLOOKUP(M67,Base!$A$3:$F$994, 6, false)</f>
        <v>0</v>
      </c>
      <c r="M67" s="111" t="s">
        <v>6</v>
      </c>
      <c r="N67" s="3"/>
      <c r="O67" s="123"/>
      <c r="P67" s="110" t="str">
        <f>VLOOKUP(M67,Base!$A$3:$F$994, 2, false)</f>
        <v>.</v>
      </c>
      <c r="Q67" s="119"/>
      <c r="R67" s="104"/>
      <c r="S67" s="100"/>
      <c r="T67" s="113">
        <f>VLOOKUP(M67,Base!$A$3:$F$994, 5, false)</f>
        <v>0</v>
      </c>
      <c r="U67" s="114">
        <f t="shared" si="5"/>
        <v>0</v>
      </c>
      <c r="V67" s="115"/>
      <c r="W67" s="110">
        <f>VLOOKUP(X67,Base!$A$3:$F$994, 6, false)</f>
        <v>0</v>
      </c>
      <c r="X67" s="111" t="s">
        <v>6</v>
      </c>
      <c r="Y67" s="3"/>
      <c r="Z67" s="123"/>
      <c r="AA67" s="110" t="str">
        <f>VLOOKUP(X67,Base!$A$3:$F$994, 2, false)</f>
        <v>.</v>
      </c>
      <c r="AB67" s="119"/>
      <c r="AC67" s="104"/>
      <c r="AD67" s="100"/>
      <c r="AE67" s="113">
        <f>VLOOKUP(X67,Base!$A$3:$F$994, 5, false)</f>
        <v>0</v>
      </c>
      <c r="AF67" s="114">
        <f t="shared" si="6"/>
        <v>0</v>
      </c>
      <c r="AG67" s="115"/>
    </row>
    <row r="68">
      <c r="A68" s="126" t="s">
        <v>717</v>
      </c>
      <c r="B68" s="104"/>
      <c r="C68" s="104"/>
      <c r="D68" s="104"/>
      <c r="E68" s="104"/>
      <c r="F68" s="104"/>
      <c r="G68" s="104"/>
      <c r="H68" s="100"/>
      <c r="I68" s="90" t="s">
        <v>716</v>
      </c>
      <c r="J68" s="125">
        <f>SUM(J50:J67)</f>
        <v>0</v>
      </c>
      <c r="K68" s="109"/>
      <c r="L68" s="126" t="s">
        <v>717</v>
      </c>
      <c r="M68" s="104"/>
      <c r="N68" s="104"/>
      <c r="O68" s="104"/>
      <c r="P68" s="104"/>
      <c r="Q68" s="104"/>
      <c r="R68" s="104"/>
      <c r="S68" s="100"/>
      <c r="T68" s="90" t="s">
        <v>716</v>
      </c>
      <c r="U68" s="125">
        <f>SUM(U50:U67)</f>
        <v>0</v>
      </c>
      <c r="V68" s="109"/>
      <c r="W68" s="126" t="s">
        <v>717</v>
      </c>
      <c r="X68" s="104"/>
      <c r="Y68" s="104"/>
      <c r="Z68" s="104"/>
      <c r="AA68" s="104"/>
      <c r="AB68" s="104"/>
      <c r="AC68" s="104"/>
      <c r="AD68" s="100"/>
      <c r="AE68" s="90" t="s">
        <v>716</v>
      </c>
      <c r="AF68" s="125">
        <f>SUM(AF50:AF67)</f>
        <v>0</v>
      </c>
      <c r="AG68" s="109"/>
    </row>
    <row r="69">
      <c r="A69" s="127"/>
      <c r="B69" s="104"/>
      <c r="C69" s="104"/>
      <c r="D69" s="104"/>
      <c r="E69" s="104"/>
      <c r="F69" s="104"/>
      <c r="G69" s="104"/>
      <c r="H69" s="100"/>
      <c r="I69" s="90" t="s">
        <v>718</v>
      </c>
      <c r="J69" s="128" t="str">
        <f>J68/E48</f>
        <v>#DIV/0!</v>
      </c>
      <c r="K69" s="129"/>
      <c r="L69" s="127"/>
      <c r="M69" s="104"/>
      <c r="N69" s="104"/>
      <c r="O69" s="104"/>
      <c r="P69" s="104"/>
      <c r="Q69" s="104"/>
      <c r="R69" s="104"/>
      <c r="S69" s="100"/>
      <c r="T69" s="90" t="s">
        <v>718</v>
      </c>
      <c r="U69" s="128" t="str">
        <f>U68/P48</f>
        <v>#DIV/0!</v>
      </c>
      <c r="V69" s="129"/>
      <c r="W69" s="127"/>
      <c r="X69" s="104"/>
      <c r="Y69" s="104"/>
      <c r="Z69" s="104"/>
      <c r="AA69" s="104"/>
      <c r="AB69" s="104"/>
      <c r="AC69" s="104"/>
      <c r="AD69" s="100"/>
      <c r="AE69" s="90" t="s">
        <v>718</v>
      </c>
      <c r="AF69" s="128" t="str">
        <f>AF68/AA48</f>
        <v>#DIV/0!</v>
      </c>
      <c r="AG69" s="129"/>
    </row>
    <row r="70">
      <c r="A70" s="127"/>
      <c r="B70" s="104"/>
      <c r="C70" s="104"/>
      <c r="D70" s="104"/>
      <c r="E70" s="104"/>
      <c r="F70" s="104"/>
      <c r="G70" s="104"/>
      <c r="H70" s="100"/>
      <c r="I70" s="90" t="s">
        <v>719</v>
      </c>
      <c r="J70" s="145">
        <v>0.05</v>
      </c>
      <c r="K70" s="129"/>
      <c r="L70" s="127"/>
      <c r="M70" s="104"/>
      <c r="N70" s="104"/>
      <c r="O70" s="104"/>
      <c r="P70" s="104"/>
      <c r="Q70" s="104"/>
      <c r="R70" s="104"/>
      <c r="S70" s="100"/>
      <c r="T70" s="90" t="s">
        <v>719</v>
      </c>
      <c r="U70" s="130">
        <v>0.05</v>
      </c>
      <c r="V70" s="129"/>
      <c r="W70" s="127"/>
      <c r="X70" s="104"/>
      <c r="Y70" s="104"/>
      <c r="Z70" s="104"/>
      <c r="AA70" s="104"/>
      <c r="AB70" s="104"/>
      <c r="AC70" s="104"/>
      <c r="AD70" s="100"/>
      <c r="AE70" s="90" t="s">
        <v>719</v>
      </c>
      <c r="AF70" s="130">
        <v>0.05</v>
      </c>
      <c r="AG70" s="129"/>
    </row>
    <row r="71">
      <c r="A71" s="127"/>
      <c r="B71" s="104"/>
      <c r="C71" s="104"/>
      <c r="D71" s="104"/>
      <c r="E71" s="104"/>
      <c r="F71" s="104"/>
      <c r="G71" s="104"/>
      <c r="H71" s="100"/>
      <c r="I71" s="90" t="s">
        <v>720</v>
      </c>
      <c r="J71" s="128" t="str">
        <f>J69+(J69*J70)</f>
        <v>#DIV/0!</v>
      </c>
      <c r="K71" s="129"/>
      <c r="L71" s="127"/>
      <c r="M71" s="104"/>
      <c r="N71" s="104"/>
      <c r="O71" s="104"/>
      <c r="P71" s="104"/>
      <c r="Q71" s="104"/>
      <c r="R71" s="104"/>
      <c r="S71" s="100"/>
      <c r="T71" s="90" t="s">
        <v>720</v>
      </c>
      <c r="U71" s="128" t="str">
        <f>U69+(U69*U70)</f>
        <v>#DIV/0!</v>
      </c>
      <c r="V71" s="129"/>
      <c r="W71" s="127"/>
      <c r="X71" s="104"/>
      <c r="Y71" s="104"/>
      <c r="Z71" s="104"/>
      <c r="AA71" s="104"/>
      <c r="AB71" s="104"/>
      <c r="AC71" s="104"/>
      <c r="AD71" s="100"/>
      <c r="AE71" s="90" t="s">
        <v>720</v>
      </c>
      <c r="AF71" s="128" t="str">
        <f>AF69+(AF69*AF70)</f>
        <v>#DIV/0!</v>
      </c>
      <c r="AG71" s="129"/>
    </row>
    <row r="72">
      <c r="A72" s="127"/>
      <c r="B72" s="104"/>
      <c r="C72" s="104"/>
      <c r="D72" s="104"/>
      <c r="E72" s="104"/>
      <c r="F72" s="104"/>
      <c r="G72" s="104"/>
      <c r="H72" s="100"/>
      <c r="I72" s="90"/>
      <c r="J72" s="128"/>
      <c r="K72" s="129"/>
      <c r="L72" s="127"/>
      <c r="M72" s="104"/>
      <c r="N72" s="104"/>
      <c r="O72" s="104"/>
      <c r="P72" s="104"/>
      <c r="Q72" s="104"/>
      <c r="R72" s="104"/>
      <c r="S72" s="100"/>
      <c r="T72" s="90"/>
      <c r="U72" s="128"/>
      <c r="V72" s="129"/>
      <c r="W72" s="127"/>
      <c r="X72" s="104"/>
      <c r="Y72" s="104"/>
      <c r="Z72" s="104"/>
      <c r="AA72" s="104"/>
      <c r="AB72" s="104"/>
      <c r="AC72" s="104"/>
      <c r="AD72" s="100"/>
      <c r="AE72" s="90"/>
      <c r="AF72" s="128"/>
      <c r="AG72" s="129"/>
    </row>
    <row r="73">
      <c r="A73" s="127"/>
      <c r="B73" s="104"/>
      <c r="C73" s="104"/>
      <c r="D73" s="104"/>
      <c r="E73" s="104"/>
      <c r="F73" s="104"/>
      <c r="G73" s="104"/>
      <c r="H73" s="100"/>
      <c r="I73" s="90"/>
      <c r="J73" s="128"/>
      <c r="K73" s="129"/>
      <c r="L73" s="127"/>
      <c r="M73" s="104"/>
      <c r="N73" s="104"/>
      <c r="O73" s="104"/>
      <c r="P73" s="104"/>
      <c r="Q73" s="104"/>
      <c r="R73" s="104"/>
      <c r="S73" s="100"/>
      <c r="T73" s="90"/>
      <c r="U73" s="128"/>
      <c r="V73" s="129"/>
      <c r="W73" s="127"/>
      <c r="X73" s="104"/>
      <c r="Y73" s="104"/>
      <c r="Z73" s="104"/>
      <c r="AA73" s="104"/>
      <c r="AB73" s="104"/>
      <c r="AC73" s="104"/>
      <c r="AD73" s="100"/>
      <c r="AE73" s="90"/>
      <c r="AF73" s="128"/>
      <c r="AG73" s="129"/>
    </row>
    <row r="74">
      <c r="A74" s="127"/>
      <c r="B74" s="104"/>
      <c r="C74" s="104"/>
      <c r="D74" s="104"/>
      <c r="E74" s="104"/>
      <c r="F74" s="104"/>
      <c r="G74" s="104"/>
      <c r="H74" s="100"/>
      <c r="I74" s="90"/>
      <c r="J74" s="128"/>
      <c r="K74" s="129"/>
      <c r="L74" s="127"/>
      <c r="M74" s="104"/>
      <c r="N74" s="104"/>
      <c r="O74" s="104"/>
      <c r="P74" s="104"/>
      <c r="Q74" s="104"/>
      <c r="R74" s="104"/>
      <c r="S74" s="100"/>
      <c r="T74" s="90"/>
      <c r="U74" s="128"/>
      <c r="V74" s="129"/>
      <c r="W74" s="127"/>
      <c r="X74" s="104"/>
      <c r="Y74" s="104"/>
      <c r="Z74" s="104"/>
      <c r="AA74" s="104"/>
      <c r="AB74" s="104"/>
      <c r="AC74" s="104"/>
      <c r="AD74" s="100"/>
      <c r="AE74" s="90"/>
      <c r="AF74" s="128"/>
      <c r="AG74" s="129"/>
    </row>
    <row r="75">
      <c r="A75" s="127"/>
      <c r="B75" s="104"/>
      <c r="C75" s="104"/>
      <c r="D75" s="104"/>
      <c r="E75" s="104"/>
      <c r="F75" s="104"/>
      <c r="G75" s="104"/>
      <c r="H75" s="100"/>
      <c r="I75" s="131"/>
      <c r="J75" s="3"/>
      <c r="K75" s="129"/>
      <c r="L75" s="127"/>
      <c r="M75" s="104"/>
      <c r="N75" s="104"/>
      <c r="O75" s="104"/>
      <c r="P75" s="104"/>
      <c r="Q75" s="104"/>
      <c r="R75" s="104"/>
      <c r="S75" s="100"/>
      <c r="T75" s="131"/>
      <c r="U75" s="3"/>
      <c r="V75" s="129"/>
      <c r="W75" s="127"/>
      <c r="X75" s="104"/>
      <c r="Y75" s="104"/>
      <c r="Z75" s="104"/>
      <c r="AA75" s="104"/>
      <c r="AB75" s="104"/>
      <c r="AC75" s="104"/>
      <c r="AD75" s="100"/>
      <c r="AE75" s="131"/>
      <c r="AF75" s="3"/>
      <c r="AG75" s="129"/>
    </row>
    <row r="76">
      <c r="A76" s="132"/>
      <c r="B76" s="2"/>
      <c r="C76" s="2"/>
      <c r="D76" s="2"/>
      <c r="E76" s="2"/>
      <c r="F76" s="2"/>
      <c r="G76" s="2"/>
      <c r="H76" s="3"/>
      <c r="I76" s="90"/>
      <c r="J76" s="133"/>
      <c r="K76" s="134"/>
      <c r="L76" s="132"/>
      <c r="M76" s="2"/>
      <c r="N76" s="2"/>
      <c r="O76" s="2"/>
      <c r="P76" s="2"/>
      <c r="Q76" s="2"/>
      <c r="R76" s="2"/>
      <c r="S76" s="3"/>
      <c r="T76" s="90"/>
      <c r="U76" s="133"/>
      <c r="V76" s="134"/>
      <c r="W76" s="132"/>
      <c r="X76" s="2"/>
      <c r="Y76" s="2"/>
      <c r="Z76" s="2"/>
      <c r="AA76" s="2"/>
      <c r="AB76" s="2"/>
      <c r="AC76" s="2"/>
      <c r="AD76" s="3"/>
      <c r="AE76" s="90"/>
      <c r="AF76" s="133"/>
      <c r="AG76" s="134"/>
    </row>
    <row r="77">
      <c r="A77" s="126" t="s">
        <v>721</v>
      </c>
      <c r="B77" s="104"/>
      <c r="C77" s="104"/>
      <c r="D77" s="104"/>
      <c r="E77" s="104"/>
      <c r="F77" s="104"/>
      <c r="G77" s="104"/>
      <c r="H77" s="100"/>
      <c r="I77" s="90"/>
      <c r="J77" s="125"/>
      <c r="K77" s="109"/>
      <c r="L77" s="126" t="s">
        <v>721</v>
      </c>
      <c r="M77" s="104"/>
      <c r="N77" s="104"/>
      <c r="O77" s="104"/>
      <c r="P77" s="104"/>
      <c r="Q77" s="104"/>
      <c r="R77" s="104"/>
      <c r="S77" s="100"/>
      <c r="T77" s="90"/>
      <c r="U77" s="125"/>
      <c r="V77" s="109"/>
      <c r="W77" s="126" t="s">
        <v>721</v>
      </c>
      <c r="X77" s="104"/>
      <c r="Y77" s="104"/>
      <c r="Z77" s="104"/>
      <c r="AA77" s="104"/>
      <c r="AB77" s="104"/>
      <c r="AC77" s="104"/>
      <c r="AD77" s="100"/>
      <c r="AE77" s="90"/>
      <c r="AF77" s="125"/>
      <c r="AG77" s="109"/>
    </row>
    <row r="78">
      <c r="A78" s="127"/>
      <c r="B78" s="104"/>
      <c r="C78" s="104"/>
      <c r="D78" s="104"/>
      <c r="E78" s="104"/>
      <c r="F78" s="104"/>
      <c r="G78" s="104"/>
      <c r="H78" s="100"/>
      <c r="I78" s="90"/>
      <c r="J78" s="128"/>
      <c r="K78" s="129"/>
      <c r="L78" s="127"/>
      <c r="M78" s="104"/>
      <c r="N78" s="104"/>
      <c r="O78" s="104"/>
      <c r="P78" s="104"/>
      <c r="Q78" s="104"/>
      <c r="R78" s="104"/>
      <c r="S78" s="100"/>
      <c r="T78" s="90"/>
      <c r="U78" s="128"/>
      <c r="V78" s="129"/>
      <c r="W78" s="127"/>
      <c r="X78" s="104"/>
      <c r="Y78" s="104"/>
      <c r="Z78" s="104"/>
      <c r="AA78" s="104"/>
      <c r="AB78" s="104"/>
      <c r="AC78" s="104"/>
      <c r="AD78" s="100"/>
      <c r="AE78" s="90"/>
      <c r="AF78" s="128"/>
      <c r="AG78" s="129"/>
    </row>
    <row r="79">
      <c r="A79" s="135"/>
      <c r="B79" s="104"/>
      <c r="C79" s="104"/>
      <c r="D79" s="104"/>
      <c r="E79" s="104"/>
      <c r="F79" s="104"/>
      <c r="G79" s="104"/>
      <c r="H79" s="100"/>
      <c r="I79" s="90"/>
      <c r="J79" s="136"/>
      <c r="K79" s="137"/>
      <c r="L79" s="135"/>
      <c r="M79" s="104"/>
      <c r="N79" s="104"/>
      <c r="O79" s="104"/>
      <c r="P79" s="104"/>
      <c r="Q79" s="104"/>
      <c r="R79" s="104"/>
      <c r="S79" s="100"/>
      <c r="T79" s="90"/>
      <c r="U79" s="136"/>
      <c r="V79" s="137"/>
      <c r="W79" s="135"/>
      <c r="X79" s="104"/>
      <c r="Y79" s="104"/>
      <c r="Z79" s="104"/>
      <c r="AA79" s="104"/>
      <c r="AB79" s="104"/>
      <c r="AC79" s="104"/>
      <c r="AD79" s="100"/>
      <c r="AE79" s="90"/>
      <c r="AF79" s="136"/>
      <c r="AG79" s="137"/>
    </row>
    <row r="80">
      <c r="A80" s="138"/>
      <c r="I80" s="90"/>
      <c r="J80" s="139"/>
      <c r="K80" s="140"/>
      <c r="L80" s="138"/>
      <c r="T80" s="90"/>
      <c r="U80" s="139"/>
      <c r="V80" s="140"/>
      <c r="W80" s="138"/>
      <c r="AE80" s="90"/>
      <c r="AF80" s="139"/>
      <c r="AG80" s="140"/>
    </row>
    <row r="81">
      <c r="A81" s="141" t="s">
        <v>722</v>
      </c>
      <c r="B81" s="2"/>
      <c r="C81" s="2"/>
      <c r="D81" s="2"/>
      <c r="E81" s="2"/>
      <c r="F81" s="2"/>
      <c r="G81" s="2"/>
      <c r="H81" s="3"/>
      <c r="I81" s="81"/>
      <c r="J81" s="142"/>
      <c r="K81" s="109"/>
      <c r="L81" s="141" t="s">
        <v>722</v>
      </c>
      <c r="M81" s="2"/>
      <c r="N81" s="2"/>
      <c r="O81" s="2"/>
      <c r="P81" s="2"/>
      <c r="Q81" s="2"/>
      <c r="R81" s="2"/>
      <c r="S81" s="3"/>
      <c r="T81" s="81"/>
      <c r="U81" s="142"/>
      <c r="V81" s="109"/>
      <c r="W81" s="141" t="s">
        <v>722</v>
      </c>
      <c r="X81" s="2"/>
      <c r="Y81" s="2"/>
      <c r="Z81" s="2"/>
      <c r="AA81" s="2"/>
      <c r="AB81" s="2"/>
      <c r="AC81" s="2"/>
      <c r="AD81" s="3"/>
      <c r="AE81" s="81"/>
      <c r="AF81" s="142"/>
      <c r="AG81" s="109"/>
    </row>
    <row r="82">
      <c r="A82" s="135"/>
      <c r="B82" s="104"/>
      <c r="C82" s="104"/>
      <c r="D82" s="104"/>
      <c r="E82" s="104"/>
      <c r="F82" s="104"/>
      <c r="G82" s="104"/>
      <c r="H82" s="100"/>
      <c r="I82" s="81"/>
      <c r="J82" s="143"/>
      <c r="K82" s="137"/>
      <c r="L82" s="135"/>
      <c r="M82" s="104"/>
      <c r="N82" s="104"/>
      <c r="O82" s="104"/>
      <c r="P82" s="104"/>
      <c r="Q82" s="104"/>
      <c r="R82" s="104"/>
      <c r="S82" s="100"/>
      <c r="T82" s="81"/>
      <c r="U82" s="143"/>
      <c r="V82" s="137"/>
      <c r="W82" s="135"/>
      <c r="X82" s="104"/>
      <c r="Y82" s="104"/>
      <c r="Z82" s="104"/>
      <c r="AA82" s="104"/>
      <c r="AB82" s="104"/>
      <c r="AC82" s="104"/>
      <c r="AD82" s="100"/>
      <c r="AE82" s="81"/>
      <c r="AF82" s="143"/>
      <c r="AG82" s="137"/>
    </row>
    <row r="83">
      <c r="A83" s="135"/>
      <c r="B83" s="104"/>
      <c r="C83" s="104"/>
      <c r="D83" s="104"/>
      <c r="E83" s="104"/>
      <c r="F83" s="104"/>
      <c r="G83" s="104"/>
      <c r="H83" s="100"/>
      <c r="I83" s="81"/>
      <c r="J83" s="143"/>
      <c r="K83" s="137"/>
      <c r="L83" s="135"/>
      <c r="M83" s="104"/>
      <c r="N83" s="104"/>
      <c r="O83" s="104"/>
      <c r="P83" s="104"/>
      <c r="Q83" s="104"/>
      <c r="R83" s="104"/>
      <c r="S83" s="100"/>
      <c r="T83" s="81"/>
      <c r="U83" s="143"/>
      <c r="V83" s="137"/>
      <c r="W83" s="135"/>
      <c r="X83" s="104"/>
      <c r="Y83" s="104"/>
      <c r="Z83" s="104"/>
      <c r="AA83" s="104"/>
      <c r="AB83" s="104"/>
      <c r="AC83" s="104"/>
      <c r="AD83" s="100"/>
      <c r="AE83" s="81"/>
      <c r="AF83" s="143"/>
      <c r="AG83" s="137"/>
    </row>
    <row r="84">
      <c r="A84" s="135"/>
      <c r="B84" s="104"/>
      <c r="C84" s="104"/>
      <c r="D84" s="104"/>
      <c r="E84" s="104"/>
      <c r="F84" s="104"/>
      <c r="G84" s="104"/>
      <c r="H84" s="100"/>
      <c r="I84" s="81"/>
      <c r="J84" s="143"/>
      <c r="K84" s="137"/>
      <c r="L84" s="135"/>
      <c r="M84" s="104"/>
      <c r="N84" s="104"/>
      <c r="O84" s="104"/>
      <c r="P84" s="104"/>
      <c r="Q84" s="104"/>
      <c r="R84" s="104"/>
      <c r="S84" s="100"/>
      <c r="T84" s="81"/>
      <c r="U84" s="143"/>
      <c r="V84" s="137"/>
      <c r="W84" s="135"/>
      <c r="X84" s="104"/>
      <c r="Y84" s="104"/>
      <c r="Z84" s="104"/>
      <c r="AA84" s="104"/>
      <c r="AB84" s="104"/>
      <c r="AC84" s="104"/>
      <c r="AD84" s="100"/>
      <c r="AE84" s="81"/>
      <c r="AF84" s="143"/>
      <c r="AG84" s="137"/>
    </row>
    <row r="85">
      <c r="A85" s="135"/>
      <c r="B85" s="104"/>
      <c r="C85" s="104"/>
      <c r="D85" s="104"/>
      <c r="E85" s="104"/>
      <c r="F85" s="104"/>
      <c r="G85" s="104"/>
      <c r="H85" s="100"/>
      <c r="I85" s="81"/>
      <c r="J85" s="143"/>
      <c r="K85" s="137"/>
      <c r="L85" s="135"/>
      <c r="M85" s="104"/>
      <c r="N85" s="104"/>
      <c r="O85" s="104"/>
      <c r="P85" s="104"/>
      <c r="Q85" s="104"/>
      <c r="R85" s="104"/>
      <c r="S85" s="100"/>
      <c r="T85" s="81"/>
      <c r="U85" s="143"/>
      <c r="V85" s="137"/>
      <c r="W85" s="135"/>
      <c r="X85" s="104"/>
      <c r="Y85" s="104"/>
      <c r="Z85" s="104"/>
      <c r="AA85" s="104"/>
      <c r="AB85" s="104"/>
      <c r="AC85" s="104"/>
      <c r="AD85" s="100"/>
      <c r="AE85" s="81"/>
      <c r="AF85" s="143"/>
      <c r="AG85" s="137"/>
    </row>
    <row r="86">
      <c r="A86" s="135"/>
      <c r="B86" s="104"/>
      <c r="C86" s="104"/>
      <c r="D86" s="104"/>
      <c r="E86" s="104"/>
      <c r="F86" s="104"/>
      <c r="G86" s="104"/>
      <c r="H86" s="100"/>
      <c r="I86" s="81"/>
      <c r="J86" s="143"/>
      <c r="K86" s="137"/>
      <c r="L86" s="135"/>
      <c r="M86" s="104"/>
      <c r="N86" s="104"/>
      <c r="O86" s="104"/>
      <c r="P86" s="104"/>
      <c r="Q86" s="104"/>
      <c r="R86" s="104"/>
      <c r="S86" s="100"/>
      <c r="T86" s="81"/>
      <c r="U86" s="143"/>
      <c r="V86" s="137"/>
      <c r="W86" s="135"/>
      <c r="X86" s="104"/>
      <c r="Y86" s="104"/>
      <c r="Z86" s="104"/>
      <c r="AA86" s="104"/>
      <c r="AB86" s="104"/>
      <c r="AC86" s="104"/>
      <c r="AD86" s="100"/>
      <c r="AE86" s="81"/>
      <c r="AF86" s="143"/>
      <c r="AG86" s="137"/>
    </row>
    <row r="87">
      <c r="A87" s="146"/>
      <c r="B87" s="146"/>
      <c r="C87" s="146"/>
      <c r="D87" s="146"/>
      <c r="E87" s="146"/>
      <c r="F87" s="146"/>
      <c r="G87" s="146"/>
      <c r="H87" s="146"/>
      <c r="I87" s="81"/>
      <c r="J87" s="143"/>
      <c r="K87" s="137"/>
      <c r="L87" s="146"/>
      <c r="M87" s="146"/>
      <c r="N87" s="146"/>
      <c r="O87" s="146"/>
      <c r="P87" s="146"/>
      <c r="Q87" s="146"/>
      <c r="R87" s="146"/>
      <c r="S87" s="146"/>
      <c r="T87" s="81"/>
      <c r="U87" s="143"/>
      <c r="V87" s="137"/>
      <c r="W87" s="146"/>
      <c r="X87" s="146"/>
      <c r="Y87" s="146"/>
      <c r="Z87" s="146"/>
      <c r="AA87" s="146"/>
      <c r="AB87" s="146"/>
      <c r="AC87" s="146"/>
      <c r="AD87" s="146"/>
      <c r="AE87" s="81"/>
      <c r="AF87" s="143"/>
      <c r="AG87" s="137"/>
    </row>
    <row r="88">
      <c r="A88" s="146"/>
      <c r="B88" s="146"/>
      <c r="C88" s="146"/>
      <c r="D88" s="146"/>
      <c r="E88" s="146"/>
      <c r="F88" s="146"/>
      <c r="G88" s="146"/>
      <c r="H88" s="146"/>
      <c r="I88" s="81"/>
      <c r="J88" s="143"/>
      <c r="K88" s="137"/>
      <c r="L88" s="146"/>
      <c r="M88" s="146"/>
      <c r="N88" s="146"/>
      <c r="O88" s="146"/>
      <c r="P88" s="146"/>
      <c r="Q88" s="146"/>
      <c r="R88" s="146"/>
      <c r="S88" s="146"/>
      <c r="T88" s="81"/>
      <c r="U88" s="143"/>
      <c r="V88" s="137"/>
      <c r="W88" s="146"/>
      <c r="X88" s="146"/>
      <c r="Y88" s="146"/>
      <c r="Z88" s="146"/>
      <c r="AA88" s="146"/>
      <c r="AB88" s="146"/>
      <c r="AC88" s="146"/>
      <c r="AD88" s="146"/>
      <c r="AE88" s="81"/>
      <c r="AF88" s="143"/>
      <c r="AG88" s="137"/>
    </row>
    <row r="89">
      <c r="I89" s="87"/>
      <c r="J89" s="88"/>
      <c r="K89" s="89"/>
      <c r="T89" s="90"/>
      <c r="U89" s="88"/>
      <c r="V89" s="89"/>
      <c r="AE89" s="90"/>
      <c r="AF89" s="88"/>
      <c r="AG89" s="89"/>
    </row>
    <row r="90">
      <c r="A90" s="97" t="s">
        <v>701</v>
      </c>
      <c r="B90" s="92"/>
      <c r="C90" s="2"/>
      <c r="D90" s="2"/>
      <c r="E90" s="3"/>
      <c r="F90" s="93" t="s">
        <v>702</v>
      </c>
      <c r="G90" s="98" t="str">
        <f>$G$4</f>
        <v/>
      </c>
      <c r="H90" s="3"/>
      <c r="I90" s="87"/>
      <c r="J90" s="95"/>
      <c r="K90" s="96"/>
      <c r="L90" s="97" t="s">
        <v>701</v>
      </c>
      <c r="M90" s="92"/>
      <c r="N90" s="2"/>
      <c r="O90" s="2"/>
      <c r="P90" s="3"/>
      <c r="Q90" s="93" t="s">
        <v>702</v>
      </c>
      <c r="R90" s="98" t="str">
        <f>$G$4</f>
        <v/>
      </c>
      <c r="S90" s="3"/>
      <c r="T90" s="87"/>
      <c r="U90" s="95"/>
      <c r="V90" s="96"/>
      <c r="W90" s="97" t="s">
        <v>701</v>
      </c>
      <c r="X90" s="92"/>
      <c r="Y90" s="2"/>
      <c r="Z90" s="2"/>
      <c r="AA90" s="3"/>
      <c r="AB90" s="93" t="s">
        <v>702</v>
      </c>
      <c r="AC90" s="98" t="str">
        <f>$G$4</f>
        <v/>
      </c>
      <c r="AD90" s="3"/>
      <c r="AE90" s="87"/>
      <c r="AF90" s="95"/>
      <c r="AG90" s="96"/>
    </row>
    <row r="91">
      <c r="A91" s="91" t="s">
        <v>703</v>
      </c>
      <c r="B91" s="99">
        <v>3.0</v>
      </c>
      <c r="C91" s="100"/>
      <c r="D91" s="101" t="s">
        <v>705</v>
      </c>
      <c r="E91" s="102"/>
      <c r="F91" s="103"/>
      <c r="G91" s="104"/>
      <c r="H91" s="100"/>
      <c r="I91" s="95"/>
      <c r="J91" s="95"/>
      <c r="K91" s="96"/>
      <c r="L91" s="91" t="s">
        <v>703</v>
      </c>
      <c r="M91" s="99"/>
      <c r="N91" s="100"/>
      <c r="O91" s="101" t="s">
        <v>705</v>
      </c>
      <c r="P91" s="102"/>
      <c r="Q91" s="103"/>
      <c r="R91" s="104"/>
      <c r="S91" s="100"/>
      <c r="T91" s="95"/>
      <c r="U91" s="95"/>
      <c r="V91" s="96"/>
      <c r="W91" s="91" t="s">
        <v>703</v>
      </c>
      <c r="X91" s="99"/>
      <c r="Y91" s="100"/>
      <c r="Z91" s="101" t="s">
        <v>705</v>
      </c>
      <c r="AA91" s="102"/>
      <c r="AB91" s="103"/>
      <c r="AC91" s="104"/>
      <c r="AD91" s="100"/>
      <c r="AE91" s="95"/>
      <c r="AF91" s="95"/>
      <c r="AG91" s="96"/>
    </row>
    <row r="92">
      <c r="A92" s="105" t="s">
        <v>707</v>
      </c>
      <c r="B92" s="106" t="s">
        <v>708</v>
      </c>
      <c r="C92" s="100"/>
      <c r="D92" s="107" t="s">
        <v>709</v>
      </c>
      <c r="E92" s="107" t="s">
        <v>710</v>
      </c>
      <c r="F92" s="108" t="s">
        <v>711</v>
      </c>
      <c r="G92" s="104"/>
      <c r="H92" s="100"/>
      <c r="I92" s="95" t="s">
        <v>712</v>
      </c>
      <c r="J92" s="95" t="s">
        <v>713</v>
      </c>
      <c r="K92" s="109"/>
      <c r="L92" s="105" t="s">
        <v>707</v>
      </c>
      <c r="M92" s="106" t="s">
        <v>708</v>
      </c>
      <c r="N92" s="100"/>
      <c r="O92" s="107" t="s">
        <v>709</v>
      </c>
      <c r="P92" s="107" t="s">
        <v>710</v>
      </c>
      <c r="Q92" s="108" t="s">
        <v>711</v>
      </c>
      <c r="R92" s="104"/>
      <c r="S92" s="100"/>
      <c r="T92" s="95" t="s">
        <v>712</v>
      </c>
      <c r="U92" s="95" t="s">
        <v>713</v>
      </c>
      <c r="V92" s="109"/>
      <c r="W92" s="105" t="s">
        <v>707</v>
      </c>
      <c r="X92" s="106" t="s">
        <v>708</v>
      </c>
      <c r="Y92" s="100"/>
      <c r="Z92" s="107" t="s">
        <v>709</v>
      </c>
      <c r="AA92" s="107" t="s">
        <v>710</v>
      </c>
      <c r="AB92" s="108" t="s">
        <v>711</v>
      </c>
      <c r="AC92" s="104"/>
      <c r="AD92" s="100"/>
      <c r="AE92" s="95" t="s">
        <v>712</v>
      </c>
      <c r="AF92" s="95" t="s">
        <v>713</v>
      </c>
      <c r="AG92" s="109"/>
    </row>
    <row r="93">
      <c r="A93" s="110">
        <f>VLOOKUP(B93,Base!$A$3:$F$994, 6, false)</f>
        <v>0</v>
      </c>
      <c r="B93" s="111" t="s">
        <v>6</v>
      </c>
      <c r="C93" s="3"/>
      <c r="D93" s="112"/>
      <c r="E93" s="110" t="str">
        <f>VLOOKUP(B93,Base!$A$3:$F$994, 2, false)</f>
        <v>.</v>
      </c>
      <c r="F93" s="92"/>
      <c r="G93" s="2"/>
      <c r="H93" s="3"/>
      <c r="I93" s="113">
        <f>VLOOKUP(B93,Base!$A$3:$F$994, 5, false)</f>
        <v>0</v>
      </c>
      <c r="J93" s="114">
        <f t="shared" ref="J93:J110" si="7">I93*D93</f>
        <v>0</v>
      </c>
      <c r="K93" s="115"/>
      <c r="L93" s="110">
        <f>VLOOKUP(M93,Base!$A$3:$F$994, 6, false)</f>
        <v>0</v>
      </c>
      <c r="M93" s="111" t="s">
        <v>6</v>
      </c>
      <c r="N93" s="3"/>
      <c r="O93" s="112"/>
      <c r="P93" s="110" t="str">
        <f>VLOOKUP(M93,Base!$A$3:$F$994, 2, false)</f>
        <v>.</v>
      </c>
      <c r="Q93" s="92"/>
      <c r="R93" s="2"/>
      <c r="S93" s="3"/>
      <c r="T93" s="113">
        <f>VLOOKUP(M93,Base!$A$3:$F$994, 5, false)</f>
        <v>0</v>
      </c>
      <c r="U93" s="114">
        <f t="shared" ref="U93:U110" si="8">T93*O93</f>
        <v>0</v>
      </c>
      <c r="V93" s="115"/>
      <c r="W93" s="110">
        <f>VLOOKUP(X93,Base!$A$3:$F$994, 6, false)</f>
        <v>0</v>
      </c>
      <c r="X93" s="111" t="s">
        <v>6</v>
      </c>
      <c r="Y93" s="3"/>
      <c r="Z93" s="112"/>
      <c r="AA93" s="110" t="str">
        <f>VLOOKUP(X93,Base!$A$3:$F$994, 2, false)</f>
        <v>.</v>
      </c>
      <c r="AB93" s="92"/>
      <c r="AC93" s="2"/>
      <c r="AD93" s="3"/>
      <c r="AE93" s="113">
        <f>VLOOKUP(X93,Base!$A$3:$F$994, 5, false)</f>
        <v>0</v>
      </c>
      <c r="AF93" s="114">
        <f t="shared" ref="AF93:AF110" si="9">AE93*Z93</f>
        <v>0</v>
      </c>
      <c r="AG93" s="115"/>
    </row>
    <row r="94">
      <c r="A94" s="110">
        <f>VLOOKUP(B94,Base!$A$3:$F$994, 6, false)</f>
        <v>0</v>
      </c>
      <c r="B94" s="111" t="s">
        <v>6</v>
      </c>
      <c r="C94" s="3"/>
      <c r="D94" s="112"/>
      <c r="E94" s="110" t="str">
        <f>VLOOKUP(B94,Base!$A$3:$F$994, 2, false)</f>
        <v>.</v>
      </c>
      <c r="F94" s="116"/>
      <c r="G94" s="2"/>
      <c r="H94" s="3"/>
      <c r="I94" s="113">
        <f>VLOOKUP(B94,Base!$A$3:$F$994, 5, false)</f>
        <v>0</v>
      </c>
      <c r="J94" s="114">
        <f t="shared" si="7"/>
        <v>0</v>
      </c>
      <c r="K94" s="115"/>
      <c r="L94" s="110">
        <f>VLOOKUP(M94,Base!$A$3:$F$994, 6, false)</f>
        <v>0</v>
      </c>
      <c r="M94" s="111" t="s">
        <v>6</v>
      </c>
      <c r="N94" s="3"/>
      <c r="O94" s="112"/>
      <c r="P94" s="110" t="str">
        <f>VLOOKUP(M94,Base!$A$3:$F$994, 2, false)</f>
        <v>.</v>
      </c>
      <c r="Q94" s="116"/>
      <c r="R94" s="2"/>
      <c r="S94" s="3"/>
      <c r="T94" s="113">
        <f>VLOOKUP(M94,Base!$A$3:$F$994, 5, false)</f>
        <v>0</v>
      </c>
      <c r="U94" s="114">
        <f t="shared" si="8"/>
        <v>0</v>
      </c>
      <c r="V94" s="115"/>
      <c r="W94" s="110">
        <f>VLOOKUP(X94,Base!$A$3:$F$994, 6, false)</f>
        <v>0</v>
      </c>
      <c r="X94" s="111" t="s">
        <v>6</v>
      </c>
      <c r="Y94" s="3"/>
      <c r="Z94" s="112"/>
      <c r="AA94" s="110" t="str">
        <f>VLOOKUP(X94,Base!$A$3:$F$994, 2, false)</f>
        <v>.</v>
      </c>
      <c r="AB94" s="116"/>
      <c r="AC94" s="2"/>
      <c r="AD94" s="3"/>
      <c r="AE94" s="113">
        <f>VLOOKUP(X94,Base!$A$3:$F$994, 5, false)</f>
        <v>0</v>
      </c>
      <c r="AF94" s="114">
        <f t="shared" si="9"/>
        <v>0</v>
      </c>
      <c r="AG94" s="115"/>
    </row>
    <row r="95">
      <c r="A95" s="110">
        <f>VLOOKUP(B95,Base!$A$3:$F$994, 6, false)</f>
        <v>0</v>
      </c>
      <c r="B95" s="111" t="s">
        <v>6</v>
      </c>
      <c r="C95" s="3"/>
      <c r="D95" s="112"/>
      <c r="E95" s="110" t="str">
        <f>VLOOKUP(B95,Base!$A$3:$F$994, 2, false)</f>
        <v>.</v>
      </c>
      <c r="F95" s="116"/>
      <c r="G95" s="2"/>
      <c r="H95" s="3"/>
      <c r="I95" s="113">
        <f>VLOOKUP(B95,Base!$A$3:$F$994, 5, false)</f>
        <v>0</v>
      </c>
      <c r="J95" s="114">
        <f t="shared" si="7"/>
        <v>0</v>
      </c>
      <c r="K95" s="115"/>
      <c r="L95" s="110">
        <f>VLOOKUP(M95,Base!$A$3:$F$994, 6, false)</f>
        <v>0</v>
      </c>
      <c r="M95" s="111" t="s">
        <v>6</v>
      </c>
      <c r="N95" s="3"/>
      <c r="O95" s="112"/>
      <c r="P95" s="110" t="str">
        <f>VLOOKUP(M95,Base!$A$3:$F$994, 2, false)</f>
        <v>.</v>
      </c>
      <c r="Q95" s="116"/>
      <c r="R95" s="2"/>
      <c r="S95" s="3"/>
      <c r="T95" s="113">
        <f>VLOOKUP(M95,Base!$A$3:$F$994, 5, false)</f>
        <v>0</v>
      </c>
      <c r="U95" s="114">
        <f t="shared" si="8"/>
        <v>0</v>
      </c>
      <c r="V95" s="115"/>
      <c r="W95" s="110">
        <f>VLOOKUP(X95,Base!$A$3:$F$994, 6, false)</f>
        <v>0</v>
      </c>
      <c r="X95" s="111" t="s">
        <v>6</v>
      </c>
      <c r="Y95" s="3"/>
      <c r="Z95" s="112"/>
      <c r="AA95" s="110" t="str">
        <f>VLOOKUP(X95,Base!$A$3:$F$994, 2, false)</f>
        <v>.</v>
      </c>
      <c r="AB95" s="116"/>
      <c r="AC95" s="2"/>
      <c r="AD95" s="3"/>
      <c r="AE95" s="113">
        <f>VLOOKUP(X95,Base!$A$3:$F$994, 5, false)</f>
        <v>0</v>
      </c>
      <c r="AF95" s="114">
        <f t="shared" si="9"/>
        <v>0</v>
      </c>
      <c r="AG95" s="115"/>
    </row>
    <row r="96">
      <c r="A96" s="110">
        <f>VLOOKUP(B96,Base!$A$3:$F$994, 6, false)</f>
        <v>0</v>
      </c>
      <c r="B96" s="111" t="s">
        <v>6</v>
      </c>
      <c r="C96" s="3"/>
      <c r="D96" s="112"/>
      <c r="E96" s="110" t="str">
        <f>VLOOKUP(B96,Base!$A$3:$F$994, 2, false)</f>
        <v>.</v>
      </c>
      <c r="F96" s="116"/>
      <c r="G96" s="2"/>
      <c r="H96" s="3"/>
      <c r="I96" s="113">
        <f>VLOOKUP(B96,Base!$A$3:$F$994, 5, false)</f>
        <v>0</v>
      </c>
      <c r="J96" s="114">
        <f t="shared" si="7"/>
        <v>0</v>
      </c>
      <c r="K96" s="115"/>
      <c r="L96" s="110">
        <f>VLOOKUP(M96,Base!$A$3:$F$994, 6, false)</f>
        <v>0</v>
      </c>
      <c r="M96" s="111" t="s">
        <v>6</v>
      </c>
      <c r="N96" s="3"/>
      <c r="O96" s="112"/>
      <c r="P96" s="110" t="str">
        <f>VLOOKUP(M96,Base!$A$3:$F$994, 2, false)</f>
        <v>.</v>
      </c>
      <c r="Q96" s="116"/>
      <c r="R96" s="2"/>
      <c r="S96" s="3"/>
      <c r="T96" s="113">
        <f>VLOOKUP(M96,Base!$A$3:$F$994, 5, false)</f>
        <v>0</v>
      </c>
      <c r="U96" s="114">
        <f t="shared" si="8"/>
        <v>0</v>
      </c>
      <c r="V96" s="115"/>
      <c r="W96" s="110">
        <f>VLOOKUP(X96,Base!$A$3:$F$994, 6, false)</f>
        <v>0</v>
      </c>
      <c r="X96" s="111" t="s">
        <v>6</v>
      </c>
      <c r="Y96" s="3"/>
      <c r="Z96" s="112"/>
      <c r="AA96" s="110" t="str">
        <f>VLOOKUP(X96,Base!$A$3:$F$994, 2, false)</f>
        <v>.</v>
      </c>
      <c r="AB96" s="116"/>
      <c r="AC96" s="2"/>
      <c r="AD96" s="3"/>
      <c r="AE96" s="113">
        <f>VLOOKUP(X96,Base!$A$3:$F$994, 5, false)</f>
        <v>0</v>
      </c>
      <c r="AF96" s="114">
        <f t="shared" si="9"/>
        <v>0</v>
      </c>
      <c r="AG96" s="115"/>
    </row>
    <row r="97">
      <c r="A97" s="110">
        <f>VLOOKUP(B97,Base!$A$3:$F$994, 6, false)</f>
        <v>0</v>
      </c>
      <c r="B97" s="111" t="s">
        <v>6</v>
      </c>
      <c r="C97" s="3"/>
      <c r="D97" s="112"/>
      <c r="E97" s="110" t="str">
        <f>VLOOKUP(B97,Base!$A$3:$F$994, 2, false)</f>
        <v>.</v>
      </c>
      <c r="F97" s="92"/>
      <c r="G97" s="2"/>
      <c r="H97" s="3"/>
      <c r="I97" s="113">
        <f>VLOOKUP(B97,Base!$A$3:$F$994, 5, false)</f>
        <v>0</v>
      </c>
      <c r="J97" s="114">
        <f t="shared" si="7"/>
        <v>0</v>
      </c>
      <c r="K97" s="115"/>
      <c r="L97" s="110">
        <f>VLOOKUP(M97,Base!$A$3:$F$994, 6, false)</f>
        <v>0</v>
      </c>
      <c r="M97" s="111" t="s">
        <v>6</v>
      </c>
      <c r="N97" s="3"/>
      <c r="O97" s="112"/>
      <c r="P97" s="110" t="str">
        <f>VLOOKUP(M97,Base!$A$3:$F$994, 2, false)</f>
        <v>.</v>
      </c>
      <c r="Q97" s="92"/>
      <c r="R97" s="2"/>
      <c r="S97" s="3"/>
      <c r="T97" s="113">
        <f>VLOOKUP(M97,Base!$A$3:$F$994, 5, false)</f>
        <v>0</v>
      </c>
      <c r="U97" s="114">
        <f t="shared" si="8"/>
        <v>0</v>
      </c>
      <c r="V97" s="115"/>
      <c r="W97" s="110">
        <f>VLOOKUP(X97,Base!$A$3:$F$994, 6, false)</f>
        <v>0</v>
      </c>
      <c r="X97" s="111" t="s">
        <v>6</v>
      </c>
      <c r="Y97" s="3"/>
      <c r="Z97" s="112"/>
      <c r="AA97" s="110" t="str">
        <f>VLOOKUP(X97,Base!$A$3:$F$994, 2, false)</f>
        <v>.</v>
      </c>
      <c r="AB97" s="92"/>
      <c r="AC97" s="2"/>
      <c r="AD97" s="3"/>
      <c r="AE97" s="113">
        <f>VLOOKUP(X97,Base!$A$3:$F$994, 5, false)</f>
        <v>0</v>
      </c>
      <c r="AF97" s="114">
        <f t="shared" si="9"/>
        <v>0</v>
      </c>
      <c r="AG97" s="115"/>
    </row>
    <row r="98">
      <c r="A98" s="110">
        <f>VLOOKUP(B98,Base!$A$3:$F$994, 6, false)</f>
        <v>0</v>
      </c>
      <c r="B98" s="111" t="s">
        <v>6</v>
      </c>
      <c r="C98" s="3"/>
      <c r="D98" s="112"/>
      <c r="E98" s="110" t="str">
        <f>VLOOKUP(B98,Base!$A$3:$F$994, 2, false)</f>
        <v>.</v>
      </c>
      <c r="F98" s="92"/>
      <c r="G98" s="2"/>
      <c r="H98" s="3"/>
      <c r="I98" s="113">
        <f>VLOOKUP(B98,Base!$A$3:$F$994, 5, false)</f>
        <v>0</v>
      </c>
      <c r="J98" s="114">
        <f t="shared" si="7"/>
        <v>0</v>
      </c>
      <c r="K98" s="115"/>
      <c r="L98" s="110">
        <f>VLOOKUP(M98,Base!$A$3:$F$994, 6, false)</f>
        <v>0</v>
      </c>
      <c r="M98" s="111" t="s">
        <v>6</v>
      </c>
      <c r="N98" s="3"/>
      <c r="O98" s="112"/>
      <c r="P98" s="110" t="str">
        <f>VLOOKUP(M98,Base!$A$3:$F$994, 2, false)</f>
        <v>.</v>
      </c>
      <c r="Q98" s="92"/>
      <c r="R98" s="2"/>
      <c r="S98" s="3"/>
      <c r="T98" s="113">
        <f>VLOOKUP(M98,Base!$A$3:$F$994, 5, false)</f>
        <v>0</v>
      </c>
      <c r="U98" s="114">
        <f t="shared" si="8"/>
        <v>0</v>
      </c>
      <c r="V98" s="115"/>
      <c r="W98" s="110">
        <f>VLOOKUP(X98,Base!$A$3:$F$994, 6, false)</f>
        <v>0</v>
      </c>
      <c r="X98" s="111" t="s">
        <v>6</v>
      </c>
      <c r="Y98" s="3"/>
      <c r="Z98" s="112"/>
      <c r="AA98" s="110" t="str">
        <f>VLOOKUP(X98,Base!$A$3:$F$994, 2, false)</f>
        <v>.</v>
      </c>
      <c r="AB98" s="92"/>
      <c r="AC98" s="2"/>
      <c r="AD98" s="3"/>
      <c r="AE98" s="113">
        <f>VLOOKUP(X98,Base!$A$3:$F$994, 5, false)</f>
        <v>0</v>
      </c>
      <c r="AF98" s="114">
        <f t="shared" si="9"/>
        <v>0</v>
      </c>
      <c r="AG98" s="115"/>
    </row>
    <row r="99">
      <c r="A99" s="110">
        <f>VLOOKUP(B99,Base!$A$3:$F$994, 6, false)</f>
        <v>0</v>
      </c>
      <c r="B99" s="111" t="s">
        <v>6</v>
      </c>
      <c r="C99" s="3"/>
      <c r="D99" s="112"/>
      <c r="E99" s="110" t="str">
        <f>VLOOKUP(B99,Base!$A$3:$F$994, 2, false)</f>
        <v>.</v>
      </c>
      <c r="F99" s="116"/>
      <c r="G99" s="2"/>
      <c r="H99" s="3"/>
      <c r="I99" s="113">
        <f>VLOOKUP(B99,Base!$A$3:$F$994, 5, false)</f>
        <v>0</v>
      </c>
      <c r="J99" s="114">
        <f t="shared" si="7"/>
        <v>0</v>
      </c>
      <c r="K99" s="115"/>
      <c r="L99" s="110">
        <f>VLOOKUP(M99,Base!$A$3:$F$994, 6, false)</f>
        <v>0</v>
      </c>
      <c r="M99" s="111" t="s">
        <v>6</v>
      </c>
      <c r="N99" s="3"/>
      <c r="O99" s="112"/>
      <c r="P99" s="110" t="str">
        <f>VLOOKUP(M99,Base!$A$3:$F$994, 2, false)</f>
        <v>.</v>
      </c>
      <c r="Q99" s="116"/>
      <c r="R99" s="2"/>
      <c r="S99" s="3"/>
      <c r="T99" s="113">
        <f>VLOOKUP(M99,Base!$A$3:$F$994, 5, false)</f>
        <v>0</v>
      </c>
      <c r="U99" s="114">
        <f t="shared" si="8"/>
        <v>0</v>
      </c>
      <c r="V99" s="115"/>
      <c r="W99" s="110">
        <f>VLOOKUP(X99,Base!$A$3:$F$994, 6, false)</f>
        <v>0</v>
      </c>
      <c r="X99" s="111" t="s">
        <v>6</v>
      </c>
      <c r="Y99" s="3"/>
      <c r="Z99" s="112"/>
      <c r="AA99" s="110" t="str">
        <f>VLOOKUP(X99,Base!$A$3:$F$994, 2, false)</f>
        <v>.</v>
      </c>
      <c r="AB99" s="116"/>
      <c r="AC99" s="2"/>
      <c r="AD99" s="3"/>
      <c r="AE99" s="113">
        <f>VLOOKUP(X99,Base!$A$3:$F$994, 5, false)</f>
        <v>0</v>
      </c>
      <c r="AF99" s="114">
        <f t="shared" si="9"/>
        <v>0</v>
      </c>
      <c r="AG99" s="115"/>
    </row>
    <row r="100">
      <c r="A100" s="110">
        <f>VLOOKUP(B100,Base!$A$3:$F$994, 6, false)</f>
        <v>0</v>
      </c>
      <c r="B100" s="111" t="s">
        <v>6</v>
      </c>
      <c r="C100" s="3"/>
      <c r="D100" s="112"/>
      <c r="E100" s="110" t="str">
        <f>VLOOKUP(B100,Base!$A$3:$F$994, 2, false)</f>
        <v>.</v>
      </c>
      <c r="F100" s="117"/>
      <c r="G100" s="2"/>
      <c r="H100" s="3"/>
      <c r="I100" s="113">
        <f>VLOOKUP(B100,Base!$A$3:$F$994, 5, false)</f>
        <v>0</v>
      </c>
      <c r="J100" s="114">
        <f t="shared" si="7"/>
        <v>0</v>
      </c>
      <c r="K100" s="115"/>
      <c r="L100" s="110">
        <f>VLOOKUP(M100,Base!$A$3:$F$994, 6, false)</f>
        <v>0</v>
      </c>
      <c r="M100" s="111" t="s">
        <v>6</v>
      </c>
      <c r="N100" s="3"/>
      <c r="O100" s="112"/>
      <c r="P100" s="110" t="str">
        <f>VLOOKUP(M100,Base!$A$3:$F$994, 2, false)</f>
        <v>.</v>
      </c>
      <c r="Q100" s="117"/>
      <c r="R100" s="2"/>
      <c r="S100" s="3"/>
      <c r="T100" s="113">
        <f>VLOOKUP(M100,Base!$A$3:$F$994, 5, false)</f>
        <v>0</v>
      </c>
      <c r="U100" s="114">
        <f t="shared" si="8"/>
        <v>0</v>
      </c>
      <c r="V100" s="115"/>
      <c r="W100" s="110">
        <f>VLOOKUP(X100,Base!$A$3:$F$994, 6, false)</f>
        <v>0</v>
      </c>
      <c r="X100" s="111" t="s">
        <v>6</v>
      </c>
      <c r="Y100" s="3"/>
      <c r="Z100" s="112"/>
      <c r="AA100" s="110" t="str">
        <f>VLOOKUP(X100,Base!$A$3:$F$994, 2, false)</f>
        <v>.</v>
      </c>
      <c r="AB100" s="117"/>
      <c r="AC100" s="2"/>
      <c r="AD100" s="3"/>
      <c r="AE100" s="113">
        <f>VLOOKUP(X100,Base!$A$3:$F$994, 5, false)</f>
        <v>0</v>
      </c>
      <c r="AF100" s="114">
        <f t="shared" si="9"/>
        <v>0</v>
      </c>
      <c r="AG100" s="115"/>
    </row>
    <row r="101">
      <c r="A101" s="110">
        <f>VLOOKUP(B101,Base!$A$3:$F$994, 6, false)</f>
        <v>0</v>
      </c>
      <c r="B101" s="111" t="s">
        <v>6</v>
      </c>
      <c r="C101" s="3"/>
      <c r="D101" s="118"/>
      <c r="E101" s="110" t="str">
        <f>VLOOKUP(B101,Base!$A$3:$F$994, 2, false)</f>
        <v>.</v>
      </c>
      <c r="F101" s="117"/>
      <c r="G101" s="2"/>
      <c r="H101" s="3"/>
      <c r="I101" s="113">
        <f>VLOOKUP(B101,Base!$A$3:$F$994, 5, false)</f>
        <v>0</v>
      </c>
      <c r="J101" s="114">
        <f t="shared" si="7"/>
        <v>0</v>
      </c>
      <c r="K101" s="115"/>
      <c r="L101" s="110">
        <f>VLOOKUP(M101,Base!$A$3:$F$994, 6, false)</f>
        <v>0</v>
      </c>
      <c r="M101" s="111" t="s">
        <v>6</v>
      </c>
      <c r="N101" s="3"/>
      <c r="O101" s="118"/>
      <c r="P101" s="110" t="str">
        <f>VLOOKUP(M101,Base!$A$3:$F$994, 2, false)</f>
        <v>.</v>
      </c>
      <c r="Q101" s="117"/>
      <c r="R101" s="2"/>
      <c r="S101" s="3"/>
      <c r="T101" s="113">
        <f>VLOOKUP(M101,Base!$A$3:$F$994, 5, false)</f>
        <v>0</v>
      </c>
      <c r="U101" s="114">
        <f t="shared" si="8"/>
        <v>0</v>
      </c>
      <c r="V101" s="115"/>
      <c r="W101" s="110">
        <f>VLOOKUP(X101,Base!$A$3:$F$994, 6, false)</f>
        <v>0</v>
      </c>
      <c r="X101" s="111" t="s">
        <v>6</v>
      </c>
      <c r="Y101" s="3"/>
      <c r="Z101" s="118"/>
      <c r="AA101" s="110" t="str">
        <f>VLOOKUP(X101,Base!$A$3:$F$994, 2, false)</f>
        <v>.</v>
      </c>
      <c r="AB101" s="117"/>
      <c r="AC101" s="2"/>
      <c r="AD101" s="3"/>
      <c r="AE101" s="113">
        <f>VLOOKUP(X101,Base!$A$3:$F$994, 5, false)</f>
        <v>0</v>
      </c>
      <c r="AF101" s="114">
        <f t="shared" si="9"/>
        <v>0</v>
      </c>
      <c r="AG101" s="115"/>
    </row>
    <row r="102">
      <c r="A102" s="110">
        <f>VLOOKUP(B102,Base!$A$3:$F$994, 6, false)</f>
        <v>0</v>
      </c>
      <c r="B102" s="111" t="s">
        <v>6</v>
      </c>
      <c r="C102" s="3"/>
      <c r="D102" s="112"/>
      <c r="E102" s="110" t="str">
        <f>VLOOKUP(B102,Base!$A$3:$F$994, 2, false)</f>
        <v>.</v>
      </c>
      <c r="F102" s="117"/>
      <c r="G102" s="2"/>
      <c r="H102" s="3"/>
      <c r="I102" s="113">
        <f>VLOOKUP(B102,Base!$A$3:$F$994, 5, false)</f>
        <v>0</v>
      </c>
      <c r="J102" s="114">
        <f t="shared" si="7"/>
        <v>0</v>
      </c>
      <c r="K102" s="115"/>
      <c r="L102" s="110">
        <f>VLOOKUP(M102,Base!$A$3:$F$994, 6, false)</f>
        <v>0</v>
      </c>
      <c r="M102" s="111" t="s">
        <v>6</v>
      </c>
      <c r="N102" s="3"/>
      <c r="O102" s="112"/>
      <c r="P102" s="110" t="str">
        <f>VLOOKUP(M102,Base!$A$3:$F$994, 2, false)</f>
        <v>.</v>
      </c>
      <c r="Q102" s="117"/>
      <c r="R102" s="2"/>
      <c r="S102" s="3"/>
      <c r="T102" s="113">
        <f>VLOOKUP(M102,Base!$A$3:$F$994, 5, false)</f>
        <v>0</v>
      </c>
      <c r="U102" s="114">
        <f t="shared" si="8"/>
        <v>0</v>
      </c>
      <c r="V102" s="115"/>
      <c r="W102" s="110">
        <f>VLOOKUP(X102,Base!$A$3:$F$994, 6, false)</f>
        <v>0</v>
      </c>
      <c r="X102" s="111" t="s">
        <v>6</v>
      </c>
      <c r="Y102" s="3"/>
      <c r="Z102" s="112"/>
      <c r="AA102" s="110" t="str">
        <f>VLOOKUP(X102,Base!$A$3:$F$994, 2, false)</f>
        <v>.</v>
      </c>
      <c r="AB102" s="117"/>
      <c r="AC102" s="2"/>
      <c r="AD102" s="3"/>
      <c r="AE102" s="113">
        <f>VLOOKUP(X102,Base!$A$3:$F$994, 5, false)</f>
        <v>0</v>
      </c>
      <c r="AF102" s="114">
        <f t="shared" si="9"/>
        <v>0</v>
      </c>
      <c r="AG102" s="115"/>
    </row>
    <row r="103">
      <c r="A103" s="110">
        <f>VLOOKUP(B103,Base!$A$3:$F$994, 6, false)</f>
        <v>0</v>
      </c>
      <c r="B103" s="111" t="s">
        <v>6</v>
      </c>
      <c r="C103" s="3"/>
      <c r="D103" s="118"/>
      <c r="E103" s="110" t="str">
        <f>VLOOKUP(B103,Base!$A$3:$F$994, 2, false)</f>
        <v>.</v>
      </c>
      <c r="F103" s="106" t="s">
        <v>714</v>
      </c>
      <c r="G103" s="104"/>
      <c r="H103" s="100"/>
      <c r="I103" s="113">
        <f>VLOOKUP(B103,Base!$A$3:$F$994, 5, false)</f>
        <v>0</v>
      </c>
      <c r="J103" s="114">
        <f t="shared" si="7"/>
        <v>0</v>
      </c>
      <c r="K103" s="115"/>
      <c r="L103" s="110">
        <f>VLOOKUP(M103,Base!$A$3:$F$994, 6, false)</f>
        <v>0</v>
      </c>
      <c r="M103" s="111" t="s">
        <v>6</v>
      </c>
      <c r="N103" s="3"/>
      <c r="O103" s="118"/>
      <c r="P103" s="110" t="str">
        <f>VLOOKUP(M103,Base!$A$3:$F$994, 2, false)</f>
        <v>.</v>
      </c>
      <c r="Q103" s="106" t="s">
        <v>714</v>
      </c>
      <c r="R103" s="104"/>
      <c r="S103" s="100"/>
      <c r="T103" s="113">
        <f>VLOOKUP(M103,Base!$A$3:$F$994, 5, false)</f>
        <v>0</v>
      </c>
      <c r="U103" s="114">
        <f t="shared" si="8"/>
        <v>0</v>
      </c>
      <c r="V103" s="115"/>
      <c r="W103" s="110">
        <f>VLOOKUP(X103,Base!$A$3:$F$994, 6, false)</f>
        <v>0</v>
      </c>
      <c r="X103" s="111" t="s">
        <v>6</v>
      </c>
      <c r="Y103" s="3"/>
      <c r="Z103" s="118"/>
      <c r="AA103" s="110" t="str">
        <f>VLOOKUP(X103,Base!$A$3:$F$994, 2, false)</f>
        <v>.</v>
      </c>
      <c r="AB103" s="106" t="s">
        <v>714</v>
      </c>
      <c r="AC103" s="104"/>
      <c r="AD103" s="100"/>
      <c r="AE103" s="113">
        <f>VLOOKUP(X103,Base!$A$3:$F$994, 5, false)</f>
        <v>0</v>
      </c>
      <c r="AF103" s="114">
        <f t="shared" si="9"/>
        <v>0</v>
      </c>
      <c r="AG103" s="115"/>
    </row>
    <row r="104">
      <c r="A104" s="110">
        <f>VLOOKUP(B104,Base!$A$3:$F$994, 6, false)</f>
        <v>0</v>
      </c>
      <c r="B104" s="111" t="s">
        <v>6</v>
      </c>
      <c r="C104" s="3"/>
      <c r="D104" s="49"/>
      <c r="E104" s="110" t="str">
        <f>VLOOKUP(B104,Base!$A$3:$F$994, 2, false)</f>
        <v>.</v>
      </c>
      <c r="F104" s="119"/>
      <c r="G104" s="104"/>
      <c r="H104" s="100"/>
      <c r="I104" s="113">
        <f>VLOOKUP(B104,Base!$A$3:$F$994, 5, false)</f>
        <v>0</v>
      </c>
      <c r="J104" s="114">
        <f t="shared" si="7"/>
        <v>0</v>
      </c>
      <c r="K104" s="115"/>
      <c r="L104" s="110">
        <f>VLOOKUP(M104,Base!$A$3:$F$994, 6, false)</f>
        <v>0</v>
      </c>
      <c r="M104" s="111" t="s">
        <v>6</v>
      </c>
      <c r="N104" s="3"/>
      <c r="O104" s="49"/>
      <c r="P104" s="110" t="str">
        <f>VLOOKUP(M104,Base!$A$3:$F$994, 2, false)</f>
        <v>.</v>
      </c>
      <c r="Q104" s="119"/>
      <c r="R104" s="104"/>
      <c r="S104" s="100"/>
      <c r="T104" s="113">
        <f>VLOOKUP(M104,Base!$A$3:$F$994, 5, false)</f>
        <v>0</v>
      </c>
      <c r="U104" s="114">
        <f t="shared" si="8"/>
        <v>0</v>
      </c>
      <c r="V104" s="115"/>
      <c r="W104" s="110">
        <f>VLOOKUP(X104,Base!$A$3:$F$994, 6, false)</f>
        <v>0</v>
      </c>
      <c r="X104" s="111" t="s">
        <v>6</v>
      </c>
      <c r="Y104" s="3"/>
      <c r="Z104" s="49"/>
      <c r="AA104" s="110" t="str">
        <f>VLOOKUP(X104,Base!$A$3:$F$994, 2, false)</f>
        <v>.</v>
      </c>
      <c r="AB104" s="119"/>
      <c r="AC104" s="104"/>
      <c r="AD104" s="100"/>
      <c r="AE104" s="113">
        <f>VLOOKUP(X104,Base!$A$3:$F$994, 5, false)</f>
        <v>0</v>
      </c>
      <c r="AF104" s="114">
        <f t="shared" si="9"/>
        <v>0</v>
      </c>
      <c r="AG104" s="115"/>
    </row>
    <row r="105">
      <c r="A105" s="110">
        <f>VLOOKUP(B105,Base!$A$3:$F$994, 6, false)</f>
        <v>0</v>
      </c>
      <c r="B105" s="111" t="s">
        <v>6</v>
      </c>
      <c r="C105" s="3"/>
      <c r="D105" s="49"/>
      <c r="E105" s="110" t="str">
        <f>VLOOKUP(B105,Base!$A$3:$F$994, 2, false)</f>
        <v>.</v>
      </c>
      <c r="F105" s="119"/>
      <c r="G105" s="104"/>
      <c r="H105" s="100"/>
      <c r="I105" s="113">
        <f>VLOOKUP(B105,Base!$A$3:$F$994, 5, false)</f>
        <v>0</v>
      </c>
      <c r="J105" s="114">
        <f t="shared" si="7"/>
        <v>0</v>
      </c>
      <c r="K105" s="115"/>
      <c r="L105" s="110">
        <f>VLOOKUP(M105,Base!$A$3:$F$994, 6, false)</f>
        <v>0</v>
      </c>
      <c r="M105" s="111" t="s">
        <v>6</v>
      </c>
      <c r="N105" s="3"/>
      <c r="O105" s="49"/>
      <c r="P105" s="110" t="str">
        <f>VLOOKUP(M105,Base!$A$3:$F$994, 2, false)</f>
        <v>.</v>
      </c>
      <c r="Q105" s="119"/>
      <c r="R105" s="104"/>
      <c r="S105" s="100"/>
      <c r="T105" s="113">
        <f>VLOOKUP(M105,Base!$A$3:$F$994, 5, false)</f>
        <v>0</v>
      </c>
      <c r="U105" s="114">
        <f t="shared" si="8"/>
        <v>0</v>
      </c>
      <c r="V105" s="115"/>
      <c r="W105" s="110">
        <f>VLOOKUP(X105,Base!$A$3:$F$994, 6, false)</f>
        <v>0</v>
      </c>
      <c r="X105" s="111" t="s">
        <v>6</v>
      </c>
      <c r="Y105" s="3"/>
      <c r="Z105" s="49"/>
      <c r="AA105" s="110" t="str">
        <f>VLOOKUP(X105,Base!$A$3:$F$994, 2, false)</f>
        <v>.</v>
      </c>
      <c r="AB105" s="119"/>
      <c r="AC105" s="104"/>
      <c r="AD105" s="100"/>
      <c r="AE105" s="113">
        <f>VLOOKUP(X105,Base!$A$3:$F$994, 5, false)</f>
        <v>0</v>
      </c>
      <c r="AF105" s="114">
        <f t="shared" si="9"/>
        <v>0</v>
      </c>
      <c r="AG105" s="115"/>
    </row>
    <row r="106">
      <c r="A106" s="110">
        <f>VLOOKUP(B106,Base!$A$3:$F$994, 6, false)</f>
        <v>0</v>
      </c>
      <c r="B106" s="111" t="s">
        <v>6</v>
      </c>
      <c r="C106" s="3"/>
      <c r="D106" s="120"/>
      <c r="E106" s="110" t="str">
        <f>VLOOKUP(B106,Base!$A$3:$F$994, 2, false)</f>
        <v>.</v>
      </c>
      <c r="F106" s="119"/>
      <c r="G106" s="104"/>
      <c r="H106" s="100"/>
      <c r="I106" s="113">
        <f>VLOOKUP(B106,Base!$A$3:$F$994, 5, false)</f>
        <v>0</v>
      </c>
      <c r="J106" s="114">
        <f t="shared" si="7"/>
        <v>0</v>
      </c>
      <c r="K106" s="115"/>
      <c r="L106" s="110">
        <f>VLOOKUP(M106,Base!$A$3:$F$994, 6, false)</f>
        <v>0</v>
      </c>
      <c r="M106" s="111" t="s">
        <v>6</v>
      </c>
      <c r="N106" s="3"/>
      <c r="O106" s="120"/>
      <c r="P106" s="110" t="str">
        <f>VLOOKUP(M106,Base!$A$3:$F$994, 2, false)</f>
        <v>.</v>
      </c>
      <c r="Q106" s="119"/>
      <c r="R106" s="104"/>
      <c r="S106" s="100"/>
      <c r="T106" s="113">
        <f>VLOOKUP(M106,Base!$A$3:$F$994, 5, false)</f>
        <v>0</v>
      </c>
      <c r="U106" s="114">
        <f t="shared" si="8"/>
        <v>0</v>
      </c>
      <c r="V106" s="115"/>
      <c r="W106" s="110">
        <f>VLOOKUP(X106,Base!$A$3:$F$994, 6, false)</f>
        <v>0</v>
      </c>
      <c r="X106" s="111" t="s">
        <v>6</v>
      </c>
      <c r="Y106" s="3"/>
      <c r="Z106" s="120"/>
      <c r="AA106" s="110" t="str">
        <f>VLOOKUP(X106,Base!$A$3:$F$994, 2, false)</f>
        <v>.</v>
      </c>
      <c r="AB106" s="119"/>
      <c r="AC106" s="104"/>
      <c r="AD106" s="100"/>
      <c r="AE106" s="113">
        <f>VLOOKUP(X106,Base!$A$3:$F$994, 5, false)</f>
        <v>0</v>
      </c>
      <c r="AF106" s="114">
        <f t="shared" si="9"/>
        <v>0</v>
      </c>
      <c r="AG106" s="115"/>
    </row>
    <row r="107">
      <c r="A107" s="110">
        <f>VLOOKUP(B107,Base!$A$3:$F$994, 6, false)</f>
        <v>0</v>
      </c>
      <c r="B107" s="111" t="s">
        <v>6</v>
      </c>
      <c r="C107" s="3"/>
      <c r="D107" s="120"/>
      <c r="E107" s="110" t="str">
        <f>VLOOKUP(B107,Base!$A$3:$F$994, 2, false)</f>
        <v>.</v>
      </c>
      <c r="F107" s="119"/>
      <c r="G107" s="104"/>
      <c r="H107" s="100"/>
      <c r="I107" s="113">
        <f>VLOOKUP(B107,Base!$A$3:$F$994, 5, false)</f>
        <v>0</v>
      </c>
      <c r="J107" s="114">
        <f t="shared" si="7"/>
        <v>0</v>
      </c>
      <c r="K107" s="115"/>
      <c r="L107" s="110">
        <f>VLOOKUP(M107,Base!$A$3:$F$994, 6, false)</f>
        <v>0</v>
      </c>
      <c r="M107" s="111" t="s">
        <v>6</v>
      </c>
      <c r="N107" s="3"/>
      <c r="O107" s="121"/>
      <c r="P107" s="110" t="str">
        <f>VLOOKUP(M107,Base!$A$3:$F$994, 2, false)</f>
        <v>.</v>
      </c>
      <c r="Q107" s="119"/>
      <c r="R107" s="104"/>
      <c r="S107" s="100"/>
      <c r="T107" s="113">
        <f>VLOOKUP(M107,Base!$A$3:$F$994, 5, false)</f>
        <v>0</v>
      </c>
      <c r="U107" s="114">
        <f t="shared" si="8"/>
        <v>0</v>
      </c>
      <c r="V107" s="115"/>
      <c r="W107" s="110">
        <f>VLOOKUP(X107,Base!$A$3:$F$994, 6, false)</f>
        <v>0</v>
      </c>
      <c r="X107" s="111" t="s">
        <v>6</v>
      </c>
      <c r="Y107" s="3"/>
      <c r="Z107" s="120"/>
      <c r="AA107" s="110" t="str">
        <f>VLOOKUP(X107,Base!$A$3:$F$994, 2, false)</f>
        <v>.</v>
      </c>
      <c r="AB107" s="119"/>
      <c r="AC107" s="104"/>
      <c r="AD107" s="100"/>
      <c r="AE107" s="113">
        <f>VLOOKUP(X107,Base!$A$3:$F$994, 5, false)</f>
        <v>0</v>
      </c>
      <c r="AF107" s="114">
        <f t="shared" si="9"/>
        <v>0</v>
      </c>
      <c r="AG107" s="115"/>
    </row>
    <row r="108">
      <c r="A108" s="110">
        <f>VLOOKUP(B108,Base!$A$3:$F$994, 6, false)</f>
        <v>0</v>
      </c>
      <c r="B108" s="111" t="s">
        <v>6</v>
      </c>
      <c r="C108" s="3"/>
      <c r="D108" s="121"/>
      <c r="E108" s="110" t="str">
        <f>VLOOKUP(B108,Base!$A$3:$F$994, 2, false)</f>
        <v>.</v>
      </c>
      <c r="F108" s="119"/>
      <c r="G108" s="104"/>
      <c r="H108" s="100"/>
      <c r="I108" s="113">
        <f>VLOOKUP(B108,Base!$A$3:$F$994, 5, false)</f>
        <v>0</v>
      </c>
      <c r="J108" s="114">
        <f t="shared" si="7"/>
        <v>0</v>
      </c>
      <c r="K108" s="115"/>
      <c r="L108" s="110">
        <f>VLOOKUP(M108,Base!$A$3:$F$994, 6, false)</f>
        <v>0</v>
      </c>
      <c r="M108" s="111" t="s">
        <v>6</v>
      </c>
      <c r="N108" s="3"/>
      <c r="O108" s="120"/>
      <c r="P108" s="110" t="str">
        <f>VLOOKUP(M108,Base!$A$3:$F$994, 2, false)</f>
        <v>.</v>
      </c>
      <c r="Q108" s="119"/>
      <c r="R108" s="104"/>
      <c r="S108" s="100"/>
      <c r="T108" s="113">
        <f>VLOOKUP(M108,Base!$A$3:$F$994, 5, false)</f>
        <v>0</v>
      </c>
      <c r="U108" s="114">
        <f t="shared" si="8"/>
        <v>0</v>
      </c>
      <c r="V108" s="115"/>
      <c r="W108" s="110">
        <f>VLOOKUP(X108,Base!$A$3:$F$994, 6, false)</f>
        <v>0</v>
      </c>
      <c r="X108" s="111" t="s">
        <v>6</v>
      </c>
      <c r="Y108" s="3"/>
      <c r="Z108" s="120"/>
      <c r="AA108" s="110" t="str">
        <f>VLOOKUP(X108,Base!$A$3:$F$994, 2, false)</f>
        <v>.</v>
      </c>
      <c r="AB108" s="119"/>
      <c r="AC108" s="104"/>
      <c r="AD108" s="100"/>
      <c r="AE108" s="113">
        <f>VLOOKUP(X108,Base!$A$3:$F$994, 5, false)</f>
        <v>0</v>
      </c>
      <c r="AF108" s="114">
        <f t="shared" si="9"/>
        <v>0</v>
      </c>
      <c r="AG108" s="115"/>
    </row>
    <row r="109">
      <c r="A109" s="110">
        <f>VLOOKUP(B109,Base!$A$3:$F$994, 6, false)</f>
        <v>0</v>
      </c>
      <c r="B109" s="111" t="s">
        <v>6</v>
      </c>
      <c r="C109" s="3"/>
      <c r="D109" s="122"/>
      <c r="E109" s="110" t="str">
        <f>VLOOKUP(B109,Base!$A$3:$F$994, 2, false)</f>
        <v>.</v>
      </c>
      <c r="F109" s="119"/>
      <c r="G109" s="104"/>
      <c r="H109" s="100"/>
      <c r="I109" s="113">
        <f>VLOOKUP(B109,Base!$A$3:$F$994, 5, false)</f>
        <v>0</v>
      </c>
      <c r="J109" s="114">
        <f t="shared" si="7"/>
        <v>0</v>
      </c>
      <c r="K109" s="115"/>
      <c r="L109" s="110">
        <f>VLOOKUP(M109,Base!$A$3:$F$994, 6, false)</f>
        <v>0</v>
      </c>
      <c r="M109" s="111" t="s">
        <v>6</v>
      </c>
      <c r="N109" s="3"/>
      <c r="O109" s="122"/>
      <c r="P109" s="110" t="str">
        <f>VLOOKUP(M109,Base!$A$3:$F$994, 2, false)</f>
        <v>.</v>
      </c>
      <c r="Q109" s="119"/>
      <c r="R109" s="104"/>
      <c r="S109" s="100"/>
      <c r="T109" s="113">
        <f>VLOOKUP(M109,Base!$A$3:$F$994, 5, false)</f>
        <v>0</v>
      </c>
      <c r="U109" s="114">
        <f t="shared" si="8"/>
        <v>0</v>
      </c>
      <c r="V109" s="115"/>
      <c r="W109" s="110">
        <f>VLOOKUP(X109,Base!$A$3:$F$994, 6, false)</f>
        <v>0</v>
      </c>
      <c r="X109" s="111" t="s">
        <v>6</v>
      </c>
      <c r="Y109" s="3"/>
      <c r="Z109" s="122"/>
      <c r="AA109" s="110" t="str">
        <f>VLOOKUP(X109,Base!$A$3:$F$994, 2, false)</f>
        <v>.</v>
      </c>
      <c r="AB109" s="119"/>
      <c r="AC109" s="104"/>
      <c r="AD109" s="100"/>
      <c r="AE109" s="113">
        <f>VLOOKUP(X109,Base!$A$3:$F$994, 5, false)</f>
        <v>0</v>
      </c>
      <c r="AF109" s="114">
        <f t="shared" si="9"/>
        <v>0</v>
      </c>
      <c r="AG109" s="115"/>
    </row>
    <row r="110">
      <c r="A110" s="110">
        <f>VLOOKUP(B110,Base!$A$3:$F$994, 6, false)</f>
        <v>0</v>
      </c>
      <c r="B110" s="111" t="s">
        <v>6</v>
      </c>
      <c r="C110" s="3"/>
      <c r="D110" s="123"/>
      <c r="E110" s="110" t="str">
        <f>VLOOKUP(B110,Base!$A$3:$F$994, 2, false)</f>
        <v>.</v>
      </c>
      <c r="F110" s="119"/>
      <c r="G110" s="104"/>
      <c r="H110" s="100"/>
      <c r="I110" s="113">
        <f>VLOOKUP(B110,Base!$A$3:$F$994, 5, false)</f>
        <v>0</v>
      </c>
      <c r="J110" s="114">
        <f t="shared" si="7"/>
        <v>0</v>
      </c>
      <c r="K110" s="115"/>
      <c r="L110" s="110">
        <f>VLOOKUP(M110,Base!$A$3:$F$994, 6, false)</f>
        <v>0</v>
      </c>
      <c r="M110" s="111" t="s">
        <v>6</v>
      </c>
      <c r="N110" s="3"/>
      <c r="O110" s="123"/>
      <c r="P110" s="110" t="str">
        <f>VLOOKUP(M110,Base!$A$3:$F$994, 2, false)</f>
        <v>.</v>
      </c>
      <c r="Q110" s="119"/>
      <c r="R110" s="104"/>
      <c r="S110" s="100"/>
      <c r="T110" s="113">
        <f>VLOOKUP(M110,Base!$A$3:$F$994, 5, false)</f>
        <v>0</v>
      </c>
      <c r="U110" s="114">
        <f t="shared" si="8"/>
        <v>0</v>
      </c>
      <c r="V110" s="115"/>
      <c r="W110" s="110">
        <f>VLOOKUP(X110,Base!$A$3:$F$994, 6, false)</f>
        <v>0</v>
      </c>
      <c r="X110" s="111" t="s">
        <v>6</v>
      </c>
      <c r="Y110" s="3"/>
      <c r="Z110" s="123"/>
      <c r="AA110" s="110" t="str">
        <f>VLOOKUP(X110,Base!$A$3:$F$994, 2, false)</f>
        <v>.</v>
      </c>
      <c r="AB110" s="119"/>
      <c r="AC110" s="104"/>
      <c r="AD110" s="100"/>
      <c r="AE110" s="113">
        <f>VLOOKUP(X110,Base!$A$3:$F$994, 5, false)</f>
        <v>0</v>
      </c>
      <c r="AF110" s="114">
        <f t="shared" si="9"/>
        <v>0</v>
      </c>
      <c r="AG110" s="115"/>
    </row>
    <row r="111">
      <c r="A111" s="126" t="s">
        <v>717</v>
      </c>
      <c r="B111" s="104"/>
      <c r="C111" s="104"/>
      <c r="D111" s="104"/>
      <c r="E111" s="104"/>
      <c r="F111" s="104"/>
      <c r="G111" s="104"/>
      <c r="H111" s="100"/>
      <c r="I111" s="90" t="s">
        <v>716</v>
      </c>
      <c r="J111" s="125">
        <f>SUM(J93:J110)</f>
        <v>0</v>
      </c>
      <c r="K111" s="109"/>
      <c r="L111" s="126" t="s">
        <v>717</v>
      </c>
      <c r="M111" s="104"/>
      <c r="N111" s="104"/>
      <c r="O111" s="104"/>
      <c r="P111" s="104"/>
      <c r="Q111" s="104"/>
      <c r="R111" s="104"/>
      <c r="S111" s="100"/>
      <c r="T111" s="90" t="s">
        <v>716</v>
      </c>
      <c r="U111" s="125">
        <f>SUM(U93:U110)</f>
        <v>0</v>
      </c>
      <c r="V111" s="109"/>
      <c r="W111" s="126" t="s">
        <v>717</v>
      </c>
      <c r="X111" s="104"/>
      <c r="Y111" s="104"/>
      <c r="Z111" s="104"/>
      <c r="AA111" s="104"/>
      <c r="AB111" s="104"/>
      <c r="AC111" s="104"/>
      <c r="AD111" s="100"/>
      <c r="AE111" s="90" t="s">
        <v>716</v>
      </c>
      <c r="AF111" s="125">
        <f>SUM(AF93:AF110)</f>
        <v>0</v>
      </c>
      <c r="AG111" s="109"/>
    </row>
    <row r="112">
      <c r="A112" s="127"/>
      <c r="B112" s="104"/>
      <c r="C112" s="104"/>
      <c r="D112" s="104"/>
      <c r="E112" s="104"/>
      <c r="F112" s="104"/>
      <c r="G112" s="104"/>
      <c r="H112" s="100"/>
      <c r="I112" s="90" t="s">
        <v>718</v>
      </c>
      <c r="J112" s="128" t="str">
        <f>J111/E91</f>
        <v>#DIV/0!</v>
      </c>
      <c r="K112" s="129"/>
      <c r="L112" s="127"/>
      <c r="M112" s="104"/>
      <c r="N112" s="104"/>
      <c r="O112" s="104"/>
      <c r="P112" s="104"/>
      <c r="Q112" s="104"/>
      <c r="R112" s="104"/>
      <c r="S112" s="100"/>
      <c r="T112" s="90" t="s">
        <v>718</v>
      </c>
      <c r="U112" s="128" t="str">
        <f>U111/P91</f>
        <v>#DIV/0!</v>
      </c>
      <c r="V112" s="129"/>
      <c r="W112" s="127"/>
      <c r="X112" s="104"/>
      <c r="Y112" s="104"/>
      <c r="Z112" s="104"/>
      <c r="AA112" s="104"/>
      <c r="AB112" s="104"/>
      <c r="AC112" s="104"/>
      <c r="AD112" s="100"/>
      <c r="AE112" s="90" t="s">
        <v>718</v>
      </c>
      <c r="AF112" s="128" t="str">
        <f>AF111/AA91</f>
        <v>#DIV/0!</v>
      </c>
      <c r="AG112" s="129"/>
    </row>
    <row r="113">
      <c r="A113" s="127"/>
      <c r="B113" s="104"/>
      <c r="C113" s="104"/>
      <c r="D113" s="104"/>
      <c r="E113" s="104"/>
      <c r="F113" s="104"/>
      <c r="G113" s="104"/>
      <c r="H113" s="100"/>
      <c r="I113" s="90" t="s">
        <v>719</v>
      </c>
      <c r="J113" s="130">
        <v>0.05</v>
      </c>
      <c r="K113" s="129"/>
      <c r="L113" s="127"/>
      <c r="M113" s="104"/>
      <c r="N113" s="104"/>
      <c r="O113" s="104"/>
      <c r="P113" s="104"/>
      <c r="Q113" s="104"/>
      <c r="R113" s="104"/>
      <c r="S113" s="100"/>
      <c r="T113" s="90" t="s">
        <v>719</v>
      </c>
      <c r="U113" s="130">
        <v>0.05</v>
      </c>
      <c r="V113" s="129"/>
      <c r="W113" s="127"/>
      <c r="X113" s="104"/>
      <c r="Y113" s="104"/>
      <c r="Z113" s="104"/>
      <c r="AA113" s="104"/>
      <c r="AB113" s="104"/>
      <c r="AC113" s="104"/>
      <c r="AD113" s="100"/>
      <c r="AE113" s="90" t="s">
        <v>719</v>
      </c>
      <c r="AF113" s="130">
        <v>0.05</v>
      </c>
      <c r="AG113" s="129"/>
    </row>
    <row r="114">
      <c r="A114" s="127"/>
      <c r="B114" s="104"/>
      <c r="C114" s="104"/>
      <c r="D114" s="104"/>
      <c r="E114" s="104"/>
      <c r="F114" s="104"/>
      <c r="G114" s="104"/>
      <c r="H114" s="100"/>
      <c r="I114" s="90" t="s">
        <v>720</v>
      </c>
      <c r="J114" s="128" t="str">
        <f>J112+(J112*J113)</f>
        <v>#DIV/0!</v>
      </c>
      <c r="K114" s="129"/>
      <c r="L114" s="127"/>
      <c r="M114" s="104"/>
      <c r="N114" s="104"/>
      <c r="O114" s="104"/>
      <c r="P114" s="104"/>
      <c r="Q114" s="104"/>
      <c r="R114" s="104"/>
      <c r="S114" s="100"/>
      <c r="T114" s="90" t="s">
        <v>720</v>
      </c>
      <c r="U114" s="128" t="str">
        <f>U112+(U112*U113)</f>
        <v>#DIV/0!</v>
      </c>
      <c r="V114" s="129"/>
      <c r="W114" s="127"/>
      <c r="X114" s="104"/>
      <c r="Y114" s="104"/>
      <c r="Z114" s="104"/>
      <c r="AA114" s="104"/>
      <c r="AB114" s="104"/>
      <c r="AC114" s="104"/>
      <c r="AD114" s="100"/>
      <c r="AE114" s="90" t="s">
        <v>720</v>
      </c>
      <c r="AF114" s="128" t="str">
        <f>AF112+(AF112*AF113)</f>
        <v>#DIV/0!</v>
      </c>
      <c r="AG114" s="129"/>
    </row>
    <row r="115">
      <c r="A115" s="127"/>
      <c r="B115" s="104"/>
      <c r="C115" s="104"/>
      <c r="D115" s="104"/>
      <c r="E115" s="104"/>
      <c r="F115" s="104"/>
      <c r="G115" s="104"/>
      <c r="H115" s="100"/>
      <c r="I115" s="90"/>
      <c r="J115" s="128"/>
      <c r="K115" s="129"/>
      <c r="L115" s="127"/>
      <c r="M115" s="104"/>
      <c r="N115" s="104"/>
      <c r="O115" s="104"/>
      <c r="P115" s="104"/>
      <c r="Q115" s="104"/>
      <c r="R115" s="104"/>
      <c r="S115" s="100"/>
      <c r="T115" s="90"/>
      <c r="U115" s="128"/>
      <c r="V115" s="129"/>
      <c r="W115" s="127"/>
      <c r="X115" s="104"/>
      <c r="Y115" s="104"/>
      <c r="Z115" s="104"/>
      <c r="AA115" s="104"/>
      <c r="AB115" s="104"/>
      <c r="AC115" s="104"/>
      <c r="AD115" s="100"/>
      <c r="AE115" s="90"/>
      <c r="AF115" s="128"/>
      <c r="AG115" s="129"/>
    </row>
    <row r="116">
      <c r="A116" s="127"/>
      <c r="B116" s="104"/>
      <c r="C116" s="104"/>
      <c r="D116" s="104"/>
      <c r="E116" s="104"/>
      <c r="F116" s="104"/>
      <c r="G116" s="104"/>
      <c r="H116" s="100"/>
      <c r="I116" s="90"/>
      <c r="J116" s="128"/>
      <c r="K116" s="129"/>
      <c r="L116" s="127"/>
      <c r="M116" s="104"/>
      <c r="N116" s="104"/>
      <c r="O116" s="104"/>
      <c r="P116" s="104"/>
      <c r="Q116" s="104"/>
      <c r="R116" s="104"/>
      <c r="S116" s="100"/>
      <c r="T116" s="90"/>
      <c r="U116" s="128"/>
      <c r="V116" s="129"/>
      <c r="W116" s="127"/>
      <c r="X116" s="104"/>
      <c r="Y116" s="104"/>
      <c r="Z116" s="104"/>
      <c r="AA116" s="104"/>
      <c r="AB116" s="104"/>
      <c r="AC116" s="104"/>
      <c r="AD116" s="100"/>
      <c r="AE116" s="90"/>
      <c r="AF116" s="128"/>
      <c r="AG116" s="129"/>
    </row>
    <row r="117">
      <c r="A117" s="127"/>
      <c r="B117" s="104"/>
      <c r="C117" s="104"/>
      <c r="D117" s="104"/>
      <c r="E117" s="104"/>
      <c r="F117" s="104"/>
      <c r="G117" s="104"/>
      <c r="H117" s="100"/>
      <c r="I117" s="90"/>
      <c r="J117" s="128"/>
      <c r="K117" s="129"/>
      <c r="L117" s="127"/>
      <c r="M117" s="104"/>
      <c r="N117" s="104"/>
      <c r="O117" s="104"/>
      <c r="P117" s="104"/>
      <c r="Q117" s="104"/>
      <c r="R117" s="104"/>
      <c r="S117" s="100"/>
      <c r="T117" s="90"/>
      <c r="U117" s="128"/>
      <c r="V117" s="129"/>
      <c r="W117" s="127"/>
      <c r="X117" s="104"/>
      <c r="Y117" s="104"/>
      <c r="Z117" s="104"/>
      <c r="AA117" s="104"/>
      <c r="AB117" s="104"/>
      <c r="AC117" s="104"/>
      <c r="AD117" s="100"/>
      <c r="AE117" s="90"/>
      <c r="AF117" s="128"/>
      <c r="AG117" s="129"/>
    </row>
    <row r="118">
      <c r="A118" s="127"/>
      <c r="B118" s="104"/>
      <c r="C118" s="104"/>
      <c r="D118" s="104"/>
      <c r="E118" s="104"/>
      <c r="F118" s="104"/>
      <c r="G118" s="104"/>
      <c r="H118" s="100"/>
      <c r="I118" s="131"/>
      <c r="J118" s="3"/>
      <c r="K118" s="129"/>
      <c r="L118" s="127"/>
      <c r="M118" s="104"/>
      <c r="N118" s="104"/>
      <c r="O118" s="104"/>
      <c r="P118" s="104"/>
      <c r="Q118" s="104"/>
      <c r="R118" s="104"/>
      <c r="S118" s="100"/>
      <c r="T118" s="131"/>
      <c r="U118" s="3"/>
      <c r="V118" s="129"/>
      <c r="W118" s="127"/>
      <c r="X118" s="104"/>
      <c r="Y118" s="104"/>
      <c r="Z118" s="104"/>
      <c r="AA118" s="104"/>
      <c r="AB118" s="104"/>
      <c r="AC118" s="104"/>
      <c r="AD118" s="100"/>
      <c r="AE118" s="131"/>
      <c r="AF118" s="3"/>
      <c r="AG118" s="129"/>
    </row>
    <row r="119">
      <c r="A119" s="132"/>
      <c r="B119" s="2"/>
      <c r="C119" s="2"/>
      <c r="D119" s="2"/>
      <c r="E119" s="2"/>
      <c r="F119" s="2"/>
      <c r="G119" s="2"/>
      <c r="H119" s="3"/>
      <c r="I119" s="90"/>
      <c r="J119" s="133"/>
      <c r="K119" s="134"/>
      <c r="L119" s="132"/>
      <c r="M119" s="2"/>
      <c r="N119" s="2"/>
      <c r="O119" s="2"/>
      <c r="P119" s="2"/>
      <c r="Q119" s="2"/>
      <c r="R119" s="2"/>
      <c r="S119" s="3"/>
      <c r="T119" s="90"/>
      <c r="U119" s="133"/>
      <c r="V119" s="134"/>
      <c r="W119" s="132"/>
      <c r="X119" s="2"/>
      <c r="Y119" s="2"/>
      <c r="Z119" s="2"/>
      <c r="AA119" s="2"/>
      <c r="AB119" s="2"/>
      <c r="AC119" s="2"/>
      <c r="AD119" s="3"/>
      <c r="AE119" s="90"/>
      <c r="AF119" s="133"/>
      <c r="AG119" s="134"/>
    </row>
    <row r="120">
      <c r="A120" s="126" t="s">
        <v>721</v>
      </c>
      <c r="B120" s="104"/>
      <c r="C120" s="104"/>
      <c r="D120" s="104"/>
      <c r="E120" s="104"/>
      <c r="F120" s="104"/>
      <c r="G120" s="104"/>
      <c r="H120" s="100"/>
      <c r="I120" s="90"/>
      <c r="J120" s="125"/>
      <c r="K120" s="109"/>
      <c r="L120" s="126" t="s">
        <v>721</v>
      </c>
      <c r="M120" s="104"/>
      <c r="N120" s="104"/>
      <c r="O120" s="104"/>
      <c r="P120" s="104"/>
      <c r="Q120" s="104"/>
      <c r="R120" s="104"/>
      <c r="S120" s="100"/>
      <c r="T120" s="90"/>
      <c r="U120" s="125"/>
      <c r="V120" s="109"/>
      <c r="W120" s="126" t="s">
        <v>721</v>
      </c>
      <c r="X120" s="104"/>
      <c r="Y120" s="104"/>
      <c r="Z120" s="104"/>
      <c r="AA120" s="104"/>
      <c r="AB120" s="104"/>
      <c r="AC120" s="104"/>
      <c r="AD120" s="100"/>
      <c r="AE120" s="90"/>
      <c r="AF120" s="125"/>
      <c r="AG120" s="109"/>
    </row>
    <row r="121">
      <c r="A121" s="127"/>
      <c r="B121" s="104"/>
      <c r="C121" s="104"/>
      <c r="D121" s="104"/>
      <c r="E121" s="104"/>
      <c r="F121" s="104"/>
      <c r="G121" s="104"/>
      <c r="H121" s="100"/>
      <c r="I121" s="90"/>
      <c r="J121" s="128"/>
      <c r="K121" s="129"/>
      <c r="L121" s="127"/>
      <c r="M121" s="104"/>
      <c r="N121" s="104"/>
      <c r="O121" s="104"/>
      <c r="P121" s="104"/>
      <c r="Q121" s="104"/>
      <c r="R121" s="104"/>
      <c r="S121" s="100"/>
      <c r="T121" s="90"/>
      <c r="U121" s="128"/>
      <c r="V121" s="129"/>
      <c r="W121" s="127"/>
      <c r="X121" s="104"/>
      <c r="Y121" s="104"/>
      <c r="Z121" s="104"/>
      <c r="AA121" s="104"/>
      <c r="AB121" s="104"/>
      <c r="AC121" s="104"/>
      <c r="AD121" s="100"/>
      <c r="AE121" s="90"/>
      <c r="AF121" s="128"/>
      <c r="AG121" s="129"/>
    </row>
    <row r="122">
      <c r="A122" s="135"/>
      <c r="B122" s="104"/>
      <c r="C122" s="104"/>
      <c r="D122" s="104"/>
      <c r="E122" s="104"/>
      <c r="F122" s="104"/>
      <c r="G122" s="104"/>
      <c r="H122" s="100"/>
      <c r="I122" s="90"/>
      <c r="J122" s="136"/>
      <c r="K122" s="137"/>
      <c r="L122" s="135"/>
      <c r="M122" s="104"/>
      <c r="N122" s="104"/>
      <c r="O122" s="104"/>
      <c r="P122" s="104"/>
      <c r="Q122" s="104"/>
      <c r="R122" s="104"/>
      <c r="S122" s="100"/>
      <c r="T122" s="90"/>
      <c r="U122" s="136"/>
      <c r="V122" s="137"/>
      <c r="W122" s="135"/>
      <c r="X122" s="104"/>
      <c r="Y122" s="104"/>
      <c r="Z122" s="104"/>
      <c r="AA122" s="104"/>
      <c r="AB122" s="104"/>
      <c r="AC122" s="104"/>
      <c r="AD122" s="100"/>
      <c r="AE122" s="90"/>
      <c r="AF122" s="136"/>
      <c r="AG122" s="137"/>
    </row>
    <row r="123">
      <c r="A123" s="138"/>
      <c r="I123" s="90"/>
      <c r="J123" s="139"/>
      <c r="K123" s="140"/>
      <c r="L123" s="138"/>
      <c r="T123" s="90"/>
      <c r="U123" s="139"/>
      <c r="V123" s="140"/>
      <c r="W123" s="138"/>
      <c r="AE123" s="90"/>
      <c r="AF123" s="139"/>
      <c r="AG123" s="140"/>
    </row>
    <row r="124">
      <c r="A124" s="141" t="s">
        <v>722</v>
      </c>
      <c r="B124" s="2"/>
      <c r="C124" s="2"/>
      <c r="D124" s="2"/>
      <c r="E124" s="2"/>
      <c r="F124" s="2"/>
      <c r="G124" s="2"/>
      <c r="H124" s="3"/>
      <c r="I124" s="81"/>
      <c r="J124" s="142"/>
      <c r="K124" s="109"/>
      <c r="L124" s="141" t="s">
        <v>722</v>
      </c>
      <c r="M124" s="2"/>
      <c r="N124" s="2"/>
      <c r="O124" s="2"/>
      <c r="P124" s="2"/>
      <c r="Q124" s="2"/>
      <c r="R124" s="2"/>
      <c r="S124" s="3"/>
      <c r="T124" s="81"/>
      <c r="U124" s="142"/>
      <c r="V124" s="109"/>
      <c r="W124" s="141" t="s">
        <v>722</v>
      </c>
      <c r="X124" s="2"/>
      <c r="Y124" s="2"/>
      <c r="Z124" s="2"/>
      <c r="AA124" s="2"/>
      <c r="AB124" s="2"/>
      <c r="AC124" s="2"/>
      <c r="AD124" s="3"/>
      <c r="AE124" s="81"/>
      <c r="AF124" s="142"/>
      <c r="AG124" s="109"/>
    </row>
    <row r="125">
      <c r="A125" s="135"/>
      <c r="B125" s="104"/>
      <c r="C125" s="104"/>
      <c r="D125" s="104"/>
      <c r="E125" s="104"/>
      <c r="F125" s="104"/>
      <c r="G125" s="104"/>
      <c r="H125" s="100"/>
      <c r="I125" s="81"/>
      <c r="J125" s="143"/>
      <c r="K125" s="137"/>
      <c r="L125" s="135"/>
      <c r="M125" s="104"/>
      <c r="N125" s="104"/>
      <c r="O125" s="104"/>
      <c r="P125" s="104"/>
      <c r="Q125" s="104"/>
      <c r="R125" s="104"/>
      <c r="S125" s="100"/>
      <c r="T125" s="81"/>
      <c r="U125" s="143"/>
      <c r="V125" s="137"/>
      <c r="W125" s="135"/>
      <c r="X125" s="104"/>
      <c r="Y125" s="104"/>
      <c r="Z125" s="104"/>
      <c r="AA125" s="104"/>
      <c r="AB125" s="104"/>
      <c r="AC125" s="104"/>
      <c r="AD125" s="100"/>
      <c r="AE125" s="81"/>
      <c r="AF125" s="143"/>
      <c r="AG125" s="137"/>
    </row>
    <row r="126">
      <c r="A126" s="135"/>
      <c r="B126" s="104"/>
      <c r="C126" s="104"/>
      <c r="D126" s="104"/>
      <c r="E126" s="104"/>
      <c r="F126" s="104"/>
      <c r="G126" s="104"/>
      <c r="H126" s="100"/>
      <c r="I126" s="81"/>
      <c r="J126" s="143"/>
      <c r="K126" s="137"/>
      <c r="L126" s="135"/>
      <c r="M126" s="104"/>
      <c r="N126" s="104"/>
      <c r="O126" s="104"/>
      <c r="P126" s="104"/>
      <c r="Q126" s="104"/>
      <c r="R126" s="104"/>
      <c r="S126" s="100"/>
      <c r="T126" s="81"/>
      <c r="U126" s="143"/>
      <c r="V126" s="137"/>
      <c r="W126" s="135"/>
      <c r="X126" s="104"/>
      <c r="Y126" s="104"/>
      <c r="Z126" s="104"/>
      <c r="AA126" s="104"/>
      <c r="AB126" s="104"/>
      <c r="AC126" s="104"/>
      <c r="AD126" s="100"/>
      <c r="AE126" s="81"/>
      <c r="AF126" s="143"/>
      <c r="AG126" s="137"/>
    </row>
    <row r="127">
      <c r="A127" s="135"/>
      <c r="B127" s="104"/>
      <c r="C127" s="104"/>
      <c r="D127" s="104"/>
      <c r="E127" s="104"/>
      <c r="F127" s="104"/>
      <c r="G127" s="104"/>
      <c r="H127" s="100"/>
      <c r="I127" s="81"/>
      <c r="J127" s="143"/>
      <c r="K127" s="137"/>
      <c r="L127" s="135"/>
      <c r="M127" s="104"/>
      <c r="N127" s="104"/>
      <c r="O127" s="104"/>
      <c r="P127" s="104"/>
      <c r="Q127" s="104"/>
      <c r="R127" s="104"/>
      <c r="S127" s="100"/>
      <c r="T127" s="81"/>
      <c r="U127" s="143"/>
      <c r="V127" s="137"/>
      <c r="W127" s="135"/>
      <c r="X127" s="104"/>
      <c r="Y127" s="104"/>
      <c r="Z127" s="104"/>
      <c r="AA127" s="104"/>
      <c r="AB127" s="104"/>
      <c r="AC127" s="104"/>
      <c r="AD127" s="100"/>
      <c r="AE127" s="81"/>
      <c r="AF127" s="143"/>
      <c r="AG127" s="137"/>
    </row>
    <row r="128">
      <c r="A128" s="135"/>
      <c r="B128" s="104"/>
      <c r="C128" s="104"/>
      <c r="D128" s="104"/>
      <c r="E128" s="104"/>
      <c r="F128" s="104"/>
      <c r="G128" s="104"/>
      <c r="H128" s="100"/>
      <c r="I128" s="81"/>
      <c r="J128" s="143"/>
      <c r="K128" s="137"/>
      <c r="L128" s="135"/>
      <c r="M128" s="104"/>
      <c r="N128" s="104"/>
      <c r="O128" s="104"/>
      <c r="P128" s="104"/>
      <c r="Q128" s="104"/>
      <c r="R128" s="104"/>
      <c r="S128" s="100"/>
      <c r="T128" s="81"/>
      <c r="U128" s="143"/>
      <c r="V128" s="137"/>
      <c r="W128" s="135"/>
      <c r="X128" s="104"/>
      <c r="Y128" s="104"/>
      <c r="Z128" s="104"/>
      <c r="AA128" s="104"/>
      <c r="AB128" s="104"/>
      <c r="AC128" s="104"/>
      <c r="AD128" s="100"/>
      <c r="AE128" s="81"/>
      <c r="AF128" s="143"/>
      <c r="AG128" s="137"/>
    </row>
    <row r="129">
      <c r="A129" s="135"/>
      <c r="B129" s="104"/>
      <c r="C129" s="104"/>
      <c r="D129" s="104"/>
      <c r="E129" s="104"/>
      <c r="F129" s="104"/>
      <c r="G129" s="104"/>
      <c r="H129" s="100"/>
      <c r="I129" s="81"/>
      <c r="J129" s="143"/>
      <c r="K129" s="137"/>
      <c r="L129" s="135"/>
      <c r="M129" s="104"/>
      <c r="N129" s="104"/>
      <c r="O129" s="104"/>
      <c r="P129" s="104"/>
      <c r="Q129" s="104"/>
      <c r="R129" s="104"/>
      <c r="S129" s="100"/>
      <c r="T129" s="81"/>
      <c r="U129" s="143"/>
      <c r="V129" s="137"/>
      <c r="W129" s="135"/>
      <c r="X129" s="104"/>
      <c r="Y129" s="104"/>
      <c r="Z129" s="104"/>
      <c r="AA129" s="104"/>
      <c r="AB129" s="104"/>
      <c r="AC129" s="104"/>
      <c r="AD129" s="100"/>
      <c r="AE129" s="81"/>
      <c r="AF129" s="143"/>
      <c r="AG129" s="137"/>
    </row>
    <row r="130">
      <c r="A130" s="146"/>
      <c r="B130" s="146"/>
      <c r="C130" s="146"/>
      <c r="D130" s="146"/>
      <c r="E130" s="146"/>
      <c r="F130" s="146"/>
      <c r="G130" s="146"/>
      <c r="H130" s="146"/>
      <c r="I130" s="81"/>
      <c r="J130" s="143"/>
      <c r="K130" s="137"/>
      <c r="L130" s="146"/>
      <c r="M130" s="146"/>
      <c r="N130" s="146"/>
      <c r="O130" s="146"/>
      <c r="P130" s="146"/>
      <c r="Q130" s="146"/>
      <c r="R130" s="146"/>
      <c r="S130" s="146"/>
      <c r="T130" s="81"/>
      <c r="U130" s="143"/>
      <c r="V130" s="137"/>
      <c r="W130" s="146"/>
      <c r="X130" s="146"/>
      <c r="Y130" s="146"/>
      <c r="Z130" s="146"/>
      <c r="AA130" s="146"/>
      <c r="AB130" s="146"/>
      <c r="AC130" s="146"/>
      <c r="AD130" s="146"/>
      <c r="AE130" s="81"/>
      <c r="AF130" s="143"/>
      <c r="AG130" s="137"/>
    </row>
    <row r="131">
      <c r="A131" s="146"/>
      <c r="B131" s="146"/>
      <c r="C131" s="146"/>
      <c r="D131" s="146"/>
      <c r="E131" s="146"/>
      <c r="F131" s="146"/>
      <c r="G131" s="146"/>
      <c r="H131" s="146"/>
      <c r="I131" s="81"/>
      <c r="J131" s="143"/>
      <c r="K131" s="137"/>
      <c r="L131" s="146"/>
      <c r="M131" s="146"/>
      <c r="N131" s="146"/>
      <c r="O131" s="146"/>
      <c r="P131" s="146"/>
      <c r="Q131" s="146"/>
      <c r="R131" s="146"/>
      <c r="S131" s="146"/>
      <c r="T131" s="81"/>
      <c r="U131" s="143"/>
      <c r="V131" s="137"/>
      <c r="W131" s="146"/>
      <c r="X131" s="146"/>
      <c r="Y131" s="146"/>
      <c r="Z131" s="146"/>
      <c r="AA131" s="146"/>
      <c r="AB131" s="146"/>
      <c r="AC131" s="146"/>
      <c r="AD131" s="146"/>
      <c r="AE131" s="81"/>
      <c r="AF131" s="143"/>
      <c r="AG131" s="137"/>
    </row>
    <row r="132">
      <c r="I132" s="87"/>
      <c r="J132" s="88"/>
      <c r="K132" s="89"/>
      <c r="T132" s="90"/>
      <c r="U132" s="88"/>
      <c r="V132" s="89"/>
      <c r="AE132" s="90"/>
      <c r="AF132" s="88"/>
      <c r="AG132" s="89"/>
    </row>
    <row r="133">
      <c r="A133" s="97" t="s">
        <v>701</v>
      </c>
      <c r="B133" s="92"/>
      <c r="C133" s="2"/>
      <c r="D133" s="2"/>
      <c r="E133" s="3"/>
      <c r="F133" s="93" t="s">
        <v>702</v>
      </c>
      <c r="G133" s="98" t="str">
        <f>$G$4</f>
        <v/>
      </c>
      <c r="H133" s="3"/>
      <c r="I133" s="87"/>
      <c r="J133" s="95"/>
      <c r="K133" s="96"/>
      <c r="L133" s="97" t="s">
        <v>701</v>
      </c>
      <c r="M133" s="92"/>
      <c r="N133" s="2"/>
      <c r="O133" s="2"/>
      <c r="P133" s="3"/>
      <c r="Q133" s="93" t="s">
        <v>702</v>
      </c>
      <c r="R133" s="98" t="str">
        <f>$G$4</f>
        <v/>
      </c>
      <c r="S133" s="3"/>
      <c r="T133" s="87"/>
      <c r="U133" s="95"/>
      <c r="V133" s="96"/>
      <c r="W133" s="97" t="s">
        <v>701</v>
      </c>
      <c r="X133" s="92"/>
      <c r="Y133" s="2"/>
      <c r="Z133" s="2"/>
      <c r="AA133" s="3"/>
      <c r="AB133" s="93" t="s">
        <v>702</v>
      </c>
      <c r="AC133" s="98" t="str">
        <f>$G$4</f>
        <v/>
      </c>
      <c r="AD133" s="3"/>
      <c r="AE133" s="87"/>
      <c r="AF133" s="95"/>
      <c r="AG133" s="96"/>
    </row>
    <row r="134">
      <c r="A134" s="91" t="s">
        <v>703</v>
      </c>
      <c r="B134" s="99">
        <v>4.0</v>
      </c>
      <c r="C134" s="100"/>
      <c r="D134" s="101" t="s">
        <v>705</v>
      </c>
      <c r="E134" s="102"/>
      <c r="F134" s="103"/>
      <c r="G134" s="104"/>
      <c r="H134" s="100"/>
      <c r="I134" s="95"/>
      <c r="J134" s="95"/>
      <c r="K134" s="96"/>
      <c r="L134" s="91" t="s">
        <v>703</v>
      </c>
      <c r="M134" s="99"/>
      <c r="N134" s="100"/>
      <c r="O134" s="101" t="s">
        <v>705</v>
      </c>
      <c r="P134" s="102"/>
      <c r="Q134" s="103"/>
      <c r="R134" s="104"/>
      <c r="S134" s="100"/>
      <c r="T134" s="95"/>
      <c r="U134" s="95"/>
      <c r="V134" s="96"/>
      <c r="W134" s="91" t="s">
        <v>703</v>
      </c>
      <c r="X134" s="99"/>
      <c r="Y134" s="100"/>
      <c r="Z134" s="101" t="s">
        <v>705</v>
      </c>
      <c r="AA134" s="102"/>
      <c r="AB134" s="103"/>
      <c r="AC134" s="104"/>
      <c r="AD134" s="100"/>
      <c r="AE134" s="95"/>
      <c r="AF134" s="95"/>
      <c r="AG134" s="96"/>
    </row>
    <row r="135">
      <c r="A135" s="105" t="s">
        <v>707</v>
      </c>
      <c r="B135" s="106" t="s">
        <v>708</v>
      </c>
      <c r="C135" s="100"/>
      <c r="D135" s="107" t="s">
        <v>709</v>
      </c>
      <c r="E135" s="107" t="s">
        <v>710</v>
      </c>
      <c r="F135" s="108" t="s">
        <v>711</v>
      </c>
      <c r="G135" s="104"/>
      <c r="H135" s="100"/>
      <c r="I135" s="95" t="s">
        <v>712</v>
      </c>
      <c r="J135" s="95" t="s">
        <v>713</v>
      </c>
      <c r="K135" s="109"/>
      <c r="L135" s="105" t="s">
        <v>707</v>
      </c>
      <c r="M135" s="106" t="s">
        <v>708</v>
      </c>
      <c r="N135" s="100"/>
      <c r="O135" s="107" t="s">
        <v>709</v>
      </c>
      <c r="P135" s="107" t="s">
        <v>710</v>
      </c>
      <c r="Q135" s="108" t="s">
        <v>711</v>
      </c>
      <c r="R135" s="104"/>
      <c r="S135" s="100"/>
      <c r="T135" s="95" t="s">
        <v>712</v>
      </c>
      <c r="U135" s="95" t="s">
        <v>713</v>
      </c>
      <c r="V135" s="109"/>
      <c r="W135" s="105" t="s">
        <v>707</v>
      </c>
      <c r="X135" s="106" t="s">
        <v>708</v>
      </c>
      <c r="Y135" s="100"/>
      <c r="Z135" s="107" t="s">
        <v>709</v>
      </c>
      <c r="AA135" s="107" t="s">
        <v>710</v>
      </c>
      <c r="AB135" s="108" t="s">
        <v>711</v>
      </c>
      <c r="AC135" s="104"/>
      <c r="AD135" s="100"/>
      <c r="AE135" s="95" t="s">
        <v>712</v>
      </c>
      <c r="AF135" s="95" t="s">
        <v>713</v>
      </c>
      <c r="AG135" s="109"/>
    </row>
    <row r="136">
      <c r="A136" s="110">
        <f>VLOOKUP(B136,Base!$A$3:$F$994, 6, false)</f>
        <v>0</v>
      </c>
      <c r="B136" s="111" t="s">
        <v>6</v>
      </c>
      <c r="C136" s="3"/>
      <c r="D136" s="112"/>
      <c r="E136" s="110" t="str">
        <f>VLOOKUP(B136,Base!$A$3:$F$994, 2, false)</f>
        <v>.</v>
      </c>
      <c r="F136" s="92"/>
      <c r="G136" s="2"/>
      <c r="H136" s="3"/>
      <c r="I136" s="113">
        <f>VLOOKUP(B136,Base!$A$3:$F$994, 5, false)</f>
        <v>0</v>
      </c>
      <c r="J136" s="114">
        <f t="shared" ref="J136:J153" si="10">I136*D136</f>
        <v>0</v>
      </c>
      <c r="K136" s="115"/>
      <c r="L136" s="110">
        <f>VLOOKUP(M136,Base!$A$3:$F$994, 6, false)</f>
        <v>0</v>
      </c>
      <c r="M136" s="111" t="s">
        <v>6</v>
      </c>
      <c r="N136" s="3"/>
      <c r="O136" s="112"/>
      <c r="P136" s="110" t="str">
        <f>VLOOKUP(M136,Base!$A$3:$F$994, 2, false)</f>
        <v>.</v>
      </c>
      <c r="Q136" s="92"/>
      <c r="R136" s="2"/>
      <c r="S136" s="3"/>
      <c r="T136" s="113">
        <f>VLOOKUP(M136,Base!$A$3:$F$994, 5, false)</f>
        <v>0</v>
      </c>
      <c r="U136" s="114">
        <f t="shared" ref="U136:U153" si="11">T136*O136</f>
        <v>0</v>
      </c>
      <c r="V136" s="115"/>
      <c r="W136" s="110">
        <f>VLOOKUP(X136,Base!$A$3:$F$994, 6, false)</f>
        <v>0</v>
      </c>
      <c r="X136" s="111" t="s">
        <v>6</v>
      </c>
      <c r="Y136" s="3"/>
      <c r="Z136" s="112"/>
      <c r="AA136" s="110" t="str">
        <f>VLOOKUP(X136,Base!$A$3:$F$994, 2, false)</f>
        <v>.</v>
      </c>
      <c r="AB136" s="92"/>
      <c r="AC136" s="2"/>
      <c r="AD136" s="3"/>
      <c r="AE136" s="113">
        <f>VLOOKUP(X136,Base!$A$3:$F$994, 5, false)</f>
        <v>0</v>
      </c>
      <c r="AF136" s="114">
        <f t="shared" ref="AF136:AF153" si="12">AE136*Z136</f>
        <v>0</v>
      </c>
      <c r="AG136" s="115"/>
    </row>
    <row r="137">
      <c r="A137" s="110">
        <f>VLOOKUP(B137,Base!$A$3:$F$994, 6, false)</f>
        <v>0</v>
      </c>
      <c r="B137" s="111" t="s">
        <v>6</v>
      </c>
      <c r="C137" s="3"/>
      <c r="D137" s="112"/>
      <c r="E137" s="110" t="str">
        <f>VLOOKUP(B137,Base!$A$3:$F$994, 2, false)</f>
        <v>.</v>
      </c>
      <c r="F137" s="116"/>
      <c r="G137" s="2"/>
      <c r="H137" s="3"/>
      <c r="I137" s="113">
        <f>VLOOKUP(B137,Base!$A$3:$F$994, 5, false)</f>
        <v>0</v>
      </c>
      <c r="J137" s="114">
        <f t="shared" si="10"/>
        <v>0</v>
      </c>
      <c r="K137" s="115"/>
      <c r="L137" s="110">
        <f>VLOOKUP(M137,Base!$A$3:$F$994, 6, false)</f>
        <v>0</v>
      </c>
      <c r="M137" s="111" t="s">
        <v>6</v>
      </c>
      <c r="N137" s="3"/>
      <c r="O137" s="112"/>
      <c r="P137" s="110" t="str">
        <f>VLOOKUP(M137,Base!$A$3:$F$994, 2, false)</f>
        <v>.</v>
      </c>
      <c r="Q137" s="116"/>
      <c r="R137" s="2"/>
      <c r="S137" s="3"/>
      <c r="T137" s="113">
        <f>VLOOKUP(M137,Base!$A$3:$F$994, 5, false)</f>
        <v>0</v>
      </c>
      <c r="U137" s="114">
        <f t="shared" si="11"/>
        <v>0</v>
      </c>
      <c r="V137" s="115"/>
      <c r="W137" s="110">
        <f>VLOOKUP(X137,Base!$A$3:$F$994, 6, false)</f>
        <v>0</v>
      </c>
      <c r="X137" s="111" t="s">
        <v>6</v>
      </c>
      <c r="Y137" s="3"/>
      <c r="Z137" s="112"/>
      <c r="AA137" s="110" t="str">
        <f>VLOOKUP(X137,Base!$A$3:$F$994, 2, false)</f>
        <v>.</v>
      </c>
      <c r="AB137" s="116"/>
      <c r="AC137" s="2"/>
      <c r="AD137" s="3"/>
      <c r="AE137" s="113">
        <f>VLOOKUP(X137,Base!$A$3:$F$994, 5, false)</f>
        <v>0</v>
      </c>
      <c r="AF137" s="114">
        <f t="shared" si="12"/>
        <v>0</v>
      </c>
      <c r="AG137" s="115"/>
    </row>
    <row r="138">
      <c r="A138" s="110">
        <f>VLOOKUP(B138,Base!$A$3:$F$994, 6, false)</f>
        <v>0</v>
      </c>
      <c r="B138" s="111" t="s">
        <v>6</v>
      </c>
      <c r="C138" s="3"/>
      <c r="D138" s="112"/>
      <c r="E138" s="110" t="str">
        <f>VLOOKUP(B138,Base!$A$3:$F$994, 2, false)</f>
        <v>.</v>
      </c>
      <c r="F138" s="116"/>
      <c r="G138" s="2"/>
      <c r="H138" s="3"/>
      <c r="I138" s="113">
        <f>VLOOKUP(B138,Base!$A$3:$F$994, 5, false)</f>
        <v>0</v>
      </c>
      <c r="J138" s="114">
        <f t="shared" si="10"/>
        <v>0</v>
      </c>
      <c r="K138" s="115"/>
      <c r="L138" s="110">
        <f>VLOOKUP(M138,Base!$A$3:$F$994, 6, false)</f>
        <v>0</v>
      </c>
      <c r="M138" s="111" t="s">
        <v>6</v>
      </c>
      <c r="N138" s="3"/>
      <c r="O138" s="112"/>
      <c r="P138" s="110" t="str">
        <f>VLOOKUP(M138,Base!$A$3:$F$994, 2, false)</f>
        <v>.</v>
      </c>
      <c r="Q138" s="116"/>
      <c r="R138" s="2"/>
      <c r="S138" s="3"/>
      <c r="T138" s="113">
        <f>VLOOKUP(M138,Base!$A$3:$F$994, 5, false)</f>
        <v>0</v>
      </c>
      <c r="U138" s="114">
        <f t="shared" si="11"/>
        <v>0</v>
      </c>
      <c r="V138" s="115"/>
      <c r="W138" s="110">
        <f>VLOOKUP(X138,Base!$A$3:$F$994, 6, false)</f>
        <v>0</v>
      </c>
      <c r="X138" s="111" t="s">
        <v>6</v>
      </c>
      <c r="Y138" s="3"/>
      <c r="Z138" s="112"/>
      <c r="AA138" s="110" t="str">
        <f>VLOOKUP(X138,Base!$A$3:$F$994, 2, false)</f>
        <v>.</v>
      </c>
      <c r="AB138" s="116"/>
      <c r="AC138" s="2"/>
      <c r="AD138" s="3"/>
      <c r="AE138" s="113">
        <f>VLOOKUP(X138,Base!$A$3:$F$994, 5, false)</f>
        <v>0</v>
      </c>
      <c r="AF138" s="114">
        <f t="shared" si="12"/>
        <v>0</v>
      </c>
      <c r="AG138" s="115"/>
    </row>
    <row r="139">
      <c r="A139" s="110">
        <f>VLOOKUP(B139,Base!$A$3:$F$994, 6, false)</f>
        <v>0</v>
      </c>
      <c r="B139" s="111" t="s">
        <v>6</v>
      </c>
      <c r="C139" s="3"/>
      <c r="D139" s="112"/>
      <c r="E139" s="110" t="str">
        <f>VLOOKUP(B139,Base!$A$3:$F$994, 2, false)</f>
        <v>.</v>
      </c>
      <c r="F139" s="116"/>
      <c r="G139" s="2"/>
      <c r="H139" s="3"/>
      <c r="I139" s="113">
        <f>VLOOKUP(B139,Base!$A$3:$F$994, 5, false)</f>
        <v>0</v>
      </c>
      <c r="J139" s="114">
        <f t="shared" si="10"/>
        <v>0</v>
      </c>
      <c r="K139" s="115"/>
      <c r="L139" s="110">
        <f>VLOOKUP(M139,Base!$A$3:$F$994, 6, false)</f>
        <v>0</v>
      </c>
      <c r="M139" s="111" t="s">
        <v>6</v>
      </c>
      <c r="N139" s="3"/>
      <c r="O139" s="112"/>
      <c r="P139" s="110" t="str">
        <f>VLOOKUP(M139,Base!$A$3:$F$994, 2, false)</f>
        <v>.</v>
      </c>
      <c r="Q139" s="116"/>
      <c r="R139" s="2"/>
      <c r="S139" s="3"/>
      <c r="T139" s="113">
        <f>VLOOKUP(M139,Base!$A$3:$F$994, 5, false)</f>
        <v>0</v>
      </c>
      <c r="U139" s="114">
        <f t="shared" si="11"/>
        <v>0</v>
      </c>
      <c r="V139" s="115"/>
      <c r="W139" s="110">
        <f>VLOOKUP(X139,Base!$A$3:$F$994, 6, false)</f>
        <v>0</v>
      </c>
      <c r="X139" s="111" t="s">
        <v>6</v>
      </c>
      <c r="Y139" s="3"/>
      <c r="Z139" s="112"/>
      <c r="AA139" s="110" t="str">
        <f>VLOOKUP(X139,Base!$A$3:$F$994, 2, false)</f>
        <v>.</v>
      </c>
      <c r="AB139" s="116"/>
      <c r="AC139" s="2"/>
      <c r="AD139" s="3"/>
      <c r="AE139" s="113">
        <f>VLOOKUP(X139,Base!$A$3:$F$994, 5, false)</f>
        <v>0</v>
      </c>
      <c r="AF139" s="114">
        <f t="shared" si="12"/>
        <v>0</v>
      </c>
      <c r="AG139" s="115"/>
    </row>
    <row r="140">
      <c r="A140" s="110">
        <f>VLOOKUP(B140,Base!$A$3:$F$994, 6, false)</f>
        <v>0</v>
      </c>
      <c r="B140" s="111" t="s">
        <v>6</v>
      </c>
      <c r="C140" s="3"/>
      <c r="D140" s="112"/>
      <c r="E140" s="110" t="str">
        <f>VLOOKUP(B140,Base!$A$3:$F$994, 2, false)</f>
        <v>.</v>
      </c>
      <c r="F140" s="92"/>
      <c r="G140" s="2"/>
      <c r="H140" s="3"/>
      <c r="I140" s="113">
        <f>VLOOKUP(B140,Base!$A$3:$F$994, 5, false)</f>
        <v>0</v>
      </c>
      <c r="J140" s="114">
        <f t="shared" si="10"/>
        <v>0</v>
      </c>
      <c r="K140" s="115"/>
      <c r="L140" s="110">
        <f>VLOOKUP(M140,Base!$A$3:$F$994, 6, false)</f>
        <v>0</v>
      </c>
      <c r="M140" s="111" t="s">
        <v>6</v>
      </c>
      <c r="N140" s="3"/>
      <c r="O140" s="112"/>
      <c r="P140" s="110" t="str">
        <f>VLOOKUP(M140,Base!$A$3:$F$994, 2, false)</f>
        <v>.</v>
      </c>
      <c r="Q140" s="92"/>
      <c r="R140" s="2"/>
      <c r="S140" s="3"/>
      <c r="T140" s="113">
        <f>VLOOKUP(M140,Base!$A$3:$F$994, 5, false)</f>
        <v>0</v>
      </c>
      <c r="U140" s="114">
        <f t="shared" si="11"/>
        <v>0</v>
      </c>
      <c r="V140" s="115"/>
      <c r="W140" s="110">
        <f>VLOOKUP(X140,Base!$A$3:$F$994, 6, false)</f>
        <v>0</v>
      </c>
      <c r="X140" s="111" t="s">
        <v>6</v>
      </c>
      <c r="Y140" s="3"/>
      <c r="Z140" s="112"/>
      <c r="AA140" s="110" t="str">
        <f>VLOOKUP(X140,Base!$A$3:$F$994, 2, false)</f>
        <v>.</v>
      </c>
      <c r="AB140" s="92"/>
      <c r="AC140" s="2"/>
      <c r="AD140" s="3"/>
      <c r="AE140" s="113">
        <f>VLOOKUP(X140,Base!$A$3:$F$994, 5, false)</f>
        <v>0</v>
      </c>
      <c r="AF140" s="114">
        <f t="shared" si="12"/>
        <v>0</v>
      </c>
      <c r="AG140" s="115"/>
    </row>
    <row r="141">
      <c r="A141" s="110">
        <f>VLOOKUP(B141,Base!$A$3:$F$994, 6, false)</f>
        <v>0</v>
      </c>
      <c r="B141" s="111" t="s">
        <v>6</v>
      </c>
      <c r="C141" s="3"/>
      <c r="D141" s="112"/>
      <c r="E141" s="110" t="str">
        <f>VLOOKUP(B141,Base!$A$3:$F$994, 2, false)</f>
        <v>.</v>
      </c>
      <c r="F141" s="92"/>
      <c r="G141" s="2"/>
      <c r="H141" s="3"/>
      <c r="I141" s="113">
        <f>VLOOKUP(B141,Base!$A$3:$F$994, 5, false)</f>
        <v>0</v>
      </c>
      <c r="J141" s="114">
        <f t="shared" si="10"/>
        <v>0</v>
      </c>
      <c r="K141" s="115"/>
      <c r="L141" s="110">
        <f>VLOOKUP(M141,Base!$A$3:$F$994, 6, false)</f>
        <v>0</v>
      </c>
      <c r="M141" s="111" t="s">
        <v>6</v>
      </c>
      <c r="N141" s="3"/>
      <c r="O141" s="112"/>
      <c r="P141" s="110" t="str">
        <f>VLOOKUP(M141,Base!$A$3:$F$994, 2, false)</f>
        <v>.</v>
      </c>
      <c r="Q141" s="92"/>
      <c r="R141" s="2"/>
      <c r="S141" s="3"/>
      <c r="T141" s="113">
        <f>VLOOKUP(M141,Base!$A$3:$F$994, 5, false)</f>
        <v>0</v>
      </c>
      <c r="U141" s="114">
        <f t="shared" si="11"/>
        <v>0</v>
      </c>
      <c r="V141" s="115"/>
      <c r="W141" s="110">
        <f>VLOOKUP(X141,Base!$A$3:$F$994, 6, false)</f>
        <v>0</v>
      </c>
      <c r="X141" s="111" t="s">
        <v>6</v>
      </c>
      <c r="Y141" s="3"/>
      <c r="Z141" s="112"/>
      <c r="AA141" s="110" t="str">
        <f>VLOOKUP(X141,Base!$A$3:$F$994, 2, false)</f>
        <v>.</v>
      </c>
      <c r="AB141" s="92"/>
      <c r="AC141" s="2"/>
      <c r="AD141" s="3"/>
      <c r="AE141" s="113">
        <f>VLOOKUP(X141,Base!$A$3:$F$994, 5, false)</f>
        <v>0</v>
      </c>
      <c r="AF141" s="114">
        <f t="shared" si="12"/>
        <v>0</v>
      </c>
      <c r="AG141" s="115"/>
    </row>
    <row r="142">
      <c r="A142" s="110">
        <f>VLOOKUP(B142,Base!$A$3:$F$994, 6, false)</f>
        <v>0</v>
      </c>
      <c r="B142" s="111" t="s">
        <v>6</v>
      </c>
      <c r="C142" s="3"/>
      <c r="D142" s="112"/>
      <c r="E142" s="110" t="str">
        <f>VLOOKUP(B142,Base!$A$3:$F$994, 2, false)</f>
        <v>.</v>
      </c>
      <c r="F142" s="116"/>
      <c r="G142" s="2"/>
      <c r="H142" s="3"/>
      <c r="I142" s="113">
        <f>VLOOKUP(B142,Base!$A$3:$F$994, 5, false)</f>
        <v>0</v>
      </c>
      <c r="J142" s="114">
        <f t="shared" si="10"/>
        <v>0</v>
      </c>
      <c r="K142" s="115"/>
      <c r="L142" s="110">
        <f>VLOOKUP(M142,Base!$A$3:$F$994, 6, false)</f>
        <v>0</v>
      </c>
      <c r="M142" s="111" t="s">
        <v>6</v>
      </c>
      <c r="N142" s="3"/>
      <c r="O142" s="112"/>
      <c r="P142" s="110" t="str">
        <f>VLOOKUP(M142,Base!$A$3:$F$994, 2, false)</f>
        <v>.</v>
      </c>
      <c r="Q142" s="116"/>
      <c r="R142" s="2"/>
      <c r="S142" s="3"/>
      <c r="T142" s="113">
        <f>VLOOKUP(M142,Base!$A$3:$F$994, 5, false)</f>
        <v>0</v>
      </c>
      <c r="U142" s="114">
        <f t="shared" si="11"/>
        <v>0</v>
      </c>
      <c r="V142" s="115"/>
      <c r="W142" s="110">
        <f>VLOOKUP(X142,Base!$A$3:$F$994, 6, false)</f>
        <v>0</v>
      </c>
      <c r="X142" s="111" t="s">
        <v>6</v>
      </c>
      <c r="Y142" s="3"/>
      <c r="Z142" s="112"/>
      <c r="AA142" s="110" t="str">
        <f>VLOOKUP(X142,Base!$A$3:$F$994, 2, false)</f>
        <v>.</v>
      </c>
      <c r="AB142" s="116"/>
      <c r="AC142" s="2"/>
      <c r="AD142" s="3"/>
      <c r="AE142" s="113">
        <f>VLOOKUP(X142,Base!$A$3:$F$994, 5, false)</f>
        <v>0</v>
      </c>
      <c r="AF142" s="114">
        <f t="shared" si="12"/>
        <v>0</v>
      </c>
      <c r="AG142" s="115"/>
    </row>
    <row r="143">
      <c r="A143" s="110">
        <f>VLOOKUP(B143,Base!$A$3:$F$994, 6, false)</f>
        <v>0</v>
      </c>
      <c r="B143" s="111" t="s">
        <v>6</v>
      </c>
      <c r="C143" s="3"/>
      <c r="D143" s="112"/>
      <c r="E143" s="110" t="str">
        <f>VLOOKUP(B143,Base!$A$3:$F$994, 2, false)</f>
        <v>.</v>
      </c>
      <c r="F143" s="117"/>
      <c r="G143" s="2"/>
      <c r="H143" s="3"/>
      <c r="I143" s="113">
        <f>VLOOKUP(B143,Base!$A$3:$F$994, 5, false)</f>
        <v>0</v>
      </c>
      <c r="J143" s="114">
        <f t="shared" si="10"/>
        <v>0</v>
      </c>
      <c r="K143" s="115"/>
      <c r="L143" s="110">
        <f>VLOOKUP(M143,Base!$A$3:$F$994, 6, false)</f>
        <v>0</v>
      </c>
      <c r="M143" s="111" t="s">
        <v>6</v>
      </c>
      <c r="N143" s="3"/>
      <c r="O143" s="112"/>
      <c r="P143" s="110" t="str">
        <f>VLOOKUP(M143,Base!$A$3:$F$994, 2, false)</f>
        <v>.</v>
      </c>
      <c r="Q143" s="117"/>
      <c r="R143" s="2"/>
      <c r="S143" s="3"/>
      <c r="T143" s="113">
        <f>VLOOKUP(M143,Base!$A$3:$F$994, 5, false)</f>
        <v>0</v>
      </c>
      <c r="U143" s="114">
        <f t="shared" si="11"/>
        <v>0</v>
      </c>
      <c r="V143" s="115"/>
      <c r="W143" s="110">
        <f>VLOOKUP(X143,Base!$A$3:$F$994, 6, false)</f>
        <v>0</v>
      </c>
      <c r="X143" s="111" t="s">
        <v>6</v>
      </c>
      <c r="Y143" s="3"/>
      <c r="Z143" s="112"/>
      <c r="AA143" s="110" t="str">
        <f>VLOOKUP(X143,Base!$A$3:$F$994, 2, false)</f>
        <v>.</v>
      </c>
      <c r="AB143" s="117"/>
      <c r="AC143" s="2"/>
      <c r="AD143" s="3"/>
      <c r="AE143" s="113">
        <f>VLOOKUP(X143,Base!$A$3:$F$994, 5, false)</f>
        <v>0</v>
      </c>
      <c r="AF143" s="114">
        <f t="shared" si="12"/>
        <v>0</v>
      </c>
      <c r="AG143" s="115"/>
    </row>
    <row r="144">
      <c r="A144" s="110">
        <f>VLOOKUP(B144,Base!$A$3:$F$994, 6, false)</f>
        <v>0</v>
      </c>
      <c r="B144" s="111" t="s">
        <v>6</v>
      </c>
      <c r="C144" s="3"/>
      <c r="D144" s="118"/>
      <c r="E144" s="110" t="str">
        <f>VLOOKUP(B144,Base!$A$3:$F$994, 2, false)</f>
        <v>.</v>
      </c>
      <c r="F144" s="117"/>
      <c r="G144" s="2"/>
      <c r="H144" s="3"/>
      <c r="I144" s="113">
        <f>VLOOKUP(B144,Base!$A$3:$F$994, 5, false)</f>
        <v>0</v>
      </c>
      <c r="J144" s="114">
        <f t="shared" si="10"/>
        <v>0</v>
      </c>
      <c r="K144" s="115"/>
      <c r="L144" s="110">
        <f>VLOOKUP(M144,Base!$A$3:$F$994, 6, false)</f>
        <v>0</v>
      </c>
      <c r="M144" s="111" t="s">
        <v>6</v>
      </c>
      <c r="N144" s="3"/>
      <c r="O144" s="118"/>
      <c r="P144" s="110" t="str">
        <f>VLOOKUP(M144,Base!$A$3:$F$994, 2, false)</f>
        <v>.</v>
      </c>
      <c r="Q144" s="117"/>
      <c r="R144" s="2"/>
      <c r="S144" s="3"/>
      <c r="T144" s="113">
        <f>VLOOKUP(M144,Base!$A$3:$F$994, 5, false)</f>
        <v>0</v>
      </c>
      <c r="U144" s="114">
        <f t="shared" si="11"/>
        <v>0</v>
      </c>
      <c r="V144" s="115"/>
      <c r="W144" s="110">
        <f>VLOOKUP(X144,Base!$A$3:$F$994, 6, false)</f>
        <v>0</v>
      </c>
      <c r="X144" s="111" t="s">
        <v>6</v>
      </c>
      <c r="Y144" s="3"/>
      <c r="Z144" s="118"/>
      <c r="AA144" s="110" t="str">
        <f>VLOOKUP(X144,Base!$A$3:$F$994, 2, false)</f>
        <v>.</v>
      </c>
      <c r="AB144" s="117"/>
      <c r="AC144" s="2"/>
      <c r="AD144" s="3"/>
      <c r="AE144" s="113">
        <f>VLOOKUP(X144,Base!$A$3:$F$994, 5, false)</f>
        <v>0</v>
      </c>
      <c r="AF144" s="114">
        <f t="shared" si="12"/>
        <v>0</v>
      </c>
      <c r="AG144" s="115"/>
    </row>
    <row r="145">
      <c r="A145" s="110">
        <f>VLOOKUP(B145,Base!$A$3:$F$994, 6, false)</f>
        <v>0</v>
      </c>
      <c r="B145" s="111" t="s">
        <v>6</v>
      </c>
      <c r="C145" s="3"/>
      <c r="D145" s="112"/>
      <c r="E145" s="110" t="str">
        <f>VLOOKUP(B145,Base!$A$3:$F$994, 2, false)</f>
        <v>.</v>
      </c>
      <c r="F145" s="117"/>
      <c r="G145" s="2"/>
      <c r="H145" s="3"/>
      <c r="I145" s="113">
        <f>VLOOKUP(B145,Base!$A$3:$F$994, 5, false)</f>
        <v>0</v>
      </c>
      <c r="J145" s="114">
        <f t="shared" si="10"/>
        <v>0</v>
      </c>
      <c r="K145" s="115"/>
      <c r="L145" s="110">
        <f>VLOOKUP(M145,Base!$A$3:$F$994, 6, false)</f>
        <v>0</v>
      </c>
      <c r="M145" s="111" t="s">
        <v>6</v>
      </c>
      <c r="N145" s="3"/>
      <c r="O145" s="112"/>
      <c r="P145" s="110" t="str">
        <f>VLOOKUP(M145,Base!$A$3:$F$994, 2, false)</f>
        <v>.</v>
      </c>
      <c r="Q145" s="117"/>
      <c r="R145" s="2"/>
      <c r="S145" s="3"/>
      <c r="T145" s="113">
        <f>VLOOKUP(M145,Base!$A$3:$F$994, 5, false)</f>
        <v>0</v>
      </c>
      <c r="U145" s="114">
        <f t="shared" si="11"/>
        <v>0</v>
      </c>
      <c r="V145" s="115"/>
      <c r="W145" s="110">
        <f>VLOOKUP(X145,Base!$A$3:$F$994, 6, false)</f>
        <v>0</v>
      </c>
      <c r="X145" s="111" t="s">
        <v>6</v>
      </c>
      <c r="Y145" s="3"/>
      <c r="Z145" s="112"/>
      <c r="AA145" s="110" t="str">
        <f>VLOOKUP(X145,Base!$A$3:$F$994, 2, false)</f>
        <v>.</v>
      </c>
      <c r="AB145" s="117"/>
      <c r="AC145" s="2"/>
      <c r="AD145" s="3"/>
      <c r="AE145" s="113">
        <f>VLOOKUP(X145,Base!$A$3:$F$994, 5, false)</f>
        <v>0</v>
      </c>
      <c r="AF145" s="114">
        <f t="shared" si="12"/>
        <v>0</v>
      </c>
      <c r="AG145" s="115"/>
    </row>
    <row r="146">
      <c r="A146" s="110">
        <f>VLOOKUP(B146,Base!$A$3:$F$994, 6, false)</f>
        <v>0</v>
      </c>
      <c r="B146" s="111" t="s">
        <v>6</v>
      </c>
      <c r="C146" s="3"/>
      <c r="D146" s="118"/>
      <c r="E146" s="110" t="str">
        <f>VLOOKUP(B146,Base!$A$3:$F$994, 2, false)</f>
        <v>.</v>
      </c>
      <c r="F146" s="106" t="s">
        <v>714</v>
      </c>
      <c r="G146" s="104"/>
      <c r="H146" s="100"/>
      <c r="I146" s="113">
        <f>VLOOKUP(B146,Base!$A$3:$F$994, 5, false)</f>
        <v>0</v>
      </c>
      <c r="J146" s="114">
        <f t="shared" si="10"/>
        <v>0</v>
      </c>
      <c r="K146" s="115"/>
      <c r="L146" s="110">
        <f>VLOOKUP(M146,Base!$A$3:$F$994, 6, false)</f>
        <v>0</v>
      </c>
      <c r="M146" s="111" t="s">
        <v>6</v>
      </c>
      <c r="N146" s="3"/>
      <c r="O146" s="118"/>
      <c r="P146" s="110" t="str">
        <f>VLOOKUP(M146,Base!$A$3:$F$994, 2, false)</f>
        <v>.</v>
      </c>
      <c r="Q146" s="106" t="s">
        <v>714</v>
      </c>
      <c r="R146" s="104"/>
      <c r="S146" s="100"/>
      <c r="T146" s="113">
        <f>VLOOKUP(M146,Base!$A$3:$F$994, 5, false)</f>
        <v>0</v>
      </c>
      <c r="U146" s="114">
        <f t="shared" si="11"/>
        <v>0</v>
      </c>
      <c r="V146" s="115"/>
      <c r="W146" s="110">
        <f>VLOOKUP(X146,Base!$A$3:$F$994, 6, false)</f>
        <v>0</v>
      </c>
      <c r="X146" s="111" t="s">
        <v>6</v>
      </c>
      <c r="Y146" s="3"/>
      <c r="Z146" s="118"/>
      <c r="AA146" s="110" t="str">
        <f>VLOOKUP(X146,Base!$A$3:$F$994, 2, false)</f>
        <v>.</v>
      </c>
      <c r="AB146" s="106" t="s">
        <v>714</v>
      </c>
      <c r="AC146" s="104"/>
      <c r="AD146" s="100"/>
      <c r="AE146" s="113">
        <f>VLOOKUP(X146,Base!$A$3:$F$994, 5, false)</f>
        <v>0</v>
      </c>
      <c r="AF146" s="114">
        <f t="shared" si="12"/>
        <v>0</v>
      </c>
      <c r="AG146" s="115"/>
    </row>
    <row r="147">
      <c r="A147" s="110">
        <f>VLOOKUP(B147,Base!$A$3:$F$994, 6, false)</f>
        <v>0</v>
      </c>
      <c r="B147" s="111" t="s">
        <v>6</v>
      </c>
      <c r="C147" s="3"/>
      <c r="D147" s="49"/>
      <c r="E147" s="110" t="str">
        <f>VLOOKUP(B147,Base!$A$3:$F$994, 2, false)</f>
        <v>.</v>
      </c>
      <c r="F147" s="119"/>
      <c r="G147" s="104"/>
      <c r="H147" s="100"/>
      <c r="I147" s="113">
        <f>VLOOKUP(B147,Base!$A$3:$F$994, 5, false)</f>
        <v>0</v>
      </c>
      <c r="J147" s="114">
        <f t="shared" si="10"/>
        <v>0</v>
      </c>
      <c r="K147" s="115"/>
      <c r="L147" s="110">
        <f>VLOOKUP(M147,Base!$A$3:$F$994, 6, false)</f>
        <v>0</v>
      </c>
      <c r="M147" s="111" t="s">
        <v>6</v>
      </c>
      <c r="N147" s="3"/>
      <c r="O147" s="49"/>
      <c r="P147" s="110" t="str">
        <f>VLOOKUP(M147,Base!$A$3:$F$994, 2, false)</f>
        <v>.</v>
      </c>
      <c r="Q147" s="119"/>
      <c r="R147" s="104"/>
      <c r="S147" s="100"/>
      <c r="T147" s="113">
        <f>VLOOKUP(M147,Base!$A$3:$F$994, 5, false)</f>
        <v>0</v>
      </c>
      <c r="U147" s="114">
        <f t="shared" si="11"/>
        <v>0</v>
      </c>
      <c r="V147" s="115"/>
      <c r="W147" s="110">
        <f>VLOOKUP(X147,Base!$A$3:$F$994, 6, false)</f>
        <v>0</v>
      </c>
      <c r="X147" s="111" t="s">
        <v>6</v>
      </c>
      <c r="Y147" s="3"/>
      <c r="Z147" s="49"/>
      <c r="AA147" s="110" t="str">
        <f>VLOOKUP(X147,Base!$A$3:$F$994, 2, false)</f>
        <v>.</v>
      </c>
      <c r="AB147" s="119"/>
      <c r="AC147" s="104"/>
      <c r="AD147" s="100"/>
      <c r="AE147" s="113">
        <f>VLOOKUP(X147,Base!$A$3:$F$994, 5, false)</f>
        <v>0</v>
      </c>
      <c r="AF147" s="114">
        <f t="shared" si="12"/>
        <v>0</v>
      </c>
      <c r="AG147" s="115"/>
    </row>
    <row r="148">
      <c r="A148" s="110">
        <f>VLOOKUP(B148,Base!$A$3:$F$994, 6, false)</f>
        <v>0</v>
      </c>
      <c r="B148" s="111" t="s">
        <v>6</v>
      </c>
      <c r="C148" s="3"/>
      <c r="D148" s="49"/>
      <c r="E148" s="110" t="str">
        <f>VLOOKUP(B148,Base!$A$3:$F$994, 2, false)</f>
        <v>.</v>
      </c>
      <c r="F148" s="119"/>
      <c r="G148" s="104"/>
      <c r="H148" s="100"/>
      <c r="I148" s="113">
        <f>VLOOKUP(B148,Base!$A$3:$F$994, 5, false)</f>
        <v>0</v>
      </c>
      <c r="J148" s="114">
        <f t="shared" si="10"/>
        <v>0</v>
      </c>
      <c r="K148" s="115"/>
      <c r="L148" s="110">
        <f>VLOOKUP(M148,Base!$A$3:$F$994, 6, false)</f>
        <v>0</v>
      </c>
      <c r="M148" s="111" t="s">
        <v>6</v>
      </c>
      <c r="N148" s="3"/>
      <c r="O148" s="49"/>
      <c r="P148" s="110" t="str">
        <f>VLOOKUP(M148,Base!$A$3:$F$994, 2, false)</f>
        <v>.</v>
      </c>
      <c r="Q148" s="119"/>
      <c r="R148" s="104"/>
      <c r="S148" s="100"/>
      <c r="T148" s="113">
        <f>VLOOKUP(M148,Base!$A$3:$F$994, 5, false)</f>
        <v>0</v>
      </c>
      <c r="U148" s="114">
        <f t="shared" si="11"/>
        <v>0</v>
      </c>
      <c r="V148" s="115"/>
      <c r="W148" s="110">
        <f>VLOOKUP(X148,Base!$A$3:$F$994, 6, false)</f>
        <v>0</v>
      </c>
      <c r="X148" s="111" t="s">
        <v>6</v>
      </c>
      <c r="Y148" s="3"/>
      <c r="Z148" s="49"/>
      <c r="AA148" s="110" t="str">
        <f>VLOOKUP(X148,Base!$A$3:$F$994, 2, false)</f>
        <v>.</v>
      </c>
      <c r="AB148" s="119"/>
      <c r="AC148" s="104"/>
      <c r="AD148" s="100"/>
      <c r="AE148" s="113">
        <f>VLOOKUP(X148,Base!$A$3:$F$994, 5, false)</f>
        <v>0</v>
      </c>
      <c r="AF148" s="114">
        <f t="shared" si="12"/>
        <v>0</v>
      </c>
      <c r="AG148" s="115"/>
    </row>
    <row r="149">
      <c r="A149" s="110">
        <f>VLOOKUP(B149,Base!$A$3:$F$994, 6, false)</f>
        <v>0</v>
      </c>
      <c r="B149" s="111" t="s">
        <v>6</v>
      </c>
      <c r="C149" s="3"/>
      <c r="D149" s="120"/>
      <c r="E149" s="110" t="str">
        <f>VLOOKUP(B149,Base!$A$3:$F$994, 2, false)</f>
        <v>.</v>
      </c>
      <c r="F149" s="119"/>
      <c r="G149" s="104"/>
      <c r="H149" s="100"/>
      <c r="I149" s="113">
        <f>VLOOKUP(B149,Base!$A$3:$F$994, 5, false)</f>
        <v>0</v>
      </c>
      <c r="J149" s="114">
        <f t="shared" si="10"/>
        <v>0</v>
      </c>
      <c r="K149" s="115"/>
      <c r="L149" s="110">
        <f>VLOOKUP(M149,Base!$A$3:$F$994, 6, false)</f>
        <v>0</v>
      </c>
      <c r="M149" s="111" t="s">
        <v>6</v>
      </c>
      <c r="N149" s="3"/>
      <c r="O149" s="120"/>
      <c r="P149" s="110" t="str">
        <f>VLOOKUP(M149,Base!$A$3:$F$994, 2, false)</f>
        <v>.</v>
      </c>
      <c r="Q149" s="119"/>
      <c r="R149" s="104"/>
      <c r="S149" s="100"/>
      <c r="T149" s="113">
        <f>VLOOKUP(M149,Base!$A$3:$F$994, 5, false)</f>
        <v>0</v>
      </c>
      <c r="U149" s="114">
        <f t="shared" si="11"/>
        <v>0</v>
      </c>
      <c r="V149" s="115"/>
      <c r="W149" s="110">
        <f>VLOOKUP(X149,Base!$A$3:$F$994, 6, false)</f>
        <v>0</v>
      </c>
      <c r="X149" s="111" t="s">
        <v>6</v>
      </c>
      <c r="Y149" s="3"/>
      <c r="Z149" s="120"/>
      <c r="AA149" s="110" t="str">
        <f>VLOOKUP(X149,Base!$A$3:$F$994, 2, false)</f>
        <v>.</v>
      </c>
      <c r="AB149" s="119"/>
      <c r="AC149" s="104"/>
      <c r="AD149" s="100"/>
      <c r="AE149" s="113">
        <f>VLOOKUP(X149,Base!$A$3:$F$994, 5, false)</f>
        <v>0</v>
      </c>
      <c r="AF149" s="114">
        <f t="shared" si="12"/>
        <v>0</v>
      </c>
      <c r="AG149" s="115"/>
    </row>
    <row r="150">
      <c r="A150" s="110">
        <f>VLOOKUP(B150,Base!$A$3:$F$994, 6, false)</f>
        <v>0</v>
      </c>
      <c r="B150" s="111" t="s">
        <v>6</v>
      </c>
      <c r="C150" s="3"/>
      <c r="D150" s="120"/>
      <c r="E150" s="110" t="str">
        <f>VLOOKUP(B150,Base!$A$3:$F$994, 2, false)</f>
        <v>.</v>
      </c>
      <c r="F150" s="119"/>
      <c r="G150" s="104"/>
      <c r="H150" s="100"/>
      <c r="I150" s="113">
        <f>VLOOKUP(B150,Base!$A$3:$F$994, 5, false)</f>
        <v>0</v>
      </c>
      <c r="J150" s="114">
        <f t="shared" si="10"/>
        <v>0</v>
      </c>
      <c r="K150" s="115"/>
      <c r="L150" s="110">
        <f>VLOOKUP(M150,Base!$A$3:$F$994, 6, false)</f>
        <v>0</v>
      </c>
      <c r="M150" s="111" t="s">
        <v>6</v>
      </c>
      <c r="N150" s="3"/>
      <c r="O150" s="121"/>
      <c r="P150" s="110" t="str">
        <f>VLOOKUP(M150,Base!$A$3:$F$994, 2, false)</f>
        <v>.</v>
      </c>
      <c r="Q150" s="119"/>
      <c r="R150" s="104"/>
      <c r="S150" s="100"/>
      <c r="T150" s="113">
        <f>VLOOKUP(M150,Base!$A$3:$F$994, 5, false)</f>
        <v>0</v>
      </c>
      <c r="U150" s="114">
        <f t="shared" si="11"/>
        <v>0</v>
      </c>
      <c r="V150" s="115"/>
      <c r="W150" s="110">
        <f>VLOOKUP(X150,Base!$A$3:$F$994, 6, false)</f>
        <v>0</v>
      </c>
      <c r="X150" s="111" t="s">
        <v>6</v>
      </c>
      <c r="Y150" s="3"/>
      <c r="Z150" s="120"/>
      <c r="AA150" s="110" t="str">
        <f>VLOOKUP(X150,Base!$A$3:$F$994, 2, false)</f>
        <v>.</v>
      </c>
      <c r="AB150" s="119"/>
      <c r="AC150" s="104"/>
      <c r="AD150" s="100"/>
      <c r="AE150" s="113">
        <f>VLOOKUP(X150,Base!$A$3:$F$994, 5, false)</f>
        <v>0</v>
      </c>
      <c r="AF150" s="114">
        <f t="shared" si="12"/>
        <v>0</v>
      </c>
      <c r="AG150" s="115"/>
    </row>
    <row r="151">
      <c r="A151" s="110">
        <f>VLOOKUP(B151,Base!$A$3:$F$994, 6, false)</f>
        <v>0</v>
      </c>
      <c r="B151" s="111" t="s">
        <v>6</v>
      </c>
      <c r="C151" s="3"/>
      <c r="D151" s="121"/>
      <c r="E151" s="110" t="str">
        <f>VLOOKUP(B151,Base!$A$3:$F$994, 2, false)</f>
        <v>.</v>
      </c>
      <c r="F151" s="119"/>
      <c r="G151" s="104"/>
      <c r="H151" s="100"/>
      <c r="I151" s="113">
        <f>VLOOKUP(B151,Base!$A$3:$F$994, 5, false)</f>
        <v>0</v>
      </c>
      <c r="J151" s="114">
        <f t="shared" si="10"/>
        <v>0</v>
      </c>
      <c r="K151" s="115"/>
      <c r="L151" s="110">
        <f>VLOOKUP(M151,Base!$A$3:$F$994, 6, false)</f>
        <v>0</v>
      </c>
      <c r="M151" s="111" t="s">
        <v>6</v>
      </c>
      <c r="N151" s="3"/>
      <c r="O151" s="120"/>
      <c r="P151" s="110" t="str">
        <f>VLOOKUP(M151,Base!$A$3:$F$994, 2, false)</f>
        <v>.</v>
      </c>
      <c r="Q151" s="119"/>
      <c r="R151" s="104"/>
      <c r="S151" s="100"/>
      <c r="T151" s="113">
        <f>VLOOKUP(M151,Base!$A$3:$F$994, 5, false)</f>
        <v>0</v>
      </c>
      <c r="U151" s="114">
        <f t="shared" si="11"/>
        <v>0</v>
      </c>
      <c r="V151" s="115"/>
      <c r="W151" s="110">
        <f>VLOOKUP(X151,Base!$A$3:$F$994, 6, false)</f>
        <v>0</v>
      </c>
      <c r="X151" s="111" t="s">
        <v>6</v>
      </c>
      <c r="Y151" s="3"/>
      <c r="Z151" s="120"/>
      <c r="AA151" s="110" t="str">
        <f>VLOOKUP(X151,Base!$A$3:$F$994, 2, false)</f>
        <v>.</v>
      </c>
      <c r="AB151" s="119"/>
      <c r="AC151" s="104"/>
      <c r="AD151" s="100"/>
      <c r="AE151" s="113">
        <f>VLOOKUP(X151,Base!$A$3:$F$994, 5, false)</f>
        <v>0</v>
      </c>
      <c r="AF151" s="114">
        <f t="shared" si="12"/>
        <v>0</v>
      </c>
      <c r="AG151" s="115"/>
    </row>
    <row r="152">
      <c r="A152" s="110">
        <f>VLOOKUP(B152,Base!$A$3:$F$994, 6, false)</f>
        <v>0</v>
      </c>
      <c r="B152" s="111" t="s">
        <v>6</v>
      </c>
      <c r="C152" s="3"/>
      <c r="D152" s="122"/>
      <c r="E152" s="110" t="str">
        <f>VLOOKUP(B152,Base!$A$3:$F$994, 2, false)</f>
        <v>.</v>
      </c>
      <c r="F152" s="119"/>
      <c r="G152" s="104"/>
      <c r="H152" s="100"/>
      <c r="I152" s="113">
        <f>VLOOKUP(B152,Base!$A$3:$F$994, 5, false)</f>
        <v>0</v>
      </c>
      <c r="J152" s="114">
        <f t="shared" si="10"/>
        <v>0</v>
      </c>
      <c r="K152" s="115"/>
      <c r="L152" s="110">
        <f>VLOOKUP(M152,Base!$A$3:$F$994, 6, false)</f>
        <v>0</v>
      </c>
      <c r="M152" s="111" t="s">
        <v>6</v>
      </c>
      <c r="N152" s="3"/>
      <c r="O152" s="122"/>
      <c r="P152" s="110" t="str">
        <f>VLOOKUP(M152,Base!$A$3:$F$994, 2, false)</f>
        <v>.</v>
      </c>
      <c r="Q152" s="119"/>
      <c r="R152" s="104"/>
      <c r="S152" s="100"/>
      <c r="T152" s="113">
        <f>VLOOKUP(M152,Base!$A$3:$F$994, 5, false)</f>
        <v>0</v>
      </c>
      <c r="U152" s="114">
        <f t="shared" si="11"/>
        <v>0</v>
      </c>
      <c r="V152" s="115"/>
      <c r="W152" s="110">
        <f>VLOOKUP(X152,Base!$A$3:$F$994, 6, false)</f>
        <v>0</v>
      </c>
      <c r="X152" s="111" t="s">
        <v>6</v>
      </c>
      <c r="Y152" s="3"/>
      <c r="Z152" s="122"/>
      <c r="AA152" s="110" t="str">
        <f>VLOOKUP(X152,Base!$A$3:$F$994, 2, false)</f>
        <v>.</v>
      </c>
      <c r="AB152" s="119"/>
      <c r="AC152" s="104"/>
      <c r="AD152" s="100"/>
      <c r="AE152" s="113">
        <f>VLOOKUP(X152,Base!$A$3:$F$994, 5, false)</f>
        <v>0</v>
      </c>
      <c r="AF152" s="114">
        <f t="shared" si="12"/>
        <v>0</v>
      </c>
      <c r="AG152" s="115"/>
    </row>
    <row r="153">
      <c r="A153" s="110">
        <f>VLOOKUP(B153,Base!$A$3:$F$994, 6, false)</f>
        <v>0</v>
      </c>
      <c r="B153" s="111" t="s">
        <v>6</v>
      </c>
      <c r="C153" s="3"/>
      <c r="D153" s="123"/>
      <c r="E153" s="110" t="str">
        <f>VLOOKUP(B153,Base!$A$3:$F$994, 2, false)</f>
        <v>.</v>
      </c>
      <c r="F153" s="119"/>
      <c r="G153" s="104"/>
      <c r="H153" s="100"/>
      <c r="I153" s="113">
        <f>VLOOKUP(B153,Base!$A$3:$F$994, 5, false)</f>
        <v>0</v>
      </c>
      <c r="J153" s="114">
        <f t="shared" si="10"/>
        <v>0</v>
      </c>
      <c r="K153" s="115"/>
      <c r="L153" s="110">
        <f>VLOOKUP(M153,Base!$A$3:$F$994, 6, false)</f>
        <v>0</v>
      </c>
      <c r="M153" s="111" t="s">
        <v>6</v>
      </c>
      <c r="N153" s="3"/>
      <c r="O153" s="123"/>
      <c r="P153" s="110" t="str">
        <f>VLOOKUP(M153,Base!$A$3:$F$994, 2, false)</f>
        <v>.</v>
      </c>
      <c r="Q153" s="119"/>
      <c r="R153" s="104"/>
      <c r="S153" s="100"/>
      <c r="T153" s="113">
        <f>VLOOKUP(M153,Base!$A$3:$F$994, 5, false)</f>
        <v>0</v>
      </c>
      <c r="U153" s="114">
        <f t="shared" si="11"/>
        <v>0</v>
      </c>
      <c r="V153" s="115"/>
      <c r="W153" s="110">
        <f>VLOOKUP(X153,Base!$A$3:$F$994, 6, false)</f>
        <v>0</v>
      </c>
      <c r="X153" s="111" t="s">
        <v>6</v>
      </c>
      <c r="Y153" s="3"/>
      <c r="Z153" s="123"/>
      <c r="AA153" s="110" t="str">
        <f>VLOOKUP(X153,Base!$A$3:$F$994, 2, false)</f>
        <v>.</v>
      </c>
      <c r="AB153" s="119"/>
      <c r="AC153" s="104"/>
      <c r="AD153" s="100"/>
      <c r="AE153" s="113">
        <f>VLOOKUP(X153,Base!$A$3:$F$994, 5, false)</f>
        <v>0</v>
      </c>
      <c r="AF153" s="114">
        <f t="shared" si="12"/>
        <v>0</v>
      </c>
      <c r="AG153" s="115"/>
    </row>
    <row r="154">
      <c r="A154" s="126" t="s">
        <v>717</v>
      </c>
      <c r="B154" s="104"/>
      <c r="C154" s="104"/>
      <c r="D154" s="104"/>
      <c r="E154" s="104"/>
      <c r="F154" s="104"/>
      <c r="G154" s="104"/>
      <c r="H154" s="100"/>
      <c r="I154" s="90" t="s">
        <v>716</v>
      </c>
      <c r="J154" s="125">
        <f>SUM(J136:J153)</f>
        <v>0</v>
      </c>
      <c r="K154" s="109"/>
      <c r="L154" s="126" t="s">
        <v>717</v>
      </c>
      <c r="M154" s="104"/>
      <c r="N154" s="104"/>
      <c r="O154" s="104"/>
      <c r="P154" s="104"/>
      <c r="Q154" s="104"/>
      <c r="R154" s="104"/>
      <c r="S154" s="100"/>
      <c r="T154" s="90" t="s">
        <v>716</v>
      </c>
      <c r="U154" s="125">
        <f>SUM(U136:U153)</f>
        <v>0</v>
      </c>
      <c r="V154" s="109"/>
      <c r="W154" s="126" t="s">
        <v>717</v>
      </c>
      <c r="X154" s="104"/>
      <c r="Y154" s="104"/>
      <c r="Z154" s="104"/>
      <c r="AA154" s="104"/>
      <c r="AB154" s="104"/>
      <c r="AC154" s="104"/>
      <c r="AD154" s="100"/>
      <c r="AE154" s="90" t="s">
        <v>716</v>
      </c>
      <c r="AF154" s="125">
        <f>SUM(AF136:AF153)</f>
        <v>0</v>
      </c>
      <c r="AG154" s="109"/>
    </row>
    <row r="155">
      <c r="A155" s="127"/>
      <c r="B155" s="104"/>
      <c r="C155" s="104"/>
      <c r="D155" s="104"/>
      <c r="E155" s="104"/>
      <c r="F155" s="104"/>
      <c r="G155" s="104"/>
      <c r="H155" s="100"/>
      <c r="I155" s="90" t="s">
        <v>718</v>
      </c>
      <c r="J155" s="128" t="str">
        <f>J154/E134</f>
        <v>#DIV/0!</v>
      </c>
      <c r="K155" s="129"/>
      <c r="L155" s="127"/>
      <c r="M155" s="104"/>
      <c r="N155" s="104"/>
      <c r="O155" s="104"/>
      <c r="P155" s="104"/>
      <c r="Q155" s="104"/>
      <c r="R155" s="104"/>
      <c r="S155" s="100"/>
      <c r="T155" s="90" t="s">
        <v>718</v>
      </c>
      <c r="U155" s="128" t="str">
        <f>U154/P134</f>
        <v>#DIV/0!</v>
      </c>
      <c r="V155" s="129"/>
      <c r="W155" s="127"/>
      <c r="X155" s="104"/>
      <c r="Y155" s="104"/>
      <c r="Z155" s="104"/>
      <c r="AA155" s="104"/>
      <c r="AB155" s="104"/>
      <c r="AC155" s="104"/>
      <c r="AD155" s="100"/>
      <c r="AE155" s="90" t="s">
        <v>718</v>
      </c>
      <c r="AF155" s="128" t="str">
        <f>AF154/AA134</f>
        <v>#DIV/0!</v>
      </c>
      <c r="AG155" s="129"/>
    </row>
    <row r="156">
      <c r="A156" s="127"/>
      <c r="B156" s="104"/>
      <c r="C156" s="104"/>
      <c r="D156" s="104"/>
      <c r="E156" s="104"/>
      <c r="F156" s="104"/>
      <c r="G156" s="104"/>
      <c r="H156" s="100"/>
      <c r="I156" s="90" t="s">
        <v>719</v>
      </c>
      <c r="J156" s="130">
        <v>0.05</v>
      </c>
      <c r="K156" s="129"/>
      <c r="L156" s="127"/>
      <c r="M156" s="104"/>
      <c r="N156" s="104"/>
      <c r="O156" s="104"/>
      <c r="P156" s="104"/>
      <c r="Q156" s="104"/>
      <c r="R156" s="104"/>
      <c r="S156" s="100"/>
      <c r="T156" s="90" t="s">
        <v>719</v>
      </c>
      <c r="U156" s="130">
        <v>0.05</v>
      </c>
      <c r="V156" s="129"/>
      <c r="W156" s="127"/>
      <c r="X156" s="104"/>
      <c r="Y156" s="104"/>
      <c r="Z156" s="104"/>
      <c r="AA156" s="104"/>
      <c r="AB156" s="104"/>
      <c r="AC156" s="104"/>
      <c r="AD156" s="100"/>
      <c r="AE156" s="90" t="s">
        <v>719</v>
      </c>
      <c r="AF156" s="130">
        <v>0.05</v>
      </c>
      <c r="AG156" s="129"/>
    </row>
    <row r="157">
      <c r="A157" s="127"/>
      <c r="B157" s="104"/>
      <c r="C157" s="104"/>
      <c r="D157" s="104"/>
      <c r="E157" s="104"/>
      <c r="F157" s="104"/>
      <c r="G157" s="104"/>
      <c r="H157" s="100"/>
      <c r="I157" s="90" t="s">
        <v>720</v>
      </c>
      <c r="J157" s="128" t="str">
        <f>J155+(J155*J156)</f>
        <v>#DIV/0!</v>
      </c>
      <c r="K157" s="129"/>
      <c r="L157" s="127"/>
      <c r="M157" s="104"/>
      <c r="N157" s="104"/>
      <c r="O157" s="104"/>
      <c r="P157" s="104"/>
      <c r="Q157" s="104"/>
      <c r="R157" s="104"/>
      <c r="S157" s="100"/>
      <c r="T157" s="90" t="s">
        <v>720</v>
      </c>
      <c r="U157" s="128" t="str">
        <f>U155+(U155*U156)</f>
        <v>#DIV/0!</v>
      </c>
      <c r="V157" s="129"/>
      <c r="W157" s="127"/>
      <c r="X157" s="104"/>
      <c r="Y157" s="104"/>
      <c r="Z157" s="104"/>
      <c r="AA157" s="104"/>
      <c r="AB157" s="104"/>
      <c r="AC157" s="104"/>
      <c r="AD157" s="100"/>
      <c r="AE157" s="90" t="s">
        <v>720</v>
      </c>
      <c r="AF157" s="128" t="str">
        <f>AF155+(AF155*AF156)</f>
        <v>#DIV/0!</v>
      </c>
      <c r="AG157" s="129"/>
    </row>
    <row r="158">
      <c r="A158" s="127"/>
      <c r="B158" s="104"/>
      <c r="C158" s="104"/>
      <c r="D158" s="104"/>
      <c r="E158" s="104"/>
      <c r="F158" s="104"/>
      <c r="G158" s="104"/>
      <c r="H158" s="100"/>
      <c r="I158" s="90"/>
      <c r="J158" s="128"/>
      <c r="K158" s="129"/>
      <c r="L158" s="127"/>
      <c r="M158" s="104"/>
      <c r="N158" s="104"/>
      <c r="O158" s="104"/>
      <c r="P158" s="104"/>
      <c r="Q158" s="104"/>
      <c r="R158" s="104"/>
      <c r="S158" s="100"/>
      <c r="T158" s="90"/>
      <c r="U158" s="128"/>
      <c r="V158" s="129"/>
      <c r="W158" s="127"/>
      <c r="X158" s="104"/>
      <c r="Y158" s="104"/>
      <c r="Z158" s="104"/>
      <c r="AA158" s="104"/>
      <c r="AB158" s="104"/>
      <c r="AC158" s="104"/>
      <c r="AD158" s="100"/>
      <c r="AE158" s="90"/>
      <c r="AF158" s="128"/>
      <c r="AG158" s="129"/>
    </row>
    <row r="159">
      <c r="A159" s="127"/>
      <c r="B159" s="104"/>
      <c r="C159" s="104"/>
      <c r="D159" s="104"/>
      <c r="E159" s="104"/>
      <c r="F159" s="104"/>
      <c r="G159" s="104"/>
      <c r="H159" s="100"/>
      <c r="I159" s="90"/>
      <c r="J159" s="128"/>
      <c r="K159" s="129"/>
      <c r="L159" s="127"/>
      <c r="M159" s="104"/>
      <c r="N159" s="104"/>
      <c r="O159" s="104"/>
      <c r="P159" s="104"/>
      <c r="Q159" s="104"/>
      <c r="R159" s="104"/>
      <c r="S159" s="100"/>
      <c r="T159" s="90"/>
      <c r="U159" s="128"/>
      <c r="V159" s="129"/>
      <c r="W159" s="127"/>
      <c r="X159" s="104"/>
      <c r="Y159" s="104"/>
      <c r="Z159" s="104"/>
      <c r="AA159" s="104"/>
      <c r="AB159" s="104"/>
      <c r="AC159" s="104"/>
      <c r="AD159" s="100"/>
      <c r="AE159" s="90"/>
      <c r="AF159" s="128"/>
      <c r="AG159" s="129"/>
    </row>
    <row r="160">
      <c r="A160" s="127"/>
      <c r="B160" s="104"/>
      <c r="C160" s="104"/>
      <c r="D160" s="104"/>
      <c r="E160" s="104"/>
      <c r="F160" s="104"/>
      <c r="G160" s="104"/>
      <c r="H160" s="100"/>
      <c r="I160" s="90"/>
      <c r="J160" s="128"/>
      <c r="K160" s="129"/>
      <c r="L160" s="127"/>
      <c r="M160" s="104"/>
      <c r="N160" s="104"/>
      <c r="O160" s="104"/>
      <c r="P160" s="104"/>
      <c r="Q160" s="104"/>
      <c r="R160" s="104"/>
      <c r="S160" s="100"/>
      <c r="T160" s="90"/>
      <c r="U160" s="128"/>
      <c r="V160" s="129"/>
      <c r="W160" s="127"/>
      <c r="X160" s="104"/>
      <c r="Y160" s="104"/>
      <c r="Z160" s="104"/>
      <c r="AA160" s="104"/>
      <c r="AB160" s="104"/>
      <c r="AC160" s="104"/>
      <c r="AD160" s="100"/>
      <c r="AE160" s="90"/>
      <c r="AF160" s="128"/>
      <c r="AG160" s="129"/>
    </row>
    <row r="161">
      <c r="A161" s="127"/>
      <c r="B161" s="104"/>
      <c r="C161" s="104"/>
      <c r="D161" s="104"/>
      <c r="E161" s="104"/>
      <c r="F161" s="104"/>
      <c r="G161" s="104"/>
      <c r="H161" s="100"/>
      <c r="I161" s="131"/>
      <c r="J161" s="3"/>
      <c r="K161" s="129"/>
      <c r="L161" s="127"/>
      <c r="M161" s="104"/>
      <c r="N161" s="104"/>
      <c r="O161" s="104"/>
      <c r="P161" s="104"/>
      <c r="Q161" s="104"/>
      <c r="R161" s="104"/>
      <c r="S161" s="100"/>
      <c r="T161" s="131"/>
      <c r="U161" s="3"/>
      <c r="V161" s="129"/>
      <c r="W161" s="127"/>
      <c r="X161" s="104"/>
      <c r="Y161" s="104"/>
      <c r="Z161" s="104"/>
      <c r="AA161" s="104"/>
      <c r="AB161" s="104"/>
      <c r="AC161" s="104"/>
      <c r="AD161" s="100"/>
      <c r="AE161" s="131"/>
      <c r="AF161" s="3"/>
      <c r="AG161" s="129"/>
    </row>
    <row r="162">
      <c r="A162" s="132"/>
      <c r="B162" s="2"/>
      <c r="C162" s="2"/>
      <c r="D162" s="2"/>
      <c r="E162" s="2"/>
      <c r="F162" s="2"/>
      <c r="G162" s="2"/>
      <c r="H162" s="3"/>
      <c r="I162" s="90"/>
      <c r="J162" s="133"/>
      <c r="K162" s="134"/>
      <c r="L162" s="132"/>
      <c r="M162" s="2"/>
      <c r="N162" s="2"/>
      <c r="O162" s="2"/>
      <c r="P162" s="2"/>
      <c r="Q162" s="2"/>
      <c r="R162" s="2"/>
      <c r="S162" s="3"/>
      <c r="T162" s="90"/>
      <c r="U162" s="133"/>
      <c r="V162" s="134"/>
      <c r="W162" s="132"/>
      <c r="X162" s="2"/>
      <c r="Y162" s="2"/>
      <c r="Z162" s="2"/>
      <c r="AA162" s="2"/>
      <c r="AB162" s="2"/>
      <c r="AC162" s="2"/>
      <c r="AD162" s="3"/>
      <c r="AE162" s="90"/>
      <c r="AF162" s="133"/>
      <c r="AG162" s="134"/>
    </row>
    <row r="163">
      <c r="A163" s="126" t="s">
        <v>721</v>
      </c>
      <c r="B163" s="104"/>
      <c r="C163" s="104"/>
      <c r="D163" s="104"/>
      <c r="E163" s="104"/>
      <c r="F163" s="104"/>
      <c r="G163" s="104"/>
      <c r="H163" s="100"/>
      <c r="I163" s="90"/>
      <c r="J163" s="125"/>
      <c r="K163" s="109"/>
      <c r="L163" s="126" t="s">
        <v>721</v>
      </c>
      <c r="M163" s="104"/>
      <c r="N163" s="104"/>
      <c r="O163" s="104"/>
      <c r="P163" s="104"/>
      <c r="Q163" s="104"/>
      <c r="R163" s="104"/>
      <c r="S163" s="100"/>
      <c r="T163" s="90"/>
      <c r="U163" s="125"/>
      <c r="V163" s="109"/>
      <c r="W163" s="126" t="s">
        <v>721</v>
      </c>
      <c r="X163" s="104"/>
      <c r="Y163" s="104"/>
      <c r="Z163" s="104"/>
      <c r="AA163" s="104"/>
      <c r="AB163" s="104"/>
      <c r="AC163" s="104"/>
      <c r="AD163" s="100"/>
      <c r="AE163" s="90"/>
      <c r="AF163" s="125"/>
      <c r="AG163" s="109"/>
    </row>
    <row r="164">
      <c r="A164" s="127"/>
      <c r="B164" s="104"/>
      <c r="C164" s="104"/>
      <c r="D164" s="104"/>
      <c r="E164" s="104"/>
      <c r="F164" s="104"/>
      <c r="G164" s="104"/>
      <c r="H164" s="100"/>
      <c r="I164" s="90"/>
      <c r="J164" s="128"/>
      <c r="K164" s="129"/>
      <c r="L164" s="127"/>
      <c r="M164" s="104"/>
      <c r="N164" s="104"/>
      <c r="O164" s="104"/>
      <c r="P164" s="104"/>
      <c r="Q164" s="104"/>
      <c r="R164" s="104"/>
      <c r="S164" s="100"/>
      <c r="T164" s="90"/>
      <c r="U164" s="128"/>
      <c r="V164" s="129"/>
      <c r="W164" s="127"/>
      <c r="X164" s="104"/>
      <c r="Y164" s="104"/>
      <c r="Z164" s="104"/>
      <c r="AA164" s="104"/>
      <c r="AB164" s="104"/>
      <c r="AC164" s="104"/>
      <c r="AD164" s="100"/>
      <c r="AE164" s="90"/>
      <c r="AF164" s="128"/>
      <c r="AG164" s="129"/>
    </row>
    <row r="165">
      <c r="A165" s="135"/>
      <c r="B165" s="104"/>
      <c r="C165" s="104"/>
      <c r="D165" s="104"/>
      <c r="E165" s="104"/>
      <c r="F165" s="104"/>
      <c r="G165" s="104"/>
      <c r="H165" s="100"/>
      <c r="I165" s="90"/>
      <c r="J165" s="136"/>
      <c r="K165" s="137"/>
      <c r="L165" s="135"/>
      <c r="M165" s="104"/>
      <c r="N165" s="104"/>
      <c r="O165" s="104"/>
      <c r="P165" s="104"/>
      <c r="Q165" s="104"/>
      <c r="R165" s="104"/>
      <c r="S165" s="100"/>
      <c r="T165" s="90"/>
      <c r="U165" s="136"/>
      <c r="V165" s="137"/>
      <c r="W165" s="135"/>
      <c r="X165" s="104"/>
      <c r="Y165" s="104"/>
      <c r="Z165" s="104"/>
      <c r="AA165" s="104"/>
      <c r="AB165" s="104"/>
      <c r="AC165" s="104"/>
      <c r="AD165" s="100"/>
      <c r="AE165" s="90"/>
      <c r="AF165" s="136"/>
      <c r="AG165" s="137"/>
    </row>
    <row r="166">
      <c r="A166" s="138"/>
      <c r="I166" s="90"/>
      <c r="J166" s="139"/>
      <c r="K166" s="140"/>
      <c r="L166" s="138"/>
      <c r="T166" s="90"/>
      <c r="U166" s="139"/>
      <c r="V166" s="140"/>
      <c r="W166" s="138"/>
      <c r="AE166" s="90"/>
      <c r="AF166" s="139"/>
      <c r="AG166" s="140"/>
    </row>
    <row r="167">
      <c r="A167" s="141" t="s">
        <v>722</v>
      </c>
      <c r="B167" s="2"/>
      <c r="C167" s="2"/>
      <c r="D167" s="2"/>
      <c r="E167" s="2"/>
      <c r="F167" s="2"/>
      <c r="G167" s="2"/>
      <c r="H167" s="3"/>
      <c r="I167" s="81"/>
      <c r="J167" s="142"/>
      <c r="K167" s="109"/>
      <c r="L167" s="141" t="s">
        <v>722</v>
      </c>
      <c r="M167" s="2"/>
      <c r="N167" s="2"/>
      <c r="O167" s="2"/>
      <c r="P167" s="2"/>
      <c r="Q167" s="2"/>
      <c r="R167" s="2"/>
      <c r="S167" s="3"/>
      <c r="T167" s="81"/>
      <c r="U167" s="142"/>
      <c r="V167" s="109"/>
      <c r="W167" s="141" t="s">
        <v>722</v>
      </c>
      <c r="X167" s="2"/>
      <c r="Y167" s="2"/>
      <c r="Z167" s="2"/>
      <c r="AA167" s="2"/>
      <c r="AB167" s="2"/>
      <c r="AC167" s="2"/>
      <c r="AD167" s="3"/>
      <c r="AE167" s="81"/>
      <c r="AF167" s="142"/>
      <c r="AG167" s="109"/>
    </row>
    <row r="168">
      <c r="A168" s="135"/>
      <c r="B168" s="104"/>
      <c r="C168" s="104"/>
      <c r="D168" s="104"/>
      <c r="E168" s="104"/>
      <c r="F168" s="104"/>
      <c r="G168" s="104"/>
      <c r="H168" s="100"/>
      <c r="I168" s="81"/>
      <c r="J168" s="143"/>
      <c r="K168" s="137"/>
      <c r="L168" s="135"/>
      <c r="M168" s="104"/>
      <c r="N168" s="104"/>
      <c r="O168" s="104"/>
      <c r="P168" s="104"/>
      <c r="Q168" s="104"/>
      <c r="R168" s="104"/>
      <c r="S168" s="100"/>
      <c r="T168" s="81"/>
      <c r="U168" s="143"/>
      <c r="V168" s="137"/>
      <c r="W168" s="135"/>
      <c r="X168" s="104"/>
      <c r="Y168" s="104"/>
      <c r="Z168" s="104"/>
      <c r="AA168" s="104"/>
      <c r="AB168" s="104"/>
      <c r="AC168" s="104"/>
      <c r="AD168" s="100"/>
      <c r="AE168" s="81"/>
      <c r="AF168" s="143"/>
      <c r="AG168" s="137"/>
    </row>
    <row r="169">
      <c r="A169" s="135"/>
      <c r="B169" s="104"/>
      <c r="C169" s="104"/>
      <c r="D169" s="104"/>
      <c r="E169" s="104"/>
      <c r="F169" s="104"/>
      <c r="G169" s="104"/>
      <c r="H169" s="100"/>
      <c r="I169" s="81"/>
      <c r="J169" s="143"/>
      <c r="K169" s="137"/>
      <c r="L169" s="135"/>
      <c r="M169" s="104"/>
      <c r="N169" s="104"/>
      <c r="O169" s="104"/>
      <c r="P169" s="104"/>
      <c r="Q169" s="104"/>
      <c r="R169" s="104"/>
      <c r="S169" s="100"/>
      <c r="T169" s="81"/>
      <c r="U169" s="143"/>
      <c r="V169" s="137"/>
      <c r="W169" s="135"/>
      <c r="X169" s="104"/>
      <c r="Y169" s="104"/>
      <c r="Z169" s="104"/>
      <c r="AA169" s="104"/>
      <c r="AB169" s="104"/>
      <c r="AC169" s="104"/>
      <c r="AD169" s="100"/>
      <c r="AE169" s="81"/>
      <c r="AF169" s="143"/>
      <c r="AG169" s="137"/>
    </row>
    <row r="170">
      <c r="A170" s="135"/>
      <c r="B170" s="104"/>
      <c r="C170" s="104"/>
      <c r="D170" s="104"/>
      <c r="E170" s="104"/>
      <c r="F170" s="104"/>
      <c r="G170" s="104"/>
      <c r="H170" s="100"/>
      <c r="I170" s="81"/>
      <c r="J170" s="143"/>
      <c r="K170" s="137"/>
      <c r="L170" s="135"/>
      <c r="M170" s="104"/>
      <c r="N170" s="104"/>
      <c r="O170" s="104"/>
      <c r="P170" s="104"/>
      <c r="Q170" s="104"/>
      <c r="R170" s="104"/>
      <c r="S170" s="100"/>
      <c r="T170" s="81"/>
      <c r="U170" s="143"/>
      <c r="V170" s="137"/>
      <c r="W170" s="135"/>
      <c r="X170" s="104"/>
      <c r="Y170" s="104"/>
      <c r="Z170" s="104"/>
      <c r="AA170" s="104"/>
      <c r="AB170" s="104"/>
      <c r="AC170" s="104"/>
      <c r="AD170" s="100"/>
      <c r="AE170" s="81"/>
      <c r="AF170" s="143"/>
      <c r="AG170" s="137"/>
    </row>
    <row r="171">
      <c r="A171" s="135"/>
      <c r="B171" s="104"/>
      <c r="C171" s="104"/>
      <c r="D171" s="104"/>
      <c r="E171" s="104"/>
      <c r="F171" s="104"/>
      <c r="G171" s="104"/>
      <c r="H171" s="100"/>
      <c r="I171" s="81"/>
      <c r="J171" s="143"/>
      <c r="K171" s="137"/>
      <c r="L171" s="135"/>
      <c r="M171" s="104"/>
      <c r="N171" s="104"/>
      <c r="O171" s="104"/>
      <c r="P171" s="104"/>
      <c r="Q171" s="104"/>
      <c r="R171" s="104"/>
      <c r="S171" s="100"/>
      <c r="T171" s="81"/>
      <c r="U171" s="143"/>
      <c r="V171" s="137"/>
      <c r="W171" s="135"/>
      <c r="X171" s="104"/>
      <c r="Y171" s="104"/>
      <c r="Z171" s="104"/>
      <c r="AA171" s="104"/>
      <c r="AB171" s="104"/>
      <c r="AC171" s="104"/>
      <c r="AD171" s="100"/>
      <c r="AE171" s="81"/>
      <c r="AF171" s="143"/>
      <c r="AG171" s="137"/>
    </row>
    <row r="172">
      <c r="A172" s="135"/>
      <c r="B172" s="104"/>
      <c r="C172" s="104"/>
      <c r="D172" s="104"/>
      <c r="E172" s="104"/>
      <c r="F172" s="104"/>
      <c r="G172" s="104"/>
      <c r="H172" s="100"/>
      <c r="I172" s="81"/>
      <c r="J172" s="143"/>
      <c r="K172" s="137"/>
      <c r="L172" s="135"/>
      <c r="M172" s="104"/>
      <c r="N172" s="104"/>
      <c r="O172" s="104"/>
      <c r="P172" s="104"/>
      <c r="Q172" s="104"/>
      <c r="R172" s="104"/>
      <c r="S172" s="100"/>
      <c r="T172" s="81"/>
      <c r="U172" s="143"/>
      <c r="V172" s="137"/>
      <c r="W172" s="135"/>
      <c r="X172" s="104"/>
      <c r="Y172" s="104"/>
      <c r="Z172" s="104"/>
      <c r="AA172" s="104"/>
      <c r="AB172" s="104"/>
      <c r="AC172" s="104"/>
      <c r="AD172" s="100"/>
      <c r="AE172" s="81"/>
      <c r="AF172" s="143"/>
      <c r="AG172" s="137"/>
    </row>
    <row r="173">
      <c r="A173" s="146"/>
      <c r="B173" s="146"/>
      <c r="C173" s="146"/>
      <c r="D173" s="146"/>
      <c r="E173" s="146"/>
      <c r="F173" s="146"/>
      <c r="G173" s="146"/>
      <c r="H173" s="146"/>
      <c r="I173" s="81"/>
      <c r="J173" s="143"/>
      <c r="K173" s="137"/>
      <c r="L173" s="146"/>
      <c r="M173" s="146"/>
      <c r="N173" s="146"/>
      <c r="O173" s="146"/>
      <c r="P173" s="146"/>
      <c r="Q173" s="146"/>
      <c r="R173" s="146"/>
      <c r="S173" s="146"/>
      <c r="T173" s="81"/>
      <c r="U173" s="143"/>
      <c r="V173" s="137"/>
      <c r="W173" s="146"/>
      <c r="X173" s="146"/>
      <c r="Y173" s="146"/>
      <c r="Z173" s="146"/>
      <c r="AA173" s="146"/>
      <c r="AB173" s="146"/>
      <c r="AC173" s="146"/>
      <c r="AD173" s="146"/>
      <c r="AE173" s="81"/>
      <c r="AF173" s="143"/>
      <c r="AG173" s="137"/>
    </row>
    <row r="174">
      <c r="A174" s="146"/>
      <c r="B174" s="146"/>
      <c r="C174" s="146"/>
      <c r="D174" s="146"/>
      <c r="E174" s="146"/>
      <c r="F174" s="146"/>
      <c r="G174" s="146"/>
      <c r="H174" s="146"/>
      <c r="I174" s="81"/>
      <c r="J174" s="143"/>
      <c r="K174" s="137"/>
      <c r="L174" s="146"/>
      <c r="M174" s="146"/>
      <c r="N174" s="146"/>
      <c r="O174" s="146"/>
      <c r="P174" s="146"/>
      <c r="Q174" s="146"/>
      <c r="R174" s="146"/>
      <c r="S174" s="146"/>
      <c r="T174" s="81"/>
      <c r="U174" s="143"/>
      <c r="V174" s="137"/>
      <c r="W174" s="146"/>
      <c r="X174" s="146"/>
      <c r="Y174" s="146"/>
      <c r="Z174" s="146"/>
      <c r="AA174" s="146"/>
      <c r="AB174" s="146"/>
      <c r="AC174" s="146"/>
      <c r="AD174" s="146"/>
      <c r="AE174" s="81"/>
      <c r="AF174" s="143"/>
      <c r="AG174" s="137"/>
    </row>
    <row r="175">
      <c r="I175" s="87"/>
      <c r="J175" s="88"/>
      <c r="K175" s="89"/>
      <c r="T175" s="90"/>
      <c r="U175" s="88"/>
      <c r="V175" s="89"/>
      <c r="AE175" s="90"/>
      <c r="AF175" s="88"/>
      <c r="AG175" s="89"/>
    </row>
    <row r="176">
      <c r="A176" s="97" t="s">
        <v>701</v>
      </c>
      <c r="B176" s="92"/>
      <c r="C176" s="2"/>
      <c r="D176" s="2"/>
      <c r="E176" s="3"/>
      <c r="F176" s="93" t="s">
        <v>702</v>
      </c>
      <c r="G176" s="98" t="str">
        <f>$G$4</f>
        <v/>
      </c>
      <c r="H176" s="3"/>
      <c r="I176" s="87"/>
      <c r="J176" s="95"/>
      <c r="K176" s="96"/>
      <c r="L176" s="97" t="s">
        <v>701</v>
      </c>
      <c r="M176" s="92"/>
      <c r="N176" s="2"/>
      <c r="O176" s="2"/>
      <c r="P176" s="3"/>
      <c r="Q176" s="93" t="s">
        <v>702</v>
      </c>
      <c r="R176" s="98" t="str">
        <f>$G$4</f>
        <v/>
      </c>
      <c r="S176" s="3"/>
      <c r="T176" s="87"/>
      <c r="U176" s="95"/>
      <c r="V176" s="96"/>
      <c r="W176" s="97" t="s">
        <v>701</v>
      </c>
      <c r="X176" s="92"/>
      <c r="Y176" s="2"/>
      <c r="Z176" s="2"/>
      <c r="AA176" s="3"/>
      <c r="AB176" s="93" t="s">
        <v>702</v>
      </c>
      <c r="AC176" s="98" t="str">
        <f>$G$4</f>
        <v/>
      </c>
      <c r="AD176" s="3"/>
      <c r="AE176" s="87"/>
      <c r="AF176" s="95"/>
      <c r="AG176" s="96"/>
    </row>
    <row r="177">
      <c r="A177" s="91" t="s">
        <v>703</v>
      </c>
      <c r="B177" s="99">
        <v>5.0</v>
      </c>
      <c r="C177" s="100"/>
      <c r="D177" s="101" t="s">
        <v>705</v>
      </c>
      <c r="E177" s="102"/>
      <c r="F177" s="103"/>
      <c r="G177" s="104"/>
      <c r="H177" s="100"/>
      <c r="I177" s="95"/>
      <c r="J177" s="95"/>
      <c r="K177" s="96"/>
      <c r="L177" s="91" t="s">
        <v>703</v>
      </c>
      <c r="M177" s="99"/>
      <c r="N177" s="100"/>
      <c r="O177" s="101" t="s">
        <v>705</v>
      </c>
      <c r="P177" s="102"/>
      <c r="Q177" s="103"/>
      <c r="R177" s="104"/>
      <c r="S177" s="100"/>
      <c r="T177" s="95"/>
      <c r="U177" s="95"/>
      <c r="V177" s="96"/>
      <c r="W177" s="91" t="s">
        <v>703</v>
      </c>
      <c r="X177" s="99"/>
      <c r="Y177" s="100"/>
      <c r="Z177" s="101" t="s">
        <v>705</v>
      </c>
      <c r="AA177" s="102"/>
      <c r="AB177" s="103"/>
      <c r="AC177" s="104"/>
      <c r="AD177" s="100"/>
      <c r="AE177" s="95"/>
      <c r="AF177" s="95"/>
      <c r="AG177" s="96"/>
    </row>
    <row r="178">
      <c r="A178" s="105" t="s">
        <v>707</v>
      </c>
      <c r="B178" s="106" t="s">
        <v>708</v>
      </c>
      <c r="C178" s="100"/>
      <c r="D178" s="107" t="s">
        <v>709</v>
      </c>
      <c r="E178" s="107" t="s">
        <v>710</v>
      </c>
      <c r="F178" s="108" t="s">
        <v>711</v>
      </c>
      <c r="G178" s="104"/>
      <c r="H178" s="100"/>
      <c r="I178" s="95" t="s">
        <v>712</v>
      </c>
      <c r="J178" s="95" t="s">
        <v>713</v>
      </c>
      <c r="K178" s="109"/>
      <c r="L178" s="105" t="s">
        <v>707</v>
      </c>
      <c r="M178" s="106" t="s">
        <v>708</v>
      </c>
      <c r="N178" s="100"/>
      <c r="O178" s="107" t="s">
        <v>709</v>
      </c>
      <c r="P178" s="107" t="s">
        <v>710</v>
      </c>
      <c r="Q178" s="108" t="s">
        <v>711</v>
      </c>
      <c r="R178" s="104"/>
      <c r="S178" s="100"/>
      <c r="T178" s="95" t="s">
        <v>712</v>
      </c>
      <c r="U178" s="95" t="s">
        <v>713</v>
      </c>
      <c r="V178" s="109"/>
      <c r="W178" s="105" t="s">
        <v>707</v>
      </c>
      <c r="X178" s="106" t="s">
        <v>708</v>
      </c>
      <c r="Y178" s="100"/>
      <c r="Z178" s="107" t="s">
        <v>709</v>
      </c>
      <c r="AA178" s="107" t="s">
        <v>710</v>
      </c>
      <c r="AB178" s="108" t="s">
        <v>711</v>
      </c>
      <c r="AC178" s="104"/>
      <c r="AD178" s="100"/>
      <c r="AE178" s="95" t="s">
        <v>712</v>
      </c>
      <c r="AF178" s="95" t="s">
        <v>713</v>
      </c>
      <c r="AG178" s="109"/>
    </row>
    <row r="179">
      <c r="A179" s="110">
        <f>VLOOKUP(B179,Base!$A$3:$F$994, 6, false)</f>
        <v>0</v>
      </c>
      <c r="B179" s="111" t="s">
        <v>6</v>
      </c>
      <c r="C179" s="3"/>
      <c r="D179" s="112"/>
      <c r="E179" s="110" t="str">
        <f>VLOOKUP(B179,Base!$A$3:$F$994, 2, false)</f>
        <v>.</v>
      </c>
      <c r="F179" s="92"/>
      <c r="G179" s="2"/>
      <c r="H179" s="3"/>
      <c r="I179" s="113">
        <f>VLOOKUP(B179,Base!$A$3:$F$994, 5, false)</f>
        <v>0</v>
      </c>
      <c r="J179" s="114">
        <f t="shared" ref="J179:J196" si="13">I179*D179</f>
        <v>0</v>
      </c>
      <c r="K179" s="115"/>
      <c r="L179" s="110">
        <f>VLOOKUP(M179,Base!$A$3:$F$994, 6, false)</f>
        <v>0</v>
      </c>
      <c r="M179" s="111" t="s">
        <v>6</v>
      </c>
      <c r="N179" s="3"/>
      <c r="O179" s="112"/>
      <c r="P179" s="110" t="str">
        <f>VLOOKUP(M179,Base!$A$3:$F$994, 2, false)</f>
        <v>.</v>
      </c>
      <c r="Q179" s="92"/>
      <c r="R179" s="2"/>
      <c r="S179" s="3"/>
      <c r="T179" s="113">
        <f>VLOOKUP(M179,Base!$A$3:$F$994, 5, false)</f>
        <v>0</v>
      </c>
      <c r="U179" s="114">
        <f t="shared" ref="U179:U196" si="14">T179*O179</f>
        <v>0</v>
      </c>
      <c r="V179" s="115"/>
      <c r="W179" s="110">
        <f>VLOOKUP(X179,Base!$A$3:$F$994, 6, false)</f>
        <v>0</v>
      </c>
      <c r="X179" s="111" t="s">
        <v>6</v>
      </c>
      <c r="Y179" s="3"/>
      <c r="Z179" s="112"/>
      <c r="AA179" s="110" t="str">
        <f>VLOOKUP(X179,Base!$A$3:$F$994, 2, false)</f>
        <v>.</v>
      </c>
      <c r="AB179" s="92"/>
      <c r="AC179" s="2"/>
      <c r="AD179" s="3"/>
      <c r="AE179" s="113">
        <f>VLOOKUP(X179,Base!$A$3:$F$994, 5, false)</f>
        <v>0</v>
      </c>
      <c r="AF179" s="114">
        <f t="shared" ref="AF179:AF196" si="15">AE179*Z179</f>
        <v>0</v>
      </c>
      <c r="AG179" s="115"/>
    </row>
    <row r="180">
      <c r="A180" s="110">
        <f>VLOOKUP(B180,Base!$A$3:$F$994, 6, false)</f>
        <v>0</v>
      </c>
      <c r="B180" s="111" t="s">
        <v>6</v>
      </c>
      <c r="C180" s="3"/>
      <c r="D180" s="112"/>
      <c r="E180" s="110" t="str">
        <f>VLOOKUP(B180,Base!$A$3:$F$994, 2, false)</f>
        <v>.</v>
      </c>
      <c r="F180" s="116"/>
      <c r="G180" s="2"/>
      <c r="H180" s="3"/>
      <c r="I180" s="113">
        <f>VLOOKUP(B180,Base!$A$3:$F$994, 5, false)</f>
        <v>0</v>
      </c>
      <c r="J180" s="114">
        <f t="shared" si="13"/>
        <v>0</v>
      </c>
      <c r="K180" s="115"/>
      <c r="L180" s="110">
        <f>VLOOKUP(M180,Base!$A$3:$F$994, 6, false)</f>
        <v>0</v>
      </c>
      <c r="M180" s="111" t="s">
        <v>6</v>
      </c>
      <c r="N180" s="3"/>
      <c r="O180" s="112"/>
      <c r="P180" s="110" t="str">
        <f>VLOOKUP(M180,Base!$A$3:$F$994, 2, false)</f>
        <v>.</v>
      </c>
      <c r="Q180" s="116"/>
      <c r="R180" s="2"/>
      <c r="S180" s="3"/>
      <c r="T180" s="113">
        <f>VLOOKUP(M180,Base!$A$3:$F$994, 5, false)</f>
        <v>0</v>
      </c>
      <c r="U180" s="114">
        <f t="shared" si="14"/>
        <v>0</v>
      </c>
      <c r="V180" s="115"/>
      <c r="W180" s="110">
        <f>VLOOKUP(X180,Base!$A$3:$F$994, 6, false)</f>
        <v>0</v>
      </c>
      <c r="X180" s="111" t="s">
        <v>6</v>
      </c>
      <c r="Y180" s="3"/>
      <c r="Z180" s="112"/>
      <c r="AA180" s="110" t="str">
        <f>VLOOKUP(X180,Base!$A$3:$F$994, 2, false)</f>
        <v>.</v>
      </c>
      <c r="AB180" s="116"/>
      <c r="AC180" s="2"/>
      <c r="AD180" s="3"/>
      <c r="AE180" s="113">
        <f>VLOOKUP(X180,Base!$A$3:$F$994, 5, false)</f>
        <v>0</v>
      </c>
      <c r="AF180" s="114">
        <f t="shared" si="15"/>
        <v>0</v>
      </c>
      <c r="AG180" s="115"/>
    </row>
    <row r="181">
      <c r="A181" s="110">
        <f>VLOOKUP(B181,Base!$A$3:$F$994, 6, false)</f>
        <v>0</v>
      </c>
      <c r="B181" s="111" t="s">
        <v>6</v>
      </c>
      <c r="C181" s="3"/>
      <c r="D181" s="112"/>
      <c r="E181" s="110" t="str">
        <f>VLOOKUP(B181,Base!$A$3:$F$994, 2, false)</f>
        <v>.</v>
      </c>
      <c r="F181" s="116"/>
      <c r="G181" s="2"/>
      <c r="H181" s="3"/>
      <c r="I181" s="113">
        <f>VLOOKUP(B181,Base!$A$3:$F$994, 5, false)</f>
        <v>0</v>
      </c>
      <c r="J181" s="114">
        <f t="shared" si="13"/>
        <v>0</v>
      </c>
      <c r="K181" s="115"/>
      <c r="L181" s="110">
        <f>VLOOKUP(M181,Base!$A$3:$F$994, 6, false)</f>
        <v>0</v>
      </c>
      <c r="M181" s="111" t="s">
        <v>6</v>
      </c>
      <c r="N181" s="3"/>
      <c r="O181" s="112"/>
      <c r="P181" s="110" t="str">
        <f>VLOOKUP(M181,Base!$A$3:$F$994, 2, false)</f>
        <v>.</v>
      </c>
      <c r="Q181" s="116"/>
      <c r="R181" s="2"/>
      <c r="S181" s="3"/>
      <c r="T181" s="113">
        <f>VLOOKUP(M181,Base!$A$3:$F$994, 5, false)</f>
        <v>0</v>
      </c>
      <c r="U181" s="114">
        <f t="shared" si="14"/>
        <v>0</v>
      </c>
      <c r="V181" s="115"/>
      <c r="W181" s="110">
        <f>VLOOKUP(X181,Base!$A$3:$F$994, 6, false)</f>
        <v>0</v>
      </c>
      <c r="X181" s="111" t="s">
        <v>6</v>
      </c>
      <c r="Y181" s="3"/>
      <c r="Z181" s="112"/>
      <c r="AA181" s="110" t="str">
        <f>VLOOKUP(X181,Base!$A$3:$F$994, 2, false)</f>
        <v>.</v>
      </c>
      <c r="AB181" s="116"/>
      <c r="AC181" s="2"/>
      <c r="AD181" s="3"/>
      <c r="AE181" s="113">
        <f>VLOOKUP(X181,Base!$A$3:$F$994, 5, false)</f>
        <v>0</v>
      </c>
      <c r="AF181" s="114">
        <f t="shared" si="15"/>
        <v>0</v>
      </c>
      <c r="AG181" s="115"/>
    </row>
    <row r="182">
      <c r="A182" s="110">
        <f>VLOOKUP(B182,Base!$A$3:$F$994, 6, false)</f>
        <v>0</v>
      </c>
      <c r="B182" s="111" t="s">
        <v>6</v>
      </c>
      <c r="C182" s="3"/>
      <c r="D182" s="112"/>
      <c r="E182" s="110" t="str">
        <f>VLOOKUP(B182,Base!$A$3:$F$994, 2, false)</f>
        <v>.</v>
      </c>
      <c r="F182" s="116"/>
      <c r="G182" s="2"/>
      <c r="H182" s="3"/>
      <c r="I182" s="113">
        <f>VLOOKUP(B182,Base!$A$3:$F$994, 5, false)</f>
        <v>0</v>
      </c>
      <c r="J182" s="114">
        <f t="shared" si="13"/>
        <v>0</v>
      </c>
      <c r="K182" s="115"/>
      <c r="L182" s="110">
        <f>VLOOKUP(M182,Base!$A$3:$F$994, 6, false)</f>
        <v>0</v>
      </c>
      <c r="M182" s="111" t="s">
        <v>6</v>
      </c>
      <c r="N182" s="3"/>
      <c r="O182" s="112"/>
      <c r="P182" s="110" t="str">
        <f>VLOOKUP(M182,Base!$A$3:$F$994, 2, false)</f>
        <v>.</v>
      </c>
      <c r="Q182" s="116"/>
      <c r="R182" s="2"/>
      <c r="S182" s="3"/>
      <c r="T182" s="113">
        <f>VLOOKUP(M182,Base!$A$3:$F$994, 5, false)</f>
        <v>0</v>
      </c>
      <c r="U182" s="114">
        <f t="shared" si="14"/>
        <v>0</v>
      </c>
      <c r="V182" s="115"/>
      <c r="W182" s="110">
        <f>VLOOKUP(X182,Base!$A$3:$F$994, 6, false)</f>
        <v>0</v>
      </c>
      <c r="X182" s="111" t="s">
        <v>6</v>
      </c>
      <c r="Y182" s="3"/>
      <c r="Z182" s="112"/>
      <c r="AA182" s="110" t="str">
        <f>VLOOKUP(X182,Base!$A$3:$F$994, 2, false)</f>
        <v>.</v>
      </c>
      <c r="AB182" s="116"/>
      <c r="AC182" s="2"/>
      <c r="AD182" s="3"/>
      <c r="AE182" s="113">
        <f>VLOOKUP(X182,Base!$A$3:$F$994, 5, false)</f>
        <v>0</v>
      </c>
      <c r="AF182" s="114">
        <f t="shared" si="15"/>
        <v>0</v>
      </c>
      <c r="AG182" s="115"/>
    </row>
    <row r="183">
      <c r="A183" s="110">
        <f>VLOOKUP(B183,Base!$A$3:$F$994, 6, false)</f>
        <v>0</v>
      </c>
      <c r="B183" s="111" t="s">
        <v>6</v>
      </c>
      <c r="C183" s="3"/>
      <c r="D183" s="112"/>
      <c r="E183" s="110" t="str">
        <f>VLOOKUP(B183,Base!$A$3:$F$994, 2, false)</f>
        <v>.</v>
      </c>
      <c r="F183" s="92"/>
      <c r="G183" s="2"/>
      <c r="H183" s="3"/>
      <c r="I183" s="113">
        <f>VLOOKUP(B183,Base!$A$3:$F$994, 5, false)</f>
        <v>0</v>
      </c>
      <c r="J183" s="114">
        <f t="shared" si="13"/>
        <v>0</v>
      </c>
      <c r="K183" s="115"/>
      <c r="L183" s="110">
        <f>VLOOKUP(M183,Base!$A$3:$F$994, 6, false)</f>
        <v>0</v>
      </c>
      <c r="M183" s="111" t="s">
        <v>6</v>
      </c>
      <c r="N183" s="3"/>
      <c r="O183" s="112"/>
      <c r="P183" s="110" t="str">
        <f>VLOOKUP(M183,Base!$A$3:$F$994, 2, false)</f>
        <v>.</v>
      </c>
      <c r="Q183" s="92"/>
      <c r="R183" s="2"/>
      <c r="S183" s="3"/>
      <c r="T183" s="113">
        <f>VLOOKUP(M183,Base!$A$3:$F$994, 5, false)</f>
        <v>0</v>
      </c>
      <c r="U183" s="114">
        <f t="shared" si="14"/>
        <v>0</v>
      </c>
      <c r="V183" s="115"/>
      <c r="W183" s="110">
        <f>VLOOKUP(X183,Base!$A$3:$F$994, 6, false)</f>
        <v>0</v>
      </c>
      <c r="X183" s="111" t="s">
        <v>6</v>
      </c>
      <c r="Y183" s="3"/>
      <c r="Z183" s="112"/>
      <c r="AA183" s="110" t="str">
        <f>VLOOKUP(X183,Base!$A$3:$F$994, 2, false)</f>
        <v>.</v>
      </c>
      <c r="AB183" s="92"/>
      <c r="AC183" s="2"/>
      <c r="AD183" s="3"/>
      <c r="AE183" s="113">
        <f>VLOOKUP(X183,Base!$A$3:$F$994, 5, false)</f>
        <v>0</v>
      </c>
      <c r="AF183" s="114">
        <f t="shared" si="15"/>
        <v>0</v>
      </c>
      <c r="AG183" s="115"/>
    </row>
    <row r="184">
      <c r="A184" s="110">
        <f>VLOOKUP(B184,Base!$A$3:$F$994, 6, false)</f>
        <v>0</v>
      </c>
      <c r="B184" s="111" t="s">
        <v>6</v>
      </c>
      <c r="C184" s="3"/>
      <c r="D184" s="112"/>
      <c r="E184" s="110" t="str">
        <f>VLOOKUP(B184,Base!$A$3:$F$994, 2, false)</f>
        <v>.</v>
      </c>
      <c r="F184" s="92"/>
      <c r="G184" s="2"/>
      <c r="H184" s="3"/>
      <c r="I184" s="113">
        <f>VLOOKUP(B184,Base!$A$3:$F$994, 5, false)</f>
        <v>0</v>
      </c>
      <c r="J184" s="114">
        <f t="shared" si="13"/>
        <v>0</v>
      </c>
      <c r="K184" s="115"/>
      <c r="L184" s="110">
        <f>VLOOKUP(M184,Base!$A$3:$F$994, 6, false)</f>
        <v>0</v>
      </c>
      <c r="M184" s="111" t="s">
        <v>6</v>
      </c>
      <c r="N184" s="3"/>
      <c r="O184" s="112"/>
      <c r="P184" s="110" t="str">
        <f>VLOOKUP(M184,Base!$A$3:$F$994, 2, false)</f>
        <v>.</v>
      </c>
      <c r="Q184" s="92"/>
      <c r="R184" s="2"/>
      <c r="S184" s="3"/>
      <c r="T184" s="113">
        <f>VLOOKUP(M184,Base!$A$3:$F$994, 5, false)</f>
        <v>0</v>
      </c>
      <c r="U184" s="114">
        <f t="shared" si="14"/>
        <v>0</v>
      </c>
      <c r="V184" s="115"/>
      <c r="W184" s="110">
        <f>VLOOKUP(X184,Base!$A$3:$F$994, 6, false)</f>
        <v>0</v>
      </c>
      <c r="X184" s="111" t="s">
        <v>6</v>
      </c>
      <c r="Y184" s="3"/>
      <c r="Z184" s="112"/>
      <c r="AA184" s="110" t="str">
        <f>VLOOKUP(X184,Base!$A$3:$F$994, 2, false)</f>
        <v>.</v>
      </c>
      <c r="AB184" s="92"/>
      <c r="AC184" s="2"/>
      <c r="AD184" s="3"/>
      <c r="AE184" s="113">
        <f>VLOOKUP(X184,Base!$A$3:$F$994, 5, false)</f>
        <v>0</v>
      </c>
      <c r="AF184" s="114">
        <f t="shared" si="15"/>
        <v>0</v>
      </c>
      <c r="AG184" s="115"/>
    </row>
    <row r="185">
      <c r="A185" s="110">
        <f>VLOOKUP(B185,Base!$A$3:$F$994, 6, false)</f>
        <v>0</v>
      </c>
      <c r="B185" s="111" t="s">
        <v>6</v>
      </c>
      <c r="C185" s="3"/>
      <c r="D185" s="112"/>
      <c r="E185" s="110" t="str">
        <f>VLOOKUP(B185,Base!$A$3:$F$994, 2, false)</f>
        <v>.</v>
      </c>
      <c r="F185" s="116"/>
      <c r="G185" s="2"/>
      <c r="H185" s="3"/>
      <c r="I185" s="113">
        <f>VLOOKUP(B185,Base!$A$3:$F$994, 5, false)</f>
        <v>0</v>
      </c>
      <c r="J185" s="114">
        <f t="shared" si="13"/>
        <v>0</v>
      </c>
      <c r="K185" s="115"/>
      <c r="L185" s="110">
        <f>VLOOKUP(M185,Base!$A$3:$F$994, 6, false)</f>
        <v>0</v>
      </c>
      <c r="M185" s="111" t="s">
        <v>6</v>
      </c>
      <c r="N185" s="3"/>
      <c r="O185" s="112"/>
      <c r="P185" s="110" t="str">
        <f>VLOOKUP(M185,Base!$A$3:$F$994, 2, false)</f>
        <v>.</v>
      </c>
      <c r="Q185" s="116"/>
      <c r="R185" s="2"/>
      <c r="S185" s="3"/>
      <c r="T185" s="113">
        <f>VLOOKUP(M185,Base!$A$3:$F$994, 5, false)</f>
        <v>0</v>
      </c>
      <c r="U185" s="114">
        <f t="shared" si="14"/>
        <v>0</v>
      </c>
      <c r="V185" s="115"/>
      <c r="W185" s="110">
        <f>VLOOKUP(X185,Base!$A$3:$F$994, 6, false)</f>
        <v>0</v>
      </c>
      <c r="X185" s="111" t="s">
        <v>6</v>
      </c>
      <c r="Y185" s="3"/>
      <c r="Z185" s="112"/>
      <c r="AA185" s="110" t="str">
        <f>VLOOKUP(X185,Base!$A$3:$F$994, 2, false)</f>
        <v>.</v>
      </c>
      <c r="AB185" s="116"/>
      <c r="AC185" s="2"/>
      <c r="AD185" s="3"/>
      <c r="AE185" s="113">
        <f>VLOOKUP(X185,Base!$A$3:$F$994, 5, false)</f>
        <v>0</v>
      </c>
      <c r="AF185" s="114">
        <f t="shared" si="15"/>
        <v>0</v>
      </c>
      <c r="AG185" s="115"/>
    </row>
    <row r="186">
      <c r="A186" s="110">
        <f>VLOOKUP(B186,Base!$A$3:$F$994, 6, false)</f>
        <v>0</v>
      </c>
      <c r="B186" s="111" t="s">
        <v>6</v>
      </c>
      <c r="C186" s="3"/>
      <c r="D186" s="112"/>
      <c r="E186" s="110" t="str">
        <f>VLOOKUP(B186,Base!$A$3:$F$994, 2, false)</f>
        <v>.</v>
      </c>
      <c r="F186" s="117"/>
      <c r="G186" s="2"/>
      <c r="H186" s="3"/>
      <c r="I186" s="113">
        <f>VLOOKUP(B186,Base!$A$3:$F$994, 5, false)</f>
        <v>0</v>
      </c>
      <c r="J186" s="114">
        <f t="shared" si="13"/>
        <v>0</v>
      </c>
      <c r="K186" s="115"/>
      <c r="L186" s="110">
        <f>VLOOKUP(M186,Base!$A$3:$F$994, 6, false)</f>
        <v>0</v>
      </c>
      <c r="M186" s="111" t="s">
        <v>6</v>
      </c>
      <c r="N186" s="3"/>
      <c r="O186" s="112"/>
      <c r="P186" s="110" t="str">
        <f>VLOOKUP(M186,Base!$A$3:$F$994, 2, false)</f>
        <v>.</v>
      </c>
      <c r="Q186" s="117"/>
      <c r="R186" s="2"/>
      <c r="S186" s="3"/>
      <c r="T186" s="113">
        <f>VLOOKUP(M186,Base!$A$3:$F$994, 5, false)</f>
        <v>0</v>
      </c>
      <c r="U186" s="114">
        <f t="shared" si="14"/>
        <v>0</v>
      </c>
      <c r="V186" s="115"/>
      <c r="W186" s="110">
        <f>VLOOKUP(X186,Base!$A$3:$F$994, 6, false)</f>
        <v>0</v>
      </c>
      <c r="X186" s="111" t="s">
        <v>6</v>
      </c>
      <c r="Y186" s="3"/>
      <c r="Z186" s="112"/>
      <c r="AA186" s="110" t="str">
        <f>VLOOKUP(X186,Base!$A$3:$F$994, 2, false)</f>
        <v>.</v>
      </c>
      <c r="AB186" s="117"/>
      <c r="AC186" s="2"/>
      <c r="AD186" s="3"/>
      <c r="AE186" s="113">
        <f>VLOOKUP(X186,Base!$A$3:$F$994, 5, false)</f>
        <v>0</v>
      </c>
      <c r="AF186" s="114">
        <f t="shared" si="15"/>
        <v>0</v>
      </c>
      <c r="AG186" s="115"/>
    </row>
    <row r="187">
      <c r="A187" s="110">
        <f>VLOOKUP(B187,Base!$A$3:$F$994, 6, false)</f>
        <v>0</v>
      </c>
      <c r="B187" s="111" t="s">
        <v>6</v>
      </c>
      <c r="C187" s="3"/>
      <c r="D187" s="118"/>
      <c r="E187" s="110" t="str">
        <f>VLOOKUP(B187,Base!$A$3:$F$994, 2, false)</f>
        <v>.</v>
      </c>
      <c r="F187" s="117"/>
      <c r="G187" s="2"/>
      <c r="H187" s="3"/>
      <c r="I187" s="113">
        <f>VLOOKUP(B187,Base!$A$3:$F$994, 5, false)</f>
        <v>0</v>
      </c>
      <c r="J187" s="114">
        <f t="shared" si="13"/>
        <v>0</v>
      </c>
      <c r="K187" s="115"/>
      <c r="L187" s="110">
        <f>VLOOKUP(M187,Base!$A$3:$F$994, 6, false)</f>
        <v>0</v>
      </c>
      <c r="M187" s="111" t="s">
        <v>6</v>
      </c>
      <c r="N187" s="3"/>
      <c r="O187" s="118"/>
      <c r="P187" s="110" t="str">
        <f>VLOOKUP(M187,Base!$A$3:$F$994, 2, false)</f>
        <v>.</v>
      </c>
      <c r="Q187" s="117"/>
      <c r="R187" s="2"/>
      <c r="S187" s="3"/>
      <c r="T187" s="113">
        <f>VLOOKUP(M187,Base!$A$3:$F$994, 5, false)</f>
        <v>0</v>
      </c>
      <c r="U187" s="114">
        <f t="shared" si="14"/>
        <v>0</v>
      </c>
      <c r="V187" s="115"/>
      <c r="W187" s="110">
        <f>VLOOKUP(X187,Base!$A$3:$F$994, 6, false)</f>
        <v>0</v>
      </c>
      <c r="X187" s="111" t="s">
        <v>6</v>
      </c>
      <c r="Y187" s="3"/>
      <c r="Z187" s="118"/>
      <c r="AA187" s="110" t="str">
        <f>VLOOKUP(X187,Base!$A$3:$F$994, 2, false)</f>
        <v>.</v>
      </c>
      <c r="AB187" s="117"/>
      <c r="AC187" s="2"/>
      <c r="AD187" s="3"/>
      <c r="AE187" s="113">
        <f>VLOOKUP(X187,Base!$A$3:$F$994, 5, false)</f>
        <v>0</v>
      </c>
      <c r="AF187" s="114">
        <f t="shared" si="15"/>
        <v>0</v>
      </c>
      <c r="AG187" s="115"/>
    </row>
    <row r="188">
      <c r="A188" s="110">
        <f>VLOOKUP(B188,Base!$A$3:$F$994, 6, false)</f>
        <v>0</v>
      </c>
      <c r="B188" s="111" t="s">
        <v>6</v>
      </c>
      <c r="C188" s="3"/>
      <c r="D188" s="112"/>
      <c r="E188" s="110" t="str">
        <f>VLOOKUP(B188,Base!$A$3:$F$994, 2, false)</f>
        <v>.</v>
      </c>
      <c r="F188" s="117"/>
      <c r="G188" s="2"/>
      <c r="H188" s="3"/>
      <c r="I188" s="113">
        <f>VLOOKUP(B188,Base!$A$3:$F$994, 5, false)</f>
        <v>0</v>
      </c>
      <c r="J188" s="114">
        <f t="shared" si="13"/>
        <v>0</v>
      </c>
      <c r="K188" s="115"/>
      <c r="L188" s="110">
        <f>VLOOKUP(M188,Base!$A$3:$F$994, 6, false)</f>
        <v>0</v>
      </c>
      <c r="M188" s="111" t="s">
        <v>6</v>
      </c>
      <c r="N188" s="3"/>
      <c r="O188" s="112"/>
      <c r="P188" s="110" t="str">
        <f>VLOOKUP(M188,Base!$A$3:$F$994, 2, false)</f>
        <v>.</v>
      </c>
      <c r="Q188" s="117"/>
      <c r="R188" s="2"/>
      <c r="S188" s="3"/>
      <c r="T188" s="113">
        <f>VLOOKUP(M188,Base!$A$3:$F$994, 5, false)</f>
        <v>0</v>
      </c>
      <c r="U188" s="114">
        <f t="shared" si="14"/>
        <v>0</v>
      </c>
      <c r="V188" s="115"/>
      <c r="W188" s="110">
        <f>VLOOKUP(X188,Base!$A$3:$F$994, 6, false)</f>
        <v>0</v>
      </c>
      <c r="X188" s="111" t="s">
        <v>6</v>
      </c>
      <c r="Y188" s="3"/>
      <c r="Z188" s="112"/>
      <c r="AA188" s="110" t="str">
        <f>VLOOKUP(X188,Base!$A$3:$F$994, 2, false)</f>
        <v>.</v>
      </c>
      <c r="AB188" s="117"/>
      <c r="AC188" s="2"/>
      <c r="AD188" s="3"/>
      <c r="AE188" s="113">
        <f>VLOOKUP(X188,Base!$A$3:$F$994, 5, false)</f>
        <v>0</v>
      </c>
      <c r="AF188" s="114">
        <f t="shared" si="15"/>
        <v>0</v>
      </c>
      <c r="AG188" s="115"/>
    </row>
    <row r="189">
      <c r="A189" s="110">
        <f>VLOOKUP(B189,Base!$A$3:$F$994, 6, false)</f>
        <v>0</v>
      </c>
      <c r="B189" s="111" t="s">
        <v>6</v>
      </c>
      <c r="C189" s="3"/>
      <c r="D189" s="118"/>
      <c r="E189" s="110" t="str">
        <f>VLOOKUP(B189,Base!$A$3:$F$994, 2, false)</f>
        <v>.</v>
      </c>
      <c r="F189" s="106" t="s">
        <v>714</v>
      </c>
      <c r="G189" s="104"/>
      <c r="H189" s="100"/>
      <c r="I189" s="113">
        <f>VLOOKUP(B189,Base!$A$3:$F$994, 5, false)</f>
        <v>0</v>
      </c>
      <c r="J189" s="114">
        <f t="shared" si="13"/>
        <v>0</v>
      </c>
      <c r="K189" s="115"/>
      <c r="L189" s="110">
        <f>VLOOKUP(M189,Base!$A$3:$F$994, 6, false)</f>
        <v>0</v>
      </c>
      <c r="M189" s="111" t="s">
        <v>6</v>
      </c>
      <c r="N189" s="3"/>
      <c r="O189" s="118"/>
      <c r="P189" s="110" t="str">
        <f>VLOOKUP(M189,Base!$A$3:$F$994, 2, false)</f>
        <v>.</v>
      </c>
      <c r="Q189" s="106" t="s">
        <v>714</v>
      </c>
      <c r="R189" s="104"/>
      <c r="S189" s="100"/>
      <c r="T189" s="113">
        <f>VLOOKUP(M189,Base!$A$3:$F$994, 5, false)</f>
        <v>0</v>
      </c>
      <c r="U189" s="114">
        <f t="shared" si="14"/>
        <v>0</v>
      </c>
      <c r="V189" s="115"/>
      <c r="W189" s="110">
        <f>VLOOKUP(X189,Base!$A$3:$F$994, 6, false)</f>
        <v>0</v>
      </c>
      <c r="X189" s="111" t="s">
        <v>6</v>
      </c>
      <c r="Y189" s="3"/>
      <c r="Z189" s="118"/>
      <c r="AA189" s="110" t="str">
        <f>VLOOKUP(X189,Base!$A$3:$F$994, 2, false)</f>
        <v>.</v>
      </c>
      <c r="AB189" s="106" t="s">
        <v>714</v>
      </c>
      <c r="AC189" s="104"/>
      <c r="AD189" s="100"/>
      <c r="AE189" s="113">
        <f>VLOOKUP(X189,Base!$A$3:$F$994, 5, false)</f>
        <v>0</v>
      </c>
      <c r="AF189" s="114">
        <f t="shared" si="15"/>
        <v>0</v>
      </c>
      <c r="AG189" s="115"/>
    </row>
    <row r="190">
      <c r="A190" s="110">
        <f>VLOOKUP(B190,Base!$A$3:$F$994, 6, false)</f>
        <v>0</v>
      </c>
      <c r="B190" s="111" t="s">
        <v>6</v>
      </c>
      <c r="C190" s="3"/>
      <c r="D190" s="49"/>
      <c r="E190" s="110" t="str">
        <f>VLOOKUP(B190,Base!$A$3:$F$994, 2, false)</f>
        <v>.</v>
      </c>
      <c r="F190" s="119"/>
      <c r="G190" s="104"/>
      <c r="H190" s="100"/>
      <c r="I190" s="113">
        <f>VLOOKUP(B190,Base!$A$3:$F$994, 5, false)</f>
        <v>0</v>
      </c>
      <c r="J190" s="114">
        <f t="shared" si="13"/>
        <v>0</v>
      </c>
      <c r="K190" s="115"/>
      <c r="L190" s="110">
        <f>VLOOKUP(M190,Base!$A$3:$F$994, 6, false)</f>
        <v>0</v>
      </c>
      <c r="M190" s="111" t="s">
        <v>6</v>
      </c>
      <c r="N190" s="3"/>
      <c r="O190" s="49"/>
      <c r="P190" s="110" t="str">
        <f>VLOOKUP(M190,Base!$A$3:$F$994, 2, false)</f>
        <v>.</v>
      </c>
      <c r="Q190" s="119"/>
      <c r="R190" s="104"/>
      <c r="S190" s="100"/>
      <c r="T190" s="113">
        <f>VLOOKUP(M190,Base!$A$3:$F$994, 5, false)</f>
        <v>0</v>
      </c>
      <c r="U190" s="114">
        <f t="shared" si="14"/>
        <v>0</v>
      </c>
      <c r="V190" s="115"/>
      <c r="W190" s="110">
        <f>VLOOKUP(X190,Base!$A$3:$F$994, 6, false)</f>
        <v>0</v>
      </c>
      <c r="X190" s="111" t="s">
        <v>6</v>
      </c>
      <c r="Y190" s="3"/>
      <c r="Z190" s="49"/>
      <c r="AA190" s="110" t="str">
        <f>VLOOKUP(X190,Base!$A$3:$F$994, 2, false)</f>
        <v>.</v>
      </c>
      <c r="AB190" s="119"/>
      <c r="AC190" s="104"/>
      <c r="AD190" s="100"/>
      <c r="AE190" s="113">
        <f>VLOOKUP(X190,Base!$A$3:$F$994, 5, false)</f>
        <v>0</v>
      </c>
      <c r="AF190" s="114">
        <f t="shared" si="15"/>
        <v>0</v>
      </c>
      <c r="AG190" s="115"/>
    </row>
    <row r="191">
      <c r="A191" s="110">
        <f>VLOOKUP(B191,Base!$A$3:$F$994, 6, false)</f>
        <v>0</v>
      </c>
      <c r="B191" s="111" t="s">
        <v>6</v>
      </c>
      <c r="C191" s="3"/>
      <c r="D191" s="49"/>
      <c r="E191" s="110" t="str">
        <f>VLOOKUP(B191,Base!$A$3:$F$994, 2, false)</f>
        <v>.</v>
      </c>
      <c r="F191" s="119"/>
      <c r="G191" s="104"/>
      <c r="H191" s="100"/>
      <c r="I191" s="113">
        <f>VLOOKUP(B191,Base!$A$3:$F$994, 5, false)</f>
        <v>0</v>
      </c>
      <c r="J191" s="114">
        <f t="shared" si="13"/>
        <v>0</v>
      </c>
      <c r="K191" s="115"/>
      <c r="L191" s="110">
        <f>VLOOKUP(M191,Base!$A$3:$F$994, 6, false)</f>
        <v>0</v>
      </c>
      <c r="M191" s="111" t="s">
        <v>6</v>
      </c>
      <c r="N191" s="3"/>
      <c r="O191" s="49"/>
      <c r="P191" s="110" t="str">
        <f>VLOOKUP(M191,Base!$A$3:$F$994, 2, false)</f>
        <v>.</v>
      </c>
      <c r="Q191" s="119"/>
      <c r="R191" s="104"/>
      <c r="S191" s="100"/>
      <c r="T191" s="113">
        <f>VLOOKUP(M191,Base!$A$3:$F$994, 5, false)</f>
        <v>0</v>
      </c>
      <c r="U191" s="114">
        <f t="shared" si="14"/>
        <v>0</v>
      </c>
      <c r="V191" s="115"/>
      <c r="W191" s="110">
        <f>VLOOKUP(X191,Base!$A$3:$F$994, 6, false)</f>
        <v>0</v>
      </c>
      <c r="X191" s="111" t="s">
        <v>6</v>
      </c>
      <c r="Y191" s="3"/>
      <c r="Z191" s="49"/>
      <c r="AA191" s="110" t="str">
        <f>VLOOKUP(X191,Base!$A$3:$F$994, 2, false)</f>
        <v>.</v>
      </c>
      <c r="AB191" s="119"/>
      <c r="AC191" s="104"/>
      <c r="AD191" s="100"/>
      <c r="AE191" s="113">
        <f>VLOOKUP(X191,Base!$A$3:$F$994, 5, false)</f>
        <v>0</v>
      </c>
      <c r="AF191" s="114">
        <f t="shared" si="15"/>
        <v>0</v>
      </c>
      <c r="AG191" s="115"/>
    </row>
    <row r="192">
      <c r="A192" s="110">
        <f>VLOOKUP(B192,Base!$A$3:$F$994, 6, false)</f>
        <v>0</v>
      </c>
      <c r="B192" s="111" t="s">
        <v>6</v>
      </c>
      <c r="C192" s="3"/>
      <c r="D192" s="120"/>
      <c r="E192" s="110" t="str">
        <f>VLOOKUP(B192,Base!$A$3:$F$994, 2, false)</f>
        <v>.</v>
      </c>
      <c r="F192" s="119"/>
      <c r="G192" s="104"/>
      <c r="H192" s="100"/>
      <c r="I192" s="113">
        <f>VLOOKUP(B192,Base!$A$3:$F$994, 5, false)</f>
        <v>0</v>
      </c>
      <c r="J192" s="114">
        <f t="shared" si="13"/>
        <v>0</v>
      </c>
      <c r="K192" s="115"/>
      <c r="L192" s="110">
        <f>VLOOKUP(M192,Base!$A$3:$F$994, 6, false)</f>
        <v>0</v>
      </c>
      <c r="M192" s="111" t="s">
        <v>6</v>
      </c>
      <c r="N192" s="3"/>
      <c r="O192" s="120"/>
      <c r="P192" s="110" t="str">
        <f>VLOOKUP(M192,Base!$A$3:$F$994, 2, false)</f>
        <v>.</v>
      </c>
      <c r="Q192" s="119"/>
      <c r="R192" s="104"/>
      <c r="S192" s="100"/>
      <c r="T192" s="113">
        <f>VLOOKUP(M192,Base!$A$3:$F$994, 5, false)</f>
        <v>0</v>
      </c>
      <c r="U192" s="114">
        <f t="shared" si="14"/>
        <v>0</v>
      </c>
      <c r="V192" s="115"/>
      <c r="W192" s="110">
        <f>VLOOKUP(X192,Base!$A$3:$F$994, 6, false)</f>
        <v>0</v>
      </c>
      <c r="X192" s="111" t="s">
        <v>6</v>
      </c>
      <c r="Y192" s="3"/>
      <c r="Z192" s="120"/>
      <c r="AA192" s="110" t="str">
        <f>VLOOKUP(X192,Base!$A$3:$F$994, 2, false)</f>
        <v>.</v>
      </c>
      <c r="AB192" s="119"/>
      <c r="AC192" s="104"/>
      <c r="AD192" s="100"/>
      <c r="AE192" s="113">
        <f>VLOOKUP(X192,Base!$A$3:$F$994, 5, false)</f>
        <v>0</v>
      </c>
      <c r="AF192" s="114">
        <f t="shared" si="15"/>
        <v>0</v>
      </c>
      <c r="AG192" s="115"/>
    </row>
    <row r="193">
      <c r="A193" s="110">
        <f>VLOOKUP(B193,Base!$A$3:$F$994, 6, false)</f>
        <v>0</v>
      </c>
      <c r="B193" s="111" t="s">
        <v>6</v>
      </c>
      <c r="C193" s="3"/>
      <c r="D193" s="120"/>
      <c r="E193" s="110" t="str">
        <f>VLOOKUP(B193,Base!$A$3:$F$994, 2, false)</f>
        <v>.</v>
      </c>
      <c r="F193" s="119"/>
      <c r="G193" s="104"/>
      <c r="H193" s="100"/>
      <c r="I193" s="113">
        <f>VLOOKUP(B193,Base!$A$3:$F$994, 5, false)</f>
        <v>0</v>
      </c>
      <c r="J193" s="114">
        <f t="shared" si="13"/>
        <v>0</v>
      </c>
      <c r="K193" s="115"/>
      <c r="L193" s="110">
        <f>VLOOKUP(M193,Base!$A$3:$F$994, 6, false)</f>
        <v>0</v>
      </c>
      <c r="M193" s="111" t="s">
        <v>6</v>
      </c>
      <c r="N193" s="3"/>
      <c r="O193" s="121"/>
      <c r="P193" s="110" t="str">
        <f>VLOOKUP(M193,Base!$A$3:$F$994, 2, false)</f>
        <v>.</v>
      </c>
      <c r="Q193" s="119"/>
      <c r="R193" s="104"/>
      <c r="S193" s="100"/>
      <c r="T193" s="113">
        <f>VLOOKUP(M193,Base!$A$3:$F$994, 5, false)</f>
        <v>0</v>
      </c>
      <c r="U193" s="114">
        <f t="shared" si="14"/>
        <v>0</v>
      </c>
      <c r="V193" s="115"/>
      <c r="W193" s="110">
        <f>VLOOKUP(X193,Base!$A$3:$F$994, 6, false)</f>
        <v>0</v>
      </c>
      <c r="X193" s="111" t="s">
        <v>6</v>
      </c>
      <c r="Y193" s="3"/>
      <c r="Z193" s="120"/>
      <c r="AA193" s="110" t="str">
        <f>VLOOKUP(X193,Base!$A$3:$F$994, 2, false)</f>
        <v>.</v>
      </c>
      <c r="AB193" s="119"/>
      <c r="AC193" s="104"/>
      <c r="AD193" s="100"/>
      <c r="AE193" s="113">
        <f>VLOOKUP(X193,Base!$A$3:$F$994, 5, false)</f>
        <v>0</v>
      </c>
      <c r="AF193" s="114">
        <f t="shared" si="15"/>
        <v>0</v>
      </c>
      <c r="AG193" s="115"/>
    </row>
    <row r="194">
      <c r="A194" s="110">
        <f>VLOOKUP(B194,Base!$A$3:$F$994, 6, false)</f>
        <v>0</v>
      </c>
      <c r="B194" s="111" t="s">
        <v>6</v>
      </c>
      <c r="C194" s="3"/>
      <c r="D194" s="121"/>
      <c r="E194" s="110" t="str">
        <f>VLOOKUP(B194,Base!$A$3:$F$994, 2, false)</f>
        <v>.</v>
      </c>
      <c r="F194" s="119"/>
      <c r="G194" s="104"/>
      <c r="H194" s="100"/>
      <c r="I194" s="113">
        <f>VLOOKUP(B194,Base!$A$3:$F$994, 5, false)</f>
        <v>0</v>
      </c>
      <c r="J194" s="114">
        <f t="shared" si="13"/>
        <v>0</v>
      </c>
      <c r="K194" s="115"/>
      <c r="L194" s="110">
        <f>VLOOKUP(M194,Base!$A$3:$F$994, 6, false)</f>
        <v>0</v>
      </c>
      <c r="M194" s="111" t="s">
        <v>6</v>
      </c>
      <c r="N194" s="3"/>
      <c r="O194" s="120"/>
      <c r="P194" s="110" t="str">
        <f>VLOOKUP(M194,Base!$A$3:$F$994, 2, false)</f>
        <v>.</v>
      </c>
      <c r="Q194" s="119"/>
      <c r="R194" s="104"/>
      <c r="S194" s="100"/>
      <c r="T194" s="113">
        <f>VLOOKUP(M194,Base!$A$3:$F$994, 5, false)</f>
        <v>0</v>
      </c>
      <c r="U194" s="114">
        <f t="shared" si="14"/>
        <v>0</v>
      </c>
      <c r="V194" s="115"/>
      <c r="W194" s="110">
        <f>VLOOKUP(X194,Base!$A$3:$F$994, 6, false)</f>
        <v>0</v>
      </c>
      <c r="X194" s="111" t="s">
        <v>6</v>
      </c>
      <c r="Y194" s="3"/>
      <c r="Z194" s="120"/>
      <c r="AA194" s="110" t="str">
        <f>VLOOKUP(X194,Base!$A$3:$F$994, 2, false)</f>
        <v>.</v>
      </c>
      <c r="AB194" s="119"/>
      <c r="AC194" s="104"/>
      <c r="AD194" s="100"/>
      <c r="AE194" s="113">
        <f>VLOOKUP(X194,Base!$A$3:$F$994, 5, false)</f>
        <v>0</v>
      </c>
      <c r="AF194" s="114">
        <f t="shared" si="15"/>
        <v>0</v>
      </c>
      <c r="AG194" s="115"/>
    </row>
    <row r="195">
      <c r="A195" s="110">
        <f>VLOOKUP(B195,Base!$A$3:$F$994, 6, false)</f>
        <v>0</v>
      </c>
      <c r="B195" s="111" t="s">
        <v>6</v>
      </c>
      <c r="C195" s="3"/>
      <c r="D195" s="122"/>
      <c r="E195" s="110" t="str">
        <f>VLOOKUP(B195,Base!$A$3:$F$994, 2, false)</f>
        <v>.</v>
      </c>
      <c r="F195" s="119"/>
      <c r="G195" s="104"/>
      <c r="H195" s="100"/>
      <c r="I195" s="113">
        <f>VLOOKUP(B195,Base!$A$3:$F$994, 5, false)</f>
        <v>0</v>
      </c>
      <c r="J195" s="114">
        <f t="shared" si="13"/>
        <v>0</v>
      </c>
      <c r="K195" s="115"/>
      <c r="L195" s="110">
        <f>VLOOKUP(M195,Base!$A$3:$F$994, 6, false)</f>
        <v>0</v>
      </c>
      <c r="M195" s="111" t="s">
        <v>6</v>
      </c>
      <c r="N195" s="3"/>
      <c r="O195" s="122"/>
      <c r="P195" s="110" t="str">
        <f>VLOOKUP(M195,Base!$A$3:$F$994, 2, false)</f>
        <v>.</v>
      </c>
      <c r="Q195" s="119"/>
      <c r="R195" s="104"/>
      <c r="S195" s="100"/>
      <c r="T195" s="113">
        <f>VLOOKUP(M195,Base!$A$3:$F$994, 5, false)</f>
        <v>0</v>
      </c>
      <c r="U195" s="114">
        <f t="shared" si="14"/>
        <v>0</v>
      </c>
      <c r="V195" s="115"/>
      <c r="W195" s="110">
        <f>VLOOKUP(X195,Base!$A$3:$F$994, 6, false)</f>
        <v>0</v>
      </c>
      <c r="X195" s="111" t="s">
        <v>6</v>
      </c>
      <c r="Y195" s="3"/>
      <c r="Z195" s="122"/>
      <c r="AA195" s="110" t="str">
        <f>VLOOKUP(X195,Base!$A$3:$F$994, 2, false)</f>
        <v>.</v>
      </c>
      <c r="AB195" s="119"/>
      <c r="AC195" s="104"/>
      <c r="AD195" s="100"/>
      <c r="AE195" s="113">
        <f>VLOOKUP(X195,Base!$A$3:$F$994, 5, false)</f>
        <v>0</v>
      </c>
      <c r="AF195" s="114">
        <f t="shared" si="15"/>
        <v>0</v>
      </c>
      <c r="AG195" s="115"/>
    </row>
    <row r="196">
      <c r="A196" s="110">
        <f>VLOOKUP(B196,Base!$A$3:$F$994, 6, false)</f>
        <v>0</v>
      </c>
      <c r="B196" s="111" t="s">
        <v>6</v>
      </c>
      <c r="C196" s="3"/>
      <c r="D196" s="123"/>
      <c r="E196" s="110" t="str">
        <f>VLOOKUP(B196,Base!$A$3:$F$994, 2, false)</f>
        <v>.</v>
      </c>
      <c r="F196" s="119"/>
      <c r="G196" s="104"/>
      <c r="H196" s="100"/>
      <c r="I196" s="113">
        <f>VLOOKUP(B196,Base!$A$3:$F$994, 5, false)</f>
        <v>0</v>
      </c>
      <c r="J196" s="114">
        <f t="shared" si="13"/>
        <v>0</v>
      </c>
      <c r="K196" s="115"/>
      <c r="L196" s="110">
        <f>VLOOKUP(M196,Base!$A$3:$F$994, 6, false)</f>
        <v>0</v>
      </c>
      <c r="M196" s="111" t="s">
        <v>6</v>
      </c>
      <c r="N196" s="3"/>
      <c r="O196" s="123"/>
      <c r="P196" s="110" t="str">
        <f>VLOOKUP(M196,Base!$A$3:$F$994, 2, false)</f>
        <v>.</v>
      </c>
      <c r="Q196" s="119"/>
      <c r="R196" s="104"/>
      <c r="S196" s="100"/>
      <c r="T196" s="113">
        <f>VLOOKUP(M196,Base!$A$3:$F$994, 5, false)</f>
        <v>0</v>
      </c>
      <c r="U196" s="114">
        <f t="shared" si="14"/>
        <v>0</v>
      </c>
      <c r="V196" s="115"/>
      <c r="W196" s="110">
        <f>VLOOKUP(X196,Base!$A$3:$F$994, 6, false)</f>
        <v>0</v>
      </c>
      <c r="X196" s="111" t="s">
        <v>6</v>
      </c>
      <c r="Y196" s="3"/>
      <c r="Z196" s="123"/>
      <c r="AA196" s="110" t="str">
        <f>VLOOKUP(X196,Base!$A$3:$F$994, 2, false)</f>
        <v>.</v>
      </c>
      <c r="AB196" s="119"/>
      <c r="AC196" s="104"/>
      <c r="AD196" s="100"/>
      <c r="AE196" s="113">
        <f>VLOOKUP(X196,Base!$A$3:$F$994, 5, false)</f>
        <v>0</v>
      </c>
      <c r="AF196" s="114">
        <f t="shared" si="15"/>
        <v>0</v>
      </c>
      <c r="AG196" s="115"/>
    </row>
    <row r="197">
      <c r="A197" s="126" t="s">
        <v>717</v>
      </c>
      <c r="B197" s="104"/>
      <c r="C197" s="104"/>
      <c r="D197" s="104"/>
      <c r="E197" s="104"/>
      <c r="F197" s="104"/>
      <c r="G197" s="104"/>
      <c r="H197" s="100"/>
      <c r="I197" s="90" t="s">
        <v>716</v>
      </c>
      <c r="J197" s="125">
        <f>SUM(J179:J196)</f>
        <v>0</v>
      </c>
      <c r="K197" s="109"/>
      <c r="L197" s="126" t="s">
        <v>717</v>
      </c>
      <c r="M197" s="104"/>
      <c r="N197" s="104"/>
      <c r="O197" s="104"/>
      <c r="P197" s="104"/>
      <c r="Q197" s="104"/>
      <c r="R197" s="104"/>
      <c r="S197" s="100"/>
      <c r="T197" s="90" t="s">
        <v>716</v>
      </c>
      <c r="U197" s="125">
        <f>SUM(U179:U196)</f>
        <v>0</v>
      </c>
      <c r="V197" s="109"/>
      <c r="W197" s="126" t="s">
        <v>717</v>
      </c>
      <c r="X197" s="104"/>
      <c r="Y197" s="104"/>
      <c r="Z197" s="104"/>
      <c r="AA197" s="104"/>
      <c r="AB197" s="104"/>
      <c r="AC197" s="104"/>
      <c r="AD197" s="100"/>
      <c r="AE197" s="90" t="s">
        <v>716</v>
      </c>
      <c r="AF197" s="125">
        <f>SUM(AF179:AF196)</f>
        <v>0</v>
      </c>
      <c r="AG197" s="109"/>
    </row>
    <row r="198">
      <c r="A198" s="127"/>
      <c r="B198" s="104"/>
      <c r="C198" s="104"/>
      <c r="D198" s="104"/>
      <c r="E198" s="104"/>
      <c r="F198" s="104"/>
      <c r="G198" s="104"/>
      <c r="H198" s="100"/>
      <c r="I198" s="90" t="s">
        <v>718</v>
      </c>
      <c r="J198" s="128" t="str">
        <f>J197/E177</f>
        <v>#DIV/0!</v>
      </c>
      <c r="K198" s="129"/>
      <c r="L198" s="127"/>
      <c r="M198" s="104"/>
      <c r="N198" s="104"/>
      <c r="O198" s="104"/>
      <c r="P198" s="104"/>
      <c r="Q198" s="104"/>
      <c r="R198" s="104"/>
      <c r="S198" s="100"/>
      <c r="T198" s="90" t="s">
        <v>718</v>
      </c>
      <c r="U198" s="128" t="str">
        <f>U197/P177</f>
        <v>#DIV/0!</v>
      </c>
      <c r="V198" s="129"/>
      <c r="W198" s="127"/>
      <c r="X198" s="104"/>
      <c r="Y198" s="104"/>
      <c r="Z198" s="104"/>
      <c r="AA198" s="104"/>
      <c r="AB198" s="104"/>
      <c r="AC198" s="104"/>
      <c r="AD198" s="100"/>
      <c r="AE198" s="90" t="s">
        <v>718</v>
      </c>
      <c r="AF198" s="128" t="str">
        <f>AF197/AA177</f>
        <v>#DIV/0!</v>
      </c>
      <c r="AG198" s="129"/>
    </row>
    <row r="199">
      <c r="A199" s="127"/>
      <c r="B199" s="104"/>
      <c r="C199" s="104"/>
      <c r="D199" s="104"/>
      <c r="E199" s="104"/>
      <c r="F199" s="104"/>
      <c r="G199" s="104"/>
      <c r="H199" s="100"/>
      <c r="I199" s="90" t="s">
        <v>719</v>
      </c>
      <c r="J199" s="130">
        <v>0.05</v>
      </c>
      <c r="K199" s="129"/>
      <c r="L199" s="127"/>
      <c r="M199" s="104"/>
      <c r="N199" s="104"/>
      <c r="O199" s="104"/>
      <c r="P199" s="104"/>
      <c r="Q199" s="104"/>
      <c r="R199" s="104"/>
      <c r="S199" s="100"/>
      <c r="T199" s="90" t="s">
        <v>719</v>
      </c>
      <c r="U199" s="130">
        <v>0.05</v>
      </c>
      <c r="V199" s="129"/>
      <c r="W199" s="127"/>
      <c r="X199" s="104"/>
      <c r="Y199" s="104"/>
      <c r="Z199" s="104"/>
      <c r="AA199" s="104"/>
      <c r="AB199" s="104"/>
      <c r="AC199" s="104"/>
      <c r="AD199" s="100"/>
      <c r="AE199" s="90" t="s">
        <v>719</v>
      </c>
      <c r="AF199" s="130">
        <v>0.05</v>
      </c>
      <c r="AG199" s="129"/>
    </row>
    <row r="200">
      <c r="A200" s="127"/>
      <c r="B200" s="104"/>
      <c r="C200" s="104"/>
      <c r="D200" s="104"/>
      <c r="E200" s="104"/>
      <c r="F200" s="104"/>
      <c r="G200" s="104"/>
      <c r="H200" s="100"/>
      <c r="I200" s="90" t="s">
        <v>720</v>
      </c>
      <c r="J200" s="128" t="str">
        <f>J198+(J198*J199)</f>
        <v>#DIV/0!</v>
      </c>
      <c r="K200" s="129"/>
      <c r="L200" s="127"/>
      <c r="M200" s="104"/>
      <c r="N200" s="104"/>
      <c r="O200" s="104"/>
      <c r="P200" s="104"/>
      <c r="Q200" s="104"/>
      <c r="R200" s="104"/>
      <c r="S200" s="100"/>
      <c r="T200" s="90" t="s">
        <v>720</v>
      </c>
      <c r="U200" s="128" t="str">
        <f>U198+(U198*U199)</f>
        <v>#DIV/0!</v>
      </c>
      <c r="V200" s="129"/>
      <c r="W200" s="127"/>
      <c r="X200" s="104"/>
      <c r="Y200" s="104"/>
      <c r="Z200" s="104"/>
      <c r="AA200" s="104"/>
      <c r="AB200" s="104"/>
      <c r="AC200" s="104"/>
      <c r="AD200" s="100"/>
      <c r="AE200" s="90" t="s">
        <v>720</v>
      </c>
      <c r="AF200" s="128" t="str">
        <f>AF198+(AF198*AF199)</f>
        <v>#DIV/0!</v>
      </c>
      <c r="AG200" s="129"/>
    </row>
    <row r="201">
      <c r="A201" s="127"/>
      <c r="B201" s="104"/>
      <c r="C201" s="104"/>
      <c r="D201" s="104"/>
      <c r="E201" s="104"/>
      <c r="F201" s="104"/>
      <c r="G201" s="104"/>
      <c r="H201" s="100"/>
      <c r="I201" s="90"/>
      <c r="J201" s="128"/>
      <c r="K201" s="129"/>
      <c r="L201" s="127"/>
      <c r="M201" s="104"/>
      <c r="N201" s="104"/>
      <c r="O201" s="104"/>
      <c r="P201" s="104"/>
      <c r="Q201" s="104"/>
      <c r="R201" s="104"/>
      <c r="S201" s="100"/>
      <c r="T201" s="90"/>
      <c r="U201" s="128"/>
      <c r="V201" s="129"/>
      <c r="W201" s="127"/>
      <c r="X201" s="104"/>
      <c r="Y201" s="104"/>
      <c r="Z201" s="104"/>
      <c r="AA201" s="104"/>
      <c r="AB201" s="104"/>
      <c r="AC201" s="104"/>
      <c r="AD201" s="100"/>
      <c r="AE201" s="90"/>
      <c r="AF201" s="128"/>
      <c r="AG201" s="129"/>
    </row>
    <row r="202">
      <c r="A202" s="127"/>
      <c r="B202" s="104"/>
      <c r="C202" s="104"/>
      <c r="D202" s="104"/>
      <c r="E202" s="104"/>
      <c r="F202" s="104"/>
      <c r="G202" s="104"/>
      <c r="H202" s="100"/>
      <c r="I202" s="90"/>
      <c r="J202" s="128"/>
      <c r="K202" s="129"/>
      <c r="L202" s="127"/>
      <c r="M202" s="104"/>
      <c r="N202" s="104"/>
      <c r="O202" s="104"/>
      <c r="P202" s="104"/>
      <c r="Q202" s="104"/>
      <c r="R202" s="104"/>
      <c r="S202" s="100"/>
      <c r="T202" s="90"/>
      <c r="U202" s="128"/>
      <c r="V202" s="129"/>
      <c r="W202" s="127"/>
      <c r="X202" s="104"/>
      <c r="Y202" s="104"/>
      <c r="Z202" s="104"/>
      <c r="AA202" s="104"/>
      <c r="AB202" s="104"/>
      <c r="AC202" s="104"/>
      <c r="AD202" s="100"/>
      <c r="AE202" s="90"/>
      <c r="AF202" s="128"/>
      <c r="AG202" s="129"/>
    </row>
    <row r="203">
      <c r="A203" s="127"/>
      <c r="B203" s="104"/>
      <c r="C203" s="104"/>
      <c r="D203" s="104"/>
      <c r="E203" s="104"/>
      <c r="F203" s="104"/>
      <c r="G203" s="104"/>
      <c r="H203" s="100"/>
      <c r="I203" s="90"/>
      <c r="J203" s="128"/>
      <c r="K203" s="129"/>
      <c r="L203" s="127"/>
      <c r="M203" s="104"/>
      <c r="N203" s="104"/>
      <c r="O203" s="104"/>
      <c r="P203" s="104"/>
      <c r="Q203" s="104"/>
      <c r="R203" s="104"/>
      <c r="S203" s="100"/>
      <c r="T203" s="90"/>
      <c r="U203" s="128"/>
      <c r="V203" s="129"/>
      <c r="W203" s="127"/>
      <c r="X203" s="104"/>
      <c r="Y203" s="104"/>
      <c r="Z203" s="104"/>
      <c r="AA203" s="104"/>
      <c r="AB203" s="104"/>
      <c r="AC203" s="104"/>
      <c r="AD203" s="100"/>
      <c r="AE203" s="90"/>
      <c r="AF203" s="128"/>
      <c r="AG203" s="129"/>
    </row>
    <row r="204">
      <c r="A204" s="127"/>
      <c r="B204" s="104"/>
      <c r="C204" s="104"/>
      <c r="D204" s="104"/>
      <c r="E204" s="104"/>
      <c r="F204" s="104"/>
      <c r="G204" s="104"/>
      <c r="H204" s="100"/>
      <c r="I204" s="131"/>
      <c r="J204" s="3"/>
      <c r="K204" s="129"/>
      <c r="L204" s="127"/>
      <c r="M204" s="104"/>
      <c r="N204" s="104"/>
      <c r="O204" s="104"/>
      <c r="P204" s="104"/>
      <c r="Q204" s="104"/>
      <c r="R204" s="104"/>
      <c r="S204" s="100"/>
      <c r="T204" s="131"/>
      <c r="U204" s="3"/>
      <c r="V204" s="129"/>
      <c r="W204" s="127"/>
      <c r="X204" s="104"/>
      <c r="Y204" s="104"/>
      <c r="Z204" s="104"/>
      <c r="AA204" s="104"/>
      <c r="AB204" s="104"/>
      <c r="AC204" s="104"/>
      <c r="AD204" s="100"/>
      <c r="AE204" s="131"/>
      <c r="AF204" s="3"/>
      <c r="AG204" s="129"/>
    </row>
    <row r="205">
      <c r="A205" s="132"/>
      <c r="B205" s="2"/>
      <c r="C205" s="2"/>
      <c r="D205" s="2"/>
      <c r="E205" s="2"/>
      <c r="F205" s="2"/>
      <c r="G205" s="2"/>
      <c r="H205" s="3"/>
      <c r="I205" s="90"/>
      <c r="J205" s="133"/>
      <c r="K205" s="134"/>
      <c r="L205" s="132"/>
      <c r="M205" s="2"/>
      <c r="N205" s="2"/>
      <c r="O205" s="2"/>
      <c r="P205" s="2"/>
      <c r="Q205" s="2"/>
      <c r="R205" s="2"/>
      <c r="S205" s="3"/>
      <c r="T205" s="90"/>
      <c r="U205" s="133"/>
      <c r="V205" s="134"/>
      <c r="W205" s="132"/>
      <c r="X205" s="2"/>
      <c r="Y205" s="2"/>
      <c r="Z205" s="2"/>
      <c r="AA205" s="2"/>
      <c r="AB205" s="2"/>
      <c r="AC205" s="2"/>
      <c r="AD205" s="3"/>
      <c r="AE205" s="90"/>
      <c r="AF205" s="133"/>
      <c r="AG205" s="134"/>
    </row>
    <row r="206">
      <c r="A206" s="126" t="s">
        <v>721</v>
      </c>
      <c r="B206" s="104"/>
      <c r="C206" s="104"/>
      <c r="D206" s="104"/>
      <c r="E206" s="104"/>
      <c r="F206" s="104"/>
      <c r="G206" s="104"/>
      <c r="H206" s="100"/>
      <c r="I206" s="90"/>
      <c r="J206" s="125"/>
      <c r="K206" s="109"/>
      <c r="L206" s="126" t="s">
        <v>721</v>
      </c>
      <c r="M206" s="104"/>
      <c r="N206" s="104"/>
      <c r="O206" s="104"/>
      <c r="P206" s="104"/>
      <c r="Q206" s="104"/>
      <c r="R206" s="104"/>
      <c r="S206" s="100"/>
      <c r="T206" s="90"/>
      <c r="U206" s="125"/>
      <c r="V206" s="109"/>
      <c r="W206" s="126" t="s">
        <v>721</v>
      </c>
      <c r="X206" s="104"/>
      <c r="Y206" s="104"/>
      <c r="Z206" s="104"/>
      <c r="AA206" s="104"/>
      <c r="AB206" s="104"/>
      <c r="AC206" s="104"/>
      <c r="AD206" s="100"/>
      <c r="AE206" s="90"/>
      <c r="AF206" s="125"/>
      <c r="AG206" s="109"/>
    </row>
    <row r="207">
      <c r="A207" s="127"/>
      <c r="B207" s="104"/>
      <c r="C207" s="104"/>
      <c r="D207" s="104"/>
      <c r="E207" s="104"/>
      <c r="F207" s="104"/>
      <c r="G207" s="104"/>
      <c r="H207" s="100"/>
      <c r="I207" s="90"/>
      <c r="J207" s="128"/>
      <c r="K207" s="129"/>
      <c r="L207" s="127"/>
      <c r="M207" s="104"/>
      <c r="N207" s="104"/>
      <c r="O207" s="104"/>
      <c r="P207" s="104"/>
      <c r="Q207" s="104"/>
      <c r="R207" s="104"/>
      <c r="S207" s="100"/>
      <c r="T207" s="90"/>
      <c r="U207" s="128"/>
      <c r="V207" s="129"/>
      <c r="W207" s="127"/>
      <c r="X207" s="104"/>
      <c r="Y207" s="104"/>
      <c r="Z207" s="104"/>
      <c r="AA207" s="104"/>
      <c r="AB207" s="104"/>
      <c r="AC207" s="104"/>
      <c r="AD207" s="100"/>
      <c r="AE207" s="90"/>
      <c r="AF207" s="128"/>
      <c r="AG207" s="129"/>
    </row>
    <row r="208">
      <c r="A208" s="135"/>
      <c r="B208" s="104"/>
      <c r="C208" s="104"/>
      <c r="D208" s="104"/>
      <c r="E208" s="104"/>
      <c r="F208" s="104"/>
      <c r="G208" s="104"/>
      <c r="H208" s="100"/>
      <c r="I208" s="90"/>
      <c r="J208" s="136"/>
      <c r="K208" s="137"/>
      <c r="L208" s="135"/>
      <c r="M208" s="104"/>
      <c r="N208" s="104"/>
      <c r="O208" s="104"/>
      <c r="P208" s="104"/>
      <c r="Q208" s="104"/>
      <c r="R208" s="104"/>
      <c r="S208" s="100"/>
      <c r="T208" s="90"/>
      <c r="U208" s="136"/>
      <c r="V208" s="137"/>
      <c r="W208" s="135"/>
      <c r="X208" s="104"/>
      <c r="Y208" s="104"/>
      <c r="Z208" s="104"/>
      <c r="AA208" s="104"/>
      <c r="AB208" s="104"/>
      <c r="AC208" s="104"/>
      <c r="AD208" s="100"/>
      <c r="AE208" s="90"/>
      <c r="AF208" s="136"/>
      <c r="AG208" s="137"/>
    </row>
    <row r="209">
      <c r="A209" s="138"/>
      <c r="I209" s="90"/>
      <c r="J209" s="139"/>
      <c r="K209" s="140"/>
      <c r="L209" s="138"/>
      <c r="T209" s="90"/>
      <c r="U209" s="139"/>
      <c r="V209" s="140"/>
      <c r="W209" s="138"/>
      <c r="AE209" s="90"/>
      <c r="AF209" s="139"/>
      <c r="AG209" s="140"/>
    </row>
    <row r="210">
      <c r="A210" s="141" t="s">
        <v>722</v>
      </c>
      <c r="B210" s="2"/>
      <c r="C210" s="2"/>
      <c r="D210" s="2"/>
      <c r="E210" s="2"/>
      <c r="F210" s="2"/>
      <c r="G210" s="2"/>
      <c r="H210" s="3"/>
      <c r="I210" s="81"/>
      <c r="J210" s="142"/>
      <c r="K210" s="109"/>
      <c r="L210" s="141" t="s">
        <v>722</v>
      </c>
      <c r="M210" s="2"/>
      <c r="N210" s="2"/>
      <c r="O210" s="2"/>
      <c r="P210" s="2"/>
      <c r="Q210" s="2"/>
      <c r="R210" s="2"/>
      <c r="S210" s="3"/>
      <c r="T210" s="81"/>
      <c r="U210" s="142"/>
      <c r="V210" s="109"/>
      <c r="W210" s="141" t="s">
        <v>722</v>
      </c>
      <c r="X210" s="2"/>
      <c r="Y210" s="2"/>
      <c r="Z210" s="2"/>
      <c r="AA210" s="2"/>
      <c r="AB210" s="2"/>
      <c r="AC210" s="2"/>
      <c r="AD210" s="3"/>
      <c r="AE210" s="81"/>
      <c r="AF210" s="142"/>
      <c r="AG210" s="109"/>
    </row>
    <row r="211">
      <c r="A211" s="135"/>
      <c r="B211" s="104"/>
      <c r="C211" s="104"/>
      <c r="D211" s="104"/>
      <c r="E211" s="104"/>
      <c r="F211" s="104"/>
      <c r="G211" s="104"/>
      <c r="H211" s="100"/>
      <c r="I211" s="81"/>
      <c r="J211" s="143"/>
      <c r="K211" s="137"/>
      <c r="L211" s="135"/>
      <c r="M211" s="104"/>
      <c r="N211" s="104"/>
      <c r="O211" s="104"/>
      <c r="P211" s="104"/>
      <c r="Q211" s="104"/>
      <c r="R211" s="104"/>
      <c r="S211" s="100"/>
      <c r="T211" s="81"/>
      <c r="U211" s="143"/>
      <c r="V211" s="137"/>
      <c r="W211" s="135"/>
      <c r="X211" s="104"/>
      <c r="Y211" s="104"/>
      <c r="Z211" s="104"/>
      <c r="AA211" s="104"/>
      <c r="AB211" s="104"/>
      <c r="AC211" s="104"/>
      <c r="AD211" s="100"/>
      <c r="AE211" s="81"/>
      <c r="AF211" s="143"/>
      <c r="AG211" s="137"/>
    </row>
    <row r="212">
      <c r="A212" s="135"/>
      <c r="B212" s="104"/>
      <c r="C212" s="104"/>
      <c r="D212" s="104"/>
      <c r="E212" s="104"/>
      <c r="F212" s="104"/>
      <c r="G212" s="104"/>
      <c r="H212" s="100"/>
      <c r="I212" s="81"/>
      <c r="J212" s="143"/>
      <c r="K212" s="137"/>
      <c r="L212" s="135"/>
      <c r="M212" s="104"/>
      <c r="N212" s="104"/>
      <c r="O212" s="104"/>
      <c r="P212" s="104"/>
      <c r="Q212" s="104"/>
      <c r="R212" s="104"/>
      <c r="S212" s="100"/>
      <c r="T212" s="81"/>
      <c r="U212" s="143"/>
      <c r="V212" s="137"/>
      <c r="W212" s="135"/>
      <c r="X212" s="104"/>
      <c r="Y212" s="104"/>
      <c r="Z212" s="104"/>
      <c r="AA212" s="104"/>
      <c r="AB212" s="104"/>
      <c r="AC212" s="104"/>
      <c r="AD212" s="100"/>
      <c r="AE212" s="81"/>
      <c r="AF212" s="143"/>
      <c r="AG212" s="137"/>
    </row>
    <row r="213">
      <c r="A213" s="135"/>
      <c r="B213" s="104"/>
      <c r="C213" s="104"/>
      <c r="D213" s="104"/>
      <c r="E213" s="104"/>
      <c r="F213" s="104"/>
      <c r="G213" s="104"/>
      <c r="H213" s="100"/>
      <c r="I213" s="81"/>
      <c r="J213" s="143"/>
      <c r="K213" s="137"/>
      <c r="L213" s="135"/>
      <c r="M213" s="104"/>
      <c r="N213" s="104"/>
      <c r="O213" s="104"/>
      <c r="P213" s="104"/>
      <c r="Q213" s="104"/>
      <c r="R213" s="104"/>
      <c r="S213" s="100"/>
      <c r="T213" s="81"/>
      <c r="U213" s="143"/>
      <c r="V213" s="137"/>
      <c r="W213" s="135"/>
      <c r="X213" s="104"/>
      <c r="Y213" s="104"/>
      <c r="Z213" s="104"/>
      <c r="AA213" s="104"/>
      <c r="AB213" s="104"/>
      <c r="AC213" s="104"/>
      <c r="AD213" s="100"/>
      <c r="AE213" s="81"/>
      <c r="AF213" s="143"/>
      <c r="AG213" s="137"/>
    </row>
    <row r="214">
      <c r="A214" s="135"/>
      <c r="B214" s="104"/>
      <c r="C214" s="104"/>
      <c r="D214" s="104"/>
      <c r="E214" s="104"/>
      <c r="F214" s="104"/>
      <c r="G214" s="104"/>
      <c r="H214" s="100"/>
      <c r="I214" s="81"/>
      <c r="J214" s="143"/>
      <c r="K214" s="137"/>
      <c r="L214" s="135"/>
      <c r="M214" s="104"/>
      <c r="N214" s="104"/>
      <c r="O214" s="104"/>
      <c r="P214" s="104"/>
      <c r="Q214" s="104"/>
      <c r="R214" s="104"/>
      <c r="S214" s="100"/>
      <c r="T214" s="81"/>
      <c r="U214" s="143"/>
      <c r="V214" s="137"/>
      <c r="W214" s="135"/>
      <c r="X214" s="104"/>
      <c r="Y214" s="104"/>
      <c r="Z214" s="104"/>
      <c r="AA214" s="104"/>
      <c r="AB214" s="104"/>
      <c r="AC214" s="104"/>
      <c r="AD214" s="100"/>
      <c r="AE214" s="81"/>
      <c r="AF214" s="143"/>
      <c r="AG214" s="137"/>
    </row>
    <row r="215">
      <c r="A215" s="135"/>
      <c r="B215" s="104"/>
      <c r="C215" s="104"/>
      <c r="D215" s="104"/>
      <c r="E215" s="104"/>
      <c r="F215" s="104"/>
      <c r="G215" s="104"/>
      <c r="H215" s="100"/>
      <c r="I215" s="81"/>
      <c r="J215" s="143"/>
      <c r="K215" s="137"/>
      <c r="L215" s="135"/>
      <c r="M215" s="104"/>
      <c r="N215" s="104"/>
      <c r="O215" s="104"/>
      <c r="P215" s="104"/>
      <c r="Q215" s="104"/>
      <c r="R215" s="104"/>
      <c r="S215" s="100"/>
      <c r="T215" s="81"/>
      <c r="U215" s="143"/>
      <c r="V215" s="137"/>
      <c r="W215" s="135"/>
      <c r="X215" s="104"/>
      <c r="Y215" s="104"/>
      <c r="Z215" s="104"/>
      <c r="AA215" s="104"/>
      <c r="AB215" s="104"/>
      <c r="AC215" s="104"/>
      <c r="AD215" s="100"/>
      <c r="AE215" s="81"/>
      <c r="AF215" s="143"/>
      <c r="AG215" s="137"/>
    </row>
    <row r="216">
      <c r="A216" s="146"/>
      <c r="B216" s="146"/>
      <c r="C216" s="146"/>
      <c r="D216" s="146"/>
      <c r="E216" s="146"/>
      <c r="F216" s="146"/>
      <c r="G216" s="146"/>
      <c r="H216" s="146"/>
      <c r="I216" s="81"/>
      <c r="J216" s="143"/>
      <c r="K216" s="137"/>
      <c r="L216" s="146"/>
      <c r="M216" s="146"/>
      <c r="N216" s="146"/>
      <c r="O216" s="146"/>
      <c r="P216" s="146"/>
      <c r="Q216" s="146"/>
      <c r="R216" s="146"/>
      <c r="S216" s="146"/>
      <c r="T216" s="81"/>
      <c r="U216" s="143"/>
      <c r="V216" s="137"/>
      <c r="W216" s="146"/>
      <c r="X216" s="146"/>
      <c r="Y216" s="146"/>
      <c r="Z216" s="146"/>
      <c r="AA216" s="146"/>
      <c r="AB216" s="146"/>
      <c r="AC216" s="146"/>
      <c r="AD216" s="146"/>
      <c r="AE216" s="81"/>
      <c r="AF216" s="143"/>
      <c r="AG216" s="137"/>
    </row>
    <row r="217">
      <c r="A217" s="146"/>
      <c r="B217" s="146"/>
      <c r="C217" s="146"/>
      <c r="D217" s="146"/>
      <c r="E217" s="146"/>
      <c r="F217" s="146"/>
      <c r="G217" s="146"/>
      <c r="H217" s="146"/>
      <c r="I217" s="81"/>
      <c r="J217" s="143"/>
      <c r="K217" s="137"/>
      <c r="L217" s="146"/>
      <c r="M217" s="146"/>
      <c r="N217" s="146"/>
      <c r="O217" s="146"/>
      <c r="P217" s="146"/>
      <c r="Q217" s="146"/>
      <c r="R217" s="146"/>
      <c r="S217" s="146"/>
      <c r="T217" s="81"/>
      <c r="U217" s="143"/>
      <c r="V217" s="137"/>
      <c r="W217" s="146"/>
      <c r="X217" s="146"/>
      <c r="Y217" s="146"/>
      <c r="Z217" s="146"/>
      <c r="AA217" s="146"/>
      <c r="AB217" s="146"/>
      <c r="AC217" s="146"/>
      <c r="AD217" s="146"/>
      <c r="AE217" s="81"/>
      <c r="AF217" s="143"/>
      <c r="AG217" s="137"/>
    </row>
    <row r="218">
      <c r="I218" s="87"/>
      <c r="J218" s="88"/>
      <c r="K218" s="89"/>
      <c r="T218" s="90"/>
      <c r="U218" s="88"/>
      <c r="V218" s="89"/>
      <c r="AE218" s="90"/>
      <c r="AF218" s="88"/>
      <c r="AG218" s="89"/>
    </row>
    <row r="219">
      <c r="A219" s="97" t="s">
        <v>701</v>
      </c>
      <c r="B219" s="92"/>
      <c r="C219" s="2"/>
      <c r="D219" s="2"/>
      <c r="E219" s="3"/>
      <c r="F219" s="93" t="s">
        <v>702</v>
      </c>
      <c r="G219" s="98" t="str">
        <f>$G$4</f>
        <v/>
      </c>
      <c r="H219" s="3"/>
      <c r="I219" s="87"/>
      <c r="J219" s="95"/>
      <c r="K219" s="96"/>
      <c r="L219" s="97" t="s">
        <v>701</v>
      </c>
      <c r="M219" s="92"/>
      <c r="N219" s="2"/>
      <c r="O219" s="2"/>
      <c r="P219" s="3"/>
      <c r="Q219" s="93" t="s">
        <v>702</v>
      </c>
      <c r="R219" s="98" t="str">
        <f>$G$4</f>
        <v/>
      </c>
      <c r="S219" s="3"/>
      <c r="T219" s="87"/>
      <c r="U219" s="95"/>
      <c r="V219" s="96"/>
      <c r="W219" s="97" t="s">
        <v>701</v>
      </c>
      <c r="X219" s="92"/>
      <c r="Y219" s="2"/>
      <c r="Z219" s="2"/>
      <c r="AA219" s="3"/>
      <c r="AB219" s="93" t="s">
        <v>702</v>
      </c>
      <c r="AC219" s="98" t="str">
        <f>$G$4</f>
        <v/>
      </c>
      <c r="AD219" s="3"/>
      <c r="AE219" s="87"/>
      <c r="AF219" s="95"/>
      <c r="AG219" s="96"/>
    </row>
    <row r="220">
      <c r="A220" s="91" t="s">
        <v>703</v>
      </c>
      <c r="B220" s="99">
        <v>6.0</v>
      </c>
      <c r="C220" s="100"/>
      <c r="D220" s="101" t="s">
        <v>705</v>
      </c>
      <c r="E220" s="102"/>
      <c r="F220" s="103"/>
      <c r="G220" s="104"/>
      <c r="H220" s="100"/>
      <c r="I220" s="95"/>
      <c r="J220" s="95"/>
      <c r="K220" s="96"/>
      <c r="L220" s="91" t="s">
        <v>703</v>
      </c>
      <c r="M220" s="99"/>
      <c r="N220" s="100"/>
      <c r="O220" s="101" t="s">
        <v>705</v>
      </c>
      <c r="P220" s="102"/>
      <c r="Q220" s="103"/>
      <c r="R220" s="104"/>
      <c r="S220" s="100"/>
      <c r="T220" s="95"/>
      <c r="U220" s="95"/>
      <c r="V220" s="96"/>
      <c r="W220" s="91" t="s">
        <v>703</v>
      </c>
      <c r="X220" s="99"/>
      <c r="Y220" s="100"/>
      <c r="Z220" s="101" t="s">
        <v>705</v>
      </c>
      <c r="AA220" s="102"/>
      <c r="AB220" s="103"/>
      <c r="AC220" s="104"/>
      <c r="AD220" s="100"/>
      <c r="AE220" s="95"/>
      <c r="AF220" s="95"/>
      <c r="AG220" s="96"/>
    </row>
    <row r="221">
      <c r="A221" s="105" t="s">
        <v>707</v>
      </c>
      <c r="B221" s="106" t="s">
        <v>708</v>
      </c>
      <c r="C221" s="100"/>
      <c r="D221" s="107" t="s">
        <v>709</v>
      </c>
      <c r="E221" s="107" t="s">
        <v>710</v>
      </c>
      <c r="F221" s="108" t="s">
        <v>711</v>
      </c>
      <c r="G221" s="104"/>
      <c r="H221" s="100"/>
      <c r="I221" s="95" t="s">
        <v>712</v>
      </c>
      <c r="J221" s="95" t="s">
        <v>713</v>
      </c>
      <c r="K221" s="109"/>
      <c r="L221" s="105" t="s">
        <v>707</v>
      </c>
      <c r="M221" s="106" t="s">
        <v>708</v>
      </c>
      <c r="N221" s="100"/>
      <c r="O221" s="107" t="s">
        <v>709</v>
      </c>
      <c r="P221" s="107" t="s">
        <v>710</v>
      </c>
      <c r="Q221" s="108" t="s">
        <v>711</v>
      </c>
      <c r="R221" s="104"/>
      <c r="S221" s="100"/>
      <c r="T221" s="95" t="s">
        <v>712</v>
      </c>
      <c r="U221" s="95" t="s">
        <v>713</v>
      </c>
      <c r="V221" s="109"/>
      <c r="W221" s="105" t="s">
        <v>707</v>
      </c>
      <c r="X221" s="106" t="s">
        <v>708</v>
      </c>
      <c r="Y221" s="100"/>
      <c r="Z221" s="107" t="s">
        <v>709</v>
      </c>
      <c r="AA221" s="107" t="s">
        <v>710</v>
      </c>
      <c r="AB221" s="108" t="s">
        <v>711</v>
      </c>
      <c r="AC221" s="104"/>
      <c r="AD221" s="100"/>
      <c r="AE221" s="95" t="s">
        <v>712</v>
      </c>
      <c r="AF221" s="95" t="s">
        <v>713</v>
      </c>
      <c r="AG221" s="109"/>
    </row>
    <row r="222">
      <c r="A222" s="110">
        <f>VLOOKUP(B222,Base!$A$3:$F$994, 6, false)</f>
        <v>0</v>
      </c>
      <c r="B222" s="111" t="s">
        <v>6</v>
      </c>
      <c r="C222" s="3"/>
      <c r="D222" s="112"/>
      <c r="E222" s="110" t="str">
        <f>VLOOKUP(B222,Base!$A$3:$F$994, 2, false)</f>
        <v>.</v>
      </c>
      <c r="F222" s="92"/>
      <c r="G222" s="2"/>
      <c r="H222" s="3"/>
      <c r="I222" s="113">
        <f>VLOOKUP(B222,Base!$A$3:$F$994, 5, false)</f>
        <v>0</v>
      </c>
      <c r="J222" s="114">
        <f t="shared" ref="J222:J239" si="16">I222*D222</f>
        <v>0</v>
      </c>
      <c r="K222" s="115"/>
      <c r="L222" s="110">
        <f>VLOOKUP(M222,Base!$A$3:$F$994, 6, false)</f>
        <v>0</v>
      </c>
      <c r="M222" s="111" t="s">
        <v>6</v>
      </c>
      <c r="N222" s="3"/>
      <c r="O222" s="112"/>
      <c r="P222" s="110" t="str">
        <f>VLOOKUP(M222,Base!$A$3:$F$994, 2, false)</f>
        <v>.</v>
      </c>
      <c r="Q222" s="92"/>
      <c r="R222" s="2"/>
      <c r="S222" s="3"/>
      <c r="T222" s="113">
        <f>VLOOKUP(M222,Base!$A$3:$F$994, 5, false)</f>
        <v>0</v>
      </c>
      <c r="U222" s="114">
        <f t="shared" ref="U222:U239" si="17">T222*O222</f>
        <v>0</v>
      </c>
      <c r="V222" s="115"/>
      <c r="W222" s="110">
        <f>VLOOKUP(X222,Base!$A$3:$F$994, 6, false)</f>
        <v>0</v>
      </c>
      <c r="X222" s="111" t="s">
        <v>6</v>
      </c>
      <c r="Y222" s="3"/>
      <c r="Z222" s="112"/>
      <c r="AA222" s="110" t="str">
        <f>VLOOKUP(X222,Base!$A$3:$F$994, 2, false)</f>
        <v>.</v>
      </c>
      <c r="AB222" s="92"/>
      <c r="AC222" s="2"/>
      <c r="AD222" s="3"/>
      <c r="AE222" s="113">
        <f>VLOOKUP(X222,Base!$A$3:$F$994, 5, false)</f>
        <v>0</v>
      </c>
      <c r="AF222" s="114">
        <f t="shared" ref="AF222:AF239" si="18">AE222*Z222</f>
        <v>0</v>
      </c>
      <c r="AG222" s="115"/>
    </row>
    <row r="223">
      <c r="A223" s="110">
        <f>VLOOKUP(B223,Base!$A$3:$F$994, 6, false)</f>
        <v>0</v>
      </c>
      <c r="B223" s="111" t="s">
        <v>6</v>
      </c>
      <c r="C223" s="3"/>
      <c r="D223" s="112"/>
      <c r="E223" s="110" t="str">
        <f>VLOOKUP(B223,Base!$A$3:$F$994, 2, false)</f>
        <v>.</v>
      </c>
      <c r="F223" s="116"/>
      <c r="G223" s="2"/>
      <c r="H223" s="3"/>
      <c r="I223" s="113">
        <f>VLOOKUP(B223,Base!$A$3:$F$994, 5, false)</f>
        <v>0</v>
      </c>
      <c r="J223" s="114">
        <f t="shared" si="16"/>
        <v>0</v>
      </c>
      <c r="K223" s="115"/>
      <c r="L223" s="110">
        <f>VLOOKUP(M223,Base!$A$3:$F$994, 6, false)</f>
        <v>0</v>
      </c>
      <c r="M223" s="111" t="s">
        <v>6</v>
      </c>
      <c r="N223" s="3"/>
      <c r="O223" s="112"/>
      <c r="P223" s="110" t="str">
        <f>VLOOKUP(M223,Base!$A$3:$F$994, 2, false)</f>
        <v>.</v>
      </c>
      <c r="Q223" s="116"/>
      <c r="R223" s="2"/>
      <c r="S223" s="3"/>
      <c r="T223" s="113">
        <f>VLOOKUP(M223,Base!$A$3:$F$994, 5, false)</f>
        <v>0</v>
      </c>
      <c r="U223" s="114">
        <f t="shared" si="17"/>
        <v>0</v>
      </c>
      <c r="V223" s="115"/>
      <c r="W223" s="110">
        <f>VLOOKUP(X223,Base!$A$3:$F$994, 6, false)</f>
        <v>0</v>
      </c>
      <c r="X223" s="111" t="s">
        <v>6</v>
      </c>
      <c r="Y223" s="3"/>
      <c r="Z223" s="112"/>
      <c r="AA223" s="110" t="str">
        <f>VLOOKUP(X223,Base!$A$3:$F$994, 2, false)</f>
        <v>.</v>
      </c>
      <c r="AB223" s="116"/>
      <c r="AC223" s="2"/>
      <c r="AD223" s="3"/>
      <c r="AE223" s="113">
        <f>VLOOKUP(X223,Base!$A$3:$F$994, 5, false)</f>
        <v>0</v>
      </c>
      <c r="AF223" s="114">
        <f t="shared" si="18"/>
        <v>0</v>
      </c>
      <c r="AG223" s="115"/>
    </row>
    <row r="224">
      <c r="A224" s="110">
        <f>VLOOKUP(B224,Base!$A$3:$F$994, 6, false)</f>
        <v>0</v>
      </c>
      <c r="B224" s="111" t="s">
        <v>6</v>
      </c>
      <c r="C224" s="3"/>
      <c r="D224" s="112"/>
      <c r="E224" s="110" t="str">
        <f>VLOOKUP(B224,Base!$A$3:$F$994, 2, false)</f>
        <v>.</v>
      </c>
      <c r="F224" s="116"/>
      <c r="G224" s="2"/>
      <c r="H224" s="3"/>
      <c r="I224" s="113">
        <f>VLOOKUP(B224,Base!$A$3:$F$994, 5, false)</f>
        <v>0</v>
      </c>
      <c r="J224" s="114">
        <f t="shared" si="16"/>
        <v>0</v>
      </c>
      <c r="K224" s="115"/>
      <c r="L224" s="110">
        <f>VLOOKUP(M224,Base!$A$3:$F$994, 6, false)</f>
        <v>0</v>
      </c>
      <c r="M224" s="111" t="s">
        <v>6</v>
      </c>
      <c r="N224" s="3"/>
      <c r="O224" s="112"/>
      <c r="P224" s="110" t="str">
        <f>VLOOKUP(M224,Base!$A$3:$F$994, 2, false)</f>
        <v>.</v>
      </c>
      <c r="Q224" s="116"/>
      <c r="R224" s="2"/>
      <c r="S224" s="3"/>
      <c r="T224" s="113">
        <f>VLOOKUP(M224,Base!$A$3:$F$994, 5, false)</f>
        <v>0</v>
      </c>
      <c r="U224" s="114">
        <f t="shared" si="17"/>
        <v>0</v>
      </c>
      <c r="V224" s="115"/>
      <c r="W224" s="110">
        <f>VLOOKUP(X224,Base!$A$3:$F$994, 6, false)</f>
        <v>0</v>
      </c>
      <c r="X224" s="111" t="s">
        <v>6</v>
      </c>
      <c r="Y224" s="3"/>
      <c r="Z224" s="112"/>
      <c r="AA224" s="110" t="str">
        <f>VLOOKUP(X224,Base!$A$3:$F$994, 2, false)</f>
        <v>.</v>
      </c>
      <c r="AB224" s="116"/>
      <c r="AC224" s="2"/>
      <c r="AD224" s="3"/>
      <c r="AE224" s="113">
        <f>VLOOKUP(X224,Base!$A$3:$F$994, 5, false)</f>
        <v>0</v>
      </c>
      <c r="AF224" s="114">
        <f t="shared" si="18"/>
        <v>0</v>
      </c>
      <c r="AG224" s="115"/>
    </row>
    <row r="225">
      <c r="A225" s="110">
        <f>VLOOKUP(B225,Base!$A$3:$F$994, 6, false)</f>
        <v>0</v>
      </c>
      <c r="B225" s="111" t="s">
        <v>6</v>
      </c>
      <c r="C225" s="3"/>
      <c r="D225" s="112"/>
      <c r="E225" s="110" t="str">
        <f>VLOOKUP(B225,Base!$A$3:$F$994, 2, false)</f>
        <v>.</v>
      </c>
      <c r="F225" s="116"/>
      <c r="G225" s="2"/>
      <c r="H225" s="3"/>
      <c r="I225" s="113">
        <f>VLOOKUP(B225,Base!$A$3:$F$994, 5, false)</f>
        <v>0</v>
      </c>
      <c r="J225" s="114">
        <f t="shared" si="16"/>
        <v>0</v>
      </c>
      <c r="K225" s="115"/>
      <c r="L225" s="110">
        <f>VLOOKUP(M225,Base!$A$3:$F$994, 6, false)</f>
        <v>0</v>
      </c>
      <c r="M225" s="111" t="s">
        <v>6</v>
      </c>
      <c r="N225" s="3"/>
      <c r="O225" s="112"/>
      <c r="P225" s="110" t="str">
        <f>VLOOKUP(M225,Base!$A$3:$F$994, 2, false)</f>
        <v>.</v>
      </c>
      <c r="Q225" s="116"/>
      <c r="R225" s="2"/>
      <c r="S225" s="3"/>
      <c r="T225" s="113">
        <f>VLOOKUP(M225,Base!$A$3:$F$994, 5, false)</f>
        <v>0</v>
      </c>
      <c r="U225" s="114">
        <f t="shared" si="17"/>
        <v>0</v>
      </c>
      <c r="V225" s="115"/>
      <c r="W225" s="110">
        <f>VLOOKUP(X225,Base!$A$3:$F$994, 6, false)</f>
        <v>0</v>
      </c>
      <c r="X225" s="111" t="s">
        <v>6</v>
      </c>
      <c r="Y225" s="3"/>
      <c r="Z225" s="112"/>
      <c r="AA225" s="110" t="str">
        <f>VLOOKUP(X225,Base!$A$3:$F$994, 2, false)</f>
        <v>.</v>
      </c>
      <c r="AB225" s="116"/>
      <c r="AC225" s="2"/>
      <c r="AD225" s="3"/>
      <c r="AE225" s="113">
        <f>VLOOKUP(X225,Base!$A$3:$F$994, 5, false)</f>
        <v>0</v>
      </c>
      <c r="AF225" s="114">
        <f t="shared" si="18"/>
        <v>0</v>
      </c>
      <c r="AG225" s="115"/>
    </row>
    <row r="226">
      <c r="A226" s="110">
        <f>VLOOKUP(B226,Base!$A$3:$F$994, 6, false)</f>
        <v>0</v>
      </c>
      <c r="B226" s="111" t="s">
        <v>6</v>
      </c>
      <c r="C226" s="3"/>
      <c r="D226" s="112"/>
      <c r="E226" s="110" t="str">
        <f>VLOOKUP(B226,Base!$A$3:$F$994, 2, false)</f>
        <v>.</v>
      </c>
      <c r="F226" s="92"/>
      <c r="G226" s="2"/>
      <c r="H226" s="3"/>
      <c r="I226" s="113">
        <f>VLOOKUP(B226,Base!$A$3:$F$994, 5, false)</f>
        <v>0</v>
      </c>
      <c r="J226" s="114">
        <f t="shared" si="16"/>
        <v>0</v>
      </c>
      <c r="K226" s="115"/>
      <c r="L226" s="110">
        <f>VLOOKUP(M226,Base!$A$3:$F$994, 6, false)</f>
        <v>0</v>
      </c>
      <c r="M226" s="111" t="s">
        <v>6</v>
      </c>
      <c r="N226" s="3"/>
      <c r="O226" s="112"/>
      <c r="P226" s="110" t="str">
        <f>VLOOKUP(M226,Base!$A$3:$F$994, 2, false)</f>
        <v>.</v>
      </c>
      <c r="Q226" s="92"/>
      <c r="R226" s="2"/>
      <c r="S226" s="3"/>
      <c r="T226" s="113">
        <f>VLOOKUP(M226,Base!$A$3:$F$994, 5, false)</f>
        <v>0</v>
      </c>
      <c r="U226" s="114">
        <f t="shared" si="17"/>
        <v>0</v>
      </c>
      <c r="V226" s="115"/>
      <c r="W226" s="110">
        <f>VLOOKUP(X226,Base!$A$3:$F$994, 6, false)</f>
        <v>0</v>
      </c>
      <c r="X226" s="111" t="s">
        <v>6</v>
      </c>
      <c r="Y226" s="3"/>
      <c r="Z226" s="112"/>
      <c r="AA226" s="110" t="str">
        <f>VLOOKUP(X226,Base!$A$3:$F$994, 2, false)</f>
        <v>.</v>
      </c>
      <c r="AB226" s="92"/>
      <c r="AC226" s="2"/>
      <c r="AD226" s="3"/>
      <c r="AE226" s="113">
        <f>VLOOKUP(X226,Base!$A$3:$F$994, 5, false)</f>
        <v>0</v>
      </c>
      <c r="AF226" s="114">
        <f t="shared" si="18"/>
        <v>0</v>
      </c>
      <c r="AG226" s="115"/>
    </row>
    <row r="227">
      <c r="A227" s="110">
        <f>VLOOKUP(B227,Base!$A$3:$F$994, 6, false)</f>
        <v>0</v>
      </c>
      <c r="B227" s="111" t="s">
        <v>6</v>
      </c>
      <c r="C227" s="3"/>
      <c r="D227" s="112"/>
      <c r="E227" s="110" t="str">
        <f>VLOOKUP(B227,Base!$A$3:$F$994, 2, false)</f>
        <v>.</v>
      </c>
      <c r="F227" s="92"/>
      <c r="G227" s="2"/>
      <c r="H227" s="3"/>
      <c r="I227" s="113">
        <f>VLOOKUP(B227,Base!$A$3:$F$994, 5, false)</f>
        <v>0</v>
      </c>
      <c r="J227" s="114">
        <f t="shared" si="16"/>
        <v>0</v>
      </c>
      <c r="K227" s="115"/>
      <c r="L227" s="110">
        <f>VLOOKUP(M227,Base!$A$3:$F$994, 6, false)</f>
        <v>0</v>
      </c>
      <c r="M227" s="111" t="s">
        <v>6</v>
      </c>
      <c r="N227" s="3"/>
      <c r="O227" s="112"/>
      <c r="P227" s="110" t="str">
        <f>VLOOKUP(M227,Base!$A$3:$F$994, 2, false)</f>
        <v>.</v>
      </c>
      <c r="Q227" s="92"/>
      <c r="R227" s="2"/>
      <c r="S227" s="3"/>
      <c r="T227" s="113">
        <f>VLOOKUP(M227,Base!$A$3:$F$994, 5, false)</f>
        <v>0</v>
      </c>
      <c r="U227" s="114">
        <f t="shared" si="17"/>
        <v>0</v>
      </c>
      <c r="V227" s="115"/>
      <c r="W227" s="110">
        <f>VLOOKUP(X227,Base!$A$3:$F$994, 6, false)</f>
        <v>0</v>
      </c>
      <c r="X227" s="111" t="s">
        <v>6</v>
      </c>
      <c r="Y227" s="3"/>
      <c r="Z227" s="112"/>
      <c r="AA227" s="110" t="str">
        <f>VLOOKUP(X227,Base!$A$3:$F$994, 2, false)</f>
        <v>.</v>
      </c>
      <c r="AB227" s="92"/>
      <c r="AC227" s="2"/>
      <c r="AD227" s="3"/>
      <c r="AE227" s="113">
        <f>VLOOKUP(X227,Base!$A$3:$F$994, 5, false)</f>
        <v>0</v>
      </c>
      <c r="AF227" s="114">
        <f t="shared" si="18"/>
        <v>0</v>
      </c>
      <c r="AG227" s="115"/>
    </row>
    <row r="228">
      <c r="A228" s="110">
        <f>VLOOKUP(B228,Base!$A$3:$F$994, 6, false)</f>
        <v>0</v>
      </c>
      <c r="B228" s="111" t="s">
        <v>6</v>
      </c>
      <c r="C228" s="3"/>
      <c r="D228" s="112"/>
      <c r="E228" s="110" t="str">
        <f>VLOOKUP(B228,Base!$A$3:$F$994, 2, false)</f>
        <v>.</v>
      </c>
      <c r="F228" s="116"/>
      <c r="G228" s="2"/>
      <c r="H228" s="3"/>
      <c r="I228" s="113">
        <f>VLOOKUP(B228,Base!$A$3:$F$994, 5, false)</f>
        <v>0</v>
      </c>
      <c r="J228" s="114">
        <f t="shared" si="16"/>
        <v>0</v>
      </c>
      <c r="K228" s="115"/>
      <c r="L228" s="110">
        <f>VLOOKUP(M228,Base!$A$3:$F$994, 6, false)</f>
        <v>0</v>
      </c>
      <c r="M228" s="111" t="s">
        <v>6</v>
      </c>
      <c r="N228" s="3"/>
      <c r="O228" s="112"/>
      <c r="P228" s="110" t="str">
        <f>VLOOKUP(M228,Base!$A$3:$F$994, 2, false)</f>
        <v>.</v>
      </c>
      <c r="Q228" s="116"/>
      <c r="R228" s="2"/>
      <c r="S228" s="3"/>
      <c r="T228" s="113">
        <f>VLOOKUP(M228,Base!$A$3:$F$994, 5, false)</f>
        <v>0</v>
      </c>
      <c r="U228" s="114">
        <f t="shared" si="17"/>
        <v>0</v>
      </c>
      <c r="V228" s="115"/>
      <c r="W228" s="110">
        <f>VLOOKUP(X228,Base!$A$3:$F$994, 6, false)</f>
        <v>0</v>
      </c>
      <c r="X228" s="111" t="s">
        <v>6</v>
      </c>
      <c r="Y228" s="3"/>
      <c r="Z228" s="112"/>
      <c r="AA228" s="110" t="str">
        <f>VLOOKUP(X228,Base!$A$3:$F$994, 2, false)</f>
        <v>.</v>
      </c>
      <c r="AB228" s="116"/>
      <c r="AC228" s="2"/>
      <c r="AD228" s="3"/>
      <c r="AE228" s="113">
        <f>VLOOKUP(X228,Base!$A$3:$F$994, 5, false)</f>
        <v>0</v>
      </c>
      <c r="AF228" s="114">
        <f t="shared" si="18"/>
        <v>0</v>
      </c>
      <c r="AG228" s="115"/>
    </row>
    <row r="229">
      <c r="A229" s="110">
        <f>VLOOKUP(B229,Base!$A$3:$F$994, 6, false)</f>
        <v>0</v>
      </c>
      <c r="B229" s="111" t="s">
        <v>6</v>
      </c>
      <c r="C229" s="3"/>
      <c r="D229" s="112"/>
      <c r="E229" s="110" t="str">
        <f>VLOOKUP(B229,Base!$A$3:$F$994, 2, false)</f>
        <v>.</v>
      </c>
      <c r="F229" s="117"/>
      <c r="G229" s="2"/>
      <c r="H229" s="3"/>
      <c r="I229" s="113">
        <f>VLOOKUP(B229,Base!$A$3:$F$994, 5, false)</f>
        <v>0</v>
      </c>
      <c r="J229" s="114">
        <f t="shared" si="16"/>
        <v>0</v>
      </c>
      <c r="K229" s="115"/>
      <c r="L229" s="110">
        <f>VLOOKUP(M229,Base!$A$3:$F$994, 6, false)</f>
        <v>0</v>
      </c>
      <c r="M229" s="111" t="s">
        <v>6</v>
      </c>
      <c r="N229" s="3"/>
      <c r="O229" s="112"/>
      <c r="P229" s="110" t="str">
        <f>VLOOKUP(M229,Base!$A$3:$F$994, 2, false)</f>
        <v>.</v>
      </c>
      <c r="Q229" s="117"/>
      <c r="R229" s="2"/>
      <c r="S229" s="3"/>
      <c r="T229" s="113">
        <f>VLOOKUP(M229,Base!$A$3:$F$994, 5, false)</f>
        <v>0</v>
      </c>
      <c r="U229" s="114">
        <f t="shared" si="17"/>
        <v>0</v>
      </c>
      <c r="V229" s="115"/>
      <c r="W229" s="110">
        <f>VLOOKUP(X229,Base!$A$3:$F$994, 6, false)</f>
        <v>0</v>
      </c>
      <c r="X229" s="111" t="s">
        <v>6</v>
      </c>
      <c r="Y229" s="3"/>
      <c r="Z229" s="112"/>
      <c r="AA229" s="110" t="str">
        <f>VLOOKUP(X229,Base!$A$3:$F$994, 2, false)</f>
        <v>.</v>
      </c>
      <c r="AB229" s="117"/>
      <c r="AC229" s="2"/>
      <c r="AD229" s="3"/>
      <c r="AE229" s="113">
        <f>VLOOKUP(X229,Base!$A$3:$F$994, 5, false)</f>
        <v>0</v>
      </c>
      <c r="AF229" s="114">
        <f t="shared" si="18"/>
        <v>0</v>
      </c>
      <c r="AG229" s="115"/>
    </row>
    <row r="230">
      <c r="A230" s="110">
        <f>VLOOKUP(B230,Base!$A$3:$F$994, 6, false)</f>
        <v>0</v>
      </c>
      <c r="B230" s="111" t="s">
        <v>6</v>
      </c>
      <c r="C230" s="3"/>
      <c r="D230" s="118"/>
      <c r="E230" s="110" t="str">
        <f>VLOOKUP(B230,Base!$A$3:$F$994, 2, false)</f>
        <v>.</v>
      </c>
      <c r="F230" s="117"/>
      <c r="G230" s="2"/>
      <c r="H230" s="3"/>
      <c r="I230" s="113">
        <f>VLOOKUP(B230,Base!$A$3:$F$994, 5, false)</f>
        <v>0</v>
      </c>
      <c r="J230" s="114">
        <f t="shared" si="16"/>
        <v>0</v>
      </c>
      <c r="K230" s="115"/>
      <c r="L230" s="110">
        <f>VLOOKUP(M230,Base!$A$3:$F$994, 6, false)</f>
        <v>0</v>
      </c>
      <c r="M230" s="111" t="s">
        <v>6</v>
      </c>
      <c r="N230" s="3"/>
      <c r="O230" s="118"/>
      <c r="P230" s="110" t="str">
        <f>VLOOKUP(M230,Base!$A$3:$F$994, 2, false)</f>
        <v>.</v>
      </c>
      <c r="Q230" s="117"/>
      <c r="R230" s="2"/>
      <c r="S230" s="3"/>
      <c r="T230" s="113">
        <f>VLOOKUP(M230,Base!$A$3:$F$994, 5, false)</f>
        <v>0</v>
      </c>
      <c r="U230" s="114">
        <f t="shared" si="17"/>
        <v>0</v>
      </c>
      <c r="V230" s="115"/>
      <c r="W230" s="110">
        <f>VLOOKUP(X230,Base!$A$3:$F$994, 6, false)</f>
        <v>0</v>
      </c>
      <c r="X230" s="111" t="s">
        <v>6</v>
      </c>
      <c r="Y230" s="3"/>
      <c r="Z230" s="118"/>
      <c r="AA230" s="110" t="str">
        <f>VLOOKUP(X230,Base!$A$3:$F$994, 2, false)</f>
        <v>.</v>
      </c>
      <c r="AB230" s="117"/>
      <c r="AC230" s="2"/>
      <c r="AD230" s="3"/>
      <c r="AE230" s="113">
        <f>VLOOKUP(X230,Base!$A$3:$F$994, 5, false)</f>
        <v>0</v>
      </c>
      <c r="AF230" s="114">
        <f t="shared" si="18"/>
        <v>0</v>
      </c>
      <c r="AG230" s="115"/>
    </row>
    <row r="231">
      <c r="A231" s="110">
        <f>VLOOKUP(B231,Base!$A$3:$F$994, 6, false)</f>
        <v>0</v>
      </c>
      <c r="B231" s="111" t="s">
        <v>6</v>
      </c>
      <c r="C231" s="3"/>
      <c r="D231" s="112"/>
      <c r="E231" s="110" t="str">
        <f>VLOOKUP(B231,Base!$A$3:$F$994, 2, false)</f>
        <v>.</v>
      </c>
      <c r="F231" s="117"/>
      <c r="G231" s="2"/>
      <c r="H231" s="3"/>
      <c r="I231" s="113">
        <f>VLOOKUP(B231,Base!$A$3:$F$994, 5, false)</f>
        <v>0</v>
      </c>
      <c r="J231" s="114">
        <f t="shared" si="16"/>
        <v>0</v>
      </c>
      <c r="K231" s="115"/>
      <c r="L231" s="110">
        <f>VLOOKUP(M231,Base!$A$3:$F$994, 6, false)</f>
        <v>0</v>
      </c>
      <c r="M231" s="111" t="s">
        <v>6</v>
      </c>
      <c r="N231" s="3"/>
      <c r="O231" s="112"/>
      <c r="P231" s="110" t="str">
        <f>VLOOKUP(M231,Base!$A$3:$F$994, 2, false)</f>
        <v>.</v>
      </c>
      <c r="Q231" s="117"/>
      <c r="R231" s="2"/>
      <c r="S231" s="3"/>
      <c r="T231" s="113">
        <f>VLOOKUP(M231,Base!$A$3:$F$994, 5, false)</f>
        <v>0</v>
      </c>
      <c r="U231" s="114">
        <f t="shared" si="17"/>
        <v>0</v>
      </c>
      <c r="V231" s="115"/>
      <c r="W231" s="110">
        <f>VLOOKUP(X231,Base!$A$3:$F$994, 6, false)</f>
        <v>0</v>
      </c>
      <c r="X231" s="111" t="s">
        <v>6</v>
      </c>
      <c r="Y231" s="3"/>
      <c r="Z231" s="112"/>
      <c r="AA231" s="110" t="str">
        <f>VLOOKUP(X231,Base!$A$3:$F$994, 2, false)</f>
        <v>.</v>
      </c>
      <c r="AB231" s="117"/>
      <c r="AC231" s="2"/>
      <c r="AD231" s="3"/>
      <c r="AE231" s="113">
        <f>VLOOKUP(X231,Base!$A$3:$F$994, 5, false)</f>
        <v>0</v>
      </c>
      <c r="AF231" s="114">
        <f t="shared" si="18"/>
        <v>0</v>
      </c>
      <c r="AG231" s="115"/>
    </row>
    <row r="232">
      <c r="A232" s="110">
        <f>VLOOKUP(B232,Base!$A$3:$F$994, 6, false)</f>
        <v>0</v>
      </c>
      <c r="B232" s="111" t="s">
        <v>6</v>
      </c>
      <c r="C232" s="3"/>
      <c r="D232" s="118"/>
      <c r="E232" s="110" t="str">
        <f>VLOOKUP(B232,Base!$A$3:$F$994, 2, false)</f>
        <v>.</v>
      </c>
      <c r="F232" s="106" t="s">
        <v>714</v>
      </c>
      <c r="G232" s="104"/>
      <c r="H232" s="100"/>
      <c r="I232" s="113">
        <f>VLOOKUP(B232,Base!$A$3:$F$994, 5, false)</f>
        <v>0</v>
      </c>
      <c r="J232" s="114">
        <f t="shared" si="16"/>
        <v>0</v>
      </c>
      <c r="K232" s="115"/>
      <c r="L232" s="110">
        <f>VLOOKUP(M232,Base!$A$3:$F$994, 6, false)</f>
        <v>0</v>
      </c>
      <c r="M232" s="111" t="s">
        <v>6</v>
      </c>
      <c r="N232" s="3"/>
      <c r="O232" s="118"/>
      <c r="P232" s="110" t="str">
        <f>VLOOKUP(M232,Base!$A$3:$F$994, 2, false)</f>
        <v>.</v>
      </c>
      <c r="Q232" s="106" t="s">
        <v>714</v>
      </c>
      <c r="R232" s="104"/>
      <c r="S232" s="100"/>
      <c r="T232" s="113">
        <f>VLOOKUP(M232,Base!$A$3:$F$994, 5, false)</f>
        <v>0</v>
      </c>
      <c r="U232" s="114">
        <f t="shared" si="17"/>
        <v>0</v>
      </c>
      <c r="V232" s="115"/>
      <c r="W232" s="110">
        <f>VLOOKUP(X232,Base!$A$3:$F$994, 6, false)</f>
        <v>0</v>
      </c>
      <c r="X232" s="111" t="s">
        <v>6</v>
      </c>
      <c r="Y232" s="3"/>
      <c r="Z232" s="118"/>
      <c r="AA232" s="110" t="str">
        <f>VLOOKUP(X232,Base!$A$3:$F$994, 2, false)</f>
        <v>.</v>
      </c>
      <c r="AB232" s="106" t="s">
        <v>714</v>
      </c>
      <c r="AC232" s="104"/>
      <c r="AD232" s="100"/>
      <c r="AE232" s="113">
        <f>VLOOKUP(X232,Base!$A$3:$F$994, 5, false)</f>
        <v>0</v>
      </c>
      <c r="AF232" s="114">
        <f t="shared" si="18"/>
        <v>0</v>
      </c>
      <c r="AG232" s="115"/>
    </row>
    <row r="233">
      <c r="A233" s="110">
        <f>VLOOKUP(B233,Base!$A$3:$F$994, 6, false)</f>
        <v>0</v>
      </c>
      <c r="B233" s="111" t="s">
        <v>6</v>
      </c>
      <c r="C233" s="3"/>
      <c r="D233" s="49"/>
      <c r="E233" s="110" t="str">
        <f>VLOOKUP(B233,Base!$A$3:$F$994, 2, false)</f>
        <v>.</v>
      </c>
      <c r="F233" s="119"/>
      <c r="G233" s="104"/>
      <c r="H233" s="100"/>
      <c r="I233" s="113">
        <f>VLOOKUP(B233,Base!$A$3:$F$994, 5, false)</f>
        <v>0</v>
      </c>
      <c r="J233" s="114">
        <f t="shared" si="16"/>
        <v>0</v>
      </c>
      <c r="K233" s="115"/>
      <c r="L233" s="110">
        <f>VLOOKUP(M233,Base!$A$3:$F$994, 6, false)</f>
        <v>0</v>
      </c>
      <c r="M233" s="111" t="s">
        <v>6</v>
      </c>
      <c r="N233" s="3"/>
      <c r="O233" s="49"/>
      <c r="P233" s="110" t="str">
        <f>VLOOKUP(M233,Base!$A$3:$F$994, 2, false)</f>
        <v>.</v>
      </c>
      <c r="Q233" s="119"/>
      <c r="R233" s="104"/>
      <c r="S233" s="100"/>
      <c r="T233" s="113">
        <f>VLOOKUP(M233,Base!$A$3:$F$994, 5, false)</f>
        <v>0</v>
      </c>
      <c r="U233" s="114">
        <f t="shared" si="17"/>
        <v>0</v>
      </c>
      <c r="V233" s="115"/>
      <c r="W233" s="110">
        <f>VLOOKUP(X233,Base!$A$3:$F$994, 6, false)</f>
        <v>0</v>
      </c>
      <c r="X233" s="111" t="s">
        <v>6</v>
      </c>
      <c r="Y233" s="3"/>
      <c r="Z233" s="49"/>
      <c r="AA233" s="110" t="str">
        <f>VLOOKUP(X233,Base!$A$3:$F$994, 2, false)</f>
        <v>.</v>
      </c>
      <c r="AB233" s="119"/>
      <c r="AC233" s="104"/>
      <c r="AD233" s="100"/>
      <c r="AE233" s="113">
        <f>VLOOKUP(X233,Base!$A$3:$F$994, 5, false)</f>
        <v>0</v>
      </c>
      <c r="AF233" s="114">
        <f t="shared" si="18"/>
        <v>0</v>
      </c>
      <c r="AG233" s="115"/>
    </row>
    <row r="234">
      <c r="A234" s="110">
        <f>VLOOKUP(B234,Base!$A$3:$F$994, 6, false)</f>
        <v>0</v>
      </c>
      <c r="B234" s="111" t="s">
        <v>6</v>
      </c>
      <c r="C234" s="3"/>
      <c r="D234" s="49"/>
      <c r="E234" s="110" t="str">
        <f>VLOOKUP(B234,Base!$A$3:$F$994, 2, false)</f>
        <v>.</v>
      </c>
      <c r="F234" s="119"/>
      <c r="G234" s="104"/>
      <c r="H234" s="100"/>
      <c r="I234" s="113">
        <f>VLOOKUP(B234,Base!$A$3:$F$994, 5, false)</f>
        <v>0</v>
      </c>
      <c r="J234" s="114">
        <f t="shared" si="16"/>
        <v>0</v>
      </c>
      <c r="K234" s="115"/>
      <c r="L234" s="110">
        <f>VLOOKUP(M234,Base!$A$3:$F$994, 6, false)</f>
        <v>0</v>
      </c>
      <c r="M234" s="111" t="s">
        <v>6</v>
      </c>
      <c r="N234" s="3"/>
      <c r="O234" s="49"/>
      <c r="P234" s="110" t="str">
        <f>VLOOKUP(M234,Base!$A$3:$F$994, 2, false)</f>
        <v>.</v>
      </c>
      <c r="Q234" s="119"/>
      <c r="R234" s="104"/>
      <c r="S234" s="100"/>
      <c r="T234" s="113">
        <f>VLOOKUP(M234,Base!$A$3:$F$994, 5, false)</f>
        <v>0</v>
      </c>
      <c r="U234" s="114">
        <f t="shared" si="17"/>
        <v>0</v>
      </c>
      <c r="V234" s="115"/>
      <c r="W234" s="110">
        <f>VLOOKUP(X234,Base!$A$3:$F$994, 6, false)</f>
        <v>0</v>
      </c>
      <c r="X234" s="111" t="s">
        <v>6</v>
      </c>
      <c r="Y234" s="3"/>
      <c r="Z234" s="49"/>
      <c r="AA234" s="110" t="str">
        <f>VLOOKUP(X234,Base!$A$3:$F$994, 2, false)</f>
        <v>.</v>
      </c>
      <c r="AB234" s="119"/>
      <c r="AC234" s="104"/>
      <c r="AD234" s="100"/>
      <c r="AE234" s="113">
        <f>VLOOKUP(X234,Base!$A$3:$F$994, 5, false)</f>
        <v>0</v>
      </c>
      <c r="AF234" s="114">
        <f t="shared" si="18"/>
        <v>0</v>
      </c>
      <c r="AG234" s="115"/>
    </row>
    <row r="235">
      <c r="A235" s="110">
        <f>VLOOKUP(B235,Base!$A$3:$F$994, 6, false)</f>
        <v>0</v>
      </c>
      <c r="B235" s="111" t="s">
        <v>6</v>
      </c>
      <c r="C235" s="3"/>
      <c r="D235" s="120"/>
      <c r="E235" s="110" t="str">
        <f>VLOOKUP(B235,Base!$A$3:$F$994, 2, false)</f>
        <v>.</v>
      </c>
      <c r="F235" s="119"/>
      <c r="G235" s="104"/>
      <c r="H235" s="100"/>
      <c r="I235" s="113">
        <f>VLOOKUP(B235,Base!$A$3:$F$994, 5, false)</f>
        <v>0</v>
      </c>
      <c r="J235" s="114">
        <f t="shared" si="16"/>
        <v>0</v>
      </c>
      <c r="K235" s="115"/>
      <c r="L235" s="110">
        <f>VLOOKUP(M235,Base!$A$3:$F$994, 6, false)</f>
        <v>0</v>
      </c>
      <c r="M235" s="111" t="s">
        <v>6</v>
      </c>
      <c r="N235" s="3"/>
      <c r="O235" s="120"/>
      <c r="P235" s="110" t="str">
        <f>VLOOKUP(M235,Base!$A$3:$F$994, 2, false)</f>
        <v>.</v>
      </c>
      <c r="Q235" s="119"/>
      <c r="R235" s="104"/>
      <c r="S235" s="100"/>
      <c r="T235" s="113">
        <f>VLOOKUP(M235,Base!$A$3:$F$994, 5, false)</f>
        <v>0</v>
      </c>
      <c r="U235" s="114">
        <f t="shared" si="17"/>
        <v>0</v>
      </c>
      <c r="V235" s="115"/>
      <c r="W235" s="110">
        <f>VLOOKUP(X235,Base!$A$3:$F$994, 6, false)</f>
        <v>0</v>
      </c>
      <c r="X235" s="111" t="s">
        <v>6</v>
      </c>
      <c r="Y235" s="3"/>
      <c r="Z235" s="120"/>
      <c r="AA235" s="110" t="str">
        <f>VLOOKUP(X235,Base!$A$3:$F$994, 2, false)</f>
        <v>.</v>
      </c>
      <c r="AB235" s="119"/>
      <c r="AC235" s="104"/>
      <c r="AD235" s="100"/>
      <c r="AE235" s="113">
        <f>VLOOKUP(X235,Base!$A$3:$F$994, 5, false)</f>
        <v>0</v>
      </c>
      <c r="AF235" s="114">
        <f t="shared" si="18"/>
        <v>0</v>
      </c>
      <c r="AG235" s="115"/>
    </row>
    <row r="236">
      <c r="A236" s="110">
        <f>VLOOKUP(B236,Base!$A$3:$F$994, 6, false)</f>
        <v>0</v>
      </c>
      <c r="B236" s="111" t="s">
        <v>6</v>
      </c>
      <c r="C236" s="3"/>
      <c r="D236" s="120"/>
      <c r="E236" s="110" t="str">
        <f>VLOOKUP(B236,Base!$A$3:$F$994, 2, false)</f>
        <v>.</v>
      </c>
      <c r="F236" s="119"/>
      <c r="G236" s="104"/>
      <c r="H236" s="100"/>
      <c r="I236" s="113">
        <f>VLOOKUP(B236,Base!$A$3:$F$994, 5, false)</f>
        <v>0</v>
      </c>
      <c r="J236" s="114">
        <f t="shared" si="16"/>
        <v>0</v>
      </c>
      <c r="K236" s="115"/>
      <c r="L236" s="110">
        <f>VLOOKUP(M236,Base!$A$3:$F$994, 6, false)</f>
        <v>0</v>
      </c>
      <c r="M236" s="111" t="s">
        <v>6</v>
      </c>
      <c r="N236" s="3"/>
      <c r="O236" s="121"/>
      <c r="P236" s="110" t="str">
        <f>VLOOKUP(M236,Base!$A$3:$F$994, 2, false)</f>
        <v>.</v>
      </c>
      <c r="Q236" s="119"/>
      <c r="R236" s="104"/>
      <c r="S236" s="100"/>
      <c r="T236" s="113">
        <f>VLOOKUP(M236,Base!$A$3:$F$994, 5, false)</f>
        <v>0</v>
      </c>
      <c r="U236" s="114">
        <f t="shared" si="17"/>
        <v>0</v>
      </c>
      <c r="V236" s="115"/>
      <c r="W236" s="110">
        <f>VLOOKUP(X236,Base!$A$3:$F$994, 6, false)</f>
        <v>0</v>
      </c>
      <c r="X236" s="111" t="s">
        <v>6</v>
      </c>
      <c r="Y236" s="3"/>
      <c r="Z236" s="120"/>
      <c r="AA236" s="110" t="str">
        <f>VLOOKUP(X236,Base!$A$3:$F$994, 2, false)</f>
        <v>.</v>
      </c>
      <c r="AB236" s="119"/>
      <c r="AC236" s="104"/>
      <c r="AD236" s="100"/>
      <c r="AE236" s="113">
        <f>VLOOKUP(X236,Base!$A$3:$F$994, 5, false)</f>
        <v>0</v>
      </c>
      <c r="AF236" s="114">
        <f t="shared" si="18"/>
        <v>0</v>
      </c>
      <c r="AG236" s="115"/>
    </row>
    <row r="237">
      <c r="A237" s="110">
        <f>VLOOKUP(B237,Base!$A$3:$F$994, 6, false)</f>
        <v>0</v>
      </c>
      <c r="B237" s="111" t="s">
        <v>6</v>
      </c>
      <c r="C237" s="3"/>
      <c r="D237" s="121"/>
      <c r="E237" s="110" t="str">
        <f>VLOOKUP(B237,Base!$A$3:$F$994, 2, false)</f>
        <v>.</v>
      </c>
      <c r="F237" s="119"/>
      <c r="G237" s="104"/>
      <c r="H237" s="100"/>
      <c r="I237" s="113">
        <f>VLOOKUP(B237,Base!$A$3:$F$994, 5, false)</f>
        <v>0</v>
      </c>
      <c r="J237" s="114">
        <f t="shared" si="16"/>
        <v>0</v>
      </c>
      <c r="K237" s="115"/>
      <c r="L237" s="110">
        <f>VLOOKUP(M237,Base!$A$3:$F$994, 6, false)</f>
        <v>0</v>
      </c>
      <c r="M237" s="111" t="s">
        <v>6</v>
      </c>
      <c r="N237" s="3"/>
      <c r="O237" s="120"/>
      <c r="P237" s="110" t="str">
        <f>VLOOKUP(M237,Base!$A$3:$F$994, 2, false)</f>
        <v>.</v>
      </c>
      <c r="Q237" s="119"/>
      <c r="R237" s="104"/>
      <c r="S237" s="100"/>
      <c r="T237" s="113">
        <f>VLOOKUP(M237,Base!$A$3:$F$994, 5, false)</f>
        <v>0</v>
      </c>
      <c r="U237" s="114">
        <f t="shared" si="17"/>
        <v>0</v>
      </c>
      <c r="V237" s="115"/>
      <c r="W237" s="110">
        <f>VLOOKUP(X237,Base!$A$3:$F$994, 6, false)</f>
        <v>0</v>
      </c>
      <c r="X237" s="111" t="s">
        <v>6</v>
      </c>
      <c r="Y237" s="3"/>
      <c r="Z237" s="120"/>
      <c r="AA237" s="110" t="str">
        <f>VLOOKUP(X237,Base!$A$3:$F$994, 2, false)</f>
        <v>.</v>
      </c>
      <c r="AB237" s="119"/>
      <c r="AC237" s="104"/>
      <c r="AD237" s="100"/>
      <c r="AE237" s="113">
        <f>VLOOKUP(X237,Base!$A$3:$F$994, 5, false)</f>
        <v>0</v>
      </c>
      <c r="AF237" s="114">
        <f t="shared" si="18"/>
        <v>0</v>
      </c>
      <c r="AG237" s="115"/>
    </row>
    <row r="238">
      <c r="A238" s="110">
        <f>VLOOKUP(B238,Base!$A$3:$F$994, 6, false)</f>
        <v>0</v>
      </c>
      <c r="B238" s="111" t="s">
        <v>6</v>
      </c>
      <c r="C238" s="3"/>
      <c r="D238" s="122"/>
      <c r="E238" s="110" t="str">
        <f>VLOOKUP(B238,Base!$A$3:$F$994, 2, false)</f>
        <v>.</v>
      </c>
      <c r="F238" s="119"/>
      <c r="G238" s="104"/>
      <c r="H238" s="100"/>
      <c r="I238" s="113">
        <f>VLOOKUP(B238,Base!$A$3:$F$994, 5, false)</f>
        <v>0</v>
      </c>
      <c r="J238" s="114">
        <f t="shared" si="16"/>
        <v>0</v>
      </c>
      <c r="K238" s="115"/>
      <c r="L238" s="110">
        <f>VLOOKUP(M238,Base!$A$3:$F$994, 6, false)</f>
        <v>0</v>
      </c>
      <c r="M238" s="111" t="s">
        <v>6</v>
      </c>
      <c r="N238" s="3"/>
      <c r="O238" s="122"/>
      <c r="P238" s="110" t="str">
        <f>VLOOKUP(M238,Base!$A$3:$F$994, 2, false)</f>
        <v>.</v>
      </c>
      <c r="Q238" s="119"/>
      <c r="R238" s="104"/>
      <c r="S238" s="100"/>
      <c r="T238" s="113">
        <f>VLOOKUP(M238,Base!$A$3:$F$994, 5, false)</f>
        <v>0</v>
      </c>
      <c r="U238" s="114">
        <f t="shared" si="17"/>
        <v>0</v>
      </c>
      <c r="V238" s="115"/>
      <c r="W238" s="110">
        <f>VLOOKUP(X238,Base!$A$3:$F$994, 6, false)</f>
        <v>0</v>
      </c>
      <c r="X238" s="111" t="s">
        <v>6</v>
      </c>
      <c r="Y238" s="3"/>
      <c r="Z238" s="122"/>
      <c r="AA238" s="110" t="str">
        <f>VLOOKUP(X238,Base!$A$3:$F$994, 2, false)</f>
        <v>.</v>
      </c>
      <c r="AB238" s="119"/>
      <c r="AC238" s="104"/>
      <c r="AD238" s="100"/>
      <c r="AE238" s="113">
        <f>VLOOKUP(X238,Base!$A$3:$F$994, 5, false)</f>
        <v>0</v>
      </c>
      <c r="AF238" s="114">
        <f t="shared" si="18"/>
        <v>0</v>
      </c>
      <c r="AG238" s="115"/>
    </row>
    <row r="239">
      <c r="A239" s="110">
        <f>VLOOKUP(B239,Base!$A$3:$F$994, 6, false)</f>
        <v>0</v>
      </c>
      <c r="B239" s="111" t="s">
        <v>6</v>
      </c>
      <c r="C239" s="3"/>
      <c r="D239" s="123"/>
      <c r="E239" s="110" t="str">
        <f>VLOOKUP(B239,Base!$A$3:$F$994, 2, false)</f>
        <v>.</v>
      </c>
      <c r="F239" s="119"/>
      <c r="G239" s="104"/>
      <c r="H239" s="100"/>
      <c r="I239" s="113">
        <f>VLOOKUP(B239,Base!$A$3:$F$994, 5, false)</f>
        <v>0</v>
      </c>
      <c r="J239" s="114">
        <f t="shared" si="16"/>
        <v>0</v>
      </c>
      <c r="K239" s="115"/>
      <c r="L239" s="110">
        <f>VLOOKUP(M239,Base!$A$3:$F$994, 6, false)</f>
        <v>0</v>
      </c>
      <c r="M239" s="111" t="s">
        <v>6</v>
      </c>
      <c r="N239" s="3"/>
      <c r="O239" s="123"/>
      <c r="P239" s="110" t="str">
        <f>VLOOKUP(M239,Base!$A$3:$F$994, 2, false)</f>
        <v>.</v>
      </c>
      <c r="Q239" s="119"/>
      <c r="R239" s="104"/>
      <c r="S239" s="100"/>
      <c r="T239" s="113">
        <f>VLOOKUP(M239,Base!$A$3:$F$994, 5, false)</f>
        <v>0</v>
      </c>
      <c r="U239" s="114">
        <f t="shared" si="17"/>
        <v>0</v>
      </c>
      <c r="V239" s="115"/>
      <c r="W239" s="110">
        <f>VLOOKUP(X239,Base!$A$3:$F$994, 6, false)</f>
        <v>0</v>
      </c>
      <c r="X239" s="111" t="s">
        <v>6</v>
      </c>
      <c r="Y239" s="3"/>
      <c r="Z239" s="123"/>
      <c r="AA239" s="110" t="str">
        <f>VLOOKUP(X239,Base!$A$3:$F$994, 2, false)</f>
        <v>.</v>
      </c>
      <c r="AB239" s="119"/>
      <c r="AC239" s="104"/>
      <c r="AD239" s="100"/>
      <c r="AE239" s="113">
        <f>VLOOKUP(X239,Base!$A$3:$F$994, 5, false)</f>
        <v>0</v>
      </c>
      <c r="AF239" s="114">
        <f t="shared" si="18"/>
        <v>0</v>
      </c>
      <c r="AG239" s="115"/>
    </row>
    <row r="240">
      <c r="A240" s="126" t="s">
        <v>717</v>
      </c>
      <c r="B240" s="104"/>
      <c r="C240" s="104"/>
      <c r="D240" s="104"/>
      <c r="E240" s="104"/>
      <c r="F240" s="104"/>
      <c r="G240" s="104"/>
      <c r="H240" s="100"/>
      <c r="I240" s="90" t="s">
        <v>716</v>
      </c>
      <c r="J240" s="125">
        <f>SUM(J222:J239)</f>
        <v>0</v>
      </c>
      <c r="K240" s="109"/>
      <c r="L240" s="126" t="s">
        <v>717</v>
      </c>
      <c r="M240" s="104"/>
      <c r="N240" s="104"/>
      <c r="O240" s="104"/>
      <c r="P240" s="104"/>
      <c r="Q240" s="104"/>
      <c r="R240" s="104"/>
      <c r="S240" s="100"/>
      <c r="T240" s="90" t="s">
        <v>716</v>
      </c>
      <c r="U240" s="125">
        <f>SUM(U222:U239)</f>
        <v>0</v>
      </c>
      <c r="V240" s="109"/>
      <c r="W240" s="126" t="s">
        <v>717</v>
      </c>
      <c r="X240" s="104"/>
      <c r="Y240" s="104"/>
      <c r="Z240" s="104"/>
      <c r="AA240" s="104"/>
      <c r="AB240" s="104"/>
      <c r="AC240" s="104"/>
      <c r="AD240" s="100"/>
      <c r="AE240" s="90" t="s">
        <v>716</v>
      </c>
      <c r="AF240" s="125">
        <f>SUM(AF222:AF239)</f>
        <v>0</v>
      </c>
      <c r="AG240" s="109"/>
    </row>
    <row r="241">
      <c r="A241" s="127"/>
      <c r="B241" s="104"/>
      <c r="C241" s="104"/>
      <c r="D241" s="104"/>
      <c r="E241" s="104"/>
      <c r="F241" s="104"/>
      <c r="G241" s="104"/>
      <c r="H241" s="100"/>
      <c r="I241" s="90" t="s">
        <v>718</v>
      </c>
      <c r="J241" s="128" t="str">
        <f>J240/E220</f>
        <v>#DIV/0!</v>
      </c>
      <c r="K241" s="129"/>
      <c r="L241" s="127"/>
      <c r="M241" s="104"/>
      <c r="N241" s="104"/>
      <c r="O241" s="104"/>
      <c r="P241" s="104"/>
      <c r="Q241" s="104"/>
      <c r="R241" s="104"/>
      <c r="S241" s="100"/>
      <c r="T241" s="90" t="s">
        <v>718</v>
      </c>
      <c r="U241" s="128" t="str">
        <f>U240/P220</f>
        <v>#DIV/0!</v>
      </c>
      <c r="V241" s="129"/>
      <c r="W241" s="127"/>
      <c r="X241" s="104"/>
      <c r="Y241" s="104"/>
      <c r="Z241" s="104"/>
      <c r="AA241" s="104"/>
      <c r="AB241" s="104"/>
      <c r="AC241" s="104"/>
      <c r="AD241" s="100"/>
      <c r="AE241" s="90" t="s">
        <v>718</v>
      </c>
      <c r="AF241" s="128" t="str">
        <f>AF240/AA220</f>
        <v>#DIV/0!</v>
      </c>
      <c r="AG241" s="129"/>
    </row>
    <row r="242">
      <c r="A242" s="127"/>
      <c r="B242" s="104"/>
      <c r="C242" s="104"/>
      <c r="D242" s="104"/>
      <c r="E242" s="104"/>
      <c r="F242" s="104"/>
      <c r="G242" s="104"/>
      <c r="H242" s="100"/>
      <c r="I242" s="90" t="s">
        <v>719</v>
      </c>
      <c r="J242" s="130">
        <v>0.05</v>
      </c>
      <c r="K242" s="129"/>
      <c r="L242" s="127"/>
      <c r="M242" s="104"/>
      <c r="N242" s="104"/>
      <c r="O242" s="104"/>
      <c r="P242" s="104"/>
      <c r="Q242" s="104"/>
      <c r="R242" s="104"/>
      <c r="S242" s="100"/>
      <c r="T242" s="90" t="s">
        <v>719</v>
      </c>
      <c r="U242" s="130">
        <v>0.05</v>
      </c>
      <c r="V242" s="129"/>
      <c r="W242" s="127"/>
      <c r="X242" s="104"/>
      <c r="Y242" s="104"/>
      <c r="Z242" s="104"/>
      <c r="AA242" s="104"/>
      <c r="AB242" s="104"/>
      <c r="AC242" s="104"/>
      <c r="AD242" s="100"/>
      <c r="AE242" s="90" t="s">
        <v>719</v>
      </c>
      <c r="AF242" s="130">
        <v>0.05</v>
      </c>
      <c r="AG242" s="129"/>
    </row>
    <row r="243">
      <c r="A243" s="127"/>
      <c r="B243" s="104"/>
      <c r="C243" s="104"/>
      <c r="D243" s="104"/>
      <c r="E243" s="104"/>
      <c r="F243" s="104"/>
      <c r="G243" s="104"/>
      <c r="H243" s="100"/>
      <c r="I243" s="90" t="s">
        <v>720</v>
      </c>
      <c r="J243" s="128" t="str">
        <f>J241+(J241*J242)</f>
        <v>#DIV/0!</v>
      </c>
      <c r="K243" s="129"/>
      <c r="L243" s="127"/>
      <c r="M243" s="104"/>
      <c r="N243" s="104"/>
      <c r="O243" s="104"/>
      <c r="P243" s="104"/>
      <c r="Q243" s="104"/>
      <c r="R243" s="104"/>
      <c r="S243" s="100"/>
      <c r="T243" s="90" t="s">
        <v>720</v>
      </c>
      <c r="U243" s="128" t="str">
        <f>U241+(U241*U242)</f>
        <v>#DIV/0!</v>
      </c>
      <c r="V243" s="129"/>
      <c r="W243" s="127"/>
      <c r="X243" s="104"/>
      <c r="Y243" s="104"/>
      <c r="Z243" s="104"/>
      <c r="AA243" s="104"/>
      <c r="AB243" s="104"/>
      <c r="AC243" s="104"/>
      <c r="AD243" s="100"/>
      <c r="AE243" s="90" t="s">
        <v>720</v>
      </c>
      <c r="AF243" s="128" t="str">
        <f>AF241+(AF241*AF242)</f>
        <v>#DIV/0!</v>
      </c>
      <c r="AG243" s="129"/>
    </row>
    <row r="244">
      <c r="A244" s="127"/>
      <c r="B244" s="104"/>
      <c r="C244" s="104"/>
      <c r="D244" s="104"/>
      <c r="E244" s="104"/>
      <c r="F244" s="104"/>
      <c r="G244" s="104"/>
      <c r="H244" s="100"/>
      <c r="I244" s="90"/>
      <c r="J244" s="128"/>
      <c r="K244" s="129"/>
      <c r="L244" s="127"/>
      <c r="M244" s="104"/>
      <c r="N244" s="104"/>
      <c r="O244" s="104"/>
      <c r="P244" s="104"/>
      <c r="Q244" s="104"/>
      <c r="R244" s="104"/>
      <c r="S244" s="100"/>
      <c r="T244" s="90"/>
      <c r="U244" s="128"/>
      <c r="V244" s="129"/>
      <c r="W244" s="127"/>
      <c r="X244" s="104"/>
      <c r="Y244" s="104"/>
      <c r="Z244" s="104"/>
      <c r="AA244" s="104"/>
      <c r="AB244" s="104"/>
      <c r="AC244" s="104"/>
      <c r="AD244" s="100"/>
      <c r="AE244" s="90"/>
      <c r="AF244" s="128"/>
      <c r="AG244" s="129"/>
    </row>
    <row r="245">
      <c r="A245" s="127"/>
      <c r="B245" s="104"/>
      <c r="C245" s="104"/>
      <c r="D245" s="104"/>
      <c r="E245" s="104"/>
      <c r="F245" s="104"/>
      <c r="G245" s="104"/>
      <c r="H245" s="100"/>
      <c r="I245" s="90"/>
      <c r="J245" s="128"/>
      <c r="K245" s="129"/>
      <c r="L245" s="127"/>
      <c r="M245" s="104"/>
      <c r="N245" s="104"/>
      <c r="O245" s="104"/>
      <c r="P245" s="104"/>
      <c r="Q245" s="104"/>
      <c r="R245" s="104"/>
      <c r="S245" s="100"/>
      <c r="T245" s="90"/>
      <c r="U245" s="128"/>
      <c r="V245" s="129"/>
      <c r="W245" s="127"/>
      <c r="X245" s="104"/>
      <c r="Y245" s="104"/>
      <c r="Z245" s="104"/>
      <c r="AA245" s="104"/>
      <c r="AB245" s="104"/>
      <c r="AC245" s="104"/>
      <c r="AD245" s="100"/>
      <c r="AE245" s="90"/>
      <c r="AF245" s="128"/>
      <c r="AG245" s="129"/>
    </row>
    <row r="246">
      <c r="A246" s="127"/>
      <c r="B246" s="104"/>
      <c r="C246" s="104"/>
      <c r="D246" s="104"/>
      <c r="E246" s="104"/>
      <c r="F246" s="104"/>
      <c r="G246" s="104"/>
      <c r="H246" s="100"/>
      <c r="I246" s="90"/>
      <c r="J246" s="128"/>
      <c r="K246" s="129"/>
      <c r="L246" s="127"/>
      <c r="M246" s="104"/>
      <c r="N246" s="104"/>
      <c r="O246" s="104"/>
      <c r="P246" s="104"/>
      <c r="Q246" s="104"/>
      <c r="R246" s="104"/>
      <c r="S246" s="100"/>
      <c r="T246" s="90"/>
      <c r="U246" s="128"/>
      <c r="V246" s="129"/>
      <c r="W246" s="127"/>
      <c r="X246" s="104"/>
      <c r="Y246" s="104"/>
      <c r="Z246" s="104"/>
      <c r="AA246" s="104"/>
      <c r="AB246" s="104"/>
      <c r="AC246" s="104"/>
      <c r="AD246" s="100"/>
      <c r="AE246" s="90"/>
      <c r="AF246" s="128"/>
      <c r="AG246" s="129"/>
    </row>
    <row r="247">
      <c r="A247" s="127"/>
      <c r="B247" s="104"/>
      <c r="C247" s="104"/>
      <c r="D247" s="104"/>
      <c r="E247" s="104"/>
      <c r="F247" s="104"/>
      <c r="G247" s="104"/>
      <c r="H247" s="100"/>
      <c r="I247" s="131"/>
      <c r="J247" s="3"/>
      <c r="K247" s="129"/>
      <c r="L247" s="127"/>
      <c r="M247" s="104"/>
      <c r="N247" s="104"/>
      <c r="O247" s="104"/>
      <c r="P247" s="104"/>
      <c r="Q247" s="104"/>
      <c r="R247" s="104"/>
      <c r="S247" s="100"/>
      <c r="T247" s="131"/>
      <c r="U247" s="3"/>
      <c r="V247" s="129"/>
      <c r="W247" s="127"/>
      <c r="X247" s="104"/>
      <c r="Y247" s="104"/>
      <c r="Z247" s="104"/>
      <c r="AA247" s="104"/>
      <c r="AB247" s="104"/>
      <c r="AC247" s="104"/>
      <c r="AD247" s="100"/>
      <c r="AE247" s="131"/>
      <c r="AF247" s="3"/>
      <c r="AG247" s="129"/>
    </row>
    <row r="248">
      <c r="A248" s="132"/>
      <c r="B248" s="2"/>
      <c r="C248" s="2"/>
      <c r="D248" s="2"/>
      <c r="E248" s="2"/>
      <c r="F248" s="2"/>
      <c r="G248" s="2"/>
      <c r="H248" s="3"/>
      <c r="I248" s="90"/>
      <c r="J248" s="133"/>
      <c r="K248" s="134"/>
      <c r="L248" s="132"/>
      <c r="M248" s="2"/>
      <c r="N248" s="2"/>
      <c r="O248" s="2"/>
      <c r="P248" s="2"/>
      <c r="Q248" s="2"/>
      <c r="R248" s="2"/>
      <c r="S248" s="3"/>
      <c r="T248" s="90"/>
      <c r="U248" s="133"/>
      <c r="V248" s="134"/>
      <c r="W248" s="132"/>
      <c r="X248" s="2"/>
      <c r="Y248" s="2"/>
      <c r="Z248" s="2"/>
      <c r="AA248" s="2"/>
      <c r="AB248" s="2"/>
      <c r="AC248" s="2"/>
      <c r="AD248" s="3"/>
      <c r="AE248" s="90"/>
      <c r="AF248" s="133"/>
      <c r="AG248" s="134"/>
    </row>
    <row r="249">
      <c r="A249" s="126" t="s">
        <v>721</v>
      </c>
      <c r="B249" s="104"/>
      <c r="C249" s="104"/>
      <c r="D249" s="104"/>
      <c r="E249" s="104"/>
      <c r="F249" s="104"/>
      <c r="G249" s="104"/>
      <c r="H249" s="100"/>
      <c r="I249" s="90"/>
      <c r="J249" s="125"/>
      <c r="K249" s="109"/>
      <c r="L249" s="126" t="s">
        <v>721</v>
      </c>
      <c r="M249" s="104"/>
      <c r="N249" s="104"/>
      <c r="O249" s="104"/>
      <c r="P249" s="104"/>
      <c r="Q249" s="104"/>
      <c r="R249" s="104"/>
      <c r="S249" s="100"/>
      <c r="T249" s="90"/>
      <c r="U249" s="125"/>
      <c r="V249" s="109"/>
      <c r="W249" s="126" t="s">
        <v>721</v>
      </c>
      <c r="X249" s="104"/>
      <c r="Y249" s="104"/>
      <c r="Z249" s="104"/>
      <c r="AA249" s="104"/>
      <c r="AB249" s="104"/>
      <c r="AC249" s="104"/>
      <c r="AD249" s="100"/>
      <c r="AE249" s="90"/>
      <c r="AF249" s="125"/>
      <c r="AG249" s="109"/>
    </row>
    <row r="250">
      <c r="A250" s="127"/>
      <c r="B250" s="104"/>
      <c r="C250" s="104"/>
      <c r="D250" s="104"/>
      <c r="E250" s="104"/>
      <c r="F250" s="104"/>
      <c r="G250" s="104"/>
      <c r="H250" s="100"/>
      <c r="I250" s="90"/>
      <c r="J250" s="128"/>
      <c r="K250" s="129"/>
      <c r="L250" s="127"/>
      <c r="M250" s="104"/>
      <c r="N250" s="104"/>
      <c r="O250" s="104"/>
      <c r="P250" s="104"/>
      <c r="Q250" s="104"/>
      <c r="R250" s="104"/>
      <c r="S250" s="100"/>
      <c r="T250" s="90"/>
      <c r="U250" s="128"/>
      <c r="V250" s="129"/>
      <c r="W250" s="127"/>
      <c r="X250" s="104"/>
      <c r="Y250" s="104"/>
      <c r="Z250" s="104"/>
      <c r="AA250" s="104"/>
      <c r="AB250" s="104"/>
      <c r="AC250" s="104"/>
      <c r="AD250" s="100"/>
      <c r="AE250" s="90"/>
      <c r="AF250" s="128"/>
      <c r="AG250" s="129"/>
    </row>
    <row r="251">
      <c r="A251" s="135"/>
      <c r="B251" s="104"/>
      <c r="C251" s="104"/>
      <c r="D251" s="104"/>
      <c r="E251" s="104"/>
      <c r="F251" s="104"/>
      <c r="G251" s="104"/>
      <c r="H251" s="100"/>
      <c r="I251" s="90"/>
      <c r="J251" s="136"/>
      <c r="K251" s="137"/>
      <c r="L251" s="135"/>
      <c r="M251" s="104"/>
      <c r="N251" s="104"/>
      <c r="O251" s="104"/>
      <c r="P251" s="104"/>
      <c r="Q251" s="104"/>
      <c r="R251" s="104"/>
      <c r="S251" s="100"/>
      <c r="T251" s="90"/>
      <c r="U251" s="136"/>
      <c r="V251" s="137"/>
      <c r="W251" s="135"/>
      <c r="X251" s="104"/>
      <c r="Y251" s="104"/>
      <c r="Z251" s="104"/>
      <c r="AA251" s="104"/>
      <c r="AB251" s="104"/>
      <c r="AC251" s="104"/>
      <c r="AD251" s="100"/>
      <c r="AE251" s="90"/>
      <c r="AF251" s="136"/>
      <c r="AG251" s="137"/>
    </row>
    <row r="252">
      <c r="A252" s="138"/>
      <c r="I252" s="90"/>
      <c r="J252" s="139"/>
      <c r="K252" s="140"/>
      <c r="L252" s="138"/>
      <c r="T252" s="90"/>
      <c r="U252" s="139"/>
      <c r="V252" s="140"/>
      <c r="W252" s="138"/>
      <c r="AE252" s="90"/>
      <c r="AF252" s="139"/>
      <c r="AG252" s="140"/>
    </row>
    <row r="253">
      <c r="A253" s="141" t="s">
        <v>722</v>
      </c>
      <c r="B253" s="2"/>
      <c r="C253" s="2"/>
      <c r="D253" s="2"/>
      <c r="E253" s="2"/>
      <c r="F253" s="2"/>
      <c r="G253" s="2"/>
      <c r="H253" s="3"/>
      <c r="I253" s="81"/>
      <c r="J253" s="142"/>
      <c r="K253" s="109"/>
      <c r="L253" s="141" t="s">
        <v>722</v>
      </c>
      <c r="M253" s="2"/>
      <c r="N253" s="2"/>
      <c r="O253" s="2"/>
      <c r="P253" s="2"/>
      <c r="Q253" s="2"/>
      <c r="R253" s="2"/>
      <c r="S253" s="3"/>
      <c r="T253" s="81"/>
      <c r="U253" s="142"/>
      <c r="V253" s="109"/>
      <c r="W253" s="141" t="s">
        <v>722</v>
      </c>
      <c r="X253" s="2"/>
      <c r="Y253" s="2"/>
      <c r="Z253" s="2"/>
      <c r="AA253" s="2"/>
      <c r="AB253" s="2"/>
      <c r="AC253" s="2"/>
      <c r="AD253" s="3"/>
      <c r="AE253" s="81"/>
      <c r="AF253" s="142"/>
      <c r="AG253" s="109"/>
    </row>
    <row r="254">
      <c r="A254" s="135"/>
      <c r="B254" s="104"/>
      <c r="C254" s="104"/>
      <c r="D254" s="104"/>
      <c r="E254" s="104"/>
      <c r="F254" s="104"/>
      <c r="G254" s="104"/>
      <c r="H254" s="100"/>
      <c r="I254" s="81"/>
      <c r="J254" s="143"/>
      <c r="K254" s="137"/>
      <c r="L254" s="135"/>
      <c r="M254" s="104"/>
      <c r="N254" s="104"/>
      <c r="O254" s="104"/>
      <c r="P254" s="104"/>
      <c r="Q254" s="104"/>
      <c r="R254" s="104"/>
      <c r="S254" s="100"/>
      <c r="T254" s="81"/>
      <c r="U254" s="143"/>
      <c r="V254" s="137"/>
      <c r="W254" s="135"/>
      <c r="X254" s="104"/>
      <c r="Y254" s="104"/>
      <c r="Z254" s="104"/>
      <c r="AA254" s="104"/>
      <c r="AB254" s="104"/>
      <c r="AC254" s="104"/>
      <c r="AD254" s="100"/>
      <c r="AE254" s="81"/>
      <c r="AF254" s="143"/>
      <c r="AG254" s="137"/>
    </row>
    <row r="255">
      <c r="A255" s="135"/>
      <c r="B255" s="104"/>
      <c r="C255" s="104"/>
      <c r="D255" s="104"/>
      <c r="E255" s="104"/>
      <c r="F255" s="104"/>
      <c r="G255" s="104"/>
      <c r="H255" s="100"/>
      <c r="I255" s="81"/>
      <c r="J255" s="143"/>
      <c r="K255" s="137"/>
      <c r="L255" s="135"/>
      <c r="M255" s="104"/>
      <c r="N255" s="104"/>
      <c r="O255" s="104"/>
      <c r="P255" s="104"/>
      <c r="Q255" s="104"/>
      <c r="R255" s="104"/>
      <c r="S255" s="100"/>
      <c r="T255" s="81"/>
      <c r="U255" s="143"/>
      <c r="V255" s="137"/>
      <c r="W255" s="135"/>
      <c r="X255" s="104"/>
      <c r="Y255" s="104"/>
      <c r="Z255" s="104"/>
      <c r="AA255" s="104"/>
      <c r="AB255" s="104"/>
      <c r="AC255" s="104"/>
      <c r="AD255" s="100"/>
      <c r="AE255" s="81"/>
      <c r="AF255" s="143"/>
      <c r="AG255" s="137"/>
    </row>
    <row r="256">
      <c r="A256" s="135"/>
      <c r="B256" s="104"/>
      <c r="C256" s="104"/>
      <c r="D256" s="104"/>
      <c r="E256" s="104"/>
      <c r="F256" s="104"/>
      <c r="G256" s="104"/>
      <c r="H256" s="100"/>
      <c r="I256" s="81"/>
      <c r="J256" s="143"/>
      <c r="K256" s="137"/>
      <c r="L256" s="135"/>
      <c r="M256" s="104"/>
      <c r="N256" s="104"/>
      <c r="O256" s="104"/>
      <c r="P256" s="104"/>
      <c r="Q256" s="104"/>
      <c r="R256" s="104"/>
      <c r="S256" s="100"/>
      <c r="T256" s="81"/>
      <c r="U256" s="143"/>
      <c r="V256" s="137"/>
      <c r="W256" s="135"/>
      <c r="X256" s="104"/>
      <c r="Y256" s="104"/>
      <c r="Z256" s="104"/>
      <c r="AA256" s="104"/>
      <c r="AB256" s="104"/>
      <c r="AC256" s="104"/>
      <c r="AD256" s="100"/>
      <c r="AE256" s="81"/>
      <c r="AF256" s="143"/>
      <c r="AG256" s="137"/>
    </row>
    <row r="257">
      <c r="A257" s="135"/>
      <c r="B257" s="104"/>
      <c r="C257" s="104"/>
      <c r="D257" s="104"/>
      <c r="E257" s="104"/>
      <c r="F257" s="104"/>
      <c r="G257" s="104"/>
      <c r="H257" s="100"/>
      <c r="I257" s="81"/>
      <c r="J257" s="143"/>
      <c r="K257" s="137"/>
      <c r="L257" s="135"/>
      <c r="M257" s="104"/>
      <c r="N257" s="104"/>
      <c r="O257" s="104"/>
      <c r="P257" s="104"/>
      <c r="Q257" s="104"/>
      <c r="R257" s="104"/>
      <c r="S257" s="100"/>
      <c r="T257" s="81"/>
      <c r="U257" s="143"/>
      <c r="V257" s="137"/>
      <c r="W257" s="135"/>
      <c r="X257" s="104"/>
      <c r="Y257" s="104"/>
      <c r="Z257" s="104"/>
      <c r="AA257" s="104"/>
      <c r="AB257" s="104"/>
      <c r="AC257" s="104"/>
      <c r="AD257" s="100"/>
      <c r="AE257" s="81"/>
      <c r="AF257" s="143"/>
      <c r="AG257" s="137"/>
    </row>
    <row r="258">
      <c r="A258" s="135"/>
      <c r="B258" s="104"/>
      <c r="C258" s="104"/>
      <c r="D258" s="104"/>
      <c r="E258" s="104"/>
      <c r="F258" s="104"/>
      <c r="G258" s="104"/>
      <c r="H258" s="100"/>
      <c r="I258" s="81"/>
      <c r="J258" s="143"/>
      <c r="K258" s="137"/>
      <c r="L258" s="135"/>
      <c r="M258" s="104"/>
      <c r="N258" s="104"/>
      <c r="O258" s="104"/>
      <c r="P258" s="104"/>
      <c r="Q258" s="104"/>
      <c r="R258" s="104"/>
      <c r="S258" s="100"/>
      <c r="T258" s="81"/>
      <c r="U258" s="143"/>
      <c r="V258" s="137"/>
      <c r="W258" s="135"/>
      <c r="X258" s="104"/>
      <c r="Y258" s="104"/>
      <c r="Z258" s="104"/>
      <c r="AA258" s="104"/>
      <c r="AB258" s="104"/>
      <c r="AC258" s="104"/>
      <c r="AD258" s="100"/>
      <c r="AE258" s="81"/>
      <c r="AF258" s="143"/>
      <c r="AG258" s="137"/>
    </row>
    <row r="259">
      <c r="A259" s="146"/>
      <c r="B259" s="146"/>
      <c r="C259" s="146"/>
      <c r="D259" s="146"/>
      <c r="E259" s="146"/>
      <c r="F259" s="146"/>
      <c r="G259" s="146"/>
      <c r="H259" s="146"/>
      <c r="I259" s="81"/>
      <c r="J259" s="143"/>
      <c r="K259" s="137"/>
      <c r="L259" s="146"/>
      <c r="M259" s="146"/>
      <c r="N259" s="146"/>
      <c r="O259" s="146"/>
      <c r="P259" s="146"/>
      <c r="Q259" s="146"/>
      <c r="R259" s="146"/>
      <c r="S259" s="146"/>
      <c r="T259" s="81"/>
      <c r="U259" s="143"/>
      <c r="V259" s="137"/>
      <c r="W259" s="146"/>
      <c r="X259" s="146"/>
      <c r="Y259" s="146"/>
      <c r="Z259" s="146"/>
      <c r="AA259" s="146"/>
      <c r="AB259" s="146"/>
      <c r="AC259" s="146"/>
      <c r="AD259" s="146"/>
      <c r="AE259" s="81"/>
      <c r="AF259" s="143"/>
      <c r="AG259" s="137"/>
    </row>
    <row r="260">
      <c r="A260" s="146"/>
      <c r="B260" s="146"/>
      <c r="C260" s="146"/>
      <c r="D260" s="146"/>
      <c r="E260" s="146"/>
      <c r="F260" s="146"/>
      <c r="G260" s="146"/>
      <c r="H260" s="146"/>
      <c r="I260" s="81"/>
      <c r="J260" s="143"/>
      <c r="K260" s="137"/>
      <c r="L260" s="146"/>
      <c r="M260" s="146"/>
      <c r="N260" s="146"/>
      <c r="O260" s="146"/>
      <c r="P260" s="146"/>
      <c r="Q260" s="146"/>
      <c r="R260" s="146"/>
      <c r="S260" s="146"/>
      <c r="T260" s="81"/>
      <c r="U260" s="143"/>
      <c r="V260" s="137"/>
      <c r="W260" s="146"/>
      <c r="X260" s="146"/>
      <c r="Y260" s="146"/>
      <c r="Z260" s="146"/>
      <c r="AA260" s="146"/>
      <c r="AB260" s="146"/>
      <c r="AC260" s="146"/>
      <c r="AD260" s="146"/>
      <c r="AE260" s="81"/>
      <c r="AF260" s="143"/>
      <c r="AG260" s="137"/>
    </row>
    <row r="261">
      <c r="I261" s="87"/>
      <c r="J261" s="88"/>
      <c r="K261" s="89"/>
      <c r="T261" s="90"/>
      <c r="U261" s="88"/>
      <c r="V261" s="89"/>
      <c r="AE261" s="90"/>
      <c r="AF261" s="88"/>
      <c r="AG261" s="89"/>
    </row>
    <row r="262">
      <c r="A262" s="97" t="s">
        <v>701</v>
      </c>
      <c r="B262" s="92"/>
      <c r="C262" s="2"/>
      <c r="D262" s="2"/>
      <c r="E262" s="3"/>
      <c r="F262" s="93" t="s">
        <v>702</v>
      </c>
      <c r="G262" s="98" t="str">
        <f>$G$4</f>
        <v/>
      </c>
      <c r="H262" s="3"/>
      <c r="I262" s="87"/>
      <c r="J262" s="95"/>
      <c r="K262" s="96"/>
      <c r="L262" s="97" t="s">
        <v>701</v>
      </c>
      <c r="M262" s="92"/>
      <c r="N262" s="2"/>
      <c r="O262" s="2"/>
      <c r="P262" s="3"/>
      <c r="Q262" s="93" t="s">
        <v>702</v>
      </c>
      <c r="R262" s="98" t="str">
        <f>$G$4</f>
        <v/>
      </c>
      <c r="S262" s="3"/>
      <c r="T262" s="87"/>
      <c r="U262" s="95"/>
      <c r="V262" s="96"/>
      <c r="W262" s="97" t="s">
        <v>701</v>
      </c>
      <c r="X262" s="92"/>
      <c r="Y262" s="2"/>
      <c r="Z262" s="2"/>
      <c r="AA262" s="3"/>
      <c r="AB262" s="93" t="s">
        <v>702</v>
      </c>
      <c r="AC262" s="98" t="str">
        <f>$G$4</f>
        <v/>
      </c>
      <c r="AD262" s="3"/>
      <c r="AE262" s="87"/>
      <c r="AF262" s="95"/>
      <c r="AG262" s="96"/>
    </row>
    <row r="263">
      <c r="A263" s="91" t="s">
        <v>703</v>
      </c>
      <c r="B263" s="99">
        <v>7.0</v>
      </c>
      <c r="C263" s="100"/>
      <c r="D263" s="101" t="s">
        <v>705</v>
      </c>
      <c r="E263" s="102"/>
      <c r="F263" s="103"/>
      <c r="G263" s="104"/>
      <c r="H263" s="100"/>
      <c r="I263" s="95"/>
      <c r="J263" s="95"/>
      <c r="K263" s="96"/>
      <c r="L263" s="91" t="s">
        <v>703</v>
      </c>
      <c r="M263" s="99"/>
      <c r="N263" s="100"/>
      <c r="O263" s="101" t="s">
        <v>705</v>
      </c>
      <c r="P263" s="102"/>
      <c r="Q263" s="103"/>
      <c r="R263" s="104"/>
      <c r="S263" s="100"/>
      <c r="T263" s="95"/>
      <c r="U263" s="95"/>
      <c r="V263" s="96"/>
      <c r="W263" s="91" t="s">
        <v>703</v>
      </c>
      <c r="X263" s="99"/>
      <c r="Y263" s="100"/>
      <c r="Z263" s="101" t="s">
        <v>705</v>
      </c>
      <c r="AA263" s="102"/>
      <c r="AB263" s="103"/>
      <c r="AC263" s="104"/>
      <c r="AD263" s="100"/>
      <c r="AE263" s="95"/>
      <c r="AF263" s="95"/>
      <c r="AG263" s="96"/>
    </row>
    <row r="264">
      <c r="A264" s="105" t="s">
        <v>707</v>
      </c>
      <c r="B264" s="106" t="s">
        <v>708</v>
      </c>
      <c r="C264" s="100"/>
      <c r="D264" s="107" t="s">
        <v>709</v>
      </c>
      <c r="E264" s="107" t="s">
        <v>710</v>
      </c>
      <c r="F264" s="108" t="s">
        <v>711</v>
      </c>
      <c r="G264" s="104"/>
      <c r="H264" s="100"/>
      <c r="I264" s="95" t="s">
        <v>712</v>
      </c>
      <c r="J264" s="95" t="s">
        <v>713</v>
      </c>
      <c r="K264" s="109"/>
      <c r="L264" s="105" t="s">
        <v>707</v>
      </c>
      <c r="M264" s="106" t="s">
        <v>708</v>
      </c>
      <c r="N264" s="100"/>
      <c r="O264" s="107" t="s">
        <v>709</v>
      </c>
      <c r="P264" s="107" t="s">
        <v>710</v>
      </c>
      <c r="Q264" s="108" t="s">
        <v>711</v>
      </c>
      <c r="R264" s="104"/>
      <c r="S264" s="100"/>
      <c r="T264" s="95" t="s">
        <v>712</v>
      </c>
      <c r="U264" s="95" t="s">
        <v>713</v>
      </c>
      <c r="V264" s="109"/>
      <c r="W264" s="105" t="s">
        <v>707</v>
      </c>
      <c r="X264" s="106" t="s">
        <v>708</v>
      </c>
      <c r="Y264" s="100"/>
      <c r="Z264" s="107" t="s">
        <v>709</v>
      </c>
      <c r="AA264" s="107" t="s">
        <v>710</v>
      </c>
      <c r="AB264" s="108" t="s">
        <v>711</v>
      </c>
      <c r="AC264" s="104"/>
      <c r="AD264" s="100"/>
      <c r="AE264" s="95" t="s">
        <v>712</v>
      </c>
      <c r="AF264" s="95" t="s">
        <v>713</v>
      </c>
      <c r="AG264" s="109"/>
    </row>
    <row r="265">
      <c r="A265" s="110">
        <f>VLOOKUP(B265,Base!$A$3:$F$994, 6, false)</f>
        <v>0</v>
      </c>
      <c r="B265" s="111" t="s">
        <v>6</v>
      </c>
      <c r="C265" s="3"/>
      <c r="D265" s="112"/>
      <c r="E265" s="110" t="str">
        <f>VLOOKUP(B265,Base!$A$3:$F$994, 2, false)</f>
        <v>.</v>
      </c>
      <c r="F265" s="92"/>
      <c r="G265" s="2"/>
      <c r="H265" s="3"/>
      <c r="I265" s="113">
        <f>VLOOKUP(B265,Base!$A$3:$F$994, 5, false)</f>
        <v>0</v>
      </c>
      <c r="J265" s="114">
        <f t="shared" ref="J265:J282" si="19">I265*D265</f>
        <v>0</v>
      </c>
      <c r="K265" s="115"/>
      <c r="L265" s="110">
        <f>VLOOKUP(M265,Base!$A$3:$F$994, 6, false)</f>
        <v>0</v>
      </c>
      <c r="M265" s="111" t="s">
        <v>6</v>
      </c>
      <c r="N265" s="3"/>
      <c r="O265" s="112"/>
      <c r="P265" s="110" t="str">
        <f>VLOOKUP(M265,Base!$A$3:$F$994, 2, false)</f>
        <v>.</v>
      </c>
      <c r="Q265" s="92"/>
      <c r="R265" s="2"/>
      <c r="S265" s="3"/>
      <c r="T265" s="113">
        <f>VLOOKUP(M265,Base!$A$3:$F$994, 5, false)</f>
        <v>0</v>
      </c>
      <c r="U265" s="114">
        <f t="shared" ref="U265:U282" si="20">T265*O265</f>
        <v>0</v>
      </c>
      <c r="V265" s="115"/>
      <c r="W265" s="110">
        <f>VLOOKUP(X265,Base!$A$3:$F$994, 6, false)</f>
        <v>0</v>
      </c>
      <c r="X265" s="111" t="s">
        <v>6</v>
      </c>
      <c r="Y265" s="3"/>
      <c r="Z265" s="112"/>
      <c r="AA265" s="110" t="str">
        <f>VLOOKUP(X265,Base!$A$3:$F$994, 2, false)</f>
        <v>.</v>
      </c>
      <c r="AB265" s="92"/>
      <c r="AC265" s="2"/>
      <c r="AD265" s="3"/>
      <c r="AE265" s="113">
        <f>VLOOKUP(X265,Base!$A$3:$F$994, 5, false)</f>
        <v>0</v>
      </c>
      <c r="AF265" s="114">
        <f t="shared" ref="AF265:AF282" si="21">AE265*Z265</f>
        <v>0</v>
      </c>
      <c r="AG265" s="115"/>
    </row>
    <row r="266">
      <c r="A266" s="110">
        <f>VLOOKUP(B266,Base!$A$3:$F$994, 6, false)</f>
        <v>0</v>
      </c>
      <c r="B266" s="111" t="s">
        <v>6</v>
      </c>
      <c r="C266" s="3"/>
      <c r="D266" s="112"/>
      <c r="E266" s="110" t="str">
        <f>VLOOKUP(B266,Base!$A$3:$F$994, 2, false)</f>
        <v>.</v>
      </c>
      <c r="F266" s="116"/>
      <c r="G266" s="2"/>
      <c r="H266" s="3"/>
      <c r="I266" s="113">
        <f>VLOOKUP(B266,Base!$A$3:$F$994, 5, false)</f>
        <v>0</v>
      </c>
      <c r="J266" s="114">
        <f t="shared" si="19"/>
        <v>0</v>
      </c>
      <c r="K266" s="115"/>
      <c r="L266" s="110">
        <f>VLOOKUP(M266,Base!$A$3:$F$994, 6, false)</f>
        <v>0</v>
      </c>
      <c r="M266" s="111" t="s">
        <v>6</v>
      </c>
      <c r="N266" s="3"/>
      <c r="O266" s="112"/>
      <c r="P266" s="110" t="str">
        <f>VLOOKUP(M266,Base!$A$3:$F$994, 2, false)</f>
        <v>.</v>
      </c>
      <c r="Q266" s="116"/>
      <c r="R266" s="2"/>
      <c r="S266" s="3"/>
      <c r="T266" s="113">
        <f>VLOOKUP(M266,Base!$A$3:$F$994, 5, false)</f>
        <v>0</v>
      </c>
      <c r="U266" s="114">
        <f t="shared" si="20"/>
        <v>0</v>
      </c>
      <c r="V266" s="115"/>
      <c r="W266" s="110">
        <f>VLOOKUP(X266,Base!$A$3:$F$994, 6, false)</f>
        <v>0</v>
      </c>
      <c r="X266" s="111" t="s">
        <v>6</v>
      </c>
      <c r="Y266" s="3"/>
      <c r="Z266" s="112"/>
      <c r="AA266" s="110" t="str">
        <f>VLOOKUP(X266,Base!$A$3:$F$994, 2, false)</f>
        <v>.</v>
      </c>
      <c r="AB266" s="116"/>
      <c r="AC266" s="2"/>
      <c r="AD266" s="3"/>
      <c r="AE266" s="113">
        <f>VLOOKUP(X266,Base!$A$3:$F$994, 5, false)</f>
        <v>0</v>
      </c>
      <c r="AF266" s="114">
        <f t="shared" si="21"/>
        <v>0</v>
      </c>
      <c r="AG266" s="115"/>
    </row>
    <row r="267">
      <c r="A267" s="110">
        <f>VLOOKUP(B267,Base!$A$3:$F$994, 6, false)</f>
        <v>0</v>
      </c>
      <c r="B267" s="111" t="s">
        <v>6</v>
      </c>
      <c r="C267" s="3"/>
      <c r="D267" s="112"/>
      <c r="E267" s="110" t="str">
        <f>VLOOKUP(B267,Base!$A$3:$F$994, 2, false)</f>
        <v>.</v>
      </c>
      <c r="F267" s="116"/>
      <c r="G267" s="2"/>
      <c r="H267" s="3"/>
      <c r="I267" s="113">
        <f>VLOOKUP(B267,Base!$A$3:$F$994, 5, false)</f>
        <v>0</v>
      </c>
      <c r="J267" s="114">
        <f t="shared" si="19"/>
        <v>0</v>
      </c>
      <c r="K267" s="115"/>
      <c r="L267" s="110">
        <f>VLOOKUP(M267,Base!$A$3:$F$994, 6, false)</f>
        <v>0</v>
      </c>
      <c r="M267" s="111" t="s">
        <v>6</v>
      </c>
      <c r="N267" s="3"/>
      <c r="O267" s="112"/>
      <c r="P267" s="110" t="str">
        <f>VLOOKUP(M267,Base!$A$3:$F$994, 2, false)</f>
        <v>.</v>
      </c>
      <c r="Q267" s="116"/>
      <c r="R267" s="2"/>
      <c r="S267" s="3"/>
      <c r="T267" s="113">
        <f>VLOOKUP(M267,Base!$A$3:$F$994, 5, false)</f>
        <v>0</v>
      </c>
      <c r="U267" s="114">
        <f t="shared" si="20"/>
        <v>0</v>
      </c>
      <c r="V267" s="115"/>
      <c r="W267" s="110">
        <f>VLOOKUP(X267,Base!$A$3:$F$994, 6, false)</f>
        <v>0</v>
      </c>
      <c r="X267" s="111" t="s">
        <v>6</v>
      </c>
      <c r="Y267" s="3"/>
      <c r="Z267" s="112"/>
      <c r="AA267" s="110" t="str">
        <f>VLOOKUP(X267,Base!$A$3:$F$994, 2, false)</f>
        <v>.</v>
      </c>
      <c r="AB267" s="116"/>
      <c r="AC267" s="2"/>
      <c r="AD267" s="3"/>
      <c r="AE267" s="113">
        <f>VLOOKUP(X267,Base!$A$3:$F$994, 5, false)</f>
        <v>0</v>
      </c>
      <c r="AF267" s="114">
        <f t="shared" si="21"/>
        <v>0</v>
      </c>
      <c r="AG267" s="115"/>
    </row>
    <row r="268">
      <c r="A268" s="110">
        <f>VLOOKUP(B268,Base!$A$3:$F$994, 6, false)</f>
        <v>0</v>
      </c>
      <c r="B268" s="111" t="s">
        <v>6</v>
      </c>
      <c r="C268" s="3"/>
      <c r="D268" s="112"/>
      <c r="E268" s="110" t="str">
        <f>VLOOKUP(B268,Base!$A$3:$F$994, 2, false)</f>
        <v>.</v>
      </c>
      <c r="F268" s="116"/>
      <c r="G268" s="2"/>
      <c r="H268" s="3"/>
      <c r="I268" s="113">
        <f>VLOOKUP(B268,Base!$A$3:$F$994, 5, false)</f>
        <v>0</v>
      </c>
      <c r="J268" s="114">
        <f t="shared" si="19"/>
        <v>0</v>
      </c>
      <c r="K268" s="115"/>
      <c r="L268" s="110">
        <f>VLOOKUP(M268,Base!$A$3:$F$994, 6, false)</f>
        <v>0</v>
      </c>
      <c r="M268" s="111" t="s">
        <v>6</v>
      </c>
      <c r="N268" s="3"/>
      <c r="O268" s="112"/>
      <c r="P268" s="110" t="str">
        <f>VLOOKUP(M268,Base!$A$3:$F$994, 2, false)</f>
        <v>.</v>
      </c>
      <c r="Q268" s="116"/>
      <c r="R268" s="2"/>
      <c r="S268" s="3"/>
      <c r="T268" s="113">
        <f>VLOOKUP(M268,Base!$A$3:$F$994, 5, false)</f>
        <v>0</v>
      </c>
      <c r="U268" s="114">
        <f t="shared" si="20"/>
        <v>0</v>
      </c>
      <c r="V268" s="115"/>
      <c r="W268" s="110">
        <f>VLOOKUP(X268,Base!$A$3:$F$994, 6, false)</f>
        <v>0</v>
      </c>
      <c r="X268" s="111" t="s">
        <v>6</v>
      </c>
      <c r="Y268" s="3"/>
      <c r="Z268" s="112"/>
      <c r="AA268" s="110" t="str">
        <f>VLOOKUP(X268,Base!$A$3:$F$994, 2, false)</f>
        <v>.</v>
      </c>
      <c r="AB268" s="116"/>
      <c r="AC268" s="2"/>
      <c r="AD268" s="3"/>
      <c r="AE268" s="113">
        <f>VLOOKUP(X268,Base!$A$3:$F$994, 5, false)</f>
        <v>0</v>
      </c>
      <c r="AF268" s="114">
        <f t="shared" si="21"/>
        <v>0</v>
      </c>
      <c r="AG268" s="115"/>
    </row>
    <row r="269">
      <c r="A269" s="110">
        <f>VLOOKUP(B269,Base!$A$3:$F$994, 6, false)</f>
        <v>0</v>
      </c>
      <c r="B269" s="111" t="s">
        <v>6</v>
      </c>
      <c r="C269" s="3"/>
      <c r="D269" s="112"/>
      <c r="E269" s="110" t="str">
        <f>VLOOKUP(B269,Base!$A$3:$F$994, 2, false)</f>
        <v>.</v>
      </c>
      <c r="F269" s="92"/>
      <c r="G269" s="2"/>
      <c r="H269" s="3"/>
      <c r="I269" s="113">
        <f>VLOOKUP(B269,Base!$A$3:$F$994, 5, false)</f>
        <v>0</v>
      </c>
      <c r="J269" s="114">
        <f t="shared" si="19"/>
        <v>0</v>
      </c>
      <c r="K269" s="115"/>
      <c r="L269" s="110">
        <f>VLOOKUP(M269,Base!$A$3:$F$994, 6, false)</f>
        <v>0</v>
      </c>
      <c r="M269" s="111" t="s">
        <v>6</v>
      </c>
      <c r="N269" s="3"/>
      <c r="O269" s="112"/>
      <c r="P269" s="110" t="str">
        <f>VLOOKUP(M269,Base!$A$3:$F$994, 2, false)</f>
        <v>.</v>
      </c>
      <c r="Q269" s="92"/>
      <c r="R269" s="2"/>
      <c r="S269" s="3"/>
      <c r="T269" s="113">
        <f>VLOOKUP(M269,Base!$A$3:$F$994, 5, false)</f>
        <v>0</v>
      </c>
      <c r="U269" s="114">
        <f t="shared" si="20"/>
        <v>0</v>
      </c>
      <c r="V269" s="115"/>
      <c r="W269" s="110">
        <f>VLOOKUP(X269,Base!$A$3:$F$994, 6, false)</f>
        <v>0</v>
      </c>
      <c r="X269" s="111" t="s">
        <v>6</v>
      </c>
      <c r="Y269" s="3"/>
      <c r="Z269" s="112"/>
      <c r="AA269" s="110" t="str">
        <f>VLOOKUP(X269,Base!$A$3:$F$994, 2, false)</f>
        <v>.</v>
      </c>
      <c r="AB269" s="92"/>
      <c r="AC269" s="2"/>
      <c r="AD269" s="3"/>
      <c r="AE269" s="113">
        <f>VLOOKUP(X269,Base!$A$3:$F$994, 5, false)</f>
        <v>0</v>
      </c>
      <c r="AF269" s="114">
        <f t="shared" si="21"/>
        <v>0</v>
      </c>
      <c r="AG269" s="115"/>
    </row>
    <row r="270">
      <c r="A270" s="110">
        <f>VLOOKUP(B270,Base!$A$3:$F$994, 6, false)</f>
        <v>0</v>
      </c>
      <c r="B270" s="111" t="s">
        <v>6</v>
      </c>
      <c r="C270" s="3"/>
      <c r="D270" s="112"/>
      <c r="E270" s="110" t="str">
        <f>VLOOKUP(B270,Base!$A$3:$F$994, 2, false)</f>
        <v>.</v>
      </c>
      <c r="F270" s="92"/>
      <c r="G270" s="2"/>
      <c r="H270" s="3"/>
      <c r="I270" s="113">
        <f>VLOOKUP(B270,Base!$A$3:$F$994, 5, false)</f>
        <v>0</v>
      </c>
      <c r="J270" s="114">
        <f t="shared" si="19"/>
        <v>0</v>
      </c>
      <c r="K270" s="115"/>
      <c r="L270" s="110">
        <f>VLOOKUP(M270,Base!$A$3:$F$994, 6, false)</f>
        <v>0</v>
      </c>
      <c r="M270" s="111" t="s">
        <v>6</v>
      </c>
      <c r="N270" s="3"/>
      <c r="O270" s="112"/>
      <c r="P270" s="110" t="str">
        <f>VLOOKUP(M270,Base!$A$3:$F$994, 2, false)</f>
        <v>.</v>
      </c>
      <c r="Q270" s="92"/>
      <c r="R270" s="2"/>
      <c r="S270" s="3"/>
      <c r="T270" s="113">
        <f>VLOOKUP(M270,Base!$A$3:$F$994, 5, false)</f>
        <v>0</v>
      </c>
      <c r="U270" s="114">
        <f t="shared" si="20"/>
        <v>0</v>
      </c>
      <c r="V270" s="115"/>
      <c r="W270" s="110">
        <f>VLOOKUP(X270,Base!$A$3:$F$994, 6, false)</f>
        <v>0</v>
      </c>
      <c r="X270" s="111" t="s">
        <v>6</v>
      </c>
      <c r="Y270" s="3"/>
      <c r="Z270" s="112"/>
      <c r="AA270" s="110" t="str">
        <f>VLOOKUP(X270,Base!$A$3:$F$994, 2, false)</f>
        <v>.</v>
      </c>
      <c r="AB270" s="92"/>
      <c r="AC270" s="2"/>
      <c r="AD270" s="3"/>
      <c r="AE270" s="113">
        <f>VLOOKUP(X270,Base!$A$3:$F$994, 5, false)</f>
        <v>0</v>
      </c>
      <c r="AF270" s="114">
        <f t="shared" si="21"/>
        <v>0</v>
      </c>
      <c r="AG270" s="115"/>
    </row>
    <row r="271">
      <c r="A271" s="110">
        <f>VLOOKUP(B271,Base!$A$3:$F$994, 6, false)</f>
        <v>0</v>
      </c>
      <c r="B271" s="111" t="s">
        <v>6</v>
      </c>
      <c r="C271" s="3"/>
      <c r="D271" s="112"/>
      <c r="E271" s="110" t="str">
        <f>VLOOKUP(B271,Base!$A$3:$F$994, 2, false)</f>
        <v>.</v>
      </c>
      <c r="F271" s="116"/>
      <c r="G271" s="2"/>
      <c r="H271" s="3"/>
      <c r="I271" s="113">
        <f>VLOOKUP(B271,Base!$A$3:$F$994, 5, false)</f>
        <v>0</v>
      </c>
      <c r="J271" s="114">
        <f t="shared" si="19"/>
        <v>0</v>
      </c>
      <c r="K271" s="115"/>
      <c r="L271" s="110">
        <f>VLOOKUP(M271,Base!$A$3:$F$994, 6, false)</f>
        <v>0</v>
      </c>
      <c r="M271" s="111" t="s">
        <v>6</v>
      </c>
      <c r="N271" s="3"/>
      <c r="O271" s="112"/>
      <c r="P271" s="110" t="str">
        <f>VLOOKUP(M271,Base!$A$3:$F$994, 2, false)</f>
        <v>.</v>
      </c>
      <c r="Q271" s="116"/>
      <c r="R271" s="2"/>
      <c r="S271" s="3"/>
      <c r="T271" s="113">
        <f>VLOOKUP(M271,Base!$A$3:$F$994, 5, false)</f>
        <v>0</v>
      </c>
      <c r="U271" s="114">
        <f t="shared" si="20"/>
        <v>0</v>
      </c>
      <c r="V271" s="115"/>
      <c r="W271" s="110">
        <f>VLOOKUP(X271,Base!$A$3:$F$994, 6, false)</f>
        <v>0</v>
      </c>
      <c r="X271" s="111" t="s">
        <v>6</v>
      </c>
      <c r="Y271" s="3"/>
      <c r="Z271" s="112"/>
      <c r="AA271" s="110" t="str">
        <f>VLOOKUP(X271,Base!$A$3:$F$994, 2, false)</f>
        <v>.</v>
      </c>
      <c r="AB271" s="116"/>
      <c r="AC271" s="2"/>
      <c r="AD271" s="3"/>
      <c r="AE271" s="113">
        <f>VLOOKUP(X271,Base!$A$3:$F$994, 5, false)</f>
        <v>0</v>
      </c>
      <c r="AF271" s="114">
        <f t="shared" si="21"/>
        <v>0</v>
      </c>
      <c r="AG271" s="115"/>
    </row>
    <row r="272">
      <c r="A272" s="110">
        <f>VLOOKUP(B272,Base!$A$3:$F$994, 6, false)</f>
        <v>0</v>
      </c>
      <c r="B272" s="111" t="s">
        <v>6</v>
      </c>
      <c r="C272" s="3"/>
      <c r="D272" s="112"/>
      <c r="E272" s="110" t="str">
        <f>VLOOKUP(B272,Base!$A$3:$F$994, 2, false)</f>
        <v>.</v>
      </c>
      <c r="F272" s="117"/>
      <c r="G272" s="2"/>
      <c r="H272" s="3"/>
      <c r="I272" s="113">
        <f>VLOOKUP(B272,Base!$A$3:$F$994, 5, false)</f>
        <v>0</v>
      </c>
      <c r="J272" s="114">
        <f t="shared" si="19"/>
        <v>0</v>
      </c>
      <c r="K272" s="115"/>
      <c r="L272" s="110">
        <f>VLOOKUP(M272,Base!$A$3:$F$994, 6, false)</f>
        <v>0</v>
      </c>
      <c r="M272" s="111" t="s">
        <v>6</v>
      </c>
      <c r="N272" s="3"/>
      <c r="O272" s="112"/>
      <c r="P272" s="110" t="str">
        <f>VLOOKUP(M272,Base!$A$3:$F$994, 2, false)</f>
        <v>.</v>
      </c>
      <c r="Q272" s="117"/>
      <c r="R272" s="2"/>
      <c r="S272" s="3"/>
      <c r="T272" s="113">
        <f>VLOOKUP(M272,Base!$A$3:$F$994, 5, false)</f>
        <v>0</v>
      </c>
      <c r="U272" s="114">
        <f t="shared" si="20"/>
        <v>0</v>
      </c>
      <c r="V272" s="115"/>
      <c r="W272" s="110">
        <f>VLOOKUP(X272,Base!$A$3:$F$994, 6, false)</f>
        <v>0</v>
      </c>
      <c r="X272" s="111" t="s">
        <v>6</v>
      </c>
      <c r="Y272" s="3"/>
      <c r="Z272" s="112"/>
      <c r="AA272" s="110" t="str">
        <f>VLOOKUP(X272,Base!$A$3:$F$994, 2, false)</f>
        <v>.</v>
      </c>
      <c r="AB272" s="117"/>
      <c r="AC272" s="2"/>
      <c r="AD272" s="3"/>
      <c r="AE272" s="113">
        <f>VLOOKUP(X272,Base!$A$3:$F$994, 5, false)</f>
        <v>0</v>
      </c>
      <c r="AF272" s="114">
        <f t="shared" si="21"/>
        <v>0</v>
      </c>
      <c r="AG272" s="115"/>
    </row>
    <row r="273">
      <c r="A273" s="110">
        <f>VLOOKUP(B273,Base!$A$3:$F$994, 6, false)</f>
        <v>0</v>
      </c>
      <c r="B273" s="111" t="s">
        <v>6</v>
      </c>
      <c r="C273" s="3"/>
      <c r="D273" s="118"/>
      <c r="E273" s="110" t="str">
        <f>VLOOKUP(B273,Base!$A$3:$F$994, 2, false)</f>
        <v>.</v>
      </c>
      <c r="F273" s="117"/>
      <c r="G273" s="2"/>
      <c r="H273" s="3"/>
      <c r="I273" s="113">
        <f>VLOOKUP(B273,Base!$A$3:$F$994, 5, false)</f>
        <v>0</v>
      </c>
      <c r="J273" s="114">
        <f t="shared" si="19"/>
        <v>0</v>
      </c>
      <c r="K273" s="115"/>
      <c r="L273" s="110">
        <f>VLOOKUP(M273,Base!$A$3:$F$994, 6, false)</f>
        <v>0</v>
      </c>
      <c r="M273" s="111" t="s">
        <v>6</v>
      </c>
      <c r="N273" s="3"/>
      <c r="O273" s="118"/>
      <c r="P273" s="110" t="str">
        <f>VLOOKUP(M273,Base!$A$3:$F$994, 2, false)</f>
        <v>.</v>
      </c>
      <c r="Q273" s="117"/>
      <c r="R273" s="2"/>
      <c r="S273" s="3"/>
      <c r="T273" s="113">
        <f>VLOOKUP(M273,Base!$A$3:$F$994, 5, false)</f>
        <v>0</v>
      </c>
      <c r="U273" s="114">
        <f t="shared" si="20"/>
        <v>0</v>
      </c>
      <c r="V273" s="115"/>
      <c r="W273" s="110">
        <f>VLOOKUP(X273,Base!$A$3:$F$994, 6, false)</f>
        <v>0</v>
      </c>
      <c r="X273" s="111" t="s">
        <v>6</v>
      </c>
      <c r="Y273" s="3"/>
      <c r="Z273" s="118"/>
      <c r="AA273" s="110" t="str">
        <f>VLOOKUP(X273,Base!$A$3:$F$994, 2, false)</f>
        <v>.</v>
      </c>
      <c r="AB273" s="117"/>
      <c r="AC273" s="2"/>
      <c r="AD273" s="3"/>
      <c r="AE273" s="113">
        <f>VLOOKUP(X273,Base!$A$3:$F$994, 5, false)</f>
        <v>0</v>
      </c>
      <c r="AF273" s="114">
        <f t="shared" si="21"/>
        <v>0</v>
      </c>
      <c r="AG273" s="115"/>
    </row>
    <row r="274">
      <c r="A274" s="110">
        <f>VLOOKUP(B274,Base!$A$3:$F$994, 6, false)</f>
        <v>0</v>
      </c>
      <c r="B274" s="111" t="s">
        <v>6</v>
      </c>
      <c r="C274" s="3"/>
      <c r="D274" s="112"/>
      <c r="E274" s="110" t="str">
        <f>VLOOKUP(B274,Base!$A$3:$F$994, 2, false)</f>
        <v>.</v>
      </c>
      <c r="F274" s="117"/>
      <c r="G274" s="2"/>
      <c r="H274" s="3"/>
      <c r="I274" s="113">
        <f>VLOOKUP(B274,Base!$A$3:$F$994, 5, false)</f>
        <v>0</v>
      </c>
      <c r="J274" s="114">
        <f t="shared" si="19"/>
        <v>0</v>
      </c>
      <c r="K274" s="115"/>
      <c r="L274" s="110">
        <f>VLOOKUP(M274,Base!$A$3:$F$994, 6, false)</f>
        <v>0</v>
      </c>
      <c r="M274" s="111" t="s">
        <v>6</v>
      </c>
      <c r="N274" s="3"/>
      <c r="O274" s="112"/>
      <c r="P274" s="110" t="str">
        <f>VLOOKUP(M274,Base!$A$3:$F$994, 2, false)</f>
        <v>.</v>
      </c>
      <c r="Q274" s="117"/>
      <c r="R274" s="2"/>
      <c r="S274" s="3"/>
      <c r="T274" s="113">
        <f>VLOOKUP(M274,Base!$A$3:$F$994, 5, false)</f>
        <v>0</v>
      </c>
      <c r="U274" s="114">
        <f t="shared" si="20"/>
        <v>0</v>
      </c>
      <c r="V274" s="115"/>
      <c r="W274" s="110">
        <f>VLOOKUP(X274,Base!$A$3:$F$994, 6, false)</f>
        <v>0</v>
      </c>
      <c r="X274" s="111" t="s">
        <v>6</v>
      </c>
      <c r="Y274" s="3"/>
      <c r="Z274" s="112"/>
      <c r="AA274" s="110" t="str">
        <f>VLOOKUP(X274,Base!$A$3:$F$994, 2, false)</f>
        <v>.</v>
      </c>
      <c r="AB274" s="117"/>
      <c r="AC274" s="2"/>
      <c r="AD274" s="3"/>
      <c r="AE274" s="113">
        <f>VLOOKUP(X274,Base!$A$3:$F$994, 5, false)</f>
        <v>0</v>
      </c>
      <c r="AF274" s="114">
        <f t="shared" si="21"/>
        <v>0</v>
      </c>
      <c r="AG274" s="115"/>
    </row>
    <row r="275">
      <c r="A275" s="110">
        <f>VLOOKUP(B275,Base!$A$3:$F$994, 6, false)</f>
        <v>0</v>
      </c>
      <c r="B275" s="111" t="s">
        <v>6</v>
      </c>
      <c r="C275" s="3"/>
      <c r="D275" s="118"/>
      <c r="E275" s="110" t="str">
        <f>VLOOKUP(B275,Base!$A$3:$F$994, 2, false)</f>
        <v>.</v>
      </c>
      <c r="F275" s="106" t="s">
        <v>714</v>
      </c>
      <c r="G275" s="104"/>
      <c r="H275" s="100"/>
      <c r="I275" s="113">
        <f>VLOOKUP(B275,Base!$A$3:$F$994, 5, false)</f>
        <v>0</v>
      </c>
      <c r="J275" s="114">
        <f t="shared" si="19"/>
        <v>0</v>
      </c>
      <c r="K275" s="115"/>
      <c r="L275" s="110">
        <f>VLOOKUP(M275,Base!$A$3:$F$994, 6, false)</f>
        <v>0</v>
      </c>
      <c r="M275" s="111" t="s">
        <v>6</v>
      </c>
      <c r="N275" s="3"/>
      <c r="O275" s="118"/>
      <c r="P275" s="110" t="str">
        <f>VLOOKUP(M275,Base!$A$3:$F$994, 2, false)</f>
        <v>.</v>
      </c>
      <c r="Q275" s="106" t="s">
        <v>714</v>
      </c>
      <c r="R275" s="104"/>
      <c r="S275" s="100"/>
      <c r="T275" s="113">
        <f>VLOOKUP(M275,Base!$A$3:$F$994, 5, false)</f>
        <v>0</v>
      </c>
      <c r="U275" s="114">
        <f t="shared" si="20"/>
        <v>0</v>
      </c>
      <c r="V275" s="115"/>
      <c r="W275" s="110">
        <f>VLOOKUP(X275,Base!$A$3:$F$994, 6, false)</f>
        <v>0</v>
      </c>
      <c r="X275" s="111" t="s">
        <v>6</v>
      </c>
      <c r="Y275" s="3"/>
      <c r="Z275" s="118"/>
      <c r="AA275" s="110" t="str">
        <f>VLOOKUP(X275,Base!$A$3:$F$994, 2, false)</f>
        <v>.</v>
      </c>
      <c r="AB275" s="106" t="s">
        <v>714</v>
      </c>
      <c r="AC275" s="104"/>
      <c r="AD275" s="100"/>
      <c r="AE275" s="113">
        <f>VLOOKUP(X275,Base!$A$3:$F$994, 5, false)</f>
        <v>0</v>
      </c>
      <c r="AF275" s="114">
        <f t="shared" si="21"/>
        <v>0</v>
      </c>
      <c r="AG275" s="115"/>
    </row>
    <row r="276">
      <c r="A276" s="110">
        <f>VLOOKUP(B276,Base!$A$3:$F$994, 6, false)</f>
        <v>0</v>
      </c>
      <c r="B276" s="111" t="s">
        <v>6</v>
      </c>
      <c r="C276" s="3"/>
      <c r="D276" s="49"/>
      <c r="E276" s="110" t="str">
        <f>VLOOKUP(B276,Base!$A$3:$F$994, 2, false)</f>
        <v>.</v>
      </c>
      <c r="F276" s="119"/>
      <c r="G276" s="104"/>
      <c r="H276" s="100"/>
      <c r="I276" s="113">
        <f>VLOOKUP(B276,Base!$A$3:$F$994, 5, false)</f>
        <v>0</v>
      </c>
      <c r="J276" s="114">
        <f t="shared" si="19"/>
        <v>0</v>
      </c>
      <c r="K276" s="115"/>
      <c r="L276" s="110">
        <f>VLOOKUP(M276,Base!$A$3:$F$994, 6, false)</f>
        <v>0</v>
      </c>
      <c r="M276" s="111" t="s">
        <v>6</v>
      </c>
      <c r="N276" s="3"/>
      <c r="O276" s="49"/>
      <c r="P276" s="110" t="str">
        <f>VLOOKUP(M276,Base!$A$3:$F$994, 2, false)</f>
        <v>.</v>
      </c>
      <c r="Q276" s="119"/>
      <c r="R276" s="104"/>
      <c r="S276" s="100"/>
      <c r="T276" s="113">
        <f>VLOOKUP(M276,Base!$A$3:$F$994, 5, false)</f>
        <v>0</v>
      </c>
      <c r="U276" s="114">
        <f t="shared" si="20"/>
        <v>0</v>
      </c>
      <c r="V276" s="115"/>
      <c r="W276" s="110">
        <f>VLOOKUP(X276,Base!$A$3:$F$994, 6, false)</f>
        <v>0</v>
      </c>
      <c r="X276" s="111" t="s">
        <v>6</v>
      </c>
      <c r="Y276" s="3"/>
      <c r="Z276" s="49"/>
      <c r="AA276" s="110" t="str">
        <f>VLOOKUP(X276,Base!$A$3:$F$994, 2, false)</f>
        <v>.</v>
      </c>
      <c r="AB276" s="119"/>
      <c r="AC276" s="104"/>
      <c r="AD276" s="100"/>
      <c r="AE276" s="113">
        <f>VLOOKUP(X276,Base!$A$3:$F$994, 5, false)</f>
        <v>0</v>
      </c>
      <c r="AF276" s="114">
        <f t="shared" si="21"/>
        <v>0</v>
      </c>
      <c r="AG276" s="115"/>
    </row>
    <row r="277">
      <c r="A277" s="110">
        <f>VLOOKUP(B277,Base!$A$3:$F$994, 6, false)</f>
        <v>0</v>
      </c>
      <c r="B277" s="111" t="s">
        <v>6</v>
      </c>
      <c r="C277" s="3"/>
      <c r="D277" s="49"/>
      <c r="E277" s="110" t="str">
        <f>VLOOKUP(B277,Base!$A$3:$F$994, 2, false)</f>
        <v>.</v>
      </c>
      <c r="F277" s="119"/>
      <c r="G277" s="104"/>
      <c r="H277" s="100"/>
      <c r="I277" s="113">
        <f>VLOOKUP(B277,Base!$A$3:$F$994, 5, false)</f>
        <v>0</v>
      </c>
      <c r="J277" s="114">
        <f t="shared" si="19"/>
        <v>0</v>
      </c>
      <c r="K277" s="115"/>
      <c r="L277" s="110">
        <f>VLOOKUP(M277,Base!$A$3:$F$994, 6, false)</f>
        <v>0</v>
      </c>
      <c r="M277" s="111" t="s">
        <v>6</v>
      </c>
      <c r="N277" s="3"/>
      <c r="O277" s="49"/>
      <c r="P277" s="110" t="str">
        <f>VLOOKUP(M277,Base!$A$3:$F$994, 2, false)</f>
        <v>.</v>
      </c>
      <c r="Q277" s="119"/>
      <c r="R277" s="104"/>
      <c r="S277" s="100"/>
      <c r="T277" s="113">
        <f>VLOOKUP(M277,Base!$A$3:$F$994, 5, false)</f>
        <v>0</v>
      </c>
      <c r="U277" s="114">
        <f t="shared" si="20"/>
        <v>0</v>
      </c>
      <c r="V277" s="115"/>
      <c r="W277" s="110">
        <f>VLOOKUP(X277,Base!$A$3:$F$994, 6, false)</f>
        <v>0</v>
      </c>
      <c r="X277" s="111" t="s">
        <v>6</v>
      </c>
      <c r="Y277" s="3"/>
      <c r="Z277" s="49"/>
      <c r="AA277" s="110" t="str">
        <f>VLOOKUP(X277,Base!$A$3:$F$994, 2, false)</f>
        <v>.</v>
      </c>
      <c r="AB277" s="119"/>
      <c r="AC277" s="104"/>
      <c r="AD277" s="100"/>
      <c r="AE277" s="113">
        <f>VLOOKUP(X277,Base!$A$3:$F$994, 5, false)</f>
        <v>0</v>
      </c>
      <c r="AF277" s="114">
        <f t="shared" si="21"/>
        <v>0</v>
      </c>
      <c r="AG277" s="115"/>
    </row>
    <row r="278">
      <c r="A278" s="110">
        <f>VLOOKUP(B278,Base!$A$3:$F$994, 6, false)</f>
        <v>0</v>
      </c>
      <c r="B278" s="111" t="s">
        <v>6</v>
      </c>
      <c r="C278" s="3"/>
      <c r="D278" s="120"/>
      <c r="E278" s="110" t="str">
        <f>VLOOKUP(B278,Base!$A$3:$F$994, 2, false)</f>
        <v>.</v>
      </c>
      <c r="F278" s="119"/>
      <c r="G278" s="104"/>
      <c r="H278" s="100"/>
      <c r="I278" s="113">
        <f>VLOOKUP(B278,Base!$A$3:$F$994, 5, false)</f>
        <v>0</v>
      </c>
      <c r="J278" s="114">
        <f t="shared" si="19"/>
        <v>0</v>
      </c>
      <c r="K278" s="115"/>
      <c r="L278" s="110">
        <f>VLOOKUP(M278,Base!$A$3:$F$994, 6, false)</f>
        <v>0</v>
      </c>
      <c r="M278" s="111" t="s">
        <v>6</v>
      </c>
      <c r="N278" s="3"/>
      <c r="O278" s="120"/>
      <c r="P278" s="110" t="str">
        <f>VLOOKUP(M278,Base!$A$3:$F$994, 2, false)</f>
        <v>.</v>
      </c>
      <c r="Q278" s="119"/>
      <c r="R278" s="104"/>
      <c r="S278" s="100"/>
      <c r="T278" s="113">
        <f>VLOOKUP(M278,Base!$A$3:$F$994, 5, false)</f>
        <v>0</v>
      </c>
      <c r="U278" s="114">
        <f t="shared" si="20"/>
        <v>0</v>
      </c>
      <c r="V278" s="115"/>
      <c r="W278" s="110">
        <f>VLOOKUP(X278,Base!$A$3:$F$994, 6, false)</f>
        <v>0</v>
      </c>
      <c r="X278" s="111" t="s">
        <v>6</v>
      </c>
      <c r="Y278" s="3"/>
      <c r="Z278" s="120"/>
      <c r="AA278" s="110" t="str">
        <f>VLOOKUP(X278,Base!$A$3:$F$994, 2, false)</f>
        <v>.</v>
      </c>
      <c r="AB278" s="119"/>
      <c r="AC278" s="104"/>
      <c r="AD278" s="100"/>
      <c r="AE278" s="113">
        <f>VLOOKUP(X278,Base!$A$3:$F$994, 5, false)</f>
        <v>0</v>
      </c>
      <c r="AF278" s="114">
        <f t="shared" si="21"/>
        <v>0</v>
      </c>
      <c r="AG278" s="115"/>
    </row>
    <row r="279">
      <c r="A279" s="110">
        <f>VLOOKUP(B279,Base!$A$3:$F$994, 6, false)</f>
        <v>0</v>
      </c>
      <c r="B279" s="111" t="s">
        <v>6</v>
      </c>
      <c r="C279" s="3"/>
      <c r="D279" s="120"/>
      <c r="E279" s="110" t="str">
        <f>VLOOKUP(B279,Base!$A$3:$F$994, 2, false)</f>
        <v>.</v>
      </c>
      <c r="F279" s="119"/>
      <c r="G279" s="104"/>
      <c r="H279" s="100"/>
      <c r="I279" s="113">
        <f>VLOOKUP(B279,Base!$A$3:$F$994, 5, false)</f>
        <v>0</v>
      </c>
      <c r="J279" s="114">
        <f t="shared" si="19"/>
        <v>0</v>
      </c>
      <c r="K279" s="115"/>
      <c r="L279" s="110">
        <f>VLOOKUP(M279,Base!$A$3:$F$994, 6, false)</f>
        <v>0</v>
      </c>
      <c r="M279" s="111" t="s">
        <v>6</v>
      </c>
      <c r="N279" s="3"/>
      <c r="O279" s="121"/>
      <c r="P279" s="110" t="str">
        <f>VLOOKUP(M279,Base!$A$3:$F$994, 2, false)</f>
        <v>.</v>
      </c>
      <c r="Q279" s="119"/>
      <c r="R279" s="104"/>
      <c r="S279" s="100"/>
      <c r="T279" s="113">
        <f>VLOOKUP(M279,Base!$A$3:$F$994, 5, false)</f>
        <v>0</v>
      </c>
      <c r="U279" s="114">
        <f t="shared" si="20"/>
        <v>0</v>
      </c>
      <c r="V279" s="115"/>
      <c r="W279" s="110">
        <f>VLOOKUP(X279,Base!$A$3:$F$994, 6, false)</f>
        <v>0</v>
      </c>
      <c r="X279" s="111" t="s">
        <v>6</v>
      </c>
      <c r="Y279" s="3"/>
      <c r="Z279" s="120"/>
      <c r="AA279" s="110" t="str">
        <f>VLOOKUP(X279,Base!$A$3:$F$994, 2, false)</f>
        <v>.</v>
      </c>
      <c r="AB279" s="119"/>
      <c r="AC279" s="104"/>
      <c r="AD279" s="100"/>
      <c r="AE279" s="113">
        <f>VLOOKUP(X279,Base!$A$3:$F$994, 5, false)</f>
        <v>0</v>
      </c>
      <c r="AF279" s="114">
        <f t="shared" si="21"/>
        <v>0</v>
      </c>
      <c r="AG279" s="115"/>
    </row>
    <row r="280">
      <c r="A280" s="110">
        <f>VLOOKUP(B280,Base!$A$3:$F$994, 6, false)</f>
        <v>0</v>
      </c>
      <c r="B280" s="111" t="s">
        <v>6</v>
      </c>
      <c r="C280" s="3"/>
      <c r="D280" s="121"/>
      <c r="E280" s="110" t="str">
        <f>VLOOKUP(B280,Base!$A$3:$F$994, 2, false)</f>
        <v>.</v>
      </c>
      <c r="F280" s="119"/>
      <c r="G280" s="104"/>
      <c r="H280" s="100"/>
      <c r="I280" s="113">
        <f>VLOOKUP(B280,Base!$A$3:$F$994, 5, false)</f>
        <v>0</v>
      </c>
      <c r="J280" s="114">
        <f t="shared" si="19"/>
        <v>0</v>
      </c>
      <c r="K280" s="115"/>
      <c r="L280" s="110">
        <f>VLOOKUP(M280,Base!$A$3:$F$994, 6, false)</f>
        <v>0</v>
      </c>
      <c r="M280" s="111" t="s">
        <v>6</v>
      </c>
      <c r="N280" s="3"/>
      <c r="O280" s="120"/>
      <c r="P280" s="110" t="str">
        <f>VLOOKUP(M280,Base!$A$3:$F$994, 2, false)</f>
        <v>.</v>
      </c>
      <c r="Q280" s="119"/>
      <c r="R280" s="104"/>
      <c r="S280" s="100"/>
      <c r="T280" s="113">
        <f>VLOOKUP(M280,Base!$A$3:$F$994, 5, false)</f>
        <v>0</v>
      </c>
      <c r="U280" s="114">
        <f t="shared" si="20"/>
        <v>0</v>
      </c>
      <c r="V280" s="115"/>
      <c r="W280" s="110">
        <f>VLOOKUP(X280,Base!$A$3:$F$994, 6, false)</f>
        <v>0</v>
      </c>
      <c r="X280" s="111" t="s">
        <v>6</v>
      </c>
      <c r="Y280" s="3"/>
      <c r="Z280" s="120"/>
      <c r="AA280" s="110" t="str">
        <f>VLOOKUP(X280,Base!$A$3:$F$994, 2, false)</f>
        <v>.</v>
      </c>
      <c r="AB280" s="119"/>
      <c r="AC280" s="104"/>
      <c r="AD280" s="100"/>
      <c r="AE280" s="113">
        <f>VLOOKUP(X280,Base!$A$3:$F$994, 5, false)</f>
        <v>0</v>
      </c>
      <c r="AF280" s="114">
        <f t="shared" si="21"/>
        <v>0</v>
      </c>
      <c r="AG280" s="115"/>
    </row>
    <row r="281">
      <c r="A281" s="110">
        <f>VLOOKUP(B281,Base!$A$3:$F$994, 6, false)</f>
        <v>0</v>
      </c>
      <c r="B281" s="111" t="s">
        <v>6</v>
      </c>
      <c r="C281" s="3"/>
      <c r="D281" s="122"/>
      <c r="E281" s="110" t="str">
        <f>VLOOKUP(B281,Base!$A$3:$F$994, 2, false)</f>
        <v>.</v>
      </c>
      <c r="F281" s="119"/>
      <c r="G281" s="104"/>
      <c r="H281" s="100"/>
      <c r="I281" s="113">
        <f>VLOOKUP(B281,Base!$A$3:$F$994, 5, false)</f>
        <v>0</v>
      </c>
      <c r="J281" s="114">
        <f t="shared" si="19"/>
        <v>0</v>
      </c>
      <c r="K281" s="115"/>
      <c r="L281" s="110">
        <f>VLOOKUP(M281,Base!$A$3:$F$994, 6, false)</f>
        <v>0</v>
      </c>
      <c r="M281" s="111" t="s">
        <v>6</v>
      </c>
      <c r="N281" s="3"/>
      <c r="O281" s="122"/>
      <c r="P281" s="110" t="str">
        <f>VLOOKUP(M281,Base!$A$3:$F$994, 2, false)</f>
        <v>.</v>
      </c>
      <c r="Q281" s="119"/>
      <c r="R281" s="104"/>
      <c r="S281" s="100"/>
      <c r="T281" s="113">
        <f>VLOOKUP(M281,Base!$A$3:$F$994, 5, false)</f>
        <v>0</v>
      </c>
      <c r="U281" s="114">
        <f t="shared" si="20"/>
        <v>0</v>
      </c>
      <c r="V281" s="115"/>
      <c r="W281" s="110">
        <f>VLOOKUP(X281,Base!$A$3:$F$994, 6, false)</f>
        <v>0</v>
      </c>
      <c r="X281" s="111" t="s">
        <v>6</v>
      </c>
      <c r="Y281" s="3"/>
      <c r="Z281" s="122"/>
      <c r="AA281" s="110" t="str">
        <f>VLOOKUP(X281,Base!$A$3:$F$994, 2, false)</f>
        <v>.</v>
      </c>
      <c r="AB281" s="119"/>
      <c r="AC281" s="104"/>
      <c r="AD281" s="100"/>
      <c r="AE281" s="113">
        <f>VLOOKUP(X281,Base!$A$3:$F$994, 5, false)</f>
        <v>0</v>
      </c>
      <c r="AF281" s="114">
        <f t="shared" si="21"/>
        <v>0</v>
      </c>
      <c r="AG281" s="115"/>
    </row>
    <row r="282">
      <c r="A282" s="110">
        <f>VLOOKUP(B282,Base!$A$3:$F$994, 6, false)</f>
        <v>0</v>
      </c>
      <c r="B282" s="111" t="s">
        <v>6</v>
      </c>
      <c r="C282" s="3"/>
      <c r="D282" s="123"/>
      <c r="E282" s="110" t="str">
        <f>VLOOKUP(B282,Base!$A$3:$F$994, 2, false)</f>
        <v>.</v>
      </c>
      <c r="F282" s="119"/>
      <c r="G282" s="104"/>
      <c r="H282" s="100"/>
      <c r="I282" s="113">
        <f>VLOOKUP(B282,Base!$A$3:$F$994, 5, false)</f>
        <v>0</v>
      </c>
      <c r="J282" s="114">
        <f t="shared" si="19"/>
        <v>0</v>
      </c>
      <c r="K282" s="115"/>
      <c r="L282" s="110">
        <f>VLOOKUP(M282,Base!$A$3:$F$994, 6, false)</f>
        <v>0</v>
      </c>
      <c r="M282" s="111" t="s">
        <v>6</v>
      </c>
      <c r="N282" s="3"/>
      <c r="O282" s="123"/>
      <c r="P282" s="110" t="str">
        <f>VLOOKUP(M282,Base!$A$3:$F$994, 2, false)</f>
        <v>.</v>
      </c>
      <c r="Q282" s="119"/>
      <c r="R282" s="104"/>
      <c r="S282" s="100"/>
      <c r="T282" s="113">
        <f>VLOOKUP(M282,Base!$A$3:$F$994, 5, false)</f>
        <v>0</v>
      </c>
      <c r="U282" s="114">
        <f t="shared" si="20"/>
        <v>0</v>
      </c>
      <c r="V282" s="115"/>
      <c r="W282" s="110">
        <f>VLOOKUP(X282,Base!$A$3:$F$994, 6, false)</f>
        <v>0</v>
      </c>
      <c r="X282" s="111" t="s">
        <v>6</v>
      </c>
      <c r="Y282" s="3"/>
      <c r="Z282" s="123"/>
      <c r="AA282" s="110" t="str">
        <f>VLOOKUP(X282,Base!$A$3:$F$994, 2, false)</f>
        <v>.</v>
      </c>
      <c r="AB282" s="119"/>
      <c r="AC282" s="104"/>
      <c r="AD282" s="100"/>
      <c r="AE282" s="113">
        <f>VLOOKUP(X282,Base!$A$3:$F$994, 5, false)</f>
        <v>0</v>
      </c>
      <c r="AF282" s="114">
        <f t="shared" si="21"/>
        <v>0</v>
      </c>
      <c r="AG282" s="115"/>
    </row>
    <row r="283">
      <c r="A283" s="126" t="s">
        <v>717</v>
      </c>
      <c r="B283" s="104"/>
      <c r="C283" s="104"/>
      <c r="D283" s="104"/>
      <c r="E283" s="104"/>
      <c r="F283" s="104"/>
      <c r="G283" s="104"/>
      <c r="H283" s="100"/>
      <c r="I283" s="90" t="s">
        <v>716</v>
      </c>
      <c r="J283" s="125">
        <f>SUM(J265:J282)</f>
        <v>0</v>
      </c>
      <c r="K283" s="109"/>
      <c r="L283" s="126" t="s">
        <v>717</v>
      </c>
      <c r="M283" s="104"/>
      <c r="N283" s="104"/>
      <c r="O283" s="104"/>
      <c r="P283" s="104"/>
      <c r="Q283" s="104"/>
      <c r="R283" s="104"/>
      <c r="S283" s="100"/>
      <c r="T283" s="90" t="s">
        <v>716</v>
      </c>
      <c r="U283" s="125">
        <f>SUM(U265:U282)</f>
        <v>0</v>
      </c>
      <c r="V283" s="109"/>
      <c r="W283" s="126" t="s">
        <v>717</v>
      </c>
      <c r="X283" s="104"/>
      <c r="Y283" s="104"/>
      <c r="Z283" s="104"/>
      <c r="AA283" s="104"/>
      <c r="AB283" s="104"/>
      <c r="AC283" s="104"/>
      <c r="AD283" s="100"/>
      <c r="AE283" s="90" t="s">
        <v>716</v>
      </c>
      <c r="AF283" s="125">
        <f>SUM(AF265:AF282)</f>
        <v>0</v>
      </c>
      <c r="AG283" s="109"/>
    </row>
    <row r="284">
      <c r="A284" s="127"/>
      <c r="B284" s="104"/>
      <c r="C284" s="104"/>
      <c r="D284" s="104"/>
      <c r="E284" s="104"/>
      <c r="F284" s="104"/>
      <c r="G284" s="104"/>
      <c r="H284" s="100"/>
      <c r="I284" s="90" t="s">
        <v>718</v>
      </c>
      <c r="J284" s="128" t="str">
        <f>J283/E263</f>
        <v>#DIV/0!</v>
      </c>
      <c r="K284" s="129"/>
      <c r="L284" s="127"/>
      <c r="M284" s="104"/>
      <c r="N284" s="104"/>
      <c r="O284" s="104"/>
      <c r="P284" s="104"/>
      <c r="Q284" s="104"/>
      <c r="R284" s="104"/>
      <c r="S284" s="100"/>
      <c r="T284" s="90" t="s">
        <v>718</v>
      </c>
      <c r="U284" s="128" t="str">
        <f>U283/P263</f>
        <v>#DIV/0!</v>
      </c>
      <c r="V284" s="129"/>
      <c r="W284" s="127"/>
      <c r="X284" s="104"/>
      <c r="Y284" s="104"/>
      <c r="Z284" s="104"/>
      <c r="AA284" s="104"/>
      <c r="AB284" s="104"/>
      <c r="AC284" s="104"/>
      <c r="AD284" s="100"/>
      <c r="AE284" s="90" t="s">
        <v>718</v>
      </c>
      <c r="AF284" s="128" t="str">
        <f>AF283/AA263</f>
        <v>#DIV/0!</v>
      </c>
      <c r="AG284" s="129"/>
    </row>
    <row r="285">
      <c r="A285" s="127"/>
      <c r="B285" s="104"/>
      <c r="C285" s="104"/>
      <c r="D285" s="104"/>
      <c r="E285" s="104"/>
      <c r="F285" s="104"/>
      <c r="G285" s="104"/>
      <c r="H285" s="100"/>
      <c r="I285" s="90" t="s">
        <v>719</v>
      </c>
      <c r="J285" s="130">
        <v>0.05</v>
      </c>
      <c r="K285" s="129"/>
      <c r="L285" s="127"/>
      <c r="M285" s="104"/>
      <c r="N285" s="104"/>
      <c r="O285" s="104"/>
      <c r="P285" s="104"/>
      <c r="Q285" s="104"/>
      <c r="R285" s="104"/>
      <c r="S285" s="100"/>
      <c r="T285" s="90" t="s">
        <v>719</v>
      </c>
      <c r="U285" s="130">
        <v>0.05</v>
      </c>
      <c r="V285" s="129"/>
      <c r="W285" s="127"/>
      <c r="X285" s="104"/>
      <c r="Y285" s="104"/>
      <c r="Z285" s="104"/>
      <c r="AA285" s="104"/>
      <c r="AB285" s="104"/>
      <c r="AC285" s="104"/>
      <c r="AD285" s="100"/>
      <c r="AE285" s="90" t="s">
        <v>719</v>
      </c>
      <c r="AF285" s="130">
        <v>0.05</v>
      </c>
      <c r="AG285" s="129"/>
    </row>
    <row r="286">
      <c r="A286" s="127"/>
      <c r="B286" s="104"/>
      <c r="C286" s="104"/>
      <c r="D286" s="104"/>
      <c r="E286" s="104"/>
      <c r="F286" s="104"/>
      <c r="G286" s="104"/>
      <c r="H286" s="100"/>
      <c r="I286" s="90" t="s">
        <v>720</v>
      </c>
      <c r="J286" s="128" t="str">
        <f>J284+(J284*J285)</f>
        <v>#DIV/0!</v>
      </c>
      <c r="K286" s="129"/>
      <c r="L286" s="127"/>
      <c r="M286" s="104"/>
      <c r="N286" s="104"/>
      <c r="O286" s="104"/>
      <c r="P286" s="104"/>
      <c r="Q286" s="104"/>
      <c r="R286" s="104"/>
      <c r="S286" s="100"/>
      <c r="T286" s="90" t="s">
        <v>720</v>
      </c>
      <c r="U286" s="128" t="str">
        <f>U284+(U284*U285)</f>
        <v>#DIV/0!</v>
      </c>
      <c r="V286" s="129"/>
      <c r="W286" s="127"/>
      <c r="X286" s="104"/>
      <c r="Y286" s="104"/>
      <c r="Z286" s="104"/>
      <c r="AA286" s="104"/>
      <c r="AB286" s="104"/>
      <c r="AC286" s="104"/>
      <c r="AD286" s="100"/>
      <c r="AE286" s="90" t="s">
        <v>720</v>
      </c>
      <c r="AF286" s="128" t="str">
        <f>AF284+(AF284*AF285)</f>
        <v>#DIV/0!</v>
      </c>
      <c r="AG286" s="129"/>
    </row>
    <row r="287">
      <c r="A287" s="127"/>
      <c r="B287" s="104"/>
      <c r="C287" s="104"/>
      <c r="D287" s="104"/>
      <c r="E287" s="104"/>
      <c r="F287" s="104"/>
      <c r="G287" s="104"/>
      <c r="H287" s="100"/>
      <c r="I287" s="90"/>
      <c r="J287" s="128"/>
      <c r="K287" s="129"/>
      <c r="L287" s="127"/>
      <c r="M287" s="104"/>
      <c r="N287" s="104"/>
      <c r="O287" s="104"/>
      <c r="P287" s="104"/>
      <c r="Q287" s="104"/>
      <c r="R287" s="104"/>
      <c r="S287" s="100"/>
      <c r="T287" s="90"/>
      <c r="U287" s="128"/>
      <c r="V287" s="129"/>
      <c r="W287" s="127"/>
      <c r="X287" s="104"/>
      <c r="Y287" s="104"/>
      <c r="Z287" s="104"/>
      <c r="AA287" s="104"/>
      <c r="AB287" s="104"/>
      <c r="AC287" s="104"/>
      <c r="AD287" s="100"/>
      <c r="AE287" s="90"/>
      <c r="AF287" s="128"/>
      <c r="AG287" s="129"/>
    </row>
    <row r="288">
      <c r="A288" s="127"/>
      <c r="B288" s="104"/>
      <c r="C288" s="104"/>
      <c r="D288" s="104"/>
      <c r="E288" s="104"/>
      <c r="F288" s="104"/>
      <c r="G288" s="104"/>
      <c r="H288" s="100"/>
      <c r="I288" s="90"/>
      <c r="J288" s="128"/>
      <c r="K288" s="129"/>
      <c r="L288" s="127"/>
      <c r="M288" s="104"/>
      <c r="N288" s="104"/>
      <c r="O288" s="104"/>
      <c r="P288" s="104"/>
      <c r="Q288" s="104"/>
      <c r="R288" s="104"/>
      <c r="S288" s="100"/>
      <c r="T288" s="90"/>
      <c r="U288" s="128"/>
      <c r="V288" s="129"/>
      <c r="W288" s="127"/>
      <c r="X288" s="104"/>
      <c r="Y288" s="104"/>
      <c r="Z288" s="104"/>
      <c r="AA288" s="104"/>
      <c r="AB288" s="104"/>
      <c r="AC288" s="104"/>
      <c r="AD288" s="100"/>
      <c r="AE288" s="90"/>
      <c r="AF288" s="128"/>
      <c r="AG288" s="129"/>
    </row>
    <row r="289">
      <c r="A289" s="127"/>
      <c r="B289" s="104"/>
      <c r="C289" s="104"/>
      <c r="D289" s="104"/>
      <c r="E289" s="104"/>
      <c r="F289" s="104"/>
      <c r="G289" s="104"/>
      <c r="H289" s="100"/>
      <c r="I289" s="90"/>
      <c r="J289" s="128"/>
      <c r="K289" s="129"/>
      <c r="L289" s="127"/>
      <c r="M289" s="104"/>
      <c r="N289" s="104"/>
      <c r="O289" s="104"/>
      <c r="P289" s="104"/>
      <c r="Q289" s="104"/>
      <c r="R289" s="104"/>
      <c r="S289" s="100"/>
      <c r="T289" s="90"/>
      <c r="U289" s="128"/>
      <c r="V289" s="129"/>
      <c r="W289" s="127"/>
      <c r="X289" s="104"/>
      <c r="Y289" s="104"/>
      <c r="Z289" s="104"/>
      <c r="AA289" s="104"/>
      <c r="AB289" s="104"/>
      <c r="AC289" s="104"/>
      <c r="AD289" s="100"/>
      <c r="AE289" s="90"/>
      <c r="AF289" s="128"/>
      <c r="AG289" s="129"/>
    </row>
    <row r="290">
      <c r="A290" s="127"/>
      <c r="B290" s="104"/>
      <c r="C290" s="104"/>
      <c r="D290" s="104"/>
      <c r="E290" s="104"/>
      <c r="F290" s="104"/>
      <c r="G290" s="104"/>
      <c r="H290" s="100"/>
      <c r="I290" s="131"/>
      <c r="J290" s="3"/>
      <c r="K290" s="129"/>
      <c r="L290" s="127"/>
      <c r="M290" s="104"/>
      <c r="N290" s="104"/>
      <c r="O290" s="104"/>
      <c r="P290" s="104"/>
      <c r="Q290" s="104"/>
      <c r="R290" s="104"/>
      <c r="S290" s="100"/>
      <c r="T290" s="131"/>
      <c r="U290" s="3"/>
      <c r="V290" s="129"/>
      <c r="W290" s="127"/>
      <c r="X290" s="104"/>
      <c r="Y290" s="104"/>
      <c r="Z290" s="104"/>
      <c r="AA290" s="104"/>
      <c r="AB290" s="104"/>
      <c r="AC290" s="104"/>
      <c r="AD290" s="100"/>
      <c r="AE290" s="131"/>
      <c r="AF290" s="3"/>
      <c r="AG290" s="129"/>
    </row>
    <row r="291">
      <c r="A291" s="132"/>
      <c r="B291" s="2"/>
      <c r="C291" s="2"/>
      <c r="D291" s="2"/>
      <c r="E291" s="2"/>
      <c r="F291" s="2"/>
      <c r="G291" s="2"/>
      <c r="H291" s="3"/>
      <c r="I291" s="90"/>
      <c r="J291" s="133"/>
      <c r="K291" s="134"/>
      <c r="L291" s="132"/>
      <c r="M291" s="2"/>
      <c r="N291" s="2"/>
      <c r="O291" s="2"/>
      <c r="P291" s="2"/>
      <c r="Q291" s="2"/>
      <c r="R291" s="2"/>
      <c r="S291" s="3"/>
      <c r="T291" s="90"/>
      <c r="U291" s="133"/>
      <c r="V291" s="134"/>
      <c r="W291" s="132"/>
      <c r="X291" s="2"/>
      <c r="Y291" s="2"/>
      <c r="Z291" s="2"/>
      <c r="AA291" s="2"/>
      <c r="AB291" s="2"/>
      <c r="AC291" s="2"/>
      <c r="AD291" s="3"/>
      <c r="AE291" s="90"/>
      <c r="AF291" s="133"/>
      <c r="AG291" s="134"/>
    </row>
    <row r="292">
      <c r="A292" s="126" t="s">
        <v>721</v>
      </c>
      <c r="B292" s="104"/>
      <c r="C292" s="104"/>
      <c r="D292" s="104"/>
      <c r="E292" s="104"/>
      <c r="F292" s="104"/>
      <c r="G292" s="104"/>
      <c r="H292" s="100"/>
      <c r="I292" s="90"/>
      <c r="J292" s="125"/>
      <c r="K292" s="109"/>
      <c r="L292" s="126" t="s">
        <v>721</v>
      </c>
      <c r="M292" s="104"/>
      <c r="N292" s="104"/>
      <c r="O292" s="104"/>
      <c r="P292" s="104"/>
      <c r="Q292" s="104"/>
      <c r="R292" s="104"/>
      <c r="S292" s="100"/>
      <c r="T292" s="90"/>
      <c r="U292" s="125"/>
      <c r="V292" s="109"/>
      <c r="W292" s="126" t="s">
        <v>721</v>
      </c>
      <c r="X292" s="104"/>
      <c r="Y292" s="104"/>
      <c r="Z292" s="104"/>
      <c r="AA292" s="104"/>
      <c r="AB292" s="104"/>
      <c r="AC292" s="104"/>
      <c r="AD292" s="100"/>
      <c r="AE292" s="90"/>
      <c r="AF292" s="125"/>
      <c r="AG292" s="109"/>
    </row>
    <row r="293">
      <c r="A293" s="127"/>
      <c r="B293" s="104"/>
      <c r="C293" s="104"/>
      <c r="D293" s="104"/>
      <c r="E293" s="104"/>
      <c r="F293" s="104"/>
      <c r="G293" s="104"/>
      <c r="H293" s="100"/>
      <c r="I293" s="90"/>
      <c r="J293" s="128"/>
      <c r="K293" s="129"/>
      <c r="L293" s="127"/>
      <c r="M293" s="104"/>
      <c r="N293" s="104"/>
      <c r="O293" s="104"/>
      <c r="P293" s="104"/>
      <c r="Q293" s="104"/>
      <c r="R293" s="104"/>
      <c r="S293" s="100"/>
      <c r="T293" s="90"/>
      <c r="U293" s="128"/>
      <c r="V293" s="129"/>
      <c r="W293" s="127"/>
      <c r="X293" s="104"/>
      <c r="Y293" s="104"/>
      <c r="Z293" s="104"/>
      <c r="AA293" s="104"/>
      <c r="AB293" s="104"/>
      <c r="AC293" s="104"/>
      <c r="AD293" s="100"/>
      <c r="AE293" s="90"/>
      <c r="AF293" s="128"/>
      <c r="AG293" s="129"/>
    </row>
    <row r="294">
      <c r="A294" s="135"/>
      <c r="B294" s="104"/>
      <c r="C294" s="104"/>
      <c r="D294" s="104"/>
      <c r="E294" s="104"/>
      <c r="F294" s="104"/>
      <c r="G294" s="104"/>
      <c r="H294" s="100"/>
      <c r="I294" s="90"/>
      <c r="J294" s="136"/>
      <c r="K294" s="137"/>
      <c r="L294" s="135"/>
      <c r="M294" s="104"/>
      <c r="N294" s="104"/>
      <c r="O294" s="104"/>
      <c r="P294" s="104"/>
      <c r="Q294" s="104"/>
      <c r="R294" s="104"/>
      <c r="S294" s="100"/>
      <c r="T294" s="90"/>
      <c r="U294" s="136"/>
      <c r="V294" s="137"/>
      <c r="W294" s="135"/>
      <c r="X294" s="104"/>
      <c r="Y294" s="104"/>
      <c r="Z294" s="104"/>
      <c r="AA294" s="104"/>
      <c r="AB294" s="104"/>
      <c r="AC294" s="104"/>
      <c r="AD294" s="100"/>
      <c r="AE294" s="90"/>
      <c r="AF294" s="136"/>
      <c r="AG294" s="137"/>
    </row>
    <row r="295">
      <c r="A295" s="138"/>
      <c r="I295" s="90"/>
      <c r="J295" s="139"/>
      <c r="K295" s="140"/>
      <c r="L295" s="138"/>
      <c r="T295" s="90"/>
      <c r="U295" s="139"/>
      <c r="V295" s="140"/>
      <c r="W295" s="138"/>
      <c r="AE295" s="90"/>
      <c r="AF295" s="139"/>
      <c r="AG295" s="140"/>
    </row>
    <row r="296">
      <c r="A296" s="141" t="s">
        <v>722</v>
      </c>
      <c r="B296" s="2"/>
      <c r="C296" s="2"/>
      <c r="D296" s="2"/>
      <c r="E296" s="2"/>
      <c r="F296" s="2"/>
      <c r="G296" s="2"/>
      <c r="H296" s="3"/>
      <c r="I296" s="81"/>
      <c r="J296" s="142"/>
      <c r="K296" s="109"/>
      <c r="L296" s="141" t="s">
        <v>722</v>
      </c>
      <c r="M296" s="2"/>
      <c r="N296" s="2"/>
      <c r="O296" s="2"/>
      <c r="P296" s="2"/>
      <c r="Q296" s="2"/>
      <c r="R296" s="2"/>
      <c r="S296" s="3"/>
      <c r="T296" s="81"/>
      <c r="U296" s="142"/>
      <c r="V296" s="109"/>
      <c r="W296" s="141" t="s">
        <v>722</v>
      </c>
      <c r="X296" s="2"/>
      <c r="Y296" s="2"/>
      <c r="Z296" s="2"/>
      <c r="AA296" s="2"/>
      <c r="AB296" s="2"/>
      <c r="AC296" s="2"/>
      <c r="AD296" s="3"/>
      <c r="AE296" s="81"/>
      <c r="AF296" s="142"/>
      <c r="AG296" s="109"/>
    </row>
    <row r="297">
      <c r="A297" s="135"/>
      <c r="B297" s="104"/>
      <c r="C297" s="104"/>
      <c r="D297" s="104"/>
      <c r="E297" s="104"/>
      <c r="F297" s="104"/>
      <c r="G297" s="104"/>
      <c r="H297" s="100"/>
      <c r="I297" s="81"/>
      <c r="J297" s="143"/>
      <c r="K297" s="137"/>
      <c r="L297" s="135"/>
      <c r="M297" s="104"/>
      <c r="N297" s="104"/>
      <c r="O297" s="104"/>
      <c r="P297" s="104"/>
      <c r="Q297" s="104"/>
      <c r="R297" s="104"/>
      <c r="S297" s="100"/>
      <c r="T297" s="81"/>
      <c r="U297" s="143"/>
      <c r="V297" s="137"/>
      <c r="W297" s="135"/>
      <c r="X297" s="104"/>
      <c r="Y297" s="104"/>
      <c r="Z297" s="104"/>
      <c r="AA297" s="104"/>
      <c r="AB297" s="104"/>
      <c r="AC297" s="104"/>
      <c r="AD297" s="100"/>
      <c r="AE297" s="81"/>
      <c r="AF297" s="143"/>
      <c r="AG297" s="137"/>
    </row>
    <row r="298">
      <c r="A298" s="135"/>
      <c r="B298" s="104"/>
      <c r="C298" s="104"/>
      <c r="D298" s="104"/>
      <c r="E298" s="104"/>
      <c r="F298" s="104"/>
      <c r="G298" s="104"/>
      <c r="H298" s="100"/>
      <c r="I298" s="81"/>
      <c r="J298" s="143"/>
      <c r="K298" s="137"/>
      <c r="L298" s="135"/>
      <c r="M298" s="104"/>
      <c r="N298" s="104"/>
      <c r="O298" s="104"/>
      <c r="P298" s="104"/>
      <c r="Q298" s="104"/>
      <c r="R298" s="104"/>
      <c r="S298" s="100"/>
      <c r="T298" s="81"/>
      <c r="U298" s="143"/>
      <c r="V298" s="137"/>
      <c r="W298" s="135"/>
      <c r="X298" s="104"/>
      <c r="Y298" s="104"/>
      <c r="Z298" s="104"/>
      <c r="AA298" s="104"/>
      <c r="AB298" s="104"/>
      <c r="AC298" s="104"/>
      <c r="AD298" s="100"/>
      <c r="AE298" s="81"/>
      <c r="AF298" s="143"/>
      <c r="AG298" s="137"/>
    </row>
    <row r="299">
      <c r="A299" s="135"/>
      <c r="B299" s="104"/>
      <c r="C299" s="104"/>
      <c r="D299" s="104"/>
      <c r="E299" s="104"/>
      <c r="F299" s="104"/>
      <c r="G299" s="104"/>
      <c r="H299" s="100"/>
      <c r="I299" s="81"/>
      <c r="J299" s="143"/>
      <c r="K299" s="137"/>
      <c r="L299" s="135"/>
      <c r="M299" s="104"/>
      <c r="N299" s="104"/>
      <c r="O299" s="104"/>
      <c r="P299" s="104"/>
      <c r="Q299" s="104"/>
      <c r="R299" s="104"/>
      <c r="S299" s="100"/>
      <c r="T299" s="81"/>
      <c r="U299" s="143"/>
      <c r="V299" s="137"/>
      <c r="W299" s="135"/>
      <c r="X299" s="104"/>
      <c r="Y299" s="104"/>
      <c r="Z299" s="104"/>
      <c r="AA299" s="104"/>
      <c r="AB299" s="104"/>
      <c r="AC299" s="104"/>
      <c r="AD299" s="100"/>
      <c r="AE299" s="81"/>
      <c r="AF299" s="143"/>
      <c r="AG299" s="137"/>
    </row>
    <row r="300">
      <c r="A300" s="135"/>
      <c r="B300" s="104"/>
      <c r="C300" s="104"/>
      <c r="D300" s="104"/>
      <c r="E300" s="104"/>
      <c r="F300" s="104"/>
      <c r="G300" s="104"/>
      <c r="H300" s="100"/>
      <c r="I300" s="81"/>
      <c r="J300" s="143"/>
      <c r="K300" s="137"/>
      <c r="L300" s="135"/>
      <c r="M300" s="104"/>
      <c r="N300" s="104"/>
      <c r="O300" s="104"/>
      <c r="P300" s="104"/>
      <c r="Q300" s="104"/>
      <c r="R300" s="104"/>
      <c r="S300" s="100"/>
      <c r="T300" s="81"/>
      <c r="U300" s="143"/>
      <c r="V300" s="137"/>
      <c r="W300" s="135"/>
      <c r="X300" s="104"/>
      <c r="Y300" s="104"/>
      <c r="Z300" s="104"/>
      <c r="AA300" s="104"/>
      <c r="AB300" s="104"/>
      <c r="AC300" s="104"/>
      <c r="AD300" s="100"/>
      <c r="AE300" s="81"/>
      <c r="AF300" s="143"/>
      <c r="AG300" s="137"/>
    </row>
    <row r="301">
      <c r="A301" s="135"/>
      <c r="B301" s="104"/>
      <c r="C301" s="104"/>
      <c r="D301" s="104"/>
      <c r="E301" s="104"/>
      <c r="F301" s="104"/>
      <c r="G301" s="104"/>
      <c r="H301" s="100"/>
      <c r="I301" s="81"/>
      <c r="J301" s="143"/>
      <c r="K301" s="137"/>
      <c r="L301" s="135"/>
      <c r="M301" s="104"/>
      <c r="N301" s="104"/>
      <c r="O301" s="104"/>
      <c r="P301" s="104"/>
      <c r="Q301" s="104"/>
      <c r="R301" s="104"/>
      <c r="S301" s="100"/>
      <c r="T301" s="81"/>
      <c r="U301" s="143"/>
      <c r="V301" s="137"/>
      <c r="W301" s="135"/>
      <c r="X301" s="104"/>
      <c r="Y301" s="104"/>
      <c r="Z301" s="104"/>
      <c r="AA301" s="104"/>
      <c r="AB301" s="104"/>
      <c r="AC301" s="104"/>
      <c r="AD301" s="100"/>
      <c r="AE301" s="81"/>
      <c r="AF301" s="143"/>
      <c r="AG301" s="137"/>
    </row>
    <row r="302">
      <c r="A302" s="146"/>
      <c r="B302" s="146"/>
      <c r="C302" s="146"/>
      <c r="D302" s="146"/>
      <c r="E302" s="146"/>
      <c r="F302" s="146"/>
      <c r="G302" s="146"/>
      <c r="H302" s="146"/>
      <c r="I302" s="81"/>
      <c r="J302" s="143"/>
      <c r="K302" s="137"/>
      <c r="L302" s="146"/>
      <c r="M302" s="146"/>
      <c r="N302" s="146"/>
      <c r="O302" s="146"/>
      <c r="P302" s="146"/>
      <c r="Q302" s="146"/>
      <c r="R302" s="146"/>
      <c r="S302" s="146"/>
      <c r="T302" s="81"/>
      <c r="U302" s="143"/>
      <c r="V302" s="137"/>
      <c r="W302" s="146"/>
      <c r="X302" s="146"/>
      <c r="Y302" s="146"/>
      <c r="Z302" s="146"/>
      <c r="AA302" s="146"/>
      <c r="AB302" s="146"/>
      <c r="AC302" s="146"/>
      <c r="AD302" s="146"/>
      <c r="AE302" s="81"/>
      <c r="AF302" s="143"/>
      <c r="AG302" s="137"/>
    </row>
    <row r="303">
      <c r="A303" s="146"/>
      <c r="B303" s="146"/>
      <c r="C303" s="146"/>
      <c r="D303" s="146"/>
      <c r="E303" s="146"/>
      <c r="F303" s="146"/>
      <c r="G303" s="146"/>
      <c r="H303" s="146"/>
      <c r="I303" s="81"/>
      <c r="J303" s="143"/>
      <c r="K303" s="137"/>
      <c r="L303" s="146"/>
      <c r="M303" s="146"/>
      <c r="N303" s="146"/>
      <c r="O303" s="146"/>
      <c r="P303" s="146"/>
      <c r="Q303" s="146"/>
      <c r="R303" s="146"/>
      <c r="S303" s="146"/>
      <c r="T303" s="81"/>
      <c r="U303" s="143"/>
      <c r="V303" s="137"/>
      <c r="W303" s="146"/>
      <c r="X303" s="146"/>
      <c r="Y303" s="146"/>
      <c r="Z303" s="146"/>
      <c r="AA303" s="146"/>
      <c r="AB303" s="146"/>
      <c r="AC303" s="146"/>
      <c r="AD303" s="146"/>
      <c r="AE303" s="81"/>
      <c r="AF303" s="143"/>
      <c r="AG303" s="137"/>
    </row>
    <row r="304">
      <c r="I304" s="87"/>
      <c r="J304" s="88"/>
      <c r="K304" s="89"/>
      <c r="T304" s="90"/>
      <c r="U304" s="88"/>
      <c r="V304" s="89"/>
      <c r="AE304" s="90"/>
      <c r="AF304" s="88"/>
      <c r="AG304" s="89"/>
    </row>
    <row r="305">
      <c r="A305" s="97" t="s">
        <v>701</v>
      </c>
      <c r="B305" s="92"/>
      <c r="C305" s="2"/>
      <c r="D305" s="2"/>
      <c r="E305" s="3"/>
      <c r="F305" s="93" t="s">
        <v>702</v>
      </c>
      <c r="G305" s="98" t="str">
        <f>$G$4</f>
        <v/>
      </c>
      <c r="H305" s="3"/>
      <c r="I305" s="87"/>
      <c r="J305" s="95"/>
      <c r="K305" s="96"/>
      <c r="L305" s="97" t="s">
        <v>701</v>
      </c>
      <c r="M305" s="92"/>
      <c r="N305" s="2"/>
      <c r="O305" s="2"/>
      <c r="P305" s="3"/>
      <c r="Q305" s="93" t="s">
        <v>702</v>
      </c>
      <c r="R305" s="98" t="str">
        <f>$G$4</f>
        <v/>
      </c>
      <c r="S305" s="3"/>
      <c r="T305" s="87"/>
      <c r="U305" s="95"/>
      <c r="V305" s="96"/>
      <c r="W305" s="97" t="s">
        <v>701</v>
      </c>
      <c r="X305" s="92"/>
      <c r="Y305" s="2"/>
      <c r="Z305" s="2"/>
      <c r="AA305" s="3"/>
      <c r="AB305" s="93" t="s">
        <v>702</v>
      </c>
      <c r="AC305" s="98" t="str">
        <f>$G$4</f>
        <v/>
      </c>
      <c r="AD305" s="3"/>
      <c r="AE305" s="87"/>
      <c r="AF305" s="95"/>
      <c r="AG305" s="96"/>
    </row>
    <row r="306">
      <c r="A306" s="91" t="s">
        <v>703</v>
      </c>
      <c r="B306" s="99">
        <v>8.0</v>
      </c>
      <c r="C306" s="100"/>
      <c r="D306" s="101" t="s">
        <v>705</v>
      </c>
      <c r="E306" s="102"/>
      <c r="F306" s="103"/>
      <c r="G306" s="104"/>
      <c r="H306" s="100"/>
      <c r="I306" s="95"/>
      <c r="J306" s="95"/>
      <c r="K306" s="96"/>
      <c r="L306" s="91" t="s">
        <v>703</v>
      </c>
      <c r="M306" s="99"/>
      <c r="N306" s="100"/>
      <c r="O306" s="101" t="s">
        <v>705</v>
      </c>
      <c r="P306" s="102"/>
      <c r="Q306" s="103"/>
      <c r="R306" s="104"/>
      <c r="S306" s="100"/>
      <c r="T306" s="95"/>
      <c r="U306" s="95"/>
      <c r="V306" s="96"/>
      <c r="W306" s="91" t="s">
        <v>703</v>
      </c>
      <c r="X306" s="99"/>
      <c r="Y306" s="100"/>
      <c r="Z306" s="101" t="s">
        <v>705</v>
      </c>
      <c r="AA306" s="102"/>
      <c r="AB306" s="103"/>
      <c r="AC306" s="104"/>
      <c r="AD306" s="100"/>
      <c r="AE306" s="95"/>
      <c r="AF306" s="95"/>
      <c r="AG306" s="96"/>
    </row>
    <row r="307">
      <c r="A307" s="105" t="s">
        <v>707</v>
      </c>
      <c r="B307" s="106" t="s">
        <v>708</v>
      </c>
      <c r="C307" s="100"/>
      <c r="D307" s="107" t="s">
        <v>709</v>
      </c>
      <c r="E307" s="107" t="s">
        <v>710</v>
      </c>
      <c r="F307" s="108" t="s">
        <v>711</v>
      </c>
      <c r="G307" s="104"/>
      <c r="H307" s="100"/>
      <c r="I307" s="95" t="s">
        <v>712</v>
      </c>
      <c r="J307" s="95" t="s">
        <v>713</v>
      </c>
      <c r="K307" s="109"/>
      <c r="L307" s="105" t="s">
        <v>707</v>
      </c>
      <c r="M307" s="106" t="s">
        <v>708</v>
      </c>
      <c r="N307" s="100"/>
      <c r="O307" s="107" t="s">
        <v>709</v>
      </c>
      <c r="P307" s="107" t="s">
        <v>710</v>
      </c>
      <c r="Q307" s="108" t="s">
        <v>711</v>
      </c>
      <c r="R307" s="104"/>
      <c r="S307" s="100"/>
      <c r="T307" s="95" t="s">
        <v>712</v>
      </c>
      <c r="U307" s="95" t="s">
        <v>713</v>
      </c>
      <c r="V307" s="109"/>
      <c r="W307" s="105" t="s">
        <v>707</v>
      </c>
      <c r="X307" s="106" t="s">
        <v>708</v>
      </c>
      <c r="Y307" s="100"/>
      <c r="Z307" s="107" t="s">
        <v>709</v>
      </c>
      <c r="AA307" s="107" t="s">
        <v>710</v>
      </c>
      <c r="AB307" s="108" t="s">
        <v>711</v>
      </c>
      <c r="AC307" s="104"/>
      <c r="AD307" s="100"/>
      <c r="AE307" s="95" t="s">
        <v>712</v>
      </c>
      <c r="AF307" s="95" t="s">
        <v>713</v>
      </c>
      <c r="AG307" s="109"/>
    </row>
    <row r="308">
      <c r="A308" s="110">
        <f>VLOOKUP(B308,Base!$A$3:$F$994, 6, false)</f>
        <v>0</v>
      </c>
      <c r="B308" s="111" t="s">
        <v>6</v>
      </c>
      <c r="C308" s="3"/>
      <c r="D308" s="112"/>
      <c r="E308" s="110" t="str">
        <f>VLOOKUP(B308,Base!$A$3:$F$994, 2, false)</f>
        <v>.</v>
      </c>
      <c r="F308" s="92"/>
      <c r="G308" s="2"/>
      <c r="H308" s="3"/>
      <c r="I308" s="113">
        <f>VLOOKUP(B308,Base!$A$3:$F$994, 5, false)</f>
        <v>0</v>
      </c>
      <c r="J308" s="114">
        <f t="shared" ref="J308:J325" si="22">I308*D308</f>
        <v>0</v>
      </c>
      <c r="K308" s="115"/>
      <c r="L308" s="110">
        <f>VLOOKUP(M308,Base!$A$3:$F$994, 6, false)</f>
        <v>0</v>
      </c>
      <c r="M308" s="111" t="s">
        <v>6</v>
      </c>
      <c r="N308" s="3"/>
      <c r="O308" s="112"/>
      <c r="P308" s="110" t="str">
        <f>VLOOKUP(M308,Base!$A$3:$F$994, 2, false)</f>
        <v>.</v>
      </c>
      <c r="Q308" s="92"/>
      <c r="R308" s="2"/>
      <c r="S308" s="3"/>
      <c r="T308" s="113">
        <f>VLOOKUP(M308,Base!$A$3:$F$994, 5, false)</f>
        <v>0</v>
      </c>
      <c r="U308" s="114">
        <f t="shared" ref="U308:U325" si="23">T308*O308</f>
        <v>0</v>
      </c>
      <c r="V308" s="115"/>
      <c r="W308" s="110">
        <f>VLOOKUP(X308,Base!$A$3:$F$994, 6, false)</f>
        <v>0</v>
      </c>
      <c r="X308" s="111" t="s">
        <v>6</v>
      </c>
      <c r="Y308" s="3"/>
      <c r="Z308" s="112"/>
      <c r="AA308" s="110" t="str">
        <f>VLOOKUP(X308,Base!$A$3:$F$994, 2, false)</f>
        <v>.</v>
      </c>
      <c r="AB308" s="92"/>
      <c r="AC308" s="2"/>
      <c r="AD308" s="3"/>
      <c r="AE308" s="113">
        <f>VLOOKUP(X308,Base!$A$3:$F$994, 5, false)</f>
        <v>0</v>
      </c>
      <c r="AF308" s="114">
        <f t="shared" ref="AF308:AF325" si="24">AE308*Z308</f>
        <v>0</v>
      </c>
      <c r="AG308" s="115"/>
    </row>
    <row r="309">
      <c r="A309" s="110">
        <f>VLOOKUP(B309,Base!$A$3:$F$994, 6, false)</f>
        <v>0</v>
      </c>
      <c r="B309" s="111" t="s">
        <v>6</v>
      </c>
      <c r="C309" s="3"/>
      <c r="D309" s="112"/>
      <c r="E309" s="110" t="str">
        <f>VLOOKUP(B309,Base!$A$3:$F$994, 2, false)</f>
        <v>.</v>
      </c>
      <c r="F309" s="116"/>
      <c r="G309" s="2"/>
      <c r="H309" s="3"/>
      <c r="I309" s="113">
        <f>VLOOKUP(B309,Base!$A$3:$F$994, 5, false)</f>
        <v>0</v>
      </c>
      <c r="J309" s="114">
        <f t="shared" si="22"/>
        <v>0</v>
      </c>
      <c r="K309" s="115"/>
      <c r="L309" s="110">
        <f>VLOOKUP(M309,Base!$A$3:$F$994, 6, false)</f>
        <v>0</v>
      </c>
      <c r="M309" s="111" t="s">
        <v>6</v>
      </c>
      <c r="N309" s="3"/>
      <c r="O309" s="112"/>
      <c r="P309" s="110" t="str">
        <f>VLOOKUP(M309,Base!$A$3:$F$994, 2, false)</f>
        <v>.</v>
      </c>
      <c r="Q309" s="116"/>
      <c r="R309" s="2"/>
      <c r="S309" s="3"/>
      <c r="T309" s="113">
        <f>VLOOKUP(M309,Base!$A$3:$F$994, 5, false)</f>
        <v>0</v>
      </c>
      <c r="U309" s="114">
        <f t="shared" si="23"/>
        <v>0</v>
      </c>
      <c r="V309" s="115"/>
      <c r="W309" s="110">
        <f>VLOOKUP(X309,Base!$A$3:$F$994, 6, false)</f>
        <v>0</v>
      </c>
      <c r="X309" s="111" t="s">
        <v>6</v>
      </c>
      <c r="Y309" s="3"/>
      <c r="Z309" s="112"/>
      <c r="AA309" s="110" t="str">
        <f>VLOOKUP(X309,Base!$A$3:$F$994, 2, false)</f>
        <v>.</v>
      </c>
      <c r="AB309" s="116"/>
      <c r="AC309" s="2"/>
      <c r="AD309" s="3"/>
      <c r="AE309" s="113">
        <f>VLOOKUP(X309,Base!$A$3:$F$994, 5, false)</f>
        <v>0</v>
      </c>
      <c r="AF309" s="114">
        <f t="shared" si="24"/>
        <v>0</v>
      </c>
      <c r="AG309" s="115"/>
    </row>
    <row r="310">
      <c r="A310" s="110">
        <f>VLOOKUP(B310,Base!$A$3:$F$994, 6, false)</f>
        <v>0</v>
      </c>
      <c r="B310" s="111" t="s">
        <v>6</v>
      </c>
      <c r="C310" s="3"/>
      <c r="D310" s="112"/>
      <c r="E310" s="110" t="str">
        <f>VLOOKUP(B310,Base!$A$3:$F$994, 2, false)</f>
        <v>.</v>
      </c>
      <c r="F310" s="116"/>
      <c r="G310" s="2"/>
      <c r="H310" s="3"/>
      <c r="I310" s="113">
        <f>VLOOKUP(B310,Base!$A$3:$F$994, 5, false)</f>
        <v>0</v>
      </c>
      <c r="J310" s="114">
        <f t="shared" si="22"/>
        <v>0</v>
      </c>
      <c r="K310" s="115"/>
      <c r="L310" s="110">
        <f>VLOOKUP(M310,Base!$A$3:$F$994, 6, false)</f>
        <v>0</v>
      </c>
      <c r="M310" s="111" t="s">
        <v>6</v>
      </c>
      <c r="N310" s="3"/>
      <c r="O310" s="112"/>
      <c r="P310" s="110" t="str">
        <f>VLOOKUP(M310,Base!$A$3:$F$994, 2, false)</f>
        <v>.</v>
      </c>
      <c r="Q310" s="116"/>
      <c r="R310" s="2"/>
      <c r="S310" s="3"/>
      <c r="T310" s="113">
        <f>VLOOKUP(M310,Base!$A$3:$F$994, 5, false)</f>
        <v>0</v>
      </c>
      <c r="U310" s="114">
        <f t="shared" si="23"/>
        <v>0</v>
      </c>
      <c r="V310" s="115"/>
      <c r="W310" s="110">
        <f>VLOOKUP(X310,Base!$A$3:$F$994, 6, false)</f>
        <v>0</v>
      </c>
      <c r="X310" s="111" t="s">
        <v>6</v>
      </c>
      <c r="Y310" s="3"/>
      <c r="Z310" s="112"/>
      <c r="AA310" s="110" t="str">
        <f>VLOOKUP(X310,Base!$A$3:$F$994, 2, false)</f>
        <v>.</v>
      </c>
      <c r="AB310" s="116"/>
      <c r="AC310" s="2"/>
      <c r="AD310" s="3"/>
      <c r="AE310" s="113">
        <f>VLOOKUP(X310,Base!$A$3:$F$994, 5, false)</f>
        <v>0</v>
      </c>
      <c r="AF310" s="114">
        <f t="shared" si="24"/>
        <v>0</v>
      </c>
      <c r="AG310" s="115"/>
    </row>
    <row r="311">
      <c r="A311" s="110">
        <f>VLOOKUP(B311,Base!$A$3:$F$994, 6, false)</f>
        <v>0</v>
      </c>
      <c r="B311" s="111" t="s">
        <v>6</v>
      </c>
      <c r="C311" s="3"/>
      <c r="D311" s="112"/>
      <c r="E311" s="110" t="str">
        <f>VLOOKUP(B311,Base!$A$3:$F$994, 2, false)</f>
        <v>.</v>
      </c>
      <c r="F311" s="116"/>
      <c r="G311" s="2"/>
      <c r="H311" s="3"/>
      <c r="I311" s="113">
        <f>VLOOKUP(B311,Base!$A$3:$F$994, 5, false)</f>
        <v>0</v>
      </c>
      <c r="J311" s="114">
        <f t="shared" si="22"/>
        <v>0</v>
      </c>
      <c r="K311" s="115"/>
      <c r="L311" s="110">
        <f>VLOOKUP(M311,Base!$A$3:$F$994, 6, false)</f>
        <v>0</v>
      </c>
      <c r="M311" s="111" t="s">
        <v>6</v>
      </c>
      <c r="N311" s="3"/>
      <c r="O311" s="112"/>
      <c r="P311" s="110" t="str">
        <f>VLOOKUP(M311,Base!$A$3:$F$994, 2, false)</f>
        <v>.</v>
      </c>
      <c r="Q311" s="116"/>
      <c r="R311" s="2"/>
      <c r="S311" s="3"/>
      <c r="T311" s="113">
        <f>VLOOKUP(M311,Base!$A$3:$F$994, 5, false)</f>
        <v>0</v>
      </c>
      <c r="U311" s="114">
        <f t="shared" si="23"/>
        <v>0</v>
      </c>
      <c r="V311" s="115"/>
      <c r="W311" s="110">
        <f>VLOOKUP(X311,Base!$A$3:$F$994, 6, false)</f>
        <v>0</v>
      </c>
      <c r="X311" s="111" t="s">
        <v>6</v>
      </c>
      <c r="Y311" s="3"/>
      <c r="Z311" s="112"/>
      <c r="AA311" s="110" t="str">
        <f>VLOOKUP(X311,Base!$A$3:$F$994, 2, false)</f>
        <v>.</v>
      </c>
      <c r="AB311" s="116"/>
      <c r="AC311" s="2"/>
      <c r="AD311" s="3"/>
      <c r="AE311" s="113">
        <f>VLOOKUP(X311,Base!$A$3:$F$994, 5, false)</f>
        <v>0</v>
      </c>
      <c r="AF311" s="114">
        <f t="shared" si="24"/>
        <v>0</v>
      </c>
      <c r="AG311" s="115"/>
    </row>
    <row r="312">
      <c r="A312" s="110">
        <f>VLOOKUP(B312,Base!$A$3:$F$994, 6, false)</f>
        <v>0</v>
      </c>
      <c r="B312" s="111" t="s">
        <v>6</v>
      </c>
      <c r="C312" s="3"/>
      <c r="D312" s="112"/>
      <c r="E312" s="110" t="str">
        <f>VLOOKUP(B312,Base!$A$3:$F$994, 2, false)</f>
        <v>.</v>
      </c>
      <c r="F312" s="92"/>
      <c r="G312" s="2"/>
      <c r="H312" s="3"/>
      <c r="I312" s="113">
        <f>VLOOKUP(B312,Base!$A$3:$F$994, 5, false)</f>
        <v>0</v>
      </c>
      <c r="J312" s="114">
        <f t="shared" si="22"/>
        <v>0</v>
      </c>
      <c r="K312" s="115"/>
      <c r="L312" s="110">
        <f>VLOOKUP(M312,Base!$A$3:$F$994, 6, false)</f>
        <v>0</v>
      </c>
      <c r="M312" s="111" t="s">
        <v>6</v>
      </c>
      <c r="N312" s="3"/>
      <c r="O312" s="112"/>
      <c r="P312" s="110" t="str">
        <f>VLOOKUP(M312,Base!$A$3:$F$994, 2, false)</f>
        <v>.</v>
      </c>
      <c r="Q312" s="92"/>
      <c r="R312" s="2"/>
      <c r="S312" s="3"/>
      <c r="T312" s="113">
        <f>VLOOKUP(M312,Base!$A$3:$F$994, 5, false)</f>
        <v>0</v>
      </c>
      <c r="U312" s="114">
        <f t="shared" si="23"/>
        <v>0</v>
      </c>
      <c r="V312" s="115"/>
      <c r="W312" s="110">
        <f>VLOOKUP(X312,Base!$A$3:$F$994, 6, false)</f>
        <v>0</v>
      </c>
      <c r="X312" s="111" t="s">
        <v>6</v>
      </c>
      <c r="Y312" s="3"/>
      <c r="Z312" s="112"/>
      <c r="AA312" s="110" t="str">
        <f>VLOOKUP(X312,Base!$A$3:$F$994, 2, false)</f>
        <v>.</v>
      </c>
      <c r="AB312" s="92"/>
      <c r="AC312" s="2"/>
      <c r="AD312" s="3"/>
      <c r="AE312" s="113">
        <f>VLOOKUP(X312,Base!$A$3:$F$994, 5, false)</f>
        <v>0</v>
      </c>
      <c r="AF312" s="114">
        <f t="shared" si="24"/>
        <v>0</v>
      </c>
      <c r="AG312" s="115"/>
    </row>
    <row r="313">
      <c r="A313" s="110">
        <f>VLOOKUP(B313,Base!$A$3:$F$994, 6, false)</f>
        <v>0</v>
      </c>
      <c r="B313" s="111" t="s">
        <v>6</v>
      </c>
      <c r="C313" s="3"/>
      <c r="D313" s="112"/>
      <c r="E313" s="110" t="str">
        <f>VLOOKUP(B313,Base!$A$3:$F$994, 2, false)</f>
        <v>.</v>
      </c>
      <c r="F313" s="92"/>
      <c r="G313" s="2"/>
      <c r="H313" s="3"/>
      <c r="I313" s="113">
        <f>VLOOKUP(B313,Base!$A$3:$F$994, 5, false)</f>
        <v>0</v>
      </c>
      <c r="J313" s="114">
        <f t="shared" si="22"/>
        <v>0</v>
      </c>
      <c r="K313" s="115"/>
      <c r="L313" s="110">
        <f>VLOOKUP(M313,Base!$A$3:$F$994, 6, false)</f>
        <v>0</v>
      </c>
      <c r="M313" s="111" t="s">
        <v>6</v>
      </c>
      <c r="N313" s="3"/>
      <c r="O313" s="112"/>
      <c r="P313" s="110" t="str">
        <f>VLOOKUP(M313,Base!$A$3:$F$994, 2, false)</f>
        <v>.</v>
      </c>
      <c r="Q313" s="92"/>
      <c r="R313" s="2"/>
      <c r="S313" s="3"/>
      <c r="T313" s="113">
        <f>VLOOKUP(M313,Base!$A$3:$F$994, 5, false)</f>
        <v>0</v>
      </c>
      <c r="U313" s="114">
        <f t="shared" si="23"/>
        <v>0</v>
      </c>
      <c r="V313" s="115"/>
      <c r="W313" s="110">
        <f>VLOOKUP(X313,Base!$A$3:$F$994, 6, false)</f>
        <v>0</v>
      </c>
      <c r="X313" s="111" t="s">
        <v>6</v>
      </c>
      <c r="Y313" s="3"/>
      <c r="Z313" s="112"/>
      <c r="AA313" s="110" t="str">
        <f>VLOOKUP(X313,Base!$A$3:$F$994, 2, false)</f>
        <v>.</v>
      </c>
      <c r="AB313" s="92"/>
      <c r="AC313" s="2"/>
      <c r="AD313" s="3"/>
      <c r="AE313" s="113">
        <f>VLOOKUP(X313,Base!$A$3:$F$994, 5, false)</f>
        <v>0</v>
      </c>
      <c r="AF313" s="114">
        <f t="shared" si="24"/>
        <v>0</v>
      </c>
      <c r="AG313" s="115"/>
    </row>
    <row r="314">
      <c r="A314" s="110">
        <f>VLOOKUP(B314,Base!$A$3:$F$994, 6, false)</f>
        <v>0</v>
      </c>
      <c r="B314" s="111" t="s">
        <v>6</v>
      </c>
      <c r="C314" s="3"/>
      <c r="D314" s="112"/>
      <c r="E314" s="110" t="str">
        <f>VLOOKUP(B314,Base!$A$3:$F$994, 2, false)</f>
        <v>.</v>
      </c>
      <c r="F314" s="116"/>
      <c r="G314" s="2"/>
      <c r="H314" s="3"/>
      <c r="I314" s="113">
        <f>VLOOKUP(B314,Base!$A$3:$F$994, 5, false)</f>
        <v>0</v>
      </c>
      <c r="J314" s="114">
        <f t="shared" si="22"/>
        <v>0</v>
      </c>
      <c r="K314" s="115"/>
      <c r="L314" s="110">
        <f>VLOOKUP(M314,Base!$A$3:$F$994, 6, false)</f>
        <v>0</v>
      </c>
      <c r="M314" s="111" t="s">
        <v>6</v>
      </c>
      <c r="N314" s="3"/>
      <c r="O314" s="112"/>
      <c r="P314" s="110" t="str">
        <f>VLOOKUP(M314,Base!$A$3:$F$994, 2, false)</f>
        <v>.</v>
      </c>
      <c r="Q314" s="116"/>
      <c r="R314" s="2"/>
      <c r="S314" s="3"/>
      <c r="T314" s="113">
        <f>VLOOKUP(M314,Base!$A$3:$F$994, 5, false)</f>
        <v>0</v>
      </c>
      <c r="U314" s="114">
        <f t="shared" si="23"/>
        <v>0</v>
      </c>
      <c r="V314" s="115"/>
      <c r="W314" s="110">
        <f>VLOOKUP(X314,Base!$A$3:$F$994, 6, false)</f>
        <v>0</v>
      </c>
      <c r="X314" s="111" t="s">
        <v>6</v>
      </c>
      <c r="Y314" s="3"/>
      <c r="Z314" s="112"/>
      <c r="AA314" s="110" t="str">
        <f>VLOOKUP(X314,Base!$A$3:$F$994, 2, false)</f>
        <v>.</v>
      </c>
      <c r="AB314" s="116"/>
      <c r="AC314" s="2"/>
      <c r="AD314" s="3"/>
      <c r="AE314" s="113">
        <f>VLOOKUP(X314,Base!$A$3:$F$994, 5, false)</f>
        <v>0</v>
      </c>
      <c r="AF314" s="114">
        <f t="shared" si="24"/>
        <v>0</v>
      </c>
      <c r="AG314" s="115"/>
    </row>
    <row r="315">
      <c r="A315" s="110">
        <f>VLOOKUP(B315,Base!$A$3:$F$994, 6, false)</f>
        <v>0</v>
      </c>
      <c r="B315" s="111" t="s">
        <v>6</v>
      </c>
      <c r="C315" s="3"/>
      <c r="D315" s="112"/>
      <c r="E315" s="110" t="str">
        <f>VLOOKUP(B315,Base!$A$3:$F$994, 2, false)</f>
        <v>.</v>
      </c>
      <c r="F315" s="117"/>
      <c r="G315" s="2"/>
      <c r="H315" s="3"/>
      <c r="I315" s="113">
        <f>VLOOKUP(B315,Base!$A$3:$F$994, 5, false)</f>
        <v>0</v>
      </c>
      <c r="J315" s="114">
        <f t="shared" si="22"/>
        <v>0</v>
      </c>
      <c r="K315" s="115"/>
      <c r="L315" s="110">
        <f>VLOOKUP(M315,Base!$A$3:$F$994, 6, false)</f>
        <v>0</v>
      </c>
      <c r="M315" s="111" t="s">
        <v>6</v>
      </c>
      <c r="N315" s="3"/>
      <c r="O315" s="112"/>
      <c r="P315" s="110" t="str">
        <f>VLOOKUP(M315,Base!$A$3:$F$994, 2, false)</f>
        <v>.</v>
      </c>
      <c r="Q315" s="117"/>
      <c r="R315" s="2"/>
      <c r="S315" s="3"/>
      <c r="T315" s="113">
        <f>VLOOKUP(M315,Base!$A$3:$F$994, 5, false)</f>
        <v>0</v>
      </c>
      <c r="U315" s="114">
        <f t="shared" si="23"/>
        <v>0</v>
      </c>
      <c r="V315" s="115"/>
      <c r="W315" s="110">
        <f>VLOOKUP(X315,Base!$A$3:$F$994, 6, false)</f>
        <v>0</v>
      </c>
      <c r="X315" s="111" t="s">
        <v>6</v>
      </c>
      <c r="Y315" s="3"/>
      <c r="Z315" s="112"/>
      <c r="AA315" s="110" t="str">
        <f>VLOOKUP(X315,Base!$A$3:$F$994, 2, false)</f>
        <v>.</v>
      </c>
      <c r="AB315" s="117"/>
      <c r="AC315" s="2"/>
      <c r="AD315" s="3"/>
      <c r="AE315" s="113">
        <f>VLOOKUP(X315,Base!$A$3:$F$994, 5, false)</f>
        <v>0</v>
      </c>
      <c r="AF315" s="114">
        <f t="shared" si="24"/>
        <v>0</v>
      </c>
      <c r="AG315" s="115"/>
    </row>
    <row r="316">
      <c r="A316" s="110">
        <f>VLOOKUP(B316,Base!$A$3:$F$994, 6, false)</f>
        <v>0</v>
      </c>
      <c r="B316" s="111" t="s">
        <v>6</v>
      </c>
      <c r="C316" s="3"/>
      <c r="D316" s="118"/>
      <c r="E316" s="110" t="str">
        <f>VLOOKUP(B316,Base!$A$3:$F$994, 2, false)</f>
        <v>.</v>
      </c>
      <c r="F316" s="117"/>
      <c r="G316" s="2"/>
      <c r="H316" s="3"/>
      <c r="I316" s="113">
        <f>VLOOKUP(B316,Base!$A$3:$F$994, 5, false)</f>
        <v>0</v>
      </c>
      <c r="J316" s="114">
        <f t="shared" si="22"/>
        <v>0</v>
      </c>
      <c r="K316" s="115"/>
      <c r="L316" s="110">
        <f>VLOOKUP(M316,Base!$A$3:$F$994, 6, false)</f>
        <v>0</v>
      </c>
      <c r="M316" s="111" t="s">
        <v>6</v>
      </c>
      <c r="N316" s="3"/>
      <c r="O316" s="118"/>
      <c r="P316" s="110" t="str">
        <f>VLOOKUP(M316,Base!$A$3:$F$994, 2, false)</f>
        <v>.</v>
      </c>
      <c r="Q316" s="117"/>
      <c r="R316" s="2"/>
      <c r="S316" s="3"/>
      <c r="T316" s="113">
        <f>VLOOKUP(M316,Base!$A$3:$F$994, 5, false)</f>
        <v>0</v>
      </c>
      <c r="U316" s="114">
        <f t="shared" si="23"/>
        <v>0</v>
      </c>
      <c r="V316" s="115"/>
      <c r="W316" s="110">
        <f>VLOOKUP(X316,Base!$A$3:$F$994, 6, false)</f>
        <v>0</v>
      </c>
      <c r="X316" s="111" t="s">
        <v>6</v>
      </c>
      <c r="Y316" s="3"/>
      <c r="Z316" s="118"/>
      <c r="AA316" s="110" t="str">
        <f>VLOOKUP(X316,Base!$A$3:$F$994, 2, false)</f>
        <v>.</v>
      </c>
      <c r="AB316" s="117"/>
      <c r="AC316" s="2"/>
      <c r="AD316" s="3"/>
      <c r="AE316" s="113">
        <f>VLOOKUP(X316,Base!$A$3:$F$994, 5, false)</f>
        <v>0</v>
      </c>
      <c r="AF316" s="114">
        <f t="shared" si="24"/>
        <v>0</v>
      </c>
      <c r="AG316" s="115"/>
    </row>
    <row r="317">
      <c r="A317" s="110">
        <f>VLOOKUP(B317,Base!$A$3:$F$994, 6, false)</f>
        <v>0</v>
      </c>
      <c r="B317" s="111" t="s">
        <v>6</v>
      </c>
      <c r="C317" s="3"/>
      <c r="D317" s="112"/>
      <c r="E317" s="110" t="str">
        <f>VLOOKUP(B317,Base!$A$3:$F$994, 2, false)</f>
        <v>.</v>
      </c>
      <c r="F317" s="117"/>
      <c r="G317" s="2"/>
      <c r="H317" s="3"/>
      <c r="I317" s="113">
        <f>VLOOKUP(B317,Base!$A$3:$F$994, 5, false)</f>
        <v>0</v>
      </c>
      <c r="J317" s="114">
        <f t="shared" si="22"/>
        <v>0</v>
      </c>
      <c r="K317" s="115"/>
      <c r="L317" s="110">
        <f>VLOOKUP(M317,Base!$A$3:$F$994, 6, false)</f>
        <v>0</v>
      </c>
      <c r="M317" s="111" t="s">
        <v>6</v>
      </c>
      <c r="N317" s="3"/>
      <c r="O317" s="112"/>
      <c r="P317" s="110" t="str">
        <f>VLOOKUP(M317,Base!$A$3:$F$994, 2, false)</f>
        <v>.</v>
      </c>
      <c r="Q317" s="117"/>
      <c r="R317" s="2"/>
      <c r="S317" s="3"/>
      <c r="T317" s="113">
        <f>VLOOKUP(M317,Base!$A$3:$F$994, 5, false)</f>
        <v>0</v>
      </c>
      <c r="U317" s="114">
        <f t="shared" si="23"/>
        <v>0</v>
      </c>
      <c r="V317" s="115"/>
      <c r="W317" s="110">
        <f>VLOOKUP(X317,Base!$A$3:$F$994, 6, false)</f>
        <v>0</v>
      </c>
      <c r="X317" s="111" t="s">
        <v>6</v>
      </c>
      <c r="Y317" s="3"/>
      <c r="Z317" s="112"/>
      <c r="AA317" s="110" t="str">
        <f>VLOOKUP(X317,Base!$A$3:$F$994, 2, false)</f>
        <v>.</v>
      </c>
      <c r="AB317" s="117"/>
      <c r="AC317" s="2"/>
      <c r="AD317" s="3"/>
      <c r="AE317" s="113">
        <f>VLOOKUP(X317,Base!$A$3:$F$994, 5, false)</f>
        <v>0</v>
      </c>
      <c r="AF317" s="114">
        <f t="shared" si="24"/>
        <v>0</v>
      </c>
      <c r="AG317" s="115"/>
    </row>
    <row r="318">
      <c r="A318" s="110">
        <f>VLOOKUP(B318,Base!$A$3:$F$994, 6, false)</f>
        <v>0</v>
      </c>
      <c r="B318" s="111" t="s">
        <v>6</v>
      </c>
      <c r="C318" s="3"/>
      <c r="D318" s="118"/>
      <c r="E318" s="110" t="str">
        <f>VLOOKUP(B318,Base!$A$3:$F$994, 2, false)</f>
        <v>.</v>
      </c>
      <c r="F318" s="106" t="s">
        <v>714</v>
      </c>
      <c r="G318" s="104"/>
      <c r="H318" s="100"/>
      <c r="I318" s="113">
        <f>VLOOKUP(B318,Base!$A$3:$F$994, 5, false)</f>
        <v>0</v>
      </c>
      <c r="J318" s="114">
        <f t="shared" si="22"/>
        <v>0</v>
      </c>
      <c r="K318" s="115"/>
      <c r="L318" s="110">
        <f>VLOOKUP(M318,Base!$A$3:$F$994, 6, false)</f>
        <v>0</v>
      </c>
      <c r="M318" s="111" t="s">
        <v>6</v>
      </c>
      <c r="N318" s="3"/>
      <c r="O318" s="118"/>
      <c r="P318" s="110" t="str">
        <f>VLOOKUP(M318,Base!$A$3:$F$994, 2, false)</f>
        <v>.</v>
      </c>
      <c r="Q318" s="106" t="s">
        <v>714</v>
      </c>
      <c r="R318" s="104"/>
      <c r="S318" s="100"/>
      <c r="T318" s="113">
        <f>VLOOKUP(M318,Base!$A$3:$F$994, 5, false)</f>
        <v>0</v>
      </c>
      <c r="U318" s="114">
        <f t="shared" si="23"/>
        <v>0</v>
      </c>
      <c r="V318" s="115"/>
      <c r="W318" s="110">
        <f>VLOOKUP(X318,Base!$A$3:$F$994, 6, false)</f>
        <v>0</v>
      </c>
      <c r="X318" s="111" t="s">
        <v>6</v>
      </c>
      <c r="Y318" s="3"/>
      <c r="Z318" s="118"/>
      <c r="AA318" s="110" t="str">
        <f>VLOOKUP(X318,Base!$A$3:$F$994, 2, false)</f>
        <v>.</v>
      </c>
      <c r="AB318" s="106" t="s">
        <v>714</v>
      </c>
      <c r="AC318" s="104"/>
      <c r="AD318" s="100"/>
      <c r="AE318" s="113">
        <f>VLOOKUP(X318,Base!$A$3:$F$994, 5, false)</f>
        <v>0</v>
      </c>
      <c r="AF318" s="114">
        <f t="shared" si="24"/>
        <v>0</v>
      </c>
      <c r="AG318" s="115"/>
    </row>
    <row r="319">
      <c r="A319" s="110">
        <f>VLOOKUP(B319,Base!$A$3:$F$994, 6, false)</f>
        <v>0</v>
      </c>
      <c r="B319" s="111" t="s">
        <v>6</v>
      </c>
      <c r="C319" s="3"/>
      <c r="D319" s="49"/>
      <c r="E319" s="110" t="str">
        <f>VLOOKUP(B319,Base!$A$3:$F$994, 2, false)</f>
        <v>.</v>
      </c>
      <c r="F319" s="119"/>
      <c r="G319" s="104"/>
      <c r="H319" s="100"/>
      <c r="I319" s="113">
        <f>VLOOKUP(B319,Base!$A$3:$F$994, 5, false)</f>
        <v>0</v>
      </c>
      <c r="J319" s="114">
        <f t="shared" si="22"/>
        <v>0</v>
      </c>
      <c r="K319" s="115"/>
      <c r="L319" s="110">
        <f>VLOOKUP(M319,Base!$A$3:$F$994, 6, false)</f>
        <v>0</v>
      </c>
      <c r="M319" s="111" t="s">
        <v>6</v>
      </c>
      <c r="N319" s="3"/>
      <c r="O319" s="49"/>
      <c r="P319" s="110" t="str">
        <f>VLOOKUP(M319,Base!$A$3:$F$994, 2, false)</f>
        <v>.</v>
      </c>
      <c r="Q319" s="119"/>
      <c r="R319" s="104"/>
      <c r="S319" s="100"/>
      <c r="T319" s="113">
        <f>VLOOKUP(M319,Base!$A$3:$F$994, 5, false)</f>
        <v>0</v>
      </c>
      <c r="U319" s="114">
        <f t="shared" si="23"/>
        <v>0</v>
      </c>
      <c r="V319" s="115"/>
      <c r="W319" s="110">
        <f>VLOOKUP(X319,Base!$A$3:$F$994, 6, false)</f>
        <v>0</v>
      </c>
      <c r="X319" s="111" t="s">
        <v>6</v>
      </c>
      <c r="Y319" s="3"/>
      <c r="Z319" s="49"/>
      <c r="AA319" s="110" t="str">
        <f>VLOOKUP(X319,Base!$A$3:$F$994, 2, false)</f>
        <v>.</v>
      </c>
      <c r="AB319" s="119"/>
      <c r="AC319" s="104"/>
      <c r="AD319" s="100"/>
      <c r="AE319" s="113">
        <f>VLOOKUP(X319,Base!$A$3:$F$994, 5, false)</f>
        <v>0</v>
      </c>
      <c r="AF319" s="114">
        <f t="shared" si="24"/>
        <v>0</v>
      </c>
      <c r="AG319" s="115"/>
    </row>
    <row r="320">
      <c r="A320" s="110">
        <f>VLOOKUP(B320,Base!$A$3:$F$994, 6, false)</f>
        <v>0</v>
      </c>
      <c r="B320" s="111" t="s">
        <v>6</v>
      </c>
      <c r="C320" s="3"/>
      <c r="D320" s="49"/>
      <c r="E320" s="110" t="str">
        <f>VLOOKUP(B320,Base!$A$3:$F$994, 2, false)</f>
        <v>.</v>
      </c>
      <c r="F320" s="119"/>
      <c r="G320" s="104"/>
      <c r="H320" s="100"/>
      <c r="I320" s="113">
        <f>VLOOKUP(B320,Base!$A$3:$F$994, 5, false)</f>
        <v>0</v>
      </c>
      <c r="J320" s="114">
        <f t="shared" si="22"/>
        <v>0</v>
      </c>
      <c r="K320" s="115"/>
      <c r="L320" s="110">
        <f>VLOOKUP(M320,Base!$A$3:$F$994, 6, false)</f>
        <v>0</v>
      </c>
      <c r="M320" s="111" t="s">
        <v>6</v>
      </c>
      <c r="N320" s="3"/>
      <c r="O320" s="49"/>
      <c r="P320" s="110" t="str">
        <f>VLOOKUP(M320,Base!$A$3:$F$994, 2, false)</f>
        <v>.</v>
      </c>
      <c r="Q320" s="119"/>
      <c r="R320" s="104"/>
      <c r="S320" s="100"/>
      <c r="T320" s="113">
        <f>VLOOKUP(M320,Base!$A$3:$F$994, 5, false)</f>
        <v>0</v>
      </c>
      <c r="U320" s="114">
        <f t="shared" si="23"/>
        <v>0</v>
      </c>
      <c r="V320" s="115"/>
      <c r="W320" s="110">
        <f>VLOOKUP(X320,Base!$A$3:$F$994, 6, false)</f>
        <v>0</v>
      </c>
      <c r="X320" s="111" t="s">
        <v>6</v>
      </c>
      <c r="Y320" s="3"/>
      <c r="Z320" s="49"/>
      <c r="AA320" s="110" t="str">
        <f>VLOOKUP(X320,Base!$A$3:$F$994, 2, false)</f>
        <v>.</v>
      </c>
      <c r="AB320" s="119"/>
      <c r="AC320" s="104"/>
      <c r="AD320" s="100"/>
      <c r="AE320" s="113">
        <f>VLOOKUP(X320,Base!$A$3:$F$994, 5, false)</f>
        <v>0</v>
      </c>
      <c r="AF320" s="114">
        <f t="shared" si="24"/>
        <v>0</v>
      </c>
      <c r="AG320" s="115"/>
    </row>
    <row r="321">
      <c r="A321" s="110">
        <f>VLOOKUP(B321,Base!$A$3:$F$994, 6, false)</f>
        <v>0</v>
      </c>
      <c r="B321" s="111" t="s">
        <v>6</v>
      </c>
      <c r="C321" s="3"/>
      <c r="D321" s="120"/>
      <c r="E321" s="110" t="str">
        <f>VLOOKUP(B321,Base!$A$3:$F$994, 2, false)</f>
        <v>.</v>
      </c>
      <c r="F321" s="119"/>
      <c r="G321" s="104"/>
      <c r="H321" s="100"/>
      <c r="I321" s="113">
        <f>VLOOKUP(B321,Base!$A$3:$F$994, 5, false)</f>
        <v>0</v>
      </c>
      <c r="J321" s="114">
        <f t="shared" si="22"/>
        <v>0</v>
      </c>
      <c r="K321" s="115"/>
      <c r="L321" s="110">
        <f>VLOOKUP(M321,Base!$A$3:$F$994, 6, false)</f>
        <v>0</v>
      </c>
      <c r="M321" s="111" t="s">
        <v>6</v>
      </c>
      <c r="N321" s="3"/>
      <c r="O321" s="120"/>
      <c r="P321" s="110" t="str">
        <f>VLOOKUP(M321,Base!$A$3:$F$994, 2, false)</f>
        <v>.</v>
      </c>
      <c r="Q321" s="119"/>
      <c r="R321" s="104"/>
      <c r="S321" s="100"/>
      <c r="T321" s="113">
        <f>VLOOKUP(M321,Base!$A$3:$F$994, 5, false)</f>
        <v>0</v>
      </c>
      <c r="U321" s="114">
        <f t="shared" si="23"/>
        <v>0</v>
      </c>
      <c r="V321" s="115"/>
      <c r="W321" s="110">
        <f>VLOOKUP(X321,Base!$A$3:$F$994, 6, false)</f>
        <v>0</v>
      </c>
      <c r="X321" s="111" t="s">
        <v>6</v>
      </c>
      <c r="Y321" s="3"/>
      <c r="Z321" s="120"/>
      <c r="AA321" s="110" t="str">
        <f>VLOOKUP(X321,Base!$A$3:$F$994, 2, false)</f>
        <v>.</v>
      </c>
      <c r="AB321" s="119"/>
      <c r="AC321" s="104"/>
      <c r="AD321" s="100"/>
      <c r="AE321" s="113">
        <f>VLOOKUP(X321,Base!$A$3:$F$994, 5, false)</f>
        <v>0</v>
      </c>
      <c r="AF321" s="114">
        <f t="shared" si="24"/>
        <v>0</v>
      </c>
      <c r="AG321" s="115"/>
    </row>
    <row r="322">
      <c r="A322" s="110">
        <f>VLOOKUP(B322,Base!$A$3:$F$994, 6, false)</f>
        <v>0</v>
      </c>
      <c r="B322" s="111" t="s">
        <v>6</v>
      </c>
      <c r="C322" s="3"/>
      <c r="D322" s="120"/>
      <c r="E322" s="110" t="str">
        <f>VLOOKUP(B322,Base!$A$3:$F$994, 2, false)</f>
        <v>.</v>
      </c>
      <c r="F322" s="119"/>
      <c r="G322" s="104"/>
      <c r="H322" s="100"/>
      <c r="I322" s="113">
        <f>VLOOKUP(B322,Base!$A$3:$F$994, 5, false)</f>
        <v>0</v>
      </c>
      <c r="J322" s="114">
        <f t="shared" si="22"/>
        <v>0</v>
      </c>
      <c r="K322" s="115"/>
      <c r="L322" s="110">
        <f>VLOOKUP(M322,Base!$A$3:$F$994, 6, false)</f>
        <v>0</v>
      </c>
      <c r="M322" s="111" t="s">
        <v>6</v>
      </c>
      <c r="N322" s="3"/>
      <c r="O322" s="121"/>
      <c r="P322" s="110" t="str">
        <f>VLOOKUP(M322,Base!$A$3:$F$994, 2, false)</f>
        <v>.</v>
      </c>
      <c r="Q322" s="119"/>
      <c r="R322" s="104"/>
      <c r="S322" s="100"/>
      <c r="T322" s="113">
        <f>VLOOKUP(M322,Base!$A$3:$F$994, 5, false)</f>
        <v>0</v>
      </c>
      <c r="U322" s="114">
        <f t="shared" si="23"/>
        <v>0</v>
      </c>
      <c r="V322" s="115"/>
      <c r="W322" s="110">
        <f>VLOOKUP(X322,Base!$A$3:$F$994, 6, false)</f>
        <v>0</v>
      </c>
      <c r="X322" s="111" t="s">
        <v>6</v>
      </c>
      <c r="Y322" s="3"/>
      <c r="Z322" s="120"/>
      <c r="AA322" s="110" t="str">
        <f>VLOOKUP(X322,Base!$A$3:$F$994, 2, false)</f>
        <v>.</v>
      </c>
      <c r="AB322" s="119"/>
      <c r="AC322" s="104"/>
      <c r="AD322" s="100"/>
      <c r="AE322" s="113">
        <f>VLOOKUP(X322,Base!$A$3:$F$994, 5, false)</f>
        <v>0</v>
      </c>
      <c r="AF322" s="114">
        <f t="shared" si="24"/>
        <v>0</v>
      </c>
      <c r="AG322" s="115"/>
    </row>
    <row r="323">
      <c r="A323" s="110">
        <f>VLOOKUP(B323,Base!$A$3:$F$994, 6, false)</f>
        <v>0</v>
      </c>
      <c r="B323" s="111" t="s">
        <v>6</v>
      </c>
      <c r="C323" s="3"/>
      <c r="D323" s="121"/>
      <c r="E323" s="110" t="str">
        <f>VLOOKUP(B323,Base!$A$3:$F$994, 2, false)</f>
        <v>.</v>
      </c>
      <c r="F323" s="119"/>
      <c r="G323" s="104"/>
      <c r="H323" s="100"/>
      <c r="I323" s="113">
        <f>VLOOKUP(B323,Base!$A$3:$F$994, 5, false)</f>
        <v>0</v>
      </c>
      <c r="J323" s="114">
        <f t="shared" si="22"/>
        <v>0</v>
      </c>
      <c r="K323" s="115"/>
      <c r="L323" s="110">
        <f>VLOOKUP(M323,Base!$A$3:$F$994, 6, false)</f>
        <v>0</v>
      </c>
      <c r="M323" s="111" t="s">
        <v>6</v>
      </c>
      <c r="N323" s="3"/>
      <c r="O323" s="120"/>
      <c r="P323" s="110" t="str">
        <f>VLOOKUP(M323,Base!$A$3:$F$994, 2, false)</f>
        <v>.</v>
      </c>
      <c r="Q323" s="119"/>
      <c r="R323" s="104"/>
      <c r="S323" s="100"/>
      <c r="T323" s="113">
        <f>VLOOKUP(M323,Base!$A$3:$F$994, 5, false)</f>
        <v>0</v>
      </c>
      <c r="U323" s="114">
        <f t="shared" si="23"/>
        <v>0</v>
      </c>
      <c r="V323" s="115"/>
      <c r="W323" s="110">
        <f>VLOOKUP(X323,Base!$A$3:$F$994, 6, false)</f>
        <v>0</v>
      </c>
      <c r="X323" s="111" t="s">
        <v>6</v>
      </c>
      <c r="Y323" s="3"/>
      <c r="Z323" s="120"/>
      <c r="AA323" s="110" t="str">
        <f>VLOOKUP(X323,Base!$A$3:$F$994, 2, false)</f>
        <v>.</v>
      </c>
      <c r="AB323" s="119"/>
      <c r="AC323" s="104"/>
      <c r="AD323" s="100"/>
      <c r="AE323" s="113">
        <f>VLOOKUP(X323,Base!$A$3:$F$994, 5, false)</f>
        <v>0</v>
      </c>
      <c r="AF323" s="114">
        <f t="shared" si="24"/>
        <v>0</v>
      </c>
      <c r="AG323" s="115"/>
    </row>
    <row r="324">
      <c r="A324" s="110">
        <f>VLOOKUP(B324,Base!$A$3:$F$994, 6, false)</f>
        <v>0</v>
      </c>
      <c r="B324" s="111" t="s">
        <v>6</v>
      </c>
      <c r="C324" s="3"/>
      <c r="D324" s="122"/>
      <c r="E324" s="110" t="str">
        <f>VLOOKUP(B324,Base!$A$3:$F$994, 2, false)</f>
        <v>.</v>
      </c>
      <c r="F324" s="119"/>
      <c r="G324" s="104"/>
      <c r="H324" s="100"/>
      <c r="I324" s="113">
        <f>VLOOKUP(B324,Base!$A$3:$F$994, 5, false)</f>
        <v>0</v>
      </c>
      <c r="J324" s="114">
        <f t="shared" si="22"/>
        <v>0</v>
      </c>
      <c r="K324" s="115"/>
      <c r="L324" s="110">
        <f>VLOOKUP(M324,Base!$A$3:$F$994, 6, false)</f>
        <v>0</v>
      </c>
      <c r="M324" s="111" t="s">
        <v>6</v>
      </c>
      <c r="N324" s="3"/>
      <c r="O324" s="122"/>
      <c r="P324" s="110" t="str">
        <f>VLOOKUP(M324,Base!$A$3:$F$994, 2, false)</f>
        <v>.</v>
      </c>
      <c r="Q324" s="119"/>
      <c r="R324" s="104"/>
      <c r="S324" s="100"/>
      <c r="T324" s="113">
        <f>VLOOKUP(M324,Base!$A$3:$F$994, 5, false)</f>
        <v>0</v>
      </c>
      <c r="U324" s="114">
        <f t="shared" si="23"/>
        <v>0</v>
      </c>
      <c r="V324" s="115"/>
      <c r="W324" s="110">
        <f>VLOOKUP(X324,Base!$A$3:$F$994, 6, false)</f>
        <v>0</v>
      </c>
      <c r="X324" s="111" t="s">
        <v>6</v>
      </c>
      <c r="Y324" s="3"/>
      <c r="Z324" s="122"/>
      <c r="AA324" s="110" t="str">
        <f>VLOOKUP(X324,Base!$A$3:$F$994, 2, false)</f>
        <v>.</v>
      </c>
      <c r="AB324" s="119"/>
      <c r="AC324" s="104"/>
      <c r="AD324" s="100"/>
      <c r="AE324" s="113">
        <f>VLOOKUP(X324,Base!$A$3:$F$994, 5, false)</f>
        <v>0</v>
      </c>
      <c r="AF324" s="114">
        <f t="shared" si="24"/>
        <v>0</v>
      </c>
      <c r="AG324" s="115"/>
    </row>
    <row r="325">
      <c r="A325" s="110">
        <f>VLOOKUP(B325,Base!$A$3:$F$994, 6, false)</f>
        <v>0</v>
      </c>
      <c r="B325" s="111" t="s">
        <v>6</v>
      </c>
      <c r="C325" s="3"/>
      <c r="D325" s="123"/>
      <c r="E325" s="110" t="str">
        <f>VLOOKUP(B325,Base!$A$3:$F$994, 2, false)</f>
        <v>.</v>
      </c>
      <c r="F325" s="119"/>
      <c r="G325" s="104"/>
      <c r="H325" s="100"/>
      <c r="I325" s="113">
        <f>VLOOKUP(B325,Base!$A$3:$F$994, 5, false)</f>
        <v>0</v>
      </c>
      <c r="J325" s="114">
        <f t="shared" si="22"/>
        <v>0</v>
      </c>
      <c r="K325" s="115"/>
      <c r="L325" s="110">
        <f>VLOOKUP(M325,Base!$A$3:$F$994, 6, false)</f>
        <v>0</v>
      </c>
      <c r="M325" s="111" t="s">
        <v>6</v>
      </c>
      <c r="N325" s="3"/>
      <c r="O325" s="123"/>
      <c r="P325" s="110" t="str">
        <f>VLOOKUP(M325,Base!$A$3:$F$994, 2, false)</f>
        <v>.</v>
      </c>
      <c r="Q325" s="119"/>
      <c r="R325" s="104"/>
      <c r="S325" s="100"/>
      <c r="T325" s="113">
        <f>VLOOKUP(M325,Base!$A$3:$F$994, 5, false)</f>
        <v>0</v>
      </c>
      <c r="U325" s="114">
        <f t="shared" si="23"/>
        <v>0</v>
      </c>
      <c r="V325" s="115"/>
      <c r="W325" s="110">
        <f>VLOOKUP(X325,Base!$A$3:$F$994, 6, false)</f>
        <v>0</v>
      </c>
      <c r="X325" s="111" t="s">
        <v>6</v>
      </c>
      <c r="Y325" s="3"/>
      <c r="Z325" s="123"/>
      <c r="AA325" s="110" t="str">
        <f>VLOOKUP(X325,Base!$A$3:$F$994, 2, false)</f>
        <v>.</v>
      </c>
      <c r="AB325" s="119"/>
      <c r="AC325" s="104"/>
      <c r="AD325" s="100"/>
      <c r="AE325" s="113">
        <f>VLOOKUP(X325,Base!$A$3:$F$994, 5, false)</f>
        <v>0</v>
      </c>
      <c r="AF325" s="114">
        <f t="shared" si="24"/>
        <v>0</v>
      </c>
      <c r="AG325" s="115"/>
    </row>
    <row r="326">
      <c r="A326" s="126" t="s">
        <v>717</v>
      </c>
      <c r="B326" s="104"/>
      <c r="C326" s="104"/>
      <c r="D326" s="104"/>
      <c r="E326" s="104"/>
      <c r="F326" s="104"/>
      <c r="G326" s="104"/>
      <c r="H326" s="100"/>
      <c r="I326" s="90" t="s">
        <v>716</v>
      </c>
      <c r="J326" s="125">
        <f>SUM(J308:J325)</f>
        <v>0</v>
      </c>
      <c r="K326" s="109"/>
      <c r="L326" s="126" t="s">
        <v>717</v>
      </c>
      <c r="M326" s="104"/>
      <c r="N326" s="104"/>
      <c r="O326" s="104"/>
      <c r="P326" s="104"/>
      <c r="Q326" s="104"/>
      <c r="R326" s="104"/>
      <c r="S326" s="100"/>
      <c r="T326" s="90" t="s">
        <v>716</v>
      </c>
      <c r="U326" s="125">
        <f>SUM(U308:U325)</f>
        <v>0</v>
      </c>
      <c r="V326" s="109"/>
      <c r="W326" s="126" t="s">
        <v>717</v>
      </c>
      <c r="X326" s="104"/>
      <c r="Y326" s="104"/>
      <c r="Z326" s="104"/>
      <c r="AA326" s="104"/>
      <c r="AB326" s="104"/>
      <c r="AC326" s="104"/>
      <c r="AD326" s="100"/>
      <c r="AE326" s="90" t="s">
        <v>716</v>
      </c>
      <c r="AF326" s="125">
        <f>SUM(AF308:AF325)</f>
        <v>0</v>
      </c>
      <c r="AG326" s="109"/>
    </row>
    <row r="327">
      <c r="A327" s="127"/>
      <c r="B327" s="104"/>
      <c r="C327" s="104"/>
      <c r="D327" s="104"/>
      <c r="E327" s="104"/>
      <c r="F327" s="104"/>
      <c r="G327" s="104"/>
      <c r="H327" s="100"/>
      <c r="I327" s="90" t="s">
        <v>718</v>
      </c>
      <c r="J327" s="128" t="str">
        <f>J326/E306</f>
        <v>#DIV/0!</v>
      </c>
      <c r="K327" s="129"/>
      <c r="L327" s="127"/>
      <c r="M327" s="104"/>
      <c r="N327" s="104"/>
      <c r="O327" s="104"/>
      <c r="P327" s="104"/>
      <c r="Q327" s="104"/>
      <c r="R327" s="104"/>
      <c r="S327" s="100"/>
      <c r="T327" s="90" t="s">
        <v>718</v>
      </c>
      <c r="U327" s="128" t="str">
        <f>U326/P306</f>
        <v>#DIV/0!</v>
      </c>
      <c r="V327" s="129"/>
      <c r="W327" s="127"/>
      <c r="X327" s="104"/>
      <c r="Y327" s="104"/>
      <c r="Z327" s="104"/>
      <c r="AA327" s="104"/>
      <c r="AB327" s="104"/>
      <c r="AC327" s="104"/>
      <c r="AD327" s="100"/>
      <c r="AE327" s="90" t="s">
        <v>718</v>
      </c>
      <c r="AF327" s="128" t="str">
        <f>AF326/AA306</f>
        <v>#DIV/0!</v>
      </c>
      <c r="AG327" s="129"/>
    </row>
    <row r="328">
      <c r="A328" s="127"/>
      <c r="B328" s="104"/>
      <c r="C328" s="104"/>
      <c r="D328" s="104"/>
      <c r="E328" s="104"/>
      <c r="F328" s="104"/>
      <c r="G328" s="104"/>
      <c r="H328" s="100"/>
      <c r="I328" s="90" t="s">
        <v>719</v>
      </c>
      <c r="J328" s="130">
        <v>0.05</v>
      </c>
      <c r="K328" s="129"/>
      <c r="L328" s="127"/>
      <c r="M328" s="104"/>
      <c r="N328" s="104"/>
      <c r="O328" s="104"/>
      <c r="P328" s="104"/>
      <c r="Q328" s="104"/>
      <c r="R328" s="104"/>
      <c r="S328" s="100"/>
      <c r="T328" s="90" t="s">
        <v>719</v>
      </c>
      <c r="U328" s="130">
        <v>0.05</v>
      </c>
      <c r="V328" s="129"/>
      <c r="W328" s="127"/>
      <c r="X328" s="104"/>
      <c r="Y328" s="104"/>
      <c r="Z328" s="104"/>
      <c r="AA328" s="104"/>
      <c r="AB328" s="104"/>
      <c r="AC328" s="104"/>
      <c r="AD328" s="100"/>
      <c r="AE328" s="90" t="s">
        <v>719</v>
      </c>
      <c r="AF328" s="130">
        <v>0.05</v>
      </c>
      <c r="AG328" s="129"/>
    </row>
    <row r="329">
      <c r="A329" s="127"/>
      <c r="B329" s="104"/>
      <c r="C329" s="104"/>
      <c r="D329" s="104"/>
      <c r="E329" s="104"/>
      <c r="F329" s="104"/>
      <c r="G329" s="104"/>
      <c r="H329" s="100"/>
      <c r="I329" s="90" t="s">
        <v>720</v>
      </c>
      <c r="J329" s="128" t="str">
        <f>J327+(J327*J328)</f>
        <v>#DIV/0!</v>
      </c>
      <c r="K329" s="129"/>
      <c r="L329" s="127"/>
      <c r="M329" s="104"/>
      <c r="N329" s="104"/>
      <c r="O329" s="104"/>
      <c r="P329" s="104"/>
      <c r="Q329" s="104"/>
      <c r="R329" s="104"/>
      <c r="S329" s="100"/>
      <c r="T329" s="90" t="s">
        <v>720</v>
      </c>
      <c r="U329" s="128" t="str">
        <f>U327+(U327*U328)</f>
        <v>#DIV/0!</v>
      </c>
      <c r="V329" s="129"/>
      <c r="W329" s="127"/>
      <c r="X329" s="104"/>
      <c r="Y329" s="104"/>
      <c r="Z329" s="104"/>
      <c r="AA329" s="104"/>
      <c r="AB329" s="104"/>
      <c r="AC329" s="104"/>
      <c r="AD329" s="100"/>
      <c r="AE329" s="90" t="s">
        <v>720</v>
      </c>
      <c r="AF329" s="128" t="str">
        <f>AF327+(AF327*AF328)</f>
        <v>#DIV/0!</v>
      </c>
      <c r="AG329" s="129"/>
    </row>
    <row r="330">
      <c r="A330" s="127"/>
      <c r="B330" s="104"/>
      <c r="C330" s="104"/>
      <c r="D330" s="104"/>
      <c r="E330" s="104"/>
      <c r="F330" s="104"/>
      <c r="G330" s="104"/>
      <c r="H330" s="100"/>
      <c r="I330" s="90"/>
      <c r="J330" s="128"/>
      <c r="K330" s="129"/>
      <c r="L330" s="127"/>
      <c r="M330" s="104"/>
      <c r="N330" s="104"/>
      <c r="O330" s="104"/>
      <c r="P330" s="104"/>
      <c r="Q330" s="104"/>
      <c r="R330" s="104"/>
      <c r="S330" s="100"/>
      <c r="T330" s="90"/>
      <c r="U330" s="128"/>
      <c r="V330" s="129"/>
      <c r="W330" s="127"/>
      <c r="X330" s="104"/>
      <c r="Y330" s="104"/>
      <c r="Z330" s="104"/>
      <c r="AA330" s="104"/>
      <c r="AB330" s="104"/>
      <c r="AC330" s="104"/>
      <c r="AD330" s="100"/>
      <c r="AE330" s="90"/>
      <c r="AF330" s="128"/>
      <c r="AG330" s="129"/>
    </row>
    <row r="331">
      <c r="A331" s="127"/>
      <c r="B331" s="104"/>
      <c r="C331" s="104"/>
      <c r="D331" s="104"/>
      <c r="E331" s="104"/>
      <c r="F331" s="104"/>
      <c r="G331" s="104"/>
      <c r="H331" s="100"/>
      <c r="I331" s="90"/>
      <c r="J331" s="128"/>
      <c r="K331" s="129"/>
      <c r="L331" s="127"/>
      <c r="M331" s="104"/>
      <c r="N331" s="104"/>
      <c r="O331" s="104"/>
      <c r="P331" s="104"/>
      <c r="Q331" s="104"/>
      <c r="R331" s="104"/>
      <c r="S331" s="100"/>
      <c r="T331" s="90"/>
      <c r="U331" s="128"/>
      <c r="V331" s="129"/>
      <c r="W331" s="127"/>
      <c r="X331" s="104"/>
      <c r="Y331" s="104"/>
      <c r="Z331" s="104"/>
      <c r="AA331" s="104"/>
      <c r="AB331" s="104"/>
      <c r="AC331" s="104"/>
      <c r="AD331" s="100"/>
      <c r="AE331" s="90"/>
      <c r="AF331" s="128"/>
      <c r="AG331" s="129"/>
    </row>
    <row r="332">
      <c r="A332" s="127"/>
      <c r="B332" s="104"/>
      <c r="C332" s="104"/>
      <c r="D332" s="104"/>
      <c r="E332" s="104"/>
      <c r="F332" s="104"/>
      <c r="G332" s="104"/>
      <c r="H332" s="100"/>
      <c r="I332" s="90"/>
      <c r="J332" s="128"/>
      <c r="K332" s="129"/>
      <c r="L332" s="127"/>
      <c r="M332" s="104"/>
      <c r="N332" s="104"/>
      <c r="O332" s="104"/>
      <c r="P332" s="104"/>
      <c r="Q332" s="104"/>
      <c r="R332" s="104"/>
      <c r="S332" s="100"/>
      <c r="T332" s="90"/>
      <c r="U332" s="128"/>
      <c r="V332" s="129"/>
      <c r="W332" s="127"/>
      <c r="X332" s="104"/>
      <c r="Y332" s="104"/>
      <c r="Z332" s="104"/>
      <c r="AA332" s="104"/>
      <c r="AB332" s="104"/>
      <c r="AC332" s="104"/>
      <c r="AD332" s="100"/>
      <c r="AE332" s="90"/>
      <c r="AF332" s="128"/>
      <c r="AG332" s="129"/>
    </row>
    <row r="333">
      <c r="A333" s="127"/>
      <c r="B333" s="104"/>
      <c r="C333" s="104"/>
      <c r="D333" s="104"/>
      <c r="E333" s="104"/>
      <c r="F333" s="104"/>
      <c r="G333" s="104"/>
      <c r="H333" s="100"/>
      <c r="I333" s="131"/>
      <c r="J333" s="3"/>
      <c r="K333" s="129"/>
      <c r="L333" s="127"/>
      <c r="M333" s="104"/>
      <c r="N333" s="104"/>
      <c r="O333" s="104"/>
      <c r="P333" s="104"/>
      <c r="Q333" s="104"/>
      <c r="R333" s="104"/>
      <c r="S333" s="100"/>
      <c r="T333" s="131"/>
      <c r="U333" s="3"/>
      <c r="V333" s="129"/>
      <c r="W333" s="127"/>
      <c r="X333" s="104"/>
      <c r="Y333" s="104"/>
      <c r="Z333" s="104"/>
      <c r="AA333" s="104"/>
      <c r="AB333" s="104"/>
      <c r="AC333" s="104"/>
      <c r="AD333" s="100"/>
      <c r="AE333" s="131"/>
      <c r="AF333" s="3"/>
      <c r="AG333" s="129"/>
    </row>
    <row r="334">
      <c r="A334" s="132"/>
      <c r="B334" s="2"/>
      <c r="C334" s="2"/>
      <c r="D334" s="2"/>
      <c r="E334" s="2"/>
      <c r="F334" s="2"/>
      <c r="G334" s="2"/>
      <c r="H334" s="3"/>
      <c r="I334" s="90"/>
      <c r="J334" s="133"/>
      <c r="K334" s="134"/>
      <c r="L334" s="132"/>
      <c r="M334" s="2"/>
      <c r="N334" s="2"/>
      <c r="O334" s="2"/>
      <c r="P334" s="2"/>
      <c r="Q334" s="2"/>
      <c r="R334" s="2"/>
      <c r="S334" s="3"/>
      <c r="T334" s="90"/>
      <c r="U334" s="133"/>
      <c r="V334" s="134"/>
      <c r="W334" s="132"/>
      <c r="X334" s="2"/>
      <c r="Y334" s="2"/>
      <c r="Z334" s="2"/>
      <c r="AA334" s="2"/>
      <c r="AB334" s="2"/>
      <c r="AC334" s="2"/>
      <c r="AD334" s="3"/>
      <c r="AE334" s="90"/>
      <c r="AF334" s="133"/>
      <c r="AG334" s="134"/>
    </row>
    <row r="335">
      <c r="A335" s="126" t="s">
        <v>721</v>
      </c>
      <c r="B335" s="104"/>
      <c r="C335" s="104"/>
      <c r="D335" s="104"/>
      <c r="E335" s="104"/>
      <c r="F335" s="104"/>
      <c r="G335" s="104"/>
      <c r="H335" s="100"/>
      <c r="I335" s="90"/>
      <c r="J335" s="125"/>
      <c r="K335" s="109"/>
      <c r="L335" s="126" t="s">
        <v>721</v>
      </c>
      <c r="M335" s="104"/>
      <c r="N335" s="104"/>
      <c r="O335" s="104"/>
      <c r="P335" s="104"/>
      <c r="Q335" s="104"/>
      <c r="R335" s="104"/>
      <c r="S335" s="100"/>
      <c r="T335" s="90"/>
      <c r="U335" s="125"/>
      <c r="V335" s="109"/>
      <c r="W335" s="126" t="s">
        <v>721</v>
      </c>
      <c r="X335" s="104"/>
      <c r="Y335" s="104"/>
      <c r="Z335" s="104"/>
      <c r="AA335" s="104"/>
      <c r="AB335" s="104"/>
      <c r="AC335" s="104"/>
      <c r="AD335" s="100"/>
      <c r="AE335" s="90"/>
      <c r="AF335" s="125"/>
      <c r="AG335" s="109"/>
    </row>
    <row r="336">
      <c r="A336" s="127"/>
      <c r="B336" s="104"/>
      <c r="C336" s="104"/>
      <c r="D336" s="104"/>
      <c r="E336" s="104"/>
      <c r="F336" s="104"/>
      <c r="G336" s="104"/>
      <c r="H336" s="100"/>
      <c r="I336" s="90"/>
      <c r="J336" s="128"/>
      <c r="K336" s="129"/>
      <c r="L336" s="127"/>
      <c r="M336" s="104"/>
      <c r="N336" s="104"/>
      <c r="O336" s="104"/>
      <c r="P336" s="104"/>
      <c r="Q336" s="104"/>
      <c r="R336" s="104"/>
      <c r="S336" s="100"/>
      <c r="T336" s="90"/>
      <c r="U336" s="128"/>
      <c r="V336" s="129"/>
      <c r="W336" s="127"/>
      <c r="X336" s="104"/>
      <c r="Y336" s="104"/>
      <c r="Z336" s="104"/>
      <c r="AA336" s="104"/>
      <c r="AB336" s="104"/>
      <c r="AC336" s="104"/>
      <c r="AD336" s="100"/>
      <c r="AE336" s="90"/>
      <c r="AF336" s="128"/>
      <c r="AG336" s="129"/>
    </row>
    <row r="337">
      <c r="A337" s="135"/>
      <c r="B337" s="104"/>
      <c r="C337" s="104"/>
      <c r="D337" s="104"/>
      <c r="E337" s="104"/>
      <c r="F337" s="104"/>
      <c r="G337" s="104"/>
      <c r="H337" s="100"/>
      <c r="I337" s="90"/>
      <c r="J337" s="136"/>
      <c r="K337" s="137"/>
      <c r="L337" s="135"/>
      <c r="M337" s="104"/>
      <c r="N337" s="104"/>
      <c r="O337" s="104"/>
      <c r="P337" s="104"/>
      <c r="Q337" s="104"/>
      <c r="R337" s="104"/>
      <c r="S337" s="100"/>
      <c r="T337" s="90"/>
      <c r="U337" s="136"/>
      <c r="V337" s="137"/>
      <c r="W337" s="135"/>
      <c r="X337" s="104"/>
      <c r="Y337" s="104"/>
      <c r="Z337" s="104"/>
      <c r="AA337" s="104"/>
      <c r="AB337" s="104"/>
      <c r="AC337" s="104"/>
      <c r="AD337" s="100"/>
      <c r="AE337" s="90"/>
      <c r="AF337" s="136"/>
      <c r="AG337" s="137"/>
    </row>
    <row r="338">
      <c r="A338" s="138"/>
      <c r="I338" s="90"/>
      <c r="J338" s="139"/>
      <c r="K338" s="140"/>
      <c r="L338" s="138"/>
      <c r="T338" s="90"/>
      <c r="U338" s="139"/>
      <c r="V338" s="140"/>
      <c r="W338" s="138"/>
      <c r="AE338" s="90"/>
      <c r="AF338" s="139"/>
      <c r="AG338" s="140"/>
    </row>
    <row r="339">
      <c r="A339" s="141" t="s">
        <v>722</v>
      </c>
      <c r="B339" s="2"/>
      <c r="C339" s="2"/>
      <c r="D339" s="2"/>
      <c r="E339" s="2"/>
      <c r="F339" s="2"/>
      <c r="G339" s="2"/>
      <c r="H339" s="3"/>
      <c r="I339" s="81"/>
      <c r="J339" s="142"/>
      <c r="K339" s="109"/>
      <c r="L339" s="141" t="s">
        <v>722</v>
      </c>
      <c r="M339" s="2"/>
      <c r="N339" s="2"/>
      <c r="O339" s="2"/>
      <c r="P339" s="2"/>
      <c r="Q339" s="2"/>
      <c r="R339" s="2"/>
      <c r="S339" s="3"/>
      <c r="T339" s="81"/>
      <c r="U339" s="142"/>
      <c r="V339" s="109"/>
      <c r="W339" s="141" t="s">
        <v>722</v>
      </c>
      <c r="X339" s="2"/>
      <c r="Y339" s="2"/>
      <c r="Z339" s="2"/>
      <c r="AA339" s="2"/>
      <c r="AB339" s="2"/>
      <c r="AC339" s="2"/>
      <c r="AD339" s="3"/>
      <c r="AE339" s="81"/>
      <c r="AF339" s="142"/>
      <c r="AG339" s="109"/>
    </row>
    <row r="340">
      <c r="A340" s="135"/>
      <c r="B340" s="104"/>
      <c r="C340" s="104"/>
      <c r="D340" s="104"/>
      <c r="E340" s="104"/>
      <c r="F340" s="104"/>
      <c r="G340" s="104"/>
      <c r="H340" s="100"/>
      <c r="I340" s="81"/>
      <c r="J340" s="143"/>
      <c r="K340" s="137"/>
      <c r="L340" s="135"/>
      <c r="M340" s="104"/>
      <c r="N340" s="104"/>
      <c r="O340" s="104"/>
      <c r="P340" s="104"/>
      <c r="Q340" s="104"/>
      <c r="R340" s="104"/>
      <c r="S340" s="100"/>
      <c r="T340" s="81"/>
      <c r="U340" s="143"/>
      <c r="V340" s="137"/>
      <c r="W340" s="135"/>
      <c r="X340" s="104"/>
      <c r="Y340" s="104"/>
      <c r="Z340" s="104"/>
      <c r="AA340" s="104"/>
      <c r="AB340" s="104"/>
      <c r="AC340" s="104"/>
      <c r="AD340" s="100"/>
      <c r="AE340" s="81"/>
      <c r="AF340" s="143"/>
      <c r="AG340" s="137"/>
    </row>
    <row r="341">
      <c r="A341" s="135"/>
      <c r="B341" s="104"/>
      <c r="C341" s="104"/>
      <c r="D341" s="104"/>
      <c r="E341" s="104"/>
      <c r="F341" s="104"/>
      <c r="G341" s="104"/>
      <c r="H341" s="100"/>
      <c r="I341" s="81"/>
      <c r="J341" s="143"/>
      <c r="K341" s="137"/>
      <c r="L341" s="135"/>
      <c r="M341" s="104"/>
      <c r="N341" s="104"/>
      <c r="O341" s="104"/>
      <c r="P341" s="104"/>
      <c r="Q341" s="104"/>
      <c r="R341" s="104"/>
      <c r="S341" s="100"/>
      <c r="T341" s="81"/>
      <c r="U341" s="143"/>
      <c r="V341" s="137"/>
      <c r="W341" s="135"/>
      <c r="X341" s="104"/>
      <c r="Y341" s="104"/>
      <c r="Z341" s="104"/>
      <c r="AA341" s="104"/>
      <c r="AB341" s="104"/>
      <c r="AC341" s="104"/>
      <c r="AD341" s="100"/>
      <c r="AE341" s="81"/>
      <c r="AF341" s="143"/>
      <c r="AG341" s="137"/>
    </row>
    <row r="342">
      <c r="A342" s="135"/>
      <c r="B342" s="104"/>
      <c r="C342" s="104"/>
      <c r="D342" s="104"/>
      <c r="E342" s="104"/>
      <c r="F342" s="104"/>
      <c r="G342" s="104"/>
      <c r="H342" s="100"/>
      <c r="I342" s="81"/>
      <c r="J342" s="143"/>
      <c r="K342" s="137"/>
      <c r="L342" s="135"/>
      <c r="M342" s="104"/>
      <c r="N342" s="104"/>
      <c r="O342" s="104"/>
      <c r="P342" s="104"/>
      <c r="Q342" s="104"/>
      <c r="R342" s="104"/>
      <c r="S342" s="100"/>
      <c r="T342" s="81"/>
      <c r="U342" s="143"/>
      <c r="V342" s="137"/>
      <c r="W342" s="135"/>
      <c r="X342" s="104"/>
      <c r="Y342" s="104"/>
      <c r="Z342" s="104"/>
      <c r="AA342" s="104"/>
      <c r="AB342" s="104"/>
      <c r="AC342" s="104"/>
      <c r="AD342" s="100"/>
      <c r="AE342" s="81"/>
      <c r="AF342" s="143"/>
      <c r="AG342" s="137"/>
    </row>
    <row r="343">
      <c r="A343" s="135"/>
      <c r="B343" s="104"/>
      <c r="C343" s="104"/>
      <c r="D343" s="104"/>
      <c r="E343" s="104"/>
      <c r="F343" s="104"/>
      <c r="G343" s="104"/>
      <c r="H343" s="100"/>
      <c r="I343" s="81"/>
      <c r="J343" s="143"/>
      <c r="K343" s="137"/>
      <c r="L343" s="135"/>
      <c r="M343" s="104"/>
      <c r="N343" s="104"/>
      <c r="O343" s="104"/>
      <c r="P343" s="104"/>
      <c r="Q343" s="104"/>
      <c r="R343" s="104"/>
      <c r="S343" s="100"/>
      <c r="T343" s="81"/>
      <c r="U343" s="143"/>
      <c r="V343" s="137"/>
      <c r="W343" s="135"/>
      <c r="X343" s="104"/>
      <c r="Y343" s="104"/>
      <c r="Z343" s="104"/>
      <c r="AA343" s="104"/>
      <c r="AB343" s="104"/>
      <c r="AC343" s="104"/>
      <c r="AD343" s="100"/>
      <c r="AE343" s="81"/>
      <c r="AF343" s="143"/>
      <c r="AG343" s="137"/>
    </row>
    <row r="344">
      <c r="A344" s="135"/>
      <c r="B344" s="104"/>
      <c r="C344" s="104"/>
      <c r="D344" s="104"/>
      <c r="E344" s="104"/>
      <c r="F344" s="104"/>
      <c r="G344" s="104"/>
      <c r="H344" s="100"/>
      <c r="I344" s="81"/>
      <c r="J344" s="143"/>
      <c r="K344" s="137"/>
      <c r="L344" s="135"/>
      <c r="M344" s="104"/>
      <c r="N344" s="104"/>
      <c r="O344" s="104"/>
      <c r="P344" s="104"/>
      <c r="Q344" s="104"/>
      <c r="R344" s="104"/>
      <c r="S344" s="100"/>
      <c r="T344" s="81"/>
      <c r="U344" s="143"/>
      <c r="V344" s="137"/>
      <c r="W344" s="135"/>
      <c r="X344" s="104"/>
      <c r="Y344" s="104"/>
      <c r="Z344" s="104"/>
      <c r="AA344" s="104"/>
      <c r="AB344" s="104"/>
      <c r="AC344" s="104"/>
      <c r="AD344" s="100"/>
      <c r="AE344" s="81"/>
      <c r="AF344" s="143"/>
      <c r="AG344" s="137"/>
    </row>
    <row r="345">
      <c r="A345" s="146"/>
      <c r="B345" s="146"/>
      <c r="C345" s="146"/>
      <c r="D345" s="146"/>
      <c r="E345" s="146"/>
      <c r="F345" s="146"/>
      <c r="G345" s="146"/>
      <c r="H345" s="146"/>
      <c r="I345" s="81"/>
      <c r="J345" s="143"/>
      <c r="K345" s="137"/>
      <c r="L345" s="146"/>
      <c r="M345" s="146"/>
      <c r="N345" s="146"/>
      <c r="O345" s="146"/>
      <c r="P345" s="146"/>
      <c r="Q345" s="146"/>
      <c r="R345" s="146"/>
      <c r="S345" s="146"/>
      <c r="T345" s="81"/>
      <c r="U345" s="143"/>
      <c r="V345" s="137"/>
      <c r="W345" s="146"/>
      <c r="X345" s="146"/>
      <c r="Y345" s="146"/>
      <c r="Z345" s="146"/>
      <c r="AA345" s="146"/>
      <c r="AB345" s="146"/>
      <c r="AC345" s="146"/>
      <c r="AD345" s="146"/>
      <c r="AE345" s="81"/>
      <c r="AF345" s="143"/>
      <c r="AG345" s="137"/>
    </row>
    <row r="346">
      <c r="A346" s="146"/>
      <c r="B346" s="146"/>
      <c r="C346" s="146"/>
      <c r="D346" s="146"/>
      <c r="E346" s="146"/>
      <c r="F346" s="146"/>
      <c r="G346" s="146"/>
      <c r="H346" s="146"/>
      <c r="I346" s="81"/>
      <c r="J346" s="143"/>
      <c r="K346" s="137"/>
      <c r="L346" s="146"/>
      <c r="M346" s="146"/>
      <c r="N346" s="146"/>
      <c r="O346" s="146"/>
      <c r="P346" s="146"/>
      <c r="Q346" s="146"/>
      <c r="R346" s="146"/>
      <c r="S346" s="146"/>
      <c r="T346" s="81"/>
      <c r="U346" s="143"/>
      <c r="V346" s="137"/>
      <c r="W346" s="146"/>
      <c r="X346" s="146"/>
      <c r="Y346" s="146"/>
      <c r="Z346" s="146"/>
      <c r="AA346" s="146"/>
      <c r="AB346" s="146"/>
      <c r="AC346" s="146"/>
      <c r="AD346" s="146"/>
      <c r="AE346" s="81"/>
      <c r="AF346" s="143"/>
      <c r="AG346" s="137"/>
    </row>
    <row r="347">
      <c r="I347" s="87"/>
      <c r="J347" s="88"/>
      <c r="K347" s="89"/>
      <c r="T347" s="90"/>
      <c r="U347" s="88"/>
      <c r="V347" s="89"/>
      <c r="AE347" s="90"/>
      <c r="AF347" s="88"/>
      <c r="AG347" s="89"/>
    </row>
    <row r="348">
      <c r="A348" s="97" t="s">
        <v>701</v>
      </c>
      <c r="B348" s="92"/>
      <c r="C348" s="2"/>
      <c r="D348" s="2"/>
      <c r="E348" s="3"/>
      <c r="F348" s="93" t="s">
        <v>702</v>
      </c>
      <c r="G348" s="98" t="str">
        <f>$G$4</f>
        <v/>
      </c>
      <c r="H348" s="3"/>
      <c r="I348" s="87"/>
      <c r="J348" s="95"/>
      <c r="K348" s="96"/>
      <c r="L348" s="97" t="s">
        <v>701</v>
      </c>
      <c r="M348" s="92"/>
      <c r="N348" s="2"/>
      <c r="O348" s="2"/>
      <c r="P348" s="3"/>
      <c r="Q348" s="93" t="s">
        <v>702</v>
      </c>
      <c r="R348" s="98" t="str">
        <f>$G$4</f>
        <v/>
      </c>
      <c r="S348" s="3"/>
      <c r="T348" s="87"/>
      <c r="U348" s="95"/>
      <c r="V348" s="96"/>
      <c r="W348" s="97" t="s">
        <v>701</v>
      </c>
      <c r="X348" s="92"/>
      <c r="Y348" s="2"/>
      <c r="Z348" s="2"/>
      <c r="AA348" s="3"/>
      <c r="AB348" s="93" t="s">
        <v>702</v>
      </c>
      <c r="AC348" s="98" t="str">
        <f>$G$4</f>
        <v/>
      </c>
      <c r="AD348" s="3"/>
      <c r="AE348" s="87"/>
      <c r="AF348" s="95"/>
      <c r="AG348" s="96"/>
    </row>
    <row r="349">
      <c r="A349" s="91" t="s">
        <v>703</v>
      </c>
      <c r="B349" s="99">
        <v>9.0</v>
      </c>
      <c r="C349" s="100"/>
      <c r="D349" s="101" t="s">
        <v>705</v>
      </c>
      <c r="E349" s="102"/>
      <c r="F349" s="103"/>
      <c r="G349" s="104"/>
      <c r="H349" s="100"/>
      <c r="I349" s="95">
        <f>1/J349</f>
        <v>5</v>
      </c>
      <c r="J349" s="145">
        <v>0.2</v>
      </c>
      <c r="K349" s="96"/>
      <c r="L349" s="91" t="s">
        <v>703</v>
      </c>
      <c r="M349" s="99"/>
      <c r="N349" s="100"/>
      <c r="O349" s="101" t="s">
        <v>705</v>
      </c>
      <c r="P349" s="102"/>
      <c r="Q349" s="103"/>
      <c r="R349" s="104"/>
      <c r="S349" s="100"/>
      <c r="T349" s="95"/>
      <c r="U349" s="95"/>
      <c r="V349" s="96"/>
      <c r="W349" s="91" t="s">
        <v>703</v>
      </c>
      <c r="X349" s="99"/>
      <c r="Y349" s="100"/>
      <c r="Z349" s="101" t="s">
        <v>705</v>
      </c>
      <c r="AA349" s="102"/>
      <c r="AB349" s="103"/>
      <c r="AC349" s="104"/>
      <c r="AD349" s="100"/>
      <c r="AE349" s="95"/>
      <c r="AF349" s="95"/>
      <c r="AG349" s="96"/>
    </row>
    <row r="350">
      <c r="A350" s="105" t="s">
        <v>707</v>
      </c>
      <c r="B350" s="106" t="s">
        <v>708</v>
      </c>
      <c r="C350" s="100"/>
      <c r="D350" s="107" t="s">
        <v>709</v>
      </c>
      <c r="E350" s="107" t="s">
        <v>710</v>
      </c>
      <c r="F350" s="108" t="s">
        <v>711</v>
      </c>
      <c r="G350" s="104"/>
      <c r="H350" s="100"/>
      <c r="I350" s="95" t="s">
        <v>712</v>
      </c>
      <c r="J350" s="95" t="s">
        <v>713</v>
      </c>
      <c r="K350" s="109"/>
      <c r="L350" s="105" t="s">
        <v>707</v>
      </c>
      <c r="M350" s="106" t="s">
        <v>708</v>
      </c>
      <c r="N350" s="100"/>
      <c r="O350" s="107" t="s">
        <v>709</v>
      </c>
      <c r="P350" s="107" t="s">
        <v>710</v>
      </c>
      <c r="Q350" s="108" t="s">
        <v>711</v>
      </c>
      <c r="R350" s="104"/>
      <c r="S350" s="100"/>
      <c r="T350" s="95" t="s">
        <v>712</v>
      </c>
      <c r="U350" s="95" t="s">
        <v>713</v>
      </c>
      <c r="V350" s="109"/>
      <c r="W350" s="105" t="s">
        <v>707</v>
      </c>
      <c r="X350" s="106" t="s">
        <v>708</v>
      </c>
      <c r="Y350" s="100"/>
      <c r="Z350" s="107" t="s">
        <v>709</v>
      </c>
      <c r="AA350" s="107" t="s">
        <v>710</v>
      </c>
      <c r="AB350" s="108" t="s">
        <v>711</v>
      </c>
      <c r="AC350" s="104"/>
      <c r="AD350" s="100"/>
      <c r="AE350" s="95" t="s">
        <v>712</v>
      </c>
      <c r="AF350" s="95" t="s">
        <v>713</v>
      </c>
      <c r="AG350" s="109"/>
    </row>
    <row r="351">
      <c r="A351" s="110">
        <f>VLOOKUP(B351,Base!$A$3:$F$994, 6, false)</f>
        <v>0</v>
      </c>
      <c r="B351" s="111" t="s">
        <v>6</v>
      </c>
      <c r="C351" s="3"/>
      <c r="D351" s="112"/>
      <c r="E351" s="110" t="str">
        <f>VLOOKUP(B351,Base!$A$3:$F$994, 2, false)</f>
        <v>.</v>
      </c>
      <c r="F351" s="92"/>
      <c r="G351" s="2"/>
      <c r="H351" s="3"/>
      <c r="I351" s="113">
        <f>VLOOKUP(B351,Base!$A$3:$F$994, 5, false)</f>
        <v>0</v>
      </c>
      <c r="J351" s="114">
        <f t="shared" ref="J351:J368" si="25">I351*D351</f>
        <v>0</v>
      </c>
      <c r="K351" s="115"/>
      <c r="L351" s="110">
        <f>VLOOKUP(M351,Base!$A$3:$F$994, 6, false)</f>
        <v>0</v>
      </c>
      <c r="M351" s="111" t="s">
        <v>6</v>
      </c>
      <c r="N351" s="3"/>
      <c r="O351" s="112"/>
      <c r="P351" s="110" t="str">
        <f>VLOOKUP(M351,Base!$A$3:$F$994, 2, false)</f>
        <v>.</v>
      </c>
      <c r="Q351" s="92"/>
      <c r="R351" s="2"/>
      <c r="S351" s="3"/>
      <c r="T351" s="113">
        <f>VLOOKUP(M351,Base!$A$3:$F$994, 5, false)</f>
        <v>0</v>
      </c>
      <c r="U351" s="114">
        <f t="shared" ref="U351:U368" si="26">T351*O351</f>
        <v>0</v>
      </c>
      <c r="V351" s="115"/>
      <c r="W351" s="110">
        <f>VLOOKUP(X351,Base!$A$3:$F$994, 6, false)</f>
        <v>0</v>
      </c>
      <c r="X351" s="111" t="s">
        <v>6</v>
      </c>
      <c r="Y351" s="3"/>
      <c r="Z351" s="112"/>
      <c r="AA351" s="110" t="str">
        <f>VLOOKUP(X351,Base!$A$3:$F$994, 2, false)</f>
        <v>.</v>
      </c>
      <c r="AB351" s="92"/>
      <c r="AC351" s="2"/>
      <c r="AD351" s="3"/>
      <c r="AE351" s="113">
        <f>VLOOKUP(X351,Base!$A$3:$F$994, 5, false)</f>
        <v>0</v>
      </c>
      <c r="AF351" s="114">
        <f t="shared" ref="AF351:AF368" si="27">AE351*Z351</f>
        <v>0</v>
      </c>
      <c r="AG351" s="115"/>
    </row>
    <row r="352">
      <c r="A352" s="110">
        <f>VLOOKUP(B352,Base!$A$3:$F$994, 6, false)</f>
        <v>0</v>
      </c>
      <c r="B352" s="111" t="s">
        <v>6</v>
      </c>
      <c r="C352" s="3"/>
      <c r="D352" s="112"/>
      <c r="E352" s="110" t="str">
        <f>VLOOKUP(B352,Base!$A$3:$F$994, 2, false)</f>
        <v>.</v>
      </c>
      <c r="F352" s="116"/>
      <c r="G352" s="2"/>
      <c r="H352" s="3"/>
      <c r="I352" s="113">
        <f>VLOOKUP(B352,Base!$A$3:$F$994, 5, false)</f>
        <v>0</v>
      </c>
      <c r="J352" s="114">
        <f t="shared" si="25"/>
        <v>0</v>
      </c>
      <c r="K352" s="115"/>
      <c r="L352" s="110">
        <f>VLOOKUP(M352,Base!$A$3:$F$994, 6, false)</f>
        <v>0</v>
      </c>
      <c r="M352" s="111" t="s">
        <v>6</v>
      </c>
      <c r="N352" s="3"/>
      <c r="O352" s="112"/>
      <c r="P352" s="110" t="str">
        <f>VLOOKUP(M352,Base!$A$3:$F$994, 2, false)</f>
        <v>.</v>
      </c>
      <c r="Q352" s="116"/>
      <c r="R352" s="2"/>
      <c r="S352" s="3"/>
      <c r="T352" s="113">
        <f>VLOOKUP(M352,Base!$A$3:$F$994, 5, false)</f>
        <v>0</v>
      </c>
      <c r="U352" s="114">
        <f t="shared" si="26"/>
        <v>0</v>
      </c>
      <c r="V352" s="115"/>
      <c r="W352" s="110">
        <f>VLOOKUP(X352,Base!$A$3:$F$994, 6, false)</f>
        <v>0</v>
      </c>
      <c r="X352" s="111" t="s">
        <v>6</v>
      </c>
      <c r="Y352" s="3"/>
      <c r="Z352" s="112"/>
      <c r="AA352" s="110" t="str">
        <f>VLOOKUP(X352,Base!$A$3:$F$994, 2, false)</f>
        <v>.</v>
      </c>
      <c r="AB352" s="116"/>
      <c r="AC352" s="2"/>
      <c r="AD352" s="3"/>
      <c r="AE352" s="113">
        <f>VLOOKUP(X352,Base!$A$3:$F$994, 5, false)</f>
        <v>0</v>
      </c>
      <c r="AF352" s="114">
        <f t="shared" si="27"/>
        <v>0</v>
      </c>
      <c r="AG352" s="115"/>
    </row>
    <row r="353">
      <c r="A353" s="110">
        <f>VLOOKUP(B353,Base!$A$3:$F$994, 6, false)</f>
        <v>0</v>
      </c>
      <c r="B353" s="111" t="s">
        <v>6</v>
      </c>
      <c r="C353" s="3"/>
      <c r="D353" s="112"/>
      <c r="E353" s="110" t="str">
        <f>VLOOKUP(B353,Base!$A$3:$F$994, 2, false)</f>
        <v>.</v>
      </c>
      <c r="F353" s="116"/>
      <c r="G353" s="2"/>
      <c r="H353" s="3"/>
      <c r="I353" s="113">
        <f>VLOOKUP(B353,Base!$A$3:$F$994, 5, false)</f>
        <v>0</v>
      </c>
      <c r="J353" s="114">
        <f t="shared" si="25"/>
        <v>0</v>
      </c>
      <c r="K353" s="115"/>
      <c r="L353" s="110">
        <f>VLOOKUP(M353,Base!$A$3:$F$994, 6, false)</f>
        <v>0</v>
      </c>
      <c r="M353" s="111" t="s">
        <v>6</v>
      </c>
      <c r="N353" s="3"/>
      <c r="O353" s="112"/>
      <c r="P353" s="110" t="str">
        <f>VLOOKUP(M353,Base!$A$3:$F$994, 2, false)</f>
        <v>.</v>
      </c>
      <c r="Q353" s="116"/>
      <c r="R353" s="2"/>
      <c r="S353" s="3"/>
      <c r="T353" s="113">
        <f>VLOOKUP(M353,Base!$A$3:$F$994, 5, false)</f>
        <v>0</v>
      </c>
      <c r="U353" s="114">
        <f t="shared" si="26"/>
        <v>0</v>
      </c>
      <c r="V353" s="115"/>
      <c r="W353" s="110">
        <f>VLOOKUP(X353,Base!$A$3:$F$994, 6, false)</f>
        <v>0</v>
      </c>
      <c r="X353" s="111" t="s">
        <v>6</v>
      </c>
      <c r="Y353" s="3"/>
      <c r="Z353" s="112"/>
      <c r="AA353" s="110" t="str">
        <f>VLOOKUP(X353,Base!$A$3:$F$994, 2, false)</f>
        <v>.</v>
      </c>
      <c r="AB353" s="116"/>
      <c r="AC353" s="2"/>
      <c r="AD353" s="3"/>
      <c r="AE353" s="113">
        <f>VLOOKUP(X353,Base!$A$3:$F$994, 5, false)</f>
        <v>0</v>
      </c>
      <c r="AF353" s="114">
        <f t="shared" si="27"/>
        <v>0</v>
      </c>
      <c r="AG353" s="115"/>
    </row>
    <row r="354">
      <c r="A354" s="110">
        <f>VLOOKUP(B354,Base!$A$3:$F$994, 6, false)</f>
        <v>0</v>
      </c>
      <c r="B354" s="111" t="s">
        <v>6</v>
      </c>
      <c r="C354" s="3"/>
      <c r="D354" s="112"/>
      <c r="E354" s="110" t="str">
        <f>VLOOKUP(B354,Base!$A$3:$F$994, 2, false)</f>
        <v>.</v>
      </c>
      <c r="F354" s="116"/>
      <c r="G354" s="2"/>
      <c r="H354" s="3"/>
      <c r="I354" s="113">
        <f>VLOOKUP(B354,Base!$A$3:$F$994, 5, false)</f>
        <v>0</v>
      </c>
      <c r="J354" s="114">
        <f t="shared" si="25"/>
        <v>0</v>
      </c>
      <c r="K354" s="115"/>
      <c r="L354" s="110">
        <f>VLOOKUP(M354,Base!$A$3:$F$994, 6, false)</f>
        <v>0</v>
      </c>
      <c r="M354" s="111" t="s">
        <v>6</v>
      </c>
      <c r="N354" s="3"/>
      <c r="O354" s="112"/>
      <c r="P354" s="110" t="str">
        <f>VLOOKUP(M354,Base!$A$3:$F$994, 2, false)</f>
        <v>.</v>
      </c>
      <c r="Q354" s="116"/>
      <c r="R354" s="2"/>
      <c r="S354" s="3"/>
      <c r="T354" s="113">
        <f>VLOOKUP(M354,Base!$A$3:$F$994, 5, false)</f>
        <v>0</v>
      </c>
      <c r="U354" s="114">
        <f t="shared" si="26"/>
        <v>0</v>
      </c>
      <c r="V354" s="115"/>
      <c r="W354" s="110">
        <f>VLOOKUP(X354,Base!$A$3:$F$994, 6, false)</f>
        <v>0</v>
      </c>
      <c r="X354" s="111" t="s">
        <v>6</v>
      </c>
      <c r="Y354" s="3"/>
      <c r="Z354" s="112"/>
      <c r="AA354" s="110" t="str">
        <f>VLOOKUP(X354,Base!$A$3:$F$994, 2, false)</f>
        <v>.</v>
      </c>
      <c r="AB354" s="116"/>
      <c r="AC354" s="2"/>
      <c r="AD354" s="3"/>
      <c r="AE354" s="113">
        <f>VLOOKUP(X354,Base!$A$3:$F$994, 5, false)</f>
        <v>0</v>
      </c>
      <c r="AF354" s="114">
        <f t="shared" si="27"/>
        <v>0</v>
      </c>
      <c r="AG354" s="115"/>
    </row>
    <row r="355">
      <c r="A355" s="110">
        <f>VLOOKUP(B355,Base!$A$3:$F$994, 6, false)</f>
        <v>0</v>
      </c>
      <c r="B355" s="111" t="s">
        <v>6</v>
      </c>
      <c r="C355" s="3"/>
      <c r="D355" s="112"/>
      <c r="E355" s="110" t="str">
        <f>VLOOKUP(B355,Base!$A$3:$F$994, 2, false)</f>
        <v>.</v>
      </c>
      <c r="F355" s="92"/>
      <c r="G355" s="2"/>
      <c r="H355" s="3"/>
      <c r="I355" s="113">
        <f>VLOOKUP(B355,Base!$A$3:$F$994, 5, false)</f>
        <v>0</v>
      </c>
      <c r="J355" s="114">
        <f t="shared" si="25"/>
        <v>0</v>
      </c>
      <c r="K355" s="115"/>
      <c r="L355" s="110">
        <f>VLOOKUP(M355,Base!$A$3:$F$994, 6, false)</f>
        <v>0</v>
      </c>
      <c r="M355" s="111" t="s">
        <v>6</v>
      </c>
      <c r="N355" s="3"/>
      <c r="O355" s="112"/>
      <c r="P355" s="110" t="str">
        <f>VLOOKUP(M355,Base!$A$3:$F$994, 2, false)</f>
        <v>.</v>
      </c>
      <c r="Q355" s="92"/>
      <c r="R355" s="2"/>
      <c r="S355" s="3"/>
      <c r="T355" s="113">
        <f>VLOOKUP(M355,Base!$A$3:$F$994, 5, false)</f>
        <v>0</v>
      </c>
      <c r="U355" s="114">
        <f t="shared" si="26"/>
        <v>0</v>
      </c>
      <c r="V355" s="115"/>
      <c r="W355" s="110">
        <f>VLOOKUP(X355,Base!$A$3:$F$994, 6, false)</f>
        <v>0</v>
      </c>
      <c r="X355" s="111" t="s">
        <v>6</v>
      </c>
      <c r="Y355" s="3"/>
      <c r="Z355" s="112"/>
      <c r="AA355" s="110" t="str">
        <f>VLOOKUP(X355,Base!$A$3:$F$994, 2, false)</f>
        <v>.</v>
      </c>
      <c r="AB355" s="92"/>
      <c r="AC355" s="2"/>
      <c r="AD355" s="3"/>
      <c r="AE355" s="113">
        <f>VLOOKUP(X355,Base!$A$3:$F$994, 5, false)</f>
        <v>0</v>
      </c>
      <c r="AF355" s="114">
        <f t="shared" si="27"/>
        <v>0</v>
      </c>
      <c r="AG355" s="115"/>
    </row>
    <row r="356">
      <c r="A356" s="110">
        <f>VLOOKUP(B356,Base!$A$3:$F$994, 6, false)</f>
        <v>0</v>
      </c>
      <c r="B356" s="111" t="s">
        <v>6</v>
      </c>
      <c r="C356" s="3"/>
      <c r="D356" s="112"/>
      <c r="E356" s="110" t="str">
        <f>VLOOKUP(B356,Base!$A$3:$F$994, 2, false)</f>
        <v>.</v>
      </c>
      <c r="F356" s="92"/>
      <c r="G356" s="2"/>
      <c r="H356" s="3"/>
      <c r="I356" s="113">
        <f>VLOOKUP(B356,Base!$A$3:$F$994, 5, false)</f>
        <v>0</v>
      </c>
      <c r="J356" s="114">
        <f t="shared" si="25"/>
        <v>0</v>
      </c>
      <c r="K356" s="115"/>
      <c r="L356" s="110">
        <f>VLOOKUP(M356,Base!$A$3:$F$994, 6, false)</f>
        <v>0</v>
      </c>
      <c r="M356" s="111" t="s">
        <v>6</v>
      </c>
      <c r="N356" s="3"/>
      <c r="O356" s="112"/>
      <c r="P356" s="110" t="str">
        <f>VLOOKUP(M356,Base!$A$3:$F$994, 2, false)</f>
        <v>.</v>
      </c>
      <c r="Q356" s="92"/>
      <c r="R356" s="2"/>
      <c r="S356" s="3"/>
      <c r="T356" s="113">
        <f>VLOOKUP(M356,Base!$A$3:$F$994, 5, false)</f>
        <v>0</v>
      </c>
      <c r="U356" s="114">
        <f t="shared" si="26"/>
        <v>0</v>
      </c>
      <c r="V356" s="115"/>
      <c r="W356" s="110">
        <f>VLOOKUP(X356,Base!$A$3:$F$994, 6, false)</f>
        <v>0</v>
      </c>
      <c r="X356" s="111" t="s">
        <v>6</v>
      </c>
      <c r="Y356" s="3"/>
      <c r="Z356" s="112"/>
      <c r="AA356" s="110" t="str">
        <f>VLOOKUP(X356,Base!$A$3:$F$994, 2, false)</f>
        <v>.</v>
      </c>
      <c r="AB356" s="92"/>
      <c r="AC356" s="2"/>
      <c r="AD356" s="3"/>
      <c r="AE356" s="113">
        <f>VLOOKUP(X356,Base!$A$3:$F$994, 5, false)</f>
        <v>0</v>
      </c>
      <c r="AF356" s="114">
        <f t="shared" si="27"/>
        <v>0</v>
      </c>
      <c r="AG356" s="115"/>
    </row>
    <row r="357">
      <c r="A357" s="110">
        <f>VLOOKUP(B357,Base!$A$3:$F$994, 6, false)</f>
        <v>0</v>
      </c>
      <c r="B357" s="111" t="s">
        <v>6</v>
      </c>
      <c r="C357" s="3"/>
      <c r="D357" s="112"/>
      <c r="E357" s="110" t="str">
        <f>VLOOKUP(B357,Base!$A$3:$F$994, 2, false)</f>
        <v>.</v>
      </c>
      <c r="F357" s="116"/>
      <c r="G357" s="2"/>
      <c r="H357" s="3"/>
      <c r="I357" s="113">
        <f>VLOOKUP(B357,Base!$A$3:$F$994, 5, false)</f>
        <v>0</v>
      </c>
      <c r="J357" s="114">
        <f t="shared" si="25"/>
        <v>0</v>
      </c>
      <c r="K357" s="115"/>
      <c r="L357" s="110">
        <f>VLOOKUP(M357,Base!$A$3:$F$994, 6, false)</f>
        <v>0</v>
      </c>
      <c r="M357" s="111" t="s">
        <v>6</v>
      </c>
      <c r="N357" s="3"/>
      <c r="O357" s="112"/>
      <c r="P357" s="110" t="str">
        <f>VLOOKUP(M357,Base!$A$3:$F$994, 2, false)</f>
        <v>.</v>
      </c>
      <c r="Q357" s="116"/>
      <c r="R357" s="2"/>
      <c r="S357" s="3"/>
      <c r="T357" s="113">
        <f>VLOOKUP(M357,Base!$A$3:$F$994, 5, false)</f>
        <v>0</v>
      </c>
      <c r="U357" s="114">
        <f t="shared" si="26"/>
        <v>0</v>
      </c>
      <c r="V357" s="115"/>
      <c r="W357" s="110">
        <f>VLOOKUP(X357,Base!$A$3:$F$994, 6, false)</f>
        <v>0</v>
      </c>
      <c r="X357" s="111" t="s">
        <v>6</v>
      </c>
      <c r="Y357" s="3"/>
      <c r="Z357" s="112"/>
      <c r="AA357" s="110" t="str">
        <f>VLOOKUP(X357,Base!$A$3:$F$994, 2, false)</f>
        <v>.</v>
      </c>
      <c r="AB357" s="116"/>
      <c r="AC357" s="2"/>
      <c r="AD357" s="3"/>
      <c r="AE357" s="113">
        <f>VLOOKUP(X357,Base!$A$3:$F$994, 5, false)</f>
        <v>0</v>
      </c>
      <c r="AF357" s="114">
        <f t="shared" si="27"/>
        <v>0</v>
      </c>
      <c r="AG357" s="115"/>
    </row>
    <row r="358">
      <c r="A358" s="110">
        <f>VLOOKUP(B358,Base!$A$3:$F$994, 6, false)</f>
        <v>0</v>
      </c>
      <c r="B358" s="111" t="s">
        <v>6</v>
      </c>
      <c r="C358" s="3"/>
      <c r="D358" s="112"/>
      <c r="E358" s="110" t="str">
        <f>VLOOKUP(B358,Base!$A$3:$F$994, 2, false)</f>
        <v>.</v>
      </c>
      <c r="F358" s="117"/>
      <c r="G358" s="2"/>
      <c r="H358" s="3"/>
      <c r="I358" s="113">
        <f>VLOOKUP(B358,Base!$A$3:$F$994, 5, false)</f>
        <v>0</v>
      </c>
      <c r="J358" s="114">
        <f t="shared" si="25"/>
        <v>0</v>
      </c>
      <c r="K358" s="115"/>
      <c r="L358" s="110">
        <f>VLOOKUP(M358,Base!$A$3:$F$994, 6, false)</f>
        <v>0</v>
      </c>
      <c r="M358" s="111" t="s">
        <v>6</v>
      </c>
      <c r="N358" s="3"/>
      <c r="O358" s="112"/>
      <c r="P358" s="110" t="str">
        <f>VLOOKUP(M358,Base!$A$3:$F$994, 2, false)</f>
        <v>.</v>
      </c>
      <c r="Q358" s="117"/>
      <c r="R358" s="2"/>
      <c r="S358" s="3"/>
      <c r="T358" s="113">
        <f>VLOOKUP(M358,Base!$A$3:$F$994, 5, false)</f>
        <v>0</v>
      </c>
      <c r="U358" s="114">
        <f t="shared" si="26"/>
        <v>0</v>
      </c>
      <c r="V358" s="115"/>
      <c r="W358" s="110">
        <f>VLOOKUP(X358,Base!$A$3:$F$994, 6, false)</f>
        <v>0</v>
      </c>
      <c r="X358" s="111" t="s">
        <v>6</v>
      </c>
      <c r="Y358" s="3"/>
      <c r="Z358" s="112"/>
      <c r="AA358" s="110" t="str">
        <f>VLOOKUP(X358,Base!$A$3:$F$994, 2, false)</f>
        <v>.</v>
      </c>
      <c r="AB358" s="117"/>
      <c r="AC358" s="2"/>
      <c r="AD358" s="3"/>
      <c r="AE358" s="113">
        <f>VLOOKUP(X358,Base!$A$3:$F$994, 5, false)</f>
        <v>0</v>
      </c>
      <c r="AF358" s="114">
        <f t="shared" si="27"/>
        <v>0</v>
      </c>
      <c r="AG358" s="115"/>
    </row>
    <row r="359">
      <c r="A359" s="110">
        <f>VLOOKUP(B359,Base!$A$3:$F$994, 6, false)</f>
        <v>0</v>
      </c>
      <c r="B359" s="111" t="s">
        <v>6</v>
      </c>
      <c r="C359" s="3"/>
      <c r="D359" s="118"/>
      <c r="E359" s="110" t="str">
        <f>VLOOKUP(B359,Base!$A$3:$F$994, 2, false)</f>
        <v>.</v>
      </c>
      <c r="F359" s="117"/>
      <c r="G359" s="2"/>
      <c r="H359" s="3"/>
      <c r="I359" s="113">
        <f>VLOOKUP(B359,Base!$A$3:$F$994, 5, false)</f>
        <v>0</v>
      </c>
      <c r="J359" s="114">
        <f t="shared" si="25"/>
        <v>0</v>
      </c>
      <c r="K359" s="115"/>
      <c r="L359" s="110">
        <f>VLOOKUP(M359,Base!$A$3:$F$994, 6, false)</f>
        <v>0</v>
      </c>
      <c r="M359" s="111" t="s">
        <v>6</v>
      </c>
      <c r="N359" s="3"/>
      <c r="O359" s="118"/>
      <c r="P359" s="110" t="str">
        <f>VLOOKUP(M359,Base!$A$3:$F$994, 2, false)</f>
        <v>.</v>
      </c>
      <c r="Q359" s="117"/>
      <c r="R359" s="2"/>
      <c r="S359" s="3"/>
      <c r="T359" s="113">
        <f>VLOOKUP(M359,Base!$A$3:$F$994, 5, false)</f>
        <v>0</v>
      </c>
      <c r="U359" s="114">
        <f t="shared" si="26"/>
        <v>0</v>
      </c>
      <c r="V359" s="115"/>
      <c r="W359" s="110">
        <f>VLOOKUP(X359,Base!$A$3:$F$994, 6, false)</f>
        <v>0</v>
      </c>
      <c r="X359" s="111" t="s">
        <v>6</v>
      </c>
      <c r="Y359" s="3"/>
      <c r="Z359" s="118"/>
      <c r="AA359" s="110" t="str">
        <f>VLOOKUP(X359,Base!$A$3:$F$994, 2, false)</f>
        <v>.</v>
      </c>
      <c r="AB359" s="117"/>
      <c r="AC359" s="2"/>
      <c r="AD359" s="3"/>
      <c r="AE359" s="113">
        <f>VLOOKUP(X359,Base!$A$3:$F$994, 5, false)</f>
        <v>0</v>
      </c>
      <c r="AF359" s="114">
        <f t="shared" si="27"/>
        <v>0</v>
      </c>
      <c r="AG359" s="115"/>
    </row>
    <row r="360">
      <c r="A360" s="110">
        <f>VLOOKUP(B360,Base!$A$3:$F$994, 6, false)</f>
        <v>0</v>
      </c>
      <c r="B360" s="111" t="s">
        <v>6</v>
      </c>
      <c r="C360" s="3"/>
      <c r="D360" s="112"/>
      <c r="E360" s="110" t="str">
        <f>VLOOKUP(B360,Base!$A$3:$F$994, 2, false)</f>
        <v>.</v>
      </c>
      <c r="F360" s="117"/>
      <c r="G360" s="2"/>
      <c r="H360" s="3"/>
      <c r="I360" s="113">
        <f>VLOOKUP(B360,Base!$A$3:$F$994, 5, false)</f>
        <v>0</v>
      </c>
      <c r="J360" s="114">
        <f t="shared" si="25"/>
        <v>0</v>
      </c>
      <c r="K360" s="115"/>
      <c r="L360" s="110">
        <f>VLOOKUP(M360,Base!$A$3:$F$994, 6, false)</f>
        <v>0</v>
      </c>
      <c r="M360" s="111" t="s">
        <v>6</v>
      </c>
      <c r="N360" s="3"/>
      <c r="O360" s="112"/>
      <c r="P360" s="110" t="str">
        <f>VLOOKUP(M360,Base!$A$3:$F$994, 2, false)</f>
        <v>.</v>
      </c>
      <c r="Q360" s="117"/>
      <c r="R360" s="2"/>
      <c r="S360" s="3"/>
      <c r="T360" s="113">
        <f>VLOOKUP(M360,Base!$A$3:$F$994, 5, false)</f>
        <v>0</v>
      </c>
      <c r="U360" s="114">
        <f t="shared" si="26"/>
        <v>0</v>
      </c>
      <c r="V360" s="115"/>
      <c r="W360" s="110">
        <f>VLOOKUP(X360,Base!$A$3:$F$994, 6, false)</f>
        <v>0</v>
      </c>
      <c r="X360" s="111" t="s">
        <v>6</v>
      </c>
      <c r="Y360" s="3"/>
      <c r="Z360" s="112"/>
      <c r="AA360" s="110" t="str">
        <f>VLOOKUP(X360,Base!$A$3:$F$994, 2, false)</f>
        <v>.</v>
      </c>
      <c r="AB360" s="117"/>
      <c r="AC360" s="2"/>
      <c r="AD360" s="3"/>
      <c r="AE360" s="113">
        <f>VLOOKUP(X360,Base!$A$3:$F$994, 5, false)</f>
        <v>0</v>
      </c>
      <c r="AF360" s="114">
        <f t="shared" si="27"/>
        <v>0</v>
      </c>
      <c r="AG360" s="115"/>
    </row>
    <row r="361">
      <c r="A361" s="110">
        <f>VLOOKUP(B361,Base!$A$3:$F$994, 6, false)</f>
        <v>0</v>
      </c>
      <c r="B361" s="111" t="s">
        <v>6</v>
      </c>
      <c r="C361" s="3"/>
      <c r="D361" s="118"/>
      <c r="E361" s="110" t="str">
        <f>VLOOKUP(B361,Base!$A$3:$F$994, 2, false)</f>
        <v>.</v>
      </c>
      <c r="F361" s="106" t="s">
        <v>714</v>
      </c>
      <c r="G361" s="104"/>
      <c r="H361" s="100"/>
      <c r="I361" s="113">
        <f>VLOOKUP(B361,Base!$A$3:$F$994, 5, false)</f>
        <v>0</v>
      </c>
      <c r="J361" s="114">
        <f t="shared" si="25"/>
        <v>0</v>
      </c>
      <c r="K361" s="115"/>
      <c r="L361" s="110">
        <f>VLOOKUP(M361,Base!$A$3:$F$994, 6, false)</f>
        <v>0</v>
      </c>
      <c r="M361" s="111" t="s">
        <v>6</v>
      </c>
      <c r="N361" s="3"/>
      <c r="O361" s="118"/>
      <c r="P361" s="110" t="str">
        <f>VLOOKUP(M361,Base!$A$3:$F$994, 2, false)</f>
        <v>.</v>
      </c>
      <c r="Q361" s="106" t="s">
        <v>714</v>
      </c>
      <c r="R361" s="104"/>
      <c r="S361" s="100"/>
      <c r="T361" s="113">
        <f>VLOOKUP(M361,Base!$A$3:$F$994, 5, false)</f>
        <v>0</v>
      </c>
      <c r="U361" s="114">
        <f t="shared" si="26"/>
        <v>0</v>
      </c>
      <c r="V361" s="115"/>
      <c r="W361" s="110">
        <f>VLOOKUP(X361,Base!$A$3:$F$994, 6, false)</f>
        <v>0</v>
      </c>
      <c r="X361" s="111" t="s">
        <v>6</v>
      </c>
      <c r="Y361" s="3"/>
      <c r="Z361" s="118"/>
      <c r="AA361" s="110" t="str">
        <f>VLOOKUP(X361,Base!$A$3:$F$994, 2, false)</f>
        <v>.</v>
      </c>
      <c r="AB361" s="106" t="s">
        <v>714</v>
      </c>
      <c r="AC361" s="104"/>
      <c r="AD361" s="100"/>
      <c r="AE361" s="113">
        <f>VLOOKUP(X361,Base!$A$3:$F$994, 5, false)</f>
        <v>0</v>
      </c>
      <c r="AF361" s="114">
        <f t="shared" si="27"/>
        <v>0</v>
      </c>
      <c r="AG361" s="115"/>
    </row>
    <row r="362">
      <c r="A362" s="110">
        <f>VLOOKUP(B362,Base!$A$3:$F$994, 6, false)</f>
        <v>0</v>
      </c>
      <c r="B362" s="111" t="s">
        <v>6</v>
      </c>
      <c r="C362" s="3"/>
      <c r="D362" s="49"/>
      <c r="E362" s="110" t="str">
        <f>VLOOKUP(B362,Base!$A$3:$F$994, 2, false)</f>
        <v>.</v>
      </c>
      <c r="F362" s="119"/>
      <c r="G362" s="104"/>
      <c r="H362" s="100"/>
      <c r="I362" s="113">
        <f>VLOOKUP(B362,Base!$A$3:$F$994, 5, false)</f>
        <v>0</v>
      </c>
      <c r="J362" s="114">
        <f t="shared" si="25"/>
        <v>0</v>
      </c>
      <c r="K362" s="115"/>
      <c r="L362" s="110">
        <f>VLOOKUP(M362,Base!$A$3:$F$994, 6, false)</f>
        <v>0</v>
      </c>
      <c r="M362" s="111" t="s">
        <v>6</v>
      </c>
      <c r="N362" s="3"/>
      <c r="O362" s="49"/>
      <c r="P362" s="110" t="str">
        <f>VLOOKUP(M362,Base!$A$3:$F$994, 2, false)</f>
        <v>.</v>
      </c>
      <c r="Q362" s="119"/>
      <c r="R362" s="104"/>
      <c r="S362" s="100"/>
      <c r="T362" s="113">
        <f>VLOOKUP(M362,Base!$A$3:$F$994, 5, false)</f>
        <v>0</v>
      </c>
      <c r="U362" s="114">
        <f t="shared" si="26"/>
        <v>0</v>
      </c>
      <c r="V362" s="115"/>
      <c r="W362" s="110">
        <f>VLOOKUP(X362,Base!$A$3:$F$994, 6, false)</f>
        <v>0</v>
      </c>
      <c r="X362" s="111" t="s">
        <v>6</v>
      </c>
      <c r="Y362" s="3"/>
      <c r="Z362" s="49"/>
      <c r="AA362" s="110" t="str">
        <f>VLOOKUP(X362,Base!$A$3:$F$994, 2, false)</f>
        <v>.</v>
      </c>
      <c r="AB362" s="119"/>
      <c r="AC362" s="104"/>
      <c r="AD362" s="100"/>
      <c r="AE362" s="113">
        <f>VLOOKUP(X362,Base!$A$3:$F$994, 5, false)</f>
        <v>0</v>
      </c>
      <c r="AF362" s="114">
        <f t="shared" si="27"/>
        <v>0</v>
      </c>
      <c r="AG362" s="115"/>
    </row>
    <row r="363">
      <c r="A363" s="110">
        <f>VLOOKUP(B363,Base!$A$3:$F$994, 6, false)</f>
        <v>0</v>
      </c>
      <c r="B363" s="111" t="s">
        <v>6</v>
      </c>
      <c r="C363" s="3"/>
      <c r="D363" s="49"/>
      <c r="E363" s="110" t="str">
        <f>VLOOKUP(B363,Base!$A$3:$F$994, 2, false)</f>
        <v>.</v>
      </c>
      <c r="F363" s="119"/>
      <c r="G363" s="104"/>
      <c r="H363" s="100"/>
      <c r="I363" s="113">
        <f>VLOOKUP(B363,Base!$A$3:$F$994, 5, false)</f>
        <v>0</v>
      </c>
      <c r="J363" s="114">
        <f t="shared" si="25"/>
        <v>0</v>
      </c>
      <c r="K363" s="115"/>
      <c r="L363" s="110">
        <f>VLOOKUP(M363,Base!$A$3:$F$994, 6, false)</f>
        <v>0</v>
      </c>
      <c r="M363" s="111" t="s">
        <v>6</v>
      </c>
      <c r="N363" s="3"/>
      <c r="O363" s="49"/>
      <c r="P363" s="110" t="str">
        <f>VLOOKUP(M363,Base!$A$3:$F$994, 2, false)</f>
        <v>.</v>
      </c>
      <c r="Q363" s="119"/>
      <c r="R363" s="104"/>
      <c r="S363" s="100"/>
      <c r="T363" s="113">
        <f>VLOOKUP(M363,Base!$A$3:$F$994, 5, false)</f>
        <v>0</v>
      </c>
      <c r="U363" s="114">
        <f t="shared" si="26"/>
        <v>0</v>
      </c>
      <c r="V363" s="115"/>
      <c r="W363" s="110">
        <f>VLOOKUP(X363,Base!$A$3:$F$994, 6, false)</f>
        <v>0</v>
      </c>
      <c r="X363" s="111" t="s">
        <v>6</v>
      </c>
      <c r="Y363" s="3"/>
      <c r="Z363" s="49"/>
      <c r="AA363" s="110" t="str">
        <f>VLOOKUP(X363,Base!$A$3:$F$994, 2, false)</f>
        <v>.</v>
      </c>
      <c r="AB363" s="119"/>
      <c r="AC363" s="104"/>
      <c r="AD363" s="100"/>
      <c r="AE363" s="113">
        <f>VLOOKUP(X363,Base!$A$3:$F$994, 5, false)</f>
        <v>0</v>
      </c>
      <c r="AF363" s="114">
        <f t="shared" si="27"/>
        <v>0</v>
      </c>
      <c r="AG363" s="115"/>
    </row>
    <row r="364">
      <c r="A364" s="110">
        <f>VLOOKUP(B364,Base!$A$3:$F$994, 6, false)</f>
        <v>0</v>
      </c>
      <c r="B364" s="111" t="s">
        <v>6</v>
      </c>
      <c r="C364" s="3"/>
      <c r="D364" s="120"/>
      <c r="E364" s="110" t="str">
        <f>VLOOKUP(B364,Base!$A$3:$F$994, 2, false)</f>
        <v>.</v>
      </c>
      <c r="F364" s="119"/>
      <c r="G364" s="104"/>
      <c r="H364" s="100"/>
      <c r="I364" s="113">
        <f>VLOOKUP(B364,Base!$A$3:$F$994, 5, false)</f>
        <v>0</v>
      </c>
      <c r="J364" s="114">
        <f t="shared" si="25"/>
        <v>0</v>
      </c>
      <c r="K364" s="115"/>
      <c r="L364" s="110">
        <f>VLOOKUP(M364,Base!$A$3:$F$994, 6, false)</f>
        <v>0</v>
      </c>
      <c r="M364" s="111" t="s">
        <v>6</v>
      </c>
      <c r="N364" s="3"/>
      <c r="O364" s="120"/>
      <c r="P364" s="110" t="str">
        <f>VLOOKUP(M364,Base!$A$3:$F$994, 2, false)</f>
        <v>.</v>
      </c>
      <c r="Q364" s="119"/>
      <c r="R364" s="104"/>
      <c r="S364" s="100"/>
      <c r="T364" s="113">
        <f>VLOOKUP(M364,Base!$A$3:$F$994, 5, false)</f>
        <v>0</v>
      </c>
      <c r="U364" s="114">
        <f t="shared" si="26"/>
        <v>0</v>
      </c>
      <c r="V364" s="115"/>
      <c r="W364" s="110">
        <f>VLOOKUP(X364,Base!$A$3:$F$994, 6, false)</f>
        <v>0</v>
      </c>
      <c r="X364" s="111" t="s">
        <v>6</v>
      </c>
      <c r="Y364" s="3"/>
      <c r="Z364" s="120"/>
      <c r="AA364" s="110" t="str">
        <f>VLOOKUP(X364,Base!$A$3:$F$994, 2, false)</f>
        <v>.</v>
      </c>
      <c r="AB364" s="119"/>
      <c r="AC364" s="104"/>
      <c r="AD364" s="100"/>
      <c r="AE364" s="113">
        <f>VLOOKUP(X364,Base!$A$3:$F$994, 5, false)</f>
        <v>0</v>
      </c>
      <c r="AF364" s="114">
        <f t="shared" si="27"/>
        <v>0</v>
      </c>
      <c r="AG364" s="115"/>
    </row>
    <row r="365">
      <c r="A365" s="110">
        <f>VLOOKUP(B365,Base!$A$3:$F$994, 6, false)</f>
        <v>0</v>
      </c>
      <c r="B365" s="111" t="s">
        <v>6</v>
      </c>
      <c r="C365" s="3"/>
      <c r="D365" s="120"/>
      <c r="E365" s="110" t="str">
        <f>VLOOKUP(B365,Base!$A$3:$F$994, 2, false)</f>
        <v>.</v>
      </c>
      <c r="F365" s="119"/>
      <c r="G365" s="104"/>
      <c r="H365" s="100"/>
      <c r="I365" s="113">
        <f>VLOOKUP(B365,Base!$A$3:$F$994, 5, false)</f>
        <v>0</v>
      </c>
      <c r="J365" s="114">
        <f t="shared" si="25"/>
        <v>0</v>
      </c>
      <c r="K365" s="115"/>
      <c r="L365" s="110">
        <f>VLOOKUP(M365,Base!$A$3:$F$994, 6, false)</f>
        <v>0</v>
      </c>
      <c r="M365" s="111" t="s">
        <v>6</v>
      </c>
      <c r="N365" s="3"/>
      <c r="O365" s="121"/>
      <c r="P365" s="110" t="str">
        <f>VLOOKUP(M365,Base!$A$3:$F$994, 2, false)</f>
        <v>.</v>
      </c>
      <c r="Q365" s="119"/>
      <c r="R365" s="104"/>
      <c r="S365" s="100"/>
      <c r="T365" s="113">
        <f>VLOOKUP(M365,Base!$A$3:$F$994, 5, false)</f>
        <v>0</v>
      </c>
      <c r="U365" s="114">
        <f t="shared" si="26"/>
        <v>0</v>
      </c>
      <c r="V365" s="115"/>
      <c r="W365" s="110">
        <f>VLOOKUP(X365,Base!$A$3:$F$994, 6, false)</f>
        <v>0</v>
      </c>
      <c r="X365" s="111" t="s">
        <v>6</v>
      </c>
      <c r="Y365" s="3"/>
      <c r="Z365" s="120"/>
      <c r="AA365" s="110" t="str">
        <f>VLOOKUP(X365,Base!$A$3:$F$994, 2, false)</f>
        <v>.</v>
      </c>
      <c r="AB365" s="119"/>
      <c r="AC365" s="104"/>
      <c r="AD365" s="100"/>
      <c r="AE365" s="113">
        <f>VLOOKUP(X365,Base!$A$3:$F$994, 5, false)</f>
        <v>0</v>
      </c>
      <c r="AF365" s="114">
        <f t="shared" si="27"/>
        <v>0</v>
      </c>
      <c r="AG365" s="115"/>
    </row>
    <row r="366">
      <c r="A366" s="110">
        <f>VLOOKUP(B366,Base!$A$3:$F$994, 6, false)</f>
        <v>0</v>
      </c>
      <c r="B366" s="111" t="s">
        <v>6</v>
      </c>
      <c r="C366" s="3"/>
      <c r="D366" s="121"/>
      <c r="E366" s="110" t="str">
        <f>VLOOKUP(B366,Base!$A$3:$F$994, 2, false)</f>
        <v>.</v>
      </c>
      <c r="F366" s="119"/>
      <c r="G366" s="104"/>
      <c r="H366" s="100"/>
      <c r="I366" s="113">
        <f>VLOOKUP(B366,Base!$A$3:$F$994, 5, false)</f>
        <v>0</v>
      </c>
      <c r="J366" s="114">
        <f t="shared" si="25"/>
        <v>0</v>
      </c>
      <c r="K366" s="115"/>
      <c r="L366" s="110">
        <f>VLOOKUP(M366,Base!$A$3:$F$994, 6, false)</f>
        <v>0</v>
      </c>
      <c r="M366" s="111" t="s">
        <v>6</v>
      </c>
      <c r="N366" s="3"/>
      <c r="O366" s="120"/>
      <c r="P366" s="110" t="str">
        <f>VLOOKUP(M366,Base!$A$3:$F$994, 2, false)</f>
        <v>.</v>
      </c>
      <c r="Q366" s="119"/>
      <c r="R366" s="104"/>
      <c r="S366" s="100"/>
      <c r="T366" s="113">
        <f>VLOOKUP(M366,Base!$A$3:$F$994, 5, false)</f>
        <v>0</v>
      </c>
      <c r="U366" s="114">
        <f t="shared" si="26"/>
        <v>0</v>
      </c>
      <c r="V366" s="115"/>
      <c r="W366" s="110">
        <f>VLOOKUP(X366,Base!$A$3:$F$994, 6, false)</f>
        <v>0</v>
      </c>
      <c r="X366" s="111" t="s">
        <v>6</v>
      </c>
      <c r="Y366" s="3"/>
      <c r="Z366" s="120"/>
      <c r="AA366" s="110" t="str">
        <f>VLOOKUP(X366,Base!$A$3:$F$994, 2, false)</f>
        <v>.</v>
      </c>
      <c r="AB366" s="119"/>
      <c r="AC366" s="104"/>
      <c r="AD366" s="100"/>
      <c r="AE366" s="113">
        <f>VLOOKUP(X366,Base!$A$3:$F$994, 5, false)</f>
        <v>0</v>
      </c>
      <c r="AF366" s="114">
        <f t="shared" si="27"/>
        <v>0</v>
      </c>
      <c r="AG366" s="115"/>
    </row>
    <row r="367">
      <c r="A367" s="110">
        <f>VLOOKUP(B367,Base!$A$3:$F$994, 6, false)</f>
        <v>0</v>
      </c>
      <c r="B367" s="111" t="s">
        <v>6</v>
      </c>
      <c r="C367" s="3"/>
      <c r="D367" s="122"/>
      <c r="E367" s="110" t="str">
        <f>VLOOKUP(B367,Base!$A$3:$F$994, 2, false)</f>
        <v>.</v>
      </c>
      <c r="F367" s="119"/>
      <c r="G367" s="104"/>
      <c r="H367" s="100"/>
      <c r="I367" s="113">
        <f>VLOOKUP(B367,Base!$A$3:$F$994, 5, false)</f>
        <v>0</v>
      </c>
      <c r="J367" s="114">
        <f t="shared" si="25"/>
        <v>0</v>
      </c>
      <c r="K367" s="115"/>
      <c r="L367" s="110">
        <f>VLOOKUP(M367,Base!$A$3:$F$994, 6, false)</f>
        <v>0</v>
      </c>
      <c r="M367" s="111" t="s">
        <v>6</v>
      </c>
      <c r="N367" s="3"/>
      <c r="O367" s="122"/>
      <c r="P367" s="110" t="str">
        <f>VLOOKUP(M367,Base!$A$3:$F$994, 2, false)</f>
        <v>.</v>
      </c>
      <c r="Q367" s="119"/>
      <c r="R367" s="104"/>
      <c r="S367" s="100"/>
      <c r="T367" s="113">
        <f>VLOOKUP(M367,Base!$A$3:$F$994, 5, false)</f>
        <v>0</v>
      </c>
      <c r="U367" s="114">
        <f t="shared" si="26"/>
        <v>0</v>
      </c>
      <c r="V367" s="115"/>
      <c r="W367" s="110">
        <f>VLOOKUP(X367,Base!$A$3:$F$994, 6, false)</f>
        <v>0</v>
      </c>
      <c r="X367" s="111" t="s">
        <v>6</v>
      </c>
      <c r="Y367" s="3"/>
      <c r="Z367" s="122"/>
      <c r="AA367" s="110" t="str">
        <f>VLOOKUP(X367,Base!$A$3:$F$994, 2, false)</f>
        <v>.</v>
      </c>
      <c r="AB367" s="119"/>
      <c r="AC367" s="104"/>
      <c r="AD367" s="100"/>
      <c r="AE367" s="113">
        <f>VLOOKUP(X367,Base!$A$3:$F$994, 5, false)</f>
        <v>0</v>
      </c>
      <c r="AF367" s="114">
        <f t="shared" si="27"/>
        <v>0</v>
      </c>
      <c r="AG367" s="115"/>
    </row>
    <row r="368">
      <c r="A368" s="110">
        <f>VLOOKUP(B368,Base!$A$3:$F$994, 6, false)</f>
        <v>0</v>
      </c>
      <c r="B368" s="111" t="s">
        <v>6</v>
      </c>
      <c r="C368" s="3"/>
      <c r="D368" s="123"/>
      <c r="E368" s="110" t="str">
        <f>VLOOKUP(B368,Base!$A$3:$F$994, 2, false)</f>
        <v>.</v>
      </c>
      <c r="F368" s="119"/>
      <c r="G368" s="104"/>
      <c r="H368" s="100"/>
      <c r="I368" s="113">
        <f>VLOOKUP(B368,Base!$A$3:$F$994, 5, false)</f>
        <v>0</v>
      </c>
      <c r="J368" s="114">
        <f t="shared" si="25"/>
        <v>0</v>
      </c>
      <c r="K368" s="115"/>
      <c r="L368" s="110">
        <f>VLOOKUP(M368,Base!$A$3:$F$994, 6, false)</f>
        <v>0</v>
      </c>
      <c r="M368" s="111" t="s">
        <v>6</v>
      </c>
      <c r="N368" s="3"/>
      <c r="O368" s="123"/>
      <c r="P368" s="110" t="str">
        <f>VLOOKUP(M368,Base!$A$3:$F$994, 2, false)</f>
        <v>.</v>
      </c>
      <c r="Q368" s="119"/>
      <c r="R368" s="104"/>
      <c r="S368" s="100"/>
      <c r="T368" s="113">
        <f>VLOOKUP(M368,Base!$A$3:$F$994, 5, false)</f>
        <v>0</v>
      </c>
      <c r="U368" s="114">
        <f t="shared" si="26"/>
        <v>0</v>
      </c>
      <c r="V368" s="115"/>
      <c r="W368" s="110">
        <f>VLOOKUP(X368,Base!$A$3:$F$994, 6, false)</f>
        <v>0</v>
      </c>
      <c r="X368" s="111" t="s">
        <v>6</v>
      </c>
      <c r="Y368" s="3"/>
      <c r="Z368" s="123"/>
      <c r="AA368" s="110" t="str">
        <f>VLOOKUP(X368,Base!$A$3:$F$994, 2, false)</f>
        <v>.</v>
      </c>
      <c r="AB368" s="119"/>
      <c r="AC368" s="104"/>
      <c r="AD368" s="100"/>
      <c r="AE368" s="113">
        <f>VLOOKUP(X368,Base!$A$3:$F$994, 5, false)</f>
        <v>0</v>
      </c>
      <c r="AF368" s="114">
        <f t="shared" si="27"/>
        <v>0</v>
      </c>
      <c r="AG368" s="115"/>
    </row>
    <row r="369">
      <c r="A369" s="126" t="s">
        <v>717</v>
      </c>
      <c r="B369" s="104"/>
      <c r="C369" s="104"/>
      <c r="D369" s="104"/>
      <c r="E369" s="104"/>
      <c r="F369" s="104"/>
      <c r="G369" s="104"/>
      <c r="H369" s="100"/>
      <c r="I369" s="90" t="s">
        <v>716</v>
      </c>
      <c r="J369" s="125">
        <f>SUM(J351:J368)</f>
        <v>0</v>
      </c>
      <c r="K369" s="109"/>
      <c r="L369" s="126" t="s">
        <v>717</v>
      </c>
      <c r="M369" s="104"/>
      <c r="N369" s="104"/>
      <c r="O369" s="104"/>
      <c r="P369" s="104"/>
      <c r="Q369" s="104"/>
      <c r="R369" s="104"/>
      <c r="S369" s="100"/>
      <c r="T369" s="90" t="s">
        <v>716</v>
      </c>
      <c r="U369" s="125">
        <f>SUM(U351:U368)</f>
        <v>0</v>
      </c>
      <c r="V369" s="109"/>
      <c r="W369" s="126" t="s">
        <v>717</v>
      </c>
      <c r="X369" s="104"/>
      <c r="Y369" s="104"/>
      <c r="Z369" s="104"/>
      <c r="AA369" s="104"/>
      <c r="AB369" s="104"/>
      <c r="AC369" s="104"/>
      <c r="AD369" s="100"/>
      <c r="AE369" s="90" t="s">
        <v>716</v>
      </c>
      <c r="AF369" s="125">
        <f>SUM(AF351:AF368)</f>
        <v>0</v>
      </c>
      <c r="AG369" s="109"/>
    </row>
    <row r="370">
      <c r="A370" s="127"/>
      <c r="B370" s="104"/>
      <c r="C370" s="104"/>
      <c r="D370" s="104"/>
      <c r="E370" s="104"/>
      <c r="F370" s="104"/>
      <c r="G370" s="104"/>
      <c r="H370" s="100"/>
      <c r="I370" s="90" t="s">
        <v>718</v>
      </c>
      <c r="J370" s="128" t="str">
        <f>J369/E349</f>
        <v>#DIV/0!</v>
      </c>
      <c r="K370" s="129"/>
      <c r="L370" s="127"/>
      <c r="M370" s="104"/>
      <c r="N370" s="104"/>
      <c r="O370" s="104"/>
      <c r="P370" s="104"/>
      <c r="Q370" s="104"/>
      <c r="R370" s="104"/>
      <c r="S370" s="100"/>
      <c r="T370" s="90" t="s">
        <v>718</v>
      </c>
      <c r="U370" s="128" t="str">
        <f>U369/P349</f>
        <v>#DIV/0!</v>
      </c>
      <c r="V370" s="129"/>
      <c r="W370" s="127"/>
      <c r="X370" s="104"/>
      <c r="Y370" s="104"/>
      <c r="Z370" s="104"/>
      <c r="AA370" s="104"/>
      <c r="AB370" s="104"/>
      <c r="AC370" s="104"/>
      <c r="AD370" s="100"/>
      <c r="AE370" s="90" t="s">
        <v>718</v>
      </c>
      <c r="AF370" s="128" t="str">
        <f>AF369/AA349</f>
        <v>#DIV/0!</v>
      </c>
      <c r="AG370" s="129"/>
    </row>
    <row r="371">
      <c r="A371" s="127"/>
      <c r="B371" s="104"/>
      <c r="C371" s="104"/>
      <c r="D371" s="104"/>
      <c r="E371" s="104"/>
      <c r="F371" s="104"/>
      <c r="G371" s="104"/>
      <c r="H371" s="100"/>
      <c r="I371" s="90" t="s">
        <v>719</v>
      </c>
      <c r="J371" s="130">
        <v>0.05</v>
      </c>
      <c r="K371" s="129"/>
      <c r="L371" s="127"/>
      <c r="M371" s="104"/>
      <c r="N371" s="104"/>
      <c r="O371" s="104"/>
      <c r="P371" s="104"/>
      <c r="Q371" s="104"/>
      <c r="R371" s="104"/>
      <c r="S371" s="100"/>
      <c r="T371" s="90" t="s">
        <v>719</v>
      </c>
      <c r="U371" s="130">
        <v>0.05</v>
      </c>
      <c r="V371" s="129"/>
      <c r="W371" s="127"/>
      <c r="X371" s="104"/>
      <c r="Y371" s="104"/>
      <c r="Z371" s="104"/>
      <c r="AA371" s="104"/>
      <c r="AB371" s="104"/>
      <c r="AC371" s="104"/>
      <c r="AD371" s="100"/>
      <c r="AE371" s="90" t="s">
        <v>719</v>
      </c>
      <c r="AF371" s="130">
        <v>0.05</v>
      </c>
      <c r="AG371" s="129"/>
    </row>
    <row r="372">
      <c r="A372" s="127"/>
      <c r="B372" s="104"/>
      <c r="C372" s="104"/>
      <c r="D372" s="104"/>
      <c r="E372" s="104"/>
      <c r="F372" s="104"/>
      <c r="G372" s="104"/>
      <c r="H372" s="100"/>
      <c r="I372" s="90" t="s">
        <v>720</v>
      </c>
      <c r="J372" s="128" t="str">
        <f>J370+(J370*J371)</f>
        <v>#DIV/0!</v>
      </c>
      <c r="K372" s="129"/>
      <c r="L372" s="127"/>
      <c r="M372" s="104"/>
      <c r="N372" s="104"/>
      <c r="O372" s="104"/>
      <c r="P372" s="104"/>
      <c r="Q372" s="104"/>
      <c r="R372" s="104"/>
      <c r="S372" s="100"/>
      <c r="T372" s="90" t="s">
        <v>720</v>
      </c>
      <c r="U372" s="128" t="str">
        <f>U370+(U370*U371)</f>
        <v>#DIV/0!</v>
      </c>
      <c r="V372" s="129"/>
      <c r="W372" s="127"/>
      <c r="X372" s="104"/>
      <c r="Y372" s="104"/>
      <c r="Z372" s="104"/>
      <c r="AA372" s="104"/>
      <c r="AB372" s="104"/>
      <c r="AC372" s="104"/>
      <c r="AD372" s="100"/>
      <c r="AE372" s="90" t="s">
        <v>720</v>
      </c>
      <c r="AF372" s="128" t="str">
        <f>AF370+(AF370*AF371)</f>
        <v>#DIV/0!</v>
      </c>
      <c r="AG372" s="129"/>
    </row>
    <row r="373">
      <c r="A373" s="127"/>
      <c r="B373" s="104"/>
      <c r="C373" s="104"/>
      <c r="D373" s="104"/>
      <c r="E373" s="104"/>
      <c r="F373" s="104"/>
      <c r="G373" s="104"/>
      <c r="H373" s="100"/>
      <c r="I373" s="90"/>
      <c r="J373" s="128"/>
      <c r="K373" s="129"/>
      <c r="L373" s="127"/>
      <c r="M373" s="104"/>
      <c r="N373" s="104"/>
      <c r="O373" s="104"/>
      <c r="P373" s="104"/>
      <c r="Q373" s="104"/>
      <c r="R373" s="104"/>
      <c r="S373" s="100"/>
      <c r="T373" s="90"/>
      <c r="U373" s="128"/>
      <c r="V373" s="129"/>
      <c r="W373" s="127"/>
      <c r="X373" s="104"/>
      <c r="Y373" s="104"/>
      <c r="Z373" s="104"/>
      <c r="AA373" s="104"/>
      <c r="AB373" s="104"/>
      <c r="AC373" s="104"/>
      <c r="AD373" s="100"/>
      <c r="AE373" s="90"/>
      <c r="AF373" s="128"/>
      <c r="AG373" s="129"/>
    </row>
    <row r="374">
      <c r="A374" s="127"/>
      <c r="B374" s="104"/>
      <c r="C374" s="104"/>
      <c r="D374" s="104"/>
      <c r="E374" s="104"/>
      <c r="F374" s="104"/>
      <c r="G374" s="104"/>
      <c r="H374" s="100"/>
      <c r="I374" s="90"/>
      <c r="J374" s="128"/>
      <c r="K374" s="129"/>
      <c r="L374" s="127"/>
      <c r="M374" s="104"/>
      <c r="N374" s="104"/>
      <c r="O374" s="104"/>
      <c r="P374" s="104"/>
      <c r="Q374" s="104"/>
      <c r="R374" s="104"/>
      <c r="S374" s="100"/>
      <c r="T374" s="90"/>
      <c r="U374" s="128"/>
      <c r="V374" s="129"/>
      <c r="W374" s="127"/>
      <c r="X374" s="104"/>
      <c r="Y374" s="104"/>
      <c r="Z374" s="104"/>
      <c r="AA374" s="104"/>
      <c r="AB374" s="104"/>
      <c r="AC374" s="104"/>
      <c r="AD374" s="100"/>
      <c r="AE374" s="90"/>
      <c r="AF374" s="128"/>
      <c r="AG374" s="129"/>
    </row>
    <row r="375">
      <c r="A375" s="127"/>
      <c r="B375" s="104"/>
      <c r="C375" s="104"/>
      <c r="D375" s="104"/>
      <c r="E375" s="104"/>
      <c r="F375" s="104"/>
      <c r="G375" s="104"/>
      <c r="H375" s="100"/>
      <c r="I375" s="90"/>
      <c r="J375" s="128"/>
      <c r="K375" s="129"/>
      <c r="L375" s="127"/>
      <c r="M375" s="104"/>
      <c r="N375" s="104"/>
      <c r="O375" s="104"/>
      <c r="P375" s="104"/>
      <c r="Q375" s="104"/>
      <c r="R375" s="104"/>
      <c r="S375" s="100"/>
      <c r="T375" s="90"/>
      <c r="U375" s="128"/>
      <c r="V375" s="129"/>
      <c r="W375" s="127"/>
      <c r="X375" s="104"/>
      <c r="Y375" s="104"/>
      <c r="Z375" s="104"/>
      <c r="AA375" s="104"/>
      <c r="AB375" s="104"/>
      <c r="AC375" s="104"/>
      <c r="AD375" s="100"/>
      <c r="AE375" s="90"/>
      <c r="AF375" s="128"/>
      <c r="AG375" s="129"/>
    </row>
    <row r="376">
      <c r="A376" s="127"/>
      <c r="B376" s="104"/>
      <c r="C376" s="104"/>
      <c r="D376" s="104"/>
      <c r="E376" s="104"/>
      <c r="F376" s="104"/>
      <c r="G376" s="104"/>
      <c r="H376" s="100"/>
      <c r="I376" s="131"/>
      <c r="J376" s="3"/>
      <c r="K376" s="129"/>
      <c r="L376" s="127"/>
      <c r="M376" s="104"/>
      <c r="N376" s="104"/>
      <c r="O376" s="104"/>
      <c r="P376" s="104"/>
      <c r="Q376" s="104"/>
      <c r="R376" s="104"/>
      <c r="S376" s="100"/>
      <c r="T376" s="131"/>
      <c r="U376" s="3"/>
      <c r="V376" s="129"/>
      <c r="W376" s="127"/>
      <c r="X376" s="104"/>
      <c r="Y376" s="104"/>
      <c r="Z376" s="104"/>
      <c r="AA376" s="104"/>
      <c r="AB376" s="104"/>
      <c r="AC376" s="104"/>
      <c r="AD376" s="100"/>
      <c r="AE376" s="131"/>
      <c r="AF376" s="3"/>
      <c r="AG376" s="129"/>
    </row>
    <row r="377">
      <c r="A377" s="132"/>
      <c r="B377" s="2"/>
      <c r="C377" s="2"/>
      <c r="D377" s="2"/>
      <c r="E377" s="2"/>
      <c r="F377" s="2"/>
      <c r="G377" s="2"/>
      <c r="H377" s="3"/>
      <c r="I377" s="90"/>
      <c r="J377" s="133"/>
      <c r="K377" s="134"/>
      <c r="L377" s="132"/>
      <c r="M377" s="2"/>
      <c r="N377" s="2"/>
      <c r="O377" s="2"/>
      <c r="P377" s="2"/>
      <c r="Q377" s="2"/>
      <c r="R377" s="2"/>
      <c r="S377" s="3"/>
      <c r="T377" s="90"/>
      <c r="U377" s="133"/>
      <c r="V377" s="134"/>
      <c r="W377" s="132"/>
      <c r="X377" s="2"/>
      <c r="Y377" s="2"/>
      <c r="Z377" s="2"/>
      <c r="AA377" s="2"/>
      <c r="AB377" s="2"/>
      <c r="AC377" s="2"/>
      <c r="AD377" s="3"/>
      <c r="AE377" s="90"/>
      <c r="AF377" s="133"/>
      <c r="AG377" s="134"/>
    </row>
    <row r="378">
      <c r="A378" s="126" t="s">
        <v>721</v>
      </c>
      <c r="B378" s="104"/>
      <c r="C378" s="104"/>
      <c r="D378" s="104"/>
      <c r="E378" s="104"/>
      <c r="F378" s="104"/>
      <c r="G378" s="104"/>
      <c r="H378" s="100"/>
      <c r="I378" s="90"/>
      <c r="J378" s="125"/>
      <c r="K378" s="109"/>
      <c r="L378" s="126" t="s">
        <v>721</v>
      </c>
      <c r="M378" s="104"/>
      <c r="N378" s="104"/>
      <c r="O378" s="104"/>
      <c r="P378" s="104"/>
      <c r="Q378" s="104"/>
      <c r="R378" s="104"/>
      <c r="S378" s="100"/>
      <c r="T378" s="90"/>
      <c r="U378" s="125"/>
      <c r="V378" s="109"/>
      <c r="W378" s="126" t="s">
        <v>721</v>
      </c>
      <c r="X378" s="104"/>
      <c r="Y378" s="104"/>
      <c r="Z378" s="104"/>
      <c r="AA378" s="104"/>
      <c r="AB378" s="104"/>
      <c r="AC378" s="104"/>
      <c r="AD378" s="100"/>
      <c r="AE378" s="90"/>
      <c r="AF378" s="125"/>
      <c r="AG378" s="109"/>
    </row>
    <row r="379">
      <c r="A379" s="127"/>
      <c r="B379" s="104"/>
      <c r="C379" s="104"/>
      <c r="D379" s="104"/>
      <c r="E379" s="104"/>
      <c r="F379" s="104"/>
      <c r="G379" s="104"/>
      <c r="H379" s="100"/>
      <c r="I379" s="90"/>
      <c r="J379" s="128"/>
      <c r="K379" s="129"/>
      <c r="L379" s="127"/>
      <c r="M379" s="104"/>
      <c r="N379" s="104"/>
      <c r="O379" s="104"/>
      <c r="P379" s="104"/>
      <c r="Q379" s="104"/>
      <c r="R379" s="104"/>
      <c r="S379" s="100"/>
      <c r="T379" s="90"/>
      <c r="U379" s="128"/>
      <c r="V379" s="129"/>
      <c r="W379" s="127"/>
      <c r="X379" s="104"/>
      <c r="Y379" s="104"/>
      <c r="Z379" s="104"/>
      <c r="AA379" s="104"/>
      <c r="AB379" s="104"/>
      <c r="AC379" s="104"/>
      <c r="AD379" s="100"/>
      <c r="AE379" s="90"/>
      <c r="AF379" s="128"/>
      <c r="AG379" s="129"/>
    </row>
    <row r="380">
      <c r="A380" s="135"/>
      <c r="B380" s="104"/>
      <c r="C380" s="104"/>
      <c r="D380" s="104"/>
      <c r="E380" s="104"/>
      <c r="F380" s="104"/>
      <c r="G380" s="104"/>
      <c r="H380" s="100"/>
      <c r="I380" s="90"/>
      <c r="J380" s="136"/>
      <c r="K380" s="137"/>
      <c r="L380" s="135"/>
      <c r="M380" s="104"/>
      <c r="N380" s="104"/>
      <c r="O380" s="104"/>
      <c r="P380" s="104"/>
      <c r="Q380" s="104"/>
      <c r="R380" s="104"/>
      <c r="S380" s="100"/>
      <c r="T380" s="90"/>
      <c r="U380" s="136"/>
      <c r="V380" s="137"/>
      <c r="W380" s="135"/>
      <c r="X380" s="104"/>
      <c r="Y380" s="104"/>
      <c r="Z380" s="104"/>
      <c r="AA380" s="104"/>
      <c r="AB380" s="104"/>
      <c r="AC380" s="104"/>
      <c r="AD380" s="100"/>
      <c r="AE380" s="90"/>
      <c r="AF380" s="136"/>
      <c r="AG380" s="137"/>
    </row>
    <row r="381">
      <c r="A381" s="138"/>
      <c r="I381" s="90"/>
      <c r="J381" s="139"/>
      <c r="K381" s="140"/>
      <c r="L381" s="138"/>
      <c r="T381" s="90"/>
      <c r="U381" s="139"/>
      <c r="V381" s="140"/>
      <c r="W381" s="138"/>
      <c r="AE381" s="90"/>
      <c r="AF381" s="139"/>
      <c r="AG381" s="140"/>
    </row>
    <row r="382">
      <c r="A382" s="141" t="s">
        <v>722</v>
      </c>
      <c r="B382" s="2"/>
      <c r="C382" s="2"/>
      <c r="D382" s="2"/>
      <c r="E382" s="2"/>
      <c r="F382" s="2"/>
      <c r="G382" s="2"/>
      <c r="H382" s="3"/>
      <c r="I382" s="81"/>
      <c r="J382" s="142"/>
      <c r="K382" s="109"/>
      <c r="L382" s="141" t="s">
        <v>722</v>
      </c>
      <c r="M382" s="2"/>
      <c r="N382" s="2"/>
      <c r="O382" s="2"/>
      <c r="P382" s="2"/>
      <c r="Q382" s="2"/>
      <c r="R382" s="2"/>
      <c r="S382" s="3"/>
      <c r="T382" s="81"/>
      <c r="U382" s="142"/>
      <c r="V382" s="109"/>
      <c r="W382" s="141" t="s">
        <v>722</v>
      </c>
      <c r="X382" s="2"/>
      <c r="Y382" s="2"/>
      <c r="Z382" s="2"/>
      <c r="AA382" s="2"/>
      <c r="AB382" s="2"/>
      <c r="AC382" s="2"/>
      <c r="AD382" s="3"/>
      <c r="AE382" s="81"/>
      <c r="AF382" s="142"/>
      <c r="AG382" s="109"/>
    </row>
    <row r="383">
      <c r="A383" s="135"/>
      <c r="B383" s="104"/>
      <c r="C383" s="104"/>
      <c r="D383" s="104"/>
      <c r="E383" s="104"/>
      <c r="F383" s="104"/>
      <c r="G383" s="104"/>
      <c r="H383" s="100"/>
      <c r="I383" s="81"/>
      <c r="J383" s="143"/>
      <c r="K383" s="137"/>
      <c r="L383" s="135"/>
      <c r="M383" s="104"/>
      <c r="N383" s="104"/>
      <c r="O383" s="104"/>
      <c r="P383" s="104"/>
      <c r="Q383" s="104"/>
      <c r="R383" s="104"/>
      <c r="S383" s="100"/>
      <c r="T383" s="81"/>
      <c r="U383" s="143"/>
      <c r="V383" s="137"/>
      <c r="W383" s="135"/>
      <c r="X383" s="104"/>
      <c r="Y383" s="104"/>
      <c r="Z383" s="104"/>
      <c r="AA383" s="104"/>
      <c r="AB383" s="104"/>
      <c r="AC383" s="104"/>
      <c r="AD383" s="100"/>
      <c r="AE383" s="81"/>
      <c r="AF383" s="143"/>
      <c r="AG383" s="137"/>
    </row>
    <row r="384">
      <c r="A384" s="135"/>
      <c r="B384" s="104"/>
      <c r="C384" s="104"/>
      <c r="D384" s="104"/>
      <c r="E384" s="104"/>
      <c r="F384" s="104"/>
      <c r="G384" s="104"/>
      <c r="H384" s="100"/>
      <c r="I384" s="81"/>
      <c r="J384" s="143"/>
      <c r="K384" s="137"/>
      <c r="L384" s="135"/>
      <c r="M384" s="104"/>
      <c r="N384" s="104"/>
      <c r="O384" s="104"/>
      <c r="P384" s="104"/>
      <c r="Q384" s="104"/>
      <c r="R384" s="104"/>
      <c r="S384" s="100"/>
      <c r="T384" s="81"/>
      <c r="U384" s="143"/>
      <c r="V384" s="137"/>
      <c r="W384" s="135"/>
      <c r="X384" s="104"/>
      <c r="Y384" s="104"/>
      <c r="Z384" s="104"/>
      <c r="AA384" s="104"/>
      <c r="AB384" s="104"/>
      <c r="AC384" s="104"/>
      <c r="AD384" s="100"/>
      <c r="AE384" s="81"/>
      <c r="AF384" s="143"/>
      <c r="AG384" s="137"/>
    </row>
    <row r="385">
      <c r="A385" s="135"/>
      <c r="B385" s="104"/>
      <c r="C385" s="104"/>
      <c r="D385" s="104"/>
      <c r="E385" s="104"/>
      <c r="F385" s="104"/>
      <c r="G385" s="104"/>
      <c r="H385" s="100"/>
      <c r="I385" s="81"/>
      <c r="J385" s="143"/>
      <c r="K385" s="137"/>
      <c r="L385" s="135"/>
      <c r="M385" s="104"/>
      <c r="N385" s="104"/>
      <c r="O385" s="104"/>
      <c r="P385" s="104"/>
      <c r="Q385" s="104"/>
      <c r="R385" s="104"/>
      <c r="S385" s="100"/>
      <c r="T385" s="81"/>
      <c r="U385" s="143"/>
      <c r="V385" s="137"/>
      <c r="W385" s="135"/>
      <c r="X385" s="104"/>
      <c r="Y385" s="104"/>
      <c r="Z385" s="104"/>
      <c r="AA385" s="104"/>
      <c r="AB385" s="104"/>
      <c r="AC385" s="104"/>
      <c r="AD385" s="100"/>
      <c r="AE385" s="81"/>
      <c r="AF385" s="143"/>
      <c r="AG385" s="137"/>
    </row>
    <row r="386">
      <c r="A386" s="135"/>
      <c r="B386" s="104"/>
      <c r="C386" s="104"/>
      <c r="D386" s="104"/>
      <c r="E386" s="104"/>
      <c r="F386" s="104"/>
      <c r="G386" s="104"/>
      <c r="H386" s="100"/>
      <c r="I386" s="81"/>
      <c r="J386" s="143"/>
      <c r="K386" s="137"/>
      <c r="L386" s="135"/>
      <c r="M386" s="104"/>
      <c r="N386" s="104"/>
      <c r="O386" s="104"/>
      <c r="P386" s="104"/>
      <c r="Q386" s="104"/>
      <c r="R386" s="104"/>
      <c r="S386" s="100"/>
      <c r="T386" s="81"/>
      <c r="U386" s="143"/>
      <c r="V386" s="137"/>
      <c r="W386" s="135"/>
      <c r="X386" s="104"/>
      <c r="Y386" s="104"/>
      <c r="Z386" s="104"/>
      <c r="AA386" s="104"/>
      <c r="AB386" s="104"/>
      <c r="AC386" s="104"/>
      <c r="AD386" s="100"/>
      <c r="AE386" s="81"/>
      <c r="AF386" s="143"/>
      <c r="AG386" s="137"/>
    </row>
    <row r="387">
      <c r="A387" s="135"/>
      <c r="B387" s="104"/>
      <c r="C387" s="104"/>
      <c r="D387" s="104"/>
      <c r="E387" s="104"/>
      <c r="F387" s="104"/>
      <c r="G387" s="104"/>
      <c r="H387" s="100"/>
      <c r="I387" s="81"/>
      <c r="J387" s="143"/>
      <c r="K387" s="137"/>
      <c r="L387" s="135"/>
      <c r="M387" s="104"/>
      <c r="N387" s="104"/>
      <c r="O387" s="104"/>
      <c r="P387" s="104"/>
      <c r="Q387" s="104"/>
      <c r="R387" s="104"/>
      <c r="S387" s="100"/>
      <c r="T387" s="81"/>
      <c r="U387" s="143"/>
      <c r="V387" s="137"/>
      <c r="W387" s="135"/>
      <c r="X387" s="104"/>
      <c r="Y387" s="104"/>
      <c r="Z387" s="104"/>
      <c r="AA387" s="104"/>
      <c r="AB387" s="104"/>
      <c r="AC387" s="104"/>
      <c r="AD387" s="100"/>
      <c r="AE387" s="81"/>
      <c r="AF387" s="143"/>
      <c r="AG387" s="137"/>
    </row>
    <row r="388">
      <c r="A388" s="146"/>
      <c r="B388" s="146"/>
      <c r="C388" s="146"/>
      <c r="D388" s="146"/>
      <c r="E388" s="146"/>
      <c r="F388" s="146"/>
      <c r="G388" s="146"/>
      <c r="H388" s="146"/>
      <c r="I388" s="81"/>
      <c r="J388" s="143"/>
      <c r="K388" s="137"/>
      <c r="L388" s="146"/>
      <c r="M388" s="146"/>
      <c r="N388" s="146"/>
      <c r="O388" s="146"/>
      <c r="P388" s="146"/>
      <c r="Q388" s="146"/>
      <c r="R388" s="146"/>
      <c r="S388" s="146"/>
      <c r="T388" s="81"/>
      <c r="U388" s="143"/>
      <c r="V388" s="137"/>
      <c r="W388" s="146"/>
      <c r="X388" s="146"/>
      <c r="Y388" s="146"/>
      <c r="Z388" s="146"/>
      <c r="AA388" s="146"/>
      <c r="AB388" s="146"/>
      <c r="AC388" s="146"/>
      <c r="AD388" s="146"/>
      <c r="AE388" s="81"/>
      <c r="AF388" s="143"/>
      <c r="AG388" s="137"/>
    </row>
    <row r="389">
      <c r="A389" s="146"/>
      <c r="B389" s="146"/>
      <c r="C389" s="146"/>
      <c r="D389" s="146"/>
      <c r="E389" s="146"/>
      <c r="F389" s="146"/>
      <c r="G389" s="146"/>
      <c r="H389" s="146"/>
      <c r="I389" s="81"/>
      <c r="J389" s="143"/>
      <c r="K389" s="137"/>
      <c r="L389" s="146"/>
      <c r="M389" s="146"/>
      <c r="N389" s="146"/>
      <c r="O389" s="146"/>
      <c r="P389" s="146"/>
      <c r="Q389" s="146"/>
      <c r="R389" s="146"/>
      <c r="S389" s="146"/>
      <c r="T389" s="81"/>
      <c r="U389" s="143"/>
      <c r="V389" s="137"/>
      <c r="W389" s="146"/>
      <c r="X389" s="146"/>
      <c r="Y389" s="146"/>
      <c r="Z389" s="146"/>
      <c r="AA389" s="146"/>
      <c r="AB389" s="146"/>
      <c r="AC389" s="146"/>
      <c r="AD389" s="146"/>
      <c r="AE389" s="81"/>
      <c r="AF389" s="143"/>
      <c r="AG389" s="137"/>
    </row>
    <row r="390">
      <c r="I390" s="87"/>
      <c r="J390" s="88"/>
      <c r="K390" s="89"/>
      <c r="T390" s="90"/>
      <c r="U390" s="88"/>
      <c r="V390" s="89"/>
      <c r="AE390" s="90"/>
      <c r="AF390" s="88"/>
      <c r="AG390" s="89"/>
    </row>
    <row r="391">
      <c r="A391" s="97" t="s">
        <v>701</v>
      </c>
      <c r="B391" s="92"/>
      <c r="C391" s="2"/>
      <c r="D391" s="2"/>
      <c r="E391" s="3"/>
      <c r="F391" s="93" t="s">
        <v>702</v>
      </c>
      <c r="G391" s="98" t="str">
        <f>$G$4</f>
        <v/>
      </c>
      <c r="H391" s="3"/>
      <c r="I391" s="87"/>
      <c r="J391" s="95"/>
      <c r="K391" s="96"/>
      <c r="L391" s="97" t="s">
        <v>701</v>
      </c>
      <c r="M391" s="92"/>
      <c r="N391" s="2"/>
      <c r="O391" s="2"/>
      <c r="P391" s="3"/>
      <c r="Q391" s="93" t="s">
        <v>702</v>
      </c>
      <c r="R391" s="98" t="str">
        <f>$G$4</f>
        <v/>
      </c>
      <c r="S391" s="3"/>
      <c r="T391" s="87"/>
      <c r="U391" s="95"/>
      <c r="V391" s="96"/>
      <c r="W391" s="97" t="s">
        <v>701</v>
      </c>
      <c r="X391" s="92"/>
      <c r="Y391" s="2"/>
      <c r="Z391" s="2"/>
      <c r="AA391" s="3"/>
      <c r="AB391" s="93" t="s">
        <v>702</v>
      </c>
      <c r="AC391" s="98" t="str">
        <f>$G$4</f>
        <v/>
      </c>
      <c r="AD391" s="3"/>
      <c r="AE391" s="87"/>
      <c r="AF391" s="95"/>
      <c r="AG391" s="96"/>
    </row>
    <row r="392">
      <c r="A392" s="91" t="s">
        <v>703</v>
      </c>
      <c r="B392" s="99">
        <v>10.0</v>
      </c>
      <c r="C392" s="100"/>
      <c r="D392" s="101" t="s">
        <v>705</v>
      </c>
      <c r="E392" s="102"/>
      <c r="F392" s="103"/>
      <c r="G392" s="104"/>
      <c r="H392" s="100"/>
      <c r="I392" s="95"/>
      <c r="J392" s="95"/>
      <c r="K392" s="96"/>
      <c r="L392" s="91" t="s">
        <v>703</v>
      </c>
      <c r="M392" s="99"/>
      <c r="N392" s="100"/>
      <c r="O392" s="101" t="s">
        <v>705</v>
      </c>
      <c r="P392" s="102"/>
      <c r="Q392" s="103"/>
      <c r="R392" s="104"/>
      <c r="S392" s="100"/>
      <c r="T392" s="95"/>
      <c r="U392" s="95"/>
      <c r="V392" s="96"/>
      <c r="W392" s="91" t="s">
        <v>703</v>
      </c>
      <c r="X392" s="99"/>
      <c r="Y392" s="100"/>
      <c r="Z392" s="101" t="s">
        <v>705</v>
      </c>
      <c r="AA392" s="102"/>
      <c r="AB392" s="103"/>
      <c r="AC392" s="104"/>
      <c r="AD392" s="100"/>
      <c r="AE392" s="95"/>
      <c r="AF392" s="95"/>
      <c r="AG392" s="96"/>
    </row>
    <row r="393">
      <c r="A393" s="105" t="s">
        <v>707</v>
      </c>
      <c r="B393" s="106" t="s">
        <v>708</v>
      </c>
      <c r="C393" s="100"/>
      <c r="D393" s="107" t="s">
        <v>709</v>
      </c>
      <c r="E393" s="107" t="s">
        <v>710</v>
      </c>
      <c r="F393" s="108" t="s">
        <v>711</v>
      </c>
      <c r="G393" s="104"/>
      <c r="H393" s="100"/>
      <c r="I393" s="95" t="s">
        <v>712</v>
      </c>
      <c r="J393" s="95" t="s">
        <v>713</v>
      </c>
      <c r="K393" s="109"/>
      <c r="L393" s="105" t="s">
        <v>707</v>
      </c>
      <c r="M393" s="106" t="s">
        <v>708</v>
      </c>
      <c r="N393" s="100"/>
      <c r="O393" s="107" t="s">
        <v>709</v>
      </c>
      <c r="P393" s="107" t="s">
        <v>710</v>
      </c>
      <c r="Q393" s="108" t="s">
        <v>711</v>
      </c>
      <c r="R393" s="104"/>
      <c r="S393" s="100"/>
      <c r="T393" s="95" t="s">
        <v>712</v>
      </c>
      <c r="U393" s="95" t="s">
        <v>713</v>
      </c>
      <c r="V393" s="109"/>
      <c r="W393" s="105" t="s">
        <v>707</v>
      </c>
      <c r="X393" s="106" t="s">
        <v>708</v>
      </c>
      <c r="Y393" s="100"/>
      <c r="Z393" s="107" t="s">
        <v>709</v>
      </c>
      <c r="AA393" s="107" t="s">
        <v>710</v>
      </c>
      <c r="AB393" s="108" t="s">
        <v>711</v>
      </c>
      <c r="AC393" s="104"/>
      <c r="AD393" s="100"/>
      <c r="AE393" s="95" t="s">
        <v>712</v>
      </c>
      <c r="AF393" s="95" t="s">
        <v>713</v>
      </c>
      <c r="AG393" s="109"/>
    </row>
    <row r="394">
      <c r="A394" s="110">
        <f>VLOOKUP(B394,Base!$A$3:$F$994, 6, false)</f>
        <v>0</v>
      </c>
      <c r="B394" s="111" t="s">
        <v>6</v>
      </c>
      <c r="C394" s="3"/>
      <c r="D394" s="112"/>
      <c r="E394" s="110" t="str">
        <f>VLOOKUP(B394,Base!$A$3:$F$994, 2, false)</f>
        <v>.</v>
      </c>
      <c r="F394" s="92"/>
      <c r="G394" s="2"/>
      <c r="H394" s="3"/>
      <c r="I394" s="113">
        <f>VLOOKUP(B394,Base!$A$3:$F$994, 5, false)</f>
        <v>0</v>
      </c>
      <c r="J394" s="114">
        <f t="shared" ref="J394:J411" si="28">I394*D394</f>
        <v>0</v>
      </c>
      <c r="K394" s="115"/>
      <c r="L394" s="110">
        <f>VLOOKUP(M394,Base!$A$3:$F$994, 6, false)</f>
        <v>0</v>
      </c>
      <c r="M394" s="111" t="s">
        <v>6</v>
      </c>
      <c r="N394" s="3"/>
      <c r="O394" s="112"/>
      <c r="P394" s="110" t="str">
        <f>VLOOKUP(M394,Base!$A$3:$F$994, 2, false)</f>
        <v>.</v>
      </c>
      <c r="Q394" s="92"/>
      <c r="R394" s="2"/>
      <c r="S394" s="3"/>
      <c r="T394" s="113">
        <f>VLOOKUP(M394,Base!$A$3:$F$994, 5, false)</f>
        <v>0</v>
      </c>
      <c r="U394" s="114">
        <f t="shared" ref="U394:U411" si="29">T394*O394</f>
        <v>0</v>
      </c>
      <c r="V394" s="115"/>
      <c r="W394" s="110">
        <f>VLOOKUP(X394,Base!$A$3:$F$994, 6, false)</f>
        <v>0</v>
      </c>
      <c r="X394" s="111" t="s">
        <v>6</v>
      </c>
      <c r="Y394" s="3"/>
      <c r="Z394" s="112"/>
      <c r="AA394" s="110" t="str">
        <f>VLOOKUP(X394,Base!$A$3:$F$994, 2, false)</f>
        <v>.</v>
      </c>
      <c r="AB394" s="92"/>
      <c r="AC394" s="2"/>
      <c r="AD394" s="3"/>
      <c r="AE394" s="113">
        <f>VLOOKUP(X394,Base!$A$3:$F$994, 5, false)</f>
        <v>0</v>
      </c>
      <c r="AF394" s="114">
        <f t="shared" ref="AF394:AF411" si="30">AE394*Z394</f>
        <v>0</v>
      </c>
      <c r="AG394" s="115"/>
    </row>
    <row r="395">
      <c r="A395" s="110">
        <f>VLOOKUP(B395,Base!$A$3:$F$994, 6, false)</f>
        <v>0</v>
      </c>
      <c r="B395" s="111" t="s">
        <v>6</v>
      </c>
      <c r="C395" s="3"/>
      <c r="D395" s="112"/>
      <c r="E395" s="110" t="str">
        <f>VLOOKUP(B395,Base!$A$3:$F$994, 2, false)</f>
        <v>.</v>
      </c>
      <c r="F395" s="116"/>
      <c r="G395" s="2"/>
      <c r="H395" s="3"/>
      <c r="I395" s="113">
        <f>VLOOKUP(B395,Base!$A$3:$F$994, 5, false)</f>
        <v>0</v>
      </c>
      <c r="J395" s="114">
        <f t="shared" si="28"/>
        <v>0</v>
      </c>
      <c r="K395" s="115"/>
      <c r="L395" s="110">
        <f>VLOOKUP(M395,Base!$A$3:$F$994, 6, false)</f>
        <v>0</v>
      </c>
      <c r="M395" s="111" t="s">
        <v>6</v>
      </c>
      <c r="N395" s="3"/>
      <c r="O395" s="112"/>
      <c r="P395" s="110" t="str">
        <f>VLOOKUP(M395,Base!$A$3:$F$994, 2, false)</f>
        <v>.</v>
      </c>
      <c r="Q395" s="116"/>
      <c r="R395" s="2"/>
      <c r="S395" s="3"/>
      <c r="T395" s="113">
        <f>VLOOKUP(M395,Base!$A$3:$F$994, 5, false)</f>
        <v>0</v>
      </c>
      <c r="U395" s="114">
        <f t="shared" si="29"/>
        <v>0</v>
      </c>
      <c r="V395" s="115"/>
      <c r="W395" s="110">
        <f>VLOOKUP(X395,Base!$A$3:$F$994, 6, false)</f>
        <v>0</v>
      </c>
      <c r="X395" s="111" t="s">
        <v>6</v>
      </c>
      <c r="Y395" s="3"/>
      <c r="Z395" s="112"/>
      <c r="AA395" s="110" t="str">
        <f>VLOOKUP(X395,Base!$A$3:$F$994, 2, false)</f>
        <v>.</v>
      </c>
      <c r="AB395" s="116"/>
      <c r="AC395" s="2"/>
      <c r="AD395" s="3"/>
      <c r="AE395" s="113">
        <f>VLOOKUP(X395,Base!$A$3:$F$994, 5, false)</f>
        <v>0</v>
      </c>
      <c r="AF395" s="114">
        <f t="shared" si="30"/>
        <v>0</v>
      </c>
      <c r="AG395" s="115"/>
    </row>
    <row r="396">
      <c r="A396" s="110">
        <f>VLOOKUP(B396,Base!$A$3:$F$994, 6, false)</f>
        <v>0</v>
      </c>
      <c r="B396" s="111" t="s">
        <v>6</v>
      </c>
      <c r="C396" s="3"/>
      <c r="D396" s="112"/>
      <c r="E396" s="110" t="str">
        <f>VLOOKUP(B396,Base!$A$3:$F$994, 2, false)</f>
        <v>.</v>
      </c>
      <c r="F396" s="116"/>
      <c r="G396" s="2"/>
      <c r="H396" s="3"/>
      <c r="I396" s="113">
        <f>VLOOKUP(B396,Base!$A$3:$F$994, 5, false)</f>
        <v>0</v>
      </c>
      <c r="J396" s="114">
        <f t="shared" si="28"/>
        <v>0</v>
      </c>
      <c r="K396" s="115"/>
      <c r="L396" s="110">
        <f>VLOOKUP(M396,Base!$A$3:$F$994, 6, false)</f>
        <v>0</v>
      </c>
      <c r="M396" s="111" t="s">
        <v>6</v>
      </c>
      <c r="N396" s="3"/>
      <c r="O396" s="112"/>
      <c r="P396" s="110" t="str">
        <f>VLOOKUP(M396,Base!$A$3:$F$994, 2, false)</f>
        <v>.</v>
      </c>
      <c r="Q396" s="116"/>
      <c r="R396" s="2"/>
      <c r="S396" s="3"/>
      <c r="T396" s="113">
        <f>VLOOKUP(M396,Base!$A$3:$F$994, 5, false)</f>
        <v>0</v>
      </c>
      <c r="U396" s="114">
        <f t="shared" si="29"/>
        <v>0</v>
      </c>
      <c r="V396" s="115"/>
      <c r="W396" s="110">
        <f>VLOOKUP(X396,Base!$A$3:$F$994, 6, false)</f>
        <v>0</v>
      </c>
      <c r="X396" s="111" t="s">
        <v>6</v>
      </c>
      <c r="Y396" s="3"/>
      <c r="Z396" s="112"/>
      <c r="AA396" s="110" t="str">
        <f>VLOOKUP(X396,Base!$A$3:$F$994, 2, false)</f>
        <v>.</v>
      </c>
      <c r="AB396" s="116"/>
      <c r="AC396" s="2"/>
      <c r="AD396" s="3"/>
      <c r="AE396" s="113">
        <f>VLOOKUP(X396,Base!$A$3:$F$994, 5, false)</f>
        <v>0</v>
      </c>
      <c r="AF396" s="114">
        <f t="shared" si="30"/>
        <v>0</v>
      </c>
      <c r="AG396" s="115"/>
    </row>
    <row r="397">
      <c r="A397" s="110">
        <f>VLOOKUP(B397,Base!$A$3:$F$994, 6, false)</f>
        <v>0</v>
      </c>
      <c r="B397" s="111" t="s">
        <v>6</v>
      </c>
      <c r="C397" s="3"/>
      <c r="D397" s="112"/>
      <c r="E397" s="110" t="str">
        <f>VLOOKUP(B397,Base!$A$3:$F$994, 2, false)</f>
        <v>.</v>
      </c>
      <c r="F397" s="116"/>
      <c r="G397" s="2"/>
      <c r="H397" s="3"/>
      <c r="I397" s="113">
        <f>VLOOKUP(B397,Base!$A$3:$F$994, 5, false)</f>
        <v>0</v>
      </c>
      <c r="J397" s="114">
        <f t="shared" si="28"/>
        <v>0</v>
      </c>
      <c r="K397" s="115"/>
      <c r="L397" s="110">
        <f>VLOOKUP(M397,Base!$A$3:$F$994, 6, false)</f>
        <v>0</v>
      </c>
      <c r="M397" s="111" t="s">
        <v>6</v>
      </c>
      <c r="N397" s="3"/>
      <c r="O397" s="112"/>
      <c r="P397" s="110" t="str">
        <f>VLOOKUP(M397,Base!$A$3:$F$994, 2, false)</f>
        <v>.</v>
      </c>
      <c r="Q397" s="116"/>
      <c r="R397" s="2"/>
      <c r="S397" s="3"/>
      <c r="T397" s="113">
        <f>VLOOKUP(M397,Base!$A$3:$F$994, 5, false)</f>
        <v>0</v>
      </c>
      <c r="U397" s="114">
        <f t="shared" si="29"/>
        <v>0</v>
      </c>
      <c r="V397" s="115"/>
      <c r="W397" s="110">
        <f>VLOOKUP(X397,Base!$A$3:$F$994, 6, false)</f>
        <v>0</v>
      </c>
      <c r="X397" s="111" t="s">
        <v>6</v>
      </c>
      <c r="Y397" s="3"/>
      <c r="Z397" s="112"/>
      <c r="AA397" s="110" t="str">
        <f>VLOOKUP(X397,Base!$A$3:$F$994, 2, false)</f>
        <v>.</v>
      </c>
      <c r="AB397" s="116"/>
      <c r="AC397" s="2"/>
      <c r="AD397" s="3"/>
      <c r="AE397" s="113">
        <f>VLOOKUP(X397,Base!$A$3:$F$994, 5, false)</f>
        <v>0</v>
      </c>
      <c r="AF397" s="114">
        <f t="shared" si="30"/>
        <v>0</v>
      </c>
      <c r="AG397" s="115"/>
    </row>
    <row r="398">
      <c r="A398" s="110">
        <f>VLOOKUP(B398,Base!$A$3:$F$994, 6, false)</f>
        <v>0</v>
      </c>
      <c r="B398" s="111" t="s">
        <v>6</v>
      </c>
      <c r="C398" s="3"/>
      <c r="D398" s="112"/>
      <c r="E398" s="110" t="str">
        <f>VLOOKUP(B398,Base!$A$3:$F$994, 2, false)</f>
        <v>.</v>
      </c>
      <c r="F398" s="92"/>
      <c r="G398" s="2"/>
      <c r="H398" s="3"/>
      <c r="I398" s="113">
        <f>VLOOKUP(B398,Base!$A$3:$F$994, 5, false)</f>
        <v>0</v>
      </c>
      <c r="J398" s="114">
        <f t="shared" si="28"/>
        <v>0</v>
      </c>
      <c r="K398" s="115"/>
      <c r="L398" s="110">
        <f>VLOOKUP(M398,Base!$A$3:$F$994, 6, false)</f>
        <v>0</v>
      </c>
      <c r="M398" s="111" t="s">
        <v>6</v>
      </c>
      <c r="N398" s="3"/>
      <c r="O398" s="112"/>
      <c r="P398" s="110" t="str">
        <f>VLOOKUP(M398,Base!$A$3:$F$994, 2, false)</f>
        <v>.</v>
      </c>
      <c r="Q398" s="92"/>
      <c r="R398" s="2"/>
      <c r="S398" s="3"/>
      <c r="T398" s="113">
        <f>VLOOKUP(M398,Base!$A$3:$F$994, 5, false)</f>
        <v>0</v>
      </c>
      <c r="U398" s="114">
        <f t="shared" si="29"/>
        <v>0</v>
      </c>
      <c r="V398" s="115"/>
      <c r="W398" s="110">
        <f>VLOOKUP(X398,Base!$A$3:$F$994, 6, false)</f>
        <v>0</v>
      </c>
      <c r="X398" s="111" t="s">
        <v>6</v>
      </c>
      <c r="Y398" s="3"/>
      <c r="Z398" s="112"/>
      <c r="AA398" s="110" t="str">
        <f>VLOOKUP(X398,Base!$A$3:$F$994, 2, false)</f>
        <v>.</v>
      </c>
      <c r="AB398" s="92"/>
      <c r="AC398" s="2"/>
      <c r="AD398" s="3"/>
      <c r="AE398" s="113">
        <f>VLOOKUP(X398,Base!$A$3:$F$994, 5, false)</f>
        <v>0</v>
      </c>
      <c r="AF398" s="114">
        <f t="shared" si="30"/>
        <v>0</v>
      </c>
      <c r="AG398" s="115"/>
    </row>
    <row r="399">
      <c r="A399" s="110">
        <f>VLOOKUP(B399,Base!$A$3:$F$994, 6, false)</f>
        <v>0</v>
      </c>
      <c r="B399" s="111" t="s">
        <v>6</v>
      </c>
      <c r="C399" s="3"/>
      <c r="D399" s="112"/>
      <c r="E399" s="110" t="str">
        <f>VLOOKUP(B399,Base!$A$3:$F$994, 2, false)</f>
        <v>.</v>
      </c>
      <c r="F399" s="92"/>
      <c r="G399" s="2"/>
      <c r="H399" s="3"/>
      <c r="I399" s="113">
        <f>VLOOKUP(B399,Base!$A$3:$F$994, 5, false)</f>
        <v>0</v>
      </c>
      <c r="J399" s="114">
        <f t="shared" si="28"/>
        <v>0</v>
      </c>
      <c r="K399" s="115"/>
      <c r="L399" s="110">
        <f>VLOOKUP(M399,Base!$A$3:$F$994, 6, false)</f>
        <v>0</v>
      </c>
      <c r="M399" s="111" t="s">
        <v>6</v>
      </c>
      <c r="N399" s="3"/>
      <c r="O399" s="112"/>
      <c r="P399" s="110" t="str">
        <f>VLOOKUP(M399,Base!$A$3:$F$994, 2, false)</f>
        <v>.</v>
      </c>
      <c r="Q399" s="92"/>
      <c r="R399" s="2"/>
      <c r="S399" s="3"/>
      <c r="T399" s="113">
        <f>VLOOKUP(M399,Base!$A$3:$F$994, 5, false)</f>
        <v>0</v>
      </c>
      <c r="U399" s="114">
        <f t="shared" si="29"/>
        <v>0</v>
      </c>
      <c r="V399" s="115"/>
      <c r="W399" s="110">
        <f>VLOOKUP(X399,Base!$A$3:$F$994, 6, false)</f>
        <v>0</v>
      </c>
      <c r="X399" s="111" t="s">
        <v>6</v>
      </c>
      <c r="Y399" s="3"/>
      <c r="Z399" s="112"/>
      <c r="AA399" s="110" t="str">
        <f>VLOOKUP(X399,Base!$A$3:$F$994, 2, false)</f>
        <v>.</v>
      </c>
      <c r="AB399" s="92"/>
      <c r="AC399" s="2"/>
      <c r="AD399" s="3"/>
      <c r="AE399" s="113">
        <f>VLOOKUP(X399,Base!$A$3:$F$994, 5, false)</f>
        <v>0</v>
      </c>
      <c r="AF399" s="114">
        <f t="shared" si="30"/>
        <v>0</v>
      </c>
      <c r="AG399" s="115"/>
    </row>
    <row r="400">
      <c r="A400" s="110">
        <f>VLOOKUP(B400,Base!$A$3:$F$994, 6, false)</f>
        <v>0</v>
      </c>
      <c r="B400" s="111" t="s">
        <v>6</v>
      </c>
      <c r="C400" s="3"/>
      <c r="D400" s="112"/>
      <c r="E400" s="110" t="str">
        <f>VLOOKUP(B400,Base!$A$3:$F$994, 2, false)</f>
        <v>.</v>
      </c>
      <c r="F400" s="116"/>
      <c r="G400" s="2"/>
      <c r="H400" s="3"/>
      <c r="I400" s="113">
        <f>VLOOKUP(B400,Base!$A$3:$F$994, 5, false)</f>
        <v>0</v>
      </c>
      <c r="J400" s="114">
        <f t="shared" si="28"/>
        <v>0</v>
      </c>
      <c r="K400" s="115"/>
      <c r="L400" s="110">
        <f>VLOOKUP(M400,Base!$A$3:$F$994, 6, false)</f>
        <v>0</v>
      </c>
      <c r="M400" s="111" t="s">
        <v>6</v>
      </c>
      <c r="N400" s="3"/>
      <c r="O400" s="112"/>
      <c r="P400" s="110" t="str">
        <f>VLOOKUP(M400,Base!$A$3:$F$994, 2, false)</f>
        <v>.</v>
      </c>
      <c r="Q400" s="116"/>
      <c r="R400" s="2"/>
      <c r="S400" s="3"/>
      <c r="T400" s="113">
        <f>VLOOKUP(M400,Base!$A$3:$F$994, 5, false)</f>
        <v>0</v>
      </c>
      <c r="U400" s="114">
        <f t="shared" si="29"/>
        <v>0</v>
      </c>
      <c r="V400" s="115"/>
      <c r="W400" s="110">
        <f>VLOOKUP(X400,Base!$A$3:$F$994, 6, false)</f>
        <v>0</v>
      </c>
      <c r="X400" s="111" t="s">
        <v>6</v>
      </c>
      <c r="Y400" s="3"/>
      <c r="Z400" s="112"/>
      <c r="AA400" s="110" t="str">
        <f>VLOOKUP(X400,Base!$A$3:$F$994, 2, false)</f>
        <v>.</v>
      </c>
      <c r="AB400" s="116"/>
      <c r="AC400" s="2"/>
      <c r="AD400" s="3"/>
      <c r="AE400" s="113">
        <f>VLOOKUP(X400,Base!$A$3:$F$994, 5, false)</f>
        <v>0</v>
      </c>
      <c r="AF400" s="114">
        <f t="shared" si="30"/>
        <v>0</v>
      </c>
      <c r="AG400" s="115"/>
    </row>
    <row r="401">
      <c r="A401" s="110">
        <f>VLOOKUP(B401,Base!$A$3:$F$994, 6, false)</f>
        <v>0</v>
      </c>
      <c r="B401" s="111" t="s">
        <v>6</v>
      </c>
      <c r="C401" s="3"/>
      <c r="D401" s="112"/>
      <c r="E401" s="110" t="str">
        <f>VLOOKUP(B401,Base!$A$3:$F$994, 2, false)</f>
        <v>.</v>
      </c>
      <c r="F401" s="117"/>
      <c r="G401" s="2"/>
      <c r="H401" s="3"/>
      <c r="I401" s="113">
        <f>VLOOKUP(B401,Base!$A$3:$F$994, 5, false)</f>
        <v>0</v>
      </c>
      <c r="J401" s="114">
        <f t="shared" si="28"/>
        <v>0</v>
      </c>
      <c r="K401" s="115"/>
      <c r="L401" s="110">
        <f>VLOOKUP(M401,Base!$A$3:$F$994, 6, false)</f>
        <v>0</v>
      </c>
      <c r="M401" s="111" t="s">
        <v>6</v>
      </c>
      <c r="N401" s="3"/>
      <c r="O401" s="112"/>
      <c r="P401" s="110" t="str">
        <f>VLOOKUP(M401,Base!$A$3:$F$994, 2, false)</f>
        <v>.</v>
      </c>
      <c r="Q401" s="117"/>
      <c r="R401" s="2"/>
      <c r="S401" s="3"/>
      <c r="T401" s="113">
        <f>VLOOKUP(M401,Base!$A$3:$F$994, 5, false)</f>
        <v>0</v>
      </c>
      <c r="U401" s="114">
        <f t="shared" si="29"/>
        <v>0</v>
      </c>
      <c r="V401" s="115"/>
      <c r="W401" s="110">
        <f>VLOOKUP(X401,Base!$A$3:$F$994, 6, false)</f>
        <v>0</v>
      </c>
      <c r="X401" s="111" t="s">
        <v>6</v>
      </c>
      <c r="Y401" s="3"/>
      <c r="Z401" s="112"/>
      <c r="AA401" s="110" t="str">
        <f>VLOOKUP(X401,Base!$A$3:$F$994, 2, false)</f>
        <v>.</v>
      </c>
      <c r="AB401" s="117"/>
      <c r="AC401" s="2"/>
      <c r="AD401" s="3"/>
      <c r="AE401" s="113">
        <f>VLOOKUP(X401,Base!$A$3:$F$994, 5, false)</f>
        <v>0</v>
      </c>
      <c r="AF401" s="114">
        <f t="shared" si="30"/>
        <v>0</v>
      </c>
      <c r="AG401" s="115"/>
    </row>
    <row r="402">
      <c r="A402" s="110">
        <f>VLOOKUP(B402,Base!$A$3:$F$994, 6, false)</f>
        <v>0</v>
      </c>
      <c r="B402" s="111" t="s">
        <v>6</v>
      </c>
      <c r="C402" s="3"/>
      <c r="D402" s="118"/>
      <c r="E402" s="110" t="str">
        <f>VLOOKUP(B402,Base!$A$3:$F$994, 2, false)</f>
        <v>.</v>
      </c>
      <c r="F402" s="117"/>
      <c r="G402" s="2"/>
      <c r="H402" s="3"/>
      <c r="I402" s="113">
        <f>VLOOKUP(B402,Base!$A$3:$F$994, 5, false)</f>
        <v>0</v>
      </c>
      <c r="J402" s="114">
        <f t="shared" si="28"/>
        <v>0</v>
      </c>
      <c r="K402" s="115"/>
      <c r="L402" s="110">
        <f>VLOOKUP(M402,Base!$A$3:$F$994, 6, false)</f>
        <v>0</v>
      </c>
      <c r="M402" s="111" t="s">
        <v>6</v>
      </c>
      <c r="N402" s="3"/>
      <c r="O402" s="118"/>
      <c r="P402" s="110" t="str">
        <f>VLOOKUP(M402,Base!$A$3:$F$994, 2, false)</f>
        <v>.</v>
      </c>
      <c r="Q402" s="117"/>
      <c r="R402" s="2"/>
      <c r="S402" s="3"/>
      <c r="T402" s="113">
        <f>VLOOKUP(M402,Base!$A$3:$F$994, 5, false)</f>
        <v>0</v>
      </c>
      <c r="U402" s="114">
        <f t="shared" si="29"/>
        <v>0</v>
      </c>
      <c r="V402" s="115"/>
      <c r="W402" s="110">
        <f>VLOOKUP(X402,Base!$A$3:$F$994, 6, false)</f>
        <v>0</v>
      </c>
      <c r="X402" s="111" t="s">
        <v>6</v>
      </c>
      <c r="Y402" s="3"/>
      <c r="Z402" s="118"/>
      <c r="AA402" s="110" t="str">
        <f>VLOOKUP(X402,Base!$A$3:$F$994, 2, false)</f>
        <v>.</v>
      </c>
      <c r="AB402" s="117"/>
      <c r="AC402" s="2"/>
      <c r="AD402" s="3"/>
      <c r="AE402" s="113">
        <f>VLOOKUP(X402,Base!$A$3:$F$994, 5, false)</f>
        <v>0</v>
      </c>
      <c r="AF402" s="114">
        <f t="shared" si="30"/>
        <v>0</v>
      </c>
      <c r="AG402" s="115"/>
    </row>
    <row r="403">
      <c r="A403" s="110">
        <f>VLOOKUP(B403,Base!$A$3:$F$994, 6, false)</f>
        <v>0</v>
      </c>
      <c r="B403" s="111" t="s">
        <v>6</v>
      </c>
      <c r="C403" s="3"/>
      <c r="D403" s="112"/>
      <c r="E403" s="110" t="str">
        <f>VLOOKUP(B403,Base!$A$3:$F$994, 2, false)</f>
        <v>.</v>
      </c>
      <c r="F403" s="117"/>
      <c r="G403" s="2"/>
      <c r="H403" s="3"/>
      <c r="I403" s="113">
        <f>VLOOKUP(B403,Base!$A$3:$F$994, 5, false)</f>
        <v>0</v>
      </c>
      <c r="J403" s="114">
        <f t="shared" si="28"/>
        <v>0</v>
      </c>
      <c r="K403" s="115"/>
      <c r="L403" s="110">
        <f>VLOOKUP(M403,Base!$A$3:$F$994, 6, false)</f>
        <v>0</v>
      </c>
      <c r="M403" s="111" t="s">
        <v>6</v>
      </c>
      <c r="N403" s="3"/>
      <c r="O403" s="112"/>
      <c r="P403" s="110" t="str">
        <f>VLOOKUP(M403,Base!$A$3:$F$994, 2, false)</f>
        <v>.</v>
      </c>
      <c r="Q403" s="117"/>
      <c r="R403" s="2"/>
      <c r="S403" s="3"/>
      <c r="T403" s="113">
        <f>VLOOKUP(M403,Base!$A$3:$F$994, 5, false)</f>
        <v>0</v>
      </c>
      <c r="U403" s="114">
        <f t="shared" si="29"/>
        <v>0</v>
      </c>
      <c r="V403" s="115"/>
      <c r="W403" s="110">
        <f>VLOOKUP(X403,Base!$A$3:$F$994, 6, false)</f>
        <v>0</v>
      </c>
      <c r="X403" s="111" t="s">
        <v>6</v>
      </c>
      <c r="Y403" s="3"/>
      <c r="Z403" s="112"/>
      <c r="AA403" s="110" t="str">
        <f>VLOOKUP(X403,Base!$A$3:$F$994, 2, false)</f>
        <v>.</v>
      </c>
      <c r="AB403" s="117"/>
      <c r="AC403" s="2"/>
      <c r="AD403" s="3"/>
      <c r="AE403" s="113">
        <f>VLOOKUP(X403,Base!$A$3:$F$994, 5, false)</f>
        <v>0</v>
      </c>
      <c r="AF403" s="114">
        <f t="shared" si="30"/>
        <v>0</v>
      </c>
      <c r="AG403" s="115"/>
    </row>
    <row r="404">
      <c r="A404" s="110">
        <f>VLOOKUP(B404,Base!$A$3:$F$994, 6, false)</f>
        <v>0</v>
      </c>
      <c r="B404" s="111" t="s">
        <v>6</v>
      </c>
      <c r="C404" s="3"/>
      <c r="D404" s="118"/>
      <c r="E404" s="110" t="str">
        <f>VLOOKUP(B404,Base!$A$3:$F$994, 2, false)</f>
        <v>.</v>
      </c>
      <c r="F404" s="106" t="s">
        <v>714</v>
      </c>
      <c r="G404" s="104"/>
      <c r="H404" s="100"/>
      <c r="I404" s="113">
        <f>VLOOKUP(B404,Base!$A$3:$F$994, 5, false)</f>
        <v>0</v>
      </c>
      <c r="J404" s="114">
        <f t="shared" si="28"/>
        <v>0</v>
      </c>
      <c r="K404" s="115"/>
      <c r="L404" s="110">
        <f>VLOOKUP(M404,Base!$A$3:$F$994, 6, false)</f>
        <v>0</v>
      </c>
      <c r="M404" s="111" t="s">
        <v>6</v>
      </c>
      <c r="N404" s="3"/>
      <c r="O404" s="118"/>
      <c r="P404" s="110" t="str">
        <f>VLOOKUP(M404,Base!$A$3:$F$994, 2, false)</f>
        <v>.</v>
      </c>
      <c r="Q404" s="106" t="s">
        <v>714</v>
      </c>
      <c r="R404" s="104"/>
      <c r="S404" s="100"/>
      <c r="T404" s="113">
        <f>VLOOKUP(M404,Base!$A$3:$F$994, 5, false)</f>
        <v>0</v>
      </c>
      <c r="U404" s="114">
        <f t="shared" si="29"/>
        <v>0</v>
      </c>
      <c r="V404" s="115"/>
      <c r="W404" s="110">
        <f>VLOOKUP(X404,Base!$A$3:$F$994, 6, false)</f>
        <v>0</v>
      </c>
      <c r="X404" s="111" t="s">
        <v>6</v>
      </c>
      <c r="Y404" s="3"/>
      <c r="Z404" s="118"/>
      <c r="AA404" s="110" t="str">
        <f>VLOOKUP(X404,Base!$A$3:$F$994, 2, false)</f>
        <v>.</v>
      </c>
      <c r="AB404" s="106" t="s">
        <v>714</v>
      </c>
      <c r="AC404" s="104"/>
      <c r="AD404" s="100"/>
      <c r="AE404" s="113">
        <f>VLOOKUP(X404,Base!$A$3:$F$994, 5, false)</f>
        <v>0</v>
      </c>
      <c r="AF404" s="114">
        <f t="shared" si="30"/>
        <v>0</v>
      </c>
      <c r="AG404" s="115"/>
    </row>
    <row r="405">
      <c r="A405" s="110">
        <f>VLOOKUP(B405,Base!$A$3:$F$994, 6, false)</f>
        <v>0</v>
      </c>
      <c r="B405" s="111" t="s">
        <v>6</v>
      </c>
      <c r="C405" s="3"/>
      <c r="D405" s="49"/>
      <c r="E405" s="110" t="str">
        <f>VLOOKUP(B405,Base!$A$3:$F$994, 2, false)</f>
        <v>.</v>
      </c>
      <c r="F405" s="119"/>
      <c r="G405" s="104"/>
      <c r="H405" s="100"/>
      <c r="I405" s="113">
        <f>VLOOKUP(B405,Base!$A$3:$F$994, 5, false)</f>
        <v>0</v>
      </c>
      <c r="J405" s="114">
        <f t="shared" si="28"/>
        <v>0</v>
      </c>
      <c r="K405" s="115"/>
      <c r="L405" s="110">
        <f>VLOOKUP(M405,Base!$A$3:$F$994, 6, false)</f>
        <v>0</v>
      </c>
      <c r="M405" s="111" t="s">
        <v>6</v>
      </c>
      <c r="N405" s="3"/>
      <c r="O405" s="49"/>
      <c r="P405" s="110" t="str">
        <f>VLOOKUP(M405,Base!$A$3:$F$994, 2, false)</f>
        <v>.</v>
      </c>
      <c r="Q405" s="119"/>
      <c r="R405" s="104"/>
      <c r="S405" s="100"/>
      <c r="T405" s="113">
        <f>VLOOKUP(M405,Base!$A$3:$F$994, 5, false)</f>
        <v>0</v>
      </c>
      <c r="U405" s="114">
        <f t="shared" si="29"/>
        <v>0</v>
      </c>
      <c r="V405" s="115"/>
      <c r="W405" s="110">
        <f>VLOOKUP(X405,Base!$A$3:$F$994, 6, false)</f>
        <v>0</v>
      </c>
      <c r="X405" s="111" t="s">
        <v>6</v>
      </c>
      <c r="Y405" s="3"/>
      <c r="Z405" s="49"/>
      <c r="AA405" s="110" t="str">
        <f>VLOOKUP(X405,Base!$A$3:$F$994, 2, false)</f>
        <v>.</v>
      </c>
      <c r="AB405" s="119"/>
      <c r="AC405" s="104"/>
      <c r="AD405" s="100"/>
      <c r="AE405" s="113">
        <f>VLOOKUP(X405,Base!$A$3:$F$994, 5, false)</f>
        <v>0</v>
      </c>
      <c r="AF405" s="114">
        <f t="shared" si="30"/>
        <v>0</v>
      </c>
      <c r="AG405" s="115"/>
    </row>
    <row r="406">
      <c r="A406" s="110">
        <f>VLOOKUP(B406,Base!$A$3:$F$994, 6, false)</f>
        <v>0</v>
      </c>
      <c r="B406" s="111" t="s">
        <v>6</v>
      </c>
      <c r="C406" s="3"/>
      <c r="D406" s="49"/>
      <c r="E406" s="110" t="str">
        <f>VLOOKUP(B406,Base!$A$3:$F$994, 2, false)</f>
        <v>.</v>
      </c>
      <c r="F406" s="119"/>
      <c r="G406" s="104"/>
      <c r="H406" s="100"/>
      <c r="I406" s="113">
        <f>VLOOKUP(B406,Base!$A$3:$F$994, 5, false)</f>
        <v>0</v>
      </c>
      <c r="J406" s="114">
        <f t="shared" si="28"/>
        <v>0</v>
      </c>
      <c r="K406" s="115"/>
      <c r="L406" s="110">
        <f>VLOOKUP(M406,Base!$A$3:$F$994, 6, false)</f>
        <v>0</v>
      </c>
      <c r="M406" s="111" t="s">
        <v>6</v>
      </c>
      <c r="N406" s="3"/>
      <c r="O406" s="49"/>
      <c r="P406" s="110" t="str">
        <f>VLOOKUP(M406,Base!$A$3:$F$994, 2, false)</f>
        <v>.</v>
      </c>
      <c r="Q406" s="119"/>
      <c r="R406" s="104"/>
      <c r="S406" s="100"/>
      <c r="T406" s="113">
        <f>VLOOKUP(M406,Base!$A$3:$F$994, 5, false)</f>
        <v>0</v>
      </c>
      <c r="U406" s="114">
        <f t="shared" si="29"/>
        <v>0</v>
      </c>
      <c r="V406" s="115"/>
      <c r="W406" s="110">
        <f>VLOOKUP(X406,Base!$A$3:$F$994, 6, false)</f>
        <v>0</v>
      </c>
      <c r="X406" s="111" t="s">
        <v>6</v>
      </c>
      <c r="Y406" s="3"/>
      <c r="Z406" s="49"/>
      <c r="AA406" s="110" t="str">
        <f>VLOOKUP(X406,Base!$A$3:$F$994, 2, false)</f>
        <v>.</v>
      </c>
      <c r="AB406" s="119"/>
      <c r="AC406" s="104"/>
      <c r="AD406" s="100"/>
      <c r="AE406" s="113">
        <f>VLOOKUP(X406,Base!$A$3:$F$994, 5, false)</f>
        <v>0</v>
      </c>
      <c r="AF406" s="114">
        <f t="shared" si="30"/>
        <v>0</v>
      </c>
      <c r="AG406" s="115"/>
    </row>
    <row r="407">
      <c r="A407" s="110">
        <f>VLOOKUP(B407,Base!$A$3:$F$994, 6, false)</f>
        <v>0</v>
      </c>
      <c r="B407" s="111" t="s">
        <v>6</v>
      </c>
      <c r="C407" s="3"/>
      <c r="D407" s="120"/>
      <c r="E407" s="110" t="str">
        <f>VLOOKUP(B407,Base!$A$3:$F$994, 2, false)</f>
        <v>.</v>
      </c>
      <c r="F407" s="119"/>
      <c r="G407" s="104"/>
      <c r="H407" s="100"/>
      <c r="I407" s="113">
        <f>VLOOKUP(B407,Base!$A$3:$F$994, 5, false)</f>
        <v>0</v>
      </c>
      <c r="J407" s="114">
        <f t="shared" si="28"/>
        <v>0</v>
      </c>
      <c r="K407" s="115"/>
      <c r="L407" s="110">
        <f>VLOOKUP(M407,Base!$A$3:$F$994, 6, false)</f>
        <v>0</v>
      </c>
      <c r="M407" s="111" t="s">
        <v>6</v>
      </c>
      <c r="N407" s="3"/>
      <c r="O407" s="120"/>
      <c r="P407" s="110" t="str">
        <f>VLOOKUP(M407,Base!$A$3:$F$994, 2, false)</f>
        <v>.</v>
      </c>
      <c r="Q407" s="119"/>
      <c r="R407" s="104"/>
      <c r="S407" s="100"/>
      <c r="T407" s="113">
        <f>VLOOKUP(M407,Base!$A$3:$F$994, 5, false)</f>
        <v>0</v>
      </c>
      <c r="U407" s="114">
        <f t="shared" si="29"/>
        <v>0</v>
      </c>
      <c r="V407" s="115"/>
      <c r="W407" s="110">
        <f>VLOOKUP(X407,Base!$A$3:$F$994, 6, false)</f>
        <v>0</v>
      </c>
      <c r="X407" s="111" t="s">
        <v>6</v>
      </c>
      <c r="Y407" s="3"/>
      <c r="Z407" s="120"/>
      <c r="AA407" s="110" t="str">
        <f>VLOOKUP(X407,Base!$A$3:$F$994, 2, false)</f>
        <v>.</v>
      </c>
      <c r="AB407" s="119"/>
      <c r="AC407" s="104"/>
      <c r="AD407" s="100"/>
      <c r="AE407" s="113">
        <f>VLOOKUP(X407,Base!$A$3:$F$994, 5, false)</f>
        <v>0</v>
      </c>
      <c r="AF407" s="114">
        <f t="shared" si="30"/>
        <v>0</v>
      </c>
      <c r="AG407" s="115"/>
    </row>
    <row r="408">
      <c r="A408" s="110">
        <f>VLOOKUP(B408,Base!$A$3:$F$994, 6, false)</f>
        <v>0</v>
      </c>
      <c r="B408" s="111" t="s">
        <v>6</v>
      </c>
      <c r="C408" s="3"/>
      <c r="D408" s="120"/>
      <c r="E408" s="110" t="str">
        <f>VLOOKUP(B408,Base!$A$3:$F$994, 2, false)</f>
        <v>.</v>
      </c>
      <c r="F408" s="119"/>
      <c r="G408" s="104"/>
      <c r="H408" s="100"/>
      <c r="I408" s="113">
        <f>VLOOKUP(B408,Base!$A$3:$F$994, 5, false)</f>
        <v>0</v>
      </c>
      <c r="J408" s="114">
        <f t="shared" si="28"/>
        <v>0</v>
      </c>
      <c r="K408" s="115"/>
      <c r="L408" s="110">
        <f>VLOOKUP(M408,Base!$A$3:$F$994, 6, false)</f>
        <v>0</v>
      </c>
      <c r="M408" s="111" t="s">
        <v>6</v>
      </c>
      <c r="N408" s="3"/>
      <c r="O408" s="121"/>
      <c r="P408" s="110" t="str">
        <f>VLOOKUP(M408,Base!$A$3:$F$994, 2, false)</f>
        <v>.</v>
      </c>
      <c r="Q408" s="119"/>
      <c r="R408" s="104"/>
      <c r="S408" s="100"/>
      <c r="T408" s="113">
        <f>VLOOKUP(M408,Base!$A$3:$F$994, 5, false)</f>
        <v>0</v>
      </c>
      <c r="U408" s="114">
        <f t="shared" si="29"/>
        <v>0</v>
      </c>
      <c r="V408" s="115"/>
      <c r="W408" s="110">
        <f>VLOOKUP(X408,Base!$A$3:$F$994, 6, false)</f>
        <v>0</v>
      </c>
      <c r="X408" s="111" t="s">
        <v>6</v>
      </c>
      <c r="Y408" s="3"/>
      <c r="Z408" s="120"/>
      <c r="AA408" s="110" t="str">
        <f>VLOOKUP(X408,Base!$A$3:$F$994, 2, false)</f>
        <v>.</v>
      </c>
      <c r="AB408" s="119"/>
      <c r="AC408" s="104"/>
      <c r="AD408" s="100"/>
      <c r="AE408" s="113">
        <f>VLOOKUP(X408,Base!$A$3:$F$994, 5, false)</f>
        <v>0</v>
      </c>
      <c r="AF408" s="114">
        <f t="shared" si="30"/>
        <v>0</v>
      </c>
      <c r="AG408" s="115"/>
    </row>
    <row r="409">
      <c r="A409" s="110">
        <f>VLOOKUP(B409,Base!$A$3:$F$994, 6, false)</f>
        <v>0</v>
      </c>
      <c r="B409" s="111" t="s">
        <v>6</v>
      </c>
      <c r="C409" s="3"/>
      <c r="D409" s="121"/>
      <c r="E409" s="110" t="str">
        <f>VLOOKUP(B409,Base!$A$3:$F$994, 2, false)</f>
        <v>.</v>
      </c>
      <c r="F409" s="119"/>
      <c r="G409" s="104"/>
      <c r="H409" s="100"/>
      <c r="I409" s="113">
        <f>VLOOKUP(B409,Base!$A$3:$F$994, 5, false)</f>
        <v>0</v>
      </c>
      <c r="J409" s="114">
        <f t="shared" si="28"/>
        <v>0</v>
      </c>
      <c r="K409" s="115"/>
      <c r="L409" s="110">
        <f>VLOOKUP(M409,Base!$A$3:$F$994, 6, false)</f>
        <v>0</v>
      </c>
      <c r="M409" s="111" t="s">
        <v>6</v>
      </c>
      <c r="N409" s="3"/>
      <c r="O409" s="120"/>
      <c r="P409" s="110" t="str">
        <f>VLOOKUP(M409,Base!$A$3:$F$994, 2, false)</f>
        <v>.</v>
      </c>
      <c r="Q409" s="119"/>
      <c r="R409" s="104"/>
      <c r="S409" s="100"/>
      <c r="T409" s="113">
        <f>VLOOKUP(M409,Base!$A$3:$F$994, 5, false)</f>
        <v>0</v>
      </c>
      <c r="U409" s="114">
        <f t="shared" si="29"/>
        <v>0</v>
      </c>
      <c r="V409" s="115"/>
      <c r="W409" s="110">
        <f>VLOOKUP(X409,Base!$A$3:$F$994, 6, false)</f>
        <v>0</v>
      </c>
      <c r="X409" s="111" t="s">
        <v>6</v>
      </c>
      <c r="Y409" s="3"/>
      <c r="Z409" s="120"/>
      <c r="AA409" s="110" t="str">
        <f>VLOOKUP(X409,Base!$A$3:$F$994, 2, false)</f>
        <v>.</v>
      </c>
      <c r="AB409" s="119"/>
      <c r="AC409" s="104"/>
      <c r="AD409" s="100"/>
      <c r="AE409" s="113">
        <f>VLOOKUP(X409,Base!$A$3:$F$994, 5, false)</f>
        <v>0</v>
      </c>
      <c r="AF409" s="114">
        <f t="shared" si="30"/>
        <v>0</v>
      </c>
      <c r="AG409" s="115"/>
    </row>
    <row r="410">
      <c r="A410" s="110">
        <f>VLOOKUP(B410,Base!$A$3:$F$994, 6, false)</f>
        <v>0</v>
      </c>
      <c r="B410" s="111" t="s">
        <v>6</v>
      </c>
      <c r="C410" s="3"/>
      <c r="D410" s="122"/>
      <c r="E410" s="110" t="str">
        <f>VLOOKUP(B410,Base!$A$3:$F$994, 2, false)</f>
        <v>.</v>
      </c>
      <c r="F410" s="119"/>
      <c r="G410" s="104"/>
      <c r="H410" s="100"/>
      <c r="I410" s="113">
        <f>VLOOKUP(B410,Base!$A$3:$F$994, 5, false)</f>
        <v>0</v>
      </c>
      <c r="J410" s="114">
        <f t="shared" si="28"/>
        <v>0</v>
      </c>
      <c r="K410" s="115"/>
      <c r="L410" s="110">
        <f>VLOOKUP(M410,Base!$A$3:$F$994, 6, false)</f>
        <v>0</v>
      </c>
      <c r="M410" s="111" t="s">
        <v>6</v>
      </c>
      <c r="N410" s="3"/>
      <c r="O410" s="122"/>
      <c r="P410" s="110" t="str">
        <f>VLOOKUP(M410,Base!$A$3:$F$994, 2, false)</f>
        <v>.</v>
      </c>
      <c r="Q410" s="119"/>
      <c r="R410" s="104"/>
      <c r="S410" s="100"/>
      <c r="T410" s="113">
        <f>VLOOKUP(M410,Base!$A$3:$F$994, 5, false)</f>
        <v>0</v>
      </c>
      <c r="U410" s="114">
        <f t="shared" si="29"/>
        <v>0</v>
      </c>
      <c r="V410" s="115"/>
      <c r="W410" s="110">
        <f>VLOOKUP(X410,Base!$A$3:$F$994, 6, false)</f>
        <v>0</v>
      </c>
      <c r="X410" s="111" t="s">
        <v>6</v>
      </c>
      <c r="Y410" s="3"/>
      <c r="Z410" s="122"/>
      <c r="AA410" s="110" t="str">
        <f>VLOOKUP(X410,Base!$A$3:$F$994, 2, false)</f>
        <v>.</v>
      </c>
      <c r="AB410" s="119"/>
      <c r="AC410" s="104"/>
      <c r="AD410" s="100"/>
      <c r="AE410" s="113">
        <f>VLOOKUP(X410,Base!$A$3:$F$994, 5, false)</f>
        <v>0</v>
      </c>
      <c r="AF410" s="114">
        <f t="shared" si="30"/>
        <v>0</v>
      </c>
      <c r="AG410" s="115"/>
    </row>
    <row r="411">
      <c r="A411" s="110">
        <f>VLOOKUP(B411,Base!$A$3:$F$994, 6, false)</f>
        <v>0</v>
      </c>
      <c r="B411" s="111" t="s">
        <v>6</v>
      </c>
      <c r="C411" s="3"/>
      <c r="D411" s="123"/>
      <c r="E411" s="110" t="str">
        <f>VLOOKUP(B411,Base!$A$3:$F$994, 2, false)</f>
        <v>.</v>
      </c>
      <c r="F411" s="119"/>
      <c r="G411" s="104"/>
      <c r="H411" s="100"/>
      <c r="I411" s="113">
        <f>VLOOKUP(B411,Base!$A$3:$F$994, 5, false)</f>
        <v>0</v>
      </c>
      <c r="J411" s="114">
        <f t="shared" si="28"/>
        <v>0</v>
      </c>
      <c r="K411" s="115"/>
      <c r="L411" s="110">
        <f>VLOOKUP(M411,Base!$A$3:$F$994, 6, false)</f>
        <v>0</v>
      </c>
      <c r="M411" s="111" t="s">
        <v>6</v>
      </c>
      <c r="N411" s="3"/>
      <c r="O411" s="123"/>
      <c r="P411" s="110" t="str">
        <f>VLOOKUP(M411,Base!$A$3:$F$994, 2, false)</f>
        <v>.</v>
      </c>
      <c r="Q411" s="119"/>
      <c r="R411" s="104"/>
      <c r="S411" s="100"/>
      <c r="T411" s="113">
        <f>VLOOKUP(M411,Base!$A$3:$F$994, 5, false)</f>
        <v>0</v>
      </c>
      <c r="U411" s="114">
        <f t="shared" si="29"/>
        <v>0</v>
      </c>
      <c r="V411" s="115"/>
      <c r="W411" s="110">
        <f>VLOOKUP(X411,Base!$A$3:$F$994, 6, false)</f>
        <v>0</v>
      </c>
      <c r="X411" s="111" t="s">
        <v>6</v>
      </c>
      <c r="Y411" s="3"/>
      <c r="Z411" s="123"/>
      <c r="AA411" s="110" t="str">
        <f>VLOOKUP(X411,Base!$A$3:$F$994, 2, false)</f>
        <v>.</v>
      </c>
      <c r="AB411" s="119"/>
      <c r="AC411" s="104"/>
      <c r="AD411" s="100"/>
      <c r="AE411" s="113">
        <f>VLOOKUP(X411,Base!$A$3:$F$994, 5, false)</f>
        <v>0</v>
      </c>
      <c r="AF411" s="114">
        <f t="shared" si="30"/>
        <v>0</v>
      </c>
      <c r="AG411" s="115"/>
    </row>
    <row r="412">
      <c r="A412" s="126" t="s">
        <v>717</v>
      </c>
      <c r="B412" s="104"/>
      <c r="C412" s="104"/>
      <c r="D412" s="104"/>
      <c r="E412" s="104"/>
      <c r="F412" s="104"/>
      <c r="G412" s="104"/>
      <c r="H412" s="100"/>
      <c r="I412" s="90" t="s">
        <v>716</v>
      </c>
      <c r="J412" s="125">
        <f>SUM(J394:J411)</f>
        <v>0</v>
      </c>
      <c r="K412" s="109"/>
      <c r="L412" s="126" t="s">
        <v>717</v>
      </c>
      <c r="M412" s="104"/>
      <c r="N412" s="104"/>
      <c r="O412" s="104"/>
      <c r="P412" s="104"/>
      <c r="Q412" s="104"/>
      <c r="R412" s="104"/>
      <c r="S412" s="100"/>
      <c r="T412" s="90" t="s">
        <v>716</v>
      </c>
      <c r="U412" s="125">
        <f>SUM(U394:U411)</f>
        <v>0</v>
      </c>
      <c r="V412" s="109"/>
      <c r="W412" s="126" t="s">
        <v>717</v>
      </c>
      <c r="X412" s="104"/>
      <c r="Y412" s="104"/>
      <c r="Z412" s="104"/>
      <c r="AA412" s="104"/>
      <c r="AB412" s="104"/>
      <c r="AC412" s="104"/>
      <c r="AD412" s="100"/>
      <c r="AE412" s="90" t="s">
        <v>716</v>
      </c>
      <c r="AF412" s="125">
        <f>SUM(AF394:AF411)</f>
        <v>0</v>
      </c>
      <c r="AG412" s="109"/>
    </row>
    <row r="413">
      <c r="A413" s="127"/>
      <c r="B413" s="104"/>
      <c r="C413" s="104"/>
      <c r="D413" s="104"/>
      <c r="E413" s="104"/>
      <c r="F413" s="104"/>
      <c r="G413" s="104"/>
      <c r="H413" s="100"/>
      <c r="I413" s="90" t="s">
        <v>718</v>
      </c>
      <c r="J413" s="128" t="str">
        <f>J412/E392</f>
        <v>#DIV/0!</v>
      </c>
      <c r="K413" s="129"/>
      <c r="L413" s="127"/>
      <c r="M413" s="104"/>
      <c r="N413" s="104"/>
      <c r="O413" s="104"/>
      <c r="P413" s="104"/>
      <c r="Q413" s="104"/>
      <c r="R413" s="104"/>
      <c r="S413" s="100"/>
      <c r="T413" s="90" t="s">
        <v>718</v>
      </c>
      <c r="U413" s="128" t="str">
        <f>U412/P392</f>
        <v>#DIV/0!</v>
      </c>
      <c r="V413" s="129"/>
      <c r="W413" s="127"/>
      <c r="X413" s="104"/>
      <c r="Y413" s="104"/>
      <c r="Z413" s="104"/>
      <c r="AA413" s="104"/>
      <c r="AB413" s="104"/>
      <c r="AC413" s="104"/>
      <c r="AD413" s="100"/>
      <c r="AE413" s="90" t="s">
        <v>718</v>
      </c>
      <c r="AF413" s="128" t="str">
        <f>AF412/AA392</f>
        <v>#DIV/0!</v>
      </c>
      <c r="AG413" s="129"/>
    </row>
    <row r="414">
      <c r="A414" s="127"/>
      <c r="B414" s="104"/>
      <c r="C414" s="104"/>
      <c r="D414" s="104"/>
      <c r="E414" s="104"/>
      <c r="F414" s="104"/>
      <c r="G414" s="104"/>
      <c r="H414" s="100"/>
      <c r="I414" s="90" t="s">
        <v>719</v>
      </c>
      <c r="J414" s="130">
        <v>0.05</v>
      </c>
      <c r="K414" s="129"/>
      <c r="L414" s="127"/>
      <c r="M414" s="104"/>
      <c r="N414" s="104"/>
      <c r="O414" s="104"/>
      <c r="P414" s="104"/>
      <c r="Q414" s="104"/>
      <c r="R414" s="104"/>
      <c r="S414" s="100"/>
      <c r="T414" s="90" t="s">
        <v>719</v>
      </c>
      <c r="U414" s="130">
        <v>0.05</v>
      </c>
      <c r="V414" s="129"/>
      <c r="W414" s="127"/>
      <c r="X414" s="104"/>
      <c r="Y414" s="104"/>
      <c r="Z414" s="104"/>
      <c r="AA414" s="104"/>
      <c r="AB414" s="104"/>
      <c r="AC414" s="104"/>
      <c r="AD414" s="100"/>
      <c r="AE414" s="90" t="s">
        <v>719</v>
      </c>
      <c r="AF414" s="130">
        <v>0.05</v>
      </c>
      <c r="AG414" s="129"/>
    </row>
    <row r="415">
      <c r="A415" s="127"/>
      <c r="B415" s="104"/>
      <c r="C415" s="104"/>
      <c r="D415" s="104"/>
      <c r="E415" s="104"/>
      <c r="F415" s="104"/>
      <c r="G415" s="104"/>
      <c r="H415" s="100"/>
      <c r="I415" s="90" t="s">
        <v>720</v>
      </c>
      <c r="J415" s="128" t="str">
        <f>J413+(J413*J414)</f>
        <v>#DIV/0!</v>
      </c>
      <c r="K415" s="129"/>
      <c r="L415" s="127"/>
      <c r="M415" s="104"/>
      <c r="N415" s="104"/>
      <c r="O415" s="104"/>
      <c r="P415" s="104"/>
      <c r="Q415" s="104"/>
      <c r="R415" s="104"/>
      <c r="S415" s="100"/>
      <c r="T415" s="90" t="s">
        <v>720</v>
      </c>
      <c r="U415" s="128" t="str">
        <f>U413+(U413*U414)</f>
        <v>#DIV/0!</v>
      </c>
      <c r="V415" s="129"/>
      <c r="W415" s="127"/>
      <c r="X415" s="104"/>
      <c r="Y415" s="104"/>
      <c r="Z415" s="104"/>
      <c r="AA415" s="104"/>
      <c r="AB415" s="104"/>
      <c r="AC415" s="104"/>
      <c r="AD415" s="100"/>
      <c r="AE415" s="90" t="s">
        <v>720</v>
      </c>
      <c r="AF415" s="128" t="str">
        <f>AF413+(AF413*AF414)</f>
        <v>#DIV/0!</v>
      </c>
      <c r="AG415" s="129"/>
    </row>
    <row r="416">
      <c r="A416" s="127"/>
      <c r="B416" s="104"/>
      <c r="C416" s="104"/>
      <c r="D416" s="104"/>
      <c r="E416" s="104"/>
      <c r="F416" s="104"/>
      <c r="G416" s="104"/>
      <c r="H416" s="100"/>
      <c r="I416" s="90"/>
      <c r="J416" s="128"/>
      <c r="K416" s="129"/>
      <c r="L416" s="127"/>
      <c r="M416" s="104"/>
      <c r="N416" s="104"/>
      <c r="O416" s="104"/>
      <c r="P416" s="104"/>
      <c r="Q416" s="104"/>
      <c r="R416" s="104"/>
      <c r="S416" s="100"/>
      <c r="T416" s="90"/>
      <c r="U416" s="128"/>
      <c r="V416" s="129"/>
      <c r="W416" s="127"/>
      <c r="X416" s="104"/>
      <c r="Y416" s="104"/>
      <c r="Z416" s="104"/>
      <c r="AA416" s="104"/>
      <c r="AB416" s="104"/>
      <c r="AC416" s="104"/>
      <c r="AD416" s="100"/>
      <c r="AE416" s="90"/>
      <c r="AF416" s="128"/>
      <c r="AG416" s="129"/>
    </row>
    <row r="417">
      <c r="A417" s="127"/>
      <c r="B417" s="104"/>
      <c r="C417" s="104"/>
      <c r="D417" s="104"/>
      <c r="E417" s="104"/>
      <c r="F417" s="104"/>
      <c r="G417" s="104"/>
      <c r="H417" s="100"/>
      <c r="I417" s="90"/>
      <c r="J417" s="128"/>
      <c r="K417" s="129"/>
      <c r="L417" s="127"/>
      <c r="M417" s="104"/>
      <c r="N417" s="104"/>
      <c r="O417" s="104"/>
      <c r="P417" s="104"/>
      <c r="Q417" s="104"/>
      <c r="R417" s="104"/>
      <c r="S417" s="100"/>
      <c r="T417" s="90"/>
      <c r="U417" s="128"/>
      <c r="V417" s="129"/>
      <c r="W417" s="127"/>
      <c r="X417" s="104"/>
      <c r="Y417" s="104"/>
      <c r="Z417" s="104"/>
      <c r="AA417" s="104"/>
      <c r="AB417" s="104"/>
      <c r="AC417" s="104"/>
      <c r="AD417" s="100"/>
      <c r="AE417" s="90"/>
      <c r="AF417" s="128"/>
      <c r="AG417" s="129"/>
    </row>
    <row r="418">
      <c r="A418" s="127"/>
      <c r="B418" s="104"/>
      <c r="C418" s="104"/>
      <c r="D418" s="104"/>
      <c r="E418" s="104"/>
      <c r="F418" s="104"/>
      <c r="G418" s="104"/>
      <c r="H418" s="100"/>
      <c r="I418" s="90"/>
      <c r="J418" s="128"/>
      <c r="K418" s="129"/>
      <c r="L418" s="127"/>
      <c r="M418" s="104"/>
      <c r="N418" s="104"/>
      <c r="O418" s="104"/>
      <c r="P418" s="104"/>
      <c r="Q418" s="104"/>
      <c r="R418" s="104"/>
      <c r="S418" s="100"/>
      <c r="T418" s="90"/>
      <c r="U418" s="128"/>
      <c r="V418" s="129"/>
      <c r="W418" s="127"/>
      <c r="X418" s="104"/>
      <c r="Y418" s="104"/>
      <c r="Z418" s="104"/>
      <c r="AA418" s="104"/>
      <c r="AB418" s="104"/>
      <c r="AC418" s="104"/>
      <c r="AD418" s="100"/>
      <c r="AE418" s="90"/>
      <c r="AF418" s="128"/>
      <c r="AG418" s="129"/>
    </row>
    <row r="419">
      <c r="A419" s="127"/>
      <c r="B419" s="104"/>
      <c r="C419" s="104"/>
      <c r="D419" s="104"/>
      <c r="E419" s="104"/>
      <c r="F419" s="104"/>
      <c r="G419" s="104"/>
      <c r="H419" s="100"/>
      <c r="I419" s="131"/>
      <c r="J419" s="3"/>
      <c r="K419" s="129"/>
      <c r="L419" s="127"/>
      <c r="M419" s="104"/>
      <c r="N419" s="104"/>
      <c r="O419" s="104"/>
      <c r="P419" s="104"/>
      <c r="Q419" s="104"/>
      <c r="R419" s="104"/>
      <c r="S419" s="100"/>
      <c r="T419" s="131"/>
      <c r="U419" s="3"/>
      <c r="V419" s="129"/>
      <c r="W419" s="127"/>
      <c r="X419" s="104"/>
      <c r="Y419" s="104"/>
      <c r="Z419" s="104"/>
      <c r="AA419" s="104"/>
      <c r="AB419" s="104"/>
      <c r="AC419" s="104"/>
      <c r="AD419" s="100"/>
      <c r="AE419" s="131"/>
      <c r="AF419" s="3"/>
      <c r="AG419" s="129"/>
    </row>
    <row r="420">
      <c r="A420" s="132"/>
      <c r="B420" s="2"/>
      <c r="C420" s="2"/>
      <c r="D420" s="2"/>
      <c r="E420" s="2"/>
      <c r="F420" s="2"/>
      <c r="G420" s="2"/>
      <c r="H420" s="3"/>
      <c r="I420" s="90"/>
      <c r="J420" s="133"/>
      <c r="K420" s="134"/>
      <c r="L420" s="132"/>
      <c r="M420" s="2"/>
      <c r="N420" s="2"/>
      <c r="O420" s="2"/>
      <c r="P420" s="2"/>
      <c r="Q420" s="2"/>
      <c r="R420" s="2"/>
      <c r="S420" s="3"/>
      <c r="T420" s="90"/>
      <c r="U420" s="133"/>
      <c r="V420" s="134"/>
      <c r="W420" s="132"/>
      <c r="X420" s="2"/>
      <c r="Y420" s="2"/>
      <c r="Z420" s="2"/>
      <c r="AA420" s="2"/>
      <c r="AB420" s="2"/>
      <c r="AC420" s="2"/>
      <c r="AD420" s="3"/>
      <c r="AE420" s="90"/>
      <c r="AF420" s="133"/>
      <c r="AG420" s="134"/>
    </row>
    <row r="421">
      <c r="A421" s="126" t="s">
        <v>721</v>
      </c>
      <c r="B421" s="104"/>
      <c r="C421" s="104"/>
      <c r="D421" s="104"/>
      <c r="E421" s="104"/>
      <c r="F421" s="104"/>
      <c r="G421" s="104"/>
      <c r="H421" s="100"/>
      <c r="I421" s="90"/>
      <c r="J421" s="125"/>
      <c r="K421" s="109"/>
      <c r="L421" s="126" t="s">
        <v>721</v>
      </c>
      <c r="M421" s="104"/>
      <c r="N421" s="104"/>
      <c r="O421" s="104"/>
      <c r="P421" s="104"/>
      <c r="Q421" s="104"/>
      <c r="R421" s="104"/>
      <c r="S421" s="100"/>
      <c r="T421" s="90"/>
      <c r="U421" s="125"/>
      <c r="V421" s="109"/>
      <c r="W421" s="126" t="s">
        <v>721</v>
      </c>
      <c r="X421" s="104"/>
      <c r="Y421" s="104"/>
      <c r="Z421" s="104"/>
      <c r="AA421" s="104"/>
      <c r="AB421" s="104"/>
      <c r="AC421" s="104"/>
      <c r="AD421" s="100"/>
      <c r="AE421" s="90"/>
      <c r="AF421" s="125"/>
      <c r="AG421" s="109"/>
    </row>
    <row r="422">
      <c r="A422" s="127"/>
      <c r="B422" s="104"/>
      <c r="C422" s="104"/>
      <c r="D422" s="104"/>
      <c r="E422" s="104"/>
      <c r="F422" s="104"/>
      <c r="G422" s="104"/>
      <c r="H422" s="100"/>
      <c r="I422" s="90"/>
      <c r="J422" s="128"/>
      <c r="K422" s="129"/>
      <c r="L422" s="127"/>
      <c r="M422" s="104"/>
      <c r="N422" s="104"/>
      <c r="O422" s="104"/>
      <c r="P422" s="104"/>
      <c r="Q422" s="104"/>
      <c r="R422" s="104"/>
      <c r="S422" s="100"/>
      <c r="T422" s="90"/>
      <c r="U422" s="128"/>
      <c r="V422" s="129"/>
      <c r="W422" s="127"/>
      <c r="X422" s="104"/>
      <c r="Y422" s="104"/>
      <c r="Z422" s="104"/>
      <c r="AA422" s="104"/>
      <c r="AB422" s="104"/>
      <c r="AC422" s="104"/>
      <c r="AD422" s="100"/>
      <c r="AE422" s="90"/>
      <c r="AF422" s="128"/>
      <c r="AG422" s="129"/>
    </row>
    <row r="423">
      <c r="A423" s="135"/>
      <c r="B423" s="104"/>
      <c r="C423" s="104"/>
      <c r="D423" s="104"/>
      <c r="E423" s="104"/>
      <c r="F423" s="104"/>
      <c r="G423" s="104"/>
      <c r="H423" s="100"/>
      <c r="I423" s="90"/>
      <c r="J423" s="136"/>
      <c r="K423" s="137"/>
      <c r="L423" s="135"/>
      <c r="M423" s="104"/>
      <c r="N423" s="104"/>
      <c r="O423" s="104"/>
      <c r="P423" s="104"/>
      <c r="Q423" s="104"/>
      <c r="R423" s="104"/>
      <c r="S423" s="100"/>
      <c r="T423" s="90"/>
      <c r="U423" s="136"/>
      <c r="V423" s="137"/>
      <c r="W423" s="135"/>
      <c r="X423" s="104"/>
      <c r="Y423" s="104"/>
      <c r="Z423" s="104"/>
      <c r="AA423" s="104"/>
      <c r="AB423" s="104"/>
      <c r="AC423" s="104"/>
      <c r="AD423" s="100"/>
      <c r="AE423" s="90"/>
      <c r="AF423" s="136"/>
      <c r="AG423" s="137"/>
    </row>
    <row r="424">
      <c r="A424" s="138"/>
      <c r="I424" s="90"/>
      <c r="J424" s="139"/>
      <c r="K424" s="140"/>
      <c r="L424" s="138"/>
      <c r="T424" s="90"/>
      <c r="U424" s="139"/>
      <c r="V424" s="140"/>
      <c r="W424" s="138"/>
      <c r="AE424" s="90"/>
      <c r="AF424" s="139"/>
      <c r="AG424" s="140"/>
    </row>
    <row r="425">
      <c r="A425" s="141" t="s">
        <v>722</v>
      </c>
      <c r="B425" s="2"/>
      <c r="C425" s="2"/>
      <c r="D425" s="2"/>
      <c r="E425" s="2"/>
      <c r="F425" s="2"/>
      <c r="G425" s="2"/>
      <c r="H425" s="3"/>
      <c r="I425" s="81"/>
      <c r="J425" s="142"/>
      <c r="K425" s="109"/>
      <c r="L425" s="141" t="s">
        <v>722</v>
      </c>
      <c r="M425" s="2"/>
      <c r="N425" s="2"/>
      <c r="O425" s="2"/>
      <c r="P425" s="2"/>
      <c r="Q425" s="2"/>
      <c r="R425" s="2"/>
      <c r="S425" s="3"/>
      <c r="T425" s="81"/>
      <c r="U425" s="142"/>
      <c r="V425" s="109"/>
      <c r="W425" s="141" t="s">
        <v>722</v>
      </c>
      <c r="X425" s="2"/>
      <c r="Y425" s="2"/>
      <c r="Z425" s="2"/>
      <c r="AA425" s="2"/>
      <c r="AB425" s="2"/>
      <c r="AC425" s="2"/>
      <c r="AD425" s="3"/>
      <c r="AE425" s="81"/>
      <c r="AF425" s="142"/>
      <c r="AG425" s="109"/>
    </row>
    <row r="426">
      <c r="A426" s="135"/>
      <c r="B426" s="104"/>
      <c r="C426" s="104"/>
      <c r="D426" s="104"/>
      <c r="E426" s="104"/>
      <c r="F426" s="104"/>
      <c r="G426" s="104"/>
      <c r="H426" s="100"/>
      <c r="I426" s="81"/>
      <c r="J426" s="143"/>
      <c r="K426" s="137"/>
      <c r="L426" s="135"/>
      <c r="M426" s="104"/>
      <c r="N426" s="104"/>
      <c r="O426" s="104"/>
      <c r="P426" s="104"/>
      <c r="Q426" s="104"/>
      <c r="R426" s="104"/>
      <c r="S426" s="100"/>
      <c r="T426" s="81"/>
      <c r="U426" s="143"/>
      <c r="V426" s="137"/>
      <c r="W426" s="135"/>
      <c r="X426" s="104"/>
      <c r="Y426" s="104"/>
      <c r="Z426" s="104"/>
      <c r="AA426" s="104"/>
      <c r="AB426" s="104"/>
      <c r="AC426" s="104"/>
      <c r="AD426" s="100"/>
      <c r="AE426" s="81"/>
      <c r="AF426" s="143"/>
      <c r="AG426" s="137"/>
    </row>
    <row r="427">
      <c r="A427" s="135"/>
      <c r="B427" s="104"/>
      <c r="C427" s="104"/>
      <c r="D427" s="104"/>
      <c r="E427" s="104"/>
      <c r="F427" s="104"/>
      <c r="G427" s="104"/>
      <c r="H427" s="100"/>
      <c r="I427" s="81"/>
      <c r="J427" s="143"/>
      <c r="K427" s="137"/>
      <c r="L427" s="135"/>
      <c r="M427" s="104"/>
      <c r="N427" s="104"/>
      <c r="O427" s="104"/>
      <c r="P427" s="104"/>
      <c r="Q427" s="104"/>
      <c r="R427" s="104"/>
      <c r="S427" s="100"/>
      <c r="T427" s="81"/>
      <c r="U427" s="143"/>
      <c r="V427" s="137"/>
      <c r="W427" s="135"/>
      <c r="X427" s="104"/>
      <c r="Y427" s="104"/>
      <c r="Z427" s="104"/>
      <c r="AA427" s="104"/>
      <c r="AB427" s="104"/>
      <c r="AC427" s="104"/>
      <c r="AD427" s="100"/>
      <c r="AE427" s="81"/>
      <c r="AF427" s="143"/>
      <c r="AG427" s="137"/>
    </row>
    <row r="428">
      <c r="A428" s="135"/>
      <c r="B428" s="104"/>
      <c r="C428" s="104"/>
      <c r="D428" s="104"/>
      <c r="E428" s="104"/>
      <c r="F428" s="104"/>
      <c r="G428" s="104"/>
      <c r="H428" s="100"/>
      <c r="I428" s="81"/>
      <c r="J428" s="143"/>
      <c r="K428" s="137"/>
      <c r="L428" s="135"/>
      <c r="M428" s="104"/>
      <c r="N428" s="104"/>
      <c r="O428" s="104"/>
      <c r="P428" s="104"/>
      <c r="Q428" s="104"/>
      <c r="R428" s="104"/>
      <c r="S428" s="100"/>
      <c r="T428" s="81"/>
      <c r="U428" s="143"/>
      <c r="V428" s="137"/>
      <c r="W428" s="135"/>
      <c r="X428" s="104"/>
      <c r="Y428" s="104"/>
      <c r="Z428" s="104"/>
      <c r="AA428" s="104"/>
      <c r="AB428" s="104"/>
      <c r="AC428" s="104"/>
      <c r="AD428" s="100"/>
      <c r="AE428" s="81"/>
      <c r="AF428" s="143"/>
      <c r="AG428" s="137"/>
    </row>
    <row r="429">
      <c r="A429" s="135"/>
      <c r="B429" s="104"/>
      <c r="C429" s="104"/>
      <c r="D429" s="104"/>
      <c r="E429" s="104"/>
      <c r="F429" s="104"/>
      <c r="G429" s="104"/>
      <c r="H429" s="100"/>
      <c r="I429" s="81"/>
      <c r="J429" s="143"/>
      <c r="K429" s="137"/>
      <c r="L429" s="135"/>
      <c r="M429" s="104"/>
      <c r="N429" s="104"/>
      <c r="O429" s="104"/>
      <c r="P429" s="104"/>
      <c r="Q429" s="104"/>
      <c r="R429" s="104"/>
      <c r="S429" s="100"/>
      <c r="T429" s="81"/>
      <c r="U429" s="143"/>
      <c r="V429" s="137"/>
      <c r="W429" s="135"/>
      <c r="X429" s="104"/>
      <c r="Y429" s="104"/>
      <c r="Z429" s="104"/>
      <c r="AA429" s="104"/>
      <c r="AB429" s="104"/>
      <c r="AC429" s="104"/>
      <c r="AD429" s="100"/>
      <c r="AE429" s="81"/>
      <c r="AF429" s="143"/>
      <c r="AG429" s="137"/>
    </row>
    <row r="430">
      <c r="A430" s="135"/>
      <c r="B430" s="104"/>
      <c r="C430" s="104"/>
      <c r="D430" s="104"/>
      <c r="E430" s="104"/>
      <c r="F430" s="104"/>
      <c r="G430" s="104"/>
      <c r="H430" s="100"/>
      <c r="I430" s="81"/>
      <c r="J430" s="143"/>
      <c r="K430" s="137"/>
      <c r="L430" s="135"/>
      <c r="M430" s="104"/>
      <c r="N430" s="104"/>
      <c r="O430" s="104"/>
      <c r="P430" s="104"/>
      <c r="Q430" s="104"/>
      <c r="R430" s="104"/>
      <c r="S430" s="100"/>
      <c r="T430" s="81"/>
      <c r="U430" s="143"/>
      <c r="V430" s="137"/>
      <c r="W430" s="135"/>
      <c r="X430" s="104"/>
      <c r="Y430" s="104"/>
      <c r="Z430" s="104"/>
      <c r="AA430" s="104"/>
      <c r="AB430" s="104"/>
      <c r="AC430" s="104"/>
      <c r="AD430" s="100"/>
      <c r="AE430" s="81"/>
      <c r="AF430" s="143"/>
      <c r="AG430" s="137"/>
    </row>
    <row r="431">
      <c r="A431" s="146"/>
      <c r="B431" s="146"/>
      <c r="C431" s="146"/>
      <c r="D431" s="146"/>
      <c r="E431" s="146"/>
      <c r="F431" s="146"/>
      <c r="G431" s="146"/>
      <c r="H431" s="146"/>
      <c r="I431" s="81"/>
      <c r="J431" s="143"/>
      <c r="K431" s="137"/>
      <c r="L431" s="146"/>
      <c r="M431" s="146"/>
      <c r="N431" s="146"/>
      <c r="O431" s="146"/>
      <c r="P431" s="146"/>
      <c r="Q431" s="146"/>
      <c r="R431" s="146"/>
      <c r="S431" s="146"/>
      <c r="T431" s="81"/>
      <c r="U431" s="143"/>
      <c r="V431" s="137"/>
      <c r="W431" s="146"/>
      <c r="X431" s="146"/>
      <c r="Y431" s="146"/>
      <c r="Z431" s="146"/>
      <c r="AA431" s="146"/>
      <c r="AB431" s="146"/>
      <c r="AC431" s="146"/>
      <c r="AD431" s="146"/>
      <c r="AE431" s="81"/>
      <c r="AF431" s="143"/>
      <c r="AG431" s="137"/>
    </row>
    <row r="432">
      <c r="A432" s="146"/>
      <c r="B432" s="146"/>
      <c r="C432" s="146"/>
      <c r="D432" s="146"/>
      <c r="E432" s="146"/>
      <c r="F432" s="146"/>
      <c r="G432" s="146"/>
      <c r="H432" s="146"/>
      <c r="I432" s="81"/>
      <c r="J432" s="143"/>
      <c r="K432" s="137"/>
      <c r="L432" s="146"/>
      <c r="M432" s="146"/>
      <c r="N432" s="146"/>
      <c r="O432" s="146"/>
      <c r="P432" s="146"/>
      <c r="Q432" s="146"/>
      <c r="R432" s="146"/>
      <c r="S432" s="146"/>
      <c r="T432" s="81"/>
      <c r="U432" s="143"/>
      <c r="V432" s="137"/>
      <c r="W432" s="146"/>
      <c r="X432" s="146"/>
      <c r="Y432" s="146"/>
      <c r="Z432" s="146"/>
      <c r="AA432" s="146"/>
      <c r="AB432" s="146"/>
      <c r="AC432" s="146"/>
      <c r="AD432" s="146"/>
      <c r="AE432" s="81"/>
      <c r="AF432" s="143"/>
      <c r="AG432" s="137"/>
    </row>
    <row r="433">
      <c r="I433" s="87"/>
      <c r="J433" s="88"/>
      <c r="K433" s="89"/>
      <c r="T433" s="90"/>
      <c r="U433" s="88"/>
      <c r="V433" s="89"/>
      <c r="AE433" s="90"/>
      <c r="AF433" s="88"/>
      <c r="AG433" s="89"/>
    </row>
    <row r="434">
      <c r="A434" s="97" t="s">
        <v>701</v>
      </c>
      <c r="B434" s="92"/>
      <c r="C434" s="2"/>
      <c r="D434" s="2"/>
      <c r="E434" s="3"/>
      <c r="F434" s="93" t="s">
        <v>702</v>
      </c>
      <c r="G434" s="98" t="str">
        <f>$G$4</f>
        <v/>
      </c>
      <c r="H434" s="3"/>
      <c r="I434" s="87"/>
      <c r="J434" s="95"/>
      <c r="K434" s="96"/>
      <c r="L434" s="97" t="s">
        <v>701</v>
      </c>
      <c r="M434" s="92"/>
      <c r="N434" s="2"/>
      <c r="O434" s="2"/>
      <c r="P434" s="3"/>
      <c r="Q434" s="93" t="s">
        <v>702</v>
      </c>
      <c r="R434" s="98" t="str">
        <f>$G$4</f>
        <v/>
      </c>
      <c r="S434" s="3"/>
      <c r="T434" s="87"/>
      <c r="U434" s="95"/>
      <c r="V434" s="96"/>
      <c r="W434" s="97" t="s">
        <v>701</v>
      </c>
      <c r="X434" s="92"/>
      <c r="Y434" s="2"/>
      <c r="Z434" s="2"/>
      <c r="AA434" s="3"/>
      <c r="AB434" s="93" t="s">
        <v>702</v>
      </c>
      <c r="AC434" s="98" t="str">
        <f>$G$4</f>
        <v/>
      </c>
      <c r="AD434" s="3"/>
      <c r="AE434" s="87"/>
      <c r="AF434" s="95"/>
      <c r="AG434" s="96"/>
    </row>
    <row r="435">
      <c r="A435" s="91" t="s">
        <v>703</v>
      </c>
      <c r="B435" s="99">
        <v>11.0</v>
      </c>
      <c r="C435" s="100"/>
      <c r="D435" s="101" t="s">
        <v>705</v>
      </c>
      <c r="E435" s="102"/>
      <c r="F435" s="103"/>
      <c r="G435" s="104"/>
      <c r="H435" s="100"/>
      <c r="I435" s="95"/>
      <c r="J435" s="95"/>
      <c r="K435" s="96"/>
      <c r="L435" s="91" t="s">
        <v>703</v>
      </c>
      <c r="M435" s="99"/>
      <c r="N435" s="100"/>
      <c r="O435" s="101" t="s">
        <v>705</v>
      </c>
      <c r="P435" s="102"/>
      <c r="Q435" s="103"/>
      <c r="R435" s="104"/>
      <c r="S435" s="100"/>
      <c r="T435" s="95"/>
      <c r="U435" s="95"/>
      <c r="V435" s="96"/>
      <c r="W435" s="91" t="s">
        <v>703</v>
      </c>
      <c r="X435" s="99"/>
      <c r="Y435" s="100"/>
      <c r="Z435" s="101" t="s">
        <v>705</v>
      </c>
      <c r="AA435" s="102"/>
      <c r="AB435" s="103"/>
      <c r="AC435" s="104"/>
      <c r="AD435" s="100"/>
      <c r="AE435" s="95"/>
      <c r="AF435" s="95"/>
      <c r="AG435" s="96"/>
    </row>
    <row r="436">
      <c r="A436" s="105" t="s">
        <v>707</v>
      </c>
      <c r="B436" s="106" t="s">
        <v>708</v>
      </c>
      <c r="C436" s="100"/>
      <c r="D436" s="107" t="s">
        <v>709</v>
      </c>
      <c r="E436" s="107" t="s">
        <v>710</v>
      </c>
      <c r="F436" s="108" t="s">
        <v>711</v>
      </c>
      <c r="G436" s="104"/>
      <c r="H436" s="100"/>
      <c r="I436" s="95" t="s">
        <v>712</v>
      </c>
      <c r="J436" s="95" t="s">
        <v>713</v>
      </c>
      <c r="K436" s="109"/>
      <c r="L436" s="105" t="s">
        <v>707</v>
      </c>
      <c r="M436" s="106" t="s">
        <v>708</v>
      </c>
      <c r="N436" s="100"/>
      <c r="O436" s="107" t="s">
        <v>709</v>
      </c>
      <c r="P436" s="107" t="s">
        <v>710</v>
      </c>
      <c r="Q436" s="108" t="s">
        <v>711</v>
      </c>
      <c r="R436" s="104"/>
      <c r="S436" s="100"/>
      <c r="T436" s="95" t="s">
        <v>712</v>
      </c>
      <c r="U436" s="95" t="s">
        <v>713</v>
      </c>
      <c r="V436" s="109"/>
      <c r="W436" s="105" t="s">
        <v>707</v>
      </c>
      <c r="X436" s="106" t="s">
        <v>708</v>
      </c>
      <c r="Y436" s="100"/>
      <c r="Z436" s="107" t="s">
        <v>709</v>
      </c>
      <c r="AA436" s="107" t="s">
        <v>710</v>
      </c>
      <c r="AB436" s="108" t="s">
        <v>711</v>
      </c>
      <c r="AC436" s="104"/>
      <c r="AD436" s="100"/>
      <c r="AE436" s="95" t="s">
        <v>712</v>
      </c>
      <c r="AF436" s="95" t="s">
        <v>713</v>
      </c>
      <c r="AG436" s="109"/>
    </row>
    <row r="437">
      <c r="A437" s="110">
        <f>VLOOKUP(B437,Base!$A$3:$F$994, 6, false)</f>
        <v>0</v>
      </c>
      <c r="B437" s="111" t="s">
        <v>6</v>
      </c>
      <c r="C437" s="3"/>
      <c r="D437" s="112"/>
      <c r="E437" s="110" t="str">
        <f>VLOOKUP(B437,Base!$A$3:$F$994, 2, false)</f>
        <v>.</v>
      </c>
      <c r="F437" s="92"/>
      <c r="G437" s="2"/>
      <c r="H437" s="3"/>
      <c r="I437" s="113">
        <f>VLOOKUP(B437,Base!$A$3:$F$994, 5, false)</f>
        <v>0</v>
      </c>
      <c r="J437" s="114">
        <f t="shared" ref="J437:J454" si="31">I437*D437</f>
        <v>0</v>
      </c>
      <c r="K437" s="115"/>
      <c r="L437" s="110">
        <f>VLOOKUP(M437,Base!$A$3:$F$994, 6, false)</f>
        <v>0</v>
      </c>
      <c r="M437" s="111" t="s">
        <v>6</v>
      </c>
      <c r="N437" s="3"/>
      <c r="O437" s="112"/>
      <c r="P437" s="110" t="str">
        <f>VLOOKUP(M437,Base!$A$3:$F$994, 2, false)</f>
        <v>.</v>
      </c>
      <c r="Q437" s="92"/>
      <c r="R437" s="2"/>
      <c r="S437" s="3"/>
      <c r="T437" s="113">
        <f>VLOOKUP(M437,Base!$A$3:$F$994, 5, false)</f>
        <v>0</v>
      </c>
      <c r="U437" s="114">
        <f t="shared" ref="U437:U454" si="32">T437*O437</f>
        <v>0</v>
      </c>
      <c r="V437" s="115"/>
      <c r="W437" s="110">
        <f>VLOOKUP(X437,Base!$A$3:$F$994, 6, false)</f>
        <v>0</v>
      </c>
      <c r="X437" s="111" t="s">
        <v>6</v>
      </c>
      <c r="Y437" s="3"/>
      <c r="Z437" s="112"/>
      <c r="AA437" s="110" t="str">
        <f>VLOOKUP(X437,Base!$A$3:$F$994, 2, false)</f>
        <v>.</v>
      </c>
      <c r="AB437" s="92"/>
      <c r="AC437" s="2"/>
      <c r="AD437" s="3"/>
      <c r="AE437" s="113">
        <f>VLOOKUP(X437,Base!$A$3:$F$994, 5, false)</f>
        <v>0</v>
      </c>
      <c r="AF437" s="114">
        <f t="shared" ref="AF437:AF454" si="33">AE437*Z437</f>
        <v>0</v>
      </c>
      <c r="AG437" s="115"/>
    </row>
    <row r="438">
      <c r="A438" s="110">
        <f>VLOOKUP(B438,Base!$A$3:$F$994, 6, false)</f>
        <v>0</v>
      </c>
      <c r="B438" s="111" t="s">
        <v>6</v>
      </c>
      <c r="C438" s="3"/>
      <c r="D438" s="112"/>
      <c r="E438" s="110" t="str">
        <f>VLOOKUP(B438,Base!$A$3:$F$994, 2, false)</f>
        <v>.</v>
      </c>
      <c r="F438" s="116"/>
      <c r="G438" s="2"/>
      <c r="H438" s="3"/>
      <c r="I438" s="113">
        <f>VLOOKUP(B438,Base!$A$3:$F$994, 5, false)</f>
        <v>0</v>
      </c>
      <c r="J438" s="114">
        <f t="shared" si="31"/>
        <v>0</v>
      </c>
      <c r="K438" s="115"/>
      <c r="L438" s="110">
        <f>VLOOKUP(M438,Base!$A$3:$F$994, 6, false)</f>
        <v>0</v>
      </c>
      <c r="M438" s="111" t="s">
        <v>6</v>
      </c>
      <c r="N438" s="3"/>
      <c r="O438" s="112"/>
      <c r="P438" s="110" t="str">
        <f>VLOOKUP(M438,Base!$A$3:$F$994, 2, false)</f>
        <v>.</v>
      </c>
      <c r="Q438" s="116"/>
      <c r="R438" s="2"/>
      <c r="S438" s="3"/>
      <c r="T438" s="113">
        <f>VLOOKUP(M438,Base!$A$3:$F$994, 5, false)</f>
        <v>0</v>
      </c>
      <c r="U438" s="114">
        <f t="shared" si="32"/>
        <v>0</v>
      </c>
      <c r="V438" s="115"/>
      <c r="W438" s="110">
        <f>VLOOKUP(X438,Base!$A$3:$F$994, 6, false)</f>
        <v>0</v>
      </c>
      <c r="X438" s="111" t="s">
        <v>6</v>
      </c>
      <c r="Y438" s="3"/>
      <c r="Z438" s="112"/>
      <c r="AA438" s="110" t="str">
        <f>VLOOKUP(X438,Base!$A$3:$F$994, 2, false)</f>
        <v>.</v>
      </c>
      <c r="AB438" s="116"/>
      <c r="AC438" s="2"/>
      <c r="AD438" s="3"/>
      <c r="AE438" s="113">
        <f>VLOOKUP(X438,Base!$A$3:$F$994, 5, false)</f>
        <v>0</v>
      </c>
      <c r="AF438" s="114">
        <f t="shared" si="33"/>
        <v>0</v>
      </c>
      <c r="AG438" s="115"/>
    </row>
    <row r="439">
      <c r="A439" s="110">
        <f>VLOOKUP(B439,Base!$A$3:$F$994, 6, false)</f>
        <v>0</v>
      </c>
      <c r="B439" s="111" t="s">
        <v>6</v>
      </c>
      <c r="C439" s="3"/>
      <c r="D439" s="112"/>
      <c r="E439" s="110" t="str">
        <f>VLOOKUP(B439,Base!$A$3:$F$994, 2, false)</f>
        <v>.</v>
      </c>
      <c r="F439" s="116"/>
      <c r="G439" s="2"/>
      <c r="H439" s="3"/>
      <c r="I439" s="113">
        <f>VLOOKUP(B439,Base!$A$3:$F$994, 5, false)</f>
        <v>0</v>
      </c>
      <c r="J439" s="114">
        <f t="shared" si="31"/>
        <v>0</v>
      </c>
      <c r="K439" s="115"/>
      <c r="L439" s="110">
        <f>VLOOKUP(M439,Base!$A$3:$F$994, 6, false)</f>
        <v>0</v>
      </c>
      <c r="M439" s="111" t="s">
        <v>6</v>
      </c>
      <c r="N439" s="3"/>
      <c r="O439" s="112"/>
      <c r="P439" s="110" t="str">
        <f>VLOOKUP(M439,Base!$A$3:$F$994, 2, false)</f>
        <v>.</v>
      </c>
      <c r="Q439" s="116"/>
      <c r="R439" s="2"/>
      <c r="S439" s="3"/>
      <c r="T439" s="113">
        <f>VLOOKUP(M439,Base!$A$3:$F$994, 5, false)</f>
        <v>0</v>
      </c>
      <c r="U439" s="114">
        <f t="shared" si="32"/>
        <v>0</v>
      </c>
      <c r="V439" s="115"/>
      <c r="W439" s="110">
        <f>VLOOKUP(X439,Base!$A$3:$F$994, 6, false)</f>
        <v>0</v>
      </c>
      <c r="X439" s="111" t="s">
        <v>6</v>
      </c>
      <c r="Y439" s="3"/>
      <c r="Z439" s="112"/>
      <c r="AA439" s="110" t="str">
        <f>VLOOKUP(X439,Base!$A$3:$F$994, 2, false)</f>
        <v>.</v>
      </c>
      <c r="AB439" s="116"/>
      <c r="AC439" s="2"/>
      <c r="AD439" s="3"/>
      <c r="AE439" s="113">
        <f>VLOOKUP(X439,Base!$A$3:$F$994, 5, false)</f>
        <v>0</v>
      </c>
      <c r="AF439" s="114">
        <f t="shared" si="33"/>
        <v>0</v>
      </c>
      <c r="AG439" s="115"/>
    </row>
    <row r="440">
      <c r="A440" s="110">
        <f>VLOOKUP(B440,Base!$A$3:$F$994, 6, false)</f>
        <v>0</v>
      </c>
      <c r="B440" s="111" t="s">
        <v>6</v>
      </c>
      <c r="C440" s="3"/>
      <c r="D440" s="112"/>
      <c r="E440" s="110" t="str">
        <f>VLOOKUP(B440,Base!$A$3:$F$994, 2, false)</f>
        <v>.</v>
      </c>
      <c r="F440" s="116"/>
      <c r="G440" s="2"/>
      <c r="H440" s="3"/>
      <c r="I440" s="113">
        <f>VLOOKUP(B440,Base!$A$3:$F$994, 5, false)</f>
        <v>0</v>
      </c>
      <c r="J440" s="114">
        <f t="shared" si="31"/>
        <v>0</v>
      </c>
      <c r="K440" s="115"/>
      <c r="L440" s="110">
        <f>VLOOKUP(M440,Base!$A$3:$F$994, 6, false)</f>
        <v>0</v>
      </c>
      <c r="M440" s="111" t="s">
        <v>6</v>
      </c>
      <c r="N440" s="3"/>
      <c r="O440" s="112"/>
      <c r="P440" s="110" t="str">
        <f>VLOOKUP(M440,Base!$A$3:$F$994, 2, false)</f>
        <v>.</v>
      </c>
      <c r="Q440" s="116"/>
      <c r="R440" s="2"/>
      <c r="S440" s="3"/>
      <c r="T440" s="113">
        <f>VLOOKUP(M440,Base!$A$3:$F$994, 5, false)</f>
        <v>0</v>
      </c>
      <c r="U440" s="114">
        <f t="shared" si="32"/>
        <v>0</v>
      </c>
      <c r="V440" s="115"/>
      <c r="W440" s="110">
        <f>VLOOKUP(X440,Base!$A$3:$F$994, 6, false)</f>
        <v>0</v>
      </c>
      <c r="X440" s="111" t="s">
        <v>6</v>
      </c>
      <c r="Y440" s="3"/>
      <c r="Z440" s="112"/>
      <c r="AA440" s="110" t="str">
        <f>VLOOKUP(X440,Base!$A$3:$F$994, 2, false)</f>
        <v>.</v>
      </c>
      <c r="AB440" s="116"/>
      <c r="AC440" s="2"/>
      <c r="AD440" s="3"/>
      <c r="AE440" s="113">
        <f>VLOOKUP(X440,Base!$A$3:$F$994, 5, false)</f>
        <v>0</v>
      </c>
      <c r="AF440" s="114">
        <f t="shared" si="33"/>
        <v>0</v>
      </c>
      <c r="AG440" s="115"/>
    </row>
    <row r="441">
      <c r="A441" s="110">
        <f>VLOOKUP(B441,Base!$A$3:$F$994, 6, false)</f>
        <v>0</v>
      </c>
      <c r="B441" s="111" t="s">
        <v>6</v>
      </c>
      <c r="C441" s="3"/>
      <c r="D441" s="112"/>
      <c r="E441" s="110" t="str">
        <f>VLOOKUP(B441,Base!$A$3:$F$994, 2, false)</f>
        <v>.</v>
      </c>
      <c r="F441" s="92"/>
      <c r="G441" s="2"/>
      <c r="H441" s="3"/>
      <c r="I441" s="113">
        <f>VLOOKUP(B441,Base!$A$3:$F$994, 5, false)</f>
        <v>0</v>
      </c>
      <c r="J441" s="114">
        <f t="shared" si="31"/>
        <v>0</v>
      </c>
      <c r="K441" s="115"/>
      <c r="L441" s="110">
        <f>VLOOKUP(M441,Base!$A$3:$F$994, 6, false)</f>
        <v>0</v>
      </c>
      <c r="M441" s="111" t="s">
        <v>6</v>
      </c>
      <c r="N441" s="3"/>
      <c r="O441" s="112"/>
      <c r="P441" s="110" t="str">
        <f>VLOOKUP(M441,Base!$A$3:$F$994, 2, false)</f>
        <v>.</v>
      </c>
      <c r="Q441" s="92"/>
      <c r="R441" s="2"/>
      <c r="S441" s="3"/>
      <c r="T441" s="113">
        <f>VLOOKUP(M441,Base!$A$3:$F$994, 5, false)</f>
        <v>0</v>
      </c>
      <c r="U441" s="114">
        <f t="shared" si="32"/>
        <v>0</v>
      </c>
      <c r="V441" s="115"/>
      <c r="W441" s="110">
        <f>VLOOKUP(X441,Base!$A$3:$F$994, 6, false)</f>
        <v>0</v>
      </c>
      <c r="X441" s="111" t="s">
        <v>6</v>
      </c>
      <c r="Y441" s="3"/>
      <c r="Z441" s="112"/>
      <c r="AA441" s="110" t="str">
        <f>VLOOKUP(X441,Base!$A$3:$F$994, 2, false)</f>
        <v>.</v>
      </c>
      <c r="AB441" s="92"/>
      <c r="AC441" s="2"/>
      <c r="AD441" s="3"/>
      <c r="AE441" s="113">
        <f>VLOOKUP(X441,Base!$A$3:$F$994, 5, false)</f>
        <v>0</v>
      </c>
      <c r="AF441" s="114">
        <f t="shared" si="33"/>
        <v>0</v>
      </c>
      <c r="AG441" s="115"/>
    </row>
    <row r="442">
      <c r="A442" s="110">
        <f>VLOOKUP(B442,Base!$A$3:$F$994, 6, false)</f>
        <v>0</v>
      </c>
      <c r="B442" s="111" t="s">
        <v>6</v>
      </c>
      <c r="C442" s="3"/>
      <c r="D442" s="112"/>
      <c r="E442" s="110" t="str">
        <f>VLOOKUP(B442,Base!$A$3:$F$994, 2, false)</f>
        <v>.</v>
      </c>
      <c r="F442" s="92"/>
      <c r="G442" s="2"/>
      <c r="H442" s="3"/>
      <c r="I442" s="113">
        <f>VLOOKUP(B442,Base!$A$3:$F$994, 5, false)</f>
        <v>0</v>
      </c>
      <c r="J442" s="114">
        <f t="shared" si="31"/>
        <v>0</v>
      </c>
      <c r="K442" s="115"/>
      <c r="L442" s="110">
        <f>VLOOKUP(M442,Base!$A$3:$F$994, 6, false)</f>
        <v>0</v>
      </c>
      <c r="M442" s="111" t="s">
        <v>6</v>
      </c>
      <c r="N442" s="3"/>
      <c r="O442" s="112"/>
      <c r="P442" s="110" t="str">
        <f>VLOOKUP(M442,Base!$A$3:$F$994, 2, false)</f>
        <v>.</v>
      </c>
      <c r="Q442" s="92"/>
      <c r="R442" s="2"/>
      <c r="S442" s="3"/>
      <c r="T442" s="113">
        <f>VLOOKUP(M442,Base!$A$3:$F$994, 5, false)</f>
        <v>0</v>
      </c>
      <c r="U442" s="114">
        <f t="shared" si="32"/>
        <v>0</v>
      </c>
      <c r="V442" s="115"/>
      <c r="W442" s="110">
        <f>VLOOKUP(X442,Base!$A$3:$F$994, 6, false)</f>
        <v>0</v>
      </c>
      <c r="X442" s="111" t="s">
        <v>6</v>
      </c>
      <c r="Y442" s="3"/>
      <c r="Z442" s="112"/>
      <c r="AA442" s="110" t="str">
        <f>VLOOKUP(X442,Base!$A$3:$F$994, 2, false)</f>
        <v>.</v>
      </c>
      <c r="AB442" s="92"/>
      <c r="AC442" s="2"/>
      <c r="AD442" s="3"/>
      <c r="AE442" s="113">
        <f>VLOOKUP(X442,Base!$A$3:$F$994, 5, false)</f>
        <v>0</v>
      </c>
      <c r="AF442" s="114">
        <f t="shared" si="33"/>
        <v>0</v>
      </c>
      <c r="AG442" s="115"/>
    </row>
    <row r="443">
      <c r="A443" s="110">
        <f>VLOOKUP(B443,Base!$A$3:$F$994, 6, false)</f>
        <v>0</v>
      </c>
      <c r="B443" s="111" t="s">
        <v>6</v>
      </c>
      <c r="C443" s="3"/>
      <c r="D443" s="112"/>
      <c r="E443" s="110" t="str">
        <f>VLOOKUP(B443,Base!$A$3:$F$994, 2, false)</f>
        <v>.</v>
      </c>
      <c r="F443" s="116"/>
      <c r="G443" s="2"/>
      <c r="H443" s="3"/>
      <c r="I443" s="113">
        <f>VLOOKUP(B443,Base!$A$3:$F$994, 5, false)</f>
        <v>0</v>
      </c>
      <c r="J443" s="114">
        <f t="shared" si="31"/>
        <v>0</v>
      </c>
      <c r="K443" s="115"/>
      <c r="L443" s="110">
        <f>VLOOKUP(M443,Base!$A$3:$F$994, 6, false)</f>
        <v>0</v>
      </c>
      <c r="M443" s="111" t="s">
        <v>6</v>
      </c>
      <c r="N443" s="3"/>
      <c r="O443" s="112"/>
      <c r="P443" s="110" t="str">
        <f>VLOOKUP(M443,Base!$A$3:$F$994, 2, false)</f>
        <v>.</v>
      </c>
      <c r="Q443" s="116"/>
      <c r="R443" s="2"/>
      <c r="S443" s="3"/>
      <c r="T443" s="113">
        <f>VLOOKUP(M443,Base!$A$3:$F$994, 5, false)</f>
        <v>0</v>
      </c>
      <c r="U443" s="114">
        <f t="shared" si="32"/>
        <v>0</v>
      </c>
      <c r="V443" s="115"/>
      <c r="W443" s="110">
        <f>VLOOKUP(X443,Base!$A$3:$F$994, 6, false)</f>
        <v>0</v>
      </c>
      <c r="X443" s="111" t="s">
        <v>6</v>
      </c>
      <c r="Y443" s="3"/>
      <c r="Z443" s="112"/>
      <c r="AA443" s="110" t="str">
        <f>VLOOKUP(X443,Base!$A$3:$F$994, 2, false)</f>
        <v>.</v>
      </c>
      <c r="AB443" s="116"/>
      <c r="AC443" s="2"/>
      <c r="AD443" s="3"/>
      <c r="AE443" s="113">
        <f>VLOOKUP(X443,Base!$A$3:$F$994, 5, false)</f>
        <v>0</v>
      </c>
      <c r="AF443" s="114">
        <f t="shared" si="33"/>
        <v>0</v>
      </c>
      <c r="AG443" s="115"/>
    </row>
    <row r="444">
      <c r="A444" s="110">
        <f>VLOOKUP(B444,Base!$A$3:$F$994, 6, false)</f>
        <v>0</v>
      </c>
      <c r="B444" s="111" t="s">
        <v>6</v>
      </c>
      <c r="C444" s="3"/>
      <c r="D444" s="112"/>
      <c r="E444" s="110" t="str">
        <f>VLOOKUP(B444,Base!$A$3:$F$994, 2, false)</f>
        <v>.</v>
      </c>
      <c r="F444" s="117"/>
      <c r="G444" s="2"/>
      <c r="H444" s="3"/>
      <c r="I444" s="113">
        <f>VLOOKUP(B444,Base!$A$3:$F$994, 5, false)</f>
        <v>0</v>
      </c>
      <c r="J444" s="114">
        <f t="shared" si="31"/>
        <v>0</v>
      </c>
      <c r="K444" s="115"/>
      <c r="L444" s="110">
        <f>VLOOKUP(M444,Base!$A$3:$F$994, 6, false)</f>
        <v>0</v>
      </c>
      <c r="M444" s="111" t="s">
        <v>6</v>
      </c>
      <c r="N444" s="3"/>
      <c r="O444" s="112"/>
      <c r="P444" s="110" t="str">
        <f>VLOOKUP(M444,Base!$A$3:$F$994, 2, false)</f>
        <v>.</v>
      </c>
      <c r="Q444" s="117"/>
      <c r="R444" s="2"/>
      <c r="S444" s="3"/>
      <c r="T444" s="113">
        <f>VLOOKUP(M444,Base!$A$3:$F$994, 5, false)</f>
        <v>0</v>
      </c>
      <c r="U444" s="114">
        <f t="shared" si="32"/>
        <v>0</v>
      </c>
      <c r="V444" s="115"/>
      <c r="W444" s="110">
        <f>VLOOKUP(X444,Base!$A$3:$F$994, 6, false)</f>
        <v>0</v>
      </c>
      <c r="X444" s="111" t="s">
        <v>6</v>
      </c>
      <c r="Y444" s="3"/>
      <c r="Z444" s="112"/>
      <c r="AA444" s="110" t="str">
        <f>VLOOKUP(X444,Base!$A$3:$F$994, 2, false)</f>
        <v>.</v>
      </c>
      <c r="AB444" s="117"/>
      <c r="AC444" s="2"/>
      <c r="AD444" s="3"/>
      <c r="AE444" s="113">
        <f>VLOOKUP(X444,Base!$A$3:$F$994, 5, false)</f>
        <v>0</v>
      </c>
      <c r="AF444" s="114">
        <f t="shared" si="33"/>
        <v>0</v>
      </c>
      <c r="AG444" s="115"/>
    </row>
    <row r="445">
      <c r="A445" s="110">
        <f>VLOOKUP(B445,Base!$A$3:$F$994, 6, false)</f>
        <v>0</v>
      </c>
      <c r="B445" s="111" t="s">
        <v>6</v>
      </c>
      <c r="C445" s="3"/>
      <c r="D445" s="118"/>
      <c r="E445" s="110" t="str">
        <f>VLOOKUP(B445,Base!$A$3:$F$994, 2, false)</f>
        <v>.</v>
      </c>
      <c r="F445" s="117"/>
      <c r="G445" s="2"/>
      <c r="H445" s="3"/>
      <c r="I445" s="113">
        <f>VLOOKUP(B445,Base!$A$3:$F$994, 5, false)</f>
        <v>0</v>
      </c>
      <c r="J445" s="114">
        <f t="shared" si="31"/>
        <v>0</v>
      </c>
      <c r="K445" s="115"/>
      <c r="L445" s="110">
        <f>VLOOKUP(M445,Base!$A$3:$F$994, 6, false)</f>
        <v>0</v>
      </c>
      <c r="M445" s="111" t="s">
        <v>6</v>
      </c>
      <c r="N445" s="3"/>
      <c r="O445" s="118"/>
      <c r="P445" s="110" t="str">
        <f>VLOOKUP(M445,Base!$A$3:$F$994, 2, false)</f>
        <v>.</v>
      </c>
      <c r="Q445" s="117"/>
      <c r="R445" s="2"/>
      <c r="S445" s="3"/>
      <c r="T445" s="113">
        <f>VLOOKUP(M445,Base!$A$3:$F$994, 5, false)</f>
        <v>0</v>
      </c>
      <c r="U445" s="114">
        <f t="shared" si="32"/>
        <v>0</v>
      </c>
      <c r="V445" s="115"/>
      <c r="W445" s="110">
        <f>VLOOKUP(X445,Base!$A$3:$F$994, 6, false)</f>
        <v>0</v>
      </c>
      <c r="X445" s="111" t="s">
        <v>6</v>
      </c>
      <c r="Y445" s="3"/>
      <c r="Z445" s="118"/>
      <c r="AA445" s="110" t="str">
        <f>VLOOKUP(X445,Base!$A$3:$F$994, 2, false)</f>
        <v>.</v>
      </c>
      <c r="AB445" s="117"/>
      <c r="AC445" s="2"/>
      <c r="AD445" s="3"/>
      <c r="AE445" s="113">
        <f>VLOOKUP(X445,Base!$A$3:$F$994, 5, false)</f>
        <v>0</v>
      </c>
      <c r="AF445" s="114">
        <f t="shared" si="33"/>
        <v>0</v>
      </c>
      <c r="AG445" s="115"/>
    </row>
    <row r="446">
      <c r="A446" s="110">
        <f>VLOOKUP(B446,Base!$A$3:$F$994, 6, false)</f>
        <v>0</v>
      </c>
      <c r="B446" s="111" t="s">
        <v>6</v>
      </c>
      <c r="C446" s="3"/>
      <c r="D446" s="112"/>
      <c r="E446" s="110" t="str">
        <f>VLOOKUP(B446,Base!$A$3:$F$994, 2, false)</f>
        <v>.</v>
      </c>
      <c r="F446" s="117"/>
      <c r="G446" s="2"/>
      <c r="H446" s="3"/>
      <c r="I446" s="113">
        <f>VLOOKUP(B446,Base!$A$3:$F$994, 5, false)</f>
        <v>0</v>
      </c>
      <c r="J446" s="114">
        <f t="shared" si="31"/>
        <v>0</v>
      </c>
      <c r="K446" s="115"/>
      <c r="L446" s="110">
        <f>VLOOKUP(M446,Base!$A$3:$F$994, 6, false)</f>
        <v>0</v>
      </c>
      <c r="M446" s="111" t="s">
        <v>6</v>
      </c>
      <c r="N446" s="3"/>
      <c r="O446" s="112"/>
      <c r="P446" s="110" t="str">
        <f>VLOOKUP(M446,Base!$A$3:$F$994, 2, false)</f>
        <v>.</v>
      </c>
      <c r="Q446" s="117"/>
      <c r="R446" s="2"/>
      <c r="S446" s="3"/>
      <c r="T446" s="113">
        <f>VLOOKUP(M446,Base!$A$3:$F$994, 5, false)</f>
        <v>0</v>
      </c>
      <c r="U446" s="114">
        <f t="shared" si="32"/>
        <v>0</v>
      </c>
      <c r="V446" s="115"/>
      <c r="W446" s="110">
        <f>VLOOKUP(X446,Base!$A$3:$F$994, 6, false)</f>
        <v>0</v>
      </c>
      <c r="X446" s="111" t="s">
        <v>6</v>
      </c>
      <c r="Y446" s="3"/>
      <c r="Z446" s="112"/>
      <c r="AA446" s="110" t="str">
        <f>VLOOKUP(X446,Base!$A$3:$F$994, 2, false)</f>
        <v>.</v>
      </c>
      <c r="AB446" s="117"/>
      <c r="AC446" s="2"/>
      <c r="AD446" s="3"/>
      <c r="AE446" s="113">
        <f>VLOOKUP(X446,Base!$A$3:$F$994, 5, false)</f>
        <v>0</v>
      </c>
      <c r="AF446" s="114">
        <f t="shared" si="33"/>
        <v>0</v>
      </c>
      <c r="AG446" s="115"/>
    </row>
    <row r="447">
      <c r="A447" s="110">
        <f>VLOOKUP(B447,Base!$A$3:$F$994, 6, false)</f>
        <v>0</v>
      </c>
      <c r="B447" s="111" t="s">
        <v>6</v>
      </c>
      <c r="C447" s="3"/>
      <c r="D447" s="118"/>
      <c r="E447" s="110" t="str">
        <f>VLOOKUP(B447,Base!$A$3:$F$994, 2, false)</f>
        <v>.</v>
      </c>
      <c r="F447" s="106" t="s">
        <v>714</v>
      </c>
      <c r="G447" s="104"/>
      <c r="H447" s="100"/>
      <c r="I447" s="113">
        <f>VLOOKUP(B447,Base!$A$3:$F$994, 5, false)</f>
        <v>0</v>
      </c>
      <c r="J447" s="114">
        <f t="shared" si="31"/>
        <v>0</v>
      </c>
      <c r="K447" s="115"/>
      <c r="L447" s="110">
        <f>VLOOKUP(M447,Base!$A$3:$F$994, 6, false)</f>
        <v>0</v>
      </c>
      <c r="M447" s="111" t="s">
        <v>6</v>
      </c>
      <c r="N447" s="3"/>
      <c r="O447" s="118"/>
      <c r="P447" s="110" t="str">
        <f>VLOOKUP(M447,Base!$A$3:$F$994, 2, false)</f>
        <v>.</v>
      </c>
      <c r="Q447" s="106" t="s">
        <v>714</v>
      </c>
      <c r="R447" s="104"/>
      <c r="S447" s="100"/>
      <c r="T447" s="113">
        <f>VLOOKUP(M447,Base!$A$3:$F$994, 5, false)</f>
        <v>0</v>
      </c>
      <c r="U447" s="114">
        <f t="shared" si="32"/>
        <v>0</v>
      </c>
      <c r="V447" s="115"/>
      <c r="W447" s="110">
        <f>VLOOKUP(X447,Base!$A$3:$F$994, 6, false)</f>
        <v>0</v>
      </c>
      <c r="X447" s="111" t="s">
        <v>6</v>
      </c>
      <c r="Y447" s="3"/>
      <c r="Z447" s="118"/>
      <c r="AA447" s="110" t="str">
        <f>VLOOKUP(X447,Base!$A$3:$F$994, 2, false)</f>
        <v>.</v>
      </c>
      <c r="AB447" s="106" t="s">
        <v>714</v>
      </c>
      <c r="AC447" s="104"/>
      <c r="AD447" s="100"/>
      <c r="AE447" s="113">
        <f>VLOOKUP(X447,Base!$A$3:$F$994, 5, false)</f>
        <v>0</v>
      </c>
      <c r="AF447" s="114">
        <f t="shared" si="33"/>
        <v>0</v>
      </c>
      <c r="AG447" s="115"/>
    </row>
    <row r="448">
      <c r="A448" s="110">
        <f>VLOOKUP(B448,Base!$A$3:$F$994, 6, false)</f>
        <v>0</v>
      </c>
      <c r="B448" s="111" t="s">
        <v>6</v>
      </c>
      <c r="C448" s="3"/>
      <c r="D448" s="49"/>
      <c r="E448" s="110" t="str">
        <f>VLOOKUP(B448,Base!$A$3:$F$994, 2, false)</f>
        <v>.</v>
      </c>
      <c r="F448" s="119"/>
      <c r="G448" s="104"/>
      <c r="H448" s="100"/>
      <c r="I448" s="113">
        <f>VLOOKUP(B448,Base!$A$3:$F$994, 5, false)</f>
        <v>0</v>
      </c>
      <c r="J448" s="114">
        <f t="shared" si="31"/>
        <v>0</v>
      </c>
      <c r="K448" s="115"/>
      <c r="L448" s="110">
        <f>VLOOKUP(M448,Base!$A$3:$F$994, 6, false)</f>
        <v>0</v>
      </c>
      <c r="M448" s="111" t="s">
        <v>6</v>
      </c>
      <c r="N448" s="3"/>
      <c r="O448" s="49"/>
      <c r="P448" s="110" t="str">
        <f>VLOOKUP(M448,Base!$A$3:$F$994, 2, false)</f>
        <v>.</v>
      </c>
      <c r="Q448" s="119"/>
      <c r="R448" s="104"/>
      <c r="S448" s="100"/>
      <c r="T448" s="113">
        <f>VLOOKUP(M448,Base!$A$3:$F$994, 5, false)</f>
        <v>0</v>
      </c>
      <c r="U448" s="114">
        <f t="shared" si="32"/>
        <v>0</v>
      </c>
      <c r="V448" s="115"/>
      <c r="W448" s="110">
        <f>VLOOKUP(X448,Base!$A$3:$F$994, 6, false)</f>
        <v>0</v>
      </c>
      <c r="X448" s="111" t="s">
        <v>6</v>
      </c>
      <c r="Y448" s="3"/>
      <c r="Z448" s="49"/>
      <c r="AA448" s="110" t="str">
        <f>VLOOKUP(X448,Base!$A$3:$F$994, 2, false)</f>
        <v>.</v>
      </c>
      <c r="AB448" s="119"/>
      <c r="AC448" s="104"/>
      <c r="AD448" s="100"/>
      <c r="AE448" s="113">
        <f>VLOOKUP(X448,Base!$A$3:$F$994, 5, false)</f>
        <v>0</v>
      </c>
      <c r="AF448" s="114">
        <f t="shared" si="33"/>
        <v>0</v>
      </c>
      <c r="AG448" s="115"/>
    </row>
    <row r="449">
      <c r="A449" s="110">
        <f>VLOOKUP(B449,Base!$A$3:$F$994, 6, false)</f>
        <v>0</v>
      </c>
      <c r="B449" s="111" t="s">
        <v>6</v>
      </c>
      <c r="C449" s="3"/>
      <c r="D449" s="49"/>
      <c r="E449" s="110" t="str">
        <f>VLOOKUP(B449,Base!$A$3:$F$994, 2, false)</f>
        <v>.</v>
      </c>
      <c r="F449" s="119"/>
      <c r="G449" s="104"/>
      <c r="H449" s="100"/>
      <c r="I449" s="113">
        <f>VLOOKUP(B449,Base!$A$3:$F$994, 5, false)</f>
        <v>0</v>
      </c>
      <c r="J449" s="114">
        <f t="shared" si="31"/>
        <v>0</v>
      </c>
      <c r="K449" s="115"/>
      <c r="L449" s="110">
        <f>VLOOKUP(M449,Base!$A$3:$F$994, 6, false)</f>
        <v>0</v>
      </c>
      <c r="M449" s="111" t="s">
        <v>6</v>
      </c>
      <c r="N449" s="3"/>
      <c r="O449" s="49"/>
      <c r="P449" s="110" t="str">
        <f>VLOOKUP(M449,Base!$A$3:$F$994, 2, false)</f>
        <v>.</v>
      </c>
      <c r="Q449" s="119"/>
      <c r="R449" s="104"/>
      <c r="S449" s="100"/>
      <c r="T449" s="113">
        <f>VLOOKUP(M449,Base!$A$3:$F$994, 5, false)</f>
        <v>0</v>
      </c>
      <c r="U449" s="114">
        <f t="shared" si="32"/>
        <v>0</v>
      </c>
      <c r="V449" s="115"/>
      <c r="W449" s="110">
        <f>VLOOKUP(X449,Base!$A$3:$F$994, 6, false)</f>
        <v>0</v>
      </c>
      <c r="X449" s="111" t="s">
        <v>6</v>
      </c>
      <c r="Y449" s="3"/>
      <c r="Z449" s="49"/>
      <c r="AA449" s="110" t="str">
        <f>VLOOKUP(X449,Base!$A$3:$F$994, 2, false)</f>
        <v>.</v>
      </c>
      <c r="AB449" s="119"/>
      <c r="AC449" s="104"/>
      <c r="AD449" s="100"/>
      <c r="AE449" s="113">
        <f>VLOOKUP(X449,Base!$A$3:$F$994, 5, false)</f>
        <v>0</v>
      </c>
      <c r="AF449" s="114">
        <f t="shared" si="33"/>
        <v>0</v>
      </c>
      <c r="AG449" s="115"/>
    </row>
    <row r="450">
      <c r="A450" s="110">
        <f>VLOOKUP(B450,Base!$A$3:$F$994, 6, false)</f>
        <v>0</v>
      </c>
      <c r="B450" s="111" t="s">
        <v>6</v>
      </c>
      <c r="C450" s="3"/>
      <c r="D450" s="120"/>
      <c r="E450" s="110" t="str">
        <f>VLOOKUP(B450,Base!$A$3:$F$994, 2, false)</f>
        <v>.</v>
      </c>
      <c r="F450" s="119"/>
      <c r="G450" s="104"/>
      <c r="H450" s="100"/>
      <c r="I450" s="113">
        <f>VLOOKUP(B450,Base!$A$3:$F$994, 5, false)</f>
        <v>0</v>
      </c>
      <c r="J450" s="114">
        <f t="shared" si="31"/>
        <v>0</v>
      </c>
      <c r="K450" s="115"/>
      <c r="L450" s="110">
        <f>VLOOKUP(M450,Base!$A$3:$F$994, 6, false)</f>
        <v>0</v>
      </c>
      <c r="M450" s="111" t="s">
        <v>6</v>
      </c>
      <c r="N450" s="3"/>
      <c r="O450" s="120"/>
      <c r="P450" s="110" t="str">
        <f>VLOOKUP(M450,Base!$A$3:$F$994, 2, false)</f>
        <v>.</v>
      </c>
      <c r="Q450" s="119"/>
      <c r="R450" s="104"/>
      <c r="S450" s="100"/>
      <c r="T450" s="113">
        <f>VLOOKUP(M450,Base!$A$3:$F$994, 5, false)</f>
        <v>0</v>
      </c>
      <c r="U450" s="114">
        <f t="shared" si="32"/>
        <v>0</v>
      </c>
      <c r="V450" s="115"/>
      <c r="W450" s="110">
        <f>VLOOKUP(X450,Base!$A$3:$F$994, 6, false)</f>
        <v>0</v>
      </c>
      <c r="X450" s="111" t="s">
        <v>6</v>
      </c>
      <c r="Y450" s="3"/>
      <c r="Z450" s="120"/>
      <c r="AA450" s="110" t="str">
        <f>VLOOKUP(X450,Base!$A$3:$F$994, 2, false)</f>
        <v>.</v>
      </c>
      <c r="AB450" s="119"/>
      <c r="AC450" s="104"/>
      <c r="AD450" s="100"/>
      <c r="AE450" s="113">
        <f>VLOOKUP(X450,Base!$A$3:$F$994, 5, false)</f>
        <v>0</v>
      </c>
      <c r="AF450" s="114">
        <f t="shared" si="33"/>
        <v>0</v>
      </c>
      <c r="AG450" s="115"/>
    </row>
    <row r="451">
      <c r="A451" s="110">
        <f>VLOOKUP(B451,Base!$A$3:$F$994, 6, false)</f>
        <v>0</v>
      </c>
      <c r="B451" s="111" t="s">
        <v>6</v>
      </c>
      <c r="C451" s="3"/>
      <c r="D451" s="120"/>
      <c r="E451" s="110" t="str">
        <f>VLOOKUP(B451,Base!$A$3:$F$994, 2, false)</f>
        <v>.</v>
      </c>
      <c r="F451" s="119"/>
      <c r="G451" s="104"/>
      <c r="H451" s="100"/>
      <c r="I451" s="113">
        <f>VLOOKUP(B451,Base!$A$3:$F$994, 5, false)</f>
        <v>0</v>
      </c>
      <c r="J451" s="114">
        <f t="shared" si="31"/>
        <v>0</v>
      </c>
      <c r="K451" s="115"/>
      <c r="L451" s="110">
        <f>VLOOKUP(M451,Base!$A$3:$F$994, 6, false)</f>
        <v>0</v>
      </c>
      <c r="M451" s="111" t="s">
        <v>6</v>
      </c>
      <c r="N451" s="3"/>
      <c r="O451" s="121"/>
      <c r="P451" s="110" t="str">
        <f>VLOOKUP(M451,Base!$A$3:$F$994, 2, false)</f>
        <v>.</v>
      </c>
      <c r="Q451" s="119"/>
      <c r="R451" s="104"/>
      <c r="S451" s="100"/>
      <c r="T451" s="113">
        <f>VLOOKUP(M451,Base!$A$3:$F$994, 5, false)</f>
        <v>0</v>
      </c>
      <c r="U451" s="114">
        <f t="shared" si="32"/>
        <v>0</v>
      </c>
      <c r="V451" s="115"/>
      <c r="W451" s="110">
        <f>VLOOKUP(X451,Base!$A$3:$F$994, 6, false)</f>
        <v>0</v>
      </c>
      <c r="X451" s="111" t="s">
        <v>6</v>
      </c>
      <c r="Y451" s="3"/>
      <c r="Z451" s="120"/>
      <c r="AA451" s="110" t="str">
        <f>VLOOKUP(X451,Base!$A$3:$F$994, 2, false)</f>
        <v>.</v>
      </c>
      <c r="AB451" s="119"/>
      <c r="AC451" s="104"/>
      <c r="AD451" s="100"/>
      <c r="AE451" s="113">
        <f>VLOOKUP(X451,Base!$A$3:$F$994, 5, false)</f>
        <v>0</v>
      </c>
      <c r="AF451" s="114">
        <f t="shared" si="33"/>
        <v>0</v>
      </c>
      <c r="AG451" s="115"/>
    </row>
    <row r="452">
      <c r="A452" s="110">
        <f>VLOOKUP(B452,Base!$A$3:$F$994, 6, false)</f>
        <v>0</v>
      </c>
      <c r="B452" s="111" t="s">
        <v>6</v>
      </c>
      <c r="C452" s="3"/>
      <c r="D452" s="121"/>
      <c r="E452" s="110" t="str">
        <f>VLOOKUP(B452,Base!$A$3:$F$994, 2, false)</f>
        <v>.</v>
      </c>
      <c r="F452" s="119"/>
      <c r="G452" s="104"/>
      <c r="H452" s="100"/>
      <c r="I452" s="113">
        <f>VLOOKUP(B452,Base!$A$3:$F$994, 5, false)</f>
        <v>0</v>
      </c>
      <c r="J452" s="114">
        <f t="shared" si="31"/>
        <v>0</v>
      </c>
      <c r="K452" s="115"/>
      <c r="L452" s="110">
        <f>VLOOKUP(M452,Base!$A$3:$F$994, 6, false)</f>
        <v>0</v>
      </c>
      <c r="M452" s="111" t="s">
        <v>6</v>
      </c>
      <c r="N452" s="3"/>
      <c r="O452" s="120"/>
      <c r="P452" s="110" t="str">
        <f>VLOOKUP(M452,Base!$A$3:$F$994, 2, false)</f>
        <v>.</v>
      </c>
      <c r="Q452" s="119"/>
      <c r="R452" s="104"/>
      <c r="S452" s="100"/>
      <c r="T452" s="113">
        <f>VLOOKUP(M452,Base!$A$3:$F$994, 5, false)</f>
        <v>0</v>
      </c>
      <c r="U452" s="114">
        <f t="shared" si="32"/>
        <v>0</v>
      </c>
      <c r="V452" s="115"/>
      <c r="W452" s="110">
        <f>VLOOKUP(X452,Base!$A$3:$F$994, 6, false)</f>
        <v>0</v>
      </c>
      <c r="X452" s="111" t="s">
        <v>6</v>
      </c>
      <c r="Y452" s="3"/>
      <c r="Z452" s="120"/>
      <c r="AA452" s="110" t="str">
        <f>VLOOKUP(X452,Base!$A$3:$F$994, 2, false)</f>
        <v>.</v>
      </c>
      <c r="AB452" s="119"/>
      <c r="AC452" s="104"/>
      <c r="AD452" s="100"/>
      <c r="AE452" s="113">
        <f>VLOOKUP(X452,Base!$A$3:$F$994, 5, false)</f>
        <v>0</v>
      </c>
      <c r="AF452" s="114">
        <f t="shared" si="33"/>
        <v>0</v>
      </c>
      <c r="AG452" s="115"/>
    </row>
    <row r="453">
      <c r="A453" s="110">
        <f>VLOOKUP(B453,Base!$A$3:$F$994, 6, false)</f>
        <v>0</v>
      </c>
      <c r="B453" s="111" t="s">
        <v>6</v>
      </c>
      <c r="C453" s="3"/>
      <c r="D453" s="122"/>
      <c r="E453" s="110" t="str">
        <f>VLOOKUP(B453,Base!$A$3:$F$994, 2, false)</f>
        <v>.</v>
      </c>
      <c r="F453" s="119"/>
      <c r="G453" s="104"/>
      <c r="H453" s="100"/>
      <c r="I453" s="113">
        <f>VLOOKUP(B453,Base!$A$3:$F$994, 5, false)</f>
        <v>0</v>
      </c>
      <c r="J453" s="114">
        <f t="shared" si="31"/>
        <v>0</v>
      </c>
      <c r="K453" s="115"/>
      <c r="L453" s="110">
        <f>VLOOKUP(M453,Base!$A$3:$F$994, 6, false)</f>
        <v>0</v>
      </c>
      <c r="M453" s="111" t="s">
        <v>6</v>
      </c>
      <c r="N453" s="3"/>
      <c r="O453" s="122"/>
      <c r="P453" s="110" t="str">
        <f>VLOOKUP(M453,Base!$A$3:$F$994, 2, false)</f>
        <v>.</v>
      </c>
      <c r="Q453" s="119"/>
      <c r="R453" s="104"/>
      <c r="S453" s="100"/>
      <c r="T453" s="113">
        <f>VLOOKUP(M453,Base!$A$3:$F$994, 5, false)</f>
        <v>0</v>
      </c>
      <c r="U453" s="114">
        <f t="shared" si="32"/>
        <v>0</v>
      </c>
      <c r="V453" s="115"/>
      <c r="W453" s="110">
        <f>VLOOKUP(X453,Base!$A$3:$F$994, 6, false)</f>
        <v>0</v>
      </c>
      <c r="X453" s="111" t="s">
        <v>6</v>
      </c>
      <c r="Y453" s="3"/>
      <c r="Z453" s="122"/>
      <c r="AA453" s="110" t="str">
        <f>VLOOKUP(X453,Base!$A$3:$F$994, 2, false)</f>
        <v>.</v>
      </c>
      <c r="AB453" s="119"/>
      <c r="AC453" s="104"/>
      <c r="AD453" s="100"/>
      <c r="AE453" s="113">
        <f>VLOOKUP(X453,Base!$A$3:$F$994, 5, false)</f>
        <v>0</v>
      </c>
      <c r="AF453" s="114">
        <f t="shared" si="33"/>
        <v>0</v>
      </c>
      <c r="AG453" s="115"/>
    </row>
    <row r="454">
      <c r="A454" s="110">
        <f>VLOOKUP(B454,Base!$A$3:$F$994, 6, false)</f>
        <v>0</v>
      </c>
      <c r="B454" s="111" t="s">
        <v>6</v>
      </c>
      <c r="C454" s="3"/>
      <c r="D454" s="123"/>
      <c r="E454" s="110" t="str">
        <f>VLOOKUP(B454,Base!$A$3:$F$994, 2, false)</f>
        <v>.</v>
      </c>
      <c r="F454" s="119"/>
      <c r="G454" s="104"/>
      <c r="H454" s="100"/>
      <c r="I454" s="113">
        <f>VLOOKUP(B454,Base!$A$3:$F$994, 5, false)</f>
        <v>0</v>
      </c>
      <c r="J454" s="114">
        <f t="shared" si="31"/>
        <v>0</v>
      </c>
      <c r="K454" s="115"/>
      <c r="L454" s="110">
        <f>VLOOKUP(M454,Base!$A$3:$F$994, 6, false)</f>
        <v>0</v>
      </c>
      <c r="M454" s="111" t="s">
        <v>6</v>
      </c>
      <c r="N454" s="3"/>
      <c r="O454" s="123"/>
      <c r="P454" s="110" t="str">
        <f>VLOOKUP(M454,Base!$A$3:$F$994, 2, false)</f>
        <v>.</v>
      </c>
      <c r="Q454" s="119"/>
      <c r="R454" s="104"/>
      <c r="S454" s="100"/>
      <c r="T454" s="113">
        <f>VLOOKUP(M454,Base!$A$3:$F$994, 5, false)</f>
        <v>0</v>
      </c>
      <c r="U454" s="114">
        <f t="shared" si="32"/>
        <v>0</v>
      </c>
      <c r="V454" s="115"/>
      <c r="W454" s="110">
        <f>VLOOKUP(X454,Base!$A$3:$F$994, 6, false)</f>
        <v>0</v>
      </c>
      <c r="X454" s="111" t="s">
        <v>6</v>
      </c>
      <c r="Y454" s="3"/>
      <c r="Z454" s="123"/>
      <c r="AA454" s="110" t="str">
        <f>VLOOKUP(X454,Base!$A$3:$F$994, 2, false)</f>
        <v>.</v>
      </c>
      <c r="AB454" s="119"/>
      <c r="AC454" s="104"/>
      <c r="AD454" s="100"/>
      <c r="AE454" s="113">
        <f>VLOOKUP(X454,Base!$A$3:$F$994, 5, false)</f>
        <v>0</v>
      </c>
      <c r="AF454" s="114">
        <f t="shared" si="33"/>
        <v>0</v>
      </c>
      <c r="AG454" s="115"/>
    </row>
    <row r="455">
      <c r="A455" s="126" t="s">
        <v>717</v>
      </c>
      <c r="B455" s="104"/>
      <c r="C455" s="104"/>
      <c r="D455" s="104"/>
      <c r="E455" s="104"/>
      <c r="F455" s="104"/>
      <c r="G455" s="104"/>
      <c r="H455" s="100"/>
      <c r="I455" s="90" t="s">
        <v>716</v>
      </c>
      <c r="J455" s="125">
        <f>SUM(J437:J454)</f>
        <v>0</v>
      </c>
      <c r="K455" s="109"/>
      <c r="L455" s="126" t="s">
        <v>717</v>
      </c>
      <c r="M455" s="104"/>
      <c r="N455" s="104"/>
      <c r="O455" s="104"/>
      <c r="P455" s="104"/>
      <c r="Q455" s="104"/>
      <c r="R455" s="104"/>
      <c r="S455" s="100"/>
      <c r="T455" s="90" t="s">
        <v>716</v>
      </c>
      <c r="U455" s="125">
        <f>SUM(U437:U454)</f>
        <v>0</v>
      </c>
      <c r="V455" s="109"/>
      <c r="W455" s="126" t="s">
        <v>717</v>
      </c>
      <c r="X455" s="104"/>
      <c r="Y455" s="104"/>
      <c r="Z455" s="104"/>
      <c r="AA455" s="104"/>
      <c r="AB455" s="104"/>
      <c r="AC455" s="104"/>
      <c r="AD455" s="100"/>
      <c r="AE455" s="90" t="s">
        <v>716</v>
      </c>
      <c r="AF455" s="125">
        <f>SUM(AF437:AF454)</f>
        <v>0</v>
      </c>
      <c r="AG455" s="109"/>
    </row>
    <row r="456">
      <c r="A456" s="127"/>
      <c r="B456" s="104"/>
      <c r="C456" s="104"/>
      <c r="D456" s="104"/>
      <c r="E456" s="104"/>
      <c r="F456" s="104"/>
      <c r="G456" s="104"/>
      <c r="H456" s="100"/>
      <c r="I456" s="90" t="s">
        <v>718</v>
      </c>
      <c r="J456" s="128" t="str">
        <f>J455/E435</f>
        <v>#DIV/0!</v>
      </c>
      <c r="K456" s="129"/>
      <c r="L456" s="127"/>
      <c r="M456" s="104"/>
      <c r="N456" s="104"/>
      <c r="O456" s="104"/>
      <c r="P456" s="104"/>
      <c r="Q456" s="104"/>
      <c r="R456" s="104"/>
      <c r="S456" s="100"/>
      <c r="T456" s="90" t="s">
        <v>718</v>
      </c>
      <c r="U456" s="128" t="str">
        <f>U455/P435</f>
        <v>#DIV/0!</v>
      </c>
      <c r="V456" s="129"/>
      <c r="W456" s="127"/>
      <c r="X456" s="104"/>
      <c r="Y456" s="104"/>
      <c r="Z456" s="104"/>
      <c r="AA456" s="104"/>
      <c r="AB456" s="104"/>
      <c r="AC456" s="104"/>
      <c r="AD456" s="100"/>
      <c r="AE456" s="90" t="s">
        <v>718</v>
      </c>
      <c r="AF456" s="128" t="str">
        <f>AF455/AA435</f>
        <v>#DIV/0!</v>
      </c>
      <c r="AG456" s="129"/>
    </row>
    <row r="457">
      <c r="A457" s="127"/>
      <c r="B457" s="104"/>
      <c r="C457" s="104"/>
      <c r="D457" s="104"/>
      <c r="E457" s="104"/>
      <c r="F457" s="104"/>
      <c r="G457" s="104"/>
      <c r="H457" s="100"/>
      <c r="I457" s="90" t="s">
        <v>719</v>
      </c>
      <c r="J457" s="130">
        <v>0.05</v>
      </c>
      <c r="K457" s="129"/>
      <c r="L457" s="127"/>
      <c r="M457" s="104"/>
      <c r="N457" s="104"/>
      <c r="O457" s="104"/>
      <c r="P457" s="104"/>
      <c r="Q457" s="104"/>
      <c r="R457" s="104"/>
      <c r="S457" s="100"/>
      <c r="T457" s="90" t="s">
        <v>719</v>
      </c>
      <c r="U457" s="130">
        <v>0.05</v>
      </c>
      <c r="V457" s="129"/>
      <c r="W457" s="127"/>
      <c r="X457" s="104"/>
      <c r="Y457" s="104"/>
      <c r="Z457" s="104"/>
      <c r="AA457" s="104"/>
      <c r="AB457" s="104"/>
      <c r="AC457" s="104"/>
      <c r="AD457" s="100"/>
      <c r="AE457" s="90" t="s">
        <v>719</v>
      </c>
      <c r="AF457" s="130">
        <v>0.05</v>
      </c>
      <c r="AG457" s="129"/>
    </row>
    <row r="458">
      <c r="A458" s="127"/>
      <c r="B458" s="104"/>
      <c r="C458" s="104"/>
      <c r="D458" s="104"/>
      <c r="E458" s="104"/>
      <c r="F458" s="104"/>
      <c r="G458" s="104"/>
      <c r="H458" s="100"/>
      <c r="I458" s="90" t="s">
        <v>720</v>
      </c>
      <c r="J458" s="128" t="str">
        <f>J456+(J456*J457)</f>
        <v>#DIV/0!</v>
      </c>
      <c r="K458" s="129"/>
      <c r="L458" s="127"/>
      <c r="M458" s="104"/>
      <c r="N458" s="104"/>
      <c r="O458" s="104"/>
      <c r="P458" s="104"/>
      <c r="Q458" s="104"/>
      <c r="R458" s="104"/>
      <c r="S458" s="100"/>
      <c r="T458" s="90" t="s">
        <v>720</v>
      </c>
      <c r="U458" s="128" t="str">
        <f>U456+(U456*U457)</f>
        <v>#DIV/0!</v>
      </c>
      <c r="V458" s="129"/>
      <c r="W458" s="127"/>
      <c r="X458" s="104"/>
      <c r="Y458" s="104"/>
      <c r="Z458" s="104"/>
      <c r="AA458" s="104"/>
      <c r="AB458" s="104"/>
      <c r="AC458" s="104"/>
      <c r="AD458" s="100"/>
      <c r="AE458" s="90" t="s">
        <v>720</v>
      </c>
      <c r="AF458" s="128" t="str">
        <f>AF456+(AF456*AF457)</f>
        <v>#DIV/0!</v>
      </c>
      <c r="AG458" s="129"/>
    </row>
    <row r="459">
      <c r="A459" s="127"/>
      <c r="B459" s="104"/>
      <c r="C459" s="104"/>
      <c r="D459" s="104"/>
      <c r="E459" s="104"/>
      <c r="F459" s="104"/>
      <c r="G459" s="104"/>
      <c r="H459" s="100"/>
      <c r="I459" s="90"/>
      <c r="J459" s="128"/>
      <c r="K459" s="129"/>
      <c r="L459" s="127"/>
      <c r="M459" s="104"/>
      <c r="N459" s="104"/>
      <c r="O459" s="104"/>
      <c r="P459" s="104"/>
      <c r="Q459" s="104"/>
      <c r="R459" s="104"/>
      <c r="S459" s="100"/>
      <c r="T459" s="90"/>
      <c r="U459" s="128"/>
      <c r="V459" s="129"/>
      <c r="W459" s="127"/>
      <c r="X459" s="104"/>
      <c r="Y459" s="104"/>
      <c r="Z459" s="104"/>
      <c r="AA459" s="104"/>
      <c r="AB459" s="104"/>
      <c r="AC459" s="104"/>
      <c r="AD459" s="100"/>
      <c r="AE459" s="90"/>
      <c r="AF459" s="128"/>
      <c r="AG459" s="129"/>
    </row>
    <row r="460">
      <c r="A460" s="127"/>
      <c r="B460" s="104"/>
      <c r="C460" s="104"/>
      <c r="D460" s="104"/>
      <c r="E460" s="104"/>
      <c r="F460" s="104"/>
      <c r="G460" s="104"/>
      <c r="H460" s="100"/>
      <c r="I460" s="90"/>
      <c r="J460" s="128"/>
      <c r="K460" s="129"/>
      <c r="L460" s="127"/>
      <c r="M460" s="104"/>
      <c r="N460" s="104"/>
      <c r="O460" s="104"/>
      <c r="P460" s="104"/>
      <c r="Q460" s="104"/>
      <c r="R460" s="104"/>
      <c r="S460" s="100"/>
      <c r="T460" s="90"/>
      <c r="U460" s="128"/>
      <c r="V460" s="129"/>
      <c r="W460" s="127"/>
      <c r="X460" s="104"/>
      <c r="Y460" s="104"/>
      <c r="Z460" s="104"/>
      <c r="AA460" s="104"/>
      <c r="AB460" s="104"/>
      <c r="AC460" s="104"/>
      <c r="AD460" s="100"/>
      <c r="AE460" s="90"/>
      <c r="AF460" s="128"/>
      <c r="AG460" s="129"/>
    </row>
    <row r="461">
      <c r="A461" s="127"/>
      <c r="B461" s="104"/>
      <c r="C461" s="104"/>
      <c r="D461" s="104"/>
      <c r="E461" s="104"/>
      <c r="F461" s="104"/>
      <c r="G461" s="104"/>
      <c r="H461" s="100"/>
      <c r="I461" s="90"/>
      <c r="J461" s="128"/>
      <c r="K461" s="129"/>
      <c r="L461" s="127"/>
      <c r="M461" s="104"/>
      <c r="N461" s="104"/>
      <c r="O461" s="104"/>
      <c r="P461" s="104"/>
      <c r="Q461" s="104"/>
      <c r="R461" s="104"/>
      <c r="S461" s="100"/>
      <c r="T461" s="90"/>
      <c r="U461" s="128"/>
      <c r="V461" s="129"/>
      <c r="W461" s="127"/>
      <c r="X461" s="104"/>
      <c r="Y461" s="104"/>
      <c r="Z461" s="104"/>
      <c r="AA461" s="104"/>
      <c r="AB461" s="104"/>
      <c r="AC461" s="104"/>
      <c r="AD461" s="100"/>
      <c r="AE461" s="90"/>
      <c r="AF461" s="128"/>
      <c r="AG461" s="129"/>
    </row>
    <row r="462">
      <c r="A462" s="127"/>
      <c r="B462" s="104"/>
      <c r="C462" s="104"/>
      <c r="D462" s="104"/>
      <c r="E462" s="104"/>
      <c r="F462" s="104"/>
      <c r="G462" s="104"/>
      <c r="H462" s="100"/>
      <c r="I462" s="131"/>
      <c r="J462" s="3"/>
      <c r="K462" s="129"/>
      <c r="L462" s="127"/>
      <c r="M462" s="104"/>
      <c r="N462" s="104"/>
      <c r="O462" s="104"/>
      <c r="P462" s="104"/>
      <c r="Q462" s="104"/>
      <c r="R462" s="104"/>
      <c r="S462" s="100"/>
      <c r="T462" s="131"/>
      <c r="U462" s="3"/>
      <c r="V462" s="129"/>
      <c r="W462" s="127"/>
      <c r="X462" s="104"/>
      <c r="Y462" s="104"/>
      <c r="Z462" s="104"/>
      <c r="AA462" s="104"/>
      <c r="AB462" s="104"/>
      <c r="AC462" s="104"/>
      <c r="AD462" s="100"/>
      <c r="AE462" s="131"/>
      <c r="AF462" s="3"/>
      <c r="AG462" s="129"/>
    </row>
    <row r="463">
      <c r="A463" s="132"/>
      <c r="B463" s="2"/>
      <c r="C463" s="2"/>
      <c r="D463" s="2"/>
      <c r="E463" s="2"/>
      <c r="F463" s="2"/>
      <c r="G463" s="2"/>
      <c r="H463" s="3"/>
      <c r="I463" s="90"/>
      <c r="J463" s="133"/>
      <c r="K463" s="134"/>
      <c r="L463" s="132"/>
      <c r="M463" s="2"/>
      <c r="N463" s="2"/>
      <c r="O463" s="2"/>
      <c r="P463" s="2"/>
      <c r="Q463" s="2"/>
      <c r="R463" s="2"/>
      <c r="S463" s="3"/>
      <c r="T463" s="90"/>
      <c r="U463" s="133"/>
      <c r="V463" s="134"/>
      <c r="W463" s="132"/>
      <c r="X463" s="2"/>
      <c r="Y463" s="2"/>
      <c r="Z463" s="2"/>
      <c r="AA463" s="2"/>
      <c r="AB463" s="2"/>
      <c r="AC463" s="2"/>
      <c r="AD463" s="3"/>
      <c r="AE463" s="90"/>
      <c r="AF463" s="133"/>
      <c r="AG463" s="134"/>
    </row>
    <row r="464">
      <c r="A464" s="126" t="s">
        <v>721</v>
      </c>
      <c r="B464" s="104"/>
      <c r="C464" s="104"/>
      <c r="D464" s="104"/>
      <c r="E464" s="104"/>
      <c r="F464" s="104"/>
      <c r="G464" s="104"/>
      <c r="H464" s="100"/>
      <c r="I464" s="90"/>
      <c r="J464" s="125"/>
      <c r="K464" s="109"/>
      <c r="L464" s="126" t="s">
        <v>721</v>
      </c>
      <c r="M464" s="104"/>
      <c r="N464" s="104"/>
      <c r="O464" s="104"/>
      <c r="P464" s="104"/>
      <c r="Q464" s="104"/>
      <c r="R464" s="104"/>
      <c r="S464" s="100"/>
      <c r="T464" s="90"/>
      <c r="U464" s="125"/>
      <c r="V464" s="109"/>
      <c r="W464" s="126" t="s">
        <v>721</v>
      </c>
      <c r="X464" s="104"/>
      <c r="Y464" s="104"/>
      <c r="Z464" s="104"/>
      <c r="AA464" s="104"/>
      <c r="AB464" s="104"/>
      <c r="AC464" s="104"/>
      <c r="AD464" s="100"/>
      <c r="AE464" s="90"/>
      <c r="AF464" s="125"/>
      <c r="AG464" s="109"/>
    </row>
    <row r="465">
      <c r="A465" s="127"/>
      <c r="B465" s="104"/>
      <c r="C465" s="104"/>
      <c r="D465" s="104"/>
      <c r="E465" s="104"/>
      <c r="F465" s="104"/>
      <c r="G465" s="104"/>
      <c r="H465" s="100"/>
      <c r="I465" s="90"/>
      <c r="J465" s="128"/>
      <c r="K465" s="129"/>
      <c r="L465" s="127"/>
      <c r="M465" s="104"/>
      <c r="N465" s="104"/>
      <c r="O465" s="104"/>
      <c r="P465" s="104"/>
      <c r="Q465" s="104"/>
      <c r="R465" s="104"/>
      <c r="S465" s="100"/>
      <c r="T465" s="90"/>
      <c r="U465" s="128"/>
      <c r="V465" s="129"/>
      <c r="W465" s="127"/>
      <c r="X465" s="104"/>
      <c r="Y465" s="104"/>
      <c r="Z465" s="104"/>
      <c r="AA465" s="104"/>
      <c r="AB465" s="104"/>
      <c r="AC465" s="104"/>
      <c r="AD465" s="100"/>
      <c r="AE465" s="90"/>
      <c r="AF465" s="128"/>
      <c r="AG465" s="129"/>
    </row>
    <row r="466">
      <c r="A466" s="135"/>
      <c r="B466" s="104"/>
      <c r="C466" s="104"/>
      <c r="D466" s="104"/>
      <c r="E466" s="104"/>
      <c r="F466" s="104"/>
      <c r="G466" s="104"/>
      <c r="H466" s="100"/>
      <c r="I466" s="90"/>
      <c r="J466" s="136"/>
      <c r="K466" s="137"/>
      <c r="L466" s="135"/>
      <c r="M466" s="104"/>
      <c r="N466" s="104"/>
      <c r="O466" s="104"/>
      <c r="P466" s="104"/>
      <c r="Q466" s="104"/>
      <c r="R466" s="104"/>
      <c r="S466" s="100"/>
      <c r="T466" s="90"/>
      <c r="U466" s="136"/>
      <c r="V466" s="137"/>
      <c r="W466" s="135"/>
      <c r="X466" s="104"/>
      <c r="Y466" s="104"/>
      <c r="Z466" s="104"/>
      <c r="AA466" s="104"/>
      <c r="AB466" s="104"/>
      <c r="AC466" s="104"/>
      <c r="AD466" s="100"/>
      <c r="AE466" s="90"/>
      <c r="AF466" s="136"/>
      <c r="AG466" s="137"/>
    </row>
    <row r="467">
      <c r="A467" s="138"/>
      <c r="I467" s="90"/>
      <c r="J467" s="139"/>
      <c r="K467" s="140"/>
      <c r="L467" s="138"/>
      <c r="T467" s="90"/>
      <c r="U467" s="139"/>
      <c r="V467" s="140"/>
      <c r="W467" s="138"/>
      <c r="AE467" s="90"/>
      <c r="AF467" s="139"/>
      <c r="AG467" s="140"/>
    </row>
    <row r="468">
      <c r="A468" s="141" t="s">
        <v>722</v>
      </c>
      <c r="B468" s="2"/>
      <c r="C468" s="2"/>
      <c r="D468" s="2"/>
      <c r="E468" s="2"/>
      <c r="F468" s="2"/>
      <c r="G468" s="2"/>
      <c r="H468" s="3"/>
      <c r="I468" s="81"/>
      <c r="J468" s="142"/>
      <c r="K468" s="109"/>
      <c r="L468" s="141" t="s">
        <v>722</v>
      </c>
      <c r="M468" s="2"/>
      <c r="N468" s="2"/>
      <c r="O468" s="2"/>
      <c r="P468" s="2"/>
      <c r="Q468" s="2"/>
      <c r="R468" s="2"/>
      <c r="S468" s="3"/>
      <c r="T468" s="81"/>
      <c r="U468" s="142"/>
      <c r="V468" s="109"/>
      <c r="W468" s="141" t="s">
        <v>722</v>
      </c>
      <c r="X468" s="2"/>
      <c r="Y468" s="2"/>
      <c r="Z468" s="2"/>
      <c r="AA468" s="2"/>
      <c r="AB468" s="2"/>
      <c r="AC468" s="2"/>
      <c r="AD468" s="3"/>
      <c r="AE468" s="81"/>
      <c r="AF468" s="142"/>
      <c r="AG468" s="109"/>
    </row>
    <row r="469">
      <c r="A469" s="135"/>
      <c r="B469" s="104"/>
      <c r="C469" s="104"/>
      <c r="D469" s="104"/>
      <c r="E469" s="104"/>
      <c r="F469" s="104"/>
      <c r="G469" s="104"/>
      <c r="H469" s="100"/>
      <c r="I469" s="81"/>
      <c r="J469" s="143"/>
      <c r="K469" s="137"/>
      <c r="L469" s="135"/>
      <c r="M469" s="104"/>
      <c r="N469" s="104"/>
      <c r="O469" s="104"/>
      <c r="P469" s="104"/>
      <c r="Q469" s="104"/>
      <c r="R469" s="104"/>
      <c r="S469" s="100"/>
      <c r="T469" s="81"/>
      <c r="U469" s="143"/>
      <c r="V469" s="137"/>
      <c r="W469" s="135"/>
      <c r="X469" s="104"/>
      <c r="Y469" s="104"/>
      <c r="Z469" s="104"/>
      <c r="AA469" s="104"/>
      <c r="AB469" s="104"/>
      <c r="AC469" s="104"/>
      <c r="AD469" s="100"/>
      <c r="AE469" s="81"/>
      <c r="AF469" s="143"/>
      <c r="AG469" s="137"/>
    </row>
    <row r="470">
      <c r="A470" s="135"/>
      <c r="B470" s="104"/>
      <c r="C470" s="104"/>
      <c r="D470" s="104"/>
      <c r="E470" s="104"/>
      <c r="F470" s="104"/>
      <c r="G470" s="104"/>
      <c r="H470" s="100"/>
      <c r="I470" s="81"/>
      <c r="J470" s="143"/>
      <c r="K470" s="137"/>
      <c r="L470" s="135"/>
      <c r="M470" s="104"/>
      <c r="N470" s="104"/>
      <c r="O470" s="104"/>
      <c r="P470" s="104"/>
      <c r="Q470" s="104"/>
      <c r="R470" s="104"/>
      <c r="S470" s="100"/>
      <c r="T470" s="81"/>
      <c r="U470" s="143"/>
      <c r="V470" s="137"/>
      <c r="W470" s="135"/>
      <c r="X470" s="104"/>
      <c r="Y470" s="104"/>
      <c r="Z470" s="104"/>
      <c r="AA470" s="104"/>
      <c r="AB470" s="104"/>
      <c r="AC470" s="104"/>
      <c r="AD470" s="100"/>
      <c r="AE470" s="81"/>
      <c r="AF470" s="143"/>
      <c r="AG470" s="137"/>
    </row>
    <row r="471">
      <c r="A471" s="135"/>
      <c r="B471" s="104"/>
      <c r="C471" s="104"/>
      <c r="D471" s="104"/>
      <c r="E471" s="104"/>
      <c r="F471" s="104"/>
      <c r="G471" s="104"/>
      <c r="H471" s="100"/>
      <c r="I471" s="81"/>
      <c r="J471" s="143"/>
      <c r="K471" s="137"/>
      <c r="L471" s="135"/>
      <c r="M471" s="104"/>
      <c r="N471" s="104"/>
      <c r="O471" s="104"/>
      <c r="P471" s="104"/>
      <c r="Q471" s="104"/>
      <c r="R471" s="104"/>
      <c r="S471" s="100"/>
      <c r="T471" s="81"/>
      <c r="U471" s="143"/>
      <c r="V471" s="137"/>
      <c r="W471" s="135"/>
      <c r="X471" s="104"/>
      <c r="Y471" s="104"/>
      <c r="Z471" s="104"/>
      <c r="AA471" s="104"/>
      <c r="AB471" s="104"/>
      <c r="AC471" s="104"/>
      <c r="AD471" s="100"/>
      <c r="AE471" s="81"/>
      <c r="AF471" s="143"/>
      <c r="AG471" s="137"/>
    </row>
    <row r="472">
      <c r="A472" s="135"/>
      <c r="B472" s="104"/>
      <c r="C472" s="104"/>
      <c r="D472" s="104"/>
      <c r="E472" s="104"/>
      <c r="F472" s="104"/>
      <c r="G472" s="104"/>
      <c r="H472" s="100"/>
      <c r="I472" s="81"/>
      <c r="J472" s="143"/>
      <c r="K472" s="137"/>
      <c r="L472" s="135"/>
      <c r="M472" s="104"/>
      <c r="N472" s="104"/>
      <c r="O472" s="104"/>
      <c r="P472" s="104"/>
      <c r="Q472" s="104"/>
      <c r="R472" s="104"/>
      <c r="S472" s="100"/>
      <c r="T472" s="81"/>
      <c r="U472" s="143"/>
      <c r="V472" s="137"/>
      <c r="W472" s="135"/>
      <c r="X472" s="104"/>
      <c r="Y472" s="104"/>
      <c r="Z472" s="104"/>
      <c r="AA472" s="104"/>
      <c r="AB472" s="104"/>
      <c r="AC472" s="104"/>
      <c r="AD472" s="100"/>
      <c r="AE472" s="81"/>
      <c r="AF472" s="143"/>
      <c r="AG472" s="137"/>
    </row>
    <row r="473">
      <c r="A473" s="135"/>
      <c r="B473" s="104"/>
      <c r="C473" s="104"/>
      <c r="D473" s="104"/>
      <c r="E473" s="104"/>
      <c r="F473" s="104"/>
      <c r="G473" s="104"/>
      <c r="H473" s="100"/>
      <c r="I473" s="81"/>
      <c r="J473" s="143"/>
      <c r="K473" s="137"/>
      <c r="L473" s="135"/>
      <c r="M473" s="104"/>
      <c r="N473" s="104"/>
      <c r="O473" s="104"/>
      <c r="P473" s="104"/>
      <c r="Q473" s="104"/>
      <c r="R473" s="104"/>
      <c r="S473" s="100"/>
      <c r="T473" s="81"/>
      <c r="U473" s="143"/>
      <c r="V473" s="137"/>
      <c r="W473" s="135"/>
      <c r="X473" s="104"/>
      <c r="Y473" s="104"/>
      <c r="Z473" s="104"/>
      <c r="AA473" s="104"/>
      <c r="AB473" s="104"/>
      <c r="AC473" s="104"/>
      <c r="AD473" s="100"/>
      <c r="AE473" s="81"/>
      <c r="AF473" s="143"/>
      <c r="AG473" s="137"/>
    </row>
    <row r="474">
      <c r="A474" s="146"/>
      <c r="B474" s="146"/>
      <c r="C474" s="146"/>
      <c r="D474" s="146"/>
      <c r="E474" s="146"/>
      <c r="F474" s="146"/>
      <c r="G474" s="146"/>
      <c r="H474" s="146"/>
      <c r="I474" s="81"/>
      <c r="J474" s="143"/>
      <c r="K474" s="137"/>
      <c r="L474" s="146"/>
      <c r="M474" s="146"/>
      <c r="N474" s="146"/>
      <c r="O474" s="146"/>
      <c r="P474" s="146"/>
      <c r="Q474" s="146"/>
      <c r="R474" s="146"/>
      <c r="S474" s="146"/>
      <c r="T474" s="81"/>
      <c r="U474" s="143"/>
      <c r="V474" s="137"/>
      <c r="W474" s="146"/>
      <c r="X474" s="146"/>
      <c r="Y474" s="146"/>
      <c r="Z474" s="146"/>
      <c r="AA474" s="146"/>
      <c r="AB474" s="146"/>
      <c r="AC474" s="146"/>
      <c r="AD474" s="146"/>
      <c r="AE474" s="81"/>
      <c r="AF474" s="143"/>
      <c r="AG474" s="137"/>
    </row>
    <row r="475">
      <c r="A475" s="146"/>
      <c r="B475" s="146"/>
      <c r="C475" s="146"/>
      <c r="D475" s="146"/>
      <c r="E475" s="146"/>
      <c r="F475" s="146"/>
      <c r="G475" s="146"/>
      <c r="H475" s="146"/>
      <c r="I475" s="81"/>
      <c r="J475" s="143"/>
      <c r="K475" s="137"/>
      <c r="L475" s="146"/>
      <c r="M475" s="146"/>
      <c r="N475" s="146"/>
      <c r="O475" s="146"/>
      <c r="P475" s="146"/>
      <c r="Q475" s="146"/>
      <c r="R475" s="146"/>
      <c r="S475" s="146"/>
      <c r="T475" s="81"/>
      <c r="U475" s="143"/>
      <c r="V475" s="137"/>
      <c r="W475" s="146"/>
      <c r="X475" s="146"/>
      <c r="Y475" s="146"/>
      <c r="Z475" s="146"/>
      <c r="AA475" s="146"/>
      <c r="AB475" s="146"/>
      <c r="AC475" s="146"/>
      <c r="AD475" s="146"/>
      <c r="AE475" s="81"/>
      <c r="AF475" s="143"/>
      <c r="AG475" s="137"/>
    </row>
    <row r="476">
      <c r="I476" s="87"/>
      <c r="J476" s="88"/>
      <c r="K476" s="89"/>
      <c r="T476" s="90"/>
      <c r="U476" s="88"/>
      <c r="V476" s="89"/>
      <c r="AE476" s="90"/>
      <c r="AF476" s="88"/>
      <c r="AG476" s="89"/>
    </row>
    <row r="477">
      <c r="A477" s="97" t="s">
        <v>701</v>
      </c>
      <c r="B477" s="92"/>
      <c r="C477" s="2"/>
      <c r="D477" s="2"/>
      <c r="E477" s="3"/>
      <c r="F477" s="93" t="s">
        <v>702</v>
      </c>
      <c r="G477" s="98" t="str">
        <f>$G$4</f>
        <v/>
      </c>
      <c r="H477" s="3"/>
      <c r="I477" s="87"/>
      <c r="J477" s="95"/>
      <c r="K477" s="96"/>
      <c r="L477" s="97" t="s">
        <v>701</v>
      </c>
      <c r="M477" s="92"/>
      <c r="N477" s="2"/>
      <c r="O477" s="2"/>
      <c r="P477" s="3"/>
      <c r="Q477" s="93" t="s">
        <v>702</v>
      </c>
      <c r="R477" s="98" t="str">
        <f>$G$4</f>
        <v/>
      </c>
      <c r="S477" s="3"/>
      <c r="T477" s="87"/>
      <c r="U477" s="95"/>
      <c r="V477" s="96"/>
      <c r="W477" s="97" t="s">
        <v>701</v>
      </c>
      <c r="X477" s="92"/>
      <c r="Y477" s="2"/>
      <c r="Z477" s="2"/>
      <c r="AA477" s="3"/>
      <c r="AB477" s="93" t="s">
        <v>702</v>
      </c>
      <c r="AC477" s="98" t="str">
        <f>$G$4</f>
        <v/>
      </c>
      <c r="AD477" s="3"/>
      <c r="AE477" s="87"/>
      <c r="AF477" s="95"/>
      <c r="AG477" s="96"/>
    </row>
    <row r="478">
      <c r="A478" s="91" t="s">
        <v>703</v>
      </c>
      <c r="B478" s="99">
        <v>12.0</v>
      </c>
      <c r="C478" s="100"/>
      <c r="D478" s="101" t="s">
        <v>705</v>
      </c>
      <c r="E478" s="102"/>
      <c r="F478" s="103"/>
      <c r="G478" s="104"/>
      <c r="H478" s="100"/>
      <c r="I478" s="95"/>
      <c r="J478" s="95"/>
      <c r="K478" s="96"/>
      <c r="L478" s="91" t="s">
        <v>703</v>
      </c>
      <c r="M478" s="99"/>
      <c r="N478" s="100"/>
      <c r="O478" s="101" t="s">
        <v>705</v>
      </c>
      <c r="P478" s="102"/>
      <c r="Q478" s="103"/>
      <c r="R478" s="104"/>
      <c r="S478" s="100"/>
      <c r="T478" s="95"/>
      <c r="U478" s="95"/>
      <c r="V478" s="96"/>
      <c r="W478" s="91" t="s">
        <v>703</v>
      </c>
      <c r="X478" s="99"/>
      <c r="Y478" s="100"/>
      <c r="Z478" s="101" t="s">
        <v>705</v>
      </c>
      <c r="AA478" s="102"/>
      <c r="AB478" s="103"/>
      <c r="AC478" s="104"/>
      <c r="AD478" s="100"/>
      <c r="AE478" s="95"/>
      <c r="AF478" s="95"/>
      <c r="AG478" s="96"/>
    </row>
    <row r="479">
      <c r="A479" s="105" t="s">
        <v>707</v>
      </c>
      <c r="B479" s="106" t="s">
        <v>708</v>
      </c>
      <c r="C479" s="100"/>
      <c r="D479" s="107" t="s">
        <v>709</v>
      </c>
      <c r="E479" s="107" t="s">
        <v>710</v>
      </c>
      <c r="F479" s="108" t="s">
        <v>711</v>
      </c>
      <c r="G479" s="104"/>
      <c r="H479" s="100"/>
      <c r="I479" s="95" t="s">
        <v>712</v>
      </c>
      <c r="J479" s="95" t="s">
        <v>713</v>
      </c>
      <c r="K479" s="109"/>
      <c r="L479" s="105" t="s">
        <v>707</v>
      </c>
      <c r="M479" s="106" t="s">
        <v>708</v>
      </c>
      <c r="N479" s="100"/>
      <c r="O479" s="107" t="s">
        <v>709</v>
      </c>
      <c r="P479" s="107" t="s">
        <v>710</v>
      </c>
      <c r="Q479" s="108" t="s">
        <v>711</v>
      </c>
      <c r="R479" s="104"/>
      <c r="S479" s="100"/>
      <c r="T479" s="95" t="s">
        <v>712</v>
      </c>
      <c r="U479" s="95" t="s">
        <v>713</v>
      </c>
      <c r="V479" s="109"/>
      <c r="W479" s="105" t="s">
        <v>707</v>
      </c>
      <c r="X479" s="106" t="s">
        <v>708</v>
      </c>
      <c r="Y479" s="100"/>
      <c r="Z479" s="107" t="s">
        <v>709</v>
      </c>
      <c r="AA479" s="107" t="s">
        <v>710</v>
      </c>
      <c r="AB479" s="108" t="s">
        <v>711</v>
      </c>
      <c r="AC479" s="104"/>
      <c r="AD479" s="100"/>
      <c r="AE479" s="95" t="s">
        <v>712</v>
      </c>
      <c r="AF479" s="95" t="s">
        <v>713</v>
      </c>
      <c r="AG479" s="109"/>
    </row>
    <row r="480">
      <c r="A480" s="110">
        <f>VLOOKUP(B480,Base!$A$3:$F$994, 6, false)</f>
        <v>0</v>
      </c>
      <c r="B480" s="111" t="s">
        <v>6</v>
      </c>
      <c r="C480" s="3"/>
      <c r="D480" s="112"/>
      <c r="E480" s="110" t="str">
        <f>VLOOKUP(B480,Base!$A$3:$F$994, 2, false)</f>
        <v>.</v>
      </c>
      <c r="F480" s="92"/>
      <c r="G480" s="2"/>
      <c r="H480" s="3"/>
      <c r="I480" s="113">
        <f>VLOOKUP(B480,Base!$A$3:$F$994, 5, false)</f>
        <v>0</v>
      </c>
      <c r="J480" s="114">
        <f t="shared" ref="J480:J497" si="34">I480*D480</f>
        <v>0</v>
      </c>
      <c r="K480" s="115"/>
      <c r="L480" s="110">
        <f>VLOOKUP(M480,Base!$A$3:$F$994, 6, false)</f>
        <v>0</v>
      </c>
      <c r="M480" s="111" t="s">
        <v>6</v>
      </c>
      <c r="N480" s="3"/>
      <c r="O480" s="112"/>
      <c r="P480" s="110" t="str">
        <f>VLOOKUP(M480,Base!$A$3:$F$994, 2, false)</f>
        <v>.</v>
      </c>
      <c r="Q480" s="92"/>
      <c r="R480" s="2"/>
      <c r="S480" s="3"/>
      <c r="T480" s="113">
        <f>VLOOKUP(M480,Base!$A$3:$F$994, 5, false)</f>
        <v>0</v>
      </c>
      <c r="U480" s="114">
        <f t="shared" ref="U480:U497" si="35">T480*O480</f>
        <v>0</v>
      </c>
      <c r="V480" s="115"/>
      <c r="W480" s="110">
        <f>VLOOKUP(X480,Base!$A$3:$F$994, 6, false)</f>
        <v>0</v>
      </c>
      <c r="X480" s="111" t="s">
        <v>6</v>
      </c>
      <c r="Y480" s="3"/>
      <c r="Z480" s="112"/>
      <c r="AA480" s="110" t="str">
        <f>VLOOKUP(X480,Base!$A$3:$F$994, 2, false)</f>
        <v>.</v>
      </c>
      <c r="AB480" s="92"/>
      <c r="AC480" s="2"/>
      <c r="AD480" s="3"/>
      <c r="AE480" s="113">
        <f>VLOOKUP(X480,Base!$A$3:$F$994, 5, false)</f>
        <v>0</v>
      </c>
      <c r="AF480" s="114">
        <f t="shared" ref="AF480:AF497" si="36">AE480*Z480</f>
        <v>0</v>
      </c>
      <c r="AG480" s="115"/>
    </row>
    <row r="481">
      <c r="A481" s="110">
        <f>VLOOKUP(B481,Base!$A$3:$F$994, 6, false)</f>
        <v>0</v>
      </c>
      <c r="B481" s="111" t="s">
        <v>6</v>
      </c>
      <c r="C481" s="3"/>
      <c r="D481" s="112"/>
      <c r="E481" s="110" t="str">
        <f>VLOOKUP(B481,Base!$A$3:$F$994, 2, false)</f>
        <v>.</v>
      </c>
      <c r="F481" s="116"/>
      <c r="G481" s="2"/>
      <c r="H481" s="3"/>
      <c r="I481" s="113">
        <f>VLOOKUP(B481,Base!$A$3:$F$994, 5, false)</f>
        <v>0</v>
      </c>
      <c r="J481" s="114">
        <f t="shared" si="34"/>
        <v>0</v>
      </c>
      <c r="K481" s="115"/>
      <c r="L481" s="110">
        <f>VLOOKUP(M481,Base!$A$3:$F$994, 6, false)</f>
        <v>0</v>
      </c>
      <c r="M481" s="111" t="s">
        <v>6</v>
      </c>
      <c r="N481" s="3"/>
      <c r="O481" s="112"/>
      <c r="P481" s="110" t="str">
        <f>VLOOKUP(M481,Base!$A$3:$F$994, 2, false)</f>
        <v>.</v>
      </c>
      <c r="Q481" s="116"/>
      <c r="R481" s="2"/>
      <c r="S481" s="3"/>
      <c r="T481" s="113">
        <f>VLOOKUP(M481,Base!$A$3:$F$994, 5, false)</f>
        <v>0</v>
      </c>
      <c r="U481" s="114">
        <f t="shared" si="35"/>
        <v>0</v>
      </c>
      <c r="V481" s="115"/>
      <c r="W481" s="110">
        <f>VLOOKUP(X481,Base!$A$3:$F$994, 6, false)</f>
        <v>0</v>
      </c>
      <c r="X481" s="111" t="s">
        <v>6</v>
      </c>
      <c r="Y481" s="3"/>
      <c r="Z481" s="112"/>
      <c r="AA481" s="110" t="str">
        <f>VLOOKUP(X481,Base!$A$3:$F$994, 2, false)</f>
        <v>.</v>
      </c>
      <c r="AB481" s="116"/>
      <c r="AC481" s="2"/>
      <c r="AD481" s="3"/>
      <c r="AE481" s="113">
        <f>VLOOKUP(X481,Base!$A$3:$F$994, 5, false)</f>
        <v>0</v>
      </c>
      <c r="AF481" s="114">
        <f t="shared" si="36"/>
        <v>0</v>
      </c>
      <c r="AG481" s="115"/>
    </row>
    <row r="482">
      <c r="A482" s="110">
        <f>VLOOKUP(B482,Base!$A$3:$F$994, 6, false)</f>
        <v>0</v>
      </c>
      <c r="B482" s="111" t="s">
        <v>6</v>
      </c>
      <c r="C482" s="3"/>
      <c r="D482" s="112"/>
      <c r="E482" s="110" t="str">
        <f>VLOOKUP(B482,Base!$A$3:$F$994, 2, false)</f>
        <v>.</v>
      </c>
      <c r="F482" s="116"/>
      <c r="G482" s="2"/>
      <c r="H482" s="3"/>
      <c r="I482" s="113">
        <f>VLOOKUP(B482,Base!$A$3:$F$994, 5, false)</f>
        <v>0</v>
      </c>
      <c r="J482" s="114">
        <f t="shared" si="34"/>
        <v>0</v>
      </c>
      <c r="K482" s="115"/>
      <c r="L482" s="110">
        <f>VLOOKUP(M482,Base!$A$3:$F$994, 6, false)</f>
        <v>0</v>
      </c>
      <c r="M482" s="111" t="s">
        <v>6</v>
      </c>
      <c r="N482" s="3"/>
      <c r="O482" s="112"/>
      <c r="P482" s="110" t="str">
        <f>VLOOKUP(M482,Base!$A$3:$F$994, 2, false)</f>
        <v>.</v>
      </c>
      <c r="Q482" s="116"/>
      <c r="R482" s="2"/>
      <c r="S482" s="3"/>
      <c r="T482" s="113">
        <f>VLOOKUP(M482,Base!$A$3:$F$994, 5, false)</f>
        <v>0</v>
      </c>
      <c r="U482" s="114">
        <f t="shared" si="35"/>
        <v>0</v>
      </c>
      <c r="V482" s="115"/>
      <c r="W482" s="110">
        <f>VLOOKUP(X482,Base!$A$3:$F$994, 6, false)</f>
        <v>0</v>
      </c>
      <c r="X482" s="111" t="s">
        <v>6</v>
      </c>
      <c r="Y482" s="3"/>
      <c r="Z482" s="112"/>
      <c r="AA482" s="110" t="str">
        <f>VLOOKUP(X482,Base!$A$3:$F$994, 2, false)</f>
        <v>.</v>
      </c>
      <c r="AB482" s="116"/>
      <c r="AC482" s="2"/>
      <c r="AD482" s="3"/>
      <c r="AE482" s="113">
        <f>VLOOKUP(X482,Base!$A$3:$F$994, 5, false)</f>
        <v>0</v>
      </c>
      <c r="AF482" s="114">
        <f t="shared" si="36"/>
        <v>0</v>
      </c>
      <c r="AG482" s="115"/>
    </row>
    <row r="483">
      <c r="A483" s="110">
        <f>VLOOKUP(B483,Base!$A$3:$F$994, 6, false)</f>
        <v>0</v>
      </c>
      <c r="B483" s="111" t="s">
        <v>6</v>
      </c>
      <c r="C483" s="3"/>
      <c r="D483" s="112"/>
      <c r="E483" s="110" t="str">
        <f>VLOOKUP(B483,Base!$A$3:$F$994, 2, false)</f>
        <v>.</v>
      </c>
      <c r="F483" s="116"/>
      <c r="G483" s="2"/>
      <c r="H483" s="3"/>
      <c r="I483" s="113">
        <f>VLOOKUP(B483,Base!$A$3:$F$994, 5, false)</f>
        <v>0</v>
      </c>
      <c r="J483" s="114">
        <f t="shared" si="34"/>
        <v>0</v>
      </c>
      <c r="K483" s="115"/>
      <c r="L483" s="110">
        <f>VLOOKUP(M483,Base!$A$3:$F$994, 6, false)</f>
        <v>0</v>
      </c>
      <c r="M483" s="111" t="s">
        <v>6</v>
      </c>
      <c r="N483" s="3"/>
      <c r="O483" s="112"/>
      <c r="P483" s="110" t="str">
        <f>VLOOKUP(M483,Base!$A$3:$F$994, 2, false)</f>
        <v>.</v>
      </c>
      <c r="Q483" s="116"/>
      <c r="R483" s="2"/>
      <c r="S483" s="3"/>
      <c r="T483" s="113">
        <f>VLOOKUP(M483,Base!$A$3:$F$994, 5, false)</f>
        <v>0</v>
      </c>
      <c r="U483" s="114">
        <f t="shared" si="35"/>
        <v>0</v>
      </c>
      <c r="V483" s="115"/>
      <c r="W483" s="110">
        <f>VLOOKUP(X483,Base!$A$3:$F$994, 6, false)</f>
        <v>0</v>
      </c>
      <c r="X483" s="111" t="s">
        <v>6</v>
      </c>
      <c r="Y483" s="3"/>
      <c r="Z483" s="112"/>
      <c r="AA483" s="110" t="str">
        <f>VLOOKUP(X483,Base!$A$3:$F$994, 2, false)</f>
        <v>.</v>
      </c>
      <c r="AB483" s="116"/>
      <c r="AC483" s="2"/>
      <c r="AD483" s="3"/>
      <c r="AE483" s="113">
        <f>VLOOKUP(X483,Base!$A$3:$F$994, 5, false)</f>
        <v>0</v>
      </c>
      <c r="AF483" s="114">
        <f t="shared" si="36"/>
        <v>0</v>
      </c>
      <c r="AG483" s="115"/>
    </row>
    <row r="484">
      <c r="A484" s="110">
        <f>VLOOKUP(B484,Base!$A$3:$F$994, 6, false)</f>
        <v>0</v>
      </c>
      <c r="B484" s="111" t="s">
        <v>6</v>
      </c>
      <c r="C484" s="3"/>
      <c r="D484" s="112"/>
      <c r="E484" s="110" t="str">
        <f>VLOOKUP(B484,Base!$A$3:$F$994, 2, false)</f>
        <v>.</v>
      </c>
      <c r="F484" s="92"/>
      <c r="G484" s="2"/>
      <c r="H484" s="3"/>
      <c r="I484" s="113">
        <f>VLOOKUP(B484,Base!$A$3:$F$994, 5, false)</f>
        <v>0</v>
      </c>
      <c r="J484" s="114">
        <f t="shared" si="34"/>
        <v>0</v>
      </c>
      <c r="K484" s="115"/>
      <c r="L484" s="110">
        <f>VLOOKUP(M484,Base!$A$3:$F$994, 6, false)</f>
        <v>0</v>
      </c>
      <c r="M484" s="111" t="s">
        <v>6</v>
      </c>
      <c r="N484" s="3"/>
      <c r="O484" s="112"/>
      <c r="P484" s="110" t="str">
        <f>VLOOKUP(M484,Base!$A$3:$F$994, 2, false)</f>
        <v>.</v>
      </c>
      <c r="Q484" s="92"/>
      <c r="R484" s="2"/>
      <c r="S484" s="3"/>
      <c r="T484" s="113">
        <f>VLOOKUP(M484,Base!$A$3:$F$994, 5, false)</f>
        <v>0</v>
      </c>
      <c r="U484" s="114">
        <f t="shared" si="35"/>
        <v>0</v>
      </c>
      <c r="V484" s="115"/>
      <c r="W484" s="110">
        <f>VLOOKUP(X484,Base!$A$3:$F$994, 6, false)</f>
        <v>0</v>
      </c>
      <c r="X484" s="111" t="s">
        <v>6</v>
      </c>
      <c r="Y484" s="3"/>
      <c r="Z484" s="112"/>
      <c r="AA484" s="110" t="str">
        <f>VLOOKUP(X484,Base!$A$3:$F$994, 2, false)</f>
        <v>.</v>
      </c>
      <c r="AB484" s="92"/>
      <c r="AC484" s="2"/>
      <c r="AD484" s="3"/>
      <c r="AE484" s="113">
        <f>VLOOKUP(X484,Base!$A$3:$F$994, 5, false)</f>
        <v>0</v>
      </c>
      <c r="AF484" s="114">
        <f t="shared" si="36"/>
        <v>0</v>
      </c>
      <c r="AG484" s="115"/>
    </row>
    <row r="485">
      <c r="A485" s="110">
        <f>VLOOKUP(B485,Base!$A$3:$F$994, 6, false)</f>
        <v>0</v>
      </c>
      <c r="B485" s="111" t="s">
        <v>6</v>
      </c>
      <c r="C485" s="3"/>
      <c r="D485" s="112"/>
      <c r="E485" s="110" t="str">
        <f>VLOOKUP(B485,Base!$A$3:$F$994, 2, false)</f>
        <v>.</v>
      </c>
      <c r="F485" s="92"/>
      <c r="G485" s="2"/>
      <c r="H485" s="3"/>
      <c r="I485" s="113">
        <f>VLOOKUP(B485,Base!$A$3:$F$994, 5, false)</f>
        <v>0</v>
      </c>
      <c r="J485" s="114">
        <f t="shared" si="34"/>
        <v>0</v>
      </c>
      <c r="K485" s="115"/>
      <c r="L485" s="110">
        <f>VLOOKUP(M485,Base!$A$3:$F$994, 6, false)</f>
        <v>0</v>
      </c>
      <c r="M485" s="111" t="s">
        <v>6</v>
      </c>
      <c r="N485" s="3"/>
      <c r="O485" s="112"/>
      <c r="P485" s="110" t="str">
        <f>VLOOKUP(M485,Base!$A$3:$F$994, 2, false)</f>
        <v>.</v>
      </c>
      <c r="Q485" s="92"/>
      <c r="R485" s="2"/>
      <c r="S485" s="3"/>
      <c r="T485" s="113">
        <f>VLOOKUP(M485,Base!$A$3:$F$994, 5, false)</f>
        <v>0</v>
      </c>
      <c r="U485" s="114">
        <f t="shared" si="35"/>
        <v>0</v>
      </c>
      <c r="V485" s="115"/>
      <c r="W485" s="110">
        <f>VLOOKUP(X485,Base!$A$3:$F$994, 6, false)</f>
        <v>0</v>
      </c>
      <c r="X485" s="111" t="s">
        <v>6</v>
      </c>
      <c r="Y485" s="3"/>
      <c r="Z485" s="112"/>
      <c r="AA485" s="110" t="str">
        <f>VLOOKUP(X485,Base!$A$3:$F$994, 2, false)</f>
        <v>.</v>
      </c>
      <c r="AB485" s="92"/>
      <c r="AC485" s="2"/>
      <c r="AD485" s="3"/>
      <c r="AE485" s="113">
        <f>VLOOKUP(X485,Base!$A$3:$F$994, 5, false)</f>
        <v>0</v>
      </c>
      <c r="AF485" s="114">
        <f t="shared" si="36"/>
        <v>0</v>
      </c>
      <c r="AG485" s="115"/>
    </row>
    <row r="486">
      <c r="A486" s="110">
        <f>VLOOKUP(B486,Base!$A$3:$F$994, 6, false)</f>
        <v>0</v>
      </c>
      <c r="B486" s="111" t="s">
        <v>6</v>
      </c>
      <c r="C486" s="3"/>
      <c r="D486" s="112"/>
      <c r="E486" s="110" t="str">
        <f>VLOOKUP(B486,Base!$A$3:$F$994, 2, false)</f>
        <v>.</v>
      </c>
      <c r="F486" s="116"/>
      <c r="G486" s="2"/>
      <c r="H486" s="3"/>
      <c r="I486" s="113">
        <f>VLOOKUP(B486,Base!$A$3:$F$994, 5, false)</f>
        <v>0</v>
      </c>
      <c r="J486" s="114">
        <f t="shared" si="34"/>
        <v>0</v>
      </c>
      <c r="K486" s="115"/>
      <c r="L486" s="110">
        <f>VLOOKUP(M486,Base!$A$3:$F$994, 6, false)</f>
        <v>0</v>
      </c>
      <c r="M486" s="111" t="s">
        <v>6</v>
      </c>
      <c r="N486" s="3"/>
      <c r="O486" s="112"/>
      <c r="P486" s="110" t="str">
        <f>VLOOKUP(M486,Base!$A$3:$F$994, 2, false)</f>
        <v>.</v>
      </c>
      <c r="Q486" s="116"/>
      <c r="R486" s="2"/>
      <c r="S486" s="3"/>
      <c r="T486" s="113">
        <f>VLOOKUP(M486,Base!$A$3:$F$994, 5, false)</f>
        <v>0</v>
      </c>
      <c r="U486" s="114">
        <f t="shared" si="35"/>
        <v>0</v>
      </c>
      <c r="V486" s="115"/>
      <c r="W486" s="110">
        <f>VLOOKUP(X486,Base!$A$3:$F$994, 6, false)</f>
        <v>0</v>
      </c>
      <c r="X486" s="111" t="s">
        <v>6</v>
      </c>
      <c r="Y486" s="3"/>
      <c r="Z486" s="112"/>
      <c r="AA486" s="110" t="str">
        <f>VLOOKUP(X486,Base!$A$3:$F$994, 2, false)</f>
        <v>.</v>
      </c>
      <c r="AB486" s="116"/>
      <c r="AC486" s="2"/>
      <c r="AD486" s="3"/>
      <c r="AE486" s="113">
        <f>VLOOKUP(X486,Base!$A$3:$F$994, 5, false)</f>
        <v>0</v>
      </c>
      <c r="AF486" s="114">
        <f t="shared" si="36"/>
        <v>0</v>
      </c>
      <c r="AG486" s="115"/>
    </row>
    <row r="487">
      <c r="A487" s="110">
        <f>VLOOKUP(B487,Base!$A$3:$F$994, 6, false)</f>
        <v>0</v>
      </c>
      <c r="B487" s="111" t="s">
        <v>6</v>
      </c>
      <c r="C487" s="3"/>
      <c r="D487" s="112"/>
      <c r="E487" s="110" t="str">
        <f>VLOOKUP(B487,Base!$A$3:$F$994, 2, false)</f>
        <v>.</v>
      </c>
      <c r="F487" s="117"/>
      <c r="G487" s="2"/>
      <c r="H487" s="3"/>
      <c r="I487" s="113">
        <f>VLOOKUP(B487,Base!$A$3:$F$994, 5, false)</f>
        <v>0</v>
      </c>
      <c r="J487" s="114">
        <f t="shared" si="34"/>
        <v>0</v>
      </c>
      <c r="K487" s="115"/>
      <c r="L487" s="110">
        <f>VLOOKUP(M487,Base!$A$3:$F$994, 6, false)</f>
        <v>0</v>
      </c>
      <c r="M487" s="111" t="s">
        <v>6</v>
      </c>
      <c r="N487" s="3"/>
      <c r="O487" s="112"/>
      <c r="P487" s="110" t="str">
        <f>VLOOKUP(M487,Base!$A$3:$F$994, 2, false)</f>
        <v>.</v>
      </c>
      <c r="Q487" s="117"/>
      <c r="R487" s="2"/>
      <c r="S487" s="3"/>
      <c r="T487" s="113">
        <f>VLOOKUP(M487,Base!$A$3:$F$994, 5, false)</f>
        <v>0</v>
      </c>
      <c r="U487" s="114">
        <f t="shared" si="35"/>
        <v>0</v>
      </c>
      <c r="V487" s="115"/>
      <c r="W487" s="110">
        <f>VLOOKUP(X487,Base!$A$3:$F$994, 6, false)</f>
        <v>0</v>
      </c>
      <c r="X487" s="111" t="s">
        <v>6</v>
      </c>
      <c r="Y487" s="3"/>
      <c r="Z487" s="112"/>
      <c r="AA487" s="110" t="str">
        <f>VLOOKUP(X487,Base!$A$3:$F$994, 2, false)</f>
        <v>.</v>
      </c>
      <c r="AB487" s="117"/>
      <c r="AC487" s="2"/>
      <c r="AD487" s="3"/>
      <c r="AE487" s="113">
        <f>VLOOKUP(X487,Base!$A$3:$F$994, 5, false)</f>
        <v>0</v>
      </c>
      <c r="AF487" s="114">
        <f t="shared" si="36"/>
        <v>0</v>
      </c>
      <c r="AG487" s="115"/>
    </row>
    <row r="488">
      <c r="A488" s="110">
        <f>VLOOKUP(B488,Base!$A$3:$F$994, 6, false)</f>
        <v>0</v>
      </c>
      <c r="B488" s="111" t="s">
        <v>6</v>
      </c>
      <c r="C488" s="3"/>
      <c r="D488" s="118"/>
      <c r="E488" s="110" t="str">
        <f>VLOOKUP(B488,Base!$A$3:$F$994, 2, false)</f>
        <v>.</v>
      </c>
      <c r="F488" s="117"/>
      <c r="G488" s="2"/>
      <c r="H488" s="3"/>
      <c r="I488" s="113">
        <f>VLOOKUP(B488,Base!$A$3:$F$994, 5, false)</f>
        <v>0</v>
      </c>
      <c r="J488" s="114">
        <f t="shared" si="34"/>
        <v>0</v>
      </c>
      <c r="K488" s="115"/>
      <c r="L488" s="110">
        <f>VLOOKUP(M488,Base!$A$3:$F$994, 6, false)</f>
        <v>0</v>
      </c>
      <c r="M488" s="111" t="s">
        <v>6</v>
      </c>
      <c r="N488" s="3"/>
      <c r="O488" s="118"/>
      <c r="P488" s="110" t="str">
        <f>VLOOKUP(M488,Base!$A$3:$F$994, 2, false)</f>
        <v>.</v>
      </c>
      <c r="Q488" s="117"/>
      <c r="R488" s="2"/>
      <c r="S488" s="3"/>
      <c r="T488" s="113">
        <f>VLOOKUP(M488,Base!$A$3:$F$994, 5, false)</f>
        <v>0</v>
      </c>
      <c r="U488" s="114">
        <f t="shared" si="35"/>
        <v>0</v>
      </c>
      <c r="V488" s="115"/>
      <c r="W488" s="110">
        <f>VLOOKUP(X488,Base!$A$3:$F$994, 6, false)</f>
        <v>0</v>
      </c>
      <c r="X488" s="111" t="s">
        <v>6</v>
      </c>
      <c r="Y488" s="3"/>
      <c r="Z488" s="118"/>
      <c r="AA488" s="110" t="str">
        <f>VLOOKUP(X488,Base!$A$3:$F$994, 2, false)</f>
        <v>.</v>
      </c>
      <c r="AB488" s="117"/>
      <c r="AC488" s="2"/>
      <c r="AD488" s="3"/>
      <c r="AE488" s="113">
        <f>VLOOKUP(X488,Base!$A$3:$F$994, 5, false)</f>
        <v>0</v>
      </c>
      <c r="AF488" s="114">
        <f t="shared" si="36"/>
        <v>0</v>
      </c>
      <c r="AG488" s="115"/>
    </row>
    <row r="489">
      <c r="A489" s="110">
        <f>VLOOKUP(B489,Base!$A$3:$F$994, 6, false)</f>
        <v>0</v>
      </c>
      <c r="B489" s="111" t="s">
        <v>6</v>
      </c>
      <c r="C489" s="3"/>
      <c r="D489" s="112"/>
      <c r="E489" s="110" t="str">
        <f>VLOOKUP(B489,Base!$A$3:$F$994, 2, false)</f>
        <v>.</v>
      </c>
      <c r="F489" s="117"/>
      <c r="G489" s="2"/>
      <c r="H489" s="3"/>
      <c r="I489" s="113">
        <f>VLOOKUP(B489,Base!$A$3:$F$994, 5, false)</f>
        <v>0</v>
      </c>
      <c r="J489" s="114">
        <f t="shared" si="34"/>
        <v>0</v>
      </c>
      <c r="K489" s="115"/>
      <c r="L489" s="110">
        <f>VLOOKUP(M489,Base!$A$3:$F$994, 6, false)</f>
        <v>0</v>
      </c>
      <c r="M489" s="111" t="s">
        <v>6</v>
      </c>
      <c r="N489" s="3"/>
      <c r="O489" s="112"/>
      <c r="P489" s="110" t="str">
        <f>VLOOKUP(M489,Base!$A$3:$F$994, 2, false)</f>
        <v>.</v>
      </c>
      <c r="Q489" s="117"/>
      <c r="R489" s="2"/>
      <c r="S489" s="3"/>
      <c r="T489" s="113">
        <f>VLOOKUP(M489,Base!$A$3:$F$994, 5, false)</f>
        <v>0</v>
      </c>
      <c r="U489" s="114">
        <f t="shared" si="35"/>
        <v>0</v>
      </c>
      <c r="V489" s="115"/>
      <c r="W489" s="110">
        <f>VLOOKUP(X489,Base!$A$3:$F$994, 6, false)</f>
        <v>0</v>
      </c>
      <c r="X489" s="111" t="s">
        <v>6</v>
      </c>
      <c r="Y489" s="3"/>
      <c r="Z489" s="112"/>
      <c r="AA489" s="110" t="str">
        <f>VLOOKUP(X489,Base!$A$3:$F$994, 2, false)</f>
        <v>.</v>
      </c>
      <c r="AB489" s="117"/>
      <c r="AC489" s="2"/>
      <c r="AD489" s="3"/>
      <c r="AE489" s="113">
        <f>VLOOKUP(X489,Base!$A$3:$F$994, 5, false)</f>
        <v>0</v>
      </c>
      <c r="AF489" s="114">
        <f t="shared" si="36"/>
        <v>0</v>
      </c>
      <c r="AG489" s="115"/>
    </row>
    <row r="490">
      <c r="A490" s="110">
        <f>VLOOKUP(B490,Base!$A$3:$F$994, 6, false)</f>
        <v>0</v>
      </c>
      <c r="B490" s="111" t="s">
        <v>6</v>
      </c>
      <c r="C490" s="3"/>
      <c r="D490" s="118"/>
      <c r="E490" s="110" t="str">
        <f>VLOOKUP(B490,Base!$A$3:$F$994, 2, false)</f>
        <v>.</v>
      </c>
      <c r="F490" s="106" t="s">
        <v>714</v>
      </c>
      <c r="G490" s="104"/>
      <c r="H490" s="100"/>
      <c r="I490" s="113">
        <f>VLOOKUP(B490,Base!$A$3:$F$994, 5, false)</f>
        <v>0</v>
      </c>
      <c r="J490" s="114">
        <f t="shared" si="34"/>
        <v>0</v>
      </c>
      <c r="K490" s="115"/>
      <c r="L490" s="110">
        <f>VLOOKUP(M490,Base!$A$3:$F$994, 6, false)</f>
        <v>0</v>
      </c>
      <c r="M490" s="111" t="s">
        <v>6</v>
      </c>
      <c r="N490" s="3"/>
      <c r="O490" s="118"/>
      <c r="P490" s="110" t="str">
        <f>VLOOKUP(M490,Base!$A$3:$F$994, 2, false)</f>
        <v>.</v>
      </c>
      <c r="Q490" s="106" t="s">
        <v>714</v>
      </c>
      <c r="R490" s="104"/>
      <c r="S490" s="100"/>
      <c r="T490" s="113">
        <f>VLOOKUP(M490,Base!$A$3:$F$994, 5, false)</f>
        <v>0</v>
      </c>
      <c r="U490" s="114">
        <f t="shared" si="35"/>
        <v>0</v>
      </c>
      <c r="V490" s="115"/>
      <c r="W490" s="110">
        <f>VLOOKUP(X490,Base!$A$3:$F$994, 6, false)</f>
        <v>0</v>
      </c>
      <c r="X490" s="111" t="s">
        <v>6</v>
      </c>
      <c r="Y490" s="3"/>
      <c r="Z490" s="118"/>
      <c r="AA490" s="110" t="str">
        <f>VLOOKUP(X490,Base!$A$3:$F$994, 2, false)</f>
        <v>.</v>
      </c>
      <c r="AB490" s="106" t="s">
        <v>714</v>
      </c>
      <c r="AC490" s="104"/>
      <c r="AD490" s="100"/>
      <c r="AE490" s="113">
        <f>VLOOKUP(X490,Base!$A$3:$F$994, 5, false)</f>
        <v>0</v>
      </c>
      <c r="AF490" s="114">
        <f t="shared" si="36"/>
        <v>0</v>
      </c>
      <c r="AG490" s="115"/>
    </row>
    <row r="491">
      <c r="A491" s="110">
        <f>VLOOKUP(B491,Base!$A$3:$F$994, 6, false)</f>
        <v>0</v>
      </c>
      <c r="B491" s="111" t="s">
        <v>6</v>
      </c>
      <c r="C491" s="3"/>
      <c r="D491" s="49"/>
      <c r="E491" s="110" t="str">
        <f>VLOOKUP(B491,Base!$A$3:$F$994, 2, false)</f>
        <v>.</v>
      </c>
      <c r="F491" s="119"/>
      <c r="G491" s="104"/>
      <c r="H491" s="100"/>
      <c r="I491" s="113">
        <f>VLOOKUP(B491,Base!$A$3:$F$994, 5, false)</f>
        <v>0</v>
      </c>
      <c r="J491" s="114">
        <f t="shared" si="34"/>
        <v>0</v>
      </c>
      <c r="K491" s="115"/>
      <c r="L491" s="110">
        <f>VLOOKUP(M491,Base!$A$3:$F$994, 6, false)</f>
        <v>0</v>
      </c>
      <c r="M491" s="111" t="s">
        <v>6</v>
      </c>
      <c r="N491" s="3"/>
      <c r="O491" s="49"/>
      <c r="P491" s="110" t="str">
        <f>VLOOKUP(M491,Base!$A$3:$F$994, 2, false)</f>
        <v>.</v>
      </c>
      <c r="Q491" s="119"/>
      <c r="R491" s="104"/>
      <c r="S491" s="100"/>
      <c r="T491" s="113">
        <f>VLOOKUP(M491,Base!$A$3:$F$994, 5, false)</f>
        <v>0</v>
      </c>
      <c r="U491" s="114">
        <f t="shared" si="35"/>
        <v>0</v>
      </c>
      <c r="V491" s="115"/>
      <c r="W491" s="110">
        <f>VLOOKUP(X491,Base!$A$3:$F$994, 6, false)</f>
        <v>0</v>
      </c>
      <c r="X491" s="111" t="s">
        <v>6</v>
      </c>
      <c r="Y491" s="3"/>
      <c r="Z491" s="49"/>
      <c r="AA491" s="110" t="str">
        <f>VLOOKUP(X491,Base!$A$3:$F$994, 2, false)</f>
        <v>.</v>
      </c>
      <c r="AB491" s="119"/>
      <c r="AC491" s="104"/>
      <c r="AD491" s="100"/>
      <c r="AE491" s="113">
        <f>VLOOKUP(X491,Base!$A$3:$F$994, 5, false)</f>
        <v>0</v>
      </c>
      <c r="AF491" s="114">
        <f t="shared" si="36"/>
        <v>0</v>
      </c>
      <c r="AG491" s="115"/>
    </row>
    <row r="492">
      <c r="A492" s="110">
        <f>VLOOKUP(B492,Base!$A$3:$F$994, 6, false)</f>
        <v>0</v>
      </c>
      <c r="B492" s="111" t="s">
        <v>6</v>
      </c>
      <c r="C492" s="3"/>
      <c r="D492" s="49"/>
      <c r="E492" s="110" t="str">
        <f>VLOOKUP(B492,Base!$A$3:$F$994, 2, false)</f>
        <v>.</v>
      </c>
      <c r="F492" s="119"/>
      <c r="G492" s="104"/>
      <c r="H492" s="100"/>
      <c r="I492" s="113">
        <f>VLOOKUP(B492,Base!$A$3:$F$994, 5, false)</f>
        <v>0</v>
      </c>
      <c r="J492" s="114">
        <f t="shared" si="34"/>
        <v>0</v>
      </c>
      <c r="K492" s="115"/>
      <c r="L492" s="110">
        <f>VLOOKUP(M492,Base!$A$3:$F$994, 6, false)</f>
        <v>0</v>
      </c>
      <c r="M492" s="111" t="s">
        <v>6</v>
      </c>
      <c r="N492" s="3"/>
      <c r="O492" s="49"/>
      <c r="P492" s="110" t="str">
        <f>VLOOKUP(M492,Base!$A$3:$F$994, 2, false)</f>
        <v>.</v>
      </c>
      <c r="Q492" s="119"/>
      <c r="R492" s="104"/>
      <c r="S492" s="100"/>
      <c r="T492" s="113">
        <f>VLOOKUP(M492,Base!$A$3:$F$994, 5, false)</f>
        <v>0</v>
      </c>
      <c r="U492" s="114">
        <f t="shared" si="35"/>
        <v>0</v>
      </c>
      <c r="V492" s="115"/>
      <c r="W492" s="110">
        <f>VLOOKUP(X492,Base!$A$3:$F$994, 6, false)</f>
        <v>0</v>
      </c>
      <c r="X492" s="111" t="s">
        <v>6</v>
      </c>
      <c r="Y492" s="3"/>
      <c r="Z492" s="49"/>
      <c r="AA492" s="110" t="str">
        <f>VLOOKUP(X492,Base!$A$3:$F$994, 2, false)</f>
        <v>.</v>
      </c>
      <c r="AB492" s="119"/>
      <c r="AC492" s="104"/>
      <c r="AD492" s="100"/>
      <c r="AE492" s="113">
        <f>VLOOKUP(X492,Base!$A$3:$F$994, 5, false)</f>
        <v>0</v>
      </c>
      <c r="AF492" s="114">
        <f t="shared" si="36"/>
        <v>0</v>
      </c>
      <c r="AG492" s="115"/>
    </row>
    <row r="493">
      <c r="A493" s="110">
        <f>VLOOKUP(B493,Base!$A$3:$F$994, 6, false)</f>
        <v>0</v>
      </c>
      <c r="B493" s="111" t="s">
        <v>6</v>
      </c>
      <c r="C493" s="3"/>
      <c r="D493" s="120"/>
      <c r="E493" s="110" t="str">
        <f>VLOOKUP(B493,Base!$A$3:$F$994, 2, false)</f>
        <v>.</v>
      </c>
      <c r="F493" s="119"/>
      <c r="G493" s="104"/>
      <c r="H493" s="100"/>
      <c r="I493" s="113">
        <f>VLOOKUP(B493,Base!$A$3:$F$994, 5, false)</f>
        <v>0</v>
      </c>
      <c r="J493" s="114">
        <f t="shared" si="34"/>
        <v>0</v>
      </c>
      <c r="K493" s="115"/>
      <c r="L493" s="110">
        <f>VLOOKUP(M493,Base!$A$3:$F$994, 6, false)</f>
        <v>0</v>
      </c>
      <c r="M493" s="111" t="s">
        <v>6</v>
      </c>
      <c r="N493" s="3"/>
      <c r="O493" s="120"/>
      <c r="P493" s="110" t="str">
        <f>VLOOKUP(M493,Base!$A$3:$F$994, 2, false)</f>
        <v>.</v>
      </c>
      <c r="Q493" s="119"/>
      <c r="R493" s="104"/>
      <c r="S493" s="100"/>
      <c r="T493" s="113">
        <f>VLOOKUP(M493,Base!$A$3:$F$994, 5, false)</f>
        <v>0</v>
      </c>
      <c r="U493" s="114">
        <f t="shared" si="35"/>
        <v>0</v>
      </c>
      <c r="V493" s="115"/>
      <c r="W493" s="110">
        <f>VLOOKUP(X493,Base!$A$3:$F$994, 6, false)</f>
        <v>0</v>
      </c>
      <c r="X493" s="111" t="s">
        <v>6</v>
      </c>
      <c r="Y493" s="3"/>
      <c r="Z493" s="120"/>
      <c r="AA493" s="110" t="str">
        <f>VLOOKUP(X493,Base!$A$3:$F$994, 2, false)</f>
        <v>.</v>
      </c>
      <c r="AB493" s="119"/>
      <c r="AC493" s="104"/>
      <c r="AD493" s="100"/>
      <c r="AE493" s="113">
        <f>VLOOKUP(X493,Base!$A$3:$F$994, 5, false)</f>
        <v>0</v>
      </c>
      <c r="AF493" s="114">
        <f t="shared" si="36"/>
        <v>0</v>
      </c>
      <c r="AG493" s="115"/>
    </row>
    <row r="494">
      <c r="A494" s="110">
        <f>VLOOKUP(B494,Base!$A$3:$F$994, 6, false)</f>
        <v>0</v>
      </c>
      <c r="B494" s="111" t="s">
        <v>6</v>
      </c>
      <c r="C494" s="3"/>
      <c r="D494" s="120"/>
      <c r="E494" s="110" t="str">
        <f>VLOOKUP(B494,Base!$A$3:$F$994, 2, false)</f>
        <v>.</v>
      </c>
      <c r="F494" s="119"/>
      <c r="G494" s="104"/>
      <c r="H494" s="100"/>
      <c r="I494" s="113">
        <f>VLOOKUP(B494,Base!$A$3:$F$994, 5, false)</f>
        <v>0</v>
      </c>
      <c r="J494" s="114">
        <f t="shared" si="34"/>
        <v>0</v>
      </c>
      <c r="K494" s="115"/>
      <c r="L494" s="110">
        <f>VLOOKUP(M494,Base!$A$3:$F$994, 6, false)</f>
        <v>0</v>
      </c>
      <c r="M494" s="111" t="s">
        <v>6</v>
      </c>
      <c r="N494" s="3"/>
      <c r="O494" s="121"/>
      <c r="P494" s="110" t="str">
        <f>VLOOKUP(M494,Base!$A$3:$F$994, 2, false)</f>
        <v>.</v>
      </c>
      <c r="Q494" s="119"/>
      <c r="R494" s="104"/>
      <c r="S494" s="100"/>
      <c r="T494" s="113">
        <f>VLOOKUP(M494,Base!$A$3:$F$994, 5, false)</f>
        <v>0</v>
      </c>
      <c r="U494" s="114">
        <f t="shared" si="35"/>
        <v>0</v>
      </c>
      <c r="V494" s="115"/>
      <c r="W494" s="110">
        <f>VLOOKUP(X494,Base!$A$3:$F$994, 6, false)</f>
        <v>0</v>
      </c>
      <c r="X494" s="111" t="s">
        <v>6</v>
      </c>
      <c r="Y494" s="3"/>
      <c r="Z494" s="120"/>
      <c r="AA494" s="110" t="str">
        <f>VLOOKUP(X494,Base!$A$3:$F$994, 2, false)</f>
        <v>.</v>
      </c>
      <c r="AB494" s="119"/>
      <c r="AC494" s="104"/>
      <c r="AD494" s="100"/>
      <c r="AE494" s="113">
        <f>VLOOKUP(X494,Base!$A$3:$F$994, 5, false)</f>
        <v>0</v>
      </c>
      <c r="AF494" s="114">
        <f t="shared" si="36"/>
        <v>0</v>
      </c>
      <c r="AG494" s="115"/>
    </row>
    <row r="495">
      <c r="A495" s="110">
        <f>VLOOKUP(B495,Base!$A$3:$F$994, 6, false)</f>
        <v>0</v>
      </c>
      <c r="B495" s="111" t="s">
        <v>6</v>
      </c>
      <c r="C495" s="3"/>
      <c r="D495" s="121"/>
      <c r="E495" s="110" t="str">
        <f>VLOOKUP(B495,Base!$A$3:$F$994, 2, false)</f>
        <v>.</v>
      </c>
      <c r="F495" s="119"/>
      <c r="G495" s="104"/>
      <c r="H495" s="100"/>
      <c r="I495" s="113">
        <f>VLOOKUP(B495,Base!$A$3:$F$994, 5, false)</f>
        <v>0</v>
      </c>
      <c r="J495" s="114">
        <f t="shared" si="34"/>
        <v>0</v>
      </c>
      <c r="K495" s="115"/>
      <c r="L495" s="110">
        <f>VLOOKUP(M495,Base!$A$3:$F$994, 6, false)</f>
        <v>0</v>
      </c>
      <c r="M495" s="111" t="s">
        <v>6</v>
      </c>
      <c r="N495" s="3"/>
      <c r="O495" s="120"/>
      <c r="P495" s="110" t="str">
        <f>VLOOKUP(M495,Base!$A$3:$F$994, 2, false)</f>
        <v>.</v>
      </c>
      <c r="Q495" s="119"/>
      <c r="R495" s="104"/>
      <c r="S495" s="100"/>
      <c r="T495" s="113">
        <f>VLOOKUP(M495,Base!$A$3:$F$994, 5, false)</f>
        <v>0</v>
      </c>
      <c r="U495" s="114">
        <f t="shared" si="35"/>
        <v>0</v>
      </c>
      <c r="V495" s="115"/>
      <c r="W495" s="110">
        <f>VLOOKUP(X495,Base!$A$3:$F$994, 6, false)</f>
        <v>0</v>
      </c>
      <c r="X495" s="111" t="s">
        <v>6</v>
      </c>
      <c r="Y495" s="3"/>
      <c r="Z495" s="120"/>
      <c r="AA495" s="110" t="str">
        <f>VLOOKUP(X495,Base!$A$3:$F$994, 2, false)</f>
        <v>.</v>
      </c>
      <c r="AB495" s="119"/>
      <c r="AC495" s="104"/>
      <c r="AD495" s="100"/>
      <c r="AE495" s="113">
        <f>VLOOKUP(X495,Base!$A$3:$F$994, 5, false)</f>
        <v>0</v>
      </c>
      <c r="AF495" s="114">
        <f t="shared" si="36"/>
        <v>0</v>
      </c>
      <c r="AG495" s="115"/>
    </row>
    <row r="496">
      <c r="A496" s="110">
        <f>VLOOKUP(B496,Base!$A$3:$F$994, 6, false)</f>
        <v>0</v>
      </c>
      <c r="B496" s="111" t="s">
        <v>6</v>
      </c>
      <c r="C496" s="3"/>
      <c r="D496" s="122"/>
      <c r="E496" s="110" t="str">
        <f>VLOOKUP(B496,Base!$A$3:$F$994, 2, false)</f>
        <v>.</v>
      </c>
      <c r="F496" s="119"/>
      <c r="G496" s="104"/>
      <c r="H496" s="100"/>
      <c r="I496" s="113">
        <f>VLOOKUP(B496,Base!$A$3:$F$994, 5, false)</f>
        <v>0</v>
      </c>
      <c r="J496" s="114">
        <f t="shared" si="34"/>
        <v>0</v>
      </c>
      <c r="K496" s="115"/>
      <c r="L496" s="110">
        <f>VLOOKUP(M496,Base!$A$3:$F$994, 6, false)</f>
        <v>0</v>
      </c>
      <c r="M496" s="111" t="s">
        <v>6</v>
      </c>
      <c r="N496" s="3"/>
      <c r="O496" s="122"/>
      <c r="P496" s="110" t="str">
        <f>VLOOKUP(M496,Base!$A$3:$F$994, 2, false)</f>
        <v>.</v>
      </c>
      <c r="Q496" s="119"/>
      <c r="R496" s="104"/>
      <c r="S496" s="100"/>
      <c r="T496" s="113">
        <f>VLOOKUP(M496,Base!$A$3:$F$994, 5, false)</f>
        <v>0</v>
      </c>
      <c r="U496" s="114">
        <f t="shared" si="35"/>
        <v>0</v>
      </c>
      <c r="V496" s="115"/>
      <c r="W496" s="110">
        <f>VLOOKUP(X496,Base!$A$3:$F$994, 6, false)</f>
        <v>0</v>
      </c>
      <c r="X496" s="111" t="s">
        <v>6</v>
      </c>
      <c r="Y496" s="3"/>
      <c r="Z496" s="122"/>
      <c r="AA496" s="110" t="str">
        <f>VLOOKUP(X496,Base!$A$3:$F$994, 2, false)</f>
        <v>.</v>
      </c>
      <c r="AB496" s="119"/>
      <c r="AC496" s="104"/>
      <c r="AD496" s="100"/>
      <c r="AE496" s="113">
        <f>VLOOKUP(X496,Base!$A$3:$F$994, 5, false)</f>
        <v>0</v>
      </c>
      <c r="AF496" s="114">
        <f t="shared" si="36"/>
        <v>0</v>
      </c>
      <c r="AG496" s="115"/>
    </row>
    <row r="497">
      <c r="A497" s="110">
        <f>VLOOKUP(B497,Base!$A$3:$F$994, 6, false)</f>
        <v>0</v>
      </c>
      <c r="B497" s="111" t="s">
        <v>6</v>
      </c>
      <c r="C497" s="3"/>
      <c r="D497" s="123"/>
      <c r="E497" s="110" t="str">
        <f>VLOOKUP(B497,Base!$A$3:$F$994, 2, false)</f>
        <v>.</v>
      </c>
      <c r="F497" s="119"/>
      <c r="G497" s="104"/>
      <c r="H497" s="100"/>
      <c r="I497" s="113">
        <f>VLOOKUP(B497,Base!$A$3:$F$994, 5, false)</f>
        <v>0</v>
      </c>
      <c r="J497" s="114">
        <f t="shared" si="34"/>
        <v>0</v>
      </c>
      <c r="K497" s="115"/>
      <c r="L497" s="110">
        <f>VLOOKUP(M497,Base!$A$3:$F$994, 6, false)</f>
        <v>0</v>
      </c>
      <c r="M497" s="111" t="s">
        <v>6</v>
      </c>
      <c r="N497" s="3"/>
      <c r="O497" s="123"/>
      <c r="P497" s="110" t="str">
        <f>VLOOKUP(M497,Base!$A$3:$F$994, 2, false)</f>
        <v>.</v>
      </c>
      <c r="Q497" s="119"/>
      <c r="R497" s="104"/>
      <c r="S497" s="100"/>
      <c r="T497" s="113">
        <f>VLOOKUP(M497,Base!$A$3:$F$994, 5, false)</f>
        <v>0</v>
      </c>
      <c r="U497" s="114">
        <f t="shared" si="35"/>
        <v>0</v>
      </c>
      <c r="V497" s="115"/>
      <c r="W497" s="110">
        <f>VLOOKUP(X497,Base!$A$3:$F$994, 6, false)</f>
        <v>0</v>
      </c>
      <c r="X497" s="111" t="s">
        <v>6</v>
      </c>
      <c r="Y497" s="3"/>
      <c r="Z497" s="123"/>
      <c r="AA497" s="110" t="str">
        <f>VLOOKUP(X497,Base!$A$3:$F$994, 2, false)</f>
        <v>.</v>
      </c>
      <c r="AB497" s="119"/>
      <c r="AC497" s="104"/>
      <c r="AD497" s="100"/>
      <c r="AE497" s="113">
        <f>VLOOKUP(X497,Base!$A$3:$F$994, 5, false)</f>
        <v>0</v>
      </c>
      <c r="AF497" s="114">
        <f t="shared" si="36"/>
        <v>0</v>
      </c>
      <c r="AG497" s="115"/>
    </row>
    <row r="498">
      <c r="A498" s="126" t="s">
        <v>717</v>
      </c>
      <c r="B498" s="104"/>
      <c r="C498" s="104"/>
      <c r="D498" s="104"/>
      <c r="E498" s="104"/>
      <c r="F498" s="104"/>
      <c r="G498" s="104"/>
      <c r="H498" s="100"/>
      <c r="I498" s="90" t="s">
        <v>716</v>
      </c>
      <c r="J498" s="125">
        <f>SUM(J480:J497)</f>
        <v>0</v>
      </c>
      <c r="K498" s="109"/>
      <c r="L498" s="126" t="s">
        <v>717</v>
      </c>
      <c r="M498" s="104"/>
      <c r="N498" s="104"/>
      <c r="O498" s="104"/>
      <c r="P498" s="104"/>
      <c r="Q498" s="104"/>
      <c r="R498" s="104"/>
      <c r="S498" s="100"/>
      <c r="T498" s="90" t="s">
        <v>716</v>
      </c>
      <c r="U498" s="125">
        <f>SUM(U480:U497)</f>
        <v>0</v>
      </c>
      <c r="V498" s="109"/>
      <c r="W498" s="126" t="s">
        <v>717</v>
      </c>
      <c r="X498" s="104"/>
      <c r="Y498" s="104"/>
      <c r="Z498" s="104"/>
      <c r="AA498" s="104"/>
      <c r="AB498" s="104"/>
      <c r="AC498" s="104"/>
      <c r="AD498" s="100"/>
      <c r="AE498" s="90" t="s">
        <v>716</v>
      </c>
      <c r="AF498" s="125">
        <f>SUM(AF480:AF497)</f>
        <v>0</v>
      </c>
      <c r="AG498" s="109"/>
    </row>
    <row r="499">
      <c r="A499" s="127"/>
      <c r="B499" s="104"/>
      <c r="C499" s="104"/>
      <c r="D499" s="104"/>
      <c r="E499" s="104"/>
      <c r="F499" s="104"/>
      <c r="G499" s="104"/>
      <c r="H499" s="100"/>
      <c r="I499" s="90" t="s">
        <v>718</v>
      </c>
      <c r="J499" s="128" t="str">
        <f>J498/E478</f>
        <v>#DIV/0!</v>
      </c>
      <c r="K499" s="129"/>
      <c r="L499" s="127"/>
      <c r="M499" s="104"/>
      <c r="N499" s="104"/>
      <c r="O499" s="104"/>
      <c r="P499" s="104"/>
      <c r="Q499" s="104"/>
      <c r="R499" s="104"/>
      <c r="S499" s="100"/>
      <c r="T499" s="90" t="s">
        <v>718</v>
      </c>
      <c r="U499" s="128" t="str">
        <f>U498/P478</f>
        <v>#DIV/0!</v>
      </c>
      <c r="V499" s="129"/>
      <c r="W499" s="127"/>
      <c r="X499" s="104"/>
      <c r="Y499" s="104"/>
      <c r="Z499" s="104"/>
      <c r="AA499" s="104"/>
      <c r="AB499" s="104"/>
      <c r="AC499" s="104"/>
      <c r="AD499" s="100"/>
      <c r="AE499" s="90" t="s">
        <v>718</v>
      </c>
      <c r="AF499" s="128" t="str">
        <f>AF498/AA478</f>
        <v>#DIV/0!</v>
      </c>
      <c r="AG499" s="129"/>
    </row>
    <row r="500">
      <c r="A500" s="127"/>
      <c r="B500" s="104"/>
      <c r="C500" s="104"/>
      <c r="D500" s="104"/>
      <c r="E500" s="104"/>
      <c r="F500" s="104"/>
      <c r="G500" s="104"/>
      <c r="H500" s="100"/>
      <c r="I500" s="90" t="s">
        <v>719</v>
      </c>
      <c r="J500" s="130">
        <v>0.05</v>
      </c>
      <c r="K500" s="129"/>
      <c r="L500" s="127"/>
      <c r="M500" s="104"/>
      <c r="N500" s="104"/>
      <c r="O500" s="104"/>
      <c r="P500" s="104"/>
      <c r="Q500" s="104"/>
      <c r="R500" s="104"/>
      <c r="S500" s="100"/>
      <c r="T500" s="90" t="s">
        <v>719</v>
      </c>
      <c r="U500" s="130">
        <v>0.05</v>
      </c>
      <c r="V500" s="129"/>
      <c r="W500" s="127"/>
      <c r="X500" s="104"/>
      <c r="Y500" s="104"/>
      <c r="Z500" s="104"/>
      <c r="AA500" s="104"/>
      <c r="AB500" s="104"/>
      <c r="AC500" s="104"/>
      <c r="AD500" s="100"/>
      <c r="AE500" s="90" t="s">
        <v>719</v>
      </c>
      <c r="AF500" s="130">
        <v>0.05</v>
      </c>
      <c r="AG500" s="129"/>
    </row>
    <row r="501">
      <c r="A501" s="127"/>
      <c r="B501" s="104"/>
      <c r="C501" s="104"/>
      <c r="D501" s="104"/>
      <c r="E501" s="104"/>
      <c r="F501" s="104"/>
      <c r="G501" s="104"/>
      <c r="H501" s="100"/>
      <c r="I501" s="90" t="s">
        <v>720</v>
      </c>
      <c r="J501" s="128" t="str">
        <f>J499+(J499*J500)</f>
        <v>#DIV/0!</v>
      </c>
      <c r="K501" s="129"/>
      <c r="L501" s="127"/>
      <c r="M501" s="104"/>
      <c r="N501" s="104"/>
      <c r="O501" s="104"/>
      <c r="P501" s="104"/>
      <c r="Q501" s="104"/>
      <c r="R501" s="104"/>
      <c r="S501" s="100"/>
      <c r="T501" s="90" t="s">
        <v>720</v>
      </c>
      <c r="U501" s="128" t="str">
        <f>U499+(U499*U500)</f>
        <v>#DIV/0!</v>
      </c>
      <c r="V501" s="129"/>
      <c r="W501" s="127"/>
      <c r="X501" s="104"/>
      <c r="Y501" s="104"/>
      <c r="Z501" s="104"/>
      <c r="AA501" s="104"/>
      <c r="AB501" s="104"/>
      <c r="AC501" s="104"/>
      <c r="AD501" s="100"/>
      <c r="AE501" s="90" t="s">
        <v>720</v>
      </c>
      <c r="AF501" s="128" t="str">
        <f>AF499+(AF499*AF500)</f>
        <v>#DIV/0!</v>
      </c>
      <c r="AG501" s="129"/>
    </row>
    <row r="502">
      <c r="A502" s="127"/>
      <c r="B502" s="104"/>
      <c r="C502" s="104"/>
      <c r="D502" s="104"/>
      <c r="E502" s="104"/>
      <c r="F502" s="104"/>
      <c r="G502" s="104"/>
      <c r="H502" s="100"/>
      <c r="I502" s="90"/>
      <c r="J502" s="128"/>
      <c r="K502" s="129"/>
      <c r="L502" s="127"/>
      <c r="M502" s="104"/>
      <c r="N502" s="104"/>
      <c r="O502" s="104"/>
      <c r="P502" s="104"/>
      <c r="Q502" s="104"/>
      <c r="R502" s="104"/>
      <c r="S502" s="100"/>
      <c r="T502" s="90"/>
      <c r="U502" s="128"/>
      <c r="V502" s="129"/>
      <c r="W502" s="127"/>
      <c r="X502" s="104"/>
      <c r="Y502" s="104"/>
      <c r="Z502" s="104"/>
      <c r="AA502" s="104"/>
      <c r="AB502" s="104"/>
      <c r="AC502" s="104"/>
      <c r="AD502" s="100"/>
      <c r="AE502" s="90"/>
      <c r="AF502" s="128"/>
      <c r="AG502" s="129"/>
    </row>
    <row r="503">
      <c r="A503" s="127"/>
      <c r="B503" s="104"/>
      <c r="C503" s="104"/>
      <c r="D503" s="104"/>
      <c r="E503" s="104"/>
      <c r="F503" s="104"/>
      <c r="G503" s="104"/>
      <c r="H503" s="100"/>
      <c r="I503" s="90"/>
      <c r="J503" s="128"/>
      <c r="K503" s="129"/>
      <c r="L503" s="127"/>
      <c r="M503" s="104"/>
      <c r="N503" s="104"/>
      <c r="O503" s="104"/>
      <c r="P503" s="104"/>
      <c r="Q503" s="104"/>
      <c r="R503" s="104"/>
      <c r="S503" s="100"/>
      <c r="T503" s="90"/>
      <c r="U503" s="128"/>
      <c r="V503" s="129"/>
      <c r="W503" s="127"/>
      <c r="X503" s="104"/>
      <c r="Y503" s="104"/>
      <c r="Z503" s="104"/>
      <c r="AA503" s="104"/>
      <c r="AB503" s="104"/>
      <c r="AC503" s="104"/>
      <c r="AD503" s="100"/>
      <c r="AE503" s="90"/>
      <c r="AF503" s="128"/>
      <c r="AG503" s="129"/>
    </row>
    <row r="504">
      <c r="A504" s="127"/>
      <c r="B504" s="104"/>
      <c r="C504" s="104"/>
      <c r="D504" s="104"/>
      <c r="E504" s="104"/>
      <c r="F504" s="104"/>
      <c r="G504" s="104"/>
      <c r="H504" s="100"/>
      <c r="I504" s="90"/>
      <c r="J504" s="128"/>
      <c r="K504" s="129"/>
      <c r="L504" s="127"/>
      <c r="M504" s="104"/>
      <c r="N504" s="104"/>
      <c r="O504" s="104"/>
      <c r="P504" s="104"/>
      <c r="Q504" s="104"/>
      <c r="R504" s="104"/>
      <c r="S504" s="100"/>
      <c r="T504" s="90"/>
      <c r="U504" s="128"/>
      <c r="V504" s="129"/>
      <c r="W504" s="127"/>
      <c r="X504" s="104"/>
      <c r="Y504" s="104"/>
      <c r="Z504" s="104"/>
      <c r="AA504" s="104"/>
      <c r="AB504" s="104"/>
      <c r="AC504" s="104"/>
      <c r="AD504" s="100"/>
      <c r="AE504" s="90"/>
      <c r="AF504" s="128"/>
      <c r="AG504" s="129"/>
    </row>
    <row r="505">
      <c r="A505" s="127"/>
      <c r="B505" s="104"/>
      <c r="C505" s="104"/>
      <c r="D505" s="104"/>
      <c r="E505" s="104"/>
      <c r="F505" s="104"/>
      <c r="G505" s="104"/>
      <c r="H505" s="100"/>
      <c r="I505" s="131"/>
      <c r="J505" s="3"/>
      <c r="K505" s="129"/>
      <c r="L505" s="127"/>
      <c r="M505" s="104"/>
      <c r="N505" s="104"/>
      <c r="O505" s="104"/>
      <c r="P505" s="104"/>
      <c r="Q505" s="104"/>
      <c r="R505" s="104"/>
      <c r="S505" s="100"/>
      <c r="T505" s="131"/>
      <c r="U505" s="3"/>
      <c r="V505" s="129"/>
      <c r="W505" s="127"/>
      <c r="X505" s="104"/>
      <c r="Y505" s="104"/>
      <c r="Z505" s="104"/>
      <c r="AA505" s="104"/>
      <c r="AB505" s="104"/>
      <c r="AC505" s="104"/>
      <c r="AD505" s="100"/>
      <c r="AE505" s="131"/>
      <c r="AF505" s="3"/>
      <c r="AG505" s="129"/>
    </row>
    <row r="506">
      <c r="A506" s="132"/>
      <c r="B506" s="2"/>
      <c r="C506" s="2"/>
      <c r="D506" s="2"/>
      <c r="E506" s="2"/>
      <c r="F506" s="2"/>
      <c r="G506" s="2"/>
      <c r="H506" s="3"/>
      <c r="I506" s="90"/>
      <c r="J506" s="133"/>
      <c r="K506" s="134"/>
      <c r="L506" s="132"/>
      <c r="M506" s="2"/>
      <c r="N506" s="2"/>
      <c r="O506" s="2"/>
      <c r="P506" s="2"/>
      <c r="Q506" s="2"/>
      <c r="R506" s="2"/>
      <c r="S506" s="3"/>
      <c r="T506" s="90"/>
      <c r="U506" s="133"/>
      <c r="V506" s="134"/>
      <c r="W506" s="132"/>
      <c r="X506" s="2"/>
      <c r="Y506" s="2"/>
      <c r="Z506" s="2"/>
      <c r="AA506" s="2"/>
      <c r="AB506" s="2"/>
      <c r="AC506" s="2"/>
      <c r="AD506" s="3"/>
      <c r="AE506" s="90"/>
      <c r="AF506" s="133"/>
      <c r="AG506" s="134"/>
    </row>
    <row r="507">
      <c r="A507" s="126" t="s">
        <v>721</v>
      </c>
      <c r="B507" s="104"/>
      <c r="C507" s="104"/>
      <c r="D507" s="104"/>
      <c r="E507" s="104"/>
      <c r="F507" s="104"/>
      <c r="G507" s="104"/>
      <c r="H507" s="100"/>
      <c r="I507" s="90"/>
      <c r="J507" s="125"/>
      <c r="K507" s="109"/>
      <c r="L507" s="126" t="s">
        <v>721</v>
      </c>
      <c r="M507" s="104"/>
      <c r="N507" s="104"/>
      <c r="O507" s="104"/>
      <c r="P507" s="104"/>
      <c r="Q507" s="104"/>
      <c r="R507" s="104"/>
      <c r="S507" s="100"/>
      <c r="T507" s="90"/>
      <c r="U507" s="125"/>
      <c r="V507" s="109"/>
      <c r="W507" s="126" t="s">
        <v>721</v>
      </c>
      <c r="X507" s="104"/>
      <c r="Y507" s="104"/>
      <c r="Z507" s="104"/>
      <c r="AA507" s="104"/>
      <c r="AB507" s="104"/>
      <c r="AC507" s="104"/>
      <c r="AD507" s="100"/>
      <c r="AE507" s="90"/>
      <c r="AF507" s="125"/>
      <c r="AG507" s="109"/>
    </row>
    <row r="508">
      <c r="A508" s="127"/>
      <c r="B508" s="104"/>
      <c r="C508" s="104"/>
      <c r="D508" s="104"/>
      <c r="E508" s="104"/>
      <c r="F508" s="104"/>
      <c r="G508" s="104"/>
      <c r="H508" s="100"/>
      <c r="I508" s="90"/>
      <c r="J508" s="128"/>
      <c r="K508" s="129"/>
      <c r="L508" s="127"/>
      <c r="M508" s="104"/>
      <c r="N508" s="104"/>
      <c r="O508" s="104"/>
      <c r="P508" s="104"/>
      <c r="Q508" s="104"/>
      <c r="R508" s="104"/>
      <c r="S508" s="100"/>
      <c r="T508" s="90"/>
      <c r="U508" s="128"/>
      <c r="V508" s="129"/>
      <c r="W508" s="127"/>
      <c r="X508" s="104"/>
      <c r="Y508" s="104"/>
      <c r="Z508" s="104"/>
      <c r="AA508" s="104"/>
      <c r="AB508" s="104"/>
      <c r="AC508" s="104"/>
      <c r="AD508" s="100"/>
      <c r="AE508" s="90"/>
      <c r="AF508" s="128"/>
      <c r="AG508" s="129"/>
    </row>
    <row r="509">
      <c r="A509" s="135"/>
      <c r="B509" s="104"/>
      <c r="C509" s="104"/>
      <c r="D509" s="104"/>
      <c r="E509" s="104"/>
      <c r="F509" s="104"/>
      <c r="G509" s="104"/>
      <c r="H509" s="100"/>
      <c r="I509" s="90"/>
      <c r="J509" s="136"/>
      <c r="K509" s="137"/>
      <c r="L509" s="135"/>
      <c r="M509" s="104"/>
      <c r="N509" s="104"/>
      <c r="O509" s="104"/>
      <c r="P509" s="104"/>
      <c r="Q509" s="104"/>
      <c r="R509" s="104"/>
      <c r="S509" s="100"/>
      <c r="T509" s="90"/>
      <c r="U509" s="136"/>
      <c r="V509" s="137"/>
      <c r="W509" s="135"/>
      <c r="X509" s="104"/>
      <c r="Y509" s="104"/>
      <c r="Z509" s="104"/>
      <c r="AA509" s="104"/>
      <c r="AB509" s="104"/>
      <c r="AC509" s="104"/>
      <c r="AD509" s="100"/>
      <c r="AE509" s="90"/>
      <c r="AF509" s="136"/>
      <c r="AG509" s="137"/>
    </row>
    <row r="510">
      <c r="A510" s="138"/>
      <c r="I510" s="90"/>
      <c r="J510" s="139"/>
      <c r="K510" s="140"/>
      <c r="L510" s="138"/>
      <c r="T510" s="90"/>
      <c r="U510" s="139"/>
      <c r="V510" s="140"/>
      <c r="W510" s="138"/>
      <c r="AE510" s="90"/>
      <c r="AF510" s="139"/>
      <c r="AG510" s="140"/>
    </row>
    <row r="511">
      <c r="A511" s="141" t="s">
        <v>722</v>
      </c>
      <c r="B511" s="2"/>
      <c r="C511" s="2"/>
      <c r="D511" s="2"/>
      <c r="E511" s="2"/>
      <c r="F511" s="2"/>
      <c r="G511" s="2"/>
      <c r="H511" s="3"/>
      <c r="I511" s="81"/>
      <c r="J511" s="142"/>
      <c r="K511" s="109"/>
      <c r="L511" s="141" t="s">
        <v>722</v>
      </c>
      <c r="M511" s="2"/>
      <c r="N511" s="2"/>
      <c r="O511" s="2"/>
      <c r="P511" s="2"/>
      <c r="Q511" s="2"/>
      <c r="R511" s="2"/>
      <c r="S511" s="3"/>
      <c r="T511" s="81"/>
      <c r="U511" s="142"/>
      <c r="V511" s="109"/>
      <c r="W511" s="141" t="s">
        <v>722</v>
      </c>
      <c r="X511" s="2"/>
      <c r="Y511" s="2"/>
      <c r="Z511" s="2"/>
      <c r="AA511" s="2"/>
      <c r="AB511" s="2"/>
      <c r="AC511" s="2"/>
      <c r="AD511" s="3"/>
      <c r="AE511" s="81"/>
      <c r="AF511" s="142"/>
      <c r="AG511" s="109"/>
    </row>
    <row r="512">
      <c r="A512" s="135"/>
      <c r="B512" s="104"/>
      <c r="C512" s="104"/>
      <c r="D512" s="104"/>
      <c r="E512" s="104"/>
      <c r="F512" s="104"/>
      <c r="G512" s="104"/>
      <c r="H512" s="100"/>
      <c r="I512" s="81"/>
      <c r="J512" s="143"/>
      <c r="K512" s="137"/>
      <c r="L512" s="135"/>
      <c r="M512" s="104"/>
      <c r="N512" s="104"/>
      <c r="O512" s="104"/>
      <c r="P512" s="104"/>
      <c r="Q512" s="104"/>
      <c r="R512" s="104"/>
      <c r="S512" s="100"/>
      <c r="T512" s="81"/>
      <c r="U512" s="143"/>
      <c r="V512" s="137"/>
      <c r="W512" s="135"/>
      <c r="X512" s="104"/>
      <c r="Y512" s="104"/>
      <c r="Z512" s="104"/>
      <c r="AA512" s="104"/>
      <c r="AB512" s="104"/>
      <c r="AC512" s="104"/>
      <c r="AD512" s="100"/>
      <c r="AE512" s="81"/>
      <c r="AF512" s="143"/>
      <c r="AG512" s="137"/>
    </row>
    <row r="513">
      <c r="A513" s="135"/>
      <c r="B513" s="104"/>
      <c r="C513" s="104"/>
      <c r="D513" s="104"/>
      <c r="E513" s="104"/>
      <c r="F513" s="104"/>
      <c r="G513" s="104"/>
      <c r="H513" s="100"/>
      <c r="I513" s="81"/>
      <c r="J513" s="143"/>
      <c r="K513" s="137"/>
      <c r="L513" s="135"/>
      <c r="M513" s="104"/>
      <c r="N513" s="104"/>
      <c r="O513" s="104"/>
      <c r="P513" s="104"/>
      <c r="Q513" s="104"/>
      <c r="R513" s="104"/>
      <c r="S513" s="100"/>
      <c r="T513" s="81"/>
      <c r="U513" s="143"/>
      <c r="V513" s="137"/>
      <c r="W513" s="135"/>
      <c r="X513" s="104"/>
      <c r="Y513" s="104"/>
      <c r="Z513" s="104"/>
      <c r="AA513" s="104"/>
      <c r="AB513" s="104"/>
      <c r="AC513" s="104"/>
      <c r="AD513" s="100"/>
      <c r="AE513" s="81"/>
      <c r="AF513" s="143"/>
      <c r="AG513" s="137"/>
    </row>
    <row r="514">
      <c r="A514" s="135"/>
      <c r="B514" s="104"/>
      <c r="C514" s="104"/>
      <c r="D514" s="104"/>
      <c r="E514" s="104"/>
      <c r="F514" s="104"/>
      <c r="G514" s="104"/>
      <c r="H514" s="100"/>
      <c r="I514" s="81"/>
      <c r="J514" s="143"/>
      <c r="K514" s="137"/>
      <c r="L514" s="135"/>
      <c r="M514" s="104"/>
      <c r="N514" s="104"/>
      <c r="O514" s="104"/>
      <c r="P514" s="104"/>
      <c r="Q514" s="104"/>
      <c r="R514" s="104"/>
      <c r="S514" s="100"/>
      <c r="T514" s="81"/>
      <c r="U514" s="143"/>
      <c r="V514" s="137"/>
      <c r="W514" s="135"/>
      <c r="X514" s="104"/>
      <c r="Y514" s="104"/>
      <c r="Z514" s="104"/>
      <c r="AA514" s="104"/>
      <c r="AB514" s="104"/>
      <c r="AC514" s="104"/>
      <c r="AD514" s="100"/>
      <c r="AE514" s="81"/>
      <c r="AF514" s="143"/>
      <c r="AG514" s="137"/>
    </row>
    <row r="515">
      <c r="A515" s="135"/>
      <c r="B515" s="104"/>
      <c r="C515" s="104"/>
      <c r="D515" s="104"/>
      <c r="E515" s="104"/>
      <c r="F515" s="104"/>
      <c r="G515" s="104"/>
      <c r="H515" s="100"/>
      <c r="I515" s="81"/>
      <c r="J515" s="143"/>
      <c r="K515" s="137"/>
      <c r="L515" s="135"/>
      <c r="M515" s="104"/>
      <c r="N515" s="104"/>
      <c r="O515" s="104"/>
      <c r="P515" s="104"/>
      <c r="Q515" s="104"/>
      <c r="R515" s="104"/>
      <c r="S515" s="100"/>
      <c r="T515" s="81"/>
      <c r="U515" s="143"/>
      <c r="V515" s="137"/>
      <c r="W515" s="135"/>
      <c r="X515" s="104"/>
      <c r="Y515" s="104"/>
      <c r="Z515" s="104"/>
      <c r="AA515" s="104"/>
      <c r="AB515" s="104"/>
      <c r="AC515" s="104"/>
      <c r="AD515" s="100"/>
      <c r="AE515" s="81"/>
      <c r="AF515" s="143"/>
      <c r="AG515" s="137"/>
    </row>
    <row r="516">
      <c r="A516" s="135"/>
      <c r="B516" s="104"/>
      <c r="C516" s="104"/>
      <c r="D516" s="104"/>
      <c r="E516" s="104"/>
      <c r="F516" s="104"/>
      <c r="G516" s="104"/>
      <c r="H516" s="100"/>
      <c r="I516" s="81"/>
      <c r="J516" s="143"/>
      <c r="K516" s="137"/>
      <c r="L516" s="135"/>
      <c r="M516" s="104"/>
      <c r="N516" s="104"/>
      <c r="O516" s="104"/>
      <c r="P516" s="104"/>
      <c r="Q516" s="104"/>
      <c r="R516" s="104"/>
      <c r="S516" s="100"/>
      <c r="T516" s="81"/>
      <c r="U516" s="143"/>
      <c r="V516" s="137"/>
      <c r="W516" s="135"/>
      <c r="X516" s="104"/>
      <c r="Y516" s="104"/>
      <c r="Z516" s="104"/>
      <c r="AA516" s="104"/>
      <c r="AB516" s="104"/>
      <c r="AC516" s="104"/>
      <c r="AD516" s="100"/>
      <c r="AE516" s="81"/>
      <c r="AF516" s="143"/>
      <c r="AG516" s="137"/>
    </row>
    <row r="517">
      <c r="A517" s="146"/>
      <c r="B517" s="146"/>
      <c r="C517" s="146"/>
      <c r="D517" s="146"/>
      <c r="E517" s="146"/>
      <c r="F517" s="146"/>
      <c r="G517" s="146"/>
      <c r="H517" s="146"/>
      <c r="I517" s="81"/>
      <c r="J517" s="143"/>
      <c r="K517" s="137"/>
      <c r="L517" s="146"/>
      <c r="M517" s="146"/>
      <c r="N517" s="146"/>
      <c r="O517" s="146"/>
      <c r="P517" s="146"/>
      <c r="Q517" s="146"/>
      <c r="R517" s="146"/>
      <c r="S517" s="146"/>
      <c r="T517" s="81"/>
      <c r="U517" s="143"/>
      <c r="V517" s="137"/>
      <c r="W517" s="146"/>
      <c r="X517" s="146"/>
      <c r="Y517" s="146"/>
      <c r="Z517" s="146"/>
      <c r="AA517" s="146"/>
      <c r="AB517" s="146"/>
      <c r="AC517" s="146"/>
      <c r="AD517" s="146"/>
      <c r="AE517" s="81"/>
      <c r="AF517" s="143"/>
      <c r="AG517" s="137"/>
    </row>
    <row r="518">
      <c r="A518" s="146"/>
      <c r="B518" s="146"/>
      <c r="C518" s="146"/>
      <c r="D518" s="146"/>
      <c r="E518" s="146"/>
      <c r="F518" s="146"/>
      <c r="G518" s="146"/>
      <c r="H518" s="146"/>
      <c r="I518" s="81"/>
      <c r="J518" s="143"/>
      <c r="K518" s="137"/>
      <c r="L518" s="146"/>
      <c r="M518" s="146"/>
      <c r="N518" s="146"/>
      <c r="O518" s="146"/>
      <c r="P518" s="146"/>
      <c r="Q518" s="146"/>
      <c r="R518" s="146"/>
      <c r="S518" s="146"/>
      <c r="T518" s="81"/>
      <c r="U518" s="143"/>
      <c r="V518" s="137"/>
      <c r="W518" s="146"/>
      <c r="X518" s="146"/>
      <c r="Y518" s="146"/>
      <c r="Z518" s="146"/>
      <c r="AA518" s="146"/>
      <c r="AB518" s="146"/>
      <c r="AC518" s="146"/>
      <c r="AD518" s="146"/>
      <c r="AE518" s="81"/>
      <c r="AF518" s="143"/>
      <c r="AG518" s="137"/>
    </row>
    <row r="519">
      <c r="I519" s="87"/>
      <c r="J519" s="88"/>
      <c r="K519" s="89"/>
      <c r="T519" s="90"/>
      <c r="U519" s="88"/>
      <c r="V519" s="89"/>
      <c r="AE519" s="90"/>
      <c r="AF519" s="88"/>
      <c r="AG519" s="89"/>
    </row>
    <row r="520">
      <c r="A520" s="97" t="s">
        <v>701</v>
      </c>
      <c r="B520" s="92"/>
      <c r="C520" s="2"/>
      <c r="D520" s="2"/>
      <c r="E520" s="3"/>
      <c r="F520" s="93" t="s">
        <v>702</v>
      </c>
      <c r="G520" s="98" t="str">
        <f>$G$4</f>
        <v/>
      </c>
      <c r="H520" s="3"/>
      <c r="I520" s="87"/>
      <c r="J520" s="95"/>
      <c r="K520" s="96"/>
      <c r="L520" s="97" t="s">
        <v>701</v>
      </c>
      <c r="M520" s="92"/>
      <c r="N520" s="2"/>
      <c r="O520" s="2"/>
      <c r="P520" s="3"/>
      <c r="Q520" s="93" t="s">
        <v>702</v>
      </c>
      <c r="R520" s="98" t="str">
        <f>$G$4</f>
        <v/>
      </c>
      <c r="S520" s="3"/>
      <c r="T520" s="87"/>
      <c r="U520" s="95"/>
      <c r="V520" s="96"/>
      <c r="W520" s="97" t="s">
        <v>701</v>
      </c>
      <c r="X520" s="92"/>
      <c r="Y520" s="2"/>
      <c r="Z520" s="2"/>
      <c r="AA520" s="3"/>
      <c r="AB520" s="93" t="s">
        <v>702</v>
      </c>
      <c r="AC520" s="98" t="str">
        <f>$G$4</f>
        <v/>
      </c>
      <c r="AD520" s="3"/>
      <c r="AE520" s="87"/>
      <c r="AF520" s="95"/>
      <c r="AG520" s="96"/>
    </row>
    <row r="521">
      <c r="A521" s="91" t="s">
        <v>703</v>
      </c>
      <c r="B521" s="99">
        <v>13.0</v>
      </c>
      <c r="C521" s="100"/>
      <c r="D521" s="101" t="s">
        <v>705</v>
      </c>
      <c r="E521" s="102"/>
      <c r="F521" s="103"/>
      <c r="G521" s="104"/>
      <c r="H521" s="100"/>
      <c r="I521" s="95"/>
      <c r="J521" s="95"/>
      <c r="K521" s="96"/>
      <c r="L521" s="91" t="s">
        <v>703</v>
      </c>
      <c r="M521" s="99"/>
      <c r="N521" s="100"/>
      <c r="O521" s="101" t="s">
        <v>705</v>
      </c>
      <c r="P521" s="102"/>
      <c r="Q521" s="103"/>
      <c r="R521" s="104"/>
      <c r="S521" s="100"/>
      <c r="T521" s="95"/>
      <c r="U521" s="95"/>
      <c r="V521" s="96"/>
      <c r="W521" s="91" t="s">
        <v>703</v>
      </c>
      <c r="X521" s="99"/>
      <c r="Y521" s="100"/>
      <c r="Z521" s="101" t="s">
        <v>705</v>
      </c>
      <c r="AA521" s="102"/>
      <c r="AB521" s="103"/>
      <c r="AC521" s="104"/>
      <c r="AD521" s="100"/>
      <c r="AE521" s="95"/>
      <c r="AF521" s="95"/>
      <c r="AG521" s="96"/>
    </row>
    <row r="522">
      <c r="A522" s="105" t="s">
        <v>707</v>
      </c>
      <c r="B522" s="106" t="s">
        <v>708</v>
      </c>
      <c r="C522" s="100"/>
      <c r="D522" s="107" t="s">
        <v>709</v>
      </c>
      <c r="E522" s="107" t="s">
        <v>710</v>
      </c>
      <c r="F522" s="108" t="s">
        <v>711</v>
      </c>
      <c r="G522" s="104"/>
      <c r="H522" s="100"/>
      <c r="I522" s="95" t="s">
        <v>712</v>
      </c>
      <c r="J522" s="95" t="s">
        <v>713</v>
      </c>
      <c r="K522" s="109"/>
      <c r="L522" s="105" t="s">
        <v>707</v>
      </c>
      <c r="M522" s="106" t="s">
        <v>708</v>
      </c>
      <c r="N522" s="100"/>
      <c r="O522" s="107" t="s">
        <v>709</v>
      </c>
      <c r="P522" s="107" t="s">
        <v>710</v>
      </c>
      <c r="Q522" s="108" t="s">
        <v>711</v>
      </c>
      <c r="R522" s="104"/>
      <c r="S522" s="100"/>
      <c r="T522" s="95" t="s">
        <v>712</v>
      </c>
      <c r="U522" s="95" t="s">
        <v>713</v>
      </c>
      <c r="V522" s="109"/>
      <c r="W522" s="105" t="s">
        <v>707</v>
      </c>
      <c r="X522" s="106" t="s">
        <v>708</v>
      </c>
      <c r="Y522" s="100"/>
      <c r="Z522" s="107" t="s">
        <v>709</v>
      </c>
      <c r="AA522" s="107" t="s">
        <v>710</v>
      </c>
      <c r="AB522" s="108" t="s">
        <v>711</v>
      </c>
      <c r="AC522" s="104"/>
      <c r="AD522" s="100"/>
      <c r="AE522" s="95" t="s">
        <v>712</v>
      </c>
      <c r="AF522" s="95" t="s">
        <v>713</v>
      </c>
      <c r="AG522" s="109"/>
    </row>
    <row r="523">
      <c r="A523" s="110">
        <f>VLOOKUP(B523,Base!$A$3:$F$994, 6, false)</f>
        <v>0</v>
      </c>
      <c r="B523" s="111" t="s">
        <v>6</v>
      </c>
      <c r="C523" s="3"/>
      <c r="D523" s="112"/>
      <c r="E523" s="110" t="str">
        <f>VLOOKUP(B523,Base!$A$3:$F$994, 2, false)</f>
        <v>.</v>
      </c>
      <c r="F523" s="92"/>
      <c r="G523" s="2"/>
      <c r="H523" s="3"/>
      <c r="I523" s="113">
        <f>VLOOKUP(B523,Base!$A$3:$F$994, 5, false)</f>
        <v>0</v>
      </c>
      <c r="J523" s="114">
        <f t="shared" ref="J523:J540" si="37">I523*D523</f>
        <v>0</v>
      </c>
      <c r="K523" s="115"/>
      <c r="L523" s="110">
        <f>VLOOKUP(M523,Base!$A$3:$F$994, 6, false)</f>
        <v>0</v>
      </c>
      <c r="M523" s="111" t="s">
        <v>6</v>
      </c>
      <c r="N523" s="3"/>
      <c r="O523" s="112"/>
      <c r="P523" s="110" t="str">
        <f>VLOOKUP(M523,Base!$A$3:$F$994, 2, false)</f>
        <v>.</v>
      </c>
      <c r="Q523" s="92"/>
      <c r="R523" s="2"/>
      <c r="S523" s="3"/>
      <c r="T523" s="113">
        <f>VLOOKUP(M523,Base!$A$3:$F$994, 5, false)</f>
        <v>0</v>
      </c>
      <c r="U523" s="114">
        <f t="shared" ref="U523:U540" si="38">T523*O523</f>
        <v>0</v>
      </c>
      <c r="V523" s="115"/>
      <c r="W523" s="110">
        <f>VLOOKUP(X523,Base!$A$3:$F$994, 6, false)</f>
        <v>0</v>
      </c>
      <c r="X523" s="111" t="s">
        <v>6</v>
      </c>
      <c r="Y523" s="3"/>
      <c r="Z523" s="112"/>
      <c r="AA523" s="110" t="str">
        <f>VLOOKUP(X523,Base!$A$3:$F$994, 2, false)</f>
        <v>.</v>
      </c>
      <c r="AB523" s="92"/>
      <c r="AC523" s="2"/>
      <c r="AD523" s="3"/>
      <c r="AE523" s="113">
        <f>VLOOKUP(X523,Base!$A$3:$F$994, 5, false)</f>
        <v>0</v>
      </c>
      <c r="AF523" s="114">
        <f t="shared" ref="AF523:AF540" si="39">AE523*Z523</f>
        <v>0</v>
      </c>
      <c r="AG523" s="115"/>
    </row>
    <row r="524">
      <c r="A524" s="110">
        <f>VLOOKUP(B524,Base!$A$3:$F$994, 6, false)</f>
        <v>0</v>
      </c>
      <c r="B524" s="111" t="s">
        <v>6</v>
      </c>
      <c r="C524" s="3"/>
      <c r="D524" s="112"/>
      <c r="E524" s="110" t="str">
        <f>VLOOKUP(B524,Base!$A$3:$F$994, 2, false)</f>
        <v>.</v>
      </c>
      <c r="F524" s="116"/>
      <c r="G524" s="2"/>
      <c r="H524" s="3"/>
      <c r="I524" s="113">
        <f>VLOOKUP(B524,Base!$A$3:$F$994, 5, false)</f>
        <v>0</v>
      </c>
      <c r="J524" s="114">
        <f t="shared" si="37"/>
        <v>0</v>
      </c>
      <c r="K524" s="115"/>
      <c r="L524" s="110">
        <f>VLOOKUP(M524,Base!$A$3:$F$994, 6, false)</f>
        <v>0</v>
      </c>
      <c r="M524" s="111" t="s">
        <v>6</v>
      </c>
      <c r="N524" s="3"/>
      <c r="O524" s="112"/>
      <c r="P524" s="110" t="str">
        <f>VLOOKUP(M524,Base!$A$3:$F$994, 2, false)</f>
        <v>.</v>
      </c>
      <c r="Q524" s="116"/>
      <c r="R524" s="2"/>
      <c r="S524" s="3"/>
      <c r="T524" s="113">
        <f>VLOOKUP(M524,Base!$A$3:$F$994, 5, false)</f>
        <v>0</v>
      </c>
      <c r="U524" s="114">
        <f t="shared" si="38"/>
        <v>0</v>
      </c>
      <c r="V524" s="115"/>
      <c r="W524" s="110">
        <f>VLOOKUP(X524,Base!$A$3:$F$994, 6, false)</f>
        <v>0</v>
      </c>
      <c r="X524" s="111" t="s">
        <v>6</v>
      </c>
      <c r="Y524" s="3"/>
      <c r="Z524" s="112"/>
      <c r="AA524" s="110" t="str">
        <f>VLOOKUP(X524,Base!$A$3:$F$994, 2, false)</f>
        <v>.</v>
      </c>
      <c r="AB524" s="116"/>
      <c r="AC524" s="2"/>
      <c r="AD524" s="3"/>
      <c r="AE524" s="113">
        <f>VLOOKUP(X524,Base!$A$3:$F$994, 5, false)</f>
        <v>0</v>
      </c>
      <c r="AF524" s="114">
        <f t="shared" si="39"/>
        <v>0</v>
      </c>
      <c r="AG524" s="115"/>
    </row>
    <row r="525">
      <c r="A525" s="110">
        <f>VLOOKUP(B525,Base!$A$3:$F$994, 6, false)</f>
        <v>0</v>
      </c>
      <c r="B525" s="111" t="s">
        <v>6</v>
      </c>
      <c r="C525" s="3"/>
      <c r="D525" s="112"/>
      <c r="E525" s="110" t="str">
        <f>VLOOKUP(B525,Base!$A$3:$F$994, 2, false)</f>
        <v>.</v>
      </c>
      <c r="F525" s="116"/>
      <c r="G525" s="2"/>
      <c r="H525" s="3"/>
      <c r="I525" s="113">
        <f>VLOOKUP(B525,Base!$A$3:$F$994, 5, false)</f>
        <v>0</v>
      </c>
      <c r="J525" s="114">
        <f t="shared" si="37"/>
        <v>0</v>
      </c>
      <c r="K525" s="115"/>
      <c r="L525" s="110">
        <f>VLOOKUP(M525,Base!$A$3:$F$994, 6, false)</f>
        <v>0</v>
      </c>
      <c r="M525" s="111" t="s">
        <v>6</v>
      </c>
      <c r="N525" s="3"/>
      <c r="O525" s="112"/>
      <c r="P525" s="110" t="str">
        <f>VLOOKUP(M525,Base!$A$3:$F$994, 2, false)</f>
        <v>.</v>
      </c>
      <c r="Q525" s="116"/>
      <c r="R525" s="2"/>
      <c r="S525" s="3"/>
      <c r="T525" s="113">
        <f>VLOOKUP(M525,Base!$A$3:$F$994, 5, false)</f>
        <v>0</v>
      </c>
      <c r="U525" s="114">
        <f t="shared" si="38"/>
        <v>0</v>
      </c>
      <c r="V525" s="115"/>
      <c r="W525" s="110">
        <f>VLOOKUP(X525,Base!$A$3:$F$994, 6, false)</f>
        <v>0</v>
      </c>
      <c r="X525" s="111" t="s">
        <v>6</v>
      </c>
      <c r="Y525" s="3"/>
      <c r="Z525" s="112"/>
      <c r="AA525" s="110" t="str">
        <f>VLOOKUP(X525,Base!$A$3:$F$994, 2, false)</f>
        <v>.</v>
      </c>
      <c r="AB525" s="116"/>
      <c r="AC525" s="2"/>
      <c r="AD525" s="3"/>
      <c r="AE525" s="113">
        <f>VLOOKUP(X525,Base!$A$3:$F$994, 5, false)</f>
        <v>0</v>
      </c>
      <c r="AF525" s="114">
        <f t="shared" si="39"/>
        <v>0</v>
      </c>
      <c r="AG525" s="115"/>
    </row>
    <row r="526">
      <c r="A526" s="110">
        <f>VLOOKUP(B526,Base!$A$3:$F$994, 6, false)</f>
        <v>0</v>
      </c>
      <c r="B526" s="111" t="s">
        <v>6</v>
      </c>
      <c r="C526" s="3"/>
      <c r="D526" s="112"/>
      <c r="E526" s="110" t="str">
        <f>VLOOKUP(B526,Base!$A$3:$F$994, 2, false)</f>
        <v>.</v>
      </c>
      <c r="F526" s="116"/>
      <c r="G526" s="2"/>
      <c r="H526" s="3"/>
      <c r="I526" s="113">
        <f>VLOOKUP(B526,Base!$A$3:$F$994, 5, false)</f>
        <v>0</v>
      </c>
      <c r="J526" s="114">
        <f t="shared" si="37"/>
        <v>0</v>
      </c>
      <c r="K526" s="115"/>
      <c r="L526" s="110">
        <f>VLOOKUP(M526,Base!$A$3:$F$994, 6, false)</f>
        <v>0</v>
      </c>
      <c r="M526" s="111" t="s">
        <v>6</v>
      </c>
      <c r="N526" s="3"/>
      <c r="O526" s="112"/>
      <c r="P526" s="110" t="str">
        <f>VLOOKUP(M526,Base!$A$3:$F$994, 2, false)</f>
        <v>.</v>
      </c>
      <c r="Q526" s="116"/>
      <c r="R526" s="2"/>
      <c r="S526" s="3"/>
      <c r="T526" s="113">
        <f>VLOOKUP(M526,Base!$A$3:$F$994, 5, false)</f>
        <v>0</v>
      </c>
      <c r="U526" s="114">
        <f t="shared" si="38"/>
        <v>0</v>
      </c>
      <c r="V526" s="115"/>
      <c r="W526" s="110">
        <f>VLOOKUP(X526,Base!$A$3:$F$994, 6, false)</f>
        <v>0</v>
      </c>
      <c r="X526" s="111" t="s">
        <v>6</v>
      </c>
      <c r="Y526" s="3"/>
      <c r="Z526" s="112"/>
      <c r="AA526" s="110" t="str">
        <f>VLOOKUP(X526,Base!$A$3:$F$994, 2, false)</f>
        <v>.</v>
      </c>
      <c r="AB526" s="116"/>
      <c r="AC526" s="2"/>
      <c r="AD526" s="3"/>
      <c r="AE526" s="113">
        <f>VLOOKUP(X526,Base!$A$3:$F$994, 5, false)</f>
        <v>0</v>
      </c>
      <c r="AF526" s="114">
        <f t="shared" si="39"/>
        <v>0</v>
      </c>
      <c r="AG526" s="115"/>
    </row>
    <row r="527">
      <c r="A527" s="110">
        <f>VLOOKUP(B527,Base!$A$3:$F$994, 6, false)</f>
        <v>0</v>
      </c>
      <c r="B527" s="111" t="s">
        <v>6</v>
      </c>
      <c r="C527" s="3"/>
      <c r="D527" s="112"/>
      <c r="E527" s="110" t="str">
        <f>VLOOKUP(B527,Base!$A$3:$F$994, 2, false)</f>
        <v>.</v>
      </c>
      <c r="F527" s="92"/>
      <c r="G527" s="2"/>
      <c r="H527" s="3"/>
      <c r="I527" s="113">
        <f>VLOOKUP(B527,Base!$A$3:$F$994, 5, false)</f>
        <v>0</v>
      </c>
      <c r="J527" s="114">
        <f t="shared" si="37"/>
        <v>0</v>
      </c>
      <c r="K527" s="115"/>
      <c r="L527" s="110">
        <f>VLOOKUP(M527,Base!$A$3:$F$994, 6, false)</f>
        <v>0</v>
      </c>
      <c r="M527" s="111" t="s">
        <v>6</v>
      </c>
      <c r="N527" s="3"/>
      <c r="O527" s="112"/>
      <c r="P527" s="110" t="str">
        <f>VLOOKUP(M527,Base!$A$3:$F$994, 2, false)</f>
        <v>.</v>
      </c>
      <c r="Q527" s="92"/>
      <c r="R527" s="2"/>
      <c r="S527" s="3"/>
      <c r="T527" s="113">
        <f>VLOOKUP(M527,Base!$A$3:$F$994, 5, false)</f>
        <v>0</v>
      </c>
      <c r="U527" s="114">
        <f t="shared" si="38"/>
        <v>0</v>
      </c>
      <c r="V527" s="115"/>
      <c r="W527" s="110">
        <f>VLOOKUP(X527,Base!$A$3:$F$994, 6, false)</f>
        <v>0</v>
      </c>
      <c r="X527" s="111" t="s">
        <v>6</v>
      </c>
      <c r="Y527" s="3"/>
      <c r="Z527" s="112"/>
      <c r="AA527" s="110" t="str">
        <f>VLOOKUP(X527,Base!$A$3:$F$994, 2, false)</f>
        <v>.</v>
      </c>
      <c r="AB527" s="92"/>
      <c r="AC527" s="2"/>
      <c r="AD527" s="3"/>
      <c r="AE527" s="113">
        <f>VLOOKUP(X527,Base!$A$3:$F$994, 5, false)</f>
        <v>0</v>
      </c>
      <c r="AF527" s="114">
        <f t="shared" si="39"/>
        <v>0</v>
      </c>
      <c r="AG527" s="115"/>
    </row>
    <row r="528">
      <c r="A528" s="110">
        <f>VLOOKUP(B528,Base!$A$3:$F$994, 6, false)</f>
        <v>0</v>
      </c>
      <c r="B528" s="111" t="s">
        <v>6</v>
      </c>
      <c r="C528" s="3"/>
      <c r="D528" s="112"/>
      <c r="E528" s="110" t="str">
        <f>VLOOKUP(B528,Base!$A$3:$F$994, 2, false)</f>
        <v>.</v>
      </c>
      <c r="F528" s="92"/>
      <c r="G528" s="2"/>
      <c r="H528" s="3"/>
      <c r="I528" s="113">
        <f>VLOOKUP(B528,Base!$A$3:$F$994, 5, false)</f>
        <v>0</v>
      </c>
      <c r="J528" s="114">
        <f t="shared" si="37"/>
        <v>0</v>
      </c>
      <c r="K528" s="115"/>
      <c r="L528" s="110">
        <f>VLOOKUP(M528,Base!$A$3:$F$994, 6, false)</f>
        <v>0</v>
      </c>
      <c r="M528" s="111" t="s">
        <v>6</v>
      </c>
      <c r="N528" s="3"/>
      <c r="O528" s="112"/>
      <c r="P528" s="110" t="str">
        <f>VLOOKUP(M528,Base!$A$3:$F$994, 2, false)</f>
        <v>.</v>
      </c>
      <c r="Q528" s="92"/>
      <c r="R528" s="2"/>
      <c r="S528" s="3"/>
      <c r="T528" s="113">
        <f>VLOOKUP(M528,Base!$A$3:$F$994, 5, false)</f>
        <v>0</v>
      </c>
      <c r="U528" s="114">
        <f t="shared" si="38"/>
        <v>0</v>
      </c>
      <c r="V528" s="115"/>
      <c r="W528" s="110">
        <f>VLOOKUP(X528,Base!$A$3:$F$994, 6, false)</f>
        <v>0</v>
      </c>
      <c r="X528" s="111" t="s">
        <v>6</v>
      </c>
      <c r="Y528" s="3"/>
      <c r="Z528" s="112"/>
      <c r="AA528" s="110" t="str">
        <f>VLOOKUP(X528,Base!$A$3:$F$994, 2, false)</f>
        <v>.</v>
      </c>
      <c r="AB528" s="92"/>
      <c r="AC528" s="2"/>
      <c r="AD528" s="3"/>
      <c r="AE528" s="113">
        <f>VLOOKUP(X528,Base!$A$3:$F$994, 5, false)</f>
        <v>0</v>
      </c>
      <c r="AF528" s="114">
        <f t="shared" si="39"/>
        <v>0</v>
      </c>
      <c r="AG528" s="115"/>
    </row>
    <row r="529">
      <c r="A529" s="110">
        <f>VLOOKUP(B529,Base!$A$3:$F$994, 6, false)</f>
        <v>0</v>
      </c>
      <c r="B529" s="111" t="s">
        <v>6</v>
      </c>
      <c r="C529" s="3"/>
      <c r="D529" s="112"/>
      <c r="E529" s="110" t="str">
        <f>VLOOKUP(B529,Base!$A$3:$F$994, 2, false)</f>
        <v>.</v>
      </c>
      <c r="F529" s="116"/>
      <c r="G529" s="2"/>
      <c r="H529" s="3"/>
      <c r="I529" s="113">
        <f>VLOOKUP(B529,Base!$A$3:$F$994, 5, false)</f>
        <v>0</v>
      </c>
      <c r="J529" s="114">
        <f t="shared" si="37"/>
        <v>0</v>
      </c>
      <c r="K529" s="115"/>
      <c r="L529" s="110">
        <f>VLOOKUP(M529,Base!$A$3:$F$994, 6, false)</f>
        <v>0</v>
      </c>
      <c r="M529" s="111" t="s">
        <v>6</v>
      </c>
      <c r="N529" s="3"/>
      <c r="O529" s="112"/>
      <c r="P529" s="110" t="str">
        <f>VLOOKUP(M529,Base!$A$3:$F$994, 2, false)</f>
        <v>.</v>
      </c>
      <c r="Q529" s="116"/>
      <c r="R529" s="2"/>
      <c r="S529" s="3"/>
      <c r="T529" s="113">
        <f>VLOOKUP(M529,Base!$A$3:$F$994, 5, false)</f>
        <v>0</v>
      </c>
      <c r="U529" s="114">
        <f t="shared" si="38"/>
        <v>0</v>
      </c>
      <c r="V529" s="115"/>
      <c r="W529" s="110">
        <f>VLOOKUP(X529,Base!$A$3:$F$994, 6, false)</f>
        <v>0</v>
      </c>
      <c r="X529" s="111" t="s">
        <v>6</v>
      </c>
      <c r="Y529" s="3"/>
      <c r="Z529" s="112"/>
      <c r="AA529" s="110" t="str">
        <f>VLOOKUP(X529,Base!$A$3:$F$994, 2, false)</f>
        <v>.</v>
      </c>
      <c r="AB529" s="116"/>
      <c r="AC529" s="2"/>
      <c r="AD529" s="3"/>
      <c r="AE529" s="113">
        <f>VLOOKUP(X529,Base!$A$3:$F$994, 5, false)</f>
        <v>0</v>
      </c>
      <c r="AF529" s="114">
        <f t="shared" si="39"/>
        <v>0</v>
      </c>
      <c r="AG529" s="115"/>
    </row>
    <row r="530">
      <c r="A530" s="110">
        <f>VLOOKUP(B530,Base!$A$3:$F$994, 6, false)</f>
        <v>0</v>
      </c>
      <c r="B530" s="111" t="s">
        <v>6</v>
      </c>
      <c r="C530" s="3"/>
      <c r="D530" s="112"/>
      <c r="E530" s="110" t="str">
        <f>VLOOKUP(B530,Base!$A$3:$F$994, 2, false)</f>
        <v>.</v>
      </c>
      <c r="F530" s="117"/>
      <c r="G530" s="2"/>
      <c r="H530" s="3"/>
      <c r="I530" s="113">
        <f>VLOOKUP(B530,Base!$A$3:$F$994, 5, false)</f>
        <v>0</v>
      </c>
      <c r="J530" s="114">
        <f t="shared" si="37"/>
        <v>0</v>
      </c>
      <c r="K530" s="115"/>
      <c r="L530" s="110">
        <f>VLOOKUP(M530,Base!$A$3:$F$994, 6, false)</f>
        <v>0</v>
      </c>
      <c r="M530" s="111" t="s">
        <v>6</v>
      </c>
      <c r="N530" s="3"/>
      <c r="O530" s="112"/>
      <c r="P530" s="110" t="str">
        <f>VLOOKUP(M530,Base!$A$3:$F$994, 2, false)</f>
        <v>.</v>
      </c>
      <c r="Q530" s="117"/>
      <c r="R530" s="2"/>
      <c r="S530" s="3"/>
      <c r="T530" s="113">
        <f>VLOOKUP(M530,Base!$A$3:$F$994, 5, false)</f>
        <v>0</v>
      </c>
      <c r="U530" s="114">
        <f t="shared" si="38"/>
        <v>0</v>
      </c>
      <c r="V530" s="115"/>
      <c r="W530" s="110">
        <f>VLOOKUP(X530,Base!$A$3:$F$994, 6, false)</f>
        <v>0</v>
      </c>
      <c r="X530" s="111" t="s">
        <v>6</v>
      </c>
      <c r="Y530" s="3"/>
      <c r="Z530" s="112"/>
      <c r="AA530" s="110" t="str">
        <f>VLOOKUP(X530,Base!$A$3:$F$994, 2, false)</f>
        <v>.</v>
      </c>
      <c r="AB530" s="117"/>
      <c r="AC530" s="2"/>
      <c r="AD530" s="3"/>
      <c r="AE530" s="113">
        <f>VLOOKUP(X530,Base!$A$3:$F$994, 5, false)</f>
        <v>0</v>
      </c>
      <c r="AF530" s="114">
        <f t="shared" si="39"/>
        <v>0</v>
      </c>
      <c r="AG530" s="115"/>
    </row>
    <row r="531">
      <c r="A531" s="110">
        <f>VLOOKUP(B531,Base!$A$3:$F$994, 6, false)</f>
        <v>0</v>
      </c>
      <c r="B531" s="111" t="s">
        <v>6</v>
      </c>
      <c r="C531" s="3"/>
      <c r="D531" s="118"/>
      <c r="E531" s="110" t="str">
        <f>VLOOKUP(B531,Base!$A$3:$F$994, 2, false)</f>
        <v>.</v>
      </c>
      <c r="F531" s="117"/>
      <c r="G531" s="2"/>
      <c r="H531" s="3"/>
      <c r="I531" s="113">
        <f>VLOOKUP(B531,Base!$A$3:$F$994, 5, false)</f>
        <v>0</v>
      </c>
      <c r="J531" s="114">
        <f t="shared" si="37"/>
        <v>0</v>
      </c>
      <c r="K531" s="115"/>
      <c r="L531" s="110">
        <f>VLOOKUP(M531,Base!$A$3:$F$994, 6, false)</f>
        <v>0</v>
      </c>
      <c r="M531" s="111" t="s">
        <v>6</v>
      </c>
      <c r="N531" s="3"/>
      <c r="O531" s="118"/>
      <c r="P531" s="110" t="str">
        <f>VLOOKUP(M531,Base!$A$3:$F$994, 2, false)</f>
        <v>.</v>
      </c>
      <c r="Q531" s="117"/>
      <c r="R531" s="2"/>
      <c r="S531" s="3"/>
      <c r="T531" s="113">
        <f>VLOOKUP(M531,Base!$A$3:$F$994, 5, false)</f>
        <v>0</v>
      </c>
      <c r="U531" s="114">
        <f t="shared" si="38"/>
        <v>0</v>
      </c>
      <c r="V531" s="115"/>
      <c r="W531" s="110">
        <f>VLOOKUP(X531,Base!$A$3:$F$994, 6, false)</f>
        <v>0</v>
      </c>
      <c r="X531" s="111" t="s">
        <v>6</v>
      </c>
      <c r="Y531" s="3"/>
      <c r="Z531" s="118"/>
      <c r="AA531" s="110" t="str">
        <f>VLOOKUP(X531,Base!$A$3:$F$994, 2, false)</f>
        <v>.</v>
      </c>
      <c r="AB531" s="117"/>
      <c r="AC531" s="2"/>
      <c r="AD531" s="3"/>
      <c r="AE531" s="113">
        <f>VLOOKUP(X531,Base!$A$3:$F$994, 5, false)</f>
        <v>0</v>
      </c>
      <c r="AF531" s="114">
        <f t="shared" si="39"/>
        <v>0</v>
      </c>
      <c r="AG531" s="115"/>
    </row>
    <row r="532">
      <c r="A532" s="110">
        <f>VLOOKUP(B532,Base!$A$3:$F$994, 6, false)</f>
        <v>0</v>
      </c>
      <c r="B532" s="111" t="s">
        <v>6</v>
      </c>
      <c r="C532" s="3"/>
      <c r="D532" s="112"/>
      <c r="E532" s="110" t="str">
        <f>VLOOKUP(B532,Base!$A$3:$F$994, 2, false)</f>
        <v>.</v>
      </c>
      <c r="F532" s="117"/>
      <c r="G532" s="2"/>
      <c r="H532" s="3"/>
      <c r="I532" s="113">
        <f>VLOOKUP(B532,Base!$A$3:$F$994, 5, false)</f>
        <v>0</v>
      </c>
      <c r="J532" s="114">
        <f t="shared" si="37"/>
        <v>0</v>
      </c>
      <c r="K532" s="115"/>
      <c r="L532" s="110">
        <f>VLOOKUP(M532,Base!$A$3:$F$994, 6, false)</f>
        <v>0</v>
      </c>
      <c r="M532" s="111" t="s">
        <v>6</v>
      </c>
      <c r="N532" s="3"/>
      <c r="O532" s="112"/>
      <c r="P532" s="110" t="str">
        <f>VLOOKUP(M532,Base!$A$3:$F$994, 2, false)</f>
        <v>.</v>
      </c>
      <c r="Q532" s="117"/>
      <c r="R532" s="2"/>
      <c r="S532" s="3"/>
      <c r="T532" s="113">
        <f>VLOOKUP(M532,Base!$A$3:$F$994, 5, false)</f>
        <v>0</v>
      </c>
      <c r="U532" s="114">
        <f t="shared" si="38"/>
        <v>0</v>
      </c>
      <c r="V532" s="115"/>
      <c r="W532" s="110">
        <f>VLOOKUP(X532,Base!$A$3:$F$994, 6, false)</f>
        <v>0</v>
      </c>
      <c r="X532" s="111" t="s">
        <v>6</v>
      </c>
      <c r="Y532" s="3"/>
      <c r="Z532" s="112"/>
      <c r="AA532" s="110" t="str">
        <f>VLOOKUP(X532,Base!$A$3:$F$994, 2, false)</f>
        <v>.</v>
      </c>
      <c r="AB532" s="117"/>
      <c r="AC532" s="2"/>
      <c r="AD532" s="3"/>
      <c r="AE532" s="113">
        <f>VLOOKUP(X532,Base!$A$3:$F$994, 5, false)</f>
        <v>0</v>
      </c>
      <c r="AF532" s="114">
        <f t="shared" si="39"/>
        <v>0</v>
      </c>
      <c r="AG532" s="115"/>
    </row>
    <row r="533">
      <c r="A533" s="110">
        <f>VLOOKUP(B533,Base!$A$3:$F$994, 6, false)</f>
        <v>0</v>
      </c>
      <c r="B533" s="111" t="s">
        <v>6</v>
      </c>
      <c r="C533" s="3"/>
      <c r="D533" s="118"/>
      <c r="E533" s="110" t="str">
        <f>VLOOKUP(B533,Base!$A$3:$F$994, 2, false)</f>
        <v>.</v>
      </c>
      <c r="F533" s="106" t="s">
        <v>714</v>
      </c>
      <c r="G533" s="104"/>
      <c r="H533" s="100"/>
      <c r="I533" s="113">
        <f>VLOOKUP(B533,Base!$A$3:$F$994, 5, false)</f>
        <v>0</v>
      </c>
      <c r="J533" s="114">
        <f t="shared" si="37"/>
        <v>0</v>
      </c>
      <c r="K533" s="115"/>
      <c r="L533" s="110">
        <f>VLOOKUP(M533,Base!$A$3:$F$994, 6, false)</f>
        <v>0</v>
      </c>
      <c r="M533" s="111" t="s">
        <v>6</v>
      </c>
      <c r="N533" s="3"/>
      <c r="O533" s="118"/>
      <c r="P533" s="110" t="str">
        <f>VLOOKUP(M533,Base!$A$3:$F$994, 2, false)</f>
        <v>.</v>
      </c>
      <c r="Q533" s="106" t="s">
        <v>714</v>
      </c>
      <c r="R533" s="104"/>
      <c r="S533" s="100"/>
      <c r="T533" s="113">
        <f>VLOOKUP(M533,Base!$A$3:$F$994, 5, false)</f>
        <v>0</v>
      </c>
      <c r="U533" s="114">
        <f t="shared" si="38"/>
        <v>0</v>
      </c>
      <c r="V533" s="115"/>
      <c r="W533" s="110">
        <f>VLOOKUP(X533,Base!$A$3:$F$994, 6, false)</f>
        <v>0</v>
      </c>
      <c r="X533" s="111" t="s">
        <v>6</v>
      </c>
      <c r="Y533" s="3"/>
      <c r="Z533" s="118"/>
      <c r="AA533" s="110" t="str">
        <f>VLOOKUP(X533,Base!$A$3:$F$994, 2, false)</f>
        <v>.</v>
      </c>
      <c r="AB533" s="106" t="s">
        <v>714</v>
      </c>
      <c r="AC533" s="104"/>
      <c r="AD533" s="100"/>
      <c r="AE533" s="113">
        <f>VLOOKUP(X533,Base!$A$3:$F$994, 5, false)</f>
        <v>0</v>
      </c>
      <c r="AF533" s="114">
        <f t="shared" si="39"/>
        <v>0</v>
      </c>
      <c r="AG533" s="115"/>
    </row>
    <row r="534">
      <c r="A534" s="110">
        <f>VLOOKUP(B534,Base!$A$3:$F$994, 6, false)</f>
        <v>0</v>
      </c>
      <c r="B534" s="111" t="s">
        <v>6</v>
      </c>
      <c r="C534" s="3"/>
      <c r="D534" s="49"/>
      <c r="E534" s="110" t="str">
        <f>VLOOKUP(B534,Base!$A$3:$F$994, 2, false)</f>
        <v>.</v>
      </c>
      <c r="F534" s="119"/>
      <c r="G534" s="104"/>
      <c r="H534" s="100"/>
      <c r="I534" s="113">
        <f>VLOOKUP(B534,Base!$A$3:$F$994, 5, false)</f>
        <v>0</v>
      </c>
      <c r="J534" s="114">
        <f t="shared" si="37"/>
        <v>0</v>
      </c>
      <c r="K534" s="115"/>
      <c r="L534" s="110">
        <f>VLOOKUP(M534,Base!$A$3:$F$994, 6, false)</f>
        <v>0</v>
      </c>
      <c r="M534" s="111" t="s">
        <v>6</v>
      </c>
      <c r="N534" s="3"/>
      <c r="O534" s="49"/>
      <c r="P534" s="110" t="str">
        <f>VLOOKUP(M534,Base!$A$3:$F$994, 2, false)</f>
        <v>.</v>
      </c>
      <c r="Q534" s="119"/>
      <c r="R534" s="104"/>
      <c r="S534" s="100"/>
      <c r="T534" s="113">
        <f>VLOOKUP(M534,Base!$A$3:$F$994, 5, false)</f>
        <v>0</v>
      </c>
      <c r="U534" s="114">
        <f t="shared" si="38"/>
        <v>0</v>
      </c>
      <c r="V534" s="115"/>
      <c r="W534" s="110">
        <f>VLOOKUP(X534,Base!$A$3:$F$994, 6, false)</f>
        <v>0</v>
      </c>
      <c r="X534" s="111" t="s">
        <v>6</v>
      </c>
      <c r="Y534" s="3"/>
      <c r="Z534" s="49"/>
      <c r="AA534" s="110" t="str">
        <f>VLOOKUP(X534,Base!$A$3:$F$994, 2, false)</f>
        <v>.</v>
      </c>
      <c r="AB534" s="119"/>
      <c r="AC534" s="104"/>
      <c r="AD534" s="100"/>
      <c r="AE534" s="113">
        <f>VLOOKUP(X534,Base!$A$3:$F$994, 5, false)</f>
        <v>0</v>
      </c>
      <c r="AF534" s="114">
        <f t="shared" si="39"/>
        <v>0</v>
      </c>
      <c r="AG534" s="115"/>
    </row>
    <row r="535">
      <c r="A535" s="110">
        <f>VLOOKUP(B535,Base!$A$3:$F$994, 6, false)</f>
        <v>0</v>
      </c>
      <c r="B535" s="111" t="s">
        <v>6</v>
      </c>
      <c r="C535" s="3"/>
      <c r="D535" s="49"/>
      <c r="E535" s="110" t="str">
        <f>VLOOKUP(B535,Base!$A$3:$F$994, 2, false)</f>
        <v>.</v>
      </c>
      <c r="F535" s="119"/>
      <c r="G535" s="104"/>
      <c r="H535" s="100"/>
      <c r="I535" s="113">
        <f>VLOOKUP(B535,Base!$A$3:$F$994, 5, false)</f>
        <v>0</v>
      </c>
      <c r="J535" s="114">
        <f t="shared" si="37"/>
        <v>0</v>
      </c>
      <c r="K535" s="115"/>
      <c r="L535" s="110">
        <f>VLOOKUP(M535,Base!$A$3:$F$994, 6, false)</f>
        <v>0</v>
      </c>
      <c r="M535" s="111" t="s">
        <v>6</v>
      </c>
      <c r="N535" s="3"/>
      <c r="O535" s="49"/>
      <c r="P535" s="110" t="str">
        <f>VLOOKUP(M535,Base!$A$3:$F$994, 2, false)</f>
        <v>.</v>
      </c>
      <c r="Q535" s="119"/>
      <c r="R535" s="104"/>
      <c r="S535" s="100"/>
      <c r="T535" s="113">
        <f>VLOOKUP(M535,Base!$A$3:$F$994, 5, false)</f>
        <v>0</v>
      </c>
      <c r="U535" s="114">
        <f t="shared" si="38"/>
        <v>0</v>
      </c>
      <c r="V535" s="115"/>
      <c r="W535" s="110">
        <f>VLOOKUP(X535,Base!$A$3:$F$994, 6, false)</f>
        <v>0</v>
      </c>
      <c r="X535" s="111" t="s">
        <v>6</v>
      </c>
      <c r="Y535" s="3"/>
      <c r="Z535" s="49"/>
      <c r="AA535" s="110" t="str">
        <f>VLOOKUP(X535,Base!$A$3:$F$994, 2, false)</f>
        <v>.</v>
      </c>
      <c r="AB535" s="119"/>
      <c r="AC535" s="104"/>
      <c r="AD535" s="100"/>
      <c r="AE535" s="113">
        <f>VLOOKUP(X535,Base!$A$3:$F$994, 5, false)</f>
        <v>0</v>
      </c>
      <c r="AF535" s="114">
        <f t="shared" si="39"/>
        <v>0</v>
      </c>
      <c r="AG535" s="115"/>
    </row>
    <row r="536">
      <c r="A536" s="110">
        <f>VLOOKUP(B536,Base!$A$3:$F$994, 6, false)</f>
        <v>0</v>
      </c>
      <c r="B536" s="111" t="s">
        <v>6</v>
      </c>
      <c r="C536" s="3"/>
      <c r="D536" s="120"/>
      <c r="E536" s="110" t="str">
        <f>VLOOKUP(B536,Base!$A$3:$F$994, 2, false)</f>
        <v>.</v>
      </c>
      <c r="F536" s="119"/>
      <c r="G536" s="104"/>
      <c r="H536" s="100"/>
      <c r="I536" s="113">
        <f>VLOOKUP(B536,Base!$A$3:$F$994, 5, false)</f>
        <v>0</v>
      </c>
      <c r="J536" s="114">
        <f t="shared" si="37"/>
        <v>0</v>
      </c>
      <c r="K536" s="115"/>
      <c r="L536" s="110">
        <f>VLOOKUP(M536,Base!$A$3:$F$994, 6, false)</f>
        <v>0</v>
      </c>
      <c r="M536" s="111" t="s">
        <v>6</v>
      </c>
      <c r="N536" s="3"/>
      <c r="O536" s="120"/>
      <c r="P536" s="110" t="str">
        <f>VLOOKUP(M536,Base!$A$3:$F$994, 2, false)</f>
        <v>.</v>
      </c>
      <c r="Q536" s="119"/>
      <c r="R536" s="104"/>
      <c r="S536" s="100"/>
      <c r="T536" s="113">
        <f>VLOOKUP(M536,Base!$A$3:$F$994, 5, false)</f>
        <v>0</v>
      </c>
      <c r="U536" s="114">
        <f t="shared" si="38"/>
        <v>0</v>
      </c>
      <c r="V536" s="115"/>
      <c r="W536" s="110">
        <f>VLOOKUP(X536,Base!$A$3:$F$994, 6, false)</f>
        <v>0</v>
      </c>
      <c r="X536" s="111" t="s">
        <v>6</v>
      </c>
      <c r="Y536" s="3"/>
      <c r="Z536" s="120"/>
      <c r="AA536" s="110" t="str">
        <f>VLOOKUP(X536,Base!$A$3:$F$994, 2, false)</f>
        <v>.</v>
      </c>
      <c r="AB536" s="119"/>
      <c r="AC536" s="104"/>
      <c r="AD536" s="100"/>
      <c r="AE536" s="113">
        <f>VLOOKUP(X536,Base!$A$3:$F$994, 5, false)</f>
        <v>0</v>
      </c>
      <c r="AF536" s="114">
        <f t="shared" si="39"/>
        <v>0</v>
      </c>
      <c r="AG536" s="115"/>
    </row>
    <row r="537">
      <c r="A537" s="110">
        <f>VLOOKUP(B537,Base!$A$3:$F$994, 6, false)</f>
        <v>0</v>
      </c>
      <c r="B537" s="111" t="s">
        <v>6</v>
      </c>
      <c r="C537" s="3"/>
      <c r="D537" s="120"/>
      <c r="E537" s="110" t="str">
        <f>VLOOKUP(B537,Base!$A$3:$F$994, 2, false)</f>
        <v>.</v>
      </c>
      <c r="F537" s="119"/>
      <c r="G537" s="104"/>
      <c r="H537" s="100"/>
      <c r="I537" s="113">
        <f>VLOOKUP(B537,Base!$A$3:$F$994, 5, false)</f>
        <v>0</v>
      </c>
      <c r="J537" s="114">
        <f t="shared" si="37"/>
        <v>0</v>
      </c>
      <c r="K537" s="115"/>
      <c r="L537" s="110">
        <f>VLOOKUP(M537,Base!$A$3:$F$994, 6, false)</f>
        <v>0</v>
      </c>
      <c r="M537" s="111" t="s">
        <v>6</v>
      </c>
      <c r="N537" s="3"/>
      <c r="O537" s="121"/>
      <c r="P537" s="110" t="str">
        <f>VLOOKUP(M537,Base!$A$3:$F$994, 2, false)</f>
        <v>.</v>
      </c>
      <c r="Q537" s="119"/>
      <c r="R537" s="104"/>
      <c r="S537" s="100"/>
      <c r="T537" s="113">
        <f>VLOOKUP(M537,Base!$A$3:$F$994, 5, false)</f>
        <v>0</v>
      </c>
      <c r="U537" s="114">
        <f t="shared" si="38"/>
        <v>0</v>
      </c>
      <c r="V537" s="115"/>
      <c r="W537" s="110">
        <f>VLOOKUP(X537,Base!$A$3:$F$994, 6, false)</f>
        <v>0</v>
      </c>
      <c r="X537" s="111" t="s">
        <v>6</v>
      </c>
      <c r="Y537" s="3"/>
      <c r="Z537" s="120"/>
      <c r="AA537" s="110" t="str">
        <f>VLOOKUP(X537,Base!$A$3:$F$994, 2, false)</f>
        <v>.</v>
      </c>
      <c r="AB537" s="119"/>
      <c r="AC537" s="104"/>
      <c r="AD537" s="100"/>
      <c r="AE537" s="113">
        <f>VLOOKUP(X537,Base!$A$3:$F$994, 5, false)</f>
        <v>0</v>
      </c>
      <c r="AF537" s="114">
        <f t="shared" si="39"/>
        <v>0</v>
      </c>
      <c r="AG537" s="115"/>
    </row>
    <row r="538">
      <c r="A538" s="110">
        <f>VLOOKUP(B538,Base!$A$3:$F$994, 6, false)</f>
        <v>0</v>
      </c>
      <c r="B538" s="111" t="s">
        <v>6</v>
      </c>
      <c r="C538" s="3"/>
      <c r="D538" s="121"/>
      <c r="E538" s="110" t="str">
        <f>VLOOKUP(B538,Base!$A$3:$F$994, 2, false)</f>
        <v>.</v>
      </c>
      <c r="F538" s="119"/>
      <c r="G538" s="104"/>
      <c r="H538" s="100"/>
      <c r="I538" s="113">
        <f>VLOOKUP(B538,Base!$A$3:$F$994, 5, false)</f>
        <v>0</v>
      </c>
      <c r="J538" s="114">
        <f t="shared" si="37"/>
        <v>0</v>
      </c>
      <c r="K538" s="115"/>
      <c r="L538" s="110">
        <f>VLOOKUP(M538,Base!$A$3:$F$994, 6, false)</f>
        <v>0</v>
      </c>
      <c r="M538" s="111" t="s">
        <v>6</v>
      </c>
      <c r="N538" s="3"/>
      <c r="O538" s="120"/>
      <c r="P538" s="110" t="str">
        <f>VLOOKUP(M538,Base!$A$3:$F$994, 2, false)</f>
        <v>.</v>
      </c>
      <c r="Q538" s="119"/>
      <c r="R538" s="104"/>
      <c r="S538" s="100"/>
      <c r="T538" s="113">
        <f>VLOOKUP(M538,Base!$A$3:$F$994, 5, false)</f>
        <v>0</v>
      </c>
      <c r="U538" s="114">
        <f t="shared" si="38"/>
        <v>0</v>
      </c>
      <c r="V538" s="115"/>
      <c r="W538" s="110">
        <f>VLOOKUP(X538,Base!$A$3:$F$994, 6, false)</f>
        <v>0</v>
      </c>
      <c r="X538" s="111" t="s">
        <v>6</v>
      </c>
      <c r="Y538" s="3"/>
      <c r="Z538" s="120"/>
      <c r="AA538" s="110" t="str">
        <f>VLOOKUP(X538,Base!$A$3:$F$994, 2, false)</f>
        <v>.</v>
      </c>
      <c r="AB538" s="119"/>
      <c r="AC538" s="104"/>
      <c r="AD538" s="100"/>
      <c r="AE538" s="113">
        <f>VLOOKUP(X538,Base!$A$3:$F$994, 5, false)</f>
        <v>0</v>
      </c>
      <c r="AF538" s="114">
        <f t="shared" si="39"/>
        <v>0</v>
      </c>
      <c r="AG538" s="115"/>
    </row>
    <row r="539">
      <c r="A539" s="110">
        <f>VLOOKUP(B539,Base!$A$3:$F$994, 6, false)</f>
        <v>0</v>
      </c>
      <c r="B539" s="111" t="s">
        <v>6</v>
      </c>
      <c r="C539" s="3"/>
      <c r="D539" s="122"/>
      <c r="E539" s="110" t="str">
        <f>VLOOKUP(B539,Base!$A$3:$F$994, 2, false)</f>
        <v>.</v>
      </c>
      <c r="F539" s="119"/>
      <c r="G539" s="104"/>
      <c r="H539" s="100"/>
      <c r="I539" s="113">
        <f>VLOOKUP(B539,Base!$A$3:$F$994, 5, false)</f>
        <v>0</v>
      </c>
      <c r="J539" s="114">
        <f t="shared" si="37"/>
        <v>0</v>
      </c>
      <c r="K539" s="115"/>
      <c r="L539" s="110">
        <f>VLOOKUP(M539,Base!$A$3:$F$994, 6, false)</f>
        <v>0</v>
      </c>
      <c r="M539" s="111" t="s">
        <v>6</v>
      </c>
      <c r="N539" s="3"/>
      <c r="O539" s="122"/>
      <c r="P539" s="110" t="str">
        <f>VLOOKUP(M539,Base!$A$3:$F$994, 2, false)</f>
        <v>.</v>
      </c>
      <c r="Q539" s="119"/>
      <c r="R539" s="104"/>
      <c r="S539" s="100"/>
      <c r="T539" s="113">
        <f>VLOOKUP(M539,Base!$A$3:$F$994, 5, false)</f>
        <v>0</v>
      </c>
      <c r="U539" s="114">
        <f t="shared" si="38"/>
        <v>0</v>
      </c>
      <c r="V539" s="115"/>
      <c r="W539" s="110">
        <f>VLOOKUP(X539,Base!$A$3:$F$994, 6, false)</f>
        <v>0</v>
      </c>
      <c r="X539" s="111" t="s">
        <v>6</v>
      </c>
      <c r="Y539" s="3"/>
      <c r="Z539" s="122"/>
      <c r="AA539" s="110" t="str">
        <f>VLOOKUP(X539,Base!$A$3:$F$994, 2, false)</f>
        <v>.</v>
      </c>
      <c r="AB539" s="119"/>
      <c r="AC539" s="104"/>
      <c r="AD539" s="100"/>
      <c r="AE539" s="113">
        <f>VLOOKUP(X539,Base!$A$3:$F$994, 5, false)</f>
        <v>0</v>
      </c>
      <c r="AF539" s="114">
        <f t="shared" si="39"/>
        <v>0</v>
      </c>
      <c r="AG539" s="115"/>
    </row>
    <row r="540">
      <c r="A540" s="110">
        <f>VLOOKUP(B540,Base!$A$3:$F$994, 6, false)</f>
        <v>0</v>
      </c>
      <c r="B540" s="111" t="s">
        <v>6</v>
      </c>
      <c r="C540" s="3"/>
      <c r="D540" s="123"/>
      <c r="E540" s="110" t="str">
        <f>VLOOKUP(B540,Base!$A$3:$F$994, 2, false)</f>
        <v>.</v>
      </c>
      <c r="F540" s="119"/>
      <c r="G540" s="104"/>
      <c r="H540" s="100"/>
      <c r="I540" s="113">
        <f>VLOOKUP(B540,Base!$A$3:$F$994, 5, false)</f>
        <v>0</v>
      </c>
      <c r="J540" s="114">
        <f t="shared" si="37"/>
        <v>0</v>
      </c>
      <c r="K540" s="115"/>
      <c r="L540" s="110">
        <f>VLOOKUP(M540,Base!$A$3:$F$994, 6, false)</f>
        <v>0</v>
      </c>
      <c r="M540" s="111" t="s">
        <v>6</v>
      </c>
      <c r="N540" s="3"/>
      <c r="O540" s="123"/>
      <c r="P540" s="110" t="str">
        <f>VLOOKUP(M540,Base!$A$3:$F$994, 2, false)</f>
        <v>.</v>
      </c>
      <c r="Q540" s="119"/>
      <c r="R540" s="104"/>
      <c r="S540" s="100"/>
      <c r="T540" s="113">
        <f>VLOOKUP(M540,Base!$A$3:$F$994, 5, false)</f>
        <v>0</v>
      </c>
      <c r="U540" s="114">
        <f t="shared" si="38"/>
        <v>0</v>
      </c>
      <c r="V540" s="115"/>
      <c r="W540" s="110">
        <f>VLOOKUP(X540,Base!$A$3:$F$994, 6, false)</f>
        <v>0</v>
      </c>
      <c r="X540" s="111" t="s">
        <v>6</v>
      </c>
      <c r="Y540" s="3"/>
      <c r="Z540" s="123"/>
      <c r="AA540" s="110" t="str">
        <f>VLOOKUP(X540,Base!$A$3:$F$994, 2, false)</f>
        <v>.</v>
      </c>
      <c r="AB540" s="119"/>
      <c r="AC540" s="104"/>
      <c r="AD540" s="100"/>
      <c r="AE540" s="113">
        <f>VLOOKUP(X540,Base!$A$3:$F$994, 5, false)</f>
        <v>0</v>
      </c>
      <c r="AF540" s="114">
        <f t="shared" si="39"/>
        <v>0</v>
      </c>
      <c r="AG540" s="115"/>
    </row>
    <row r="541">
      <c r="A541" s="126" t="s">
        <v>717</v>
      </c>
      <c r="B541" s="104"/>
      <c r="C541" s="104"/>
      <c r="D541" s="104"/>
      <c r="E541" s="104"/>
      <c r="F541" s="104"/>
      <c r="G541" s="104"/>
      <c r="H541" s="100"/>
      <c r="I541" s="90" t="s">
        <v>716</v>
      </c>
      <c r="J541" s="125">
        <f>SUM(J523:J540)</f>
        <v>0</v>
      </c>
      <c r="K541" s="109"/>
      <c r="L541" s="126" t="s">
        <v>717</v>
      </c>
      <c r="M541" s="104"/>
      <c r="N541" s="104"/>
      <c r="O541" s="104"/>
      <c r="P541" s="104"/>
      <c r="Q541" s="104"/>
      <c r="R541" s="104"/>
      <c r="S541" s="100"/>
      <c r="T541" s="90" t="s">
        <v>716</v>
      </c>
      <c r="U541" s="125">
        <f>SUM(U523:U540)</f>
        <v>0</v>
      </c>
      <c r="V541" s="109"/>
      <c r="W541" s="126" t="s">
        <v>717</v>
      </c>
      <c r="X541" s="104"/>
      <c r="Y541" s="104"/>
      <c r="Z541" s="104"/>
      <c r="AA541" s="104"/>
      <c r="AB541" s="104"/>
      <c r="AC541" s="104"/>
      <c r="AD541" s="100"/>
      <c r="AE541" s="90" t="s">
        <v>716</v>
      </c>
      <c r="AF541" s="125">
        <f>SUM(AF523:AF540)</f>
        <v>0</v>
      </c>
      <c r="AG541" s="109"/>
    </row>
    <row r="542">
      <c r="A542" s="127"/>
      <c r="B542" s="104"/>
      <c r="C542" s="104"/>
      <c r="D542" s="104"/>
      <c r="E542" s="104"/>
      <c r="F542" s="104"/>
      <c r="G542" s="104"/>
      <c r="H542" s="100"/>
      <c r="I542" s="90" t="s">
        <v>718</v>
      </c>
      <c r="J542" s="128" t="str">
        <f>J541/E521</f>
        <v>#DIV/0!</v>
      </c>
      <c r="K542" s="129"/>
      <c r="L542" s="127"/>
      <c r="M542" s="104"/>
      <c r="N542" s="104"/>
      <c r="O542" s="104"/>
      <c r="P542" s="104"/>
      <c r="Q542" s="104"/>
      <c r="R542" s="104"/>
      <c r="S542" s="100"/>
      <c r="T542" s="90" t="s">
        <v>718</v>
      </c>
      <c r="U542" s="128" t="str">
        <f>U541/P521</f>
        <v>#DIV/0!</v>
      </c>
      <c r="V542" s="129"/>
      <c r="W542" s="127"/>
      <c r="X542" s="104"/>
      <c r="Y542" s="104"/>
      <c r="Z542" s="104"/>
      <c r="AA542" s="104"/>
      <c r="AB542" s="104"/>
      <c r="AC542" s="104"/>
      <c r="AD542" s="100"/>
      <c r="AE542" s="90" t="s">
        <v>718</v>
      </c>
      <c r="AF542" s="128" t="str">
        <f>AF541/AA521</f>
        <v>#DIV/0!</v>
      </c>
      <c r="AG542" s="129"/>
    </row>
    <row r="543">
      <c r="A543" s="127"/>
      <c r="B543" s="104"/>
      <c r="C543" s="104"/>
      <c r="D543" s="104"/>
      <c r="E543" s="104"/>
      <c r="F543" s="104"/>
      <c r="G543" s="104"/>
      <c r="H543" s="100"/>
      <c r="I543" s="90" t="s">
        <v>719</v>
      </c>
      <c r="J543" s="130">
        <v>0.05</v>
      </c>
      <c r="K543" s="129"/>
      <c r="L543" s="127"/>
      <c r="M543" s="104"/>
      <c r="N543" s="104"/>
      <c r="O543" s="104"/>
      <c r="P543" s="104"/>
      <c r="Q543" s="104"/>
      <c r="R543" s="104"/>
      <c r="S543" s="100"/>
      <c r="T543" s="90" t="s">
        <v>719</v>
      </c>
      <c r="U543" s="130">
        <v>0.05</v>
      </c>
      <c r="V543" s="129"/>
      <c r="W543" s="127"/>
      <c r="X543" s="104"/>
      <c r="Y543" s="104"/>
      <c r="Z543" s="104"/>
      <c r="AA543" s="104"/>
      <c r="AB543" s="104"/>
      <c r="AC543" s="104"/>
      <c r="AD543" s="100"/>
      <c r="AE543" s="90" t="s">
        <v>719</v>
      </c>
      <c r="AF543" s="130">
        <v>0.05</v>
      </c>
      <c r="AG543" s="129"/>
    </row>
    <row r="544">
      <c r="A544" s="127"/>
      <c r="B544" s="104"/>
      <c r="C544" s="104"/>
      <c r="D544" s="104"/>
      <c r="E544" s="104"/>
      <c r="F544" s="104"/>
      <c r="G544" s="104"/>
      <c r="H544" s="100"/>
      <c r="I544" s="90" t="s">
        <v>720</v>
      </c>
      <c r="J544" s="128" t="str">
        <f>J542+(J542*J543)</f>
        <v>#DIV/0!</v>
      </c>
      <c r="K544" s="129"/>
      <c r="L544" s="127"/>
      <c r="M544" s="104"/>
      <c r="N544" s="104"/>
      <c r="O544" s="104"/>
      <c r="P544" s="104"/>
      <c r="Q544" s="104"/>
      <c r="R544" s="104"/>
      <c r="S544" s="100"/>
      <c r="T544" s="90" t="s">
        <v>720</v>
      </c>
      <c r="U544" s="128" t="str">
        <f>U542+(U542*U543)</f>
        <v>#DIV/0!</v>
      </c>
      <c r="V544" s="129"/>
      <c r="W544" s="127"/>
      <c r="X544" s="104"/>
      <c r="Y544" s="104"/>
      <c r="Z544" s="104"/>
      <c r="AA544" s="104"/>
      <c r="AB544" s="104"/>
      <c r="AC544" s="104"/>
      <c r="AD544" s="100"/>
      <c r="AE544" s="90" t="s">
        <v>720</v>
      </c>
      <c r="AF544" s="128" t="str">
        <f>AF542+(AF542*AF543)</f>
        <v>#DIV/0!</v>
      </c>
      <c r="AG544" s="129"/>
    </row>
    <row r="545">
      <c r="A545" s="127"/>
      <c r="B545" s="104"/>
      <c r="C545" s="104"/>
      <c r="D545" s="104"/>
      <c r="E545" s="104"/>
      <c r="F545" s="104"/>
      <c r="G545" s="104"/>
      <c r="H545" s="100"/>
      <c r="I545" s="90"/>
      <c r="J545" s="128"/>
      <c r="K545" s="129"/>
      <c r="L545" s="127"/>
      <c r="M545" s="104"/>
      <c r="N545" s="104"/>
      <c r="O545" s="104"/>
      <c r="P545" s="104"/>
      <c r="Q545" s="104"/>
      <c r="R545" s="104"/>
      <c r="S545" s="100"/>
      <c r="T545" s="90"/>
      <c r="U545" s="128"/>
      <c r="V545" s="129"/>
      <c r="W545" s="127"/>
      <c r="X545" s="104"/>
      <c r="Y545" s="104"/>
      <c r="Z545" s="104"/>
      <c r="AA545" s="104"/>
      <c r="AB545" s="104"/>
      <c r="AC545" s="104"/>
      <c r="AD545" s="100"/>
      <c r="AE545" s="90"/>
      <c r="AF545" s="128"/>
      <c r="AG545" s="129"/>
    </row>
    <row r="546">
      <c r="A546" s="127"/>
      <c r="B546" s="104"/>
      <c r="C546" s="104"/>
      <c r="D546" s="104"/>
      <c r="E546" s="104"/>
      <c r="F546" s="104"/>
      <c r="G546" s="104"/>
      <c r="H546" s="100"/>
      <c r="I546" s="90"/>
      <c r="J546" s="128"/>
      <c r="K546" s="129"/>
      <c r="L546" s="127"/>
      <c r="M546" s="104"/>
      <c r="N546" s="104"/>
      <c r="O546" s="104"/>
      <c r="P546" s="104"/>
      <c r="Q546" s="104"/>
      <c r="R546" s="104"/>
      <c r="S546" s="100"/>
      <c r="T546" s="90"/>
      <c r="U546" s="128"/>
      <c r="V546" s="129"/>
      <c r="W546" s="127"/>
      <c r="X546" s="104"/>
      <c r="Y546" s="104"/>
      <c r="Z546" s="104"/>
      <c r="AA546" s="104"/>
      <c r="AB546" s="104"/>
      <c r="AC546" s="104"/>
      <c r="AD546" s="100"/>
      <c r="AE546" s="90"/>
      <c r="AF546" s="128"/>
      <c r="AG546" s="129"/>
    </row>
    <row r="547">
      <c r="A547" s="127"/>
      <c r="B547" s="104"/>
      <c r="C547" s="104"/>
      <c r="D547" s="104"/>
      <c r="E547" s="104"/>
      <c r="F547" s="104"/>
      <c r="G547" s="104"/>
      <c r="H547" s="100"/>
      <c r="I547" s="90"/>
      <c r="J547" s="128"/>
      <c r="K547" s="129"/>
      <c r="L547" s="127"/>
      <c r="M547" s="104"/>
      <c r="N547" s="104"/>
      <c r="O547" s="104"/>
      <c r="P547" s="104"/>
      <c r="Q547" s="104"/>
      <c r="R547" s="104"/>
      <c r="S547" s="100"/>
      <c r="T547" s="90"/>
      <c r="U547" s="128"/>
      <c r="V547" s="129"/>
      <c r="W547" s="127"/>
      <c r="X547" s="104"/>
      <c r="Y547" s="104"/>
      <c r="Z547" s="104"/>
      <c r="AA547" s="104"/>
      <c r="AB547" s="104"/>
      <c r="AC547" s="104"/>
      <c r="AD547" s="100"/>
      <c r="AE547" s="90"/>
      <c r="AF547" s="128"/>
      <c r="AG547" s="129"/>
    </row>
    <row r="548">
      <c r="A548" s="127"/>
      <c r="B548" s="104"/>
      <c r="C548" s="104"/>
      <c r="D548" s="104"/>
      <c r="E548" s="104"/>
      <c r="F548" s="104"/>
      <c r="G548" s="104"/>
      <c r="H548" s="100"/>
      <c r="I548" s="131"/>
      <c r="J548" s="3"/>
      <c r="K548" s="129"/>
      <c r="L548" s="127"/>
      <c r="M548" s="104"/>
      <c r="N548" s="104"/>
      <c r="O548" s="104"/>
      <c r="P548" s="104"/>
      <c r="Q548" s="104"/>
      <c r="R548" s="104"/>
      <c r="S548" s="100"/>
      <c r="T548" s="131"/>
      <c r="U548" s="3"/>
      <c r="V548" s="129"/>
      <c r="W548" s="127"/>
      <c r="X548" s="104"/>
      <c r="Y548" s="104"/>
      <c r="Z548" s="104"/>
      <c r="AA548" s="104"/>
      <c r="AB548" s="104"/>
      <c r="AC548" s="104"/>
      <c r="AD548" s="100"/>
      <c r="AE548" s="131"/>
      <c r="AF548" s="3"/>
      <c r="AG548" s="129"/>
    </row>
    <row r="549">
      <c r="A549" s="132"/>
      <c r="B549" s="2"/>
      <c r="C549" s="2"/>
      <c r="D549" s="2"/>
      <c r="E549" s="2"/>
      <c r="F549" s="2"/>
      <c r="G549" s="2"/>
      <c r="H549" s="3"/>
      <c r="I549" s="90"/>
      <c r="J549" s="133"/>
      <c r="K549" s="134"/>
      <c r="L549" s="132"/>
      <c r="M549" s="2"/>
      <c r="N549" s="2"/>
      <c r="O549" s="2"/>
      <c r="P549" s="2"/>
      <c r="Q549" s="2"/>
      <c r="R549" s="2"/>
      <c r="S549" s="3"/>
      <c r="T549" s="90"/>
      <c r="U549" s="133"/>
      <c r="V549" s="134"/>
      <c r="W549" s="132"/>
      <c r="X549" s="2"/>
      <c r="Y549" s="2"/>
      <c r="Z549" s="2"/>
      <c r="AA549" s="2"/>
      <c r="AB549" s="2"/>
      <c r="AC549" s="2"/>
      <c r="AD549" s="3"/>
      <c r="AE549" s="90"/>
      <c r="AF549" s="133"/>
      <c r="AG549" s="134"/>
    </row>
    <row r="550">
      <c r="A550" s="126" t="s">
        <v>721</v>
      </c>
      <c r="B550" s="104"/>
      <c r="C550" s="104"/>
      <c r="D550" s="104"/>
      <c r="E550" s="104"/>
      <c r="F550" s="104"/>
      <c r="G550" s="104"/>
      <c r="H550" s="100"/>
      <c r="I550" s="90"/>
      <c r="J550" s="125"/>
      <c r="K550" s="109"/>
      <c r="L550" s="126" t="s">
        <v>721</v>
      </c>
      <c r="M550" s="104"/>
      <c r="N550" s="104"/>
      <c r="O550" s="104"/>
      <c r="P550" s="104"/>
      <c r="Q550" s="104"/>
      <c r="R550" s="104"/>
      <c r="S550" s="100"/>
      <c r="T550" s="90"/>
      <c r="U550" s="125"/>
      <c r="V550" s="109"/>
      <c r="W550" s="126" t="s">
        <v>721</v>
      </c>
      <c r="X550" s="104"/>
      <c r="Y550" s="104"/>
      <c r="Z550" s="104"/>
      <c r="AA550" s="104"/>
      <c r="AB550" s="104"/>
      <c r="AC550" s="104"/>
      <c r="AD550" s="100"/>
      <c r="AE550" s="90"/>
      <c r="AF550" s="125"/>
      <c r="AG550" s="109"/>
    </row>
    <row r="551">
      <c r="A551" s="127"/>
      <c r="B551" s="104"/>
      <c r="C551" s="104"/>
      <c r="D551" s="104"/>
      <c r="E551" s="104"/>
      <c r="F551" s="104"/>
      <c r="G551" s="104"/>
      <c r="H551" s="100"/>
      <c r="I551" s="90"/>
      <c r="J551" s="128"/>
      <c r="K551" s="129"/>
      <c r="L551" s="127"/>
      <c r="M551" s="104"/>
      <c r="N551" s="104"/>
      <c r="O551" s="104"/>
      <c r="P551" s="104"/>
      <c r="Q551" s="104"/>
      <c r="R551" s="104"/>
      <c r="S551" s="100"/>
      <c r="T551" s="90"/>
      <c r="U551" s="128"/>
      <c r="V551" s="129"/>
      <c r="W551" s="127"/>
      <c r="X551" s="104"/>
      <c r="Y551" s="104"/>
      <c r="Z551" s="104"/>
      <c r="AA551" s="104"/>
      <c r="AB551" s="104"/>
      <c r="AC551" s="104"/>
      <c r="AD551" s="100"/>
      <c r="AE551" s="90"/>
      <c r="AF551" s="128"/>
      <c r="AG551" s="129"/>
    </row>
    <row r="552">
      <c r="A552" s="135"/>
      <c r="B552" s="104"/>
      <c r="C552" s="104"/>
      <c r="D552" s="104"/>
      <c r="E552" s="104"/>
      <c r="F552" s="104"/>
      <c r="G552" s="104"/>
      <c r="H552" s="100"/>
      <c r="I552" s="90"/>
      <c r="J552" s="136"/>
      <c r="K552" s="137"/>
      <c r="L552" s="135"/>
      <c r="M552" s="104"/>
      <c r="N552" s="104"/>
      <c r="O552" s="104"/>
      <c r="P552" s="104"/>
      <c r="Q552" s="104"/>
      <c r="R552" s="104"/>
      <c r="S552" s="100"/>
      <c r="T552" s="90"/>
      <c r="U552" s="136"/>
      <c r="V552" s="137"/>
      <c r="W552" s="135"/>
      <c r="X552" s="104"/>
      <c r="Y552" s="104"/>
      <c r="Z552" s="104"/>
      <c r="AA552" s="104"/>
      <c r="AB552" s="104"/>
      <c r="AC552" s="104"/>
      <c r="AD552" s="100"/>
      <c r="AE552" s="90"/>
      <c r="AF552" s="136"/>
      <c r="AG552" s="137"/>
    </row>
    <row r="553">
      <c r="A553" s="138"/>
      <c r="I553" s="90"/>
      <c r="J553" s="139"/>
      <c r="K553" s="140"/>
      <c r="L553" s="138"/>
      <c r="T553" s="90"/>
      <c r="U553" s="139"/>
      <c r="V553" s="140"/>
      <c r="W553" s="138"/>
      <c r="AE553" s="90"/>
      <c r="AF553" s="139"/>
      <c r="AG553" s="140"/>
    </row>
    <row r="554">
      <c r="A554" s="141" t="s">
        <v>722</v>
      </c>
      <c r="B554" s="2"/>
      <c r="C554" s="2"/>
      <c r="D554" s="2"/>
      <c r="E554" s="2"/>
      <c r="F554" s="2"/>
      <c r="G554" s="2"/>
      <c r="H554" s="3"/>
      <c r="I554" s="81"/>
      <c r="J554" s="142"/>
      <c r="K554" s="109"/>
      <c r="L554" s="141" t="s">
        <v>722</v>
      </c>
      <c r="M554" s="2"/>
      <c r="N554" s="2"/>
      <c r="O554" s="2"/>
      <c r="P554" s="2"/>
      <c r="Q554" s="2"/>
      <c r="R554" s="2"/>
      <c r="S554" s="3"/>
      <c r="T554" s="81"/>
      <c r="U554" s="142"/>
      <c r="V554" s="109"/>
      <c r="W554" s="141" t="s">
        <v>722</v>
      </c>
      <c r="X554" s="2"/>
      <c r="Y554" s="2"/>
      <c r="Z554" s="2"/>
      <c r="AA554" s="2"/>
      <c r="AB554" s="2"/>
      <c r="AC554" s="2"/>
      <c r="AD554" s="3"/>
      <c r="AE554" s="81"/>
      <c r="AF554" s="142"/>
      <c r="AG554" s="109"/>
    </row>
    <row r="555">
      <c r="A555" s="135"/>
      <c r="B555" s="104"/>
      <c r="C555" s="104"/>
      <c r="D555" s="104"/>
      <c r="E555" s="104"/>
      <c r="F555" s="104"/>
      <c r="G555" s="104"/>
      <c r="H555" s="100"/>
      <c r="I555" s="81"/>
      <c r="J555" s="143"/>
      <c r="K555" s="137"/>
      <c r="L555" s="135"/>
      <c r="M555" s="104"/>
      <c r="N555" s="104"/>
      <c r="O555" s="104"/>
      <c r="P555" s="104"/>
      <c r="Q555" s="104"/>
      <c r="R555" s="104"/>
      <c r="S555" s="100"/>
      <c r="T555" s="81"/>
      <c r="U555" s="143"/>
      <c r="V555" s="137"/>
      <c r="W555" s="135"/>
      <c r="X555" s="104"/>
      <c r="Y555" s="104"/>
      <c r="Z555" s="104"/>
      <c r="AA555" s="104"/>
      <c r="AB555" s="104"/>
      <c r="AC555" s="104"/>
      <c r="AD555" s="100"/>
      <c r="AE555" s="81"/>
      <c r="AF555" s="143"/>
      <c r="AG555" s="137"/>
    </row>
    <row r="556">
      <c r="A556" s="135"/>
      <c r="B556" s="104"/>
      <c r="C556" s="104"/>
      <c r="D556" s="104"/>
      <c r="E556" s="104"/>
      <c r="F556" s="104"/>
      <c r="G556" s="104"/>
      <c r="H556" s="100"/>
      <c r="I556" s="81"/>
      <c r="J556" s="143"/>
      <c r="K556" s="137"/>
      <c r="L556" s="135"/>
      <c r="M556" s="104"/>
      <c r="N556" s="104"/>
      <c r="O556" s="104"/>
      <c r="P556" s="104"/>
      <c r="Q556" s="104"/>
      <c r="R556" s="104"/>
      <c r="S556" s="100"/>
      <c r="T556" s="81"/>
      <c r="U556" s="143"/>
      <c r="V556" s="137"/>
      <c r="W556" s="135"/>
      <c r="X556" s="104"/>
      <c r="Y556" s="104"/>
      <c r="Z556" s="104"/>
      <c r="AA556" s="104"/>
      <c r="AB556" s="104"/>
      <c r="AC556" s="104"/>
      <c r="AD556" s="100"/>
      <c r="AE556" s="81"/>
      <c r="AF556" s="143"/>
      <c r="AG556" s="137"/>
    </row>
    <row r="557">
      <c r="A557" s="135"/>
      <c r="B557" s="104"/>
      <c r="C557" s="104"/>
      <c r="D557" s="104"/>
      <c r="E557" s="104"/>
      <c r="F557" s="104"/>
      <c r="G557" s="104"/>
      <c r="H557" s="100"/>
      <c r="I557" s="81"/>
      <c r="J557" s="143"/>
      <c r="K557" s="137"/>
      <c r="L557" s="135"/>
      <c r="M557" s="104"/>
      <c r="N557" s="104"/>
      <c r="O557" s="104"/>
      <c r="P557" s="104"/>
      <c r="Q557" s="104"/>
      <c r="R557" s="104"/>
      <c r="S557" s="100"/>
      <c r="T557" s="81"/>
      <c r="U557" s="143"/>
      <c r="V557" s="137"/>
      <c r="W557" s="135"/>
      <c r="X557" s="104"/>
      <c r="Y557" s="104"/>
      <c r="Z557" s="104"/>
      <c r="AA557" s="104"/>
      <c r="AB557" s="104"/>
      <c r="AC557" s="104"/>
      <c r="AD557" s="100"/>
      <c r="AE557" s="81"/>
      <c r="AF557" s="143"/>
      <c r="AG557" s="137"/>
    </row>
    <row r="558">
      <c r="A558" s="135"/>
      <c r="B558" s="104"/>
      <c r="C558" s="104"/>
      <c r="D558" s="104"/>
      <c r="E558" s="104"/>
      <c r="F558" s="104"/>
      <c r="G558" s="104"/>
      <c r="H558" s="100"/>
      <c r="I558" s="81"/>
      <c r="J558" s="143"/>
      <c r="K558" s="137"/>
      <c r="L558" s="135"/>
      <c r="M558" s="104"/>
      <c r="N558" s="104"/>
      <c r="O558" s="104"/>
      <c r="P558" s="104"/>
      <c r="Q558" s="104"/>
      <c r="R558" s="104"/>
      <c r="S558" s="100"/>
      <c r="T558" s="81"/>
      <c r="U558" s="143"/>
      <c r="V558" s="137"/>
      <c r="W558" s="135"/>
      <c r="X558" s="104"/>
      <c r="Y558" s="104"/>
      <c r="Z558" s="104"/>
      <c r="AA558" s="104"/>
      <c r="AB558" s="104"/>
      <c r="AC558" s="104"/>
      <c r="AD558" s="100"/>
      <c r="AE558" s="81"/>
      <c r="AF558" s="143"/>
      <c r="AG558" s="137"/>
    </row>
    <row r="559">
      <c r="A559" s="135"/>
      <c r="B559" s="104"/>
      <c r="C559" s="104"/>
      <c r="D559" s="104"/>
      <c r="E559" s="104"/>
      <c r="F559" s="104"/>
      <c r="G559" s="104"/>
      <c r="H559" s="100"/>
      <c r="I559" s="81"/>
      <c r="J559" s="143"/>
      <c r="K559" s="137"/>
      <c r="L559" s="135"/>
      <c r="M559" s="104"/>
      <c r="N559" s="104"/>
      <c r="O559" s="104"/>
      <c r="P559" s="104"/>
      <c r="Q559" s="104"/>
      <c r="R559" s="104"/>
      <c r="S559" s="100"/>
      <c r="T559" s="81"/>
      <c r="U559" s="143"/>
      <c r="V559" s="137"/>
      <c r="W559" s="135"/>
      <c r="X559" s="104"/>
      <c r="Y559" s="104"/>
      <c r="Z559" s="104"/>
      <c r="AA559" s="104"/>
      <c r="AB559" s="104"/>
      <c r="AC559" s="104"/>
      <c r="AD559" s="100"/>
      <c r="AE559" s="81"/>
      <c r="AF559" s="143"/>
      <c r="AG559" s="137"/>
    </row>
    <row r="560">
      <c r="A560" s="146"/>
      <c r="B560" s="146"/>
      <c r="C560" s="146"/>
      <c r="D560" s="146"/>
      <c r="E560" s="146"/>
      <c r="F560" s="146"/>
      <c r="G560" s="146"/>
      <c r="H560" s="146"/>
      <c r="I560" s="81"/>
      <c r="J560" s="143"/>
      <c r="K560" s="137"/>
      <c r="L560" s="146"/>
      <c r="M560" s="146"/>
      <c r="N560" s="146"/>
      <c r="O560" s="146"/>
      <c r="P560" s="146"/>
      <c r="Q560" s="146"/>
      <c r="R560" s="146"/>
      <c r="S560" s="146"/>
      <c r="T560" s="81"/>
      <c r="U560" s="143"/>
      <c r="V560" s="137"/>
      <c r="W560" s="146"/>
      <c r="X560" s="146"/>
      <c r="Y560" s="146"/>
      <c r="Z560" s="146"/>
      <c r="AA560" s="146"/>
      <c r="AB560" s="146"/>
      <c r="AC560" s="146"/>
      <c r="AD560" s="146"/>
      <c r="AE560" s="81"/>
      <c r="AF560" s="143"/>
      <c r="AG560" s="137"/>
    </row>
    <row r="561">
      <c r="A561" s="146"/>
      <c r="B561" s="146"/>
      <c r="C561" s="146"/>
      <c r="D561" s="146"/>
      <c r="E561" s="146"/>
      <c r="F561" s="146"/>
      <c r="G561" s="146"/>
      <c r="H561" s="146"/>
      <c r="I561" s="81"/>
      <c r="J561" s="143"/>
      <c r="K561" s="137"/>
      <c r="L561" s="146"/>
      <c r="M561" s="146"/>
      <c r="N561" s="146"/>
      <c r="O561" s="146"/>
      <c r="P561" s="146"/>
      <c r="Q561" s="146"/>
      <c r="R561" s="146"/>
      <c r="S561" s="146"/>
      <c r="T561" s="81"/>
      <c r="U561" s="143"/>
      <c r="V561" s="137"/>
      <c r="W561" s="146"/>
      <c r="X561" s="146"/>
      <c r="Y561" s="146"/>
      <c r="Z561" s="146"/>
      <c r="AA561" s="146"/>
      <c r="AB561" s="146"/>
      <c r="AC561" s="146"/>
      <c r="AD561" s="146"/>
      <c r="AE561" s="81"/>
      <c r="AF561" s="143"/>
      <c r="AG561" s="137"/>
    </row>
    <row r="562">
      <c r="I562" s="87"/>
      <c r="J562" s="88"/>
      <c r="K562" s="89"/>
      <c r="T562" s="90"/>
      <c r="U562" s="88"/>
      <c r="V562" s="89"/>
      <c r="AE562" s="90"/>
      <c r="AF562" s="88"/>
      <c r="AG562" s="89"/>
    </row>
    <row r="563">
      <c r="A563" s="97" t="s">
        <v>701</v>
      </c>
      <c r="B563" s="92"/>
      <c r="C563" s="2"/>
      <c r="D563" s="2"/>
      <c r="E563" s="3"/>
      <c r="F563" s="93" t="s">
        <v>702</v>
      </c>
      <c r="G563" s="98" t="str">
        <f>$G$4</f>
        <v/>
      </c>
      <c r="H563" s="3"/>
      <c r="I563" s="87"/>
      <c r="J563" s="95"/>
      <c r="K563" s="96"/>
      <c r="L563" s="97" t="s">
        <v>701</v>
      </c>
      <c r="M563" s="92"/>
      <c r="N563" s="2"/>
      <c r="O563" s="2"/>
      <c r="P563" s="3"/>
      <c r="Q563" s="93" t="s">
        <v>702</v>
      </c>
      <c r="R563" s="98" t="str">
        <f>$G$4</f>
        <v/>
      </c>
      <c r="S563" s="3"/>
      <c r="T563" s="87"/>
      <c r="U563" s="95"/>
      <c r="V563" s="96"/>
      <c r="W563" s="97" t="s">
        <v>701</v>
      </c>
      <c r="X563" s="92"/>
      <c r="Y563" s="2"/>
      <c r="Z563" s="2"/>
      <c r="AA563" s="3"/>
      <c r="AB563" s="93" t="s">
        <v>702</v>
      </c>
      <c r="AC563" s="98" t="str">
        <f>$G$4</f>
        <v/>
      </c>
      <c r="AD563" s="3"/>
      <c r="AE563" s="87"/>
      <c r="AF563" s="95"/>
      <c r="AG563" s="96"/>
    </row>
    <row r="564">
      <c r="A564" s="91" t="s">
        <v>703</v>
      </c>
      <c r="B564" s="99">
        <v>14.0</v>
      </c>
      <c r="C564" s="100"/>
      <c r="D564" s="101" t="s">
        <v>705</v>
      </c>
      <c r="E564" s="102"/>
      <c r="F564" s="103"/>
      <c r="G564" s="104"/>
      <c r="H564" s="100"/>
      <c r="I564" s="95"/>
      <c r="J564" s="95"/>
      <c r="K564" s="96"/>
      <c r="L564" s="91" t="s">
        <v>703</v>
      </c>
      <c r="M564" s="99"/>
      <c r="N564" s="100"/>
      <c r="O564" s="101" t="s">
        <v>705</v>
      </c>
      <c r="P564" s="102"/>
      <c r="Q564" s="103"/>
      <c r="R564" s="104"/>
      <c r="S564" s="100"/>
      <c r="T564" s="95"/>
      <c r="U564" s="95"/>
      <c r="V564" s="96"/>
      <c r="W564" s="91" t="s">
        <v>703</v>
      </c>
      <c r="X564" s="99"/>
      <c r="Y564" s="100"/>
      <c r="Z564" s="101" t="s">
        <v>705</v>
      </c>
      <c r="AA564" s="102"/>
      <c r="AB564" s="103"/>
      <c r="AC564" s="104"/>
      <c r="AD564" s="100"/>
      <c r="AE564" s="95"/>
      <c r="AF564" s="95"/>
      <c r="AG564" s="96"/>
    </row>
    <row r="565">
      <c r="A565" s="105" t="s">
        <v>707</v>
      </c>
      <c r="B565" s="106" t="s">
        <v>708</v>
      </c>
      <c r="C565" s="100"/>
      <c r="D565" s="107" t="s">
        <v>709</v>
      </c>
      <c r="E565" s="107" t="s">
        <v>710</v>
      </c>
      <c r="F565" s="108" t="s">
        <v>711</v>
      </c>
      <c r="G565" s="104"/>
      <c r="H565" s="100"/>
      <c r="I565" s="95" t="s">
        <v>712</v>
      </c>
      <c r="J565" s="95" t="s">
        <v>713</v>
      </c>
      <c r="K565" s="109"/>
      <c r="L565" s="105" t="s">
        <v>707</v>
      </c>
      <c r="M565" s="106" t="s">
        <v>708</v>
      </c>
      <c r="N565" s="100"/>
      <c r="O565" s="107" t="s">
        <v>709</v>
      </c>
      <c r="P565" s="107" t="s">
        <v>710</v>
      </c>
      <c r="Q565" s="108" t="s">
        <v>711</v>
      </c>
      <c r="R565" s="104"/>
      <c r="S565" s="100"/>
      <c r="T565" s="95" t="s">
        <v>712</v>
      </c>
      <c r="U565" s="95" t="s">
        <v>713</v>
      </c>
      <c r="V565" s="109"/>
      <c r="W565" s="105" t="s">
        <v>707</v>
      </c>
      <c r="X565" s="106" t="s">
        <v>708</v>
      </c>
      <c r="Y565" s="100"/>
      <c r="Z565" s="107" t="s">
        <v>709</v>
      </c>
      <c r="AA565" s="107" t="s">
        <v>710</v>
      </c>
      <c r="AB565" s="108" t="s">
        <v>711</v>
      </c>
      <c r="AC565" s="104"/>
      <c r="AD565" s="100"/>
      <c r="AE565" s="95" t="s">
        <v>712</v>
      </c>
      <c r="AF565" s="95" t="s">
        <v>713</v>
      </c>
      <c r="AG565" s="109"/>
    </row>
    <row r="566">
      <c r="A566" s="110">
        <f>VLOOKUP(B566,Base!$A$3:$F$994, 6, false)</f>
        <v>0</v>
      </c>
      <c r="B566" s="111" t="s">
        <v>6</v>
      </c>
      <c r="C566" s="3"/>
      <c r="D566" s="112"/>
      <c r="E566" s="110" t="str">
        <f>VLOOKUP(B566,Base!$A$3:$F$994, 2, false)</f>
        <v>.</v>
      </c>
      <c r="F566" s="92"/>
      <c r="G566" s="2"/>
      <c r="H566" s="3"/>
      <c r="I566" s="113">
        <f>VLOOKUP(B566,Base!$A$3:$F$994, 5, false)</f>
        <v>0</v>
      </c>
      <c r="J566" s="114">
        <f t="shared" ref="J566:J583" si="40">I566*D566</f>
        <v>0</v>
      </c>
      <c r="K566" s="115"/>
      <c r="L566" s="110">
        <f>VLOOKUP(M566,Base!$A$3:$F$994, 6, false)</f>
        <v>0</v>
      </c>
      <c r="M566" s="111" t="s">
        <v>6</v>
      </c>
      <c r="N566" s="3"/>
      <c r="O566" s="112"/>
      <c r="P566" s="110" t="str">
        <f>VLOOKUP(M566,Base!$A$3:$F$994, 2, false)</f>
        <v>.</v>
      </c>
      <c r="Q566" s="92"/>
      <c r="R566" s="2"/>
      <c r="S566" s="3"/>
      <c r="T566" s="113">
        <f>VLOOKUP(M566,Base!$A$3:$F$994, 5, false)</f>
        <v>0</v>
      </c>
      <c r="U566" s="114">
        <f t="shared" ref="U566:U583" si="41">T566*O566</f>
        <v>0</v>
      </c>
      <c r="V566" s="115"/>
      <c r="W566" s="110">
        <f>VLOOKUP(X566,Base!$A$3:$F$994, 6, false)</f>
        <v>0</v>
      </c>
      <c r="X566" s="111" t="s">
        <v>6</v>
      </c>
      <c r="Y566" s="3"/>
      <c r="Z566" s="112"/>
      <c r="AA566" s="110" t="str">
        <f>VLOOKUP(X566,Base!$A$3:$F$994, 2, false)</f>
        <v>.</v>
      </c>
      <c r="AB566" s="92"/>
      <c r="AC566" s="2"/>
      <c r="AD566" s="3"/>
      <c r="AE566" s="113">
        <f>VLOOKUP(X566,Base!$A$3:$F$994, 5, false)</f>
        <v>0</v>
      </c>
      <c r="AF566" s="114">
        <f t="shared" ref="AF566:AF583" si="42">AE566*Z566</f>
        <v>0</v>
      </c>
      <c r="AG566" s="115"/>
    </row>
    <row r="567">
      <c r="A567" s="110">
        <f>VLOOKUP(B567,Base!$A$3:$F$994, 6, false)</f>
        <v>0</v>
      </c>
      <c r="B567" s="111" t="s">
        <v>6</v>
      </c>
      <c r="C567" s="3"/>
      <c r="D567" s="112"/>
      <c r="E567" s="110" t="str">
        <f>VLOOKUP(B567,Base!$A$3:$F$994, 2, false)</f>
        <v>.</v>
      </c>
      <c r="F567" s="116"/>
      <c r="G567" s="2"/>
      <c r="H567" s="3"/>
      <c r="I567" s="113">
        <f>VLOOKUP(B567,Base!$A$3:$F$994, 5, false)</f>
        <v>0</v>
      </c>
      <c r="J567" s="114">
        <f t="shared" si="40"/>
        <v>0</v>
      </c>
      <c r="K567" s="115"/>
      <c r="L567" s="110">
        <f>VLOOKUP(M567,Base!$A$3:$F$994, 6, false)</f>
        <v>0</v>
      </c>
      <c r="M567" s="111" t="s">
        <v>6</v>
      </c>
      <c r="N567" s="3"/>
      <c r="O567" s="112"/>
      <c r="P567" s="110" t="str">
        <f>VLOOKUP(M567,Base!$A$3:$F$994, 2, false)</f>
        <v>.</v>
      </c>
      <c r="Q567" s="116"/>
      <c r="R567" s="2"/>
      <c r="S567" s="3"/>
      <c r="T567" s="113">
        <f>VLOOKUP(M567,Base!$A$3:$F$994, 5, false)</f>
        <v>0</v>
      </c>
      <c r="U567" s="114">
        <f t="shared" si="41"/>
        <v>0</v>
      </c>
      <c r="V567" s="115"/>
      <c r="W567" s="110">
        <f>VLOOKUP(X567,Base!$A$3:$F$994, 6, false)</f>
        <v>0</v>
      </c>
      <c r="X567" s="111" t="s">
        <v>6</v>
      </c>
      <c r="Y567" s="3"/>
      <c r="Z567" s="112"/>
      <c r="AA567" s="110" t="str">
        <f>VLOOKUP(X567,Base!$A$3:$F$994, 2, false)</f>
        <v>.</v>
      </c>
      <c r="AB567" s="116"/>
      <c r="AC567" s="2"/>
      <c r="AD567" s="3"/>
      <c r="AE567" s="113">
        <f>VLOOKUP(X567,Base!$A$3:$F$994, 5, false)</f>
        <v>0</v>
      </c>
      <c r="AF567" s="114">
        <f t="shared" si="42"/>
        <v>0</v>
      </c>
      <c r="AG567" s="115"/>
    </row>
    <row r="568">
      <c r="A568" s="110">
        <f>VLOOKUP(B568,Base!$A$3:$F$994, 6, false)</f>
        <v>0</v>
      </c>
      <c r="B568" s="111" t="s">
        <v>6</v>
      </c>
      <c r="C568" s="3"/>
      <c r="D568" s="112"/>
      <c r="E568" s="110" t="str">
        <f>VLOOKUP(B568,Base!$A$3:$F$994, 2, false)</f>
        <v>.</v>
      </c>
      <c r="F568" s="116"/>
      <c r="G568" s="2"/>
      <c r="H568" s="3"/>
      <c r="I568" s="113">
        <f>VLOOKUP(B568,Base!$A$3:$F$994, 5, false)</f>
        <v>0</v>
      </c>
      <c r="J568" s="114">
        <f t="shared" si="40"/>
        <v>0</v>
      </c>
      <c r="K568" s="115"/>
      <c r="L568" s="110">
        <f>VLOOKUP(M568,Base!$A$3:$F$994, 6, false)</f>
        <v>0</v>
      </c>
      <c r="M568" s="111" t="s">
        <v>6</v>
      </c>
      <c r="N568" s="3"/>
      <c r="O568" s="112"/>
      <c r="P568" s="110" t="str">
        <f>VLOOKUP(M568,Base!$A$3:$F$994, 2, false)</f>
        <v>.</v>
      </c>
      <c r="Q568" s="116"/>
      <c r="R568" s="2"/>
      <c r="S568" s="3"/>
      <c r="T568" s="113">
        <f>VLOOKUP(M568,Base!$A$3:$F$994, 5, false)</f>
        <v>0</v>
      </c>
      <c r="U568" s="114">
        <f t="shared" si="41"/>
        <v>0</v>
      </c>
      <c r="V568" s="115"/>
      <c r="W568" s="110">
        <f>VLOOKUP(X568,Base!$A$3:$F$994, 6, false)</f>
        <v>0</v>
      </c>
      <c r="X568" s="111" t="s">
        <v>6</v>
      </c>
      <c r="Y568" s="3"/>
      <c r="Z568" s="112"/>
      <c r="AA568" s="110" t="str">
        <f>VLOOKUP(X568,Base!$A$3:$F$994, 2, false)</f>
        <v>.</v>
      </c>
      <c r="AB568" s="116"/>
      <c r="AC568" s="2"/>
      <c r="AD568" s="3"/>
      <c r="AE568" s="113">
        <f>VLOOKUP(X568,Base!$A$3:$F$994, 5, false)</f>
        <v>0</v>
      </c>
      <c r="AF568" s="114">
        <f t="shared" si="42"/>
        <v>0</v>
      </c>
      <c r="AG568" s="115"/>
    </row>
    <row r="569">
      <c r="A569" s="110">
        <f>VLOOKUP(B569,Base!$A$3:$F$994, 6, false)</f>
        <v>0</v>
      </c>
      <c r="B569" s="111" t="s">
        <v>6</v>
      </c>
      <c r="C569" s="3"/>
      <c r="D569" s="112"/>
      <c r="E569" s="110" t="str">
        <f>VLOOKUP(B569,Base!$A$3:$F$994, 2, false)</f>
        <v>.</v>
      </c>
      <c r="F569" s="116"/>
      <c r="G569" s="2"/>
      <c r="H569" s="3"/>
      <c r="I569" s="113">
        <f>VLOOKUP(B569,Base!$A$3:$F$994, 5, false)</f>
        <v>0</v>
      </c>
      <c r="J569" s="114">
        <f t="shared" si="40"/>
        <v>0</v>
      </c>
      <c r="K569" s="115"/>
      <c r="L569" s="110">
        <f>VLOOKUP(M569,Base!$A$3:$F$994, 6, false)</f>
        <v>0</v>
      </c>
      <c r="M569" s="111" t="s">
        <v>6</v>
      </c>
      <c r="N569" s="3"/>
      <c r="O569" s="112"/>
      <c r="P569" s="110" t="str">
        <f>VLOOKUP(M569,Base!$A$3:$F$994, 2, false)</f>
        <v>.</v>
      </c>
      <c r="Q569" s="116"/>
      <c r="R569" s="2"/>
      <c r="S569" s="3"/>
      <c r="T569" s="113">
        <f>VLOOKUP(M569,Base!$A$3:$F$994, 5, false)</f>
        <v>0</v>
      </c>
      <c r="U569" s="114">
        <f t="shared" si="41"/>
        <v>0</v>
      </c>
      <c r="V569" s="115"/>
      <c r="W569" s="110">
        <f>VLOOKUP(X569,Base!$A$3:$F$994, 6, false)</f>
        <v>0</v>
      </c>
      <c r="X569" s="111" t="s">
        <v>6</v>
      </c>
      <c r="Y569" s="3"/>
      <c r="Z569" s="112"/>
      <c r="AA569" s="110" t="str">
        <f>VLOOKUP(X569,Base!$A$3:$F$994, 2, false)</f>
        <v>.</v>
      </c>
      <c r="AB569" s="116"/>
      <c r="AC569" s="2"/>
      <c r="AD569" s="3"/>
      <c r="AE569" s="113">
        <f>VLOOKUP(X569,Base!$A$3:$F$994, 5, false)</f>
        <v>0</v>
      </c>
      <c r="AF569" s="114">
        <f t="shared" si="42"/>
        <v>0</v>
      </c>
      <c r="AG569" s="115"/>
    </row>
    <row r="570">
      <c r="A570" s="110">
        <f>VLOOKUP(B570,Base!$A$3:$F$994, 6, false)</f>
        <v>0</v>
      </c>
      <c r="B570" s="111" t="s">
        <v>6</v>
      </c>
      <c r="C570" s="3"/>
      <c r="D570" s="112"/>
      <c r="E570" s="110" t="str">
        <f>VLOOKUP(B570,Base!$A$3:$F$994, 2, false)</f>
        <v>.</v>
      </c>
      <c r="F570" s="92"/>
      <c r="G570" s="2"/>
      <c r="H570" s="3"/>
      <c r="I570" s="113">
        <f>VLOOKUP(B570,Base!$A$3:$F$994, 5, false)</f>
        <v>0</v>
      </c>
      <c r="J570" s="114">
        <f t="shared" si="40"/>
        <v>0</v>
      </c>
      <c r="K570" s="115"/>
      <c r="L570" s="110">
        <f>VLOOKUP(M570,Base!$A$3:$F$994, 6, false)</f>
        <v>0</v>
      </c>
      <c r="M570" s="111" t="s">
        <v>6</v>
      </c>
      <c r="N570" s="3"/>
      <c r="O570" s="112"/>
      <c r="P570" s="110" t="str">
        <f>VLOOKUP(M570,Base!$A$3:$F$994, 2, false)</f>
        <v>.</v>
      </c>
      <c r="Q570" s="92"/>
      <c r="R570" s="2"/>
      <c r="S570" s="3"/>
      <c r="T570" s="113">
        <f>VLOOKUP(M570,Base!$A$3:$F$994, 5, false)</f>
        <v>0</v>
      </c>
      <c r="U570" s="114">
        <f t="shared" si="41"/>
        <v>0</v>
      </c>
      <c r="V570" s="115"/>
      <c r="W570" s="110">
        <f>VLOOKUP(X570,Base!$A$3:$F$994, 6, false)</f>
        <v>0</v>
      </c>
      <c r="X570" s="111" t="s">
        <v>6</v>
      </c>
      <c r="Y570" s="3"/>
      <c r="Z570" s="112"/>
      <c r="AA570" s="110" t="str">
        <f>VLOOKUP(X570,Base!$A$3:$F$994, 2, false)</f>
        <v>.</v>
      </c>
      <c r="AB570" s="92"/>
      <c r="AC570" s="2"/>
      <c r="AD570" s="3"/>
      <c r="AE570" s="113">
        <f>VLOOKUP(X570,Base!$A$3:$F$994, 5, false)</f>
        <v>0</v>
      </c>
      <c r="AF570" s="114">
        <f t="shared" si="42"/>
        <v>0</v>
      </c>
      <c r="AG570" s="115"/>
    </row>
    <row r="571">
      <c r="A571" s="110">
        <f>VLOOKUP(B571,Base!$A$3:$F$994, 6, false)</f>
        <v>0</v>
      </c>
      <c r="B571" s="111" t="s">
        <v>6</v>
      </c>
      <c r="C571" s="3"/>
      <c r="D571" s="112"/>
      <c r="E571" s="110" t="str">
        <f>VLOOKUP(B571,Base!$A$3:$F$994, 2, false)</f>
        <v>.</v>
      </c>
      <c r="F571" s="92"/>
      <c r="G571" s="2"/>
      <c r="H571" s="3"/>
      <c r="I571" s="113">
        <f>VLOOKUP(B571,Base!$A$3:$F$994, 5, false)</f>
        <v>0</v>
      </c>
      <c r="J571" s="114">
        <f t="shared" si="40"/>
        <v>0</v>
      </c>
      <c r="K571" s="115"/>
      <c r="L571" s="110">
        <f>VLOOKUP(M571,Base!$A$3:$F$994, 6, false)</f>
        <v>0</v>
      </c>
      <c r="M571" s="111" t="s">
        <v>6</v>
      </c>
      <c r="N571" s="3"/>
      <c r="O571" s="112"/>
      <c r="P571" s="110" t="str">
        <f>VLOOKUP(M571,Base!$A$3:$F$994, 2, false)</f>
        <v>.</v>
      </c>
      <c r="Q571" s="92"/>
      <c r="R571" s="2"/>
      <c r="S571" s="3"/>
      <c r="T571" s="113">
        <f>VLOOKUP(M571,Base!$A$3:$F$994, 5, false)</f>
        <v>0</v>
      </c>
      <c r="U571" s="114">
        <f t="shared" si="41"/>
        <v>0</v>
      </c>
      <c r="V571" s="115"/>
      <c r="W571" s="110">
        <f>VLOOKUP(X571,Base!$A$3:$F$994, 6, false)</f>
        <v>0</v>
      </c>
      <c r="X571" s="111" t="s">
        <v>6</v>
      </c>
      <c r="Y571" s="3"/>
      <c r="Z571" s="112"/>
      <c r="AA571" s="110" t="str">
        <f>VLOOKUP(X571,Base!$A$3:$F$994, 2, false)</f>
        <v>.</v>
      </c>
      <c r="AB571" s="92"/>
      <c r="AC571" s="2"/>
      <c r="AD571" s="3"/>
      <c r="AE571" s="113">
        <f>VLOOKUP(X571,Base!$A$3:$F$994, 5, false)</f>
        <v>0</v>
      </c>
      <c r="AF571" s="114">
        <f t="shared" si="42"/>
        <v>0</v>
      </c>
      <c r="AG571" s="115"/>
    </row>
    <row r="572">
      <c r="A572" s="110">
        <f>VLOOKUP(B572,Base!$A$3:$F$994, 6, false)</f>
        <v>0</v>
      </c>
      <c r="B572" s="111" t="s">
        <v>6</v>
      </c>
      <c r="C572" s="3"/>
      <c r="D572" s="112"/>
      <c r="E572" s="110" t="str">
        <f>VLOOKUP(B572,Base!$A$3:$F$994, 2, false)</f>
        <v>.</v>
      </c>
      <c r="F572" s="116"/>
      <c r="G572" s="2"/>
      <c r="H572" s="3"/>
      <c r="I572" s="113">
        <f>VLOOKUP(B572,Base!$A$3:$F$994, 5, false)</f>
        <v>0</v>
      </c>
      <c r="J572" s="114">
        <f t="shared" si="40"/>
        <v>0</v>
      </c>
      <c r="K572" s="115"/>
      <c r="L572" s="110">
        <f>VLOOKUP(M572,Base!$A$3:$F$994, 6, false)</f>
        <v>0</v>
      </c>
      <c r="M572" s="111" t="s">
        <v>6</v>
      </c>
      <c r="N572" s="3"/>
      <c r="O572" s="112"/>
      <c r="P572" s="110" t="str">
        <f>VLOOKUP(M572,Base!$A$3:$F$994, 2, false)</f>
        <v>.</v>
      </c>
      <c r="Q572" s="116"/>
      <c r="R572" s="2"/>
      <c r="S572" s="3"/>
      <c r="T572" s="113">
        <f>VLOOKUP(M572,Base!$A$3:$F$994, 5, false)</f>
        <v>0</v>
      </c>
      <c r="U572" s="114">
        <f t="shared" si="41"/>
        <v>0</v>
      </c>
      <c r="V572" s="115"/>
      <c r="W572" s="110">
        <f>VLOOKUP(X572,Base!$A$3:$F$994, 6, false)</f>
        <v>0</v>
      </c>
      <c r="X572" s="111" t="s">
        <v>6</v>
      </c>
      <c r="Y572" s="3"/>
      <c r="Z572" s="112"/>
      <c r="AA572" s="110" t="str">
        <f>VLOOKUP(X572,Base!$A$3:$F$994, 2, false)</f>
        <v>.</v>
      </c>
      <c r="AB572" s="116"/>
      <c r="AC572" s="2"/>
      <c r="AD572" s="3"/>
      <c r="AE572" s="113">
        <f>VLOOKUP(X572,Base!$A$3:$F$994, 5, false)</f>
        <v>0</v>
      </c>
      <c r="AF572" s="114">
        <f t="shared" si="42"/>
        <v>0</v>
      </c>
      <c r="AG572" s="115"/>
    </row>
    <row r="573">
      <c r="A573" s="110">
        <f>VLOOKUP(B573,Base!$A$3:$F$994, 6, false)</f>
        <v>0</v>
      </c>
      <c r="B573" s="111" t="s">
        <v>6</v>
      </c>
      <c r="C573" s="3"/>
      <c r="D573" s="112"/>
      <c r="E573" s="110" t="str">
        <f>VLOOKUP(B573,Base!$A$3:$F$994, 2, false)</f>
        <v>.</v>
      </c>
      <c r="F573" s="117"/>
      <c r="G573" s="2"/>
      <c r="H573" s="3"/>
      <c r="I573" s="113">
        <f>VLOOKUP(B573,Base!$A$3:$F$994, 5, false)</f>
        <v>0</v>
      </c>
      <c r="J573" s="114">
        <f t="shared" si="40"/>
        <v>0</v>
      </c>
      <c r="K573" s="115"/>
      <c r="L573" s="110">
        <f>VLOOKUP(M573,Base!$A$3:$F$994, 6, false)</f>
        <v>0</v>
      </c>
      <c r="M573" s="111" t="s">
        <v>6</v>
      </c>
      <c r="N573" s="3"/>
      <c r="O573" s="112"/>
      <c r="P573" s="110" t="str">
        <f>VLOOKUP(M573,Base!$A$3:$F$994, 2, false)</f>
        <v>.</v>
      </c>
      <c r="Q573" s="117"/>
      <c r="R573" s="2"/>
      <c r="S573" s="3"/>
      <c r="T573" s="113">
        <f>VLOOKUP(M573,Base!$A$3:$F$994, 5, false)</f>
        <v>0</v>
      </c>
      <c r="U573" s="114">
        <f t="shared" si="41"/>
        <v>0</v>
      </c>
      <c r="V573" s="115"/>
      <c r="W573" s="110">
        <f>VLOOKUP(X573,Base!$A$3:$F$994, 6, false)</f>
        <v>0</v>
      </c>
      <c r="X573" s="111" t="s">
        <v>6</v>
      </c>
      <c r="Y573" s="3"/>
      <c r="Z573" s="112"/>
      <c r="AA573" s="110" t="str">
        <f>VLOOKUP(X573,Base!$A$3:$F$994, 2, false)</f>
        <v>.</v>
      </c>
      <c r="AB573" s="117"/>
      <c r="AC573" s="2"/>
      <c r="AD573" s="3"/>
      <c r="AE573" s="113">
        <f>VLOOKUP(X573,Base!$A$3:$F$994, 5, false)</f>
        <v>0</v>
      </c>
      <c r="AF573" s="114">
        <f t="shared" si="42"/>
        <v>0</v>
      </c>
      <c r="AG573" s="115"/>
    </row>
    <row r="574">
      <c r="A574" s="110">
        <f>VLOOKUP(B574,Base!$A$3:$F$994, 6, false)</f>
        <v>0</v>
      </c>
      <c r="B574" s="111" t="s">
        <v>6</v>
      </c>
      <c r="C574" s="3"/>
      <c r="D574" s="118"/>
      <c r="E574" s="110" t="str">
        <f>VLOOKUP(B574,Base!$A$3:$F$994, 2, false)</f>
        <v>.</v>
      </c>
      <c r="F574" s="117"/>
      <c r="G574" s="2"/>
      <c r="H574" s="3"/>
      <c r="I574" s="113">
        <f>VLOOKUP(B574,Base!$A$3:$F$994, 5, false)</f>
        <v>0</v>
      </c>
      <c r="J574" s="114">
        <f t="shared" si="40"/>
        <v>0</v>
      </c>
      <c r="K574" s="115"/>
      <c r="L574" s="110">
        <f>VLOOKUP(M574,Base!$A$3:$F$994, 6, false)</f>
        <v>0</v>
      </c>
      <c r="M574" s="111" t="s">
        <v>6</v>
      </c>
      <c r="N574" s="3"/>
      <c r="O574" s="118"/>
      <c r="P574" s="110" t="str">
        <f>VLOOKUP(M574,Base!$A$3:$F$994, 2, false)</f>
        <v>.</v>
      </c>
      <c r="Q574" s="117"/>
      <c r="R574" s="2"/>
      <c r="S574" s="3"/>
      <c r="T574" s="113">
        <f>VLOOKUP(M574,Base!$A$3:$F$994, 5, false)</f>
        <v>0</v>
      </c>
      <c r="U574" s="114">
        <f t="shared" si="41"/>
        <v>0</v>
      </c>
      <c r="V574" s="115"/>
      <c r="W574" s="110">
        <f>VLOOKUP(X574,Base!$A$3:$F$994, 6, false)</f>
        <v>0</v>
      </c>
      <c r="X574" s="111" t="s">
        <v>6</v>
      </c>
      <c r="Y574" s="3"/>
      <c r="Z574" s="118"/>
      <c r="AA574" s="110" t="str">
        <f>VLOOKUP(X574,Base!$A$3:$F$994, 2, false)</f>
        <v>.</v>
      </c>
      <c r="AB574" s="117"/>
      <c r="AC574" s="2"/>
      <c r="AD574" s="3"/>
      <c r="AE574" s="113">
        <f>VLOOKUP(X574,Base!$A$3:$F$994, 5, false)</f>
        <v>0</v>
      </c>
      <c r="AF574" s="114">
        <f t="shared" si="42"/>
        <v>0</v>
      </c>
      <c r="AG574" s="115"/>
    </row>
    <row r="575">
      <c r="A575" s="110">
        <f>VLOOKUP(B575,Base!$A$3:$F$994, 6, false)</f>
        <v>0</v>
      </c>
      <c r="B575" s="111" t="s">
        <v>6</v>
      </c>
      <c r="C575" s="3"/>
      <c r="D575" s="112"/>
      <c r="E575" s="110" t="str">
        <f>VLOOKUP(B575,Base!$A$3:$F$994, 2, false)</f>
        <v>.</v>
      </c>
      <c r="F575" s="117"/>
      <c r="G575" s="2"/>
      <c r="H575" s="3"/>
      <c r="I575" s="113">
        <f>VLOOKUP(B575,Base!$A$3:$F$994, 5, false)</f>
        <v>0</v>
      </c>
      <c r="J575" s="114">
        <f t="shared" si="40"/>
        <v>0</v>
      </c>
      <c r="K575" s="115"/>
      <c r="L575" s="110">
        <f>VLOOKUP(M575,Base!$A$3:$F$994, 6, false)</f>
        <v>0</v>
      </c>
      <c r="M575" s="111" t="s">
        <v>6</v>
      </c>
      <c r="N575" s="3"/>
      <c r="O575" s="112"/>
      <c r="P575" s="110" t="str">
        <f>VLOOKUP(M575,Base!$A$3:$F$994, 2, false)</f>
        <v>.</v>
      </c>
      <c r="Q575" s="117"/>
      <c r="R575" s="2"/>
      <c r="S575" s="3"/>
      <c r="T575" s="113">
        <f>VLOOKUP(M575,Base!$A$3:$F$994, 5, false)</f>
        <v>0</v>
      </c>
      <c r="U575" s="114">
        <f t="shared" si="41"/>
        <v>0</v>
      </c>
      <c r="V575" s="115"/>
      <c r="W575" s="110">
        <f>VLOOKUP(X575,Base!$A$3:$F$994, 6, false)</f>
        <v>0</v>
      </c>
      <c r="X575" s="111" t="s">
        <v>6</v>
      </c>
      <c r="Y575" s="3"/>
      <c r="Z575" s="112"/>
      <c r="AA575" s="110" t="str">
        <f>VLOOKUP(X575,Base!$A$3:$F$994, 2, false)</f>
        <v>.</v>
      </c>
      <c r="AB575" s="117"/>
      <c r="AC575" s="2"/>
      <c r="AD575" s="3"/>
      <c r="AE575" s="113">
        <f>VLOOKUP(X575,Base!$A$3:$F$994, 5, false)</f>
        <v>0</v>
      </c>
      <c r="AF575" s="114">
        <f t="shared" si="42"/>
        <v>0</v>
      </c>
      <c r="AG575" s="115"/>
    </row>
    <row r="576">
      <c r="A576" s="110">
        <f>VLOOKUP(B576,Base!$A$3:$F$994, 6, false)</f>
        <v>0</v>
      </c>
      <c r="B576" s="111" t="s">
        <v>6</v>
      </c>
      <c r="C576" s="3"/>
      <c r="D576" s="118"/>
      <c r="E576" s="110" t="str">
        <f>VLOOKUP(B576,Base!$A$3:$F$994, 2, false)</f>
        <v>.</v>
      </c>
      <c r="F576" s="106" t="s">
        <v>714</v>
      </c>
      <c r="G576" s="104"/>
      <c r="H576" s="100"/>
      <c r="I576" s="113">
        <f>VLOOKUP(B576,Base!$A$3:$F$994, 5, false)</f>
        <v>0</v>
      </c>
      <c r="J576" s="114">
        <f t="shared" si="40"/>
        <v>0</v>
      </c>
      <c r="K576" s="115"/>
      <c r="L576" s="110">
        <f>VLOOKUP(M576,Base!$A$3:$F$994, 6, false)</f>
        <v>0</v>
      </c>
      <c r="M576" s="111" t="s">
        <v>6</v>
      </c>
      <c r="N576" s="3"/>
      <c r="O576" s="118"/>
      <c r="P576" s="110" t="str">
        <f>VLOOKUP(M576,Base!$A$3:$F$994, 2, false)</f>
        <v>.</v>
      </c>
      <c r="Q576" s="106" t="s">
        <v>714</v>
      </c>
      <c r="R576" s="104"/>
      <c r="S576" s="100"/>
      <c r="T576" s="113">
        <f>VLOOKUP(M576,Base!$A$3:$F$994, 5, false)</f>
        <v>0</v>
      </c>
      <c r="U576" s="114">
        <f t="shared" si="41"/>
        <v>0</v>
      </c>
      <c r="V576" s="115"/>
      <c r="W576" s="110">
        <f>VLOOKUP(X576,Base!$A$3:$F$994, 6, false)</f>
        <v>0</v>
      </c>
      <c r="X576" s="111" t="s">
        <v>6</v>
      </c>
      <c r="Y576" s="3"/>
      <c r="Z576" s="118"/>
      <c r="AA576" s="110" t="str">
        <f>VLOOKUP(X576,Base!$A$3:$F$994, 2, false)</f>
        <v>.</v>
      </c>
      <c r="AB576" s="106" t="s">
        <v>714</v>
      </c>
      <c r="AC576" s="104"/>
      <c r="AD576" s="100"/>
      <c r="AE576" s="113">
        <f>VLOOKUP(X576,Base!$A$3:$F$994, 5, false)</f>
        <v>0</v>
      </c>
      <c r="AF576" s="114">
        <f t="shared" si="42"/>
        <v>0</v>
      </c>
      <c r="AG576" s="115"/>
    </row>
    <row r="577">
      <c r="A577" s="110">
        <f>VLOOKUP(B577,Base!$A$3:$F$994, 6, false)</f>
        <v>0</v>
      </c>
      <c r="B577" s="111" t="s">
        <v>6</v>
      </c>
      <c r="C577" s="3"/>
      <c r="D577" s="49"/>
      <c r="E577" s="110" t="str">
        <f>VLOOKUP(B577,Base!$A$3:$F$994, 2, false)</f>
        <v>.</v>
      </c>
      <c r="F577" s="119"/>
      <c r="G577" s="104"/>
      <c r="H577" s="100"/>
      <c r="I577" s="113">
        <f>VLOOKUP(B577,Base!$A$3:$F$994, 5, false)</f>
        <v>0</v>
      </c>
      <c r="J577" s="114">
        <f t="shared" si="40"/>
        <v>0</v>
      </c>
      <c r="K577" s="115"/>
      <c r="L577" s="110">
        <f>VLOOKUP(M577,Base!$A$3:$F$994, 6, false)</f>
        <v>0</v>
      </c>
      <c r="M577" s="111" t="s">
        <v>6</v>
      </c>
      <c r="N577" s="3"/>
      <c r="O577" s="49"/>
      <c r="P577" s="110" t="str">
        <f>VLOOKUP(M577,Base!$A$3:$F$994, 2, false)</f>
        <v>.</v>
      </c>
      <c r="Q577" s="119"/>
      <c r="R577" s="104"/>
      <c r="S577" s="100"/>
      <c r="T577" s="113">
        <f>VLOOKUP(M577,Base!$A$3:$F$994, 5, false)</f>
        <v>0</v>
      </c>
      <c r="U577" s="114">
        <f t="shared" si="41"/>
        <v>0</v>
      </c>
      <c r="V577" s="115"/>
      <c r="W577" s="110">
        <f>VLOOKUP(X577,Base!$A$3:$F$994, 6, false)</f>
        <v>0</v>
      </c>
      <c r="X577" s="111" t="s">
        <v>6</v>
      </c>
      <c r="Y577" s="3"/>
      <c r="Z577" s="49"/>
      <c r="AA577" s="110" t="str">
        <f>VLOOKUP(X577,Base!$A$3:$F$994, 2, false)</f>
        <v>.</v>
      </c>
      <c r="AB577" s="119"/>
      <c r="AC577" s="104"/>
      <c r="AD577" s="100"/>
      <c r="AE577" s="113">
        <f>VLOOKUP(X577,Base!$A$3:$F$994, 5, false)</f>
        <v>0</v>
      </c>
      <c r="AF577" s="114">
        <f t="shared" si="42"/>
        <v>0</v>
      </c>
      <c r="AG577" s="115"/>
    </row>
    <row r="578">
      <c r="A578" s="110">
        <f>VLOOKUP(B578,Base!$A$3:$F$994, 6, false)</f>
        <v>0</v>
      </c>
      <c r="B578" s="111" t="s">
        <v>6</v>
      </c>
      <c r="C578" s="3"/>
      <c r="D578" s="49"/>
      <c r="E578" s="110" t="str">
        <f>VLOOKUP(B578,Base!$A$3:$F$994, 2, false)</f>
        <v>.</v>
      </c>
      <c r="F578" s="119"/>
      <c r="G578" s="104"/>
      <c r="H578" s="100"/>
      <c r="I578" s="113">
        <f>VLOOKUP(B578,Base!$A$3:$F$994, 5, false)</f>
        <v>0</v>
      </c>
      <c r="J578" s="114">
        <f t="shared" si="40"/>
        <v>0</v>
      </c>
      <c r="K578" s="115"/>
      <c r="L578" s="110">
        <f>VLOOKUP(M578,Base!$A$3:$F$994, 6, false)</f>
        <v>0</v>
      </c>
      <c r="M578" s="111" t="s">
        <v>6</v>
      </c>
      <c r="N578" s="3"/>
      <c r="O578" s="49"/>
      <c r="P578" s="110" t="str">
        <f>VLOOKUP(M578,Base!$A$3:$F$994, 2, false)</f>
        <v>.</v>
      </c>
      <c r="Q578" s="119"/>
      <c r="R578" s="104"/>
      <c r="S578" s="100"/>
      <c r="T578" s="113">
        <f>VLOOKUP(M578,Base!$A$3:$F$994, 5, false)</f>
        <v>0</v>
      </c>
      <c r="U578" s="114">
        <f t="shared" si="41"/>
        <v>0</v>
      </c>
      <c r="V578" s="115"/>
      <c r="W578" s="110">
        <f>VLOOKUP(X578,Base!$A$3:$F$994, 6, false)</f>
        <v>0</v>
      </c>
      <c r="X578" s="111" t="s">
        <v>6</v>
      </c>
      <c r="Y578" s="3"/>
      <c r="Z578" s="49"/>
      <c r="AA578" s="110" t="str">
        <f>VLOOKUP(X578,Base!$A$3:$F$994, 2, false)</f>
        <v>.</v>
      </c>
      <c r="AB578" s="119"/>
      <c r="AC578" s="104"/>
      <c r="AD578" s="100"/>
      <c r="AE578" s="113">
        <f>VLOOKUP(X578,Base!$A$3:$F$994, 5, false)</f>
        <v>0</v>
      </c>
      <c r="AF578" s="114">
        <f t="shared" si="42"/>
        <v>0</v>
      </c>
      <c r="AG578" s="115"/>
    </row>
    <row r="579">
      <c r="A579" s="110">
        <f>VLOOKUP(B579,Base!$A$3:$F$994, 6, false)</f>
        <v>0</v>
      </c>
      <c r="B579" s="111" t="s">
        <v>6</v>
      </c>
      <c r="C579" s="3"/>
      <c r="D579" s="120"/>
      <c r="E579" s="110" t="str">
        <f>VLOOKUP(B579,Base!$A$3:$F$994, 2, false)</f>
        <v>.</v>
      </c>
      <c r="F579" s="119"/>
      <c r="G579" s="104"/>
      <c r="H579" s="100"/>
      <c r="I579" s="113">
        <f>VLOOKUP(B579,Base!$A$3:$F$994, 5, false)</f>
        <v>0</v>
      </c>
      <c r="J579" s="114">
        <f t="shared" si="40"/>
        <v>0</v>
      </c>
      <c r="K579" s="115"/>
      <c r="L579" s="110">
        <f>VLOOKUP(M579,Base!$A$3:$F$994, 6, false)</f>
        <v>0</v>
      </c>
      <c r="M579" s="111" t="s">
        <v>6</v>
      </c>
      <c r="N579" s="3"/>
      <c r="O579" s="120"/>
      <c r="P579" s="110" t="str">
        <f>VLOOKUP(M579,Base!$A$3:$F$994, 2, false)</f>
        <v>.</v>
      </c>
      <c r="Q579" s="119"/>
      <c r="R579" s="104"/>
      <c r="S579" s="100"/>
      <c r="T579" s="113">
        <f>VLOOKUP(M579,Base!$A$3:$F$994, 5, false)</f>
        <v>0</v>
      </c>
      <c r="U579" s="114">
        <f t="shared" si="41"/>
        <v>0</v>
      </c>
      <c r="V579" s="115"/>
      <c r="W579" s="110">
        <f>VLOOKUP(X579,Base!$A$3:$F$994, 6, false)</f>
        <v>0</v>
      </c>
      <c r="X579" s="111" t="s">
        <v>6</v>
      </c>
      <c r="Y579" s="3"/>
      <c r="Z579" s="120"/>
      <c r="AA579" s="110" t="str">
        <f>VLOOKUP(X579,Base!$A$3:$F$994, 2, false)</f>
        <v>.</v>
      </c>
      <c r="AB579" s="119"/>
      <c r="AC579" s="104"/>
      <c r="AD579" s="100"/>
      <c r="AE579" s="113">
        <f>VLOOKUP(X579,Base!$A$3:$F$994, 5, false)</f>
        <v>0</v>
      </c>
      <c r="AF579" s="114">
        <f t="shared" si="42"/>
        <v>0</v>
      </c>
      <c r="AG579" s="115"/>
    </row>
    <row r="580">
      <c r="A580" s="110">
        <f>VLOOKUP(B580,Base!$A$3:$F$994, 6, false)</f>
        <v>0</v>
      </c>
      <c r="B580" s="111" t="s">
        <v>6</v>
      </c>
      <c r="C580" s="3"/>
      <c r="D580" s="120"/>
      <c r="E580" s="110" t="str">
        <f>VLOOKUP(B580,Base!$A$3:$F$994, 2, false)</f>
        <v>.</v>
      </c>
      <c r="F580" s="119"/>
      <c r="G580" s="104"/>
      <c r="H580" s="100"/>
      <c r="I580" s="113">
        <f>VLOOKUP(B580,Base!$A$3:$F$994, 5, false)</f>
        <v>0</v>
      </c>
      <c r="J580" s="114">
        <f t="shared" si="40"/>
        <v>0</v>
      </c>
      <c r="K580" s="115"/>
      <c r="L580" s="110">
        <f>VLOOKUP(M580,Base!$A$3:$F$994, 6, false)</f>
        <v>0</v>
      </c>
      <c r="M580" s="111" t="s">
        <v>6</v>
      </c>
      <c r="N580" s="3"/>
      <c r="O580" s="121"/>
      <c r="P580" s="110" t="str">
        <f>VLOOKUP(M580,Base!$A$3:$F$994, 2, false)</f>
        <v>.</v>
      </c>
      <c r="Q580" s="119"/>
      <c r="R580" s="104"/>
      <c r="S580" s="100"/>
      <c r="T580" s="113">
        <f>VLOOKUP(M580,Base!$A$3:$F$994, 5, false)</f>
        <v>0</v>
      </c>
      <c r="U580" s="114">
        <f t="shared" si="41"/>
        <v>0</v>
      </c>
      <c r="V580" s="115"/>
      <c r="W580" s="110">
        <f>VLOOKUP(X580,Base!$A$3:$F$994, 6, false)</f>
        <v>0</v>
      </c>
      <c r="X580" s="111" t="s">
        <v>6</v>
      </c>
      <c r="Y580" s="3"/>
      <c r="Z580" s="120"/>
      <c r="AA580" s="110" t="str">
        <f>VLOOKUP(X580,Base!$A$3:$F$994, 2, false)</f>
        <v>.</v>
      </c>
      <c r="AB580" s="119"/>
      <c r="AC580" s="104"/>
      <c r="AD580" s="100"/>
      <c r="AE580" s="113">
        <f>VLOOKUP(X580,Base!$A$3:$F$994, 5, false)</f>
        <v>0</v>
      </c>
      <c r="AF580" s="114">
        <f t="shared" si="42"/>
        <v>0</v>
      </c>
      <c r="AG580" s="115"/>
    </row>
    <row r="581">
      <c r="A581" s="110">
        <f>VLOOKUP(B581,Base!$A$3:$F$994, 6, false)</f>
        <v>0</v>
      </c>
      <c r="B581" s="111" t="s">
        <v>6</v>
      </c>
      <c r="C581" s="3"/>
      <c r="D581" s="121"/>
      <c r="E581" s="110" t="str">
        <f>VLOOKUP(B581,Base!$A$3:$F$994, 2, false)</f>
        <v>.</v>
      </c>
      <c r="F581" s="119"/>
      <c r="G581" s="104"/>
      <c r="H581" s="100"/>
      <c r="I581" s="113">
        <f>VLOOKUP(B581,Base!$A$3:$F$994, 5, false)</f>
        <v>0</v>
      </c>
      <c r="J581" s="114">
        <f t="shared" si="40"/>
        <v>0</v>
      </c>
      <c r="K581" s="115"/>
      <c r="L581" s="110">
        <f>VLOOKUP(M581,Base!$A$3:$F$994, 6, false)</f>
        <v>0</v>
      </c>
      <c r="M581" s="111" t="s">
        <v>6</v>
      </c>
      <c r="N581" s="3"/>
      <c r="O581" s="120"/>
      <c r="P581" s="110" t="str">
        <f>VLOOKUP(M581,Base!$A$3:$F$994, 2, false)</f>
        <v>.</v>
      </c>
      <c r="Q581" s="119"/>
      <c r="R581" s="104"/>
      <c r="S581" s="100"/>
      <c r="T581" s="113">
        <f>VLOOKUP(M581,Base!$A$3:$F$994, 5, false)</f>
        <v>0</v>
      </c>
      <c r="U581" s="114">
        <f t="shared" si="41"/>
        <v>0</v>
      </c>
      <c r="V581" s="115"/>
      <c r="W581" s="110">
        <f>VLOOKUP(X581,Base!$A$3:$F$994, 6, false)</f>
        <v>0</v>
      </c>
      <c r="X581" s="111" t="s">
        <v>6</v>
      </c>
      <c r="Y581" s="3"/>
      <c r="Z581" s="120"/>
      <c r="AA581" s="110" t="str">
        <f>VLOOKUP(X581,Base!$A$3:$F$994, 2, false)</f>
        <v>.</v>
      </c>
      <c r="AB581" s="119"/>
      <c r="AC581" s="104"/>
      <c r="AD581" s="100"/>
      <c r="AE581" s="113">
        <f>VLOOKUP(X581,Base!$A$3:$F$994, 5, false)</f>
        <v>0</v>
      </c>
      <c r="AF581" s="114">
        <f t="shared" si="42"/>
        <v>0</v>
      </c>
      <c r="AG581" s="115"/>
    </row>
    <row r="582">
      <c r="A582" s="110">
        <f>VLOOKUP(B582,Base!$A$3:$F$994, 6, false)</f>
        <v>0</v>
      </c>
      <c r="B582" s="111" t="s">
        <v>6</v>
      </c>
      <c r="C582" s="3"/>
      <c r="D582" s="122"/>
      <c r="E582" s="110" t="str">
        <f>VLOOKUP(B582,Base!$A$3:$F$994, 2, false)</f>
        <v>.</v>
      </c>
      <c r="F582" s="119"/>
      <c r="G582" s="104"/>
      <c r="H582" s="100"/>
      <c r="I582" s="113">
        <f>VLOOKUP(B582,Base!$A$3:$F$994, 5, false)</f>
        <v>0</v>
      </c>
      <c r="J582" s="114">
        <f t="shared" si="40"/>
        <v>0</v>
      </c>
      <c r="K582" s="115"/>
      <c r="L582" s="110">
        <f>VLOOKUP(M582,Base!$A$3:$F$994, 6, false)</f>
        <v>0</v>
      </c>
      <c r="M582" s="111" t="s">
        <v>6</v>
      </c>
      <c r="N582" s="3"/>
      <c r="O582" s="122"/>
      <c r="P582" s="110" t="str">
        <f>VLOOKUP(M582,Base!$A$3:$F$994, 2, false)</f>
        <v>.</v>
      </c>
      <c r="Q582" s="119"/>
      <c r="R582" s="104"/>
      <c r="S582" s="100"/>
      <c r="T582" s="113">
        <f>VLOOKUP(M582,Base!$A$3:$F$994, 5, false)</f>
        <v>0</v>
      </c>
      <c r="U582" s="114">
        <f t="shared" si="41"/>
        <v>0</v>
      </c>
      <c r="V582" s="115"/>
      <c r="W582" s="110">
        <f>VLOOKUP(X582,Base!$A$3:$F$994, 6, false)</f>
        <v>0</v>
      </c>
      <c r="X582" s="111" t="s">
        <v>6</v>
      </c>
      <c r="Y582" s="3"/>
      <c r="Z582" s="122"/>
      <c r="AA582" s="110" t="str">
        <f>VLOOKUP(X582,Base!$A$3:$F$994, 2, false)</f>
        <v>.</v>
      </c>
      <c r="AB582" s="119"/>
      <c r="AC582" s="104"/>
      <c r="AD582" s="100"/>
      <c r="AE582" s="113">
        <f>VLOOKUP(X582,Base!$A$3:$F$994, 5, false)</f>
        <v>0</v>
      </c>
      <c r="AF582" s="114">
        <f t="shared" si="42"/>
        <v>0</v>
      </c>
      <c r="AG582" s="115"/>
    </row>
    <row r="583">
      <c r="A583" s="110">
        <f>VLOOKUP(B583,Base!$A$3:$F$994, 6, false)</f>
        <v>0</v>
      </c>
      <c r="B583" s="111" t="s">
        <v>6</v>
      </c>
      <c r="C583" s="3"/>
      <c r="D583" s="123"/>
      <c r="E583" s="110" t="str">
        <f>VLOOKUP(B583,Base!$A$3:$F$994, 2, false)</f>
        <v>.</v>
      </c>
      <c r="F583" s="119"/>
      <c r="G583" s="104"/>
      <c r="H583" s="100"/>
      <c r="I583" s="113">
        <f>VLOOKUP(B583,Base!$A$3:$F$994, 5, false)</f>
        <v>0</v>
      </c>
      <c r="J583" s="114">
        <f t="shared" si="40"/>
        <v>0</v>
      </c>
      <c r="K583" s="115"/>
      <c r="L583" s="110">
        <f>VLOOKUP(M583,Base!$A$3:$F$994, 6, false)</f>
        <v>0</v>
      </c>
      <c r="M583" s="111" t="s">
        <v>6</v>
      </c>
      <c r="N583" s="3"/>
      <c r="O583" s="123"/>
      <c r="P583" s="110" t="str">
        <f>VLOOKUP(M583,Base!$A$3:$F$994, 2, false)</f>
        <v>.</v>
      </c>
      <c r="Q583" s="119"/>
      <c r="R583" s="104"/>
      <c r="S583" s="100"/>
      <c r="T583" s="113">
        <f>VLOOKUP(M583,Base!$A$3:$F$994, 5, false)</f>
        <v>0</v>
      </c>
      <c r="U583" s="114">
        <f t="shared" si="41"/>
        <v>0</v>
      </c>
      <c r="V583" s="115"/>
      <c r="W583" s="110">
        <f>VLOOKUP(X583,Base!$A$3:$F$994, 6, false)</f>
        <v>0</v>
      </c>
      <c r="X583" s="111" t="s">
        <v>6</v>
      </c>
      <c r="Y583" s="3"/>
      <c r="Z583" s="123"/>
      <c r="AA583" s="110" t="str">
        <f>VLOOKUP(X583,Base!$A$3:$F$994, 2, false)</f>
        <v>.</v>
      </c>
      <c r="AB583" s="119"/>
      <c r="AC583" s="104"/>
      <c r="AD583" s="100"/>
      <c r="AE583" s="113">
        <f>VLOOKUP(X583,Base!$A$3:$F$994, 5, false)</f>
        <v>0</v>
      </c>
      <c r="AF583" s="114">
        <f t="shared" si="42"/>
        <v>0</v>
      </c>
      <c r="AG583" s="115"/>
    </row>
    <row r="584">
      <c r="A584" s="126" t="s">
        <v>717</v>
      </c>
      <c r="B584" s="104"/>
      <c r="C584" s="104"/>
      <c r="D584" s="104"/>
      <c r="E584" s="104"/>
      <c r="F584" s="104"/>
      <c r="G584" s="104"/>
      <c r="H584" s="100"/>
      <c r="I584" s="90" t="s">
        <v>716</v>
      </c>
      <c r="J584" s="125">
        <f>SUM(J566:J583)</f>
        <v>0</v>
      </c>
      <c r="K584" s="109"/>
      <c r="L584" s="126" t="s">
        <v>717</v>
      </c>
      <c r="M584" s="104"/>
      <c r="N584" s="104"/>
      <c r="O584" s="104"/>
      <c r="P584" s="104"/>
      <c r="Q584" s="104"/>
      <c r="R584" s="104"/>
      <c r="S584" s="100"/>
      <c r="T584" s="90" t="s">
        <v>716</v>
      </c>
      <c r="U584" s="125">
        <f>SUM(U566:U583)</f>
        <v>0</v>
      </c>
      <c r="V584" s="109"/>
      <c r="W584" s="126" t="s">
        <v>717</v>
      </c>
      <c r="X584" s="104"/>
      <c r="Y584" s="104"/>
      <c r="Z584" s="104"/>
      <c r="AA584" s="104"/>
      <c r="AB584" s="104"/>
      <c r="AC584" s="104"/>
      <c r="AD584" s="100"/>
      <c r="AE584" s="90" t="s">
        <v>716</v>
      </c>
      <c r="AF584" s="125">
        <f>SUM(AF566:AF583)</f>
        <v>0</v>
      </c>
      <c r="AG584" s="109"/>
    </row>
    <row r="585">
      <c r="A585" s="127"/>
      <c r="B585" s="104"/>
      <c r="C585" s="104"/>
      <c r="D585" s="104"/>
      <c r="E585" s="104"/>
      <c r="F585" s="104"/>
      <c r="G585" s="104"/>
      <c r="H585" s="100"/>
      <c r="I585" s="90" t="s">
        <v>718</v>
      </c>
      <c r="J585" s="128" t="str">
        <f>J584/E564</f>
        <v>#DIV/0!</v>
      </c>
      <c r="K585" s="129"/>
      <c r="L585" s="127"/>
      <c r="M585" s="104"/>
      <c r="N585" s="104"/>
      <c r="O585" s="104"/>
      <c r="P585" s="104"/>
      <c r="Q585" s="104"/>
      <c r="R585" s="104"/>
      <c r="S585" s="100"/>
      <c r="T585" s="90" t="s">
        <v>718</v>
      </c>
      <c r="U585" s="128" t="str">
        <f>U584/P564</f>
        <v>#DIV/0!</v>
      </c>
      <c r="V585" s="129"/>
      <c r="W585" s="127"/>
      <c r="X585" s="104"/>
      <c r="Y585" s="104"/>
      <c r="Z585" s="104"/>
      <c r="AA585" s="104"/>
      <c r="AB585" s="104"/>
      <c r="AC585" s="104"/>
      <c r="AD585" s="100"/>
      <c r="AE585" s="90" t="s">
        <v>718</v>
      </c>
      <c r="AF585" s="128" t="str">
        <f>AF584/AA564</f>
        <v>#DIV/0!</v>
      </c>
      <c r="AG585" s="129"/>
    </row>
    <row r="586">
      <c r="A586" s="127"/>
      <c r="B586" s="104"/>
      <c r="C586" s="104"/>
      <c r="D586" s="104"/>
      <c r="E586" s="104"/>
      <c r="F586" s="104"/>
      <c r="G586" s="104"/>
      <c r="H586" s="100"/>
      <c r="I586" s="90" t="s">
        <v>719</v>
      </c>
      <c r="J586" s="130">
        <v>0.05</v>
      </c>
      <c r="K586" s="129"/>
      <c r="L586" s="127"/>
      <c r="M586" s="104"/>
      <c r="N586" s="104"/>
      <c r="O586" s="104"/>
      <c r="P586" s="104"/>
      <c r="Q586" s="104"/>
      <c r="R586" s="104"/>
      <c r="S586" s="100"/>
      <c r="T586" s="90" t="s">
        <v>719</v>
      </c>
      <c r="U586" s="130">
        <v>0.05</v>
      </c>
      <c r="V586" s="129"/>
      <c r="W586" s="127"/>
      <c r="X586" s="104"/>
      <c r="Y586" s="104"/>
      <c r="Z586" s="104"/>
      <c r="AA586" s="104"/>
      <c r="AB586" s="104"/>
      <c r="AC586" s="104"/>
      <c r="AD586" s="100"/>
      <c r="AE586" s="90" t="s">
        <v>719</v>
      </c>
      <c r="AF586" s="130">
        <v>0.05</v>
      </c>
      <c r="AG586" s="129"/>
    </row>
    <row r="587">
      <c r="A587" s="127"/>
      <c r="B587" s="104"/>
      <c r="C587" s="104"/>
      <c r="D587" s="104"/>
      <c r="E587" s="104"/>
      <c r="F587" s="104"/>
      <c r="G587" s="104"/>
      <c r="H587" s="100"/>
      <c r="I587" s="90" t="s">
        <v>720</v>
      </c>
      <c r="J587" s="128" t="str">
        <f>J585+(J585*J586)</f>
        <v>#DIV/0!</v>
      </c>
      <c r="K587" s="129"/>
      <c r="L587" s="127"/>
      <c r="M587" s="104"/>
      <c r="N587" s="104"/>
      <c r="O587" s="104"/>
      <c r="P587" s="104"/>
      <c r="Q587" s="104"/>
      <c r="R587" s="104"/>
      <c r="S587" s="100"/>
      <c r="T587" s="90" t="s">
        <v>720</v>
      </c>
      <c r="U587" s="128" t="str">
        <f>U585+(U585*U586)</f>
        <v>#DIV/0!</v>
      </c>
      <c r="V587" s="129"/>
      <c r="W587" s="127"/>
      <c r="X587" s="104"/>
      <c r="Y587" s="104"/>
      <c r="Z587" s="104"/>
      <c r="AA587" s="104"/>
      <c r="AB587" s="104"/>
      <c r="AC587" s="104"/>
      <c r="AD587" s="100"/>
      <c r="AE587" s="90" t="s">
        <v>720</v>
      </c>
      <c r="AF587" s="128" t="str">
        <f>AF585+(AF585*AF586)</f>
        <v>#DIV/0!</v>
      </c>
      <c r="AG587" s="129"/>
    </row>
    <row r="588">
      <c r="A588" s="127"/>
      <c r="B588" s="104"/>
      <c r="C588" s="104"/>
      <c r="D588" s="104"/>
      <c r="E588" s="104"/>
      <c r="F588" s="104"/>
      <c r="G588" s="104"/>
      <c r="H588" s="100"/>
      <c r="I588" s="90"/>
      <c r="J588" s="128"/>
      <c r="K588" s="129"/>
      <c r="L588" s="127"/>
      <c r="M588" s="104"/>
      <c r="N588" s="104"/>
      <c r="O588" s="104"/>
      <c r="P588" s="104"/>
      <c r="Q588" s="104"/>
      <c r="R588" s="104"/>
      <c r="S588" s="100"/>
      <c r="T588" s="90"/>
      <c r="U588" s="128"/>
      <c r="V588" s="129"/>
      <c r="W588" s="127"/>
      <c r="X588" s="104"/>
      <c r="Y588" s="104"/>
      <c r="Z588" s="104"/>
      <c r="AA588" s="104"/>
      <c r="AB588" s="104"/>
      <c r="AC588" s="104"/>
      <c r="AD588" s="100"/>
      <c r="AE588" s="90"/>
      <c r="AF588" s="128"/>
      <c r="AG588" s="129"/>
    </row>
    <row r="589">
      <c r="A589" s="127"/>
      <c r="B589" s="104"/>
      <c r="C589" s="104"/>
      <c r="D589" s="104"/>
      <c r="E589" s="104"/>
      <c r="F589" s="104"/>
      <c r="G589" s="104"/>
      <c r="H589" s="100"/>
      <c r="I589" s="90"/>
      <c r="J589" s="128"/>
      <c r="K589" s="129"/>
      <c r="L589" s="127"/>
      <c r="M589" s="104"/>
      <c r="N589" s="104"/>
      <c r="O589" s="104"/>
      <c r="P589" s="104"/>
      <c r="Q589" s="104"/>
      <c r="R589" s="104"/>
      <c r="S589" s="100"/>
      <c r="T589" s="90"/>
      <c r="U589" s="128"/>
      <c r="V589" s="129"/>
      <c r="W589" s="127"/>
      <c r="X589" s="104"/>
      <c r="Y589" s="104"/>
      <c r="Z589" s="104"/>
      <c r="AA589" s="104"/>
      <c r="AB589" s="104"/>
      <c r="AC589" s="104"/>
      <c r="AD589" s="100"/>
      <c r="AE589" s="90"/>
      <c r="AF589" s="128"/>
      <c r="AG589" s="129"/>
    </row>
    <row r="590">
      <c r="A590" s="127"/>
      <c r="B590" s="104"/>
      <c r="C590" s="104"/>
      <c r="D590" s="104"/>
      <c r="E590" s="104"/>
      <c r="F590" s="104"/>
      <c r="G590" s="104"/>
      <c r="H590" s="100"/>
      <c r="I590" s="90"/>
      <c r="J590" s="128"/>
      <c r="K590" s="129"/>
      <c r="L590" s="127"/>
      <c r="M590" s="104"/>
      <c r="N590" s="104"/>
      <c r="O590" s="104"/>
      <c r="P590" s="104"/>
      <c r="Q590" s="104"/>
      <c r="R590" s="104"/>
      <c r="S590" s="100"/>
      <c r="T590" s="90"/>
      <c r="U590" s="128"/>
      <c r="V590" s="129"/>
      <c r="W590" s="127"/>
      <c r="X590" s="104"/>
      <c r="Y590" s="104"/>
      <c r="Z590" s="104"/>
      <c r="AA590" s="104"/>
      <c r="AB590" s="104"/>
      <c r="AC590" s="104"/>
      <c r="AD590" s="100"/>
      <c r="AE590" s="90"/>
      <c r="AF590" s="128"/>
      <c r="AG590" s="129"/>
    </row>
    <row r="591">
      <c r="A591" s="127"/>
      <c r="B591" s="104"/>
      <c r="C591" s="104"/>
      <c r="D591" s="104"/>
      <c r="E591" s="104"/>
      <c r="F591" s="104"/>
      <c r="G591" s="104"/>
      <c r="H591" s="100"/>
      <c r="I591" s="131"/>
      <c r="J591" s="3"/>
      <c r="K591" s="129"/>
      <c r="L591" s="127"/>
      <c r="M591" s="104"/>
      <c r="N591" s="104"/>
      <c r="O591" s="104"/>
      <c r="P591" s="104"/>
      <c r="Q591" s="104"/>
      <c r="R591" s="104"/>
      <c r="S591" s="100"/>
      <c r="T591" s="131"/>
      <c r="U591" s="3"/>
      <c r="V591" s="129"/>
      <c r="W591" s="127"/>
      <c r="X591" s="104"/>
      <c r="Y591" s="104"/>
      <c r="Z591" s="104"/>
      <c r="AA591" s="104"/>
      <c r="AB591" s="104"/>
      <c r="AC591" s="104"/>
      <c r="AD591" s="100"/>
      <c r="AE591" s="131"/>
      <c r="AF591" s="3"/>
      <c r="AG591" s="129"/>
    </row>
    <row r="592">
      <c r="A592" s="132"/>
      <c r="B592" s="2"/>
      <c r="C592" s="2"/>
      <c r="D592" s="2"/>
      <c r="E592" s="2"/>
      <c r="F592" s="2"/>
      <c r="G592" s="2"/>
      <c r="H592" s="3"/>
      <c r="I592" s="90"/>
      <c r="J592" s="133"/>
      <c r="K592" s="134"/>
      <c r="L592" s="132"/>
      <c r="M592" s="2"/>
      <c r="N592" s="2"/>
      <c r="O592" s="2"/>
      <c r="P592" s="2"/>
      <c r="Q592" s="2"/>
      <c r="R592" s="2"/>
      <c r="S592" s="3"/>
      <c r="T592" s="90"/>
      <c r="U592" s="133"/>
      <c r="V592" s="134"/>
      <c r="W592" s="132"/>
      <c r="X592" s="2"/>
      <c r="Y592" s="2"/>
      <c r="Z592" s="2"/>
      <c r="AA592" s="2"/>
      <c r="AB592" s="2"/>
      <c r="AC592" s="2"/>
      <c r="AD592" s="3"/>
      <c r="AE592" s="90"/>
      <c r="AF592" s="133"/>
      <c r="AG592" s="134"/>
    </row>
    <row r="593">
      <c r="A593" s="126" t="s">
        <v>721</v>
      </c>
      <c r="B593" s="104"/>
      <c r="C593" s="104"/>
      <c r="D593" s="104"/>
      <c r="E593" s="104"/>
      <c r="F593" s="104"/>
      <c r="G593" s="104"/>
      <c r="H593" s="100"/>
      <c r="I593" s="90"/>
      <c r="J593" s="125"/>
      <c r="K593" s="109"/>
      <c r="L593" s="126" t="s">
        <v>721</v>
      </c>
      <c r="M593" s="104"/>
      <c r="N593" s="104"/>
      <c r="O593" s="104"/>
      <c r="P593" s="104"/>
      <c r="Q593" s="104"/>
      <c r="R593" s="104"/>
      <c r="S593" s="100"/>
      <c r="T593" s="90"/>
      <c r="U593" s="125"/>
      <c r="V593" s="109"/>
      <c r="W593" s="126" t="s">
        <v>721</v>
      </c>
      <c r="X593" s="104"/>
      <c r="Y593" s="104"/>
      <c r="Z593" s="104"/>
      <c r="AA593" s="104"/>
      <c r="AB593" s="104"/>
      <c r="AC593" s="104"/>
      <c r="AD593" s="100"/>
      <c r="AE593" s="90"/>
      <c r="AF593" s="125"/>
      <c r="AG593" s="109"/>
    </row>
    <row r="594">
      <c r="A594" s="127"/>
      <c r="B594" s="104"/>
      <c r="C594" s="104"/>
      <c r="D594" s="104"/>
      <c r="E594" s="104"/>
      <c r="F594" s="104"/>
      <c r="G594" s="104"/>
      <c r="H594" s="100"/>
      <c r="I594" s="90"/>
      <c r="J594" s="128"/>
      <c r="K594" s="129"/>
      <c r="L594" s="127"/>
      <c r="M594" s="104"/>
      <c r="N594" s="104"/>
      <c r="O594" s="104"/>
      <c r="P594" s="104"/>
      <c r="Q594" s="104"/>
      <c r="R594" s="104"/>
      <c r="S594" s="100"/>
      <c r="T594" s="90"/>
      <c r="U594" s="128"/>
      <c r="V594" s="129"/>
      <c r="W594" s="127"/>
      <c r="X594" s="104"/>
      <c r="Y594" s="104"/>
      <c r="Z594" s="104"/>
      <c r="AA594" s="104"/>
      <c r="AB594" s="104"/>
      <c r="AC594" s="104"/>
      <c r="AD594" s="100"/>
      <c r="AE594" s="90"/>
      <c r="AF594" s="128"/>
      <c r="AG594" s="129"/>
    </row>
    <row r="595">
      <c r="A595" s="135"/>
      <c r="B595" s="104"/>
      <c r="C595" s="104"/>
      <c r="D595" s="104"/>
      <c r="E595" s="104"/>
      <c r="F595" s="104"/>
      <c r="G595" s="104"/>
      <c r="H595" s="100"/>
      <c r="I595" s="90"/>
      <c r="J595" s="136"/>
      <c r="K595" s="137"/>
      <c r="L595" s="135"/>
      <c r="M595" s="104"/>
      <c r="N595" s="104"/>
      <c r="O595" s="104"/>
      <c r="P595" s="104"/>
      <c r="Q595" s="104"/>
      <c r="R595" s="104"/>
      <c r="S595" s="100"/>
      <c r="T595" s="90"/>
      <c r="U595" s="136"/>
      <c r="V595" s="137"/>
      <c r="W595" s="135"/>
      <c r="X595" s="104"/>
      <c r="Y595" s="104"/>
      <c r="Z595" s="104"/>
      <c r="AA595" s="104"/>
      <c r="AB595" s="104"/>
      <c r="AC595" s="104"/>
      <c r="AD595" s="100"/>
      <c r="AE595" s="90"/>
      <c r="AF595" s="136"/>
      <c r="AG595" s="137"/>
    </row>
    <row r="596">
      <c r="A596" s="138"/>
      <c r="I596" s="90"/>
      <c r="J596" s="139"/>
      <c r="K596" s="140"/>
      <c r="L596" s="138"/>
      <c r="T596" s="90"/>
      <c r="U596" s="139"/>
      <c r="V596" s="140"/>
      <c r="W596" s="138"/>
      <c r="AE596" s="90"/>
      <c r="AF596" s="139"/>
      <c r="AG596" s="140"/>
    </row>
    <row r="597">
      <c r="A597" s="141" t="s">
        <v>722</v>
      </c>
      <c r="B597" s="2"/>
      <c r="C597" s="2"/>
      <c r="D597" s="2"/>
      <c r="E597" s="2"/>
      <c r="F597" s="2"/>
      <c r="G597" s="2"/>
      <c r="H597" s="3"/>
      <c r="I597" s="81"/>
      <c r="J597" s="142"/>
      <c r="K597" s="109"/>
      <c r="L597" s="141" t="s">
        <v>722</v>
      </c>
      <c r="M597" s="2"/>
      <c r="N597" s="2"/>
      <c r="O597" s="2"/>
      <c r="P597" s="2"/>
      <c r="Q597" s="2"/>
      <c r="R597" s="2"/>
      <c r="S597" s="3"/>
      <c r="T597" s="81"/>
      <c r="U597" s="142"/>
      <c r="V597" s="109"/>
      <c r="W597" s="141" t="s">
        <v>722</v>
      </c>
      <c r="X597" s="2"/>
      <c r="Y597" s="2"/>
      <c r="Z597" s="2"/>
      <c r="AA597" s="2"/>
      <c r="AB597" s="2"/>
      <c r="AC597" s="2"/>
      <c r="AD597" s="3"/>
      <c r="AE597" s="81"/>
      <c r="AF597" s="142"/>
      <c r="AG597" s="109"/>
    </row>
    <row r="598">
      <c r="A598" s="135"/>
      <c r="B598" s="104"/>
      <c r="C598" s="104"/>
      <c r="D598" s="104"/>
      <c r="E598" s="104"/>
      <c r="F598" s="104"/>
      <c r="G598" s="104"/>
      <c r="H598" s="100"/>
      <c r="I598" s="81"/>
      <c r="J598" s="143"/>
      <c r="K598" s="137"/>
      <c r="L598" s="135"/>
      <c r="M598" s="104"/>
      <c r="N598" s="104"/>
      <c r="O598" s="104"/>
      <c r="P598" s="104"/>
      <c r="Q598" s="104"/>
      <c r="R598" s="104"/>
      <c r="S598" s="100"/>
      <c r="T598" s="81"/>
      <c r="U598" s="143"/>
      <c r="V598" s="137"/>
      <c r="W598" s="135"/>
      <c r="X598" s="104"/>
      <c r="Y598" s="104"/>
      <c r="Z598" s="104"/>
      <c r="AA598" s="104"/>
      <c r="AB598" s="104"/>
      <c r="AC598" s="104"/>
      <c r="AD598" s="100"/>
      <c r="AE598" s="81"/>
      <c r="AF598" s="143"/>
      <c r="AG598" s="137"/>
    </row>
    <row r="599">
      <c r="A599" s="135"/>
      <c r="B599" s="104"/>
      <c r="C599" s="104"/>
      <c r="D599" s="104"/>
      <c r="E599" s="104"/>
      <c r="F599" s="104"/>
      <c r="G599" s="104"/>
      <c r="H599" s="100"/>
      <c r="I599" s="81"/>
      <c r="J599" s="143"/>
      <c r="K599" s="137"/>
      <c r="L599" s="135"/>
      <c r="M599" s="104"/>
      <c r="N599" s="104"/>
      <c r="O599" s="104"/>
      <c r="P599" s="104"/>
      <c r="Q599" s="104"/>
      <c r="R599" s="104"/>
      <c r="S599" s="100"/>
      <c r="T599" s="81"/>
      <c r="U599" s="143"/>
      <c r="V599" s="137"/>
      <c r="W599" s="135"/>
      <c r="X599" s="104"/>
      <c r="Y599" s="104"/>
      <c r="Z599" s="104"/>
      <c r="AA599" s="104"/>
      <c r="AB599" s="104"/>
      <c r="AC599" s="104"/>
      <c r="AD599" s="100"/>
      <c r="AE599" s="81"/>
      <c r="AF599" s="143"/>
      <c r="AG599" s="137"/>
    </row>
    <row r="600">
      <c r="A600" s="135"/>
      <c r="B600" s="104"/>
      <c r="C600" s="104"/>
      <c r="D600" s="104"/>
      <c r="E600" s="104"/>
      <c r="F600" s="104"/>
      <c r="G600" s="104"/>
      <c r="H600" s="100"/>
      <c r="I600" s="81"/>
      <c r="J600" s="143"/>
      <c r="K600" s="137"/>
      <c r="L600" s="135"/>
      <c r="M600" s="104"/>
      <c r="N600" s="104"/>
      <c r="O600" s="104"/>
      <c r="P600" s="104"/>
      <c r="Q600" s="104"/>
      <c r="R600" s="104"/>
      <c r="S600" s="100"/>
      <c r="T600" s="81"/>
      <c r="U600" s="143"/>
      <c r="V600" s="137"/>
      <c r="W600" s="135"/>
      <c r="X600" s="104"/>
      <c r="Y600" s="104"/>
      <c r="Z600" s="104"/>
      <c r="AA600" s="104"/>
      <c r="AB600" s="104"/>
      <c r="AC600" s="104"/>
      <c r="AD600" s="100"/>
      <c r="AE600" s="81"/>
      <c r="AF600" s="143"/>
      <c r="AG600" s="137"/>
    </row>
    <row r="601">
      <c r="A601" s="135"/>
      <c r="B601" s="104"/>
      <c r="C601" s="104"/>
      <c r="D601" s="104"/>
      <c r="E601" s="104"/>
      <c r="F601" s="104"/>
      <c r="G601" s="104"/>
      <c r="H601" s="100"/>
      <c r="I601" s="81"/>
      <c r="J601" s="143"/>
      <c r="K601" s="137"/>
      <c r="L601" s="135"/>
      <c r="M601" s="104"/>
      <c r="N601" s="104"/>
      <c r="O601" s="104"/>
      <c r="P601" s="104"/>
      <c r="Q601" s="104"/>
      <c r="R601" s="104"/>
      <c r="S601" s="100"/>
      <c r="T601" s="81"/>
      <c r="U601" s="143"/>
      <c r="V601" s="137"/>
      <c r="W601" s="135"/>
      <c r="X601" s="104"/>
      <c r="Y601" s="104"/>
      <c r="Z601" s="104"/>
      <c r="AA601" s="104"/>
      <c r="AB601" s="104"/>
      <c r="AC601" s="104"/>
      <c r="AD601" s="100"/>
      <c r="AE601" s="81"/>
      <c r="AF601" s="143"/>
      <c r="AG601" s="137"/>
    </row>
    <row r="602">
      <c r="A602" s="135"/>
      <c r="B602" s="104"/>
      <c r="C602" s="104"/>
      <c r="D602" s="104"/>
      <c r="E602" s="104"/>
      <c r="F602" s="104"/>
      <c r="G602" s="104"/>
      <c r="H602" s="100"/>
      <c r="I602" s="81"/>
      <c r="J602" s="143"/>
      <c r="K602" s="137"/>
      <c r="L602" s="135"/>
      <c r="M602" s="104"/>
      <c r="N602" s="104"/>
      <c r="O602" s="104"/>
      <c r="P602" s="104"/>
      <c r="Q602" s="104"/>
      <c r="R602" s="104"/>
      <c r="S602" s="100"/>
      <c r="T602" s="81"/>
      <c r="U602" s="143"/>
      <c r="V602" s="137"/>
      <c r="W602" s="135"/>
      <c r="X602" s="104"/>
      <c r="Y602" s="104"/>
      <c r="Z602" s="104"/>
      <c r="AA602" s="104"/>
      <c r="AB602" s="104"/>
      <c r="AC602" s="104"/>
      <c r="AD602" s="100"/>
      <c r="AE602" s="81"/>
      <c r="AF602" s="143"/>
      <c r="AG602" s="137"/>
    </row>
    <row r="603">
      <c r="A603" s="146"/>
      <c r="B603" s="146"/>
      <c r="C603" s="146"/>
      <c r="D603" s="146"/>
      <c r="E603" s="146"/>
      <c r="F603" s="146"/>
      <c r="G603" s="146"/>
      <c r="H603" s="146"/>
      <c r="I603" s="81"/>
      <c r="J603" s="143"/>
      <c r="K603" s="137"/>
      <c r="L603" s="146"/>
      <c r="M603" s="146"/>
      <c r="N603" s="146"/>
      <c r="O603" s="146"/>
      <c r="P603" s="146"/>
      <c r="Q603" s="146"/>
      <c r="R603" s="146"/>
      <c r="S603" s="146"/>
      <c r="T603" s="81"/>
      <c r="U603" s="143"/>
      <c r="V603" s="137"/>
      <c r="W603" s="146"/>
      <c r="X603" s="146"/>
      <c r="Y603" s="146"/>
      <c r="Z603" s="146"/>
      <c r="AA603" s="146"/>
      <c r="AB603" s="146"/>
      <c r="AC603" s="146"/>
      <c r="AD603" s="146"/>
      <c r="AE603" s="81"/>
      <c r="AF603" s="143"/>
      <c r="AG603" s="137"/>
    </row>
    <row r="604">
      <c r="A604" s="146"/>
      <c r="B604" s="146"/>
      <c r="C604" s="146"/>
      <c r="D604" s="146"/>
      <c r="E604" s="146"/>
      <c r="F604" s="146"/>
      <c r="G604" s="146"/>
      <c r="H604" s="146"/>
      <c r="I604" s="81"/>
      <c r="J604" s="143"/>
      <c r="K604" s="137"/>
      <c r="L604" s="146"/>
      <c r="M604" s="146"/>
      <c r="N604" s="146"/>
      <c r="O604" s="146"/>
      <c r="P604" s="146"/>
      <c r="Q604" s="146"/>
      <c r="R604" s="146"/>
      <c r="S604" s="146"/>
      <c r="T604" s="81"/>
      <c r="U604" s="143"/>
      <c r="V604" s="137"/>
      <c r="W604" s="146"/>
      <c r="X604" s="146"/>
      <c r="Y604" s="146"/>
      <c r="Z604" s="146"/>
      <c r="AA604" s="146"/>
      <c r="AB604" s="146"/>
      <c r="AC604" s="146"/>
      <c r="AD604" s="146"/>
      <c r="AE604" s="81"/>
      <c r="AF604" s="143"/>
      <c r="AG604" s="137"/>
    </row>
    <row r="605">
      <c r="I605" s="87"/>
      <c r="J605" s="88"/>
      <c r="K605" s="89"/>
      <c r="T605" s="90"/>
      <c r="U605" s="88"/>
      <c r="V605" s="89"/>
      <c r="AE605" s="90"/>
      <c r="AF605" s="88"/>
      <c r="AG605" s="89"/>
    </row>
    <row r="606">
      <c r="A606" s="97" t="s">
        <v>701</v>
      </c>
      <c r="B606" s="92"/>
      <c r="C606" s="2"/>
      <c r="D606" s="2"/>
      <c r="E606" s="3"/>
      <c r="F606" s="93" t="s">
        <v>702</v>
      </c>
      <c r="G606" s="98" t="str">
        <f>$G$4</f>
        <v/>
      </c>
      <c r="H606" s="3"/>
      <c r="I606" s="87"/>
      <c r="J606" s="95"/>
      <c r="K606" s="96"/>
      <c r="L606" s="97" t="s">
        <v>701</v>
      </c>
      <c r="M606" s="92"/>
      <c r="N606" s="2"/>
      <c r="O606" s="2"/>
      <c r="P606" s="3"/>
      <c r="Q606" s="93" t="s">
        <v>702</v>
      </c>
      <c r="R606" s="98" t="str">
        <f>$G$4</f>
        <v/>
      </c>
      <c r="S606" s="3"/>
      <c r="T606" s="87"/>
      <c r="U606" s="95"/>
      <c r="V606" s="96"/>
      <c r="W606" s="97" t="s">
        <v>701</v>
      </c>
      <c r="X606" s="92"/>
      <c r="Y606" s="2"/>
      <c r="Z606" s="2"/>
      <c r="AA606" s="3"/>
      <c r="AB606" s="93" t="s">
        <v>702</v>
      </c>
      <c r="AC606" s="98" t="str">
        <f>$G$4</f>
        <v/>
      </c>
      <c r="AD606" s="3"/>
      <c r="AE606" s="87"/>
      <c r="AF606" s="95"/>
      <c r="AG606" s="96"/>
    </row>
    <row r="607">
      <c r="A607" s="91" t="s">
        <v>703</v>
      </c>
      <c r="B607" s="99">
        <v>15.0</v>
      </c>
      <c r="C607" s="100"/>
      <c r="D607" s="101" t="s">
        <v>705</v>
      </c>
      <c r="E607" s="102"/>
      <c r="F607" s="103"/>
      <c r="G607" s="104"/>
      <c r="H607" s="100"/>
      <c r="I607" s="95"/>
      <c r="J607" s="95"/>
      <c r="K607" s="96"/>
      <c r="L607" s="91" t="s">
        <v>703</v>
      </c>
      <c r="M607" s="99"/>
      <c r="N607" s="100"/>
      <c r="O607" s="101" t="s">
        <v>705</v>
      </c>
      <c r="P607" s="102"/>
      <c r="Q607" s="103"/>
      <c r="R607" s="104"/>
      <c r="S607" s="100"/>
      <c r="T607" s="95"/>
      <c r="U607" s="95"/>
      <c r="V607" s="96"/>
      <c r="W607" s="91" t="s">
        <v>703</v>
      </c>
      <c r="X607" s="99"/>
      <c r="Y607" s="100"/>
      <c r="Z607" s="101" t="s">
        <v>705</v>
      </c>
      <c r="AA607" s="102"/>
      <c r="AB607" s="103"/>
      <c r="AC607" s="104"/>
      <c r="AD607" s="100"/>
      <c r="AE607" s="95"/>
      <c r="AF607" s="95"/>
      <c r="AG607" s="96"/>
    </row>
    <row r="608">
      <c r="A608" s="105" t="s">
        <v>707</v>
      </c>
      <c r="B608" s="106" t="s">
        <v>708</v>
      </c>
      <c r="C608" s="100"/>
      <c r="D608" s="107" t="s">
        <v>709</v>
      </c>
      <c r="E608" s="107" t="s">
        <v>710</v>
      </c>
      <c r="F608" s="108" t="s">
        <v>711</v>
      </c>
      <c r="G608" s="104"/>
      <c r="H608" s="100"/>
      <c r="I608" s="95" t="s">
        <v>712</v>
      </c>
      <c r="J608" s="95" t="s">
        <v>713</v>
      </c>
      <c r="K608" s="109"/>
      <c r="L608" s="105" t="s">
        <v>707</v>
      </c>
      <c r="M608" s="106" t="s">
        <v>708</v>
      </c>
      <c r="N608" s="100"/>
      <c r="O608" s="107" t="s">
        <v>709</v>
      </c>
      <c r="P608" s="107" t="s">
        <v>710</v>
      </c>
      <c r="Q608" s="108" t="s">
        <v>711</v>
      </c>
      <c r="R608" s="104"/>
      <c r="S608" s="100"/>
      <c r="T608" s="95" t="s">
        <v>712</v>
      </c>
      <c r="U608" s="95" t="s">
        <v>713</v>
      </c>
      <c r="V608" s="109"/>
      <c r="W608" s="105" t="s">
        <v>707</v>
      </c>
      <c r="X608" s="106" t="s">
        <v>708</v>
      </c>
      <c r="Y608" s="100"/>
      <c r="Z608" s="107" t="s">
        <v>709</v>
      </c>
      <c r="AA608" s="107" t="s">
        <v>710</v>
      </c>
      <c r="AB608" s="108" t="s">
        <v>711</v>
      </c>
      <c r="AC608" s="104"/>
      <c r="AD608" s="100"/>
      <c r="AE608" s="95" t="s">
        <v>712</v>
      </c>
      <c r="AF608" s="95" t="s">
        <v>713</v>
      </c>
      <c r="AG608" s="109"/>
    </row>
    <row r="609">
      <c r="A609" s="110">
        <f>VLOOKUP(B609,Base!$A$3:$F$994, 6, false)</f>
        <v>0</v>
      </c>
      <c r="B609" s="111" t="s">
        <v>6</v>
      </c>
      <c r="C609" s="3"/>
      <c r="D609" s="112"/>
      <c r="E609" s="110" t="str">
        <f>VLOOKUP(B609,Base!$A$3:$F$994, 2, false)</f>
        <v>.</v>
      </c>
      <c r="F609" s="92"/>
      <c r="G609" s="2"/>
      <c r="H609" s="3"/>
      <c r="I609" s="113">
        <f>VLOOKUP(B609,Base!$A$3:$F$994, 5, false)</f>
        <v>0</v>
      </c>
      <c r="J609" s="114">
        <f t="shared" ref="J609:J626" si="43">I609*D609</f>
        <v>0</v>
      </c>
      <c r="K609" s="115"/>
      <c r="L609" s="110">
        <f>VLOOKUP(M609,Base!$A$3:$F$994, 6, false)</f>
        <v>0</v>
      </c>
      <c r="M609" s="111" t="s">
        <v>6</v>
      </c>
      <c r="N609" s="3"/>
      <c r="O609" s="112"/>
      <c r="P609" s="110" t="str">
        <f>VLOOKUP(M609,Base!$A$3:$F$994, 2, false)</f>
        <v>.</v>
      </c>
      <c r="Q609" s="92"/>
      <c r="R609" s="2"/>
      <c r="S609" s="3"/>
      <c r="T609" s="113">
        <f>VLOOKUP(M609,Base!$A$3:$F$994, 5, false)</f>
        <v>0</v>
      </c>
      <c r="U609" s="114">
        <f t="shared" ref="U609:U626" si="44">T609*O609</f>
        <v>0</v>
      </c>
      <c r="V609" s="115"/>
      <c r="W609" s="110">
        <f>VLOOKUP(X609,Base!$A$3:$F$994, 6, false)</f>
        <v>0</v>
      </c>
      <c r="X609" s="111" t="s">
        <v>6</v>
      </c>
      <c r="Y609" s="3"/>
      <c r="Z609" s="112"/>
      <c r="AA609" s="110" t="str">
        <f>VLOOKUP(X609,Base!$A$3:$F$994, 2, false)</f>
        <v>.</v>
      </c>
      <c r="AB609" s="92"/>
      <c r="AC609" s="2"/>
      <c r="AD609" s="3"/>
      <c r="AE609" s="113">
        <f>VLOOKUP(X609,Base!$A$3:$F$994, 5, false)</f>
        <v>0</v>
      </c>
      <c r="AF609" s="114">
        <f t="shared" ref="AF609:AF626" si="45">AE609*Z609</f>
        <v>0</v>
      </c>
      <c r="AG609" s="115"/>
    </row>
    <row r="610">
      <c r="A610" s="110">
        <f>VLOOKUP(B610,Base!$A$3:$F$994, 6, false)</f>
        <v>0</v>
      </c>
      <c r="B610" s="111" t="s">
        <v>6</v>
      </c>
      <c r="C610" s="3"/>
      <c r="D610" s="112"/>
      <c r="E610" s="110" t="str">
        <f>VLOOKUP(B610,Base!$A$3:$F$994, 2, false)</f>
        <v>.</v>
      </c>
      <c r="F610" s="116"/>
      <c r="G610" s="2"/>
      <c r="H610" s="3"/>
      <c r="I610" s="113">
        <f>VLOOKUP(B610,Base!$A$3:$F$994, 5, false)</f>
        <v>0</v>
      </c>
      <c r="J610" s="114">
        <f t="shared" si="43"/>
        <v>0</v>
      </c>
      <c r="K610" s="115"/>
      <c r="L610" s="110">
        <f>VLOOKUP(M610,Base!$A$3:$F$994, 6, false)</f>
        <v>0</v>
      </c>
      <c r="M610" s="111" t="s">
        <v>6</v>
      </c>
      <c r="N610" s="3"/>
      <c r="O610" s="112"/>
      <c r="P610" s="110" t="str">
        <f>VLOOKUP(M610,Base!$A$3:$F$994, 2, false)</f>
        <v>.</v>
      </c>
      <c r="Q610" s="116"/>
      <c r="R610" s="2"/>
      <c r="S610" s="3"/>
      <c r="T610" s="113">
        <f>VLOOKUP(M610,Base!$A$3:$F$994, 5, false)</f>
        <v>0</v>
      </c>
      <c r="U610" s="114">
        <f t="shared" si="44"/>
        <v>0</v>
      </c>
      <c r="V610" s="115"/>
      <c r="W610" s="110">
        <f>VLOOKUP(X610,Base!$A$3:$F$994, 6, false)</f>
        <v>0</v>
      </c>
      <c r="X610" s="111" t="s">
        <v>6</v>
      </c>
      <c r="Y610" s="3"/>
      <c r="Z610" s="112"/>
      <c r="AA610" s="110" t="str">
        <f>VLOOKUP(X610,Base!$A$3:$F$994, 2, false)</f>
        <v>.</v>
      </c>
      <c r="AB610" s="116"/>
      <c r="AC610" s="2"/>
      <c r="AD610" s="3"/>
      <c r="AE610" s="113">
        <f>VLOOKUP(X610,Base!$A$3:$F$994, 5, false)</f>
        <v>0</v>
      </c>
      <c r="AF610" s="114">
        <f t="shared" si="45"/>
        <v>0</v>
      </c>
      <c r="AG610" s="115"/>
    </row>
    <row r="611">
      <c r="A611" s="110">
        <f>VLOOKUP(B611,Base!$A$3:$F$994, 6, false)</f>
        <v>0</v>
      </c>
      <c r="B611" s="111" t="s">
        <v>6</v>
      </c>
      <c r="C611" s="3"/>
      <c r="D611" s="112"/>
      <c r="E611" s="110" t="str">
        <f>VLOOKUP(B611,Base!$A$3:$F$994, 2, false)</f>
        <v>.</v>
      </c>
      <c r="F611" s="116"/>
      <c r="G611" s="2"/>
      <c r="H611" s="3"/>
      <c r="I611" s="113">
        <f>VLOOKUP(B611,Base!$A$3:$F$994, 5, false)</f>
        <v>0</v>
      </c>
      <c r="J611" s="114">
        <f t="shared" si="43"/>
        <v>0</v>
      </c>
      <c r="K611" s="115"/>
      <c r="L611" s="110">
        <f>VLOOKUP(M611,Base!$A$3:$F$994, 6, false)</f>
        <v>0</v>
      </c>
      <c r="M611" s="111" t="s">
        <v>6</v>
      </c>
      <c r="N611" s="3"/>
      <c r="O611" s="112"/>
      <c r="P611" s="110" t="str">
        <f>VLOOKUP(M611,Base!$A$3:$F$994, 2, false)</f>
        <v>.</v>
      </c>
      <c r="Q611" s="116"/>
      <c r="R611" s="2"/>
      <c r="S611" s="3"/>
      <c r="T611" s="113">
        <f>VLOOKUP(M611,Base!$A$3:$F$994, 5, false)</f>
        <v>0</v>
      </c>
      <c r="U611" s="114">
        <f t="shared" si="44"/>
        <v>0</v>
      </c>
      <c r="V611" s="115"/>
      <c r="W611" s="110">
        <f>VLOOKUP(X611,Base!$A$3:$F$994, 6, false)</f>
        <v>0</v>
      </c>
      <c r="X611" s="111" t="s">
        <v>6</v>
      </c>
      <c r="Y611" s="3"/>
      <c r="Z611" s="112"/>
      <c r="AA611" s="110" t="str">
        <f>VLOOKUP(X611,Base!$A$3:$F$994, 2, false)</f>
        <v>.</v>
      </c>
      <c r="AB611" s="116"/>
      <c r="AC611" s="2"/>
      <c r="AD611" s="3"/>
      <c r="AE611" s="113">
        <f>VLOOKUP(X611,Base!$A$3:$F$994, 5, false)</f>
        <v>0</v>
      </c>
      <c r="AF611" s="114">
        <f t="shared" si="45"/>
        <v>0</v>
      </c>
      <c r="AG611" s="115"/>
    </row>
    <row r="612">
      <c r="A612" s="110">
        <f>VLOOKUP(B612,Base!$A$3:$F$994, 6, false)</f>
        <v>0</v>
      </c>
      <c r="B612" s="111" t="s">
        <v>6</v>
      </c>
      <c r="C612" s="3"/>
      <c r="D612" s="112"/>
      <c r="E612" s="110" t="str">
        <f>VLOOKUP(B612,Base!$A$3:$F$994, 2, false)</f>
        <v>.</v>
      </c>
      <c r="F612" s="116"/>
      <c r="G612" s="2"/>
      <c r="H612" s="3"/>
      <c r="I612" s="113">
        <f>VLOOKUP(B612,Base!$A$3:$F$994, 5, false)</f>
        <v>0</v>
      </c>
      <c r="J612" s="114">
        <f t="shared" si="43"/>
        <v>0</v>
      </c>
      <c r="K612" s="115"/>
      <c r="L612" s="110">
        <f>VLOOKUP(M612,Base!$A$3:$F$994, 6, false)</f>
        <v>0</v>
      </c>
      <c r="M612" s="111" t="s">
        <v>6</v>
      </c>
      <c r="N612" s="3"/>
      <c r="O612" s="112"/>
      <c r="P612" s="110" t="str">
        <f>VLOOKUP(M612,Base!$A$3:$F$994, 2, false)</f>
        <v>.</v>
      </c>
      <c r="Q612" s="116"/>
      <c r="R612" s="2"/>
      <c r="S612" s="3"/>
      <c r="T612" s="113">
        <f>VLOOKUP(M612,Base!$A$3:$F$994, 5, false)</f>
        <v>0</v>
      </c>
      <c r="U612" s="114">
        <f t="shared" si="44"/>
        <v>0</v>
      </c>
      <c r="V612" s="115"/>
      <c r="W612" s="110">
        <f>VLOOKUP(X612,Base!$A$3:$F$994, 6, false)</f>
        <v>0</v>
      </c>
      <c r="X612" s="111" t="s">
        <v>6</v>
      </c>
      <c r="Y612" s="3"/>
      <c r="Z612" s="112"/>
      <c r="AA612" s="110" t="str">
        <f>VLOOKUP(X612,Base!$A$3:$F$994, 2, false)</f>
        <v>.</v>
      </c>
      <c r="AB612" s="116"/>
      <c r="AC612" s="2"/>
      <c r="AD612" s="3"/>
      <c r="AE612" s="113">
        <f>VLOOKUP(X612,Base!$A$3:$F$994, 5, false)</f>
        <v>0</v>
      </c>
      <c r="AF612" s="114">
        <f t="shared" si="45"/>
        <v>0</v>
      </c>
      <c r="AG612" s="115"/>
    </row>
    <row r="613">
      <c r="A613" s="110">
        <f>VLOOKUP(B613,Base!$A$3:$F$994, 6, false)</f>
        <v>0</v>
      </c>
      <c r="B613" s="111" t="s">
        <v>6</v>
      </c>
      <c r="C613" s="3"/>
      <c r="D613" s="112"/>
      <c r="E613" s="110" t="str">
        <f>VLOOKUP(B613,Base!$A$3:$F$994, 2, false)</f>
        <v>.</v>
      </c>
      <c r="F613" s="92"/>
      <c r="G613" s="2"/>
      <c r="H613" s="3"/>
      <c r="I613" s="113">
        <f>VLOOKUP(B613,Base!$A$3:$F$994, 5, false)</f>
        <v>0</v>
      </c>
      <c r="J613" s="114">
        <f t="shared" si="43"/>
        <v>0</v>
      </c>
      <c r="K613" s="115"/>
      <c r="L613" s="110">
        <f>VLOOKUP(M613,Base!$A$3:$F$994, 6, false)</f>
        <v>0</v>
      </c>
      <c r="M613" s="111" t="s">
        <v>6</v>
      </c>
      <c r="N613" s="3"/>
      <c r="O613" s="112"/>
      <c r="P613" s="110" t="str">
        <f>VLOOKUP(M613,Base!$A$3:$F$994, 2, false)</f>
        <v>.</v>
      </c>
      <c r="Q613" s="92"/>
      <c r="R613" s="2"/>
      <c r="S613" s="3"/>
      <c r="T613" s="113">
        <f>VLOOKUP(M613,Base!$A$3:$F$994, 5, false)</f>
        <v>0</v>
      </c>
      <c r="U613" s="114">
        <f t="shared" si="44"/>
        <v>0</v>
      </c>
      <c r="V613" s="115"/>
      <c r="W613" s="110">
        <f>VLOOKUP(X613,Base!$A$3:$F$994, 6, false)</f>
        <v>0</v>
      </c>
      <c r="X613" s="111" t="s">
        <v>6</v>
      </c>
      <c r="Y613" s="3"/>
      <c r="Z613" s="112"/>
      <c r="AA613" s="110" t="str">
        <f>VLOOKUP(X613,Base!$A$3:$F$994, 2, false)</f>
        <v>.</v>
      </c>
      <c r="AB613" s="92"/>
      <c r="AC613" s="2"/>
      <c r="AD613" s="3"/>
      <c r="AE613" s="113">
        <f>VLOOKUP(X613,Base!$A$3:$F$994, 5, false)</f>
        <v>0</v>
      </c>
      <c r="AF613" s="114">
        <f t="shared" si="45"/>
        <v>0</v>
      </c>
      <c r="AG613" s="115"/>
    </row>
    <row r="614">
      <c r="A614" s="110">
        <f>VLOOKUP(B614,Base!$A$3:$F$994, 6, false)</f>
        <v>0</v>
      </c>
      <c r="B614" s="111" t="s">
        <v>6</v>
      </c>
      <c r="C614" s="3"/>
      <c r="D614" s="112"/>
      <c r="E614" s="110" t="str">
        <f>VLOOKUP(B614,Base!$A$3:$F$994, 2, false)</f>
        <v>.</v>
      </c>
      <c r="F614" s="92"/>
      <c r="G614" s="2"/>
      <c r="H614" s="3"/>
      <c r="I614" s="113">
        <f>VLOOKUP(B614,Base!$A$3:$F$994, 5, false)</f>
        <v>0</v>
      </c>
      <c r="J614" s="114">
        <f t="shared" si="43"/>
        <v>0</v>
      </c>
      <c r="K614" s="115"/>
      <c r="L614" s="110">
        <f>VLOOKUP(M614,Base!$A$3:$F$994, 6, false)</f>
        <v>0</v>
      </c>
      <c r="M614" s="111" t="s">
        <v>6</v>
      </c>
      <c r="N614" s="3"/>
      <c r="O614" s="112"/>
      <c r="P614" s="110" t="str">
        <f>VLOOKUP(M614,Base!$A$3:$F$994, 2, false)</f>
        <v>.</v>
      </c>
      <c r="Q614" s="92"/>
      <c r="R614" s="2"/>
      <c r="S614" s="3"/>
      <c r="T614" s="113">
        <f>VLOOKUP(M614,Base!$A$3:$F$994, 5, false)</f>
        <v>0</v>
      </c>
      <c r="U614" s="114">
        <f t="shared" si="44"/>
        <v>0</v>
      </c>
      <c r="V614" s="115"/>
      <c r="W614" s="110">
        <f>VLOOKUP(X614,Base!$A$3:$F$994, 6, false)</f>
        <v>0</v>
      </c>
      <c r="X614" s="111" t="s">
        <v>6</v>
      </c>
      <c r="Y614" s="3"/>
      <c r="Z614" s="112"/>
      <c r="AA614" s="110" t="str">
        <f>VLOOKUP(X614,Base!$A$3:$F$994, 2, false)</f>
        <v>.</v>
      </c>
      <c r="AB614" s="92"/>
      <c r="AC614" s="2"/>
      <c r="AD614" s="3"/>
      <c r="AE614" s="113">
        <f>VLOOKUP(X614,Base!$A$3:$F$994, 5, false)</f>
        <v>0</v>
      </c>
      <c r="AF614" s="114">
        <f t="shared" si="45"/>
        <v>0</v>
      </c>
      <c r="AG614" s="115"/>
    </row>
    <row r="615">
      <c r="A615" s="110">
        <f>VLOOKUP(B615,Base!$A$3:$F$994, 6, false)</f>
        <v>0</v>
      </c>
      <c r="B615" s="111" t="s">
        <v>6</v>
      </c>
      <c r="C615" s="3"/>
      <c r="D615" s="112"/>
      <c r="E615" s="110" t="str">
        <f>VLOOKUP(B615,Base!$A$3:$F$994, 2, false)</f>
        <v>.</v>
      </c>
      <c r="F615" s="116"/>
      <c r="G615" s="2"/>
      <c r="H615" s="3"/>
      <c r="I615" s="113">
        <f>VLOOKUP(B615,Base!$A$3:$F$994, 5, false)</f>
        <v>0</v>
      </c>
      <c r="J615" s="114">
        <f t="shared" si="43"/>
        <v>0</v>
      </c>
      <c r="K615" s="115"/>
      <c r="L615" s="110">
        <f>VLOOKUP(M615,Base!$A$3:$F$994, 6, false)</f>
        <v>0</v>
      </c>
      <c r="M615" s="111" t="s">
        <v>6</v>
      </c>
      <c r="N615" s="3"/>
      <c r="O615" s="112"/>
      <c r="P615" s="110" t="str">
        <f>VLOOKUP(M615,Base!$A$3:$F$994, 2, false)</f>
        <v>.</v>
      </c>
      <c r="Q615" s="116"/>
      <c r="R615" s="2"/>
      <c r="S615" s="3"/>
      <c r="T615" s="113">
        <f>VLOOKUP(M615,Base!$A$3:$F$994, 5, false)</f>
        <v>0</v>
      </c>
      <c r="U615" s="114">
        <f t="shared" si="44"/>
        <v>0</v>
      </c>
      <c r="V615" s="115"/>
      <c r="W615" s="110">
        <f>VLOOKUP(X615,Base!$A$3:$F$994, 6, false)</f>
        <v>0</v>
      </c>
      <c r="X615" s="111" t="s">
        <v>6</v>
      </c>
      <c r="Y615" s="3"/>
      <c r="Z615" s="112"/>
      <c r="AA615" s="110" t="str">
        <f>VLOOKUP(X615,Base!$A$3:$F$994, 2, false)</f>
        <v>.</v>
      </c>
      <c r="AB615" s="116"/>
      <c r="AC615" s="2"/>
      <c r="AD615" s="3"/>
      <c r="AE615" s="113">
        <f>VLOOKUP(X615,Base!$A$3:$F$994, 5, false)</f>
        <v>0</v>
      </c>
      <c r="AF615" s="114">
        <f t="shared" si="45"/>
        <v>0</v>
      </c>
      <c r="AG615" s="115"/>
    </row>
    <row r="616">
      <c r="A616" s="110">
        <f>VLOOKUP(B616,Base!$A$3:$F$994, 6, false)</f>
        <v>0</v>
      </c>
      <c r="B616" s="111" t="s">
        <v>6</v>
      </c>
      <c r="C616" s="3"/>
      <c r="D616" s="112"/>
      <c r="E616" s="110" t="str">
        <f>VLOOKUP(B616,Base!$A$3:$F$994, 2, false)</f>
        <v>.</v>
      </c>
      <c r="F616" s="117"/>
      <c r="G616" s="2"/>
      <c r="H616" s="3"/>
      <c r="I616" s="113">
        <f>VLOOKUP(B616,Base!$A$3:$F$994, 5, false)</f>
        <v>0</v>
      </c>
      <c r="J616" s="114">
        <f t="shared" si="43"/>
        <v>0</v>
      </c>
      <c r="K616" s="115"/>
      <c r="L616" s="110">
        <f>VLOOKUP(M616,Base!$A$3:$F$994, 6, false)</f>
        <v>0</v>
      </c>
      <c r="M616" s="111" t="s">
        <v>6</v>
      </c>
      <c r="N616" s="3"/>
      <c r="O616" s="112"/>
      <c r="P616" s="110" t="str">
        <f>VLOOKUP(M616,Base!$A$3:$F$994, 2, false)</f>
        <v>.</v>
      </c>
      <c r="Q616" s="117"/>
      <c r="R616" s="2"/>
      <c r="S616" s="3"/>
      <c r="T616" s="113">
        <f>VLOOKUP(M616,Base!$A$3:$F$994, 5, false)</f>
        <v>0</v>
      </c>
      <c r="U616" s="114">
        <f t="shared" si="44"/>
        <v>0</v>
      </c>
      <c r="V616" s="115"/>
      <c r="W616" s="110">
        <f>VLOOKUP(X616,Base!$A$3:$F$994, 6, false)</f>
        <v>0</v>
      </c>
      <c r="X616" s="111" t="s">
        <v>6</v>
      </c>
      <c r="Y616" s="3"/>
      <c r="Z616" s="112"/>
      <c r="AA616" s="110" t="str">
        <f>VLOOKUP(X616,Base!$A$3:$F$994, 2, false)</f>
        <v>.</v>
      </c>
      <c r="AB616" s="117"/>
      <c r="AC616" s="2"/>
      <c r="AD616" s="3"/>
      <c r="AE616" s="113">
        <f>VLOOKUP(X616,Base!$A$3:$F$994, 5, false)</f>
        <v>0</v>
      </c>
      <c r="AF616" s="114">
        <f t="shared" si="45"/>
        <v>0</v>
      </c>
      <c r="AG616" s="115"/>
    </row>
    <row r="617">
      <c r="A617" s="110">
        <f>VLOOKUP(B617,Base!$A$3:$F$994, 6, false)</f>
        <v>0</v>
      </c>
      <c r="B617" s="111" t="s">
        <v>6</v>
      </c>
      <c r="C617" s="3"/>
      <c r="D617" s="118"/>
      <c r="E617" s="110" t="str">
        <f>VLOOKUP(B617,Base!$A$3:$F$994, 2, false)</f>
        <v>.</v>
      </c>
      <c r="F617" s="117"/>
      <c r="G617" s="2"/>
      <c r="H617" s="3"/>
      <c r="I617" s="113">
        <f>VLOOKUP(B617,Base!$A$3:$F$994, 5, false)</f>
        <v>0</v>
      </c>
      <c r="J617" s="114">
        <f t="shared" si="43"/>
        <v>0</v>
      </c>
      <c r="K617" s="115"/>
      <c r="L617" s="110">
        <f>VLOOKUP(M617,Base!$A$3:$F$994, 6, false)</f>
        <v>0</v>
      </c>
      <c r="M617" s="111" t="s">
        <v>6</v>
      </c>
      <c r="N617" s="3"/>
      <c r="O617" s="118"/>
      <c r="P617" s="110" t="str">
        <f>VLOOKUP(M617,Base!$A$3:$F$994, 2, false)</f>
        <v>.</v>
      </c>
      <c r="Q617" s="117"/>
      <c r="R617" s="2"/>
      <c r="S617" s="3"/>
      <c r="T617" s="113">
        <f>VLOOKUP(M617,Base!$A$3:$F$994, 5, false)</f>
        <v>0</v>
      </c>
      <c r="U617" s="114">
        <f t="shared" si="44"/>
        <v>0</v>
      </c>
      <c r="V617" s="115"/>
      <c r="W617" s="110">
        <f>VLOOKUP(X617,Base!$A$3:$F$994, 6, false)</f>
        <v>0</v>
      </c>
      <c r="X617" s="111" t="s">
        <v>6</v>
      </c>
      <c r="Y617" s="3"/>
      <c r="Z617" s="118"/>
      <c r="AA617" s="110" t="str">
        <f>VLOOKUP(X617,Base!$A$3:$F$994, 2, false)</f>
        <v>.</v>
      </c>
      <c r="AB617" s="117"/>
      <c r="AC617" s="2"/>
      <c r="AD617" s="3"/>
      <c r="AE617" s="113">
        <f>VLOOKUP(X617,Base!$A$3:$F$994, 5, false)</f>
        <v>0</v>
      </c>
      <c r="AF617" s="114">
        <f t="shared" si="45"/>
        <v>0</v>
      </c>
      <c r="AG617" s="115"/>
    </row>
    <row r="618">
      <c r="A618" s="110">
        <f>VLOOKUP(B618,Base!$A$3:$F$994, 6, false)</f>
        <v>0</v>
      </c>
      <c r="B618" s="111" t="s">
        <v>6</v>
      </c>
      <c r="C618" s="3"/>
      <c r="D618" s="112"/>
      <c r="E618" s="110" t="str">
        <f>VLOOKUP(B618,Base!$A$3:$F$994, 2, false)</f>
        <v>.</v>
      </c>
      <c r="F618" s="117"/>
      <c r="G618" s="2"/>
      <c r="H618" s="3"/>
      <c r="I618" s="113">
        <f>VLOOKUP(B618,Base!$A$3:$F$994, 5, false)</f>
        <v>0</v>
      </c>
      <c r="J618" s="114">
        <f t="shared" si="43"/>
        <v>0</v>
      </c>
      <c r="K618" s="115"/>
      <c r="L618" s="110">
        <f>VLOOKUP(M618,Base!$A$3:$F$994, 6, false)</f>
        <v>0</v>
      </c>
      <c r="M618" s="111" t="s">
        <v>6</v>
      </c>
      <c r="N618" s="3"/>
      <c r="O618" s="112"/>
      <c r="P618" s="110" t="str">
        <f>VLOOKUP(M618,Base!$A$3:$F$994, 2, false)</f>
        <v>.</v>
      </c>
      <c r="Q618" s="117"/>
      <c r="R618" s="2"/>
      <c r="S618" s="3"/>
      <c r="T618" s="113">
        <f>VLOOKUP(M618,Base!$A$3:$F$994, 5, false)</f>
        <v>0</v>
      </c>
      <c r="U618" s="114">
        <f t="shared" si="44"/>
        <v>0</v>
      </c>
      <c r="V618" s="115"/>
      <c r="W618" s="110">
        <f>VLOOKUP(X618,Base!$A$3:$F$994, 6, false)</f>
        <v>0</v>
      </c>
      <c r="X618" s="111" t="s">
        <v>6</v>
      </c>
      <c r="Y618" s="3"/>
      <c r="Z618" s="112"/>
      <c r="AA618" s="110" t="str">
        <f>VLOOKUP(X618,Base!$A$3:$F$994, 2, false)</f>
        <v>.</v>
      </c>
      <c r="AB618" s="117"/>
      <c r="AC618" s="2"/>
      <c r="AD618" s="3"/>
      <c r="AE618" s="113">
        <f>VLOOKUP(X618,Base!$A$3:$F$994, 5, false)</f>
        <v>0</v>
      </c>
      <c r="AF618" s="114">
        <f t="shared" si="45"/>
        <v>0</v>
      </c>
      <c r="AG618" s="115"/>
    </row>
    <row r="619">
      <c r="A619" s="110">
        <f>VLOOKUP(B619,Base!$A$3:$F$994, 6, false)</f>
        <v>0</v>
      </c>
      <c r="B619" s="111" t="s">
        <v>6</v>
      </c>
      <c r="C619" s="3"/>
      <c r="D619" s="118"/>
      <c r="E619" s="110" t="str">
        <f>VLOOKUP(B619,Base!$A$3:$F$994, 2, false)</f>
        <v>.</v>
      </c>
      <c r="F619" s="106" t="s">
        <v>714</v>
      </c>
      <c r="G619" s="104"/>
      <c r="H619" s="100"/>
      <c r="I619" s="113">
        <f>VLOOKUP(B619,Base!$A$3:$F$994, 5, false)</f>
        <v>0</v>
      </c>
      <c r="J619" s="114">
        <f t="shared" si="43"/>
        <v>0</v>
      </c>
      <c r="K619" s="115"/>
      <c r="L619" s="110">
        <f>VLOOKUP(M619,Base!$A$3:$F$994, 6, false)</f>
        <v>0</v>
      </c>
      <c r="M619" s="111" t="s">
        <v>6</v>
      </c>
      <c r="N619" s="3"/>
      <c r="O619" s="118"/>
      <c r="P619" s="110" t="str">
        <f>VLOOKUP(M619,Base!$A$3:$F$994, 2, false)</f>
        <v>.</v>
      </c>
      <c r="Q619" s="106" t="s">
        <v>714</v>
      </c>
      <c r="R619" s="104"/>
      <c r="S619" s="100"/>
      <c r="T619" s="113">
        <f>VLOOKUP(M619,Base!$A$3:$F$994, 5, false)</f>
        <v>0</v>
      </c>
      <c r="U619" s="114">
        <f t="shared" si="44"/>
        <v>0</v>
      </c>
      <c r="V619" s="115"/>
      <c r="W619" s="110">
        <f>VLOOKUP(X619,Base!$A$3:$F$994, 6, false)</f>
        <v>0</v>
      </c>
      <c r="X619" s="111" t="s">
        <v>6</v>
      </c>
      <c r="Y619" s="3"/>
      <c r="Z619" s="118"/>
      <c r="AA619" s="110" t="str">
        <f>VLOOKUP(X619,Base!$A$3:$F$994, 2, false)</f>
        <v>.</v>
      </c>
      <c r="AB619" s="106" t="s">
        <v>714</v>
      </c>
      <c r="AC619" s="104"/>
      <c r="AD619" s="100"/>
      <c r="AE619" s="113">
        <f>VLOOKUP(X619,Base!$A$3:$F$994, 5, false)</f>
        <v>0</v>
      </c>
      <c r="AF619" s="114">
        <f t="shared" si="45"/>
        <v>0</v>
      </c>
      <c r="AG619" s="115"/>
    </row>
    <row r="620">
      <c r="A620" s="110">
        <f>VLOOKUP(B620,Base!$A$3:$F$994, 6, false)</f>
        <v>0</v>
      </c>
      <c r="B620" s="111" t="s">
        <v>6</v>
      </c>
      <c r="C620" s="3"/>
      <c r="D620" s="49"/>
      <c r="E620" s="110" t="str">
        <f>VLOOKUP(B620,Base!$A$3:$F$994, 2, false)</f>
        <v>.</v>
      </c>
      <c r="F620" s="119"/>
      <c r="G620" s="104"/>
      <c r="H620" s="100"/>
      <c r="I620" s="113">
        <f>VLOOKUP(B620,Base!$A$3:$F$994, 5, false)</f>
        <v>0</v>
      </c>
      <c r="J620" s="114">
        <f t="shared" si="43"/>
        <v>0</v>
      </c>
      <c r="K620" s="115"/>
      <c r="L620" s="110">
        <f>VLOOKUP(M620,Base!$A$3:$F$994, 6, false)</f>
        <v>0</v>
      </c>
      <c r="M620" s="111" t="s">
        <v>6</v>
      </c>
      <c r="N620" s="3"/>
      <c r="O620" s="49"/>
      <c r="P620" s="110" t="str">
        <f>VLOOKUP(M620,Base!$A$3:$F$994, 2, false)</f>
        <v>.</v>
      </c>
      <c r="Q620" s="119"/>
      <c r="R620" s="104"/>
      <c r="S620" s="100"/>
      <c r="T620" s="113">
        <f>VLOOKUP(M620,Base!$A$3:$F$994, 5, false)</f>
        <v>0</v>
      </c>
      <c r="U620" s="114">
        <f t="shared" si="44"/>
        <v>0</v>
      </c>
      <c r="V620" s="115"/>
      <c r="W620" s="110">
        <f>VLOOKUP(X620,Base!$A$3:$F$994, 6, false)</f>
        <v>0</v>
      </c>
      <c r="X620" s="111" t="s">
        <v>6</v>
      </c>
      <c r="Y620" s="3"/>
      <c r="Z620" s="49"/>
      <c r="AA620" s="110" t="str">
        <f>VLOOKUP(X620,Base!$A$3:$F$994, 2, false)</f>
        <v>.</v>
      </c>
      <c r="AB620" s="119"/>
      <c r="AC620" s="104"/>
      <c r="AD620" s="100"/>
      <c r="AE620" s="113">
        <f>VLOOKUP(X620,Base!$A$3:$F$994, 5, false)</f>
        <v>0</v>
      </c>
      <c r="AF620" s="114">
        <f t="shared" si="45"/>
        <v>0</v>
      </c>
      <c r="AG620" s="115"/>
    </row>
    <row r="621">
      <c r="A621" s="110">
        <f>VLOOKUP(B621,Base!$A$3:$F$994, 6, false)</f>
        <v>0</v>
      </c>
      <c r="B621" s="111" t="s">
        <v>6</v>
      </c>
      <c r="C621" s="3"/>
      <c r="D621" s="49"/>
      <c r="E621" s="110" t="str">
        <f>VLOOKUP(B621,Base!$A$3:$F$994, 2, false)</f>
        <v>.</v>
      </c>
      <c r="F621" s="119"/>
      <c r="G621" s="104"/>
      <c r="H621" s="100"/>
      <c r="I621" s="113">
        <f>VLOOKUP(B621,Base!$A$3:$F$994, 5, false)</f>
        <v>0</v>
      </c>
      <c r="J621" s="114">
        <f t="shared" si="43"/>
        <v>0</v>
      </c>
      <c r="K621" s="115"/>
      <c r="L621" s="110">
        <f>VLOOKUP(M621,Base!$A$3:$F$994, 6, false)</f>
        <v>0</v>
      </c>
      <c r="M621" s="111" t="s">
        <v>6</v>
      </c>
      <c r="N621" s="3"/>
      <c r="O621" s="49"/>
      <c r="P621" s="110" t="str">
        <f>VLOOKUP(M621,Base!$A$3:$F$994, 2, false)</f>
        <v>.</v>
      </c>
      <c r="Q621" s="119"/>
      <c r="R621" s="104"/>
      <c r="S621" s="100"/>
      <c r="T621" s="113">
        <f>VLOOKUP(M621,Base!$A$3:$F$994, 5, false)</f>
        <v>0</v>
      </c>
      <c r="U621" s="114">
        <f t="shared" si="44"/>
        <v>0</v>
      </c>
      <c r="V621" s="115"/>
      <c r="W621" s="110">
        <f>VLOOKUP(X621,Base!$A$3:$F$994, 6, false)</f>
        <v>0</v>
      </c>
      <c r="X621" s="111" t="s">
        <v>6</v>
      </c>
      <c r="Y621" s="3"/>
      <c r="Z621" s="49"/>
      <c r="AA621" s="110" t="str">
        <f>VLOOKUP(X621,Base!$A$3:$F$994, 2, false)</f>
        <v>.</v>
      </c>
      <c r="AB621" s="119"/>
      <c r="AC621" s="104"/>
      <c r="AD621" s="100"/>
      <c r="AE621" s="113">
        <f>VLOOKUP(X621,Base!$A$3:$F$994, 5, false)</f>
        <v>0</v>
      </c>
      <c r="AF621" s="114">
        <f t="shared" si="45"/>
        <v>0</v>
      </c>
      <c r="AG621" s="115"/>
    </row>
    <row r="622">
      <c r="A622" s="110">
        <f>VLOOKUP(B622,Base!$A$3:$F$994, 6, false)</f>
        <v>0</v>
      </c>
      <c r="B622" s="111" t="s">
        <v>6</v>
      </c>
      <c r="C622" s="3"/>
      <c r="D622" s="120"/>
      <c r="E622" s="110" t="str">
        <f>VLOOKUP(B622,Base!$A$3:$F$994, 2, false)</f>
        <v>.</v>
      </c>
      <c r="F622" s="119"/>
      <c r="G622" s="104"/>
      <c r="H622" s="100"/>
      <c r="I622" s="113">
        <f>VLOOKUP(B622,Base!$A$3:$F$994, 5, false)</f>
        <v>0</v>
      </c>
      <c r="J622" s="114">
        <f t="shared" si="43"/>
        <v>0</v>
      </c>
      <c r="K622" s="115"/>
      <c r="L622" s="110">
        <f>VLOOKUP(M622,Base!$A$3:$F$994, 6, false)</f>
        <v>0</v>
      </c>
      <c r="M622" s="111" t="s">
        <v>6</v>
      </c>
      <c r="N622" s="3"/>
      <c r="O622" s="120"/>
      <c r="P622" s="110" t="str">
        <f>VLOOKUP(M622,Base!$A$3:$F$994, 2, false)</f>
        <v>.</v>
      </c>
      <c r="Q622" s="119"/>
      <c r="R622" s="104"/>
      <c r="S622" s="100"/>
      <c r="T622" s="113">
        <f>VLOOKUP(M622,Base!$A$3:$F$994, 5, false)</f>
        <v>0</v>
      </c>
      <c r="U622" s="114">
        <f t="shared" si="44"/>
        <v>0</v>
      </c>
      <c r="V622" s="115"/>
      <c r="W622" s="110">
        <f>VLOOKUP(X622,Base!$A$3:$F$994, 6, false)</f>
        <v>0</v>
      </c>
      <c r="X622" s="111" t="s">
        <v>6</v>
      </c>
      <c r="Y622" s="3"/>
      <c r="Z622" s="120"/>
      <c r="AA622" s="110" t="str">
        <f>VLOOKUP(X622,Base!$A$3:$F$994, 2, false)</f>
        <v>.</v>
      </c>
      <c r="AB622" s="119"/>
      <c r="AC622" s="104"/>
      <c r="AD622" s="100"/>
      <c r="AE622" s="113">
        <f>VLOOKUP(X622,Base!$A$3:$F$994, 5, false)</f>
        <v>0</v>
      </c>
      <c r="AF622" s="114">
        <f t="shared" si="45"/>
        <v>0</v>
      </c>
      <c r="AG622" s="115"/>
    </row>
    <row r="623">
      <c r="A623" s="110">
        <f>VLOOKUP(B623,Base!$A$3:$F$994, 6, false)</f>
        <v>0</v>
      </c>
      <c r="B623" s="111" t="s">
        <v>6</v>
      </c>
      <c r="C623" s="3"/>
      <c r="D623" s="120"/>
      <c r="E623" s="110" t="str">
        <f>VLOOKUP(B623,Base!$A$3:$F$994, 2, false)</f>
        <v>.</v>
      </c>
      <c r="F623" s="119"/>
      <c r="G623" s="104"/>
      <c r="H623" s="100"/>
      <c r="I623" s="113">
        <f>VLOOKUP(B623,Base!$A$3:$F$994, 5, false)</f>
        <v>0</v>
      </c>
      <c r="J623" s="114">
        <f t="shared" si="43"/>
        <v>0</v>
      </c>
      <c r="K623" s="115"/>
      <c r="L623" s="110">
        <f>VLOOKUP(M623,Base!$A$3:$F$994, 6, false)</f>
        <v>0</v>
      </c>
      <c r="M623" s="111" t="s">
        <v>6</v>
      </c>
      <c r="N623" s="3"/>
      <c r="O623" s="121"/>
      <c r="P623" s="110" t="str">
        <f>VLOOKUP(M623,Base!$A$3:$F$994, 2, false)</f>
        <v>.</v>
      </c>
      <c r="Q623" s="119"/>
      <c r="R623" s="104"/>
      <c r="S623" s="100"/>
      <c r="T623" s="113">
        <f>VLOOKUP(M623,Base!$A$3:$F$994, 5, false)</f>
        <v>0</v>
      </c>
      <c r="U623" s="114">
        <f t="shared" si="44"/>
        <v>0</v>
      </c>
      <c r="V623" s="115"/>
      <c r="W623" s="110">
        <f>VLOOKUP(X623,Base!$A$3:$F$994, 6, false)</f>
        <v>0</v>
      </c>
      <c r="X623" s="111" t="s">
        <v>6</v>
      </c>
      <c r="Y623" s="3"/>
      <c r="Z623" s="120"/>
      <c r="AA623" s="110" t="str">
        <f>VLOOKUP(X623,Base!$A$3:$F$994, 2, false)</f>
        <v>.</v>
      </c>
      <c r="AB623" s="119"/>
      <c r="AC623" s="104"/>
      <c r="AD623" s="100"/>
      <c r="AE623" s="113">
        <f>VLOOKUP(X623,Base!$A$3:$F$994, 5, false)</f>
        <v>0</v>
      </c>
      <c r="AF623" s="114">
        <f t="shared" si="45"/>
        <v>0</v>
      </c>
      <c r="AG623" s="115"/>
    </row>
    <row r="624">
      <c r="A624" s="110">
        <f>VLOOKUP(B624,Base!$A$3:$F$994, 6, false)</f>
        <v>0</v>
      </c>
      <c r="B624" s="111" t="s">
        <v>6</v>
      </c>
      <c r="C624" s="3"/>
      <c r="D624" s="121"/>
      <c r="E624" s="110" t="str">
        <f>VLOOKUP(B624,Base!$A$3:$F$994, 2, false)</f>
        <v>.</v>
      </c>
      <c r="F624" s="119"/>
      <c r="G624" s="104"/>
      <c r="H624" s="100"/>
      <c r="I624" s="113">
        <f>VLOOKUP(B624,Base!$A$3:$F$994, 5, false)</f>
        <v>0</v>
      </c>
      <c r="J624" s="114">
        <f t="shared" si="43"/>
        <v>0</v>
      </c>
      <c r="K624" s="115"/>
      <c r="L624" s="110">
        <f>VLOOKUP(M624,Base!$A$3:$F$994, 6, false)</f>
        <v>0</v>
      </c>
      <c r="M624" s="111" t="s">
        <v>6</v>
      </c>
      <c r="N624" s="3"/>
      <c r="O624" s="120"/>
      <c r="P624" s="110" t="str">
        <f>VLOOKUP(M624,Base!$A$3:$F$994, 2, false)</f>
        <v>.</v>
      </c>
      <c r="Q624" s="119"/>
      <c r="R624" s="104"/>
      <c r="S624" s="100"/>
      <c r="T624" s="113">
        <f>VLOOKUP(M624,Base!$A$3:$F$994, 5, false)</f>
        <v>0</v>
      </c>
      <c r="U624" s="114">
        <f t="shared" si="44"/>
        <v>0</v>
      </c>
      <c r="V624" s="115"/>
      <c r="W624" s="110">
        <f>VLOOKUP(X624,Base!$A$3:$F$994, 6, false)</f>
        <v>0</v>
      </c>
      <c r="X624" s="111" t="s">
        <v>6</v>
      </c>
      <c r="Y624" s="3"/>
      <c r="Z624" s="120"/>
      <c r="AA624" s="110" t="str">
        <f>VLOOKUP(X624,Base!$A$3:$F$994, 2, false)</f>
        <v>.</v>
      </c>
      <c r="AB624" s="119"/>
      <c r="AC624" s="104"/>
      <c r="AD624" s="100"/>
      <c r="AE624" s="113">
        <f>VLOOKUP(X624,Base!$A$3:$F$994, 5, false)</f>
        <v>0</v>
      </c>
      <c r="AF624" s="114">
        <f t="shared" si="45"/>
        <v>0</v>
      </c>
      <c r="AG624" s="115"/>
    </row>
    <row r="625">
      <c r="A625" s="110">
        <f>VLOOKUP(B625,Base!$A$3:$F$994, 6, false)</f>
        <v>0</v>
      </c>
      <c r="B625" s="111" t="s">
        <v>6</v>
      </c>
      <c r="C625" s="3"/>
      <c r="D625" s="122"/>
      <c r="E625" s="110" t="str">
        <f>VLOOKUP(B625,Base!$A$3:$F$994, 2, false)</f>
        <v>.</v>
      </c>
      <c r="F625" s="119"/>
      <c r="G625" s="104"/>
      <c r="H625" s="100"/>
      <c r="I625" s="113">
        <f>VLOOKUP(B625,Base!$A$3:$F$994, 5, false)</f>
        <v>0</v>
      </c>
      <c r="J625" s="114">
        <f t="shared" si="43"/>
        <v>0</v>
      </c>
      <c r="K625" s="115"/>
      <c r="L625" s="110">
        <f>VLOOKUP(M625,Base!$A$3:$F$994, 6, false)</f>
        <v>0</v>
      </c>
      <c r="M625" s="111" t="s">
        <v>6</v>
      </c>
      <c r="N625" s="3"/>
      <c r="O625" s="122"/>
      <c r="P625" s="110" t="str">
        <f>VLOOKUP(M625,Base!$A$3:$F$994, 2, false)</f>
        <v>.</v>
      </c>
      <c r="Q625" s="119"/>
      <c r="R625" s="104"/>
      <c r="S625" s="100"/>
      <c r="T625" s="113">
        <f>VLOOKUP(M625,Base!$A$3:$F$994, 5, false)</f>
        <v>0</v>
      </c>
      <c r="U625" s="114">
        <f t="shared" si="44"/>
        <v>0</v>
      </c>
      <c r="V625" s="115"/>
      <c r="W625" s="110">
        <f>VLOOKUP(X625,Base!$A$3:$F$994, 6, false)</f>
        <v>0</v>
      </c>
      <c r="X625" s="111" t="s">
        <v>6</v>
      </c>
      <c r="Y625" s="3"/>
      <c r="Z625" s="122"/>
      <c r="AA625" s="110" t="str">
        <f>VLOOKUP(X625,Base!$A$3:$F$994, 2, false)</f>
        <v>.</v>
      </c>
      <c r="AB625" s="119"/>
      <c r="AC625" s="104"/>
      <c r="AD625" s="100"/>
      <c r="AE625" s="113">
        <f>VLOOKUP(X625,Base!$A$3:$F$994, 5, false)</f>
        <v>0</v>
      </c>
      <c r="AF625" s="114">
        <f t="shared" si="45"/>
        <v>0</v>
      </c>
      <c r="AG625" s="115"/>
    </row>
    <row r="626">
      <c r="A626" s="110">
        <f>VLOOKUP(B626,Base!$A$3:$F$994, 6, false)</f>
        <v>0</v>
      </c>
      <c r="B626" s="111" t="s">
        <v>6</v>
      </c>
      <c r="C626" s="3"/>
      <c r="D626" s="123"/>
      <c r="E626" s="110" t="str">
        <f>VLOOKUP(B626,Base!$A$3:$F$994, 2, false)</f>
        <v>.</v>
      </c>
      <c r="F626" s="119"/>
      <c r="G626" s="104"/>
      <c r="H626" s="100"/>
      <c r="I626" s="113">
        <f>VLOOKUP(B626,Base!$A$3:$F$994, 5, false)</f>
        <v>0</v>
      </c>
      <c r="J626" s="114">
        <f t="shared" si="43"/>
        <v>0</v>
      </c>
      <c r="K626" s="115"/>
      <c r="L626" s="110">
        <f>VLOOKUP(M626,Base!$A$3:$F$994, 6, false)</f>
        <v>0</v>
      </c>
      <c r="M626" s="111" t="s">
        <v>6</v>
      </c>
      <c r="N626" s="3"/>
      <c r="O626" s="123"/>
      <c r="P626" s="110" t="str">
        <f>VLOOKUP(M626,Base!$A$3:$F$994, 2, false)</f>
        <v>.</v>
      </c>
      <c r="Q626" s="119"/>
      <c r="R626" s="104"/>
      <c r="S626" s="100"/>
      <c r="T626" s="113">
        <f>VLOOKUP(M626,Base!$A$3:$F$994, 5, false)</f>
        <v>0</v>
      </c>
      <c r="U626" s="114">
        <f t="shared" si="44"/>
        <v>0</v>
      </c>
      <c r="V626" s="115"/>
      <c r="W626" s="110">
        <f>VLOOKUP(X626,Base!$A$3:$F$994, 6, false)</f>
        <v>0</v>
      </c>
      <c r="X626" s="111" t="s">
        <v>6</v>
      </c>
      <c r="Y626" s="3"/>
      <c r="Z626" s="123"/>
      <c r="AA626" s="110" t="str">
        <f>VLOOKUP(X626,Base!$A$3:$F$994, 2, false)</f>
        <v>.</v>
      </c>
      <c r="AB626" s="119"/>
      <c r="AC626" s="104"/>
      <c r="AD626" s="100"/>
      <c r="AE626" s="113">
        <f>VLOOKUP(X626,Base!$A$3:$F$994, 5, false)</f>
        <v>0</v>
      </c>
      <c r="AF626" s="114">
        <f t="shared" si="45"/>
        <v>0</v>
      </c>
      <c r="AG626" s="115"/>
    </row>
    <row r="627">
      <c r="A627" s="126" t="s">
        <v>717</v>
      </c>
      <c r="B627" s="104"/>
      <c r="C627" s="104"/>
      <c r="D627" s="104"/>
      <c r="E627" s="104"/>
      <c r="F627" s="104"/>
      <c r="G627" s="104"/>
      <c r="H627" s="100"/>
      <c r="I627" s="90" t="s">
        <v>716</v>
      </c>
      <c r="J627" s="125">
        <f>SUM(J609:J626)</f>
        <v>0</v>
      </c>
      <c r="K627" s="109"/>
      <c r="L627" s="126" t="s">
        <v>717</v>
      </c>
      <c r="M627" s="104"/>
      <c r="N627" s="104"/>
      <c r="O627" s="104"/>
      <c r="P627" s="104"/>
      <c r="Q627" s="104"/>
      <c r="R627" s="104"/>
      <c r="S627" s="100"/>
      <c r="T627" s="90" t="s">
        <v>716</v>
      </c>
      <c r="U627" s="125">
        <f>SUM(U609:U626)</f>
        <v>0</v>
      </c>
      <c r="V627" s="109"/>
      <c r="W627" s="126" t="s">
        <v>717</v>
      </c>
      <c r="X627" s="104"/>
      <c r="Y627" s="104"/>
      <c r="Z627" s="104"/>
      <c r="AA627" s="104"/>
      <c r="AB627" s="104"/>
      <c r="AC627" s="104"/>
      <c r="AD627" s="100"/>
      <c r="AE627" s="90" t="s">
        <v>716</v>
      </c>
      <c r="AF627" s="125">
        <f>SUM(AF609:AF626)</f>
        <v>0</v>
      </c>
      <c r="AG627" s="109"/>
    </row>
    <row r="628">
      <c r="A628" s="127"/>
      <c r="B628" s="104"/>
      <c r="C628" s="104"/>
      <c r="D628" s="104"/>
      <c r="E628" s="104"/>
      <c r="F628" s="104"/>
      <c r="G628" s="104"/>
      <c r="H628" s="100"/>
      <c r="I628" s="90" t="s">
        <v>718</v>
      </c>
      <c r="J628" s="128" t="str">
        <f>J627/E607</f>
        <v>#DIV/0!</v>
      </c>
      <c r="K628" s="129"/>
      <c r="L628" s="127"/>
      <c r="M628" s="104"/>
      <c r="N628" s="104"/>
      <c r="O628" s="104"/>
      <c r="P628" s="104"/>
      <c r="Q628" s="104"/>
      <c r="R628" s="104"/>
      <c r="S628" s="100"/>
      <c r="T628" s="90" t="s">
        <v>718</v>
      </c>
      <c r="U628" s="128" t="str">
        <f>U627/P607</f>
        <v>#DIV/0!</v>
      </c>
      <c r="V628" s="129"/>
      <c r="W628" s="127"/>
      <c r="X628" s="104"/>
      <c r="Y628" s="104"/>
      <c r="Z628" s="104"/>
      <c r="AA628" s="104"/>
      <c r="AB628" s="104"/>
      <c r="AC628" s="104"/>
      <c r="AD628" s="100"/>
      <c r="AE628" s="90" t="s">
        <v>718</v>
      </c>
      <c r="AF628" s="128" t="str">
        <f>AF627/AA607</f>
        <v>#DIV/0!</v>
      </c>
      <c r="AG628" s="129"/>
    </row>
    <row r="629">
      <c r="A629" s="127"/>
      <c r="B629" s="104"/>
      <c r="C629" s="104"/>
      <c r="D629" s="104"/>
      <c r="E629" s="104"/>
      <c r="F629" s="104"/>
      <c r="G629" s="104"/>
      <c r="H629" s="100"/>
      <c r="I629" s="90" t="s">
        <v>719</v>
      </c>
      <c r="J629" s="130">
        <v>0.05</v>
      </c>
      <c r="K629" s="129"/>
      <c r="L629" s="127"/>
      <c r="M629" s="104"/>
      <c r="N629" s="104"/>
      <c r="O629" s="104"/>
      <c r="P629" s="104"/>
      <c r="Q629" s="104"/>
      <c r="R629" s="104"/>
      <c r="S629" s="100"/>
      <c r="T629" s="90" t="s">
        <v>719</v>
      </c>
      <c r="U629" s="130">
        <v>0.05</v>
      </c>
      <c r="V629" s="129"/>
      <c r="W629" s="127"/>
      <c r="X629" s="104"/>
      <c r="Y629" s="104"/>
      <c r="Z629" s="104"/>
      <c r="AA629" s="104"/>
      <c r="AB629" s="104"/>
      <c r="AC629" s="104"/>
      <c r="AD629" s="100"/>
      <c r="AE629" s="90" t="s">
        <v>719</v>
      </c>
      <c r="AF629" s="130">
        <v>0.05</v>
      </c>
      <c r="AG629" s="129"/>
    </row>
    <row r="630">
      <c r="A630" s="127"/>
      <c r="B630" s="104"/>
      <c r="C630" s="104"/>
      <c r="D630" s="104"/>
      <c r="E630" s="104"/>
      <c r="F630" s="104"/>
      <c r="G630" s="104"/>
      <c r="H630" s="100"/>
      <c r="I630" s="90" t="s">
        <v>720</v>
      </c>
      <c r="J630" s="128" t="str">
        <f>J628+(J628*J629)</f>
        <v>#DIV/0!</v>
      </c>
      <c r="K630" s="129"/>
      <c r="L630" s="127"/>
      <c r="M630" s="104"/>
      <c r="N630" s="104"/>
      <c r="O630" s="104"/>
      <c r="P630" s="104"/>
      <c r="Q630" s="104"/>
      <c r="R630" s="104"/>
      <c r="S630" s="100"/>
      <c r="T630" s="90" t="s">
        <v>720</v>
      </c>
      <c r="U630" s="128" t="str">
        <f>U628+(U628*U629)</f>
        <v>#DIV/0!</v>
      </c>
      <c r="V630" s="129"/>
      <c r="W630" s="127"/>
      <c r="X630" s="104"/>
      <c r="Y630" s="104"/>
      <c r="Z630" s="104"/>
      <c r="AA630" s="104"/>
      <c r="AB630" s="104"/>
      <c r="AC630" s="104"/>
      <c r="AD630" s="100"/>
      <c r="AE630" s="90" t="s">
        <v>720</v>
      </c>
      <c r="AF630" s="128" t="str">
        <f>AF628+(AF628*AF629)</f>
        <v>#DIV/0!</v>
      </c>
      <c r="AG630" s="129"/>
    </row>
    <row r="631">
      <c r="A631" s="127"/>
      <c r="B631" s="104"/>
      <c r="C631" s="104"/>
      <c r="D631" s="104"/>
      <c r="E631" s="104"/>
      <c r="F631" s="104"/>
      <c r="G631" s="104"/>
      <c r="H631" s="100"/>
      <c r="I631" s="90"/>
      <c r="J631" s="128"/>
      <c r="K631" s="129"/>
      <c r="L631" s="127"/>
      <c r="M631" s="104"/>
      <c r="N631" s="104"/>
      <c r="O631" s="104"/>
      <c r="P631" s="104"/>
      <c r="Q631" s="104"/>
      <c r="R631" s="104"/>
      <c r="S631" s="100"/>
      <c r="T631" s="90"/>
      <c r="U631" s="128"/>
      <c r="V631" s="129"/>
      <c r="W631" s="127"/>
      <c r="X631" s="104"/>
      <c r="Y631" s="104"/>
      <c r="Z631" s="104"/>
      <c r="AA631" s="104"/>
      <c r="AB631" s="104"/>
      <c r="AC631" s="104"/>
      <c r="AD631" s="100"/>
      <c r="AE631" s="90"/>
      <c r="AF631" s="128"/>
      <c r="AG631" s="129"/>
    </row>
    <row r="632">
      <c r="A632" s="127"/>
      <c r="B632" s="104"/>
      <c r="C632" s="104"/>
      <c r="D632" s="104"/>
      <c r="E632" s="104"/>
      <c r="F632" s="104"/>
      <c r="G632" s="104"/>
      <c r="H632" s="100"/>
      <c r="I632" s="90"/>
      <c r="J632" s="128"/>
      <c r="K632" s="129"/>
      <c r="L632" s="127"/>
      <c r="M632" s="104"/>
      <c r="N632" s="104"/>
      <c r="O632" s="104"/>
      <c r="P632" s="104"/>
      <c r="Q632" s="104"/>
      <c r="R632" s="104"/>
      <c r="S632" s="100"/>
      <c r="T632" s="90"/>
      <c r="U632" s="128"/>
      <c r="V632" s="129"/>
      <c r="W632" s="127"/>
      <c r="X632" s="104"/>
      <c r="Y632" s="104"/>
      <c r="Z632" s="104"/>
      <c r="AA632" s="104"/>
      <c r="AB632" s="104"/>
      <c r="AC632" s="104"/>
      <c r="AD632" s="100"/>
      <c r="AE632" s="90"/>
      <c r="AF632" s="128"/>
      <c r="AG632" s="129"/>
    </row>
    <row r="633">
      <c r="A633" s="127"/>
      <c r="B633" s="104"/>
      <c r="C633" s="104"/>
      <c r="D633" s="104"/>
      <c r="E633" s="104"/>
      <c r="F633" s="104"/>
      <c r="G633" s="104"/>
      <c r="H633" s="100"/>
      <c r="I633" s="90"/>
      <c r="J633" s="128"/>
      <c r="K633" s="129"/>
      <c r="L633" s="127"/>
      <c r="M633" s="104"/>
      <c r="N633" s="104"/>
      <c r="O633" s="104"/>
      <c r="P633" s="104"/>
      <c r="Q633" s="104"/>
      <c r="R633" s="104"/>
      <c r="S633" s="100"/>
      <c r="T633" s="90"/>
      <c r="U633" s="128"/>
      <c r="V633" s="129"/>
      <c r="W633" s="127"/>
      <c r="X633" s="104"/>
      <c r="Y633" s="104"/>
      <c r="Z633" s="104"/>
      <c r="AA633" s="104"/>
      <c r="AB633" s="104"/>
      <c r="AC633" s="104"/>
      <c r="AD633" s="100"/>
      <c r="AE633" s="90"/>
      <c r="AF633" s="128"/>
      <c r="AG633" s="129"/>
    </row>
    <row r="634">
      <c r="A634" s="127"/>
      <c r="B634" s="104"/>
      <c r="C634" s="104"/>
      <c r="D634" s="104"/>
      <c r="E634" s="104"/>
      <c r="F634" s="104"/>
      <c r="G634" s="104"/>
      <c r="H634" s="100"/>
      <c r="I634" s="131"/>
      <c r="J634" s="3"/>
      <c r="K634" s="129"/>
      <c r="L634" s="127"/>
      <c r="M634" s="104"/>
      <c r="N634" s="104"/>
      <c r="O634" s="104"/>
      <c r="P634" s="104"/>
      <c r="Q634" s="104"/>
      <c r="R634" s="104"/>
      <c r="S634" s="100"/>
      <c r="T634" s="131"/>
      <c r="U634" s="3"/>
      <c r="V634" s="129"/>
      <c r="W634" s="127"/>
      <c r="X634" s="104"/>
      <c r="Y634" s="104"/>
      <c r="Z634" s="104"/>
      <c r="AA634" s="104"/>
      <c r="AB634" s="104"/>
      <c r="AC634" s="104"/>
      <c r="AD634" s="100"/>
      <c r="AE634" s="131"/>
      <c r="AF634" s="3"/>
      <c r="AG634" s="129"/>
    </row>
    <row r="635">
      <c r="A635" s="132"/>
      <c r="B635" s="2"/>
      <c r="C635" s="2"/>
      <c r="D635" s="2"/>
      <c r="E635" s="2"/>
      <c r="F635" s="2"/>
      <c r="G635" s="2"/>
      <c r="H635" s="3"/>
      <c r="I635" s="90"/>
      <c r="J635" s="133"/>
      <c r="K635" s="134"/>
      <c r="L635" s="132"/>
      <c r="M635" s="2"/>
      <c r="N635" s="2"/>
      <c r="O635" s="2"/>
      <c r="P635" s="2"/>
      <c r="Q635" s="2"/>
      <c r="R635" s="2"/>
      <c r="S635" s="3"/>
      <c r="T635" s="90"/>
      <c r="U635" s="133"/>
      <c r="V635" s="134"/>
      <c r="W635" s="132"/>
      <c r="X635" s="2"/>
      <c r="Y635" s="2"/>
      <c r="Z635" s="2"/>
      <c r="AA635" s="2"/>
      <c r="AB635" s="2"/>
      <c r="AC635" s="2"/>
      <c r="AD635" s="3"/>
      <c r="AE635" s="90"/>
      <c r="AF635" s="133"/>
      <c r="AG635" s="134"/>
    </row>
    <row r="636">
      <c r="A636" s="126" t="s">
        <v>721</v>
      </c>
      <c r="B636" s="104"/>
      <c r="C636" s="104"/>
      <c r="D636" s="104"/>
      <c r="E636" s="104"/>
      <c r="F636" s="104"/>
      <c r="G636" s="104"/>
      <c r="H636" s="100"/>
      <c r="I636" s="90"/>
      <c r="J636" s="125"/>
      <c r="K636" s="109"/>
      <c r="L636" s="126" t="s">
        <v>721</v>
      </c>
      <c r="M636" s="104"/>
      <c r="N636" s="104"/>
      <c r="O636" s="104"/>
      <c r="P636" s="104"/>
      <c r="Q636" s="104"/>
      <c r="R636" s="104"/>
      <c r="S636" s="100"/>
      <c r="T636" s="90"/>
      <c r="U636" s="125"/>
      <c r="V636" s="109"/>
      <c r="W636" s="126" t="s">
        <v>721</v>
      </c>
      <c r="X636" s="104"/>
      <c r="Y636" s="104"/>
      <c r="Z636" s="104"/>
      <c r="AA636" s="104"/>
      <c r="AB636" s="104"/>
      <c r="AC636" s="104"/>
      <c r="AD636" s="100"/>
      <c r="AE636" s="90"/>
      <c r="AF636" s="125"/>
      <c r="AG636" s="109"/>
    </row>
    <row r="637">
      <c r="A637" s="127"/>
      <c r="B637" s="104"/>
      <c r="C637" s="104"/>
      <c r="D637" s="104"/>
      <c r="E637" s="104"/>
      <c r="F637" s="104"/>
      <c r="G637" s="104"/>
      <c r="H637" s="100"/>
      <c r="I637" s="90"/>
      <c r="J637" s="128"/>
      <c r="K637" s="129"/>
      <c r="L637" s="127"/>
      <c r="M637" s="104"/>
      <c r="N637" s="104"/>
      <c r="O637" s="104"/>
      <c r="P637" s="104"/>
      <c r="Q637" s="104"/>
      <c r="R637" s="104"/>
      <c r="S637" s="100"/>
      <c r="T637" s="90"/>
      <c r="U637" s="128"/>
      <c r="V637" s="129"/>
      <c r="W637" s="127"/>
      <c r="X637" s="104"/>
      <c r="Y637" s="104"/>
      <c r="Z637" s="104"/>
      <c r="AA637" s="104"/>
      <c r="AB637" s="104"/>
      <c r="AC637" s="104"/>
      <c r="AD637" s="100"/>
      <c r="AE637" s="90"/>
      <c r="AF637" s="128"/>
      <c r="AG637" s="129"/>
    </row>
    <row r="638">
      <c r="A638" s="135"/>
      <c r="B638" s="104"/>
      <c r="C638" s="104"/>
      <c r="D638" s="104"/>
      <c r="E638" s="104"/>
      <c r="F638" s="104"/>
      <c r="G638" s="104"/>
      <c r="H638" s="100"/>
      <c r="I638" s="90"/>
      <c r="J638" s="136"/>
      <c r="K638" s="137"/>
      <c r="L638" s="135"/>
      <c r="M638" s="104"/>
      <c r="N638" s="104"/>
      <c r="O638" s="104"/>
      <c r="P638" s="104"/>
      <c r="Q638" s="104"/>
      <c r="R638" s="104"/>
      <c r="S638" s="100"/>
      <c r="T638" s="90"/>
      <c r="U638" s="136"/>
      <c r="V638" s="137"/>
      <c r="W638" s="135"/>
      <c r="X638" s="104"/>
      <c r="Y638" s="104"/>
      <c r="Z638" s="104"/>
      <c r="AA638" s="104"/>
      <c r="AB638" s="104"/>
      <c r="AC638" s="104"/>
      <c r="AD638" s="100"/>
      <c r="AE638" s="90"/>
      <c r="AF638" s="136"/>
      <c r="AG638" s="137"/>
    </row>
    <row r="639">
      <c r="A639" s="138"/>
      <c r="I639" s="90"/>
      <c r="J639" s="139"/>
      <c r="K639" s="140"/>
      <c r="L639" s="138"/>
      <c r="T639" s="90"/>
      <c r="U639" s="139"/>
      <c r="V639" s="140"/>
      <c r="W639" s="138"/>
      <c r="AE639" s="90"/>
      <c r="AF639" s="139"/>
      <c r="AG639" s="140"/>
    </row>
    <row r="640">
      <c r="A640" s="141" t="s">
        <v>722</v>
      </c>
      <c r="B640" s="2"/>
      <c r="C640" s="2"/>
      <c r="D640" s="2"/>
      <c r="E640" s="2"/>
      <c r="F640" s="2"/>
      <c r="G640" s="2"/>
      <c r="H640" s="3"/>
      <c r="I640" s="81"/>
      <c r="J640" s="142"/>
      <c r="K640" s="109"/>
      <c r="L640" s="141" t="s">
        <v>722</v>
      </c>
      <c r="M640" s="2"/>
      <c r="N640" s="2"/>
      <c r="O640" s="2"/>
      <c r="P640" s="2"/>
      <c r="Q640" s="2"/>
      <c r="R640" s="2"/>
      <c r="S640" s="3"/>
      <c r="T640" s="81"/>
      <c r="U640" s="142"/>
      <c r="V640" s="109"/>
      <c r="W640" s="141" t="s">
        <v>722</v>
      </c>
      <c r="X640" s="2"/>
      <c r="Y640" s="2"/>
      <c r="Z640" s="2"/>
      <c r="AA640" s="2"/>
      <c r="AB640" s="2"/>
      <c r="AC640" s="2"/>
      <c r="AD640" s="3"/>
      <c r="AE640" s="81"/>
      <c r="AF640" s="142"/>
      <c r="AG640" s="109"/>
    </row>
    <row r="641">
      <c r="A641" s="135"/>
      <c r="B641" s="104"/>
      <c r="C641" s="104"/>
      <c r="D641" s="104"/>
      <c r="E641" s="104"/>
      <c r="F641" s="104"/>
      <c r="G641" s="104"/>
      <c r="H641" s="100"/>
      <c r="I641" s="81"/>
      <c r="J641" s="143"/>
      <c r="K641" s="137"/>
      <c r="L641" s="135"/>
      <c r="M641" s="104"/>
      <c r="N641" s="104"/>
      <c r="O641" s="104"/>
      <c r="P641" s="104"/>
      <c r="Q641" s="104"/>
      <c r="R641" s="104"/>
      <c r="S641" s="100"/>
      <c r="T641" s="81"/>
      <c r="U641" s="143"/>
      <c r="V641" s="137"/>
      <c r="W641" s="135"/>
      <c r="X641" s="104"/>
      <c r="Y641" s="104"/>
      <c r="Z641" s="104"/>
      <c r="AA641" s="104"/>
      <c r="AB641" s="104"/>
      <c r="AC641" s="104"/>
      <c r="AD641" s="100"/>
      <c r="AE641" s="81"/>
      <c r="AF641" s="143"/>
      <c r="AG641" s="137"/>
    </row>
    <row r="642">
      <c r="A642" s="135"/>
      <c r="B642" s="104"/>
      <c r="C642" s="104"/>
      <c r="D642" s="104"/>
      <c r="E642" s="104"/>
      <c r="F642" s="104"/>
      <c r="G642" s="104"/>
      <c r="H642" s="100"/>
      <c r="I642" s="81"/>
      <c r="J642" s="143"/>
      <c r="K642" s="137"/>
      <c r="L642" s="135"/>
      <c r="M642" s="104"/>
      <c r="N642" s="104"/>
      <c r="O642" s="104"/>
      <c r="P642" s="104"/>
      <c r="Q642" s="104"/>
      <c r="R642" s="104"/>
      <c r="S642" s="100"/>
      <c r="T642" s="81"/>
      <c r="U642" s="143"/>
      <c r="V642" s="137"/>
      <c r="W642" s="135"/>
      <c r="X642" s="104"/>
      <c r="Y642" s="104"/>
      <c r="Z642" s="104"/>
      <c r="AA642" s="104"/>
      <c r="AB642" s="104"/>
      <c r="AC642" s="104"/>
      <c r="AD642" s="100"/>
      <c r="AE642" s="81"/>
      <c r="AF642" s="143"/>
      <c r="AG642" s="137"/>
    </row>
    <row r="643">
      <c r="A643" s="135"/>
      <c r="B643" s="104"/>
      <c r="C643" s="104"/>
      <c r="D643" s="104"/>
      <c r="E643" s="104"/>
      <c r="F643" s="104"/>
      <c r="G643" s="104"/>
      <c r="H643" s="100"/>
      <c r="I643" s="81"/>
      <c r="J643" s="143"/>
      <c r="K643" s="137"/>
      <c r="L643" s="135"/>
      <c r="M643" s="104"/>
      <c r="N643" s="104"/>
      <c r="O643" s="104"/>
      <c r="P643" s="104"/>
      <c r="Q643" s="104"/>
      <c r="R643" s="104"/>
      <c r="S643" s="100"/>
      <c r="T643" s="81"/>
      <c r="U643" s="143"/>
      <c r="V643" s="137"/>
      <c r="W643" s="135"/>
      <c r="X643" s="104"/>
      <c r="Y643" s="104"/>
      <c r="Z643" s="104"/>
      <c r="AA643" s="104"/>
      <c r="AB643" s="104"/>
      <c r="AC643" s="104"/>
      <c r="AD643" s="100"/>
      <c r="AE643" s="81"/>
      <c r="AF643" s="143"/>
      <c r="AG643" s="137"/>
    </row>
    <row r="644">
      <c r="A644" s="135"/>
      <c r="B644" s="104"/>
      <c r="C644" s="104"/>
      <c r="D644" s="104"/>
      <c r="E644" s="104"/>
      <c r="F644" s="104"/>
      <c r="G644" s="104"/>
      <c r="H644" s="100"/>
      <c r="I644" s="81"/>
      <c r="J644" s="143"/>
      <c r="K644" s="137"/>
      <c r="L644" s="135"/>
      <c r="M644" s="104"/>
      <c r="N644" s="104"/>
      <c r="O644" s="104"/>
      <c r="P644" s="104"/>
      <c r="Q644" s="104"/>
      <c r="R644" s="104"/>
      <c r="S644" s="100"/>
      <c r="T644" s="81"/>
      <c r="U644" s="143"/>
      <c r="V644" s="137"/>
      <c r="W644" s="135"/>
      <c r="X644" s="104"/>
      <c r="Y644" s="104"/>
      <c r="Z644" s="104"/>
      <c r="AA644" s="104"/>
      <c r="AB644" s="104"/>
      <c r="AC644" s="104"/>
      <c r="AD644" s="100"/>
      <c r="AE644" s="81"/>
      <c r="AF644" s="143"/>
      <c r="AG644" s="137"/>
    </row>
    <row r="645">
      <c r="A645" s="135"/>
      <c r="B645" s="104"/>
      <c r="C645" s="104"/>
      <c r="D645" s="104"/>
      <c r="E645" s="104"/>
      <c r="F645" s="104"/>
      <c r="G645" s="104"/>
      <c r="H645" s="100"/>
      <c r="I645" s="81"/>
      <c r="J645" s="143"/>
      <c r="K645" s="137"/>
      <c r="L645" s="135"/>
      <c r="M645" s="104"/>
      <c r="N645" s="104"/>
      <c r="O645" s="104"/>
      <c r="P645" s="104"/>
      <c r="Q645" s="104"/>
      <c r="R645" s="104"/>
      <c r="S645" s="100"/>
      <c r="T645" s="81"/>
      <c r="U645" s="143"/>
      <c r="V645" s="137"/>
      <c r="W645" s="135"/>
      <c r="X645" s="104"/>
      <c r="Y645" s="104"/>
      <c r="Z645" s="104"/>
      <c r="AA645" s="104"/>
      <c r="AB645" s="104"/>
      <c r="AC645" s="104"/>
      <c r="AD645" s="100"/>
      <c r="AE645" s="81"/>
      <c r="AF645" s="143"/>
      <c r="AG645" s="137"/>
    </row>
    <row r="646">
      <c r="A646" s="146"/>
      <c r="B646" s="146"/>
      <c r="C646" s="146"/>
      <c r="D646" s="146"/>
      <c r="E646" s="146"/>
      <c r="F646" s="146"/>
      <c r="G646" s="146"/>
      <c r="H646" s="146"/>
      <c r="I646" s="81"/>
      <c r="J646" s="143"/>
      <c r="K646" s="137"/>
      <c r="L646" s="146"/>
      <c r="M646" s="146"/>
      <c r="N646" s="146"/>
      <c r="O646" s="146"/>
      <c r="P646" s="146"/>
      <c r="Q646" s="146"/>
      <c r="R646" s="146"/>
      <c r="S646" s="146"/>
      <c r="T646" s="81"/>
      <c r="U646" s="143"/>
      <c r="V646" s="137"/>
      <c r="W646" s="146"/>
      <c r="X646" s="146"/>
      <c r="Y646" s="146"/>
      <c r="Z646" s="146"/>
      <c r="AA646" s="146"/>
      <c r="AB646" s="146"/>
      <c r="AC646" s="146"/>
      <c r="AD646" s="146"/>
      <c r="AE646" s="81"/>
      <c r="AF646" s="143"/>
      <c r="AG646" s="137"/>
    </row>
    <row r="647">
      <c r="A647" s="146"/>
      <c r="B647" s="146"/>
      <c r="C647" s="146"/>
      <c r="D647" s="146"/>
      <c r="E647" s="146"/>
      <c r="F647" s="146"/>
      <c r="G647" s="146"/>
      <c r="H647" s="146"/>
      <c r="I647" s="81"/>
      <c r="J647" s="143"/>
      <c r="K647" s="137"/>
      <c r="L647" s="146"/>
      <c r="M647" s="146"/>
      <c r="N647" s="146"/>
      <c r="O647" s="146"/>
      <c r="P647" s="146"/>
      <c r="Q647" s="146"/>
      <c r="R647" s="146"/>
      <c r="S647" s="146"/>
      <c r="T647" s="81"/>
      <c r="U647" s="143"/>
      <c r="V647" s="137"/>
      <c r="W647" s="146"/>
      <c r="X647" s="146"/>
      <c r="Y647" s="146"/>
      <c r="Z647" s="146"/>
      <c r="AA647" s="146"/>
      <c r="AB647" s="146"/>
      <c r="AC647" s="146"/>
      <c r="AD647" s="146"/>
      <c r="AE647" s="81"/>
      <c r="AF647" s="143"/>
      <c r="AG647" s="137"/>
    </row>
    <row r="648">
      <c r="I648" s="87"/>
      <c r="J648" s="88"/>
      <c r="K648" s="89"/>
      <c r="T648" s="90"/>
      <c r="U648" s="88"/>
      <c r="V648" s="89"/>
      <c r="AE648" s="90"/>
      <c r="AF648" s="88"/>
      <c r="AG648" s="89"/>
    </row>
    <row r="649">
      <c r="A649" s="97" t="s">
        <v>701</v>
      </c>
      <c r="B649" s="92"/>
      <c r="C649" s="2"/>
      <c r="D649" s="2"/>
      <c r="E649" s="3"/>
      <c r="F649" s="93" t="s">
        <v>702</v>
      </c>
      <c r="G649" s="98" t="str">
        <f>$G$4</f>
        <v/>
      </c>
      <c r="H649" s="3"/>
      <c r="I649" s="87"/>
      <c r="J649" s="95"/>
      <c r="K649" s="96"/>
      <c r="L649" s="97" t="s">
        <v>701</v>
      </c>
      <c r="M649" s="92"/>
      <c r="N649" s="2"/>
      <c r="O649" s="2"/>
      <c r="P649" s="3"/>
      <c r="Q649" s="93" t="s">
        <v>702</v>
      </c>
      <c r="R649" s="98" t="str">
        <f>$G$4</f>
        <v/>
      </c>
      <c r="S649" s="3"/>
      <c r="T649" s="87"/>
      <c r="U649" s="95"/>
      <c r="V649" s="96"/>
      <c r="W649" s="97" t="s">
        <v>701</v>
      </c>
      <c r="X649" s="92"/>
      <c r="Y649" s="2"/>
      <c r="Z649" s="2"/>
      <c r="AA649" s="3"/>
      <c r="AB649" s="93" t="s">
        <v>702</v>
      </c>
      <c r="AC649" s="98" t="str">
        <f>$G$4</f>
        <v/>
      </c>
      <c r="AD649" s="3"/>
      <c r="AE649" s="87"/>
      <c r="AF649" s="95"/>
      <c r="AG649" s="96"/>
    </row>
    <row r="650">
      <c r="A650" s="91" t="s">
        <v>703</v>
      </c>
      <c r="B650" s="99">
        <v>15.0</v>
      </c>
      <c r="C650" s="100"/>
      <c r="D650" s="101" t="s">
        <v>705</v>
      </c>
      <c r="E650" s="102"/>
      <c r="F650" s="103"/>
      <c r="G650" s="104"/>
      <c r="H650" s="100"/>
      <c r="I650" s="95"/>
      <c r="J650" s="95"/>
      <c r="K650" s="96"/>
      <c r="L650" s="91" t="s">
        <v>703</v>
      </c>
      <c r="M650" s="99"/>
      <c r="N650" s="100"/>
      <c r="O650" s="101" t="s">
        <v>705</v>
      </c>
      <c r="P650" s="102"/>
      <c r="Q650" s="103"/>
      <c r="R650" s="104"/>
      <c r="S650" s="100"/>
      <c r="T650" s="95"/>
      <c r="U650" s="95"/>
      <c r="V650" s="96"/>
      <c r="W650" s="91" t="s">
        <v>703</v>
      </c>
      <c r="X650" s="99"/>
      <c r="Y650" s="100"/>
      <c r="Z650" s="101" t="s">
        <v>705</v>
      </c>
      <c r="AA650" s="102"/>
      <c r="AB650" s="103"/>
      <c r="AC650" s="104"/>
      <c r="AD650" s="100"/>
      <c r="AE650" s="95"/>
      <c r="AF650" s="95"/>
      <c r="AG650" s="96"/>
    </row>
    <row r="651">
      <c r="A651" s="105" t="s">
        <v>707</v>
      </c>
      <c r="B651" s="106" t="s">
        <v>708</v>
      </c>
      <c r="C651" s="100"/>
      <c r="D651" s="107" t="s">
        <v>709</v>
      </c>
      <c r="E651" s="107" t="s">
        <v>710</v>
      </c>
      <c r="F651" s="108" t="s">
        <v>711</v>
      </c>
      <c r="G651" s="104"/>
      <c r="H651" s="100"/>
      <c r="I651" s="95" t="s">
        <v>712</v>
      </c>
      <c r="J651" s="95" t="s">
        <v>713</v>
      </c>
      <c r="K651" s="109"/>
      <c r="L651" s="105" t="s">
        <v>707</v>
      </c>
      <c r="M651" s="106" t="s">
        <v>708</v>
      </c>
      <c r="N651" s="100"/>
      <c r="O651" s="107" t="s">
        <v>709</v>
      </c>
      <c r="P651" s="107" t="s">
        <v>710</v>
      </c>
      <c r="Q651" s="108" t="s">
        <v>711</v>
      </c>
      <c r="R651" s="104"/>
      <c r="S651" s="100"/>
      <c r="T651" s="95" t="s">
        <v>712</v>
      </c>
      <c r="U651" s="95" t="s">
        <v>713</v>
      </c>
      <c r="V651" s="109"/>
      <c r="W651" s="105" t="s">
        <v>707</v>
      </c>
      <c r="X651" s="106" t="s">
        <v>708</v>
      </c>
      <c r="Y651" s="100"/>
      <c r="Z651" s="107" t="s">
        <v>709</v>
      </c>
      <c r="AA651" s="107" t="s">
        <v>710</v>
      </c>
      <c r="AB651" s="108" t="s">
        <v>711</v>
      </c>
      <c r="AC651" s="104"/>
      <c r="AD651" s="100"/>
      <c r="AE651" s="95" t="s">
        <v>712</v>
      </c>
      <c r="AF651" s="95" t="s">
        <v>713</v>
      </c>
      <c r="AG651" s="109"/>
    </row>
    <row r="652">
      <c r="A652" s="110">
        <f>VLOOKUP(B652,Base!$A$3:$F$994, 6, false)</f>
        <v>0</v>
      </c>
      <c r="B652" s="111" t="s">
        <v>6</v>
      </c>
      <c r="C652" s="3"/>
      <c r="D652" s="112"/>
      <c r="E652" s="110" t="str">
        <f>VLOOKUP(B652,Base!$A$3:$F$994, 2, false)</f>
        <v>.</v>
      </c>
      <c r="F652" s="92"/>
      <c r="G652" s="2"/>
      <c r="H652" s="3"/>
      <c r="I652" s="113">
        <f>VLOOKUP(B652,Base!$A$3:$F$994, 5, false)</f>
        <v>0</v>
      </c>
      <c r="J652" s="114">
        <f t="shared" ref="J652:J669" si="46">I652*D652</f>
        <v>0</v>
      </c>
      <c r="K652" s="115"/>
      <c r="L652" s="110">
        <f>VLOOKUP(M652,Base!$A$3:$F$994, 6, false)</f>
        <v>0</v>
      </c>
      <c r="M652" s="111" t="s">
        <v>6</v>
      </c>
      <c r="N652" s="3"/>
      <c r="O652" s="112"/>
      <c r="P652" s="110" t="str">
        <f>VLOOKUP(M652,Base!$A$3:$F$994, 2, false)</f>
        <v>.</v>
      </c>
      <c r="Q652" s="92"/>
      <c r="R652" s="2"/>
      <c r="S652" s="3"/>
      <c r="T652" s="113">
        <f>VLOOKUP(M652,Base!$A$3:$F$994, 5, false)</f>
        <v>0</v>
      </c>
      <c r="U652" s="114">
        <f t="shared" ref="U652:U669" si="47">T652*O652</f>
        <v>0</v>
      </c>
      <c r="V652" s="115"/>
      <c r="W652" s="110">
        <f>VLOOKUP(X652,Base!$A$3:$F$994, 6, false)</f>
        <v>0</v>
      </c>
      <c r="X652" s="111" t="s">
        <v>6</v>
      </c>
      <c r="Y652" s="3"/>
      <c r="Z652" s="112"/>
      <c r="AA652" s="110" t="str">
        <f>VLOOKUP(X652,Base!$A$3:$F$994, 2, false)</f>
        <v>.</v>
      </c>
      <c r="AB652" s="92"/>
      <c r="AC652" s="2"/>
      <c r="AD652" s="3"/>
      <c r="AE652" s="113">
        <f>VLOOKUP(X652,Base!$A$3:$F$994, 5, false)</f>
        <v>0</v>
      </c>
      <c r="AF652" s="114">
        <f t="shared" ref="AF652:AF669" si="48">AE652*Z652</f>
        <v>0</v>
      </c>
      <c r="AG652" s="115"/>
    </row>
    <row r="653">
      <c r="A653" s="110">
        <f>VLOOKUP(B653,Base!$A$3:$F$994, 6, false)</f>
        <v>0</v>
      </c>
      <c r="B653" s="111" t="s">
        <v>6</v>
      </c>
      <c r="C653" s="3"/>
      <c r="D653" s="112"/>
      <c r="E653" s="110" t="str">
        <f>VLOOKUP(B653,Base!$A$3:$F$994, 2, false)</f>
        <v>.</v>
      </c>
      <c r="F653" s="116"/>
      <c r="G653" s="2"/>
      <c r="H653" s="3"/>
      <c r="I653" s="113">
        <f>VLOOKUP(B653,Base!$A$3:$F$994, 5, false)</f>
        <v>0</v>
      </c>
      <c r="J653" s="114">
        <f t="shared" si="46"/>
        <v>0</v>
      </c>
      <c r="K653" s="115"/>
      <c r="L653" s="110">
        <f>VLOOKUP(M653,Base!$A$3:$F$994, 6, false)</f>
        <v>0</v>
      </c>
      <c r="M653" s="111" t="s">
        <v>6</v>
      </c>
      <c r="N653" s="3"/>
      <c r="O653" s="112"/>
      <c r="P653" s="110" t="str">
        <f>VLOOKUP(M653,Base!$A$3:$F$994, 2, false)</f>
        <v>.</v>
      </c>
      <c r="Q653" s="116"/>
      <c r="R653" s="2"/>
      <c r="S653" s="3"/>
      <c r="T653" s="113">
        <f>VLOOKUP(M653,Base!$A$3:$F$994, 5, false)</f>
        <v>0</v>
      </c>
      <c r="U653" s="114">
        <f t="shared" si="47"/>
        <v>0</v>
      </c>
      <c r="V653" s="115"/>
      <c r="W653" s="110">
        <f>VLOOKUP(X653,Base!$A$3:$F$994, 6, false)</f>
        <v>0</v>
      </c>
      <c r="X653" s="111" t="s">
        <v>6</v>
      </c>
      <c r="Y653" s="3"/>
      <c r="Z653" s="112"/>
      <c r="AA653" s="110" t="str">
        <f>VLOOKUP(X653,Base!$A$3:$F$994, 2, false)</f>
        <v>.</v>
      </c>
      <c r="AB653" s="116"/>
      <c r="AC653" s="2"/>
      <c r="AD653" s="3"/>
      <c r="AE653" s="113">
        <f>VLOOKUP(X653,Base!$A$3:$F$994, 5, false)</f>
        <v>0</v>
      </c>
      <c r="AF653" s="114">
        <f t="shared" si="48"/>
        <v>0</v>
      </c>
      <c r="AG653" s="115"/>
    </row>
    <row r="654">
      <c r="A654" s="110">
        <f>VLOOKUP(B654,Base!$A$3:$F$994, 6, false)</f>
        <v>0</v>
      </c>
      <c r="B654" s="111" t="s">
        <v>6</v>
      </c>
      <c r="C654" s="3"/>
      <c r="D654" s="112"/>
      <c r="E654" s="110" t="str">
        <f>VLOOKUP(B654,Base!$A$3:$F$994, 2, false)</f>
        <v>.</v>
      </c>
      <c r="F654" s="116"/>
      <c r="G654" s="2"/>
      <c r="H654" s="3"/>
      <c r="I654" s="113">
        <f>VLOOKUP(B654,Base!$A$3:$F$994, 5, false)</f>
        <v>0</v>
      </c>
      <c r="J654" s="114">
        <f t="shared" si="46"/>
        <v>0</v>
      </c>
      <c r="K654" s="115"/>
      <c r="L654" s="110">
        <f>VLOOKUP(M654,Base!$A$3:$F$994, 6, false)</f>
        <v>0</v>
      </c>
      <c r="M654" s="111" t="s">
        <v>6</v>
      </c>
      <c r="N654" s="3"/>
      <c r="O654" s="112"/>
      <c r="P654" s="110" t="str">
        <f>VLOOKUP(M654,Base!$A$3:$F$994, 2, false)</f>
        <v>.</v>
      </c>
      <c r="Q654" s="116"/>
      <c r="R654" s="2"/>
      <c r="S654" s="3"/>
      <c r="T654" s="113">
        <f>VLOOKUP(M654,Base!$A$3:$F$994, 5, false)</f>
        <v>0</v>
      </c>
      <c r="U654" s="114">
        <f t="shared" si="47"/>
        <v>0</v>
      </c>
      <c r="V654" s="115"/>
      <c r="W654" s="110">
        <f>VLOOKUP(X654,Base!$A$3:$F$994, 6, false)</f>
        <v>0</v>
      </c>
      <c r="X654" s="111" t="s">
        <v>6</v>
      </c>
      <c r="Y654" s="3"/>
      <c r="Z654" s="112"/>
      <c r="AA654" s="110" t="str">
        <f>VLOOKUP(X654,Base!$A$3:$F$994, 2, false)</f>
        <v>.</v>
      </c>
      <c r="AB654" s="116"/>
      <c r="AC654" s="2"/>
      <c r="AD654" s="3"/>
      <c r="AE654" s="113">
        <f>VLOOKUP(X654,Base!$A$3:$F$994, 5, false)</f>
        <v>0</v>
      </c>
      <c r="AF654" s="114">
        <f t="shared" si="48"/>
        <v>0</v>
      </c>
      <c r="AG654" s="115"/>
    </row>
    <row r="655">
      <c r="A655" s="110">
        <f>VLOOKUP(B655,Base!$A$3:$F$994, 6, false)</f>
        <v>0</v>
      </c>
      <c r="B655" s="111" t="s">
        <v>6</v>
      </c>
      <c r="C655" s="3"/>
      <c r="D655" s="112"/>
      <c r="E655" s="110" t="str">
        <f>VLOOKUP(B655,Base!$A$3:$F$994, 2, false)</f>
        <v>.</v>
      </c>
      <c r="F655" s="116"/>
      <c r="G655" s="2"/>
      <c r="H655" s="3"/>
      <c r="I655" s="113">
        <f>VLOOKUP(B655,Base!$A$3:$F$994, 5, false)</f>
        <v>0</v>
      </c>
      <c r="J655" s="114">
        <f t="shared" si="46"/>
        <v>0</v>
      </c>
      <c r="K655" s="115"/>
      <c r="L655" s="110">
        <f>VLOOKUP(M655,Base!$A$3:$F$994, 6, false)</f>
        <v>0</v>
      </c>
      <c r="M655" s="111" t="s">
        <v>6</v>
      </c>
      <c r="N655" s="3"/>
      <c r="O655" s="112"/>
      <c r="P655" s="110" t="str">
        <f>VLOOKUP(M655,Base!$A$3:$F$994, 2, false)</f>
        <v>.</v>
      </c>
      <c r="Q655" s="116"/>
      <c r="R655" s="2"/>
      <c r="S655" s="3"/>
      <c r="T655" s="113">
        <f>VLOOKUP(M655,Base!$A$3:$F$994, 5, false)</f>
        <v>0</v>
      </c>
      <c r="U655" s="114">
        <f t="shared" si="47"/>
        <v>0</v>
      </c>
      <c r="V655" s="115"/>
      <c r="W655" s="110">
        <f>VLOOKUP(X655,Base!$A$3:$F$994, 6, false)</f>
        <v>0</v>
      </c>
      <c r="X655" s="111" t="s">
        <v>6</v>
      </c>
      <c r="Y655" s="3"/>
      <c r="Z655" s="112"/>
      <c r="AA655" s="110" t="str">
        <f>VLOOKUP(X655,Base!$A$3:$F$994, 2, false)</f>
        <v>.</v>
      </c>
      <c r="AB655" s="116"/>
      <c r="AC655" s="2"/>
      <c r="AD655" s="3"/>
      <c r="AE655" s="113">
        <f>VLOOKUP(X655,Base!$A$3:$F$994, 5, false)</f>
        <v>0</v>
      </c>
      <c r="AF655" s="114">
        <f t="shared" si="48"/>
        <v>0</v>
      </c>
      <c r="AG655" s="115"/>
    </row>
    <row r="656">
      <c r="A656" s="110">
        <f>VLOOKUP(B656,Base!$A$3:$F$994, 6, false)</f>
        <v>0</v>
      </c>
      <c r="B656" s="111" t="s">
        <v>6</v>
      </c>
      <c r="C656" s="3"/>
      <c r="D656" s="112"/>
      <c r="E656" s="110" t="str">
        <f>VLOOKUP(B656,Base!$A$3:$F$994, 2, false)</f>
        <v>.</v>
      </c>
      <c r="F656" s="92"/>
      <c r="G656" s="2"/>
      <c r="H656" s="3"/>
      <c r="I656" s="113">
        <f>VLOOKUP(B656,Base!$A$3:$F$994, 5, false)</f>
        <v>0</v>
      </c>
      <c r="J656" s="114">
        <f t="shared" si="46"/>
        <v>0</v>
      </c>
      <c r="K656" s="115"/>
      <c r="L656" s="110">
        <f>VLOOKUP(M656,Base!$A$3:$F$994, 6, false)</f>
        <v>0</v>
      </c>
      <c r="M656" s="111" t="s">
        <v>6</v>
      </c>
      <c r="N656" s="3"/>
      <c r="O656" s="112"/>
      <c r="P656" s="110" t="str">
        <f>VLOOKUP(M656,Base!$A$3:$F$994, 2, false)</f>
        <v>.</v>
      </c>
      <c r="Q656" s="92"/>
      <c r="R656" s="2"/>
      <c r="S656" s="3"/>
      <c r="T656" s="113">
        <f>VLOOKUP(M656,Base!$A$3:$F$994, 5, false)</f>
        <v>0</v>
      </c>
      <c r="U656" s="114">
        <f t="shared" si="47"/>
        <v>0</v>
      </c>
      <c r="V656" s="115"/>
      <c r="W656" s="110">
        <f>VLOOKUP(X656,Base!$A$3:$F$994, 6, false)</f>
        <v>0</v>
      </c>
      <c r="X656" s="111" t="s">
        <v>6</v>
      </c>
      <c r="Y656" s="3"/>
      <c r="Z656" s="112"/>
      <c r="AA656" s="110" t="str">
        <f>VLOOKUP(X656,Base!$A$3:$F$994, 2, false)</f>
        <v>.</v>
      </c>
      <c r="AB656" s="92"/>
      <c r="AC656" s="2"/>
      <c r="AD656" s="3"/>
      <c r="AE656" s="113">
        <f>VLOOKUP(X656,Base!$A$3:$F$994, 5, false)</f>
        <v>0</v>
      </c>
      <c r="AF656" s="114">
        <f t="shared" si="48"/>
        <v>0</v>
      </c>
      <c r="AG656" s="115"/>
    </row>
    <row r="657">
      <c r="A657" s="110">
        <f>VLOOKUP(B657,Base!$A$3:$F$994, 6, false)</f>
        <v>0</v>
      </c>
      <c r="B657" s="111" t="s">
        <v>6</v>
      </c>
      <c r="C657" s="3"/>
      <c r="D657" s="112"/>
      <c r="E657" s="110" t="str">
        <f>VLOOKUP(B657,Base!$A$3:$F$994, 2, false)</f>
        <v>.</v>
      </c>
      <c r="F657" s="92"/>
      <c r="G657" s="2"/>
      <c r="H657" s="3"/>
      <c r="I657" s="113">
        <f>VLOOKUP(B657,Base!$A$3:$F$994, 5, false)</f>
        <v>0</v>
      </c>
      <c r="J657" s="114">
        <f t="shared" si="46"/>
        <v>0</v>
      </c>
      <c r="K657" s="115"/>
      <c r="L657" s="110">
        <f>VLOOKUP(M657,Base!$A$3:$F$994, 6, false)</f>
        <v>0</v>
      </c>
      <c r="M657" s="111" t="s">
        <v>6</v>
      </c>
      <c r="N657" s="3"/>
      <c r="O657" s="112"/>
      <c r="P657" s="110" t="str">
        <f>VLOOKUP(M657,Base!$A$3:$F$994, 2, false)</f>
        <v>.</v>
      </c>
      <c r="Q657" s="92"/>
      <c r="R657" s="2"/>
      <c r="S657" s="3"/>
      <c r="T657" s="113">
        <f>VLOOKUP(M657,Base!$A$3:$F$994, 5, false)</f>
        <v>0</v>
      </c>
      <c r="U657" s="114">
        <f t="shared" si="47"/>
        <v>0</v>
      </c>
      <c r="V657" s="115"/>
      <c r="W657" s="110">
        <f>VLOOKUP(X657,Base!$A$3:$F$994, 6, false)</f>
        <v>0</v>
      </c>
      <c r="X657" s="111" t="s">
        <v>6</v>
      </c>
      <c r="Y657" s="3"/>
      <c r="Z657" s="112"/>
      <c r="AA657" s="110" t="str">
        <f>VLOOKUP(X657,Base!$A$3:$F$994, 2, false)</f>
        <v>.</v>
      </c>
      <c r="AB657" s="92"/>
      <c r="AC657" s="2"/>
      <c r="AD657" s="3"/>
      <c r="AE657" s="113">
        <f>VLOOKUP(X657,Base!$A$3:$F$994, 5, false)</f>
        <v>0</v>
      </c>
      <c r="AF657" s="114">
        <f t="shared" si="48"/>
        <v>0</v>
      </c>
      <c r="AG657" s="115"/>
    </row>
    <row r="658">
      <c r="A658" s="110">
        <f>VLOOKUP(B658,Base!$A$3:$F$994, 6, false)</f>
        <v>0</v>
      </c>
      <c r="B658" s="111" t="s">
        <v>6</v>
      </c>
      <c r="C658" s="3"/>
      <c r="D658" s="112"/>
      <c r="E658" s="110" t="str">
        <f>VLOOKUP(B658,Base!$A$3:$F$994, 2, false)</f>
        <v>.</v>
      </c>
      <c r="F658" s="116"/>
      <c r="G658" s="2"/>
      <c r="H658" s="3"/>
      <c r="I658" s="113">
        <f>VLOOKUP(B658,Base!$A$3:$F$994, 5, false)</f>
        <v>0</v>
      </c>
      <c r="J658" s="114">
        <f t="shared" si="46"/>
        <v>0</v>
      </c>
      <c r="K658" s="115"/>
      <c r="L658" s="110">
        <f>VLOOKUP(M658,Base!$A$3:$F$994, 6, false)</f>
        <v>0</v>
      </c>
      <c r="M658" s="111" t="s">
        <v>6</v>
      </c>
      <c r="N658" s="3"/>
      <c r="O658" s="112"/>
      <c r="P658" s="110" t="str">
        <f>VLOOKUP(M658,Base!$A$3:$F$994, 2, false)</f>
        <v>.</v>
      </c>
      <c r="Q658" s="116"/>
      <c r="R658" s="2"/>
      <c r="S658" s="3"/>
      <c r="T658" s="113">
        <f>VLOOKUP(M658,Base!$A$3:$F$994, 5, false)</f>
        <v>0</v>
      </c>
      <c r="U658" s="114">
        <f t="shared" si="47"/>
        <v>0</v>
      </c>
      <c r="V658" s="115"/>
      <c r="W658" s="110">
        <f>VLOOKUP(X658,Base!$A$3:$F$994, 6, false)</f>
        <v>0</v>
      </c>
      <c r="X658" s="111" t="s">
        <v>6</v>
      </c>
      <c r="Y658" s="3"/>
      <c r="Z658" s="112"/>
      <c r="AA658" s="110" t="str">
        <f>VLOOKUP(X658,Base!$A$3:$F$994, 2, false)</f>
        <v>.</v>
      </c>
      <c r="AB658" s="116"/>
      <c r="AC658" s="2"/>
      <c r="AD658" s="3"/>
      <c r="AE658" s="113">
        <f>VLOOKUP(X658,Base!$A$3:$F$994, 5, false)</f>
        <v>0</v>
      </c>
      <c r="AF658" s="114">
        <f t="shared" si="48"/>
        <v>0</v>
      </c>
      <c r="AG658" s="115"/>
    </row>
    <row r="659">
      <c r="A659" s="110">
        <f>VLOOKUP(B659,Base!$A$3:$F$994, 6, false)</f>
        <v>0</v>
      </c>
      <c r="B659" s="111" t="s">
        <v>6</v>
      </c>
      <c r="C659" s="3"/>
      <c r="D659" s="112"/>
      <c r="E659" s="110" t="str">
        <f>VLOOKUP(B659,Base!$A$3:$F$994, 2, false)</f>
        <v>.</v>
      </c>
      <c r="F659" s="117"/>
      <c r="G659" s="2"/>
      <c r="H659" s="3"/>
      <c r="I659" s="113">
        <f>VLOOKUP(B659,Base!$A$3:$F$994, 5, false)</f>
        <v>0</v>
      </c>
      <c r="J659" s="114">
        <f t="shared" si="46"/>
        <v>0</v>
      </c>
      <c r="K659" s="115"/>
      <c r="L659" s="110">
        <f>VLOOKUP(M659,Base!$A$3:$F$994, 6, false)</f>
        <v>0</v>
      </c>
      <c r="M659" s="111" t="s">
        <v>6</v>
      </c>
      <c r="N659" s="3"/>
      <c r="O659" s="112"/>
      <c r="P659" s="110" t="str">
        <f>VLOOKUP(M659,Base!$A$3:$F$994, 2, false)</f>
        <v>.</v>
      </c>
      <c r="Q659" s="117"/>
      <c r="R659" s="2"/>
      <c r="S659" s="3"/>
      <c r="T659" s="113">
        <f>VLOOKUP(M659,Base!$A$3:$F$994, 5, false)</f>
        <v>0</v>
      </c>
      <c r="U659" s="114">
        <f t="shared" si="47"/>
        <v>0</v>
      </c>
      <c r="V659" s="115"/>
      <c r="W659" s="110">
        <f>VLOOKUP(X659,Base!$A$3:$F$994, 6, false)</f>
        <v>0</v>
      </c>
      <c r="X659" s="111" t="s">
        <v>6</v>
      </c>
      <c r="Y659" s="3"/>
      <c r="Z659" s="112"/>
      <c r="AA659" s="110" t="str">
        <f>VLOOKUP(X659,Base!$A$3:$F$994, 2, false)</f>
        <v>.</v>
      </c>
      <c r="AB659" s="117"/>
      <c r="AC659" s="2"/>
      <c r="AD659" s="3"/>
      <c r="AE659" s="113">
        <f>VLOOKUP(X659,Base!$A$3:$F$994, 5, false)</f>
        <v>0</v>
      </c>
      <c r="AF659" s="114">
        <f t="shared" si="48"/>
        <v>0</v>
      </c>
      <c r="AG659" s="115"/>
    </row>
    <row r="660">
      <c r="A660" s="110">
        <f>VLOOKUP(B660,Base!$A$3:$F$994, 6, false)</f>
        <v>0</v>
      </c>
      <c r="B660" s="111" t="s">
        <v>6</v>
      </c>
      <c r="C660" s="3"/>
      <c r="D660" s="118"/>
      <c r="E660" s="110" t="str">
        <f>VLOOKUP(B660,Base!$A$3:$F$994, 2, false)</f>
        <v>.</v>
      </c>
      <c r="F660" s="117"/>
      <c r="G660" s="2"/>
      <c r="H660" s="3"/>
      <c r="I660" s="113">
        <f>VLOOKUP(B660,Base!$A$3:$F$994, 5, false)</f>
        <v>0</v>
      </c>
      <c r="J660" s="114">
        <f t="shared" si="46"/>
        <v>0</v>
      </c>
      <c r="K660" s="115"/>
      <c r="L660" s="110">
        <f>VLOOKUP(M660,Base!$A$3:$F$994, 6, false)</f>
        <v>0</v>
      </c>
      <c r="M660" s="111" t="s">
        <v>6</v>
      </c>
      <c r="N660" s="3"/>
      <c r="O660" s="118"/>
      <c r="P660" s="110" t="str">
        <f>VLOOKUP(M660,Base!$A$3:$F$994, 2, false)</f>
        <v>.</v>
      </c>
      <c r="Q660" s="117"/>
      <c r="R660" s="2"/>
      <c r="S660" s="3"/>
      <c r="T660" s="113">
        <f>VLOOKUP(M660,Base!$A$3:$F$994, 5, false)</f>
        <v>0</v>
      </c>
      <c r="U660" s="114">
        <f t="shared" si="47"/>
        <v>0</v>
      </c>
      <c r="V660" s="115"/>
      <c r="W660" s="110">
        <f>VLOOKUP(X660,Base!$A$3:$F$994, 6, false)</f>
        <v>0</v>
      </c>
      <c r="X660" s="111" t="s">
        <v>6</v>
      </c>
      <c r="Y660" s="3"/>
      <c r="Z660" s="118"/>
      <c r="AA660" s="110" t="str">
        <f>VLOOKUP(X660,Base!$A$3:$F$994, 2, false)</f>
        <v>.</v>
      </c>
      <c r="AB660" s="117"/>
      <c r="AC660" s="2"/>
      <c r="AD660" s="3"/>
      <c r="AE660" s="113">
        <f>VLOOKUP(X660,Base!$A$3:$F$994, 5, false)</f>
        <v>0</v>
      </c>
      <c r="AF660" s="114">
        <f t="shared" si="48"/>
        <v>0</v>
      </c>
      <c r="AG660" s="115"/>
    </row>
    <row r="661">
      <c r="A661" s="110">
        <f>VLOOKUP(B661,Base!$A$3:$F$994, 6, false)</f>
        <v>0</v>
      </c>
      <c r="B661" s="111" t="s">
        <v>6</v>
      </c>
      <c r="C661" s="3"/>
      <c r="D661" s="112"/>
      <c r="E661" s="110" t="str">
        <f>VLOOKUP(B661,Base!$A$3:$F$994, 2, false)</f>
        <v>.</v>
      </c>
      <c r="F661" s="117"/>
      <c r="G661" s="2"/>
      <c r="H661" s="3"/>
      <c r="I661" s="113">
        <f>VLOOKUP(B661,Base!$A$3:$F$994, 5, false)</f>
        <v>0</v>
      </c>
      <c r="J661" s="114">
        <f t="shared" si="46"/>
        <v>0</v>
      </c>
      <c r="K661" s="115"/>
      <c r="L661" s="110">
        <f>VLOOKUP(M661,Base!$A$3:$F$994, 6, false)</f>
        <v>0</v>
      </c>
      <c r="M661" s="111" t="s">
        <v>6</v>
      </c>
      <c r="N661" s="3"/>
      <c r="O661" s="112"/>
      <c r="P661" s="110" t="str">
        <f>VLOOKUP(M661,Base!$A$3:$F$994, 2, false)</f>
        <v>.</v>
      </c>
      <c r="Q661" s="117"/>
      <c r="R661" s="2"/>
      <c r="S661" s="3"/>
      <c r="T661" s="113">
        <f>VLOOKUP(M661,Base!$A$3:$F$994, 5, false)</f>
        <v>0</v>
      </c>
      <c r="U661" s="114">
        <f t="shared" si="47"/>
        <v>0</v>
      </c>
      <c r="V661" s="115"/>
      <c r="W661" s="110">
        <f>VLOOKUP(X661,Base!$A$3:$F$994, 6, false)</f>
        <v>0</v>
      </c>
      <c r="X661" s="111" t="s">
        <v>6</v>
      </c>
      <c r="Y661" s="3"/>
      <c r="Z661" s="112"/>
      <c r="AA661" s="110" t="str">
        <f>VLOOKUP(X661,Base!$A$3:$F$994, 2, false)</f>
        <v>.</v>
      </c>
      <c r="AB661" s="117"/>
      <c r="AC661" s="2"/>
      <c r="AD661" s="3"/>
      <c r="AE661" s="113">
        <f>VLOOKUP(X661,Base!$A$3:$F$994, 5, false)</f>
        <v>0</v>
      </c>
      <c r="AF661" s="114">
        <f t="shared" si="48"/>
        <v>0</v>
      </c>
      <c r="AG661" s="115"/>
    </row>
    <row r="662">
      <c r="A662" s="110">
        <f>VLOOKUP(B662,Base!$A$3:$F$994, 6, false)</f>
        <v>0</v>
      </c>
      <c r="B662" s="111" t="s">
        <v>6</v>
      </c>
      <c r="C662" s="3"/>
      <c r="D662" s="118"/>
      <c r="E662" s="110" t="str">
        <f>VLOOKUP(B662,Base!$A$3:$F$994, 2, false)</f>
        <v>.</v>
      </c>
      <c r="F662" s="106" t="s">
        <v>714</v>
      </c>
      <c r="G662" s="104"/>
      <c r="H662" s="100"/>
      <c r="I662" s="113">
        <f>VLOOKUP(B662,Base!$A$3:$F$994, 5, false)</f>
        <v>0</v>
      </c>
      <c r="J662" s="114">
        <f t="shared" si="46"/>
        <v>0</v>
      </c>
      <c r="K662" s="115"/>
      <c r="L662" s="110">
        <f>VLOOKUP(M662,Base!$A$3:$F$994, 6, false)</f>
        <v>0</v>
      </c>
      <c r="M662" s="111" t="s">
        <v>6</v>
      </c>
      <c r="N662" s="3"/>
      <c r="O662" s="118"/>
      <c r="P662" s="110" t="str">
        <f>VLOOKUP(M662,Base!$A$3:$F$994, 2, false)</f>
        <v>.</v>
      </c>
      <c r="Q662" s="106" t="s">
        <v>714</v>
      </c>
      <c r="R662" s="104"/>
      <c r="S662" s="100"/>
      <c r="T662" s="113">
        <f>VLOOKUP(M662,Base!$A$3:$F$994, 5, false)</f>
        <v>0</v>
      </c>
      <c r="U662" s="114">
        <f t="shared" si="47"/>
        <v>0</v>
      </c>
      <c r="V662" s="115"/>
      <c r="W662" s="110">
        <f>VLOOKUP(X662,Base!$A$3:$F$994, 6, false)</f>
        <v>0</v>
      </c>
      <c r="X662" s="111" t="s">
        <v>6</v>
      </c>
      <c r="Y662" s="3"/>
      <c r="Z662" s="118"/>
      <c r="AA662" s="110" t="str">
        <f>VLOOKUP(X662,Base!$A$3:$F$994, 2, false)</f>
        <v>.</v>
      </c>
      <c r="AB662" s="106" t="s">
        <v>714</v>
      </c>
      <c r="AC662" s="104"/>
      <c r="AD662" s="100"/>
      <c r="AE662" s="113">
        <f>VLOOKUP(X662,Base!$A$3:$F$994, 5, false)</f>
        <v>0</v>
      </c>
      <c r="AF662" s="114">
        <f t="shared" si="48"/>
        <v>0</v>
      </c>
      <c r="AG662" s="115"/>
    </row>
    <row r="663">
      <c r="A663" s="110">
        <f>VLOOKUP(B663,Base!$A$3:$F$994, 6, false)</f>
        <v>0</v>
      </c>
      <c r="B663" s="111" t="s">
        <v>6</v>
      </c>
      <c r="C663" s="3"/>
      <c r="D663" s="49"/>
      <c r="E663" s="110" t="str">
        <f>VLOOKUP(B663,Base!$A$3:$F$994, 2, false)</f>
        <v>.</v>
      </c>
      <c r="F663" s="119"/>
      <c r="G663" s="104"/>
      <c r="H663" s="100"/>
      <c r="I663" s="113">
        <f>VLOOKUP(B663,Base!$A$3:$F$994, 5, false)</f>
        <v>0</v>
      </c>
      <c r="J663" s="114">
        <f t="shared" si="46"/>
        <v>0</v>
      </c>
      <c r="K663" s="115"/>
      <c r="L663" s="110">
        <f>VLOOKUP(M663,Base!$A$3:$F$994, 6, false)</f>
        <v>0</v>
      </c>
      <c r="M663" s="111" t="s">
        <v>6</v>
      </c>
      <c r="N663" s="3"/>
      <c r="O663" s="49"/>
      <c r="P663" s="110" t="str">
        <f>VLOOKUP(M663,Base!$A$3:$F$994, 2, false)</f>
        <v>.</v>
      </c>
      <c r="Q663" s="119"/>
      <c r="R663" s="104"/>
      <c r="S663" s="100"/>
      <c r="T663" s="113">
        <f>VLOOKUP(M663,Base!$A$3:$F$994, 5, false)</f>
        <v>0</v>
      </c>
      <c r="U663" s="114">
        <f t="shared" si="47"/>
        <v>0</v>
      </c>
      <c r="V663" s="115"/>
      <c r="W663" s="110">
        <f>VLOOKUP(X663,Base!$A$3:$F$994, 6, false)</f>
        <v>0</v>
      </c>
      <c r="X663" s="111" t="s">
        <v>6</v>
      </c>
      <c r="Y663" s="3"/>
      <c r="Z663" s="49"/>
      <c r="AA663" s="110" t="str">
        <f>VLOOKUP(X663,Base!$A$3:$F$994, 2, false)</f>
        <v>.</v>
      </c>
      <c r="AB663" s="119"/>
      <c r="AC663" s="104"/>
      <c r="AD663" s="100"/>
      <c r="AE663" s="113">
        <f>VLOOKUP(X663,Base!$A$3:$F$994, 5, false)</f>
        <v>0</v>
      </c>
      <c r="AF663" s="114">
        <f t="shared" si="48"/>
        <v>0</v>
      </c>
      <c r="AG663" s="115"/>
    </row>
    <row r="664">
      <c r="A664" s="110">
        <f>VLOOKUP(B664,Base!$A$3:$F$994, 6, false)</f>
        <v>0</v>
      </c>
      <c r="B664" s="111" t="s">
        <v>6</v>
      </c>
      <c r="C664" s="3"/>
      <c r="D664" s="49"/>
      <c r="E664" s="110" t="str">
        <f>VLOOKUP(B664,Base!$A$3:$F$994, 2, false)</f>
        <v>.</v>
      </c>
      <c r="F664" s="119"/>
      <c r="G664" s="104"/>
      <c r="H664" s="100"/>
      <c r="I664" s="113">
        <f>VLOOKUP(B664,Base!$A$3:$F$994, 5, false)</f>
        <v>0</v>
      </c>
      <c r="J664" s="114">
        <f t="shared" si="46"/>
        <v>0</v>
      </c>
      <c r="K664" s="115"/>
      <c r="L664" s="110">
        <f>VLOOKUP(M664,Base!$A$3:$F$994, 6, false)</f>
        <v>0</v>
      </c>
      <c r="M664" s="111" t="s">
        <v>6</v>
      </c>
      <c r="N664" s="3"/>
      <c r="O664" s="49"/>
      <c r="P664" s="110" t="str">
        <f>VLOOKUP(M664,Base!$A$3:$F$994, 2, false)</f>
        <v>.</v>
      </c>
      <c r="Q664" s="119"/>
      <c r="R664" s="104"/>
      <c r="S664" s="100"/>
      <c r="T664" s="113">
        <f>VLOOKUP(M664,Base!$A$3:$F$994, 5, false)</f>
        <v>0</v>
      </c>
      <c r="U664" s="114">
        <f t="shared" si="47"/>
        <v>0</v>
      </c>
      <c r="V664" s="115"/>
      <c r="W664" s="110">
        <f>VLOOKUP(X664,Base!$A$3:$F$994, 6, false)</f>
        <v>0</v>
      </c>
      <c r="X664" s="111" t="s">
        <v>6</v>
      </c>
      <c r="Y664" s="3"/>
      <c r="Z664" s="49"/>
      <c r="AA664" s="110" t="str">
        <f>VLOOKUP(X664,Base!$A$3:$F$994, 2, false)</f>
        <v>.</v>
      </c>
      <c r="AB664" s="119"/>
      <c r="AC664" s="104"/>
      <c r="AD664" s="100"/>
      <c r="AE664" s="113">
        <f>VLOOKUP(X664,Base!$A$3:$F$994, 5, false)</f>
        <v>0</v>
      </c>
      <c r="AF664" s="114">
        <f t="shared" si="48"/>
        <v>0</v>
      </c>
      <c r="AG664" s="115"/>
    </row>
    <row r="665">
      <c r="A665" s="110">
        <f>VLOOKUP(B665,Base!$A$3:$F$994, 6, false)</f>
        <v>0</v>
      </c>
      <c r="B665" s="111" t="s">
        <v>6</v>
      </c>
      <c r="C665" s="3"/>
      <c r="D665" s="120"/>
      <c r="E665" s="110" t="str">
        <f>VLOOKUP(B665,Base!$A$3:$F$994, 2, false)</f>
        <v>.</v>
      </c>
      <c r="F665" s="119"/>
      <c r="G665" s="104"/>
      <c r="H665" s="100"/>
      <c r="I665" s="113">
        <f>VLOOKUP(B665,Base!$A$3:$F$994, 5, false)</f>
        <v>0</v>
      </c>
      <c r="J665" s="114">
        <f t="shared" si="46"/>
        <v>0</v>
      </c>
      <c r="K665" s="115"/>
      <c r="L665" s="110">
        <f>VLOOKUP(M665,Base!$A$3:$F$994, 6, false)</f>
        <v>0</v>
      </c>
      <c r="M665" s="111" t="s">
        <v>6</v>
      </c>
      <c r="N665" s="3"/>
      <c r="O665" s="120"/>
      <c r="P665" s="110" t="str">
        <f>VLOOKUP(M665,Base!$A$3:$F$994, 2, false)</f>
        <v>.</v>
      </c>
      <c r="Q665" s="119"/>
      <c r="R665" s="104"/>
      <c r="S665" s="100"/>
      <c r="T665" s="113">
        <f>VLOOKUP(M665,Base!$A$3:$F$994, 5, false)</f>
        <v>0</v>
      </c>
      <c r="U665" s="114">
        <f t="shared" si="47"/>
        <v>0</v>
      </c>
      <c r="V665" s="115"/>
      <c r="W665" s="110">
        <f>VLOOKUP(X665,Base!$A$3:$F$994, 6, false)</f>
        <v>0</v>
      </c>
      <c r="X665" s="111" t="s">
        <v>6</v>
      </c>
      <c r="Y665" s="3"/>
      <c r="Z665" s="120"/>
      <c r="AA665" s="110" t="str">
        <f>VLOOKUP(X665,Base!$A$3:$F$994, 2, false)</f>
        <v>.</v>
      </c>
      <c r="AB665" s="119"/>
      <c r="AC665" s="104"/>
      <c r="AD665" s="100"/>
      <c r="AE665" s="113">
        <f>VLOOKUP(X665,Base!$A$3:$F$994, 5, false)</f>
        <v>0</v>
      </c>
      <c r="AF665" s="114">
        <f t="shared" si="48"/>
        <v>0</v>
      </c>
      <c r="AG665" s="115"/>
    </row>
    <row r="666">
      <c r="A666" s="110">
        <f>VLOOKUP(B666,Base!$A$3:$F$994, 6, false)</f>
        <v>0</v>
      </c>
      <c r="B666" s="111" t="s">
        <v>6</v>
      </c>
      <c r="C666" s="3"/>
      <c r="D666" s="120"/>
      <c r="E666" s="110" t="str">
        <f>VLOOKUP(B666,Base!$A$3:$F$994, 2, false)</f>
        <v>.</v>
      </c>
      <c r="F666" s="119"/>
      <c r="G666" s="104"/>
      <c r="H666" s="100"/>
      <c r="I666" s="113">
        <f>VLOOKUP(B666,Base!$A$3:$F$994, 5, false)</f>
        <v>0</v>
      </c>
      <c r="J666" s="114">
        <f t="shared" si="46"/>
        <v>0</v>
      </c>
      <c r="K666" s="115"/>
      <c r="L666" s="110">
        <f>VLOOKUP(M666,Base!$A$3:$F$994, 6, false)</f>
        <v>0</v>
      </c>
      <c r="M666" s="111" t="s">
        <v>6</v>
      </c>
      <c r="N666" s="3"/>
      <c r="O666" s="121"/>
      <c r="P666" s="110" t="str">
        <f>VLOOKUP(M666,Base!$A$3:$F$994, 2, false)</f>
        <v>.</v>
      </c>
      <c r="Q666" s="119"/>
      <c r="R666" s="104"/>
      <c r="S666" s="100"/>
      <c r="T666" s="113">
        <f>VLOOKUP(M666,Base!$A$3:$F$994, 5, false)</f>
        <v>0</v>
      </c>
      <c r="U666" s="114">
        <f t="shared" si="47"/>
        <v>0</v>
      </c>
      <c r="V666" s="115"/>
      <c r="W666" s="110">
        <f>VLOOKUP(X666,Base!$A$3:$F$994, 6, false)</f>
        <v>0</v>
      </c>
      <c r="X666" s="111" t="s">
        <v>6</v>
      </c>
      <c r="Y666" s="3"/>
      <c r="Z666" s="120"/>
      <c r="AA666" s="110" t="str">
        <f>VLOOKUP(X666,Base!$A$3:$F$994, 2, false)</f>
        <v>.</v>
      </c>
      <c r="AB666" s="119"/>
      <c r="AC666" s="104"/>
      <c r="AD666" s="100"/>
      <c r="AE666" s="113">
        <f>VLOOKUP(X666,Base!$A$3:$F$994, 5, false)</f>
        <v>0</v>
      </c>
      <c r="AF666" s="114">
        <f t="shared" si="48"/>
        <v>0</v>
      </c>
      <c r="AG666" s="115"/>
    </row>
    <row r="667">
      <c r="A667" s="110">
        <f>VLOOKUP(B667,Base!$A$3:$F$994, 6, false)</f>
        <v>0</v>
      </c>
      <c r="B667" s="111" t="s">
        <v>6</v>
      </c>
      <c r="C667" s="3"/>
      <c r="D667" s="121"/>
      <c r="E667" s="110" t="str">
        <f>VLOOKUP(B667,Base!$A$3:$F$994, 2, false)</f>
        <v>.</v>
      </c>
      <c r="F667" s="119"/>
      <c r="G667" s="104"/>
      <c r="H667" s="100"/>
      <c r="I667" s="113">
        <f>VLOOKUP(B667,Base!$A$3:$F$994, 5, false)</f>
        <v>0</v>
      </c>
      <c r="J667" s="114">
        <f t="shared" si="46"/>
        <v>0</v>
      </c>
      <c r="K667" s="115"/>
      <c r="L667" s="110">
        <f>VLOOKUP(M667,Base!$A$3:$F$994, 6, false)</f>
        <v>0</v>
      </c>
      <c r="M667" s="111" t="s">
        <v>6</v>
      </c>
      <c r="N667" s="3"/>
      <c r="O667" s="120"/>
      <c r="P667" s="110" t="str">
        <f>VLOOKUP(M667,Base!$A$3:$F$994, 2, false)</f>
        <v>.</v>
      </c>
      <c r="Q667" s="119"/>
      <c r="R667" s="104"/>
      <c r="S667" s="100"/>
      <c r="T667" s="113">
        <f>VLOOKUP(M667,Base!$A$3:$F$994, 5, false)</f>
        <v>0</v>
      </c>
      <c r="U667" s="114">
        <f t="shared" si="47"/>
        <v>0</v>
      </c>
      <c r="V667" s="115"/>
      <c r="W667" s="110">
        <f>VLOOKUP(X667,Base!$A$3:$F$994, 6, false)</f>
        <v>0</v>
      </c>
      <c r="X667" s="111" t="s">
        <v>6</v>
      </c>
      <c r="Y667" s="3"/>
      <c r="Z667" s="120"/>
      <c r="AA667" s="110" t="str">
        <f>VLOOKUP(X667,Base!$A$3:$F$994, 2, false)</f>
        <v>.</v>
      </c>
      <c r="AB667" s="119"/>
      <c r="AC667" s="104"/>
      <c r="AD667" s="100"/>
      <c r="AE667" s="113">
        <f>VLOOKUP(X667,Base!$A$3:$F$994, 5, false)</f>
        <v>0</v>
      </c>
      <c r="AF667" s="114">
        <f t="shared" si="48"/>
        <v>0</v>
      </c>
      <c r="AG667" s="115"/>
    </row>
    <row r="668">
      <c r="A668" s="110">
        <f>VLOOKUP(B668,Base!$A$3:$F$994, 6, false)</f>
        <v>0</v>
      </c>
      <c r="B668" s="111" t="s">
        <v>6</v>
      </c>
      <c r="C668" s="3"/>
      <c r="D668" s="122"/>
      <c r="E668" s="110" t="str">
        <f>VLOOKUP(B668,Base!$A$3:$F$994, 2, false)</f>
        <v>.</v>
      </c>
      <c r="F668" s="119"/>
      <c r="G668" s="104"/>
      <c r="H668" s="100"/>
      <c r="I668" s="113">
        <f>VLOOKUP(B668,Base!$A$3:$F$994, 5, false)</f>
        <v>0</v>
      </c>
      <c r="J668" s="114">
        <f t="shared" si="46"/>
        <v>0</v>
      </c>
      <c r="K668" s="115"/>
      <c r="L668" s="110">
        <f>VLOOKUP(M668,Base!$A$3:$F$994, 6, false)</f>
        <v>0</v>
      </c>
      <c r="M668" s="111" t="s">
        <v>6</v>
      </c>
      <c r="N668" s="3"/>
      <c r="O668" s="122"/>
      <c r="P668" s="110" t="str">
        <f>VLOOKUP(M668,Base!$A$3:$F$994, 2, false)</f>
        <v>.</v>
      </c>
      <c r="Q668" s="119"/>
      <c r="R668" s="104"/>
      <c r="S668" s="100"/>
      <c r="T668" s="113">
        <f>VLOOKUP(M668,Base!$A$3:$F$994, 5, false)</f>
        <v>0</v>
      </c>
      <c r="U668" s="114">
        <f t="shared" si="47"/>
        <v>0</v>
      </c>
      <c r="V668" s="115"/>
      <c r="W668" s="110">
        <f>VLOOKUP(X668,Base!$A$3:$F$994, 6, false)</f>
        <v>0</v>
      </c>
      <c r="X668" s="111" t="s">
        <v>6</v>
      </c>
      <c r="Y668" s="3"/>
      <c r="Z668" s="122"/>
      <c r="AA668" s="110" t="str">
        <f>VLOOKUP(X668,Base!$A$3:$F$994, 2, false)</f>
        <v>.</v>
      </c>
      <c r="AB668" s="119"/>
      <c r="AC668" s="104"/>
      <c r="AD668" s="100"/>
      <c r="AE668" s="113">
        <f>VLOOKUP(X668,Base!$A$3:$F$994, 5, false)</f>
        <v>0</v>
      </c>
      <c r="AF668" s="114">
        <f t="shared" si="48"/>
        <v>0</v>
      </c>
      <c r="AG668" s="115"/>
    </row>
    <row r="669">
      <c r="A669" s="110">
        <f>VLOOKUP(B669,Base!$A$3:$F$994, 6, false)</f>
        <v>0</v>
      </c>
      <c r="B669" s="111" t="s">
        <v>6</v>
      </c>
      <c r="C669" s="3"/>
      <c r="D669" s="123"/>
      <c r="E669" s="110" t="str">
        <f>VLOOKUP(B669,Base!$A$3:$F$994, 2, false)</f>
        <v>.</v>
      </c>
      <c r="F669" s="119"/>
      <c r="G669" s="104"/>
      <c r="H669" s="100"/>
      <c r="I669" s="113">
        <f>VLOOKUP(B669,Base!$A$3:$F$994, 5, false)</f>
        <v>0</v>
      </c>
      <c r="J669" s="114">
        <f t="shared" si="46"/>
        <v>0</v>
      </c>
      <c r="K669" s="115"/>
      <c r="L669" s="110">
        <f>VLOOKUP(M669,Base!$A$3:$F$994, 6, false)</f>
        <v>0</v>
      </c>
      <c r="M669" s="111" t="s">
        <v>6</v>
      </c>
      <c r="N669" s="3"/>
      <c r="O669" s="123"/>
      <c r="P669" s="110" t="str">
        <f>VLOOKUP(M669,Base!$A$3:$F$994, 2, false)</f>
        <v>.</v>
      </c>
      <c r="Q669" s="119"/>
      <c r="R669" s="104"/>
      <c r="S669" s="100"/>
      <c r="T669" s="113">
        <f>VLOOKUP(M669,Base!$A$3:$F$994, 5, false)</f>
        <v>0</v>
      </c>
      <c r="U669" s="114">
        <f t="shared" si="47"/>
        <v>0</v>
      </c>
      <c r="V669" s="115"/>
      <c r="W669" s="110">
        <f>VLOOKUP(X669,Base!$A$3:$F$994, 6, false)</f>
        <v>0</v>
      </c>
      <c r="X669" s="111" t="s">
        <v>6</v>
      </c>
      <c r="Y669" s="3"/>
      <c r="Z669" s="123"/>
      <c r="AA669" s="110" t="str">
        <f>VLOOKUP(X669,Base!$A$3:$F$994, 2, false)</f>
        <v>.</v>
      </c>
      <c r="AB669" s="119"/>
      <c r="AC669" s="104"/>
      <c r="AD669" s="100"/>
      <c r="AE669" s="113">
        <f>VLOOKUP(X669,Base!$A$3:$F$994, 5, false)</f>
        <v>0</v>
      </c>
      <c r="AF669" s="114">
        <f t="shared" si="48"/>
        <v>0</v>
      </c>
      <c r="AG669" s="115"/>
    </row>
    <row r="670">
      <c r="A670" s="126" t="s">
        <v>717</v>
      </c>
      <c r="B670" s="104"/>
      <c r="C670" s="104"/>
      <c r="D670" s="104"/>
      <c r="E670" s="104"/>
      <c r="F670" s="104"/>
      <c r="G670" s="104"/>
      <c r="H670" s="100"/>
      <c r="I670" s="90" t="s">
        <v>716</v>
      </c>
      <c r="J670" s="125">
        <f>SUM(J652:J669)</f>
        <v>0</v>
      </c>
      <c r="K670" s="109"/>
      <c r="L670" s="126" t="s">
        <v>717</v>
      </c>
      <c r="M670" s="104"/>
      <c r="N670" s="104"/>
      <c r="O670" s="104"/>
      <c r="P670" s="104"/>
      <c r="Q670" s="104"/>
      <c r="R670" s="104"/>
      <c r="S670" s="100"/>
      <c r="T670" s="90" t="s">
        <v>716</v>
      </c>
      <c r="U670" s="125">
        <f>SUM(U652:U669)</f>
        <v>0</v>
      </c>
      <c r="V670" s="109"/>
      <c r="W670" s="126" t="s">
        <v>717</v>
      </c>
      <c r="X670" s="104"/>
      <c r="Y670" s="104"/>
      <c r="Z670" s="104"/>
      <c r="AA670" s="104"/>
      <c r="AB670" s="104"/>
      <c r="AC670" s="104"/>
      <c r="AD670" s="100"/>
      <c r="AE670" s="90" t="s">
        <v>716</v>
      </c>
      <c r="AF670" s="125">
        <f>SUM(AF652:AF669)</f>
        <v>0</v>
      </c>
      <c r="AG670" s="109"/>
    </row>
    <row r="671">
      <c r="A671" s="127"/>
      <c r="B671" s="104"/>
      <c r="C671" s="104"/>
      <c r="D671" s="104"/>
      <c r="E671" s="104"/>
      <c r="F671" s="104"/>
      <c r="G671" s="104"/>
      <c r="H671" s="100"/>
      <c r="I671" s="90" t="s">
        <v>718</v>
      </c>
      <c r="J671" s="128" t="str">
        <f>J670/E650</f>
        <v>#DIV/0!</v>
      </c>
      <c r="K671" s="129"/>
      <c r="L671" s="127"/>
      <c r="M671" s="104"/>
      <c r="N671" s="104"/>
      <c r="O671" s="104"/>
      <c r="P671" s="104"/>
      <c r="Q671" s="104"/>
      <c r="R671" s="104"/>
      <c r="S671" s="100"/>
      <c r="T671" s="90" t="s">
        <v>718</v>
      </c>
      <c r="U671" s="128" t="str">
        <f>U670/P650</f>
        <v>#DIV/0!</v>
      </c>
      <c r="V671" s="129"/>
      <c r="W671" s="127"/>
      <c r="X671" s="104"/>
      <c r="Y671" s="104"/>
      <c r="Z671" s="104"/>
      <c r="AA671" s="104"/>
      <c r="AB671" s="104"/>
      <c r="AC671" s="104"/>
      <c r="AD671" s="100"/>
      <c r="AE671" s="90" t="s">
        <v>718</v>
      </c>
      <c r="AF671" s="128" t="str">
        <f>AF670/AA650</f>
        <v>#DIV/0!</v>
      </c>
      <c r="AG671" s="129"/>
    </row>
    <row r="672">
      <c r="A672" s="127"/>
      <c r="B672" s="104"/>
      <c r="C672" s="104"/>
      <c r="D672" s="104"/>
      <c r="E672" s="104"/>
      <c r="F672" s="104"/>
      <c r="G672" s="104"/>
      <c r="H672" s="100"/>
      <c r="I672" s="90" t="s">
        <v>719</v>
      </c>
      <c r="J672" s="130">
        <v>0.05</v>
      </c>
      <c r="K672" s="129"/>
      <c r="L672" s="127"/>
      <c r="M672" s="104"/>
      <c r="N672" s="104"/>
      <c r="O672" s="104"/>
      <c r="P672" s="104"/>
      <c r="Q672" s="104"/>
      <c r="R672" s="104"/>
      <c r="S672" s="100"/>
      <c r="T672" s="90" t="s">
        <v>719</v>
      </c>
      <c r="U672" s="130">
        <v>0.05</v>
      </c>
      <c r="V672" s="129"/>
      <c r="W672" s="127"/>
      <c r="X672" s="104"/>
      <c r="Y672" s="104"/>
      <c r="Z672" s="104"/>
      <c r="AA672" s="104"/>
      <c r="AB672" s="104"/>
      <c r="AC672" s="104"/>
      <c r="AD672" s="100"/>
      <c r="AE672" s="90" t="s">
        <v>719</v>
      </c>
      <c r="AF672" s="130">
        <v>0.05</v>
      </c>
      <c r="AG672" s="129"/>
    </row>
    <row r="673">
      <c r="A673" s="127"/>
      <c r="B673" s="104"/>
      <c r="C673" s="104"/>
      <c r="D673" s="104"/>
      <c r="E673" s="104"/>
      <c r="F673" s="104"/>
      <c r="G673" s="104"/>
      <c r="H673" s="100"/>
      <c r="I673" s="90" t="s">
        <v>720</v>
      </c>
      <c r="J673" s="128" t="str">
        <f>J671+(J671*J672)</f>
        <v>#DIV/0!</v>
      </c>
      <c r="K673" s="129"/>
      <c r="L673" s="127"/>
      <c r="M673" s="104"/>
      <c r="N673" s="104"/>
      <c r="O673" s="104"/>
      <c r="P673" s="104"/>
      <c r="Q673" s="104"/>
      <c r="R673" s="104"/>
      <c r="S673" s="100"/>
      <c r="T673" s="90" t="s">
        <v>720</v>
      </c>
      <c r="U673" s="128" t="str">
        <f>U671+(U671*U672)</f>
        <v>#DIV/0!</v>
      </c>
      <c r="V673" s="129"/>
      <c r="W673" s="127"/>
      <c r="X673" s="104"/>
      <c r="Y673" s="104"/>
      <c r="Z673" s="104"/>
      <c r="AA673" s="104"/>
      <c r="AB673" s="104"/>
      <c r="AC673" s="104"/>
      <c r="AD673" s="100"/>
      <c r="AE673" s="90" t="s">
        <v>720</v>
      </c>
      <c r="AF673" s="128" t="str">
        <f>AF671+(AF671*AF672)</f>
        <v>#DIV/0!</v>
      </c>
      <c r="AG673" s="129"/>
    </row>
    <row r="674">
      <c r="A674" s="127"/>
      <c r="B674" s="104"/>
      <c r="C674" s="104"/>
      <c r="D674" s="104"/>
      <c r="E674" s="104"/>
      <c r="F674" s="104"/>
      <c r="G674" s="104"/>
      <c r="H674" s="100"/>
      <c r="I674" s="90"/>
      <c r="J674" s="128"/>
      <c r="K674" s="129"/>
      <c r="L674" s="127"/>
      <c r="M674" s="104"/>
      <c r="N674" s="104"/>
      <c r="O674" s="104"/>
      <c r="P674" s="104"/>
      <c r="Q674" s="104"/>
      <c r="R674" s="104"/>
      <c r="S674" s="100"/>
      <c r="T674" s="90"/>
      <c r="U674" s="128"/>
      <c r="V674" s="129"/>
      <c r="W674" s="127"/>
      <c r="X674" s="104"/>
      <c r="Y674" s="104"/>
      <c r="Z674" s="104"/>
      <c r="AA674" s="104"/>
      <c r="AB674" s="104"/>
      <c r="AC674" s="104"/>
      <c r="AD674" s="100"/>
      <c r="AE674" s="90"/>
      <c r="AF674" s="128"/>
      <c r="AG674" s="129"/>
    </row>
    <row r="675">
      <c r="A675" s="127"/>
      <c r="B675" s="104"/>
      <c r="C675" s="104"/>
      <c r="D675" s="104"/>
      <c r="E675" s="104"/>
      <c r="F675" s="104"/>
      <c r="G675" s="104"/>
      <c r="H675" s="100"/>
      <c r="I675" s="90"/>
      <c r="J675" s="128"/>
      <c r="K675" s="129"/>
      <c r="L675" s="127"/>
      <c r="M675" s="104"/>
      <c r="N675" s="104"/>
      <c r="O675" s="104"/>
      <c r="P675" s="104"/>
      <c r="Q675" s="104"/>
      <c r="R675" s="104"/>
      <c r="S675" s="100"/>
      <c r="T675" s="90"/>
      <c r="U675" s="128"/>
      <c r="V675" s="129"/>
      <c r="W675" s="127"/>
      <c r="X675" s="104"/>
      <c r="Y675" s="104"/>
      <c r="Z675" s="104"/>
      <c r="AA675" s="104"/>
      <c r="AB675" s="104"/>
      <c r="AC675" s="104"/>
      <c r="AD675" s="100"/>
      <c r="AE675" s="90"/>
      <c r="AF675" s="128"/>
      <c r="AG675" s="129"/>
    </row>
    <row r="676">
      <c r="A676" s="127"/>
      <c r="B676" s="104"/>
      <c r="C676" s="104"/>
      <c r="D676" s="104"/>
      <c r="E676" s="104"/>
      <c r="F676" s="104"/>
      <c r="G676" s="104"/>
      <c r="H676" s="100"/>
      <c r="I676" s="90"/>
      <c r="J676" s="128"/>
      <c r="K676" s="129"/>
      <c r="L676" s="127"/>
      <c r="M676" s="104"/>
      <c r="N676" s="104"/>
      <c r="O676" s="104"/>
      <c r="P676" s="104"/>
      <c r="Q676" s="104"/>
      <c r="R676" s="104"/>
      <c r="S676" s="100"/>
      <c r="T676" s="90"/>
      <c r="U676" s="128"/>
      <c r="V676" s="129"/>
      <c r="W676" s="127"/>
      <c r="X676" s="104"/>
      <c r="Y676" s="104"/>
      <c r="Z676" s="104"/>
      <c r="AA676" s="104"/>
      <c r="AB676" s="104"/>
      <c r="AC676" s="104"/>
      <c r="AD676" s="100"/>
      <c r="AE676" s="90"/>
      <c r="AF676" s="128"/>
      <c r="AG676" s="129"/>
    </row>
    <row r="677">
      <c r="A677" s="127"/>
      <c r="B677" s="104"/>
      <c r="C677" s="104"/>
      <c r="D677" s="104"/>
      <c r="E677" s="104"/>
      <c r="F677" s="104"/>
      <c r="G677" s="104"/>
      <c r="H677" s="100"/>
      <c r="I677" s="131"/>
      <c r="J677" s="3"/>
      <c r="K677" s="129"/>
      <c r="L677" s="127"/>
      <c r="M677" s="104"/>
      <c r="N677" s="104"/>
      <c r="O677" s="104"/>
      <c r="P677" s="104"/>
      <c r="Q677" s="104"/>
      <c r="R677" s="104"/>
      <c r="S677" s="100"/>
      <c r="T677" s="131"/>
      <c r="U677" s="3"/>
      <c r="V677" s="129"/>
      <c r="W677" s="127"/>
      <c r="X677" s="104"/>
      <c r="Y677" s="104"/>
      <c r="Z677" s="104"/>
      <c r="AA677" s="104"/>
      <c r="AB677" s="104"/>
      <c r="AC677" s="104"/>
      <c r="AD677" s="100"/>
      <c r="AE677" s="131"/>
      <c r="AF677" s="3"/>
      <c r="AG677" s="129"/>
    </row>
    <row r="678">
      <c r="A678" s="132"/>
      <c r="B678" s="2"/>
      <c r="C678" s="2"/>
      <c r="D678" s="2"/>
      <c r="E678" s="2"/>
      <c r="F678" s="2"/>
      <c r="G678" s="2"/>
      <c r="H678" s="3"/>
      <c r="I678" s="90"/>
      <c r="J678" s="133"/>
      <c r="K678" s="134"/>
      <c r="L678" s="132"/>
      <c r="M678" s="2"/>
      <c r="N678" s="2"/>
      <c r="O678" s="2"/>
      <c r="P678" s="2"/>
      <c r="Q678" s="2"/>
      <c r="R678" s="2"/>
      <c r="S678" s="3"/>
      <c r="T678" s="90"/>
      <c r="U678" s="133"/>
      <c r="V678" s="134"/>
      <c r="W678" s="132"/>
      <c r="X678" s="2"/>
      <c r="Y678" s="2"/>
      <c r="Z678" s="2"/>
      <c r="AA678" s="2"/>
      <c r="AB678" s="2"/>
      <c r="AC678" s="2"/>
      <c r="AD678" s="3"/>
      <c r="AE678" s="90"/>
      <c r="AF678" s="133"/>
      <c r="AG678" s="134"/>
    </row>
    <row r="679">
      <c r="A679" s="126" t="s">
        <v>721</v>
      </c>
      <c r="B679" s="104"/>
      <c r="C679" s="104"/>
      <c r="D679" s="104"/>
      <c r="E679" s="104"/>
      <c r="F679" s="104"/>
      <c r="G679" s="104"/>
      <c r="H679" s="100"/>
      <c r="I679" s="90"/>
      <c r="J679" s="125"/>
      <c r="K679" s="109"/>
      <c r="L679" s="126" t="s">
        <v>721</v>
      </c>
      <c r="M679" s="104"/>
      <c r="N679" s="104"/>
      <c r="O679" s="104"/>
      <c r="P679" s="104"/>
      <c r="Q679" s="104"/>
      <c r="R679" s="104"/>
      <c r="S679" s="100"/>
      <c r="T679" s="90"/>
      <c r="U679" s="125"/>
      <c r="V679" s="109"/>
      <c r="W679" s="126" t="s">
        <v>721</v>
      </c>
      <c r="X679" s="104"/>
      <c r="Y679" s="104"/>
      <c r="Z679" s="104"/>
      <c r="AA679" s="104"/>
      <c r="AB679" s="104"/>
      <c r="AC679" s="104"/>
      <c r="AD679" s="100"/>
      <c r="AE679" s="90"/>
      <c r="AF679" s="125"/>
      <c r="AG679" s="109"/>
    </row>
    <row r="680">
      <c r="A680" s="127"/>
      <c r="B680" s="104"/>
      <c r="C680" s="104"/>
      <c r="D680" s="104"/>
      <c r="E680" s="104"/>
      <c r="F680" s="104"/>
      <c r="G680" s="104"/>
      <c r="H680" s="100"/>
      <c r="I680" s="90"/>
      <c r="J680" s="128"/>
      <c r="K680" s="129"/>
      <c r="L680" s="127"/>
      <c r="M680" s="104"/>
      <c r="N680" s="104"/>
      <c r="O680" s="104"/>
      <c r="P680" s="104"/>
      <c r="Q680" s="104"/>
      <c r="R680" s="104"/>
      <c r="S680" s="100"/>
      <c r="T680" s="90"/>
      <c r="U680" s="128"/>
      <c r="V680" s="129"/>
      <c r="W680" s="127"/>
      <c r="X680" s="104"/>
      <c r="Y680" s="104"/>
      <c r="Z680" s="104"/>
      <c r="AA680" s="104"/>
      <c r="AB680" s="104"/>
      <c r="AC680" s="104"/>
      <c r="AD680" s="100"/>
      <c r="AE680" s="90"/>
      <c r="AF680" s="128"/>
      <c r="AG680" s="129"/>
    </row>
    <row r="681">
      <c r="A681" s="135"/>
      <c r="B681" s="104"/>
      <c r="C681" s="104"/>
      <c r="D681" s="104"/>
      <c r="E681" s="104"/>
      <c r="F681" s="104"/>
      <c r="G681" s="104"/>
      <c r="H681" s="100"/>
      <c r="I681" s="90"/>
      <c r="J681" s="136"/>
      <c r="K681" s="137"/>
      <c r="L681" s="135"/>
      <c r="M681" s="104"/>
      <c r="N681" s="104"/>
      <c r="O681" s="104"/>
      <c r="P681" s="104"/>
      <c r="Q681" s="104"/>
      <c r="R681" s="104"/>
      <c r="S681" s="100"/>
      <c r="T681" s="90"/>
      <c r="U681" s="136"/>
      <c r="V681" s="137"/>
      <c r="W681" s="135"/>
      <c r="X681" s="104"/>
      <c r="Y681" s="104"/>
      <c r="Z681" s="104"/>
      <c r="AA681" s="104"/>
      <c r="AB681" s="104"/>
      <c r="AC681" s="104"/>
      <c r="AD681" s="100"/>
      <c r="AE681" s="90"/>
      <c r="AF681" s="136"/>
      <c r="AG681" s="137"/>
    </row>
    <row r="682">
      <c r="A682" s="138"/>
      <c r="I682" s="90"/>
      <c r="J682" s="139"/>
      <c r="K682" s="140"/>
      <c r="L682" s="138"/>
      <c r="T682" s="90"/>
      <c r="U682" s="139"/>
      <c r="V682" s="140"/>
      <c r="W682" s="138"/>
      <c r="AE682" s="90"/>
      <c r="AF682" s="139"/>
      <c r="AG682" s="140"/>
    </row>
    <row r="683">
      <c r="A683" s="141" t="s">
        <v>722</v>
      </c>
      <c r="B683" s="2"/>
      <c r="C683" s="2"/>
      <c r="D683" s="2"/>
      <c r="E683" s="2"/>
      <c r="F683" s="2"/>
      <c r="G683" s="2"/>
      <c r="H683" s="3"/>
      <c r="I683" s="81"/>
      <c r="J683" s="142"/>
      <c r="K683" s="109"/>
      <c r="L683" s="141" t="s">
        <v>722</v>
      </c>
      <c r="M683" s="2"/>
      <c r="N683" s="2"/>
      <c r="O683" s="2"/>
      <c r="P683" s="2"/>
      <c r="Q683" s="2"/>
      <c r="R683" s="2"/>
      <c r="S683" s="3"/>
      <c r="T683" s="81"/>
      <c r="U683" s="142"/>
      <c r="V683" s="109"/>
      <c r="W683" s="141" t="s">
        <v>722</v>
      </c>
      <c r="X683" s="2"/>
      <c r="Y683" s="2"/>
      <c r="Z683" s="2"/>
      <c r="AA683" s="2"/>
      <c r="AB683" s="2"/>
      <c r="AC683" s="2"/>
      <c r="AD683" s="3"/>
      <c r="AE683" s="81"/>
      <c r="AF683" s="142"/>
      <c r="AG683" s="109"/>
    </row>
    <row r="684">
      <c r="A684" s="135"/>
      <c r="B684" s="104"/>
      <c r="C684" s="104"/>
      <c r="D684" s="104"/>
      <c r="E684" s="104"/>
      <c r="F684" s="104"/>
      <c r="G684" s="104"/>
      <c r="H684" s="100"/>
      <c r="I684" s="81"/>
      <c r="J684" s="143"/>
      <c r="K684" s="137"/>
      <c r="L684" s="135"/>
      <c r="M684" s="104"/>
      <c r="N684" s="104"/>
      <c r="O684" s="104"/>
      <c r="P684" s="104"/>
      <c r="Q684" s="104"/>
      <c r="R684" s="104"/>
      <c r="S684" s="100"/>
      <c r="T684" s="81"/>
      <c r="U684" s="143"/>
      <c r="V684" s="137"/>
      <c r="W684" s="135"/>
      <c r="X684" s="104"/>
      <c r="Y684" s="104"/>
      <c r="Z684" s="104"/>
      <c r="AA684" s="104"/>
      <c r="AB684" s="104"/>
      <c r="AC684" s="104"/>
      <c r="AD684" s="100"/>
      <c r="AE684" s="81"/>
      <c r="AF684" s="143"/>
      <c r="AG684" s="137"/>
    </row>
    <row r="685">
      <c r="A685" s="135"/>
      <c r="B685" s="104"/>
      <c r="C685" s="104"/>
      <c r="D685" s="104"/>
      <c r="E685" s="104"/>
      <c r="F685" s="104"/>
      <c r="G685" s="104"/>
      <c r="H685" s="100"/>
      <c r="I685" s="81"/>
      <c r="J685" s="143"/>
      <c r="K685" s="137"/>
      <c r="L685" s="135"/>
      <c r="M685" s="104"/>
      <c r="N685" s="104"/>
      <c r="O685" s="104"/>
      <c r="P685" s="104"/>
      <c r="Q685" s="104"/>
      <c r="R685" s="104"/>
      <c r="S685" s="100"/>
      <c r="T685" s="81"/>
      <c r="U685" s="143"/>
      <c r="V685" s="137"/>
      <c r="W685" s="135"/>
      <c r="X685" s="104"/>
      <c r="Y685" s="104"/>
      <c r="Z685" s="104"/>
      <c r="AA685" s="104"/>
      <c r="AB685" s="104"/>
      <c r="AC685" s="104"/>
      <c r="AD685" s="100"/>
      <c r="AE685" s="81"/>
      <c r="AF685" s="143"/>
      <c r="AG685" s="137"/>
    </row>
    <row r="686">
      <c r="A686" s="135"/>
      <c r="B686" s="104"/>
      <c r="C686" s="104"/>
      <c r="D686" s="104"/>
      <c r="E686" s="104"/>
      <c r="F686" s="104"/>
      <c r="G686" s="104"/>
      <c r="H686" s="100"/>
      <c r="I686" s="81"/>
      <c r="J686" s="143"/>
      <c r="K686" s="137"/>
      <c r="L686" s="135"/>
      <c r="M686" s="104"/>
      <c r="N686" s="104"/>
      <c r="O686" s="104"/>
      <c r="P686" s="104"/>
      <c r="Q686" s="104"/>
      <c r="R686" s="104"/>
      <c r="S686" s="100"/>
      <c r="T686" s="81"/>
      <c r="U686" s="143"/>
      <c r="V686" s="137"/>
      <c r="W686" s="135"/>
      <c r="X686" s="104"/>
      <c r="Y686" s="104"/>
      <c r="Z686" s="104"/>
      <c r="AA686" s="104"/>
      <c r="AB686" s="104"/>
      <c r="AC686" s="104"/>
      <c r="AD686" s="100"/>
      <c r="AE686" s="81"/>
      <c r="AF686" s="143"/>
      <c r="AG686" s="137"/>
    </row>
    <row r="687">
      <c r="A687" s="135"/>
      <c r="B687" s="104"/>
      <c r="C687" s="104"/>
      <c r="D687" s="104"/>
      <c r="E687" s="104"/>
      <c r="F687" s="104"/>
      <c r="G687" s="104"/>
      <c r="H687" s="100"/>
      <c r="I687" s="81"/>
      <c r="J687" s="143"/>
      <c r="K687" s="137"/>
      <c r="L687" s="135"/>
      <c r="M687" s="104"/>
      <c r="N687" s="104"/>
      <c r="O687" s="104"/>
      <c r="P687" s="104"/>
      <c r="Q687" s="104"/>
      <c r="R687" s="104"/>
      <c r="S687" s="100"/>
      <c r="T687" s="81"/>
      <c r="U687" s="143"/>
      <c r="V687" s="137"/>
      <c r="W687" s="135"/>
      <c r="X687" s="104"/>
      <c r="Y687" s="104"/>
      <c r="Z687" s="104"/>
      <c r="AA687" s="104"/>
      <c r="AB687" s="104"/>
      <c r="AC687" s="104"/>
      <c r="AD687" s="100"/>
      <c r="AE687" s="81"/>
      <c r="AF687" s="143"/>
      <c r="AG687" s="137"/>
    </row>
    <row r="688">
      <c r="A688" s="135"/>
      <c r="B688" s="104"/>
      <c r="C688" s="104"/>
      <c r="D688" s="104"/>
      <c r="E688" s="104"/>
      <c r="F688" s="104"/>
      <c r="G688" s="104"/>
      <c r="H688" s="100"/>
      <c r="I688" s="81"/>
      <c r="J688" s="143"/>
      <c r="K688" s="137"/>
      <c r="L688" s="135"/>
      <c r="M688" s="104"/>
      <c r="N688" s="104"/>
      <c r="O688" s="104"/>
      <c r="P688" s="104"/>
      <c r="Q688" s="104"/>
      <c r="R688" s="104"/>
      <c r="S688" s="100"/>
      <c r="T688" s="81"/>
      <c r="U688" s="143"/>
      <c r="V688" s="137"/>
      <c r="W688" s="135"/>
      <c r="X688" s="104"/>
      <c r="Y688" s="104"/>
      <c r="Z688" s="104"/>
      <c r="AA688" s="104"/>
      <c r="AB688" s="104"/>
      <c r="AC688" s="104"/>
      <c r="AD688" s="100"/>
      <c r="AE688" s="81"/>
      <c r="AF688" s="143"/>
      <c r="AG688" s="137"/>
    </row>
    <row r="689">
      <c r="A689" s="146"/>
      <c r="B689" s="146"/>
      <c r="C689" s="146"/>
      <c r="D689" s="146"/>
      <c r="E689" s="146"/>
      <c r="F689" s="146"/>
      <c r="G689" s="146"/>
      <c r="H689" s="146"/>
      <c r="I689" s="81"/>
      <c r="J689" s="143"/>
      <c r="K689" s="137"/>
      <c r="L689" s="146"/>
      <c r="M689" s="146"/>
      <c r="N689" s="146"/>
      <c r="O689" s="146"/>
      <c r="P689" s="146"/>
      <c r="Q689" s="146"/>
      <c r="R689" s="146"/>
      <c r="S689" s="146"/>
      <c r="T689" s="81"/>
      <c r="U689" s="143"/>
      <c r="V689" s="137"/>
      <c r="W689" s="146"/>
      <c r="X689" s="146"/>
      <c r="Y689" s="146"/>
      <c r="Z689" s="146"/>
      <c r="AA689" s="146"/>
      <c r="AB689" s="146"/>
      <c r="AC689" s="146"/>
      <c r="AD689" s="146"/>
      <c r="AE689" s="81"/>
      <c r="AF689" s="143"/>
      <c r="AG689" s="137"/>
    </row>
    <row r="690">
      <c r="A690" s="146"/>
      <c r="B690" s="146"/>
      <c r="C690" s="146"/>
      <c r="D690" s="146"/>
      <c r="E690" s="146"/>
      <c r="F690" s="146"/>
      <c r="G690" s="146"/>
      <c r="H690" s="146"/>
      <c r="I690" s="81"/>
      <c r="J690" s="143"/>
      <c r="K690" s="137"/>
      <c r="L690" s="146"/>
      <c r="M690" s="146"/>
      <c r="N690" s="146"/>
      <c r="O690" s="146"/>
      <c r="P690" s="146"/>
      <c r="Q690" s="146"/>
      <c r="R690" s="146"/>
      <c r="S690" s="146"/>
      <c r="T690" s="81"/>
      <c r="U690" s="143"/>
      <c r="V690" s="137"/>
      <c r="W690" s="146"/>
      <c r="X690" s="146"/>
      <c r="Y690" s="146"/>
      <c r="Z690" s="146"/>
      <c r="AA690" s="146"/>
      <c r="AB690" s="146"/>
      <c r="AC690" s="146"/>
      <c r="AD690" s="146"/>
      <c r="AE690" s="81"/>
      <c r="AF690" s="143"/>
      <c r="AG690" s="137"/>
    </row>
    <row r="691">
      <c r="I691" s="87"/>
      <c r="J691" s="88"/>
      <c r="K691" s="89"/>
      <c r="T691" s="90"/>
      <c r="U691" s="88"/>
      <c r="V691" s="89"/>
      <c r="AE691" s="90"/>
      <c r="AF691" s="88"/>
      <c r="AG691" s="89"/>
    </row>
    <row r="692">
      <c r="A692" s="97" t="s">
        <v>701</v>
      </c>
      <c r="B692" s="92"/>
      <c r="C692" s="2"/>
      <c r="D692" s="2"/>
      <c r="E692" s="3"/>
      <c r="F692" s="93" t="s">
        <v>702</v>
      </c>
      <c r="G692" s="98" t="str">
        <f>$G$4</f>
        <v/>
      </c>
      <c r="H692" s="3"/>
      <c r="I692" s="87"/>
      <c r="J692" s="95"/>
      <c r="K692" s="96"/>
      <c r="L692" s="97" t="s">
        <v>701</v>
      </c>
      <c r="M692" s="92"/>
      <c r="N692" s="2"/>
      <c r="O692" s="2"/>
      <c r="P692" s="3"/>
      <c r="Q692" s="93" t="s">
        <v>702</v>
      </c>
      <c r="R692" s="98" t="str">
        <f>$G$4</f>
        <v/>
      </c>
      <c r="S692" s="3"/>
      <c r="T692" s="87"/>
      <c r="U692" s="95"/>
      <c r="V692" s="96"/>
      <c r="W692" s="97" t="s">
        <v>701</v>
      </c>
      <c r="X692" s="92"/>
      <c r="Y692" s="2"/>
      <c r="Z692" s="2"/>
      <c r="AA692" s="3"/>
      <c r="AB692" s="93" t="s">
        <v>702</v>
      </c>
      <c r="AC692" s="98" t="str">
        <f>$G$4</f>
        <v/>
      </c>
      <c r="AD692" s="3"/>
      <c r="AE692" s="87"/>
      <c r="AF692" s="95"/>
      <c r="AG692" s="96"/>
    </row>
    <row r="693">
      <c r="A693" s="91" t="s">
        <v>703</v>
      </c>
      <c r="B693" s="99">
        <v>15.0</v>
      </c>
      <c r="C693" s="100"/>
      <c r="D693" s="101" t="s">
        <v>705</v>
      </c>
      <c r="E693" s="102"/>
      <c r="F693" s="103"/>
      <c r="G693" s="104"/>
      <c r="H693" s="100"/>
      <c r="I693" s="95"/>
      <c r="J693" s="95"/>
      <c r="K693" s="96"/>
      <c r="L693" s="91" t="s">
        <v>703</v>
      </c>
      <c r="M693" s="99"/>
      <c r="N693" s="100"/>
      <c r="O693" s="101" t="s">
        <v>705</v>
      </c>
      <c r="P693" s="102"/>
      <c r="Q693" s="103"/>
      <c r="R693" s="104"/>
      <c r="S693" s="100"/>
      <c r="T693" s="95"/>
      <c r="U693" s="95"/>
      <c r="V693" s="96"/>
      <c r="W693" s="91" t="s">
        <v>703</v>
      </c>
      <c r="X693" s="99"/>
      <c r="Y693" s="100"/>
      <c r="Z693" s="101" t="s">
        <v>705</v>
      </c>
      <c r="AA693" s="102"/>
      <c r="AB693" s="103"/>
      <c r="AC693" s="104"/>
      <c r="AD693" s="100"/>
      <c r="AE693" s="95"/>
      <c r="AF693" s="95"/>
      <c r="AG693" s="96"/>
    </row>
    <row r="694">
      <c r="A694" s="105" t="s">
        <v>707</v>
      </c>
      <c r="B694" s="106" t="s">
        <v>708</v>
      </c>
      <c r="C694" s="100"/>
      <c r="D694" s="107" t="s">
        <v>709</v>
      </c>
      <c r="E694" s="107" t="s">
        <v>710</v>
      </c>
      <c r="F694" s="108" t="s">
        <v>711</v>
      </c>
      <c r="G694" s="104"/>
      <c r="H694" s="100"/>
      <c r="I694" s="95" t="s">
        <v>712</v>
      </c>
      <c r="J694" s="95" t="s">
        <v>713</v>
      </c>
      <c r="K694" s="109"/>
      <c r="L694" s="105" t="s">
        <v>707</v>
      </c>
      <c r="M694" s="106" t="s">
        <v>708</v>
      </c>
      <c r="N694" s="100"/>
      <c r="O694" s="107" t="s">
        <v>709</v>
      </c>
      <c r="P694" s="107" t="s">
        <v>710</v>
      </c>
      <c r="Q694" s="108" t="s">
        <v>711</v>
      </c>
      <c r="R694" s="104"/>
      <c r="S694" s="100"/>
      <c r="T694" s="95" t="s">
        <v>712</v>
      </c>
      <c r="U694" s="95" t="s">
        <v>713</v>
      </c>
      <c r="V694" s="109"/>
      <c r="W694" s="105" t="s">
        <v>707</v>
      </c>
      <c r="X694" s="106" t="s">
        <v>708</v>
      </c>
      <c r="Y694" s="100"/>
      <c r="Z694" s="107" t="s">
        <v>709</v>
      </c>
      <c r="AA694" s="107" t="s">
        <v>710</v>
      </c>
      <c r="AB694" s="108" t="s">
        <v>711</v>
      </c>
      <c r="AC694" s="104"/>
      <c r="AD694" s="100"/>
      <c r="AE694" s="95" t="s">
        <v>712</v>
      </c>
      <c r="AF694" s="95" t="s">
        <v>713</v>
      </c>
      <c r="AG694" s="109"/>
    </row>
    <row r="695">
      <c r="A695" s="110">
        <f>VLOOKUP(B695,Base!$A$3:$F$994, 6, false)</f>
        <v>0</v>
      </c>
      <c r="B695" s="111" t="s">
        <v>6</v>
      </c>
      <c r="C695" s="3"/>
      <c r="D695" s="112"/>
      <c r="E695" s="110" t="str">
        <f>VLOOKUP(B695,Base!$A$3:$F$994, 2, false)</f>
        <v>.</v>
      </c>
      <c r="F695" s="92"/>
      <c r="G695" s="2"/>
      <c r="H695" s="3"/>
      <c r="I695" s="113">
        <f>VLOOKUP(B695,Base!$A$3:$F$994, 5, false)</f>
        <v>0</v>
      </c>
      <c r="J695" s="114">
        <f t="shared" ref="J695:J712" si="49">I695*D695</f>
        <v>0</v>
      </c>
      <c r="K695" s="115"/>
      <c r="L695" s="110">
        <f>VLOOKUP(M695,Base!$A$3:$F$994, 6, false)</f>
        <v>0</v>
      </c>
      <c r="M695" s="111" t="s">
        <v>6</v>
      </c>
      <c r="N695" s="3"/>
      <c r="O695" s="112"/>
      <c r="P695" s="110" t="str">
        <f>VLOOKUP(M695,Base!$A$3:$F$994, 2, false)</f>
        <v>.</v>
      </c>
      <c r="Q695" s="92"/>
      <c r="R695" s="2"/>
      <c r="S695" s="3"/>
      <c r="T695" s="113">
        <f>VLOOKUP(M695,Base!$A$3:$F$994, 5, false)</f>
        <v>0</v>
      </c>
      <c r="U695" s="114">
        <f t="shared" ref="U695:U712" si="50">T695*O695</f>
        <v>0</v>
      </c>
      <c r="V695" s="115"/>
      <c r="W695" s="110">
        <f>VLOOKUP(X695,Base!$A$3:$F$994, 6, false)</f>
        <v>0</v>
      </c>
      <c r="X695" s="111" t="s">
        <v>6</v>
      </c>
      <c r="Y695" s="3"/>
      <c r="Z695" s="112"/>
      <c r="AA695" s="110" t="str">
        <f>VLOOKUP(X695,Base!$A$3:$F$994, 2, false)</f>
        <v>.</v>
      </c>
      <c r="AB695" s="92"/>
      <c r="AC695" s="2"/>
      <c r="AD695" s="3"/>
      <c r="AE695" s="113">
        <f>VLOOKUP(X695,Base!$A$3:$F$994, 5, false)</f>
        <v>0</v>
      </c>
      <c r="AF695" s="114">
        <f t="shared" ref="AF695:AF712" si="51">AE695*Z695</f>
        <v>0</v>
      </c>
      <c r="AG695" s="115"/>
    </row>
    <row r="696">
      <c r="A696" s="110">
        <f>VLOOKUP(B696,Base!$A$3:$F$994, 6, false)</f>
        <v>0</v>
      </c>
      <c r="B696" s="111" t="s">
        <v>6</v>
      </c>
      <c r="C696" s="3"/>
      <c r="D696" s="112"/>
      <c r="E696" s="110" t="str">
        <f>VLOOKUP(B696,Base!$A$3:$F$994, 2, false)</f>
        <v>.</v>
      </c>
      <c r="F696" s="116"/>
      <c r="G696" s="2"/>
      <c r="H696" s="3"/>
      <c r="I696" s="113">
        <f>VLOOKUP(B696,Base!$A$3:$F$994, 5, false)</f>
        <v>0</v>
      </c>
      <c r="J696" s="114">
        <f t="shared" si="49"/>
        <v>0</v>
      </c>
      <c r="K696" s="115"/>
      <c r="L696" s="110">
        <f>VLOOKUP(M696,Base!$A$3:$F$994, 6, false)</f>
        <v>0</v>
      </c>
      <c r="M696" s="111" t="s">
        <v>6</v>
      </c>
      <c r="N696" s="3"/>
      <c r="O696" s="112"/>
      <c r="P696" s="110" t="str">
        <f>VLOOKUP(M696,Base!$A$3:$F$994, 2, false)</f>
        <v>.</v>
      </c>
      <c r="Q696" s="116"/>
      <c r="R696" s="2"/>
      <c r="S696" s="3"/>
      <c r="T696" s="113">
        <f>VLOOKUP(M696,Base!$A$3:$F$994, 5, false)</f>
        <v>0</v>
      </c>
      <c r="U696" s="114">
        <f t="shared" si="50"/>
        <v>0</v>
      </c>
      <c r="V696" s="115"/>
      <c r="W696" s="110">
        <f>VLOOKUP(X696,Base!$A$3:$F$994, 6, false)</f>
        <v>0</v>
      </c>
      <c r="X696" s="111" t="s">
        <v>6</v>
      </c>
      <c r="Y696" s="3"/>
      <c r="Z696" s="112"/>
      <c r="AA696" s="110" t="str">
        <f>VLOOKUP(X696,Base!$A$3:$F$994, 2, false)</f>
        <v>.</v>
      </c>
      <c r="AB696" s="116"/>
      <c r="AC696" s="2"/>
      <c r="AD696" s="3"/>
      <c r="AE696" s="113">
        <f>VLOOKUP(X696,Base!$A$3:$F$994, 5, false)</f>
        <v>0</v>
      </c>
      <c r="AF696" s="114">
        <f t="shared" si="51"/>
        <v>0</v>
      </c>
      <c r="AG696" s="115"/>
    </row>
    <row r="697">
      <c r="A697" s="110">
        <f>VLOOKUP(B697,Base!$A$3:$F$994, 6, false)</f>
        <v>0</v>
      </c>
      <c r="B697" s="111" t="s">
        <v>6</v>
      </c>
      <c r="C697" s="3"/>
      <c r="D697" s="112"/>
      <c r="E697" s="110" t="str">
        <f>VLOOKUP(B697,Base!$A$3:$F$994, 2, false)</f>
        <v>.</v>
      </c>
      <c r="F697" s="116"/>
      <c r="G697" s="2"/>
      <c r="H697" s="3"/>
      <c r="I697" s="113">
        <f>VLOOKUP(B697,Base!$A$3:$F$994, 5, false)</f>
        <v>0</v>
      </c>
      <c r="J697" s="114">
        <f t="shared" si="49"/>
        <v>0</v>
      </c>
      <c r="K697" s="115"/>
      <c r="L697" s="110">
        <f>VLOOKUP(M697,Base!$A$3:$F$994, 6, false)</f>
        <v>0</v>
      </c>
      <c r="M697" s="111" t="s">
        <v>6</v>
      </c>
      <c r="N697" s="3"/>
      <c r="O697" s="112"/>
      <c r="P697" s="110" t="str">
        <f>VLOOKUP(M697,Base!$A$3:$F$994, 2, false)</f>
        <v>.</v>
      </c>
      <c r="Q697" s="116"/>
      <c r="R697" s="2"/>
      <c r="S697" s="3"/>
      <c r="T697" s="113">
        <f>VLOOKUP(M697,Base!$A$3:$F$994, 5, false)</f>
        <v>0</v>
      </c>
      <c r="U697" s="114">
        <f t="shared" si="50"/>
        <v>0</v>
      </c>
      <c r="V697" s="115"/>
      <c r="W697" s="110">
        <f>VLOOKUP(X697,Base!$A$3:$F$994, 6, false)</f>
        <v>0</v>
      </c>
      <c r="X697" s="111" t="s">
        <v>6</v>
      </c>
      <c r="Y697" s="3"/>
      <c r="Z697" s="112"/>
      <c r="AA697" s="110" t="str">
        <f>VLOOKUP(X697,Base!$A$3:$F$994, 2, false)</f>
        <v>.</v>
      </c>
      <c r="AB697" s="116"/>
      <c r="AC697" s="2"/>
      <c r="AD697" s="3"/>
      <c r="AE697" s="113">
        <f>VLOOKUP(X697,Base!$A$3:$F$994, 5, false)</f>
        <v>0</v>
      </c>
      <c r="AF697" s="114">
        <f t="shared" si="51"/>
        <v>0</v>
      </c>
      <c r="AG697" s="115"/>
    </row>
    <row r="698">
      <c r="A698" s="110">
        <f>VLOOKUP(B698,Base!$A$3:$F$994, 6, false)</f>
        <v>0</v>
      </c>
      <c r="B698" s="111" t="s">
        <v>6</v>
      </c>
      <c r="C698" s="3"/>
      <c r="D698" s="112"/>
      <c r="E698" s="110" t="str">
        <f>VLOOKUP(B698,Base!$A$3:$F$994, 2, false)</f>
        <v>.</v>
      </c>
      <c r="F698" s="116"/>
      <c r="G698" s="2"/>
      <c r="H698" s="3"/>
      <c r="I698" s="113">
        <f>VLOOKUP(B698,Base!$A$3:$F$994, 5, false)</f>
        <v>0</v>
      </c>
      <c r="J698" s="114">
        <f t="shared" si="49"/>
        <v>0</v>
      </c>
      <c r="K698" s="115"/>
      <c r="L698" s="110">
        <f>VLOOKUP(M698,Base!$A$3:$F$994, 6, false)</f>
        <v>0</v>
      </c>
      <c r="M698" s="111" t="s">
        <v>6</v>
      </c>
      <c r="N698" s="3"/>
      <c r="O698" s="112"/>
      <c r="P698" s="110" t="str">
        <f>VLOOKUP(M698,Base!$A$3:$F$994, 2, false)</f>
        <v>.</v>
      </c>
      <c r="Q698" s="116"/>
      <c r="R698" s="2"/>
      <c r="S698" s="3"/>
      <c r="T698" s="113">
        <f>VLOOKUP(M698,Base!$A$3:$F$994, 5, false)</f>
        <v>0</v>
      </c>
      <c r="U698" s="114">
        <f t="shared" si="50"/>
        <v>0</v>
      </c>
      <c r="V698" s="115"/>
      <c r="W698" s="110">
        <f>VLOOKUP(X698,Base!$A$3:$F$994, 6, false)</f>
        <v>0</v>
      </c>
      <c r="X698" s="111" t="s">
        <v>6</v>
      </c>
      <c r="Y698" s="3"/>
      <c r="Z698" s="112"/>
      <c r="AA698" s="110" t="str">
        <f>VLOOKUP(X698,Base!$A$3:$F$994, 2, false)</f>
        <v>.</v>
      </c>
      <c r="AB698" s="116"/>
      <c r="AC698" s="2"/>
      <c r="AD698" s="3"/>
      <c r="AE698" s="113">
        <f>VLOOKUP(X698,Base!$A$3:$F$994, 5, false)</f>
        <v>0</v>
      </c>
      <c r="AF698" s="114">
        <f t="shared" si="51"/>
        <v>0</v>
      </c>
      <c r="AG698" s="115"/>
    </row>
    <row r="699">
      <c r="A699" s="110">
        <f>VLOOKUP(B699,Base!$A$3:$F$994, 6, false)</f>
        <v>0</v>
      </c>
      <c r="B699" s="111" t="s">
        <v>6</v>
      </c>
      <c r="C699" s="3"/>
      <c r="D699" s="112"/>
      <c r="E699" s="110" t="str">
        <f>VLOOKUP(B699,Base!$A$3:$F$994, 2, false)</f>
        <v>.</v>
      </c>
      <c r="F699" s="92"/>
      <c r="G699" s="2"/>
      <c r="H699" s="3"/>
      <c r="I699" s="113">
        <f>VLOOKUP(B699,Base!$A$3:$F$994, 5, false)</f>
        <v>0</v>
      </c>
      <c r="J699" s="114">
        <f t="shared" si="49"/>
        <v>0</v>
      </c>
      <c r="K699" s="115"/>
      <c r="L699" s="110">
        <f>VLOOKUP(M699,Base!$A$3:$F$994, 6, false)</f>
        <v>0</v>
      </c>
      <c r="M699" s="111" t="s">
        <v>6</v>
      </c>
      <c r="N699" s="3"/>
      <c r="O699" s="112"/>
      <c r="P699" s="110" t="str">
        <f>VLOOKUP(M699,Base!$A$3:$F$994, 2, false)</f>
        <v>.</v>
      </c>
      <c r="Q699" s="92"/>
      <c r="R699" s="2"/>
      <c r="S699" s="3"/>
      <c r="T699" s="113">
        <f>VLOOKUP(M699,Base!$A$3:$F$994, 5, false)</f>
        <v>0</v>
      </c>
      <c r="U699" s="114">
        <f t="shared" si="50"/>
        <v>0</v>
      </c>
      <c r="V699" s="115"/>
      <c r="W699" s="110">
        <f>VLOOKUP(X699,Base!$A$3:$F$994, 6, false)</f>
        <v>0</v>
      </c>
      <c r="X699" s="111" t="s">
        <v>6</v>
      </c>
      <c r="Y699" s="3"/>
      <c r="Z699" s="112"/>
      <c r="AA699" s="110" t="str">
        <f>VLOOKUP(X699,Base!$A$3:$F$994, 2, false)</f>
        <v>.</v>
      </c>
      <c r="AB699" s="92"/>
      <c r="AC699" s="2"/>
      <c r="AD699" s="3"/>
      <c r="AE699" s="113">
        <f>VLOOKUP(X699,Base!$A$3:$F$994, 5, false)</f>
        <v>0</v>
      </c>
      <c r="AF699" s="114">
        <f t="shared" si="51"/>
        <v>0</v>
      </c>
      <c r="AG699" s="115"/>
    </row>
    <row r="700">
      <c r="A700" s="110">
        <f>VLOOKUP(B700,Base!$A$3:$F$994, 6, false)</f>
        <v>0</v>
      </c>
      <c r="B700" s="111" t="s">
        <v>6</v>
      </c>
      <c r="C700" s="3"/>
      <c r="D700" s="112"/>
      <c r="E700" s="110" t="str">
        <f>VLOOKUP(B700,Base!$A$3:$F$994, 2, false)</f>
        <v>.</v>
      </c>
      <c r="F700" s="92"/>
      <c r="G700" s="2"/>
      <c r="H700" s="3"/>
      <c r="I700" s="113">
        <f>VLOOKUP(B700,Base!$A$3:$F$994, 5, false)</f>
        <v>0</v>
      </c>
      <c r="J700" s="114">
        <f t="shared" si="49"/>
        <v>0</v>
      </c>
      <c r="K700" s="115"/>
      <c r="L700" s="110">
        <f>VLOOKUP(M700,Base!$A$3:$F$994, 6, false)</f>
        <v>0</v>
      </c>
      <c r="M700" s="111" t="s">
        <v>6</v>
      </c>
      <c r="N700" s="3"/>
      <c r="O700" s="112"/>
      <c r="P700" s="110" t="str">
        <f>VLOOKUP(M700,Base!$A$3:$F$994, 2, false)</f>
        <v>.</v>
      </c>
      <c r="Q700" s="92"/>
      <c r="R700" s="2"/>
      <c r="S700" s="3"/>
      <c r="T700" s="113">
        <f>VLOOKUP(M700,Base!$A$3:$F$994, 5, false)</f>
        <v>0</v>
      </c>
      <c r="U700" s="114">
        <f t="shared" si="50"/>
        <v>0</v>
      </c>
      <c r="V700" s="115"/>
      <c r="W700" s="110">
        <f>VLOOKUP(X700,Base!$A$3:$F$994, 6, false)</f>
        <v>0</v>
      </c>
      <c r="X700" s="111" t="s">
        <v>6</v>
      </c>
      <c r="Y700" s="3"/>
      <c r="Z700" s="112"/>
      <c r="AA700" s="110" t="str">
        <f>VLOOKUP(X700,Base!$A$3:$F$994, 2, false)</f>
        <v>.</v>
      </c>
      <c r="AB700" s="92"/>
      <c r="AC700" s="2"/>
      <c r="AD700" s="3"/>
      <c r="AE700" s="113">
        <f>VLOOKUP(X700,Base!$A$3:$F$994, 5, false)</f>
        <v>0</v>
      </c>
      <c r="AF700" s="114">
        <f t="shared" si="51"/>
        <v>0</v>
      </c>
      <c r="AG700" s="115"/>
    </row>
    <row r="701">
      <c r="A701" s="110">
        <f>VLOOKUP(B701,Base!$A$3:$F$994, 6, false)</f>
        <v>0</v>
      </c>
      <c r="B701" s="111" t="s">
        <v>6</v>
      </c>
      <c r="C701" s="3"/>
      <c r="D701" s="112"/>
      <c r="E701" s="110" t="str">
        <f>VLOOKUP(B701,Base!$A$3:$F$994, 2, false)</f>
        <v>.</v>
      </c>
      <c r="F701" s="116"/>
      <c r="G701" s="2"/>
      <c r="H701" s="3"/>
      <c r="I701" s="113">
        <f>VLOOKUP(B701,Base!$A$3:$F$994, 5, false)</f>
        <v>0</v>
      </c>
      <c r="J701" s="114">
        <f t="shared" si="49"/>
        <v>0</v>
      </c>
      <c r="K701" s="115"/>
      <c r="L701" s="110">
        <f>VLOOKUP(M701,Base!$A$3:$F$994, 6, false)</f>
        <v>0</v>
      </c>
      <c r="M701" s="111" t="s">
        <v>6</v>
      </c>
      <c r="N701" s="3"/>
      <c r="O701" s="112"/>
      <c r="P701" s="110" t="str">
        <f>VLOOKUP(M701,Base!$A$3:$F$994, 2, false)</f>
        <v>.</v>
      </c>
      <c r="Q701" s="116"/>
      <c r="R701" s="2"/>
      <c r="S701" s="3"/>
      <c r="T701" s="113">
        <f>VLOOKUP(M701,Base!$A$3:$F$994, 5, false)</f>
        <v>0</v>
      </c>
      <c r="U701" s="114">
        <f t="shared" si="50"/>
        <v>0</v>
      </c>
      <c r="V701" s="115"/>
      <c r="W701" s="110">
        <f>VLOOKUP(X701,Base!$A$3:$F$994, 6, false)</f>
        <v>0</v>
      </c>
      <c r="X701" s="111" t="s">
        <v>6</v>
      </c>
      <c r="Y701" s="3"/>
      <c r="Z701" s="112"/>
      <c r="AA701" s="110" t="str">
        <f>VLOOKUP(X701,Base!$A$3:$F$994, 2, false)</f>
        <v>.</v>
      </c>
      <c r="AB701" s="116"/>
      <c r="AC701" s="2"/>
      <c r="AD701" s="3"/>
      <c r="AE701" s="113">
        <f>VLOOKUP(X701,Base!$A$3:$F$994, 5, false)</f>
        <v>0</v>
      </c>
      <c r="AF701" s="114">
        <f t="shared" si="51"/>
        <v>0</v>
      </c>
      <c r="AG701" s="115"/>
    </row>
    <row r="702">
      <c r="A702" s="110">
        <f>VLOOKUP(B702,Base!$A$3:$F$994, 6, false)</f>
        <v>0</v>
      </c>
      <c r="B702" s="111" t="s">
        <v>6</v>
      </c>
      <c r="C702" s="3"/>
      <c r="D702" s="112"/>
      <c r="E702" s="110" t="str">
        <f>VLOOKUP(B702,Base!$A$3:$F$994, 2, false)</f>
        <v>.</v>
      </c>
      <c r="F702" s="117"/>
      <c r="G702" s="2"/>
      <c r="H702" s="3"/>
      <c r="I702" s="113">
        <f>VLOOKUP(B702,Base!$A$3:$F$994, 5, false)</f>
        <v>0</v>
      </c>
      <c r="J702" s="114">
        <f t="shared" si="49"/>
        <v>0</v>
      </c>
      <c r="K702" s="115"/>
      <c r="L702" s="110">
        <f>VLOOKUP(M702,Base!$A$3:$F$994, 6, false)</f>
        <v>0</v>
      </c>
      <c r="M702" s="111" t="s">
        <v>6</v>
      </c>
      <c r="N702" s="3"/>
      <c r="O702" s="112"/>
      <c r="P702" s="110" t="str">
        <f>VLOOKUP(M702,Base!$A$3:$F$994, 2, false)</f>
        <v>.</v>
      </c>
      <c r="Q702" s="117"/>
      <c r="R702" s="2"/>
      <c r="S702" s="3"/>
      <c r="T702" s="113">
        <f>VLOOKUP(M702,Base!$A$3:$F$994, 5, false)</f>
        <v>0</v>
      </c>
      <c r="U702" s="114">
        <f t="shared" si="50"/>
        <v>0</v>
      </c>
      <c r="V702" s="115"/>
      <c r="W702" s="110">
        <f>VLOOKUP(X702,Base!$A$3:$F$994, 6, false)</f>
        <v>0</v>
      </c>
      <c r="X702" s="111" t="s">
        <v>6</v>
      </c>
      <c r="Y702" s="3"/>
      <c r="Z702" s="112"/>
      <c r="AA702" s="110" t="str">
        <f>VLOOKUP(X702,Base!$A$3:$F$994, 2, false)</f>
        <v>.</v>
      </c>
      <c r="AB702" s="117"/>
      <c r="AC702" s="2"/>
      <c r="AD702" s="3"/>
      <c r="AE702" s="113">
        <f>VLOOKUP(X702,Base!$A$3:$F$994, 5, false)</f>
        <v>0</v>
      </c>
      <c r="AF702" s="114">
        <f t="shared" si="51"/>
        <v>0</v>
      </c>
      <c r="AG702" s="115"/>
    </row>
    <row r="703">
      <c r="A703" s="110">
        <f>VLOOKUP(B703,Base!$A$3:$F$994, 6, false)</f>
        <v>0</v>
      </c>
      <c r="B703" s="111" t="s">
        <v>6</v>
      </c>
      <c r="C703" s="3"/>
      <c r="D703" s="118"/>
      <c r="E703" s="110" t="str">
        <f>VLOOKUP(B703,Base!$A$3:$F$994, 2, false)</f>
        <v>.</v>
      </c>
      <c r="F703" s="117"/>
      <c r="G703" s="2"/>
      <c r="H703" s="3"/>
      <c r="I703" s="113">
        <f>VLOOKUP(B703,Base!$A$3:$F$994, 5, false)</f>
        <v>0</v>
      </c>
      <c r="J703" s="114">
        <f t="shared" si="49"/>
        <v>0</v>
      </c>
      <c r="K703" s="115"/>
      <c r="L703" s="110">
        <f>VLOOKUP(M703,Base!$A$3:$F$994, 6, false)</f>
        <v>0</v>
      </c>
      <c r="M703" s="111" t="s">
        <v>6</v>
      </c>
      <c r="N703" s="3"/>
      <c r="O703" s="118"/>
      <c r="P703" s="110" t="str">
        <f>VLOOKUP(M703,Base!$A$3:$F$994, 2, false)</f>
        <v>.</v>
      </c>
      <c r="Q703" s="117"/>
      <c r="R703" s="2"/>
      <c r="S703" s="3"/>
      <c r="T703" s="113">
        <f>VLOOKUP(M703,Base!$A$3:$F$994, 5, false)</f>
        <v>0</v>
      </c>
      <c r="U703" s="114">
        <f t="shared" si="50"/>
        <v>0</v>
      </c>
      <c r="V703" s="115"/>
      <c r="W703" s="110">
        <f>VLOOKUP(X703,Base!$A$3:$F$994, 6, false)</f>
        <v>0</v>
      </c>
      <c r="X703" s="111" t="s">
        <v>6</v>
      </c>
      <c r="Y703" s="3"/>
      <c r="Z703" s="118"/>
      <c r="AA703" s="110" t="str">
        <f>VLOOKUP(X703,Base!$A$3:$F$994, 2, false)</f>
        <v>.</v>
      </c>
      <c r="AB703" s="117"/>
      <c r="AC703" s="2"/>
      <c r="AD703" s="3"/>
      <c r="AE703" s="113">
        <f>VLOOKUP(X703,Base!$A$3:$F$994, 5, false)</f>
        <v>0</v>
      </c>
      <c r="AF703" s="114">
        <f t="shared" si="51"/>
        <v>0</v>
      </c>
      <c r="AG703" s="115"/>
    </row>
    <row r="704">
      <c r="A704" s="110">
        <f>VLOOKUP(B704,Base!$A$3:$F$994, 6, false)</f>
        <v>0</v>
      </c>
      <c r="B704" s="111" t="s">
        <v>6</v>
      </c>
      <c r="C704" s="3"/>
      <c r="D704" s="112"/>
      <c r="E704" s="110" t="str">
        <f>VLOOKUP(B704,Base!$A$3:$F$994, 2, false)</f>
        <v>.</v>
      </c>
      <c r="F704" s="117"/>
      <c r="G704" s="2"/>
      <c r="H704" s="3"/>
      <c r="I704" s="113">
        <f>VLOOKUP(B704,Base!$A$3:$F$994, 5, false)</f>
        <v>0</v>
      </c>
      <c r="J704" s="114">
        <f t="shared" si="49"/>
        <v>0</v>
      </c>
      <c r="K704" s="115"/>
      <c r="L704" s="110">
        <f>VLOOKUP(M704,Base!$A$3:$F$994, 6, false)</f>
        <v>0</v>
      </c>
      <c r="M704" s="111" t="s">
        <v>6</v>
      </c>
      <c r="N704" s="3"/>
      <c r="O704" s="112"/>
      <c r="P704" s="110" t="str">
        <f>VLOOKUP(M704,Base!$A$3:$F$994, 2, false)</f>
        <v>.</v>
      </c>
      <c r="Q704" s="117"/>
      <c r="R704" s="2"/>
      <c r="S704" s="3"/>
      <c r="T704" s="113">
        <f>VLOOKUP(M704,Base!$A$3:$F$994, 5, false)</f>
        <v>0</v>
      </c>
      <c r="U704" s="114">
        <f t="shared" si="50"/>
        <v>0</v>
      </c>
      <c r="V704" s="115"/>
      <c r="W704" s="110">
        <f>VLOOKUP(X704,Base!$A$3:$F$994, 6, false)</f>
        <v>0</v>
      </c>
      <c r="X704" s="111" t="s">
        <v>6</v>
      </c>
      <c r="Y704" s="3"/>
      <c r="Z704" s="112"/>
      <c r="AA704" s="110" t="str">
        <f>VLOOKUP(X704,Base!$A$3:$F$994, 2, false)</f>
        <v>.</v>
      </c>
      <c r="AB704" s="117"/>
      <c r="AC704" s="2"/>
      <c r="AD704" s="3"/>
      <c r="AE704" s="113">
        <f>VLOOKUP(X704,Base!$A$3:$F$994, 5, false)</f>
        <v>0</v>
      </c>
      <c r="AF704" s="114">
        <f t="shared" si="51"/>
        <v>0</v>
      </c>
      <c r="AG704" s="115"/>
    </row>
    <row r="705">
      <c r="A705" s="110">
        <f>VLOOKUP(B705,Base!$A$3:$F$994, 6, false)</f>
        <v>0</v>
      </c>
      <c r="B705" s="111" t="s">
        <v>6</v>
      </c>
      <c r="C705" s="3"/>
      <c r="D705" s="118"/>
      <c r="E705" s="110" t="str">
        <f>VLOOKUP(B705,Base!$A$3:$F$994, 2, false)</f>
        <v>.</v>
      </c>
      <c r="F705" s="106" t="s">
        <v>714</v>
      </c>
      <c r="G705" s="104"/>
      <c r="H705" s="100"/>
      <c r="I705" s="113">
        <f>VLOOKUP(B705,Base!$A$3:$F$994, 5, false)</f>
        <v>0</v>
      </c>
      <c r="J705" s="114">
        <f t="shared" si="49"/>
        <v>0</v>
      </c>
      <c r="K705" s="115"/>
      <c r="L705" s="110">
        <f>VLOOKUP(M705,Base!$A$3:$F$994, 6, false)</f>
        <v>0</v>
      </c>
      <c r="M705" s="111" t="s">
        <v>6</v>
      </c>
      <c r="N705" s="3"/>
      <c r="O705" s="118"/>
      <c r="P705" s="110" t="str">
        <f>VLOOKUP(M705,Base!$A$3:$F$994, 2, false)</f>
        <v>.</v>
      </c>
      <c r="Q705" s="106" t="s">
        <v>714</v>
      </c>
      <c r="R705" s="104"/>
      <c r="S705" s="100"/>
      <c r="T705" s="113">
        <f>VLOOKUP(M705,Base!$A$3:$F$994, 5, false)</f>
        <v>0</v>
      </c>
      <c r="U705" s="114">
        <f t="shared" si="50"/>
        <v>0</v>
      </c>
      <c r="V705" s="115"/>
      <c r="W705" s="110">
        <f>VLOOKUP(X705,Base!$A$3:$F$994, 6, false)</f>
        <v>0</v>
      </c>
      <c r="X705" s="111" t="s">
        <v>6</v>
      </c>
      <c r="Y705" s="3"/>
      <c r="Z705" s="118"/>
      <c r="AA705" s="110" t="str">
        <f>VLOOKUP(X705,Base!$A$3:$F$994, 2, false)</f>
        <v>.</v>
      </c>
      <c r="AB705" s="106" t="s">
        <v>714</v>
      </c>
      <c r="AC705" s="104"/>
      <c r="AD705" s="100"/>
      <c r="AE705" s="113">
        <f>VLOOKUP(X705,Base!$A$3:$F$994, 5, false)</f>
        <v>0</v>
      </c>
      <c r="AF705" s="114">
        <f t="shared" si="51"/>
        <v>0</v>
      </c>
      <c r="AG705" s="115"/>
    </row>
    <row r="706">
      <c r="A706" s="110">
        <f>VLOOKUP(B706,Base!$A$3:$F$994, 6, false)</f>
        <v>0</v>
      </c>
      <c r="B706" s="111" t="s">
        <v>6</v>
      </c>
      <c r="C706" s="3"/>
      <c r="D706" s="49"/>
      <c r="E706" s="110" t="str">
        <f>VLOOKUP(B706,Base!$A$3:$F$994, 2, false)</f>
        <v>.</v>
      </c>
      <c r="F706" s="119"/>
      <c r="G706" s="104"/>
      <c r="H706" s="100"/>
      <c r="I706" s="113">
        <f>VLOOKUP(B706,Base!$A$3:$F$994, 5, false)</f>
        <v>0</v>
      </c>
      <c r="J706" s="114">
        <f t="shared" si="49"/>
        <v>0</v>
      </c>
      <c r="K706" s="115"/>
      <c r="L706" s="110">
        <f>VLOOKUP(M706,Base!$A$3:$F$994, 6, false)</f>
        <v>0</v>
      </c>
      <c r="M706" s="111" t="s">
        <v>6</v>
      </c>
      <c r="N706" s="3"/>
      <c r="O706" s="49"/>
      <c r="P706" s="110" t="str">
        <f>VLOOKUP(M706,Base!$A$3:$F$994, 2, false)</f>
        <v>.</v>
      </c>
      <c r="Q706" s="119"/>
      <c r="R706" s="104"/>
      <c r="S706" s="100"/>
      <c r="T706" s="113">
        <f>VLOOKUP(M706,Base!$A$3:$F$994, 5, false)</f>
        <v>0</v>
      </c>
      <c r="U706" s="114">
        <f t="shared" si="50"/>
        <v>0</v>
      </c>
      <c r="V706" s="115"/>
      <c r="W706" s="110">
        <f>VLOOKUP(X706,Base!$A$3:$F$994, 6, false)</f>
        <v>0</v>
      </c>
      <c r="X706" s="111" t="s">
        <v>6</v>
      </c>
      <c r="Y706" s="3"/>
      <c r="Z706" s="49"/>
      <c r="AA706" s="110" t="str">
        <f>VLOOKUP(X706,Base!$A$3:$F$994, 2, false)</f>
        <v>.</v>
      </c>
      <c r="AB706" s="119"/>
      <c r="AC706" s="104"/>
      <c r="AD706" s="100"/>
      <c r="AE706" s="113">
        <f>VLOOKUP(X706,Base!$A$3:$F$994, 5, false)</f>
        <v>0</v>
      </c>
      <c r="AF706" s="114">
        <f t="shared" si="51"/>
        <v>0</v>
      </c>
      <c r="AG706" s="115"/>
    </row>
    <row r="707">
      <c r="A707" s="110">
        <f>VLOOKUP(B707,Base!$A$3:$F$994, 6, false)</f>
        <v>0</v>
      </c>
      <c r="B707" s="111" t="s">
        <v>6</v>
      </c>
      <c r="C707" s="3"/>
      <c r="D707" s="49"/>
      <c r="E707" s="110" t="str">
        <f>VLOOKUP(B707,Base!$A$3:$F$994, 2, false)</f>
        <v>.</v>
      </c>
      <c r="F707" s="119"/>
      <c r="G707" s="104"/>
      <c r="H707" s="100"/>
      <c r="I707" s="113">
        <f>VLOOKUP(B707,Base!$A$3:$F$994, 5, false)</f>
        <v>0</v>
      </c>
      <c r="J707" s="114">
        <f t="shared" si="49"/>
        <v>0</v>
      </c>
      <c r="K707" s="115"/>
      <c r="L707" s="110">
        <f>VLOOKUP(M707,Base!$A$3:$F$994, 6, false)</f>
        <v>0</v>
      </c>
      <c r="M707" s="111" t="s">
        <v>6</v>
      </c>
      <c r="N707" s="3"/>
      <c r="O707" s="49"/>
      <c r="P707" s="110" t="str">
        <f>VLOOKUP(M707,Base!$A$3:$F$994, 2, false)</f>
        <v>.</v>
      </c>
      <c r="Q707" s="119"/>
      <c r="R707" s="104"/>
      <c r="S707" s="100"/>
      <c r="T707" s="113">
        <f>VLOOKUP(M707,Base!$A$3:$F$994, 5, false)</f>
        <v>0</v>
      </c>
      <c r="U707" s="114">
        <f t="shared" si="50"/>
        <v>0</v>
      </c>
      <c r="V707" s="115"/>
      <c r="W707" s="110">
        <f>VLOOKUP(X707,Base!$A$3:$F$994, 6, false)</f>
        <v>0</v>
      </c>
      <c r="X707" s="111" t="s">
        <v>6</v>
      </c>
      <c r="Y707" s="3"/>
      <c r="Z707" s="49"/>
      <c r="AA707" s="110" t="str">
        <f>VLOOKUP(X707,Base!$A$3:$F$994, 2, false)</f>
        <v>.</v>
      </c>
      <c r="AB707" s="119"/>
      <c r="AC707" s="104"/>
      <c r="AD707" s="100"/>
      <c r="AE707" s="113">
        <f>VLOOKUP(X707,Base!$A$3:$F$994, 5, false)</f>
        <v>0</v>
      </c>
      <c r="AF707" s="114">
        <f t="shared" si="51"/>
        <v>0</v>
      </c>
      <c r="AG707" s="115"/>
    </row>
    <row r="708">
      <c r="A708" s="110">
        <f>VLOOKUP(B708,Base!$A$3:$F$994, 6, false)</f>
        <v>0</v>
      </c>
      <c r="B708" s="111" t="s">
        <v>6</v>
      </c>
      <c r="C708" s="3"/>
      <c r="D708" s="120"/>
      <c r="E708" s="110" t="str">
        <f>VLOOKUP(B708,Base!$A$3:$F$994, 2, false)</f>
        <v>.</v>
      </c>
      <c r="F708" s="119"/>
      <c r="G708" s="104"/>
      <c r="H708" s="100"/>
      <c r="I708" s="113">
        <f>VLOOKUP(B708,Base!$A$3:$F$994, 5, false)</f>
        <v>0</v>
      </c>
      <c r="J708" s="114">
        <f t="shared" si="49"/>
        <v>0</v>
      </c>
      <c r="K708" s="115"/>
      <c r="L708" s="110">
        <f>VLOOKUP(M708,Base!$A$3:$F$994, 6, false)</f>
        <v>0</v>
      </c>
      <c r="M708" s="111" t="s">
        <v>6</v>
      </c>
      <c r="N708" s="3"/>
      <c r="O708" s="120"/>
      <c r="P708" s="110" t="str">
        <f>VLOOKUP(M708,Base!$A$3:$F$994, 2, false)</f>
        <v>.</v>
      </c>
      <c r="Q708" s="119"/>
      <c r="R708" s="104"/>
      <c r="S708" s="100"/>
      <c r="T708" s="113">
        <f>VLOOKUP(M708,Base!$A$3:$F$994, 5, false)</f>
        <v>0</v>
      </c>
      <c r="U708" s="114">
        <f t="shared" si="50"/>
        <v>0</v>
      </c>
      <c r="V708" s="115"/>
      <c r="W708" s="110">
        <f>VLOOKUP(X708,Base!$A$3:$F$994, 6, false)</f>
        <v>0</v>
      </c>
      <c r="X708" s="111" t="s">
        <v>6</v>
      </c>
      <c r="Y708" s="3"/>
      <c r="Z708" s="120"/>
      <c r="AA708" s="110" t="str">
        <f>VLOOKUP(X708,Base!$A$3:$F$994, 2, false)</f>
        <v>.</v>
      </c>
      <c r="AB708" s="119"/>
      <c r="AC708" s="104"/>
      <c r="AD708" s="100"/>
      <c r="AE708" s="113">
        <f>VLOOKUP(X708,Base!$A$3:$F$994, 5, false)</f>
        <v>0</v>
      </c>
      <c r="AF708" s="114">
        <f t="shared" si="51"/>
        <v>0</v>
      </c>
      <c r="AG708" s="115"/>
    </row>
    <row r="709">
      <c r="A709" s="110">
        <f>VLOOKUP(B709,Base!$A$3:$F$994, 6, false)</f>
        <v>0</v>
      </c>
      <c r="B709" s="111" t="s">
        <v>6</v>
      </c>
      <c r="C709" s="3"/>
      <c r="D709" s="120"/>
      <c r="E709" s="110" t="str">
        <f>VLOOKUP(B709,Base!$A$3:$F$994, 2, false)</f>
        <v>.</v>
      </c>
      <c r="F709" s="119"/>
      <c r="G709" s="104"/>
      <c r="H709" s="100"/>
      <c r="I709" s="113">
        <f>VLOOKUP(B709,Base!$A$3:$F$994, 5, false)</f>
        <v>0</v>
      </c>
      <c r="J709" s="114">
        <f t="shared" si="49"/>
        <v>0</v>
      </c>
      <c r="K709" s="115"/>
      <c r="L709" s="110">
        <f>VLOOKUP(M709,Base!$A$3:$F$994, 6, false)</f>
        <v>0</v>
      </c>
      <c r="M709" s="111" t="s">
        <v>6</v>
      </c>
      <c r="N709" s="3"/>
      <c r="O709" s="121"/>
      <c r="P709" s="110" t="str">
        <f>VLOOKUP(M709,Base!$A$3:$F$994, 2, false)</f>
        <v>.</v>
      </c>
      <c r="Q709" s="119"/>
      <c r="R709" s="104"/>
      <c r="S709" s="100"/>
      <c r="T709" s="113">
        <f>VLOOKUP(M709,Base!$A$3:$F$994, 5, false)</f>
        <v>0</v>
      </c>
      <c r="U709" s="114">
        <f t="shared" si="50"/>
        <v>0</v>
      </c>
      <c r="V709" s="115"/>
      <c r="W709" s="110">
        <f>VLOOKUP(X709,Base!$A$3:$F$994, 6, false)</f>
        <v>0</v>
      </c>
      <c r="X709" s="111" t="s">
        <v>6</v>
      </c>
      <c r="Y709" s="3"/>
      <c r="Z709" s="120"/>
      <c r="AA709" s="110" t="str">
        <f>VLOOKUP(X709,Base!$A$3:$F$994, 2, false)</f>
        <v>.</v>
      </c>
      <c r="AB709" s="119"/>
      <c r="AC709" s="104"/>
      <c r="AD709" s="100"/>
      <c r="AE709" s="113">
        <f>VLOOKUP(X709,Base!$A$3:$F$994, 5, false)</f>
        <v>0</v>
      </c>
      <c r="AF709" s="114">
        <f t="shared" si="51"/>
        <v>0</v>
      </c>
      <c r="AG709" s="115"/>
    </row>
    <row r="710">
      <c r="A710" s="110">
        <f>VLOOKUP(B710,Base!$A$3:$F$994, 6, false)</f>
        <v>0</v>
      </c>
      <c r="B710" s="111" t="s">
        <v>6</v>
      </c>
      <c r="C710" s="3"/>
      <c r="D710" s="121"/>
      <c r="E710" s="110" t="str">
        <f>VLOOKUP(B710,Base!$A$3:$F$994, 2, false)</f>
        <v>.</v>
      </c>
      <c r="F710" s="119"/>
      <c r="G710" s="104"/>
      <c r="H710" s="100"/>
      <c r="I710" s="113">
        <f>VLOOKUP(B710,Base!$A$3:$F$994, 5, false)</f>
        <v>0</v>
      </c>
      <c r="J710" s="114">
        <f t="shared" si="49"/>
        <v>0</v>
      </c>
      <c r="K710" s="115"/>
      <c r="L710" s="110">
        <f>VLOOKUP(M710,Base!$A$3:$F$994, 6, false)</f>
        <v>0</v>
      </c>
      <c r="M710" s="111" t="s">
        <v>6</v>
      </c>
      <c r="N710" s="3"/>
      <c r="O710" s="120"/>
      <c r="P710" s="110" t="str">
        <f>VLOOKUP(M710,Base!$A$3:$F$994, 2, false)</f>
        <v>.</v>
      </c>
      <c r="Q710" s="119"/>
      <c r="R710" s="104"/>
      <c r="S710" s="100"/>
      <c r="T710" s="113">
        <f>VLOOKUP(M710,Base!$A$3:$F$994, 5, false)</f>
        <v>0</v>
      </c>
      <c r="U710" s="114">
        <f t="shared" si="50"/>
        <v>0</v>
      </c>
      <c r="V710" s="115"/>
      <c r="W710" s="110">
        <f>VLOOKUP(X710,Base!$A$3:$F$994, 6, false)</f>
        <v>0</v>
      </c>
      <c r="X710" s="111" t="s">
        <v>6</v>
      </c>
      <c r="Y710" s="3"/>
      <c r="Z710" s="120"/>
      <c r="AA710" s="110" t="str">
        <f>VLOOKUP(X710,Base!$A$3:$F$994, 2, false)</f>
        <v>.</v>
      </c>
      <c r="AB710" s="119"/>
      <c r="AC710" s="104"/>
      <c r="AD710" s="100"/>
      <c r="AE710" s="113">
        <f>VLOOKUP(X710,Base!$A$3:$F$994, 5, false)</f>
        <v>0</v>
      </c>
      <c r="AF710" s="114">
        <f t="shared" si="51"/>
        <v>0</v>
      </c>
      <c r="AG710" s="115"/>
    </row>
    <row r="711">
      <c r="A711" s="110">
        <f>VLOOKUP(B711,Base!$A$3:$F$994, 6, false)</f>
        <v>0</v>
      </c>
      <c r="B711" s="111" t="s">
        <v>6</v>
      </c>
      <c r="C711" s="3"/>
      <c r="D711" s="122"/>
      <c r="E711" s="110" t="str">
        <f>VLOOKUP(B711,Base!$A$3:$F$994, 2, false)</f>
        <v>.</v>
      </c>
      <c r="F711" s="119"/>
      <c r="G711" s="104"/>
      <c r="H711" s="100"/>
      <c r="I711" s="113">
        <f>VLOOKUP(B711,Base!$A$3:$F$994, 5, false)</f>
        <v>0</v>
      </c>
      <c r="J711" s="114">
        <f t="shared" si="49"/>
        <v>0</v>
      </c>
      <c r="K711" s="115"/>
      <c r="L711" s="110">
        <f>VLOOKUP(M711,Base!$A$3:$F$994, 6, false)</f>
        <v>0</v>
      </c>
      <c r="M711" s="111" t="s">
        <v>6</v>
      </c>
      <c r="N711" s="3"/>
      <c r="O711" s="122"/>
      <c r="P711" s="110" t="str">
        <f>VLOOKUP(M711,Base!$A$3:$F$994, 2, false)</f>
        <v>.</v>
      </c>
      <c r="Q711" s="119"/>
      <c r="R711" s="104"/>
      <c r="S711" s="100"/>
      <c r="T711" s="113">
        <f>VLOOKUP(M711,Base!$A$3:$F$994, 5, false)</f>
        <v>0</v>
      </c>
      <c r="U711" s="114">
        <f t="shared" si="50"/>
        <v>0</v>
      </c>
      <c r="V711" s="115"/>
      <c r="W711" s="110">
        <f>VLOOKUP(X711,Base!$A$3:$F$994, 6, false)</f>
        <v>0</v>
      </c>
      <c r="X711" s="111" t="s">
        <v>6</v>
      </c>
      <c r="Y711" s="3"/>
      <c r="Z711" s="122"/>
      <c r="AA711" s="110" t="str">
        <f>VLOOKUP(X711,Base!$A$3:$F$994, 2, false)</f>
        <v>.</v>
      </c>
      <c r="AB711" s="119"/>
      <c r="AC711" s="104"/>
      <c r="AD711" s="100"/>
      <c r="AE711" s="113">
        <f>VLOOKUP(X711,Base!$A$3:$F$994, 5, false)</f>
        <v>0</v>
      </c>
      <c r="AF711" s="114">
        <f t="shared" si="51"/>
        <v>0</v>
      </c>
      <c r="AG711" s="115"/>
    </row>
    <row r="712">
      <c r="A712" s="110">
        <f>VLOOKUP(B712,Base!$A$3:$F$994, 6, false)</f>
        <v>0</v>
      </c>
      <c r="B712" s="111" t="s">
        <v>6</v>
      </c>
      <c r="C712" s="3"/>
      <c r="D712" s="123"/>
      <c r="E712" s="110" t="str">
        <f>VLOOKUP(B712,Base!$A$3:$F$994, 2, false)</f>
        <v>.</v>
      </c>
      <c r="F712" s="119"/>
      <c r="G712" s="104"/>
      <c r="H712" s="100"/>
      <c r="I712" s="113">
        <f>VLOOKUP(B712,Base!$A$3:$F$994, 5, false)</f>
        <v>0</v>
      </c>
      <c r="J712" s="114">
        <f t="shared" si="49"/>
        <v>0</v>
      </c>
      <c r="K712" s="115"/>
      <c r="L712" s="110">
        <f>VLOOKUP(M712,Base!$A$3:$F$994, 6, false)</f>
        <v>0</v>
      </c>
      <c r="M712" s="111" t="s">
        <v>6</v>
      </c>
      <c r="N712" s="3"/>
      <c r="O712" s="123"/>
      <c r="P712" s="110" t="str">
        <f>VLOOKUP(M712,Base!$A$3:$F$994, 2, false)</f>
        <v>.</v>
      </c>
      <c r="Q712" s="119"/>
      <c r="R712" s="104"/>
      <c r="S712" s="100"/>
      <c r="T712" s="113">
        <f>VLOOKUP(M712,Base!$A$3:$F$994, 5, false)</f>
        <v>0</v>
      </c>
      <c r="U712" s="114">
        <f t="shared" si="50"/>
        <v>0</v>
      </c>
      <c r="V712" s="115"/>
      <c r="W712" s="110">
        <f>VLOOKUP(X712,Base!$A$3:$F$994, 6, false)</f>
        <v>0</v>
      </c>
      <c r="X712" s="111" t="s">
        <v>6</v>
      </c>
      <c r="Y712" s="3"/>
      <c r="Z712" s="123"/>
      <c r="AA712" s="110" t="str">
        <f>VLOOKUP(X712,Base!$A$3:$F$994, 2, false)</f>
        <v>.</v>
      </c>
      <c r="AB712" s="119"/>
      <c r="AC712" s="104"/>
      <c r="AD712" s="100"/>
      <c r="AE712" s="113">
        <f>VLOOKUP(X712,Base!$A$3:$F$994, 5, false)</f>
        <v>0</v>
      </c>
      <c r="AF712" s="114">
        <f t="shared" si="51"/>
        <v>0</v>
      </c>
      <c r="AG712" s="115"/>
    </row>
    <row r="713">
      <c r="A713" s="126" t="s">
        <v>717</v>
      </c>
      <c r="B713" s="104"/>
      <c r="C713" s="104"/>
      <c r="D713" s="104"/>
      <c r="E713" s="104"/>
      <c r="F713" s="104"/>
      <c r="G713" s="104"/>
      <c r="H713" s="100"/>
      <c r="I713" s="90" t="s">
        <v>716</v>
      </c>
      <c r="J713" s="125">
        <f>SUM(J695:J712)</f>
        <v>0</v>
      </c>
      <c r="K713" s="109"/>
      <c r="L713" s="126" t="s">
        <v>717</v>
      </c>
      <c r="M713" s="104"/>
      <c r="N713" s="104"/>
      <c r="O713" s="104"/>
      <c r="P713" s="104"/>
      <c r="Q713" s="104"/>
      <c r="R713" s="104"/>
      <c r="S713" s="100"/>
      <c r="T713" s="90" t="s">
        <v>716</v>
      </c>
      <c r="U713" s="125">
        <f>SUM(U695:U712)</f>
        <v>0</v>
      </c>
      <c r="V713" s="109"/>
      <c r="W713" s="126" t="s">
        <v>717</v>
      </c>
      <c r="X713" s="104"/>
      <c r="Y713" s="104"/>
      <c r="Z713" s="104"/>
      <c r="AA713" s="104"/>
      <c r="AB713" s="104"/>
      <c r="AC713" s="104"/>
      <c r="AD713" s="100"/>
      <c r="AE713" s="90" t="s">
        <v>716</v>
      </c>
      <c r="AF713" s="125">
        <f>SUM(AF695:AF712)</f>
        <v>0</v>
      </c>
      <c r="AG713" s="109"/>
    </row>
    <row r="714">
      <c r="A714" s="127"/>
      <c r="B714" s="104"/>
      <c r="C714" s="104"/>
      <c r="D714" s="104"/>
      <c r="E714" s="104"/>
      <c r="F714" s="104"/>
      <c r="G714" s="104"/>
      <c r="H714" s="100"/>
      <c r="I714" s="90" t="s">
        <v>718</v>
      </c>
      <c r="J714" s="128" t="str">
        <f>J713/E693</f>
        <v>#DIV/0!</v>
      </c>
      <c r="K714" s="129"/>
      <c r="L714" s="127"/>
      <c r="M714" s="104"/>
      <c r="N714" s="104"/>
      <c r="O714" s="104"/>
      <c r="P714" s="104"/>
      <c r="Q714" s="104"/>
      <c r="R714" s="104"/>
      <c r="S714" s="100"/>
      <c r="T714" s="90" t="s">
        <v>718</v>
      </c>
      <c r="U714" s="128" t="str">
        <f>U713/P693</f>
        <v>#DIV/0!</v>
      </c>
      <c r="V714" s="129"/>
      <c r="W714" s="127"/>
      <c r="X714" s="104"/>
      <c r="Y714" s="104"/>
      <c r="Z714" s="104"/>
      <c r="AA714" s="104"/>
      <c r="AB714" s="104"/>
      <c r="AC714" s="104"/>
      <c r="AD714" s="100"/>
      <c r="AE714" s="90" t="s">
        <v>718</v>
      </c>
      <c r="AF714" s="128" t="str">
        <f>AF713/AA693</f>
        <v>#DIV/0!</v>
      </c>
      <c r="AG714" s="129"/>
    </row>
    <row r="715">
      <c r="A715" s="127"/>
      <c r="B715" s="104"/>
      <c r="C715" s="104"/>
      <c r="D715" s="104"/>
      <c r="E715" s="104"/>
      <c r="F715" s="104"/>
      <c r="G715" s="104"/>
      <c r="H715" s="100"/>
      <c r="I715" s="90" t="s">
        <v>719</v>
      </c>
      <c r="J715" s="130">
        <v>0.05</v>
      </c>
      <c r="K715" s="129"/>
      <c r="L715" s="127"/>
      <c r="M715" s="104"/>
      <c r="N715" s="104"/>
      <c r="O715" s="104"/>
      <c r="P715" s="104"/>
      <c r="Q715" s="104"/>
      <c r="R715" s="104"/>
      <c r="S715" s="100"/>
      <c r="T715" s="90" t="s">
        <v>719</v>
      </c>
      <c r="U715" s="130">
        <v>0.05</v>
      </c>
      <c r="V715" s="129"/>
      <c r="W715" s="127"/>
      <c r="X715" s="104"/>
      <c r="Y715" s="104"/>
      <c r="Z715" s="104"/>
      <c r="AA715" s="104"/>
      <c r="AB715" s="104"/>
      <c r="AC715" s="104"/>
      <c r="AD715" s="100"/>
      <c r="AE715" s="90" t="s">
        <v>719</v>
      </c>
      <c r="AF715" s="130">
        <v>0.05</v>
      </c>
      <c r="AG715" s="129"/>
    </row>
    <row r="716">
      <c r="A716" s="127"/>
      <c r="B716" s="104"/>
      <c r="C716" s="104"/>
      <c r="D716" s="104"/>
      <c r="E716" s="104"/>
      <c r="F716" s="104"/>
      <c r="G716" s="104"/>
      <c r="H716" s="100"/>
      <c r="I716" s="90" t="s">
        <v>720</v>
      </c>
      <c r="J716" s="128" t="str">
        <f>J714+(J714*J715)</f>
        <v>#DIV/0!</v>
      </c>
      <c r="K716" s="129"/>
      <c r="L716" s="127"/>
      <c r="M716" s="104"/>
      <c r="N716" s="104"/>
      <c r="O716" s="104"/>
      <c r="P716" s="104"/>
      <c r="Q716" s="104"/>
      <c r="R716" s="104"/>
      <c r="S716" s="100"/>
      <c r="T716" s="90" t="s">
        <v>720</v>
      </c>
      <c r="U716" s="128" t="str">
        <f>U714+(U714*U715)</f>
        <v>#DIV/0!</v>
      </c>
      <c r="V716" s="129"/>
      <c r="W716" s="127"/>
      <c r="X716" s="104"/>
      <c r="Y716" s="104"/>
      <c r="Z716" s="104"/>
      <c r="AA716" s="104"/>
      <c r="AB716" s="104"/>
      <c r="AC716" s="104"/>
      <c r="AD716" s="100"/>
      <c r="AE716" s="90" t="s">
        <v>720</v>
      </c>
      <c r="AF716" s="128" t="str">
        <f>AF714+(AF714*AF715)</f>
        <v>#DIV/0!</v>
      </c>
      <c r="AG716" s="129"/>
    </row>
    <row r="717">
      <c r="A717" s="127"/>
      <c r="B717" s="104"/>
      <c r="C717" s="104"/>
      <c r="D717" s="104"/>
      <c r="E717" s="104"/>
      <c r="F717" s="104"/>
      <c r="G717" s="104"/>
      <c r="H717" s="100"/>
      <c r="I717" s="90"/>
      <c r="J717" s="128"/>
      <c r="K717" s="129"/>
      <c r="L717" s="127"/>
      <c r="M717" s="104"/>
      <c r="N717" s="104"/>
      <c r="O717" s="104"/>
      <c r="P717" s="104"/>
      <c r="Q717" s="104"/>
      <c r="R717" s="104"/>
      <c r="S717" s="100"/>
      <c r="T717" s="90"/>
      <c r="U717" s="128"/>
      <c r="V717" s="129"/>
      <c r="W717" s="127"/>
      <c r="X717" s="104"/>
      <c r="Y717" s="104"/>
      <c r="Z717" s="104"/>
      <c r="AA717" s="104"/>
      <c r="AB717" s="104"/>
      <c r="AC717" s="104"/>
      <c r="AD717" s="100"/>
      <c r="AE717" s="90"/>
      <c r="AF717" s="128"/>
      <c r="AG717" s="129"/>
    </row>
    <row r="718">
      <c r="A718" s="127"/>
      <c r="B718" s="104"/>
      <c r="C718" s="104"/>
      <c r="D718" s="104"/>
      <c r="E718" s="104"/>
      <c r="F718" s="104"/>
      <c r="G718" s="104"/>
      <c r="H718" s="100"/>
      <c r="I718" s="90"/>
      <c r="J718" s="128"/>
      <c r="K718" s="129"/>
      <c r="L718" s="127"/>
      <c r="M718" s="104"/>
      <c r="N718" s="104"/>
      <c r="O718" s="104"/>
      <c r="P718" s="104"/>
      <c r="Q718" s="104"/>
      <c r="R718" s="104"/>
      <c r="S718" s="100"/>
      <c r="T718" s="90"/>
      <c r="U718" s="128"/>
      <c r="V718" s="129"/>
      <c r="W718" s="127"/>
      <c r="X718" s="104"/>
      <c r="Y718" s="104"/>
      <c r="Z718" s="104"/>
      <c r="AA718" s="104"/>
      <c r="AB718" s="104"/>
      <c r="AC718" s="104"/>
      <c r="AD718" s="100"/>
      <c r="AE718" s="90"/>
      <c r="AF718" s="128"/>
      <c r="AG718" s="129"/>
    </row>
    <row r="719">
      <c r="A719" s="127"/>
      <c r="B719" s="104"/>
      <c r="C719" s="104"/>
      <c r="D719" s="104"/>
      <c r="E719" s="104"/>
      <c r="F719" s="104"/>
      <c r="G719" s="104"/>
      <c r="H719" s="100"/>
      <c r="I719" s="90"/>
      <c r="J719" s="128"/>
      <c r="K719" s="129"/>
      <c r="L719" s="127"/>
      <c r="M719" s="104"/>
      <c r="N719" s="104"/>
      <c r="O719" s="104"/>
      <c r="P719" s="104"/>
      <c r="Q719" s="104"/>
      <c r="R719" s="104"/>
      <c r="S719" s="100"/>
      <c r="T719" s="90"/>
      <c r="U719" s="128"/>
      <c r="V719" s="129"/>
      <c r="W719" s="127"/>
      <c r="X719" s="104"/>
      <c r="Y719" s="104"/>
      <c r="Z719" s="104"/>
      <c r="AA719" s="104"/>
      <c r="AB719" s="104"/>
      <c r="AC719" s="104"/>
      <c r="AD719" s="100"/>
      <c r="AE719" s="90"/>
      <c r="AF719" s="128"/>
      <c r="AG719" s="129"/>
    </row>
    <row r="720">
      <c r="A720" s="127"/>
      <c r="B720" s="104"/>
      <c r="C720" s="104"/>
      <c r="D720" s="104"/>
      <c r="E720" s="104"/>
      <c r="F720" s="104"/>
      <c r="G720" s="104"/>
      <c r="H720" s="100"/>
      <c r="I720" s="131"/>
      <c r="J720" s="3"/>
      <c r="K720" s="129"/>
      <c r="L720" s="127"/>
      <c r="M720" s="104"/>
      <c r="N720" s="104"/>
      <c r="O720" s="104"/>
      <c r="P720" s="104"/>
      <c r="Q720" s="104"/>
      <c r="R720" s="104"/>
      <c r="S720" s="100"/>
      <c r="T720" s="131"/>
      <c r="U720" s="3"/>
      <c r="V720" s="129"/>
      <c r="W720" s="127"/>
      <c r="X720" s="104"/>
      <c r="Y720" s="104"/>
      <c r="Z720" s="104"/>
      <c r="AA720" s="104"/>
      <c r="AB720" s="104"/>
      <c r="AC720" s="104"/>
      <c r="AD720" s="100"/>
      <c r="AE720" s="131"/>
      <c r="AF720" s="3"/>
      <c r="AG720" s="129"/>
    </row>
    <row r="721">
      <c r="A721" s="132"/>
      <c r="B721" s="2"/>
      <c r="C721" s="2"/>
      <c r="D721" s="2"/>
      <c r="E721" s="2"/>
      <c r="F721" s="2"/>
      <c r="G721" s="2"/>
      <c r="H721" s="3"/>
      <c r="I721" s="90"/>
      <c r="J721" s="133"/>
      <c r="K721" s="134"/>
      <c r="L721" s="132"/>
      <c r="M721" s="2"/>
      <c r="N721" s="2"/>
      <c r="O721" s="2"/>
      <c r="P721" s="2"/>
      <c r="Q721" s="2"/>
      <c r="R721" s="2"/>
      <c r="S721" s="3"/>
      <c r="T721" s="90"/>
      <c r="U721" s="133"/>
      <c r="V721" s="134"/>
      <c r="W721" s="132"/>
      <c r="X721" s="2"/>
      <c r="Y721" s="2"/>
      <c r="Z721" s="2"/>
      <c r="AA721" s="2"/>
      <c r="AB721" s="2"/>
      <c r="AC721" s="2"/>
      <c r="AD721" s="3"/>
      <c r="AE721" s="90"/>
      <c r="AF721" s="133"/>
      <c r="AG721" s="134"/>
    </row>
    <row r="722">
      <c r="A722" s="126" t="s">
        <v>721</v>
      </c>
      <c r="B722" s="104"/>
      <c r="C722" s="104"/>
      <c r="D722" s="104"/>
      <c r="E722" s="104"/>
      <c r="F722" s="104"/>
      <c r="G722" s="104"/>
      <c r="H722" s="100"/>
      <c r="I722" s="90"/>
      <c r="J722" s="125"/>
      <c r="K722" s="109"/>
      <c r="L722" s="126" t="s">
        <v>721</v>
      </c>
      <c r="M722" s="104"/>
      <c r="N722" s="104"/>
      <c r="O722" s="104"/>
      <c r="P722" s="104"/>
      <c r="Q722" s="104"/>
      <c r="R722" s="104"/>
      <c r="S722" s="100"/>
      <c r="T722" s="90"/>
      <c r="U722" s="125"/>
      <c r="V722" s="109"/>
      <c r="W722" s="126" t="s">
        <v>721</v>
      </c>
      <c r="X722" s="104"/>
      <c r="Y722" s="104"/>
      <c r="Z722" s="104"/>
      <c r="AA722" s="104"/>
      <c r="AB722" s="104"/>
      <c r="AC722" s="104"/>
      <c r="AD722" s="100"/>
      <c r="AE722" s="90"/>
      <c r="AF722" s="125"/>
      <c r="AG722" s="109"/>
    </row>
    <row r="723">
      <c r="A723" s="127"/>
      <c r="B723" s="104"/>
      <c r="C723" s="104"/>
      <c r="D723" s="104"/>
      <c r="E723" s="104"/>
      <c r="F723" s="104"/>
      <c r="G723" s="104"/>
      <c r="H723" s="100"/>
      <c r="I723" s="90"/>
      <c r="J723" s="128"/>
      <c r="K723" s="129"/>
      <c r="L723" s="127"/>
      <c r="M723" s="104"/>
      <c r="N723" s="104"/>
      <c r="O723" s="104"/>
      <c r="P723" s="104"/>
      <c r="Q723" s="104"/>
      <c r="R723" s="104"/>
      <c r="S723" s="100"/>
      <c r="T723" s="90"/>
      <c r="U723" s="128"/>
      <c r="V723" s="129"/>
      <c r="W723" s="127"/>
      <c r="X723" s="104"/>
      <c r="Y723" s="104"/>
      <c r="Z723" s="104"/>
      <c r="AA723" s="104"/>
      <c r="AB723" s="104"/>
      <c r="AC723" s="104"/>
      <c r="AD723" s="100"/>
      <c r="AE723" s="90"/>
      <c r="AF723" s="128"/>
      <c r="AG723" s="129"/>
    </row>
    <row r="724">
      <c r="A724" s="135"/>
      <c r="B724" s="104"/>
      <c r="C724" s="104"/>
      <c r="D724" s="104"/>
      <c r="E724" s="104"/>
      <c r="F724" s="104"/>
      <c r="G724" s="104"/>
      <c r="H724" s="100"/>
      <c r="I724" s="90"/>
      <c r="J724" s="136"/>
      <c r="K724" s="137"/>
      <c r="L724" s="135"/>
      <c r="M724" s="104"/>
      <c r="N724" s="104"/>
      <c r="O724" s="104"/>
      <c r="P724" s="104"/>
      <c r="Q724" s="104"/>
      <c r="R724" s="104"/>
      <c r="S724" s="100"/>
      <c r="T724" s="90"/>
      <c r="U724" s="136"/>
      <c r="V724" s="137"/>
      <c r="W724" s="135"/>
      <c r="X724" s="104"/>
      <c r="Y724" s="104"/>
      <c r="Z724" s="104"/>
      <c r="AA724" s="104"/>
      <c r="AB724" s="104"/>
      <c r="AC724" s="104"/>
      <c r="AD724" s="100"/>
      <c r="AE724" s="90"/>
      <c r="AF724" s="136"/>
      <c r="AG724" s="137"/>
    </row>
    <row r="725">
      <c r="A725" s="138"/>
      <c r="I725" s="90"/>
      <c r="J725" s="139"/>
      <c r="K725" s="140"/>
      <c r="L725" s="138"/>
      <c r="T725" s="90"/>
      <c r="U725" s="139"/>
      <c r="V725" s="140"/>
      <c r="W725" s="138"/>
      <c r="AE725" s="90"/>
      <c r="AF725" s="139"/>
      <c r="AG725" s="140"/>
    </row>
    <row r="726">
      <c r="A726" s="141" t="s">
        <v>722</v>
      </c>
      <c r="B726" s="2"/>
      <c r="C726" s="2"/>
      <c r="D726" s="2"/>
      <c r="E726" s="2"/>
      <c r="F726" s="2"/>
      <c r="G726" s="2"/>
      <c r="H726" s="3"/>
      <c r="I726" s="81"/>
      <c r="J726" s="142"/>
      <c r="K726" s="109"/>
      <c r="L726" s="141" t="s">
        <v>722</v>
      </c>
      <c r="M726" s="2"/>
      <c r="N726" s="2"/>
      <c r="O726" s="2"/>
      <c r="P726" s="2"/>
      <c r="Q726" s="2"/>
      <c r="R726" s="2"/>
      <c r="S726" s="3"/>
      <c r="T726" s="81"/>
      <c r="U726" s="142"/>
      <c r="V726" s="109"/>
      <c r="W726" s="141" t="s">
        <v>722</v>
      </c>
      <c r="X726" s="2"/>
      <c r="Y726" s="2"/>
      <c r="Z726" s="2"/>
      <c r="AA726" s="2"/>
      <c r="AB726" s="2"/>
      <c r="AC726" s="2"/>
      <c r="AD726" s="3"/>
      <c r="AE726" s="81"/>
      <c r="AF726" s="142"/>
      <c r="AG726" s="109"/>
    </row>
    <row r="727">
      <c r="A727" s="135"/>
      <c r="B727" s="104"/>
      <c r="C727" s="104"/>
      <c r="D727" s="104"/>
      <c r="E727" s="104"/>
      <c r="F727" s="104"/>
      <c r="G727" s="104"/>
      <c r="H727" s="100"/>
      <c r="I727" s="81"/>
      <c r="J727" s="143"/>
      <c r="K727" s="137"/>
      <c r="L727" s="135"/>
      <c r="M727" s="104"/>
      <c r="N727" s="104"/>
      <c r="O727" s="104"/>
      <c r="P727" s="104"/>
      <c r="Q727" s="104"/>
      <c r="R727" s="104"/>
      <c r="S727" s="100"/>
      <c r="T727" s="81"/>
      <c r="U727" s="143"/>
      <c r="V727" s="137"/>
      <c r="W727" s="135"/>
      <c r="X727" s="104"/>
      <c r="Y727" s="104"/>
      <c r="Z727" s="104"/>
      <c r="AA727" s="104"/>
      <c r="AB727" s="104"/>
      <c r="AC727" s="104"/>
      <c r="AD727" s="100"/>
      <c r="AE727" s="81"/>
      <c r="AF727" s="143"/>
      <c r="AG727" s="137"/>
    </row>
    <row r="728">
      <c r="A728" s="135"/>
      <c r="B728" s="104"/>
      <c r="C728" s="104"/>
      <c r="D728" s="104"/>
      <c r="E728" s="104"/>
      <c r="F728" s="104"/>
      <c r="G728" s="104"/>
      <c r="H728" s="100"/>
      <c r="I728" s="81"/>
      <c r="J728" s="143"/>
      <c r="K728" s="137"/>
      <c r="L728" s="135"/>
      <c r="M728" s="104"/>
      <c r="N728" s="104"/>
      <c r="O728" s="104"/>
      <c r="P728" s="104"/>
      <c r="Q728" s="104"/>
      <c r="R728" s="104"/>
      <c r="S728" s="100"/>
      <c r="T728" s="81"/>
      <c r="U728" s="143"/>
      <c r="V728" s="137"/>
      <c r="W728" s="135"/>
      <c r="X728" s="104"/>
      <c r="Y728" s="104"/>
      <c r="Z728" s="104"/>
      <c r="AA728" s="104"/>
      <c r="AB728" s="104"/>
      <c r="AC728" s="104"/>
      <c r="AD728" s="100"/>
      <c r="AE728" s="81"/>
      <c r="AF728" s="143"/>
      <c r="AG728" s="137"/>
    </row>
    <row r="729">
      <c r="A729" s="135"/>
      <c r="B729" s="104"/>
      <c r="C729" s="104"/>
      <c r="D729" s="104"/>
      <c r="E729" s="104"/>
      <c r="F729" s="104"/>
      <c r="G729" s="104"/>
      <c r="H729" s="100"/>
      <c r="I729" s="81"/>
      <c r="J729" s="143"/>
      <c r="K729" s="137"/>
      <c r="L729" s="135"/>
      <c r="M729" s="104"/>
      <c r="N729" s="104"/>
      <c r="O729" s="104"/>
      <c r="P729" s="104"/>
      <c r="Q729" s="104"/>
      <c r="R729" s="104"/>
      <c r="S729" s="100"/>
      <c r="T729" s="81"/>
      <c r="U729" s="143"/>
      <c r="V729" s="137"/>
      <c r="W729" s="135"/>
      <c r="X729" s="104"/>
      <c r="Y729" s="104"/>
      <c r="Z729" s="104"/>
      <c r="AA729" s="104"/>
      <c r="AB729" s="104"/>
      <c r="AC729" s="104"/>
      <c r="AD729" s="100"/>
      <c r="AE729" s="81"/>
      <c r="AF729" s="143"/>
      <c r="AG729" s="137"/>
    </row>
    <row r="730">
      <c r="A730" s="135"/>
      <c r="B730" s="104"/>
      <c r="C730" s="104"/>
      <c r="D730" s="104"/>
      <c r="E730" s="104"/>
      <c r="F730" s="104"/>
      <c r="G730" s="104"/>
      <c r="H730" s="100"/>
      <c r="I730" s="81"/>
      <c r="J730" s="143"/>
      <c r="K730" s="137"/>
      <c r="L730" s="135"/>
      <c r="M730" s="104"/>
      <c r="N730" s="104"/>
      <c r="O730" s="104"/>
      <c r="P730" s="104"/>
      <c r="Q730" s="104"/>
      <c r="R730" s="104"/>
      <c r="S730" s="100"/>
      <c r="T730" s="81"/>
      <c r="U730" s="143"/>
      <c r="V730" s="137"/>
      <c r="W730" s="135"/>
      <c r="X730" s="104"/>
      <c r="Y730" s="104"/>
      <c r="Z730" s="104"/>
      <c r="AA730" s="104"/>
      <c r="AB730" s="104"/>
      <c r="AC730" s="104"/>
      <c r="AD730" s="100"/>
      <c r="AE730" s="81"/>
      <c r="AF730" s="143"/>
      <c r="AG730" s="137"/>
    </row>
    <row r="731">
      <c r="A731" s="135"/>
      <c r="B731" s="104"/>
      <c r="C731" s="104"/>
      <c r="D731" s="104"/>
      <c r="E731" s="104"/>
      <c r="F731" s="104"/>
      <c r="G731" s="104"/>
      <c r="H731" s="100"/>
      <c r="I731" s="81"/>
      <c r="J731" s="143"/>
      <c r="K731" s="137"/>
      <c r="L731" s="135"/>
      <c r="M731" s="104"/>
      <c r="N731" s="104"/>
      <c r="O731" s="104"/>
      <c r="P731" s="104"/>
      <c r="Q731" s="104"/>
      <c r="R731" s="104"/>
      <c r="S731" s="100"/>
      <c r="T731" s="81"/>
      <c r="U731" s="143"/>
      <c r="V731" s="137"/>
      <c r="W731" s="135"/>
      <c r="X731" s="104"/>
      <c r="Y731" s="104"/>
      <c r="Z731" s="104"/>
      <c r="AA731" s="104"/>
      <c r="AB731" s="104"/>
      <c r="AC731" s="104"/>
      <c r="AD731" s="100"/>
      <c r="AE731" s="81"/>
      <c r="AF731" s="143"/>
      <c r="AG731" s="137"/>
    </row>
    <row r="732">
      <c r="A732" s="146"/>
      <c r="B732" s="146"/>
      <c r="C732" s="146"/>
      <c r="D732" s="146"/>
      <c r="E732" s="146"/>
      <c r="F732" s="146"/>
      <c r="G732" s="146"/>
      <c r="H732" s="146"/>
      <c r="I732" s="81"/>
      <c r="J732" s="143"/>
      <c r="K732" s="137"/>
      <c r="L732" s="146"/>
      <c r="M732" s="146"/>
      <c r="N732" s="146"/>
      <c r="O732" s="146"/>
      <c r="P732" s="146"/>
      <c r="Q732" s="146"/>
      <c r="R732" s="146"/>
      <c r="S732" s="146"/>
      <c r="T732" s="81"/>
      <c r="U732" s="143"/>
      <c r="V732" s="137"/>
      <c r="W732" s="146"/>
      <c r="X732" s="146"/>
      <c r="Y732" s="146"/>
      <c r="Z732" s="146"/>
      <c r="AA732" s="146"/>
      <c r="AB732" s="146"/>
      <c r="AC732" s="146"/>
      <c r="AD732" s="146"/>
      <c r="AE732" s="81"/>
      <c r="AF732" s="143"/>
      <c r="AG732" s="137"/>
    </row>
    <row r="733">
      <c r="A733" s="146"/>
      <c r="B733" s="146"/>
      <c r="C733" s="146"/>
      <c r="D733" s="146"/>
      <c r="E733" s="146"/>
      <c r="F733" s="146"/>
      <c r="G733" s="146"/>
      <c r="H733" s="146"/>
      <c r="I733" s="81"/>
      <c r="J733" s="143"/>
      <c r="K733" s="137"/>
      <c r="L733" s="146"/>
      <c r="M733" s="146"/>
      <c r="N733" s="146"/>
      <c r="O733" s="146"/>
      <c r="P733" s="146"/>
      <c r="Q733" s="146"/>
      <c r="R733" s="146"/>
      <c r="S733" s="146"/>
      <c r="T733" s="81"/>
      <c r="U733" s="143"/>
      <c r="V733" s="137"/>
      <c r="W733" s="146"/>
      <c r="X733" s="146"/>
      <c r="Y733" s="146"/>
      <c r="Z733" s="146"/>
      <c r="AA733" s="146"/>
      <c r="AB733" s="146"/>
      <c r="AC733" s="146"/>
      <c r="AD733" s="146"/>
      <c r="AE733" s="81"/>
      <c r="AF733" s="143"/>
      <c r="AG733" s="137"/>
    </row>
    <row r="734">
      <c r="I734" s="87"/>
      <c r="J734" s="88"/>
      <c r="K734" s="89"/>
      <c r="T734" s="90"/>
      <c r="U734" s="88"/>
      <c r="V734" s="89"/>
      <c r="AE734" s="90"/>
      <c r="AF734" s="88"/>
      <c r="AG734" s="89"/>
    </row>
    <row r="735">
      <c r="A735" s="97" t="s">
        <v>701</v>
      </c>
      <c r="B735" s="92"/>
      <c r="C735" s="2"/>
      <c r="D735" s="2"/>
      <c r="E735" s="3"/>
      <c r="F735" s="93" t="s">
        <v>702</v>
      </c>
      <c r="G735" s="98" t="str">
        <f>$G$4</f>
        <v/>
      </c>
      <c r="H735" s="3"/>
      <c r="I735" s="87"/>
      <c r="J735" s="95"/>
      <c r="K735" s="96"/>
      <c r="L735" s="97" t="s">
        <v>701</v>
      </c>
      <c r="M735" s="92"/>
      <c r="N735" s="2"/>
      <c r="O735" s="2"/>
      <c r="P735" s="3"/>
      <c r="Q735" s="93" t="s">
        <v>702</v>
      </c>
      <c r="R735" s="98" t="str">
        <f>$G$4</f>
        <v/>
      </c>
      <c r="S735" s="3"/>
      <c r="T735" s="87"/>
      <c r="U735" s="95"/>
      <c r="V735" s="96"/>
      <c r="W735" s="97" t="s">
        <v>701</v>
      </c>
      <c r="X735" s="92"/>
      <c r="Y735" s="2"/>
      <c r="Z735" s="2"/>
      <c r="AA735" s="3"/>
      <c r="AB735" s="93" t="s">
        <v>702</v>
      </c>
      <c r="AC735" s="98" t="str">
        <f>$G$4</f>
        <v/>
      </c>
      <c r="AD735" s="3"/>
      <c r="AE735" s="87"/>
      <c r="AF735" s="95"/>
      <c r="AG735" s="96"/>
    </row>
    <row r="736">
      <c r="A736" s="91" t="s">
        <v>703</v>
      </c>
      <c r="B736" s="99">
        <v>15.0</v>
      </c>
      <c r="C736" s="100"/>
      <c r="D736" s="101" t="s">
        <v>705</v>
      </c>
      <c r="E736" s="102"/>
      <c r="F736" s="103"/>
      <c r="G736" s="104"/>
      <c r="H736" s="100"/>
      <c r="I736" s="95"/>
      <c r="J736" s="95"/>
      <c r="K736" s="96"/>
      <c r="L736" s="91" t="s">
        <v>703</v>
      </c>
      <c r="M736" s="99"/>
      <c r="N736" s="100"/>
      <c r="O736" s="101" t="s">
        <v>705</v>
      </c>
      <c r="P736" s="102"/>
      <c r="Q736" s="103"/>
      <c r="R736" s="104"/>
      <c r="S736" s="100"/>
      <c r="T736" s="95"/>
      <c r="U736" s="95"/>
      <c r="V736" s="96"/>
      <c r="W736" s="91" t="s">
        <v>703</v>
      </c>
      <c r="X736" s="99"/>
      <c r="Y736" s="100"/>
      <c r="Z736" s="101" t="s">
        <v>705</v>
      </c>
      <c r="AA736" s="102"/>
      <c r="AB736" s="103"/>
      <c r="AC736" s="104"/>
      <c r="AD736" s="100"/>
      <c r="AE736" s="95"/>
      <c r="AF736" s="95"/>
      <c r="AG736" s="96"/>
    </row>
    <row r="737">
      <c r="A737" s="105" t="s">
        <v>707</v>
      </c>
      <c r="B737" s="106" t="s">
        <v>708</v>
      </c>
      <c r="C737" s="100"/>
      <c r="D737" s="107" t="s">
        <v>709</v>
      </c>
      <c r="E737" s="107" t="s">
        <v>710</v>
      </c>
      <c r="F737" s="108" t="s">
        <v>711</v>
      </c>
      <c r="G737" s="104"/>
      <c r="H737" s="100"/>
      <c r="I737" s="95" t="s">
        <v>712</v>
      </c>
      <c r="J737" s="95" t="s">
        <v>713</v>
      </c>
      <c r="K737" s="109"/>
      <c r="L737" s="105" t="s">
        <v>707</v>
      </c>
      <c r="M737" s="106" t="s">
        <v>708</v>
      </c>
      <c r="N737" s="100"/>
      <c r="O737" s="107" t="s">
        <v>709</v>
      </c>
      <c r="P737" s="107" t="s">
        <v>710</v>
      </c>
      <c r="Q737" s="108" t="s">
        <v>711</v>
      </c>
      <c r="R737" s="104"/>
      <c r="S737" s="100"/>
      <c r="T737" s="95" t="s">
        <v>712</v>
      </c>
      <c r="U737" s="95" t="s">
        <v>713</v>
      </c>
      <c r="V737" s="109"/>
      <c r="W737" s="105" t="s">
        <v>707</v>
      </c>
      <c r="X737" s="106" t="s">
        <v>708</v>
      </c>
      <c r="Y737" s="100"/>
      <c r="Z737" s="107" t="s">
        <v>709</v>
      </c>
      <c r="AA737" s="107" t="s">
        <v>710</v>
      </c>
      <c r="AB737" s="108" t="s">
        <v>711</v>
      </c>
      <c r="AC737" s="104"/>
      <c r="AD737" s="100"/>
      <c r="AE737" s="95" t="s">
        <v>712</v>
      </c>
      <c r="AF737" s="95" t="s">
        <v>713</v>
      </c>
      <c r="AG737" s="109"/>
    </row>
    <row r="738">
      <c r="A738" s="110">
        <f>VLOOKUP(B738,Base!$A$3:$F$994, 6, false)</f>
        <v>0</v>
      </c>
      <c r="B738" s="111" t="s">
        <v>6</v>
      </c>
      <c r="C738" s="3"/>
      <c r="D738" s="112"/>
      <c r="E738" s="110" t="str">
        <f>VLOOKUP(B738,Base!$A$3:$F$994, 2, false)</f>
        <v>.</v>
      </c>
      <c r="F738" s="92"/>
      <c r="G738" s="2"/>
      <c r="H738" s="3"/>
      <c r="I738" s="113">
        <f>VLOOKUP(B738,Base!$A$3:$F$994, 5, false)</f>
        <v>0</v>
      </c>
      <c r="J738" s="114">
        <f t="shared" ref="J738:J755" si="52">I738*D738</f>
        <v>0</v>
      </c>
      <c r="K738" s="115"/>
      <c r="L738" s="110">
        <f>VLOOKUP(M738,Base!$A$3:$F$994, 6, false)</f>
        <v>0</v>
      </c>
      <c r="M738" s="111" t="s">
        <v>6</v>
      </c>
      <c r="N738" s="3"/>
      <c r="O738" s="112"/>
      <c r="P738" s="110" t="str">
        <f>VLOOKUP(M738,Base!$A$3:$F$994, 2, false)</f>
        <v>.</v>
      </c>
      <c r="Q738" s="92"/>
      <c r="R738" s="2"/>
      <c r="S738" s="3"/>
      <c r="T738" s="113">
        <f>VLOOKUP(M738,Base!$A$3:$F$994, 5, false)</f>
        <v>0</v>
      </c>
      <c r="U738" s="114">
        <f t="shared" ref="U738:U755" si="53">T738*O738</f>
        <v>0</v>
      </c>
      <c r="V738" s="115"/>
      <c r="W738" s="110">
        <f>VLOOKUP(X738,Base!$A$3:$F$994, 6, false)</f>
        <v>0</v>
      </c>
      <c r="X738" s="111" t="s">
        <v>6</v>
      </c>
      <c r="Y738" s="3"/>
      <c r="Z738" s="112"/>
      <c r="AA738" s="110" t="str">
        <f>VLOOKUP(X738,Base!$A$3:$F$994, 2, false)</f>
        <v>.</v>
      </c>
      <c r="AB738" s="92"/>
      <c r="AC738" s="2"/>
      <c r="AD738" s="3"/>
      <c r="AE738" s="113">
        <f>VLOOKUP(X738,Base!$A$3:$F$994, 5, false)</f>
        <v>0</v>
      </c>
      <c r="AF738" s="114">
        <f t="shared" ref="AF738:AF755" si="54">AE738*Z738</f>
        <v>0</v>
      </c>
      <c r="AG738" s="115"/>
    </row>
    <row r="739">
      <c r="A739" s="110">
        <f>VLOOKUP(B739,Base!$A$3:$F$994, 6, false)</f>
        <v>0</v>
      </c>
      <c r="B739" s="111" t="s">
        <v>6</v>
      </c>
      <c r="C739" s="3"/>
      <c r="D739" s="112"/>
      <c r="E739" s="110" t="str">
        <f>VLOOKUP(B739,Base!$A$3:$F$994, 2, false)</f>
        <v>.</v>
      </c>
      <c r="F739" s="116"/>
      <c r="G739" s="2"/>
      <c r="H739" s="3"/>
      <c r="I739" s="113">
        <f>VLOOKUP(B739,Base!$A$3:$F$994, 5, false)</f>
        <v>0</v>
      </c>
      <c r="J739" s="114">
        <f t="shared" si="52"/>
        <v>0</v>
      </c>
      <c r="K739" s="115"/>
      <c r="L739" s="110">
        <f>VLOOKUP(M739,Base!$A$3:$F$994, 6, false)</f>
        <v>0</v>
      </c>
      <c r="M739" s="111" t="s">
        <v>6</v>
      </c>
      <c r="N739" s="3"/>
      <c r="O739" s="112"/>
      <c r="P739" s="110" t="str">
        <f>VLOOKUP(M739,Base!$A$3:$F$994, 2, false)</f>
        <v>.</v>
      </c>
      <c r="Q739" s="116"/>
      <c r="R739" s="2"/>
      <c r="S739" s="3"/>
      <c r="T739" s="113">
        <f>VLOOKUP(M739,Base!$A$3:$F$994, 5, false)</f>
        <v>0</v>
      </c>
      <c r="U739" s="114">
        <f t="shared" si="53"/>
        <v>0</v>
      </c>
      <c r="V739" s="115"/>
      <c r="W739" s="110">
        <f>VLOOKUP(X739,Base!$A$3:$F$994, 6, false)</f>
        <v>0</v>
      </c>
      <c r="X739" s="111" t="s">
        <v>6</v>
      </c>
      <c r="Y739" s="3"/>
      <c r="Z739" s="112"/>
      <c r="AA739" s="110" t="str">
        <f>VLOOKUP(X739,Base!$A$3:$F$994, 2, false)</f>
        <v>.</v>
      </c>
      <c r="AB739" s="116"/>
      <c r="AC739" s="2"/>
      <c r="AD739" s="3"/>
      <c r="AE739" s="113">
        <f>VLOOKUP(X739,Base!$A$3:$F$994, 5, false)</f>
        <v>0</v>
      </c>
      <c r="AF739" s="114">
        <f t="shared" si="54"/>
        <v>0</v>
      </c>
      <c r="AG739" s="115"/>
    </row>
    <row r="740">
      <c r="A740" s="110">
        <f>VLOOKUP(B740,Base!$A$3:$F$994, 6, false)</f>
        <v>0</v>
      </c>
      <c r="B740" s="111" t="s">
        <v>6</v>
      </c>
      <c r="C740" s="3"/>
      <c r="D740" s="112"/>
      <c r="E740" s="110" t="str">
        <f>VLOOKUP(B740,Base!$A$3:$F$994, 2, false)</f>
        <v>.</v>
      </c>
      <c r="F740" s="116"/>
      <c r="G740" s="2"/>
      <c r="H740" s="3"/>
      <c r="I740" s="113">
        <f>VLOOKUP(B740,Base!$A$3:$F$994, 5, false)</f>
        <v>0</v>
      </c>
      <c r="J740" s="114">
        <f t="shared" si="52"/>
        <v>0</v>
      </c>
      <c r="K740" s="115"/>
      <c r="L740" s="110">
        <f>VLOOKUP(M740,Base!$A$3:$F$994, 6, false)</f>
        <v>0</v>
      </c>
      <c r="M740" s="111" t="s">
        <v>6</v>
      </c>
      <c r="N740" s="3"/>
      <c r="O740" s="112"/>
      <c r="P740" s="110" t="str">
        <f>VLOOKUP(M740,Base!$A$3:$F$994, 2, false)</f>
        <v>.</v>
      </c>
      <c r="Q740" s="116"/>
      <c r="R740" s="2"/>
      <c r="S740" s="3"/>
      <c r="T740" s="113">
        <f>VLOOKUP(M740,Base!$A$3:$F$994, 5, false)</f>
        <v>0</v>
      </c>
      <c r="U740" s="114">
        <f t="shared" si="53"/>
        <v>0</v>
      </c>
      <c r="V740" s="115"/>
      <c r="W740" s="110">
        <f>VLOOKUP(X740,Base!$A$3:$F$994, 6, false)</f>
        <v>0</v>
      </c>
      <c r="X740" s="111" t="s">
        <v>6</v>
      </c>
      <c r="Y740" s="3"/>
      <c r="Z740" s="112"/>
      <c r="AA740" s="110" t="str">
        <f>VLOOKUP(X740,Base!$A$3:$F$994, 2, false)</f>
        <v>.</v>
      </c>
      <c r="AB740" s="116"/>
      <c r="AC740" s="2"/>
      <c r="AD740" s="3"/>
      <c r="AE740" s="113">
        <f>VLOOKUP(X740,Base!$A$3:$F$994, 5, false)</f>
        <v>0</v>
      </c>
      <c r="AF740" s="114">
        <f t="shared" si="54"/>
        <v>0</v>
      </c>
      <c r="AG740" s="115"/>
    </row>
    <row r="741">
      <c r="A741" s="110">
        <f>VLOOKUP(B741,Base!$A$3:$F$994, 6, false)</f>
        <v>0</v>
      </c>
      <c r="B741" s="111" t="s">
        <v>6</v>
      </c>
      <c r="C741" s="3"/>
      <c r="D741" s="112"/>
      <c r="E741" s="110" t="str">
        <f>VLOOKUP(B741,Base!$A$3:$F$994, 2, false)</f>
        <v>.</v>
      </c>
      <c r="F741" s="116"/>
      <c r="G741" s="2"/>
      <c r="H741" s="3"/>
      <c r="I741" s="113">
        <f>VLOOKUP(B741,Base!$A$3:$F$994, 5, false)</f>
        <v>0</v>
      </c>
      <c r="J741" s="114">
        <f t="shared" si="52"/>
        <v>0</v>
      </c>
      <c r="K741" s="115"/>
      <c r="L741" s="110">
        <f>VLOOKUP(M741,Base!$A$3:$F$994, 6, false)</f>
        <v>0</v>
      </c>
      <c r="M741" s="111" t="s">
        <v>6</v>
      </c>
      <c r="N741" s="3"/>
      <c r="O741" s="112"/>
      <c r="P741" s="110" t="str">
        <f>VLOOKUP(M741,Base!$A$3:$F$994, 2, false)</f>
        <v>.</v>
      </c>
      <c r="Q741" s="116"/>
      <c r="R741" s="2"/>
      <c r="S741" s="3"/>
      <c r="T741" s="113">
        <f>VLOOKUP(M741,Base!$A$3:$F$994, 5, false)</f>
        <v>0</v>
      </c>
      <c r="U741" s="114">
        <f t="shared" si="53"/>
        <v>0</v>
      </c>
      <c r="V741" s="115"/>
      <c r="W741" s="110">
        <f>VLOOKUP(X741,Base!$A$3:$F$994, 6, false)</f>
        <v>0</v>
      </c>
      <c r="X741" s="111" t="s">
        <v>6</v>
      </c>
      <c r="Y741" s="3"/>
      <c r="Z741" s="112"/>
      <c r="AA741" s="110" t="str">
        <f>VLOOKUP(X741,Base!$A$3:$F$994, 2, false)</f>
        <v>.</v>
      </c>
      <c r="AB741" s="116"/>
      <c r="AC741" s="2"/>
      <c r="AD741" s="3"/>
      <c r="AE741" s="113">
        <f>VLOOKUP(X741,Base!$A$3:$F$994, 5, false)</f>
        <v>0</v>
      </c>
      <c r="AF741" s="114">
        <f t="shared" si="54"/>
        <v>0</v>
      </c>
      <c r="AG741" s="115"/>
    </row>
    <row r="742">
      <c r="A742" s="110">
        <f>VLOOKUP(B742,Base!$A$3:$F$994, 6, false)</f>
        <v>0</v>
      </c>
      <c r="B742" s="111" t="s">
        <v>6</v>
      </c>
      <c r="C742" s="3"/>
      <c r="D742" s="112"/>
      <c r="E742" s="110" t="str">
        <f>VLOOKUP(B742,Base!$A$3:$F$994, 2, false)</f>
        <v>.</v>
      </c>
      <c r="F742" s="92"/>
      <c r="G742" s="2"/>
      <c r="H742" s="3"/>
      <c r="I742" s="113">
        <f>VLOOKUP(B742,Base!$A$3:$F$994, 5, false)</f>
        <v>0</v>
      </c>
      <c r="J742" s="114">
        <f t="shared" si="52"/>
        <v>0</v>
      </c>
      <c r="K742" s="115"/>
      <c r="L742" s="110">
        <f>VLOOKUP(M742,Base!$A$3:$F$994, 6, false)</f>
        <v>0</v>
      </c>
      <c r="M742" s="111" t="s">
        <v>6</v>
      </c>
      <c r="N742" s="3"/>
      <c r="O742" s="112"/>
      <c r="P742" s="110" t="str">
        <f>VLOOKUP(M742,Base!$A$3:$F$994, 2, false)</f>
        <v>.</v>
      </c>
      <c r="Q742" s="92"/>
      <c r="R742" s="2"/>
      <c r="S742" s="3"/>
      <c r="T742" s="113">
        <f>VLOOKUP(M742,Base!$A$3:$F$994, 5, false)</f>
        <v>0</v>
      </c>
      <c r="U742" s="114">
        <f t="shared" si="53"/>
        <v>0</v>
      </c>
      <c r="V742" s="115"/>
      <c r="W742" s="110">
        <f>VLOOKUP(X742,Base!$A$3:$F$994, 6, false)</f>
        <v>0</v>
      </c>
      <c r="X742" s="111" t="s">
        <v>6</v>
      </c>
      <c r="Y742" s="3"/>
      <c r="Z742" s="112"/>
      <c r="AA742" s="110" t="str">
        <f>VLOOKUP(X742,Base!$A$3:$F$994, 2, false)</f>
        <v>.</v>
      </c>
      <c r="AB742" s="92"/>
      <c r="AC742" s="2"/>
      <c r="AD742" s="3"/>
      <c r="AE742" s="113">
        <f>VLOOKUP(X742,Base!$A$3:$F$994, 5, false)</f>
        <v>0</v>
      </c>
      <c r="AF742" s="114">
        <f t="shared" si="54"/>
        <v>0</v>
      </c>
      <c r="AG742" s="115"/>
    </row>
    <row r="743">
      <c r="A743" s="110">
        <f>VLOOKUP(B743,Base!$A$3:$F$994, 6, false)</f>
        <v>0</v>
      </c>
      <c r="B743" s="111" t="s">
        <v>6</v>
      </c>
      <c r="C743" s="3"/>
      <c r="D743" s="112"/>
      <c r="E743" s="110" t="str">
        <f>VLOOKUP(B743,Base!$A$3:$F$994, 2, false)</f>
        <v>.</v>
      </c>
      <c r="F743" s="92"/>
      <c r="G743" s="2"/>
      <c r="H743" s="3"/>
      <c r="I743" s="113">
        <f>VLOOKUP(B743,Base!$A$3:$F$994, 5, false)</f>
        <v>0</v>
      </c>
      <c r="J743" s="114">
        <f t="shared" si="52"/>
        <v>0</v>
      </c>
      <c r="K743" s="115"/>
      <c r="L743" s="110">
        <f>VLOOKUP(M743,Base!$A$3:$F$994, 6, false)</f>
        <v>0</v>
      </c>
      <c r="M743" s="111" t="s">
        <v>6</v>
      </c>
      <c r="N743" s="3"/>
      <c r="O743" s="112"/>
      <c r="P743" s="110" t="str">
        <f>VLOOKUP(M743,Base!$A$3:$F$994, 2, false)</f>
        <v>.</v>
      </c>
      <c r="Q743" s="92"/>
      <c r="R743" s="2"/>
      <c r="S743" s="3"/>
      <c r="T743" s="113">
        <f>VLOOKUP(M743,Base!$A$3:$F$994, 5, false)</f>
        <v>0</v>
      </c>
      <c r="U743" s="114">
        <f t="shared" si="53"/>
        <v>0</v>
      </c>
      <c r="V743" s="115"/>
      <c r="W743" s="110">
        <f>VLOOKUP(X743,Base!$A$3:$F$994, 6, false)</f>
        <v>0</v>
      </c>
      <c r="X743" s="111" t="s">
        <v>6</v>
      </c>
      <c r="Y743" s="3"/>
      <c r="Z743" s="112"/>
      <c r="AA743" s="110" t="str">
        <f>VLOOKUP(X743,Base!$A$3:$F$994, 2, false)</f>
        <v>.</v>
      </c>
      <c r="AB743" s="92"/>
      <c r="AC743" s="2"/>
      <c r="AD743" s="3"/>
      <c r="AE743" s="113">
        <f>VLOOKUP(X743,Base!$A$3:$F$994, 5, false)</f>
        <v>0</v>
      </c>
      <c r="AF743" s="114">
        <f t="shared" si="54"/>
        <v>0</v>
      </c>
      <c r="AG743" s="115"/>
    </row>
    <row r="744">
      <c r="A744" s="110">
        <f>VLOOKUP(B744,Base!$A$3:$F$994, 6, false)</f>
        <v>0</v>
      </c>
      <c r="B744" s="111" t="s">
        <v>6</v>
      </c>
      <c r="C744" s="3"/>
      <c r="D744" s="112"/>
      <c r="E744" s="110" t="str">
        <f>VLOOKUP(B744,Base!$A$3:$F$994, 2, false)</f>
        <v>.</v>
      </c>
      <c r="F744" s="116"/>
      <c r="G744" s="2"/>
      <c r="H744" s="3"/>
      <c r="I744" s="113">
        <f>VLOOKUP(B744,Base!$A$3:$F$994, 5, false)</f>
        <v>0</v>
      </c>
      <c r="J744" s="114">
        <f t="shared" si="52"/>
        <v>0</v>
      </c>
      <c r="K744" s="115"/>
      <c r="L744" s="110">
        <f>VLOOKUP(M744,Base!$A$3:$F$994, 6, false)</f>
        <v>0</v>
      </c>
      <c r="M744" s="111" t="s">
        <v>6</v>
      </c>
      <c r="N744" s="3"/>
      <c r="O744" s="112"/>
      <c r="P744" s="110" t="str">
        <f>VLOOKUP(M744,Base!$A$3:$F$994, 2, false)</f>
        <v>.</v>
      </c>
      <c r="Q744" s="116"/>
      <c r="R744" s="2"/>
      <c r="S744" s="3"/>
      <c r="T744" s="113">
        <f>VLOOKUP(M744,Base!$A$3:$F$994, 5, false)</f>
        <v>0</v>
      </c>
      <c r="U744" s="114">
        <f t="shared" si="53"/>
        <v>0</v>
      </c>
      <c r="V744" s="115"/>
      <c r="W744" s="110">
        <f>VLOOKUP(X744,Base!$A$3:$F$994, 6, false)</f>
        <v>0</v>
      </c>
      <c r="X744" s="111" t="s">
        <v>6</v>
      </c>
      <c r="Y744" s="3"/>
      <c r="Z744" s="112"/>
      <c r="AA744" s="110" t="str">
        <f>VLOOKUP(X744,Base!$A$3:$F$994, 2, false)</f>
        <v>.</v>
      </c>
      <c r="AB744" s="116"/>
      <c r="AC744" s="2"/>
      <c r="AD744" s="3"/>
      <c r="AE744" s="113">
        <f>VLOOKUP(X744,Base!$A$3:$F$994, 5, false)</f>
        <v>0</v>
      </c>
      <c r="AF744" s="114">
        <f t="shared" si="54"/>
        <v>0</v>
      </c>
      <c r="AG744" s="115"/>
    </row>
    <row r="745">
      <c r="A745" s="110">
        <f>VLOOKUP(B745,Base!$A$3:$F$994, 6, false)</f>
        <v>0</v>
      </c>
      <c r="B745" s="111" t="s">
        <v>6</v>
      </c>
      <c r="C745" s="3"/>
      <c r="D745" s="112"/>
      <c r="E745" s="110" t="str">
        <f>VLOOKUP(B745,Base!$A$3:$F$994, 2, false)</f>
        <v>.</v>
      </c>
      <c r="F745" s="117"/>
      <c r="G745" s="2"/>
      <c r="H745" s="3"/>
      <c r="I745" s="113">
        <f>VLOOKUP(B745,Base!$A$3:$F$994, 5, false)</f>
        <v>0</v>
      </c>
      <c r="J745" s="114">
        <f t="shared" si="52"/>
        <v>0</v>
      </c>
      <c r="K745" s="115"/>
      <c r="L745" s="110">
        <f>VLOOKUP(M745,Base!$A$3:$F$994, 6, false)</f>
        <v>0</v>
      </c>
      <c r="M745" s="111" t="s">
        <v>6</v>
      </c>
      <c r="N745" s="3"/>
      <c r="O745" s="112"/>
      <c r="P745" s="110" t="str">
        <f>VLOOKUP(M745,Base!$A$3:$F$994, 2, false)</f>
        <v>.</v>
      </c>
      <c r="Q745" s="117"/>
      <c r="R745" s="2"/>
      <c r="S745" s="3"/>
      <c r="T745" s="113">
        <f>VLOOKUP(M745,Base!$A$3:$F$994, 5, false)</f>
        <v>0</v>
      </c>
      <c r="U745" s="114">
        <f t="shared" si="53"/>
        <v>0</v>
      </c>
      <c r="V745" s="115"/>
      <c r="W745" s="110">
        <f>VLOOKUP(X745,Base!$A$3:$F$994, 6, false)</f>
        <v>0</v>
      </c>
      <c r="X745" s="111" t="s">
        <v>6</v>
      </c>
      <c r="Y745" s="3"/>
      <c r="Z745" s="112"/>
      <c r="AA745" s="110" t="str">
        <f>VLOOKUP(X745,Base!$A$3:$F$994, 2, false)</f>
        <v>.</v>
      </c>
      <c r="AB745" s="117"/>
      <c r="AC745" s="2"/>
      <c r="AD745" s="3"/>
      <c r="AE745" s="113">
        <f>VLOOKUP(X745,Base!$A$3:$F$994, 5, false)</f>
        <v>0</v>
      </c>
      <c r="AF745" s="114">
        <f t="shared" si="54"/>
        <v>0</v>
      </c>
      <c r="AG745" s="115"/>
    </row>
    <row r="746">
      <c r="A746" s="110">
        <f>VLOOKUP(B746,Base!$A$3:$F$994, 6, false)</f>
        <v>0</v>
      </c>
      <c r="B746" s="111" t="s">
        <v>6</v>
      </c>
      <c r="C746" s="3"/>
      <c r="D746" s="118"/>
      <c r="E746" s="110" t="str">
        <f>VLOOKUP(B746,Base!$A$3:$F$994, 2, false)</f>
        <v>.</v>
      </c>
      <c r="F746" s="117"/>
      <c r="G746" s="2"/>
      <c r="H746" s="3"/>
      <c r="I746" s="113">
        <f>VLOOKUP(B746,Base!$A$3:$F$994, 5, false)</f>
        <v>0</v>
      </c>
      <c r="J746" s="114">
        <f t="shared" si="52"/>
        <v>0</v>
      </c>
      <c r="K746" s="115"/>
      <c r="L746" s="110">
        <f>VLOOKUP(M746,Base!$A$3:$F$994, 6, false)</f>
        <v>0</v>
      </c>
      <c r="M746" s="111" t="s">
        <v>6</v>
      </c>
      <c r="N746" s="3"/>
      <c r="O746" s="118"/>
      <c r="P746" s="110" t="str">
        <f>VLOOKUP(M746,Base!$A$3:$F$994, 2, false)</f>
        <v>.</v>
      </c>
      <c r="Q746" s="117"/>
      <c r="R746" s="2"/>
      <c r="S746" s="3"/>
      <c r="T746" s="113">
        <f>VLOOKUP(M746,Base!$A$3:$F$994, 5, false)</f>
        <v>0</v>
      </c>
      <c r="U746" s="114">
        <f t="shared" si="53"/>
        <v>0</v>
      </c>
      <c r="V746" s="115"/>
      <c r="W746" s="110">
        <f>VLOOKUP(X746,Base!$A$3:$F$994, 6, false)</f>
        <v>0</v>
      </c>
      <c r="X746" s="111" t="s">
        <v>6</v>
      </c>
      <c r="Y746" s="3"/>
      <c r="Z746" s="118"/>
      <c r="AA746" s="110" t="str">
        <f>VLOOKUP(X746,Base!$A$3:$F$994, 2, false)</f>
        <v>.</v>
      </c>
      <c r="AB746" s="117"/>
      <c r="AC746" s="2"/>
      <c r="AD746" s="3"/>
      <c r="AE746" s="113">
        <f>VLOOKUP(X746,Base!$A$3:$F$994, 5, false)</f>
        <v>0</v>
      </c>
      <c r="AF746" s="114">
        <f t="shared" si="54"/>
        <v>0</v>
      </c>
      <c r="AG746" s="115"/>
    </row>
    <row r="747">
      <c r="A747" s="110">
        <f>VLOOKUP(B747,Base!$A$3:$F$994, 6, false)</f>
        <v>0</v>
      </c>
      <c r="B747" s="111" t="s">
        <v>6</v>
      </c>
      <c r="C747" s="3"/>
      <c r="D747" s="112"/>
      <c r="E747" s="110" t="str">
        <f>VLOOKUP(B747,Base!$A$3:$F$994, 2, false)</f>
        <v>.</v>
      </c>
      <c r="F747" s="117"/>
      <c r="G747" s="2"/>
      <c r="H747" s="3"/>
      <c r="I747" s="113">
        <f>VLOOKUP(B747,Base!$A$3:$F$994, 5, false)</f>
        <v>0</v>
      </c>
      <c r="J747" s="114">
        <f t="shared" si="52"/>
        <v>0</v>
      </c>
      <c r="K747" s="115"/>
      <c r="L747" s="110">
        <f>VLOOKUP(M747,Base!$A$3:$F$994, 6, false)</f>
        <v>0</v>
      </c>
      <c r="M747" s="111" t="s">
        <v>6</v>
      </c>
      <c r="N747" s="3"/>
      <c r="O747" s="112"/>
      <c r="P747" s="110" t="str">
        <f>VLOOKUP(M747,Base!$A$3:$F$994, 2, false)</f>
        <v>.</v>
      </c>
      <c r="Q747" s="117"/>
      <c r="R747" s="2"/>
      <c r="S747" s="3"/>
      <c r="T747" s="113">
        <f>VLOOKUP(M747,Base!$A$3:$F$994, 5, false)</f>
        <v>0</v>
      </c>
      <c r="U747" s="114">
        <f t="shared" si="53"/>
        <v>0</v>
      </c>
      <c r="V747" s="115"/>
      <c r="W747" s="110">
        <f>VLOOKUP(X747,Base!$A$3:$F$994, 6, false)</f>
        <v>0</v>
      </c>
      <c r="X747" s="111" t="s">
        <v>6</v>
      </c>
      <c r="Y747" s="3"/>
      <c r="Z747" s="112"/>
      <c r="AA747" s="110" t="str">
        <f>VLOOKUP(X747,Base!$A$3:$F$994, 2, false)</f>
        <v>.</v>
      </c>
      <c r="AB747" s="117"/>
      <c r="AC747" s="2"/>
      <c r="AD747" s="3"/>
      <c r="AE747" s="113">
        <f>VLOOKUP(X747,Base!$A$3:$F$994, 5, false)</f>
        <v>0</v>
      </c>
      <c r="AF747" s="114">
        <f t="shared" si="54"/>
        <v>0</v>
      </c>
      <c r="AG747" s="115"/>
    </row>
    <row r="748">
      <c r="A748" s="110">
        <f>VLOOKUP(B748,Base!$A$3:$F$994, 6, false)</f>
        <v>0</v>
      </c>
      <c r="B748" s="111" t="s">
        <v>6</v>
      </c>
      <c r="C748" s="3"/>
      <c r="D748" s="118"/>
      <c r="E748" s="110" t="str">
        <f>VLOOKUP(B748,Base!$A$3:$F$994, 2, false)</f>
        <v>.</v>
      </c>
      <c r="F748" s="106" t="s">
        <v>714</v>
      </c>
      <c r="G748" s="104"/>
      <c r="H748" s="100"/>
      <c r="I748" s="113">
        <f>VLOOKUP(B748,Base!$A$3:$F$994, 5, false)</f>
        <v>0</v>
      </c>
      <c r="J748" s="114">
        <f t="shared" si="52"/>
        <v>0</v>
      </c>
      <c r="K748" s="115"/>
      <c r="L748" s="110">
        <f>VLOOKUP(M748,Base!$A$3:$F$994, 6, false)</f>
        <v>0</v>
      </c>
      <c r="M748" s="111" t="s">
        <v>6</v>
      </c>
      <c r="N748" s="3"/>
      <c r="O748" s="118"/>
      <c r="P748" s="110" t="str">
        <f>VLOOKUP(M748,Base!$A$3:$F$994, 2, false)</f>
        <v>.</v>
      </c>
      <c r="Q748" s="106" t="s">
        <v>714</v>
      </c>
      <c r="R748" s="104"/>
      <c r="S748" s="100"/>
      <c r="T748" s="113">
        <f>VLOOKUP(M748,Base!$A$3:$F$994, 5, false)</f>
        <v>0</v>
      </c>
      <c r="U748" s="114">
        <f t="shared" si="53"/>
        <v>0</v>
      </c>
      <c r="V748" s="115"/>
      <c r="W748" s="110">
        <f>VLOOKUP(X748,Base!$A$3:$F$994, 6, false)</f>
        <v>0</v>
      </c>
      <c r="X748" s="111" t="s">
        <v>6</v>
      </c>
      <c r="Y748" s="3"/>
      <c r="Z748" s="118"/>
      <c r="AA748" s="110" t="str">
        <f>VLOOKUP(X748,Base!$A$3:$F$994, 2, false)</f>
        <v>.</v>
      </c>
      <c r="AB748" s="106" t="s">
        <v>714</v>
      </c>
      <c r="AC748" s="104"/>
      <c r="AD748" s="100"/>
      <c r="AE748" s="113">
        <f>VLOOKUP(X748,Base!$A$3:$F$994, 5, false)</f>
        <v>0</v>
      </c>
      <c r="AF748" s="114">
        <f t="shared" si="54"/>
        <v>0</v>
      </c>
      <c r="AG748" s="115"/>
    </row>
    <row r="749">
      <c r="A749" s="110">
        <f>VLOOKUP(B749,Base!$A$3:$F$994, 6, false)</f>
        <v>0</v>
      </c>
      <c r="B749" s="111" t="s">
        <v>6</v>
      </c>
      <c r="C749" s="3"/>
      <c r="D749" s="49"/>
      <c r="E749" s="110" t="str">
        <f>VLOOKUP(B749,Base!$A$3:$F$994, 2, false)</f>
        <v>.</v>
      </c>
      <c r="F749" s="119"/>
      <c r="G749" s="104"/>
      <c r="H749" s="100"/>
      <c r="I749" s="113">
        <f>VLOOKUP(B749,Base!$A$3:$F$994, 5, false)</f>
        <v>0</v>
      </c>
      <c r="J749" s="114">
        <f t="shared" si="52"/>
        <v>0</v>
      </c>
      <c r="K749" s="115"/>
      <c r="L749" s="110">
        <f>VLOOKUP(M749,Base!$A$3:$F$994, 6, false)</f>
        <v>0</v>
      </c>
      <c r="M749" s="111" t="s">
        <v>6</v>
      </c>
      <c r="N749" s="3"/>
      <c r="O749" s="49"/>
      <c r="P749" s="110" t="str">
        <f>VLOOKUP(M749,Base!$A$3:$F$994, 2, false)</f>
        <v>.</v>
      </c>
      <c r="Q749" s="119"/>
      <c r="R749" s="104"/>
      <c r="S749" s="100"/>
      <c r="T749" s="113">
        <f>VLOOKUP(M749,Base!$A$3:$F$994, 5, false)</f>
        <v>0</v>
      </c>
      <c r="U749" s="114">
        <f t="shared" si="53"/>
        <v>0</v>
      </c>
      <c r="V749" s="115"/>
      <c r="W749" s="110">
        <f>VLOOKUP(X749,Base!$A$3:$F$994, 6, false)</f>
        <v>0</v>
      </c>
      <c r="X749" s="111" t="s">
        <v>6</v>
      </c>
      <c r="Y749" s="3"/>
      <c r="Z749" s="49"/>
      <c r="AA749" s="110" t="str">
        <f>VLOOKUP(X749,Base!$A$3:$F$994, 2, false)</f>
        <v>.</v>
      </c>
      <c r="AB749" s="119"/>
      <c r="AC749" s="104"/>
      <c r="AD749" s="100"/>
      <c r="AE749" s="113">
        <f>VLOOKUP(X749,Base!$A$3:$F$994, 5, false)</f>
        <v>0</v>
      </c>
      <c r="AF749" s="114">
        <f t="shared" si="54"/>
        <v>0</v>
      </c>
      <c r="AG749" s="115"/>
    </row>
    <row r="750">
      <c r="A750" s="110">
        <f>VLOOKUP(B750,Base!$A$3:$F$994, 6, false)</f>
        <v>0</v>
      </c>
      <c r="B750" s="111" t="s">
        <v>6</v>
      </c>
      <c r="C750" s="3"/>
      <c r="D750" s="49"/>
      <c r="E750" s="110" t="str">
        <f>VLOOKUP(B750,Base!$A$3:$F$994, 2, false)</f>
        <v>.</v>
      </c>
      <c r="F750" s="119"/>
      <c r="G750" s="104"/>
      <c r="H750" s="100"/>
      <c r="I750" s="113">
        <f>VLOOKUP(B750,Base!$A$3:$F$994, 5, false)</f>
        <v>0</v>
      </c>
      <c r="J750" s="114">
        <f t="shared" si="52"/>
        <v>0</v>
      </c>
      <c r="K750" s="115"/>
      <c r="L750" s="110">
        <f>VLOOKUP(M750,Base!$A$3:$F$994, 6, false)</f>
        <v>0</v>
      </c>
      <c r="M750" s="111" t="s">
        <v>6</v>
      </c>
      <c r="N750" s="3"/>
      <c r="O750" s="49"/>
      <c r="P750" s="110" t="str">
        <f>VLOOKUP(M750,Base!$A$3:$F$994, 2, false)</f>
        <v>.</v>
      </c>
      <c r="Q750" s="119"/>
      <c r="R750" s="104"/>
      <c r="S750" s="100"/>
      <c r="T750" s="113">
        <f>VLOOKUP(M750,Base!$A$3:$F$994, 5, false)</f>
        <v>0</v>
      </c>
      <c r="U750" s="114">
        <f t="shared" si="53"/>
        <v>0</v>
      </c>
      <c r="V750" s="115"/>
      <c r="W750" s="110">
        <f>VLOOKUP(X750,Base!$A$3:$F$994, 6, false)</f>
        <v>0</v>
      </c>
      <c r="X750" s="111" t="s">
        <v>6</v>
      </c>
      <c r="Y750" s="3"/>
      <c r="Z750" s="49"/>
      <c r="AA750" s="110" t="str">
        <f>VLOOKUP(X750,Base!$A$3:$F$994, 2, false)</f>
        <v>.</v>
      </c>
      <c r="AB750" s="119"/>
      <c r="AC750" s="104"/>
      <c r="AD750" s="100"/>
      <c r="AE750" s="113">
        <f>VLOOKUP(X750,Base!$A$3:$F$994, 5, false)</f>
        <v>0</v>
      </c>
      <c r="AF750" s="114">
        <f t="shared" si="54"/>
        <v>0</v>
      </c>
      <c r="AG750" s="115"/>
    </row>
    <row r="751">
      <c r="A751" s="110">
        <f>VLOOKUP(B751,Base!$A$3:$F$994, 6, false)</f>
        <v>0</v>
      </c>
      <c r="B751" s="111" t="s">
        <v>6</v>
      </c>
      <c r="C751" s="3"/>
      <c r="D751" s="120"/>
      <c r="E751" s="110" t="str">
        <f>VLOOKUP(B751,Base!$A$3:$F$994, 2, false)</f>
        <v>.</v>
      </c>
      <c r="F751" s="119"/>
      <c r="G751" s="104"/>
      <c r="H751" s="100"/>
      <c r="I751" s="113">
        <f>VLOOKUP(B751,Base!$A$3:$F$994, 5, false)</f>
        <v>0</v>
      </c>
      <c r="J751" s="114">
        <f t="shared" si="52"/>
        <v>0</v>
      </c>
      <c r="K751" s="115"/>
      <c r="L751" s="110">
        <f>VLOOKUP(M751,Base!$A$3:$F$994, 6, false)</f>
        <v>0</v>
      </c>
      <c r="M751" s="111" t="s">
        <v>6</v>
      </c>
      <c r="N751" s="3"/>
      <c r="O751" s="120"/>
      <c r="P751" s="110" t="str">
        <f>VLOOKUP(M751,Base!$A$3:$F$994, 2, false)</f>
        <v>.</v>
      </c>
      <c r="Q751" s="119"/>
      <c r="R751" s="104"/>
      <c r="S751" s="100"/>
      <c r="T751" s="113">
        <f>VLOOKUP(M751,Base!$A$3:$F$994, 5, false)</f>
        <v>0</v>
      </c>
      <c r="U751" s="114">
        <f t="shared" si="53"/>
        <v>0</v>
      </c>
      <c r="V751" s="115"/>
      <c r="W751" s="110">
        <f>VLOOKUP(X751,Base!$A$3:$F$994, 6, false)</f>
        <v>0</v>
      </c>
      <c r="X751" s="111" t="s">
        <v>6</v>
      </c>
      <c r="Y751" s="3"/>
      <c r="Z751" s="120"/>
      <c r="AA751" s="110" t="str">
        <f>VLOOKUP(X751,Base!$A$3:$F$994, 2, false)</f>
        <v>.</v>
      </c>
      <c r="AB751" s="119"/>
      <c r="AC751" s="104"/>
      <c r="AD751" s="100"/>
      <c r="AE751" s="113">
        <f>VLOOKUP(X751,Base!$A$3:$F$994, 5, false)</f>
        <v>0</v>
      </c>
      <c r="AF751" s="114">
        <f t="shared" si="54"/>
        <v>0</v>
      </c>
      <c r="AG751" s="115"/>
    </row>
    <row r="752">
      <c r="A752" s="110">
        <f>VLOOKUP(B752,Base!$A$3:$F$994, 6, false)</f>
        <v>0</v>
      </c>
      <c r="B752" s="111" t="s">
        <v>6</v>
      </c>
      <c r="C752" s="3"/>
      <c r="D752" s="120"/>
      <c r="E752" s="110" t="str">
        <f>VLOOKUP(B752,Base!$A$3:$F$994, 2, false)</f>
        <v>.</v>
      </c>
      <c r="F752" s="119"/>
      <c r="G752" s="104"/>
      <c r="H752" s="100"/>
      <c r="I752" s="113">
        <f>VLOOKUP(B752,Base!$A$3:$F$994, 5, false)</f>
        <v>0</v>
      </c>
      <c r="J752" s="114">
        <f t="shared" si="52"/>
        <v>0</v>
      </c>
      <c r="K752" s="115"/>
      <c r="L752" s="110">
        <f>VLOOKUP(M752,Base!$A$3:$F$994, 6, false)</f>
        <v>0</v>
      </c>
      <c r="M752" s="111" t="s">
        <v>6</v>
      </c>
      <c r="N752" s="3"/>
      <c r="O752" s="121"/>
      <c r="P752" s="110" t="str">
        <f>VLOOKUP(M752,Base!$A$3:$F$994, 2, false)</f>
        <v>.</v>
      </c>
      <c r="Q752" s="119"/>
      <c r="R752" s="104"/>
      <c r="S752" s="100"/>
      <c r="T752" s="113">
        <f>VLOOKUP(M752,Base!$A$3:$F$994, 5, false)</f>
        <v>0</v>
      </c>
      <c r="U752" s="114">
        <f t="shared" si="53"/>
        <v>0</v>
      </c>
      <c r="V752" s="115"/>
      <c r="W752" s="110">
        <f>VLOOKUP(X752,Base!$A$3:$F$994, 6, false)</f>
        <v>0</v>
      </c>
      <c r="X752" s="111" t="s">
        <v>6</v>
      </c>
      <c r="Y752" s="3"/>
      <c r="Z752" s="120"/>
      <c r="AA752" s="110" t="str">
        <f>VLOOKUP(X752,Base!$A$3:$F$994, 2, false)</f>
        <v>.</v>
      </c>
      <c r="AB752" s="119"/>
      <c r="AC752" s="104"/>
      <c r="AD752" s="100"/>
      <c r="AE752" s="113">
        <f>VLOOKUP(X752,Base!$A$3:$F$994, 5, false)</f>
        <v>0</v>
      </c>
      <c r="AF752" s="114">
        <f t="shared" si="54"/>
        <v>0</v>
      </c>
      <c r="AG752" s="115"/>
    </row>
    <row r="753">
      <c r="A753" s="110">
        <f>VLOOKUP(B753,Base!$A$3:$F$994, 6, false)</f>
        <v>0</v>
      </c>
      <c r="B753" s="111" t="s">
        <v>6</v>
      </c>
      <c r="C753" s="3"/>
      <c r="D753" s="121"/>
      <c r="E753" s="110" t="str">
        <f>VLOOKUP(B753,Base!$A$3:$F$994, 2, false)</f>
        <v>.</v>
      </c>
      <c r="F753" s="119"/>
      <c r="G753" s="104"/>
      <c r="H753" s="100"/>
      <c r="I753" s="113">
        <f>VLOOKUP(B753,Base!$A$3:$F$994, 5, false)</f>
        <v>0</v>
      </c>
      <c r="J753" s="114">
        <f t="shared" si="52"/>
        <v>0</v>
      </c>
      <c r="K753" s="115"/>
      <c r="L753" s="110">
        <f>VLOOKUP(M753,Base!$A$3:$F$994, 6, false)</f>
        <v>0</v>
      </c>
      <c r="M753" s="111" t="s">
        <v>6</v>
      </c>
      <c r="N753" s="3"/>
      <c r="O753" s="120"/>
      <c r="P753" s="110" t="str">
        <f>VLOOKUP(M753,Base!$A$3:$F$994, 2, false)</f>
        <v>.</v>
      </c>
      <c r="Q753" s="119"/>
      <c r="R753" s="104"/>
      <c r="S753" s="100"/>
      <c r="T753" s="113">
        <f>VLOOKUP(M753,Base!$A$3:$F$994, 5, false)</f>
        <v>0</v>
      </c>
      <c r="U753" s="114">
        <f t="shared" si="53"/>
        <v>0</v>
      </c>
      <c r="V753" s="115"/>
      <c r="W753" s="110">
        <f>VLOOKUP(X753,Base!$A$3:$F$994, 6, false)</f>
        <v>0</v>
      </c>
      <c r="X753" s="111" t="s">
        <v>6</v>
      </c>
      <c r="Y753" s="3"/>
      <c r="Z753" s="120"/>
      <c r="AA753" s="110" t="str">
        <f>VLOOKUP(X753,Base!$A$3:$F$994, 2, false)</f>
        <v>.</v>
      </c>
      <c r="AB753" s="119"/>
      <c r="AC753" s="104"/>
      <c r="AD753" s="100"/>
      <c r="AE753" s="113">
        <f>VLOOKUP(X753,Base!$A$3:$F$994, 5, false)</f>
        <v>0</v>
      </c>
      <c r="AF753" s="114">
        <f t="shared" si="54"/>
        <v>0</v>
      </c>
      <c r="AG753" s="115"/>
    </row>
    <row r="754">
      <c r="A754" s="110">
        <f>VLOOKUP(B754,Base!$A$3:$F$994, 6, false)</f>
        <v>0</v>
      </c>
      <c r="B754" s="111" t="s">
        <v>6</v>
      </c>
      <c r="C754" s="3"/>
      <c r="D754" s="122"/>
      <c r="E754" s="110" t="str">
        <f>VLOOKUP(B754,Base!$A$3:$F$994, 2, false)</f>
        <v>.</v>
      </c>
      <c r="F754" s="119"/>
      <c r="G754" s="104"/>
      <c r="H754" s="100"/>
      <c r="I754" s="113">
        <f>VLOOKUP(B754,Base!$A$3:$F$994, 5, false)</f>
        <v>0</v>
      </c>
      <c r="J754" s="114">
        <f t="shared" si="52"/>
        <v>0</v>
      </c>
      <c r="K754" s="115"/>
      <c r="L754" s="110">
        <f>VLOOKUP(M754,Base!$A$3:$F$994, 6, false)</f>
        <v>0</v>
      </c>
      <c r="M754" s="111" t="s">
        <v>6</v>
      </c>
      <c r="N754" s="3"/>
      <c r="O754" s="122"/>
      <c r="P754" s="110" t="str">
        <f>VLOOKUP(M754,Base!$A$3:$F$994, 2, false)</f>
        <v>.</v>
      </c>
      <c r="Q754" s="119"/>
      <c r="R754" s="104"/>
      <c r="S754" s="100"/>
      <c r="T754" s="113">
        <f>VLOOKUP(M754,Base!$A$3:$F$994, 5, false)</f>
        <v>0</v>
      </c>
      <c r="U754" s="114">
        <f t="shared" si="53"/>
        <v>0</v>
      </c>
      <c r="V754" s="115"/>
      <c r="W754" s="110">
        <f>VLOOKUP(X754,Base!$A$3:$F$994, 6, false)</f>
        <v>0</v>
      </c>
      <c r="X754" s="111" t="s">
        <v>6</v>
      </c>
      <c r="Y754" s="3"/>
      <c r="Z754" s="122"/>
      <c r="AA754" s="110" t="str">
        <f>VLOOKUP(X754,Base!$A$3:$F$994, 2, false)</f>
        <v>.</v>
      </c>
      <c r="AB754" s="119"/>
      <c r="AC754" s="104"/>
      <c r="AD754" s="100"/>
      <c r="AE754" s="113">
        <f>VLOOKUP(X754,Base!$A$3:$F$994, 5, false)</f>
        <v>0</v>
      </c>
      <c r="AF754" s="114">
        <f t="shared" si="54"/>
        <v>0</v>
      </c>
      <c r="AG754" s="115"/>
    </row>
    <row r="755">
      <c r="A755" s="110">
        <f>VLOOKUP(B755,Base!$A$3:$F$994, 6, false)</f>
        <v>0</v>
      </c>
      <c r="B755" s="111" t="s">
        <v>6</v>
      </c>
      <c r="C755" s="3"/>
      <c r="D755" s="123"/>
      <c r="E755" s="110" t="str">
        <f>VLOOKUP(B755,Base!$A$3:$F$994, 2, false)</f>
        <v>.</v>
      </c>
      <c r="F755" s="119"/>
      <c r="G755" s="104"/>
      <c r="H755" s="100"/>
      <c r="I755" s="113">
        <f>VLOOKUP(B755,Base!$A$3:$F$994, 5, false)</f>
        <v>0</v>
      </c>
      <c r="J755" s="114">
        <f t="shared" si="52"/>
        <v>0</v>
      </c>
      <c r="K755" s="115"/>
      <c r="L755" s="110">
        <f>VLOOKUP(M755,Base!$A$3:$F$994, 6, false)</f>
        <v>0</v>
      </c>
      <c r="M755" s="111" t="s">
        <v>6</v>
      </c>
      <c r="N755" s="3"/>
      <c r="O755" s="123"/>
      <c r="P755" s="110" t="str">
        <f>VLOOKUP(M755,Base!$A$3:$F$994, 2, false)</f>
        <v>.</v>
      </c>
      <c r="Q755" s="119"/>
      <c r="R755" s="104"/>
      <c r="S755" s="100"/>
      <c r="T755" s="113">
        <f>VLOOKUP(M755,Base!$A$3:$F$994, 5, false)</f>
        <v>0</v>
      </c>
      <c r="U755" s="114">
        <f t="shared" si="53"/>
        <v>0</v>
      </c>
      <c r="V755" s="115"/>
      <c r="W755" s="110">
        <f>VLOOKUP(X755,Base!$A$3:$F$994, 6, false)</f>
        <v>0</v>
      </c>
      <c r="X755" s="111" t="s">
        <v>6</v>
      </c>
      <c r="Y755" s="3"/>
      <c r="Z755" s="123"/>
      <c r="AA755" s="110" t="str">
        <f>VLOOKUP(X755,Base!$A$3:$F$994, 2, false)</f>
        <v>.</v>
      </c>
      <c r="AB755" s="119"/>
      <c r="AC755" s="104"/>
      <c r="AD755" s="100"/>
      <c r="AE755" s="113">
        <f>VLOOKUP(X755,Base!$A$3:$F$994, 5, false)</f>
        <v>0</v>
      </c>
      <c r="AF755" s="114">
        <f t="shared" si="54"/>
        <v>0</v>
      </c>
      <c r="AG755" s="115"/>
    </row>
    <row r="756">
      <c r="A756" s="126" t="s">
        <v>717</v>
      </c>
      <c r="B756" s="104"/>
      <c r="C756" s="104"/>
      <c r="D756" s="104"/>
      <c r="E756" s="104"/>
      <c r="F756" s="104"/>
      <c r="G756" s="104"/>
      <c r="H756" s="100"/>
      <c r="I756" s="90" t="s">
        <v>716</v>
      </c>
      <c r="J756" s="125">
        <f>SUM(J738:J755)</f>
        <v>0</v>
      </c>
      <c r="K756" s="109"/>
      <c r="L756" s="126" t="s">
        <v>717</v>
      </c>
      <c r="M756" s="104"/>
      <c r="N756" s="104"/>
      <c r="O756" s="104"/>
      <c r="P756" s="104"/>
      <c r="Q756" s="104"/>
      <c r="R756" s="104"/>
      <c r="S756" s="100"/>
      <c r="T756" s="90" t="s">
        <v>716</v>
      </c>
      <c r="U756" s="125">
        <f>SUM(U738:U755)</f>
        <v>0</v>
      </c>
      <c r="V756" s="109"/>
      <c r="W756" s="126" t="s">
        <v>717</v>
      </c>
      <c r="X756" s="104"/>
      <c r="Y756" s="104"/>
      <c r="Z756" s="104"/>
      <c r="AA756" s="104"/>
      <c r="AB756" s="104"/>
      <c r="AC756" s="104"/>
      <c r="AD756" s="100"/>
      <c r="AE756" s="90" t="s">
        <v>716</v>
      </c>
      <c r="AF756" s="125">
        <f>SUM(AF738:AF755)</f>
        <v>0</v>
      </c>
      <c r="AG756" s="109"/>
    </row>
    <row r="757">
      <c r="A757" s="127"/>
      <c r="B757" s="104"/>
      <c r="C757" s="104"/>
      <c r="D757" s="104"/>
      <c r="E757" s="104"/>
      <c r="F757" s="104"/>
      <c r="G757" s="104"/>
      <c r="H757" s="100"/>
      <c r="I757" s="90" t="s">
        <v>718</v>
      </c>
      <c r="J757" s="128" t="str">
        <f>J756/E736</f>
        <v>#DIV/0!</v>
      </c>
      <c r="K757" s="129"/>
      <c r="L757" s="127"/>
      <c r="M757" s="104"/>
      <c r="N757" s="104"/>
      <c r="O757" s="104"/>
      <c r="P757" s="104"/>
      <c r="Q757" s="104"/>
      <c r="R757" s="104"/>
      <c r="S757" s="100"/>
      <c r="T757" s="90" t="s">
        <v>718</v>
      </c>
      <c r="U757" s="128" t="str">
        <f>U756/P736</f>
        <v>#DIV/0!</v>
      </c>
      <c r="V757" s="129"/>
      <c r="W757" s="127"/>
      <c r="X757" s="104"/>
      <c r="Y757" s="104"/>
      <c r="Z757" s="104"/>
      <c r="AA757" s="104"/>
      <c r="AB757" s="104"/>
      <c r="AC757" s="104"/>
      <c r="AD757" s="100"/>
      <c r="AE757" s="90" t="s">
        <v>718</v>
      </c>
      <c r="AF757" s="128" t="str">
        <f>AF756/AA736</f>
        <v>#DIV/0!</v>
      </c>
      <c r="AG757" s="129"/>
    </row>
    <row r="758">
      <c r="A758" s="127"/>
      <c r="B758" s="104"/>
      <c r="C758" s="104"/>
      <c r="D758" s="104"/>
      <c r="E758" s="104"/>
      <c r="F758" s="104"/>
      <c r="G758" s="104"/>
      <c r="H758" s="100"/>
      <c r="I758" s="90" t="s">
        <v>719</v>
      </c>
      <c r="J758" s="130">
        <v>0.05</v>
      </c>
      <c r="K758" s="129"/>
      <c r="L758" s="127"/>
      <c r="M758" s="104"/>
      <c r="N758" s="104"/>
      <c r="O758" s="104"/>
      <c r="P758" s="104"/>
      <c r="Q758" s="104"/>
      <c r="R758" s="104"/>
      <c r="S758" s="100"/>
      <c r="T758" s="90" t="s">
        <v>719</v>
      </c>
      <c r="U758" s="130">
        <v>0.05</v>
      </c>
      <c r="V758" s="129"/>
      <c r="W758" s="127"/>
      <c r="X758" s="104"/>
      <c r="Y758" s="104"/>
      <c r="Z758" s="104"/>
      <c r="AA758" s="104"/>
      <c r="AB758" s="104"/>
      <c r="AC758" s="104"/>
      <c r="AD758" s="100"/>
      <c r="AE758" s="90" t="s">
        <v>719</v>
      </c>
      <c r="AF758" s="130">
        <v>0.05</v>
      </c>
      <c r="AG758" s="129"/>
    </row>
    <row r="759">
      <c r="A759" s="127"/>
      <c r="B759" s="104"/>
      <c r="C759" s="104"/>
      <c r="D759" s="104"/>
      <c r="E759" s="104"/>
      <c r="F759" s="104"/>
      <c r="G759" s="104"/>
      <c r="H759" s="100"/>
      <c r="I759" s="90" t="s">
        <v>720</v>
      </c>
      <c r="J759" s="128" t="str">
        <f>J757+(J757*J758)</f>
        <v>#DIV/0!</v>
      </c>
      <c r="K759" s="129"/>
      <c r="L759" s="127"/>
      <c r="M759" s="104"/>
      <c r="N759" s="104"/>
      <c r="O759" s="104"/>
      <c r="P759" s="104"/>
      <c r="Q759" s="104"/>
      <c r="R759" s="104"/>
      <c r="S759" s="100"/>
      <c r="T759" s="90" t="s">
        <v>720</v>
      </c>
      <c r="U759" s="128" t="str">
        <f>U757+(U757*U758)</f>
        <v>#DIV/0!</v>
      </c>
      <c r="V759" s="129"/>
      <c r="W759" s="127"/>
      <c r="X759" s="104"/>
      <c r="Y759" s="104"/>
      <c r="Z759" s="104"/>
      <c r="AA759" s="104"/>
      <c r="AB759" s="104"/>
      <c r="AC759" s="104"/>
      <c r="AD759" s="100"/>
      <c r="AE759" s="90" t="s">
        <v>720</v>
      </c>
      <c r="AF759" s="128" t="str">
        <f>AF757+(AF757*AF758)</f>
        <v>#DIV/0!</v>
      </c>
      <c r="AG759" s="129"/>
    </row>
    <row r="760">
      <c r="A760" s="127"/>
      <c r="B760" s="104"/>
      <c r="C760" s="104"/>
      <c r="D760" s="104"/>
      <c r="E760" s="104"/>
      <c r="F760" s="104"/>
      <c r="G760" s="104"/>
      <c r="H760" s="100"/>
      <c r="I760" s="90"/>
      <c r="J760" s="128"/>
      <c r="K760" s="129"/>
      <c r="L760" s="127"/>
      <c r="M760" s="104"/>
      <c r="N760" s="104"/>
      <c r="O760" s="104"/>
      <c r="P760" s="104"/>
      <c r="Q760" s="104"/>
      <c r="R760" s="104"/>
      <c r="S760" s="100"/>
      <c r="T760" s="90"/>
      <c r="U760" s="128"/>
      <c r="V760" s="129"/>
      <c r="W760" s="127"/>
      <c r="X760" s="104"/>
      <c r="Y760" s="104"/>
      <c r="Z760" s="104"/>
      <c r="AA760" s="104"/>
      <c r="AB760" s="104"/>
      <c r="AC760" s="104"/>
      <c r="AD760" s="100"/>
      <c r="AE760" s="90"/>
      <c r="AF760" s="128"/>
      <c r="AG760" s="129"/>
    </row>
    <row r="761">
      <c r="A761" s="127"/>
      <c r="B761" s="104"/>
      <c r="C761" s="104"/>
      <c r="D761" s="104"/>
      <c r="E761" s="104"/>
      <c r="F761" s="104"/>
      <c r="G761" s="104"/>
      <c r="H761" s="100"/>
      <c r="I761" s="90"/>
      <c r="J761" s="128"/>
      <c r="K761" s="129"/>
      <c r="L761" s="127"/>
      <c r="M761" s="104"/>
      <c r="N761" s="104"/>
      <c r="O761" s="104"/>
      <c r="P761" s="104"/>
      <c r="Q761" s="104"/>
      <c r="R761" s="104"/>
      <c r="S761" s="100"/>
      <c r="T761" s="90"/>
      <c r="U761" s="128"/>
      <c r="V761" s="129"/>
      <c r="W761" s="127"/>
      <c r="X761" s="104"/>
      <c r="Y761" s="104"/>
      <c r="Z761" s="104"/>
      <c r="AA761" s="104"/>
      <c r="AB761" s="104"/>
      <c r="AC761" s="104"/>
      <c r="AD761" s="100"/>
      <c r="AE761" s="90"/>
      <c r="AF761" s="128"/>
      <c r="AG761" s="129"/>
    </row>
    <row r="762">
      <c r="A762" s="127"/>
      <c r="B762" s="104"/>
      <c r="C762" s="104"/>
      <c r="D762" s="104"/>
      <c r="E762" s="104"/>
      <c r="F762" s="104"/>
      <c r="G762" s="104"/>
      <c r="H762" s="100"/>
      <c r="I762" s="90"/>
      <c r="J762" s="128"/>
      <c r="K762" s="129"/>
      <c r="L762" s="127"/>
      <c r="M762" s="104"/>
      <c r="N762" s="104"/>
      <c r="O762" s="104"/>
      <c r="P762" s="104"/>
      <c r="Q762" s="104"/>
      <c r="R762" s="104"/>
      <c r="S762" s="100"/>
      <c r="T762" s="90"/>
      <c r="U762" s="128"/>
      <c r="V762" s="129"/>
      <c r="W762" s="127"/>
      <c r="X762" s="104"/>
      <c r="Y762" s="104"/>
      <c r="Z762" s="104"/>
      <c r="AA762" s="104"/>
      <c r="AB762" s="104"/>
      <c r="AC762" s="104"/>
      <c r="AD762" s="100"/>
      <c r="AE762" s="90"/>
      <c r="AF762" s="128"/>
      <c r="AG762" s="129"/>
    </row>
    <row r="763">
      <c r="A763" s="127"/>
      <c r="B763" s="104"/>
      <c r="C763" s="104"/>
      <c r="D763" s="104"/>
      <c r="E763" s="104"/>
      <c r="F763" s="104"/>
      <c r="G763" s="104"/>
      <c r="H763" s="100"/>
      <c r="I763" s="131"/>
      <c r="J763" s="3"/>
      <c r="K763" s="129"/>
      <c r="L763" s="127"/>
      <c r="M763" s="104"/>
      <c r="N763" s="104"/>
      <c r="O763" s="104"/>
      <c r="P763" s="104"/>
      <c r="Q763" s="104"/>
      <c r="R763" s="104"/>
      <c r="S763" s="100"/>
      <c r="T763" s="131"/>
      <c r="U763" s="3"/>
      <c r="V763" s="129"/>
      <c r="W763" s="127"/>
      <c r="X763" s="104"/>
      <c r="Y763" s="104"/>
      <c r="Z763" s="104"/>
      <c r="AA763" s="104"/>
      <c r="AB763" s="104"/>
      <c r="AC763" s="104"/>
      <c r="AD763" s="100"/>
      <c r="AE763" s="131"/>
      <c r="AF763" s="3"/>
      <c r="AG763" s="129"/>
    </row>
    <row r="764">
      <c r="A764" s="132"/>
      <c r="B764" s="2"/>
      <c r="C764" s="2"/>
      <c r="D764" s="2"/>
      <c r="E764" s="2"/>
      <c r="F764" s="2"/>
      <c r="G764" s="2"/>
      <c r="H764" s="3"/>
      <c r="I764" s="90"/>
      <c r="J764" s="133"/>
      <c r="K764" s="134"/>
      <c r="L764" s="132"/>
      <c r="M764" s="2"/>
      <c r="N764" s="2"/>
      <c r="O764" s="2"/>
      <c r="P764" s="2"/>
      <c r="Q764" s="2"/>
      <c r="R764" s="2"/>
      <c r="S764" s="3"/>
      <c r="T764" s="90"/>
      <c r="U764" s="133"/>
      <c r="V764" s="134"/>
      <c r="W764" s="132"/>
      <c r="X764" s="2"/>
      <c r="Y764" s="2"/>
      <c r="Z764" s="2"/>
      <c r="AA764" s="2"/>
      <c r="AB764" s="2"/>
      <c r="AC764" s="2"/>
      <c r="AD764" s="3"/>
      <c r="AE764" s="90"/>
      <c r="AF764" s="133"/>
      <c r="AG764" s="134"/>
    </row>
    <row r="765">
      <c r="A765" s="126" t="s">
        <v>721</v>
      </c>
      <c r="B765" s="104"/>
      <c r="C765" s="104"/>
      <c r="D765" s="104"/>
      <c r="E765" s="104"/>
      <c r="F765" s="104"/>
      <c r="G765" s="104"/>
      <c r="H765" s="100"/>
      <c r="I765" s="90"/>
      <c r="J765" s="125"/>
      <c r="K765" s="109"/>
      <c r="L765" s="126" t="s">
        <v>721</v>
      </c>
      <c r="M765" s="104"/>
      <c r="N765" s="104"/>
      <c r="O765" s="104"/>
      <c r="P765" s="104"/>
      <c r="Q765" s="104"/>
      <c r="R765" s="104"/>
      <c r="S765" s="100"/>
      <c r="T765" s="90"/>
      <c r="U765" s="125"/>
      <c r="V765" s="109"/>
      <c r="W765" s="126" t="s">
        <v>721</v>
      </c>
      <c r="X765" s="104"/>
      <c r="Y765" s="104"/>
      <c r="Z765" s="104"/>
      <c r="AA765" s="104"/>
      <c r="AB765" s="104"/>
      <c r="AC765" s="104"/>
      <c r="AD765" s="100"/>
      <c r="AE765" s="90"/>
      <c r="AF765" s="125"/>
      <c r="AG765" s="109"/>
    </row>
    <row r="766">
      <c r="A766" s="127"/>
      <c r="B766" s="104"/>
      <c r="C766" s="104"/>
      <c r="D766" s="104"/>
      <c r="E766" s="104"/>
      <c r="F766" s="104"/>
      <c r="G766" s="104"/>
      <c r="H766" s="100"/>
      <c r="I766" s="90"/>
      <c r="J766" s="128"/>
      <c r="K766" s="129"/>
      <c r="L766" s="127"/>
      <c r="M766" s="104"/>
      <c r="N766" s="104"/>
      <c r="O766" s="104"/>
      <c r="P766" s="104"/>
      <c r="Q766" s="104"/>
      <c r="R766" s="104"/>
      <c r="S766" s="100"/>
      <c r="T766" s="90"/>
      <c r="U766" s="128"/>
      <c r="V766" s="129"/>
      <c r="W766" s="127"/>
      <c r="X766" s="104"/>
      <c r="Y766" s="104"/>
      <c r="Z766" s="104"/>
      <c r="AA766" s="104"/>
      <c r="AB766" s="104"/>
      <c r="AC766" s="104"/>
      <c r="AD766" s="100"/>
      <c r="AE766" s="90"/>
      <c r="AF766" s="128"/>
      <c r="AG766" s="129"/>
    </row>
    <row r="767">
      <c r="A767" s="135"/>
      <c r="B767" s="104"/>
      <c r="C767" s="104"/>
      <c r="D767" s="104"/>
      <c r="E767" s="104"/>
      <c r="F767" s="104"/>
      <c r="G767" s="104"/>
      <c r="H767" s="100"/>
      <c r="I767" s="90"/>
      <c r="J767" s="136"/>
      <c r="K767" s="137"/>
      <c r="L767" s="135"/>
      <c r="M767" s="104"/>
      <c r="N767" s="104"/>
      <c r="O767" s="104"/>
      <c r="P767" s="104"/>
      <c r="Q767" s="104"/>
      <c r="R767" s="104"/>
      <c r="S767" s="100"/>
      <c r="T767" s="90"/>
      <c r="U767" s="136"/>
      <c r="V767" s="137"/>
      <c r="W767" s="135"/>
      <c r="X767" s="104"/>
      <c r="Y767" s="104"/>
      <c r="Z767" s="104"/>
      <c r="AA767" s="104"/>
      <c r="AB767" s="104"/>
      <c r="AC767" s="104"/>
      <c r="AD767" s="100"/>
      <c r="AE767" s="90"/>
      <c r="AF767" s="136"/>
      <c r="AG767" s="137"/>
    </row>
    <row r="768">
      <c r="A768" s="138"/>
      <c r="I768" s="90"/>
      <c r="J768" s="139"/>
      <c r="K768" s="140"/>
      <c r="L768" s="138"/>
      <c r="T768" s="90"/>
      <c r="U768" s="139"/>
      <c r="V768" s="140"/>
      <c r="W768" s="138"/>
      <c r="AE768" s="90"/>
      <c r="AF768" s="139"/>
      <c r="AG768" s="140"/>
    </row>
    <row r="769">
      <c r="A769" s="141" t="s">
        <v>722</v>
      </c>
      <c r="B769" s="2"/>
      <c r="C769" s="2"/>
      <c r="D769" s="2"/>
      <c r="E769" s="2"/>
      <c r="F769" s="2"/>
      <c r="G769" s="2"/>
      <c r="H769" s="3"/>
      <c r="I769" s="81"/>
      <c r="J769" s="142"/>
      <c r="K769" s="109"/>
      <c r="L769" s="141" t="s">
        <v>722</v>
      </c>
      <c r="M769" s="2"/>
      <c r="N769" s="2"/>
      <c r="O769" s="2"/>
      <c r="P769" s="2"/>
      <c r="Q769" s="2"/>
      <c r="R769" s="2"/>
      <c r="S769" s="3"/>
      <c r="T769" s="81"/>
      <c r="U769" s="142"/>
      <c r="V769" s="109"/>
      <c r="W769" s="141" t="s">
        <v>722</v>
      </c>
      <c r="X769" s="2"/>
      <c r="Y769" s="2"/>
      <c r="Z769" s="2"/>
      <c r="AA769" s="2"/>
      <c r="AB769" s="2"/>
      <c r="AC769" s="2"/>
      <c r="AD769" s="3"/>
      <c r="AE769" s="81"/>
      <c r="AF769" s="142"/>
      <c r="AG769" s="109"/>
    </row>
    <row r="770">
      <c r="A770" s="135"/>
      <c r="B770" s="104"/>
      <c r="C770" s="104"/>
      <c r="D770" s="104"/>
      <c r="E770" s="104"/>
      <c r="F770" s="104"/>
      <c r="G770" s="104"/>
      <c r="H770" s="100"/>
      <c r="I770" s="81"/>
      <c r="J770" s="143"/>
      <c r="K770" s="137"/>
      <c r="L770" s="135"/>
      <c r="M770" s="104"/>
      <c r="N770" s="104"/>
      <c r="O770" s="104"/>
      <c r="P770" s="104"/>
      <c r="Q770" s="104"/>
      <c r="R770" s="104"/>
      <c r="S770" s="100"/>
      <c r="T770" s="81"/>
      <c r="U770" s="143"/>
      <c r="V770" s="137"/>
      <c r="W770" s="135"/>
      <c r="X770" s="104"/>
      <c r="Y770" s="104"/>
      <c r="Z770" s="104"/>
      <c r="AA770" s="104"/>
      <c r="AB770" s="104"/>
      <c r="AC770" s="104"/>
      <c r="AD770" s="100"/>
      <c r="AE770" s="81"/>
      <c r="AF770" s="143"/>
      <c r="AG770" s="137"/>
    </row>
    <row r="771">
      <c r="A771" s="135"/>
      <c r="B771" s="104"/>
      <c r="C771" s="104"/>
      <c r="D771" s="104"/>
      <c r="E771" s="104"/>
      <c r="F771" s="104"/>
      <c r="G771" s="104"/>
      <c r="H771" s="100"/>
      <c r="I771" s="81"/>
      <c r="J771" s="143"/>
      <c r="K771" s="137"/>
      <c r="L771" s="135"/>
      <c r="M771" s="104"/>
      <c r="N771" s="104"/>
      <c r="O771" s="104"/>
      <c r="P771" s="104"/>
      <c r="Q771" s="104"/>
      <c r="R771" s="104"/>
      <c r="S771" s="100"/>
      <c r="T771" s="81"/>
      <c r="U771" s="143"/>
      <c r="V771" s="137"/>
      <c r="W771" s="135"/>
      <c r="X771" s="104"/>
      <c r="Y771" s="104"/>
      <c r="Z771" s="104"/>
      <c r="AA771" s="104"/>
      <c r="AB771" s="104"/>
      <c r="AC771" s="104"/>
      <c r="AD771" s="100"/>
      <c r="AE771" s="81"/>
      <c r="AF771" s="143"/>
      <c r="AG771" s="137"/>
    </row>
    <row r="772">
      <c r="A772" s="135"/>
      <c r="B772" s="104"/>
      <c r="C772" s="104"/>
      <c r="D772" s="104"/>
      <c r="E772" s="104"/>
      <c r="F772" s="104"/>
      <c r="G772" s="104"/>
      <c r="H772" s="100"/>
      <c r="I772" s="81"/>
      <c r="J772" s="143"/>
      <c r="K772" s="137"/>
      <c r="L772" s="135"/>
      <c r="M772" s="104"/>
      <c r="N772" s="104"/>
      <c r="O772" s="104"/>
      <c r="P772" s="104"/>
      <c r="Q772" s="104"/>
      <c r="R772" s="104"/>
      <c r="S772" s="100"/>
      <c r="T772" s="81"/>
      <c r="U772" s="143"/>
      <c r="V772" s="137"/>
      <c r="W772" s="135"/>
      <c r="X772" s="104"/>
      <c r="Y772" s="104"/>
      <c r="Z772" s="104"/>
      <c r="AA772" s="104"/>
      <c r="AB772" s="104"/>
      <c r="AC772" s="104"/>
      <c r="AD772" s="100"/>
      <c r="AE772" s="81"/>
      <c r="AF772" s="143"/>
      <c r="AG772" s="137"/>
    </row>
    <row r="773">
      <c r="A773" s="135"/>
      <c r="B773" s="104"/>
      <c r="C773" s="104"/>
      <c r="D773" s="104"/>
      <c r="E773" s="104"/>
      <c r="F773" s="104"/>
      <c r="G773" s="104"/>
      <c r="H773" s="100"/>
      <c r="I773" s="81"/>
      <c r="J773" s="143"/>
      <c r="K773" s="137"/>
      <c r="L773" s="135"/>
      <c r="M773" s="104"/>
      <c r="N773" s="104"/>
      <c r="O773" s="104"/>
      <c r="P773" s="104"/>
      <c r="Q773" s="104"/>
      <c r="R773" s="104"/>
      <c r="S773" s="100"/>
      <c r="T773" s="81"/>
      <c r="U773" s="143"/>
      <c r="V773" s="137"/>
      <c r="W773" s="135"/>
      <c r="X773" s="104"/>
      <c r="Y773" s="104"/>
      <c r="Z773" s="104"/>
      <c r="AA773" s="104"/>
      <c r="AB773" s="104"/>
      <c r="AC773" s="104"/>
      <c r="AD773" s="100"/>
      <c r="AE773" s="81"/>
      <c r="AF773" s="143"/>
      <c r="AG773" s="137"/>
    </row>
    <row r="774">
      <c r="A774" s="135"/>
      <c r="B774" s="104"/>
      <c r="C774" s="104"/>
      <c r="D774" s="104"/>
      <c r="E774" s="104"/>
      <c r="F774" s="104"/>
      <c r="G774" s="104"/>
      <c r="H774" s="100"/>
      <c r="I774" s="81"/>
      <c r="J774" s="143"/>
      <c r="K774" s="137"/>
      <c r="L774" s="135"/>
      <c r="M774" s="104"/>
      <c r="N774" s="104"/>
      <c r="O774" s="104"/>
      <c r="P774" s="104"/>
      <c r="Q774" s="104"/>
      <c r="R774" s="104"/>
      <c r="S774" s="100"/>
      <c r="T774" s="81"/>
      <c r="U774" s="143"/>
      <c r="V774" s="137"/>
      <c r="W774" s="135"/>
      <c r="X774" s="104"/>
      <c r="Y774" s="104"/>
      <c r="Z774" s="104"/>
      <c r="AA774" s="104"/>
      <c r="AB774" s="104"/>
      <c r="AC774" s="104"/>
      <c r="AD774" s="100"/>
      <c r="AE774" s="81"/>
      <c r="AF774" s="143"/>
      <c r="AG774" s="137"/>
    </row>
    <row r="775">
      <c r="A775" s="146"/>
      <c r="B775" s="146"/>
      <c r="C775" s="146"/>
      <c r="D775" s="146"/>
      <c r="E775" s="146"/>
      <c r="F775" s="146"/>
      <c r="G775" s="146"/>
      <c r="H775" s="146"/>
      <c r="I775" s="81"/>
      <c r="J775" s="143"/>
      <c r="K775" s="137"/>
      <c r="L775" s="146"/>
      <c r="M775" s="146"/>
      <c r="N775" s="146"/>
      <c r="O775" s="146"/>
      <c r="P775" s="146"/>
      <c r="Q775" s="146"/>
      <c r="R775" s="146"/>
      <c r="S775" s="146"/>
      <c r="T775" s="81"/>
      <c r="U775" s="143"/>
      <c r="V775" s="137"/>
      <c r="W775" s="146"/>
      <c r="X775" s="146"/>
      <c r="Y775" s="146"/>
      <c r="Z775" s="146"/>
      <c r="AA775" s="146"/>
      <c r="AB775" s="146"/>
      <c r="AC775" s="146"/>
      <c r="AD775" s="146"/>
      <c r="AE775" s="81"/>
      <c r="AF775" s="143"/>
      <c r="AG775" s="137"/>
    </row>
    <row r="776">
      <c r="A776" s="146"/>
      <c r="B776" s="146"/>
      <c r="C776" s="146"/>
      <c r="D776" s="146"/>
      <c r="E776" s="146"/>
      <c r="F776" s="146"/>
      <c r="G776" s="146"/>
      <c r="H776" s="146"/>
      <c r="I776" s="81"/>
      <c r="J776" s="143"/>
      <c r="K776" s="137"/>
      <c r="L776" s="146"/>
      <c r="M776" s="146"/>
      <c r="N776" s="146"/>
      <c r="O776" s="146"/>
      <c r="P776" s="146"/>
      <c r="Q776" s="146"/>
      <c r="R776" s="146"/>
      <c r="S776" s="146"/>
      <c r="T776" s="81"/>
      <c r="U776" s="143"/>
      <c r="V776" s="137"/>
      <c r="W776" s="146"/>
      <c r="X776" s="146"/>
      <c r="Y776" s="146"/>
      <c r="Z776" s="146"/>
      <c r="AA776" s="146"/>
      <c r="AB776" s="146"/>
      <c r="AC776" s="146"/>
      <c r="AD776" s="146"/>
      <c r="AE776" s="81"/>
      <c r="AF776" s="143"/>
      <c r="AG776" s="137"/>
    </row>
    <row r="777">
      <c r="I777" s="87"/>
      <c r="J777" s="88"/>
      <c r="K777" s="89"/>
      <c r="T777" s="90"/>
      <c r="U777" s="88"/>
      <c r="V777" s="89"/>
      <c r="AE777" s="90"/>
      <c r="AF777" s="88"/>
      <c r="AG777" s="89"/>
    </row>
    <row r="778">
      <c r="A778" s="97" t="s">
        <v>701</v>
      </c>
      <c r="B778" s="92"/>
      <c r="C778" s="2"/>
      <c r="D778" s="2"/>
      <c r="E778" s="3"/>
      <c r="F778" s="93" t="s">
        <v>702</v>
      </c>
      <c r="G778" s="98" t="str">
        <f>$G$4</f>
        <v/>
      </c>
      <c r="H778" s="3"/>
      <c r="I778" s="87"/>
      <c r="J778" s="95"/>
      <c r="K778" s="96"/>
      <c r="L778" s="97" t="s">
        <v>701</v>
      </c>
      <c r="M778" s="92"/>
      <c r="N778" s="2"/>
      <c r="O778" s="2"/>
      <c r="P778" s="3"/>
      <c r="Q778" s="93" t="s">
        <v>702</v>
      </c>
      <c r="R778" s="98" t="str">
        <f>$G$4</f>
        <v/>
      </c>
      <c r="S778" s="3"/>
      <c r="T778" s="87"/>
      <c r="U778" s="95"/>
      <c r="V778" s="96"/>
      <c r="W778" s="97" t="s">
        <v>701</v>
      </c>
      <c r="X778" s="92"/>
      <c r="Y778" s="2"/>
      <c r="Z778" s="2"/>
      <c r="AA778" s="3"/>
      <c r="AB778" s="93" t="s">
        <v>702</v>
      </c>
      <c r="AC778" s="98" t="str">
        <f>$G$4</f>
        <v/>
      </c>
      <c r="AD778" s="3"/>
      <c r="AE778" s="87"/>
      <c r="AF778" s="95"/>
      <c r="AG778" s="96"/>
    </row>
    <row r="779">
      <c r="A779" s="91" t="s">
        <v>703</v>
      </c>
      <c r="B779" s="99">
        <v>15.0</v>
      </c>
      <c r="C779" s="100"/>
      <c r="D779" s="101" t="s">
        <v>705</v>
      </c>
      <c r="E779" s="102"/>
      <c r="F779" s="103"/>
      <c r="G779" s="104"/>
      <c r="H779" s="100"/>
      <c r="I779" s="95"/>
      <c r="J779" s="95"/>
      <c r="K779" s="96"/>
      <c r="L779" s="91" t="s">
        <v>703</v>
      </c>
      <c r="M779" s="99"/>
      <c r="N779" s="100"/>
      <c r="O779" s="101" t="s">
        <v>705</v>
      </c>
      <c r="P779" s="102"/>
      <c r="Q779" s="103"/>
      <c r="R779" s="104"/>
      <c r="S779" s="100"/>
      <c r="T779" s="95"/>
      <c r="U779" s="95"/>
      <c r="V779" s="96"/>
      <c r="W779" s="91" t="s">
        <v>703</v>
      </c>
      <c r="X779" s="99"/>
      <c r="Y779" s="100"/>
      <c r="Z779" s="101" t="s">
        <v>705</v>
      </c>
      <c r="AA779" s="102"/>
      <c r="AB779" s="103"/>
      <c r="AC779" s="104"/>
      <c r="AD779" s="100"/>
      <c r="AE779" s="95"/>
      <c r="AF779" s="95"/>
      <c r="AG779" s="96"/>
    </row>
    <row r="780">
      <c r="A780" s="105" t="s">
        <v>707</v>
      </c>
      <c r="B780" s="106" t="s">
        <v>708</v>
      </c>
      <c r="C780" s="100"/>
      <c r="D780" s="107" t="s">
        <v>709</v>
      </c>
      <c r="E780" s="107" t="s">
        <v>710</v>
      </c>
      <c r="F780" s="108" t="s">
        <v>711</v>
      </c>
      <c r="G780" s="104"/>
      <c r="H780" s="100"/>
      <c r="I780" s="95" t="s">
        <v>712</v>
      </c>
      <c r="J780" s="95" t="s">
        <v>713</v>
      </c>
      <c r="K780" s="109"/>
      <c r="L780" s="105" t="s">
        <v>707</v>
      </c>
      <c r="M780" s="106" t="s">
        <v>708</v>
      </c>
      <c r="N780" s="100"/>
      <c r="O780" s="107" t="s">
        <v>709</v>
      </c>
      <c r="P780" s="107" t="s">
        <v>710</v>
      </c>
      <c r="Q780" s="108" t="s">
        <v>711</v>
      </c>
      <c r="R780" s="104"/>
      <c r="S780" s="100"/>
      <c r="T780" s="95" t="s">
        <v>712</v>
      </c>
      <c r="U780" s="95" t="s">
        <v>713</v>
      </c>
      <c r="V780" s="109"/>
      <c r="W780" s="105" t="s">
        <v>707</v>
      </c>
      <c r="X780" s="106" t="s">
        <v>708</v>
      </c>
      <c r="Y780" s="100"/>
      <c r="Z780" s="107" t="s">
        <v>709</v>
      </c>
      <c r="AA780" s="107" t="s">
        <v>710</v>
      </c>
      <c r="AB780" s="108" t="s">
        <v>711</v>
      </c>
      <c r="AC780" s="104"/>
      <c r="AD780" s="100"/>
      <c r="AE780" s="95" t="s">
        <v>712</v>
      </c>
      <c r="AF780" s="95" t="s">
        <v>713</v>
      </c>
      <c r="AG780" s="109"/>
    </row>
    <row r="781">
      <c r="A781" s="110">
        <f>VLOOKUP(B781,Base!$A$3:$F$994, 6, false)</f>
        <v>0</v>
      </c>
      <c r="B781" s="111" t="s">
        <v>6</v>
      </c>
      <c r="C781" s="3"/>
      <c r="D781" s="112"/>
      <c r="E781" s="110" t="str">
        <f>VLOOKUP(B781,Base!$A$3:$F$994, 2, false)</f>
        <v>.</v>
      </c>
      <c r="F781" s="92"/>
      <c r="G781" s="2"/>
      <c r="H781" s="3"/>
      <c r="I781" s="113">
        <f>VLOOKUP(B781,Base!$A$3:$F$994, 5, false)</f>
        <v>0</v>
      </c>
      <c r="J781" s="114">
        <f t="shared" ref="J781:J798" si="55">I781*D781</f>
        <v>0</v>
      </c>
      <c r="K781" s="115"/>
      <c r="L781" s="110">
        <f>VLOOKUP(M781,Base!$A$3:$F$994, 6, false)</f>
        <v>0</v>
      </c>
      <c r="M781" s="111" t="s">
        <v>6</v>
      </c>
      <c r="N781" s="3"/>
      <c r="O781" s="112"/>
      <c r="P781" s="110" t="str">
        <f>VLOOKUP(M781,Base!$A$3:$F$994, 2, false)</f>
        <v>.</v>
      </c>
      <c r="Q781" s="92"/>
      <c r="R781" s="2"/>
      <c r="S781" s="3"/>
      <c r="T781" s="113">
        <f>VLOOKUP(M781,Base!$A$3:$F$994, 5, false)</f>
        <v>0</v>
      </c>
      <c r="U781" s="114">
        <f t="shared" ref="U781:U798" si="56">T781*O781</f>
        <v>0</v>
      </c>
      <c r="V781" s="115"/>
      <c r="W781" s="110">
        <f>VLOOKUP(X781,Base!$A$3:$F$994, 6, false)</f>
        <v>0</v>
      </c>
      <c r="X781" s="111" t="s">
        <v>6</v>
      </c>
      <c r="Y781" s="3"/>
      <c r="Z781" s="112"/>
      <c r="AA781" s="110" t="str">
        <f>VLOOKUP(X781,Base!$A$3:$F$994, 2, false)</f>
        <v>.</v>
      </c>
      <c r="AB781" s="92"/>
      <c r="AC781" s="2"/>
      <c r="AD781" s="3"/>
      <c r="AE781" s="113">
        <f>VLOOKUP(X781,Base!$A$3:$F$994, 5, false)</f>
        <v>0</v>
      </c>
      <c r="AF781" s="114">
        <f t="shared" ref="AF781:AF798" si="57">AE781*Z781</f>
        <v>0</v>
      </c>
      <c r="AG781" s="115"/>
    </row>
    <row r="782">
      <c r="A782" s="110">
        <f>VLOOKUP(B782,Base!$A$3:$F$994, 6, false)</f>
        <v>0</v>
      </c>
      <c r="B782" s="111" t="s">
        <v>6</v>
      </c>
      <c r="C782" s="3"/>
      <c r="D782" s="112"/>
      <c r="E782" s="110" t="str">
        <f>VLOOKUP(B782,Base!$A$3:$F$994, 2, false)</f>
        <v>.</v>
      </c>
      <c r="F782" s="116"/>
      <c r="G782" s="2"/>
      <c r="H782" s="3"/>
      <c r="I782" s="113">
        <f>VLOOKUP(B782,Base!$A$3:$F$994, 5, false)</f>
        <v>0</v>
      </c>
      <c r="J782" s="114">
        <f t="shared" si="55"/>
        <v>0</v>
      </c>
      <c r="K782" s="115"/>
      <c r="L782" s="110">
        <f>VLOOKUP(M782,Base!$A$3:$F$994, 6, false)</f>
        <v>0</v>
      </c>
      <c r="M782" s="111" t="s">
        <v>6</v>
      </c>
      <c r="N782" s="3"/>
      <c r="O782" s="112"/>
      <c r="P782" s="110" t="str">
        <f>VLOOKUP(M782,Base!$A$3:$F$994, 2, false)</f>
        <v>.</v>
      </c>
      <c r="Q782" s="116"/>
      <c r="R782" s="2"/>
      <c r="S782" s="3"/>
      <c r="T782" s="113">
        <f>VLOOKUP(M782,Base!$A$3:$F$994, 5, false)</f>
        <v>0</v>
      </c>
      <c r="U782" s="114">
        <f t="shared" si="56"/>
        <v>0</v>
      </c>
      <c r="V782" s="115"/>
      <c r="W782" s="110">
        <f>VLOOKUP(X782,Base!$A$3:$F$994, 6, false)</f>
        <v>0</v>
      </c>
      <c r="X782" s="111" t="s">
        <v>6</v>
      </c>
      <c r="Y782" s="3"/>
      <c r="Z782" s="112"/>
      <c r="AA782" s="110" t="str">
        <f>VLOOKUP(X782,Base!$A$3:$F$994, 2, false)</f>
        <v>.</v>
      </c>
      <c r="AB782" s="116"/>
      <c r="AC782" s="2"/>
      <c r="AD782" s="3"/>
      <c r="AE782" s="113">
        <f>VLOOKUP(X782,Base!$A$3:$F$994, 5, false)</f>
        <v>0</v>
      </c>
      <c r="AF782" s="114">
        <f t="shared" si="57"/>
        <v>0</v>
      </c>
      <c r="AG782" s="115"/>
    </row>
    <row r="783">
      <c r="A783" s="110">
        <f>VLOOKUP(B783,Base!$A$3:$F$994, 6, false)</f>
        <v>0</v>
      </c>
      <c r="B783" s="111" t="s">
        <v>6</v>
      </c>
      <c r="C783" s="3"/>
      <c r="D783" s="112"/>
      <c r="E783" s="110" t="str">
        <f>VLOOKUP(B783,Base!$A$3:$F$994, 2, false)</f>
        <v>.</v>
      </c>
      <c r="F783" s="116"/>
      <c r="G783" s="2"/>
      <c r="H783" s="3"/>
      <c r="I783" s="113">
        <f>VLOOKUP(B783,Base!$A$3:$F$994, 5, false)</f>
        <v>0</v>
      </c>
      <c r="J783" s="114">
        <f t="shared" si="55"/>
        <v>0</v>
      </c>
      <c r="K783" s="115"/>
      <c r="L783" s="110">
        <f>VLOOKUP(M783,Base!$A$3:$F$994, 6, false)</f>
        <v>0</v>
      </c>
      <c r="M783" s="111" t="s">
        <v>6</v>
      </c>
      <c r="N783" s="3"/>
      <c r="O783" s="112"/>
      <c r="P783" s="110" t="str">
        <f>VLOOKUP(M783,Base!$A$3:$F$994, 2, false)</f>
        <v>.</v>
      </c>
      <c r="Q783" s="116"/>
      <c r="R783" s="2"/>
      <c r="S783" s="3"/>
      <c r="T783" s="113">
        <f>VLOOKUP(M783,Base!$A$3:$F$994, 5, false)</f>
        <v>0</v>
      </c>
      <c r="U783" s="114">
        <f t="shared" si="56"/>
        <v>0</v>
      </c>
      <c r="V783" s="115"/>
      <c r="W783" s="110">
        <f>VLOOKUP(X783,Base!$A$3:$F$994, 6, false)</f>
        <v>0</v>
      </c>
      <c r="X783" s="111" t="s">
        <v>6</v>
      </c>
      <c r="Y783" s="3"/>
      <c r="Z783" s="112"/>
      <c r="AA783" s="110" t="str">
        <f>VLOOKUP(X783,Base!$A$3:$F$994, 2, false)</f>
        <v>.</v>
      </c>
      <c r="AB783" s="116"/>
      <c r="AC783" s="2"/>
      <c r="AD783" s="3"/>
      <c r="AE783" s="113">
        <f>VLOOKUP(X783,Base!$A$3:$F$994, 5, false)</f>
        <v>0</v>
      </c>
      <c r="AF783" s="114">
        <f t="shared" si="57"/>
        <v>0</v>
      </c>
      <c r="AG783" s="115"/>
    </row>
    <row r="784">
      <c r="A784" s="110">
        <f>VLOOKUP(B784,Base!$A$3:$F$994, 6, false)</f>
        <v>0</v>
      </c>
      <c r="B784" s="111" t="s">
        <v>6</v>
      </c>
      <c r="C784" s="3"/>
      <c r="D784" s="112"/>
      <c r="E784" s="110" t="str">
        <f>VLOOKUP(B784,Base!$A$3:$F$994, 2, false)</f>
        <v>.</v>
      </c>
      <c r="F784" s="116"/>
      <c r="G784" s="2"/>
      <c r="H784" s="3"/>
      <c r="I784" s="113">
        <f>VLOOKUP(B784,Base!$A$3:$F$994, 5, false)</f>
        <v>0</v>
      </c>
      <c r="J784" s="114">
        <f t="shared" si="55"/>
        <v>0</v>
      </c>
      <c r="K784" s="115"/>
      <c r="L784" s="110">
        <f>VLOOKUP(M784,Base!$A$3:$F$994, 6, false)</f>
        <v>0</v>
      </c>
      <c r="M784" s="111" t="s">
        <v>6</v>
      </c>
      <c r="N784" s="3"/>
      <c r="O784" s="112"/>
      <c r="P784" s="110" t="str">
        <f>VLOOKUP(M784,Base!$A$3:$F$994, 2, false)</f>
        <v>.</v>
      </c>
      <c r="Q784" s="116"/>
      <c r="R784" s="2"/>
      <c r="S784" s="3"/>
      <c r="T784" s="113">
        <f>VLOOKUP(M784,Base!$A$3:$F$994, 5, false)</f>
        <v>0</v>
      </c>
      <c r="U784" s="114">
        <f t="shared" si="56"/>
        <v>0</v>
      </c>
      <c r="V784" s="115"/>
      <c r="W784" s="110">
        <f>VLOOKUP(X784,Base!$A$3:$F$994, 6, false)</f>
        <v>0</v>
      </c>
      <c r="X784" s="111" t="s">
        <v>6</v>
      </c>
      <c r="Y784" s="3"/>
      <c r="Z784" s="112"/>
      <c r="AA784" s="110" t="str">
        <f>VLOOKUP(X784,Base!$A$3:$F$994, 2, false)</f>
        <v>.</v>
      </c>
      <c r="AB784" s="116"/>
      <c r="AC784" s="2"/>
      <c r="AD784" s="3"/>
      <c r="AE784" s="113">
        <f>VLOOKUP(X784,Base!$A$3:$F$994, 5, false)</f>
        <v>0</v>
      </c>
      <c r="AF784" s="114">
        <f t="shared" si="57"/>
        <v>0</v>
      </c>
      <c r="AG784" s="115"/>
    </row>
    <row r="785">
      <c r="A785" s="110">
        <f>VLOOKUP(B785,Base!$A$3:$F$994, 6, false)</f>
        <v>0</v>
      </c>
      <c r="B785" s="111" t="s">
        <v>6</v>
      </c>
      <c r="C785" s="3"/>
      <c r="D785" s="112"/>
      <c r="E785" s="110" t="str">
        <f>VLOOKUP(B785,Base!$A$3:$F$994, 2, false)</f>
        <v>.</v>
      </c>
      <c r="F785" s="92"/>
      <c r="G785" s="2"/>
      <c r="H785" s="3"/>
      <c r="I785" s="113">
        <f>VLOOKUP(B785,Base!$A$3:$F$994, 5, false)</f>
        <v>0</v>
      </c>
      <c r="J785" s="114">
        <f t="shared" si="55"/>
        <v>0</v>
      </c>
      <c r="K785" s="115"/>
      <c r="L785" s="110">
        <f>VLOOKUP(M785,Base!$A$3:$F$994, 6, false)</f>
        <v>0</v>
      </c>
      <c r="M785" s="111" t="s">
        <v>6</v>
      </c>
      <c r="N785" s="3"/>
      <c r="O785" s="112"/>
      <c r="P785" s="110" t="str">
        <f>VLOOKUP(M785,Base!$A$3:$F$994, 2, false)</f>
        <v>.</v>
      </c>
      <c r="Q785" s="92"/>
      <c r="R785" s="2"/>
      <c r="S785" s="3"/>
      <c r="T785" s="113">
        <f>VLOOKUP(M785,Base!$A$3:$F$994, 5, false)</f>
        <v>0</v>
      </c>
      <c r="U785" s="114">
        <f t="shared" si="56"/>
        <v>0</v>
      </c>
      <c r="V785" s="115"/>
      <c r="W785" s="110">
        <f>VLOOKUP(X785,Base!$A$3:$F$994, 6, false)</f>
        <v>0</v>
      </c>
      <c r="X785" s="111" t="s">
        <v>6</v>
      </c>
      <c r="Y785" s="3"/>
      <c r="Z785" s="112"/>
      <c r="AA785" s="110" t="str">
        <f>VLOOKUP(X785,Base!$A$3:$F$994, 2, false)</f>
        <v>.</v>
      </c>
      <c r="AB785" s="92"/>
      <c r="AC785" s="2"/>
      <c r="AD785" s="3"/>
      <c r="AE785" s="113">
        <f>VLOOKUP(X785,Base!$A$3:$F$994, 5, false)</f>
        <v>0</v>
      </c>
      <c r="AF785" s="114">
        <f t="shared" si="57"/>
        <v>0</v>
      </c>
      <c r="AG785" s="115"/>
    </row>
    <row r="786">
      <c r="A786" s="110">
        <f>VLOOKUP(B786,Base!$A$3:$F$994, 6, false)</f>
        <v>0</v>
      </c>
      <c r="B786" s="111" t="s">
        <v>6</v>
      </c>
      <c r="C786" s="3"/>
      <c r="D786" s="112"/>
      <c r="E786" s="110" t="str">
        <f>VLOOKUP(B786,Base!$A$3:$F$994, 2, false)</f>
        <v>.</v>
      </c>
      <c r="F786" s="92"/>
      <c r="G786" s="2"/>
      <c r="H786" s="3"/>
      <c r="I786" s="113">
        <f>VLOOKUP(B786,Base!$A$3:$F$994, 5, false)</f>
        <v>0</v>
      </c>
      <c r="J786" s="114">
        <f t="shared" si="55"/>
        <v>0</v>
      </c>
      <c r="K786" s="115"/>
      <c r="L786" s="110">
        <f>VLOOKUP(M786,Base!$A$3:$F$994, 6, false)</f>
        <v>0</v>
      </c>
      <c r="M786" s="111" t="s">
        <v>6</v>
      </c>
      <c r="N786" s="3"/>
      <c r="O786" s="112"/>
      <c r="P786" s="110" t="str">
        <f>VLOOKUP(M786,Base!$A$3:$F$994, 2, false)</f>
        <v>.</v>
      </c>
      <c r="Q786" s="92"/>
      <c r="R786" s="2"/>
      <c r="S786" s="3"/>
      <c r="T786" s="113">
        <f>VLOOKUP(M786,Base!$A$3:$F$994, 5, false)</f>
        <v>0</v>
      </c>
      <c r="U786" s="114">
        <f t="shared" si="56"/>
        <v>0</v>
      </c>
      <c r="V786" s="115"/>
      <c r="W786" s="110">
        <f>VLOOKUP(X786,Base!$A$3:$F$994, 6, false)</f>
        <v>0</v>
      </c>
      <c r="X786" s="111" t="s">
        <v>6</v>
      </c>
      <c r="Y786" s="3"/>
      <c r="Z786" s="112"/>
      <c r="AA786" s="110" t="str">
        <f>VLOOKUP(X786,Base!$A$3:$F$994, 2, false)</f>
        <v>.</v>
      </c>
      <c r="AB786" s="92"/>
      <c r="AC786" s="2"/>
      <c r="AD786" s="3"/>
      <c r="AE786" s="113">
        <f>VLOOKUP(X786,Base!$A$3:$F$994, 5, false)</f>
        <v>0</v>
      </c>
      <c r="AF786" s="114">
        <f t="shared" si="57"/>
        <v>0</v>
      </c>
      <c r="AG786" s="115"/>
    </row>
    <row r="787">
      <c r="A787" s="110">
        <f>VLOOKUP(B787,Base!$A$3:$F$994, 6, false)</f>
        <v>0</v>
      </c>
      <c r="B787" s="111" t="s">
        <v>6</v>
      </c>
      <c r="C787" s="3"/>
      <c r="D787" s="112"/>
      <c r="E787" s="110" t="str">
        <f>VLOOKUP(B787,Base!$A$3:$F$994, 2, false)</f>
        <v>.</v>
      </c>
      <c r="F787" s="116"/>
      <c r="G787" s="2"/>
      <c r="H787" s="3"/>
      <c r="I787" s="113">
        <f>VLOOKUP(B787,Base!$A$3:$F$994, 5, false)</f>
        <v>0</v>
      </c>
      <c r="J787" s="114">
        <f t="shared" si="55"/>
        <v>0</v>
      </c>
      <c r="K787" s="115"/>
      <c r="L787" s="110">
        <f>VLOOKUP(M787,Base!$A$3:$F$994, 6, false)</f>
        <v>0</v>
      </c>
      <c r="M787" s="111" t="s">
        <v>6</v>
      </c>
      <c r="N787" s="3"/>
      <c r="O787" s="112"/>
      <c r="P787" s="110" t="str">
        <f>VLOOKUP(M787,Base!$A$3:$F$994, 2, false)</f>
        <v>.</v>
      </c>
      <c r="Q787" s="116"/>
      <c r="R787" s="2"/>
      <c r="S787" s="3"/>
      <c r="T787" s="113">
        <f>VLOOKUP(M787,Base!$A$3:$F$994, 5, false)</f>
        <v>0</v>
      </c>
      <c r="U787" s="114">
        <f t="shared" si="56"/>
        <v>0</v>
      </c>
      <c r="V787" s="115"/>
      <c r="W787" s="110">
        <f>VLOOKUP(X787,Base!$A$3:$F$994, 6, false)</f>
        <v>0</v>
      </c>
      <c r="X787" s="111" t="s">
        <v>6</v>
      </c>
      <c r="Y787" s="3"/>
      <c r="Z787" s="112"/>
      <c r="AA787" s="110" t="str">
        <f>VLOOKUP(X787,Base!$A$3:$F$994, 2, false)</f>
        <v>.</v>
      </c>
      <c r="AB787" s="116"/>
      <c r="AC787" s="2"/>
      <c r="AD787" s="3"/>
      <c r="AE787" s="113">
        <f>VLOOKUP(X787,Base!$A$3:$F$994, 5, false)</f>
        <v>0</v>
      </c>
      <c r="AF787" s="114">
        <f t="shared" si="57"/>
        <v>0</v>
      </c>
      <c r="AG787" s="115"/>
    </row>
    <row r="788">
      <c r="A788" s="110">
        <f>VLOOKUP(B788,Base!$A$3:$F$994, 6, false)</f>
        <v>0</v>
      </c>
      <c r="B788" s="111" t="s">
        <v>6</v>
      </c>
      <c r="C788" s="3"/>
      <c r="D788" s="112"/>
      <c r="E788" s="110" t="str">
        <f>VLOOKUP(B788,Base!$A$3:$F$994, 2, false)</f>
        <v>.</v>
      </c>
      <c r="F788" s="117"/>
      <c r="G788" s="2"/>
      <c r="H788" s="3"/>
      <c r="I788" s="113">
        <f>VLOOKUP(B788,Base!$A$3:$F$994, 5, false)</f>
        <v>0</v>
      </c>
      <c r="J788" s="114">
        <f t="shared" si="55"/>
        <v>0</v>
      </c>
      <c r="K788" s="115"/>
      <c r="L788" s="110">
        <f>VLOOKUP(M788,Base!$A$3:$F$994, 6, false)</f>
        <v>0</v>
      </c>
      <c r="M788" s="111" t="s">
        <v>6</v>
      </c>
      <c r="N788" s="3"/>
      <c r="O788" s="112"/>
      <c r="P788" s="110" t="str">
        <f>VLOOKUP(M788,Base!$A$3:$F$994, 2, false)</f>
        <v>.</v>
      </c>
      <c r="Q788" s="117"/>
      <c r="R788" s="2"/>
      <c r="S788" s="3"/>
      <c r="T788" s="113">
        <f>VLOOKUP(M788,Base!$A$3:$F$994, 5, false)</f>
        <v>0</v>
      </c>
      <c r="U788" s="114">
        <f t="shared" si="56"/>
        <v>0</v>
      </c>
      <c r="V788" s="115"/>
      <c r="W788" s="110">
        <f>VLOOKUP(X788,Base!$A$3:$F$994, 6, false)</f>
        <v>0</v>
      </c>
      <c r="X788" s="111" t="s">
        <v>6</v>
      </c>
      <c r="Y788" s="3"/>
      <c r="Z788" s="112"/>
      <c r="AA788" s="110" t="str">
        <f>VLOOKUP(X788,Base!$A$3:$F$994, 2, false)</f>
        <v>.</v>
      </c>
      <c r="AB788" s="117"/>
      <c r="AC788" s="2"/>
      <c r="AD788" s="3"/>
      <c r="AE788" s="113">
        <f>VLOOKUP(X788,Base!$A$3:$F$994, 5, false)</f>
        <v>0</v>
      </c>
      <c r="AF788" s="114">
        <f t="shared" si="57"/>
        <v>0</v>
      </c>
      <c r="AG788" s="115"/>
    </row>
    <row r="789">
      <c r="A789" s="110">
        <f>VLOOKUP(B789,Base!$A$3:$F$994, 6, false)</f>
        <v>0</v>
      </c>
      <c r="B789" s="111" t="s">
        <v>6</v>
      </c>
      <c r="C789" s="3"/>
      <c r="D789" s="118"/>
      <c r="E789" s="110" t="str">
        <f>VLOOKUP(B789,Base!$A$3:$F$994, 2, false)</f>
        <v>.</v>
      </c>
      <c r="F789" s="117"/>
      <c r="G789" s="2"/>
      <c r="H789" s="3"/>
      <c r="I789" s="113">
        <f>VLOOKUP(B789,Base!$A$3:$F$994, 5, false)</f>
        <v>0</v>
      </c>
      <c r="J789" s="114">
        <f t="shared" si="55"/>
        <v>0</v>
      </c>
      <c r="K789" s="115"/>
      <c r="L789" s="110">
        <f>VLOOKUP(M789,Base!$A$3:$F$994, 6, false)</f>
        <v>0</v>
      </c>
      <c r="M789" s="111" t="s">
        <v>6</v>
      </c>
      <c r="N789" s="3"/>
      <c r="O789" s="118"/>
      <c r="P789" s="110" t="str">
        <f>VLOOKUP(M789,Base!$A$3:$F$994, 2, false)</f>
        <v>.</v>
      </c>
      <c r="Q789" s="117"/>
      <c r="R789" s="2"/>
      <c r="S789" s="3"/>
      <c r="T789" s="113">
        <f>VLOOKUP(M789,Base!$A$3:$F$994, 5, false)</f>
        <v>0</v>
      </c>
      <c r="U789" s="114">
        <f t="shared" si="56"/>
        <v>0</v>
      </c>
      <c r="V789" s="115"/>
      <c r="W789" s="110">
        <f>VLOOKUP(X789,Base!$A$3:$F$994, 6, false)</f>
        <v>0</v>
      </c>
      <c r="X789" s="111" t="s">
        <v>6</v>
      </c>
      <c r="Y789" s="3"/>
      <c r="Z789" s="118"/>
      <c r="AA789" s="110" t="str">
        <f>VLOOKUP(X789,Base!$A$3:$F$994, 2, false)</f>
        <v>.</v>
      </c>
      <c r="AB789" s="117"/>
      <c r="AC789" s="2"/>
      <c r="AD789" s="3"/>
      <c r="AE789" s="113">
        <f>VLOOKUP(X789,Base!$A$3:$F$994, 5, false)</f>
        <v>0</v>
      </c>
      <c r="AF789" s="114">
        <f t="shared" si="57"/>
        <v>0</v>
      </c>
      <c r="AG789" s="115"/>
    </row>
    <row r="790">
      <c r="A790" s="110">
        <f>VLOOKUP(B790,Base!$A$3:$F$994, 6, false)</f>
        <v>0</v>
      </c>
      <c r="B790" s="111" t="s">
        <v>6</v>
      </c>
      <c r="C790" s="3"/>
      <c r="D790" s="112"/>
      <c r="E790" s="110" t="str">
        <f>VLOOKUP(B790,Base!$A$3:$F$994, 2, false)</f>
        <v>.</v>
      </c>
      <c r="F790" s="117"/>
      <c r="G790" s="2"/>
      <c r="H790" s="3"/>
      <c r="I790" s="113">
        <f>VLOOKUP(B790,Base!$A$3:$F$994, 5, false)</f>
        <v>0</v>
      </c>
      <c r="J790" s="114">
        <f t="shared" si="55"/>
        <v>0</v>
      </c>
      <c r="K790" s="115"/>
      <c r="L790" s="110">
        <f>VLOOKUP(M790,Base!$A$3:$F$994, 6, false)</f>
        <v>0</v>
      </c>
      <c r="M790" s="111" t="s">
        <v>6</v>
      </c>
      <c r="N790" s="3"/>
      <c r="O790" s="112"/>
      <c r="P790" s="110" t="str">
        <f>VLOOKUP(M790,Base!$A$3:$F$994, 2, false)</f>
        <v>.</v>
      </c>
      <c r="Q790" s="117"/>
      <c r="R790" s="2"/>
      <c r="S790" s="3"/>
      <c r="T790" s="113">
        <f>VLOOKUP(M790,Base!$A$3:$F$994, 5, false)</f>
        <v>0</v>
      </c>
      <c r="U790" s="114">
        <f t="shared" si="56"/>
        <v>0</v>
      </c>
      <c r="V790" s="115"/>
      <c r="W790" s="110">
        <f>VLOOKUP(X790,Base!$A$3:$F$994, 6, false)</f>
        <v>0</v>
      </c>
      <c r="X790" s="111" t="s">
        <v>6</v>
      </c>
      <c r="Y790" s="3"/>
      <c r="Z790" s="112"/>
      <c r="AA790" s="110" t="str">
        <f>VLOOKUP(X790,Base!$A$3:$F$994, 2, false)</f>
        <v>.</v>
      </c>
      <c r="AB790" s="117"/>
      <c r="AC790" s="2"/>
      <c r="AD790" s="3"/>
      <c r="AE790" s="113">
        <f>VLOOKUP(X790,Base!$A$3:$F$994, 5, false)</f>
        <v>0</v>
      </c>
      <c r="AF790" s="114">
        <f t="shared" si="57"/>
        <v>0</v>
      </c>
      <c r="AG790" s="115"/>
    </row>
    <row r="791">
      <c r="A791" s="110">
        <f>VLOOKUP(B791,Base!$A$3:$F$994, 6, false)</f>
        <v>0</v>
      </c>
      <c r="B791" s="111" t="s">
        <v>6</v>
      </c>
      <c r="C791" s="3"/>
      <c r="D791" s="118"/>
      <c r="E791" s="110" t="str">
        <f>VLOOKUP(B791,Base!$A$3:$F$994, 2, false)</f>
        <v>.</v>
      </c>
      <c r="F791" s="106" t="s">
        <v>714</v>
      </c>
      <c r="G791" s="104"/>
      <c r="H791" s="100"/>
      <c r="I791" s="113">
        <f>VLOOKUP(B791,Base!$A$3:$F$994, 5, false)</f>
        <v>0</v>
      </c>
      <c r="J791" s="114">
        <f t="shared" si="55"/>
        <v>0</v>
      </c>
      <c r="K791" s="115"/>
      <c r="L791" s="110">
        <f>VLOOKUP(M791,Base!$A$3:$F$994, 6, false)</f>
        <v>0</v>
      </c>
      <c r="M791" s="111" t="s">
        <v>6</v>
      </c>
      <c r="N791" s="3"/>
      <c r="O791" s="118"/>
      <c r="P791" s="110" t="str">
        <f>VLOOKUP(M791,Base!$A$3:$F$994, 2, false)</f>
        <v>.</v>
      </c>
      <c r="Q791" s="106" t="s">
        <v>714</v>
      </c>
      <c r="R791" s="104"/>
      <c r="S791" s="100"/>
      <c r="T791" s="113">
        <f>VLOOKUP(M791,Base!$A$3:$F$994, 5, false)</f>
        <v>0</v>
      </c>
      <c r="U791" s="114">
        <f t="shared" si="56"/>
        <v>0</v>
      </c>
      <c r="V791" s="115"/>
      <c r="W791" s="110">
        <f>VLOOKUP(X791,Base!$A$3:$F$994, 6, false)</f>
        <v>0</v>
      </c>
      <c r="X791" s="111" t="s">
        <v>6</v>
      </c>
      <c r="Y791" s="3"/>
      <c r="Z791" s="118"/>
      <c r="AA791" s="110" t="str">
        <f>VLOOKUP(X791,Base!$A$3:$F$994, 2, false)</f>
        <v>.</v>
      </c>
      <c r="AB791" s="106" t="s">
        <v>714</v>
      </c>
      <c r="AC791" s="104"/>
      <c r="AD791" s="100"/>
      <c r="AE791" s="113">
        <f>VLOOKUP(X791,Base!$A$3:$F$994, 5, false)</f>
        <v>0</v>
      </c>
      <c r="AF791" s="114">
        <f t="shared" si="57"/>
        <v>0</v>
      </c>
      <c r="AG791" s="115"/>
    </row>
    <row r="792">
      <c r="A792" s="110">
        <f>VLOOKUP(B792,Base!$A$3:$F$994, 6, false)</f>
        <v>0</v>
      </c>
      <c r="B792" s="111" t="s">
        <v>6</v>
      </c>
      <c r="C792" s="3"/>
      <c r="D792" s="49"/>
      <c r="E792" s="110" t="str">
        <f>VLOOKUP(B792,Base!$A$3:$F$994, 2, false)</f>
        <v>.</v>
      </c>
      <c r="F792" s="119"/>
      <c r="G792" s="104"/>
      <c r="H792" s="100"/>
      <c r="I792" s="113">
        <f>VLOOKUP(B792,Base!$A$3:$F$994, 5, false)</f>
        <v>0</v>
      </c>
      <c r="J792" s="114">
        <f t="shared" si="55"/>
        <v>0</v>
      </c>
      <c r="K792" s="115"/>
      <c r="L792" s="110">
        <f>VLOOKUP(M792,Base!$A$3:$F$994, 6, false)</f>
        <v>0</v>
      </c>
      <c r="M792" s="111" t="s">
        <v>6</v>
      </c>
      <c r="N792" s="3"/>
      <c r="O792" s="49"/>
      <c r="P792" s="110" t="str">
        <f>VLOOKUP(M792,Base!$A$3:$F$994, 2, false)</f>
        <v>.</v>
      </c>
      <c r="Q792" s="119"/>
      <c r="R792" s="104"/>
      <c r="S792" s="100"/>
      <c r="T792" s="113">
        <f>VLOOKUP(M792,Base!$A$3:$F$994, 5, false)</f>
        <v>0</v>
      </c>
      <c r="U792" s="114">
        <f t="shared" si="56"/>
        <v>0</v>
      </c>
      <c r="V792" s="115"/>
      <c r="W792" s="110">
        <f>VLOOKUP(X792,Base!$A$3:$F$994, 6, false)</f>
        <v>0</v>
      </c>
      <c r="X792" s="111" t="s">
        <v>6</v>
      </c>
      <c r="Y792" s="3"/>
      <c r="Z792" s="49"/>
      <c r="AA792" s="110" t="str">
        <f>VLOOKUP(X792,Base!$A$3:$F$994, 2, false)</f>
        <v>.</v>
      </c>
      <c r="AB792" s="119"/>
      <c r="AC792" s="104"/>
      <c r="AD792" s="100"/>
      <c r="AE792" s="113">
        <f>VLOOKUP(X792,Base!$A$3:$F$994, 5, false)</f>
        <v>0</v>
      </c>
      <c r="AF792" s="114">
        <f t="shared" si="57"/>
        <v>0</v>
      </c>
      <c r="AG792" s="115"/>
    </row>
    <row r="793">
      <c r="A793" s="110">
        <f>VLOOKUP(B793,Base!$A$3:$F$994, 6, false)</f>
        <v>0</v>
      </c>
      <c r="B793" s="111" t="s">
        <v>6</v>
      </c>
      <c r="C793" s="3"/>
      <c r="D793" s="49"/>
      <c r="E793" s="110" t="str">
        <f>VLOOKUP(B793,Base!$A$3:$F$994, 2, false)</f>
        <v>.</v>
      </c>
      <c r="F793" s="119"/>
      <c r="G793" s="104"/>
      <c r="H793" s="100"/>
      <c r="I793" s="113">
        <f>VLOOKUP(B793,Base!$A$3:$F$994, 5, false)</f>
        <v>0</v>
      </c>
      <c r="J793" s="114">
        <f t="shared" si="55"/>
        <v>0</v>
      </c>
      <c r="K793" s="115"/>
      <c r="L793" s="110">
        <f>VLOOKUP(M793,Base!$A$3:$F$994, 6, false)</f>
        <v>0</v>
      </c>
      <c r="M793" s="111" t="s">
        <v>6</v>
      </c>
      <c r="N793" s="3"/>
      <c r="O793" s="49"/>
      <c r="P793" s="110" t="str">
        <f>VLOOKUP(M793,Base!$A$3:$F$994, 2, false)</f>
        <v>.</v>
      </c>
      <c r="Q793" s="119"/>
      <c r="R793" s="104"/>
      <c r="S793" s="100"/>
      <c r="T793" s="113">
        <f>VLOOKUP(M793,Base!$A$3:$F$994, 5, false)</f>
        <v>0</v>
      </c>
      <c r="U793" s="114">
        <f t="shared" si="56"/>
        <v>0</v>
      </c>
      <c r="V793" s="115"/>
      <c r="W793" s="110">
        <f>VLOOKUP(X793,Base!$A$3:$F$994, 6, false)</f>
        <v>0</v>
      </c>
      <c r="X793" s="111" t="s">
        <v>6</v>
      </c>
      <c r="Y793" s="3"/>
      <c r="Z793" s="49"/>
      <c r="AA793" s="110" t="str">
        <f>VLOOKUP(X793,Base!$A$3:$F$994, 2, false)</f>
        <v>.</v>
      </c>
      <c r="AB793" s="119"/>
      <c r="AC793" s="104"/>
      <c r="AD793" s="100"/>
      <c r="AE793" s="113">
        <f>VLOOKUP(X793,Base!$A$3:$F$994, 5, false)</f>
        <v>0</v>
      </c>
      <c r="AF793" s="114">
        <f t="shared" si="57"/>
        <v>0</v>
      </c>
      <c r="AG793" s="115"/>
    </row>
    <row r="794">
      <c r="A794" s="110">
        <f>VLOOKUP(B794,Base!$A$3:$F$994, 6, false)</f>
        <v>0</v>
      </c>
      <c r="B794" s="111" t="s">
        <v>6</v>
      </c>
      <c r="C794" s="3"/>
      <c r="D794" s="120"/>
      <c r="E794" s="110" t="str">
        <f>VLOOKUP(B794,Base!$A$3:$F$994, 2, false)</f>
        <v>.</v>
      </c>
      <c r="F794" s="119"/>
      <c r="G794" s="104"/>
      <c r="H794" s="100"/>
      <c r="I794" s="113">
        <f>VLOOKUP(B794,Base!$A$3:$F$994, 5, false)</f>
        <v>0</v>
      </c>
      <c r="J794" s="114">
        <f t="shared" si="55"/>
        <v>0</v>
      </c>
      <c r="K794" s="115"/>
      <c r="L794" s="110">
        <f>VLOOKUP(M794,Base!$A$3:$F$994, 6, false)</f>
        <v>0</v>
      </c>
      <c r="M794" s="111" t="s">
        <v>6</v>
      </c>
      <c r="N794" s="3"/>
      <c r="O794" s="120"/>
      <c r="P794" s="110" t="str">
        <f>VLOOKUP(M794,Base!$A$3:$F$994, 2, false)</f>
        <v>.</v>
      </c>
      <c r="Q794" s="119"/>
      <c r="R794" s="104"/>
      <c r="S794" s="100"/>
      <c r="T794" s="113">
        <f>VLOOKUP(M794,Base!$A$3:$F$994, 5, false)</f>
        <v>0</v>
      </c>
      <c r="U794" s="114">
        <f t="shared" si="56"/>
        <v>0</v>
      </c>
      <c r="V794" s="115"/>
      <c r="W794" s="110">
        <f>VLOOKUP(X794,Base!$A$3:$F$994, 6, false)</f>
        <v>0</v>
      </c>
      <c r="X794" s="111" t="s">
        <v>6</v>
      </c>
      <c r="Y794" s="3"/>
      <c r="Z794" s="120"/>
      <c r="AA794" s="110" t="str">
        <f>VLOOKUP(X794,Base!$A$3:$F$994, 2, false)</f>
        <v>.</v>
      </c>
      <c r="AB794" s="119"/>
      <c r="AC794" s="104"/>
      <c r="AD794" s="100"/>
      <c r="AE794" s="113">
        <f>VLOOKUP(X794,Base!$A$3:$F$994, 5, false)</f>
        <v>0</v>
      </c>
      <c r="AF794" s="114">
        <f t="shared" si="57"/>
        <v>0</v>
      </c>
      <c r="AG794" s="115"/>
    </row>
    <row r="795">
      <c r="A795" s="110">
        <f>VLOOKUP(B795,Base!$A$3:$F$994, 6, false)</f>
        <v>0</v>
      </c>
      <c r="B795" s="111" t="s">
        <v>6</v>
      </c>
      <c r="C795" s="3"/>
      <c r="D795" s="120"/>
      <c r="E795" s="110" t="str">
        <f>VLOOKUP(B795,Base!$A$3:$F$994, 2, false)</f>
        <v>.</v>
      </c>
      <c r="F795" s="119"/>
      <c r="G795" s="104"/>
      <c r="H795" s="100"/>
      <c r="I795" s="113">
        <f>VLOOKUP(B795,Base!$A$3:$F$994, 5, false)</f>
        <v>0</v>
      </c>
      <c r="J795" s="114">
        <f t="shared" si="55"/>
        <v>0</v>
      </c>
      <c r="K795" s="115"/>
      <c r="L795" s="110">
        <f>VLOOKUP(M795,Base!$A$3:$F$994, 6, false)</f>
        <v>0</v>
      </c>
      <c r="M795" s="111" t="s">
        <v>6</v>
      </c>
      <c r="N795" s="3"/>
      <c r="O795" s="121"/>
      <c r="P795" s="110" t="str">
        <f>VLOOKUP(M795,Base!$A$3:$F$994, 2, false)</f>
        <v>.</v>
      </c>
      <c r="Q795" s="119"/>
      <c r="R795" s="104"/>
      <c r="S795" s="100"/>
      <c r="T795" s="113">
        <f>VLOOKUP(M795,Base!$A$3:$F$994, 5, false)</f>
        <v>0</v>
      </c>
      <c r="U795" s="114">
        <f t="shared" si="56"/>
        <v>0</v>
      </c>
      <c r="V795" s="115"/>
      <c r="W795" s="110">
        <f>VLOOKUP(X795,Base!$A$3:$F$994, 6, false)</f>
        <v>0</v>
      </c>
      <c r="X795" s="111" t="s">
        <v>6</v>
      </c>
      <c r="Y795" s="3"/>
      <c r="Z795" s="120"/>
      <c r="AA795" s="110" t="str">
        <f>VLOOKUP(X795,Base!$A$3:$F$994, 2, false)</f>
        <v>.</v>
      </c>
      <c r="AB795" s="119"/>
      <c r="AC795" s="104"/>
      <c r="AD795" s="100"/>
      <c r="AE795" s="113">
        <f>VLOOKUP(X795,Base!$A$3:$F$994, 5, false)</f>
        <v>0</v>
      </c>
      <c r="AF795" s="114">
        <f t="shared" si="57"/>
        <v>0</v>
      </c>
      <c r="AG795" s="115"/>
    </row>
    <row r="796">
      <c r="A796" s="110">
        <f>VLOOKUP(B796,Base!$A$3:$F$994, 6, false)</f>
        <v>0</v>
      </c>
      <c r="B796" s="111" t="s">
        <v>6</v>
      </c>
      <c r="C796" s="3"/>
      <c r="D796" s="121"/>
      <c r="E796" s="110" t="str">
        <f>VLOOKUP(B796,Base!$A$3:$F$994, 2, false)</f>
        <v>.</v>
      </c>
      <c r="F796" s="119"/>
      <c r="G796" s="104"/>
      <c r="H796" s="100"/>
      <c r="I796" s="113">
        <f>VLOOKUP(B796,Base!$A$3:$F$994, 5, false)</f>
        <v>0</v>
      </c>
      <c r="J796" s="114">
        <f t="shared" si="55"/>
        <v>0</v>
      </c>
      <c r="K796" s="115"/>
      <c r="L796" s="110">
        <f>VLOOKUP(M796,Base!$A$3:$F$994, 6, false)</f>
        <v>0</v>
      </c>
      <c r="M796" s="111" t="s">
        <v>6</v>
      </c>
      <c r="N796" s="3"/>
      <c r="O796" s="120"/>
      <c r="P796" s="110" t="str">
        <f>VLOOKUP(M796,Base!$A$3:$F$994, 2, false)</f>
        <v>.</v>
      </c>
      <c r="Q796" s="119"/>
      <c r="R796" s="104"/>
      <c r="S796" s="100"/>
      <c r="T796" s="113">
        <f>VLOOKUP(M796,Base!$A$3:$F$994, 5, false)</f>
        <v>0</v>
      </c>
      <c r="U796" s="114">
        <f t="shared" si="56"/>
        <v>0</v>
      </c>
      <c r="V796" s="115"/>
      <c r="W796" s="110">
        <f>VLOOKUP(X796,Base!$A$3:$F$994, 6, false)</f>
        <v>0</v>
      </c>
      <c r="X796" s="111" t="s">
        <v>6</v>
      </c>
      <c r="Y796" s="3"/>
      <c r="Z796" s="120"/>
      <c r="AA796" s="110" t="str">
        <f>VLOOKUP(X796,Base!$A$3:$F$994, 2, false)</f>
        <v>.</v>
      </c>
      <c r="AB796" s="119"/>
      <c r="AC796" s="104"/>
      <c r="AD796" s="100"/>
      <c r="AE796" s="113">
        <f>VLOOKUP(X796,Base!$A$3:$F$994, 5, false)</f>
        <v>0</v>
      </c>
      <c r="AF796" s="114">
        <f t="shared" si="57"/>
        <v>0</v>
      </c>
      <c r="AG796" s="115"/>
    </row>
    <row r="797">
      <c r="A797" s="110">
        <f>VLOOKUP(B797,Base!$A$3:$F$994, 6, false)</f>
        <v>0</v>
      </c>
      <c r="B797" s="111" t="s">
        <v>6</v>
      </c>
      <c r="C797" s="3"/>
      <c r="D797" s="122"/>
      <c r="E797" s="110" t="str">
        <f>VLOOKUP(B797,Base!$A$3:$F$994, 2, false)</f>
        <v>.</v>
      </c>
      <c r="F797" s="119"/>
      <c r="G797" s="104"/>
      <c r="H797" s="100"/>
      <c r="I797" s="113">
        <f>VLOOKUP(B797,Base!$A$3:$F$994, 5, false)</f>
        <v>0</v>
      </c>
      <c r="J797" s="114">
        <f t="shared" si="55"/>
        <v>0</v>
      </c>
      <c r="K797" s="115"/>
      <c r="L797" s="110">
        <f>VLOOKUP(M797,Base!$A$3:$F$994, 6, false)</f>
        <v>0</v>
      </c>
      <c r="M797" s="111" t="s">
        <v>6</v>
      </c>
      <c r="N797" s="3"/>
      <c r="O797" s="122"/>
      <c r="P797" s="110" t="str">
        <f>VLOOKUP(M797,Base!$A$3:$F$994, 2, false)</f>
        <v>.</v>
      </c>
      <c r="Q797" s="119"/>
      <c r="R797" s="104"/>
      <c r="S797" s="100"/>
      <c r="T797" s="113">
        <f>VLOOKUP(M797,Base!$A$3:$F$994, 5, false)</f>
        <v>0</v>
      </c>
      <c r="U797" s="114">
        <f t="shared" si="56"/>
        <v>0</v>
      </c>
      <c r="V797" s="115"/>
      <c r="W797" s="110">
        <f>VLOOKUP(X797,Base!$A$3:$F$994, 6, false)</f>
        <v>0</v>
      </c>
      <c r="X797" s="111" t="s">
        <v>6</v>
      </c>
      <c r="Y797" s="3"/>
      <c r="Z797" s="122"/>
      <c r="AA797" s="110" t="str">
        <f>VLOOKUP(X797,Base!$A$3:$F$994, 2, false)</f>
        <v>.</v>
      </c>
      <c r="AB797" s="119"/>
      <c r="AC797" s="104"/>
      <c r="AD797" s="100"/>
      <c r="AE797" s="113">
        <f>VLOOKUP(X797,Base!$A$3:$F$994, 5, false)</f>
        <v>0</v>
      </c>
      <c r="AF797" s="114">
        <f t="shared" si="57"/>
        <v>0</v>
      </c>
      <c r="AG797" s="115"/>
    </row>
    <row r="798">
      <c r="A798" s="110">
        <f>VLOOKUP(B798,Base!$A$3:$F$994, 6, false)</f>
        <v>0</v>
      </c>
      <c r="B798" s="111" t="s">
        <v>6</v>
      </c>
      <c r="C798" s="3"/>
      <c r="D798" s="123"/>
      <c r="E798" s="110" t="str">
        <f>VLOOKUP(B798,Base!$A$3:$F$994, 2, false)</f>
        <v>.</v>
      </c>
      <c r="F798" s="119"/>
      <c r="G798" s="104"/>
      <c r="H798" s="100"/>
      <c r="I798" s="113">
        <f>VLOOKUP(B798,Base!$A$3:$F$994, 5, false)</f>
        <v>0</v>
      </c>
      <c r="J798" s="114">
        <f t="shared" si="55"/>
        <v>0</v>
      </c>
      <c r="K798" s="115"/>
      <c r="L798" s="110">
        <f>VLOOKUP(M798,Base!$A$3:$F$994, 6, false)</f>
        <v>0</v>
      </c>
      <c r="M798" s="111" t="s">
        <v>6</v>
      </c>
      <c r="N798" s="3"/>
      <c r="O798" s="123"/>
      <c r="P798" s="110" t="str">
        <f>VLOOKUP(M798,Base!$A$3:$F$994, 2, false)</f>
        <v>.</v>
      </c>
      <c r="Q798" s="119"/>
      <c r="R798" s="104"/>
      <c r="S798" s="100"/>
      <c r="T798" s="113">
        <f>VLOOKUP(M798,Base!$A$3:$F$994, 5, false)</f>
        <v>0</v>
      </c>
      <c r="U798" s="114">
        <f t="shared" si="56"/>
        <v>0</v>
      </c>
      <c r="V798" s="115"/>
      <c r="W798" s="110">
        <f>VLOOKUP(X798,Base!$A$3:$F$994, 6, false)</f>
        <v>0</v>
      </c>
      <c r="X798" s="111" t="s">
        <v>6</v>
      </c>
      <c r="Y798" s="3"/>
      <c r="Z798" s="123"/>
      <c r="AA798" s="110" t="str">
        <f>VLOOKUP(X798,Base!$A$3:$F$994, 2, false)</f>
        <v>.</v>
      </c>
      <c r="AB798" s="119"/>
      <c r="AC798" s="104"/>
      <c r="AD798" s="100"/>
      <c r="AE798" s="113">
        <f>VLOOKUP(X798,Base!$A$3:$F$994, 5, false)</f>
        <v>0</v>
      </c>
      <c r="AF798" s="114">
        <f t="shared" si="57"/>
        <v>0</v>
      </c>
      <c r="AG798" s="115"/>
    </row>
    <row r="799">
      <c r="A799" s="126" t="s">
        <v>717</v>
      </c>
      <c r="B799" s="104"/>
      <c r="C799" s="104"/>
      <c r="D799" s="104"/>
      <c r="E799" s="104"/>
      <c r="F799" s="104"/>
      <c r="G799" s="104"/>
      <c r="H799" s="100"/>
      <c r="I799" s="90" t="s">
        <v>716</v>
      </c>
      <c r="J799" s="125">
        <f>SUM(J781:J798)</f>
        <v>0</v>
      </c>
      <c r="K799" s="109"/>
      <c r="L799" s="126" t="s">
        <v>717</v>
      </c>
      <c r="M799" s="104"/>
      <c r="N799" s="104"/>
      <c r="O799" s="104"/>
      <c r="P799" s="104"/>
      <c r="Q799" s="104"/>
      <c r="R799" s="104"/>
      <c r="S799" s="100"/>
      <c r="T799" s="90" t="s">
        <v>716</v>
      </c>
      <c r="U799" s="125">
        <f>SUM(U781:U798)</f>
        <v>0</v>
      </c>
      <c r="V799" s="109"/>
      <c r="W799" s="126" t="s">
        <v>717</v>
      </c>
      <c r="X799" s="104"/>
      <c r="Y799" s="104"/>
      <c r="Z799" s="104"/>
      <c r="AA799" s="104"/>
      <c r="AB799" s="104"/>
      <c r="AC799" s="104"/>
      <c r="AD799" s="100"/>
      <c r="AE799" s="90" t="s">
        <v>716</v>
      </c>
      <c r="AF799" s="125">
        <f>SUM(AF781:AF798)</f>
        <v>0</v>
      </c>
      <c r="AG799" s="109"/>
    </row>
    <row r="800">
      <c r="A800" s="127"/>
      <c r="B800" s="104"/>
      <c r="C800" s="104"/>
      <c r="D800" s="104"/>
      <c r="E800" s="104"/>
      <c r="F800" s="104"/>
      <c r="G800" s="104"/>
      <c r="H800" s="100"/>
      <c r="I800" s="90" t="s">
        <v>718</v>
      </c>
      <c r="J800" s="128" t="str">
        <f>J799/E779</f>
        <v>#DIV/0!</v>
      </c>
      <c r="K800" s="129"/>
      <c r="L800" s="127"/>
      <c r="M800" s="104"/>
      <c r="N800" s="104"/>
      <c r="O800" s="104"/>
      <c r="P800" s="104"/>
      <c r="Q800" s="104"/>
      <c r="R800" s="104"/>
      <c r="S800" s="100"/>
      <c r="T800" s="90" t="s">
        <v>718</v>
      </c>
      <c r="U800" s="128" t="str">
        <f>U799/P779</f>
        <v>#DIV/0!</v>
      </c>
      <c r="V800" s="129"/>
      <c r="W800" s="127"/>
      <c r="X800" s="104"/>
      <c r="Y800" s="104"/>
      <c r="Z800" s="104"/>
      <c r="AA800" s="104"/>
      <c r="AB800" s="104"/>
      <c r="AC800" s="104"/>
      <c r="AD800" s="100"/>
      <c r="AE800" s="90" t="s">
        <v>718</v>
      </c>
      <c r="AF800" s="128" t="str">
        <f>AF799/AA779</f>
        <v>#DIV/0!</v>
      </c>
      <c r="AG800" s="129"/>
    </row>
    <row r="801">
      <c r="A801" s="127"/>
      <c r="B801" s="104"/>
      <c r="C801" s="104"/>
      <c r="D801" s="104"/>
      <c r="E801" s="104"/>
      <c r="F801" s="104"/>
      <c r="G801" s="104"/>
      <c r="H801" s="100"/>
      <c r="I801" s="90" t="s">
        <v>719</v>
      </c>
      <c r="J801" s="130">
        <v>0.05</v>
      </c>
      <c r="K801" s="129"/>
      <c r="L801" s="127"/>
      <c r="M801" s="104"/>
      <c r="N801" s="104"/>
      <c r="O801" s="104"/>
      <c r="P801" s="104"/>
      <c r="Q801" s="104"/>
      <c r="R801" s="104"/>
      <c r="S801" s="100"/>
      <c r="T801" s="90" t="s">
        <v>719</v>
      </c>
      <c r="U801" s="130">
        <v>0.05</v>
      </c>
      <c r="V801" s="129"/>
      <c r="W801" s="127"/>
      <c r="X801" s="104"/>
      <c r="Y801" s="104"/>
      <c r="Z801" s="104"/>
      <c r="AA801" s="104"/>
      <c r="AB801" s="104"/>
      <c r="AC801" s="104"/>
      <c r="AD801" s="100"/>
      <c r="AE801" s="90" t="s">
        <v>719</v>
      </c>
      <c r="AF801" s="130">
        <v>0.05</v>
      </c>
      <c r="AG801" s="129"/>
    </row>
    <row r="802">
      <c r="A802" s="127"/>
      <c r="B802" s="104"/>
      <c r="C802" s="104"/>
      <c r="D802" s="104"/>
      <c r="E802" s="104"/>
      <c r="F802" s="104"/>
      <c r="G802" s="104"/>
      <c r="H802" s="100"/>
      <c r="I802" s="90" t="s">
        <v>720</v>
      </c>
      <c r="J802" s="128" t="str">
        <f>J800+(J800*J801)</f>
        <v>#DIV/0!</v>
      </c>
      <c r="K802" s="129"/>
      <c r="L802" s="127"/>
      <c r="M802" s="104"/>
      <c r="N802" s="104"/>
      <c r="O802" s="104"/>
      <c r="P802" s="104"/>
      <c r="Q802" s="104"/>
      <c r="R802" s="104"/>
      <c r="S802" s="100"/>
      <c r="T802" s="90" t="s">
        <v>720</v>
      </c>
      <c r="U802" s="128" t="str">
        <f>U800+(U800*U801)</f>
        <v>#DIV/0!</v>
      </c>
      <c r="V802" s="129"/>
      <c r="W802" s="127"/>
      <c r="X802" s="104"/>
      <c r="Y802" s="104"/>
      <c r="Z802" s="104"/>
      <c r="AA802" s="104"/>
      <c r="AB802" s="104"/>
      <c r="AC802" s="104"/>
      <c r="AD802" s="100"/>
      <c r="AE802" s="90" t="s">
        <v>720</v>
      </c>
      <c r="AF802" s="128" t="str">
        <f>AF800+(AF800*AF801)</f>
        <v>#DIV/0!</v>
      </c>
      <c r="AG802" s="129"/>
    </row>
    <row r="803">
      <c r="A803" s="127"/>
      <c r="B803" s="104"/>
      <c r="C803" s="104"/>
      <c r="D803" s="104"/>
      <c r="E803" s="104"/>
      <c r="F803" s="104"/>
      <c r="G803" s="104"/>
      <c r="H803" s="100"/>
      <c r="I803" s="90"/>
      <c r="J803" s="128"/>
      <c r="K803" s="129"/>
      <c r="L803" s="127"/>
      <c r="M803" s="104"/>
      <c r="N803" s="104"/>
      <c r="O803" s="104"/>
      <c r="P803" s="104"/>
      <c r="Q803" s="104"/>
      <c r="R803" s="104"/>
      <c r="S803" s="100"/>
      <c r="T803" s="90"/>
      <c r="U803" s="128"/>
      <c r="V803" s="129"/>
      <c r="W803" s="127"/>
      <c r="X803" s="104"/>
      <c r="Y803" s="104"/>
      <c r="Z803" s="104"/>
      <c r="AA803" s="104"/>
      <c r="AB803" s="104"/>
      <c r="AC803" s="104"/>
      <c r="AD803" s="100"/>
      <c r="AE803" s="90"/>
      <c r="AF803" s="128"/>
      <c r="AG803" s="129"/>
    </row>
    <row r="804">
      <c r="A804" s="127"/>
      <c r="B804" s="104"/>
      <c r="C804" s="104"/>
      <c r="D804" s="104"/>
      <c r="E804" s="104"/>
      <c r="F804" s="104"/>
      <c r="G804" s="104"/>
      <c r="H804" s="100"/>
      <c r="I804" s="90"/>
      <c r="J804" s="128"/>
      <c r="K804" s="129"/>
      <c r="L804" s="127"/>
      <c r="M804" s="104"/>
      <c r="N804" s="104"/>
      <c r="O804" s="104"/>
      <c r="P804" s="104"/>
      <c r="Q804" s="104"/>
      <c r="R804" s="104"/>
      <c r="S804" s="100"/>
      <c r="T804" s="90"/>
      <c r="U804" s="128"/>
      <c r="V804" s="129"/>
      <c r="W804" s="127"/>
      <c r="X804" s="104"/>
      <c r="Y804" s="104"/>
      <c r="Z804" s="104"/>
      <c r="AA804" s="104"/>
      <c r="AB804" s="104"/>
      <c r="AC804" s="104"/>
      <c r="AD804" s="100"/>
      <c r="AE804" s="90"/>
      <c r="AF804" s="128"/>
      <c r="AG804" s="129"/>
    </row>
    <row r="805">
      <c r="A805" s="127"/>
      <c r="B805" s="104"/>
      <c r="C805" s="104"/>
      <c r="D805" s="104"/>
      <c r="E805" s="104"/>
      <c r="F805" s="104"/>
      <c r="G805" s="104"/>
      <c r="H805" s="100"/>
      <c r="I805" s="90"/>
      <c r="J805" s="128"/>
      <c r="K805" s="129"/>
      <c r="L805" s="127"/>
      <c r="M805" s="104"/>
      <c r="N805" s="104"/>
      <c r="O805" s="104"/>
      <c r="P805" s="104"/>
      <c r="Q805" s="104"/>
      <c r="R805" s="104"/>
      <c r="S805" s="100"/>
      <c r="T805" s="90"/>
      <c r="U805" s="128"/>
      <c r="V805" s="129"/>
      <c r="W805" s="127"/>
      <c r="X805" s="104"/>
      <c r="Y805" s="104"/>
      <c r="Z805" s="104"/>
      <c r="AA805" s="104"/>
      <c r="AB805" s="104"/>
      <c r="AC805" s="104"/>
      <c r="AD805" s="100"/>
      <c r="AE805" s="90"/>
      <c r="AF805" s="128"/>
      <c r="AG805" s="129"/>
    </row>
    <row r="806">
      <c r="A806" s="127"/>
      <c r="B806" s="104"/>
      <c r="C806" s="104"/>
      <c r="D806" s="104"/>
      <c r="E806" s="104"/>
      <c r="F806" s="104"/>
      <c r="G806" s="104"/>
      <c r="H806" s="100"/>
      <c r="I806" s="131"/>
      <c r="J806" s="3"/>
      <c r="K806" s="129"/>
      <c r="L806" s="127"/>
      <c r="M806" s="104"/>
      <c r="N806" s="104"/>
      <c r="O806" s="104"/>
      <c r="P806" s="104"/>
      <c r="Q806" s="104"/>
      <c r="R806" s="104"/>
      <c r="S806" s="100"/>
      <c r="T806" s="131"/>
      <c r="U806" s="3"/>
      <c r="V806" s="129"/>
      <c r="W806" s="127"/>
      <c r="X806" s="104"/>
      <c r="Y806" s="104"/>
      <c r="Z806" s="104"/>
      <c r="AA806" s="104"/>
      <c r="AB806" s="104"/>
      <c r="AC806" s="104"/>
      <c r="AD806" s="100"/>
      <c r="AE806" s="131"/>
      <c r="AF806" s="3"/>
      <c r="AG806" s="129"/>
    </row>
    <row r="807">
      <c r="A807" s="132"/>
      <c r="B807" s="2"/>
      <c r="C807" s="2"/>
      <c r="D807" s="2"/>
      <c r="E807" s="2"/>
      <c r="F807" s="2"/>
      <c r="G807" s="2"/>
      <c r="H807" s="3"/>
      <c r="I807" s="90"/>
      <c r="J807" s="133"/>
      <c r="K807" s="134"/>
      <c r="L807" s="132"/>
      <c r="M807" s="2"/>
      <c r="N807" s="2"/>
      <c r="O807" s="2"/>
      <c r="P807" s="2"/>
      <c r="Q807" s="2"/>
      <c r="R807" s="2"/>
      <c r="S807" s="3"/>
      <c r="T807" s="90"/>
      <c r="U807" s="133"/>
      <c r="V807" s="134"/>
      <c r="W807" s="132"/>
      <c r="X807" s="2"/>
      <c r="Y807" s="2"/>
      <c r="Z807" s="2"/>
      <c r="AA807" s="2"/>
      <c r="AB807" s="2"/>
      <c r="AC807" s="2"/>
      <c r="AD807" s="3"/>
      <c r="AE807" s="90"/>
      <c r="AF807" s="133"/>
      <c r="AG807" s="134"/>
    </row>
    <row r="808">
      <c r="A808" s="126" t="s">
        <v>721</v>
      </c>
      <c r="B808" s="104"/>
      <c r="C808" s="104"/>
      <c r="D808" s="104"/>
      <c r="E808" s="104"/>
      <c r="F808" s="104"/>
      <c r="G808" s="104"/>
      <c r="H808" s="100"/>
      <c r="I808" s="90"/>
      <c r="J808" s="125"/>
      <c r="K808" s="109"/>
      <c r="L808" s="126" t="s">
        <v>721</v>
      </c>
      <c r="M808" s="104"/>
      <c r="N808" s="104"/>
      <c r="O808" s="104"/>
      <c r="P808" s="104"/>
      <c r="Q808" s="104"/>
      <c r="R808" s="104"/>
      <c r="S808" s="100"/>
      <c r="T808" s="90"/>
      <c r="U808" s="125"/>
      <c r="V808" s="109"/>
      <c r="W808" s="126" t="s">
        <v>721</v>
      </c>
      <c r="X808" s="104"/>
      <c r="Y808" s="104"/>
      <c r="Z808" s="104"/>
      <c r="AA808" s="104"/>
      <c r="AB808" s="104"/>
      <c r="AC808" s="104"/>
      <c r="AD808" s="100"/>
      <c r="AE808" s="90"/>
      <c r="AF808" s="125"/>
      <c r="AG808" s="109"/>
    </row>
    <row r="809">
      <c r="A809" s="127"/>
      <c r="B809" s="104"/>
      <c r="C809" s="104"/>
      <c r="D809" s="104"/>
      <c r="E809" s="104"/>
      <c r="F809" s="104"/>
      <c r="G809" s="104"/>
      <c r="H809" s="100"/>
      <c r="I809" s="90"/>
      <c r="J809" s="128"/>
      <c r="K809" s="129"/>
      <c r="L809" s="127"/>
      <c r="M809" s="104"/>
      <c r="N809" s="104"/>
      <c r="O809" s="104"/>
      <c r="P809" s="104"/>
      <c r="Q809" s="104"/>
      <c r="R809" s="104"/>
      <c r="S809" s="100"/>
      <c r="T809" s="90"/>
      <c r="U809" s="128"/>
      <c r="V809" s="129"/>
      <c r="W809" s="127"/>
      <c r="X809" s="104"/>
      <c r="Y809" s="104"/>
      <c r="Z809" s="104"/>
      <c r="AA809" s="104"/>
      <c r="AB809" s="104"/>
      <c r="AC809" s="104"/>
      <c r="AD809" s="100"/>
      <c r="AE809" s="90"/>
      <c r="AF809" s="128"/>
      <c r="AG809" s="129"/>
    </row>
    <row r="810">
      <c r="A810" s="135"/>
      <c r="B810" s="104"/>
      <c r="C810" s="104"/>
      <c r="D810" s="104"/>
      <c r="E810" s="104"/>
      <c r="F810" s="104"/>
      <c r="G810" s="104"/>
      <c r="H810" s="100"/>
      <c r="I810" s="90"/>
      <c r="J810" s="136"/>
      <c r="K810" s="137"/>
      <c r="L810" s="135"/>
      <c r="M810" s="104"/>
      <c r="N810" s="104"/>
      <c r="O810" s="104"/>
      <c r="P810" s="104"/>
      <c r="Q810" s="104"/>
      <c r="R810" s="104"/>
      <c r="S810" s="100"/>
      <c r="T810" s="90"/>
      <c r="U810" s="136"/>
      <c r="V810" s="137"/>
      <c r="W810" s="135"/>
      <c r="X810" s="104"/>
      <c r="Y810" s="104"/>
      <c r="Z810" s="104"/>
      <c r="AA810" s="104"/>
      <c r="AB810" s="104"/>
      <c r="AC810" s="104"/>
      <c r="AD810" s="100"/>
      <c r="AE810" s="90"/>
      <c r="AF810" s="136"/>
      <c r="AG810" s="137"/>
    </row>
    <row r="811">
      <c r="A811" s="138"/>
      <c r="I811" s="90"/>
      <c r="J811" s="139"/>
      <c r="K811" s="140"/>
      <c r="L811" s="138"/>
      <c r="T811" s="90"/>
      <c r="U811" s="139"/>
      <c r="V811" s="140"/>
      <c r="W811" s="138"/>
      <c r="AE811" s="90"/>
      <c r="AF811" s="139"/>
      <c r="AG811" s="140"/>
    </row>
    <row r="812">
      <c r="A812" s="141" t="s">
        <v>722</v>
      </c>
      <c r="B812" s="2"/>
      <c r="C812" s="2"/>
      <c r="D812" s="2"/>
      <c r="E812" s="2"/>
      <c r="F812" s="2"/>
      <c r="G812" s="2"/>
      <c r="H812" s="3"/>
      <c r="I812" s="81"/>
      <c r="J812" s="142"/>
      <c r="K812" s="109"/>
      <c r="L812" s="141" t="s">
        <v>722</v>
      </c>
      <c r="M812" s="2"/>
      <c r="N812" s="2"/>
      <c r="O812" s="2"/>
      <c r="P812" s="2"/>
      <c r="Q812" s="2"/>
      <c r="R812" s="2"/>
      <c r="S812" s="3"/>
      <c r="T812" s="81"/>
      <c r="U812" s="142"/>
      <c r="V812" s="109"/>
      <c r="W812" s="141" t="s">
        <v>722</v>
      </c>
      <c r="X812" s="2"/>
      <c r="Y812" s="2"/>
      <c r="Z812" s="2"/>
      <c r="AA812" s="2"/>
      <c r="AB812" s="2"/>
      <c r="AC812" s="2"/>
      <c r="AD812" s="3"/>
      <c r="AE812" s="81"/>
      <c r="AF812" s="142"/>
      <c r="AG812" s="109"/>
    </row>
    <row r="813">
      <c r="A813" s="135"/>
      <c r="B813" s="104"/>
      <c r="C813" s="104"/>
      <c r="D813" s="104"/>
      <c r="E813" s="104"/>
      <c r="F813" s="104"/>
      <c r="G813" s="104"/>
      <c r="H813" s="100"/>
      <c r="I813" s="81"/>
      <c r="J813" s="143"/>
      <c r="K813" s="137"/>
      <c r="L813" s="135"/>
      <c r="M813" s="104"/>
      <c r="N813" s="104"/>
      <c r="O813" s="104"/>
      <c r="P813" s="104"/>
      <c r="Q813" s="104"/>
      <c r="R813" s="104"/>
      <c r="S813" s="100"/>
      <c r="T813" s="81"/>
      <c r="U813" s="143"/>
      <c r="V813" s="137"/>
      <c r="W813" s="135"/>
      <c r="X813" s="104"/>
      <c r="Y813" s="104"/>
      <c r="Z813" s="104"/>
      <c r="AA813" s="104"/>
      <c r="AB813" s="104"/>
      <c r="AC813" s="104"/>
      <c r="AD813" s="100"/>
      <c r="AE813" s="81"/>
      <c r="AF813" s="143"/>
      <c r="AG813" s="137"/>
    </row>
    <row r="814">
      <c r="A814" s="135"/>
      <c r="B814" s="104"/>
      <c r="C814" s="104"/>
      <c r="D814" s="104"/>
      <c r="E814" s="104"/>
      <c r="F814" s="104"/>
      <c r="G814" s="104"/>
      <c r="H814" s="100"/>
      <c r="I814" s="81"/>
      <c r="J814" s="143"/>
      <c r="K814" s="137"/>
      <c r="L814" s="135"/>
      <c r="M814" s="104"/>
      <c r="N814" s="104"/>
      <c r="O814" s="104"/>
      <c r="P814" s="104"/>
      <c r="Q814" s="104"/>
      <c r="R814" s="104"/>
      <c r="S814" s="100"/>
      <c r="T814" s="81"/>
      <c r="U814" s="143"/>
      <c r="V814" s="137"/>
      <c r="W814" s="135"/>
      <c r="X814" s="104"/>
      <c r="Y814" s="104"/>
      <c r="Z814" s="104"/>
      <c r="AA814" s="104"/>
      <c r="AB814" s="104"/>
      <c r="AC814" s="104"/>
      <c r="AD814" s="100"/>
      <c r="AE814" s="81"/>
      <c r="AF814" s="143"/>
      <c r="AG814" s="137"/>
    </row>
    <row r="815">
      <c r="A815" s="135"/>
      <c r="B815" s="104"/>
      <c r="C815" s="104"/>
      <c r="D815" s="104"/>
      <c r="E815" s="104"/>
      <c r="F815" s="104"/>
      <c r="G815" s="104"/>
      <c r="H815" s="100"/>
      <c r="I815" s="81"/>
      <c r="J815" s="143"/>
      <c r="K815" s="137"/>
      <c r="L815" s="135"/>
      <c r="M815" s="104"/>
      <c r="N815" s="104"/>
      <c r="O815" s="104"/>
      <c r="P815" s="104"/>
      <c r="Q815" s="104"/>
      <c r="R815" s="104"/>
      <c r="S815" s="100"/>
      <c r="T815" s="81"/>
      <c r="U815" s="143"/>
      <c r="V815" s="137"/>
      <c r="W815" s="135"/>
      <c r="X815" s="104"/>
      <c r="Y815" s="104"/>
      <c r="Z815" s="104"/>
      <c r="AA815" s="104"/>
      <c r="AB815" s="104"/>
      <c r="AC815" s="104"/>
      <c r="AD815" s="100"/>
      <c r="AE815" s="81"/>
      <c r="AF815" s="143"/>
      <c r="AG815" s="137"/>
    </row>
    <row r="816">
      <c r="A816" s="135"/>
      <c r="B816" s="104"/>
      <c r="C816" s="104"/>
      <c r="D816" s="104"/>
      <c r="E816" s="104"/>
      <c r="F816" s="104"/>
      <c r="G816" s="104"/>
      <c r="H816" s="100"/>
      <c r="I816" s="81"/>
      <c r="J816" s="143"/>
      <c r="K816" s="137"/>
      <c r="L816" s="135"/>
      <c r="M816" s="104"/>
      <c r="N816" s="104"/>
      <c r="O816" s="104"/>
      <c r="P816" s="104"/>
      <c r="Q816" s="104"/>
      <c r="R816" s="104"/>
      <c r="S816" s="100"/>
      <c r="T816" s="81"/>
      <c r="U816" s="143"/>
      <c r="V816" s="137"/>
      <c r="W816" s="135"/>
      <c r="X816" s="104"/>
      <c r="Y816" s="104"/>
      <c r="Z816" s="104"/>
      <c r="AA816" s="104"/>
      <c r="AB816" s="104"/>
      <c r="AC816" s="104"/>
      <c r="AD816" s="100"/>
      <c r="AE816" s="81"/>
      <c r="AF816" s="143"/>
      <c r="AG816" s="137"/>
    </row>
    <row r="817">
      <c r="A817" s="135"/>
      <c r="B817" s="104"/>
      <c r="C817" s="104"/>
      <c r="D817" s="104"/>
      <c r="E817" s="104"/>
      <c r="F817" s="104"/>
      <c r="G817" s="104"/>
      <c r="H817" s="100"/>
      <c r="I817" s="81"/>
      <c r="J817" s="143"/>
      <c r="K817" s="137"/>
      <c r="L817" s="135"/>
      <c r="M817" s="104"/>
      <c r="N817" s="104"/>
      <c r="O817" s="104"/>
      <c r="P817" s="104"/>
      <c r="Q817" s="104"/>
      <c r="R817" s="104"/>
      <c r="S817" s="100"/>
      <c r="T817" s="81"/>
      <c r="U817" s="143"/>
      <c r="V817" s="137"/>
      <c r="W817" s="135"/>
      <c r="X817" s="104"/>
      <c r="Y817" s="104"/>
      <c r="Z817" s="104"/>
      <c r="AA817" s="104"/>
      <c r="AB817" s="104"/>
      <c r="AC817" s="104"/>
      <c r="AD817" s="100"/>
      <c r="AE817" s="81"/>
      <c r="AF817" s="143"/>
      <c r="AG817" s="137"/>
    </row>
    <row r="818">
      <c r="A818" s="146"/>
      <c r="B818" s="146"/>
      <c r="C818" s="146"/>
      <c r="D818" s="146"/>
      <c r="E818" s="146"/>
      <c r="F818" s="146"/>
      <c r="G818" s="146"/>
      <c r="H818" s="146"/>
      <c r="I818" s="81"/>
      <c r="J818" s="143"/>
      <c r="K818" s="137"/>
      <c r="L818" s="146"/>
      <c r="M818" s="146"/>
      <c r="N818" s="146"/>
      <c r="O818" s="146"/>
      <c r="P818" s="146"/>
      <c r="Q818" s="146"/>
      <c r="R818" s="146"/>
      <c r="S818" s="146"/>
      <c r="T818" s="81"/>
      <c r="U818" s="143"/>
      <c r="V818" s="137"/>
      <c r="W818" s="146"/>
      <c r="X818" s="146"/>
      <c r="Y818" s="146"/>
      <c r="Z818" s="146"/>
      <c r="AA818" s="146"/>
      <c r="AB818" s="146"/>
      <c r="AC818" s="146"/>
      <c r="AD818" s="146"/>
      <c r="AE818" s="81"/>
      <c r="AF818" s="143"/>
      <c r="AG818" s="137"/>
    </row>
    <row r="819">
      <c r="A819" s="146"/>
      <c r="B819" s="146"/>
      <c r="C819" s="146"/>
      <c r="D819" s="146"/>
      <c r="E819" s="146"/>
      <c r="F819" s="146"/>
      <c r="G819" s="146"/>
      <c r="H819" s="146"/>
      <c r="I819" s="81"/>
      <c r="J819" s="143"/>
      <c r="K819" s="137"/>
      <c r="L819" s="146"/>
      <c r="M819" s="146"/>
      <c r="N819" s="146"/>
      <c r="O819" s="146"/>
      <c r="P819" s="146"/>
      <c r="Q819" s="146"/>
      <c r="R819" s="146"/>
      <c r="S819" s="146"/>
      <c r="T819" s="81"/>
      <c r="U819" s="143"/>
      <c r="V819" s="137"/>
      <c r="W819" s="146"/>
      <c r="X819" s="146"/>
      <c r="Y819" s="146"/>
      <c r="Z819" s="146"/>
      <c r="AA819" s="146"/>
      <c r="AB819" s="146"/>
      <c r="AC819" s="146"/>
      <c r="AD819" s="146"/>
      <c r="AE819" s="81"/>
      <c r="AF819" s="143"/>
      <c r="AG819" s="137"/>
    </row>
    <row r="820">
      <c r="I820" s="87"/>
      <c r="J820" s="88"/>
      <c r="K820" s="89"/>
      <c r="T820" s="90"/>
      <c r="U820" s="88"/>
      <c r="V820" s="89"/>
      <c r="AE820" s="90"/>
      <c r="AF820" s="88"/>
      <c r="AG820" s="89"/>
    </row>
    <row r="821">
      <c r="A821" s="97" t="s">
        <v>701</v>
      </c>
      <c r="B821" s="92"/>
      <c r="C821" s="2"/>
      <c r="D821" s="2"/>
      <c r="E821" s="3"/>
      <c r="F821" s="93" t="s">
        <v>702</v>
      </c>
      <c r="G821" s="98" t="str">
        <f>$G$4</f>
        <v/>
      </c>
      <c r="H821" s="3"/>
      <c r="I821" s="87"/>
      <c r="J821" s="95"/>
      <c r="K821" s="96"/>
      <c r="L821" s="97" t="s">
        <v>701</v>
      </c>
      <c r="M821" s="92"/>
      <c r="N821" s="2"/>
      <c r="O821" s="2"/>
      <c r="P821" s="3"/>
      <c r="Q821" s="93" t="s">
        <v>702</v>
      </c>
      <c r="R821" s="98" t="str">
        <f>$G$4</f>
        <v/>
      </c>
      <c r="S821" s="3"/>
      <c r="T821" s="87"/>
      <c r="U821" s="95"/>
      <c r="V821" s="96"/>
      <c r="W821" s="97" t="s">
        <v>701</v>
      </c>
      <c r="X821" s="92"/>
      <c r="Y821" s="2"/>
      <c r="Z821" s="2"/>
      <c r="AA821" s="3"/>
      <c r="AB821" s="93" t="s">
        <v>702</v>
      </c>
      <c r="AC821" s="98" t="str">
        <f>$G$4</f>
        <v/>
      </c>
      <c r="AD821" s="3"/>
      <c r="AE821" s="87"/>
      <c r="AF821" s="95"/>
      <c r="AG821" s="96"/>
    </row>
    <row r="822">
      <c r="A822" s="91" t="s">
        <v>703</v>
      </c>
      <c r="B822" s="99">
        <v>15.0</v>
      </c>
      <c r="C822" s="100"/>
      <c r="D822" s="101" t="s">
        <v>705</v>
      </c>
      <c r="E822" s="102"/>
      <c r="F822" s="103"/>
      <c r="G822" s="104"/>
      <c r="H822" s="100"/>
      <c r="I822" s="95"/>
      <c r="J822" s="95"/>
      <c r="K822" s="96"/>
      <c r="L822" s="91" t="s">
        <v>703</v>
      </c>
      <c r="M822" s="99"/>
      <c r="N822" s="100"/>
      <c r="O822" s="101" t="s">
        <v>705</v>
      </c>
      <c r="P822" s="102"/>
      <c r="Q822" s="103"/>
      <c r="R822" s="104"/>
      <c r="S822" s="100"/>
      <c r="T822" s="95"/>
      <c r="U822" s="95"/>
      <c r="V822" s="96"/>
      <c r="W822" s="91" t="s">
        <v>703</v>
      </c>
      <c r="X822" s="99"/>
      <c r="Y822" s="100"/>
      <c r="Z822" s="101" t="s">
        <v>705</v>
      </c>
      <c r="AA822" s="102"/>
      <c r="AB822" s="103"/>
      <c r="AC822" s="104"/>
      <c r="AD822" s="100"/>
      <c r="AE822" s="95"/>
      <c r="AF822" s="95"/>
      <c r="AG822" s="96"/>
    </row>
    <row r="823">
      <c r="A823" s="105" t="s">
        <v>707</v>
      </c>
      <c r="B823" s="106" t="s">
        <v>708</v>
      </c>
      <c r="C823" s="100"/>
      <c r="D823" s="107" t="s">
        <v>709</v>
      </c>
      <c r="E823" s="107" t="s">
        <v>710</v>
      </c>
      <c r="F823" s="108" t="s">
        <v>711</v>
      </c>
      <c r="G823" s="104"/>
      <c r="H823" s="100"/>
      <c r="I823" s="95" t="s">
        <v>712</v>
      </c>
      <c r="J823" s="95" t="s">
        <v>713</v>
      </c>
      <c r="K823" s="109"/>
      <c r="L823" s="105" t="s">
        <v>707</v>
      </c>
      <c r="M823" s="106" t="s">
        <v>708</v>
      </c>
      <c r="N823" s="100"/>
      <c r="O823" s="107" t="s">
        <v>709</v>
      </c>
      <c r="P823" s="107" t="s">
        <v>710</v>
      </c>
      <c r="Q823" s="108" t="s">
        <v>711</v>
      </c>
      <c r="R823" s="104"/>
      <c r="S823" s="100"/>
      <c r="T823" s="95" t="s">
        <v>712</v>
      </c>
      <c r="U823" s="95" t="s">
        <v>713</v>
      </c>
      <c r="V823" s="109"/>
      <c r="W823" s="105" t="s">
        <v>707</v>
      </c>
      <c r="X823" s="106" t="s">
        <v>708</v>
      </c>
      <c r="Y823" s="100"/>
      <c r="Z823" s="107" t="s">
        <v>709</v>
      </c>
      <c r="AA823" s="107" t="s">
        <v>710</v>
      </c>
      <c r="AB823" s="108" t="s">
        <v>711</v>
      </c>
      <c r="AC823" s="104"/>
      <c r="AD823" s="100"/>
      <c r="AE823" s="95" t="s">
        <v>712</v>
      </c>
      <c r="AF823" s="95" t="s">
        <v>713</v>
      </c>
      <c r="AG823" s="109"/>
    </row>
    <row r="824">
      <c r="A824" s="110">
        <f>VLOOKUP(B824,Base!$A$3:$F$994, 6, false)</f>
        <v>0</v>
      </c>
      <c r="B824" s="111" t="s">
        <v>6</v>
      </c>
      <c r="C824" s="3"/>
      <c r="D824" s="112"/>
      <c r="E824" s="110" t="str">
        <f>VLOOKUP(B824,Base!$A$3:$F$994, 2, false)</f>
        <v>.</v>
      </c>
      <c r="F824" s="92"/>
      <c r="G824" s="2"/>
      <c r="H824" s="3"/>
      <c r="I824" s="113">
        <f>VLOOKUP(B824,Base!$A$3:$F$994, 5, false)</f>
        <v>0</v>
      </c>
      <c r="J824" s="114">
        <f t="shared" ref="J824:J841" si="58">I824*D824</f>
        <v>0</v>
      </c>
      <c r="K824" s="115"/>
      <c r="L824" s="110">
        <f>VLOOKUP(M824,Base!$A$3:$F$994, 6, false)</f>
        <v>0</v>
      </c>
      <c r="M824" s="111" t="s">
        <v>6</v>
      </c>
      <c r="N824" s="3"/>
      <c r="O824" s="112"/>
      <c r="P824" s="110" t="str">
        <f>VLOOKUP(M824,Base!$A$3:$F$994, 2, false)</f>
        <v>.</v>
      </c>
      <c r="Q824" s="92"/>
      <c r="R824" s="2"/>
      <c r="S824" s="3"/>
      <c r="T824" s="113">
        <f>VLOOKUP(M824,Base!$A$3:$F$994, 5, false)</f>
        <v>0</v>
      </c>
      <c r="U824" s="114">
        <f t="shared" ref="U824:U841" si="59">T824*O824</f>
        <v>0</v>
      </c>
      <c r="V824" s="115"/>
      <c r="W824" s="110">
        <f>VLOOKUP(X824,Base!$A$3:$F$994, 6, false)</f>
        <v>0</v>
      </c>
      <c r="X824" s="111" t="s">
        <v>6</v>
      </c>
      <c r="Y824" s="3"/>
      <c r="Z824" s="112"/>
      <c r="AA824" s="110" t="str">
        <f>VLOOKUP(X824,Base!$A$3:$F$994, 2, false)</f>
        <v>.</v>
      </c>
      <c r="AB824" s="92"/>
      <c r="AC824" s="2"/>
      <c r="AD824" s="3"/>
      <c r="AE824" s="113">
        <f>VLOOKUP(X824,Base!$A$3:$F$994, 5, false)</f>
        <v>0</v>
      </c>
      <c r="AF824" s="114">
        <f t="shared" ref="AF824:AF841" si="60">AE824*Z824</f>
        <v>0</v>
      </c>
      <c r="AG824" s="115"/>
    </row>
    <row r="825">
      <c r="A825" s="110">
        <f>VLOOKUP(B825,Base!$A$3:$F$994, 6, false)</f>
        <v>0</v>
      </c>
      <c r="B825" s="111" t="s">
        <v>6</v>
      </c>
      <c r="C825" s="3"/>
      <c r="D825" s="112"/>
      <c r="E825" s="110" t="str">
        <f>VLOOKUP(B825,Base!$A$3:$F$994, 2, false)</f>
        <v>.</v>
      </c>
      <c r="F825" s="116"/>
      <c r="G825" s="2"/>
      <c r="H825" s="3"/>
      <c r="I825" s="113">
        <f>VLOOKUP(B825,Base!$A$3:$F$994, 5, false)</f>
        <v>0</v>
      </c>
      <c r="J825" s="114">
        <f t="shared" si="58"/>
        <v>0</v>
      </c>
      <c r="K825" s="115"/>
      <c r="L825" s="110">
        <f>VLOOKUP(M825,Base!$A$3:$F$994, 6, false)</f>
        <v>0</v>
      </c>
      <c r="M825" s="111" t="s">
        <v>6</v>
      </c>
      <c r="N825" s="3"/>
      <c r="O825" s="112"/>
      <c r="P825" s="110" t="str">
        <f>VLOOKUP(M825,Base!$A$3:$F$994, 2, false)</f>
        <v>.</v>
      </c>
      <c r="Q825" s="116"/>
      <c r="R825" s="2"/>
      <c r="S825" s="3"/>
      <c r="T825" s="113">
        <f>VLOOKUP(M825,Base!$A$3:$F$994, 5, false)</f>
        <v>0</v>
      </c>
      <c r="U825" s="114">
        <f t="shared" si="59"/>
        <v>0</v>
      </c>
      <c r="V825" s="115"/>
      <c r="W825" s="110">
        <f>VLOOKUP(X825,Base!$A$3:$F$994, 6, false)</f>
        <v>0</v>
      </c>
      <c r="X825" s="111" t="s">
        <v>6</v>
      </c>
      <c r="Y825" s="3"/>
      <c r="Z825" s="112"/>
      <c r="AA825" s="110" t="str">
        <f>VLOOKUP(X825,Base!$A$3:$F$994, 2, false)</f>
        <v>.</v>
      </c>
      <c r="AB825" s="116"/>
      <c r="AC825" s="2"/>
      <c r="AD825" s="3"/>
      <c r="AE825" s="113">
        <f>VLOOKUP(X825,Base!$A$3:$F$994, 5, false)</f>
        <v>0</v>
      </c>
      <c r="AF825" s="114">
        <f t="shared" si="60"/>
        <v>0</v>
      </c>
      <c r="AG825" s="115"/>
    </row>
    <row r="826">
      <c r="A826" s="110">
        <f>VLOOKUP(B826,Base!$A$3:$F$994, 6, false)</f>
        <v>0</v>
      </c>
      <c r="B826" s="111" t="s">
        <v>6</v>
      </c>
      <c r="C826" s="3"/>
      <c r="D826" s="112"/>
      <c r="E826" s="110" t="str">
        <f>VLOOKUP(B826,Base!$A$3:$F$994, 2, false)</f>
        <v>.</v>
      </c>
      <c r="F826" s="116"/>
      <c r="G826" s="2"/>
      <c r="H826" s="3"/>
      <c r="I826" s="113">
        <f>VLOOKUP(B826,Base!$A$3:$F$994, 5, false)</f>
        <v>0</v>
      </c>
      <c r="J826" s="114">
        <f t="shared" si="58"/>
        <v>0</v>
      </c>
      <c r="K826" s="115"/>
      <c r="L826" s="110">
        <f>VLOOKUP(M826,Base!$A$3:$F$994, 6, false)</f>
        <v>0</v>
      </c>
      <c r="M826" s="111" t="s">
        <v>6</v>
      </c>
      <c r="N826" s="3"/>
      <c r="O826" s="112"/>
      <c r="P826" s="110" t="str">
        <f>VLOOKUP(M826,Base!$A$3:$F$994, 2, false)</f>
        <v>.</v>
      </c>
      <c r="Q826" s="116"/>
      <c r="R826" s="2"/>
      <c r="S826" s="3"/>
      <c r="T826" s="113">
        <f>VLOOKUP(M826,Base!$A$3:$F$994, 5, false)</f>
        <v>0</v>
      </c>
      <c r="U826" s="114">
        <f t="shared" si="59"/>
        <v>0</v>
      </c>
      <c r="V826" s="115"/>
      <c r="W826" s="110">
        <f>VLOOKUP(X826,Base!$A$3:$F$994, 6, false)</f>
        <v>0</v>
      </c>
      <c r="X826" s="111" t="s">
        <v>6</v>
      </c>
      <c r="Y826" s="3"/>
      <c r="Z826" s="112"/>
      <c r="AA826" s="110" t="str">
        <f>VLOOKUP(X826,Base!$A$3:$F$994, 2, false)</f>
        <v>.</v>
      </c>
      <c r="AB826" s="116"/>
      <c r="AC826" s="2"/>
      <c r="AD826" s="3"/>
      <c r="AE826" s="113">
        <f>VLOOKUP(X826,Base!$A$3:$F$994, 5, false)</f>
        <v>0</v>
      </c>
      <c r="AF826" s="114">
        <f t="shared" si="60"/>
        <v>0</v>
      </c>
      <c r="AG826" s="115"/>
    </row>
    <row r="827">
      <c r="A827" s="110">
        <f>VLOOKUP(B827,Base!$A$3:$F$994, 6, false)</f>
        <v>0</v>
      </c>
      <c r="B827" s="111" t="s">
        <v>6</v>
      </c>
      <c r="C827" s="3"/>
      <c r="D827" s="112"/>
      <c r="E827" s="110" t="str">
        <f>VLOOKUP(B827,Base!$A$3:$F$994, 2, false)</f>
        <v>.</v>
      </c>
      <c r="F827" s="116"/>
      <c r="G827" s="2"/>
      <c r="H827" s="3"/>
      <c r="I827" s="113">
        <f>VLOOKUP(B827,Base!$A$3:$F$994, 5, false)</f>
        <v>0</v>
      </c>
      <c r="J827" s="114">
        <f t="shared" si="58"/>
        <v>0</v>
      </c>
      <c r="K827" s="115"/>
      <c r="L827" s="110">
        <f>VLOOKUP(M827,Base!$A$3:$F$994, 6, false)</f>
        <v>0</v>
      </c>
      <c r="M827" s="111" t="s">
        <v>6</v>
      </c>
      <c r="N827" s="3"/>
      <c r="O827" s="112"/>
      <c r="P827" s="110" t="str">
        <f>VLOOKUP(M827,Base!$A$3:$F$994, 2, false)</f>
        <v>.</v>
      </c>
      <c r="Q827" s="116"/>
      <c r="R827" s="2"/>
      <c r="S827" s="3"/>
      <c r="T827" s="113">
        <f>VLOOKUP(M827,Base!$A$3:$F$994, 5, false)</f>
        <v>0</v>
      </c>
      <c r="U827" s="114">
        <f t="shared" si="59"/>
        <v>0</v>
      </c>
      <c r="V827" s="115"/>
      <c r="W827" s="110">
        <f>VLOOKUP(X827,Base!$A$3:$F$994, 6, false)</f>
        <v>0</v>
      </c>
      <c r="X827" s="111" t="s">
        <v>6</v>
      </c>
      <c r="Y827" s="3"/>
      <c r="Z827" s="112"/>
      <c r="AA827" s="110" t="str">
        <f>VLOOKUP(X827,Base!$A$3:$F$994, 2, false)</f>
        <v>.</v>
      </c>
      <c r="AB827" s="116"/>
      <c r="AC827" s="2"/>
      <c r="AD827" s="3"/>
      <c r="AE827" s="113">
        <f>VLOOKUP(X827,Base!$A$3:$F$994, 5, false)</f>
        <v>0</v>
      </c>
      <c r="AF827" s="114">
        <f t="shared" si="60"/>
        <v>0</v>
      </c>
      <c r="AG827" s="115"/>
    </row>
    <row r="828">
      <c r="A828" s="110">
        <f>VLOOKUP(B828,Base!$A$3:$F$994, 6, false)</f>
        <v>0</v>
      </c>
      <c r="B828" s="111" t="s">
        <v>6</v>
      </c>
      <c r="C828" s="3"/>
      <c r="D828" s="112"/>
      <c r="E828" s="110" t="str">
        <f>VLOOKUP(B828,Base!$A$3:$F$994, 2, false)</f>
        <v>.</v>
      </c>
      <c r="F828" s="92"/>
      <c r="G828" s="2"/>
      <c r="H828" s="3"/>
      <c r="I828" s="113">
        <f>VLOOKUP(B828,Base!$A$3:$F$994, 5, false)</f>
        <v>0</v>
      </c>
      <c r="J828" s="114">
        <f t="shared" si="58"/>
        <v>0</v>
      </c>
      <c r="K828" s="115"/>
      <c r="L828" s="110">
        <f>VLOOKUP(M828,Base!$A$3:$F$994, 6, false)</f>
        <v>0</v>
      </c>
      <c r="M828" s="111" t="s">
        <v>6</v>
      </c>
      <c r="N828" s="3"/>
      <c r="O828" s="112"/>
      <c r="P828" s="110" t="str">
        <f>VLOOKUP(M828,Base!$A$3:$F$994, 2, false)</f>
        <v>.</v>
      </c>
      <c r="Q828" s="92"/>
      <c r="R828" s="2"/>
      <c r="S828" s="3"/>
      <c r="T828" s="113">
        <f>VLOOKUP(M828,Base!$A$3:$F$994, 5, false)</f>
        <v>0</v>
      </c>
      <c r="U828" s="114">
        <f t="shared" si="59"/>
        <v>0</v>
      </c>
      <c r="V828" s="115"/>
      <c r="W828" s="110">
        <f>VLOOKUP(X828,Base!$A$3:$F$994, 6, false)</f>
        <v>0</v>
      </c>
      <c r="X828" s="111" t="s">
        <v>6</v>
      </c>
      <c r="Y828" s="3"/>
      <c r="Z828" s="112"/>
      <c r="AA828" s="110" t="str">
        <f>VLOOKUP(X828,Base!$A$3:$F$994, 2, false)</f>
        <v>.</v>
      </c>
      <c r="AB828" s="92"/>
      <c r="AC828" s="2"/>
      <c r="AD828" s="3"/>
      <c r="AE828" s="113">
        <f>VLOOKUP(X828,Base!$A$3:$F$994, 5, false)</f>
        <v>0</v>
      </c>
      <c r="AF828" s="114">
        <f t="shared" si="60"/>
        <v>0</v>
      </c>
      <c r="AG828" s="115"/>
    </row>
    <row r="829">
      <c r="A829" s="110">
        <f>VLOOKUP(B829,Base!$A$3:$F$994, 6, false)</f>
        <v>0</v>
      </c>
      <c r="B829" s="111" t="s">
        <v>6</v>
      </c>
      <c r="C829" s="3"/>
      <c r="D829" s="112"/>
      <c r="E829" s="110" t="str">
        <f>VLOOKUP(B829,Base!$A$3:$F$994, 2, false)</f>
        <v>.</v>
      </c>
      <c r="F829" s="92"/>
      <c r="G829" s="2"/>
      <c r="H829" s="3"/>
      <c r="I829" s="113">
        <f>VLOOKUP(B829,Base!$A$3:$F$994, 5, false)</f>
        <v>0</v>
      </c>
      <c r="J829" s="114">
        <f t="shared" si="58"/>
        <v>0</v>
      </c>
      <c r="K829" s="115"/>
      <c r="L829" s="110">
        <f>VLOOKUP(M829,Base!$A$3:$F$994, 6, false)</f>
        <v>0</v>
      </c>
      <c r="M829" s="111" t="s">
        <v>6</v>
      </c>
      <c r="N829" s="3"/>
      <c r="O829" s="112"/>
      <c r="P829" s="110" t="str">
        <f>VLOOKUP(M829,Base!$A$3:$F$994, 2, false)</f>
        <v>.</v>
      </c>
      <c r="Q829" s="92"/>
      <c r="R829" s="2"/>
      <c r="S829" s="3"/>
      <c r="T829" s="113">
        <f>VLOOKUP(M829,Base!$A$3:$F$994, 5, false)</f>
        <v>0</v>
      </c>
      <c r="U829" s="114">
        <f t="shared" si="59"/>
        <v>0</v>
      </c>
      <c r="V829" s="115"/>
      <c r="W829" s="110">
        <f>VLOOKUP(X829,Base!$A$3:$F$994, 6, false)</f>
        <v>0</v>
      </c>
      <c r="X829" s="111" t="s">
        <v>6</v>
      </c>
      <c r="Y829" s="3"/>
      <c r="Z829" s="112"/>
      <c r="AA829" s="110" t="str">
        <f>VLOOKUP(X829,Base!$A$3:$F$994, 2, false)</f>
        <v>.</v>
      </c>
      <c r="AB829" s="92"/>
      <c r="AC829" s="2"/>
      <c r="AD829" s="3"/>
      <c r="AE829" s="113">
        <f>VLOOKUP(X829,Base!$A$3:$F$994, 5, false)</f>
        <v>0</v>
      </c>
      <c r="AF829" s="114">
        <f t="shared" si="60"/>
        <v>0</v>
      </c>
      <c r="AG829" s="115"/>
    </row>
    <row r="830">
      <c r="A830" s="110">
        <f>VLOOKUP(B830,Base!$A$3:$F$994, 6, false)</f>
        <v>0</v>
      </c>
      <c r="B830" s="111" t="s">
        <v>6</v>
      </c>
      <c r="C830" s="3"/>
      <c r="D830" s="112"/>
      <c r="E830" s="110" t="str">
        <f>VLOOKUP(B830,Base!$A$3:$F$994, 2, false)</f>
        <v>.</v>
      </c>
      <c r="F830" s="116"/>
      <c r="G830" s="2"/>
      <c r="H830" s="3"/>
      <c r="I830" s="113">
        <f>VLOOKUP(B830,Base!$A$3:$F$994, 5, false)</f>
        <v>0</v>
      </c>
      <c r="J830" s="114">
        <f t="shared" si="58"/>
        <v>0</v>
      </c>
      <c r="K830" s="115"/>
      <c r="L830" s="110">
        <f>VLOOKUP(M830,Base!$A$3:$F$994, 6, false)</f>
        <v>0</v>
      </c>
      <c r="M830" s="111" t="s">
        <v>6</v>
      </c>
      <c r="N830" s="3"/>
      <c r="O830" s="112"/>
      <c r="P830" s="110" t="str">
        <f>VLOOKUP(M830,Base!$A$3:$F$994, 2, false)</f>
        <v>.</v>
      </c>
      <c r="Q830" s="116"/>
      <c r="R830" s="2"/>
      <c r="S830" s="3"/>
      <c r="T830" s="113">
        <f>VLOOKUP(M830,Base!$A$3:$F$994, 5, false)</f>
        <v>0</v>
      </c>
      <c r="U830" s="114">
        <f t="shared" si="59"/>
        <v>0</v>
      </c>
      <c r="V830" s="115"/>
      <c r="W830" s="110">
        <f>VLOOKUP(X830,Base!$A$3:$F$994, 6, false)</f>
        <v>0</v>
      </c>
      <c r="X830" s="111" t="s">
        <v>6</v>
      </c>
      <c r="Y830" s="3"/>
      <c r="Z830" s="112"/>
      <c r="AA830" s="110" t="str">
        <f>VLOOKUP(X830,Base!$A$3:$F$994, 2, false)</f>
        <v>.</v>
      </c>
      <c r="AB830" s="116"/>
      <c r="AC830" s="2"/>
      <c r="AD830" s="3"/>
      <c r="AE830" s="113">
        <f>VLOOKUP(X830,Base!$A$3:$F$994, 5, false)</f>
        <v>0</v>
      </c>
      <c r="AF830" s="114">
        <f t="shared" si="60"/>
        <v>0</v>
      </c>
      <c r="AG830" s="115"/>
    </row>
    <row r="831">
      <c r="A831" s="110">
        <f>VLOOKUP(B831,Base!$A$3:$F$994, 6, false)</f>
        <v>0</v>
      </c>
      <c r="B831" s="111" t="s">
        <v>6</v>
      </c>
      <c r="C831" s="3"/>
      <c r="D831" s="112"/>
      <c r="E831" s="110" t="str">
        <f>VLOOKUP(B831,Base!$A$3:$F$994, 2, false)</f>
        <v>.</v>
      </c>
      <c r="F831" s="117"/>
      <c r="G831" s="2"/>
      <c r="H831" s="3"/>
      <c r="I831" s="113">
        <f>VLOOKUP(B831,Base!$A$3:$F$994, 5, false)</f>
        <v>0</v>
      </c>
      <c r="J831" s="114">
        <f t="shared" si="58"/>
        <v>0</v>
      </c>
      <c r="K831" s="115"/>
      <c r="L831" s="110">
        <f>VLOOKUP(M831,Base!$A$3:$F$994, 6, false)</f>
        <v>0</v>
      </c>
      <c r="M831" s="111" t="s">
        <v>6</v>
      </c>
      <c r="N831" s="3"/>
      <c r="O831" s="112"/>
      <c r="P831" s="110" t="str">
        <f>VLOOKUP(M831,Base!$A$3:$F$994, 2, false)</f>
        <v>.</v>
      </c>
      <c r="Q831" s="117"/>
      <c r="R831" s="2"/>
      <c r="S831" s="3"/>
      <c r="T831" s="113">
        <f>VLOOKUP(M831,Base!$A$3:$F$994, 5, false)</f>
        <v>0</v>
      </c>
      <c r="U831" s="114">
        <f t="shared" si="59"/>
        <v>0</v>
      </c>
      <c r="V831" s="115"/>
      <c r="W831" s="110">
        <f>VLOOKUP(X831,Base!$A$3:$F$994, 6, false)</f>
        <v>0</v>
      </c>
      <c r="X831" s="111" t="s">
        <v>6</v>
      </c>
      <c r="Y831" s="3"/>
      <c r="Z831" s="112"/>
      <c r="AA831" s="110" t="str">
        <f>VLOOKUP(X831,Base!$A$3:$F$994, 2, false)</f>
        <v>.</v>
      </c>
      <c r="AB831" s="117"/>
      <c r="AC831" s="2"/>
      <c r="AD831" s="3"/>
      <c r="AE831" s="113">
        <f>VLOOKUP(X831,Base!$A$3:$F$994, 5, false)</f>
        <v>0</v>
      </c>
      <c r="AF831" s="114">
        <f t="shared" si="60"/>
        <v>0</v>
      </c>
      <c r="AG831" s="115"/>
    </row>
    <row r="832">
      <c r="A832" s="110">
        <f>VLOOKUP(B832,Base!$A$3:$F$994, 6, false)</f>
        <v>0</v>
      </c>
      <c r="B832" s="111" t="s">
        <v>6</v>
      </c>
      <c r="C832" s="3"/>
      <c r="D832" s="118"/>
      <c r="E832" s="110" t="str">
        <f>VLOOKUP(B832,Base!$A$3:$F$994, 2, false)</f>
        <v>.</v>
      </c>
      <c r="F832" s="117"/>
      <c r="G832" s="2"/>
      <c r="H832" s="3"/>
      <c r="I832" s="113">
        <f>VLOOKUP(B832,Base!$A$3:$F$994, 5, false)</f>
        <v>0</v>
      </c>
      <c r="J832" s="114">
        <f t="shared" si="58"/>
        <v>0</v>
      </c>
      <c r="K832" s="115"/>
      <c r="L832" s="110">
        <f>VLOOKUP(M832,Base!$A$3:$F$994, 6, false)</f>
        <v>0</v>
      </c>
      <c r="M832" s="111" t="s">
        <v>6</v>
      </c>
      <c r="N832" s="3"/>
      <c r="O832" s="118"/>
      <c r="P832" s="110" t="str">
        <f>VLOOKUP(M832,Base!$A$3:$F$994, 2, false)</f>
        <v>.</v>
      </c>
      <c r="Q832" s="117"/>
      <c r="R832" s="2"/>
      <c r="S832" s="3"/>
      <c r="T832" s="113">
        <f>VLOOKUP(M832,Base!$A$3:$F$994, 5, false)</f>
        <v>0</v>
      </c>
      <c r="U832" s="114">
        <f t="shared" si="59"/>
        <v>0</v>
      </c>
      <c r="V832" s="115"/>
      <c r="W832" s="110">
        <f>VLOOKUP(X832,Base!$A$3:$F$994, 6, false)</f>
        <v>0</v>
      </c>
      <c r="X832" s="111" t="s">
        <v>6</v>
      </c>
      <c r="Y832" s="3"/>
      <c r="Z832" s="118"/>
      <c r="AA832" s="110" t="str">
        <f>VLOOKUP(X832,Base!$A$3:$F$994, 2, false)</f>
        <v>.</v>
      </c>
      <c r="AB832" s="117"/>
      <c r="AC832" s="2"/>
      <c r="AD832" s="3"/>
      <c r="AE832" s="113">
        <f>VLOOKUP(X832,Base!$A$3:$F$994, 5, false)</f>
        <v>0</v>
      </c>
      <c r="AF832" s="114">
        <f t="shared" si="60"/>
        <v>0</v>
      </c>
      <c r="AG832" s="115"/>
    </row>
    <row r="833">
      <c r="A833" s="110">
        <f>VLOOKUP(B833,Base!$A$3:$F$994, 6, false)</f>
        <v>0</v>
      </c>
      <c r="B833" s="111" t="s">
        <v>6</v>
      </c>
      <c r="C833" s="3"/>
      <c r="D833" s="112"/>
      <c r="E833" s="110" t="str">
        <f>VLOOKUP(B833,Base!$A$3:$F$994, 2, false)</f>
        <v>.</v>
      </c>
      <c r="F833" s="117"/>
      <c r="G833" s="2"/>
      <c r="H833" s="3"/>
      <c r="I833" s="113">
        <f>VLOOKUP(B833,Base!$A$3:$F$994, 5, false)</f>
        <v>0</v>
      </c>
      <c r="J833" s="114">
        <f t="shared" si="58"/>
        <v>0</v>
      </c>
      <c r="K833" s="115"/>
      <c r="L833" s="110">
        <f>VLOOKUP(M833,Base!$A$3:$F$994, 6, false)</f>
        <v>0</v>
      </c>
      <c r="M833" s="111" t="s">
        <v>6</v>
      </c>
      <c r="N833" s="3"/>
      <c r="O833" s="112"/>
      <c r="P833" s="110" t="str">
        <f>VLOOKUP(M833,Base!$A$3:$F$994, 2, false)</f>
        <v>.</v>
      </c>
      <c r="Q833" s="117"/>
      <c r="R833" s="2"/>
      <c r="S833" s="3"/>
      <c r="T833" s="113">
        <f>VLOOKUP(M833,Base!$A$3:$F$994, 5, false)</f>
        <v>0</v>
      </c>
      <c r="U833" s="114">
        <f t="shared" si="59"/>
        <v>0</v>
      </c>
      <c r="V833" s="115"/>
      <c r="W833" s="110">
        <f>VLOOKUP(X833,Base!$A$3:$F$994, 6, false)</f>
        <v>0</v>
      </c>
      <c r="X833" s="111" t="s">
        <v>6</v>
      </c>
      <c r="Y833" s="3"/>
      <c r="Z833" s="112"/>
      <c r="AA833" s="110" t="str">
        <f>VLOOKUP(X833,Base!$A$3:$F$994, 2, false)</f>
        <v>.</v>
      </c>
      <c r="AB833" s="117"/>
      <c r="AC833" s="2"/>
      <c r="AD833" s="3"/>
      <c r="AE833" s="113">
        <f>VLOOKUP(X833,Base!$A$3:$F$994, 5, false)</f>
        <v>0</v>
      </c>
      <c r="AF833" s="114">
        <f t="shared" si="60"/>
        <v>0</v>
      </c>
      <c r="AG833" s="115"/>
    </row>
    <row r="834">
      <c r="A834" s="110">
        <f>VLOOKUP(B834,Base!$A$3:$F$994, 6, false)</f>
        <v>0</v>
      </c>
      <c r="B834" s="111" t="s">
        <v>6</v>
      </c>
      <c r="C834" s="3"/>
      <c r="D834" s="118"/>
      <c r="E834" s="110" t="str">
        <f>VLOOKUP(B834,Base!$A$3:$F$994, 2, false)</f>
        <v>.</v>
      </c>
      <c r="F834" s="106" t="s">
        <v>714</v>
      </c>
      <c r="G834" s="104"/>
      <c r="H834" s="100"/>
      <c r="I834" s="113">
        <f>VLOOKUP(B834,Base!$A$3:$F$994, 5, false)</f>
        <v>0</v>
      </c>
      <c r="J834" s="114">
        <f t="shared" si="58"/>
        <v>0</v>
      </c>
      <c r="K834" s="115"/>
      <c r="L834" s="110">
        <f>VLOOKUP(M834,Base!$A$3:$F$994, 6, false)</f>
        <v>0</v>
      </c>
      <c r="M834" s="111" t="s">
        <v>6</v>
      </c>
      <c r="N834" s="3"/>
      <c r="O834" s="118"/>
      <c r="P834" s="110" t="str">
        <f>VLOOKUP(M834,Base!$A$3:$F$994, 2, false)</f>
        <v>.</v>
      </c>
      <c r="Q834" s="106" t="s">
        <v>714</v>
      </c>
      <c r="R834" s="104"/>
      <c r="S834" s="100"/>
      <c r="T834" s="113">
        <f>VLOOKUP(M834,Base!$A$3:$F$994, 5, false)</f>
        <v>0</v>
      </c>
      <c r="U834" s="114">
        <f t="shared" si="59"/>
        <v>0</v>
      </c>
      <c r="V834" s="115"/>
      <c r="W834" s="110">
        <f>VLOOKUP(X834,Base!$A$3:$F$994, 6, false)</f>
        <v>0</v>
      </c>
      <c r="X834" s="111" t="s">
        <v>6</v>
      </c>
      <c r="Y834" s="3"/>
      <c r="Z834" s="118"/>
      <c r="AA834" s="110" t="str">
        <f>VLOOKUP(X834,Base!$A$3:$F$994, 2, false)</f>
        <v>.</v>
      </c>
      <c r="AB834" s="106" t="s">
        <v>714</v>
      </c>
      <c r="AC834" s="104"/>
      <c r="AD834" s="100"/>
      <c r="AE834" s="113">
        <f>VLOOKUP(X834,Base!$A$3:$F$994, 5, false)</f>
        <v>0</v>
      </c>
      <c r="AF834" s="114">
        <f t="shared" si="60"/>
        <v>0</v>
      </c>
      <c r="AG834" s="115"/>
    </row>
    <row r="835">
      <c r="A835" s="110">
        <f>VLOOKUP(B835,Base!$A$3:$F$994, 6, false)</f>
        <v>0</v>
      </c>
      <c r="B835" s="111" t="s">
        <v>6</v>
      </c>
      <c r="C835" s="3"/>
      <c r="D835" s="49"/>
      <c r="E835" s="110" t="str">
        <f>VLOOKUP(B835,Base!$A$3:$F$994, 2, false)</f>
        <v>.</v>
      </c>
      <c r="F835" s="119"/>
      <c r="G835" s="104"/>
      <c r="H835" s="100"/>
      <c r="I835" s="113">
        <f>VLOOKUP(B835,Base!$A$3:$F$994, 5, false)</f>
        <v>0</v>
      </c>
      <c r="J835" s="114">
        <f t="shared" si="58"/>
        <v>0</v>
      </c>
      <c r="K835" s="115"/>
      <c r="L835" s="110">
        <f>VLOOKUP(M835,Base!$A$3:$F$994, 6, false)</f>
        <v>0</v>
      </c>
      <c r="M835" s="111" t="s">
        <v>6</v>
      </c>
      <c r="N835" s="3"/>
      <c r="O835" s="49"/>
      <c r="P835" s="110" t="str">
        <f>VLOOKUP(M835,Base!$A$3:$F$994, 2, false)</f>
        <v>.</v>
      </c>
      <c r="Q835" s="119"/>
      <c r="R835" s="104"/>
      <c r="S835" s="100"/>
      <c r="T835" s="113">
        <f>VLOOKUP(M835,Base!$A$3:$F$994, 5, false)</f>
        <v>0</v>
      </c>
      <c r="U835" s="114">
        <f t="shared" si="59"/>
        <v>0</v>
      </c>
      <c r="V835" s="115"/>
      <c r="W835" s="110">
        <f>VLOOKUP(X835,Base!$A$3:$F$994, 6, false)</f>
        <v>0</v>
      </c>
      <c r="X835" s="111" t="s">
        <v>6</v>
      </c>
      <c r="Y835" s="3"/>
      <c r="Z835" s="49"/>
      <c r="AA835" s="110" t="str">
        <f>VLOOKUP(X835,Base!$A$3:$F$994, 2, false)</f>
        <v>.</v>
      </c>
      <c r="AB835" s="119"/>
      <c r="AC835" s="104"/>
      <c r="AD835" s="100"/>
      <c r="AE835" s="113">
        <f>VLOOKUP(X835,Base!$A$3:$F$994, 5, false)</f>
        <v>0</v>
      </c>
      <c r="AF835" s="114">
        <f t="shared" si="60"/>
        <v>0</v>
      </c>
      <c r="AG835" s="115"/>
    </row>
    <row r="836">
      <c r="A836" s="110">
        <f>VLOOKUP(B836,Base!$A$3:$F$994, 6, false)</f>
        <v>0</v>
      </c>
      <c r="B836" s="111" t="s">
        <v>6</v>
      </c>
      <c r="C836" s="3"/>
      <c r="D836" s="49"/>
      <c r="E836" s="110" t="str">
        <f>VLOOKUP(B836,Base!$A$3:$F$994, 2, false)</f>
        <v>.</v>
      </c>
      <c r="F836" s="119"/>
      <c r="G836" s="104"/>
      <c r="H836" s="100"/>
      <c r="I836" s="113">
        <f>VLOOKUP(B836,Base!$A$3:$F$994, 5, false)</f>
        <v>0</v>
      </c>
      <c r="J836" s="114">
        <f t="shared" si="58"/>
        <v>0</v>
      </c>
      <c r="K836" s="115"/>
      <c r="L836" s="110">
        <f>VLOOKUP(M836,Base!$A$3:$F$994, 6, false)</f>
        <v>0</v>
      </c>
      <c r="M836" s="111" t="s">
        <v>6</v>
      </c>
      <c r="N836" s="3"/>
      <c r="O836" s="49"/>
      <c r="P836" s="110" t="str">
        <f>VLOOKUP(M836,Base!$A$3:$F$994, 2, false)</f>
        <v>.</v>
      </c>
      <c r="Q836" s="119"/>
      <c r="R836" s="104"/>
      <c r="S836" s="100"/>
      <c r="T836" s="113">
        <f>VLOOKUP(M836,Base!$A$3:$F$994, 5, false)</f>
        <v>0</v>
      </c>
      <c r="U836" s="114">
        <f t="shared" si="59"/>
        <v>0</v>
      </c>
      <c r="V836" s="115"/>
      <c r="W836" s="110">
        <f>VLOOKUP(X836,Base!$A$3:$F$994, 6, false)</f>
        <v>0</v>
      </c>
      <c r="X836" s="111" t="s">
        <v>6</v>
      </c>
      <c r="Y836" s="3"/>
      <c r="Z836" s="49"/>
      <c r="AA836" s="110" t="str">
        <f>VLOOKUP(X836,Base!$A$3:$F$994, 2, false)</f>
        <v>.</v>
      </c>
      <c r="AB836" s="119"/>
      <c r="AC836" s="104"/>
      <c r="AD836" s="100"/>
      <c r="AE836" s="113">
        <f>VLOOKUP(X836,Base!$A$3:$F$994, 5, false)</f>
        <v>0</v>
      </c>
      <c r="AF836" s="114">
        <f t="shared" si="60"/>
        <v>0</v>
      </c>
      <c r="AG836" s="115"/>
    </row>
    <row r="837">
      <c r="A837" s="110">
        <f>VLOOKUP(B837,Base!$A$3:$F$994, 6, false)</f>
        <v>0</v>
      </c>
      <c r="B837" s="111" t="s">
        <v>6</v>
      </c>
      <c r="C837" s="3"/>
      <c r="D837" s="120"/>
      <c r="E837" s="110" t="str">
        <f>VLOOKUP(B837,Base!$A$3:$F$994, 2, false)</f>
        <v>.</v>
      </c>
      <c r="F837" s="119"/>
      <c r="G837" s="104"/>
      <c r="H837" s="100"/>
      <c r="I837" s="113">
        <f>VLOOKUP(B837,Base!$A$3:$F$994, 5, false)</f>
        <v>0</v>
      </c>
      <c r="J837" s="114">
        <f t="shared" si="58"/>
        <v>0</v>
      </c>
      <c r="K837" s="115"/>
      <c r="L837" s="110">
        <f>VLOOKUP(M837,Base!$A$3:$F$994, 6, false)</f>
        <v>0</v>
      </c>
      <c r="M837" s="111" t="s">
        <v>6</v>
      </c>
      <c r="N837" s="3"/>
      <c r="O837" s="120"/>
      <c r="P837" s="110" t="str">
        <f>VLOOKUP(M837,Base!$A$3:$F$994, 2, false)</f>
        <v>.</v>
      </c>
      <c r="Q837" s="119"/>
      <c r="R837" s="104"/>
      <c r="S837" s="100"/>
      <c r="T837" s="113">
        <f>VLOOKUP(M837,Base!$A$3:$F$994, 5, false)</f>
        <v>0</v>
      </c>
      <c r="U837" s="114">
        <f t="shared" si="59"/>
        <v>0</v>
      </c>
      <c r="V837" s="115"/>
      <c r="W837" s="110">
        <f>VLOOKUP(X837,Base!$A$3:$F$994, 6, false)</f>
        <v>0</v>
      </c>
      <c r="X837" s="111" t="s">
        <v>6</v>
      </c>
      <c r="Y837" s="3"/>
      <c r="Z837" s="120"/>
      <c r="AA837" s="110" t="str">
        <f>VLOOKUP(X837,Base!$A$3:$F$994, 2, false)</f>
        <v>.</v>
      </c>
      <c r="AB837" s="119"/>
      <c r="AC837" s="104"/>
      <c r="AD837" s="100"/>
      <c r="AE837" s="113">
        <f>VLOOKUP(X837,Base!$A$3:$F$994, 5, false)</f>
        <v>0</v>
      </c>
      <c r="AF837" s="114">
        <f t="shared" si="60"/>
        <v>0</v>
      </c>
      <c r="AG837" s="115"/>
    </row>
    <row r="838">
      <c r="A838" s="110">
        <f>VLOOKUP(B838,Base!$A$3:$F$994, 6, false)</f>
        <v>0</v>
      </c>
      <c r="B838" s="111" t="s">
        <v>6</v>
      </c>
      <c r="C838" s="3"/>
      <c r="D838" s="120"/>
      <c r="E838" s="110" t="str">
        <f>VLOOKUP(B838,Base!$A$3:$F$994, 2, false)</f>
        <v>.</v>
      </c>
      <c r="F838" s="119"/>
      <c r="G838" s="104"/>
      <c r="H838" s="100"/>
      <c r="I838" s="113">
        <f>VLOOKUP(B838,Base!$A$3:$F$994, 5, false)</f>
        <v>0</v>
      </c>
      <c r="J838" s="114">
        <f t="shared" si="58"/>
        <v>0</v>
      </c>
      <c r="K838" s="115"/>
      <c r="L838" s="110">
        <f>VLOOKUP(M838,Base!$A$3:$F$994, 6, false)</f>
        <v>0</v>
      </c>
      <c r="M838" s="111" t="s">
        <v>6</v>
      </c>
      <c r="N838" s="3"/>
      <c r="O838" s="121"/>
      <c r="P838" s="110" t="str">
        <f>VLOOKUP(M838,Base!$A$3:$F$994, 2, false)</f>
        <v>.</v>
      </c>
      <c r="Q838" s="119"/>
      <c r="R838" s="104"/>
      <c r="S838" s="100"/>
      <c r="T838" s="113">
        <f>VLOOKUP(M838,Base!$A$3:$F$994, 5, false)</f>
        <v>0</v>
      </c>
      <c r="U838" s="114">
        <f t="shared" si="59"/>
        <v>0</v>
      </c>
      <c r="V838" s="115"/>
      <c r="W838" s="110">
        <f>VLOOKUP(X838,Base!$A$3:$F$994, 6, false)</f>
        <v>0</v>
      </c>
      <c r="X838" s="111" t="s">
        <v>6</v>
      </c>
      <c r="Y838" s="3"/>
      <c r="Z838" s="120"/>
      <c r="AA838" s="110" t="str">
        <f>VLOOKUP(X838,Base!$A$3:$F$994, 2, false)</f>
        <v>.</v>
      </c>
      <c r="AB838" s="119"/>
      <c r="AC838" s="104"/>
      <c r="AD838" s="100"/>
      <c r="AE838" s="113">
        <f>VLOOKUP(X838,Base!$A$3:$F$994, 5, false)</f>
        <v>0</v>
      </c>
      <c r="AF838" s="114">
        <f t="shared" si="60"/>
        <v>0</v>
      </c>
      <c r="AG838" s="115"/>
    </row>
    <row r="839">
      <c r="A839" s="110">
        <f>VLOOKUP(B839,Base!$A$3:$F$994, 6, false)</f>
        <v>0</v>
      </c>
      <c r="B839" s="111" t="s">
        <v>6</v>
      </c>
      <c r="C839" s="3"/>
      <c r="D839" s="121"/>
      <c r="E839" s="110" t="str">
        <f>VLOOKUP(B839,Base!$A$3:$F$994, 2, false)</f>
        <v>.</v>
      </c>
      <c r="F839" s="119"/>
      <c r="G839" s="104"/>
      <c r="H839" s="100"/>
      <c r="I839" s="113">
        <f>VLOOKUP(B839,Base!$A$3:$F$994, 5, false)</f>
        <v>0</v>
      </c>
      <c r="J839" s="114">
        <f t="shared" si="58"/>
        <v>0</v>
      </c>
      <c r="K839" s="115"/>
      <c r="L839" s="110">
        <f>VLOOKUP(M839,Base!$A$3:$F$994, 6, false)</f>
        <v>0</v>
      </c>
      <c r="M839" s="111" t="s">
        <v>6</v>
      </c>
      <c r="N839" s="3"/>
      <c r="O839" s="120"/>
      <c r="P839" s="110" t="str">
        <f>VLOOKUP(M839,Base!$A$3:$F$994, 2, false)</f>
        <v>.</v>
      </c>
      <c r="Q839" s="119"/>
      <c r="R839" s="104"/>
      <c r="S839" s="100"/>
      <c r="T839" s="113">
        <f>VLOOKUP(M839,Base!$A$3:$F$994, 5, false)</f>
        <v>0</v>
      </c>
      <c r="U839" s="114">
        <f t="shared" si="59"/>
        <v>0</v>
      </c>
      <c r="V839" s="115"/>
      <c r="W839" s="110">
        <f>VLOOKUP(X839,Base!$A$3:$F$994, 6, false)</f>
        <v>0</v>
      </c>
      <c r="X839" s="111" t="s">
        <v>6</v>
      </c>
      <c r="Y839" s="3"/>
      <c r="Z839" s="120"/>
      <c r="AA839" s="110" t="str">
        <f>VLOOKUP(X839,Base!$A$3:$F$994, 2, false)</f>
        <v>.</v>
      </c>
      <c r="AB839" s="119"/>
      <c r="AC839" s="104"/>
      <c r="AD839" s="100"/>
      <c r="AE839" s="113">
        <f>VLOOKUP(X839,Base!$A$3:$F$994, 5, false)</f>
        <v>0</v>
      </c>
      <c r="AF839" s="114">
        <f t="shared" si="60"/>
        <v>0</v>
      </c>
      <c r="AG839" s="115"/>
    </row>
    <row r="840">
      <c r="A840" s="110">
        <f>VLOOKUP(B840,Base!$A$3:$F$994, 6, false)</f>
        <v>0</v>
      </c>
      <c r="B840" s="111" t="s">
        <v>6</v>
      </c>
      <c r="C840" s="3"/>
      <c r="D840" s="122"/>
      <c r="E840" s="110" t="str">
        <f>VLOOKUP(B840,Base!$A$3:$F$994, 2, false)</f>
        <v>.</v>
      </c>
      <c r="F840" s="119"/>
      <c r="G840" s="104"/>
      <c r="H840" s="100"/>
      <c r="I840" s="113">
        <f>VLOOKUP(B840,Base!$A$3:$F$994, 5, false)</f>
        <v>0</v>
      </c>
      <c r="J840" s="114">
        <f t="shared" si="58"/>
        <v>0</v>
      </c>
      <c r="K840" s="115"/>
      <c r="L840" s="110">
        <f>VLOOKUP(M840,Base!$A$3:$F$994, 6, false)</f>
        <v>0</v>
      </c>
      <c r="M840" s="111" t="s">
        <v>6</v>
      </c>
      <c r="N840" s="3"/>
      <c r="O840" s="122"/>
      <c r="P840" s="110" t="str">
        <f>VLOOKUP(M840,Base!$A$3:$F$994, 2, false)</f>
        <v>.</v>
      </c>
      <c r="Q840" s="119"/>
      <c r="R840" s="104"/>
      <c r="S840" s="100"/>
      <c r="T840" s="113">
        <f>VLOOKUP(M840,Base!$A$3:$F$994, 5, false)</f>
        <v>0</v>
      </c>
      <c r="U840" s="114">
        <f t="shared" si="59"/>
        <v>0</v>
      </c>
      <c r="V840" s="115"/>
      <c r="W840" s="110">
        <f>VLOOKUP(X840,Base!$A$3:$F$994, 6, false)</f>
        <v>0</v>
      </c>
      <c r="X840" s="111" t="s">
        <v>6</v>
      </c>
      <c r="Y840" s="3"/>
      <c r="Z840" s="122"/>
      <c r="AA840" s="110" t="str">
        <f>VLOOKUP(X840,Base!$A$3:$F$994, 2, false)</f>
        <v>.</v>
      </c>
      <c r="AB840" s="119"/>
      <c r="AC840" s="104"/>
      <c r="AD840" s="100"/>
      <c r="AE840" s="113">
        <f>VLOOKUP(X840,Base!$A$3:$F$994, 5, false)</f>
        <v>0</v>
      </c>
      <c r="AF840" s="114">
        <f t="shared" si="60"/>
        <v>0</v>
      </c>
      <c r="AG840" s="115"/>
    </row>
    <row r="841">
      <c r="A841" s="110">
        <f>VLOOKUP(B841,Base!$A$3:$F$994, 6, false)</f>
        <v>0</v>
      </c>
      <c r="B841" s="111" t="s">
        <v>6</v>
      </c>
      <c r="C841" s="3"/>
      <c r="D841" s="123"/>
      <c r="E841" s="110" t="str">
        <f>VLOOKUP(B841,Base!$A$3:$F$994, 2, false)</f>
        <v>.</v>
      </c>
      <c r="F841" s="119"/>
      <c r="G841" s="104"/>
      <c r="H841" s="100"/>
      <c r="I841" s="113">
        <f>VLOOKUP(B841,Base!$A$3:$F$994, 5, false)</f>
        <v>0</v>
      </c>
      <c r="J841" s="114">
        <f t="shared" si="58"/>
        <v>0</v>
      </c>
      <c r="K841" s="115"/>
      <c r="L841" s="110">
        <f>VLOOKUP(M841,Base!$A$3:$F$994, 6, false)</f>
        <v>0</v>
      </c>
      <c r="M841" s="111" t="s">
        <v>6</v>
      </c>
      <c r="N841" s="3"/>
      <c r="O841" s="123"/>
      <c r="P841" s="110" t="str">
        <f>VLOOKUP(M841,Base!$A$3:$F$994, 2, false)</f>
        <v>.</v>
      </c>
      <c r="Q841" s="119"/>
      <c r="R841" s="104"/>
      <c r="S841" s="100"/>
      <c r="T841" s="113">
        <f>VLOOKUP(M841,Base!$A$3:$F$994, 5, false)</f>
        <v>0</v>
      </c>
      <c r="U841" s="114">
        <f t="shared" si="59"/>
        <v>0</v>
      </c>
      <c r="V841" s="115"/>
      <c r="W841" s="110">
        <f>VLOOKUP(X841,Base!$A$3:$F$994, 6, false)</f>
        <v>0</v>
      </c>
      <c r="X841" s="111" t="s">
        <v>6</v>
      </c>
      <c r="Y841" s="3"/>
      <c r="Z841" s="123"/>
      <c r="AA841" s="110" t="str">
        <f>VLOOKUP(X841,Base!$A$3:$F$994, 2, false)</f>
        <v>.</v>
      </c>
      <c r="AB841" s="119"/>
      <c r="AC841" s="104"/>
      <c r="AD841" s="100"/>
      <c r="AE841" s="113">
        <f>VLOOKUP(X841,Base!$A$3:$F$994, 5, false)</f>
        <v>0</v>
      </c>
      <c r="AF841" s="114">
        <f t="shared" si="60"/>
        <v>0</v>
      </c>
      <c r="AG841" s="115"/>
    </row>
    <row r="842">
      <c r="A842" s="126" t="s">
        <v>717</v>
      </c>
      <c r="B842" s="104"/>
      <c r="C842" s="104"/>
      <c r="D842" s="104"/>
      <c r="E842" s="104"/>
      <c r="F842" s="104"/>
      <c r="G842" s="104"/>
      <c r="H842" s="100"/>
      <c r="I842" s="90" t="s">
        <v>716</v>
      </c>
      <c r="J842" s="125">
        <f>SUM(J824:J841)</f>
        <v>0</v>
      </c>
      <c r="K842" s="109"/>
      <c r="L842" s="126" t="s">
        <v>717</v>
      </c>
      <c r="M842" s="104"/>
      <c r="N842" s="104"/>
      <c r="O842" s="104"/>
      <c r="P842" s="104"/>
      <c r="Q842" s="104"/>
      <c r="R842" s="104"/>
      <c r="S842" s="100"/>
      <c r="T842" s="90" t="s">
        <v>716</v>
      </c>
      <c r="U842" s="125">
        <f>SUM(U824:U841)</f>
        <v>0</v>
      </c>
      <c r="V842" s="109"/>
      <c r="W842" s="126" t="s">
        <v>717</v>
      </c>
      <c r="X842" s="104"/>
      <c r="Y842" s="104"/>
      <c r="Z842" s="104"/>
      <c r="AA842" s="104"/>
      <c r="AB842" s="104"/>
      <c r="AC842" s="104"/>
      <c r="AD842" s="100"/>
      <c r="AE842" s="90" t="s">
        <v>716</v>
      </c>
      <c r="AF842" s="125">
        <f>SUM(AF824:AF841)</f>
        <v>0</v>
      </c>
      <c r="AG842" s="109"/>
    </row>
    <row r="843">
      <c r="A843" s="127"/>
      <c r="B843" s="104"/>
      <c r="C843" s="104"/>
      <c r="D843" s="104"/>
      <c r="E843" s="104"/>
      <c r="F843" s="104"/>
      <c r="G843" s="104"/>
      <c r="H843" s="100"/>
      <c r="I843" s="90" t="s">
        <v>718</v>
      </c>
      <c r="J843" s="128" t="str">
        <f>J842/E822</f>
        <v>#DIV/0!</v>
      </c>
      <c r="K843" s="129"/>
      <c r="L843" s="127"/>
      <c r="M843" s="104"/>
      <c r="N843" s="104"/>
      <c r="O843" s="104"/>
      <c r="P843" s="104"/>
      <c r="Q843" s="104"/>
      <c r="R843" s="104"/>
      <c r="S843" s="100"/>
      <c r="T843" s="90" t="s">
        <v>718</v>
      </c>
      <c r="U843" s="128" t="str">
        <f>U842/P822</f>
        <v>#DIV/0!</v>
      </c>
      <c r="V843" s="129"/>
      <c r="W843" s="127"/>
      <c r="X843" s="104"/>
      <c r="Y843" s="104"/>
      <c r="Z843" s="104"/>
      <c r="AA843" s="104"/>
      <c r="AB843" s="104"/>
      <c r="AC843" s="104"/>
      <c r="AD843" s="100"/>
      <c r="AE843" s="90" t="s">
        <v>718</v>
      </c>
      <c r="AF843" s="128" t="str">
        <f>AF842/AA822</f>
        <v>#DIV/0!</v>
      </c>
      <c r="AG843" s="129"/>
    </row>
    <row r="844">
      <c r="A844" s="127"/>
      <c r="B844" s="104"/>
      <c r="C844" s="104"/>
      <c r="D844" s="104"/>
      <c r="E844" s="104"/>
      <c r="F844" s="104"/>
      <c r="G844" s="104"/>
      <c r="H844" s="100"/>
      <c r="I844" s="90" t="s">
        <v>719</v>
      </c>
      <c r="J844" s="130">
        <v>0.05</v>
      </c>
      <c r="K844" s="129"/>
      <c r="L844" s="127"/>
      <c r="M844" s="104"/>
      <c r="N844" s="104"/>
      <c r="O844" s="104"/>
      <c r="P844" s="104"/>
      <c r="Q844" s="104"/>
      <c r="R844" s="104"/>
      <c r="S844" s="100"/>
      <c r="T844" s="90" t="s">
        <v>719</v>
      </c>
      <c r="U844" s="130">
        <v>0.05</v>
      </c>
      <c r="V844" s="129"/>
      <c r="W844" s="127"/>
      <c r="X844" s="104"/>
      <c r="Y844" s="104"/>
      <c r="Z844" s="104"/>
      <c r="AA844" s="104"/>
      <c r="AB844" s="104"/>
      <c r="AC844" s="104"/>
      <c r="AD844" s="100"/>
      <c r="AE844" s="90" t="s">
        <v>719</v>
      </c>
      <c r="AF844" s="130">
        <v>0.05</v>
      </c>
      <c r="AG844" s="129"/>
    </row>
    <row r="845">
      <c r="A845" s="127"/>
      <c r="B845" s="104"/>
      <c r="C845" s="104"/>
      <c r="D845" s="104"/>
      <c r="E845" s="104"/>
      <c r="F845" s="104"/>
      <c r="G845" s="104"/>
      <c r="H845" s="100"/>
      <c r="I845" s="90" t="s">
        <v>720</v>
      </c>
      <c r="J845" s="128" t="str">
        <f>J843+(J843*J844)</f>
        <v>#DIV/0!</v>
      </c>
      <c r="K845" s="129"/>
      <c r="L845" s="127"/>
      <c r="M845" s="104"/>
      <c r="N845" s="104"/>
      <c r="O845" s="104"/>
      <c r="P845" s="104"/>
      <c r="Q845" s="104"/>
      <c r="R845" s="104"/>
      <c r="S845" s="100"/>
      <c r="T845" s="90" t="s">
        <v>720</v>
      </c>
      <c r="U845" s="128" t="str">
        <f>U843+(U843*U844)</f>
        <v>#DIV/0!</v>
      </c>
      <c r="V845" s="129"/>
      <c r="W845" s="127"/>
      <c r="X845" s="104"/>
      <c r="Y845" s="104"/>
      <c r="Z845" s="104"/>
      <c r="AA845" s="104"/>
      <c r="AB845" s="104"/>
      <c r="AC845" s="104"/>
      <c r="AD845" s="100"/>
      <c r="AE845" s="90" t="s">
        <v>720</v>
      </c>
      <c r="AF845" s="128" t="str">
        <f>AF843+(AF843*AF844)</f>
        <v>#DIV/0!</v>
      </c>
      <c r="AG845" s="129"/>
    </row>
    <row r="846">
      <c r="A846" s="127"/>
      <c r="B846" s="104"/>
      <c r="C846" s="104"/>
      <c r="D846" s="104"/>
      <c r="E846" s="104"/>
      <c r="F846" s="104"/>
      <c r="G846" s="104"/>
      <c r="H846" s="100"/>
      <c r="I846" s="90"/>
      <c r="J846" s="128"/>
      <c r="K846" s="129"/>
      <c r="L846" s="127"/>
      <c r="M846" s="104"/>
      <c r="N846" s="104"/>
      <c r="O846" s="104"/>
      <c r="P846" s="104"/>
      <c r="Q846" s="104"/>
      <c r="R846" s="104"/>
      <c r="S846" s="100"/>
      <c r="T846" s="90"/>
      <c r="U846" s="128"/>
      <c r="V846" s="129"/>
      <c r="W846" s="127"/>
      <c r="X846" s="104"/>
      <c r="Y846" s="104"/>
      <c r="Z846" s="104"/>
      <c r="AA846" s="104"/>
      <c r="AB846" s="104"/>
      <c r="AC846" s="104"/>
      <c r="AD846" s="100"/>
      <c r="AE846" s="90"/>
      <c r="AF846" s="128"/>
      <c r="AG846" s="129"/>
    </row>
    <row r="847">
      <c r="A847" s="127"/>
      <c r="B847" s="104"/>
      <c r="C847" s="104"/>
      <c r="D847" s="104"/>
      <c r="E847" s="104"/>
      <c r="F847" s="104"/>
      <c r="G847" s="104"/>
      <c r="H847" s="100"/>
      <c r="I847" s="90"/>
      <c r="J847" s="128"/>
      <c r="K847" s="129"/>
      <c r="L847" s="127"/>
      <c r="M847" s="104"/>
      <c r="N847" s="104"/>
      <c r="O847" s="104"/>
      <c r="P847" s="104"/>
      <c r="Q847" s="104"/>
      <c r="R847" s="104"/>
      <c r="S847" s="100"/>
      <c r="T847" s="90"/>
      <c r="U847" s="128"/>
      <c r="V847" s="129"/>
      <c r="W847" s="127"/>
      <c r="X847" s="104"/>
      <c r="Y847" s="104"/>
      <c r="Z847" s="104"/>
      <c r="AA847" s="104"/>
      <c r="AB847" s="104"/>
      <c r="AC847" s="104"/>
      <c r="AD847" s="100"/>
      <c r="AE847" s="90"/>
      <c r="AF847" s="128"/>
      <c r="AG847" s="129"/>
    </row>
    <row r="848">
      <c r="A848" s="127"/>
      <c r="B848" s="104"/>
      <c r="C848" s="104"/>
      <c r="D848" s="104"/>
      <c r="E848" s="104"/>
      <c r="F848" s="104"/>
      <c r="G848" s="104"/>
      <c r="H848" s="100"/>
      <c r="I848" s="90"/>
      <c r="J848" s="128"/>
      <c r="K848" s="129"/>
      <c r="L848" s="127"/>
      <c r="M848" s="104"/>
      <c r="N848" s="104"/>
      <c r="O848" s="104"/>
      <c r="P848" s="104"/>
      <c r="Q848" s="104"/>
      <c r="R848" s="104"/>
      <c r="S848" s="100"/>
      <c r="T848" s="90"/>
      <c r="U848" s="128"/>
      <c r="V848" s="129"/>
      <c r="W848" s="127"/>
      <c r="X848" s="104"/>
      <c r="Y848" s="104"/>
      <c r="Z848" s="104"/>
      <c r="AA848" s="104"/>
      <c r="AB848" s="104"/>
      <c r="AC848" s="104"/>
      <c r="AD848" s="100"/>
      <c r="AE848" s="90"/>
      <c r="AF848" s="128"/>
      <c r="AG848" s="129"/>
    </row>
    <row r="849">
      <c r="A849" s="127"/>
      <c r="B849" s="104"/>
      <c r="C849" s="104"/>
      <c r="D849" s="104"/>
      <c r="E849" s="104"/>
      <c r="F849" s="104"/>
      <c r="G849" s="104"/>
      <c r="H849" s="100"/>
      <c r="I849" s="131"/>
      <c r="J849" s="3"/>
      <c r="K849" s="129"/>
      <c r="L849" s="127"/>
      <c r="M849" s="104"/>
      <c r="N849" s="104"/>
      <c r="O849" s="104"/>
      <c r="P849" s="104"/>
      <c r="Q849" s="104"/>
      <c r="R849" s="104"/>
      <c r="S849" s="100"/>
      <c r="T849" s="131"/>
      <c r="U849" s="3"/>
      <c r="V849" s="129"/>
      <c r="W849" s="127"/>
      <c r="X849" s="104"/>
      <c r="Y849" s="104"/>
      <c r="Z849" s="104"/>
      <c r="AA849" s="104"/>
      <c r="AB849" s="104"/>
      <c r="AC849" s="104"/>
      <c r="AD849" s="100"/>
      <c r="AE849" s="131"/>
      <c r="AF849" s="3"/>
      <c r="AG849" s="129"/>
    </row>
    <row r="850">
      <c r="A850" s="132"/>
      <c r="B850" s="2"/>
      <c r="C850" s="2"/>
      <c r="D850" s="2"/>
      <c r="E850" s="2"/>
      <c r="F850" s="2"/>
      <c r="G850" s="2"/>
      <c r="H850" s="3"/>
      <c r="I850" s="90"/>
      <c r="J850" s="133"/>
      <c r="K850" s="134"/>
      <c r="L850" s="132"/>
      <c r="M850" s="2"/>
      <c r="N850" s="2"/>
      <c r="O850" s="2"/>
      <c r="P850" s="2"/>
      <c r="Q850" s="2"/>
      <c r="R850" s="2"/>
      <c r="S850" s="3"/>
      <c r="T850" s="90"/>
      <c r="U850" s="133"/>
      <c r="V850" s="134"/>
      <c r="W850" s="132"/>
      <c r="X850" s="2"/>
      <c r="Y850" s="2"/>
      <c r="Z850" s="2"/>
      <c r="AA850" s="2"/>
      <c r="AB850" s="2"/>
      <c r="AC850" s="2"/>
      <c r="AD850" s="3"/>
      <c r="AE850" s="90"/>
      <c r="AF850" s="133"/>
      <c r="AG850" s="134"/>
    </row>
    <row r="851">
      <c r="A851" s="126" t="s">
        <v>721</v>
      </c>
      <c r="B851" s="104"/>
      <c r="C851" s="104"/>
      <c r="D851" s="104"/>
      <c r="E851" s="104"/>
      <c r="F851" s="104"/>
      <c r="G851" s="104"/>
      <c r="H851" s="100"/>
      <c r="I851" s="90"/>
      <c r="J851" s="125"/>
      <c r="K851" s="109"/>
      <c r="L851" s="126" t="s">
        <v>721</v>
      </c>
      <c r="M851" s="104"/>
      <c r="N851" s="104"/>
      <c r="O851" s="104"/>
      <c r="P851" s="104"/>
      <c r="Q851" s="104"/>
      <c r="R851" s="104"/>
      <c r="S851" s="100"/>
      <c r="T851" s="90"/>
      <c r="U851" s="125"/>
      <c r="V851" s="109"/>
      <c r="W851" s="126" t="s">
        <v>721</v>
      </c>
      <c r="X851" s="104"/>
      <c r="Y851" s="104"/>
      <c r="Z851" s="104"/>
      <c r="AA851" s="104"/>
      <c r="AB851" s="104"/>
      <c r="AC851" s="104"/>
      <c r="AD851" s="100"/>
      <c r="AE851" s="90"/>
      <c r="AF851" s="125"/>
      <c r="AG851" s="109"/>
    </row>
    <row r="852">
      <c r="A852" s="127"/>
      <c r="B852" s="104"/>
      <c r="C852" s="104"/>
      <c r="D852" s="104"/>
      <c r="E852" s="104"/>
      <c r="F852" s="104"/>
      <c r="G852" s="104"/>
      <c r="H852" s="100"/>
      <c r="I852" s="90"/>
      <c r="J852" s="128"/>
      <c r="K852" s="129"/>
      <c r="L852" s="127"/>
      <c r="M852" s="104"/>
      <c r="N852" s="104"/>
      <c r="O852" s="104"/>
      <c r="P852" s="104"/>
      <c r="Q852" s="104"/>
      <c r="R852" s="104"/>
      <c r="S852" s="100"/>
      <c r="T852" s="90"/>
      <c r="U852" s="128"/>
      <c r="V852" s="129"/>
      <c r="W852" s="127"/>
      <c r="X852" s="104"/>
      <c r="Y852" s="104"/>
      <c r="Z852" s="104"/>
      <c r="AA852" s="104"/>
      <c r="AB852" s="104"/>
      <c r="AC852" s="104"/>
      <c r="AD852" s="100"/>
      <c r="AE852" s="90"/>
      <c r="AF852" s="128"/>
      <c r="AG852" s="129"/>
    </row>
    <row r="853">
      <c r="A853" s="135"/>
      <c r="B853" s="104"/>
      <c r="C853" s="104"/>
      <c r="D853" s="104"/>
      <c r="E853" s="104"/>
      <c r="F853" s="104"/>
      <c r="G853" s="104"/>
      <c r="H853" s="100"/>
      <c r="I853" s="90"/>
      <c r="J853" s="136"/>
      <c r="K853" s="137"/>
      <c r="L853" s="135"/>
      <c r="M853" s="104"/>
      <c r="N853" s="104"/>
      <c r="O853" s="104"/>
      <c r="P853" s="104"/>
      <c r="Q853" s="104"/>
      <c r="R853" s="104"/>
      <c r="S853" s="100"/>
      <c r="T853" s="90"/>
      <c r="U853" s="136"/>
      <c r="V853" s="137"/>
      <c r="W853" s="135"/>
      <c r="X853" s="104"/>
      <c r="Y853" s="104"/>
      <c r="Z853" s="104"/>
      <c r="AA853" s="104"/>
      <c r="AB853" s="104"/>
      <c r="AC853" s="104"/>
      <c r="AD853" s="100"/>
      <c r="AE853" s="90"/>
      <c r="AF853" s="136"/>
      <c r="AG853" s="137"/>
    </row>
    <row r="854">
      <c r="A854" s="138"/>
      <c r="I854" s="90"/>
      <c r="J854" s="139"/>
      <c r="K854" s="140"/>
      <c r="L854" s="138"/>
      <c r="T854" s="90"/>
      <c r="U854" s="139"/>
      <c r="V854" s="140"/>
      <c r="W854" s="138"/>
      <c r="AE854" s="90"/>
      <c r="AF854" s="139"/>
      <c r="AG854" s="140"/>
    </row>
    <row r="855">
      <c r="A855" s="141" t="s">
        <v>722</v>
      </c>
      <c r="B855" s="2"/>
      <c r="C855" s="2"/>
      <c r="D855" s="2"/>
      <c r="E855" s="2"/>
      <c r="F855" s="2"/>
      <c r="G855" s="2"/>
      <c r="H855" s="3"/>
      <c r="I855" s="81"/>
      <c r="J855" s="142"/>
      <c r="K855" s="109"/>
      <c r="L855" s="141" t="s">
        <v>722</v>
      </c>
      <c r="M855" s="2"/>
      <c r="N855" s="2"/>
      <c r="O855" s="2"/>
      <c r="P855" s="2"/>
      <c r="Q855" s="2"/>
      <c r="R855" s="2"/>
      <c r="S855" s="3"/>
      <c r="T855" s="81"/>
      <c r="U855" s="142"/>
      <c r="V855" s="109"/>
      <c r="W855" s="141" t="s">
        <v>722</v>
      </c>
      <c r="X855" s="2"/>
      <c r="Y855" s="2"/>
      <c r="Z855" s="2"/>
      <c r="AA855" s="2"/>
      <c r="AB855" s="2"/>
      <c r="AC855" s="2"/>
      <c r="AD855" s="3"/>
      <c r="AE855" s="81"/>
      <c r="AF855" s="142"/>
      <c r="AG855" s="109"/>
    </row>
    <row r="856">
      <c r="A856" s="135"/>
      <c r="B856" s="104"/>
      <c r="C856" s="104"/>
      <c r="D856" s="104"/>
      <c r="E856" s="104"/>
      <c r="F856" s="104"/>
      <c r="G856" s="104"/>
      <c r="H856" s="100"/>
      <c r="I856" s="81"/>
      <c r="J856" s="143"/>
      <c r="K856" s="137"/>
      <c r="L856" s="135"/>
      <c r="M856" s="104"/>
      <c r="N856" s="104"/>
      <c r="O856" s="104"/>
      <c r="P856" s="104"/>
      <c r="Q856" s="104"/>
      <c r="R856" s="104"/>
      <c r="S856" s="100"/>
      <c r="T856" s="81"/>
      <c r="U856" s="143"/>
      <c r="V856" s="137"/>
      <c r="W856" s="135"/>
      <c r="X856" s="104"/>
      <c r="Y856" s="104"/>
      <c r="Z856" s="104"/>
      <c r="AA856" s="104"/>
      <c r="AB856" s="104"/>
      <c r="AC856" s="104"/>
      <c r="AD856" s="100"/>
      <c r="AE856" s="81"/>
      <c r="AF856" s="143"/>
      <c r="AG856" s="137"/>
    </row>
    <row r="857">
      <c r="A857" s="135"/>
      <c r="B857" s="104"/>
      <c r="C857" s="104"/>
      <c r="D857" s="104"/>
      <c r="E857" s="104"/>
      <c r="F857" s="104"/>
      <c r="G857" s="104"/>
      <c r="H857" s="100"/>
      <c r="I857" s="81"/>
      <c r="J857" s="143"/>
      <c r="K857" s="137"/>
      <c r="L857" s="135"/>
      <c r="M857" s="104"/>
      <c r="N857" s="104"/>
      <c r="O857" s="104"/>
      <c r="P857" s="104"/>
      <c r="Q857" s="104"/>
      <c r="R857" s="104"/>
      <c r="S857" s="100"/>
      <c r="T857" s="81"/>
      <c r="U857" s="143"/>
      <c r="V857" s="137"/>
      <c r="W857" s="135"/>
      <c r="X857" s="104"/>
      <c r="Y857" s="104"/>
      <c r="Z857" s="104"/>
      <c r="AA857" s="104"/>
      <c r="AB857" s="104"/>
      <c r="AC857" s="104"/>
      <c r="AD857" s="100"/>
      <c r="AE857" s="81"/>
      <c r="AF857" s="143"/>
      <c r="AG857" s="137"/>
    </row>
    <row r="858">
      <c r="A858" s="135"/>
      <c r="B858" s="104"/>
      <c r="C858" s="104"/>
      <c r="D858" s="104"/>
      <c r="E858" s="104"/>
      <c r="F858" s="104"/>
      <c r="G858" s="104"/>
      <c r="H858" s="100"/>
      <c r="I858" s="81"/>
      <c r="J858" s="143"/>
      <c r="K858" s="137"/>
      <c r="L858" s="135"/>
      <c r="M858" s="104"/>
      <c r="N858" s="104"/>
      <c r="O858" s="104"/>
      <c r="P858" s="104"/>
      <c r="Q858" s="104"/>
      <c r="R858" s="104"/>
      <c r="S858" s="100"/>
      <c r="T858" s="81"/>
      <c r="U858" s="143"/>
      <c r="V858" s="137"/>
      <c r="W858" s="135"/>
      <c r="X858" s="104"/>
      <c r="Y858" s="104"/>
      <c r="Z858" s="104"/>
      <c r="AA858" s="104"/>
      <c r="AB858" s="104"/>
      <c r="AC858" s="104"/>
      <c r="AD858" s="100"/>
      <c r="AE858" s="81"/>
      <c r="AF858" s="143"/>
      <c r="AG858" s="137"/>
    </row>
    <row r="859">
      <c r="A859" s="135"/>
      <c r="B859" s="104"/>
      <c r="C859" s="104"/>
      <c r="D859" s="104"/>
      <c r="E859" s="104"/>
      <c r="F859" s="104"/>
      <c r="G859" s="104"/>
      <c r="H859" s="100"/>
      <c r="I859" s="81"/>
      <c r="J859" s="143"/>
      <c r="K859" s="137"/>
      <c r="L859" s="135"/>
      <c r="M859" s="104"/>
      <c r="N859" s="104"/>
      <c r="O859" s="104"/>
      <c r="P859" s="104"/>
      <c r="Q859" s="104"/>
      <c r="R859" s="104"/>
      <c r="S859" s="100"/>
      <c r="T859" s="81"/>
      <c r="U859" s="143"/>
      <c r="V859" s="137"/>
      <c r="W859" s="135"/>
      <c r="X859" s="104"/>
      <c r="Y859" s="104"/>
      <c r="Z859" s="104"/>
      <c r="AA859" s="104"/>
      <c r="AB859" s="104"/>
      <c r="AC859" s="104"/>
      <c r="AD859" s="100"/>
      <c r="AE859" s="81"/>
      <c r="AF859" s="143"/>
      <c r="AG859" s="137"/>
    </row>
    <row r="860">
      <c r="A860" s="135"/>
      <c r="B860" s="104"/>
      <c r="C860" s="104"/>
      <c r="D860" s="104"/>
      <c r="E860" s="104"/>
      <c r="F860" s="104"/>
      <c r="G860" s="104"/>
      <c r="H860" s="100"/>
      <c r="I860" s="81"/>
      <c r="J860" s="143"/>
      <c r="K860" s="137"/>
      <c r="L860" s="135"/>
      <c r="M860" s="104"/>
      <c r="N860" s="104"/>
      <c r="O860" s="104"/>
      <c r="P860" s="104"/>
      <c r="Q860" s="104"/>
      <c r="R860" s="104"/>
      <c r="S860" s="100"/>
      <c r="T860" s="81"/>
      <c r="U860" s="143"/>
      <c r="V860" s="137"/>
      <c r="W860" s="135"/>
      <c r="X860" s="104"/>
      <c r="Y860" s="104"/>
      <c r="Z860" s="104"/>
      <c r="AA860" s="104"/>
      <c r="AB860" s="104"/>
      <c r="AC860" s="104"/>
      <c r="AD860" s="100"/>
      <c r="AE860" s="81"/>
      <c r="AF860" s="143"/>
      <c r="AG860" s="137"/>
    </row>
    <row r="861">
      <c r="A861" s="146"/>
      <c r="B861" s="146"/>
      <c r="C861" s="146"/>
      <c r="D861" s="146"/>
      <c r="E861" s="146"/>
      <c r="F861" s="146"/>
      <c r="G861" s="146"/>
      <c r="H861" s="146"/>
      <c r="I861" s="81"/>
      <c r="J861" s="143"/>
      <c r="K861" s="137"/>
      <c r="L861" s="146"/>
      <c r="M861" s="146"/>
      <c r="N861" s="146"/>
      <c r="O861" s="146"/>
      <c r="P861" s="146"/>
      <c r="Q861" s="146"/>
      <c r="R861" s="146"/>
      <c r="S861" s="146"/>
      <c r="T861" s="81"/>
      <c r="U861" s="143"/>
      <c r="V861" s="137"/>
      <c r="W861" s="146"/>
      <c r="X861" s="146"/>
      <c r="Y861" s="146"/>
      <c r="Z861" s="146"/>
      <c r="AA861" s="146"/>
      <c r="AB861" s="146"/>
      <c r="AC861" s="146"/>
      <c r="AD861" s="146"/>
      <c r="AE861" s="81"/>
      <c r="AF861" s="143"/>
      <c r="AG861" s="137"/>
    </row>
    <row r="862">
      <c r="A862" s="146"/>
      <c r="B862" s="146"/>
      <c r="C862" s="146"/>
      <c r="D862" s="146"/>
      <c r="E862" s="146"/>
      <c r="F862" s="146"/>
      <c r="G862" s="146"/>
      <c r="H862" s="146"/>
      <c r="I862" s="81"/>
      <c r="J862" s="143"/>
      <c r="K862" s="137"/>
      <c r="L862" s="146"/>
      <c r="M862" s="146"/>
      <c r="N862" s="146"/>
      <c r="O862" s="146"/>
      <c r="P862" s="146"/>
      <c r="Q862" s="146"/>
      <c r="R862" s="146"/>
      <c r="S862" s="146"/>
      <c r="T862" s="81"/>
      <c r="U862" s="143"/>
      <c r="V862" s="137"/>
      <c r="W862" s="146"/>
      <c r="X862" s="146"/>
      <c r="Y862" s="146"/>
      <c r="Z862" s="146"/>
      <c r="AA862" s="146"/>
      <c r="AB862" s="146"/>
      <c r="AC862" s="146"/>
      <c r="AD862" s="146"/>
      <c r="AE862" s="81"/>
      <c r="AF862" s="143"/>
      <c r="AG862" s="137"/>
    </row>
    <row r="863">
      <c r="A863" s="146"/>
      <c r="B863" s="146"/>
      <c r="C863" s="146"/>
      <c r="D863" s="146"/>
      <c r="E863" s="146"/>
      <c r="F863" s="146"/>
      <c r="G863" s="146"/>
      <c r="H863" s="146"/>
      <c r="I863" s="81"/>
      <c r="J863" s="143"/>
      <c r="K863" s="137"/>
      <c r="L863" s="146"/>
      <c r="M863" s="146"/>
      <c r="N863" s="146"/>
      <c r="O863" s="146"/>
      <c r="P863" s="146"/>
      <c r="Q863" s="146"/>
      <c r="R863" s="146"/>
      <c r="S863" s="146"/>
      <c r="T863" s="81"/>
      <c r="U863" s="143"/>
      <c r="V863" s="137"/>
      <c r="W863" s="146"/>
      <c r="X863" s="146"/>
      <c r="Y863" s="146"/>
      <c r="Z863" s="146"/>
      <c r="AA863" s="146"/>
      <c r="AB863" s="146"/>
      <c r="AC863" s="146"/>
      <c r="AD863" s="146"/>
      <c r="AE863" s="81"/>
      <c r="AF863" s="143"/>
      <c r="AG863" s="137"/>
    </row>
    <row r="864">
      <c r="A864" s="146"/>
      <c r="B864" s="146"/>
      <c r="C864" s="146"/>
      <c r="D864" s="146"/>
      <c r="E864" s="146"/>
      <c r="F864" s="146"/>
      <c r="G864" s="146"/>
      <c r="H864" s="146"/>
      <c r="I864" s="81"/>
      <c r="J864" s="143"/>
      <c r="K864" s="137"/>
      <c r="L864" s="146"/>
      <c r="M864" s="146"/>
      <c r="N864" s="146"/>
      <c r="O864" s="146"/>
      <c r="P864" s="146"/>
      <c r="Q864" s="146"/>
      <c r="R864" s="146"/>
      <c r="S864" s="146"/>
      <c r="T864" s="81"/>
      <c r="U864" s="143"/>
      <c r="V864" s="137"/>
      <c r="W864" s="146"/>
      <c r="X864" s="146"/>
      <c r="Y864" s="146"/>
      <c r="Z864" s="146"/>
      <c r="AA864" s="146"/>
      <c r="AB864" s="146"/>
      <c r="AC864" s="146"/>
      <c r="AD864" s="146"/>
      <c r="AE864" s="81"/>
      <c r="AF864" s="143"/>
      <c r="AG864" s="137"/>
    </row>
  </sheetData>
  <mergeCells count="3727">
    <mergeCell ref="Q187:S187"/>
    <mergeCell ref="Q188:S188"/>
    <mergeCell ref="X188:Y188"/>
    <mergeCell ref="AB188:AD188"/>
    <mergeCell ref="X189:Y189"/>
    <mergeCell ref="AB189:AD189"/>
    <mergeCell ref="Q189:S189"/>
    <mergeCell ref="Q190:S190"/>
    <mergeCell ref="X190:Y190"/>
    <mergeCell ref="AB190:AD190"/>
    <mergeCell ref="Q191:S191"/>
    <mergeCell ref="AB191:AD191"/>
    <mergeCell ref="AB192:AD192"/>
    <mergeCell ref="L157:S157"/>
    <mergeCell ref="L158:S158"/>
    <mergeCell ref="L159:S159"/>
    <mergeCell ref="L160:S160"/>
    <mergeCell ref="L161:S161"/>
    <mergeCell ref="L162:S162"/>
    <mergeCell ref="L163:S163"/>
    <mergeCell ref="L164:S164"/>
    <mergeCell ref="L165:S165"/>
    <mergeCell ref="L166:S166"/>
    <mergeCell ref="L167:S167"/>
    <mergeCell ref="L168:S168"/>
    <mergeCell ref="L169:S169"/>
    <mergeCell ref="L170:S170"/>
    <mergeCell ref="L171:S171"/>
    <mergeCell ref="L172:S172"/>
    <mergeCell ref="M176:P176"/>
    <mergeCell ref="R176:S176"/>
    <mergeCell ref="Q177:S177"/>
    <mergeCell ref="Q178:S178"/>
    <mergeCell ref="Q179:S179"/>
    <mergeCell ref="Q180:S180"/>
    <mergeCell ref="Q181:S181"/>
    <mergeCell ref="Q182:S182"/>
    <mergeCell ref="Q183:S183"/>
    <mergeCell ref="Q184:S184"/>
    <mergeCell ref="Q185:S185"/>
    <mergeCell ref="Q186:S186"/>
    <mergeCell ref="X191:Y191"/>
    <mergeCell ref="X192:Y192"/>
    <mergeCell ref="X193:Y193"/>
    <mergeCell ref="X194:Y194"/>
    <mergeCell ref="X195:Y195"/>
    <mergeCell ref="X196:Y196"/>
    <mergeCell ref="L199:S199"/>
    <mergeCell ref="L200:S200"/>
    <mergeCell ref="L201:S201"/>
    <mergeCell ref="Q192:S192"/>
    <mergeCell ref="Q193:S193"/>
    <mergeCell ref="Q194:S194"/>
    <mergeCell ref="Q195:S195"/>
    <mergeCell ref="Q196:S196"/>
    <mergeCell ref="L197:S197"/>
    <mergeCell ref="L198:S198"/>
    <mergeCell ref="L74:S74"/>
    <mergeCell ref="L75:S75"/>
    <mergeCell ref="T75:U75"/>
    <mergeCell ref="W75:AD75"/>
    <mergeCell ref="AE75:AF75"/>
    <mergeCell ref="L76:S76"/>
    <mergeCell ref="L77:S77"/>
    <mergeCell ref="L78:S78"/>
    <mergeCell ref="W78:AD78"/>
    <mergeCell ref="L79:S79"/>
    <mergeCell ref="W79:AD79"/>
    <mergeCell ref="L80:S80"/>
    <mergeCell ref="W80:AD80"/>
    <mergeCell ref="W81:AD81"/>
    <mergeCell ref="AC90:AD90"/>
    <mergeCell ref="AB91:AD91"/>
    <mergeCell ref="W82:AD82"/>
    <mergeCell ref="W83:AD83"/>
    <mergeCell ref="W84:AD84"/>
    <mergeCell ref="W85:AD85"/>
    <mergeCell ref="W86:AD86"/>
    <mergeCell ref="X90:AA90"/>
    <mergeCell ref="X91:Y91"/>
    <mergeCell ref="AB58:AD58"/>
    <mergeCell ref="AB59:AD59"/>
    <mergeCell ref="AB60:AD60"/>
    <mergeCell ref="AB61:AD61"/>
    <mergeCell ref="AB62:AD62"/>
    <mergeCell ref="AB63:AD63"/>
    <mergeCell ref="AB64:AD64"/>
    <mergeCell ref="W69:AD69"/>
    <mergeCell ref="W70:AD70"/>
    <mergeCell ref="AB65:AD65"/>
    <mergeCell ref="AB66:AD66"/>
    <mergeCell ref="AB67:AD67"/>
    <mergeCell ref="L68:S68"/>
    <mergeCell ref="W68:AD68"/>
    <mergeCell ref="L69:S69"/>
    <mergeCell ref="L70:S70"/>
    <mergeCell ref="L71:S71"/>
    <mergeCell ref="W71:AD71"/>
    <mergeCell ref="L72:S72"/>
    <mergeCell ref="W72:AD72"/>
    <mergeCell ref="L73:S73"/>
    <mergeCell ref="W73:AD73"/>
    <mergeCell ref="W74:AD74"/>
    <mergeCell ref="W76:AD76"/>
    <mergeCell ref="W77:AD77"/>
    <mergeCell ref="L81:S81"/>
    <mergeCell ref="L82:S82"/>
    <mergeCell ref="L83:S83"/>
    <mergeCell ref="L84:S84"/>
    <mergeCell ref="L85:S85"/>
    <mergeCell ref="L86:S86"/>
    <mergeCell ref="M90:P90"/>
    <mergeCell ref="X95:Y95"/>
    <mergeCell ref="X96:Y96"/>
    <mergeCell ref="AB107:AD107"/>
    <mergeCell ref="AB108:AD108"/>
    <mergeCell ref="AB100:AD100"/>
    <mergeCell ref="AB101:AD101"/>
    <mergeCell ref="AB102:AD102"/>
    <mergeCell ref="AB103:AD103"/>
    <mergeCell ref="AB104:AD104"/>
    <mergeCell ref="AB105:AD105"/>
    <mergeCell ref="AB106:AD106"/>
    <mergeCell ref="R90:S90"/>
    <mergeCell ref="Q91:S91"/>
    <mergeCell ref="Q92:S92"/>
    <mergeCell ref="X92:Y92"/>
    <mergeCell ref="AB92:AD92"/>
    <mergeCell ref="X93:Y93"/>
    <mergeCell ref="AB93:AD93"/>
    <mergeCell ref="Q93:S93"/>
    <mergeCell ref="Q94:S94"/>
    <mergeCell ref="X94:Y94"/>
    <mergeCell ref="AB94:AD94"/>
    <mergeCell ref="Q95:S95"/>
    <mergeCell ref="AB95:AD95"/>
    <mergeCell ref="AB96:AD96"/>
    <mergeCell ref="Q96:S96"/>
    <mergeCell ref="Q97:S97"/>
    <mergeCell ref="X97:Y97"/>
    <mergeCell ref="AB97:AD97"/>
    <mergeCell ref="Q98:S98"/>
    <mergeCell ref="AB98:AD98"/>
    <mergeCell ref="AB99:AD99"/>
    <mergeCell ref="X98:Y98"/>
    <mergeCell ref="X99:Y99"/>
    <mergeCell ref="X100:Y100"/>
    <mergeCell ref="X101:Y101"/>
    <mergeCell ref="X102:Y102"/>
    <mergeCell ref="X103:Y103"/>
    <mergeCell ref="X104:Y104"/>
    <mergeCell ref="Q99:S99"/>
    <mergeCell ref="Q100:S100"/>
    <mergeCell ref="Q101:S101"/>
    <mergeCell ref="Q102:S102"/>
    <mergeCell ref="Q103:S103"/>
    <mergeCell ref="Q104:S104"/>
    <mergeCell ref="Q105:S105"/>
    <mergeCell ref="X105:Y105"/>
    <mergeCell ref="X106:Y106"/>
    <mergeCell ref="X107:Y107"/>
    <mergeCell ref="X108:Y108"/>
    <mergeCell ref="X109:Y109"/>
    <mergeCell ref="AB109:AD109"/>
    <mergeCell ref="X110:Y110"/>
    <mergeCell ref="AB110:AD110"/>
    <mergeCell ref="W111:AD111"/>
    <mergeCell ref="W112:AD112"/>
    <mergeCell ref="W113:AD113"/>
    <mergeCell ref="W114:AD114"/>
    <mergeCell ref="W115:AD115"/>
    <mergeCell ref="W116:AD116"/>
    <mergeCell ref="Q106:S106"/>
    <mergeCell ref="Q107:S107"/>
    <mergeCell ref="Q108:S108"/>
    <mergeCell ref="Q109:S109"/>
    <mergeCell ref="Q110:S110"/>
    <mergeCell ref="L111:S111"/>
    <mergeCell ref="L112:S112"/>
    <mergeCell ref="L113:S113"/>
    <mergeCell ref="L114:S114"/>
    <mergeCell ref="L115:S115"/>
    <mergeCell ref="L116:S116"/>
    <mergeCell ref="L117:S117"/>
    <mergeCell ref="L118:S118"/>
    <mergeCell ref="L119:S119"/>
    <mergeCell ref="L120:S120"/>
    <mergeCell ref="L121:S121"/>
    <mergeCell ref="L122:S122"/>
    <mergeCell ref="L123:S123"/>
    <mergeCell ref="L124:S124"/>
    <mergeCell ref="L125:S125"/>
    <mergeCell ref="L126:S126"/>
    <mergeCell ref="L127:S127"/>
    <mergeCell ref="L128:S128"/>
    <mergeCell ref="L129:S129"/>
    <mergeCell ref="M133:P133"/>
    <mergeCell ref="R133:S133"/>
    <mergeCell ref="Q134:S134"/>
    <mergeCell ref="Q135:S135"/>
    <mergeCell ref="Q136:S136"/>
    <mergeCell ref="Q137:S137"/>
    <mergeCell ref="Q138:S138"/>
    <mergeCell ref="Q139:S139"/>
    <mergeCell ref="Q140:S140"/>
    <mergeCell ref="Q141:S141"/>
    <mergeCell ref="Q142:S142"/>
    <mergeCell ref="Q143:S143"/>
    <mergeCell ref="Q144:S144"/>
    <mergeCell ref="Q145:S145"/>
    <mergeCell ref="Q146:S146"/>
    <mergeCell ref="Q147:S147"/>
    <mergeCell ref="Q148:S148"/>
    <mergeCell ref="Q149:S149"/>
    <mergeCell ref="Q150:S150"/>
    <mergeCell ref="Q151:S151"/>
    <mergeCell ref="Q152:S152"/>
    <mergeCell ref="Q153:S153"/>
    <mergeCell ref="L154:S154"/>
    <mergeCell ref="L155:S155"/>
    <mergeCell ref="L156:S156"/>
    <mergeCell ref="W200:AD200"/>
    <mergeCell ref="W201:AD201"/>
    <mergeCell ref="AB193:AD193"/>
    <mergeCell ref="AB194:AD194"/>
    <mergeCell ref="AB195:AD195"/>
    <mergeCell ref="AB196:AD196"/>
    <mergeCell ref="W197:AD197"/>
    <mergeCell ref="W198:AD198"/>
    <mergeCell ref="W199:AD199"/>
    <mergeCell ref="AB323:AD323"/>
    <mergeCell ref="AB324:AD324"/>
    <mergeCell ref="X319:Y319"/>
    <mergeCell ref="X320:Y320"/>
    <mergeCell ref="X321:Y321"/>
    <mergeCell ref="X322:Y322"/>
    <mergeCell ref="AB322:AD322"/>
    <mergeCell ref="X323:Y323"/>
    <mergeCell ref="X324:Y324"/>
    <mergeCell ref="W289:AD289"/>
    <mergeCell ref="T290:U290"/>
    <mergeCell ref="W290:AD290"/>
    <mergeCell ref="AE290:AF290"/>
    <mergeCell ref="W291:AD291"/>
    <mergeCell ref="W292:AD292"/>
    <mergeCell ref="W293:AD293"/>
    <mergeCell ref="W294:AD294"/>
    <mergeCell ref="W295:AD295"/>
    <mergeCell ref="W296:AD296"/>
    <mergeCell ref="W297:AD297"/>
    <mergeCell ref="W298:AD298"/>
    <mergeCell ref="W299:AD299"/>
    <mergeCell ref="W300:AD300"/>
    <mergeCell ref="AB307:AD307"/>
    <mergeCell ref="AB308:AD308"/>
    <mergeCell ref="W301:AD301"/>
    <mergeCell ref="X305:AA305"/>
    <mergeCell ref="AC305:AD305"/>
    <mergeCell ref="X306:Y306"/>
    <mergeCell ref="AB306:AD306"/>
    <mergeCell ref="X307:Y307"/>
    <mergeCell ref="X308:Y308"/>
    <mergeCell ref="X309:Y309"/>
    <mergeCell ref="AB309:AD309"/>
    <mergeCell ref="X310:Y310"/>
    <mergeCell ref="AB310:AD310"/>
    <mergeCell ref="X311:Y311"/>
    <mergeCell ref="AB311:AD311"/>
    <mergeCell ref="AB312:AD312"/>
    <mergeCell ref="X312:Y312"/>
    <mergeCell ref="X313:Y313"/>
    <mergeCell ref="X314:Y314"/>
    <mergeCell ref="X315:Y315"/>
    <mergeCell ref="X316:Y316"/>
    <mergeCell ref="X317:Y317"/>
    <mergeCell ref="X318:Y318"/>
    <mergeCell ref="X325:Y325"/>
    <mergeCell ref="AB325:AD325"/>
    <mergeCell ref="W326:AD326"/>
    <mergeCell ref="W327:AD327"/>
    <mergeCell ref="W328:AD328"/>
    <mergeCell ref="W329:AD329"/>
    <mergeCell ref="W330:AD330"/>
    <mergeCell ref="AB365:AD365"/>
    <mergeCell ref="AB366:AD366"/>
    <mergeCell ref="AB358:AD358"/>
    <mergeCell ref="AB359:AD359"/>
    <mergeCell ref="AB360:AD360"/>
    <mergeCell ref="AB361:AD361"/>
    <mergeCell ref="AB362:AD362"/>
    <mergeCell ref="AB363:AD363"/>
    <mergeCell ref="AB364:AD364"/>
    <mergeCell ref="W331:AD331"/>
    <mergeCell ref="W332:AD332"/>
    <mergeCell ref="T333:U333"/>
    <mergeCell ref="W333:AD333"/>
    <mergeCell ref="AE333:AF333"/>
    <mergeCell ref="W334:AD334"/>
    <mergeCell ref="W335:AD335"/>
    <mergeCell ref="W336:AD336"/>
    <mergeCell ref="W337:AD337"/>
    <mergeCell ref="W338:AD338"/>
    <mergeCell ref="W339:AD339"/>
    <mergeCell ref="W340:AD340"/>
    <mergeCell ref="W341:AD341"/>
    <mergeCell ref="W342:AD342"/>
    <mergeCell ref="W343:AD343"/>
    <mergeCell ref="W344:AD344"/>
    <mergeCell ref="X348:AA348"/>
    <mergeCell ref="AC348:AD348"/>
    <mergeCell ref="X349:Y349"/>
    <mergeCell ref="AB349:AD349"/>
    <mergeCell ref="AB350:AD350"/>
    <mergeCell ref="X350:Y350"/>
    <mergeCell ref="X351:Y351"/>
    <mergeCell ref="X352:Y352"/>
    <mergeCell ref="X353:Y353"/>
    <mergeCell ref="X354:Y354"/>
    <mergeCell ref="X355:Y355"/>
    <mergeCell ref="X356:Y356"/>
    <mergeCell ref="AB351:AD351"/>
    <mergeCell ref="AB352:AD352"/>
    <mergeCell ref="AB353:AD353"/>
    <mergeCell ref="AB354:AD354"/>
    <mergeCell ref="AB355:AD355"/>
    <mergeCell ref="AB356:AD356"/>
    <mergeCell ref="AB357:AD357"/>
    <mergeCell ref="X357:Y357"/>
    <mergeCell ref="X358:Y358"/>
    <mergeCell ref="X359:Y359"/>
    <mergeCell ref="X360:Y360"/>
    <mergeCell ref="X361:Y361"/>
    <mergeCell ref="X362:Y362"/>
    <mergeCell ref="X363:Y363"/>
    <mergeCell ref="X364:Y364"/>
    <mergeCell ref="X365:Y365"/>
    <mergeCell ref="X366:Y366"/>
    <mergeCell ref="X367:Y367"/>
    <mergeCell ref="AB367:AD367"/>
    <mergeCell ref="X368:Y368"/>
    <mergeCell ref="AB368:AD368"/>
    <mergeCell ref="X408:Y408"/>
    <mergeCell ref="X409:Y409"/>
    <mergeCell ref="X410:Y410"/>
    <mergeCell ref="X411:Y411"/>
    <mergeCell ref="X401:Y401"/>
    <mergeCell ref="X402:Y402"/>
    <mergeCell ref="X403:Y403"/>
    <mergeCell ref="X404:Y404"/>
    <mergeCell ref="X405:Y405"/>
    <mergeCell ref="X406:Y406"/>
    <mergeCell ref="X407:Y407"/>
    <mergeCell ref="W369:AD369"/>
    <mergeCell ref="W370:AD370"/>
    <mergeCell ref="W371:AD371"/>
    <mergeCell ref="W372:AD372"/>
    <mergeCell ref="W373:AD373"/>
    <mergeCell ref="W374:AD374"/>
    <mergeCell ref="T376:U376"/>
    <mergeCell ref="W375:AD375"/>
    <mergeCell ref="W376:AD376"/>
    <mergeCell ref="AE376:AF376"/>
    <mergeCell ref="W377:AD377"/>
    <mergeCell ref="W378:AD378"/>
    <mergeCell ref="W379:AD379"/>
    <mergeCell ref="W380:AD380"/>
    <mergeCell ref="W381:AD381"/>
    <mergeCell ref="W382:AD382"/>
    <mergeCell ref="W383:AD383"/>
    <mergeCell ref="W384:AD384"/>
    <mergeCell ref="W385:AD385"/>
    <mergeCell ref="W386:AD386"/>
    <mergeCell ref="W387:AD387"/>
    <mergeCell ref="X391:AA391"/>
    <mergeCell ref="AC391:AD391"/>
    <mergeCell ref="X392:Y392"/>
    <mergeCell ref="AB392:AD392"/>
    <mergeCell ref="X393:Y393"/>
    <mergeCell ref="AB393:AD393"/>
    <mergeCell ref="AB394:AD394"/>
    <mergeCell ref="X394:Y394"/>
    <mergeCell ref="X395:Y395"/>
    <mergeCell ref="X396:Y396"/>
    <mergeCell ref="X397:Y397"/>
    <mergeCell ref="X398:Y398"/>
    <mergeCell ref="X399:Y399"/>
    <mergeCell ref="X400:Y400"/>
    <mergeCell ref="AB395:AD395"/>
    <mergeCell ref="AB396:AD396"/>
    <mergeCell ref="AB397:AD397"/>
    <mergeCell ref="AB398:AD398"/>
    <mergeCell ref="AB399:AD399"/>
    <mergeCell ref="AB400:AD400"/>
    <mergeCell ref="AB401:AD401"/>
    <mergeCell ref="AB402:AD402"/>
    <mergeCell ref="AB403:AD403"/>
    <mergeCell ref="AB404:AD404"/>
    <mergeCell ref="AB405:AD405"/>
    <mergeCell ref="AB406:AD406"/>
    <mergeCell ref="AB407:AD407"/>
    <mergeCell ref="AB408:AD408"/>
    <mergeCell ref="X447:Y447"/>
    <mergeCell ref="X448:Y448"/>
    <mergeCell ref="X449:Y449"/>
    <mergeCell ref="X450:Y450"/>
    <mergeCell ref="X451:Y451"/>
    <mergeCell ref="X452:Y452"/>
    <mergeCell ref="X453:Y453"/>
    <mergeCell ref="X454:Y454"/>
    <mergeCell ref="X440:Y440"/>
    <mergeCell ref="X441:Y441"/>
    <mergeCell ref="X442:Y442"/>
    <mergeCell ref="X443:Y443"/>
    <mergeCell ref="X444:Y444"/>
    <mergeCell ref="X445:Y445"/>
    <mergeCell ref="X446:Y446"/>
    <mergeCell ref="AB441:AD441"/>
    <mergeCell ref="AB442:AD442"/>
    <mergeCell ref="AB443:AD443"/>
    <mergeCell ref="AB444:AD444"/>
    <mergeCell ref="AB445:AD445"/>
    <mergeCell ref="AB446:AD446"/>
    <mergeCell ref="AB447:AD447"/>
    <mergeCell ref="AB448:AD448"/>
    <mergeCell ref="AB449:AD449"/>
    <mergeCell ref="AB450:AD450"/>
    <mergeCell ref="AB451:AD451"/>
    <mergeCell ref="AB452:AD452"/>
    <mergeCell ref="AB453:AD453"/>
    <mergeCell ref="AB454:AD454"/>
    <mergeCell ref="AB409:AD409"/>
    <mergeCell ref="AB410:AD410"/>
    <mergeCell ref="AB411:AD411"/>
    <mergeCell ref="W412:AD412"/>
    <mergeCell ref="W413:AD413"/>
    <mergeCell ref="W414:AD414"/>
    <mergeCell ref="W415:AD415"/>
    <mergeCell ref="W416:AD416"/>
    <mergeCell ref="W417:AD417"/>
    <mergeCell ref="W418:AD418"/>
    <mergeCell ref="T419:U419"/>
    <mergeCell ref="W419:AD419"/>
    <mergeCell ref="AE419:AF419"/>
    <mergeCell ref="W420:AD420"/>
    <mergeCell ref="W421:AD421"/>
    <mergeCell ref="W422:AD422"/>
    <mergeCell ref="W423:AD423"/>
    <mergeCell ref="W424:AD424"/>
    <mergeCell ref="W425:AD425"/>
    <mergeCell ref="W426:AD426"/>
    <mergeCell ref="W427:AD427"/>
    <mergeCell ref="AB435:AD435"/>
    <mergeCell ref="AB436:AD436"/>
    <mergeCell ref="W428:AD428"/>
    <mergeCell ref="W429:AD429"/>
    <mergeCell ref="W430:AD430"/>
    <mergeCell ref="X434:AA434"/>
    <mergeCell ref="AC434:AD434"/>
    <mergeCell ref="X435:Y435"/>
    <mergeCell ref="X436:Y436"/>
    <mergeCell ref="X437:Y437"/>
    <mergeCell ref="AB437:AD437"/>
    <mergeCell ref="X438:Y438"/>
    <mergeCell ref="AB438:AD438"/>
    <mergeCell ref="X439:Y439"/>
    <mergeCell ref="AB439:AD439"/>
    <mergeCell ref="AB440:AD440"/>
    <mergeCell ref="W455:AD455"/>
    <mergeCell ref="W456:AD456"/>
    <mergeCell ref="W457:AD457"/>
    <mergeCell ref="W458:AD458"/>
    <mergeCell ref="W459:AD459"/>
    <mergeCell ref="W460:AD460"/>
    <mergeCell ref="T462:U462"/>
    <mergeCell ref="AB495:AD495"/>
    <mergeCell ref="AB496:AD496"/>
    <mergeCell ref="AB488:AD488"/>
    <mergeCell ref="AB489:AD489"/>
    <mergeCell ref="AB490:AD490"/>
    <mergeCell ref="AB491:AD491"/>
    <mergeCell ref="AB492:AD492"/>
    <mergeCell ref="AB493:AD493"/>
    <mergeCell ref="AB494:AD494"/>
    <mergeCell ref="W461:AD461"/>
    <mergeCell ref="W462:AD462"/>
    <mergeCell ref="AE462:AF462"/>
    <mergeCell ref="W463:AD463"/>
    <mergeCell ref="W464:AD464"/>
    <mergeCell ref="W465:AD465"/>
    <mergeCell ref="W466:AD466"/>
    <mergeCell ref="W467:AD467"/>
    <mergeCell ref="W468:AD468"/>
    <mergeCell ref="W469:AD469"/>
    <mergeCell ref="W470:AD470"/>
    <mergeCell ref="W471:AD471"/>
    <mergeCell ref="W472:AD472"/>
    <mergeCell ref="W473:AD473"/>
    <mergeCell ref="X477:AA477"/>
    <mergeCell ref="AC477:AD477"/>
    <mergeCell ref="X478:Y478"/>
    <mergeCell ref="AB478:AD478"/>
    <mergeCell ref="X479:Y479"/>
    <mergeCell ref="AB479:AD479"/>
    <mergeCell ref="AB480:AD480"/>
    <mergeCell ref="X480:Y480"/>
    <mergeCell ref="X481:Y481"/>
    <mergeCell ref="X482:Y482"/>
    <mergeCell ref="X483:Y483"/>
    <mergeCell ref="X484:Y484"/>
    <mergeCell ref="X485:Y485"/>
    <mergeCell ref="X486:Y486"/>
    <mergeCell ref="AB481:AD481"/>
    <mergeCell ref="AB482:AD482"/>
    <mergeCell ref="AB483:AD483"/>
    <mergeCell ref="AB484:AD484"/>
    <mergeCell ref="AB485:AD485"/>
    <mergeCell ref="AB486:AD486"/>
    <mergeCell ref="AB487:AD487"/>
    <mergeCell ref="X487:Y487"/>
    <mergeCell ref="X488:Y488"/>
    <mergeCell ref="X489:Y489"/>
    <mergeCell ref="X490:Y490"/>
    <mergeCell ref="X491:Y491"/>
    <mergeCell ref="X492:Y492"/>
    <mergeCell ref="X493:Y493"/>
    <mergeCell ref="X494:Y494"/>
    <mergeCell ref="X495:Y495"/>
    <mergeCell ref="X496:Y496"/>
    <mergeCell ref="X497:Y497"/>
    <mergeCell ref="AB497:AD497"/>
    <mergeCell ref="W498:AD498"/>
    <mergeCell ref="W499:AD499"/>
    <mergeCell ref="AB533:AD533"/>
    <mergeCell ref="AB534:AD534"/>
    <mergeCell ref="AB526:AD526"/>
    <mergeCell ref="AB527:AD527"/>
    <mergeCell ref="AB528:AD528"/>
    <mergeCell ref="AB529:AD529"/>
    <mergeCell ref="AB530:AD530"/>
    <mergeCell ref="AB531:AD531"/>
    <mergeCell ref="AB532:AD532"/>
    <mergeCell ref="AB536:AD536"/>
    <mergeCell ref="AB537:AD537"/>
    <mergeCell ref="X532:Y532"/>
    <mergeCell ref="X533:Y533"/>
    <mergeCell ref="X534:Y534"/>
    <mergeCell ref="X535:Y535"/>
    <mergeCell ref="AB535:AD535"/>
    <mergeCell ref="X536:Y536"/>
    <mergeCell ref="X537:Y537"/>
    <mergeCell ref="W500:AD500"/>
    <mergeCell ref="W501:AD501"/>
    <mergeCell ref="W502:AD502"/>
    <mergeCell ref="W503:AD503"/>
    <mergeCell ref="W504:AD504"/>
    <mergeCell ref="T505:U505"/>
    <mergeCell ref="AE505:AF505"/>
    <mergeCell ref="W505:AD505"/>
    <mergeCell ref="W506:AD506"/>
    <mergeCell ref="W507:AD507"/>
    <mergeCell ref="W508:AD508"/>
    <mergeCell ref="W509:AD509"/>
    <mergeCell ref="W510:AD510"/>
    <mergeCell ref="W511:AD511"/>
    <mergeCell ref="AC520:AD520"/>
    <mergeCell ref="AB521:AD521"/>
    <mergeCell ref="W512:AD512"/>
    <mergeCell ref="W513:AD513"/>
    <mergeCell ref="W514:AD514"/>
    <mergeCell ref="W515:AD515"/>
    <mergeCell ref="W516:AD516"/>
    <mergeCell ref="X520:AA520"/>
    <mergeCell ref="X521:Y521"/>
    <mergeCell ref="X522:Y522"/>
    <mergeCell ref="AB522:AD522"/>
    <mergeCell ref="X523:Y523"/>
    <mergeCell ref="AB523:AD523"/>
    <mergeCell ref="X524:Y524"/>
    <mergeCell ref="AB524:AD524"/>
    <mergeCell ref="AB525:AD525"/>
    <mergeCell ref="X525:Y525"/>
    <mergeCell ref="X526:Y526"/>
    <mergeCell ref="X527:Y527"/>
    <mergeCell ref="X528:Y528"/>
    <mergeCell ref="X529:Y529"/>
    <mergeCell ref="X530:Y530"/>
    <mergeCell ref="X531:Y531"/>
    <mergeCell ref="X538:Y538"/>
    <mergeCell ref="AB538:AD538"/>
    <mergeCell ref="X539:Y539"/>
    <mergeCell ref="AB539:AD539"/>
    <mergeCell ref="X540:Y540"/>
    <mergeCell ref="AB540:AD540"/>
    <mergeCell ref="W541:AD541"/>
    <mergeCell ref="AB667:AD667"/>
    <mergeCell ref="AB668:AD668"/>
    <mergeCell ref="X663:Y663"/>
    <mergeCell ref="X664:Y664"/>
    <mergeCell ref="X665:Y665"/>
    <mergeCell ref="X666:Y666"/>
    <mergeCell ref="AB666:AD666"/>
    <mergeCell ref="X667:Y667"/>
    <mergeCell ref="X668:Y668"/>
    <mergeCell ref="W633:AD633"/>
    <mergeCell ref="T634:U634"/>
    <mergeCell ref="W634:AD634"/>
    <mergeCell ref="AE634:AF634"/>
    <mergeCell ref="W635:AD635"/>
    <mergeCell ref="W636:AD636"/>
    <mergeCell ref="W637:AD637"/>
    <mergeCell ref="W638:AD638"/>
    <mergeCell ref="W639:AD639"/>
    <mergeCell ref="W640:AD640"/>
    <mergeCell ref="W641:AD641"/>
    <mergeCell ref="W642:AD642"/>
    <mergeCell ref="W643:AD643"/>
    <mergeCell ref="W644:AD644"/>
    <mergeCell ref="AB651:AD651"/>
    <mergeCell ref="AB652:AD652"/>
    <mergeCell ref="W645:AD645"/>
    <mergeCell ref="X649:AA649"/>
    <mergeCell ref="AC649:AD649"/>
    <mergeCell ref="X650:Y650"/>
    <mergeCell ref="AB650:AD650"/>
    <mergeCell ref="X651:Y651"/>
    <mergeCell ref="X652:Y652"/>
    <mergeCell ref="X653:Y653"/>
    <mergeCell ref="AB653:AD653"/>
    <mergeCell ref="X654:Y654"/>
    <mergeCell ref="AB654:AD654"/>
    <mergeCell ref="X655:Y655"/>
    <mergeCell ref="AB655:AD655"/>
    <mergeCell ref="AB656:AD656"/>
    <mergeCell ref="X656:Y656"/>
    <mergeCell ref="X657:Y657"/>
    <mergeCell ref="X658:Y658"/>
    <mergeCell ref="X659:Y659"/>
    <mergeCell ref="X660:Y660"/>
    <mergeCell ref="X661:Y661"/>
    <mergeCell ref="X662:Y662"/>
    <mergeCell ref="X669:Y669"/>
    <mergeCell ref="AB669:AD669"/>
    <mergeCell ref="W670:AD670"/>
    <mergeCell ref="W671:AD671"/>
    <mergeCell ref="W672:AD672"/>
    <mergeCell ref="W673:AD673"/>
    <mergeCell ref="W674:AD674"/>
    <mergeCell ref="AB709:AD709"/>
    <mergeCell ref="AB710:AD710"/>
    <mergeCell ref="AB702:AD702"/>
    <mergeCell ref="AB703:AD703"/>
    <mergeCell ref="AB704:AD704"/>
    <mergeCell ref="AB705:AD705"/>
    <mergeCell ref="AB706:AD706"/>
    <mergeCell ref="AB707:AD707"/>
    <mergeCell ref="AB708:AD708"/>
    <mergeCell ref="W675:AD675"/>
    <mergeCell ref="W676:AD676"/>
    <mergeCell ref="T677:U677"/>
    <mergeCell ref="W677:AD677"/>
    <mergeCell ref="AE677:AF677"/>
    <mergeCell ref="W678:AD678"/>
    <mergeCell ref="W679:AD679"/>
    <mergeCell ref="W680:AD680"/>
    <mergeCell ref="W681:AD681"/>
    <mergeCell ref="W682:AD682"/>
    <mergeCell ref="W683:AD683"/>
    <mergeCell ref="W684:AD684"/>
    <mergeCell ref="W685:AD685"/>
    <mergeCell ref="W686:AD686"/>
    <mergeCell ref="W687:AD687"/>
    <mergeCell ref="W688:AD688"/>
    <mergeCell ref="X692:AA692"/>
    <mergeCell ref="AC692:AD692"/>
    <mergeCell ref="X693:Y693"/>
    <mergeCell ref="AB693:AD693"/>
    <mergeCell ref="AB694:AD694"/>
    <mergeCell ref="X694:Y694"/>
    <mergeCell ref="X695:Y695"/>
    <mergeCell ref="X696:Y696"/>
    <mergeCell ref="X697:Y697"/>
    <mergeCell ref="X698:Y698"/>
    <mergeCell ref="X699:Y699"/>
    <mergeCell ref="X700:Y700"/>
    <mergeCell ref="AB695:AD695"/>
    <mergeCell ref="AB696:AD696"/>
    <mergeCell ref="AB697:AD697"/>
    <mergeCell ref="AB698:AD698"/>
    <mergeCell ref="AB699:AD699"/>
    <mergeCell ref="AB700:AD700"/>
    <mergeCell ref="AB701:AD701"/>
    <mergeCell ref="X701:Y701"/>
    <mergeCell ref="X702:Y702"/>
    <mergeCell ref="X703:Y703"/>
    <mergeCell ref="X704:Y704"/>
    <mergeCell ref="X705:Y705"/>
    <mergeCell ref="X706:Y706"/>
    <mergeCell ref="X707:Y707"/>
    <mergeCell ref="X708:Y708"/>
    <mergeCell ref="X709:Y709"/>
    <mergeCell ref="X710:Y710"/>
    <mergeCell ref="X711:Y711"/>
    <mergeCell ref="AB711:AD711"/>
    <mergeCell ref="X712:Y712"/>
    <mergeCell ref="AB712:AD712"/>
    <mergeCell ref="X752:Y752"/>
    <mergeCell ref="X753:Y753"/>
    <mergeCell ref="X754:Y754"/>
    <mergeCell ref="X755:Y755"/>
    <mergeCell ref="X745:Y745"/>
    <mergeCell ref="X746:Y746"/>
    <mergeCell ref="X747:Y747"/>
    <mergeCell ref="X748:Y748"/>
    <mergeCell ref="X749:Y749"/>
    <mergeCell ref="X750:Y750"/>
    <mergeCell ref="X751:Y751"/>
    <mergeCell ref="W713:AD713"/>
    <mergeCell ref="W714:AD714"/>
    <mergeCell ref="W715:AD715"/>
    <mergeCell ref="W716:AD716"/>
    <mergeCell ref="W717:AD717"/>
    <mergeCell ref="W718:AD718"/>
    <mergeCell ref="T720:U720"/>
    <mergeCell ref="W719:AD719"/>
    <mergeCell ref="W720:AD720"/>
    <mergeCell ref="AE720:AF720"/>
    <mergeCell ref="W721:AD721"/>
    <mergeCell ref="W722:AD722"/>
    <mergeCell ref="W723:AD723"/>
    <mergeCell ref="W724:AD724"/>
    <mergeCell ref="W725:AD725"/>
    <mergeCell ref="W726:AD726"/>
    <mergeCell ref="W727:AD727"/>
    <mergeCell ref="W728:AD728"/>
    <mergeCell ref="W729:AD729"/>
    <mergeCell ref="W730:AD730"/>
    <mergeCell ref="W731:AD731"/>
    <mergeCell ref="X735:AA735"/>
    <mergeCell ref="AC735:AD735"/>
    <mergeCell ref="X736:Y736"/>
    <mergeCell ref="AB736:AD736"/>
    <mergeCell ref="X737:Y737"/>
    <mergeCell ref="AB737:AD737"/>
    <mergeCell ref="AB738:AD738"/>
    <mergeCell ref="X738:Y738"/>
    <mergeCell ref="X739:Y739"/>
    <mergeCell ref="X740:Y740"/>
    <mergeCell ref="X741:Y741"/>
    <mergeCell ref="X742:Y742"/>
    <mergeCell ref="X743:Y743"/>
    <mergeCell ref="X744:Y744"/>
    <mergeCell ref="AB739:AD739"/>
    <mergeCell ref="AB740:AD740"/>
    <mergeCell ref="AB741:AD741"/>
    <mergeCell ref="AB742:AD742"/>
    <mergeCell ref="AB743:AD743"/>
    <mergeCell ref="AB744:AD744"/>
    <mergeCell ref="AB745:AD745"/>
    <mergeCell ref="AB746:AD746"/>
    <mergeCell ref="AB747:AD747"/>
    <mergeCell ref="AB748:AD748"/>
    <mergeCell ref="AB749:AD749"/>
    <mergeCell ref="AB750:AD750"/>
    <mergeCell ref="AB751:AD751"/>
    <mergeCell ref="AB752:AD752"/>
    <mergeCell ref="AB785:AD785"/>
    <mergeCell ref="AB786:AD786"/>
    <mergeCell ref="AB787:AD787"/>
    <mergeCell ref="AB788:AD788"/>
    <mergeCell ref="AB789:AD789"/>
    <mergeCell ref="AB790:AD790"/>
    <mergeCell ref="AB791:AD791"/>
    <mergeCell ref="AB792:AD792"/>
    <mergeCell ref="AB793:AD793"/>
    <mergeCell ref="AB794:AD794"/>
    <mergeCell ref="AB795:AD795"/>
    <mergeCell ref="AB796:AD796"/>
    <mergeCell ref="AB797:AD797"/>
    <mergeCell ref="AB798:AD798"/>
    <mergeCell ref="AB753:AD753"/>
    <mergeCell ref="AB754:AD754"/>
    <mergeCell ref="AB755:AD755"/>
    <mergeCell ref="W756:AD756"/>
    <mergeCell ref="W757:AD757"/>
    <mergeCell ref="W758:AD758"/>
    <mergeCell ref="W759:AD759"/>
    <mergeCell ref="W760:AD760"/>
    <mergeCell ref="W761:AD761"/>
    <mergeCell ref="W762:AD762"/>
    <mergeCell ref="T763:U763"/>
    <mergeCell ref="W763:AD763"/>
    <mergeCell ref="AE763:AF763"/>
    <mergeCell ref="W764:AD764"/>
    <mergeCell ref="W765:AD765"/>
    <mergeCell ref="W766:AD766"/>
    <mergeCell ref="W767:AD767"/>
    <mergeCell ref="W768:AD768"/>
    <mergeCell ref="W769:AD769"/>
    <mergeCell ref="W770:AD770"/>
    <mergeCell ref="W771:AD771"/>
    <mergeCell ref="AB779:AD779"/>
    <mergeCell ref="AB780:AD780"/>
    <mergeCell ref="W772:AD772"/>
    <mergeCell ref="W773:AD773"/>
    <mergeCell ref="W774:AD774"/>
    <mergeCell ref="X778:AA778"/>
    <mergeCell ref="AC778:AD778"/>
    <mergeCell ref="X779:Y779"/>
    <mergeCell ref="X780:Y780"/>
    <mergeCell ref="X781:Y781"/>
    <mergeCell ref="AB781:AD781"/>
    <mergeCell ref="X782:Y782"/>
    <mergeCell ref="AB782:AD782"/>
    <mergeCell ref="X783:Y783"/>
    <mergeCell ref="AB783:AD783"/>
    <mergeCell ref="AB784:AD784"/>
    <mergeCell ref="W799:AD799"/>
    <mergeCell ref="W800:AD800"/>
    <mergeCell ref="W801:AD801"/>
    <mergeCell ref="W802:AD802"/>
    <mergeCell ref="W803:AD803"/>
    <mergeCell ref="W804:AD804"/>
    <mergeCell ref="T806:U806"/>
    <mergeCell ref="AB839:AD839"/>
    <mergeCell ref="AB840:AD840"/>
    <mergeCell ref="AB832:AD832"/>
    <mergeCell ref="AB833:AD833"/>
    <mergeCell ref="AB834:AD834"/>
    <mergeCell ref="AB835:AD835"/>
    <mergeCell ref="AB836:AD836"/>
    <mergeCell ref="AB837:AD837"/>
    <mergeCell ref="AB838:AD838"/>
    <mergeCell ref="W844:AD844"/>
    <mergeCell ref="W845:AD845"/>
    <mergeCell ref="W846:AD846"/>
    <mergeCell ref="W847:AD847"/>
    <mergeCell ref="W848:AD848"/>
    <mergeCell ref="T849:U849"/>
    <mergeCell ref="AE849:AF849"/>
    <mergeCell ref="W856:AD856"/>
    <mergeCell ref="W857:AD857"/>
    <mergeCell ref="W858:AD858"/>
    <mergeCell ref="W859:AD859"/>
    <mergeCell ref="W860:AD860"/>
    <mergeCell ref="W849:AD849"/>
    <mergeCell ref="W850:AD850"/>
    <mergeCell ref="W851:AD851"/>
    <mergeCell ref="W852:AD852"/>
    <mergeCell ref="W853:AD853"/>
    <mergeCell ref="W854:AD854"/>
    <mergeCell ref="W855:AD855"/>
    <mergeCell ref="W805:AD805"/>
    <mergeCell ref="W806:AD806"/>
    <mergeCell ref="AE806:AF806"/>
    <mergeCell ref="W807:AD807"/>
    <mergeCell ref="W808:AD808"/>
    <mergeCell ref="W809:AD809"/>
    <mergeCell ref="W810:AD810"/>
    <mergeCell ref="W811:AD811"/>
    <mergeCell ref="W812:AD812"/>
    <mergeCell ref="W813:AD813"/>
    <mergeCell ref="W814:AD814"/>
    <mergeCell ref="W815:AD815"/>
    <mergeCell ref="W816:AD816"/>
    <mergeCell ref="W817:AD817"/>
    <mergeCell ref="X821:AA821"/>
    <mergeCell ref="AC821:AD821"/>
    <mergeCell ref="X822:Y822"/>
    <mergeCell ref="AB822:AD822"/>
    <mergeCell ref="X823:Y823"/>
    <mergeCell ref="AB823:AD823"/>
    <mergeCell ref="AB824:AD824"/>
    <mergeCell ref="X824:Y824"/>
    <mergeCell ref="X825:Y825"/>
    <mergeCell ref="X826:Y826"/>
    <mergeCell ref="X827:Y827"/>
    <mergeCell ref="X828:Y828"/>
    <mergeCell ref="X829:Y829"/>
    <mergeCell ref="X830:Y830"/>
    <mergeCell ref="AB825:AD825"/>
    <mergeCell ref="AB826:AD826"/>
    <mergeCell ref="AB827:AD827"/>
    <mergeCell ref="AB828:AD828"/>
    <mergeCell ref="AB829:AD829"/>
    <mergeCell ref="AB830:AD830"/>
    <mergeCell ref="AB831:AD831"/>
    <mergeCell ref="X831:Y831"/>
    <mergeCell ref="X832:Y832"/>
    <mergeCell ref="X833:Y833"/>
    <mergeCell ref="X834:Y834"/>
    <mergeCell ref="X835:Y835"/>
    <mergeCell ref="X836:Y836"/>
    <mergeCell ref="X837:Y837"/>
    <mergeCell ref="X838:Y838"/>
    <mergeCell ref="X839:Y839"/>
    <mergeCell ref="X840:Y840"/>
    <mergeCell ref="X841:Y841"/>
    <mergeCell ref="AB841:AD841"/>
    <mergeCell ref="W842:AD842"/>
    <mergeCell ref="W843:AD843"/>
    <mergeCell ref="X578:Y578"/>
    <mergeCell ref="X579:Y579"/>
    <mergeCell ref="X580:Y580"/>
    <mergeCell ref="X581:Y581"/>
    <mergeCell ref="X582:Y582"/>
    <mergeCell ref="X583:Y583"/>
    <mergeCell ref="X571:Y571"/>
    <mergeCell ref="X572:Y572"/>
    <mergeCell ref="X573:Y573"/>
    <mergeCell ref="X574:Y574"/>
    <mergeCell ref="X575:Y575"/>
    <mergeCell ref="X576:Y576"/>
    <mergeCell ref="X577:Y577"/>
    <mergeCell ref="W542:AD542"/>
    <mergeCell ref="W543:AD543"/>
    <mergeCell ref="W544:AD544"/>
    <mergeCell ref="W545:AD545"/>
    <mergeCell ref="W546:AD546"/>
    <mergeCell ref="W547:AD547"/>
    <mergeCell ref="T548:U548"/>
    <mergeCell ref="W548:AD548"/>
    <mergeCell ref="AE548:AF548"/>
    <mergeCell ref="W549:AD549"/>
    <mergeCell ref="W550:AD550"/>
    <mergeCell ref="W551:AD551"/>
    <mergeCell ref="W552:AD552"/>
    <mergeCell ref="W553:AD553"/>
    <mergeCell ref="W554:AD554"/>
    <mergeCell ref="W555:AD555"/>
    <mergeCell ref="W556:AD556"/>
    <mergeCell ref="W557:AD557"/>
    <mergeCell ref="W558:AD558"/>
    <mergeCell ref="W559:AD559"/>
    <mergeCell ref="AC563:AD563"/>
    <mergeCell ref="AB566:AD566"/>
    <mergeCell ref="AB567:AD567"/>
    <mergeCell ref="X563:AA563"/>
    <mergeCell ref="X564:Y564"/>
    <mergeCell ref="AB564:AD564"/>
    <mergeCell ref="X565:Y565"/>
    <mergeCell ref="AB565:AD565"/>
    <mergeCell ref="X566:Y566"/>
    <mergeCell ref="X567:Y567"/>
    <mergeCell ref="X568:Y568"/>
    <mergeCell ref="AB568:AD568"/>
    <mergeCell ref="X569:Y569"/>
    <mergeCell ref="AB569:AD569"/>
    <mergeCell ref="X570:Y570"/>
    <mergeCell ref="AB570:AD570"/>
    <mergeCell ref="AB571:AD571"/>
    <mergeCell ref="AB572:AD572"/>
    <mergeCell ref="AB573:AD573"/>
    <mergeCell ref="AB574:AD574"/>
    <mergeCell ref="AB575:AD575"/>
    <mergeCell ref="AB576:AD576"/>
    <mergeCell ref="AB577:AD577"/>
    <mergeCell ref="AB578:AD578"/>
    <mergeCell ref="X611:Y611"/>
    <mergeCell ref="X612:Y612"/>
    <mergeCell ref="X613:Y613"/>
    <mergeCell ref="X614:Y614"/>
    <mergeCell ref="X615:Y615"/>
    <mergeCell ref="X616:Y616"/>
    <mergeCell ref="X617:Y617"/>
    <mergeCell ref="X625:Y625"/>
    <mergeCell ref="X626:Y626"/>
    <mergeCell ref="X618:Y618"/>
    <mergeCell ref="X619:Y619"/>
    <mergeCell ref="X620:Y620"/>
    <mergeCell ref="X621:Y621"/>
    <mergeCell ref="X622:Y622"/>
    <mergeCell ref="X623:Y623"/>
    <mergeCell ref="X624:Y624"/>
    <mergeCell ref="AB612:AD612"/>
    <mergeCell ref="AB613:AD613"/>
    <mergeCell ref="AB614:AD614"/>
    <mergeCell ref="AB615:AD615"/>
    <mergeCell ref="AB616:AD616"/>
    <mergeCell ref="AB617:AD617"/>
    <mergeCell ref="AB618:AD618"/>
    <mergeCell ref="AB619:AD619"/>
    <mergeCell ref="AB620:AD620"/>
    <mergeCell ref="AB621:AD621"/>
    <mergeCell ref="AB622:AD622"/>
    <mergeCell ref="AB623:AD623"/>
    <mergeCell ref="AB624:AD624"/>
    <mergeCell ref="AB625:AD625"/>
    <mergeCell ref="AB579:AD579"/>
    <mergeCell ref="AB580:AD580"/>
    <mergeCell ref="AB581:AD581"/>
    <mergeCell ref="AB582:AD582"/>
    <mergeCell ref="AB583:AD583"/>
    <mergeCell ref="W584:AD584"/>
    <mergeCell ref="W585:AD585"/>
    <mergeCell ref="W586:AD586"/>
    <mergeCell ref="W587:AD587"/>
    <mergeCell ref="W588:AD588"/>
    <mergeCell ref="W589:AD589"/>
    <mergeCell ref="W590:AD590"/>
    <mergeCell ref="T591:U591"/>
    <mergeCell ref="AE591:AF591"/>
    <mergeCell ref="W591:AD591"/>
    <mergeCell ref="W592:AD592"/>
    <mergeCell ref="W593:AD593"/>
    <mergeCell ref="W594:AD594"/>
    <mergeCell ref="W595:AD595"/>
    <mergeCell ref="W596:AD596"/>
    <mergeCell ref="W597:AD597"/>
    <mergeCell ref="AC606:AD606"/>
    <mergeCell ref="AB607:AD607"/>
    <mergeCell ref="W598:AD598"/>
    <mergeCell ref="W599:AD599"/>
    <mergeCell ref="W600:AD600"/>
    <mergeCell ref="W601:AD601"/>
    <mergeCell ref="W602:AD602"/>
    <mergeCell ref="X606:AA606"/>
    <mergeCell ref="X607:Y607"/>
    <mergeCell ref="X608:Y608"/>
    <mergeCell ref="AB608:AD608"/>
    <mergeCell ref="X609:Y609"/>
    <mergeCell ref="AB609:AD609"/>
    <mergeCell ref="X610:Y610"/>
    <mergeCell ref="AB610:AD610"/>
    <mergeCell ref="AB611:AD611"/>
    <mergeCell ref="AB626:AD626"/>
    <mergeCell ref="W627:AD627"/>
    <mergeCell ref="W628:AD628"/>
    <mergeCell ref="W629:AD629"/>
    <mergeCell ref="W630:AD630"/>
    <mergeCell ref="W631:AD631"/>
    <mergeCell ref="W632:AD632"/>
    <mergeCell ref="AB664:AD664"/>
    <mergeCell ref="AB665:AD665"/>
    <mergeCell ref="AB657:AD657"/>
    <mergeCell ref="AB658:AD658"/>
    <mergeCell ref="AB659:AD659"/>
    <mergeCell ref="AB660:AD660"/>
    <mergeCell ref="AB661:AD661"/>
    <mergeCell ref="AB662:AD662"/>
    <mergeCell ref="AB663:AD663"/>
    <mergeCell ref="X791:Y791"/>
    <mergeCell ref="X792:Y792"/>
    <mergeCell ref="X793:Y793"/>
    <mergeCell ref="X794:Y794"/>
    <mergeCell ref="X795:Y795"/>
    <mergeCell ref="X796:Y796"/>
    <mergeCell ref="X797:Y797"/>
    <mergeCell ref="X798:Y798"/>
    <mergeCell ref="X784:Y784"/>
    <mergeCell ref="X785:Y785"/>
    <mergeCell ref="X786:Y786"/>
    <mergeCell ref="X787:Y787"/>
    <mergeCell ref="X788:Y788"/>
    <mergeCell ref="X789:Y789"/>
    <mergeCell ref="X790:Y790"/>
    <mergeCell ref="M52:N52"/>
    <mergeCell ref="M53:N53"/>
    <mergeCell ref="M49:N49"/>
    <mergeCell ref="Q49:S49"/>
    <mergeCell ref="M50:N50"/>
    <mergeCell ref="Q50:S50"/>
    <mergeCell ref="M51:N51"/>
    <mergeCell ref="Q51:S51"/>
    <mergeCell ref="Q52:S52"/>
    <mergeCell ref="Q53:S53"/>
    <mergeCell ref="Q19:S19"/>
    <mergeCell ref="Q20:S20"/>
    <mergeCell ref="M15:N15"/>
    <mergeCell ref="M16:N16"/>
    <mergeCell ref="M17:N17"/>
    <mergeCell ref="M18:N18"/>
    <mergeCell ref="Q18:S18"/>
    <mergeCell ref="M19:N19"/>
    <mergeCell ref="M20:N20"/>
    <mergeCell ref="M22:N22"/>
    <mergeCell ref="Q22:S22"/>
    <mergeCell ref="M23:N23"/>
    <mergeCell ref="Q23:S23"/>
    <mergeCell ref="M24:N24"/>
    <mergeCell ref="Q24:S24"/>
    <mergeCell ref="L25:S25"/>
    <mergeCell ref="L26:S26"/>
    <mergeCell ref="L27:S27"/>
    <mergeCell ref="L28:S28"/>
    <mergeCell ref="L29:S29"/>
    <mergeCell ref="L30:S30"/>
    <mergeCell ref="L31:S31"/>
    <mergeCell ref="T32:U32"/>
    <mergeCell ref="L32:S32"/>
    <mergeCell ref="L33:S33"/>
    <mergeCell ref="L34:S34"/>
    <mergeCell ref="L35:S35"/>
    <mergeCell ref="L36:S36"/>
    <mergeCell ref="L37:S37"/>
    <mergeCell ref="L38:S38"/>
    <mergeCell ref="R47:S47"/>
    <mergeCell ref="Q48:S48"/>
    <mergeCell ref="L39:S39"/>
    <mergeCell ref="L40:S40"/>
    <mergeCell ref="L41:S41"/>
    <mergeCell ref="L42:S42"/>
    <mergeCell ref="L43:S43"/>
    <mergeCell ref="M47:P47"/>
    <mergeCell ref="M48:N48"/>
    <mergeCell ref="AB9:AD9"/>
    <mergeCell ref="AB10:AD10"/>
    <mergeCell ref="X4:AA4"/>
    <mergeCell ref="X5:Y5"/>
    <mergeCell ref="X6:Y6"/>
    <mergeCell ref="AB6:AD6"/>
    <mergeCell ref="X7:Y7"/>
    <mergeCell ref="AB7:AD7"/>
    <mergeCell ref="AB8:AD8"/>
    <mergeCell ref="AB12:AD12"/>
    <mergeCell ref="AB13:AD13"/>
    <mergeCell ref="X8:Y8"/>
    <mergeCell ref="X9:Y9"/>
    <mergeCell ref="X10:Y10"/>
    <mergeCell ref="X11:Y11"/>
    <mergeCell ref="AB11:AD11"/>
    <mergeCell ref="X12:Y12"/>
    <mergeCell ref="X13:Y13"/>
    <mergeCell ref="Q9:S9"/>
    <mergeCell ref="Q10:S10"/>
    <mergeCell ref="Q11:S11"/>
    <mergeCell ref="Q12:S12"/>
    <mergeCell ref="Q13:S13"/>
    <mergeCell ref="Q14:S14"/>
    <mergeCell ref="Q15:S15"/>
    <mergeCell ref="Q16:S16"/>
    <mergeCell ref="Q17:S17"/>
    <mergeCell ref="Q54:S54"/>
    <mergeCell ref="Q55:S55"/>
    <mergeCell ref="Q56:S56"/>
    <mergeCell ref="Q57:S57"/>
    <mergeCell ref="Q58:S58"/>
    <mergeCell ref="Q66:S66"/>
    <mergeCell ref="Q67:S67"/>
    <mergeCell ref="Q59:S59"/>
    <mergeCell ref="Q60:S60"/>
    <mergeCell ref="Q61:S61"/>
    <mergeCell ref="Q62:S62"/>
    <mergeCell ref="Q63:S63"/>
    <mergeCell ref="Q64:S64"/>
    <mergeCell ref="Q65:S65"/>
    <mergeCell ref="A1:H1"/>
    <mergeCell ref="A2:D2"/>
    <mergeCell ref="E2:H3"/>
    <mergeCell ref="L2:O2"/>
    <mergeCell ref="P2:S3"/>
    <mergeCell ref="AA2:AD3"/>
    <mergeCell ref="A3:D3"/>
    <mergeCell ref="B4:E4"/>
    <mergeCell ref="G4:H4"/>
    <mergeCell ref="R4:S4"/>
    <mergeCell ref="AC4:AD4"/>
    <mergeCell ref="F5:H5"/>
    <mergeCell ref="Q5:S5"/>
    <mergeCell ref="AB5:AD5"/>
    <mergeCell ref="B10:C10"/>
    <mergeCell ref="F10:H10"/>
    <mergeCell ref="M4:P4"/>
    <mergeCell ref="M5:N5"/>
    <mergeCell ref="M6:N6"/>
    <mergeCell ref="Q6:S6"/>
    <mergeCell ref="M7:N7"/>
    <mergeCell ref="Q7:S7"/>
    <mergeCell ref="Q8:S8"/>
    <mergeCell ref="M8:N8"/>
    <mergeCell ref="M9:N9"/>
    <mergeCell ref="M10:N10"/>
    <mergeCell ref="M11:N11"/>
    <mergeCell ref="M12:N12"/>
    <mergeCell ref="M13:N13"/>
    <mergeCell ref="M14:N14"/>
    <mergeCell ref="X17:Y17"/>
    <mergeCell ref="X18:Y18"/>
    <mergeCell ref="X19:Y19"/>
    <mergeCell ref="X20:Y20"/>
    <mergeCell ref="AB20:AD20"/>
    <mergeCell ref="M21:N21"/>
    <mergeCell ref="Q21:S21"/>
    <mergeCell ref="X21:Y21"/>
    <mergeCell ref="AB21:AD21"/>
    <mergeCell ref="F8:H8"/>
    <mergeCell ref="F9:H9"/>
    <mergeCell ref="B5:C5"/>
    <mergeCell ref="B6:C6"/>
    <mergeCell ref="F6:H6"/>
    <mergeCell ref="B7:C7"/>
    <mergeCell ref="F7:H7"/>
    <mergeCell ref="B8:C8"/>
    <mergeCell ref="B9:C9"/>
    <mergeCell ref="B11:C11"/>
    <mergeCell ref="F11:H11"/>
    <mergeCell ref="B12:C12"/>
    <mergeCell ref="F12:H12"/>
    <mergeCell ref="B13:C13"/>
    <mergeCell ref="F13:H13"/>
    <mergeCell ref="F14:H14"/>
    <mergeCell ref="B21:C21"/>
    <mergeCell ref="B22:C22"/>
    <mergeCell ref="B23:C23"/>
    <mergeCell ref="B24:C24"/>
    <mergeCell ref="B14:C14"/>
    <mergeCell ref="B15:C15"/>
    <mergeCell ref="B16:C16"/>
    <mergeCell ref="B17:C17"/>
    <mergeCell ref="B18:C18"/>
    <mergeCell ref="B19:C19"/>
    <mergeCell ref="B20:C20"/>
    <mergeCell ref="F15:H15"/>
    <mergeCell ref="F16:H16"/>
    <mergeCell ref="F17:H17"/>
    <mergeCell ref="F18:H18"/>
    <mergeCell ref="F19:H19"/>
    <mergeCell ref="F20:H20"/>
    <mergeCell ref="F21:H21"/>
    <mergeCell ref="F22:H22"/>
    <mergeCell ref="F23:H23"/>
    <mergeCell ref="F24:H24"/>
    <mergeCell ref="A25:H25"/>
    <mergeCell ref="A26:H26"/>
    <mergeCell ref="A27:H27"/>
    <mergeCell ref="A28:H28"/>
    <mergeCell ref="X50:Y50"/>
    <mergeCell ref="X51:Y51"/>
    <mergeCell ref="X52:Y52"/>
    <mergeCell ref="X53:Y53"/>
    <mergeCell ref="X54:Y54"/>
    <mergeCell ref="X55:Y55"/>
    <mergeCell ref="X56:Y56"/>
    <mergeCell ref="X64:Y64"/>
    <mergeCell ref="X65:Y65"/>
    <mergeCell ref="X66:Y66"/>
    <mergeCell ref="X67:Y67"/>
    <mergeCell ref="X57:Y57"/>
    <mergeCell ref="X58:Y58"/>
    <mergeCell ref="X59:Y59"/>
    <mergeCell ref="X60:Y60"/>
    <mergeCell ref="X61:Y61"/>
    <mergeCell ref="X62:Y62"/>
    <mergeCell ref="X63:Y63"/>
    <mergeCell ref="X14:Y14"/>
    <mergeCell ref="AB14:AD14"/>
    <mergeCell ref="X15:Y15"/>
    <mergeCell ref="AB15:AD15"/>
    <mergeCell ref="X16:Y16"/>
    <mergeCell ref="AB16:AD16"/>
    <mergeCell ref="AB17:AD17"/>
    <mergeCell ref="AB18:AD18"/>
    <mergeCell ref="AB19:AD19"/>
    <mergeCell ref="X22:Y22"/>
    <mergeCell ref="AB22:AD22"/>
    <mergeCell ref="X23:Y23"/>
    <mergeCell ref="AB23:AD23"/>
    <mergeCell ref="X24:Y24"/>
    <mergeCell ref="AB24:AD24"/>
    <mergeCell ref="W25:AD25"/>
    <mergeCell ref="W26:AD26"/>
    <mergeCell ref="W27:AD27"/>
    <mergeCell ref="W28:AD28"/>
    <mergeCell ref="W29:AD29"/>
    <mergeCell ref="W30:AD30"/>
    <mergeCell ref="W31:AD31"/>
    <mergeCell ref="W32:AD32"/>
    <mergeCell ref="AE32:AF32"/>
    <mergeCell ref="W33:AD33"/>
    <mergeCell ref="W34:AD34"/>
    <mergeCell ref="W35:AD35"/>
    <mergeCell ref="W36:AD36"/>
    <mergeCell ref="W37:AD37"/>
    <mergeCell ref="W38:AD38"/>
    <mergeCell ref="W39:AD39"/>
    <mergeCell ref="W40:AD40"/>
    <mergeCell ref="W41:AD41"/>
    <mergeCell ref="W42:AD42"/>
    <mergeCell ref="W43:AD43"/>
    <mergeCell ref="X47:AA47"/>
    <mergeCell ref="AC47:AD47"/>
    <mergeCell ref="X48:Y48"/>
    <mergeCell ref="AB48:AD48"/>
    <mergeCell ref="X49:Y49"/>
    <mergeCell ref="AB49:AD49"/>
    <mergeCell ref="AB50:AD50"/>
    <mergeCell ref="AB51:AD51"/>
    <mergeCell ref="AB52:AD52"/>
    <mergeCell ref="AB53:AD53"/>
    <mergeCell ref="AB54:AD54"/>
    <mergeCell ref="AB55:AD55"/>
    <mergeCell ref="AB56:AD56"/>
    <mergeCell ref="AB57:AD57"/>
    <mergeCell ref="AB151:AD151"/>
    <mergeCell ref="AB152:AD152"/>
    <mergeCell ref="X147:Y147"/>
    <mergeCell ref="X148:Y148"/>
    <mergeCell ref="X149:Y149"/>
    <mergeCell ref="X150:Y150"/>
    <mergeCell ref="AB150:AD150"/>
    <mergeCell ref="X151:Y151"/>
    <mergeCell ref="X152:Y152"/>
    <mergeCell ref="W117:AD117"/>
    <mergeCell ref="T118:U118"/>
    <mergeCell ref="W118:AD118"/>
    <mergeCell ref="AE118:AF118"/>
    <mergeCell ref="W119:AD119"/>
    <mergeCell ref="W120:AD120"/>
    <mergeCell ref="W121:AD121"/>
    <mergeCell ref="W122:AD122"/>
    <mergeCell ref="W123:AD123"/>
    <mergeCell ref="W124:AD124"/>
    <mergeCell ref="W125:AD125"/>
    <mergeCell ref="W126:AD126"/>
    <mergeCell ref="W127:AD127"/>
    <mergeCell ref="W128:AD128"/>
    <mergeCell ref="AB135:AD135"/>
    <mergeCell ref="AB136:AD136"/>
    <mergeCell ref="W129:AD129"/>
    <mergeCell ref="X133:AA133"/>
    <mergeCell ref="AC133:AD133"/>
    <mergeCell ref="X134:Y134"/>
    <mergeCell ref="AB134:AD134"/>
    <mergeCell ref="X135:Y135"/>
    <mergeCell ref="X136:Y136"/>
    <mergeCell ref="X137:Y137"/>
    <mergeCell ref="AB137:AD137"/>
    <mergeCell ref="X138:Y138"/>
    <mergeCell ref="AB138:AD138"/>
    <mergeCell ref="X139:Y139"/>
    <mergeCell ref="AB139:AD139"/>
    <mergeCell ref="AB140:AD140"/>
    <mergeCell ref="X140:Y140"/>
    <mergeCell ref="X141:Y141"/>
    <mergeCell ref="X142:Y142"/>
    <mergeCell ref="X143:Y143"/>
    <mergeCell ref="X144:Y144"/>
    <mergeCell ref="X145:Y145"/>
    <mergeCell ref="X146:Y146"/>
    <mergeCell ref="X153:Y153"/>
    <mergeCell ref="AB153:AD153"/>
    <mergeCell ref="B150:C150"/>
    <mergeCell ref="B151:C151"/>
    <mergeCell ref="B152:C152"/>
    <mergeCell ref="B153:C153"/>
    <mergeCell ref="B143:C143"/>
    <mergeCell ref="B144:C144"/>
    <mergeCell ref="B145:C145"/>
    <mergeCell ref="B146:C146"/>
    <mergeCell ref="B147:C147"/>
    <mergeCell ref="B148:C148"/>
    <mergeCell ref="B149:C149"/>
    <mergeCell ref="F110:H110"/>
    <mergeCell ref="A111:H111"/>
    <mergeCell ref="A112:H112"/>
    <mergeCell ref="A113:H113"/>
    <mergeCell ref="A114:H114"/>
    <mergeCell ref="A115:H115"/>
    <mergeCell ref="A116:H116"/>
    <mergeCell ref="A117:H117"/>
    <mergeCell ref="A118:H118"/>
    <mergeCell ref="I118:J118"/>
    <mergeCell ref="A119:H119"/>
    <mergeCell ref="A120:H120"/>
    <mergeCell ref="A121:H121"/>
    <mergeCell ref="A122:H122"/>
    <mergeCell ref="A123:H123"/>
    <mergeCell ref="A124:H124"/>
    <mergeCell ref="A125:H125"/>
    <mergeCell ref="A126:H126"/>
    <mergeCell ref="A127:H127"/>
    <mergeCell ref="A128:H128"/>
    <mergeCell ref="A129:H129"/>
    <mergeCell ref="B133:E133"/>
    <mergeCell ref="G133:H133"/>
    <mergeCell ref="B134:C134"/>
    <mergeCell ref="F134:H134"/>
    <mergeCell ref="B135:C135"/>
    <mergeCell ref="F135:H135"/>
    <mergeCell ref="F136:H136"/>
    <mergeCell ref="B136:C136"/>
    <mergeCell ref="B137:C137"/>
    <mergeCell ref="B138:C138"/>
    <mergeCell ref="B139:C139"/>
    <mergeCell ref="B140:C140"/>
    <mergeCell ref="B141:C141"/>
    <mergeCell ref="B142:C142"/>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62:H62"/>
    <mergeCell ref="F63:H63"/>
    <mergeCell ref="F55:H55"/>
    <mergeCell ref="F56:H56"/>
    <mergeCell ref="F57:H57"/>
    <mergeCell ref="F58:H58"/>
    <mergeCell ref="F59:H59"/>
    <mergeCell ref="F60:H60"/>
    <mergeCell ref="F61:H61"/>
    <mergeCell ref="B63:C63"/>
    <mergeCell ref="B64:C64"/>
    <mergeCell ref="F64:H64"/>
    <mergeCell ref="F65:H65"/>
    <mergeCell ref="M65:N65"/>
    <mergeCell ref="B65:C65"/>
    <mergeCell ref="B66:C66"/>
    <mergeCell ref="F66:H66"/>
    <mergeCell ref="M66:N66"/>
    <mergeCell ref="F67:H67"/>
    <mergeCell ref="M67:N67"/>
    <mergeCell ref="A68:H68"/>
    <mergeCell ref="A29:H29"/>
    <mergeCell ref="A30:H30"/>
    <mergeCell ref="A31:H31"/>
    <mergeCell ref="A32:H32"/>
    <mergeCell ref="I32:J32"/>
    <mergeCell ref="A33:H33"/>
    <mergeCell ref="A34:H34"/>
    <mergeCell ref="A35:H35"/>
    <mergeCell ref="A36:H36"/>
    <mergeCell ref="A37:H37"/>
    <mergeCell ref="A38:H38"/>
    <mergeCell ref="A39:H39"/>
    <mergeCell ref="A40:H40"/>
    <mergeCell ref="A41:H41"/>
    <mergeCell ref="A42:H42"/>
    <mergeCell ref="A43:H43"/>
    <mergeCell ref="B47:E47"/>
    <mergeCell ref="G47:H47"/>
    <mergeCell ref="B48:C48"/>
    <mergeCell ref="F48:H48"/>
    <mergeCell ref="F49:H49"/>
    <mergeCell ref="B49:C49"/>
    <mergeCell ref="B50:C50"/>
    <mergeCell ref="B51:C51"/>
    <mergeCell ref="B52:C52"/>
    <mergeCell ref="B53:C53"/>
    <mergeCell ref="B54:C54"/>
    <mergeCell ref="B55:C55"/>
    <mergeCell ref="F50:H50"/>
    <mergeCell ref="F51:H51"/>
    <mergeCell ref="F52:H52"/>
    <mergeCell ref="F53:H53"/>
    <mergeCell ref="F54:H54"/>
    <mergeCell ref="M54:N54"/>
    <mergeCell ref="M55:N55"/>
    <mergeCell ref="B56:C56"/>
    <mergeCell ref="B57:C57"/>
    <mergeCell ref="B58:C58"/>
    <mergeCell ref="B59:C59"/>
    <mergeCell ref="B60:C60"/>
    <mergeCell ref="B61:C61"/>
    <mergeCell ref="B62:C62"/>
    <mergeCell ref="B67:C67"/>
    <mergeCell ref="A69:H69"/>
    <mergeCell ref="A70:H70"/>
    <mergeCell ref="A71:H71"/>
    <mergeCell ref="A72:H72"/>
    <mergeCell ref="A73:H73"/>
    <mergeCell ref="A74:H74"/>
    <mergeCell ref="I75:J75"/>
    <mergeCell ref="B109:C109"/>
    <mergeCell ref="B110:C110"/>
    <mergeCell ref="B102:C102"/>
    <mergeCell ref="B103:C103"/>
    <mergeCell ref="B104:C104"/>
    <mergeCell ref="B105:C105"/>
    <mergeCell ref="B106:C106"/>
    <mergeCell ref="B107:C107"/>
    <mergeCell ref="B108:C108"/>
    <mergeCell ref="A75:H75"/>
    <mergeCell ref="A76:H76"/>
    <mergeCell ref="A77:H77"/>
    <mergeCell ref="A78:H78"/>
    <mergeCell ref="A79:H79"/>
    <mergeCell ref="A80:H80"/>
    <mergeCell ref="A81:H81"/>
    <mergeCell ref="G90:H90"/>
    <mergeCell ref="F91:H91"/>
    <mergeCell ref="A82:H82"/>
    <mergeCell ref="A83:H83"/>
    <mergeCell ref="A84:H84"/>
    <mergeCell ref="A85:H85"/>
    <mergeCell ref="A86:H86"/>
    <mergeCell ref="B90:E90"/>
    <mergeCell ref="B91:C91"/>
    <mergeCell ref="B92:C92"/>
    <mergeCell ref="F92:H92"/>
    <mergeCell ref="B93:C93"/>
    <mergeCell ref="F93:H93"/>
    <mergeCell ref="B94:C94"/>
    <mergeCell ref="F94:H94"/>
    <mergeCell ref="F95:H95"/>
    <mergeCell ref="B95:C95"/>
    <mergeCell ref="B96:C96"/>
    <mergeCell ref="B97:C97"/>
    <mergeCell ref="B98:C98"/>
    <mergeCell ref="B99:C99"/>
    <mergeCell ref="B100:C100"/>
    <mergeCell ref="B101:C101"/>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M177:N177"/>
    <mergeCell ref="M178:N178"/>
    <mergeCell ref="M179:N179"/>
    <mergeCell ref="M180:N180"/>
    <mergeCell ref="M181:N181"/>
    <mergeCell ref="M182:N182"/>
    <mergeCell ref="M183:N183"/>
    <mergeCell ref="M191:N191"/>
    <mergeCell ref="M192:N192"/>
    <mergeCell ref="M193:N193"/>
    <mergeCell ref="M194:N194"/>
    <mergeCell ref="M195:N195"/>
    <mergeCell ref="M196:N196"/>
    <mergeCell ref="M184:N184"/>
    <mergeCell ref="M185:N185"/>
    <mergeCell ref="M186:N186"/>
    <mergeCell ref="M187:N187"/>
    <mergeCell ref="M188:N188"/>
    <mergeCell ref="M189:N189"/>
    <mergeCell ref="M190:N190"/>
    <mergeCell ref="M56:N56"/>
    <mergeCell ref="M57:N57"/>
    <mergeCell ref="M58:N58"/>
    <mergeCell ref="M59:N59"/>
    <mergeCell ref="M60:N60"/>
    <mergeCell ref="M61:N61"/>
    <mergeCell ref="M62:N62"/>
    <mergeCell ref="M63:N63"/>
    <mergeCell ref="M64:N64"/>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34:N134"/>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Q269:S269"/>
    <mergeCell ref="Q270:S270"/>
    <mergeCell ref="Q271:S271"/>
    <mergeCell ref="Q272:S272"/>
    <mergeCell ref="Q273:S273"/>
    <mergeCell ref="Q274:S274"/>
    <mergeCell ref="Q275:S275"/>
    <mergeCell ref="Q276:S276"/>
    <mergeCell ref="Q277:S277"/>
    <mergeCell ref="Q278:S278"/>
    <mergeCell ref="Q279:S279"/>
    <mergeCell ref="Q280:S280"/>
    <mergeCell ref="Q281:S281"/>
    <mergeCell ref="Q282:S282"/>
    <mergeCell ref="L249:S249"/>
    <mergeCell ref="L250:S250"/>
    <mergeCell ref="L251:S251"/>
    <mergeCell ref="L252:S252"/>
    <mergeCell ref="L253:S253"/>
    <mergeCell ref="L254:S254"/>
    <mergeCell ref="L255:S255"/>
    <mergeCell ref="Q263:S263"/>
    <mergeCell ref="Q264:S264"/>
    <mergeCell ref="L256:S256"/>
    <mergeCell ref="L257:S257"/>
    <mergeCell ref="L258:S258"/>
    <mergeCell ref="M262:P262"/>
    <mergeCell ref="R262:S262"/>
    <mergeCell ref="M263:N263"/>
    <mergeCell ref="M264:N264"/>
    <mergeCell ref="M265:N265"/>
    <mergeCell ref="Q265:S265"/>
    <mergeCell ref="M266:N266"/>
    <mergeCell ref="Q266:S266"/>
    <mergeCell ref="M267:N267"/>
    <mergeCell ref="Q267:S267"/>
    <mergeCell ref="Q268:S268"/>
    <mergeCell ref="M275:N275"/>
    <mergeCell ref="M276:N276"/>
    <mergeCell ref="M277:N277"/>
    <mergeCell ref="M278:N278"/>
    <mergeCell ref="M279:N279"/>
    <mergeCell ref="M280:N280"/>
    <mergeCell ref="M281:N281"/>
    <mergeCell ref="M282:N282"/>
    <mergeCell ref="M268:N268"/>
    <mergeCell ref="M269:N269"/>
    <mergeCell ref="M270:N270"/>
    <mergeCell ref="M271:N271"/>
    <mergeCell ref="M272:N272"/>
    <mergeCell ref="M273:N273"/>
    <mergeCell ref="M274:N274"/>
    <mergeCell ref="L283:S283"/>
    <mergeCell ref="L284:S284"/>
    <mergeCell ref="L285:S285"/>
    <mergeCell ref="L286:S286"/>
    <mergeCell ref="L287:S287"/>
    <mergeCell ref="L288:S288"/>
    <mergeCell ref="L289:S289"/>
    <mergeCell ref="AB141:AD141"/>
    <mergeCell ref="AB142:AD142"/>
    <mergeCell ref="AB143:AD143"/>
    <mergeCell ref="AB144:AD144"/>
    <mergeCell ref="AB145:AD145"/>
    <mergeCell ref="AB146:AD146"/>
    <mergeCell ref="AB147:AD147"/>
    <mergeCell ref="AB148:AD148"/>
    <mergeCell ref="AB149:AD149"/>
    <mergeCell ref="W154:AD154"/>
    <mergeCell ref="W155:AD155"/>
    <mergeCell ref="W156:AD156"/>
    <mergeCell ref="W157:AD157"/>
    <mergeCell ref="W158:AD158"/>
    <mergeCell ref="W159:AD159"/>
    <mergeCell ref="W160:AD160"/>
    <mergeCell ref="T161:U161"/>
    <mergeCell ref="W161:AD161"/>
    <mergeCell ref="AE161:AF161"/>
    <mergeCell ref="W162:AD162"/>
    <mergeCell ref="W163:AD163"/>
    <mergeCell ref="W164:AD164"/>
    <mergeCell ref="W165:AD165"/>
    <mergeCell ref="W166:AD166"/>
    <mergeCell ref="W167:AD167"/>
    <mergeCell ref="W168:AD168"/>
    <mergeCell ref="W169:AD169"/>
    <mergeCell ref="W170:AD170"/>
    <mergeCell ref="W171:AD171"/>
    <mergeCell ref="W172:AD172"/>
    <mergeCell ref="X176:AA176"/>
    <mergeCell ref="AC176:AD176"/>
    <mergeCell ref="X177:Y177"/>
    <mergeCell ref="AB177:AD177"/>
    <mergeCell ref="AB178:AD178"/>
    <mergeCell ref="X185:Y185"/>
    <mergeCell ref="X186:Y186"/>
    <mergeCell ref="X187:Y187"/>
    <mergeCell ref="X178:Y178"/>
    <mergeCell ref="X179:Y179"/>
    <mergeCell ref="X180:Y180"/>
    <mergeCell ref="X181:Y181"/>
    <mergeCell ref="X182:Y182"/>
    <mergeCell ref="X183:Y183"/>
    <mergeCell ref="X184:Y184"/>
    <mergeCell ref="X234:Y234"/>
    <mergeCell ref="X235:Y235"/>
    <mergeCell ref="X236:Y236"/>
    <mergeCell ref="X237:Y237"/>
    <mergeCell ref="X238:Y238"/>
    <mergeCell ref="X239:Y239"/>
    <mergeCell ref="X227:Y227"/>
    <mergeCell ref="X228:Y228"/>
    <mergeCell ref="X229:Y229"/>
    <mergeCell ref="X230:Y230"/>
    <mergeCell ref="X231:Y231"/>
    <mergeCell ref="X232:Y232"/>
    <mergeCell ref="X233:Y233"/>
    <mergeCell ref="AB179:AD179"/>
    <mergeCell ref="AB180:AD180"/>
    <mergeCell ref="AB181:AD181"/>
    <mergeCell ref="AB182:AD182"/>
    <mergeCell ref="AB183:AD183"/>
    <mergeCell ref="AB184:AD184"/>
    <mergeCell ref="AB185:AD185"/>
    <mergeCell ref="AB186:AD186"/>
    <mergeCell ref="AB187:AD187"/>
    <mergeCell ref="W202:AD202"/>
    <mergeCell ref="W203:AD203"/>
    <mergeCell ref="T204:U204"/>
    <mergeCell ref="W204:AD204"/>
    <mergeCell ref="AE204:AF204"/>
    <mergeCell ref="W205:AD205"/>
    <mergeCell ref="W206:AD206"/>
    <mergeCell ref="W207:AD207"/>
    <mergeCell ref="W208:AD208"/>
    <mergeCell ref="W209:AD209"/>
    <mergeCell ref="W210:AD210"/>
    <mergeCell ref="W211:AD211"/>
    <mergeCell ref="W212:AD212"/>
    <mergeCell ref="W213:AD213"/>
    <mergeCell ref="W214:AD214"/>
    <mergeCell ref="W215:AD215"/>
    <mergeCell ref="X219:AA219"/>
    <mergeCell ref="AC219:AD219"/>
    <mergeCell ref="AB220:AD220"/>
    <mergeCell ref="X220:Y220"/>
    <mergeCell ref="X221:Y221"/>
    <mergeCell ref="X222:Y222"/>
    <mergeCell ref="X223:Y223"/>
    <mergeCell ref="X224:Y224"/>
    <mergeCell ref="X225:Y225"/>
    <mergeCell ref="X226:Y226"/>
    <mergeCell ref="AB221:AD221"/>
    <mergeCell ref="AB222:AD222"/>
    <mergeCell ref="AB223:AD223"/>
    <mergeCell ref="AB224:AD224"/>
    <mergeCell ref="AB225:AD225"/>
    <mergeCell ref="AB226:AD226"/>
    <mergeCell ref="AB227:AD227"/>
    <mergeCell ref="AB228:AD228"/>
    <mergeCell ref="AB229:AD229"/>
    <mergeCell ref="AB230:AD230"/>
    <mergeCell ref="AB231:AD231"/>
    <mergeCell ref="AB232:AD232"/>
    <mergeCell ref="AB233:AD233"/>
    <mergeCell ref="AB234:AD234"/>
    <mergeCell ref="X267:Y267"/>
    <mergeCell ref="X268:Y268"/>
    <mergeCell ref="X269:Y269"/>
    <mergeCell ref="X270:Y270"/>
    <mergeCell ref="X271:Y271"/>
    <mergeCell ref="X272:Y272"/>
    <mergeCell ref="X273:Y273"/>
    <mergeCell ref="X281:Y281"/>
    <mergeCell ref="X282:Y282"/>
    <mergeCell ref="X274:Y274"/>
    <mergeCell ref="X275:Y275"/>
    <mergeCell ref="X276:Y276"/>
    <mergeCell ref="X277:Y277"/>
    <mergeCell ref="X278:Y278"/>
    <mergeCell ref="X279:Y279"/>
    <mergeCell ref="X280:Y280"/>
    <mergeCell ref="AB268:AD268"/>
    <mergeCell ref="AB269:AD269"/>
    <mergeCell ref="AB270:AD270"/>
    <mergeCell ref="AB271:AD271"/>
    <mergeCell ref="AB272:AD272"/>
    <mergeCell ref="AB273:AD273"/>
    <mergeCell ref="AB274:AD274"/>
    <mergeCell ref="AB275:AD275"/>
    <mergeCell ref="AB276:AD276"/>
    <mergeCell ref="AB277:AD277"/>
    <mergeCell ref="AB278:AD278"/>
    <mergeCell ref="AB279:AD279"/>
    <mergeCell ref="AB280:AD280"/>
    <mergeCell ref="AB281:AD281"/>
    <mergeCell ref="AB235:AD235"/>
    <mergeCell ref="AB236:AD236"/>
    <mergeCell ref="AB237:AD237"/>
    <mergeCell ref="AB238:AD238"/>
    <mergeCell ref="AB239:AD239"/>
    <mergeCell ref="W240:AD240"/>
    <mergeCell ref="W241:AD241"/>
    <mergeCell ref="W242:AD242"/>
    <mergeCell ref="W243:AD243"/>
    <mergeCell ref="W244:AD244"/>
    <mergeCell ref="W245:AD245"/>
    <mergeCell ref="W246:AD246"/>
    <mergeCell ref="T247:U247"/>
    <mergeCell ref="AE247:AF247"/>
    <mergeCell ref="W247:AD247"/>
    <mergeCell ref="W248:AD248"/>
    <mergeCell ref="W249:AD249"/>
    <mergeCell ref="W250:AD250"/>
    <mergeCell ref="W251:AD251"/>
    <mergeCell ref="W252:AD252"/>
    <mergeCell ref="W253:AD253"/>
    <mergeCell ref="AC262:AD262"/>
    <mergeCell ref="AB263:AD263"/>
    <mergeCell ref="W254:AD254"/>
    <mergeCell ref="W255:AD255"/>
    <mergeCell ref="W256:AD256"/>
    <mergeCell ref="W257:AD257"/>
    <mergeCell ref="W258:AD258"/>
    <mergeCell ref="X262:AA262"/>
    <mergeCell ref="X263:Y263"/>
    <mergeCell ref="X264:Y264"/>
    <mergeCell ref="AB264:AD264"/>
    <mergeCell ref="X265:Y265"/>
    <mergeCell ref="AB265:AD265"/>
    <mergeCell ref="X266:Y266"/>
    <mergeCell ref="AB266:AD266"/>
    <mergeCell ref="AB267:AD267"/>
    <mergeCell ref="AB282:AD282"/>
    <mergeCell ref="W283:AD283"/>
    <mergeCell ref="W284:AD284"/>
    <mergeCell ref="W285:AD285"/>
    <mergeCell ref="W286:AD286"/>
    <mergeCell ref="W287:AD287"/>
    <mergeCell ref="W288:AD288"/>
    <mergeCell ref="AB320:AD320"/>
    <mergeCell ref="AB321:AD321"/>
    <mergeCell ref="AB313:AD313"/>
    <mergeCell ref="AB314:AD314"/>
    <mergeCell ref="AB315:AD315"/>
    <mergeCell ref="AB316:AD316"/>
    <mergeCell ref="AB317:AD317"/>
    <mergeCell ref="AB318:AD318"/>
    <mergeCell ref="AB319:AD319"/>
    <mergeCell ref="F493:H493"/>
    <mergeCell ref="F494:H494"/>
    <mergeCell ref="B489:C489"/>
    <mergeCell ref="B490:C490"/>
    <mergeCell ref="B491:C491"/>
    <mergeCell ref="B492:C492"/>
    <mergeCell ref="F492:H492"/>
    <mergeCell ref="B493:C493"/>
    <mergeCell ref="B494:C494"/>
    <mergeCell ref="A456:H456"/>
    <mergeCell ref="A457:H457"/>
    <mergeCell ref="A458:H458"/>
    <mergeCell ref="A459:H459"/>
    <mergeCell ref="A460:H460"/>
    <mergeCell ref="A461:H461"/>
    <mergeCell ref="I462:J462"/>
    <mergeCell ref="A462:H462"/>
    <mergeCell ref="A463:H463"/>
    <mergeCell ref="A464:H464"/>
    <mergeCell ref="A465:H465"/>
    <mergeCell ref="A466:H466"/>
    <mergeCell ref="A467:H467"/>
    <mergeCell ref="A468:H468"/>
    <mergeCell ref="G477:H477"/>
    <mergeCell ref="F478:H478"/>
    <mergeCell ref="A469:H469"/>
    <mergeCell ref="A470:H470"/>
    <mergeCell ref="A471:H471"/>
    <mergeCell ref="A472:H472"/>
    <mergeCell ref="A473:H473"/>
    <mergeCell ref="B477:E477"/>
    <mergeCell ref="B478:C478"/>
    <mergeCell ref="B479:C479"/>
    <mergeCell ref="F479:H479"/>
    <mergeCell ref="B480:C480"/>
    <mergeCell ref="F480:H480"/>
    <mergeCell ref="B481:C481"/>
    <mergeCell ref="F481:H481"/>
    <mergeCell ref="F482:H482"/>
    <mergeCell ref="B482:C482"/>
    <mergeCell ref="B483:C483"/>
    <mergeCell ref="B484:C484"/>
    <mergeCell ref="B485:C485"/>
    <mergeCell ref="B486:C486"/>
    <mergeCell ref="B487:C487"/>
    <mergeCell ref="B488:C488"/>
    <mergeCell ref="B495:C495"/>
    <mergeCell ref="F495:H495"/>
    <mergeCell ref="B496:C496"/>
    <mergeCell ref="F496:H496"/>
    <mergeCell ref="B497:C497"/>
    <mergeCell ref="F497:H497"/>
    <mergeCell ref="A498:H498"/>
    <mergeCell ref="F407:H407"/>
    <mergeCell ref="F408:H408"/>
    <mergeCell ref="B403:C403"/>
    <mergeCell ref="B404:C404"/>
    <mergeCell ref="B405:C405"/>
    <mergeCell ref="B406:C406"/>
    <mergeCell ref="F406:H406"/>
    <mergeCell ref="B407:C407"/>
    <mergeCell ref="B408:C408"/>
    <mergeCell ref="A370:H370"/>
    <mergeCell ref="A371:H371"/>
    <mergeCell ref="A372:H372"/>
    <mergeCell ref="A373:H373"/>
    <mergeCell ref="A374:H374"/>
    <mergeCell ref="A375:H375"/>
    <mergeCell ref="I376:J376"/>
    <mergeCell ref="A376:H376"/>
    <mergeCell ref="A377:H377"/>
    <mergeCell ref="A378:H378"/>
    <mergeCell ref="A379:H379"/>
    <mergeCell ref="A380:H380"/>
    <mergeCell ref="A381:H381"/>
    <mergeCell ref="A382:H382"/>
    <mergeCell ref="G391:H391"/>
    <mergeCell ref="F392:H392"/>
    <mergeCell ref="A383:H383"/>
    <mergeCell ref="A384:H384"/>
    <mergeCell ref="A385:H385"/>
    <mergeCell ref="A386:H386"/>
    <mergeCell ref="A387:H387"/>
    <mergeCell ref="B391:E391"/>
    <mergeCell ref="B392:C392"/>
    <mergeCell ref="B393:C393"/>
    <mergeCell ref="F393:H393"/>
    <mergeCell ref="B394:C394"/>
    <mergeCell ref="F394:H394"/>
    <mergeCell ref="B395:C395"/>
    <mergeCell ref="F395:H395"/>
    <mergeCell ref="F396:H396"/>
    <mergeCell ref="B396:C396"/>
    <mergeCell ref="B397:C397"/>
    <mergeCell ref="B398:C398"/>
    <mergeCell ref="B399:C399"/>
    <mergeCell ref="B400:C400"/>
    <mergeCell ref="B401:C401"/>
    <mergeCell ref="B402:C402"/>
    <mergeCell ref="B409:C409"/>
    <mergeCell ref="F409:H409"/>
    <mergeCell ref="B410:C410"/>
    <mergeCell ref="F410:H410"/>
    <mergeCell ref="B411:C411"/>
    <mergeCell ref="F411:H411"/>
    <mergeCell ref="A412:H412"/>
    <mergeCell ref="F447:H447"/>
    <mergeCell ref="F448:H448"/>
    <mergeCell ref="F440:H440"/>
    <mergeCell ref="F441:H441"/>
    <mergeCell ref="F442:H442"/>
    <mergeCell ref="F443:H443"/>
    <mergeCell ref="F444:H444"/>
    <mergeCell ref="F445:H445"/>
    <mergeCell ref="F446:H446"/>
    <mergeCell ref="F450:H450"/>
    <mergeCell ref="F451:H451"/>
    <mergeCell ref="B446:C446"/>
    <mergeCell ref="B447:C447"/>
    <mergeCell ref="B448:C448"/>
    <mergeCell ref="B449:C449"/>
    <mergeCell ref="F449:H449"/>
    <mergeCell ref="B450:C450"/>
    <mergeCell ref="B451:C451"/>
    <mergeCell ref="A413:H413"/>
    <mergeCell ref="A414:H414"/>
    <mergeCell ref="A415:H415"/>
    <mergeCell ref="A416:H416"/>
    <mergeCell ref="A417:H417"/>
    <mergeCell ref="A418:H418"/>
    <mergeCell ref="I419:J419"/>
    <mergeCell ref="A419:H419"/>
    <mergeCell ref="A420:H420"/>
    <mergeCell ref="A421:H421"/>
    <mergeCell ref="A422:H422"/>
    <mergeCell ref="A423:H423"/>
    <mergeCell ref="A424:H424"/>
    <mergeCell ref="A425:H425"/>
    <mergeCell ref="G434:H434"/>
    <mergeCell ref="F435:H435"/>
    <mergeCell ref="A426:H426"/>
    <mergeCell ref="A427:H427"/>
    <mergeCell ref="A428:H428"/>
    <mergeCell ref="A429:H429"/>
    <mergeCell ref="A430:H430"/>
    <mergeCell ref="B434:E434"/>
    <mergeCell ref="B435:C435"/>
    <mergeCell ref="B436:C436"/>
    <mergeCell ref="F436:H436"/>
    <mergeCell ref="B437:C437"/>
    <mergeCell ref="F437:H437"/>
    <mergeCell ref="B438:C438"/>
    <mergeCell ref="F438:H438"/>
    <mergeCell ref="F439:H439"/>
    <mergeCell ref="B439:C439"/>
    <mergeCell ref="B440:C440"/>
    <mergeCell ref="B441:C441"/>
    <mergeCell ref="B442:C442"/>
    <mergeCell ref="B443:C443"/>
    <mergeCell ref="B444:C444"/>
    <mergeCell ref="B445:C445"/>
    <mergeCell ref="B452:C452"/>
    <mergeCell ref="F452:H452"/>
    <mergeCell ref="B453:C453"/>
    <mergeCell ref="F453:H453"/>
    <mergeCell ref="B454:C454"/>
    <mergeCell ref="F454:H454"/>
    <mergeCell ref="A455:H455"/>
    <mergeCell ref="F490:H490"/>
    <mergeCell ref="F491:H491"/>
    <mergeCell ref="F483:H483"/>
    <mergeCell ref="F484:H484"/>
    <mergeCell ref="F485:H485"/>
    <mergeCell ref="F486:H486"/>
    <mergeCell ref="F487:H487"/>
    <mergeCell ref="F488:H488"/>
    <mergeCell ref="F489:H489"/>
    <mergeCell ref="F533:H533"/>
    <mergeCell ref="F534:H534"/>
    <mergeCell ref="F526:H526"/>
    <mergeCell ref="F527:H527"/>
    <mergeCell ref="F528:H528"/>
    <mergeCell ref="F529:H529"/>
    <mergeCell ref="F530:H530"/>
    <mergeCell ref="F531:H531"/>
    <mergeCell ref="F532:H532"/>
    <mergeCell ref="F622:H622"/>
    <mergeCell ref="F623:H623"/>
    <mergeCell ref="B618:C618"/>
    <mergeCell ref="B619:C619"/>
    <mergeCell ref="B620:C620"/>
    <mergeCell ref="B621:C621"/>
    <mergeCell ref="F621:H621"/>
    <mergeCell ref="B622:C622"/>
    <mergeCell ref="B623:C623"/>
    <mergeCell ref="A585:H585"/>
    <mergeCell ref="A586:H586"/>
    <mergeCell ref="A587:H587"/>
    <mergeCell ref="A588:H588"/>
    <mergeCell ref="A589:H589"/>
    <mergeCell ref="A590:H590"/>
    <mergeCell ref="I591:J591"/>
    <mergeCell ref="A591:H591"/>
    <mergeCell ref="A592:H592"/>
    <mergeCell ref="A593:H593"/>
    <mergeCell ref="A594:H594"/>
    <mergeCell ref="A595:H595"/>
    <mergeCell ref="A596:H596"/>
    <mergeCell ref="A597:H597"/>
    <mergeCell ref="G606:H606"/>
    <mergeCell ref="F607:H607"/>
    <mergeCell ref="A598:H598"/>
    <mergeCell ref="A599:H599"/>
    <mergeCell ref="A600:H600"/>
    <mergeCell ref="A601:H601"/>
    <mergeCell ref="A602:H602"/>
    <mergeCell ref="B606:E606"/>
    <mergeCell ref="B607:C607"/>
    <mergeCell ref="B608:C608"/>
    <mergeCell ref="F608:H608"/>
    <mergeCell ref="B609:C609"/>
    <mergeCell ref="F609:H609"/>
    <mergeCell ref="B610:C610"/>
    <mergeCell ref="F610:H610"/>
    <mergeCell ref="F611:H611"/>
    <mergeCell ref="B611:C611"/>
    <mergeCell ref="B612:C612"/>
    <mergeCell ref="B613:C613"/>
    <mergeCell ref="B614:C614"/>
    <mergeCell ref="B615:C615"/>
    <mergeCell ref="B616:C616"/>
    <mergeCell ref="B617:C617"/>
    <mergeCell ref="B624:C624"/>
    <mergeCell ref="F624:H624"/>
    <mergeCell ref="B625:C625"/>
    <mergeCell ref="F625:H625"/>
    <mergeCell ref="B626:C626"/>
    <mergeCell ref="F626:H626"/>
    <mergeCell ref="A627:H627"/>
    <mergeCell ref="F536:H536"/>
    <mergeCell ref="F537:H537"/>
    <mergeCell ref="B532:C532"/>
    <mergeCell ref="B533:C533"/>
    <mergeCell ref="B534:C534"/>
    <mergeCell ref="B535:C535"/>
    <mergeCell ref="F535:H535"/>
    <mergeCell ref="B536:C536"/>
    <mergeCell ref="B537:C537"/>
    <mergeCell ref="A499:H499"/>
    <mergeCell ref="A500:H500"/>
    <mergeCell ref="A501:H501"/>
    <mergeCell ref="A502:H502"/>
    <mergeCell ref="A503:H503"/>
    <mergeCell ref="A504:H504"/>
    <mergeCell ref="I505:J505"/>
    <mergeCell ref="A505:H505"/>
    <mergeCell ref="A506:H506"/>
    <mergeCell ref="A507:H507"/>
    <mergeCell ref="A508:H508"/>
    <mergeCell ref="A509:H509"/>
    <mergeCell ref="A510:H510"/>
    <mergeCell ref="A511:H511"/>
    <mergeCell ref="G520:H520"/>
    <mergeCell ref="F521:H521"/>
    <mergeCell ref="A512:H512"/>
    <mergeCell ref="A513:H513"/>
    <mergeCell ref="A514:H514"/>
    <mergeCell ref="A515:H515"/>
    <mergeCell ref="A516:H516"/>
    <mergeCell ref="B520:E520"/>
    <mergeCell ref="B521:C521"/>
    <mergeCell ref="B522:C522"/>
    <mergeCell ref="F522:H522"/>
    <mergeCell ref="B523:C523"/>
    <mergeCell ref="F523:H523"/>
    <mergeCell ref="B524:C524"/>
    <mergeCell ref="F524:H524"/>
    <mergeCell ref="F525:H525"/>
    <mergeCell ref="B525:C525"/>
    <mergeCell ref="B526:C526"/>
    <mergeCell ref="B527:C527"/>
    <mergeCell ref="B528:C528"/>
    <mergeCell ref="B529:C529"/>
    <mergeCell ref="B530:C530"/>
    <mergeCell ref="B531:C531"/>
    <mergeCell ref="B538:C538"/>
    <mergeCell ref="F538:H538"/>
    <mergeCell ref="B539:C539"/>
    <mergeCell ref="F539:H539"/>
    <mergeCell ref="B540:C540"/>
    <mergeCell ref="F540:H540"/>
    <mergeCell ref="A541:H541"/>
    <mergeCell ref="F576:H576"/>
    <mergeCell ref="F577:H577"/>
    <mergeCell ref="F569:H569"/>
    <mergeCell ref="F570:H570"/>
    <mergeCell ref="F571:H571"/>
    <mergeCell ref="F572:H572"/>
    <mergeCell ref="F573:H573"/>
    <mergeCell ref="F574:H574"/>
    <mergeCell ref="F575:H575"/>
    <mergeCell ref="F579:H579"/>
    <mergeCell ref="F580:H580"/>
    <mergeCell ref="B575:C575"/>
    <mergeCell ref="B576:C576"/>
    <mergeCell ref="B577:C577"/>
    <mergeCell ref="B578:C578"/>
    <mergeCell ref="F578:H578"/>
    <mergeCell ref="B579:C579"/>
    <mergeCell ref="B580:C580"/>
    <mergeCell ref="A542:H542"/>
    <mergeCell ref="A543:H543"/>
    <mergeCell ref="A544:H544"/>
    <mergeCell ref="A545:H545"/>
    <mergeCell ref="A546:H546"/>
    <mergeCell ref="A547:H547"/>
    <mergeCell ref="I548:J548"/>
    <mergeCell ref="A548:H548"/>
    <mergeCell ref="A549:H549"/>
    <mergeCell ref="A550:H550"/>
    <mergeCell ref="A551:H551"/>
    <mergeCell ref="A552:H552"/>
    <mergeCell ref="A553:H553"/>
    <mergeCell ref="A554:H554"/>
    <mergeCell ref="G563:H563"/>
    <mergeCell ref="F564:H564"/>
    <mergeCell ref="A555:H555"/>
    <mergeCell ref="A556:H556"/>
    <mergeCell ref="A557:H557"/>
    <mergeCell ref="A558:H558"/>
    <mergeCell ref="A559:H559"/>
    <mergeCell ref="B563:E563"/>
    <mergeCell ref="B564:C564"/>
    <mergeCell ref="B565:C565"/>
    <mergeCell ref="F565:H565"/>
    <mergeCell ref="B566:C566"/>
    <mergeCell ref="F566:H566"/>
    <mergeCell ref="B567:C567"/>
    <mergeCell ref="F567:H567"/>
    <mergeCell ref="F568:H568"/>
    <mergeCell ref="B568:C568"/>
    <mergeCell ref="B569:C569"/>
    <mergeCell ref="B570:C570"/>
    <mergeCell ref="B571:C571"/>
    <mergeCell ref="B572:C572"/>
    <mergeCell ref="B573:C573"/>
    <mergeCell ref="B574:C574"/>
    <mergeCell ref="B581:C581"/>
    <mergeCell ref="F581:H581"/>
    <mergeCell ref="B582:C582"/>
    <mergeCell ref="F582:H582"/>
    <mergeCell ref="B583:C583"/>
    <mergeCell ref="F583:H583"/>
    <mergeCell ref="A584:H584"/>
    <mergeCell ref="F619:H619"/>
    <mergeCell ref="F620:H620"/>
    <mergeCell ref="F612:H612"/>
    <mergeCell ref="F613:H613"/>
    <mergeCell ref="F614:H614"/>
    <mergeCell ref="F615:H615"/>
    <mergeCell ref="F616:H616"/>
    <mergeCell ref="F617:H617"/>
    <mergeCell ref="F618:H618"/>
    <mergeCell ref="F662:H662"/>
    <mergeCell ref="F663:H663"/>
    <mergeCell ref="F655:H655"/>
    <mergeCell ref="F656:H656"/>
    <mergeCell ref="F657:H657"/>
    <mergeCell ref="F658:H658"/>
    <mergeCell ref="F659:H659"/>
    <mergeCell ref="F660:H660"/>
    <mergeCell ref="F661:H661"/>
    <mergeCell ref="F751:H751"/>
    <mergeCell ref="F752:H752"/>
    <mergeCell ref="B747:C747"/>
    <mergeCell ref="B748:C748"/>
    <mergeCell ref="B749:C749"/>
    <mergeCell ref="B750:C750"/>
    <mergeCell ref="F750:H750"/>
    <mergeCell ref="B751:C751"/>
    <mergeCell ref="B752:C752"/>
    <mergeCell ref="A714:H714"/>
    <mergeCell ref="A715:H715"/>
    <mergeCell ref="A716:H716"/>
    <mergeCell ref="A717:H717"/>
    <mergeCell ref="A718:H718"/>
    <mergeCell ref="A719:H719"/>
    <mergeCell ref="I720:J720"/>
    <mergeCell ref="A720:H720"/>
    <mergeCell ref="A721:H721"/>
    <mergeCell ref="A722:H722"/>
    <mergeCell ref="A723:H723"/>
    <mergeCell ref="A724:H724"/>
    <mergeCell ref="A725:H725"/>
    <mergeCell ref="A726:H726"/>
    <mergeCell ref="G735:H735"/>
    <mergeCell ref="F736:H736"/>
    <mergeCell ref="A727:H727"/>
    <mergeCell ref="A728:H728"/>
    <mergeCell ref="A729:H729"/>
    <mergeCell ref="A730:H730"/>
    <mergeCell ref="A731:H731"/>
    <mergeCell ref="B735:E735"/>
    <mergeCell ref="B736:C736"/>
    <mergeCell ref="B737:C737"/>
    <mergeCell ref="F737:H737"/>
    <mergeCell ref="B738:C738"/>
    <mergeCell ref="F738:H738"/>
    <mergeCell ref="B739:C739"/>
    <mergeCell ref="F739:H739"/>
    <mergeCell ref="F740:H740"/>
    <mergeCell ref="B740:C740"/>
    <mergeCell ref="B741:C741"/>
    <mergeCell ref="B742:C742"/>
    <mergeCell ref="B743:C743"/>
    <mergeCell ref="B744:C744"/>
    <mergeCell ref="B745:C745"/>
    <mergeCell ref="B746:C746"/>
    <mergeCell ref="B753:C753"/>
    <mergeCell ref="F753:H753"/>
    <mergeCell ref="B754:C754"/>
    <mergeCell ref="F754:H754"/>
    <mergeCell ref="B755:C755"/>
    <mergeCell ref="F755:H755"/>
    <mergeCell ref="A756:H756"/>
    <mergeCell ref="F794:H794"/>
    <mergeCell ref="F795:H795"/>
    <mergeCell ref="B790:C790"/>
    <mergeCell ref="B791:C791"/>
    <mergeCell ref="B792:C792"/>
    <mergeCell ref="B793:C793"/>
    <mergeCell ref="F793:H793"/>
    <mergeCell ref="B794:C794"/>
    <mergeCell ref="B795:C795"/>
    <mergeCell ref="A757:H757"/>
    <mergeCell ref="A758:H758"/>
    <mergeCell ref="A759:H759"/>
    <mergeCell ref="A760:H760"/>
    <mergeCell ref="A761:H761"/>
    <mergeCell ref="A762:H762"/>
    <mergeCell ref="I763:J763"/>
    <mergeCell ref="A763:H763"/>
    <mergeCell ref="A764:H764"/>
    <mergeCell ref="A765:H765"/>
    <mergeCell ref="A766:H766"/>
    <mergeCell ref="A767:H767"/>
    <mergeCell ref="A768:H768"/>
    <mergeCell ref="A769:H769"/>
    <mergeCell ref="G778:H778"/>
    <mergeCell ref="F779:H779"/>
    <mergeCell ref="A770:H770"/>
    <mergeCell ref="A771:H771"/>
    <mergeCell ref="A772:H772"/>
    <mergeCell ref="A773:H773"/>
    <mergeCell ref="A774:H774"/>
    <mergeCell ref="B778:E778"/>
    <mergeCell ref="B779:C779"/>
    <mergeCell ref="B780:C780"/>
    <mergeCell ref="F780:H780"/>
    <mergeCell ref="B781:C781"/>
    <mergeCell ref="F781:H781"/>
    <mergeCell ref="B782:C782"/>
    <mergeCell ref="F782:H782"/>
    <mergeCell ref="F783:H783"/>
    <mergeCell ref="B783:C783"/>
    <mergeCell ref="B784:C784"/>
    <mergeCell ref="B785:C785"/>
    <mergeCell ref="B786:C786"/>
    <mergeCell ref="B787:C787"/>
    <mergeCell ref="B788:C788"/>
    <mergeCell ref="B789:C789"/>
    <mergeCell ref="B796:C796"/>
    <mergeCell ref="F796:H796"/>
    <mergeCell ref="B797:C797"/>
    <mergeCell ref="F797:H797"/>
    <mergeCell ref="B798:C798"/>
    <mergeCell ref="F798:H798"/>
    <mergeCell ref="A799:H799"/>
    <mergeCell ref="F834:H834"/>
    <mergeCell ref="F835:H835"/>
    <mergeCell ref="F827:H827"/>
    <mergeCell ref="F828:H828"/>
    <mergeCell ref="F829:H829"/>
    <mergeCell ref="F830:H830"/>
    <mergeCell ref="F831:H831"/>
    <mergeCell ref="F832:H832"/>
    <mergeCell ref="F833:H833"/>
    <mergeCell ref="F837:H837"/>
    <mergeCell ref="F838:H838"/>
    <mergeCell ref="B833:C833"/>
    <mergeCell ref="B834:C834"/>
    <mergeCell ref="B835:C835"/>
    <mergeCell ref="B836:C836"/>
    <mergeCell ref="F836:H836"/>
    <mergeCell ref="B837:C837"/>
    <mergeCell ref="B838:C838"/>
    <mergeCell ref="A843:H843"/>
    <mergeCell ref="A844:H844"/>
    <mergeCell ref="A845:H845"/>
    <mergeCell ref="A846:H846"/>
    <mergeCell ref="A847:H847"/>
    <mergeCell ref="A848:H848"/>
    <mergeCell ref="I849:J849"/>
    <mergeCell ref="A856:H856"/>
    <mergeCell ref="A857:H857"/>
    <mergeCell ref="A858:H858"/>
    <mergeCell ref="A859:H859"/>
    <mergeCell ref="A860:H860"/>
    <mergeCell ref="A849:H849"/>
    <mergeCell ref="A850:H850"/>
    <mergeCell ref="A851:H851"/>
    <mergeCell ref="A852:H852"/>
    <mergeCell ref="A853:H853"/>
    <mergeCell ref="A854:H854"/>
    <mergeCell ref="A855:H855"/>
    <mergeCell ref="A800:H800"/>
    <mergeCell ref="A801:H801"/>
    <mergeCell ref="A802:H802"/>
    <mergeCell ref="A803:H803"/>
    <mergeCell ref="A804:H804"/>
    <mergeCell ref="A805:H805"/>
    <mergeCell ref="I806:J806"/>
    <mergeCell ref="A806:H806"/>
    <mergeCell ref="A807:H807"/>
    <mergeCell ref="A808:H808"/>
    <mergeCell ref="A809:H809"/>
    <mergeCell ref="A810:H810"/>
    <mergeCell ref="A811:H811"/>
    <mergeCell ref="A812:H812"/>
    <mergeCell ref="G821:H821"/>
    <mergeCell ref="F822:H822"/>
    <mergeCell ref="A813:H813"/>
    <mergeCell ref="A814:H814"/>
    <mergeCell ref="A815:H815"/>
    <mergeCell ref="A816:H816"/>
    <mergeCell ref="A817:H817"/>
    <mergeCell ref="B821:E821"/>
    <mergeCell ref="B822:C822"/>
    <mergeCell ref="B823:C823"/>
    <mergeCell ref="F823:H823"/>
    <mergeCell ref="B824:C824"/>
    <mergeCell ref="F824:H824"/>
    <mergeCell ref="B825:C825"/>
    <mergeCell ref="F825:H825"/>
    <mergeCell ref="F826:H826"/>
    <mergeCell ref="B826:C826"/>
    <mergeCell ref="B827:C827"/>
    <mergeCell ref="B828:C828"/>
    <mergeCell ref="B829:C829"/>
    <mergeCell ref="B830:C830"/>
    <mergeCell ref="B831:C831"/>
    <mergeCell ref="B832:C832"/>
    <mergeCell ref="B839:C839"/>
    <mergeCell ref="F839:H839"/>
    <mergeCell ref="B840:C840"/>
    <mergeCell ref="F840:H840"/>
    <mergeCell ref="B841:C841"/>
    <mergeCell ref="F841:H841"/>
    <mergeCell ref="A842:H842"/>
    <mergeCell ref="F665:H665"/>
    <mergeCell ref="F666:H666"/>
    <mergeCell ref="B661:C661"/>
    <mergeCell ref="B662:C662"/>
    <mergeCell ref="B663:C663"/>
    <mergeCell ref="B664:C664"/>
    <mergeCell ref="F664:H664"/>
    <mergeCell ref="B665:C665"/>
    <mergeCell ref="B666:C666"/>
    <mergeCell ref="A628:H628"/>
    <mergeCell ref="A629:H629"/>
    <mergeCell ref="A630:H630"/>
    <mergeCell ref="A631:H631"/>
    <mergeCell ref="A632:H632"/>
    <mergeCell ref="A633:H633"/>
    <mergeCell ref="I634:J634"/>
    <mergeCell ref="A634:H634"/>
    <mergeCell ref="A635:H635"/>
    <mergeCell ref="A636:H636"/>
    <mergeCell ref="A637:H637"/>
    <mergeCell ref="A638:H638"/>
    <mergeCell ref="A639:H639"/>
    <mergeCell ref="A640:H640"/>
    <mergeCell ref="G649:H649"/>
    <mergeCell ref="F650:H650"/>
    <mergeCell ref="A641:H641"/>
    <mergeCell ref="A642:H642"/>
    <mergeCell ref="A643:H643"/>
    <mergeCell ref="A644:H644"/>
    <mergeCell ref="A645:H645"/>
    <mergeCell ref="B649:E649"/>
    <mergeCell ref="B650:C650"/>
    <mergeCell ref="B651:C651"/>
    <mergeCell ref="F651:H651"/>
    <mergeCell ref="B652:C652"/>
    <mergeCell ref="F652:H652"/>
    <mergeCell ref="B653:C653"/>
    <mergeCell ref="F653:H653"/>
    <mergeCell ref="F654:H654"/>
    <mergeCell ref="B654:C654"/>
    <mergeCell ref="B655:C655"/>
    <mergeCell ref="B656:C656"/>
    <mergeCell ref="B657:C657"/>
    <mergeCell ref="B658:C658"/>
    <mergeCell ref="B659:C659"/>
    <mergeCell ref="B660:C660"/>
    <mergeCell ref="B667:C667"/>
    <mergeCell ref="F667:H667"/>
    <mergeCell ref="B668:C668"/>
    <mergeCell ref="F668:H668"/>
    <mergeCell ref="B669:C669"/>
    <mergeCell ref="F669:H669"/>
    <mergeCell ref="A670:H670"/>
    <mergeCell ref="F705:H705"/>
    <mergeCell ref="F706:H706"/>
    <mergeCell ref="F698:H698"/>
    <mergeCell ref="F699:H699"/>
    <mergeCell ref="F700:H700"/>
    <mergeCell ref="F701:H701"/>
    <mergeCell ref="F702:H702"/>
    <mergeCell ref="F703:H703"/>
    <mergeCell ref="F704:H704"/>
    <mergeCell ref="F708:H708"/>
    <mergeCell ref="F709:H709"/>
    <mergeCell ref="B704:C704"/>
    <mergeCell ref="B705:C705"/>
    <mergeCell ref="B706:C706"/>
    <mergeCell ref="B707:C707"/>
    <mergeCell ref="F707:H707"/>
    <mergeCell ref="B708:C708"/>
    <mergeCell ref="B709:C709"/>
    <mergeCell ref="A671:H671"/>
    <mergeCell ref="A672:H672"/>
    <mergeCell ref="A673:H673"/>
    <mergeCell ref="A674:H674"/>
    <mergeCell ref="A675:H675"/>
    <mergeCell ref="A676:H676"/>
    <mergeCell ref="I677:J677"/>
    <mergeCell ref="A677:H677"/>
    <mergeCell ref="A678:H678"/>
    <mergeCell ref="A679:H679"/>
    <mergeCell ref="A680:H680"/>
    <mergeCell ref="A681:H681"/>
    <mergeCell ref="A682:H682"/>
    <mergeCell ref="A683:H683"/>
    <mergeCell ref="G692:H692"/>
    <mergeCell ref="F693:H693"/>
    <mergeCell ref="A684:H684"/>
    <mergeCell ref="A685:H685"/>
    <mergeCell ref="A686:H686"/>
    <mergeCell ref="A687:H687"/>
    <mergeCell ref="A688:H688"/>
    <mergeCell ref="B692:E692"/>
    <mergeCell ref="B693:C693"/>
    <mergeCell ref="B694:C694"/>
    <mergeCell ref="F694:H694"/>
    <mergeCell ref="B695:C695"/>
    <mergeCell ref="F695:H695"/>
    <mergeCell ref="B696:C696"/>
    <mergeCell ref="F696:H696"/>
    <mergeCell ref="F697:H697"/>
    <mergeCell ref="B697:C697"/>
    <mergeCell ref="B698:C698"/>
    <mergeCell ref="B699:C699"/>
    <mergeCell ref="B700:C700"/>
    <mergeCell ref="B701:C701"/>
    <mergeCell ref="B702:C702"/>
    <mergeCell ref="B703:C703"/>
    <mergeCell ref="B710:C710"/>
    <mergeCell ref="F710:H710"/>
    <mergeCell ref="B711:C711"/>
    <mergeCell ref="F711:H711"/>
    <mergeCell ref="B712:C712"/>
    <mergeCell ref="F712:H712"/>
    <mergeCell ref="A713:H713"/>
    <mergeCell ref="F748:H748"/>
    <mergeCell ref="F749:H749"/>
    <mergeCell ref="F741:H741"/>
    <mergeCell ref="F742:H742"/>
    <mergeCell ref="F743:H743"/>
    <mergeCell ref="F744:H744"/>
    <mergeCell ref="F745:H745"/>
    <mergeCell ref="F746:H746"/>
    <mergeCell ref="F747:H747"/>
    <mergeCell ref="F791:H791"/>
    <mergeCell ref="F792:H792"/>
    <mergeCell ref="F784:H784"/>
    <mergeCell ref="F785:H785"/>
    <mergeCell ref="F786:H786"/>
    <mergeCell ref="F787:H787"/>
    <mergeCell ref="F788:H788"/>
    <mergeCell ref="F789:H789"/>
    <mergeCell ref="F790:H790"/>
    <mergeCell ref="M324:N324"/>
    <mergeCell ref="M325:N325"/>
    <mergeCell ref="M317:N317"/>
    <mergeCell ref="M318:N318"/>
    <mergeCell ref="M319:N319"/>
    <mergeCell ref="M320:N320"/>
    <mergeCell ref="M321:N321"/>
    <mergeCell ref="M322:N322"/>
    <mergeCell ref="M323:N323"/>
    <mergeCell ref="L290:S290"/>
    <mergeCell ref="L291:S291"/>
    <mergeCell ref="L292:S292"/>
    <mergeCell ref="L293:S293"/>
    <mergeCell ref="L294:S294"/>
    <mergeCell ref="L295:S295"/>
    <mergeCell ref="L296:S296"/>
    <mergeCell ref="R305:S305"/>
    <mergeCell ref="Q306:S306"/>
    <mergeCell ref="L297:S297"/>
    <mergeCell ref="L298:S298"/>
    <mergeCell ref="L299:S299"/>
    <mergeCell ref="L300:S300"/>
    <mergeCell ref="L301:S301"/>
    <mergeCell ref="M305:P305"/>
    <mergeCell ref="M306:N306"/>
    <mergeCell ref="M307:N307"/>
    <mergeCell ref="Q307:S307"/>
    <mergeCell ref="M308:N308"/>
    <mergeCell ref="Q308:S308"/>
    <mergeCell ref="M309:N309"/>
    <mergeCell ref="Q309:S309"/>
    <mergeCell ref="Q310:S310"/>
    <mergeCell ref="M310:N310"/>
    <mergeCell ref="M311:N311"/>
    <mergeCell ref="M312:N312"/>
    <mergeCell ref="M313:N313"/>
    <mergeCell ref="M314:N314"/>
    <mergeCell ref="M315:N315"/>
    <mergeCell ref="M316:N316"/>
    <mergeCell ref="Q311:S311"/>
    <mergeCell ref="Q312:S312"/>
    <mergeCell ref="Q313:S313"/>
    <mergeCell ref="Q314:S314"/>
    <mergeCell ref="Q315:S315"/>
    <mergeCell ref="Q316:S316"/>
    <mergeCell ref="Q317:S317"/>
    <mergeCell ref="Q318:S318"/>
    <mergeCell ref="Q319:S319"/>
    <mergeCell ref="Q320:S320"/>
    <mergeCell ref="Q321:S321"/>
    <mergeCell ref="Q322:S322"/>
    <mergeCell ref="Q323:S323"/>
    <mergeCell ref="Q324:S324"/>
    <mergeCell ref="B192:C192"/>
    <mergeCell ref="B193:C193"/>
    <mergeCell ref="B194:C194"/>
    <mergeCell ref="B195:C195"/>
    <mergeCell ref="B196:C196"/>
    <mergeCell ref="B185:C185"/>
    <mergeCell ref="B186:C186"/>
    <mergeCell ref="B187:C187"/>
    <mergeCell ref="B188:C188"/>
    <mergeCell ref="B189:C189"/>
    <mergeCell ref="B190:C190"/>
    <mergeCell ref="B191:C191"/>
    <mergeCell ref="F151:H151"/>
    <mergeCell ref="F152:H152"/>
    <mergeCell ref="F153:H153"/>
    <mergeCell ref="A154:H154"/>
    <mergeCell ref="A155:H155"/>
    <mergeCell ref="A156:H156"/>
    <mergeCell ref="A157:H157"/>
    <mergeCell ref="A158:H158"/>
    <mergeCell ref="A159:H159"/>
    <mergeCell ref="A160:H160"/>
    <mergeCell ref="A161:H161"/>
    <mergeCell ref="I161:J161"/>
    <mergeCell ref="A162:H162"/>
    <mergeCell ref="A163:H163"/>
    <mergeCell ref="A164:H164"/>
    <mergeCell ref="A165:H165"/>
    <mergeCell ref="A166:H166"/>
    <mergeCell ref="A167:H167"/>
    <mergeCell ref="A168:H168"/>
    <mergeCell ref="A169:H169"/>
    <mergeCell ref="A170:H170"/>
    <mergeCell ref="A171:H171"/>
    <mergeCell ref="A172:H172"/>
    <mergeCell ref="B176:E176"/>
    <mergeCell ref="G176:H176"/>
    <mergeCell ref="B177:C177"/>
    <mergeCell ref="F177:H177"/>
    <mergeCell ref="F178:H178"/>
    <mergeCell ref="B178:C178"/>
    <mergeCell ref="B179:C179"/>
    <mergeCell ref="B180:C180"/>
    <mergeCell ref="B181:C181"/>
    <mergeCell ref="B182:C182"/>
    <mergeCell ref="B183:C183"/>
    <mergeCell ref="B184:C184"/>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A197:H197"/>
    <mergeCell ref="A198:H198"/>
    <mergeCell ref="A199:H199"/>
    <mergeCell ref="L203:S203"/>
    <mergeCell ref="L204:S204"/>
    <mergeCell ref="A200:H200"/>
    <mergeCell ref="A201:H201"/>
    <mergeCell ref="A202:H202"/>
    <mergeCell ref="L202:S202"/>
    <mergeCell ref="A203:H203"/>
    <mergeCell ref="A204:H204"/>
    <mergeCell ref="I204:J204"/>
    <mergeCell ref="A205:H205"/>
    <mergeCell ref="L205:S205"/>
    <mergeCell ref="A206:H206"/>
    <mergeCell ref="L206:S206"/>
    <mergeCell ref="A207:H207"/>
    <mergeCell ref="L207:S207"/>
    <mergeCell ref="L208:S208"/>
    <mergeCell ref="A208:H208"/>
    <mergeCell ref="A209:H209"/>
    <mergeCell ref="A210:H210"/>
    <mergeCell ref="A211:H211"/>
    <mergeCell ref="A212:H212"/>
    <mergeCell ref="A213:H213"/>
    <mergeCell ref="A214:H214"/>
    <mergeCell ref="L209:S209"/>
    <mergeCell ref="L210:S210"/>
    <mergeCell ref="L211:S211"/>
    <mergeCell ref="L212:S212"/>
    <mergeCell ref="L213:S213"/>
    <mergeCell ref="L214:S214"/>
    <mergeCell ref="L215:S215"/>
    <mergeCell ref="M222:N222"/>
    <mergeCell ref="M223:N223"/>
    <mergeCell ref="M224:N224"/>
    <mergeCell ref="F221:H221"/>
    <mergeCell ref="F222:H222"/>
    <mergeCell ref="A215:H215"/>
    <mergeCell ref="B219:E219"/>
    <mergeCell ref="G219:H219"/>
    <mergeCell ref="B220:C220"/>
    <mergeCell ref="F220:H220"/>
    <mergeCell ref="B221:C221"/>
    <mergeCell ref="B222:C222"/>
    <mergeCell ref="B223:C223"/>
    <mergeCell ref="F223:H223"/>
    <mergeCell ref="B224:C224"/>
    <mergeCell ref="F224:H224"/>
    <mergeCell ref="B225:C225"/>
    <mergeCell ref="F225:H225"/>
    <mergeCell ref="F226:H226"/>
    <mergeCell ref="B233:C233"/>
    <mergeCell ref="B234:C234"/>
    <mergeCell ref="B235:C235"/>
    <mergeCell ref="B236:C236"/>
    <mergeCell ref="B237:C237"/>
    <mergeCell ref="B238:C238"/>
    <mergeCell ref="B239:C239"/>
    <mergeCell ref="B226:C226"/>
    <mergeCell ref="B227:C227"/>
    <mergeCell ref="B228:C228"/>
    <mergeCell ref="B229:C229"/>
    <mergeCell ref="B230:C230"/>
    <mergeCell ref="B231:C231"/>
    <mergeCell ref="B232:C232"/>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A240:H240"/>
    <mergeCell ref="M219:P219"/>
    <mergeCell ref="R219:S219"/>
    <mergeCell ref="M220:N220"/>
    <mergeCell ref="Q220:S220"/>
    <mergeCell ref="M221:N221"/>
    <mergeCell ref="Q221:S221"/>
    <mergeCell ref="Q222:S222"/>
    <mergeCell ref="Q223:S223"/>
    <mergeCell ref="Q224:S224"/>
    <mergeCell ref="M225:N225"/>
    <mergeCell ref="Q225:S225"/>
    <mergeCell ref="M226:N226"/>
    <mergeCell ref="Q226:S226"/>
    <mergeCell ref="Q227:S227"/>
    <mergeCell ref="M234:N234"/>
    <mergeCell ref="M235:N235"/>
    <mergeCell ref="M236:N236"/>
    <mergeCell ref="M237:N237"/>
    <mergeCell ref="M238:N238"/>
    <mergeCell ref="M239:N239"/>
    <mergeCell ref="M227:N227"/>
    <mergeCell ref="M228:N228"/>
    <mergeCell ref="M229:N229"/>
    <mergeCell ref="M230:N230"/>
    <mergeCell ref="M231:N231"/>
    <mergeCell ref="M232:N232"/>
    <mergeCell ref="M233:N233"/>
    <mergeCell ref="Q228:S228"/>
    <mergeCell ref="Q229:S229"/>
    <mergeCell ref="Q230:S230"/>
    <mergeCell ref="Q231:S231"/>
    <mergeCell ref="Q232:S232"/>
    <mergeCell ref="Q233:S233"/>
    <mergeCell ref="Q234:S234"/>
    <mergeCell ref="Q235:S235"/>
    <mergeCell ref="Q236:S236"/>
    <mergeCell ref="Q237:S237"/>
    <mergeCell ref="Q238:S238"/>
    <mergeCell ref="Q239:S239"/>
    <mergeCell ref="L240:S240"/>
    <mergeCell ref="L241:S241"/>
    <mergeCell ref="L242:S242"/>
    <mergeCell ref="L243:S243"/>
    <mergeCell ref="L244:S244"/>
    <mergeCell ref="L245:S245"/>
    <mergeCell ref="L246:S246"/>
    <mergeCell ref="L247:S247"/>
    <mergeCell ref="L248:S248"/>
    <mergeCell ref="F275:H275"/>
    <mergeCell ref="F276:H276"/>
    <mergeCell ref="F268:H268"/>
    <mergeCell ref="F269:H269"/>
    <mergeCell ref="F270:H270"/>
    <mergeCell ref="F271:H271"/>
    <mergeCell ref="F272:H272"/>
    <mergeCell ref="F273:H273"/>
    <mergeCell ref="F274:H274"/>
    <mergeCell ref="M363:N363"/>
    <mergeCell ref="M364:N364"/>
    <mergeCell ref="M365:N365"/>
    <mergeCell ref="M366:N366"/>
    <mergeCell ref="M367:N367"/>
    <mergeCell ref="M368:N368"/>
    <mergeCell ref="M356:N356"/>
    <mergeCell ref="M357:N357"/>
    <mergeCell ref="M358:N358"/>
    <mergeCell ref="M359:N359"/>
    <mergeCell ref="M360:N360"/>
    <mergeCell ref="M361:N361"/>
    <mergeCell ref="M362:N362"/>
    <mergeCell ref="F364:H364"/>
    <mergeCell ref="F365:H365"/>
    <mergeCell ref="B360:C360"/>
    <mergeCell ref="B361:C361"/>
    <mergeCell ref="B362:C362"/>
    <mergeCell ref="B363:C363"/>
    <mergeCell ref="F363:H363"/>
    <mergeCell ref="B364:C364"/>
    <mergeCell ref="B365:C365"/>
    <mergeCell ref="A327:H327"/>
    <mergeCell ref="A328:H328"/>
    <mergeCell ref="A329:H329"/>
    <mergeCell ref="A330:H330"/>
    <mergeCell ref="A331:H331"/>
    <mergeCell ref="A332:H332"/>
    <mergeCell ref="I333:J333"/>
    <mergeCell ref="A333:H333"/>
    <mergeCell ref="A334:H334"/>
    <mergeCell ref="A335:H335"/>
    <mergeCell ref="A336:H336"/>
    <mergeCell ref="A337:H337"/>
    <mergeCell ref="A338:H338"/>
    <mergeCell ref="A339:H339"/>
    <mergeCell ref="G348:H348"/>
    <mergeCell ref="F349:H349"/>
    <mergeCell ref="A340:H340"/>
    <mergeCell ref="A341:H341"/>
    <mergeCell ref="A342:H342"/>
    <mergeCell ref="A343:H343"/>
    <mergeCell ref="A344:H344"/>
    <mergeCell ref="B348:E348"/>
    <mergeCell ref="B349:C349"/>
    <mergeCell ref="B350:C350"/>
    <mergeCell ref="F350:H350"/>
    <mergeCell ref="B351:C351"/>
    <mergeCell ref="F351:H351"/>
    <mergeCell ref="B352:C352"/>
    <mergeCell ref="F352:H352"/>
    <mergeCell ref="F353:H353"/>
    <mergeCell ref="B353:C353"/>
    <mergeCell ref="B354:C354"/>
    <mergeCell ref="B355:C355"/>
    <mergeCell ref="B356:C356"/>
    <mergeCell ref="B357:C357"/>
    <mergeCell ref="B358:C358"/>
    <mergeCell ref="B359:C359"/>
    <mergeCell ref="B366:C366"/>
    <mergeCell ref="F366:H366"/>
    <mergeCell ref="B367:C367"/>
    <mergeCell ref="F367:H367"/>
    <mergeCell ref="B368:C368"/>
    <mergeCell ref="F368:H368"/>
    <mergeCell ref="A369:H369"/>
    <mergeCell ref="F278:H278"/>
    <mergeCell ref="F279:H279"/>
    <mergeCell ref="B274:C274"/>
    <mergeCell ref="B275:C275"/>
    <mergeCell ref="B276:C276"/>
    <mergeCell ref="B277:C277"/>
    <mergeCell ref="F277:H277"/>
    <mergeCell ref="B278:C278"/>
    <mergeCell ref="B279:C279"/>
    <mergeCell ref="A241:H241"/>
    <mergeCell ref="A242:H242"/>
    <mergeCell ref="A243:H243"/>
    <mergeCell ref="A244:H244"/>
    <mergeCell ref="A245:H245"/>
    <mergeCell ref="A246:H246"/>
    <mergeCell ref="I247:J247"/>
    <mergeCell ref="A247:H247"/>
    <mergeCell ref="A248:H248"/>
    <mergeCell ref="A249:H249"/>
    <mergeCell ref="A250:H250"/>
    <mergeCell ref="A251:H251"/>
    <mergeCell ref="A252:H252"/>
    <mergeCell ref="A253:H253"/>
    <mergeCell ref="G262:H262"/>
    <mergeCell ref="F263:H263"/>
    <mergeCell ref="A254:H254"/>
    <mergeCell ref="A255:H255"/>
    <mergeCell ref="A256:H256"/>
    <mergeCell ref="A257:H257"/>
    <mergeCell ref="A258:H258"/>
    <mergeCell ref="B262:E262"/>
    <mergeCell ref="B263:C263"/>
    <mergeCell ref="B264:C264"/>
    <mergeCell ref="F264:H264"/>
    <mergeCell ref="B265:C265"/>
    <mergeCell ref="F265:H265"/>
    <mergeCell ref="B266:C266"/>
    <mergeCell ref="F266:H266"/>
    <mergeCell ref="F267:H267"/>
    <mergeCell ref="B267:C267"/>
    <mergeCell ref="B268:C268"/>
    <mergeCell ref="B269:C269"/>
    <mergeCell ref="B270:C270"/>
    <mergeCell ref="B271:C271"/>
    <mergeCell ref="B272:C272"/>
    <mergeCell ref="B273:C273"/>
    <mergeCell ref="B280:C280"/>
    <mergeCell ref="F280:H280"/>
    <mergeCell ref="B281:C281"/>
    <mergeCell ref="F281:H281"/>
    <mergeCell ref="B282:C282"/>
    <mergeCell ref="F282:H282"/>
    <mergeCell ref="A283:H283"/>
    <mergeCell ref="F318:H318"/>
    <mergeCell ref="F319:H319"/>
    <mergeCell ref="F311:H311"/>
    <mergeCell ref="F312:H312"/>
    <mergeCell ref="F313:H313"/>
    <mergeCell ref="F314:H314"/>
    <mergeCell ref="F315:H315"/>
    <mergeCell ref="F316:H316"/>
    <mergeCell ref="F317:H317"/>
    <mergeCell ref="F321:H321"/>
    <mergeCell ref="F322:H322"/>
    <mergeCell ref="B317:C317"/>
    <mergeCell ref="B318:C318"/>
    <mergeCell ref="B319:C319"/>
    <mergeCell ref="B320:C320"/>
    <mergeCell ref="F320:H320"/>
    <mergeCell ref="B321:C321"/>
    <mergeCell ref="B322:C322"/>
    <mergeCell ref="A284:H284"/>
    <mergeCell ref="A285:H285"/>
    <mergeCell ref="A286:H286"/>
    <mergeCell ref="A287:H287"/>
    <mergeCell ref="A288:H288"/>
    <mergeCell ref="A289:H289"/>
    <mergeCell ref="I290:J290"/>
    <mergeCell ref="A290:H290"/>
    <mergeCell ref="A291:H291"/>
    <mergeCell ref="A292:H292"/>
    <mergeCell ref="A293:H293"/>
    <mergeCell ref="A294:H294"/>
    <mergeCell ref="A295:H295"/>
    <mergeCell ref="A296:H296"/>
    <mergeCell ref="G305:H305"/>
    <mergeCell ref="F306:H306"/>
    <mergeCell ref="A297:H297"/>
    <mergeCell ref="A298:H298"/>
    <mergeCell ref="A299:H299"/>
    <mergeCell ref="A300:H300"/>
    <mergeCell ref="A301:H301"/>
    <mergeCell ref="B305:E305"/>
    <mergeCell ref="B306:C306"/>
    <mergeCell ref="B307:C307"/>
    <mergeCell ref="F307:H307"/>
    <mergeCell ref="B308:C308"/>
    <mergeCell ref="F308:H308"/>
    <mergeCell ref="B309:C309"/>
    <mergeCell ref="F309:H309"/>
    <mergeCell ref="F310:H310"/>
    <mergeCell ref="B310:C310"/>
    <mergeCell ref="B311:C311"/>
    <mergeCell ref="B312:C312"/>
    <mergeCell ref="B313:C313"/>
    <mergeCell ref="B314:C314"/>
    <mergeCell ref="B315:C315"/>
    <mergeCell ref="B316:C316"/>
    <mergeCell ref="B323:C323"/>
    <mergeCell ref="F323:H323"/>
    <mergeCell ref="B324:C324"/>
    <mergeCell ref="F324:H324"/>
    <mergeCell ref="B325:C325"/>
    <mergeCell ref="F325:H325"/>
    <mergeCell ref="A326:H326"/>
    <mergeCell ref="F361:H361"/>
    <mergeCell ref="F362:H362"/>
    <mergeCell ref="F354:H354"/>
    <mergeCell ref="F355:H355"/>
    <mergeCell ref="F356:H356"/>
    <mergeCell ref="F357:H357"/>
    <mergeCell ref="F358:H358"/>
    <mergeCell ref="F359:H359"/>
    <mergeCell ref="F360:H360"/>
    <mergeCell ref="F404:H404"/>
    <mergeCell ref="F405:H405"/>
    <mergeCell ref="F397:H397"/>
    <mergeCell ref="F398:H398"/>
    <mergeCell ref="F399:H399"/>
    <mergeCell ref="F400:H400"/>
    <mergeCell ref="F401:H401"/>
    <mergeCell ref="F402:H402"/>
    <mergeCell ref="F403:H403"/>
    <mergeCell ref="Q325:S325"/>
    <mergeCell ref="L326:S326"/>
    <mergeCell ref="L327:S327"/>
    <mergeCell ref="L328:S328"/>
    <mergeCell ref="L329:S329"/>
    <mergeCell ref="L330:S330"/>
    <mergeCell ref="L331:S331"/>
    <mergeCell ref="L332:S332"/>
    <mergeCell ref="L333:S333"/>
    <mergeCell ref="L334:S334"/>
    <mergeCell ref="L335:S335"/>
    <mergeCell ref="L336:S336"/>
    <mergeCell ref="L337:S337"/>
    <mergeCell ref="L338:S338"/>
    <mergeCell ref="L339:S339"/>
    <mergeCell ref="L340:S340"/>
    <mergeCell ref="L341:S341"/>
    <mergeCell ref="L342:S342"/>
    <mergeCell ref="L343:S343"/>
    <mergeCell ref="L344:S344"/>
    <mergeCell ref="R348:S348"/>
    <mergeCell ref="Q351:S351"/>
    <mergeCell ref="Q352:S352"/>
    <mergeCell ref="M348:P348"/>
    <mergeCell ref="M349:N349"/>
    <mergeCell ref="Q349:S349"/>
    <mergeCell ref="M350:N350"/>
    <mergeCell ref="Q350:S350"/>
    <mergeCell ref="M351:N351"/>
    <mergeCell ref="M352:N352"/>
    <mergeCell ref="M353:N353"/>
    <mergeCell ref="Q353:S353"/>
    <mergeCell ref="M354:N354"/>
    <mergeCell ref="Q354:S354"/>
    <mergeCell ref="M355:N355"/>
    <mergeCell ref="Q355:S355"/>
    <mergeCell ref="Q356:S356"/>
    <mergeCell ref="Q357:S357"/>
    <mergeCell ref="Q358:S358"/>
    <mergeCell ref="Q359:S359"/>
    <mergeCell ref="Q360:S360"/>
    <mergeCell ref="Q361:S361"/>
    <mergeCell ref="Q362:S362"/>
    <mergeCell ref="Q363:S363"/>
    <mergeCell ref="M404:N404"/>
    <mergeCell ref="M405:N405"/>
    <mergeCell ref="M406:N406"/>
    <mergeCell ref="M407:N407"/>
    <mergeCell ref="M408:N408"/>
    <mergeCell ref="M409:N409"/>
    <mergeCell ref="M410:N410"/>
    <mergeCell ref="M411:N411"/>
    <mergeCell ref="M397:N397"/>
    <mergeCell ref="M398:N398"/>
    <mergeCell ref="M399:N399"/>
    <mergeCell ref="M400:N400"/>
    <mergeCell ref="M401:N401"/>
    <mergeCell ref="M402:N402"/>
    <mergeCell ref="M403:N403"/>
    <mergeCell ref="Q398:S398"/>
    <mergeCell ref="Q399:S399"/>
    <mergeCell ref="Q400:S400"/>
    <mergeCell ref="Q401:S401"/>
    <mergeCell ref="Q402:S402"/>
    <mergeCell ref="Q403:S403"/>
    <mergeCell ref="Q404:S404"/>
    <mergeCell ref="Q405:S405"/>
    <mergeCell ref="Q406:S406"/>
    <mergeCell ref="Q407:S407"/>
    <mergeCell ref="Q408:S408"/>
    <mergeCell ref="Q409:S409"/>
    <mergeCell ref="Q410:S410"/>
    <mergeCell ref="Q411:S411"/>
    <mergeCell ref="Q364:S364"/>
    <mergeCell ref="Q365:S365"/>
    <mergeCell ref="Q366:S366"/>
    <mergeCell ref="Q367:S367"/>
    <mergeCell ref="Q368:S368"/>
    <mergeCell ref="L369:S369"/>
    <mergeCell ref="L370:S370"/>
    <mergeCell ref="L371:S371"/>
    <mergeCell ref="L372:S372"/>
    <mergeCell ref="L373:S373"/>
    <mergeCell ref="L374:S374"/>
    <mergeCell ref="L375:S375"/>
    <mergeCell ref="L376:S376"/>
    <mergeCell ref="L377:S377"/>
    <mergeCell ref="L378:S378"/>
    <mergeCell ref="L379:S379"/>
    <mergeCell ref="L380:S380"/>
    <mergeCell ref="L381:S381"/>
    <mergeCell ref="L382:S382"/>
    <mergeCell ref="L383:S383"/>
    <mergeCell ref="L384:S384"/>
    <mergeCell ref="Q392:S392"/>
    <mergeCell ref="Q393:S393"/>
    <mergeCell ref="L385:S385"/>
    <mergeCell ref="L386:S386"/>
    <mergeCell ref="L387:S387"/>
    <mergeCell ref="M391:P391"/>
    <mergeCell ref="R391:S391"/>
    <mergeCell ref="M392:N392"/>
    <mergeCell ref="M393:N393"/>
    <mergeCell ref="M394:N394"/>
    <mergeCell ref="Q394:S394"/>
    <mergeCell ref="M395:N395"/>
    <mergeCell ref="Q395:S395"/>
    <mergeCell ref="M396:N396"/>
    <mergeCell ref="Q396:S396"/>
    <mergeCell ref="Q397:S397"/>
    <mergeCell ref="L412:S412"/>
    <mergeCell ref="L413:S413"/>
    <mergeCell ref="L414:S414"/>
    <mergeCell ref="L415:S415"/>
    <mergeCell ref="L416:S416"/>
    <mergeCell ref="L417:S417"/>
    <mergeCell ref="L418:S418"/>
    <mergeCell ref="M453:N453"/>
    <mergeCell ref="M454:N454"/>
    <mergeCell ref="M446:N446"/>
    <mergeCell ref="M447:N447"/>
    <mergeCell ref="M448:N448"/>
    <mergeCell ref="M449:N449"/>
    <mergeCell ref="M450:N450"/>
    <mergeCell ref="M451:N451"/>
    <mergeCell ref="M452:N452"/>
    <mergeCell ref="L419:S419"/>
    <mergeCell ref="L420:S420"/>
    <mergeCell ref="L421:S421"/>
    <mergeCell ref="L422:S422"/>
    <mergeCell ref="L423:S423"/>
    <mergeCell ref="L424:S424"/>
    <mergeCell ref="L425:S425"/>
    <mergeCell ref="R434:S434"/>
    <mergeCell ref="Q435:S435"/>
    <mergeCell ref="L426:S426"/>
    <mergeCell ref="L427:S427"/>
    <mergeCell ref="L428:S428"/>
    <mergeCell ref="L429:S429"/>
    <mergeCell ref="L430:S430"/>
    <mergeCell ref="M434:P434"/>
    <mergeCell ref="M435:N435"/>
    <mergeCell ref="M436:N436"/>
    <mergeCell ref="Q436:S436"/>
    <mergeCell ref="M437:N437"/>
    <mergeCell ref="Q437:S437"/>
    <mergeCell ref="M438:N438"/>
    <mergeCell ref="Q438:S438"/>
    <mergeCell ref="Q439:S439"/>
    <mergeCell ref="M439:N439"/>
    <mergeCell ref="M440:N440"/>
    <mergeCell ref="M441:N441"/>
    <mergeCell ref="M442:N442"/>
    <mergeCell ref="M443:N443"/>
    <mergeCell ref="M444:N444"/>
    <mergeCell ref="M445:N445"/>
    <mergeCell ref="Q440:S440"/>
    <mergeCell ref="Q441:S441"/>
    <mergeCell ref="Q442:S442"/>
    <mergeCell ref="Q443:S443"/>
    <mergeCell ref="Q444:S444"/>
    <mergeCell ref="Q445:S445"/>
    <mergeCell ref="Q446:S446"/>
    <mergeCell ref="Q447:S447"/>
    <mergeCell ref="Q448:S448"/>
    <mergeCell ref="Q449:S449"/>
    <mergeCell ref="Q450:S450"/>
    <mergeCell ref="Q451:S451"/>
    <mergeCell ref="Q452:S452"/>
    <mergeCell ref="Q453:S453"/>
    <mergeCell ref="M492:N492"/>
    <mergeCell ref="M493:N493"/>
    <mergeCell ref="M494:N494"/>
    <mergeCell ref="M495:N495"/>
    <mergeCell ref="M496:N496"/>
    <mergeCell ref="M497:N497"/>
    <mergeCell ref="M485:N485"/>
    <mergeCell ref="M486:N486"/>
    <mergeCell ref="M487:N487"/>
    <mergeCell ref="M488:N488"/>
    <mergeCell ref="M489:N489"/>
    <mergeCell ref="M490:N490"/>
    <mergeCell ref="M491:N491"/>
    <mergeCell ref="Q454:S454"/>
    <mergeCell ref="L455:S455"/>
    <mergeCell ref="L456:S456"/>
    <mergeCell ref="L457:S457"/>
    <mergeCell ref="L458:S458"/>
    <mergeCell ref="L459:S459"/>
    <mergeCell ref="L460:S460"/>
    <mergeCell ref="L461:S461"/>
    <mergeCell ref="L462:S462"/>
    <mergeCell ref="L463:S463"/>
    <mergeCell ref="L464:S464"/>
    <mergeCell ref="L465:S465"/>
    <mergeCell ref="L466:S466"/>
    <mergeCell ref="L467:S467"/>
    <mergeCell ref="L468:S468"/>
    <mergeCell ref="L469:S469"/>
    <mergeCell ref="L470:S470"/>
    <mergeCell ref="L471:S471"/>
    <mergeCell ref="L472:S472"/>
    <mergeCell ref="L473:S473"/>
    <mergeCell ref="R477:S477"/>
    <mergeCell ref="Q480:S480"/>
    <mergeCell ref="Q481:S481"/>
    <mergeCell ref="M477:P477"/>
    <mergeCell ref="M478:N478"/>
    <mergeCell ref="Q478:S478"/>
    <mergeCell ref="M479:N479"/>
    <mergeCell ref="Q479:S479"/>
    <mergeCell ref="M480:N480"/>
    <mergeCell ref="M481:N481"/>
    <mergeCell ref="M482:N482"/>
    <mergeCell ref="Q482:S482"/>
    <mergeCell ref="M483:N483"/>
    <mergeCell ref="Q483:S483"/>
    <mergeCell ref="M484:N484"/>
    <mergeCell ref="Q484:S484"/>
    <mergeCell ref="Q485:S485"/>
    <mergeCell ref="Q486:S486"/>
    <mergeCell ref="Q487:S487"/>
    <mergeCell ref="Q488:S488"/>
    <mergeCell ref="Q489:S489"/>
    <mergeCell ref="Q490:S490"/>
    <mergeCell ref="Q491:S491"/>
    <mergeCell ref="Q492:S492"/>
    <mergeCell ref="M533:N533"/>
    <mergeCell ref="M534:N534"/>
    <mergeCell ref="M535:N535"/>
    <mergeCell ref="M536:N536"/>
    <mergeCell ref="M537:N537"/>
    <mergeCell ref="M538:N538"/>
    <mergeCell ref="M539:N539"/>
    <mergeCell ref="M540:N540"/>
    <mergeCell ref="M526:N526"/>
    <mergeCell ref="M527:N527"/>
    <mergeCell ref="M528:N528"/>
    <mergeCell ref="M529:N529"/>
    <mergeCell ref="M530:N530"/>
    <mergeCell ref="M531:N531"/>
    <mergeCell ref="M532:N532"/>
    <mergeCell ref="Q527:S527"/>
    <mergeCell ref="Q528:S528"/>
    <mergeCell ref="Q529:S529"/>
    <mergeCell ref="Q530:S530"/>
    <mergeCell ref="Q531:S531"/>
    <mergeCell ref="Q532:S532"/>
    <mergeCell ref="Q533:S533"/>
    <mergeCell ref="Q534:S534"/>
    <mergeCell ref="Q535:S535"/>
    <mergeCell ref="Q536:S536"/>
    <mergeCell ref="Q537:S537"/>
    <mergeCell ref="Q538:S538"/>
    <mergeCell ref="Q539:S539"/>
    <mergeCell ref="Q540:S540"/>
    <mergeCell ref="Q493:S493"/>
    <mergeCell ref="Q494:S494"/>
    <mergeCell ref="Q495:S495"/>
    <mergeCell ref="Q496:S496"/>
    <mergeCell ref="Q497:S497"/>
    <mergeCell ref="L498:S498"/>
    <mergeCell ref="L499:S499"/>
    <mergeCell ref="L500:S500"/>
    <mergeCell ref="L501:S501"/>
    <mergeCell ref="L502:S502"/>
    <mergeCell ref="L503:S503"/>
    <mergeCell ref="L504:S504"/>
    <mergeCell ref="L505:S505"/>
    <mergeCell ref="L506:S506"/>
    <mergeCell ref="L507:S507"/>
    <mergeCell ref="L508:S508"/>
    <mergeCell ref="L509:S509"/>
    <mergeCell ref="L510:S510"/>
    <mergeCell ref="L511:S511"/>
    <mergeCell ref="L512:S512"/>
    <mergeCell ref="L513:S513"/>
    <mergeCell ref="Q521:S521"/>
    <mergeCell ref="Q522:S522"/>
    <mergeCell ref="L514:S514"/>
    <mergeCell ref="L515:S515"/>
    <mergeCell ref="L516:S516"/>
    <mergeCell ref="M520:P520"/>
    <mergeCell ref="R520:S520"/>
    <mergeCell ref="M521:N521"/>
    <mergeCell ref="M522:N522"/>
    <mergeCell ref="M523:N523"/>
    <mergeCell ref="Q523:S523"/>
    <mergeCell ref="M524:N524"/>
    <mergeCell ref="Q524:S524"/>
    <mergeCell ref="M525:N525"/>
    <mergeCell ref="Q525:S525"/>
    <mergeCell ref="Q526:S526"/>
    <mergeCell ref="L541:S541"/>
    <mergeCell ref="L542:S542"/>
    <mergeCell ref="L543:S543"/>
    <mergeCell ref="L544:S544"/>
    <mergeCell ref="L545:S545"/>
    <mergeCell ref="L546:S546"/>
    <mergeCell ref="L547:S547"/>
    <mergeCell ref="M582:N582"/>
    <mergeCell ref="M583:N583"/>
    <mergeCell ref="M575:N575"/>
    <mergeCell ref="M576:N576"/>
    <mergeCell ref="M577:N577"/>
    <mergeCell ref="M578:N578"/>
    <mergeCell ref="M579:N579"/>
    <mergeCell ref="M580:N580"/>
    <mergeCell ref="M581:N581"/>
    <mergeCell ref="L548:S548"/>
    <mergeCell ref="L549:S549"/>
    <mergeCell ref="L550:S550"/>
    <mergeCell ref="L551:S551"/>
    <mergeCell ref="L552:S552"/>
    <mergeCell ref="L553:S553"/>
    <mergeCell ref="L554:S554"/>
    <mergeCell ref="R563:S563"/>
    <mergeCell ref="Q564:S564"/>
    <mergeCell ref="L555:S555"/>
    <mergeCell ref="L556:S556"/>
    <mergeCell ref="L557:S557"/>
    <mergeCell ref="L558:S558"/>
    <mergeCell ref="L559:S559"/>
    <mergeCell ref="M563:P563"/>
    <mergeCell ref="M564:N564"/>
    <mergeCell ref="M565:N565"/>
    <mergeCell ref="Q565:S565"/>
    <mergeCell ref="M566:N566"/>
    <mergeCell ref="Q566:S566"/>
    <mergeCell ref="M567:N567"/>
    <mergeCell ref="Q567:S567"/>
    <mergeCell ref="Q568:S568"/>
    <mergeCell ref="M568:N568"/>
    <mergeCell ref="M569:N569"/>
    <mergeCell ref="M570:N570"/>
    <mergeCell ref="M571:N571"/>
    <mergeCell ref="M572:N572"/>
    <mergeCell ref="M573:N573"/>
    <mergeCell ref="M574:N574"/>
    <mergeCell ref="Q569:S569"/>
    <mergeCell ref="Q570:S570"/>
    <mergeCell ref="Q571:S571"/>
    <mergeCell ref="Q572:S572"/>
    <mergeCell ref="Q573:S573"/>
    <mergeCell ref="Q574:S574"/>
    <mergeCell ref="Q575:S575"/>
    <mergeCell ref="Q576:S576"/>
    <mergeCell ref="Q577:S577"/>
    <mergeCell ref="Q578:S578"/>
    <mergeCell ref="Q579:S579"/>
    <mergeCell ref="Q580:S580"/>
    <mergeCell ref="Q581:S581"/>
    <mergeCell ref="Q582:S582"/>
    <mergeCell ref="M621:N621"/>
    <mergeCell ref="M622:N622"/>
    <mergeCell ref="M623:N623"/>
    <mergeCell ref="M624:N624"/>
    <mergeCell ref="M625:N625"/>
    <mergeCell ref="M626:N626"/>
    <mergeCell ref="M614:N614"/>
    <mergeCell ref="M615:N615"/>
    <mergeCell ref="M616:N616"/>
    <mergeCell ref="M617:N617"/>
    <mergeCell ref="M618:N618"/>
    <mergeCell ref="M619:N619"/>
    <mergeCell ref="M620:N620"/>
    <mergeCell ref="Q712:S712"/>
    <mergeCell ref="L713:S713"/>
    <mergeCell ref="L714:S714"/>
    <mergeCell ref="L715:S715"/>
    <mergeCell ref="L716:S716"/>
    <mergeCell ref="L717:S717"/>
    <mergeCell ref="L718:S718"/>
    <mergeCell ref="L719:S719"/>
    <mergeCell ref="L720:S720"/>
    <mergeCell ref="L721:S721"/>
    <mergeCell ref="L722:S722"/>
    <mergeCell ref="L723:S723"/>
    <mergeCell ref="L724:S724"/>
    <mergeCell ref="L725:S725"/>
    <mergeCell ref="L726:S726"/>
    <mergeCell ref="L727:S727"/>
    <mergeCell ref="L728:S728"/>
    <mergeCell ref="L729:S729"/>
    <mergeCell ref="L730:S730"/>
    <mergeCell ref="L731:S731"/>
    <mergeCell ref="R735:S735"/>
    <mergeCell ref="Q738:S738"/>
    <mergeCell ref="Q739:S739"/>
    <mergeCell ref="M735:P735"/>
    <mergeCell ref="M736:N736"/>
    <mergeCell ref="Q736:S736"/>
    <mergeCell ref="M737:N737"/>
    <mergeCell ref="Q737:S737"/>
    <mergeCell ref="M738:N738"/>
    <mergeCell ref="M739:N739"/>
    <mergeCell ref="M740:N740"/>
    <mergeCell ref="Q740:S740"/>
    <mergeCell ref="M741:N741"/>
    <mergeCell ref="Q741:S741"/>
    <mergeCell ref="M742:N742"/>
    <mergeCell ref="Q742:S742"/>
    <mergeCell ref="Q743:S743"/>
    <mergeCell ref="Q744:S744"/>
    <mergeCell ref="Q745:S745"/>
    <mergeCell ref="Q746:S746"/>
    <mergeCell ref="Q747:S747"/>
    <mergeCell ref="Q748:S748"/>
    <mergeCell ref="Q749:S749"/>
    <mergeCell ref="Q750:S750"/>
    <mergeCell ref="M791:N791"/>
    <mergeCell ref="M792:N792"/>
    <mergeCell ref="M793:N793"/>
    <mergeCell ref="M794:N794"/>
    <mergeCell ref="M795:N795"/>
    <mergeCell ref="M796:N796"/>
    <mergeCell ref="M797:N797"/>
    <mergeCell ref="M798:N798"/>
    <mergeCell ref="M784:N784"/>
    <mergeCell ref="M785:N785"/>
    <mergeCell ref="M786:N786"/>
    <mergeCell ref="M787:N787"/>
    <mergeCell ref="M788:N788"/>
    <mergeCell ref="M789:N789"/>
    <mergeCell ref="M790:N790"/>
    <mergeCell ref="Q785:S785"/>
    <mergeCell ref="Q786:S786"/>
    <mergeCell ref="Q787:S787"/>
    <mergeCell ref="Q788:S788"/>
    <mergeCell ref="Q789:S789"/>
    <mergeCell ref="Q790:S790"/>
    <mergeCell ref="Q791:S791"/>
    <mergeCell ref="Q792:S792"/>
    <mergeCell ref="Q793:S793"/>
    <mergeCell ref="Q794:S794"/>
    <mergeCell ref="Q795:S795"/>
    <mergeCell ref="Q796:S796"/>
    <mergeCell ref="Q797:S797"/>
    <mergeCell ref="Q798:S798"/>
    <mergeCell ref="Q751:S751"/>
    <mergeCell ref="Q752:S752"/>
    <mergeCell ref="Q753:S753"/>
    <mergeCell ref="Q754:S754"/>
    <mergeCell ref="Q755:S755"/>
    <mergeCell ref="L756:S756"/>
    <mergeCell ref="L757:S757"/>
    <mergeCell ref="L758:S758"/>
    <mergeCell ref="L759:S759"/>
    <mergeCell ref="L760:S760"/>
    <mergeCell ref="L761:S761"/>
    <mergeCell ref="L762:S762"/>
    <mergeCell ref="L763:S763"/>
    <mergeCell ref="L764:S764"/>
    <mergeCell ref="L765:S765"/>
    <mergeCell ref="L766:S766"/>
    <mergeCell ref="L767:S767"/>
    <mergeCell ref="L768:S768"/>
    <mergeCell ref="L769:S769"/>
    <mergeCell ref="L770:S770"/>
    <mergeCell ref="L771:S771"/>
    <mergeCell ref="Q779:S779"/>
    <mergeCell ref="Q780:S780"/>
    <mergeCell ref="L772:S772"/>
    <mergeCell ref="L773:S773"/>
    <mergeCell ref="L774:S774"/>
    <mergeCell ref="M778:P778"/>
    <mergeCell ref="R778:S778"/>
    <mergeCell ref="M779:N779"/>
    <mergeCell ref="M780:N780"/>
    <mergeCell ref="M781:N781"/>
    <mergeCell ref="Q781:S781"/>
    <mergeCell ref="M782:N782"/>
    <mergeCell ref="Q782:S782"/>
    <mergeCell ref="M783:N783"/>
    <mergeCell ref="Q783:S783"/>
    <mergeCell ref="Q784:S784"/>
    <mergeCell ref="L799:S799"/>
    <mergeCell ref="L800:S800"/>
    <mergeCell ref="L801:S801"/>
    <mergeCell ref="L802:S802"/>
    <mergeCell ref="L803:S803"/>
    <mergeCell ref="L804:S804"/>
    <mergeCell ref="L805:S805"/>
    <mergeCell ref="M840:N840"/>
    <mergeCell ref="M841:N841"/>
    <mergeCell ref="M833:N833"/>
    <mergeCell ref="M834:N834"/>
    <mergeCell ref="M835:N835"/>
    <mergeCell ref="M836:N836"/>
    <mergeCell ref="M837:N837"/>
    <mergeCell ref="M838:N838"/>
    <mergeCell ref="M839:N839"/>
    <mergeCell ref="Q841:S841"/>
    <mergeCell ref="L842:S842"/>
    <mergeCell ref="L843:S843"/>
    <mergeCell ref="L844:S844"/>
    <mergeCell ref="L845:S845"/>
    <mergeCell ref="L846:S846"/>
    <mergeCell ref="L847:S847"/>
    <mergeCell ref="L855:S855"/>
    <mergeCell ref="L856:S856"/>
    <mergeCell ref="L857:S857"/>
    <mergeCell ref="L858:S858"/>
    <mergeCell ref="L859:S859"/>
    <mergeCell ref="L860:S860"/>
    <mergeCell ref="L848:S848"/>
    <mergeCell ref="L849:S849"/>
    <mergeCell ref="L850:S850"/>
    <mergeCell ref="L851:S851"/>
    <mergeCell ref="L852:S852"/>
    <mergeCell ref="L853:S853"/>
    <mergeCell ref="L854:S854"/>
    <mergeCell ref="L806:S806"/>
    <mergeCell ref="L807:S807"/>
    <mergeCell ref="L808:S808"/>
    <mergeCell ref="L809:S809"/>
    <mergeCell ref="L810:S810"/>
    <mergeCell ref="L811:S811"/>
    <mergeCell ref="L812:S812"/>
    <mergeCell ref="R821:S821"/>
    <mergeCell ref="Q822:S822"/>
    <mergeCell ref="L813:S813"/>
    <mergeCell ref="L814:S814"/>
    <mergeCell ref="L815:S815"/>
    <mergeCell ref="L816:S816"/>
    <mergeCell ref="L817:S817"/>
    <mergeCell ref="M821:P821"/>
    <mergeCell ref="M822:N822"/>
    <mergeCell ref="M823:N823"/>
    <mergeCell ref="Q823:S823"/>
    <mergeCell ref="M824:N824"/>
    <mergeCell ref="Q824:S824"/>
    <mergeCell ref="M825:N825"/>
    <mergeCell ref="Q825:S825"/>
    <mergeCell ref="Q826:S826"/>
    <mergeCell ref="M826:N826"/>
    <mergeCell ref="M827:N827"/>
    <mergeCell ref="M828:N828"/>
    <mergeCell ref="M829:N829"/>
    <mergeCell ref="M830:N830"/>
    <mergeCell ref="M831:N831"/>
    <mergeCell ref="M832:N832"/>
    <mergeCell ref="Q827:S827"/>
    <mergeCell ref="Q828:S828"/>
    <mergeCell ref="Q829:S829"/>
    <mergeCell ref="Q830:S830"/>
    <mergeCell ref="Q831:S831"/>
    <mergeCell ref="Q832:S832"/>
    <mergeCell ref="Q833:S833"/>
    <mergeCell ref="Q834:S834"/>
    <mergeCell ref="Q835:S835"/>
    <mergeCell ref="Q836:S836"/>
    <mergeCell ref="Q837:S837"/>
    <mergeCell ref="Q838:S838"/>
    <mergeCell ref="Q839:S839"/>
    <mergeCell ref="Q840:S840"/>
    <mergeCell ref="Q583:S583"/>
    <mergeCell ref="L584:S584"/>
    <mergeCell ref="L585:S585"/>
    <mergeCell ref="L586:S586"/>
    <mergeCell ref="L587:S587"/>
    <mergeCell ref="L588:S588"/>
    <mergeCell ref="L589:S589"/>
    <mergeCell ref="L590:S590"/>
    <mergeCell ref="L591:S591"/>
    <mergeCell ref="L592:S592"/>
    <mergeCell ref="L593:S593"/>
    <mergeCell ref="L594:S594"/>
    <mergeCell ref="L595:S595"/>
    <mergeCell ref="L596:S596"/>
    <mergeCell ref="L597:S597"/>
    <mergeCell ref="L598:S598"/>
    <mergeCell ref="L599:S599"/>
    <mergeCell ref="L600:S600"/>
    <mergeCell ref="L601:S601"/>
    <mergeCell ref="L602:S602"/>
    <mergeCell ref="R606:S606"/>
    <mergeCell ref="Q609:S609"/>
    <mergeCell ref="Q610:S610"/>
    <mergeCell ref="M606:P606"/>
    <mergeCell ref="M607:N607"/>
    <mergeCell ref="Q607:S607"/>
    <mergeCell ref="M608:N608"/>
    <mergeCell ref="Q608:S608"/>
    <mergeCell ref="M609:N609"/>
    <mergeCell ref="M610:N610"/>
    <mergeCell ref="M611:N611"/>
    <mergeCell ref="Q611:S611"/>
    <mergeCell ref="M612:N612"/>
    <mergeCell ref="Q612:S612"/>
    <mergeCell ref="M613:N613"/>
    <mergeCell ref="Q613:S613"/>
    <mergeCell ref="Q614:S614"/>
    <mergeCell ref="Q615:S615"/>
    <mergeCell ref="Q616:S616"/>
    <mergeCell ref="Q617:S617"/>
    <mergeCell ref="Q618:S618"/>
    <mergeCell ref="Q619:S619"/>
    <mergeCell ref="Q620:S620"/>
    <mergeCell ref="Q621:S621"/>
    <mergeCell ref="M662:N662"/>
    <mergeCell ref="M663:N663"/>
    <mergeCell ref="M664:N664"/>
    <mergeCell ref="M665:N665"/>
    <mergeCell ref="M666:N666"/>
    <mergeCell ref="M667:N667"/>
    <mergeCell ref="M668:N668"/>
    <mergeCell ref="M669:N669"/>
    <mergeCell ref="M655:N655"/>
    <mergeCell ref="M656:N656"/>
    <mergeCell ref="M657:N657"/>
    <mergeCell ref="M658:N658"/>
    <mergeCell ref="M659:N659"/>
    <mergeCell ref="M660:N660"/>
    <mergeCell ref="M661:N661"/>
    <mergeCell ref="Q656:S656"/>
    <mergeCell ref="Q657:S657"/>
    <mergeCell ref="Q658:S658"/>
    <mergeCell ref="Q659:S659"/>
    <mergeCell ref="Q660:S660"/>
    <mergeCell ref="Q661:S661"/>
    <mergeCell ref="Q662:S662"/>
    <mergeCell ref="Q663:S663"/>
    <mergeCell ref="Q664:S664"/>
    <mergeCell ref="Q665:S665"/>
    <mergeCell ref="Q666:S666"/>
    <mergeCell ref="Q667:S667"/>
    <mergeCell ref="Q668:S668"/>
    <mergeCell ref="Q669:S669"/>
    <mergeCell ref="Q622:S622"/>
    <mergeCell ref="Q623:S623"/>
    <mergeCell ref="Q624:S624"/>
    <mergeCell ref="Q625:S625"/>
    <mergeCell ref="Q626:S626"/>
    <mergeCell ref="L627:S627"/>
    <mergeCell ref="L628:S628"/>
    <mergeCell ref="L629:S629"/>
    <mergeCell ref="L630:S630"/>
    <mergeCell ref="L631:S631"/>
    <mergeCell ref="L632:S632"/>
    <mergeCell ref="L633:S633"/>
    <mergeCell ref="L634:S634"/>
    <mergeCell ref="L635:S635"/>
    <mergeCell ref="L636:S636"/>
    <mergeCell ref="L637:S637"/>
    <mergeCell ref="L638:S638"/>
    <mergeCell ref="L639:S639"/>
    <mergeCell ref="L640:S640"/>
    <mergeCell ref="L641:S641"/>
    <mergeCell ref="L642:S642"/>
    <mergeCell ref="Q650:S650"/>
    <mergeCell ref="Q651:S651"/>
    <mergeCell ref="L643:S643"/>
    <mergeCell ref="L644:S644"/>
    <mergeCell ref="L645:S645"/>
    <mergeCell ref="M649:P649"/>
    <mergeCell ref="R649:S649"/>
    <mergeCell ref="M650:N650"/>
    <mergeCell ref="M651:N651"/>
    <mergeCell ref="M652:N652"/>
    <mergeCell ref="Q652:S652"/>
    <mergeCell ref="M653:N653"/>
    <mergeCell ref="Q653:S653"/>
    <mergeCell ref="M654:N654"/>
    <mergeCell ref="Q654:S654"/>
    <mergeCell ref="Q655:S655"/>
    <mergeCell ref="L670:S670"/>
    <mergeCell ref="L671:S671"/>
    <mergeCell ref="L672:S672"/>
    <mergeCell ref="L673:S673"/>
    <mergeCell ref="L674:S674"/>
    <mergeCell ref="L675:S675"/>
    <mergeCell ref="L676:S676"/>
    <mergeCell ref="M711:N711"/>
    <mergeCell ref="M712:N712"/>
    <mergeCell ref="M704:N704"/>
    <mergeCell ref="M705:N705"/>
    <mergeCell ref="M706:N706"/>
    <mergeCell ref="M707:N707"/>
    <mergeCell ref="M708:N708"/>
    <mergeCell ref="M709:N709"/>
    <mergeCell ref="M710:N710"/>
    <mergeCell ref="L677:S677"/>
    <mergeCell ref="L678:S678"/>
    <mergeCell ref="L679:S679"/>
    <mergeCell ref="L680:S680"/>
    <mergeCell ref="L681:S681"/>
    <mergeCell ref="L682:S682"/>
    <mergeCell ref="L683:S683"/>
    <mergeCell ref="R692:S692"/>
    <mergeCell ref="Q693:S693"/>
    <mergeCell ref="L684:S684"/>
    <mergeCell ref="L685:S685"/>
    <mergeCell ref="L686:S686"/>
    <mergeCell ref="L687:S687"/>
    <mergeCell ref="L688:S688"/>
    <mergeCell ref="M692:P692"/>
    <mergeCell ref="M693:N693"/>
    <mergeCell ref="M694:N694"/>
    <mergeCell ref="Q694:S694"/>
    <mergeCell ref="M695:N695"/>
    <mergeCell ref="Q695:S695"/>
    <mergeCell ref="M696:N696"/>
    <mergeCell ref="Q696:S696"/>
    <mergeCell ref="Q697:S697"/>
    <mergeCell ref="M697:N697"/>
    <mergeCell ref="M698:N698"/>
    <mergeCell ref="M699:N699"/>
    <mergeCell ref="M700:N700"/>
    <mergeCell ref="M701:N701"/>
    <mergeCell ref="M702:N702"/>
    <mergeCell ref="M703:N703"/>
    <mergeCell ref="Q698:S698"/>
    <mergeCell ref="Q699:S699"/>
    <mergeCell ref="Q700:S700"/>
    <mergeCell ref="Q701:S701"/>
    <mergeCell ref="Q702:S702"/>
    <mergeCell ref="Q703:S703"/>
    <mergeCell ref="Q704:S704"/>
    <mergeCell ref="Q705:S705"/>
    <mergeCell ref="Q706:S706"/>
    <mergeCell ref="Q707:S707"/>
    <mergeCell ref="Q708:S708"/>
    <mergeCell ref="Q709:S709"/>
    <mergeCell ref="Q710:S710"/>
    <mergeCell ref="Q711:S711"/>
    <mergeCell ref="M750:N750"/>
    <mergeCell ref="M751:N751"/>
    <mergeCell ref="M752:N752"/>
    <mergeCell ref="M753:N753"/>
    <mergeCell ref="M754:N754"/>
    <mergeCell ref="M755:N755"/>
    <mergeCell ref="M743:N743"/>
    <mergeCell ref="M744:N744"/>
    <mergeCell ref="M745:N745"/>
    <mergeCell ref="M746:N746"/>
    <mergeCell ref="M747:N747"/>
    <mergeCell ref="M748:N748"/>
    <mergeCell ref="M749:N749"/>
  </mergeCells>
  <dataValidations>
    <dataValidation type="list" allowBlank="1" sqref="B7:B24 M7:M24 X7:X24 B50:B67 M50:M67 X50:X67 B93:B110 M93:M110 X93:X110 B136:B153 M136:M153 X136:X153 B179:B196 M179:M196 X179:X196 B222:B239 M222:M239 X222:X239 B265:B282 M265:M282 X265:X282 B308:B325 M308:M325 X308:X325 B351:B368 M351:M368 X351:X368 B394:B411 M394:M411 X394:X411 B437:B454 M437:M454 X437:X454 B480:B497 M480:M497 X480:X497 B523:B540 M523:M540 X523:X540 B566:B583 M566:M583 X566:X583 B609:B626 M609:M626 B652:B669 M652:M669 B695:B712 M695:M712 B738:B755 M738:M755 B781:B798 M781:M798 B824:B841 M824:M841">
      <formula1>Base!$A$3:$A$824</formula1>
    </dataValidation>
    <dataValidation type="list" allowBlank="1" sqref="X609:X626 X652:X669 X695:X712 X738:X755 X781:X798 X824:X841">
      <formula1>Base!$A$3:$A$825</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
    <col customWidth="1" min="2" max="2" width="14.0"/>
    <col customWidth="1" min="3" max="3" width="28.38"/>
    <col customWidth="1" min="5" max="5" width="18.13"/>
    <col customWidth="1" min="6" max="6" width="1.63"/>
    <col customWidth="1" min="7" max="7" width="14.0"/>
    <col customWidth="1" min="8" max="8" width="28.38"/>
    <col customWidth="1" min="10" max="10" width="18.13"/>
  </cols>
  <sheetData>
    <row r="1">
      <c r="A1" s="26" t="s">
        <v>7</v>
      </c>
    </row>
    <row r="2">
      <c r="A2" s="57"/>
    </row>
    <row r="3">
      <c r="A3" s="67"/>
      <c r="B3" s="147" t="s">
        <v>699</v>
      </c>
      <c r="C3" s="2"/>
      <c r="D3" s="2"/>
      <c r="E3" s="3"/>
      <c r="G3" s="148" t="s">
        <v>700</v>
      </c>
      <c r="H3" s="2"/>
      <c r="I3" s="2"/>
      <c r="J3" s="3"/>
    </row>
    <row r="4">
      <c r="A4" s="149"/>
      <c r="B4" s="16" t="s">
        <v>5</v>
      </c>
      <c r="C4" s="11" t="s">
        <v>723</v>
      </c>
      <c r="D4" s="16" t="s">
        <v>1</v>
      </c>
      <c r="E4" s="11" t="s">
        <v>724</v>
      </c>
      <c r="G4" s="16" t="s">
        <v>5</v>
      </c>
      <c r="H4" s="11" t="s">
        <v>723</v>
      </c>
      <c r="I4" s="16" t="s">
        <v>1</v>
      </c>
      <c r="J4" s="11" t="s">
        <v>724</v>
      </c>
    </row>
    <row r="5">
      <c r="A5" s="149"/>
      <c r="B5" s="150">
        <v>1.0</v>
      </c>
      <c r="C5" s="29"/>
      <c r="D5" s="30"/>
      <c r="E5" s="151"/>
      <c r="G5" s="150">
        <v>1.0</v>
      </c>
      <c r="H5" s="29"/>
      <c r="I5" s="30"/>
      <c r="J5" s="151"/>
    </row>
    <row r="6">
      <c r="A6" s="149"/>
      <c r="B6" s="150">
        <v>2.0</v>
      </c>
      <c r="C6" s="29"/>
      <c r="D6" s="37"/>
      <c r="E6" s="152"/>
      <c r="G6" s="150">
        <v>2.0</v>
      </c>
      <c r="H6" s="29"/>
      <c r="I6" s="37"/>
      <c r="J6" s="152"/>
    </row>
    <row r="7">
      <c r="A7" s="149"/>
      <c r="B7" s="150">
        <v>3.0</v>
      </c>
      <c r="C7" s="29"/>
      <c r="D7" s="37"/>
      <c r="E7" s="152"/>
      <c r="G7" s="150">
        <v>3.0</v>
      </c>
      <c r="H7" s="29"/>
      <c r="I7" s="37"/>
      <c r="J7" s="152"/>
    </row>
    <row r="8">
      <c r="A8" s="149"/>
      <c r="B8" s="150">
        <v>4.0</v>
      </c>
      <c r="C8" s="29"/>
      <c r="D8" s="37"/>
      <c r="E8" s="152"/>
      <c r="G8" s="150">
        <v>4.0</v>
      </c>
      <c r="H8" s="29"/>
      <c r="I8" s="37"/>
      <c r="J8" s="152"/>
    </row>
    <row r="9">
      <c r="A9" s="149"/>
      <c r="B9" s="150">
        <v>5.0</v>
      </c>
      <c r="C9" s="29"/>
      <c r="D9" s="37"/>
      <c r="E9" s="152"/>
      <c r="G9" s="150">
        <v>5.0</v>
      </c>
      <c r="H9" s="29"/>
      <c r="I9" s="37"/>
      <c r="J9" s="152"/>
    </row>
    <row r="10">
      <c r="A10" s="149"/>
      <c r="B10" s="150">
        <v>6.0</v>
      </c>
      <c r="C10" s="29"/>
      <c r="D10" s="37"/>
      <c r="E10" s="152"/>
      <c r="G10" s="150">
        <v>6.0</v>
      </c>
      <c r="H10" s="29"/>
      <c r="I10" s="37"/>
      <c r="J10" s="152"/>
    </row>
    <row r="11">
      <c r="A11" s="149"/>
      <c r="B11" s="150">
        <v>7.0</v>
      </c>
      <c r="C11" s="29"/>
      <c r="D11" s="37"/>
      <c r="E11" s="152"/>
      <c r="G11" s="150">
        <v>7.0</v>
      </c>
      <c r="H11" s="29"/>
      <c r="I11" s="37"/>
      <c r="J11" s="152"/>
    </row>
    <row r="12">
      <c r="A12" s="149"/>
      <c r="B12" s="150">
        <v>8.0</v>
      </c>
      <c r="C12" s="29"/>
      <c r="D12" s="37"/>
      <c r="E12" s="152"/>
      <c r="G12" s="150">
        <v>8.0</v>
      </c>
      <c r="H12" s="29"/>
      <c r="I12" s="37"/>
      <c r="J12" s="152"/>
    </row>
    <row r="13">
      <c r="A13" s="149"/>
      <c r="B13" s="150">
        <v>9.0</v>
      </c>
      <c r="C13" s="29"/>
      <c r="D13" s="37"/>
      <c r="E13" s="152"/>
      <c r="G13" s="150">
        <v>9.0</v>
      </c>
      <c r="H13" s="29"/>
      <c r="I13" s="37"/>
      <c r="J13" s="152"/>
    </row>
    <row r="14">
      <c r="A14" s="149"/>
      <c r="B14" s="150">
        <v>10.0</v>
      </c>
      <c r="C14" s="29"/>
      <c r="D14" s="37"/>
      <c r="E14" s="152"/>
      <c r="G14" s="150">
        <v>10.0</v>
      </c>
      <c r="H14" s="29"/>
      <c r="I14" s="37"/>
      <c r="J14" s="152"/>
    </row>
    <row r="15">
      <c r="A15" s="149"/>
      <c r="B15" s="150">
        <v>11.0</v>
      </c>
      <c r="C15" s="29"/>
      <c r="D15" s="37"/>
      <c r="E15" s="152"/>
      <c r="G15" s="150">
        <v>11.0</v>
      </c>
      <c r="H15" s="29"/>
      <c r="I15" s="37"/>
      <c r="J15" s="152"/>
    </row>
    <row r="16">
      <c r="A16" s="149"/>
      <c r="B16" s="150">
        <v>12.0</v>
      </c>
      <c r="C16" s="29"/>
      <c r="D16" s="37"/>
      <c r="E16" s="152"/>
      <c r="G16" s="150">
        <v>12.0</v>
      </c>
      <c r="H16" s="29"/>
      <c r="I16" s="37"/>
      <c r="J16" s="152"/>
    </row>
    <row r="17">
      <c r="A17" s="149"/>
      <c r="B17" s="150">
        <v>13.0</v>
      </c>
      <c r="C17" s="29"/>
      <c r="D17" s="37"/>
      <c r="E17" s="152"/>
      <c r="G17" s="150">
        <v>13.0</v>
      </c>
      <c r="H17" s="29"/>
      <c r="I17" s="37"/>
      <c r="J17" s="152"/>
    </row>
    <row r="18">
      <c r="A18" s="149"/>
      <c r="B18" s="150">
        <v>14.0</v>
      </c>
      <c r="C18" s="29"/>
      <c r="D18" s="37"/>
      <c r="E18" s="152"/>
      <c r="G18" s="150">
        <v>14.0</v>
      </c>
      <c r="H18" s="29"/>
      <c r="I18" s="37"/>
      <c r="J18" s="152"/>
    </row>
    <row r="19">
      <c r="A19" s="149"/>
      <c r="B19" s="150">
        <v>15.0</v>
      </c>
      <c r="C19" s="29"/>
      <c r="D19" s="37"/>
      <c r="E19" s="152"/>
      <c r="G19" s="150">
        <v>15.0</v>
      </c>
      <c r="H19" s="29"/>
      <c r="I19" s="37"/>
      <c r="J19" s="152"/>
    </row>
    <row r="20">
      <c r="A20" s="149"/>
      <c r="B20" s="150">
        <v>16.0</v>
      </c>
      <c r="C20" s="29"/>
      <c r="D20" s="37"/>
      <c r="E20" s="152"/>
      <c r="G20" s="150">
        <v>16.0</v>
      </c>
      <c r="H20" s="29"/>
      <c r="I20" s="37"/>
      <c r="J20" s="152"/>
    </row>
    <row r="21">
      <c r="A21" s="149"/>
      <c r="B21" s="150">
        <v>17.0</v>
      </c>
      <c r="C21" s="29"/>
      <c r="D21" s="37"/>
      <c r="E21" s="152"/>
      <c r="G21" s="150">
        <v>17.0</v>
      </c>
      <c r="H21" s="29"/>
      <c r="I21" s="37"/>
      <c r="J21" s="152"/>
    </row>
    <row r="22">
      <c r="A22" s="149"/>
      <c r="B22" s="150">
        <v>18.0</v>
      </c>
      <c r="C22" s="29"/>
      <c r="D22" s="37"/>
      <c r="E22" s="152"/>
      <c r="G22" s="150">
        <v>18.0</v>
      </c>
      <c r="H22" s="29"/>
      <c r="I22" s="37"/>
      <c r="J22" s="152"/>
    </row>
    <row r="23">
      <c r="A23" s="149"/>
      <c r="B23" s="150">
        <v>19.0</v>
      </c>
      <c r="C23" s="29"/>
      <c r="D23" s="37"/>
      <c r="E23" s="152"/>
      <c r="G23" s="150">
        <v>19.0</v>
      </c>
      <c r="H23" s="29"/>
      <c r="I23" s="37"/>
      <c r="J23" s="152"/>
    </row>
    <row r="24">
      <c r="A24" s="149"/>
      <c r="B24" s="150">
        <v>20.0</v>
      </c>
      <c r="C24" s="29"/>
      <c r="D24" s="37"/>
      <c r="E24" s="152"/>
      <c r="G24" s="150">
        <v>20.0</v>
      </c>
      <c r="H24" s="29"/>
      <c r="I24" s="37"/>
      <c r="J24" s="152"/>
    </row>
    <row r="25">
      <c r="A25" s="149"/>
      <c r="B25" s="150">
        <v>21.0</v>
      </c>
      <c r="C25" s="29"/>
      <c r="D25" s="37"/>
      <c r="E25" s="152"/>
      <c r="G25" s="150">
        <v>21.0</v>
      </c>
      <c r="H25" s="29"/>
      <c r="I25" s="37"/>
      <c r="J25" s="152"/>
    </row>
    <row r="26">
      <c r="A26" s="149"/>
      <c r="B26" s="150">
        <v>22.0</v>
      </c>
      <c r="C26" s="29"/>
      <c r="D26" s="37"/>
      <c r="E26" s="152"/>
      <c r="G26" s="150">
        <v>22.0</v>
      </c>
      <c r="H26" s="29"/>
      <c r="I26" s="37"/>
      <c r="J26" s="152"/>
    </row>
    <row r="27">
      <c r="A27" s="149"/>
      <c r="B27" s="150">
        <v>23.0</v>
      </c>
      <c r="C27" s="29"/>
      <c r="D27" s="37"/>
      <c r="E27" s="152"/>
      <c r="G27" s="150">
        <v>23.0</v>
      </c>
      <c r="H27" s="29"/>
      <c r="I27" s="37"/>
      <c r="J27" s="152"/>
    </row>
    <row r="28">
      <c r="A28" s="149"/>
      <c r="B28" s="150">
        <v>24.0</v>
      </c>
      <c r="C28" s="29"/>
      <c r="D28" s="37"/>
      <c r="E28" s="152"/>
      <c r="G28" s="150">
        <v>24.0</v>
      </c>
      <c r="H28" s="29"/>
      <c r="I28" s="37"/>
      <c r="J28" s="152"/>
    </row>
    <row r="29">
      <c r="A29" s="149"/>
      <c r="B29" s="150">
        <v>25.0</v>
      </c>
      <c r="C29" s="29"/>
      <c r="D29" s="37"/>
      <c r="E29" s="152"/>
      <c r="G29" s="150">
        <v>25.0</v>
      </c>
      <c r="H29" s="29"/>
      <c r="I29" s="37"/>
      <c r="J29" s="152"/>
    </row>
    <row r="30">
      <c r="A30" s="149"/>
      <c r="B30" s="150">
        <v>26.0</v>
      </c>
      <c r="C30" s="29"/>
      <c r="D30" s="37"/>
      <c r="E30" s="152"/>
      <c r="G30" s="150">
        <v>26.0</v>
      </c>
      <c r="H30" s="29"/>
      <c r="I30" s="37"/>
      <c r="J30" s="152"/>
    </row>
    <row r="31">
      <c r="A31" s="149"/>
      <c r="B31" s="150">
        <v>27.0</v>
      </c>
      <c r="C31" s="29"/>
      <c r="D31" s="37"/>
      <c r="E31" s="152"/>
      <c r="G31" s="150">
        <v>27.0</v>
      </c>
      <c r="H31" s="29"/>
      <c r="I31" s="37"/>
      <c r="J31" s="152"/>
    </row>
    <row r="32">
      <c r="A32" s="149"/>
      <c r="B32" s="150">
        <v>28.0</v>
      </c>
      <c r="C32" s="29"/>
      <c r="D32" s="37"/>
      <c r="E32" s="152"/>
      <c r="G32" s="150">
        <v>28.0</v>
      </c>
      <c r="H32" s="29"/>
      <c r="I32" s="37"/>
      <c r="J32" s="152"/>
    </row>
    <row r="33">
      <c r="A33" s="149"/>
      <c r="B33" s="150">
        <v>29.0</v>
      </c>
      <c r="C33" s="29"/>
      <c r="D33" s="37"/>
      <c r="E33" s="152"/>
      <c r="G33" s="150">
        <v>29.0</v>
      </c>
      <c r="H33" s="29"/>
      <c r="I33" s="37"/>
      <c r="J33" s="152"/>
    </row>
    <row r="34">
      <c r="A34" s="149"/>
      <c r="B34" s="150">
        <v>30.0</v>
      </c>
      <c r="C34" s="29"/>
      <c r="D34" s="30"/>
      <c r="E34" s="151"/>
      <c r="G34" s="150">
        <v>30.0</v>
      </c>
      <c r="H34" s="29"/>
      <c r="I34" s="30"/>
      <c r="J34" s="151"/>
    </row>
    <row r="35">
      <c r="A35" s="57"/>
    </row>
    <row r="36">
      <c r="A36" s="57"/>
    </row>
    <row r="37">
      <c r="A37" s="57"/>
    </row>
    <row r="38">
      <c r="A38" s="57"/>
    </row>
    <row r="39">
      <c r="A39" s="57"/>
    </row>
    <row r="40">
      <c r="A40" s="57"/>
    </row>
    <row r="41">
      <c r="A41" s="57"/>
    </row>
    <row r="42">
      <c r="A42" s="57"/>
    </row>
    <row r="43">
      <c r="A43" s="57"/>
    </row>
    <row r="44">
      <c r="A44" s="57"/>
    </row>
    <row r="45">
      <c r="A45" s="57"/>
    </row>
    <row r="46">
      <c r="A46" s="57"/>
    </row>
    <row r="47">
      <c r="A47" s="57"/>
    </row>
    <row r="48">
      <c r="A48" s="57"/>
    </row>
    <row r="49">
      <c r="A49" s="57"/>
    </row>
    <row r="50">
      <c r="A50" s="57"/>
    </row>
    <row r="51">
      <c r="A51" s="57"/>
    </row>
    <row r="52">
      <c r="A52" s="57"/>
    </row>
    <row r="53">
      <c r="A53" s="57"/>
    </row>
    <row r="54">
      <c r="A54" s="57"/>
    </row>
    <row r="55">
      <c r="A55" s="57"/>
    </row>
    <row r="56">
      <c r="A56" s="57"/>
    </row>
    <row r="57">
      <c r="A57" s="57"/>
    </row>
    <row r="58">
      <c r="A58" s="57"/>
    </row>
    <row r="59">
      <c r="A59" s="57"/>
    </row>
    <row r="60">
      <c r="A60" s="57"/>
    </row>
    <row r="61">
      <c r="A61" s="57"/>
    </row>
    <row r="62">
      <c r="A62" s="57"/>
    </row>
    <row r="63">
      <c r="A63" s="57"/>
    </row>
    <row r="64">
      <c r="A64" s="57"/>
    </row>
    <row r="65">
      <c r="A65" s="57"/>
    </row>
    <row r="66">
      <c r="A66" s="57"/>
    </row>
    <row r="67">
      <c r="A67" s="57"/>
    </row>
    <row r="68">
      <c r="A68" s="57"/>
    </row>
    <row r="69">
      <c r="A69" s="57"/>
    </row>
    <row r="70">
      <c r="A70" s="57"/>
    </row>
    <row r="71">
      <c r="A71" s="57"/>
    </row>
    <row r="72">
      <c r="A72" s="57"/>
    </row>
    <row r="73">
      <c r="A73" s="57"/>
    </row>
    <row r="74">
      <c r="A74" s="57"/>
    </row>
    <row r="75">
      <c r="A75" s="57"/>
    </row>
    <row r="76">
      <c r="A76" s="57"/>
    </row>
    <row r="77">
      <c r="A77" s="57"/>
    </row>
    <row r="78">
      <c r="A78" s="57"/>
    </row>
    <row r="79">
      <c r="A79" s="57"/>
    </row>
    <row r="80">
      <c r="A80" s="57"/>
    </row>
    <row r="81">
      <c r="A81" s="57"/>
    </row>
    <row r="82">
      <c r="A82" s="57"/>
    </row>
    <row r="83">
      <c r="A83" s="57"/>
    </row>
    <row r="84">
      <c r="A84" s="57"/>
    </row>
    <row r="85">
      <c r="A85" s="57"/>
    </row>
    <row r="86">
      <c r="A86" s="57"/>
    </row>
    <row r="87">
      <c r="A87" s="57"/>
    </row>
    <row r="88">
      <c r="A88" s="57"/>
    </row>
    <row r="89">
      <c r="A89" s="57"/>
    </row>
    <row r="90">
      <c r="A90" s="57"/>
    </row>
    <row r="91">
      <c r="A91" s="57"/>
    </row>
    <row r="92">
      <c r="A92" s="57"/>
    </row>
    <row r="93">
      <c r="A93" s="57"/>
    </row>
    <row r="94">
      <c r="A94" s="57"/>
    </row>
    <row r="95">
      <c r="A95" s="57"/>
    </row>
    <row r="96">
      <c r="A96" s="57"/>
    </row>
    <row r="97">
      <c r="A97" s="57"/>
    </row>
    <row r="98">
      <c r="A98" s="57"/>
    </row>
    <row r="99">
      <c r="A99" s="57"/>
    </row>
    <row r="100">
      <c r="A100" s="57"/>
    </row>
    <row r="101">
      <c r="A101" s="57"/>
    </row>
    <row r="102">
      <c r="A102" s="57"/>
    </row>
    <row r="103">
      <c r="A103" s="57"/>
    </row>
    <row r="104">
      <c r="A104" s="57"/>
    </row>
    <row r="105">
      <c r="A105" s="57"/>
    </row>
    <row r="106">
      <c r="A106" s="57"/>
    </row>
    <row r="107">
      <c r="A107" s="57"/>
    </row>
    <row r="108">
      <c r="A108" s="57"/>
    </row>
    <row r="109">
      <c r="A109" s="57"/>
    </row>
    <row r="110">
      <c r="A110" s="57"/>
    </row>
    <row r="111">
      <c r="A111" s="57"/>
    </row>
    <row r="112">
      <c r="A112" s="57"/>
    </row>
    <row r="113">
      <c r="A113" s="57"/>
    </row>
    <row r="114">
      <c r="A114" s="57"/>
    </row>
    <row r="115">
      <c r="A115" s="57"/>
    </row>
    <row r="116">
      <c r="A116" s="57"/>
    </row>
    <row r="117">
      <c r="A117" s="57"/>
    </row>
    <row r="118">
      <c r="A118" s="57"/>
    </row>
    <row r="119">
      <c r="A119" s="57"/>
    </row>
    <row r="120">
      <c r="A120" s="57"/>
    </row>
    <row r="121">
      <c r="A121" s="57"/>
    </row>
    <row r="122">
      <c r="A122" s="57"/>
    </row>
    <row r="123">
      <c r="A123" s="57"/>
    </row>
    <row r="124">
      <c r="A124" s="57"/>
    </row>
    <row r="125">
      <c r="A125" s="57"/>
    </row>
    <row r="126">
      <c r="A126" s="57"/>
    </row>
    <row r="127">
      <c r="A127" s="57"/>
    </row>
    <row r="128">
      <c r="A128" s="57"/>
    </row>
    <row r="129">
      <c r="A129" s="57"/>
    </row>
    <row r="130">
      <c r="A130" s="57"/>
    </row>
    <row r="131">
      <c r="A131" s="57"/>
    </row>
    <row r="132">
      <c r="A132" s="57"/>
    </row>
    <row r="133">
      <c r="A133" s="57"/>
    </row>
    <row r="134">
      <c r="A134" s="57"/>
    </row>
    <row r="135">
      <c r="A135" s="57"/>
    </row>
    <row r="136">
      <c r="A136" s="57"/>
    </row>
    <row r="137">
      <c r="A137" s="57"/>
    </row>
    <row r="138">
      <c r="A138" s="57"/>
    </row>
    <row r="139">
      <c r="A139" s="57"/>
    </row>
    <row r="140">
      <c r="A140" s="57"/>
    </row>
    <row r="141">
      <c r="A141" s="57"/>
    </row>
    <row r="142">
      <c r="A142" s="57"/>
    </row>
    <row r="143">
      <c r="A143" s="57"/>
    </row>
    <row r="144">
      <c r="A144" s="57"/>
    </row>
    <row r="145">
      <c r="A145" s="57"/>
    </row>
    <row r="146">
      <c r="A146" s="57"/>
    </row>
    <row r="147">
      <c r="A147" s="57"/>
    </row>
    <row r="148">
      <c r="A148" s="57"/>
    </row>
    <row r="149">
      <c r="A149" s="57"/>
    </row>
    <row r="150">
      <c r="A150" s="57"/>
    </row>
    <row r="151">
      <c r="A151" s="57"/>
    </row>
    <row r="152">
      <c r="A152" s="57"/>
    </row>
    <row r="153">
      <c r="A153" s="57"/>
    </row>
    <row r="154">
      <c r="A154" s="57"/>
    </row>
    <row r="155">
      <c r="A155" s="57"/>
    </row>
    <row r="156">
      <c r="A156" s="57"/>
    </row>
    <row r="157">
      <c r="A157" s="57"/>
    </row>
    <row r="158">
      <c r="A158" s="57"/>
    </row>
    <row r="159">
      <c r="A159" s="57"/>
    </row>
    <row r="160">
      <c r="A160" s="57"/>
    </row>
    <row r="161">
      <c r="A161" s="57"/>
    </row>
    <row r="162">
      <c r="A162" s="57"/>
    </row>
    <row r="163">
      <c r="A163" s="57"/>
    </row>
    <row r="164">
      <c r="A164" s="57"/>
    </row>
    <row r="165">
      <c r="A165" s="57"/>
    </row>
    <row r="166">
      <c r="A166" s="57"/>
    </row>
    <row r="167">
      <c r="A167" s="57"/>
    </row>
    <row r="168">
      <c r="A168" s="57"/>
    </row>
    <row r="169">
      <c r="A169" s="57"/>
    </row>
    <row r="170">
      <c r="A170" s="57"/>
    </row>
    <row r="171">
      <c r="A171" s="57"/>
    </row>
    <row r="172">
      <c r="A172" s="57"/>
    </row>
    <row r="173">
      <c r="A173" s="57"/>
    </row>
    <row r="174">
      <c r="A174" s="57"/>
    </row>
    <row r="175">
      <c r="A175" s="57"/>
    </row>
    <row r="176">
      <c r="A176" s="57"/>
    </row>
    <row r="177">
      <c r="A177" s="57"/>
    </row>
    <row r="178">
      <c r="A178" s="57"/>
    </row>
    <row r="179">
      <c r="A179" s="57"/>
    </row>
    <row r="180">
      <c r="A180" s="57"/>
    </row>
    <row r="181">
      <c r="A181" s="57"/>
    </row>
    <row r="182">
      <c r="A182" s="57"/>
    </row>
    <row r="183">
      <c r="A183" s="57"/>
    </row>
    <row r="184">
      <c r="A184" s="57"/>
    </row>
    <row r="185">
      <c r="A185" s="57"/>
    </row>
    <row r="186">
      <c r="A186" s="57"/>
    </row>
    <row r="187">
      <c r="A187" s="57"/>
    </row>
    <row r="188">
      <c r="A188" s="57"/>
    </row>
    <row r="189">
      <c r="A189" s="57"/>
    </row>
    <row r="190">
      <c r="A190" s="57"/>
    </row>
    <row r="191">
      <c r="A191" s="57"/>
    </row>
    <row r="192">
      <c r="A192" s="57"/>
    </row>
    <row r="193">
      <c r="A193" s="57"/>
    </row>
    <row r="194">
      <c r="A194" s="57"/>
    </row>
    <row r="195">
      <c r="A195" s="57"/>
    </row>
    <row r="196">
      <c r="A196" s="57"/>
    </row>
    <row r="197">
      <c r="A197" s="57"/>
    </row>
    <row r="198">
      <c r="A198" s="57"/>
    </row>
    <row r="199">
      <c r="A199" s="57"/>
    </row>
    <row r="200">
      <c r="A200" s="57"/>
    </row>
    <row r="201">
      <c r="A201" s="57"/>
    </row>
    <row r="202">
      <c r="A202" s="57"/>
    </row>
    <row r="203">
      <c r="A203" s="57"/>
    </row>
    <row r="204">
      <c r="A204" s="57"/>
    </row>
    <row r="205">
      <c r="A205" s="57"/>
    </row>
    <row r="206">
      <c r="A206" s="57"/>
    </row>
    <row r="207">
      <c r="A207" s="57"/>
    </row>
    <row r="208">
      <c r="A208" s="57"/>
    </row>
    <row r="209">
      <c r="A209" s="57"/>
    </row>
    <row r="210">
      <c r="A210" s="57"/>
    </row>
    <row r="211">
      <c r="A211" s="57"/>
    </row>
    <row r="212">
      <c r="A212" s="57"/>
    </row>
    <row r="213">
      <c r="A213" s="57"/>
    </row>
    <row r="214">
      <c r="A214" s="57"/>
    </row>
    <row r="215">
      <c r="A215" s="57"/>
    </row>
    <row r="216">
      <c r="A216" s="57"/>
    </row>
    <row r="217">
      <c r="A217" s="57"/>
    </row>
    <row r="218">
      <c r="A218" s="57"/>
    </row>
    <row r="219">
      <c r="A219" s="57"/>
    </row>
    <row r="220">
      <c r="A220" s="57"/>
    </row>
    <row r="221">
      <c r="A221" s="57"/>
    </row>
    <row r="222">
      <c r="A222" s="57"/>
    </row>
    <row r="223">
      <c r="A223" s="57"/>
    </row>
    <row r="224">
      <c r="A224" s="57"/>
    </row>
    <row r="225">
      <c r="A225" s="57"/>
    </row>
    <row r="226">
      <c r="A226" s="57"/>
    </row>
    <row r="227">
      <c r="A227" s="57"/>
    </row>
    <row r="228">
      <c r="A228" s="57"/>
    </row>
    <row r="229">
      <c r="A229" s="57"/>
    </row>
    <row r="230">
      <c r="A230" s="57"/>
    </row>
    <row r="231">
      <c r="A231" s="57"/>
    </row>
    <row r="232">
      <c r="A232" s="57"/>
    </row>
    <row r="233">
      <c r="A233" s="57"/>
    </row>
    <row r="234">
      <c r="A234" s="57"/>
    </row>
    <row r="235">
      <c r="A235" s="57"/>
    </row>
    <row r="236">
      <c r="A236" s="57"/>
    </row>
    <row r="237">
      <c r="A237" s="57"/>
    </row>
    <row r="238">
      <c r="A238" s="57"/>
    </row>
    <row r="239">
      <c r="A239" s="57"/>
    </row>
    <row r="240">
      <c r="A240" s="57"/>
    </row>
    <row r="241">
      <c r="A241" s="57"/>
    </row>
    <row r="242">
      <c r="A242" s="57"/>
    </row>
    <row r="243">
      <c r="A243" s="57"/>
    </row>
    <row r="244">
      <c r="A244" s="57"/>
    </row>
    <row r="245">
      <c r="A245" s="57"/>
    </row>
    <row r="246">
      <c r="A246" s="57"/>
    </row>
    <row r="247">
      <c r="A247" s="57"/>
    </row>
    <row r="248">
      <c r="A248" s="57"/>
    </row>
    <row r="249">
      <c r="A249" s="57"/>
    </row>
    <row r="250">
      <c r="A250" s="57"/>
    </row>
    <row r="251">
      <c r="A251" s="57"/>
    </row>
    <row r="252">
      <c r="A252" s="57"/>
    </row>
    <row r="253">
      <c r="A253" s="57"/>
    </row>
    <row r="254">
      <c r="A254" s="57"/>
    </row>
    <row r="255">
      <c r="A255" s="57"/>
    </row>
    <row r="256">
      <c r="A256" s="57"/>
    </row>
    <row r="257">
      <c r="A257" s="57"/>
    </row>
    <row r="258">
      <c r="A258" s="57"/>
    </row>
    <row r="259">
      <c r="A259" s="57"/>
    </row>
    <row r="260">
      <c r="A260" s="57"/>
    </row>
    <row r="261">
      <c r="A261" s="57"/>
    </row>
    <row r="262">
      <c r="A262" s="57"/>
    </row>
    <row r="263">
      <c r="A263" s="57"/>
    </row>
    <row r="264">
      <c r="A264" s="57"/>
    </row>
    <row r="265">
      <c r="A265" s="57"/>
    </row>
    <row r="266">
      <c r="A266" s="57"/>
    </row>
    <row r="267">
      <c r="A267" s="57"/>
    </row>
    <row r="268">
      <c r="A268" s="57"/>
    </row>
    <row r="269">
      <c r="A269" s="57"/>
    </row>
    <row r="270">
      <c r="A270" s="57"/>
    </row>
    <row r="271">
      <c r="A271" s="57"/>
    </row>
    <row r="272">
      <c r="A272" s="57"/>
    </row>
    <row r="273">
      <c r="A273" s="57"/>
    </row>
    <row r="274">
      <c r="A274" s="57"/>
    </row>
    <row r="275">
      <c r="A275" s="57"/>
    </row>
    <row r="276">
      <c r="A276" s="57"/>
    </row>
    <row r="277">
      <c r="A277" s="57"/>
    </row>
    <row r="278">
      <c r="A278" s="57"/>
    </row>
    <row r="279">
      <c r="A279" s="57"/>
    </row>
    <row r="280">
      <c r="A280" s="57"/>
    </row>
    <row r="281">
      <c r="A281" s="57"/>
    </row>
    <row r="282">
      <c r="A282" s="57"/>
    </row>
    <row r="283">
      <c r="A283" s="57"/>
    </row>
    <row r="284">
      <c r="A284" s="57"/>
    </row>
    <row r="285">
      <c r="A285" s="57"/>
    </row>
    <row r="286">
      <c r="A286" s="57"/>
    </row>
    <row r="287">
      <c r="A287" s="57"/>
    </row>
    <row r="288">
      <c r="A288" s="57"/>
    </row>
    <row r="289">
      <c r="A289" s="57"/>
    </row>
    <row r="290">
      <c r="A290" s="57"/>
    </row>
    <row r="291">
      <c r="A291" s="57"/>
    </row>
    <row r="292">
      <c r="A292" s="57"/>
    </row>
    <row r="293">
      <c r="A293" s="57"/>
    </row>
    <row r="294">
      <c r="A294" s="57"/>
    </row>
    <row r="295">
      <c r="A295" s="57"/>
    </row>
    <row r="296">
      <c r="A296" s="57"/>
    </row>
    <row r="297">
      <c r="A297" s="57"/>
    </row>
    <row r="298">
      <c r="A298" s="57"/>
    </row>
    <row r="299">
      <c r="A299" s="57"/>
    </row>
    <row r="300">
      <c r="A300" s="57"/>
    </row>
    <row r="301">
      <c r="A301" s="57"/>
    </row>
    <row r="302">
      <c r="A302" s="57"/>
    </row>
    <row r="303">
      <c r="A303" s="57"/>
    </row>
    <row r="304">
      <c r="A304" s="57"/>
    </row>
    <row r="305">
      <c r="A305" s="57"/>
    </row>
    <row r="306">
      <c r="A306" s="57"/>
    </row>
    <row r="307">
      <c r="A307" s="57"/>
    </row>
    <row r="308">
      <c r="A308" s="57"/>
    </row>
    <row r="309">
      <c r="A309" s="57"/>
    </row>
    <row r="310">
      <c r="A310" s="57"/>
    </row>
    <row r="311">
      <c r="A311" s="57"/>
    </row>
    <row r="312">
      <c r="A312" s="57"/>
    </row>
    <row r="313">
      <c r="A313" s="57"/>
    </row>
    <row r="314">
      <c r="A314" s="57"/>
    </row>
    <row r="315">
      <c r="A315" s="57"/>
    </row>
    <row r="316">
      <c r="A316" s="57"/>
    </row>
    <row r="317">
      <c r="A317" s="57"/>
    </row>
    <row r="318">
      <c r="A318" s="57"/>
    </row>
    <row r="319">
      <c r="A319" s="57"/>
    </row>
    <row r="320">
      <c r="A320" s="57"/>
    </row>
    <row r="321">
      <c r="A321" s="57"/>
    </row>
    <row r="322">
      <c r="A322" s="57"/>
    </row>
    <row r="323">
      <c r="A323" s="57"/>
    </row>
    <row r="324">
      <c r="A324" s="57"/>
    </row>
    <row r="325">
      <c r="A325" s="57"/>
    </row>
    <row r="326">
      <c r="A326" s="57"/>
    </row>
    <row r="327">
      <c r="A327" s="57"/>
    </row>
    <row r="328">
      <c r="A328" s="57"/>
    </row>
    <row r="329">
      <c r="A329" s="57"/>
    </row>
    <row r="330">
      <c r="A330" s="57"/>
    </row>
    <row r="331">
      <c r="A331" s="57"/>
    </row>
    <row r="332">
      <c r="A332" s="57"/>
    </row>
    <row r="333">
      <c r="A333" s="57"/>
    </row>
    <row r="334">
      <c r="A334" s="57"/>
    </row>
    <row r="335">
      <c r="A335" s="57"/>
    </row>
    <row r="336">
      <c r="A336" s="57"/>
    </row>
    <row r="337">
      <c r="A337" s="57"/>
    </row>
    <row r="338">
      <c r="A338" s="57"/>
    </row>
    <row r="339">
      <c r="A339" s="57"/>
    </row>
    <row r="340">
      <c r="A340" s="57"/>
    </row>
    <row r="341">
      <c r="A341" s="57"/>
    </row>
    <row r="342">
      <c r="A342" s="57"/>
    </row>
    <row r="343">
      <c r="A343" s="57"/>
    </row>
    <row r="344">
      <c r="A344" s="57"/>
    </row>
    <row r="345">
      <c r="A345" s="57"/>
    </row>
    <row r="346">
      <c r="A346" s="57"/>
    </row>
    <row r="347">
      <c r="A347" s="57"/>
    </row>
    <row r="348">
      <c r="A348" s="57"/>
    </row>
    <row r="349">
      <c r="A349" s="57"/>
    </row>
    <row r="350">
      <c r="A350" s="57"/>
    </row>
    <row r="351">
      <c r="A351" s="57"/>
    </row>
    <row r="352">
      <c r="A352" s="57"/>
    </row>
    <row r="353">
      <c r="A353" s="57"/>
    </row>
    <row r="354">
      <c r="A354" s="57"/>
    </row>
    <row r="355">
      <c r="A355" s="57"/>
    </row>
    <row r="356">
      <c r="A356" s="57"/>
    </row>
    <row r="357">
      <c r="A357" s="57"/>
    </row>
    <row r="358">
      <c r="A358" s="57"/>
    </row>
    <row r="359">
      <c r="A359" s="57"/>
    </row>
    <row r="360">
      <c r="A360" s="57"/>
    </row>
    <row r="361">
      <c r="A361" s="57"/>
    </row>
    <row r="362">
      <c r="A362" s="57"/>
    </row>
    <row r="363">
      <c r="A363" s="57"/>
    </row>
    <row r="364">
      <c r="A364" s="57"/>
    </row>
    <row r="365">
      <c r="A365" s="57"/>
    </row>
    <row r="366">
      <c r="A366" s="57"/>
    </row>
    <row r="367">
      <c r="A367" s="57"/>
    </row>
    <row r="368">
      <c r="A368" s="57"/>
    </row>
    <row r="369">
      <c r="A369" s="57"/>
    </row>
    <row r="370">
      <c r="A370" s="57"/>
    </row>
    <row r="371">
      <c r="A371" s="57"/>
    </row>
    <row r="372">
      <c r="A372" s="57"/>
    </row>
    <row r="373">
      <c r="A373" s="57"/>
    </row>
    <row r="374">
      <c r="A374" s="57"/>
    </row>
    <row r="375">
      <c r="A375" s="57"/>
    </row>
    <row r="376">
      <c r="A376" s="57"/>
    </row>
    <row r="377">
      <c r="A377" s="57"/>
    </row>
    <row r="378">
      <c r="A378" s="57"/>
    </row>
    <row r="379">
      <c r="A379" s="57"/>
    </row>
    <row r="380">
      <c r="A380" s="57"/>
    </row>
    <row r="381">
      <c r="A381" s="57"/>
    </row>
    <row r="382">
      <c r="A382" s="57"/>
    </row>
    <row r="383">
      <c r="A383" s="57"/>
    </row>
    <row r="384">
      <c r="A384" s="57"/>
    </row>
    <row r="385">
      <c r="A385" s="57"/>
    </row>
    <row r="386">
      <c r="A386" s="57"/>
    </row>
    <row r="387">
      <c r="A387" s="57"/>
    </row>
    <row r="388">
      <c r="A388" s="57"/>
    </row>
    <row r="389">
      <c r="A389" s="57"/>
    </row>
    <row r="390">
      <c r="A390" s="57"/>
    </row>
    <row r="391">
      <c r="A391" s="57"/>
    </row>
    <row r="392">
      <c r="A392" s="57"/>
    </row>
    <row r="393">
      <c r="A393" s="57"/>
    </row>
    <row r="394">
      <c r="A394" s="57"/>
    </row>
    <row r="395">
      <c r="A395" s="57"/>
    </row>
    <row r="396">
      <c r="A396" s="57"/>
    </row>
    <row r="397">
      <c r="A397" s="57"/>
    </row>
    <row r="398">
      <c r="A398" s="57"/>
    </row>
    <row r="399">
      <c r="A399" s="57"/>
    </row>
    <row r="400">
      <c r="A400" s="57"/>
    </row>
    <row r="401">
      <c r="A401" s="57"/>
    </row>
    <row r="402">
      <c r="A402" s="57"/>
    </row>
    <row r="403">
      <c r="A403" s="57"/>
    </row>
    <row r="404">
      <c r="A404" s="57"/>
    </row>
    <row r="405">
      <c r="A405" s="57"/>
    </row>
    <row r="406">
      <c r="A406" s="57"/>
    </row>
    <row r="407">
      <c r="A407" s="57"/>
    </row>
    <row r="408">
      <c r="A408" s="57"/>
    </row>
    <row r="409">
      <c r="A409" s="57"/>
    </row>
    <row r="410">
      <c r="A410" s="57"/>
    </row>
    <row r="411">
      <c r="A411" s="57"/>
    </row>
    <row r="412">
      <c r="A412" s="57"/>
    </row>
    <row r="413">
      <c r="A413" s="57"/>
    </row>
    <row r="414">
      <c r="A414" s="57"/>
    </row>
    <row r="415">
      <c r="A415" s="57"/>
    </row>
    <row r="416">
      <c r="A416" s="57"/>
    </row>
    <row r="417">
      <c r="A417" s="57"/>
    </row>
    <row r="418">
      <c r="A418" s="57"/>
    </row>
    <row r="419">
      <c r="A419" s="57"/>
    </row>
    <row r="420">
      <c r="A420" s="57"/>
    </row>
    <row r="421">
      <c r="A421" s="57"/>
    </row>
    <row r="422">
      <c r="A422" s="57"/>
    </row>
    <row r="423">
      <c r="A423" s="57"/>
    </row>
    <row r="424">
      <c r="A424" s="57"/>
    </row>
    <row r="425">
      <c r="A425" s="57"/>
    </row>
    <row r="426">
      <c r="A426" s="57"/>
    </row>
    <row r="427">
      <c r="A427" s="57"/>
    </row>
    <row r="428">
      <c r="A428" s="57"/>
    </row>
    <row r="429">
      <c r="A429" s="57"/>
    </row>
    <row r="430">
      <c r="A430" s="57"/>
    </row>
    <row r="431">
      <c r="A431" s="57"/>
    </row>
    <row r="432">
      <c r="A432" s="57"/>
    </row>
    <row r="433">
      <c r="A433" s="57"/>
    </row>
    <row r="434">
      <c r="A434" s="57"/>
    </row>
    <row r="435">
      <c r="A435" s="57"/>
    </row>
    <row r="436">
      <c r="A436" s="57"/>
    </row>
    <row r="437">
      <c r="A437" s="57"/>
    </row>
    <row r="438">
      <c r="A438" s="57"/>
    </row>
    <row r="439">
      <c r="A439" s="57"/>
    </row>
    <row r="440">
      <c r="A440" s="57"/>
    </row>
    <row r="441">
      <c r="A441" s="57"/>
    </row>
    <row r="442">
      <c r="A442" s="57"/>
    </row>
    <row r="443">
      <c r="A443" s="57"/>
    </row>
    <row r="444">
      <c r="A444" s="57"/>
    </row>
    <row r="445">
      <c r="A445" s="57"/>
    </row>
    <row r="446">
      <c r="A446" s="57"/>
    </row>
    <row r="447">
      <c r="A447" s="57"/>
    </row>
    <row r="448">
      <c r="A448" s="57"/>
    </row>
    <row r="449">
      <c r="A449" s="57"/>
    </row>
    <row r="450">
      <c r="A450" s="57"/>
    </row>
    <row r="451">
      <c r="A451" s="57"/>
    </row>
    <row r="452">
      <c r="A452" s="57"/>
    </row>
    <row r="453">
      <c r="A453" s="57"/>
    </row>
    <row r="454">
      <c r="A454" s="57"/>
    </row>
    <row r="455">
      <c r="A455" s="57"/>
    </row>
    <row r="456">
      <c r="A456" s="57"/>
    </row>
    <row r="457">
      <c r="A457" s="57"/>
    </row>
    <row r="458">
      <c r="A458" s="57"/>
    </row>
    <row r="459">
      <c r="A459" s="57"/>
    </row>
    <row r="460">
      <c r="A460" s="57"/>
    </row>
    <row r="461">
      <c r="A461" s="57"/>
    </row>
    <row r="462">
      <c r="A462" s="57"/>
    </row>
    <row r="463">
      <c r="A463" s="57"/>
    </row>
    <row r="464">
      <c r="A464" s="57"/>
    </row>
    <row r="465">
      <c r="A465" s="57"/>
    </row>
    <row r="466">
      <c r="A466" s="57"/>
    </row>
    <row r="467">
      <c r="A467" s="57"/>
    </row>
    <row r="468">
      <c r="A468" s="57"/>
    </row>
    <row r="469">
      <c r="A469" s="57"/>
    </row>
    <row r="470">
      <c r="A470" s="57"/>
    </row>
    <row r="471">
      <c r="A471" s="57"/>
    </row>
    <row r="472">
      <c r="A472" s="57"/>
    </row>
    <row r="473">
      <c r="A473" s="57"/>
    </row>
    <row r="474">
      <c r="A474" s="57"/>
    </row>
    <row r="475">
      <c r="A475" s="57"/>
    </row>
    <row r="476">
      <c r="A476" s="57"/>
    </row>
    <row r="477">
      <c r="A477" s="57"/>
    </row>
    <row r="478">
      <c r="A478" s="57"/>
    </row>
    <row r="479">
      <c r="A479" s="57"/>
    </row>
    <row r="480">
      <c r="A480" s="57"/>
    </row>
    <row r="481">
      <c r="A481" s="57"/>
    </row>
    <row r="482">
      <c r="A482" s="57"/>
    </row>
    <row r="483">
      <c r="A483" s="57"/>
    </row>
    <row r="484">
      <c r="A484" s="57"/>
    </row>
    <row r="485">
      <c r="A485" s="57"/>
    </row>
    <row r="486">
      <c r="A486" s="57"/>
    </row>
    <row r="487">
      <c r="A487" s="57"/>
    </row>
    <row r="488">
      <c r="A488" s="57"/>
    </row>
    <row r="489">
      <c r="A489" s="57"/>
    </row>
    <row r="490">
      <c r="A490" s="57"/>
    </row>
    <row r="491">
      <c r="A491" s="57"/>
    </row>
    <row r="492">
      <c r="A492" s="57"/>
    </row>
    <row r="493">
      <c r="A493" s="57"/>
    </row>
    <row r="494">
      <c r="A494" s="57"/>
    </row>
    <row r="495">
      <c r="A495" s="57"/>
    </row>
    <row r="496">
      <c r="A496" s="57"/>
    </row>
    <row r="497">
      <c r="A497" s="57"/>
    </row>
    <row r="498">
      <c r="A498" s="57"/>
    </row>
    <row r="499">
      <c r="A499" s="57"/>
    </row>
    <row r="500">
      <c r="A500" s="57"/>
    </row>
    <row r="501">
      <c r="A501" s="57"/>
    </row>
    <row r="502">
      <c r="A502" s="57"/>
    </row>
    <row r="503">
      <c r="A503" s="57"/>
    </row>
    <row r="504">
      <c r="A504" s="57"/>
    </row>
    <row r="505">
      <c r="A505" s="57"/>
    </row>
    <row r="506">
      <c r="A506" s="57"/>
    </row>
    <row r="507">
      <c r="A507" s="57"/>
    </row>
    <row r="508">
      <c r="A508" s="57"/>
    </row>
    <row r="509">
      <c r="A509" s="57"/>
    </row>
    <row r="510">
      <c r="A510" s="57"/>
    </row>
    <row r="511">
      <c r="A511" s="57"/>
    </row>
    <row r="512">
      <c r="A512" s="57"/>
    </row>
    <row r="513">
      <c r="A513" s="57"/>
    </row>
    <row r="514">
      <c r="A514" s="57"/>
    </row>
    <row r="515">
      <c r="A515" s="57"/>
    </row>
    <row r="516">
      <c r="A516" s="57"/>
    </row>
  </sheetData>
  <mergeCells count="3">
    <mergeCell ref="A1:H1"/>
    <mergeCell ref="B3:E3"/>
    <mergeCell ref="G3:J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25"/>
    <col customWidth="1" min="9" max="9" width="23.63"/>
    <col customWidth="1" min="10" max="10" width="19.25"/>
    <col customWidth="1" min="11" max="11" width="2.63"/>
    <col customWidth="1" min="12" max="12" width="19.25"/>
    <col customWidth="1" min="13" max="13" width="16.63"/>
    <col customWidth="1" min="14" max="14" width="12.38"/>
    <col customWidth="1" min="15" max="15" width="19.25"/>
    <col customWidth="1" min="16" max="16" width="10.63"/>
    <col customWidth="1" min="17" max="17" width="19.25"/>
    <col customWidth="1" min="18" max="18" width="10.25"/>
    <col customWidth="1" min="19" max="19" width="2.88"/>
    <col customWidth="1" min="20" max="20" width="24.38"/>
    <col customWidth="1" min="21" max="21" width="19.25"/>
    <col customWidth="1" min="22" max="22" width="4.25"/>
    <col customWidth="1" min="23" max="24" width="19.25"/>
    <col customWidth="1" min="25" max="25" width="6.25"/>
    <col customWidth="1" min="26" max="26" width="14.5"/>
    <col customWidth="1" min="27" max="27" width="10.25"/>
    <col customWidth="1" min="28" max="28" width="19.25"/>
    <col customWidth="1" min="29" max="29" width="8.75"/>
    <col customWidth="1" min="30" max="30" width="6.13"/>
    <col customWidth="1" min="31" max="31" width="24.75"/>
    <col customWidth="1" min="32" max="32" width="15.75"/>
    <col customWidth="1" min="33" max="33" width="3.75"/>
    <col customWidth="1" min="34" max="35" width="19.25"/>
    <col customWidth="1" min="36" max="36" width="3.63"/>
    <col customWidth="1" min="37" max="37" width="16.13"/>
    <col customWidth="1" min="38" max="38" width="11.63"/>
    <col customWidth="1" min="39" max="39" width="15.5"/>
    <col customWidth="1" min="40" max="40" width="8.0"/>
    <col customWidth="1" min="41" max="41" width="13.38"/>
    <col customWidth="1" min="42" max="42" width="24.38"/>
    <col customWidth="1" min="43" max="43" width="14.88"/>
    <col customWidth="1" min="44" max="44" width="4.38"/>
    <col customWidth="1" min="45" max="45" width="19.25"/>
    <col customWidth="1" min="46" max="46" width="6.25"/>
    <col customWidth="1" min="47" max="47" width="13.5"/>
    <col customWidth="1" min="48" max="48" width="15.63"/>
    <col customWidth="1" min="49" max="49" width="11.13"/>
    <col customWidth="1" min="50" max="50" width="13.13"/>
    <col customWidth="1" min="51" max="51" width="6.25"/>
    <col customWidth="1" min="52" max="52" width="13.25"/>
    <col customWidth="1" min="53" max="53" width="23.75"/>
    <col customWidth="1" min="54" max="54" width="19.25"/>
    <col customWidth="1" min="55" max="55" width="5.38"/>
    <col customWidth="1" min="56" max="56" width="19.25"/>
    <col customWidth="1" min="57" max="57" width="9.0"/>
    <col customWidth="1" min="58" max="58" width="11.5"/>
    <col customWidth="1" min="59" max="59" width="16.13"/>
    <col customWidth="1" min="60" max="60" width="12.0"/>
    <col customWidth="1" min="61" max="61" width="10.5"/>
    <col customWidth="1" min="62" max="62" width="10.25"/>
    <col customWidth="1" min="63" max="63" width="5.38"/>
    <col customWidth="1" min="64" max="64" width="24.0"/>
    <col customWidth="1" min="65" max="65" width="19.25"/>
  </cols>
  <sheetData>
    <row r="1">
      <c r="A1" s="26" t="s">
        <v>7</v>
      </c>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M1" s="83"/>
    </row>
    <row r="2">
      <c r="A2" s="84" t="s">
        <v>725</v>
      </c>
      <c r="B2" s="2"/>
      <c r="C2" s="2"/>
      <c r="D2" s="3"/>
      <c r="J2" s="83"/>
      <c r="K2" s="83"/>
      <c r="L2" s="85" t="s">
        <v>726</v>
      </c>
      <c r="M2" s="2"/>
      <c r="N2" s="2"/>
      <c r="O2" s="3"/>
      <c r="U2" s="83"/>
      <c r="V2" s="83"/>
      <c r="W2" s="153" t="s">
        <v>727</v>
      </c>
      <c r="X2" s="2"/>
      <c r="Y2" s="2"/>
      <c r="Z2" s="3"/>
      <c r="AF2" s="83"/>
      <c r="AG2" s="83"/>
      <c r="AH2" s="154" t="s">
        <v>728</v>
      </c>
      <c r="AI2" s="2"/>
      <c r="AJ2" s="2"/>
      <c r="AK2" s="3"/>
      <c r="AQ2" s="83"/>
      <c r="AR2" s="83"/>
      <c r="AS2" s="155" t="s">
        <v>729</v>
      </c>
      <c r="AT2" s="2"/>
      <c r="AU2" s="2"/>
      <c r="AV2" s="3"/>
      <c r="BB2" s="83"/>
      <c r="BC2" s="83"/>
      <c r="BD2" s="156" t="s">
        <v>730</v>
      </c>
      <c r="BE2" s="2"/>
      <c r="BF2" s="2"/>
      <c r="BG2" s="3"/>
      <c r="BM2" s="83"/>
    </row>
    <row r="3">
      <c r="A3" s="86"/>
      <c r="I3" s="157" t="s">
        <v>731</v>
      </c>
      <c r="J3" s="158">
        <v>0.16</v>
      </c>
      <c r="K3" s="89"/>
      <c r="L3" s="159"/>
      <c r="M3" s="104"/>
      <c r="N3" s="104"/>
      <c r="O3" s="100"/>
      <c r="T3" s="160" t="s">
        <v>732</v>
      </c>
      <c r="U3" s="161">
        <f>$J$3</f>
        <v>0.16</v>
      </c>
      <c r="V3" s="89"/>
      <c r="W3" s="159"/>
      <c r="X3" s="104"/>
      <c r="Y3" s="104"/>
      <c r="Z3" s="100"/>
      <c r="AE3" s="160" t="s">
        <v>732</v>
      </c>
      <c r="AF3" s="161">
        <f>$J$3</f>
        <v>0.16</v>
      </c>
      <c r="AG3" s="89"/>
      <c r="AH3" s="159"/>
      <c r="AI3" s="104"/>
      <c r="AJ3" s="104"/>
      <c r="AK3" s="100"/>
      <c r="AP3" s="160" t="s">
        <v>732</v>
      </c>
      <c r="AQ3" s="161">
        <f>$J$3</f>
        <v>0.16</v>
      </c>
      <c r="AR3" s="89"/>
      <c r="AS3" s="159"/>
      <c r="AT3" s="104"/>
      <c r="AU3" s="104"/>
      <c r="AV3" s="100"/>
      <c r="BA3" s="160" t="s">
        <v>732</v>
      </c>
      <c r="BB3" s="161">
        <f>$J$3</f>
        <v>0.16</v>
      </c>
      <c r="BC3" s="89"/>
      <c r="BD3" s="159"/>
      <c r="BE3" s="104"/>
      <c r="BF3" s="104"/>
      <c r="BG3" s="100"/>
      <c r="BL3" s="160" t="s">
        <v>732</v>
      </c>
      <c r="BM3" s="161">
        <f>$J$3</f>
        <v>0.16</v>
      </c>
    </row>
    <row r="4">
      <c r="A4" s="91" t="s">
        <v>701</v>
      </c>
      <c r="B4" s="92"/>
      <c r="C4" s="2"/>
      <c r="D4" s="2"/>
      <c r="E4" s="3"/>
      <c r="F4" s="93" t="s">
        <v>702</v>
      </c>
      <c r="G4" s="94">
        <v>42399.0</v>
      </c>
      <c r="H4" s="3"/>
      <c r="I4" s="157" t="s">
        <v>733</v>
      </c>
      <c r="J4" s="162" t="s">
        <v>734</v>
      </c>
      <c r="K4" s="96"/>
      <c r="L4" s="91" t="s">
        <v>701</v>
      </c>
      <c r="M4" s="92"/>
      <c r="N4" s="2"/>
      <c r="O4" s="2"/>
      <c r="P4" s="3"/>
      <c r="Q4" s="93" t="s">
        <v>702</v>
      </c>
      <c r="R4" s="98">
        <f>$G$4</f>
        <v>42399</v>
      </c>
      <c r="S4" s="3"/>
      <c r="T4" s="157" t="s">
        <v>733</v>
      </c>
      <c r="U4" s="162" t="s">
        <v>734</v>
      </c>
      <c r="V4" s="96"/>
      <c r="W4" s="91" t="s">
        <v>701</v>
      </c>
      <c r="X4" s="92"/>
      <c r="Y4" s="2"/>
      <c r="Z4" s="2"/>
      <c r="AA4" s="3"/>
      <c r="AB4" s="93" t="s">
        <v>702</v>
      </c>
      <c r="AC4" s="98">
        <f>$G$4</f>
        <v>42399</v>
      </c>
      <c r="AD4" s="3"/>
      <c r="AE4" s="157" t="s">
        <v>733</v>
      </c>
      <c r="AF4" s="162" t="s">
        <v>734</v>
      </c>
      <c r="AG4" s="96"/>
      <c r="AH4" s="91" t="s">
        <v>701</v>
      </c>
      <c r="AI4" s="92"/>
      <c r="AJ4" s="2"/>
      <c r="AK4" s="2"/>
      <c r="AL4" s="3"/>
      <c r="AM4" s="93" t="s">
        <v>702</v>
      </c>
      <c r="AN4" s="98">
        <f>$G$4</f>
        <v>42399</v>
      </c>
      <c r="AO4" s="3"/>
      <c r="AP4" s="157" t="s">
        <v>733</v>
      </c>
      <c r="AQ4" s="162" t="s">
        <v>734</v>
      </c>
      <c r="AR4" s="96"/>
      <c r="AS4" s="91" t="s">
        <v>701</v>
      </c>
      <c r="AT4" s="92"/>
      <c r="AU4" s="2"/>
      <c r="AV4" s="2"/>
      <c r="AW4" s="3"/>
      <c r="AX4" s="93" t="s">
        <v>702</v>
      </c>
      <c r="AY4" s="98">
        <f>$G$4</f>
        <v>42399</v>
      </c>
      <c r="AZ4" s="3"/>
      <c r="BA4" s="157" t="s">
        <v>733</v>
      </c>
      <c r="BB4" s="162" t="s">
        <v>734</v>
      </c>
      <c r="BC4" s="96"/>
      <c r="BD4" s="91" t="s">
        <v>701</v>
      </c>
      <c r="BE4" s="92"/>
      <c r="BF4" s="2"/>
      <c r="BG4" s="2"/>
      <c r="BH4" s="3"/>
      <c r="BI4" s="93" t="s">
        <v>702</v>
      </c>
      <c r="BJ4" s="98">
        <f>$G$4</f>
        <v>42399</v>
      </c>
      <c r="BK4" s="3"/>
      <c r="BL4" s="157" t="s">
        <v>733</v>
      </c>
      <c r="BM4" s="162" t="s">
        <v>734</v>
      </c>
    </row>
    <row r="5">
      <c r="A5" s="91" t="s">
        <v>703</v>
      </c>
      <c r="B5" s="99"/>
      <c r="C5" s="100"/>
      <c r="D5" s="101" t="s">
        <v>705</v>
      </c>
      <c r="E5" s="102"/>
      <c r="F5" s="103"/>
      <c r="G5" s="104"/>
      <c r="H5" s="100"/>
      <c r="I5" s="163">
        <f>1/J5</f>
        <v>3.333333333</v>
      </c>
      <c r="J5" s="130">
        <v>0.3</v>
      </c>
      <c r="K5" s="96"/>
      <c r="L5" s="91" t="s">
        <v>703</v>
      </c>
      <c r="M5" s="99"/>
      <c r="N5" s="100"/>
      <c r="O5" s="101" t="s">
        <v>705</v>
      </c>
      <c r="P5" s="102">
        <v>10.0</v>
      </c>
      <c r="Q5" s="164"/>
      <c r="R5" s="104"/>
      <c r="S5" s="100"/>
      <c r="T5" s="163">
        <f>1/U5</f>
        <v>3.333333333</v>
      </c>
      <c r="U5" s="165">
        <f>$J$5</f>
        <v>0.3</v>
      </c>
      <c r="V5" s="96"/>
      <c r="W5" s="91" t="s">
        <v>703</v>
      </c>
      <c r="X5" s="99"/>
      <c r="Y5" s="100"/>
      <c r="Z5" s="101" t="s">
        <v>705</v>
      </c>
      <c r="AA5" s="102">
        <v>10.0</v>
      </c>
      <c r="AB5" s="164"/>
      <c r="AC5" s="104"/>
      <c r="AD5" s="100"/>
      <c r="AE5" s="163">
        <f>1/AF5</f>
        <v>3.333333333</v>
      </c>
      <c r="AF5" s="165">
        <f>$J$5</f>
        <v>0.3</v>
      </c>
      <c r="AG5" s="96"/>
      <c r="AH5" s="91" t="s">
        <v>703</v>
      </c>
      <c r="AI5" s="99"/>
      <c r="AJ5" s="100"/>
      <c r="AK5" s="101" t="s">
        <v>705</v>
      </c>
      <c r="AL5" s="102">
        <v>10.0</v>
      </c>
      <c r="AM5" s="164"/>
      <c r="AN5" s="104"/>
      <c r="AO5" s="100"/>
      <c r="AP5" s="163">
        <f>1/AQ5</f>
        <v>3.333333333</v>
      </c>
      <c r="AQ5" s="165">
        <f>$J$5</f>
        <v>0.3</v>
      </c>
      <c r="AR5" s="96"/>
      <c r="AS5" s="91" t="s">
        <v>703</v>
      </c>
      <c r="AT5" s="99"/>
      <c r="AU5" s="100"/>
      <c r="AV5" s="101" t="s">
        <v>705</v>
      </c>
      <c r="AW5" s="102">
        <v>10.0</v>
      </c>
      <c r="AX5" s="164"/>
      <c r="AY5" s="104"/>
      <c r="AZ5" s="100"/>
      <c r="BA5" s="163">
        <f>1/BB5</f>
        <v>3.333333333</v>
      </c>
      <c r="BB5" s="165">
        <f>$J$5</f>
        <v>0.3</v>
      </c>
      <c r="BC5" s="96"/>
      <c r="BD5" s="91" t="s">
        <v>703</v>
      </c>
      <c r="BE5" s="99"/>
      <c r="BF5" s="100"/>
      <c r="BG5" s="101" t="s">
        <v>705</v>
      </c>
      <c r="BH5" s="102">
        <v>10.0</v>
      </c>
      <c r="BI5" s="164"/>
      <c r="BJ5" s="104"/>
      <c r="BK5" s="100"/>
      <c r="BL5" s="163">
        <f>1/BM5</f>
        <v>3.333333333</v>
      </c>
      <c r="BM5" s="165">
        <f>$J$5</f>
        <v>0.3</v>
      </c>
    </row>
    <row r="6">
      <c r="A6" s="105" t="s">
        <v>707</v>
      </c>
      <c r="B6" s="106" t="s">
        <v>708</v>
      </c>
      <c r="C6" s="100"/>
      <c r="D6" s="107" t="s">
        <v>709</v>
      </c>
      <c r="E6" s="107" t="s">
        <v>710</v>
      </c>
      <c r="F6" s="108" t="s">
        <v>711</v>
      </c>
      <c r="G6" s="104"/>
      <c r="H6" s="100"/>
      <c r="I6" s="162" t="s">
        <v>712</v>
      </c>
      <c r="J6" s="162" t="s">
        <v>713</v>
      </c>
      <c r="K6" s="109"/>
      <c r="L6" s="105" t="s">
        <v>707</v>
      </c>
      <c r="M6" s="106" t="s">
        <v>708</v>
      </c>
      <c r="N6" s="100"/>
      <c r="O6" s="107" t="s">
        <v>709</v>
      </c>
      <c r="P6" s="107" t="s">
        <v>710</v>
      </c>
      <c r="Q6" s="108" t="s">
        <v>711</v>
      </c>
      <c r="R6" s="104"/>
      <c r="S6" s="100"/>
      <c r="T6" s="162" t="s">
        <v>712</v>
      </c>
      <c r="U6" s="162" t="s">
        <v>713</v>
      </c>
      <c r="V6" s="109"/>
      <c r="W6" s="105" t="s">
        <v>707</v>
      </c>
      <c r="X6" s="106" t="s">
        <v>708</v>
      </c>
      <c r="Y6" s="100"/>
      <c r="Z6" s="107" t="s">
        <v>709</v>
      </c>
      <c r="AA6" s="107" t="s">
        <v>710</v>
      </c>
      <c r="AB6" s="108" t="s">
        <v>711</v>
      </c>
      <c r="AC6" s="104"/>
      <c r="AD6" s="100"/>
      <c r="AE6" s="162" t="s">
        <v>712</v>
      </c>
      <c r="AF6" s="162" t="s">
        <v>713</v>
      </c>
      <c r="AG6" s="109"/>
      <c r="AH6" s="105" t="s">
        <v>707</v>
      </c>
      <c r="AI6" s="106" t="s">
        <v>708</v>
      </c>
      <c r="AJ6" s="100"/>
      <c r="AK6" s="107" t="s">
        <v>709</v>
      </c>
      <c r="AL6" s="107" t="s">
        <v>710</v>
      </c>
      <c r="AM6" s="108" t="s">
        <v>711</v>
      </c>
      <c r="AN6" s="104"/>
      <c r="AO6" s="100"/>
      <c r="AP6" s="162" t="s">
        <v>712</v>
      </c>
      <c r="AQ6" s="162" t="s">
        <v>713</v>
      </c>
      <c r="AR6" s="109"/>
      <c r="AS6" s="105" t="s">
        <v>707</v>
      </c>
      <c r="AT6" s="106" t="s">
        <v>708</v>
      </c>
      <c r="AU6" s="100"/>
      <c r="AV6" s="107" t="s">
        <v>709</v>
      </c>
      <c r="AW6" s="107" t="s">
        <v>710</v>
      </c>
      <c r="AX6" s="108" t="s">
        <v>711</v>
      </c>
      <c r="AY6" s="104"/>
      <c r="AZ6" s="100"/>
      <c r="BA6" s="162" t="s">
        <v>712</v>
      </c>
      <c r="BB6" s="162" t="s">
        <v>713</v>
      </c>
      <c r="BC6" s="109"/>
      <c r="BD6" s="105" t="s">
        <v>707</v>
      </c>
      <c r="BE6" s="106" t="s">
        <v>708</v>
      </c>
      <c r="BF6" s="100"/>
      <c r="BG6" s="107" t="s">
        <v>709</v>
      </c>
      <c r="BH6" s="107" t="s">
        <v>710</v>
      </c>
      <c r="BI6" s="108" t="s">
        <v>711</v>
      </c>
      <c r="BJ6" s="104"/>
      <c r="BK6" s="100"/>
      <c r="BL6" s="162" t="s">
        <v>712</v>
      </c>
      <c r="BM6" s="162" t="s">
        <v>713</v>
      </c>
    </row>
    <row r="7">
      <c r="A7" s="110" t="str">
        <f>VLOOKUP(B7,Base!$A$3:$F$994, 6, false)</f>
        <v>#N/A</v>
      </c>
      <c r="B7" s="111" t="s">
        <v>735</v>
      </c>
      <c r="C7" s="3"/>
      <c r="D7" s="112" t="s">
        <v>736</v>
      </c>
      <c r="E7" s="110" t="str">
        <f>VLOOKUP(B7,Base!$A$3:$F$994, 2, false)</f>
        <v>#N/A</v>
      </c>
      <c r="F7" s="92" t="s">
        <v>737</v>
      </c>
      <c r="G7" s="2"/>
      <c r="H7" s="3"/>
      <c r="I7" s="113" t="str">
        <f>VLOOKUP(B7,Base!$A$3:$F$994, 5, false)</f>
        <v>#N/A</v>
      </c>
      <c r="J7" s="114" t="str">
        <f t="shared" ref="J7:J24" si="1">I7*D7</f>
        <v>#N/A</v>
      </c>
      <c r="K7" s="115"/>
      <c r="L7" s="110">
        <f>VLOOKUP(M7,Base!$A$3:$F$994, 6, false)</f>
        <v>0</v>
      </c>
      <c r="M7" s="111" t="s">
        <v>6</v>
      </c>
      <c r="N7" s="3"/>
      <c r="O7" s="112"/>
      <c r="P7" s="110" t="str">
        <f>VLOOKUP(M7,Base!$A$3:$F$994, 2, false)</f>
        <v>.</v>
      </c>
      <c r="Q7" s="92"/>
      <c r="R7" s="2"/>
      <c r="S7" s="3"/>
      <c r="T7" s="113">
        <f>VLOOKUP(M7,Base!$A$3:$F$994, 5, false)</f>
        <v>0</v>
      </c>
      <c r="U7" s="114">
        <f t="shared" ref="U7:U24" si="2">T7*O7</f>
        <v>0</v>
      </c>
      <c r="V7" s="115"/>
      <c r="W7" s="110">
        <f>VLOOKUP(X7,Base!$A$3:$F$994, 6, false)</f>
        <v>0</v>
      </c>
      <c r="X7" s="111" t="s">
        <v>6</v>
      </c>
      <c r="Y7" s="3"/>
      <c r="Z7" s="112"/>
      <c r="AA7" s="110" t="str">
        <f>VLOOKUP(X7,Base!$A$3:$F$994, 2, false)</f>
        <v>.</v>
      </c>
      <c r="AB7" s="92"/>
      <c r="AC7" s="2"/>
      <c r="AD7" s="3"/>
      <c r="AE7" s="113">
        <f>VLOOKUP(X7,Base!$A$3:$F$994, 5, false)</f>
        <v>0</v>
      </c>
      <c r="AF7" s="114">
        <f t="shared" ref="AF7:AF24" si="3">AE7*Z7</f>
        <v>0</v>
      </c>
      <c r="AG7" s="115"/>
      <c r="AH7" s="110">
        <f>VLOOKUP(AI7,Base!$A$3:$F$994, 6, false)</f>
        <v>0</v>
      </c>
      <c r="AI7" s="111" t="s">
        <v>6</v>
      </c>
      <c r="AJ7" s="3"/>
      <c r="AK7" s="112"/>
      <c r="AL7" s="110" t="str">
        <f>VLOOKUP(AI7,Base!$A$3:$F$994, 2, false)</f>
        <v>.</v>
      </c>
      <c r="AM7" s="92"/>
      <c r="AN7" s="2"/>
      <c r="AO7" s="3"/>
      <c r="AP7" s="113">
        <f>VLOOKUP(AI7,Base!$A$3:$F$994, 5, false)</f>
        <v>0</v>
      </c>
      <c r="AQ7" s="114">
        <f t="shared" ref="AQ7:AQ15" si="4">AP7*AK7</f>
        <v>0</v>
      </c>
      <c r="AR7" s="115"/>
      <c r="AS7" s="110">
        <f>VLOOKUP(AT7,Base!$A$3:$F$994, 6, false)</f>
        <v>0</v>
      </c>
      <c r="AT7" s="111" t="s">
        <v>6</v>
      </c>
      <c r="AU7" s="3"/>
      <c r="AV7" s="112"/>
      <c r="AW7" s="110" t="str">
        <f>VLOOKUP(AT7,Base!$A$3:$F$994, 2, false)</f>
        <v>.</v>
      </c>
      <c r="AX7" s="92"/>
      <c r="AY7" s="2"/>
      <c r="AZ7" s="3"/>
      <c r="BA7" s="113">
        <f>VLOOKUP(AT7,Base!$A$3:$F$994, 5, false)</f>
        <v>0</v>
      </c>
      <c r="BB7" s="114">
        <f t="shared" ref="BB7:BB24" si="5">BA7*AV7</f>
        <v>0</v>
      </c>
      <c r="BC7" s="115"/>
      <c r="BD7" s="110">
        <f>VLOOKUP(BE7,Base!$A$3:$F$994, 6, false)</f>
        <v>0</v>
      </c>
      <c r="BE7" s="111" t="s">
        <v>6</v>
      </c>
      <c r="BF7" s="3"/>
      <c r="BG7" s="112"/>
      <c r="BH7" s="110" t="str">
        <f>VLOOKUP(BE7,Base!$A$3:$F$994, 2, false)</f>
        <v>.</v>
      </c>
      <c r="BI7" s="92"/>
      <c r="BJ7" s="2"/>
      <c r="BK7" s="3"/>
      <c r="BL7" s="113">
        <f>VLOOKUP(BE7,Base!$A$3:$F$994, 5, false)</f>
        <v>0</v>
      </c>
      <c r="BM7" s="114">
        <f t="shared" ref="BM7:BM24" si="6">BL7*BG7</f>
        <v>0</v>
      </c>
    </row>
    <row r="8">
      <c r="A8" s="110">
        <f>VLOOKUP(B8,Base!$A$3:$F$994, 6, false)</f>
        <v>0</v>
      </c>
      <c r="B8" s="111" t="s">
        <v>6</v>
      </c>
      <c r="C8" s="3"/>
      <c r="D8" s="112"/>
      <c r="E8" s="110" t="str">
        <f>VLOOKUP(B8,Base!$A$3:$F$994, 2, false)</f>
        <v>.</v>
      </c>
      <c r="F8" s="92" t="s">
        <v>738</v>
      </c>
      <c r="G8" s="2"/>
      <c r="H8" s="3"/>
      <c r="I8" s="113">
        <f>VLOOKUP(B8,Base!$A$3:$F$994, 5, false)</f>
        <v>0</v>
      </c>
      <c r="J8" s="114">
        <f t="shared" si="1"/>
        <v>0</v>
      </c>
      <c r="K8" s="115"/>
      <c r="L8" s="110">
        <f>VLOOKUP(M8,Base!$A$3:$F$994, 6, false)</f>
        <v>0</v>
      </c>
      <c r="M8" s="111" t="s">
        <v>6</v>
      </c>
      <c r="N8" s="3"/>
      <c r="O8" s="112"/>
      <c r="P8" s="110" t="str">
        <f>VLOOKUP(M8,Base!$A$3:$F$994, 2, false)</f>
        <v>.</v>
      </c>
      <c r="Q8" s="116"/>
      <c r="R8" s="2"/>
      <c r="S8" s="3"/>
      <c r="T8" s="113">
        <f>VLOOKUP(M8,Base!$A$3:$F$994, 5, false)</f>
        <v>0</v>
      </c>
      <c r="U8" s="114">
        <f t="shared" si="2"/>
        <v>0</v>
      </c>
      <c r="V8" s="115"/>
      <c r="W8" s="110">
        <f>VLOOKUP(X8,Base!$A$3:$F$994, 6, false)</f>
        <v>0</v>
      </c>
      <c r="X8" s="111" t="s">
        <v>6</v>
      </c>
      <c r="Y8" s="3"/>
      <c r="Z8" s="112"/>
      <c r="AA8" s="110" t="str">
        <f>VLOOKUP(X8,Base!$A$3:$F$994, 2, false)</f>
        <v>.</v>
      </c>
      <c r="AB8" s="116"/>
      <c r="AC8" s="2"/>
      <c r="AD8" s="3"/>
      <c r="AE8" s="113">
        <f>VLOOKUP(X8,Base!$A$3:$F$994, 5, false)</f>
        <v>0</v>
      </c>
      <c r="AF8" s="114">
        <f t="shared" si="3"/>
        <v>0</v>
      </c>
      <c r="AG8" s="115"/>
      <c r="AH8" s="110">
        <f>VLOOKUP(AI8,Base!$A$3:$F$994, 6, false)</f>
        <v>0</v>
      </c>
      <c r="AI8" s="111" t="s">
        <v>6</v>
      </c>
      <c r="AJ8" s="3"/>
      <c r="AK8" s="112"/>
      <c r="AL8" s="110" t="str">
        <f>VLOOKUP(AI8,Base!$A$3:$F$994, 2, false)</f>
        <v>.</v>
      </c>
      <c r="AM8" s="116"/>
      <c r="AN8" s="2"/>
      <c r="AO8" s="3"/>
      <c r="AP8" s="113">
        <f>VLOOKUP(AI8,Base!$A$3:$F$994, 5, false)</f>
        <v>0</v>
      </c>
      <c r="AQ8" s="114">
        <f t="shared" si="4"/>
        <v>0</v>
      </c>
      <c r="AR8" s="115"/>
      <c r="AS8" s="110">
        <f>VLOOKUP(AT8,Base!$A$3:$F$994, 6, false)</f>
        <v>0</v>
      </c>
      <c r="AT8" s="111" t="s">
        <v>6</v>
      </c>
      <c r="AU8" s="3"/>
      <c r="AV8" s="112"/>
      <c r="AW8" s="110" t="str">
        <f>VLOOKUP(AT8,Base!$A$3:$F$994, 2, false)</f>
        <v>.</v>
      </c>
      <c r="AX8" s="116"/>
      <c r="AY8" s="2"/>
      <c r="AZ8" s="3"/>
      <c r="BA8" s="113">
        <f>VLOOKUP(AT8,Base!$A$3:$F$994, 5, false)</f>
        <v>0</v>
      </c>
      <c r="BB8" s="114">
        <f t="shared" si="5"/>
        <v>0</v>
      </c>
      <c r="BC8" s="115"/>
      <c r="BD8" s="110">
        <f>VLOOKUP(BE8,Base!$A$3:$F$994, 6, false)</f>
        <v>0</v>
      </c>
      <c r="BE8" s="111" t="s">
        <v>6</v>
      </c>
      <c r="BF8" s="3"/>
      <c r="BG8" s="112"/>
      <c r="BH8" s="110" t="str">
        <f>VLOOKUP(BE8,Base!$A$3:$F$994, 2, false)</f>
        <v>.</v>
      </c>
      <c r="BI8" s="116"/>
      <c r="BJ8" s="2"/>
      <c r="BK8" s="3"/>
      <c r="BL8" s="113">
        <f>VLOOKUP(BE8,Base!$A$3:$F$994, 5, false)</f>
        <v>0</v>
      </c>
      <c r="BM8" s="114">
        <f t="shared" si="6"/>
        <v>0</v>
      </c>
    </row>
    <row r="9">
      <c r="A9" s="110">
        <f>VLOOKUP(B9,Base!$A$3:$F$994, 6, false)</f>
        <v>0</v>
      </c>
      <c r="B9" s="111" t="s">
        <v>6</v>
      </c>
      <c r="C9" s="3"/>
      <c r="D9" s="112"/>
      <c r="E9" s="110" t="str">
        <f>VLOOKUP(B9,Base!$A$3:$F$994, 2, false)</f>
        <v>.</v>
      </c>
      <c r="F9" s="92" t="s">
        <v>739</v>
      </c>
      <c r="G9" s="2"/>
      <c r="H9" s="3"/>
      <c r="I9" s="113">
        <f>VLOOKUP(B9,Base!$A$3:$F$994, 5, false)</f>
        <v>0</v>
      </c>
      <c r="J9" s="114">
        <f t="shared" si="1"/>
        <v>0</v>
      </c>
      <c r="K9" s="115"/>
      <c r="L9" s="110">
        <f>VLOOKUP(M9,Base!$A$3:$F$994, 6, false)</f>
        <v>0</v>
      </c>
      <c r="M9" s="111" t="s">
        <v>6</v>
      </c>
      <c r="N9" s="3"/>
      <c r="O9" s="112" t="s">
        <v>740</v>
      </c>
      <c r="P9" s="110" t="str">
        <f>VLOOKUP(M9,Base!$A$3:$F$994, 2, false)</f>
        <v>.</v>
      </c>
      <c r="Q9" s="116"/>
      <c r="R9" s="2"/>
      <c r="S9" s="3"/>
      <c r="T9" s="113">
        <f>VLOOKUP(M9,Base!$A$3:$F$994, 5, false)</f>
        <v>0</v>
      </c>
      <c r="U9" s="114">
        <f t="shared" si="2"/>
        <v>0</v>
      </c>
      <c r="V9" s="115"/>
      <c r="W9" s="110">
        <f>VLOOKUP(X9,Base!$A$3:$F$994, 6, false)</f>
        <v>0</v>
      </c>
      <c r="X9" s="111" t="s">
        <v>6</v>
      </c>
      <c r="Y9" s="3"/>
      <c r="Z9" s="112"/>
      <c r="AA9" s="110" t="str">
        <f>VLOOKUP(X9,Base!$A$3:$F$994, 2, false)</f>
        <v>.</v>
      </c>
      <c r="AB9" s="116"/>
      <c r="AC9" s="2"/>
      <c r="AD9" s="3"/>
      <c r="AE9" s="113">
        <f>VLOOKUP(X9,Base!$A$3:$F$994, 5, false)</f>
        <v>0</v>
      </c>
      <c r="AF9" s="114">
        <f t="shared" si="3"/>
        <v>0</v>
      </c>
      <c r="AG9" s="115"/>
      <c r="AH9" s="110">
        <f>VLOOKUP(AI9,Base!$A$3:$F$994, 6, false)</f>
        <v>0</v>
      </c>
      <c r="AI9" s="111" t="s">
        <v>6</v>
      </c>
      <c r="AJ9" s="3"/>
      <c r="AK9" s="112"/>
      <c r="AL9" s="110" t="str">
        <f>VLOOKUP(AI9,Base!$A$3:$F$994, 2, false)</f>
        <v>.</v>
      </c>
      <c r="AM9" s="116"/>
      <c r="AN9" s="2"/>
      <c r="AO9" s="3"/>
      <c r="AP9" s="113">
        <f>VLOOKUP(AI9,Base!$A$3:$F$994, 5, false)</f>
        <v>0</v>
      </c>
      <c r="AQ9" s="114">
        <f t="shared" si="4"/>
        <v>0</v>
      </c>
      <c r="AR9" s="115"/>
      <c r="AS9" s="110">
        <f>VLOOKUP(AT9,Base!$A$3:$F$994, 6, false)</f>
        <v>0</v>
      </c>
      <c r="AT9" s="111" t="s">
        <v>6</v>
      </c>
      <c r="AU9" s="3"/>
      <c r="AV9" s="112"/>
      <c r="AW9" s="110" t="str">
        <f>VLOOKUP(AT9,Base!$A$3:$F$994, 2, false)</f>
        <v>.</v>
      </c>
      <c r="AX9" s="116"/>
      <c r="AY9" s="2"/>
      <c r="AZ9" s="3"/>
      <c r="BA9" s="113">
        <f>VLOOKUP(AT9,Base!$A$3:$F$994, 5, false)</f>
        <v>0</v>
      </c>
      <c r="BB9" s="114">
        <f t="shared" si="5"/>
        <v>0</v>
      </c>
      <c r="BC9" s="115"/>
      <c r="BD9" s="110">
        <f>VLOOKUP(BE9,Base!$A$3:$F$994, 6, false)</f>
        <v>0</v>
      </c>
      <c r="BE9" s="111" t="s">
        <v>6</v>
      </c>
      <c r="BF9" s="3"/>
      <c r="BG9" s="112"/>
      <c r="BH9" s="110" t="str">
        <f>VLOOKUP(BE9,Base!$A$3:$F$994, 2, false)</f>
        <v>.</v>
      </c>
      <c r="BI9" s="116"/>
      <c r="BJ9" s="2"/>
      <c r="BK9" s="3"/>
      <c r="BL9" s="113">
        <f>VLOOKUP(BE9,Base!$A$3:$F$994, 5, false)</f>
        <v>0</v>
      </c>
      <c r="BM9" s="114">
        <f t="shared" si="6"/>
        <v>0</v>
      </c>
    </row>
    <row r="10">
      <c r="A10" s="110">
        <f>VLOOKUP(B10,Base!$A$3:$F$994, 6, false)</f>
        <v>0</v>
      </c>
      <c r="B10" s="111" t="s">
        <v>6</v>
      </c>
      <c r="C10" s="3"/>
      <c r="D10" s="112"/>
      <c r="E10" s="110" t="str">
        <f>VLOOKUP(B10,Base!$A$3:$F$994, 2, false)</f>
        <v>.</v>
      </c>
      <c r="F10" s="92" t="s">
        <v>741</v>
      </c>
      <c r="G10" s="2"/>
      <c r="H10" s="3"/>
      <c r="I10" s="113">
        <f>VLOOKUP(B10,Base!$A$3:$F$994, 5, false)</f>
        <v>0</v>
      </c>
      <c r="J10" s="114">
        <f t="shared" si="1"/>
        <v>0</v>
      </c>
      <c r="K10" s="115"/>
      <c r="L10" s="110">
        <f>VLOOKUP(M10,Base!$A$3:$F$994, 6, false)</f>
        <v>0</v>
      </c>
      <c r="M10" s="111" t="s">
        <v>6</v>
      </c>
      <c r="N10" s="3"/>
      <c r="O10" s="112"/>
      <c r="P10" s="110" t="str">
        <f>VLOOKUP(M10,Base!$A$3:$F$994, 2, false)</f>
        <v>.</v>
      </c>
      <c r="Q10" s="116"/>
      <c r="R10" s="2"/>
      <c r="S10" s="3"/>
      <c r="T10" s="113">
        <f>VLOOKUP(M10,Base!$A$3:$F$994, 5, false)</f>
        <v>0</v>
      </c>
      <c r="U10" s="114">
        <f t="shared" si="2"/>
        <v>0</v>
      </c>
      <c r="V10" s="115"/>
      <c r="W10" s="110">
        <f>VLOOKUP(X10,Base!$A$3:$F$994, 6, false)</f>
        <v>0</v>
      </c>
      <c r="X10" s="111" t="s">
        <v>6</v>
      </c>
      <c r="Y10" s="3"/>
      <c r="Z10" s="112"/>
      <c r="AA10" s="110" t="str">
        <f>VLOOKUP(X10,Base!$A$3:$F$994, 2, false)</f>
        <v>.</v>
      </c>
      <c r="AB10" s="116"/>
      <c r="AC10" s="2"/>
      <c r="AD10" s="3"/>
      <c r="AE10" s="113">
        <f>VLOOKUP(X10,Base!$A$3:$F$994, 5, false)</f>
        <v>0</v>
      </c>
      <c r="AF10" s="114">
        <f t="shared" si="3"/>
        <v>0</v>
      </c>
      <c r="AG10" s="115"/>
      <c r="AH10" s="110">
        <f>VLOOKUP(AI10,Base!$A$3:$F$994, 6, false)</f>
        <v>0</v>
      </c>
      <c r="AI10" s="111" t="s">
        <v>6</v>
      </c>
      <c r="AJ10" s="3"/>
      <c r="AK10" s="112"/>
      <c r="AL10" s="110" t="str">
        <f>VLOOKUP(AI10,Base!$A$3:$F$994, 2, false)</f>
        <v>.</v>
      </c>
      <c r="AM10" s="116"/>
      <c r="AN10" s="2"/>
      <c r="AO10" s="3"/>
      <c r="AP10" s="113">
        <f>VLOOKUP(AI10,Base!$A$3:$F$994, 5, false)</f>
        <v>0</v>
      </c>
      <c r="AQ10" s="114">
        <f t="shared" si="4"/>
        <v>0</v>
      </c>
      <c r="AR10" s="115"/>
      <c r="AS10" s="110">
        <f>VLOOKUP(AT10,Base!$A$3:$F$994, 6, false)</f>
        <v>0</v>
      </c>
      <c r="AT10" s="111" t="s">
        <v>6</v>
      </c>
      <c r="AU10" s="3"/>
      <c r="AV10" s="112"/>
      <c r="AW10" s="110" t="str">
        <f>VLOOKUP(AT10,Base!$A$3:$F$994, 2, false)</f>
        <v>.</v>
      </c>
      <c r="AX10" s="116"/>
      <c r="AY10" s="2"/>
      <c r="AZ10" s="3"/>
      <c r="BA10" s="113">
        <f>VLOOKUP(AT10,Base!$A$3:$F$994, 5, false)</f>
        <v>0</v>
      </c>
      <c r="BB10" s="114">
        <f t="shared" si="5"/>
        <v>0</v>
      </c>
      <c r="BC10" s="115"/>
      <c r="BD10" s="110">
        <f>VLOOKUP(BE10,Base!$A$3:$F$994, 6, false)</f>
        <v>0</v>
      </c>
      <c r="BE10" s="111" t="s">
        <v>6</v>
      </c>
      <c r="BF10" s="3"/>
      <c r="BG10" s="112"/>
      <c r="BH10" s="110" t="str">
        <f>VLOOKUP(BE10,Base!$A$3:$F$994, 2, false)</f>
        <v>.</v>
      </c>
      <c r="BI10" s="116"/>
      <c r="BJ10" s="2"/>
      <c r="BK10" s="3"/>
      <c r="BL10" s="113">
        <f>VLOOKUP(BE10,Base!$A$3:$F$994, 5, false)</f>
        <v>0</v>
      </c>
      <c r="BM10" s="114">
        <f t="shared" si="6"/>
        <v>0</v>
      </c>
    </row>
    <row r="11">
      <c r="A11" s="110">
        <f>VLOOKUP(B11,Base!$A$3:$F$994, 6, false)</f>
        <v>0</v>
      </c>
      <c r="B11" s="111" t="s">
        <v>6</v>
      </c>
      <c r="C11" s="3"/>
      <c r="D11" s="112"/>
      <c r="E11" s="110" t="str">
        <f>VLOOKUP(B11,Base!$A$3:$F$994, 2, false)</f>
        <v>.</v>
      </c>
      <c r="F11" s="92" t="s">
        <v>742</v>
      </c>
      <c r="G11" s="2"/>
      <c r="H11" s="3"/>
      <c r="I11" s="113">
        <f>VLOOKUP(B11,Base!$A$3:$F$994, 5, false)</f>
        <v>0</v>
      </c>
      <c r="J11" s="114">
        <f t="shared" si="1"/>
        <v>0</v>
      </c>
      <c r="K11" s="115"/>
      <c r="L11" s="110">
        <f>VLOOKUP(M11,Base!$A$3:$F$994, 6, false)</f>
        <v>0</v>
      </c>
      <c r="M11" s="111" t="s">
        <v>6</v>
      </c>
      <c r="N11" s="3"/>
      <c r="O11" s="112"/>
      <c r="P11" s="110" t="str">
        <f>VLOOKUP(M11,Base!$A$3:$F$994, 2, false)</f>
        <v>.</v>
      </c>
      <c r="Q11" s="92"/>
      <c r="R11" s="2"/>
      <c r="S11" s="3"/>
      <c r="T11" s="113">
        <f>VLOOKUP(M11,Base!$A$3:$F$994, 5, false)</f>
        <v>0</v>
      </c>
      <c r="U11" s="114">
        <f t="shared" si="2"/>
        <v>0</v>
      </c>
      <c r="V11" s="115"/>
      <c r="W11" s="110">
        <f>VLOOKUP(X11,Base!$A$3:$F$994, 6, false)</f>
        <v>0</v>
      </c>
      <c r="X11" s="111" t="s">
        <v>6</v>
      </c>
      <c r="Y11" s="3"/>
      <c r="Z11" s="112"/>
      <c r="AA11" s="110" t="str">
        <f>VLOOKUP(X11,Base!$A$3:$F$994, 2, false)</f>
        <v>.</v>
      </c>
      <c r="AB11" s="92"/>
      <c r="AC11" s="2"/>
      <c r="AD11" s="3"/>
      <c r="AE11" s="113">
        <f>VLOOKUP(X11,Base!$A$3:$F$994, 5, false)</f>
        <v>0</v>
      </c>
      <c r="AF11" s="114">
        <f t="shared" si="3"/>
        <v>0</v>
      </c>
      <c r="AG11" s="115"/>
      <c r="AH11" s="110">
        <f>VLOOKUP(AI11,Base!$A$3:$F$994, 6, false)</f>
        <v>0</v>
      </c>
      <c r="AI11" s="111" t="s">
        <v>6</v>
      </c>
      <c r="AJ11" s="3"/>
      <c r="AK11" s="112"/>
      <c r="AL11" s="110" t="str">
        <f>VLOOKUP(AI11,Base!$A$3:$F$994, 2, false)</f>
        <v>.</v>
      </c>
      <c r="AM11" s="92"/>
      <c r="AN11" s="2"/>
      <c r="AO11" s="3"/>
      <c r="AP11" s="113">
        <f>VLOOKUP(AI11,Base!$A$3:$F$994, 5, false)</f>
        <v>0</v>
      </c>
      <c r="AQ11" s="114">
        <f t="shared" si="4"/>
        <v>0</v>
      </c>
      <c r="AR11" s="115"/>
      <c r="AS11" s="110">
        <f>VLOOKUP(AT11,Base!$A$3:$F$994, 6, false)</f>
        <v>0</v>
      </c>
      <c r="AT11" s="111" t="s">
        <v>6</v>
      </c>
      <c r="AU11" s="3"/>
      <c r="AV11" s="112"/>
      <c r="AW11" s="110" t="str">
        <f>VLOOKUP(AT11,Base!$A$3:$F$994, 2, false)</f>
        <v>.</v>
      </c>
      <c r="AX11" s="92"/>
      <c r="AY11" s="2"/>
      <c r="AZ11" s="3"/>
      <c r="BA11" s="113">
        <f>VLOOKUP(AT11,Base!$A$3:$F$994, 5, false)</f>
        <v>0</v>
      </c>
      <c r="BB11" s="114">
        <f t="shared" si="5"/>
        <v>0</v>
      </c>
      <c r="BC11" s="115"/>
      <c r="BD11" s="110">
        <f>VLOOKUP(BE11,Base!$A$3:$F$994, 6, false)</f>
        <v>0</v>
      </c>
      <c r="BE11" s="111" t="s">
        <v>6</v>
      </c>
      <c r="BF11" s="3"/>
      <c r="BG11" s="112"/>
      <c r="BH11" s="110" t="str">
        <f>VLOOKUP(BE11,Base!$A$3:$F$994, 2, false)</f>
        <v>.</v>
      </c>
      <c r="BI11" s="92"/>
      <c r="BJ11" s="2"/>
      <c r="BK11" s="3"/>
      <c r="BL11" s="113">
        <f>VLOOKUP(BE11,Base!$A$3:$F$994, 5, false)</f>
        <v>0</v>
      </c>
      <c r="BM11" s="114">
        <f t="shared" si="6"/>
        <v>0</v>
      </c>
    </row>
    <row r="12">
      <c r="A12" s="110">
        <f>VLOOKUP(B12,Base!$A$3:$F$994, 6, false)</f>
        <v>0</v>
      </c>
      <c r="B12" s="111" t="s">
        <v>6</v>
      </c>
      <c r="C12" s="3"/>
      <c r="D12" s="112"/>
      <c r="E12" s="110" t="str">
        <f>VLOOKUP(B12,Base!$A$3:$F$994, 2, false)</f>
        <v>.</v>
      </c>
      <c r="F12" s="92"/>
      <c r="G12" s="2"/>
      <c r="H12" s="3"/>
      <c r="I12" s="113">
        <f>VLOOKUP(B12,Base!$A$3:$F$994, 5, false)</f>
        <v>0</v>
      </c>
      <c r="J12" s="114">
        <f t="shared" si="1"/>
        <v>0</v>
      </c>
      <c r="K12" s="115"/>
      <c r="L12" s="110">
        <f>VLOOKUP(M12,Base!$A$3:$F$994, 6, false)</f>
        <v>0</v>
      </c>
      <c r="M12" s="111" t="s">
        <v>6</v>
      </c>
      <c r="N12" s="3"/>
      <c r="O12" s="112"/>
      <c r="P12" s="110" t="str">
        <f>VLOOKUP(M12,Base!$A$3:$F$994, 2, false)</f>
        <v>.</v>
      </c>
      <c r="Q12" s="92"/>
      <c r="R12" s="2"/>
      <c r="S12" s="3"/>
      <c r="T12" s="113">
        <f>VLOOKUP(M12,Base!$A$3:$F$994, 5, false)</f>
        <v>0</v>
      </c>
      <c r="U12" s="114">
        <f t="shared" si="2"/>
        <v>0</v>
      </c>
      <c r="V12" s="115"/>
      <c r="W12" s="110">
        <f>VLOOKUP(X12,Base!$A$3:$F$994, 6, false)</f>
        <v>0</v>
      </c>
      <c r="X12" s="111" t="s">
        <v>6</v>
      </c>
      <c r="Y12" s="3"/>
      <c r="Z12" s="112"/>
      <c r="AA12" s="110" t="str">
        <f>VLOOKUP(X12,Base!$A$3:$F$994, 2, false)</f>
        <v>.</v>
      </c>
      <c r="AB12" s="92"/>
      <c r="AC12" s="2"/>
      <c r="AD12" s="3"/>
      <c r="AE12" s="113">
        <f>VLOOKUP(X12,Base!$A$3:$F$994, 5, false)</f>
        <v>0</v>
      </c>
      <c r="AF12" s="114">
        <f t="shared" si="3"/>
        <v>0</v>
      </c>
      <c r="AG12" s="115"/>
      <c r="AH12" s="110">
        <f>VLOOKUP(AI12,Base!$A$3:$F$994, 6, false)</f>
        <v>0</v>
      </c>
      <c r="AI12" s="111" t="s">
        <v>6</v>
      </c>
      <c r="AJ12" s="3"/>
      <c r="AK12" s="112"/>
      <c r="AL12" s="110" t="str">
        <f>VLOOKUP(AI12,Base!$A$3:$F$994, 2, false)</f>
        <v>.</v>
      </c>
      <c r="AM12" s="92"/>
      <c r="AN12" s="2"/>
      <c r="AO12" s="3"/>
      <c r="AP12" s="113">
        <f>VLOOKUP(AI12,Base!$A$3:$F$994, 5, false)</f>
        <v>0</v>
      </c>
      <c r="AQ12" s="114">
        <f t="shared" si="4"/>
        <v>0</v>
      </c>
      <c r="AR12" s="115"/>
      <c r="AS12" s="110">
        <f>VLOOKUP(AT12,Base!$A$3:$F$994, 6, false)</f>
        <v>0</v>
      </c>
      <c r="AT12" s="111" t="s">
        <v>6</v>
      </c>
      <c r="AU12" s="3"/>
      <c r="AV12" s="112"/>
      <c r="AW12" s="110" t="str">
        <f>VLOOKUP(AT12,Base!$A$3:$F$994, 2, false)</f>
        <v>.</v>
      </c>
      <c r="AX12" s="92"/>
      <c r="AY12" s="2"/>
      <c r="AZ12" s="3"/>
      <c r="BA12" s="113">
        <f>VLOOKUP(AT12,Base!$A$3:$F$994, 5, false)</f>
        <v>0</v>
      </c>
      <c r="BB12" s="114">
        <f t="shared" si="5"/>
        <v>0</v>
      </c>
      <c r="BC12" s="115"/>
      <c r="BD12" s="110">
        <f>VLOOKUP(BE12,Base!$A$3:$F$994, 6, false)</f>
        <v>0</v>
      </c>
      <c r="BE12" s="111" t="s">
        <v>6</v>
      </c>
      <c r="BF12" s="3"/>
      <c r="BG12" s="112"/>
      <c r="BH12" s="110" t="str">
        <f>VLOOKUP(BE12,Base!$A$3:$F$994, 2, false)</f>
        <v>.</v>
      </c>
      <c r="BI12" s="92"/>
      <c r="BJ12" s="2"/>
      <c r="BK12" s="3"/>
      <c r="BL12" s="113">
        <f>VLOOKUP(BE12,Base!$A$3:$F$994, 5, false)</f>
        <v>0</v>
      </c>
      <c r="BM12" s="114">
        <f t="shared" si="6"/>
        <v>0</v>
      </c>
    </row>
    <row r="13">
      <c r="A13" s="110">
        <f>VLOOKUP(B13,Base!$A$3:$F$994, 6, false)</f>
        <v>0</v>
      </c>
      <c r="B13" s="111" t="s">
        <v>6</v>
      </c>
      <c r="C13" s="3"/>
      <c r="D13" s="112"/>
      <c r="E13" s="110" t="str">
        <f>VLOOKUP(B13,Base!$A$3:$F$994, 2, false)</f>
        <v>.</v>
      </c>
      <c r="F13" s="116"/>
      <c r="G13" s="2"/>
      <c r="H13" s="3"/>
      <c r="I13" s="113">
        <f>VLOOKUP(B13,Base!$A$3:$F$994, 5, false)</f>
        <v>0</v>
      </c>
      <c r="J13" s="114">
        <f t="shared" si="1"/>
        <v>0</v>
      </c>
      <c r="K13" s="115"/>
      <c r="L13" s="110">
        <f>VLOOKUP(M13,Base!$A$3:$F$994, 6, false)</f>
        <v>0</v>
      </c>
      <c r="M13" s="111" t="s">
        <v>6</v>
      </c>
      <c r="N13" s="3"/>
      <c r="O13" s="112"/>
      <c r="P13" s="110" t="str">
        <f>VLOOKUP(M13,Base!$A$3:$F$994, 2, false)</f>
        <v>.</v>
      </c>
      <c r="Q13" s="116"/>
      <c r="R13" s="2"/>
      <c r="S13" s="3"/>
      <c r="T13" s="113">
        <f>VLOOKUP(M13,Base!$A$3:$F$994, 5, false)</f>
        <v>0</v>
      </c>
      <c r="U13" s="114">
        <f t="shared" si="2"/>
        <v>0</v>
      </c>
      <c r="V13" s="115"/>
      <c r="W13" s="110">
        <f>VLOOKUP(X13,Base!$A$3:$F$994, 6, false)</f>
        <v>0</v>
      </c>
      <c r="X13" s="111" t="s">
        <v>6</v>
      </c>
      <c r="Y13" s="3"/>
      <c r="Z13" s="112"/>
      <c r="AA13" s="110" t="str">
        <f>VLOOKUP(X13,Base!$A$3:$F$994, 2, false)</f>
        <v>.</v>
      </c>
      <c r="AB13" s="116"/>
      <c r="AC13" s="2"/>
      <c r="AD13" s="3"/>
      <c r="AE13" s="113">
        <f>VLOOKUP(X13,Base!$A$3:$F$994, 5, false)</f>
        <v>0</v>
      </c>
      <c r="AF13" s="114">
        <f t="shared" si="3"/>
        <v>0</v>
      </c>
      <c r="AG13" s="115"/>
      <c r="AH13" s="110">
        <f>VLOOKUP(AI13,Base!$A$3:$F$994, 6, false)</f>
        <v>0</v>
      </c>
      <c r="AI13" s="111" t="s">
        <v>6</v>
      </c>
      <c r="AJ13" s="3"/>
      <c r="AK13" s="112"/>
      <c r="AL13" s="110" t="str">
        <f>VLOOKUP(AI13,Base!$A$3:$F$994, 2, false)</f>
        <v>.</v>
      </c>
      <c r="AM13" s="116"/>
      <c r="AN13" s="2"/>
      <c r="AO13" s="3"/>
      <c r="AP13" s="113">
        <f>VLOOKUP(AI13,Base!$A$3:$F$994, 5, false)</f>
        <v>0</v>
      </c>
      <c r="AQ13" s="114">
        <f t="shared" si="4"/>
        <v>0</v>
      </c>
      <c r="AR13" s="115"/>
      <c r="AS13" s="110">
        <f>VLOOKUP(AT13,Base!$A$3:$F$994, 6, false)</f>
        <v>0</v>
      </c>
      <c r="AT13" s="111" t="s">
        <v>6</v>
      </c>
      <c r="AU13" s="3"/>
      <c r="AV13" s="112"/>
      <c r="AW13" s="110" t="str">
        <f>VLOOKUP(AT13,Base!$A$3:$F$994, 2, false)</f>
        <v>.</v>
      </c>
      <c r="AX13" s="116"/>
      <c r="AY13" s="2"/>
      <c r="AZ13" s="3"/>
      <c r="BA13" s="113">
        <f>VLOOKUP(AT13,Base!$A$3:$F$994, 5, false)</f>
        <v>0</v>
      </c>
      <c r="BB13" s="114">
        <f t="shared" si="5"/>
        <v>0</v>
      </c>
      <c r="BC13" s="115"/>
      <c r="BD13" s="110">
        <f>VLOOKUP(BE13,Base!$A$3:$F$994, 6, false)</f>
        <v>0</v>
      </c>
      <c r="BE13" s="111" t="s">
        <v>6</v>
      </c>
      <c r="BF13" s="3"/>
      <c r="BG13" s="112"/>
      <c r="BH13" s="110" t="str">
        <f>VLOOKUP(BE13,Base!$A$3:$F$994, 2, false)</f>
        <v>.</v>
      </c>
      <c r="BI13" s="116"/>
      <c r="BJ13" s="2"/>
      <c r="BK13" s="3"/>
      <c r="BL13" s="113">
        <f>VLOOKUP(BE13,Base!$A$3:$F$994, 5, false)</f>
        <v>0</v>
      </c>
      <c r="BM13" s="114">
        <f t="shared" si="6"/>
        <v>0</v>
      </c>
    </row>
    <row r="14">
      <c r="A14" s="110">
        <f>VLOOKUP(B14,Base!$A$3:$F$994, 6, false)</f>
        <v>0</v>
      </c>
      <c r="B14" s="111" t="s">
        <v>6</v>
      </c>
      <c r="C14" s="3"/>
      <c r="D14" s="112"/>
      <c r="E14" s="110" t="str">
        <f>VLOOKUP(B14,Base!$A$3:$F$994, 2, false)</f>
        <v>.</v>
      </c>
      <c r="F14" s="117"/>
      <c r="G14" s="2"/>
      <c r="H14" s="3"/>
      <c r="I14" s="113">
        <f>VLOOKUP(B14,Base!$A$3:$F$994, 5, false)</f>
        <v>0</v>
      </c>
      <c r="J14" s="114">
        <f t="shared" si="1"/>
        <v>0</v>
      </c>
      <c r="K14" s="115"/>
      <c r="L14" s="110">
        <f>VLOOKUP(M14,Base!$A$3:$F$994, 6, false)</f>
        <v>0</v>
      </c>
      <c r="M14" s="111" t="s">
        <v>6</v>
      </c>
      <c r="N14" s="3"/>
      <c r="O14" s="112"/>
      <c r="P14" s="110" t="str">
        <f>VLOOKUP(M14,Base!$A$3:$F$994, 2, false)</f>
        <v>.</v>
      </c>
      <c r="Q14" s="117"/>
      <c r="R14" s="2"/>
      <c r="S14" s="3"/>
      <c r="T14" s="113">
        <f>VLOOKUP(M14,Base!$A$3:$F$994, 5, false)</f>
        <v>0</v>
      </c>
      <c r="U14" s="114">
        <f t="shared" si="2"/>
        <v>0</v>
      </c>
      <c r="V14" s="115"/>
      <c r="W14" s="110">
        <f>VLOOKUP(X14,Base!$A$3:$F$994, 6, false)</f>
        <v>0</v>
      </c>
      <c r="X14" s="111" t="s">
        <v>6</v>
      </c>
      <c r="Y14" s="3"/>
      <c r="Z14" s="112"/>
      <c r="AA14" s="110" t="str">
        <f>VLOOKUP(X14,Base!$A$3:$F$994, 2, false)</f>
        <v>.</v>
      </c>
      <c r="AB14" s="117"/>
      <c r="AC14" s="2"/>
      <c r="AD14" s="3"/>
      <c r="AE14" s="113">
        <f>VLOOKUP(X14,Base!$A$3:$F$994, 5, false)</f>
        <v>0</v>
      </c>
      <c r="AF14" s="114">
        <f t="shared" si="3"/>
        <v>0</v>
      </c>
      <c r="AG14" s="115"/>
      <c r="AH14" s="110">
        <f>VLOOKUP(AI14,Base!$A$3:$F$994, 6, false)</f>
        <v>0</v>
      </c>
      <c r="AI14" s="111" t="s">
        <v>6</v>
      </c>
      <c r="AJ14" s="3"/>
      <c r="AK14" s="112"/>
      <c r="AL14" s="110" t="str">
        <f>VLOOKUP(AI14,Base!$A$3:$F$994, 2, false)</f>
        <v>.</v>
      </c>
      <c r="AM14" s="117"/>
      <c r="AN14" s="2"/>
      <c r="AO14" s="3"/>
      <c r="AP14" s="113">
        <f>VLOOKUP(AI14,Base!$A$3:$F$994, 5, false)</f>
        <v>0</v>
      </c>
      <c r="AQ14" s="114">
        <f t="shared" si="4"/>
        <v>0</v>
      </c>
      <c r="AR14" s="115"/>
      <c r="AS14" s="110">
        <f>VLOOKUP(AT14,Base!$A$3:$F$994, 6, false)</f>
        <v>0</v>
      </c>
      <c r="AT14" s="111" t="s">
        <v>6</v>
      </c>
      <c r="AU14" s="3"/>
      <c r="AV14" s="112"/>
      <c r="AW14" s="110" t="str">
        <f>VLOOKUP(AT14,Base!$A$3:$F$994, 2, false)</f>
        <v>.</v>
      </c>
      <c r="AX14" s="117"/>
      <c r="AY14" s="2"/>
      <c r="AZ14" s="3"/>
      <c r="BA14" s="113">
        <f>VLOOKUP(AT14,Base!$A$3:$F$994, 5, false)</f>
        <v>0</v>
      </c>
      <c r="BB14" s="114">
        <f t="shared" si="5"/>
        <v>0</v>
      </c>
      <c r="BC14" s="115"/>
      <c r="BD14" s="110">
        <f>VLOOKUP(BE14,Base!$A$3:$F$994, 6, false)</f>
        <v>0</v>
      </c>
      <c r="BE14" s="111" t="s">
        <v>6</v>
      </c>
      <c r="BF14" s="3"/>
      <c r="BG14" s="112"/>
      <c r="BH14" s="110" t="str">
        <f>VLOOKUP(BE14,Base!$A$3:$F$994, 2, false)</f>
        <v>.</v>
      </c>
      <c r="BI14" s="117"/>
      <c r="BJ14" s="2"/>
      <c r="BK14" s="3"/>
      <c r="BL14" s="113">
        <f>VLOOKUP(BE14,Base!$A$3:$F$994, 5, false)</f>
        <v>0</v>
      </c>
      <c r="BM14" s="114">
        <f t="shared" si="6"/>
        <v>0</v>
      </c>
    </row>
    <row r="15">
      <c r="A15" s="110">
        <f>VLOOKUP(B15,Base!$A$3:$F$994, 6, false)</f>
        <v>0</v>
      </c>
      <c r="B15" s="111" t="s">
        <v>6</v>
      </c>
      <c r="C15" s="3"/>
      <c r="D15" s="118"/>
      <c r="E15" s="110" t="str">
        <f>VLOOKUP(B15,Base!$A$3:$F$994, 2, false)</f>
        <v>.</v>
      </c>
      <c r="F15" s="117"/>
      <c r="G15" s="2"/>
      <c r="H15" s="3"/>
      <c r="I15" s="113">
        <f>VLOOKUP(B15,Base!$A$3:$F$994, 5, false)</f>
        <v>0</v>
      </c>
      <c r="J15" s="114">
        <f t="shared" si="1"/>
        <v>0</v>
      </c>
      <c r="K15" s="115"/>
      <c r="L15" s="110">
        <f>VLOOKUP(M15,Base!$A$3:$F$994, 6, false)</f>
        <v>0</v>
      </c>
      <c r="M15" s="111" t="s">
        <v>6</v>
      </c>
      <c r="N15" s="3"/>
      <c r="O15" s="118"/>
      <c r="P15" s="110" t="str">
        <f>VLOOKUP(M15,Base!$A$3:$F$994, 2, false)</f>
        <v>.</v>
      </c>
      <c r="Q15" s="117"/>
      <c r="R15" s="2"/>
      <c r="S15" s="3"/>
      <c r="T15" s="113">
        <f>VLOOKUP(M15,Base!$A$3:$F$994, 5, false)</f>
        <v>0</v>
      </c>
      <c r="U15" s="114">
        <f t="shared" si="2"/>
        <v>0</v>
      </c>
      <c r="V15" s="115"/>
      <c r="W15" s="110">
        <f>VLOOKUP(X15,Base!$A$3:$F$994, 6, false)</f>
        <v>0</v>
      </c>
      <c r="X15" s="111" t="s">
        <v>6</v>
      </c>
      <c r="Y15" s="3"/>
      <c r="Z15" s="118"/>
      <c r="AA15" s="110" t="str">
        <f>VLOOKUP(X15,Base!$A$3:$F$994, 2, false)</f>
        <v>.</v>
      </c>
      <c r="AB15" s="117"/>
      <c r="AC15" s="2"/>
      <c r="AD15" s="3"/>
      <c r="AE15" s="113">
        <f>VLOOKUP(X15,Base!$A$3:$F$994, 5, false)</f>
        <v>0</v>
      </c>
      <c r="AF15" s="114">
        <f t="shared" si="3"/>
        <v>0</v>
      </c>
      <c r="AG15" s="115"/>
      <c r="AH15" s="110">
        <f>VLOOKUP(AI15,Base!$A$3:$F$994, 6, false)</f>
        <v>0</v>
      </c>
      <c r="AI15" s="111" t="s">
        <v>6</v>
      </c>
      <c r="AJ15" s="3"/>
      <c r="AK15" s="118"/>
      <c r="AL15" s="110" t="str">
        <f>VLOOKUP(AI15,Base!$A$3:$F$994, 2, false)</f>
        <v>.</v>
      </c>
      <c r="AM15" s="117"/>
      <c r="AN15" s="2"/>
      <c r="AO15" s="3"/>
      <c r="AP15" s="113">
        <f>VLOOKUP(AI15,Base!$A$3:$F$994, 5, false)</f>
        <v>0</v>
      </c>
      <c r="AQ15" s="114">
        <f t="shared" si="4"/>
        <v>0</v>
      </c>
      <c r="AR15" s="115"/>
      <c r="AS15" s="110">
        <f>VLOOKUP(AT15,Base!$A$3:$F$994, 6, false)</f>
        <v>0</v>
      </c>
      <c r="AT15" s="111" t="s">
        <v>6</v>
      </c>
      <c r="AU15" s="3"/>
      <c r="AV15" s="118"/>
      <c r="AW15" s="110" t="str">
        <f>VLOOKUP(AT15,Base!$A$3:$F$994, 2, false)</f>
        <v>.</v>
      </c>
      <c r="AX15" s="117"/>
      <c r="AY15" s="2"/>
      <c r="AZ15" s="3"/>
      <c r="BA15" s="113">
        <f>VLOOKUP(AT15,Base!$A$3:$F$994, 5, false)</f>
        <v>0</v>
      </c>
      <c r="BB15" s="114">
        <f t="shared" si="5"/>
        <v>0</v>
      </c>
      <c r="BC15" s="115"/>
      <c r="BD15" s="110">
        <f>VLOOKUP(BE15,Base!$A$3:$F$994, 6, false)</f>
        <v>0</v>
      </c>
      <c r="BE15" s="111" t="s">
        <v>6</v>
      </c>
      <c r="BF15" s="3"/>
      <c r="BG15" s="118"/>
      <c r="BH15" s="110" t="str">
        <f>VLOOKUP(BE15,Base!$A$3:$F$994, 2, false)</f>
        <v>.</v>
      </c>
      <c r="BI15" s="117"/>
      <c r="BJ15" s="2"/>
      <c r="BK15" s="3"/>
      <c r="BL15" s="113">
        <f>VLOOKUP(BE15,Base!$A$3:$F$994, 5, false)</f>
        <v>0</v>
      </c>
      <c r="BM15" s="114">
        <f t="shared" si="6"/>
        <v>0</v>
      </c>
    </row>
    <row r="16">
      <c r="A16" s="110">
        <f>VLOOKUP(B16,Base!$A$3:$F$994, 6, false)</f>
        <v>0</v>
      </c>
      <c r="B16" s="111" t="s">
        <v>6</v>
      </c>
      <c r="C16" s="3"/>
      <c r="D16" s="112"/>
      <c r="E16" s="110" t="str">
        <f>VLOOKUP(B16,Base!$A$3:$F$994, 2, false)</f>
        <v>.</v>
      </c>
      <c r="F16" s="117"/>
      <c r="G16" s="2"/>
      <c r="H16" s="3"/>
      <c r="I16" s="113">
        <f>VLOOKUP(B16,Base!$A$3:$F$994, 5, false)</f>
        <v>0</v>
      </c>
      <c r="J16" s="114">
        <f t="shared" si="1"/>
        <v>0</v>
      </c>
      <c r="K16" s="115"/>
      <c r="L16" s="110">
        <f>VLOOKUP(M16,Base!$A$3:$F$994, 6, false)</f>
        <v>0</v>
      </c>
      <c r="M16" s="111" t="s">
        <v>6</v>
      </c>
      <c r="N16" s="3"/>
      <c r="O16" s="112"/>
      <c r="P16" s="110" t="str">
        <f>VLOOKUP(M16,Base!$A$3:$F$994, 2, false)</f>
        <v>.</v>
      </c>
      <c r="Q16" s="117"/>
      <c r="R16" s="2"/>
      <c r="S16" s="3"/>
      <c r="T16" s="113">
        <f>VLOOKUP(M16,Base!$A$3:$F$994, 5, false)</f>
        <v>0</v>
      </c>
      <c r="U16" s="114">
        <f t="shared" si="2"/>
        <v>0</v>
      </c>
      <c r="V16" s="115"/>
      <c r="W16" s="110">
        <f>VLOOKUP(X16,Base!$A$3:$F$994, 6, false)</f>
        <v>0</v>
      </c>
      <c r="X16" s="111" t="s">
        <v>6</v>
      </c>
      <c r="Y16" s="3"/>
      <c r="Z16" s="112"/>
      <c r="AA16" s="110" t="str">
        <f>VLOOKUP(X16,Base!$A$3:$F$994, 2, false)</f>
        <v>.</v>
      </c>
      <c r="AB16" s="117"/>
      <c r="AC16" s="2"/>
      <c r="AD16" s="3"/>
      <c r="AE16" s="113">
        <f>VLOOKUP(X16,Base!$A$3:$F$994, 5, false)</f>
        <v>0</v>
      </c>
      <c r="AF16" s="114">
        <f t="shared" si="3"/>
        <v>0</v>
      </c>
      <c r="AG16" s="115"/>
      <c r="AH16" s="110">
        <f>VLOOKUP(AI16,Base!$A$3:$F$994, 6, false)</f>
        <v>0</v>
      </c>
      <c r="AI16" s="111" t="s">
        <v>6</v>
      </c>
      <c r="AJ16" s="3"/>
      <c r="AK16" s="166"/>
      <c r="AL16" s="110" t="str">
        <f>VLOOKUP(AI16,Base!$A$3:$F$994, 2, false)</f>
        <v>.</v>
      </c>
      <c r="AM16" s="117"/>
      <c r="AN16" s="2"/>
      <c r="AO16" s="3"/>
      <c r="AP16" s="113">
        <f>VLOOKUP(AI16,Base!$A$3:$F$994, 5, false)</f>
        <v>0</v>
      </c>
      <c r="AQ16" s="114">
        <f>AP16*AK17</f>
        <v>0</v>
      </c>
      <c r="AR16" s="115"/>
      <c r="AS16" s="110">
        <f>VLOOKUP(AT16,Base!$A$3:$F$994, 6, false)</f>
        <v>0</v>
      </c>
      <c r="AT16" s="111" t="s">
        <v>6</v>
      </c>
      <c r="AU16" s="3"/>
      <c r="AV16" s="112"/>
      <c r="AW16" s="110" t="str">
        <f>VLOOKUP(AT16,Base!$A$3:$F$994, 2, false)</f>
        <v>.</v>
      </c>
      <c r="AX16" s="117"/>
      <c r="AY16" s="2"/>
      <c r="AZ16" s="3"/>
      <c r="BA16" s="113">
        <f>VLOOKUP(AT16,Base!$A$3:$F$994, 5, false)</f>
        <v>0</v>
      </c>
      <c r="BB16" s="114">
        <f t="shared" si="5"/>
        <v>0</v>
      </c>
      <c r="BC16" s="115"/>
      <c r="BD16" s="110">
        <f>VLOOKUP(BE16,Base!$A$3:$F$994, 6, false)</f>
        <v>0</v>
      </c>
      <c r="BE16" s="111" t="s">
        <v>6</v>
      </c>
      <c r="BF16" s="3"/>
      <c r="BG16" s="112"/>
      <c r="BH16" s="110" t="str">
        <f>VLOOKUP(BE16,Base!$A$3:$F$994, 2, false)</f>
        <v>.</v>
      </c>
      <c r="BI16" s="117"/>
      <c r="BJ16" s="2"/>
      <c r="BK16" s="3"/>
      <c r="BL16" s="113">
        <f>VLOOKUP(BE16,Base!$A$3:$F$994, 5, false)</f>
        <v>0</v>
      </c>
      <c r="BM16" s="114">
        <f t="shared" si="6"/>
        <v>0</v>
      </c>
    </row>
    <row r="17">
      <c r="A17" s="110">
        <f>VLOOKUP(B17,Base!$A$3:$F$994, 6, false)</f>
        <v>0</v>
      </c>
      <c r="B17" s="111" t="s">
        <v>6</v>
      </c>
      <c r="C17" s="3"/>
      <c r="D17" s="118"/>
      <c r="E17" s="110" t="str">
        <f>VLOOKUP(B17,Base!$A$3:$F$994, 2, false)</f>
        <v>.</v>
      </c>
      <c r="F17" s="106" t="s">
        <v>714</v>
      </c>
      <c r="G17" s="104"/>
      <c r="H17" s="100"/>
      <c r="I17" s="113">
        <f>VLOOKUP(B17,Base!$A$3:$F$994, 5, false)</f>
        <v>0</v>
      </c>
      <c r="J17" s="114">
        <f t="shared" si="1"/>
        <v>0</v>
      </c>
      <c r="K17" s="115"/>
      <c r="L17" s="110">
        <f>VLOOKUP(M17,Base!$A$3:$F$994, 6, false)</f>
        <v>0</v>
      </c>
      <c r="M17" s="111" t="s">
        <v>6</v>
      </c>
      <c r="N17" s="3"/>
      <c r="O17" s="118"/>
      <c r="P17" s="110" t="str">
        <f>VLOOKUP(M17,Base!$A$3:$F$994, 2, false)</f>
        <v>.</v>
      </c>
      <c r="Q17" s="106" t="s">
        <v>714</v>
      </c>
      <c r="R17" s="104"/>
      <c r="S17" s="100"/>
      <c r="T17" s="113">
        <f>VLOOKUP(M17,Base!$A$3:$F$994, 5, false)</f>
        <v>0</v>
      </c>
      <c r="U17" s="114">
        <f t="shared" si="2"/>
        <v>0</v>
      </c>
      <c r="V17" s="115"/>
      <c r="W17" s="110">
        <f>VLOOKUP(X17,Base!$A$3:$F$994, 6, false)</f>
        <v>0</v>
      </c>
      <c r="X17" s="111" t="s">
        <v>6</v>
      </c>
      <c r="Y17" s="3"/>
      <c r="Z17" s="118"/>
      <c r="AA17" s="110" t="str">
        <f>VLOOKUP(X17,Base!$A$3:$F$994, 2, false)</f>
        <v>.</v>
      </c>
      <c r="AB17" s="106" t="s">
        <v>714</v>
      </c>
      <c r="AC17" s="104"/>
      <c r="AD17" s="100"/>
      <c r="AE17" s="113">
        <f>VLOOKUP(X17,Base!$A$3:$F$994, 5, false)</f>
        <v>0</v>
      </c>
      <c r="AF17" s="114">
        <f t="shared" si="3"/>
        <v>0</v>
      </c>
      <c r="AG17" s="115"/>
      <c r="AH17" s="110">
        <f>VLOOKUP(AI17,Base!$A$3:$F$994, 6, false)</f>
        <v>0</v>
      </c>
      <c r="AI17" s="111" t="s">
        <v>6</v>
      </c>
      <c r="AJ17" s="3"/>
      <c r="AK17" s="112"/>
      <c r="AL17" s="110" t="str">
        <f>VLOOKUP(AI17,Base!$A$3:$F$994, 2, false)</f>
        <v>.</v>
      </c>
      <c r="AM17" s="106" t="s">
        <v>714</v>
      </c>
      <c r="AN17" s="104"/>
      <c r="AO17" s="100"/>
      <c r="AP17" s="113">
        <f>VLOOKUP(AI17,Base!$A$3:$F$994, 5, false)</f>
        <v>0</v>
      </c>
      <c r="AQ17" s="114">
        <f t="shared" ref="AQ17:AQ24" si="7">AP17*AK17</f>
        <v>0</v>
      </c>
      <c r="AR17" s="115"/>
      <c r="AS17" s="110">
        <f>VLOOKUP(AT17,Base!$A$3:$F$994, 6, false)</f>
        <v>0</v>
      </c>
      <c r="AT17" s="111" t="s">
        <v>6</v>
      </c>
      <c r="AU17" s="3"/>
      <c r="AV17" s="118"/>
      <c r="AW17" s="110" t="str">
        <f>VLOOKUP(AT17,Base!$A$3:$F$994, 2, false)</f>
        <v>.</v>
      </c>
      <c r="AX17" s="106" t="s">
        <v>714</v>
      </c>
      <c r="AY17" s="104"/>
      <c r="AZ17" s="100"/>
      <c r="BA17" s="113">
        <f>VLOOKUP(AT17,Base!$A$3:$F$994, 5, false)</f>
        <v>0</v>
      </c>
      <c r="BB17" s="114">
        <f t="shared" si="5"/>
        <v>0</v>
      </c>
      <c r="BC17" s="115"/>
      <c r="BD17" s="110">
        <f>VLOOKUP(BE17,Base!$A$3:$F$994, 6, false)</f>
        <v>0</v>
      </c>
      <c r="BE17" s="111" t="s">
        <v>6</v>
      </c>
      <c r="BF17" s="3"/>
      <c r="BG17" s="118"/>
      <c r="BH17" s="110" t="str">
        <f>VLOOKUP(BE17,Base!$A$3:$F$994, 2, false)</f>
        <v>.</v>
      </c>
      <c r="BI17" s="106" t="s">
        <v>714</v>
      </c>
      <c r="BJ17" s="104"/>
      <c r="BK17" s="100"/>
      <c r="BL17" s="113">
        <f>VLOOKUP(BE17,Base!$A$3:$F$994, 5, false)</f>
        <v>0</v>
      </c>
      <c r="BM17" s="114">
        <f t="shared" si="6"/>
        <v>0</v>
      </c>
    </row>
    <row r="18">
      <c r="A18" s="110">
        <f>VLOOKUP(B18,Base!$A$3:$F$994, 6, false)</f>
        <v>0</v>
      </c>
      <c r="B18" s="111" t="s">
        <v>6</v>
      </c>
      <c r="C18" s="3"/>
      <c r="D18" s="49"/>
      <c r="E18" s="110" t="str">
        <f>VLOOKUP(B18,Base!$A$3:$F$994, 2, false)</f>
        <v>.</v>
      </c>
      <c r="F18" s="119" t="s">
        <v>743</v>
      </c>
      <c r="G18" s="104"/>
      <c r="H18" s="100"/>
      <c r="I18" s="113">
        <f>VLOOKUP(B18,Base!$A$3:$F$994, 5, false)</f>
        <v>0</v>
      </c>
      <c r="J18" s="114">
        <f t="shared" si="1"/>
        <v>0</v>
      </c>
      <c r="K18" s="115"/>
      <c r="L18" s="110">
        <f>VLOOKUP(M18,Base!$A$3:$F$994, 6, false)</f>
        <v>0</v>
      </c>
      <c r="M18" s="111" t="s">
        <v>6</v>
      </c>
      <c r="N18" s="3"/>
      <c r="O18" s="49"/>
      <c r="P18" s="110" t="str">
        <f>VLOOKUP(M18,Base!$A$3:$F$994, 2, false)</f>
        <v>.</v>
      </c>
      <c r="Q18" s="119"/>
      <c r="R18" s="104"/>
      <c r="S18" s="100"/>
      <c r="T18" s="113">
        <f>VLOOKUP(M18,Base!$A$3:$F$994, 5, false)</f>
        <v>0</v>
      </c>
      <c r="U18" s="114">
        <f t="shared" si="2"/>
        <v>0</v>
      </c>
      <c r="V18" s="115"/>
      <c r="W18" s="110">
        <f>VLOOKUP(X18,Base!$A$3:$F$994, 6, false)</f>
        <v>0</v>
      </c>
      <c r="X18" s="111" t="s">
        <v>6</v>
      </c>
      <c r="Y18" s="3"/>
      <c r="Z18" s="49"/>
      <c r="AA18" s="110" t="str">
        <f>VLOOKUP(X18,Base!$A$3:$F$994, 2, false)</f>
        <v>.</v>
      </c>
      <c r="AB18" s="119"/>
      <c r="AC18" s="104"/>
      <c r="AD18" s="100"/>
      <c r="AE18" s="113">
        <f>VLOOKUP(X18,Base!$A$3:$F$994, 5, false)</f>
        <v>0</v>
      </c>
      <c r="AF18" s="114">
        <f t="shared" si="3"/>
        <v>0</v>
      </c>
      <c r="AG18" s="115"/>
      <c r="AH18" s="110">
        <f>VLOOKUP(AI18,Base!$A$3:$F$994, 6, false)</f>
        <v>0</v>
      </c>
      <c r="AI18" s="111" t="s">
        <v>6</v>
      </c>
      <c r="AJ18" s="3"/>
      <c r="AK18" s="49"/>
      <c r="AL18" s="110" t="str">
        <f>VLOOKUP(AI18,Base!$A$3:$F$994, 2, false)</f>
        <v>.</v>
      </c>
      <c r="AM18" s="119"/>
      <c r="AN18" s="104"/>
      <c r="AO18" s="100"/>
      <c r="AP18" s="113">
        <f>VLOOKUP(AI18,Base!$A$3:$F$994, 5, false)</f>
        <v>0</v>
      </c>
      <c r="AQ18" s="114">
        <f t="shared" si="7"/>
        <v>0</v>
      </c>
      <c r="AR18" s="115"/>
      <c r="AS18" s="110">
        <f>VLOOKUP(AT18,Base!$A$3:$F$994, 6, false)</f>
        <v>0</v>
      </c>
      <c r="AT18" s="111" t="s">
        <v>6</v>
      </c>
      <c r="AU18" s="3"/>
      <c r="AV18" s="49"/>
      <c r="AW18" s="110" t="str">
        <f>VLOOKUP(AT18,Base!$A$3:$F$994, 2, false)</f>
        <v>.</v>
      </c>
      <c r="AX18" s="119"/>
      <c r="AY18" s="104"/>
      <c r="AZ18" s="100"/>
      <c r="BA18" s="113">
        <f>VLOOKUP(AT18,Base!$A$3:$F$994, 5, false)</f>
        <v>0</v>
      </c>
      <c r="BB18" s="114">
        <f t="shared" si="5"/>
        <v>0</v>
      </c>
      <c r="BC18" s="115"/>
      <c r="BD18" s="110">
        <f>VLOOKUP(BE18,Base!$A$3:$F$994, 6, false)</f>
        <v>0</v>
      </c>
      <c r="BE18" s="111" t="s">
        <v>6</v>
      </c>
      <c r="BF18" s="3"/>
      <c r="BG18" s="49"/>
      <c r="BH18" s="110" t="str">
        <f>VLOOKUP(BE18,Base!$A$3:$F$994, 2, false)</f>
        <v>.</v>
      </c>
      <c r="BI18" s="119"/>
      <c r="BJ18" s="104"/>
      <c r="BK18" s="100"/>
      <c r="BL18" s="113">
        <f>VLOOKUP(BE18,Base!$A$3:$F$994, 5, false)</f>
        <v>0</v>
      </c>
      <c r="BM18" s="114">
        <f t="shared" si="6"/>
        <v>0</v>
      </c>
    </row>
    <row r="19">
      <c r="A19" s="110">
        <f>VLOOKUP(B19,Base!$A$3:$F$994, 6, false)</f>
        <v>0</v>
      </c>
      <c r="B19" s="111" t="s">
        <v>6</v>
      </c>
      <c r="C19" s="3"/>
      <c r="D19" s="49"/>
      <c r="E19" s="110" t="str">
        <f>VLOOKUP(B19,Base!$A$3:$F$994, 2, false)</f>
        <v>.</v>
      </c>
      <c r="F19" s="119" t="s">
        <v>744</v>
      </c>
      <c r="G19" s="104"/>
      <c r="H19" s="100"/>
      <c r="I19" s="113">
        <f>VLOOKUP(B19,Base!$A$3:$F$994, 5, false)</f>
        <v>0</v>
      </c>
      <c r="J19" s="114">
        <f t="shared" si="1"/>
        <v>0</v>
      </c>
      <c r="K19" s="115"/>
      <c r="L19" s="110">
        <f>VLOOKUP(M19,Base!$A$3:$F$994, 6, false)</f>
        <v>0</v>
      </c>
      <c r="M19" s="111" t="s">
        <v>6</v>
      </c>
      <c r="N19" s="3"/>
      <c r="O19" s="49"/>
      <c r="P19" s="110" t="str">
        <f>VLOOKUP(M19,Base!$A$3:$F$994, 2, false)</f>
        <v>.</v>
      </c>
      <c r="Q19" s="119"/>
      <c r="R19" s="104"/>
      <c r="S19" s="100"/>
      <c r="T19" s="113">
        <f>VLOOKUP(M19,Base!$A$3:$F$994, 5, false)</f>
        <v>0</v>
      </c>
      <c r="U19" s="114">
        <f t="shared" si="2"/>
        <v>0</v>
      </c>
      <c r="V19" s="115"/>
      <c r="W19" s="110">
        <f>VLOOKUP(X19,Base!$A$3:$F$994, 6, false)</f>
        <v>0</v>
      </c>
      <c r="X19" s="111" t="s">
        <v>6</v>
      </c>
      <c r="Y19" s="3"/>
      <c r="Z19" s="49"/>
      <c r="AA19" s="110" t="str">
        <f>VLOOKUP(X19,Base!$A$3:$F$994, 2, false)</f>
        <v>.</v>
      </c>
      <c r="AB19" s="119"/>
      <c r="AC19" s="104"/>
      <c r="AD19" s="100"/>
      <c r="AE19" s="113">
        <f>VLOOKUP(X19,Base!$A$3:$F$994, 5, false)</f>
        <v>0</v>
      </c>
      <c r="AF19" s="114">
        <f t="shared" si="3"/>
        <v>0</v>
      </c>
      <c r="AG19" s="115"/>
      <c r="AH19" s="110">
        <f>VLOOKUP(AI19,Base!$A$3:$F$994, 6, false)</f>
        <v>0</v>
      </c>
      <c r="AI19" s="111" t="s">
        <v>6</v>
      </c>
      <c r="AJ19" s="3"/>
      <c r="AK19" s="49"/>
      <c r="AL19" s="110" t="str">
        <f>VLOOKUP(AI19,Base!$A$3:$F$994, 2, false)</f>
        <v>.</v>
      </c>
      <c r="AM19" s="119"/>
      <c r="AN19" s="104"/>
      <c r="AO19" s="100"/>
      <c r="AP19" s="113">
        <f>VLOOKUP(AI19,Base!$A$3:$F$994, 5, false)</f>
        <v>0</v>
      </c>
      <c r="AQ19" s="114">
        <f t="shared" si="7"/>
        <v>0</v>
      </c>
      <c r="AR19" s="115"/>
      <c r="AS19" s="110">
        <f>VLOOKUP(AT19,Base!$A$3:$F$994, 6, false)</f>
        <v>0</v>
      </c>
      <c r="AT19" s="111" t="s">
        <v>6</v>
      </c>
      <c r="AU19" s="3"/>
      <c r="AV19" s="49"/>
      <c r="AW19" s="110" t="str">
        <f>VLOOKUP(AT19,Base!$A$3:$F$994, 2, false)</f>
        <v>.</v>
      </c>
      <c r="AX19" s="119"/>
      <c r="AY19" s="104"/>
      <c r="AZ19" s="100"/>
      <c r="BA19" s="113">
        <f>VLOOKUP(AT19,Base!$A$3:$F$994, 5, false)</f>
        <v>0</v>
      </c>
      <c r="BB19" s="114">
        <f t="shared" si="5"/>
        <v>0</v>
      </c>
      <c r="BC19" s="115"/>
      <c r="BD19" s="110">
        <f>VLOOKUP(BE19,Base!$A$3:$F$994, 6, false)</f>
        <v>0</v>
      </c>
      <c r="BE19" s="111" t="s">
        <v>6</v>
      </c>
      <c r="BF19" s="3"/>
      <c r="BG19" s="49"/>
      <c r="BH19" s="110" t="str">
        <f>VLOOKUP(BE19,Base!$A$3:$F$994, 2, false)</f>
        <v>.</v>
      </c>
      <c r="BI19" s="119"/>
      <c r="BJ19" s="104"/>
      <c r="BK19" s="100"/>
      <c r="BL19" s="113">
        <f>VLOOKUP(BE19,Base!$A$3:$F$994, 5, false)</f>
        <v>0</v>
      </c>
      <c r="BM19" s="114">
        <f t="shared" si="6"/>
        <v>0</v>
      </c>
    </row>
    <row r="20">
      <c r="A20" s="110">
        <f>VLOOKUP(B20,Base!$A$3:$F$994, 6, false)</f>
        <v>0</v>
      </c>
      <c r="B20" s="111" t="s">
        <v>6</v>
      </c>
      <c r="C20" s="3"/>
      <c r="D20" s="120"/>
      <c r="E20" s="110" t="str">
        <f>VLOOKUP(B20,Base!$A$3:$F$994, 2, false)</f>
        <v>.</v>
      </c>
      <c r="F20" s="119"/>
      <c r="G20" s="104"/>
      <c r="H20" s="100"/>
      <c r="I20" s="113">
        <f>VLOOKUP(B20,Base!$A$3:$F$994, 5, false)</f>
        <v>0</v>
      </c>
      <c r="J20" s="114">
        <f t="shared" si="1"/>
        <v>0</v>
      </c>
      <c r="K20" s="115"/>
      <c r="L20" s="110">
        <f>VLOOKUP(M20,Base!$A$3:$F$994, 6, false)</f>
        <v>0</v>
      </c>
      <c r="M20" s="111" t="s">
        <v>6</v>
      </c>
      <c r="N20" s="3"/>
      <c r="O20" s="120"/>
      <c r="P20" s="110" t="str">
        <f>VLOOKUP(M20,Base!$A$3:$F$994, 2, false)</f>
        <v>.</v>
      </c>
      <c r="Q20" s="119"/>
      <c r="R20" s="104"/>
      <c r="S20" s="100"/>
      <c r="T20" s="113">
        <f>VLOOKUP(M20,Base!$A$3:$F$994, 5, false)</f>
        <v>0</v>
      </c>
      <c r="U20" s="114">
        <f t="shared" si="2"/>
        <v>0</v>
      </c>
      <c r="V20" s="115"/>
      <c r="W20" s="110">
        <f>VLOOKUP(X20,Base!$A$3:$F$994, 6, false)</f>
        <v>0</v>
      </c>
      <c r="X20" s="111" t="s">
        <v>6</v>
      </c>
      <c r="Y20" s="3"/>
      <c r="Z20" s="120"/>
      <c r="AA20" s="110" t="str">
        <f>VLOOKUP(X20,Base!$A$3:$F$994, 2, false)</f>
        <v>.</v>
      </c>
      <c r="AB20" s="119"/>
      <c r="AC20" s="104"/>
      <c r="AD20" s="100"/>
      <c r="AE20" s="113">
        <f>VLOOKUP(X20,Base!$A$3:$F$994, 5, false)</f>
        <v>0</v>
      </c>
      <c r="AF20" s="114">
        <f t="shared" si="3"/>
        <v>0</v>
      </c>
      <c r="AG20" s="115"/>
      <c r="AH20" s="110">
        <f>VLOOKUP(AI20,Base!$A$3:$F$994, 6, false)</f>
        <v>0</v>
      </c>
      <c r="AI20" s="111" t="s">
        <v>6</v>
      </c>
      <c r="AJ20" s="3"/>
      <c r="AK20" s="120"/>
      <c r="AL20" s="110" t="str">
        <f>VLOOKUP(AI20,Base!$A$3:$F$994, 2, false)</f>
        <v>.</v>
      </c>
      <c r="AM20" s="119"/>
      <c r="AN20" s="104"/>
      <c r="AO20" s="100"/>
      <c r="AP20" s="113">
        <f>VLOOKUP(AI20,Base!$A$3:$F$994, 5, false)</f>
        <v>0</v>
      </c>
      <c r="AQ20" s="114">
        <f t="shared" si="7"/>
        <v>0</v>
      </c>
      <c r="AR20" s="115"/>
      <c r="AS20" s="110">
        <f>VLOOKUP(AT20,Base!$A$3:$F$994, 6, false)</f>
        <v>0</v>
      </c>
      <c r="AT20" s="111" t="s">
        <v>6</v>
      </c>
      <c r="AU20" s="3"/>
      <c r="AV20" s="120"/>
      <c r="AW20" s="110" t="str">
        <f>VLOOKUP(AT20,Base!$A$3:$F$994, 2, false)</f>
        <v>.</v>
      </c>
      <c r="AX20" s="119"/>
      <c r="AY20" s="104"/>
      <c r="AZ20" s="100"/>
      <c r="BA20" s="113">
        <f>VLOOKUP(AT20,Base!$A$3:$F$994, 5, false)</f>
        <v>0</v>
      </c>
      <c r="BB20" s="114">
        <f t="shared" si="5"/>
        <v>0</v>
      </c>
      <c r="BC20" s="115"/>
      <c r="BD20" s="110">
        <f>VLOOKUP(BE20,Base!$A$3:$F$994, 6, false)</f>
        <v>0</v>
      </c>
      <c r="BE20" s="111" t="s">
        <v>6</v>
      </c>
      <c r="BF20" s="3"/>
      <c r="BG20" s="120"/>
      <c r="BH20" s="110" t="str">
        <f>VLOOKUP(BE20,Base!$A$3:$F$994, 2, false)</f>
        <v>.</v>
      </c>
      <c r="BI20" s="119"/>
      <c r="BJ20" s="104"/>
      <c r="BK20" s="100"/>
      <c r="BL20" s="113">
        <f>VLOOKUP(BE20,Base!$A$3:$F$994, 5, false)</f>
        <v>0</v>
      </c>
      <c r="BM20" s="114">
        <f t="shared" si="6"/>
        <v>0</v>
      </c>
    </row>
    <row r="21">
      <c r="A21" s="110">
        <f>VLOOKUP(B21,Base!$A$3:$F$994, 6, false)</f>
        <v>0</v>
      </c>
      <c r="B21" s="111" t="s">
        <v>6</v>
      </c>
      <c r="C21" s="3"/>
      <c r="D21" s="120"/>
      <c r="E21" s="110" t="str">
        <f>VLOOKUP(B21,Base!$A$3:$F$994, 2, false)</f>
        <v>.</v>
      </c>
      <c r="F21" s="119"/>
      <c r="G21" s="104"/>
      <c r="H21" s="100"/>
      <c r="I21" s="113">
        <f>VLOOKUP(B21,Base!$A$3:$F$994, 5, false)</f>
        <v>0</v>
      </c>
      <c r="J21" s="114">
        <f t="shared" si="1"/>
        <v>0</v>
      </c>
      <c r="K21" s="115"/>
      <c r="L21" s="110">
        <f>VLOOKUP(M21,Base!$A$3:$F$994, 6, false)</f>
        <v>0</v>
      </c>
      <c r="M21" s="111" t="s">
        <v>6</v>
      </c>
      <c r="N21" s="3"/>
      <c r="O21" s="121"/>
      <c r="P21" s="110" t="str">
        <f>VLOOKUP(M21,Base!$A$3:$F$994, 2, false)</f>
        <v>.</v>
      </c>
      <c r="Q21" s="119"/>
      <c r="R21" s="104"/>
      <c r="S21" s="100"/>
      <c r="T21" s="113">
        <f>VLOOKUP(M21,Base!$A$3:$F$994, 5, false)</f>
        <v>0</v>
      </c>
      <c r="U21" s="114">
        <f t="shared" si="2"/>
        <v>0</v>
      </c>
      <c r="V21" s="115"/>
      <c r="W21" s="110">
        <f>VLOOKUP(X21,Base!$A$3:$F$994, 6, false)</f>
        <v>0</v>
      </c>
      <c r="X21" s="111" t="s">
        <v>6</v>
      </c>
      <c r="Y21" s="3"/>
      <c r="Z21" s="120"/>
      <c r="AA21" s="110" t="str">
        <f>VLOOKUP(X21,Base!$A$3:$F$994, 2, false)</f>
        <v>.</v>
      </c>
      <c r="AB21" s="119"/>
      <c r="AC21" s="104"/>
      <c r="AD21" s="100"/>
      <c r="AE21" s="113">
        <f>VLOOKUP(X21,Base!$A$3:$F$994, 5, false)</f>
        <v>0</v>
      </c>
      <c r="AF21" s="114">
        <f t="shared" si="3"/>
        <v>0</v>
      </c>
      <c r="AG21" s="115"/>
      <c r="AH21" s="110">
        <f>VLOOKUP(AI21,Base!$A$3:$F$994, 6, false)</f>
        <v>0</v>
      </c>
      <c r="AI21" s="111" t="s">
        <v>6</v>
      </c>
      <c r="AJ21" s="3"/>
      <c r="AK21" s="120"/>
      <c r="AL21" s="110" t="str">
        <f>VLOOKUP(AI21,Base!$A$3:$F$994, 2, false)</f>
        <v>.</v>
      </c>
      <c r="AM21" s="119"/>
      <c r="AN21" s="104"/>
      <c r="AO21" s="100"/>
      <c r="AP21" s="113">
        <f>VLOOKUP(AI21,Base!$A$3:$F$994, 5, false)</f>
        <v>0</v>
      </c>
      <c r="AQ21" s="114">
        <f t="shared" si="7"/>
        <v>0</v>
      </c>
      <c r="AR21" s="115"/>
      <c r="AS21" s="110">
        <f>VLOOKUP(AT21,Base!$A$3:$F$994, 6, false)</f>
        <v>0</v>
      </c>
      <c r="AT21" s="111" t="s">
        <v>6</v>
      </c>
      <c r="AU21" s="3"/>
      <c r="AV21" s="120"/>
      <c r="AW21" s="110" t="str">
        <f>VLOOKUP(AT21,Base!$A$3:$F$994, 2, false)</f>
        <v>.</v>
      </c>
      <c r="AX21" s="119"/>
      <c r="AY21" s="104"/>
      <c r="AZ21" s="100"/>
      <c r="BA21" s="113">
        <f>VLOOKUP(AT21,Base!$A$3:$F$994, 5, false)</f>
        <v>0</v>
      </c>
      <c r="BB21" s="114">
        <f t="shared" si="5"/>
        <v>0</v>
      </c>
      <c r="BC21" s="115"/>
      <c r="BD21" s="110">
        <f>VLOOKUP(BE21,Base!$A$3:$F$994, 6, false)</f>
        <v>0</v>
      </c>
      <c r="BE21" s="111" t="s">
        <v>6</v>
      </c>
      <c r="BF21" s="3"/>
      <c r="BG21" s="120"/>
      <c r="BH21" s="110" t="str">
        <f>VLOOKUP(BE21,Base!$A$3:$F$994, 2, false)</f>
        <v>.</v>
      </c>
      <c r="BI21" s="119"/>
      <c r="BJ21" s="104"/>
      <c r="BK21" s="100"/>
      <c r="BL21" s="113">
        <f>VLOOKUP(BE21,Base!$A$3:$F$994, 5, false)</f>
        <v>0</v>
      </c>
      <c r="BM21" s="114">
        <f t="shared" si="6"/>
        <v>0</v>
      </c>
    </row>
    <row r="22">
      <c r="A22" s="110">
        <f>VLOOKUP(B22,Base!$A$3:$F$994, 6, false)</f>
        <v>0</v>
      </c>
      <c r="B22" s="111" t="s">
        <v>6</v>
      </c>
      <c r="C22" s="3"/>
      <c r="D22" s="121"/>
      <c r="E22" s="110" t="str">
        <f>VLOOKUP(B22,Base!$A$3:$F$994, 2, false)</f>
        <v>.</v>
      </c>
      <c r="F22" s="119"/>
      <c r="G22" s="104"/>
      <c r="H22" s="100"/>
      <c r="I22" s="113">
        <f>VLOOKUP(B22,Base!$A$3:$F$994, 5, false)</f>
        <v>0</v>
      </c>
      <c r="J22" s="114">
        <f t="shared" si="1"/>
        <v>0</v>
      </c>
      <c r="K22" s="115"/>
      <c r="L22" s="110">
        <f>VLOOKUP(M22,Base!$A$3:$F$994, 6, false)</f>
        <v>0</v>
      </c>
      <c r="M22" s="111" t="s">
        <v>6</v>
      </c>
      <c r="N22" s="3"/>
      <c r="O22" s="120"/>
      <c r="P22" s="110" t="str">
        <f>VLOOKUP(M22,Base!$A$3:$F$994, 2, false)</f>
        <v>.</v>
      </c>
      <c r="Q22" s="119"/>
      <c r="R22" s="104"/>
      <c r="S22" s="100"/>
      <c r="T22" s="113">
        <f>VLOOKUP(M22,Base!$A$3:$F$994, 5, false)</f>
        <v>0</v>
      </c>
      <c r="U22" s="114">
        <f t="shared" si="2"/>
        <v>0</v>
      </c>
      <c r="V22" s="115"/>
      <c r="W22" s="110">
        <f>VLOOKUP(X22,Base!$A$3:$F$994, 6, false)</f>
        <v>0</v>
      </c>
      <c r="X22" s="111" t="s">
        <v>6</v>
      </c>
      <c r="Y22" s="3"/>
      <c r="Z22" s="120"/>
      <c r="AA22" s="110" t="str">
        <f>VLOOKUP(X22,Base!$A$3:$F$994, 2, false)</f>
        <v>.</v>
      </c>
      <c r="AB22" s="119"/>
      <c r="AC22" s="104"/>
      <c r="AD22" s="100"/>
      <c r="AE22" s="113">
        <f>VLOOKUP(X22,Base!$A$3:$F$994, 5, false)</f>
        <v>0</v>
      </c>
      <c r="AF22" s="114">
        <f t="shared" si="3"/>
        <v>0</v>
      </c>
      <c r="AG22" s="115"/>
      <c r="AH22" s="110">
        <f>VLOOKUP(AI22,Base!$A$3:$F$994, 6, false)</f>
        <v>0</v>
      </c>
      <c r="AI22" s="111" t="s">
        <v>6</v>
      </c>
      <c r="AJ22" s="3"/>
      <c r="AK22" s="120"/>
      <c r="AL22" s="110" t="str">
        <f>VLOOKUP(AI22,Base!$A$3:$F$994, 2, false)</f>
        <v>.</v>
      </c>
      <c r="AM22" s="119"/>
      <c r="AN22" s="104"/>
      <c r="AO22" s="100"/>
      <c r="AP22" s="113">
        <f>VLOOKUP(AI22,Base!$A$3:$F$994, 5, false)</f>
        <v>0</v>
      </c>
      <c r="AQ22" s="114">
        <f t="shared" si="7"/>
        <v>0</v>
      </c>
      <c r="AR22" s="115"/>
      <c r="AS22" s="110">
        <f>VLOOKUP(AT22,Base!$A$3:$F$994, 6, false)</f>
        <v>0</v>
      </c>
      <c r="AT22" s="111" t="s">
        <v>6</v>
      </c>
      <c r="AU22" s="3"/>
      <c r="AV22" s="120"/>
      <c r="AW22" s="110" t="str">
        <f>VLOOKUP(AT22,Base!$A$3:$F$994, 2, false)</f>
        <v>.</v>
      </c>
      <c r="AX22" s="119"/>
      <c r="AY22" s="104"/>
      <c r="AZ22" s="100"/>
      <c r="BA22" s="113">
        <f>VLOOKUP(AT22,Base!$A$3:$F$994, 5, false)</f>
        <v>0</v>
      </c>
      <c r="BB22" s="114">
        <f t="shared" si="5"/>
        <v>0</v>
      </c>
      <c r="BC22" s="115"/>
      <c r="BD22" s="110">
        <f>VLOOKUP(BE22,Base!$A$3:$F$994, 6, false)</f>
        <v>0</v>
      </c>
      <c r="BE22" s="111" t="s">
        <v>6</v>
      </c>
      <c r="BF22" s="3"/>
      <c r="BG22" s="120"/>
      <c r="BH22" s="110" t="str">
        <f>VLOOKUP(BE22,Base!$A$3:$F$994, 2, false)</f>
        <v>.</v>
      </c>
      <c r="BI22" s="119"/>
      <c r="BJ22" s="104"/>
      <c r="BK22" s="100"/>
      <c r="BL22" s="113">
        <f>VLOOKUP(BE22,Base!$A$3:$F$994, 5, false)</f>
        <v>0</v>
      </c>
      <c r="BM22" s="114">
        <f t="shared" si="6"/>
        <v>0</v>
      </c>
    </row>
    <row r="23">
      <c r="A23" s="110">
        <f>VLOOKUP(B23,Base!$A$3:$F$994, 6, false)</f>
        <v>0</v>
      </c>
      <c r="B23" s="111" t="s">
        <v>6</v>
      </c>
      <c r="C23" s="3"/>
      <c r="D23" s="122"/>
      <c r="E23" s="110" t="str">
        <f>VLOOKUP(B23,Base!$A$3:$F$994, 2, false)</f>
        <v>.</v>
      </c>
      <c r="F23" s="119"/>
      <c r="G23" s="104"/>
      <c r="H23" s="100"/>
      <c r="I23" s="113">
        <f>VLOOKUP(B23,Base!$A$3:$F$994, 5, false)</f>
        <v>0</v>
      </c>
      <c r="J23" s="114">
        <f t="shared" si="1"/>
        <v>0</v>
      </c>
      <c r="K23" s="115"/>
      <c r="L23" s="110">
        <f>VLOOKUP(M23,Base!$A$3:$F$994, 6, false)</f>
        <v>0</v>
      </c>
      <c r="M23" s="111" t="s">
        <v>6</v>
      </c>
      <c r="N23" s="3"/>
      <c r="O23" s="122"/>
      <c r="P23" s="110" t="str">
        <f>VLOOKUP(M23,Base!$A$3:$F$994, 2, false)</f>
        <v>.</v>
      </c>
      <c r="Q23" s="119"/>
      <c r="R23" s="104"/>
      <c r="S23" s="100"/>
      <c r="T23" s="113">
        <f>VLOOKUP(M23,Base!$A$3:$F$994, 5, false)</f>
        <v>0</v>
      </c>
      <c r="U23" s="114">
        <f t="shared" si="2"/>
        <v>0</v>
      </c>
      <c r="V23" s="115"/>
      <c r="W23" s="110">
        <f>VLOOKUP(X23,Base!$A$3:$F$994, 6, false)</f>
        <v>0</v>
      </c>
      <c r="X23" s="111" t="s">
        <v>6</v>
      </c>
      <c r="Y23" s="3"/>
      <c r="Z23" s="122"/>
      <c r="AA23" s="110" t="str">
        <f>VLOOKUP(X23,Base!$A$3:$F$994, 2, false)</f>
        <v>.</v>
      </c>
      <c r="AB23" s="119"/>
      <c r="AC23" s="104"/>
      <c r="AD23" s="100"/>
      <c r="AE23" s="113">
        <f>VLOOKUP(X23,Base!$A$3:$F$994, 5, false)</f>
        <v>0</v>
      </c>
      <c r="AF23" s="114">
        <f t="shared" si="3"/>
        <v>0</v>
      </c>
      <c r="AG23" s="115"/>
      <c r="AH23" s="110">
        <f>VLOOKUP(AI23,Base!$A$3:$F$994, 6, false)</f>
        <v>0</v>
      </c>
      <c r="AI23" s="111" t="s">
        <v>6</v>
      </c>
      <c r="AJ23" s="3"/>
      <c r="AK23" s="122"/>
      <c r="AL23" s="110" t="str">
        <f>VLOOKUP(AI23,Base!$A$3:$F$994, 2, false)</f>
        <v>.</v>
      </c>
      <c r="AM23" s="119"/>
      <c r="AN23" s="104"/>
      <c r="AO23" s="100"/>
      <c r="AP23" s="113">
        <f>VLOOKUP(AI23,Base!$A$3:$F$994, 5, false)</f>
        <v>0</v>
      </c>
      <c r="AQ23" s="114">
        <f t="shared" si="7"/>
        <v>0</v>
      </c>
      <c r="AR23" s="115"/>
      <c r="AS23" s="110">
        <f>VLOOKUP(AT23,Base!$A$3:$F$994, 6, false)</f>
        <v>0</v>
      </c>
      <c r="AT23" s="111" t="s">
        <v>6</v>
      </c>
      <c r="AU23" s="3"/>
      <c r="AV23" s="122"/>
      <c r="AW23" s="110" t="str">
        <f>VLOOKUP(AT23,Base!$A$3:$F$994, 2, false)</f>
        <v>.</v>
      </c>
      <c r="AX23" s="119"/>
      <c r="AY23" s="104"/>
      <c r="AZ23" s="100"/>
      <c r="BA23" s="113">
        <f>VLOOKUP(AT23,Base!$A$3:$F$994, 5, false)</f>
        <v>0</v>
      </c>
      <c r="BB23" s="114">
        <f t="shared" si="5"/>
        <v>0</v>
      </c>
      <c r="BC23" s="115"/>
      <c r="BD23" s="110">
        <f>VLOOKUP(BE23,Base!$A$3:$F$994, 6, false)</f>
        <v>0</v>
      </c>
      <c r="BE23" s="111" t="s">
        <v>6</v>
      </c>
      <c r="BF23" s="3"/>
      <c r="BG23" s="122"/>
      <c r="BH23" s="110" t="str">
        <f>VLOOKUP(BE23,Base!$A$3:$F$994, 2, false)</f>
        <v>.</v>
      </c>
      <c r="BI23" s="119"/>
      <c r="BJ23" s="104"/>
      <c r="BK23" s="100"/>
      <c r="BL23" s="113">
        <f>VLOOKUP(BE23,Base!$A$3:$F$994, 5, false)</f>
        <v>0</v>
      </c>
      <c r="BM23" s="114">
        <f t="shared" si="6"/>
        <v>0</v>
      </c>
    </row>
    <row r="24">
      <c r="A24" s="110">
        <f>VLOOKUP(B24,Base!$A$3:$F$994, 6, false)</f>
        <v>0</v>
      </c>
      <c r="B24" s="111" t="s">
        <v>6</v>
      </c>
      <c r="C24" s="3"/>
      <c r="D24" s="123"/>
      <c r="E24" s="110" t="str">
        <f>VLOOKUP(B24,Base!$A$3:$F$994, 2, false)</f>
        <v>.</v>
      </c>
      <c r="F24" s="119"/>
      <c r="G24" s="104"/>
      <c r="H24" s="100"/>
      <c r="I24" s="113">
        <f>VLOOKUP(B24,Base!$A$3:$F$994, 5, false)</f>
        <v>0</v>
      </c>
      <c r="J24" s="114">
        <f t="shared" si="1"/>
        <v>0</v>
      </c>
      <c r="K24" s="115"/>
      <c r="L24" s="110">
        <f>VLOOKUP(M24,Base!$A$3:$F$994, 6, false)</f>
        <v>0</v>
      </c>
      <c r="M24" s="111" t="s">
        <v>6</v>
      </c>
      <c r="N24" s="3"/>
      <c r="O24" s="123"/>
      <c r="P24" s="110" t="str">
        <f>VLOOKUP(M24,Base!$A$3:$F$994, 2, false)</f>
        <v>.</v>
      </c>
      <c r="Q24" s="119"/>
      <c r="R24" s="104"/>
      <c r="S24" s="100"/>
      <c r="T24" s="113">
        <f>VLOOKUP(M24,Base!$A$3:$F$994, 5, false)</f>
        <v>0</v>
      </c>
      <c r="U24" s="114">
        <f t="shared" si="2"/>
        <v>0</v>
      </c>
      <c r="V24" s="115"/>
      <c r="W24" s="110">
        <f>VLOOKUP(X24,Base!$A$3:$F$994, 6, false)</f>
        <v>0</v>
      </c>
      <c r="X24" s="111" t="s">
        <v>6</v>
      </c>
      <c r="Y24" s="3"/>
      <c r="Z24" s="123"/>
      <c r="AA24" s="110" t="str">
        <f>VLOOKUP(X24,Base!$A$3:$F$994, 2, false)</f>
        <v>.</v>
      </c>
      <c r="AB24" s="119"/>
      <c r="AC24" s="104"/>
      <c r="AD24" s="100"/>
      <c r="AE24" s="113">
        <f>VLOOKUP(X24,Base!$A$3:$F$994, 5, false)</f>
        <v>0</v>
      </c>
      <c r="AF24" s="114">
        <f t="shared" si="3"/>
        <v>0</v>
      </c>
      <c r="AG24" s="115"/>
      <c r="AH24" s="110">
        <f>VLOOKUP(AI24,Base!$A$3:$F$994, 6, false)</f>
        <v>0</v>
      </c>
      <c r="AI24" s="111" t="s">
        <v>6</v>
      </c>
      <c r="AJ24" s="3"/>
      <c r="AK24" s="123"/>
      <c r="AL24" s="110" t="str">
        <f>VLOOKUP(AI24,Base!$A$3:$F$994, 2, false)</f>
        <v>.</v>
      </c>
      <c r="AM24" s="119"/>
      <c r="AN24" s="104"/>
      <c r="AO24" s="100"/>
      <c r="AP24" s="113">
        <f>VLOOKUP(AI24,Base!$A$3:$F$994, 5, false)</f>
        <v>0</v>
      </c>
      <c r="AQ24" s="114">
        <f t="shared" si="7"/>
        <v>0</v>
      </c>
      <c r="AR24" s="115"/>
      <c r="AS24" s="110">
        <f>VLOOKUP(AT24,Base!$A$3:$F$994, 6, false)</f>
        <v>0</v>
      </c>
      <c r="AT24" s="111" t="s">
        <v>6</v>
      </c>
      <c r="AU24" s="3"/>
      <c r="AV24" s="123"/>
      <c r="AW24" s="110" t="str">
        <f>VLOOKUP(AT24,Base!$A$3:$F$994, 2, false)</f>
        <v>.</v>
      </c>
      <c r="AX24" s="119"/>
      <c r="AY24" s="104"/>
      <c r="AZ24" s="100"/>
      <c r="BA24" s="113">
        <f>VLOOKUP(AT24,Base!$A$3:$F$994, 5, false)</f>
        <v>0</v>
      </c>
      <c r="BB24" s="114">
        <f t="shared" si="5"/>
        <v>0</v>
      </c>
      <c r="BC24" s="115"/>
      <c r="BD24" s="110">
        <f>VLOOKUP(BE24,Base!$A$3:$F$994, 6, false)</f>
        <v>0</v>
      </c>
      <c r="BE24" s="111" t="s">
        <v>6</v>
      </c>
      <c r="BF24" s="3"/>
      <c r="BG24" s="123"/>
      <c r="BH24" s="110" t="str">
        <f>VLOOKUP(BE24,Base!$A$3:$F$994, 2, false)</f>
        <v>.</v>
      </c>
      <c r="BI24" s="119"/>
      <c r="BJ24" s="104"/>
      <c r="BK24" s="100"/>
      <c r="BL24" s="113">
        <f>VLOOKUP(BE24,Base!$A$3:$F$994, 5, false)</f>
        <v>0</v>
      </c>
      <c r="BM24" s="114">
        <f t="shared" si="6"/>
        <v>0</v>
      </c>
    </row>
    <row r="25">
      <c r="A25" s="126" t="s">
        <v>717</v>
      </c>
      <c r="B25" s="104"/>
      <c r="C25" s="104"/>
      <c r="D25" s="104"/>
      <c r="E25" s="104"/>
      <c r="F25" s="104"/>
      <c r="G25" s="104"/>
      <c r="H25" s="100"/>
      <c r="I25" s="167" t="s">
        <v>716</v>
      </c>
      <c r="J25" s="125" t="str">
        <f>SUM(J7:J24)</f>
        <v>#N/A</v>
      </c>
      <c r="K25" s="109"/>
      <c r="L25" s="126" t="s">
        <v>717</v>
      </c>
      <c r="M25" s="104"/>
      <c r="N25" s="104"/>
      <c r="O25" s="104"/>
      <c r="P25" s="104"/>
      <c r="Q25" s="104"/>
      <c r="R25" s="104"/>
      <c r="S25" s="100"/>
      <c r="T25" s="167" t="s">
        <v>716</v>
      </c>
      <c r="U25" s="125">
        <f>SUM(U7:U24)</f>
        <v>0</v>
      </c>
      <c r="V25" s="109"/>
      <c r="W25" s="126" t="s">
        <v>717</v>
      </c>
      <c r="X25" s="104"/>
      <c r="Y25" s="104"/>
      <c r="Z25" s="104"/>
      <c r="AA25" s="104"/>
      <c r="AB25" s="104"/>
      <c r="AC25" s="104"/>
      <c r="AD25" s="100"/>
      <c r="AE25" s="167" t="s">
        <v>716</v>
      </c>
      <c r="AF25" s="125">
        <f>SUM(AF7:AF24)</f>
        <v>0</v>
      </c>
      <c r="AG25" s="109"/>
      <c r="AH25" s="126" t="s">
        <v>717</v>
      </c>
      <c r="AI25" s="104"/>
      <c r="AJ25" s="104"/>
      <c r="AK25" s="104"/>
      <c r="AL25" s="104"/>
      <c r="AM25" s="104"/>
      <c r="AN25" s="104"/>
      <c r="AO25" s="100"/>
      <c r="AP25" s="167" t="s">
        <v>716</v>
      </c>
      <c r="AQ25" s="125">
        <f>SUM(AQ7:AQ24)</f>
        <v>0</v>
      </c>
      <c r="AR25" s="109"/>
      <c r="AS25" s="126" t="s">
        <v>717</v>
      </c>
      <c r="AT25" s="104"/>
      <c r="AU25" s="104"/>
      <c r="AV25" s="104"/>
      <c r="AW25" s="104"/>
      <c r="AX25" s="104"/>
      <c r="AY25" s="104"/>
      <c r="AZ25" s="100"/>
      <c r="BA25" s="167" t="s">
        <v>716</v>
      </c>
      <c r="BB25" s="125">
        <f>SUM(BB7:BB24)</f>
        <v>0</v>
      </c>
      <c r="BC25" s="109"/>
      <c r="BD25" s="126" t="s">
        <v>717</v>
      </c>
      <c r="BE25" s="104"/>
      <c r="BF25" s="104"/>
      <c r="BG25" s="104"/>
      <c r="BH25" s="104"/>
      <c r="BI25" s="104"/>
      <c r="BJ25" s="104"/>
      <c r="BK25" s="100"/>
      <c r="BL25" s="167" t="s">
        <v>716</v>
      </c>
      <c r="BM25" s="125">
        <f>SUM(BM7:BM24)</f>
        <v>0</v>
      </c>
    </row>
    <row r="26">
      <c r="A26" s="127" t="s">
        <v>745</v>
      </c>
      <c r="B26" s="104"/>
      <c r="C26" s="104"/>
      <c r="D26" s="104"/>
      <c r="E26" s="104"/>
      <c r="F26" s="104"/>
      <c r="G26" s="104"/>
      <c r="H26" s="100"/>
      <c r="I26" s="167" t="s">
        <v>718</v>
      </c>
      <c r="J26" s="128" t="str">
        <f>J25/E5</f>
        <v>#N/A</v>
      </c>
      <c r="K26" s="129"/>
      <c r="L26" s="127"/>
      <c r="M26" s="104"/>
      <c r="N26" s="104"/>
      <c r="O26" s="104"/>
      <c r="P26" s="104"/>
      <c r="Q26" s="104"/>
      <c r="R26" s="104"/>
      <c r="S26" s="100"/>
      <c r="T26" s="167" t="s">
        <v>718</v>
      </c>
      <c r="U26" s="128">
        <f>U25/P5</f>
        <v>0</v>
      </c>
      <c r="V26" s="129"/>
      <c r="W26" s="127"/>
      <c r="X26" s="104"/>
      <c r="Y26" s="104"/>
      <c r="Z26" s="104"/>
      <c r="AA26" s="104"/>
      <c r="AB26" s="104"/>
      <c r="AC26" s="104"/>
      <c r="AD26" s="100"/>
      <c r="AE26" s="167" t="s">
        <v>718</v>
      </c>
      <c r="AF26" s="128">
        <f>AF25/AA5</f>
        <v>0</v>
      </c>
      <c r="AG26" s="129"/>
      <c r="AH26" s="127"/>
      <c r="AI26" s="104"/>
      <c r="AJ26" s="104"/>
      <c r="AK26" s="104"/>
      <c r="AL26" s="104"/>
      <c r="AM26" s="104"/>
      <c r="AN26" s="104"/>
      <c r="AO26" s="100"/>
      <c r="AP26" s="167" t="s">
        <v>718</v>
      </c>
      <c r="AQ26" s="128">
        <f>AQ25/AL5</f>
        <v>0</v>
      </c>
      <c r="AR26" s="129"/>
      <c r="AS26" s="127"/>
      <c r="AT26" s="104"/>
      <c r="AU26" s="104"/>
      <c r="AV26" s="104"/>
      <c r="AW26" s="104"/>
      <c r="AX26" s="104"/>
      <c r="AY26" s="104"/>
      <c r="AZ26" s="100"/>
      <c r="BA26" s="167" t="s">
        <v>718</v>
      </c>
      <c r="BB26" s="128">
        <f>BB25/AW5</f>
        <v>0</v>
      </c>
      <c r="BC26" s="129"/>
      <c r="BD26" s="127"/>
      <c r="BE26" s="104"/>
      <c r="BF26" s="104"/>
      <c r="BG26" s="104"/>
      <c r="BH26" s="104"/>
      <c r="BI26" s="104"/>
      <c r="BJ26" s="104"/>
      <c r="BK26" s="100"/>
      <c r="BL26" s="167" t="s">
        <v>718</v>
      </c>
      <c r="BM26" s="128">
        <f>BM25/BH5</f>
        <v>0</v>
      </c>
    </row>
    <row r="27">
      <c r="A27" s="127"/>
      <c r="B27" s="104"/>
      <c r="C27" s="104"/>
      <c r="D27" s="104"/>
      <c r="E27" s="104"/>
      <c r="F27" s="104"/>
      <c r="G27" s="104"/>
      <c r="H27" s="100"/>
      <c r="I27" s="160" t="s">
        <v>719</v>
      </c>
      <c r="J27" s="130">
        <v>0.05</v>
      </c>
      <c r="K27" s="129"/>
      <c r="L27" s="127"/>
      <c r="M27" s="104"/>
      <c r="N27" s="104"/>
      <c r="O27" s="104"/>
      <c r="P27" s="104"/>
      <c r="Q27" s="104"/>
      <c r="R27" s="104"/>
      <c r="S27" s="100"/>
      <c r="T27" s="160" t="s">
        <v>719</v>
      </c>
      <c r="U27" s="130">
        <v>0.05</v>
      </c>
      <c r="V27" s="129"/>
      <c r="W27" s="127"/>
      <c r="X27" s="104"/>
      <c r="Y27" s="104"/>
      <c r="Z27" s="104"/>
      <c r="AA27" s="104"/>
      <c r="AB27" s="104"/>
      <c r="AC27" s="104"/>
      <c r="AD27" s="100"/>
      <c r="AE27" s="160" t="s">
        <v>719</v>
      </c>
      <c r="AF27" s="130">
        <v>0.05</v>
      </c>
      <c r="AG27" s="129"/>
      <c r="AH27" s="127"/>
      <c r="AI27" s="104"/>
      <c r="AJ27" s="104"/>
      <c r="AK27" s="104"/>
      <c r="AL27" s="104"/>
      <c r="AM27" s="104"/>
      <c r="AN27" s="104"/>
      <c r="AO27" s="100"/>
      <c r="AP27" s="160" t="s">
        <v>719</v>
      </c>
      <c r="AQ27" s="130">
        <v>0.05</v>
      </c>
      <c r="AR27" s="129"/>
      <c r="AS27" s="127"/>
      <c r="AT27" s="104"/>
      <c r="AU27" s="104"/>
      <c r="AV27" s="104"/>
      <c r="AW27" s="104"/>
      <c r="AX27" s="104"/>
      <c r="AY27" s="104"/>
      <c r="AZ27" s="100"/>
      <c r="BA27" s="160" t="s">
        <v>719</v>
      </c>
      <c r="BB27" s="130">
        <v>0.05</v>
      </c>
      <c r="BC27" s="129"/>
      <c r="BD27" s="127"/>
      <c r="BE27" s="104"/>
      <c r="BF27" s="104"/>
      <c r="BG27" s="104"/>
      <c r="BH27" s="104"/>
      <c r="BI27" s="104"/>
      <c r="BJ27" s="104"/>
      <c r="BK27" s="100"/>
      <c r="BL27" s="160" t="s">
        <v>719</v>
      </c>
      <c r="BM27" s="130">
        <v>0.05</v>
      </c>
    </row>
    <row r="28">
      <c r="A28" s="127"/>
      <c r="B28" s="104"/>
      <c r="C28" s="104"/>
      <c r="D28" s="104"/>
      <c r="E28" s="104"/>
      <c r="F28" s="104"/>
      <c r="G28" s="104"/>
      <c r="H28" s="100"/>
      <c r="I28" s="167" t="s">
        <v>720</v>
      </c>
      <c r="J28" s="128" t="str">
        <f>J26+(J26*J27)</f>
        <v>#N/A</v>
      </c>
      <c r="K28" s="129"/>
      <c r="L28" s="127"/>
      <c r="M28" s="104"/>
      <c r="N28" s="104"/>
      <c r="O28" s="104"/>
      <c r="P28" s="104"/>
      <c r="Q28" s="104"/>
      <c r="R28" s="104"/>
      <c r="S28" s="100"/>
      <c r="T28" s="167" t="s">
        <v>720</v>
      </c>
      <c r="U28" s="128">
        <f>U26+(U26*U27)</f>
        <v>0</v>
      </c>
      <c r="V28" s="129"/>
      <c r="W28" s="127"/>
      <c r="X28" s="104"/>
      <c r="Y28" s="104"/>
      <c r="Z28" s="104"/>
      <c r="AA28" s="104"/>
      <c r="AB28" s="104"/>
      <c r="AC28" s="104"/>
      <c r="AD28" s="100"/>
      <c r="AE28" s="167" t="s">
        <v>720</v>
      </c>
      <c r="AF28" s="128">
        <f>AF26+(AF26*AF27)</f>
        <v>0</v>
      </c>
      <c r="AG28" s="129"/>
      <c r="AH28" s="127"/>
      <c r="AI28" s="104"/>
      <c r="AJ28" s="104"/>
      <c r="AK28" s="104"/>
      <c r="AL28" s="104"/>
      <c r="AM28" s="104"/>
      <c r="AN28" s="104"/>
      <c r="AO28" s="100"/>
      <c r="AP28" s="167" t="s">
        <v>720</v>
      </c>
      <c r="AQ28" s="128">
        <f>AQ26+(AQ26*AQ27)</f>
        <v>0</v>
      </c>
      <c r="AR28" s="129"/>
      <c r="AS28" s="127"/>
      <c r="AT28" s="104"/>
      <c r="AU28" s="104"/>
      <c r="AV28" s="104"/>
      <c r="AW28" s="104"/>
      <c r="AX28" s="104"/>
      <c r="AY28" s="104"/>
      <c r="AZ28" s="100"/>
      <c r="BA28" s="167" t="s">
        <v>720</v>
      </c>
      <c r="BB28" s="128">
        <f>BB26+(BB26*BB27)</f>
        <v>0</v>
      </c>
      <c r="BC28" s="129"/>
      <c r="BD28" s="127"/>
      <c r="BE28" s="104"/>
      <c r="BF28" s="104"/>
      <c r="BG28" s="104"/>
      <c r="BH28" s="104"/>
      <c r="BI28" s="104"/>
      <c r="BJ28" s="104"/>
      <c r="BK28" s="100"/>
      <c r="BL28" s="167" t="s">
        <v>720</v>
      </c>
      <c r="BM28" s="128">
        <f>BM26+(BM26*BM27)</f>
        <v>0</v>
      </c>
    </row>
    <row r="29">
      <c r="A29" s="127"/>
      <c r="B29" s="104"/>
      <c r="C29" s="104"/>
      <c r="D29" s="104"/>
      <c r="E29" s="104"/>
      <c r="F29" s="104"/>
      <c r="G29" s="104"/>
      <c r="H29" s="100"/>
      <c r="I29" s="167" t="s">
        <v>746</v>
      </c>
      <c r="J29" s="128" t="str">
        <f>J28*I5</f>
        <v>#N/A</v>
      </c>
      <c r="K29" s="129"/>
      <c r="L29" s="127"/>
      <c r="M29" s="104"/>
      <c r="N29" s="104"/>
      <c r="O29" s="104"/>
      <c r="P29" s="104"/>
      <c r="Q29" s="104"/>
      <c r="R29" s="104"/>
      <c r="S29" s="100"/>
      <c r="T29" s="167" t="s">
        <v>746</v>
      </c>
      <c r="U29" s="128">
        <f>U28*T5</f>
        <v>0</v>
      </c>
      <c r="V29" s="129"/>
      <c r="W29" s="127"/>
      <c r="X29" s="104"/>
      <c r="Y29" s="104"/>
      <c r="Z29" s="104"/>
      <c r="AA29" s="104"/>
      <c r="AB29" s="104"/>
      <c r="AC29" s="104"/>
      <c r="AD29" s="100"/>
      <c r="AE29" s="167" t="s">
        <v>746</v>
      </c>
      <c r="AF29" s="128">
        <f>AF28*AE5</f>
        <v>0</v>
      </c>
      <c r="AG29" s="129"/>
      <c r="AH29" s="127"/>
      <c r="AI29" s="104"/>
      <c r="AJ29" s="104"/>
      <c r="AK29" s="104"/>
      <c r="AL29" s="104"/>
      <c r="AM29" s="104"/>
      <c r="AN29" s="104"/>
      <c r="AO29" s="100"/>
      <c r="AP29" s="167" t="s">
        <v>746</v>
      </c>
      <c r="AQ29" s="128">
        <f>AQ28*AP5</f>
        <v>0</v>
      </c>
      <c r="AR29" s="129"/>
      <c r="AS29" s="127"/>
      <c r="AT29" s="104"/>
      <c r="AU29" s="104"/>
      <c r="AV29" s="104"/>
      <c r="AW29" s="104"/>
      <c r="AX29" s="104"/>
      <c r="AY29" s="104"/>
      <c r="AZ29" s="100"/>
      <c r="BA29" s="167" t="s">
        <v>746</v>
      </c>
      <c r="BB29" s="128">
        <f>BB28*BA5</f>
        <v>0</v>
      </c>
      <c r="BC29" s="129"/>
      <c r="BD29" s="127"/>
      <c r="BE29" s="104"/>
      <c r="BF29" s="104"/>
      <c r="BG29" s="104"/>
      <c r="BH29" s="104"/>
      <c r="BI29" s="104"/>
      <c r="BJ29" s="104"/>
      <c r="BK29" s="100"/>
      <c r="BL29" s="167" t="s">
        <v>746</v>
      </c>
      <c r="BM29" s="128">
        <f>BM28*BL5</f>
        <v>0</v>
      </c>
    </row>
    <row r="30">
      <c r="A30" s="127"/>
      <c r="B30" s="104"/>
      <c r="C30" s="104"/>
      <c r="D30" s="104"/>
      <c r="E30" s="104"/>
      <c r="F30" s="104"/>
      <c r="G30" s="104"/>
      <c r="H30" s="100"/>
      <c r="I30" s="167" t="s">
        <v>747</v>
      </c>
      <c r="J30" s="128" t="str">
        <f>J31-J29</f>
        <v>#N/A</v>
      </c>
      <c r="K30" s="129"/>
      <c r="L30" s="127"/>
      <c r="M30" s="104"/>
      <c r="N30" s="104"/>
      <c r="O30" s="104"/>
      <c r="P30" s="104"/>
      <c r="Q30" s="104"/>
      <c r="R30" s="104"/>
      <c r="S30" s="100"/>
      <c r="T30" s="167" t="s">
        <v>747</v>
      </c>
      <c r="U30" s="128">
        <f>U31-U29</f>
        <v>0</v>
      </c>
      <c r="V30" s="129"/>
      <c r="W30" s="127"/>
      <c r="X30" s="104"/>
      <c r="Y30" s="104"/>
      <c r="Z30" s="104"/>
      <c r="AA30" s="104"/>
      <c r="AB30" s="104"/>
      <c r="AC30" s="104"/>
      <c r="AD30" s="100"/>
      <c r="AE30" s="167" t="s">
        <v>747</v>
      </c>
      <c r="AF30" s="128">
        <f>AF31-AF29</f>
        <v>0</v>
      </c>
      <c r="AG30" s="129"/>
      <c r="AH30" s="127"/>
      <c r="AI30" s="104"/>
      <c r="AJ30" s="104"/>
      <c r="AK30" s="104"/>
      <c r="AL30" s="104"/>
      <c r="AM30" s="104"/>
      <c r="AN30" s="104"/>
      <c r="AO30" s="100"/>
      <c r="AP30" s="167" t="s">
        <v>747</v>
      </c>
      <c r="AQ30" s="128">
        <f>AQ31-AQ29</f>
        <v>0</v>
      </c>
      <c r="AR30" s="129"/>
      <c r="AS30" s="127"/>
      <c r="AT30" s="104"/>
      <c r="AU30" s="104"/>
      <c r="AV30" s="104"/>
      <c r="AW30" s="104"/>
      <c r="AX30" s="104"/>
      <c r="AY30" s="104"/>
      <c r="AZ30" s="100"/>
      <c r="BA30" s="167" t="s">
        <v>747</v>
      </c>
      <c r="BB30" s="128">
        <f>BB31-BB29</f>
        <v>0</v>
      </c>
      <c r="BC30" s="129"/>
      <c r="BD30" s="127"/>
      <c r="BE30" s="104"/>
      <c r="BF30" s="104"/>
      <c r="BG30" s="104"/>
      <c r="BH30" s="104"/>
      <c r="BI30" s="104"/>
      <c r="BJ30" s="104"/>
      <c r="BK30" s="100"/>
      <c r="BL30" s="167" t="s">
        <v>747</v>
      </c>
      <c r="BM30" s="128">
        <f>BM31-BM29</f>
        <v>0</v>
      </c>
    </row>
    <row r="31">
      <c r="A31" s="127"/>
      <c r="B31" s="104"/>
      <c r="C31" s="104"/>
      <c r="D31" s="104"/>
      <c r="E31" s="104"/>
      <c r="F31" s="104"/>
      <c r="G31" s="104"/>
      <c r="H31" s="100"/>
      <c r="I31" s="167" t="s">
        <v>748</v>
      </c>
      <c r="J31" s="128" t="str">
        <f>J29*(J3*1+1)</f>
        <v>#N/A</v>
      </c>
      <c r="K31" s="129"/>
      <c r="L31" s="127"/>
      <c r="M31" s="104"/>
      <c r="N31" s="104"/>
      <c r="O31" s="104"/>
      <c r="P31" s="104"/>
      <c r="Q31" s="104"/>
      <c r="R31" s="104"/>
      <c r="S31" s="100"/>
      <c r="T31" s="167" t="s">
        <v>748</v>
      </c>
      <c r="U31" s="128">
        <f>U29*(U3*1+1)</f>
        <v>0</v>
      </c>
      <c r="V31" s="129"/>
      <c r="W31" s="127"/>
      <c r="X31" s="104"/>
      <c r="Y31" s="104"/>
      <c r="Z31" s="104"/>
      <c r="AA31" s="104"/>
      <c r="AB31" s="104"/>
      <c r="AC31" s="104"/>
      <c r="AD31" s="100"/>
      <c r="AE31" s="167" t="s">
        <v>748</v>
      </c>
      <c r="AF31" s="128">
        <f>AF29*(AF3*1+1)</f>
        <v>0</v>
      </c>
      <c r="AG31" s="129"/>
      <c r="AH31" s="127"/>
      <c r="AI31" s="104"/>
      <c r="AJ31" s="104"/>
      <c r="AK31" s="104"/>
      <c r="AL31" s="104"/>
      <c r="AM31" s="104"/>
      <c r="AN31" s="104"/>
      <c r="AO31" s="100"/>
      <c r="AP31" s="167" t="s">
        <v>748</v>
      </c>
      <c r="AQ31" s="128">
        <f>AQ29*(AQ3*1+1)</f>
        <v>0</v>
      </c>
      <c r="AR31" s="129"/>
      <c r="AS31" s="127"/>
      <c r="AT31" s="104"/>
      <c r="AU31" s="104"/>
      <c r="AV31" s="104"/>
      <c r="AW31" s="104"/>
      <c r="AX31" s="104"/>
      <c r="AY31" s="104"/>
      <c r="AZ31" s="100"/>
      <c r="BA31" s="167" t="s">
        <v>748</v>
      </c>
      <c r="BB31" s="128">
        <f>BB29*(BB3*1+1)</f>
        <v>0</v>
      </c>
      <c r="BC31" s="129"/>
      <c r="BD31" s="127"/>
      <c r="BE31" s="104"/>
      <c r="BF31" s="104"/>
      <c r="BG31" s="104"/>
      <c r="BH31" s="104"/>
      <c r="BI31" s="104"/>
      <c r="BJ31" s="104"/>
      <c r="BK31" s="100"/>
      <c r="BL31" s="167" t="s">
        <v>748</v>
      </c>
      <c r="BM31" s="128">
        <f>BM29*(BM3*1+1)</f>
        <v>0</v>
      </c>
    </row>
    <row r="32">
      <c r="A32" s="127"/>
      <c r="B32" s="104"/>
      <c r="C32" s="104"/>
      <c r="D32" s="104"/>
      <c r="E32" s="104"/>
      <c r="F32" s="104"/>
      <c r="G32" s="104"/>
      <c r="H32" s="100"/>
      <c r="I32" s="168" t="s">
        <v>749</v>
      </c>
      <c r="J32" s="3"/>
      <c r="K32" s="129"/>
      <c r="L32" s="127"/>
      <c r="M32" s="104"/>
      <c r="N32" s="104"/>
      <c r="O32" s="104"/>
      <c r="P32" s="104"/>
      <c r="Q32" s="104"/>
      <c r="R32" s="104"/>
      <c r="S32" s="100"/>
      <c r="T32" s="168" t="s">
        <v>749</v>
      </c>
      <c r="U32" s="3"/>
      <c r="V32" s="129"/>
      <c r="W32" s="127"/>
      <c r="X32" s="104"/>
      <c r="Y32" s="104"/>
      <c r="Z32" s="104"/>
      <c r="AA32" s="104"/>
      <c r="AB32" s="104"/>
      <c r="AC32" s="104"/>
      <c r="AD32" s="100"/>
      <c r="AE32" s="168" t="s">
        <v>749</v>
      </c>
      <c r="AF32" s="3"/>
      <c r="AG32" s="129"/>
      <c r="AH32" s="127"/>
      <c r="AI32" s="104"/>
      <c r="AJ32" s="104"/>
      <c r="AK32" s="104"/>
      <c r="AL32" s="104"/>
      <c r="AM32" s="104"/>
      <c r="AN32" s="104"/>
      <c r="AO32" s="100"/>
      <c r="AP32" s="168" t="s">
        <v>749</v>
      </c>
      <c r="AQ32" s="3"/>
      <c r="AR32" s="129"/>
      <c r="AS32" s="127"/>
      <c r="AT32" s="104"/>
      <c r="AU32" s="104"/>
      <c r="AV32" s="104"/>
      <c r="AW32" s="104"/>
      <c r="AX32" s="104"/>
      <c r="AY32" s="104"/>
      <c r="AZ32" s="100"/>
      <c r="BA32" s="168" t="s">
        <v>749</v>
      </c>
      <c r="BB32" s="3"/>
      <c r="BC32" s="129"/>
      <c r="BD32" s="127"/>
      <c r="BE32" s="104"/>
      <c r="BF32" s="104"/>
      <c r="BG32" s="104"/>
      <c r="BH32" s="104"/>
      <c r="BI32" s="104"/>
      <c r="BJ32" s="104"/>
      <c r="BK32" s="100"/>
      <c r="BL32" s="168" t="s">
        <v>749</v>
      </c>
      <c r="BM32" s="3"/>
    </row>
    <row r="33">
      <c r="A33" s="132"/>
      <c r="B33" s="2"/>
      <c r="C33" s="2"/>
      <c r="D33" s="2"/>
      <c r="E33" s="2"/>
      <c r="F33" s="2"/>
      <c r="G33" s="2"/>
      <c r="H33" s="3"/>
      <c r="I33" s="167" t="s">
        <v>750</v>
      </c>
      <c r="J33" s="133">
        <v>50.0</v>
      </c>
      <c r="K33" s="134"/>
      <c r="L33" s="132"/>
      <c r="M33" s="2"/>
      <c r="N33" s="2"/>
      <c r="O33" s="2"/>
      <c r="P33" s="2"/>
      <c r="Q33" s="2"/>
      <c r="R33" s="2"/>
      <c r="S33" s="3"/>
      <c r="T33" s="167" t="s">
        <v>750</v>
      </c>
      <c r="U33" s="133"/>
      <c r="V33" s="134"/>
      <c r="W33" s="132"/>
      <c r="X33" s="2"/>
      <c r="Y33" s="2"/>
      <c r="Z33" s="2"/>
      <c r="AA33" s="2"/>
      <c r="AB33" s="2"/>
      <c r="AC33" s="2"/>
      <c r="AD33" s="3"/>
      <c r="AE33" s="167" t="s">
        <v>750</v>
      </c>
      <c r="AF33" s="133"/>
      <c r="AG33" s="134"/>
      <c r="AH33" s="132"/>
      <c r="AI33" s="2"/>
      <c r="AJ33" s="2"/>
      <c r="AK33" s="2"/>
      <c r="AL33" s="2"/>
      <c r="AM33" s="2"/>
      <c r="AN33" s="2"/>
      <c r="AO33" s="3"/>
      <c r="AP33" s="167" t="s">
        <v>750</v>
      </c>
      <c r="AQ33" s="133"/>
      <c r="AR33" s="134"/>
      <c r="AS33" s="132"/>
      <c r="AT33" s="2"/>
      <c r="AU33" s="2"/>
      <c r="AV33" s="2"/>
      <c r="AW33" s="2"/>
      <c r="AX33" s="2"/>
      <c r="AY33" s="2"/>
      <c r="AZ33" s="3"/>
      <c r="BA33" s="167" t="s">
        <v>750</v>
      </c>
      <c r="BB33" s="169"/>
      <c r="BC33" s="134"/>
      <c r="BD33" s="132"/>
      <c r="BE33" s="2"/>
      <c r="BF33" s="2"/>
      <c r="BG33" s="2"/>
      <c r="BH33" s="2"/>
      <c r="BI33" s="2"/>
      <c r="BJ33" s="2"/>
      <c r="BK33" s="3"/>
      <c r="BL33" s="167" t="s">
        <v>750</v>
      </c>
      <c r="BM33" s="133"/>
    </row>
    <row r="34">
      <c r="A34" s="126" t="s">
        <v>721</v>
      </c>
      <c r="B34" s="104"/>
      <c r="C34" s="104"/>
      <c r="D34" s="104"/>
      <c r="E34" s="104"/>
      <c r="F34" s="104"/>
      <c r="G34" s="104"/>
      <c r="H34" s="100"/>
      <c r="I34" s="167" t="s">
        <v>747</v>
      </c>
      <c r="J34" s="125">
        <f>J33-J35</f>
        <v>6.896551724</v>
      </c>
      <c r="K34" s="109"/>
      <c r="L34" s="126" t="s">
        <v>721</v>
      </c>
      <c r="M34" s="104"/>
      <c r="N34" s="104"/>
      <c r="O34" s="104"/>
      <c r="P34" s="104"/>
      <c r="Q34" s="104"/>
      <c r="R34" s="104"/>
      <c r="S34" s="100"/>
      <c r="T34" s="167" t="s">
        <v>747</v>
      </c>
      <c r="U34" s="125">
        <f>U33-U35</f>
        <v>0</v>
      </c>
      <c r="V34" s="109"/>
      <c r="W34" s="126" t="s">
        <v>721</v>
      </c>
      <c r="X34" s="104"/>
      <c r="Y34" s="104"/>
      <c r="Z34" s="104"/>
      <c r="AA34" s="104"/>
      <c r="AB34" s="104"/>
      <c r="AC34" s="104"/>
      <c r="AD34" s="100"/>
      <c r="AE34" s="167" t="s">
        <v>747</v>
      </c>
      <c r="AF34" s="125">
        <f>AF33-AF35</f>
        <v>0</v>
      </c>
      <c r="AG34" s="109"/>
      <c r="AH34" s="126" t="s">
        <v>721</v>
      </c>
      <c r="AI34" s="104"/>
      <c r="AJ34" s="104"/>
      <c r="AK34" s="104"/>
      <c r="AL34" s="104"/>
      <c r="AM34" s="104"/>
      <c r="AN34" s="104"/>
      <c r="AO34" s="100"/>
      <c r="AP34" s="167" t="s">
        <v>747</v>
      </c>
      <c r="AQ34" s="125">
        <f>AQ33-AQ35</f>
        <v>0</v>
      </c>
      <c r="AR34" s="109"/>
      <c r="AS34" s="126" t="s">
        <v>721</v>
      </c>
      <c r="AT34" s="104"/>
      <c r="AU34" s="104"/>
      <c r="AV34" s="104"/>
      <c r="AW34" s="104"/>
      <c r="AX34" s="104"/>
      <c r="AY34" s="104"/>
      <c r="AZ34" s="100"/>
      <c r="BA34" s="167" t="s">
        <v>747</v>
      </c>
      <c r="BB34" s="125">
        <f>BB33-BB35</f>
        <v>0</v>
      </c>
      <c r="BC34" s="109"/>
      <c r="BD34" s="126" t="s">
        <v>721</v>
      </c>
      <c r="BE34" s="104"/>
      <c r="BF34" s="104"/>
      <c r="BG34" s="104"/>
      <c r="BH34" s="104"/>
      <c r="BI34" s="104"/>
      <c r="BJ34" s="104"/>
      <c r="BK34" s="100"/>
      <c r="BL34" s="167" t="s">
        <v>747</v>
      </c>
      <c r="BM34" s="125">
        <f>BM33-BM35</f>
        <v>0</v>
      </c>
    </row>
    <row r="35">
      <c r="A35" s="127" t="s">
        <v>751</v>
      </c>
      <c r="B35" s="104"/>
      <c r="C35" s="104"/>
      <c r="D35" s="104"/>
      <c r="E35" s="104"/>
      <c r="F35" s="104"/>
      <c r="G35" s="104"/>
      <c r="H35" s="100"/>
      <c r="I35" s="167" t="s">
        <v>752</v>
      </c>
      <c r="J35" s="128">
        <f>J33/(J3*1+1)</f>
        <v>43.10344828</v>
      </c>
      <c r="K35" s="129"/>
      <c r="L35" s="127"/>
      <c r="M35" s="104"/>
      <c r="N35" s="104"/>
      <c r="O35" s="104"/>
      <c r="P35" s="104"/>
      <c r="Q35" s="104"/>
      <c r="R35" s="104"/>
      <c r="S35" s="100"/>
      <c r="T35" s="167" t="s">
        <v>752</v>
      </c>
      <c r="U35" s="128">
        <f>U33/(U3*1+1)</f>
        <v>0</v>
      </c>
      <c r="V35" s="129"/>
      <c r="W35" s="127"/>
      <c r="X35" s="104"/>
      <c r="Y35" s="104"/>
      <c r="Z35" s="104"/>
      <c r="AA35" s="104"/>
      <c r="AB35" s="104"/>
      <c r="AC35" s="104"/>
      <c r="AD35" s="100"/>
      <c r="AE35" s="167" t="s">
        <v>752</v>
      </c>
      <c r="AF35" s="128">
        <f>AF33/(AF3*1+1)</f>
        <v>0</v>
      </c>
      <c r="AG35" s="129"/>
      <c r="AH35" s="127"/>
      <c r="AI35" s="104"/>
      <c r="AJ35" s="104"/>
      <c r="AK35" s="104"/>
      <c r="AL35" s="104"/>
      <c r="AM35" s="104"/>
      <c r="AN35" s="104"/>
      <c r="AO35" s="100"/>
      <c r="AP35" s="167" t="s">
        <v>752</v>
      </c>
      <c r="AQ35" s="128">
        <f>AQ33/(AQ3*1+1)</f>
        <v>0</v>
      </c>
      <c r="AR35" s="129"/>
      <c r="AS35" s="127"/>
      <c r="AT35" s="104"/>
      <c r="AU35" s="104"/>
      <c r="AV35" s="104"/>
      <c r="AW35" s="104"/>
      <c r="AX35" s="104"/>
      <c r="AY35" s="104"/>
      <c r="AZ35" s="100"/>
      <c r="BA35" s="167" t="s">
        <v>752</v>
      </c>
      <c r="BB35" s="128">
        <f>BB33/(BB3*1+1)</f>
        <v>0</v>
      </c>
      <c r="BC35" s="129"/>
      <c r="BD35" s="127"/>
      <c r="BE35" s="104"/>
      <c r="BF35" s="104"/>
      <c r="BG35" s="104"/>
      <c r="BH35" s="104"/>
      <c r="BI35" s="104"/>
      <c r="BJ35" s="104"/>
      <c r="BK35" s="100"/>
      <c r="BL35" s="167" t="s">
        <v>752</v>
      </c>
      <c r="BM35" s="128">
        <f>BM33/(BM3*1+1)</f>
        <v>0</v>
      </c>
    </row>
    <row r="36">
      <c r="A36" s="135"/>
      <c r="B36" s="104"/>
      <c r="C36" s="104"/>
      <c r="D36" s="104"/>
      <c r="E36" s="104"/>
      <c r="F36" s="104"/>
      <c r="G36" s="104"/>
      <c r="H36" s="100"/>
      <c r="I36" s="160" t="s">
        <v>753</v>
      </c>
      <c r="J36" s="170" t="str">
        <f>J28/J35</f>
        <v>#N/A</v>
      </c>
      <c r="K36" s="137"/>
      <c r="L36" s="135"/>
      <c r="M36" s="104"/>
      <c r="N36" s="104"/>
      <c r="O36" s="104"/>
      <c r="P36" s="104"/>
      <c r="Q36" s="104"/>
      <c r="R36" s="104"/>
      <c r="S36" s="100"/>
      <c r="T36" s="160" t="s">
        <v>753</v>
      </c>
      <c r="U36" s="170" t="str">
        <f>U28/U35</f>
        <v>#DIV/0!</v>
      </c>
      <c r="V36" s="137"/>
      <c r="W36" s="135"/>
      <c r="X36" s="104"/>
      <c r="Y36" s="104"/>
      <c r="Z36" s="104"/>
      <c r="AA36" s="104"/>
      <c r="AB36" s="104"/>
      <c r="AC36" s="104"/>
      <c r="AD36" s="100"/>
      <c r="AE36" s="160" t="s">
        <v>753</v>
      </c>
      <c r="AF36" s="170" t="str">
        <f>AF28/AF35</f>
        <v>#DIV/0!</v>
      </c>
      <c r="AG36" s="137"/>
      <c r="AH36" s="135"/>
      <c r="AI36" s="104"/>
      <c r="AJ36" s="104"/>
      <c r="AK36" s="104"/>
      <c r="AL36" s="104"/>
      <c r="AM36" s="104"/>
      <c r="AN36" s="104"/>
      <c r="AO36" s="100"/>
      <c r="AP36" s="160" t="s">
        <v>753</v>
      </c>
      <c r="AQ36" s="170" t="str">
        <f>AQ28/AQ35</f>
        <v>#DIV/0!</v>
      </c>
      <c r="AR36" s="137"/>
      <c r="AS36" s="135"/>
      <c r="AT36" s="104"/>
      <c r="AU36" s="104"/>
      <c r="AV36" s="104"/>
      <c r="AW36" s="104"/>
      <c r="AX36" s="104"/>
      <c r="AY36" s="104"/>
      <c r="AZ36" s="100"/>
      <c r="BA36" s="160" t="s">
        <v>753</v>
      </c>
      <c r="BB36" s="170" t="str">
        <f>BB28/BB35</f>
        <v>#DIV/0!</v>
      </c>
      <c r="BC36" s="137"/>
      <c r="BD36" s="135"/>
      <c r="BE36" s="104"/>
      <c r="BF36" s="104"/>
      <c r="BG36" s="104"/>
      <c r="BH36" s="104"/>
      <c r="BI36" s="104"/>
      <c r="BJ36" s="104"/>
      <c r="BK36" s="100"/>
      <c r="BL36" s="160" t="s">
        <v>753</v>
      </c>
      <c r="BM36" s="170" t="str">
        <f>BM28/BM35</f>
        <v>#DIV/0!</v>
      </c>
    </row>
    <row r="37">
      <c r="A37" s="138"/>
      <c r="I37" s="160" t="s">
        <v>754</v>
      </c>
      <c r="J37" s="171" t="str">
        <f>J35/J28</f>
        <v>#N/A</v>
      </c>
      <c r="K37" s="140"/>
      <c r="L37" s="138"/>
      <c r="T37" s="160" t="s">
        <v>754</v>
      </c>
      <c r="U37" s="171" t="str">
        <f>U35/U28</f>
        <v>#DIV/0!</v>
      </c>
      <c r="V37" s="140"/>
      <c r="W37" s="138"/>
      <c r="AE37" s="160" t="s">
        <v>754</v>
      </c>
      <c r="AF37" s="171" t="str">
        <f>AF35/AF28</f>
        <v>#DIV/0!</v>
      </c>
      <c r="AG37" s="140"/>
      <c r="AH37" s="138"/>
      <c r="AP37" s="160" t="s">
        <v>754</v>
      </c>
      <c r="AQ37" s="171" t="str">
        <f>AQ35/AQ28</f>
        <v>#DIV/0!</v>
      </c>
      <c r="AR37" s="140"/>
      <c r="AS37" s="138"/>
      <c r="BA37" s="160" t="s">
        <v>754</v>
      </c>
      <c r="BB37" s="171" t="str">
        <f>BB35/BB28</f>
        <v>#DIV/0!</v>
      </c>
      <c r="BC37" s="140"/>
      <c r="BD37" s="138"/>
      <c r="BL37" s="160" t="s">
        <v>754</v>
      </c>
      <c r="BM37" s="171" t="str">
        <f>BM35/BM28</f>
        <v>#DIV/0!</v>
      </c>
    </row>
    <row r="38">
      <c r="A38" s="141" t="s">
        <v>722</v>
      </c>
      <c r="B38" s="2"/>
      <c r="C38" s="2"/>
      <c r="D38" s="2"/>
      <c r="E38" s="2"/>
      <c r="F38" s="2"/>
      <c r="G38" s="2"/>
      <c r="H38" s="3"/>
      <c r="J38" s="109"/>
      <c r="K38" s="109"/>
      <c r="L38" s="141" t="s">
        <v>722</v>
      </c>
      <c r="M38" s="2"/>
      <c r="N38" s="2"/>
      <c r="O38" s="2"/>
      <c r="P38" s="2"/>
      <c r="Q38" s="2"/>
      <c r="R38" s="2"/>
      <c r="S38" s="3"/>
      <c r="U38" s="109"/>
      <c r="V38" s="109"/>
      <c r="W38" s="141" t="s">
        <v>722</v>
      </c>
      <c r="X38" s="2"/>
      <c r="Y38" s="2"/>
      <c r="Z38" s="2"/>
      <c r="AA38" s="2"/>
      <c r="AB38" s="2"/>
      <c r="AC38" s="2"/>
      <c r="AD38" s="3"/>
      <c r="AF38" s="109"/>
      <c r="AG38" s="109"/>
      <c r="AH38" s="141" t="s">
        <v>722</v>
      </c>
      <c r="AI38" s="2"/>
      <c r="AJ38" s="2"/>
      <c r="AK38" s="2"/>
      <c r="AL38" s="2"/>
      <c r="AM38" s="2"/>
      <c r="AN38" s="2"/>
      <c r="AO38" s="3"/>
      <c r="AQ38" s="109"/>
      <c r="AR38" s="109"/>
      <c r="AS38" s="141" t="s">
        <v>722</v>
      </c>
      <c r="AT38" s="2"/>
      <c r="AU38" s="2"/>
      <c r="AV38" s="2"/>
      <c r="AW38" s="2"/>
      <c r="AX38" s="2"/>
      <c r="AY38" s="2"/>
      <c r="AZ38" s="3"/>
      <c r="BB38" s="109"/>
      <c r="BC38" s="109"/>
      <c r="BD38" s="141" t="s">
        <v>722</v>
      </c>
      <c r="BE38" s="2"/>
      <c r="BF38" s="2"/>
      <c r="BG38" s="2"/>
      <c r="BH38" s="2"/>
      <c r="BI38" s="2"/>
      <c r="BJ38" s="2"/>
      <c r="BK38" s="3"/>
      <c r="BM38" s="109"/>
    </row>
    <row r="39">
      <c r="A39" s="135"/>
      <c r="B39" s="104"/>
      <c r="C39" s="104"/>
      <c r="D39" s="104"/>
      <c r="E39" s="104"/>
      <c r="F39" s="104"/>
      <c r="G39" s="104"/>
      <c r="H39" s="100"/>
      <c r="J39" s="137"/>
      <c r="K39" s="137"/>
      <c r="L39" s="135"/>
      <c r="M39" s="104"/>
      <c r="N39" s="104"/>
      <c r="O39" s="104"/>
      <c r="P39" s="104"/>
      <c r="Q39" s="104"/>
      <c r="R39" s="104"/>
      <c r="S39" s="100"/>
      <c r="U39" s="137"/>
      <c r="V39" s="137"/>
      <c r="W39" s="135"/>
      <c r="X39" s="104"/>
      <c r="Y39" s="104"/>
      <c r="Z39" s="104"/>
      <c r="AA39" s="104"/>
      <c r="AB39" s="104"/>
      <c r="AC39" s="104"/>
      <c r="AD39" s="100"/>
      <c r="AF39" s="137"/>
      <c r="AG39" s="137"/>
      <c r="AH39" s="135"/>
      <c r="AI39" s="104"/>
      <c r="AJ39" s="104"/>
      <c r="AK39" s="104"/>
      <c r="AL39" s="104"/>
      <c r="AM39" s="104"/>
      <c r="AN39" s="104"/>
      <c r="AO39" s="100"/>
      <c r="AQ39" s="137"/>
      <c r="AR39" s="137"/>
      <c r="AS39" s="135"/>
      <c r="AT39" s="104"/>
      <c r="AU39" s="104"/>
      <c r="AV39" s="104"/>
      <c r="AW39" s="104"/>
      <c r="AX39" s="104"/>
      <c r="AY39" s="104"/>
      <c r="AZ39" s="100"/>
      <c r="BB39" s="137"/>
      <c r="BC39" s="137"/>
      <c r="BD39" s="135"/>
      <c r="BE39" s="104"/>
      <c r="BF39" s="104"/>
      <c r="BG39" s="104"/>
      <c r="BH39" s="104"/>
      <c r="BI39" s="104"/>
      <c r="BJ39" s="104"/>
      <c r="BK39" s="100"/>
      <c r="BM39" s="137"/>
    </row>
    <row r="40">
      <c r="A40" s="135"/>
      <c r="B40" s="104"/>
      <c r="C40" s="104"/>
      <c r="D40" s="104"/>
      <c r="E40" s="104"/>
      <c r="F40" s="104"/>
      <c r="G40" s="104"/>
      <c r="H40" s="100"/>
      <c r="J40" s="137"/>
      <c r="K40" s="137"/>
      <c r="L40" s="135"/>
      <c r="M40" s="104"/>
      <c r="N40" s="104"/>
      <c r="O40" s="104"/>
      <c r="P40" s="104"/>
      <c r="Q40" s="104"/>
      <c r="R40" s="104"/>
      <c r="S40" s="100"/>
      <c r="U40" s="137"/>
      <c r="V40" s="137"/>
      <c r="W40" s="135"/>
      <c r="X40" s="104"/>
      <c r="Y40" s="104"/>
      <c r="Z40" s="104"/>
      <c r="AA40" s="104"/>
      <c r="AB40" s="104"/>
      <c r="AC40" s="104"/>
      <c r="AD40" s="100"/>
      <c r="AF40" s="137"/>
      <c r="AG40" s="137"/>
      <c r="AH40" s="135"/>
      <c r="AI40" s="104"/>
      <c r="AJ40" s="104"/>
      <c r="AK40" s="104"/>
      <c r="AL40" s="104"/>
      <c r="AM40" s="104"/>
      <c r="AN40" s="104"/>
      <c r="AO40" s="100"/>
      <c r="AQ40" s="137"/>
      <c r="AR40" s="137"/>
      <c r="AS40" s="135"/>
      <c r="AT40" s="104"/>
      <c r="AU40" s="104"/>
      <c r="AV40" s="104"/>
      <c r="AW40" s="104"/>
      <c r="AX40" s="104"/>
      <c r="AY40" s="104"/>
      <c r="AZ40" s="100"/>
      <c r="BB40" s="137"/>
      <c r="BC40" s="137"/>
      <c r="BD40" s="135"/>
      <c r="BE40" s="104"/>
      <c r="BF40" s="104"/>
      <c r="BG40" s="104"/>
      <c r="BH40" s="104"/>
      <c r="BI40" s="104"/>
      <c r="BJ40" s="104"/>
      <c r="BK40" s="100"/>
      <c r="BM40" s="137"/>
    </row>
    <row r="41">
      <c r="A41" s="135"/>
      <c r="B41" s="104"/>
      <c r="C41" s="104"/>
      <c r="D41" s="104"/>
      <c r="E41" s="104"/>
      <c r="F41" s="104"/>
      <c r="G41" s="104"/>
      <c r="H41" s="100"/>
      <c r="J41" s="137"/>
      <c r="K41" s="137"/>
      <c r="L41" s="135"/>
      <c r="M41" s="104"/>
      <c r="N41" s="104"/>
      <c r="O41" s="104"/>
      <c r="P41" s="104"/>
      <c r="Q41" s="104"/>
      <c r="R41" s="104"/>
      <c r="S41" s="100"/>
      <c r="U41" s="137"/>
      <c r="V41" s="137"/>
      <c r="W41" s="135"/>
      <c r="X41" s="104"/>
      <c r="Y41" s="104"/>
      <c r="Z41" s="104"/>
      <c r="AA41" s="104"/>
      <c r="AB41" s="104"/>
      <c r="AC41" s="104"/>
      <c r="AD41" s="100"/>
      <c r="AF41" s="137"/>
      <c r="AG41" s="137"/>
      <c r="AH41" s="135"/>
      <c r="AI41" s="104"/>
      <c r="AJ41" s="104"/>
      <c r="AK41" s="104"/>
      <c r="AL41" s="104"/>
      <c r="AM41" s="104"/>
      <c r="AN41" s="104"/>
      <c r="AO41" s="100"/>
      <c r="AQ41" s="137"/>
      <c r="AR41" s="137"/>
      <c r="AS41" s="135"/>
      <c r="AT41" s="104"/>
      <c r="AU41" s="104"/>
      <c r="AV41" s="104"/>
      <c r="AW41" s="104"/>
      <c r="AX41" s="104"/>
      <c r="AY41" s="104"/>
      <c r="AZ41" s="100"/>
      <c r="BB41" s="137"/>
      <c r="BC41" s="137"/>
      <c r="BD41" s="135"/>
      <c r="BE41" s="104"/>
      <c r="BF41" s="104"/>
      <c r="BG41" s="104"/>
      <c r="BH41" s="104"/>
      <c r="BI41" s="104"/>
      <c r="BJ41" s="104"/>
      <c r="BK41" s="100"/>
      <c r="BM41" s="137"/>
    </row>
    <row r="42">
      <c r="A42" s="135"/>
      <c r="B42" s="104"/>
      <c r="C42" s="104"/>
      <c r="D42" s="104"/>
      <c r="E42" s="104"/>
      <c r="F42" s="104"/>
      <c r="G42" s="104"/>
      <c r="H42" s="100"/>
      <c r="J42" s="137"/>
      <c r="K42" s="137"/>
      <c r="L42" s="135"/>
      <c r="M42" s="104"/>
      <c r="N42" s="104"/>
      <c r="O42" s="104"/>
      <c r="P42" s="104"/>
      <c r="Q42" s="104"/>
      <c r="R42" s="104"/>
      <c r="S42" s="100"/>
      <c r="U42" s="137"/>
      <c r="V42" s="137"/>
      <c r="W42" s="135"/>
      <c r="X42" s="104"/>
      <c r="Y42" s="104"/>
      <c r="Z42" s="104"/>
      <c r="AA42" s="104"/>
      <c r="AB42" s="104"/>
      <c r="AC42" s="104"/>
      <c r="AD42" s="100"/>
      <c r="AF42" s="137"/>
      <c r="AG42" s="137"/>
      <c r="AH42" s="135"/>
      <c r="AI42" s="104"/>
      <c r="AJ42" s="104"/>
      <c r="AK42" s="104"/>
      <c r="AL42" s="104"/>
      <c r="AM42" s="104"/>
      <c r="AN42" s="104"/>
      <c r="AO42" s="100"/>
      <c r="AQ42" s="137"/>
      <c r="AR42" s="137"/>
      <c r="AS42" s="135"/>
      <c r="AT42" s="104"/>
      <c r="AU42" s="104"/>
      <c r="AV42" s="104"/>
      <c r="AW42" s="104"/>
      <c r="AX42" s="104"/>
      <c r="AY42" s="104"/>
      <c r="AZ42" s="100"/>
      <c r="BB42" s="137"/>
      <c r="BC42" s="137"/>
      <c r="BD42" s="135"/>
      <c r="BE42" s="104"/>
      <c r="BF42" s="104"/>
      <c r="BG42" s="104"/>
      <c r="BH42" s="104"/>
      <c r="BI42" s="104"/>
      <c r="BJ42" s="104"/>
      <c r="BK42" s="100"/>
      <c r="BM42" s="137"/>
    </row>
    <row r="43">
      <c r="A43" s="135"/>
      <c r="B43" s="104"/>
      <c r="C43" s="104"/>
      <c r="D43" s="104"/>
      <c r="E43" s="104"/>
      <c r="F43" s="104"/>
      <c r="G43" s="104"/>
      <c r="H43" s="100"/>
      <c r="J43" s="137"/>
      <c r="K43" s="137"/>
      <c r="L43" s="135"/>
      <c r="M43" s="104"/>
      <c r="N43" s="104"/>
      <c r="O43" s="104"/>
      <c r="P43" s="104"/>
      <c r="Q43" s="104"/>
      <c r="R43" s="104"/>
      <c r="S43" s="100"/>
      <c r="U43" s="137"/>
      <c r="V43" s="137"/>
      <c r="W43" s="135"/>
      <c r="X43" s="104"/>
      <c r="Y43" s="104"/>
      <c r="Z43" s="104"/>
      <c r="AA43" s="104"/>
      <c r="AB43" s="104"/>
      <c r="AC43" s="104"/>
      <c r="AD43" s="100"/>
      <c r="AF43" s="137"/>
      <c r="AG43" s="137"/>
      <c r="AH43" s="135"/>
      <c r="AI43" s="104"/>
      <c r="AJ43" s="104"/>
      <c r="AK43" s="104"/>
      <c r="AL43" s="104"/>
      <c r="AM43" s="104"/>
      <c r="AN43" s="104"/>
      <c r="AO43" s="100"/>
      <c r="AQ43" s="137"/>
      <c r="AR43" s="137"/>
      <c r="AS43" s="135"/>
      <c r="AT43" s="104"/>
      <c r="AU43" s="104"/>
      <c r="AV43" s="104"/>
      <c r="AW43" s="104"/>
      <c r="AX43" s="104"/>
      <c r="AY43" s="104"/>
      <c r="AZ43" s="100"/>
      <c r="BB43" s="137"/>
      <c r="BC43" s="137"/>
      <c r="BD43" s="135"/>
      <c r="BE43" s="104"/>
      <c r="BF43" s="104"/>
      <c r="BG43" s="104"/>
      <c r="BH43" s="104"/>
      <c r="BI43" s="104"/>
      <c r="BJ43" s="104"/>
      <c r="BK43" s="100"/>
      <c r="BM43" s="137"/>
    </row>
    <row r="44">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row>
    <row r="45">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c r="I46" s="157" t="s">
        <v>731</v>
      </c>
      <c r="J46" s="161">
        <f>$J$3</f>
        <v>0.16</v>
      </c>
      <c r="K46" s="89"/>
      <c r="T46" s="160" t="s">
        <v>732</v>
      </c>
      <c r="U46" s="161">
        <f>$J$3</f>
        <v>0.16</v>
      </c>
      <c r="V46" s="89"/>
      <c r="AE46" s="160" t="s">
        <v>732</v>
      </c>
      <c r="AF46" s="161">
        <f>$J$3</f>
        <v>0.16</v>
      </c>
      <c r="AG46" s="89"/>
      <c r="AP46" s="160" t="s">
        <v>732</v>
      </c>
      <c r="AQ46" s="161">
        <f>$J$3</f>
        <v>0.16</v>
      </c>
      <c r="AR46" s="89"/>
      <c r="BA46" s="160" t="s">
        <v>732</v>
      </c>
      <c r="BB46" s="161">
        <f>$J$3</f>
        <v>0.16</v>
      </c>
      <c r="BC46" s="89"/>
      <c r="BL46" s="160" t="s">
        <v>732</v>
      </c>
      <c r="BM46" s="161">
        <f>$J$3</f>
        <v>0.16</v>
      </c>
    </row>
    <row r="47">
      <c r="A47" s="97" t="s">
        <v>701</v>
      </c>
      <c r="B47" s="92"/>
      <c r="C47" s="2"/>
      <c r="D47" s="2"/>
      <c r="E47" s="3"/>
      <c r="F47" s="93" t="s">
        <v>702</v>
      </c>
      <c r="G47" s="98">
        <f>$G$4</f>
        <v>42399</v>
      </c>
      <c r="H47" s="3"/>
      <c r="I47" s="157" t="s">
        <v>733</v>
      </c>
      <c r="J47" s="162" t="s">
        <v>734</v>
      </c>
      <c r="K47" s="96"/>
      <c r="L47" s="97" t="s">
        <v>701</v>
      </c>
      <c r="M47" s="92"/>
      <c r="N47" s="2"/>
      <c r="O47" s="2"/>
      <c r="P47" s="3"/>
      <c r="Q47" s="93" t="s">
        <v>702</v>
      </c>
      <c r="R47" s="98">
        <f>$G$4</f>
        <v>42399</v>
      </c>
      <c r="S47" s="3"/>
      <c r="T47" s="157" t="s">
        <v>733</v>
      </c>
      <c r="U47" s="162" t="s">
        <v>734</v>
      </c>
      <c r="V47" s="96"/>
      <c r="W47" s="97" t="s">
        <v>701</v>
      </c>
      <c r="X47" s="92"/>
      <c r="Y47" s="2"/>
      <c r="Z47" s="2"/>
      <c r="AA47" s="3"/>
      <c r="AB47" s="93" t="s">
        <v>702</v>
      </c>
      <c r="AC47" s="98">
        <f>$G$4</f>
        <v>42399</v>
      </c>
      <c r="AD47" s="3"/>
      <c r="AE47" s="157" t="s">
        <v>733</v>
      </c>
      <c r="AF47" s="162" t="s">
        <v>734</v>
      </c>
      <c r="AG47" s="96"/>
      <c r="AH47" s="97" t="s">
        <v>701</v>
      </c>
      <c r="AI47" s="92"/>
      <c r="AJ47" s="2"/>
      <c r="AK47" s="2"/>
      <c r="AL47" s="3"/>
      <c r="AM47" s="93" t="s">
        <v>702</v>
      </c>
      <c r="AN47" s="98">
        <f>$G$4</f>
        <v>42399</v>
      </c>
      <c r="AO47" s="3"/>
      <c r="AP47" s="157" t="s">
        <v>733</v>
      </c>
      <c r="AQ47" s="162" t="s">
        <v>734</v>
      </c>
      <c r="AR47" s="96"/>
      <c r="AS47" s="97" t="s">
        <v>701</v>
      </c>
      <c r="AT47" s="92"/>
      <c r="AU47" s="2"/>
      <c r="AV47" s="2"/>
      <c r="AW47" s="3"/>
      <c r="AX47" s="93" t="s">
        <v>702</v>
      </c>
      <c r="AY47" s="98">
        <f>$G$4</f>
        <v>42399</v>
      </c>
      <c r="AZ47" s="3"/>
      <c r="BA47" s="157" t="s">
        <v>733</v>
      </c>
      <c r="BB47" s="162" t="s">
        <v>734</v>
      </c>
      <c r="BC47" s="96"/>
      <c r="BD47" s="97" t="s">
        <v>701</v>
      </c>
      <c r="BE47" s="92"/>
      <c r="BF47" s="2"/>
      <c r="BG47" s="2"/>
      <c r="BH47" s="3"/>
      <c r="BI47" s="93" t="s">
        <v>702</v>
      </c>
      <c r="BJ47" s="98">
        <f>$G$4</f>
        <v>42399</v>
      </c>
      <c r="BK47" s="3"/>
      <c r="BL47" s="157" t="s">
        <v>733</v>
      </c>
      <c r="BM47" s="162" t="s">
        <v>734</v>
      </c>
    </row>
    <row r="48">
      <c r="A48" s="91" t="s">
        <v>703</v>
      </c>
      <c r="B48" s="99">
        <v>2.0</v>
      </c>
      <c r="C48" s="100"/>
      <c r="D48" s="101" t="s">
        <v>705</v>
      </c>
      <c r="E48" s="102">
        <v>10.0</v>
      </c>
      <c r="F48" s="103"/>
      <c r="G48" s="104"/>
      <c r="H48" s="100"/>
      <c r="I48" s="163">
        <f>1/J48</f>
        <v>3.333333333</v>
      </c>
      <c r="J48" s="165">
        <f>$J$5</f>
        <v>0.3</v>
      </c>
      <c r="K48" s="96"/>
      <c r="L48" s="91" t="s">
        <v>703</v>
      </c>
      <c r="M48" s="99"/>
      <c r="N48" s="100"/>
      <c r="O48" s="101" t="s">
        <v>705</v>
      </c>
      <c r="P48" s="102">
        <v>10.0</v>
      </c>
      <c r="Q48" s="164"/>
      <c r="R48" s="104"/>
      <c r="S48" s="100"/>
      <c r="T48" s="163">
        <f>1/U48</f>
        <v>3.333333333</v>
      </c>
      <c r="U48" s="165">
        <f>$J$5</f>
        <v>0.3</v>
      </c>
      <c r="V48" s="96"/>
      <c r="W48" s="91" t="s">
        <v>703</v>
      </c>
      <c r="X48" s="99"/>
      <c r="Y48" s="100"/>
      <c r="Z48" s="101" t="s">
        <v>705</v>
      </c>
      <c r="AA48" s="102">
        <v>10.0</v>
      </c>
      <c r="AB48" s="164"/>
      <c r="AC48" s="104"/>
      <c r="AD48" s="100"/>
      <c r="AE48" s="163">
        <f>1/AF48</f>
        <v>3.333333333</v>
      </c>
      <c r="AF48" s="165">
        <f>$J$5</f>
        <v>0.3</v>
      </c>
      <c r="AG48" s="96"/>
      <c r="AH48" s="91" t="s">
        <v>703</v>
      </c>
      <c r="AI48" s="99"/>
      <c r="AJ48" s="100"/>
      <c r="AK48" s="101" t="s">
        <v>705</v>
      </c>
      <c r="AL48" s="102">
        <v>10.0</v>
      </c>
      <c r="AM48" s="164"/>
      <c r="AN48" s="104"/>
      <c r="AO48" s="100"/>
      <c r="AP48" s="163">
        <f>1/AQ48</f>
        <v>3.333333333</v>
      </c>
      <c r="AQ48" s="165">
        <f>$J$5</f>
        <v>0.3</v>
      </c>
      <c r="AR48" s="96"/>
      <c r="AS48" s="91" t="s">
        <v>703</v>
      </c>
      <c r="AT48" s="99"/>
      <c r="AU48" s="100"/>
      <c r="AV48" s="101" t="s">
        <v>705</v>
      </c>
      <c r="AW48" s="102">
        <v>10.0</v>
      </c>
      <c r="AX48" s="164"/>
      <c r="AY48" s="104"/>
      <c r="AZ48" s="100"/>
      <c r="BA48" s="163">
        <f>1/BB48</f>
        <v>3.333333333</v>
      </c>
      <c r="BB48" s="165">
        <f>$J$5</f>
        <v>0.3</v>
      </c>
      <c r="BC48" s="96"/>
      <c r="BD48" s="91" t="s">
        <v>703</v>
      </c>
      <c r="BE48" s="99"/>
      <c r="BF48" s="100"/>
      <c r="BG48" s="101" t="s">
        <v>705</v>
      </c>
      <c r="BH48" s="102">
        <v>10.0</v>
      </c>
      <c r="BI48" s="164"/>
      <c r="BJ48" s="104"/>
      <c r="BK48" s="100"/>
      <c r="BL48" s="163">
        <f>1/BM48</f>
        <v>3.333333333</v>
      </c>
      <c r="BM48" s="165">
        <f>$J$5</f>
        <v>0.3</v>
      </c>
    </row>
    <row r="49">
      <c r="A49" s="105" t="s">
        <v>707</v>
      </c>
      <c r="B49" s="106" t="s">
        <v>708</v>
      </c>
      <c r="C49" s="100"/>
      <c r="D49" s="107" t="s">
        <v>709</v>
      </c>
      <c r="E49" s="107" t="s">
        <v>710</v>
      </c>
      <c r="F49" s="108" t="s">
        <v>711</v>
      </c>
      <c r="G49" s="104"/>
      <c r="H49" s="100"/>
      <c r="I49" s="162" t="s">
        <v>712</v>
      </c>
      <c r="J49" s="162" t="s">
        <v>713</v>
      </c>
      <c r="K49" s="109"/>
      <c r="L49" s="105" t="s">
        <v>707</v>
      </c>
      <c r="M49" s="106" t="s">
        <v>708</v>
      </c>
      <c r="N49" s="100"/>
      <c r="O49" s="107" t="s">
        <v>709</v>
      </c>
      <c r="P49" s="107" t="s">
        <v>710</v>
      </c>
      <c r="Q49" s="108" t="s">
        <v>711</v>
      </c>
      <c r="R49" s="104"/>
      <c r="S49" s="100"/>
      <c r="T49" s="162" t="s">
        <v>712</v>
      </c>
      <c r="U49" s="162" t="s">
        <v>713</v>
      </c>
      <c r="V49" s="109"/>
      <c r="W49" s="105" t="s">
        <v>707</v>
      </c>
      <c r="X49" s="106" t="s">
        <v>708</v>
      </c>
      <c r="Y49" s="100"/>
      <c r="Z49" s="107" t="s">
        <v>709</v>
      </c>
      <c r="AA49" s="107" t="s">
        <v>710</v>
      </c>
      <c r="AB49" s="108" t="s">
        <v>711</v>
      </c>
      <c r="AC49" s="104"/>
      <c r="AD49" s="100"/>
      <c r="AE49" s="162" t="s">
        <v>712</v>
      </c>
      <c r="AF49" s="162" t="s">
        <v>713</v>
      </c>
      <c r="AG49" s="109"/>
      <c r="AH49" s="105" t="s">
        <v>707</v>
      </c>
      <c r="AI49" s="106" t="s">
        <v>708</v>
      </c>
      <c r="AJ49" s="100"/>
      <c r="AK49" s="107" t="s">
        <v>709</v>
      </c>
      <c r="AL49" s="107" t="s">
        <v>710</v>
      </c>
      <c r="AM49" s="108" t="s">
        <v>711</v>
      </c>
      <c r="AN49" s="104"/>
      <c r="AO49" s="100"/>
      <c r="AP49" s="162" t="s">
        <v>712</v>
      </c>
      <c r="AQ49" s="162" t="s">
        <v>713</v>
      </c>
      <c r="AR49" s="109"/>
      <c r="AS49" s="105" t="s">
        <v>707</v>
      </c>
      <c r="AT49" s="106" t="s">
        <v>708</v>
      </c>
      <c r="AU49" s="100"/>
      <c r="AV49" s="107" t="s">
        <v>709</v>
      </c>
      <c r="AW49" s="107" t="s">
        <v>710</v>
      </c>
      <c r="AX49" s="108" t="s">
        <v>711</v>
      </c>
      <c r="AY49" s="104"/>
      <c r="AZ49" s="100"/>
      <c r="BA49" s="162" t="s">
        <v>712</v>
      </c>
      <c r="BB49" s="162" t="s">
        <v>713</v>
      </c>
      <c r="BC49" s="109"/>
      <c r="BD49" s="105" t="s">
        <v>707</v>
      </c>
      <c r="BE49" s="106" t="s">
        <v>708</v>
      </c>
      <c r="BF49" s="100"/>
      <c r="BG49" s="107" t="s">
        <v>709</v>
      </c>
      <c r="BH49" s="107" t="s">
        <v>710</v>
      </c>
      <c r="BI49" s="108" t="s">
        <v>711</v>
      </c>
      <c r="BJ49" s="104"/>
      <c r="BK49" s="100"/>
      <c r="BL49" s="162" t="s">
        <v>712</v>
      </c>
      <c r="BM49" s="162" t="s">
        <v>713</v>
      </c>
    </row>
    <row r="50">
      <c r="A50" s="110">
        <f>VLOOKUP(B50,Base!$A$3:$F$994, 6, false)</f>
        <v>0</v>
      </c>
      <c r="B50" s="111" t="s">
        <v>6</v>
      </c>
      <c r="C50" s="3"/>
      <c r="D50" s="112"/>
      <c r="E50" s="110" t="str">
        <f>VLOOKUP(B50,Base!$A$3:$F$994, 2, false)</f>
        <v>.</v>
      </c>
      <c r="F50" s="92"/>
      <c r="G50" s="2"/>
      <c r="H50" s="3"/>
      <c r="I50" s="113">
        <f>VLOOKUP(B50,Base!$A$3:$F$994, 5, false)</f>
        <v>0</v>
      </c>
      <c r="J50" s="114">
        <f t="shared" ref="J50:J67" si="8">I50*D50</f>
        <v>0</v>
      </c>
      <c r="K50" s="115"/>
      <c r="L50" s="110">
        <f>VLOOKUP(M50,Base!$A$3:$F$994, 6, false)</f>
        <v>0</v>
      </c>
      <c r="M50" s="111" t="s">
        <v>6</v>
      </c>
      <c r="N50" s="3"/>
      <c r="O50" s="112"/>
      <c r="P50" s="110" t="str">
        <f>VLOOKUP(M50,Base!$A$3:$F$994, 2, false)</f>
        <v>.</v>
      </c>
      <c r="Q50" s="92"/>
      <c r="R50" s="2"/>
      <c r="S50" s="3"/>
      <c r="T50" s="113">
        <f>VLOOKUP(M50,Base!$A$3:$F$994, 5, false)</f>
        <v>0</v>
      </c>
      <c r="U50" s="114">
        <f t="shared" ref="U50:U67" si="9">T50*O50</f>
        <v>0</v>
      </c>
      <c r="V50" s="115"/>
      <c r="W50" s="110">
        <f>VLOOKUP(X50,Base!$A$3:$F$994, 6, false)</f>
        <v>0</v>
      </c>
      <c r="X50" s="111" t="s">
        <v>6</v>
      </c>
      <c r="Y50" s="3"/>
      <c r="Z50" s="112"/>
      <c r="AA50" s="110" t="str">
        <f>VLOOKUP(X50,Base!$A$3:$F$994, 2, false)</f>
        <v>.</v>
      </c>
      <c r="AB50" s="92"/>
      <c r="AC50" s="2"/>
      <c r="AD50" s="3"/>
      <c r="AE50" s="113">
        <f>VLOOKUP(X50,Base!$A$3:$F$994, 5, false)</f>
        <v>0</v>
      </c>
      <c r="AF50" s="114">
        <f t="shared" ref="AF50:AF67" si="10">AE50*Z50</f>
        <v>0</v>
      </c>
      <c r="AG50" s="115"/>
      <c r="AH50" s="110">
        <f>VLOOKUP(AI50,Base!$A$3:$F$994, 6, false)</f>
        <v>0</v>
      </c>
      <c r="AI50" s="111" t="s">
        <v>6</v>
      </c>
      <c r="AJ50" s="3"/>
      <c r="AK50" s="112"/>
      <c r="AL50" s="110" t="str">
        <f>VLOOKUP(AI50,Base!$A$3:$F$994, 2, false)</f>
        <v>.</v>
      </c>
      <c r="AM50" s="92"/>
      <c r="AN50" s="2"/>
      <c r="AO50" s="3"/>
      <c r="AP50" s="113">
        <f>VLOOKUP(AI50,Base!$A$3:$F$994, 5, false)</f>
        <v>0</v>
      </c>
      <c r="AQ50" s="114">
        <f t="shared" ref="AQ50:AQ58" si="11">AP50*AK50</f>
        <v>0</v>
      </c>
      <c r="AR50" s="115"/>
      <c r="AS50" s="110">
        <f>VLOOKUP(AT50,Base!$A$3:$F$994, 6, false)</f>
        <v>0</v>
      </c>
      <c r="AT50" s="111" t="s">
        <v>6</v>
      </c>
      <c r="AU50" s="3"/>
      <c r="AV50" s="112"/>
      <c r="AW50" s="110" t="str">
        <f>VLOOKUP(AT50,Base!$A$3:$F$994, 2, false)</f>
        <v>.</v>
      </c>
      <c r="AX50" s="92"/>
      <c r="AY50" s="2"/>
      <c r="AZ50" s="3"/>
      <c r="BA50" s="113">
        <f>VLOOKUP(AT50,Base!$A$3:$F$994, 5, false)</f>
        <v>0</v>
      </c>
      <c r="BB50" s="114">
        <f t="shared" ref="BB50:BB67" si="12">BA50*AV50</f>
        <v>0</v>
      </c>
      <c r="BC50" s="115"/>
      <c r="BD50" s="110">
        <f>VLOOKUP(BE50,Base!$A$3:$F$994, 6, false)</f>
        <v>0</v>
      </c>
      <c r="BE50" s="111" t="s">
        <v>6</v>
      </c>
      <c r="BF50" s="3"/>
      <c r="BG50" s="112"/>
      <c r="BH50" s="110" t="str">
        <f>VLOOKUP(BE50,Base!$A$3:$F$994, 2, false)</f>
        <v>.</v>
      </c>
      <c r="BI50" s="92"/>
      <c r="BJ50" s="2"/>
      <c r="BK50" s="3"/>
      <c r="BL50" s="113">
        <f>VLOOKUP(BE50,Base!$A$3:$F$994, 5, false)</f>
        <v>0</v>
      </c>
      <c r="BM50" s="114">
        <f t="shared" ref="BM50:BM67" si="13">BL50*BG50</f>
        <v>0</v>
      </c>
    </row>
    <row r="51">
      <c r="A51" s="110">
        <f>VLOOKUP(B51,Base!$A$3:$F$994, 6, false)</f>
        <v>0</v>
      </c>
      <c r="B51" s="111" t="s">
        <v>6</v>
      </c>
      <c r="C51" s="3"/>
      <c r="D51" s="112"/>
      <c r="E51" s="110" t="str">
        <f>VLOOKUP(B51,Base!$A$3:$F$994, 2, false)</f>
        <v>.</v>
      </c>
      <c r="F51" s="116"/>
      <c r="G51" s="2"/>
      <c r="H51" s="3"/>
      <c r="I51" s="113">
        <f>VLOOKUP(B51,Base!$A$3:$F$994, 5, false)</f>
        <v>0</v>
      </c>
      <c r="J51" s="114">
        <f t="shared" si="8"/>
        <v>0</v>
      </c>
      <c r="K51" s="115"/>
      <c r="L51" s="110">
        <f>VLOOKUP(M51,Base!$A$3:$F$994, 6, false)</f>
        <v>0</v>
      </c>
      <c r="M51" s="111" t="s">
        <v>6</v>
      </c>
      <c r="N51" s="3"/>
      <c r="O51" s="112"/>
      <c r="P51" s="110" t="str">
        <f>VLOOKUP(M51,Base!$A$3:$F$994, 2, false)</f>
        <v>.</v>
      </c>
      <c r="Q51" s="116"/>
      <c r="R51" s="2"/>
      <c r="S51" s="3"/>
      <c r="T51" s="113">
        <f>VLOOKUP(M51,Base!$A$3:$F$994, 5, false)</f>
        <v>0</v>
      </c>
      <c r="U51" s="114">
        <f t="shared" si="9"/>
        <v>0</v>
      </c>
      <c r="V51" s="115"/>
      <c r="W51" s="110">
        <f>VLOOKUP(X51,Base!$A$3:$F$994, 6, false)</f>
        <v>0</v>
      </c>
      <c r="X51" s="111" t="s">
        <v>6</v>
      </c>
      <c r="Y51" s="3"/>
      <c r="Z51" s="112"/>
      <c r="AA51" s="110" t="str">
        <f>VLOOKUP(X51,Base!$A$3:$F$994, 2, false)</f>
        <v>.</v>
      </c>
      <c r="AB51" s="116"/>
      <c r="AC51" s="2"/>
      <c r="AD51" s="3"/>
      <c r="AE51" s="113">
        <f>VLOOKUP(X51,Base!$A$3:$F$994, 5, false)</f>
        <v>0</v>
      </c>
      <c r="AF51" s="114">
        <f t="shared" si="10"/>
        <v>0</v>
      </c>
      <c r="AG51" s="115"/>
      <c r="AH51" s="110">
        <f>VLOOKUP(AI51,Base!$A$3:$F$994, 6, false)</f>
        <v>0</v>
      </c>
      <c r="AI51" s="111" t="s">
        <v>6</v>
      </c>
      <c r="AJ51" s="3"/>
      <c r="AK51" s="112"/>
      <c r="AL51" s="110" t="str">
        <f>VLOOKUP(AI51,Base!$A$3:$F$994, 2, false)</f>
        <v>.</v>
      </c>
      <c r="AM51" s="116"/>
      <c r="AN51" s="2"/>
      <c r="AO51" s="3"/>
      <c r="AP51" s="113">
        <f>VLOOKUP(AI51,Base!$A$3:$F$994, 5, false)</f>
        <v>0</v>
      </c>
      <c r="AQ51" s="114">
        <f t="shared" si="11"/>
        <v>0</v>
      </c>
      <c r="AR51" s="115"/>
      <c r="AS51" s="110">
        <f>VLOOKUP(AT51,Base!$A$3:$F$994, 6, false)</f>
        <v>0</v>
      </c>
      <c r="AT51" s="111" t="s">
        <v>6</v>
      </c>
      <c r="AU51" s="3"/>
      <c r="AV51" s="112"/>
      <c r="AW51" s="110" t="str">
        <f>VLOOKUP(AT51,Base!$A$3:$F$994, 2, false)</f>
        <v>.</v>
      </c>
      <c r="AX51" s="116"/>
      <c r="AY51" s="2"/>
      <c r="AZ51" s="3"/>
      <c r="BA51" s="113">
        <f>VLOOKUP(AT51,Base!$A$3:$F$994, 5, false)</f>
        <v>0</v>
      </c>
      <c r="BB51" s="114">
        <f t="shared" si="12"/>
        <v>0</v>
      </c>
      <c r="BC51" s="115"/>
      <c r="BD51" s="110">
        <f>VLOOKUP(BE51,Base!$A$3:$F$994, 6, false)</f>
        <v>0</v>
      </c>
      <c r="BE51" s="111" t="s">
        <v>6</v>
      </c>
      <c r="BF51" s="3"/>
      <c r="BG51" s="112"/>
      <c r="BH51" s="110" t="str">
        <f>VLOOKUP(BE51,Base!$A$3:$F$994, 2, false)</f>
        <v>.</v>
      </c>
      <c r="BI51" s="116"/>
      <c r="BJ51" s="2"/>
      <c r="BK51" s="3"/>
      <c r="BL51" s="113">
        <f>VLOOKUP(BE51,Base!$A$3:$F$994, 5, false)</f>
        <v>0</v>
      </c>
      <c r="BM51" s="114">
        <f t="shared" si="13"/>
        <v>0</v>
      </c>
    </row>
    <row r="52">
      <c r="A52" s="110">
        <f>VLOOKUP(B52,Base!$A$3:$F$994, 6, false)</f>
        <v>0</v>
      </c>
      <c r="B52" s="111" t="s">
        <v>6</v>
      </c>
      <c r="C52" s="3"/>
      <c r="D52" s="112"/>
      <c r="E52" s="110" t="str">
        <f>VLOOKUP(B52,Base!$A$3:$F$994, 2, false)</f>
        <v>.</v>
      </c>
      <c r="F52" s="116"/>
      <c r="G52" s="2"/>
      <c r="H52" s="3"/>
      <c r="I52" s="113">
        <f>VLOOKUP(B52,Base!$A$3:$F$994, 5, false)</f>
        <v>0</v>
      </c>
      <c r="J52" s="114">
        <f t="shared" si="8"/>
        <v>0</v>
      </c>
      <c r="K52" s="115"/>
      <c r="L52" s="110">
        <f>VLOOKUP(M52,Base!$A$3:$F$994, 6, false)</f>
        <v>0</v>
      </c>
      <c r="M52" s="111" t="s">
        <v>6</v>
      </c>
      <c r="N52" s="3"/>
      <c r="O52" s="112"/>
      <c r="P52" s="110" t="str">
        <f>VLOOKUP(M52,Base!$A$3:$F$994, 2, false)</f>
        <v>.</v>
      </c>
      <c r="Q52" s="116"/>
      <c r="R52" s="2"/>
      <c r="S52" s="3"/>
      <c r="T52" s="113">
        <f>VLOOKUP(M52,Base!$A$3:$F$994, 5, false)</f>
        <v>0</v>
      </c>
      <c r="U52" s="114">
        <f t="shared" si="9"/>
        <v>0</v>
      </c>
      <c r="V52" s="115"/>
      <c r="W52" s="110">
        <f>VLOOKUP(X52,Base!$A$3:$F$994, 6, false)</f>
        <v>0</v>
      </c>
      <c r="X52" s="111" t="s">
        <v>6</v>
      </c>
      <c r="Y52" s="3"/>
      <c r="Z52" s="112"/>
      <c r="AA52" s="110" t="str">
        <f>VLOOKUP(X52,Base!$A$3:$F$994, 2, false)</f>
        <v>.</v>
      </c>
      <c r="AB52" s="116"/>
      <c r="AC52" s="2"/>
      <c r="AD52" s="3"/>
      <c r="AE52" s="113">
        <f>VLOOKUP(X52,Base!$A$3:$F$994, 5, false)</f>
        <v>0</v>
      </c>
      <c r="AF52" s="114">
        <f t="shared" si="10"/>
        <v>0</v>
      </c>
      <c r="AG52" s="115"/>
      <c r="AH52" s="110">
        <f>VLOOKUP(AI52,Base!$A$3:$F$994, 6, false)</f>
        <v>0</v>
      </c>
      <c r="AI52" s="111" t="s">
        <v>6</v>
      </c>
      <c r="AJ52" s="3"/>
      <c r="AK52" s="112"/>
      <c r="AL52" s="110" t="str">
        <f>VLOOKUP(AI52,Base!$A$3:$F$994, 2, false)</f>
        <v>.</v>
      </c>
      <c r="AM52" s="116"/>
      <c r="AN52" s="2"/>
      <c r="AO52" s="3"/>
      <c r="AP52" s="113">
        <f>VLOOKUP(AI52,Base!$A$3:$F$994, 5, false)</f>
        <v>0</v>
      </c>
      <c r="AQ52" s="114">
        <f t="shared" si="11"/>
        <v>0</v>
      </c>
      <c r="AR52" s="115"/>
      <c r="AS52" s="110">
        <f>VLOOKUP(AT52,Base!$A$3:$F$994, 6, false)</f>
        <v>0</v>
      </c>
      <c r="AT52" s="111" t="s">
        <v>6</v>
      </c>
      <c r="AU52" s="3"/>
      <c r="AV52" s="112"/>
      <c r="AW52" s="110" t="str">
        <f>VLOOKUP(AT52,Base!$A$3:$F$994, 2, false)</f>
        <v>.</v>
      </c>
      <c r="AX52" s="116"/>
      <c r="AY52" s="2"/>
      <c r="AZ52" s="3"/>
      <c r="BA52" s="113">
        <f>VLOOKUP(AT52,Base!$A$3:$F$994, 5, false)</f>
        <v>0</v>
      </c>
      <c r="BB52" s="114">
        <f t="shared" si="12"/>
        <v>0</v>
      </c>
      <c r="BC52" s="115"/>
      <c r="BD52" s="110">
        <f>VLOOKUP(BE52,Base!$A$3:$F$994, 6, false)</f>
        <v>0</v>
      </c>
      <c r="BE52" s="111" t="s">
        <v>6</v>
      </c>
      <c r="BF52" s="3"/>
      <c r="BG52" s="112"/>
      <c r="BH52" s="110" t="str">
        <f>VLOOKUP(BE52,Base!$A$3:$F$994, 2, false)</f>
        <v>.</v>
      </c>
      <c r="BI52" s="116"/>
      <c r="BJ52" s="2"/>
      <c r="BK52" s="3"/>
      <c r="BL52" s="113">
        <f>VLOOKUP(BE52,Base!$A$3:$F$994, 5, false)</f>
        <v>0</v>
      </c>
      <c r="BM52" s="114">
        <f t="shared" si="13"/>
        <v>0</v>
      </c>
    </row>
    <row r="53">
      <c r="A53" s="110">
        <f>VLOOKUP(B53,Base!$A$3:$F$994, 6, false)</f>
        <v>0</v>
      </c>
      <c r="B53" s="111" t="s">
        <v>6</v>
      </c>
      <c r="C53" s="3"/>
      <c r="D53" s="112"/>
      <c r="E53" s="110" t="str">
        <f>VLOOKUP(B53,Base!$A$3:$F$994, 2, false)</f>
        <v>.</v>
      </c>
      <c r="F53" s="116"/>
      <c r="G53" s="2"/>
      <c r="H53" s="3"/>
      <c r="I53" s="113">
        <f>VLOOKUP(B53,Base!$A$3:$F$994, 5, false)</f>
        <v>0</v>
      </c>
      <c r="J53" s="114">
        <f t="shared" si="8"/>
        <v>0</v>
      </c>
      <c r="K53" s="115"/>
      <c r="L53" s="110">
        <f>VLOOKUP(M53,Base!$A$3:$F$994, 6, false)</f>
        <v>0</v>
      </c>
      <c r="M53" s="111" t="s">
        <v>6</v>
      </c>
      <c r="N53" s="3"/>
      <c r="O53" s="112"/>
      <c r="P53" s="110" t="str">
        <f>VLOOKUP(M53,Base!$A$3:$F$994, 2, false)</f>
        <v>.</v>
      </c>
      <c r="Q53" s="116"/>
      <c r="R53" s="2"/>
      <c r="S53" s="3"/>
      <c r="T53" s="113">
        <f>VLOOKUP(M53,Base!$A$3:$F$994, 5, false)</f>
        <v>0</v>
      </c>
      <c r="U53" s="114">
        <f t="shared" si="9"/>
        <v>0</v>
      </c>
      <c r="V53" s="115"/>
      <c r="W53" s="110">
        <f>VLOOKUP(X53,Base!$A$3:$F$994, 6, false)</f>
        <v>0</v>
      </c>
      <c r="X53" s="111" t="s">
        <v>6</v>
      </c>
      <c r="Y53" s="3"/>
      <c r="Z53" s="112"/>
      <c r="AA53" s="110" t="str">
        <f>VLOOKUP(X53,Base!$A$3:$F$994, 2, false)</f>
        <v>.</v>
      </c>
      <c r="AB53" s="116"/>
      <c r="AC53" s="2"/>
      <c r="AD53" s="3"/>
      <c r="AE53" s="113">
        <f>VLOOKUP(X53,Base!$A$3:$F$994, 5, false)</f>
        <v>0</v>
      </c>
      <c r="AF53" s="114">
        <f t="shared" si="10"/>
        <v>0</v>
      </c>
      <c r="AG53" s="115"/>
      <c r="AH53" s="110">
        <f>VLOOKUP(AI53,Base!$A$3:$F$994, 6, false)</f>
        <v>0</v>
      </c>
      <c r="AI53" s="111" t="s">
        <v>6</v>
      </c>
      <c r="AJ53" s="3"/>
      <c r="AK53" s="112"/>
      <c r="AL53" s="110" t="str">
        <f>VLOOKUP(AI53,Base!$A$3:$F$994, 2, false)</f>
        <v>.</v>
      </c>
      <c r="AM53" s="116"/>
      <c r="AN53" s="2"/>
      <c r="AO53" s="3"/>
      <c r="AP53" s="113">
        <f>VLOOKUP(AI53,Base!$A$3:$F$994, 5, false)</f>
        <v>0</v>
      </c>
      <c r="AQ53" s="114">
        <f t="shared" si="11"/>
        <v>0</v>
      </c>
      <c r="AR53" s="115"/>
      <c r="AS53" s="110">
        <f>VLOOKUP(AT53,Base!$A$3:$F$994, 6, false)</f>
        <v>0</v>
      </c>
      <c r="AT53" s="111" t="s">
        <v>6</v>
      </c>
      <c r="AU53" s="3"/>
      <c r="AV53" s="112"/>
      <c r="AW53" s="110" t="str">
        <f>VLOOKUP(AT53,Base!$A$3:$F$994, 2, false)</f>
        <v>.</v>
      </c>
      <c r="AX53" s="116"/>
      <c r="AY53" s="2"/>
      <c r="AZ53" s="3"/>
      <c r="BA53" s="113">
        <f>VLOOKUP(AT53,Base!$A$3:$F$994, 5, false)</f>
        <v>0</v>
      </c>
      <c r="BB53" s="114">
        <f t="shared" si="12"/>
        <v>0</v>
      </c>
      <c r="BC53" s="115"/>
      <c r="BD53" s="110">
        <f>VLOOKUP(BE53,Base!$A$3:$F$994, 6, false)</f>
        <v>0</v>
      </c>
      <c r="BE53" s="111" t="s">
        <v>6</v>
      </c>
      <c r="BF53" s="3"/>
      <c r="BG53" s="112"/>
      <c r="BH53" s="110" t="str">
        <f>VLOOKUP(BE53,Base!$A$3:$F$994, 2, false)</f>
        <v>.</v>
      </c>
      <c r="BI53" s="116"/>
      <c r="BJ53" s="2"/>
      <c r="BK53" s="3"/>
      <c r="BL53" s="113">
        <f>VLOOKUP(BE53,Base!$A$3:$F$994, 5, false)</f>
        <v>0</v>
      </c>
      <c r="BM53" s="114">
        <f t="shared" si="13"/>
        <v>0</v>
      </c>
    </row>
    <row r="54">
      <c r="A54" s="110">
        <f>VLOOKUP(B54,Base!$A$3:$F$994, 6, false)</f>
        <v>0</v>
      </c>
      <c r="B54" s="111" t="s">
        <v>6</v>
      </c>
      <c r="C54" s="3"/>
      <c r="D54" s="112"/>
      <c r="E54" s="110" t="str">
        <f>VLOOKUP(B54,Base!$A$3:$F$994, 2, false)</f>
        <v>.</v>
      </c>
      <c r="F54" s="92"/>
      <c r="G54" s="2"/>
      <c r="H54" s="3"/>
      <c r="I54" s="113">
        <f>VLOOKUP(B54,Base!$A$3:$F$994, 5, false)</f>
        <v>0</v>
      </c>
      <c r="J54" s="114">
        <f t="shared" si="8"/>
        <v>0</v>
      </c>
      <c r="K54" s="115"/>
      <c r="L54" s="110">
        <f>VLOOKUP(M54,Base!$A$3:$F$994, 6, false)</f>
        <v>0</v>
      </c>
      <c r="M54" s="111" t="s">
        <v>6</v>
      </c>
      <c r="N54" s="3"/>
      <c r="O54" s="112"/>
      <c r="P54" s="110" t="str">
        <f>VLOOKUP(M54,Base!$A$3:$F$994, 2, false)</f>
        <v>.</v>
      </c>
      <c r="Q54" s="92"/>
      <c r="R54" s="2"/>
      <c r="S54" s="3"/>
      <c r="T54" s="113">
        <f>VLOOKUP(M54,Base!$A$3:$F$994, 5, false)</f>
        <v>0</v>
      </c>
      <c r="U54" s="114">
        <f t="shared" si="9"/>
        <v>0</v>
      </c>
      <c r="V54" s="115"/>
      <c r="W54" s="110">
        <f>VLOOKUP(X54,Base!$A$3:$F$994, 6, false)</f>
        <v>0</v>
      </c>
      <c r="X54" s="111" t="s">
        <v>6</v>
      </c>
      <c r="Y54" s="3"/>
      <c r="Z54" s="112"/>
      <c r="AA54" s="110" t="str">
        <f>VLOOKUP(X54,Base!$A$3:$F$994, 2, false)</f>
        <v>.</v>
      </c>
      <c r="AB54" s="92"/>
      <c r="AC54" s="2"/>
      <c r="AD54" s="3"/>
      <c r="AE54" s="113">
        <f>VLOOKUP(X54,Base!$A$3:$F$994, 5, false)</f>
        <v>0</v>
      </c>
      <c r="AF54" s="114">
        <f t="shared" si="10"/>
        <v>0</v>
      </c>
      <c r="AG54" s="115"/>
      <c r="AH54" s="110">
        <f>VLOOKUP(AI54,Base!$A$3:$F$994, 6, false)</f>
        <v>0</v>
      </c>
      <c r="AI54" s="111" t="s">
        <v>6</v>
      </c>
      <c r="AJ54" s="3"/>
      <c r="AK54" s="112"/>
      <c r="AL54" s="110" t="str">
        <f>VLOOKUP(AI54,Base!$A$3:$F$994, 2, false)</f>
        <v>.</v>
      </c>
      <c r="AM54" s="92"/>
      <c r="AN54" s="2"/>
      <c r="AO54" s="3"/>
      <c r="AP54" s="113">
        <f>VLOOKUP(AI54,Base!$A$3:$F$994, 5, false)</f>
        <v>0</v>
      </c>
      <c r="AQ54" s="114">
        <f t="shared" si="11"/>
        <v>0</v>
      </c>
      <c r="AR54" s="115"/>
      <c r="AS54" s="110">
        <f>VLOOKUP(AT54,Base!$A$3:$F$994, 6, false)</f>
        <v>0</v>
      </c>
      <c r="AT54" s="111" t="s">
        <v>6</v>
      </c>
      <c r="AU54" s="3"/>
      <c r="AV54" s="112"/>
      <c r="AW54" s="110" t="str">
        <f>VLOOKUP(AT54,Base!$A$3:$F$994, 2, false)</f>
        <v>.</v>
      </c>
      <c r="AX54" s="92"/>
      <c r="AY54" s="2"/>
      <c r="AZ54" s="3"/>
      <c r="BA54" s="113">
        <f>VLOOKUP(AT54,Base!$A$3:$F$994, 5, false)</f>
        <v>0</v>
      </c>
      <c r="BB54" s="114">
        <f t="shared" si="12"/>
        <v>0</v>
      </c>
      <c r="BC54" s="115"/>
      <c r="BD54" s="110">
        <f>VLOOKUP(BE54,Base!$A$3:$F$994, 6, false)</f>
        <v>0</v>
      </c>
      <c r="BE54" s="111" t="s">
        <v>6</v>
      </c>
      <c r="BF54" s="3"/>
      <c r="BG54" s="112"/>
      <c r="BH54" s="110" t="str">
        <f>VLOOKUP(BE54,Base!$A$3:$F$994, 2, false)</f>
        <v>.</v>
      </c>
      <c r="BI54" s="92"/>
      <c r="BJ54" s="2"/>
      <c r="BK54" s="3"/>
      <c r="BL54" s="113">
        <f>VLOOKUP(BE54,Base!$A$3:$F$994, 5, false)</f>
        <v>0</v>
      </c>
      <c r="BM54" s="114">
        <f t="shared" si="13"/>
        <v>0</v>
      </c>
    </row>
    <row r="55">
      <c r="A55" s="110">
        <f>VLOOKUP(B55,Base!$A$3:$F$994, 6, false)</f>
        <v>0</v>
      </c>
      <c r="B55" s="111" t="s">
        <v>6</v>
      </c>
      <c r="C55" s="3"/>
      <c r="D55" s="112"/>
      <c r="E55" s="110" t="str">
        <f>VLOOKUP(B55,Base!$A$3:$F$994, 2, false)</f>
        <v>.</v>
      </c>
      <c r="F55" s="92"/>
      <c r="G55" s="2"/>
      <c r="H55" s="3"/>
      <c r="I55" s="113">
        <f>VLOOKUP(B55,Base!$A$3:$F$994, 5, false)</f>
        <v>0</v>
      </c>
      <c r="J55" s="114">
        <f t="shared" si="8"/>
        <v>0</v>
      </c>
      <c r="K55" s="115"/>
      <c r="L55" s="110">
        <f>VLOOKUP(M55,Base!$A$3:$F$994, 6, false)</f>
        <v>0</v>
      </c>
      <c r="M55" s="111" t="s">
        <v>6</v>
      </c>
      <c r="N55" s="3"/>
      <c r="O55" s="112"/>
      <c r="P55" s="110" t="str">
        <f>VLOOKUP(M55,Base!$A$3:$F$994, 2, false)</f>
        <v>.</v>
      </c>
      <c r="Q55" s="92"/>
      <c r="R55" s="2"/>
      <c r="S55" s="3"/>
      <c r="T55" s="113">
        <f>VLOOKUP(M55,Base!$A$3:$F$994, 5, false)</f>
        <v>0</v>
      </c>
      <c r="U55" s="114">
        <f t="shared" si="9"/>
        <v>0</v>
      </c>
      <c r="V55" s="115"/>
      <c r="W55" s="110">
        <f>VLOOKUP(X55,Base!$A$3:$F$994, 6, false)</f>
        <v>0</v>
      </c>
      <c r="X55" s="111" t="s">
        <v>6</v>
      </c>
      <c r="Y55" s="3"/>
      <c r="Z55" s="112"/>
      <c r="AA55" s="110" t="str">
        <f>VLOOKUP(X55,Base!$A$3:$F$994, 2, false)</f>
        <v>.</v>
      </c>
      <c r="AB55" s="92"/>
      <c r="AC55" s="2"/>
      <c r="AD55" s="3"/>
      <c r="AE55" s="113">
        <f>VLOOKUP(X55,Base!$A$3:$F$994, 5, false)</f>
        <v>0</v>
      </c>
      <c r="AF55" s="114">
        <f t="shared" si="10"/>
        <v>0</v>
      </c>
      <c r="AG55" s="115"/>
      <c r="AH55" s="110">
        <f>VLOOKUP(AI55,Base!$A$3:$F$994, 6, false)</f>
        <v>0</v>
      </c>
      <c r="AI55" s="111" t="s">
        <v>6</v>
      </c>
      <c r="AJ55" s="3"/>
      <c r="AK55" s="112"/>
      <c r="AL55" s="110" t="str">
        <f>VLOOKUP(AI55,Base!$A$3:$F$994, 2, false)</f>
        <v>.</v>
      </c>
      <c r="AM55" s="92"/>
      <c r="AN55" s="2"/>
      <c r="AO55" s="3"/>
      <c r="AP55" s="113">
        <f>VLOOKUP(AI55,Base!$A$3:$F$994, 5, false)</f>
        <v>0</v>
      </c>
      <c r="AQ55" s="114">
        <f t="shared" si="11"/>
        <v>0</v>
      </c>
      <c r="AR55" s="115"/>
      <c r="AS55" s="110">
        <f>VLOOKUP(AT55,Base!$A$3:$F$994, 6, false)</f>
        <v>0</v>
      </c>
      <c r="AT55" s="111" t="s">
        <v>6</v>
      </c>
      <c r="AU55" s="3"/>
      <c r="AV55" s="112"/>
      <c r="AW55" s="110" t="str">
        <f>VLOOKUP(AT55,Base!$A$3:$F$994, 2, false)</f>
        <v>.</v>
      </c>
      <c r="AX55" s="92"/>
      <c r="AY55" s="2"/>
      <c r="AZ55" s="3"/>
      <c r="BA55" s="113">
        <f>VLOOKUP(AT55,Base!$A$3:$F$994, 5, false)</f>
        <v>0</v>
      </c>
      <c r="BB55" s="114">
        <f t="shared" si="12"/>
        <v>0</v>
      </c>
      <c r="BC55" s="115"/>
      <c r="BD55" s="110">
        <f>VLOOKUP(BE55,Base!$A$3:$F$994, 6, false)</f>
        <v>0</v>
      </c>
      <c r="BE55" s="111" t="s">
        <v>6</v>
      </c>
      <c r="BF55" s="3"/>
      <c r="BG55" s="112"/>
      <c r="BH55" s="110" t="str">
        <f>VLOOKUP(BE55,Base!$A$3:$F$994, 2, false)</f>
        <v>.</v>
      </c>
      <c r="BI55" s="92"/>
      <c r="BJ55" s="2"/>
      <c r="BK55" s="3"/>
      <c r="BL55" s="113">
        <f>VLOOKUP(BE55,Base!$A$3:$F$994, 5, false)</f>
        <v>0</v>
      </c>
      <c r="BM55" s="114">
        <f t="shared" si="13"/>
        <v>0</v>
      </c>
    </row>
    <row r="56">
      <c r="A56" s="110">
        <f>VLOOKUP(B56,Base!$A$3:$F$994, 6, false)</f>
        <v>0</v>
      </c>
      <c r="B56" s="111" t="s">
        <v>6</v>
      </c>
      <c r="C56" s="3"/>
      <c r="D56" s="112"/>
      <c r="E56" s="110" t="str">
        <f>VLOOKUP(B56,Base!$A$3:$F$994, 2, false)</f>
        <v>.</v>
      </c>
      <c r="F56" s="116"/>
      <c r="G56" s="2"/>
      <c r="H56" s="3"/>
      <c r="I56" s="113">
        <f>VLOOKUP(B56,Base!$A$3:$F$994, 5, false)</f>
        <v>0</v>
      </c>
      <c r="J56" s="114">
        <f t="shared" si="8"/>
        <v>0</v>
      </c>
      <c r="K56" s="115"/>
      <c r="L56" s="110">
        <f>VLOOKUP(M56,Base!$A$3:$F$994, 6, false)</f>
        <v>0</v>
      </c>
      <c r="M56" s="111" t="s">
        <v>6</v>
      </c>
      <c r="N56" s="3"/>
      <c r="O56" s="112"/>
      <c r="P56" s="110" t="str">
        <f>VLOOKUP(M56,Base!$A$3:$F$994, 2, false)</f>
        <v>.</v>
      </c>
      <c r="Q56" s="116"/>
      <c r="R56" s="2"/>
      <c r="S56" s="3"/>
      <c r="T56" s="113">
        <f>VLOOKUP(M56,Base!$A$3:$F$994, 5, false)</f>
        <v>0</v>
      </c>
      <c r="U56" s="114">
        <f t="shared" si="9"/>
        <v>0</v>
      </c>
      <c r="V56" s="115"/>
      <c r="W56" s="110">
        <f>VLOOKUP(X56,Base!$A$3:$F$994, 6, false)</f>
        <v>0</v>
      </c>
      <c r="X56" s="111" t="s">
        <v>6</v>
      </c>
      <c r="Y56" s="3"/>
      <c r="Z56" s="112"/>
      <c r="AA56" s="110" t="str">
        <f>VLOOKUP(X56,Base!$A$3:$F$994, 2, false)</f>
        <v>.</v>
      </c>
      <c r="AB56" s="116"/>
      <c r="AC56" s="2"/>
      <c r="AD56" s="3"/>
      <c r="AE56" s="113">
        <f>VLOOKUP(X56,Base!$A$3:$F$994, 5, false)</f>
        <v>0</v>
      </c>
      <c r="AF56" s="114">
        <f t="shared" si="10"/>
        <v>0</v>
      </c>
      <c r="AG56" s="115"/>
      <c r="AH56" s="110">
        <f>VLOOKUP(AI56,Base!$A$3:$F$994, 6, false)</f>
        <v>0</v>
      </c>
      <c r="AI56" s="111" t="s">
        <v>6</v>
      </c>
      <c r="AJ56" s="3"/>
      <c r="AK56" s="112"/>
      <c r="AL56" s="110" t="str">
        <f>VLOOKUP(AI56,Base!$A$3:$F$994, 2, false)</f>
        <v>.</v>
      </c>
      <c r="AM56" s="116"/>
      <c r="AN56" s="2"/>
      <c r="AO56" s="3"/>
      <c r="AP56" s="113">
        <f>VLOOKUP(AI56,Base!$A$3:$F$994, 5, false)</f>
        <v>0</v>
      </c>
      <c r="AQ56" s="114">
        <f t="shared" si="11"/>
        <v>0</v>
      </c>
      <c r="AR56" s="115"/>
      <c r="AS56" s="110">
        <f>VLOOKUP(AT56,Base!$A$3:$F$994, 6, false)</f>
        <v>0</v>
      </c>
      <c r="AT56" s="111" t="s">
        <v>6</v>
      </c>
      <c r="AU56" s="3"/>
      <c r="AV56" s="112"/>
      <c r="AW56" s="110" t="str">
        <f>VLOOKUP(AT56,Base!$A$3:$F$994, 2, false)</f>
        <v>.</v>
      </c>
      <c r="AX56" s="116"/>
      <c r="AY56" s="2"/>
      <c r="AZ56" s="3"/>
      <c r="BA56" s="113">
        <f>VLOOKUP(AT56,Base!$A$3:$F$994, 5, false)</f>
        <v>0</v>
      </c>
      <c r="BB56" s="114">
        <f t="shared" si="12"/>
        <v>0</v>
      </c>
      <c r="BC56" s="115"/>
      <c r="BD56" s="110">
        <f>VLOOKUP(BE56,Base!$A$3:$F$994, 6, false)</f>
        <v>0</v>
      </c>
      <c r="BE56" s="111" t="s">
        <v>6</v>
      </c>
      <c r="BF56" s="3"/>
      <c r="BG56" s="112"/>
      <c r="BH56" s="110" t="str">
        <f>VLOOKUP(BE56,Base!$A$3:$F$994, 2, false)</f>
        <v>.</v>
      </c>
      <c r="BI56" s="116"/>
      <c r="BJ56" s="2"/>
      <c r="BK56" s="3"/>
      <c r="BL56" s="113">
        <f>VLOOKUP(BE56,Base!$A$3:$F$994, 5, false)</f>
        <v>0</v>
      </c>
      <c r="BM56" s="114">
        <f t="shared" si="13"/>
        <v>0</v>
      </c>
    </row>
    <row r="57">
      <c r="A57" s="110">
        <f>VLOOKUP(B57,Base!$A$3:$F$994, 6, false)</f>
        <v>0</v>
      </c>
      <c r="B57" s="111" t="s">
        <v>6</v>
      </c>
      <c r="C57" s="3"/>
      <c r="D57" s="112"/>
      <c r="E57" s="110" t="str">
        <f>VLOOKUP(B57,Base!$A$3:$F$994, 2, false)</f>
        <v>.</v>
      </c>
      <c r="F57" s="117"/>
      <c r="G57" s="2"/>
      <c r="H57" s="3"/>
      <c r="I57" s="113">
        <f>VLOOKUP(B57,Base!$A$3:$F$994, 5, false)</f>
        <v>0</v>
      </c>
      <c r="J57" s="114">
        <f t="shared" si="8"/>
        <v>0</v>
      </c>
      <c r="K57" s="115"/>
      <c r="L57" s="110">
        <f>VLOOKUP(M57,Base!$A$3:$F$994, 6, false)</f>
        <v>0</v>
      </c>
      <c r="M57" s="111" t="s">
        <v>6</v>
      </c>
      <c r="N57" s="3"/>
      <c r="O57" s="112"/>
      <c r="P57" s="110" t="str">
        <f>VLOOKUP(M57,Base!$A$3:$F$994, 2, false)</f>
        <v>.</v>
      </c>
      <c r="Q57" s="117"/>
      <c r="R57" s="2"/>
      <c r="S57" s="3"/>
      <c r="T57" s="113">
        <f>VLOOKUP(M57,Base!$A$3:$F$994, 5, false)</f>
        <v>0</v>
      </c>
      <c r="U57" s="114">
        <f t="shared" si="9"/>
        <v>0</v>
      </c>
      <c r="V57" s="115"/>
      <c r="W57" s="110">
        <f>VLOOKUP(X57,Base!$A$3:$F$994, 6, false)</f>
        <v>0</v>
      </c>
      <c r="X57" s="111" t="s">
        <v>6</v>
      </c>
      <c r="Y57" s="3"/>
      <c r="Z57" s="112"/>
      <c r="AA57" s="110" t="str">
        <f>VLOOKUP(X57,Base!$A$3:$F$994, 2, false)</f>
        <v>.</v>
      </c>
      <c r="AB57" s="117"/>
      <c r="AC57" s="2"/>
      <c r="AD57" s="3"/>
      <c r="AE57" s="113">
        <f>VLOOKUP(X57,Base!$A$3:$F$994, 5, false)</f>
        <v>0</v>
      </c>
      <c r="AF57" s="114">
        <f t="shared" si="10"/>
        <v>0</v>
      </c>
      <c r="AG57" s="115"/>
      <c r="AH57" s="110">
        <f>VLOOKUP(AI57,Base!$A$3:$F$994, 6, false)</f>
        <v>0</v>
      </c>
      <c r="AI57" s="111" t="s">
        <v>6</v>
      </c>
      <c r="AJ57" s="3"/>
      <c r="AK57" s="112"/>
      <c r="AL57" s="110" t="str">
        <f>VLOOKUP(AI57,Base!$A$3:$F$994, 2, false)</f>
        <v>.</v>
      </c>
      <c r="AM57" s="117"/>
      <c r="AN57" s="2"/>
      <c r="AO57" s="3"/>
      <c r="AP57" s="113">
        <f>VLOOKUP(AI57,Base!$A$3:$F$994, 5, false)</f>
        <v>0</v>
      </c>
      <c r="AQ57" s="114">
        <f t="shared" si="11"/>
        <v>0</v>
      </c>
      <c r="AR57" s="115"/>
      <c r="AS57" s="110">
        <f>VLOOKUP(AT57,Base!$A$3:$F$994, 6, false)</f>
        <v>0</v>
      </c>
      <c r="AT57" s="111" t="s">
        <v>6</v>
      </c>
      <c r="AU57" s="3"/>
      <c r="AV57" s="112"/>
      <c r="AW57" s="110" t="str">
        <f>VLOOKUP(AT57,Base!$A$3:$F$994, 2, false)</f>
        <v>.</v>
      </c>
      <c r="AX57" s="117"/>
      <c r="AY57" s="2"/>
      <c r="AZ57" s="3"/>
      <c r="BA57" s="113">
        <f>VLOOKUP(AT57,Base!$A$3:$F$994, 5, false)</f>
        <v>0</v>
      </c>
      <c r="BB57" s="114">
        <f t="shared" si="12"/>
        <v>0</v>
      </c>
      <c r="BC57" s="115"/>
      <c r="BD57" s="110">
        <f>VLOOKUP(BE57,Base!$A$3:$F$994, 6, false)</f>
        <v>0</v>
      </c>
      <c r="BE57" s="111" t="s">
        <v>6</v>
      </c>
      <c r="BF57" s="3"/>
      <c r="BG57" s="112"/>
      <c r="BH57" s="110" t="str">
        <f>VLOOKUP(BE57,Base!$A$3:$F$994, 2, false)</f>
        <v>.</v>
      </c>
      <c r="BI57" s="117"/>
      <c r="BJ57" s="2"/>
      <c r="BK57" s="3"/>
      <c r="BL57" s="113">
        <f>VLOOKUP(BE57,Base!$A$3:$F$994, 5, false)</f>
        <v>0</v>
      </c>
      <c r="BM57" s="114">
        <f t="shared" si="13"/>
        <v>0</v>
      </c>
    </row>
    <row r="58">
      <c r="A58" s="110">
        <f>VLOOKUP(B58,Base!$A$3:$F$994, 6, false)</f>
        <v>0</v>
      </c>
      <c r="B58" s="111" t="s">
        <v>6</v>
      </c>
      <c r="C58" s="3"/>
      <c r="D58" s="118"/>
      <c r="E58" s="110" t="str">
        <f>VLOOKUP(B58,Base!$A$3:$F$994, 2, false)</f>
        <v>.</v>
      </c>
      <c r="F58" s="117"/>
      <c r="G58" s="2"/>
      <c r="H58" s="3"/>
      <c r="I58" s="113">
        <f>VLOOKUP(B58,Base!$A$3:$F$994, 5, false)</f>
        <v>0</v>
      </c>
      <c r="J58" s="114">
        <f t="shared" si="8"/>
        <v>0</v>
      </c>
      <c r="K58" s="115"/>
      <c r="L58" s="110">
        <f>VLOOKUP(M58,Base!$A$3:$F$994, 6, false)</f>
        <v>0</v>
      </c>
      <c r="M58" s="111" t="s">
        <v>6</v>
      </c>
      <c r="N58" s="3"/>
      <c r="O58" s="118"/>
      <c r="P58" s="110" t="str">
        <f>VLOOKUP(M58,Base!$A$3:$F$994, 2, false)</f>
        <v>.</v>
      </c>
      <c r="Q58" s="117"/>
      <c r="R58" s="2"/>
      <c r="S58" s="3"/>
      <c r="T58" s="113">
        <f>VLOOKUP(M58,Base!$A$3:$F$994, 5, false)</f>
        <v>0</v>
      </c>
      <c r="U58" s="114">
        <f t="shared" si="9"/>
        <v>0</v>
      </c>
      <c r="V58" s="115"/>
      <c r="W58" s="110">
        <f>VLOOKUP(X58,Base!$A$3:$F$994, 6, false)</f>
        <v>0</v>
      </c>
      <c r="X58" s="111" t="s">
        <v>6</v>
      </c>
      <c r="Y58" s="3"/>
      <c r="Z58" s="118"/>
      <c r="AA58" s="110" t="str">
        <f>VLOOKUP(X58,Base!$A$3:$F$994, 2, false)</f>
        <v>.</v>
      </c>
      <c r="AB58" s="117"/>
      <c r="AC58" s="2"/>
      <c r="AD58" s="3"/>
      <c r="AE58" s="113">
        <f>VLOOKUP(X58,Base!$A$3:$F$994, 5, false)</f>
        <v>0</v>
      </c>
      <c r="AF58" s="114">
        <f t="shared" si="10"/>
        <v>0</v>
      </c>
      <c r="AG58" s="115"/>
      <c r="AH58" s="110">
        <f>VLOOKUP(AI58,Base!$A$3:$F$994, 6, false)</f>
        <v>0</v>
      </c>
      <c r="AI58" s="111" t="s">
        <v>6</v>
      </c>
      <c r="AJ58" s="3"/>
      <c r="AK58" s="118"/>
      <c r="AL58" s="110" t="str">
        <f>VLOOKUP(AI58,Base!$A$3:$F$994, 2, false)</f>
        <v>.</v>
      </c>
      <c r="AM58" s="117"/>
      <c r="AN58" s="2"/>
      <c r="AO58" s="3"/>
      <c r="AP58" s="113">
        <f>VLOOKUP(AI58,Base!$A$3:$F$994, 5, false)</f>
        <v>0</v>
      </c>
      <c r="AQ58" s="114">
        <f t="shared" si="11"/>
        <v>0</v>
      </c>
      <c r="AR58" s="115"/>
      <c r="AS58" s="110">
        <f>VLOOKUP(AT58,Base!$A$3:$F$994, 6, false)</f>
        <v>0</v>
      </c>
      <c r="AT58" s="111" t="s">
        <v>6</v>
      </c>
      <c r="AU58" s="3"/>
      <c r="AV58" s="118"/>
      <c r="AW58" s="110" t="str">
        <f>VLOOKUP(AT58,Base!$A$3:$F$994, 2, false)</f>
        <v>.</v>
      </c>
      <c r="AX58" s="117"/>
      <c r="AY58" s="2"/>
      <c r="AZ58" s="3"/>
      <c r="BA58" s="113">
        <f>VLOOKUP(AT58,Base!$A$3:$F$994, 5, false)</f>
        <v>0</v>
      </c>
      <c r="BB58" s="114">
        <f t="shared" si="12"/>
        <v>0</v>
      </c>
      <c r="BC58" s="115"/>
      <c r="BD58" s="110">
        <f>VLOOKUP(BE58,Base!$A$3:$F$994, 6, false)</f>
        <v>0</v>
      </c>
      <c r="BE58" s="111" t="s">
        <v>6</v>
      </c>
      <c r="BF58" s="3"/>
      <c r="BG58" s="118"/>
      <c r="BH58" s="110" t="str">
        <f>VLOOKUP(BE58,Base!$A$3:$F$994, 2, false)</f>
        <v>.</v>
      </c>
      <c r="BI58" s="117"/>
      <c r="BJ58" s="2"/>
      <c r="BK58" s="3"/>
      <c r="BL58" s="113">
        <f>VLOOKUP(BE58,Base!$A$3:$F$994, 5, false)</f>
        <v>0</v>
      </c>
      <c r="BM58" s="114">
        <f t="shared" si="13"/>
        <v>0</v>
      </c>
    </row>
    <row r="59">
      <c r="A59" s="110">
        <f>VLOOKUP(B59,Base!$A$3:$F$994, 6, false)</f>
        <v>0</v>
      </c>
      <c r="B59" s="111" t="s">
        <v>6</v>
      </c>
      <c r="C59" s="3"/>
      <c r="D59" s="112"/>
      <c r="E59" s="110" t="str">
        <f>VLOOKUP(B59,Base!$A$3:$F$994, 2, false)</f>
        <v>.</v>
      </c>
      <c r="F59" s="117"/>
      <c r="G59" s="2"/>
      <c r="H59" s="3"/>
      <c r="I59" s="113">
        <f>VLOOKUP(B59,Base!$A$3:$F$994, 5, false)</f>
        <v>0</v>
      </c>
      <c r="J59" s="114">
        <f t="shared" si="8"/>
        <v>0</v>
      </c>
      <c r="K59" s="115"/>
      <c r="L59" s="110">
        <f>VLOOKUP(M59,Base!$A$3:$F$994, 6, false)</f>
        <v>0</v>
      </c>
      <c r="M59" s="111" t="s">
        <v>6</v>
      </c>
      <c r="N59" s="3"/>
      <c r="O59" s="112"/>
      <c r="P59" s="110" t="str">
        <f>VLOOKUP(M59,Base!$A$3:$F$994, 2, false)</f>
        <v>.</v>
      </c>
      <c r="Q59" s="117"/>
      <c r="R59" s="2"/>
      <c r="S59" s="3"/>
      <c r="T59" s="113">
        <f>VLOOKUP(M59,Base!$A$3:$F$994, 5, false)</f>
        <v>0</v>
      </c>
      <c r="U59" s="114">
        <f t="shared" si="9"/>
        <v>0</v>
      </c>
      <c r="V59" s="115"/>
      <c r="W59" s="110">
        <f>VLOOKUP(X59,Base!$A$3:$F$994, 6, false)</f>
        <v>0</v>
      </c>
      <c r="X59" s="111" t="s">
        <v>6</v>
      </c>
      <c r="Y59" s="3"/>
      <c r="Z59" s="112"/>
      <c r="AA59" s="110" t="str">
        <f>VLOOKUP(X59,Base!$A$3:$F$994, 2, false)</f>
        <v>.</v>
      </c>
      <c r="AB59" s="117"/>
      <c r="AC59" s="2"/>
      <c r="AD59" s="3"/>
      <c r="AE59" s="113">
        <f>VLOOKUP(X59,Base!$A$3:$F$994, 5, false)</f>
        <v>0</v>
      </c>
      <c r="AF59" s="114">
        <f t="shared" si="10"/>
        <v>0</v>
      </c>
      <c r="AG59" s="115"/>
      <c r="AH59" s="110">
        <f>VLOOKUP(AI59,Base!$A$3:$F$994, 6, false)</f>
        <v>0</v>
      </c>
      <c r="AI59" s="111" t="s">
        <v>6</v>
      </c>
      <c r="AJ59" s="3"/>
      <c r="AK59" s="166"/>
      <c r="AL59" s="110" t="str">
        <f>VLOOKUP(AI59,Base!$A$3:$F$994, 2, false)</f>
        <v>.</v>
      </c>
      <c r="AM59" s="117"/>
      <c r="AN59" s="2"/>
      <c r="AO59" s="3"/>
      <c r="AP59" s="113">
        <f>VLOOKUP(AI59,Base!$A$3:$F$994, 5, false)</f>
        <v>0</v>
      </c>
      <c r="AQ59" s="114">
        <f>AP59*AK60</f>
        <v>0</v>
      </c>
      <c r="AR59" s="115"/>
      <c r="AS59" s="110">
        <f>VLOOKUP(AT59,Base!$A$3:$F$994, 6, false)</f>
        <v>0</v>
      </c>
      <c r="AT59" s="111" t="s">
        <v>6</v>
      </c>
      <c r="AU59" s="3"/>
      <c r="AV59" s="112"/>
      <c r="AW59" s="110" t="str">
        <f>VLOOKUP(AT59,Base!$A$3:$F$994, 2, false)</f>
        <v>.</v>
      </c>
      <c r="AX59" s="117"/>
      <c r="AY59" s="2"/>
      <c r="AZ59" s="3"/>
      <c r="BA59" s="113">
        <f>VLOOKUP(AT59,Base!$A$3:$F$994, 5, false)</f>
        <v>0</v>
      </c>
      <c r="BB59" s="114">
        <f t="shared" si="12"/>
        <v>0</v>
      </c>
      <c r="BC59" s="115"/>
      <c r="BD59" s="110">
        <f>VLOOKUP(BE59,Base!$A$3:$F$994, 6, false)</f>
        <v>0</v>
      </c>
      <c r="BE59" s="111" t="s">
        <v>6</v>
      </c>
      <c r="BF59" s="3"/>
      <c r="BG59" s="112"/>
      <c r="BH59" s="110" t="str">
        <f>VLOOKUP(BE59,Base!$A$3:$F$994, 2, false)</f>
        <v>.</v>
      </c>
      <c r="BI59" s="117"/>
      <c r="BJ59" s="2"/>
      <c r="BK59" s="3"/>
      <c r="BL59" s="113">
        <f>VLOOKUP(BE59,Base!$A$3:$F$994, 5, false)</f>
        <v>0</v>
      </c>
      <c r="BM59" s="114">
        <f t="shared" si="13"/>
        <v>0</v>
      </c>
    </row>
    <row r="60">
      <c r="A60" s="110">
        <f>VLOOKUP(B60,Base!$A$3:$F$994, 6, false)</f>
        <v>0</v>
      </c>
      <c r="B60" s="111" t="s">
        <v>6</v>
      </c>
      <c r="C60" s="3"/>
      <c r="D60" s="118"/>
      <c r="E60" s="110" t="str">
        <f>VLOOKUP(B60,Base!$A$3:$F$994, 2, false)</f>
        <v>.</v>
      </c>
      <c r="F60" s="106" t="s">
        <v>714</v>
      </c>
      <c r="G60" s="104"/>
      <c r="H60" s="100"/>
      <c r="I60" s="113">
        <f>VLOOKUP(B60,Base!$A$3:$F$994, 5, false)</f>
        <v>0</v>
      </c>
      <c r="J60" s="114">
        <f t="shared" si="8"/>
        <v>0</v>
      </c>
      <c r="K60" s="115"/>
      <c r="L60" s="110">
        <f>VLOOKUP(M60,Base!$A$3:$F$994, 6, false)</f>
        <v>0</v>
      </c>
      <c r="M60" s="111" t="s">
        <v>6</v>
      </c>
      <c r="N60" s="3"/>
      <c r="O60" s="118"/>
      <c r="P60" s="110" t="str">
        <f>VLOOKUP(M60,Base!$A$3:$F$994, 2, false)</f>
        <v>.</v>
      </c>
      <c r="Q60" s="106" t="s">
        <v>714</v>
      </c>
      <c r="R60" s="104"/>
      <c r="S60" s="100"/>
      <c r="T60" s="113">
        <f>VLOOKUP(M60,Base!$A$3:$F$994, 5, false)</f>
        <v>0</v>
      </c>
      <c r="U60" s="114">
        <f t="shared" si="9"/>
        <v>0</v>
      </c>
      <c r="V60" s="115"/>
      <c r="W60" s="110">
        <f>VLOOKUP(X60,Base!$A$3:$F$994, 6, false)</f>
        <v>0</v>
      </c>
      <c r="X60" s="111" t="s">
        <v>6</v>
      </c>
      <c r="Y60" s="3"/>
      <c r="Z60" s="118"/>
      <c r="AA60" s="110" t="str">
        <f>VLOOKUP(X60,Base!$A$3:$F$994, 2, false)</f>
        <v>.</v>
      </c>
      <c r="AB60" s="106" t="s">
        <v>714</v>
      </c>
      <c r="AC60" s="104"/>
      <c r="AD60" s="100"/>
      <c r="AE60" s="113">
        <f>VLOOKUP(X60,Base!$A$3:$F$994, 5, false)</f>
        <v>0</v>
      </c>
      <c r="AF60" s="114">
        <f t="shared" si="10"/>
        <v>0</v>
      </c>
      <c r="AG60" s="115"/>
      <c r="AH60" s="110">
        <f>VLOOKUP(AI60,Base!$A$3:$F$994, 6, false)</f>
        <v>0</v>
      </c>
      <c r="AI60" s="111" t="s">
        <v>6</v>
      </c>
      <c r="AJ60" s="3"/>
      <c r="AK60" s="112"/>
      <c r="AL60" s="110" t="str">
        <f>VLOOKUP(AI60,Base!$A$3:$F$994, 2, false)</f>
        <v>.</v>
      </c>
      <c r="AM60" s="106" t="s">
        <v>714</v>
      </c>
      <c r="AN60" s="104"/>
      <c r="AO60" s="100"/>
      <c r="AP60" s="113">
        <f>VLOOKUP(AI60,Base!$A$3:$F$994, 5, false)</f>
        <v>0</v>
      </c>
      <c r="AQ60" s="114">
        <f t="shared" ref="AQ60:AQ67" si="14">AP60*AK60</f>
        <v>0</v>
      </c>
      <c r="AR60" s="115"/>
      <c r="AS60" s="110">
        <f>VLOOKUP(AT60,Base!$A$3:$F$994, 6, false)</f>
        <v>0</v>
      </c>
      <c r="AT60" s="111" t="s">
        <v>6</v>
      </c>
      <c r="AU60" s="3"/>
      <c r="AV60" s="118"/>
      <c r="AW60" s="110" t="str">
        <f>VLOOKUP(AT60,Base!$A$3:$F$994, 2, false)</f>
        <v>.</v>
      </c>
      <c r="AX60" s="106" t="s">
        <v>714</v>
      </c>
      <c r="AY60" s="104"/>
      <c r="AZ60" s="100"/>
      <c r="BA60" s="113">
        <f>VLOOKUP(AT60,Base!$A$3:$F$994, 5, false)</f>
        <v>0</v>
      </c>
      <c r="BB60" s="114">
        <f t="shared" si="12"/>
        <v>0</v>
      </c>
      <c r="BC60" s="115"/>
      <c r="BD60" s="110">
        <f>VLOOKUP(BE60,Base!$A$3:$F$994, 6, false)</f>
        <v>0</v>
      </c>
      <c r="BE60" s="111" t="s">
        <v>6</v>
      </c>
      <c r="BF60" s="3"/>
      <c r="BG60" s="118"/>
      <c r="BH60" s="110" t="str">
        <f>VLOOKUP(BE60,Base!$A$3:$F$994, 2, false)</f>
        <v>.</v>
      </c>
      <c r="BI60" s="106" t="s">
        <v>714</v>
      </c>
      <c r="BJ60" s="104"/>
      <c r="BK60" s="100"/>
      <c r="BL60" s="113">
        <f>VLOOKUP(BE60,Base!$A$3:$F$994, 5, false)</f>
        <v>0</v>
      </c>
      <c r="BM60" s="114">
        <f t="shared" si="13"/>
        <v>0</v>
      </c>
    </row>
    <row r="61">
      <c r="A61" s="110">
        <f>VLOOKUP(B61,Base!$A$3:$F$994, 6, false)</f>
        <v>0</v>
      </c>
      <c r="B61" s="111" t="s">
        <v>6</v>
      </c>
      <c r="C61" s="3"/>
      <c r="D61" s="49"/>
      <c r="E61" s="110" t="str">
        <f>VLOOKUP(B61,Base!$A$3:$F$994, 2, false)</f>
        <v>.</v>
      </c>
      <c r="F61" s="119"/>
      <c r="G61" s="104"/>
      <c r="H61" s="100"/>
      <c r="I61" s="113">
        <f>VLOOKUP(B61,Base!$A$3:$F$994, 5, false)</f>
        <v>0</v>
      </c>
      <c r="J61" s="114">
        <f t="shared" si="8"/>
        <v>0</v>
      </c>
      <c r="K61" s="115"/>
      <c r="L61" s="110">
        <f>VLOOKUP(M61,Base!$A$3:$F$994, 6, false)</f>
        <v>0</v>
      </c>
      <c r="M61" s="111" t="s">
        <v>6</v>
      </c>
      <c r="N61" s="3"/>
      <c r="O61" s="49"/>
      <c r="P61" s="110" t="str">
        <f>VLOOKUP(M61,Base!$A$3:$F$994, 2, false)</f>
        <v>.</v>
      </c>
      <c r="Q61" s="119"/>
      <c r="R61" s="104"/>
      <c r="S61" s="100"/>
      <c r="T61" s="113">
        <f>VLOOKUP(M61,Base!$A$3:$F$994, 5, false)</f>
        <v>0</v>
      </c>
      <c r="U61" s="114">
        <f t="shared" si="9"/>
        <v>0</v>
      </c>
      <c r="V61" s="115"/>
      <c r="W61" s="110">
        <f>VLOOKUP(X61,Base!$A$3:$F$994, 6, false)</f>
        <v>0</v>
      </c>
      <c r="X61" s="111" t="s">
        <v>6</v>
      </c>
      <c r="Y61" s="3"/>
      <c r="Z61" s="49"/>
      <c r="AA61" s="110" t="str">
        <f>VLOOKUP(X61,Base!$A$3:$F$994, 2, false)</f>
        <v>.</v>
      </c>
      <c r="AB61" s="119"/>
      <c r="AC61" s="104"/>
      <c r="AD61" s="100"/>
      <c r="AE61" s="113">
        <f>VLOOKUP(X61,Base!$A$3:$F$994, 5, false)</f>
        <v>0</v>
      </c>
      <c r="AF61" s="114">
        <f t="shared" si="10"/>
        <v>0</v>
      </c>
      <c r="AG61" s="115"/>
      <c r="AH61" s="110">
        <f>VLOOKUP(AI61,Base!$A$3:$F$994, 6, false)</f>
        <v>0</v>
      </c>
      <c r="AI61" s="111" t="s">
        <v>6</v>
      </c>
      <c r="AJ61" s="3"/>
      <c r="AK61" s="49"/>
      <c r="AL61" s="110" t="str">
        <f>VLOOKUP(AI61,Base!$A$3:$F$994, 2, false)</f>
        <v>.</v>
      </c>
      <c r="AM61" s="119"/>
      <c r="AN61" s="104"/>
      <c r="AO61" s="100"/>
      <c r="AP61" s="113">
        <f>VLOOKUP(AI61,Base!$A$3:$F$994, 5, false)</f>
        <v>0</v>
      </c>
      <c r="AQ61" s="114">
        <f t="shared" si="14"/>
        <v>0</v>
      </c>
      <c r="AR61" s="115"/>
      <c r="AS61" s="110">
        <f>VLOOKUP(AT61,Base!$A$3:$F$994, 6, false)</f>
        <v>0</v>
      </c>
      <c r="AT61" s="111" t="s">
        <v>6</v>
      </c>
      <c r="AU61" s="3"/>
      <c r="AV61" s="49"/>
      <c r="AW61" s="110" t="str">
        <f>VLOOKUP(AT61,Base!$A$3:$F$994, 2, false)</f>
        <v>.</v>
      </c>
      <c r="AX61" s="119"/>
      <c r="AY61" s="104"/>
      <c r="AZ61" s="100"/>
      <c r="BA61" s="113">
        <f>VLOOKUP(AT61,Base!$A$3:$F$994, 5, false)</f>
        <v>0</v>
      </c>
      <c r="BB61" s="114">
        <f t="shared" si="12"/>
        <v>0</v>
      </c>
      <c r="BC61" s="115"/>
      <c r="BD61" s="110">
        <f>VLOOKUP(BE61,Base!$A$3:$F$994, 6, false)</f>
        <v>0</v>
      </c>
      <c r="BE61" s="111" t="s">
        <v>6</v>
      </c>
      <c r="BF61" s="3"/>
      <c r="BG61" s="49"/>
      <c r="BH61" s="110" t="str">
        <f>VLOOKUP(BE61,Base!$A$3:$F$994, 2, false)</f>
        <v>.</v>
      </c>
      <c r="BI61" s="119"/>
      <c r="BJ61" s="104"/>
      <c r="BK61" s="100"/>
      <c r="BL61" s="113">
        <f>VLOOKUP(BE61,Base!$A$3:$F$994, 5, false)</f>
        <v>0</v>
      </c>
      <c r="BM61" s="114">
        <f t="shared" si="13"/>
        <v>0</v>
      </c>
    </row>
    <row r="62">
      <c r="A62" s="110">
        <f>VLOOKUP(B62,Base!$A$3:$F$994, 6, false)</f>
        <v>0</v>
      </c>
      <c r="B62" s="111" t="s">
        <v>6</v>
      </c>
      <c r="C62" s="3"/>
      <c r="D62" s="49"/>
      <c r="E62" s="110" t="str">
        <f>VLOOKUP(B62,Base!$A$3:$F$994, 2, false)</f>
        <v>.</v>
      </c>
      <c r="F62" s="119"/>
      <c r="G62" s="104"/>
      <c r="H62" s="100"/>
      <c r="I62" s="113">
        <f>VLOOKUP(B62,Base!$A$3:$F$994, 5, false)</f>
        <v>0</v>
      </c>
      <c r="J62" s="114">
        <f t="shared" si="8"/>
        <v>0</v>
      </c>
      <c r="K62" s="115"/>
      <c r="L62" s="110">
        <f>VLOOKUP(M62,Base!$A$3:$F$994, 6, false)</f>
        <v>0</v>
      </c>
      <c r="M62" s="111" t="s">
        <v>6</v>
      </c>
      <c r="N62" s="3"/>
      <c r="O62" s="49"/>
      <c r="P62" s="110" t="str">
        <f>VLOOKUP(M62,Base!$A$3:$F$994, 2, false)</f>
        <v>.</v>
      </c>
      <c r="Q62" s="119"/>
      <c r="R62" s="104"/>
      <c r="S62" s="100"/>
      <c r="T62" s="113">
        <f>VLOOKUP(M62,Base!$A$3:$F$994, 5, false)</f>
        <v>0</v>
      </c>
      <c r="U62" s="114">
        <f t="shared" si="9"/>
        <v>0</v>
      </c>
      <c r="V62" s="115"/>
      <c r="W62" s="110">
        <f>VLOOKUP(X62,Base!$A$3:$F$994, 6, false)</f>
        <v>0</v>
      </c>
      <c r="X62" s="111" t="s">
        <v>6</v>
      </c>
      <c r="Y62" s="3"/>
      <c r="Z62" s="49"/>
      <c r="AA62" s="110" t="str">
        <f>VLOOKUP(X62,Base!$A$3:$F$994, 2, false)</f>
        <v>.</v>
      </c>
      <c r="AB62" s="119"/>
      <c r="AC62" s="104"/>
      <c r="AD62" s="100"/>
      <c r="AE62" s="113">
        <f>VLOOKUP(X62,Base!$A$3:$F$994, 5, false)</f>
        <v>0</v>
      </c>
      <c r="AF62" s="114">
        <f t="shared" si="10"/>
        <v>0</v>
      </c>
      <c r="AG62" s="115"/>
      <c r="AH62" s="110">
        <f>VLOOKUP(AI62,Base!$A$3:$F$994, 6, false)</f>
        <v>0</v>
      </c>
      <c r="AI62" s="111" t="s">
        <v>6</v>
      </c>
      <c r="AJ62" s="3"/>
      <c r="AK62" s="49"/>
      <c r="AL62" s="110" t="str">
        <f>VLOOKUP(AI62,Base!$A$3:$F$994, 2, false)</f>
        <v>.</v>
      </c>
      <c r="AM62" s="119"/>
      <c r="AN62" s="104"/>
      <c r="AO62" s="100"/>
      <c r="AP62" s="113">
        <f>VLOOKUP(AI62,Base!$A$3:$F$994, 5, false)</f>
        <v>0</v>
      </c>
      <c r="AQ62" s="114">
        <f t="shared" si="14"/>
        <v>0</v>
      </c>
      <c r="AR62" s="115"/>
      <c r="AS62" s="110">
        <f>VLOOKUP(AT62,Base!$A$3:$F$994, 6, false)</f>
        <v>0</v>
      </c>
      <c r="AT62" s="111" t="s">
        <v>6</v>
      </c>
      <c r="AU62" s="3"/>
      <c r="AV62" s="49"/>
      <c r="AW62" s="110" t="str">
        <f>VLOOKUP(AT62,Base!$A$3:$F$994, 2, false)</f>
        <v>.</v>
      </c>
      <c r="AX62" s="119"/>
      <c r="AY62" s="104"/>
      <c r="AZ62" s="100"/>
      <c r="BA62" s="113">
        <f>VLOOKUP(AT62,Base!$A$3:$F$994, 5, false)</f>
        <v>0</v>
      </c>
      <c r="BB62" s="114">
        <f t="shared" si="12"/>
        <v>0</v>
      </c>
      <c r="BC62" s="115"/>
      <c r="BD62" s="110">
        <f>VLOOKUP(BE62,Base!$A$3:$F$994, 6, false)</f>
        <v>0</v>
      </c>
      <c r="BE62" s="111" t="s">
        <v>6</v>
      </c>
      <c r="BF62" s="3"/>
      <c r="BG62" s="49"/>
      <c r="BH62" s="110" t="str">
        <f>VLOOKUP(BE62,Base!$A$3:$F$994, 2, false)</f>
        <v>.</v>
      </c>
      <c r="BI62" s="119"/>
      <c r="BJ62" s="104"/>
      <c r="BK62" s="100"/>
      <c r="BL62" s="113">
        <f>VLOOKUP(BE62,Base!$A$3:$F$994, 5, false)</f>
        <v>0</v>
      </c>
      <c r="BM62" s="114">
        <f t="shared" si="13"/>
        <v>0</v>
      </c>
    </row>
    <row r="63">
      <c r="A63" s="110">
        <f>VLOOKUP(B63,Base!$A$3:$F$994, 6, false)</f>
        <v>0</v>
      </c>
      <c r="B63" s="111" t="s">
        <v>6</v>
      </c>
      <c r="C63" s="3"/>
      <c r="D63" s="120"/>
      <c r="E63" s="110" t="str">
        <f>VLOOKUP(B63,Base!$A$3:$F$994, 2, false)</f>
        <v>.</v>
      </c>
      <c r="F63" s="119"/>
      <c r="G63" s="104"/>
      <c r="H63" s="100"/>
      <c r="I63" s="113">
        <f>VLOOKUP(B63,Base!$A$3:$F$994, 5, false)</f>
        <v>0</v>
      </c>
      <c r="J63" s="114">
        <f t="shared" si="8"/>
        <v>0</v>
      </c>
      <c r="K63" s="115"/>
      <c r="L63" s="110">
        <f>VLOOKUP(M63,Base!$A$3:$F$994, 6, false)</f>
        <v>0</v>
      </c>
      <c r="M63" s="111" t="s">
        <v>6</v>
      </c>
      <c r="N63" s="3"/>
      <c r="O63" s="120"/>
      <c r="P63" s="110" t="str">
        <f>VLOOKUP(M63,Base!$A$3:$F$994, 2, false)</f>
        <v>.</v>
      </c>
      <c r="Q63" s="119"/>
      <c r="R63" s="104"/>
      <c r="S63" s="100"/>
      <c r="T63" s="113">
        <f>VLOOKUP(M63,Base!$A$3:$F$994, 5, false)</f>
        <v>0</v>
      </c>
      <c r="U63" s="114">
        <f t="shared" si="9"/>
        <v>0</v>
      </c>
      <c r="V63" s="115"/>
      <c r="W63" s="110">
        <f>VLOOKUP(X63,Base!$A$3:$F$994, 6, false)</f>
        <v>0</v>
      </c>
      <c r="X63" s="111" t="s">
        <v>6</v>
      </c>
      <c r="Y63" s="3"/>
      <c r="Z63" s="120"/>
      <c r="AA63" s="110" t="str">
        <f>VLOOKUP(X63,Base!$A$3:$F$994, 2, false)</f>
        <v>.</v>
      </c>
      <c r="AB63" s="119"/>
      <c r="AC63" s="104"/>
      <c r="AD63" s="100"/>
      <c r="AE63" s="113">
        <f>VLOOKUP(X63,Base!$A$3:$F$994, 5, false)</f>
        <v>0</v>
      </c>
      <c r="AF63" s="114">
        <f t="shared" si="10"/>
        <v>0</v>
      </c>
      <c r="AG63" s="115"/>
      <c r="AH63" s="110">
        <f>VLOOKUP(AI63,Base!$A$3:$F$994, 6, false)</f>
        <v>0</v>
      </c>
      <c r="AI63" s="111" t="s">
        <v>6</v>
      </c>
      <c r="AJ63" s="3"/>
      <c r="AK63" s="120"/>
      <c r="AL63" s="110" t="str">
        <f>VLOOKUP(AI63,Base!$A$3:$F$994, 2, false)</f>
        <v>.</v>
      </c>
      <c r="AM63" s="119"/>
      <c r="AN63" s="104"/>
      <c r="AO63" s="100"/>
      <c r="AP63" s="113">
        <f>VLOOKUP(AI63,Base!$A$3:$F$994, 5, false)</f>
        <v>0</v>
      </c>
      <c r="AQ63" s="114">
        <f t="shared" si="14"/>
        <v>0</v>
      </c>
      <c r="AR63" s="115"/>
      <c r="AS63" s="110">
        <f>VLOOKUP(AT63,Base!$A$3:$F$994, 6, false)</f>
        <v>0</v>
      </c>
      <c r="AT63" s="111" t="s">
        <v>6</v>
      </c>
      <c r="AU63" s="3"/>
      <c r="AV63" s="120"/>
      <c r="AW63" s="110" t="str">
        <f>VLOOKUP(AT63,Base!$A$3:$F$994, 2, false)</f>
        <v>.</v>
      </c>
      <c r="AX63" s="119"/>
      <c r="AY63" s="104"/>
      <c r="AZ63" s="100"/>
      <c r="BA63" s="113">
        <f>VLOOKUP(AT63,Base!$A$3:$F$994, 5, false)</f>
        <v>0</v>
      </c>
      <c r="BB63" s="114">
        <f t="shared" si="12"/>
        <v>0</v>
      </c>
      <c r="BC63" s="115"/>
      <c r="BD63" s="110">
        <f>VLOOKUP(BE63,Base!$A$3:$F$994, 6, false)</f>
        <v>0</v>
      </c>
      <c r="BE63" s="111" t="s">
        <v>6</v>
      </c>
      <c r="BF63" s="3"/>
      <c r="BG63" s="120"/>
      <c r="BH63" s="110" t="str">
        <f>VLOOKUP(BE63,Base!$A$3:$F$994, 2, false)</f>
        <v>.</v>
      </c>
      <c r="BI63" s="119"/>
      <c r="BJ63" s="104"/>
      <c r="BK63" s="100"/>
      <c r="BL63" s="113">
        <f>VLOOKUP(BE63,Base!$A$3:$F$994, 5, false)</f>
        <v>0</v>
      </c>
      <c r="BM63" s="114">
        <f t="shared" si="13"/>
        <v>0</v>
      </c>
    </row>
    <row r="64">
      <c r="A64" s="110">
        <f>VLOOKUP(B64,Base!$A$3:$F$994, 6, false)</f>
        <v>0</v>
      </c>
      <c r="B64" s="111" t="s">
        <v>6</v>
      </c>
      <c r="C64" s="3"/>
      <c r="D64" s="120"/>
      <c r="E64" s="110" t="str">
        <f>VLOOKUP(B64,Base!$A$3:$F$994, 2, false)</f>
        <v>.</v>
      </c>
      <c r="F64" s="119"/>
      <c r="G64" s="104"/>
      <c r="H64" s="100"/>
      <c r="I64" s="113">
        <f>VLOOKUP(B64,Base!$A$3:$F$994, 5, false)</f>
        <v>0</v>
      </c>
      <c r="J64" s="114">
        <f t="shared" si="8"/>
        <v>0</v>
      </c>
      <c r="K64" s="115"/>
      <c r="L64" s="110">
        <f>VLOOKUP(M64,Base!$A$3:$F$994, 6, false)</f>
        <v>0</v>
      </c>
      <c r="M64" s="111" t="s">
        <v>6</v>
      </c>
      <c r="N64" s="3"/>
      <c r="O64" s="121"/>
      <c r="P64" s="110" t="str">
        <f>VLOOKUP(M64,Base!$A$3:$F$994, 2, false)</f>
        <v>.</v>
      </c>
      <c r="Q64" s="119"/>
      <c r="R64" s="104"/>
      <c r="S64" s="100"/>
      <c r="T64" s="113">
        <f>VLOOKUP(M64,Base!$A$3:$F$994, 5, false)</f>
        <v>0</v>
      </c>
      <c r="U64" s="114">
        <f t="shared" si="9"/>
        <v>0</v>
      </c>
      <c r="V64" s="115"/>
      <c r="W64" s="110">
        <f>VLOOKUP(X64,Base!$A$3:$F$994, 6, false)</f>
        <v>0</v>
      </c>
      <c r="X64" s="111" t="s">
        <v>6</v>
      </c>
      <c r="Y64" s="3"/>
      <c r="Z64" s="120"/>
      <c r="AA64" s="110" t="str">
        <f>VLOOKUP(X64,Base!$A$3:$F$994, 2, false)</f>
        <v>.</v>
      </c>
      <c r="AB64" s="119"/>
      <c r="AC64" s="104"/>
      <c r="AD64" s="100"/>
      <c r="AE64" s="113">
        <f>VLOOKUP(X64,Base!$A$3:$F$994, 5, false)</f>
        <v>0</v>
      </c>
      <c r="AF64" s="114">
        <f t="shared" si="10"/>
        <v>0</v>
      </c>
      <c r="AG64" s="115"/>
      <c r="AH64" s="110">
        <f>VLOOKUP(AI64,Base!$A$3:$F$994, 6, false)</f>
        <v>0</v>
      </c>
      <c r="AI64" s="111" t="s">
        <v>6</v>
      </c>
      <c r="AJ64" s="3"/>
      <c r="AK64" s="120"/>
      <c r="AL64" s="110" t="str">
        <f>VLOOKUP(AI64,Base!$A$3:$F$994, 2, false)</f>
        <v>.</v>
      </c>
      <c r="AM64" s="119"/>
      <c r="AN64" s="104"/>
      <c r="AO64" s="100"/>
      <c r="AP64" s="113">
        <f>VLOOKUP(AI64,Base!$A$3:$F$994, 5, false)</f>
        <v>0</v>
      </c>
      <c r="AQ64" s="114">
        <f t="shared" si="14"/>
        <v>0</v>
      </c>
      <c r="AR64" s="115"/>
      <c r="AS64" s="110">
        <f>VLOOKUP(AT64,Base!$A$3:$F$994, 6, false)</f>
        <v>0</v>
      </c>
      <c r="AT64" s="111" t="s">
        <v>6</v>
      </c>
      <c r="AU64" s="3"/>
      <c r="AV64" s="120"/>
      <c r="AW64" s="110" t="str">
        <f>VLOOKUP(AT64,Base!$A$3:$F$994, 2, false)</f>
        <v>.</v>
      </c>
      <c r="AX64" s="119"/>
      <c r="AY64" s="104"/>
      <c r="AZ64" s="100"/>
      <c r="BA64" s="113">
        <f>VLOOKUP(AT64,Base!$A$3:$F$994, 5, false)</f>
        <v>0</v>
      </c>
      <c r="BB64" s="114">
        <f t="shared" si="12"/>
        <v>0</v>
      </c>
      <c r="BC64" s="115"/>
      <c r="BD64" s="110">
        <f>VLOOKUP(BE64,Base!$A$3:$F$994, 6, false)</f>
        <v>0</v>
      </c>
      <c r="BE64" s="111" t="s">
        <v>6</v>
      </c>
      <c r="BF64" s="3"/>
      <c r="BG64" s="120"/>
      <c r="BH64" s="110" t="str">
        <f>VLOOKUP(BE64,Base!$A$3:$F$994, 2, false)</f>
        <v>.</v>
      </c>
      <c r="BI64" s="119"/>
      <c r="BJ64" s="104"/>
      <c r="BK64" s="100"/>
      <c r="BL64" s="113">
        <f>VLOOKUP(BE64,Base!$A$3:$F$994, 5, false)</f>
        <v>0</v>
      </c>
      <c r="BM64" s="114">
        <f t="shared" si="13"/>
        <v>0</v>
      </c>
    </row>
    <row r="65">
      <c r="A65" s="110">
        <f>VLOOKUP(B65,Base!$A$3:$F$994, 6, false)</f>
        <v>0</v>
      </c>
      <c r="B65" s="111" t="s">
        <v>6</v>
      </c>
      <c r="C65" s="3"/>
      <c r="D65" s="121"/>
      <c r="E65" s="110" t="str">
        <f>VLOOKUP(B65,Base!$A$3:$F$994, 2, false)</f>
        <v>.</v>
      </c>
      <c r="F65" s="119"/>
      <c r="G65" s="104"/>
      <c r="H65" s="100"/>
      <c r="I65" s="113">
        <f>VLOOKUP(B65,Base!$A$3:$F$994, 5, false)</f>
        <v>0</v>
      </c>
      <c r="J65" s="114">
        <f t="shared" si="8"/>
        <v>0</v>
      </c>
      <c r="K65" s="115"/>
      <c r="L65" s="110">
        <f>VLOOKUP(M65,Base!$A$3:$F$994, 6, false)</f>
        <v>0</v>
      </c>
      <c r="M65" s="111" t="s">
        <v>6</v>
      </c>
      <c r="N65" s="3"/>
      <c r="O65" s="120"/>
      <c r="P65" s="110" t="str">
        <f>VLOOKUP(M65,Base!$A$3:$F$994, 2, false)</f>
        <v>.</v>
      </c>
      <c r="Q65" s="119"/>
      <c r="R65" s="104"/>
      <c r="S65" s="100"/>
      <c r="T65" s="113">
        <f>VLOOKUP(M65,Base!$A$3:$F$994, 5, false)</f>
        <v>0</v>
      </c>
      <c r="U65" s="114">
        <f t="shared" si="9"/>
        <v>0</v>
      </c>
      <c r="V65" s="115"/>
      <c r="W65" s="110">
        <f>VLOOKUP(X65,Base!$A$3:$F$994, 6, false)</f>
        <v>0</v>
      </c>
      <c r="X65" s="111" t="s">
        <v>6</v>
      </c>
      <c r="Y65" s="3"/>
      <c r="Z65" s="120"/>
      <c r="AA65" s="110" t="str">
        <f>VLOOKUP(X65,Base!$A$3:$F$994, 2, false)</f>
        <v>.</v>
      </c>
      <c r="AB65" s="119"/>
      <c r="AC65" s="104"/>
      <c r="AD65" s="100"/>
      <c r="AE65" s="113">
        <f>VLOOKUP(X65,Base!$A$3:$F$994, 5, false)</f>
        <v>0</v>
      </c>
      <c r="AF65" s="114">
        <f t="shared" si="10"/>
        <v>0</v>
      </c>
      <c r="AG65" s="115"/>
      <c r="AH65" s="110">
        <f>VLOOKUP(AI65,Base!$A$3:$F$994, 6, false)</f>
        <v>0</v>
      </c>
      <c r="AI65" s="111" t="s">
        <v>6</v>
      </c>
      <c r="AJ65" s="3"/>
      <c r="AK65" s="120"/>
      <c r="AL65" s="110" t="str">
        <f>VLOOKUP(AI65,Base!$A$3:$F$994, 2, false)</f>
        <v>.</v>
      </c>
      <c r="AM65" s="119"/>
      <c r="AN65" s="104"/>
      <c r="AO65" s="100"/>
      <c r="AP65" s="113">
        <f>VLOOKUP(AI65,Base!$A$3:$F$994, 5, false)</f>
        <v>0</v>
      </c>
      <c r="AQ65" s="114">
        <f t="shared" si="14"/>
        <v>0</v>
      </c>
      <c r="AR65" s="115"/>
      <c r="AS65" s="110">
        <f>VLOOKUP(AT65,Base!$A$3:$F$994, 6, false)</f>
        <v>0</v>
      </c>
      <c r="AT65" s="111" t="s">
        <v>6</v>
      </c>
      <c r="AU65" s="3"/>
      <c r="AV65" s="120"/>
      <c r="AW65" s="110" t="str">
        <f>VLOOKUP(AT65,Base!$A$3:$F$994, 2, false)</f>
        <v>.</v>
      </c>
      <c r="AX65" s="119"/>
      <c r="AY65" s="104"/>
      <c r="AZ65" s="100"/>
      <c r="BA65" s="113">
        <f>VLOOKUP(AT65,Base!$A$3:$F$994, 5, false)</f>
        <v>0</v>
      </c>
      <c r="BB65" s="114">
        <f t="shared" si="12"/>
        <v>0</v>
      </c>
      <c r="BC65" s="115"/>
      <c r="BD65" s="110">
        <f>VLOOKUP(BE65,Base!$A$3:$F$994, 6, false)</f>
        <v>0</v>
      </c>
      <c r="BE65" s="111" t="s">
        <v>6</v>
      </c>
      <c r="BF65" s="3"/>
      <c r="BG65" s="120"/>
      <c r="BH65" s="110" t="str">
        <f>VLOOKUP(BE65,Base!$A$3:$F$994, 2, false)</f>
        <v>.</v>
      </c>
      <c r="BI65" s="119"/>
      <c r="BJ65" s="104"/>
      <c r="BK65" s="100"/>
      <c r="BL65" s="113">
        <f>VLOOKUP(BE65,Base!$A$3:$F$994, 5, false)</f>
        <v>0</v>
      </c>
      <c r="BM65" s="114">
        <f t="shared" si="13"/>
        <v>0</v>
      </c>
    </row>
    <row r="66">
      <c r="A66" s="110">
        <f>VLOOKUP(B66,Base!$A$3:$F$994, 6, false)</f>
        <v>0</v>
      </c>
      <c r="B66" s="111" t="s">
        <v>6</v>
      </c>
      <c r="C66" s="3"/>
      <c r="D66" s="122"/>
      <c r="E66" s="110" t="str">
        <f>VLOOKUP(B66,Base!$A$3:$F$994, 2, false)</f>
        <v>.</v>
      </c>
      <c r="F66" s="119"/>
      <c r="G66" s="104"/>
      <c r="H66" s="100"/>
      <c r="I66" s="113">
        <f>VLOOKUP(B66,Base!$A$3:$F$994, 5, false)</f>
        <v>0</v>
      </c>
      <c r="J66" s="114">
        <f t="shared" si="8"/>
        <v>0</v>
      </c>
      <c r="K66" s="115"/>
      <c r="L66" s="110">
        <f>VLOOKUP(M66,Base!$A$3:$F$994, 6, false)</f>
        <v>0</v>
      </c>
      <c r="M66" s="111" t="s">
        <v>6</v>
      </c>
      <c r="N66" s="3"/>
      <c r="O66" s="122"/>
      <c r="P66" s="110" t="str">
        <f>VLOOKUP(M66,Base!$A$3:$F$994, 2, false)</f>
        <v>.</v>
      </c>
      <c r="Q66" s="119"/>
      <c r="R66" s="104"/>
      <c r="S66" s="100"/>
      <c r="T66" s="113">
        <f>VLOOKUP(M66,Base!$A$3:$F$994, 5, false)</f>
        <v>0</v>
      </c>
      <c r="U66" s="114">
        <f t="shared" si="9"/>
        <v>0</v>
      </c>
      <c r="V66" s="115"/>
      <c r="W66" s="110">
        <f>VLOOKUP(X66,Base!$A$3:$F$994, 6, false)</f>
        <v>0</v>
      </c>
      <c r="X66" s="111" t="s">
        <v>6</v>
      </c>
      <c r="Y66" s="3"/>
      <c r="Z66" s="122"/>
      <c r="AA66" s="110" t="str">
        <f>VLOOKUP(X66,Base!$A$3:$F$994, 2, false)</f>
        <v>.</v>
      </c>
      <c r="AB66" s="119"/>
      <c r="AC66" s="104"/>
      <c r="AD66" s="100"/>
      <c r="AE66" s="113">
        <f>VLOOKUP(X66,Base!$A$3:$F$994, 5, false)</f>
        <v>0</v>
      </c>
      <c r="AF66" s="114">
        <f t="shared" si="10"/>
        <v>0</v>
      </c>
      <c r="AG66" s="115"/>
      <c r="AH66" s="110">
        <f>VLOOKUP(AI66,Base!$A$3:$F$994, 6, false)</f>
        <v>0</v>
      </c>
      <c r="AI66" s="111" t="s">
        <v>6</v>
      </c>
      <c r="AJ66" s="3"/>
      <c r="AK66" s="122"/>
      <c r="AL66" s="110" t="str">
        <f>VLOOKUP(AI66,Base!$A$3:$F$994, 2, false)</f>
        <v>.</v>
      </c>
      <c r="AM66" s="119"/>
      <c r="AN66" s="104"/>
      <c r="AO66" s="100"/>
      <c r="AP66" s="113">
        <f>VLOOKUP(AI66,Base!$A$3:$F$994, 5, false)</f>
        <v>0</v>
      </c>
      <c r="AQ66" s="114">
        <f t="shared" si="14"/>
        <v>0</v>
      </c>
      <c r="AR66" s="115"/>
      <c r="AS66" s="110">
        <f>VLOOKUP(AT66,Base!$A$3:$F$994, 6, false)</f>
        <v>0</v>
      </c>
      <c r="AT66" s="111" t="s">
        <v>6</v>
      </c>
      <c r="AU66" s="3"/>
      <c r="AV66" s="122"/>
      <c r="AW66" s="110" t="str">
        <f>VLOOKUP(AT66,Base!$A$3:$F$994, 2, false)</f>
        <v>.</v>
      </c>
      <c r="AX66" s="119"/>
      <c r="AY66" s="104"/>
      <c r="AZ66" s="100"/>
      <c r="BA66" s="113">
        <f>VLOOKUP(AT66,Base!$A$3:$F$994, 5, false)</f>
        <v>0</v>
      </c>
      <c r="BB66" s="114">
        <f t="shared" si="12"/>
        <v>0</v>
      </c>
      <c r="BC66" s="115"/>
      <c r="BD66" s="110">
        <f>VLOOKUP(BE66,Base!$A$3:$F$994, 6, false)</f>
        <v>0</v>
      </c>
      <c r="BE66" s="111" t="s">
        <v>6</v>
      </c>
      <c r="BF66" s="3"/>
      <c r="BG66" s="122"/>
      <c r="BH66" s="110" t="str">
        <f>VLOOKUP(BE66,Base!$A$3:$F$994, 2, false)</f>
        <v>.</v>
      </c>
      <c r="BI66" s="119"/>
      <c r="BJ66" s="104"/>
      <c r="BK66" s="100"/>
      <c r="BL66" s="113">
        <f>VLOOKUP(BE66,Base!$A$3:$F$994, 5, false)</f>
        <v>0</v>
      </c>
      <c r="BM66" s="114">
        <f t="shared" si="13"/>
        <v>0</v>
      </c>
    </row>
    <row r="67">
      <c r="A67" s="110">
        <f>VLOOKUP(B67,Base!$A$3:$F$994, 6, false)</f>
        <v>0</v>
      </c>
      <c r="B67" s="111" t="s">
        <v>6</v>
      </c>
      <c r="C67" s="3"/>
      <c r="D67" s="123"/>
      <c r="E67" s="110" t="str">
        <f>VLOOKUP(B67,Base!$A$3:$F$994, 2, false)</f>
        <v>.</v>
      </c>
      <c r="F67" s="119"/>
      <c r="G67" s="104"/>
      <c r="H67" s="100"/>
      <c r="I67" s="113">
        <f>VLOOKUP(B67,Base!$A$3:$F$994, 5, false)</f>
        <v>0</v>
      </c>
      <c r="J67" s="114">
        <f t="shared" si="8"/>
        <v>0</v>
      </c>
      <c r="K67" s="115"/>
      <c r="L67" s="110">
        <f>VLOOKUP(M67,Base!$A$3:$F$994, 6, false)</f>
        <v>0</v>
      </c>
      <c r="M67" s="111" t="s">
        <v>6</v>
      </c>
      <c r="N67" s="3"/>
      <c r="O67" s="123"/>
      <c r="P67" s="110" t="str">
        <f>VLOOKUP(M67,Base!$A$3:$F$994, 2, false)</f>
        <v>.</v>
      </c>
      <c r="Q67" s="119"/>
      <c r="R67" s="104"/>
      <c r="S67" s="100"/>
      <c r="T67" s="113">
        <f>VLOOKUP(M67,Base!$A$3:$F$994, 5, false)</f>
        <v>0</v>
      </c>
      <c r="U67" s="114">
        <f t="shared" si="9"/>
        <v>0</v>
      </c>
      <c r="V67" s="115"/>
      <c r="W67" s="110">
        <f>VLOOKUP(X67,Base!$A$3:$F$994, 6, false)</f>
        <v>0</v>
      </c>
      <c r="X67" s="111" t="s">
        <v>6</v>
      </c>
      <c r="Y67" s="3"/>
      <c r="Z67" s="123"/>
      <c r="AA67" s="110" t="str">
        <f>VLOOKUP(X67,Base!$A$3:$F$994, 2, false)</f>
        <v>.</v>
      </c>
      <c r="AB67" s="119"/>
      <c r="AC67" s="104"/>
      <c r="AD67" s="100"/>
      <c r="AE67" s="113">
        <f>VLOOKUP(X67,Base!$A$3:$F$994, 5, false)</f>
        <v>0</v>
      </c>
      <c r="AF67" s="114">
        <f t="shared" si="10"/>
        <v>0</v>
      </c>
      <c r="AG67" s="115"/>
      <c r="AH67" s="110">
        <f>VLOOKUP(AI67,Base!$A$3:$F$994, 6, false)</f>
        <v>0</v>
      </c>
      <c r="AI67" s="111" t="s">
        <v>6</v>
      </c>
      <c r="AJ67" s="3"/>
      <c r="AK67" s="123"/>
      <c r="AL67" s="110" t="str">
        <f>VLOOKUP(AI67,Base!$A$3:$F$994, 2, false)</f>
        <v>.</v>
      </c>
      <c r="AM67" s="119"/>
      <c r="AN67" s="104"/>
      <c r="AO67" s="100"/>
      <c r="AP67" s="113">
        <f>VLOOKUP(AI67,Base!$A$3:$F$994, 5, false)</f>
        <v>0</v>
      </c>
      <c r="AQ67" s="114">
        <f t="shared" si="14"/>
        <v>0</v>
      </c>
      <c r="AR67" s="115"/>
      <c r="AS67" s="110">
        <f>VLOOKUP(AT67,Base!$A$3:$F$994, 6, false)</f>
        <v>0</v>
      </c>
      <c r="AT67" s="111" t="s">
        <v>6</v>
      </c>
      <c r="AU67" s="3"/>
      <c r="AV67" s="123"/>
      <c r="AW67" s="110" t="str">
        <f>VLOOKUP(AT67,Base!$A$3:$F$994, 2, false)</f>
        <v>.</v>
      </c>
      <c r="AX67" s="119"/>
      <c r="AY67" s="104"/>
      <c r="AZ67" s="100"/>
      <c r="BA67" s="113">
        <f>VLOOKUP(AT67,Base!$A$3:$F$994, 5, false)</f>
        <v>0</v>
      </c>
      <c r="BB67" s="114">
        <f t="shared" si="12"/>
        <v>0</v>
      </c>
      <c r="BC67" s="115"/>
      <c r="BD67" s="110">
        <f>VLOOKUP(BE67,Base!$A$3:$F$994, 6, false)</f>
        <v>0</v>
      </c>
      <c r="BE67" s="111" t="s">
        <v>6</v>
      </c>
      <c r="BF67" s="3"/>
      <c r="BG67" s="123"/>
      <c r="BH67" s="110" t="str">
        <f>VLOOKUP(BE67,Base!$A$3:$F$994, 2, false)</f>
        <v>.</v>
      </c>
      <c r="BI67" s="119"/>
      <c r="BJ67" s="104"/>
      <c r="BK67" s="100"/>
      <c r="BL67" s="113">
        <f>VLOOKUP(BE67,Base!$A$3:$F$994, 5, false)</f>
        <v>0</v>
      </c>
      <c r="BM67" s="114">
        <f t="shared" si="13"/>
        <v>0</v>
      </c>
    </row>
    <row r="68">
      <c r="A68" s="126" t="s">
        <v>717</v>
      </c>
      <c r="B68" s="104"/>
      <c r="C68" s="104"/>
      <c r="D68" s="104"/>
      <c r="E68" s="104"/>
      <c r="F68" s="104"/>
      <c r="G68" s="104"/>
      <c r="H68" s="100"/>
      <c r="I68" s="167" t="s">
        <v>716</v>
      </c>
      <c r="J68" s="125">
        <f>SUM(J50:J67)</f>
        <v>0</v>
      </c>
      <c r="K68" s="109"/>
      <c r="L68" s="126" t="s">
        <v>717</v>
      </c>
      <c r="M68" s="104"/>
      <c r="N68" s="104"/>
      <c r="O68" s="104"/>
      <c r="P68" s="104"/>
      <c r="Q68" s="104"/>
      <c r="R68" s="104"/>
      <c r="S68" s="100"/>
      <c r="T68" s="167" t="s">
        <v>716</v>
      </c>
      <c r="U68" s="125">
        <f>SUM(U50:U67)</f>
        <v>0</v>
      </c>
      <c r="V68" s="109"/>
      <c r="W68" s="126" t="s">
        <v>717</v>
      </c>
      <c r="X68" s="104"/>
      <c r="Y68" s="104"/>
      <c r="Z68" s="104"/>
      <c r="AA68" s="104"/>
      <c r="AB68" s="104"/>
      <c r="AC68" s="104"/>
      <c r="AD68" s="100"/>
      <c r="AE68" s="167" t="s">
        <v>716</v>
      </c>
      <c r="AF68" s="125">
        <f>SUM(AF50:AF67)</f>
        <v>0</v>
      </c>
      <c r="AG68" s="109"/>
      <c r="AH68" s="126" t="s">
        <v>717</v>
      </c>
      <c r="AI68" s="104"/>
      <c r="AJ68" s="104"/>
      <c r="AK68" s="104"/>
      <c r="AL68" s="104"/>
      <c r="AM68" s="104"/>
      <c r="AN68" s="104"/>
      <c r="AO68" s="100"/>
      <c r="AP68" s="167" t="s">
        <v>716</v>
      </c>
      <c r="AQ68" s="125">
        <f>SUM(AQ50:AQ67)</f>
        <v>0</v>
      </c>
      <c r="AR68" s="109"/>
      <c r="AS68" s="126" t="s">
        <v>717</v>
      </c>
      <c r="AT68" s="104"/>
      <c r="AU68" s="104"/>
      <c r="AV68" s="104"/>
      <c r="AW68" s="104"/>
      <c r="AX68" s="104"/>
      <c r="AY68" s="104"/>
      <c r="AZ68" s="100"/>
      <c r="BA68" s="167" t="s">
        <v>716</v>
      </c>
      <c r="BB68" s="125">
        <f>SUM(BB50:BB67)</f>
        <v>0</v>
      </c>
      <c r="BC68" s="109"/>
      <c r="BD68" s="126" t="s">
        <v>717</v>
      </c>
      <c r="BE68" s="104"/>
      <c r="BF68" s="104"/>
      <c r="BG68" s="104"/>
      <c r="BH68" s="104"/>
      <c r="BI68" s="104"/>
      <c r="BJ68" s="104"/>
      <c r="BK68" s="100"/>
      <c r="BL68" s="167" t="s">
        <v>716</v>
      </c>
      <c r="BM68" s="125">
        <f>SUM(BM50:BM67)</f>
        <v>0</v>
      </c>
    </row>
    <row r="69">
      <c r="A69" s="127"/>
      <c r="B69" s="104"/>
      <c r="C69" s="104"/>
      <c r="D69" s="104"/>
      <c r="E69" s="104"/>
      <c r="F69" s="104"/>
      <c r="G69" s="104"/>
      <c r="H69" s="100"/>
      <c r="I69" s="167" t="s">
        <v>718</v>
      </c>
      <c r="J69" s="128">
        <f>J68/E48</f>
        <v>0</v>
      </c>
      <c r="K69" s="129"/>
      <c r="L69" s="127"/>
      <c r="M69" s="104"/>
      <c r="N69" s="104"/>
      <c r="O69" s="104"/>
      <c r="P69" s="104"/>
      <c r="Q69" s="104"/>
      <c r="R69" s="104"/>
      <c r="S69" s="100"/>
      <c r="T69" s="167" t="s">
        <v>718</v>
      </c>
      <c r="U69" s="128">
        <f>U68/P48</f>
        <v>0</v>
      </c>
      <c r="V69" s="129"/>
      <c r="W69" s="127"/>
      <c r="X69" s="104"/>
      <c r="Y69" s="104"/>
      <c r="Z69" s="104"/>
      <c r="AA69" s="104"/>
      <c r="AB69" s="104"/>
      <c r="AC69" s="104"/>
      <c r="AD69" s="100"/>
      <c r="AE69" s="167" t="s">
        <v>718</v>
      </c>
      <c r="AF69" s="128">
        <f>AF68/AA48</f>
        <v>0</v>
      </c>
      <c r="AG69" s="129"/>
      <c r="AH69" s="127"/>
      <c r="AI69" s="104"/>
      <c r="AJ69" s="104"/>
      <c r="AK69" s="104"/>
      <c r="AL69" s="104"/>
      <c r="AM69" s="104"/>
      <c r="AN69" s="104"/>
      <c r="AO69" s="100"/>
      <c r="AP69" s="167" t="s">
        <v>718</v>
      </c>
      <c r="AQ69" s="128">
        <f>AQ68/AL48</f>
        <v>0</v>
      </c>
      <c r="AR69" s="129"/>
      <c r="AS69" s="127"/>
      <c r="AT69" s="104"/>
      <c r="AU69" s="104"/>
      <c r="AV69" s="104"/>
      <c r="AW69" s="104"/>
      <c r="AX69" s="104"/>
      <c r="AY69" s="104"/>
      <c r="AZ69" s="100"/>
      <c r="BA69" s="167" t="s">
        <v>718</v>
      </c>
      <c r="BB69" s="128">
        <f>BB68/AW48</f>
        <v>0</v>
      </c>
      <c r="BC69" s="129"/>
      <c r="BD69" s="127"/>
      <c r="BE69" s="104"/>
      <c r="BF69" s="104"/>
      <c r="BG69" s="104"/>
      <c r="BH69" s="104"/>
      <c r="BI69" s="104"/>
      <c r="BJ69" s="104"/>
      <c r="BK69" s="100"/>
      <c r="BL69" s="167" t="s">
        <v>718</v>
      </c>
      <c r="BM69" s="128">
        <f>BM68/BH48</f>
        <v>0</v>
      </c>
    </row>
    <row r="70">
      <c r="A70" s="127"/>
      <c r="B70" s="104"/>
      <c r="C70" s="104"/>
      <c r="D70" s="104"/>
      <c r="E70" s="104"/>
      <c r="F70" s="104"/>
      <c r="G70" s="104"/>
      <c r="H70" s="100"/>
      <c r="I70" s="160" t="s">
        <v>719</v>
      </c>
      <c r="J70" s="130">
        <v>0.05</v>
      </c>
      <c r="K70" s="129"/>
      <c r="L70" s="127"/>
      <c r="M70" s="104"/>
      <c r="N70" s="104"/>
      <c r="O70" s="104"/>
      <c r="P70" s="104"/>
      <c r="Q70" s="104"/>
      <c r="R70" s="104"/>
      <c r="S70" s="100"/>
      <c r="T70" s="160" t="s">
        <v>719</v>
      </c>
      <c r="U70" s="130">
        <v>0.05</v>
      </c>
      <c r="V70" s="129"/>
      <c r="W70" s="127"/>
      <c r="X70" s="104"/>
      <c r="Y70" s="104"/>
      <c r="Z70" s="104"/>
      <c r="AA70" s="104"/>
      <c r="AB70" s="104"/>
      <c r="AC70" s="104"/>
      <c r="AD70" s="100"/>
      <c r="AE70" s="160" t="s">
        <v>719</v>
      </c>
      <c r="AF70" s="130">
        <v>0.05</v>
      </c>
      <c r="AG70" s="129"/>
      <c r="AH70" s="127"/>
      <c r="AI70" s="104"/>
      <c r="AJ70" s="104"/>
      <c r="AK70" s="104"/>
      <c r="AL70" s="104"/>
      <c r="AM70" s="104"/>
      <c r="AN70" s="104"/>
      <c r="AO70" s="100"/>
      <c r="AP70" s="160" t="s">
        <v>719</v>
      </c>
      <c r="AQ70" s="130">
        <v>0.05</v>
      </c>
      <c r="AR70" s="129"/>
      <c r="AS70" s="127"/>
      <c r="AT70" s="104"/>
      <c r="AU70" s="104"/>
      <c r="AV70" s="104"/>
      <c r="AW70" s="104"/>
      <c r="AX70" s="104"/>
      <c r="AY70" s="104"/>
      <c r="AZ70" s="100"/>
      <c r="BA70" s="160" t="s">
        <v>719</v>
      </c>
      <c r="BB70" s="130">
        <v>0.05</v>
      </c>
      <c r="BC70" s="129"/>
      <c r="BD70" s="127"/>
      <c r="BE70" s="104"/>
      <c r="BF70" s="104"/>
      <c r="BG70" s="104"/>
      <c r="BH70" s="104"/>
      <c r="BI70" s="104"/>
      <c r="BJ70" s="104"/>
      <c r="BK70" s="100"/>
      <c r="BL70" s="160" t="s">
        <v>719</v>
      </c>
      <c r="BM70" s="130">
        <v>0.05</v>
      </c>
    </row>
    <row r="71">
      <c r="A71" s="127"/>
      <c r="B71" s="104"/>
      <c r="C71" s="104"/>
      <c r="D71" s="104"/>
      <c r="E71" s="104"/>
      <c r="F71" s="104"/>
      <c r="G71" s="104"/>
      <c r="H71" s="100"/>
      <c r="I71" s="167" t="s">
        <v>720</v>
      </c>
      <c r="J71" s="128">
        <f>J69+(J69*J70)</f>
        <v>0</v>
      </c>
      <c r="K71" s="129"/>
      <c r="L71" s="127"/>
      <c r="M71" s="104"/>
      <c r="N71" s="104"/>
      <c r="O71" s="104"/>
      <c r="P71" s="104"/>
      <c r="Q71" s="104"/>
      <c r="R71" s="104"/>
      <c r="S71" s="100"/>
      <c r="T71" s="167" t="s">
        <v>720</v>
      </c>
      <c r="U71" s="128">
        <f>U69+(U69*U70)</f>
        <v>0</v>
      </c>
      <c r="V71" s="129"/>
      <c r="W71" s="127"/>
      <c r="X71" s="104"/>
      <c r="Y71" s="104"/>
      <c r="Z71" s="104"/>
      <c r="AA71" s="104"/>
      <c r="AB71" s="104"/>
      <c r="AC71" s="104"/>
      <c r="AD71" s="100"/>
      <c r="AE71" s="167" t="s">
        <v>720</v>
      </c>
      <c r="AF71" s="128">
        <f>AF69+(AF69*AF70)</f>
        <v>0</v>
      </c>
      <c r="AG71" s="129"/>
      <c r="AH71" s="127"/>
      <c r="AI71" s="104"/>
      <c r="AJ71" s="104"/>
      <c r="AK71" s="104"/>
      <c r="AL71" s="104"/>
      <c r="AM71" s="104"/>
      <c r="AN71" s="104"/>
      <c r="AO71" s="100"/>
      <c r="AP71" s="167" t="s">
        <v>720</v>
      </c>
      <c r="AQ71" s="128">
        <f>AQ69+(AQ69*AQ70)</f>
        <v>0</v>
      </c>
      <c r="AR71" s="129"/>
      <c r="AS71" s="127"/>
      <c r="AT71" s="104"/>
      <c r="AU71" s="104"/>
      <c r="AV71" s="104"/>
      <c r="AW71" s="104"/>
      <c r="AX71" s="104"/>
      <c r="AY71" s="104"/>
      <c r="AZ71" s="100"/>
      <c r="BA71" s="167" t="s">
        <v>720</v>
      </c>
      <c r="BB71" s="128">
        <f>BB69+(BB69*BB70)</f>
        <v>0</v>
      </c>
      <c r="BC71" s="129"/>
      <c r="BD71" s="127"/>
      <c r="BE71" s="104"/>
      <c r="BF71" s="104"/>
      <c r="BG71" s="104"/>
      <c r="BH71" s="104"/>
      <c r="BI71" s="104"/>
      <c r="BJ71" s="104"/>
      <c r="BK71" s="100"/>
      <c r="BL71" s="167" t="s">
        <v>720</v>
      </c>
      <c r="BM71" s="128">
        <f>BM69+(BM69*BM70)</f>
        <v>0</v>
      </c>
    </row>
    <row r="72">
      <c r="A72" s="127"/>
      <c r="B72" s="104"/>
      <c r="C72" s="104"/>
      <c r="D72" s="104"/>
      <c r="E72" s="104"/>
      <c r="F72" s="104"/>
      <c r="G72" s="104"/>
      <c r="H72" s="100"/>
      <c r="I72" s="167" t="s">
        <v>746</v>
      </c>
      <c r="J72" s="128">
        <f>J71*I48</f>
        <v>0</v>
      </c>
      <c r="K72" s="129"/>
      <c r="L72" s="127"/>
      <c r="M72" s="104"/>
      <c r="N72" s="104"/>
      <c r="O72" s="104"/>
      <c r="P72" s="104"/>
      <c r="Q72" s="104"/>
      <c r="R72" s="104"/>
      <c r="S72" s="100"/>
      <c r="T72" s="167" t="s">
        <v>746</v>
      </c>
      <c r="U72" s="128">
        <f>U71*T48</f>
        <v>0</v>
      </c>
      <c r="V72" s="129"/>
      <c r="W72" s="127"/>
      <c r="X72" s="104"/>
      <c r="Y72" s="104"/>
      <c r="Z72" s="104"/>
      <c r="AA72" s="104"/>
      <c r="AB72" s="104"/>
      <c r="AC72" s="104"/>
      <c r="AD72" s="100"/>
      <c r="AE72" s="167" t="s">
        <v>746</v>
      </c>
      <c r="AF72" s="128">
        <f>AF71*AE48</f>
        <v>0</v>
      </c>
      <c r="AG72" s="129"/>
      <c r="AH72" s="127"/>
      <c r="AI72" s="104"/>
      <c r="AJ72" s="104"/>
      <c r="AK72" s="104"/>
      <c r="AL72" s="104"/>
      <c r="AM72" s="104"/>
      <c r="AN72" s="104"/>
      <c r="AO72" s="100"/>
      <c r="AP72" s="167" t="s">
        <v>746</v>
      </c>
      <c r="AQ72" s="128">
        <f>AQ71*AP48</f>
        <v>0</v>
      </c>
      <c r="AR72" s="129"/>
      <c r="AS72" s="127"/>
      <c r="AT72" s="104"/>
      <c r="AU72" s="104"/>
      <c r="AV72" s="104"/>
      <c r="AW72" s="104"/>
      <c r="AX72" s="104"/>
      <c r="AY72" s="104"/>
      <c r="AZ72" s="100"/>
      <c r="BA72" s="167" t="s">
        <v>746</v>
      </c>
      <c r="BB72" s="128">
        <f>BB71*BA48</f>
        <v>0</v>
      </c>
      <c r="BC72" s="129"/>
      <c r="BD72" s="127"/>
      <c r="BE72" s="104"/>
      <c r="BF72" s="104"/>
      <c r="BG72" s="104"/>
      <c r="BH72" s="104"/>
      <c r="BI72" s="104"/>
      <c r="BJ72" s="104"/>
      <c r="BK72" s="100"/>
      <c r="BL72" s="167" t="s">
        <v>746</v>
      </c>
      <c r="BM72" s="128">
        <f>BM71*BL48</f>
        <v>0</v>
      </c>
    </row>
    <row r="73">
      <c r="A73" s="127"/>
      <c r="B73" s="104"/>
      <c r="C73" s="104"/>
      <c r="D73" s="104"/>
      <c r="E73" s="104"/>
      <c r="F73" s="104"/>
      <c r="G73" s="104"/>
      <c r="H73" s="100"/>
      <c r="I73" s="167" t="s">
        <v>747</v>
      </c>
      <c r="J73" s="128">
        <f>J74-J72</f>
        <v>0</v>
      </c>
      <c r="K73" s="129"/>
      <c r="L73" s="127"/>
      <c r="M73" s="104"/>
      <c r="N73" s="104"/>
      <c r="O73" s="104"/>
      <c r="P73" s="104"/>
      <c r="Q73" s="104"/>
      <c r="R73" s="104"/>
      <c r="S73" s="100"/>
      <c r="T73" s="167" t="s">
        <v>747</v>
      </c>
      <c r="U73" s="128">
        <f>U74-U72</f>
        <v>0</v>
      </c>
      <c r="V73" s="129"/>
      <c r="W73" s="127"/>
      <c r="X73" s="104"/>
      <c r="Y73" s="104"/>
      <c r="Z73" s="104"/>
      <c r="AA73" s="104"/>
      <c r="AB73" s="104"/>
      <c r="AC73" s="104"/>
      <c r="AD73" s="100"/>
      <c r="AE73" s="167" t="s">
        <v>747</v>
      </c>
      <c r="AF73" s="128">
        <f>AF74-AF72</f>
        <v>0</v>
      </c>
      <c r="AG73" s="129"/>
      <c r="AH73" s="127"/>
      <c r="AI73" s="104"/>
      <c r="AJ73" s="104"/>
      <c r="AK73" s="104"/>
      <c r="AL73" s="104"/>
      <c r="AM73" s="104"/>
      <c r="AN73" s="104"/>
      <c r="AO73" s="100"/>
      <c r="AP73" s="167" t="s">
        <v>747</v>
      </c>
      <c r="AQ73" s="128">
        <f>AQ74-AQ72</f>
        <v>0</v>
      </c>
      <c r="AR73" s="129"/>
      <c r="AS73" s="127"/>
      <c r="AT73" s="104"/>
      <c r="AU73" s="104"/>
      <c r="AV73" s="104"/>
      <c r="AW73" s="104"/>
      <c r="AX73" s="104"/>
      <c r="AY73" s="104"/>
      <c r="AZ73" s="100"/>
      <c r="BA73" s="167" t="s">
        <v>747</v>
      </c>
      <c r="BB73" s="128">
        <f>BB74-BB72</f>
        <v>0</v>
      </c>
      <c r="BC73" s="129"/>
      <c r="BD73" s="127"/>
      <c r="BE73" s="104"/>
      <c r="BF73" s="104"/>
      <c r="BG73" s="104"/>
      <c r="BH73" s="104"/>
      <c r="BI73" s="104"/>
      <c r="BJ73" s="104"/>
      <c r="BK73" s="100"/>
      <c r="BL73" s="167" t="s">
        <v>747</v>
      </c>
      <c r="BM73" s="128">
        <f>BM74-BM72</f>
        <v>0</v>
      </c>
    </row>
    <row r="74">
      <c r="A74" s="127"/>
      <c r="B74" s="104"/>
      <c r="C74" s="104"/>
      <c r="D74" s="104"/>
      <c r="E74" s="104"/>
      <c r="F74" s="104"/>
      <c r="G74" s="104"/>
      <c r="H74" s="100"/>
      <c r="I74" s="167" t="s">
        <v>748</v>
      </c>
      <c r="J74" s="128">
        <f>J72*(J46*1+1)</f>
        <v>0</v>
      </c>
      <c r="K74" s="129"/>
      <c r="L74" s="127"/>
      <c r="M74" s="104"/>
      <c r="N74" s="104"/>
      <c r="O74" s="104"/>
      <c r="P74" s="104"/>
      <c r="Q74" s="104"/>
      <c r="R74" s="104"/>
      <c r="S74" s="100"/>
      <c r="T74" s="167" t="s">
        <v>748</v>
      </c>
      <c r="U74" s="128">
        <f>U72*(U46*1+1)</f>
        <v>0</v>
      </c>
      <c r="V74" s="129"/>
      <c r="W74" s="127"/>
      <c r="X74" s="104"/>
      <c r="Y74" s="104"/>
      <c r="Z74" s="104"/>
      <c r="AA74" s="104"/>
      <c r="AB74" s="104"/>
      <c r="AC74" s="104"/>
      <c r="AD74" s="100"/>
      <c r="AE74" s="167" t="s">
        <v>748</v>
      </c>
      <c r="AF74" s="128">
        <f>AF72*(AF46*1+1)</f>
        <v>0</v>
      </c>
      <c r="AG74" s="129"/>
      <c r="AH74" s="127"/>
      <c r="AI74" s="104"/>
      <c r="AJ74" s="104"/>
      <c r="AK74" s="104"/>
      <c r="AL74" s="104"/>
      <c r="AM74" s="104"/>
      <c r="AN74" s="104"/>
      <c r="AO74" s="100"/>
      <c r="AP74" s="167" t="s">
        <v>748</v>
      </c>
      <c r="AQ74" s="128">
        <f>AQ72*(AQ46*1+1)</f>
        <v>0</v>
      </c>
      <c r="AR74" s="129"/>
      <c r="AS74" s="127"/>
      <c r="AT74" s="104"/>
      <c r="AU74" s="104"/>
      <c r="AV74" s="104"/>
      <c r="AW74" s="104"/>
      <c r="AX74" s="104"/>
      <c r="AY74" s="104"/>
      <c r="AZ74" s="100"/>
      <c r="BA74" s="167" t="s">
        <v>748</v>
      </c>
      <c r="BB74" s="128">
        <f>BB72*(BB46*1+1)</f>
        <v>0</v>
      </c>
      <c r="BC74" s="129"/>
      <c r="BD74" s="127"/>
      <c r="BE74" s="104"/>
      <c r="BF74" s="104"/>
      <c r="BG74" s="104"/>
      <c r="BH74" s="104"/>
      <c r="BI74" s="104"/>
      <c r="BJ74" s="104"/>
      <c r="BK74" s="100"/>
      <c r="BL74" s="167" t="s">
        <v>748</v>
      </c>
      <c r="BM74" s="128">
        <f>BM72*(BM46*1+1)</f>
        <v>0</v>
      </c>
    </row>
    <row r="75">
      <c r="A75" s="127"/>
      <c r="B75" s="104"/>
      <c r="C75" s="104"/>
      <c r="D75" s="104"/>
      <c r="E75" s="104"/>
      <c r="F75" s="104"/>
      <c r="G75" s="104"/>
      <c r="H75" s="100"/>
      <c r="I75" s="168" t="s">
        <v>749</v>
      </c>
      <c r="J75" s="3"/>
      <c r="K75" s="129"/>
      <c r="L75" s="127"/>
      <c r="M75" s="104"/>
      <c r="N75" s="104"/>
      <c r="O75" s="104"/>
      <c r="P75" s="104"/>
      <c r="Q75" s="104"/>
      <c r="R75" s="104"/>
      <c r="S75" s="100"/>
      <c r="T75" s="168" t="s">
        <v>749</v>
      </c>
      <c r="U75" s="3"/>
      <c r="V75" s="129"/>
      <c r="W75" s="127"/>
      <c r="X75" s="104"/>
      <c r="Y75" s="104"/>
      <c r="Z75" s="104"/>
      <c r="AA75" s="104"/>
      <c r="AB75" s="104"/>
      <c r="AC75" s="104"/>
      <c r="AD75" s="100"/>
      <c r="AE75" s="168" t="s">
        <v>749</v>
      </c>
      <c r="AF75" s="3"/>
      <c r="AG75" s="129"/>
      <c r="AH75" s="127"/>
      <c r="AI75" s="104"/>
      <c r="AJ75" s="104"/>
      <c r="AK75" s="104"/>
      <c r="AL75" s="104"/>
      <c r="AM75" s="104"/>
      <c r="AN75" s="104"/>
      <c r="AO75" s="100"/>
      <c r="AP75" s="168" t="s">
        <v>749</v>
      </c>
      <c r="AQ75" s="3"/>
      <c r="AR75" s="129"/>
      <c r="AS75" s="127"/>
      <c r="AT75" s="104"/>
      <c r="AU75" s="104"/>
      <c r="AV75" s="104"/>
      <c r="AW75" s="104"/>
      <c r="AX75" s="104"/>
      <c r="AY75" s="104"/>
      <c r="AZ75" s="100"/>
      <c r="BA75" s="168" t="s">
        <v>749</v>
      </c>
      <c r="BB75" s="3"/>
      <c r="BC75" s="129"/>
      <c r="BD75" s="127"/>
      <c r="BE75" s="104"/>
      <c r="BF75" s="104"/>
      <c r="BG75" s="104"/>
      <c r="BH75" s="104"/>
      <c r="BI75" s="104"/>
      <c r="BJ75" s="104"/>
      <c r="BK75" s="100"/>
      <c r="BL75" s="168" t="s">
        <v>749</v>
      </c>
      <c r="BM75" s="3"/>
    </row>
    <row r="76">
      <c r="A76" s="132"/>
      <c r="B76" s="2"/>
      <c r="C76" s="2"/>
      <c r="D76" s="2"/>
      <c r="E76" s="2"/>
      <c r="F76" s="2"/>
      <c r="G76" s="2"/>
      <c r="H76" s="3"/>
      <c r="I76" s="167" t="s">
        <v>750</v>
      </c>
      <c r="J76" s="133"/>
      <c r="K76" s="134"/>
      <c r="L76" s="132"/>
      <c r="M76" s="2"/>
      <c r="N76" s="2"/>
      <c r="O76" s="2"/>
      <c r="P76" s="2"/>
      <c r="Q76" s="2"/>
      <c r="R76" s="2"/>
      <c r="S76" s="3"/>
      <c r="T76" s="167" t="s">
        <v>750</v>
      </c>
      <c r="U76" s="133"/>
      <c r="V76" s="134"/>
      <c r="W76" s="132"/>
      <c r="X76" s="2"/>
      <c r="Y76" s="2"/>
      <c r="Z76" s="2"/>
      <c r="AA76" s="2"/>
      <c r="AB76" s="2"/>
      <c r="AC76" s="2"/>
      <c r="AD76" s="3"/>
      <c r="AE76" s="167" t="s">
        <v>750</v>
      </c>
      <c r="AF76" s="133"/>
      <c r="AG76" s="134"/>
      <c r="AH76" s="132"/>
      <c r="AI76" s="2"/>
      <c r="AJ76" s="2"/>
      <c r="AK76" s="2"/>
      <c r="AL76" s="2"/>
      <c r="AM76" s="2"/>
      <c r="AN76" s="2"/>
      <c r="AO76" s="3"/>
      <c r="AP76" s="167" t="s">
        <v>750</v>
      </c>
      <c r="AQ76" s="133"/>
      <c r="AR76" s="134"/>
      <c r="AS76" s="132"/>
      <c r="AT76" s="2"/>
      <c r="AU76" s="2"/>
      <c r="AV76" s="2"/>
      <c r="AW76" s="2"/>
      <c r="AX76" s="2"/>
      <c r="AY76" s="2"/>
      <c r="AZ76" s="3"/>
      <c r="BA76" s="167" t="s">
        <v>750</v>
      </c>
      <c r="BB76" s="133"/>
      <c r="BC76" s="134"/>
      <c r="BD76" s="132"/>
      <c r="BE76" s="2"/>
      <c r="BF76" s="2"/>
      <c r="BG76" s="2"/>
      <c r="BH76" s="2"/>
      <c r="BI76" s="2"/>
      <c r="BJ76" s="2"/>
      <c r="BK76" s="3"/>
      <c r="BL76" s="167" t="s">
        <v>750</v>
      </c>
      <c r="BM76" s="133"/>
    </row>
    <row r="77">
      <c r="A77" s="126" t="s">
        <v>721</v>
      </c>
      <c r="B77" s="104"/>
      <c r="C77" s="104"/>
      <c r="D77" s="104"/>
      <c r="E77" s="104"/>
      <c r="F77" s="104"/>
      <c r="G77" s="104"/>
      <c r="H77" s="100"/>
      <c r="I77" s="167" t="s">
        <v>747</v>
      </c>
      <c r="J77" s="125">
        <f>J76-J78</f>
        <v>0</v>
      </c>
      <c r="K77" s="109"/>
      <c r="L77" s="126" t="s">
        <v>721</v>
      </c>
      <c r="M77" s="104"/>
      <c r="N77" s="104"/>
      <c r="O77" s="104"/>
      <c r="P77" s="104"/>
      <c r="Q77" s="104"/>
      <c r="R77" s="104"/>
      <c r="S77" s="100"/>
      <c r="T77" s="167" t="s">
        <v>747</v>
      </c>
      <c r="U77" s="125">
        <f>U76-U78</f>
        <v>0</v>
      </c>
      <c r="V77" s="109"/>
      <c r="W77" s="126" t="s">
        <v>721</v>
      </c>
      <c r="X77" s="104"/>
      <c r="Y77" s="104"/>
      <c r="Z77" s="104"/>
      <c r="AA77" s="104"/>
      <c r="AB77" s="104"/>
      <c r="AC77" s="104"/>
      <c r="AD77" s="100"/>
      <c r="AE77" s="167" t="s">
        <v>747</v>
      </c>
      <c r="AF77" s="125">
        <f>AF76-AF78</f>
        <v>0</v>
      </c>
      <c r="AG77" s="109"/>
      <c r="AH77" s="126" t="s">
        <v>721</v>
      </c>
      <c r="AI77" s="104"/>
      <c r="AJ77" s="104"/>
      <c r="AK77" s="104"/>
      <c r="AL77" s="104"/>
      <c r="AM77" s="104"/>
      <c r="AN77" s="104"/>
      <c r="AO77" s="100"/>
      <c r="AP77" s="167" t="s">
        <v>747</v>
      </c>
      <c r="AQ77" s="125">
        <f>AQ76-AQ78</f>
        <v>0</v>
      </c>
      <c r="AR77" s="109"/>
      <c r="AS77" s="126" t="s">
        <v>721</v>
      </c>
      <c r="AT77" s="104"/>
      <c r="AU77" s="104"/>
      <c r="AV77" s="104"/>
      <c r="AW77" s="104"/>
      <c r="AX77" s="104"/>
      <c r="AY77" s="104"/>
      <c r="AZ77" s="100"/>
      <c r="BA77" s="167" t="s">
        <v>747</v>
      </c>
      <c r="BB77" s="125">
        <f>BB76-BB78</f>
        <v>0</v>
      </c>
      <c r="BC77" s="109"/>
      <c r="BD77" s="126" t="s">
        <v>721</v>
      </c>
      <c r="BE77" s="104"/>
      <c r="BF77" s="104"/>
      <c r="BG77" s="104"/>
      <c r="BH77" s="104"/>
      <c r="BI77" s="104"/>
      <c r="BJ77" s="104"/>
      <c r="BK77" s="100"/>
      <c r="BL77" s="167" t="s">
        <v>747</v>
      </c>
      <c r="BM77" s="125">
        <f>BM76-BM78</f>
        <v>0</v>
      </c>
    </row>
    <row r="78">
      <c r="A78" s="127"/>
      <c r="B78" s="104"/>
      <c r="C78" s="104"/>
      <c r="D78" s="104"/>
      <c r="E78" s="104"/>
      <c r="F78" s="104"/>
      <c r="G78" s="104"/>
      <c r="H78" s="100"/>
      <c r="I78" s="167" t="s">
        <v>752</v>
      </c>
      <c r="J78" s="128">
        <f>J76/(J46*1+1)</f>
        <v>0</v>
      </c>
      <c r="K78" s="129"/>
      <c r="L78" s="127"/>
      <c r="M78" s="104"/>
      <c r="N78" s="104"/>
      <c r="O78" s="104"/>
      <c r="P78" s="104"/>
      <c r="Q78" s="104"/>
      <c r="R78" s="104"/>
      <c r="S78" s="100"/>
      <c r="T78" s="167" t="s">
        <v>752</v>
      </c>
      <c r="U78" s="128">
        <f>U76/(U46*1+1)</f>
        <v>0</v>
      </c>
      <c r="V78" s="129"/>
      <c r="W78" s="127"/>
      <c r="X78" s="104"/>
      <c r="Y78" s="104"/>
      <c r="Z78" s="104"/>
      <c r="AA78" s="104"/>
      <c r="AB78" s="104"/>
      <c r="AC78" s="104"/>
      <c r="AD78" s="100"/>
      <c r="AE78" s="167" t="s">
        <v>752</v>
      </c>
      <c r="AF78" s="128">
        <f>AF76/(AF46*1+1)</f>
        <v>0</v>
      </c>
      <c r="AG78" s="129"/>
      <c r="AH78" s="127"/>
      <c r="AI78" s="104"/>
      <c r="AJ78" s="104"/>
      <c r="AK78" s="104"/>
      <c r="AL78" s="104"/>
      <c r="AM78" s="104"/>
      <c r="AN78" s="104"/>
      <c r="AO78" s="100"/>
      <c r="AP78" s="167" t="s">
        <v>752</v>
      </c>
      <c r="AQ78" s="128">
        <f>AQ76/(AQ46*1+1)</f>
        <v>0</v>
      </c>
      <c r="AR78" s="129"/>
      <c r="AS78" s="127"/>
      <c r="AT78" s="104"/>
      <c r="AU78" s="104"/>
      <c r="AV78" s="104"/>
      <c r="AW78" s="104"/>
      <c r="AX78" s="104"/>
      <c r="AY78" s="104"/>
      <c r="AZ78" s="100"/>
      <c r="BA78" s="167" t="s">
        <v>752</v>
      </c>
      <c r="BB78" s="128">
        <f>BB76/(BB46*1+1)</f>
        <v>0</v>
      </c>
      <c r="BC78" s="129"/>
      <c r="BD78" s="127"/>
      <c r="BE78" s="104"/>
      <c r="BF78" s="104"/>
      <c r="BG78" s="104"/>
      <c r="BH78" s="104"/>
      <c r="BI78" s="104"/>
      <c r="BJ78" s="104"/>
      <c r="BK78" s="100"/>
      <c r="BL78" s="167" t="s">
        <v>752</v>
      </c>
      <c r="BM78" s="128">
        <f>BM76/(BM46*1+1)</f>
        <v>0</v>
      </c>
    </row>
    <row r="79">
      <c r="A79" s="135"/>
      <c r="B79" s="104"/>
      <c r="C79" s="104"/>
      <c r="D79" s="104"/>
      <c r="E79" s="104"/>
      <c r="F79" s="104"/>
      <c r="G79" s="104"/>
      <c r="H79" s="100"/>
      <c r="I79" s="160" t="s">
        <v>753</v>
      </c>
      <c r="J79" s="170" t="str">
        <f>J71/J78</f>
        <v>#DIV/0!</v>
      </c>
      <c r="K79" s="137"/>
      <c r="L79" s="135"/>
      <c r="M79" s="104"/>
      <c r="N79" s="104"/>
      <c r="O79" s="104"/>
      <c r="P79" s="104"/>
      <c r="Q79" s="104"/>
      <c r="R79" s="104"/>
      <c r="S79" s="100"/>
      <c r="T79" s="160" t="s">
        <v>753</v>
      </c>
      <c r="U79" s="170" t="str">
        <f>U71/U78</f>
        <v>#DIV/0!</v>
      </c>
      <c r="V79" s="137"/>
      <c r="W79" s="135"/>
      <c r="X79" s="104"/>
      <c r="Y79" s="104"/>
      <c r="Z79" s="104"/>
      <c r="AA79" s="104"/>
      <c r="AB79" s="104"/>
      <c r="AC79" s="104"/>
      <c r="AD79" s="100"/>
      <c r="AE79" s="160" t="s">
        <v>753</v>
      </c>
      <c r="AF79" s="170" t="str">
        <f>AF71/AF78</f>
        <v>#DIV/0!</v>
      </c>
      <c r="AG79" s="137"/>
      <c r="AH79" s="135"/>
      <c r="AI79" s="104"/>
      <c r="AJ79" s="104"/>
      <c r="AK79" s="104"/>
      <c r="AL79" s="104"/>
      <c r="AM79" s="104"/>
      <c r="AN79" s="104"/>
      <c r="AO79" s="100"/>
      <c r="AP79" s="160" t="s">
        <v>753</v>
      </c>
      <c r="AQ79" s="170" t="str">
        <f>AQ71/AQ78</f>
        <v>#DIV/0!</v>
      </c>
      <c r="AR79" s="137"/>
      <c r="AS79" s="135"/>
      <c r="AT79" s="104"/>
      <c r="AU79" s="104"/>
      <c r="AV79" s="104"/>
      <c r="AW79" s="104"/>
      <c r="AX79" s="104"/>
      <c r="AY79" s="104"/>
      <c r="AZ79" s="100"/>
      <c r="BA79" s="160" t="s">
        <v>753</v>
      </c>
      <c r="BB79" s="170" t="str">
        <f>BB71/BB78</f>
        <v>#DIV/0!</v>
      </c>
      <c r="BC79" s="137"/>
      <c r="BD79" s="135"/>
      <c r="BE79" s="104"/>
      <c r="BF79" s="104"/>
      <c r="BG79" s="104"/>
      <c r="BH79" s="104"/>
      <c r="BI79" s="104"/>
      <c r="BJ79" s="104"/>
      <c r="BK79" s="100"/>
      <c r="BL79" s="160" t="s">
        <v>753</v>
      </c>
      <c r="BM79" s="170" t="str">
        <f>BM71/BM78</f>
        <v>#DIV/0!</v>
      </c>
    </row>
    <row r="80">
      <c r="A80" s="138"/>
      <c r="I80" s="160" t="s">
        <v>754</v>
      </c>
      <c r="J80" s="171" t="str">
        <f>J78/J71</f>
        <v>#DIV/0!</v>
      </c>
      <c r="K80" s="140"/>
      <c r="L80" s="138"/>
      <c r="T80" s="160" t="s">
        <v>754</v>
      </c>
      <c r="U80" s="171" t="str">
        <f>U78/U71</f>
        <v>#DIV/0!</v>
      </c>
      <c r="V80" s="140"/>
      <c r="W80" s="138"/>
      <c r="AE80" s="160" t="s">
        <v>754</v>
      </c>
      <c r="AF80" s="171" t="str">
        <f>AF78/AF71</f>
        <v>#DIV/0!</v>
      </c>
      <c r="AG80" s="140"/>
      <c r="AH80" s="138"/>
      <c r="AP80" s="160" t="s">
        <v>754</v>
      </c>
      <c r="AQ80" s="171" t="str">
        <f>AQ78/AQ71</f>
        <v>#DIV/0!</v>
      </c>
      <c r="AR80" s="140"/>
      <c r="AS80" s="138"/>
      <c r="BA80" s="160" t="s">
        <v>754</v>
      </c>
      <c r="BB80" s="171" t="str">
        <f>BB78/BB71</f>
        <v>#DIV/0!</v>
      </c>
      <c r="BC80" s="140"/>
      <c r="BD80" s="138"/>
      <c r="BL80" s="160" t="s">
        <v>754</v>
      </c>
      <c r="BM80" s="171" t="str">
        <f>BM78/BM71</f>
        <v>#DIV/0!</v>
      </c>
    </row>
    <row r="81">
      <c r="A81" s="141" t="s">
        <v>722</v>
      </c>
      <c r="B81" s="2"/>
      <c r="C81" s="2"/>
      <c r="D81" s="2"/>
      <c r="E81" s="2"/>
      <c r="F81" s="2"/>
      <c r="G81" s="2"/>
      <c r="H81" s="3"/>
      <c r="J81" s="109"/>
      <c r="K81" s="109"/>
      <c r="L81" s="141" t="s">
        <v>722</v>
      </c>
      <c r="M81" s="2"/>
      <c r="N81" s="2"/>
      <c r="O81" s="2"/>
      <c r="P81" s="2"/>
      <c r="Q81" s="2"/>
      <c r="R81" s="2"/>
      <c r="S81" s="3"/>
      <c r="U81" s="109"/>
      <c r="V81" s="109"/>
      <c r="W81" s="141" t="s">
        <v>722</v>
      </c>
      <c r="X81" s="2"/>
      <c r="Y81" s="2"/>
      <c r="Z81" s="2"/>
      <c r="AA81" s="2"/>
      <c r="AB81" s="2"/>
      <c r="AC81" s="2"/>
      <c r="AD81" s="3"/>
      <c r="AF81" s="109"/>
      <c r="AG81" s="109"/>
      <c r="AH81" s="141" t="s">
        <v>722</v>
      </c>
      <c r="AI81" s="2"/>
      <c r="AJ81" s="2"/>
      <c r="AK81" s="2"/>
      <c r="AL81" s="2"/>
      <c r="AM81" s="2"/>
      <c r="AN81" s="2"/>
      <c r="AO81" s="3"/>
      <c r="AQ81" s="109"/>
      <c r="AR81" s="109"/>
      <c r="AS81" s="141" t="s">
        <v>722</v>
      </c>
      <c r="AT81" s="2"/>
      <c r="AU81" s="2"/>
      <c r="AV81" s="2"/>
      <c r="AW81" s="2"/>
      <c r="AX81" s="2"/>
      <c r="AY81" s="2"/>
      <c r="AZ81" s="3"/>
      <c r="BB81" s="109"/>
      <c r="BC81" s="109"/>
      <c r="BD81" s="141" t="s">
        <v>722</v>
      </c>
      <c r="BE81" s="2"/>
      <c r="BF81" s="2"/>
      <c r="BG81" s="2"/>
      <c r="BH81" s="2"/>
      <c r="BI81" s="2"/>
      <c r="BJ81" s="2"/>
      <c r="BK81" s="3"/>
      <c r="BM81" s="109"/>
    </row>
    <row r="82">
      <c r="A82" s="135"/>
      <c r="B82" s="104"/>
      <c r="C82" s="104"/>
      <c r="D82" s="104"/>
      <c r="E82" s="104"/>
      <c r="F82" s="104"/>
      <c r="G82" s="104"/>
      <c r="H82" s="100"/>
      <c r="J82" s="137"/>
      <c r="K82" s="137"/>
      <c r="L82" s="135"/>
      <c r="M82" s="104"/>
      <c r="N82" s="104"/>
      <c r="O82" s="104"/>
      <c r="P82" s="104"/>
      <c r="Q82" s="104"/>
      <c r="R82" s="104"/>
      <c r="S82" s="100"/>
      <c r="U82" s="137"/>
      <c r="V82" s="137"/>
      <c r="W82" s="135"/>
      <c r="X82" s="104"/>
      <c r="Y82" s="104"/>
      <c r="Z82" s="104"/>
      <c r="AA82" s="104"/>
      <c r="AB82" s="104"/>
      <c r="AC82" s="104"/>
      <c r="AD82" s="100"/>
      <c r="AF82" s="137"/>
      <c r="AG82" s="137"/>
      <c r="AH82" s="135"/>
      <c r="AI82" s="104"/>
      <c r="AJ82" s="104"/>
      <c r="AK82" s="104"/>
      <c r="AL82" s="104"/>
      <c r="AM82" s="104"/>
      <c r="AN82" s="104"/>
      <c r="AO82" s="100"/>
      <c r="AQ82" s="137"/>
      <c r="AR82" s="137"/>
      <c r="AS82" s="135"/>
      <c r="AT82" s="104"/>
      <c r="AU82" s="104"/>
      <c r="AV82" s="104"/>
      <c r="AW82" s="104"/>
      <c r="AX82" s="104"/>
      <c r="AY82" s="104"/>
      <c r="AZ82" s="100"/>
      <c r="BB82" s="137"/>
      <c r="BC82" s="137"/>
      <c r="BD82" s="135"/>
      <c r="BE82" s="104"/>
      <c r="BF82" s="104"/>
      <c r="BG82" s="104"/>
      <c r="BH82" s="104"/>
      <c r="BI82" s="104"/>
      <c r="BJ82" s="104"/>
      <c r="BK82" s="100"/>
      <c r="BM82" s="137"/>
    </row>
    <row r="83">
      <c r="A83" s="135"/>
      <c r="B83" s="104"/>
      <c r="C83" s="104"/>
      <c r="D83" s="104"/>
      <c r="E83" s="104"/>
      <c r="F83" s="104"/>
      <c r="G83" s="104"/>
      <c r="H83" s="100"/>
      <c r="J83" s="137"/>
      <c r="K83" s="137"/>
      <c r="L83" s="135"/>
      <c r="M83" s="104"/>
      <c r="N83" s="104"/>
      <c r="O83" s="104"/>
      <c r="P83" s="104"/>
      <c r="Q83" s="104"/>
      <c r="R83" s="104"/>
      <c r="S83" s="100"/>
      <c r="U83" s="137"/>
      <c r="V83" s="137"/>
      <c r="W83" s="135"/>
      <c r="X83" s="104"/>
      <c r="Y83" s="104"/>
      <c r="Z83" s="104"/>
      <c r="AA83" s="104"/>
      <c r="AB83" s="104"/>
      <c r="AC83" s="104"/>
      <c r="AD83" s="100"/>
      <c r="AF83" s="137"/>
      <c r="AG83" s="137"/>
      <c r="AH83" s="135"/>
      <c r="AI83" s="104"/>
      <c r="AJ83" s="104"/>
      <c r="AK83" s="104"/>
      <c r="AL83" s="104"/>
      <c r="AM83" s="104"/>
      <c r="AN83" s="104"/>
      <c r="AO83" s="100"/>
      <c r="AQ83" s="137"/>
      <c r="AR83" s="137"/>
      <c r="AS83" s="135"/>
      <c r="AT83" s="104"/>
      <c r="AU83" s="104"/>
      <c r="AV83" s="104"/>
      <c r="AW83" s="104"/>
      <c r="AX83" s="104"/>
      <c r="AY83" s="104"/>
      <c r="AZ83" s="100"/>
      <c r="BB83" s="137"/>
      <c r="BC83" s="137"/>
      <c r="BD83" s="135"/>
      <c r="BE83" s="104"/>
      <c r="BF83" s="104"/>
      <c r="BG83" s="104"/>
      <c r="BH83" s="104"/>
      <c r="BI83" s="104"/>
      <c r="BJ83" s="104"/>
      <c r="BK83" s="100"/>
      <c r="BM83" s="137"/>
    </row>
    <row r="84">
      <c r="A84" s="135"/>
      <c r="B84" s="104"/>
      <c r="C84" s="104"/>
      <c r="D84" s="104"/>
      <c r="E84" s="104"/>
      <c r="F84" s="104"/>
      <c r="G84" s="104"/>
      <c r="H84" s="100"/>
      <c r="J84" s="137"/>
      <c r="K84" s="137"/>
      <c r="L84" s="135"/>
      <c r="M84" s="104"/>
      <c r="N84" s="104"/>
      <c r="O84" s="104"/>
      <c r="P84" s="104"/>
      <c r="Q84" s="104"/>
      <c r="R84" s="104"/>
      <c r="S84" s="100"/>
      <c r="U84" s="137"/>
      <c r="V84" s="137"/>
      <c r="W84" s="135"/>
      <c r="X84" s="104"/>
      <c r="Y84" s="104"/>
      <c r="Z84" s="104"/>
      <c r="AA84" s="104"/>
      <c r="AB84" s="104"/>
      <c r="AC84" s="104"/>
      <c r="AD84" s="100"/>
      <c r="AF84" s="137"/>
      <c r="AG84" s="137"/>
      <c r="AH84" s="135"/>
      <c r="AI84" s="104"/>
      <c r="AJ84" s="104"/>
      <c r="AK84" s="104"/>
      <c r="AL84" s="104"/>
      <c r="AM84" s="104"/>
      <c r="AN84" s="104"/>
      <c r="AO84" s="100"/>
      <c r="AQ84" s="137"/>
      <c r="AR84" s="137"/>
      <c r="AS84" s="135"/>
      <c r="AT84" s="104"/>
      <c r="AU84" s="104"/>
      <c r="AV84" s="104"/>
      <c r="AW84" s="104"/>
      <c r="AX84" s="104"/>
      <c r="AY84" s="104"/>
      <c r="AZ84" s="100"/>
      <c r="BB84" s="137"/>
      <c r="BC84" s="137"/>
      <c r="BD84" s="135"/>
      <c r="BE84" s="104"/>
      <c r="BF84" s="104"/>
      <c r="BG84" s="104"/>
      <c r="BH84" s="104"/>
      <c r="BI84" s="104"/>
      <c r="BJ84" s="104"/>
      <c r="BK84" s="100"/>
      <c r="BM84" s="137"/>
    </row>
    <row r="85">
      <c r="A85" s="135"/>
      <c r="B85" s="104"/>
      <c r="C85" s="104"/>
      <c r="D85" s="104"/>
      <c r="E85" s="104"/>
      <c r="F85" s="104"/>
      <c r="G85" s="104"/>
      <c r="H85" s="100"/>
      <c r="J85" s="137"/>
      <c r="K85" s="137"/>
      <c r="L85" s="135"/>
      <c r="M85" s="104"/>
      <c r="N85" s="104"/>
      <c r="O85" s="104"/>
      <c r="P85" s="104"/>
      <c r="Q85" s="104"/>
      <c r="R85" s="104"/>
      <c r="S85" s="100"/>
      <c r="U85" s="137"/>
      <c r="V85" s="137"/>
      <c r="W85" s="135"/>
      <c r="X85" s="104"/>
      <c r="Y85" s="104"/>
      <c r="Z85" s="104"/>
      <c r="AA85" s="104"/>
      <c r="AB85" s="104"/>
      <c r="AC85" s="104"/>
      <c r="AD85" s="100"/>
      <c r="AF85" s="137"/>
      <c r="AG85" s="137"/>
      <c r="AH85" s="135"/>
      <c r="AI85" s="104"/>
      <c r="AJ85" s="104"/>
      <c r="AK85" s="104"/>
      <c r="AL85" s="104"/>
      <c r="AM85" s="104"/>
      <c r="AN85" s="104"/>
      <c r="AO85" s="100"/>
      <c r="AQ85" s="137"/>
      <c r="AR85" s="137"/>
      <c r="AS85" s="135"/>
      <c r="AT85" s="104"/>
      <c r="AU85" s="104"/>
      <c r="AV85" s="104"/>
      <c r="AW85" s="104"/>
      <c r="AX85" s="104"/>
      <c r="AY85" s="104"/>
      <c r="AZ85" s="100"/>
      <c r="BB85" s="137"/>
      <c r="BC85" s="137"/>
      <c r="BD85" s="135"/>
      <c r="BE85" s="104"/>
      <c r="BF85" s="104"/>
      <c r="BG85" s="104"/>
      <c r="BH85" s="104"/>
      <c r="BI85" s="104"/>
      <c r="BJ85" s="104"/>
      <c r="BK85" s="100"/>
      <c r="BM85" s="137"/>
    </row>
    <row r="86">
      <c r="A86" s="135"/>
      <c r="B86" s="104"/>
      <c r="C86" s="104"/>
      <c r="D86" s="104"/>
      <c r="E86" s="104"/>
      <c r="F86" s="104"/>
      <c r="G86" s="104"/>
      <c r="H86" s="100"/>
      <c r="J86" s="137"/>
      <c r="K86" s="137"/>
      <c r="L86" s="135"/>
      <c r="M86" s="104"/>
      <c r="N86" s="104"/>
      <c r="O86" s="104"/>
      <c r="P86" s="104"/>
      <c r="Q86" s="104"/>
      <c r="R86" s="104"/>
      <c r="S86" s="100"/>
      <c r="U86" s="137"/>
      <c r="V86" s="137"/>
      <c r="W86" s="135"/>
      <c r="X86" s="104"/>
      <c r="Y86" s="104"/>
      <c r="Z86" s="104"/>
      <c r="AA86" s="104"/>
      <c r="AB86" s="104"/>
      <c r="AC86" s="104"/>
      <c r="AD86" s="100"/>
      <c r="AF86" s="137"/>
      <c r="AG86" s="137"/>
      <c r="AH86" s="135"/>
      <c r="AI86" s="104"/>
      <c r="AJ86" s="104"/>
      <c r="AK86" s="104"/>
      <c r="AL86" s="104"/>
      <c r="AM86" s="104"/>
      <c r="AN86" s="104"/>
      <c r="AO86" s="100"/>
      <c r="AQ86" s="137"/>
      <c r="AR86" s="137"/>
      <c r="AS86" s="135"/>
      <c r="AT86" s="104"/>
      <c r="AU86" s="104"/>
      <c r="AV86" s="104"/>
      <c r="AW86" s="104"/>
      <c r="AX86" s="104"/>
      <c r="AY86" s="104"/>
      <c r="AZ86" s="100"/>
      <c r="BB86" s="137"/>
      <c r="BC86" s="137"/>
      <c r="BD86" s="135"/>
      <c r="BE86" s="104"/>
      <c r="BF86" s="104"/>
      <c r="BG86" s="104"/>
      <c r="BH86" s="104"/>
      <c r="BI86" s="104"/>
      <c r="BJ86" s="104"/>
      <c r="BK86" s="100"/>
      <c r="BM86" s="137"/>
    </row>
    <row r="87">
      <c r="A87" s="146"/>
      <c r="B87" s="146"/>
      <c r="C87" s="146"/>
      <c r="D87" s="146"/>
      <c r="E87" s="146"/>
      <c r="F87" s="146"/>
      <c r="G87" s="146"/>
      <c r="H87" s="146"/>
      <c r="J87" s="137"/>
      <c r="K87" s="137"/>
      <c r="L87" s="146"/>
      <c r="M87" s="146"/>
      <c r="N87" s="146"/>
      <c r="O87" s="146"/>
      <c r="P87" s="146"/>
      <c r="Q87" s="146"/>
      <c r="R87" s="146"/>
      <c r="S87" s="146"/>
      <c r="U87" s="137"/>
      <c r="V87" s="137"/>
      <c r="W87" s="146"/>
      <c r="X87" s="146"/>
      <c r="Y87" s="146"/>
      <c r="Z87" s="146"/>
      <c r="AA87" s="146"/>
      <c r="AB87" s="146"/>
      <c r="AC87" s="146"/>
      <c r="AD87" s="146"/>
      <c r="AF87" s="137"/>
      <c r="AG87" s="137"/>
      <c r="AH87" s="146"/>
      <c r="AI87" s="146"/>
      <c r="AJ87" s="146"/>
      <c r="AK87" s="146"/>
      <c r="AL87" s="146"/>
      <c r="AM87" s="146"/>
      <c r="AN87" s="146"/>
      <c r="AO87" s="146"/>
      <c r="AQ87" s="137"/>
      <c r="AR87" s="137"/>
      <c r="AS87" s="146"/>
      <c r="AT87" s="146"/>
      <c r="AU87" s="146"/>
      <c r="AV87" s="146"/>
      <c r="AW87" s="146"/>
      <c r="AX87" s="146"/>
      <c r="AY87" s="146"/>
      <c r="AZ87" s="146"/>
      <c r="BB87" s="137"/>
      <c r="BC87" s="137"/>
      <c r="BD87" s="146"/>
      <c r="BE87" s="146"/>
      <c r="BF87" s="146"/>
      <c r="BG87" s="146"/>
      <c r="BH87" s="146"/>
      <c r="BI87" s="146"/>
      <c r="BJ87" s="146"/>
      <c r="BK87" s="146"/>
      <c r="BM87" s="137"/>
    </row>
    <row r="88">
      <c r="A88" s="146"/>
      <c r="B88" s="146"/>
      <c r="C88" s="146"/>
      <c r="D88" s="146"/>
      <c r="E88" s="146"/>
      <c r="F88" s="146"/>
      <c r="G88" s="146"/>
      <c r="H88" s="146"/>
      <c r="J88" s="137"/>
      <c r="K88" s="137"/>
      <c r="L88" s="146"/>
      <c r="M88" s="146"/>
      <c r="N88" s="146"/>
      <c r="O88" s="146"/>
      <c r="P88" s="146"/>
      <c r="Q88" s="146"/>
      <c r="R88" s="146"/>
      <c r="S88" s="146"/>
      <c r="U88" s="137"/>
      <c r="V88" s="137"/>
      <c r="W88" s="146"/>
      <c r="X88" s="146"/>
      <c r="Y88" s="146"/>
      <c r="Z88" s="146"/>
      <c r="AA88" s="146"/>
      <c r="AB88" s="146"/>
      <c r="AC88" s="146"/>
      <c r="AD88" s="146"/>
      <c r="AF88" s="137"/>
      <c r="AG88" s="137"/>
      <c r="AH88" s="146"/>
      <c r="AI88" s="146"/>
      <c r="AJ88" s="146"/>
      <c r="AK88" s="146"/>
      <c r="AL88" s="146"/>
      <c r="AM88" s="146"/>
      <c r="AN88" s="146"/>
      <c r="AO88" s="146"/>
      <c r="AQ88" s="137"/>
      <c r="AR88" s="137"/>
      <c r="AS88" s="146"/>
      <c r="AT88" s="146"/>
      <c r="AU88" s="146"/>
      <c r="AV88" s="146"/>
      <c r="AW88" s="146"/>
      <c r="AX88" s="146"/>
      <c r="AY88" s="146"/>
      <c r="AZ88" s="146"/>
      <c r="BB88" s="137"/>
      <c r="BC88" s="137"/>
      <c r="BD88" s="146"/>
      <c r="BE88" s="146"/>
      <c r="BF88" s="146"/>
      <c r="BG88" s="146"/>
      <c r="BH88" s="146"/>
      <c r="BI88" s="146"/>
      <c r="BJ88" s="146"/>
      <c r="BK88" s="146"/>
      <c r="BM88" s="137"/>
    </row>
    <row r="89">
      <c r="I89" s="157" t="s">
        <v>731</v>
      </c>
      <c r="J89" s="161">
        <f>$J$3</f>
        <v>0.16</v>
      </c>
      <c r="K89" s="89"/>
      <c r="T89" s="160" t="s">
        <v>732</v>
      </c>
      <c r="U89" s="161">
        <f>$J$3</f>
        <v>0.16</v>
      </c>
      <c r="V89" s="89"/>
      <c r="AE89" s="160" t="s">
        <v>732</v>
      </c>
      <c r="AF89" s="161">
        <f>$J$3</f>
        <v>0.16</v>
      </c>
      <c r="AG89" s="89"/>
      <c r="AP89" s="160" t="s">
        <v>732</v>
      </c>
      <c r="AQ89" s="161">
        <f>$J$3</f>
        <v>0.16</v>
      </c>
      <c r="AR89" s="89"/>
      <c r="BA89" s="160" t="s">
        <v>732</v>
      </c>
      <c r="BB89" s="161">
        <f>$J$3</f>
        <v>0.16</v>
      </c>
      <c r="BC89" s="89"/>
      <c r="BL89" s="160" t="s">
        <v>732</v>
      </c>
      <c r="BM89" s="161">
        <f>$J$3</f>
        <v>0.16</v>
      </c>
    </row>
    <row r="90">
      <c r="A90" s="97" t="s">
        <v>701</v>
      </c>
      <c r="B90" s="92"/>
      <c r="C90" s="2"/>
      <c r="D90" s="2"/>
      <c r="E90" s="3"/>
      <c r="F90" s="93" t="s">
        <v>702</v>
      </c>
      <c r="G90" s="98">
        <f>$G$4</f>
        <v>42399</v>
      </c>
      <c r="H90" s="3"/>
      <c r="I90" s="157" t="s">
        <v>733</v>
      </c>
      <c r="J90" s="162" t="s">
        <v>734</v>
      </c>
      <c r="K90" s="96"/>
      <c r="L90" s="97" t="s">
        <v>701</v>
      </c>
      <c r="M90" s="92"/>
      <c r="N90" s="2"/>
      <c r="O90" s="2"/>
      <c r="P90" s="3"/>
      <c r="Q90" s="93" t="s">
        <v>702</v>
      </c>
      <c r="R90" s="98">
        <f>$G$4</f>
        <v>42399</v>
      </c>
      <c r="S90" s="3"/>
      <c r="T90" s="157" t="s">
        <v>733</v>
      </c>
      <c r="U90" s="162" t="s">
        <v>734</v>
      </c>
      <c r="V90" s="96"/>
      <c r="W90" s="97" t="s">
        <v>701</v>
      </c>
      <c r="X90" s="92"/>
      <c r="Y90" s="2"/>
      <c r="Z90" s="2"/>
      <c r="AA90" s="3"/>
      <c r="AB90" s="93" t="s">
        <v>702</v>
      </c>
      <c r="AC90" s="98">
        <f>$G$4</f>
        <v>42399</v>
      </c>
      <c r="AD90" s="3"/>
      <c r="AE90" s="157" t="s">
        <v>733</v>
      </c>
      <c r="AF90" s="162" t="s">
        <v>734</v>
      </c>
      <c r="AG90" s="96"/>
      <c r="AH90" s="97" t="s">
        <v>701</v>
      </c>
      <c r="AI90" s="92"/>
      <c r="AJ90" s="2"/>
      <c r="AK90" s="2"/>
      <c r="AL90" s="3"/>
      <c r="AM90" s="93" t="s">
        <v>702</v>
      </c>
      <c r="AN90" s="98">
        <f>$G$4</f>
        <v>42399</v>
      </c>
      <c r="AO90" s="3"/>
      <c r="AP90" s="157" t="s">
        <v>733</v>
      </c>
      <c r="AQ90" s="162" t="s">
        <v>734</v>
      </c>
      <c r="AR90" s="96"/>
      <c r="AS90" s="97" t="s">
        <v>701</v>
      </c>
      <c r="AT90" s="92"/>
      <c r="AU90" s="2"/>
      <c r="AV90" s="2"/>
      <c r="AW90" s="3"/>
      <c r="AX90" s="93" t="s">
        <v>702</v>
      </c>
      <c r="AY90" s="98">
        <f>$G$4</f>
        <v>42399</v>
      </c>
      <c r="AZ90" s="3"/>
      <c r="BA90" s="157" t="s">
        <v>733</v>
      </c>
      <c r="BB90" s="162" t="s">
        <v>734</v>
      </c>
      <c r="BC90" s="96"/>
      <c r="BD90" s="97" t="s">
        <v>701</v>
      </c>
      <c r="BE90" s="92"/>
      <c r="BF90" s="2"/>
      <c r="BG90" s="2"/>
      <c r="BH90" s="3"/>
      <c r="BI90" s="93" t="s">
        <v>702</v>
      </c>
      <c r="BJ90" s="98">
        <f>$G$4</f>
        <v>42399</v>
      </c>
      <c r="BK90" s="3"/>
      <c r="BL90" s="157" t="s">
        <v>733</v>
      </c>
      <c r="BM90" s="162" t="s">
        <v>734</v>
      </c>
    </row>
    <row r="91">
      <c r="A91" s="91" t="s">
        <v>703</v>
      </c>
      <c r="B91" s="99">
        <v>3.0</v>
      </c>
      <c r="C91" s="100"/>
      <c r="D91" s="101" t="s">
        <v>705</v>
      </c>
      <c r="E91" s="102">
        <v>10.0</v>
      </c>
      <c r="F91" s="103"/>
      <c r="G91" s="104"/>
      <c r="H91" s="100"/>
      <c r="I91" s="163">
        <f>1/J91</f>
        <v>3.333333333</v>
      </c>
      <c r="J91" s="165">
        <f>$J$5</f>
        <v>0.3</v>
      </c>
      <c r="K91" s="96"/>
      <c r="L91" s="91" t="s">
        <v>703</v>
      </c>
      <c r="M91" s="99"/>
      <c r="N91" s="100"/>
      <c r="O91" s="101" t="s">
        <v>705</v>
      </c>
      <c r="P91" s="102">
        <v>10.0</v>
      </c>
      <c r="Q91" s="164"/>
      <c r="R91" s="104"/>
      <c r="S91" s="100"/>
      <c r="T91" s="163">
        <f>1/U91</f>
        <v>3.333333333</v>
      </c>
      <c r="U91" s="165">
        <f>$J$5</f>
        <v>0.3</v>
      </c>
      <c r="V91" s="96"/>
      <c r="W91" s="91" t="s">
        <v>703</v>
      </c>
      <c r="X91" s="99"/>
      <c r="Y91" s="100"/>
      <c r="Z91" s="101" t="s">
        <v>705</v>
      </c>
      <c r="AA91" s="102">
        <v>10.0</v>
      </c>
      <c r="AB91" s="164"/>
      <c r="AC91" s="104"/>
      <c r="AD91" s="100"/>
      <c r="AE91" s="163">
        <f>1/AF91</f>
        <v>3.333333333</v>
      </c>
      <c r="AF91" s="165">
        <f>$J$5</f>
        <v>0.3</v>
      </c>
      <c r="AG91" s="96"/>
      <c r="AH91" s="91" t="s">
        <v>703</v>
      </c>
      <c r="AI91" s="99"/>
      <c r="AJ91" s="100"/>
      <c r="AK91" s="101" t="s">
        <v>705</v>
      </c>
      <c r="AL91" s="102">
        <v>10.0</v>
      </c>
      <c r="AM91" s="164"/>
      <c r="AN91" s="104"/>
      <c r="AO91" s="100"/>
      <c r="AP91" s="163">
        <f>1/AQ91</f>
        <v>3.333333333</v>
      </c>
      <c r="AQ91" s="165">
        <f>$J$5</f>
        <v>0.3</v>
      </c>
      <c r="AR91" s="96"/>
      <c r="AS91" s="91" t="s">
        <v>703</v>
      </c>
      <c r="AT91" s="99"/>
      <c r="AU91" s="100"/>
      <c r="AV91" s="101" t="s">
        <v>705</v>
      </c>
      <c r="AW91" s="102">
        <v>10.0</v>
      </c>
      <c r="AX91" s="164"/>
      <c r="AY91" s="104"/>
      <c r="AZ91" s="100"/>
      <c r="BA91" s="163">
        <f>1/BB91</f>
        <v>3.333333333</v>
      </c>
      <c r="BB91" s="165">
        <f>$J$5</f>
        <v>0.3</v>
      </c>
      <c r="BC91" s="96"/>
      <c r="BD91" s="91" t="s">
        <v>703</v>
      </c>
      <c r="BE91" s="99"/>
      <c r="BF91" s="100"/>
      <c r="BG91" s="101" t="s">
        <v>705</v>
      </c>
      <c r="BH91" s="102">
        <v>10.0</v>
      </c>
      <c r="BI91" s="164"/>
      <c r="BJ91" s="104"/>
      <c r="BK91" s="100"/>
      <c r="BL91" s="163">
        <f>1/BM91</f>
        <v>3.333333333</v>
      </c>
      <c r="BM91" s="165">
        <f>$J$5</f>
        <v>0.3</v>
      </c>
    </row>
    <row r="92">
      <c r="A92" s="105" t="s">
        <v>707</v>
      </c>
      <c r="B92" s="106" t="s">
        <v>708</v>
      </c>
      <c r="C92" s="100"/>
      <c r="D92" s="107" t="s">
        <v>709</v>
      </c>
      <c r="E92" s="107" t="s">
        <v>710</v>
      </c>
      <c r="F92" s="108" t="s">
        <v>711</v>
      </c>
      <c r="G92" s="104"/>
      <c r="H92" s="100"/>
      <c r="I92" s="162" t="s">
        <v>712</v>
      </c>
      <c r="J92" s="162" t="s">
        <v>713</v>
      </c>
      <c r="K92" s="109"/>
      <c r="L92" s="105" t="s">
        <v>707</v>
      </c>
      <c r="M92" s="106" t="s">
        <v>708</v>
      </c>
      <c r="N92" s="100"/>
      <c r="O92" s="107" t="s">
        <v>709</v>
      </c>
      <c r="P92" s="107" t="s">
        <v>710</v>
      </c>
      <c r="Q92" s="108" t="s">
        <v>711</v>
      </c>
      <c r="R92" s="104"/>
      <c r="S92" s="100"/>
      <c r="T92" s="162" t="s">
        <v>712</v>
      </c>
      <c r="U92" s="162" t="s">
        <v>713</v>
      </c>
      <c r="V92" s="109"/>
      <c r="W92" s="105" t="s">
        <v>707</v>
      </c>
      <c r="X92" s="106" t="s">
        <v>708</v>
      </c>
      <c r="Y92" s="100"/>
      <c r="Z92" s="107" t="s">
        <v>709</v>
      </c>
      <c r="AA92" s="107" t="s">
        <v>710</v>
      </c>
      <c r="AB92" s="108" t="s">
        <v>711</v>
      </c>
      <c r="AC92" s="104"/>
      <c r="AD92" s="100"/>
      <c r="AE92" s="162" t="s">
        <v>712</v>
      </c>
      <c r="AF92" s="162" t="s">
        <v>713</v>
      </c>
      <c r="AG92" s="109"/>
      <c r="AH92" s="105" t="s">
        <v>707</v>
      </c>
      <c r="AI92" s="106" t="s">
        <v>708</v>
      </c>
      <c r="AJ92" s="100"/>
      <c r="AK92" s="107" t="s">
        <v>709</v>
      </c>
      <c r="AL92" s="107" t="s">
        <v>710</v>
      </c>
      <c r="AM92" s="108" t="s">
        <v>711</v>
      </c>
      <c r="AN92" s="104"/>
      <c r="AO92" s="100"/>
      <c r="AP92" s="162" t="s">
        <v>712</v>
      </c>
      <c r="AQ92" s="162" t="s">
        <v>713</v>
      </c>
      <c r="AR92" s="109"/>
      <c r="AS92" s="105" t="s">
        <v>707</v>
      </c>
      <c r="AT92" s="106" t="s">
        <v>708</v>
      </c>
      <c r="AU92" s="100"/>
      <c r="AV92" s="107" t="s">
        <v>709</v>
      </c>
      <c r="AW92" s="107" t="s">
        <v>710</v>
      </c>
      <c r="AX92" s="108" t="s">
        <v>711</v>
      </c>
      <c r="AY92" s="104"/>
      <c r="AZ92" s="100"/>
      <c r="BA92" s="162" t="s">
        <v>712</v>
      </c>
      <c r="BB92" s="162" t="s">
        <v>713</v>
      </c>
      <c r="BC92" s="109"/>
      <c r="BD92" s="105" t="s">
        <v>707</v>
      </c>
      <c r="BE92" s="106" t="s">
        <v>708</v>
      </c>
      <c r="BF92" s="100"/>
      <c r="BG92" s="107" t="s">
        <v>709</v>
      </c>
      <c r="BH92" s="107" t="s">
        <v>710</v>
      </c>
      <c r="BI92" s="108" t="s">
        <v>711</v>
      </c>
      <c r="BJ92" s="104"/>
      <c r="BK92" s="100"/>
      <c r="BL92" s="162" t="s">
        <v>712</v>
      </c>
      <c r="BM92" s="162" t="s">
        <v>713</v>
      </c>
    </row>
    <row r="93">
      <c r="A93" s="110">
        <f>VLOOKUP(B93,Base!$A$3:$F$994, 6, false)</f>
        <v>0</v>
      </c>
      <c r="B93" s="111" t="s">
        <v>6</v>
      </c>
      <c r="C93" s="3"/>
      <c r="D93" s="112"/>
      <c r="E93" s="110" t="str">
        <f>VLOOKUP(B93,Base!$A$3:$F$994, 2, false)</f>
        <v>.</v>
      </c>
      <c r="F93" s="92"/>
      <c r="G93" s="2"/>
      <c r="H93" s="3"/>
      <c r="I93" s="113">
        <f>VLOOKUP(B93,Base!$A$3:$F$994, 5, false)</f>
        <v>0</v>
      </c>
      <c r="J93" s="114">
        <f t="shared" ref="J93:J110" si="15">I93*D93</f>
        <v>0</v>
      </c>
      <c r="K93" s="115"/>
      <c r="L93" s="110">
        <f>VLOOKUP(M93,Base!$A$3:$F$994, 6, false)</f>
        <v>0</v>
      </c>
      <c r="M93" s="111" t="s">
        <v>6</v>
      </c>
      <c r="N93" s="3"/>
      <c r="O93" s="112"/>
      <c r="P93" s="110" t="str">
        <f>VLOOKUP(M93,Base!$A$3:$F$994, 2, false)</f>
        <v>.</v>
      </c>
      <c r="Q93" s="92"/>
      <c r="R93" s="2"/>
      <c r="S93" s="3"/>
      <c r="T93" s="113">
        <f>VLOOKUP(M93,Base!$A$3:$F$994, 5, false)</f>
        <v>0</v>
      </c>
      <c r="U93" s="114">
        <f t="shared" ref="U93:U110" si="16">T93*O93</f>
        <v>0</v>
      </c>
      <c r="V93" s="115"/>
      <c r="W93" s="110">
        <f>VLOOKUP(X93,Base!$A$3:$F$994, 6, false)</f>
        <v>0</v>
      </c>
      <c r="X93" s="111" t="s">
        <v>6</v>
      </c>
      <c r="Y93" s="3"/>
      <c r="Z93" s="112"/>
      <c r="AA93" s="110" t="str">
        <f>VLOOKUP(X93,Base!$A$3:$F$994, 2, false)</f>
        <v>.</v>
      </c>
      <c r="AB93" s="92"/>
      <c r="AC93" s="2"/>
      <c r="AD93" s="3"/>
      <c r="AE93" s="113">
        <f>VLOOKUP(X93,Base!$A$3:$F$994, 5, false)</f>
        <v>0</v>
      </c>
      <c r="AF93" s="114">
        <f t="shared" ref="AF93:AF110" si="17">AE93*Z93</f>
        <v>0</v>
      </c>
      <c r="AG93" s="115"/>
      <c r="AH93" s="110">
        <f>VLOOKUP(AI93,Base!$A$3:$F$994, 6, false)</f>
        <v>0</v>
      </c>
      <c r="AI93" s="111" t="s">
        <v>6</v>
      </c>
      <c r="AJ93" s="3"/>
      <c r="AK93" s="112"/>
      <c r="AL93" s="110" t="str">
        <f>VLOOKUP(AI93,Base!$A$3:$F$994, 2, false)</f>
        <v>.</v>
      </c>
      <c r="AM93" s="92"/>
      <c r="AN93" s="2"/>
      <c r="AO93" s="3"/>
      <c r="AP93" s="113">
        <f>VLOOKUP(AI93,Base!$A$3:$F$994, 5, false)</f>
        <v>0</v>
      </c>
      <c r="AQ93" s="114">
        <f t="shared" ref="AQ93:AQ101" si="18">AP93*AK93</f>
        <v>0</v>
      </c>
      <c r="AR93" s="115"/>
      <c r="AS93" s="110">
        <f>VLOOKUP(AT93,Base!$A$3:$F$994, 6, false)</f>
        <v>0</v>
      </c>
      <c r="AT93" s="111" t="s">
        <v>6</v>
      </c>
      <c r="AU93" s="3"/>
      <c r="AV93" s="112"/>
      <c r="AW93" s="110" t="str">
        <f>VLOOKUP(AT93,Base!$A$3:$F$994, 2, false)</f>
        <v>.</v>
      </c>
      <c r="AX93" s="92"/>
      <c r="AY93" s="2"/>
      <c r="AZ93" s="3"/>
      <c r="BA93" s="113">
        <f>VLOOKUP(AT93,Base!$A$3:$F$994, 5, false)</f>
        <v>0</v>
      </c>
      <c r="BB93" s="114">
        <f t="shared" ref="BB93:BB110" si="19">BA93*AV93</f>
        <v>0</v>
      </c>
      <c r="BC93" s="115"/>
      <c r="BD93" s="110">
        <f>VLOOKUP(BE93,Base!$A$3:$F$994, 6, false)</f>
        <v>0</v>
      </c>
      <c r="BE93" s="111" t="s">
        <v>6</v>
      </c>
      <c r="BF93" s="3"/>
      <c r="BG93" s="112"/>
      <c r="BH93" s="110" t="str">
        <f>VLOOKUP(BE93,Base!$A$3:$F$994, 2, false)</f>
        <v>.</v>
      </c>
      <c r="BI93" s="92"/>
      <c r="BJ93" s="2"/>
      <c r="BK93" s="3"/>
      <c r="BL93" s="113">
        <f>VLOOKUP(BE93,Base!$A$3:$F$994, 5, false)</f>
        <v>0</v>
      </c>
      <c r="BM93" s="114">
        <f t="shared" ref="BM93:BM110" si="20">BL93*BG93</f>
        <v>0</v>
      </c>
    </row>
    <row r="94">
      <c r="A94" s="110">
        <f>VLOOKUP(B94,Base!$A$3:$F$994, 6, false)</f>
        <v>0</v>
      </c>
      <c r="B94" s="111" t="s">
        <v>6</v>
      </c>
      <c r="C94" s="3"/>
      <c r="D94" s="112"/>
      <c r="E94" s="110" t="str">
        <f>VLOOKUP(B94,Base!$A$3:$F$994, 2, false)</f>
        <v>.</v>
      </c>
      <c r="F94" s="116"/>
      <c r="G94" s="2"/>
      <c r="H94" s="3"/>
      <c r="I94" s="113">
        <f>VLOOKUP(B94,Base!$A$3:$F$994, 5, false)</f>
        <v>0</v>
      </c>
      <c r="J94" s="114">
        <f t="shared" si="15"/>
        <v>0</v>
      </c>
      <c r="K94" s="115"/>
      <c r="L94" s="110">
        <f>VLOOKUP(M94,Base!$A$3:$F$994, 6, false)</f>
        <v>0</v>
      </c>
      <c r="M94" s="111" t="s">
        <v>6</v>
      </c>
      <c r="N94" s="3"/>
      <c r="O94" s="112"/>
      <c r="P94" s="110" t="str">
        <f>VLOOKUP(M94,Base!$A$3:$F$994, 2, false)</f>
        <v>.</v>
      </c>
      <c r="Q94" s="116"/>
      <c r="R94" s="2"/>
      <c r="S94" s="3"/>
      <c r="T94" s="113">
        <f>VLOOKUP(M94,Base!$A$3:$F$994, 5, false)</f>
        <v>0</v>
      </c>
      <c r="U94" s="114">
        <f t="shared" si="16"/>
        <v>0</v>
      </c>
      <c r="V94" s="115"/>
      <c r="W94" s="110">
        <f>VLOOKUP(X94,Base!$A$3:$F$994, 6, false)</f>
        <v>0</v>
      </c>
      <c r="X94" s="111" t="s">
        <v>6</v>
      </c>
      <c r="Y94" s="3"/>
      <c r="Z94" s="112"/>
      <c r="AA94" s="110" t="str">
        <f>VLOOKUP(X94,Base!$A$3:$F$994, 2, false)</f>
        <v>.</v>
      </c>
      <c r="AB94" s="116"/>
      <c r="AC94" s="2"/>
      <c r="AD94" s="3"/>
      <c r="AE94" s="113">
        <f>VLOOKUP(X94,Base!$A$3:$F$994, 5, false)</f>
        <v>0</v>
      </c>
      <c r="AF94" s="114">
        <f t="shared" si="17"/>
        <v>0</v>
      </c>
      <c r="AG94" s="115"/>
      <c r="AH94" s="110">
        <f>VLOOKUP(AI94,Base!$A$3:$F$994, 6, false)</f>
        <v>0</v>
      </c>
      <c r="AI94" s="111" t="s">
        <v>6</v>
      </c>
      <c r="AJ94" s="3"/>
      <c r="AK94" s="112"/>
      <c r="AL94" s="110" t="str">
        <f>VLOOKUP(AI94,Base!$A$3:$F$994, 2, false)</f>
        <v>.</v>
      </c>
      <c r="AM94" s="116"/>
      <c r="AN94" s="2"/>
      <c r="AO94" s="3"/>
      <c r="AP94" s="113">
        <f>VLOOKUP(AI94,Base!$A$3:$F$994, 5, false)</f>
        <v>0</v>
      </c>
      <c r="AQ94" s="114">
        <f t="shared" si="18"/>
        <v>0</v>
      </c>
      <c r="AR94" s="115"/>
      <c r="AS94" s="110">
        <f>VLOOKUP(AT94,Base!$A$3:$F$994, 6, false)</f>
        <v>0</v>
      </c>
      <c r="AT94" s="111" t="s">
        <v>6</v>
      </c>
      <c r="AU94" s="3"/>
      <c r="AV94" s="112"/>
      <c r="AW94" s="110" t="str">
        <f>VLOOKUP(AT94,Base!$A$3:$F$994, 2, false)</f>
        <v>.</v>
      </c>
      <c r="AX94" s="116"/>
      <c r="AY94" s="2"/>
      <c r="AZ94" s="3"/>
      <c r="BA94" s="113">
        <f>VLOOKUP(AT94,Base!$A$3:$F$994, 5, false)</f>
        <v>0</v>
      </c>
      <c r="BB94" s="114">
        <f t="shared" si="19"/>
        <v>0</v>
      </c>
      <c r="BC94" s="115"/>
      <c r="BD94" s="110">
        <f>VLOOKUP(BE94,Base!$A$3:$F$994, 6, false)</f>
        <v>0</v>
      </c>
      <c r="BE94" s="111" t="s">
        <v>6</v>
      </c>
      <c r="BF94" s="3"/>
      <c r="BG94" s="112"/>
      <c r="BH94" s="110" t="str">
        <f>VLOOKUP(BE94,Base!$A$3:$F$994, 2, false)</f>
        <v>.</v>
      </c>
      <c r="BI94" s="116"/>
      <c r="BJ94" s="2"/>
      <c r="BK94" s="3"/>
      <c r="BL94" s="113">
        <f>VLOOKUP(BE94,Base!$A$3:$F$994, 5, false)</f>
        <v>0</v>
      </c>
      <c r="BM94" s="114">
        <f t="shared" si="20"/>
        <v>0</v>
      </c>
    </row>
    <row r="95">
      <c r="A95" s="110">
        <f>VLOOKUP(B95,Base!$A$3:$F$994, 6, false)</f>
        <v>0</v>
      </c>
      <c r="B95" s="111" t="s">
        <v>6</v>
      </c>
      <c r="C95" s="3"/>
      <c r="D95" s="112"/>
      <c r="E95" s="110" t="str">
        <f>VLOOKUP(B95,Base!$A$3:$F$994, 2, false)</f>
        <v>.</v>
      </c>
      <c r="F95" s="116"/>
      <c r="G95" s="2"/>
      <c r="H95" s="3"/>
      <c r="I95" s="113">
        <f>VLOOKUP(B95,Base!$A$3:$F$994, 5, false)</f>
        <v>0</v>
      </c>
      <c r="J95" s="114">
        <f t="shared" si="15"/>
        <v>0</v>
      </c>
      <c r="K95" s="115"/>
      <c r="L95" s="110">
        <f>VLOOKUP(M95,Base!$A$3:$F$994, 6, false)</f>
        <v>0</v>
      </c>
      <c r="M95" s="111" t="s">
        <v>6</v>
      </c>
      <c r="N95" s="3"/>
      <c r="O95" s="112"/>
      <c r="P95" s="110" t="str">
        <f>VLOOKUP(M95,Base!$A$3:$F$994, 2, false)</f>
        <v>.</v>
      </c>
      <c r="Q95" s="116"/>
      <c r="R95" s="2"/>
      <c r="S95" s="3"/>
      <c r="T95" s="113">
        <f>VLOOKUP(M95,Base!$A$3:$F$994, 5, false)</f>
        <v>0</v>
      </c>
      <c r="U95" s="114">
        <f t="shared" si="16"/>
        <v>0</v>
      </c>
      <c r="V95" s="115"/>
      <c r="W95" s="110">
        <f>VLOOKUP(X95,Base!$A$3:$F$994, 6, false)</f>
        <v>0</v>
      </c>
      <c r="X95" s="111" t="s">
        <v>6</v>
      </c>
      <c r="Y95" s="3"/>
      <c r="Z95" s="112"/>
      <c r="AA95" s="110" t="str">
        <f>VLOOKUP(X95,Base!$A$3:$F$994, 2, false)</f>
        <v>.</v>
      </c>
      <c r="AB95" s="116"/>
      <c r="AC95" s="2"/>
      <c r="AD95" s="3"/>
      <c r="AE95" s="113">
        <f>VLOOKUP(X95,Base!$A$3:$F$994, 5, false)</f>
        <v>0</v>
      </c>
      <c r="AF95" s="114">
        <f t="shared" si="17"/>
        <v>0</v>
      </c>
      <c r="AG95" s="115"/>
      <c r="AH95" s="110">
        <f>VLOOKUP(AI95,Base!$A$3:$F$994, 6, false)</f>
        <v>0</v>
      </c>
      <c r="AI95" s="111" t="s">
        <v>6</v>
      </c>
      <c r="AJ95" s="3"/>
      <c r="AK95" s="112"/>
      <c r="AL95" s="110" t="str">
        <f>VLOOKUP(AI95,Base!$A$3:$F$994, 2, false)</f>
        <v>.</v>
      </c>
      <c r="AM95" s="116"/>
      <c r="AN95" s="2"/>
      <c r="AO95" s="3"/>
      <c r="AP95" s="113">
        <f>VLOOKUP(AI95,Base!$A$3:$F$994, 5, false)</f>
        <v>0</v>
      </c>
      <c r="AQ95" s="114">
        <f t="shared" si="18"/>
        <v>0</v>
      </c>
      <c r="AR95" s="115"/>
      <c r="AS95" s="110">
        <f>VLOOKUP(AT95,Base!$A$3:$F$994, 6, false)</f>
        <v>0</v>
      </c>
      <c r="AT95" s="111" t="s">
        <v>6</v>
      </c>
      <c r="AU95" s="3"/>
      <c r="AV95" s="112"/>
      <c r="AW95" s="110" t="str">
        <f>VLOOKUP(AT95,Base!$A$3:$F$994, 2, false)</f>
        <v>.</v>
      </c>
      <c r="AX95" s="116"/>
      <c r="AY95" s="2"/>
      <c r="AZ95" s="3"/>
      <c r="BA95" s="113">
        <f>VLOOKUP(AT95,Base!$A$3:$F$994, 5, false)</f>
        <v>0</v>
      </c>
      <c r="BB95" s="114">
        <f t="shared" si="19"/>
        <v>0</v>
      </c>
      <c r="BC95" s="115"/>
      <c r="BD95" s="110">
        <f>VLOOKUP(BE95,Base!$A$3:$F$994, 6, false)</f>
        <v>0</v>
      </c>
      <c r="BE95" s="111" t="s">
        <v>6</v>
      </c>
      <c r="BF95" s="3"/>
      <c r="BG95" s="112"/>
      <c r="BH95" s="110" t="str">
        <f>VLOOKUP(BE95,Base!$A$3:$F$994, 2, false)</f>
        <v>.</v>
      </c>
      <c r="BI95" s="116"/>
      <c r="BJ95" s="2"/>
      <c r="BK95" s="3"/>
      <c r="BL95" s="113">
        <f>VLOOKUP(BE95,Base!$A$3:$F$994, 5, false)</f>
        <v>0</v>
      </c>
      <c r="BM95" s="114">
        <f t="shared" si="20"/>
        <v>0</v>
      </c>
    </row>
    <row r="96">
      <c r="A96" s="110">
        <f>VLOOKUP(B96,Base!$A$3:$F$994, 6, false)</f>
        <v>0</v>
      </c>
      <c r="B96" s="111" t="s">
        <v>6</v>
      </c>
      <c r="C96" s="3"/>
      <c r="D96" s="112"/>
      <c r="E96" s="110" t="str">
        <f>VLOOKUP(B96,Base!$A$3:$F$994, 2, false)</f>
        <v>.</v>
      </c>
      <c r="F96" s="116"/>
      <c r="G96" s="2"/>
      <c r="H96" s="3"/>
      <c r="I96" s="113">
        <f>VLOOKUP(B96,Base!$A$3:$F$994, 5, false)</f>
        <v>0</v>
      </c>
      <c r="J96" s="114">
        <f t="shared" si="15"/>
        <v>0</v>
      </c>
      <c r="K96" s="115"/>
      <c r="L96" s="110">
        <f>VLOOKUP(M96,Base!$A$3:$F$994, 6, false)</f>
        <v>0</v>
      </c>
      <c r="M96" s="111" t="s">
        <v>6</v>
      </c>
      <c r="N96" s="3"/>
      <c r="O96" s="112"/>
      <c r="P96" s="110" t="str">
        <f>VLOOKUP(M96,Base!$A$3:$F$994, 2, false)</f>
        <v>.</v>
      </c>
      <c r="Q96" s="116"/>
      <c r="R96" s="2"/>
      <c r="S96" s="3"/>
      <c r="T96" s="113">
        <f>VLOOKUP(M96,Base!$A$3:$F$994, 5, false)</f>
        <v>0</v>
      </c>
      <c r="U96" s="114">
        <f t="shared" si="16"/>
        <v>0</v>
      </c>
      <c r="V96" s="115"/>
      <c r="W96" s="110">
        <f>VLOOKUP(X96,Base!$A$3:$F$994, 6, false)</f>
        <v>0</v>
      </c>
      <c r="X96" s="111" t="s">
        <v>6</v>
      </c>
      <c r="Y96" s="3"/>
      <c r="Z96" s="112"/>
      <c r="AA96" s="110" t="str">
        <f>VLOOKUP(X96,Base!$A$3:$F$994, 2, false)</f>
        <v>.</v>
      </c>
      <c r="AB96" s="116"/>
      <c r="AC96" s="2"/>
      <c r="AD96" s="3"/>
      <c r="AE96" s="113">
        <f>VLOOKUP(X96,Base!$A$3:$F$994, 5, false)</f>
        <v>0</v>
      </c>
      <c r="AF96" s="114">
        <f t="shared" si="17"/>
        <v>0</v>
      </c>
      <c r="AG96" s="115"/>
      <c r="AH96" s="110">
        <f>VLOOKUP(AI96,Base!$A$3:$F$994, 6, false)</f>
        <v>0</v>
      </c>
      <c r="AI96" s="111" t="s">
        <v>6</v>
      </c>
      <c r="AJ96" s="3"/>
      <c r="AK96" s="112"/>
      <c r="AL96" s="110" t="str">
        <f>VLOOKUP(AI96,Base!$A$3:$F$994, 2, false)</f>
        <v>.</v>
      </c>
      <c r="AM96" s="116"/>
      <c r="AN96" s="2"/>
      <c r="AO96" s="3"/>
      <c r="AP96" s="113">
        <f>VLOOKUP(AI96,Base!$A$3:$F$994, 5, false)</f>
        <v>0</v>
      </c>
      <c r="AQ96" s="114">
        <f t="shared" si="18"/>
        <v>0</v>
      </c>
      <c r="AR96" s="115"/>
      <c r="AS96" s="110">
        <f>VLOOKUP(AT96,Base!$A$3:$F$994, 6, false)</f>
        <v>0</v>
      </c>
      <c r="AT96" s="111" t="s">
        <v>6</v>
      </c>
      <c r="AU96" s="3"/>
      <c r="AV96" s="112"/>
      <c r="AW96" s="110" t="str">
        <f>VLOOKUP(AT96,Base!$A$3:$F$994, 2, false)</f>
        <v>.</v>
      </c>
      <c r="AX96" s="116"/>
      <c r="AY96" s="2"/>
      <c r="AZ96" s="3"/>
      <c r="BA96" s="113">
        <f>VLOOKUP(AT96,Base!$A$3:$F$994, 5, false)</f>
        <v>0</v>
      </c>
      <c r="BB96" s="114">
        <f t="shared" si="19"/>
        <v>0</v>
      </c>
      <c r="BC96" s="115"/>
      <c r="BD96" s="110">
        <f>VLOOKUP(BE96,Base!$A$3:$F$994, 6, false)</f>
        <v>0</v>
      </c>
      <c r="BE96" s="111" t="s">
        <v>6</v>
      </c>
      <c r="BF96" s="3"/>
      <c r="BG96" s="112"/>
      <c r="BH96" s="110" t="str">
        <f>VLOOKUP(BE96,Base!$A$3:$F$994, 2, false)</f>
        <v>.</v>
      </c>
      <c r="BI96" s="116"/>
      <c r="BJ96" s="2"/>
      <c r="BK96" s="3"/>
      <c r="BL96" s="113">
        <f>VLOOKUP(BE96,Base!$A$3:$F$994, 5, false)</f>
        <v>0</v>
      </c>
      <c r="BM96" s="114">
        <f t="shared" si="20"/>
        <v>0</v>
      </c>
    </row>
    <row r="97">
      <c r="A97" s="110">
        <f>VLOOKUP(B97,Base!$A$3:$F$994, 6, false)</f>
        <v>0</v>
      </c>
      <c r="B97" s="111" t="s">
        <v>6</v>
      </c>
      <c r="C97" s="3"/>
      <c r="D97" s="112"/>
      <c r="E97" s="110" t="str">
        <f>VLOOKUP(B97,Base!$A$3:$F$994, 2, false)</f>
        <v>.</v>
      </c>
      <c r="F97" s="92"/>
      <c r="G97" s="2"/>
      <c r="H97" s="3"/>
      <c r="I97" s="113">
        <f>VLOOKUP(B97,Base!$A$3:$F$994, 5, false)</f>
        <v>0</v>
      </c>
      <c r="J97" s="114">
        <f t="shared" si="15"/>
        <v>0</v>
      </c>
      <c r="K97" s="115"/>
      <c r="L97" s="110">
        <f>VLOOKUP(M97,Base!$A$3:$F$994, 6, false)</f>
        <v>0</v>
      </c>
      <c r="M97" s="111" t="s">
        <v>6</v>
      </c>
      <c r="N97" s="3"/>
      <c r="O97" s="112"/>
      <c r="P97" s="110" t="str">
        <f>VLOOKUP(M97,Base!$A$3:$F$994, 2, false)</f>
        <v>.</v>
      </c>
      <c r="Q97" s="92"/>
      <c r="R97" s="2"/>
      <c r="S97" s="3"/>
      <c r="T97" s="113">
        <f>VLOOKUP(M97,Base!$A$3:$F$994, 5, false)</f>
        <v>0</v>
      </c>
      <c r="U97" s="114">
        <f t="shared" si="16"/>
        <v>0</v>
      </c>
      <c r="V97" s="115"/>
      <c r="W97" s="110">
        <f>VLOOKUP(X97,Base!$A$3:$F$994, 6, false)</f>
        <v>0</v>
      </c>
      <c r="X97" s="111" t="s">
        <v>6</v>
      </c>
      <c r="Y97" s="3"/>
      <c r="Z97" s="112"/>
      <c r="AA97" s="110" t="str">
        <f>VLOOKUP(X97,Base!$A$3:$F$994, 2, false)</f>
        <v>.</v>
      </c>
      <c r="AB97" s="92"/>
      <c r="AC97" s="2"/>
      <c r="AD97" s="3"/>
      <c r="AE97" s="113">
        <f>VLOOKUP(X97,Base!$A$3:$F$994, 5, false)</f>
        <v>0</v>
      </c>
      <c r="AF97" s="114">
        <f t="shared" si="17"/>
        <v>0</v>
      </c>
      <c r="AG97" s="115"/>
      <c r="AH97" s="110">
        <f>VLOOKUP(AI97,Base!$A$3:$F$994, 6, false)</f>
        <v>0</v>
      </c>
      <c r="AI97" s="111" t="s">
        <v>6</v>
      </c>
      <c r="AJ97" s="3"/>
      <c r="AK97" s="112"/>
      <c r="AL97" s="110" t="str">
        <f>VLOOKUP(AI97,Base!$A$3:$F$994, 2, false)</f>
        <v>.</v>
      </c>
      <c r="AM97" s="92"/>
      <c r="AN97" s="2"/>
      <c r="AO97" s="3"/>
      <c r="AP97" s="113">
        <f>VLOOKUP(AI97,Base!$A$3:$F$994, 5, false)</f>
        <v>0</v>
      </c>
      <c r="AQ97" s="114">
        <f t="shared" si="18"/>
        <v>0</v>
      </c>
      <c r="AR97" s="115"/>
      <c r="AS97" s="110">
        <f>VLOOKUP(AT97,Base!$A$3:$F$994, 6, false)</f>
        <v>0</v>
      </c>
      <c r="AT97" s="111" t="s">
        <v>6</v>
      </c>
      <c r="AU97" s="3"/>
      <c r="AV97" s="112"/>
      <c r="AW97" s="110" t="str">
        <f>VLOOKUP(AT97,Base!$A$3:$F$994, 2, false)</f>
        <v>.</v>
      </c>
      <c r="AX97" s="92"/>
      <c r="AY97" s="2"/>
      <c r="AZ97" s="3"/>
      <c r="BA97" s="113">
        <f>VLOOKUP(AT97,Base!$A$3:$F$994, 5, false)</f>
        <v>0</v>
      </c>
      <c r="BB97" s="114">
        <f t="shared" si="19"/>
        <v>0</v>
      </c>
      <c r="BC97" s="115"/>
      <c r="BD97" s="110">
        <f>VLOOKUP(BE97,Base!$A$3:$F$994, 6, false)</f>
        <v>0</v>
      </c>
      <c r="BE97" s="111" t="s">
        <v>6</v>
      </c>
      <c r="BF97" s="3"/>
      <c r="BG97" s="112"/>
      <c r="BH97" s="110" t="str">
        <f>VLOOKUP(BE97,Base!$A$3:$F$994, 2, false)</f>
        <v>.</v>
      </c>
      <c r="BI97" s="92"/>
      <c r="BJ97" s="2"/>
      <c r="BK97" s="3"/>
      <c r="BL97" s="113">
        <f>VLOOKUP(BE97,Base!$A$3:$F$994, 5, false)</f>
        <v>0</v>
      </c>
      <c r="BM97" s="114">
        <f t="shared" si="20"/>
        <v>0</v>
      </c>
    </row>
    <row r="98">
      <c r="A98" s="110">
        <f>VLOOKUP(B98,Base!$A$3:$F$994, 6, false)</f>
        <v>0</v>
      </c>
      <c r="B98" s="111" t="s">
        <v>6</v>
      </c>
      <c r="C98" s="3"/>
      <c r="D98" s="112"/>
      <c r="E98" s="110" t="str">
        <f>VLOOKUP(B98,Base!$A$3:$F$994, 2, false)</f>
        <v>.</v>
      </c>
      <c r="F98" s="92"/>
      <c r="G98" s="2"/>
      <c r="H98" s="3"/>
      <c r="I98" s="113">
        <f>VLOOKUP(B98,Base!$A$3:$F$994, 5, false)</f>
        <v>0</v>
      </c>
      <c r="J98" s="114">
        <f t="shared" si="15"/>
        <v>0</v>
      </c>
      <c r="K98" s="115"/>
      <c r="L98" s="110">
        <f>VLOOKUP(M98,Base!$A$3:$F$994, 6, false)</f>
        <v>0</v>
      </c>
      <c r="M98" s="111" t="s">
        <v>6</v>
      </c>
      <c r="N98" s="3"/>
      <c r="O98" s="112"/>
      <c r="P98" s="110" t="str">
        <f>VLOOKUP(M98,Base!$A$3:$F$994, 2, false)</f>
        <v>.</v>
      </c>
      <c r="Q98" s="92"/>
      <c r="R98" s="2"/>
      <c r="S98" s="3"/>
      <c r="T98" s="113">
        <f>VLOOKUP(M98,Base!$A$3:$F$994, 5, false)</f>
        <v>0</v>
      </c>
      <c r="U98" s="114">
        <f t="shared" si="16"/>
        <v>0</v>
      </c>
      <c r="V98" s="115"/>
      <c r="W98" s="110">
        <f>VLOOKUP(X98,Base!$A$3:$F$994, 6, false)</f>
        <v>0</v>
      </c>
      <c r="X98" s="111" t="s">
        <v>6</v>
      </c>
      <c r="Y98" s="3"/>
      <c r="Z98" s="112"/>
      <c r="AA98" s="110" t="str">
        <f>VLOOKUP(X98,Base!$A$3:$F$994, 2, false)</f>
        <v>.</v>
      </c>
      <c r="AB98" s="92"/>
      <c r="AC98" s="2"/>
      <c r="AD98" s="3"/>
      <c r="AE98" s="113">
        <f>VLOOKUP(X98,Base!$A$3:$F$994, 5, false)</f>
        <v>0</v>
      </c>
      <c r="AF98" s="114">
        <f t="shared" si="17"/>
        <v>0</v>
      </c>
      <c r="AG98" s="115"/>
      <c r="AH98" s="110">
        <f>VLOOKUP(AI98,Base!$A$3:$F$994, 6, false)</f>
        <v>0</v>
      </c>
      <c r="AI98" s="111" t="s">
        <v>6</v>
      </c>
      <c r="AJ98" s="3"/>
      <c r="AK98" s="112"/>
      <c r="AL98" s="110" t="str">
        <f>VLOOKUP(AI98,Base!$A$3:$F$994, 2, false)</f>
        <v>.</v>
      </c>
      <c r="AM98" s="92"/>
      <c r="AN98" s="2"/>
      <c r="AO98" s="3"/>
      <c r="AP98" s="113">
        <f>VLOOKUP(AI98,Base!$A$3:$F$994, 5, false)</f>
        <v>0</v>
      </c>
      <c r="AQ98" s="114">
        <f t="shared" si="18"/>
        <v>0</v>
      </c>
      <c r="AR98" s="115"/>
      <c r="AS98" s="110">
        <f>VLOOKUP(AT98,Base!$A$3:$F$994, 6, false)</f>
        <v>0</v>
      </c>
      <c r="AT98" s="111" t="s">
        <v>6</v>
      </c>
      <c r="AU98" s="3"/>
      <c r="AV98" s="112"/>
      <c r="AW98" s="110" t="str">
        <f>VLOOKUP(AT98,Base!$A$3:$F$994, 2, false)</f>
        <v>.</v>
      </c>
      <c r="AX98" s="92"/>
      <c r="AY98" s="2"/>
      <c r="AZ98" s="3"/>
      <c r="BA98" s="113">
        <f>VLOOKUP(AT98,Base!$A$3:$F$994, 5, false)</f>
        <v>0</v>
      </c>
      <c r="BB98" s="114">
        <f t="shared" si="19"/>
        <v>0</v>
      </c>
      <c r="BC98" s="115"/>
      <c r="BD98" s="110">
        <f>VLOOKUP(BE98,Base!$A$3:$F$994, 6, false)</f>
        <v>0</v>
      </c>
      <c r="BE98" s="111" t="s">
        <v>6</v>
      </c>
      <c r="BF98" s="3"/>
      <c r="BG98" s="112"/>
      <c r="BH98" s="110" t="str">
        <f>VLOOKUP(BE98,Base!$A$3:$F$994, 2, false)</f>
        <v>.</v>
      </c>
      <c r="BI98" s="92"/>
      <c r="BJ98" s="2"/>
      <c r="BK98" s="3"/>
      <c r="BL98" s="113">
        <f>VLOOKUP(BE98,Base!$A$3:$F$994, 5, false)</f>
        <v>0</v>
      </c>
      <c r="BM98" s="114">
        <f t="shared" si="20"/>
        <v>0</v>
      </c>
    </row>
    <row r="99">
      <c r="A99" s="110">
        <f>VLOOKUP(B99,Base!$A$3:$F$994, 6, false)</f>
        <v>0</v>
      </c>
      <c r="B99" s="111" t="s">
        <v>6</v>
      </c>
      <c r="C99" s="3"/>
      <c r="D99" s="112"/>
      <c r="E99" s="110" t="str">
        <f>VLOOKUP(B99,Base!$A$3:$F$994, 2, false)</f>
        <v>.</v>
      </c>
      <c r="F99" s="116"/>
      <c r="G99" s="2"/>
      <c r="H99" s="3"/>
      <c r="I99" s="113">
        <f>VLOOKUP(B99,Base!$A$3:$F$994, 5, false)</f>
        <v>0</v>
      </c>
      <c r="J99" s="114">
        <f t="shared" si="15"/>
        <v>0</v>
      </c>
      <c r="K99" s="115"/>
      <c r="L99" s="110">
        <f>VLOOKUP(M99,Base!$A$3:$F$994, 6, false)</f>
        <v>0</v>
      </c>
      <c r="M99" s="111" t="s">
        <v>6</v>
      </c>
      <c r="N99" s="3"/>
      <c r="O99" s="112"/>
      <c r="P99" s="110" t="str">
        <f>VLOOKUP(M99,Base!$A$3:$F$994, 2, false)</f>
        <v>.</v>
      </c>
      <c r="Q99" s="116"/>
      <c r="R99" s="2"/>
      <c r="S99" s="3"/>
      <c r="T99" s="113">
        <f>VLOOKUP(M99,Base!$A$3:$F$994, 5, false)</f>
        <v>0</v>
      </c>
      <c r="U99" s="114">
        <f t="shared" si="16"/>
        <v>0</v>
      </c>
      <c r="V99" s="115"/>
      <c r="W99" s="110">
        <f>VLOOKUP(X99,Base!$A$3:$F$994, 6, false)</f>
        <v>0</v>
      </c>
      <c r="X99" s="111" t="s">
        <v>6</v>
      </c>
      <c r="Y99" s="3"/>
      <c r="Z99" s="112"/>
      <c r="AA99" s="110" t="str">
        <f>VLOOKUP(X99,Base!$A$3:$F$994, 2, false)</f>
        <v>.</v>
      </c>
      <c r="AB99" s="116"/>
      <c r="AC99" s="2"/>
      <c r="AD99" s="3"/>
      <c r="AE99" s="113">
        <f>VLOOKUP(X99,Base!$A$3:$F$994, 5, false)</f>
        <v>0</v>
      </c>
      <c r="AF99" s="114">
        <f t="shared" si="17"/>
        <v>0</v>
      </c>
      <c r="AG99" s="115"/>
      <c r="AH99" s="110">
        <f>VLOOKUP(AI99,Base!$A$3:$F$994, 6, false)</f>
        <v>0</v>
      </c>
      <c r="AI99" s="111" t="s">
        <v>6</v>
      </c>
      <c r="AJ99" s="3"/>
      <c r="AK99" s="112"/>
      <c r="AL99" s="110" t="str">
        <f>VLOOKUP(AI99,Base!$A$3:$F$994, 2, false)</f>
        <v>.</v>
      </c>
      <c r="AM99" s="116"/>
      <c r="AN99" s="2"/>
      <c r="AO99" s="3"/>
      <c r="AP99" s="113">
        <f>VLOOKUP(AI99,Base!$A$3:$F$994, 5, false)</f>
        <v>0</v>
      </c>
      <c r="AQ99" s="114">
        <f t="shared" si="18"/>
        <v>0</v>
      </c>
      <c r="AR99" s="115"/>
      <c r="AS99" s="110">
        <f>VLOOKUP(AT99,Base!$A$3:$F$994, 6, false)</f>
        <v>0</v>
      </c>
      <c r="AT99" s="111" t="s">
        <v>6</v>
      </c>
      <c r="AU99" s="3"/>
      <c r="AV99" s="112"/>
      <c r="AW99" s="110" t="str">
        <f>VLOOKUP(AT99,Base!$A$3:$F$994, 2, false)</f>
        <v>.</v>
      </c>
      <c r="AX99" s="116"/>
      <c r="AY99" s="2"/>
      <c r="AZ99" s="3"/>
      <c r="BA99" s="113">
        <f>VLOOKUP(AT99,Base!$A$3:$F$994, 5, false)</f>
        <v>0</v>
      </c>
      <c r="BB99" s="114">
        <f t="shared" si="19"/>
        <v>0</v>
      </c>
      <c r="BC99" s="115"/>
      <c r="BD99" s="110">
        <f>VLOOKUP(BE99,Base!$A$3:$F$994, 6, false)</f>
        <v>0</v>
      </c>
      <c r="BE99" s="111" t="s">
        <v>6</v>
      </c>
      <c r="BF99" s="3"/>
      <c r="BG99" s="112"/>
      <c r="BH99" s="110" t="str">
        <f>VLOOKUP(BE99,Base!$A$3:$F$994, 2, false)</f>
        <v>.</v>
      </c>
      <c r="BI99" s="116"/>
      <c r="BJ99" s="2"/>
      <c r="BK99" s="3"/>
      <c r="BL99" s="113">
        <f>VLOOKUP(BE99,Base!$A$3:$F$994, 5, false)</f>
        <v>0</v>
      </c>
      <c r="BM99" s="114">
        <f t="shared" si="20"/>
        <v>0</v>
      </c>
    </row>
    <row r="100">
      <c r="A100" s="110">
        <f>VLOOKUP(B100,Base!$A$3:$F$994, 6, false)</f>
        <v>0</v>
      </c>
      <c r="B100" s="111" t="s">
        <v>6</v>
      </c>
      <c r="C100" s="3"/>
      <c r="D100" s="112"/>
      <c r="E100" s="110" t="str">
        <f>VLOOKUP(B100,Base!$A$3:$F$994, 2, false)</f>
        <v>.</v>
      </c>
      <c r="F100" s="117"/>
      <c r="G100" s="2"/>
      <c r="H100" s="3"/>
      <c r="I100" s="113">
        <f>VLOOKUP(B100,Base!$A$3:$F$994, 5, false)</f>
        <v>0</v>
      </c>
      <c r="J100" s="114">
        <f t="shared" si="15"/>
        <v>0</v>
      </c>
      <c r="K100" s="115"/>
      <c r="L100" s="110">
        <f>VLOOKUP(M100,Base!$A$3:$F$994, 6, false)</f>
        <v>0</v>
      </c>
      <c r="M100" s="111" t="s">
        <v>6</v>
      </c>
      <c r="N100" s="3"/>
      <c r="O100" s="112"/>
      <c r="P100" s="110" t="str">
        <f>VLOOKUP(M100,Base!$A$3:$F$994, 2, false)</f>
        <v>.</v>
      </c>
      <c r="Q100" s="117"/>
      <c r="R100" s="2"/>
      <c r="S100" s="3"/>
      <c r="T100" s="113">
        <f>VLOOKUP(M100,Base!$A$3:$F$994, 5, false)</f>
        <v>0</v>
      </c>
      <c r="U100" s="114">
        <f t="shared" si="16"/>
        <v>0</v>
      </c>
      <c r="V100" s="115"/>
      <c r="W100" s="110">
        <f>VLOOKUP(X100,Base!$A$3:$F$994, 6, false)</f>
        <v>0</v>
      </c>
      <c r="X100" s="111" t="s">
        <v>6</v>
      </c>
      <c r="Y100" s="3"/>
      <c r="Z100" s="112"/>
      <c r="AA100" s="110" t="str">
        <f>VLOOKUP(X100,Base!$A$3:$F$994, 2, false)</f>
        <v>.</v>
      </c>
      <c r="AB100" s="117"/>
      <c r="AC100" s="2"/>
      <c r="AD100" s="3"/>
      <c r="AE100" s="113">
        <f>VLOOKUP(X100,Base!$A$3:$F$994, 5, false)</f>
        <v>0</v>
      </c>
      <c r="AF100" s="114">
        <f t="shared" si="17"/>
        <v>0</v>
      </c>
      <c r="AG100" s="115"/>
      <c r="AH100" s="110">
        <f>VLOOKUP(AI100,Base!$A$3:$F$994, 6, false)</f>
        <v>0</v>
      </c>
      <c r="AI100" s="111" t="s">
        <v>6</v>
      </c>
      <c r="AJ100" s="3"/>
      <c r="AK100" s="112"/>
      <c r="AL100" s="110" t="str">
        <f>VLOOKUP(AI100,Base!$A$3:$F$994, 2, false)</f>
        <v>.</v>
      </c>
      <c r="AM100" s="117"/>
      <c r="AN100" s="2"/>
      <c r="AO100" s="3"/>
      <c r="AP100" s="113">
        <f>VLOOKUP(AI100,Base!$A$3:$F$994, 5, false)</f>
        <v>0</v>
      </c>
      <c r="AQ100" s="114">
        <f t="shared" si="18"/>
        <v>0</v>
      </c>
      <c r="AR100" s="115"/>
      <c r="AS100" s="110">
        <f>VLOOKUP(AT100,Base!$A$3:$F$994, 6, false)</f>
        <v>0</v>
      </c>
      <c r="AT100" s="111" t="s">
        <v>6</v>
      </c>
      <c r="AU100" s="3"/>
      <c r="AV100" s="112"/>
      <c r="AW100" s="110" t="str">
        <f>VLOOKUP(AT100,Base!$A$3:$F$994, 2, false)</f>
        <v>.</v>
      </c>
      <c r="AX100" s="117"/>
      <c r="AY100" s="2"/>
      <c r="AZ100" s="3"/>
      <c r="BA100" s="113">
        <f>VLOOKUP(AT100,Base!$A$3:$F$994, 5, false)</f>
        <v>0</v>
      </c>
      <c r="BB100" s="114">
        <f t="shared" si="19"/>
        <v>0</v>
      </c>
      <c r="BC100" s="115"/>
      <c r="BD100" s="110">
        <f>VLOOKUP(BE100,Base!$A$3:$F$994, 6, false)</f>
        <v>0</v>
      </c>
      <c r="BE100" s="111" t="s">
        <v>6</v>
      </c>
      <c r="BF100" s="3"/>
      <c r="BG100" s="112"/>
      <c r="BH100" s="110" t="str">
        <f>VLOOKUP(BE100,Base!$A$3:$F$994, 2, false)</f>
        <v>.</v>
      </c>
      <c r="BI100" s="117"/>
      <c r="BJ100" s="2"/>
      <c r="BK100" s="3"/>
      <c r="BL100" s="113">
        <f>VLOOKUP(BE100,Base!$A$3:$F$994, 5, false)</f>
        <v>0</v>
      </c>
      <c r="BM100" s="114">
        <f t="shared" si="20"/>
        <v>0</v>
      </c>
    </row>
    <row r="101">
      <c r="A101" s="110">
        <f>VLOOKUP(B101,Base!$A$3:$F$994, 6, false)</f>
        <v>0</v>
      </c>
      <c r="B101" s="111" t="s">
        <v>6</v>
      </c>
      <c r="C101" s="3"/>
      <c r="D101" s="118"/>
      <c r="E101" s="110" t="str">
        <f>VLOOKUP(B101,Base!$A$3:$F$994, 2, false)</f>
        <v>.</v>
      </c>
      <c r="F101" s="117"/>
      <c r="G101" s="2"/>
      <c r="H101" s="3"/>
      <c r="I101" s="113">
        <f>VLOOKUP(B101,Base!$A$3:$F$994, 5, false)</f>
        <v>0</v>
      </c>
      <c r="J101" s="114">
        <f t="shared" si="15"/>
        <v>0</v>
      </c>
      <c r="K101" s="115"/>
      <c r="L101" s="110">
        <f>VLOOKUP(M101,Base!$A$3:$F$994, 6, false)</f>
        <v>0</v>
      </c>
      <c r="M101" s="111" t="s">
        <v>6</v>
      </c>
      <c r="N101" s="3"/>
      <c r="O101" s="118"/>
      <c r="P101" s="110" t="str">
        <f>VLOOKUP(M101,Base!$A$3:$F$994, 2, false)</f>
        <v>.</v>
      </c>
      <c r="Q101" s="117"/>
      <c r="R101" s="2"/>
      <c r="S101" s="3"/>
      <c r="T101" s="113">
        <f>VLOOKUP(M101,Base!$A$3:$F$994, 5, false)</f>
        <v>0</v>
      </c>
      <c r="U101" s="114">
        <f t="shared" si="16"/>
        <v>0</v>
      </c>
      <c r="V101" s="115"/>
      <c r="W101" s="110">
        <f>VLOOKUP(X101,Base!$A$3:$F$994, 6, false)</f>
        <v>0</v>
      </c>
      <c r="X101" s="111" t="s">
        <v>6</v>
      </c>
      <c r="Y101" s="3"/>
      <c r="Z101" s="118"/>
      <c r="AA101" s="110" t="str">
        <f>VLOOKUP(X101,Base!$A$3:$F$994, 2, false)</f>
        <v>.</v>
      </c>
      <c r="AB101" s="117"/>
      <c r="AC101" s="2"/>
      <c r="AD101" s="3"/>
      <c r="AE101" s="113">
        <f>VLOOKUP(X101,Base!$A$3:$F$994, 5, false)</f>
        <v>0</v>
      </c>
      <c r="AF101" s="114">
        <f t="shared" si="17"/>
        <v>0</v>
      </c>
      <c r="AG101" s="115"/>
      <c r="AH101" s="110">
        <f>VLOOKUP(AI101,Base!$A$3:$F$994, 6, false)</f>
        <v>0</v>
      </c>
      <c r="AI101" s="111" t="s">
        <v>6</v>
      </c>
      <c r="AJ101" s="3"/>
      <c r="AK101" s="118"/>
      <c r="AL101" s="110" t="str">
        <f>VLOOKUP(AI101,Base!$A$3:$F$994, 2, false)</f>
        <v>.</v>
      </c>
      <c r="AM101" s="117"/>
      <c r="AN101" s="2"/>
      <c r="AO101" s="3"/>
      <c r="AP101" s="113">
        <f>VLOOKUP(AI101,Base!$A$3:$F$994, 5, false)</f>
        <v>0</v>
      </c>
      <c r="AQ101" s="114">
        <f t="shared" si="18"/>
        <v>0</v>
      </c>
      <c r="AR101" s="115"/>
      <c r="AS101" s="110">
        <f>VLOOKUP(AT101,Base!$A$3:$F$994, 6, false)</f>
        <v>0</v>
      </c>
      <c r="AT101" s="111" t="s">
        <v>6</v>
      </c>
      <c r="AU101" s="3"/>
      <c r="AV101" s="118"/>
      <c r="AW101" s="110" t="str">
        <f>VLOOKUP(AT101,Base!$A$3:$F$994, 2, false)</f>
        <v>.</v>
      </c>
      <c r="AX101" s="117"/>
      <c r="AY101" s="2"/>
      <c r="AZ101" s="3"/>
      <c r="BA101" s="113">
        <f>VLOOKUP(AT101,Base!$A$3:$F$994, 5, false)</f>
        <v>0</v>
      </c>
      <c r="BB101" s="114">
        <f t="shared" si="19"/>
        <v>0</v>
      </c>
      <c r="BC101" s="115"/>
      <c r="BD101" s="110">
        <f>VLOOKUP(BE101,Base!$A$3:$F$994, 6, false)</f>
        <v>0</v>
      </c>
      <c r="BE101" s="111" t="s">
        <v>6</v>
      </c>
      <c r="BF101" s="3"/>
      <c r="BG101" s="118"/>
      <c r="BH101" s="110" t="str">
        <f>VLOOKUP(BE101,Base!$A$3:$F$994, 2, false)</f>
        <v>.</v>
      </c>
      <c r="BI101" s="117"/>
      <c r="BJ101" s="2"/>
      <c r="BK101" s="3"/>
      <c r="BL101" s="113">
        <f>VLOOKUP(BE101,Base!$A$3:$F$994, 5, false)</f>
        <v>0</v>
      </c>
      <c r="BM101" s="114">
        <f t="shared" si="20"/>
        <v>0</v>
      </c>
    </row>
    <row r="102">
      <c r="A102" s="110">
        <f>VLOOKUP(B102,Base!$A$3:$F$994, 6, false)</f>
        <v>0</v>
      </c>
      <c r="B102" s="111" t="s">
        <v>6</v>
      </c>
      <c r="C102" s="3"/>
      <c r="D102" s="112"/>
      <c r="E102" s="110" t="str">
        <f>VLOOKUP(B102,Base!$A$3:$F$994, 2, false)</f>
        <v>.</v>
      </c>
      <c r="F102" s="117"/>
      <c r="G102" s="2"/>
      <c r="H102" s="3"/>
      <c r="I102" s="113">
        <f>VLOOKUP(B102,Base!$A$3:$F$994, 5, false)</f>
        <v>0</v>
      </c>
      <c r="J102" s="114">
        <f t="shared" si="15"/>
        <v>0</v>
      </c>
      <c r="K102" s="115"/>
      <c r="L102" s="110">
        <f>VLOOKUP(M102,Base!$A$3:$F$994, 6, false)</f>
        <v>0</v>
      </c>
      <c r="M102" s="111" t="s">
        <v>6</v>
      </c>
      <c r="N102" s="3"/>
      <c r="O102" s="112"/>
      <c r="P102" s="110" t="str">
        <f>VLOOKUP(M102,Base!$A$3:$F$994, 2, false)</f>
        <v>.</v>
      </c>
      <c r="Q102" s="117"/>
      <c r="R102" s="2"/>
      <c r="S102" s="3"/>
      <c r="T102" s="113">
        <f>VLOOKUP(M102,Base!$A$3:$F$994, 5, false)</f>
        <v>0</v>
      </c>
      <c r="U102" s="114">
        <f t="shared" si="16"/>
        <v>0</v>
      </c>
      <c r="V102" s="115"/>
      <c r="W102" s="110">
        <f>VLOOKUP(X102,Base!$A$3:$F$994, 6, false)</f>
        <v>0</v>
      </c>
      <c r="X102" s="111" t="s">
        <v>6</v>
      </c>
      <c r="Y102" s="3"/>
      <c r="Z102" s="112"/>
      <c r="AA102" s="110" t="str">
        <f>VLOOKUP(X102,Base!$A$3:$F$994, 2, false)</f>
        <v>.</v>
      </c>
      <c r="AB102" s="117"/>
      <c r="AC102" s="2"/>
      <c r="AD102" s="3"/>
      <c r="AE102" s="113">
        <f>VLOOKUP(X102,Base!$A$3:$F$994, 5, false)</f>
        <v>0</v>
      </c>
      <c r="AF102" s="114">
        <f t="shared" si="17"/>
        <v>0</v>
      </c>
      <c r="AG102" s="115"/>
      <c r="AH102" s="110">
        <f>VLOOKUP(AI102,Base!$A$3:$F$994, 6, false)</f>
        <v>0</v>
      </c>
      <c r="AI102" s="111" t="s">
        <v>6</v>
      </c>
      <c r="AJ102" s="3"/>
      <c r="AK102" s="166"/>
      <c r="AL102" s="110" t="str">
        <f>VLOOKUP(AI102,Base!$A$3:$F$994, 2, false)</f>
        <v>.</v>
      </c>
      <c r="AM102" s="117"/>
      <c r="AN102" s="2"/>
      <c r="AO102" s="3"/>
      <c r="AP102" s="113">
        <f>VLOOKUP(AI102,Base!$A$3:$F$994, 5, false)</f>
        <v>0</v>
      </c>
      <c r="AQ102" s="114">
        <f>AP102*AK103</f>
        <v>0</v>
      </c>
      <c r="AR102" s="115"/>
      <c r="AS102" s="110">
        <f>VLOOKUP(AT102,Base!$A$3:$F$994, 6, false)</f>
        <v>0</v>
      </c>
      <c r="AT102" s="111" t="s">
        <v>6</v>
      </c>
      <c r="AU102" s="3"/>
      <c r="AV102" s="112"/>
      <c r="AW102" s="110" t="str">
        <f>VLOOKUP(AT102,Base!$A$3:$F$994, 2, false)</f>
        <v>.</v>
      </c>
      <c r="AX102" s="117"/>
      <c r="AY102" s="2"/>
      <c r="AZ102" s="3"/>
      <c r="BA102" s="113">
        <f>VLOOKUP(AT102,Base!$A$3:$F$994, 5, false)</f>
        <v>0</v>
      </c>
      <c r="BB102" s="114">
        <f t="shared" si="19"/>
        <v>0</v>
      </c>
      <c r="BC102" s="115"/>
      <c r="BD102" s="110">
        <f>VLOOKUP(BE102,Base!$A$3:$F$994, 6, false)</f>
        <v>0</v>
      </c>
      <c r="BE102" s="111" t="s">
        <v>6</v>
      </c>
      <c r="BF102" s="3"/>
      <c r="BG102" s="112"/>
      <c r="BH102" s="110" t="str">
        <f>VLOOKUP(BE102,Base!$A$3:$F$994, 2, false)</f>
        <v>.</v>
      </c>
      <c r="BI102" s="117"/>
      <c r="BJ102" s="2"/>
      <c r="BK102" s="3"/>
      <c r="BL102" s="113">
        <f>VLOOKUP(BE102,Base!$A$3:$F$994, 5, false)</f>
        <v>0</v>
      </c>
      <c r="BM102" s="114">
        <f t="shared" si="20"/>
        <v>0</v>
      </c>
    </row>
    <row r="103">
      <c r="A103" s="110">
        <f>VLOOKUP(B103,Base!$A$3:$F$994, 6, false)</f>
        <v>0</v>
      </c>
      <c r="B103" s="111" t="s">
        <v>6</v>
      </c>
      <c r="C103" s="3"/>
      <c r="D103" s="118"/>
      <c r="E103" s="110" t="str">
        <f>VLOOKUP(B103,Base!$A$3:$F$994, 2, false)</f>
        <v>.</v>
      </c>
      <c r="F103" s="106" t="s">
        <v>714</v>
      </c>
      <c r="G103" s="104"/>
      <c r="H103" s="100"/>
      <c r="I103" s="113">
        <f>VLOOKUP(B103,Base!$A$3:$F$994, 5, false)</f>
        <v>0</v>
      </c>
      <c r="J103" s="114">
        <f t="shared" si="15"/>
        <v>0</v>
      </c>
      <c r="K103" s="115"/>
      <c r="L103" s="110">
        <f>VLOOKUP(M103,Base!$A$3:$F$994, 6, false)</f>
        <v>0</v>
      </c>
      <c r="M103" s="111" t="s">
        <v>6</v>
      </c>
      <c r="N103" s="3"/>
      <c r="O103" s="118"/>
      <c r="P103" s="110" t="str">
        <f>VLOOKUP(M103,Base!$A$3:$F$994, 2, false)</f>
        <v>.</v>
      </c>
      <c r="Q103" s="106" t="s">
        <v>714</v>
      </c>
      <c r="R103" s="104"/>
      <c r="S103" s="100"/>
      <c r="T103" s="113">
        <f>VLOOKUP(M103,Base!$A$3:$F$994, 5, false)</f>
        <v>0</v>
      </c>
      <c r="U103" s="114">
        <f t="shared" si="16"/>
        <v>0</v>
      </c>
      <c r="V103" s="115"/>
      <c r="W103" s="110">
        <f>VLOOKUP(X103,Base!$A$3:$F$994, 6, false)</f>
        <v>0</v>
      </c>
      <c r="X103" s="111" t="s">
        <v>6</v>
      </c>
      <c r="Y103" s="3"/>
      <c r="Z103" s="118"/>
      <c r="AA103" s="110" t="str">
        <f>VLOOKUP(X103,Base!$A$3:$F$994, 2, false)</f>
        <v>.</v>
      </c>
      <c r="AB103" s="106" t="s">
        <v>714</v>
      </c>
      <c r="AC103" s="104"/>
      <c r="AD103" s="100"/>
      <c r="AE103" s="113">
        <f>VLOOKUP(X103,Base!$A$3:$F$994, 5, false)</f>
        <v>0</v>
      </c>
      <c r="AF103" s="114">
        <f t="shared" si="17"/>
        <v>0</v>
      </c>
      <c r="AG103" s="115"/>
      <c r="AH103" s="110">
        <f>VLOOKUP(AI103,Base!$A$3:$F$994, 6, false)</f>
        <v>0</v>
      </c>
      <c r="AI103" s="111" t="s">
        <v>6</v>
      </c>
      <c r="AJ103" s="3"/>
      <c r="AK103" s="112"/>
      <c r="AL103" s="110" t="str">
        <f>VLOOKUP(AI103,Base!$A$3:$F$994, 2, false)</f>
        <v>.</v>
      </c>
      <c r="AM103" s="106" t="s">
        <v>714</v>
      </c>
      <c r="AN103" s="104"/>
      <c r="AO103" s="100"/>
      <c r="AP103" s="113">
        <f>VLOOKUP(AI103,Base!$A$3:$F$994, 5, false)</f>
        <v>0</v>
      </c>
      <c r="AQ103" s="114">
        <f t="shared" ref="AQ103:AQ110" si="21">AP103*AK103</f>
        <v>0</v>
      </c>
      <c r="AR103" s="115"/>
      <c r="AS103" s="110">
        <f>VLOOKUP(AT103,Base!$A$3:$F$994, 6, false)</f>
        <v>0</v>
      </c>
      <c r="AT103" s="111" t="s">
        <v>6</v>
      </c>
      <c r="AU103" s="3"/>
      <c r="AV103" s="118"/>
      <c r="AW103" s="110" t="str">
        <f>VLOOKUP(AT103,Base!$A$3:$F$994, 2, false)</f>
        <v>.</v>
      </c>
      <c r="AX103" s="106" t="s">
        <v>714</v>
      </c>
      <c r="AY103" s="104"/>
      <c r="AZ103" s="100"/>
      <c r="BA103" s="113">
        <f>VLOOKUP(AT103,Base!$A$3:$F$994, 5, false)</f>
        <v>0</v>
      </c>
      <c r="BB103" s="114">
        <f t="shared" si="19"/>
        <v>0</v>
      </c>
      <c r="BC103" s="115"/>
      <c r="BD103" s="110">
        <f>VLOOKUP(BE103,Base!$A$3:$F$994, 6, false)</f>
        <v>0</v>
      </c>
      <c r="BE103" s="111" t="s">
        <v>6</v>
      </c>
      <c r="BF103" s="3"/>
      <c r="BG103" s="118"/>
      <c r="BH103" s="110" t="str">
        <f>VLOOKUP(BE103,Base!$A$3:$F$994, 2, false)</f>
        <v>.</v>
      </c>
      <c r="BI103" s="106" t="s">
        <v>714</v>
      </c>
      <c r="BJ103" s="104"/>
      <c r="BK103" s="100"/>
      <c r="BL103" s="113">
        <f>VLOOKUP(BE103,Base!$A$3:$F$994, 5, false)</f>
        <v>0</v>
      </c>
      <c r="BM103" s="114">
        <f t="shared" si="20"/>
        <v>0</v>
      </c>
    </row>
    <row r="104">
      <c r="A104" s="110">
        <f>VLOOKUP(B104,Base!$A$3:$F$994, 6, false)</f>
        <v>0</v>
      </c>
      <c r="B104" s="111" t="s">
        <v>6</v>
      </c>
      <c r="C104" s="3"/>
      <c r="D104" s="49"/>
      <c r="E104" s="110" t="str">
        <f>VLOOKUP(B104,Base!$A$3:$F$994, 2, false)</f>
        <v>.</v>
      </c>
      <c r="F104" s="119"/>
      <c r="G104" s="104"/>
      <c r="H104" s="100"/>
      <c r="I104" s="113">
        <f>VLOOKUP(B104,Base!$A$3:$F$994, 5, false)</f>
        <v>0</v>
      </c>
      <c r="J104" s="114">
        <f t="shared" si="15"/>
        <v>0</v>
      </c>
      <c r="K104" s="115"/>
      <c r="L104" s="110">
        <f>VLOOKUP(M104,Base!$A$3:$F$994, 6, false)</f>
        <v>0</v>
      </c>
      <c r="M104" s="111" t="s">
        <v>6</v>
      </c>
      <c r="N104" s="3"/>
      <c r="O104" s="49"/>
      <c r="P104" s="110" t="str">
        <f>VLOOKUP(M104,Base!$A$3:$F$994, 2, false)</f>
        <v>.</v>
      </c>
      <c r="Q104" s="119"/>
      <c r="R104" s="104"/>
      <c r="S104" s="100"/>
      <c r="T104" s="113">
        <f>VLOOKUP(M104,Base!$A$3:$F$994, 5, false)</f>
        <v>0</v>
      </c>
      <c r="U104" s="114">
        <f t="shared" si="16"/>
        <v>0</v>
      </c>
      <c r="V104" s="115"/>
      <c r="W104" s="110">
        <f>VLOOKUP(X104,Base!$A$3:$F$994, 6, false)</f>
        <v>0</v>
      </c>
      <c r="X104" s="111" t="s">
        <v>6</v>
      </c>
      <c r="Y104" s="3"/>
      <c r="Z104" s="49"/>
      <c r="AA104" s="110" t="str">
        <f>VLOOKUP(X104,Base!$A$3:$F$994, 2, false)</f>
        <v>.</v>
      </c>
      <c r="AB104" s="119"/>
      <c r="AC104" s="104"/>
      <c r="AD104" s="100"/>
      <c r="AE104" s="113">
        <f>VLOOKUP(X104,Base!$A$3:$F$994, 5, false)</f>
        <v>0</v>
      </c>
      <c r="AF104" s="114">
        <f t="shared" si="17"/>
        <v>0</v>
      </c>
      <c r="AG104" s="115"/>
      <c r="AH104" s="110">
        <f>VLOOKUP(AI104,Base!$A$3:$F$994, 6, false)</f>
        <v>0</v>
      </c>
      <c r="AI104" s="111" t="s">
        <v>6</v>
      </c>
      <c r="AJ104" s="3"/>
      <c r="AK104" s="49"/>
      <c r="AL104" s="110" t="str">
        <f>VLOOKUP(AI104,Base!$A$3:$F$994, 2, false)</f>
        <v>.</v>
      </c>
      <c r="AM104" s="119"/>
      <c r="AN104" s="104"/>
      <c r="AO104" s="100"/>
      <c r="AP104" s="113">
        <f>VLOOKUP(AI104,Base!$A$3:$F$994, 5, false)</f>
        <v>0</v>
      </c>
      <c r="AQ104" s="114">
        <f t="shared" si="21"/>
        <v>0</v>
      </c>
      <c r="AR104" s="115"/>
      <c r="AS104" s="110">
        <f>VLOOKUP(AT104,Base!$A$3:$F$994, 6, false)</f>
        <v>0</v>
      </c>
      <c r="AT104" s="111" t="s">
        <v>6</v>
      </c>
      <c r="AU104" s="3"/>
      <c r="AV104" s="49"/>
      <c r="AW104" s="110" t="str">
        <f>VLOOKUP(AT104,Base!$A$3:$F$994, 2, false)</f>
        <v>.</v>
      </c>
      <c r="AX104" s="119"/>
      <c r="AY104" s="104"/>
      <c r="AZ104" s="100"/>
      <c r="BA104" s="113">
        <f>VLOOKUP(AT104,Base!$A$3:$F$994, 5, false)</f>
        <v>0</v>
      </c>
      <c r="BB104" s="114">
        <f t="shared" si="19"/>
        <v>0</v>
      </c>
      <c r="BC104" s="115"/>
      <c r="BD104" s="110">
        <f>VLOOKUP(BE104,Base!$A$3:$F$994, 6, false)</f>
        <v>0</v>
      </c>
      <c r="BE104" s="111" t="s">
        <v>6</v>
      </c>
      <c r="BF104" s="3"/>
      <c r="BG104" s="49"/>
      <c r="BH104" s="110" t="str">
        <f>VLOOKUP(BE104,Base!$A$3:$F$994, 2, false)</f>
        <v>.</v>
      </c>
      <c r="BI104" s="119"/>
      <c r="BJ104" s="104"/>
      <c r="BK104" s="100"/>
      <c r="BL104" s="113">
        <f>VLOOKUP(BE104,Base!$A$3:$F$994, 5, false)</f>
        <v>0</v>
      </c>
      <c r="BM104" s="114">
        <f t="shared" si="20"/>
        <v>0</v>
      </c>
    </row>
    <row r="105">
      <c r="A105" s="110">
        <f>VLOOKUP(B105,Base!$A$3:$F$994, 6, false)</f>
        <v>0</v>
      </c>
      <c r="B105" s="111" t="s">
        <v>6</v>
      </c>
      <c r="C105" s="3"/>
      <c r="D105" s="49"/>
      <c r="E105" s="110" t="str">
        <f>VLOOKUP(B105,Base!$A$3:$F$994, 2, false)</f>
        <v>.</v>
      </c>
      <c r="F105" s="119"/>
      <c r="G105" s="104"/>
      <c r="H105" s="100"/>
      <c r="I105" s="113">
        <f>VLOOKUP(B105,Base!$A$3:$F$994, 5, false)</f>
        <v>0</v>
      </c>
      <c r="J105" s="114">
        <f t="shared" si="15"/>
        <v>0</v>
      </c>
      <c r="K105" s="115"/>
      <c r="L105" s="110">
        <f>VLOOKUP(M105,Base!$A$3:$F$994, 6, false)</f>
        <v>0</v>
      </c>
      <c r="M105" s="111" t="s">
        <v>6</v>
      </c>
      <c r="N105" s="3"/>
      <c r="O105" s="49"/>
      <c r="P105" s="110" t="str">
        <f>VLOOKUP(M105,Base!$A$3:$F$994, 2, false)</f>
        <v>.</v>
      </c>
      <c r="Q105" s="119"/>
      <c r="R105" s="104"/>
      <c r="S105" s="100"/>
      <c r="T105" s="113">
        <f>VLOOKUP(M105,Base!$A$3:$F$994, 5, false)</f>
        <v>0</v>
      </c>
      <c r="U105" s="114">
        <f t="shared" si="16"/>
        <v>0</v>
      </c>
      <c r="V105" s="115"/>
      <c r="W105" s="110">
        <f>VLOOKUP(X105,Base!$A$3:$F$994, 6, false)</f>
        <v>0</v>
      </c>
      <c r="X105" s="111" t="s">
        <v>6</v>
      </c>
      <c r="Y105" s="3"/>
      <c r="Z105" s="49"/>
      <c r="AA105" s="110" t="str">
        <f>VLOOKUP(X105,Base!$A$3:$F$994, 2, false)</f>
        <v>.</v>
      </c>
      <c r="AB105" s="119"/>
      <c r="AC105" s="104"/>
      <c r="AD105" s="100"/>
      <c r="AE105" s="113">
        <f>VLOOKUP(X105,Base!$A$3:$F$994, 5, false)</f>
        <v>0</v>
      </c>
      <c r="AF105" s="114">
        <f t="shared" si="17"/>
        <v>0</v>
      </c>
      <c r="AG105" s="115"/>
      <c r="AH105" s="110">
        <f>VLOOKUP(AI105,Base!$A$3:$F$994, 6, false)</f>
        <v>0</v>
      </c>
      <c r="AI105" s="111" t="s">
        <v>6</v>
      </c>
      <c r="AJ105" s="3"/>
      <c r="AK105" s="49"/>
      <c r="AL105" s="110" t="str">
        <f>VLOOKUP(AI105,Base!$A$3:$F$994, 2, false)</f>
        <v>.</v>
      </c>
      <c r="AM105" s="119"/>
      <c r="AN105" s="104"/>
      <c r="AO105" s="100"/>
      <c r="AP105" s="113">
        <f>VLOOKUP(AI105,Base!$A$3:$F$994, 5, false)</f>
        <v>0</v>
      </c>
      <c r="AQ105" s="114">
        <f t="shared" si="21"/>
        <v>0</v>
      </c>
      <c r="AR105" s="115"/>
      <c r="AS105" s="110">
        <f>VLOOKUP(AT105,Base!$A$3:$F$994, 6, false)</f>
        <v>0</v>
      </c>
      <c r="AT105" s="111" t="s">
        <v>6</v>
      </c>
      <c r="AU105" s="3"/>
      <c r="AV105" s="49"/>
      <c r="AW105" s="110" t="str">
        <f>VLOOKUP(AT105,Base!$A$3:$F$994, 2, false)</f>
        <v>.</v>
      </c>
      <c r="AX105" s="119"/>
      <c r="AY105" s="104"/>
      <c r="AZ105" s="100"/>
      <c r="BA105" s="113">
        <f>VLOOKUP(AT105,Base!$A$3:$F$994, 5, false)</f>
        <v>0</v>
      </c>
      <c r="BB105" s="114">
        <f t="shared" si="19"/>
        <v>0</v>
      </c>
      <c r="BC105" s="115"/>
      <c r="BD105" s="110">
        <f>VLOOKUP(BE105,Base!$A$3:$F$994, 6, false)</f>
        <v>0</v>
      </c>
      <c r="BE105" s="111" t="s">
        <v>6</v>
      </c>
      <c r="BF105" s="3"/>
      <c r="BG105" s="49"/>
      <c r="BH105" s="110" t="str">
        <f>VLOOKUP(BE105,Base!$A$3:$F$994, 2, false)</f>
        <v>.</v>
      </c>
      <c r="BI105" s="119"/>
      <c r="BJ105" s="104"/>
      <c r="BK105" s="100"/>
      <c r="BL105" s="113">
        <f>VLOOKUP(BE105,Base!$A$3:$F$994, 5, false)</f>
        <v>0</v>
      </c>
      <c r="BM105" s="114">
        <f t="shared" si="20"/>
        <v>0</v>
      </c>
    </row>
    <row r="106">
      <c r="A106" s="110">
        <f>VLOOKUP(B106,Base!$A$3:$F$994, 6, false)</f>
        <v>0</v>
      </c>
      <c r="B106" s="111" t="s">
        <v>6</v>
      </c>
      <c r="C106" s="3"/>
      <c r="D106" s="120"/>
      <c r="E106" s="110" t="str">
        <f>VLOOKUP(B106,Base!$A$3:$F$994, 2, false)</f>
        <v>.</v>
      </c>
      <c r="F106" s="119"/>
      <c r="G106" s="104"/>
      <c r="H106" s="100"/>
      <c r="I106" s="113">
        <f>VLOOKUP(B106,Base!$A$3:$F$994, 5, false)</f>
        <v>0</v>
      </c>
      <c r="J106" s="114">
        <f t="shared" si="15"/>
        <v>0</v>
      </c>
      <c r="K106" s="115"/>
      <c r="L106" s="110">
        <f>VLOOKUP(M106,Base!$A$3:$F$994, 6, false)</f>
        <v>0</v>
      </c>
      <c r="M106" s="111" t="s">
        <v>6</v>
      </c>
      <c r="N106" s="3"/>
      <c r="O106" s="120"/>
      <c r="P106" s="110" t="str">
        <f>VLOOKUP(M106,Base!$A$3:$F$994, 2, false)</f>
        <v>.</v>
      </c>
      <c r="Q106" s="119"/>
      <c r="R106" s="104"/>
      <c r="S106" s="100"/>
      <c r="T106" s="113">
        <f>VLOOKUP(M106,Base!$A$3:$F$994, 5, false)</f>
        <v>0</v>
      </c>
      <c r="U106" s="114">
        <f t="shared" si="16"/>
        <v>0</v>
      </c>
      <c r="V106" s="115"/>
      <c r="W106" s="110">
        <f>VLOOKUP(X106,Base!$A$3:$F$994, 6, false)</f>
        <v>0</v>
      </c>
      <c r="X106" s="111" t="s">
        <v>6</v>
      </c>
      <c r="Y106" s="3"/>
      <c r="Z106" s="120"/>
      <c r="AA106" s="110" t="str">
        <f>VLOOKUP(X106,Base!$A$3:$F$994, 2, false)</f>
        <v>.</v>
      </c>
      <c r="AB106" s="119"/>
      <c r="AC106" s="104"/>
      <c r="AD106" s="100"/>
      <c r="AE106" s="113">
        <f>VLOOKUP(X106,Base!$A$3:$F$994, 5, false)</f>
        <v>0</v>
      </c>
      <c r="AF106" s="114">
        <f t="shared" si="17"/>
        <v>0</v>
      </c>
      <c r="AG106" s="115"/>
      <c r="AH106" s="110">
        <f>VLOOKUP(AI106,Base!$A$3:$F$994, 6, false)</f>
        <v>0</v>
      </c>
      <c r="AI106" s="111" t="s">
        <v>6</v>
      </c>
      <c r="AJ106" s="3"/>
      <c r="AK106" s="120"/>
      <c r="AL106" s="110" t="str">
        <f>VLOOKUP(AI106,Base!$A$3:$F$994, 2, false)</f>
        <v>.</v>
      </c>
      <c r="AM106" s="119"/>
      <c r="AN106" s="104"/>
      <c r="AO106" s="100"/>
      <c r="AP106" s="113">
        <f>VLOOKUP(AI106,Base!$A$3:$F$994, 5, false)</f>
        <v>0</v>
      </c>
      <c r="AQ106" s="114">
        <f t="shared" si="21"/>
        <v>0</v>
      </c>
      <c r="AR106" s="115"/>
      <c r="AS106" s="110">
        <f>VLOOKUP(AT106,Base!$A$3:$F$994, 6, false)</f>
        <v>0</v>
      </c>
      <c r="AT106" s="111" t="s">
        <v>6</v>
      </c>
      <c r="AU106" s="3"/>
      <c r="AV106" s="120"/>
      <c r="AW106" s="110" t="str">
        <f>VLOOKUP(AT106,Base!$A$3:$F$994, 2, false)</f>
        <v>.</v>
      </c>
      <c r="AX106" s="119"/>
      <c r="AY106" s="104"/>
      <c r="AZ106" s="100"/>
      <c r="BA106" s="113">
        <f>VLOOKUP(AT106,Base!$A$3:$F$994, 5, false)</f>
        <v>0</v>
      </c>
      <c r="BB106" s="114">
        <f t="shared" si="19"/>
        <v>0</v>
      </c>
      <c r="BC106" s="115"/>
      <c r="BD106" s="110">
        <f>VLOOKUP(BE106,Base!$A$3:$F$994, 6, false)</f>
        <v>0</v>
      </c>
      <c r="BE106" s="111" t="s">
        <v>6</v>
      </c>
      <c r="BF106" s="3"/>
      <c r="BG106" s="120"/>
      <c r="BH106" s="110" t="str">
        <f>VLOOKUP(BE106,Base!$A$3:$F$994, 2, false)</f>
        <v>.</v>
      </c>
      <c r="BI106" s="119"/>
      <c r="BJ106" s="104"/>
      <c r="BK106" s="100"/>
      <c r="BL106" s="113">
        <f>VLOOKUP(BE106,Base!$A$3:$F$994, 5, false)</f>
        <v>0</v>
      </c>
      <c r="BM106" s="114">
        <f t="shared" si="20"/>
        <v>0</v>
      </c>
    </row>
    <row r="107">
      <c r="A107" s="110">
        <f>VLOOKUP(B107,Base!$A$3:$F$994, 6, false)</f>
        <v>0</v>
      </c>
      <c r="B107" s="111" t="s">
        <v>6</v>
      </c>
      <c r="C107" s="3"/>
      <c r="D107" s="120"/>
      <c r="E107" s="110" t="str">
        <f>VLOOKUP(B107,Base!$A$3:$F$994, 2, false)</f>
        <v>.</v>
      </c>
      <c r="F107" s="119"/>
      <c r="G107" s="104"/>
      <c r="H107" s="100"/>
      <c r="I107" s="113">
        <f>VLOOKUP(B107,Base!$A$3:$F$994, 5, false)</f>
        <v>0</v>
      </c>
      <c r="J107" s="114">
        <f t="shared" si="15"/>
        <v>0</v>
      </c>
      <c r="K107" s="115"/>
      <c r="L107" s="110">
        <f>VLOOKUP(M107,Base!$A$3:$F$994, 6, false)</f>
        <v>0</v>
      </c>
      <c r="M107" s="111" t="s">
        <v>6</v>
      </c>
      <c r="N107" s="3"/>
      <c r="O107" s="121"/>
      <c r="P107" s="110" t="str">
        <f>VLOOKUP(M107,Base!$A$3:$F$994, 2, false)</f>
        <v>.</v>
      </c>
      <c r="Q107" s="119"/>
      <c r="R107" s="104"/>
      <c r="S107" s="100"/>
      <c r="T107" s="113">
        <f>VLOOKUP(M107,Base!$A$3:$F$994, 5, false)</f>
        <v>0</v>
      </c>
      <c r="U107" s="114">
        <f t="shared" si="16"/>
        <v>0</v>
      </c>
      <c r="V107" s="115"/>
      <c r="W107" s="110">
        <f>VLOOKUP(X107,Base!$A$3:$F$994, 6, false)</f>
        <v>0</v>
      </c>
      <c r="X107" s="111" t="s">
        <v>6</v>
      </c>
      <c r="Y107" s="3"/>
      <c r="Z107" s="120"/>
      <c r="AA107" s="110" t="str">
        <f>VLOOKUP(X107,Base!$A$3:$F$994, 2, false)</f>
        <v>.</v>
      </c>
      <c r="AB107" s="119"/>
      <c r="AC107" s="104"/>
      <c r="AD107" s="100"/>
      <c r="AE107" s="113">
        <f>VLOOKUP(X107,Base!$A$3:$F$994, 5, false)</f>
        <v>0</v>
      </c>
      <c r="AF107" s="114">
        <f t="shared" si="17"/>
        <v>0</v>
      </c>
      <c r="AG107" s="115"/>
      <c r="AH107" s="110">
        <f>VLOOKUP(AI107,Base!$A$3:$F$994, 6, false)</f>
        <v>0</v>
      </c>
      <c r="AI107" s="111" t="s">
        <v>6</v>
      </c>
      <c r="AJ107" s="3"/>
      <c r="AK107" s="120"/>
      <c r="AL107" s="110" t="str">
        <f>VLOOKUP(AI107,Base!$A$3:$F$994, 2, false)</f>
        <v>.</v>
      </c>
      <c r="AM107" s="119"/>
      <c r="AN107" s="104"/>
      <c r="AO107" s="100"/>
      <c r="AP107" s="113">
        <f>VLOOKUP(AI107,Base!$A$3:$F$994, 5, false)</f>
        <v>0</v>
      </c>
      <c r="AQ107" s="114">
        <f t="shared" si="21"/>
        <v>0</v>
      </c>
      <c r="AR107" s="115"/>
      <c r="AS107" s="110">
        <f>VLOOKUP(AT107,Base!$A$3:$F$994, 6, false)</f>
        <v>0</v>
      </c>
      <c r="AT107" s="111" t="s">
        <v>6</v>
      </c>
      <c r="AU107" s="3"/>
      <c r="AV107" s="120"/>
      <c r="AW107" s="110" t="str">
        <f>VLOOKUP(AT107,Base!$A$3:$F$994, 2, false)</f>
        <v>.</v>
      </c>
      <c r="AX107" s="119"/>
      <c r="AY107" s="104"/>
      <c r="AZ107" s="100"/>
      <c r="BA107" s="113">
        <f>VLOOKUP(AT107,Base!$A$3:$F$994, 5, false)</f>
        <v>0</v>
      </c>
      <c r="BB107" s="114">
        <f t="shared" si="19"/>
        <v>0</v>
      </c>
      <c r="BC107" s="115"/>
      <c r="BD107" s="110">
        <f>VLOOKUP(BE107,Base!$A$3:$F$994, 6, false)</f>
        <v>0</v>
      </c>
      <c r="BE107" s="111" t="s">
        <v>6</v>
      </c>
      <c r="BF107" s="3"/>
      <c r="BG107" s="120"/>
      <c r="BH107" s="110" t="str">
        <f>VLOOKUP(BE107,Base!$A$3:$F$994, 2, false)</f>
        <v>.</v>
      </c>
      <c r="BI107" s="119"/>
      <c r="BJ107" s="104"/>
      <c r="BK107" s="100"/>
      <c r="BL107" s="113">
        <f>VLOOKUP(BE107,Base!$A$3:$F$994, 5, false)</f>
        <v>0</v>
      </c>
      <c r="BM107" s="114">
        <f t="shared" si="20"/>
        <v>0</v>
      </c>
    </row>
    <row r="108">
      <c r="A108" s="110">
        <f>VLOOKUP(B108,Base!$A$3:$F$994, 6, false)</f>
        <v>0</v>
      </c>
      <c r="B108" s="111" t="s">
        <v>6</v>
      </c>
      <c r="C108" s="3"/>
      <c r="D108" s="121"/>
      <c r="E108" s="110" t="str">
        <f>VLOOKUP(B108,Base!$A$3:$F$994, 2, false)</f>
        <v>.</v>
      </c>
      <c r="F108" s="119"/>
      <c r="G108" s="104"/>
      <c r="H108" s="100"/>
      <c r="I108" s="113">
        <f>VLOOKUP(B108,Base!$A$3:$F$994, 5, false)</f>
        <v>0</v>
      </c>
      <c r="J108" s="114">
        <f t="shared" si="15"/>
        <v>0</v>
      </c>
      <c r="K108" s="115"/>
      <c r="L108" s="110">
        <f>VLOOKUP(M108,Base!$A$3:$F$994, 6, false)</f>
        <v>0</v>
      </c>
      <c r="M108" s="111" t="s">
        <v>6</v>
      </c>
      <c r="N108" s="3"/>
      <c r="O108" s="120"/>
      <c r="P108" s="110" t="str">
        <f>VLOOKUP(M108,Base!$A$3:$F$994, 2, false)</f>
        <v>.</v>
      </c>
      <c r="Q108" s="119"/>
      <c r="R108" s="104"/>
      <c r="S108" s="100"/>
      <c r="T108" s="113">
        <f>VLOOKUP(M108,Base!$A$3:$F$994, 5, false)</f>
        <v>0</v>
      </c>
      <c r="U108" s="114">
        <f t="shared" si="16"/>
        <v>0</v>
      </c>
      <c r="V108" s="115"/>
      <c r="W108" s="110">
        <f>VLOOKUP(X108,Base!$A$3:$F$994, 6, false)</f>
        <v>0</v>
      </c>
      <c r="X108" s="111" t="s">
        <v>6</v>
      </c>
      <c r="Y108" s="3"/>
      <c r="Z108" s="120"/>
      <c r="AA108" s="110" t="str">
        <f>VLOOKUP(X108,Base!$A$3:$F$994, 2, false)</f>
        <v>.</v>
      </c>
      <c r="AB108" s="119"/>
      <c r="AC108" s="104"/>
      <c r="AD108" s="100"/>
      <c r="AE108" s="113">
        <f>VLOOKUP(X108,Base!$A$3:$F$994, 5, false)</f>
        <v>0</v>
      </c>
      <c r="AF108" s="114">
        <f t="shared" si="17"/>
        <v>0</v>
      </c>
      <c r="AG108" s="115"/>
      <c r="AH108" s="110">
        <f>VLOOKUP(AI108,Base!$A$3:$F$994, 6, false)</f>
        <v>0</v>
      </c>
      <c r="AI108" s="111" t="s">
        <v>6</v>
      </c>
      <c r="AJ108" s="3"/>
      <c r="AK108" s="120"/>
      <c r="AL108" s="110" t="str">
        <f>VLOOKUP(AI108,Base!$A$3:$F$994, 2, false)</f>
        <v>.</v>
      </c>
      <c r="AM108" s="119"/>
      <c r="AN108" s="104"/>
      <c r="AO108" s="100"/>
      <c r="AP108" s="113">
        <f>VLOOKUP(AI108,Base!$A$3:$F$994, 5, false)</f>
        <v>0</v>
      </c>
      <c r="AQ108" s="114">
        <f t="shared" si="21"/>
        <v>0</v>
      </c>
      <c r="AR108" s="115"/>
      <c r="AS108" s="110">
        <f>VLOOKUP(AT108,Base!$A$3:$F$994, 6, false)</f>
        <v>0</v>
      </c>
      <c r="AT108" s="111" t="s">
        <v>6</v>
      </c>
      <c r="AU108" s="3"/>
      <c r="AV108" s="120"/>
      <c r="AW108" s="110" t="str">
        <f>VLOOKUP(AT108,Base!$A$3:$F$994, 2, false)</f>
        <v>.</v>
      </c>
      <c r="AX108" s="119"/>
      <c r="AY108" s="104"/>
      <c r="AZ108" s="100"/>
      <c r="BA108" s="113">
        <f>VLOOKUP(AT108,Base!$A$3:$F$994, 5, false)</f>
        <v>0</v>
      </c>
      <c r="BB108" s="114">
        <f t="shared" si="19"/>
        <v>0</v>
      </c>
      <c r="BC108" s="115"/>
      <c r="BD108" s="110">
        <f>VLOOKUP(BE108,Base!$A$3:$F$994, 6, false)</f>
        <v>0</v>
      </c>
      <c r="BE108" s="111" t="s">
        <v>6</v>
      </c>
      <c r="BF108" s="3"/>
      <c r="BG108" s="120"/>
      <c r="BH108" s="110" t="str">
        <f>VLOOKUP(BE108,Base!$A$3:$F$994, 2, false)</f>
        <v>.</v>
      </c>
      <c r="BI108" s="119"/>
      <c r="BJ108" s="104"/>
      <c r="BK108" s="100"/>
      <c r="BL108" s="113">
        <f>VLOOKUP(BE108,Base!$A$3:$F$994, 5, false)</f>
        <v>0</v>
      </c>
      <c r="BM108" s="114">
        <f t="shared" si="20"/>
        <v>0</v>
      </c>
    </row>
    <row r="109">
      <c r="A109" s="110">
        <f>VLOOKUP(B109,Base!$A$3:$F$994, 6, false)</f>
        <v>0</v>
      </c>
      <c r="B109" s="111" t="s">
        <v>6</v>
      </c>
      <c r="C109" s="3"/>
      <c r="D109" s="122"/>
      <c r="E109" s="110" t="str">
        <f>VLOOKUP(B109,Base!$A$3:$F$994, 2, false)</f>
        <v>.</v>
      </c>
      <c r="F109" s="119"/>
      <c r="G109" s="104"/>
      <c r="H109" s="100"/>
      <c r="I109" s="113">
        <f>VLOOKUP(B109,Base!$A$3:$F$994, 5, false)</f>
        <v>0</v>
      </c>
      <c r="J109" s="114">
        <f t="shared" si="15"/>
        <v>0</v>
      </c>
      <c r="K109" s="115"/>
      <c r="L109" s="110">
        <f>VLOOKUP(M109,Base!$A$3:$F$994, 6, false)</f>
        <v>0</v>
      </c>
      <c r="M109" s="111" t="s">
        <v>6</v>
      </c>
      <c r="N109" s="3"/>
      <c r="O109" s="122"/>
      <c r="P109" s="110" t="str">
        <f>VLOOKUP(M109,Base!$A$3:$F$994, 2, false)</f>
        <v>.</v>
      </c>
      <c r="Q109" s="119"/>
      <c r="R109" s="104"/>
      <c r="S109" s="100"/>
      <c r="T109" s="113">
        <f>VLOOKUP(M109,Base!$A$3:$F$994, 5, false)</f>
        <v>0</v>
      </c>
      <c r="U109" s="114">
        <f t="shared" si="16"/>
        <v>0</v>
      </c>
      <c r="V109" s="115"/>
      <c r="W109" s="110">
        <f>VLOOKUP(X109,Base!$A$3:$F$994, 6, false)</f>
        <v>0</v>
      </c>
      <c r="X109" s="111" t="s">
        <v>6</v>
      </c>
      <c r="Y109" s="3"/>
      <c r="Z109" s="122"/>
      <c r="AA109" s="110" t="str">
        <f>VLOOKUP(X109,Base!$A$3:$F$994, 2, false)</f>
        <v>.</v>
      </c>
      <c r="AB109" s="119"/>
      <c r="AC109" s="104"/>
      <c r="AD109" s="100"/>
      <c r="AE109" s="113">
        <f>VLOOKUP(X109,Base!$A$3:$F$994, 5, false)</f>
        <v>0</v>
      </c>
      <c r="AF109" s="114">
        <f t="shared" si="17"/>
        <v>0</v>
      </c>
      <c r="AG109" s="115"/>
      <c r="AH109" s="110">
        <f>VLOOKUP(AI109,Base!$A$3:$F$994, 6, false)</f>
        <v>0</v>
      </c>
      <c r="AI109" s="111" t="s">
        <v>6</v>
      </c>
      <c r="AJ109" s="3"/>
      <c r="AK109" s="122"/>
      <c r="AL109" s="110" t="str">
        <f>VLOOKUP(AI109,Base!$A$3:$F$994, 2, false)</f>
        <v>.</v>
      </c>
      <c r="AM109" s="119"/>
      <c r="AN109" s="104"/>
      <c r="AO109" s="100"/>
      <c r="AP109" s="113">
        <f>VLOOKUP(AI109,Base!$A$3:$F$994, 5, false)</f>
        <v>0</v>
      </c>
      <c r="AQ109" s="114">
        <f t="shared" si="21"/>
        <v>0</v>
      </c>
      <c r="AR109" s="115"/>
      <c r="AS109" s="110">
        <f>VLOOKUP(AT109,Base!$A$3:$F$994, 6, false)</f>
        <v>0</v>
      </c>
      <c r="AT109" s="111" t="s">
        <v>6</v>
      </c>
      <c r="AU109" s="3"/>
      <c r="AV109" s="122"/>
      <c r="AW109" s="110" t="str">
        <f>VLOOKUP(AT109,Base!$A$3:$F$994, 2, false)</f>
        <v>.</v>
      </c>
      <c r="AX109" s="119"/>
      <c r="AY109" s="104"/>
      <c r="AZ109" s="100"/>
      <c r="BA109" s="113">
        <f>VLOOKUP(AT109,Base!$A$3:$F$994, 5, false)</f>
        <v>0</v>
      </c>
      <c r="BB109" s="114">
        <f t="shared" si="19"/>
        <v>0</v>
      </c>
      <c r="BC109" s="115"/>
      <c r="BD109" s="110">
        <f>VLOOKUP(BE109,Base!$A$3:$F$994, 6, false)</f>
        <v>0</v>
      </c>
      <c r="BE109" s="111" t="s">
        <v>6</v>
      </c>
      <c r="BF109" s="3"/>
      <c r="BG109" s="122"/>
      <c r="BH109" s="110" t="str">
        <f>VLOOKUP(BE109,Base!$A$3:$F$994, 2, false)</f>
        <v>.</v>
      </c>
      <c r="BI109" s="119"/>
      <c r="BJ109" s="104"/>
      <c r="BK109" s="100"/>
      <c r="BL109" s="113">
        <f>VLOOKUP(BE109,Base!$A$3:$F$994, 5, false)</f>
        <v>0</v>
      </c>
      <c r="BM109" s="114">
        <f t="shared" si="20"/>
        <v>0</v>
      </c>
    </row>
    <row r="110">
      <c r="A110" s="110">
        <f>VLOOKUP(B110,Base!$A$3:$F$994, 6, false)</f>
        <v>0</v>
      </c>
      <c r="B110" s="111" t="s">
        <v>6</v>
      </c>
      <c r="C110" s="3"/>
      <c r="D110" s="123"/>
      <c r="E110" s="110" t="str">
        <f>VLOOKUP(B110,Base!$A$3:$F$994, 2, false)</f>
        <v>.</v>
      </c>
      <c r="F110" s="119"/>
      <c r="G110" s="104"/>
      <c r="H110" s="100"/>
      <c r="I110" s="113">
        <f>VLOOKUP(B110,Base!$A$3:$F$994, 5, false)</f>
        <v>0</v>
      </c>
      <c r="J110" s="114">
        <f t="shared" si="15"/>
        <v>0</v>
      </c>
      <c r="K110" s="115"/>
      <c r="L110" s="110">
        <f>VLOOKUP(M110,Base!$A$3:$F$994, 6, false)</f>
        <v>0</v>
      </c>
      <c r="M110" s="111" t="s">
        <v>6</v>
      </c>
      <c r="N110" s="3"/>
      <c r="O110" s="123"/>
      <c r="P110" s="110" t="str">
        <f>VLOOKUP(M110,Base!$A$3:$F$994, 2, false)</f>
        <v>.</v>
      </c>
      <c r="Q110" s="119"/>
      <c r="R110" s="104"/>
      <c r="S110" s="100"/>
      <c r="T110" s="113">
        <f>VLOOKUP(M110,Base!$A$3:$F$994, 5, false)</f>
        <v>0</v>
      </c>
      <c r="U110" s="114">
        <f t="shared" si="16"/>
        <v>0</v>
      </c>
      <c r="V110" s="115"/>
      <c r="W110" s="110">
        <f>VLOOKUP(X110,Base!$A$3:$F$994, 6, false)</f>
        <v>0</v>
      </c>
      <c r="X110" s="111" t="s">
        <v>6</v>
      </c>
      <c r="Y110" s="3"/>
      <c r="Z110" s="123"/>
      <c r="AA110" s="110" t="str">
        <f>VLOOKUP(X110,Base!$A$3:$F$994, 2, false)</f>
        <v>.</v>
      </c>
      <c r="AB110" s="119"/>
      <c r="AC110" s="104"/>
      <c r="AD110" s="100"/>
      <c r="AE110" s="113">
        <f>VLOOKUP(X110,Base!$A$3:$F$994, 5, false)</f>
        <v>0</v>
      </c>
      <c r="AF110" s="114">
        <f t="shared" si="17"/>
        <v>0</v>
      </c>
      <c r="AG110" s="115"/>
      <c r="AH110" s="110">
        <f>VLOOKUP(AI110,Base!$A$3:$F$994, 6, false)</f>
        <v>0</v>
      </c>
      <c r="AI110" s="111" t="s">
        <v>6</v>
      </c>
      <c r="AJ110" s="3"/>
      <c r="AK110" s="123"/>
      <c r="AL110" s="110" t="str">
        <f>VLOOKUP(AI110,Base!$A$3:$F$994, 2, false)</f>
        <v>.</v>
      </c>
      <c r="AM110" s="119"/>
      <c r="AN110" s="104"/>
      <c r="AO110" s="100"/>
      <c r="AP110" s="113">
        <f>VLOOKUP(AI110,Base!$A$3:$F$994, 5, false)</f>
        <v>0</v>
      </c>
      <c r="AQ110" s="114">
        <f t="shared" si="21"/>
        <v>0</v>
      </c>
      <c r="AR110" s="115"/>
      <c r="AS110" s="110">
        <f>VLOOKUP(AT110,Base!$A$3:$F$994, 6, false)</f>
        <v>0</v>
      </c>
      <c r="AT110" s="111" t="s">
        <v>6</v>
      </c>
      <c r="AU110" s="3"/>
      <c r="AV110" s="123"/>
      <c r="AW110" s="110" t="str">
        <f>VLOOKUP(AT110,Base!$A$3:$F$994, 2, false)</f>
        <v>.</v>
      </c>
      <c r="AX110" s="119"/>
      <c r="AY110" s="104"/>
      <c r="AZ110" s="100"/>
      <c r="BA110" s="113">
        <f>VLOOKUP(AT110,Base!$A$3:$F$994, 5, false)</f>
        <v>0</v>
      </c>
      <c r="BB110" s="114">
        <f t="shared" si="19"/>
        <v>0</v>
      </c>
      <c r="BC110" s="115"/>
      <c r="BD110" s="110">
        <f>VLOOKUP(BE110,Base!$A$3:$F$994, 6, false)</f>
        <v>0</v>
      </c>
      <c r="BE110" s="111" t="s">
        <v>6</v>
      </c>
      <c r="BF110" s="3"/>
      <c r="BG110" s="123"/>
      <c r="BH110" s="110" t="str">
        <f>VLOOKUP(BE110,Base!$A$3:$F$994, 2, false)</f>
        <v>.</v>
      </c>
      <c r="BI110" s="119"/>
      <c r="BJ110" s="104"/>
      <c r="BK110" s="100"/>
      <c r="BL110" s="113">
        <f>VLOOKUP(BE110,Base!$A$3:$F$994, 5, false)</f>
        <v>0</v>
      </c>
      <c r="BM110" s="114">
        <f t="shared" si="20"/>
        <v>0</v>
      </c>
    </row>
    <row r="111">
      <c r="A111" s="126" t="s">
        <v>717</v>
      </c>
      <c r="B111" s="104"/>
      <c r="C111" s="104"/>
      <c r="D111" s="104"/>
      <c r="E111" s="104"/>
      <c r="F111" s="104"/>
      <c r="G111" s="104"/>
      <c r="H111" s="100"/>
      <c r="I111" s="167" t="s">
        <v>716</v>
      </c>
      <c r="J111" s="125">
        <f>SUM(J93:J110)</f>
        <v>0</v>
      </c>
      <c r="K111" s="109"/>
      <c r="L111" s="126" t="s">
        <v>717</v>
      </c>
      <c r="M111" s="104"/>
      <c r="N111" s="104"/>
      <c r="O111" s="104"/>
      <c r="P111" s="104"/>
      <c r="Q111" s="104"/>
      <c r="R111" s="104"/>
      <c r="S111" s="100"/>
      <c r="T111" s="167" t="s">
        <v>716</v>
      </c>
      <c r="U111" s="125">
        <f>SUM(U93:U110)</f>
        <v>0</v>
      </c>
      <c r="V111" s="109"/>
      <c r="W111" s="126" t="s">
        <v>717</v>
      </c>
      <c r="X111" s="104"/>
      <c r="Y111" s="104"/>
      <c r="Z111" s="104"/>
      <c r="AA111" s="104"/>
      <c r="AB111" s="104"/>
      <c r="AC111" s="104"/>
      <c r="AD111" s="100"/>
      <c r="AE111" s="167" t="s">
        <v>716</v>
      </c>
      <c r="AF111" s="125">
        <f>SUM(AF93:AF110)</f>
        <v>0</v>
      </c>
      <c r="AG111" s="109"/>
      <c r="AH111" s="126" t="s">
        <v>717</v>
      </c>
      <c r="AI111" s="104"/>
      <c r="AJ111" s="104"/>
      <c r="AK111" s="104"/>
      <c r="AL111" s="104"/>
      <c r="AM111" s="104"/>
      <c r="AN111" s="104"/>
      <c r="AO111" s="100"/>
      <c r="AP111" s="167" t="s">
        <v>716</v>
      </c>
      <c r="AQ111" s="125">
        <f>SUM(AQ93:AQ110)</f>
        <v>0</v>
      </c>
      <c r="AR111" s="109"/>
      <c r="AS111" s="126" t="s">
        <v>717</v>
      </c>
      <c r="AT111" s="104"/>
      <c r="AU111" s="104"/>
      <c r="AV111" s="104"/>
      <c r="AW111" s="104"/>
      <c r="AX111" s="104"/>
      <c r="AY111" s="104"/>
      <c r="AZ111" s="100"/>
      <c r="BA111" s="167" t="s">
        <v>716</v>
      </c>
      <c r="BB111" s="125">
        <f>SUM(BB93:BB110)</f>
        <v>0</v>
      </c>
      <c r="BC111" s="109"/>
      <c r="BD111" s="126" t="s">
        <v>717</v>
      </c>
      <c r="BE111" s="104"/>
      <c r="BF111" s="104"/>
      <c r="BG111" s="104"/>
      <c r="BH111" s="104"/>
      <c r="BI111" s="104"/>
      <c r="BJ111" s="104"/>
      <c r="BK111" s="100"/>
      <c r="BL111" s="167" t="s">
        <v>716</v>
      </c>
      <c r="BM111" s="125">
        <f>SUM(BM93:BM110)</f>
        <v>0</v>
      </c>
    </row>
    <row r="112">
      <c r="A112" s="127"/>
      <c r="B112" s="104"/>
      <c r="C112" s="104"/>
      <c r="D112" s="104"/>
      <c r="E112" s="104"/>
      <c r="F112" s="104"/>
      <c r="G112" s="104"/>
      <c r="H112" s="100"/>
      <c r="I112" s="167" t="s">
        <v>718</v>
      </c>
      <c r="J112" s="128">
        <f>J111/E91</f>
        <v>0</v>
      </c>
      <c r="K112" s="129"/>
      <c r="L112" s="127"/>
      <c r="M112" s="104"/>
      <c r="N112" s="104"/>
      <c r="O112" s="104"/>
      <c r="P112" s="104"/>
      <c r="Q112" s="104"/>
      <c r="R112" s="104"/>
      <c r="S112" s="100"/>
      <c r="T112" s="167" t="s">
        <v>718</v>
      </c>
      <c r="U112" s="128">
        <f>U111/P91</f>
        <v>0</v>
      </c>
      <c r="V112" s="129"/>
      <c r="W112" s="127"/>
      <c r="X112" s="104"/>
      <c r="Y112" s="104"/>
      <c r="Z112" s="104"/>
      <c r="AA112" s="104"/>
      <c r="AB112" s="104"/>
      <c r="AC112" s="104"/>
      <c r="AD112" s="100"/>
      <c r="AE112" s="167" t="s">
        <v>718</v>
      </c>
      <c r="AF112" s="128">
        <f>AF111/AA91</f>
        <v>0</v>
      </c>
      <c r="AG112" s="129"/>
      <c r="AH112" s="127"/>
      <c r="AI112" s="104"/>
      <c r="AJ112" s="104"/>
      <c r="AK112" s="104"/>
      <c r="AL112" s="104"/>
      <c r="AM112" s="104"/>
      <c r="AN112" s="104"/>
      <c r="AO112" s="100"/>
      <c r="AP112" s="167" t="s">
        <v>718</v>
      </c>
      <c r="AQ112" s="128">
        <f>AQ111/AL91</f>
        <v>0</v>
      </c>
      <c r="AR112" s="129"/>
      <c r="AS112" s="127"/>
      <c r="AT112" s="104"/>
      <c r="AU112" s="104"/>
      <c r="AV112" s="104"/>
      <c r="AW112" s="104"/>
      <c r="AX112" s="104"/>
      <c r="AY112" s="104"/>
      <c r="AZ112" s="100"/>
      <c r="BA112" s="167" t="s">
        <v>718</v>
      </c>
      <c r="BB112" s="128">
        <f>BB111/AW91</f>
        <v>0</v>
      </c>
      <c r="BC112" s="129"/>
      <c r="BD112" s="127"/>
      <c r="BE112" s="104"/>
      <c r="BF112" s="104"/>
      <c r="BG112" s="104"/>
      <c r="BH112" s="104"/>
      <c r="BI112" s="104"/>
      <c r="BJ112" s="104"/>
      <c r="BK112" s="100"/>
      <c r="BL112" s="167" t="s">
        <v>718</v>
      </c>
      <c r="BM112" s="128">
        <f>BM111/BH91</f>
        <v>0</v>
      </c>
    </row>
    <row r="113">
      <c r="A113" s="127"/>
      <c r="B113" s="104"/>
      <c r="C113" s="104"/>
      <c r="D113" s="104"/>
      <c r="E113" s="104"/>
      <c r="F113" s="104"/>
      <c r="G113" s="104"/>
      <c r="H113" s="100"/>
      <c r="I113" s="160" t="s">
        <v>719</v>
      </c>
      <c r="J113" s="130">
        <v>0.05</v>
      </c>
      <c r="K113" s="129"/>
      <c r="L113" s="127"/>
      <c r="M113" s="104"/>
      <c r="N113" s="104"/>
      <c r="O113" s="104"/>
      <c r="P113" s="104"/>
      <c r="Q113" s="104"/>
      <c r="R113" s="104"/>
      <c r="S113" s="100"/>
      <c r="T113" s="160" t="s">
        <v>719</v>
      </c>
      <c r="U113" s="130">
        <v>0.05</v>
      </c>
      <c r="V113" s="129"/>
      <c r="W113" s="127"/>
      <c r="X113" s="104"/>
      <c r="Y113" s="104"/>
      <c r="Z113" s="104"/>
      <c r="AA113" s="104"/>
      <c r="AB113" s="104"/>
      <c r="AC113" s="104"/>
      <c r="AD113" s="100"/>
      <c r="AE113" s="160" t="s">
        <v>719</v>
      </c>
      <c r="AF113" s="130">
        <v>0.05</v>
      </c>
      <c r="AG113" s="129"/>
      <c r="AH113" s="127"/>
      <c r="AI113" s="104"/>
      <c r="AJ113" s="104"/>
      <c r="AK113" s="104"/>
      <c r="AL113" s="104"/>
      <c r="AM113" s="104"/>
      <c r="AN113" s="104"/>
      <c r="AO113" s="100"/>
      <c r="AP113" s="160" t="s">
        <v>719</v>
      </c>
      <c r="AQ113" s="130">
        <v>0.05</v>
      </c>
      <c r="AR113" s="129"/>
      <c r="AS113" s="127"/>
      <c r="AT113" s="104"/>
      <c r="AU113" s="104"/>
      <c r="AV113" s="104"/>
      <c r="AW113" s="104"/>
      <c r="AX113" s="104"/>
      <c r="AY113" s="104"/>
      <c r="AZ113" s="100"/>
      <c r="BA113" s="160" t="s">
        <v>719</v>
      </c>
      <c r="BB113" s="130">
        <v>0.05</v>
      </c>
      <c r="BC113" s="129"/>
      <c r="BD113" s="127"/>
      <c r="BE113" s="104"/>
      <c r="BF113" s="104"/>
      <c r="BG113" s="104"/>
      <c r="BH113" s="104"/>
      <c r="BI113" s="104"/>
      <c r="BJ113" s="104"/>
      <c r="BK113" s="100"/>
      <c r="BL113" s="160" t="s">
        <v>719</v>
      </c>
      <c r="BM113" s="130">
        <v>0.05</v>
      </c>
    </row>
    <row r="114">
      <c r="A114" s="127"/>
      <c r="B114" s="104"/>
      <c r="C114" s="104"/>
      <c r="D114" s="104"/>
      <c r="E114" s="104"/>
      <c r="F114" s="104"/>
      <c r="G114" s="104"/>
      <c r="H114" s="100"/>
      <c r="I114" s="167" t="s">
        <v>720</v>
      </c>
      <c r="J114" s="128">
        <f>J112+(J112*J113)</f>
        <v>0</v>
      </c>
      <c r="K114" s="129"/>
      <c r="L114" s="127"/>
      <c r="M114" s="104"/>
      <c r="N114" s="104"/>
      <c r="O114" s="104"/>
      <c r="P114" s="104"/>
      <c r="Q114" s="104"/>
      <c r="R114" s="104"/>
      <c r="S114" s="100"/>
      <c r="T114" s="167" t="s">
        <v>720</v>
      </c>
      <c r="U114" s="128">
        <f>U112+(U112*U113)</f>
        <v>0</v>
      </c>
      <c r="V114" s="129"/>
      <c r="W114" s="127"/>
      <c r="X114" s="104"/>
      <c r="Y114" s="104"/>
      <c r="Z114" s="104"/>
      <c r="AA114" s="104"/>
      <c r="AB114" s="104"/>
      <c r="AC114" s="104"/>
      <c r="AD114" s="100"/>
      <c r="AE114" s="167" t="s">
        <v>720</v>
      </c>
      <c r="AF114" s="128">
        <f>AF112+(AF112*AF113)</f>
        <v>0</v>
      </c>
      <c r="AG114" s="129"/>
      <c r="AH114" s="127"/>
      <c r="AI114" s="104"/>
      <c r="AJ114" s="104"/>
      <c r="AK114" s="104"/>
      <c r="AL114" s="104"/>
      <c r="AM114" s="104"/>
      <c r="AN114" s="104"/>
      <c r="AO114" s="100"/>
      <c r="AP114" s="167" t="s">
        <v>720</v>
      </c>
      <c r="AQ114" s="128">
        <f>AQ112+(AQ112*AQ113)</f>
        <v>0</v>
      </c>
      <c r="AR114" s="129"/>
      <c r="AS114" s="127"/>
      <c r="AT114" s="104"/>
      <c r="AU114" s="104"/>
      <c r="AV114" s="104"/>
      <c r="AW114" s="104"/>
      <c r="AX114" s="104"/>
      <c r="AY114" s="104"/>
      <c r="AZ114" s="100"/>
      <c r="BA114" s="167" t="s">
        <v>720</v>
      </c>
      <c r="BB114" s="128">
        <f>BB112+(BB112*BB113)</f>
        <v>0</v>
      </c>
      <c r="BC114" s="129"/>
      <c r="BD114" s="127"/>
      <c r="BE114" s="104"/>
      <c r="BF114" s="104"/>
      <c r="BG114" s="104"/>
      <c r="BH114" s="104"/>
      <c r="BI114" s="104"/>
      <c r="BJ114" s="104"/>
      <c r="BK114" s="100"/>
      <c r="BL114" s="167" t="s">
        <v>720</v>
      </c>
      <c r="BM114" s="128">
        <f>BM112+(BM112*BM113)</f>
        <v>0</v>
      </c>
    </row>
    <row r="115">
      <c r="A115" s="127"/>
      <c r="B115" s="104"/>
      <c r="C115" s="104"/>
      <c r="D115" s="104"/>
      <c r="E115" s="104"/>
      <c r="F115" s="104"/>
      <c r="G115" s="104"/>
      <c r="H115" s="100"/>
      <c r="I115" s="167" t="s">
        <v>746</v>
      </c>
      <c r="J115" s="128">
        <f>J114*I91</f>
        <v>0</v>
      </c>
      <c r="K115" s="129"/>
      <c r="L115" s="127"/>
      <c r="M115" s="104"/>
      <c r="N115" s="104"/>
      <c r="O115" s="104"/>
      <c r="P115" s="104"/>
      <c r="Q115" s="104"/>
      <c r="R115" s="104"/>
      <c r="S115" s="100"/>
      <c r="T115" s="167" t="s">
        <v>746</v>
      </c>
      <c r="U115" s="128">
        <f>U114*T91</f>
        <v>0</v>
      </c>
      <c r="V115" s="129"/>
      <c r="W115" s="127"/>
      <c r="X115" s="104"/>
      <c r="Y115" s="104"/>
      <c r="Z115" s="104"/>
      <c r="AA115" s="104"/>
      <c r="AB115" s="104"/>
      <c r="AC115" s="104"/>
      <c r="AD115" s="100"/>
      <c r="AE115" s="167" t="s">
        <v>746</v>
      </c>
      <c r="AF115" s="128">
        <f>AF114*AE91</f>
        <v>0</v>
      </c>
      <c r="AG115" s="129"/>
      <c r="AH115" s="127"/>
      <c r="AI115" s="104"/>
      <c r="AJ115" s="104"/>
      <c r="AK115" s="104"/>
      <c r="AL115" s="104"/>
      <c r="AM115" s="104"/>
      <c r="AN115" s="104"/>
      <c r="AO115" s="100"/>
      <c r="AP115" s="167" t="s">
        <v>746</v>
      </c>
      <c r="AQ115" s="128">
        <f>AQ114*AP91</f>
        <v>0</v>
      </c>
      <c r="AR115" s="129"/>
      <c r="AS115" s="127"/>
      <c r="AT115" s="104"/>
      <c r="AU115" s="104"/>
      <c r="AV115" s="104"/>
      <c r="AW115" s="104"/>
      <c r="AX115" s="104"/>
      <c r="AY115" s="104"/>
      <c r="AZ115" s="100"/>
      <c r="BA115" s="167" t="s">
        <v>746</v>
      </c>
      <c r="BB115" s="128">
        <f>BB114*BA91</f>
        <v>0</v>
      </c>
      <c r="BC115" s="129"/>
      <c r="BD115" s="127"/>
      <c r="BE115" s="104"/>
      <c r="BF115" s="104"/>
      <c r="BG115" s="104"/>
      <c r="BH115" s="104"/>
      <c r="BI115" s="104"/>
      <c r="BJ115" s="104"/>
      <c r="BK115" s="100"/>
      <c r="BL115" s="167" t="s">
        <v>746</v>
      </c>
      <c r="BM115" s="128">
        <f>BM114*BL91</f>
        <v>0</v>
      </c>
    </row>
    <row r="116">
      <c r="A116" s="127"/>
      <c r="B116" s="104"/>
      <c r="C116" s="104"/>
      <c r="D116" s="104"/>
      <c r="E116" s="104"/>
      <c r="F116" s="104"/>
      <c r="G116" s="104"/>
      <c r="H116" s="100"/>
      <c r="I116" s="167" t="s">
        <v>747</v>
      </c>
      <c r="J116" s="128">
        <f>J117-J115</f>
        <v>0</v>
      </c>
      <c r="K116" s="129"/>
      <c r="L116" s="127"/>
      <c r="M116" s="104"/>
      <c r="N116" s="104"/>
      <c r="O116" s="104"/>
      <c r="P116" s="104"/>
      <c r="Q116" s="104"/>
      <c r="R116" s="104"/>
      <c r="S116" s="100"/>
      <c r="T116" s="167" t="s">
        <v>747</v>
      </c>
      <c r="U116" s="128">
        <f>U117-U115</f>
        <v>0</v>
      </c>
      <c r="V116" s="129"/>
      <c r="W116" s="127"/>
      <c r="X116" s="104"/>
      <c r="Y116" s="104"/>
      <c r="Z116" s="104"/>
      <c r="AA116" s="104"/>
      <c r="AB116" s="104"/>
      <c r="AC116" s="104"/>
      <c r="AD116" s="100"/>
      <c r="AE116" s="167" t="s">
        <v>747</v>
      </c>
      <c r="AF116" s="128">
        <f>AF117-AF115</f>
        <v>0</v>
      </c>
      <c r="AG116" s="129"/>
      <c r="AH116" s="127"/>
      <c r="AI116" s="104"/>
      <c r="AJ116" s="104"/>
      <c r="AK116" s="104"/>
      <c r="AL116" s="104"/>
      <c r="AM116" s="104"/>
      <c r="AN116" s="104"/>
      <c r="AO116" s="100"/>
      <c r="AP116" s="167" t="s">
        <v>747</v>
      </c>
      <c r="AQ116" s="128">
        <f>AQ117-AQ115</f>
        <v>0</v>
      </c>
      <c r="AR116" s="129"/>
      <c r="AS116" s="127"/>
      <c r="AT116" s="104"/>
      <c r="AU116" s="104"/>
      <c r="AV116" s="104"/>
      <c r="AW116" s="104"/>
      <c r="AX116" s="104"/>
      <c r="AY116" s="104"/>
      <c r="AZ116" s="100"/>
      <c r="BA116" s="167" t="s">
        <v>747</v>
      </c>
      <c r="BB116" s="128">
        <f>BB117-BB115</f>
        <v>0</v>
      </c>
      <c r="BC116" s="129"/>
      <c r="BD116" s="127"/>
      <c r="BE116" s="104"/>
      <c r="BF116" s="104"/>
      <c r="BG116" s="104"/>
      <c r="BH116" s="104"/>
      <c r="BI116" s="104"/>
      <c r="BJ116" s="104"/>
      <c r="BK116" s="100"/>
      <c r="BL116" s="167" t="s">
        <v>747</v>
      </c>
      <c r="BM116" s="128">
        <f>BM117-BM115</f>
        <v>0</v>
      </c>
    </row>
    <row r="117">
      <c r="A117" s="127"/>
      <c r="B117" s="104"/>
      <c r="C117" s="104"/>
      <c r="D117" s="104"/>
      <c r="E117" s="104"/>
      <c r="F117" s="104"/>
      <c r="G117" s="104"/>
      <c r="H117" s="100"/>
      <c r="I117" s="167" t="s">
        <v>748</v>
      </c>
      <c r="J117" s="128">
        <f>J115*(J89*1+1)</f>
        <v>0</v>
      </c>
      <c r="K117" s="129"/>
      <c r="L117" s="127"/>
      <c r="M117" s="104"/>
      <c r="N117" s="104"/>
      <c r="O117" s="104"/>
      <c r="P117" s="104"/>
      <c r="Q117" s="104"/>
      <c r="R117" s="104"/>
      <c r="S117" s="100"/>
      <c r="T117" s="167" t="s">
        <v>748</v>
      </c>
      <c r="U117" s="128">
        <f>U115*(U89*1+1)</f>
        <v>0</v>
      </c>
      <c r="V117" s="129"/>
      <c r="W117" s="127"/>
      <c r="X117" s="104"/>
      <c r="Y117" s="104"/>
      <c r="Z117" s="104"/>
      <c r="AA117" s="104"/>
      <c r="AB117" s="104"/>
      <c r="AC117" s="104"/>
      <c r="AD117" s="100"/>
      <c r="AE117" s="167" t="s">
        <v>748</v>
      </c>
      <c r="AF117" s="128">
        <f>AF115*(AF89*1+1)</f>
        <v>0</v>
      </c>
      <c r="AG117" s="129"/>
      <c r="AH117" s="127"/>
      <c r="AI117" s="104"/>
      <c r="AJ117" s="104"/>
      <c r="AK117" s="104"/>
      <c r="AL117" s="104"/>
      <c r="AM117" s="104"/>
      <c r="AN117" s="104"/>
      <c r="AO117" s="100"/>
      <c r="AP117" s="167" t="s">
        <v>748</v>
      </c>
      <c r="AQ117" s="128">
        <f>AQ115*(AQ89*1+1)</f>
        <v>0</v>
      </c>
      <c r="AR117" s="129"/>
      <c r="AS117" s="127"/>
      <c r="AT117" s="104"/>
      <c r="AU117" s="104"/>
      <c r="AV117" s="104"/>
      <c r="AW117" s="104"/>
      <c r="AX117" s="104"/>
      <c r="AY117" s="104"/>
      <c r="AZ117" s="100"/>
      <c r="BA117" s="167" t="s">
        <v>748</v>
      </c>
      <c r="BB117" s="128">
        <f>BB115*(BB89*1+1)</f>
        <v>0</v>
      </c>
      <c r="BC117" s="129"/>
      <c r="BD117" s="127"/>
      <c r="BE117" s="104"/>
      <c r="BF117" s="104"/>
      <c r="BG117" s="104"/>
      <c r="BH117" s="104"/>
      <c r="BI117" s="104"/>
      <c r="BJ117" s="104"/>
      <c r="BK117" s="100"/>
      <c r="BL117" s="167" t="s">
        <v>748</v>
      </c>
      <c r="BM117" s="128">
        <f>BM115*(BM89*1+1)</f>
        <v>0</v>
      </c>
    </row>
    <row r="118">
      <c r="A118" s="127"/>
      <c r="B118" s="104"/>
      <c r="C118" s="104"/>
      <c r="D118" s="104"/>
      <c r="E118" s="104"/>
      <c r="F118" s="104"/>
      <c r="G118" s="104"/>
      <c r="H118" s="100"/>
      <c r="I118" s="168" t="s">
        <v>749</v>
      </c>
      <c r="J118" s="3"/>
      <c r="K118" s="129"/>
      <c r="L118" s="127"/>
      <c r="M118" s="104"/>
      <c r="N118" s="104"/>
      <c r="O118" s="104"/>
      <c r="P118" s="104"/>
      <c r="Q118" s="104"/>
      <c r="R118" s="104"/>
      <c r="S118" s="100"/>
      <c r="T118" s="168" t="s">
        <v>749</v>
      </c>
      <c r="U118" s="3"/>
      <c r="V118" s="129"/>
      <c r="W118" s="127"/>
      <c r="X118" s="104"/>
      <c r="Y118" s="104"/>
      <c r="Z118" s="104"/>
      <c r="AA118" s="104"/>
      <c r="AB118" s="104"/>
      <c r="AC118" s="104"/>
      <c r="AD118" s="100"/>
      <c r="AE118" s="168" t="s">
        <v>749</v>
      </c>
      <c r="AF118" s="3"/>
      <c r="AG118" s="129"/>
      <c r="AH118" s="127"/>
      <c r="AI118" s="104"/>
      <c r="AJ118" s="104"/>
      <c r="AK118" s="104"/>
      <c r="AL118" s="104"/>
      <c r="AM118" s="104"/>
      <c r="AN118" s="104"/>
      <c r="AO118" s="100"/>
      <c r="AP118" s="168" t="s">
        <v>749</v>
      </c>
      <c r="AQ118" s="3"/>
      <c r="AR118" s="129"/>
      <c r="AS118" s="127"/>
      <c r="AT118" s="104"/>
      <c r="AU118" s="104"/>
      <c r="AV118" s="104"/>
      <c r="AW118" s="104"/>
      <c r="AX118" s="104"/>
      <c r="AY118" s="104"/>
      <c r="AZ118" s="100"/>
      <c r="BA118" s="168" t="s">
        <v>749</v>
      </c>
      <c r="BB118" s="3"/>
      <c r="BC118" s="129"/>
      <c r="BD118" s="127"/>
      <c r="BE118" s="104"/>
      <c r="BF118" s="104"/>
      <c r="BG118" s="104"/>
      <c r="BH118" s="104"/>
      <c r="BI118" s="104"/>
      <c r="BJ118" s="104"/>
      <c r="BK118" s="100"/>
      <c r="BL118" s="168" t="s">
        <v>749</v>
      </c>
      <c r="BM118" s="3"/>
    </row>
    <row r="119">
      <c r="A119" s="132"/>
      <c r="B119" s="2"/>
      <c r="C119" s="2"/>
      <c r="D119" s="2"/>
      <c r="E119" s="2"/>
      <c r="F119" s="2"/>
      <c r="G119" s="2"/>
      <c r="H119" s="3"/>
      <c r="I119" s="167" t="s">
        <v>750</v>
      </c>
      <c r="J119" s="133"/>
      <c r="K119" s="134"/>
      <c r="L119" s="132"/>
      <c r="M119" s="2"/>
      <c r="N119" s="2"/>
      <c r="O119" s="2"/>
      <c r="P119" s="2"/>
      <c r="Q119" s="2"/>
      <c r="R119" s="2"/>
      <c r="S119" s="3"/>
      <c r="T119" s="167" t="s">
        <v>750</v>
      </c>
      <c r="U119" s="133"/>
      <c r="V119" s="134"/>
      <c r="W119" s="132"/>
      <c r="X119" s="2"/>
      <c r="Y119" s="2"/>
      <c r="Z119" s="2"/>
      <c r="AA119" s="2"/>
      <c r="AB119" s="2"/>
      <c r="AC119" s="2"/>
      <c r="AD119" s="3"/>
      <c r="AE119" s="167" t="s">
        <v>750</v>
      </c>
      <c r="AF119" s="133"/>
      <c r="AG119" s="134"/>
      <c r="AH119" s="132"/>
      <c r="AI119" s="2"/>
      <c r="AJ119" s="2"/>
      <c r="AK119" s="2"/>
      <c r="AL119" s="2"/>
      <c r="AM119" s="2"/>
      <c r="AN119" s="2"/>
      <c r="AO119" s="3"/>
      <c r="AP119" s="167" t="s">
        <v>750</v>
      </c>
      <c r="AQ119" s="133"/>
      <c r="AR119" s="134"/>
      <c r="AS119" s="132"/>
      <c r="AT119" s="2"/>
      <c r="AU119" s="2"/>
      <c r="AV119" s="2"/>
      <c r="AW119" s="2"/>
      <c r="AX119" s="2"/>
      <c r="AY119" s="2"/>
      <c r="AZ119" s="3"/>
      <c r="BA119" s="167" t="s">
        <v>750</v>
      </c>
      <c r="BB119" s="133"/>
      <c r="BC119" s="134"/>
      <c r="BD119" s="132"/>
      <c r="BE119" s="2"/>
      <c r="BF119" s="2"/>
      <c r="BG119" s="2"/>
      <c r="BH119" s="2"/>
      <c r="BI119" s="2"/>
      <c r="BJ119" s="2"/>
      <c r="BK119" s="3"/>
      <c r="BL119" s="167" t="s">
        <v>750</v>
      </c>
      <c r="BM119" s="133"/>
    </row>
    <row r="120">
      <c r="A120" s="126" t="s">
        <v>721</v>
      </c>
      <c r="B120" s="104"/>
      <c r="C120" s="104"/>
      <c r="D120" s="104"/>
      <c r="E120" s="104"/>
      <c r="F120" s="104"/>
      <c r="G120" s="104"/>
      <c r="H120" s="100"/>
      <c r="I120" s="167" t="s">
        <v>747</v>
      </c>
      <c r="J120" s="125">
        <f>J119-J121</f>
        <v>0</v>
      </c>
      <c r="K120" s="109"/>
      <c r="L120" s="126" t="s">
        <v>721</v>
      </c>
      <c r="M120" s="104"/>
      <c r="N120" s="104"/>
      <c r="O120" s="104"/>
      <c r="P120" s="104"/>
      <c r="Q120" s="104"/>
      <c r="R120" s="104"/>
      <c r="S120" s="100"/>
      <c r="T120" s="167" t="s">
        <v>747</v>
      </c>
      <c r="U120" s="125">
        <f>U119-U121</f>
        <v>0</v>
      </c>
      <c r="V120" s="109"/>
      <c r="W120" s="126" t="s">
        <v>721</v>
      </c>
      <c r="X120" s="104"/>
      <c r="Y120" s="104"/>
      <c r="Z120" s="104"/>
      <c r="AA120" s="104"/>
      <c r="AB120" s="104"/>
      <c r="AC120" s="104"/>
      <c r="AD120" s="100"/>
      <c r="AE120" s="167" t="s">
        <v>747</v>
      </c>
      <c r="AF120" s="125">
        <f>AF119-AF121</f>
        <v>0</v>
      </c>
      <c r="AG120" s="109"/>
      <c r="AH120" s="126" t="s">
        <v>721</v>
      </c>
      <c r="AI120" s="104"/>
      <c r="AJ120" s="104"/>
      <c r="AK120" s="104"/>
      <c r="AL120" s="104"/>
      <c r="AM120" s="104"/>
      <c r="AN120" s="104"/>
      <c r="AO120" s="100"/>
      <c r="AP120" s="167" t="s">
        <v>747</v>
      </c>
      <c r="AQ120" s="125">
        <f>AQ119-AQ121</f>
        <v>0</v>
      </c>
      <c r="AR120" s="109"/>
      <c r="AS120" s="126" t="s">
        <v>721</v>
      </c>
      <c r="AT120" s="104"/>
      <c r="AU120" s="104"/>
      <c r="AV120" s="104"/>
      <c r="AW120" s="104"/>
      <c r="AX120" s="104"/>
      <c r="AY120" s="104"/>
      <c r="AZ120" s="100"/>
      <c r="BA120" s="167" t="s">
        <v>747</v>
      </c>
      <c r="BB120" s="125">
        <f>BB119-BB121</f>
        <v>0</v>
      </c>
      <c r="BC120" s="109"/>
      <c r="BD120" s="126" t="s">
        <v>721</v>
      </c>
      <c r="BE120" s="104"/>
      <c r="BF120" s="104"/>
      <c r="BG120" s="104"/>
      <c r="BH120" s="104"/>
      <c r="BI120" s="104"/>
      <c r="BJ120" s="104"/>
      <c r="BK120" s="100"/>
      <c r="BL120" s="167" t="s">
        <v>747</v>
      </c>
      <c r="BM120" s="125">
        <f>BM119-BM121</f>
        <v>0</v>
      </c>
    </row>
    <row r="121">
      <c r="A121" s="127"/>
      <c r="B121" s="104"/>
      <c r="C121" s="104"/>
      <c r="D121" s="104"/>
      <c r="E121" s="104"/>
      <c r="F121" s="104"/>
      <c r="G121" s="104"/>
      <c r="H121" s="100"/>
      <c r="I121" s="167" t="s">
        <v>752</v>
      </c>
      <c r="J121" s="128">
        <f>J119/(J89*1+1)</f>
        <v>0</v>
      </c>
      <c r="K121" s="129"/>
      <c r="L121" s="127"/>
      <c r="M121" s="104"/>
      <c r="N121" s="104"/>
      <c r="O121" s="104"/>
      <c r="P121" s="104"/>
      <c r="Q121" s="104"/>
      <c r="R121" s="104"/>
      <c r="S121" s="100"/>
      <c r="T121" s="167" t="s">
        <v>752</v>
      </c>
      <c r="U121" s="128">
        <f>U119/(U89*1+1)</f>
        <v>0</v>
      </c>
      <c r="V121" s="129"/>
      <c r="W121" s="127"/>
      <c r="X121" s="104"/>
      <c r="Y121" s="104"/>
      <c r="Z121" s="104"/>
      <c r="AA121" s="104"/>
      <c r="AB121" s="104"/>
      <c r="AC121" s="104"/>
      <c r="AD121" s="100"/>
      <c r="AE121" s="167" t="s">
        <v>752</v>
      </c>
      <c r="AF121" s="128">
        <f>AF119/(AF89*1+1)</f>
        <v>0</v>
      </c>
      <c r="AG121" s="129"/>
      <c r="AH121" s="127"/>
      <c r="AI121" s="104"/>
      <c r="AJ121" s="104"/>
      <c r="AK121" s="104"/>
      <c r="AL121" s="104"/>
      <c r="AM121" s="104"/>
      <c r="AN121" s="104"/>
      <c r="AO121" s="100"/>
      <c r="AP121" s="167" t="s">
        <v>752</v>
      </c>
      <c r="AQ121" s="128">
        <f>AQ119/(AQ89*1+1)</f>
        <v>0</v>
      </c>
      <c r="AR121" s="129"/>
      <c r="AS121" s="127"/>
      <c r="AT121" s="104"/>
      <c r="AU121" s="104"/>
      <c r="AV121" s="104"/>
      <c r="AW121" s="104"/>
      <c r="AX121" s="104"/>
      <c r="AY121" s="104"/>
      <c r="AZ121" s="100"/>
      <c r="BA121" s="167" t="s">
        <v>752</v>
      </c>
      <c r="BB121" s="128">
        <f>BB119/(BB89*1+1)</f>
        <v>0</v>
      </c>
      <c r="BC121" s="129"/>
      <c r="BD121" s="127"/>
      <c r="BE121" s="104"/>
      <c r="BF121" s="104"/>
      <c r="BG121" s="104"/>
      <c r="BH121" s="104"/>
      <c r="BI121" s="104"/>
      <c r="BJ121" s="104"/>
      <c r="BK121" s="100"/>
      <c r="BL121" s="167" t="s">
        <v>752</v>
      </c>
      <c r="BM121" s="128">
        <f>BM119/(BM89*1+1)</f>
        <v>0</v>
      </c>
    </row>
    <row r="122">
      <c r="A122" s="135"/>
      <c r="B122" s="104"/>
      <c r="C122" s="104"/>
      <c r="D122" s="104"/>
      <c r="E122" s="104"/>
      <c r="F122" s="104"/>
      <c r="G122" s="104"/>
      <c r="H122" s="100"/>
      <c r="I122" s="160" t="s">
        <v>753</v>
      </c>
      <c r="J122" s="170" t="str">
        <f>J114/J121</f>
        <v>#DIV/0!</v>
      </c>
      <c r="K122" s="137"/>
      <c r="L122" s="135"/>
      <c r="M122" s="104"/>
      <c r="N122" s="104"/>
      <c r="O122" s="104"/>
      <c r="P122" s="104"/>
      <c r="Q122" s="104"/>
      <c r="R122" s="104"/>
      <c r="S122" s="100"/>
      <c r="T122" s="160" t="s">
        <v>753</v>
      </c>
      <c r="U122" s="170" t="str">
        <f>U114/U121</f>
        <v>#DIV/0!</v>
      </c>
      <c r="V122" s="137"/>
      <c r="W122" s="135"/>
      <c r="X122" s="104"/>
      <c r="Y122" s="104"/>
      <c r="Z122" s="104"/>
      <c r="AA122" s="104"/>
      <c r="AB122" s="104"/>
      <c r="AC122" s="104"/>
      <c r="AD122" s="100"/>
      <c r="AE122" s="160" t="s">
        <v>753</v>
      </c>
      <c r="AF122" s="170" t="str">
        <f>AF114/AF121</f>
        <v>#DIV/0!</v>
      </c>
      <c r="AG122" s="137"/>
      <c r="AH122" s="135"/>
      <c r="AI122" s="104"/>
      <c r="AJ122" s="104"/>
      <c r="AK122" s="104"/>
      <c r="AL122" s="104"/>
      <c r="AM122" s="104"/>
      <c r="AN122" s="104"/>
      <c r="AO122" s="100"/>
      <c r="AP122" s="160" t="s">
        <v>753</v>
      </c>
      <c r="AQ122" s="170" t="str">
        <f>AQ114/AQ121</f>
        <v>#DIV/0!</v>
      </c>
      <c r="AR122" s="137"/>
      <c r="AS122" s="135"/>
      <c r="AT122" s="104"/>
      <c r="AU122" s="104"/>
      <c r="AV122" s="104"/>
      <c r="AW122" s="104"/>
      <c r="AX122" s="104"/>
      <c r="AY122" s="104"/>
      <c r="AZ122" s="100"/>
      <c r="BA122" s="160" t="s">
        <v>753</v>
      </c>
      <c r="BB122" s="170" t="str">
        <f>BB114/BB121</f>
        <v>#DIV/0!</v>
      </c>
      <c r="BC122" s="137"/>
      <c r="BD122" s="135"/>
      <c r="BE122" s="104"/>
      <c r="BF122" s="104"/>
      <c r="BG122" s="104"/>
      <c r="BH122" s="104"/>
      <c r="BI122" s="104"/>
      <c r="BJ122" s="104"/>
      <c r="BK122" s="100"/>
      <c r="BL122" s="160" t="s">
        <v>753</v>
      </c>
      <c r="BM122" s="170" t="str">
        <f>BM114/BM121</f>
        <v>#DIV/0!</v>
      </c>
    </row>
    <row r="123">
      <c r="A123" s="138"/>
      <c r="I123" s="160" t="s">
        <v>754</v>
      </c>
      <c r="J123" s="171" t="str">
        <f>J121/J114</f>
        <v>#DIV/0!</v>
      </c>
      <c r="K123" s="140"/>
      <c r="L123" s="138"/>
      <c r="T123" s="160" t="s">
        <v>754</v>
      </c>
      <c r="U123" s="171" t="str">
        <f>U121/U114</f>
        <v>#DIV/0!</v>
      </c>
      <c r="V123" s="140"/>
      <c r="W123" s="138"/>
      <c r="AE123" s="160" t="s">
        <v>754</v>
      </c>
      <c r="AF123" s="171" t="str">
        <f>AF121/AF114</f>
        <v>#DIV/0!</v>
      </c>
      <c r="AG123" s="140"/>
      <c r="AH123" s="138"/>
      <c r="AP123" s="160" t="s">
        <v>754</v>
      </c>
      <c r="AQ123" s="171" t="str">
        <f>AQ121/AQ114</f>
        <v>#DIV/0!</v>
      </c>
      <c r="AR123" s="140"/>
      <c r="AS123" s="138"/>
      <c r="BA123" s="160" t="s">
        <v>754</v>
      </c>
      <c r="BB123" s="171" t="str">
        <f>BB121/BB114</f>
        <v>#DIV/0!</v>
      </c>
      <c r="BC123" s="140"/>
      <c r="BD123" s="138"/>
      <c r="BL123" s="160" t="s">
        <v>754</v>
      </c>
      <c r="BM123" s="171" t="str">
        <f>BM121/BM114</f>
        <v>#DIV/0!</v>
      </c>
    </row>
    <row r="124">
      <c r="A124" s="141" t="s">
        <v>722</v>
      </c>
      <c r="B124" s="2"/>
      <c r="C124" s="2"/>
      <c r="D124" s="2"/>
      <c r="E124" s="2"/>
      <c r="F124" s="2"/>
      <c r="G124" s="2"/>
      <c r="H124" s="3"/>
      <c r="J124" s="109"/>
      <c r="K124" s="109"/>
      <c r="L124" s="141" t="s">
        <v>722</v>
      </c>
      <c r="M124" s="2"/>
      <c r="N124" s="2"/>
      <c r="O124" s="2"/>
      <c r="P124" s="2"/>
      <c r="Q124" s="2"/>
      <c r="R124" s="2"/>
      <c r="S124" s="3"/>
      <c r="U124" s="109"/>
      <c r="V124" s="109"/>
      <c r="W124" s="141" t="s">
        <v>722</v>
      </c>
      <c r="X124" s="2"/>
      <c r="Y124" s="2"/>
      <c r="Z124" s="2"/>
      <c r="AA124" s="2"/>
      <c r="AB124" s="2"/>
      <c r="AC124" s="2"/>
      <c r="AD124" s="3"/>
      <c r="AF124" s="109"/>
      <c r="AG124" s="109"/>
      <c r="AH124" s="141" t="s">
        <v>722</v>
      </c>
      <c r="AI124" s="2"/>
      <c r="AJ124" s="2"/>
      <c r="AK124" s="2"/>
      <c r="AL124" s="2"/>
      <c r="AM124" s="2"/>
      <c r="AN124" s="2"/>
      <c r="AO124" s="3"/>
      <c r="AQ124" s="109"/>
      <c r="AR124" s="109"/>
      <c r="AS124" s="141" t="s">
        <v>722</v>
      </c>
      <c r="AT124" s="2"/>
      <c r="AU124" s="2"/>
      <c r="AV124" s="2"/>
      <c r="AW124" s="2"/>
      <c r="AX124" s="2"/>
      <c r="AY124" s="2"/>
      <c r="AZ124" s="3"/>
      <c r="BB124" s="109"/>
      <c r="BC124" s="109"/>
      <c r="BD124" s="141" t="s">
        <v>722</v>
      </c>
      <c r="BE124" s="2"/>
      <c r="BF124" s="2"/>
      <c r="BG124" s="2"/>
      <c r="BH124" s="2"/>
      <c r="BI124" s="2"/>
      <c r="BJ124" s="2"/>
      <c r="BK124" s="3"/>
      <c r="BM124" s="109"/>
    </row>
    <row r="125">
      <c r="A125" s="135"/>
      <c r="B125" s="104"/>
      <c r="C125" s="104"/>
      <c r="D125" s="104"/>
      <c r="E125" s="104"/>
      <c r="F125" s="104"/>
      <c r="G125" s="104"/>
      <c r="H125" s="100"/>
      <c r="J125" s="137"/>
      <c r="K125" s="137"/>
      <c r="L125" s="135"/>
      <c r="M125" s="104"/>
      <c r="N125" s="104"/>
      <c r="O125" s="104"/>
      <c r="P125" s="104"/>
      <c r="Q125" s="104"/>
      <c r="R125" s="104"/>
      <c r="S125" s="100"/>
      <c r="U125" s="137"/>
      <c r="V125" s="137"/>
      <c r="W125" s="135"/>
      <c r="X125" s="104"/>
      <c r="Y125" s="104"/>
      <c r="Z125" s="104"/>
      <c r="AA125" s="104"/>
      <c r="AB125" s="104"/>
      <c r="AC125" s="104"/>
      <c r="AD125" s="100"/>
      <c r="AF125" s="137"/>
      <c r="AG125" s="137"/>
      <c r="AH125" s="135"/>
      <c r="AI125" s="104"/>
      <c r="AJ125" s="104"/>
      <c r="AK125" s="104"/>
      <c r="AL125" s="104"/>
      <c r="AM125" s="104"/>
      <c r="AN125" s="104"/>
      <c r="AO125" s="100"/>
      <c r="AQ125" s="137"/>
      <c r="AR125" s="137"/>
      <c r="AS125" s="135"/>
      <c r="AT125" s="104"/>
      <c r="AU125" s="104"/>
      <c r="AV125" s="104"/>
      <c r="AW125" s="104"/>
      <c r="AX125" s="104"/>
      <c r="AY125" s="104"/>
      <c r="AZ125" s="100"/>
      <c r="BB125" s="137"/>
      <c r="BC125" s="137"/>
      <c r="BD125" s="135"/>
      <c r="BE125" s="104"/>
      <c r="BF125" s="104"/>
      <c r="BG125" s="104"/>
      <c r="BH125" s="104"/>
      <c r="BI125" s="104"/>
      <c r="BJ125" s="104"/>
      <c r="BK125" s="100"/>
      <c r="BM125" s="137"/>
    </row>
    <row r="126">
      <c r="A126" s="135"/>
      <c r="B126" s="104"/>
      <c r="C126" s="104"/>
      <c r="D126" s="104"/>
      <c r="E126" s="104"/>
      <c r="F126" s="104"/>
      <c r="G126" s="104"/>
      <c r="H126" s="100"/>
      <c r="J126" s="137"/>
      <c r="K126" s="137"/>
      <c r="L126" s="135"/>
      <c r="M126" s="104"/>
      <c r="N126" s="104"/>
      <c r="O126" s="104"/>
      <c r="P126" s="104"/>
      <c r="Q126" s="104"/>
      <c r="R126" s="104"/>
      <c r="S126" s="100"/>
      <c r="U126" s="137"/>
      <c r="V126" s="137"/>
      <c r="W126" s="135"/>
      <c r="X126" s="104"/>
      <c r="Y126" s="104"/>
      <c r="Z126" s="104"/>
      <c r="AA126" s="104"/>
      <c r="AB126" s="104"/>
      <c r="AC126" s="104"/>
      <c r="AD126" s="100"/>
      <c r="AF126" s="137"/>
      <c r="AG126" s="137"/>
      <c r="AH126" s="135"/>
      <c r="AI126" s="104"/>
      <c r="AJ126" s="104"/>
      <c r="AK126" s="104"/>
      <c r="AL126" s="104"/>
      <c r="AM126" s="104"/>
      <c r="AN126" s="104"/>
      <c r="AO126" s="100"/>
      <c r="AQ126" s="137"/>
      <c r="AR126" s="137"/>
      <c r="AS126" s="135"/>
      <c r="AT126" s="104"/>
      <c r="AU126" s="104"/>
      <c r="AV126" s="104"/>
      <c r="AW126" s="104"/>
      <c r="AX126" s="104"/>
      <c r="AY126" s="104"/>
      <c r="AZ126" s="100"/>
      <c r="BB126" s="137"/>
      <c r="BC126" s="137"/>
      <c r="BD126" s="135"/>
      <c r="BE126" s="104"/>
      <c r="BF126" s="104"/>
      <c r="BG126" s="104"/>
      <c r="BH126" s="104"/>
      <c r="BI126" s="104"/>
      <c r="BJ126" s="104"/>
      <c r="BK126" s="100"/>
      <c r="BM126" s="137"/>
    </row>
    <row r="127">
      <c r="A127" s="135"/>
      <c r="B127" s="104"/>
      <c r="C127" s="104"/>
      <c r="D127" s="104"/>
      <c r="E127" s="104"/>
      <c r="F127" s="104"/>
      <c r="G127" s="104"/>
      <c r="H127" s="100"/>
      <c r="J127" s="137"/>
      <c r="K127" s="137"/>
      <c r="L127" s="135"/>
      <c r="M127" s="104"/>
      <c r="N127" s="104"/>
      <c r="O127" s="104"/>
      <c r="P127" s="104"/>
      <c r="Q127" s="104"/>
      <c r="R127" s="104"/>
      <c r="S127" s="100"/>
      <c r="U127" s="137"/>
      <c r="V127" s="137"/>
      <c r="W127" s="135"/>
      <c r="X127" s="104"/>
      <c r="Y127" s="104"/>
      <c r="Z127" s="104"/>
      <c r="AA127" s="104"/>
      <c r="AB127" s="104"/>
      <c r="AC127" s="104"/>
      <c r="AD127" s="100"/>
      <c r="AF127" s="137"/>
      <c r="AG127" s="137"/>
      <c r="AH127" s="135"/>
      <c r="AI127" s="104"/>
      <c r="AJ127" s="104"/>
      <c r="AK127" s="104"/>
      <c r="AL127" s="104"/>
      <c r="AM127" s="104"/>
      <c r="AN127" s="104"/>
      <c r="AO127" s="100"/>
      <c r="AQ127" s="137"/>
      <c r="AR127" s="137"/>
      <c r="AS127" s="135"/>
      <c r="AT127" s="104"/>
      <c r="AU127" s="104"/>
      <c r="AV127" s="104"/>
      <c r="AW127" s="104"/>
      <c r="AX127" s="104"/>
      <c r="AY127" s="104"/>
      <c r="AZ127" s="100"/>
      <c r="BB127" s="137"/>
      <c r="BC127" s="137"/>
      <c r="BD127" s="135"/>
      <c r="BE127" s="104"/>
      <c r="BF127" s="104"/>
      <c r="BG127" s="104"/>
      <c r="BH127" s="104"/>
      <c r="BI127" s="104"/>
      <c r="BJ127" s="104"/>
      <c r="BK127" s="100"/>
      <c r="BM127" s="137"/>
    </row>
    <row r="128">
      <c r="A128" s="135"/>
      <c r="B128" s="104"/>
      <c r="C128" s="104"/>
      <c r="D128" s="104"/>
      <c r="E128" s="104"/>
      <c r="F128" s="104"/>
      <c r="G128" s="104"/>
      <c r="H128" s="100"/>
      <c r="J128" s="137"/>
      <c r="K128" s="137"/>
      <c r="L128" s="135"/>
      <c r="M128" s="104"/>
      <c r="N128" s="104"/>
      <c r="O128" s="104"/>
      <c r="P128" s="104"/>
      <c r="Q128" s="104"/>
      <c r="R128" s="104"/>
      <c r="S128" s="100"/>
      <c r="U128" s="137"/>
      <c r="V128" s="137"/>
      <c r="W128" s="135"/>
      <c r="X128" s="104"/>
      <c r="Y128" s="104"/>
      <c r="Z128" s="104"/>
      <c r="AA128" s="104"/>
      <c r="AB128" s="104"/>
      <c r="AC128" s="104"/>
      <c r="AD128" s="100"/>
      <c r="AF128" s="137"/>
      <c r="AG128" s="137"/>
      <c r="AH128" s="135"/>
      <c r="AI128" s="104"/>
      <c r="AJ128" s="104"/>
      <c r="AK128" s="104"/>
      <c r="AL128" s="104"/>
      <c r="AM128" s="104"/>
      <c r="AN128" s="104"/>
      <c r="AO128" s="100"/>
      <c r="AQ128" s="137"/>
      <c r="AR128" s="137"/>
      <c r="AS128" s="135"/>
      <c r="AT128" s="104"/>
      <c r="AU128" s="104"/>
      <c r="AV128" s="104"/>
      <c r="AW128" s="104"/>
      <c r="AX128" s="104"/>
      <c r="AY128" s="104"/>
      <c r="AZ128" s="100"/>
      <c r="BB128" s="137"/>
      <c r="BC128" s="137"/>
      <c r="BD128" s="135"/>
      <c r="BE128" s="104"/>
      <c r="BF128" s="104"/>
      <c r="BG128" s="104"/>
      <c r="BH128" s="104"/>
      <c r="BI128" s="104"/>
      <c r="BJ128" s="104"/>
      <c r="BK128" s="100"/>
      <c r="BM128" s="137"/>
    </row>
    <row r="129">
      <c r="A129" s="135"/>
      <c r="B129" s="104"/>
      <c r="C129" s="104"/>
      <c r="D129" s="104"/>
      <c r="E129" s="104"/>
      <c r="F129" s="104"/>
      <c r="G129" s="104"/>
      <c r="H129" s="100"/>
      <c r="J129" s="137"/>
      <c r="K129" s="137"/>
      <c r="L129" s="135"/>
      <c r="M129" s="104"/>
      <c r="N129" s="104"/>
      <c r="O129" s="104"/>
      <c r="P129" s="104"/>
      <c r="Q129" s="104"/>
      <c r="R129" s="104"/>
      <c r="S129" s="100"/>
      <c r="U129" s="137"/>
      <c r="V129" s="137"/>
      <c r="W129" s="135"/>
      <c r="X129" s="104"/>
      <c r="Y129" s="104"/>
      <c r="Z129" s="104"/>
      <c r="AA129" s="104"/>
      <c r="AB129" s="104"/>
      <c r="AC129" s="104"/>
      <c r="AD129" s="100"/>
      <c r="AF129" s="137"/>
      <c r="AG129" s="137"/>
      <c r="AH129" s="135"/>
      <c r="AI129" s="104"/>
      <c r="AJ129" s="104"/>
      <c r="AK129" s="104"/>
      <c r="AL129" s="104"/>
      <c r="AM129" s="104"/>
      <c r="AN129" s="104"/>
      <c r="AO129" s="100"/>
      <c r="AQ129" s="137"/>
      <c r="AR129" s="137"/>
      <c r="AS129" s="135"/>
      <c r="AT129" s="104"/>
      <c r="AU129" s="104"/>
      <c r="AV129" s="104"/>
      <c r="AW129" s="104"/>
      <c r="AX129" s="104"/>
      <c r="AY129" s="104"/>
      <c r="AZ129" s="100"/>
      <c r="BB129" s="137"/>
      <c r="BC129" s="137"/>
      <c r="BD129" s="135"/>
      <c r="BE129" s="104"/>
      <c r="BF129" s="104"/>
      <c r="BG129" s="104"/>
      <c r="BH129" s="104"/>
      <c r="BI129" s="104"/>
      <c r="BJ129" s="104"/>
      <c r="BK129" s="100"/>
      <c r="BM129" s="137"/>
    </row>
    <row r="130">
      <c r="A130" s="146"/>
      <c r="B130" s="146"/>
      <c r="C130" s="146"/>
      <c r="D130" s="146"/>
      <c r="E130" s="146"/>
      <c r="F130" s="146"/>
      <c r="G130" s="146"/>
      <c r="H130" s="146"/>
      <c r="J130" s="137"/>
      <c r="K130" s="137"/>
      <c r="L130" s="146"/>
      <c r="M130" s="146"/>
      <c r="N130" s="146"/>
      <c r="O130" s="146"/>
      <c r="P130" s="146"/>
      <c r="Q130" s="146"/>
      <c r="R130" s="146"/>
      <c r="S130" s="146"/>
      <c r="U130" s="137"/>
      <c r="V130" s="137"/>
      <c r="W130" s="146"/>
      <c r="X130" s="146"/>
      <c r="Y130" s="146"/>
      <c r="Z130" s="146"/>
      <c r="AA130" s="146"/>
      <c r="AB130" s="146"/>
      <c r="AC130" s="146"/>
      <c r="AD130" s="146"/>
      <c r="AF130" s="137"/>
      <c r="AG130" s="137"/>
      <c r="AH130" s="146"/>
      <c r="AI130" s="146"/>
      <c r="AJ130" s="146"/>
      <c r="AK130" s="146"/>
      <c r="AL130" s="146"/>
      <c r="AM130" s="146"/>
      <c r="AN130" s="146"/>
      <c r="AO130" s="146"/>
      <c r="AQ130" s="137"/>
      <c r="AR130" s="137"/>
      <c r="AS130" s="146"/>
      <c r="AT130" s="146"/>
      <c r="AU130" s="146"/>
      <c r="AV130" s="146"/>
      <c r="AW130" s="146"/>
      <c r="AX130" s="146"/>
      <c r="AY130" s="146"/>
      <c r="AZ130" s="146"/>
      <c r="BB130" s="137"/>
      <c r="BC130" s="137"/>
      <c r="BD130" s="146"/>
      <c r="BE130" s="146"/>
      <c r="BF130" s="146"/>
      <c r="BG130" s="146"/>
      <c r="BH130" s="146"/>
      <c r="BI130" s="146"/>
      <c r="BJ130" s="146"/>
      <c r="BK130" s="146"/>
      <c r="BM130" s="137"/>
    </row>
    <row r="131">
      <c r="A131" s="146"/>
      <c r="B131" s="146"/>
      <c r="C131" s="146"/>
      <c r="D131" s="146"/>
      <c r="E131" s="146"/>
      <c r="F131" s="146"/>
      <c r="G131" s="146"/>
      <c r="H131" s="146"/>
      <c r="J131" s="137"/>
      <c r="K131" s="137"/>
      <c r="L131" s="146"/>
      <c r="M131" s="146"/>
      <c r="N131" s="146"/>
      <c r="O131" s="146"/>
      <c r="P131" s="146"/>
      <c r="Q131" s="146"/>
      <c r="R131" s="146"/>
      <c r="S131" s="146"/>
      <c r="U131" s="137"/>
      <c r="V131" s="137"/>
      <c r="W131" s="146"/>
      <c r="X131" s="146"/>
      <c r="Y131" s="146"/>
      <c r="Z131" s="146"/>
      <c r="AA131" s="146"/>
      <c r="AB131" s="146"/>
      <c r="AC131" s="146"/>
      <c r="AD131" s="146"/>
      <c r="AF131" s="137"/>
      <c r="AG131" s="137"/>
      <c r="AH131" s="146"/>
      <c r="AI131" s="146"/>
      <c r="AJ131" s="146"/>
      <c r="AK131" s="146"/>
      <c r="AL131" s="146"/>
      <c r="AM131" s="146"/>
      <c r="AN131" s="146"/>
      <c r="AO131" s="146"/>
      <c r="AQ131" s="137"/>
      <c r="AR131" s="137"/>
      <c r="AS131" s="146"/>
      <c r="AT131" s="146"/>
      <c r="AU131" s="146"/>
      <c r="AV131" s="146"/>
      <c r="AW131" s="146"/>
      <c r="AX131" s="146"/>
      <c r="AY131" s="146"/>
      <c r="AZ131" s="146"/>
      <c r="BB131" s="137"/>
      <c r="BC131" s="137"/>
      <c r="BD131" s="146"/>
      <c r="BE131" s="146"/>
      <c r="BF131" s="146"/>
      <c r="BG131" s="146"/>
      <c r="BH131" s="146"/>
      <c r="BI131" s="146"/>
      <c r="BJ131" s="146"/>
      <c r="BK131" s="146"/>
      <c r="BM131" s="137"/>
    </row>
    <row r="132">
      <c r="I132" s="157" t="s">
        <v>731</v>
      </c>
      <c r="J132" s="161">
        <f>$J$3</f>
        <v>0.16</v>
      </c>
      <c r="K132" s="89"/>
      <c r="T132" s="160" t="s">
        <v>732</v>
      </c>
      <c r="U132" s="161">
        <f>$J$3</f>
        <v>0.16</v>
      </c>
      <c r="V132" s="89"/>
      <c r="AE132" s="160" t="s">
        <v>732</v>
      </c>
      <c r="AF132" s="161">
        <f>$J$3</f>
        <v>0.16</v>
      </c>
      <c r="AG132" s="89"/>
      <c r="AP132" s="160" t="s">
        <v>732</v>
      </c>
      <c r="AQ132" s="161">
        <f>$J$3</f>
        <v>0.16</v>
      </c>
      <c r="AR132" s="89"/>
      <c r="BA132" s="160" t="s">
        <v>732</v>
      </c>
      <c r="BB132" s="161">
        <f>$J$3</f>
        <v>0.16</v>
      </c>
      <c r="BC132" s="89"/>
      <c r="BL132" s="160" t="s">
        <v>732</v>
      </c>
      <c r="BM132" s="161">
        <f>$J$3</f>
        <v>0.16</v>
      </c>
    </row>
    <row r="133">
      <c r="A133" s="97" t="s">
        <v>701</v>
      </c>
      <c r="B133" s="92"/>
      <c r="C133" s="2"/>
      <c r="D133" s="2"/>
      <c r="E133" s="3"/>
      <c r="F133" s="93" t="s">
        <v>702</v>
      </c>
      <c r="G133" s="98">
        <f>$G$4</f>
        <v>42399</v>
      </c>
      <c r="H133" s="3"/>
      <c r="I133" s="157" t="s">
        <v>733</v>
      </c>
      <c r="J133" s="162" t="s">
        <v>734</v>
      </c>
      <c r="K133" s="96"/>
      <c r="L133" s="97" t="s">
        <v>701</v>
      </c>
      <c r="M133" s="92"/>
      <c r="N133" s="2"/>
      <c r="O133" s="2"/>
      <c r="P133" s="3"/>
      <c r="Q133" s="93" t="s">
        <v>702</v>
      </c>
      <c r="R133" s="98">
        <f>$G$4</f>
        <v>42399</v>
      </c>
      <c r="S133" s="3"/>
      <c r="T133" s="157" t="s">
        <v>733</v>
      </c>
      <c r="U133" s="162" t="s">
        <v>734</v>
      </c>
      <c r="V133" s="96"/>
      <c r="W133" s="97" t="s">
        <v>701</v>
      </c>
      <c r="X133" s="92"/>
      <c r="Y133" s="2"/>
      <c r="Z133" s="2"/>
      <c r="AA133" s="3"/>
      <c r="AB133" s="93" t="s">
        <v>702</v>
      </c>
      <c r="AC133" s="98">
        <f>$G$4</f>
        <v>42399</v>
      </c>
      <c r="AD133" s="3"/>
      <c r="AE133" s="157" t="s">
        <v>733</v>
      </c>
      <c r="AF133" s="162" t="s">
        <v>734</v>
      </c>
      <c r="AG133" s="96"/>
      <c r="AH133" s="97" t="s">
        <v>701</v>
      </c>
      <c r="AI133" s="92"/>
      <c r="AJ133" s="2"/>
      <c r="AK133" s="2"/>
      <c r="AL133" s="3"/>
      <c r="AM133" s="93" t="s">
        <v>702</v>
      </c>
      <c r="AN133" s="98">
        <f>$G$4</f>
        <v>42399</v>
      </c>
      <c r="AO133" s="3"/>
      <c r="AP133" s="157" t="s">
        <v>733</v>
      </c>
      <c r="AQ133" s="162" t="s">
        <v>734</v>
      </c>
      <c r="AR133" s="96"/>
      <c r="AS133" s="97" t="s">
        <v>701</v>
      </c>
      <c r="AT133" s="92"/>
      <c r="AU133" s="2"/>
      <c r="AV133" s="2"/>
      <c r="AW133" s="3"/>
      <c r="AX133" s="93" t="s">
        <v>702</v>
      </c>
      <c r="AY133" s="98">
        <f>$G$4</f>
        <v>42399</v>
      </c>
      <c r="AZ133" s="3"/>
      <c r="BA133" s="157" t="s">
        <v>733</v>
      </c>
      <c r="BB133" s="162" t="s">
        <v>734</v>
      </c>
      <c r="BC133" s="96"/>
      <c r="BD133" s="97" t="s">
        <v>701</v>
      </c>
      <c r="BE133" s="92"/>
      <c r="BF133" s="2"/>
      <c r="BG133" s="2"/>
      <c r="BH133" s="3"/>
      <c r="BI133" s="93" t="s">
        <v>702</v>
      </c>
      <c r="BJ133" s="98">
        <f>$G$4</f>
        <v>42399</v>
      </c>
      <c r="BK133" s="3"/>
      <c r="BL133" s="157" t="s">
        <v>733</v>
      </c>
      <c r="BM133" s="162" t="s">
        <v>734</v>
      </c>
    </row>
    <row r="134">
      <c r="A134" s="91" t="s">
        <v>703</v>
      </c>
      <c r="B134" s="99">
        <v>4.0</v>
      </c>
      <c r="C134" s="100"/>
      <c r="D134" s="101" t="s">
        <v>705</v>
      </c>
      <c r="E134" s="102">
        <v>10.0</v>
      </c>
      <c r="F134" s="103"/>
      <c r="G134" s="104"/>
      <c r="H134" s="100"/>
      <c r="I134" s="163">
        <f>1/J134</f>
        <v>3.333333333</v>
      </c>
      <c r="J134" s="165">
        <f>$J$5</f>
        <v>0.3</v>
      </c>
      <c r="K134" s="96"/>
      <c r="L134" s="91" t="s">
        <v>703</v>
      </c>
      <c r="M134" s="99"/>
      <c r="N134" s="100"/>
      <c r="O134" s="101" t="s">
        <v>705</v>
      </c>
      <c r="P134" s="102">
        <v>10.0</v>
      </c>
      <c r="Q134" s="164"/>
      <c r="R134" s="104"/>
      <c r="S134" s="100"/>
      <c r="T134" s="163">
        <f>1/U134</f>
        <v>3.333333333</v>
      </c>
      <c r="U134" s="165">
        <f>$J$5</f>
        <v>0.3</v>
      </c>
      <c r="V134" s="96"/>
      <c r="W134" s="91" t="s">
        <v>703</v>
      </c>
      <c r="X134" s="99"/>
      <c r="Y134" s="100"/>
      <c r="Z134" s="101" t="s">
        <v>705</v>
      </c>
      <c r="AA134" s="102">
        <v>10.0</v>
      </c>
      <c r="AB134" s="164"/>
      <c r="AC134" s="104"/>
      <c r="AD134" s="100"/>
      <c r="AE134" s="163">
        <f>1/AF134</f>
        <v>3.333333333</v>
      </c>
      <c r="AF134" s="165">
        <f>$J$5</f>
        <v>0.3</v>
      </c>
      <c r="AG134" s="96"/>
      <c r="AH134" s="91" t="s">
        <v>703</v>
      </c>
      <c r="AI134" s="99"/>
      <c r="AJ134" s="100"/>
      <c r="AK134" s="101" t="s">
        <v>705</v>
      </c>
      <c r="AL134" s="102">
        <v>10.0</v>
      </c>
      <c r="AM134" s="164"/>
      <c r="AN134" s="104"/>
      <c r="AO134" s="100"/>
      <c r="AP134" s="163">
        <f>1/AQ134</f>
        <v>3.333333333</v>
      </c>
      <c r="AQ134" s="165">
        <f>$J$5</f>
        <v>0.3</v>
      </c>
      <c r="AR134" s="96"/>
      <c r="AS134" s="91" t="s">
        <v>703</v>
      </c>
      <c r="AT134" s="99"/>
      <c r="AU134" s="100"/>
      <c r="AV134" s="101" t="s">
        <v>705</v>
      </c>
      <c r="AW134" s="102">
        <v>10.0</v>
      </c>
      <c r="AX134" s="164"/>
      <c r="AY134" s="104"/>
      <c r="AZ134" s="100"/>
      <c r="BA134" s="163">
        <f>1/BB134</f>
        <v>3.333333333</v>
      </c>
      <c r="BB134" s="165">
        <f>$J$5</f>
        <v>0.3</v>
      </c>
      <c r="BC134" s="96"/>
      <c r="BD134" s="91" t="s">
        <v>703</v>
      </c>
      <c r="BE134" s="99"/>
      <c r="BF134" s="100"/>
      <c r="BG134" s="101" t="s">
        <v>705</v>
      </c>
      <c r="BH134" s="102">
        <v>10.0</v>
      </c>
      <c r="BI134" s="164"/>
      <c r="BJ134" s="104"/>
      <c r="BK134" s="100"/>
      <c r="BL134" s="163">
        <f>1/BM134</f>
        <v>3.333333333</v>
      </c>
      <c r="BM134" s="165">
        <f>$J$5</f>
        <v>0.3</v>
      </c>
    </row>
    <row r="135">
      <c r="A135" s="105" t="s">
        <v>707</v>
      </c>
      <c r="B135" s="106" t="s">
        <v>708</v>
      </c>
      <c r="C135" s="100"/>
      <c r="D135" s="107" t="s">
        <v>709</v>
      </c>
      <c r="E135" s="107" t="s">
        <v>710</v>
      </c>
      <c r="F135" s="108" t="s">
        <v>711</v>
      </c>
      <c r="G135" s="104"/>
      <c r="H135" s="100"/>
      <c r="I135" s="162" t="s">
        <v>712</v>
      </c>
      <c r="J135" s="162" t="s">
        <v>713</v>
      </c>
      <c r="K135" s="109"/>
      <c r="L135" s="105" t="s">
        <v>707</v>
      </c>
      <c r="M135" s="106" t="s">
        <v>708</v>
      </c>
      <c r="N135" s="100"/>
      <c r="O135" s="107" t="s">
        <v>709</v>
      </c>
      <c r="P135" s="107" t="s">
        <v>710</v>
      </c>
      <c r="Q135" s="108" t="s">
        <v>711</v>
      </c>
      <c r="R135" s="104"/>
      <c r="S135" s="100"/>
      <c r="T135" s="162" t="s">
        <v>712</v>
      </c>
      <c r="U135" s="162" t="s">
        <v>713</v>
      </c>
      <c r="V135" s="109"/>
      <c r="W135" s="105" t="s">
        <v>707</v>
      </c>
      <c r="X135" s="106" t="s">
        <v>708</v>
      </c>
      <c r="Y135" s="100"/>
      <c r="Z135" s="107" t="s">
        <v>709</v>
      </c>
      <c r="AA135" s="107" t="s">
        <v>710</v>
      </c>
      <c r="AB135" s="108" t="s">
        <v>711</v>
      </c>
      <c r="AC135" s="104"/>
      <c r="AD135" s="100"/>
      <c r="AE135" s="162" t="s">
        <v>712</v>
      </c>
      <c r="AF135" s="162" t="s">
        <v>713</v>
      </c>
      <c r="AG135" s="109"/>
      <c r="AH135" s="105" t="s">
        <v>707</v>
      </c>
      <c r="AI135" s="106" t="s">
        <v>708</v>
      </c>
      <c r="AJ135" s="100"/>
      <c r="AK135" s="107" t="s">
        <v>709</v>
      </c>
      <c r="AL135" s="107" t="s">
        <v>710</v>
      </c>
      <c r="AM135" s="108" t="s">
        <v>711</v>
      </c>
      <c r="AN135" s="104"/>
      <c r="AO135" s="100"/>
      <c r="AP135" s="162" t="s">
        <v>712</v>
      </c>
      <c r="AQ135" s="162" t="s">
        <v>713</v>
      </c>
      <c r="AR135" s="109"/>
      <c r="AS135" s="105" t="s">
        <v>707</v>
      </c>
      <c r="AT135" s="106" t="s">
        <v>708</v>
      </c>
      <c r="AU135" s="100"/>
      <c r="AV135" s="107" t="s">
        <v>709</v>
      </c>
      <c r="AW135" s="107" t="s">
        <v>710</v>
      </c>
      <c r="AX135" s="108" t="s">
        <v>711</v>
      </c>
      <c r="AY135" s="104"/>
      <c r="AZ135" s="100"/>
      <c r="BA135" s="162" t="s">
        <v>712</v>
      </c>
      <c r="BB135" s="162" t="s">
        <v>713</v>
      </c>
      <c r="BC135" s="109"/>
      <c r="BD135" s="105" t="s">
        <v>707</v>
      </c>
      <c r="BE135" s="106" t="s">
        <v>708</v>
      </c>
      <c r="BF135" s="100"/>
      <c r="BG135" s="107" t="s">
        <v>709</v>
      </c>
      <c r="BH135" s="107" t="s">
        <v>710</v>
      </c>
      <c r="BI135" s="108" t="s">
        <v>711</v>
      </c>
      <c r="BJ135" s="104"/>
      <c r="BK135" s="100"/>
      <c r="BL135" s="162" t="s">
        <v>712</v>
      </c>
      <c r="BM135" s="162" t="s">
        <v>713</v>
      </c>
    </row>
    <row r="136">
      <c r="A136" s="110">
        <f>VLOOKUP(B136,Base!$A$3:$F$994, 6, false)</f>
        <v>0</v>
      </c>
      <c r="B136" s="111" t="s">
        <v>6</v>
      </c>
      <c r="C136" s="3"/>
      <c r="D136" s="112"/>
      <c r="E136" s="110" t="str">
        <f>VLOOKUP(B136,Base!$A$3:$F$994, 2, false)</f>
        <v>.</v>
      </c>
      <c r="F136" s="92"/>
      <c r="G136" s="2"/>
      <c r="H136" s="3"/>
      <c r="I136" s="113">
        <f>VLOOKUP(B136,Base!$A$3:$F$994, 5, false)</f>
        <v>0</v>
      </c>
      <c r="J136" s="114">
        <f t="shared" ref="J136:J153" si="22">I136*D136</f>
        <v>0</v>
      </c>
      <c r="K136" s="115"/>
      <c r="L136" s="110">
        <f>VLOOKUP(M136,Base!$A$3:$F$994, 6, false)</f>
        <v>0</v>
      </c>
      <c r="M136" s="111" t="s">
        <v>6</v>
      </c>
      <c r="N136" s="3"/>
      <c r="O136" s="112"/>
      <c r="P136" s="110" t="str">
        <f>VLOOKUP(M136,Base!$A$3:$F$994, 2, false)</f>
        <v>.</v>
      </c>
      <c r="Q136" s="92"/>
      <c r="R136" s="2"/>
      <c r="S136" s="3"/>
      <c r="T136" s="113">
        <f>VLOOKUP(M136,Base!$A$3:$F$994, 5, false)</f>
        <v>0</v>
      </c>
      <c r="U136" s="114">
        <f t="shared" ref="U136:U153" si="23">T136*O136</f>
        <v>0</v>
      </c>
      <c r="V136" s="115"/>
      <c r="W136" s="110">
        <f>VLOOKUP(X136,Base!$A$3:$F$994, 6, false)</f>
        <v>0</v>
      </c>
      <c r="X136" s="111" t="s">
        <v>6</v>
      </c>
      <c r="Y136" s="3"/>
      <c r="Z136" s="112"/>
      <c r="AA136" s="110" t="str">
        <f>VLOOKUP(X136,Base!$A$3:$F$994, 2, false)</f>
        <v>.</v>
      </c>
      <c r="AB136" s="92"/>
      <c r="AC136" s="2"/>
      <c r="AD136" s="3"/>
      <c r="AE136" s="113">
        <f>VLOOKUP(X136,Base!$A$3:$F$994, 5, false)</f>
        <v>0</v>
      </c>
      <c r="AF136" s="114">
        <f t="shared" ref="AF136:AF153" si="24">AE136*Z136</f>
        <v>0</v>
      </c>
      <c r="AG136" s="115"/>
      <c r="AH136" s="110">
        <f>VLOOKUP(AI136,Base!$A$3:$F$994, 6, false)</f>
        <v>0</v>
      </c>
      <c r="AI136" s="111" t="s">
        <v>6</v>
      </c>
      <c r="AJ136" s="3"/>
      <c r="AK136" s="112"/>
      <c r="AL136" s="110" t="str">
        <f>VLOOKUP(AI136,Base!$A$3:$F$994, 2, false)</f>
        <v>.</v>
      </c>
      <c r="AM136" s="92"/>
      <c r="AN136" s="2"/>
      <c r="AO136" s="3"/>
      <c r="AP136" s="113">
        <f>VLOOKUP(AI136,Base!$A$3:$F$994, 5, false)</f>
        <v>0</v>
      </c>
      <c r="AQ136" s="114">
        <f t="shared" ref="AQ136:AQ144" si="25">AP136*AK136</f>
        <v>0</v>
      </c>
      <c r="AR136" s="115"/>
      <c r="AS136" s="110">
        <f>VLOOKUP(AT136,Base!$A$3:$F$994, 6, false)</f>
        <v>0</v>
      </c>
      <c r="AT136" s="111" t="s">
        <v>6</v>
      </c>
      <c r="AU136" s="3"/>
      <c r="AV136" s="112"/>
      <c r="AW136" s="110" t="str">
        <f>VLOOKUP(AT136,Base!$A$3:$F$994, 2, false)</f>
        <v>.</v>
      </c>
      <c r="AX136" s="92"/>
      <c r="AY136" s="2"/>
      <c r="AZ136" s="3"/>
      <c r="BA136" s="113">
        <f>VLOOKUP(AT136,Base!$A$3:$F$994, 5, false)</f>
        <v>0</v>
      </c>
      <c r="BB136" s="114">
        <f t="shared" ref="BB136:BB153" si="26">BA136*AV136</f>
        <v>0</v>
      </c>
      <c r="BC136" s="115"/>
      <c r="BD136" s="110">
        <f>VLOOKUP(BE136,Base!$A$3:$F$994, 6, false)</f>
        <v>0</v>
      </c>
      <c r="BE136" s="111" t="s">
        <v>6</v>
      </c>
      <c r="BF136" s="3"/>
      <c r="BG136" s="112"/>
      <c r="BH136" s="110" t="str">
        <f>VLOOKUP(BE136,Base!$A$3:$F$994, 2, false)</f>
        <v>.</v>
      </c>
      <c r="BI136" s="92"/>
      <c r="BJ136" s="2"/>
      <c r="BK136" s="3"/>
      <c r="BL136" s="113">
        <f>VLOOKUP(BE136,Base!$A$3:$F$994, 5, false)</f>
        <v>0</v>
      </c>
      <c r="BM136" s="114">
        <f t="shared" ref="BM136:BM153" si="27">BL136*BG136</f>
        <v>0</v>
      </c>
    </row>
    <row r="137">
      <c r="A137" s="110">
        <f>VLOOKUP(B137,Base!$A$3:$F$994, 6, false)</f>
        <v>0</v>
      </c>
      <c r="B137" s="111" t="s">
        <v>6</v>
      </c>
      <c r="C137" s="3"/>
      <c r="D137" s="112"/>
      <c r="E137" s="110" t="str">
        <f>VLOOKUP(B137,Base!$A$3:$F$994, 2, false)</f>
        <v>.</v>
      </c>
      <c r="F137" s="116"/>
      <c r="G137" s="2"/>
      <c r="H137" s="3"/>
      <c r="I137" s="113">
        <f>VLOOKUP(B137,Base!$A$3:$F$994, 5, false)</f>
        <v>0</v>
      </c>
      <c r="J137" s="114">
        <f t="shared" si="22"/>
        <v>0</v>
      </c>
      <c r="K137" s="115"/>
      <c r="L137" s="110">
        <f>VLOOKUP(M137,Base!$A$3:$F$994, 6, false)</f>
        <v>0</v>
      </c>
      <c r="M137" s="111" t="s">
        <v>6</v>
      </c>
      <c r="N137" s="3"/>
      <c r="O137" s="112"/>
      <c r="P137" s="110" t="str">
        <f>VLOOKUP(M137,Base!$A$3:$F$994, 2, false)</f>
        <v>.</v>
      </c>
      <c r="Q137" s="116"/>
      <c r="R137" s="2"/>
      <c r="S137" s="3"/>
      <c r="T137" s="113">
        <f>VLOOKUP(M137,Base!$A$3:$F$994, 5, false)</f>
        <v>0</v>
      </c>
      <c r="U137" s="114">
        <f t="shared" si="23"/>
        <v>0</v>
      </c>
      <c r="V137" s="115"/>
      <c r="W137" s="110">
        <f>VLOOKUP(X137,Base!$A$3:$F$994, 6, false)</f>
        <v>0</v>
      </c>
      <c r="X137" s="111" t="s">
        <v>6</v>
      </c>
      <c r="Y137" s="3"/>
      <c r="Z137" s="112"/>
      <c r="AA137" s="110" t="str">
        <f>VLOOKUP(X137,Base!$A$3:$F$994, 2, false)</f>
        <v>.</v>
      </c>
      <c r="AB137" s="116"/>
      <c r="AC137" s="2"/>
      <c r="AD137" s="3"/>
      <c r="AE137" s="113">
        <f>VLOOKUP(X137,Base!$A$3:$F$994, 5, false)</f>
        <v>0</v>
      </c>
      <c r="AF137" s="114">
        <f t="shared" si="24"/>
        <v>0</v>
      </c>
      <c r="AG137" s="115"/>
      <c r="AH137" s="110">
        <f>VLOOKUP(AI137,Base!$A$3:$F$994, 6, false)</f>
        <v>0</v>
      </c>
      <c r="AI137" s="111" t="s">
        <v>6</v>
      </c>
      <c r="AJ137" s="3"/>
      <c r="AK137" s="112"/>
      <c r="AL137" s="110" t="str">
        <f>VLOOKUP(AI137,Base!$A$3:$F$994, 2, false)</f>
        <v>.</v>
      </c>
      <c r="AM137" s="116"/>
      <c r="AN137" s="2"/>
      <c r="AO137" s="3"/>
      <c r="AP137" s="113">
        <f>VLOOKUP(AI137,Base!$A$3:$F$994, 5, false)</f>
        <v>0</v>
      </c>
      <c r="AQ137" s="114">
        <f t="shared" si="25"/>
        <v>0</v>
      </c>
      <c r="AR137" s="115"/>
      <c r="AS137" s="110">
        <f>VLOOKUP(AT137,Base!$A$3:$F$994, 6, false)</f>
        <v>0</v>
      </c>
      <c r="AT137" s="111" t="s">
        <v>6</v>
      </c>
      <c r="AU137" s="3"/>
      <c r="AV137" s="112"/>
      <c r="AW137" s="110" t="str">
        <f>VLOOKUP(AT137,Base!$A$3:$F$994, 2, false)</f>
        <v>.</v>
      </c>
      <c r="AX137" s="116"/>
      <c r="AY137" s="2"/>
      <c r="AZ137" s="3"/>
      <c r="BA137" s="113">
        <f>VLOOKUP(AT137,Base!$A$3:$F$994, 5, false)</f>
        <v>0</v>
      </c>
      <c r="BB137" s="114">
        <f t="shared" si="26"/>
        <v>0</v>
      </c>
      <c r="BC137" s="115"/>
      <c r="BD137" s="110">
        <f>VLOOKUP(BE137,Base!$A$3:$F$994, 6, false)</f>
        <v>0</v>
      </c>
      <c r="BE137" s="111" t="s">
        <v>6</v>
      </c>
      <c r="BF137" s="3"/>
      <c r="BG137" s="112"/>
      <c r="BH137" s="110" t="str">
        <f>VLOOKUP(BE137,Base!$A$3:$F$994, 2, false)</f>
        <v>.</v>
      </c>
      <c r="BI137" s="116"/>
      <c r="BJ137" s="2"/>
      <c r="BK137" s="3"/>
      <c r="BL137" s="113">
        <f>VLOOKUP(BE137,Base!$A$3:$F$994, 5, false)</f>
        <v>0</v>
      </c>
      <c r="BM137" s="114">
        <f t="shared" si="27"/>
        <v>0</v>
      </c>
    </row>
    <row r="138">
      <c r="A138" s="110">
        <f>VLOOKUP(B138,Base!$A$3:$F$994, 6, false)</f>
        <v>0</v>
      </c>
      <c r="B138" s="111" t="s">
        <v>6</v>
      </c>
      <c r="C138" s="3"/>
      <c r="D138" s="112"/>
      <c r="E138" s="110" t="str">
        <f>VLOOKUP(B138,Base!$A$3:$F$994, 2, false)</f>
        <v>.</v>
      </c>
      <c r="F138" s="116"/>
      <c r="G138" s="2"/>
      <c r="H138" s="3"/>
      <c r="I138" s="113">
        <f>VLOOKUP(B138,Base!$A$3:$F$994, 5, false)</f>
        <v>0</v>
      </c>
      <c r="J138" s="114">
        <f t="shared" si="22"/>
        <v>0</v>
      </c>
      <c r="K138" s="115"/>
      <c r="L138" s="110">
        <f>VLOOKUP(M138,Base!$A$3:$F$994, 6, false)</f>
        <v>0</v>
      </c>
      <c r="M138" s="111" t="s">
        <v>6</v>
      </c>
      <c r="N138" s="3"/>
      <c r="O138" s="112"/>
      <c r="P138" s="110" t="str">
        <f>VLOOKUP(M138,Base!$A$3:$F$994, 2, false)</f>
        <v>.</v>
      </c>
      <c r="Q138" s="116"/>
      <c r="R138" s="2"/>
      <c r="S138" s="3"/>
      <c r="T138" s="113">
        <f>VLOOKUP(M138,Base!$A$3:$F$994, 5, false)</f>
        <v>0</v>
      </c>
      <c r="U138" s="114">
        <f t="shared" si="23"/>
        <v>0</v>
      </c>
      <c r="V138" s="115"/>
      <c r="W138" s="110">
        <f>VLOOKUP(X138,Base!$A$3:$F$994, 6, false)</f>
        <v>0</v>
      </c>
      <c r="X138" s="111" t="s">
        <v>6</v>
      </c>
      <c r="Y138" s="3"/>
      <c r="Z138" s="112"/>
      <c r="AA138" s="110" t="str">
        <f>VLOOKUP(X138,Base!$A$3:$F$994, 2, false)</f>
        <v>.</v>
      </c>
      <c r="AB138" s="116"/>
      <c r="AC138" s="2"/>
      <c r="AD138" s="3"/>
      <c r="AE138" s="113">
        <f>VLOOKUP(X138,Base!$A$3:$F$994, 5, false)</f>
        <v>0</v>
      </c>
      <c r="AF138" s="114">
        <f t="shared" si="24"/>
        <v>0</v>
      </c>
      <c r="AG138" s="115"/>
      <c r="AH138" s="110">
        <f>VLOOKUP(AI138,Base!$A$3:$F$994, 6, false)</f>
        <v>0</v>
      </c>
      <c r="AI138" s="111" t="s">
        <v>6</v>
      </c>
      <c r="AJ138" s="3"/>
      <c r="AK138" s="112"/>
      <c r="AL138" s="110" t="str">
        <f>VLOOKUP(AI138,Base!$A$3:$F$994, 2, false)</f>
        <v>.</v>
      </c>
      <c r="AM138" s="116"/>
      <c r="AN138" s="2"/>
      <c r="AO138" s="3"/>
      <c r="AP138" s="113">
        <f>VLOOKUP(AI138,Base!$A$3:$F$994, 5, false)</f>
        <v>0</v>
      </c>
      <c r="AQ138" s="114">
        <f t="shared" si="25"/>
        <v>0</v>
      </c>
      <c r="AR138" s="115"/>
      <c r="AS138" s="110">
        <f>VLOOKUP(AT138,Base!$A$3:$F$994, 6, false)</f>
        <v>0</v>
      </c>
      <c r="AT138" s="111" t="s">
        <v>6</v>
      </c>
      <c r="AU138" s="3"/>
      <c r="AV138" s="112"/>
      <c r="AW138" s="110" t="str">
        <f>VLOOKUP(AT138,Base!$A$3:$F$994, 2, false)</f>
        <v>.</v>
      </c>
      <c r="AX138" s="116"/>
      <c r="AY138" s="2"/>
      <c r="AZ138" s="3"/>
      <c r="BA138" s="113">
        <f>VLOOKUP(AT138,Base!$A$3:$F$994, 5, false)</f>
        <v>0</v>
      </c>
      <c r="BB138" s="114">
        <f t="shared" si="26"/>
        <v>0</v>
      </c>
      <c r="BC138" s="115"/>
      <c r="BD138" s="110">
        <f>VLOOKUP(BE138,Base!$A$3:$F$994, 6, false)</f>
        <v>0</v>
      </c>
      <c r="BE138" s="111" t="s">
        <v>6</v>
      </c>
      <c r="BF138" s="3"/>
      <c r="BG138" s="112"/>
      <c r="BH138" s="110" t="str">
        <f>VLOOKUP(BE138,Base!$A$3:$F$994, 2, false)</f>
        <v>.</v>
      </c>
      <c r="BI138" s="116"/>
      <c r="BJ138" s="2"/>
      <c r="BK138" s="3"/>
      <c r="BL138" s="113">
        <f>VLOOKUP(BE138,Base!$A$3:$F$994, 5, false)</f>
        <v>0</v>
      </c>
      <c r="BM138" s="114">
        <f t="shared" si="27"/>
        <v>0</v>
      </c>
    </row>
    <row r="139">
      <c r="A139" s="110">
        <f>VLOOKUP(B139,Base!$A$3:$F$994, 6, false)</f>
        <v>0</v>
      </c>
      <c r="B139" s="111" t="s">
        <v>6</v>
      </c>
      <c r="C139" s="3"/>
      <c r="D139" s="112"/>
      <c r="E139" s="110" t="str">
        <f>VLOOKUP(B139,Base!$A$3:$F$994, 2, false)</f>
        <v>.</v>
      </c>
      <c r="F139" s="116"/>
      <c r="G139" s="2"/>
      <c r="H139" s="3"/>
      <c r="I139" s="113">
        <f>VLOOKUP(B139,Base!$A$3:$F$994, 5, false)</f>
        <v>0</v>
      </c>
      <c r="J139" s="114">
        <f t="shared" si="22"/>
        <v>0</v>
      </c>
      <c r="K139" s="115"/>
      <c r="L139" s="110">
        <f>VLOOKUP(M139,Base!$A$3:$F$994, 6, false)</f>
        <v>0</v>
      </c>
      <c r="M139" s="111" t="s">
        <v>6</v>
      </c>
      <c r="N139" s="3"/>
      <c r="O139" s="112"/>
      <c r="P139" s="110" t="str">
        <f>VLOOKUP(M139,Base!$A$3:$F$994, 2, false)</f>
        <v>.</v>
      </c>
      <c r="Q139" s="116"/>
      <c r="R139" s="2"/>
      <c r="S139" s="3"/>
      <c r="T139" s="113">
        <f>VLOOKUP(M139,Base!$A$3:$F$994, 5, false)</f>
        <v>0</v>
      </c>
      <c r="U139" s="114">
        <f t="shared" si="23"/>
        <v>0</v>
      </c>
      <c r="V139" s="115"/>
      <c r="W139" s="110">
        <f>VLOOKUP(X139,Base!$A$3:$F$994, 6, false)</f>
        <v>0</v>
      </c>
      <c r="X139" s="111" t="s">
        <v>6</v>
      </c>
      <c r="Y139" s="3"/>
      <c r="Z139" s="112"/>
      <c r="AA139" s="110" t="str">
        <f>VLOOKUP(X139,Base!$A$3:$F$994, 2, false)</f>
        <v>.</v>
      </c>
      <c r="AB139" s="116"/>
      <c r="AC139" s="2"/>
      <c r="AD139" s="3"/>
      <c r="AE139" s="113">
        <f>VLOOKUP(X139,Base!$A$3:$F$994, 5, false)</f>
        <v>0</v>
      </c>
      <c r="AF139" s="114">
        <f t="shared" si="24"/>
        <v>0</v>
      </c>
      <c r="AG139" s="115"/>
      <c r="AH139" s="110">
        <f>VLOOKUP(AI139,Base!$A$3:$F$994, 6, false)</f>
        <v>0</v>
      </c>
      <c r="AI139" s="111" t="s">
        <v>6</v>
      </c>
      <c r="AJ139" s="3"/>
      <c r="AK139" s="112"/>
      <c r="AL139" s="110" t="str">
        <f>VLOOKUP(AI139,Base!$A$3:$F$994, 2, false)</f>
        <v>.</v>
      </c>
      <c r="AM139" s="116"/>
      <c r="AN139" s="2"/>
      <c r="AO139" s="3"/>
      <c r="AP139" s="113">
        <f>VLOOKUP(AI139,Base!$A$3:$F$994, 5, false)</f>
        <v>0</v>
      </c>
      <c r="AQ139" s="114">
        <f t="shared" si="25"/>
        <v>0</v>
      </c>
      <c r="AR139" s="115"/>
      <c r="AS139" s="110">
        <f>VLOOKUP(AT139,Base!$A$3:$F$994, 6, false)</f>
        <v>0</v>
      </c>
      <c r="AT139" s="111" t="s">
        <v>6</v>
      </c>
      <c r="AU139" s="3"/>
      <c r="AV139" s="112"/>
      <c r="AW139" s="110" t="str">
        <f>VLOOKUP(AT139,Base!$A$3:$F$994, 2, false)</f>
        <v>.</v>
      </c>
      <c r="AX139" s="116"/>
      <c r="AY139" s="2"/>
      <c r="AZ139" s="3"/>
      <c r="BA139" s="113">
        <f>VLOOKUP(AT139,Base!$A$3:$F$994, 5, false)</f>
        <v>0</v>
      </c>
      <c r="BB139" s="114">
        <f t="shared" si="26"/>
        <v>0</v>
      </c>
      <c r="BC139" s="115"/>
      <c r="BD139" s="110">
        <f>VLOOKUP(BE139,Base!$A$3:$F$994, 6, false)</f>
        <v>0</v>
      </c>
      <c r="BE139" s="111" t="s">
        <v>6</v>
      </c>
      <c r="BF139" s="3"/>
      <c r="BG139" s="112"/>
      <c r="BH139" s="110" t="str">
        <f>VLOOKUP(BE139,Base!$A$3:$F$994, 2, false)</f>
        <v>.</v>
      </c>
      <c r="BI139" s="116"/>
      <c r="BJ139" s="2"/>
      <c r="BK139" s="3"/>
      <c r="BL139" s="113">
        <f>VLOOKUP(BE139,Base!$A$3:$F$994, 5, false)</f>
        <v>0</v>
      </c>
      <c r="BM139" s="114">
        <f t="shared" si="27"/>
        <v>0</v>
      </c>
    </row>
    <row r="140">
      <c r="A140" s="110">
        <f>VLOOKUP(B140,Base!$A$3:$F$994, 6, false)</f>
        <v>0</v>
      </c>
      <c r="B140" s="111" t="s">
        <v>6</v>
      </c>
      <c r="C140" s="3"/>
      <c r="D140" s="112"/>
      <c r="E140" s="110" t="str">
        <f>VLOOKUP(B140,Base!$A$3:$F$994, 2, false)</f>
        <v>.</v>
      </c>
      <c r="F140" s="92"/>
      <c r="G140" s="2"/>
      <c r="H140" s="3"/>
      <c r="I140" s="113">
        <f>VLOOKUP(B140,Base!$A$3:$F$994, 5, false)</f>
        <v>0</v>
      </c>
      <c r="J140" s="114">
        <f t="shared" si="22"/>
        <v>0</v>
      </c>
      <c r="K140" s="115"/>
      <c r="L140" s="110">
        <f>VLOOKUP(M140,Base!$A$3:$F$994, 6, false)</f>
        <v>0</v>
      </c>
      <c r="M140" s="111" t="s">
        <v>6</v>
      </c>
      <c r="N140" s="3"/>
      <c r="O140" s="112"/>
      <c r="P140" s="110" t="str">
        <f>VLOOKUP(M140,Base!$A$3:$F$994, 2, false)</f>
        <v>.</v>
      </c>
      <c r="Q140" s="92"/>
      <c r="R140" s="2"/>
      <c r="S140" s="3"/>
      <c r="T140" s="113">
        <f>VLOOKUP(M140,Base!$A$3:$F$994, 5, false)</f>
        <v>0</v>
      </c>
      <c r="U140" s="114">
        <f t="shared" si="23"/>
        <v>0</v>
      </c>
      <c r="V140" s="115"/>
      <c r="W140" s="110">
        <f>VLOOKUP(X140,Base!$A$3:$F$994, 6, false)</f>
        <v>0</v>
      </c>
      <c r="X140" s="111" t="s">
        <v>6</v>
      </c>
      <c r="Y140" s="3"/>
      <c r="Z140" s="112"/>
      <c r="AA140" s="110" t="str">
        <f>VLOOKUP(X140,Base!$A$3:$F$994, 2, false)</f>
        <v>.</v>
      </c>
      <c r="AB140" s="92"/>
      <c r="AC140" s="2"/>
      <c r="AD140" s="3"/>
      <c r="AE140" s="113">
        <f>VLOOKUP(X140,Base!$A$3:$F$994, 5, false)</f>
        <v>0</v>
      </c>
      <c r="AF140" s="114">
        <f t="shared" si="24"/>
        <v>0</v>
      </c>
      <c r="AG140" s="115"/>
      <c r="AH140" s="110">
        <f>VLOOKUP(AI140,Base!$A$3:$F$994, 6, false)</f>
        <v>0</v>
      </c>
      <c r="AI140" s="111" t="s">
        <v>6</v>
      </c>
      <c r="AJ140" s="3"/>
      <c r="AK140" s="112"/>
      <c r="AL140" s="110" t="str">
        <f>VLOOKUP(AI140,Base!$A$3:$F$994, 2, false)</f>
        <v>.</v>
      </c>
      <c r="AM140" s="92"/>
      <c r="AN140" s="2"/>
      <c r="AO140" s="3"/>
      <c r="AP140" s="113">
        <f>VLOOKUP(AI140,Base!$A$3:$F$994, 5, false)</f>
        <v>0</v>
      </c>
      <c r="AQ140" s="114">
        <f t="shared" si="25"/>
        <v>0</v>
      </c>
      <c r="AR140" s="115"/>
      <c r="AS140" s="110">
        <f>VLOOKUP(AT140,Base!$A$3:$F$994, 6, false)</f>
        <v>0</v>
      </c>
      <c r="AT140" s="111" t="s">
        <v>6</v>
      </c>
      <c r="AU140" s="3"/>
      <c r="AV140" s="112"/>
      <c r="AW140" s="110" t="str">
        <f>VLOOKUP(AT140,Base!$A$3:$F$994, 2, false)</f>
        <v>.</v>
      </c>
      <c r="AX140" s="92"/>
      <c r="AY140" s="2"/>
      <c r="AZ140" s="3"/>
      <c r="BA140" s="113">
        <f>VLOOKUP(AT140,Base!$A$3:$F$994, 5, false)</f>
        <v>0</v>
      </c>
      <c r="BB140" s="114">
        <f t="shared" si="26"/>
        <v>0</v>
      </c>
      <c r="BC140" s="115"/>
      <c r="BD140" s="110">
        <f>VLOOKUP(BE140,Base!$A$3:$F$994, 6, false)</f>
        <v>0</v>
      </c>
      <c r="BE140" s="111" t="s">
        <v>6</v>
      </c>
      <c r="BF140" s="3"/>
      <c r="BG140" s="112"/>
      <c r="BH140" s="110" t="str">
        <f>VLOOKUP(BE140,Base!$A$3:$F$994, 2, false)</f>
        <v>.</v>
      </c>
      <c r="BI140" s="92"/>
      <c r="BJ140" s="2"/>
      <c r="BK140" s="3"/>
      <c r="BL140" s="113">
        <f>VLOOKUP(BE140,Base!$A$3:$F$994, 5, false)</f>
        <v>0</v>
      </c>
      <c r="BM140" s="114">
        <f t="shared" si="27"/>
        <v>0</v>
      </c>
    </row>
    <row r="141">
      <c r="A141" s="110">
        <f>VLOOKUP(B141,Base!$A$3:$F$994, 6, false)</f>
        <v>0</v>
      </c>
      <c r="B141" s="111" t="s">
        <v>6</v>
      </c>
      <c r="C141" s="3"/>
      <c r="D141" s="112"/>
      <c r="E141" s="110" t="str">
        <f>VLOOKUP(B141,Base!$A$3:$F$994, 2, false)</f>
        <v>.</v>
      </c>
      <c r="F141" s="92"/>
      <c r="G141" s="2"/>
      <c r="H141" s="3"/>
      <c r="I141" s="113">
        <f>VLOOKUP(B141,Base!$A$3:$F$994, 5, false)</f>
        <v>0</v>
      </c>
      <c r="J141" s="114">
        <f t="shared" si="22"/>
        <v>0</v>
      </c>
      <c r="K141" s="115"/>
      <c r="L141" s="110">
        <f>VLOOKUP(M141,Base!$A$3:$F$994, 6, false)</f>
        <v>0</v>
      </c>
      <c r="M141" s="111" t="s">
        <v>6</v>
      </c>
      <c r="N141" s="3"/>
      <c r="O141" s="112"/>
      <c r="P141" s="110" t="str">
        <f>VLOOKUP(M141,Base!$A$3:$F$994, 2, false)</f>
        <v>.</v>
      </c>
      <c r="Q141" s="92"/>
      <c r="R141" s="2"/>
      <c r="S141" s="3"/>
      <c r="T141" s="113">
        <f>VLOOKUP(M141,Base!$A$3:$F$994, 5, false)</f>
        <v>0</v>
      </c>
      <c r="U141" s="114">
        <f t="shared" si="23"/>
        <v>0</v>
      </c>
      <c r="V141" s="115"/>
      <c r="W141" s="110">
        <f>VLOOKUP(X141,Base!$A$3:$F$994, 6, false)</f>
        <v>0</v>
      </c>
      <c r="X141" s="111" t="s">
        <v>6</v>
      </c>
      <c r="Y141" s="3"/>
      <c r="Z141" s="112"/>
      <c r="AA141" s="110" t="str">
        <f>VLOOKUP(X141,Base!$A$3:$F$994, 2, false)</f>
        <v>.</v>
      </c>
      <c r="AB141" s="92"/>
      <c r="AC141" s="2"/>
      <c r="AD141" s="3"/>
      <c r="AE141" s="113">
        <f>VLOOKUP(X141,Base!$A$3:$F$994, 5, false)</f>
        <v>0</v>
      </c>
      <c r="AF141" s="114">
        <f t="shared" si="24"/>
        <v>0</v>
      </c>
      <c r="AG141" s="115"/>
      <c r="AH141" s="110">
        <f>VLOOKUP(AI141,Base!$A$3:$F$994, 6, false)</f>
        <v>0</v>
      </c>
      <c r="AI141" s="111" t="s">
        <v>6</v>
      </c>
      <c r="AJ141" s="3"/>
      <c r="AK141" s="112"/>
      <c r="AL141" s="110" t="str">
        <f>VLOOKUP(AI141,Base!$A$3:$F$994, 2, false)</f>
        <v>.</v>
      </c>
      <c r="AM141" s="92"/>
      <c r="AN141" s="2"/>
      <c r="AO141" s="3"/>
      <c r="AP141" s="113">
        <f>VLOOKUP(AI141,Base!$A$3:$F$994, 5, false)</f>
        <v>0</v>
      </c>
      <c r="AQ141" s="114">
        <f t="shared" si="25"/>
        <v>0</v>
      </c>
      <c r="AR141" s="115"/>
      <c r="AS141" s="110">
        <f>VLOOKUP(AT141,Base!$A$3:$F$994, 6, false)</f>
        <v>0</v>
      </c>
      <c r="AT141" s="111" t="s">
        <v>6</v>
      </c>
      <c r="AU141" s="3"/>
      <c r="AV141" s="112"/>
      <c r="AW141" s="110" t="str">
        <f>VLOOKUP(AT141,Base!$A$3:$F$994, 2, false)</f>
        <v>.</v>
      </c>
      <c r="AX141" s="92"/>
      <c r="AY141" s="2"/>
      <c r="AZ141" s="3"/>
      <c r="BA141" s="113">
        <f>VLOOKUP(AT141,Base!$A$3:$F$994, 5, false)</f>
        <v>0</v>
      </c>
      <c r="BB141" s="114">
        <f t="shared" si="26"/>
        <v>0</v>
      </c>
      <c r="BC141" s="115"/>
      <c r="BD141" s="110">
        <f>VLOOKUP(BE141,Base!$A$3:$F$994, 6, false)</f>
        <v>0</v>
      </c>
      <c r="BE141" s="111" t="s">
        <v>6</v>
      </c>
      <c r="BF141" s="3"/>
      <c r="BG141" s="112"/>
      <c r="BH141" s="110" t="str">
        <f>VLOOKUP(BE141,Base!$A$3:$F$994, 2, false)</f>
        <v>.</v>
      </c>
      <c r="BI141" s="92"/>
      <c r="BJ141" s="2"/>
      <c r="BK141" s="3"/>
      <c r="BL141" s="113">
        <f>VLOOKUP(BE141,Base!$A$3:$F$994, 5, false)</f>
        <v>0</v>
      </c>
      <c r="BM141" s="114">
        <f t="shared" si="27"/>
        <v>0</v>
      </c>
    </row>
    <row r="142">
      <c r="A142" s="110">
        <f>VLOOKUP(B142,Base!$A$3:$F$994, 6, false)</f>
        <v>0</v>
      </c>
      <c r="B142" s="111" t="s">
        <v>6</v>
      </c>
      <c r="C142" s="3"/>
      <c r="D142" s="112"/>
      <c r="E142" s="110" t="str">
        <f>VLOOKUP(B142,Base!$A$3:$F$994, 2, false)</f>
        <v>.</v>
      </c>
      <c r="F142" s="116"/>
      <c r="G142" s="2"/>
      <c r="H142" s="3"/>
      <c r="I142" s="113">
        <f>VLOOKUP(B142,Base!$A$3:$F$994, 5, false)</f>
        <v>0</v>
      </c>
      <c r="J142" s="114">
        <f t="shared" si="22"/>
        <v>0</v>
      </c>
      <c r="K142" s="115"/>
      <c r="L142" s="110">
        <f>VLOOKUP(M142,Base!$A$3:$F$994, 6, false)</f>
        <v>0</v>
      </c>
      <c r="M142" s="111" t="s">
        <v>6</v>
      </c>
      <c r="N142" s="3"/>
      <c r="O142" s="112"/>
      <c r="P142" s="110" t="str">
        <f>VLOOKUP(M142,Base!$A$3:$F$994, 2, false)</f>
        <v>.</v>
      </c>
      <c r="Q142" s="116"/>
      <c r="R142" s="2"/>
      <c r="S142" s="3"/>
      <c r="T142" s="113">
        <f>VLOOKUP(M142,Base!$A$3:$F$994, 5, false)</f>
        <v>0</v>
      </c>
      <c r="U142" s="114">
        <f t="shared" si="23"/>
        <v>0</v>
      </c>
      <c r="V142" s="115"/>
      <c r="W142" s="110">
        <f>VLOOKUP(X142,Base!$A$3:$F$994, 6, false)</f>
        <v>0</v>
      </c>
      <c r="X142" s="111" t="s">
        <v>6</v>
      </c>
      <c r="Y142" s="3"/>
      <c r="Z142" s="112"/>
      <c r="AA142" s="110" t="str">
        <f>VLOOKUP(X142,Base!$A$3:$F$994, 2, false)</f>
        <v>.</v>
      </c>
      <c r="AB142" s="116"/>
      <c r="AC142" s="2"/>
      <c r="AD142" s="3"/>
      <c r="AE142" s="113">
        <f>VLOOKUP(X142,Base!$A$3:$F$994, 5, false)</f>
        <v>0</v>
      </c>
      <c r="AF142" s="114">
        <f t="shared" si="24"/>
        <v>0</v>
      </c>
      <c r="AG142" s="115"/>
      <c r="AH142" s="110">
        <f>VLOOKUP(AI142,Base!$A$3:$F$994, 6, false)</f>
        <v>0</v>
      </c>
      <c r="AI142" s="111" t="s">
        <v>6</v>
      </c>
      <c r="AJ142" s="3"/>
      <c r="AK142" s="112"/>
      <c r="AL142" s="110" t="str">
        <f>VLOOKUP(AI142,Base!$A$3:$F$994, 2, false)</f>
        <v>.</v>
      </c>
      <c r="AM142" s="116"/>
      <c r="AN142" s="2"/>
      <c r="AO142" s="3"/>
      <c r="AP142" s="113">
        <f>VLOOKUP(AI142,Base!$A$3:$F$994, 5, false)</f>
        <v>0</v>
      </c>
      <c r="AQ142" s="114">
        <f t="shared" si="25"/>
        <v>0</v>
      </c>
      <c r="AR142" s="115"/>
      <c r="AS142" s="110">
        <f>VLOOKUP(AT142,Base!$A$3:$F$994, 6, false)</f>
        <v>0</v>
      </c>
      <c r="AT142" s="111" t="s">
        <v>6</v>
      </c>
      <c r="AU142" s="3"/>
      <c r="AV142" s="112"/>
      <c r="AW142" s="110" t="str">
        <f>VLOOKUP(AT142,Base!$A$3:$F$994, 2, false)</f>
        <v>.</v>
      </c>
      <c r="AX142" s="116"/>
      <c r="AY142" s="2"/>
      <c r="AZ142" s="3"/>
      <c r="BA142" s="113">
        <f>VLOOKUP(AT142,Base!$A$3:$F$994, 5, false)</f>
        <v>0</v>
      </c>
      <c r="BB142" s="114">
        <f t="shared" si="26"/>
        <v>0</v>
      </c>
      <c r="BC142" s="115"/>
      <c r="BD142" s="110">
        <f>VLOOKUP(BE142,Base!$A$3:$F$994, 6, false)</f>
        <v>0</v>
      </c>
      <c r="BE142" s="111" t="s">
        <v>6</v>
      </c>
      <c r="BF142" s="3"/>
      <c r="BG142" s="112"/>
      <c r="BH142" s="110" t="str">
        <f>VLOOKUP(BE142,Base!$A$3:$F$994, 2, false)</f>
        <v>.</v>
      </c>
      <c r="BI142" s="116"/>
      <c r="BJ142" s="2"/>
      <c r="BK142" s="3"/>
      <c r="BL142" s="113">
        <f>VLOOKUP(BE142,Base!$A$3:$F$994, 5, false)</f>
        <v>0</v>
      </c>
      <c r="BM142" s="114">
        <f t="shared" si="27"/>
        <v>0</v>
      </c>
    </row>
    <row r="143">
      <c r="A143" s="110">
        <f>VLOOKUP(B143,Base!$A$3:$F$994, 6, false)</f>
        <v>0</v>
      </c>
      <c r="B143" s="111" t="s">
        <v>6</v>
      </c>
      <c r="C143" s="3"/>
      <c r="D143" s="112"/>
      <c r="E143" s="110" t="str">
        <f>VLOOKUP(B143,Base!$A$3:$F$994, 2, false)</f>
        <v>.</v>
      </c>
      <c r="F143" s="117"/>
      <c r="G143" s="2"/>
      <c r="H143" s="3"/>
      <c r="I143" s="113">
        <f>VLOOKUP(B143,Base!$A$3:$F$994, 5, false)</f>
        <v>0</v>
      </c>
      <c r="J143" s="114">
        <f t="shared" si="22"/>
        <v>0</v>
      </c>
      <c r="K143" s="115"/>
      <c r="L143" s="110">
        <f>VLOOKUP(M143,Base!$A$3:$F$994, 6, false)</f>
        <v>0</v>
      </c>
      <c r="M143" s="111" t="s">
        <v>6</v>
      </c>
      <c r="N143" s="3"/>
      <c r="O143" s="112"/>
      <c r="P143" s="110" t="str">
        <f>VLOOKUP(M143,Base!$A$3:$F$994, 2, false)</f>
        <v>.</v>
      </c>
      <c r="Q143" s="117"/>
      <c r="R143" s="2"/>
      <c r="S143" s="3"/>
      <c r="T143" s="113">
        <f>VLOOKUP(M143,Base!$A$3:$F$994, 5, false)</f>
        <v>0</v>
      </c>
      <c r="U143" s="114">
        <f t="shared" si="23"/>
        <v>0</v>
      </c>
      <c r="V143" s="115"/>
      <c r="W143" s="110">
        <f>VLOOKUP(X143,Base!$A$3:$F$994, 6, false)</f>
        <v>0</v>
      </c>
      <c r="X143" s="111" t="s">
        <v>6</v>
      </c>
      <c r="Y143" s="3"/>
      <c r="Z143" s="112"/>
      <c r="AA143" s="110" t="str">
        <f>VLOOKUP(X143,Base!$A$3:$F$994, 2, false)</f>
        <v>.</v>
      </c>
      <c r="AB143" s="117"/>
      <c r="AC143" s="2"/>
      <c r="AD143" s="3"/>
      <c r="AE143" s="113">
        <f>VLOOKUP(X143,Base!$A$3:$F$994, 5, false)</f>
        <v>0</v>
      </c>
      <c r="AF143" s="114">
        <f t="shared" si="24"/>
        <v>0</v>
      </c>
      <c r="AG143" s="115"/>
      <c r="AH143" s="110">
        <f>VLOOKUP(AI143,Base!$A$3:$F$994, 6, false)</f>
        <v>0</v>
      </c>
      <c r="AI143" s="111" t="s">
        <v>6</v>
      </c>
      <c r="AJ143" s="3"/>
      <c r="AK143" s="112"/>
      <c r="AL143" s="110" t="str">
        <f>VLOOKUP(AI143,Base!$A$3:$F$994, 2, false)</f>
        <v>.</v>
      </c>
      <c r="AM143" s="117"/>
      <c r="AN143" s="2"/>
      <c r="AO143" s="3"/>
      <c r="AP143" s="113">
        <f>VLOOKUP(AI143,Base!$A$3:$F$994, 5, false)</f>
        <v>0</v>
      </c>
      <c r="AQ143" s="114">
        <f t="shared" si="25"/>
        <v>0</v>
      </c>
      <c r="AR143" s="115"/>
      <c r="AS143" s="110">
        <f>VLOOKUP(AT143,Base!$A$3:$F$994, 6, false)</f>
        <v>0</v>
      </c>
      <c r="AT143" s="111" t="s">
        <v>6</v>
      </c>
      <c r="AU143" s="3"/>
      <c r="AV143" s="112"/>
      <c r="AW143" s="110" t="str">
        <f>VLOOKUP(AT143,Base!$A$3:$F$994, 2, false)</f>
        <v>.</v>
      </c>
      <c r="AX143" s="117"/>
      <c r="AY143" s="2"/>
      <c r="AZ143" s="3"/>
      <c r="BA143" s="113">
        <f>VLOOKUP(AT143,Base!$A$3:$F$994, 5, false)</f>
        <v>0</v>
      </c>
      <c r="BB143" s="114">
        <f t="shared" si="26"/>
        <v>0</v>
      </c>
      <c r="BC143" s="115"/>
      <c r="BD143" s="110">
        <f>VLOOKUP(BE143,Base!$A$3:$F$994, 6, false)</f>
        <v>0</v>
      </c>
      <c r="BE143" s="111" t="s">
        <v>6</v>
      </c>
      <c r="BF143" s="3"/>
      <c r="BG143" s="112"/>
      <c r="BH143" s="110" t="str">
        <f>VLOOKUP(BE143,Base!$A$3:$F$994, 2, false)</f>
        <v>.</v>
      </c>
      <c r="BI143" s="117"/>
      <c r="BJ143" s="2"/>
      <c r="BK143" s="3"/>
      <c r="BL143" s="113">
        <f>VLOOKUP(BE143,Base!$A$3:$F$994, 5, false)</f>
        <v>0</v>
      </c>
      <c r="BM143" s="114">
        <f t="shared" si="27"/>
        <v>0</v>
      </c>
    </row>
    <row r="144">
      <c r="A144" s="110">
        <f>VLOOKUP(B144,Base!$A$3:$F$994, 6, false)</f>
        <v>0</v>
      </c>
      <c r="B144" s="111" t="s">
        <v>6</v>
      </c>
      <c r="C144" s="3"/>
      <c r="D144" s="118"/>
      <c r="E144" s="110" t="str">
        <f>VLOOKUP(B144,Base!$A$3:$F$994, 2, false)</f>
        <v>.</v>
      </c>
      <c r="F144" s="117"/>
      <c r="G144" s="2"/>
      <c r="H144" s="3"/>
      <c r="I144" s="113">
        <f>VLOOKUP(B144,Base!$A$3:$F$994, 5, false)</f>
        <v>0</v>
      </c>
      <c r="J144" s="114">
        <f t="shared" si="22"/>
        <v>0</v>
      </c>
      <c r="K144" s="115"/>
      <c r="L144" s="110">
        <f>VLOOKUP(M144,Base!$A$3:$F$994, 6, false)</f>
        <v>0</v>
      </c>
      <c r="M144" s="111" t="s">
        <v>6</v>
      </c>
      <c r="N144" s="3"/>
      <c r="O144" s="118"/>
      <c r="P144" s="110" t="str">
        <f>VLOOKUP(M144,Base!$A$3:$F$994, 2, false)</f>
        <v>.</v>
      </c>
      <c r="Q144" s="117"/>
      <c r="R144" s="2"/>
      <c r="S144" s="3"/>
      <c r="T144" s="113">
        <f>VLOOKUP(M144,Base!$A$3:$F$994, 5, false)</f>
        <v>0</v>
      </c>
      <c r="U144" s="114">
        <f t="shared" si="23"/>
        <v>0</v>
      </c>
      <c r="V144" s="115"/>
      <c r="W144" s="110">
        <f>VLOOKUP(X144,Base!$A$3:$F$994, 6, false)</f>
        <v>0</v>
      </c>
      <c r="X144" s="111" t="s">
        <v>6</v>
      </c>
      <c r="Y144" s="3"/>
      <c r="Z144" s="118"/>
      <c r="AA144" s="110" t="str">
        <f>VLOOKUP(X144,Base!$A$3:$F$994, 2, false)</f>
        <v>.</v>
      </c>
      <c r="AB144" s="117"/>
      <c r="AC144" s="2"/>
      <c r="AD144" s="3"/>
      <c r="AE144" s="113">
        <f>VLOOKUP(X144,Base!$A$3:$F$994, 5, false)</f>
        <v>0</v>
      </c>
      <c r="AF144" s="114">
        <f t="shared" si="24"/>
        <v>0</v>
      </c>
      <c r="AG144" s="115"/>
      <c r="AH144" s="110">
        <f>VLOOKUP(AI144,Base!$A$3:$F$994, 6, false)</f>
        <v>0</v>
      </c>
      <c r="AI144" s="111" t="s">
        <v>6</v>
      </c>
      <c r="AJ144" s="3"/>
      <c r="AK144" s="118"/>
      <c r="AL144" s="110" t="str">
        <f>VLOOKUP(AI144,Base!$A$3:$F$994, 2, false)</f>
        <v>.</v>
      </c>
      <c r="AM144" s="117"/>
      <c r="AN144" s="2"/>
      <c r="AO144" s="3"/>
      <c r="AP144" s="113">
        <f>VLOOKUP(AI144,Base!$A$3:$F$994, 5, false)</f>
        <v>0</v>
      </c>
      <c r="AQ144" s="114">
        <f t="shared" si="25"/>
        <v>0</v>
      </c>
      <c r="AR144" s="115"/>
      <c r="AS144" s="110">
        <f>VLOOKUP(AT144,Base!$A$3:$F$994, 6, false)</f>
        <v>0</v>
      </c>
      <c r="AT144" s="111" t="s">
        <v>6</v>
      </c>
      <c r="AU144" s="3"/>
      <c r="AV144" s="118"/>
      <c r="AW144" s="110" t="str">
        <f>VLOOKUP(AT144,Base!$A$3:$F$994, 2, false)</f>
        <v>.</v>
      </c>
      <c r="AX144" s="117"/>
      <c r="AY144" s="2"/>
      <c r="AZ144" s="3"/>
      <c r="BA144" s="113">
        <f>VLOOKUP(AT144,Base!$A$3:$F$994, 5, false)</f>
        <v>0</v>
      </c>
      <c r="BB144" s="114">
        <f t="shared" si="26"/>
        <v>0</v>
      </c>
      <c r="BC144" s="115"/>
      <c r="BD144" s="110">
        <f>VLOOKUP(BE144,Base!$A$3:$F$994, 6, false)</f>
        <v>0</v>
      </c>
      <c r="BE144" s="111" t="s">
        <v>6</v>
      </c>
      <c r="BF144" s="3"/>
      <c r="BG144" s="118"/>
      <c r="BH144" s="110" t="str">
        <f>VLOOKUP(BE144,Base!$A$3:$F$994, 2, false)</f>
        <v>.</v>
      </c>
      <c r="BI144" s="117"/>
      <c r="BJ144" s="2"/>
      <c r="BK144" s="3"/>
      <c r="BL144" s="113">
        <f>VLOOKUP(BE144,Base!$A$3:$F$994, 5, false)</f>
        <v>0</v>
      </c>
      <c r="BM144" s="114">
        <f t="shared" si="27"/>
        <v>0</v>
      </c>
    </row>
    <row r="145">
      <c r="A145" s="110">
        <f>VLOOKUP(B145,Base!$A$3:$F$994, 6, false)</f>
        <v>0</v>
      </c>
      <c r="B145" s="111" t="s">
        <v>6</v>
      </c>
      <c r="C145" s="3"/>
      <c r="D145" s="112"/>
      <c r="E145" s="110" t="str">
        <f>VLOOKUP(B145,Base!$A$3:$F$994, 2, false)</f>
        <v>.</v>
      </c>
      <c r="F145" s="117"/>
      <c r="G145" s="2"/>
      <c r="H145" s="3"/>
      <c r="I145" s="113">
        <f>VLOOKUP(B145,Base!$A$3:$F$994, 5, false)</f>
        <v>0</v>
      </c>
      <c r="J145" s="114">
        <f t="shared" si="22"/>
        <v>0</v>
      </c>
      <c r="K145" s="115"/>
      <c r="L145" s="110">
        <f>VLOOKUP(M145,Base!$A$3:$F$994, 6, false)</f>
        <v>0</v>
      </c>
      <c r="M145" s="111" t="s">
        <v>6</v>
      </c>
      <c r="N145" s="3"/>
      <c r="O145" s="112"/>
      <c r="P145" s="110" t="str">
        <f>VLOOKUP(M145,Base!$A$3:$F$994, 2, false)</f>
        <v>.</v>
      </c>
      <c r="Q145" s="117"/>
      <c r="R145" s="2"/>
      <c r="S145" s="3"/>
      <c r="T145" s="113">
        <f>VLOOKUP(M145,Base!$A$3:$F$994, 5, false)</f>
        <v>0</v>
      </c>
      <c r="U145" s="114">
        <f t="shared" si="23"/>
        <v>0</v>
      </c>
      <c r="V145" s="115"/>
      <c r="W145" s="110">
        <f>VLOOKUP(X145,Base!$A$3:$F$994, 6, false)</f>
        <v>0</v>
      </c>
      <c r="X145" s="111" t="s">
        <v>6</v>
      </c>
      <c r="Y145" s="3"/>
      <c r="Z145" s="112"/>
      <c r="AA145" s="110" t="str">
        <f>VLOOKUP(X145,Base!$A$3:$F$994, 2, false)</f>
        <v>.</v>
      </c>
      <c r="AB145" s="117"/>
      <c r="AC145" s="2"/>
      <c r="AD145" s="3"/>
      <c r="AE145" s="113">
        <f>VLOOKUP(X145,Base!$A$3:$F$994, 5, false)</f>
        <v>0</v>
      </c>
      <c r="AF145" s="114">
        <f t="shared" si="24"/>
        <v>0</v>
      </c>
      <c r="AG145" s="115"/>
      <c r="AH145" s="110">
        <f>VLOOKUP(AI145,Base!$A$3:$F$994, 6, false)</f>
        <v>0</v>
      </c>
      <c r="AI145" s="111" t="s">
        <v>6</v>
      </c>
      <c r="AJ145" s="3"/>
      <c r="AK145" s="166"/>
      <c r="AL145" s="110" t="str">
        <f>VLOOKUP(AI145,Base!$A$3:$F$994, 2, false)</f>
        <v>.</v>
      </c>
      <c r="AM145" s="117"/>
      <c r="AN145" s="2"/>
      <c r="AO145" s="3"/>
      <c r="AP145" s="113">
        <f>VLOOKUP(AI145,Base!$A$3:$F$994, 5, false)</f>
        <v>0</v>
      </c>
      <c r="AQ145" s="114">
        <f>AP145*AK146</f>
        <v>0</v>
      </c>
      <c r="AR145" s="115"/>
      <c r="AS145" s="110">
        <f>VLOOKUP(AT145,Base!$A$3:$F$994, 6, false)</f>
        <v>0</v>
      </c>
      <c r="AT145" s="111" t="s">
        <v>6</v>
      </c>
      <c r="AU145" s="3"/>
      <c r="AV145" s="112"/>
      <c r="AW145" s="110" t="str">
        <f>VLOOKUP(AT145,Base!$A$3:$F$994, 2, false)</f>
        <v>.</v>
      </c>
      <c r="AX145" s="117"/>
      <c r="AY145" s="2"/>
      <c r="AZ145" s="3"/>
      <c r="BA145" s="113">
        <f>VLOOKUP(AT145,Base!$A$3:$F$994, 5, false)</f>
        <v>0</v>
      </c>
      <c r="BB145" s="114">
        <f t="shared" si="26"/>
        <v>0</v>
      </c>
      <c r="BC145" s="115"/>
      <c r="BD145" s="110">
        <f>VLOOKUP(BE145,Base!$A$3:$F$994, 6, false)</f>
        <v>0</v>
      </c>
      <c r="BE145" s="111" t="s">
        <v>6</v>
      </c>
      <c r="BF145" s="3"/>
      <c r="BG145" s="112"/>
      <c r="BH145" s="110" t="str">
        <f>VLOOKUP(BE145,Base!$A$3:$F$994, 2, false)</f>
        <v>.</v>
      </c>
      <c r="BI145" s="117"/>
      <c r="BJ145" s="2"/>
      <c r="BK145" s="3"/>
      <c r="BL145" s="113">
        <f>VLOOKUP(BE145,Base!$A$3:$F$994, 5, false)</f>
        <v>0</v>
      </c>
      <c r="BM145" s="114">
        <f t="shared" si="27"/>
        <v>0</v>
      </c>
    </row>
    <row r="146">
      <c r="A146" s="110">
        <f>VLOOKUP(B146,Base!$A$3:$F$994, 6, false)</f>
        <v>0</v>
      </c>
      <c r="B146" s="111" t="s">
        <v>6</v>
      </c>
      <c r="C146" s="3"/>
      <c r="D146" s="118"/>
      <c r="E146" s="110" t="str">
        <f>VLOOKUP(B146,Base!$A$3:$F$994, 2, false)</f>
        <v>.</v>
      </c>
      <c r="F146" s="106" t="s">
        <v>714</v>
      </c>
      <c r="G146" s="104"/>
      <c r="H146" s="100"/>
      <c r="I146" s="113">
        <f>VLOOKUP(B146,Base!$A$3:$F$994, 5, false)</f>
        <v>0</v>
      </c>
      <c r="J146" s="114">
        <f t="shared" si="22"/>
        <v>0</v>
      </c>
      <c r="K146" s="115"/>
      <c r="L146" s="110">
        <f>VLOOKUP(M146,Base!$A$3:$F$994, 6, false)</f>
        <v>0</v>
      </c>
      <c r="M146" s="111" t="s">
        <v>6</v>
      </c>
      <c r="N146" s="3"/>
      <c r="O146" s="118"/>
      <c r="P146" s="110" t="str">
        <f>VLOOKUP(M146,Base!$A$3:$F$994, 2, false)</f>
        <v>.</v>
      </c>
      <c r="Q146" s="106" t="s">
        <v>714</v>
      </c>
      <c r="R146" s="104"/>
      <c r="S146" s="100"/>
      <c r="T146" s="113">
        <f>VLOOKUP(M146,Base!$A$3:$F$994, 5, false)</f>
        <v>0</v>
      </c>
      <c r="U146" s="114">
        <f t="shared" si="23"/>
        <v>0</v>
      </c>
      <c r="V146" s="115"/>
      <c r="W146" s="110">
        <f>VLOOKUP(X146,Base!$A$3:$F$994, 6, false)</f>
        <v>0</v>
      </c>
      <c r="X146" s="111" t="s">
        <v>6</v>
      </c>
      <c r="Y146" s="3"/>
      <c r="Z146" s="118"/>
      <c r="AA146" s="110" t="str">
        <f>VLOOKUP(X146,Base!$A$3:$F$994, 2, false)</f>
        <v>.</v>
      </c>
      <c r="AB146" s="106" t="s">
        <v>714</v>
      </c>
      <c r="AC146" s="104"/>
      <c r="AD146" s="100"/>
      <c r="AE146" s="113">
        <f>VLOOKUP(X146,Base!$A$3:$F$994, 5, false)</f>
        <v>0</v>
      </c>
      <c r="AF146" s="114">
        <f t="shared" si="24"/>
        <v>0</v>
      </c>
      <c r="AG146" s="115"/>
      <c r="AH146" s="110">
        <f>VLOOKUP(AI146,Base!$A$3:$F$994, 6, false)</f>
        <v>0</v>
      </c>
      <c r="AI146" s="111" t="s">
        <v>6</v>
      </c>
      <c r="AJ146" s="3"/>
      <c r="AK146" s="112"/>
      <c r="AL146" s="110" t="str">
        <f>VLOOKUP(AI146,Base!$A$3:$F$994, 2, false)</f>
        <v>.</v>
      </c>
      <c r="AM146" s="106" t="s">
        <v>714</v>
      </c>
      <c r="AN146" s="104"/>
      <c r="AO146" s="100"/>
      <c r="AP146" s="113">
        <f>VLOOKUP(AI146,Base!$A$3:$F$994, 5, false)</f>
        <v>0</v>
      </c>
      <c r="AQ146" s="114">
        <f t="shared" ref="AQ146:AQ153" si="28">AP146*AK146</f>
        <v>0</v>
      </c>
      <c r="AR146" s="115"/>
      <c r="AS146" s="110">
        <f>VLOOKUP(AT146,Base!$A$3:$F$994, 6, false)</f>
        <v>0</v>
      </c>
      <c r="AT146" s="111" t="s">
        <v>6</v>
      </c>
      <c r="AU146" s="3"/>
      <c r="AV146" s="118"/>
      <c r="AW146" s="110" t="str">
        <f>VLOOKUP(AT146,Base!$A$3:$F$994, 2, false)</f>
        <v>.</v>
      </c>
      <c r="AX146" s="106" t="s">
        <v>714</v>
      </c>
      <c r="AY146" s="104"/>
      <c r="AZ146" s="100"/>
      <c r="BA146" s="113">
        <f>VLOOKUP(AT146,Base!$A$3:$F$994, 5, false)</f>
        <v>0</v>
      </c>
      <c r="BB146" s="114">
        <f t="shared" si="26"/>
        <v>0</v>
      </c>
      <c r="BC146" s="115"/>
      <c r="BD146" s="110">
        <f>VLOOKUP(BE146,Base!$A$3:$F$994, 6, false)</f>
        <v>0</v>
      </c>
      <c r="BE146" s="111" t="s">
        <v>6</v>
      </c>
      <c r="BF146" s="3"/>
      <c r="BG146" s="118"/>
      <c r="BH146" s="110" t="str">
        <f>VLOOKUP(BE146,Base!$A$3:$F$994, 2, false)</f>
        <v>.</v>
      </c>
      <c r="BI146" s="106" t="s">
        <v>714</v>
      </c>
      <c r="BJ146" s="104"/>
      <c r="BK146" s="100"/>
      <c r="BL146" s="113">
        <f>VLOOKUP(BE146,Base!$A$3:$F$994, 5, false)</f>
        <v>0</v>
      </c>
      <c r="BM146" s="114">
        <f t="shared" si="27"/>
        <v>0</v>
      </c>
    </row>
    <row r="147">
      <c r="A147" s="110">
        <f>VLOOKUP(B147,Base!$A$3:$F$994, 6, false)</f>
        <v>0</v>
      </c>
      <c r="B147" s="111" t="s">
        <v>6</v>
      </c>
      <c r="C147" s="3"/>
      <c r="D147" s="49"/>
      <c r="E147" s="110" t="str">
        <f>VLOOKUP(B147,Base!$A$3:$F$994, 2, false)</f>
        <v>.</v>
      </c>
      <c r="F147" s="119"/>
      <c r="G147" s="104"/>
      <c r="H147" s="100"/>
      <c r="I147" s="113">
        <f>VLOOKUP(B147,Base!$A$3:$F$994, 5, false)</f>
        <v>0</v>
      </c>
      <c r="J147" s="114">
        <f t="shared" si="22"/>
        <v>0</v>
      </c>
      <c r="K147" s="115"/>
      <c r="L147" s="110">
        <f>VLOOKUP(M147,Base!$A$3:$F$994, 6, false)</f>
        <v>0</v>
      </c>
      <c r="M147" s="111" t="s">
        <v>6</v>
      </c>
      <c r="N147" s="3"/>
      <c r="O147" s="49"/>
      <c r="P147" s="110" t="str">
        <f>VLOOKUP(M147,Base!$A$3:$F$994, 2, false)</f>
        <v>.</v>
      </c>
      <c r="Q147" s="119"/>
      <c r="R147" s="104"/>
      <c r="S147" s="100"/>
      <c r="T147" s="113">
        <f>VLOOKUP(M147,Base!$A$3:$F$994, 5, false)</f>
        <v>0</v>
      </c>
      <c r="U147" s="114">
        <f t="shared" si="23"/>
        <v>0</v>
      </c>
      <c r="V147" s="115"/>
      <c r="W147" s="110">
        <f>VLOOKUP(X147,Base!$A$3:$F$994, 6, false)</f>
        <v>0</v>
      </c>
      <c r="X147" s="111" t="s">
        <v>6</v>
      </c>
      <c r="Y147" s="3"/>
      <c r="Z147" s="49"/>
      <c r="AA147" s="110" t="str">
        <f>VLOOKUP(X147,Base!$A$3:$F$994, 2, false)</f>
        <v>.</v>
      </c>
      <c r="AB147" s="119"/>
      <c r="AC147" s="104"/>
      <c r="AD147" s="100"/>
      <c r="AE147" s="113">
        <f>VLOOKUP(X147,Base!$A$3:$F$994, 5, false)</f>
        <v>0</v>
      </c>
      <c r="AF147" s="114">
        <f t="shared" si="24"/>
        <v>0</v>
      </c>
      <c r="AG147" s="115"/>
      <c r="AH147" s="110">
        <f>VLOOKUP(AI147,Base!$A$3:$F$994, 6, false)</f>
        <v>0</v>
      </c>
      <c r="AI147" s="111" t="s">
        <v>6</v>
      </c>
      <c r="AJ147" s="3"/>
      <c r="AK147" s="49"/>
      <c r="AL147" s="110" t="str">
        <f>VLOOKUP(AI147,Base!$A$3:$F$994, 2, false)</f>
        <v>.</v>
      </c>
      <c r="AM147" s="119"/>
      <c r="AN147" s="104"/>
      <c r="AO147" s="100"/>
      <c r="AP147" s="113">
        <f>VLOOKUP(AI147,Base!$A$3:$F$994, 5, false)</f>
        <v>0</v>
      </c>
      <c r="AQ147" s="114">
        <f t="shared" si="28"/>
        <v>0</v>
      </c>
      <c r="AR147" s="115"/>
      <c r="AS147" s="110">
        <f>VLOOKUP(AT147,Base!$A$3:$F$994, 6, false)</f>
        <v>0</v>
      </c>
      <c r="AT147" s="111" t="s">
        <v>6</v>
      </c>
      <c r="AU147" s="3"/>
      <c r="AV147" s="49"/>
      <c r="AW147" s="110" t="str">
        <f>VLOOKUP(AT147,Base!$A$3:$F$994, 2, false)</f>
        <v>.</v>
      </c>
      <c r="AX147" s="119"/>
      <c r="AY147" s="104"/>
      <c r="AZ147" s="100"/>
      <c r="BA147" s="113">
        <f>VLOOKUP(AT147,Base!$A$3:$F$994, 5, false)</f>
        <v>0</v>
      </c>
      <c r="BB147" s="114">
        <f t="shared" si="26"/>
        <v>0</v>
      </c>
      <c r="BC147" s="115"/>
      <c r="BD147" s="110">
        <f>VLOOKUP(BE147,Base!$A$3:$F$994, 6, false)</f>
        <v>0</v>
      </c>
      <c r="BE147" s="111" t="s">
        <v>6</v>
      </c>
      <c r="BF147" s="3"/>
      <c r="BG147" s="49"/>
      <c r="BH147" s="110" t="str">
        <f>VLOOKUP(BE147,Base!$A$3:$F$994, 2, false)</f>
        <v>.</v>
      </c>
      <c r="BI147" s="119"/>
      <c r="BJ147" s="104"/>
      <c r="BK147" s="100"/>
      <c r="BL147" s="113">
        <f>VLOOKUP(BE147,Base!$A$3:$F$994, 5, false)</f>
        <v>0</v>
      </c>
      <c r="BM147" s="114">
        <f t="shared" si="27"/>
        <v>0</v>
      </c>
    </row>
    <row r="148">
      <c r="A148" s="110">
        <f>VLOOKUP(B148,Base!$A$3:$F$994, 6, false)</f>
        <v>0</v>
      </c>
      <c r="B148" s="111" t="s">
        <v>6</v>
      </c>
      <c r="C148" s="3"/>
      <c r="D148" s="49"/>
      <c r="E148" s="110" t="str">
        <f>VLOOKUP(B148,Base!$A$3:$F$994, 2, false)</f>
        <v>.</v>
      </c>
      <c r="F148" s="119"/>
      <c r="G148" s="104"/>
      <c r="H148" s="100"/>
      <c r="I148" s="113">
        <f>VLOOKUP(B148,Base!$A$3:$F$994, 5, false)</f>
        <v>0</v>
      </c>
      <c r="J148" s="114">
        <f t="shared" si="22"/>
        <v>0</v>
      </c>
      <c r="K148" s="115"/>
      <c r="L148" s="110">
        <f>VLOOKUP(M148,Base!$A$3:$F$994, 6, false)</f>
        <v>0</v>
      </c>
      <c r="M148" s="111" t="s">
        <v>6</v>
      </c>
      <c r="N148" s="3"/>
      <c r="O148" s="49"/>
      <c r="P148" s="110" t="str">
        <f>VLOOKUP(M148,Base!$A$3:$F$994, 2, false)</f>
        <v>.</v>
      </c>
      <c r="Q148" s="119"/>
      <c r="R148" s="104"/>
      <c r="S148" s="100"/>
      <c r="T148" s="113">
        <f>VLOOKUP(M148,Base!$A$3:$F$994, 5, false)</f>
        <v>0</v>
      </c>
      <c r="U148" s="114">
        <f t="shared" si="23"/>
        <v>0</v>
      </c>
      <c r="V148" s="115"/>
      <c r="W148" s="110">
        <f>VLOOKUP(X148,Base!$A$3:$F$994, 6, false)</f>
        <v>0</v>
      </c>
      <c r="X148" s="111" t="s">
        <v>6</v>
      </c>
      <c r="Y148" s="3"/>
      <c r="Z148" s="49"/>
      <c r="AA148" s="110" t="str">
        <f>VLOOKUP(X148,Base!$A$3:$F$994, 2, false)</f>
        <v>.</v>
      </c>
      <c r="AB148" s="119"/>
      <c r="AC148" s="104"/>
      <c r="AD148" s="100"/>
      <c r="AE148" s="113">
        <f>VLOOKUP(X148,Base!$A$3:$F$994, 5, false)</f>
        <v>0</v>
      </c>
      <c r="AF148" s="114">
        <f t="shared" si="24"/>
        <v>0</v>
      </c>
      <c r="AG148" s="115"/>
      <c r="AH148" s="110">
        <f>VLOOKUP(AI148,Base!$A$3:$F$994, 6, false)</f>
        <v>0</v>
      </c>
      <c r="AI148" s="111" t="s">
        <v>6</v>
      </c>
      <c r="AJ148" s="3"/>
      <c r="AK148" s="49"/>
      <c r="AL148" s="110" t="str">
        <f>VLOOKUP(AI148,Base!$A$3:$F$994, 2, false)</f>
        <v>.</v>
      </c>
      <c r="AM148" s="119"/>
      <c r="AN148" s="104"/>
      <c r="AO148" s="100"/>
      <c r="AP148" s="113">
        <f>VLOOKUP(AI148,Base!$A$3:$F$994, 5, false)</f>
        <v>0</v>
      </c>
      <c r="AQ148" s="114">
        <f t="shared" si="28"/>
        <v>0</v>
      </c>
      <c r="AR148" s="115"/>
      <c r="AS148" s="110">
        <f>VLOOKUP(AT148,Base!$A$3:$F$994, 6, false)</f>
        <v>0</v>
      </c>
      <c r="AT148" s="111" t="s">
        <v>6</v>
      </c>
      <c r="AU148" s="3"/>
      <c r="AV148" s="49"/>
      <c r="AW148" s="110" t="str">
        <f>VLOOKUP(AT148,Base!$A$3:$F$994, 2, false)</f>
        <v>.</v>
      </c>
      <c r="AX148" s="119"/>
      <c r="AY148" s="104"/>
      <c r="AZ148" s="100"/>
      <c r="BA148" s="113">
        <f>VLOOKUP(AT148,Base!$A$3:$F$994, 5, false)</f>
        <v>0</v>
      </c>
      <c r="BB148" s="114">
        <f t="shared" si="26"/>
        <v>0</v>
      </c>
      <c r="BC148" s="115"/>
      <c r="BD148" s="110">
        <f>VLOOKUP(BE148,Base!$A$3:$F$994, 6, false)</f>
        <v>0</v>
      </c>
      <c r="BE148" s="111" t="s">
        <v>6</v>
      </c>
      <c r="BF148" s="3"/>
      <c r="BG148" s="49"/>
      <c r="BH148" s="110" t="str">
        <f>VLOOKUP(BE148,Base!$A$3:$F$994, 2, false)</f>
        <v>.</v>
      </c>
      <c r="BI148" s="119"/>
      <c r="BJ148" s="104"/>
      <c r="BK148" s="100"/>
      <c r="BL148" s="113">
        <f>VLOOKUP(BE148,Base!$A$3:$F$994, 5, false)</f>
        <v>0</v>
      </c>
      <c r="BM148" s="114">
        <f t="shared" si="27"/>
        <v>0</v>
      </c>
    </row>
    <row r="149">
      <c r="A149" s="110">
        <f>VLOOKUP(B149,Base!$A$3:$F$994, 6, false)</f>
        <v>0</v>
      </c>
      <c r="B149" s="111" t="s">
        <v>6</v>
      </c>
      <c r="C149" s="3"/>
      <c r="D149" s="120"/>
      <c r="E149" s="110" t="str">
        <f>VLOOKUP(B149,Base!$A$3:$F$994, 2, false)</f>
        <v>.</v>
      </c>
      <c r="F149" s="119"/>
      <c r="G149" s="104"/>
      <c r="H149" s="100"/>
      <c r="I149" s="113">
        <f>VLOOKUP(B149,Base!$A$3:$F$994, 5, false)</f>
        <v>0</v>
      </c>
      <c r="J149" s="114">
        <f t="shared" si="22"/>
        <v>0</v>
      </c>
      <c r="K149" s="115"/>
      <c r="L149" s="110">
        <f>VLOOKUP(M149,Base!$A$3:$F$994, 6, false)</f>
        <v>0</v>
      </c>
      <c r="M149" s="111" t="s">
        <v>6</v>
      </c>
      <c r="N149" s="3"/>
      <c r="O149" s="120"/>
      <c r="P149" s="110" t="str">
        <f>VLOOKUP(M149,Base!$A$3:$F$994, 2, false)</f>
        <v>.</v>
      </c>
      <c r="Q149" s="119"/>
      <c r="R149" s="104"/>
      <c r="S149" s="100"/>
      <c r="T149" s="113">
        <f>VLOOKUP(M149,Base!$A$3:$F$994, 5, false)</f>
        <v>0</v>
      </c>
      <c r="U149" s="114">
        <f t="shared" si="23"/>
        <v>0</v>
      </c>
      <c r="V149" s="115"/>
      <c r="W149" s="110">
        <f>VLOOKUP(X149,Base!$A$3:$F$994, 6, false)</f>
        <v>0</v>
      </c>
      <c r="X149" s="111" t="s">
        <v>6</v>
      </c>
      <c r="Y149" s="3"/>
      <c r="Z149" s="120"/>
      <c r="AA149" s="110" t="str">
        <f>VLOOKUP(X149,Base!$A$3:$F$994, 2, false)</f>
        <v>.</v>
      </c>
      <c r="AB149" s="119"/>
      <c r="AC149" s="104"/>
      <c r="AD149" s="100"/>
      <c r="AE149" s="113">
        <f>VLOOKUP(X149,Base!$A$3:$F$994, 5, false)</f>
        <v>0</v>
      </c>
      <c r="AF149" s="114">
        <f t="shared" si="24"/>
        <v>0</v>
      </c>
      <c r="AG149" s="115"/>
      <c r="AH149" s="110">
        <f>VLOOKUP(AI149,Base!$A$3:$F$994, 6, false)</f>
        <v>0</v>
      </c>
      <c r="AI149" s="111" t="s">
        <v>6</v>
      </c>
      <c r="AJ149" s="3"/>
      <c r="AK149" s="120"/>
      <c r="AL149" s="110" t="str">
        <f>VLOOKUP(AI149,Base!$A$3:$F$994, 2, false)</f>
        <v>.</v>
      </c>
      <c r="AM149" s="119"/>
      <c r="AN149" s="104"/>
      <c r="AO149" s="100"/>
      <c r="AP149" s="113">
        <f>VLOOKUP(AI149,Base!$A$3:$F$994, 5, false)</f>
        <v>0</v>
      </c>
      <c r="AQ149" s="114">
        <f t="shared" si="28"/>
        <v>0</v>
      </c>
      <c r="AR149" s="115"/>
      <c r="AS149" s="110">
        <f>VLOOKUP(AT149,Base!$A$3:$F$994, 6, false)</f>
        <v>0</v>
      </c>
      <c r="AT149" s="111" t="s">
        <v>6</v>
      </c>
      <c r="AU149" s="3"/>
      <c r="AV149" s="120"/>
      <c r="AW149" s="110" t="str">
        <f>VLOOKUP(AT149,Base!$A$3:$F$994, 2, false)</f>
        <v>.</v>
      </c>
      <c r="AX149" s="119"/>
      <c r="AY149" s="104"/>
      <c r="AZ149" s="100"/>
      <c r="BA149" s="113">
        <f>VLOOKUP(AT149,Base!$A$3:$F$994, 5, false)</f>
        <v>0</v>
      </c>
      <c r="BB149" s="114">
        <f t="shared" si="26"/>
        <v>0</v>
      </c>
      <c r="BC149" s="115"/>
      <c r="BD149" s="110">
        <f>VLOOKUP(BE149,Base!$A$3:$F$994, 6, false)</f>
        <v>0</v>
      </c>
      <c r="BE149" s="111" t="s">
        <v>6</v>
      </c>
      <c r="BF149" s="3"/>
      <c r="BG149" s="120"/>
      <c r="BH149" s="110" t="str">
        <f>VLOOKUP(BE149,Base!$A$3:$F$994, 2, false)</f>
        <v>.</v>
      </c>
      <c r="BI149" s="119"/>
      <c r="BJ149" s="104"/>
      <c r="BK149" s="100"/>
      <c r="BL149" s="113">
        <f>VLOOKUP(BE149,Base!$A$3:$F$994, 5, false)</f>
        <v>0</v>
      </c>
      <c r="BM149" s="114">
        <f t="shared" si="27"/>
        <v>0</v>
      </c>
    </row>
    <row r="150">
      <c r="A150" s="110">
        <f>VLOOKUP(B150,Base!$A$3:$F$994, 6, false)</f>
        <v>0</v>
      </c>
      <c r="B150" s="111" t="s">
        <v>6</v>
      </c>
      <c r="C150" s="3"/>
      <c r="D150" s="120"/>
      <c r="E150" s="110" t="str">
        <f>VLOOKUP(B150,Base!$A$3:$F$994, 2, false)</f>
        <v>.</v>
      </c>
      <c r="F150" s="119"/>
      <c r="G150" s="104"/>
      <c r="H150" s="100"/>
      <c r="I150" s="113">
        <f>VLOOKUP(B150,Base!$A$3:$F$994, 5, false)</f>
        <v>0</v>
      </c>
      <c r="J150" s="114">
        <f t="shared" si="22"/>
        <v>0</v>
      </c>
      <c r="K150" s="115"/>
      <c r="L150" s="110">
        <f>VLOOKUP(M150,Base!$A$3:$F$994, 6, false)</f>
        <v>0</v>
      </c>
      <c r="M150" s="111" t="s">
        <v>6</v>
      </c>
      <c r="N150" s="3"/>
      <c r="O150" s="121"/>
      <c r="P150" s="110" t="str">
        <f>VLOOKUP(M150,Base!$A$3:$F$994, 2, false)</f>
        <v>.</v>
      </c>
      <c r="Q150" s="119"/>
      <c r="R150" s="104"/>
      <c r="S150" s="100"/>
      <c r="T150" s="113">
        <f>VLOOKUP(M150,Base!$A$3:$F$994, 5, false)</f>
        <v>0</v>
      </c>
      <c r="U150" s="114">
        <f t="shared" si="23"/>
        <v>0</v>
      </c>
      <c r="V150" s="115"/>
      <c r="W150" s="110">
        <f>VLOOKUP(X150,Base!$A$3:$F$994, 6, false)</f>
        <v>0</v>
      </c>
      <c r="X150" s="111" t="s">
        <v>6</v>
      </c>
      <c r="Y150" s="3"/>
      <c r="Z150" s="120"/>
      <c r="AA150" s="110" t="str">
        <f>VLOOKUP(X150,Base!$A$3:$F$994, 2, false)</f>
        <v>.</v>
      </c>
      <c r="AB150" s="119"/>
      <c r="AC150" s="104"/>
      <c r="AD150" s="100"/>
      <c r="AE150" s="113">
        <f>VLOOKUP(X150,Base!$A$3:$F$994, 5, false)</f>
        <v>0</v>
      </c>
      <c r="AF150" s="114">
        <f t="shared" si="24"/>
        <v>0</v>
      </c>
      <c r="AG150" s="115"/>
      <c r="AH150" s="110">
        <f>VLOOKUP(AI150,Base!$A$3:$F$994, 6, false)</f>
        <v>0</v>
      </c>
      <c r="AI150" s="111" t="s">
        <v>6</v>
      </c>
      <c r="AJ150" s="3"/>
      <c r="AK150" s="120"/>
      <c r="AL150" s="110" t="str">
        <f>VLOOKUP(AI150,Base!$A$3:$F$994, 2, false)</f>
        <v>.</v>
      </c>
      <c r="AM150" s="119"/>
      <c r="AN150" s="104"/>
      <c r="AO150" s="100"/>
      <c r="AP150" s="113">
        <f>VLOOKUP(AI150,Base!$A$3:$F$994, 5, false)</f>
        <v>0</v>
      </c>
      <c r="AQ150" s="114">
        <f t="shared" si="28"/>
        <v>0</v>
      </c>
      <c r="AR150" s="115"/>
      <c r="AS150" s="110">
        <f>VLOOKUP(AT150,Base!$A$3:$F$994, 6, false)</f>
        <v>0</v>
      </c>
      <c r="AT150" s="111" t="s">
        <v>6</v>
      </c>
      <c r="AU150" s="3"/>
      <c r="AV150" s="120"/>
      <c r="AW150" s="110" t="str">
        <f>VLOOKUP(AT150,Base!$A$3:$F$994, 2, false)</f>
        <v>.</v>
      </c>
      <c r="AX150" s="119"/>
      <c r="AY150" s="104"/>
      <c r="AZ150" s="100"/>
      <c r="BA150" s="113">
        <f>VLOOKUP(AT150,Base!$A$3:$F$994, 5, false)</f>
        <v>0</v>
      </c>
      <c r="BB150" s="114">
        <f t="shared" si="26"/>
        <v>0</v>
      </c>
      <c r="BC150" s="115"/>
      <c r="BD150" s="110">
        <f>VLOOKUP(BE150,Base!$A$3:$F$994, 6, false)</f>
        <v>0</v>
      </c>
      <c r="BE150" s="111" t="s">
        <v>6</v>
      </c>
      <c r="BF150" s="3"/>
      <c r="BG150" s="120"/>
      <c r="BH150" s="110" t="str">
        <f>VLOOKUP(BE150,Base!$A$3:$F$994, 2, false)</f>
        <v>.</v>
      </c>
      <c r="BI150" s="119"/>
      <c r="BJ150" s="104"/>
      <c r="BK150" s="100"/>
      <c r="BL150" s="113">
        <f>VLOOKUP(BE150,Base!$A$3:$F$994, 5, false)</f>
        <v>0</v>
      </c>
      <c r="BM150" s="114">
        <f t="shared" si="27"/>
        <v>0</v>
      </c>
    </row>
    <row r="151">
      <c r="A151" s="110">
        <f>VLOOKUP(B151,Base!$A$3:$F$994, 6, false)</f>
        <v>0</v>
      </c>
      <c r="B151" s="111" t="s">
        <v>6</v>
      </c>
      <c r="C151" s="3"/>
      <c r="D151" s="121"/>
      <c r="E151" s="110" t="str">
        <f>VLOOKUP(B151,Base!$A$3:$F$994, 2, false)</f>
        <v>.</v>
      </c>
      <c r="F151" s="119"/>
      <c r="G151" s="104"/>
      <c r="H151" s="100"/>
      <c r="I151" s="113">
        <f>VLOOKUP(B151,Base!$A$3:$F$994, 5, false)</f>
        <v>0</v>
      </c>
      <c r="J151" s="114">
        <f t="shared" si="22"/>
        <v>0</v>
      </c>
      <c r="K151" s="115"/>
      <c r="L151" s="110">
        <f>VLOOKUP(M151,Base!$A$3:$F$994, 6, false)</f>
        <v>0</v>
      </c>
      <c r="M151" s="111" t="s">
        <v>6</v>
      </c>
      <c r="N151" s="3"/>
      <c r="O151" s="120"/>
      <c r="P151" s="110" t="str">
        <f>VLOOKUP(M151,Base!$A$3:$F$994, 2, false)</f>
        <v>.</v>
      </c>
      <c r="Q151" s="119"/>
      <c r="R151" s="104"/>
      <c r="S151" s="100"/>
      <c r="T151" s="113">
        <f>VLOOKUP(M151,Base!$A$3:$F$994, 5, false)</f>
        <v>0</v>
      </c>
      <c r="U151" s="114">
        <f t="shared" si="23"/>
        <v>0</v>
      </c>
      <c r="V151" s="115"/>
      <c r="W151" s="110">
        <f>VLOOKUP(X151,Base!$A$3:$F$994, 6, false)</f>
        <v>0</v>
      </c>
      <c r="X151" s="111" t="s">
        <v>6</v>
      </c>
      <c r="Y151" s="3"/>
      <c r="Z151" s="120"/>
      <c r="AA151" s="110" t="str">
        <f>VLOOKUP(X151,Base!$A$3:$F$994, 2, false)</f>
        <v>.</v>
      </c>
      <c r="AB151" s="119"/>
      <c r="AC151" s="104"/>
      <c r="AD151" s="100"/>
      <c r="AE151" s="113">
        <f>VLOOKUP(X151,Base!$A$3:$F$994, 5, false)</f>
        <v>0</v>
      </c>
      <c r="AF151" s="114">
        <f t="shared" si="24"/>
        <v>0</v>
      </c>
      <c r="AG151" s="115"/>
      <c r="AH151" s="110">
        <f>VLOOKUP(AI151,Base!$A$3:$F$994, 6, false)</f>
        <v>0</v>
      </c>
      <c r="AI151" s="111" t="s">
        <v>6</v>
      </c>
      <c r="AJ151" s="3"/>
      <c r="AK151" s="120"/>
      <c r="AL151" s="110" t="str">
        <f>VLOOKUP(AI151,Base!$A$3:$F$994, 2, false)</f>
        <v>.</v>
      </c>
      <c r="AM151" s="119"/>
      <c r="AN151" s="104"/>
      <c r="AO151" s="100"/>
      <c r="AP151" s="113">
        <f>VLOOKUP(AI151,Base!$A$3:$F$994, 5, false)</f>
        <v>0</v>
      </c>
      <c r="AQ151" s="114">
        <f t="shared" si="28"/>
        <v>0</v>
      </c>
      <c r="AR151" s="115"/>
      <c r="AS151" s="110">
        <f>VLOOKUP(AT151,Base!$A$3:$F$994, 6, false)</f>
        <v>0</v>
      </c>
      <c r="AT151" s="111" t="s">
        <v>6</v>
      </c>
      <c r="AU151" s="3"/>
      <c r="AV151" s="120"/>
      <c r="AW151" s="110" t="str">
        <f>VLOOKUP(AT151,Base!$A$3:$F$994, 2, false)</f>
        <v>.</v>
      </c>
      <c r="AX151" s="119"/>
      <c r="AY151" s="104"/>
      <c r="AZ151" s="100"/>
      <c r="BA151" s="113">
        <f>VLOOKUP(AT151,Base!$A$3:$F$994, 5, false)</f>
        <v>0</v>
      </c>
      <c r="BB151" s="114">
        <f t="shared" si="26"/>
        <v>0</v>
      </c>
      <c r="BC151" s="115"/>
      <c r="BD151" s="110">
        <f>VLOOKUP(BE151,Base!$A$3:$F$994, 6, false)</f>
        <v>0</v>
      </c>
      <c r="BE151" s="111" t="s">
        <v>6</v>
      </c>
      <c r="BF151" s="3"/>
      <c r="BG151" s="120"/>
      <c r="BH151" s="110" t="str">
        <f>VLOOKUP(BE151,Base!$A$3:$F$994, 2, false)</f>
        <v>.</v>
      </c>
      <c r="BI151" s="119"/>
      <c r="BJ151" s="104"/>
      <c r="BK151" s="100"/>
      <c r="BL151" s="113">
        <f>VLOOKUP(BE151,Base!$A$3:$F$994, 5, false)</f>
        <v>0</v>
      </c>
      <c r="BM151" s="114">
        <f t="shared" si="27"/>
        <v>0</v>
      </c>
    </row>
    <row r="152">
      <c r="A152" s="110">
        <f>VLOOKUP(B152,Base!$A$3:$F$994, 6, false)</f>
        <v>0</v>
      </c>
      <c r="B152" s="111" t="s">
        <v>6</v>
      </c>
      <c r="C152" s="3"/>
      <c r="D152" s="122"/>
      <c r="E152" s="110" t="str">
        <f>VLOOKUP(B152,Base!$A$3:$F$994, 2, false)</f>
        <v>.</v>
      </c>
      <c r="F152" s="119"/>
      <c r="G152" s="104"/>
      <c r="H152" s="100"/>
      <c r="I152" s="113">
        <f>VLOOKUP(B152,Base!$A$3:$F$994, 5, false)</f>
        <v>0</v>
      </c>
      <c r="J152" s="114">
        <f t="shared" si="22"/>
        <v>0</v>
      </c>
      <c r="K152" s="115"/>
      <c r="L152" s="110">
        <f>VLOOKUP(M152,Base!$A$3:$F$994, 6, false)</f>
        <v>0</v>
      </c>
      <c r="M152" s="111" t="s">
        <v>6</v>
      </c>
      <c r="N152" s="3"/>
      <c r="O152" s="122"/>
      <c r="P152" s="110" t="str">
        <f>VLOOKUP(M152,Base!$A$3:$F$994, 2, false)</f>
        <v>.</v>
      </c>
      <c r="Q152" s="119"/>
      <c r="R152" s="104"/>
      <c r="S152" s="100"/>
      <c r="T152" s="113">
        <f>VLOOKUP(M152,Base!$A$3:$F$994, 5, false)</f>
        <v>0</v>
      </c>
      <c r="U152" s="114">
        <f t="shared" si="23"/>
        <v>0</v>
      </c>
      <c r="V152" s="115"/>
      <c r="W152" s="110">
        <f>VLOOKUP(X152,Base!$A$3:$F$994, 6, false)</f>
        <v>0</v>
      </c>
      <c r="X152" s="111" t="s">
        <v>6</v>
      </c>
      <c r="Y152" s="3"/>
      <c r="Z152" s="122"/>
      <c r="AA152" s="110" t="str">
        <f>VLOOKUP(X152,Base!$A$3:$F$994, 2, false)</f>
        <v>.</v>
      </c>
      <c r="AB152" s="119"/>
      <c r="AC152" s="104"/>
      <c r="AD152" s="100"/>
      <c r="AE152" s="113">
        <f>VLOOKUP(X152,Base!$A$3:$F$994, 5, false)</f>
        <v>0</v>
      </c>
      <c r="AF152" s="114">
        <f t="shared" si="24"/>
        <v>0</v>
      </c>
      <c r="AG152" s="115"/>
      <c r="AH152" s="110">
        <f>VLOOKUP(AI152,Base!$A$3:$F$994, 6, false)</f>
        <v>0</v>
      </c>
      <c r="AI152" s="111" t="s">
        <v>6</v>
      </c>
      <c r="AJ152" s="3"/>
      <c r="AK152" s="122"/>
      <c r="AL152" s="110" t="str">
        <f>VLOOKUP(AI152,Base!$A$3:$F$994, 2, false)</f>
        <v>.</v>
      </c>
      <c r="AM152" s="119"/>
      <c r="AN152" s="104"/>
      <c r="AO152" s="100"/>
      <c r="AP152" s="113">
        <f>VLOOKUP(AI152,Base!$A$3:$F$994, 5, false)</f>
        <v>0</v>
      </c>
      <c r="AQ152" s="114">
        <f t="shared" si="28"/>
        <v>0</v>
      </c>
      <c r="AR152" s="115"/>
      <c r="AS152" s="110">
        <f>VLOOKUP(AT152,Base!$A$3:$F$994, 6, false)</f>
        <v>0</v>
      </c>
      <c r="AT152" s="111" t="s">
        <v>6</v>
      </c>
      <c r="AU152" s="3"/>
      <c r="AV152" s="122"/>
      <c r="AW152" s="110" t="str">
        <f>VLOOKUP(AT152,Base!$A$3:$F$994, 2, false)</f>
        <v>.</v>
      </c>
      <c r="AX152" s="119"/>
      <c r="AY152" s="104"/>
      <c r="AZ152" s="100"/>
      <c r="BA152" s="113">
        <f>VLOOKUP(AT152,Base!$A$3:$F$994, 5, false)</f>
        <v>0</v>
      </c>
      <c r="BB152" s="114">
        <f t="shared" si="26"/>
        <v>0</v>
      </c>
      <c r="BC152" s="115"/>
      <c r="BD152" s="110">
        <f>VLOOKUP(BE152,Base!$A$3:$F$994, 6, false)</f>
        <v>0</v>
      </c>
      <c r="BE152" s="111" t="s">
        <v>6</v>
      </c>
      <c r="BF152" s="3"/>
      <c r="BG152" s="122"/>
      <c r="BH152" s="110" t="str">
        <f>VLOOKUP(BE152,Base!$A$3:$F$994, 2, false)</f>
        <v>.</v>
      </c>
      <c r="BI152" s="119"/>
      <c r="BJ152" s="104"/>
      <c r="BK152" s="100"/>
      <c r="BL152" s="113">
        <f>VLOOKUP(BE152,Base!$A$3:$F$994, 5, false)</f>
        <v>0</v>
      </c>
      <c r="BM152" s="114">
        <f t="shared" si="27"/>
        <v>0</v>
      </c>
    </row>
    <row r="153">
      <c r="A153" s="110">
        <f>VLOOKUP(B153,Base!$A$3:$F$994, 6, false)</f>
        <v>0</v>
      </c>
      <c r="B153" s="111" t="s">
        <v>6</v>
      </c>
      <c r="C153" s="3"/>
      <c r="D153" s="123"/>
      <c r="E153" s="110" t="str">
        <f>VLOOKUP(B153,Base!$A$3:$F$994, 2, false)</f>
        <v>.</v>
      </c>
      <c r="F153" s="119"/>
      <c r="G153" s="104"/>
      <c r="H153" s="100"/>
      <c r="I153" s="113">
        <f>VLOOKUP(B153,Base!$A$3:$F$994, 5, false)</f>
        <v>0</v>
      </c>
      <c r="J153" s="114">
        <f t="shared" si="22"/>
        <v>0</v>
      </c>
      <c r="K153" s="115"/>
      <c r="L153" s="110">
        <f>VLOOKUP(M153,Base!$A$3:$F$994, 6, false)</f>
        <v>0</v>
      </c>
      <c r="M153" s="111" t="s">
        <v>6</v>
      </c>
      <c r="N153" s="3"/>
      <c r="O153" s="123"/>
      <c r="P153" s="110" t="str">
        <f>VLOOKUP(M153,Base!$A$3:$F$994, 2, false)</f>
        <v>.</v>
      </c>
      <c r="Q153" s="119"/>
      <c r="R153" s="104"/>
      <c r="S153" s="100"/>
      <c r="T153" s="113">
        <f>VLOOKUP(M153,Base!$A$3:$F$994, 5, false)</f>
        <v>0</v>
      </c>
      <c r="U153" s="114">
        <f t="shared" si="23"/>
        <v>0</v>
      </c>
      <c r="V153" s="115"/>
      <c r="W153" s="110">
        <f>VLOOKUP(X153,Base!$A$3:$F$994, 6, false)</f>
        <v>0</v>
      </c>
      <c r="X153" s="111" t="s">
        <v>6</v>
      </c>
      <c r="Y153" s="3"/>
      <c r="Z153" s="123"/>
      <c r="AA153" s="110" t="str">
        <f>VLOOKUP(X153,Base!$A$3:$F$994, 2, false)</f>
        <v>.</v>
      </c>
      <c r="AB153" s="119"/>
      <c r="AC153" s="104"/>
      <c r="AD153" s="100"/>
      <c r="AE153" s="113">
        <f>VLOOKUP(X153,Base!$A$3:$F$994, 5, false)</f>
        <v>0</v>
      </c>
      <c r="AF153" s="114">
        <f t="shared" si="24"/>
        <v>0</v>
      </c>
      <c r="AG153" s="115"/>
      <c r="AH153" s="110">
        <f>VLOOKUP(AI153,Base!$A$3:$F$994, 6, false)</f>
        <v>0</v>
      </c>
      <c r="AI153" s="111" t="s">
        <v>6</v>
      </c>
      <c r="AJ153" s="3"/>
      <c r="AK153" s="123"/>
      <c r="AL153" s="110" t="str">
        <f>VLOOKUP(AI153,Base!$A$3:$F$994, 2, false)</f>
        <v>.</v>
      </c>
      <c r="AM153" s="119"/>
      <c r="AN153" s="104"/>
      <c r="AO153" s="100"/>
      <c r="AP153" s="113">
        <f>VLOOKUP(AI153,Base!$A$3:$F$994, 5, false)</f>
        <v>0</v>
      </c>
      <c r="AQ153" s="114">
        <f t="shared" si="28"/>
        <v>0</v>
      </c>
      <c r="AR153" s="115"/>
      <c r="AS153" s="110">
        <f>VLOOKUP(AT153,Base!$A$3:$F$994, 6, false)</f>
        <v>0</v>
      </c>
      <c r="AT153" s="111" t="s">
        <v>6</v>
      </c>
      <c r="AU153" s="3"/>
      <c r="AV153" s="123"/>
      <c r="AW153" s="110" t="str">
        <f>VLOOKUP(AT153,Base!$A$3:$F$994, 2, false)</f>
        <v>.</v>
      </c>
      <c r="AX153" s="119"/>
      <c r="AY153" s="104"/>
      <c r="AZ153" s="100"/>
      <c r="BA153" s="113">
        <f>VLOOKUP(AT153,Base!$A$3:$F$994, 5, false)</f>
        <v>0</v>
      </c>
      <c r="BB153" s="114">
        <f t="shared" si="26"/>
        <v>0</v>
      </c>
      <c r="BC153" s="115"/>
      <c r="BD153" s="110">
        <f>VLOOKUP(BE153,Base!$A$3:$F$994, 6, false)</f>
        <v>0</v>
      </c>
      <c r="BE153" s="111" t="s">
        <v>6</v>
      </c>
      <c r="BF153" s="3"/>
      <c r="BG153" s="123"/>
      <c r="BH153" s="110" t="str">
        <f>VLOOKUP(BE153,Base!$A$3:$F$994, 2, false)</f>
        <v>.</v>
      </c>
      <c r="BI153" s="119"/>
      <c r="BJ153" s="104"/>
      <c r="BK153" s="100"/>
      <c r="BL153" s="113">
        <f>VLOOKUP(BE153,Base!$A$3:$F$994, 5, false)</f>
        <v>0</v>
      </c>
      <c r="BM153" s="114">
        <f t="shared" si="27"/>
        <v>0</v>
      </c>
    </row>
    <row r="154">
      <c r="A154" s="126" t="s">
        <v>717</v>
      </c>
      <c r="B154" s="104"/>
      <c r="C154" s="104"/>
      <c r="D154" s="104"/>
      <c r="E154" s="104"/>
      <c r="F154" s="104"/>
      <c r="G154" s="104"/>
      <c r="H154" s="100"/>
      <c r="I154" s="167" t="s">
        <v>716</v>
      </c>
      <c r="J154" s="125">
        <f>SUM(J136:J153)</f>
        <v>0</v>
      </c>
      <c r="K154" s="109"/>
      <c r="L154" s="126" t="s">
        <v>717</v>
      </c>
      <c r="M154" s="104"/>
      <c r="N154" s="104"/>
      <c r="O154" s="104"/>
      <c r="P154" s="104"/>
      <c r="Q154" s="104"/>
      <c r="R154" s="104"/>
      <c r="S154" s="100"/>
      <c r="T154" s="167" t="s">
        <v>716</v>
      </c>
      <c r="U154" s="125">
        <f>SUM(U136:U153)</f>
        <v>0</v>
      </c>
      <c r="V154" s="109"/>
      <c r="W154" s="126" t="s">
        <v>717</v>
      </c>
      <c r="X154" s="104"/>
      <c r="Y154" s="104"/>
      <c r="Z154" s="104"/>
      <c r="AA154" s="104"/>
      <c r="AB154" s="104"/>
      <c r="AC154" s="104"/>
      <c r="AD154" s="100"/>
      <c r="AE154" s="167" t="s">
        <v>716</v>
      </c>
      <c r="AF154" s="125">
        <f>SUM(AF136:AF153)</f>
        <v>0</v>
      </c>
      <c r="AG154" s="109"/>
      <c r="AH154" s="126" t="s">
        <v>717</v>
      </c>
      <c r="AI154" s="104"/>
      <c r="AJ154" s="104"/>
      <c r="AK154" s="104"/>
      <c r="AL154" s="104"/>
      <c r="AM154" s="104"/>
      <c r="AN154" s="104"/>
      <c r="AO154" s="100"/>
      <c r="AP154" s="167" t="s">
        <v>716</v>
      </c>
      <c r="AQ154" s="125">
        <f>SUM(AQ136:AQ153)</f>
        <v>0</v>
      </c>
      <c r="AR154" s="109"/>
      <c r="AS154" s="126" t="s">
        <v>717</v>
      </c>
      <c r="AT154" s="104"/>
      <c r="AU154" s="104"/>
      <c r="AV154" s="104"/>
      <c r="AW154" s="104"/>
      <c r="AX154" s="104"/>
      <c r="AY154" s="104"/>
      <c r="AZ154" s="100"/>
      <c r="BA154" s="167" t="s">
        <v>716</v>
      </c>
      <c r="BB154" s="125">
        <f>SUM(BB136:BB153)</f>
        <v>0</v>
      </c>
      <c r="BC154" s="109"/>
      <c r="BD154" s="126" t="s">
        <v>717</v>
      </c>
      <c r="BE154" s="104"/>
      <c r="BF154" s="104"/>
      <c r="BG154" s="104"/>
      <c r="BH154" s="104"/>
      <c r="BI154" s="104"/>
      <c r="BJ154" s="104"/>
      <c r="BK154" s="100"/>
      <c r="BL154" s="167" t="s">
        <v>716</v>
      </c>
      <c r="BM154" s="125">
        <f>SUM(BM136:BM153)</f>
        <v>0</v>
      </c>
    </row>
    <row r="155">
      <c r="A155" s="127"/>
      <c r="B155" s="104"/>
      <c r="C155" s="104"/>
      <c r="D155" s="104"/>
      <c r="E155" s="104"/>
      <c r="F155" s="104"/>
      <c r="G155" s="104"/>
      <c r="H155" s="100"/>
      <c r="I155" s="167" t="s">
        <v>718</v>
      </c>
      <c r="J155" s="128">
        <f>J154/E134</f>
        <v>0</v>
      </c>
      <c r="K155" s="129"/>
      <c r="L155" s="127"/>
      <c r="M155" s="104"/>
      <c r="N155" s="104"/>
      <c r="O155" s="104"/>
      <c r="P155" s="104"/>
      <c r="Q155" s="104"/>
      <c r="R155" s="104"/>
      <c r="S155" s="100"/>
      <c r="T155" s="167" t="s">
        <v>718</v>
      </c>
      <c r="U155" s="128">
        <f>U154/P134</f>
        <v>0</v>
      </c>
      <c r="V155" s="129"/>
      <c r="W155" s="127"/>
      <c r="X155" s="104"/>
      <c r="Y155" s="104"/>
      <c r="Z155" s="104"/>
      <c r="AA155" s="104"/>
      <c r="AB155" s="104"/>
      <c r="AC155" s="104"/>
      <c r="AD155" s="100"/>
      <c r="AE155" s="167" t="s">
        <v>718</v>
      </c>
      <c r="AF155" s="128">
        <f>AF154/AA134</f>
        <v>0</v>
      </c>
      <c r="AG155" s="129"/>
      <c r="AH155" s="127"/>
      <c r="AI155" s="104"/>
      <c r="AJ155" s="104"/>
      <c r="AK155" s="104"/>
      <c r="AL155" s="104"/>
      <c r="AM155" s="104"/>
      <c r="AN155" s="104"/>
      <c r="AO155" s="100"/>
      <c r="AP155" s="167" t="s">
        <v>718</v>
      </c>
      <c r="AQ155" s="128">
        <f>AQ154/AL134</f>
        <v>0</v>
      </c>
      <c r="AR155" s="129"/>
      <c r="AS155" s="127"/>
      <c r="AT155" s="104"/>
      <c r="AU155" s="104"/>
      <c r="AV155" s="104"/>
      <c r="AW155" s="104"/>
      <c r="AX155" s="104"/>
      <c r="AY155" s="104"/>
      <c r="AZ155" s="100"/>
      <c r="BA155" s="167" t="s">
        <v>718</v>
      </c>
      <c r="BB155" s="128">
        <f>BB154/AW134</f>
        <v>0</v>
      </c>
      <c r="BC155" s="129"/>
      <c r="BD155" s="127"/>
      <c r="BE155" s="104"/>
      <c r="BF155" s="104"/>
      <c r="BG155" s="104"/>
      <c r="BH155" s="104"/>
      <c r="BI155" s="104"/>
      <c r="BJ155" s="104"/>
      <c r="BK155" s="100"/>
      <c r="BL155" s="167" t="s">
        <v>718</v>
      </c>
      <c r="BM155" s="128">
        <f>BM154/BH134</f>
        <v>0</v>
      </c>
    </row>
    <row r="156">
      <c r="A156" s="127"/>
      <c r="B156" s="104"/>
      <c r="C156" s="104"/>
      <c r="D156" s="104"/>
      <c r="E156" s="104"/>
      <c r="F156" s="104"/>
      <c r="G156" s="104"/>
      <c r="H156" s="100"/>
      <c r="I156" s="160" t="s">
        <v>719</v>
      </c>
      <c r="J156" s="130">
        <v>0.05</v>
      </c>
      <c r="K156" s="129"/>
      <c r="L156" s="127"/>
      <c r="M156" s="104"/>
      <c r="N156" s="104"/>
      <c r="O156" s="104"/>
      <c r="P156" s="104"/>
      <c r="Q156" s="104"/>
      <c r="R156" s="104"/>
      <c r="S156" s="100"/>
      <c r="T156" s="160" t="s">
        <v>719</v>
      </c>
      <c r="U156" s="130">
        <v>0.05</v>
      </c>
      <c r="V156" s="129"/>
      <c r="W156" s="127"/>
      <c r="X156" s="104"/>
      <c r="Y156" s="104"/>
      <c r="Z156" s="104"/>
      <c r="AA156" s="104"/>
      <c r="AB156" s="104"/>
      <c r="AC156" s="104"/>
      <c r="AD156" s="100"/>
      <c r="AE156" s="160" t="s">
        <v>719</v>
      </c>
      <c r="AF156" s="130">
        <v>0.05</v>
      </c>
      <c r="AG156" s="129"/>
      <c r="AH156" s="127"/>
      <c r="AI156" s="104"/>
      <c r="AJ156" s="104"/>
      <c r="AK156" s="104"/>
      <c r="AL156" s="104"/>
      <c r="AM156" s="104"/>
      <c r="AN156" s="104"/>
      <c r="AO156" s="100"/>
      <c r="AP156" s="160" t="s">
        <v>719</v>
      </c>
      <c r="AQ156" s="130">
        <v>0.05</v>
      </c>
      <c r="AR156" s="129"/>
      <c r="AS156" s="127"/>
      <c r="AT156" s="104"/>
      <c r="AU156" s="104"/>
      <c r="AV156" s="104"/>
      <c r="AW156" s="104"/>
      <c r="AX156" s="104"/>
      <c r="AY156" s="104"/>
      <c r="AZ156" s="100"/>
      <c r="BA156" s="160" t="s">
        <v>719</v>
      </c>
      <c r="BB156" s="130">
        <v>0.05</v>
      </c>
      <c r="BC156" s="129"/>
      <c r="BD156" s="127"/>
      <c r="BE156" s="104"/>
      <c r="BF156" s="104"/>
      <c r="BG156" s="104"/>
      <c r="BH156" s="104"/>
      <c r="BI156" s="104"/>
      <c r="BJ156" s="104"/>
      <c r="BK156" s="100"/>
      <c r="BL156" s="160" t="s">
        <v>719</v>
      </c>
      <c r="BM156" s="130">
        <v>0.05</v>
      </c>
    </row>
    <row r="157">
      <c r="A157" s="127"/>
      <c r="B157" s="104"/>
      <c r="C157" s="104"/>
      <c r="D157" s="104"/>
      <c r="E157" s="104"/>
      <c r="F157" s="104"/>
      <c r="G157" s="104"/>
      <c r="H157" s="100"/>
      <c r="I157" s="167" t="s">
        <v>720</v>
      </c>
      <c r="J157" s="128">
        <f>J155+(J155*J156)</f>
        <v>0</v>
      </c>
      <c r="K157" s="129"/>
      <c r="L157" s="127"/>
      <c r="M157" s="104"/>
      <c r="N157" s="104"/>
      <c r="O157" s="104"/>
      <c r="P157" s="104"/>
      <c r="Q157" s="104"/>
      <c r="R157" s="104"/>
      <c r="S157" s="100"/>
      <c r="T157" s="167" t="s">
        <v>720</v>
      </c>
      <c r="U157" s="128">
        <f>U155+(U155*U156)</f>
        <v>0</v>
      </c>
      <c r="V157" s="129"/>
      <c r="W157" s="127"/>
      <c r="X157" s="104"/>
      <c r="Y157" s="104"/>
      <c r="Z157" s="104"/>
      <c r="AA157" s="104"/>
      <c r="AB157" s="104"/>
      <c r="AC157" s="104"/>
      <c r="AD157" s="100"/>
      <c r="AE157" s="167" t="s">
        <v>720</v>
      </c>
      <c r="AF157" s="128">
        <f>AF155+(AF155*AF156)</f>
        <v>0</v>
      </c>
      <c r="AG157" s="129"/>
      <c r="AH157" s="127"/>
      <c r="AI157" s="104"/>
      <c r="AJ157" s="104"/>
      <c r="AK157" s="104"/>
      <c r="AL157" s="104"/>
      <c r="AM157" s="104"/>
      <c r="AN157" s="104"/>
      <c r="AO157" s="100"/>
      <c r="AP157" s="167" t="s">
        <v>720</v>
      </c>
      <c r="AQ157" s="128">
        <f>AQ155+(AQ155*AQ156)</f>
        <v>0</v>
      </c>
      <c r="AR157" s="129"/>
      <c r="AS157" s="127"/>
      <c r="AT157" s="104"/>
      <c r="AU157" s="104"/>
      <c r="AV157" s="104"/>
      <c r="AW157" s="104"/>
      <c r="AX157" s="104"/>
      <c r="AY157" s="104"/>
      <c r="AZ157" s="100"/>
      <c r="BA157" s="167" t="s">
        <v>720</v>
      </c>
      <c r="BB157" s="128">
        <f>BB155+(BB155*BB156)</f>
        <v>0</v>
      </c>
      <c r="BC157" s="129"/>
      <c r="BD157" s="127"/>
      <c r="BE157" s="104"/>
      <c r="BF157" s="104"/>
      <c r="BG157" s="104"/>
      <c r="BH157" s="104"/>
      <c r="BI157" s="104"/>
      <c r="BJ157" s="104"/>
      <c r="BK157" s="100"/>
      <c r="BL157" s="167" t="s">
        <v>720</v>
      </c>
      <c r="BM157" s="128">
        <f>BM155+(BM155*BM156)</f>
        <v>0</v>
      </c>
    </row>
    <row r="158">
      <c r="A158" s="127"/>
      <c r="B158" s="104"/>
      <c r="C158" s="104"/>
      <c r="D158" s="104"/>
      <c r="E158" s="104"/>
      <c r="F158" s="104"/>
      <c r="G158" s="104"/>
      <c r="H158" s="100"/>
      <c r="I158" s="167" t="s">
        <v>746</v>
      </c>
      <c r="J158" s="128">
        <f>J157*I134</f>
        <v>0</v>
      </c>
      <c r="K158" s="129"/>
      <c r="L158" s="127"/>
      <c r="M158" s="104"/>
      <c r="N158" s="104"/>
      <c r="O158" s="104"/>
      <c r="P158" s="104"/>
      <c r="Q158" s="104"/>
      <c r="R158" s="104"/>
      <c r="S158" s="100"/>
      <c r="T158" s="167" t="s">
        <v>746</v>
      </c>
      <c r="U158" s="128">
        <f>U157*T134</f>
        <v>0</v>
      </c>
      <c r="V158" s="129"/>
      <c r="W158" s="127"/>
      <c r="X158" s="104"/>
      <c r="Y158" s="104"/>
      <c r="Z158" s="104"/>
      <c r="AA158" s="104"/>
      <c r="AB158" s="104"/>
      <c r="AC158" s="104"/>
      <c r="AD158" s="100"/>
      <c r="AE158" s="167" t="s">
        <v>746</v>
      </c>
      <c r="AF158" s="128">
        <f>AF157*AE134</f>
        <v>0</v>
      </c>
      <c r="AG158" s="129"/>
      <c r="AH158" s="127"/>
      <c r="AI158" s="104"/>
      <c r="AJ158" s="104"/>
      <c r="AK158" s="104"/>
      <c r="AL158" s="104"/>
      <c r="AM158" s="104"/>
      <c r="AN158" s="104"/>
      <c r="AO158" s="100"/>
      <c r="AP158" s="167" t="s">
        <v>746</v>
      </c>
      <c r="AQ158" s="128">
        <f>AQ157*AP134</f>
        <v>0</v>
      </c>
      <c r="AR158" s="129"/>
      <c r="AS158" s="127"/>
      <c r="AT158" s="104"/>
      <c r="AU158" s="104"/>
      <c r="AV158" s="104"/>
      <c r="AW158" s="104"/>
      <c r="AX158" s="104"/>
      <c r="AY158" s="104"/>
      <c r="AZ158" s="100"/>
      <c r="BA158" s="167" t="s">
        <v>746</v>
      </c>
      <c r="BB158" s="128">
        <f>BB157*BA134</f>
        <v>0</v>
      </c>
      <c r="BC158" s="129"/>
      <c r="BD158" s="127"/>
      <c r="BE158" s="104"/>
      <c r="BF158" s="104"/>
      <c r="BG158" s="104"/>
      <c r="BH158" s="104"/>
      <c r="BI158" s="104"/>
      <c r="BJ158" s="104"/>
      <c r="BK158" s="100"/>
      <c r="BL158" s="167" t="s">
        <v>746</v>
      </c>
      <c r="BM158" s="128">
        <f>BM157*BL134</f>
        <v>0</v>
      </c>
    </row>
    <row r="159">
      <c r="A159" s="127"/>
      <c r="B159" s="104"/>
      <c r="C159" s="104"/>
      <c r="D159" s="104"/>
      <c r="E159" s="104"/>
      <c r="F159" s="104"/>
      <c r="G159" s="104"/>
      <c r="H159" s="100"/>
      <c r="I159" s="167" t="s">
        <v>747</v>
      </c>
      <c r="J159" s="128">
        <f>J160-J158</f>
        <v>0</v>
      </c>
      <c r="K159" s="129"/>
      <c r="L159" s="127"/>
      <c r="M159" s="104"/>
      <c r="N159" s="104"/>
      <c r="O159" s="104"/>
      <c r="P159" s="104"/>
      <c r="Q159" s="104"/>
      <c r="R159" s="104"/>
      <c r="S159" s="100"/>
      <c r="T159" s="167" t="s">
        <v>747</v>
      </c>
      <c r="U159" s="128">
        <f>U160-U158</f>
        <v>0</v>
      </c>
      <c r="V159" s="129"/>
      <c r="W159" s="127"/>
      <c r="X159" s="104"/>
      <c r="Y159" s="104"/>
      <c r="Z159" s="104"/>
      <c r="AA159" s="104"/>
      <c r="AB159" s="104"/>
      <c r="AC159" s="104"/>
      <c r="AD159" s="100"/>
      <c r="AE159" s="167" t="s">
        <v>747</v>
      </c>
      <c r="AF159" s="128">
        <f>AF160-AF158</f>
        <v>0</v>
      </c>
      <c r="AG159" s="129"/>
      <c r="AH159" s="127"/>
      <c r="AI159" s="104"/>
      <c r="AJ159" s="104"/>
      <c r="AK159" s="104"/>
      <c r="AL159" s="104"/>
      <c r="AM159" s="104"/>
      <c r="AN159" s="104"/>
      <c r="AO159" s="100"/>
      <c r="AP159" s="167" t="s">
        <v>747</v>
      </c>
      <c r="AQ159" s="128">
        <f>AQ160-AQ158</f>
        <v>0</v>
      </c>
      <c r="AR159" s="129"/>
      <c r="AS159" s="127"/>
      <c r="AT159" s="104"/>
      <c r="AU159" s="104"/>
      <c r="AV159" s="104"/>
      <c r="AW159" s="104"/>
      <c r="AX159" s="104"/>
      <c r="AY159" s="104"/>
      <c r="AZ159" s="100"/>
      <c r="BA159" s="167" t="s">
        <v>747</v>
      </c>
      <c r="BB159" s="128">
        <f>BB160-BB158</f>
        <v>0</v>
      </c>
      <c r="BC159" s="129"/>
      <c r="BD159" s="127"/>
      <c r="BE159" s="104"/>
      <c r="BF159" s="104"/>
      <c r="BG159" s="104"/>
      <c r="BH159" s="104"/>
      <c r="BI159" s="104"/>
      <c r="BJ159" s="104"/>
      <c r="BK159" s="100"/>
      <c r="BL159" s="167" t="s">
        <v>747</v>
      </c>
      <c r="BM159" s="128">
        <f>BM160-BM158</f>
        <v>0</v>
      </c>
    </row>
    <row r="160">
      <c r="A160" s="127"/>
      <c r="B160" s="104"/>
      <c r="C160" s="104"/>
      <c r="D160" s="104"/>
      <c r="E160" s="104"/>
      <c r="F160" s="104"/>
      <c r="G160" s="104"/>
      <c r="H160" s="100"/>
      <c r="I160" s="167" t="s">
        <v>748</v>
      </c>
      <c r="J160" s="128">
        <f>J158*(J132*1+1)</f>
        <v>0</v>
      </c>
      <c r="K160" s="129"/>
      <c r="L160" s="127"/>
      <c r="M160" s="104"/>
      <c r="N160" s="104"/>
      <c r="O160" s="104"/>
      <c r="P160" s="104"/>
      <c r="Q160" s="104"/>
      <c r="R160" s="104"/>
      <c r="S160" s="100"/>
      <c r="T160" s="167" t="s">
        <v>748</v>
      </c>
      <c r="U160" s="128">
        <f>U158*(U132*1+1)</f>
        <v>0</v>
      </c>
      <c r="V160" s="129"/>
      <c r="W160" s="127"/>
      <c r="X160" s="104"/>
      <c r="Y160" s="104"/>
      <c r="Z160" s="104"/>
      <c r="AA160" s="104"/>
      <c r="AB160" s="104"/>
      <c r="AC160" s="104"/>
      <c r="AD160" s="100"/>
      <c r="AE160" s="167" t="s">
        <v>748</v>
      </c>
      <c r="AF160" s="128">
        <f>AF158*(AF132*1+1)</f>
        <v>0</v>
      </c>
      <c r="AG160" s="129"/>
      <c r="AH160" s="127"/>
      <c r="AI160" s="104"/>
      <c r="AJ160" s="104"/>
      <c r="AK160" s="104"/>
      <c r="AL160" s="104"/>
      <c r="AM160" s="104"/>
      <c r="AN160" s="104"/>
      <c r="AO160" s="100"/>
      <c r="AP160" s="167" t="s">
        <v>748</v>
      </c>
      <c r="AQ160" s="128">
        <f>AQ158*(AQ132*1+1)</f>
        <v>0</v>
      </c>
      <c r="AR160" s="129"/>
      <c r="AS160" s="127"/>
      <c r="AT160" s="104"/>
      <c r="AU160" s="104"/>
      <c r="AV160" s="104"/>
      <c r="AW160" s="104"/>
      <c r="AX160" s="104"/>
      <c r="AY160" s="104"/>
      <c r="AZ160" s="100"/>
      <c r="BA160" s="167" t="s">
        <v>748</v>
      </c>
      <c r="BB160" s="128">
        <f>BB158*(BB132*1+1)</f>
        <v>0</v>
      </c>
      <c r="BC160" s="129"/>
      <c r="BD160" s="127"/>
      <c r="BE160" s="104"/>
      <c r="BF160" s="104"/>
      <c r="BG160" s="104"/>
      <c r="BH160" s="104"/>
      <c r="BI160" s="104"/>
      <c r="BJ160" s="104"/>
      <c r="BK160" s="100"/>
      <c r="BL160" s="167" t="s">
        <v>748</v>
      </c>
      <c r="BM160" s="128">
        <f>BM158*(BM132*1+1)</f>
        <v>0</v>
      </c>
    </row>
    <row r="161">
      <c r="A161" s="127"/>
      <c r="B161" s="104"/>
      <c r="C161" s="104"/>
      <c r="D161" s="104"/>
      <c r="E161" s="104"/>
      <c r="F161" s="104"/>
      <c r="G161" s="104"/>
      <c r="H161" s="100"/>
      <c r="I161" s="168" t="s">
        <v>749</v>
      </c>
      <c r="J161" s="3"/>
      <c r="K161" s="129"/>
      <c r="L161" s="127"/>
      <c r="M161" s="104"/>
      <c r="N161" s="104"/>
      <c r="O161" s="104"/>
      <c r="P161" s="104"/>
      <c r="Q161" s="104"/>
      <c r="R161" s="104"/>
      <c r="S161" s="100"/>
      <c r="T161" s="168" t="s">
        <v>749</v>
      </c>
      <c r="U161" s="3"/>
      <c r="V161" s="129"/>
      <c r="W161" s="127"/>
      <c r="X161" s="104"/>
      <c r="Y161" s="104"/>
      <c r="Z161" s="104"/>
      <c r="AA161" s="104"/>
      <c r="AB161" s="104"/>
      <c r="AC161" s="104"/>
      <c r="AD161" s="100"/>
      <c r="AE161" s="168" t="s">
        <v>749</v>
      </c>
      <c r="AF161" s="3"/>
      <c r="AG161" s="129"/>
      <c r="AH161" s="127"/>
      <c r="AI161" s="104"/>
      <c r="AJ161" s="104"/>
      <c r="AK161" s="104"/>
      <c r="AL161" s="104"/>
      <c r="AM161" s="104"/>
      <c r="AN161" s="104"/>
      <c r="AO161" s="100"/>
      <c r="AP161" s="168" t="s">
        <v>749</v>
      </c>
      <c r="AQ161" s="3"/>
      <c r="AR161" s="129"/>
      <c r="AS161" s="127"/>
      <c r="AT161" s="104"/>
      <c r="AU161" s="104"/>
      <c r="AV161" s="104"/>
      <c r="AW161" s="104"/>
      <c r="AX161" s="104"/>
      <c r="AY161" s="104"/>
      <c r="AZ161" s="100"/>
      <c r="BA161" s="168" t="s">
        <v>749</v>
      </c>
      <c r="BB161" s="3"/>
      <c r="BC161" s="129"/>
      <c r="BD161" s="127"/>
      <c r="BE161" s="104"/>
      <c r="BF161" s="104"/>
      <c r="BG161" s="104"/>
      <c r="BH161" s="104"/>
      <c r="BI161" s="104"/>
      <c r="BJ161" s="104"/>
      <c r="BK161" s="100"/>
      <c r="BL161" s="168" t="s">
        <v>749</v>
      </c>
      <c r="BM161" s="3"/>
    </row>
    <row r="162">
      <c r="A162" s="132"/>
      <c r="B162" s="2"/>
      <c r="C162" s="2"/>
      <c r="D162" s="2"/>
      <c r="E162" s="2"/>
      <c r="F162" s="2"/>
      <c r="G162" s="2"/>
      <c r="H162" s="3"/>
      <c r="I162" s="167" t="s">
        <v>750</v>
      </c>
      <c r="J162" s="133"/>
      <c r="K162" s="134"/>
      <c r="L162" s="132"/>
      <c r="M162" s="2"/>
      <c r="N162" s="2"/>
      <c r="O162" s="2"/>
      <c r="P162" s="2"/>
      <c r="Q162" s="2"/>
      <c r="R162" s="2"/>
      <c r="S162" s="3"/>
      <c r="T162" s="167" t="s">
        <v>750</v>
      </c>
      <c r="U162" s="133"/>
      <c r="V162" s="134"/>
      <c r="W162" s="132"/>
      <c r="X162" s="2"/>
      <c r="Y162" s="2"/>
      <c r="Z162" s="2"/>
      <c r="AA162" s="2"/>
      <c r="AB162" s="2"/>
      <c r="AC162" s="2"/>
      <c r="AD162" s="3"/>
      <c r="AE162" s="167" t="s">
        <v>750</v>
      </c>
      <c r="AF162" s="133"/>
      <c r="AG162" s="134"/>
      <c r="AH162" s="132"/>
      <c r="AI162" s="2"/>
      <c r="AJ162" s="2"/>
      <c r="AK162" s="2"/>
      <c r="AL162" s="2"/>
      <c r="AM162" s="2"/>
      <c r="AN162" s="2"/>
      <c r="AO162" s="3"/>
      <c r="AP162" s="167" t="s">
        <v>750</v>
      </c>
      <c r="AQ162" s="133"/>
      <c r="AR162" s="134"/>
      <c r="AS162" s="132"/>
      <c r="AT162" s="2"/>
      <c r="AU162" s="2"/>
      <c r="AV162" s="2"/>
      <c r="AW162" s="2"/>
      <c r="AX162" s="2"/>
      <c r="AY162" s="2"/>
      <c r="AZ162" s="3"/>
      <c r="BA162" s="167" t="s">
        <v>750</v>
      </c>
      <c r="BB162" s="133"/>
      <c r="BC162" s="134"/>
      <c r="BD162" s="132"/>
      <c r="BE162" s="2"/>
      <c r="BF162" s="2"/>
      <c r="BG162" s="2"/>
      <c r="BH162" s="2"/>
      <c r="BI162" s="2"/>
      <c r="BJ162" s="2"/>
      <c r="BK162" s="3"/>
      <c r="BL162" s="167" t="s">
        <v>750</v>
      </c>
      <c r="BM162" s="133"/>
    </row>
    <row r="163">
      <c r="A163" s="126" t="s">
        <v>721</v>
      </c>
      <c r="B163" s="104"/>
      <c r="C163" s="104"/>
      <c r="D163" s="104"/>
      <c r="E163" s="104"/>
      <c r="F163" s="104"/>
      <c r="G163" s="104"/>
      <c r="H163" s="100"/>
      <c r="I163" s="167" t="s">
        <v>747</v>
      </c>
      <c r="J163" s="125">
        <f>J162-J164</f>
        <v>0</v>
      </c>
      <c r="K163" s="109"/>
      <c r="L163" s="126" t="s">
        <v>721</v>
      </c>
      <c r="M163" s="104"/>
      <c r="N163" s="104"/>
      <c r="O163" s="104"/>
      <c r="P163" s="104"/>
      <c r="Q163" s="104"/>
      <c r="R163" s="104"/>
      <c r="S163" s="100"/>
      <c r="T163" s="167" t="s">
        <v>747</v>
      </c>
      <c r="U163" s="125">
        <f>U162-U164</f>
        <v>0</v>
      </c>
      <c r="V163" s="109"/>
      <c r="W163" s="126" t="s">
        <v>721</v>
      </c>
      <c r="X163" s="104"/>
      <c r="Y163" s="104"/>
      <c r="Z163" s="104"/>
      <c r="AA163" s="104"/>
      <c r="AB163" s="104"/>
      <c r="AC163" s="104"/>
      <c r="AD163" s="100"/>
      <c r="AE163" s="167" t="s">
        <v>747</v>
      </c>
      <c r="AF163" s="125">
        <f>AF162-AF164</f>
        <v>0</v>
      </c>
      <c r="AG163" s="109"/>
      <c r="AH163" s="126" t="s">
        <v>721</v>
      </c>
      <c r="AI163" s="104"/>
      <c r="AJ163" s="104"/>
      <c r="AK163" s="104"/>
      <c r="AL163" s="104"/>
      <c r="AM163" s="104"/>
      <c r="AN163" s="104"/>
      <c r="AO163" s="100"/>
      <c r="AP163" s="167" t="s">
        <v>747</v>
      </c>
      <c r="AQ163" s="125">
        <f>AQ162-AQ164</f>
        <v>0</v>
      </c>
      <c r="AR163" s="109"/>
      <c r="AS163" s="126" t="s">
        <v>721</v>
      </c>
      <c r="AT163" s="104"/>
      <c r="AU163" s="104"/>
      <c r="AV163" s="104"/>
      <c r="AW163" s="104"/>
      <c r="AX163" s="104"/>
      <c r="AY163" s="104"/>
      <c r="AZ163" s="100"/>
      <c r="BA163" s="167" t="s">
        <v>747</v>
      </c>
      <c r="BB163" s="125">
        <f>BB162-BB164</f>
        <v>0</v>
      </c>
      <c r="BC163" s="109"/>
      <c r="BD163" s="126" t="s">
        <v>721</v>
      </c>
      <c r="BE163" s="104"/>
      <c r="BF163" s="104"/>
      <c r="BG163" s="104"/>
      <c r="BH163" s="104"/>
      <c r="BI163" s="104"/>
      <c r="BJ163" s="104"/>
      <c r="BK163" s="100"/>
      <c r="BL163" s="167" t="s">
        <v>747</v>
      </c>
      <c r="BM163" s="125">
        <f>BM162-BM164</f>
        <v>0</v>
      </c>
    </row>
    <row r="164">
      <c r="A164" s="127"/>
      <c r="B164" s="104"/>
      <c r="C164" s="104"/>
      <c r="D164" s="104"/>
      <c r="E164" s="104"/>
      <c r="F164" s="104"/>
      <c r="G164" s="104"/>
      <c r="H164" s="100"/>
      <c r="I164" s="167" t="s">
        <v>752</v>
      </c>
      <c r="J164" s="128">
        <f>J162/(J132*1+1)</f>
        <v>0</v>
      </c>
      <c r="K164" s="129"/>
      <c r="L164" s="127"/>
      <c r="M164" s="104"/>
      <c r="N164" s="104"/>
      <c r="O164" s="104"/>
      <c r="P164" s="104"/>
      <c r="Q164" s="104"/>
      <c r="R164" s="104"/>
      <c r="S164" s="100"/>
      <c r="T164" s="167" t="s">
        <v>752</v>
      </c>
      <c r="U164" s="128">
        <f>U162/(U132*1+1)</f>
        <v>0</v>
      </c>
      <c r="V164" s="129"/>
      <c r="W164" s="127"/>
      <c r="X164" s="104"/>
      <c r="Y164" s="104"/>
      <c r="Z164" s="104"/>
      <c r="AA164" s="104"/>
      <c r="AB164" s="104"/>
      <c r="AC164" s="104"/>
      <c r="AD164" s="100"/>
      <c r="AE164" s="167" t="s">
        <v>752</v>
      </c>
      <c r="AF164" s="128">
        <f>AF162/(AF132*1+1)</f>
        <v>0</v>
      </c>
      <c r="AG164" s="129"/>
      <c r="AH164" s="127"/>
      <c r="AI164" s="104"/>
      <c r="AJ164" s="104"/>
      <c r="AK164" s="104"/>
      <c r="AL164" s="104"/>
      <c r="AM164" s="104"/>
      <c r="AN164" s="104"/>
      <c r="AO164" s="100"/>
      <c r="AP164" s="167" t="s">
        <v>752</v>
      </c>
      <c r="AQ164" s="128">
        <f>AQ162/(AQ132*1+1)</f>
        <v>0</v>
      </c>
      <c r="AR164" s="129"/>
      <c r="AS164" s="127"/>
      <c r="AT164" s="104"/>
      <c r="AU164" s="104"/>
      <c r="AV164" s="104"/>
      <c r="AW164" s="104"/>
      <c r="AX164" s="104"/>
      <c r="AY164" s="104"/>
      <c r="AZ164" s="100"/>
      <c r="BA164" s="167" t="s">
        <v>752</v>
      </c>
      <c r="BB164" s="128">
        <f>BB162/(BB132*1+1)</f>
        <v>0</v>
      </c>
      <c r="BC164" s="129"/>
      <c r="BD164" s="127"/>
      <c r="BE164" s="104"/>
      <c r="BF164" s="104"/>
      <c r="BG164" s="104"/>
      <c r="BH164" s="104"/>
      <c r="BI164" s="104"/>
      <c r="BJ164" s="104"/>
      <c r="BK164" s="100"/>
      <c r="BL164" s="167" t="s">
        <v>752</v>
      </c>
      <c r="BM164" s="128">
        <f>BM162/(BM132*1+1)</f>
        <v>0</v>
      </c>
    </row>
    <row r="165">
      <c r="A165" s="135"/>
      <c r="B165" s="104"/>
      <c r="C165" s="104"/>
      <c r="D165" s="104"/>
      <c r="E165" s="104"/>
      <c r="F165" s="104"/>
      <c r="G165" s="104"/>
      <c r="H165" s="100"/>
      <c r="I165" s="160" t="s">
        <v>753</v>
      </c>
      <c r="J165" s="170" t="str">
        <f>J157/J164</f>
        <v>#DIV/0!</v>
      </c>
      <c r="K165" s="137"/>
      <c r="L165" s="135"/>
      <c r="M165" s="104"/>
      <c r="N165" s="104"/>
      <c r="O165" s="104"/>
      <c r="P165" s="104"/>
      <c r="Q165" s="104"/>
      <c r="R165" s="104"/>
      <c r="S165" s="100"/>
      <c r="T165" s="160" t="s">
        <v>753</v>
      </c>
      <c r="U165" s="170" t="str">
        <f>U157/U164</f>
        <v>#DIV/0!</v>
      </c>
      <c r="V165" s="137"/>
      <c r="W165" s="135"/>
      <c r="X165" s="104"/>
      <c r="Y165" s="104"/>
      <c r="Z165" s="104"/>
      <c r="AA165" s="104"/>
      <c r="AB165" s="104"/>
      <c r="AC165" s="104"/>
      <c r="AD165" s="100"/>
      <c r="AE165" s="160" t="s">
        <v>753</v>
      </c>
      <c r="AF165" s="170" t="str">
        <f>AF157/AF164</f>
        <v>#DIV/0!</v>
      </c>
      <c r="AG165" s="137"/>
      <c r="AH165" s="135"/>
      <c r="AI165" s="104"/>
      <c r="AJ165" s="104"/>
      <c r="AK165" s="104"/>
      <c r="AL165" s="104"/>
      <c r="AM165" s="104"/>
      <c r="AN165" s="104"/>
      <c r="AO165" s="100"/>
      <c r="AP165" s="160" t="s">
        <v>753</v>
      </c>
      <c r="AQ165" s="170" t="str">
        <f>AQ157/AQ164</f>
        <v>#DIV/0!</v>
      </c>
      <c r="AR165" s="137"/>
      <c r="AS165" s="135"/>
      <c r="AT165" s="104"/>
      <c r="AU165" s="104"/>
      <c r="AV165" s="104"/>
      <c r="AW165" s="104"/>
      <c r="AX165" s="104"/>
      <c r="AY165" s="104"/>
      <c r="AZ165" s="100"/>
      <c r="BA165" s="160" t="s">
        <v>753</v>
      </c>
      <c r="BB165" s="170" t="str">
        <f>BB157/BB164</f>
        <v>#DIV/0!</v>
      </c>
      <c r="BC165" s="137"/>
      <c r="BD165" s="135"/>
      <c r="BE165" s="104"/>
      <c r="BF165" s="104"/>
      <c r="BG165" s="104"/>
      <c r="BH165" s="104"/>
      <c r="BI165" s="104"/>
      <c r="BJ165" s="104"/>
      <c r="BK165" s="100"/>
      <c r="BL165" s="160" t="s">
        <v>753</v>
      </c>
      <c r="BM165" s="170" t="str">
        <f>BM157/BM164</f>
        <v>#DIV/0!</v>
      </c>
    </row>
    <row r="166">
      <c r="A166" s="138"/>
      <c r="I166" s="160" t="s">
        <v>754</v>
      </c>
      <c r="J166" s="171" t="str">
        <f>J164/J157</f>
        <v>#DIV/0!</v>
      </c>
      <c r="K166" s="140"/>
      <c r="L166" s="138"/>
      <c r="T166" s="160" t="s">
        <v>754</v>
      </c>
      <c r="U166" s="171" t="str">
        <f>U164/U157</f>
        <v>#DIV/0!</v>
      </c>
      <c r="V166" s="140"/>
      <c r="W166" s="138"/>
      <c r="AE166" s="160" t="s">
        <v>754</v>
      </c>
      <c r="AF166" s="171" t="str">
        <f>AF164/AF157</f>
        <v>#DIV/0!</v>
      </c>
      <c r="AG166" s="140"/>
      <c r="AH166" s="138"/>
      <c r="AP166" s="160" t="s">
        <v>754</v>
      </c>
      <c r="AQ166" s="171" t="str">
        <f>AQ164/AQ157</f>
        <v>#DIV/0!</v>
      </c>
      <c r="AR166" s="140"/>
      <c r="AS166" s="138"/>
      <c r="BA166" s="160" t="s">
        <v>754</v>
      </c>
      <c r="BB166" s="171" t="str">
        <f>BB164/BB157</f>
        <v>#DIV/0!</v>
      </c>
      <c r="BC166" s="140"/>
      <c r="BD166" s="138"/>
      <c r="BL166" s="160" t="s">
        <v>754</v>
      </c>
      <c r="BM166" s="171" t="str">
        <f>BM164/BM157</f>
        <v>#DIV/0!</v>
      </c>
    </row>
    <row r="167">
      <c r="A167" s="141" t="s">
        <v>722</v>
      </c>
      <c r="B167" s="2"/>
      <c r="C167" s="2"/>
      <c r="D167" s="2"/>
      <c r="E167" s="2"/>
      <c r="F167" s="2"/>
      <c r="G167" s="2"/>
      <c r="H167" s="3"/>
      <c r="J167" s="109"/>
      <c r="K167" s="109"/>
      <c r="L167" s="141" t="s">
        <v>722</v>
      </c>
      <c r="M167" s="2"/>
      <c r="N167" s="2"/>
      <c r="O167" s="2"/>
      <c r="P167" s="2"/>
      <c r="Q167" s="2"/>
      <c r="R167" s="2"/>
      <c r="S167" s="3"/>
      <c r="U167" s="109"/>
      <c r="V167" s="109"/>
      <c r="W167" s="141" t="s">
        <v>722</v>
      </c>
      <c r="X167" s="2"/>
      <c r="Y167" s="2"/>
      <c r="Z167" s="2"/>
      <c r="AA167" s="2"/>
      <c r="AB167" s="2"/>
      <c r="AC167" s="2"/>
      <c r="AD167" s="3"/>
      <c r="AF167" s="109"/>
      <c r="AG167" s="109"/>
      <c r="AH167" s="141" t="s">
        <v>722</v>
      </c>
      <c r="AI167" s="2"/>
      <c r="AJ167" s="2"/>
      <c r="AK167" s="2"/>
      <c r="AL167" s="2"/>
      <c r="AM167" s="2"/>
      <c r="AN167" s="2"/>
      <c r="AO167" s="3"/>
      <c r="AQ167" s="109"/>
      <c r="AR167" s="109"/>
      <c r="AS167" s="141" t="s">
        <v>722</v>
      </c>
      <c r="AT167" s="2"/>
      <c r="AU167" s="2"/>
      <c r="AV167" s="2"/>
      <c r="AW167" s="2"/>
      <c r="AX167" s="2"/>
      <c r="AY167" s="2"/>
      <c r="AZ167" s="3"/>
      <c r="BB167" s="109"/>
      <c r="BC167" s="109"/>
      <c r="BD167" s="141" t="s">
        <v>722</v>
      </c>
      <c r="BE167" s="2"/>
      <c r="BF167" s="2"/>
      <c r="BG167" s="2"/>
      <c r="BH167" s="2"/>
      <c r="BI167" s="2"/>
      <c r="BJ167" s="2"/>
      <c r="BK167" s="3"/>
      <c r="BM167" s="109"/>
    </row>
    <row r="168">
      <c r="A168" s="135"/>
      <c r="B168" s="104"/>
      <c r="C168" s="104"/>
      <c r="D168" s="104"/>
      <c r="E168" s="104"/>
      <c r="F168" s="104"/>
      <c r="G168" s="104"/>
      <c r="H168" s="100"/>
      <c r="J168" s="137"/>
      <c r="K168" s="137"/>
      <c r="L168" s="135"/>
      <c r="M168" s="104"/>
      <c r="N168" s="104"/>
      <c r="O168" s="104"/>
      <c r="P168" s="104"/>
      <c r="Q168" s="104"/>
      <c r="R168" s="104"/>
      <c r="S168" s="100"/>
      <c r="U168" s="137"/>
      <c r="V168" s="137"/>
      <c r="W168" s="135"/>
      <c r="X168" s="104"/>
      <c r="Y168" s="104"/>
      <c r="Z168" s="104"/>
      <c r="AA168" s="104"/>
      <c r="AB168" s="104"/>
      <c r="AC168" s="104"/>
      <c r="AD168" s="100"/>
      <c r="AF168" s="137"/>
      <c r="AG168" s="137"/>
      <c r="AH168" s="135"/>
      <c r="AI168" s="104"/>
      <c r="AJ168" s="104"/>
      <c r="AK168" s="104"/>
      <c r="AL168" s="104"/>
      <c r="AM168" s="104"/>
      <c r="AN168" s="104"/>
      <c r="AO168" s="100"/>
      <c r="AQ168" s="137"/>
      <c r="AR168" s="137"/>
      <c r="AS168" s="135"/>
      <c r="AT168" s="104"/>
      <c r="AU168" s="104"/>
      <c r="AV168" s="104"/>
      <c r="AW168" s="104"/>
      <c r="AX168" s="104"/>
      <c r="AY168" s="104"/>
      <c r="AZ168" s="100"/>
      <c r="BB168" s="137"/>
      <c r="BC168" s="137"/>
      <c r="BD168" s="135"/>
      <c r="BE168" s="104"/>
      <c r="BF168" s="104"/>
      <c r="BG168" s="104"/>
      <c r="BH168" s="104"/>
      <c r="BI168" s="104"/>
      <c r="BJ168" s="104"/>
      <c r="BK168" s="100"/>
      <c r="BM168" s="137"/>
    </row>
    <row r="169">
      <c r="A169" s="135"/>
      <c r="B169" s="104"/>
      <c r="C169" s="104"/>
      <c r="D169" s="104"/>
      <c r="E169" s="104"/>
      <c r="F169" s="104"/>
      <c r="G169" s="104"/>
      <c r="H169" s="100"/>
      <c r="J169" s="137"/>
      <c r="K169" s="137"/>
      <c r="L169" s="135"/>
      <c r="M169" s="104"/>
      <c r="N169" s="104"/>
      <c r="O169" s="104"/>
      <c r="P169" s="104"/>
      <c r="Q169" s="104"/>
      <c r="R169" s="104"/>
      <c r="S169" s="100"/>
      <c r="U169" s="137"/>
      <c r="V169" s="137"/>
      <c r="W169" s="135"/>
      <c r="X169" s="104"/>
      <c r="Y169" s="104"/>
      <c r="Z169" s="104"/>
      <c r="AA169" s="104"/>
      <c r="AB169" s="104"/>
      <c r="AC169" s="104"/>
      <c r="AD169" s="100"/>
      <c r="AF169" s="137"/>
      <c r="AG169" s="137"/>
      <c r="AH169" s="135"/>
      <c r="AI169" s="104"/>
      <c r="AJ169" s="104"/>
      <c r="AK169" s="104"/>
      <c r="AL169" s="104"/>
      <c r="AM169" s="104"/>
      <c r="AN169" s="104"/>
      <c r="AO169" s="100"/>
      <c r="AQ169" s="137"/>
      <c r="AR169" s="137"/>
      <c r="AS169" s="135"/>
      <c r="AT169" s="104"/>
      <c r="AU169" s="104"/>
      <c r="AV169" s="104"/>
      <c r="AW169" s="104"/>
      <c r="AX169" s="104"/>
      <c r="AY169" s="104"/>
      <c r="AZ169" s="100"/>
      <c r="BB169" s="137"/>
      <c r="BC169" s="137"/>
      <c r="BD169" s="135"/>
      <c r="BE169" s="104"/>
      <c r="BF169" s="104"/>
      <c r="BG169" s="104"/>
      <c r="BH169" s="104"/>
      <c r="BI169" s="104"/>
      <c r="BJ169" s="104"/>
      <c r="BK169" s="100"/>
      <c r="BM169" s="137"/>
    </row>
    <row r="170">
      <c r="A170" s="135"/>
      <c r="B170" s="104"/>
      <c r="C170" s="104"/>
      <c r="D170" s="104"/>
      <c r="E170" s="104"/>
      <c r="F170" s="104"/>
      <c r="G170" s="104"/>
      <c r="H170" s="100"/>
      <c r="J170" s="137"/>
      <c r="K170" s="137"/>
      <c r="L170" s="135"/>
      <c r="M170" s="104"/>
      <c r="N170" s="104"/>
      <c r="O170" s="104"/>
      <c r="P170" s="104"/>
      <c r="Q170" s="104"/>
      <c r="R170" s="104"/>
      <c r="S170" s="100"/>
      <c r="U170" s="137"/>
      <c r="V170" s="137"/>
      <c r="W170" s="135"/>
      <c r="X170" s="104"/>
      <c r="Y170" s="104"/>
      <c r="Z170" s="104"/>
      <c r="AA170" s="104"/>
      <c r="AB170" s="104"/>
      <c r="AC170" s="104"/>
      <c r="AD170" s="100"/>
      <c r="AF170" s="137"/>
      <c r="AG170" s="137"/>
      <c r="AH170" s="135"/>
      <c r="AI170" s="104"/>
      <c r="AJ170" s="104"/>
      <c r="AK170" s="104"/>
      <c r="AL170" s="104"/>
      <c r="AM170" s="104"/>
      <c r="AN170" s="104"/>
      <c r="AO170" s="100"/>
      <c r="AQ170" s="137"/>
      <c r="AR170" s="137"/>
      <c r="AS170" s="135"/>
      <c r="AT170" s="104"/>
      <c r="AU170" s="104"/>
      <c r="AV170" s="104"/>
      <c r="AW170" s="104"/>
      <c r="AX170" s="104"/>
      <c r="AY170" s="104"/>
      <c r="AZ170" s="100"/>
      <c r="BB170" s="137"/>
      <c r="BC170" s="137"/>
      <c r="BD170" s="135"/>
      <c r="BE170" s="104"/>
      <c r="BF170" s="104"/>
      <c r="BG170" s="104"/>
      <c r="BH170" s="104"/>
      <c r="BI170" s="104"/>
      <c r="BJ170" s="104"/>
      <c r="BK170" s="100"/>
      <c r="BM170" s="137"/>
    </row>
    <row r="171">
      <c r="A171" s="135"/>
      <c r="B171" s="104"/>
      <c r="C171" s="104"/>
      <c r="D171" s="104"/>
      <c r="E171" s="104"/>
      <c r="F171" s="104"/>
      <c r="G171" s="104"/>
      <c r="H171" s="100"/>
      <c r="J171" s="137"/>
      <c r="K171" s="137"/>
      <c r="L171" s="135"/>
      <c r="M171" s="104"/>
      <c r="N171" s="104"/>
      <c r="O171" s="104"/>
      <c r="P171" s="104"/>
      <c r="Q171" s="104"/>
      <c r="R171" s="104"/>
      <c r="S171" s="100"/>
      <c r="U171" s="137"/>
      <c r="V171" s="137"/>
      <c r="W171" s="135"/>
      <c r="X171" s="104"/>
      <c r="Y171" s="104"/>
      <c r="Z171" s="104"/>
      <c r="AA171" s="104"/>
      <c r="AB171" s="104"/>
      <c r="AC171" s="104"/>
      <c r="AD171" s="100"/>
      <c r="AF171" s="137"/>
      <c r="AG171" s="137"/>
      <c r="AH171" s="135"/>
      <c r="AI171" s="104"/>
      <c r="AJ171" s="104"/>
      <c r="AK171" s="104"/>
      <c r="AL171" s="104"/>
      <c r="AM171" s="104"/>
      <c r="AN171" s="104"/>
      <c r="AO171" s="100"/>
      <c r="AQ171" s="137"/>
      <c r="AR171" s="137"/>
      <c r="AS171" s="135"/>
      <c r="AT171" s="104"/>
      <c r="AU171" s="104"/>
      <c r="AV171" s="104"/>
      <c r="AW171" s="104"/>
      <c r="AX171" s="104"/>
      <c r="AY171" s="104"/>
      <c r="AZ171" s="100"/>
      <c r="BB171" s="137"/>
      <c r="BC171" s="137"/>
      <c r="BD171" s="135"/>
      <c r="BE171" s="104"/>
      <c r="BF171" s="104"/>
      <c r="BG171" s="104"/>
      <c r="BH171" s="104"/>
      <c r="BI171" s="104"/>
      <c r="BJ171" s="104"/>
      <c r="BK171" s="100"/>
      <c r="BM171" s="137"/>
    </row>
    <row r="172">
      <c r="A172" s="135"/>
      <c r="B172" s="104"/>
      <c r="C172" s="104"/>
      <c r="D172" s="104"/>
      <c r="E172" s="104"/>
      <c r="F172" s="104"/>
      <c r="G172" s="104"/>
      <c r="H172" s="100"/>
      <c r="J172" s="137"/>
      <c r="K172" s="137"/>
      <c r="L172" s="135"/>
      <c r="M172" s="104"/>
      <c r="N172" s="104"/>
      <c r="O172" s="104"/>
      <c r="P172" s="104"/>
      <c r="Q172" s="104"/>
      <c r="R172" s="104"/>
      <c r="S172" s="100"/>
      <c r="U172" s="137"/>
      <c r="V172" s="137"/>
      <c r="W172" s="135"/>
      <c r="X172" s="104"/>
      <c r="Y172" s="104"/>
      <c r="Z172" s="104"/>
      <c r="AA172" s="104"/>
      <c r="AB172" s="104"/>
      <c r="AC172" s="104"/>
      <c r="AD172" s="100"/>
      <c r="AF172" s="137"/>
      <c r="AG172" s="137"/>
      <c r="AH172" s="135"/>
      <c r="AI172" s="104"/>
      <c r="AJ172" s="104"/>
      <c r="AK172" s="104"/>
      <c r="AL172" s="104"/>
      <c r="AM172" s="104"/>
      <c r="AN172" s="104"/>
      <c r="AO172" s="100"/>
      <c r="AQ172" s="137"/>
      <c r="AR172" s="137"/>
      <c r="AS172" s="135"/>
      <c r="AT172" s="104"/>
      <c r="AU172" s="104"/>
      <c r="AV172" s="104"/>
      <c r="AW172" s="104"/>
      <c r="AX172" s="104"/>
      <c r="AY172" s="104"/>
      <c r="AZ172" s="100"/>
      <c r="BB172" s="137"/>
      <c r="BC172" s="137"/>
      <c r="BD172" s="135"/>
      <c r="BE172" s="104"/>
      <c r="BF172" s="104"/>
      <c r="BG172" s="104"/>
      <c r="BH172" s="104"/>
      <c r="BI172" s="104"/>
      <c r="BJ172" s="104"/>
      <c r="BK172" s="100"/>
      <c r="BM172" s="137"/>
    </row>
    <row r="173">
      <c r="A173" s="146"/>
      <c r="B173" s="146"/>
      <c r="C173" s="146"/>
      <c r="D173" s="146"/>
      <c r="E173" s="146"/>
      <c r="F173" s="146"/>
      <c r="G173" s="146"/>
      <c r="H173" s="146"/>
      <c r="J173" s="137"/>
      <c r="K173" s="137"/>
      <c r="L173" s="146"/>
      <c r="M173" s="146"/>
      <c r="N173" s="146"/>
      <c r="O173" s="146"/>
      <c r="P173" s="146"/>
      <c r="Q173" s="146"/>
      <c r="R173" s="146"/>
      <c r="S173" s="146"/>
      <c r="U173" s="137"/>
      <c r="V173" s="137"/>
      <c r="W173" s="146"/>
      <c r="X173" s="146"/>
      <c r="Y173" s="146"/>
      <c r="Z173" s="146"/>
      <c r="AA173" s="146"/>
      <c r="AB173" s="146"/>
      <c r="AC173" s="146"/>
      <c r="AD173" s="146"/>
      <c r="AF173" s="137"/>
      <c r="AG173" s="137"/>
      <c r="AH173" s="146"/>
      <c r="AI173" s="146"/>
      <c r="AJ173" s="146"/>
      <c r="AK173" s="146"/>
      <c r="AL173" s="146"/>
      <c r="AM173" s="146"/>
      <c r="AN173" s="146"/>
      <c r="AO173" s="146"/>
      <c r="AQ173" s="137"/>
      <c r="AR173" s="137"/>
      <c r="AS173" s="146"/>
      <c r="AT173" s="146"/>
      <c r="AU173" s="146"/>
      <c r="AV173" s="146"/>
      <c r="AW173" s="146"/>
      <c r="AX173" s="146"/>
      <c r="AY173" s="146"/>
      <c r="AZ173" s="146"/>
      <c r="BB173" s="137"/>
      <c r="BC173" s="137"/>
      <c r="BD173" s="146"/>
      <c r="BE173" s="146"/>
      <c r="BF173" s="146"/>
      <c r="BG173" s="146"/>
      <c r="BH173" s="146"/>
      <c r="BI173" s="146"/>
      <c r="BJ173" s="146"/>
      <c r="BK173" s="146"/>
      <c r="BM173" s="137"/>
    </row>
    <row r="174">
      <c r="A174" s="146"/>
      <c r="B174" s="146"/>
      <c r="C174" s="146"/>
      <c r="D174" s="146"/>
      <c r="E174" s="146"/>
      <c r="F174" s="146"/>
      <c r="G174" s="146"/>
      <c r="H174" s="146"/>
      <c r="J174" s="137"/>
      <c r="K174" s="137"/>
      <c r="L174" s="146"/>
      <c r="M174" s="146"/>
      <c r="N174" s="146"/>
      <c r="O174" s="146"/>
      <c r="P174" s="146"/>
      <c r="Q174" s="146"/>
      <c r="R174" s="146"/>
      <c r="S174" s="146"/>
      <c r="U174" s="137"/>
      <c r="V174" s="137"/>
      <c r="W174" s="146"/>
      <c r="X174" s="146"/>
      <c r="Y174" s="146"/>
      <c r="Z174" s="146"/>
      <c r="AA174" s="146"/>
      <c r="AB174" s="146"/>
      <c r="AC174" s="146"/>
      <c r="AD174" s="146"/>
      <c r="AF174" s="137"/>
      <c r="AG174" s="137"/>
      <c r="AH174" s="146"/>
      <c r="AI174" s="146"/>
      <c r="AJ174" s="146"/>
      <c r="AK174" s="146"/>
      <c r="AL174" s="146"/>
      <c r="AM174" s="146"/>
      <c r="AN174" s="146"/>
      <c r="AO174" s="146"/>
      <c r="AQ174" s="137"/>
      <c r="AR174" s="137"/>
      <c r="AS174" s="146"/>
      <c r="AT174" s="146"/>
      <c r="AU174" s="146"/>
      <c r="AV174" s="146"/>
      <c r="AW174" s="146"/>
      <c r="AX174" s="146"/>
      <c r="AY174" s="146"/>
      <c r="AZ174" s="146"/>
      <c r="BB174" s="137"/>
      <c r="BC174" s="137"/>
      <c r="BD174" s="146"/>
      <c r="BE174" s="146"/>
      <c r="BF174" s="146"/>
      <c r="BG174" s="146"/>
      <c r="BH174" s="146"/>
      <c r="BI174" s="146"/>
      <c r="BJ174" s="146"/>
      <c r="BK174" s="146"/>
      <c r="BM174" s="137"/>
    </row>
    <row r="175">
      <c r="I175" s="157" t="s">
        <v>731</v>
      </c>
      <c r="J175" s="161">
        <f>$J$3</f>
        <v>0.16</v>
      </c>
      <c r="K175" s="89"/>
      <c r="T175" s="160" t="s">
        <v>732</v>
      </c>
      <c r="U175" s="161">
        <f>$J$3</f>
        <v>0.16</v>
      </c>
      <c r="V175" s="89"/>
      <c r="AE175" s="160" t="s">
        <v>732</v>
      </c>
      <c r="AF175" s="161">
        <f>$J$3</f>
        <v>0.16</v>
      </c>
      <c r="AG175" s="89"/>
      <c r="AP175" s="160" t="s">
        <v>732</v>
      </c>
      <c r="AQ175" s="161">
        <f>$J$3</f>
        <v>0.16</v>
      </c>
      <c r="AR175" s="89"/>
      <c r="BA175" s="160" t="s">
        <v>732</v>
      </c>
      <c r="BB175" s="161">
        <f>$J$3</f>
        <v>0.16</v>
      </c>
      <c r="BC175" s="89"/>
      <c r="BL175" s="160" t="s">
        <v>732</v>
      </c>
      <c r="BM175" s="161">
        <f>$J$3</f>
        <v>0.16</v>
      </c>
    </row>
    <row r="176">
      <c r="A176" s="97" t="s">
        <v>701</v>
      </c>
      <c r="B176" s="92"/>
      <c r="C176" s="2"/>
      <c r="D176" s="2"/>
      <c r="E176" s="3"/>
      <c r="F176" s="93" t="s">
        <v>702</v>
      </c>
      <c r="G176" s="98">
        <f>$G$4</f>
        <v>42399</v>
      </c>
      <c r="H176" s="3"/>
      <c r="I176" s="157" t="s">
        <v>733</v>
      </c>
      <c r="J176" s="162" t="s">
        <v>734</v>
      </c>
      <c r="K176" s="96"/>
      <c r="L176" s="97" t="s">
        <v>701</v>
      </c>
      <c r="M176" s="92"/>
      <c r="N176" s="2"/>
      <c r="O176" s="2"/>
      <c r="P176" s="3"/>
      <c r="Q176" s="93" t="s">
        <v>702</v>
      </c>
      <c r="R176" s="98">
        <f>$G$4</f>
        <v>42399</v>
      </c>
      <c r="S176" s="3"/>
      <c r="T176" s="157" t="s">
        <v>733</v>
      </c>
      <c r="U176" s="162" t="s">
        <v>734</v>
      </c>
      <c r="V176" s="96"/>
      <c r="W176" s="97" t="s">
        <v>701</v>
      </c>
      <c r="X176" s="92"/>
      <c r="Y176" s="2"/>
      <c r="Z176" s="2"/>
      <c r="AA176" s="3"/>
      <c r="AB176" s="93" t="s">
        <v>702</v>
      </c>
      <c r="AC176" s="98">
        <f>$G$4</f>
        <v>42399</v>
      </c>
      <c r="AD176" s="3"/>
      <c r="AE176" s="157" t="s">
        <v>733</v>
      </c>
      <c r="AF176" s="162" t="s">
        <v>734</v>
      </c>
      <c r="AG176" s="96"/>
      <c r="AH176" s="97" t="s">
        <v>701</v>
      </c>
      <c r="AI176" s="92"/>
      <c r="AJ176" s="2"/>
      <c r="AK176" s="2"/>
      <c r="AL176" s="3"/>
      <c r="AM176" s="93" t="s">
        <v>702</v>
      </c>
      <c r="AN176" s="98">
        <f>$G$4</f>
        <v>42399</v>
      </c>
      <c r="AO176" s="3"/>
      <c r="AP176" s="157" t="s">
        <v>733</v>
      </c>
      <c r="AQ176" s="162" t="s">
        <v>734</v>
      </c>
      <c r="AR176" s="96"/>
      <c r="AS176" s="97" t="s">
        <v>701</v>
      </c>
      <c r="AT176" s="92"/>
      <c r="AU176" s="2"/>
      <c r="AV176" s="2"/>
      <c r="AW176" s="3"/>
      <c r="AX176" s="93" t="s">
        <v>702</v>
      </c>
      <c r="AY176" s="98">
        <f>$G$4</f>
        <v>42399</v>
      </c>
      <c r="AZ176" s="3"/>
      <c r="BA176" s="157" t="s">
        <v>733</v>
      </c>
      <c r="BB176" s="162" t="s">
        <v>734</v>
      </c>
      <c r="BC176" s="96"/>
      <c r="BD176" s="97" t="s">
        <v>701</v>
      </c>
      <c r="BE176" s="92"/>
      <c r="BF176" s="2"/>
      <c r="BG176" s="2"/>
      <c r="BH176" s="3"/>
      <c r="BI176" s="93" t="s">
        <v>702</v>
      </c>
      <c r="BJ176" s="98">
        <f>$G$4</f>
        <v>42399</v>
      </c>
      <c r="BK176" s="3"/>
      <c r="BL176" s="157" t="s">
        <v>733</v>
      </c>
      <c r="BM176" s="162" t="s">
        <v>734</v>
      </c>
    </row>
    <row r="177">
      <c r="A177" s="91" t="s">
        <v>703</v>
      </c>
      <c r="B177" s="99">
        <v>5.0</v>
      </c>
      <c r="C177" s="100"/>
      <c r="D177" s="101" t="s">
        <v>705</v>
      </c>
      <c r="E177" s="102">
        <v>10.0</v>
      </c>
      <c r="F177" s="164"/>
      <c r="G177" s="104"/>
      <c r="H177" s="100"/>
      <c r="I177" s="163">
        <f>1/J177</f>
        <v>3.333333333</v>
      </c>
      <c r="J177" s="165">
        <f>$J$5</f>
        <v>0.3</v>
      </c>
      <c r="K177" s="96"/>
      <c r="L177" s="91" t="s">
        <v>703</v>
      </c>
      <c r="M177" s="99"/>
      <c r="N177" s="100"/>
      <c r="O177" s="101" t="s">
        <v>705</v>
      </c>
      <c r="P177" s="102">
        <v>10.0</v>
      </c>
      <c r="Q177" s="164"/>
      <c r="R177" s="104"/>
      <c r="S177" s="100"/>
      <c r="T177" s="163">
        <f>1/U177</f>
        <v>3.333333333</v>
      </c>
      <c r="U177" s="165">
        <f>$J$5</f>
        <v>0.3</v>
      </c>
      <c r="V177" s="96"/>
      <c r="W177" s="91" t="s">
        <v>703</v>
      </c>
      <c r="X177" s="99"/>
      <c r="Y177" s="100"/>
      <c r="Z177" s="101" t="s">
        <v>705</v>
      </c>
      <c r="AA177" s="102">
        <v>10.0</v>
      </c>
      <c r="AB177" s="164"/>
      <c r="AC177" s="104"/>
      <c r="AD177" s="100"/>
      <c r="AE177" s="163">
        <f>1/AF177</f>
        <v>3.333333333</v>
      </c>
      <c r="AF177" s="165">
        <f>$J$5</f>
        <v>0.3</v>
      </c>
      <c r="AG177" s="96"/>
      <c r="AH177" s="91" t="s">
        <v>703</v>
      </c>
      <c r="AI177" s="99"/>
      <c r="AJ177" s="100"/>
      <c r="AK177" s="101" t="s">
        <v>705</v>
      </c>
      <c r="AL177" s="102">
        <v>10.0</v>
      </c>
      <c r="AM177" s="164"/>
      <c r="AN177" s="104"/>
      <c r="AO177" s="100"/>
      <c r="AP177" s="163">
        <f>1/AQ177</f>
        <v>3.333333333</v>
      </c>
      <c r="AQ177" s="165">
        <f>$J$5</f>
        <v>0.3</v>
      </c>
      <c r="AR177" s="96"/>
      <c r="AS177" s="91" t="s">
        <v>703</v>
      </c>
      <c r="AT177" s="99"/>
      <c r="AU177" s="100"/>
      <c r="AV177" s="101" t="s">
        <v>705</v>
      </c>
      <c r="AW177" s="102">
        <v>10.0</v>
      </c>
      <c r="AX177" s="164"/>
      <c r="AY177" s="104"/>
      <c r="AZ177" s="100"/>
      <c r="BA177" s="163">
        <f>1/BB177</f>
        <v>3.333333333</v>
      </c>
      <c r="BB177" s="165">
        <f>$J$5</f>
        <v>0.3</v>
      </c>
      <c r="BC177" s="96"/>
      <c r="BD177" s="91" t="s">
        <v>703</v>
      </c>
      <c r="BE177" s="99"/>
      <c r="BF177" s="100"/>
      <c r="BG177" s="101" t="s">
        <v>705</v>
      </c>
      <c r="BH177" s="102">
        <v>10.0</v>
      </c>
      <c r="BI177" s="164"/>
      <c r="BJ177" s="104"/>
      <c r="BK177" s="100"/>
      <c r="BL177" s="163">
        <f>1/BM177</f>
        <v>3.333333333</v>
      </c>
      <c r="BM177" s="165">
        <f>$J$5</f>
        <v>0.3</v>
      </c>
    </row>
    <row r="178">
      <c r="A178" s="105" t="s">
        <v>707</v>
      </c>
      <c r="B178" s="106" t="s">
        <v>708</v>
      </c>
      <c r="C178" s="100"/>
      <c r="D178" s="107" t="s">
        <v>709</v>
      </c>
      <c r="E178" s="107" t="s">
        <v>710</v>
      </c>
      <c r="F178" s="108" t="s">
        <v>711</v>
      </c>
      <c r="G178" s="104"/>
      <c r="H178" s="100"/>
      <c r="I178" s="162" t="s">
        <v>712</v>
      </c>
      <c r="J178" s="162" t="s">
        <v>713</v>
      </c>
      <c r="K178" s="109"/>
      <c r="L178" s="105" t="s">
        <v>707</v>
      </c>
      <c r="M178" s="106" t="s">
        <v>708</v>
      </c>
      <c r="N178" s="100"/>
      <c r="O178" s="107" t="s">
        <v>709</v>
      </c>
      <c r="P178" s="107" t="s">
        <v>710</v>
      </c>
      <c r="Q178" s="108" t="s">
        <v>711</v>
      </c>
      <c r="R178" s="104"/>
      <c r="S178" s="100"/>
      <c r="T178" s="162" t="s">
        <v>712</v>
      </c>
      <c r="U178" s="162" t="s">
        <v>713</v>
      </c>
      <c r="V178" s="109"/>
      <c r="W178" s="105" t="s">
        <v>707</v>
      </c>
      <c r="X178" s="106" t="s">
        <v>708</v>
      </c>
      <c r="Y178" s="100"/>
      <c r="Z178" s="107" t="s">
        <v>709</v>
      </c>
      <c r="AA178" s="107" t="s">
        <v>710</v>
      </c>
      <c r="AB178" s="108" t="s">
        <v>711</v>
      </c>
      <c r="AC178" s="104"/>
      <c r="AD178" s="100"/>
      <c r="AE178" s="162" t="s">
        <v>712</v>
      </c>
      <c r="AF178" s="162" t="s">
        <v>713</v>
      </c>
      <c r="AG178" s="109"/>
      <c r="AH178" s="105" t="s">
        <v>707</v>
      </c>
      <c r="AI178" s="106" t="s">
        <v>708</v>
      </c>
      <c r="AJ178" s="100"/>
      <c r="AK178" s="107" t="s">
        <v>709</v>
      </c>
      <c r="AL178" s="107" t="s">
        <v>710</v>
      </c>
      <c r="AM178" s="108" t="s">
        <v>711</v>
      </c>
      <c r="AN178" s="104"/>
      <c r="AO178" s="100"/>
      <c r="AP178" s="162" t="s">
        <v>712</v>
      </c>
      <c r="AQ178" s="162" t="s">
        <v>713</v>
      </c>
      <c r="AR178" s="109"/>
      <c r="AS178" s="105" t="s">
        <v>707</v>
      </c>
      <c r="AT178" s="106" t="s">
        <v>708</v>
      </c>
      <c r="AU178" s="100"/>
      <c r="AV178" s="107" t="s">
        <v>709</v>
      </c>
      <c r="AW178" s="107" t="s">
        <v>710</v>
      </c>
      <c r="AX178" s="108" t="s">
        <v>711</v>
      </c>
      <c r="AY178" s="104"/>
      <c r="AZ178" s="100"/>
      <c r="BA178" s="162" t="s">
        <v>712</v>
      </c>
      <c r="BB178" s="162" t="s">
        <v>713</v>
      </c>
      <c r="BC178" s="109"/>
      <c r="BD178" s="105" t="s">
        <v>707</v>
      </c>
      <c r="BE178" s="106" t="s">
        <v>708</v>
      </c>
      <c r="BF178" s="100"/>
      <c r="BG178" s="107" t="s">
        <v>709</v>
      </c>
      <c r="BH178" s="107" t="s">
        <v>710</v>
      </c>
      <c r="BI178" s="108" t="s">
        <v>711</v>
      </c>
      <c r="BJ178" s="104"/>
      <c r="BK178" s="100"/>
      <c r="BL178" s="162" t="s">
        <v>712</v>
      </c>
      <c r="BM178" s="162" t="s">
        <v>713</v>
      </c>
    </row>
    <row r="179">
      <c r="A179" s="110">
        <f>VLOOKUP(B179,Base!$A$3:$F$994, 6, false)</f>
        <v>0</v>
      </c>
      <c r="B179" s="111" t="s">
        <v>6</v>
      </c>
      <c r="C179" s="3"/>
      <c r="D179" s="112"/>
      <c r="E179" s="110" t="str">
        <f>VLOOKUP(B179,Base!$A$3:$F$994, 2, false)</f>
        <v>.</v>
      </c>
      <c r="F179" s="92"/>
      <c r="G179" s="2"/>
      <c r="H179" s="3"/>
      <c r="I179" s="113">
        <f>VLOOKUP(B179,Base!$A$3:$F$994, 5, false)</f>
        <v>0</v>
      </c>
      <c r="J179" s="114">
        <f t="shared" ref="J179:J196" si="29">I179*D179</f>
        <v>0</v>
      </c>
      <c r="K179" s="115"/>
      <c r="L179" s="110">
        <f>VLOOKUP(M179,Base!$A$3:$F$994, 6, false)</f>
        <v>0</v>
      </c>
      <c r="M179" s="111" t="s">
        <v>6</v>
      </c>
      <c r="N179" s="3"/>
      <c r="O179" s="112"/>
      <c r="P179" s="110" t="str">
        <f>VLOOKUP(M179,Base!$A$3:$F$994, 2, false)</f>
        <v>.</v>
      </c>
      <c r="Q179" s="92"/>
      <c r="R179" s="2"/>
      <c r="S179" s="3"/>
      <c r="T179" s="113">
        <f>VLOOKUP(M179,Base!$A$3:$F$994, 5, false)</f>
        <v>0</v>
      </c>
      <c r="U179" s="114">
        <f t="shared" ref="U179:U196" si="30">T179*O179</f>
        <v>0</v>
      </c>
      <c r="V179" s="115"/>
      <c r="W179" s="110">
        <f>VLOOKUP(X179,Base!$A$3:$F$994, 6, false)</f>
        <v>0</v>
      </c>
      <c r="X179" s="111" t="s">
        <v>6</v>
      </c>
      <c r="Y179" s="3"/>
      <c r="Z179" s="112"/>
      <c r="AA179" s="110" t="str">
        <f>VLOOKUP(X179,Base!$A$3:$F$994, 2, false)</f>
        <v>.</v>
      </c>
      <c r="AB179" s="92"/>
      <c r="AC179" s="2"/>
      <c r="AD179" s="3"/>
      <c r="AE179" s="113">
        <f>VLOOKUP(X179,Base!$A$3:$F$994, 5, false)</f>
        <v>0</v>
      </c>
      <c r="AF179" s="114">
        <f t="shared" ref="AF179:AF196" si="31">AE179*Z179</f>
        <v>0</v>
      </c>
      <c r="AG179" s="115"/>
      <c r="AH179" s="110">
        <f>VLOOKUP(AI179,Base!$A$3:$F$994, 6, false)</f>
        <v>0</v>
      </c>
      <c r="AI179" s="111" t="s">
        <v>6</v>
      </c>
      <c r="AJ179" s="3"/>
      <c r="AK179" s="112"/>
      <c r="AL179" s="110" t="str">
        <f>VLOOKUP(AI179,Base!$A$3:$F$994, 2, false)</f>
        <v>.</v>
      </c>
      <c r="AM179" s="92"/>
      <c r="AN179" s="2"/>
      <c r="AO179" s="3"/>
      <c r="AP179" s="113">
        <f>VLOOKUP(AI179,Base!$A$3:$F$994, 5, false)</f>
        <v>0</v>
      </c>
      <c r="AQ179" s="114">
        <f t="shared" ref="AQ179:AQ187" si="32">AP179*AK179</f>
        <v>0</v>
      </c>
      <c r="AR179" s="115"/>
      <c r="AS179" s="110">
        <f>VLOOKUP(AT179,Base!$A$3:$F$994, 6, false)</f>
        <v>0</v>
      </c>
      <c r="AT179" s="111" t="s">
        <v>6</v>
      </c>
      <c r="AU179" s="3"/>
      <c r="AV179" s="112"/>
      <c r="AW179" s="110" t="str">
        <f>VLOOKUP(AT179,Base!$A$3:$F$994, 2, false)</f>
        <v>.</v>
      </c>
      <c r="AX179" s="92"/>
      <c r="AY179" s="2"/>
      <c r="AZ179" s="3"/>
      <c r="BA179" s="113">
        <f>VLOOKUP(AT179,Base!$A$3:$F$994, 5, false)</f>
        <v>0</v>
      </c>
      <c r="BB179" s="114">
        <f t="shared" ref="BB179:BB196" si="33">BA179*AV179</f>
        <v>0</v>
      </c>
      <c r="BC179" s="115"/>
      <c r="BD179" s="110">
        <f>VLOOKUP(BE179,Base!$A$3:$F$994, 6, false)</f>
        <v>0</v>
      </c>
      <c r="BE179" s="111" t="s">
        <v>6</v>
      </c>
      <c r="BF179" s="3"/>
      <c r="BG179" s="112"/>
      <c r="BH179" s="110" t="str">
        <f>VLOOKUP(BE179,Base!$A$3:$F$994, 2, false)</f>
        <v>.</v>
      </c>
      <c r="BI179" s="92"/>
      <c r="BJ179" s="2"/>
      <c r="BK179" s="3"/>
      <c r="BL179" s="113">
        <f>VLOOKUP(BE179,Base!$A$3:$F$994, 5, false)</f>
        <v>0</v>
      </c>
      <c r="BM179" s="114">
        <f t="shared" ref="BM179:BM196" si="34">BL179*BG179</f>
        <v>0</v>
      </c>
    </row>
    <row r="180">
      <c r="A180" s="110">
        <f>VLOOKUP(B180,Base!$A$3:$F$994, 6, false)</f>
        <v>0</v>
      </c>
      <c r="B180" s="111" t="s">
        <v>6</v>
      </c>
      <c r="C180" s="3"/>
      <c r="D180" s="112"/>
      <c r="E180" s="110" t="str">
        <f>VLOOKUP(B180,Base!$A$3:$F$994, 2, false)</f>
        <v>.</v>
      </c>
      <c r="F180" s="116"/>
      <c r="G180" s="2"/>
      <c r="H180" s="3"/>
      <c r="I180" s="113">
        <f>VLOOKUP(B180,Base!$A$3:$F$994, 5, false)</f>
        <v>0</v>
      </c>
      <c r="J180" s="114">
        <f t="shared" si="29"/>
        <v>0</v>
      </c>
      <c r="K180" s="115"/>
      <c r="L180" s="110">
        <f>VLOOKUP(M180,Base!$A$3:$F$994, 6, false)</f>
        <v>0</v>
      </c>
      <c r="M180" s="111" t="s">
        <v>6</v>
      </c>
      <c r="N180" s="3"/>
      <c r="O180" s="112"/>
      <c r="P180" s="110" t="str">
        <f>VLOOKUP(M180,Base!$A$3:$F$994, 2, false)</f>
        <v>.</v>
      </c>
      <c r="Q180" s="116"/>
      <c r="R180" s="2"/>
      <c r="S180" s="3"/>
      <c r="T180" s="113">
        <f>VLOOKUP(M180,Base!$A$3:$F$994, 5, false)</f>
        <v>0</v>
      </c>
      <c r="U180" s="114">
        <f t="shared" si="30"/>
        <v>0</v>
      </c>
      <c r="V180" s="115"/>
      <c r="W180" s="110">
        <f>VLOOKUP(X180,Base!$A$3:$F$994, 6, false)</f>
        <v>0</v>
      </c>
      <c r="X180" s="111" t="s">
        <v>6</v>
      </c>
      <c r="Y180" s="3"/>
      <c r="Z180" s="112"/>
      <c r="AA180" s="110" t="str">
        <f>VLOOKUP(X180,Base!$A$3:$F$994, 2, false)</f>
        <v>.</v>
      </c>
      <c r="AB180" s="116"/>
      <c r="AC180" s="2"/>
      <c r="AD180" s="3"/>
      <c r="AE180" s="113">
        <f>VLOOKUP(X180,Base!$A$3:$F$994, 5, false)</f>
        <v>0</v>
      </c>
      <c r="AF180" s="114">
        <f t="shared" si="31"/>
        <v>0</v>
      </c>
      <c r="AG180" s="115"/>
      <c r="AH180" s="110">
        <f>VLOOKUP(AI180,Base!$A$3:$F$994, 6, false)</f>
        <v>0</v>
      </c>
      <c r="AI180" s="111" t="s">
        <v>6</v>
      </c>
      <c r="AJ180" s="3"/>
      <c r="AK180" s="112"/>
      <c r="AL180" s="110" t="str">
        <f>VLOOKUP(AI180,Base!$A$3:$F$994, 2, false)</f>
        <v>.</v>
      </c>
      <c r="AM180" s="116"/>
      <c r="AN180" s="2"/>
      <c r="AO180" s="3"/>
      <c r="AP180" s="113">
        <f>VLOOKUP(AI180,Base!$A$3:$F$994, 5, false)</f>
        <v>0</v>
      </c>
      <c r="AQ180" s="114">
        <f t="shared" si="32"/>
        <v>0</v>
      </c>
      <c r="AR180" s="115"/>
      <c r="AS180" s="110">
        <f>VLOOKUP(AT180,Base!$A$3:$F$994, 6, false)</f>
        <v>0</v>
      </c>
      <c r="AT180" s="111" t="s">
        <v>6</v>
      </c>
      <c r="AU180" s="3"/>
      <c r="AV180" s="112"/>
      <c r="AW180" s="110" t="str">
        <f>VLOOKUP(AT180,Base!$A$3:$F$994, 2, false)</f>
        <v>.</v>
      </c>
      <c r="AX180" s="116"/>
      <c r="AY180" s="2"/>
      <c r="AZ180" s="3"/>
      <c r="BA180" s="113">
        <f>VLOOKUP(AT180,Base!$A$3:$F$994, 5, false)</f>
        <v>0</v>
      </c>
      <c r="BB180" s="114">
        <f t="shared" si="33"/>
        <v>0</v>
      </c>
      <c r="BC180" s="115"/>
      <c r="BD180" s="110">
        <f>VLOOKUP(BE180,Base!$A$3:$F$994, 6, false)</f>
        <v>0</v>
      </c>
      <c r="BE180" s="111" t="s">
        <v>6</v>
      </c>
      <c r="BF180" s="3"/>
      <c r="BG180" s="112"/>
      <c r="BH180" s="110" t="str">
        <f>VLOOKUP(BE180,Base!$A$3:$F$994, 2, false)</f>
        <v>.</v>
      </c>
      <c r="BI180" s="116"/>
      <c r="BJ180" s="2"/>
      <c r="BK180" s="3"/>
      <c r="BL180" s="113">
        <f>VLOOKUP(BE180,Base!$A$3:$F$994, 5, false)</f>
        <v>0</v>
      </c>
      <c r="BM180" s="114">
        <f t="shared" si="34"/>
        <v>0</v>
      </c>
    </row>
    <row r="181">
      <c r="A181" s="110">
        <f>VLOOKUP(B181,Base!$A$3:$F$994, 6, false)</f>
        <v>0</v>
      </c>
      <c r="B181" s="111" t="s">
        <v>6</v>
      </c>
      <c r="C181" s="3"/>
      <c r="D181" s="112"/>
      <c r="E181" s="110" t="str">
        <f>VLOOKUP(B181,Base!$A$3:$F$994, 2, false)</f>
        <v>.</v>
      </c>
      <c r="F181" s="116"/>
      <c r="G181" s="2"/>
      <c r="H181" s="3"/>
      <c r="I181" s="113">
        <f>VLOOKUP(B181,Base!$A$3:$F$994, 5, false)</f>
        <v>0</v>
      </c>
      <c r="J181" s="114">
        <f t="shared" si="29"/>
        <v>0</v>
      </c>
      <c r="K181" s="115"/>
      <c r="L181" s="110">
        <f>VLOOKUP(M181,Base!$A$3:$F$994, 6, false)</f>
        <v>0</v>
      </c>
      <c r="M181" s="111" t="s">
        <v>6</v>
      </c>
      <c r="N181" s="3"/>
      <c r="O181" s="112"/>
      <c r="P181" s="110" t="str">
        <f>VLOOKUP(M181,Base!$A$3:$F$994, 2, false)</f>
        <v>.</v>
      </c>
      <c r="Q181" s="116"/>
      <c r="R181" s="2"/>
      <c r="S181" s="3"/>
      <c r="T181" s="113">
        <f>VLOOKUP(M181,Base!$A$3:$F$994, 5, false)</f>
        <v>0</v>
      </c>
      <c r="U181" s="114">
        <f t="shared" si="30"/>
        <v>0</v>
      </c>
      <c r="V181" s="115"/>
      <c r="W181" s="110">
        <f>VLOOKUP(X181,Base!$A$3:$F$994, 6, false)</f>
        <v>0</v>
      </c>
      <c r="X181" s="111" t="s">
        <v>6</v>
      </c>
      <c r="Y181" s="3"/>
      <c r="Z181" s="112"/>
      <c r="AA181" s="110" t="str">
        <f>VLOOKUP(X181,Base!$A$3:$F$994, 2, false)</f>
        <v>.</v>
      </c>
      <c r="AB181" s="116"/>
      <c r="AC181" s="2"/>
      <c r="AD181" s="3"/>
      <c r="AE181" s="113">
        <f>VLOOKUP(X181,Base!$A$3:$F$994, 5, false)</f>
        <v>0</v>
      </c>
      <c r="AF181" s="114">
        <f t="shared" si="31"/>
        <v>0</v>
      </c>
      <c r="AG181" s="115"/>
      <c r="AH181" s="110">
        <f>VLOOKUP(AI181,Base!$A$3:$F$994, 6, false)</f>
        <v>0</v>
      </c>
      <c r="AI181" s="111" t="s">
        <v>6</v>
      </c>
      <c r="AJ181" s="3"/>
      <c r="AK181" s="112"/>
      <c r="AL181" s="110" t="str">
        <f>VLOOKUP(AI181,Base!$A$3:$F$994, 2, false)</f>
        <v>.</v>
      </c>
      <c r="AM181" s="116"/>
      <c r="AN181" s="2"/>
      <c r="AO181" s="3"/>
      <c r="AP181" s="113">
        <f>VLOOKUP(AI181,Base!$A$3:$F$994, 5, false)</f>
        <v>0</v>
      </c>
      <c r="AQ181" s="114">
        <f t="shared" si="32"/>
        <v>0</v>
      </c>
      <c r="AR181" s="115"/>
      <c r="AS181" s="110">
        <f>VLOOKUP(AT181,Base!$A$3:$F$994, 6, false)</f>
        <v>0</v>
      </c>
      <c r="AT181" s="111" t="s">
        <v>6</v>
      </c>
      <c r="AU181" s="3"/>
      <c r="AV181" s="112"/>
      <c r="AW181" s="110" t="str">
        <f>VLOOKUP(AT181,Base!$A$3:$F$994, 2, false)</f>
        <v>.</v>
      </c>
      <c r="AX181" s="116"/>
      <c r="AY181" s="2"/>
      <c r="AZ181" s="3"/>
      <c r="BA181" s="113">
        <f>VLOOKUP(AT181,Base!$A$3:$F$994, 5, false)</f>
        <v>0</v>
      </c>
      <c r="BB181" s="114">
        <f t="shared" si="33"/>
        <v>0</v>
      </c>
      <c r="BC181" s="115"/>
      <c r="BD181" s="110">
        <f>VLOOKUP(BE181,Base!$A$3:$F$994, 6, false)</f>
        <v>0</v>
      </c>
      <c r="BE181" s="111" t="s">
        <v>6</v>
      </c>
      <c r="BF181" s="3"/>
      <c r="BG181" s="112"/>
      <c r="BH181" s="110" t="str">
        <f>VLOOKUP(BE181,Base!$A$3:$F$994, 2, false)</f>
        <v>.</v>
      </c>
      <c r="BI181" s="116"/>
      <c r="BJ181" s="2"/>
      <c r="BK181" s="3"/>
      <c r="BL181" s="113">
        <f>VLOOKUP(BE181,Base!$A$3:$F$994, 5, false)</f>
        <v>0</v>
      </c>
      <c r="BM181" s="114">
        <f t="shared" si="34"/>
        <v>0</v>
      </c>
    </row>
    <row r="182">
      <c r="A182" s="110">
        <f>VLOOKUP(B182,Base!$A$3:$F$994, 6, false)</f>
        <v>0</v>
      </c>
      <c r="B182" s="111" t="s">
        <v>6</v>
      </c>
      <c r="C182" s="3"/>
      <c r="D182" s="112"/>
      <c r="E182" s="110" t="str">
        <f>VLOOKUP(B182,Base!$A$3:$F$994, 2, false)</f>
        <v>.</v>
      </c>
      <c r="F182" s="116"/>
      <c r="G182" s="2"/>
      <c r="H182" s="3"/>
      <c r="I182" s="113">
        <f>VLOOKUP(B182,Base!$A$3:$F$994, 5, false)</f>
        <v>0</v>
      </c>
      <c r="J182" s="114">
        <f t="shared" si="29"/>
        <v>0</v>
      </c>
      <c r="K182" s="115"/>
      <c r="L182" s="110">
        <f>VLOOKUP(M182,Base!$A$3:$F$994, 6, false)</f>
        <v>0</v>
      </c>
      <c r="M182" s="111" t="s">
        <v>6</v>
      </c>
      <c r="N182" s="3"/>
      <c r="O182" s="112"/>
      <c r="P182" s="110" t="str">
        <f>VLOOKUP(M182,Base!$A$3:$F$994, 2, false)</f>
        <v>.</v>
      </c>
      <c r="Q182" s="116"/>
      <c r="R182" s="2"/>
      <c r="S182" s="3"/>
      <c r="T182" s="113">
        <f>VLOOKUP(M182,Base!$A$3:$F$994, 5, false)</f>
        <v>0</v>
      </c>
      <c r="U182" s="114">
        <f t="shared" si="30"/>
        <v>0</v>
      </c>
      <c r="V182" s="115"/>
      <c r="W182" s="110">
        <f>VLOOKUP(X182,Base!$A$3:$F$994, 6, false)</f>
        <v>0</v>
      </c>
      <c r="X182" s="111" t="s">
        <v>6</v>
      </c>
      <c r="Y182" s="3"/>
      <c r="Z182" s="112"/>
      <c r="AA182" s="110" t="str">
        <f>VLOOKUP(X182,Base!$A$3:$F$994, 2, false)</f>
        <v>.</v>
      </c>
      <c r="AB182" s="116"/>
      <c r="AC182" s="2"/>
      <c r="AD182" s="3"/>
      <c r="AE182" s="113">
        <f>VLOOKUP(X182,Base!$A$3:$F$994, 5, false)</f>
        <v>0</v>
      </c>
      <c r="AF182" s="114">
        <f t="shared" si="31"/>
        <v>0</v>
      </c>
      <c r="AG182" s="115"/>
      <c r="AH182" s="110">
        <f>VLOOKUP(AI182,Base!$A$3:$F$994, 6, false)</f>
        <v>0</v>
      </c>
      <c r="AI182" s="111" t="s">
        <v>6</v>
      </c>
      <c r="AJ182" s="3"/>
      <c r="AK182" s="112"/>
      <c r="AL182" s="110" t="str">
        <f>VLOOKUP(AI182,Base!$A$3:$F$994, 2, false)</f>
        <v>.</v>
      </c>
      <c r="AM182" s="116"/>
      <c r="AN182" s="2"/>
      <c r="AO182" s="3"/>
      <c r="AP182" s="113">
        <f>VLOOKUP(AI182,Base!$A$3:$F$994, 5, false)</f>
        <v>0</v>
      </c>
      <c r="AQ182" s="114">
        <f t="shared" si="32"/>
        <v>0</v>
      </c>
      <c r="AR182" s="115"/>
      <c r="AS182" s="110">
        <f>VLOOKUP(AT182,Base!$A$3:$F$994, 6, false)</f>
        <v>0</v>
      </c>
      <c r="AT182" s="111" t="s">
        <v>6</v>
      </c>
      <c r="AU182" s="3"/>
      <c r="AV182" s="112"/>
      <c r="AW182" s="110" t="str">
        <f>VLOOKUP(AT182,Base!$A$3:$F$994, 2, false)</f>
        <v>.</v>
      </c>
      <c r="AX182" s="116"/>
      <c r="AY182" s="2"/>
      <c r="AZ182" s="3"/>
      <c r="BA182" s="113">
        <f>VLOOKUP(AT182,Base!$A$3:$F$994, 5, false)</f>
        <v>0</v>
      </c>
      <c r="BB182" s="114">
        <f t="shared" si="33"/>
        <v>0</v>
      </c>
      <c r="BC182" s="115"/>
      <c r="BD182" s="110">
        <f>VLOOKUP(BE182,Base!$A$3:$F$994, 6, false)</f>
        <v>0</v>
      </c>
      <c r="BE182" s="111" t="s">
        <v>6</v>
      </c>
      <c r="BF182" s="3"/>
      <c r="BG182" s="112"/>
      <c r="BH182" s="110" t="str">
        <f>VLOOKUP(BE182,Base!$A$3:$F$994, 2, false)</f>
        <v>.</v>
      </c>
      <c r="BI182" s="116"/>
      <c r="BJ182" s="2"/>
      <c r="BK182" s="3"/>
      <c r="BL182" s="113">
        <f>VLOOKUP(BE182,Base!$A$3:$F$994, 5, false)</f>
        <v>0</v>
      </c>
      <c r="BM182" s="114">
        <f t="shared" si="34"/>
        <v>0</v>
      </c>
    </row>
    <row r="183">
      <c r="A183" s="110">
        <f>VLOOKUP(B183,Base!$A$3:$F$994, 6, false)</f>
        <v>0</v>
      </c>
      <c r="B183" s="111" t="s">
        <v>6</v>
      </c>
      <c r="C183" s="3"/>
      <c r="D183" s="112"/>
      <c r="E183" s="110" t="str">
        <f>VLOOKUP(B183,Base!$A$3:$F$994, 2, false)</f>
        <v>.</v>
      </c>
      <c r="F183" s="92"/>
      <c r="G183" s="2"/>
      <c r="H183" s="3"/>
      <c r="I183" s="113">
        <f>VLOOKUP(B183,Base!$A$3:$F$994, 5, false)</f>
        <v>0</v>
      </c>
      <c r="J183" s="114">
        <f t="shared" si="29"/>
        <v>0</v>
      </c>
      <c r="K183" s="115"/>
      <c r="L183" s="110">
        <f>VLOOKUP(M183,Base!$A$3:$F$994, 6, false)</f>
        <v>0</v>
      </c>
      <c r="M183" s="111" t="s">
        <v>6</v>
      </c>
      <c r="N183" s="3"/>
      <c r="O183" s="112"/>
      <c r="P183" s="110" t="str">
        <f>VLOOKUP(M183,Base!$A$3:$F$994, 2, false)</f>
        <v>.</v>
      </c>
      <c r="Q183" s="92"/>
      <c r="R183" s="2"/>
      <c r="S183" s="3"/>
      <c r="T183" s="113">
        <f>VLOOKUP(M183,Base!$A$3:$F$994, 5, false)</f>
        <v>0</v>
      </c>
      <c r="U183" s="114">
        <f t="shared" si="30"/>
        <v>0</v>
      </c>
      <c r="V183" s="115"/>
      <c r="W183" s="110">
        <f>VLOOKUP(X183,Base!$A$3:$F$994, 6, false)</f>
        <v>0</v>
      </c>
      <c r="X183" s="111" t="s">
        <v>6</v>
      </c>
      <c r="Y183" s="3"/>
      <c r="Z183" s="112"/>
      <c r="AA183" s="110" t="str">
        <f>VLOOKUP(X183,Base!$A$3:$F$994, 2, false)</f>
        <v>.</v>
      </c>
      <c r="AB183" s="92"/>
      <c r="AC183" s="2"/>
      <c r="AD183" s="3"/>
      <c r="AE183" s="113">
        <f>VLOOKUP(X183,Base!$A$3:$F$994, 5, false)</f>
        <v>0</v>
      </c>
      <c r="AF183" s="114">
        <f t="shared" si="31"/>
        <v>0</v>
      </c>
      <c r="AG183" s="115"/>
      <c r="AH183" s="110">
        <f>VLOOKUP(AI183,Base!$A$3:$F$994, 6, false)</f>
        <v>0</v>
      </c>
      <c r="AI183" s="111" t="s">
        <v>6</v>
      </c>
      <c r="AJ183" s="3"/>
      <c r="AK183" s="112"/>
      <c r="AL183" s="110" t="str">
        <f>VLOOKUP(AI183,Base!$A$3:$F$994, 2, false)</f>
        <v>.</v>
      </c>
      <c r="AM183" s="92"/>
      <c r="AN183" s="2"/>
      <c r="AO183" s="3"/>
      <c r="AP183" s="113">
        <f>VLOOKUP(AI183,Base!$A$3:$F$994, 5, false)</f>
        <v>0</v>
      </c>
      <c r="AQ183" s="114">
        <f t="shared" si="32"/>
        <v>0</v>
      </c>
      <c r="AR183" s="115"/>
      <c r="AS183" s="110">
        <f>VLOOKUP(AT183,Base!$A$3:$F$994, 6, false)</f>
        <v>0</v>
      </c>
      <c r="AT183" s="111" t="s">
        <v>6</v>
      </c>
      <c r="AU183" s="3"/>
      <c r="AV183" s="112"/>
      <c r="AW183" s="110" t="str">
        <f>VLOOKUP(AT183,Base!$A$3:$F$994, 2, false)</f>
        <v>.</v>
      </c>
      <c r="AX183" s="92"/>
      <c r="AY183" s="2"/>
      <c r="AZ183" s="3"/>
      <c r="BA183" s="113">
        <f>VLOOKUP(AT183,Base!$A$3:$F$994, 5, false)</f>
        <v>0</v>
      </c>
      <c r="BB183" s="114">
        <f t="shared" si="33"/>
        <v>0</v>
      </c>
      <c r="BC183" s="115"/>
      <c r="BD183" s="110">
        <f>VLOOKUP(BE183,Base!$A$3:$F$994, 6, false)</f>
        <v>0</v>
      </c>
      <c r="BE183" s="111" t="s">
        <v>6</v>
      </c>
      <c r="BF183" s="3"/>
      <c r="BG183" s="112"/>
      <c r="BH183" s="110" t="str">
        <f>VLOOKUP(BE183,Base!$A$3:$F$994, 2, false)</f>
        <v>.</v>
      </c>
      <c r="BI183" s="92"/>
      <c r="BJ183" s="2"/>
      <c r="BK183" s="3"/>
      <c r="BL183" s="113">
        <f>VLOOKUP(BE183,Base!$A$3:$F$994, 5, false)</f>
        <v>0</v>
      </c>
      <c r="BM183" s="114">
        <f t="shared" si="34"/>
        <v>0</v>
      </c>
    </row>
    <row r="184">
      <c r="A184" s="110">
        <f>VLOOKUP(B184,Base!$A$3:$F$994, 6, false)</f>
        <v>0</v>
      </c>
      <c r="B184" s="111" t="s">
        <v>6</v>
      </c>
      <c r="C184" s="3"/>
      <c r="D184" s="112"/>
      <c r="E184" s="110" t="str">
        <f>VLOOKUP(B184,Base!$A$3:$F$994, 2, false)</f>
        <v>.</v>
      </c>
      <c r="F184" s="92"/>
      <c r="G184" s="2"/>
      <c r="H184" s="3"/>
      <c r="I184" s="113">
        <f>VLOOKUP(B184,Base!$A$3:$F$994, 5, false)</f>
        <v>0</v>
      </c>
      <c r="J184" s="114">
        <f t="shared" si="29"/>
        <v>0</v>
      </c>
      <c r="K184" s="115"/>
      <c r="L184" s="110">
        <f>VLOOKUP(M184,Base!$A$3:$F$994, 6, false)</f>
        <v>0</v>
      </c>
      <c r="M184" s="111" t="s">
        <v>6</v>
      </c>
      <c r="N184" s="3"/>
      <c r="O184" s="112"/>
      <c r="P184" s="110" t="str">
        <f>VLOOKUP(M184,Base!$A$3:$F$994, 2, false)</f>
        <v>.</v>
      </c>
      <c r="Q184" s="92"/>
      <c r="R184" s="2"/>
      <c r="S184" s="3"/>
      <c r="T184" s="113">
        <f>VLOOKUP(M184,Base!$A$3:$F$994, 5, false)</f>
        <v>0</v>
      </c>
      <c r="U184" s="114">
        <f t="shared" si="30"/>
        <v>0</v>
      </c>
      <c r="V184" s="115"/>
      <c r="W184" s="110">
        <f>VLOOKUP(X184,Base!$A$3:$F$994, 6, false)</f>
        <v>0</v>
      </c>
      <c r="X184" s="111" t="s">
        <v>6</v>
      </c>
      <c r="Y184" s="3"/>
      <c r="Z184" s="112"/>
      <c r="AA184" s="110" t="str">
        <f>VLOOKUP(X184,Base!$A$3:$F$994, 2, false)</f>
        <v>.</v>
      </c>
      <c r="AB184" s="92"/>
      <c r="AC184" s="2"/>
      <c r="AD184" s="3"/>
      <c r="AE184" s="113">
        <f>VLOOKUP(X184,Base!$A$3:$F$994, 5, false)</f>
        <v>0</v>
      </c>
      <c r="AF184" s="114">
        <f t="shared" si="31"/>
        <v>0</v>
      </c>
      <c r="AG184" s="115"/>
      <c r="AH184" s="110">
        <f>VLOOKUP(AI184,Base!$A$3:$F$994, 6, false)</f>
        <v>0</v>
      </c>
      <c r="AI184" s="111" t="s">
        <v>6</v>
      </c>
      <c r="AJ184" s="3"/>
      <c r="AK184" s="112"/>
      <c r="AL184" s="110" t="str">
        <f>VLOOKUP(AI184,Base!$A$3:$F$994, 2, false)</f>
        <v>.</v>
      </c>
      <c r="AM184" s="92"/>
      <c r="AN184" s="2"/>
      <c r="AO184" s="3"/>
      <c r="AP184" s="113">
        <f>VLOOKUP(AI184,Base!$A$3:$F$994, 5, false)</f>
        <v>0</v>
      </c>
      <c r="AQ184" s="114">
        <f t="shared" si="32"/>
        <v>0</v>
      </c>
      <c r="AR184" s="115"/>
      <c r="AS184" s="110">
        <f>VLOOKUP(AT184,Base!$A$3:$F$994, 6, false)</f>
        <v>0</v>
      </c>
      <c r="AT184" s="111" t="s">
        <v>6</v>
      </c>
      <c r="AU184" s="3"/>
      <c r="AV184" s="112"/>
      <c r="AW184" s="110" t="str">
        <f>VLOOKUP(AT184,Base!$A$3:$F$994, 2, false)</f>
        <v>.</v>
      </c>
      <c r="AX184" s="92"/>
      <c r="AY184" s="2"/>
      <c r="AZ184" s="3"/>
      <c r="BA184" s="113">
        <f>VLOOKUP(AT184,Base!$A$3:$F$994, 5, false)</f>
        <v>0</v>
      </c>
      <c r="BB184" s="114">
        <f t="shared" si="33"/>
        <v>0</v>
      </c>
      <c r="BC184" s="115"/>
      <c r="BD184" s="110">
        <f>VLOOKUP(BE184,Base!$A$3:$F$994, 6, false)</f>
        <v>0</v>
      </c>
      <c r="BE184" s="111" t="s">
        <v>6</v>
      </c>
      <c r="BF184" s="3"/>
      <c r="BG184" s="112"/>
      <c r="BH184" s="110" t="str">
        <f>VLOOKUP(BE184,Base!$A$3:$F$994, 2, false)</f>
        <v>.</v>
      </c>
      <c r="BI184" s="92"/>
      <c r="BJ184" s="2"/>
      <c r="BK184" s="3"/>
      <c r="BL184" s="113">
        <f>VLOOKUP(BE184,Base!$A$3:$F$994, 5, false)</f>
        <v>0</v>
      </c>
      <c r="BM184" s="114">
        <f t="shared" si="34"/>
        <v>0</v>
      </c>
    </row>
    <row r="185">
      <c r="A185" s="110">
        <f>VLOOKUP(B185,Base!$A$3:$F$994, 6, false)</f>
        <v>0</v>
      </c>
      <c r="B185" s="111" t="s">
        <v>6</v>
      </c>
      <c r="C185" s="3"/>
      <c r="D185" s="112"/>
      <c r="E185" s="110" t="str">
        <f>VLOOKUP(B185,Base!$A$3:$F$994, 2, false)</f>
        <v>.</v>
      </c>
      <c r="F185" s="116"/>
      <c r="G185" s="2"/>
      <c r="H185" s="3"/>
      <c r="I185" s="113">
        <f>VLOOKUP(B185,Base!$A$3:$F$994, 5, false)</f>
        <v>0</v>
      </c>
      <c r="J185" s="114">
        <f t="shared" si="29"/>
        <v>0</v>
      </c>
      <c r="K185" s="115"/>
      <c r="L185" s="110">
        <f>VLOOKUP(M185,Base!$A$3:$F$994, 6, false)</f>
        <v>0</v>
      </c>
      <c r="M185" s="111" t="s">
        <v>6</v>
      </c>
      <c r="N185" s="3"/>
      <c r="O185" s="112"/>
      <c r="P185" s="110" t="str">
        <f>VLOOKUP(M185,Base!$A$3:$F$994, 2, false)</f>
        <v>.</v>
      </c>
      <c r="Q185" s="116"/>
      <c r="R185" s="2"/>
      <c r="S185" s="3"/>
      <c r="T185" s="113">
        <f>VLOOKUP(M185,Base!$A$3:$F$994, 5, false)</f>
        <v>0</v>
      </c>
      <c r="U185" s="114">
        <f t="shared" si="30"/>
        <v>0</v>
      </c>
      <c r="V185" s="115"/>
      <c r="W185" s="110">
        <f>VLOOKUP(X185,Base!$A$3:$F$994, 6, false)</f>
        <v>0</v>
      </c>
      <c r="X185" s="111" t="s">
        <v>6</v>
      </c>
      <c r="Y185" s="3"/>
      <c r="Z185" s="112"/>
      <c r="AA185" s="110" t="str">
        <f>VLOOKUP(X185,Base!$A$3:$F$994, 2, false)</f>
        <v>.</v>
      </c>
      <c r="AB185" s="116"/>
      <c r="AC185" s="2"/>
      <c r="AD185" s="3"/>
      <c r="AE185" s="113">
        <f>VLOOKUP(X185,Base!$A$3:$F$994, 5, false)</f>
        <v>0</v>
      </c>
      <c r="AF185" s="114">
        <f t="shared" si="31"/>
        <v>0</v>
      </c>
      <c r="AG185" s="115"/>
      <c r="AH185" s="110">
        <f>VLOOKUP(AI185,Base!$A$3:$F$994, 6, false)</f>
        <v>0</v>
      </c>
      <c r="AI185" s="111" t="s">
        <v>6</v>
      </c>
      <c r="AJ185" s="3"/>
      <c r="AK185" s="112"/>
      <c r="AL185" s="110" t="str">
        <f>VLOOKUP(AI185,Base!$A$3:$F$994, 2, false)</f>
        <v>.</v>
      </c>
      <c r="AM185" s="116"/>
      <c r="AN185" s="2"/>
      <c r="AO185" s="3"/>
      <c r="AP185" s="113">
        <f>VLOOKUP(AI185,Base!$A$3:$F$994, 5, false)</f>
        <v>0</v>
      </c>
      <c r="AQ185" s="114">
        <f t="shared" si="32"/>
        <v>0</v>
      </c>
      <c r="AR185" s="115"/>
      <c r="AS185" s="110">
        <f>VLOOKUP(AT185,Base!$A$3:$F$994, 6, false)</f>
        <v>0</v>
      </c>
      <c r="AT185" s="111" t="s">
        <v>6</v>
      </c>
      <c r="AU185" s="3"/>
      <c r="AV185" s="112"/>
      <c r="AW185" s="110" t="str">
        <f>VLOOKUP(AT185,Base!$A$3:$F$994, 2, false)</f>
        <v>.</v>
      </c>
      <c r="AX185" s="116"/>
      <c r="AY185" s="2"/>
      <c r="AZ185" s="3"/>
      <c r="BA185" s="113">
        <f>VLOOKUP(AT185,Base!$A$3:$F$994, 5, false)</f>
        <v>0</v>
      </c>
      <c r="BB185" s="114">
        <f t="shared" si="33"/>
        <v>0</v>
      </c>
      <c r="BC185" s="115"/>
      <c r="BD185" s="110">
        <f>VLOOKUP(BE185,Base!$A$3:$F$994, 6, false)</f>
        <v>0</v>
      </c>
      <c r="BE185" s="111" t="s">
        <v>6</v>
      </c>
      <c r="BF185" s="3"/>
      <c r="BG185" s="112"/>
      <c r="BH185" s="110" t="str">
        <f>VLOOKUP(BE185,Base!$A$3:$F$994, 2, false)</f>
        <v>.</v>
      </c>
      <c r="BI185" s="116"/>
      <c r="BJ185" s="2"/>
      <c r="BK185" s="3"/>
      <c r="BL185" s="113">
        <f>VLOOKUP(BE185,Base!$A$3:$F$994, 5, false)</f>
        <v>0</v>
      </c>
      <c r="BM185" s="114">
        <f t="shared" si="34"/>
        <v>0</v>
      </c>
    </row>
    <row r="186">
      <c r="A186" s="110">
        <f>VLOOKUP(B186,Base!$A$3:$F$994, 6, false)</f>
        <v>0</v>
      </c>
      <c r="B186" s="111" t="s">
        <v>6</v>
      </c>
      <c r="C186" s="3"/>
      <c r="D186" s="112"/>
      <c r="E186" s="110" t="str">
        <f>VLOOKUP(B186,Base!$A$3:$F$994, 2, false)</f>
        <v>.</v>
      </c>
      <c r="F186" s="117"/>
      <c r="G186" s="2"/>
      <c r="H186" s="3"/>
      <c r="I186" s="113">
        <f>VLOOKUP(B186,Base!$A$3:$F$994, 5, false)</f>
        <v>0</v>
      </c>
      <c r="J186" s="114">
        <f t="shared" si="29"/>
        <v>0</v>
      </c>
      <c r="K186" s="115"/>
      <c r="L186" s="110">
        <f>VLOOKUP(M186,Base!$A$3:$F$994, 6, false)</f>
        <v>0</v>
      </c>
      <c r="M186" s="111" t="s">
        <v>6</v>
      </c>
      <c r="N186" s="3"/>
      <c r="O186" s="112"/>
      <c r="P186" s="110" t="str">
        <f>VLOOKUP(M186,Base!$A$3:$F$994, 2, false)</f>
        <v>.</v>
      </c>
      <c r="Q186" s="117"/>
      <c r="R186" s="2"/>
      <c r="S186" s="3"/>
      <c r="T186" s="113">
        <f>VLOOKUP(M186,Base!$A$3:$F$994, 5, false)</f>
        <v>0</v>
      </c>
      <c r="U186" s="114">
        <f t="shared" si="30"/>
        <v>0</v>
      </c>
      <c r="V186" s="115"/>
      <c r="W186" s="110">
        <f>VLOOKUP(X186,Base!$A$3:$F$994, 6, false)</f>
        <v>0</v>
      </c>
      <c r="X186" s="111" t="s">
        <v>6</v>
      </c>
      <c r="Y186" s="3"/>
      <c r="Z186" s="112"/>
      <c r="AA186" s="110" t="str">
        <f>VLOOKUP(X186,Base!$A$3:$F$994, 2, false)</f>
        <v>.</v>
      </c>
      <c r="AB186" s="117"/>
      <c r="AC186" s="2"/>
      <c r="AD186" s="3"/>
      <c r="AE186" s="113">
        <f>VLOOKUP(X186,Base!$A$3:$F$994, 5, false)</f>
        <v>0</v>
      </c>
      <c r="AF186" s="114">
        <f t="shared" si="31"/>
        <v>0</v>
      </c>
      <c r="AG186" s="115"/>
      <c r="AH186" s="110">
        <f>VLOOKUP(AI186,Base!$A$3:$F$994, 6, false)</f>
        <v>0</v>
      </c>
      <c r="AI186" s="111" t="s">
        <v>6</v>
      </c>
      <c r="AJ186" s="3"/>
      <c r="AK186" s="112"/>
      <c r="AL186" s="110" t="str">
        <f>VLOOKUP(AI186,Base!$A$3:$F$994, 2, false)</f>
        <v>.</v>
      </c>
      <c r="AM186" s="117"/>
      <c r="AN186" s="2"/>
      <c r="AO186" s="3"/>
      <c r="AP186" s="113">
        <f>VLOOKUP(AI186,Base!$A$3:$F$994, 5, false)</f>
        <v>0</v>
      </c>
      <c r="AQ186" s="114">
        <f t="shared" si="32"/>
        <v>0</v>
      </c>
      <c r="AR186" s="115"/>
      <c r="AS186" s="110">
        <f>VLOOKUP(AT186,Base!$A$3:$F$994, 6, false)</f>
        <v>0</v>
      </c>
      <c r="AT186" s="111" t="s">
        <v>6</v>
      </c>
      <c r="AU186" s="3"/>
      <c r="AV186" s="112"/>
      <c r="AW186" s="110" t="str">
        <f>VLOOKUP(AT186,Base!$A$3:$F$994, 2, false)</f>
        <v>.</v>
      </c>
      <c r="AX186" s="117"/>
      <c r="AY186" s="2"/>
      <c r="AZ186" s="3"/>
      <c r="BA186" s="113">
        <f>VLOOKUP(AT186,Base!$A$3:$F$994, 5, false)</f>
        <v>0</v>
      </c>
      <c r="BB186" s="114">
        <f t="shared" si="33"/>
        <v>0</v>
      </c>
      <c r="BC186" s="115"/>
      <c r="BD186" s="110">
        <f>VLOOKUP(BE186,Base!$A$3:$F$994, 6, false)</f>
        <v>0</v>
      </c>
      <c r="BE186" s="111" t="s">
        <v>6</v>
      </c>
      <c r="BF186" s="3"/>
      <c r="BG186" s="112"/>
      <c r="BH186" s="110" t="str">
        <f>VLOOKUP(BE186,Base!$A$3:$F$994, 2, false)</f>
        <v>.</v>
      </c>
      <c r="BI186" s="117"/>
      <c r="BJ186" s="2"/>
      <c r="BK186" s="3"/>
      <c r="BL186" s="113">
        <f>VLOOKUP(BE186,Base!$A$3:$F$994, 5, false)</f>
        <v>0</v>
      </c>
      <c r="BM186" s="114">
        <f t="shared" si="34"/>
        <v>0</v>
      </c>
    </row>
    <row r="187">
      <c r="A187" s="110">
        <f>VLOOKUP(B187,Base!$A$3:$F$994, 6, false)</f>
        <v>0</v>
      </c>
      <c r="B187" s="111" t="s">
        <v>6</v>
      </c>
      <c r="C187" s="3"/>
      <c r="D187" s="118"/>
      <c r="E187" s="110" t="str">
        <f>VLOOKUP(B187,Base!$A$3:$F$994, 2, false)</f>
        <v>.</v>
      </c>
      <c r="F187" s="117"/>
      <c r="G187" s="2"/>
      <c r="H187" s="3"/>
      <c r="I187" s="113">
        <f>VLOOKUP(B187,Base!$A$3:$F$994, 5, false)</f>
        <v>0</v>
      </c>
      <c r="J187" s="114">
        <f t="shared" si="29"/>
        <v>0</v>
      </c>
      <c r="K187" s="115"/>
      <c r="L187" s="110">
        <f>VLOOKUP(M187,Base!$A$3:$F$994, 6, false)</f>
        <v>0</v>
      </c>
      <c r="M187" s="111" t="s">
        <v>6</v>
      </c>
      <c r="N187" s="3"/>
      <c r="O187" s="118"/>
      <c r="P187" s="110" t="str">
        <f>VLOOKUP(M187,Base!$A$3:$F$994, 2, false)</f>
        <v>.</v>
      </c>
      <c r="Q187" s="117"/>
      <c r="R187" s="2"/>
      <c r="S187" s="3"/>
      <c r="T187" s="113">
        <f>VLOOKUP(M187,Base!$A$3:$F$994, 5, false)</f>
        <v>0</v>
      </c>
      <c r="U187" s="114">
        <f t="shared" si="30"/>
        <v>0</v>
      </c>
      <c r="V187" s="115"/>
      <c r="W187" s="110">
        <f>VLOOKUP(X187,Base!$A$3:$F$994, 6, false)</f>
        <v>0</v>
      </c>
      <c r="X187" s="111" t="s">
        <v>6</v>
      </c>
      <c r="Y187" s="3"/>
      <c r="Z187" s="118"/>
      <c r="AA187" s="110" t="str">
        <f>VLOOKUP(X187,Base!$A$3:$F$994, 2, false)</f>
        <v>.</v>
      </c>
      <c r="AB187" s="117"/>
      <c r="AC187" s="2"/>
      <c r="AD187" s="3"/>
      <c r="AE187" s="113">
        <f>VLOOKUP(X187,Base!$A$3:$F$994, 5, false)</f>
        <v>0</v>
      </c>
      <c r="AF187" s="114">
        <f t="shared" si="31"/>
        <v>0</v>
      </c>
      <c r="AG187" s="115"/>
      <c r="AH187" s="110">
        <f>VLOOKUP(AI187,Base!$A$3:$F$994, 6, false)</f>
        <v>0</v>
      </c>
      <c r="AI187" s="111" t="s">
        <v>6</v>
      </c>
      <c r="AJ187" s="3"/>
      <c r="AK187" s="118"/>
      <c r="AL187" s="110" t="str">
        <f>VLOOKUP(AI187,Base!$A$3:$F$994, 2, false)</f>
        <v>.</v>
      </c>
      <c r="AM187" s="117"/>
      <c r="AN187" s="2"/>
      <c r="AO187" s="3"/>
      <c r="AP187" s="113">
        <f>VLOOKUP(AI187,Base!$A$3:$F$994, 5, false)</f>
        <v>0</v>
      </c>
      <c r="AQ187" s="114">
        <f t="shared" si="32"/>
        <v>0</v>
      </c>
      <c r="AR187" s="115"/>
      <c r="AS187" s="110">
        <f>VLOOKUP(AT187,Base!$A$3:$F$994, 6, false)</f>
        <v>0</v>
      </c>
      <c r="AT187" s="111" t="s">
        <v>6</v>
      </c>
      <c r="AU187" s="3"/>
      <c r="AV187" s="118"/>
      <c r="AW187" s="110" t="str">
        <f>VLOOKUP(AT187,Base!$A$3:$F$994, 2, false)</f>
        <v>.</v>
      </c>
      <c r="AX187" s="117"/>
      <c r="AY187" s="2"/>
      <c r="AZ187" s="3"/>
      <c r="BA187" s="113">
        <f>VLOOKUP(AT187,Base!$A$3:$F$994, 5, false)</f>
        <v>0</v>
      </c>
      <c r="BB187" s="114">
        <f t="shared" si="33"/>
        <v>0</v>
      </c>
      <c r="BC187" s="115"/>
      <c r="BD187" s="110">
        <f>VLOOKUP(BE187,Base!$A$3:$F$994, 6, false)</f>
        <v>0</v>
      </c>
      <c r="BE187" s="111" t="s">
        <v>6</v>
      </c>
      <c r="BF187" s="3"/>
      <c r="BG187" s="118"/>
      <c r="BH187" s="110" t="str">
        <f>VLOOKUP(BE187,Base!$A$3:$F$994, 2, false)</f>
        <v>.</v>
      </c>
      <c r="BI187" s="117"/>
      <c r="BJ187" s="2"/>
      <c r="BK187" s="3"/>
      <c r="BL187" s="113">
        <f>VLOOKUP(BE187,Base!$A$3:$F$994, 5, false)</f>
        <v>0</v>
      </c>
      <c r="BM187" s="114">
        <f t="shared" si="34"/>
        <v>0</v>
      </c>
    </row>
    <row r="188">
      <c r="A188" s="110">
        <f>VLOOKUP(B188,Base!$A$3:$F$994, 6, false)</f>
        <v>0</v>
      </c>
      <c r="B188" s="111" t="s">
        <v>6</v>
      </c>
      <c r="C188" s="3"/>
      <c r="D188" s="112"/>
      <c r="E188" s="110" t="str">
        <f>VLOOKUP(B188,Base!$A$3:$F$994, 2, false)</f>
        <v>.</v>
      </c>
      <c r="F188" s="117"/>
      <c r="G188" s="2"/>
      <c r="H188" s="3"/>
      <c r="I188" s="113">
        <f>VLOOKUP(B188,Base!$A$3:$F$994, 5, false)</f>
        <v>0</v>
      </c>
      <c r="J188" s="114">
        <f t="shared" si="29"/>
        <v>0</v>
      </c>
      <c r="K188" s="115"/>
      <c r="L188" s="110">
        <f>VLOOKUP(M188,Base!$A$3:$F$994, 6, false)</f>
        <v>0</v>
      </c>
      <c r="M188" s="111" t="s">
        <v>6</v>
      </c>
      <c r="N188" s="3"/>
      <c r="O188" s="112"/>
      <c r="P188" s="110" t="str">
        <f>VLOOKUP(M188,Base!$A$3:$F$994, 2, false)</f>
        <v>.</v>
      </c>
      <c r="Q188" s="117"/>
      <c r="R188" s="2"/>
      <c r="S188" s="3"/>
      <c r="T188" s="113">
        <f>VLOOKUP(M188,Base!$A$3:$F$994, 5, false)</f>
        <v>0</v>
      </c>
      <c r="U188" s="114">
        <f t="shared" si="30"/>
        <v>0</v>
      </c>
      <c r="V188" s="115"/>
      <c r="W188" s="110">
        <f>VLOOKUP(X188,Base!$A$3:$F$994, 6, false)</f>
        <v>0</v>
      </c>
      <c r="X188" s="111" t="s">
        <v>6</v>
      </c>
      <c r="Y188" s="3"/>
      <c r="Z188" s="112"/>
      <c r="AA188" s="110" t="str">
        <f>VLOOKUP(X188,Base!$A$3:$F$994, 2, false)</f>
        <v>.</v>
      </c>
      <c r="AB188" s="117"/>
      <c r="AC188" s="2"/>
      <c r="AD188" s="3"/>
      <c r="AE188" s="113">
        <f>VLOOKUP(X188,Base!$A$3:$F$994, 5, false)</f>
        <v>0</v>
      </c>
      <c r="AF188" s="114">
        <f t="shared" si="31"/>
        <v>0</v>
      </c>
      <c r="AG188" s="115"/>
      <c r="AH188" s="110">
        <f>VLOOKUP(AI188,Base!$A$3:$F$994, 6, false)</f>
        <v>0</v>
      </c>
      <c r="AI188" s="111" t="s">
        <v>6</v>
      </c>
      <c r="AJ188" s="3"/>
      <c r="AK188" s="166"/>
      <c r="AL188" s="110" t="str">
        <f>VLOOKUP(AI188,Base!$A$3:$F$994, 2, false)</f>
        <v>.</v>
      </c>
      <c r="AM188" s="117"/>
      <c r="AN188" s="2"/>
      <c r="AO188" s="3"/>
      <c r="AP188" s="113">
        <f>VLOOKUP(AI188,Base!$A$3:$F$994, 5, false)</f>
        <v>0</v>
      </c>
      <c r="AQ188" s="114">
        <f>AP188*AK189</f>
        <v>0</v>
      </c>
      <c r="AR188" s="115"/>
      <c r="AS188" s="110">
        <f>VLOOKUP(AT188,Base!$A$3:$F$994, 6, false)</f>
        <v>0</v>
      </c>
      <c r="AT188" s="111" t="s">
        <v>6</v>
      </c>
      <c r="AU188" s="3"/>
      <c r="AV188" s="112"/>
      <c r="AW188" s="110" t="str">
        <f>VLOOKUP(AT188,Base!$A$3:$F$994, 2, false)</f>
        <v>.</v>
      </c>
      <c r="AX188" s="117"/>
      <c r="AY188" s="2"/>
      <c r="AZ188" s="3"/>
      <c r="BA188" s="113">
        <f>VLOOKUP(AT188,Base!$A$3:$F$994, 5, false)</f>
        <v>0</v>
      </c>
      <c r="BB188" s="114">
        <f t="shared" si="33"/>
        <v>0</v>
      </c>
      <c r="BC188" s="115"/>
      <c r="BD188" s="110">
        <f>VLOOKUP(BE188,Base!$A$3:$F$994, 6, false)</f>
        <v>0</v>
      </c>
      <c r="BE188" s="111" t="s">
        <v>6</v>
      </c>
      <c r="BF188" s="3"/>
      <c r="BG188" s="112"/>
      <c r="BH188" s="110" t="str">
        <f>VLOOKUP(BE188,Base!$A$3:$F$994, 2, false)</f>
        <v>.</v>
      </c>
      <c r="BI188" s="117"/>
      <c r="BJ188" s="2"/>
      <c r="BK188" s="3"/>
      <c r="BL188" s="113">
        <f>VLOOKUP(BE188,Base!$A$3:$F$994, 5, false)</f>
        <v>0</v>
      </c>
      <c r="BM188" s="114">
        <f t="shared" si="34"/>
        <v>0</v>
      </c>
    </row>
    <row r="189">
      <c r="A189" s="110">
        <f>VLOOKUP(B189,Base!$A$3:$F$994, 6, false)</f>
        <v>0</v>
      </c>
      <c r="B189" s="111" t="s">
        <v>6</v>
      </c>
      <c r="C189" s="3"/>
      <c r="D189" s="118"/>
      <c r="E189" s="110" t="str">
        <f>VLOOKUP(B189,Base!$A$3:$F$994, 2, false)</f>
        <v>.</v>
      </c>
      <c r="F189" s="106" t="s">
        <v>714</v>
      </c>
      <c r="G189" s="104"/>
      <c r="H189" s="100"/>
      <c r="I189" s="113">
        <f>VLOOKUP(B189,Base!$A$3:$F$994, 5, false)</f>
        <v>0</v>
      </c>
      <c r="J189" s="114">
        <f t="shared" si="29"/>
        <v>0</v>
      </c>
      <c r="K189" s="115"/>
      <c r="L189" s="110">
        <f>VLOOKUP(M189,Base!$A$3:$F$994, 6, false)</f>
        <v>0</v>
      </c>
      <c r="M189" s="111" t="s">
        <v>6</v>
      </c>
      <c r="N189" s="3"/>
      <c r="O189" s="118"/>
      <c r="P189" s="110" t="str">
        <f>VLOOKUP(M189,Base!$A$3:$F$994, 2, false)</f>
        <v>.</v>
      </c>
      <c r="Q189" s="106" t="s">
        <v>714</v>
      </c>
      <c r="R189" s="104"/>
      <c r="S189" s="100"/>
      <c r="T189" s="113">
        <f>VLOOKUP(M189,Base!$A$3:$F$994, 5, false)</f>
        <v>0</v>
      </c>
      <c r="U189" s="114">
        <f t="shared" si="30"/>
        <v>0</v>
      </c>
      <c r="V189" s="115"/>
      <c r="W189" s="110">
        <f>VLOOKUP(X189,Base!$A$3:$F$994, 6, false)</f>
        <v>0</v>
      </c>
      <c r="X189" s="111" t="s">
        <v>6</v>
      </c>
      <c r="Y189" s="3"/>
      <c r="Z189" s="118"/>
      <c r="AA189" s="110" t="str">
        <f>VLOOKUP(X189,Base!$A$3:$F$994, 2, false)</f>
        <v>.</v>
      </c>
      <c r="AB189" s="106" t="s">
        <v>714</v>
      </c>
      <c r="AC189" s="104"/>
      <c r="AD189" s="100"/>
      <c r="AE189" s="113">
        <f>VLOOKUP(X189,Base!$A$3:$F$994, 5, false)</f>
        <v>0</v>
      </c>
      <c r="AF189" s="114">
        <f t="shared" si="31"/>
        <v>0</v>
      </c>
      <c r="AG189" s="115"/>
      <c r="AH189" s="110">
        <f>VLOOKUP(AI189,Base!$A$3:$F$994, 6, false)</f>
        <v>0</v>
      </c>
      <c r="AI189" s="111" t="s">
        <v>6</v>
      </c>
      <c r="AJ189" s="3"/>
      <c r="AK189" s="112"/>
      <c r="AL189" s="110" t="str">
        <f>VLOOKUP(AI189,Base!$A$3:$F$994, 2, false)</f>
        <v>.</v>
      </c>
      <c r="AM189" s="106" t="s">
        <v>714</v>
      </c>
      <c r="AN189" s="104"/>
      <c r="AO189" s="100"/>
      <c r="AP189" s="113">
        <f>VLOOKUP(AI189,Base!$A$3:$F$994, 5, false)</f>
        <v>0</v>
      </c>
      <c r="AQ189" s="114">
        <f t="shared" ref="AQ189:AQ196" si="35">AP189*AK189</f>
        <v>0</v>
      </c>
      <c r="AR189" s="115"/>
      <c r="AS189" s="110">
        <f>VLOOKUP(AT189,Base!$A$3:$F$994, 6, false)</f>
        <v>0</v>
      </c>
      <c r="AT189" s="111" t="s">
        <v>6</v>
      </c>
      <c r="AU189" s="3"/>
      <c r="AV189" s="118"/>
      <c r="AW189" s="110" t="str">
        <f>VLOOKUP(AT189,Base!$A$3:$F$994, 2, false)</f>
        <v>.</v>
      </c>
      <c r="AX189" s="106" t="s">
        <v>714</v>
      </c>
      <c r="AY189" s="104"/>
      <c r="AZ189" s="100"/>
      <c r="BA189" s="113">
        <f>VLOOKUP(AT189,Base!$A$3:$F$994, 5, false)</f>
        <v>0</v>
      </c>
      <c r="BB189" s="114">
        <f t="shared" si="33"/>
        <v>0</v>
      </c>
      <c r="BC189" s="115"/>
      <c r="BD189" s="110">
        <f>VLOOKUP(BE189,Base!$A$3:$F$994, 6, false)</f>
        <v>0</v>
      </c>
      <c r="BE189" s="111" t="s">
        <v>6</v>
      </c>
      <c r="BF189" s="3"/>
      <c r="BG189" s="118"/>
      <c r="BH189" s="110" t="str">
        <f>VLOOKUP(BE189,Base!$A$3:$F$994, 2, false)</f>
        <v>.</v>
      </c>
      <c r="BI189" s="106" t="s">
        <v>714</v>
      </c>
      <c r="BJ189" s="104"/>
      <c r="BK189" s="100"/>
      <c r="BL189" s="113">
        <f>VLOOKUP(BE189,Base!$A$3:$F$994, 5, false)</f>
        <v>0</v>
      </c>
      <c r="BM189" s="114">
        <f t="shared" si="34"/>
        <v>0</v>
      </c>
    </row>
    <row r="190">
      <c r="A190" s="110">
        <f>VLOOKUP(B190,Base!$A$3:$F$994, 6, false)</f>
        <v>0</v>
      </c>
      <c r="B190" s="111" t="s">
        <v>6</v>
      </c>
      <c r="C190" s="3"/>
      <c r="D190" s="49"/>
      <c r="E190" s="110" t="str">
        <f>VLOOKUP(B190,Base!$A$3:$F$994, 2, false)</f>
        <v>.</v>
      </c>
      <c r="F190" s="119"/>
      <c r="G190" s="104"/>
      <c r="H190" s="100"/>
      <c r="I190" s="113">
        <f>VLOOKUP(B190,Base!$A$3:$F$994, 5, false)</f>
        <v>0</v>
      </c>
      <c r="J190" s="114">
        <f t="shared" si="29"/>
        <v>0</v>
      </c>
      <c r="K190" s="115"/>
      <c r="L190" s="110">
        <f>VLOOKUP(M190,Base!$A$3:$F$994, 6, false)</f>
        <v>0</v>
      </c>
      <c r="M190" s="111" t="s">
        <v>6</v>
      </c>
      <c r="N190" s="3"/>
      <c r="O190" s="49"/>
      <c r="P190" s="110" t="str">
        <f>VLOOKUP(M190,Base!$A$3:$F$994, 2, false)</f>
        <v>.</v>
      </c>
      <c r="Q190" s="119"/>
      <c r="R190" s="104"/>
      <c r="S190" s="100"/>
      <c r="T190" s="113">
        <f>VLOOKUP(M190,Base!$A$3:$F$994, 5, false)</f>
        <v>0</v>
      </c>
      <c r="U190" s="114">
        <f t="shared" si="30"/>
        <v>0</v>
      </c>
      <c r="V190" s="115"/>
      <c r="W190" s="110">
        <f>VLOOKUP(X190,Base!$A$3:$F$994, 6, false)</f>
        <v>0</v>
      </c>
      <c r="X190" s="111" t="s">
        <v>6</v>
      </c>
      <c r="Y190" s="3"/>
      <c r="Z190" s="49"/>
      <c r="AA190" s="110" t="str">
        <f>VLOOKUP(X190,Base!$A$3:$F$994, 2, false)</f>
        <v>.</v>
      </c>
      <c r="AB190" s="119"/>
      <c r="AC190" s="104"/>
      <c r="AD190" s="100"/>
      <c r="AE190" s="113">
        <f>VLOOKUP(X190,Base!$A$3:$F$994, 5, false)</f>
        <v>0</v>
      </c>
      <c r="AF190" s="114">
        <f t="shared" si="31"/>
        <v>0</v>
      </c>
      <c r="AG190" s="115"/>
      <c r="AH190" s="110">
        <f>VLOOKUP(AI190,Base!$A$3:$F$994, 6, false)</f>
        <v>0</v>
      </c>
      <c r="AI190" s="111" t="s">
        <v>6</v>
      </c>
      <c r="AJ190" s="3"/>
      <c r="AK190" s="49"/>
      <c r="AL190" s="110" t="str">
        <f>VLOOKUP(AI190,Base!$A$3:$F$994, 2, false)</f>
        <v>.</v>
      </c>
      <c r="AM190" s="119"/>
      <c r="AN190" s="104"/>
      <c r="AO190" s="100"/>
      <c r="AP190" s="113">
        <f>VLOOKUP(AI190,Base!$A$3:$F$994, 5, false)</f>
        <v>0</v>
      </c>
      <c r="AQ190" s="114">
        <f t="shared" si="35"/>
        <v>0</v>
      </c>
      <c r="AR190" s="115"/>
      <c r="AS190" s="110">
        <f>VLOOKUP(AT190,Base!$A$3:$F$994, 6, false)</f>
        <v>0</v>
      </c>
      <c r="AT190" s="111" t="s">
        <v>6</v>
      </c>
      <c r="AU190" s="3"/>
      <c r="AV190" s="49"/>
      <c r="AW190" s="110" t="str">
        <f>VLOOKUP(AT190,Base!$A$3:$F$994, 2, false)</f>
        <v>.</v>
      </c>
      <c r="AX190" s="119"/>
      <c r="AY190" s="104"/>
      <c r="AZ190" s="100"/>
      <c r="BA190" s="113">
        <f>VLOOKUP(AT190,Base!$A$3:$F$994, 5, false)</f>
        <v>0</v>
      </c>
      <c r="BB190" s="114">
        <f t="shared" si="33"/>
        <v>0</v>
      </c>
      <c r="BC190" s="115"/>
      <c r="BD190" s="110">
        <f>VLOOKUP(BE190,Base!$A$3:$F$994, 6, false)</f>
        <v>0</v>
      </c>
      <c r="BE190" s="111" t="s">
        <v>6</v>
      </c>
      <c r="BF190" s="3"/>
      <c r="BG190" s="49"/>
      <c r="BH190" s="110" t="str">
        <f>VLOOKUP(BE190,Base!$A$3:$F$994, 2, false)</f>
        <v>.</v>
      </c>
      <c r="BI190" s="119"/>
      <c r="BJ190" s="104"/>
      <c r="BK190" s="100"/>
      <c r="BL190" s="113">
        <f>VLOOKUP(BE190,Base!$A$3:$F$994, 5, false)</f>
        <v>0</v>
      </c>
      <c r="BM190" s="114">
        <f t="shared" si="34"/>
        <v>0</v>
      </c>
    </row>
    <row r="191">
      <c r="A191" s="110">
        <f>VLOOKUP(B191,Base!$A$3:$F$994, 6, false)</f>
        <v>0</v>
      </c>
      <c r="B191" s="111" t="s">
        <v>6</v>
      </c>
      <c r="C191" s="3"/>
      <c r="D191" s="49"/>
      <c r="E191" s="110" t="str">
        <f>VLOOKUP(B191,Base!$A$3:$F$994, 2, false)</f>
        <v>.</v>
      </c>
      <c r="F191" s="119"/>
      <c r="G191" s="104"/>
      <c r="H191" s="100"/>
      <c r="I191" s="113">
        <f>VLOOKUP(B191,Base!$A$3:$F$994, 5, false)</f>
        <v>0</v>
      </c>
      <c r="J191" s="114">
        <f t="shared" si="29"/>
        <v>0</v>
      </c>
      <c r="K191" s="115"/>
      <c r="L191" s="110">
        <f>VLOOKUP(M191,Base!$A$3:$F$994, 6, false)</f>
        <v>0</v>
      </c>
      <c r="M191" s="111" t="s">
        <v>6</v>
      </c>
      <c r="N191" s="3"/>
      <c r="O191" s="49"/>
      <c r="P191" s="110" t="str">
        <f>VLOOKUP(M191,Base!$A$3:$F$994, 2, false)</f>
        <v>.</v>
      </c>
      <c r="Q191" s="119"/>
      <c r="R191" s="104"/>
      <c r="S191" s="100"/>
      <c r="T191" s="113">
        <f>VLOOKUP(M191,Base!$A$3:$F$994, 5, false)</f>
        <v>0</v>
      </c>
      <c r="U191" s="114">
        <f t="shared" si="30"/>
        <v>0</v>
      </c>
      <c r="V191" s="115"/>
      <c r="W191" s="110">
        <f>VLOOKUP(X191,Base!$A$3:$F$994, 6, false)</f>
        <v>0</v>
      </c>
      <c r="X191" s="111" t="s">
        <v>6</v>
      </c>
      <c r="Y191" s="3"/>
      <c r="Z191" s="49"/>
      <c r="AA191" s="110" t="str">
        <f>VLOOKUP(X191,Base!$A$3:$F$994, 2, false)</f>
        <v>.</v>
      </c>
      <c r="AB191" s="119"/>
      <c r="AC191" s="104"/>
      <c r="AD191" s="100"/>
      <c r="AE191" s="113">
        <f>VLOOKUP(X191,Base!$A$3:$F$994, 5, false)</f>
        <v>0</v>
      </c>
      <c r="AF191" s="114">
        <f t="shared" si="31"/>
        <v>0</v>
      </c>
      <c r="AG191" s="115"/>
      <c r="AH191" s="110">
        <f>VLOOKUP(AI191,Base!$A$3:$F$994, 6, false)</f>
        <v>0</v>
      </c>
      <c r="AI191" s="111" t="s">
        <v>6</v>
      </c>
      <c r="AJ191" s="3"/>
      <c r="AK191" s="49"/>
      <c r="AL191" s="110" t="str">
        <f>VLOOKUP(AI191,Base!$A$3:$F$994, 2, false)</f>
        <v>.</v>
      </c>
      <c r="AM191" s="119"/>
      <c r="AN191" s="104"/>
      <c r="AO191" s="100"/>
      <c r="AP191" s="113">
        <f>VLOOKUP(AI191,Base!$A$3:$F$994, 5, false)</f>
        <v>0</v>
      </c>
      <c r="AQ191" s="114">
        <f t="shared" si="35"/>
        <v>0</v>
      </c>
      <c r="AR191" s="115"/>
      <c r="AS191" s="110">
        <f>VLOOKUP(AT191,Base!$A$3:$F$994, 6, false)</f>
        <v>0</v>
      </c>
      <c r="AT191" s="111" t="s">
        <v>6</v>
      </c>
      <c r="AU191" s="3"/>
      <c r="AV191" s="49"/>
      <c r="AW191" s="110" t="str">
        <f>VLOOKUP(AT191,Base!$A$3:$F$994, 2, false)</f>
        <v>.</v>
      </c>
      <c r="AX191" s="119"/>
      <c r="AY191" s="104"/>
      <c r="AZ191" s="100"/>
      <c r="BA191" s="113">
        <f>VLOOKUP(AT191,Base!$A$3:$F$994, 5, false)</f>
        <v>0</v>
      </c>
      <c r="BB191" s="114">
        <f t="shared" si="33"/>
        <v>0</v>
      </c>
      <c r="BC191" s="115"/>
      <c r="BD191" s="110">
        <f>VLOOKUP(BE191,Base!$A$3:$F$994, 6, false)</f>
        <v>0</v>
      </c>
      <c r="BE191" s="111" t="s">
        <v>6</v>
      </c>
      <c r="BF191" s="3"/>
      <c r="BG191" s="49"/>
      <c r="BH191" s="110" t="str">
        <f>VLOOKUP(BE191,Base!$A$3:$F$994, 2, false)</f>
        <v>.</v>
      </c>
      <c r="BI191" s="119"/>
      <c r="BJ191" s="104"/>
      <c r="BK191" s="100"/>
      <c r="BL191" s="113">
        <f>VLOOKUP(BE191,Base!$A$3:$F$994, 5, false)</f>
        <v>0</v>
      </c>
      <c r="BM191" s="114">
        <f t="shared" si="34"/>
        <v>0</v>
      </c>
    </row>
    <row r="192">
      <c r="A192" s="110">
        <f>VLOOKUP(B192,Base!$A$3:$F$994, 6, false)</f>
        <v>0</v>
      </c>
      <c r="B192" s="111" t="s">
        <v>6</v>
      </c>
      <c r="C192" s="3"/>
      <c r="D192" s="120"/>
      <c r="E192" s="110" t="str">
        <f>VLOOKUP(B192,Base!$A$3:$F$994, 2, false)</f>
        <v>.</v>
      </c>
      <c r="F192" s="119"/>
      <c r="G192" s="104"/>
      <c r="H192" s="100"/>
      <c r="I192" s="113">
        <f>VLOOKUP(B192,Base!$A$3:$F$994, 5, false)</f>
        <v>0</v>
      </c>
      <c r="J192" s="114">
        <f t="shared" si="29"/>
        <v>0</v>
      </c>
      <c r="K192" s="115"/>
      <c r="L192" s="110">
        <f>VLOOKUP(M192,Base!$A$3:$F$994, 6, false)</f>
        <v>0</v>
      </c>
      <c r="M192" s="111" t="s">
        <v>6</v>
      </c>
      <c r="N192" s="3"/>
      <c r="O192" s="120"/>
      <c r="P192" s="110" t="str">
        <f>VLOOKUP(M192,Base!$A$3:$F$994, 2, false)</f>
        <v>.</v>
      </c>
      <c r="Q192" s="119"/>
      <c r="R192" s="104"/>
      <c r="S192" s="100"/>
      <c r="T192" s="113">
        <f>VLOOKUP(M192,Base!$A$3:$F$994, 5, false)</f>
        <v>0</v>
      </c>
      <c r="U192" s="114">
        <f t="shared" si="30"/>
        <v>0</v>
      </c>
      <c r="V192" s="115"/>
      <c r="W192" s="110">
        <f>VLOOKUP(X192,Base!$A$3:$F$994, 6, false)</f>
        <v>0</v>
      </c>
      <c r="X192" s="111" t="s">
        <v>6</v>
      </c>
      <c r="Y192" s="3"/>
      <c r="Z192" s="120"/>
      <c r="AA192" s="110" t="str">
        <f>VLOOKUP(X192,Base!$A$3:$F$994, 2, false)</f>
        <v>.</v>
      </c>
      <c r="AB192" s="119"/>
      <c r="AC192" s="104"/>
      <c r="AD192" s="100"/>
      <c r="AE192" s="113">
        <f>VLOOKUP(X192,Base!$A$3:$F$994, 5, false)</f>
        <v>0</v>
      </c>
      <c r="AF192" s="114">
        <f t="shared" si="31"/>
        <v>0</v>
      </c>
      <c r="AG192" s="115"/>
      <c r="AH192" s="110">
        <f>VLOOKUP(AI192,Base!$A$3:$F$994, 6, false)</f>
        <v>0</v>
      </c>
      <c r="AI192" s="111" t="s">
        <v>6</v>
      </c>
      <c r="AJ192" s="3"/>
      <c r="AK192" s="120"/>
      <c r="AL192" s="110" t="str">
        <f>VLOOKUP(AI192,Base!$A$3:$F$994, 2, false)</f>
        <v>.</v>
      </c>
      <c r="AM192" s="119"/>
      <c r="AN192" s="104"/>
      <c r="AO192" s="100"/>
      <c r="AP192" s="113">
        <f>VLOOKUP(AI192,Base!$A$3:$F$994, 5, false)</f>
        <v>0</v>
      </c>
      <c r="AQ192" s="114">
        <f t="shared" si="35"/>
        <v>0</v>
      </c>
      <c r="AR192" s="115"/>
      <c r="AS192" s="110">
        <f>VLOOKUP(AT192,Base!$A$3:$F$994, 6, false)</f>
        <v>0</v>
      </c>
      <c r="AT192" s="111" t="s">
        <v>6</v>
      </c>
      <c r="AU192" s="3"/>
      <c r="AV192" s="120"/>
      <c r="AW192" s="110" t="str">
        <f>VLOOKUP(AT192,Base!$A$3:$F$994, 2, false)</f>
        <v>.</v>
      </c>
      <c r="AX192" s="119"/>
      <c r="AY192" s="104"/>
      <c r="AZ192" s="100"/>
      <c r="BA192" s="113">
        <f>VLOOKUP(AT192,Base!$A$3:$F$994, 5, false)</f>
        <v>0</v>
      </c>
      <c r="BB192" s="114">
        <f t="shared" si="33"/>
        <v>0</v>
      </c>
      <c r="BC192" s="115"/>
      <c r="BD192" s="110">
        <f>VLOOKUP(BE192,Base!$A$3:$F$994, 6, false)</f>
        <v>0</v>
      </c>
      <c r="BE192" s="111" t="s">
        <v>6</v>
      </c>
      <c r="BF192" s="3"/>
      <c r="BG192" s="120"/>
      <c r="BH192" s="110" t="str">
        <f>VLOOKUP(BE192,Base!$A$3:$F$994, 2, false)</f>
        <v>.</v>
      </c>
      <c r="BI192" s="119"/>
      <c r="BJ192" s="104"/>
      <c r="BK192" s="100"/>
      <c r="BL192" s="113">
        <f>VLOOKUP(BE192,Base!$A$3:$F$994, 5, false)</f>
        <v>0</v>
      </c>
      <c r="BM192" s="114">
        <f t="shared" si="34"/>
        <v>0</v>
      </c>
    </row>
    <row r="193">
      <c r="A193" s="110">
        <f>VLOOKUP(B193,Base!$A$3:$F$994, 6, false)</f>
        <v>0</v>
      </c>
      <c r="B193" s="111" t="s">
        <v>6</v>
      </c>
      <c r="C193" s="3"/>
      <c r="D193" s="120"/>
      <c r="E193" s="110" t="str">
        <f>VLOOKUP(B193,Base!$A$3:$F$994, 2, false)</f>
        <v>.</v>
      </c>
      <c r="F193" s="119"/>
      <c r="G193" s="104"/>
      <c r="H193" s="100"/>
      <c r="I193" s="113">
        <f>VLOOKUP(B193,Base!$A$3:$F$994, 5, false)</f>
        <v>0</v>
      </c>
      <c r="J193" s="114">
        <f t="shared" si="29"/>
        <v>0</v>
      </c>
      <c r="K193" s="115"/>
      <c r="L193" s="110">
        <f>VLOOKUP(M193,Base!$A$3:$F$994, 6, false)</f>
        <v>0</v>
      </c>
      <c r="M193" s="111" t="s">
        <v>6</v>
      </c>
      <c r="N193" s="3"/>
      <c r="O193" s="121"/>
      <c r="P193" s="110" t="str">
        <f>VLOOKUP(M193,Base!$A$3:$F$994, 2, false)</f>
        <v>.</v>
      </c>
      <c r="Q193" s="119"/>
      <c r="R193" s="104"/>
      <c r="S193" s="100"/>
      <c r="T193" s="113">
        <f>VLOOKUP(M193,Base!$A$3:$F$994, 5, false)</f>
        <v>0</v>
      </c>
      <c r="U193" s="114">
        <f t="shared" si="30"/>
        <v>0</v>
      </c>
      <c r="V193" s="115"/>
      <c r="W193" s="110">
        <f>VLOOKUP(X193,Base!$A$3:$F$994, 6, false)</f>
        <v>0</v>
      </c>
      <c r="X193" s="111" t="s">
        <v>6</v>
      </c>
      <c r="Y193" s="3"/>
      <c r="Z193" s="120"/>
      <c r="AA193" s="110" t="str">
        <f>VLOOKUP(X193,Base!$A$3:$F$994, 2, false)</f>
        <v>.</v>
      </c>
      <c r="AB193" s="119"/>
      <c r="AC193" s="104"/>
      <c r="AD193" s="100"/>
      <c r="AE193" s="113">
        <f>VLOOKUP(X193,Base!$A$3:$F$994, 5, false)</f>
        <v>0</v>
      </c>
      <c r="AF193" s="114">
        <f t="shared" si="31"/>
        <v>0</v>
      </c>
      <c r="AG193" s="115"/>
      <c r="AH193" s="110">
        <f>VLOOKUP(AI193,Base!$A$3:$F$994, 6, false)</f>
        <v>0</v>
      </c>
      <c r="AI193" s="111" t="s">
        <v>6</v>
      </c>
      <c r="AJ193" s="3"/>
      <c r="AK193" s="120"/>
      <c r="AL193" s="110" t="str">
        <f>VLOOKUP(AI193,Base!$A$3:$F$994, 2, false)</f>
        <v>.</v>
      </c>
      <c r="AM193" s="119"/>
      <c r="AN193" s="104"/>
      <c r="AO193" s="100"/>
      <c r="AP193" s="113">
        <f>VLOOKUP(AI193,Base!$A$3:$F$994, 5, false)</f>
        <v>0</v>
      </c>
      <c r="AQ193" s="114">
        <f t="shared" si="35"/>
        <v>0</v>
      </c>
      <c r="AR193" s="115"/>
      <c r="AS193" s="110">
        <f>VLOOKUP(AT193,Base!$A$3:$F$994, 6, false)</f>
        <v>0</v>
      </c>
      <c r="AT193" s="111" t="s">
        <v>6</v>
      </c>
      <c r="AU193" s="3"/>
      <c r="AV193" s="120"/>
      <c r="AW193" s="110" t="str">
        <f>VLOOKUP(AT193,Base!$A$3:$F$994, 2, false)</f>
        <v>.</v>
      </c>
      <c r="AX193" s="119"/>
      <c r="AY193" s="104"/>
      <c r="AZ193" s="100"/>
      <c r="BA193" s="113">
        <f>VLOOKUP(AT193,Base!$A$3:$F$994, 5, false)</f>
        <v>0</v>
      </c>
      <c r="BB193" s="114">
        <f t="shared" si="33"/>
        <v>0</v>
      </c>
      <c r="BC193" s="115"/>
      <c r="BD193" s="110">
        <f>VLOOKUP(BE193,Base!$A$3:$F$994, 6, false)</f>
        <v>0</v>
      </c>
      <c r="BE193" s="111" t="s">
        <v>6</v>
      </c>
      <c r="BF193" s="3"/>
      <c r="BG193" s="120"/>
      <c r="BH193" s="110" t="str">
        <f>VLOOKUP(BE193,Base!$A$3:$F$994, 2, false)</f>
        <v>.</v>
      </c>
      <c r="BI193" s="119"/>
      <c r="BJ193" s="104"/>
      <c r="BK193" s="100"/>
      <c r="BL193" s="113">
        <f>VLOOKUP(BE193,Base!$A$3:$F$994, 5, false)</f>
        <v>0</v>
      </c>
      <c r="BM193" s="114">
        <f t="shared" si="34"/>
        <v>0</v>
      </c>
    </row>
    <row r="194">
      <c r="A194" s="110">
        <f>VLOOKUP(B194,Base!$A$3:$F$994, 6, false)</f>
        <v>0</v>
      </c>
      <c r="B194" s="111" t="s">
        <v>6</v>
      </c>
      <c r="C194" s="3"/>
      <c r="D194" s="121"/>
      <c r="E194" s="110" t="str">
        <f>VLOOKUP(B194,Base!$A$3:$F$994, 2, false)</f>
        <v>.</v>
      </c>
      <c r="F194" s="119"/>
      <c r="G194" s="104"/>
      <c r="H194" s="100"/>
      <c r="I194" s="113">
        <f>VLOOKUP(B194,Base!$A$3:$F$994, 5, false)</f>
        <v>0</v>
      </c>
      <c r="J194" s="114">
        <f t="shared" si="29"/>
        <v>0</v>
      </c>
      <c r="K194" s="115"/>
      <c r="L194" s="110">
        <f>VLOOKUP(M194,Base!$A$3:$F$994, 6, false)</f>
        <v>0</v>
      </c>
      <c r="M194" s="111" t="s">
        <v>6</v>
      </c>
      <c r="N194" s="3"/>
      <c r="O194" s="120"/>
      <c r="P194" s="110" t="str">
        <f>VLOOKUP(M194,Base!$A$3:$F$994, 2, false)</f>
        <v>.</v>
      </c>
      <c r="Q194" s="119"/>
      <c r="R194" s="104"/>
      <c r="S194" s="100"/>
      <c r="T194" s="113">
        <f>VLOOKUP(M194,Base!$A$3:$F$994, 5, false)</f>
        <v>0</v>
      </c>
      <c r="U194" s="114">
        <f t="shared" si="30"/>
        <v>0</v>
      </c>
      <c r="V194" s="115"/>
      <c r="W194" s="110">
        <f>VLOOKUP(X194,Base!$A$3:$F$994, 6, false)</f>
        <v>0</v>
      </c>
      <c r="X194" s="111" t="s">
        <v>6</v>
      </c>
      <c r="Y194" s="3"/>
      <c r="Z194" s="120"/>
      <c r="AA194" s="110" t="str">
        <f>VLOOKUP(X194,Base!$A$3:$F$994, 2, false)</f>
        <v>.</v>
      </c>
      <c r="AB194" s="119"/>
      <c r="AC194" s="104"/>
      <c r="AD194" s="100"/>
      <c r="AE194" s="113">
        <f>VLOOKUP(X194,Base!$A$3:$F$994, 5, false)</f>
        <v>0</v>
      </c>
      <c r="AF194" s="114">
        <f t="shared" si="31"/>
        <v>0</v>
      </c>
      <c r="AG194" s="115"/>
      <c r="AH194" s="110">
        <f>VLOOKUP(AI194,Base!$A$3:$F$994, 6, false)</f>
        <v>0</v>
      </c>
      <c r="AI194" s="111" t="s">
        <v>6</v>
      </c>
      <c r="AJ194" s="3"/>
      <c r="AK194" s="120"/>
      <c r="AL194" s="110" t="str">
        <f>VLOOKUP(AI194,Base!$A$3:$F$994, 2, false)</f>
        <v>.</v>
      </c>
      <c r="AM194" s="119"/>
      <c r="AN194" s="104"/>
      <c r="AO194" s="100"/>
      <c r="AP194" s="113">
        <f>VLOOKUP(AI194,Base!$A$3:$F$994, 5, false)</f>
        <v>0</v>
      </c>
      <c r="AQ194" s="114">
        <f t="shared" si="35"/>
        <v>0</v>
      </c>
      <c r="AR194" s="115"/>
      <c r="AS194" s="110">
        <f>VLOOKUP(AT194,Base!$A$3:$F$994, 6, false)</f>
        <v>0</v>
      </c>
      <c r="AT194" s="111" t="s">
        <v>6</v>
      </c>
      <c r="AU194" s="3"/>
      <c r="AV194" s="120"/>
      <c r="AW194" s="110" t="str">
        <f>VLOOKUP(AT194,Base!$A$3:$F$994, 2, false)</f>
        <v>.</v>
      </c>
      <c r="AX194" s="119"/>
      <c r="AY194" s="104"/>
      <c r="AZ194" s="100"/>
      <c r="BA194" s="113">
        <f>VLOOKUP(AT194,Base!$A$3:$F$994, 5, false)</f>
        <v>0</v>
      </c>
      <c r="BB194" s="114">
        <f t="shared" si="33"/>
        <v>0</v>
      </c>
      <c r="BC194" s="115"/>
      <c r="BD194" s="110">
        <f>VLOOKUP(BE194,Base!$A$3:$F$994, 6, false)</f>
        <v>0</v>
      </c>
      <c r="BE194" s="111" t="s">
        <v>6</v>
      </c>
      <c r="BF194" s="3"/>
      <c r="BG194" s="120"/>
      <c r="BH194" s="110" t="str">
        <f>VLOOKUP(BE194,Base!$A$3:$F$994, 2, false)</f>
        <v>.</v>
      </c>
      <c r="BI194" s="119"/>
      <c r="BJ194" s="104"/>
      <c r="BK194" s="100"/>
      <c r="BL194" s="113">
        <f>VLOOKUP(BE194,Base!$A$3:$F$994, 5, false)</f>
        <v>0</v>
      </c>
      <c r="BM194" s="114">
        <f t="shared" si="34"/>
        <v>0</v>
      </c>
    </row>
    <row r="195">
      <c r="A195" s="110">
        <f>VLOOKUP(B195,Base!$A$3:$F$994, 6, false)</f>
        <v>0</v>
      </c>
      <c r="B195" s="111" t="s">
        <v>6</v>
      </c>
      <c r="C195" s="3"/>
      <c r="D195" s="122"/>
      <c r="E195" s="110" t="str">
        <f>VLOOKUP(B195,Base!$A$3:$F$994, 2, false)</f>
        <v>.</v>
      </c>
      <c r="F195" s="119"/>
      <c r="G195" s="104"/>
      <c r="H195" s="100"/>
      <c r="I195" s="113">
        <f>VLOOKUP(B195,Base!$A$3:$F$994, 5, false)</f>
        <v>0</v>
      </c>
      <c r="J195" s="114">
        <f t="shared" si="29"/>
        <v>0</v>
      </c>
      <c r="K195" s="115"/>
      <c r="L195" s="110">
        <f>VLOOKUP(M195,Base!$A$3:$F$994, 6, false)</f>
        <v>0</v>
      </c>
      <c r="M195" s="111" t="s">
        <v>6</v>
      </c>
      <c r="N195" s="3"/>
      <c r="O195" s="122"/>
      <c r="P195" s="110" t="str">
        <f>VLOOKUP(M195,Base!$A$3:$F$994, 2, false)</f>
        <v>.</v>
      </c>
      <c r="Q195" s="119"/>
      <c r="R195" s="104"/>
      <c r="S195" s="100"/>
      <c r="T195" s="113">
        <f>VLOOKUP(M195,Base!$A$3:$F$994, 5, false)</f>
        <v>0</v>
      </c>
      <c r="U195" s="114">
        <f t="shared" si="30"/>
        <v>0</v>
      </c>
      <c r="V195" s="115"/>
      <c r="W195" s="110">
        <f>VLOOKUP(X195,Base!$A$3:$F$994, 6, false)</f>
        <v>0</v>
      </c>
      <c r="X195" s="111" t="s">
        <v>6</v>
      </c>
      <c r="Y195" s="3"/>
      <c r="Z195" s="122"/>
      <c r="AA195" s="110" t="str">
        <f>VLOOKUP(X195,Base!$A$3:$F$994, 2, false)</f>
        <v>.</v>
      </c>
      <c r="AB195" s="119"/>
      <c r="AC195" s="104"/>
      <c r="AD195" s="100"/>
      <c r="AE195" s="113">
        <f>VLOOKUP(X195,Base!$A$3:$F$994, 5, false)</f>
        <v>0</v>
      </c>
      <c r="AF195" s="114">
        <f t="shared" si="31"/>
        <v>0</v>
      </c>
      <c r="AG195" s="115"/>
      <c r="AH195" s="110">
        <f>VLOOKUP(AI195,Base!$A$3:$F$994, 6, false)</f>
        <v>0</v>
      </c>
      <c r="AI195" s="111" t="s">
        <v>6</v>
      </c>
      <c r="AJ195" s="3"/>
      <c r="AK195" s="122"/>
      <c r="AL195" s="110" t="str">
        <f>VLOOKUP(AI195,Base!$A$3:$F$994, 2, false)</f>
        <v>.</v>
      </c>
      <c r="AM195" s="119"/>
      <c r="AN195" s="104"/>
      <c r="AO195" s="100"/>
      <c r="AP195" s="113">
        <f>VLOOKUP(AI195,Base!$A$3:$F$994, 5, false)</f>
        <v>0</v>
      </c>
      <c r="AQ195" s="114">
        <f t="shared" si="35"/>
        <v>0</v>
      </c>
      <c r="AR195" s="115"/>
      <c r="AS195" s="110">
        <f>VLOOKUP(AT195,Base!$A$3:$F$994, 6, false)</f>
        <v>0</v>
      </c>
      <c r="AT195" s="111" t="s">
        <v>6</v>
      </c>
      <c r="AU195" s="3"/>
      <c r="AV195" s="122"/>
      <c r="AW195" s="110" t="str">
        <f>VLOOKUP(AT195,Base!$A$3:$F$994, 2, false)</f>
        <v>.</v>
      </c>
      <c r="AX195" s="119"/>
      <c r="AY195" s="104"/>
      <c r="AZ195" s="100"/>
      <c r="BA195" s="113">
        <f>VLOOKUP(AT195,Base!$A$3:$F$994, 5, false)</f>
        <v>0</v>
      </c>
      <c r="BB195" s="114">
        <f t="shared" si="33"/>
        <v>0</v>
      </c>
      <c r="BC195" s="115"/>
      <c r="BD195" s="110">
        <f>VLOOKUP(BE195,Base!$A$3:$F$994, 6, false)</f>
        <v>0</v>
      </c>
      <c r="BE195" s="111" t="s">
        <v>6</v>
      </c>
      <c r="BF195" s="3"/>
      <c r="BG195" s="122"/>
      <c r="BH195" s="110" t="str">
        <f>VLOOKUP(BE195,Base!$A$3:$F$994, 2, false)</f>
        <v>.</v>
      </c>
      <c r="BI195" s="119"/>
      <c r="BJ195" s="104"/>
      <c r="BK195" s="100"/>
      <c r="BL195" s="113">
        <f>VLOOKUP(BE195,Base!$A$3:$F$994, 5, false)</f>
        <v>0</v>
      </c>
      <c r="BM195" s="114">
        <f t="shared" si="34"/>
        <v>0</v>
      </c>
    </row>
    <row r="196">
      <c r="A196" s="110">
        <f>VLOOKUP(B196,Base!$A$3:$F$994, 6, false)</f>
        <v>0</v>
      </c>
      <c r="B196" s="111" t="s">
        <v>6</v>
      </c>
      <c r="C196" s="3"/>
      <c r="D196" s="123"/>
      <c r="E196" s="110" t="str">
        <f>VLOOKUP(B196,Base!$A$3:$F$994, 2, false)</f>
        <v>.</v>
      </c>
      <c r="F196" s="119"/>
      <c r="G196" s="104"/>
      <c r="H196" s="100"/>
      <c r="I196" s="113">
        <f>VLOOKUP(B196,Base!$A$3:$F$994, 5, false)</f>
        <v>0</v>
      </c>
      <c r="J196" s="114">
        <f t="shared" si="29"/>
        <v>0</v>
      </c>
      <c r="K196" s="115"/>
      <c r="L196" s="110">
        <f>VLOOKUP(M196,Base!$A$3:$F$994, 6, false)</f>
        <v>0</v>
      </c>
      <c r="M196" s="111" t="s">
        <v>6</v>
      </c>
      <c r="N196" s="3"/>
      <c r="O196" s="123"/>
      <c r="P196" s="110" t="str">
        <f>VLOOKUP(M196,Base!$A$3:$F$994, 2, false)</f>
        <v>.</v>
      </c>
      <c r="Q196" s="119"/>
      <c r="R196" s="104"/>
      <c r="S196" s="100"/>
      <c r="T196" s="113">
        <f>VLOOKUP(M196,Base!$A$3:$F$994, 5, false)</f>
        <v>0</v>
      </c>
      <c r="U196" s="114">
        <f t="shared" si="30"/>
        <v>0</v>
      </c>
      <c r="V196" s="115"/>
      <c r="W196" s="110">
        <f>VLOOKUP(X196,Base!$A$3:$F$994, 6, false)</f>
        <v>0</v>
      </c>
      <c r="X196" s="111" t="s">
        <v>6</v>
      </c>
      <c r="Y196" s="3"/>
      <c r="Z196" s="123"/>
      <c r="AA196" s="110" t="str">
        <f>VLOOKUP(X196,Base!$A$3:$F$994, 2, false)</f>
        <v>.</v>
      </c>
      <c r="AB196" s="119"/>
      <c r="AC196" s="104"/>
      <c r="AD196" s="100"/>
      <c r="AE196" s="113">
        <f>VLOOKUP(X196,Base!$A$3:$F$994, 5, false)</f>
        <v>0</v>
      </c>
      <c r="AF196" s="114">
        <f t="shared" si="31"/>
        <v>0</v>
      </c>
      <c r="AG196" s="115"/>
      <c r="AH196" s="110">
        <f>VLOOKUP(AI196,Base!$A$3:$F$994, 6, false)</f>
        <v>0</v>
      </c>
      <c r="AI196" s="111" t="s">
        <v>6</v>
      </c>
      <c r="AJ196" s="3"/>
      <c r="AK196" s="123"/>
      <c r="AL196" s="110" t="str">
        <f>VLOOKUP(AI196,Base!$A$3:$F$994, 2, false)</f>
        <v>.</v>
      </c>
      <c r="AM196" s="119"/>
      <c r="AN196" s="104"/>
      <c r="AO196" s="100"/>
      <c r="AP196" s="113">
        <f>VLOOKUP(AI196,Base!$A$3:$F$994, 5, false)</f>
        <v>0</v>
      </c>
      <c r="AQ196" s="114">
        <f t="shared" si="35"/>
        <v>0</v>
      </c>
      <c r="AR196" s="115"/>
      <c r="AS196" s="110">
        <f>VLOOKUP(AT196,Base!$A$3:$F$994, 6, false)</f>
        <v>0</v>
      </c>
      <c r="AT196" s="111" t="s">
        <v>6</v>
      </c>
      <c r="AU196" s="3"/>
      <c r="AV196" s="123"/>
      <c r="AW196" s="110" t="str">
        <f>VLOOKUP(AT196,Base!$A$3:$F$994, 2, false)</f>
        <v>.</v>
      </c>
      <c r="AX196" s="119"/>
      <c r="AY196" s="104"/>
      <c r="AZ196" s="100"/>
      <c r="BA196" s="113">
        <f>VLOOKUP(AT196,Base!$A$3:$F$994, 5, false)</f>
        <v>0</v>
      </c>
      <c r="BB196" s="114">
        <f t="shared" si="33"/>
        <v>0</v>
      </c>
      <c r="BC196" s="115"/>
      <c r="BD196" s="110">
        <f>VLOOKUP(BE196,Base!$A$3:$F$994, 6, false)</f>
        <v>0</v>
      </c>
      <c r="BE196" s="111" t="s">
        <v>6</v>
      </c>
      <c r="BF196" s="3"/>
      <c r="BG196" s="123"/>
      <c r="BH196" s="110" t="str">
        <f>VLOOKUP(BE196,Base!$A$3:$F$994, 2, false)</f>
        <v>.</v>
      </c>
      <c r="BI196" s="119"/>
      <c r="BJ196" s="104"/>
      <c r="BK196" s="100"/>
      <c r="BL196" s="113">
        <f>VLOOKUP(BE196,Base!$A$3:$F$994, 5, false)</f>
        <v>0</v>
      </c>
      <c r="BM196" s="114">
        <f t="shared" si="34"/>
        <v>0</v>
      </c>
    </row>
    <row r="197">
      <c r="A197" s="126" t="s">
        <v>717</v>
      </c>
      <c r="B197" s="104"/>
      <c r="C197" s="104"/>
      <c r="D197" s="104"/>
      <c r="E197" s="104"/>
      <c r="F197" s="104"/>
      <c r="G197" s="104"/>
      <c r="H197" s="100"/>
      <c r="I197" s="167" t="s">
        <v>716</v>
      </c>
      <c r="J197" s="125">
        <f>SUM(J179:J196)</f>
        <v>0</v>
      </c>
      <c r="K197" s="109"/>
      <c r="L197" s="126" t="s">
        <v>717</v>
      </c>
      <c r="M197" s="104"/>
      <c r="N197" s="104"/>
      <c r="O197" s="104"/>
      <c r="P197" s="104"/>
      <c r="Q197" s="104"/>
      <c r="R197" s="104"/>
      <c r="S197" s="100"/>
      <c r="T197" s="167" t="s">
        <v>716</v>
      </c>
      <c r="U197" s="125">
        <f>SUM(U179:U196)</f>
        <v>0</v>
      </c>
      <c r="V197" s="109"/>
      <c r="W197" s="126" t="s">
        <v>717</v>
      </c>
      <c r="X197" s="104"/>
      <c r="Y197" s="104"/>
      <c r="Z197" s="104"/>
      <c r="AA197" s="104"/>
      <c r="AB197" s="104"/>
      <c r="AC197" s="104"/>
      <c r="AD197" s="100"/>
      <c r="AE197" s="167" t="s">
        <v>716</v>
      </c>
      <c r="AF197" s="125">
        <f>SUM(AF179:AF196)</f>
        <v>0</v>
      </c>
      <c r="AG197" s="109"/>
      <c r="AH197" s="126" t="s">
        <v>717</v>
      </c>
      <c r="AI197" s="104"/>
      <c r="AJ197" s="104"/>
      <c r="AK197" s="104"/>
      <c r="AL197" s="104"/>
      <c r="AM197" s="104"/>
      <c r="AN197" s="104"/>
      <c r="AO197" s="100"/>
      <c r="AP197" s="167" t="s">
        <v>716</v>
      </c>
      <c r="AQ197" s="125">
        <f>SUM(AQ179:AQ196)</f>
        <v>0</v>
      </c>
      <c r="AR197" s="109"/>
      <c r="AS197" s="126" t="s">
        <v>717</v>
      </c>
      <c r="AT197" s="104"/>
      <c r="AU197" s="104"/>
      <c r="AV197" s="104"/>
      <c r="AW197" s="104"/>
      <c r="AX197" s="104"/>
      <c r="AY197" s="104"/>
      <c r="AZ197" s="100"/>
      <c r="BA197" s="167" t="s">
        <v>716</v>
      </c>
      <c r="BB197" s="125">
        <f>SUM(BB179:BB196)</f>
        <v>0</v>
      </c>
      <c r="BC197" s="109"/>
      <c r="BD197" s="126" t="s">
        <v>717</v>
      </c>
      <c r="BE197" s="104"/>
      <c r="BF197" s="104"/>
      <c r="BG197" s="104"/>
      <c r="BH197" s="104"/>
      <c r="BI197" s="104"/>
      <c r="BJ197" s="104"/>
      <c r="BK197" s="100"/>
      <c r="BL197" s="167" t="s">
        <v>716</v>
      </c>
      <c r="BM197" s="125">
        <f>SUM(BM179:BM196)</f>
        <v>0</v>
      </c>
    </row>
    <row r="198">
      <c r="A198" s="127"/>
      <c r="B198" s="104"/>
      <c r="C198" s="104"/>
      <c r="D198" s="104"/>
      <c r="E198" s="104"/>
      <c r="F198" s="104"/>
      <c r="G198" s="104"/>
      <c r="H198" s="100"/>
      <c r="I198" s="167" t="s">
        <v>718</v>
      </c>
      <c r="J198" s="128">
        <f>J197/E177</f>
        <v>0</v>
      </c>
      <c r="K198" s="129"/>
      <c r="L198" s="127"/>
      <c r="M198" s="104"/>
      <c r="N198" s="104"/>
      <c r="O198" s="104"/>
      <c r="P198" s="104"/>
      <c r="Q198" s="104"/>
      <c r="R198" s="104"/>
      <c r="S198" s="100"/>
      <c r="T198" s="167" t="s">
        <v>718</v>
      </c>
      <c r="U198" s="128">
        <f>U197/P177</f>
        <v>0</v>
      </c>
      <c r="V198" s="129"/>
      <c r="W198" s="127"/>
      <c r="X198" s="104"/>
      <c r="Y198" s="104"/>
      <c r="Z198" s="104"/>
      <c r="AA198" s="104"/>
      <c r="AB198" s="104"/>
      <c r="AC198" s="104"/>
      <c r="AD198" s="100"/>
      <c r="AE198" s="167" t="s">
        <v>718</v>
      </c>
      <c r="AF198" s="128">
        <f>AF197/AA177</f>
        <v>0</v>
      </c>
      <c r="AG198" s="129"/>
      <c r="AH198" s="127"/>
      <c r="AI198" s="104"/>
      <c r="AJ198" s="104"/>
      <c r="AK198" s="104"/>
      <c r="AL198" s="104"/>
      <c r="AM198" s="104"/>
      <c r="AN198" s="104"/>
      <c r="AO198" s="100"/>
      <c r="AP198" s="167" t="s">
        <v>718</v>
      </c>
      <c r="AQ198" s="128">
        <f>AQ197/AL177</f>
        <v>0</v>
      </c>
      <c r="AR198" s="129"/>
      <c r="AS198" s="127"/>
      <c r="AT198" s="104"/>
      <c r="AU198" s="104"/>
      <c r="AV198" s="104"/>
      <c r="AW198" s="104"/>
      <c r="AX198" s="104"/>
      <c r="AY198" s="104"/>
      <c r="AZ198" s="100"/>
      <c r="BA198" s="167" t="s">
        <v>718</v>
      </c>
      <c r="BB198" s="128">
        <f>BB197/AW177</f>
        <v>0</v>
      </c>
      <c r="BC198" s="129"/>
      <c r="BD198" s="127"/>
      <c r="BE198" s="104"/>
      <c r="BF198" s="104"/>
      <c r="BG198" s="104"/>
      <c r="BH198" s="104"/>
      <c r="BI198" s="104"/>
      <c r="BJ198" s="104"/>
      <c r="BK198" s="100"/>
      <c r="BL198" s="167" t="s">
        <v>718</v>
      </c>
      <c r="BM198" s="128">
        <f>BM197/BH177</f>
        <v>0</v>
      </c>
    </row>
    <row r="199">
      <c r="A199" s="127"/>
      <c r="B199" s="104"/>
      <c r="C199" s="104"/>
      <c r="D199" s="104"/>
      <c r="E199" s="104"/>
      <c r="F199" s="104"/>
      <c r="G199" s="104"/>
      <c r="H199" s="100"/>
      <c r="I199" s="160" t="s">
        <v>719</v>
      </c>
      <c r="J199" s="130">
        <v>0.05</v>
      </c>
      <c r="K199" s="129"/>
      <c r="L199" s="127"/>
      <c r="M199" s="104"/>
      <c r="N199" s="104"/>
      <c r="O199" s="104"/>
      <c r="P199" s="104"/>
      <c r="Q199" s="104"/>
      <c r="R199" s="104"/>
      <c r="S199" s="100"/>
      <c r="T199" s="160" t="s">
        <v>719</v>
      </c>
      <c r="U199" s="130">
        <v>0.05</v>
      </c>
      <c r="V199" s="129"/>
      <c r="W199" s="127"/>
      <c r="X199" s="104"/>
      <c r="Y199" s="104"/>
      <c r="Z199" s="104"/>
      <c r="AA199" s="104"/>
      <c r="AB199" s="104"/>
      <c r="AC199" s="104"/>
      <c r="AD199" s="100"/>
      <c r="AE199" s="160" t="s">
        <v>719</v>
      </c>
      <c r="AF199" s="130">
        <v>0.05</v>
      </c>
      <c r="AG199" s="129"/>
      <c r="AH199" s="127"/>
      <c r="AI199" s="104"/>
      <c r="AJ199" s="104"/>
      <c r="AK199" s="104"/>
      <c r="AL199" s="104"/>
      <c r="AM199" s="104"/>
      <c r="AN199" s="104"/>
      <c r="AO199" s="100"/>
      <c r="AP199" s="160" t="s">
        <v>719</v>
      </c>
      <c r="AQ199" s="130">
        <v>0.05</v>
      </c>
      <c r="AR199" s="129"/>
      <c r="AS199" s="127"/>
      <c r="AT199" s="104"/>
      <c r="AU199" s="104"/>
      <c r="AV199" s="104"/>
      <c r="AW199" s="104"/>
      <c r="AX199" s="104"/>
      <c r="AY199" s="104"/>
      <c r="AZ199" s="100"/>
      <c r="BA199" s="160" t="s">
        <v>719</v>
      </c>
      <c r="BB199" s="130">
        <v>0.05</v>
      </c>
      <c r="BC199" s="129"/>
      <c r="BD199" s="127"/>
      <c r="BE199" s="104"/>
      <c r="BF199" s="104"/>
      <c r="BG199" s="104"/>
      <c r="BH199" s="104"/>
      <c r="BI199" s="104"/>
      <c r="BJ199" s="104"/>
      <c r="BK199" s="100"/>
      <c r="BL199" s="160" t="s">
        <v>719</v>
      </c>
      <c r="BM199" s="130">
        <v>0.05</v>
      </c>
    </row>
    <row r="200">
      <c r="A200" s="127"/>
      <c r="B200" s="104"/>
      <c r="C200" s="104"/>
      <c r="D200" s="104"/>
      <c r="E200" s="104"/>
      <c r="F200" s="104"/>
      <c r="G200" s="104"/>
      <c r="H200" s="100"/>
      <c r="I200" s="167" t="s">
        <v>720</v>
      </c>
      <c r="J200" s="128">
        <f>J198+(J198*J199)</f>
        <v>0</v>
      </c>
      <c r="K200" s="129"/>
      <c r="L200" s="127"/>
      <c r="M200" s="104"/>
      <c r="N200" s="104"/>
      <c r="O200" s="104"/>
      <c r="P200" s="104"/>
      <c r="Q200" s="104"/>
      <c r="R200" s="104"/>
      <c r="S200" s="100"/>
      <c r="T200" s="167" t="s">
        <v>720</v>
      </c>
      <c r="U200" s="128">
        <f>U198+(U198*U199)</f>
        <v>0</v>
      </c>
      <c r="V200" s="129"/>
      <c r="W200" s="127"/>
      <c r="X200" s="104"/>
      <c r="Y200" s="104"/>
      <c r="Z200" s="104"/>
      <c r="AA200" s="104"/>
      <c r="AB200" s="104"/>
      <c r="AC200" s="104"/>
      <c r="AD200" s="100"/>
      <c r="AE200" s="167" t="s">
        <v>720</v>
      </c>
      <c r="AF200" s="128">
        <f>AF198+(AF198*AF199)</f>
        <v>0</v>
      </c>
      <c r="AG200" s="129"/>
      <c r="AH200" s="127"/>
      <c r="AI200" s="104"/>
      <c r="AJ200" s="104"/>
      <c r="AK200" s="104"/>
      <c r="AL200" s="104"/>
      <c r="AM200" s="104"/>
      <c r="AN200" s="104"/>
      <c r="AO200" s="100"/>
      <c r="AP200" s="167" t="s">
        <v>720</v>
      </c>
      <c r="AQ200" s="128">
        <f>AQ198+(AQ198*AQ199)</f>
        <v>0</v>
      </c>
      <c r="AR200" s="129"/>
      <c r="AS200" s="127"/>
      <c r="AT200" s="104"/>
      <c r="AU200" s="104"/>
      <c r="AV200" s="104"/>
      <c r="AW200" s="104"/>
      <c r="AX200" s="104"/>
      <c r="AY200" s="104"/>
      <c r="AZ200" s="100"/>
      <c r="BA200" s="167" t="s">
        <v>720</v>
      </c>
      <c r="BB200" s="128">
        <f>BB198+(BB198*BB199)</f>
        <v>0</v>
      </c>
      <c r="BC200" s="129"/>
      <c r="BD200" s="127"/>
      <c r="BE200" s="104"/>
      <c r="BF200" s="104"/>
      <c r="BG200" s="104"/>
      <c r="BH200" s="104"/>
      <c r="BI200" s="104"/>
      <c r="BJ200" s="104"/>
      <c r="BK200" s="100"/>
      <c r="BL200" s="167" t="s">
        <v>720</v>
      </c>
      <c r="BM200" s="128">
        <f>BM198+(BM198*BM199)</f>
        <v>0</v>
      </c>
    </row>
    <row r="201">
      <c r="A201" s="127"/>
      <c r="B201" s="104"/>
      <c r="C201" s="104"/>
      <c r="D201" s="104"/>
      <c r="E201" s="104"/>
      <c r="F201" s="104"/>
      <c r="G201" s="104"/>
      <c r="H201" s="100"/>
      <c r="I201" s="167" t="s">
        <v>746</v>
      </c>
      <c r="J201" s="128">
        <f>J200*I177</f>
        <v>0</v>
      </c>
      <c r="K201" s="129"/>
      <c r="L201" s="127"/>
      <c r="M201" s="104"/>
      <c r="N201" s="104"/>
      <c r="O201" s="104"/>
      <c r="P201" s="104"/>
      <c r="Q201" s="104"/>
      <c r="R201" s="104"/>
      <c r="S201" s="100"/>
      <c r="T201" s="167" t="s">
        <v>746</v>
      </c>
      <c r="U201" s="128">
        <f>U200*T177</f>
        <v>0</v>
      </c>
      <c r="V201" s="129"/>
      <c r="W201" s="127"/>
      <c r="X201" s="104"/>
      <c r="Y201" s="104"/>
      <c r="Z201" s="104"/>
      <c r="AA201" s="104"/>
      <c r="AB201" s="104"/>
      <c r="AC201" s="104"/>
      <c r="AD201" s="100"/>
      <c r="AE201" s="167" t="s">
        <v>746</v>
      </c>
      <c r="AF201" s="128">
        <f>AF200*AE177</f>
        <v>0</v>
      </c>
      <c r="AG201" s="129"/>
      <c r="AH201" s="127"/>
      <c r="AI201" s="104"/>
      <c r="AJ201" s="104"/>
      <c r="AK201" s="104"/>
      <c r="AL201" s="104"/>
      <c r="AM201" s="104"/>
      <c r="AN201" s="104"/>
      <c r="AO201" s="100"/>
      <c r="AP201" s="167" t="s">
        <v>746</v>
      </c>
      <c r="AQ201" s="128">
        <f>AQ200*AP177</f>
        <v>0</v>
      </c>
      <c r="AR201" s="129"/>
      <c r="AS201" s="127"/>
      <c r="AT201" s="104"/>
      <c r="AU201" s="104"/>
      <c r="AV201" s="104"/>
      <c r="AW201" s="104"/>
      <c r="AX201" s="104"/>
      <c r="AY201" s="104"/>
      <c r="AZ201" s="100"/>
      <c r="BA201" s="167" t="s">
        <v>746</v>
      </c>
      <c r="BB201" s="128">
        <f>BB200*BA177</f>
        <v>0</v>
      </c>
      <c r="BC201" s="129"/>
      <c r="BD201" s="127"/>
      <c r="BE201" s="104"/>
      <c r="BF201" s="104"/>
      <c r="BG201" s="104"/>
      <c r="BH201" s="104"/>
      <c r="BI201" s="104"/>
      <c r="BJ201" s="104"/>
      <c r="BK201" s="100"/>
      <c r="BL201" s="167" t="s">
        <v>746</v>
      </c>
      <c r="BM201" s="128">
        <f>BM200*BL177</f>
        <v>0</v>
      </c>
    </row>
    <row r="202">
      <c r="A202" s="127"/>
      <c r="B202" s="104"/>
      <c r="C202" s="104"/>
      <c r="D202" s="104"/>
      <c r="E202" s="104"/>
      <c r="F202" s="104"/>
      <c r="G202" s="104"/>
      <c r="H202" s="100"/>
      <c r="I202" s="167" t="s">
        <v>747</v>
      </c>
      <c r="J202" s="128">
        <f>J203-J201</f>
        <v>0</v>
      </c>
      <c r="K202" s="129"/>
      <c r="L202" s="127"/>
      <c r="M202" s="104"/>
      <c r="N202" s="104"/>
      <c r="O202" s="104"/>
      <c r="P202" s="104"/>
      <c r="Q202" s="104"/>
      <c r="R202" s="104"/>
      <c r="S202" s="100"/>
      <c r="T202" s="167" t="s">
        <v>747</v>
      </c>
      <c r="U202" s="128">
        <f>U203-U201</f>
        <v>0</v>
      </c>
      <c r="V202" s="129"/>
      <c r="W202" s="127"/>
      <c r="X202" s="104"/>
      <c r="Y202" s="104"/>
      <c r="Z202" s="104"/>
      <c r="AA202" s="104"/>
      <c r="AB202" s="104"/>
      <c r="AC202" s="104"/>
      <c r="AD202" s="100"/>
      <c r="AE202" s="167" t="s">
        <v>747</v>
      </c>
      <c r="AF202" s="128">
        <f>AF203-AF201</f>
        <v>0</v>
      </c>
      <c r="AG202" s="129"/>
      <c r="AH202" s="127"/>
      <c r="AI202" s="104"/>
      <c r="AJ202" s="104"/>
      <c r="AK202" s="104"/>
      <c r="AL202" s="104"/>
      <c r="AM202" s="104"/>
      <c r="AN202" s="104"/>
      <c r="AO202" s="100"/>
      <c r="AP202" s="167" t="s">
        <v>747</v>
      </c>
      <c r="AQ202" s="128">
        <f>AQ203-AQ201</f>
        <v>0</v>
      </c>
      <c r="AR202" s="129"/>
      <c r="AS202" s="127"/>
      <c r="AT202" s="104"/>
      <c r="AU202" s="104"/>
      <c r="AV202" s="104"/>
      <c r="AW202" s="104"/>
      <c r="AX202" s="104"/>
      <c r="AY202" s="104"/>
      <c r="AZ202" s="100"/>
      <c r="BA202" s="167" t="s">
        <v>747</v>
      </c>
      <c r="BB202" s="128">
        <f>BB203-BB201</f>
        <v>0</v>
      </c>
      <c r="BC202" s="129"/>
      <c r="BD202" s="127"/>
      <c r="BE202" s="104"/>
      <c r="BF202" s="104"/>
      <c r="BG202" s="104"/>
      <c r="BH202" s="104"/>
      <c r="BI202" s="104"/>
      <c r="BJ202" s="104"/>
      <c r="BK202" s="100"/>
      <c r="BL202" s="167" t="s">
        <v>747</v>
      </c>
      <c r="BM202" s="128">
        <f>BM203-BM201</f>
        <v>0</v>
      </c>
    </row>
    <row r="203">
      <c r="A203" s="127"/>
      <c r="B203" s="104"/>
      <c r="C203" s="104"/>
      <c r="D203" s="104"/>
      <c r="E203" s="104"/>
      <c r="F203" s="104"/>
      <c r="G203" s="104"/>
      <c r="H203" s="100"/>
      <c r="I203" s="167" t="s">
        <v>748</v>
      </c>
      <c r="J203" s="128">
        <f>J201*(J175*1+1)</f>
        <v>0</v>
      </c>
      <c r="K203" s="129"/>
      <c r="L203" s="127"/>
      <c r="M203" s="104"/>
      <c r="N203" s="104"/>
      <c r="O203" s="104"/>
      <c r="P203" s="104"/>
      <c r="Q203" s="104"/>
      <c r="R203" s="104"/>
      <c r="S203" s="100"/>
      <c r="T203" s="167" t="s">
        <v>748</v>
      </c>
      <c r="U203" s="128">
        <f>U201*(U175*1+1)</f>
        <v>0</v>
      </c>
      <c r="V203" s="129"/>
      <c r="W203" s="127"/>
      <c r="X203" s="104"/>
      <c r="Y203" s="104"/>
      <c r="Z203" s="104"/>
      <c r="AA203" s="104"/>
      <c r="AB203" s="104"/>
      <c r="AC203" s="104"/>
      <c r="AD203" s="100"/>
      <c r="AE203" s="167" t="s">
        <v>748</v>
      </c>
      <c r="AF203" s="128">
        <f>AF201*(AF175*1+1)</f>
        <v>0</v>
      </c>
      <c r="AG203" s="129"/>
      <c r="AH203" s="127"/>
      <c r="AI203" s="104"/>
      <c r="AJ203" s="104"/>
      <c r="AK203" s="104"/>
      <c r="AL203" s="104"/>
      <c r="AM203" s="104"/>
      <c r="AN203" s="104"/>
      <c r="AO203" s="100"/>
      <c r="AP203" s="167" t="s">
        <v>748</v>
      </c>
      <c r="AQ203" s="128">
        <f>AQ201*(AQ175*1+1)</f>
        <v>0</v>
      </c>
      <c r="AR203" s="129"/>
      <c r="AS203" s="127"/>
      <c r="AT203" s="104"/>
      <c r="AU203" s="104"/>
      <c r="AV203" s="104"/>
      <c r="AW203" s="104"/>
      <c r="AX203" s="104"/>
      <c r="AY203" s="104"/>
      <c r="AZ203" s="100"/>
      <c r="BA203" s="167" t="s">
        <v>748</v>
      </c>
      <c r="BB203" s="128">
        <f>BB201*(BB175*1+1)</f>
        <v>0</v>
      </c>
      <c r="BC203" s="129"/>
      <c r="BD203" s="127"/>
      <c r="BE203" s="104"/>
      <c r="BF203" s="104"/>
      <c r="BG203" s="104"/>
      <c r="BH203" s="104"/>
      <c r="BI203" s="104"/>
      <c r="BJ203" s="104"/>
      <c r="BK203" s="100"/>
      <c r="BL203" s="167" t="s">
        <v>748</v>
      </c>
      <c r="BM203" s="128">
        <f>BM201*(BM175*1+1)</f>
        <v>0</v>
      </c>
    </row>
    <row r="204">
      <c r="A204" s="127"/>
      <c r="B204" s="104"/>
      <c r="C204" s="104"/>
      <c r="D204" s="104"/>
      <c r="E204" s="104"/>
      <c r="F204" s="104"/>
      <c r="G204" s="104"/>
      <c r="H204" s="100"/>
      <c r="I204" s="168" t="s">
        <v>749</v>
      </c>
      <c r="J204" s="3"/>
      <c r="K204" s="129"/>
      <c r="L204" s="127"/>
      <c r="M204" s="104"/>
      <c r="N204" s="104"/>
      <c r="O204" s="104"/>
      <c r="P204" s="104"/>
      <c r="Q204" s="104"/>
      <c r="R204" s="104"/>
      <c r="S204" s="100"/>
      <c r="T204" s="168" t="s">
        <v>749</v>
      </c>
      <c r="U204" s="3"/>
      <c r="V204" s="129"/>
      <c r="W204" s="127"/>
      <c r="X204" s="104"/>
      <c r="Y204" s="104"/>
      <c r="Z204" s="104"/>
      <c r="AA204" s="104"/>
      <c r="AB204" s="104"/>
      <c r="AC204" s="104"/>
      <c r="AD204" s="100"/>
      <c r="AE204" s="168" t="s">
        <v>749</v>
      </c>
      <c r="AF204" s="3"/>
      <c r="AG204" s="129"/>
      <c r="AH204" s="127"/>
      <c r="AI204" s="104"/>
      <c r="AJ204" s="104"/>
      <c r="AK204" s="104"/>
      <c r="AL204" s="104"/>
      <c r="AM204" s="104"/>
      <c r="AN204" s="104"/>
      <c r="AO204" s="100"/>
      <c r="AP204" s="168" t="s">
        <v>749</v>
      </c>
      <c r="AQ204" s="3"/>
      <c r="AR204" s="129"/>
      <c r="AS204" s="127"/>
      <c r="AT204" s="104"/>
      <c r="AU204" s="104"/>
      <c r="AV204" s="104"/>
      <c r="AW204" s="104"/>
      <c r="AX204" s="104"/>
      <c r="AY204" s="104"/>
      <c r="AZ204" s="100"/>
      <c r="BA204" s="168" t="s">
        <v>749</v>
      </c>
      <c r="BB204" s="3"/>
      <c r="BC204" s="129"/>
      <c r="BD204" s="127"/>
      <c r="BE204" s="104"/>
      <c r="BF204" s="104"/>
      <c r="BG204" s="104"/>
      <c r="BH204" s="104"/>
      <c r="BI204" s="104"/>
      <c r="BJ204" s="104"/>
      <c r="BK204" s="100"/>
      <c r="BL204" s="168" t="s">
        <v>749</v>
      </c>
      <c r="BM204" s="3"/>
    </row>
    <row r="205">
      <c r="A205" s="132"/>
      <c r="B205" s="2"/>
      <c r="C205" s="2"/>
      <c r="D205" s="2"/>
      <c r="E205" s="2"/>
      <c r="F205" s="2"/>
      <c r="G205" s="2"/>
      <c r="H205" s="3"/>
      <c r="I205" s="167" t="s">
        <v>750</v>
      </c>
      <c r="J205" s="133"/>
      <c r="K205" s="134"/>
      <c r="L205" s="132"/>
      <c r="M205" s="2"/>
      <c r="N205" s="2"/>
      <c r="O205" s="2"/>
      <c r="P205" s="2"/>
      <c r="Q205" s="2"/>
      <c r="R205" s="2"/>
      <c r="S205" s="3"/>
      <c r="T205" s="167" t="s">
        <v>750</v>
      </c>
      <c r="U205" s="133"/>
      <c r="V205" s="134"/>
      <c r="W205" s="132"/>
      <c r="X205" s="2"/>
      <c r="Y205" s="2"/>
      <c r="Z205" s="2"/>
      <c r="AA205" s="2"/>
      <c r="AB205" s="2"/>
      <c r="AC205" s="2"/>
      <c r="AD205" s="3"/>
      <c r="AE205" s="167" t="s">
        <v>750</v>
      </c>
      <c r="AF205" s="133"/>
      <c r="AG205" s="134"/>
      <c r="AH205" s="132"/>
      <c r="AI205" s="2"/>
      <c r="AJ205" s="2"/>
      <c r="AK205" s="2"/>
      <c r="AL205" s="2"/>
      <c r="AM205" s="2"/>
      <c r="AN205" s="2"/>
      <c r="AO205" s="3"/>
      <c r="AP205" s="167" t="s">
        <v>750</v>
      </c>
      <c r="AQ205" s="133"/>
      <c r="AR205" s="134"/>
      <c r="AS205" s="132"/>
      <c r="AT205" s="2"/>
      <c r="AU205" s="2"/>
      <c r="AV205" s="2"/>
      <c r="AW205" s="2"/>
      <c r="AX205" s="2"/>
      <c r="AY205" s="2"/>
      <c r="AZ205" s="3"/>
      <c r="BA205" s="167" t="s">
        <v>750</v>
      </c>
      <c r="BB205" s="133"/>
      <c r="BC205" s="134"/>
      <c r="BD205" s="132"/>
      <c r="BE205" s="2"/>
      <c r="BF205" s="2"/>
      <c r="BG205" s="2"/>
      <c r="BH205" s="2"/>
      <c r="BI205" s="2"/>
      <c r="BJ205" s="2"/>
      <c r="BK205" s="3"/>
      <c r="BL205" s="167" t="s">
        <v>750</v>
      </c>
      <c r="BM205" s="133"/>
    </row>
    <row r="206">
      <c r="A206" s="126" t="s">
        <v>721</v>
      </c>
      <c r="B206" s="104"/>
      <c r="C206" s="104"/>
      <c r="D206" s="104"/>
      <c r="E206" s="104"/>
      <c r="F206" s="104"/>
      <c r="G206" s="104"/>
      <c r="H206" s="100"/>
      <c r="I206" s="167" t="s">
        <v>747</v>
      </c>
      <c r="J206" s="125">
        <f>J205-J207</f>
        <v>0</v>
      </c>
      <c r="K206" s="109"/>
      <c r="L206" s="126" t="s">
        <v>721</v>
      </c>
      <c r="M206" s="104"/>
      <c r="N206" s="104"/>
      <c r="O206" s="104"/>
      <c r="P206" s="104"/>
      <c r="Q206" s="104"/>
      <c r="R206" s="104"/>
      <c r="S206" s="100"/>
      <c r="T206" s="167" t="s">
        <v>747</v>
      </c>
      <c r="U206" s="125">
        <f>U205-U207</f>
        <v>0</v>
      </c>
      <c r="V206" s="109"/>
      <c r="W206" s="126" t="s">
        <v>721</v>
      </c>
      <c r="X206" s="104"/>
      <c r="Y206" s="104"/>
      <c r="Z206" s="104"/>
      <c r="AA206" s="104"/>
      <c r="AB206" s="104"/>
      <c r="AC206" s="104"/>
      <c r="AD206" s="100"/>
      <c r="AE206" s="167" t="s">
        <v>747</v>
      </c>
      <c r="AF206" s="125">
        <f>AF205-AF207</f>
        <v>0</v>
      </c>
      <c r="AG206" s="109"/>
      <c r="AH206" s="126" t="s">
        <v>721</v>
      </c>
      <c r="AI206" s="104"/>
      <c r="AJ206" s="104"/>
      <c r="AK206" s="104"/>
      <c r="AL206" s="104"/>
      <c r="AM206" s="104"/>
      <c r="AN206" s="104"/>
      <c r="AO206" s="100"/>
      <c r="AP206" s="167" t="s">
        <v>747</v>
      </c>
      <c r="AQ206" s="125">
        <f>AQ205-AQ207</f>
        <v>0</v>
      </c>
      <c r="AR206" s="109"/>
      <c r="AS206" s="126" t="s">
        <v>721</v>
      </c>
      <c r="AT206" s="104"/>
      <c r="AU206" s="104"/>
      <c r="AV206" s="104"/>
      <c r="AW206" s="104"/>
      <c r="AX206" s="104"/>
      <c r="AY206" s="104"/>
      <c r="AZ206" s="100"/>
      <c r="BA206" s="167" t="s">
        <v>747</v>
      </c>
      <c r="BB206" s="125">
        <f>BB205-BB207</f>
        <v>0</v>
      </c>
      <c r="BC206" s="109"/>
      <c r="BD206" s="126" t="s">
        <v>721</v>
      </c>
      <c r="BE206" s="104"/>
      <c r="BF206" s="104"/>
      <c r="BG206" s="104"/>
      <c r="BH206" s="104"/>
      <c r="BI206" s="104"/>
      <c r="BJ206" s="104"/>
      <c r="BK206" s="100"/>
      <c r="BL206" s="167" t="s">
        <v>747</v>
      </c>
      <c r="BM206" s="125">
        <f>BM205-BM207</f>
        <v>0</v>
      </c>
    </row>
    <row r="207">
      <c r="A207" s="127"/>
      <c r="B207" s="104"/>
      <c r="C207" s="104"/>
      <c r="D207" s="104"/>
      <c r="E207" s="104"/>
      <c r="F207" s="104"/>
      <c r="G207" s="104"/>
      <c r="H207" s="100"/>
      <c r="I207" s="167" t="s">
        <v>752</v>
      </c>
      <c r="J207" s="128">
        <f>J205/(J175*1+1)</f>
        <v>0</v>
      </c>
      <c r="K207" s="129"/>
      <c r="L207" s="127"/>
      <c r="M207" s="104"/>
      <c r="N207" s="104"/>
      <c r="O207" s="104"/>
      <c r="P207" s="104"/>
      <c r="Q207" s="104"/>
      <c r="R207" s="104"/>
      <c r="S207" s="100"/>
      <c r="T207" s="167" t="s">
        <v>752</v>
      </c>
      <c r="U207" s="128">
        <f>U205/(U175*1+1)</f>
        <v>0</v>
      </c>
      <c r="V207" s="129"/>
      <c r="W207" s="127"/>
      <c r="X207" s="104"/>
      <c r="Y207" s="104"/>
      <c r="Z207" s="104"/>
      <c r="AA207" s="104"/>
      <c r="AB207" s="104"/>
      <c r="AC207" s="104"/>
      <c r="AD207" s="100"/>
      <c r="AE207" s="167" t="s">
        <v>752</v>
      </c>
      <c r="AF207" s="128">
        <f>AF205/(AF175*1+1)</f>
        <v>0</v>
      </c>
      <c r="AG207" s="129"/>
      <c r="AH207" s="127"/>
      <c r="AI207" s="104"/>
      <c r="AJ207" s="104"/>
      <c r="AK207" s="104"/>
      <c r="AL207" s="104"/>
      <c r="AM207" s="104"/>
      <c r="AN207" s="104"/>
      <c r="AO207" s="100"/>
      <c r="AP207" s="167" t="s">
        <v>752</v>
      </c>
      <c r="AQ207" s="128">
        <f>AQ205/(AQ175*1+1)</f>
        <v>0</v>
      </c>
      <c r="AR207" s="129"/>
      <c r="AS207" s="127"/>
      <c r="AT207" s="104"/>
      <c r="AU207" s="104"/>
      <c r="AV207" s="104"/>
      <c r="AW207" s="104"/>
      <c r="AX207" s="104"/>
      <c r="AY207" s="104"/>
      <c r="AZ207" s="100"/>
      <c r="BA207" s="167" t="s">
        <v>752</v>
      </c>
      <c r="BB207" s="128">
        <f>BB205/(BB175*1+1)</f>
        <v>0</v>
      </c>
      <c r="BC207" s="129"/>
      <c r="BD207" s="127"/>
      <c r="BE207" s="104"/>
      <c r="BF207" s="104"/>
      <c r="BG207" s="104"/>
      <c r="BH207" s="104"/>
      <c r="BI207" s="104"/>
      <c r="BJ207" s="104"/>
      <c r="BK207" s="100"/>
      <c r="BL207" s="167" t="s">
        <v>752</v>
      </c>
      <c r="BM207" s="128">
        <f>BM205/(BM175*1+1)</f>
        <v>0</v>
      </c>
    </row>
    <row r="208">
      <c r="A208" s="135"/>
      <c r="B208" s="104"/>
      <c r="C208" s="104"/>
      <c r="D208" s="104"/>
      <c r="E208" s="104"/>
      <c r="F208" s="104"/>
      <c r="G208" s="104"/>
      <c r="H208" s="100"/>
      <c r="I208" s="160" t="s">
        <v>753</v>
      </c>
      <c r="J208" s="170" t="str">
        <f>J200/J207</f>
        <v>#DIV/0!</v>
      </c>
      <c r="K208" s="137"/>
      <c r="L208" s="135"/>
      <c r="M208" s="104"/>
      <c r="N208" s="104"/>
      <c r="O208" s="104"/>
      <c r="P208" s="104"/>
      <c r="Q208" s="104"/>
      <c r="R208" s="104"/>
      <c r="S208" s="100"/>
      <c r="T208" s="160" t="s">
        <v>753</v>
      </c>
      <c r="U208" s="170" t="str">
        <f>U200/U207</f>
        <v>#DIV/0!</v>
      </c>
      <c r="V208" s="137"/>
      <c r="W208" s="135"/>
      <c r="X208" s="104"/>
      <c r="Y208" s="104"/>
      <c r="Z208" s="104"/>
      <c r="AA208" s="104"/>
      <c r="AB208" s="104"/>
      <c r="AC208" s="104"/>
      <c r="AD208" s="100"/>
      <c r="AE208" s="160" t="s">
        <v>753</v>
      </c>
      <c r="AF208" s="170" t="str">
        <f>AF200/AF207</f>
        <v>#DIV/0!</v>
      </c>
      <c r="AG208" s="137"/>
      <c r="AH208" s="135"/>
      <c r="AI208" s="104"/>
      <c r="AJ208" s="104"/>
      <c r="AK208" s="104"/>
      <c r="AL208" s="104"/>
      <c r="AM208" s="104"/>
      <c r="AN208" s="104"/>
      <c r="AO208" s="100"/>
      <c r="AP208" s="160" t="s">
        <v>753</v>
      </c>
      <c r="AQ208" s="170" t="str">
        <f>AQ200/AQ207</f>
        <v>#DIV/0!</v>
      </c>
      <c r="AR208" s="137"/>
      <c r="AS208" s="135"/>
      <c r="AT208" s="104"/>
      <c r="AU208" s="104"/>
      <c r="AV208" s="104"/>
      <c r="AW208" s="104"/>
      <c r="AX208" s="104"/>
      <c r="AY208" s="104"/>
      <c r="AZ208" s="100"/>
      <c r="BA208" s="160" t="s">
        <v>753</v>
      </c>
      <c r="BB208" s="170" t="str">
        <f>BB200/BB207</f>
        <v>#DIV/0!</v>
      </c>
      <c r="BC208" s="137"/>
      <c r="BD208" s="135"/>
      <c r="BE208" s="104"/>
      <c r="BF208" s="104"/>
      <c r="BG208" s="104"/>
      <c r="BH208" s="104"/>
      <c r="BI208" s="104"/>
      <c r="BJ208" s="104"/>
      <c r="BK208" s="100"/>
      <c r="BL208" s="160" t="s">
        <v>753</v>
      </c>
      <c r="BM208" s="170" t="str">
        <f>BM200/BM207</f>
        <v>#DIV/0!</v>
      </c>
    </row>
    <row r="209">
      <c r="A209" s="138"/>
      <c r="I209" s="160" t="s">
        <v>754</v>
      </c>
      <c r="J209" s="171" t="str">
        <f>J207/J200</f>
        <v>#DIV/0!</v>
      </c>
      <c r="K209" s="140"/>
      <c r="L209" s="138"/>
      <c r="T209" s="160" t="s">
        <v>754</v>
      </c>
      <c r="U209" s="171" t="str">
        <f>U207/U200</f>
        <v>#DIV/0!</v>
      </c>
      <c r="V209" s="140"/>
      <c r="W209" s="138"/>
      <c r="AE209" s="160" t="s">
        <v>754</v>
      </c>
      <c r="AF209" s="171" t="str">
        <f>AF207/AF200</f>
        <v>#DIV/0!</v>
      </c>
      <c r="AG209" s="140"/>
      <c r="AH209" s="138"/>
      <c r="AP209" s="160" t="s">
        <v>754</v>
      </c>
      <c r="AQ209" s="171" t="str">
        <f>AQ207/AQ200</f>
        <v>#DIV/0!</v>
      </c>
      <c r="AR209" s="140"/>
      <c r="AS209" s="138"/>
      <c r="BA209" s="160" t="s">
        <v>754</v>
      </c>
      <c r="BB209" s="171" t="str">
        <f>BB207/BB200</f>
        <v>#DIV/0!</v>
      </c>
      <c r="BC209" s="140"/>
      <c r="BD209" s="138"/>
      <c r="BL209" s="160" t="s">
        <v>754</v>
      </c>
      <c r="BM209" s="171" t="str">
        <f>BM207/BM200</f>
        <v>#DIV/0!</v>
      </c>
    </row>
    <row r="210">
      <c r="A210" s="141" t="s">
        <v>722</v>
      </c>
      <c r="B210" s="2"/>
      <c r="C210" s="2"/>
      <c r="D210" s="2"/>
      <c r="E210" s="2"/>
      <c r="F210" s="2"/>
      <c r="G210" s="2"/>
      <c r="H210" s="3"/>
      <c r="J210" s="109"/>
      <c r="K210" s="109"/>
      <c r="L210" s="141" t="s">
        <v>722</v>
      </c>
      <c r="M210" s="2"/>
      <c r="N210" s="2"/>
      <c r="O210" s="2"/>
      <c r="P210" s="2"/>
      <c r="Q210" s="2"/>
      <c r="R210" s="2"/>
      <c r="S210" s="3"/>
      <c r="U210" s="109"/>
      <c r="V210" s="109"/>
      <c r="W210" s="141" t="s">
        <v>722</v>
      </c>
      <c r="X210" s="2"/>
      <c r="Y210" s="2"/>
      <c r="Z210" s="2"/>
      <c r="AA210" s="2"/>
      <c r="AB210" s="2"/>
      <c r="AC210" s="2"/>
      <c r="AD210" s="3"/>
      <c r="AF210" s="109"/>
      <c r="AG210" s="109"/>
      <c r="AH210" s="141" t="s">
        <v>722</v>
      </c>
      <c r="AI210" s="2"/>
      <c r="AJ210" s="2"/>
      <c r="AK210" s="2"/>
      <c r="AL210" s="2"/>
      <c r="AM210" s="2"/>
      <c r="AN210" s="2"/>
      <c r="AO210" s="3"/>
      <c r="AQ210" s="109"/>
      <c r="AR210" s="109"/>
      <c r="AS210" s="141" t="s">
        <v>722</v>
      </c>
      <c r="AT210" s="2"/>
      <c r="AU210" s="2"/>
      <c r="AV210" s="2"/>
      <c r="AW210" s="2"/>
      <c r="AX210" s="2"/>
      <c r="AY210" s="2"/>
      <c r="AZ210" s="3"/>
      <c r="BB210" s="109"/>
      <c r="BC210" s="109"/>
      <c r="BD210" s="141" t="s">
        <v>722</v>
      </c>
      <c r="BE210" s="2"/>
      <c r="BF210" s="2"/>
      <c r="BG210" s="2"/>
      <c r="BH210" s="2"/>
      <c r="BI210" s="2"/>
      <c r="BJ210" s="2"/>
      <c r="BK210" s="3"/>
      <c r="BM210" s="109"/>
    </row>
    <row r="211">
      <c r="A211" s="135"/>
      <c r="B211" s="104"/>
      <c r="C211" s="104"/>
      <c r="D211" s="104"/>
      <c r="E211" s="104"/>
      <c r="F211" s="104"/>
      <c r="G211" s="104"/>
      <c r="H211" s="100"/>
      <c r="J211" s="137"/>
      <c r="K211" s="137"/>
      <c r="L211" s="135"/>
      <c r="M211" s="104"/>
      <c r="N211" s="104"/>
      <c r="O211" s="104"/>
      <c r="P211" s="104"/>
      <c r="Q211" s="104"/>
      <c r="R211" s="104"/>
      <c r="S211" s="100"/>
      <c r="U211" s="137"/>
      <c r="V211" s="137"/>
      <c r="W211" s="135"/>
      <c r="X211" s="104"/>
      <c r="Y211" s="104"/>
      <c r="Z211" s="104"/>
      <c r="AA211" s="104"/>
      <c r="AB211" s="104"/>
      <c r="AC211" s="104"/>
      <c r="AD211" s="100"/>
      <c r="AF211" s="137"/>
      <c r="AG211" s="137"/>
      <c r="AH211" s="135"/>
      <c r="AI211" s="104"/>
      <c r="AJ211" s="104"/>
      <c r="AK211" s="104"/>
      <c r="AL211" s="104"/>
      <c r="AM211" s="104"/>
      <c r="AN211" s="104"/>
      <c r="AO211" s="100"/>
      <c r="AQ211" s="137"/>
      <c r="AR211" s="137"/>
      <c r="AS211" s="135"/>
      <c r="AT211" s="104"/>
      <c r="AU211" s="104"/>
      <c r="AV211" s="104"/>
      <c r="AW211" s="104"/>
      <c r="AX211" s="104"/>
      <c r="AY211" s="104"/>
      <c r="AZ211" s="100"/>
      <c r="BB211" s="137"/>
      <c r="BC211" s="137"/>
      <c r="BD211" s="135"/>
      <c r="BE211" s="104"/>
      <c r="BF211" s="104"/>
      <c r="BG211" s="104"/>
      <c r="BH211" s="104"/>
      <c r="BI211" s="104"/>
      <c r="BJ211" s="104"/>
      <c r="BK211" s="100"/>
      <c r="BM211" s="137"/>
    </row>
    <row r="212">
      <c r="A212" s="135"/>
      <c r="B212" s="104"/>
      <c r="C212" s="104"/>
      <c r="D212" s="104"/>
      <c r="E212" s="104"/>
      <c r="F212" s="104"/>
      <c r="G212" s="104"/>
      <c r="H212" s="100"/>
      <c r="J212" s="137"/>
      <c r="K212" s="137"/>
      <c r="L212" s="135"/>
      <c r="M212" s="104"/>
      <c r="N212" s="104"/>
      <c r="O212" s="104"/>
      <c r="P212" s="104"/>
      <c r="Q212" s="104"/>
      <c r="R212" s="104"/>
      <c r="S212" s="100"/>
      <c r="U212" s="137"/>
      <c r="V212" s="137"/>
      <c r="W212" s="135"/>
      <c r="X212" s="104"/>
      <c r="Y212" s="104"/>
      <c r="Z212" s="104"/>
      <c r="AA212" s="104"/>
      <c r="AB212" s="104"/>
      <c r="AC212" s="104"/>
      <c r="AD212" s="100"/>
      <c r="AF212" s="137"/>
      <c r="AG212" s="137"/>
      <c r="AH212" s="135"/>
      <c r="AI212" s="104"/>
      <c r="AJ212" s="104"/>
      <c r="AK212" s="104"/>
      <c r="AL212" s="104"/>
      <c r="AM212" s="104"/>
      <c r="AN212" s="104"/>
      <c r="AO212" s="100"/>
      <c r="AQ212" s="137"/>
      <c r="AR212" s="137"/>
      <c r="AS212" s="135"/>
      <c r="AT212" s="104"/>
      <c r="AU212" s="104"/>
      <c r="AV212" s="104"/>
      <c r="AW212" s="104"/>
      <c r="AX212" s="104"/>
      <c r="AY212" s="104"/>
      <c r="AZ212" s="100"/>
      <c r="BB212" s="137"/>
      <c r="BC212" s="137"/>
      <c r="BD212" s="135"/>
      <c r="BE212" s="104"/>
      <c r="BF212" s="104"/>
      <c r="BG212" s="104"/>
      <c r="BH212" s="104"/>
      <c r="BI212" s="104"/>
      <c r="BJ212" s="104"/>
      <c r="BK212" s="100"/>
      <c r="BM212" s="137"/>
    </row>
    <row r="213">
      <c r="A213" s="135"/>
      <c r="B213" s="104"/>
      <c r="C213" s="104"/>
      <c r="D213" s="104"/>
      <c r="E213" s="104"/>
      <c r="F213" s="104"/>
      <c r="G213" s="104"/>
      <c r="H213" s="100"/>
      <c r="J213" s="137"/>
      <c r="K213" s="137"/>
      <c r="L213" s="135"/>
      <c r="M213" s="104"/>
      <c r="N213" s="104"/>
      <c r="O213" s="104"/>
      <c r="P213" s="104"/>
      <c r="Q213" s="104"/>
      <c r="R213" s="104"/>
      <c r="S213" s="100"/>
      <c r="U213" s="137"/>
      <c r="V213" s="137"/>
      <c r="W213" s="135"/>
      <c r="X213" s="104"/>
      <c r="Y213" s="104"/>
      <c r="Z213" s="104"/>
      <c r="AA213" s="104"/>
      <c r="AB213" s="104"/>
      <c r="AC213" s="104"/>
      <c r="AD213" s="100"/>
      <c r="AF213" s="137"/>
      <c r="AG213" s="137"/>
      <c r="AH213" s="135"/>
      <c r="AI213" s="104"/>
      <c r="AJ213" s="104"/>
      <c r="AK213" s="104"/>
      <c r="AL213" s="104"/>
      <c r="AM213" s="104"/>
      <c r="AN213" s="104"/>
      <c r="AO213" s="100"/>
      <c r="AQ213" s="137"/>
      <c r="AR213" s="137"/>
      <c r="AS213" s="135"/>
      <c r="AT213" s="104"/>
      <c r="AU213" s="104"/>
      <c r="AV213" s="104"/>
      <c r="AW213" s="104"/>
      <c r="AX213" s="104"/>
      <c r="AY213" s="104"/>
      <c r="AZ213" s="100"/>
      <c r="BB213" s="137"/>
      <c r="BC213" s="137"/>
      <c r="BD213" s="135"/>
      <c r="BE213" s="104"/>
      <c r="BF213" s="104"/>
      <c r="BG213" s="104"/>
      <c r="BH213" s="104"/>
      <c r="BI213" s="104"/>
      <c r="BJ213" s="104"/>
      <c r="BK213" s="100"/>
      <c r="BM213" s="137"/>
    </row>
    <row r="214">
      <c r="A214" s="135"/>
      <c r="B214" s="104"/>
      <c r="C214" s="104"/>
      <c r="D214" s="104"/>
      <c r="E214" s="104"/>
      <c r="F214" s="104"/>
      <c r="G214" s="104"/>
      <c r="H214" s="100"/>
      <c r="J214" s="137"/>
      <c r="K214" s="137"/>
      <c r="L214" s="135"/>
      <c r="M214" s="104"/>
      <c r="N214" s="104"/>
      <c r="O214" s="104"/>
      <c r="P214" s="104"/>
      <c r="Q214" s="104"/>
      <c r="R214" s="104"/>
      <c r="S214" s="100"/>
      <c r="U214" s="137"/>
      <c r="V214" s="137"/>
      <c r="W214" s="135"/>
      <c r="X214" s="104"/>
      <c r="Y214" s="104"/>
      <c r="Z214" s="104"/>
      <c r="AA214" s="104"/>
      <c r="AB214" s="104"/>
      <c r="AC214" s="104"/>
      <c r="AD214" s="100"/>
      <c r="AF214" s="137"/>
      <c r="AG214" s="137"/>
      <c r="AH214" s="135"/>
      <c r="AI214" s="104"/>
      <c r="AJ214" s="104"/>
      <c r="AK214" s="104"/>
      <c r="AL214" s="104"/>
      <c r="AM214" s="104"/>
      <c r="AN214" s="104"/>
      <c r="AO214" s="100"/>
      <c r="AQ214" s="137"/>
      <c r="AR214" s="137"/>
      <c r="AS214" s="135"/>
      <c r="AT214" s="104"/>
      <c r="AU214" s="104"/>
      <c r="AV214" s="104"/>
      <c r="AW214" s="104"/>
      <c r="AX214" s="104"/>
      <c r="AY214" s="104"/>
      <c r="AZ214" s="100"/>
      <c r="BB214" s="137"/>
      <c r="BC214" s="137"/>
      <c r="BD214" s="135"/>
      <c r="BE214" s="104"/>
      <c r="BF214" s="104"/>
      <c r="BG214" s="104"/>
      <c r="BH214" s="104"/>
      <c r="BI214" s="104"/>
      <c r="BJ214" s="104"/>
      <c r="BK214" s="100"/>
      <c r="BM214" s="137"/>
    </row>
    <row r="215">
      <c r="A215" s="135"/>
      <c r="B215" s="104"/>
      <c r="C215" s="104"/>
      <c r="D215" s="104"/>
      <c r="E215" s="104"/>
      <c r="F215" s="104"/>
      <c r="G215" s="104"/>
      <c r="H215" s="100"/>
      <c r="J215" s="137"/>
      <c r="K215" s="137"/>
      <c r="L215" s="135"/>
      <c r="M215" s="104"/>
      <c r="N215" s="104"/>
      <c r="O215" s="104"/>
      <c r="P215" s="104"/>
      <c r="Q215" s="104"/>
      <c r="R215" s="104"/>
      <c r="S215" s="100"/>
      <c r="U215" s="137"/>
      <c r="V215" s="137"/>
      <c r="W215" s="135"/>
      <c r="X215" s="104"/>
      <c r="Y215" s="104"/>
      <c r="Z215" s="104"/>
      <c r="AA215" s="104"/>
      <c r="AB215" s="104"/>
      <c r="AC215" s="104"/>
      <c r="AD215" s="100"/>
      <c r="AF215" s="137"/>
      <c r="AG215" s="137"/>
      <c r="AH215" s="135"/>
      <c r="AI215" s="104"/>
      <c r="AJ215" s="104"/>
      <c r="AK215" s="104"/>
      <c r="AL215" s="104"/>
      <c r="AM215" s="104"/>
      <c r="AN215" s="104"/>
      <c r="AO215" s="100"/>
      <c r="AQ215" s="137"/>
      <c r="AR215" s="137"/>
      <c r="AS215" s="135"/>
      <c r="AT215" s="104"/>
      <c r="AU215" s="104"/>
      <c r="AV215" s="104"/>
      <c r="AW215" s="104"/>
      <c r="AX215" s="104"/>
      <c r="AY215" s="104"/>
      <c r="AZ215" s="100"/>
      <c r="BB215" s="137"/>
      <c r="BC215" s="137"/>
      <c r="BD215" s="135"/>
      <c r="BE215" s="104"/>
      <c r="BF215" s="104"/>
      <c r="BG215" s="104"/>
      <c r="BH215" s="104"/>
      <c r="BI215" s="104"/>
      <c r="BJ215" s="104"/>
      <c r="BK215" s="100"/>
      <c r="BM215" s="137"/>
    </row>
    <row r="216">
      <c r="A216" s="146"/>
      <c r="B216" s="146"/>
      <c r="C216" s="146"/>
      <c r="D216" s="146"/>
      <c r="E216" s="146"/>
      <c r="F216" s="146"/>
      <c r="G216" s="146"/>
      <c r="H216" s="146"/>
      <c r="J216" s="137"/>
      <c r="K216" s="137"/>
      <c r="L216" s="146"/>
      <c r="M216" s="146"/>
      <c r="N216" s="146"/>
      <c r="O216" s="146"/>
      <c r="P216" s="146"/>
      <c r="Q216" s="146"/>
      <c r="R216" s="146"/>
      <c r="S216" s="146"/>
      <c r="U216" s="137"/>
      <c r="V216" s="137"/>
      <c r="W216" s="146"/>
      <c r="X216" s="146"/>
      <c r="Y216" s="146"/>
      <c r="Z216" s="146"/>
      <c r="AA216" s="146"/>
      <c r="AB216" s="146"/>
      <c r="AC216" s="146"/>
      <c r="AD216" s="146"/>
      <c r="AF216" s="137"/>
      <c r="AG216" s="137"/>
      <c r="AH216" s="146"/>
      <c r="AI216" s="146"/>
      <c r="AJ216" s="146"/>
      <c r="AK216" s="146"/>
      <c r="AL216" s="146"/>
      <c r="AM216" s="146"/>
      <c r="AN216" s="146"/>
      <c r="AO216" s="146"/>
      <c r="AQ216" s="137"/>
      <c r="AR216" s="137"/>
      <c r="AS216" s="146"/>
      <c r="AT216" s="146"/>
      <c r="AU216" s="146"/>
      <c r="AV216" s="146"/>
      <c r="AW216" s="146"/>
      <c r="AX216" s="146"/>
      <c r="AY216" s="146"/>
      <c r="AZ216" s="146"/>
      <c r="BB216" s="137"/>
      <c r="BC216" s="137"/>
      <c r="BD216" s="146"/>
      <c r="BE216" s="146"/>
      <c r="BF216" s="146"/>
      <c r="BG216" s="146"/>
      <c r="BH216" s="146"/>
      <c r="BI216" s="146"/>
      <c r="BJ216" s="146"/>
      <c r="BK216" s="146"/>
      <c r="BM216" s="137"/>
    </row>
    <row r="217">
      <c r="A217" s="146"/>
      <c r="B217" s="146"/>
      <c r="C217" s="146"/>
      <c r="D217" s="146"/>
      <c r="E217" s="146"/>
      <c r="F217" s="146"/>
      <c r="G217" s="146"/>
      <c r="H217" s="146"/>
      <c r="J217" s="137"/>
      <c r="K217" s="137"/>
      <c r="L217" s="146"/>
      <c r="M217" s="146"/>
      <c r="N217" s="146"/>
      <c r="O217" s="146"/>
      <c r="P217" s="146"/>
      <c r="Q217" s="146"/>
      <c r="R217" s="146"/>
      <c r="S217" s="146"/>
      <c r="U217" s="137"/>
      <c r="V217" s="137"/>
      <c r="W217" s="146"/>
      <c r="X217" s="146"/>
      <c r="Y217" s="146"/>
      <c r="Z217" s="146"/>
      <c r="AA217" s="146"/>
      <c r="AB217" s="146"/>
      <c r="AC217" s="146"/>
      <c r="AD217" s="146"/>
      <c r="AF217" s="137"/>
      <c r="AG217" s="137"/>
      <c r="AH217" s="146"/>
      <c r="AI217" s="146"/>
      <c r="AJ217" s="146"/>
      <c r="AK217" s="146"/>
      <c r="AL217" s="146"/>
      <c r="AM217" s="146"/>
      <c r="AN217" s="146"/>
      <c r="AO217" s="146"/>
      <c r="AQ217" s="137"/>
      <c r="AR217" s="137"/>
      <c r="AS217" s="146"/>
      <c r="AT217" s="146"/>
      <c r="AU217" s="146"/>
      <c r="AV217" s="146"/>
      <c r="AW217" s="146"/>
      <c r="AX217" s="146"/>
      <c r="AY217" s="146"/>
      <c r="AZ217" s="146"/>
      <c r="BB217" s="137"/>
      <c r="BC217" s="137"/>
      <c r="BD217" s="146"/>
      <c r="BE217" s="146"/>
      <c r="BF217" s="146"/>
      <c r="BG217" s="146"/>
      <c r="BH217" s="146"/>
      <c r="BI217" s="146"/>
      <c r="BJ217" s="146"/>
      <c r="BK217" s="146"/>
      <c r="BM217" s="137"/>
    </row>
    <row r="218">
      <c r="I218" s="157" t="s">
        <v>731</v>
      </c>
      <c r="J218" s="161">
        <f>$J$3</f>
        <v>0.16</v>
      </c>
      <c r="K218" s="89"/>
      <c r="T218" s="160" t="s">
        <v>732</v>
      </c>
      <c r="U218" s="161">
        <f>$J$3</f>
        <v>0.16</v>
      </c>
      <c r="V218" s="89"/>
      <c r="AE218" s="160" t="s">
        <v>732</v>
      </c>
      <c r="AF218" s="161">
        <f>$J$3</f>
        <v>0.16</v>
      </c>
      <c r="AG218" s="89"/>
      <c r="AP218" s="160" t="s">
        <v>732</v>
      </c>
      <c r="AQ218" s="161">
        <f>$J$3</f>
        <v>0.16</v>
      </c>
      <c r="AR218" s="89"/>
      <c r="BA218" s="160" t="s">
        <v>732</v>
      </c>
      <c r="BB218" s="161">
        <f>$J$3</f>
        <v>0.16</v>
      </c>
      <c r="BC218" s="89"/>
      <c r="BL218" s="160" t="s">
        <v>732</v>
      </c>
      <c r="BM218" s="161">
        <f>$J$3</f>
        <v>0.16</v>
      </c>
    </row>
    <row r="219">
      <c r="A219" s="97" t="s">
        <v>701</v>
      </c>
      <c r="B219" s="92"/>
      <c r="C219" s="2"/>
      <c r="D219" s="2"/>
      <c r="E219" s="3"/>
      <c r="F219" s="93" t="s">
        <v>702</v>
      </c>
      <c r="G219" s="98">
        <f>$G$4</f>
        <v>42399</v>
      </c>
      <c r="H219" s="3"/>
      <c r="I219" s="157" t="s">
        <v>733</v>
      </c>
      <c r="J219" s="162" t="s">
        <v>734</v>
      </c>
      <c r="K219" s="96"/>
      <c r="L219" s="97" t="s">
        <v>701</v>
      </c>
      <c r="M219" s="92"/>
      <c r="N219" s="2"/>
      <c r="O219" s="2"/>
      <c r="P219" s="3"/>
      <c r="Q219" s="93" t="s">
        <v>702</v>
      </c>
      <c r="R219" s="98">
        <f>$G$4</f>
        <v>42399</v>
      </c>
      <c r="S219" s="3"/>
      <c r="T219" s="157" t="s">
        <v>733</v>
      </c>
      <c r="U219" s="162" t="s">
        <v>734</v>
      </c>
      <c r="V219" s="96"/>
      <c r="W219" s="97" t="s">
        <v>701</v>
      </c>
      <c r="X219" s="92"/>
      <c r="Y219" s="2"/>
      <c r="Z219" s="2"/>
      <c r="AA219" s="3"/>
      <c r="AB219" s="93" t="s">
        <v>702</v>
      </c>
      <c r="AC219" s="98">
        <f>$G$4</f>
        <v>42399</v>
      </c>
      <c r="AD219" s="3"/>
      <c r="AE219" s="157" t="s">
        <v>733</v>
      </c>
      <c r="AF219" s="162" t="s">
        <v>734</v>
      </c>
      <c r="AG219" s="96"/>
      <c r="AH219" s="97" t="s">
        <v>701</v>
      </c>
      <c r="AI219" s="92"/>
      <c r="AJ219" s="2"/>
      <c r="AK219" s="2"/>
      <c r="AL219" s="3"/>
      <c r="AM219" s="93" t="s">
        <v>702</v>
      </c>
      <c r="AN219" s="98">
        <f>$G$4</f>
        <v>42399</v>
      </c>
      <c r="AO219" s="3"/>
      <c r="AP219" s="157" t="s">
        <v>733</v>
      </c>
      <c r="AQ219" s="162" t="s">
        <v>734</v>
      </c>
      <c r="AR219" s="96"/>
      <c r="AS219" s="97" t="s">
        <v>701</v>
      </c>
      <c r="AT219" s="92"/>
      <c r="AU219" s="2"/>
      <c r="AV219" s="2"/>
      <c r="AW219" s="3"/>
      <c r="AX219" s="93" t="s">
        <v>702</v>
      </c>
      <c r="AY219" s="98">
        <f>$G$4</f>
        <v>42399</v>
      </c>
      <c r="AZ219" s="3"/>
      <c r="BA219" s="157" t="s">
        <v>733</v>
      </c>
      <c r="BB219" s="162" t="s">
        <v>734</v>
      </c>
      <c r="BC219" s="96"/>
      <c r="BD219" s="97" t="s">
        <v>701</v>
      </c>
      <c r="BE219" s="92"/>
      <c r="BF219" s="2"/>
      <c r="BG219" s="2"/>
      <c r="BH219" s="3"/>
      <c r="BI219" s="93" t="s">
        <v>702</v>
      </c>
      <c r="BJ219" s="98">
        <f>$G$4</f>
        <v>42399</v>
      </c>
      <c r="BK219" s="3"/>
      <c r="BL219" s="157" t="s">
        <v>733</v>
      </c>
      <c r="BM219" s="162" t="s">
        <v>734</v>
      </c>
    </row>
    <row r="220">
      <c r="A220" s="91" t="s">
        <v>703</v>
      </c>
      <c r="B220" s="99">
        <v>6.0</v>
      </c>
      <c r="C220" s="100"/>
      <c r="D220" s="101" t="s">
        <v>705</v>
      </c>
      <c r="E220" s="102">
        <v>10.0</v>
      </c>
      <c r="F220" s="164"/>
      <c r="G220" s="104"/>
      <c r="H220" s="100"/>
      <c r="I220" s="163">
        <f>1/J220</f>
        <v>3.333333333</v>
      </c>
      <c r="J220" s="165">
        <f>$J$5</f>
        <v>0.3</v>
      </c>
      <c r="K220" s="96"/>
      <c r="L220" s="91" t="s">
        <v>703</v>
      </c>
      <c r="M220" s="99"/>
      <c r="N220" s="100"/>
      <c r="O220" s="101" t="s">
        <v>705</v>
      </c>
      <c r="P220" s="102">
        <v>10.0</v>
      </c>
      <c r="Q220" s="164"/>
      <c r="R220" s="104"/>
      <c r="S220" s="100"/>
      <c r="T220" s="163">
        <f>1/U220</f>
        <v>3.333333333</v>
      </c>
      <c r="U220" s="165">
        <f>$J$5</f>
        <v>0.3</v>
      </c>
      <c r="V220" s="96"/>
      <c r="W220" s="91" t="s">
        <v>703</v>
      </c>
      <c r="X220" s="99"/>
      <c r="Y220" s="100"/>
      <c r="Z220" s="101" t="s">
        <v>705</v>
      </c>
      <c r="AA220" s="102">
        <v>10.0</v>
      </c>
      <c r="AB220" s="164"/>
      <c r="AC220" s="104"/>
      <c r="AD220" s="100"/>
      <c r="AE220" s="163">
        <f>1/AF220</f>
        <v>3.333333333</v>
      </c>
      <c r="AF220" s="165">
        <f>$J$5</f>
        <v>0.3</v>
      </c>
      <c r="AG220" s="96"/>
      <c r="AH220" s="91" t="s">
        <v>703</v>
      </c>
      <c r="AI220" s="99"/>
      <c r="AJ220" s="100"/>
      <c r="AK220" s="101" t="s">
        <v>705</v>
      </c>
      <c r="AL220" s="102">
        <v>10.0</v>
      </c>
      <c r="AM220" s="164"/>
      <c r="AN220" s="104"/>
      <c r="AO220" s="100"/>
      <c r="AP220" s="163">
        <f>1/AQ220</f>
        <v>3.333333333</v>
      </c>
      <c r="AQ220" s="165">
        <f>$J$5</f>
        <v>0.3</v>
      </c>
      <c r="AR220" s="96"/>
      <c r="AS220" s="91" t="s">
        <v>703</v>
      </c>
      <c r="AT220" s="99"/>
      <c r="AU220" s="100"/>
      <c r="AV220" s="101" t="s">
        <v>705</v>
      </c>
      <c r="AW220" s="102">
        <v>10.0</v>
      </c>
      <c r="AX220" s="164"/>
      <c r="AY220" s="104"/>
      <c r="AZ220" s="100"/>
      <c r="BA220" s="163">
        <f>1/BB220</f>
        <v>3.333333333</v>
      </c>
      <c r="BB220" s="165">
        <f>$J$5</f>
        <v>0.3</v>
      </c>
      <c r="BC220" s="96"/>
      <c r="BD220" s="91" t="s">
        <v>703</v>
      </c>
      <c r="BE220" s="99"/>
      <c r="BF220" s="100"/>
      <c r="BG220" s="101" t="s">
        <v>705</v>
      </c>
      <c r="BH220" s="102">
        <v>10.0</v>
      </c>
      <c r="BI220" s="164"/>
      <c r="BJ220" s="104"/>
      <c r="BK220" s="100"/>
      <c r="BL220" s="163">
        <f>1/BM220</f>
        <v>3.333333333</v>
      </c>
      <c r="BM220" s="165">
        <f>$J$5</f>
        <v>0.3</v>
      </c>
    </row>
    <row r="221">
      <c r="A221" s="105" t="s">
        <v>707</v>
      </c>
      <c r="B221" s="106" t="s">
        <v>708</v>
      </c>
      <c r="C221" s="100"/>
      <c r="D221" s="107" t="s">
        <v>709</v>
      </c>
      <c r="E221" s="107" t="s">
        <v>710</v>
      </c>
      <c r="F221" s="108" t="s">
        <v>711</v>
      </c>
      <c r="G221" s="104"/>
      <c r="H221" s="100"/>
      <c r="I221" s="162" t="s">
        <v>712</v>
      </c>
      <c r="J221" s="162" t="s">
        <v>713</v>
      </c>
      <c r="K221" s="109"/>
      <c r="L221" s="105" t="s">
        <v>707</v>
      </c>
      <c r="M221" s="106" t="s">
        <v>708</v>
      </c>
      <c r="N221" s="100"/>
      <c r="O221" s="107" t="s">
        <v>709</v>
      </c>
      <c r="P221" s="107" t="s">
        <v>710</v>
      </c>
      <c r="Q221" s="108" t="s">
        <v>711</v>
      </c>
      <c r="R221" s="104"/>
      <c r="S221" s="100"/>
      <c r="T221" s="162" t="s">
        <v>712</v>
      </c>
      <c r="U221" s="162" t="s">
        <v>713</v>
      </c>
      <c r="V221" s="109"/>
      <c r="W221" s="105" t="s">
        <v>707</v>
      </c>
      <c r="X221" s="106" t="s">
        <v>708</v>
      </c>
      <c r="Y221" s="100"/>
      <c r="Z221" s="107" t="s">
        <v>709</v>
      </c>
      <c r="AA221" s="107" t="s">
        <v>710</v>
      </c>
      <c r="AB221" s="108" t="s">
        <v>711</v>
      </c>
      <c r="AC221" s="104"/>
      <c r="AD221" s="100"/>
      <c r="AE221" s="162" t="s">
        <v>712</v>
      </c>
      <c r="AF221" s="162" t="s">
        <v>713</v>
      </c>
      <c r="AG221" s="109"/>
      <c r="AH221" s="105" t="s">
        <v>707</v>
      </c>
      <c r="AI221" s="106" t="s">
        <v>708</v>
      </c>
      <c r="AJ221" s="100"/>
      <c r="AK221" s="107" t="s">
        <v>709</v>
      </c>
      <c r="AL221" s="107" t="s">
        <v>710</v>
      </c>
      <c r="AM221" s="108" t="s">
        <v>711</v>
      </c>
      <c r="AN221" s="104"/>
      <c r="AO221" s="100"/>
      <c r="AP221" s="162" t="s">
        <v>712</v>
      </c>
      <c r="AQ221" s="162" t="s">
        <v>713</v>
      </c>
      <c r="AR221" s="109"/>
      <c r="AS221" s="105" t="s">
        <v>707</v>
      </c>
      <c r="AT221" s="106" t="s">
        <v>708</v>
      </c>
      <c r="AU221" s="100"/>
      <c r="AV221" s="107" t="s">
        <v>709</v>
      </c>
      <c r="AW221" s="107" t="s">
        <v>710</v>
      </c>
      <c r="AX221" s="108" t="s">
        <v>711</v>
      </c>
      <c r="AY221" s="104"/>
      <c r="AZ221" s="100"/>
      <c r="BA221" s="162" t="s">
        <v>712</v>
      </c>
      <c r="BB221" s="162" t="s">
        <v>713</v>
      </c>
      <c r="BC221" s="109"/>
      <c r="BD221" s="105" t="s">
        <v>707</v>
      </c>
      <c r="BE221" s="106" t="s">
        <v>708</v>
      </c>
      <c r="BF221" s="100"/>
      <c r="BG221" s="107" t="s">
        <v>709</v>
      </c>
      <c r="BH221" s="107" t="s">
        <v>710</v>
      </c>
      <c r="BI221" s="108" t="s">
        <v>711</v>
      </c>
      <c r="BJ221" s="104"/>
      <c r="BK221" s="100"/>
      <c r="BL221" s="162" t="s">
        <v>712</v>
      </c>
      <c r="BM221" s="162" t="s">
        <v>713</v>
      </c>
    </row>
    <row r="222">
      <c r="A222" s="110">
        <f>VLOOKUP(B222,Base!$A$3:$F$994, 6, false)</f>
        <v>0</v>
      </c>
      <c r="B222" s="111" t="s">
        <v>6</v>
      </c>
      <c r="C222" s="3"/>
      <c r="D222" s="112"/>
      <c r="E222" s="110" t="str">
        <f>VLOOKUP(B222,Base!$A$3:$F$994, 2, false)</f>
        <v>.</v>
      </c>
      <c r="F222" s="92"/>
      <c r="G222" s="2"/>
      <c r="H222" s="3"/>
      <c r="I222" s="113">
        <f>VLOOKUP(B222,Base!$A$3:$F$994, 5, false)</f>
        <v>0</v>
      </c>
      <c r="J222" s="114">
        <f t="shared" ref="J222:J239" si="36">I222*D222</f>
        <v>0</v>
      </c>
      <c r="K222" s="115"/>
      <c r="L222" s="110">
        <f>VLOOKUP(M222,Base!$A$3:$F$994, 6, false)</f>
        <v>0</v>
      </c>
      <c r="M222" s="111" t="s">
        <v>6</v>
      </c>
      <c r="N222" s="3"/>
      <c r="O222" s="112"/>
      <c r="P222" s="110" t="str">
        <f>VLOOKUP(M222,Base!$A$3:$F$994, 2, false)</f>
        <v>.</v>
      </c>
      <c r="Q222" s="92"/>
      <c r="R222" s="2"/>
      <c r="S222" s="3"/>
      <c r="T222" s="113">
        <f>VLOOKUP(M222,Base!$A$3:$F$994, 5, false)</f>
        <v>0</v>
      </c>
      <c r="U222" s="114">
        <f t="shared" ref="U222:U239" si="37">T222*O222</f>
        <v>0</v>
      </c>
      <c r="V222" s="115"/>
      <c r="W222" s="110">
        <f>VLOOKUP(X222,Base!$A$3:$F$994, 6, false)</f>
        <v>0</v>
      </c>
      <c r="X222" s="111" t="s">
        <v>6</v>
      </c>
      <c r="Y222" s="3"/>
      <c r="Z222" s="112"/>
      <c r="AA222" s="110" t="str">
        <f>VLOOKUP(X222,Base!$A$3:$F$994, 2, false)</f>
        <v>.</v>
      </c>
      <c r="AB222" s="92"/>
      <c r="AC222" s="2"/>
      <c r="AD222" s="3"/>
      <c r="AE222" s="113">
        <f>VLOOKUP(X222,Base!$A$3:$F$994, 5, false)</f>
        <v>0</v>
      </c>
      <c r="AF222" s="114">
        <f t="shared" ref="AF222:AF239" si="38">AE222*Z222</f>
        <v>0</v>
      </c>
      <c r="AG222" s="115"/>
      <c r="AH222" s="110">
        <f>VLOOKUP(AI222,Base!$A$3:$F$994, 6, false)</f>
        <v>0</v>
      </c>
      <c r="AI222" s="111" t="s">
        <v>6</v>
      </c>
      <c r="AJ222" s="3"/>
      <c r="AK222" s="112"/>
      <c r="AL222" s="110" t="str">
        <f>VLOOKUP(AI222,Base!$A$3:$F$994, 2, false)</f>
        <v>.</v>
      </c>
      <c r="AM222" s="92"/>
      <c r="AN222" s="2"/>
      <c r="AO222" s="3"/>
      <c r="AP222" s="113">
        <f>VLOOKUP(AI222,Base!$A$3:$F$994, 5, false)</f>
        <v>0</v>
      </c>
      <c r="AQ222" s="114">
        <f t="shared" ref="AQ222:AQ230" si="39">AP222*AK222</f>
        <v>0</v>
      </c>
      <c r="AR222" s="115"/>
      <c r="AS222" s="110">
        <f>VLOOKUP(AT222,Base!$A$3:$F$994, 6, false)</f>
        <v>0</v>
      </c>
      <c r="AT222" s="111" t="s">
        <v>6</v>
      </c>
      <c r="AU222" s="3"/>
      <c r="AV222" s="112"/>
      <c r="AW222" s="110" t="str">
        <f>VLOOKUP(AT222,Base!$A$3:$F$994, 2, false)</f>
        <v>.</v>
      </c>
      <c r="AX222" s="92"/>
      <c r="AY222" s="2"/>
      <c r="AZ222" s="3"/>
      <c r="BA222" s="113">
        <f>VLOOKUP(AT222,Base!$A$3:$F$994, 5, false)</f>
        <v>0</v>
      </c>
      <c r="BB222" s="114">
        <f t="shared" ref="BB222:BB239" si="40">BA222*AV222</f>
        <v>0</v>
      </c>
      <c r="BC222" s="115"/>
      <c r="BD222" s="110">
        <f>VLOOKUP(BE222,Base!$A$3:$F$994, 6, false)</f>
        <v>0</v>
      </c>
      <c r="BE222" s="111" t="s">
        <v>6</v>
      </c>
      <c r="BF222" s="3"/>
      <c r="BG222" s="112"/>
      <c r="BH222" s="110" t="str">
        <f>VLOOKUP(BE222,Base!$A$3:$F$994, 2, false)</f>
        <v>.</v>
      </c>
      <c r="BI222" s="92"/>
      <c r="BJ222" s="2"/>
      <c r="BK222" s="3"/>
      <c r="BL222" s="113">
        <f>VLOOKUP(BE222,Base!$A$3:$F$994, 5, false)</f>
        <v>0</v>
      </c>
      <c r="BM222" s="114">
        <f t="shared" ref="BM222:BM239" si="41">BL222*BG222</f>
        <v>0</v>
      </c>
    </row>
    <row r="223">
      <c r="A223" s="110">
        <f>VLOOKUP(B223,Base!$A$3:$F$994, 6, false)</f>
        <v>0</v>
      </c>
      <c r="B223" s="111" t="s">
        <v>6</v>
      </c>
      <c r="C223" s="3"/>
      <c r="D223" s="112"/>
      <c r="E223" s="110" t="str">
        <f>VLOOKUP(B223,Base!$A$3:$F$994, 2, false)</f>
        <v>.</v>
      </c>
      <c r="F223" s="116"/>
      <c r="G223" s="2"/>
      <c r="H223" s="3"/>
      <c r="I223" s="113">
        <f>VLOOKUP(B223,Base!$A$3:$F$994, 5, false)</f>
        <v>0</v>
      </c>
      <c r="J223" s="114">
        <f t="shared" si="36"/>
        <v>0</v>
      </c>
      <c r="K223" s="115"/>
      <c r="L223" s="110">
        <f>VLOOKUP(M223,Base!$A$3:$F$994, 6, false)</f>
        <v>0</v>
      </c>
      <c r="M223" s="111" t="s">
        <v>6</v>
      </c>
      <c r="N223" s="3"/>
      <c r="O223" s="112"/>
      <c r="P223" s="110" t="str">
        <f>VLOOKUP(M223,Base!$A$3:$F$994, 2, false)</f>
        <v>.</v>
      </c>
      <c r="Q223" s="116"/>
      <c r="R223" s="2"/>
      <c r="S223" s="3"/>
      <c r="T223" s="113">
        <f>VLOOKUP(M223,Base!$A$3:$F$994, 5, false)</f>
        <v>0</v>
      </c>
      <c r="U223" s="114">
        <f t="shared" si="37"/>
        <v>0</v>
      </c>
      <c r="V223" s="115"/>
      <c r="W223" s="110">
        <f>VLOOKUP(X223,Base!$A$3:$F$994, 6, false)</f>
        <v>0</v>
      </c>
      <c r="X223" s="111" t="s">
        <v>6</v>
      </c>
      <c r="Y223" s="3"/>
      <c r="Z223" s="112"/>
      <c r="AA223" s="110" t="str">
        <f>VLOOKUP(X223,Base!$A$3:$F$994, 2, false)</f>
        <v>.</v>
      </c>
      <c r="AB223" s="116"/>
      <c r="AC223" s="2"/>
      <c r="AD223" s="3"/>
      <c r="AE223" s="113">
        <f>VLOOKUP(X223,Base!$A$3:$F$994, 5, false)</f>
        <v>0</v>
      </c>
      <c r="AF223" s="114">
        <f t="shared" si="38"/>
        <v>0</v>
      </c>
      <c r="AG223" s="115"/>
      <c r="AH223" s="110">
        <f>VLOOKUP(AI223,Base!$A$3:$F$994, 6, false)</f>
        <v>0</v>
      </c>
      <c r="AI223" s="111" t="s">
        <v>6</v>
      </c>
      <c r="AJ223" s="3"/>
      <c r="AK223" s="112"/>
      <c r="AL223" s="110" t="str">
        <f>VLOOKUP(AI223,Base!$A$3:$F$994, 2, false)</f>
        <v>.</v>
      </c>
      <c r="AM223" s="116"/>
      <c r="AN223" s="2"/>
      <c r="AO223" s="3"/>
      <c r="AP223" s="113">
        <f>VLOOKUP(AI223,Base!$A$3:$F$994, 5, false)</f>
        <v>0</v>
      </c>
      <c r="AQ223" s="114">
        <f t="shared" si="39"/>
        <v>0</v>
      </c>
      <c r="AR223" s="115"/>
      <c r="AS223" s="110">
        <f>VLOOKUP(AT223,Base!$A$3:$F$994, 6, false)</f>
        <v>0</v>
      </c>
      <c r="AT223" s="111" t="s">
        <v>6</v>
      </c>
      <c r="AU223" s="3"/>
      <c r="AV223" s="112"/>
      <c r="AW223" s="110" t="str">
        <f>VLOOKUP(AT223,Base!$A$3:$F$994, 2, false)</f>
        <v>.</v>
      </c>
      <c r="AX223" s="116"/>
      <c r="AY223" s="2"/>
      <c r="AZ223" s="3"/>
      <c r="BA223" s="113">
        <f>VLOOKUP(AT223,Base!$A$3:$F$994, 5, false)</f>
        <v>0</v>
      </c>
      <c r="BB223" s="114">
        <f t="shared" si="40"/>
        <v>0</v>
      </c>
      <c r="BC223" s="115"/>
      <c r="BD223" s="110">
        <f>VLOOKUP(BE223,Base!$A$3:$F$994, 6, false)</f>
        <v>0</v>
      </c>
      <c r="BE223" s="111" t="s">
        <v>6</v>
      </c>
      <c r="BF223" s="3"/>
      <c r="BG223" s="112"/>
      <c r="BH223" s="110" t="str">
        <f>VLOOKUP(BE223,Base!$A$3:$F$994, 2, false)</f>
        <v>.</v>
      </c>
      <c r="BI223" s="116"/>
      <c r="BJ223" s="2"/>
      <c r="BK223" s="3"/>
      <c r="BL223" s="113">
        <f>VLOOKUP(BE223,Base!$A$3:$F$994, 5, false)</f>
        <v>0</v>
      </c>
      <c r="BM223" s="114">
        <f t="shared" si="41"/>
        <v>0</v>
      </c>
    </row>
    <row r="224">
      <c r="A224" s="110">
        <f>VLOOKUP(B224,Base!$A$3:$F$994, 6, false)</f>
        <v>0</v>
      </c>
      <c r="B224" s="111" t="s">
        <v>6</v>
      </c>
      <c r="C224" s="3"/>
      <c r="D224" s="112"/>
      <c r="E224" s="110" t="str">
        <f>VLOOKUP(B224,Base!$A$3:$F$994, 2, false)</f>
        <v>.</v>
      </c>
      <c r="F224" s="116"/>
      <c r="G224" s="2"/>
      <c r="H224" s="3"/>
      <c r="I224" s="113">
        <f>VLOOKUP(B224,Base!$A$3:$F$994, 5, false)</f>
        <v>0</v>
      </c>
      <c r="J224" s="114">
        <f t="shared" si="36"/>
        <v>0</v>
      </c>
      <c r="K224" s="115"/>
      <c r="L224" s="110">
        <f>VLOOKUP(M224,Base!$A$3:$F$994, 6, false)</f>
        <v>0</v>
      </c>
      <c r="M224" s="111" t="s">
        <v>6</v>
      </c>
      <c r="N224" s="3"/>
      <c r="O224" s="112"/>
      <c r="P224" s="110" t="str">
        <f>VLOOKUP(M224,Base!$A$3:$F$994, 2, false)</f>
        <v>.</v>
      </c>
      <c r="Q224" s="116"/>
      <c r="R224" s="2"/>
      <c r="S224" s="3"/>
      <c r="T224" s="113">
        <f>VLOOKUP(M224,Base!$A$3:$F$994, 5, false)</f>
        <v>0</v>
      </c>
      <c r="U224" s="114">
        <f t="shared" si="37"/>
        <v>0</v>
      </c>
      <c r="V224" s="115"/>
      <c r="W224" s="110">
        <f>VLOOKUP(X224,Base!$A$3:$F$994, 6, false)</f>
        <v>0</v>
      </c>
      <c r="X224" s="111" t="s">
        <v>6</v>
      </c>
      <c r="Y224" s="3"/>
      <c r="Z224" s="112"/>
      <c r="AA224" s="110" t="str">
        <f>VLOOKUP(X224,Base!$A$3:$F$994, 2, false)</f>
        <v>.</v>
      </c>
      <c r="AB224" s="116"/>
      <c r="AC224" s="2"/>
      <c r="AD224" s="3"/>
      <c r="AE224" s="113">
        <f>VLOOKUP(X224,Base!$A$3:$F$994, 5, false)</f>
        <v>0</v>
      </c>
      <c r="AF224" s="114">
        <f t="shared" si="38"/>
        <v>0</v>
      </c>
      <c r="AG224" s="115"/>
      <c r="AH224" s="110">
        <f>VLOOKUP(AI224,Base!$A$3:$F$994, 6, false)</f>
        <v>0</v>
      </c>
      <c r="AI224" s="111" t="s">
        <v>6</v>
      </c>
      <c r="AJ224" s="3"/>
      <c r="AK224" s="112"/>
      <c r="AL224" s="110" t="str">
        <f>VLOOKUP(AI224,Base!$A$3:$F$994, 2, false)</f>
        <v>.</v>
      </c>
      <c r="AM224" s="116"/>
      <c r="AN224" s="2"/>
      <c r="AO224" s="3"/>
      <c r="AP224" s="113">
        <f>VLOOKUP(AI224,Base!$A$3:$F$994, 5, false)</f>
        <v>0</v>
      </c>
      <c r="AQ224" s="114">
        <f t="shared" si="39"/>
        <v>0</v>
      </c>
      <c r="AR224" s="115"/>
      <c r="AS224" s="110">
        <f>VLOOKUP(AT224,Base!$A$3:$F$994, 6, false)</f>
        <v>0</v>
      </c>
      <c r="AT224" s="111" t="s">
        <v>6</v>
      </c>
      <c r="AU224" s="3"/>
      <c r="AV224" s="112"/>
      <c r="AW224" s="110" t="str">
        <f>VLOOKUP(AT224,Base!$A$3:$F$994, 2, false)</f>
        <v>.</v>
      </c>
      <c r="AX224" s="116"/>
      <c r="AY224" s="2"/>
      <c r="AZ224" s="3"/>
      <c r="BA224" s="113">
        <f>VLOOKUP(AT224,Base!$A$3:$F$994, 5, false)</f>
        <v>0</v>
      </c>
      <c r="BB224" s="114">
        <f t="shared" si="40"/>
        <v>0</v>
      </c>
      <c r="BC224" s="115"/>
      <c r="BD224" s="110">
        <f>VLOOKUP(BE224,Base!$A$3:$F$994, 6, false)</f>
        <v>0</v>
      </c>
      <c r="BE224" s="111" t="s">
        <v>6</v>
      </c>
      <c r="BF224" s="3"/>
      <c r="BG224" s="112"/>
      <c r="BH224" s="110" t="str">
        <f>VLOOKUP(BE224,Base!$A$3:$F$994, 2, false)</f>
        <v>.</v>
      </c>
      <c r="BI224" s="116"/>
      <c r="BJ224" s="2"/>
      <c r="BK224" s="3"/>
      <c r="BL224" s="113">
        <f>VLOOKUP(BE224,Base!$A$3:$F$994, 5, false)</f>
        <v>0</v>
      </c>
      <c r="BM224" s="114">
        <f t="shared" si="41"/>
        <v>0</v>
      </c>
    </row>
    <row r="225">
      <c r="A225" s="110">
        <f>VLOOKUP(B225,Base!$A$3:$F$994, 6, false)</f>
        <v>0</v>
      </c>
      <c r="B225" s="111" t="s">
        <v>6</v>
      </c>
      <c r="C225" s="3"/>
      <c r="D225" s="112"/>
      <c r="E225" s="110" t="str">
        <f>VLOOKUP(B225,Base!$A$3:$F$994, 2, false)</f>
        <v>.</v>
      </c>
      <c r="F225" s="116"/>
      <c r="G225" s="2"/>
      <c r="H225" s="3"/>
      <c r="I225" s="113">
        <f>VLOOKUP(B225,Base!$A$3:$F$994, 5, false)</f>
        <v>0</v>
      </c>
      <c r="J225" s="114">
        <f t="shared" si="36"/>
        <v>0</v>
      </c>
      <c r="K225" s="115"/>
      <c r="L225" s="110">
        <f>VLOOKUP(M225,Base!$A$3:$F$994, 6, false)</f>
        <v>0</v>
      </c>
      <c r="M225" s="111" t="s">
        <v>6</v>
      </c>
      <c r="N225" s="3"/>
      <c r="O225" s="112"/>
      <c r="P225" s="110" t="str">
        <f>VLOOKUP(M225,Base!$A$3:$F$994, 2, false)</f>
        <v>.</v>
      </c>
      <c r="Q225" s="116"/>
      <c r="R225" s="2"/>
      <c r="S225" s="3"/>
      <c r="T225" s="113">
        <f>VLOOKUP(M225,Base!$A$3:$F$994, 5, false)</f>
        <v>0</v>
      </c>
      <c r="U225" s="114">
        <f t="shared" si="37"/>
        <v>0</v>
      </c>
      <c r="V225" s="115"/>
      <c r="W225" s="110">
        <f>VLOOKUP(X225,Base!$A$3:$F$994, 6, false)</f>
        <v>0</v>
      </c>
      <c r="X225" s="111" t="s">
        <v>6</v>
      </c>
      <c r="Y225" s="3"/>
      <c r="Z225" s="112"/>
      <c r="AA225" s="110" t="str">
        <f>VLOOKUP(X225,Base!$A$3:$F$994, 2, false)</f>
        <v>.</v>
      </c>
      <c r="AB225" s="116"/>
      <c r="AC225" s="2"/>
      <c r="AD225" s="3"/>
      <c r="AE225" s="113">
        <f>VLOOKUP(X225,Base!$A$3:$F$994, 5, false)</f>
        <v>0</v>
      </c>
      <c r="AF225" s="114">
        <f t="shared" si="38"/>
        <v>0</v>
      </c>
      <c r="AG225" s="115"/>
      <c r="AH225" s="110">
        <f>VLOOKUP(AI225,Base!$A$3:$F$994, 6, false)</f>
        <v>0</v>
      </c>
      <c r="AI225" s="111" t="s">
        <v>6</v>
      </c>
      <c r="AJ225" s="3"/>
      <c r="AK225" s="112"/>
      <c r="AL225" s="110" t="str">
        <f>VLOOKUP(AI225,Base!$A$3:$F$994, 2, false)</f>
        <v>.</v>
      </c>
      <c r="AM225" s="116"/>
      <c r="AN225" s="2"/>
      <c r="AO225" s="3"/>
      <c r="AP225" s="113">
        <f>VLOOKUP(AI225,Base!$A$3:$F$994, 5, false)</f>
        <v>0</v>
      </c>
      <c r="AQ225" s="114">
        <f t="shared" si="39"/>
        <v>0</v>
      </c>
      <c r="AR225" s="115"/>
      <c r="AS225" s="110">
        <f>VLOOKUP(AT225,Base!$A$3:$F$994, 6, false)</f>
        <v>0</v>
      </c>
      <c r="AT225" s="111" t="s">
        <v>6</v>
      </c>
      <c r="AU225" s="3"/>
      <c r="AV225" s="112"/>
      <c r="AW225" s="110" t="str">
        <f>VLOOKUP(AT225,Base!$A$3:$F$994, 2, false)</f>
        <v>.</v>
      </c>
      <c r="AX225" s="116"/>
      <c r="AY225" s="2"/>
      <c r="AZ225" s="3"/>
      <c r="BA225" s="113">
        <f>VLOOKUP(AT225,Base!$A$3:$F$994, 5, false)</f>
        <v>0</v>
      </c>
      <c r="BB225" s="114">
        <f t="shared" si="40"/>
        <v>0</v>
      </c>
      <c r="BC225" s="115"/>
      <c r="BD225" s="110">
        <f>VLOOKUP(BE225,Base!$A$3:$F$994, 6, false)</f>
        <v>0</v>
      </c>
      <c r="BE225" s="111" t="s">
        <v>6</v>
      </c>
      <c r="BF225" s="3"/>
      <c r="BG225" s="112"/>
      <c r="BH225" s="110" t="str">
        <f>VLOOKUP(BE225,Base!$A$3:$F$994, 2, false)</f>
        <v>.</v>
      </c>
      <c r="BI225" s="116"/>
      <c r="BJ225" s="2"/>
      <c r="BK225" s="3"/>
      <c r="BL225" s="113">
        <f>VLOOKUP(BE225,Base!$A$3:$F$994, 5, false)</f>
        <v>0</v>
      </c>
      <c r="BM225" s="114">
        <f t="shared" si="41"/>
        <v>0</v>
      </c>
    </row>
    <row r="226">
      <c r="A226" s="110">
        <f>VLOOKUP(B226,Base!$A$3:$F$994, 6, false)</f>
        <v>0</v>
      </c>
      <c r="B226" s="111" t="s">
        <v>6</v>
      </c>
      <c r="C226" s="3"/>
      <c r="D226" s="112"/>
      <c r="E226" s="110" t="str">
        <f>VLOOKUP(B226,Base!$A$3:$F$994, 2, false)</f>
        <v>.</v>
      </c>
      <c r="F226" s="92"/>
      <c r="G226" s="2"/>
      <c r="H226" s="3"/>
      <c r="I226" s="113">
        <f>VLOOKUP(B226,Base!$A$3:$F$994, 5, false)</f>
        <v>0</v>
      </c>
      <c r="J226" s="114">
        <f t="shared" si="36"/>
        <v>0</v>
      </c>
      <c r="K226" s="115"/>
      <c r="L226" s="110">
        <f>VLOOKUP(M226,Base!$A$3:$F$994, 6, false)</f>
        <v>0</v>
      </c>
      <c r="M226" s="111" t="s">
        <v>6</v>
      </c>
      <c r="N226" s="3"/>
      <c r="O226" s="112"/>
      <c r="P226" s="110" t="str">
        <f>VLOOKUP(M226,Base!$A$3:$F$994, 2, false)</f>
        <v>.</v>
      </c>
      <c r="Q226" s="92"/>
      <c r="R226" s="2"/>
      <c r="S226" s="3"/>
      <c r="T226" s="113">
        <f>VLOOKUP(M226,Base!$A$3:$F$994, 5, false)</f>
        <v>0</v>
      </c>
      <c r="U226" s="114">
        <f t="shared" si="37"/>
        <v>0</v>
      </c>
      <c r="V226" s="115"/>
      <c r="W226" s="110">
        <f>VLOOKUP(X226,Base!$A$3:$F$994, 6, false)</f>
        <v>0</v>
      </c>
      <c r="X226" s="111" t="s">
        <v>6</v>
      </c>
      <c r="Y226" s="3"/>
      <c r="Z226" s="112"/>
      <c r="AA226" s="110" t="str">
        <f>VLOOKUP(X226,Base!$A$3:$F$994, 2, false)</f>
        <v>.</v>
      </c>
      <c r="AB226" s="92"/>
      <c r="AC226" s="2"/>
      <c r="AD226" s="3"/>
      <c r="AE226" s="113">
        <f>VLOOKUP(X226,Base!$A$3:$F$994, 5, false)</f>
        <v>0</v>
      </c>
      <c r="AF226" s="114">
        <f t="shared" si="38"/>
        <v>0</v>
      </c>
      <c r="AG226" s="115"/>
      <c r="AH226" s="110">
        <f>VLOOKUP(AI226,Base!$A$3:$F$994, 6, false)</f>
        <v>0</v>
      </c>
      <c r="AI226" s="111" t="s">
        <v>6</v>
      </c>
      <c r="AJ226" s="3"/>
      <c r="AK226" s="112"/>
      <c r="AL226" s="110" t="str">
        <f>VLOOKUP(AI226,Base!$A$3:$F$994, 2, false)</f>
        <v>.</v>
      </c>
      <c r="AM226" s="92"/>
      <c r="AN226" s="2"/>
      <c r="AO226" s="3"/>
      <c r="AP226" s="113">
        <f>VLOOKUP(AI226,Base!$A$3:$F$994, 5, false)</f>
        <v>0</v>
      </c>
      <c r="AQ226" s="114">
        <f t="shared" si="39"/>
        <v>0</v>
      </c>
      <c r="AR226" s="115"/>
      <c r="AS226" s="110">
        <f>VLOOKUP(AT226,Base!$A$3:$F$994, 6, false)</f>
        <v>0</v>
      </c>
      <c r="AT226" s="111" t="s">
        <v>6</v>
      </c>
      <c r="AU226" s="3"/>
      <c r="AV226" s="112"/>
      <c r="AW226" s="110" t="str">
        <f>VLOOKUP(AT226,Base!$A$3:$F$994, 2, false)</f>
        <v>.</v>
      </c>
      <c r="AX226" s="92"/>
      <c r="AY226" s="2"/>
      <c r="AZ226" s="3"/>
      <c r="BA226" s="113">
        <f>VLOOKUP(AT226,Base!$A$3:$F$994, 5, false)</f>
        <v>0</v>
      </c>
      <c r="BB226" s="114">
        <f t="shared" si="40"/>
        <v>0</v>
      </c>
      <c r="BC226" s="115"/>
      <c r="BD226" s="110">
        <f>VLOOKUP(BE226,Base!$A$3:$F$994, 6, false)</f>
        <v>0</v>
      </c>
      <c r="BE226" s="111" t="s">
        <v>6</v>
      </c>
      <c r="BF226" s="3"/>
      <c r="BG226" s="112"/>
      <c r="BH226" s="110" t="str">
        <f>VLOOKUP(BE226,Base!$A$3:$F$994, 2, false)</f>
        <v>.</v>
      </c>
      <c r="BI226" s="92"/>
      <c r="BJ226" s="2"/>
      <c r="BK226" s="3"/>
      <c r="BL226" s="113">
        <f>VLOOKUP(BE226,Base!$A$3:$F$994, 5, false)</f>
        <v>0</v>
      </c>
      <c r="BM226" s="114">
        <f t="shared" si="41"/>
        <v>0</v>
      </c>
    </row>
    <row r="227">
      <c r="A227" s="110">
        <f>VLOOKUP(B227,Base!$A$3:$F$994, 6, false)</f>
        <v>0</v>
      </c>
      <c r="B227" s="111" t="s">
        <v>6</v>
      </c>
      <c r="C227" s="3"/>
      <c r="D227" s="112"/>
      <c r="E227" s="110" t="str">
        <f>VLOOKUP(B227,Base!$A$3:$F$994, 2, false)</f>
        <v>.</v>
      </c>
      <c r="F227" s="92"/>
      <c r="G227" s="2"/>
      <c r="H227" s="3"/>
      <c r="I227" s="113">
        <f>VLOOKUP(B227,Base!$A$3:$F$994, 5, false)</f>
        <v>0</v>
      </c>
      <c r="J227" s="114">
        <f t="shared" si="36"/>
        <v>0</v>
      </c>
      <c r="K227" s="115"/>
      <c r="L227" s="110">
        <f>VLOOKUP(M227,Base!$A$3:$F$994, 6, false)</f>
        <v>0</v>
      </c>
      <c r="M227" s="111" t="s">
        <v>6</v>
      </c>
      <c r="N227" s="3"/>
      <c r="O227" s="112"/>
      <c r="P227" s="110" t="str">
        <f>VLOOKUP(M227,Base!$A$3:$F$994, 2, false)</f>
        <v>.</v>
      </c>
      <c r="Q227" s="92"/>
      <c r="R227" s="2"/>
      <c r="S227" s="3"/>
      <c r="T227" s="113">
        <f>VLOOKUP(M227,Base!$A$3:$F$994, 5, false)</f>
        <v>0</v>
      </c>
      <c r="U227" s="114">
        <f t="shared" si="37"/>
        <v>0</v>
      </c>
      <c r="V227" s="115"/>
      <c r="W227" s="110">
        <f>VLOOKUP(X227,Base!$A$3:$F$994, 6, false)</f>
        <v>0</v>
      </c>
      <c r="X227" s="111" t="s">
        <v>6</v>
      </c>
      <c r="Y227" s="3"/>
      <c r="Z227" s="112"/>
      <c r="AA227" s="110" t="str">
        <f>VLOOKUP(X227,Base!$A$3:$F$994, 2, false)</f>
        <v>.</v>
      </c>
      <c r="AB227" s="92"/>
      <c r="AC227" s="2"/>
      <c r="AD227" s="3"/>
      <c r="AE227" s="113">
        <f>VLOOKUP(X227,Base!$A$3:$F$994, 5, false)</f>
        <v>0</v>
      </c>
      <c r="AF227" s="114">
        <f t="shared" si="38"/>
        <v>0</v>
      </c>
      <c r="AG227" s="115"/>
      <c r="AH227" s="110">
        <f>VLOOKUP(AI227,Base!$A$3:$F$994, 6, false)</f>
        <v>0</v>
      </c>
      <c r="AI227" s="111" t="s">
        <v>6</v>
      </c>
      <c r="AJ227" s="3"/>
      <c r="AK227" s="112"/>
      <c r="AL227" s="110" t="str">
        <f>VLOOKUP(AI227,Base!$A$3:$F$994, 2, false)</f>
        <v>.</v>
      </c>
      <c r="AM227" s="92"/>
      <c r="AN227" s="2"/>
      <c r="AO227" s="3"/>
      <c r="AP227" s="113">
        <f>VLOOKUP(AI227,Base!$A$3:$F$994, 5, false)</f>
        <v>0</v>
      </c>
      <c r="AQ227" s="114">
        <f t="shared" si="39"/>
        <v>0</v>
      </c>
      <c r="AR227" s="115"/>
      <c r="AS227" s="110">
        <f>VLOOKUP(AT227,Base!$A$3:$F$994, 6, false)</f>
        <v>0</v>
      </c>
      <c r="AT227" s="111" t="s">
        <v>6</v>
      </c>
      <c r="AU227" s="3"/>
      <c r="AV227" s="112"/>
      <c r="AW227" s="110" t="str">
        <f>VLOOKUP(AT227,Base!$A$3:$F$994, 2, false)</f>
        <v>.</v>
      </c>
      <c r="AX227" s="92"/>
      <c r="AY227" s="2"/>
      <c r="AZ227" s="3"/>
      <c r="BA227" s="113">
        <f>VLOOKUP(AT227,Base!$A$3:$F$994, 5, false)</f>
        <v>0</v>
      </c>
      <c r="BB227" s="114">
        <f t="shared" si="40"/>
        <v>0</v>
      </c>
      <c r="BC227" s="115"/>
      <c r="BD227" s="110">
        <f>VLOOKUP(BE227,Base!$A$3:$F$994, 6, false)</f>
        <v>0</v>
      </c>
      <c r="BE227" s="111" t="s">
        <v>6</v>
      </c>
      <c r="BF227" s="3"/>
      <c r="BG227" s="112"/>
      <c r="BH227" s="110" t="str">
        <f>VLOOKUP(BE227,Base!$A$3:$F$994, 2, false)</f>
        <v>.</v>
      </c>
      <c r="BI227" s="92"/>
      <c r="BJ227" s="2"/>
      <c r="BK227" s="3"/>
      <c r="BL227" s="113">
        <f>VLOOKUP(BE227,Base!$A$3:$F$994, 5, false)</f>
        <v>0</v>
      </c>
      <c r="BM227" s="114">
        <f t="shared" si="41"/>
        <v>0</v>
      </c>
    </row>
    <row r="228">
      <c r="A228" s="110">
        <f>VLOOKUP(B228,Base!$A$3:$F$994, 6, false)</f>
        <v>0</v>
      </c>
      <c r="B228" s="111" t="s">
        <v>6</v>
      </c>
      <c r="C228" s="3"/>
      <c r="D228" s="112"/>
      <c r="E228" s="110" t="str">
        <f>VLOOKUP(B228,Base!$A$3:$F$994, 2, false)</f>
        <v>.</v>
      </c>
      <c r="F228" s="116"/>
      <c r="G228" s="2"/>
      <c r="H228" s="3"/>
      <c r="I228" s="113">
        <f>VLOOKUP(B228,Base!$A$3:$F$994, 5, false)</f>
        <v>0</v>
      </c>
      <c r="J228" s="114">
        <f t="shared" si="36"/>
        <v>0</v>
      </c>
      <c r="K228" s="115"/>
      <c r="L228" s="110">
        <f>VLOOKUP(M228,Base!$A$3:$F$994, 6, false)</f>
        <v>0</v>
      </c>
      <c r="M228" s="111" t="s">
        <v>6</v>
      </c>
      <c r="N228" s="3"/>
      <c r="O228" s="112"/>
      <c r="P228" s="110" t="str">
        <f>VLOOKUP(M228,Base!$A$3:$F$994, 2, false)</f>
        <v>.</v>
      </c>
      <c r="Q228" s="116"/>
      <c r="R228" s="2"/>
      <c r="S228" s="3"/>
      <c r="T228" s="113">
        <f>VLOOKUP(M228,Base!$A$3:$F$994, 5, false)</f>
        <v>0</v>
      </c>
      <c r="U228" s="114">
        <f t="shared" si="37"/>
        <v>0</v>
      </c>
      <c r="V228" s="115"/>
      <c r="W228" s="110">
        <f>VLOOKUP(X228,Base!$A$3:$F$994, 6, false)</f>
        <v>0</v>
      </c>
      <c r="X228" s="111" t="s">
        <v>6</v>
      </c>
      <c r="Y228" s="3"/>
      <c r="Z228" s="112"/>
      <c r="AA228" s="110" t="str">
        <f>VLOOKUP(X228,Base!$A$3:$F$994, 2, false)</f>
        <v>.</v>
      </c>
      <c r="AB228" s="116"/>
      <c r="AC228" s="2"/>
      <c r="AD228" s="3"/>
      <c r="AE228" s="113">
        <f>VLOOKUP(X228,Base!$A$3:$F$994, 5, false)</f>
        <v>0</v>
      </c>
      <c r="AF228" s="114">
        <f t="shared" si="38"/>
        <v>0</v>
      </c>
      <c r="AG228" s="115"/>
      <c r="AH228" s="110">
        <f>VLOOKUP(AI228,Base!$A$3:$F$994, 6, false)</f>
        <v>0</v>
      </c>
      <c r="AI228" s="111" t="s">
        <v>6</v>
      </c>
      <c r="AJ228" s="3"/>
      <c r="AK228" s="112"/>
      <c r="AL228" s="110" t="str">
        <f>VLOOKUP(AI228,Base!$A$3:$F$994, 2, false)</f>
        <v>.</v>
      </c>
      <c r="AM228" s="116"/>
      <c r="AN228" s="2"/>
      <c r="AO228" s="3"/>
      <c r="AP228" s="113">
        <f>VLOOKUP(AI228,Base!$A$3:$F$994, 5, false)</f>
        <v>0</v>
      </c>
      <c r="AQ228" s="114">
        <f t="shared" si="39"/>
        <v>0</v>
      </c>
      <c r="AR228" s="115"/>
      <c r="AS228" s="110">
        <f>VLOOKUP(AT228,Base!$A$3:$F$994, 6, false)</f>
        <v>0</v>
      </c>
      <c r="AT228" s="111" t="s">
        <v>6</v>
      </c>
      <c r="AU228" s="3"/>
      <c r="AV228" s="112"/>
      <c r="AW228" s="110" t="str">
        <f>VLOOKUP(AT228,Base!$A$3:$F$994, 2, false)</f>
        <v>.</v>
      </c>
      <c r="AX228" s="116"/>
      <c r="AY228" s="2"/>
      <c r="AZ228" s="3"/>
      <c r="BA228" s="113">
        <f>VLOOKUP(AT228,Base!$A$3:$F$994, 5, false)</f>
        <v>0</v>
      </c>
      <c r="BB228" s="114">
        <f t="shared" si="40"/>
        <v>0</v>
      </c>
      <c r="BC228" s="115"/>
      <c r="BD228" s="110">
        <f>VLOOKUP(BE228,Base!$A$3:$F$994, 6, false)</f>
        <v>0</v>
      </c>
      <c r="BE228" s="111" t="s">
        <v>6</v>
      </c>
      <c r="BF228" s="3"/>
      <c r="BG228" s="112"/>
      <c r="BH228" s="110" t="str">
        <f>VLOOKUP(BE228,Base!$A$3:$F$994, 2, false)</f>
        <v>.</v>
      </c>
      <c r="BI228" s="116"/>
      <c r="BJ228" s="2"/>
      <c r="BK228" s="3"/>
      <c r="BL228" s="113">
        <f>VLOOKUP(BE228,Base!$A$3:$F$994, 5, false)</f>
        <v>0</v>
      </c>
      <c r="BM228" s="114">
        <f t="shared" si="41"/>
        <v>0</v>
      </c>
    </row>
    <row r="229">
      <c r="A229" s="110">
        <f>VLOOKUP(B229,Base!$A$3:$F$994, 6, false)</f>
        <v>0</v>
      </c>
      <c r="B229" s="111" t="s">
        <v>6</v>
      </c>
      <c r="C229" s="3"/>
      <c r="D229" s="112"/>
      <c r="E229" s="110" t="str">
        <f>VLOOKUP(B229,Base!$A$3:$F$994, 2, false)</f>
        <v>.</v>
      </c>
      <c r="F229" s="117"/>
      <c r="G229" s="2"/>
      <c r="H229" s="3"/>
      <c r="I229" s="113">
        <f>VLOOKUP(B229,Base!$A$3:$F$994, 5, false)</f>
        <v>0</v>
      </c>
      <c r="J229" s="114">
        <f t="shared" si="36"/>
        <v>0</v>
      </c>
      <c r="K229" s="115"/>
      <c r="L229" s="110">
        <f>VLOOKUP(M229,Base!$A$3:$F$994, 6, false)</f>
        <v>0</v>
      </c>
      <c r="M229" s="111" t="s">
        <v>6</v>
      </c>
      <c r="N229" s="3"/>
      <c r="O229" s="112"/>
      <c r="P229" s="110" t="str">
        <f>VLOOKUP(M229,Base!$A$3:$F$994, 2, false)</f>
        <v>.</v>
      </c>
      <c r="Q229" s="117"/>
      <c r="R229" s="2"/>
      <c r="S229" s="3"/>
      <c r="T229" s="113">
        <f>VLOOKUP(M229,Base!$A$3:$F$994, 5, false)</f>
        <v>0</v>
      </c>
      <c r="U229" s="114">
        <f t="shared" si="37"/>
        <v>0</v>
      </c>
      <c r="V229" s="115"/>
      <c r="W229" s="110">
        <f>VLOOKUP(X229,Base!$A$3:$F$994, 6, false)</f>
        <v>0</v>
      </c>
      <c r="X229" s="111" t="s">
        <v>6</v>
      </c>
      <c r="Y229" s="3"/>
      <c r="Z229" s="112"/>
      <c r="AA229" s="110" t="str">
        <f>VLOOKUP(X229,Base!$A$3:$F$994, 2, false)</f>
        <v>.</v>
      </c>
      <c r="AB229" s="117"/>
      <c r="AC229" s="2"/>
      <c r="AD229" s="3"/>
      <c r="AE229" s="113">
        <f>VLOOKUP(X229,Base!$A$3:$F$994, 5, false)</f>
        <v>0</v>
      </c>
      <c r="AF229" s="114">
        <f t="shared" si="38"/>
        <v>0</v>
      </c>
      <c r="AG229" s="115"/>
      <c r="AH229" s="110">
        <f>VLOOKUP(AI229,Base!$A$3:$F$994, 6, false)</f>
        <v>0</v>
      </c>
      <c r="AI229" s="111" t="s">
        <v>6</v>
      </c>
      <c r="AJ229" s="3"/>
      <c r="AK229" s="112"/>
      <c r="AL229" s="110" t="str">
        <f>VLOOKUP(AI229,Base!$A$3:$F$994, 2, false)</f>
        <v>.</v>
      </c>
      <c r="AM229" s="117"/>
      <c r="AN229" s="2"/>
      <c r="AO229" s="3"/>
      <c r="AP229" s="113">
        <f>VLOOKUP(AI229,Base!$A$3:$F$994, 5, false)</f>
        <v>0</v>
      </c>
      <c r="AQ229" s="114">
        <f t="shared" si="39"/>
        <v>0</v>
      </c>
      <c r="AR229" s="115"/>
      <c r="AS229" s="110">
        <f>VLOOKUP(AT229,Base!$A$3:$F$994, 6, false)</f>
        <v>0</v>
      </c>
      <c r="AT229" s="111" t="s">
        <v>6</v>
      </c>
      <c r="AU229" s="3"/>
      <c r="AV229" s="112"/>
      <c r="AW229" s="110" t="str">
        <f>VLOOKUP(AT229,Base!$A$3:$F$994, 2, false)</f>
        <v>.</v>
      </c>
      <c r="AX229" s="117"/>
      <c r="AY229" s="2"/>
      <c r="AZ229" s="3"/>
      <c r="BA229" s="113">
        <f>VLOOKUP(AT229,Base!$A$3:$F$994, 5, false)</f>
        <v>0</v>
      </c>
      <c r="BB229" s="114">
        <f t="shared" si="40"/>
        <v>0</v>
      </c>
      <c r="BC229" s="115"/>
      <c r="BD229" s="110">
        <f>VLOOKUP(BE229,Base!$A$3:$F$994, 6, false)</f>
        <v>0</v>
      </c>
      <c r="BE229" s="111" t="s">
        <v>6</v>
      </c>
      <c r="BF229" s="3"/>
      <c r="BG229" s="112"/>
      <c r="BH229" s="110" t="str">
        <f>VLOOKUP(BE229,Base!$A$3:$F$994, 2, false)</f>
        <v>.</v>
      </c>
      <c r="BI229" s="117"/>
      <c r="BJ229" s="2"/>
      <c r="BK229" s="3"/>
      <c r="BL229" s="113">
        <f>VLOOKUP(BE229,Base!$A$3:$F$994, 5, false)</f>
        <v>0</v>
      </c>
      <c r="BM229" s="114">
        <f t="shared" si="41"/>
        <v>0</v>
      </c>
    </row>
    <row r="230">
      <c r="A230" s="110">
        <f>VLOOKUP(B230,Base!$A$3:$F$994, 6, false)</f>
        <v>0</v>
      </c>
      <c r="B230" s="111" t="s">
        <v>6</v>
      </c>
      <c r="C230" s="3"/>
      <c r="D230" s="118"/>
      <c r="E230" s="110" t="str">
        <f>VLOOKUP(B230,Base!$A$3:$F$994, 2, false)</f>
        <v>.</v>
      </c>
      <c r="F230" s="117"/>
      <c r="G230" s="2"/>
      <c r="H230" s="3"/>
      <c r="I230" s="113">
        <f>VLOOKUP(B230,Base!$A$3:$F$994, 5, false)</f>
        <v>0</v>
      </c>
      <c r="J230" s="114">
        <f t="shared" si="36"/>
        <v>0</v>
      </c>
      <c r="K230" s="115"/>
      <c r="L230" s="110">
        <f>VLOOKUP(M230,Base!$A$3:$F$994, 6, false)</f>
        <v>0</v>
      </c>
      <c r="M230" s="111" t="s">
        <v>6</v>
      </c>
      <c r="N230" s="3"/>
      <c r="O230" s="118"/>
      <c r="P230" s="110" t="str">
        <f>VLOOKUP(M230,Base!$A$3:$F$994, 2, false)</f>
        <v>.</v>
      </c>
      <c r="Q230" s="117"/>
      <c r="R230" s="2"/>
      <c r="S230" s="3"/>
      <c r="T230" s="113">
        <f>VLOOKUP(M230,Base!$A$3:$F$994, 5, false)</f>
        <v>0</v>
      </c>
      <c r="U230" s="114">
        <f t="shared" si="37"/>
        <v>0</v>
      </c>
      <c r="V230" s="115"/>
      <c r="W230" s="110">
        <f>VLOOKUP(X230,Base!$A$3:$F$994, 6, false)</f>
        <v>0</v>
      </c>
      <c r="X230" s="111" t="s">
        <v>6</v>
      </c>
      <c r="Y230" s="3"/>
      <c r="Z230" s="118"/>
      <c r="AA230" s="110" t="str">
        <f>VLOOKUP(X230,Base!$A$3:$F$994, 2, false)</f>
        <v>.</v>
      </c>
      <c r="AB230" s="117"/>
      <c r="AC230" s="2"/>
      <c r="AD230" s="3"/>
      <c r="AE230" s="113">
        <f>VLOOKUP(X230,Base!$A$3:$F$994, 5, false)</f>
        <v>0</v>
      </c>
      <c r="AF230" s="114">
        <f t="shared" si="38"/>
        <v>0</v>
      </c>
      <c r="AG230" s="115"/>
      <c r="AH230" s="110">
        <f>VLOOKUP(AI230,Base!$A$3:$F$994, 6, false)</f>
        <v>0</v>
      </c>
      <c r="AI230" s="111" t="s">
        <v>6</v>
      </c>
      <c r="AJ230" s="3"/>
      <c r="AK230" s="118"/>
      <c r="AL230" s="110" t="str">
        <f>VLOOKUP(AI230,Base!$A$3:$F$994, 2, false)</f>
        <v>.</v>
      </c>
      <c r="AM230" s="117"/>
      <c r="AN230" s="2"/>
      <c r="AO230" s="3"/>
      <c r="AP230" s="113">
        <f>VLOOKUP(AI230,Base!$A$3:$F$994, 5, false)</f>
        <v>0</v>
      </c>
      <c r="AQ230" s="114">
        <f t="shared" si="39"/>
        <v>0</v>
      </c>
      <c r="AR230" s="115"/>
      <c r="AS230" s="110">
        <f>VLOOKUP(AT230,Base!$A$3:$F$994, 6, false)</f>
        <v>0</v>
      </c>
      <c r="AT230" s="111" t="s">
        <v>6</v>
      </c>
      <c r="AU230" s="3"/>
      <c r="AV230" s="118"/>
      <c r="AW230" s="110" t="str">
        <f>VLOOKUP(AT230,Base!$A$3:$F$994, 2, false)</f>
        <v>.</v>
      </c>
      <c r="AX230" s="117"/>
      <c r="AY230" s="2"/>
      <c r="AZ230" s="3"/>
      <c r="BA230" s="113">
        <f>VLOOKUP(AT230,Base!$A$3:$F$994, 5, false)</f>
        <v>0</v>
      </c>
      <c r="BB230" s="114">
        <f t="shared" si="40"/>
        <v>0</v>
      </c>
      <c r="BC230" s="115"/>
      <c r="BD230" s="110">
        <f>VLOOKUP(BE230,Base!$A$3:$F$994, 6, false)</f>
        <v>0</v>
      </c>
      <c r="BE230" s="111" t="s">
        <v>6</v>
      </c>
      <c r="BF230" s="3"/>
      <c r="BG230" s="118"/>
      <c r="BH230" s="110" t="str">
        <f>VLOOKUP(BE230,Base!$A$3:$F$994, 2, false)</f>
        <v>.</v>
      </c>
      <c r="BI230" s="117"/>
      <c r="BJ230" s="2"/>
      <c r="BK230" s="3"/>
      <c r="BL230" s="113">
        <f>VLOOKUP(BE230,Base!$A$3:$F$994, 5, false)</f>
        <v>0</v>
      </c>
      <c r="BM230" s="114">
        <f t="shared" si="41"/>
        <v>0</v>
      </c>
    </row>
    <row r="231">
      <c r="A231" s="110">
        <f>VLOOKUP(B231,Base!$A$3:$F$994, 6, false)</f>
        <v>0</v>
      </c>
      <c r="B231" s="111" t="s">
        <v>6</v>
      </c>
      <c r="C231" s="3"/>
      <c r="D231" s="112"/>
      <c r="E231" s="110" t="str">
        <f>VLOOKUP(B231,Base!$A$3:$F$994, 2, false)</f>
        <v>.</v>
      </c>
      <c r="F231" s="117"/>
      <c r="G231" s="2"/>
      <c r="H231" s="3"/>
      <c r="I231" s="113">
        <f>VLOOKUP(B231,Base!$A$3:$F$994, 5, false)</f>
        <v>0</v>
      </c>
      <c r="J231" s="114">
        <f t="shared" si="36"/>
        <v>0</v>
      </c>
      <c r="K231" s="115"/>
      <c r="L231" s="110">
        <f>VLOOKUP(M231,Base!$A$3:$F$994, 6, false)</f>
        <v>0</v>
      </c>
      <c r="M231" s="111" t="s">
        <v>6</v>
      </c>
      <c r="N231" s="3"/>
      <c r="O231" s="112"/>
      <c r="P231" s="110" t="str">
        <f>VLOOKUP(M231,Base!$A$3:$F$994, 2, false)</f>
        <v>.</v>
      </c>
      <c r="Q231" s="117"/>
      <c r="R231" s="2"/>
      <c r="S231" s="3"/>
      <c r="T231" s="113">
        <f>VLOOKUP(M231,Base!$A$3:$F$994, 5, false)</f>
        <v>0</v>
      </c>
      <c r="U231" s="114">
        <f t="shared" si="37"/>
        <v>0</v>
      </c>
      <c r="V231" s="115"/>
      <c r="W231" s="110">
        <f>VLOOKUP(X231,Base!$A$3:$F$994, 6, false)</f>
        <v>0</v>
      </c>
      <c r="X231" s="111" t="s">
        <v>6</v>
      </c>
      <c r="Y231" s="3"/>
      <c r="Z231" s="112"/>
      <c r="AA231" s="110" t="str">
        <f>VLOOKUP(X231,Base!$A$3:$F$994, 2, false)</f>
        <v>.</v>
      </c>
      <c r="AB231" s="117"/>
      <c r="AC231" s="2"/>
      <c r="AD231" s="3"/>
      <c r="AE231" s="113">
        <f>VLOOKUP(X231,Base!$A$3:$F$994, 5, false)</f>
        <v>0</v>
      </c>
      <c r="AF231" s="114">
        <f t="shared" si="38"/>
        <v>0</v>
      </c>
      <c r="AG231" s="115"/>
      <c r="AH231" s="110">
        <f>VLOOKUP(AI231,Base!$A$3:$F$994, 6, false)</f>
        <v>0</v>
      </c>
      <c r="AI231" s="111" t="s">
        <v>6</v>
      </c>
      <c r="AJ231" s="3"/>
      <c r="AK231" s="166"/>
      <c r="AL231" s="110" t="str">
        <f>VLOOKUP(AI231,Base!$A$3:$F$994, 2, false)</f>
        <v>.</v>
      </c>
      <c r="AM231" s="117"/>
      <c r="AN231" s="2"/>
      <c r="AO231" s="3"/>
      <c r="AP231" s="113">
        <f>VLOOKUP(AI231,Base!$A$3:$F$994, 5, false)</f>
        <v>0</v>
      </c>
      <c r="AQ231" s="114">
        <f>AP231*AK232</f>
        <v>0</v>
      </c>
      <c r="AR231" s="115"/>
      <c r="AS231" s="110">
        <f>VLOOKUP(AT231,Base!$A$3:$F$994, 6, false)</f>
        <v>0</v>
      </c>
      <c r="AT231" s="111" t="s">
        <v>6</v>
      </c>
      <c r="AU231" s="3"/>
      <c r="AV231" s="112"/>
      <c r="AW231" s="110" t="str">
        <f>VLOOKUP(AT231,Base!$A$3:$F$994, 2, false)</f>
        <v>.</v>
      </c>
      <c r="AX231" s="117"/>
      <c r="AY231" s="2"/>
      <c r="AZ231" s="3"/>
      <c r="BA231" s="113">
        <f>VLOOKUP(AT231,Base!$A$3:$F$994, 5, false)</f>
        <v>0</v>
      </c>
      <c r="BB231" s="114">
        <f t="shared" si="40"/>
        <v>0</v>
      </c>
      <c r="BC231" s="115"/>
      <c r="BD231" s="110">
        <f>VLOOKUP(BE231,Base!$A$3:$F$994, 6, false)</f>
        <v>0</v>
      </c>
      <c r="BE231" s="111" t="s">
        <v>6</v>
      </c>
      <c r="BF231" s="3"/>
      <c r="BG231" s="112"/>
      <c r="BH231" s="110" t="str">
        <f>VLOOKUP(BE231,Base!$A$3:$F$994, 2, false)</f>
        <v>.</v>
      </c>
      <c r="BI231" s="117"/>
      <c r="BJ231" s="2"/>
      <c r="BK231" s="3"/>
      <c r="BL231" s="113">
        <f>VLOOKUP(BE231,Base!$A$3:$F$994, 5, false)</f>
        <v>0</v>
      </c>
      <c r="BM231" s="114">
        <f t="shared" si="41"/>
        <v>0</v>
      </c>
    </row>
    <row r="232">
      <c r="A232" s="110">
        <f>VLOOKUP(B232,Base!$A$3:$F$994, 6, false)</f>
        <v>0</v>
      </c>
      <c r="B232" s="111" t="s">
        <v>6</v>
      </c>
      <c r="C232" s="3"/>
      <c r="D232" s="118"/>
      <c r="E232" s="110" t="str">
        <f>VLOOKUP(B232,Base!$A$3:$F$994, 2, false)</f>
        <v>.</v>
      </c>
      <c r="F232" s="106" t="s">
        <v>714</v>
      </c>
      <c r="G232" s="104"/>
      <c r="H232" s="100"/>
      <c r="I232" s="113">
        <f>VLOOKUP(B232,Base!$A$3:$F$994, 5, false)</f>
        <v>0</v>
      </c>
      <c r="J232" s="114">
        <f t="shared" si="36"/>
        <v>0</v>
      </c>
      <c r="K232" s="115"/>
      <c r="L232" s="110">
        <f>VLOOKUP(M232,Base!$A$3:$F$994, 6, false)</f>
        <v>0</v>
      </c>
      <c r="M232" s="111" t="s">
        <v>6</v>
      </c>
      <c r="N232" s="3"/>
      <c r="O232" s="118"/>
      <c r="P232" s="110" t="str">
        <f>VLOOKUP(M232,Base!$A$3:$F$994, 2, false)</f>
        <v>.</v>
      </c>
      <c r="Q232" s="106" t="s">
        <v>714</v>
      </c>
      <c r="R232" s="104"/>
      <c r="S232" s="100"/>
      <c r="T232" s="113">
        <f>VLOOKUP(M232,Base!$A$3:$F$994, 5, false)</f>
        <v>0</v>
      </c>
      <c r="U232" s="114">
        <f t="shared" si="37"/>
        <v>0</v>
      </c>
      <c r="V232" s="115"/>
      <c r="W232" s="110">
        <f>VLOOKUP(X232,Base!$A$3:$F$994, 6, false)</f>
        <v>0</v>
      </c>
      <c r="X232" s="111" t="s">
        <v>6</v>
      </c>
      <c r="Y232" s="3"/>
      <c r="Z232" s="118"/>
      <c r="AA232" s="110" t="str">
        <f>VLOOKUP(X232,Base!$A$3:$F$994, 2, false)</f>
        <v>.</v>
      </c>
      <c r="AB232" s="106" t="s">
        <v>714</v>
      </c>
      <c r="AC232" s="104"/>
      <c r="AD232" s="100"/>
      <c r="AE232" s="113">
        <f>VLOOKUP(X232,Base!$A$3:$F$994, 5, false)</f>
        <v>0</v>
      </c>
      <c r="AF232" s="114">
        <f t="shared" si="38"/>
        <v>0</v>
      </c>
      <c r="AG232" s="115"/>
      <c r="AH232" s="110">
        <f>VLOOKUP(AI232,Base!$A$3:$F$994, 6, false)</f>
        <v>0</v>
      </c>
      <c r="AI232" s="111" t="s">
        <v>6</v>
      </c>
      <c r="AJ232" s="3"/>
      <c r="AK232" s="112"/>
      <c r="AL232" s="110" t="str">
        <f>VLOOKUP(AI232,Base!$A$3:$F$994, 2, false)</f>
        <v>.</v>
      </c>
      <c r="AM232" s="106" t="s">
        <v>714</v>
      </c>
      <c r="AN232" s="104"/>
      <c r="AO232" s="100"/>
      <c r="AP232" s="113">
        <f>VLOOKUP(AI232,Base!$A$3:$F$994, 5, false)</f>
        <v>0</v>
      </c>
      <c r="AQ232" s="114">
        <f t="shared" ref="AQ232:AQ239" si="42">AP232*AK232</f>
        <v>0</v>
      </c>
      <c r="AR232" s="115"/>
      <c r="AS232" s="110">
        <f>VLOOKUP(AT232,Base!$A$3:$F$994, 6, false)</f>
        <v>0</v>
      </c>
      <c r="AT232" s="111" t="s">
        <v>6</v>
      </c>
      <c r="AU232" s="3"/>
      <c r="AV232" s="118"/>
      <c r="AW232" s="110" t="str">
        <f>VLOOKUP(AT232,Base!$A$3:$F$994, 2, false)</f>
        <v>.</v>
      </c>
      <c r="AX232" s="106" t="s">
        <v>714</v>
      </c>
      <c r="AY232" s="104"/>
      <c r="AZ232" s="100"/>
      <c r="BA232" s="113">
        <f>VLOOKUP(AT232,Base!$A$3:$F$994, 5, false)</f>
        <v>0</v>
      </c>
      <c r="BB232" s="114">
        <f t="shared" si="40"/>
        <v>0</v>
      </c>
      <c r="BC232" s="115"/>
      <c r="BD232" s="110">
        <f>VLOOKUP(BE232,Base!$A$3:$F$994, 6, false)</f>
        <v>0</v>
      </c>
      <c r="BE232" s="111" t="s">
        <v>6</v>
      </c>
      <c r="BF232" s="3"/>
      <c r="BG232" s="118"/>
      <c r="BH232" s="110" t="str">
        <f>VLOOKUP(BE232,Base!$A$3:$F$994, 2, false)</f>
        <v>.</v>
      </c>
      <c r="BI232" s="106" t="s">
        <v>714</v>
      </c>
      <c r="BJ232" s="104"/>
      <c r="BK232" s="100"/>
      <c r="BL232" s="113">
        <f>VLOOKUP(BE232,Base!$A$3:$F$994, 5, false)</f>
        <v>0</v>
      </c>
      <c r="BM232" s="114">
        <f t="shared" si="41"/>
        <v>0</v>
      </c>
    </row>
    <row r="233">
      <c r="A233" s="110">
        <f>VLOOKUP(B233,Base!$A$3:$F$994, 6, false)</f>
        <v>0</v>
      </c>
      <c r="B233" s="111" t="s">
        <v>6</v>
      </c>
      <c r="C233" s="3"/>
      <c r="D233" s="49"/>
      <c r="E233" s="110" t="str">
        <f>VLOOKUP(B233,Base!$A$3:$F$994, 2, false)</f>
        <v>.</v>
      </c>
      <c r="F233" s="119"/>
      <c r="G233" s="104"/>
      <c r="H233" s="100"/>
      <c r="I233" s="113">
        <f>VLOOKUP(B233,Base!$A$3:$F$994, 5, false)</f>
        <v>0</v>
      </c>
      <c r="J233" s="114">
        <f t="shared" si="36"/>
        <v>0</v>
      </c>
      <c r="K233" s="115"/>
      <c r="L233" s="110">
        <f>VLOOKUP(M233,Base!$A$3:$F$994, 6, false)</f>
        <v>0</v>
      </c>
      <c r="M233" s="111" t="s">
        <v>6</v>
      </c>
      <c r="N233" s="3"/>
      <c r="O233" s="49"/>
      <c r="P233" s="110" t="str">
        <f>VLOOKUP(M233,Base!$A$3:$F$994, 2, false)</f>
        <v>.</v>
      </c>
      <c r="Q233" s="119"/>
      <c r="R233" s="104"/>
      <c r="S233" s="100"/>
      <c r="T233" s="113">
        <f>VLOOKUP(M233,Base!$A$3:$F$994, 5, false)</f>
        <v>0</v>
      </c>
      <c r="U233" s="114">
        <f t="shared" si="37"/>
        <v>0</v>
      </c>
      <c r="V233" s="115"/>
      <c r="W233" s="110">
        <f>VLOOKUP(X233,Base!$A$3:$F$994, 6, false)</f>
        <v>0</v>
      </c>
      <c r="X233" s="111" t="s">
        <v>6</v>
      </c>
      <c r="Y233" s="3"/>
      <c r="Z233" s="49"/>
      <c r="AA233" s="110" t="str">
        <f>VLOOKUP(X233,Base!$A$3:$F$994, 2, false)</f>
        <v>.</v>
      </c>
      <c r="AB233" s="119"/>
      <c r="AC233" s="104"/>
      <c r="AD233" s="100"/>
      <c r="AE233" s="113">
        <f>VLOOKUP(X233,Base!$A$3:$F$994, 5, false)</f>
        <v>0</v>
      </c>
      <c r="AF233" s="114">
        <f t="shared" si="38"/>
        <v>0</v>
      </c>
      <c r="AG233" s="115"/>
      <c r="AH233" s="110">
        <f>VLOOKUP(AI233,Base!$A$3:$F$994, 6, false)</f>
        <v>0</v>
      </c>
      <c r="AI233" s="111" t="s">
        <v>6</v>
      </c>
      <c r="AJ233" s="3"/>
      <c r="AK233" s="49"/>
      <c r="AL233" s="110" t="str">
        <f>VLOOKUP(AI233,Base!$A$3:$F$994, 2, false)</f>
        <v>.</v>
      </c>
      <c r="AM233" s="119"/>
      <c r="AN233" s="104"/>
      <c r="AO233" s="100"/>
      <c r="AP233" s="113">
        <f>VLOOKUP(AI233,Base!$A$3:$F$994, 5, false)</f>
        <v>0</v>
      </c>
      <c r="AQ233" s="114">
        <f t="shared" si="42"/>
        <v>0</v>
      </c>
      <c r="AR233" s="115"/>
      <c r="AS233" s="110">
        <f>VLOOKUP(AT233,Base!$A$3:$F$994, 6, false)</f>
        <v>0</v>
      </c>
      <c r="AT233" s="111" t="s">
        <v>6</v>
      </c>
      <c r="AU233" s="3"/>
      <c r="AV233" s="49"/>
      <c r="AW233" s="110" t="str">
        <f>VLOOKUP(AT233,Base!$A$3:$F$994, 2, false)</f>
        <v>.</v>
      </c>
      <c r="AX233" s="119"/>
      <c r="AY233" s="104"/>
      <c r="AZ233" s="100"/>
      <c r="BA233" s="113">
        <f>VLOOKUP(AT233,Base!$A$3:$F$994, 5, false)</f>
        <v>0</v>
      </c>
      <c r="BB233" s="114">
        <f t="shared" si="40"/>
        <v>0</v>
      </c>
      <c r="BC233" s="115"/>
      <c r="BD233" s="110">
        <f>VLOOKUP(BE233,Base!$A$3:$F$994, 6, false)</f>
        <v>0</v>
      </c>
      <c r="BE233" s="111" t="s">
        <v>6</v>
      </c>
      <c r="BF233" s="3"/>
      <c r="BG233" s="49"/>
      <c r="BH233" s="110" t="str">
        <f>VLOOKUP(BE233,Base!$A$3:$F$994, 2, false)</f>
        <v>.</v>
      </c>
      <c r="BI233" s="119"/>
      <c r="BJ233" s="104"/>
      <c r="BK233" s="100"/>
      <c r="BL233" s="113">
        <f>VLOOKUP(BE233,Base!$A$3:$F$994, 5, false)</f>
        <v>0</v>
      </c>
      <c r="BM233" s="114">
        <f t="shared" si="41"/>
        <v>0</v>
      </c>
    </row>
    <row r="234">
      <c r="A234" s="110">
        <f>VLOOKUP(B234,Base!$A$3:$F$994, 6, false)</f>
        <v>0</v>
      </c>
      <c r="B234" s="111" t="s">
        <v>6</v>
      </c>
      <c r="C234" s="3"/>
      <c r="D234" s="49"/>
      <c r="E234" s="110" t="str">
        <f>VLOOKUP(B234,Base!$A$3:$F$994, 2, false)</f>
        <v>.</v>
      </c>
      <c r="F234" s="119"/>
      <c r="G234" s="104"/>
      <c r="H234" s="100"/>
      <c r="I234" s="113">
        <f>VLOOKUP(B234,Base!$A$3:$F$994, 5, false)</f>
        <v>0</v>
      </c>
      <c r="J234" s="114">
        <f t="shared" si="36"/>
        <v>0</v>
      </c>
      <c r="K234" s="115"/>
      <c r="L234" s="110">
        <f>VLOOKUP(M234,Base!$A$3:$F$994, 6, false)</f>
        <v>0</v>
      </c>
      <c r="M234" s="111" t="s">
        <v>6</v>
      </c>
      <c r="N234" s="3"/>
      <c r="O234" s="49"/>
      <c r="P234" s="110" t="str">
        <f>VLOOKUP(M234,Base!$A$3:$F$994, 2, false)</f>
        <v>.</v>
      </c>
      <c r="Q234" s="119"/>
      <c r="R234" s="104"/>
      <c r="S234" s="100"/>
      <c r="T234" s="113">
        <f>VLOOKUP(M234,Base!$A$3:$F$994, 5, false)</f>
        <v>0</v>
      </c>
      <c r="U234" s="114">
        <f t="shared" si="37"/>
        <v>0</v>
      </c>
      <c r="V234" s="115"/>
      <c r="W234" s="110">
        <f>VLOOKUP(X234,Base!$A$3:$F$994, 6, false)</f>
        <v>0</v>
      </c>
      <c r="X234" s="111" t="s">
        <v>6</v>
      </c>
      <c r="Y234" s="3"/>
      <c r="Z234" s="49"/>
      <c r="AA234" s="110" t="str">
        <f>VLOOKUP(X234,Base!$A$3:$F$994, 2, false)</f>
        <v>.</v>
      </c>
      <c r="AB234" s="119"/>
      <c r="AC234" s="104"/>
      <c r="AD234" s="100"/>
      <c r="AE234" s="113">
        <f>VLOOKUP(X234,Base!$A$3:$F$994, 5, false)</f>
        <v>0</v>
      </c>
      <c r="AF234" s="114">
        <f t="shared" si="38"/>
        <v>0</v>
      </c>
      <c r="AG234" s="115"/>
      <c r="AH234" s="110">
        <f>VLOOKUP(AI234,Base!$A$3:$F$994, 6, false)</f>
        <v>0</v>
      </c>
      <c r="AI234" s="111" t="s">
        <v>6</v>
      </c>
      <c r="AJ234" s="3"/>
      <c r="AK234" s="49"/>
      <c r="AL234" s="110" t="str">
        <f>VLOOKUP(AI234,Base!$A$3:$F$994, 2, false)</f>
        <v>.</v>
      </c>
      <c r="AM234" s="119"/>
      <c r="AN234" s="104"/>
      <c r="AO234" s="100"/>
      <c r="AP234" s="113">
        <f>VLOOKUP(AI234,Base!$A$3:$F$994, 5, false)</f>
        <v>0</v>
      </c>
      <c r="AQ234" s="114">
        <f t="shared" si="42"/>
        <v>0</v>
      </c>
      <c r="AR234" s="115"/>
      <c r="AS234" s="110">
        <f>VLOOKUP(AT234,Base!$A$3:$F$994, 6, false)</f>
        <v>0</v>
      </c>
      <c r="AT234" s="111" t="s">
        <v>6</v>
      </c>
      <c r="AU234" s="3"/>
      <c r="AV234" s="49"/>
      <c r="AW234" s="110" t="str">
        <f>VLOOKUP(AT234,Base!$A$3:$F$994, 2, false)</f>
        <v>.</v>
      </c>
      <c r="AX234" s="119"/>
      <c r="AY234" s="104"/>
      <c r="AZ234" s="100"/>
      <c r="BA234" s="113">
        <f>VLOOKUP(AT234,Base!$A$3:$F$994, 5, false)</f>
        <v>0</v>
      </c>
      <c r="BB234" s="114">
        <f t="shared" si="40"/>
        <v>0</v>
      </c>
      <c r="BC234" s="115"/>
      <c r="BD234" s="110">
        <f>VLOOKUP(BE234,Base!$A$3:$F$994, 6, false)</f>
        <v>0</v>
      </c>
      <c r="BE234" s="111" t="s">
        <v>6</v>
      </c>
      <c r="BF234" s="3"/>
      <c r="BG234" s="49"/>
      <c r="BH234" s="110" t="str">
        <f>VLOOKUP(BE234,Base!$A$3:$F$994, 2, false)</f>
        <v>.</v>
      </c>
      <c r="BI234" s="119"/>
      <c r="BJ234" s="104"/>
      <c r="BK234" s="100"/>
      <c r="BL234" s="113">
        <f>VLOOKUP(BE234,Base!$A$3:$F$994, 5, false)</f>
        <v>0</v>
      </c>
      <c r="BM234" s="114">
        <f t="shared" si="41"/>
        <v>0</v>
      </c>
    </row>
    <row r="235">
      <c r="A235" s="110">
        <f>VLOOKUP(B235,Base!$A$3:$F$994, 6, false)</f>
        <v>0</v>
      </c>
      <c r="B235" s="111" t="s">
        <v>6</v>
      </c>
      <c r="C235" s="3"/>
      <c r="D235" s="120"/>
      <c r="E235" s="110" t="str">
        <f>VLOOKUP(B235,Base!$A$3:$F$994, 2, false)</f>
        <v>.</v>
      </c>
      <c r="F235" s="119"/>
      <c r="G235" s="104"/>
      <c r="H235" s="100"/>
      <c r="I235" s="113">
        <f>VLOOKUP(B235,Base!$A$3:$F$994, 5, false)</f>
        <v>0</v>
      </c>
      <c r="J235" s="114">
        <f t="shared" si="36"/>
        <v>0</v>
      </c>
      <c r="K235" s="115"/>
      <c r="L235" s="110">
        <f>VLOOKUP(M235,Base!$A$3:$F$994, 6, false)</f>
        <v>0</v>
      </c>
      <c r="M235" s="111" t="s">
        <v>6</v>
      </c>
      <c r="N235" s="3"/>
      <c r="O235" s="120"/>
      <c r="P235" s="110" t="str">
        <f>VLOOKUP(M235,Base!$A$3:$F$994, 2, false)</f>
        <v>.</v>
      </c>
      <c r="Q235" s="119"/>
      <c r="R235" s="104"/>
      <c r="S235" s="100"/>
      <c r="T235" s="113">
        <f>VLOOKUP(M235,Base!$A$3:$F$994, 5, false)</f>
        <v>0</v>
      </c>
      <c r="U235" s="114">
        <f t="shared" si="37"/>
        <v>0</v>
      </c>
      <c r="V235" s="115"/>
      <c r="W235" s="110">
        <f>VLOOKUP(X235,Base!$A$3:$F$994, 6, false)</f>
        <v>0</v>
      </c>
      <c r="X235" s="111" t="s">
        <v>6</v>
      </c>
      <c r="Y235" s="3"/>
      <c r="Z235" s="120"/>
      <c r="AA235" s="110" t="str">
        <f>VLOOKUP(X235,Base!$A$3:$F$994, 2, false)</f>
        <v>.</v>
      </c>
      <c r="AB235" s="119"/>
      <c r="AC235" s="104"/>
      <c r="AD235" s="100"/>
      <c r="AE235" s="113">
        <f>VLOOKUP(X235,Base!$A$3:$F$994, 5, false)</f>
        <v>0</v>
      </c>
      <c r="AF235" s="114">
        <f t="shared" si="38"/>
        <v>0</v>
      </c>
      <c r="AG235" s="115"/>
      <c r="AH235" s="110">
        <f>VLOOKUP(AI235,Base!$A$3:$F$994, 6, false)</f>
        <v>0</v>
      </c>
      <c r="AI235" s="111" t="s">
        <v>6</v>
      </c>
      <c r="AJ235" s="3"/>
      <c r="AK235" s="120"/>
      <c r="AL235" s="110" t="str">
        <f>VLOOKUP(AI235,Base!$A$3:$F$994, 2, false)</f>
        <v>.</v>
      </c>
      <c r="AM235" s="119"/>
      <c r="AN235" s="104"/>
      <c r="AO235" s="100"/>
      <c r="AP235" s="113">
        <f>VLOOKUP(AI235,Base!$A$3:$F$994, 5, false)</f>
        <v>0</v>
      </c>
      <c r="AQ235" s="114">
        <f t="shared" si="42"/>
        <v>0</v>
      </c>
      <c r="AR235" s="115"/>
      <c r="AS235" s="110">
        <f>VLOOKUP(AT235,Base!$A$3:$F$994, 6, false)</f>
        <v>0</v>
      </c>
      <c r="AT235" s="111" t="s">
        <v>6</v>
      </c>
      <c r="AU235" s="3"/>
      <c r="AV235" s="120"/>
      <c r="AW235" s="110" t="str">
        <f>VLOOKUP(AT235,Base!$A$3:$F$994, 2, false)</f>
        <v>.</v>
      </c>
      <c r="AX235" s="119"/>
      <c r="AY235" s="104"/>
      <c r="AZ235" s="100"/>
      <c r="BA235" s="113">
        <f>VLOOKUP(AT235,Base!$A$3:$F$994, 5, false)</f>
        <v>0</v>
      </c>
      <c r="BB235" s="114">
        <f t="shared" si="40"/>
        <v>0</v>
      </c>
      <c r="BC235" s="115"/>
      <c r="BD235" s="110">
        <f>VLOOKUP(BE235,Base!$A$3:$F$994, 6, false)</f>
        <v>0</v>
      </c>
      <c r="BE235" s="111" t="s">
        <v>6</v>
      </c>
      <c r="BF235" s="3"/>
      <c r="BG235" s="120"/>
      <c r="BH235" s="110" t="str">
        <f>VLOOKUP(BE235,Base!$A$3:$F$994, 2, false)</f>
        <v>.</v>
      </c>
      <c r="BI235" s="119"/>
      <c r="BJ235" s="104"/>
      <c r="BK235" s="100"/>
      <c r="BL235" s="113">
        <f>VLOOKUP(BE235,Base!$A$3:$F$994, 5, false)</f>
        <v>0</v>
      </c>
      <c r="BM235" s="114">
        <f t="shared" si="41"/>
        <v>0</v>
      </c>
    </row>
    <row r="236">
      <c r="A236" s="110">
        <f>VLOOKUP(B236,Base!$A$3:$F$994, 6, false)</f>
        <v>0</v>
      </c>
      <c r="B236" s="111" t="s">
        <v>6</v>
      </c>
      <c r="C236" s="3"/>
      <c r="D236" s="120"/>
      <c r="E236" s="110" t="str">
        <f>VLOOKUP(B236,Base!$A$3:$F$994, 2, false)</f>
        <v>.</v>
      </c>
      <c r="F236" s="119"/>
      <c r="G236" s="104"/>
      <c r="H236" s="100"/>
      <c r="I236" s="113">
        <f>VLOOKUP(B236,Base!$A$3:$F$994, 5, false)</f>
        <v>0</v>
      </c>
      <c r="J236" s="114">
        <f t="shared" si="36"/>
        <v>0</v>
      </c>
      <c r="K236" s="115"/>
      <c r="L236" s="110">
        <f>VLOOKUP(M236,Base!$A$3:$F$994, 6, false)</f>
        <v>0</v>
      </c>
      <c r="M236" s="111" t="s">
        <v>6</v>
      </c>
      <c r="N236" s="3"/>
      <c r="O236" s="121"/>
      <c r="P236" s="110" t="str">
        <f>VLOOKUP(M236,Base!$A$3:$F$994, 2, false)</f>
        <v>.</v>
      </c>
      <c r="Q236" s="119"/>
      <c r="R236" s="104"/>
      <c r="S236" s="100"/>
      <c r="T236" s="113">
        <f>VLOOKUP(M236,Base!$A$3:$F$994, 5, false)</f>
        <v>0</v>
      </c>
      <c r="U236" s="114">
        <f t="shared" si="37"/>
        <v>0</v>
      </c>
      <c r="V236" s="115"/>
      <c r="W236" s="110">
        <f>VLOOKUP(X236,Base!$A$3:$F$994, 6, false)</f>
        <v>0</v>
      </c>
      <c r="X236" s="111" t="s">
        <v>6</v>
      </c>
      <c r="Y236" s="3"/>
      <c r="Z236" s="120"/>
      <c r="AA236" s="110" t="str">
        <f>VLOOKUP(X236,Base!$A$3:$F$994, 2, false)</f>
        <v>.</v>
      </c>
      <c r="AB236" s="119"/>
      <c r="AC236" s="104"/>
      <c r="AD236" s="100"/>
      <c r="AE236" s="113">
        <f>VLOOKUP(X236,Base!$A$3:$F$994, 5, false)</f>
        <v>0</v>
      </c>
      <c r="AF236" s="114">
        <f t="shared" si="38"/>
        <v>0</v>
      </c>
      <c r="AG236" s="115"/>
      <c r="AH236" s="110">
        <f>VLOOKUP(AI236,Base!$A$3:$F$994, 6, false)</f>
        <v>0</v>
      </c>
      <c r="AI236" s="111" t="s">
        <v>6</v>
      </c>
      <c r="AJ236" s="3"/>
      <c r="AK236" s="120"/>
      <c r="AL236" s="110" t="str">
        <f>VLOOKUP(AI236,Base!$A$3:$F$994, 2, false)</f>
        <v>.</v>
      </c>
      <c r="AM236" s="119"/>
      <c r="AN236" s="104"/>
      <c r="AO236" s="100"/>
      <c r="AP236" s="113">
        <f>VLOOKUP(AI236,Base!$A$3:$F$994, 5, false)</f>
        <v>0</v>
      </c>
      <c r="AQ236" s="114">
        <f t="shared" si="42"/>
        <v>0</v>
      </c>
      <c r="AR236" s="115"/>
      <c r="AS236" s="110">
        <f>VLOOKUP(AT236,Base!$A$3:$F$994, 6, false)</f>
        <v>0</v>
      </c>
      <c r="AT236" s="111" t="s">
        <v>6</v>
      </c>
      <c r="AU236" s="3"/>
      <c r="AV236" s="120"/>
      <c r="AW236" s="110" t="str">
        <f>VLOOKUP(AT236,Base!$A$3:$F$994, 2, false)</f>
        <v>.</v>
      </c>
      <c r="AX236" s="119"/>
      <c r="AY236" s="104"/>
      <c r="AZ236" s="100"/>
      <c r="BA236" s="113">
        <f>VLOOKUP(AT236,Base!$A$3:$F$994, 5, false)</f>
        <v>0</v>
      </c>
      <c r="BB236" s="114">
        <f t="shared" si="40"/>
        <v>0</v>
      </c>
      <c r="BC236" s="115"/>
      <c r="BD236" s="110">
        <f>VLOOKUP(BE236,Base!$A$3:$F$994, 6, false)</f>
        <v>0</v>
      </c>
      <c r="BE236" s="111" t="s">
        <v>6</v>
      </c>
      <c r="BF236" s="3"/>
      <c r="BG236" s="120"/>
      <c r="BH236" s="110" t="str">
        <f>VLOOKUP(BE236,Base!$A$3:$F$994, 2, false)</f>
        <v>.</v>
      </c>
      <c r="BI236" s="119"/>
      <c r="BJ236" s="104"/>
      <c r="BK236" s="100"/>
      <c r="BL236" s="113">
        <f>VLOOKUP(BE236,Base!$A$3:$F$994, 5, false)</f>
        <v>0</v>
      </c>
      <c r="BM236" s="114">
        <f t="shared" si="41"/>
        <v>0</v>
      </c>
    </row>
    <row r="237">
      <c r="A237" s="110">
        <f>VLOOKUP(B237,Base!$A$3:$F$994, 6, false)</f>
        <v>0</v>
      </c>
      <c r="B237" s="111" t="s">
        <v>6</v>
      </c>
      <c r="C237" s="3"/>
      <c r="D237" s="121"/>
      <c r="E237" s="110" t="str">
        <f>VLOOKUP(B237,Base!$A$3:$F$994, 2, false)</f>
        <v>.</v>
      </c>
      <c r="F237" s="119"/>
      <c r="G237" s="104"/>
      <c r="H237" s="100"/>
      <c r="I237" s="113">
        <f>VLOOKUP(B237,Base!$A$3:$F$994, 5, false)</f>
        <v>0</v>
      </c>
      <c r="J237" s="114">
        <f t="shared" si="36"/>
        <v>0</v>
      </c>
      <c r="K237" s="115"/>
      <c r="L237" s="110">
        <f>VLOOKUP(M237,Base!$A$3:$F$994, 6, false)</f>
        <v>0</v>
      </c>
      <c r="M237" s="111" t="s">
        <v>6</v>
      </c>
      <c r="N237" s="3"/>
      <c r="O237" s="120"/>
      <c r="P237" s="110" t="str">
        <f>VLOOKUP(M237,Base!$A$3:$F$994, 2, false)</f>
        <v>.</v>
      </c>
      <c r="Q237" s="119"/>
      <c r="R237" s="104"/>
      <c r="S237" s="100"/>
      <c r="T237" s="113">
        <f>VLOOKUP(M237,Base!$A$3:$F$994, 5, false)</f>
        <v>0</v>
      </c>
      <c r="U237" s="114">
        <f t="shared" si="37"/>
        <v>0</v>
      </c>
      <c r="V237" s="115"/>
      <c r="W237" s="110">
        <f>VLOOKUP(X237,Base!$A$3:$F$994, 6, false)</f>
        <v>0</v>
      </c>
      <c r="X237" s="111" t="s">
        <v>6</v>
      </c>
      <c r="Y237" s="3"/>
      <c r="Z237" s="120"/>
      <c r="AA237" s="110" t="str">
        <f>VLOOKUP(X237,Base!$A$3:$F$994, 2, false)</f>
        <v>.</v>
      </c>
      <c r="AB237" s="119"/>
      <c r="AC237" s="104"/>
      <c r="AD237" s="100"/>
      <c r="AE237" s="113">
        <f>VLOOKUP(X237,Base!$A$3:$F$994, 5, false)</f>
        <v>0</v>
      </c>
      <c r="AF237" s="114">
        <f t="shared" si="38"/>
        <v>0</v>
      </c>
      <c r="AG237" s="115"/>
      <c r="AH237" s="110">
        <f>VLOOKUP(AI237,Base!$A$3:$F$994, 6, false)</f>
        <v>0</v>
      </c>
      <c r="AI237" s="111" t="s">
        <v>6</v>
      </c>
      <c r="AJ237" s="3"/>
      <c r="AK237" s="120"/>
      <c r="AL237" s="110" t="str">
        <f>VLOOKUP(AI237,Base!$A$3:$F$994, 2, false)</f>
        <v>.</v>
      </c>
      <c r="AM237" s="119"/>
      <c r="AN237" s="104"/>
      <c r="AO237" s="100"/>
      <c r="AP237" s="113">
        <f>VLOOKUP(AI237,Base!$A$3:$F$994, 5, false)</f>
        <v>0</v>
      </c>
      <c r="AQ237" s="114">
        <f t="shared" si="42"/>
        <v>0</v>
      </c>
      <c r="AR237" s="115"/>
      <c r="AS237" s="110">
        <f>VLOOKUP(AT237,Base!$A$3:$F$994, 6, false)</f>
        <v>0</v>
      </c>
      <c r="AT237" s="111" t="s">
        <v>6</v>
      </c>
      <c r="AU237" s="3"/>
      <c r="AV237" s="120"/>
      <c r="AW237" s="110" t="str">
        <f>VLOOKUP(AT237,Base!$A$3:$F$994, 2, false)</f>
        <v>.</v>
      </c>
      <c r="AX237" s="119"/>
      <c r="AY237" s="104"/>
      <c r="AZ237" s="100"/>
      <c r="BA237" s="113">
        <f>VLOOKUP(AT237,Base!$A$3:$F$994, 5, false)</f>
        <v>0</v>
      </c>
      <c r="BB237" s="114">
        <f t="shared" si="40"/>
        <v>0</v>
      </c>
      <c r="BC237" s="115"/>
      <c r="BD237" s="110">
        <f>VLOOKUP(BE237,Base!$A$3:$F$994, 6, false)</f>
        <v>0</v>
      </c>
      <c r="BE237" s="111" t="s">
        <v>6</v>
      </c>
      <c r="BF237" s="3"/>
      <c r="BG237" s="120"/>
      <c r="BH237" s="110" t="str">
        <f>VLOOKUP(BE237,Base!$A$3:$F$994, 2, false)</f>
        <v>.</v>
      </c>
      <c r="BI237" s="119"/>
      <c r="BJ237" s="104"/>
      <c r="BK237" s="100"/>
      <c r="BL237" s="113">
        <f>VLOOKUP(BE237,Base!$A$3:$F$994, 5, false)</f>
        <v>0</v>
      </c>
      <c r="BM237" s="114">
        <f t="shared" si="41"/>
        <v>0</v>
      </c>
    </row>
    <row r="238">
      <c r="A238" s="110">
        <f>VLOOKUP(B238,Base!$A$3:$F$994, 6, false)</f>
        <v>0</v>
      </c>
      <c r="B238" s="111" t="s">
        <v>6</v>
      </c>
      <c r="C238" s="3"/>
      <c r="D238" s="122"/>
      <c r="E238" s="110" t="str">
        <f>VLOOKUP(B238,Base!$A$3:$F$994, 2, false)</f>
        <v>.</v>
      </c>
      <c r="F238" s="119"/>
      <c r="G238" s="104"/>
      <c r="H238" s="100"/>
      <c r="I238" s="113">
        <f>VLOOKUP(B238,Base!$A$3:$F$994, 5, false)</f>
        <v>0</v>
      </c>
      <c r="J238" s="114">
        <f t="shared" si="36"/>
        <v>0</v>
      </c>
      <c r="K238" s="115"/>
      <c r="L238" s="110">
        <f>VLOOKUP(M238,Base!$A$3:$F$994, 6, false)</f>
        <v>0</v>
      </c>
      <c r="M238" s="111" t="s">
        <v>6</v>
      </c>
      <c r="N238" s="3"/>
      <c r="O238" s="122"/>
      <c r="P238" s="110" t="str">
        <f>VLOOKUP(M238,Base!$A$3:$F$994, 2, false)</f>
        <v>.</v>
      </c>
      <c r="Q238" s="119"/>
      <c r="R238" s="104"/>
      <c r="S238" s="100"/>
      <c r="T238" s="113">
        <f>VLOOKUP(M238,Base!$A$3:$F$994, 5, false)</f>
        <v>0</v>
      </c>
      <c r="U238" s="114">
        <f t="shared" si="37"/>
        <v>0</v>
      </c>
      <c r="V238" s="115"/>
      <c r="W238" s="110">
        <f>VLOOKUP(X238,Base!$A$3:$F$994, 6, false)</f>
        <v>0</v>
      </c>
      <c r="X238" s="111" t="s">
        <v>6</v>
      </c>
      <c r="Y238" s="3"/>
      <c r="Z238" s="122"/>
      <c r="AA238" s="110" t="str">
        <f>VLOOKUP(X238,Base!$A$3:$F$994, 2, false)</f>
        <v>.</v>
      </c>
      <c r="AB238" s="119"/>
      <c r="AC238" s="104"/>
      <c r="AD238" s="100"/>
      <c r="AE238" s="113">
        <f>VLOOKUP(X238,Base!$A$3:$F$994, 5, false)</f>
        <v>0</v>
      </c>
      <c r="AF238" s="114">
        <f t="shared" si="38"/>
        <v>0</v>
      </c>
      <c r="AG238" s="115"/>
      <c r="AH238" s="110">
        <f>VLOOKUP(AI238,Base!$A$3:$F$994, 6, false)</f>
        <v>0</v>
      </c>
      <c r="AI238" s="111" t="s">
        <v>6</v>
      </c>
      <c r="AJ238" s="3"/>
      <c r="AK238" s="122"/>
      <c r="AL238" s="110" t="str">
        <f>VLOOKUP(AI238,Base!$A$3:$F$994, 2, false)</f>
        <v>.</v>
      </c>
      <c r="AM238" s="119"/>
      <c r="AN238" s="104"/>
      <c r="AO238" s="100"/>
      <c r="AP238" s="113">
        <f>VLOOKUP(AI238,Base!$A$3:$F$994, 5, false)</f>
        <v>0</v>
      </c>
      <c r="AQ238" s="114">
        <f t="shared" si="42"/>
        <v>0</v>
      </c>
      <c r="AR238" s="115"/>
      <c r="AS238" s="110">
        <f>VLOOKUP(AT238,Base!$A$3:$F$994, 6, false)</f>
        <v>0</v>
      </c>
      <c r="AT238" s="111" t="s">
        <v>6</v>
      </c>
      <c r="AU238" s="3"/>
      <c r="AV238" s="122"/>
      <c r="AW238" s="110" t="str">
        <f>VLOOKUP(AT238,Base!$A$3:$F$994, 2, false)</f>
        <v>.</v>
      </c>
      <c r="AX238" s="119"/>
      <c r="AY238" s="104"/>
      <c r="AZ238" s="100"/>
      <c r="BA238" s="113">
        <f>VLOOKUP(AT238,Base!$A$3:$F$994, 5, false)</f>
        <v>0</v>
      </c>
      <c r="BB238" s="114">
        <f t="shared" si="40"/>
        <v>0</v>
      </c>
      <c r="BC238" s="115"/>
      <c r="BD238" s="110">
        <f>VLOOKUP(BE238,Base!$A$3:$F$994, 6, false)</f>
        <v>0</v>
      </c>
      <c r="BE238" s="111" t="s">
        <v>6</v>
      </c>
      <c r="BF238" s="3"/>
      <c r="BG238" s="122"/>
      <c r="BH238" s="110" t="str">
        <f>VLOOKUP(BE238,Base!$A$3:$F$994, 2, false)</f>
        <v>.</v>
      </c>
      <c r="BI238" s="119"/>
      <c r="BJ238" s="104"/>
      <c r="BK238" s="100"/>
      <c r="BL238" s="113">
        <f>VLOOKUP(BE238,Base!$A$3:$F$994, 5, false)</f>
        <v>0</v>
      </c>
      <c r="BM238" s="114">
        <f t="shared" si="41"/>
        <v>0</v>
      </c>
    </row>
    <row r="239">
      <c r="A239" s="110">
        <f>VLOOKUP(B239,Base!$A$3:$F$994, 6, false)</f>
        <v>0</v>
      </c>
      <c r="B239" s="111" t="s">
        <v>6</v>
      </c>
      <c r="C239" s="3"/>
      <c r="D239" s="123"/>
      <c r="E239" s="110" t="str">
        <f>VLOOKUP(B239,Base!$A$3:$F$994, 2, false)</f>
        <v>.</v>
      </c>
      <c r="F239" s="119"/>
      <c r="G239" s="104"/>
      <c r="H239" s="100"/>
      <c r="I239" s="113">
        <f>VLOOKUP(B239,Base!$A$3:$F$994, 5, false)</f>
        <v>0</v>
      </c>
      <c r="J239" s="114">
        <f t="shared" si="36"/>
        <v>0</v>
      </c>
      <c r="K239" s="115"/>
      <c r="L239" s="110">
        <f>VLOOKUP(M239,Base!$A$3:$F$994, 6, false)</f>
        <v>0</v>
      </c>
      <c r="M239" s="111" t="s">
        <v>6</v>
      </c>
      <c r="N239" s="3"/>
      <c r="O239" s="123"/>
      <c r="P239" s="110" t="str">
        <f>VLOOKUP(M239,Base!$A$3:$F$994, 2, false)</f>
        <v>.</v>
      </c>
      <c r="Q239" s="119"/>
      <c r="R239" s="104"/>
      <c r="S239" s="100"/>
      <c r="T239" s="113">
        <f>VLOOKUP(M239,Base!$A$3:$F$994, 5, false)</f>
        <v>0</v>
      </c>
      <c r="U239" s="114">
        <f t="shared" si="37"/>
        <v>0</v>
      </c>
      <c r="V239" s="115"/>
      <c r="W239" s="110">
        <f>VLOOKUP(X239,Base!$A$3:$F$994, 6, false)</f>
        <v>0</v>
      </c>
      <c r="X239" s="111" t="s">
        <v>6</v>
      </c>
      <c r="Y239" s="3"/>
      <c r="Z239" s="123"/>
      <c r="AA239" s="110" t="str">
        <f>VLOOKUP(X239,Base!$A$3:$F$994, 2, false)</f>
        <v>.</v>
      </c>
      <c r="AB239" s="119"/>
      <c r="AC239" s="104"/>
      <c r="AD239" s="100"/>
      <c r="AE239" s="113">
        <f>VLOOKUP(X239,Base!$A$3:$F$994, 5, false)</f>
        <v>0</v>
      </c>
      <c r="AF239" s="114">
        <f t="shared" si="38"/>
        <v>0</v>
      </c>
      <c r="AG239" s="115"/>
      <c r="AH239" s="110">
        <f>VLOOKUP(AI239,Base!$A$3:$F$994, 6, false)</f>
        <v>0</v>
      </c>
      <c r="AI239" s="111" t="s">
        <v>6</v>
      </c>
      <c r="AJ239" s="3"/>
      <c r="AK239" s="123"/>
      <c r="AL239" s="110" t="str">
        <f>VLOOKUP(AI239,Base!$A$3:$F$994, 2, false)</f>
        <v>.</v>
      </c>
      <c r="AM239" s="119"/>
      <c r="AN239" s="104"/>
      <c r="AO239" s="100"/>
      <c r="AP239" s="113">
        <f>VLOOKUP(AI239,Base!$A$3:$F$994, 5, false)</f>
        <v>0</v>
      </c>
      <c r="AQ239" s="114">
        <f t="shared" si="42"/>
        <v>0</v>
      </c>
      <c r="AR239" s="115"/>
      <c r="AS239" s="110">
        <f>VLOOKUP(AT239,Base!$A$3:$F$994, 6, false)</f>
        <v>0</v>
      </c>
      <c r="AT239" s="111" t="s">
        <v>6</v>
      </c>
      <c r="AU239" s="3"/>
      <c r="AV239" s="123"/>
      <c r="AW239" s="110" t="str">
        <f>VLOOKUP(AT239,Base!$A$3:$F$994, 2, false)</f>
        <v>.</v>
      </c>
      <c r="AX239" s="119"/>
      <c r="AY239" s="104"/>
      <c r="AZ239" s="100"/>
      <c r="BA239" s="113">
        <f>VLOOKUP(AT239,Base!$A$3:$F$994, 5, false)</f>
        <v>0</v>
      </c>
      <c r="BB239" s="114">
        <f t="shared" si="40"/>
        <v>0</v>
      </c>
      <c r="BC239" s="115"/>
      <c r="BD239" s="110">
        <f>VLOOKUP(BE239,Base!$A$3:$F$994, 6, false)</f>
        <v>0</v>
      </c>
      <c r="BE239" s="111" t="s">
        <v>6</v>
      </c>
      <c r="BF239" s="3"/>
      <c r="BG239" s="123"/>
      <c r="BH239" s="110" t="str">
        <f>VLOOKUP(BE239,Base!$A$3:$F$994, 2, false)</f>
        <v>.</v>
      </c>
      <c r="BI239" s="119"/>
      <c r="BJ239" s="104"/>
      <c r="BK239" s="100"/>
      <c r="BL239" s="113">
        <f>VLOOKUP(BE239,Base!$A$3:$F$994, 5, false)</f>
        <v>0</v>
      </c>
      <c r="BM239" s="114">
        <f t="shared" si="41"/>
        <v>0</v>
      </c>
    </row>
    <row r="240">
      <c r="A240" s="126" t="s">
        <v>717</v>
      </c>
      <c r="B240" s="104"/>
      <c r="C240" s="104"/>
      <c r="D240" s="104"/>
      <c r="E240" s="104"/>
      <c r="F240" s="104"/>
      <c r="G240" s="104"/>
      <c r="H240" s="100"/>
      <c r="I240" s="167" t="s">
        <v>716</v>
      </c>
      <c r="J240" s="125">
        <f>SUM(J222:J239)</f>
        <v>0</v>
      </c>
      <c r="K240" s="109"/>
      <c r="L240" s="126" t="s">
        <v>717</v>
      </c>
      <c r="M240" s="104"/>
      <c r="N240" s="104"/>
      <c r="O240" s="104"/>
      <c r="P240" s="104"/>
      <c r="Q240" s="104"/>
      <c r="R240" s="104"/>
      <c r="S240" s="100"/>
      <c r="T240" s="167" t="s">
        <v>716</v>
      </c>
      <c r="U240" s="125">
        <f>SUM(U222:U239)</f>
        <v>0</v>
      </c>
      <c r="V240" s="109"/>
      <c r="W240" s="126" t="s">
        <v>717</v>
      </c>
      <c r="X240" s="104"/>
      <c r="Y240" s="104"/>
      <c r="Z240" s="104"/>
      <c r="AA240" s="104"/>
      <c r="AB240" s="104"/>
      <c r="AC240" s="104"/>
      <c r="AD240" s="100"/>
      <c r="AE240" s="167" t="s">
        <v>716</v>
      </c>
      <c r="AF240" s="125">
        <f>SUM(AF222:AF239)</f>
        <v>0</v>
      </c>
      <c r="AG240" s="109"/>
      <c r="AH240" s="126" t="s">
        <v>717</v>
      </c>
      <c r="AI240" s="104"/>
      <c r="AJ240" s="104"/>
      <c r="AK240" s="104"/>
      <c r="AL240" s="104"/>
      <c r="AM240" s="104"/>
      <c r="AN240" s="104"/>
      <c r="AO240" s="100"/>
      <c r="AP240" s="167" t="s">
        <v>716</v>
      </c>
      <c r="AQ240" s="125">
        <f>SUM(AQ222:AQ239)</f>
        <v>0</v>
      </c>
      <c r="AR240" s="109"/>
      <c r="AS240" s="126" t="s">
        <v>717</v>
      </c>
      <c r="AT240" s="104"/>
      <c r="AU240" s="104"/>
      <c r="AV240" s="104"/>
      <c r="AW240" s="104"/>
      <c r="AX240" s="104"/>
      <c r="AY240" s="104"/>
      <c r="AZ240" s="100"/>
      <c r="BA240" s="167" t="s">
        <v>716</v>
      </c>
      <c r="BB240" s="125">
        <f>SUM(BB222:BB239)</f>
        <v>0</v>
      </c>
      <c r="BC240" s="109"/>
      <c r="BD240" s="126" t="s">
        <v>717</v>
      </c>
      <c r="BE240" s="104"/>
      <c r="BF240" s="104"/>
      <c r="BG240" s="104"/>
      <c r="BH240" s="104"/>
      <c r="BI240" s="104"/>
      <c r="BJ240" s="104"/>
      <c r="BK240" s="100"/>
      <c r="BL240" s="167" t="s">
        <v>716</v>
      </c>
      <c r="BM240" s="125">
        <f>SUM(BM222:BM239)</f>
        <v>0</v>
      </c>
    </row>
    <row r="241">
      <c r="A241" s="127"/>
      <c r="B241" s="104"/>
      <c r="C241" s="104"/>
      <c r="D241" s="104"/>
      <c r="E241" s="104"/>
      <c r="F241" s="104"/>
      <c r="G241" s="104"/>
      <c r="H241" s="100"/>
      <c r="I241" s="167" t="s">
        <v>718</v>
      </c>
      <c r="J241" s="128">
        <f>J240/E220</f>
        <v>0</v>
      </c>
      <c r="K241" s="129"/>
      <c r="L241" s="127"/>
      <c r="M241" s="104"/>
      <c r="N241" s="104"/>
      <c r="O241" s="104"/>
      <c r="P241" s="104"/>
      <c r="Q241" s="104"/>
      <c r="R241" s="104"/>
      <c r="S241" s="100"/>
      <c r="T241" s="167" t="s">
        <v>718</v>
      </c>
      <c r="U241" s="128">
        <f>U240/P220</f>
        <v>0</v>
      </c>
      <c r="V241" s="129"/>
      <c r="W241" s="127"/>
      <c r="X241" s="104"/>
      <c r="Y241" s="104"/>
      <c r="Z241" s="104"/>
      <c r="AA241" s="104"/>
      <c r="AB241" s="104"/>
      <c r="AC241" s="104"/>
      <c r="AD241" s="100"/>
      <c r="AE241" s="167" t="s">
        <v>718</v>
      </c>
      <c r="AF241" s="128">
        <f>AF240/AA220</f>
        <v>0</v>
      </c>
      <c r="AG241" s="129"/>
      <c r="AH241" s="127"/>
      <c r="AI241" s="104"/>
      <c r="AJ241" s="104"/>
      <c r="AK241" s="104"/>
      <c r="AL241" s="104"/>
      <c r="AM241" s="104"/>
      <c r="AN241" s="104"/>
      <c r="AO241" s="100"/>
      <c r="AP241" s="167" t="s">
        <v>718</v>
      </c>
      <c r="AQ241" s="128">
        <f>AQ240/AL220</f>
        <v>0</v>
      </c>
      <c r="AR241" s="129"/>
      <c r="AS241" s="127"/>
      <c r="AT241" s="104"/>
      <c r="AU241" s="104"/>
      <c r="AV241" s="104"/>
      <c r="AW241" s="104"/>
      <c r="AX241" s="104"/>
      <c r="AY241" s="104"/>
      <c r="AZ241" s="100"/>
      <c r="BA241" s="167" t="s">
        <v>718</v>
      </c>
      <c r="BB241" s="128">
        <f>BB240/AW220</f>
        <v>0</v>
      </c>
      <c r="BC241" s="129"/>
      <c r="BD241" s="127"/>
      <c r="BE241" s="104"/>
      <c r="BF241" s="104"/>
      <c r="BG241" s="104"/>
      <c r="BH241" s="104"/>
      <c r="BI241" s="104"/>
      <c r="BJ241" s="104"/>
      <c r="BK241" s="100"/>
      <c r="BL241" s="167" t="s">
        <v>718</v>
      </c>
      <c r="BM241" s="128">
        <f>BM240/BH220</f>
        <v>0</v>
      </c>
    </row>
    <row r="242">
      <c r="A242" s="127"/>
      <c r="B242" s="104"/>
      <c r="C242" s="104"/>
      <c r="D242" s="104"/>
      <c r="E242" s="104"/>
      <c r="F242" s="104"/>
      <c r="G242" s="104"/>
      <c r="H242" s="100"/>
      <c r="I242" s="160" t="s">
        <v>719</v>
      </c>
      <c r="J242" s="130">
        <v>0.05</v>
      </c>
      <c r="K242" s="129"/>
      <c r="L242" s="127"/>
      <c r="M242" s="104"/>
      <c r="N242" s="104"/>
      <c r="O242" s="104"/>
      <c r="P242" s="104"/>
      <c r="Q242" s="104"/>
      <c r="R242" s="104"/>
      <c r="S242" s="100"/>
      <c r="T242" s="160" t="s">
        <v>719</v>
      </c>
      <c r="U242" s="130">
        <v>0.05</v>
      </c>
      <c r="V242" s="129"/>
      <c r="W242" s="127"/>
      <c r="X242" s="104"/>
      <c r="Y242" s="104"/>
      <c r="Z242" s="104"/>
      <c r="AA242" s="104"/>
      <c r="AB242" s="104"/>
      <c r="AC242" s="104"/>
      <c r="AD242" s="100"/>
      <c r="AE242" s="160" t="s">
        <v>719</v>
      </c>
      <c r="AF242" s="130">
        <v>0.05</v>
      </c>
      <c r="AG242" s="129"/>
      <c r="AH242" s="127"/>
      <c r="AI242" s="104"/>
      <c r="AJ242" s="104"/>
      <c r="AK242" s="104"/>
      <c r="AL242" s="104"/>
      <c r="AM242" s="104"/>
      <c r="AN242" s="104"/>
      <c r="AO242" s="100"/>
      <c r="AP242" s="160" t="s">
        <v>719</v>
      </c>
      <c r="AQ242" s="130">
        <v>0.05</v>
      </c>
      <c r="AR242" s="129"/>
      <c r="AS242" s="127"/>
      <c r="AT242" s="104"/>
      <c r="AU242" s="104"/>
      <c r="AV242" s="104"/>
      <c r="AW242" s="104"/>
      <c r="AX242" s="104"/>
      <c r="AY242" s="104"/>
      <c r="AZ242" s="100"/>
      <c r="BA242" s="160" t="s">
        <v>719</v>
      </c>
      <c r="BB242" s="130">
        <v>0.05</v>
      </c>
      <c r="BC242" s="129"/>
      <c r="BD242" s="127"/>
      <c r="BE242" s="104"/>
      <c r="BF242" s="104"/>
      <c r="BG242" s="104"/>
      <c r="BH242" s="104"/>
      <c r="BI242" s="104"/>
      <c r="BJ242" s="104"/>
      <c r="BK242" s="100"/>
      <c r="BL242" s="160" t="s">
        <v>719</v>
      </c>
      <c r="BM242" s="130">
        <v>0.05</v>
      </c>
    </row>
    <row r="243">
      <c r="A243" s="127"/>
      <c r="B243" s="104"/>
      <c r="C243" s="104"/>
      <c r="D243" s="104"/>
      <c r="E243" s="104"/>
      <c r="F243" s="104"/>
      <c r="G243" s="104"/>
      <c r="H243" s="100"/>
      <c r="I243" s="167" t="s">
        <v>720</v>
      </c>
      <c r="J243" s="128">
        <f>J241+(J241*J242)</f>
        <v>0</v>
      </c>
      <c r="K243" s="129"/>
      <c r="L243" s="127"/>
      <c r="M243" s="104"/>
      <c r="N243" s="104"/>
      <c r="O243" s="104"/>
      <c r="P243" s="104"/>
      <c r="Q243" s="104"/>
      <c r="R243" s="104"/>
      <c r="S243" s="100"/>
      <c r="T243" s="167" t="s">
        <v>720</v>
      </c>
      <c r="U243" s="128">
        <f>U241+(U241*U242)</f>
        <v>0</v>
      </c>
      <c r="V243" s="129"/>
      <c r="W243" s="127"/>
      <c r="X243" s="104"/>
      <c r="Y243" s="104"/>
      <c r="Z243" s="104"/>
      <c r="AA243" s="104"/>
      <c r="AB243" s="104"/>
      <c r="AC243" s="104"/>
      <c r="AD243" s="100"/>
      <c r="AE243" s="167" t="s">
        <v>720</v>
      </c>
      <c r="AF243" s="128">
        <f>AF241+(AF241*AF242)</f>
        <v>0</v>
      </c>
      <c r="AG243" s="129"/>
      <c r="AH243" s="127"/>
      <c r="AI243" s="104"/>
      <c r="AJ243" s="104"/>
      <c r="AK243" s="104"/>
      <c r="AL243" s="104"/>
      <c r="AM243" s="104"/>
      <c r="AN243" s="104"/>
      <c r="AO243" s="100"/>
      <c r="AP243" s="167" t="s">
        <v>720</v>
      </c>
      <c r="AQ243" s="128">
        <f>AQ241+(AQ241*AQ242)</f>
        <v>0</v>
      </c>
      <c r="AR243" s="129"/>
      <c r="AS243" s="127"/>
      <c r="AT243" s="104"/>
      <c r="AU243" s="104"/>
      <c r="AV243" s="104"/>
      <c r="AW243" s="104"/>
      <c r="AX243" s="104"/>
      <c r="AY243" s="104"/>
      <c r="AZ243" s="100"/>
      <c r="BA243" s="167" t="s">
        <v>720</v>
      </c>
      <c r="BB243" s="128">
        <f>BB241+(BB241*BB242)</f>
        <v>0</v>
      </c>
      <c r="BC243" s="129"/>
      <c r="BD243" s="127"/>
      <c r="BE243" s="104"/>
      <c r="BF243" s="104"/>
      <c r="BG243" s="104"/>
      <c r="BH243" s="104"/>
      <c r="BI243" s="104"/>
      <c r="BJ243" s="104"/>
      <c r="BK243" s="100"/>
      <c r="BL243" s="167" t="s">
        <v>720</v>
      </c>
      <c r="BM243" s="128">
        <f>BM241+(BM241*BM242)</f>
        <v>0</v>
      </c>
    </row>
    <row r="244">
      <c r="A244" s="127"/>
      <c r="B244" s="104"/>
      <c r="C244" s="104"/>
      <c r="D244" s="104"/>
      <c r="E244" s="104"/>
      <c r="F244" s="104"/>
      <c r="G244" s="104"/>
      <c r="H244" s="100"/>
      <c r="I244" s="167" t="s">
        <v>746</v>
      </c>
      <c r="J244" s="128">
        <f>J243*I220</f>
        <v>0</v>
      </c>
      <c r="K244" s="129"/>
      <c r="L244" s="127"/>
      <c r="M244" s="104"/>
      <c r="N244" s="104"/>
      <c r="O244" s="104"/>
      <c r="P244" s="104"/>
      <c r="Q244" s="104"/>
      <c r="R244" s="104"/>
      <c r="S244" s="100"/>
      <c r="T244" s="167" t="s">
        <v>746</v>
      </c>
      <c r="U244" s="128">
        <f>U243*T220</f>
        <v>0</v>
      </c>
      <c r="V244" s="129"/>
      <c r="W244" s="127"/>
      <c r="X244" s="104"/>
      <c r="Y244" s="104"/>
      <c r="Z244" s="104"/>
      <c r="AA244" s="104"/>
      <c r="AB244" s="104"/>
      <c r="AC244" s="104"/>
      <c r="AD244" s="100"/>
      <c r="AE244" s="167" t="s">
        <v>746</v>
      </c>
      <c r="AF244" s="128">
        <f>AF243*AE220</f>
        <v>0</v>
      </c>
      <c r="AG244" s="129"/>
      <c r="AH244" s="127"/>
      <c r="AI244" s="104"/>
      <c r="AJ244" s="104"/>
      <c r="AK244" s="104"/>
      <c r="AL244" s="104"/>
      <c r="AM244" s="104"/>
      <c r="AN244" s="104"/>
      <c r="AO244" s="100"/>
      <c r="AP244" s="167" t="s">
        <v>746</v>
      </c>
      <c r="AQ244" s="128">
        <f>AQ243*AP220</f>
        <v>0</v>
      </c>
      <c r="AR244" s="129"/>
      <c r="AS244" s="127"/>
      <c r="AT244" s="104"/>
      <c r="AU244" s="104"/>
      <c r="AV244" s="104"/>
      <c r="AW244" s="104"/>
      <c r="AX244" s="104"/>
      <c r="AY244" s="104"/>
      <c r="AZ244" s="100"/>
      <c r="BA244" s="167" t="s">
        <v>746</v>
      </c>
      <c r="BB244" s="128">
        <f>BB243*BA220</f>
        <v>0</v>
      </c>
      <c r="BC244" s="129"/>
      <c r="BD244" s="127"/>
      <c r="BE244" s="104"/>
      <c r="BF244" s="104"/>
      <c r="BG244" s="104"/>
      <c r="BH244" s="104"/>
      <c r="BI244" s="104"/>
      <c r="BJ244" s="104"/>
      <c r="BK244" s="100"/>
      <c r="BL244" s="167" t="s">
        <v>746</v>
      </c>
      <c r="BM244" s="128">
        <f>BM243*BL220</f>
        <v>0</v>
      </c>
    </row>
    <row r="245">
      <c r="A245" s="127"/>
      <c r="B245" s="104"/>
      <c r="C245" s="104"/>
      <c r="D245" s="104"/>
      <c r="E245" s="104"/>
      <c r="F245" s="104"/>
      <c r="G245" s="104"/>
      <c r="H245" s="100"/>
      <c r="I245" s="167" t="s">
        <v>747</v>
      </c>
      <c r="J245" s="128">
        <f>J246-J244</f>
        <v>0</v>
      </c>
      <c r="K245" s="129"/>
      <c r="L245" s="127"/>
      <c r="M245" s="104"/>
      <c r="N245" s="104"/>
      <c r="O245" s="104"/>
      <c r="P245" s="104"/>
      <c r="Q245" s="104"/>
      <c r="R245" s="104"/>
      <c r="S245" s="100"/>
      <c r="T245" s="167" t="s">
        <v>747</v>
      </c>
      <c r="U245" s="128">
        <f>U246-U244</f>
        <v>0</v>
      </c>
      <c r="V245" s="129"/>
      <c r="W245" s="127"/>
      <c r="X245" s="104"/>
      <c r="Y245" s="104"/>
      <c r="Z245" s="104"/>
      <c r="AA245" s="104"/>
      <c r="AB245" s="104"/>
      <c r="AC245" s="104"/>
      <c r="AD245" s="100"/>
      <c r="AE245" s="167" t="s">
        <v>747</v>
      </c>
      <c r="AF245" s="128">
        <f>AF246-AF244</f>
        <v>0</v>
      </c>
      <c r="AG245" s="129"/>
      <c r="AH245" s="127"/>
      <c r="AI245" s="104"/>
      <c r="AJ245" s="104"/>
      <c r="AK245" s="104"/>
      <c r="AL245" s="104"/>
      <c r="AM245" s="104"/>
      <c r="AN245" s="104"/>
      <c r="AO245" s="100"/>
      <c r="AP245" s="167" t="s">
        <v>747</v>
      </c>
      <c r="AQ245" s="128">
        <f>AQ246-AQ244</f>
        <v>0</v>
      </c>
      <c r="AR245" s="129"/>
      <c r="AS245" s="127"/>
      <c r="AT245" s="104"/>
      <c r="AU245" s="104"/>
      <c r="AV245" s="104"/>
      <c r="AW245" s="104"/>
      <c r="AX245" s="104"/>
      <c r="AY245" s="104"/>
      <c r="AZ245" s="100"/>
      <c r="BA245" s="167" t="s">
        <v>747</v>
      </c>
      <c r="BB245" s="128">
        <f>BB246-BB244</f>
        <v>0</v>
      </c>
      <c r="BC245" s="129"/>
      <c r="BD245" s="127"/>
      <c r="BE245" s="104"/>
      <c r="BF245" s="104"/>
      <c r="BG245" s="104"/>
      <c r="BH245" s="104"/>
      <c r="BI245" s="104"/>
      <c r="BJ245" s="104"/>
      <c r="BK245" s="100"/>
      <c r="BL245" s="167" t="s">
        <v>747</v>
      </c>
      <c r="BM245" s="128">
        <f>BM246-BM244</f>
        <v>0</v>
      </c>
    </row>
    <row r="246">
      <c r="A246" s="127"/>
      <c r="B246" s="104"/>
      <c r="C246" s="104"/>
      <c r="D246" s="104"/>
      <c r="E246" s="104"/>
      <c r="F246" s="104"/>
      <c r="G246" s="104"/>
      <c r="H246" s="100"/>
      <c r="I246" s="167" t="s">
        <v>748</v>
      </c>
      <c r="J246" s="128">
        <f>J244*(J218*1+1)</f>
        <v>0</v>
      </c>
      <c r="K246" s="129"/>
      <c r="L246" s="127"/>
      <c r="M246" s="104"/>
      <c r="N246" s="104"/>
      <c r="O246" s="104"/>
      <c r="P246" s="104"/>
      <c r="Q246" s="104"/>
      <c r="R246" s="104"/>
      <c r="S246" s="100"/>
      <c r="T246" s="167" t="s">
        <v>748</v>
      </c>
      <c r="U246" s="128">
        <f>U244*(U218*1+1)</f>
        <v>0</v>
      </c>
      <c r="V246" s="129"/>
      <c r="W246" s="127"/>
      <c r="X246" s="104"/>
      <c r="Y246" s="104"/>
      <c r="Z246" s="104"/>
      <c r="AA246" s="104"/>
      <c r="AB246" s="104"/>
      <c r="AC246" s="104"/>
      <c r="AD246" s="100"/>
      <c r="AE246" s="167" t="s">
        <v>748</v>
      </c>
      <c r="AF246" s="128">
        <f>AF244*(AF218*1+1)</f>
        <v>0</v>
      </c>
      <c r="AG246" s="129"/>
      <c r="AH246" s="127"/>
      <c r="AI246" s="104"/>
      <c r="AJ246" s="104"/>
      <c r="AK246" s="104"/>
      <c r="AL246" s="104"/>
      <c r="AM246" s="104"/>
      <c r="AN246" s="104"/>
      <c r="AO246" s="100"/>
      <c r="AP246" s="167" t="s">
        <v>748</v>
      </c>
      <c r="AQ246" s="128">
        <f>AQ244*(AQ218*1+1)</f>
        <v>0</v>
      </c>
      <c r="AR246" s="129"/>
      <c r="AS246" s="127"/>
      <c r="AT246" s="104"/>
      <c r="AU246" s="104"/>
      <c r="AV246" s="104"/>
      <c r="AW246" s="104"/>
      <c r="AX246" s="104"/>
      <c r="AY246" s="104"/>
      <c r="AZ246" s="100"/>
      <c r="BA246" s="167" t="s">
        <v>748</v>
      </c>
      <c r="BB246" s="128">
        <f>BB244*(BB218*1+1)</f>
        <v>0</v>
      </c>
      <c r="BC246" s="129"/>
      <c r="BD246" s="127"/>
      <c r="BE246" s="104"/>
      <c r="BF246" s="104"/>
      <c r="BG246" s="104"/>
      <c r="BH246" s="104"/>
      <c r="BI246" s="104"/>
      <c r="BJ246" s="104"/>
      <c r="BK246" s="100"/>
      <c r="BL246" s="167" t="s">
        <v>748</v>
      </c>
      <c r="BM246" s="128">
        <f>BM244*(BM218*1+1)</f>
        <v>0</v>
      </c>
    </row>
    <row r="247">
      <c r="A247" s="127"/>
      <c r="B247" s="104"/>
      <c r="C247" s="104"/>
      <c r="D247" s="104"/>
      <c r="E247" s="104"/>
      <c r="F247" s="104"/>
      <c r="G247" s="104"/>
      <c r="H247" s="100"/>
      <c r="I247" s="168" t="s">
        <v>749</v>
      </c>
      <c r="J247" s="3"/>
      <c r="K247" s="129"/>
      <c r="L247" s="127"/>
      <c r="M247" s="104"/>
      <c r="N247" s="104"/>
      <c r="O247" s="104"/>
      <c r="P247" s="104"/>
      <c r="Q247" s="104"/>
      <c r="R247" s="104"/>
      <c r="S247" s="100"/>
      <c r="T247" s="168" t="s">
        <v>749</v>
      </c>
      <c r="U247" s="3"/>
      <c r="V247" s="129"/>
      <c r="W247" s="127"/>
      <c r="X247" s="104"/>
      <c r="Y247" s="104"/>
      <c r="Z247" s="104"/>
      <c r="AA247" s="104"/>
      <c r="AB247" s="104"/>
      <c r="AC247" s="104"/>
      <c r="AD247" s="100"/>
      <c r="AE247" s="168" t="s">
        <v>749</v>
      </c>
      <c r="AF247" s="3"/>
      <c r="AG247" s="129"/>
      <c r="AH247" s="127"/>
      <c r="AI247" s="104"/>
      <c r="AJ247" s="104"/>
      <c r="AK247" s="104"/>
      <c r="AL247" s="104"/>
      <c r="AM247" s="104"/>
      <c r="AN247" s="104"/>
      <c r="AO247" s="100"/>
      <c r="AP247" s="168" t="s">
        <v>749</v>
      </c>
      <c r="AQ247" s="3"/>
      <c r="AR247" s="129"/>
      <c r="AS247" s="127"/>
      <c r="AT247" s="104"/>
      <c r="AU247" s="104"/>
      <c r="AV247" s="104"/>
      <c r="AW247" s="104"/>
      <c r="AX247" s="104"/>
      <c r="AY247" s="104"/>
      <c r="AZ247" s="100"/>
      <c r="BA247" s="168" t="s">
        <v>749</v>
      </c>
      <c r="BB247" s="3"/>
      <c r="BC247" s="129"/>
      <c r="BD247" s="127"/>
      <c r="BE247" s="104"/>
      <c r="BF247" s="104"/>
      <c r="BG247" s="104"/>
      <c r="BH247" s="104"/>
      <c r="BI247" s="104"/>
      <c r="BJ247" s="104"/>
      <c r="BK247" s="100"/>
      <c r="BL247" s="168" t="s">
        <v>749</v>
      </c>
      <c r="BM247" s="3"/>
    </row>
    <row r="248">
      <c r="A248" s="132"/>
      <c r="B248" s="2"/>
      <c r="C248" s="2"/>
      <c r="D248" s="2"/>
      <c r="E248" s="2"/>
      <c r="F248" s="2"/>
      <c r="G248" s="2"/>
      <c r="H248" s="3"/>
      <c r="I248" s="167" t="s">
        <v>750</v>
      </c>
      <c r="J248" s="133"/>
      <c r="K248" s="134"/>
      <c r="L248" s="132"/>
      <c r="M248" s="2"/>
      <c r="N248" s="2"/>
      <c r="O248" s="2"/>
      <c r="P248" s="2"/>
      <c r="Q248" s="2"/>
      <c r="R248" s="2"/>
      <c r="S248" s="3"/>
      <c r="T248" s="167" t="s">
        <v>750</v>
      </c>
      <c r="U248" s="133"/>
      <c r="V248" s="134"/>
      <c r="W248" s="132"/>
      <c r="X248" s="2"/>
      <c r="Y248" s="2"/>
      <c r="Z248" s="2"/>
      <c r="AA248" s="2"/>
      <c r="AB248" s="2"/>
      <c r="AC248" s="2"/>
      <c r="AD248" s="3"/>
      <c r="AE248" s="167" t="s">
        <v>750</v>
      </c>
      <c r="AF248" s="133"/>
      <c r="AG248" s="134"/>
      <c r="AH248" s="132"/>
      <c r="AI248" s="2"/>
      <c r="AJ248" s="2"/>
      <c r="AK248" s="2"/>
      <c r="AL248" s="2"/>
      <c r="AM248" s="2"/>
      <c r="AN248" s="2"/>
      <c r="AO248" s="3"/>
      <c r="AP248" s="167" t="s">
        <v>750</v>
      </c>
      <c r="AQ248" s="133"/>
      <c r="AR248" s="134"/>
      <c r="AS248" s="132"/>
      <c r="AT248" s="2"/>
      <c r="AU248" s="2"/>
      <c r="AV248" s="2"/>
      <c r="AW248" s="2"/>
      <c r="AX248" s="2"/>
      <c r="AY248" s="2"/>
      <c r="AZ248" s="3"/>
      <c r="BA248" s="167" t="s">
        <v>750</v>
      </c>
      <c r="BB248" s="133"/>
      <c r="BC248" s="134"/>
      <c r="BD248" s="132"/>
      <c r="BE248" s="2"/>
      <c r="BF248" s="2"/>
      <c r="BG248" s="2"/>
      <c r="BH248" s="2"/>
      <c r="BI248" s="2"/>
      <c r="BJ248" s="2"/>
      <c r="BK248" s="3"/>
      <c r="BL248" s="167" t="s">
        <v>750</v>
      </c>
      <c r="BM248" s="133"/>
    </row>
    <row r="249">
      <c r="A249" s="126" t="s">
        <v>721</v>
      </c>
      <c r="B249" s="104"/>
      <c r="C249" s="104"/>
      <c r="D249" s="104"/>
      <c r="E249" s="104"/>
      <c r="F249" s="104"/>
      <c r="G249" s="104"/>
      <c r="H249" s="100"/>
      <c r="I249" s="167" t="s">
        <v>747</v>
      </c>
      <c r="J249" s="125">
        <f>J248-J250</f>
        <v>0</v>
      </c>
      <c r="K249" s="109"/>
      <c r="L249" s="126" t="s">
        <v>721</v>
      </c>
      <c r="M249" s="104"/>
      <c r="N249" s="104"/>
      <c r="O249" s="104"/>
      <c r="P249" s="104"/>
      <c r="Q249" s="104"/>
      <c r="R249" s="104"/>
      <c r="S249" s="100"/>
      <c r="T249" s="167" t="s">
        <v>747</v>
      </c>
      <c r="U249" s="125">
        <f>U248-U250</f>
        <v>0</v>
      </c>
      <c r="V249" s="109"/>
      <c r="W249" s="126" t="s">
        <v>721</v>
      </c>
      <c r="X249" s="104"/>
      <c r="Y249" s="104"/>
      <c r="Z249" s="104"/>
      <c r="AA249" s="104"/>
      <c r="AB249" s="104"/>
      <c r="AC249" s="104"/>
      <c r="AD249" s="100"/>
      <c r="AE249" s="167" t="s">
        <v>747</v>
      </c>
      <c r="AF249" s="125">
        <f>AF248-AF250</f>
        <v>0</v>
      </c>
      <c r="AG249" s="109"/>
      <c r="AH249" s="126" t="s">
        <v>721</v>
      </c>
      <c r="AI249" s="104"/>
      <c r="AJ249" s="104"/>
      <c r="AK249" s="104"/>
      <c r="AL249" s="104"/>
      <c r="AM249" s="104"/>
      <c r="AN249" s="104"/>
      <c r="AO249" s="100"/>
      <c r="AP249" s="167" t="s">
        <v>747</v>
      </c>
      <c r="AQ249" s="125">
        <f>AQ248-AQ250</f>
        <v>0</v>
      </c>
      <c r="AR249" s="109"/>
      <c r="AS249" s="126" t="s">
        <v>721</v>
      </c>
      <c r="AT249" s="104"/>
      <c r="AU249" s="104"/>
      <c r="AV249" s="104"/>
      <c r="AW249" s="104"/>
      <c r="AX249" s="104"/>
      <c r="AY249" s="104"/>
      <c r="AZ249" s="100"/>
      <c r="BA249" s="167" t="s">
        <v>747</v>
      </c>
      <c r="BB249" s="125">
        <f>BB248-BB250</f>
        <v>0</v>
      </c>
      <c r="BC249" s="109"/>
      <c r="BD249" s="126" t="s">
        <v>721</v>
      </c>
      <c r="BE249" s="104"/>
      <c r="BF249" s="104"/>
      <c r="BG249" s="104"/>
      <c r="BH249" s="104"/>
      <c r="BI249" s="104"/>
      <c r="BJ249" s="104"/>
      <c r="BK249" s="100"/>
      <c r="BL249" s="167" t="s">
        <v>747</v>
      </c>
      <c r="BM249" s="125">
        <f>BM248-BM250</f>
        <v>0</v>
      </c>
    </row>
    <row r="250">
      <c r="A250" s="127"/>
      <c r="B250" s="104"/>
      <c r="C250" s="104"/>
      <c r="D250" s="104"/>
      <c r="E250" s="104"/>
      <c r="F250" s="104"/>
      <c r="G250" s="104"/>
      <c r="H250" s="100"/>
      <c r="I250" s="167" t="s">
        <v>752</v>
      </c>
      <c r="J250" s="128">
        <f>J248/(J218*1+1)</f>
        <v>0</v>
      </c>
      <c r="K250" s="129"/>
      <c r="L250" s="127"/>
      <c r="M250" s="104"/>
      <c r="N250" s="104"/>
      <c r="O250" s="104"/>
      <c r="P250" s="104"/>
      <c r="Q250" s="104"/>
      <c r="R250" s="104"/>
      <c r="S250" s="100"/>
      <c r="T250" s="167" t="s">
        <v>752</v>
      </c>
      <c r="U250" s="128">
        <f>U248/(U218*1+1)</f>
        <v>0</v>
      </c>
      <c r="V250" s="129"/>
      <c r="W250" s="127"/>
      <c r="X250" s="104"/>
      <c r="Y250" s="104"/>
      <c r="Z250" s="104"/>
      <c r="AA250" s="104"/>
      <c r="AB250" s="104"/>
      <c r="AC250" s="104"/>
      <c r="AD250" s="100"/>
      <c r="AE250" s="167" t="s">
        <v>752</v>
      </c>
      <c r="AF250" s="128">
        <f>AF248/(AF218*1+1)</f>
        <v>0</v>
      </c>
      <c r="AG250" s="129"/>
      <c r="AH250" s="127"/>
      <c r="AI250" s="104"/>
      <c r="AJ250" s="104"/>
      <c r="AK250" s="104"/>
      <c r="AL250" s="104"/>
      <c r="AM250" s="104"/>
      <c r="AN250" s="104"/>
      <c r="AO250" s="100"/>
      <c r="AP250" s="167" t="s">
        <v>752</v>
      </c>
      <c r="AQ250" s="128">
        <f>AQ248/(AQ218*1+1)</f>
        <v>0</v>
      </c>
      <c r="AR250" s="129"/>
      <c r="AS250" s="127"/>
      <c r="AT250" s="104"/>
      <c r="AU250" s="104"/>
      <c r="AV250" s="104"/>
      <c r="AW250" s="104"/>
      <c r="AX250" s="104"/>
      <c r="AY250" s="104"/>
      <c r="AZ250" s="100"/>
      <c r="BA250" s="167" t="s">
        <v>752</v>
      </c>
      <c r="BB250" s="128">
        <f>BB248/(BB218*1+1)</f>
        <v>0</v>
      </c>
      <c r="BC250" s="129"/>
      <c r="BD250" s="127"/>
      <c r="BE250" s="104"/>
      <c r="BF250" s="104"/>
      <c r="BG250" s="104"/>
      <c r="BH250" s="104"/>
      <c r="BI250" s="104"/>
      <c r="BJ250" s="104"/>
      <c r="BK250" s="100"/>
      <c r="BL250" s="167" t="s">
        <v>752</v>
      </c>
      <c r="BM250" s="128">
        <f>BM248/(BM218*1+1)</f>
        <v>0</v>
      </c>
    </row>
    <row r="251">
      <c r="A251" s="135"/>
      <c r="B251" s="104"/>
      <c r="C251" s="104"/>
      <c r="D251" s="104"/>
      <c r="E251" s="104"/>
      <c r="F251" s="104"/>
      <c r="G251" s="104"/>
      <c r="H251" s="100"/>
      <c r="I251" s="160" t="s">
        <v>753</v>
      </c>
      <c r="J251" s="170" t="str">
        <f>J243/J250</f>
        <v>#DIV/0!</v>
      </c>
      <c r="K251" s="137"/>
      <c r="L251" s="135"/>
      <c r="M251" s="104"/>
      <c r="N251" s="104"/>
      <c r="O251" s="104"/>
      <c r="P251" s="104"/>
      <c r="Q251" s="104"/>
      <c r="R251" s="104"/>
      <c r="S251" s="100"/>
      <c r="T251" s="160" t="s">
        <v>753</v>
      </c>
      <c r="U251" s="170" t="str">
        <f>U243/U250</f>
        <v>#DIV/0!</v>
      </c>
      <c r="V251" s="137"/>
      <c r="W251" s="135"/>
      <c r="X251" s="104"/>
      <c r="Y251" s="104"/>
      <c r="Z251" s="104"/>
      <c r="AA251" s="104"/>
      <c r="AB251" s="104"/>
      <c r="AC251" s="104"/>
      <c r="AD251" s="100"/>
      <c r="AE251" s="160" t="s">
        <v>753</v>
      </c>
      <c r="AF251" s="170" t="str">
        <f>AF243/AF250</f>
        <v>#DIV/0!</v>
      </c>
      <c r="AG251" s="137"/>
      <c r="AH251" s="135"/>
      <c r="AI251" s="104"/>
      <c r="AJ251" s="104"/>
      <c r="AK251" s="104"/>
      <c r="AL251" s="104"/>
      <c r="AM251" s="104"/>
      <c r="AN251" s="104"/>
      <c r="AO251" s="100"/>
      <c r="AP251" s="160" t="s">
        <v>753</v>
      </c>
      <c r="AQ251" s="170" t="str">
        <f>AQ243/AQ250</f>
        <v>#DIV/0!</v>
      </c>
      <c r="AR251" s="137"/>
      <c r="AS251" s="135"/>
      <c r="AT251" s="104"/>
      <c r="AU251" s="104"/>
      <c r="AV251" s="104"/>
      <c r="AW251" s="104"/>
      <c r="AX251" s="104"/>
      <c r="AY251" s="104"/>
      <c r="AZ251" s="100"/>
      <c r="BA251" s="160" t="s">
        <v>753</v>
      </c>
      <c r="BB251" s="170" t="str">
        <f>BB243/BB250</f>
        <v>#DIV/0!</v>
      </c>
      <c r="BC251" s="137"/>
      <c r="BD251" s="135"/>
      <c r="BE251" s="104"/>
      <c r="BF251" s="104"/>
      <c r="BG251" s="104"/>
      <c r="BH251" s="104"/>
      <c r="BI251" s="104"/>
      <c r="BJ251" s="104"/>
      <c r="BK251" s="100"/>
      <c r="BL251" s="160" t="s">
        <v>753</v>
      </c>
      <c r="BM251" s="170" t="str">
        <f>BM243/BM250</f>
        <v>#DIV/0!</v>
      </c>
    </row>
    <row r="252">
      <c r="A252" s="138"/>
      <c r="I252" s="160" t="s">
        <v>754</v>
      </c>
      <c r="J252" s="171" t="str">
        <f>J250/J243</f>
        <v>#DIV/0!</v>
      </c>
      <c r="K252" s="140"/>
      <c r="L252" s="138"/>
      <c r="T252" s="160" t="s">
        <v>754</v>
      </c>
      <c r="U252" s="171" t="str">
        <f>U250/U243</f>
        <v>#DIV/0!</v>
      </c>
      <c r="V252" s="140"/>
      <c r="W252" s="138"/>
      <c r="AE252" s="160" t="s">
        <v>754</v>
      </c>
      <c r="AF252" s="171" t="str">
        <f>AF250/AF243</f>
        <v>#DIV/0!</v>
      </c>
      <c r="AG252" s="140"/>
      <c r="AH252" s="138"/>
      <c r="AP252" s="160" t="s">
        <v>754</v>
      </c>
      <c r="AQ252" s="171" t="str">
        <f>AQ250/AQ243</f>
        <v>#DIV/0!</v>
      </c>
      <c r="AR252" s="140"/>
      <c r="AS252" s="138"/>
      <c r="BA252" s="160" t="s">
        <v>754</v>
      </c>
      <c r="BB252" s="171" t="str">
        <f>BB250/BB243</f>
        <v>#DIV/0!</v>
      </c>
      <c r="BC252" s="140"/>
      <c r="BD252" s="138"/>
      <c r="BL252" s="160" t="s">
        <v>754</v>
      </c>
      <c r="BM252" s="171" t="str">
        <f>BM250/BM243</f>
        <v>#DIV/0!</v>
      </c>
    </row>
    <row r="253">
      <c r="A253" s="141" t="s">
        <v>722</v>
      </c>
      <c r="B253" s="2"/>
      <c r="C253" s="2"/>
      <c r="D253" s="2"/>
      <c r="E253" s="2"/>
      <c r="F253" s="2"/>
      <c r="G253" s="2"/>
      <c r="H253" s="3"/>
      <c r="J253" s="109"/>
      <c r="K253" s="109"/>
      <c r="L253" s="141" t="s">
        <v>722</v>
      </c>
      <c r="M253" s="2"/>
      <c r="N253" s="2"/>
      <c r="O253" s="2"/>
      <c r="P253" s="2"/>
      <c r="Q253" s="2"/>
      <c r="R253" s="2"/>
      <c r="S253" s="3"/>
      <c r="U253" s="109"/>
      <c r="V253" s="109"/>
      <c r="W253" s="141" t="s">
        <v>722</v>
      </c>
      <c r="X253" s="2"/>
      <c r="Y253" s="2"/>
      <c r="Z253" s="2"/>
      <c r="AA253" s="2"/>
      <c r="AB253" s="2"/>
      <c r="AC253" s="2"/>
      <c r="AD253" s="3"/>
      <c r="AF253" s="109"/>
      <c r="AG253" s="109"/>
      <c r="AH253" s="141" t="s">
        <v>722</v>
      </c>
      <c r="AI253" s="2"/>
      <c r="AJ253" s="2"/>
      <c r="AK253" s="2"/>
      <c r="AL253" s="2"/>
      <c r="AM253" s="2"/>
      <c r="AN253" s="2"/>
      <c r="AO253" s="3"/>
      <c r="AQ253" s="109"/>
      <c r="AR253" s="109"/>
      <c r="AS253" s="141" t="s">
        <v>722</v>
      </c>
      <c r="AT253" s="2"/>
      <c r="AU253" s="2"/>
      <c r="AV253" s="2"/>
      <c r="AW253" s="2"/>
      <c r="AX253" s="2"/>
      <c r="AY253" s="2"/>
      <c r="AZ253" s="3"/>
      <c r="BB253" s="109"/>
      <c r="BC253" s="109"/>
      <c r="BD253" s="141" t="s">
        <v>722</v>
      </c>
      <c r="BE253" s="2"/>
      <c r="BF253" s="2"/>
      <c r="BG253" s="2"/>
      <c r="BH253" s="2"/>
      <c r="BI253" s="2"/>
      <c r="BJ253" s="2"/>
      <c r="BK253" s="3"/>
      <c r="BM253" s="109"/>
    </row>
    <row r="254">
      <c r="A254" s="135"/>
      <c r="B254" s="104"/>
      <c r="C254" s="104"/>
      <c r="D254" s="104"/>
      <c r="E254" s="104"/>
      <c r="F254" s="104"/>
      <c r="G254" s="104"/>
      <c r="H254" s="100"/>
      <c r="J254" s="137"/>
      <c r="K254" s="137"/>
      <c r="L254" s="135"/>
      <c r="M254" s="104"/>
      <c r="N254" s="104"/>
      <c r="O254" s="104"/>
      <c r="P254" s="104"/>
      <c r="Q254" s="104"/>
      <c r="R254" s="104"/>
      <c r="S254" s="100"/>
      <c r="U254" s="137"/>
      <c r="V254" s="137"/>
      <c r="W254" s="135"/>
      <c r="X254" s="104"/>
      <c r="Y254" s="104"/>
      <c r="Z254" s="104"/>
      <c r="AA254" s="104"/>
      <c r="AB254" s="104"/>
      <c r="AC254" s="104"/>
      <c r="AD254" s="100"/>
      <c r="AF254" s="137"/>
      <c r="AG254" s="137"/>
      <c r="AH254" s="135"/>
      <c r="AI254" s="104"/>
      <c r="AJ254" s="104"/>
      <c r="AK254" s="104"/>
      <c r="AL254" s="104"/>
      <c r="AM254" s="104"/>
      <c r="AN254" s="104"/>
      <c r="AO254" s="100"/>
      <c r="AQ254" s="137"/>
      <c r="AR254" s="137"/>
      <c r="AS254" s="135"/>
      <c r="AT254" s="104"/>
      <c r="AU254" s="104"/>
      <c r="AV254" s="104"/>
      <c r="AW254" s="104"/>
      <c r="AX254" s="104"/>
      <c r="AY254" s="104"/>
      <c r="AZ254" s="100"/>
      <c r="BB254" s="137"/>
      <c r="BC254" s="137"/>
      <c r="BD254" s="135"/>
      <c r="BE254" s="104"/>
      <c r="BF254" s="104"/>
      <c r="BG254" s="104"/>
      <c r="BH254" s="104"/>
      <c r="BI254" s="104"/>
      <c r="BJ254" s="104"/>
      <c r="BK254" s="100"/>
      <c r="BM254" s="137"/>
    </row>
    <row r="255">
      <c r="A255" s="135"/>
      <c r="B255" s="104"/>
      <c r="C255" s="104"/>
      <c r="D255" s="104"/>
      <c r="E255" s="104"/>
      <c r="F255" s="104"/>
      <c r="G255" s="104"/>
      <c r="H255" s="100"/>
      <c r="J255" s="137"/>
      <c r="K255" s="137"/>
      <c r="L255" s="135"/>
      <c r="M255" s="104"/>
      <c r="N255" s="104"/>
      <c r="O255" s="104"/>
      <c r="P255" s="104"/>
      <c r="Q255" s="104"/>
      <c r="R255" s="104"/>
      <c r="S255" s="100"/>
      <c r="U255" s="137"/>
      <c r="V255" s="137"/>
      <c r="W255" s="135"/>
      <c r="X255" s="104"/>
      <c r="Y255" s="104"/>
      <c r="Z255" s="104"/>
      <c r="AA255" s="104"/>
      <c r="AB255" s="104"/>
      <c r="AC255" s="104"/>
      <c r="AD255" s="100"/>
      <c r="AF255" s="137"/>
      <c r="AG255" s="137"/>
      <c r="AH255" s="135"/>
      <c r="AI255" s="104"/>
      <c r="AJ255" s="104"/>
      <c r="AK255" s="104"/>
      <c r="AL255" s="104"/>
      <c r="AM255" s="104"/>
      <c r="AN255" s="104"/>
      <c r="AO255" s="100"/>
      <c r="AQ255" s="137"/>
      <c r="AR255" s="137"/>
      <c r="AS255" s="135"/>
      <c r="AT255" s="104"/>
      <c r="AU255" s="104"/>
      <c r="AV255" s="104"/>
      <c r="AW255" s="104"/>
      <c r="AX255" s="104"/>
      <c r="AY255" s="104"/>
      <c r="AZ255" s="100"/>
      <c r="BB255" s="137"/>
      <c r="BC255" s="137"/>
      <c r="BD255" s="135"/>
      <c r="BE255" s="104"/>
      <c r="BF255" s="104"/>
      <c r="BG255" s="104"/>
      <c r="BH255" s="104"/>
      <c r="BI255" s="104"/>
      <c r="BJ255" s="104"/>
      <c r="BK255" s="100"/>
      <c r="BM255" s="137"/>
    </row>
    <row r="256">
      <c r="A256" s="135"/>
      <c r="B256" s="104"/>
      <c r="C256" s="104"/>
      <c r="D256" s="104"/>
      <c r="E256" s="104"/>
      <c r="F256" s="104"/>
      <c r="G256" s="104"/>
      <c r="H256" s="100"/>
      <c r="J256" s="137"/>
      <c r="K256" s="137"/>
      <c r="L256" s="135"/>
      <c r="M256" s="104"/>
      <c r="N256" s="104"/>
      <c r="O256" s="104"/>
      <c r="P256" s="104"/>
      <c r="Q256" s="104"/>
      <c r="R256" s="104"/>
      <c r="S256" s="100"/>
      <c r="U256" s="137"/>
      <c r="V256" s="137"/>
      <c r="W256" s="135"/>
      <c r="X256" s="104"/>
      <c r="Y256" s="104"/>
      <c r="Z256" s="104"/>
      <c r="AA256" s="104"/>
      <c r="AB256" s="104"/>
      <c r="AC256" s="104"/>
      <c r="AD256" s="100"/>
      <c r="AF256" s="137"/>
      <c r="AG256" s="137"/>
      <c r="AH256" s="135"/>
      <c r="AI256" s="104"/>
      <c r="AJ256" s="104"/>
      <c r="AK256" s="104"/>
      <c r="AL256" s="104"/>
      <c r="AM256" s="104"/>
      <c r="AN256" s="104"/>
      <c r="AO256" s="100"/>
      <c r="AQ256" s="137"/>
      <c r="AR256" s="137"/>
      <c r="AS256" s="135"/>
      <c r="AT256" s="104"/>
      <c r="AU256" s="104"/>
      <c r="AV256" s="104"/>
      <c r="AW256" s="104"/>
      <c r="AX256" s="104"/>
      <c r="AY256" s="104"/>
      <c r="AZ256" s="100"/>
      <c r="BB256" s="137"/>
      <c r="BC256" s="137"/>
      <c r="BD256" s="135"/>
      <c r="BE256" s="104"/>
      <c r="BF256" s="104"/>
      <c r="BG256" s="104"/>
      <c r="BH256" s="104"/>
      <c r="BI256" s="104"/>
      <c r="BJ256" s="104"/>
      <c r="BK256" s="100"/>
      <c r="BM256" s="137"/>
    </row>
    <row r="257">
      <c r="A257" s="135"/>
      <c r="B257" s="104"/>
      <c r="C257" s="104"/>
      <c r="D257" s="104"/>
      <c r="E257" s="104"/>
      <c r="F257" s="104"/>
      <c r="G257" s="104"/>
      <c r="H257" s="100"/>
      <c r="J257" s="137"/>
      <c r="K257" s="137"/>
      <c r="L257" s="135"/>
      <c r="M257" s="104"/>
      <c r="N257" s="104"/>
      <c r="O257" s="104"/>
      <c r="P257" s="104"/>
      <c r="Q257" s="104"/>
      <c r="R257" s="104"/>
      <c r="S257" s="100"/>
      <c r="U257" s="137"/>
      <c r="V257" s="137"/>
      <c r="W257" s="135"/>
      <c r="X257" s="104"/>
      <c r="Y257" s="104"/>
      <c r="Z257" s="104"/>
      <c r="AA257" s="104"/>
      <c r="AB257" s="104"/>
      <c r="AC257" s="104"/>
      <c r="AD257" s="100"/>
      <c r="AF257" s="137"/>
      <c r="AG257" s="137"/>
      <c r="AH257" s="135"/>
      <c r="AI257" s="104"/>
      <c r="AJ257" s="104"/>
      <c r="AK257" s="104"/>
      <c r="AL257" s="104"/>
      <c r="AM257" s="104"/>
      <c r="AN257" s="104"/>
      <c r="AO257" s="100"/>
      <c r="AQ257" s="137"/>
      <c r="AR257" s="137"/>
      <c r="AS257" s="135"/>
      <c r="AT257" s="104"/>
      <c r="AU257" s="104"/>
      <c r="AV257" s="104"/>
      <c r="AW257" s="104"/>
      <c r="AX257" s="104"/>
      <c r="AY257" s="104"/>
      <c r="AZ257" s="100"/>
      <c r="BB257" s="137"/>
      <c r="BC257" s="137"/>
      <c r="BD257" s="135"/>
      <c r="BE257" s="104"/>
      <c r="BF257" s="104"/>
      <c r="BG257" s="104"/>
      <c r="BH257" s="104"/>
      <c r="BI257" s="104"/>
      <c r="BJ257" s="104"/>
      <c r="BK257" s="100"/>
      <c r="BM257" s="137"/>
    </row>
    <row r="258">
      <c r="A258" s="135"/>
      <c r="B258" s="104"/>
      <c r="C258" s="104"/>
      <c r="D258" s="104"/>
      <c r="E258" s="104"/>
      <c r="F258" s="104"/>
      <c r="G258" s="104"/>
      <c r="H258" s="100"/>
      <c r="J258" s="137"/>
      <c r="K258" s="137"/>
      <c r="L258" s="135"/>
      <c r="M258" s="104"/>
      <c r="N258" s="104"/>
      <c r="O258" s="104"/>
      <c r="P258" s="104"/>
      <c r="Q258" s="104"/>
      <c r="R258" s="104"/>
      <c r="S258" s="100"/>
      <c r="U258" s="137"/>
      <c r="V258" s="137"/>
      <c r="W258" s="135"/>
      <c r="X258" s="104"/>
      <c r="Y258" s="104"/>
      <c r="Z258" s="104"/>
      <c r="AA258" s="104"/>
      <c r="AB258" s="104"/>
      <c r="AC258" s="104"/>
      <c r="AD258" s="100"/>
      <c r="AF258" s="137"/>
      <c r="AG258" s="137"/>
      <c r="AH258" s="135"/>
      <c r="AI258" s="104"/>
      <c r="AJ258" s="104"/>
      <c r="AK258" s="104"/>
      <c r="AL258" s="104"/>
      <c r="AM258" s="104"/>
      <c r="AN258" s="104"/>
      <c r="AO258" s="100"/>
      <c r="AQ258" s="137"/>
      <c r="AR258" s="137"/>
      <c r="AS258" s="135"/>
      <c r="AT258" s="104"/>
      <c r="AU258" s="104"/>
      <c r="AV258" s="104"/>
      <c r="AW258" s="104"/>
      <c r="AX258" s="104"/>
      <c r="AY258" s="104"/>
      <c r="AZ258" s="100"/>
      <c r="BB258" s="137"/>
      <c r="BC258" s="137"/>
      <c r="BD258" s="135"/>
      <c r="BE258" s="104"/>
      <c r="BF258" s="104"/>
      <c r="BG258" s="104"/>
      <c r="BH258" s="104"/>
      <c r="BI258" s="104"/>
      <c r="BJ258" s="104"/>
      <c r="BK258" s="100"/>
      <c r="BM258" s="137"/>
    </row>
    <row r="259">
      <c r="A259" s="146"/>
      <c r="B259" s="146"/>
      <c r="C259" s="146"/>
      <c r="D259" s="146"/>
      <c r="E259" s="146"/>
      <c r="F259" s="146"/>
      <c r="G259" s="146"/>
      <c r="H259" s="146"/>
      <c r="J259" s="137"/>
      <c r="K259" s="137"/>
      <c r="L259" s="146"/>
      <c r="M259" s="146"/>
      <c r="N259" s="146"/>
      <c r="O259" s="146"/>
      <c r="P259" s="146"/>
      <c r="Q259" s="146"/>
      <c r="R259" s="146"/>
      <c r="S259" s="146"/>
      <c r="U259" s="137"/>
      <c r="V259" s="137"/>
      <c r="W259" s="146"/>
      <c r="X259" s="146"/>
      <c r="Y259" s="146"/>
      <c r="Z259" s="146"/>
      <c r="AA259" s="146"/>
      <c r="AB259" s="146"/>
      <c r="AC259" s="146"/>
      <c r="AD259" s="146"/>
      <c r="AF259" s="137"/>
      <c r="AG259" s="137"/>
      <c r="AH259" s="146"/>
      <c r="AI259" s="146"/>
      <c r="AJ259" s="146"/>
      <c r="AK259" s="146"/>
      <c r="AL259" s="146"/>
      <c r="AM259" s="146"/>
      <c r="AN259" s="146"/>
      <c r="AO259" s="146"/>
      <c r="AQ259" s="137"/>
      <c r="AR259" s="137"/>
      <c r="AS259" s="146"/>
      <c r="AT259" s="146"/>
      <c r="AU259" s="146"/>
      <c r="AV259" s="146"/>
      <c r="AW259" s="146"/>
      <c r="AX259" s="146"/>
      <c r="AY259" s="146"/>
      <c r="AZ259" s="146"/>
      <c r="BB259" s="137"/>
      <c r="BC259" s="137"/>
      <c r="BD259" s="146"/>
      <c r="BE259" s="146"/>
      <c r="BF259" s="146"/>
      <c r="BG259" s="146"/>
      <c r="BH259" s="146"/>
      <c r="BI259" s="146"/>
      <c r="BJ259" s="146"/>
      <c r="BK259" s="146"/>
      <c r="BM259" s="137"/>
    </row>
    <row r="260">
      <c r="A260" s="146"/>
      <c r="B260" s="146"/>
      <c r="C260" s="146"/>
      <c r="D260" s="146"/>
      <c r="E260" s="146"/>
      <c r="F260" s="146"/>
      <c r="G260" s="146"/>
      <c r="H260" s="146"/>
      <c r="J260" s="137"/>
      <c r="K260" s="137"/>
      <c r="L260" s="146"/>
      <c r="M260" s="146"/>
      <c r="N260" s="146"/>
      <c r="O260" s="146"/>
      <c r="P260" s="146"/>
      <c r="Q260" s="146"/>
      <c r="R260" s="146"/>
      <c r="S260" s="146"/>
      <c r="U260" s="137"/>
      <c r="V260" s="137"/>
      <c r="W260" s="146"/>
      <c r="X260" s="146"/>
      <c r="Y260" s="146"/>
      <c r="Z260" s="146"/>
      <c r="AA260" s="146"/>
      <c r="AB260" s="146"/>
      <c r="AC260" s="146"/>
      <c r="AD260" s="146"/>
      <c r="AF260" s="137"/>
      <c r="AG260" s="137"/>
      <c r="AH260" s="146"/>
      <c r="AI260" s="146"/>
      <c r="AJ260" s="146"/>
      <c r="AK260" s="146"/>
      <c r="AL260" s="146"/>
      <c r="AM260" s="146"/>
      <c r="AN260" s="146"/>
      <c r="AO260" s="146"/>
      <c r="AQ260" s="137"/>
      <c r="AR260" s="137"/>
      <c r="AS260" s="146"/>
      <c r="AT260" s="146"/>
      <c r="AU260" s="146"/>
      <c r="AV260" s="146"/>
      <c r="AW260" s="146"/>
      <c r="AX260" s="146"/>
      <c r="AY260" s="146"/>
      <c r="AZ260" s="146"/>
      <c r="BB260" s="137"/>
      <c r="BC260" s="137"/>
      <c r="BD260" s="146"/>
      <c r="BE260" s="146"/>
      <c r="BF260" s="146"/>
      <c r="BG260" s="146"/>
      <c r="BH260" s="146"/>
      <c r="BI260" s="146"/>
      <c r="BJ260" s="146"/>
      <c r="BK260" s="146"/>
      <c r="BM260" s="137"/>
    </row>
    <row r="261">
      <c r="I261" s="157" t="s">
        <v>731</v>
      </c>
      <c r="J261" s="161">
        <f>$J$3</f>
        <v>0.16</v>
      </c>
      <c r="K261" s="89"/>
      <c r="T261" s="160" t="s">
        <v>732</v>
      </c>
      <c r="U261" s="161">
        <f>$J$3</f>
        <v>0.16</v>
      </c>
      <c r="V261" s="89"/>
      <c r="AE261" s="160" t="s">
        <v>732</v>
      </c>
      <c r="AF261" s="161">
        <f>$J$3</f>
        <v>0.16</v>
      </c>
      <c r="AG261" s="89"/>
      <c r="AP261" s="160" t="s">
        <v>732</v>
      </c>
      <c r="AQ261" s="161">
        <f>$J$3</f>
        <v>0.16</v>
      </c>
      <c r="AR261" s="89"/>
      <c r="BA261" s="160" t="s">
        <v>732</v>
      </c>
      <c r="BB261" s="161">
        <f>$J$3</f>
        <v>0.16</v>
      </c>
      <c r="BC261" s="89"/>
      <c r="BL261" s="160" t="s">
        <v>732</v>
      </c>
      <c r="BM261" s="161">
        <f>$J$3</f>
        <v>0.16</v>
      </c>
    </row>
    <row r="262">
      <c r="A262" s="97" t="s">
        <v>701</v>
      </c>
      <c r="B262" s="92"/>
      <c r="C262" s="2"/>
      <c r="D262" s="2"/>
      <c r="E262" s="3"/>
      <c r="F262" s="93" t="s">
        <v>702</v>
      </c>
      <c r="G262" s="98">
        <f>$G$4</f>
        <v>42399</v>
      </c>
      <c r="H262" s="3"/>
      <c r="I262" s="157" t="s">
        <v>733</v>
      </c>
      <c r="J262" s="162" t="s">
        <v>734</v>
      </c>
      <c r="K262" s="96"/>
      <c r="L262" s="97" t="s">
        <v>701</v>
      </c>
      <c r="M262" s="92"/>
      <c r="N262" s="2"/>
      <c r="O262" s="2"/>
      <c r="P262" s="3"/>
      <c r="Q262" s="93" t="s">
        <v>702</v>
      </c>
      <c r="R262" s="98">
        <f>$G$4</f>
        <v>42399</v>
      </c>
      <c r="S262" s="3"/>
      <c r="T262" s="157" t="s">
        <v>733</v>
      </c>
      <c r="U262" s="162" t="s">
        <v>734</v>
      </c>
      <c r="V262" s="96"/>
      <c r="W262" s="97" t="s">
        <v>701</v>
      </c>
      <c r="X262" s="92"/>
      <c r="Y262" s="2"/>
      <c r="Z262" s="2"/>
      <c r="AA262" s="3"/>
      <c r="AB262" s="93" t="s">
        <v>702</v>
      </c>
      <c r="AC262" s="98">
        <f>$G$4</f>
        <v>42399</v>
      </c>
      <c r="AD262" s="3"/>
      <c r="AE262" s="157" t="s">
        <v>733</v>
      </c>
      <c r="AF262" s="162" t="s">
        <v>734</v>
      </c>
      <c r="AG262" s="96"/>
      <c r="AH262" s="97" t="s">
        <v>701</v>
      </c>
      <c r="AI262" s="92"/>
      <c r="AJ262" s="2"/>
      <c r="AK262" s="2"/>
      <c r="AL262" s="3"/>
      <c r="AM262" s="93" t="s">
        <v>702</v>
      </c>
      <c r="AN262" s="98">
        <f>$G$4</f>
        <v>42399</v>
      </c>
      <c r="AO262" s="3"/>
      <c r="AP262" s="157" t="s">
        <v>733</v>
      </c>
      <c r="AQ262" s="162" t="s">
        <v>734</v>
      </c>
      <c r="AR262" s="96"/>
      <c r="AS262" s="97" t="s">
        <v>701</v>
      </c>
      <c r="AT262" s="92"/>
      <c r="AU262" s="2"/>
      <c r="AV262" s="2"/>
      <c r="AW262" s="3"/>
      <c r="AX262" s="93" t="s">
        <v>702</v>
      </c>
      <c r="AY262" s="98">
        <f>$G$4</f>
        <v>42399</v>
      </c>
      <c r="AZ262" s="3"/>
      <c r="BA262" s="157" t="s">
        <v>733</v>
      </c>
      <c r="BB262" s="162" t="s">
        <v>734</v>
      </c>
      <c r="BC262" s="96"/>
      <c r="BD262" s="97" t="s">
        <v>701</v>
      </c>
      <c r="BE262" s="92"/>
      <c r="BF262" s="2"/>
      <c r="BG262" s="2"/>
      <c r="BH262" s="3"/>
      <c r="BI262" s="93" t="s">
        <v>702</v>
      </c>
      <c r="BJ262" s="98">
        <f>$G$4</f>
        <v>42399</v>
      </c>
      <c r="BK262" s="3"/>
      <c r="BL262" s="157" t="s">
        <v>733</v>
      </c>
      <c r="BM262" s="162" t="s">
        <v>734</v>
      </c>
    </row>
    <row r="263">
      <c r="A263" s="91" t="s">
        <v>703</v>
      </c>
      <c r="B263" s="99">
        <v>7.0</v>
      </c>
      <c r="C263" s="100"/>
      <c r="D263" s="101" t="s">
        <v>705</v>
      </c>
      <c r="E263" s="102">
        <v>10.0</v>
      </c>
      <c r="F263" s="164"/>
      <c r="G263" s="104"/>
      <c r="H263" s="100"/>
      <c r="I263" s="163">
        <f>1/J263</f>
        <v>3.333333333</v>
      </c>
      <c r="J263" s="165">
        <f>$J$5</f>
        <v>0.3</v>
      </c>
      <c r="K263" s="96"/>
      <c r="L263" s="91" t="s">
        <v>703</v>
      </c>
      <c r="M263" s="99"/>
      <c r="N263" s="100"/>
      <c r="O263" s="101" t="s">
        <v>705</v>
      </c>
      <c r="P263" s="102">
        <v>10.0</v>
      </c>
      <c r="Q263" s="164"/>
      <c r="R263" s="104"/>
      <c r="S263" s="100"/>
      <c r="T263" s="163">
        <f>1/U263</f>
        <v>3.333333333</v>
      </c>
      <c r="U263" s="165">
        <f>$J$5</f>
        <v>0.3</v>
      </c>
      <c r="V263" s="96"/>
      <c r="W263" s="91" t="s">
        <v>703</v>
      </c>
      <c r="X263" s="99"/>
      <c r="Y263" s="100"/>
      <c r="Z263" s="101" t="s">
        <v>705</v>
      </c>
      <c r="AA263" s="102">
        <v>10.0</v>
      </c>
      <c r="AB263" s="164"/>
      <c r="AC263" s="104"/>
      <c r="AD263" s="100"/>
      <c r="AE263" s="163">
        <f>1/AF263</f>
        <v>3.333333333</v>
      </c>
      <c r="AF263" s="165">
        <f>$J$5</f>
        <v>0.3</v>
      </c>
      <c r="AG263" s="96"/>
      <c r="AH263" s="91" t="s">
        <v>703</v>
      </c>
      <c r="AI263" s="99"/>
      <c r="AJ263" s="100"/>
      <c r="AK263" s="101" t="s">
        <v>705</v>
      </c>
      <c r="AL263" s="102">
        <v>10.0</v>
      </c>
      <c r="AM263" s="164"/>
      <c r="AN263" s="104"/>
      <c r="AO263" s="100"/>
      <c r="AP263" s="163">
        <f>1/AQ263</f>
        <v>3.333333333</v>
      </c>
      <c r="AQ263" s="165">
        <f>$J$5</f>
        <v>0.3</v>
      </c>
      <c r="AR263" s="96"/>
      <c r="AS263" s="91" t="s">
        <v>703</v>
      </c>
      <c r="AT263" s="99"/>
      <c r="AU263" s="100"/>
      <c r="AV263" s="101" t="s">
        <v>705</v>
      </c>
      <c r="AW263" s="102">
        <v>10.0</v>
      </c>
      <c r="AX263" s="164"/>
      <c r="AY263" s="104"/>
      <c r="AZ263" s="100"/>
      <c r="BA263" s="163">
        <f>1/BB263</f>
        <v>3.333333333</v>
      </c>
      <c r="BB263" s="165">
        <f>$J$5</f>
        <v>0.3</v>
      </c>
      <c r="BC263" s="96"/>
      <c r="BD263" s="91" t="s">
        <v>703</v>
      </c>
      <c r="BE263" s="99"/>
      <c r="BF263" s="100"/>
      <c r="BG263" s="101" t="s">
        <v>705</v>
      </c>
      <c r="BH263" s="102">
        <v>10.0</v>
      </c>
      <c r="BI263" s="164"/>
      <c r="BJ263" s="104"/>
      <c r="BK263" s="100"/>
      <c r="BL263" s="163">
        <f>1/BM263</f>
        <v>3.333333333</v>
      </c>
      <c r="BM263" s="165">
        <f>$J$5</f>
        <v>0.3</v>
      </c>
    </row>
    <row r="264">
      <c r="A264" s="105" t="s">
        <v>707</v>
      </c>
      <c r="B264" s="106" t="s">
        <v>708</v>
      </c>
      <c r="C264" s="100"/>
      <c r="D264" s="107" t="s">
        <v>709</v>
      </c>
      <c r="E264" s="107" t="s">
        <v>710</v>
      </c>
      <c r="F264" s="108" t="s">
        <v>711</v>
      </c>
      <c r="G264" s="104"/>
      <c r="H264" s="100"/>
      <c r="I264" s="162" t="s">
        <v>712</v>
      </c>
      <c r="J264" s="162" t="s">
        <v>713</v>
      </c>
      <c r="K264" s="109"/>
      <c r="L264" s="105" t="s">
        <v>707</v>
      </c>
      <c r="M264" s="106" t="s">
        <v>708</v>
      </c>
      <c r="N264" s="100"/>
      <c r="O264" s="107" t="s">
        <v>709</v>
      </c>
      <c r="P264" s="107" t="s">
        <v>710</v>
      </c>
      <c r="Q264" s="108" t="s">
        <v>711</v>
      </c>
      <c r="R264" s="104"/>
      <c r="S264" s="100"/>
      <c r="T264" s="162" t="s">
        <v>712</v>
      </c>
      <c r="U264" s="162" t="s">
        <v>713</v>
      </c>
      <c r="V264" s="109"/>
      <c r="W264" s="105" t="s">
        <v>707</v>
      </c>
      <c r="X264" s="106" t="s">
        <v>708</v>
      </c>
      <c r="Y264" s="100"/>
      <c r="Z264" s="107" t="s">
        <v>709</v>
      </c>
      <c r="AA264" s="107" t="s">
        <v>710</v>
      </c>
      <c r="AB264" s="108" t="s">
        <v>711</v>
      </c>
      <c r="AC264" s="104"/>
      <c r="AD264" s="100"/>
      <c r="AE264" s="162" t="s">
        <v>712</v>
      </c>
      <c r="AF264" s="162" t="s">
        <v>713</v>
      </c>
      <c r="AG264" s="109"/>
      <c r="AH264" s="105" t="s">
        <v>707</v>
      </c>
      <c r="AI264" s="106" t="s">
        <v>708</v>
      </c>
      <c r="AJ264" s="100"/>
      <c r="AK264" s="107" t="s">
        <v>709</v>
      </c>
      <c r="AL264" s="107" t="s">
        <v>710</v>
      </c>
      <c r="AM264" s="108" t="s">
        <v>711</v>
      </c>
      <c r="AN264" s="104"/>
      <c r="AO264" s="100"/>
      <c r="AP264" s="162" t="s">
        <v>712</v>
      </c>
      <c r="AQ264" s="162" t="s">
        <v>713</v>
      </c>
      <c r="AR264" s="109"/>
      <c r="AS264" s="105" t="s">
        <v>707</v>
      </c>
      <c r="AT264" s="106" t="s">
        <v>708</v>
      </c>
      <c r="AU264" s="100"/>
      <c r="AV264" s="107" t="s">
        <v>709</v>
      </c>
      <c r="AW264" s="107" t="s">
        <v>710</v>
      </c>
      <c r="AX264" s="108" t="s">
        <v>711</v>
      </c>
      <c r="AY264" s="104"/>
      <c r="AZ264" s="100"/>
      <c r="BA264" s="162" t="s">
        <v>712</v>
      </c>
      <c r="BB264" s="162" t="s">
        <v>713</v>
      </c>
      <c r="BC264" s="109"/>
      <c r="BD264" s="105" t="s">
        <v>707</v>
      </c>
      <c r="BE264" s="106" t="s">
        <v>708</v>
      </c>
      <c r="BF264" s="100"/>
      <c r="BG264" s="107" t="s">
        <v>709</v>
      </c>
      <c r="BH264" s="107" t="s">
        <v>710</v>
      </c>
      <c r="BI264" s="108" t="s">
        <v>711</v>
      </c>
      <c r="BJ264" s="104"/>
      <c r="BK264" s="100"/>
      <c r="BL264" s="162" t="s">
        <v>712</v>
      </c>
      <c r="BM264" s="162" t="s">
        <v>713</v>
      </c>
    </row>
    <row r="265">
      <c r="A265" s="110">
        <f>VLOOKUP(B265,Base!$A$3:$F$994, 6, false)</f>
        <v>0</v>
      </c>
      <c r="B265" s="111" t="s">
        <v>6</v>
      </c>
      <c r="C265" s="3"/>
      <c r="D265" s="112"/>
      <c r="E265" s="110" t="str">
        <f>VLOOKUP(B265,Base!$A$3:$F$994, 2, false)</f>
        <v>.</v>
      </c>
      <c r="F265" s="92"/>
      <c r="G265" s="2"/>
      <c r="H265" s="3"/>
      <c r="I265" s="113">
        <f>VLOOKUP(B265,Base!$A$3:$F$994, 5, false)</f>
        <v>0</v>
      </c>
      <c r="J265" s="114">
        <f t="shared" ref="J265:J282" si="43">I265*D265</f>
        <v>0</v>
      </c>
      <c r="K265" s="115"/>
      <c r="L265" s="110">
        <f>VLOOKUP(M265,Base!$A$3:$F$994, 6, false)</f>
        <v>0</v>
      </c>
      <c r="M265" s="111" t="s">
        <v>6</v>
      </c>
      <c r="N265" s="3"/>
      <c r="O265" s="112"/>
      <c r="P265" s="110" t="str">
        <f>VLOOKUP(M265,Base!$A$3:$F$994, 2, false)</f>
        <v>.</v>
      </c>
      <c r="Q265" s="92"/>
      <c r="R265" s="2"/>
      <c r="S265" s="3"/>
      <c r="T265" s="113">
        <f>VLOOKUP(M265,Base!$A$3:$F$994, 5, false)</f>
        <v>0</v>
      </c>
      <c r="U265" s="114">
        <f t="shared" ref="U265:U282" si="44">T265*O265</f>
        <v>0</v>
      </c>
      <c r="V265" s="115"/>
      <c r="W265" s="110">
        <f>VLOOKUP(X265,Base!$A$3:$F$994, 6, false)</f>
        <v>0</v>
      </c>
      <c r="X265" s="111" t="s">
        <v>6</v>
      </c>
      <c r="Y265" s="3"/>
      <c r="Z265" s="112"/>
      <c r="AA265" s="110" t="str">
        <f>VLOOKUP(X265,Base!$A$3:$F$994, 2, false)</f>
        <v>.</v>
      </c>
      <c r="AB265" s="92"/>
      <c r="AC265" s="2"/>
      <c r="AD265" s="3"/>
      <c r="AE265" s="113">
        <f>VLOOKUP(X265,Base!$A$3:$F$994, 5, false)</f>
        <v>0</v>
      </c>
      <c r="AF265" s="114">
        <f t="shared" ref="AF265:AF282" si="45">AE265*Z265</f>
        <v>0</v>
      </c>
      <c r="AG265" s="115"/>
      <c r="AH265" s="110">
        <f>VLOOKUP(AI265,Base!$A$3:$F$994, 6, false)</f>
        <v>0</v>
      </c>
      <c r="AI265" s="111" t="s">
        <v>6</v>
      </c>
      <c r="AJ265" s="3"/>
      <c r="AK265" s="112"/>
      <c r="AL265" s="110" t="str">
        <f>VLOOKUP(AI265,Base!$A$3:$F$994, 2, false)</f>
        <v>.</v>
      </c>
      <c r="AM265" s="92"/>
      <c r="AN265" s="2"/>
      <c r="AO265" s="3"/>
      <c r="AP265" s="113">
        <f>VLOOKUP(AI265,Base!$A$3:$F$994, 5, false)</f>
        <v>0</v>
      </c>
      <c r="AQ265" s="114">
        <f t="shared" ref="AQ265:AQ273" si="46">AP265*AK265</f>
        <v>0</v>
      </c>
      <c r="AR265" s="115"/>
      <c r="AS265" s="110">
        <f>VLOOKUP(AT265,Base!$A$3:$F$994, 6, false)</f>
        <v>0</v>
      </c>
      <c r="AT265" s="111" t="s">
        <v>6</v>
      </c>
      <c r="AU265" s="3"/>
      <c r="AV265" s="112"/>
      <c r="AW265" s="110" t="str">
        <f>VLOOKUP(AT265,Base!$A$3:$F$994, 2, false)</f>
        <v>.</v>
      </c>
      <c r="AX265" s="92"/>
      <c r="AY265" s="2"/>
      <c r="AZ265" s="3"/>
      <c r="BA265" s="113">
        <f>VLOOKUP(AT265,Base!$A$3:$F$994, 5, false)</f>
        <v>0</v>
      </c>
      <c r="BB265" s="114">
        <f t="shared" ref="BB265:BB282" si="47">BA265*AV265</f>
        <v>0</v>
      </c>
      <c r="BC265" s="115"/>
      <c r="BD265" s="110">
        <f>VLOOKUP(BE265,Base!$A$3:$F$994, 6, false)</f>
        <v>0</v>
      </c>
      <c r="BE265" s="111" t="s">
        <v>6</v>
      </c>
      <c r="BF265" s="3"/>
      <c r="BG265" s="112"/>
      <c r="BH265" s="110" t="str">
        <f>VLOOKUP(BE265,Base!$A$3:$F$994, 2, false)</f>
        <v>.</v>
      </c>
      <c r="BI265" s="92"/>
      <c r="BJ265" s="2"/>
      <c r="BK265" s="3"/>
      <c r="BL265" s="113">
        <f>VLOOKUP(BE265,Base!$A$3:$F$994, 5, false)</f>
        <v>0</v>
      </c>
      <c r="BM265" s="114">
        <f t="shared" ref="BM265:BM282" si="48">BL265*BG265</f>
        <v>0</v>
      </c>
    </row>
    <row r="266">
      <c r="A266" s="110">
        <f>VLOOKUP(B266,Base!$A$3:$F$994, 6, false)</f>
        <v>0</v>
      </c>
      <c r="B266" s="111" t="s">
        <v>6</v>
      </c>
      <c r="C266" s="3"/>
      <c r="D266" s="112"/>
      <c r="E266" s="110" t="str">
        <f>VLOOKUP(B266,Base!$A$3:$F$994, 2, false)</f>
        <v>.</v>
      </c>
      <c r="F266" s="116"/>
      <c r="G266" s="2"/>
      <c r="H266" s="3"/>
      <c r="I266" s="113">
        <f>VLOOKUP(B266,Base!$A$3:$F$994, 5, false)</f>
        <v>0</v>
      </c>
      <c r="J266" s="114">
        <f t="shared" si="43"/>
        <v>0</v>
      </c>
      <c r="K266" s="115"/>
      <c r="L266" s="110">
        <f>VLOOKUP(M266,Base!$A$3:$F$994, 6, false)</f>
        <v>0</v>
      </c>
      <c r="M266" s="111" t="s">
        <v>6</v>
      </c>
      <c r="N266" s="3"/>
      <c r="O266" s="112"/>
      <c r="P266" s="110" t="str">
        <f>VLOOKUP(M266,Base!$A$3:$F$994, 2, false)</f>
        <v>.</v>
      </c>
      <c r="Q266" s="116"/>
      <c r="R266" s="2"/>
      <c r="S266" s="3"/>
      <c r="T266" s="113">
        <f>VLOOKUP(M266,Base!$A$3:$F$994, 5, false)</f>
        <v>0</v>
      </c>
      <c r="U266" s="114">
        <f t="shared" si="44"/>
        <v>0</v>
      </c>
      <c r="V266" s="115"/>
      <c r="W266" s="110">
        <f>VLOOKUP(X266,Base!$A$3:$F$994, 6, false)</f>
        <v>0</v>
      </c>
      <c r="X266" s="111" t="s">
        <v>6</v>
      </c>
      <c r="Y266" s="3"/>
      <c r="Z266" s="112"/>
      <c r="AA266" s="110" t="str">
        <f>VLOOKUP(X266,Base!$A$3:$F$994, 2, false)</f>
        <v>.</v>
      </c>
      <c r="AB266" s="116"/>
      <c r="AC266" s="2"/>
      <c r="AD266" s="3"/>
      <c r="AE266" s="113">
        <f>VLOOKUP(X266,Base!$A$3:$F$994, 5, false)</f>
        <v>0</v>
      </c>
      <c r="AF266" s="114">
        <f t="shared" si="45"/>
        <v>0</v>
      </c>
      <c r="AG266" s="115"/>
      <c r="AH266" s="110">
        <f>VLOOKUP(AI266,Base!$A$3:$F$994, 6, false)</f>
        <v>0</v>
      </c>
      <c r="AI266" s="111" t="s">
        <v>6</v>
      </c>
      <c r="AJ266" s="3"/>
      <c r="AK266" s="112"/>
      <c r="AL266" s="110" t="str">
        <f>VLOOKUP(AI266,Base!$A$3:$F$994, 2, false)</f>
        <v>.</v>
      </c>
      <c r="AM266" s="116"/>
      <c r="AN266" s="2"/>
      <c r="AO266" s="3"/>
      <c r="AP266" s="113">
        <f>VLOOKUP(AI266,Base!$A$3:$F$994, 5, false)</f>
        <v>0</v>
      </c>
      <c r="AQ266" s="114">
        <f t="shared" si="46"/>
        <v>0</v>
      </c>
      <c r="AR266" s="115"/>
      <c r="AS266" s="110">
        <f>VLOOKUP(AT266,Base!$A$3:$F$994, 6, false)</f>
        <v>0</v>
      </c>
      <c r="AT266" s="111" t="s">
        <v>6</v>
      </c>
      <c r="AU266" s="3"/>
      <c r="AV266" s="112"/>
      <c r="AW266" s="110" t="str">
        <f>VLOOKUP(AT266,Base!$A$3:$F$994, 2, false)</f>
        <v>.</v>
      </c>
      <c r="AX266" s="116"/>
      <c r="AY266" s="2"/>
      <c r="AZ266" s="3"/>
      <c r="BA266" s="113">
        <f>VLOOKUP(AT266,Base!$A$3:$F$994, 5, false)</f>
        <v>0</v>
      </c>
      <c r="BB266" s="114">
        <f t="shared" si="47"/>
        <v>0</v>
      </c>
      <c r="BC266" s="115"/>
      <c r="BD266" s="110">
        <f>VLOOKUP(BE266,Base!$A$3:$F$994, 6, false)</f>
        <v>0</v>
      </c>
      <c r="BE266" s="111" t="s">
        <v>6</v>
      </c>
      <c r="BF266" s="3"/>
      <c r="BG266" s="112"/>
      <c r="BH266" s="110" t="str">
        <f>VLOOKUP(BE266,Base!$A$3:$F$994, 2, false)</f>
        <v>.</v>
      </c>
      <c r="BI266" s="116"/>
      <c r="BJ266" s="2"/>
      <c r="BK266" s="3"/>
      <c r="BL266" s="113">
        <f>VLOOKUP(BE266,Base!$A$3:$F$994, 5, false)</f>
        <v>0</v>
      </c>
      <c r="BM266" s="114">
        <f t="shared" si="48"/>
        <v>0</v>
      </c>
    </row>
    <row r="267">
      <c r="A267" s="110">
        <f>VLOOKUP(B267,Base!$A$3:$F$994, 6, false)</f>
        <v>0</v>
      </c>
      <c r="B267" s="111" t="s">
        <v>6</v>
      </c>
      <c r="C267" s="3"/>
      <c r="D267" s="112"/>
      <c r="E267" s="110" t="str">
        <f>VLOOKUP(B267,Base!$A$3:$F$994, 2, false)</f>
        <v>.</v>
      </c>
      <c r="F267" s="116"/>
      <c r="G267" s="2"/>
      <c r="H267" s="3"/>
      <c r="I267" s="113">
        <f>VLOOKUP(B267,Base!$A$3:$F$994, 5, false)</f>
        <v>0</v>
      </c>
      <c r="J267" s="114">
        <f t="shared" si="43"/>
        <v>0</v>
      </c>
      <c r="K267" s="115"/>
      <c r="L267" s="110">
        <f>VLOOKUP(M267,Base!$A$3:$F$994, 6, false)</f>
        <v>0</v>
      </c>
      <c r="M267" s="111" t="s">
        <v>6</v>
      </c>
      <c r="N267" s="3"/>
      <c r="O267" s="112"/>
      <c r="P267" s="110" t="str">
        <f>VLOOKUP(M267,Base!$A$3:$F$994, 2, false)</f>
        <v>.</v>
      </c>
      <c r="Q267" s="116"/>
      <c r="R267" s="2"/>
      <c r="S267" s="3"/>
      <c r="T267" s="113">
        <f>VLOOKUP(M267,Base!$A$3:$F$994, 5, false)</f>
        <v>0</v>
      </c>
      <c r="U267" s="114">
        <f t="shared" si="44"/>
        <v>0</v>
      </c>
      <c r="V267" s="115"/>
      <c r="W267" s="110">
        <f>VLOOKUP(X267,Base!$A$3:$F$994, 6, false)</f>
        <v>0</v>
      </c>
      <c r="X267" s="111" t="s">
        <v>6</v>
      </c>
      <c r="Y267" s="3"/>
      <c r="Z267" s="112"/>
      <c r="AA267" s="110" t="str">
        <f>VLOOKUP(X267,Base!$A$3:$F$994, 2, false)</f>
        <v>.</v>
      </c>
      <c r="AB267" s="116"/>
      <c r="AC267" s="2"/>
      <c r="AD267" s="3"/>
      <c r="AE267" s="113">
        <f>VLOOKUP(X267,Base!$A$3:$F$994, 5, false)</f>
        <v>0</v>
      </c>
      <c r="AF267" s="114">
        <f t="shared" si="45"/>
        <v>0</v>
      </c>
      <c r="AG267" s="115"/>
      <c r="AH267" s="110">
        <f>VLOOKUP(AI267,Base!$A$3:$F$994, 6, false)</f>
        <v>0</v>
      </c>
      <c r="AI267" s="111" t="s">
        <v>6</v>
      </c>
      <c r="AJ267" s="3"/>
      <c r="AK267" s="112"/>
      <c r="AL267" s="110" t="str">
        <f>VLOOKUP(AI267,Base!$A$3:$F$994, 2, false)</f>
        <v>.</v>
      </c>
      <c r="AM267" s="116"/>
      <c r="AN267" s="2"/>
      <c r="AO267" s="3"/>
      <c r="AP267" s="113">
        <f>VLOOKUP(AI267,Base!$A$3:$F$994, 5, false)</f>
        <v>0</v>
      </c>
      <c r="AQ267" s="114">
        <f t="shared" si="46"/>
        <v>0</v>
      </c>
      <c r="AR267" s="115"/>
      <c r="AS267" s="110">
        <f>VLOOKUP(AT267,Base!$A$3:$F$994, 6, false)</f>
        <v>0</v>
      </c>
      <c r="AT267" s="111" t="s">
        <v>6</v>
      </c>
      <c r="AU267" s="3"/>
      <c r="AV267" s="112"/>
      <c r="AW267" s="110" t="str">
        <f>VLOOKUP(AT267,Base!$A$3:$F$994, 2, false)</f>
        <v>.</v>
      </c>
      <c r="AX267" s="116"/>
      <c r="AY267" s="2"/>
      <c r="AZ267" s="3"/>
      <c r="BA267" s="113">
        <f>VLOOKUP(AT267,Base!$A$3:$F$994, 5, false)</f>
        <v>0</v>
      </c>
      <c r="BB267" s="114">
        <f t="shared" si="47"/>
        <v>0</v>
      </c>
      <c r="BC267" s="115"/>
      <c r="BD267" s="110">
        <f>VLOOKUP(BE267,Base!$A$3:$F$994, 6, false)</f>
        <v>0</v>
      </c>
      <c r="BE267" s="111" t="s">
        <v>6</v>
      </c>
      <c r="BF267" s="3"/>
      <c r="BG267" s="112"/>
      <c r="BH267" s="110" t="str">
        <f>VLOOKUP(BE267,Base!$A$3:$F$994, 2, false)</f>
        <v>.</v>
      </c>
      <c r="BI267" s="116"/>
      <c r="BJ267" s="2"/>
      <c r="BK267" s="3"/>
      <c r="BL267" s="113">
        <f>VLOOKUP(BE267,Base!$A$3:$F$994, 5, false)</f>
        <v>0</v>
      </c>
      <c r="BM267" s="114">
        <f t="shared" si="48"/>
        <v>0</v>
      </c>
    </row>
    <row r="268">
      <c r="A268" s="110">
        <f>VLOOKUP(B268,Base!$A$3:$F$994, 6, false)</f>
        <v>0</v>
      </c>
      <c r="B268" s="111" t="s">
        <v>6</v>
      </c>
      <c r="C268" s="3"/>
      <c r="D268" s="112"/>
      <c r="E268" s="110" t="str">
        <f>VLOOKUP(B268,Base!$A$3:$F$994, 2, false)</f>
        <v>.</v>
      </c>
      <c r="F268" s="116"/>
      <c r="G268" s="2"/>
      <c r="H268" s="3"/>
      <c r="I268" s="113">
        <f>VLOOKUP(B268,Base!$A$3:$F$994, 5, false)</f>
        <v>0</v>
      </c>
      <c r="J268" s="114">
        <f t="shared" si="43"/>
        <v>0</v>
      </c>
      <c r="K268" s="115"/>
      <c r="L268" s="110">
        <f>VLOOKUP(M268,Base!$A$3:$F$994, 6, false)</f>
        <v>0</v>
      </c>
      <c r="M268" s="111" t="s">
        <v>6</v>
      </c>
      <c r="N268" s="3"/>
      <c r="O268" s="112"/>
      <c r="P268" s="110" t="str">
        <f>VLOOKUP(M268,Base!$A$3:$F$994, 2, false)</f>
        <v>.</v>
      </c>
      <c r="Q268" s="116"/>
      <c r="R268" s="2"/>
      <c r="S268" s="3"/>
      <c r="T268" s="113">
        <f>VLOOKUP(M268,Base!$A$3:$F$994, 5, false)</f>
        <v>0</v>
      </c>
      <c r="U268" s="114">
        <f t="shared" si="44"/>
        <v>0</v>
      </c>
      <c r="V268" s="115"/>
      <c r="W268" s="110">
        <f>VLOOKUP(X268,Base!$A$3:$F$994, 6, false)</f>
        <v>0</v>
      </c>
      <c r="X268" s="111" t="s">
        <v>6</v>
      </c>
      <c r="Y268" s="3"/>
      <c r="Z268" s="112"/>
      <c r="AA268" s="110" t="str">
        <f>VLOOKUP(X268,Base!$A$3:$F$994, 2, false)</f>
        <v>.</v>
      </c>
      <c r="AB268" s="116"/>
      <c r="AC268" s="2"/>
      <c r="AD268" s="3"/>
      <c r="AE268" s="113">
        <f>VLOOKUP(X268,Base!$A$3:$F$994, 5, false)</f>
        <v>0</v>
      </c>
      <c r="AF268" s="114">
        <f t="shared" si="45"/>
        <v>0</v>
      </c>
      <c r="AG268" s="115"/>
      <c r="AH268" s="110">
        <f>VLOOKUP(AI268,Base!$A$3:$F$994, 6, false)</f>
        <v>0</v>
      </c>
      <c r="AI268" s="111" t="s">
        <v>6</v>
      </c>
      <c r="AJ268" s="3"/>
      <c r="AK268" s="112"/>
      <c r="AL268" s="110" t="str">
        <f>VLOOKUP(AI268,Base!$A$3:$F$994, 2, false)</f>
        <v>.</v>
      </c>
      <c r="AM268" s="116"/>
      <c r="AN268" s="2"/>
      <c r="AO268" s="3"/>
      <c r="AP268" s="113">
        <f>VLOOKUP(AI268,Base!$A$3:$F$994, 5, false)</f>
        <v>0</v>
      </c>
      <c r="AQ268" s="114">
        <f t="shared" si="46"/>
        <v>0</v>
      </c>
      <c r="AR268" s="115"/>
      <c r="AS268" s="110">
        <f>VLOOKUP(AT268,Base!$A$3:$F$994, 6, false)</f>
        <v>0</v>
      </c>
      <c r="AT268" s="111" t="s">
        <v>6</v>
      </c>
      <c r="AU268" s="3"/>
      <c r="AV268" s="112"/>
      <c r="AW268" s="110" t="str">
        <f>VLOOKUP(AT268,Base!$A$3:$F$994, 2, false)</f>
        <v>.</v>
      </c>
      <c r="AX268" s="116"/>
      <c r="AY268" s="2"/>
      <c r="AZ268" s="3"/>
      <c r="BA268" s="113">
        <f>VLOOKUP(AT268,Base!$A$3:$F$994, 5, false)</f>
        <v>0</v>
      </c>
      <c r="BB268" s="114">
        <f t="shared" si="47"/>
        <v>0</v>
      </c>
      <c r="BC268" s="115"/>
      <c r="BD268" s="110">
        <f>VLOOKUP(BE268,Base!$A$3:$F$994, 6, false)</f>
        <v>0</v>
      </c>
      <c r="BE268" s="111" t="s">
        <v>6</v>
      </c>
      <c r="BF268" s="3"/>
      <c r="BG268" s="112"/>
      <c r="BH268" s="110" t="str">
        <f>VLOOKUP(BE268,Base!$A$3:$F$994, 2, false)</f>
        <v>.</v>
      </c>
      <c r="BI268" s="116"/>
      <c r="BJ268" s="2"/>
      <c r="BK268" s="3"/>
      <c r="BL268" s="113">
        <f>VLOOKUP(BE268,Base!$A$3:$F$994, 5, false)</f>
        <v>0</v>
      </c>
      <c r="BM268" s="114">
        <f t="shared" si="48"/>
        <v>0</v>
      </c>
    </row>
    <row r="269">
      <c r="A269" s="110">
        <f>VLOOKUP(B269,Base!$A$3:$F$994, 6, false)</f>
        <v>0</v>
      </c>
      <c r="B269" s="111" t="s">
        <v>6</v>
      </c>
      <c r="C269" s="3"/>
      <c r="D269" s="112"/>
      <c r="E269" s="110" t="str">
        <f>VLOOKUP(B269,Base!$A$3:$F$994, 2, false)</f>
        <v>.</v>
      </c>
      <c r="F269" s="92"/>
      <c r="G269" s="2"/>
      <c r="H269" s="3"/>
      <c r="I269" s="113">
        <f>VLOOKUP(B269,Base!$A$3:$F$994, 5, false)</f>
        <v>0</v>
      </c>
      <c r="J269" s="114">
        <f t="shared" si="43"/>
        <v>0</v>
      </c>
      <c r="K269" s="115"/>
      <c r="L269" s="110">
        <f>VLOOKUP(M269,Base!$A$3:$F$994, 6, false)</f>
        <v>0</v>
      </c>
      <c r="M269" s="111" t="s">
        <v>6</v>
      </c>
      <c r="N269" s="3"/>
      <c r="O269" s="112"/>
      <c r="P269" s="110" t="str">
        <f>VLOOKUP(M269,Base!$A$3:$F$994, 2, false)</f>
        <v>.</v>
      </c>
      <c r="Q269" s="92"/>
      <c r="R269" s="2"/>
      <c r="S269" s="3"/>
      <c r="T269" s="113">
        <f>VLOOKUP(M269,Base!$A$3:$F$994, 5, false)</f>
        <v>0</v>
      </c>
      <c r="U269" s="114">
        <f t="shared" si="44"/>
        <v>0</v>
      </c>
      <c r="V269" s="115"/>
      <c r="W269" s="110">
        <f>VLOOKUP(X269,Base!$A$3:$F$994, 6, false)</f>
        <v>0</v>
      </c>
      <c r="X269" s="111" t="s">
        <v>6</v>
      </c>
      <c r="Y269" s="3"/>
      <c r="Z269" s="112"/>
      <c r="AA269" s="110" t="str">
        <f>VLOOKUP(X269,Base!$A$3:$F$994, 2, false)</f>
        <v>.</v>
      </c>
      <c r="AB269" s="92"/>
      <c r="AC269" s="2"/>
      <c r="AD269" s="3"/>
      <c r="AE269" s="113">
        <f>VLOOKUP(X269,Base!$A$3:$F$994, 5, false)</f>
        <v>0</v>
      </c>
      <c r="AF269" s="114">
        <f t="shared" si="45"/>
        <v>0</v>
      </c>
      <c r="AG269" s="115"/>
      <c r="AH269" s="110">
        <f>VLOOKUP(AI269,Base!$A$3:$F$994, 6, false)</f>
        <v>0</v>
      </c>
      <c r="AI269" s="111" t="s">
        <v>6</v>
      </c>
      <c r="AJ269" s="3"/>
      <c r="AK269" s="112"/>
      <c r="AL269" s="110" t="str">
        <f>VLOOKUP(AI269,Base!$A$3:$F$994, 2, false)</f>
        <v>.</v>
      </c>
      <c r="AM269" s="92"/>
      <c r="AN269" s="2"/>
      <c r="AO269" s="3"/>
      <c r="AP269" s="113">
        <f>VLOOKUP(AI269,Base!$A$3:$F$994, 5, false)</f>
        <v>0</v>
      </c>
      <c r="AQ269" s="114">
        <f t="shared" si="46"/>
        <v>0</v>
      </c>
      <c r="AR269" s="115"/>
      <c r="AS269" s="110">
        <f>VLOOKUP(AT269,Base!$A$3:$F$994, 6, false)</f>
        <v>0</v>
      </c>
      <c r="AT269" s="111" t="s">
        <v>6</v>
      </c>
      <c r="AU269" s="3"/>
      <c r="AV269" s="112"/>
      <c r="AW269" s="110" t="str">
        <f>VLOOKUP(AT269,Base!$A$3:$F$994, 2, false)</f>
        <v>.</v>
      </c>
      <c r="AX269" s="92"/>
      <c r="AY269" s="2"/>
      <c r="AZ269" s="3"/>
      <c r="BA269" s="113">
        <f>VLOOKUP(AT269,Base!$A$3:$F$994, 5, false)</f>
        <v>0</v>
      </c>
      <c r="BB269" s="114">
        <f t="shared" si="47"/>
        <v>0</v>
      </c>
      <c r="BC269" s="115"/>
      <c r="BD269" s="110">
        <f>VLOOKUP(BE269,Base!$A$3:$F$994, 6, false)</f>
        <v>0</v>
      </c>
      <c r="BE269" s="111" t="s">
        <v>6</v>
      </c>
      <c r="BF269" s="3"/>
      <c r="BG269" s="112"/>
      <c r="BH269" s="110" t="str">
        <f>VLOOKUP(BE269,Base!$A$3:$F$994, 2, false)</f>
        <v>.</v>
      </c>
      <c r="BI269" s="92"/>
      <c r="BJ269" s="2"/>
      <c r="BK269" s="3"/>
      <c r="BL269" s="113">
        <f>VLOOKUP(BE269,Base!$A$3:$F$994, 5, false)</f>
        <v>0</v>
      </c>
      <c r="BM269" s="114">
        <f t="shared" si="48"/>
        <v>0</v>
      </c>
    </row>
    <row r="270">
      <c r="A270" s="110">
        <f>VLOOKUP(B270,Base!$A$3:$F$994, 6, false)</f>
        <v>0</v>
      </c>
      <c r="B270" s="111" t="s">
        <v>6</v>
      </c>
      <c r="C270" s="3"/>
      <c r="D270" s="112"/>
      <c r="E270" s="110" t="str">
        <f>VLOOKUP(B270,Base!$A$3:$F$994, 2, false)</f>
        <v>.</v>
      </c>
      <c r="F270" s="92"/>
      <c r="G270" s="2"/>
      <c r="H270" s="3"/>
      <c r="I270" s="113">
        <f>VLOOKUP(B270,Base!$A$3:$F$994, 5, false)</f>
        <v>0</v>
      </c>
      <c r="J270" s="114">
        <f t="shared" si="43"/>
        <v>0</v>
      </c>
      <c r="K270" s="115"/>
      <c r="L270" s="110">
        <f>VLOOKUP(M270,Base!$A$3:$F$994, 6, false)</f>
        <v>0</v>
      </c>
      <c r="M270" s="111" t="s">
        <v>6</v>
      </c>
      <c r="N270" s="3"/>
      <c r="O270" s="112"/>
      <c r="P270" s="110" t="str">
        <f>VLOOKUP(M270,Base!$A$3:$F$994, 2, false)</f>
        <v>.</v>
      </c>
      <c r="Q270" s="92"/>
      <c r="R270" s="2"/>
      <c r="S270" s="3"/>
      <c r="T270" s="113">
        <f>VLOOKUP(M270,Base!$A$3:$F$994, 5, false)</f>
        <v>0</v>
      </c>
      <c r="U270" s="114">
        <f t="shared" si="44"/>
        <v>0</v>
      </c>
      <c r="V270" s="115"/>
      <c r="W270" s="110">
        <f>VLOOKUP(X270,Base!$A$3:$F$994, 6, false)</f>
        <v>0</v>
      </c>
      <c r="X270" s="111" t="s">
        <v>6</v>
      </c>
      <c r="Y270" s="3"/>
      <c r="Z270" s="112"/>
      <c r="AA270" s="110" t="str">
        <f>VLOOKUP(X270,Base!$A$3:$F$994, 2, false)</f>
        <v>.</v>
      </c>
      <c r="AB270" s="92"/>
      <c r="AC270" s="2"/>
      <c r="AD270" s="3"/>
      <c r="AE270" s="113">
        <f>VLOOKUP(X270,Base!$A$3:$F$994, 5, false)</f>
        <v>0</v>
      </c>
      <c r="AF270" s="114">
        <f t="shared" si="45"/>
        <v>0</v>
      </c>
      <c r="AG270" s="115"/>
      <c r="AH270" s="110">
        <f>VLOOKUP(AI270,Base!$A$3:$F$994, 6, false)</f>
        <v>0</v>
      </c>
      <c r="AI270" s="111" t="s">
        <v>6</v>
      </c>
      <c r="AJ270" s="3"/>
      <c r="AK270" s="112"/>
      <c r="AL270" s="110" t="str">
        <f>VLOOKUP(AI270,Base!$A$3:$F$994, 2, false)</f>
        <v>.</v>
      </c>
      <c r="AM270" s="92"/>
      <c r="AN270" s="2"/>
      <c r="AO270" s="3"/>
      <c r="AP270" s="113">
        <f>VLOOKUP(AI270,Base!$A$3:$F$994, 5, false)</f>
        <v>0</v>
      </c>
      <c r="AQ270" s="114">
        <f t="shared" si="46"/>
        <v>0</v>
      </c>
      <c r="AR270" s="115"/>
      <c r="AS270" s="110">
        <f>VLOOKUP(AT270,Base!$A$3:$F$994, 6, false)</f>
        <v>0</v>
      </c>
      <c r="AT270" s="111" t="s">
        <v>6</v>
      </c>
      <c r="AU270" s="3"/>
      <c r="AV270" s="112"/>
      <c r="AW270" s="110" t="str">
        <f>VLOOKUP(AT270,Base!$A$3:$F$994, 2, false)</f>
        <v>.</v>
      </c>
      <c r="AX270" s="92"/>
      <c r="AY270" s="2"/>
      <c r="AZ270" s="3"/>
      <c r="BA270" s="113">
        <f>VLOOKUP(AT270,Base!$A$3:$F$994, 5, false)</f>
        <v>0</v>
      </c>
      <c r="BB270" s="114">
        <f t="shared" si="47"/>
        <v>0</v>
      </c>
      <c r="BC270" s="115"/>
      <c r="BD270" s="110">
        <f>VLOOKUP(BE270,Base!$A$3:$F$994, 6, false)</f>
        <v>0</v>
      </c>
      <c r="BE270" s="111" t="s">
        <v>6</v>
      </c>
      <c r="BF270" s="3"/>
      <c r="BG270" s="112"/>
      <c r="BH270" s="110" t="str">
        <f>VLOOKUP(BE270,Base!$A$3:$F$994, 2, false)</f>
        <v>.</v>
      </c>
      <c r="BI270" s="92"/>
      <c r="BJ270" s="2"/>
      <c r="BK270" s="3"/>
      <c r="BL270" s="113">
        <f>VLOOKUP(BE270,Base!$A$3:$F$994, 5, false)</f>
        <v>0</v>
      </c>
      <c r="BM270" s="114">
        <f t="shared" si="48"/>
        <v>0</v>
      </c>
    </row>
    <row r="271">
      <c r="A271" s="110">
        <f>VLOOKUP(B271,Base!$A$3:$F$994, 6, false)</f>
        <v>0</v>
      </c>
      <c r="B271" s="111" t="s">
        <v>6</v>
      </c>
      <c r="C271" s="3"/>
      <c r="D271" s="112"/>
      <c r="E271" s="110" t="str">
        <f>VLOOKUP(B271,Base!$A$3:$F$994, 2, false)</f>
        <v>.</v>
      </c>
      <c r="F271" s="116"/>
      <c r="G271" s="2"/>
      <c r="H271" s="3"/>
      <c r="I271" s="113">
        <f>VLOOKUP(B271,Base!$A$3:$F$994, 5, false)</f>
        <v>0</v>
      </c>
      <c r="J271" s="114">
        <f t="shared" si="43"/>
        <v>0</v>
      </c>
      <c r="K271" s="115"/>
      <c r="L271" s="110">
        <f>VLOOKUP(M271,Base!$A$3:$F$994, 6, false)</f>
        <v>0</v>
      </c>
      <c r="M271" s="111" t="s">
        <v>6</v>
      </c>
      <c r="N271" s="3"/>
      <c r="O271" s="112"/>
      <c r="P271" s="110" t="str">
        <f>VLOOKUP(M271,Base!$A$3:$F$994, 2, false)</f>
        <v>.</v>
      </c>
      <c r="Q271" s="116"/>
      <c r="R271" s="2"/>
      <c r="S271" s="3"/>
      <c r="T271" s="113">
        <f>VLOOKUP(M271,Base!$A$3:$F$994, 5, false)</f>
        <v>0</v>
      </c>
      <c r="U271" s="114">
        <f t="shared" si="44"/>
        <v>0</v>
      </c>
      <c r="V271" s="115"/>
      <c r="W271" s="110">
        <f>VLOOKUP(X271,Base!$A$3:$F$994, 6, false)</f>
        <v>0</v>
      </c>
      <c r="X271" s="111" t="s">
        <v>6</v>
      </c>
      <c r="Y271" s="3"/>
      <c r="Z271" s="112"/>
      <c r="AA271" s="110" t="str">
        <f>VLOOKUP(X271,Base!$A$3:$F$994, 2, false)</f>
        <v>.</v>
      </c>
      <c r="AB271" s="116"/>
      <c r="AC271" s="2"/>
      <c r="AD271" s="3"/>
      <c r="AE271" s="113">
        <f>VLOOKUP(X271,Base!$A$3:$F$994, 5, false)</f>
        <v>0</v>
      </c>
      <c r="AF271" s="114">
        <f t="shared" si="45"/>
        <v>0</v>
      </c>
      <c r="AG271" s="115"/>
      <c r="AH271" s="110">
        <f>VLOOKUP(AI271,Base!$A$3:$F$994, 6, false)</f>
        <v>0</v>
      </c>
      <c r="AI271" s="111" t="s">
        <v>6</v>
      </c>
      <c r="AJ271" s="3"/>
      <c r="AK271" s="112"/>
      <c r="AL271" s="110" t="str">
        <f>VLOOKUP(AI271,Base!$A$3:$F$994, 2, false)</f>
        <v>.</v>
      </c>
      <c r="AM271" s="116"/>
      <c r="AN271" s="2"/>
      <c r="AO271" s="3"/>
      <c r="AP271" s="113">
        <f>VLOOKUP(AI271,Base!$A$3:$F$994, 5, false)</f>
        <v>0</v>
      </c>
      <c r="AQ271" s="114">
        <f t="shared" si="46"/>
        <v>0</v>
      </c>
      <c r="AR271" s="115"/>
      <c r="AS271" s="110">
        <f>VLOOKUP(AT271,Base!$A$3:$F$994, 6, false)</f>
        <v>0</v>
      </c>
      <c r="AT271" s="111" t="s">
        <v>6</v>
      </c>
      <c r="AU271" s="3"/>
      <c r="AV271" s="112"/>
      <c r="AW271" s="110" t="str">
        <f>VLOOKUP(AT271,Base!$A$3:$F$994, 2, false)</f>
        <v>.</v>
      </c>
      <c r="AX271" s="116"/>
      <c r="AY271" s="2"/>
      <c r="AZ271" s="3"/>
      <c r="BA271" s="113">
        <f>VLOOKUP(AT271,Base!$A$3:$F$994, 5, false)</f>
        <v>0</v>
      </c>
      <c r="BB271" s="114">
        <f t="shared" si="47"/>
        <v>0</v>
      </c>
      <c r="BC271" s="115"/>
      <c r="BD271" s="110">
        <f>VLOOKUP(BE271,Base!$A$3:$F$994, 6, false)</f>
        <v>0</v>
      </c>
      <c r="BE271" s="111" t="s">
        <v>6</v>
      </c>
      <c r="BF271" s="3"/>
      <c r="BG271" s="112"/>
      <c r="BH271" s="110" t="str">
        <f>VLOOKUP(BE271,Base!$A$3:$F$994, 2, false)</f>
        <v>.</v>
      </c>
      <c r="BI271" s="116"/>
      <c r="BJ271" s="2"/>
      <c r="BK271" s="3"/>
      <c r="BL271" s="113">
        <f>VLOOKUP(BE271,Base!$A$3:$F$994, 5, false)</f>
        <v>0</v>
      </c>
      <c r="BM271" s="114">
        <f t="shared" si="48"/>
        <v>0</v>
      </c>
    </row>
    <row r="272">
      <c r="A272" s="110">
        <f>VLOOKUP(B272,Base!$A$3:$F$994, 6, false)</f>
        <v>0</v>
      </c>
      <c r="B272" s="111" t="s">
        <v>6</v>
      </c>
      <c r="C272" s="3"/>
      <c r="D272" s="112"/>
      <c r="E272" s="110" t="str">
        <f>VLOOKUP(B272,Base!$A$3:$F$994, 2, false)</f>
        <v>.</v>
      </c>
      <c r="F272" s="117"/>
      <c r="G272" s="2"/>
      <c r="H272" s="3"/>
      <c r="I272" s="113">
        <f>VLOOKUP(B272,Base!$A$3:$F$994, 5, false)</f>
        <v>0</v>
      </c>
      <c r="J272" s="114">
        <f t="shared" si="43"/>
        <v>0</v>
      </c>
      <c r="K272" s="115"/>
      <c r="L272" s="110">
        <f>VLOOKUP(M272,Base!$A$3:$F$994, 6, false)</f>
        <v>0</v>
      </c>
      <c r="M272" s="111" t="s">
        <v>6</v>
      </c>
      <c r="N272" s="3"/>
      <c r="O272" s="112"/>
      <c r="P272" s="110" t="str">
        <f>VLOOKUP(M272,Base!$A$3:$F$994, 2, false)</f>
        <v>.</v>
      </c>
      <c r="Q272" s="117"/>
      <c r="R272" s="2"/>
      <c r="S272" s="3"/>
      <c r="T272" s="113">
        <f>VLOOKUP(M272,Base!$A$3:$F$994, 5, false)</f>
        <v>0</v>
      </c>
      <c r="U272" s="114">
        <f t="shared" si="44"/>
        <v>0</v>
      </c>
      <c r="V272" s="115"/>
      <c r="W272" s="110">
        <f>VLOOKUP(X272,Base!$A$3:$F$994, 6, false)</f>
        <v>0</v>
      </c>
      <c r="X272" s="111" t="s">
        <v>6</v>
      </c>
      <c r="Y272" s="3"/>
      <c r="Z272" s="112"/>
      <c r="AA272" s="110" t="str">
        <f>VLOOKUP(X272,Base!$A$3:$F$994, 2, false)</f>
        <v>.</v>
      </c>
      <c r="AB272" s="117"/>
      <c r="AC272" s="2"/>
      <c r="AD272" s="3"/>
      <c r="AE272" s="113">
        <f>VLOOKUP(X272,Base!$A$3:$F$994, 5, false)</f>
        <v>0</v>
      </c>
      <c r="AF272" s="114">
        <f t="shared" si="45"/>
        <v>0</v>
      </c>
      <c r="AG272" s="115"/>
      <c r="AH272" s="110">
        <f>VLOOKUP(AI272,Base!$A$3:$F$994, 6, false)</f>
        <v>0</v>
      </c>
      <c r="AI272" s="111" t="s">
        <v>6</v>
      </c>
      <c r="AJ272" s="3"/>
      <c r="AK272" s="112"/>
      <c r="AL272" s="110" t="str">
        <f>VLOOKUP(AI272,Base!$A$3:$F$994, 2, false)</f>
        <v>.</v>
      </c>
      <c r="AM272" s="117"/>
      <c r="AN272" s="2"/>
      <c r="AO272" s="3"/>
      <c r="AP272" s="113">
        <f>VLOOKUP(AI272,Base!$A$3:$F$994, 5, false)</f>
        <v>0</v>
      </c>
      <c r="AQ272" s="114">
        <f t="shared" si="46"/>
        <v>0</v>
      </c>
      <c r="AR272" s="115"/>
      <c r="AS272" s="110">
        <f>VLOOKUP(AT272,Base!$A$3:$F$994, 6, false)</f>
        <v>0</v>
      </c>
      <c r="AT272" s="111" t="s">
        <v>6</v>
      </c>
      <c r="AU272" s="3"/>
      <c r="AV272" s="112"/>
      <c r="AW272" s="110" t="str">
        <f>VLOOKUP(AT272,Base!$A$3:$F$994, 2, false)</f>
        <v>.</v>
      </c>
      <c r="AX272" s="117"/>
      <c r="AY272" s="2"/>
      <c r="AZ272" s="3"/>
      <c r="BA272" s="113">
        <f>VLOOKUP(AT272,Base!$A$3:$F$994, 5, false)</f>
        <v>0</v>
      </c>
      <c r="BB272" s="114">
        <f t="shared" si="47"/>
        <v>0</v>
      </c>
      <c r="BC272" s="115"/>
      <c r="BD272" s="110">
        <f>VLOOKUP(BE272,Base!$A$3:$F$994, 6, false)</f>
        <v>0</v>
      </c>
      <c r="BE272" s="111" t="s">
        <v>6</v>
      </c>
      <c r="BF272" s="3"/>
      <c r="BG272" s="112"/>
      <c r="BH272" s="110" t="str">
        <f>VLOOKUP(BE272,Base!$A$3:$F$994, 2, false)</f>
        <v>.</v>
      </c>
      <c r="BI272" s="117"/>
      <c r="BJ272" s="2"/>
      <c r="BK272" s="3"/>
      <c r="BL272" s="113">
        <f>VLOOKUP(BE272,Base!$A$3:$F$994, 5, false)</f>
        <v>0</v>
      </c>
      <c r="BM272" s="114">
        <f t="shared" si="48"/>
        <v>0</v>
      </c>
    </row>
    <row r="273">
      <c r="A273" s="110">
        <f>VLOOKUP(B273,Base!$A$3:$F$994, 6, false)</f>
        <v>0</v>
      </c>
      <c r="B273" s="111" t="s">
        <v>6</v>
      </c>
      <c r="C273" s="3"/>
      <c r="D273" s="118"/>
      <c r="E273" s="110" t="str">
        <f>VLOOKUP(B273,Base!$A$3:$F$994, 2, false)</f>
        <v>.</v>
      </c>
      <c r="F273" s="117"/>
      <c r="G273" s="2"/>
      <c r="H273" s="3"/>
      <c r="I273" s="113">
        <f>VLOOKUP(B273,Base!$A$3:$F$994, 5, false)</f>
        <v>0</v>
      </c>
      <c r="J273" s="114">
        <f t="shared" si="43"/>
        <v>0</v>
      </c>
      <c r="K273" s="115"/>
      <c r="L273" s="110">
        <f>VLOOKUP(M273,Base!$A$3:$F$994, 6, false)</f>
        <v>0</v>
      </c>
      <c r="M273" s="111" t="s">
        <v>6</v>
      </c>
      <c r="N273" s="3"/>
      <c r="O273" s="118"/>
      <c r="P273" s="110" t="str">
        <f>VLOOKUP(M273,Base!$A$3:$F$994, 2, false)</f>
        <v>.</v>
      </c>
      <c r="Q273" s="117"/>
      <c r="R273" s="2"/>
      <c r="S273" s="3"/>
      <c r="T273" s="113">
        <f>VLOOKUP(M273,Base!$A$3:$F$994, 5, false)</f>
        <v>0</v>
      </c>
      <c r="U273" s="114">
        <f t="shared" si="44"/>
        <v>0</v>
      </c>
      <c r="V273" s="115"/>
      <c r="W273" s="110">
        <f>VLOOKUP(X273,Base!$A$3:$F$994, 6, false)</f>
        <v>0</v>
      </c>
      <c r="X273" s="111" t="s">
        <v>6</v>
      </c>
      <c r="Y273" s="3"/>
      <c r="Z273" s="118"/>
      <c r="AA273" s="110" t="str">
        <f>VLOOKUP(X273,Base!$A$3:$F$994, 2, false)</f>
        <v>.</v>
      </c>
      <c r="AB273" s="117"/>
      <c r="AC273" s="2"/>
      <c r="AD273" s="3"/>
      <c r="AE273" s="113">
        <f>VLOOKUP(X273,Base!$A$3:$F$994, 5, false)</f>
        <v>0</v>
      </c>
      <c r="AF273" s="114">
        <f t="shared" si="45"/>
        <v>0</v>
      </c>
      <c r="AG273" s="115"/>
      <c r="AH273" s="110">
        <f>VLOOKUP(AI273,Base!$A$3:$F$994, 6, false)</f>
        <v>0</v>
      </c>
      <c r="AI273" s="111" t="s">
        <v>6</v>
      </c>
      <c r="AJ273" s="3"/>
      <c r="AK273" s="118"/>
      <c r="AL273" s="110" t="str">
        <f>VLOOKUP(AI273,Base!$A$3:$F$994, 2, false)</f>
        <v>.</v>
      </c>
      <c r="AM273" s="117"/>
      <c r="AN273" s="2"/>
      <c r="AO273" s="3"/>
      <c r="AP273" s="113">
        <f>VLOOKUP(AI273,Base!$A$3:$F$994, 5, false)</f>
        <v>0</v>
      </c>
      <c r="AQ273" s="114">
        <f t="shared" si="46"/>
        <v>0</v>
      </c>
      <c r="AR273" s="115"/>
      <c r="AS273" s="110">
        <f>VLOOKUP(AT273,Base!$A$3:$F$994, 6, false)</f>
        <v>0</v>
      </c>
      <c r="AT273" s="111" t="s">
        <v>6</v>
      </c>
      <c r="AU273" s="3"/>
      <c r="AV273" s="118"/>
      <c r="AW273" s="110" t="str">
        <f>VLOOKUP(AT273,Base!$A$3:$F$994, 2, false)</f>
        <v>.</v>
      </c>
      <c r="AX273" s="117"/>
      <c r="AY273" s="2"/>
      <c r="AZ273" s="3"/>
      <c r="BA273" s="113">
        <f>VLOOKUP(AT273,Base!$A$3:$F$994, 5, false)</f>
        <v>0</v>
      </c>
      <c r="BB273" s="114">
        <f t="shared" si="47"/>
        <v>0</v>
      </c>
      <c r="BC273" s="115"/>
      <c r="BD273" s="110">
        <f>VLOOKUP(BE273,Base!$A$3:$F$994, 6, false)</f>
        <v>0</v>
      </c>
      <c r="BE273" s="111" t="s">
        <v>6</v>
      </c>
      <c r="BF273" s="3"/>
      <c r="BG273" s="118"/>
      <c r="BH273" s="110" t="str">
        <f>VLOOKUP(BE273,Base!$A$3:$F$994, 2, false)</f>
        <v>.</v>
      </c>
      <c r="BI273" s="117"/>
      <c r="BJ273" s="2"/>
      <c r="BK273" s="3"/>
      <c r="BL273" s="113">
        <f>VLOOKUP(BE273,Base!$A$3:$F$994, 5, false)</f>
        <v>0</v>
      </c>
      <c r="BM273" s="114">
        <f t="shared" si="48"/>
        <v>0</v>
      </c>
    </row>
    <row r="274">
      <c r="A274" s="110">
        <f>VLOOKUP(B274,Base!$A$3:$F$994, 6, false)</f>
        <v>0</v>
      </c>
      <c r="B274" s="111" t="s">
        <v>6</v>
      </c>
      <c r="C274" s="3"/>
      <c r="D274" s="112"/>
      <c r="E274" s="110" t="str">
        <f>VLOOKUP(B274,Base!$A$3:$F$994, 2, false)</f>
        <v>.</v>
      </c>
      <c r="F274" s="117"/>
      <c r="G274" s="2"/>
      <c r="H274" s="3"/>
      <c r="I274" s="113">
        <f>VLOOKUP(B274,Base!$A$3:$F$994, 5, false)</f>
        <v>0</v>
      </c>
      <c r="J274" s="114">
        <f t="shared" si="43"/>
        <v>0</v>
      </c>
      <c r="K274" s="115"/>
      <c r="L274" s="110">
        <f>VLOOKUP(M274,Base!$A$3:$F$994, 6, false)</f>
        <v>0</v>
      </c>
      <c r="M274" s="111" t="s">
        <v>6</v>
      </c>
      <c r="N274" s="3"/>
      <c r="O274" s="112"/>
      <c r="P274" s="110" t="str">
        <f>VLOOKUP(M274,Base!$A$3:$F$994, 2, false)</f>
        <v>.</v>
      </c>
      <c r="Q274" s="117"/>
      <c r="R274" s="2"/>
      <c r="S274" s="3"/>
      <c r="T274" s="113">
        <f>VLOOKUP(M274,Base!$A$3:$F$994, 5, false)</f>
        <v>0</v>
      </c>
      <c r="U274" s="114">
        <f t="shared" si="44"/>
        <v>0</v>
      </c>
      <c r="V274" s="115"/>
      <c r="W274" s="110">
        <f>VLOOKUP(X274,Base!$A$3:$F$994, 6, false)</f>
        <v>0</v>
      </c>
      <c r="X274" s="111" t="s">
        <v>6</v>
      </c>
      <c r="Y274" s="3"/>
      <c r="Z274" s="112"/>
      <c r="AA274" s="110" t="str">
        <f>VLOOKUP(X274,Base!$A$3:$F$994, 2, false)</f>
        <v>.</v>
      </c>
      <c r="AB274" s="117"/>
      <c r="AC274" s="2"/>
      <c r="AD274" s="3"/>
      <c r="AE274" s="113">
        <f>VLOOKUP(X274,Base!$A$3:$F$994, 5, false)</f>
        <v>0</v>
      </c>
      <c r="AF274" s="114">
        <f t="shared" si="45"/>
        <v>0</v>
      </c>
      <c r="AG274" s="115"/>
      <c r="AH274" s="110">
        <f>VLOOKUP(AI274,Base!$A$3:$F$994, 6, false)</f>
        <v>0</v>
      </c>
      <c r="AI274" s="111" t="s">
        <v>6</v>
      </c>
      <c r="AJ274" s="3"/>
      <c r="AK274" s="166"/>
      <c r="AL274" s="110" t="str">
        <f>VLOOKUP(AI274,Base!$A$3:$F$994, 2, false)</f>
        <v>.</v>
      </c>
      <c r="AM274" s="117"/>
      <c r="AN274" s="2"/>
      <c r="AO274" s="3"/>
      <c r="AP274" s="113">
        <f>VLOOKUP(AI274,Base!$A$3:$F$994, 5, false)</f>
        <v>0</v>
      </c>
      <c r="AQ274" s="114">
        <f>AP274*AK275</f>
        <v>0</v>
      </c>
      <c r="AR274" s="115"/>
      <c r="AS274" s="110">
        <f>VLOOKUP(AT274,Base!$A$3:$F$994, 6, false)</f>
        <v>0</v>
      </c>
      <c r="AT274" s="111" t="s">
        <v>6</v>
      </c>
      <c r="AU274" s="3"/>
      <c r="AV274" s="112"/>
      <c r="AW274" s="110" t="str">
        <f>VLOOKUP(AT274,Base!$A$3:$F$994, 2, false)</f>
        <v>.</v>
      </c>
      <c r="AX274" s="117"/>
      <c r="AY274" s="2"/>
      <c r="AZ274" s="3"/>
      <c r="BA274" s="113">
        <f>VLOOKUP(AT274,Base!$A$3:$F$994, 5, false)</f>
        <v>0</v>
      </c>
      <c r="BB274" s="114">
        <f t="shared" si="47"/>
        <v>0</v>
      </c>
      <c r="BC274" s="115"/>
      <c r="BD274" s="110">
        <f>VLOOKUP(BE274,Base!$A$3:$F$994, 6, false)</f>
        <v>0</v>
      </c>
      <c r="BE274" s="111" t="s">
        <v>6</v>
      </c>
      <c r="BF274" s="3"/>
      <c r="BG274" s="112"/>
      <c r="BH274" s="110" t="str">
        <f>VLOOKUP(BE274,Base!$A$3:$F$994, 2, false)</f>
        <v>.</v>
      </c>
      <c r="BI274" s="117"/>
      <c r="BJ274" s="2"/>
      <c r="BK274" s="3"/>
      <c r="BL274" s="113">
        <f>VLOOKUP(BE274,Base!$A$3:$F$994, 5, false)</f>
        <v>0</v>
      </c>
      <c r="BM274" s="114">
        <f t="shared" si="48"/>
        <v>0</v>
      </c>
    </row>
    <row r="275">
      <c r="A275" s="110">
        <f>VLOOKUP(B275,Base!$A$3:$F$994, 6, false)</f>
        <v>0</v>
      </c>
      <c r="B275" s="111" t="s">
        <v>6</v>
      </c>
      <c r="C275" s="3"/>
      <c r="D275" s="118"/>
      <c r="E275" s="110" t="str">
        <f>VLOOKUP(B275,Base!$A$3:$F$994, 2, false)</f>
        <v>.</v>
      </c>
      <c r="F275" s="106" t="s">
        <v>714</v>
      </c>
      <c r="G275" s="104"/>
      <c r="H275" s="100"/>
      <c r="I275" s="113">
        <f>VLOOKUP(B275,Base!$A$3:$F$994, 5, false)</f>
        <v>0</v>
      </c>
      <c r="J275" s="114">
        <f t="shared" si="43"/>
        <v>0</v>
      </c>
      <c r="K275" s="115"/>
      <c r="L275" s="110">
        <f>VLOOKUP(M275,Base!$A$3:$F$994, 6, false)</f>
        <v>0</v>
      </c>
      <c r="M275" s="111" t="s">
        <v>6</v>
      </c>
      <c r="N275" s="3"/>
      <c r="O275" s="118"/>
      <c r="P275" s="110" t="str">
        <f>VLOOKUP(M275,Base!$A$3:$F$994, 2, false)</f>
        <v>.</v>
      </c>
      <c r="Q275" s="106" t="s">
        <v>714</v>
      </c>
      <c r="R275" s="104"/>
      <c r="S275" s="100"/>
      <c r="T275" s="113">
        <f>VLOOKUP(M275,Base!$A$3:$F$994, 5, false)</f>
        <v>0</v>
      </c>
      <c r="U275" s="114">
        <f t="shared" si="44"/>
        <v>0</v>
      </c>
      <c r="V275" s="115"/>
      <c r="W275" s="110">
        <f>VLOOKUP(X275,Base!$A$3:$F$994, 6, false)</f>
        <v>0</v>
      </c>
      <c r="X275" s="111" t="s">
        <v>6</v>
      </c>
      <c r="Y275" s="3"/>
      <c r="Z275" s="118"/>
      <c r="AA275" s="110" t="str">
        <f>VLOOKUP(X275,Base!$A$3:$F$994, 2, false)</f>
        <v>.</v>
      </c>
      <c r="AB275" s="106" t="s">
        <v>714</v>
      </c>
      <c r="AC275" s="104"/>
      <c r="AD275" s="100"/>
      <c r="AE275" s="113">
        <f>VLOOKUP(X275,Base!$A$3:$F$994, 5, false)</f>
        <v>0</v>
      </c>
      <c r="AF275" s="114">
        <f t="shared" si="45"/>
        <v>0</v>
      </c>
      <c r="AG275" s="115"/>
      <c r="AH275" s="110">
        <f>VLOOKUP(AI275,Base!$A$3:$F$994, 6, false)</f>
        <v>0</v>
      </c>
      <c r="AI275" s="111" t="s">
        <v>6</v>
      </c>
      <c r="AJ275" s="3"/>
      <c r="AK275" s="112"/>
      <c r="AL275" s="110" t="str">
        <f>VLOOKUP(AI275,Base!$A$3:$F$994, 2, false)</f>
        <v>.</v>
      </c>
      <c r="AM275" s="106" t="s">
        <v>714</v>
      </c>
      <c r="AN275" s="104"/>
      <c r="AO275" s="100"/>
      <c r="AP275" s="113">
        <f>VLOOKUP(AI275,Base!$A$3:$F$994, 5, false)</f>
        <v>0</v>
      </c>
      <c r="AQ275" s="114">
        <f t="shared" ref="AQ275:AQ282" si="49">AP275*AK275</f>
        <v>0</v>
      </c>
      <c r="AR275" s="115"/>
      <c r="AS275" s="110">
        <f>VLOOKUP(AT275,Base!$A$3:$F$994, 6, false)</f>
        <v>0</v>
      </c>
      <c r="AT275" s="111" t="s">
        <v>6</v>
      </c>
      <c r="AU275" s="3"/>
      <c r="AV275" s="118"/>
      <c r="AW275" s="110" t="str">
        <f>VLOOKUP(AT275,Base!$A$3:$F$994, 2, false)</f>
        <v>.</v>
      </c>
      <c r="AX275" s="106" t="s">
        <v>714</v>
      </c>
      <c r="AY275" s="104"/>
      <c r="AZ275" s="100"/>
      <c r="BA275" s="113">
        <f>VLOOKUP(AT275,Base!$A$3:$F$994, 5, false)</f>
        <v>0</v>
      </c>
      <c r="BB275" s="114">
        <f t="shared" si="47"/>
        <v>0</v>
      </c>
      <c r="BC275" s="115"/>
      <c r="BD275" s="110">
        <f>VLOOKUP(BE275,Base!$A$3:$F$994, 6, false)</f>
        <v>0</v>
      </c>
      <c r="BE275" s="111" t="s">
        <v>6</v>
      </c>
      <c r="BF275" s="3"/>
      <c r="BG275" s="118"/>
      <c r="BH275" s="110" t="str">
        <f>VLOOKUP(BE275,Base!$A$3:$F$994, 2, false)</f>
        <v>.</v>
      </c>
      <c r="BI275" s="106" t="s">
        <v>714</v>
      </c>
      <c r="BJ275" s="104"/>
      <c r="BK275" s="100"/>
      <c r="BL275" s="113">
        <f>VLOOKUP(BE275,Base!$A$3:$F$994, 5, false)</f>
        <v>0</v>
      </c>
      <c r="BM275" s="114">
        <f t="shared" si="48"/>
        <v>0</v>
      </c>
    </row>
    <row r="276">
      <c r="A276" s="110">
        <f>VLOOKUP(B276,Base!$A$3:$F$994, 6, false)</f>
        <v>0</v>
      </c>
      <c r="B276" s="111" t="s">
        <v>6</v>
      </c>
      <c r="C276" s="3"/>
      <c r="D276" s="49"/>
      <c r="E276" s="110" t="str">
        <f>VLOOKUP(B276,Base!$A$3:$F$994, 2, false)</f>
        <v>.</v>
      </c>
      <c r="F276" s="119"/>
      <c r="G276" s="104"/>
      <c r="H276" s="100"/>
      <c r="I276" s="113">
        <f>VLOOKUP(B276,Base!$A$3:$F$994, 5, false)</f>
        <v>0</v>
      </c>
      <c r="J276" s="114">
        <f t="shared" si="43"/>
        <v>0</v>
      </c>
      <c r="K276" s="115"/>
      <c r="L276" s="110">
        <f>VLOOKUP(M276,Base!$A$3:$F$994, 6, false)</f>
        <v>0</v>
      </c>
      <c r="M276" s="111" t="s">
        <v>6</v>
      </c>
      <c r="N276" s="3"/>
      <c r="O276" s="49"/>
      <c r="P276" s="110" t="str">
        <f>VLOOKUP(M276,Base!$A$3:$F$994, 2, false)</f>
        <v>.</v>
      </c>
      <c r="Q276" s="119"/>
      <c r="R276" s="104"/>
      <c r="S276" s="100"/>
      <c r="T276" s="113">
        <f>VLOOKUP(M276,Base!$A$3:$F$994, 5, false)</f>
        <v>0</v>
      </c>
      <c r="U276" s="114">
        <f t="shared" si="44"/>
        <v>0</v>
      </c>
      <c r="V276" s="115"/>
      <c r="W276" s="110">
        <f>VLOOKUP(X276,Base!$A$3:$F$994, 6, false)</f>
        <v>0</v>
      </c>
      <c r="X276" s="111" t="s">
        <v>6</v>
      </c>
      <c r="Y276" s="3"/>
      <c r="Z276" s="49"/>
      <c r="AA276" s="110" t="str">
        <f>VLOOKUP(X276,Base!$A$3:$F$994, 2, false)</f>
        <v>.</v>
      </c>
      <c r="AB276" s="119"/>
      <c r="AC276" s="104"/>
      <c r="AD276" s="100"/>
      <c r="AE276" s="113">
        <f>VLOOKUP(X276,Base!$A$3:$F$994, 5, false)</f>
        <v>0</v>
      </c>
      <c r="AF276" s="114">
        <f t="shared" si="45"/>
        <v>0</v>
      </c>
      <c r="AG276" s="115"/>
      <c r="AH276" s="110">
        <f>VLOOKUP(AI276,Base!$A$3:$F$994, 6, false)</f>
        <v>0</v>
      </c>
      <c r="AI276" s="111" t="s">
        <v>6</v>
      </c>
      <c r="AJ276" s="3"/>
      <c r="AK276" s="49"/>
      <c r="AL276" s="110" t="str">
        <f>VLOOKUP(AI276,Base!$A$3:$F$994, 2, false)</f>
        <v>.</v>
      </c>
      <c r="AM276" s="119"/>
      <c r="AN276" s="104"/>
      <c r="AO276" s="100"/>
      <c r="AP276" s="113">
        <f>VLOOKUP(AI276,Base!$A$3:$F$994, 5, false)</f>
        <v>0</v>
      </c>
      <c r="AQ276" s="114">
        <f t="shared" si="49"/>
        <v>0</v>
      </c>
      <c r="AR276" s="115"/>
      <c r="AS276" s="110">
        <f>VLOOKUP(AT276,Base!$A$3:$F$994, 6, false)</f>
        <v>0</v>
      </c>
      <c r="AT276" s="111" t="s">
        <v>6</v>
      </c>
      <c r="AU276" s="3"/>
      <c r="AV276" s="49"/>
      <c r="AW276" s="110" t="str">
        <f>VLOOKUP(AT276,Base!$A$3:$F$994, 2, false)</f>
        <v>.</v>
      </c>
      <c r="AX276" s="119"/>
      <c r="AY276" s="104"/>
      <c r="AZ276" s="100"/>
      <c r="BA276" s="113">
        <f>VLOOKUP(AT276,Base!$A$3:$F$994, 5, false)</f>
        <v>0</v>
      </c>
      <c r="BB276" s="114">
        <f t="shared" si="47"/>
        <v>0</v>
      </c>
      <c r="BC276" s="115"/>
      <c r="BD276" s="110">
        <f>VLOOKUP(BE276,Base!$A$3:$F$994, 6, false)</f>
        <v>0</v>
      </c>
      <c r="BE276" s="111" t="s">
        <v>6</v>
      </c>
      <c r="BF276" s="3"/>
      <c r="BG276" s="49"/>
      <c r="BH276" s="110" t="str">
        <f>VLOOKUP(BE276,Base!$A$3:$F$994, 2, false)</f>
        <v>.</v>
      </c>
      <c r="BI276" s="119"/>
      <c r="BJ276" s="104"/>
      <c r="BK276" s="100"/>
      <c r="BL276" s="113">
        <f>VLOOKUP(BE276,Base!$A$3:$F$994, 5, false)</f>
        <v>0</v>
      </c>
      <c r="BM276" s="114">
        <f t="shared" si="48"/>
        <v>0</v>
      </c>
    </row>
    <row r="277">
      <c r="A277" s="110">
        <f>VLOOKUP(B277,Base!$A$3:$F$994, 6, false)</f>
        <v>0</v>
      </c>
      <c r="B277" s="111" t="s">
        <v>6</v>
      </c>
      <c r="C277" s="3"/>
      <c r="D277" s="49"/>
      <c r="E277" s="110" t="str">
        <f>VLOOKUP(B277,Base!$A$3:$F$994, 2, false)</f>
        <v>.</v>
      </c>
      <c r="F277" s="119"/>
      <c r="G277" s="104"/>
      <c r="H277" s="100"/>
      <c r="I277" s="113">
        <f>VLOOKUP(B277,Base!$A$3:$F$994, 5, false)</f>
        <v>0</v>
      </c>
      <c r="J277" s="114">
        <f t="shared" si="43"/>
        <v>0</v>
      </c>
      <c r="K277" s="115"/>
      <c r="L277" s="110">
        <f>VLOOKUP(M277,Base!$A$3:$F$994, 6, false)</f>
        <v>0</v>
      </c>
      <c r="M277" s="111" t="s">
        <v>6</v>
      </c>
      <c r="N277" s="3"/>
      <c r="O277" s="49"/>
      <c r="P277" s="110" t="str">
        <f>VLOOKUP(M277,Base!$A$3:$F$994, 2, false)</f>
        <v>.</v>
      </c>
      <c r="Q277" s="119"/>
      <c r="R277" s="104"/>
      <c r="S277" s="100"/>
      <c r="T277" s="113">
        <f>VLOOKUP(M277,Base!$A$3:$F$994, 5, false)</f>
        <v>0</v>
      </c>
      <c r="U277" s="114">
        <f t="shared" si="44"/>
        <v>0</v>
      </c>
      <c r="V277" s="115"/>
      <c r="W277" s="110">
        <f>VLOOKUP(X277,Base!$A$3:$F$994, 6, false)</f>
        <v>0</v>
      </c>
      <c r="X277" s="111" t="s">
        <v>6</v>
      </c>
      <c r="Y277" s="3"/>
      <c r="Z277" s="49"/>
      <c r="AA277" s="110" t="str">
        <f>VLOOKUP(X277,Base!$A$3:$F$994, 2, false)</f>
        <v>.</v>
      </c>
      <c r="AB277" s="119"/>
      <c r="AC277" s="104"/>
      <c r="AD277" s="100"/>
      <c r="AE277" s="113">
        <f>VLOOKUP(X277,Base!$A$3:$F$994, 5, false)</f>
        <v>0</v>
      </c>
      <c r="AF277" s="114">
        <f t="shared" si="45"/>
        <v>0</v>
      </c>
      <c r="AG277" s="115"/>
      <c r="AH277" s="110">
        <f>VLOOKUP(AI277,Base!$A$3:$F$994, 6, false)</f>
        <v>0</v>
      </c>
      <c r="AI277" s="111" t="s">
        <v>6</v>
      </c>
      <c r="AJ277" s="3"/>
      <c r="AK277" s="49"/>
      <c r="AL277" s="110" t="str">
        <f>VLOOKUP(AI277,Base!$A$3:$F$994, 2, false)</f>
        <v>.</v>
      </c>
      <c r="AM277" s="119"/>
      <c r="AN277" s="104"/>
      <c r="AO277" s="100"/>
      <c r="AP277" s="113">
        <f>VLOOKUP(AI277,Base!$A$3:$F$994, 5, false)</f>
        <v>0</v>
      </c>
      <c r="AQ277" s="114">
        <f t="shared" si="49"/>
        <v>0</v>
      </c>
      <c r="AR277" s="115"/>
      <c r="AS277" s="110">
        <f>VLOOKUP(AT277,Base!$A$3:$F$994, 6, false)</f>
        <v>0</v>
      </c>
      <c r="AT277" s="111" t="s">
        <v>6</v>
      </c>
      <c r="AU277" s="3"/>
      <c r="AV277" s="49"/>
      <c r="AW277" s="110" t="str">
        <f>VLOOKUP(AT277,Base!$A$3:$F$994, 2, false)</f>
        <v>.</v>
      </c>
      <c r="AX277" s="119"/>
      <c r="AY277" s="104"/>
      <c r="AZ277" s="100"/>
      <c r="BA277" s="113">
        <f>VLOOKUP(AT277,Base!$A$3:$F$994, 5, false)</f>
        <v>0</v>
      </c>
      <c r="BB277" s="114">
        <f t="shared" si="47"/>
        <v>0</v>
      </c>
      <c r="BC277" s="115"/>
      <c r="BD277" s="110">
        <f>VLOOKUP(BE277,Base!$A$3:$F$994, 6, false)</f>
        <v>0</v>
      </c>
      <c r="BE277" s="111" t="s">
        <v>6</v>
      </c>
      <c r="BF277" s="3"/>
      <c r="BG277" s="49"/>
      <c r="BH277" s="110" t="str">
        <f>VLOOKUP(BE277,Base!$A$3:$F$994, 2, false)</f>
        <v>.</v>
      </c>
      <c r="BI277" s="119"/>
      <c r="BJ277" s="104"/>
      <c r="BK277" s="100"/>
      <c r="BL277" s="113">
        <f>VLOOKUP(BE277,Base!$A$3:$F$994, 5, false)</f>
        <v>0</v>
      </c>
      <c r="BM277" s="114">
        <f t="shared" si="48"/>
        <v>0</v>
      </c>
    </row>
    <row r="278">
      <c r="A278" s="110">
        <f>VLOOKUP(B278,Base!$A$3:$F$994, 6, false)</f>
        <v>0</v>
      </c>
      <c r="B278" s="111" t="s">
        <v>6</v>
      </c>
      <c r="C278" s="3"/>
      <c r="D278" s="120"/>
      <c r="E278" s="110" t="str">
        <f>VLOOKUP(B278,Base!$A$3:$F$994, 2, false)</f>
        <v>.</v>
      </c>
      <c r="F278" s="119"/>
      <c r="G278" s="104"/>
      <c r="H278" s="100"/>
      <c r="I278" s="113">
        <f>VLOOKUP(B278,Base!$A$3:$F$994, 5, false)</f>
        <v>0</v>
      </c>
      <c r="J278" s="114">
        <f t="shared" si="43"/>
        <v>0</v>
      </c>
      <c r="K278" s="115"/>
      <c r="L278" s="110">
        <f>VLOOKUP(M278,Base!$A$3:$F$994, 6, false)</f>
        <v>0</v>
      </c>
      <c r="M278" s="111" t="s">
        <v>6</v>
      </c>
      <c r="N278" s="3"/>
      <c r="O278" s="120"/>
      <c r="P278" s="110" t="str">
        <f>VLOOKUP(M278,Base!$A$3:$F$994, 2, false)</f>
        <v>.</v>
      </c>
      <c r="Q278" s="119"/>
      <c r="R278" s="104"/>
      <c r="S278" s="100"/>
      <c r="T278" s="113">
        <f>VLOOKUP(M278,Base!$A$3:$F$994, 5, false)</f>
        <v>0</v>
      </c>
      <c r="U278" s="114">
        <f t="shared" si="44"/>
        <v>0</v>
      </c>
      <c r="V278" s="115"/>
      <c r="W278" s="110">
        <f>VLOOKUP(X278,Base!$A$3:$F$994, 6, false)</f>
        <v>0</v>
      </c>
      <c r="X278" s="111" t="s">
        <v>6</v>
      </c>
      <c r="Y278" s="3"/>
      <c r="Z278" s="120"/>
      <c r="AA278" s="110" t="str">
        <f>VLOOKUP(X278,Base!$A$3:$F$994, 2, false)</f>
        <v>.</v>
      </c>
      <c r="AB278" s="119"/>
      <c r="AC278" s="104"/>
      <c r="AD278" s="100"/>
      <c r="AE278" s="113">
        <f>VLOOKUP(X278,Base!$A$3:$F$994, 5, false)</f>
        <v>0</v>
      </c>
      <c r="AF278" s="114">
        <f t="shared" si="45"/>
        <v>0</v>
      </c>
      <c r="AG278" s="115"/>
      <c r="AH278" s="110">
        <f>VLOOKUP(AI278,Base!$A$3:$F$994, 6, false)</f>
        <v>0</v>
      </c>
      <c r="AI278" s="111" t="s">
        <v>6</v>
      </c>
      <c r="AJ278" s="3"/>
      <c r="AK278" s="120"/>
      <c r="AL278" s="110" t="str">
        <f>VLOOKUP(AI278,Base!$A$3:$F$994, 2, false)</f>
        <v>.</v>
      </c>
      <c r="AM278" s="119"/>
      <c r="AN278" s="104"/>
      <c r="AO278" s="100"/>
      <c r="AP278" s="113">
        <f>VLOOKUP(AI278,Base!$A$3:$F$994, 5, false)</f>
        <v>0</v>
      </c>
      <c r="AQ278" s="114">
        <f t="shared" si="49"/>
        <v>0</v>
      </c>
      <c r="AR278" s="115"/>
      <c r="AS278" s="110">
        <f>VLOOKUP(AT278,Base!$A$3:$F$994, 6, false)</f>
        <v>0</v>
      </c>
      <c r="AT278" s="111" t="s">
        <v>6</v>
      </c>
      <c r="AU278" s="3"/>
      <c r="AV278" s="120"/>
      <c r="AW278" s="110" t="str">
        <f>VLOOKUP(AT278,Base!$A$3:$F$994, 2, false)</f>
        <v>.</v>
      </c>
      <c r="AX278" s="119"/>
      <c r="AY278" s="104"/>
      <c r="AZ278" s="100"/>
      <c r="BA278" s="113">
        <f>VLOOKUP(AT278,Base!$A$3:$F$994, 5, false)</f>
        <v>0</v>
      </c>
      <c r="BB278" s="114">
        <f t="shared" si="47"/>
        <v>0</v>
      </c>
      <c r="BC278" s="115"/>
      <c r="BD278" s="110">
        <f>VLOOKUP(BE278,Base!$A$3:$F$994, 6, false)</f>
        <v>0</v>
      </c>
      <c r="BE278" s="111" t="s">
        <v>6</v>
      </c>
      <c r="BF278" s="3"/>
      <c r="BG278" s="120"/>
      <c r="BH278" s="110" t="str">
        <f>VLOOKUP(BE278,Base!$A$3:$F$994, 2, false)</f>
        <v>.</v>
      </c>
      <c r="BI278" s="119"/>
      <c r="BJ278" s="104"/>
      <c r="BK278" s="100"/>
      <c r="BL278" s="113">
        <f>VLOOKUP(BE278,Base!$A$3:$F$994, 5, false)</f>
        <v>0</v>
      </c>
      <c r="BM278" s="114">
        <f t="shared" si="48"/>
        <v>0</v>
      </c>
    </row>
    <row r="279">
      <c r="A279" s="110">
        <f>VLOOKUP(B279,Base!$A$3:$F$994, 6, false)</f>
        <v>0</v>
      </c>
      <c r="B279" s="111" t="s">
        <v>6</v>
      </c>
      <c r="C279" s="3"/>
      <c r="D279" s="120"/>
      <c r="E279" s="110" t="str">
        <f>VLOOKUP(B279,Base!$A$3:$F$994, 2, false)</f>
        <v>.</v>
      </c>
      <c r="F279" s="119"/>
      <c r="G279" s="104"/>
      <c r="H279" s="100"/>
      <c r="I279" s="113">
        <f>VLOOKUP(B279,Base!$A$3:$F$994, 5, false)</f>
        <v>0</v>
      </c>
      <c r="J279" s="114">
        <f t="shared" si="43"/>
        <v>0</v>
      </c>
      <c r="K279" s="115"/>
      <c r="L279" s="110">
        <f>VLOOKUP(M279,Base!$A$3:$F$994, 6, false)</f>
        <v>0</v>
      </c>
      <c r="M279" s="111" t="s">
        <v>6</v>
      </c>
      <c r="N279" s="3"/>
      <c r="O279" s="121"/>
      <c r="P279" s="110" t="str">
        <f>VLOOKUP(M279,Base!$A$3:$F$994, 2, false)</f>
        <v>.</v>
      </c>
      <c r="Q279" s="119"/>
      <c r="R279" s="104"/>
      <c r="S279" s="100"/>
      <c r="T279" s="113">
        <f>VLOOKUP(M279,Base!$A$3:$F$994, 5, false)</f>
        <v>0</v>
      </c>
      <c r="U279" s="114">
        <f t="shared" si="44"/>
        <v>0</v>
      </c>
      <c r="V279" s="115"/>
      <c r="W279" s="110">
        <f>VLOOKUP(X279,Base!$A$3:$F$994, 6, false)</f>
        <v>0</v>
      </c>
      <c r="X279" s="111" t="s">
        <v>6</v>
      </c>
      <c r="Y279" s="3"/>
      <c r="Z279" s="120"/>
      <c r="AA279" s="110" t="str">
        <f>VLOOKUP(X279,Base!$A$3:$F$994, 2, false)</f>
        <v>.</v>
      </c>
      <c r="AB279" s="119"/>
      <c r="AC279" s="104"/>
      <c r="AD279" s="100"/>
      <c r="AE279" s="113">
        <f>VLOOKUP(X279,Base!$A$3:$F$994, 5, false)</f>
        <v>0</v>
      </c>
      <c r="AF279" s="114">
        <f t="shared" si="45"/>
        <v>0</v>
      </c>
      <c r="AG279" s="115"/>
      <c r="AH279" s="110">
        <f>VLOOKUP(AI279,Base!$A$3:$F$994, 6, false)</f>
        <v>0</v>
      </c>
      <c r="AI279" s="111" t="s">
        <v>6</v>
      </c>
      <c r="AJ279" s="3"/>
      <c r="AK279" s="120"/>
      <c r="AL279" s="110" t="str">
        <f>VLOOKUP(AI279,Base!$A$3:$F$994, 2, false)</f>
        <v>.</v>
      </c>
      <c r="AM279" s="119"/>
      <c r="AN279" s="104"/>
      <c r="AO279" s="100"/>
      <c r="AP279" s="113">
        <f>VLOOKUP(AI279,Base!$A$3:$F$994, 5, false)</f>
        <v>0</v>
      </c>
      <c r="AQ279" s="114">
        <f t="shared" si="49"/>
        <v>0</v>
      </c>
      <c r="AR279" s="115"/>
      <c r="AS279" s="110">
        <f>VLOOKUP(AT279,Base!$A$3:$F$994, 6, false)</f>
        <v>0</v>
      </c>
      <c r="AT279" s="111" t="s">
        <v>6</v>
      </c>
      <c r="AU279" s="3"/>
      <c r="AV279" s="120"/>
      <c r="AW279" s="110" t="str">
        <f>VLOOKUP(AT279,Base!$A$3:$F$994, 2, false)</f>
        <v>.</v>
      </c>
      <c r="AX279" s="119"/>
      <c r="AY279" s="104"/>
      <c r="AZ279" s="100"/>
      <c r="BA279" s="113">
        <f>VLOOKUP(AT279,Base!$A$3:$F$994, 5, false)</f>
        <v>0</v>
      </c>
      <c r="BB279" s="114">
        <f t="shared" si="47"/>
        <v>0</v>
      </c>
      <c r="BC279" s="115"/>
      <c r="BD279" s="110">
        <f>VLOOKUP(BE279,Base!$A$3:$F$994, 6, false)</f>
        <v>0</v>
      </c>
      <c r="BE279" s="111" t="s">
        <v>6</v>
      </c>
      <c r="BF279" s="3"/>
      <c r="BG279" s="120"/>
      <c r="BH279" s="110" t="str">
        <f>VLOOKUP(BE279,Base!$A$3:$F$994, 2, false)</f>
        <v>.</v>
      </c>
      <c r="BI279" s="119"/>
      <c r="BJ279" s="104"/>
      <c r="BK279" s="100"/>
      <c r="BL279" s="113">
        <f>VLOOKUP(BE279,Base!$A$3:$F$994, 5, false)</f>
        <v>0</v>
      </c>
      <c r="BM279" s="114">
        <f t="shared" si="48"/>
        <v>0</v>
      </c>
    </row>
    <row r="280">
      <c r="A280" s="110">
        <f>VLOOKUP(B280,Base!$A$3:$F$994, 6, false)</f>
        <v>0</v>
      </c>
      <c r="B280" s="111" t="s">
        <v>6</v>
      </c>
      <c r="C280" s="3"/>
      <c r="D280" s="121"/>
      <c r="E280" s="110" t="str">
        <f>VLOOKUP(B280,Base!$A$3:$F$994, 2, false)</f>
        <v>.</v>
      </c>
      <c r="F280" s="119"/>
      <c r="G280" s="104"/>
      <c r="H280" s="100"/>
      <c r="I280" s="113">
        <f>VLOOKUP(B280,Base!$A$3:$F$994, 5, false)</f>
        <v>0</v>
      </c>
      <c r="J280" s="114">
        <f t="shared" si="43"/>
        <v>0</v>
      </c>
      <c r="K280" s="115"/>
      <c r="L280" s="110">
        <f>VLOOKUP(M280,Base!$A$3:$F$994, 6, false)</f>
        <v>0</v>
      </c>
      <c r="M280" s="111" t="s">
        <v>6</v>
      </c>
      <c r="N280" s="3"/>
      <c r="O280" s="120"/>
      <c r="P280" s="110" t="str">
        <f>VLOOKUP(M280,Base!$A$3:$F$994, 2, false)</f>
        <v>.</v>
      </c>
      <c r="Q280" s="119"/>
      <c r="R280" s="104"/>
      <c r="S280" s="100"/>
      <c r="T280" s="113">
        <f>VLOOKUP(M280,Base!$A$3:$F$994, 5, false)</f>
        <v>0</v>
      </c>
      <c r="U280" s="114">
        <f t="shared" si="44"/>
        <v>0</v>
      </c>
      <c r="V280" s="115"/>
      <c r="W280" s="110">
        <f>VLOOKUP(X280,Base!$A$3:$F$994, 6, false)</f>
        <v>0</v>
      </c>
      <c r="X280" s="111" t="s">
        <v>6</v>
      </c>
      <c r="Y280" s="3"/>
      <c r="Z280" s="120"/>
      <c r="AA280" s="110" t="str">
        <f>VLOOKUP(X280,Base!$A$3:$F$994, 2, false)</f>
        <v>.</v>
      </c>
      <c r="AB280" s="119"/>
      <c r="AC280" s="104"/>
      <c r="AD280" s="100"/>
      <c r="AE280" s="113">
        <f>VLOOKUP(X280,Base!$A$3:$F$994, 5, false)</f>
        <v>0</v>
      </c>
      <c r="AF280" s="114">
        <f t="shared" si="45"/>
        <v>0</v>
      </c>
      <c r="AG280" s="115"/>
      <c r="AH280" s="110">
        <f>VLOOKUP(AI280,Base!$A$3:$F$994, 6, false)</f>
        <v>0</v>
      </c>
      <c r="AI280" s="111" t="s">
        <v>6</v>
      </c>
      <c r="AJ280" s="3"/>
      <c r="AK280" s="120"/>
      <c r="AL280" s="110" t="str">
        <f>VLOOKUP(AI280,Base!$A$3:$F$994, 2, false)</f>
        <v>.</v>
      </c>
      <c r="AM280" s="119"/>
      <c r="AN280" s="104"/>
      <c r="AO280" s="100"/>
      <c r="AP280" s="113">
        <f>VLOOKUP(AI280,Base!$A$3:$F$994, 5, false)</f>
        <v>0</v>
      </c>
      <c r="AQ280" s="114">
        <f t="shared" si="49"/>
        <v>0</v>
      </c>
      <c r="AR280" s="115"/>
      <c r="AS280" s="110">
        <f>VLOOKUP(AT280,Base!$A$3:$F$994, 6, false)</f>
        <v>0</v>
      </c>
      <c r="AT280" s="111" t="s">
        <v>6</v>
      </c>
      <c r="AU280" s="3"/>
      <c r="AV280" s="120"/>
      <c r="AW280" s="110" t="str">
        <f>VLOOKUP(AT280,Base!$A$3:$F$994, 2, false)</f>
        <v>.</v>
      </c>
      <c r="AX280" s="119"/>
      <c r="AY280" s="104"/>
      <c r="AZ280" s="100"/>
      <c r="BA280" s="113">
        <f>VLOOKUP(AT280,Base!$A$3:$F$994, 5, false)</f>
        <v>0</v>
      </c>
      <c r="BB280" s="114">
        <f t="shared" si="47"/>
        <v>0</v>
      </c>
      <c r="BC280" s="115"/>
      <c r="BD280" s="110">
        <f>VLOOKUP(BE280,Base!$A$3:$F$994, 6, false)</f>
        <v>0</v>
      </c>
      <c r="BE280" s="111" t="s">
        <v>6</v>
      </c>
      <c r="BF280" s="3"/>
      <c r="BG280" s="120"/>
      <c r="BH280" s="110" t="str">
        <f>VLOOKUP(BE280,Base!$A$3:$F$994, 2, false)</f>
        <v>.</v>
      </c>
      <c r="BI280" s="119"/>
      <c r="BJ280" s="104"/>
      <c r="BK280" s="100"/>
      <c r="BL280" s="113">
        <f>VLOOKUP(BE280,Base!$A$3:$F$994, 5, false)</f>
        <v>0</v>
      </c>
      <c r="BM280" s="114">
        <f t="shared" si="48"/>
        <v>0</v>
      </c>
    </row>
    <row r="281">
      <c r="A281" s="110">
        <f>VLOOKUP(B281,Base!$A$3:$F$994, 6, false)</f>
        <v>0</v>
      </c>
      <c r="B281" s="111" t="s">
        <v>6</v>
      </c>
      <c r="C281" s="3"/>
      <c r="D281" s="122"/>
      <c r="E281" s="110" t="str">
        <f>VLOOKUP(B281,Base!$A$3:$F$994, 2, false)</f>
        <v>.</v>
      </c>
      <c r="F281" s="119"/>
      <c r="G281" s="104"/>
      <c r="H281" s="100"/>
      <c r="I281" s="113">
        <f>VLOOKUP(B281,Base!$A$3:$F$994, 5, false)</f>
        <v>0</v>
      </c>
      <c r="J281" s="114">
        <f t="shared" si="43"/>
        <v>0</v>
      </c>
      <c r="K281" s="115"/>
      <c r="L281" s="110">
        <f>VLOOKUP(M281,Base!$A$3:$F$994, 6, false)</f>
        <v>0</v>
      </c>
      <c r="M281" s="111" t="s">
        <v>6</v>
      </c>
      <c r="N281" s="3"/>
      <c r="O281" s="122"/>
      <c r="P281" s="110" t="str">
        <f>VLOOKUP(M281,Base!$A$3:$F$994, 2, false)</f>
        <v>.</v>
      </c>
      <c r="Q281" s="119"/>
      <c r="R281" s="104"/>
      <c r="S281" s="100"/>
      <c r="T281" s="113">
        <f>VLOOKUP(M281,Base!$A$3:$F$994, 5, false)</f>
        <v>0</v>
      </c>
      <c r="U281" s="114">
        <f t="shared" si="44"/>
        <v>0</v>
      </c>
      <c r="V281" s="115"/>
      <c r="W281" s="110">
        <f>VLOOKUP(X281,Base!$A$3:$F$994, 6, false)</f>
        <v>0</v>
      </c>
      <c r="X281" s="111" t="s">
        <v>6</v>
      </c>
      <c r="Y281" s="3"/>
      <c r="Z281" s="122"/>
      <c r="AA281" s="110" t="str">
        <f>VLOOKUP(X281,Base!$A$3:$F$994, 2, false)</f>
        <v>.</v>
      </c>
      <c r="AB281" s="119"/>
      <c r="AC281" s="104"/>
      <c r="AD281" s="100"/>
      <c r="AE281" s="113">
        <f>VLOOKUP(X281,Base!$A$3:$F$994, 5, false)</f>
        <v>0</v>
      </c>
      <c r="AF281" s="114">
        <f t="shared" si="45"/>
        <v>0</v>
      </c>
      <c r="AG281" s="115"/>
      <c r="AH281" s="110">
        <f>VLOOKUP(AI281,Base!$A$3:$F$994, 6, false)</f>
        <v>0</v>
      </c>
      <c r="AI281" s="111" t="s">
        <v>6</v>
      </c>
      <c r="AJ281" s="3"/>
      <c r="AK281" s="122"/>
      <c r="AL281" s="110" t="str">
        <f>VLOOKUP(AI281,Base!$A$3:$F$994, 2, false)</f>
        <v>.</v>
      </c>
      <c r="AM281" s="119"/>
      <c r="AN281" s="104"/>
      <c r="AO281" s="100"/>
      <c r="AP281" s="113">
        <f>VLOOKUP(AI281,Base!$A$3:$F$994, 5, false)</f>
        <v>0</v>
      </c>
      <c r="AQ281" s="114">
        <f t="shared" si="49"/>
        <v>0</v>
      </c>
      <c r="AR281" s="115"/>
      <c r="AS281" s="110">
        <f>VLOOKUP(AT281,Base!$A$3:$F$994, 6, false)</f>
        <v>0</v>
      </c>
      <c r="AT281" s="111" t="s">
        <v>6</v>
      </c>
      <c r="AU281" s="3"/>
      <c r="AV281" s="122"/>
      <c r="AW281" s="110" t="str">
        <f>VLOOKUP(AT281,Base!$A$3:$F$994, 2, false)</f>
        <v>.</v>
      </c>
      <c r="AX281" s="119"/>
      <c r="AY281" s="104"/>
      <c r="AZ281" s="100"/>
      <c r="BA281" s="113">
        <f>VLOOKUP(AT281,Base!$A$3:$F$994, 5, false)</f>
        <v>0</v>
      </c>
      <c r="BB281" s="114">
        <f t="shared" si="47"/>
        <v>0</v>
      </c>
      <c r="BC281" s="115"/>
      <c r="BD281" s="110">
        <f>VLOOKUP(BE281,Base!$A$3:$F$994, 6, false)</f>
        <v>0</v>
      </c>
      <c r="BE281" s="111" t="s">
        <v>6</v>
      </c>
      <c r="BF281" s="3"/>
      <c r="BG281" s="122"/>
      <c r="BH281" s="110" t="str">
        <f>VLOOKUP(BE281,Base!$A$3:$F$994, 2, false)</f>
        <v>.</v>
      </c>
      <c r="BI281" s="119"/>
      <c r="BJ281" s="104"/>
      <c r="BK281" s="100"/>
      <c r="BL281" s="113">
        <f>VLOOKUP(BE281,Base!$A$3:$F$994, 5, false)</f>
        <v>0</v>
      </c>
      <c r="BM281" s="114">
        <f t="shared" si="48"/>
        <v>0</v>
      </c>
    </row>
    <row r="282">
      <c r="A282" s="110">
        <f>VLOOKUP(B282,Base!$A$3:$F$994, 6, false)</f>
        <v>0</v>
      </c>
      <c r="B282" s="111" t="s">
        <v>6</v>
      </c>
      <c r="C282" s="3"/>
      <c r="D282" s="123"/>
      <c r="E282" s="110" t="str">
        <f>VLOOKUP(B282,Base!$A$3:$F$994, 2, false)</f>
        <v>.</v>
      </c>
      <c r="F282" s="119"/>
      <c r="G282" s="104"/>
      <c r="H282" s="100"/>
      <c r="I282" s="113">
        <f>VLOOKUP(B282,Base!$A$3:$F$994, 5, false)</f>
        <v>0</v>
      </c>
      <c r="J282" s="114">
        <f t="shared" si="43"/>
        <v>0</v>
      </c>
      <c r="K282" s="115"/>
      <c r="L282" s="110">
        <f>VLOOKUP(M282,Base!$A$3:$F$994, 6, false)</f>
        <v>0</v>
      </c>
      <c r="M282" s="111" t="s">
        <v>6</v>
      </c>
      <c r="N282" s="3"/>
      <c r="O282" s="123"/>
      <c r="P282" s="110" t="str">
        <f>VLOOKUP(M282,Base!$A$3:$F$994, 2, false)</f>
        <v>.</v>
      </c>
      <c r="Q282" s="119"/>
      <c r="R282" s="104"/>
      <c r="S282" s="100"/>
      <c r="T282" s="113">
        <f>VLOOKUP(M282,Base!$A$3:$F$994, 5, false)</f>
        <v>0</v>
      </c>
      <c r="U282" s="114">
        <f t="shared" si="44"/>
        <v>0</v>
      </c>
      <c r="V282" s="115"/>
      <c r="W282" s="110">
        <f>VLOOKUP(X282,Base!$A$3:$F$994, 6, false)</f>
        <v>0</v>
      </c>
      <c r="X282" s="111" t="s">
        <v>6</v>
      </c>
      <c r="Y282" s="3"/>
      <c r="Z282" s="123"/>
      <c r="AA282" s="110" t="str">
        <f>VLOOKUP(X282,Base!$A$3:$F$994, 2, false)</f>
        <v>.</v>
      </c>
      <c r="AB282" s="119"/>
      <c r="AC282" s="104"/>
      <c r="AD282" s="100"/>
      <c r="AE282" s="113">
        <f>VLOOKUP(X282,Base!$A$3:$F$994, 5, false)</f>
        <v>0</v>
      </c>
      <c r="AF282" s="114">
        <f t="shared" si="45"/>
        <v>0</v>
      </c>
      <c r="AG282" s="115"/>
      <c r="AH282" s="110">
        <f>VLOOKUP(AI282,Base!$A$3:$F$994, 6, false)</f>
        <v>0</v>
      </c>
      <c r="AI282" s="111" t="s">
        <v>6</v>
      </c>
      <c r="AJ282" s="3"/>
      <c r="AK282" s="123"/>
      <c r="AL282" s="110" t="str">
        <f>VLOOKUP(AI282,Base!$A$3:$F$994, 2, false)</f>
        <v>.</v>
      </c>
      <c r="AM282" s="119"/>
      <c r="AN282" s="104"/>
      <c r="AO282" s="100"/>
      <c r="AP282" s="113">
        <f>VLOOKUP(AI282,Base!$A$3:$F$994, 5, false)</f>
        <v>0</v>
      </c>
      <c r="AQ282" s="114">
        <f t="shared" si="49"/>
        <v>0</v>
      </c>
      <c r="AR282" s="115"/>
      <c r="AS282" s="110">
        <f>VLOOKUP(AT282,Base!$A$3:$F$994, 6, false)</f>
        <v>0</v>
      </c>
      <c r="AT282" s="111" t="s">
        <v>6</v>
      </c>
      <c r="AU282" s="3"/>
      <c r="AV282" s="123"/>
      <c r="AW282" s="110" t="str">
        <f>VLOOKUP(AT282,Base!$A$3:$F$994, 2, false)</f>
        <v>.</v>
      </c>
      <c r="AX282" s="119"/>
      <c r="AY282" s="104"/>
      <c r="AZ282" s="100"/>
      <c r="BA282" s="113">
        <f>VLOOKUP(AT282,Base!$A$3:$F$994, 5, false)</f>
        <v>0</v>
      </c>
      <c r="BB282" s="114">
        <f t="shared" si="47"/>
        <v>0</v>
      </c>
      <c r="BC282" s="115"/>
      <c r="BD282" s="110">
        <f>VLOOKUP(BE282,Base!$A$3:$F$994, 6, false)</f>
        <v>0</v>
      </c>
      <c r="BE282" s="111" t="s">
        <v>6</v>
      </c>
      <c r="BF282" s="3"/>
      <c r="BG282" s="123"/>
      <c r="BH282" s="110" t="str">
        <f>VLOOKUP(BE282,Base!$A$3:$F$994, 2, false)</f>
        <v>.</v>
      </c>
      <c r="BI282" s="119"/>
      <c r="BJ282" s="104"/>
      <c r="BK282" s="100"/>
      <c r="BL282" s="113">
        <f>VLOOKUP(BE282,Base!$A$3:$F$994, 5, false)</f>
        <v>0</v>
      </c>
      <c r="BM282" s="114">
        <f t="shared" si="48"/>
        <v>0</v>
      </c>
    </row>
    <row r="283">
      <c r="A283" s="126" t="s">
        <v>717</v>
      </c>
      <c r="B283" s="104"/>
      <c r="C283" s="104"/>
      <c r="D283" s="104"/>
      <c r="E283" s="104"/>
      <c r="F283" s="104"/>
      <c r="G283" s="104"/>
      <c r="H283" s="100"/>
      <c r="I283" s="167" t="s">
        <v>716</v>
      </c>
      <c r="J283" s="125">
        <f>SUM(J265:J282)</f>
        <v>0</v>
      </c>
      <c r="K283" s="109"/>
      <c r="L283" s="126" t="s">
        <v>717</v>
      </c>
      <c r="M283" s="104"/>
      <c r="N283" s="104"/>
      <c r="O283" s="104"/>
      <c r="P283" s="104"/>
      <c r="Q283" s="104"/>
      <c r="R283" s="104"/>
      <c r="S283" s="100"/>
      <c r="T283" s="167" t="s">
        <v>716</v>
      </c>
      <c r="U283" s="125">
        <f>SUM(U265:U282)</f>
        <v>0</v>
      </c>
      <c r="V283" s="109"/>
      <c r="W283" s="126" t="s">
        <v>717</v>
      </c>
      <c r="X283" s="104"/>
      <c r="Y283" s="104"/>
      <c r="Z283" s="104"/>
      <c r="AA283" s="104"/>
      <c r="AB283" s="104"/>
      <c r="AC283" s="104"/>
      <c r="AD283" s="100"/>
      <c r="AE283" s="167" t="s">
        <v>716</v>
      </c>
      <c r="AF283" s="125">
        <f>SUM(AF265:AF282)</f>
        <v>0</v>
      </c>
      <c r="AG283" s="109"/>
      <c r="AH283" s="126" t="s">
        <v>717</v>
      </c>
      <c r="AI283" s="104"/>
      <c r="AJ283" s="104"/>
      <c r="AK283" s="104"/>
      <c r="AL283" s="104"/>
      <c r="AM283" s="104"/>
      <c r="AN283" s="104"/>
      <c r="AO283" s="100"/>
      <c r="AP283" s="167" t="s">
        <v>716</v>
      </c>
      <c r="AQ283" s="125">
        <f>SUM(AQ265:AQ282)</f>
        <v>0</v>
      </c>
      <c r="AR283" s="109"/>
      <c r="AS283" s="126" t="s">
        <v>717</v>
      </c>
      <c r="AT283" s="104"/>
      <c r="AU283" s="104"/>
      <c r="AV283" s="104"/>
      <c r="AW283" s="104"/>
      <c r="AX283" s="104"/>
      <c r="AY283" s="104"/>
      <c r="AZ283" s="100"/>
      <c r="BA283" s="167" t="s">
        <v>716</v>
      </c>
      <c r="BB283" s="125">
        <f>SUM(BB265:BB282)</f>
        <v>0</v>
      </c>
      <c r="BC283" s="109"/>
      <c r="BD283" s="126" t="s">
        <v>717</v>
      </c>
      <c r="BE283" s="104"/>
      <c r="BF283" s="104"/>
      <c r="BG283" s="104"/>
      <c r="BH283" s="104"/>
      <c r="BI283" s="104"/>
      <c r="BJ283" s="104"/>
      <c r="BK283" s="100"/>
      <c r="BL283" s="167" t="s">
        <v>716</v>
      </c>
      <c r="BM283" s="125">
        <f>SUM(BM265:BM282)</f>
        <v>0</v>
      </c>
    </row>
    <row r="284">
      <c r="A284" s="127"/>
      <c r="B284" s="104"/>
      <c r="C284" s="104"/>
      <c r="D284" s="104"/>
      <c r="E284" s="104"/>
      <c r="F284" s="104"/>
      <c r="G284" s="104"/>
      <c r="H284" s="100"/>
      <c r="I284" s="167" t="s">
        <v>718</v>
      </c>
      <c r="J284" s="128">
        <f>J283/E263</f>
        <v>0</v>
      </c>
      <c r="K284" s="129"/>
      <c r="L284" s="127"/>
      <c r="M284" s="104"/>
      <c r="N284" s="104"/>
      <c r="O284" s="104"/>
      <c r="P284" s="104"/>
      <c r="Q284" s="104"/>
      <c r="R284" s="104"/>
      <c r="S284" s="100"/>
      <c r="T284" s="167" t="s">
        <v>718</v>
      </c>
      <c r="U284" s="128">
        <f>U283/P263</f>
        <v>0</v>
      </c>
      <c r="V284" s="129"/>
      <c r="W284" s="127"/>
      <c r="X284" s="104"/>
      <c r="Y284" s="104"/>
      <c r="Z284" s="104"/>
      <c r="AA284" s="104"/>
      <c r="AB284" s="104"/>
      <c r="AC284" s="104"/>
      <c r="AD284" s="100"/>
      <c r="AE284" s="167" t="s">
        <v>718</v>
      </c>
      <c r="AF284" s="128">
        <f>AF283/AA263</f>
        <v>0</v>
      </c>
      <c r="AG284" s="129"/>
      <c r="AH284" s="127"/>
      <c r="AI284" s="104"/>
      <c r="AJ284" s="104"/>
      <c r="AK284" s="104"/>
      <c r="AL284" s="104"/>
      <c r="AM284" s="104"/>
      <c r="AN284" s="104"/>
      <c r="AO284" s="100"/>
      <c r="AP284" s="167" t="s">
        <v>718</v>
      </c>
      <c r="AQ284" s="128">
        <f>AQ283/AL263</f>
        <v>0</v>
      </c>
      <c r="AR284" s="129"/>
      <c r="AS284" s="127"/>
      <c r="AT284" s="104"/>
      <c r="AU284" s="104"/>
      <c r="AV284" s="104"/>
      <c r="AW284" s="104"/>
      <c r="AX284" s="104"/>
      <c r="AY284" s="104"/>
      <c r="AZ284" s="100"/>
      <c r="BA284" s="167" t="s">
        <v>718</v>
      </c>
      <c r="BB284" s="128">
        <f>BB283/AW263</f>
        <v>0</v>
      </c>
      <c r="BC284" s="129"/>
      <c r="BD284" s="127"/>
      <c r="BE284" s="104"/>
      <c r="BF284" s="104"/>
      <c r="BG284" s="104"/>
      <c r="BH284" s="104"/>
      <c r="BI284" s="104"/>
      <c r="BJ284" s="104"/>
      <c r="BK284" s="100"/>
      <c r="BL284" s="167" t="s">
        <v>718</v>
      </c>
      <c r="BM284" s="128">
        <f>BM283/BH263</f>
        <v>0</v>
      </c>
    </row>
    <row r="285">
      <c r="A285" s="127"/>
      <c r="B285" s="104"/>
      <c r="C285" s="104"/>
      <c r="D285" s="104"/>
      <c r="E285" s="104"/>
      <c r="F285" s="104"/>
      <c r="G285" s="104"/>
      <c r="H285" s="100"/>
      <c r="I285" s="160" t="s">
        <v>719</v>
      </c>
      <c r="J285" s="130">
        <v>0.05</v>
      </c>
      <c r="K285" s="129"/>
      <c r="L285" s="127"/>
      <c r="M285" s="104"/>
      <c r="N285" s="104"/>
      <c r="O285" s="104"/>
      <c r="P285" s="104"/>
      <c r="Q285" s="104"/>
      <c r="R285" s="104"/>
      <c r="S285" s="100"/>
      <c r="T285" s="160" t="s">
        <v>719</v>
      </c>
      <c r="U285" s="130">
        <v>0.05</v>
      </c>
      <c r="V285" s="129"/>
      <c r="W285" s="127"/>
      <c r="X285" s="104"/>
      <c r="Y285" s="104"/>
      <c r="Z285" s="104"/>
      <c r="AA285" s="104"/>
      <c r="AB285" s="104"/>
      <c r="AC285" s="104"/>
      <c r="AD285" s="100"/>
      <c r="AE285" s="160" t="s">
        <v>719</v>
      </c>
      <c r="AF285" s="130">
        <v>0.05</v>
      </c>
      <c r="AG285" s="129"/>
      <c r="AH285" s="127"/>
      <c r="AI285" s="104"/>
      <c r="AJ285" s="104"/>
      <c r="AK285" s="104"/>
      <c r="AL285" s="104"/>
      <c r="AM285" s="104"/>
      <c r="AN285" s="104"/>
      <c r="AO285" s="100"/>
      <c r="AP285" s="160" t="s">
        <v>719</v>
      </c>
      <c r="AQ285" s="130">
        <v>0.05</v>
      </c>
      <c r="AR285" s="129"/>
      <c r="AS285" s="127"/>
      <c r="AT285" s="104"/>
      <c r="AU285" s="104"/>
      <c r="AV285" s="104"/>
      <c r="AW285" s="104"/>
      <c r="AX285" s="104"/>
      <c r="AY285" s="104"/>
      <c r="AZ285" s="100"/>
      <c r="BA285" s="160" t="s">
        <v>719</v>
      </c>
      <c r="BB285" s="130">
        <v>0.05</v>
      </c>
      <c r="BC285" s="129"/>
      <c r="BD285" s="127"/>
      <c r="BE285" s="104"/>
      <c r="BF285" s="104"/>
      <c r="BG285" s="104"/>
      <c r="BH285" s="104"/>
      <c r="BI285" s="104"/>
      <c r="BJ285" s="104"/>
      <c r="BK285" s="100"/>
      <c r="BL285" s="160" t="s">
        <v>719</v>
      </c>
      <c r="BM285" s="130">
        <v>0.05</v>
      </c>
    </row>
    <row r="286">
      <c r="A286" s="127"/>
      <c r="B286" s="104"/>
      <c r="C286" s="104"/>
      <c r="D286" s="104"/>
      <c r="E286" s="104"/>
      <c r="F286" s="104"/>
      <c r="G286" s="104"/>
      <c r="H286" s="100"/>
      <c r="I286" s="167" t="s">
        <v>720</v>
      </c>
      <c r="J286" s="128">
        <f>J284+(J284*J285)</f>
        <v>0</v>
      </c>
      <c r="K286" s="129"/>
      <c r="L286" s="127"/>
      <c r="M286" s="104"/>
      <c r="N286" s="104"/>
      <c r="O286" s="104"/>
      <c r="P286" s="104"/>
      <c r="Q286" s="104"/>
      <c r="R286" s="104"/>
      <c r="S286" s="100"/>
      <c r="T286" s="167" t="s">
        <v>720</v>
      </c>
      <c r="U286" s="128">
        <f>U284+(U284*U285)</f>
        <v>0</v>
      </c>
      <c r="V286" s="129"/>
      <c r="W286" s="127"/>
      <c r="X286" s="104"/>
      <c r="Y286" s="104"/>
      <c r="Z286" s="104"/>
      <c r="AA286" s="104"/>
      <c r="AB286" s="104"/>
      <c r="AC286" s="104"/>
      <c r="AD286" s="100"/>
      <c r="AE286" s="167" t="s">
        <v>720</v>
      </c>
      <c r="AF286" s="128">
        <f>AF284+(AF284*AF285)</f>
        <v>0</v>
      </c>
      <c r="AG286" s="129"/>
      <c r="AH286" s="127"/>
      <c r="AI286" s="104"/>
      <c r="AJ286" s="104"/>
      <c r="AK286" s="104"/>
      <c r="AL286" s="104"/>
      <c r="AM286" s="104"/>
      <c r="AN286" s="104"/>
      <c r="AO286" s="100"/>
      <c r="AP286" s="167" t="s">
        <v>720</v>
      </c>
      <c r="AQ286" s="128">
        <f>AQ284+(AQ284*AQ285)</f>
        <v>0</v>
      </c>
      <c r="AR286" s="129"/>
      <c r="AS286" s="127"/>
      <c r="AT286" s="104"/>
      <c r="AU286" s="104"/>
      <c r="AV286" s="104"/>
      <c r="AW286" s="104"/>
      <c r="AX286" s="104"/>
      <c r="AY286" s="104"/>
      <c r="AZ286" s="100"/>
      <c r="BA286" s="167" t="s">
        <v>720</v>
      </c>
      <c r="BB286" s="128">
        <f>BB284+(BB284*BB285)</f>
        <v>0</v>
      </c>
      <c r="BC286" s="129"/>
      <c r="BD286" s="127"/>
      <c r="BE286" s="104"/>
      <c r="BF286" s="104"/>
      <c r="BG286" s="104"/>
      <c r="BH286" s="104"/>
      <c r="BI286" s="104"/>
      <c r="BJ286" s="104"/>
      <c r="BK286" s="100"/>
      <c r="BL286" s="167" t="s">
        <v>720</v>
      </c>
      <c r="BM286" s="128">
        <f>BM284+(BM284*BM285)</f>
        <v>0</v>
      </c>
    </row>
    <row r="287">
      <c r="A287" s="127"/>
      <c r="B287" s="104"/>
      <c r="C287" s="104"/>
      <c r="D287" s="104"/>
      <c r="E287" s="104"/>
      <c r="F287" s="104"/>
      <c r="G287" s="104"/>
      <c r="H287" s="100"/>
      <c r="I287" s="167" t="s">
        <v>746</v>
      </c>
      <c r="J287" s="128">
        <f>J286*I263</f>
        <v>0</v>
      </c>
      <c r="K287" s="129"/>
      <c r="L287" s="127"/>
      <c r="M287" s="104"/>
      <c r="N287" s="104"/>
      <c r="O287" s="104"/>
      <c r="P287" s="104"/>
      <c r="Q287" s="104"/>
      <c r="R287" s="104"/>
      <c r="S287" s="100"/>
      <c r="T287" s="167" t="s">
        <v>746</v>
      </c>
      <c r="U287" s="128">
        <f>U286*T263</f>
        <v>0</v>
      </c>
      <c r="V287" s="129"/>
      <c r="W287" s="127"/>
      <c r="X287" s="104"/>
      <c r="Y287" s="104"/>
      <c r="Z287" s="104"/>
      <c r="AA287" s="104"/>
      <c r="AB287" s="104"/>
      <c r="AC287" s="104"/>
      <c r="AD287" s="100"/>
      <c r="AE287" s="167" t="s">
        <v>746</v>
      </c>
      <c r="AF287" s="128">
        <f>AF286*AE263</f>
        <v>0</v>
      </c>
      <c r="AG287" s="129"/>
      <c r="AH287" s="127"/>
      <c r="AI287" s="104"/>
      <c r="AJ287" s="104"/>
      <c r="AK287" s="104"/>
      <c r="AL287" s="104"/>
      <c r="AM287" s="104"/>
      <c r="AN287" s="104"/>
      <c r="AO287" s="100"/>
      <c r="AP287" s="167" t="s">
        <v>746</v>
      </c>
      <c r="AQ287" s="128">
        <f>AQ286*AP263</f>
        <v>0</v>
      </c>
      <c r="AR287" s="129"/>
      <c r="AS287" s="127"/>
      <c r="AT287" s="104"/>
      <c r="AU287" s="104"/>
      <c r="AV287" s="104"/>
      <c r="AW287" s="104"/>
      <c r="AX287" s="104"/>
      <c r="AY287" s="104"/>
      <c r="AZ287" s="100"/>
      <c r="BA287" s="167" t="s">
        <v>746</v>
      </c>
      <c r="BB287" s="128">
        <f>BB286*BA263</f>
        <v>0</v>
      </c>
      <c r="BC287" s="129"/>
      <c r="BD287" s="127"/>
      <c r="BE287" s="104"/>
      <c r="BF287" s="104"/>
      <c r="BG287" s="104"/>
      <c r="BH287" s="104"/>
      <c r="BI287" s="104"/>
      <c r="BJ287" s="104"/>
      <c r="BK287" s="100"/>
      <c r="BL287" s="167" t="s">
        <v>746</v>
      </c>
      <c r="BM287" s="128">
        <f>BM286*BL263</f>
        <v>0</v>
      </c>
    </row>
    <row r="288">
      <c r="A288" s="127"/>
      <c r="B288" s="104"/>
      <c r="C288" s="104"/>
      <c r="D288" s="104"/>
      <c r="E288" s="104"/>
      <c r="F288" s="104"/>
      <c r="G288" s="104"/>
      <c r="H288" s="100"/>
      <c r="I288" s="167" t="s">
        <v>747</v>
      </c>
      <c r="J288" s="128">
        <f>J289-J287</f>
        <v>0</v>
      </c>
      <c r="K288" s="129"/>
      <c r="L288" s="127"/>
      <c r="M288" s="104"/>
      <c r="N288" s="104"/>
      <c r="O288" s="104"/>
      <c r="P288" s="104"/>
      <c r="Q288" s="104"/>
      <c r="R288" s="104"/>
      <c r="S288" s="100"/>
      <c r="T288" s="167" t="s">
        <v>747</v>
      </c>
      <c r="U288" s="128">
        <f>U289-U287</f>
        <v>0</v>
      </c>
      <c r="V288" s="129"/>
      <c r="W288" s="127"/>
      <c r="X288" s="104"/>
      <c r="Y288" s="104"/>
      <c r="Z288" s="104"/>
      <c r="AA288" s="104"/>
      <c r="AB288" s="104"/>
      <c r="AC288" s="104"/>
      <c r="AD288" s="100"/>
      <c r="AE288" s="167" t="s">
        <v>747</v>
      </c>
      <c r="AF288" s="128">
        <f>AF289-AF287</f>
        <v>0</v>
      </c>
      <c r="AG288" s="129"/>
      <c r="AH288" s="127"/>
      <c r="AI288" s="104"/>
      <c r="AJ288" s="104"/>
      <c r="AK288" s="104"/>
      <c r="AL288" s="104"/>
      <c r="AM288" s="104"/>
      <c r="AN288" s="104"/>
      <c r="AO288" s="100"/>
      <c r="AP288" s="167" t="s">
        <v>747</v>
      </c>
      <c r="AQ288" s="128">
        <f>AQ289-AQ287</f>
        <v>0</v>
      </c>
      <c r="AR288" s="129"/>
      <c r="AS288" s="127"/>
      <c r="AT288" s="104"/>
      <c r="AU288" s="104"/>
      <c r="AV288" s="104"/>
      <c r="AW288" s="104"/>
      <c r="AX288" s="104"/>
      <c r="AY288" s="104"/>
      <c r="AZ288" s="100"/>
      <c r="BA288" s="167" t="s">
        <v>747</v>
      </c>
      <c r="BB288" s="128">
        <f>BB289-BB287</f>
        <v>0</v>
      </c>
      <c r="BC288" s="129"/>
      <c r="BD288" s="127"/>
      <c r="BE288" s="104"/>
      <c r="BF288" s="104"/>
      <c r="BG288" s="104"/>
      <c r="BH288" s="104"/>
      <c r="BI288" s="104"/>
      <c r="BJ288" s="104"/>
      <c r="BK288" s="100"/>
      <c r="BL288" s="167" t="s">
        <v>747</v>
      </c>
      <c r="BM288" s="128">
        <f>BM289-BM287</f>
        <v>0</v>
      </c>
    </row>
    <row r="289">
      <c r="A289" s="127"/>
      <c r="B289" s="104"/>
      <c r="C289" s="104"/>
      <c r="D289" s="104"/>
      <c r="E289" s="104"/>
      <c r="F289" s="104"/>
      <c r="G289" s="104"/>
      <c r="H289" s="100"/>
      <c r="I289" s="167" t="s">
        <v>748</v>
      </c>
      <c r="J289" s="128">
        <f>J287*(J261*1+1)</f>
        <v>0</v>
      </c>
      <c r="K289" s="129"/>
      <c r="L289" s="127"/>
      <c r="M289" s="104"/>
      <c r="N289" s="104"/>
      <c r="O289" s="104"/>
      <c r="P289" s="104"/>
      <c r="Q289" s="104"/>
      <c r="R289" s="104"/>
      <c r="S289" s="100"/>
      <c r="T289" s="167" t="s">
        <v>748</v>
      </c>
      <c r="U289" s="128">
        <f>U287*(U261*1+1)</f>
        <v>0</v>
      </c>
      <c r="V289" s="129"/>
      <c r="W289" s="127"/>
      <c r="X289" s="104"/>
      <c r="Y289" s="104"/>
      <c r="Z289" s="104"/>
      <c r="AA289" s="104"/>
      <c r="AB289" s="104"/>
      <c r="AC289" s="104"/>
      <c r="AD289" s="100"/>
      <c r="AE289" s="167" t="s">
        <v>748</v>
      </c>
      <c r="AF289" s="128">
        <f>AF287*(AF261*1+1)</f>
        <v>0</v>
      </c>
      <c r="AG289" s="129"/>
      <c r="AH289" s="127"/>
      <c r="AI289" s="104"/>
      <c r="AJ289" s="104"/>
      <c r="AK289" s="104"/>
      <c r="AL289" s="104"/>
      <c r="AM289" s="104"/>
      <c r="AN289" s="104"/>
      <c r="AO289" s="100"/>
      <c r="AP289" s="167" t="s">
        <v>748</v>
      </c>
      <c r="AQ289" s="128">
        <f>AQ287*(AQ261*1+1)</f>
        <v>0</v>
      </c>
      <c r="AR289" s="129"/>
      <c r="AS289" s="127"/>
      <c r="AT289" s="104"/>
      <c r="AU289" s="104"/>
      <c r="AV289" s="104"/>
      <c r="AW289" s="104"/>
      <c r="AX289" s="104"/>
      <c r="AY289" s="104"/>
      <c r="AZ289" s="100"/>
      <c r="BA289" s="167" t="s">
        <v>748</v>
      </c>
      <c r="BB289" s="128">
        <f>BB287*(BB261*1+1)</f>
        <v>0</v>
      </c>
      <c r="BC289" s="129"/>
      <c r="BD289" s="127"/>
      <c r="BE289" s="104"/>
      <c r="BF289" s="104"/>
      <c r="BG289" s="104"/>
      <c r="BH289" s="104"/>
      <c r="BI289" s="104"/>
      <c r="BJ289" s="104"/>
      <c r="BK289" s="100"/>
      <c r="BL289" s="167" t="s">
        <v>748</v>
      </c>
      <c r="BM289" s="128">
        <f>BM287*(BM261*1+1)</f>
        <v>0</v>
      </c>
    </row>
    <row r="290">
      <c r="A290" s="127"/>
      <c r="B290" s="104"/>
      <c r="C290" s="104"/>
      <c r="D290" s="104"/>
      <c r="E290" s="104"/>
      <c r="F290" s="104"/>
      <c r="G290" s="104"/>
      <c r="H290" s="100"/>
      <c r="I290" s="168" t="s">
        <v>749</v>
      </c>
      <c r="J290" s="3"/>
      <c r="K290" s="129"/>
      <c r="L290" s="127"/>
      <c r="M290" s="104"/>
      <c r="N290" s="104"/>
      <c r="O290" s="104"/>
      <c r="P290" s="104"/>
      <c r="Q290" s="104"/>
      <c r="R290" s="104"/>
      <c r="S290" s="100"/>
      <c r="T290" s="168" t="s">
        <v>749</v>
      </c>
      <c r="U290" s="3"/>
      <c r="V290" s="129"/>
      <c r="W290" s="127"/>
      <c r="X290" s="104"/>
      <c r="Y290" s="104"/>
      <c r="Z290" s="104"/>
      <c r="AA290" s="104"/>
      <c r="AB290" s="104"/>
      <c r="AC290" s="104"/>
      <c r="AD290" s="100"/>
      <c r="AE290" s="168" t="s">
        <v>749</v>
      </c>
      <c r="AF290" s="3"/>
      <c r="AG290" s="129"/>
      <c r="AH290" s="127"/>
      <c r="AI290" s="104"/>
      <c r="AJ290" s="104"/>
      <c r="AK290" s="104"/>
      <c r="AL290" s="104"/>
      <c r="AM290" s="104"/>
      <c r="AN290" s="104"/>
      <c r="AO290" s="100"/>
      <c r="AP290" s="168" t="s">
        <v>749</v>
      </c>
      <c r="AQ290" s="3"/>
      <c r="AR290" s="129"/>
      <c r="AS290" s="127"/>
      <c r="AT290" s="104"/>
      <c r="AU290" s="104"/>
      <c r="AV290" s="104"/>
      <c r="AW290" s="104"/>
      <c r="AX290" s="104"/>
      <c r="AY290" s="104"/>
      <c r="AZ290" s="100"/>
      <c r="BA290" s="168" t="s">
        <v>749</v>
      </c>
      <c r="BB290" s="3"/>
      <c r="BC290" s="129"/>
      <c r="BD290" s="127"/>
      <c r="BE290" s="104"/>
      <c r="BF290" s="104"/>
      <c r="BG290" s="104"/>
      <c r="BH290" s="104"/>
      <c r="BI290" s="104"/>
      <c r="BJ290" s="104"/>
      <c r="BK290" s="100"/>
      <c r="BL290" s="168" t="s">
        <v>749</v>
      </c>
      <c r="BM290" s="3"/>
    </row>
    <row r="291">
      <c r="A291" s="132"/>
      <c r="B291" s="2"/>
      <c r="C291" s="2"/>
      <c r="D291" s="2"/>
      <c r="E291" s="2"/>
      <c r="F291" s="2"/>
      <c r="G291" s="2"/>
      <c r="H291" s="3"/>
      <c r="I291" s="167" t="s">
        <v>750</v>
      </c>
      <c r="J291" s="133"/>
      <c r="K291" s="134"/>
      <c r="L291" s="132"/>
      <c r="M291" s="2"/>
      <c r="N291" s="2"/>
      <c r="O291" s="2"/>
      <c r="P291" s="2"/>
      <c r="Q291" s="2"/>
      <c r="R291" s="2"/>
      <c r="S291" s="3"/>
      <c r="T291" s="167" t="s">
        <v>750</v>
      </c>
      <c r="U291" s="133"/>
      <c r="V291" s="134"/>
      <c r="W291" s="132"/>
      <c r="X291" s="2"/>
      <c r="Y291" s="2"/>
      <c r="Z291" s="2"/>
      <c r="AA291" s="2"/>
      <c r="AB291" s="2"/>
      <c r="AC291" s="2"/>
      <c r="AD291" s="3"/>
      <c r="AE291" s="167" t="s">
        <v>750</v>
      </c>
      <c r="AF291" s="133"/>
      <c r="AG291" s="134"/>
      <c r="AH291" s="132"/>
      <c r="AI291" s="2"/>
      <c r="AJ291" s="2"/>
      <c r="AK291" s="2"/>
      <c r="AL291" s="2"/>
      <c r="AM291" s="2"/>
      <c r="AN291" s="2"/>
      <c r="AO291" s="3"/>
      <c r="AP291" s="167" t="s">
        <v>750</v>
      </c>
      <c r="AQ291" s="133"/>
      <c r="AR291" s="134"/>
      <c r="AS291" s="132"/>
      <c r="AT291" s="2"/>
      <c r="AU291" s="2"/>
      <c r="AV291" s="2"/>
      <c r="AW291" s="2"/>
      <c r="AX291" s="2"/>
      <c r="AY291" s="2"/>
      <c r="AZ291" s="3"/>
      <c r="BA291" s="167" t="s">
        <v>750</v>
      </c>
      <c r="BB291" s="133"/>
      <c r="BC291" s="134"/>
      <c r="BD291" s="132"/>
      <c r="BE291" s="2"/>
      <c r="BF291" s="2"/>
      <c r="BG291" s="2"/>
      <c r="BH291" s="2"/>
      <c r="BI291" s="2"/>
      <c r="BJ291" s="2"/>
      <c r="BK291" s="3"/>
      <c r="BL291" s="167" t="s">
        <v>750</v>
      </c>
      <c r="BM291" s="133"/>
    </row>
    <row r="292">
      <c r="A292" s="126" t="s">
        <v>721</v>
      </c>
      <c r="B292" s="104"/>
      <c r="C292" s="104"/>
      <c r="D292" s="104"/>
      <c r="E292" s="104"/>
      <c r="F292" s="104"/>
      <c r="G292" s="104"/>
      <c r="H292" s="100"/>
      <c r="I292" s="167" t="s">
        <v>747</v>
      </c>
      <c r="J292" s="125">
        <f>J291-J293</f>
        <v>0</v>
      </c>
      <c r="K292" s="109"/>
      <c r="L292" s="126" t="s">
        <v>721</v>
      </c>
      <c r="M292" s="104"/>
      <c r="N292" s="104"/>
      <c r="O292" s="104"/>
      <c r="P292" s="104"/>
      <c r="Q292" s="104"/>
      <c r="R292" s="104"/>
      <c r="S292" s="100"/>
      <c r="T292" s="167" t="s">
        <v>747</v>
      </c>
      <c r="U292" s="125">
        <f>U291-U293</f>
        <v>0</v>
      </c>
      <c r="V292" s="109"/>
      <c r="W292" s="126" t="s">
        <v>721</v>
      </c>
      <c r="X292" s="104"/>
      <c r="Y292" s="104"/>
      <c r="Z292" s="104"/>
      <c r="AA292" s="104"/>
      <c r="AB292" s="104"/>
      <c r="AC292" s="104"/>
      <c r="AD292" s="100"/>
      <c r="AE292" s="167" t="s">
        <v>747</v>
      </c>
      <c r="AF292" s="125">
        <f>AF291-AF293</f>
        <v>0</v>
      </c>
      <c r="AG292" s="109"/>
      <c r="AH292" s="126" t="s">
        <v>721</v>
      </c>
      <c r="AI292" s="104"/>
      <c r="AJ292" s="104"/>
      <c r="AK292" s="104"/>
      <c r="AL292" s="104"/>
      <c r="AM292" s="104"/>
      <c r="AN292" s="104"/>
      <c r="AO292" s="100"/>
      <c r="AP292" s="167" t="s">
        <v>747</v>
      </c>
      <c r="AQ292" s="125">
        <f>AQ291-AQ293</f>
        <v>0</v>
      </c>
      <c r="AR292" s="109"/>
      <c r="AS292" s="126" t="s">
        <v>721</v>
      </c>
      <c r="AT292" s="104"/>
      <c r="AU292" s="104"/>
      <c r="AV292" s="104"/>
      <c r="AW292" s="104"/>
      <c r="AX292" s="104"/>
      <c r="AY292" s="104"/>
      <c r="AZ292" s="100"/>
      <c r="BA292" s="167" t="s">
        <v>747</v>
      </c>
      <c r="BB292" s="125">
        <f>BB291-BB293</f>
        <v>0</v>
      </c>
      <c r="BC292" s="109"/>
      <c r="BD292" s="126" t="s">
        <v>721</v>
      </c>
      <c r="BE292" s="104"/>
      <c r="BF292" s="104"/>
      <c r="BG292" s="104"/>
      <c r="BH292" s="104"/>
      <c r="BI292" s="104"/>
      <c r="BJ292" s="104"/>
      <c r="BK292" s="100"/>
      <c r="BL292" s="167" t="s">
        <v>747</v>
      </c>
      <c r="BM292" s="125">
        <f>BM291-BM293</f>
        <v>0</v>
      </c>
    </row>
    <row r="293">
      <c r="A293" s="127"/>
      <c r="B293" s="104"/>
      <c r="C293" s="104"/>
      <c r="D293" s="104"/>
      <c r="E293" s="104"/>
      <c r="F293" s="104"/>
      <c r="G293" s="104"/>
      <c r="H293" s="100"/>
      <c r="I293" s="167" t="s">
        <v>752</v>
      </c>
      <c r="J293" s="128">
        <f>J291/(J261*1+1)</f>
        <v>0</v>
      </c>
      <c r="K293" s="129"/>
      <c r="L293" s="127"/>
      <c r="M293" s="104"/>
      <c r="N293" s="104"/>
      <c r="O293" s="104"/>
      <c r="P293" s="104"/>
      <c r="Q293" s="104"/>
      <c r="R293" s="104"/>
      <c r="S293" s="100"/>
      <c r="T293" s="167" t="s">
        <v>752</v>
      </c>
      <c r="U293" s="128">
        <f>U291/(U261*1+1)</f>
        <v>0</v>
      </c>
      <c r="V293" s="129"/>
      <c r="W293" s="127"/>
      <c r="X293" s="104"/>
      <c r="Y293" s="104"/>
      <c r="Z293" s="104"/>
      <c r="AA293" s="104"/>
      <c r="AB293" s="104"/>
      <c r="AC293" s="104"/>
      <c r="AD293" s="100"/>
      <c r="AE293" s="167" t="s">
        <v>752</v>
      </c>
      <c r="AF293" s="128">
        <f>AF291/(AF261*1+1)</f>
        <v>0</v>
      </c>
      <c r="AG293" s="129"/>
      <c r="AH293" s="127"/>
      <c r="AI293" s="104"/>
      <c r="AJ293" s="104"/>
      <c r="AK293" s="104"/>
      <c r="AL293" s="104"/>
      <c r="AM293" s="104"/>
      <c r="AN293" s="104"/>
      <c r="AO293" s="100"/>
      <c r="AP293" s="167" t="s">
        <v>752</v>
      </c>
      <c r="AQ293" s="128">
        <f>AQ291/(AQ261*1+1)</f>
        <v>0</v>
      </c>
      <c r="AR293" s="129"/>
      <c r="AS293" s="127"/>
      <c r="AT293" s="104"/>
      <c r="AU293" s="104"/>
      <c r="AV293" s="104"/>
      <c r="AW293" s="104"/>
      <c r="AX293" s="104"/>
      <c r="AY293" s="104"/>
      <c r="AZ293" s="100"/>
      <c r="BA293" s="167" t="s">
        <v>752</v>
      </c>
      <c r="BB293" s="128">
        <f>BB291/(BB261*1+1)</f>
        <v>0</v>
      </c>
      <c r="BC293" s="129"/>
      <c r="BD293" s="127"/>
      <c r="BE293" s="104"/>
      <c r="BF293" s="104"/>
      <c r="BG293" s="104"/>
      <c r="BH293" s="104"/>
      <c r="BI293" s="104"/>
      <c r="BJ293" s="104"/>
      <c r="BK293" s="100"/>
      <c r="BL293" s="167" t="s">
        <v>752</v>
      </c>
      <c r="BM293" s="128">
        <f>BM291/(BM261*1+1)</f>
        <v>0</v>
      </c>
    </row>
    <row r="294">
      <c r="A294" s="135"/>
      <c r="B294" s="104"/>
      <c r="C294" s="104"/>
      <c r="D294" s="104"/>
      <c r="E294" s="104"/>
      <c r="F294" s="104"/>
      <c r="G294" s="104"/>
      <c r="H294" s="100"/>
      <c r="I294" s="160" t="s">
        <v>753</v>
      </c>
      <c r="J294" s="170" t="str">
        <f>J286/J293</f>
        <v>#DIV/0!</v>
      </c>
      <c r="K294" s="137"/>
      <c r="L294" s="135"/>
      <c r="M294" s="104"/>
      <c r="N294" s="104"/>
      <c r="O294" s="104"/>
      <c r="P294" s="104"/>
      <c r="Q294" s="104"/>
      <c r="R294" s="104"/>
      <c r="S294" s="100"/>
      <c r="T294" s="160" t="s">
        <v>753</v>
      </c>
      <c r="U294" s="170" t="str">
        <f>U286/U293</f>
        <v>#DIV/0!</v>
      </c>
      <c r="V294" s="137"/>
      <c r="W294" s="135"/>
      <c r="X294" s="104"/>
      <c r="Y294" s="104"/>
      <c r="Z294" s="104"/>
      <c r="AA294" s="104"/>
      <c r="AB294" s="104"/>
      <c r="AC294" s="104"/>
      <c r="AD294" s="100"/>
      <c r="AE294" s="160" t="s">
        <v>753</v>
      </c>
      <c r="AF294" s="170" t="str">
        <f>AF286/AF293</f>
        <v>#DIV/0!</v>
      </c>
      <c r="AG294" s="137"/>
      <c r="AH294" s="135"/>
      <c r="AI294" s="104"/>
      <c r="AJ294" s="104"/>
      <c r="AK294" s="104"/>
      <c r="AL294" s="104"/>
      <c r="AM294" s="104"/>
      <c r="AN294" s="104"/>
      <c r="AO294" s="100"/>
      <c r="AP294" s="160" t="s">
        <v>753</v>
      </c>
      <c r="AQ294" s="170" t="str">
        <f>AQ286/AQ293</f>
        <v>#DIV/0!</v>
      </c>
      <c r="AR294" s="137"/>
      <c r="AS294" s="135"/>
      <c r="AT294" s="104"/>
      <c r="AU294" s="104"/>
      <c r="AV294" s="104"/>
      <c r="AW294" s="104"/>
      <c r="AX294" s="104"/>
      <c r="AY294" s="104"/>
      <c r="AZ294" s="100"/>
      <c r="BA294" s="160" t="s">
        <v>753</v>
      </c>
      <c r="BB294" s="170" t="str">
        <f>BB286/BB293</f>
        <v>#DIV/0!</v>
      </c>
      <c r="BC294" s="137"/>
      <c r="BD294" s="135"/>
      <c r="BE294" s="104"/>
      <c r="BF294" s="104"/>
      <c r="BG294" s="104"/>
      <c r="BH294" s="104"/>
      <c r="BI294" s="104"/>
      <c r="BJ294" s="104"/>
      <c r="BK294" s="100"/>
      <c r="BL294" s="160" t="s">
        <v>753</v>
      </c>
      <c r="BM294" s="170" t="str">
        <f>BM286/BM293</f>
        <v>#DIV/0!</v>
      </c>
    </row>
    <row r="295">
      <c r="A295" s="138"/>
      <c r="I295" s="160" t="s">
        <v>754</v>
      </c>
      <c r="J295" s="171" t="str">
        <f>J293/J286</f>
        <v>#DIV/0!</v>
      </c>
      <c r="K295" s="140"/>
      <c r="L295" s="138"/>
      <c r="T295" s="160" t="s">
        <v>754</v>
      </c>
      <c r="U295" s="171" t="str">
        <f>U293/U286</f>
        <v>#DIV/0!</v>
      </c>
      <c r="V295" s="140"/>
      <c r="W295" s="138"/>
      <c r="AE295" s="160" t="s">
        <v>754</v>
      </c>
      <c r="AF295" s="171" t="str">
        <f>AF293/AF286</f>
        <v>#DIV/0!</v>
      </c>
      <c r="AG295" s="140"/>
      <c r="AH295" s="138"/>
      <c r="AP295" s="160" t="s">
        <v>754</v>
      </c>
      <c r="AQ295" s="171" t="str">
        <f>AQ293/AQ286</f>
        <v>#DIV/0!</v>
      </c>
      <c r="AR295" s="140"/>
      <c r="AS295" s="138"/>
      <c r="BA295" s="160" t="s">
        <v>754</v>
      </c>
      <c r="BB295" s="171" t="str">
        <f>BB293/BB286</f>
        <v>#DIV/0!</v>
      </c>
      <c r="BC295" s="140"/>
      <c r="BD295" s="138"/>
      <c r="BL295" s="160" t="s">
        <v>754</v>
      </c>
      <c r="BM295" s="171" t="str">
        <f>BM293/BM286</f>
        <v>#DIV/0!</v>
      </c>
    </row>
    <row r="296">
      <c r="A296" s="141" t="s">
        <v>722</v>
      </c>
      <c r="B296" s="2"/>
      <c r="C296" s="2"/>
      <c r="D296" s="2"/>
      <c r="E296" s="2"/>
      <c r="F296" s="2"/>
      <c r="G296" s="2"/>
      <c r="H296" s="3"/>
      <c r="J296" s="109"/>
      <c r="K296" s="109"/>
      <c r="L296" s="141" t="s">
        <v>722</v>
      </c>
      <c r="M296" s="2"/>
      <c r="N296" s="2"/>
      <c r="O296" s="2"/>
      <c r="P296" s="2"/>
      <c r="Q296" s="2"/>
      <c r="R296" s="2"/>
      <c r="S296" s="3"/>
      <c r="U296" s="109"/>
      <c r="V296" s="109"/>
      <c r="W296" s="141" t="s">
        <v>722</v>
      </c>
      <c r="X296" s="2"/>
      <c r="Y296" s="2"/>
      <c r="Z296" s="2"/>
      <c r="AA296" s="2"/>
      <c r="AB296" s="2"/>
      <c r="AC296" s="2"/>
      <c r="AD296" s="3"/>
      <c r="AF296" s="109"/>
      <c r="AG296" s="109"/>
      <c r="AH296" s="141" t="s">
        <v>722</v>
      </c>
      <c r="AI296" s="2"/>
      <c r="AJ296" s="2"/>
      <c r="AK296" s="2"/>
      <c r="AL296" s="2"/>
      <c r="AM296" s="2"/>
      <c r="AN296" s="2"/>
      <c r="AO296" s="3"/>
      <c r="AQ296" s="109"/>
      <c r="AR296" s="109"/>
      <c r="AS296" s="141" t="s">
        <v>722</v>
      </c>
      <c r="AT296" s="2"/>
      <c r="AU296" s="2"/>
      <c r="AV296" s="2"/>
      <c r="AW296" s="2"/>
      <c r="AX296" s="2"/>
      <c r="AY296" s="2"/>
      <c r="AZ296" s="3"/>
      <c r="BB296" s="109"/>
      <c r="BC296" s="109"/>
      <c r="BD296" s="141" t="s">
        <v>722</v>
      </c>
      <c r="BE296" s="2"/>
      <c r="BF296" s="2"/>
      <c r="BG296" s="2"/>
      <c r="BH296" s="2"/>
      <c r="BI296" s="2"/>
      <c r="BJ296" s="2"/>
      <c r="BK296" s="3"/>
      <c r="BM296" s="109"/>
    </row>
    <row r="297">
      <c r="A297" s="135"/>
      <c r="B297" s="104"/>
      <c r="C297" s="104"/>
      <c r="D297" s="104"/>
      <c r="E297" s="104"/>
      <c r="F297" s="104"/>
      <c r="G297" s="104"/>
      <c r="H297" s="100"/>
      <c r="J297" s="137"/>
      <c r="K297" s="137"/>
      <c r="L297" s="135"/>
      <c r="M297" s="104"/>
      <c r="N297" s="104"/>
      <c r="O297" s="104"/>
      <c r="P297" s="104"/>
      <c r="Q297" s="104"/>
      <c r="R297" s="104"/>
      <c r="S297" s="100"/>
      <c r="U297" s="137"/>
      <c r="V297" s="137"/>
      <c r="W297" s="135"/>
      <c r="X297" s="104"/>
      <c r="Y297" s="104"/>
      <c r="Z297" s="104"/>
      <c r="AA297" s="104"/>
      <c r="AB297" s="104"/>
      <c r="AC297" s="104"/>
      <c r="AD297" s="100"/>
      <c r="AF297" s="137"/>
      <c r="AG297" s="137"/>
      <c r="AH297" s="135"/>
      <c r="AI297" s="104"/>
      <c r="AJ297" s="104"/>
      <c r="AK297" s="104"/>
      <c r="AL297" s="104"/>
      <c r="AM297" s="104"/>
      <c r="AN297" s="104"/>
      <c r="AO297" s="100"/>
      <c r="AQ297" s="137"/>
      <c r="AR297" s="137"/>
      <c r="AS297" s="135"/>
      <c r="AT297" s="104"/>
      <c r="AU297" s="104"/>
      <c r="AV297" s="104"/>
      <c r="AW297" s="104"/>
      <c r="AX297" s="104"/>
      <c r="AY297" s="104"/>
      <c r="AZ297" s="100"/>
      <c r="BB297" s="137"/>
      <c r="BC297" s="137"/>
      <c r="BD297" s="135"/>
      <c r="BE297" s="104"/>
      <c r="BF297" s="104"/>
      <c r="BG297" s="104"/>
      <c r="BH297" s="104"/>
      <c r="BI297" s="104"/>
      <c r="BJ297" s="104"/>
      <c r="BK297" s="100"/>
      <c r="BM297" s="137"/>
    </row>
    <row r="298">
      <c r="A298" s="135"/>
      <c r="B298" s="104"/>
      <c r="C298" s="104"/>
      <c r="D298" s="104"/>
      <c r="E298" s="104"/>
      <c r="F298" s="104"/>
      <c r="G298" s="104"/>
      <c r="H298" s="100"/>
      <c r="J298" s="137"/>
      <c r="K298" s="137"/>
      <c r="L298" s="135"/>
      <c r="M298" s="104"/>
      <c r="N298" s="104"/>
      <c r="O298" s="104"/>
      <c r="P298" s="104"/>
      <c r="Q298" s="104"/>
      <c r="R298" s="104"/>
      <c r="S298" s="100"/>
      <c r="U298" s="137"/>
      <c r="V298" s="137"/>
      <c r="W298" s="135"/>
      <c r="X298" s="104"/>
      <c r="Y298" s="104"/>
      <c r="Z298" s="104"/>
      <c r="AA298" s="104"/>
      <c r="AB298" s="104"/>
      <c r="AC298" s="104"/>
      <c r="AD298" s="100"/>
      <c r="AF298" s="137"/>
      <c r="AG298" s="137"/>
      <c r="AH298" s="135"/>
      <c r="AI298" s="104"/>
      <c r="AJ298" s="104"/>
      <c r="AK298" s="104"/>
      <c r="AL298" s="104"/>
      <c r="AM298" s="104"/>
      <c r="AN298" s="104"/>
      <c r="AO298" s="100"/>
      <c r="AQ298" s="137"/>
      <c r="AR298" s="137"/>
      <c r="AS298" s="135"/>
      <c r="AT298" s="104"/>
      <c r="AU298" s="104"/>
      <c r="AV298" s="104"/>
      <c r="AW298" s="104"/>
      <c r="AX298" s="104"/>
      <c r="AY298" s="104"/>
      <c r="AZ298" s="100"/>
      <c r="BB298" s="137"/>
      <c r="BC298" s="137"/>
      <c r="BD298" s="135"/>
      <c r="BE298" s="104"/>
      <c r="BF298" s="104"/>
      <c r="BG298" s="104"/>
      <c r="BH298" s="104"/>
      <c r="BI298" s="104"/>
      <c r="BJ298" s="104"/>
      <c r="BK298" s="100"/>
      <c r="BM298" s="137"/>
    </row>
    <row r="299">
      <c r="A299" s="135"/>
      <c r="B299" s="104"/>
      <c r="C299" s="104"/>
      <c r="D299" s="104"/>
      <c r="E299" s="104"/>
      <c r="F299" s="104"/>
      <c r="G299" s="104"/>
      <c r="H299" s="100"/>
      <c r="J299" s="137"/>
      <c r="K299" s="137"/>
      <c r="L299" s="135"/>
      <c r="M299" s="104"/>
      <c r="N299" s="104"/>
      <c r="O299" s="104"/>
      <c r="P299" s="104"/>
      <c r="Q299" s="104"/>
      <c r="R299" s="104"/>
      <c r="S299" s="100"/>
      <c r="U299" s="137"/>
      <c r="V299" s="137"/>
      <c r="W299" s="135"/>
      <c r="X299" s="104"/>
      <c r="Y299" s="104"/>
      <c r="Z299" s="104"/>
      <c r="AA299" s="104"/>
      <c r="AB299" s="104"/>
      <c r="AC299" s="104"/>
      <c r="AD299" s="100"/>
      <c r="AF299" s="137"/>
      <c r="AG299" s="137"/>
      <c r="AH299" s="135"/>
      <c r="AI299" s="104"/>
      <c r="AJ299" s="104"/>
      <c r="AK299" s="104"/>
      <c r="AL299" s="104"/>
      <c r="AM299" s="104"/>
      <c r="AN299" s="104"/>
      <c r="AO299" s="100"/>
      <c r="AQ299" s="137"/>
      <c r="AR299" s="137"/>
      <c r="AS299" s="135"/>
      <c r="AT299" s="104"/>
      <c r="AU299" s="104"/>
      <c r="AV299" s="104"/>
      <c r="AW299" s="104"/>
      <c r="AX299" s="104"/>
      <c r="AY299" s="104"/>
      <c r="AZ299" s="100"/>
      <c r="BB299" s="137"/>
      <c r="BC299" s="137"/>
      <c r="BD299" s="135"/>
      <c r="BE299" s="104"/>
      <c r="BF299" s="104"/>
      <c r="BG299" s="104"/>
      <c r="BH299" s="104"/>
      <c r="BI299" s="104"/>
      <c r="BJ299" s="104"/>
      <c r="BK299" s="100"/>
      <c r="BM299" s="137"/>
    </row>
    <row r="300">
      <c r="A300" s="135"/>
      <c r="B300" s="104"/>
      <c r="C300" s="104"/>
      <c r="D300" s="104"/>
      <c r="E300" s="104"/>
      <c r="F300" s="104"/>
      <c r="G300" s="104"/>
      <c r="H300" s="100"/>
      <c r="J300" s="137"/>
      <c r="K300" s="137"/>
      <c r="L300" s="135"/>
      <c r="M300" s="104"/>
      <c r="N300" s="104"/>
      <c r="O300" s="104"/>
      <c r="P300" s="104"/>
      <c r="Q300" s="104"/>
      <c r="R300" s="104"/>
      <c r="S300" s="100"/>
      <c r="U300" s="137"/>
      <c r="V300" s="137"/>
      <c r="W300" s="135"/>
      <c r="X300" s="104"/>
      <c r="Y300" s="104"/>
      <c r="Z300" s="104"/>
      <c r="AA300" s="104"/>
      <c r="AB300" s="104"/>
      <c r="AC300" s="104"/>
      <c r="AD300" s="100"/>
      <c r="AF300" s="137"/>
      <c r="AG300" s="137"/>
      <c r="AH300" s="135"/>
      <c r="AI300" s="104"/>
      <c r="AJ300" s="104"/>
      <c r="AK300" s="104"/>
      <c r="AL300" s="104"/>
      <c r="AM300" s="104"/>
      <c r="AN300" s="104"/>
      <c r="AO300" s="100"/>
      <c r="AQ300" s="137"/>
      <c r="AR300" s="137"/>
      <c r="AS300" s="135"/>
      <c r="AT300" s="104"/>
      <c r="AU300" s="104"/>
      <c r="AV300" s="104"/>
      <c r="AW300" s="104"/>
      <c r="AX300" s="104"/>
      <c r="AY300" s="104"/>
      <c r="AZ300" s="100"/>
      <c r="BB300" s="137"/>
      <c r="BC300" s="137"/>
      <c r="BD300" s="135"/>
      <c r="BE300" s="104"/>
      <c r="BF300" s="104"/>
      <c r="BG300" s="104"/>
      <c r="BH300" s="104"/>
      <c r="BI300" s="104"/>
      <c r="BJ300" s="104"/>
      <c r="BK300" s="100"/>
      <c r="BM300" s="137"/>
    </row>
    <row r="301">
      <c r="A301" s="135"/>
      <c r="B301" s="104"/>
      <c r="C301" s="104"/>
      <c r="D301" s="104"/>
      <c r="E301" s="104"/>
      <c r="F301" s="104"/>
      <c r="G301" s="104"/>
      <c r="H301" s="100"/>
      <c r="J301" s="137"/>
      <c r="K301" s="137"/>
      <c r="L301" s="135"/>
      <c r="M301" s="104"/>
      <c r="N301" s="104"/>
      <c r="O301" s="104"/>
      <c r="P301" s="104"/>
      <c r="Q301" s="104"/>
      <c r="R301" s="104"/>
      <c r="S301" s="100"/>
      <c r="U301" s="137"/>
      <c r="V301" s="137"/>
      <c r="W301" s="135"/>
      <c r="X301" s="104"/>
      <c r="Y301" s="104"/>
      <c r="Z301" s="104"/>
      <c r="AA301" s="104"/>
      <c r="AB301" s="104"/>
      <c r="AC301" s="104"/>
      <c r="AD301" s="100"/>
      <c r="AF301" s="137"/>
      <c r="AG301" s="137"/>
      <c r="AH301" s="135"/>
      <c r="AI301" s="104"/>
      <c r="AJ301" s="104"/>
      <c r="AK301" s="104"/>
      <c r="AL301" s="104"/>
      <c r="AM301" s="104"/>
      <c r="AN301" s="104"/>
      <c r="AO301" s="100"/>
      <c r="AQ301" s="137"/>
      <c r="AR301" s="137"/>
      <c r="AS301" s="135"/>
      <c r="AT301" s="104"/>
      <c r="AU301" s="104"/>
      <c r="AV301" s="104"/>
      <c r="AW301" s="104"/>
      <c r="AX301" s="104"/>
      <c r="AY301" s="104"/>
      <c r="AZ301" s="100"/>
      <c r="BB301" s="137"/>
      <c r="BC301" s="137"/>
      <c r="BD301" s="135"/>
      <c r="BE301" s="104"/>
      <c r="BF301" s="104"/>
      <c r="BG301" s="104"/>
      <c r="BH301" s="104"/>
      <c r="BI301" s="104"/>
      <c r="BJ301" s="104"/>
      <c r="BK301" s="100"/>
      <c r="BM301" s="137"/>
    </row>
    <row r="302">
      <c r="A302" s="146"/>
      <c r="B302" s="146"/>
      <c r="C302" s="146"/>
      <c r="D302" s="146"/>
      <c r="E302" s="146"/>
      <c r="F302" s="146"/>
      <c r="G302" s="146"/>
      <c r="H302" s="146"/>
      <c r="J302" s="137"/>
      <c r="K302" s="137"/>
      <c r="L302" s="146"/>
      <c r="M302" s="146"/>
      <c r="N302" s="146"/>
      <c r="O302" s="146"/>
      <c r="P302" s="146"/>
      <c r="Q302" s="146"/>
      <c r="R302" s="146"/>
      <c r="S302" s="146"/>
      <c r="U302" s="137"/>
      <c r="V302" s="137"/>
      <c r="W302" s="146"/>
      <c r="X302" s="146"/>
      <c r="Y302" s="146"/>
      <c r="Z302" s="146"/>
      <c r="AA302" s="146"/>
      <c r="AB302" s="146"/>
      <c r="AC302" s="146"/>
      <c r="AD302" s="146"/>
      <c r="AF302" s="137"/>
      <c r="AG302" s="137"/>
      <c r="AH302" s="146"/>
      <c r="AI302" s="146"/>
      <c r="AJ302" s="146"/>
      <c r="AK302" s="146"/>
      <c r="AL302" s="146"/>
      <c r="AM302" s="146"/>
      <c r="AN302" s="146"/>
      <c r="AO302" s="146"/>
      <c r="AQ302" s="137"/>
      <c r="AR302" s="137"/>
      <c r="AS302" s="146"/>
      <c r="AT302" s="146"/>
      <c r="AU302" s="146"/>
      <c r="AV302" s="146"/>
      <c r="AW302" s="146"/>
      <c r="AX302" s="146"/>
      <c r="AY302" s="146"/>
      <c r="AZ302" s="146"/>
      <c r="BB302" s="137"/>
      <c r="BC302" s="137"/>
      <c r="BD302" s="146"/>
      <c r="BE302" s="146"/>
      <c r="BF302" s="146"/>
      <c r="BG302" s="146"/>
      <c r="BH302" s="146"/>
      <c r="BI302" s="146"/>
      <c r="BJ302" s="146"/>
      <c r="BK302" s="146"/>
      <c r="BM302" s="137"/>
    </row>
    <row r="303">
      <c r="A303" s="146"/>
      <c r="B303" s="146"/>
      <c r="C303" s="146"/>
      <c r="D303" s="146"/>
      <c r="E303" s="146"/>
      <c r="F303" s="146"/>
      <c r="G303" s="146"/>
      <c r="H303" s="146"/>
      <c r="J303" s="137"/>
      <c r="K303" s="137"/>
      <c r="L303" s="146"/>
      <c r="M303" s="146"/>
      <c r="N303" s="146"/>
      <c r="O303" s="146"/>
      <c r="P303" s="146"/>
      <c r="Q303" s="146"/>
      <c r="R303" s="146"/>
      <c r="S303" s="146"/>
      <c r="U303" s="137"/>
      <c r="V303" s="137"/>
      <c r="W303" s="146"/>
      <c r="X303" s="146"/>
      <c r="Y303" s="146"/>
      <c r="Z303" s="146"/>
      <c r="AA303" s="146"/>
      <c r="AB303" s="146"/>
      <c r="AC303" s="146"/>
      <c r="AD303" s="146"/>
      <c r="AF303" s="137"/>
      <c r="AG303" s="137"/>
      <c r="AH303" s="146"/>
      <c r="AI303" s="146"/>
      <c r="AJ303" s="146"/>
      <c r="AK303" s="146"/>
      <c r="AL303" s="146"/>
      <c r="AM303" s="146"/>
      <c r="AN303" s="146"/>
      <c r="AO303" s="146"/>
      <c r="AQ303" s="137"/>
      <c r="AR303" s="137"/>
      <c r="AS303" s="146"/>
      <c r="AT303" s="146"/>
      <c r="AU303" s="146"/>
      <c r="AV303" s="146"/>
      <c r="AW303" s="146"/>
      <c r="AX303" s="146"/>
      <c r="AY303" s="146"/>
      <c r="AZ303" s="146"/>
      <c r="BB303" s="137"/>
      <c r="BC303" s="137"/>
      <c r="BD303" s="146"/>
      <c r="BE303" s="146"/>
      <c r="BF303" s="146"/>
      <c r="BG303" s="146"/>
      <c r="BH303" s="146"/>
      <c r="BI303" s="146"/>
      <c r="BJ303" s="146"/>
      <c r="BK303" s="146"/>
      <c r="BM303" s="137"/>
    </row>
    <row r="304">
      <c r="I304" s="157" t="s">
        <v>731</v>
      </c>
      <c r="J304" s="161">
        <f>$J$3</f>
        <v>0.16</v>
      </c>
      <c r="K304" s="89"/>
      <c r="T304" s="160" t="s">
        <v>732</v>
      </c>
      <c r="U304" s="161">
        <f>$J$3</f>
        <v>0.16</v>
      </c>
      <c r="V304" s="89"/>
      <c r="AE304" s="160" t="s">
        <v>732</v>
      </c>
      <c r="AF304" s="161">
        <f>$J$3</f>
        <v>0.16</v>
      </c>
      <c r="AG304" s="89"/>
      <c r="AP304" s="160" t="s">
        <v>732</v>
      </c>
      <c r="AQ304" s="161">
        <f>$J$3</f>
        <v>0.16</v>
      </c>
      <c r="AR304" s="89"/>
      <c r="BA304" s="160" t="s">
        <v>732</v>
      </c>
      <c r="BB304" s="161">
        <f>$J$3</f>
        <v>0.16</v>
      </c>
      <c r="BC304" s="89"/>
      <c r="BL304" s="160" t="s">
        <v>732</v>
      </c>
      <c r="BM304" s="161">
        <f>$J$3</f>
        <v>0.16</v>
      </c>
    </row>
    <row r="305">
      <c r="A305" s="97" t="s">
        <v>701</v>
      </c>
      <c r="B305" s="92"/>
      <c r="C305" s="2"/>
      <c r="D305" s="2"/>
      <c r="E305" s="3"/>
      <c r="F305" s="93" t="s">
        <v>702</v>
      </c>
      <c r="G305" s="98">
        <f>$G$4</f>
        <v>42399</v>
      </c>
      <c r="H305" s="3"/>
      <c r="I305" s="157" t="s">
        <v>733</v>
      </c>
      <c r="J305" s="162" t="s">
        <v>734</v>
      </c>
      <c r="K305" s="96"/>
      <c r="L305" s="97" t="s">
        <v>701</v>
      </c>
      <c r="M305" s="92"/>
      <c r="N305" s="2"/>
      <c r="O305" s="2"/>
      <c r="P305" s="3"/>
      <c r="Q305" s="93" t="s">
        <v>702</v>
      </c>
      <c r="R305" s="98">
        <f>$G$4</f>
        <v>42399</v>
      </c>
      <c r="S305" s="3"/>
      <c r="T305" s="157" t="s">
        <v>733</v>
      </c>
      <c r="U305" s="162" t="s">
        <v>734</v>
      </c>
      <c r="V305" s="96"/>
      <c r="W305" s="97" t="s">
        <v>701</v>
      </c>
      <c r="X305" s="92"/>
      <c r="Y305" s="2"/>
      <c r="Z305" s="2"/>
      <c r="AA305" s="3"/>
      <c r="AB305" s="93" t="s">
        <v>702</v>
      </c>
      <c r="AC305" s="98">
        <f>$G$4</f>
        <v>42399</v>
      </c>
      <c r="AD305" s="3"/>
      <c r="AE305" s="157" t="s">
        <v>733</v>
      </c>
      <c r="AF305" s="162" t="s">
        <v>734</v>
      </c>
      <c r="AG305" s="96"/>
      <c r="AH305" s="97" t="s">
        <v>701</v>
      </c>
      <c r="AI305" s="92"/>
      <c r="AJ305" s="2"/>
      <c r="AK305" s="2"/>
      <c r="AL305" s="3"/>
      <c r="AM305" s="93" t="s">
        <v>702</v>
      </c>
      <c r="AN305" s="98">
        <f>$G$4</f>
        <v>42399</v>
      </c>
      <c r="AO305" s="3"/>
      <c r="AP305" s="157" t="s">
        <v>733</v>
      </c>
      <c r="AQ305" s="162" t="s">
        <v>734</v>
      </c>
      <c r="AR305" s="96"/>
      <c r="AS305" s="97" t="s">
        <v>701</v>
      </c>
      <c r="AT305" s="92"/>
      <c r="AU305" s="2"/>
      <c r="AV305" s="2"/>
      <c r="AW305" s="3"/>
      <c r="AX305" s="93" t="s">
        <v>702</v>
      </c>
      <c r="AY305" s="98">
        <f>$G$4</f>
        <v>42399</v>
      </c>
      <c r="AZ305" s="3"/>
      <c r="BA305" s="157" t="s">
        <v>733</v>
      </c>
      <c r="BB305" s="162" t="s">
        <v>734</v>
      </c>
      <c r="BC305" s="96"/>
      <c r="BD305" s="97" t="s">
        <v>701</v>
      </c>
      <c r="BE305" s="92"/>
      <c r="BF305" s="2"/>
      <c r="BG305" s="2"/>
      <c r="BH305" s="3"/>
      <c r="BI305" s="93" t="s">
        <v>702</v>
      </c>
      <c r="BJ305" s="98">
        <f>$G$4</f>
        <v>42399</v>
      </c>
      <c r="BK305" s="3"/>
      <c r="BL305" s="157" t="s">
        <v>733</v>
      </c>
      <c r="BM305" s="162" t="s">
        <v>734</v>
      </c>
    </row>
    <row r="306">
      <c r="A306" s="91" t="s">
        <v>703</v>
      </c>
      <c r="B306" s="99">
        <v>8.0</v>
      </c>
      <c r="C306" s="100"/>
      <c r="D306" s="101" t="s">
        <v>705</v>
      </c>
      <c r="E306" s="102">
        <v>10.0</v>
      </c>
      <c r="F306" s="164"/>
      <c r="G306" s="104"/>
      <c r="H306" s="100"/>
      <c r="I306" s="163">
        <f>1/J306</f>
        <v>3.333333333</v>
      </c>
      <c r="J306" s="165">
        <f>$J$5</f>
        <v>0.3</v>
      </c>
      <c r="K306" s="96"/>
      <c r="L306" s="91" t="s">
        <v>703</v>
      </c>
      <c r="M306" s="99"/>
      <c r="N306" s="100"/>
      <c r="O306" s="101" t="s">
        <v>705</v>
      </c>
      <c r="P306" s="102">
        <v>10.0</v>
      </c>
      <c r="Q306" s="164"/>
      <c r="R306" s="104"/>
      <c r="S306" s="100"/>
      <c r="T306" s="163">
        <f>1/U306</f>
        <v>3.333333333</v>
      </c>
      <c r="U306" s="165">
        <f>$J$5</f>
        <v>0.3</v>
      </c>
      <c r="V306" s="96"/>
      <c r="W306" s="91" t="s">
        <v>703</v>
      </c>
      <c r="X306" s="99"/>
      <c r="Y306" s="100"/>
      <c r="Z306" s="101" t="s">
        <v>705</v>
      </c>
      <c r="AA306" s="102">
        <v>10.0</v>
      </c>
      <c r="AB306" s="164"/>
      <c r="AC306" s="104"/>
      <c r="AD306" s="100"/>
      <c r="AE306" s="163">
        <f>1/AF306</f>
        <v>3.333333333</v>
      </c>
      <c r="AF306" s="165">
        <f>$J$5</f>
        <v>0.3</v>
      </c>
      <c r="AG306" s="96"/>
      <c r="AH306" s="91" t="s">
        <v>703</v>
      </c>
      <c r="AI306" s="99"/>
      <c r="AJ306" s="100"/>
      <c r="AK306" s="101" t="s">
        <v>705</v>
      </c>
      <c r="AL306" s="102">
        <v>10.0</v>
      </c>
      <c r="AM306" s="164"/>
      <c r="AN306" s="104"/>
      <c r="AO306" s="100"/>
      <c r="AP306" s="163">
        <f>1/AQ306</f>
        <v>3.333333333</v>
      </c>
      <c r="AQ306" s="165">
        <f>$J$5</f>
        <v>0.3</v>
      </c>
      <c r="AR306" s="96"/>
      <c r="AS306" s="91" t="s">
        <v>703</v>
      </c>
      <c r="AT306" s="99"/>
      <c r="AU306" s="100"/>
      <c r="AV306" s="101" t="s">
        <v>705</v>
      </c>
      <c r="AW306" s="102">
        <v>10.0</v>
      </c>
      <c r="AX306" s="164"/>
      <c r="AY306" s="104"/>
      <c r="AZ306" s="100"/>
      <c r="BA306" s="163">
        <f>1/BB306</f>
        <v>3.333333333</v>
      </c>
      <c r="BB306" s="165">
        <f>$J$5</f>
        <v>0.3</v>
      </c>
      <c r="BC306" s="96"/>
      <c r="BD306" s="91" t="s">
        <v>703</v>
      </c>
      <c r="BE306" s="99"/>
      <c r="BF306" s="100"/>
      <c r="BG306" s="101" t="s">
        <v>705</v>
      </c>
      <c r="BH306" s="102">
        <v>10.0</v>
      </c>
      <c r="BI306" s="164"/>
      <c r="BJ306" s="104"/>
      <c r="BK306" s="100"/>
      <c r="BL306" s="163">
        <f>1/BM306</f>
        <v>3.333333333</v>
      </c>
      <c r="BM306" s="165">
        <f>$J$5</f>
        <v>0.3</v>
      </c>
    </row>
    <row r="307">
      <c r="A307" s="105" t="s">
        <v>707</v>
      </c>
      <c r="B307" s="106" t="s">
        <v>708</v>
      </c>
      <c r="C307" s="100"/>
      <c r="D307" s="107" t="s">
        <v>709</v>
      </c>
      <c r="E307" s="107" t="s">
        <v>710</v>
      </c>
      <c r="F307" s="108" t="s">
        <v>711</v>
      </c>
      <c r="G307" s="104"/>
      <c r="H307" s="100"/>
      <c r="I307" s="162" t="s">
        <v>712</v>
      </c>
      <c r="J307" s="162" t="s">
        <v>713</v>
      </c>
      <c r="K307" s="109"/>
      <c r="L307" s="105" t="s">
        <v>707</v>
      </c>
      <c r="M307" s="106" t="s">
        <v>708</v>
      </c>
      <c r="N307" s="100"/>
      <c r="O307" s="107" t="s">
        <v>709</v>
      </c>
      <c r="P307" s="107" t="s">
        <v>710</v>
      </c>
      <c r="Q307" s="108" t="s">
        <v>711</v>
      </c>
      <c r="R307" s="104"/>
      <c r="S307" s="100"/>
      <c r="T307" s="162" t="s">
        <v>712</v>
      </c>
      <c r="U307" s="162" t="s">
        <v>713</v>
      </c>
      <c r="V307" s="109"/>
      <c r="W307" s="105" t="s">
        <v>707</v>
      </c>
      <c r="X307" s="106" t="s">
        <v>708</v>
      </c>
      <c r="Y307" s="100"/>
      <c r="Z307" s="107" t="s">
        <v>709</v>
      </c>
      <c r="AA307" s="107" t="s">
        <v>710</v>
      </c>
      <c r="AB307" s="108" t="s">
        <v>711</v>
      </c>
      <c r="AC307" s="104"/>
      <c r="AD307" s="100"/>
      <c r="AE307" s="162" t="s">
        <v>712</v>
      </c>
      <c r="AF307" s="162" t="s">
        <v>713</v>
      </c>
      <c r="AG307" s="109"/>
      <c r="AH307" s="105" t="s">
        <v>707</v>
      </c>
      <c r="AI307" s="106" t="s">
        <v>708</v>
      </c>
      <c r="AJ307" s="100"/>
      <c r="AK307" s="107" t="s">
        <v>709</v>
      </c>
      <c r="AL307" s="107" t="s">
        <v>710</v>
      </c>
      <c r="AM307" s="108" t="s">
        <v>711</v>
      </c>
      <c r="AN307" s="104"/>
      <c r="AO307" s="100"/>
      <c r="AP307" s="162" t="s">
        <v>712</v>
      </c>
      <c r="AQ307" s="162" t="s">
        <v>713</v>
      </c>
      <c r="AR307" s="109"/>
      <c r="AS307" s="105" t="s">
        <v>707</v>
      </c>
      <c r="AT307" s="106" t="s">
        <v>708</v>
      </c>
      <c r="AU307" s="100"/>
      <c r="AV307" s="107" t="s">
        <v>709</v>
      </c>
      <c r="AW307" s="107" t="s">
        <v>710</v>
      </c>
      <c r="AX307" s="108" t="s">
        <v>711</v>
      </c>
      <c r="AY307" s="104"/>
      <c r="AZ307" s="100"/>
      <c r="BA307" s="162" t="s">
        <v>712</v>
      </c>
      <c r="BB307" s="162" t="s">
        <v>713</v>
      </c>
      <c r="BC307" s="109"/>
      <c r="BD307" s="105" t="s">
        <v>707</v>
      </c>
      <c r="BE307" s="106" t="s">
        <v>708</v>
      </c>
      <c r="BF307" s="100"/>
      <c r="BG307" s="107" t="s">
        <v>709</v>
      </c>
      <c r="BH307" s="107" t="s">
        <v>710</v>
      </c>
      <c r="BI307" s="108" t="s">
        <v>711</v>
      </c>
      <c r="BJ307" s="104"/>
      <c r="BK307" s="100"/>
      <c r="BL307" s="162" t="s">
        <v>712</v>
      </c>
      <c r="BM307" s="162" t="s">
        <v>713</v>
      </c>
    </row>
    <row r="308">
      <c r="A308" s="110">
        <f>VLOOKUP(B308,Base!$A$3:$F$994, 6, false)</f>
        <v>0</v>
      </c>
      <c r="B308" s="111" t="s">
        <v>6</v>
      </c>
      <c r="C308" s="3"/>
      <c r="D308" s="112"/>
      <c r="E308" s="110" t="str">
        <f>VLOOKUP(B308,Base!$A$3:$F$994, 2, false)</f>
        <v>.</v>
      </c>
      <c r="F308" s="92"/>
      <c r="G308" s="2"/>
      <c r="H308" s="3"/>
      <c r="I308" s="113">
        <f>VLOOKUP(B308,Base!$A$3:$F$994, 5, false)</f>
        <v>0</v>
      </c>
      <c r="J308" s="114">
        <f t="shared" ref="J308:J325" si="50">I308*D308</f>
        <v>0</v>
      </c>
      <c r="K308" s="115"/>
      <c r="L308" s="110">
        <f>VLOOKUP(M308,Base!$A$3:$F$994, 6, false)</f>
        <v>0</v>
      </c>
      <c r="M308" s="111" t="s">
        <v>6</v>
      </c>
      <c r="N308" s="3"/>
      <c r="O308" s="112"/>
      <c r="P308" s="110" t="str">
        <f>VLOOKUP(M308,Base!$A$3:$F$994, 2, false)</f>
        <v>.</v>
      </c>
      <c r="Q308" s="92"/>
      <c r="R308" s="2"/>
      <c r="S308" s="3"/>
      <c r="T308" s="113">
        <f>VLOOKUP(M308,Base!$A$3:$F$994, 5, false)</f>
        <v>0</v>
      </c>
      <c r="U308" s="114">
        <f t="shared" ref="U308:U325" si="51">T308*O308</f>
        <v>0</v>
      </c>
      <c r="V308" s="115"/>
      <c r="W308" s="110">
        <f>VLOOKUP(X308,Base!$A$3:$F$994, 6, false)</f>
        <v>0</v>
      </c>
      <c r="X308" s="111" t="s">
        <v>6</v>
      </c>
      <c r="Y308" s="3"/>
      <c r="Z308" s="112"/>
      <c r="AA308" s="110" t="str">
        <f>VLOOKUP(X308,Base!$A$3:$F$994, 2, false)</f>
        <v>.</v>
      </c>
      <c r="AB308" s="92"/>
      <c r="AC308" s="2"/>
      <c r="AD308" s="3"/>
      <c r="AE308" s="113">
        <f>VLOOKUP(X308,Base!$A$3:$F$994, 5, false)</f>
        <v>0</v>
      </c>
      <c r="AF308" s="114">
        <f t="shared" ref="AF308:AF325" si="52">AE308*Z308</f>
        <v>0</v>
      </c>
      <c r="AG308" s="115"/>
      <c r="AH308" s="110">
        <f>VLOOKUP(AI308,Base!$A$3:$F$994, 6, false)</f>
        <v>0</v>
      </c>
      <c r="AI308" s="111" t="s">
        <v>6</v>
      </c>
      <c r="AJ308" s="3"/>
      <c r="AK308" s="112"/>
      <c r="AL308" s="110" t="str">
        <f>VLOOKUP(AI308,Base!$A$3:$F$994, 2, false)</f>
        <v>.</v>
      </c>
      <c r="AM308" s="92"/>
      <c r="AN308" s="2"/>
      <c r="AO308" s="3"/>
      <c r="AP308" s="113">
        <f>VLOOKUP(AI308,Base!$A$3:$F$994, 5, false)</f>
        <v>0</v>
      </c>
      <c r="AQ308" s="114">
        <f t="shared" ref="AQ308:AQ316" si="53">AP308*AK308</f>
        <v>0</v>
      </c>
      <c r="AR308" s="115"/>
      <c r="AS308" s="110">
        <f>VLOOKUP(AT308,Base!$A$3:$F$994, 6, false)</f>
        <v>0</v>
      </c>
      <c r="AT308" s="111" t="s">
        <v>6</v>
      </c>
      <c r="AU308" s="3"/>
      <c r="AV308" s="112"/>
      <c r="AW308" s="110" t="str">
        <f>VLOOKUP(AT308,Base!$A$3:$F$994, 2, false)</f>
        <v>.</v>
      </c>
      <c r="AX308" s="92"/>
      <c r="AY308" s="2"/>
      <c r="AZ308" s="3"/>
      <c r="BA308" s="113">
        <f>VLOOKUP(AT308,Base!$A$3:$F$994, 5, false)</f>
        <v>0</v>
      </c>
      <c r="BB308" s="114">
        <f t="shared" ref="BB308:BB325" si="54">BA308*AV308</f>
        <v>0</v>
      </c>
      <c r="BC308" s="115"/>
      <c r="BD308" s="110">
        <f>VLOOKUP(BE308,Base!$A$3:$F$994, 6, false)</f>
        <v>0</v>
      </c>
      <c r="BE308" s="111" t="s">
        <v>6</v>
      </c>
      <c r="BF308" s="3"/>
      <c r="BG308" s="112"/>
      <c r="BH308" s="110" t="str">
        <f>VLOOKUP(BE308,Base!$A$3:$F$994, 2, false)</f>
        <v>.</v>
      </c>
      <c r="BI308" s="92"/>
      <c r="BJ308" s="2"/>
      <c r="BK308" s="3"/>
      <c r="BL308" s="113">
        <f>VLOOKUP(BE308,Base!$A$3:$F$994, 5, false)</f>
        <v>0</v>
      </c>
      <c r="BM308" s="114">
        <f t="shared" ref="BM308:BM325" si="55">BL308*BG308</f>
        <v>0</v>
      </c>
    </row>
    <row r="309">
      <c r="A309" s="110">
        <f>VLOOKUP(B309,Base!$A$3:$F$994, 6, false)</f>
        <v>0</v>
      </c>
      <c r="B309" s="111" t="s">
        <v>6</v>
      </c>
      <c r="C309" s="3"/>
      <c r="D309" s="112"/>
      <c r="E309" s="110" t="str">
        <f>VLOOKUP(B309,Base!$A$3:$F$994, 2, false)</f>
        <v>.</v>
      </c>
      <c r="F309" s="116"/>
      <c r="G309" s="2"/>
      <c r="H309" s="3"/>
      <c r="I309" s="113">
        <f>VLOOKUP(B309,Base!$A$3:$F$994, 5, false)</f>
        <v>0</v>
      </c>
      <c r="J309" s="114">
        <f t="shared" si="50"/>
        <v>0</v>
      </c>
      <c r="K309" s="115"/>
      <c r="L309" s="110">
        <f>VLOOKUP(M309,Base!$A$3:$F$994, 6, false)</f>
        <v>0</v>
      </c>
      <c r="M309" s="111" t="s">
        <v>6</v>
      </c>
      <c r="N309" s="3"/>
      <c r="O309" s="112"/>
      <c r="P309" s="110" t="str">
        <f>VLOOKUP(M309,Base!$A$3:$F$994, 2, false)</f>
        <v>.</v>
      </c>
      <c r="Q309" s="116"/>
      <c r="R309" s="2"/>
      <c r="S309" s="3"/>
      <c r="T309" s="113">
        <f>VLOOKUP(M309,Base!$A$3:$F$994, 5, false)</f>
        <v>0</v>
      </c>
      <c r="U309" s="114">
        <f t="shared" si="51"/>
        <v>0</v>
      </c>
      <c r="V309" s="115"/>
      <c r="W309" s="110">
        <f>VLOOKUP(X309,Base!$A$3:$F$994, 6, false)</f>
        <v>0</v>
      </c>
      <c r="X309" s="111" t="s">
        <v>6</v>
      </c>
      <c r="Y309" s="3"/>
      <c r="Z309" s="112"/>
      <c r="AA309" s="110" t="str">
        <f>VLOOKUP(X309,Base!$A$3:$F$994, 2, false)</f>
        <v>.</v>
      </c>
      <c r="AB309" s="116"/>
      <c r="AC309" s="2"/>
      <c r="AD309" s="3"/>
      <c r="AE309" s="113">
        <f>VLOOKUP(X309,Base!$A$3:$F$994, 5, false)</f>
        <v>0</v>
      </c>
      <c r="AF309" s="114">
        <f t="shared" si="52"/>
        <v>0</v>
      </c>
      <c r="AG309" s="115"/>
      <c r="AH309" s="110">
        <f>VLOOKUP(AI309,Base!$A$3:$F$994, 6, false)</f>
        <v>0</v>
      </c>
      <c r="AI309" s="111" t="s">
        <v>6</v>
      </c>
      <c r="AJ309" s="3"/>
      <c r="AK309" s="112"/>
      <c r="AL309" s="110" t="str">
        <f>VLOOKUP(AI309,Base!$A$3:$F$994, 2, false)</f>
        <v>.</v>
      </c>
      <c r="AM309" s="116"/>
      <c r="AN309" s="2"/>
      <c r="AO309" s="3"/>
      <c r="AP309" s="113">
        <f>VLOOKUP(AI309,Base!$A$3:$F$994, 5, false)</f>
        <v>0</v>
      </c>
      <c r="AQ309" s="114">
        <f t="shared" si="53"/>
        <v>0</v>
      </c>
      <c r="AR309" s="115"/>
      <c r="AS309" s="110">
        <f>VLOOKUP(AT309,Base!$A$3:$F$994, 6, false)</f>
        <v>0</v>
      </c>
      <c r="AT309" s="111" t="s">
        <v>6</v>
      </c>
      <c r="AU309" s="3"/>
      <c r="AV309" s="112"/>
      <c r="AW309" s="110" t="str">
        <f>VLOOKUP(AT309,Base!$A$3:$F$994, 2, false)</f>
        <v>.</v>
      </c>
      <c r="AX309" s="116"/>
      <c r="AY309" s="2"/>
      <c r="AZ309" s="3"/>
      <c r="BA309" s="113">
        <f>VLOOKUP(AT309,Base!$A$3:$F$994, 5, false)</f>
        <v>0</v>
      </c>
      <c r="BB309" s="114">
        <f t="shared" si="54"/>
        <v>0</v>
      </c>
      <c r="BC309" s="115"/>
      <c r="BD309" s="110">
        <f>VLOOKUP(BE309,Base!$A$3:$F$994, 6, false)</f>
        <v>0</v>
      </c>
      <c r="BE309" s="111" t="s">
        <v>6</v>
      </c>
      <c r="BF309" s="3"/>
      <c r="BG309" s="112"/>
      <c r="BH309" s="110" t="str">
        <f>VLOOKUP(BE309,Base!$A$3:$F$994, 2, false)</f>
        <v>.</v>
      </c>
      <c r="BI309" s="116"/>
      <c r="BJ309" s="2"/>
      <c r="BK309" s="3"/>
      <c r="BL309" s="113">
        <f>VLOOKUP(BE309,Base!$A$3:$F$994, 5, false)</f>
        <v>0</v>
      </c>
      <c r="BM309" s="114">
        <f t="shared" si="55"/>
        <v>0</v>
      </c>
    </row>
    <row r="310">
      <c r="A310" s="110">
        <f>VLOOKUP(B310,Base!$A$3:$F$994, 6, false)</f>
        <v>0</v>
      </c>
      <c r="B310" s="111" t="s">
        <v>6</v>
      </c>
      <c r="C310" s="3"/>
      <c r="D310" s="112"/>
      <c r="E310" s="110" t="str">
        <f>VLOOKUP(B310,Base!$A$3:$F$994, 2, false)</f>
        <v>.</v>
      </c>
      <c r="F310" s="116"/>
      <c r="G310" s="2"/>
      <c r="H310" s="3"/>
      <c r="I310" s="113">
        <f>VLOOKUP(B310,Base!$A$3:$F$994, 5, false)</f>
        <v>0</v>
      </c>
      <c r="J310" s="114">
        <f t="shared" si="50"/>
        <v>0</v>
      </c>
      <c r="K310" s="115"/>
      <c r="L310" s="110">
        <f>VLOOKUP(M310,Base!$A$3:$F$994, 6, false)</f>
        <v>0</v>
      </c>
      <c r="M310" s="111" t="s">
        <v>6</v>
      </c>
      <c r="N310" s="3"/>
      <c r="O310" s="112"/>
      <c r="P310" s="110" t="str">
        <f>VLOOKUP(M310,Base!$A$3:$F$994, 2, false)</f>
        <v>.</v>
      </c>
      <c r="Q310" s="116"/>
      <c r="R310" s="2"/>
      <c r="S310" s="3"/>
      <c r="T310" s="113">
        <f>VLOOKUP(M310,Base!$A$3:$F$994, 5, false)</f>
        <v>0</v>
      </c>
      <c r="U310" s="114">
        <f t="shared" si="51"/>
        <v>0</v>
      </c>
      <c r="V310" s="115"/>
      <c r="W310" s="110">
        <f>VLOOKUP(X310,Base!$A$3:$F$994, 6, false)</f>
        <v>0</v>
      </c>
      <c r="X310" s="111" t="s">
        <v>6</v>
      </c>
      <c r="Y310" s="3"/>
      <c r="Z310" s="112"/>
      <c r="AA310" s="110" t="str">
        <f>VLOOKUP(X310,Base!$A$3:$F$994, 2, false)</f>
        <v>.</v>
      </c>
      <c r="AB310" s="116"/>
      <c r="AC310" s="2"/>
      <c r="AD310" s="3"/>
      <c r="AE310" s="113">
        <f>VLOOKUP(X310,Base!$A$3:$F$994, 5, false)</f>
        <v>0</v>
      </c>
      <c r="AF310" s="114">
        <f t="shared" si="52"/>
        <v>0</v>
      </c>
      <c r="AG310" s="115"/>
      <c r="AH310" s="110">
        <f>VLOOKUP(AI310,Base!$A$3:$F$994, 6, false)</f>
        <v>0</v>
      </c>
      <c r="AI310" s="111" t="s">
        <v>6</v>
      </c>
      <c r="AJ310" s="3"/>
      <c r="AK310" s="112"/>
      <c r="AL310" s="110" t="str">
        <f>VLOOKUP(AI310,Base!$A$3:$F$994, 2, false)</f>
        <v>.</v>
      </c>
      <c r="AM310" s="116"/>
      <c r="AN310" s="2"/>
      <c r="AO310" s="3"/>
      <c r="AP310" s="113">
        <f>VLOOKUP(AI310,Base!$A$3:$F$994, 5, false)</f>
        <v>0</v>
      </c>
      <c r="AQ310" s="114">
        <f t="shared" si="53"/>
        <v>0</v>
      </c>
      <c r="AR310" s="115"/>
      <c r="AS310" s="110">
        <f>VLOOKUP(AT310,Base!$A$3:$F$994, 6, false)</f>
        <v>0</v>
      </c>
      <c r="AT310" s="111" t="s">
        <v>6</v>
      </c>
      <c r="AU310" s="3"/>
      <c r="AV310" s="112"/>
      <c r="AW310" s="110" t="str">
        <f>VLOOKUP(AT310,Base!$A$3:$F$994, 2, false)</f>
        <v>.</v>
      </c>
      <c r="AX310" s="116"/>
      <c r="AY310" s="2"/>
      <c r="AZ310" s="3"/>
      <c r="BA310" s="113">
        <f>VLOOKUP(AT310,Base!$A$3:$F$994, 5, false)</f>
        <v>0</v>
      </c>
      <c r="BB310" s="114">
        <f t="shared" si="54"/>
        <v>0</v>
      </c>
      <c r="BC310" s="115"/>
      <c r="BD310" s="110">
        <f>VLOOKUP(BE310,Base!$A$3:$F$994, 6, false)</f>
        <v>0</v>
      </c>
      <c r="BE310" s="111" t="s">
        <v>6</v>
      </c>
      <c r="BF310" s="3"/>
      <c r="BG310" s="112"/>
      <c r="BH310" s="110" t="str">
        <f>VLOOKUP(BE310,Base!$A$3:$F$994, 2, false)</f>
        <v>.</v>
      </c>
      <c r="BI310" s="116"/>
      <c r="BJ310" s="2"/>
      <c r="BK310" s="3"/>
      <c r="BL310" s="113">
        <f>VLOOKUP(BE310,Base!$A$3:$F$994, 5, false)</f>
        <v>0</v>
      </c>
      <c r="BM310" s="114">
        <f t="shared" si="55"/>
        <v>0</v>
      </c>
    </row>
    <row r="311">
      <c r="A311" s="110">
        <f>VLOOKUP(B311,Base!$A$3:$F$994, 6, false)</f>
        <v>0</v>
      </c>
      <c r="B311" s="111" t="s">
        <v>6</v>
      </c>
      <c r="C311" s="3"/>
      <c r="D311" s="112"/>
      <c r="E311" s="110" t="str">
        <f>VLOOKUP(B311,Base!$A$3:$F$994, 2, false)</f>
        <v>.</v>
      </c>
      <c r="F311" s="116"/>
      <c r="G311" s="2"/>
      <c r="H311" s="3"/>
      <c r="I311" s="113">
        <f>VLOOKUP(B311,Base!$A$3:$F$994, 5, false)</f>
        <v>0</v>
      </c>
      <c r="J311" s="114">
        <f t="shared" si="50"/>
        <v>0</v>
      </c>
      <c r="K311" s="115"/>
      <c r="L311" s="110">
        <f>VLOOKUP(M311,Base!$A$3:$F$994, 6, false)</f>
        <v>0</v>
      </c>
      <c r="M311" s="111" t="s">
        <v>6</v>
      </c>
      <c r="N311" s="3"/>
      <c r="O311" s="112"/>
      <c r="P311" s="110" t="str">
        <f>VLOOKUP(M311,Base!$A$3:$F$994, 2, false)</f>
        <v>.</v>
      </c>
      <c r="Q311" s="116"/>
      <c r="R311" s="2"/>
      <c r="S311" s="3"/>
      <c r="T311" s="113">
        <f>VLOOKUP(M311,Base!$A$3:$F$994, 5, false)</f>
        <v>0</v>
      </c>
      <c r="U311" s="114">
        <f t="shared" si="51"/>
        <v>0</v>
      </c>
      <c r="V311" s="115"/>
      <c r="W311" s="110">
        <f>VLOOKUP(X311,Base!$A$3:$F$994, 6, false)</f>
        <v>0</v>
      </c>
      <c r="X311" s="111" t="s">
        <v>6</v>
      </c>
      <c r="Y311" s="3"/>
      <c r="Z311" s="112"/>
      <c r="AA311" s="110" t="str">
        <f>VLOOKUP(X311,Base!$A$3:$F$994, 2, false)</f>
        <v>.</v>
      </c>
      <c r="AB311" s="116"/>
      <c r="AC311" s="2"/>
      <c r="AD311" s="3"/>
      <c r="AE311" s="113">
        <f>VLOOKUP(X311,Base!$A$3:$F$994, 5, false)</f>
        <v>0</v>
      </c>
      <c r="AF311" s="114">
        <f t="shared" si="52"/>
        <v>0</v>
      </c>
      <c r="AG311" s="115"/>
      <c r="AH311" s="110">
        <f>VLOOKUP(AI311,Base!$A$3:$F$994, 6, false)</f>
        <v>0</v>
      </c>
      <c r="AI311" s="111" t="s">
        <v>6</v>
      </c>
      <c r="AJ311" s="3"/>
      <c r="AK311" s="112"/>
      <c r="AL311" s="110" t="str">
        <f>VLOOKUP(AI311,Base!$A$3:$F$994, 2, false)</f>
        <v>.</v>
      </c>
      <c r="AM311" s="116"/>
      <c r="AN311" s="2"/>
      <c r="AO311" s="3"/>
      <c r="AP311" s="113">
        <f>VLOOKUP(AI311,Base!$A$3:$F$994, 5, false)</f>
        <v>0</v>
      </c>
      <c r="AQ311" s="114">
        <f t="shared" si="53"/>
        <v>0</v>
      </c>
      <c r="AR311" s="115"/>
      <c r="AS311" s="110">
        <f>VLOOKUP(AT311,Base!$A$3:$F$994, 6, false)</f>
        <v>0</v>
      </c>
      <c r="AT311" s="111" t="s">
        <v>6</v>
      </c>
      <c r="AU311" s="3"/>
      <c r="AV311" s="112"/>
      <c r="AW311" s="110" t="str">
        <f>VLOOKUP(AT311,Base!$A$3:$F$994, 2, false)</f>
        <v>.</v>
      </c>
      <c r="AX311" s="116"/>
      <c r="AY311" s="2"/>
      <c r="AZ311" s="3"/>
      <c r="BA311" s="113">
        <f>VLOOKUP(AT311,Base!$A$3:$F$994, 5, false)</f>
        <v>0</v>
      </c>
      <c r="BB311" s="114">
        <f t="shared" si="54"/>
        <v>0</v>
      </c>
      <c r="BC311" s="115"/>
      <c r="BD311" s="110">
        <f>VLOOKUP(BE311,Base!$A$3:$F$994, 6, false)</f>
        <v>0</v>
      </c>
      <c r="BE311" s="111" t="s">
        <v>6</v>
      </c>
      <c r="BF311" s="3"/>
      <c r="BG311" s="112"/>
      <c r="BH311" s="110" t="str">
        <f>VLOOKUP(BE311,Base!$A$3:$F$994, 2, false)</f>
        <v>.</v>
      </c>
      <c r="BI311" s="116"/>
      <c r="BJ311" s="2"/>
      <c r="BK311" s="3"/>
      <c r="BL311" s="113">
        <f>VLOOKUP(BE311,Base!$A$3:$F$994, 5, false)</f>
        <v>0</v>
      </c>
      <c r="BM311" s="114">
        <f t="shared" si="55"/>
        <v>0</v>
      </c>
    </row>
    <row r="312">
      <c r="A312" s="110">
        <f>VLOOKUP(B312,Base!$A$3:$F$994, 6, false)</f>
        <v>0</v>
      </c>
      <c r="B312" s="111" t="s">
        <v>6</v>
      </c>
      <c r="C312" s="3"/>
      <c r="D312" s="112"/>
      <c r="E312" s="110" t="str">
        <f>VLOOKUP(B312,Base!$A$3:$F$994, 2, false)</f>
        <v>.</v>
      </c>
      <c r="F312" s="92"/>
      <c r="G312" s="2"/>
      <c r="H312" s="3"/>
      <c r="I312" s="113">
        <f>VLOOKUP(B312,Base!$A$3:$F$994, 5, false)</f>
        <v>0</v>
      </c>
      <c r="J312" s="114">
        <f t="shared" si="50"/>
        <v>0</v>
      </c>
      <c r="K312" s="115"/>
      <c r="L312" s="110">
        <f>VLOOKUP(M312,Base!$A$3:$F$994, 6, false)</f>
        <v>0</v>
      </c>
      <c r="M312" s="111" t="s">
        <v>6</v>
      </c>
      <c r="N312" s="3"/>
      <c r="O312" s="112"/>
      <c r="P312" s="110" t="str">
        <f>VLOOKUP(M312,Base!$A$3:$F$994, 2, false)</f>
        <v>.</v>
      </c>
      <c r="Q312" s="92"/>
      <c r="R312" s="2"/>
      <c r="S312" s="3"/>
      <c r="T312" s="113">
        <f>VLOOKUP(M312,Base!$A$3:$F$994, 5, false)</f>
        <v>0</v>
      </c>
      <c r="U312" s="114">
        <f t="shared" si="51"/>
        <v>0</v>
      </c>
      <c r="V312" s="115"/>
      <c r="W312" s="110">
        <f>VLOOKUP(X312,Base!$A$3:$F$994, 6, false)</f>
        <v>0</v>
      </c>
      <c r="X312" s="111" t="s">
        <v>6</v>
      </c>
      <c r="Y312" s="3"/>
      <c r="Z312" s="112"/>
      <c r="AA312" s="110" t="str">
        <f>VLOOKUP(X312,Base!$A$3:$F$994, 2, false)</f>
        <v>.</v>
      </c>
      <c r="AB312" s="92"/>
      <c r="AC312" s="2"/>
      <c r="AD312" s="3"/>
      <c r="AE312" s="113">
        <f>VLOOKUP(X312,Base!$A$3:$F$994, 5, false)</f>
        <v>0</v>
      </c>
      <c r="AF312" s="114">
        <f t="shared" si="52"/>
        <v>0</v>
      </c>
      <c r="AG312" s="115"/>
      <c r="AH312" s="110">
        <f>VLOOKUP(AI312,Base!$A$3:$F$994, 6, false)</f>
        <v>0</v>
      </c>
      <c r="AI312" s="111" t="s">
        <v>6</v>
      </c>
      <c r="AJ312" s="3"/>
      <c r="AK312" s="112"/>
      <c r="AL312" s="110" t="str">
        <f>VLOOKUP(AI312,Base!$A$3:$F$994, 2, false)</f>
        <v>.</v>
      </c>
      <c r="AM312" s="92"/>
      <c r="AN312" s="2"/>
      <c r="AO312" s="3"/>
      <c r="AP312" s="113">
        <f>VLOOKUP(AI312,Base!$A$3:$F$994, 5, false)</f>
        <v>0</v>
      </c>
      <c r="AQ312" s="114">
        <f t="shared" si="53"/>
        <v>0</v>
      </c>
      <c r="AR312" s="115"/>
      <c r="AS312" s="110">
        <f>VLOOKUP(AT312,Base!$A$3:$F$994, 6, false)</f>
        <v>0</v>
      </c>
      <c r="AT312" s="111" t="s">
        <v>6</v>
      </c>
      <c r="AU312" s="3"/>
      <c r="AV312" s="112"/>
      <c r="AW312" s="110" t="str">
        <f>VLOOKUP(AT312,Base!$A$3:$F$994, 2, false)</f>
        <v>.</v>
      </c>
      <c r="AX312" s="92"/>
      <c r="AY312" s="2"/>
      <c r="AZ312" s="3"/>
      <c r="BA312" s="113">
        <f>VLOOKUP(AT312,Base!$A$3:$F$994, 5, false)</f>
        <v>0</v>
      </c>
      <c r="BB312" s="114">
        <f t="shared" si="54"/>
        <v>0</v>
      </c>
      <c r="BC312" s="115"/>
      <c r="BD312" s="110">
        <f>VLOOKUP(BE312,Base!$A$3:$F$994, 6, false)</f>
        <v>0</v>
      </c>
      <c r="BE312" s="111" t="s">
        <v>6</v>
      </c>
      <c r="BF312" s="3"/>
      <c r="BG312" s="112"/>
      <c r="BH312" s="110" t="str">
        <f>VLOOKUP(BE312,Base!$A$3:$F$994, 2, false)</f>
        <v>.</v>
      </c>
      <c r="BI312" s="92"/>
      <c r="BJ312" s="2"/>
      <c r="BK312" s="3"/>
      <c r="BL312" s="113">
        <f>VLOOKUP(BE312,Base!$A$3:$F$994, 5, false)</f>
        <v>0</v>
      </c>
      <c r="BM312" s="114">
        <f t="shared" si="55"/>
        <v>0</v>
      </c>
    </row>
    <row r="313">
      <c r="A313" s="110">
        <f>VLOOKUP(B313,Base!$A$3:$F$994, 6, false)</f>
        <v>0</v>
      </c>
      <c r="B313" s="111" t="s">
        <v>6</v>
      </c>
      <c r="C313" s="3"/>
      <c r="D313" s="112"/>
      <c r="E313" s="110" t="str">
        <f>VLOOKUP(B313,Base!$A$3:$F$994, 2, false)</f>
        <v>.</v>
      </c>
      <c r="F313" s="92"/>
      <c r="G313" s="2"/>
      <c r="H313" s="3"/>
      <c r="I313" s="113">
        <f>VLOOKUP(B313,Base!$A$3:$F$994, 5, false)</f>
        <v>0</v>
      </c>
      <c r="J313" s="114">
        <f t="shared" si="50"/>
        <v>0</v>
      </c>
      <c r="K313" s="115"/>
      <c r="L313" s="110">
        <f>VLOOKUP(M313,Base!$A$3:$F$994, 6, false)</f>
        <v>0</v>
      </c>
      <c r="M313" s="111" t="s">
        <v>6</v>
      </c>
      <c r="N313" s="3"/>
      <c r="O313" s="112"/>
      <c r="P313" s="110" t="str">
        <f>VLOOKUP(M313,Base!$A$3:$F$994, 2, false)</f>
        <v>.</v>
      </c>
      <c r="Q313" s="92"/>
      <c r="R313" s="2"/>
      <c r="S313" s="3"/>
      <c r="T313" s="113">
        <f>VLOOKUP(M313,Base!$A$3:$F$994, 5, false)</f>
        <v>0</v>
      </c>
      <c r="U313" s="114">
        <f t="shared" si="51"/>
        <v>0</v>
      </c>
      <c r="V313" s="115"/>
      <c r="W313" s="110">
        <f>VLOOKUP(X313,Base!$A$3:$F$994, 6, false)</f>
        <v>0</v>
      </c>
      <c r="X313" s="111" t="s">
        <v>6</v>
      </c>
      <c r="Y313" s="3"/>
      <c r="Z313" s="112"/>
      <c r="AA313" s="110" t="str">
        <f>VLOOKUP(X313,Base!$A$3:$F$994, 2, false)</f>
        <v>.</v>
      </c>
      <c r="AB313" s="92"/>
      <c r="AC313" s="2"/>
      <c r="AD313" s="3"/>
      <c r="AE313" s="113">
        <f>VLOOKUP(X313,Base!$A$3:$F$994, 5, false)</f>
        <v>0</v>
      </c>
      <c r="AF313" s="114">
        <f t="shared" si="52"/>
        <v>0</v>
      </c>
      <c r="AG313" s="115"/>
      <c r="AH313" s="110">
        <f>VLOOKUP(AI313,Base!$A$3:$F$994, 6, false)</f>
        <v>0</v>
      </c>
      <c r="AI313" s="111" t="s">
        <v>6</v>
      </c>
      <c r="AJ313" s="3"/>
      <c r="AK313" s="112"/>
      <c r="AL313" s="110" t="str">
        <f>VLOOKUP(AI313,Base!$A$3:$F$994, 2, false)</f>
        <v>.</v>
      </c>
      <c r="AM313" s="92"/>
      <c r="AN313" s="2"/>
      <c r="AO313" s="3"/>
      <c r="AP313" s="113">
        <f>VLOOKUP(AI313,Base!$A$3:$F$994, 5, false)</f>
        <v>0</v>
      </c>
      <c r="AQ313" s="114">
        <f t="shared" si="53"/>
        <v>0</v>
      </c>
      <c r="AR313" s="115"/>
      <c r="AS313" s="110">
        <f>VLOOKUP(AT313,Base!$A$3:$F$994, 6, false)</f>
        <v>0</v>
      </c>
      <c r="AT313" s="111" t="s">
        <v>6</v>
      </c>
      <c r="AU313" s="3"/>
      <c r="AV313" s="112"/>
      <c r="AW313" s="110" t="str">
        <f>VLOOKUP(AT313,Base!$A$3:$F$994, 2, false)</f>
        <v>.</v>
      </c>
      <c r="AX313" s="92"/>
      <c r="AY313" s="2"/>
      <c r="AZ313" s="3"/>
      <c r="BA313" s="113">
        <f>VLOOKUP(AT313,Base!$A$3:$F$994, 5, false)</f>
        <v>0</v>
      </c>
      <c r="BB313" s="114">
        <f t="shared" si="54"/>
        <v>0</v>
      </c>
      <c r="BC313" s="115"/>
      <c r="BD313" s="110">
        <f>VLOOKUP(BE313,Base!$A$3:$F$994, 6, false)</f>
        <v>0</v>
      </c>
      <c r="BE313" s="111" t="s">
        <v>6</v>
      </c>
      <c r="BF313" s="3"/>
      <c r="BG313" s="112"/>
      <c r="BH313" s="110" t="str">
        <f>VLOOKUP(BE313,Base!$A$3:$F$994, 2, false)</f>
        <v>.</v>
      </c>
      <c r="BI313" s="92"/>
      <c r="BJ313" s="2"/>
      <c r="BK313" s="3"/>
      <c r="BL313" s="113">
        <f>VLOOKUP(BE313,Base!$A$3:$F$994, 5, false)</f>
        <v>0</v>
      </c>
      <c r="BM313" s="114">
        <f t="shared" si="55"/>
        <v>0</v>
      </c>
    </row>
    <row r="314">
      <c r="A314" s="110">
        <f>VLOOKUP(B314,Base!$A$3:$F$994, 6, false)</f>
        <v>0</v>
      </c>
      <c r="B314" s="111" t="s">
        <v>6</v>
      </c>
      <c r="C314" s="3"/>
      <c r="D314" s="112"/>
      <c r="E314" s="110" t="str">
        <f>VLOOKUP(B314,Base!$A$3:$F$994, 2, false)</f>
        <v>.</v>
      </c>
      <c r="F314" s="116"/>
      <c r="G314" s="2"/>
      <c r="H314" s="3"/>
      <c r="I314" s="113">
        <f>VLOOKUP(B314,Base!$A$3:$F$994, 5, false)</f>
        <v>0</v>
      </c>
      <c r="J314" s="114">
        <f t="shared" si="50"/>
        <v>0</v>
      </c>
      <c r="K314" s="115"/>
      <c r="L314" s="110">
        <f>VLOOKUP(M314,Base!$A$3:$F$994, 6, false)</f>
        <v>0</v>
      </c>
      <c r="M314" s="111" t="s">
        <v>6</v>
      </c>
      <c r="N314" s="3"/>
      <c r="O314" s="112"/>
      <c r="P314" s="110" t="str">
        <f>VLOOKUP(M314,Base!$A$3:$F$994, 2, false)</f>
        <v>.</v>
      </c>
      <c r="Q314" s="116"/>
      <c r="R314" s="2"/>
      <c r="S314" s="3"/>
      <c r="T314" s="113">
        <f>VLOOKUP(M314,Base!$A$3:$F$994, 5, false)</f>
        <v>0</v>
      </c>
      <c r="U314" s="114">
        <f t="shared" si="51"/>
        <v>0</v>
      </c>
      <c r="V314" s="115"/>
      <c r="W314" s="110">
        <f>VLOOKUP(X314,Base!$A$3:$F$994, 6, false)</f>
        <v>0</v>
      </c>
      <c r="X314" s="111" t="s">
        <v>6</v>
      </c>
      <c r="Y314" s="3"/>
      <c r="Z314" s="112"/>
      <c r="AA314" s="110" t="str">
        <f>VLOOKUP(X314,Base!$A$3:$F$994, 2, false)</f>
        <v>.</v>
      </c>
      <c r="AB314" s="116"/>
      <c r="AC314" s="2"/>
      <c r="AD314" s="3"/>
      <c r="AE314" s="113">
        <f>VLOOKUP(X314,Base!$A$3:$F$994, 5, false)</f>
        <v>0</v>
      </c>
      <c r="AF314" s="114">
        <f t="shared" si="52"/>
        <v>0</v>
      </c>
      <c r="AG314" s="115"/>
      <c r="AH314" s="110">
        <f>VLOOKUP(AI314,Base!$A$3:$F$994, 6, false)</f>
        <v>0</v>
      </c>
      <c r="AI314" s="111" t="s">
        <v>6</v>
      </c>
      <c r="AJ314" s="3"/>
      <c r="AK314" s="112"/>
      <c r="AL314" s="110" t="str">
        <f>VLOOKUP(AI314,Base!$A$3:$F$994, 2, false)</f>
        <v>.</v>
      </c>
      <c r="AM314" s="116"/>
      <c r="AN314" s="2"/>
      <c r="AO314" s="3"/>
      <c r="AP314" s="113">
        <f>VLOOKUP(AI314,Base!$A$3:$F$994, 5, false)</f>
        <v>0</v>
      </c>
      <c r="AQ314" s="114">
        <f t="shared" si="53"/>
        <v>0</v>
      </c>
      <c r="AR314" s="115"/>
      <c r="AS314" s="110">
        <f>VLOOKUP(AT314,Base!$A$3:$F$994, 6, false)</f>
        <v>0</v>
      </c>
      <c r="AT314" s="111" t="s">
        <v>6</v>
      </c>
      <c r="AU314" s="3"/>
      <c r="AV314" s="112"/>
      <c r="AW314" s="110" t="str">
        <f>VLOOKUP(AT314,Base!$A$3:$F$994, 2, false)</f>
        <v>.</v>
      </c>
      <c r="AX314" s="116"/>
      <c r="AY314" s="2"/>
      <c r="AZ314" s="3"/>
      <c r="BA314" s="113">
        <f>VLOOKUP(AT314,Base!$A$3:$F$994, 5, false)</f>
        <v>0</v>
      </c>
      <c r="BB314" s="114">
        <f t="shared" si="54"/>
        <v>0</v>
      </c>
      <c r="BC314" s="115"/>
      <c r="BD314" s="110">
        <f>VLOOKUP(BE314,Base!$A$3:$F$994, 6, false)</f>
        <v>0</v>
      </c>
      <c r="BE314" s="111" t="s">
        <v>6</v>
      </c>
      <c r="BF314" s="3"/>
      <c r="BG314" s="112"/>
      <c r="BH314" s="110" t="str">
        <f>VLOOKUP(BE314,Base!$A$3:$F$994, 2, false)</f>
        <v>.</v>
      </c>
      <c r="BI314" s="116"/>
      <c r="BJ314" s="2"/>
      <c r="BK314" s="3"/>
      <c r="BL314" s="113">
        <f>VLOOKUP(BE314,Base!$A$3:$F$994, 5, false)</f>
        <v>0</v>
      </c>
      <c r="BM314" s="114">
        <f t="shared" si="55"/>
        <v>0</v>
      </c>
    </row>
    <row r="315">
      <c r="A315" s="110">
        <f>VLOOKUP(B315,Base!$A$3:$F$994, 6, false)</f>
        <v>0</v>
      </c>
      <c r="B315" s="111" t="s">
        <v>6</v>
      </c>
      <c r="C315" s="3"/>
      <c r="D315" s="112"/>
      <c r="E315" s="110" t="str">
        <f>VLOOKUP(B315,Base!$A$3:$F$994, 2, false)</f>
        <v>.</v>
      </c>
      <c r="F315" s="117"/>
      <c r="G315" s="2"/>
      <c r="H315" s="3"/>
      <c r="I315" s="113">
        <f>VLOOKUP(B315,Base!$A$3:$F$994, 5, false)</f>
        <v>0</v>
      </c>
      <c r="J315" s="114">
        <f t="shared" si="50"/>
        <v>0</v>
      </c>
      <c r="K315" s="115"/>
      <c r="L315" s="110">
        <f>VLOOKUP(M315,Base!$A$3:$F$994, 6, false)</f>
        <v>0</v>
      </c>
      <c r="M315" s="111" t="s">
        <v>6</v>
      </c>
      <c r="N315" s="3"/>
      <c r="O315" s="112"/>
      <c r="P315" s="110" t="str">
        <f>VLOOKUP(M315,Base!$A$3:$F$994, 2, false)</f>
        <v>.</v>
      </c>
      <c r="Q315" s="117"/>
      <c r="R315" s="2"/>
      <c r="S315" s="3"/>
      <c r="T315" s="113">
        <f>VLOOKUP(M315,Base!$A$3:$F$994, 5, false)</f>
        <v>0</v>
      </c>
      <c r="U315" s="114">
        <f t="shared" si="51"/>
        <v>0</v>
      </c>
      <c r="V315" s="115"/>
      <c r="W315" s="110">
        <f>VLOOKUP(X315,Base!$A$3:$F$994, 6, false)</f>
        <v>0</v>
      </c>
      <c r="X315" s="111" t="s">
        <v>6</v>
      </c>
      <c r="Y315" s="3"/>
      <c r="Z315" s="112"/>
      <c r="AA315" s="110" t="str">
        <f>VLOOKUP(X315,Base!$A$3:$F$994, 2, false)</f>
        <v>.</v>
      </c>
      <c r="AB315" s="117"/>
      <c r="AC315" s="2"/>
      <c r="AD315" s="3"/>
      <c r="AE315" s="113">
        <f>VLOOKUP(X315,Base!$A$3:$F$994, 5, false)</f>
        <v>0</v>
      </c>
      <c r="AF315" s="114">
        <f t="shared" si="52"/>
        <v>0</v>
      </c>
      <c r="AG315" s="115"/>
      <c r="AH315" s="110">
        <f>VLOOKUP(AI315,Base!$A$3:$F$994, 6, false)</f>
        <v>0</v>
      </c>
      <c r="AI315" s="111" t="s">
        <v>6</v>
      </c>
      <c r="AJ315" s="3"/>
      <c r="AK315" s="112"/>
      <c r="AL315" s="110" t="str">
        <f>VLOOKUP(AI315,Base!$A$3:$F$994, 2, false)</f>
        <v>.</v>
      </c>
      <c r="AM315" s="117"/>
      <c r="AN315" s="2"/>
      <c r="AO315" s="3"/>
      <c r="AP315" s="113">
        <f>VLOOKUP(AI315,Base!$A$3:$F$994, 5, false)</f>
        <v>0</v>
      </c>
      <c r="AQ315" s="114">
        <f t="shared" si="53"/>
        <v>0</v>
      </c>
      <c r="AR315" s="115"/>
      <c r="AS315" s="110">
        <f>VLOOKUP(AT315,Base!$A$3:$F$994, 6, false)</f>
        <v>0</v>
      </c>
      <c r="AT315" s="111" t="s">
        <v>6</v>
      </c>
      <c r="AU315" s="3"/>
      <c r="AV315" s="112"/>
      <c r="AW315" s="110" t="str">
        <f>VLOOKUP(AT315,Base!$A$3:$F$994, 2, false)</f>
        <v>.</v>
      </c>
      <c r="AX315" s="117"/>
      <c r="AY315" s="2"/>
      <c r="AZ315" s="3"/>
      <c r="BA315" s="113">
        <f>VLOOKUP(AT315,Base!$A$3:$F$994, 5, false)</f>
        <v>0</v>
      </c>
      <c r="BB315" s="114">
        <f t="shared" si="54"/>
        <v>0</v>
      </c>
      <c r="BC315" s="115"/>
      <c r="BD315" s="110">
        <f>VLOOKUP(BE315,Base!$A$3:$F$994, 6, false)</f>
        <v>0</v>
      </c>
      <c r="BE315" s="111" t="s">
        <v>6</v>
      </c>
      <c r="BF315" s="3"/>
      <c r="BG315" s="112"/>
      <c r="BH315" s="110" t="str">
        <f>VLOOKUP(BE315,Base!$A$3:$F$994, 2, false)</f>
        <v>.</v>
      </c>
      <c r="BI315" s="117"/>
      <c r="BJ315" s="2"/>
      <c r="BK315" s="3"/>
      <c r="BL315" s="113">
        <f>VLOOKUP(BE315,Base!$A$3:$F$994, 5, false)</f>
        <v>0</v>
      </c>
      <c r="BM315" s="114">
        <f t="shared" si="55"/>
        <v>0</v>
      </c>
    </row>
    <row r="316">
      <c r="A316" s="110">
        <f>VLOOKUP(B316,Base!$A$3:$F$994, 6, false)</f>
        <v>0</v>
      </c>
      <c r="B316" s="111" t="s">
        <v>6</v>
      </c>
      <c r="C316" s="3"/>
      <c r="D316" s="118"/>
      <c r="E316" s="110" t="str">
        <f>VLOOKUP(B316,Base!$A$3:$F$994, 2, false)</f>
        <v>.</v>
      </c>
      <c r="F316" s="117"/>
      <c r="G316" s="2"/>
      <c r="H316" s="3"/>
      <c r="I316" s="113">
        <f>VLOOKUP(B316,Base!$A$3:$F$994, 5, false)</f>
        <v>0</v>
      </c>
      <c r="J316" s="114">
        <f t="shared" si="50"/>
        <v>0</v>
      </c>
      <c r="K316" s="115"/>
      <c r="L316" s="110">
        <f>VLOOKUP(M316,Base!$A$3:$F$994, 6, false)</f>
        <v>0</v>
      </c>
      <c r="M316" s="111" t="s">
        <v>6</v>
      </c>
      <c r="N316" s="3"/>
      <c r="O316" s="118"/>
      <c r="P316" s="110" t="str">
        <f>VLOOKUP(M316,Base!$A$3:$F$994, 2, false)</f>
        <v>.</v>
      </c>
      <c r="Q316" s="117"/>
      <c r="R316" s="2"/>
      <c r="S316" s="3"/>
      <c r="T316" s="113">
        <f>VLOOKUP(M316,Base!$A$3:$F$994, 5, false)</f>
        <v>0</v>
      </c>
      <c r="U316" s="114">
        <f t="shared" si="51"/>
        <v>0</v>
      </c>
      <c r="V316" s="115"/>
      <c r="W316" s="110">
        <f>VLOOKUP(X316,Base!$A$3:$F$994, 6, false)</f>
        <v>0</v>
      </c>
      <c r="X316" s="111" t="s">
        <v>6</v>
      </c>
      <c r="Y316" s="3"/>
      <c r="Z316" s="118"/>
      <c r="AA316" s="110" t="str">
        <f>VLOOKUP(X316,Base!$A$3:$F$994, 2, false)</f>
        <v>.</v>
      </c>
      <c r="AB316" s="117"/>
      <c r="AC316" s="2"/>
      <c r="AD316" s="3"/>
      <c r="AE316" s="113">
        <f>VLOOKUP(X316,Base!$A$3:$F$994, 5, false)</f>
        <v>0</v>
      </c>
      <c r="AF316" s="114">
        <f t="shared" si="52"/>
        <v>0</v>
      </c>
      <c r="AG316" s="115"/>
      <c r="AH316" s="110">
        <f>VLOOKUP(AI316,Base!$A$3:$F$994, 6, false)</f>
        <v>0</v>
      </c>
      <c r="AI316" s="111" t="s">
        <v>6</v>
      </c>
      <c r="AJ316" s="3"/>
      <c r="AK316" s="118"/>
      <c r="AL316" s="110" t="str">
        <f>VLOOKUP(AI316,Base!$A$3:$F$994, 2, false)</f>
        <v>.</v>
      </c>
      <c r="AM316" s="117"/>
      <c r="AN316" s="2"/>
      <c r="AO316" s="3"/>
      <c r="AP316" s="113">
        <f>VLOOKUP(AI316,Base!$A$3:$F$994, 5, false)</f>
        <v>0</v>
      </c>
      <c r="AQ316" s="114">
        <f t="shared" si="53"/>
        <v>0</v>
      </c>
      <c r="AR316" s="115"/>
      <c r="AS316" s="110">
        <f>VLOOKUP(AT316,Base!$A$3:$F$994, 6, false)</f>
        <v>0</v>
      </c>
      <c r="AT316" s="111" t="s">
        <v>6</v>
      </c>
      <c r="AU316" s="3"/>
      <c r="AV316" s="118"/>
      <c r="AW316" s="110" t="str">
        <f>VLOOKUP(AT316,Base!$A$3:$F$994, 2, false)</f>
        <v>.</v>
      </c>
      <c r="AX316" s="117"/>
      <c r="AY316" s="2"/>
      <c r="AZ316" s="3"/>
      <c r="BA316" s="113">
        <f>VLOOKUP(AT316,Base!$A$3:$F$994, 5, false)</f>
        <v>0</v>
      </c>
      <c r="BB316" s="114">
        <f t="shared" si="54"/>
        <v>0</v>
      </c>
      <c r="BC316" s="115"/>
      <c r="BD316" s="110">
        <f>VLOOKUP(BE316,Base!$A$3:$F$994, 6, false)</f>
        <v>0</v>
      </c>
      <c r="BE316" s="111" t="s">
        <v>6</v>
      </c>
      <c r="BF316" s="3"/>
      <c r="BG316" s="118"/>
      <c r="BH316" s="110" t="str">
        <f>VLOOKUP(BE316,Base!$A$3:$F$994, 2, false)</f>
        <v>.</v>
      </c>
      <c r="BI316" s="117"/>
      <c r="BJ316" s="2"/>
      <c r="BK316" s="3"/>
      <c r="BL316" s="113">
        <f>VLOOKUP(BE316,Base!$A$3:$F$994, 5, false)</f>
        <v>0</v>
      </c>
      <c r="BM316" s="114">
        <f t="shared" si="55"/>
        <v>0</v>
      </c>
    </row>
    <row r="317">
      <c r="A317" s="110">
        <f>VLOOKUP(B317,Base!$A$3:$F$994, 6, false)</f>
        <v>0</v>
      </c>
      <c r="B317" s="111" t="s">
        <v>6</v>
      </c>
      <c r="C317" s="3"/>
      <c r="D317" s="112"/>
      <c r="E317" s="110" t="str">
        <f>VLOOKUP(B317,Base!$A$3:$F$994, 2, false)</f>
        <v>.</v>
      </c>
      <c r="F317" s="117"/>
      <c r="G317" s="2"/>
      <c r="H317" s="3"/>
      <c r="I317" s="113">
        <f>VLOOKUP(B317,Base!$A$3:$F$994, 5, false)</f>
        <v>0</v>
      </c>
      <c r="J317" s="114">
        <f t="shared" si="50"/>
        <v>0</v>
      </c>
      <c r="K317" s="115"/>
      <c r="L317" s="110">
        <f>VLOOKUP(M317,Base!$A$3:$F$994, 6, false)</f>
        <v>0</v>
      </c>
      <c r="M317" s="111" t="s">
        <v>6</v>
      </c>
      <c r="N317" s="3"/>
      <c r="O317" s="112"/>
      <c r="P317" s="110" t="str">
        <f>VLOOKUP(M317,Base!$A$3:$F$994, 2, false)</f>
        <v>.</v>
      </c>
      <c r="Q317" s="117"/>
      <c r="R317" s="2"/>
      <c r="S317" s="3"/>
      <c r="T317" s="113">
        <f>VLOOKUP(M317,Base!$A$3:$F$994, 5, false)</f>
        <v>0</v>
      </c>
      <c r="U317" s="114">
        <f t="shared" si="51"/>
        <v>0</v>
      </c>
      <c r="V317" s="115"/>
      <c r="W317" s="110">
        <f>VLOOKUP(X317,Base!$A$3:$F$994, 6, false)</f>
        <v>0</v>
      </c>
      <c r="X317" s="111" t="s">
        <v>6</v>
      </c>
      <c r="Y317" s="3"/>
      <c r="Z317" s="112"/>
      <c r="AA317" s="110" t="str">
        <f>VLOOKUP(X317,Base!$A$3:$F$994, 2, false)</f>
        <v>.</v>
      </c>
      <c r="AB317" s="117"/>
      <c r="AC317" s="2"/>
      <c r="AD317" s="3"/>
      <c r="AE317" s="113">
        <f>VLOOKUP(X317,Base!$A$3:$F$994, 5, false)</f>
        <v>0</v>
      </c>
      <c r="AF317" s="114">
        <f t="shared" si="52"/>
        <v>0</v>
      </c>
      <c r="AG317" s="115"/>
      <c r="AH317" s="110">
        <f>VLOOKUP(AI317,Base!$A$3:$F$994, 6, false)</f>
        <v>0</v>
      </c>
      <c r="AI317" s="111" t="s">
        <v>6</v>
      </c>
      <c r="AJ317" s="3"/>
      <c r="AK317" s="166"/>
      <c r="AL317" s="110" t="str">
        <f>VLOOKUP(AI317,Base!$A$3:$F$994, 2, false)</f>
        <v>.</v>
      </c>
      <c r="AM317" s="117"/>
      <c r="AN317" s="2"/>
      <c r="AO317" s="3"/>
      <c r="AP317" s="113">
        <f>VLOOKUP(AI317,Base!$A$3:$F$994, 5, false)</f>
        <v>0</v>
      </c>
      <c r="AQ317" s="114">
        <f>AP317*AK318</f>
        <v>0</v>
      </c>
      <c r="AR317" s="115"/>
      <c r="AS317" s="110">
        <f>VLOOKUP(AT317,Base!$A$3:$F$994, 6, false)</f>
        <v>0</v>
      </c>
      <c r="AT317" s="111" t="s">
        <v>6</v>
      </c>
      <c r="AU317" s="3"/>
      <c r="AV317" s="112"/>
      <c r="AW317" s="110" t="str">
        <f>VLOOKUP(AT317,Base!$A$3:$F$994, 2, false)</f>
        <v>.</v>
      </c>
      <c r="AX317" s="117"/>
      <c r="AY317" s="2"/>
      <c r="AZ317" s="3"/>
      <c r="BA317" s="113">
        <f>VLOOKUP(AT317,Base!$A$3:$F$994, 5, false)</f>
        <v>0</v>
      </c>
      <c r="BB317" s="114">
        <f t="shared" si="54"/>
        <v>0</v>
      </c>
      <c r="BC317" s="115"/>
      <c r="BD317" s="110">
        <f>VLOOKUP(BE317,Base!$A$3:$F$994, 6, false)</f>
        <v>0</v>
      </c>
      <c r="BE317" s="111" t="s">
        <v>6</v>
      </c>
      <c r="BF317" s="3"/>
      <c r="BG317" s="112"/>
      <c r="BH317" s="110" t="str">
        <f>VLOOKUP(BE317,Base!$A$3:$F$994, 2, false)</f>
        <v>.</v>
      </c>
      <c r="BI317" s="117"/>
      <c r="BJ317" s="2"/>
      <c r="BK317" s="3"/>
      <c r="BL317" s="113">
        <f>VLOOKUP(BE317,Base!$A$3:$F$994, 5, false)</f>
        <v>0</v>
      </c>
      <c r="BM317" s="114">
        <f t="shared" si="55"/>
        <v>0</v>
      </c>
    </row>
    <row r="318">
      <c r="A318" s="110">
        <f>VLOOKUP(B318,Base!$A$3:$F$994, 6, false)</f>
        <v>0</v>
      </c>
      <c r="B318" s="111" t="s">
        <v>6</v>
      </c>
      <c r="C318" s="3"/>
      <c r="D318" s="118"/>
      <c r="E318" s="110" t="str">
        <f>VLOOKUP(B318,Base!$A$3:$F$994, 2, false)</f>
        <v>.</v>
      </c>
      <c r="F318" s="106" t="s">
        <v>714</v>
      </c>
      <c r="G318" s="104"/>
      <c r="H318" s="100"/>
      <c r="I318" s="113">
        <f>VLOOKUP(B318,Base!$A$3:$F$994, 5, false)</f>
        <v>0</v>
      </c>
      <c r="J318" s="114">
        <f t="shared" si="50"/>
        <v>0</v>
      </c>
      <c r="K318" s="115"/>
      <c r="L318" s="110">
        <f>VLOOKUP(M318,Base!$A$3:$F$994, 6, false)</f>
        <v>0</v>
      </c>
      <c r="M318" s="111" t="s">
        <v>6</v>
      </c>
      <c r="N318" s="3"/>
      <c r="O318" s="118"/>
      <c r="P318" s="110" t="str">
        <f>VLOOKUP(M318,Base!$A$3:$F$994, 2, false)</f>
        <v>.</v>
      </c>
      <c r="Q318" s="106" t="s">
        <v>714</v>
      </c>
      <c r="R318" s="104"/>
      <c r="S318" s="100"/>
      <c r="T318" s="113">
        <f>VLOOKUP(M318,Base!$A$3:$F$994, 5, false)</f>
        <v>0</v>
      </c>
      <c r="U318" s="114">
        <f t="shared" si="51"/>
        <v>0</v>
      </c>
      <c r="V318" s="115"/>
      <c r="W318" s="110">
        <f>VLOOKUP(X318,Base!$A$3:$F$994, 6, false)</f>
        <v>0</v>
      </c>
      <c r="X318" s="111" t="s">
        <v>6</v>
      </c>
      <c r="Y318" s="3"/>
      <c r="Z318" s="118"/>
      <c r="AA318" s="110" t="str">
        <f>VLOOKUP(X318,Base!$A$3:$F$994, 2, false)</f>
        <v>.</v>
      </c>
      <c r="AB318" s="106" t="s">
        <v>714</v>
      </c>
      <c r="AC318" s="104"/>
      <c r="AD318" s="100"/>
      <c r="AE318" s="113">
        <f>VLOOKUP(X318,Base!$A$3:$F$994, 5, false)</f>
        <v>0</v>
      </c>
      <c r="AF318" s="114">
        <f t="shared" si="52"/>
        <v>0</v>
      </c>
      <c r="AG318" s="115"/>
      <c r="AH318" s="110">
        <f>VLOOKUP(AI318,Base!$A$3:$F$994, 6, false)</f>
        <v>0</v>
      </c>
      <c r="AI318" s="111" t="s">
        <v>6</v>
      </c>
      <c r="AJ318" s="3"/>
      <c r="AK318" s="112"/>
      <c r="AL318" s="110" t="str">
        <f>VLOOKUP(AI318,Base!$A$3:$F$994, 2, false)</f>
        <v>.</v>
      </c>
      <c r="AM318" s="106" t="s">
        <v>714</v>
      </c>
      <c r="AN318" s="104"/>
      <c r="AO318" s="100"/>
      <c r="AP318" s="113">
        <f>VLOOKUP(AI318,Base!$A$3:$F$994, 5, false)</f>
        <v>0</v>
      </c>
      <c r="AQ318" s="114">
        <f t="shared" ref="AQ318:AQ325" si="56">AP318*AK318</f>
        <v>0</v>
      </c>
      <c r="AR318" s="115"/>
      <c r="AS318" s="110">
        <f>VLOOKUP(AT318,Base!$A$3:$F$994, 6, false)</f>
        <v>0</v>
      </c>
      <c r="AT318" s="111" t="s">
        <v>6</v>
      </c>
      <c r="AU318" s="3"/>
      <c r="AV318" s="118"/>
      <c r="AW318" s="110" t="str">
        <f>VLOOKUP(AT318,Base!$A$3:$F$994, 2, false)</f>
        <v>.</v>
      </c>
      <c r="AX318" s="106" t="s">
        <v>714</v>
      </c>
      <c r="AY318" s="104"/>
      <c r="AZ318" s="100"/>
      <c r="BA318" s="113">
        <f>VLOOKUP(AT318,Base!$A$3:$F$994, 5, false)</f>
        <v>0</v>
      </c>
      <c r="BB318" s="114">
        <f t="shared" si="54"/>
        <v>0</v>
      </c>
      <c r="BC318" s="115"/>
      <c r="BD318" s="110">
        <f>VLOOKUP(BE318,Base!$A$3:$F$994, 6, false)</f>
        <v>0</v>
      </c>
      <c r="BE318" s="111" t="s">
        <v>6</v>
      </c>
      <c r="BF318" s="3"/>
      <c r="BG318" s="118"/>
      <c r="BH318" s="110" t="str">
        <f>VLOOKUP(BE318,Base!$A$3:$F$994, 2, false)</f>
        <v>.</v>
      </c>
      <c r="BI318" s="106" t="s">
        <v>714</v>
      </c>
      <c r="BJ318" s="104"/>
      <c r="BK318" s="100"/>
      <c r="BL318" s="113">
        <f>VLOOKUP(BE318,Base!$A$3:$F$994, 5, false)</f>
        <v>0</v>
      </c>
      <c r="BM318" s="114">
        <f t="shared" si="55"/>
        <v>0</v>
      </c>
    </row>
    <row r="319">
      <c r="A319" s="110">
        <f>VLOOKUP(B319,Base!$A$3:$F$994, 6, false)</f>
        <v>0</v>
      </c>
      <c r="B319" s="111" t="s">
        <v>6</v>
      </c>
      <c r="C319" s="3"/>
      <c r="D319" s="49"/>
      <c r="E319" s="110" t="str">
        <f>VLOOKUP(B319,Base!$A$3:$F$994, 2, false)</f>
        <v>.</v>
      </c>
      <c r="F319" s="119"/>
      <c r="G319" s="104"/>
      <c r="H319" s="100"/>
      <c r="I319" s="113">
        <f>VLOOKUP(B319,Base!$A$3:$F$994, 5, false)</f>
        <v>0</v>
      </c>
      <c r="J319" s="114">
        <f t="shared" si="50"/>
        <v>0</v>
      </c>
      <c r="K319" s="115"/>
      <c r="L319" s="110">
        <f>VLOOKUP(M319,Base!$A$3:$F$994, 6, false)</f>
        <v>0</v>
      </c>
      <c r="M319" s="111" t="s">
        <v>6</v>
      </c>
      <c r="N319" s="3"/>
      <c r="O319" s="49"/>
      <c r="P319" s="110" t="str">
        <f>VLOOKUP(M319,Base!$A$3:$F$994, 2, false)</f>
        <v>.</v>
      </c>
      <c r="Q319" s="119"/>
      <c r="R319" s="104"/>
      <c r="S319" s="100"/>
      <c r="T319" s="113">
        <f>VLOOKUP(M319,Base!$A$3:$F$994, 5, false)</f>
        <v>0</v>
      </c>
      <c r="U319" s="114">
        <f t="shared" si="51"/>
        <v>0</v>
      </c>
      <c r="V319" s="115"/>
      <c r="W319" s="110">
        <f>VLOOKUP(X319,Base!$A$3:$F$994, 6, false)</f>
        <v>0</v>
      </c>
      <c r="X319" s="111" t="s">
        <v>6</v>
      </c>
      <c r="Y319" s="3"/>
      <c r="Z319" s="49"/>
      <c r="AA319" s="110" t="str">
        <f>VLOOKUP(X319,Base!$A$3:$F$994, 2, false)</f>
        <v>.</v>
      </c>
      <c r="AB319" s="119"/>
      <c r="AC319" s="104"/>
      <c r="AD319" s="100"/>
      <c r="AE319" s="113">
        <f>VLOOKUP(X319,Base!$A$3:$F$994, 5, false)</f>
        <v>0</v>
      </c>
      <c r="AF319" s="114">
        <f t="shared" si="52"/>
        <v>0</v>
      </c>
      <c r="AG319" s="115"/>
      <c r="AH319" s="110">
        <f>VLOOKUP(AI319,Base!$A$3:$F$994, 6, false)</f>
        <v>0</v>
      </c>
      <c r="AI319" s="111" t="s">
        <v>6</v>
      </c>
      <c r="AJ319" s="3"/>
      <c r="AK319" s="49"/>
      <c r="AL319" s="110" t="str">
        <f>VLOOKUP(AI319,Base!$A$3:$F$994, 2, false)</f>
        <v>.</v>
      </c>
      <c r="AM319" s="119"/>
      <c r="AN319" s="104"/>
      <c r="AO319" s="100"/>
      <c r="AP319" s="113">
        <f>VLOOKUP(AI319,Base!$A$3:$F$994, 5, false)</f>
        <v>0</v>
      </c>
      <c r="AQ319" s="114">
        <f t="shared" si="56"/>
        <v>0</v>
      </c>
      <c r="AR319" s="115"/>
      <c r="AS319" s="110">
        <f>VLOOKUP(AT319,Base!$A$3:$F$994, 6, false)</f>
        <v>0</v>
      </c>
      <c r="AT319" s="111" t="s">
        <v>6</v>
      </c>
      <c r="AU319" s="3"/>
      <c r="AV319" s="49"/>
      <c r="AW319" s="110" t="str">
        <f>VLOOKUP(AT319,Base!$A$3:$F$994, 2, false)</f>
        <v>.</v>
      </c>
      <c r="AX319" s="119"/>
      <c r="AY319" s="104"/>
      <c r="AZ319" s="100"/>
      <c r="BA319" s="113">
        <f>VLOOKUP(AT319,Base!$A$3:$F$994, 5, false)</f>
        <v>0</v>
      </c>
      <c r="BB319" s="114">
        <f t="shared" si="54"/>
        <v>0</v>
      </c>
      <c r="BC319" s="115"/>
      <c r="BD319" s="110">
        <f>VLOOKUP(BE319,Base!$A$3:$F$994, 6, false)</f>
        <v>0</v>
      </c>
      <c r="BE319" s="111" t="s">
        <v>6</v>
      </c>
      <c r="BF319" s="3"/>
      <c r="BG319" s="49"/>
      <c r="BH319" s="110" t="str">
        <f>VLOOKUP(BE319,Base!$A$3:$F$994, 2, false)</f>
        <v>.</v>
      </c>
      <c r="BI319" s="119"/>
      <c r="BJ319" s="104"/>
      <c r="BK319" s="100"/>
      <c r="BL319" s="113">
        <f>VLOOKUP(BE319,Base!$A$3:$F$994, 5, false)</f>
        <v>0</v>
      </c>
      <c r="BM319" s="114">
        <f t="shared" si="55"/>
        <v>0</v>
      </c>
    </row>
    <row r="320">
      <c r="A320" s="110">
        <f>VLOOKUP(B320,Base!$A$3:$F$994, 6, false)</f>
        <v>0</v>
      </c>
      <c r="B320" s="111" t="s">
        <v>6</v>
      </c>
      <c r="C320" s="3"/>
      <c r="D320" s="49"/>
      <c r="E320" s="110" t="str">
        <f>VLOOKUP(B320,Base!$A$3:$F$994, 2, false)</f>
        <v>.</v>
      </c>
      <c r="F320" s="119"/>
      <c r="G320" s="104"/>
      <c r="H320" s="100"/>
      <c r="I320" s="113">
        <f>VLOOKUP(B320,Base!$A$3:$F$994, 5, false)</f>
        <v>0</v>
      </c>
      <c r="J320" s="114">
        <f t="shared" si="50"/>
        <v>0</v>
      </c>
      <c r="K320" s="115"/>
      <c r="L320" s="110">
        <f>VLOOKUP(M320,Base!$A$3:$F$994, 6, false)</f>
        <v>0</v>
      </c>
      <c r="M320" s="111" t="s">
        <v>6</v>
      </c>
      <c r="N320" s="3"/>
      <c r="O320" s="49"/>
      <c r="P320" s="110" t="str">
        <f>VLOOKUP(M320,Base!$A$3:$F$994, 2, false)</f>
        <v>.</v>
      </c>
      <c r="Q320" s="119"/>
      <c r="R320" s="104"/>
      <c r="S320" s="100"/>
      <c r="T320" s="113">
        <f>VLOOKUP(M320,Base!$A$3:$F$994, 5, false)</f>
        <v>0</v>
      </c>
      <c r="U320" s="114">
        <f t="shared" si="51"/>
        <v>0</v>
      </c>
      <c r="V320" s="115"/>
      <c r="W320" s="110">
        <f>VLOOKUP(X320,Base!$A$3:$F$994, 6, false)</f>
        <v>0</v>
      </c>
      <c r="X320" s="111" t="s">
        <v>6</v>
      </c>
      <c r="Y320" s="3"/>
      <c r="Z320" s="49"/>
      <c r="AA320" s="110" t="str">
        <f>VLOOKUP(X320,Base!$A$3:$F$994, 2, false)</f>
        <v>.</v>
      </c>
      <c r="AB320" s="119"/>
      <c r="AC320" s="104"/>
      <c r="AD320" s="100"/>
      <c r="AE320" s="113">
        <f>VLOOKUP(X320,Base!$A$3:$F$994, 5, false)</f>
        <v>0</v>
      </c>
      <c r="AF320" s="114">
        <f t="shared" si="52"/>
        <v>0</v>
      </c>
      <c r="AG320" s="115"/>
      <c r="AH320" s="110">
        <f>VLOOKUP(AI320,Base!$A$3:$F$994, 6, false)</f>
        <v>0</v>
      </c>
      <c r="AI320" s="111" t="s">
        <v>6</v>
      </c>
      <c r="AJ320" s="3"/>
      <c r="AK320" s="49"/>
      <c r="AL320" s="110" t="str">
        <f>VLOOKUP(AI320,Base!$A$3:$F$994, 2, false)</f>
        <v>.</v>
      </c>
      <c r="AM320" s="119"/>
      <c r="AN320" s="104"/>
      <c r="AO320" s="100"/>
      <c r="AP320" s="113">
        <f>VLOOKUP(AI320,Base!$A$3:$F$994, 5, false)</f>
        <v>0</v>
      </c>
      <c r="AQ320" s="114">
        <f t="shared" si="56"/>
        <v>0</v>
      </c>
      <c r="AR320" s="115"/>
      <c r="AS320" s="110">
        <f>VLOOKUP(AT320,Base!$A$3:$F$994, 6, false)</f>
        <v>0</v>
      </c>
      <c r="AT320" s="111" t="s">
        <v>6</v>
      </c>
      <c r="AU320" s="3"/>
      <c r="AV320" s="49"/>
      <c r="AW320" s="110" t="str">
        <f>VLOOKUP(AT320,Base!$A$3:$F$994, 2, false)</f>
        <v>.</v>
      </c>
      <c r="AX320" s="119"/>
      <c r="AY320" s="104"/>
      <c r="AZ320" s="100"/>
      <c r="BA320" s="113">
        <f>VLOOKUP(AT320,Base!$A$3:$F$994, 5, false)</f>
        <v>0</v>
      </c>
      <c r="BB320" s="114">
        <f t="shared" si="54"/>
        <v>0</v>
      </c>
      <c r="BC320" s="115"/>
      <c r="BD320" s="110">
        <f>VLOOKUP(BE320,Base!$A$3:$F$994, 6, false)</f>
        <v>0</v>
      </c>
      <c r="BE320" s="111" t="s">
        <v>6</v>
      </c>
      <c r="BF320" s="3"/>
      <c r="BG320" s="49"/>
      <c r="BH320" s="110" t="str">
        <f>VLOOKUP(BE320,Base!$A$3:$F$994, 2, false)</f>
        <v>.</v>
      </c>
      <c r="BI320" s="119"/>
      <c r="BJ320" s="104"/>
      <c r="BK320" s="100"/>
      <c r="BL320" s="113">
        <f>VLOOKUP(BE320,Base!$A$3:$F$994, 5, false)</f>
        <v>0</v>
      </c>
      <c r="BM320" s="114">
        <f t="shared" si="55"/>
        <v>0</v>
      </c>
    </row>
    <row r="321">
      <c r="A321" s="110">
        <f>VLOOKUP(B321,Base!$A$3:$F$994, 6, false)</f>
        <v>0</v>
      </c>
      <c r="B321" s="111" t="s">
        <v>6</v>
      </c>
      <c r="C321" s="3"/>
      <c r="D321" s="120"/>
      <c r="E321" s="110" t="str">
        <f>VLOOKUP(B321,Base!$A$3:$F$994, 2, false)</f>
        <v>.</v>
      </c>
      <c r="F321" s="119"/>
      <c r="G321" s="104"/>
      <c r="H321" s="100"/>
      <c r="I321" s="113">
        <f>VLOOKUP(B321,Base!$A$3:$F$994, 5, false)</f>
        <v>0</v>
      </c>
      <c r="J321" s="114">
        <f t="shared" si="50"/>
        <v>0</v>
      </c>
      <c r="K321" s="115"/>
      <c r="L321" s="110">
        <f>VLOOKUP(M321,Base!$A$3:$F$994, 6, false)</f>
        <v>0</v>
      </c>
      <c r="M321" s="111" t="s">
        <v>6</v>
      </c>
      <c r="N321" s="3"/>
      <c r="O321" s="120"/>
      <c r="P321" s="110" t="str">
        <f>VLOOKUP(M321,Base!$A$3:$F$994, 2, false)</f>
        <v>.</v>
      </c>
      <c r="Q321" s="119"/>
      <c r="R321" s="104"/>
      <c r="S321" s="100"/>
      <c r="T321" s="113">
        <f>VLOOKUP(M321,Base!$A$3:$F$994, 5, false)</f>
        <v>0</v>
      </c>
      <c r="U321" s="114">
        <f t="shared" si="51"/>
        <v>0</v>
      </c>
      <c r="V321" s="115"/>
      <c r="W321" s="110">
        <f>VLOOKUP(X321,Base!$A$3:$F$994, 6, false)</f>
        <v>0</v>
      </c>
      <c r="X321" s="111" t="s">
        <v>6</v>
      </c>
      <c r="Y321" s="3"/>
      <c r="Z321" s="120"/>
      <c r="AA321" s="110" t="str">
        <f>VLOOKUP(X321,Base!$A$3:$F$994, 2, false)</f>
        <v>.</v>
      </c>
      <c r="AB321" s="119"/>
      <c r="AC321" s="104"/>
      <c r="AD321" s="100"/>
      <c r="AE321" s="113">
        <f>VLOOKUP(X321,Base!$A$3:$F$994, 5, false)</f>
        <v>0</v>
      </c>
      <c r="AF321" s="114">
        <f t="shared" si="52"/>
        <v>0</v>
      </c>
      <c r="AG321" s="115"/>
      <c r="AH321" s="110">
        <f>VLOOKUP(AI321,Base!$A$3:$F$994, 6, false)</f>
        <v>0</v>
      </c>
      <c r="AI321" s="111" t="s">
        <v>6</v>
      </c>
      <c r="AJ321" s="3"/>
      <c r="AK321" s="120"/>
      <c r="AL321" s="110" t="str">
        <f>VLOOKUP(AI321,Base!$A$3:$F$994, 2, false)</f>
        <v>.</v>
      </c>
      <c r="AM321" s="119"/>
      <c r="AN321" s="104"/>
      <c r="AO321" s="100"/>
      <c r="AP321" s="113">
        <f>VLOOKUP(AI321,Base!$A$3:$F$994, 5, false)</f>
        <v>0</v>
      </c>
      <c r="AQ321" s="114">
        <f t="shared" si="56"/>
        <v>0</v>
      </c>
      <c r="AR321" s="115"/>
      <c r="AS321" s="110">
        <f>VLOOKUP(AT321,Base!$A$3:$F$994, 6, false)</f>
        <v>0</v>
      </c>
      <c r="AT321" s="111" t="s">
        <v>6</v>
      </c>
      <c r="AU321" s="3"/>
      <c r="AV321" s="120"/>
      <c r="AW321" s="110" t="str">
        <f>VLOOKUP(AT321,Base!$A$3:$F$994, 2, false)</f>
        <v>.</v>
      </c>
      <c r="AX321" s="119"/>
      <c r="AY321" s="104"/>
      <c r="AZ321" s="100"/>
      <c r="BA321" s="113">
        <f>VLOOKUP(AT321,Base!$A$3:$F$994, 5, false)</f>
        <v>0</v>
      </c>
      <c r="BB321" s="114">
        <f t="shared" si="54"/>
        <v>0</v>
      </c>
      <c r="BC321" s="115"/>
      <c r="BD321" s="110">
        <f>VLOOKUP(BE321,Base!$A$3:$F$994, 6, false)</f>
        <v>0</v>
      </c>
      <c r="BE321" s="111" t="s">
        <v>6</v>
      </c>
      <c r="BF321" s="3"/>
      <c r="BG321" s="120"/>
      <c r="BH321" s="110" t="str">
        <f>VLOOKUP(BE321,Base!$A$3:$F$994, 2, false)</f>
        <v>.</v>
      </c>
      <c r="BI321" s="119"/>
      <c r="BJ321" s="104"/>
      <c r="BK321" s="100"/>
      <c r="BL321" s="113">
        <f>VLOOKUP(BE321,Base!$A$3:$F$994, 5, false)</f>
        <v>0</v>
      </c>
      <c r="BM321" s="114">
        <f t="shared" si="55"/>
        <v>0</v>
      </c>
    </row>
    <row r="322">
      <c r="A322" s="110">
        <f>VLOOKUP(B322,Base!$A$3:$F$994, 6, false)</f>
        <v>0</v>
      </c>
      <c r="B322" s="111" t="s">
        <v>6</v>
      </c>
      <c r="C322" s="3"/>
      <c r="D322" s="120"/>
      <c r="E322" s="110" t="str">
        <f>VLOOKUP(B322,Base!$A$3:$F$994, 2, false)</f>
        <v>.</v>
      </c>
      <c r="F322" s="119"/>
      <c r="G322" s="104"/>
      <c r="H322" s="100"/>
      <c r="I322" s="113">
        <f>VLOOKUP(B322,Base!$A$3:$F$994, 5, false)</f>
        <v>0</v>
      </c>
      <c r="J322" s="114">
        <f t="shared" si="50"/>
        <v>0</v>
      </c>
      <c r="K322" s="115"/>
      <c r="L322" s="110">
        <f>VLOOKUP(M322,Base!$A$3:$F$994, 6, false)</f>
        <v>0</v>
      </c>
      <c r="M322" s="111" t="s">
        <v>6</v>
      </c>
      <c r="N322" s="3"/>
      <c r="O322" s="121"/>
      <c r="P322" s="110" t="str">
        <f>VLOOKUP(M322,Base!$A$3:$F$994, 2, false)</f>
        <v>.</v>
      </c>
      <c r="Q322" s="119"/>
      <c r="R322" s="104"/>
      <c r="S322" s="100"/>
      <c r="T322" s="113">
        <f>VLOOKUP(M322,Base!$A$3:$F$994, 5, false)</f>
        <v>0</v>
      </c>
      <c r="U322" s="114">
        <f t="shared" si="51"/>
        <v>0</v>
      </c>
      <c r="V322" s="115"/>
      <c r="W322" s="110">
        <f>VLOOKUP(X322,Base!$A$3:$F$994, 6, false)</f>
        <v>0</v>
      </c>
      <c r="X322" s="111" t="s">
        <v>6</v>
      </c>
      <c r="Y322" s="3"/>
      <c r="Z322" s="120"/>
      <c r="AA322" s="110" t="str">
        <f>VLOOKUP(X322,Base!$A$3:$F$994, 2, false)</f>
        <v>.</v>
      </c>
      <c r="AB322" s="119"/>
      <c r="AC322" s="104"/>
      <c r="AD322" s="100"/>
      <c r="AE322" s="113">
        <f>VLOOKUP(X322,Base!$A$3:$F$994, 5, false)</f>
        <v>0</v>
      </c>
      <c r="AF322" s="114">
        <f t="shared" si="52"/>
        <v>0</v>
      </c>
      <c r="AG322" s="115"/>
      <c r="AH322" s="110">
        <f>VLOOKUP(AI322,Base!$A$3:$F$994, 6, false)</f>
        <v>0</v>
      </c>
      <c r="AI322" s="111" t="s">
        <v>6</v>
      </c>
      <c r="AJ322" s="3"/>
      <c r="AK322" s="120"/>
      <c r="AL322" s="110" t="str">
        <f>VLOOKUP(AI322,Base!$A$3:$F$994, 2, false)</f>
        <v>.</v>
      </c>
      <c r="AM322" s="119"/>
      <c r="AN322" s="104"/>
      <c r="AO322" s="100"/>
      <c r="AP322" s="113">
        <f>VLOOKUP(AI322,Base!$A$3:$F$994, 5, false)</f>
        <v>0</v>
      </c>
      <c r="AQ322" s="114">
        <f t="shared" si="56"/>
        <v>0</v>
      </c>
      <c r="AR322" s="115"/>
      <c r="AS322" s="110">
        <f>VLOOKUP(AT322,Base!$A$3:$F$994, 6, false)</f>
        <v>0</v>
      </c>
      <c r="AT322" s="111" t="s">
        <v>6</v>
      </c>
      <c r="AU322" s="3"/>
      <c r="AV322" s="120"/>
      <c r="AW322" s="110" t="str">
        <f>VLOOKUP(AT322,Base!$A$3:$F$994, 2, false)</f>
        <v>.</v>
      </c>
      <c r="AX322" s="119"/>
      <c r="AY322" s="104"/>
      <c r="AZ322" s="100"/>
      <c r="BA322" s="113">
        <f>VLOOKUP(AT322,Base!$A$3:$F$994, 5, false)</f>
        <v>0</v>
      </c>
      <c r="BB322" s="114">
        <f t="shared" si="54"/>
        <v>0</v>
      </c>
      <c r="BC322" s="115"/>
      <c r="BD322" s="110">
        <f>VLOOKUP(BE322,Base!$A$3:$F$994, 6, false)</f>
        <v>0</v>
      </c>
      <c r="BE322" s="111" t="s">
        <v>6</v>
      </c>
      <c r="BF322" s="3"/>
      <c r="BG322" s="120"/>
      <c r="BH322" s="110" t="str">
        <f>VLOOKUP(BE322,Base!$A$3:$F$994, 2, false)</f>
        <v>.</v>
      </c>
      <c r="BI322" s="119"/>
      <c r="BJ322" s="104"/>
      <c r="BK322" s="100"/>
      <c r="BL322" s="113">
        <f>VLOOKUP(BE322,Base!$A$3:$F$994, 5, false)</f>
        <v>0</v>
      </c>
      <c r="BM322" s="114">
        <f t="shared" si="55"/>
        <v>0</v>
      </c>
    </row>
    <row r="323">
      <c r="A323" s="110">
        <f>VLOOKUP(B323,Base!$A$3:$F$994, 6, false)</f>
        <v>0</v>
      </c>
      <c r="B323" s="111" t="s">
        <v>6</v>
      </c>
      <c r="C323" s="3"/>
      <c r="D323" s="121"/>
      <c r="E323" s="110" t="str">
        <f>VLOOKUP(B323,Base!$A$3:$F$994, 2, false)</f>
        <v>.</v>
      </c>
      <c r="F323" s="119"/>
      <c r="G323" s="104"/>
      <c r="H323" s="100"/>
      <c r="I323" s="113">
        <f>VLOOKUP(B323,Base!$A$3:$F$994, 5, false)</f>
        <v>0</v>
      </c>
      <c r="J323" s="114">
        <f t="shared" si="50"/>
        <v>0</v>
      </c>
      <c r="K323" s="115"/>
      <c r="L323" s="110">
        <f>VLOOKUP(M323,Base!$A$3:$F$994, 6, false)</f>
        <v>0</v>
      </c>
      <c r="M323" s="111" t="s">
        <v>6</v>
      </c>
      <c r="N323" s="3"/>
      <c r="O323" s="120"/>
      <c r="P323" s="110" t="str">
        <f>VLOOKUP(M323,Base!$A$3:$F$994, 2, false)</f>
        <v>.</v>
      </c>
      <c r="Q323" s="119"/>
      <c r="R323" s="104"/>
      <c r="S323" s="100"/>
      <c r="T323" s="113">
        <f>VLOOKUP(M323,Base!$A$3:$F$994, 5, false)</f>
        <v>0</v>
      </c>
      <c r="U323" s="114">
        <f t="shared" si="51"/>
        <v>0</v>
      </c>
      <c r="V323" s="115"/>
      <c r="W323" s="110">
        <f>VLOOKUP(X323,Base!$A$3:$F$994, 6, false)</f>
        <v>0</v>
      </c>
      <c r="X323" s="111" t="s">
        <v>6</v>
      </c>
      <c r="Y323" s="3"/>
      <c r="Z323" s="120"/>
      <c r="AA323" s="110" t="str">
        <f>VLOOKUP(X323,Base!$A$3:$F$994, 2, false)</f>
        <v>.</v>
      </c>
      <c r="AB323" s="119"/>
      <c r="AC323" s="104"/>
      <c r="AD323" s="100"/>
      <c r="AE323" s="113">
        <f>VLOOKUP(X323,Base!$A$3:$F$994, 5, false)</f>
        <v>0</v>
      </c>
      <c r="AF323" s="114">
        <f t="shared" si="52"/>
        <v>0</v>
      </c>
      <c r="AG323" s="115"/>
      <c r="AH323" s="110">
        <f>VLOOKUP(AI323,Base!$A$3:$F$994, 6, false)</f>
        <v>0</v>
      </c>
      <c r="AI323" s="111" t="s">
        <v>6</v>
      </c>
      <c r="AJ323" s="3"/>
      <c r="AK323" s="120"/>
      <c r="AL323" s="110" t="str">
        <f>VLOOKUP(AI323,Base!$A$3:$F$994, 2, false)</f>
        <v>.</v>
      </c>
      <c r="AM323" s="119"/>
      <c r="AN323" s="104"/>
      <c r="AO323" s="100"/>
      <c r="AP323" s="113">
        <f>VLOOKUP(AI323,Base!$A$3:$F$994, 5, false)</f>
        <v>0</v>
      </c>
      <c r="AQ323" s="114">
        <f t="shared" si="56"/>
        <v>0</v>
      </c>
      <c r="AR323" s="115"/>
      <c r="AS323" s="110">
        <f>VLOOKUP(AT323,Base!$A$3:$F$994, 6, false)</f>
        <v>0</v>
      </c>
      <c r="AT323" s="111" t="s">
        <v>6</v>
      </c>
      <c r="AU323" s="3"/>
      <c r="AV323" s="120"/>
      <c r="AW323" s="110" t="str">
        <f>VLOOKUP(AT323,Base!$A$3:$F$994, 2, false)</f>
        <v>.</v>
      </c>
      <c r="AX323" s="119"/>
      <c r="AY323" s="104"/>
      <c r="AZ323" s="100"/>
      <c r="BA323" s="113">
        <f>VLOOKUP(AT323,Base!$A$3:$F$994, 5, false)</f>
        <v>0</v>
      </c>
      <c r="BB323" s="114">
        <f t="shared" si="54"/>
        <v>0</v>
      </c>
      <c r="BC323" s="115"/>
      <c r="BD323" s="110">
        <f>VLOOKUP(BE323,Base!$A$3:$F$994, 6, false)</f>
        <v>0</v>
      </c>
      <c r="BE323" s="111" t="s">
        <v>6</v>
      </c>
      <c r="BF323" s="3"/>
      <c r="BG323" s="120"/>
      <c r="BH323" s="110" t="str">
        <f>VLOOKUP(BE323,Base!$A$3:$F$994, 2, false)</f>
        <v>.</v>
      </c>
      <c r="BI323" s="119"/>
      <c r="BJ323" s="104"/>
      <c r="BK323" s="100"/>
      <c r="BL323" s="113">
        <f>VLOOKUP(BE323,Base!$A$3:$F$994, 5, false)</f>
        <v>0</v>
      </c>
      <c r="BM323" s="114">
        <f t="shared" si="55"/>
        <v>0</v>
      </c>
    </row>
    <row r="324">
      <c r="A324" s="110">
        <f>VLOOKUP(B324,Base!$A$3:$F$994, 6, false)</f>
        <v>0</v>
      </c>
      <c r="B324" s="111" t="s">
        <v>6</v>
      </c>
      <c r="C324" s="3"/>
      <c r="D324" s="122"/>
      <c r="E324" s="110" t="str">
        <f>VLOOKUP(B324,Base!$A$3:$F$994, 2, false)</f>
        <v>.</v>
      </c>
      <c r="F324" s="119"/>
      <c r="G324" s="104"/>
      <c r="H324" s="100"/>
      <c r="I324" s="113">
        <f>VLOOKUP(B324,Base!$A$3:$F$994, 5, false)</f>
        <v>0</v>
      </c>
      <c r="J324" s="114">
        <f t="shared" si="50"/>
        <v>0</v>
      </c>
      <c r="K324" s="115"/>
      <c r="L324" s="110">
        <f>VLOOKUP(M324,Base!$A$3:$F$994, 6, false)</f>
        <v>0</v>
      </c>
      <c r="M324" s="111" t="s">
        <v>6</v>
      </c>
      <c r="N324" s="3"/>
      <c r="O324" s="122"/>
      <c r="P324" s="110" t="str">
        <f>VLOOKUP(M324,Base!$A$3:$F$994, 2, false)</f>
        <v>.</v>
      </c>
      <c r="Q324" s="119"/>
      <c r="R324" s="104"/>
      <c r="S324" s="100"/>
      <c r="T324" s="113">
        <f>VLOOKUP(M324,Base!$A$3:$F$994, 5, false)</f>
        <v>0</v>
      </c>
      <c r="U324" s="114">
        <f t="shared" si="51"/>
        <v>0</v>
      </c>
      <c r="V324" s="115"/>
      <c r="W324" s="110">
        <f>VLOOKUP(X324,Base!$A$3:$F$994, 6, false)</f>
        <v>0</v>
      </c>
      <c r="X324" s="111" t="s">
        <v>6</v>
      </c>
      <c r="Y324" s="3"/>
      <c r="Z324" s="122"/>
      <c r="AA324" s="110" t="str">
        <f>VLOOKUP(X324,Base!$A$3:$F$994, 2, false)</f>
        <v>.</v>
      </c>
      <c r="AB324" s="119"/>
      <c r="AC324" s="104"/>
      <c r="AD324" s="100"/>
      <c r="AE324" s="113">
        <f>VLOOKUP(X324,Base!$A$3:$F$994, 5, false)</f>
        <v>0</v>
      </c>
      <c r="AF324" s="114">
        <f t="shared" si="52"/>
        <v>0</v>
      </c>
      <c r="AG324" s="115"/>
      <c r="AH324" s="110">
        <f>VLOOKUP(AI324,Base!$A$3:$F$994, 6, false)</f>
        <v>0</v>
      </c>
      <c r="AI324" s="111" t="s">
        <v>6</v>
      </c>
      <c r="AJ324" s="3"/>
      <c r="AK324" s="122"/>
      <c r="AL324" s="110" t="str">
        <f>VLOOKUP(AI324,Base!$A$3:$F$994, 2, false)</f>
        <v>.</v>
      </c>
      <c r="AM324" s="119"/>
      <c r="AN324" s="104"/>
      <c r="AO324" s="100"/>
      <c r="AP324" s="113">
        <f>VLOOKUP(AI324,Base!$A$3:$F$994, 5, false)</f>
        <v>0</v>
      </c>
      <c r="AQ324" s="114">
        <f t="shared" si="56"/>
        <v>0</v>
      </c>
      <c r="AR324" s="115"/>
      <c r="AS324" s="110">
        <f>VLOOKUP(AT324,Base!$A$3:$F$994, 6, false)</f>
        <v>0</v>
      </c>
      <c r="AT324" s="111" t="s">
        <v>6</v>
      </c>
      <c r="AU324" s="3"/>
      <c r="AV324" s="122"/>
      <c r="AW324" s="110" t="str">
        <f>VLOOKUP(AT324,Base!$A$3:$F$994, 2, false)</f>
        <v>.</v>
      </c>
      <c r="AX324" s="119"/>
      <c r="AY324" s="104"/>
      <c r="AZ324" s="100"/>
      <c r="BA324" s="113">
        <f>VLOOKUP(AT324,Base!$A$3:$F$994, 5, false)</f>
        <v>0</v>
      </c>
      <c r="BB324" s="114">
        <f t="shared" si="54"/>
        <v>0</v>
      </c>
      <c r="BC324" s="115"/>
      <c r="BD324" s="110">
        <f>VLOOKUP(BE324,Base!$A$3:$F$994, 6, false)</f>
        <v>0</v>
      </c>
      <c r="BE324" s="111" t="s">
        <v>6</v>
      </c>
      <c r="BF324" s="3"/>
      <c r="BG324" s="122"/>
      <c r="BH324" s="110" t="str">
        <f>VLOOKUP(BE324,Base!$A$3:$F$994, 2, false)</f>
        <v>.</v>
      </c>
      <c r="BI324" s="119"/>
      <c r="BJ324" s="104"/>
      <c r="BK324" s="100"/>
      <c r="BL324" s="113">
        <f>VLOOKUP(BE324,Base!$A$3:$F$994, 5, false)</f>
        <v>0</v>
      </c>
      <c r="BM324" s="114">
        <f t="shared" si="55"/>
        <v>0</v>
      </c>
    </row>
    <row r="325">
      <c r="A325" s="110">
        <f>VLOOKUP(B325,Base!$A$3:$F$994, 6, false)</f>
        <v>0</v>
      </c>
      <c r="B325" s="111" t="s">
        <v>6</v>
      </c>
      <c r="C325" s="3"/>
      <c r="D325" s="123"/>
      <c r="E325" s="110" t="str">
        <f>VLOOKUP(B325,Base!$A$3:$F$994, 2, false)</f>
        <v>.</v>
      </c>
      <c r="F325" s="119"/>
      <c r="G325" s="104"/>
      <c r="H325" s="100"/>
      <c r="I325" s="113">
        <f>VLOOKUP(B325,Base!$A$3:$F$994, 5, false)</f>
        <v>0</v>
      </c>
      <c r="J325" s="114">
        <f t="shared" si="50"/>
        <v>0</v>
      </c>
      <c r="K325" s="115"/>
      <c r="L325" s="110">
        <f>VLOOKUP(M325,Base!$A$3:$F$994, 6, false)</f>
        <v>0</v>
      </c>
      <c r="M325" s="111" t="s">
        <v>6</v>
      </c>
      <c r="N325" s="3"/>
      <c r="O325" s="123"/>
      <c r="P325" s="110" t="str">
        <f>VLOOKUP(M325,Base!$A$3:$F$994, 2, false)</f>
        <v>.</v>
      </c>
      <c r="Q325" s="119"/>
      <c r="R325" s="104"/>
      <c r="S325" s="100"/>
      <c r="T325" s="113">
        <f>VLOOKUP(M325,Base!$A$3:$F$994, 5, false)</f>
        <v>0</v>
      </c>
      <c r="U325" s="114">
        <f t="shared" si="51"/>
        <v>0</v>
      </c>
      <c r="V325" s="115"/>
      <c r="W325" s="110">
        <f>VLOOKUP(X325,Base!$A$3:$F$994, 6, false)</f>
        <v>0</v>
      </c>
      <c r="X325" s="111" t="s">
        <v>6</v>
      </c>
      <c r="Y325" s="3"/>
      <c r="Z325" s="123"/>
      <c r="AA325" s="110" t="str">
        <f>VLOOKUP(X325,Base!$A$3:$F$994, 2, false)</f>
        <v>.</v>
      </c>
      <c r="AB325" s="119"/>
      <c r="AC325" s="104"/>
      <c r="AD325" s="100"/>
      <c r="AE325" s="113">
        <f>VLOOKUP(X325,Base!$A$3:$F$994, 5, false)</f>
        <v>0</v>
      </c>
      <c r="AF325" s="114">
        <f t="shared" si="52"/>
        <v>0</v>
      </c>
      <c r="AG325" s="115"/>
      <c r="AH325" s="110">
        <f>VLOOKUP(AI325,Base!$A$3:$F$994, 6, false)</f>
        <v>0</v>
      </c>
      <c r="AI325" s="111" t="s">
        <v>6</v>
      </c>
      <c r="AJ325" s="3"/>
      <c r="AK325" s="123"/>
      <c r="AL325" s="110" t="str">
        <f>VLOOKUP(AI325,Base!$A$3:$F$994, 2, false)</f>
        <v>.</v>
      </c>
      <c r="AM325" s="119"/>
      <c r="AN325" s="104"/>
      <c r="AO325" s="100"/>
      <c r="AP325" s="113">
        <f>VLOOKUP(AI325,Base!$A$3:$F$994, 5, false)</f>
        <v>0</v>
      </c>
      <c r="AQ325" s="114">
        <f t="shared" si="56"/>
        <v>0</v>
      </c>
      <c r="AR325" s="115"/>
      <c r="AS325" s="110">
        <f>VLOOKUP(AT325,Base!$A$3:$F$994, 6, false)</f>
        <v>0</v>
      </c>
      <c r="AT325" s="111" t="s">
        <v>6</v>
      </c>
      <c r="AU325" s="3"/>
      <c r="AV325" s="123"/>
      <c r="AW325" s="110" t="str">
        <f>VLOOKUP(AT325,Base!$A$3:$F$994, 2, false)</f>
        <v>.</v>
      </c>
      <c r="AX325" s="119"/>
      <c r="AY325" s="104"/>
      <c r="AZ325" s="100"/>
      <c r="BA325" s="113">
        <f>VLOOKUP(AT325,Base!$A$3:$F$994, 5, false)</f>
        <v>0</v>
      </c>
      <c r="BB325" s="114">
        <f t="shared" si="54"/>
        <v>0</v>
      </c>
      <c r="BC325" s="115"/>
      <c r="BD325" s="110">
        <f>VLOOKUP(BE325,Base!$A$3:$F$994, 6, false)</f>
        <v>0</v>
      </c>
      <c r="BE325" s="111" t="s">
        <v>6</v>
      </c>
      <c r="BF325" s="3"/>
      <c r="BG325" s="123"/>
      <c r="BH325" s="110" t="str">
        <f>VLOOKUP(BE325,Base!$A$3:$F$994, 2, false)</f>
        <v>.</v>
      </c>
      <c r="BI325" s="119"/>
      <c r="BJ325" s="104"/>
      <c r="BK325" s="100"/>
      <c r="BL325" s="113">
        <f>VLOOKUP(BE325,Base!$A$3:$F$994, 5, false)</f>
        <v>0</v>
      </c>
      <c r="BM325" s="114">
        <f t="shared" si="55"/>
        <v>0</v>
      </c>
    </row>
    <row r="326">
      <c r="A326" s="126" t="s">
        <v>717</v>
      </c>
      <c r="B326" s="104"/>
      <c r="C326" s="104"/>
      <c r="D326" s="104"/>
      <c r="E326" s="104"/>
      <c r="F326" s="104"/>
      <c r="G326" s="104"/>
      <c r="H326" s="100"/>
      <c r="I326" s="167" t="s">
        <v>716</v>
      </c>
      <c r="J326" s="125">
        <f>SUM(J308:J325)</f>
        <v>0</v>
      </c>
      <c r="K326" s="109"/>
      <c r="L326" s="126" t="s">
        <v>717</v>
      </c>
      <c r="M326" s="104"/>
      <c r="N326" s="104"/>
      <c r="O326" s="104"/>
      <c r="P326" s="104"/>
      <c r="Q326" s="104"/>
      <c r="R326" s="104"/>
      <c r="S326" s="100"/>
      <c r="T326" s="167" t="s">
        <v>716</v>
      </c>
      <c r="U326" s="125">
        <f>SUM(U308:U325)</f>
        <v>0</v>
      </c>
      <c r="V326" s="109"/>
      <c r="W326" s="126" t="s">
        <v>717</v>
      </c>
      <c r="X326" s="104"/>
      <c r="Y326" s="104"/>
      <c r="Z326" s="104"/>
      <c r="AA326" s="104"/>
      <c r="AB326" s="104"/>
      <c r="AC326" s="104"/>
      <c r="AD326" s="100"/>
      <c r="AE326" s="167" t="s">
        <v>716</v>
      </c>
      <c r="AF326" s="125">
        <f>SUM(AF308:AF325)</f>
        <v>0</v>
      </c>
      <c r="AG326" s="109"/>
      <c r="AH326" s="126" t="s">
        <v>717</v>
      </c>
      <c r="AI326" s="104"/>
      <c r="AJ326" s="104"/>
      <c r="AK326" s="104"/>
      <c r="AL326" s="104"/>
      <c r="AM326" s="104"/>
      <c r="AN326" s="104"/>
      <c r="AO326" s="100"/>
      <c r="AP326" s="167" t="s">
        <v>716</v>
      </c>
      <c r="AQ326" s="125">
        <f>SUM(AQ308:AQ325)</f>
        <v>0</v>
      </c>
      <c r="AR326" s="109"/>
      <c r="AS326" s="126" t="s">
        <v>717</v>
      </c>
      <c r="AT326" s="104"/>
      <c r="AU326" s="104"/>
      <c r="AV326" s="104"/>
      <c r="AW326" s="104"/>
      <c r="AX326" s="104"/>
      <c r="AY326" s="104"/>
      <c r="AZ326" s="100"/>
      <c r="BA326" s="167" t="s">
        <v>716</v>
      </c>
      <c r="BB326" s="125">
        <f>SUM(BB308:BB325)</f>
        <v>0</v>
      </c>
      <c r="BC326" s="109"/>
      <c r="BD326" s="126" t="s">
        <v>717</v>
      </c>
      <c r="BE326" s="104"/>
      <c r="BF326" s="104"/>
      <c r="BG326" s="104"/>
      <c r="BH326" s="104"/>
      <c r="BI326" s="104"/>
      <c r="BJ326" s="104"/>
      <c r="BK326" s="100"/>
      <c r="BL326" s="167" t="s">
        <v>716</v>
      </c>
      <c r="BM326" s="125">
        <f>SUM(BM308:BM325)</f>
        <v>0</v>
      </c>
    </row>
    <row r="327">
      <c r="A327" s="127"/>
      <c r="B327" s="104"/>
      <c r="C327" s="104"/>
      <c r="D327" s="104"/>
      <c r="E327" s="104"/>
      <c r="F327" s="104"/>
      <c r="G327" s="104"/>
      <c r="H327" s="100"/>
      <c r="I327" s="167" t="s">
        <v>718</v>
      </c>
      <c r="J327" s="128">
        <f>J326/E306</f>
        <v>0</v>
      </c>
      <c r="K327" s="129"/>
      <c r="L327" s="127"/>
      <c r="M327" s="104"/>
      <c r="N327" s="104"/>
      <c r="O327" s="104"/>
      <c r="P327" s="104"/>
      <c r="Q327" s="104"/>
      <c r="R327" s="104"/>
      <c r="S327" s="100"/>
      <c r="T327" s="167" t="s">
        <v>718</v>
      </c>
      <c r="U327" s="128">
        <f>U326/P306</f>
        <v>0</v>
      </c>
      <c r="V327" s="129"/>
      <c r="W327" s="127"/>
      <c r="X327" s="104"/>
      <c r="Y327" s="104"/>
      <c r="Z327" s="104"/>
      <c r="AA327" s="104"/>
      <c r="AB327" s="104"/>
      <c r="AC327" s="104"/>
      <c r="AD327" s="100"/>
      <c r="AE327" s="167" t="s">
        <v>718</v>
      </c>
      <c r="AF327" s="128">
        <f>AF326/AA306</f>
        <v>0</v>
      </c>
      <c r="AG327" s="129"/>
      <c r="AH327" s="127"/>
      <c r="AI327" s="104"/>
      <c r="AJ327" s="104"/>
      <c r="AK327" s="104"/>
      <c r="AL327" s="104"/>
      <c r="AM327" s="104"/>
      <c r="AN327" s="104"/>
      <c r="AO327" s="100"/>
      <c r="AP327" s="167" t="s">
        <v>718</v>
      </c>
      <c r="AQ327" s="128">
        <f>AQ326/AL306</f>
        <v>0</v>
      </c>
      <c r="AR327" s="129"/>
      <c r="AS327" s="127"/>
      <c r="AT327" s="104"/>
      <c r="AU327" s="104"/>
      <c r="AV327" s="104"/>
      <c r="AW327" s="104"/>
      <c r="AX327" s="104"/>
      <c r="AY327" s="104"/>
      <c r="AZ327" s="100"/>
      <c r="BA327" s="167" t="s">
        <v>718</v>
      </c>
      <c r="BB327" s="128">
        <f>BB326/AW306</f>
        <v>0</v>
      </c>
      <c r="BC327" s="129"/>
      <c r="BD327" s="127"/>
      <c r="BE327" s="104"/>
      <c r="BF327" s="104"/>
      <c r="BG327" s="104"/>
      <c r="BH327" s="104"/>
      <c r="BI327" s="104"/>
      <c r="BJ327" s="104"/>
      <c r="BK327" s="100"/>
      <c r="BL327" s="167" t="s">
        <v>718</v>
      </c>
      <c r="BM327" s="128">
        <f>BM326/BH306</f>
        <v>0</v>
      </c>
    </row>
    <row r="328">
      <c r="A328" s="127"/>
      <c r="B328" s="104"/>
      <c r="C328" s="104"/>
      <c r="D328" s="104"/>
      <c r="E328" s="104"/>
      <c r="F328" s="104"/>
      <c r="G328" s="104"/>
      <c r="H328" s="100"/>
      <c r="I328" s="160" t="s">
        <v>719</v>
      </c>
      <c r="J328" s="130">
        <v>0.05</v>
      </c>
      <c r="K328" s="129"/>
      <c r="L328" s="127"/>
      <c r="M328" s="104"/>
      <c r="N328" s="104"/>
      <c r="O328" s="104"/>
      <c r="P328" s="104"/>
      <c r="Q328" s="104"/>
      <c r="R328" s="104"/>
      <c r="S328" s="100"/>
      <c r="T328" s="160" t="s">
        <v>719</v>
      </c>
      <c r="U328" s="130">
        <v>0.05</v>
      </c>
      <c r="V328" s="129"/>
      <c r="W328" s="127"/>
      <c r="X328" s="104"/>
      <c r="Y328" s="104"/>
      <c r="Z328" s="104"/>
      <c r="AA328" s="104"/>
      <c r="AB328" s="104"/>
      <c r="AC328" s="104"/>
      <c r="AD328" s="100"/>
      <c r="AE328" s="160" t="s">
        <v>719</v>
      </c>
      <c r="AF328" s="130">
        <v>0.05</v>
      </c>
      <c r="AG328" s="129"/>
      <c r="AH328" s="127"/>
      <c r="AI328" s="104"/>
      <c r="AJ328" s="104"/>
      <c r="AK328" s="104"/>
      <c r="AL328" s="104"/>
      <c r="AM328" s="104"/>
      <c r="AN328" s="104"/>
      <c r="AO328" s="100"/>
      <c r="AP328" s="160" t="s">
        <v>719</v>
      </c>
      <c r="AQ328" s="130">
        <v>0.05</v>
      </c>
      <c r="AR328" s="129"/>
      <c r="AS328" s="127"/>
      <c r="AT328" s="104"/>
      <c r="AU328" s="104"/>
      <c r="AV328" s="104"/>
      <c r="AW328" s="104"/>
      <c r="AX328" s="104"/>
      <c r="AY328" s="104"/>
      <c r="AZ328" s="100"/>
      <c r="BA328" s="160" t="s">
        <v>719</v>
      </c>
      <c r="BB328" s="130">
        <v>0.05</v>
      </c>
      <c r="BC328" s="129"/>
      <c r="BD328" s="127"/>
      <c r="BE328" s="104"/>
      <c r="BF328" s="104"/>
      <c r="BG328" s="104"/>
      <c r="BH328" s="104"/>
      <c r="BI328" s="104"/>
      <c r="BJ328" s="104"/>
      <c r="BK328" s="100"/>
      <c r="BL328" s="160" t="s">
        <v>719</v>
      </c>
      <c r="BM328" s="130">
        <v>0.05</v>
      </c>
    </row>
    <row r="329">
      <c r="A329" s="127"/>
      <c r="B329" s="104"/>
      <c r="C329" s="104"/>
      <c r="D329" s="104"/>
      <c r="E329" s="104"/>
      <c r="F329" s="104"/>
      <c r="G329" s="104"/>
      <c r="H329" s="100"/>
      <c r="I329" s="167" t="s">
        <v>720</v>
      </c>
      <c r="J329" s="128">
        <f>J327+(J327*J328)</f>
        <v>0</v>
      </c>
      <c r="K329" s="129"/>
      <c r="L329" s="127"/>
      <c r="M329" s="104"/>
      <c r="N329" s="104"/>
      <c r="O329" s="104"/>
      <c r="P329" s="104"/>
      <c r="Q329" s="104"/>
      <c r="R329" s="104"/>
      <c r="S329" s="100"/>
      <c r="T329" s="167" t="s">
        <v>720</v>
      </c>
      <c r="U329" s="128">
        <f>U327+(U327*U328)</f>
        <v>0</v>
      </c>
      <c r="V329" s="129"/>
      <c r="W329" s="127"/>
      <c r="X329" s="104"/>
      <c r="Y329" s="104"/>
      <c r="Z329" s="104"/>
      <c r="AA329" s="104"/>
      <c r="AB329" s="104"/>
      <c r="AC329" s="104"/>
      <c r="AD329" s="100"/>
      <c r="AE329" s="167" t="s">
        <v>720</v>
      </c>
      <c r="AF329" s="128">
        <f>AF327+(AF327*AF328)</f>
        <v>0</v>
      </c>
      <c r="AG329" s="129"/>
      <c r="AH329" s="127"/>
      <c r="AI329" s="104"/>
      <c r="AJ329" s="104"/>
      <c r="AK329" s="104"/>
      <c r="AL329" s="104"/>
      <c r="AM329" s="104"/>
      <c r="AN329" s="104"/>
      <c r="AO329" s="100"/>
      <c r="AP329" s="167" t="s">
        <v>720</v>
      </c>
      <c r="AQ329" s="128">
        <f>AQ327+(AQ327*AQ328)</f>
        <v>0</v>
      </c>
      <c r="AR329" s="129"/>
      <c r="AS329" s="127"/>
      <c r="AT329" s="104"/>
      <c r="AU329" s="104"/>
      <c r="AV329" s="104"/>
      <c r="AW329" s="104"/>
      <c r="AX329" s="104"/>
      <c r="AY329" s="104"/>
      <c r="AZ329" s="100"/>
      <c r="BA329" s="167" t="s">
        <v>720</v>
      </c>
      <c r="BB329" s="128">
        <f>BB327+(BB327*BB328)</f>
        <v>0</v>
      </c>
      <c r="BC329" s="129"/>
      <c r="BD329" s="127"/>
      <c r="BE329" s="104"/>
      <c r="BF329" s="104"/>
      <c r="BG329" s="104"/>
      <c r="BH329" s="104"/>
      <c r="BI329" s="104"/>
      <c r="BJ329" s="104"/>
      <c r="BK329" s="100"/>
      <c r="BL329" s="167" t="s">
        <v>720</v>
      </c>
      <c r="BM329" s="128">
        <f>BM327+(BM327*BM328)</f>
        <v>0</v>
      </c>
    </row>
    <row r="330">
      <c r="A330" s="127"/>
      <c r="B330" s="104"/>
      <c r="C330" s="104"/>
      <c r="D330" s="104"/>
      <c r="E330" s="104"/>
      <c r="F330" s="104"/>
      <c r="G330" s="104"/>
      <c r="H330" s="100"/>
      <c r="I330" s="167" t="s">
        <v>746</v>
      </c>
      <c r="J330" s="128">
        <f>J329*I306</f>
        <v>0</v>
      </c>
      <c r="K330" s="129"/>
      <c r="L330" s="127"/>
      <c r="M330" s="104"/>
      <c r="N330" s="104"/>
      <c r="O330" s="104"/>
      <c r="P330" s="104"/>
      <c r="Q330" s="104"/>
      <c r="R330" s="104"/>
      <c r="S330" s="100"/>
      <c r="T330" s="167" t="s">
        <v>746</v>
      </c>
      <c r="U330" s="128">
        <f>U329*T306</f>
        <v>0</v>
      </c>
      <c r="V330" s="129"/>
      <c r="W330" s="127"/>
      <c r="X330" s="104"/>
      <c r="Y330" s="104"/>
      <c r="Z330" s="104"/>
      <c r="AA330" s="104"/>
      <c r="AB330" s="104"/>
      <c r="AC330" s="104"/>
      <c r="AD330" s="100"/>
      <c r="AE330" s="167" t="s">
        <v>746</v>
      </c>
      <c r="AF330" s="128">
        <f>AF329*AE306</f>
        <v>0</v>
      </c>
      <c r="AG330" s="129"/>
      <c r="AH330" s="127"/>
      <c r="AI330" s="104"/>
      <c r="AJ330" s="104"/>
      <c r="AK330" s="104"/>
      <c r="AL330" s="104"/>
      <c r="AM330" s="104"/>
      <c r="AN330" s="104"/>
      <c r="AO330" s="100"/>
      <c r="AP330" s="167" t="s">
        <v>746</v>
      </c>
      <c r="AQ330" s="128">
        <f>AQ329*AP306</f>
        <v>0</v>
      </c>
      <c r="AR330" s="129"/>
      <c r="AS330" s="127"/>
      <c r="AT330" s="104"/>
      <c r="AU330" s="104"/>
      <c r="AV330" s="104"/>
      <c r="AW330" s="104"/>
      <c r="AX330" s="104"/>
      <c r="AY330" s="104"/>
      <c r="AZ330" s="100"/>
      <c r="BA330" s="167" t="s">
        <v>746</v>
      </c>
      <c r="BB330" s="128">
        <f>BB329*BA306</f>
        <v>0</v>
      </c>
      <c r="BC330" s="129"/>
      <c r="BD330" s="127"/>
      <c r="BE330" s="104"/>
      <c r="BF330" s="104"/>
      <c r="BG330" s="104"/>
      <c r="BH330" s="104"/>
      <c r="BI330" s="104"/>
      <c r="BJ330" s="104"/>
      <c r="BK330" s="100"/>
      <c r="BL330" s="167" t="s">
        <v>746</v>
      </c>
      <c r="BM330" s="128">
        <f>BM329*BL306</f>
        <v>0</v>
      </c>
    </row>
    <row r="331">
      <c r="A331" s="127"/>
      <c r="B331" s="104"/>
      <c r="C331" s="104"/>
      <c r="D331" s="104"/>
      <c r="E331" s="104"/>
      <c r="F331" s="104"/>
      <c r="G331" s="104"/>
      <c r="H331" s="100"/>
      <c r="I331" s="167" t="s">
        <v>747</v>
      </c>
      <c r="J331" s="128">
        <f>J332-J330</f>
        <v>0</v>
      </c>
      <c r="K331" s="129"/>
      <c r="L331" s="127"/>
      <c r="M331" s="104"/>
      <c r="N331" s="104"/>
      <c r="O331" s="104"/>
      <c r="P331" s="104"/>
      <c r="Q331" s="104"/>
      <c r="R331" s="104"/>
      <c r="S331" s="100"/>
      <c r="T331" s="167" t="s">
        <v>747</v>
      </c>
      <c r="U331" s="128">
        <f>U332-U330</f>
        <v>0</v>
      </c>
      <c r="V331" s="129"/>
      <c r="W331" s="127"/>
      <c r="X331" s="104"/>
      <c r="Y331" s="104"/>
      <c r="Z331" s="104"/>
      <c r="AA331" s="104"/>
      <c r="AB331" s="104"/>
      <c r="AC331" s="104"/>
      <c r="AD331" s="100"/>
      <c r="AE331" s="167" t="s">
        <v>747</v>
      </c>
      <c r="AF331" s="128">
        <f>AF332-AF330</f>
        <v>0</v>
      </c>
      <c r="AG331" s="129"/>
      <c r="AH331" s="127"/>
      <c r="AI331" s="104"/>
      <c r="AJ331" s="104"/>
      <c r="AK331" s="104"/>
      <c r="AL331" s="104"/>
      <c r="AM331" s="104"/>
      <c r="AN331" s="104"/>
      <c r="AO331" s="100"/>
      <c r="AP331" s="167" t="s">
        <v>747</v>
      </c>
      <c r="AQ331" s="128">
        <f>AQ332-AQ330</f>
        <v>0</v>
      </c>
      <c r="AR331" s="129"/>
      <c r="AS331" s="127"/>
      <c r="AT331" s="104"/>
      <c r="AU331" s="104"/>
      <c r="AV331" s="104"/>
      <c r="AW331" s="104"/>
      <c r="AX331" s="104"/>
      <c r="AY331" s="104"/>
      <c r="AZ331" s="100"/>
      <c r="BA331" s="167" t="s">
        <v>747</v>
      </c>
      <c r="BB331" s="128">
        <f>BB332-BB330</f>
        <v>0</v>
      </c>
      <c r="BC331" s="129"/>
      <c r="BD331" s="127"/>
      <c r="BE331" s="104"/>
      <c r="BF331" s="104"/>
      <c r="BG331" s="104"/>
      <c r="BH331" s="104"/>
      <c r="BI331" s="104"/>
      <c r="BJ331" s="104"/>
      <c r="BK331" s="100"/>
      <c r="BL331" s="167" t="s">
        <v>747</v>
      </c>
      <c r="BM331" s="128">
        <f>BM332-BM330</f>
        <v>0</v>
      </c>
    </row>
    <row r="332">
      <c r="A332" s="127"/>
      <c r="B332" s="104"/>
      <c r="C332" s="104"/>
      <c r="D332" s="104"/>
      <c r="E332" s="104"/>
      <c r="F332" s="104"/>
      <c r="G332" s="104"/>
      <c r="H332" s="100"/>
      <c r="I332" s="167" t="s">
        <v>748</v>
      </c>
      <c r="J332" s="128">
        <f>J330*(J304*1+1)</f>
        <v>0</v>
      </c>
      <c r="K332" s="129"/>
      <c r="L332" s="127"/>
      <c r="M332" s="104"/>
      <c r="N332" s="104"/>
      <c r="O332" s="104"/>
      <c r="P332" s="104"/>
      <c r="Q332" s="104"/>
      <c r="R332" s="104"/>
      <c r="S332" s="100"/>
      <c r="T332" s="167" t="s">
        <v>748</v>
      </c>
      <c r="U332" s="128">
        <f>U330*(U304*1+1)</f>
        <v>0</v>
      </c>
      <c r="V332" s="129"/>
      <c r="W332" s="127"/>
      <c r="X332" s="104"/>
      <c r="Y332" s="104"/>
      <c r="Z332" s="104"/>
      <c r="AA332" s="104"/>
      <c r="AB332" s="104"/>
      <c r="AC332" s="104"/>
      <c r="AD332" s="100"/>
      <c r="AE332" s="167" t="s">
        <v>748</v>
      </c>
      <c r="AF332" s="128">
        <f>AF330*(AF304*1+1)</f>
        <v>0</v>
      </c>
      <c r="AG332" s="129"/>
      <c r="AH332" s="127"/>
      <c r="AI332" s="104"/>
      <c r="AJ332" s="104"/>
      <c r="AK332" s="104"/>
      <c r="AL332" s="104"/>
      <c r="AM332" s="104"/>
      <c r="AN332" s="104"/>
      <c r="AO332" s="100"/>
      <c r="AP332" s="167" t="s">
        <v>748</v>
      </c>
      <c r="AQ332" s="128">
        <f>AQ330*(AQ304*1+1)</f>
        <v>0</v>
      </c>
      <c r="AR332" s="129"/>
      <c r="AS332" s="127"/>
      <c r="AT332" s="104"/>
      <c r="AU332" s="104"/>
      <c r="AV332" s="104"/>
      <c r="AW332" s="104"/>
      <c r="AX332" s="104"/>
      <c r="AY332" s="104"/>
      <c r="AZ332" s="100"/>
      <c r="BA332" s="167" t="s">
        <v>748</v>
      </c>
      <c r="BB332" s="128">
        <f>BB330*(BB304*1+1)</f>
        <v>0</v>
      </c>
      <c r="BC332" s="129"/>
      <c r="BD332" s="127"/>
      <c r="BE332" s="104"/>
      <c r="BF332" s="104"/>
      <c r="BG332" s="104"/>
      <c r="BH332" s="104"/>
      <c r="BI332" s="104"/>
      <c r="BJ332" s="104"/>
      <c r="BK332" s="100"/>
      <c r="BL332" s="167" t="s">
        <v>748</v>
      </c>
      <c r="BM332" s="128">
        <f>BM330*(BM304*1+1)</f>
        <v>0</v>
      </c>
    </row>
    <row r="333">
      <c r="A333" s="127"/>
      <c r="B333" s="104"/>
      <c r="C333" s="104"/>
      <c r="D333" s="104"/>
      <c r="E333" s="104"/>
      <c r="F333" s="104"/>
      <c r="G333" s="104"/>
      <c r="H333" s="100"/>
      <c r="I333" s="168" t="s">
        <v>749</v>
      </c>
      <c r="J333" s="3"/>
      <c r="K333" s="129"/>
      <c r="L333" s="127"/>
      <c r="M333" s="104"/>
      <c r="N333" s="104"/>
      <c r="O333" s="104"/>
      <c r="P333" s="104"/>
      <c r="Q333" s="104"/>
      <c r="R333" s="104"/>
      <c r="S333" s="100"/>
      <c r="T333" s="168" t="s">
        <v>749</v>
      </c>
      <c r="U333" s="3"/>
      <c r="V333" s="129"/>
      <c r="W333" s="127"/>
      <c r="X333" s="104"/>
      <c r="Y333" s="104"/>
      <c r="Z333" s="104"/>
      <c r="AA333" s="104"/>
      <c r="AB333" s="104"/>
      <c r="AC333" s="104"/>
      <c r="AD333" s="100"/>
      <c r="AE333" s="168" t="s">
        <v>749</v>
      </c>
      <c r="AF333" s="3"/>
      <c r="AG333" s="129"/>
      <c r="AH333" s="127"/>
      <c r="AI333" s="104"/>
      <c r="AJ333" s="104"/>
      <c r="AK333" s="104"/>
      <c r="AL333" s="104"/>
      <c r="AM333" s="104"/>
      <c r="AN333" s="104"/>
      <c r="AO333" s="100"/>
      <c r="AP333" s="168" t="s">
        <v>749</v>
      </c>
      <c r="AQ333" s="3"/>
      <c r="AR333" s="129"/>
      <c r="AS333" s="127"/>
      <c r="AT333" s="104"/>
      <c r="AU333" s="104"/>
      <c r="AV333" s="104"/>
      <c r="AW333" s="104"/>
      <c r="AX333" s="104"/>
      <c r="AY333" s="104"/>
      <c r="AZ333" s="100"/>
      <c r="BA333" s="168" t="s">
        <v>749</v>
      </c>
      <c r="BB333" s="3"/>
      <c r="BC333" s="129"/>
      <c r="BD333" s="127"/>
      <c r="BE333" s="104"/>
      <c r="BF333" s="104"/>
      <c r="BG333" s="104"/>
      <c r="BH333" s="104"/>
      <c r="BI333" s="104"/>
      <c r="BJ333" s="104"/>
      <c r="BK333" s="100"/>
      <c r="BL333" s="168" t="s">
        <v>749</v>
      </c>
      <c r="BM333" s="3"/>
    </row>
    <row r="334">
      <c r="A334" s="132"/>
      <c r="B334" s="2"/>
      <c r="C334" s="2"/>
      <c r="D334" s="2"/>
      <c r="E334" s="2"/>
      <c r="F334" s="2"/>
      <c r="G334" s="2"/>
      <c r="H334" s="3"/>
      <c r="I334" s="167" t="s">
        <v>750</v>
      </c>
      <c r="J334" s="133"/>
      <c r="K334" s="134"/>
      <c r="L334" s="132"/>
      <c r="M334" s="2"/>
      <c r="N334" s="2"/>
      <c r="O334" s="2"/>
      <c r="P334" s="2"/>
      <c r="Q334" s="2"/>
      <c r="R334" s="2"/>
      <c r="S334" s="3"/>
      <c r="T334" s="167" t="s">
        <v>750</v>
      </c>
      <c r="U334" s="133"/>
      <c r="V334" s="134"/>
      <c r="W334" s="132"/>
      <c r="X334" s="2"/>
      <c r="Y334" s="2"/>
      <c r="Z334" s="2"/>
      <c r="AA334" s="2"/>
      <c r="AB334" s="2"/>
      <c r="AC334" s="2"/>
      <c r="AD334" s="3"/>
      <c r="AE334" s="167" t="s">
        <v>750</v>
      </c>
      <c r="AF334" s="133"/>
      <c r="AG334" s="134"/>
      <c r="AH334" s="132"/>
      <c r="AI334" s="2"/>
      <c r="AJ334" s="2"/>
      <c r="AK334" s="2"/>
      <c r="AL334" s="2"/>
      <c r="AM334" s="2"/>
      <c r="AN334" s="2"/>
      <c r="AO334" s="3"/>
      <c r="AP334" s="167" t="s">
        <v>750</v>
      </c>
      <c r="AQ334" s="133"/>
      <c r="AR334" s="134"/>
      <c r="AS334" s="132"/>
      <c r="AT334" s="2"/>
      <c r="AU334" s="2"/>
      <c r="AV334" s="2"/>
      <c r="AW334" s="2"/>
      <c r="AX334" s="2"/>
      <c r="AY334" s="2"/>
      <c r="AZ334" s="3"/>
      <c r="BA334" s="167" t="s">
        <v>750</v>
      </c>
      <c r="BB334" s="133"/>
      <c r="BC334" s="134"/>
      <c r="BD334" s="132"/>
      <c r="BE334" s="2"/>
      <c r="BF334" s="2"/>
      <c r="BG334" s="2"/>
      <c r="BH334" s="2"/>
      <c r="BI334" s="2"/>
      <c r="BJ334" s="2"/>
      <c r="BK334" s="3"/>
      <c r="BL334" s="167" t="s">
        <v>750</v>
      </c>
      <c r="BM334" s="133"/>
    </row>
    <row r="335">
      <c r="A335" s="126" t="s">
        <v>721</v>
      </c>
      <c r="B335" s="104"/>
      <c r="C335" s="104"/>
      <c r="D335" s="104"/>
      <c r="E335" s="104"/>
      <c r="F335" s="104"/>
      <c r="G335" s="104"/>
      <c r="H335" s="100"/>
      <c r="I335" s="167" t="s">
        <v>747</v>
      </c>
      <c r="J335" s="125">
        <f>J334-J336</f>
        <v>0</v>
      </c>
      <c r="K335" s="109"/>
      <c r="L335" s="126" t="s">
        <v>721</v>
      </c>
      <c r="M335" s="104"/>
      <c r="N335" s="104"/>
      <c r="O335" s="104"/>
      <c r="P335" s="104"/>
      <c r="Q335" s="104"/>
      <c r="R335" s="104"/>
      <c r="S335" s="100"/>
      <c r="T335" s="167" t="s">
        <v>747</v>
      </c>
      <c r="U335" s="125">
        <f>U334-U336</f>
        <v>0</v>
      </c>
      <c r="V335" s="109"/>
      <c r="W335" s="126" t="s">
        <v>721</v>
      </c>
      <c r="X335" s="104"/>
      <c r="Y335" s="104"/>
      <c r="Z335" s="104"/>
      <c r="AA335" s="104"/>
      <c r="AB335" s="104"/>
      <c r="AC335" s="104"/>
      <c r="AD335" s="100"/>
      <c r="AE335" s="167" t="s">
        <v>747</v>
      </c>
      <c r="AF335" s="125">
        <f>AF334-AF336</f>
        <v>0</v>
      </c>
      <c r="AG335" s="109"/>
      <c r="AH335" s="126" t="s">
        <v>721</v>
      </c>
      <c r="AI335" s="104"/>
      <c r="AJ335" s="104"/>
      <c r="AK335" s="104"/>
      <c r="AL335" s="104"/>
      <c r="AM335" s="104"/>
      <c r="AN335" s="104"/>
      <c r="AO335" s="100"/>
      <c r="AP335" s="167" t="s">
        <v>747</v>
      </c>
      <c r="AQ335" s="125">
        <f>AQ334-AQ336</f>
        <v>0</v>
      </c>
      <c r="AR335" s="109"/>
      <c r="AS335" s="126" t="s">
        <v>721</v>
      </c>
      <c r="AT335" s="104"/>
      <c r="AU335" s="104"/>
      <c r="AV335" s="104"/>
      <c r="AW335" s="104"/>
      <c r="AX335" s="104"/>
      <c r="AY335" s="104"/>
      <c r="AZ335" s="100"/>
      <c r="BA335" s="167" t="s">
        <v>747</v>
      </c>
      <c r="BB335" s="125">
        <f>BB334-BB336</f>
        <v>0</v>
      </c>
      <c r="BC335" s="109"/>
      <c r="BD335" s="126" t="s">
        <v>721</v>
      </c>
      <c r="BE335" s="104"/>
      <c r="BF335" s="104"/>
      <c r="BG335" s="104"/>
      <c r="BH335" s="104"/>
      <c r="BI335" s="104"/>
      <c r="BJ335" s="104"/>
      <c r="BK335" s="100"/>
      <c r="BL335" s="167" t="s">
        <v>747</v>
      </c>
      <c r="BM335" s="125">
        <f>BM334-BM336</f>
        <v>0</v>
      </c>
    </row>
    <row r="336">
      <c r="A336" s="127"/>
      <c r="B336" s="104"/>
      <c r="C336" s="104"/>
      <c r="D336" s="104"/>
      <c r="E336" s="104"/>
      <c r="F336" s="104"/>
      <c r="G336" s="104"/>
      <c r="H336" s="100"/>
      <c r="I336" s="167" t="s">
        <v>752</v>
      </c>
      <c r="J336" s="128">
        <f>J334/(J304*1+1)</f>
        <v>0</v>
      </c>
      <c r="K336" s="129"/>
      <c r="L336" s="127"/>
      <c r="M336" s="104"/>
      <c r="N336" s="104"/>
      <c r="O336" s="104"/>
      <c r="P336" s="104"/>
      <c r="Q336" s="104"/>
      <c r="R336" s="104"/>
      <c r="S336" s="100"/>
      <c r="T336" s="167" t="s">
        <v>752</v>
      </c>
      <c r="U336" s="128">
        <f>U334/(U304*1+1)</f>
        <v>0</v>
      </c>
      <c r="V336" s="129"/>
      <c r="W336" s="127"/>
      <c r="X336" s="104"/>
      <c r="Y336" s="104"/>
      <c r="Z336" s="104"/>
      <c r="AA336" s="104"/>
      <c r="AB336" s="104"/>
      <c r="AC336" s="104"/>
      <c r="AD336" s="100"/>
      <c r="AE336" s="167" t="s">
        <v>752</v>
      </c>
      <c r="AF336" s="128">
        <f>AF334/(AF304*1+1)</f>
        <v>0</v>
      </c>
      <c r="AG336" s="129"/>
      <c r="AH336" s="127"/>
      <c r="AI336" s="104"/>
      <c r="AJ336" s="104"/>
      <c r="AK336" s="104"/>
      <c r="AL336" s="104"/>
      <c r="AM336" s="104"/>
      <c r="AN336" s="104"/>
      <c r="AO336" s="100"/>
      <c r="AP336" s="167" t="s">
        <v>752</v>
      </c>
      <c r="AQ336" s="128">
        <f>AQ334/(AQ304*1+1)</f>
        <v>0</v>
      </c>
      <c r="AR336" s="129"/>
      <c r="AS336" s="127"/>
      <c r="AT336" s="104"/>
      <c r="AU336" s="104"/>
      <c r="AV336" s="104"/>
      <c r="AW336" s="104"/>
      <c r="AX336" s="104"/>
      <c r="AY336" s="104"/>
      <c r="AZ336" s="100"/>
      <c r="BA336" s="167" t="s">
        <v>752</v>
      </c>
      <c r="BB336" s="128">
        <f>BB334/(BB304*1+1)</f>
        <v>0</v>
      </c>
      <c r="BC336" s="129"/>
      <c r="BD336" s="127"/>
      <c r="BE336" s="104"/>
      <c r="BF336" s="104"/>
      <c r="BG336" s="104"/>
      <c r="BH336" s="104"/>
      <c r="BI336" s="104"/>
      <c r="BJ336" s="104"/>
      <c r="BK336" s="100"/>
      <c r="BL336" s="167" t="s">
        <v>752</v>
      </c>
      <c r="BM336" s="128">
        <f>BM334/(BM304*1+1)</f>
        <v>0</v>
      </c>
    </row>
    <row r="337">
      <c r="A337" s="135"/>
      <c r="B337" s="104"/>
      <c r="C337" s="104"/>
      <c r="D337" s="104"/>
      <c r="E337" s="104"/>
      <c r="F337" s="104"/>
      <c r="G337" s="104"/>
      <c r="H337" s="100"/>
      <c r="I337" s="160" t="s">
        <v>753</v>
      </c>
      <c r="J337" s="170" t="str">
        <f>J329/J336</f>
        <v>#DIV/0!</v>
      </c>
      <c r="K337" s="137"/>
      <c r="L337" s="135"/>
      <c r="M337" s="104"/>
      <c r="N337" s="104"/>
      <c r="O337" s="104"/>
      <c r="P337" s="104"/>
      <c r="Q337" s="104"/>
      <c r="R337" s="104"/>
      <c r="S337" s="100"/>
      <c r="T337" s="160" t="s">
        <v>753</v>
      </c>
      <c r="U337" s="170" t="str">
        <f>U329/U336</f>
        <v>#DIV/0!</v>
      </c>
      <c r="V337" s="137"/>
      <c r="W337" s="135"/>
      <c r="X337" s="104"/>
      <c r="Y337" s="104"/>
      <c r="Z337" s="104"/>
      <c r="AA337" s="104"/>
      <c r="AB337" s="104"/>
      <c r="AC337" s="104"/>
      <c r="AD337" s="100"/>
      <c r="AE337" s="160" t="s">
        <v>753</v>
      </c>
      <c r="AF337" s="170" t="str">
        <f>AF329/AF336</f>
        <v>#DIV/0!</v>
      </c>
      <c r="AG337" s="137"/>
      <c r="AH337" s="135"/>
      <c r="AI337" s="104"/>
      <c r="AJ337" s="104"/>
      <c r="AK337" s="104"/>
      <c r="AL337" s="104"/>
      <c r="AM337" s="104"/>
      <c r="AN337" s="104"/>
      <c r="AO337" s="100"/>
      <c r="AP337" s="160" t="s">
        <v>753</v>
      </c>
      <c r="AQ337" s="170" t="str">
        <f>AQ329/AQ336</f>
        <v>#DIV/0!</v>
      </c>
      <c r="AR337" s="137"/>
      <c r="AS337" s="135"/>
      <c r="AT337" s="104"/>
      <c r="AU337" s="104"/>
      <c r="AV337" s="104"/>
      <c r="AW337" s="104"/>
      <c r="AX337" s="104"/>
      <c r="AY337" s="104"/>
      <c r="AZ337" s="100"/>
      <c r="BA337" s="160" t="s">
        <v>753</v>
      </c>
      <c r="BB337" s="170" t="str">
        <f>BB329/BB336</f>
        <v>#DIV/0!</v>
      </c>
      <c r="BC337" s="137"/>
      <c r="BD337" s="135"/>
      <c r="BE337" s="104"/>
      <c r="BF337" s="104"/>
      <c r="BG337" s="104"/>
      <c r="BH337" s="104"/>
      <c r="BI337" s="104"/>
      <c r="BJ337" s="104"/>
      <c r="BK337" s="100"/>
      <c r="BL337" s="160" t="s">
        <v>753</v>
      </c>
      <c r="BM337" s="170" t="str">
        <f>BM329/BM336</f>
        <v>#DIV/0!</v>
      </c>
    </row>
    <row r="338">
      <c r="A338" s="138"/>
      <c r="I338" s="160" t="s">
        <v>754</v>
      </c>
      <c r="J338" s="171" t="str">
        <f>J336/J329</f>
        <v>#DIV/0!</v>
      </c>
      <c r="K338" s="140"/>
      <c r="L338" s="138"/>
      <c r="T338" s="160" t="s">
        <v>754</v>
      </c>
      <c r="U338" s="171" t="str">
        <f>U336/U329</f>
        <v>#DIV/0!</v>
      </c>
      <c r="V338" s="140"/>
      <c r="W338" s="138"/>
      <c r="AE338" s="160" t="s">
        <v>754</v>
      </c>
      <c r="AF338" s="171" t="str">
        <f>AF336/AF329</f>
        <v>#DIV/0!</v>
      </c>
      <c r="AG338" s="140"/>
      <c r="AH338" s="138"/>
      <c r="AP338" s="160" t="s">
        <v>754</v>
      </c>
      <c r="AQ338" s="171" t="str">
        <f>AQ336/AQ329</f>
        <v>#DIV/0!</v>
      </c>
      <c r="AR338" s="140"/>
      <c r="AS338" s="138"/>
      <c r="BA338" s="160" t="s">
        <v>754</v>
      </c>
      <c r="BB338" s="171" t="str">
        <f>BB336/BB329</f>
        <v>#DIV/0!</v>
      </c>
      <c r="BC338" s="140"/>
      <c r="BD338" s="138"/>
      <c r="BL338" s="160" t="s">
        <v>754</v>
      </c>
      <c r="BM338" s="171" t="str">
        <f>BM336/BM329</f>
        <v>#DIV/0!</v>
      </c>
    </row>
    <row r="339">
      <c r="A339" s="141" t="s">
        <v>722</v>
      </c>
      <c r="B339" s="2"/>
      <c r="C339" s="2"/>
      <c r="D339" s="2"/>
      <c r="E339" s="2"/>
      <c r="F339" s="2"/>
      <c r="G339" s="2"/>
      <c r="H339" s="3"/>
      <c r="J339" s="109"/>
      <c r="K339" s="109"/>
      <c r="L339" s="141" t="s">
        <v>722</v>
      </c>
      <c r="M339" s="2"/>
      <c r="N339" s="2"/>
      <c r="O339" s="2"/>
      <c r="P339" s="2"/>
      <c r="Q339" s="2"/>
      <c r="R339" s="2"/>
      <c r="S339" s="3"/>
      <c r="U339" s="109"/>
      <c r="V339" s="109"/>
      <c r="W339" s="141" t="s">
        <v>722</v>
      </c>
      <c r="X339" s="2"/>
      <c r="Y339" s="2"/>
      <c r="Z339" s="2"/>
      <c r="AA339" s="2"/>
      <c r="AB339" s="2"/>
      <c r="AC339" s="2"/>
      <c r="AD339" s="3"/>
      <c r="AF339" s="109"/>
      <c r="AG339" s="109"/>
      <c r="AH339" s="141" t="s">
        <v>722</v>
      </c>
      <c r="AI339" s="2"/>
      <c r="AJ339" s="2"/>
      <c r="AK339" s="2"/>
      <c r="AL339" s="2"/>
      <c r="AM339" s="2"/>
      <c r="AN339" s="2"/>
      <c r="AO339" s="3"/>
      <c r="AQ339" s="109"/>
      <c r="AR339" s="109"/>
      <c r="AS339" s="141" t="s">
        <v>722</v>
      </c>
      <c r="AT339" s="2"/>
      <c r="AU339" s="2"/>
      <c r="AV339" s="2"/>
      <c r="AW339" s="2"/>
      <c r="AX339" s="2"/>
      <c r="AY339" s="2"/>
      <c r="AZ339" s="3"/>
      <c r="BB339" s="109"/>
      <c r="BC339" s="109"/>
      <c r="BD339" s="141" t="s">
        <v>722</v>
      </c>
      <c r="BE339" s="2"/>
      <c r="BF339" s="2"/>
      <c r="BG339" s="2"/>
      <c r="BH339" s="2"/>
      <c r="BI339" s="2"/>
      <c r="BJ339" s="2"/>
      <c r="BK339" s="3"/>
      <c r="BM339" s="109"/>
    </row>
    <row r="340">
      <c r="A340" s="135"/>
      <c r="B340" s="104"/>
      <c r="C340" s="104"/>
      <c r="D340" s="104"/>
      <c r="E340" s="104"/>
      <c r="F340" s="104"/>
      <c r="G340" s="104"/>
      <c r="H340" s="100"/>
      <c r="J340" s="137"/>
      <c r="K340" s="137"/>
      <c r="L340" s="135"/>
      <c r="M340" s="104"/>
      <c r="N340" s="104"/>
      <c r="O340" s="104"/>
      <c r="P340" s="104"/>
      <c r="Q340" s="104"/>
      <c r="R340" s="104"/>
      <c r="S340" s="100"/>
      <c r="U340" s="137"/>
      <c r="V340" s="137"/>
      <c r="W340" s="135"/>
      <c r="X340" s="104"/>
      <c r="Y340" s="104"/>
      <c r="Z340" s="104"/>
      <c r="AA340" s="104"/>
      <c r="AB340" s="104"/>
      <c r="AC340" s="104"/>
      <c r="AD340" s="100"/>
      <c r="AF340" s="137"/>
      <c r="AG340" s="137"/>
      <c r="AH340" s="135"/>
      <c r="AI340" s="104"/>
      <c r="AJ340" s="104"/>
      <c r="AK340" s="104"/>
      <c r="AL340" s="104"/>
      <c r="AM340" s="104"/>
      <c r="AN340" s="104"/>
      <c r="AO340" s="100"/>
      <c r="AQ340" s="137"/>
      <c r="AR340" s="137"/>
      <c r="AS340" s="135"/>
      <c r="AT340" s="104"/>
      <c r="AU340" s="104"/>
      <c r="AV340" s="104"/>
      <c r="AW340" s="104"/>
      <c r="AX340" s="104"/>
      <c r="AY340" s="104"/>
      <c r="AZ340" s="100"/>
      <c r="BB340" s="137"/>
      <c r="BC340" s="137"/>
      <c r="BD340" s="135"/>
      <c r="BE340" s="104"/>
      <c r="BF340" s="104"/>
      <c r="BG340" s="104"/>
      <c r="BH340" s="104"/>
      <c r="BI340" s="104"/>
      <c r="BJ340" s="104"/>
      <c r="BK340" s="100"/>
      <c r="BM340" s="137"/>
    </row>
    <row r="341">
      <c r="A341" s="135"/>
      <c r="B341" s="104"/>
      <c r="C341" s="104"/>
      <c r="D341" s="104"/>
      <c r="E341" s="104"/>
      <c r="F341" s="104"/>
      <c r="G341" s="104"/>
      <c r="H341" s="100"/>
      <c r="J341" s="137"/>
      <c r="K341" s="137"/>
      <c r="L341" s="135"/>
      <c r="M341" s="104"/>
      <c r="N341" s="104"/>
      <c r="O341" s="104"/>
      <c r="P341" s="104"/>
      <c r="Q341" s="104"/>
      <c r="R341" s="104"/>
      <c r="S341" s="100"/>
      <c r="U341" s="137"/>
      <c r="V341" s="137"/>
      <c r="W341" s="135"/>
      <c r="X341" s="104"/>
      <c r="Y341" s="104"/>
      <c r="Z341" s="104"/>
      <c r="AA341" s="104"/>
      <c r="AB341" s="104"/>
      <c r="AC341" s="104"/>
      <c r="AD341" s="100"/>
      <c r="AF341" s="137"/>
      <c r="AG341" s="137"/>
      <c r="AH341" s="135"/>
      <c r="AI341" s="104"/>
      <c r="AJ341" s="104"/>
      <c r="AK341" s="104"/>
      <c r="AL341" s="104"/>
      <c r="AM341" s="104"/>
      <c r="AN341" s="104"/>
      <c r="AO341" s="100"/>
      <c r="AQ341" s="137"/>
      <c r="AR341" s="137"/>
      <c r="AS341" s="135"/>
      <c r="AT341" s="104"/>
      <c r="AU341" s="104"/>
      <c r="AV341" s="104"/>
      <c r="AW341" s="104"/>
      <c r="AX341" s="104"/>
      <c r="AY341" s="104"/>
      <c r="AZ341" s="100"/>
      <c r="BB341" s="137"/>
      <c r="BC341" s="137"/>
      <c r="BD341" s="135"/>
      <c r="BE341" s="104"/>
      <c r="BF341" s="104"/>
      <c r="BG341" s="104"/>
      <c r="BH341" s="104"/>
      <c r="BI341" s="104"/>
      <c r="BJ341" s="104"/>
      <c r="BK341" s="100"/>
      <c r="BM341" s="137"/>
    </row>
    <row r="342">
      <c r="A342" s="135"/>
      <c r="B342" s="104"/>
      <c r="C342" s="104"/>
      <c r="D342" s="104"/>
      <c r="E342" s="104"/>
      <c r="F342" s="104"/>
      <c r="G342" s="104"/>
      <c r="H342" s="100"/>
      <c r="J342" s="137"/>
      <c r="K342" s="137"/>
      <c r="L342" s="135"/>
      <c r="M342" s="104"/>
      <c r="N342" s="104"/>
      <c r="O342" s="104"/>
      <c r="P342" s="104"/>
      <c r="Q342" s="104"/>
      <c r="R342" s="104"/>
      <c r="S342" s="100"/>
      <c r="U342" s="137"/>
      <c r="V342" s="137"/>
      <c r="W342" s="135"/>
      <c r="X342" s="104"/>
      <c r="Y342" s="104"/>
      <c r="Z342" s="104"/>
      <c r="AA342" s="104"/>
      <c r="AB342" s="104"/>
      <c r="AC342" s="104"/>
      <c r="AD342" s="100"/>
      <c r="AF342" s="137"/>
      <c r="AG342" s="137"/>
      <c r="AH342" s="135"/>
      <c r="AI342" s="104"/>
      <c r="AJ342" s="104"/>
      <c r="AK342" s="104"/>
      <c r="AL342" s="104"/>
      <c r="AM342" s="104"/>
      <c r="AN342" s="104"/>
      <c r="AO342" s="100"/>
      <c r="AQ342" s="137"/>
      <c r="AR342" s="137"/>
      <c r="AS342" s="135"/>
      <c r="AT342" s="104"/>
      <c r="AU342" s="104"/>
      <c r="AV342" s="104"/>
      <c r="AW342" s="104"/>
      <c r="AX342" s="104"/>
      <c r="AY342" s="104"/>
      <c r="AZ342" s="100"/>
      <c r="BB342" s="137"/>
      <c r="BC342" s="137"/>
      <c r="BD342" s="135"/>
      <c r="BE342" s="104"/>
      <c r="BF342" s="104"/>
      <c r="BG342" s="104"/>
      <c r="BH342" s="104"/>
      <c r="BI342" s="104"/>
      <c r="BJ342" s="104"/>
      <c r="BK342" s="100"/>
      <c r="BM342" s="137"/>
    </row>
    <row r="343">
      <c r="A343" s="135"/>
      <c r="B343" s="104"/>
      <c r="C343" s="104"/>
      <c r="D343" s="104"/>
      <c r="E343" s="104"/>
      <c r="F343" s="104"/>
      <c r="G343" s="104"/>
      <c r="H343" s="100"/>
      <c r="J343" s="137"/>
      <c r="K343" s="137"/>
      <c r="L343" s="135"/>
      <c r="M343" s="104"/>
      <c r="N343" s="104"/>
      <c r="O343" s="104"/>
      <c r="P343" s="104"/>
      <c r="Q343" s="104"/>
      <c r="R343" s="104"/>
      <c r="S343" s="100"/>
      <c r="U343" s="137"/>
      <c r="V343" s="137"/>
      <c r="W343" s="135"/>
      <c r="X343" s="104"/>
      <c r="Y343" s="104"/>
      <c r="Z343" s="104"/>
      <c r="AA343" s="104"/>
      <c r="AB343" s="104"/>
      <c r="AC343" s="104"/>
      <c r="AD343" s="100"/>
      <c r="AF343" s="137"/>
      <c r="AG343" s="137"/>
      <c r="AH343" s="135"/>
      <c r="AI343" s="104"/>
      <c r="AJ343" s="104"/>
      <c r="AK343" s="104"/>
      <c r="AL343" s="104"/>
      <c r="AM343" s="104"/>
      <c r="AN343" s="104"/>
      <c r="AO343" s="100"/>
      <c r="AQ343" s="137"/>
      <c r="AR343" s="137"/>
      <c r="AS343" s="135"/>
      <c r="AT343" s="104"/>
      <c r="AU343" s="104"/>
      <c r="AV343" s="104"/>
      <c r="AW343" s="104"/>
      <c r="AX343" s="104"/>
      <c r="AY343" s="104"/>
      <c r="AZ343" s="100"/>
      <c r="BB343" s="137"/>
      <c r="BC343" s="137"/>
      <c r="BD343" s="135"/>
      <c r="BE343" s="104"/>
      <c r="BF343" s="104"/>
      <c r="BG343" s="104"/>
      <c r="BH343" s="104"/>
      <c r="BI343" s="104"/>
      <c r="BJ343" s="104"/>
      <c r="BK343" s="100"/>
      <c r="BM343" s="137"/>
    </row>
    <row r="344">
      <c r="A344" s="135"/>
      <c r="B344" s="104"/>
      <c r="C344" s="104"/>
      <c r="D344" s="104"/>
      <c r="E344" s="104"/>
      <c r="F344" s="104"/>
      <c r="G344" s="104"/>
      <c r="H344" s="100"/>
      <c r="J344" s="137"/>
      <c r="K344" s="137"/>
      <c r="L344" s="135"/>
      <c r="M344" s="104"/>
      <c r="N344" s="104"/>
      <c r="O344" s="104"/>
      <c r="P344" s="104"/>
      <c r="Q344" s="104"/>
      <c r="R344" s="104"/>
      <c r="S344" s="100"/>
      <c r="U344" s="137"/>
      <c r="V344" s="137"/>
      <c r="W344" s="135"/>
      <c r="X344" s="104"/>
      <c r="Y344" s="104"/>
      <c r="Z344" s="104"/>
      <c r="AA344" s="104"/>
      <c r="AB344" s="104"/>
      <c r="AC344" s="104"/>
      <c r="AD344" s="100"/>
      <c r="AF344" s="137"/>
      <c r="AG344" s="137"/>
      <c r="AH344" s="135"/>
      <c r="AI344" s="104"/>
      <c r="AJ344" s="104"/>
      <c r="AK344" s="104"/>
      <c r="AL344" s="104"/>
      <c r="AM344" s="104"/>
      <c r="AN344" s="104"/>
      <c r="AO344" s="100"/>
      <c r="AQ344" s="137"/>
      <c r="AR344" s="137"/>
      <c r="AS344" s="135"/>
      <c r="AT344" s="104"/>
      <c r="AU344" s="104"/>
      <c r="AV344" s="104"/>
      <c r="AW344" s="104"/>
      <c r="AX344" s="104"/>
      <c r="AY344" s="104"/>
      <c r="AZ344" s="100"/>
      <c r="BB344" s="137"/>
      <c r="BC344" s="137"/>
      <c r="BD344" s="135"/>
      <c r="BE344" s="104"/>
      <c r="BF344" s="104"/>
      <c r="BG344" s="104"/>
      <c r="BH344" s="104"/>
      <c r="BI344" s="104"/>
      <c r="BJ344" s="104"/>
      <c r="BK344" s="100"/>
      <c r="BM344" s="137"/>
    </row>
    <row r="345">
      <c r="A345" s="146"/>
      <c r="B345" s="146"/>
      <c r="C345" s="146"/>
      <c r="D345" s="146"/>
      <c r="E345" s="146"/>
      <c r="F345" s="146"/>
      <c r="G345" s="146"/>
      <c r="H345" s="146"/>
      <c r="J345" s="137"/>
      <c r="K345" s="137"/>
      <c r="L345" s="146"/>
      <c r="M345" s="146"/>
      <c r="N345" s="146"/>
      <c r="O345" s="146"/>
      <c r="P345" s="146"/>
      <c r="Q345" s="146"/>
      <c r="R345" s="146"/>
      <c r="S345" s="146"/>
      <c r="U345" s="137"/>
      <c r="V345" s="137"/>
      <c r="W345" s="146"/>
      <c r="X345" s="146"/>
      <c r="Y345" s="146"/>
      <c r="Z345" s="146"/>
      <c r="AA345" s="146"/>
      <c r="AB345" s="146"/>
      <c r="AC345" s="146"/>
      <c r="AD345" s="146"/>
      <c r="AF345" s="137"/>
      <c r="AG345" s="137"/>
      <c r="AH345" s="146"/>
      <c r="AI345" s="146"/>
      <c r="AJ345" s="146"/>
      <c r="AK345" s="146"/>
      <c r="AL345" s="146"/>
      <c r="AM345" s="146"/>
      <c r="AN345" s="146"/>
      <c r="AO345" s="146"/>
      <c r="AQ345" s="137"/>
      <c r="AR345" s="137"/>
      <c r="AS345" s="146"/>
      <c r="AT345" s="146"/>
      <c r="AU345" s="146"/>
      <c r="AV345" s="146"/>
      <c r="AW345" s="146"/>
      <c r="AX345" s="146"/>
      <c r="AY345" s="146"/>
      <c r="AZ345" s="146"/>
      <c r="BB345" s="137"/>
      <c r="BC345" s="137"/>
      <c r="BD345" s="146"/>
      <c r="BE345" s="146"/>
      <c r="BF345" s="146"/>
      <c r="BG345" s="146"/>
      <c r="BH345" s="146"/>
      <c r="BI345" s="146"/>
      <c r="BJ345" s="146"/>
      <c r="BK345" s="146"/>
      <c r="BM345" s="137"/>
    </row>
    <row r="346">
      <c r="A346" s="146"/>
      <c r="B346" s="146"/>
      <c r="C346" s="146"/>
      <c r="D346" s="146"/>
      <c r="E346" s="146"/>
      <c r="F346" s="146"/>
      <c r="G346" s="146"/>
      <c r="H346" s="146"/>
      <c r="J346" s="137"/>
      <c r="K346" s="137"/>
      <c r="L346" s="146"/>
      <c r="M346" s="146"/>
      <c r="N346" s="146"/>
      <c r="O346" s="146"/>
      <c r="P346" s="146"/>
      <c r="Q346" s="146"/>
      <c r="R346" s="146"/>
      <c r="S346" s="146"/>
      <c r="U346" s="137"/>
      <c r="V346" s="137"/>
      <c r="W346" s="146"/>
      <c r="X346" s="146"/>
      <c r="Y346" s="146"/>
      <c r="Z346" s="146"/>
      <c r="AA346" s="146"/>
      <c r="AB346" s="146"/>
      <c r="AC346" s="146"/>
      <c r="AD346" s="146"/>
      <c r="AF346" s="137"/>
      <c r="AG346" s="137"/>
      <c r="AH346" s="146"/>
      <c r="AI346" s="146"/>
      <c r="AJ346" s="146"/>
      <c r="AK346" s="146"/>
      <c r="AL346" s="146"/>
      <c r="AM346" s="146"/>
      <c r="AN346" s="146"/>
      <c r="AO346" s="146"/>
      <c r="AQ346" s="137"/>
      <c r="AR346" s="137"/>
      <c r="AS346" s="146"/>
      <c r="AT346" s="146"/>
      <c r="AU346" s="146"/>
      <c r="AV346" s="146"/>
      <c r="AW346" s="146"/>
      <c r="AX346" s="146"/>
      <c r="AY346" s="146"/>
      <c r="AZ346" s="146"/>
      <c r="BB346" s="137"/>
      <c r="BC346" s="137"/>
      <c r="BD346" s="146"/>
      <c r="BE346" s="146"/>
      <c r="BF346" s="146"/>
      <c r="BG346" s="146"/>
      <c r="BH346" s="146"/>
      <c r="BI346" s="146"/>
      <c r="BJ346" s="146"/>
      <c r="BK346" s="146"/>
      <c r="BM346" s="137"/>
    </row>
    <row r="347">
      <c r="I347" s="157" t="s">
        <v>731</v>
      </c>
      <c r="J347" s="161">
        <f>$J$3</f>
        <v>0.16</v>
      </c>
      <c r="K347" s="89"/>
      <c r="T347" s="160" t="s">
        <v>732</v>
      </c>
      <c r="U347" s="161">
        <f>$J$3</f>
        <v>0.16</v>
      </c>
      <c r="V347" s="89"/>
      <c r="AE347" s="160" t="s">
        <v>732</v>
      </c>
      <c r="AF347" s="161">
        <f>$J$3</f>
        <v>0.16</v>
      </c>
      <c r="AG347" s="89"/>
      <c r="AP347" s="160" t="s">
        <v>732</v>
      </c>
      <c r="AQ347" s="161">
        <f>$J$3</f>
        <v>0.16</v>
      </c>
      <c r="AR347" s="89"/>
      <c r="BA347" s="160" t="s">
        <v>732</v>
      </c>
      <c r="BB347" s="161">
        <f>$J$3</f>
        <v>0.16</v>
      </c>
      <c r="BC347" s="89"/>
      <c r="BL347" s="160" t="s">
        <v>732</v>
      </c>
      <c r="BM347" s="161">
        <f>$J$3</f>
        <v>0.16</v>
      </c>
    </row>
    <row r="348">
      <c r="A348" s="97" t="s">
        <v>701</v>
      </c>
      <c r="B348" s="92"/>
      <c r="C348" s="2"/>
      <c r="D348" s="2"/>
      <c r="E348" s="3"/>
      <c r="F348" s="93" t="s">
        <v>702</v>
      </c>
      <c r="G348" s="98">
        <f>$G$4</f>
        <v>42399</v>
      </c>
      <c r="H348" s="3"/>
      <c r="I348" s="157" t="s">
        <v>733</v>
      </c>
      <c r="J348" s="162" t="s">
        <v>734</v>
      </c>
      <c r="K348" s="96"/>
      <c r="L348" s="97" t="s">
        <v>701</v>
      </c>
      <c r="M348" s="92"/>
      <c r="N348" s="2"/>
      <c r="O348" s="2"/>
      <c r="P348" s="3"/>
      <c r="Q348" s="93" t="s">
        <v>702</v>
      </c>
      <c r="R348" s="98">
        <f>$G$4</f>
        <v>42399</v>
      </c>
      <c r="S348" s="3"/>
      <c r="T348" s="157" t="s">
        <v>733</v>
      </c>
      <c r="U348" s="162" t="s">
        <v>734</v>
      </c>
      <c r="V348" s="96"/>
      <c r="W348" s="97" t="s">
        <v>701</v>
      </c>
      <c r="X348" s="92"/>
      <c r="Y348" s="2"/>
      <c r="Z348" s="2"/>
      <c r="AA348" s="3"/>
      <c r="AB348" s="93" t="s">
        <v>702</v>
      </c>
      <c r="AC348" s="98">
        <f>$G$4</f>
        <v>42399</v>
      </c>
      <c r="AD348" s="3"/>
      <c r="AE348" s="157" t="s">
        <v>733</v>
      </c>
      <c r="AF348" s="162" t="s">
        <v>734</v>
      </c>
      <c r="AG348" s="96"/>
      <c r="AH348" s="97" t="s">
        <v>701</v>
      </c>
      <c r="AI348" s="92"/>
      <c r="AJ348" s="2"/>
      <c r="AK348" s="2"/>
      <c r="AL348" s="3"/>
      <c r="AM348" s="93" t="s">
        <v>702</v>
      </c>
      <c r="AN348" s="98">
        <f>$G$4</f>
        <v>42399</v>
      </c>
      <c r="AO348" s="3"/>
      <c r="AP348" s="157" t="s">
        <v>733</v>
      </c>
      <c r="AQ348" s="162" t="s">
        <v>734</v>
      </c>
      <c r="AR348" s="96"/>
      <c r="AS348" s="97" t="s">
        <v>701</v>
      </c>
      <c r="AT348" s="92"/>
      <c r="AU348" s="2"/>
      <c r="AV348" s="2"/>
      <c r="AW348" s="3"/>
      <c r="AX348" s="93" t="s">
        <v>702</v>
      </c>
      <c r="AY348" s="98">
        <f>$G$4</f>
        <v>42399</v>
      </c>
      <c r="AZ348" s="3"/>
      <c r="BA348" s="157" t="s">
        <v>733</v>
      </c>
      <c r="BB348" s="162" t="s">
        <v>734</v>
      </c>
      <c r="BC348" s="96"/>
      <c r="BD348" s="97" t="s">
        <v>701</v>
      </c>
      <c r="BE348" s="92"/>
      <c r="BF348" s="2"/>
      <c r="BG348" s="2"/>
      <c r="BH348" s="3"/>
      <c r="BI348" s="93" t="s">
        <v>702</v>
      </c>
      <c r="BJ348" s="98">
        <f>$G$4</f>
        <v>42399</v>
      </c>
      <c r="BK348" s="3"/>
      <c r="BL348" s="157" t="s">
        <v>733</v>
      </c>
      <c r="BM348" s="162" t="s">
        <v>734</v>
      </c>
    </row>
    <row r="349">
      <c r="A349" s="91" t="s">
        <v>703</v>
      </c>
      <c r="B349" s="99">
        <v>9.0</v>
      </c>
      <c r="C349" s="100"/>
      <c r="D349" s="101" t="s">
        <v>705</v>
      </c>
      <c r="E349" s="102">
        <v>10.0</v>
      </c>
      <c r="F349" s="164"/>
      <c r="G349" s="104"/>
      <c r="H349" s="100"/>
      <c r="I349" s="163">
        <f>1/J349</f>
        <v>3.333333333</v>
      </c>
      <c r="J349" s="165">
        <f>$J$5</f>
        <v>0.3</v>
      </c>
      <c r="K349" s="96"/>
      <c r="L349" s="91" t="s">
        <v>703</v>
      </c>
      <c r="M349" s="99"/>
      <c r="N349" s="100"/>
      <c r="O349" s="101" t="s">
        <v>705</v>
      </c>
      <c r="P349" s="102">
        <v>10.0</v>
      </c>
      <c r="Q349" s="164"/>
      <c r="R349" s="104"/>
      <c r="S349" s="100"/>
      <c r="T349" s="163">
        <f>1/U349</f>
        <v>3.333333333</v>
      </c>
      <c r="U349" s="165">
        <f>$J$5</f>
        <v>0.3</v>
      </c>
      <c r="V349" s="96"/>
      <c r="W349" s="91" t="s">
        <v>703</v>
      </c>
      <c r="X349" s="99"/>
      <c r="Y349" s="100"/>
      <c r="Z349" s="101" t="s">
        <v>705</v>
      </c>
      <c r="AA349" s="102">
        <v>10.0</v>
      </c>
      <c r="AB349" s="164"/>
      <c r="AC349" s="104"/>
      <c r="AD349" s="100"/>
      <c r="AE349" s="163">
        <f>1/AF349</f>
        <v>3.333333333</v>
      </c>
      <c r="AF349" s="165">
        <f>$J$5</f>
        <v>0.3</v>
      </c>
      <c r="AG349" s="96"/>
      <c r="AH349" s="91" t="s">
        <v>703</v>
      </c>
      <c r="AI349" s="99"/>
      <c r="AJ349" s="100"/>
      <c r="AK349" s="101" t="s">
        <v>705</v>
      </c>
      <c r="AL349" s="102">
        <v>10.0</v>
      </c>
      <c r="AM349" s="164"/>
      <c r="AN349" s="104"/>
      <c r="AO349" s="100"/>
      <c r="AP349" s="163">
        <f>1/AQ349</f>
        <v>3.333333333</v>
      </c>
      <c r="AQ349" s="165">
        <f>$J$5</f>
        <v>0.3</v>
      </c>
      <c r="AR349" s="96"/>
      <c r="AS349" s="91" t="s">
        <v>703</v>
      </c>
      <c r="AT349" s="99"/>
      <c r="AU349" s="100"/>
      <c r="AV349" s="101" t="s">
        <v>705</v>
      </c>
      <c r="AW349" s="102">
        <v>10.0</v>
      </c>
      <c r="AX349" s="164"/>
      <c r="AY349" s="104"/>
      <c r="AZ349" s="100"/>
      <c r="BA349" s="163">
        <f>1/BB349</f>
        <v>3.333333333</v>
      </c>
      <c r="BB349" s="165">
        <f>$J$5</f>
        <v>0.3</v>
      </c>
      <c r="BC349" s="96"/>
      <c r="BD349" s="91" t="s">
        <v>703</v>
      </c>
      <c r="BE349" s="99"/>
      <c r="BF349" s="100"/>
      <c r="BG349" s="101" t="s">
        <v>705</v>
      </c>
      <c r="BH349" s="102">
        <v>10.0</v>
      </c>
      <c r="BI349" s="164"/>
      <c r="BJ349" s="104"/>
      <c r="BK349" s="100"/>
      <c r="BL349" s="163">
        <f>1/BM349</f>
        <v>3.333333333</v>
      </c>
      <c r="BM349" s="165">
        <f>$J$5</f>
        <v>0.3</v>
      </c>
    </row>
    <row r="350">
      <c r="A350" s="105" t="s">
        <v>707</v>
      </c>
      <c r="B350" s="106" t="s">
        <v>708</v>
      </c>
      <c r="C350" s="100"/>
      <c r="D350" s="107" t="s">
        <v>709</v>
      </c>
      <c r="E350" s="107" t="s">
        <v>710</v>
      </c>
      <c r="F350" s="108" t="s">
        <v>711</v>
      </c>
      <c r="G350" s="104"/>
      <c r="H350" s="100"/>
      <c r="I350" s="162" t="s">
        <v>712</v>
      </c>
      <c r="J350" s="162" t="s">
        <v>713</v>
      </c>
      <c r="K350" s="109"/>
      <c r="L350" s="105" t="s">
        <v>707</v>
      </c>
      <c r="M350" s="106" t="s">
        <v>708</v>
      </c>
      <c r="N350" s="100"/>
      <c r="O350" s="107" t="s">
        <v>709</v>
      </c>
      <c r="P350" s="107" t="s">
        <v>710</v>
      </c>
      <c r="Q350" s="108" t="s">
        <v>711</v>
      </c>
      <c r="R350" s="104"/>
      <c r="S350" s="100"/>
      <c r="T350" s="162" t="s">
        <v>712</v>
      </c>
      <c r="U350" s="162" t="s">
        <v>713</v>
      </c>
      <c r="V350" s="109"/>
      <c r="W350" s="105" t="s">
        <v>707</v>
      </c>
      <c r="X350" s="106" t="s">
        <v>708</v>
      </c>
      <c r="Y350" s="100"/>
      <c r="Z350" s="107" t="s">
        <v>709</v>
      </c>
      <c r="AA350" s="107" t="s">
        <v>710</v>
      </c>
      <c r="AB350" s="108" t="s">
        <v>711</v>
      </c>
      <c r="AC350" s="104"/>
      <c r="AD350" s="100"/>
      <c r="AE350" s="162" t="s">
        <v>712</v>
      </c>
      <c r="AF350" s="162" t="s">
        <v>713</v>
      </c>
      <c r="AG350" s="109"/>
      <c r="AH350" s="105" t="s">
        <v>707</v>
      </c>
      <c r="AI350" s="106" t="s">
        <v>708</v>
      </c>
      <c r="AJ350" s="100"/>
      <c r="AK350" s="107" t="s">
        <v>709</v>
      </c>
      <c r="AL350" s="107" t="s">
        <v>710</v>
      </c>
      <c r="AM350" s="108" t="s">
        <v>711</v>
      </c>
      <c r="AN350" s="104"/>
      <c r="AO350" s="100"/>
      <c r="AP350" s="162" t="s">
        <v>712</v>
      </c>
      <c r="AQ350" s="162" t="s">
        <v>713</v>
      </c>
      <c r="AR350" s="109"/>
      <c r="AS350" s="105" t="s">
        <v>707</v>
      </c>
      <c r="AT350" s="106" t="s">
        <v>708</v>
      </c>
      <c r="AU350" s="100"/>
      <c r="AV350" s="107" t="s">
        <v>709</v>
      </c>
      <c r="AW350" s="107" t="s">
        <v>710</v>
      </c>
      <c r="AX350" s="108" t="s">
        <v>711</v>
      </c>
      <c r="AY350" s="104"/>
      <c r="AZ350" s="100"/>
      <c r="BA350" s="162" t="s">
        <v>712</v>
      </c>
      <c r="BB350" s="162" t="s">
        <v>713</v>
      </c>
      <c r="BC350" s="109"/>
      <c r="BD350" s="105" t="s">
        <v>707</v>
      </c>
      <c r="BE350" s="106" t="s">
        <v>708</v>
      </c>
      <c r="BF350" s="100"/>
      <c r="BG350" s="107" t="s">
        <v>709</v>
      </c>
      <c r="BH350" s="107" t="s">
        <v>710</v>
      </c>
      <c r="BI350" s="108" t="s">
        <v>711</v>
      </c>
      <c r="BJ350" s="104"/>
      <c r="BK350" s="100"/>
      <c r="BL350" s="162" t="s">
        <v>712</v>
      </c>
      <c r="BM350" s="162" t="s">
        <v>713</v>
      </c>
    </row>
    <row r="351">
      <c r="A351" s="110">
        <f>VLOOKUP(B351,Base!$A$3:$F$994, 6, false)</f>
        <v>0</v>
      </c>
      <c r="B351" s="111" t="s">
        <v>6</v>
      </c>
      <c r="C351" s="3"/>
      <c r="D351" s="112"/>
      <c r="E351" s="110" t="str">
        <f>VLOOKUP(B351,Base!$A$3:$F$994, 2, false)</f>
        <v>.</v>
      </c>
      <c r="F351" s="92"/>
      <c r="G351" s="2"/>
      <c r="H351" s="3"/>
      <c r="I351" s="113">
        <f>VLOOKUP(B351,Base!$A$3:$F$994, 5, false)</f>
        <v>0</v>
      </c>
      <c r="J351" s="114">
        <f t="shared" ref="J351:J368" si="57">I351*D351</f>
        <v>0</v>
      </c>
      <c r="K351" s="115"/>
      <c r="L351" s="110">
        <f>VLOOKUP(M351,Base!$A$3:$F$994, 6, false)</f>
        <v>0</v>
      </c>
      <c r="M351" s="111" t="s">
        <v>6</v>
      </c>
      <c r="N351" s="3"/>
      <c r="O351" s="112"/>
      <c r="P351" s="110" t="str">
        <f>VLOOKUP(M351,Base!$A$3:$F$994, 2, false)</f>
        <v>.</v>
      </c>
      <c r="Q351" s="92"/>
      <c r="R351" s="2"/>
      <c r="S351" s="3"/>
      <c r="T351" s="113">
        <f>VLOOKUP(M351,Base!$A$3:$F$994, 5, false)</f>
        <v>0</v>
      </c>
      <c r="U351" s="114">
        <f t="shared" ref="U351:U368" si="58">T351*O351</f>
        <v>0</v>
      </c>
      <c r="V351" s="115"/>
      <c r="W351" s="110">
        <f>VLOOKUP(X351,Base!$A$3:$F$994, 6, false)</f>
        <v>0</v>
      </c>
      <c r="X351" s="111" t="s">
        <v>6</v>
      </c>
      <c r="Y351" s="3"/>
      <c r="Z351" s="112"/>
      <c r="AA351" s="110" t="str">
        <f>VLOOKUP(X351,Base!$A$3:$F$994, 2, false)</f>
        <v>.</v>
      </c>
      <c r="AB351" s="92"/>
      <c r="AC351" s="2"/>
      <c r="AD351" s="3"/>
      <c r="AE351" s="113">
        <f>VLOOKUP(X351,Base!$A$3:$F$994, 5, false)</f>
        <v>0</v>
      </c>
      <c r="AF351" s="114">
        <f t="shared" ref="AF351:AF368" si="59">AE351*Z351</f>
        <v>0</v>
      </c>
      <c r="AG351" s="115"/>
      <c r="AH351" s="110">
        <f>VLOOKUP(AI351,Base!$A$3:$F$994, 6, false)</f>
        <v>0</v>
      </c>
      <c r="AI351" s="111" t="s">
        <v>6</v>
      </c>
      <c r="AJ351" s="3"/>
      <c r="AK351" s="112"/>
      <c r="AL351" s="110" t="str">
        <f>VLOOKUP(AI351,Base!$A$3:$F$994, 2, false)</f>
        <v>.</v>
      </c>
      <c r="AM351" s="92"/>
      <c r="AN351" s="2"/>
      <c r="AO351" s="3"/>
      <c r="AP351" s="113">
        <f>VLOOKUP(AI351,Base!$A$3:$F$994, 5, false)</f>
        <v>0</v>
      </c>
      <c r="AQ351" s="114">
        <f t="shared" ref="AQ351:AQ359" si="60">AP351*AK351</f>
        <v>0</v>
      </c>
      <c r="AR351" s="115"/>
      <c r="AS351" s="110">
        <f>VLOOKUP(AT351,Base!$A$3:$F$994, 6, false)</f>
        <v>0</v>
      </c>
      <c r="AT351" s="111" t="s">
        <v>6</v>
      </c>
      <c r="AU351" s="3"/>
      <c r="AV351" s="112"/>
      <c r="AW351" s="110" t="str">
        <f>VLOOKUP(AT351,Base!$A$3:$F$994, 2, false)</f>
        <v>.</v>
      </c>
      <c r="AX351" s="92"/>
      <c r="AY351" s="2"/>
      <c r="AZ351" s="3"/>
      <c r="BA351" s="113">
        <f>VLOOKUP(AT351,Base!$A$3:$F$994, 5, false)</f>
        <v>0</v>
      </c>
      <c r="BB351" s="114">
        <f t="shared" ref="BB351:BB368" si="61">BA351*AV351</f>
        <v>0</v>
      </c>
      <c r="BC351" s="115"/>
      <c r="BD351" s="110">
        <f>VLOOKUP(BE351,Base!$A$3:$F$994, 6, false)</f>
        <v>0</v>
      </c>
      <c r="BE351" s="111" t="s">
        <v>6</v>
      </c>
      <c r="BF351" s="3"/>
      <c r="BG351" s="112"/>
      <c r="BH351" s="110" t="str">
        <f>VLOOKUP(BE351,Base!$A$3:$F$994, 2, false)</f>
        <v>.</v>
      </c>
      <c r="BI351" s="92"/>
      <c r="BJ351" s="2"/>
      <c r="BK351" s="3"/>
      <c r="BL351" s="113">
        <f>VLOOKUP(BE351,Base!$A$3:$F$994, 5, false)</f>
        <v>0</v>
      </c>
      <c r="BM351" s="114">
        <f t="shared" ref="BM351:BM368" si="62">BL351*BG351</f>
        <v>0</v>
      </c>
    </row>
    <row r="352">
      <c r="A352" s="110">
        <f>VLOOKUP(B352,Base!$A$3:$F$994, 6, false)</f>
        <v>0</v>
      </c>
      <c r="B352" s="111" t="s">
        <v>6</v>
      </c>
      <c r="C352" s="3"/>
      <c r="D352" s="112"/>
      <c r="E352" s="110" t="str">
        <f>VLOOKUP(B352,Base!$A$3:$F$994, 2, false)</f>
        <v>.</v>
      </c>
      <c r="F352" s="116"/>
      <c r="G352" s="2"/>
      <c r="H352" s="3"/>
      <c r="I352" s="113">
        <f>VLOOKUP(B352,Base!$A$3:$F$994, 5, false)</f>
        <v>0</v>
      </c>
      <c r="J352" s="114">
        <f t="shared" si="57"/>
        <v>0</v>
      </c>
      <c r="K352" s="115"/>
      <c r="L352" s="110">
        <f>VLOOKUP(M352,Base!$A$3:$F$994, 6, false)</f>
        <v>0</v>
      </c>
      <c r="M352" s="111" t="s">
        <v>6</v>
      </c>
      <c r="N352" s="3"/>
      <c r="O352" s="112"/>
      <c r="P352" s="110" t="str">
        <f>VLOOKUP(M352,Base!$A$3:$F$994, 2, false)</f>
        <v>.</v>
      </c>
      <c r="Q352" s="116"/>
      <c r="R352" s="2"/>
      <c r="S352" s="3"/>
      <c r="T352" s="113">
        <f>VLOOKUP(M352,Base!$A$3:$F$994, 5, false)</f>
        <v>0</v>
      </c>
      <c r="U352" s="114">
        <f t="shared" si="58"/>
        <v>0</v>
      </c>
      <c r="V352" s="115"/>
      <c r="W352" s="110">
        <f>VLOOKUP(X352,Base!$A$3:$F$994, 6, false)</f>
        <v>0</v>
      </c>
      <c r="X352" s="111" t="s">
        <v>6</v>
      </c>
      <c r="Y352" s="3"/>
      <c r="Z352" s="112"/>
      <c r="AA352" s="110" t="str">
        <f>VLOOKUP(X352,Base!$A$3:$F$994, 2, false)</f>
        <v>.</v>
      </c>
      <c r="AB352" s="116"/>
      <c r="AC352" s="2"/>
      <c r="AD352" s="3"/>
      <c r="AE352" s="113">
        <f>VLOOKUP(X352,Base!$A$3:$F$994, 5, false)</f>
        <v>0</v>
      </c>
      <c r="AF352" s="114">
        <f t="shared" si="59"/>
        <v>0</v>
      </c>
      <c r="AG352" s="115"/>
      <c r="AH352" s="110">
        <f>VLOOKUP(AI352,Base!$A$3:$F$994, 6, false)</f>
        <v>0</v>
      </c>
      <c r="AI352" s="111" t="s">
        <v>6</v>
      </c>
      <c r="AJ352" s="3"/>
      <c r="AK352" s="112"/>
      <c r="AL352" s="110" t="str">
        <f>VLOOKUP(AI352,Base!$A$3:$F$994, 2, false)</f>
        <v>.</v>
      </c>
      <c r="AM352" s="116"/>
      <c r="AN352" s="2"/>
      <c r="AO352" s="3"/>
      <c r="AP352" s="113">
        <f>VLOOKUP(AI352,Base!$A$3:$F$994, 5, false)</f>
        <v>0</v>
      </c>
      <c r="AQ352" s="114">
        <f t="shared" si="60"/>
        <v>0</v>
      </c>
      <c r="AR352" s="115"/>
      <c r="AS352" s="110">
        <f>VLOOKUP(AT352,Base!$A$3:$F$994, 6, false)</f>
        <v>0</v>
      </c>
      <c r="AT352" s="111" t="s">
        <v>6</v>
      </c>
      <c r="AU352" s="3"/>
      <c r="AV352" s="112"/>
      <c r="AW352" s="110" t="str">
        <f>VLOOKUP(AT352,Base!$A$3:$F$994, 2, false)</f>
        <v>.</v>
      </c>
      <c r="AX352" s="116"/>
      <c r="AY352" s="2"/>
      <c r="AZ352" s="3"/>
      <c r="BA352" s="113">
        <f>VLOOKUP(AT352,Base!$A$3:$F$994, 5, false)</f>
        <v>0</v>
      </c>
      <c r="BB352" s="114">
        <f t="shared" si="61"/>
        <v>0</v>
      </c>
      <c r="BC352" s="115"/>
      <c r="BD352" s="110">
        <f>VLOOKUP(BE352,Base!$A$3:$F$994, 6, false)</f>
        <v>0</v>
      </c>
      <c r="BE352" s="111" t="s">
        <v>6</v>
      </c>
      <c r="BF352" s="3"/>
      <c r="BG352" s="112"/>
      <c r="BH352" s="110" t="str">
        <f>VLOOKUP(BE352,Base!$A$3:$F$994, 2, false)</f>
        <v>.</v>
      </c>
      <c r="BI352" s="116"/>
      <c r="BJ352" s="2"/>
      <c r="BK352" s="3"/>
      <c r="BL352" s="113">
        <f>VLOOKUP(BE352,Base!$A$3:$F$994, 5, false)</f>
        <v>0</v>
      </c>
      <c r="BM352" s="114">
        <f t="shared" si="62"/>
        <v>0</v>
      </c>
    </row>
    <row r="353">
      <c r="A353" s="110">
        <f>VLOOKUP(B353,Base!$A$3:$F$994, 6, false)</f>
        <v>0</v>
      </c>
      <c r="B353" s="111" t="s">
        <v>6</v>
      </c>
      <c r="C353" s="3"/>
      <c r="D353" s="112"/>
      <c r="E353" s="110" t="str">
        <f>VLOOKUP(B353,Base!$A$3:$F$994, 2, false)</f>
        <v>.</v>
      </c>
      <c r="F353" s="116"/>
      <c r="G353" s="2"/>
      <c r="H353" s="3"/>
      <c r="I353" s="113">
        <f>VLOOKUP(B353,Base!$A$3:$F$994, 5, false)</f>
        <v>0</v>
      </c>
      <c r="J353" s="114">
        <f t="shared" si="57"/>
        <v>0</v>
      </c>
      <c r="K353" s="115"/>
      <c r="L353" s="110">
        <f>VLOOKUP(M353,Base!$A$3:$F$994, 6, false)</f>
        <v>0</v>
      </c>
      <c r="M353" s="111" t="s">
        <v>6</v>
      </c>
      <c r="N353" s="3"/>
      <c r="O353" s="112"/>
      <c r="P353" s="110" t="str">
        <f>VLOOKUP(M353,Base!$A$3:$F$994, 2, false)</f>
        <v>.</v>
      </c>
      <c r="Q353" s="116"/>
      <c r="R353" s="2"/>
      <c r="S353" s="3"/>
      <c r="T353" s="113">
        <f>VLOOKUP(M353,Base!$A$3:$F$994, 5, false)</f>
        <v>0</v>
      </c>
      <c r="U353" s="114">
        <f t="shared" si="58"/>
        <v>0</v>
      </c>
      <c r="V353" s="115"/>
      <c r="W353" s="110">
        <f>VLOOKUP(X353,Base!$A$3:$F$994, 6, false)</f>
        <v>0</v>
      </c>
      <c r="X353" s="111" t="s">
        <v>6</v>
      </c>
      <c r="Y353" s="3"/>
      <c r="Z353" s="112"/>
      <c r="AA353" s="110" t="str">
        <f>VLOOKUP(X353,Base!$A$3:$F$994, 2, false)</f>
        <v>.</v>
      </c>
      <c r="AB353" s="116"/>
      <c r="AC353" s="2"/>
      <c r="AD353" s="3"/>
      <c r="AE353" s="113">
        <f>VLOOKUP(X353,Base!$A$3:$F$994, 5, false)</f>
        <v>0</v>
      </c>
      <c r="AF353" s="114">
        <f t="shared" si="59"/>
        <v>0</v>
      </c>
      <c r="AG353" s="115"/>
      <c r="AH353" s="110">
        <f>VLOOKUP(AI353,Base!$A$3:$F$994, 6, false)</f>
        <v>0</v>
      </c>
      <c r="AI353" s="111" t="s">
        <v>6</v>
      </c>
      <c r="AJ353" s="3"/>
      <c r="AK353" s="112"/>
      <c r="AL353" s="110" t="str">
        <f>VLOOKUP(AI353,Base!$A$3:$F$994, 2, false)</f>
        <v>.</v>
      </c>
      <c r="AM353" s="116"/>
      <c r="AN353" s="2"/>
      <c r="AO353" s="3"/>
      <c r="AP353" s="113">
        <f>VLOOKUP(AI353,Base!$A$3:$F$994, 5, false)</f>
        <v>0</v>
      </c>
      <c r="AQ353" s="114">
        <f t="shared" si="60"/>
        <v>0</v>
      </c>
      <c r="AR353" s="115"/>
      <c r="AS353" s="110">
        <f>VLOOKUP(AT353,Base!$A$3:$F$994, 6, false)</f>
        <v>0</v>
      </c>
      <c r="AT353" s="111" t="s">
        <v>6</v>
      </c>
      <c r="AU353" s="3"/>
      <c r="AV353" s="112"/>
      <c r="AW353" s="110" t="str">
        <f>VLOOKUP(AT353,Base!$A$3:$F$994, 2, false)</f>
        <v>.</v>
      </c>
      <c r="AX353" s="116"/>
      <c r="AY353" s="2"/>
      <c r="AZ353" s="3"/>
      <c r="BA353" s="113">
        <f>VLOOKUP(AT353,Base!$A$3:$F$994, 5, false)</f>
        <v>0</v>
      </c>
      <c r="BB353" s="114">
        <f t="shared" si="61"/>
        <v>0</v>
      </c>
      <c r="BC353" s="115"/>
      <c r="BD353" s="110">
        <f>VLOOKUP(BE353,Base!$A$3:$F$994, 6, false)</f>
        <v>0</v>
      </c>
      <c r="BE353" s="111" t="s">
        <v>6</v>
      </c>
      <c r="BF353" s="3"/>
      <c r="BG353" s="112"/>
      <c r="BH353" s="110" t="str">
        <f>VLOOKUP(BE353,Base!$A$3:$F$994, 2, false)</f>
        <v>.</v>
      </c>
      <c r="BI353" s="116"/>
      <c r="BJ353" s="2"/>
      <c r="BK353" s="3"/>
      <c r="BL353" s="113">
        <f>VLOOKUP(BE353,Base!$A$3:$F$994, 5, false)</f>
        <v>0</v>
      </c>
      <c r="BM353" s="114">
        <f t="shared" si="62"/>
        <v>0</v>
      </c>
    </row>
    <row r="354">
      <c r="A354" s="110">
        <f>VLOOKUP(B354,Base!$A$3:$F$994, 6, false)</f>
        <v>0</v>
      </c>
      <c r="B354" s="111" t="s">
        <v>6</v>
      </c>
      <c r="C354" s="3"/>
      <c r="D354" s="112"/>
      <c r="E354" s="110" t="str">
        <f>VLOOKUP(B354,Base!$A$3:$F$994, 2, false)</f>
        <v>.</v>
      </c>
      <c r="F354" s="116"/>
      <c r="G354" s="2"/>
      <c r="H354" s="3"/>
      <c r="I354" s="113">
        <f>VLOOKUP(B354,Base!$A$3:$F$994, 5, false)</f>
        <v>0</v>
      </c>
      <c r="J354" s="114">
        <f t="shared" si="57"/>
        <v>0</v>
      </c>
      <c r="K354" s="115"/>
      <c r="L354" s="110">
        <f>VLOOKUP(M354,Base!$A$3:$F$994, 6, false)</f>
        <v>0</v>
      </c>
      <c r="M354" s="111" t="s">
        <v>6</v>
      </c>
      <c r="N354" s="3"/>
      <c r="O354" s="112"/>
      <c r="P354" s="110" t="str">
        <f>VLOOKUP(M354,Base!$A$3:$F$994, 2, false)</f>
        <v>.</v>
      </c>
      <c r="Q354" s="116"/>
      <c r="R354" s="2"/>
      <c r="S354" s="3"/>
      <c r="T354" s="113">
        <f>VLOOKUP(M354,Base!$A$3:$F$994, 5, false)</f>
        <v>0</v>
      </c>
      <c r="U354" s="114">
        <f t="shared" si="58"/>
        <v>0</v>
      </c>
      <c r="V354" s="115"/>
      <c r="W354" s="110">
        <f>VLOOKUP(X354,Base!$A$3:$F$994, 6, false)</f>
        <v>0</v>
      </c>
      <c r="X354" s="111" t="s">
        <v>6</v>
      </c>
      <c r="Y354" s="3"/>
      <c r="Z354" s="112"/>
      <c r="AA354" s="110" t="str">
        <f>VLOOKUP(X354,Base!$A$3:$F$994, 2, false)</f>
        <v>.</v>
      </c>
      <c r="AB354" s="116"/>
      <c r="AC354" s="2"/>
      <c r="AD354" s="3"/>
      <c r="AE354" s="113">
        <f>VLOOKUP(X354,Base!$A$3:$F$994, 5, false)</f>
        <v>0</v>
      </c>
      <c r="AF354" s="114">
        <f t="shared" si="59"/>
        <v>0</v>
      </c>
      <c r="AG354" s="115"/>
      <c r="AH354" s="110">
        <f>VLOOKUP(AI354,Base!$A$3:$F$994, 6, false)</f>
        <v>0</v>
      </c>
      <c r="AI354" s="111" t="s">
        <v>6</v>
      </c>
      <c r="AJ354" s="3"/>
      <c r="AK354" s="112"/>
      <c r="AL354" s="110" t="str">
        <f>VLOOKUP(AI354,Base!$A$3:$F$994, 2, false)</f>
        <v>.</v>
      </c>
      <c r="AM354" s="116"/>
      <c r="AN354" s="2"/>
      <c r="AO354" s="3"/>
      <c r="AP354" s="113">
        <f>VLOOKUP(AI354,Base!$A$3:$F$994, 5, false)</f>
        <v>0</v>
      </c>
      <c r="AQ354" s="114">
        <f t="shared" si="60"/>
        <v>0</v>
      </c>
      <c r="AR354" s="115"/>
      <c r="AS354" s="110">
        <f>VLOOKUP(AT354,Base!$A$3:$F$994, 6, false)</f>
        <v>0</v>
      </c>
      <c r="AT354" s="111" t="s">
        <v>6</v>
      </c>
      <c r="AU354" s="3"/>
      <c r="AV354" s="112"/>
      <c r="AW354" s="110" t="str">
        <f>VLOOKUP(AT354,Base!$A$3:$F$994, 2, false)</f>
        <v>.</v>
      </c>
      <c r="AX354" s="116"/>
      <c r="AY354" s="2"/>
      <c r="AZ354" s="3"/>
      <c r="BA354" s="113">
        <f>VLOOKUP(AT354,Base!$A$3:$F$994, 5, false)</f>
        <v>0</v>
      </c>
      <c r="BB354" s="114">
        <f t="shared" si="61"/>
        <v>0</v>
      </c>
      <c r="BC354" s="115"/>
      <c r="BD354" s="110">
        <f>VLOOKUP(BE354,Base!$A$3:$F$994, 6, false)</f>
        <v>0</v>
      </c>
      <c r="BE354" s="111" t="s">
        <v>6</v>
      </c>
      <c r="BF354" s="3"/>
      <c r="BG354" s="112"/>
      <c r="BH354" s="110" t="str">
        <f>VLOOKUP(BE354,Base!$A$3:$F$994, 2, false)</f>
        <v>.</v>
      </c>
      <c r="BI354" s="116"/>
      <c r="BJ354" s="2"/>
      <c r="BK354" s="3"/>
      <c r="BL354" s="113">
        <f>VLOOKUP(BE354,Base!$A$3:$F$994, 5, false)</f>
        <v>0</v>
      </c>
      <c r="BM354" s="114">
        <f t="shared" si="62"/>
        <v>0</v>
      </c>
    </row>
    <row r="355">
      <c r="A355" s="110">
        <f>VLOOKUP(B355,Base!$A$3:$F$994, 6, false)</f>
        <v>0</v>
      </c>
      <c r="B355" s="111" t="s">
        <v>6</v>
      </c>
      <c r="C355" s="3"/>
      <c r="D355" s="112"/>
      <c r="E355" s="110" t="str">
        <f>VLOOKUP(B355,Base!$A$3:$F$994, 2, false)</f>
        <v>.</v>
      </c>
      <c r="F355" s="92"/>
      <c r="G355" s="2"/>
      <c r="H355" s="3"/>
      <c r="I355" s="113">
        <f>VLOOKUP(B355,Base!$A$3:$F$994, 5, false)</f>
        <v>0</v>
      </c>
      <c r="J355" s="114">
        <f t="shared" si="57"/>
        <v>0</v>
      </c>
      <c r="K355" s="115"/>
      <c r="L355" s="110">
        <f>VLOOKUP(M355,Base!$A$3:$F$994, 6, false)</f>
        <v>0</v>
      </c>
      <c r="M355" s="111" t="s">
        <v>6</v>
      </c>
      <c r="N355" s="3"/>
      <c r="O355" s="112"/>
      <c r="P355" s="110" t="str">
        <f>VLOOKUP(M355,Base!$A$3:$F$994, 2, false)</f>
        <v>.</v>
      </c>
      <c r="Q355" s="92"/>
      <c r="R355" s="2"/>
      <c r="S355" s="3"/>
      <c r="T355" s="113">
        <f>VLOOKUP(M355,Base!$A$3:$F$994, 5, false)</f>
        <v>0</v>
      </c>
      <c r="U355" s="114">
        <f t="shared" si="58"/>
        <v>0</v>
      </c>
      <c r="V355" s="115"/>
      <c r="W355" s="110">
        <f>VLOOKUP(X355,Base!$A$3:$F$994, 6, false)</f>
        <v>0</v>
      </c>
      <c r="X355" s="111" t="s">
        <v>6</v>
      </c>
      <c r="Y355" s="3"/>
      <c r="Z355" s="112"/>
      <c r="AA355" s="110" t="str">
        <f>VLOOKUP(X355,Base!$A$3:$F$994, 2, false)</f>
        <v>.</v>
      </c>
      <c r="AB355" s="92"/>
      <c r="AC355" s="2"/>
      <c r="AD355" s="3"/>
      <c r="AE355" s="113">
        <f>VLOOKUP(X355,Base!$A$3:$F$994, 5, false)</f>
        <v>0</v>
      </c>
      <c r="AF355" s="114">
        <f t="shared" si="59"/>
        <v>0</v>
      </c>
      <c r="AG355" s="115"/>
      <c r="AH355" s="110">
        <f>VLOOKUP(AI355,Base!$A$3:$F$994, 6, false)</f>
        <v>0</v>
      </c>
      <c r="AI355" s="111" t="s">
        <v>6</v>
      </c>
      <c r="AJ355" s="3"/>
      <c r="AK355" s="112"/>
      <c r="AL355" s="110" t="str">
        <f>VLOOKUP(AI355,Base!$A$3:$F$994, 2, false)</f>
        <v>.</v>
      </c>
      <c r="AM355" s="92"/>
      <c r="AN355" s="2"/>
      <c r="AO355" s="3"/>
      <c r="AP355" s="113">
        <f>VLOOKUP(AI355,Base!$A$3:$F$994, 5, false)</f>
        <v>0</v>
      </c>
      <c r="AQ355" s="114">
        <f t="shared" si="60"/>
        <v>0</v>
      </c>
      <c r="AR355" s="115"/>
      <c r="AS355" s="110">
        <f>VLOOKUP(AT355,Base!$A$3:$F$994, 6, false)</f>
        <v>0</v>
      </c>
      <c r="AT355" s="111" t="s">
        <v>6</v>
      </c>
      <c r="AU355" s="3"/>
      <c r="AV355" s="112"/>
      <c r="AW355" s="110" t="str">
        <f>VLOOKUP(AT355,Base!$A$3:$F$994, 2, false)</f>
        <v>.</v>
      </c>
      <c r="AX355" s="92"/>
      <c r="AY355" s="2"/>
      <c r="AZ355" s="3"/>
      <c r="BA355" s="113">
        <f>VLOOKUP(AT355,Base!$A$3:$F$994, 5, false)</f>
        <v>0</v>
      </c>
      <c r="BB355" s="114">
        <f t="shared" si="61"/>
        <v>0</v>
      </c>
      <c r="BC355" s="115"/>
      <c r="BD355" s="110">
        <f>VLOOKUP(BE355,Base!$A$3:$F$994, 6, false)</f>
        <v>0</v>
      </c>
      <c r="BE355" s="111" t="s">
        <v>6</v>
      </c>
      <c r="BF355" s="3"/>
      <c r="BG355" s="112"/>
      <c r="BH355" s="110" t="str">
        <f>VLOOKUP(BE355,Base!$A$3:$F$994, 2, false)</f>
        <v>.</v>
      </c>
      <c r="BI355" s="92"/>
      <c r="BJ355" s="2"/>
      <c r="BK355" s="3"/>
      <c r="BL355" s="113">
        <f>VLOOKUP(BE355,Base!$A$3:$F$994, 5, false)</f>
        <v>0</v>
      </c>
      <c r="BM355" s="114">
        <f t="shared" si="62"/>
        <v>0</v>
      </c>
    </row>
    <row r="356">
      <c r="A356" s="110">
        <f>VLOOKUP(B356,Base!$A$3:$F$994, 6, false)</f>
        <v>0</v>
      </c>
      <c r="B356" s="111" t="s">
        <v>6</v>
      </c>
      <c r="C356" s="3"/>
      <c r="D356" s="112"/>
      <c r="E356" s="110" t="str">
        <f>VLOOKUP(B356,Base!$A$3:$F$994, 2, false)</f>
        <v>.</v>
      </c>
      <c r="F356" s="92"/>
      <c r="G356" s="2"/>
      <c r="H356" s="3"/>
      <c r="I356" s="113">
        <f>VLOOKUP(B356,Base!$A$3:$F$994, 5, false)</f>
        <v>0</v>
      </c>
      <c r="J356" s="114">
        <f t="shared" si="57"/>
        <v>0</v>
      </c>
      <c r="K356" s="115"/>
      <c r="L356" s="110">
        <f>VLOOKUP(M356,Base!$A$3:$F$994, 6, false)</f>
        <v>0</v>
      </c>
      <c r="M356" s="111" t="s">
        <v>6</v>
      </c>
      <c r="N356" s="3"/>
      <c r="O356" s="112"/>
      <c r="P356" s="110" t="str">
        <f>VLOOKUP(M356,Base!$A$3:$F$994, 2, false)</f>
        <v>.</v>
      </c>
      <c r="Q356" s="92"/>
      <c r="R356" s="2"/>
      <c r="S356" s="3"/>
      <c r="T356" s="113">
        <f>VLOOKUP(M356,Base!$A$3:$F$994, 5, false)</f>
        <v>0</v>
      </c>
      <c r="U356" s="114">
        <f t="shared" si="58"/>
        <v>0</v>
      </c>
      <c r="V356" s="115"/>
      <c r="W356" s="110">
        <f>VLOOKUP(X356,Base!$A$3:$F$994, 6, false)</f>
        <v>0</v>
      </c>
      <c r="X356" s="111" t="s">
        <v>6</v>
      </c>
      <c r="Y356" s="3"/>
      <c r="Z356" s="112"/>
      <c r="AA356" s="110" t="str">
        <f>VLOOKUP(X356,Base!$A$3:$F$994, 2, false)</f>
        <v>.</v>
      </c>
      <c r="AB356" s="92"/>
      <c r="AC356" s="2"/>
      <c r="AD356" s="3"/>
      <c r="AE356" s="113">
        <f>VLOOKUP(X356,Base!$A$3:$F$994, 5, false)</f>
        <v>0</v>
      </c>
      <c r="AF356" s="114">
        <f t="shared" si="59"/>
        <v>0</v>
      </c>
      <c r="AG356" s="115"/>
      <c r="AH356" s="110">
        <f>VLOOKUP(AI356,Base!$A$3:$F$994, 6, false)</f>
        <v>0</v>
      </c>
      <c r="AI356" s="111" t="s">
        <v>6</v>
      </c>
      <c r="AJ356" s="3"/>
      <c r="AK356" s="112"/>
      <c r="AL356" s="110" t="str">
        <f>VLOOKUP(AI356,Base!$A$3:$F$994, 2, false)</f>
        <v>.</v>
      </c>
      <c r="AM356" s="92"/>
      <c r="AN356" s="2"/>
      <c r="AO356" s="3"/>
      <c r="AP356" s="113">
        <f>VLOOKUP(AI356,Base!$A$3:$F$994, 5, false)</f>
        <v>0</v>
      </c>
      <c r="AQ356" s="114">
        <f t="shared" si="60"/>
        <v>0</v>
      </c>
      <c r="AR356" s="115"/>
      <c r="AS356" s="110">
        <f>VLOOKUP(AT356,Base!$A$3:$F$994, 6, false)</f>
        <v>0</v>
      </c>
      <c r="AT356" s="111" t="s">
        <v>6</v>
      </c>
      <c r="AU356" s="3"/>
      <c r="AV356" s="112"/>
      <c r="AW356" s="110" t="str">
        <f>VLOOKUP(AT356,Base!$A$3:$F$994, 2, false)</f>
        <v>.</v>
      </c>
      <c r="AX356" s="92"/>
      <c r="AY356" s="2"/>
      <c r="AZ356" s="3"/>
      <c r="BA356" s="113">
        <f>VLOOKUP(AT356,Base!$A$3:$F$994, 5, false)</f>
        <v>0</v>
      </c>
      <c r="BB356" s="114">
        <f t="shared" si="61"/>
        <v>0</v>
      </c>
      <c r="BC356" s="115"/>
      <c r="BD356" s="110">
        <f>VLOOKUP(BE356,Base!$A$3:$F$994, 6, false)</f>
        <v>0</v>
      </c>
      <c r="BE356" s="111" t="s">
        <v>6</v>
      </c>
      <c r="BF356" s="3"/>
      <c r="BG356" s="112"/>
      <c r="BH356" s="110" t="str">
        <f>VLOOKUP(BE356,Base!$A$3:$F$994, 2, false)</f>
        <v>.</v>
      </c>
      <c r="BI356" s="92"/>
      <c r="BJ356" s="2"/>
      <c r="BK356" s="3"/>
      <c r="BL356" s="113">
        <f>VLOOKUP(BE356,Base!$A$3:$F$994, 5, false)</f>
        <v>0</v>
      </c>
      <c r="BM356" s="114">
        <f t="shared" si="62"/>
        <v>0</v>
      </c>
    </row>
    <row r="357">
      <c r="A357" s="110">
        <f>VLOOKUP(B357,Base!$A$3:$F$994, 6, false)</f>
        <v>0</v>
      </c>
      <c r="B357" s="111" t="s">
        <v>6</v>
      </c>
      <c r="C357" s="3"/>
      <c r="D357" s="112"/>
      <c r="E357" s="110" t="str">
        <f>VLOOKUP(B357,Base!$A$3:$F$994, 2, false)</f>
        <v>.</v>
      </c>
      <c r="F357" s="116"/>
      <c r="G357" s="2"/>
      <c r="H357" s="3"/>
      <c r="I357" s="113">
        <f>VLOOKUP(B357,Base!$A$3:$F$994, 5, false)</f>
        <v>0</v>
      </c>
      <c r="J357" s="114">
        <f t="shared" si="57"/>
        <v>0</v>
      </c>
      <c r="K357" s="115"/>
      <c r="L357" s="110">
        <f>VLOOKUP(M357,Base!$A$3:$F$994, 6, false)</f>
        <v>0</v>
      </c>
      <c r="M357" s="111" t="s">
        <v>6</v>
      </c>
      <c r="N357" s="3"/>
      <c r="O357" s="112"/>
      <c r="P357" s="110" t="str">
        <f>VLOOKUP(M357,Base!$A$3:$F$994, 2, false)</f>
        <v>.</v>
      </c>
      <c r="Q357" s="116"/>
      <c r="R357" s="2"/>
      <c r="S357" s="3"/>
      <c r="T357" s="113">
        <f>VLOOKUP(M357,Base!$A$3:$F$994, 5, false)</f>
        <v>0</v>
      </c>
      <c r="U357" s="114">
        <f t="shared" si="58"/>
        <v>0</v>
      </c>
      <c r="V357" s="115"/>
      <c r="W357" s="110">
        <f>VLOOKUP(X357,Base!$A$3:$F$994, 6, false)</f>
        <v>0</v>
      </c>
      <c r="X357" s="111" t="s">
        <v>6</v>
      </c>
      <c r="Y357" s="3"/>
      <c r="Z357" s="112"/>
      <c r="AA357" s="110" t="str">
        <f>VLOOKUP(X357,Base!$A$3:$F$994, 2, false)</f>
        <v>.</v>
      </c>
      <c r="AB357" s="116"/>
      <c r="AC357" s="2"/>
      <c r="AD357" s="3"/>
      <c r="AE357" s="113">
        <f>VLOOKUP(X357,Base!$A$3:$F$994, 5, false)</f>
        <v>0</v>
      </c>
      <c r="AF357" s="114">
        <f t="shared" si="59"/>
        <v>0</v>
      </c>
      <c r="AG357" s="115"/>
      <c r="AH357" s="110">
        <f>VLOOKUP(AI357,Base!$A$3:$F$994, 6, false)</f>
        <v>0</v>
      </c>
      <c r="AI357" s="111" t="s">
        <v>6</v>
      </c>
      <c r="AJ357" s="3"/>
      <c r="AK357" s="112"/>
      <c r="AL357" s="110" t="str">
        <f>VLOOKUP(AI357,Base!$A$3:$F$994, 2, false)</f>
        <v>.</v>
      </c>
      <c r="AM357" s="116"/>
      <c r="AN357" s="2"/>
      <c r="AO357" s="3"/>
      <c r="AP357" s="113">
        <f>VLOOKUP(AI357,Base!$A$3:$F$994, 5, false)</f>
        <v>0</v>
      </c>
      <c r="AQ357" s="114">
        <f t="shared" si="60"/>
        <v>0</v>
      </c>
      <c r="AR357" s="115"/>
      <c r="AS357" s="110">
        <f>VLOOKUP(AT357,Base!$A$3:$F$994, 6, false)</f>
        <v>0</v>
      </c>
      <c r="AT357" s="111" t="s">
        <v>6</v>
      </c>
      <c r="AU357" s="3"/>
      <c r="AV357" s="112"/>
      <c r="AW357" s="110" t="str">
        <f>VLOOKUP(AT357,Base!$A$3:$F$994, 2, false)</f>
        <v>.</v>
      </c>
      <c r="AX357" s="116"/>
      <c r="AY357" s="2"/>
      <c r="AZ357" s="3"/>
      <c r="BA357" s="113">
        <f>VLOOKUP(AT357,Base!$A$3:$F$994, 5, false)</f>
        <v>0</v>
      </c>
      <c r="BB357" s="114">
        <f t="shared" si="61"/>
        <v>0</v>
      </c>
      <c r="BC357" s="115"/>
      <c r="BD357" s="110">
        <f>VLOOKUP(BE357,Base!$A$3:$F$994, 6, false)</f>
        <v>0</v>
      </c>
      <c r="BE357" s="111" t="s">
        <v>6</v>
      </c>
      <c r="BF357" s="3"/>
      <c r="BG357" s="112"/>
      <c r="BH357" s="110" t="str">
        <f>VLOOKUP(BE357,Base!$A$3:$F$994, 2, false)</f>
        <v>.</v>
      </c>
      <c r="BI357" s="116"/>
      <c r="BJ357" s="2"/>
      <c r="BK357" s="3"/>
      <c r="BL357" s="113">
        <f>VLOOKUP(BE357,Base!$A$3:$F$994, 5, false)</f>
        <v>0</v>
      </c>
      <c r="BM357" s="114">
        <f t="shared" si="62"/>
        <v>0</v>
      </c>
    </row>
    <row r="358">
      <c r="A358" s="110">
        <f>VLOOKUP(B358,Base!$A$3:$F$994, 6, false)</f>
        <v>0</v>
      </c>
      <c r="B358" s="111" t="s">
        <v>6</v>
      </c>
      <c r="C358" s="3"/>
      <c r="D358" s="112"/>
      <c r="E358" s="110" t="str">
        <f>VLOOKUP(B358,Base!$A$3:$F$994, 2, false)</f>
        <v>.</v>
      </c>
      <c r="F358" s="117"/>
      <c r="G358" s="2"/>
      <c r="H358" s="3"/>
      <c r="I358" s="113">
        <f>VLOOKUP(B358,Base!$A$3:$F$994, 5, false)</f>
        <v>0</v>
      </c>
      <c r="J358" s="114">
        <f t="shared" si="57"/>
        <v>0</v>
      </c>
      <c r="K358" s="115"/>
      <c r="L358" s="110">
        <f>VLOOKUP(M358,Base!$A$3:$F$994, 6, false)</f>
        <v>0</v>
      </c>
      <c r="M358" s="111" t="s">
        <v>6</v>
      </c>
      <c r="N358" s="3"/>
      <c r="O358" s="112"/>
      <c r="P358" s="110" t="str">
        <f>VLOOKUP(M358,Base!$A$3:$F$994, 2, false)</f>
        <v>.</v>
      </c>
      <c r="Q358" s="117"/>
      <c r="R358" s="2"/>
      <c r="S358" s="3"/>
      <c r="T358" s="113">
        <f>VLOOKUP(M358,Base!$A$3:$F$994, 5, false)</f>
        <v>0</v>
      </c>
      <c r="U358" s="114">
        <f t="shared" si="58"/>
        <v>0</v>
      </c>
      <c r="V358" s="115"/>
      <c r="W358" s="110">
        <f>VLOOKUP(X358,Base!$A$3:$F$994, 6, false)</f>
        <v>0</v>
      </c>
      <c r="X358" s="111" t="s">
        <v>6</v>
      </c>
      <c r="Y358" s="3"/>
      <c r="Z358" s="112"/>
      <c r="AA358" s="110" t="str">
        <f>VLOOKUP(X358,Base!$A$3:$F$994, 2, false)</f>
        <v>.</v>
      </c>
      <c r="AB358" s="117"/>
      <c r="AC358" s="2"/>
      <c r="AD358" s="3"/>
      <c r="AE358" s="113">
        <f>VLOOKUP(X358,Base!$A$3:$F$994, 5, false)</f>
        <v>0</v>
      </c>
      <c r="AF358" s="114">
        <f t="shared" si="59"/>
        <v>0</v>
      </c>
      <c r="AG358" s="115"/>
      <c r="AH358" s="110">
        <f>VLOOKUP(AI358,Base!$A$3:$F$994, 6, false)</f>
        <v>0</v>
      </c>
      <c r="AI358" s="111" t="s">
        <v>6</v>
      </c>
      <c r="AJ358" s="3"/>
      <c r="AK358" s="112"/>
      <c r="AL358" s="110" t="str">
        <f>VLOOKUP(AI358,Base!$A$3:$F$994, 2, false)</f>
        <v>.</v>
      </c>
      <c r="AM358" s="117"/>
      <c r="AN358" s="2"/>
      <c r="AO358" s="3"/>
      <c r="AP358" s="113">
        <f>VLOOKUP(AI358,Base!$A$3:$F$994, 5, false)</f>
        <v>0</v>
      </c>
      <c r="AQ358" s="114">
        <f t="shared" si="60"/>
        <v>0</v>
      </c>
      <c r="AR358" s="115"/>
      <c r="AS358" s="110">
        <f>VLOOKUP(AT358,Base!$A$3:$F$994, 6, false)</f>
        <v>0</v>
      </c>
      <c r="AT358" s="111" t="s">
        <v>6</v>
      </c>
      <c r="AU358" s="3"/>
      <c r="AV358" s="112"/>
      <c r="AW358" s="110" t="str">
        <f>VLOOKUP(AT358,Base!$A$3:$F$994, 2, false)</f>
        <v>.</v>
      </c>
      <c r="AX358" s="117"/>
      <c r="AY358" s="2"/>
      <c r="AZ358" s="3"/>
      <c r="BA358" s="113">
        <f>VLOOKUP(AT358,Base!$A$3:$F$994, 5, false)</f>
        <v>0</v>
      </c>
      <c r="BB358" s="114">
        <f t="shared" si="61"/>
        <v>0</v>
      </c>
      <c r="BC358" s="115"/>
      <c r="BD358" s="110">
        <f>VLOOKUP(BE358,Base!$A$3:$F$994, 6, false)</f>
        <v>0</v>
      </c>
      <c r="BE358" s="111" t="s">
        <v>6</v>
      </c>
      <c r="BF358" s="3"/>
      <c r="BG358" s="112"/>
      <c r="BH358" s="110" t="str">
        <f>VLOOKUP(BE358,Base!$A$3:$F$994, 2, false)</f>
        <v>.</v>
      </c>
      <c r="BI358" s="117"/>
      <c r="BJ358" s="2"/>
      <c r="BK358" s="3"/>
      <c r="BL358" s="113">
        <f>VLOOKUP(BE358,Base!$A$3:$F$994, 5, false)</f>
        <v>0</v>
      </c>
      <c r="BM358" s="114">
        <f t="shared" si="62"/>
        <v>0</v>
      </c>
    </row>
    <row r="359">
      <c r="A359" s="110">
        <f>VLOOKUP(B359,Base!$A$3:$F$994, 6, false)</f>
        <v>0</v>
      </c>
      <c r="B359" s="111" t="s">
        <v>6</v>
      </c>
      <c r="C359" s="3"/>
      <c r="D359" s="118"/>
      <c r="E359" s="110" t="str">
        <f>VLOOKUP(B359,Base!$A$3:$F$994, 2, false)</f>
        <v>.</v>
      </c>
      <c r="F359" s="117"/>
      <c r="G359" s="2"/>
      <c r="H359" s="3"/>
      <c r="I359" s="113">
        <f>VLOOKUP(B359,Base!$A$3:$F$994, 5, false)</f>
        <v>0</v>
      </c>
      <c r="J359" s="114">
        <f t="shared" si="57"/>
        <v>0</v>
      </c>
      <c r="K359" s="115"/>
      <c r="L359" s="110">
        <f>VLOOKUP(M359,Base!$A$3:$F$994, 6, false)</f>
        <v>0</v>
      </c>
      <c r="M359" s="111" t="s">
        <v>6</v>
      </c>
      <c r="N359" s="3"/>
      <c r="O359" s="118"/>
      <c r="P359" s="110" t="str">
        <f>VLOOKUP(M359,Base!$A$3:$F$994, 2, false)</f>
        <v>.</v>
      </c>
      <c r="Q359" s="117"/>
      <c r="R359" s="2"/>
      <c r="S359" s="3"/>
      <c r="T359" s="113">
        <f>VLOOKUP(M359,Base!$A$3:$F$994, 5, false)</f>
        <v>0</v>
      </c>
      <c r="U359" s="114">
        <f t="shared" si="58"/>
        <v>0</v>
      </c>
      <c r="V359" s="115"/>
      <c r="W359" s="110">
        <f>VLOOKUP(X359,Base!$A$3:$F$994, 6, false)</f>
        <v>0</v>
      </c>
      <c r="X359" s="111" t="s">
        <v>6</v>
      </c>
      <c r="Y359" s="3"/>
      <c r="Z359" s="118"/>
      <c r="AA359" s="110" t="str">
        <f>VLOOKUP(X359,Base!$A$3:$F$994, 2, false)</f>
        <v>.</v>
      </c>
      <c r="AB359" s="117"/>
      <c r="AC359" s="2"/>
      <c r="AD359" s="3"/>
      <c r="AE359" s="113">
        <f>VLOOKUP(X359,Base!$A$3:$F$994, 5, false)</f>
        <v>0</v>
      </c>
      <c r="AF359" s="114">
        <f t="shared" si="59"/>
        <v>0</v>
      </c>
      <c r="AG359" s="115"/>
      <c r="AH359" s="110">
        <f>VLOOKUP(AI359,Base!$A$3:$F$994, 6, false)</f>
        <v>0</v>
      </c>
      <c r="AI359" s="111" t="s">
        <v>6</v>
      </c>
      <c r="AJ359" s="3"/>
      <c r="AK359" s="118"/>
      <c r="AL359" s="110" t="str">
        <f>VLOOKUP(AI359,Base!$A$3:$F$994, 2, false)</f>
        <v>.</v>
      </c>
      <c r="AM359" s="117"/>
      <c r="AN359" s="2"/>
      <c r="AO359" s="3"/>
      <c r="AP359" s="113">
        <f>VLOOKUP(AI359,Base!$A$3:$F$994, 5, false)</f>
        <v>0</v>
      </c>
      <c r="AQ359" s="114">
        <f t="shared" si="60"/>
        <v>0</v>
      </c>
      <c r="AR359" s="115"/>
      <c r="AS359" s="110">
        <f>VLOOKUP(AT359,Base!$A$3:$F$994, 6, false)</f>
        <v>0</v>
      </c>
      <c r="AT359" s="111" t="s">
        <v>6</v>
      </c>
      <c r="AU359" s="3"/>
      <c r="AV359" s="118"/>
      <c r="AW359" s="110" t="str">
        <f>VLOOKUP(AT359,Base!$A$3:$F$994, 2, false)</f>
        <v>.</v>
      </c>
      <c r="AX359" s="117"/>
      <c r="AY359" s="2"/>
      <c r="AZ359" s="3"/>
      <c r="BA359" s="113">
        <f>VLOOKUP(AT359,Base!$A$3:$F$994, 5, false)</f>
        <v>0</v>
      </c>
      <c r="BB359" s="114">
        <f t="shared" si="61"/>
        <v>0</v>
      </c>
      <c r="BC359" s="115"/>
      <c r="BD359" s="110">
        <f>VLOOKUP(BE359,Base!$A$3:$F$994, 6, false)</f>
        <v>0</v>
      </c>
      <c r="BE359" s="111" t="s">
        <v>6</v>
      </c>
      <c r="BF359" s="3"/>
      <c r="BG359" s="118"/>
      <c r="BH359" s="110" t="str">
        <f>VLOOKUP(BE359,Base!$A$3:$F$994, 2, false)</f>
        <v>.</v>
      </c>
      <c r="BI359" s="117"/>
      <c r="BJ359" s="2"/>
      <c r="BK359" s="3"/>
      <c r="BL359" s="113">
        <f>VLOOKUP(BE359,Base!$A$3:$F$994, 5, false)</f>
        <v>0</v>
      </c>
      <c r="BM359" s="114">
        <f t="shared" si="62"/>
        <v>0</v>
      </c>
    </row>
    <row r="360">
      <c r="A360" s="110">
        <f>VLOOKUP(B360,Base!$A$3:$F$994, 6, false)</f>
        <v>0</v>
      </c>
      <c r="B360" s="111" t="s">
        <v>6</v>
      </c>
      <c r="C360" s="3"/>
      <c r="D360" s="112"/>
      <c r="E360" s="110" t="str">
        <f>VLOOKUP(B360,Base!$A$3:$F$994, 2, false)</f>
        <v>.</v>
      </c>
      <c r="F360" s="117"/>
      <c r="G360" s="2"/>
      <c r="H360" s="3"/>
      <c r="I360" s="113">
        <f>VLOOKUP(B360,Base!$A$3:$F$994, 5, false)</f>
        <v>0</v>
      </c>
      <c r="J360" s="114">
        <f t="shared" si="57"/>
        <v>0</v>
      </c>
      <c r="K360" s="115"/>
      <c r="L360" s="110">
        <f>VLOOKUP(M360,Base!$A$3:$F$994, 6, false)</f>
        <v>0</v>
      </c>
      <c r="M360" s="111" t="s">
        <v>6</v>
      </c>
      <c r="N360" s="3"/>
      <c r="O360" s="112"/>
      <c r="P360" s="110" t="str">
        <f>VLOOKUP(M360,Base!$A$3:$F$994, 2, false)</f>
        <v>.</v>
      </c>
      <c r="Q360" s="117"/>
      <c r="R360" s="2"/>
      <c r="S360" s="3"/>
      <c r="T360" s="113">
        <f>VLOOKUP(M360,Base!$A$3:$F$994, 5, false)</f>
        <v>0</v>
      </c>
      <c r="U360" s="114">
        <f t="shared" si="58"/>
        <v>0</v>
      </c>
      <c r="V360" s="115"/>
      <c r="W360" s="110">
        <f>VLOOKUP(X360,Base!$A$3:$F$994, 6, false)</f>
        <v>0</v>
      </c>
      <c r="X360" s="111" t="s">
        <v>6</v>
      </c>
      <c r="Y360" s="3"/>
      <c r="Z360" s="112"/>
      <c r="AA360" s="110" t="str">
        <f>VLOOKUP(X360,Base!$A$3:$F$994, 2, false)</f>
        <v>.</v>
      </c>
      <c r="AB360" s="117"/>
      <c r="AC360" s="2"/>
      <c r="AD360" s="3"/>
      <c r="AE360" s="113">
        <f>VLOOKUP(X360,Base!$A$3:$F$994, 5, false)</f>
        <v>0</v>
      </c>
      <c r="AF360" s="114">
        <f t="shared" si="59"/>
        <v>0</v>
      </c>
      <c r="AG360" s="115"/>
      <c r="AH360" s="110">
        <f>VLOOKUP(AI360,Base!$A$3:$F$994, 6, false)</f>
        <v>0</v>
      </c>
      <c r="AI360" s="111" t="s">
        <v>6</v>
      </c>
      <c r="AJ360" s="3"/>
      <c r="AK360" s="166"/>
      <c r="AL360" s="110" t="str">
        <f>VLOOKUP(AI360,Base!$A$3:$F$994, 2, false)</f>
        <v>.</v>
      </c>
      <c r="AM360" s="117"/>
      <c r="AN360" s="2"/>
      <c r="AO360" s="3"/>
      <c r="AP360" s="113">
        <f>VLOOKUP(AI360,Base!$A$3:$F$994, 5, false)</f>
        <v>0</v>
      </c>
      <c r="AQ360" s="114">
        <f>AP360*AK361</f>
        <v>0</v>
      </c>
      <c r="AR360" s="115"/>
      <c r="AS360" s="110">
        <f>VLOOKUP(AT360,Base!$A$3:$F$994, 6, false)</f>
        <v>0</v>
      </c>
      <c r="AT360" s="111" t="s">
        <v>6</v>
      </c>
      <c r="AU360" s="3"/>
      <c r="AV360" s="112"/>
      <c r="AW360" s="110" t="str">
        <f>VLOOKUP(AT360,Base!$A$3:$F$994, 2, false)</f>
        <v>.</v>
      </c>
      <c r="AX360" s="117"/>
      <c r="AY360" s="2"/>
      <c r="AZ360" s="3"/>
      <c r="BA360" s="113">
        <f>VLOOKUP(AT360,Base!$A$3:$F$994, 5, false)</f>
        <v>0</v>
      </c>
      <c r="BB360" s="114">
        <f t="shared" si="61"/>
        <v>0</v>
      </c>
      <c r="BC360" s="115"/>
      <c r="BD360" s="110">
        <f>VLOOKUP(BE360,Base!$A$3:$F$994, 6, false)</f>
        <v>0</v>
      </c>
      <c r="BE360" s="111" t="s">
        <v>6</v>
      </c>
      <c r="BF360" s="3"/>
      <c r="BG360" s="112"/>
      <c r="BH360" s="110" t="str">
        <f>VLOOKUP(BE360,Base!$A$3:$F$994, 2, false)</f>
        <v>.</v>
      </c>
      <c r="BI360" s="117"/>
      <c r="BJ360" s="2"/>
      <c r="BK360" s="3"/>
      <c r="BL360" s="113">
        <f>VLOOKUP(BE360,Base!$A$3:$F$994, 5, false)</f>
        <v>0</v>
      </c>
      <c r="BM360" s="114">
        <f t="shared" si="62"/>
        <v>0</v>
      </c>
    </row>
    <row r="361">
      <c r="A361" s="110">
        <f>VLOOKUP(B361,Base!$A$3:$F$994, 6, false)</f>
        <v>0</v>
      </c>
      <c r="B361" s="111" t="s">
        <v>6</v>
      </c>
      <c r="C361" s="3"/>
      <c r="D361" s="118"/>
      <c r="E361" s="110" t="str">
        <f>VLOOKUP(B361,Base!$A$3:$F$994, 2, false)</f>
        <v>.</v>
      </c>
      <c r="F361" s="106" t="s">
        <v>714</v>
      </c>
      <c r="G361" s="104"/>
      <c r="H361" s="100"/>
      <c r="I361" s="113">
        <f>VLOOKUP(B361,Base!$A$3:$F$994, 5, false)</f>
        <v>0</v>
      </c>
      <c r="J361" s="114">
        <f t="shared" si="57"/>
        <v>0</v>
      </c>
      <c r="K361" s="115"/>
      <c r="L361" s="110">
        <f>VLOOKUP(M361,Base!$A$3:$F$994, 6, false)</f>
        <v>0</v>
      </c>
      <c r="M361" s="111" t="s">
        <v>6</v>
      </c>
      <c r="N361" s="3"/>
      <c r="O361" s="118"/>
      <c r="P361" s="110" t="str">
        <f>VLOOKUP(M361,Base!$A$3:$F$994, 2, false)</f>
        <v>.</v>
      </c>
      <c r="Q361" s="106" t="s">
        <v>714</v>
      </c>
      <c r="R361" s="104"/>
      <c r="S361" s="100"/>
      <c r="T361" s="113">
        <f>VLOOKUP(M361,Base!$A$3:$F$994, 5, false)</f>
        <v>0</v>
      </c>
      <c r="U361" s="114">
        <f t="shared" si="58"/>
        <v>0</v>
      </c>
      <c r="V361" s="115"/>
      <c r="W361" s="110">
        <f>VLOOKUP(X361,Base!$A$3:$F$994, 6, false)</f>
        <v>0</v>
      </c>
      <c r="X361" s="111" t="s">
        <v>6</v>
      </c>
      <c r="Y361" s="3"/>
      <c r="Z361" s="118"/>
      <c r="AA361" s="110" t="str">
        <f>VLOOKUP(X361,Base!$A$3:$F$994, 2, false)</f>
        <v>.</v>
      </c>
      <c r="AB361" s="106" t="s">
        <v>714</v>
      </c>
      <c r="AC361" s="104"/>
      <c r="AD361" s="100"/>
      <c r="AE361" s="113">
        <f>VLOOKUP(X361,Base!$A$3:$F$994, 5, false)</f>
        <v>0</v>
      </c>
      <c r="AF361" s="114">
        <f t="shared" si="59"/>
        <v>0</v>
      </c>
      <c r="AG361" s="115"/>
      <c r="AH361" s="110">
        <f>VLOOKUP(AI361,Base!$A$3:$F$994, 6, false)</f>
        <v>0</v>
      </c>
      <c r="AI361" s="111" t="s">
        <v>6</v>
      </c>
      <c r="AJ361" s="3"/>
      <c r="AK361" s="112"/>
      <c r="AL361" s="110" t="str">
        <f>VLOOKUP(AI361,Base!$A$3:$F$994, 2, false)</f>
        <v>.</v>
      </c>
      <c r="AM361" s="106" t="s">
        <v>714</v>
      </c>
      <c r="AN361" s="104"/>
      <c r="AO361" s="100"/>
      <c r="AP361" s="113">
        <f>VLOOKUP(AI361,Base!$A$3:$F$994, 5, false)</f>
        <v>0</v>
      </c>
      <c r="AQ361" s="114">
        <f t="shared" ref="AQ361:AQ368" si="63">AP361*AK361</f>
        <v>0</v>
      </c>
      <c r="AR361" s="115"/>
      <c r="AS361" s="110">
        <f>VLOOKUP(AT361,Base!$A$3:$F$994, 6, false)</f>
        <v>0</v>
      </c>
      <c r="AT361" s="111" t="s">
        <v>6</v>
      </c>
      <c r="AU361" s="3"/>
      <c r="AV361" s="118"/>
      <c r="AW361" s="110" t="str">
        <f>VLOOKUP(AT361,Base!$A$3:$F$994, 2, false)</f>
        <v>.</v>
      </c>
      <c r="AX361" s="106" t="s">
        <v>714</v>
      </c>
      <c r="AY361" s="104"/>
      <c r="AZ361" s="100"/>
      <c r="BA361" s="113">
        <f>VLOOKUP(AT361,Base!$A$3:$F$994, 5, false)</f>
        <v>0</v>
      </c>
      <c r="BB361" s="114">
        <f t="shared" si="61"/>
        <v>0</v>
      </c>
      <c r="BC361" s="115"/>
      <c r="BD361" s="110">
        <f>VLOOKUP(BE361,Base!$A$3:$F$994, 6, false)</f>
        <v>0</v>
      </c>
      <c r="BE361" s="111" t="s">
        <v>6</v>
      </c>
      <c r="BF361" s="3"/>
      <c r="BG361" s="118"/>
      <c r="BH361" s="110" t="str">
        <f>VLOOKUP(BE361,Base!$A$3:$F$994, 2, false)</f>
        <v>.</v>
      </c>
      <c r="BI361" s="106" t="s">
        <v>714</v>
      </c>
      <c r="BJ361" s="104"/>
      <c r="BK361" s="100"/>
      <c r="BL361" s="113">
        <f>VLOOKUP(BE361,Base!$A$3:$F$994, 5, false)</f>
        <v>0</v>
      </c>
      <c r="BM361" s="114">
        <f t="shared" si="62"/>
        <v>0</v>
      </c>
    </row>
    <row r="362">
      <c r="A362" s="110">
        <f>VLOOKUP(B362,Base!$A$3:$F$994, 6, false)</f>
        <v>0</v>
      </c>
      <c r="B362" s="111" t="s">
        <v>6</v>
      </c>
      <c r="C362" s="3"/>
      <c r="D362" s="49"/>
      <c r="E362" s="110" t="str">
        <f>VLOOKUP(B362,Base!$A$3:$F$994, 2, false)</f>
        <v>.</v>
      </c>
      <c r="F362" s="119"/>
      <c r="G362" s="104"/>
      <c r="H362" s="100"/>
      <c r="I362" s="113">
        <f>VLOOKUP(B362,Base!$A$3:$F$994, 5, false)</f>
        <v>0</v>
      </c>
      <c r="J362" s="114">
        <f t="shared" si="57"/>
        <v>0</v>
      </c>
      <c r="K362" s="115"/>
      <c r="L362" s="110">
        <f>VLOOKUP(M362,Base!$A$3:$F$994, 6, false)</f>
        <v>0</v>
      </c>
      <c r="M362" s="111" t="s">
        <v>6</v>
      </c>
      <c r="N362" s="3"/>
      <c r="O362" s="49"/>
      <c r="P362" s="110" t="str">
        <f>VLOOKUP(M362,Base!$A$3:$F$994, 2, false)</f>
        <v>.</v>
      </c>
      <c r="Q362" s="119"/>
      <c r="R362" s="104"/>
      <c r="S362" s="100"/>
      <c r="T362" s="113">
        <f>VLOOKUP(M362,Base!$A$3:$F$994, 5, false)</f>
        <v>0</v>
      </c>
      <c r="U362" s="114">
        <f t="shared" si="58"/>
        <v>0</v>
      </c>
      <c r="V362" s="115"/>
      <c r="W362" s="110">
        <f>VLOOKUP(X362,Base!$A$3:$F$994, 6, false)</f>
        <v>0</v>
      </c>
      <c r="X362" s="111" t="s">
        <v>6</v>
      </c>
      <c r="Y362" s="3"/>
      <c r="Z362" s="49"/>
      <c r="AA362" s="110" t="str">
        <f>VLOOKUP(X362,Base!$A$3:$F$994, 2, false)</f>
        <v>.</v>
      </c>
      <c r="AB362" s="119"/>
      <c r="AC362" s="104"/>
      <c r="AD362" s="100"/>
      <c r="AE362" s="113">
        <f>VLOOKUP(X362,Base!$A$3:$F$994, 5, false)</f>
        <v>0</v>
      </c>
      <c r="AF362" s="114">
        <f t="shared" si="59"/>
        <v>0</v>
      </c>
      <c r="AG362" s="115"/>
      <c r="AH362" s="110">
        <f>VLOOKUP(AI362,Base!$A$3:$F$994, 6, false)</f>
        <v>0</v>
      </c>
      <c r="AI362" s="111" t="s">
        <v>6</v>
      </c>
      <c r="AJ362" s="3"/>
      <c r="AK362" s="49"/>
      <c r="AL362" s="110" t="str">
        <f>VLOOKUP(AI362,Base!$A$3:$F$994, 2, false)</f>
        <v>.</v>
      </c>
      <c r="AM362" s="119"/>
      <c r="AN362" s="104"/>
      <c r="AO362" s="100"/>
      <c r="AP362" s="113">
        <f>VLOOKUP(AI362,Base!$A$3:$F$994, 5, false)</f>
        <v>0</v>
      </c>
      <c r="AQ362" s="114">
        <f t="shared" si="63"/>
        <v>0</v>
      </c>
      <c r="AR362" s="115"/>
      <c r="AS362" s="110">
        <f>VLOOKUP(AT362,Base!$A$3:$F$994, 6, false)</f>
        <v>0</v>
      </c>
      <c r="AT362" s="111" t="s">
        <v>6</v>
      </c>
      <c r="AU362" s="3"/>
      <c r="AV362" s="49"/>
      <c r="AW362" s="110" t="str">
        <f>VLOOKUP(AT362,Base!$A$3:$F$994, 2, false)</f>
        <v>.</v>
      </c>
      <c r="AX362" s="119"/>
      <c r="AY362" s="104"/>
      <c r="AZ362" s="100"/>
      <c r="BA362" s="113">
        <f>VLOOKUP(AT362,Base!$A$3:$F$994, 5, false)</f>
        <v>0</v>
      </c>
      <c r="BB362" s="114">
        <f t="shared" si="61"/>
        <v>0</v>
      </c>
      <c r="BC362" s="115"/>
      <c r="BD362" s="110">
        <f>VLOOKUP(BE362,Base!$A$3:$F$994, 6, false)</f>
        <v>0</v>
      </c>
      <c r="BE362" s="111" t="s">
        <v>6</v>
      </c>
      <c r="BF362" s="3"/>
      <c r="BG362" s="49"/>
      <c r="BH362" s="110" t="str">
        <f>VLOOKUP(BE362,Base!$A$3:$F$994, 2, false)</f>
        <v>.</v>
      </c>
      <c r="BI362" s="119"/>
      <c r="BJ362" s="104"/>
      <c r="BK362" s="100"/>
      <c r="BL362" s="113">
        <f>VLOOKUP(BE362,Base!$A$3:$F$994, 5, false)</f>
        <v>0</v>
      </c>
      <c r="BM362" s="114">
        <f t="shared" si="62"/>
        <v>0</v>
      </c>
    </row>
    <row r="363">
      <c r="A363" s="110">
        <f>VLOOKUP(B363,Base!$A$3:$F$994, 6, false)</f>
        <v>0</v>
      </c>
      <c r="B363" s="111" t="s">
        <v>6</v>
      </c>
      <c r="C363" s="3"/>
      <c r="D363" s="49"/>
      <c r="E363" s="110" t="str">
        <f>VLOOKUP(B363,Base!$A$3:$F$994, 2, false)</f>
        <v>.</v>
      </c>
      <c r="F363" s="119"/>
      <c r="G363" s="104"/>
      <c r="H363" s="100"/>
      <c r="I363" s="113">
        <f>VLOOKUP(B363,Base!$A$3:$F$994, 5, false)</f>
        <v>0</v>
      </c>
      <c r="J363" s="114">
        <f t="shared" si="57"/>
        <v>0</v>
      </c>
      <c r="K363" s="115"/>
      <c r="L363" s="110">
        <f>VLOOKUP(M363,Base!$A$3:$F$994, 6, false)</f>
        <v>0</v>
      </c>
      <c r="M363" s="111" t="s">
        <v>6</v>
      </c>
      <c r="N363" s="3"/>
      <c r="O363" s="49"/>
      <c r="P363" s="110" t="str">
        <f>VLOOKUP(M363,Base!$A$3:$F$994, 2, false)</f>
        <v>.</v>
      </c>
      <c r="Q363" s="119"/>
      <c r="R363" s="104"/>
      <c r="S363" s="100"/>
      <c r="T363" s="113">
        <f>VLOOKUP(M363,Base!$A$3:$F$994, 5, false)</f>
        <v>0</v>
      </c>
      <c r="U363" s="114">
        <f t="shared" si="58"/>
        <v>0</v>
      </c>
      <c r="V363" s="115"/>
      <c r="W363" s="110">
        <f>VLOOKUP(X363,Base!$A$3:$F$994, 6, false)</f>
        <v>0</v>
      </c>
      <c r="X363" s="111" t="s">
        <v>6</v>
      </c>
      <c r="Y363" s="3"/>
      <c r="Z363" s="49"/>
      <c r="AA363" s="110" t="str">
        <f>VLOOKUP(X363,Base!$A$3:$F$994, 2, false)</f>
        <v>.</v>
      </c>
      <c r="AB363" s="119"/>
      <c r="AC363" s="104"/>
      <c r="AD363" s="100"/>
      <c r="AE363" s="113">
        <f>VLOOKUP(X363,Base!$A$3:$F$994, 5, false)</f>
        <v>0</v>
      </c>
      <c r="AF363" s="114">
        <f t="shared" si="59"/>
        <v>0</v>
      </c>
      <c r="AG363" s="115"/>
      <c r="AH363" s="110">
        <f>VLOOKUP(AI363,Base!$A$3:$F$994, 6, false)</f>
        <v>0</v>
      </c>
      <c r="AI363" s="111" t="s">
        <v>6</v>
      </c>
      <c r="AJ363" s="3"/>
      <c r="AK363" s="49"/>
      <c r="AL363" s="110" t="str">
        <f>VLOOKUP(AI363,Base!$A$3:$F$994, 2, false)</f>
        <v>.</v>
      </c>
      <c r="AM363" s="119"/>
      <c r="AN363" s="104"/>
      <c r="AO363" s="100"/>
      <c r="AP363" s="113">
        <f>VLOOKUP(AI363,Base!$A$3:$F$994, 5, false)</f>
        <v>0</v>
      </c>
      <c r="AQ363" s="114">
        <f t="shared" si="63"/>
        <v>0</v>
      </c>
      <c r="AR363" s="115"/>
      <c r="AS363" s="110">
        <f>VLOOKUP(AT363,Base!$A$3:$F$994, 6, false)</f>
        <v>0</v>
      </c>
      <c r="AT363" s="111" t="s">
        <v>6</v>
      </c>
      <c r="AU363" s="3"/>
      <c r="AV363" s="49"/>
      <c r="AW363" s="110" t="str">
        <f>VLOOKUP(AT363,Base!$A$3:$F$994, 2, false)</f>
        <v>.</v>
      </c>
      <c r="AX363" s="119"/>
      <c r="AY363" s="104"/>
      <c r="AZ363" s="100"/>
      <c r="BA363" s="113">
        <f>VLOOKUP(AT363,Base!$A$3:$F$994, 5, false)</f>
        <v>0</v>
      </c>
      <c r="BB363" s="114">
        <f t="shared" si="61"/>
        <v>0</v>
      </c>
      <c r="BC363" s="115"/>
      <c r="BD363" s="110">
        <f>VLOOKUP(BE363,Base!$A$3:$F$994, 6, false)</f>
        <v>0</v>
      </c>
      <c r="BE363" s="111" t="s">
        <v>6</v>
      </c>
      <c r="BF363" s="3"/>
      <c r="BG363" s="49"/>
      <c r="BH363" s="110" t="str">
        <f>VLOOKUP(BE363,Base!$A$3:$F$994, 2, false)</f>
        <v>.</v>
      </c>
      <c r="BI363" s="119"/>
      <c r="BJ363" s="104"/>
      <c r="BK363" s="100"/>
      <c r="BL363" s="113">
        <f>VLOOKUP(BE363,Base!$A$3:$F$994, 5, false)</f>
        <v>0</v>
      </c>
      <c r="BM363" s="114">
        <f t="shared" si="62"/>
        <v>0</v>
      </c>
    </row>
    <row r="364">
      <c r="A364" s="110">
        <f>VLOOKUP(B364,Base!$A$3:$F$994, 6, false)</f>
        <v>0</v>
      </c>
      <c r="B364" s="111" t="s">
        <v>6</v>
      </c>
      <c r="C364" s="3"/>
      <c r="D364" s="120"/>
      <c r="E364" s="110" t="str">
        <f>VLOOKUP(B364,Base!$A$3:$F$994, 2, false)</f>
        <v>.</v>
      </c>
      <c r="F364" s="119"/>
      <c r="G364" s="104"/>
      <c r="H364" s="100"/>
      <c r="I364" s="113">
        <f>VLOOKUP(B364,Base!$A$3:$F$994, 5, false)</f>
        <v>0</v>
      </c>
      <c r="J364" s="114">
        <f t="shared" si="57"/>
        <v>0</v>
      </c>
      <c r="K364" s="115"/>
      <c r="L364" s="110">
        <f>VLOOKUP(M364,Base!$A$3:$F$994, 6, false)</f>
        <v>0</v>
      </c>
      <c r="M364" s="111" t="s">
        <v>6</v>
      </c>
      <c r="N364" s="3"/>
      <c r="O364" s="120"/>
      <c r="P364" s="110" t="str">
        <f>VLOOKUP(M364,Base!$A$3:$F$994, 2, false)</f>
        <v>.</v>
      </c>
      <c r="Q364" s="119"/>
      <c r="R364" s="104"/>
      <c r="S364" s="100"/>
      <c r="T364" s="113">
        <f>VLOOKUP(M364,Base!$A$3:$F$994, 5, false)</f>
        <v>0</v>
      </c>
      <c r="U364" s="114">
        <f t="shared" si="58"/>
        <v>0</v>
      </c>
      <c r="V364" s="115"/>
      <c r="W364" s="110">
        <f>VLOOKUP(X364,Base!$A$3:$F$994, 6, false)</f>
        <v>0</v>
      </c>
      <c r="X364" s="111" t="s">
        <v>6</v>
      </c>
      <c r="Y364" s="3"/>
      <c r="Z364" s="120"/>
      <c r="AA364" s="110" t="str">
        <f>VLOOKUP(X364,Base!$A$3:$F$994, 2, false)</f>
        <v>.</v>
      </c>
      <c r="AB364" s="119"/>
      <c r="AC364" s="104"/>
      <c r="AD364" s="100"/>
      <c r="AE364" s="113">
        <f>VLOOKUP(X364,Base!$A$3:$F$994, 5, false)</f>
        <v>0</v>
      </c>
      <c r="AF364" s="114">
        <f t="shared" si="59"/>
        <v>0</v>
      </c>
      <c r="AG364" s="115"/>
      <c r="AH364" s="110">
        <f>VLOOKUP(AI364,Base!$A$3:$F$994, 6, false)</f>
        <v>0</v>
      </c>
      <c r="AI364" s="111" t="s">
        <v>6</v>
      </c>
      <c r="AJ364" s="3"/>
      <c r="AK364" s="120"/>
      <c r="AL364" s="110" t="str">
        <f>VLOOKUP(AI364,Base!$A$3:$F$994, 2, false)</f>
        <v>.</v>
      </c>
      <c r="AM364" s="119"/>
      <c r="AN364" s="104"/>
      <c r="AO364" s="100"/>
      <c r="AP364" s="113">
        <f>VLOOKUP(AI364,Base!$A$3:$F$994, 5, false)</f>
        <v>0</v>
      </c>
      <c r="AQ364" s="114">
        <f t="shared" si="63"/>
        <v>0</v>
      </c>
      <c r="AR364" s="115"/>
      <c r="AS364" s="110">
        <f>VLOOKUP(AT364,Base!$A$3:$F$994, 6, false)</f>
        <v>0</v>
      </c>
      <c r="AT364" s="111" t="s">
        <v>6</v>
      </c>
      <c r="AU364" s="3"/>
      <c r="AV364" s="120"/>
      <c r="AW364" s="110" t="str">
        <f>VLOOKUP(AT364,Base!$A$3:$F$994, 2, false)</f>
        <v>.</v>
      </c>
      <c r="AX364" s="119"/>
      <c r="AY364" s="104"/>
      <c r="AZ364" s="100"/>
      <c r="BA364" s="113">
        <f>VLOOKUP(AT364,Base!$A$3:$F$994, 5, false)</f>
        <v>0</v>
      </c>
      <c r="BB364" s="114">
        <f t="shared" si="61"/>
        <v>0</v>
      </c>
      <c r="BC364" s="115"/>
      <c r="BD364" s="110">
        <f>VLOOKUP(BE364,Base!$A$3:$F$994, 6, false)</f>
        <v>0</v>
      </c>
      <c r="BE364" s="111" t="s">
        <v>6</v>
      </c>
      <c r="BF364" s="3"/>
      <c r="BG364" s="120"/>
      <c r="BH364" s="110" t="str">
        <f>VLOOKUP(BE364,Base!$A$3:$F$994, 2, false)</f>
        <v>.</v>
      </c>
      <c r="BI364" s="119"/>
      <c r="BJ364" s="104"/>
      <c r="BK364" s="100"/>
      <c r="BL364" s="113">
        <f>VLOOKUP(BE364,Base!$A$3:$F$994, 5, false)</f>
        <v>0</v>
      </c>
      <c r="BM364" s="114">
        <f t="shared" si="62"/>
        <v>0</v>
      </c>
    </row>
    <row r="365">
      <c r="A365" s="110">
        <f>VLOOKUP(B365,Base!$A$3:$F$994, 6, false)</f>
        <v>0</v>
      </c>
      <c r="B365" s="111" t="s">
        <v>6</v>
      </c>
      <c r="C365" s="3"/>
      <c r="D365" s="120"/>
      <c r="E365" s="110" t="str">
        <f>VLOOKUP(B365,Base!$A$3:$F$994, 2, false)</f>
        <v>.</v>
      </c>
      <c r="F365" s="119"/>
      <c r="G365" s="104"/>
      <c r="H365" s="100"/>
      <c r="I365" s="113">
        <f>VLOOKUP(B365,Base!$A$3:$F$994, 5, false)</f>
        <v>0</v>
      </c>
      <c r="J365" s="114">
        <f t="shared" si="57"/>
        <v>0</v>
      </c>
      <c r="K365" s="115"/>
      <c r="L365" s="110">
        <f>VLOOKUP(M365,Base!$A$3:$F$994, 6, false)</f>
        <v>0</v>
      </c>
      <c r="M365" s="111" t="s">
        <v>6</v>
      </c>
      <c r="N365" s="3"/>
      <c r="O365" s="121"/>
      <c r="P365" s="110" t="str">
        <f>VLOOKUP(M365,Base!$A$3:$F$994, 2, false)</f>
        <v>.</v>
      </c>
      <c r="Q365" s="119"/>
      <c r="R365" s="104"/>
      <c r="S365" s="100"/>
      <c r="T365" s="113">
        <f>VLOOKUP(M365,Base!$A$3:$F$994, 5, false)</f>
        <v>0</v>
      </c>
      <c r="U365" s="114">
        <f t="shared" si="58"/>
        <v>0</v>
      </c>
      <c r="V365" s="115"/>
      <c r="W365" s="110">
        <f>VLOOKUP(X365,Base!$A$3:$F$994, 6, false)</f>
        <v>0</v>
      </c>
      <c r="X365" s="111" t="s">
        <v>6</v>
      </c>
      <c r="Y365" s="3"/>
      <c r="Z365" s="120"/>
      <c r="AA365" s="110" t="str">
        <f>VLOOKUP(X365,Base!$A$3:$F$994, 2, false)</f>
        <v>.</v>
      </c>
      <c r="AB365" s="119"/>
      <c r="AC365" s="104"/>
      <c r="AD365" s="100"/>
      <c r="AE365" s="113">
        <f>VLOOKUP(X365,Base!$A$3:$F$994, 5, false)</f>
        <v>0</v>
      </c>
      <c r="AF365" s="114">
        <f t="shared" si="59"/>
        <v>0</v>
      </c>
      <c r="AG365" s="115"/>
      <c r="AH365" s="110">
        <f>VLOOKUP(AI365,Base!$A$3:$F$994, 6, false)</f>
        <v>0</v>
      </c>
      <c r="AI365" s="111" t="s">
        <v>6</v>
      </c>
      <c r="AJ365" s="3"/>
      <c r="AK365" s="120"/>
      <c r="AL365" s="110" t="str">
        <f>VLOOKUP(AI365,Base!$A$3:$F$994, 2, false)</f>
        <v>.</v>
      </c>
      <c r="AM365" s="119"/>
      <c r="AN365" s="104"/>
      <c r="AO365" s="100"/>
      <c r="AP365" s="113">
        <f>VLOOKUP(AI365,Base!$A$3:$F$994, 5, false)</f>
        <v>0</v>
      </c>
      <c r="AQ365" s="114">
        <f t="shared" si="63"/>
        <v>0</v>
      </c>
      <c r="AR365" s="115"/>
      <c r="AS365" s="110">
        <f>VLOOKUP(AT365,Base!$A$3:$F$994, 6, false)</f>
        <v>0</v>
      </c>
      <c r="AT365" s="111" t="s">
        <v>6</v>
      </c>
      <c r="AU365" s="3"/>
      <c r="AV365" s="120"/>
      <c r="AW365" s="110" t="str">
        <f>VLOOKUP(AT365,Base!$A$3:$F$994, 2, false)</f>
        <v>.</v>
      </c>
      <c r="AX365" s="119"/>
      <c r="AY365" s="104"/>
      <c r="AZ365" s="100"/>
      <c r="BA365" s="113">
        <f>VLOOKUP(AT365,Base!$A$3:$F$994, 5, false)</f>
        <v>0</v>
      </c>
      <c r="BB365" s="114">
        <f t="shared" si="61"/>
        <v>0</v>
      </c>
      <c r="BC365" s="115"/>
      <c r="BD365" s="110">
        <f>VLOOKUP(BE365,Base!$A$3:$F$994, 6, false)</f>
        <v>0</v>
      </c>
      <c r="BE365" s="111" t="s">
        <v>6</v>
      </c>
      <c r="BF365" s="3"/>
      <c r="BG365" s="120"/>
      <c r="BH365" s="110" t="str">
        <f>VLOOKUP(BE365,Base!$A$3:$F$994, 2, false)</f>
        <v>.</v>
      </c>
      <c r="BI365" s="119"/>
      <c r="BJ365" s="104"/>
      <c r="BK365" s="100"/>
      <c r="BL365" s="113">
        <f>VLOOKUP(BE365,Base!$A$3:$F$994, 5, false)</f>
        <v>0</v>
      </c>
      <c r="BM365" s="114">
        <f t="shared" si="62"/>
        <v>0</v>
      </c>
    </row>
    <row r="366">
      <c r="A366" s="110">
        <f>VLOOKUP(B366,Base!$A$3:$F$994, 6, false)</f>
        <v>0</v>
      </c>
      <c r="B366" s="111" t="s">
        <v>6</v>
      </c>
      <c r="C366" s="3"/>
      <c r="D366" s="121"/>
      <c r="E366" s="110" t="str">
        <f>VLOOKUP(B366,Base!$A$3:$F$994, 2, false)</f>
        <v>.</v>
      </c>
      <c r="F366" s="119"/>
      <c r="G366" s="104"/>
      <c r="H366" s="100"/>
      <c r="I366" s="113">
        <f>VLOOKUP(B366,Base!$A$3:$F$994, 5, false)</f>
        <v>0</v>
      </c>
      <c r="J366" s="114">
        <f t="shared" si="57"/>
        <v>0</v>
      </c>
      <c r="K366" s="115"/>
      <c r="L366" s="110">
        <f>VLOOKUP(M366,Base!$A$3:$F$994, 6, false)</f>
        <v>0</v>
      </c>
      <c r="M366" s="111" t="s">
        <v>6</v>
      </c>
      <c r="N366" s="3"/>
      <c r="O366" s="120"/>
      <c r="P366" s="110" t="str">
        <f>VLOOKUP(M366,Base!$A$3:$F$994, 2, false)</f>
        <v>.</v>
      </c>
      <c r="Q366" s="119"/>
      <c r="R366" s="104"/>
      <c r="S366" s="100"/>
      <c r="T366" s="113">
        <f>VLOOKUP(M366,Base!$A$3:$F$994, 5, false)</f>
        <v>0</v>
      </c>
      <c r="U366" s="114">
        <f t="shared" si="58"/>
        <v>0</v>
      </c>
      <c r="V366" s="115"/>
      <c r="W366" s="110">
        <f>VLOOKUP(X366,Base!$A$3:$F$994, 6, false)</f>
        <v>0</v>
      </c>
      <c r="X366" s="111" t="s">
        <v>6</v>
      </c>
      <c r="Y366" s="3"/>
      <c r="Z366" s="120"/>
      <c r="AA366" s="110" t="str">
        <f>VLOOKUP(X366,Base!$A$3:$F$994, 2, false)</f>
        <v>.</v>
      </c>
      <c r="AB366" s="119"/>
      <c r="AC366" s="104"/>
      <c r="AD366" s="100"/>
      <c r="AE366" s="113">
        <f>VLOOKUP(X366,Base!$A$3:$F$994, 5, false)</f>
        <v>0</v>
      </c>
      <c r="AF366" s="114">
        <f t="shared" si="59"/>
        <v>0</v>
      </c>
      <c r="AG366" s="115"/>
      <c r="AH366" s="110">
        <f>VLOOKUP(AI366,Base!$A$3:$F$994, 6, false)</f>
        <v>0</v>
      </c>
      <c r="AI366" s="111" t="s">
        <v>6</v>
      </c>
      <c r="AJ366" s="3"/>
      <c r="AK366" s="120"/>
      <c r="AL366" s="110" t="str">
        <f>VLOOKUP(AI366,Base!$A$3:$F$994, 2, false)</f>
        <v>.</v>
      </c>
      <c r="AM366" s="119"/>
      <c r="AN366" s="104"/>
      <c r="AO366" s="100"/>
      <c r="AP366" s="113">
        <f>VLOOKUP(AI366,Base!$A$3:$F$994, 5, false)</f>
        <v>0</v>
      </c>
      <c r="AQ366" s="114">
        <f t="shared" si="63"/>
        <v>0</v>
      </c>
      <c r="AR366" s="115"/>
      <c r="AS366" s="110">
        <f>VLOOKUP(AT366,Base!$A$3:$F$994, 6, false)</f>
        <v>0</v>
      </c>
      <c r="AT366" s="111" t="s">
        <v>6</v>
      </c>
      <c r="AU366" s="3"/>
      <c r="AV366" s="120"/>
      <c r="AW366" s="110" t="str">
        <f>VLOOKUP(AT366,Base!$A$3:$F$994, 2, false)</f>
        <v>.</v>
      </c>
      <c r="AX366" s="119"/>
      <c r="AY366" s="104"/>
      <c r="AZ366" s="100"/>
      <c r="BA366" s="113">
        <f>VLOOKUP(AT366,Base!$A$3:$F$994, 5, false)</f>
        <v>0</v>
      </c>
      <c r="BB366" s="114">
        <f t="shared" si="61"/>
        <v>0</v>
      </c>
      <c r="BC366" s="115"/>
      <c r="BD366" s="110">
        <f>VLOOKUP(BE366,Base!$A$3:$F$994, 6, false)</f>
        <v>0</v>
      </c>
      <c r="BE366" s="111" t="s">
        <v>6</v>
      </c>
      <c r="BF366" s="3"/>
      <c r="BG366" s="120"/>
      <c r="BH366" s="110" t="str">
        <f>VLOOKUP(BE366,Base!$A$3:$F$994, 2, false)</f>
        <v>.</v>
      </c>
      <c r="BI366" s="119"/>
      <c r="BJ366" s="104"/>
      <c r="BK366" s="100"/>
      <c r="BL366" s="113">
        <f>VLOOKUP(BE366,Base!$A$3:$F$994, 5, false)</f>
        <v>0</v>
      </c>
      <c r="BM366" s="114">
        <f t="shared" si="62"/>
        <v>0</v>
      </c>
    </row>
    <row r="367">
      <c r="A367" s="110">
        <f>VLOOKUP(B367,Base!$A$3:$F$994, 6, false)</f>
        <v>0</v>
      </c>
      <c r="B367" s="111" t="s">
        <v>6</v>
      </c>
      <c r="C367" s="3"/>
      <c r="D367" s="122"/>
      <c r="E367" s="110" t="str">
        <f>VLOOKUP(B367,Base!$A$3:$F$994, 2, false)</f>
        <v>.</v>
      </c>
      <c r="F367" s="119"/>
      <c r="G367" s="104"/>
      <c r="H367" s="100"/>
      <c r="I367" s="113">
        <f>VLOOKUP(B367,Base!$A$3:$F$994, 5, false)</f>
        <v>0</v>
      </c>
      <c r="J367" s="114">
        <f t="shared" si="57"/>
        <v>0</v>
      </c>
      <c r="K367" s="115"/>
      <c r="L367" s="110">
        <f>VLOOKUP(M367,Base!$A$3:$F$994, 6, false)</f>
        <v>0</v>
      </c>
      <c r="M367" s="111" t="s">
        <v>6</v>
      </c>
      <c r="N367" s="3"/>
      <c r="O367" s="122"/>
      <c r="P367" s="110" t="str">
        <f>VLOOKUP(M367,Base!$A$3:$F$994, 2, false)</f>
        <v>.</v>
      </c>
      <c r="Q367" s="119"/>
      <c r="R367" s="104"/>
      <c r="S367" s="100"/>
      <c r="T367" s="113">
        <f>VLOOKUP(M367,Base!$A$3:$F$994, 5, false)</f>
        <v>0</v>
      </c>
      <c r="U367" s="114">
        <f t="shared" si="58"/>
        <v>0</v>
      </c>
      <c r="V367" s="115"/>
      <c r="W367" s="110">
        <f>VLOOKUP(X367,Base!$A$3:$F$994, 6, false)</f>
        <v>0</v>
      </c>
      <c r="X367" s="111" t="s">
        <v>6</v>
      </c>
      <c r="Y367" s="3"/>
      <c r="Z367" s="122"/>
      <c r="AA367" s="110" t="str">
        <f>VLOOKUP(X367,Base!$A$3:$F$994, 2, false)</f>
        <v>.</v>
      </c>
      <c r="AB367" s="119"/>
      <c r="AC367" s="104"/>
      <c r="AD367" s="100"/>
      <c r="AE367" s="113">
        <f>VLOOKUP(X367,Base!$A$3:$F$994, 5, false)</f>
        <v>0</v>
      </c>
      <c r="AF367" s="114">
        <f t="shared" si="59"/>
        <v>0</v>
      </c>
      <c r="AG367" s="115"/>
      <c r="AH367" s="110">
        <f>VLOOKUP(AI367,Base!$A$3:$F$994, 6, false)</f>
        <v>0</v>
      </c>
      <c r="AI367" s="111" t="s">
        <v>6</v>
      </c>
      <c r="AJ367" s="3"/>
      <c r="AK367" s="122"/>
      <c r="AL367" s="110" t="str">
        <f>VLOOKUP(AI367,Base!$A$3:$F$994, 2, false)</f>
        <v>.</v>
      </c>
      <c r="AM367" s="119"/>
      <c r="AN367" s="104"/>
      <c r="AO367" s="100"/>
      <c r="AP367" s="113">
        <f>VLOOKUP(AI367,Base!$A$3:$F$994, 5, false)</f>
        <v>0</v>
      </c>
      <c r="AQ367" s="114">
        <f t="shared" si="63"/>
        <v>0</v>
      </c>
      <c r="AR367" s="115"/>
      <c r="AS367" s="110">
        <f>VLOOKUP(AT367,Base!$A$3:$F$994, 6, false)</f>
        <v>0</v>
      </c>
      <c r="AT367" s="111" t="s">
        <v>6</v>
      </c>
      <c r="AU367" s="3"/>
      <c r="AV367" s="122"/>
      <c r="AW367" s="110" t="str">
        <f>VLOOKUP(AT367,Base!$A$3:$F$994, 2, false)</f>
        <v>.</v>
      </c>
      <c r="AX367" s="119"/>
      <c r="AY367" s="104"/>
      <c r="AZ367" s="100"/>
      <c r="BA367" s="113">
        <f>VLOOKUP(AT367,Base!$A$3:$F$994, 5, false)</f>
        <v>0</v>
      </c>
      <c r="BB367" s="114">
        <f t="shared" si="61"/>
        <v>0</v>
      </c>
      <c r="BC367" s="115"/>
      <c r="BD367" s="110">
        <f>VLOOKUP(BE367,Base!$A$3:$F$994, 6, false)</f>
        <v>0</v>
      </c>
      <c r="BE367" s="111" t="s">
        <v>6</v>
      </c>
      <c r="BF367" s="3"/>
      <c r="BG367" s="122"/>
      <c r="BH367" s="110" t="str">
        <f>VLOOKUP(BE367,Base!$A$3:$F$994, 2, false)</f>
        <v>.</v>
      </c>
      <c r="BI367" s="119"/>
      <c r="BJ367" s="104"/>
      <c r="BK367" s="100"/>
      <c r="BL367" s="113">
        <f>VLOOKUP(BE367,Base!$A$3:$F$994, 5, false)</f>
        <v>0</v>
      </c>
      <c r="BM367" s="114">
        <f t="shared" si="62"/>
        <v>0</v>
      </c>
    </row>
    <row r="368">
      <c r="A368" s="110">
        <f>VLOOKUP(B368,Base!$A$3:$F$994, 6, false)</f>
        <v>0</v>
      </c>
      <c r="B368" s="111" t="s">
        <v>6</v>
      </c>
      <c r="C368" s="3"/>
      <c r="D368" s="123"/>
      <c r="E368" s="110" t="str">
        <f>VLOOKUP(B368,Base!$A$3:$F$994, 2, false)</f>
        <v>.</v>
      </c>
      <c r="F368" s="119"/>
      <c r="G368" s="104"/>
      <c r="H368" s="100"/>
      <c r="I368" s="113">
        <f>VLOOKUP(B368,Base!$A$3:$F$994, 5, false)</f>
        <v>0</v>
      </c>
      <c r="J368" s="114">
        <f t="shared" si="57"/>
        <v>0</v>
      </c>
      <c r="K368" s="115"/>
      <c r="L368" s="110">
        <f>VLOOKUP(M368,Base!$A$3:$F$994, 6, false)</f>
        <v>0</v>
      </c>
      <c r="M368" s="111" t="s">
        <v>6</v>
      </c>
      <c r="N368" s="3"/>
      <c r="O368" s="123"/>
      <c r="P368" s="110" t="str">
        <f>VLOOKUP(M368,Base!$A$3:$F$994, 2, false)</f>
        <v>.</v>
      </c>
      <c r="Q368" s="119"/>
      <c r="R368" s="104"/>
      <c r="S368" s="100"/>
      <c r="T368" s="113">
        <f>VLOOKUP(M368,Base!$A$3:$F$994, 5, false)</f>
        <v>0</v>
      </c>
      <c r="U368" s="114">
        <f t="shared" si="58"/>
        <v>0</v>
      </c>
      <c r="V368" s="115"/>
      <c r="W368" s="110">
        <f>VLOOKUP(X368,Base!$A$3:$F$994, 6, false)</f>
        <v>0</v>
      </c>
      <c r="X368" s="111" t="s">
        <v>6</v>
      </c>
      <c r="Y368" s="3"/>
      <c r="Z368" s="123"/>
      <c r="AA368" s="110" t="str">
        <f>VLOOKUP(X368,Base!$A$3:$F$994, 2, false)</f>
        <v>.</v>
      </c>
      <c r="AB368" s="119"/>
      <c r="AC368" s="104"/>
      <c r="AD368" s="100"/>
      <c r="AE368" s="113">
        <f>VLOOKUP(X368,Base!$A$3:$F$994, 5, false)</f>
        <v>0</v>
      </c>
      <c r="AF368" s="114">
        <f t="shared" si="59"/>
        <v>0</v>
      </c>
      <c r="AG368" s="115"/>
      <c r="AH368" s="110">
        <f>VLOOKUP(AI368,Base!$A$3:$F$994, 6, false)</f>
        <v>0</v>
      </c>
      <c r="AI368" s="111" t="s">
        <v>6</v>
      </c>
      <c r="AJ368" s="3"/>
      <c r="AK368" s="123"/>
      <c r="AL368" s="110" t="str">
        <f>VLOOKUP(AI368,Base!$A$3:$F$994, 2, false)</f>
        <v>.</v>
      </c>
      <c r="AM368" s="119"/>
      <c r="AN368" s="104"/>
      <c r="AO368" s="100"/>
      <c r="AP368" s="113">
        <f>VLOOKUP(AI368,Base!$A$3:$F$994, 5, false)</f>
        <v>0</v>
      </c>
      <c r="AQ368" s="114">
        <f t="shared" si="63"/>
        <v>0</v>
      </c>
      <c r="AR368" s="115"/>
      <c r="AS368" s="110">
        <f>VLOOKUP(AT368,Base!$A$3:$F$994, 6, false)</f>
        <v>0</v>
      </c>
      <c r="AT368" s="111" t="s">
        <v>6</v>
      </c>
      <c r="AU368" s="3"/>
      <c r="AV368" s="123"/>
      <c r="AW368" s="110" t="str">
        <f>VLOOKUP(AT368,Base!$A$3:$F$994, 2, false)</f>
        <v>.</v>
      </c>
      <c r="AX368" s="119"/>
      <c r="AY368" s="104"/>
      <c r="AZ368" s="100"/>
      <c r="BA368" s="113">
        <f>VLOOKUP(AT368,Base!$A$3:$F$994, 5, false)</f>
        <v>0</v>
      </c>
      <c r="BB368" s="114">
        <f t="shared" si="61"/>
        <v>0</v>
      </c>
      <c r="BC368" s="115"/>
      <c r="BD368" s="110">
        <f>VLOOKUP(BE368,Base!$A$3:$F$994, 6, false)</f>
        <v>0</v>
      </c>
      <c r="BE368" s="111" t="s">
        <v>6</v>
      </c>
      <c r="BF368" s="3"/>
      <c r="BG368" s="123"/>
      <c r="BH368" s="110" t="str">
        <f>VLOOKUP(BE368,Base!$A$3:$F$994, 2, false)</f>
        <v>.</v>
      </c>
      <c r="BI368" s="119"/>
      <c r="BJ368" s="104"/>
      <c r="BK368" s="100"/>
      <c r="BL368" s="113">
        <f>VLOOKUP(BE368,Base!$A$3:$F$994, 5, false)</f>
        <v>0</v>
      </c>
      <c r="BM368" s="114">
        <f t="shared" si="62"/>
        <v>0</v>
      </c>
    </row>
    <row r="369">
      <c r="A369" s="126" t="s">
        <v>717</v>
      </c>
      <c r="B369" s="104"/>
      <c r="C369" s="104"/>
      <c r="D369" s="104"/>
      <c r="E369" s="104"/>
      <c r="F369" s="104"/>
      <c r="G369" s="104"/>
      <c r="H369" s="100"/>
      <c r="I369" s="167" t="s">
        <v>716</v>
      </c>
      <c r="J369" s="125">
        <f>SUM(J351:J368)</f>
        <v>0</v>
      </c>
      <c r="K369" s="109"/>
      <c r="L369" s="126" t="s">
        <v>717</v>
      </c>
      <c r="M369" s="104"/>
      <c r="N369" s="104"/>
      <c r="O369" s="104"/>
      <c r="P369" s="104"/>
      <c r="Q369" s="104"/>
      <c r="R369" s="104"/>
      <c r="S369" s="100"/>
      <c r="T369" s="167" t="s">
        <v>716</v>
      </c>
      <c r="U369" s="125">
        <f>SUM(U351:U368)</f>
        <v>0</v>
      </c>
      <c r="V369" s="109"/>
      <c r="W369" s="126" t="s">
        <v>717</v>
      </c>
      <c r="X369" s="104"/>
      <c r="Y369" s="104"/>
      <c r="Z369" s="104"/>
      <c r="AA369" s="104"/>
      <c r="AB369" s="104"/>
      <c r="AC369" s="104"/>
      <c r="AD369" s="100"/>
      <c r="AE369" s="167" t="s">
        <v>716</v>
      </c>
      <c r="AF369" s="125">
        <f>SUM(AF351:AF368)</f>
        <v>0</v>
      </c>
      <c r="AG369" s="109"/>
      <c r="AH369" s="126" t="s">
        <v>717</v>
      </c>
      <c r="AI369" s="104"/>
      <c r="AJ369" s="104"/>
      <c r="AK369" s="104"/>
      <c r="AL369" s="104"/>
      <c r="AM369" s="104"/>
      <c r="AN369" s="104"/>
      <c r="AO369" s="100"/>
      <c r="AP369" s="167" t="s">
        <v>716</v>
      </c>
      <c r="AQ369" s="125">
        <f>SUM(AQ351:AQ368)</f>
        <v>0</v>
      </c>
      <c r="AR369" s="109"/>
      <c r="AS369" s="126" t="s">
        <v>717</v>
      </c>
      <c r="AT369" s="104"/>
      <c r="AU369" s="104"/>
      <c r="AV369" s="104"/>
      <c r="AW369" s="104"/>
      <c r="AX369" s="104"/>
      <c r="AY369" s="104"/>
      <c r="AZ369" s="100"/>
      <c r="BA369" s="167" t="s">
        <v>716</v>
      </c>
      <c r="BB369" s="125">
        <f>SUM(BB351:BB368)</f>
        <v>0</v>
      </c>
      <c r="BC369" s="109"/>
      <c r="BD369" s="126" t="s">
        <v>717</v>
      </c>
      <c r="BE369" s="104"/>
      <c r="BF369" s="104"/>
      <c r="BG369" s="104"/>
      <c r="BH369" s="104"/>
      <c r="BI369" s="104"/>
      <c r="BJ369" s="104"/>
      <c r="BK369" s="100"/>
      <c r="BL369" s="167" t="s">
        <v>716</v>
      </c>
      <c r="BM369" s="125">
        <f>SUM(BM351:BM368)</f>
        <v>0</v>
      </c>
    </row>
    <row r="370">
      <c r="A370" s="127"/>
      <c r="B370" s="104"/>
      <c r="C370" s="104"/>
      <c r="D370" s="104"/>
      <c r="E370" s="104"/>
      <c r="F370" s="104"/>
      <c r="G370" s="104"/>
      <c r="H370" s="100"/>
      <c r="I370" s="167" t="s">
        <v>718</v>
      </c>
      <c r="J370" s="128">
        <f>J369/E349</f>
        <v>0</v>
      </c>
      <c r="K370" s="129"/>
      <c r="L370" s="127"/>
      <c r="M370" s="104"/>
      <c r="N370" s="104"/>
      <c r="O370" s="104"/>
      <c r="P370" s="104"/>
      <c r="Q370" s="104"/>
      <c r="R370" s="104"/>
      <c r="S370" s="100"/>
      <c r="T370" s="167" t="s">
        <v>718</v>
      </c>
      <c r="U370" s="128">
        <f>U369/P349</f>
        <v>0</v>
      </c>
      <c r="V370" s="129"/>
      <c r="W370" s="127"/>
      <c r="X370" s="104"/>
      <c r="Y370" s="104"/>
      <c r="Z370" s="104"/>
      <c r="AA370" s="104"/>
      <c r="AB370" s="104"/>
      <c r="AC370" s="104"/>
      <c r="AD370" s="100"/>
      <c r="AE370" s="167" t="s">
        <v>718</v>
      </c>
      <c r="AF370" s="128">
        <f>AF369/AA349</f>
        <v>0</v>
      </c>
      <c r="AG370" s="129"/>
      <c r="AH370" s="127"/>
      <c r="AI370" s="104"/>
      <c r="AJ370" s="104"/>
      <c r="AK370" s="104"/>
      <c r="AL370" s="104"/>
      <c r="AM370" s="104"/>
      <c r="AN370" s="104"/>
      <c r="AO370" s="100"/>
      <c r="AP370" s="167" t="s">
        <v>718</v>
      </c>
      <c r="AQ370" s="128">
        <f>AQ369/AL349</f>
        <v>0</v>
      </c>
      <c r="AR370" s="129"/>
      <c r="AS370" s="127"/>
      <c r="AT370" s="104"/>
      <c r="AU370" s="104"/>
      <c r="AV370" s="104"/>
      <c r="AW370" s="104"/>
      <c r="AX370" s="104"/>
      <c r="AY370" s="104"/>
      <c r="AZ370" s="100"/>
      <c r="BA370" s="167" t="s">
        <v>718</v>
      </c>
      <c r="BB370" s="128">
        <f>BB369/AW349</f>
        <v>0</v>
      </c>
      <c r="BC370" s="129"/>
      <c r="BD370" s="127"/>
      <c r="BE370" s="104"/>
      <c r="BF370" s="104"/>
      <c r="BG370" s="104"/>
      <c r="BH370" s="104"/>
      <c r="BI370" s="104"/>
      <c r="BJ370" s="104"/>
      <c r="BK370" s="100"/>
      <c r="BL370" s="167" t="s">
        <v>718</v>
      </c>
      <c r="BM370" s="128">
        <f>BM369/BH349</f>
        <v>0</v>
      </c>
    </row>
    <row r="371">
      <c r="A371" s="127"/>
      <c r="B371" s="104"/>
      <c r="C371" s="104"/>
      <c r="D371" s="104"/>
      <c r="E371" s="104"/>
      <c r="F371" s="104"/>
      <c r="G371" s="104"/>
      <c r="H371" s="100"/>
      <c r="I371" s="160" t="s">
        <v>719</v>
      </c>
      <c r="J371" s="130">
        <v>0.05</v>
      </c>
      <c r="K371" s="129"/>
      <c r="L371" s="127"/>
      <c r="M371" s="104"/>
      <c r="N371" s="104"/>
      <c r="O371" s="104"/>
      <c r="P371" s="104"/>
      <c r="Q371" s="104"/>
      <c r="R371" s="104"/>
      <c r="S371" s="100"/>
      <c r="T371" s="160" t="s">
        <v>719</v>
      </c>
      <c r="U371" s="130">
        <v>0.05</v>
      </c>
      <c r="V371" s="129"/>
      <c r="W371" s="127"/>
      <c r="X371" s="104"/>
      <c r="Y371" s="104"/>
      <c r="Z371" s="104"/>
      <c r="AA371" s="104"/>
      <c r="AB371" s="104"/>
      <c r="AC371" s="104"/>
      <c r="AD371" s="100"/>
      <c r="AE371" s="160" t="s">
        <v>719</v>
      </c>
      <c r="AF371" s="130">
        <v>0.05</v>
      </c>
      <c r="AG371" s="129"/>
      <c r="AH371" s="127"/>
      <c r="AI371" s="104"/>
      <c r="AJ371" s="104"/>
      <c r="AK371" s="104"/>
      <c r="AL371" s="104"/>
      <c r="AM371" s="104"/>
      <c r="AN371" s="104"/>
      <c r="AO371" s="100"/>
      <c r="AP371" s="160" t="s">
        <v>719</v>
      </c>
      <c r="AQ371" s="130">
        <v>0.05</v>
      </c>
      <c r="AR371" s="129"/>
      <c r="AS371" s="127"/>
      <c r="AT371" s="104"/>
      <c r="AU371" s="104"/>
      <c r="AV371" s="104"/>
      <c r="AW371" s="104"/>
      <c r="AX371" s="104"/>
      <c r="AY371" s="104"/>
      <c r="AZ371" s="100"/>
      <c r="BA371" s="160" t="s">
        <v>719</v>
      </c>
      <c r="BB371" s="130">
        <v>0.05</v>
      </c>
      <c r="BC371" s="129"/>
      <c r="BD371" s="127"/>
      <c r="BE371" s="104"/>
      <c r="BF371" s="104"/>
      <c r="BG371" s="104"/>
      <c r="BH371" s="104"/>
      <c r="BI371" s="104"/>
      <c r="BJ371" s="104"/>
      <c r="BK371" s="100"/>
      <c r="BL371" s="160" t="s">
        <v>719</v>
      </c>
      <c r="BM371" s="130">
        <v>0.05</v>
      </c>
    </row>
    <row r="372">
      <c r="A372" s="127"/>
      <c r="B372" s="104"/>
      <c r="C372" s="104"/>
      <c r="D372" s="104"/>
      <c r="E372" s="104"/>
      <c r="F372" s="104"/>
      <c r="G372" s="104"/>
      <c r="H372" s="100"/>
      <c r="I372" s="167" t="s">
        <v>720</v>
      </c>
      <c r="J372" s="128">
        <f>J370+(J370*J371)</f>
        <v>0</v>
      </c>
      <c r="K372" s="129"/>
      <c r="L372" s="127"/>
      <c r="M372" s="104"/>
      <c r="N372" s="104"/>
      <c r="O372" s="104"/>
      <c r="P372" s="104"/>
      <c r="Q372" s="104"/>
      <c r="R372" s="104"/>
      <c r="S372" s="100"/>
      <c r="T372" s="167" t="s">
        <v>720</v>
      </c>
      <c r="U372" s="128">
        <f>U370+(U370*U371)</f>
        <v>0</v>
      </c>
      <c r="V372" s="129"/>
      <c r="W372" s="127"/>
      <c r="X372" s="104"/>
      <c r="Y372" s="104"/>
      <c r="Z372" s="104"/>
      <c r="AA372" s="104"/>
      <c r="AB372" s="104"/>
      <c r="AC372" s="104"/>
      <c r="AD372" s="100"/>
      <c r="AE372" s="167" t="s">
        <v>720</v>
      </c>
      <c r="AF372" s="128">
        <f>AF370+(AF370*AF371)</f>
        <v>0</v>
      </c>
      <c r="AG372" s="129"/>
      <c r="AH372" s="127"/>
      <c r="AI372" s="104"/>
      <c r="AJ372" s="104"/>
      <c r="AK372" s="104"/>
      <c r="AL372" s="104"/>
      <c r="AM372" s="104"/>
      <c r="AN372" s="104"/>
      <c r="AO372" s="100"/>
      <c r="AP372" s="167" t="s">
        <v>720</v>
      </c>
      <c r="AQ372" s="128">
        <f>AQ370+(AQ370*AQ371)</f>
        <v>0</v>
      </c>
      <c r="AR372" s="129"/>
      <c r="AS372" s="127"/>
      <c r="AT372" s="104"/>
      <c r="AU372" s="104"/>
      <c r="AV372" s="104"/>
      <c r="AW372" s="104"/>
      <c r="AX372" s="104"/>
      <c r="AY372" s="104"/>
      <c r="AZ372" s="100"/>
      <c r="BA372" s="167" t="s">
        <v>720</v>
      </c>
      <c r="BB372" s="128">
        <f>BB370+(BB370*BB371)</f>
        <v>0</v>
      </c>
      <c r="BC372" s="129"/>
      <c r="BD372" s="127"/>
      <c r="BE372" s="104"/>
      <c r="BF372" s="104"/>
      <c r="BG372" s="104"/>
      <c r="BH372" s="104"/>
      <c r="BI372" s="104"/>
      <c r="BJ372" s="104"/>
      <c r="BK372" s="100"/>
      <c r="BL372" s="167" t="s">
        <v>720</v>
      </c>
      <c r="BM372" s="128">
        <f>BM370+(BM370*BM371)</f>
        <v>0</v>
      </c>
    </row>
    <row r="373">
      <c r="A373" s="127"/>
      <c r="B373" s="104"/>
      <c r="C373" s="104"/>
      <c r="D373" s="104"/>
      <c r="E373" s="104"/>
      <c r="F373" s="104"/>
      <c r="G373" s="104"/>
      <c r="H373" s="100"/>
      <c r="I373" s="167" t="s">
        <v>746</v>
      </c>
      <c r="J373" s="128">
        <f>J372*I349</f>
        <v>0</v>
      </c>
      <c r="K373" s="129"/>
      <c r="L373" s="127"/>
      <c r="M373" s="104"/>
      <c r="N373" s="104"/>
      <c r="O373" s="104"/>
      <c r="P373" s="104"/>
      <c r="Q373" s="104"/>
      <c r="R373" s="104"/>
      <c r="S373" s="100"/>
      <c r="T373" s="167" t="s">
        <v>746</v>
      </c>
      <c r="U373" s="128">
        <f>U372*T349</f>
        <v>0</v>
      </c>
      <c r="V373" s="129"/>
      <c r="W373" s="127"/>
      <c r="X373" s="104"/>
      <c r="Y373" s="104"/>
      <c r="Z373" s="104"/>
      <c r="AA373" s="104"/>
      <c r="AB373" s="104"/>
      <c r="AC373" s="104"/>
      <c r="AD373" s="100"/>
      <c r="AE373" s="167" t="s">
        <v>746</v>
      </c>
      <c r="AF373" s="128">
        <f>AF372*AE349</f>
        <v>0</v>
      </c>
      <c r="AG373" s="129"/>
      <c r="AH373" s="127"/>
      <c r="AI373" s="104"/>
      <c r="AJ373" s="104"/>
      <c r="AK373" s="104"/>
      <c r="AL373" s="104"/>
      <c r="AM373" s="104"/>
      <c r="AN373" s="104"/>
      <c r="AO373" s="100"/>
      <c r="AP373" s="167" t="s">
        <v>746</v>
      </c>
      <c r="AQ373" s="128">
        <f>AQ372*AP349</f>
        <v>0</v>
      </c>
      <c r="AR373" s="129"/>
      <c r="AS373" s="127"/>
      <c r="AT373" s="104"/>
      <c r="AU373" s="104"/>
      <c r="AV373" s="104"/>
      <c r="AW373" s="104"/>
      <c r="AX373" s="104"/>
      <c r="AY373" s="104"/>
      <c r="AZ373" s="100"/>
      <c r="BA373" s="167" t="s">
        <v>746</v>
      </c>
      <c r="BB373" s="128">
        <f>BB372*BA349</f>
        <v>0</v>
      </c>
      <c r="BC373" s="129"/>
      <c r="BD373" s="127"/>
      <c r="BE373" s="104"/>
      <c r="BF373" s="104"/>
      <c r="BG373" s="104"/>
      <c r="BH373" s="104"/>
      <c r="BI373" s="104"/>
      <c r="BJ373" s="104"/>
      <c r="BK373" s="100"/>
      <c r="BL373" s="167" t="s">
        <v>746</v>
      </c>
      <c r="BM373" s="128">
        <f>BM372*BL349</f>
        <v>0</v>
      </c>
    </row>
    <row r="374">
      <c r="A374" s="127"/>
      <c r="B374" s="104"/>
      <c r="C374" s="104"/>
      <c r="D374" s="104"/>
      <c r="E374" s="104"/>
      <c r="F374" s="104"/>
      <c r="G374" s="104"/>
      <c r="H374" s="100"/>
      <c r="I374" s="167" t="s">
        <v>747</v>
      </c>
      <c r="J374" s="128">
        <f>J375-J373</f>
        <v>0</v>
      </c>
      <c r="K374" s="129"/>
      <c r="L374" s="127"/>
      <c r="M374" s="104"/>
      <c r="N374" s="104"/>
      <c r="O374" s="104"/>
      <c r="P374" s="104"/>
      <c r="Q374" s="104"/>
      <c r="R374" s="104"/>
      <c r="S374" s="100"/>
      <c r="T374" s="167" t="s">
        <v>747</v>
      </c>
      <c r="U374" s="128">
        <f>U375-U373</f>
        <v>0</v>
      </c>
      <c r="V374" s="129"/>
      <c r="W374" s="127"/>
      <c r="X374" s="104"/>
      <c r="Y374" s="104"/>
      <c r="Z374" s="104"/>
      <c r="AA374" s="104"/>
      <c r="AB374" s="104"/>
      <c r="AC374" s="104"/>
      <c r="AD374" s="100"/>
      <c r="AE374" s="167" t="s">
        <v>747</v>
      </c>
      <c r="AF374" s="128">
        <f>AF375-AF373</f>
        <v>0</v>
      </c>
      <c r="AG374" s="129"/>
      <c r="AH374" s="127"/>
      <c r="AI374" s="104"/>
      <c r="AJ374" s="104"/>
      <c r="AK374" s="104"/>
      <c r="AL374" s="104"/>
      <c r="AM374" s="104"/>
      <c r="AN374" s="104"/>
      <c r="AO374" s="100"/>
      <c r="AP374" s="167" t="s">
        <v>747</v>
      </c>
      <c r="AQ374" s="128">
        <f>AQ375-AQ373</f>
        <v>0</v>
      </c>
      <c r="AR374" s="129"/>
      <c r="AS374" s="127"/>
      <c r="AT374" s="104"/>
      <c r="AU374" s="104"/>
      <c r="AV374" s="104"/>
      <c r="AW374" s="104"/>
      <c r="AX374" s="104"/>
      <c r="AY374" s="104"/>
      <c r="AZ374" s="100"/>
      <c r="BA374" s="167" t="s">
        <v>747</v>
      </c>
      <c r="BB374" s="128">
        <f>BB375-BB373</f>
        <v>0</v>
      </c>
      <c r="BC374" s="129"/>
      <c r="BD374" s="127"/>
      <c r="BE374" s="104"/>
      <c r="BF374" s="104"/>
      <c r="BG374" s="104"/>
      <c r="BH374" s="104"/>
      <c r="BI374" s="104"/>
      <c r="BJ374" s="104"/>
      <c r="BK374" s="100"/>
      <c r="BL374" s="167" t="s">
        <v>747</v>
      </c>
      <c r="BM374" s="128">
        <f>BM375-BM373</f>
        <v>0</v>
      </c>
    </row>
    <row r="375">
      <c r="A375" s="127"/>
      <c r="B375" s="104"/>
      <c r="C375" s="104"/>
      <c r="D375" s="104"/>
      <c r="E375" s="104"/>
      <c r="F375" s="104"/>
      <c r="G375" s="104"/>
      <c r="H375" s="100"/>
      <c r="I375" s="167" t="s">
        <v>748</v>
      </c>
      <c r="J375" s="128">
        <f>J373*(J347*1+1)</f>
        <v>0</v>
      </c>
      <c r="K375" s="129"/>
      <c r="L375" s="127"/>
      <c r="M375" s="104"/>
      <c r="N375" s="104"/>
      <c r="O375" s="104"/>
      <c r="P375" s="104"/>
      <c r="Q375" s="104"/>
      <c r="R375" s="104"/>
      <c r="S375" s="100"/>
      <c r="T375" s="167" t="s">
        <v>748</v>
      </c>
      <c r="U375" s="128">
        <f>U373*(U347*1+1)</f>
        <v>0</v>
      </c>
      <c r="V375" s="129"/>
      <c r="W375" s="127"/>
      <c r="X375" s="104"/>
      <c r="Y375" s="104"/>
      <c r="Z375" s="104"/>
      <c r="AA375" s="104"/>
      <c r="AB375" s="104"/>
      <c r="AC375" s="104"/>
      <c r="AD375" s="100"/>
      <c r="AE375" s="167" t="s">
        <v>748</v>
      </c>
      <c r="AF375" s="128">
        <f>AF373*(AF347*1+1)</f>
        <v>0</v>
      </c>
      <c r="AG375" s="129"/>
      <c r="AH375" s="127"/>
      <c r="AI375" s="104"/>
      <c r="AJ375" s="104"/>
      <c r="AK375" s="104"/>
      <c r="AL375" s="104"/>
      <c r="AM375" s="104"/>
      <c r="AN375" s="104"/>
      <c r="AO375" s="100"/>
      <c r="AP375" s="167" t="s">
        <v>748</v>
      </c>
      <c r="AQ375" s="128">
        <f>AQ373*(AQ347*1+1)</f>
        <v>0</v>
      </c>
      <c r="AR375" s="129"/>
      <c r="AS375" s="127"/>
      <c r="AT375" s="104"/>
      <c r="AU375" s="104"/>
      <c r="AV375" s="104"/>
      <c r="AW375" s="104"/>
      <c r="AX375" s="104"/>
      <c r="AY375" s="104"/>
      <c r="AZ375" s="100"/>
      <c r="BA375" s="167" t="s">
        <v>748</v>
      </c>
      <c r="BB375" s="128">
        <f>BB373*(BB347*1+1)</f>
        <v>0</v>
      </c>
      <c r="BC375" s="129"/>
      <c r="BD375" s="127"/>
      <c r="BE375" s="104"/>
      <c r="BF375" s="104"/>
      <c r="BG375" s="104"/>
      <c r="BH375" s="104"/>
      <c r="BI375" s="104"/>
      <c r="BJ375" s="104"/>
      <c r="BK375" s="100"/>
      <c r="BL375" s="167" t="s">
        <v>748</v>
      </c>
      <c r="BM375" s="128">
        <f>BM373*(BM347*1+1)</f>
        <v>0</v>
      </c>
    </row>
    <row r="376">
      <c r="A376" s="127"/>
      <c r="B376" s="104"/>
      <c r="C376" s="104"/>
      <c r="D376" s="104"/>
      <c r="E376" s="104"/>
      <c r="F376" s="104"/>
      <c r="G376" s="104"/>
      <c r="H376" s="100"/>
      <c r="I376" s="168" t="s">
        <v>749</v>
      </c>
      <c r="J376" s="3"/>
      <c r="K376" s="129"/>
      <c r="L376" s="127"/>
      <c r="M376" s="104"/>
      <c r="N376" s="104"/>
      <c r="O376" s="104"/>
      <c r="P376" s="104"/>
      <c r="Q376" s="104"/>
      <c r="R376" s="104"/>
      <c r="S376" s="100"/>
      <c r="T376" s="168" t="s">
        <v>749</v>
      </c>
      <c r="U376" s="3"/>
      <c r="V376" s="129"/>
      <c r="W376" s="127"/>
      <c r="X376" s="104"/>
      <c r="Y376" s="104"/>
      <c r="Z376" s="104"/>
      <c r="AA376" s="104"/>
      <c r="AB376" s="104"/>
      <c r="AC376" s="104"/>
      <c r="AD376" s="100"/>
      <c r="AE376" s="168" t="s">
        <v>749</v>
      </c>
      <c r="AF376" s="3"/>
      <c r="AG376" s="129"/>
      <c r="AH376" s="127"/>
      <c r="AI376" s="104"/>
      <c r="AJ376" s="104"/>
      <c r="AK376" s="104"/>
      <c r="AL376" s="104"/>
      <c r="AM376" s="104"/>
      <c r="AN376" s="104"/>
      <c r="AO376" s="100"/>
      <c r="AP376" s="168" t="s">
        <v>749</v>
      </c>
      <c r="AQ376" s="3"/>
      <c r="AR376" s="129"/>
      <c r="AS376" s="127"/>
      <c r="AT376" s="104"/>
      <c r="AU376" s="104"/>
      <c r="AV376" s="104"/>
      <c r="AW376" s="104"/>
      <c r="AX376" s="104"/>
      <c r="AY376" s="104"/>
      <c r="AZ376" s="100"/>
      <c r="BA376" s="168" t="s">
        <v>749</v>
      </c>
      <c r="BB376" s="3"/>
      <c r="BC376" s="129"/>
      <c r="BD376" s="127"/>
      <c r="BE376" s="104"/>
      <c r="BF376" s="104"/>
      <c r="BG376" s="104"/>
      <c r="BH376" s="104"/>
      <c r="BI376" s="104"/>
      <c r="BJ376" s="104"/>
      <c r="BK376" s="100"/>
      <c r="BL376" s="168" t="s">
        <v>749</v>
      </c>
      <c r="BM376" s="3"/>
    </row>
    <row r="377">
      <c r="A377" s="132"/>
      <c r="B377" s="2"/>
      <c r="C377" s="2"/>
      <c r="D377" s="2"/>
      <c r="E377" s="2"/>
      <c r="F377" s="2"/>
      <c r="G377" s="2"/>
      <c r="H377" s="3"/>
      <c r="I377" s="167" t="s">
        <v>750</v>
      </c>
      <c r="J377" s="133"/>
      <c r="K377" s="134"/>
      <c r="L377" s="132"/>
      <c r="M377" s="2"/>
      <c r="N377" s="2"/>
      <c r="O377" s="2"/>
      <c r="P377" s="2"/>
      <c r="Q377" s="2"/>
      <c r="R377" s="2"/>
      <c r="S377" s="3"/>
      <c r="T377" s="167" t="s">
        <v>750</v>
      </c>
      <c r="U377" s="133"/>
      <c r="V377" s="134"/>
      <c r="W377" s="132"/>
      <c r="X377" s="2"/>
      <c r="Y377" s="2"/>
      <c r="Z377" s="2"/>
      <c r="AA377" s="2"/>
      <c r="AB377" s="2"/>
      <c r="AC377" s="2"/>
      <c r="AD377" s="3"/>
      <c r="AE377" s="167" t="s">
        <v>750</v>
      </c>
      <c r="AF377" s="133"/>
      <c r="AG377" s="134"/>
      <c r="AH377" s="132"/>
      <c r="AI377" s="2"/>
      <c r="AJ377" s="2"/>
      <c r="AK377" s="2"/>
      <c r="AL377" s="2"/>
      <c r="AM377" s="2"/>
      <c r="AN377" s="2"/>
      <c r="AO377" s="3"/>
      <c r="AP377" s="167" t="s">
        <v>750</v>
      </c>
      <c r="AQ377" s="133"/>
      <c r="AR377" s="134"/>
      <c r="AS377" s="132"/>
      <c r="AT377" s="2"/>
      <c r="AU377" s="2"/>
      <c r="AV377" s="2"/>
      <c r="AW377" s="2"/>
      <c r="AX377" s="2"/>
      <c r="AY377" s="2"/>
      <c r="AZ377" s="3"/>
      <c r="BA377" s="167" t="s">
        <v>750</v>
      </c>
      <c r="BB377" s="133"/>
      <c r="BC377" s="134"/>
      <c r="BD377" s="132"/>
      <c r="BE377" s="2"/>
      <c r="BF377" s="2"/>
      <c r="BG377" s="2"/>
      <c r="BH377" s="2"/>
      <c r="BI377" s="2"/>
      <c r="BJ377" s="2"/>
      <c r="BK377" s="3"/>
      <c r="BL377" s="167" t="s">
        <v>750</v>
      </c>
      <c r="BM377" s="133"/>
    </row>
    <row r="378">
      <c r="A378" s="126" t="s">
        <v>721</v>
      </c>
      <c r="B378" s="104"/>
      <c r="C378" s="104"/>
      <c r="D378" s="104"/>
      <c r="E378" s="104"/>
      <c r="F378" s="104"/>
      <c r="G378" s="104"/>
      <c r="H378" s="100"/>
      <c r="I378" s="167" t="s">
        <v>747</v>
      </c>
      <c r="J378" s="125">
        <f>J377-J379</f>
        <v>0</v>
      </c>
      <c r="K378" s="109"/>
      <c r="L378" s="126" t="s">
        <v>721</v>
      </c>
      <c r="M378" s="104"/>
      <c r="N378" s="104"/>
      <c r="O378" s="104"/>
      <c r="P378" s="104"/>
      <c r="Q378" s="104"/>
      <c r="R378" s="104"/>
      <c r="S378" s="100"/>
      <c r="T378" s="167" t="s">
        <v>747</v>
      </c>
      <c r="U378" s="125">
        <f>U377-U379</f>
        <v>0</v>
      </c>
      <c r="V378" s="109"/>
      <c r="W378" s="126" t="s">
        <v>721</v>
      </c>
      <c r="X378" s="104"/>
      <c r="Y378" s="104"/>
      <c r="Z378" s="104"/>
      <c r="AA378" s="104"/>
      <c r="AB378" s="104"/>
      <c r="AC378" s="104"/>
      <c r="AD378" s="100"/>
      <c r="AE378" s="167" t="s">
        <v>747</v>
      </c>
      <c r="AF378" s="125">
        <f>AF377-AF379</f>
        <v>0</v>
      </c>
      <c r="AG378" s="109"/>
      <c r="AH378" s="126" t="s">
        <v>721</v>
      </c>
      <c r="AI378" s="104"/>
      <c r="AJ378" s="104"/>
      <c r="AK378" s="104"/>
      <c r="AL378" s="104"/>
      <c r="AM378" s="104"/>
      <c r="AN378" s="104"/>
      <c r="AO378" s="100"/>
      <c r="AP378" s="167" t="s">
        <v>747</v>
      </c>
      <c r="AQ378" s="125">
        <f>AQ377-AQ379</f>
        <v>0</v>
      </c>
      <c r="AR378" s="109"/>
      <c r="AS378" s="126" t="s">
        <v>721</v>
      </c>
      <c r="AT378" s="104"/>
      <c r="AU378" s="104"/>
      <c r="AV378" s="104"/>
      <c r="AW378" s="104"/>
      <c r="AX378" s="104"/>
      <c r="AY378" s="104"/>
      <c r="AZ378" s="100"/>
      <c r="BA378" s="167" t="s">
        <v>747</v>
      </c>
      <c r="BB378" s="125">
        <f>BB377-BB379</f>
        <v>0</v>
      </c>
      <c r="BC378" s="109"/>
      <c r="BD378" s="126" t="s">
        <v>721</v>
      </c>
      <c r="BE378" s="104"/>
      <c r="BF378" s="104"/>
      <c r="BG378" s="104"/>
      <c r="BH378" s="104"/>
      <c r="BI378" s="104"/>
      <c r="BJ378" s="104"/>
      <c r="BK378" s="100"/>
      <c r="BL378" s="167" t="s">
        <v>747</v>
      </c>
      <c r="BM378" s="125">
        <f>BM377-BM379</f>
        <v>0</v>
      </c>
    </row>
    <row r="379">
      <c r="A379" s="127"/>
      <c r="B379" s="104"/>
      <c r="C379" s="104"/>
      <c r="D379" s="104"/>
      <c r="E379" s="104"/>
      <c r="F379" s="104"/>
      <c r="G379" s="104"/>
      <c r="H379" s="100"/>
      <c r="I379" s="167" t="s">
        <v>752</v>
      </c>
      <c r="J379" s="128">
        <f>J377/(J347*1+1)</f>
        <v>0</v>
      </c>
      <c r="K379" s="129"/>
      <c r="L379" s="127"/>
      <c r="M379" s="104"/>
      <c r="N379" s="104"/>
      <c r="O379" s="104"/>
      <c r="P379" s="104"/>
      <c r="Q379" s="104"/>
      <c r="R379" s="104"/>
      <c r="S379" s="100"/>
      <c r="T379" s="167" t="s">
        <v>752</v>
      </c>
      <c r="U379" s="128">
        <f>U377/(U347*1+1)</f>
        <v>0</v>
      </c>
      <c r="V379" s="129"/>
      <c r="W379" s="127"/>
      <c r="X379" s="104"/>
      <c r="Y379" s="104"/>
      <c r="Z379" s="104"/>
      <c r="AA379" s="104"/>
      <c r="AB379" s="104"/>
      <c r="AC379" s="104"/>
      <c r="AD379" s="100"/>
      <c r="AE379" s="167" t="s">
        <v>752</v>
      </c>
      <c r="AF379" s="128">
        <f>AF377/(AF347*1+1)</f>
        <v>0</v>
      </c>
      <c r="AG379" s="129"/>
      <c r="AH379" s="127"/>
      <c r="AI379" s="104"/>
      <c r="AJ379" s="104"/>
      <c r="AK379" s="104"/>
      <c r="AL379" s="104"/>
      <c r="AM379" s="104"/>
      <c r="AN379" s="104"/>
      <c r="AO379" s="100"/>
      <c r="AP379" s="167" t="s">
        <v>752</v>
      </c>
      <c r="AQ379" s="128">
        <f>AQ377/(AQ347*1+1)</f>
        <v>0</v>
      </c>
      <c r="AR379" s="129"/>
      <c r="AS379" s="127"/>
      <c r="AT379" s="104"/>
      <c r="AU379" s="104"/>
      <c r="AV379" s="104"/>
      <c r="AW379" s="104"/>
      <c r="AX379" s="104"/>
      <c r="AY379" s="104"/>
      <c r="AZ379" s="100"/>
      <c r="BA379" s="167" t="s">
        <v>752</v>
      </c>
      <c r="BB379" s="128">
        <f>BB377/(BB347*1+1)</f>
        <v>0</v>
      </c>
      <c r="BC379" s="129"/>
      <c r="BD379" s="127"/>
      <c r="BE379" s="104"/>
      <c r="BF379" s="104"/>
      <c r="BG379" s="104"/>
      <c r="BH379" s="104"/>
      <c r="BI379" s="104"/>
      <c r="BJ379" s="104"/>
      <c r="BK379" s="100"/>
      <c r="BL379" s="167" t="s">
        <v>752</v>
      </c>
      <c r="BM379" s="128">
        <f>BM377/(BM347*1+1)</f>
        <v>0</v>
      </c>
    </row>
    <row r="380">
      <c r="A380" s="135"/>
      <c r="B380" s="104"/>
      <c r="C380" s="104"/>
      <c r="D380" s="104"/>
      <c r="E380" s="104"/>
      <c r="F380" s="104"/>
      <c r="G380" s="104"/>
      <c r="H380" s="100"/>
      <c r="I380" s="160" t="s">
        <v>753</v>
      </c>
      <c r="J380" s="170" t="str">
        <f>J372/J379</f>
        <v>#DIV/0!</v>
      </c>
      <c r="K380" s="137"/>
      <c r="L380" s="135"/>
      <c r="M380" s="104"/>
      <c r="N380" s="104"/>
      <c r="O380" s="104"/>
      <c r="P380" s="104"/>
      <c r="Q380" s="104"/>
      <c r="R380" s="104"/>
      <c r="S380" s="100"/>
      <c r="T380" s="160" t="s">
        <v>753</v>
      </c>
      <c r="U380" s="170" t="str">
        <f>U372/U379</f>
        <v>#DIV/0!</v>
      </c>
      <c r="V380" s="137"/>
      <c r="W380" s="135"/>
      <c r="X380" s="104"/>
      <c r="Y380" s="104"/>
      <c r="Z380" s="104"/>
      <c r="AA380" s="104"/>
      <c r="AB380" s="104"/>
      <c r="AC380" s="104"/>
      <c r="AD380" s="100"/>
      <c r="AE380" s="160" t="s">
        <v>753</v>
      </c>
      <c r="AF380" s="170" t="str">
        <f>AF372/AF379</f>
        <v>#DIV/0!</v>
      </c>
      <c r="AG380" s="137"/>
      <c r="AH380" s="135"/>
      <c r="AI380" s="104"/>
      <c r="AJ380" s="104"/>
      <c r="AK380" s="104"/>
      <c r="AL380" s="104"/>
      <c r="AM380" s="104"/>
      <c r="AN380" s="104"/>
      <c r="AO380" s="100"/>
      <c r="AP380" s="160" t="s">
        <v>753</v>
      </c>
      <c r="AQ380" s="170" t="str">
        <f>AQ372/AQ379</f>
        <v>#DIV/0!</v>
      </c>
      <c r="AR380" s="137"/>
      <c r="AS380" s="135"/>
      <c r="AT380" s="104"/>
      <c r="AU380" s="104"/>
      <c r="AV380" s="104"/>
      <c r="AW380" s="104"/>
      <c r="AX380" s="104"/>
      <c r="AY380" s="104"/>
      <c r="AZ380" s="100"/>
      <c r="BA380" s="160" t="s">
        <v>753</v>
      </c>
      <c r="BB380" s="170" t="str">
        <f>BB372/BB379</f>
        <v>#DIV/0!</v>
      </c>
      <c r="BC380" s="137"/>
      <c r="BD380" s="135"/>
      <c r="BE380" s="104"/>
      <c r="BF380" s="104"/>
      <c r="BG380" s="104"/>
      <c r="BH380" s="104"/>
      <c r="BI380" s="104"/>
      <c r="BJ380" s="104"/>
      <c r="BK380" s="100"/>
      <c r="BL380" s="160" t="s">
        <v>753</v>
      </c>
      <c r="BM380" s="170" t="str">
        <f>BM372/BM379</f>
        <v>#DIV/0!</v>
      </c>
    </row>
    <row r="381">
      <c r="A381" s="138"/>
      <c r="I381" s="160" t="s">
        <v>754</v>
      </c>
      <c r="J381" s="171" t="str">
        <f>J379/J372</f>
        <v>#DIV/0!</v>
      </c>
      <c r="K381" s="140"/>
      <c r="L381" s="138"/>
      <c r="T381" s="160" t="s">
        <v>754</v>
      </c>
      <c r="U381" s="171" t="str">
        <f>U379/U372</f>
        <v>#DIV/0!</v>
      </c>
      <c r="V381" s="140"/>
      <c r="W381" s="138"/>
      <c r="AE381" s="160" t="s">
        <v>754</v>
      </c>
      <c r="AF381" s="171" t="str">
        <f>AF379/AF372</f>
        <v>#DIV/0!</v>
      </c>
      <c r="AG381" s="140"/>
      <c r="AH381" s="138"/>
      <c r="AP381" s="160" t="s">
        <v>754</v>
      </c>
      <c r="AQ381" s="171" t="str">
        <f>AQ379/AQ372</f>
        <v>#DIV/0!</v>
      </c>
      <c r="AR381" s="140"/>
      <c r="AS381" s="138"/>
      <c r="BA381" s="160" t="s">
        <v>754</v>
      </c>
      <c r="BB381" s="171" t="str">
        <f>BB379/BB372</f>
        <v>#DIV/0!</v>
      </c>
      <c r="BC381" s="140"/>
      <c r="BD381" s="138"/>
      <c r="BL381" s="160" t="s">
        <v>754</v>
      </c>
      <c r="BM381" s="171" t="str">
        <f>BM379/BM372</f>
        <v>#DIV/0!</v>
      </c>
    </row>
    <row r="382">
      <c r="A382" s="141" t="s">
        <v>722</v>
      </c>
      <c r="B382" s="2"/>
      <c r="C382" s="2"/>
      <c r="D382" s="2"/>
      <c r="E382" s="2"/>
      <c r="F382" s="2"/>
      <c r="G382" s="2"/>
      <c r="H382" s="3"/>
      <c r="J382" s="109"/>
      <c r="K382" s="109"/>
      <c r="L382" s="141" t="s">
        <v>722</v>
      </c>
      <c r="M382" s="2"/>
      <c r="N382" s="2"/>
      <c r="O382" s="2"/>
      <c r="P382" s="2"/>
      <c r="Q382" s="2"/>
      <c r="R382" s="2"/>
      <c r="S382" s="3"/>
      <c r="U382" s="109"/>
      <c r="V382" s="109"/>
      <c r="W382" s="141" t="s">
        <v>722</v>
      </c>
      <c r="X382" s="2"/>
      <c r="Y382" s="2"/>
      <c r="Z382" s="2"/>
      <c r="AA382" s="2"/>
      <c r="AB382" s="2"/>
      <c r="AC382" s="2"/>
      <c r="AD382" s="3"/>
      <c r="AF382" s="109"/>
      <c r="AG382" s="109"/>
      <c r="AH382" s="141" t="s">
        <v>722</v>
      </c>
      <c r="AI382" s="2"/>
      <c r="AJ382" s="2"/>
      <c r="AK382" s="2"/>
      <c r="AL382" s="2"/>
      <c r="AM382" s="2"/>
      <c r="AN382" s="2"/>
      <c r="AO382" s="3"/>
      <c r="AQ382" s="109"/>
      <c r="AR382" s="109"/>
      <c r="AS382" s="141" t="s">
        <v>722</v>
      </c>
      <c r="AT382" s="2"/>
      <c r="AU382" s="2"/>
      <c r="AV382" s="2"/>
      <c r="AW382" s="2"/>
      <c r="AX382" s="2"/>
      <c r="AY382" s="2"/>
      <c r="AZ382" s="3"/>
      <c r="BB382" s="109"/>
      <c r="BC382" s="109"/>
      <c r="BD382" s="141" t="s">
        <v>722</v>
      </c>
      <c r="BE382" s="2"/>
      <c r="BF382" s="2"/>
      <c r="BG382" s="2"/>
      <c r="BH382" s="2"/>
      <c r="BI382" s="2"/>
      <c r="BJ382" s="2"/>
      <c r="BK382" s="3"/>
      <c r="BM382" s="109"/>
    </row>
    <row r="383">
      <c r="A383" s="135"/>
      <c r="B383" s="104"/>
      <c r="C383" s="104"/>
      <c r="D383" s="104"/>
      <c r="E383" s="104"/>
      <c r="F383" s="104"/>
      <c r="G383" s="104"/>
      <c r="H383" s="100"/>
      <c r="J383" s="137"/>
      <c r="K383" s="137"/>
      <c r="L383" s="135"/>
      <c r="M383" s="104"/>
      <c r="N383" s="104"/>
      <c r="O383" s="104"/>
      <c r="P383" s="104"/>
      <c r="Q383" s="104"/>
      <c r="R383" s="104"/>
      <c r="S383" s="100"/>
      <c r="U383" s="137"/>
      <c r="V383" s="137"/>
      <c r="W383" s="135"/>
      <c r="X383" s="104"/>
      <c r="Y383" s="104"/>
      <c r="Z383" s="104"/>
      <c r="AA383" s="104"/>
      <c r="AB383" s="104"/>
      <c r="AC383" s="104"/>
      <c r="AD383" s="100"/>
      <c r="AF383" s="137"/>
      <c r="AG383" s="137"/>
      <c r="AH383" s="135"/>
      <c r="AI383" s="104"/>
      <c r="AJ383" s="104"/>
      <c r="AK383" s="104"/>
      <c r="AL383" s="104"/>
      <c r="AM383" s="104"/>
      <c r="AN383" s="104"/>
      <c r="AO383" s="100"/>
      <c r="AQ383" s="137"/>
      <c r="AR383" s="137"/>
      <c r="AS383" s="135"/>
      <c r="AT383" s="104"/>
      <c r="AU383" s="104"/>
      <c r="AV383" s="104"/>
      <c r="AW383" s="104"/>
      <c r="AX383" s="104"/>
      <c r="AY383" s="104"/>
      <c r="AZ383" s="100"/>
      <c r="BB383" s="137"/>
      <c r="BC383" s="137"/>
      <c r="BD383" s="135"/>
      <c r="BE383" s="104"/>
      <c r="BF383" s="104"/>
      <c r="BG383" s="104"/>
      <c r="BH383" s="104"/>
      <c r="BI383" s="104"/>
      <c r="BJ383" s="104"/>
      <c r="BK383" s="100"/>
      <c r="BM383" s="137"/>
    </row>
    <row r="384">
      <c r="A384" s="135"/>
      <c r="B384" s="104"/>
      <c r="C384" s="104"/>
      <c r="D384" s="104"/>
      <c r="E384" s="104"/>
      <c r="F384" s="104"/>
      <c r="G384" s="104"/>
      <c r="H384" s="100"/>
      <c r="J384" s="137"/>
      <c r="K384" s="137"/>
      <c r="L384" s="135"/>
      <c r="M384" s="104"/>
      <c r="N384" s="104"/>
      <c r="O384" s="104"/>
      <c r="P384" s="104"/>
      <c r="Q384" s="104"/>
      <c r="R384" s="104"/>
      <c r="S384" s="100"/>
      <c r="U384" s="137"/>
      <c r="V384" s="137"/>
      <c r="W384" s="135"/>
      <c r="X384" s="104"/>
      <c r="Y384" s="104"/>
      <c r="Z384" s="104"/>
      <c r="AA384" s="104"/>
      <c r="AB384" s="104"/>
      <c r="AC384" s="104"/>
      <c r="AD384" s="100"/>
      <c r="AF384" s="137"/>
      <c r="AG384" s="137"/>
      <c r="AH384" s="135"/>
      <c r="AI384" s="104"/>
      <c r="AJ384" s="104"/>
      <c r="AK384" s="104"/>
      <c r="AL384" s="104"/>
      <c r="AM384" s="104"/>
      <c r="AN384" s="104"/>
      <c r="AO384" s="100"/>
      <c r="AQ384" s="137"/>
      <c r="AR384" s="137"/>
      <c r="AS384" s="135"/>
      <c r="AT384" s="104"/>
      <c r="AU384" s="104"/>
      <c r="AV384" s="104"/>
      <c r="AW384" s="104"/>
      <c r="AX384" s="104"/>
      <c r="AY384" s="104"/>
      <c r="AZ384" s="100"/>
      <c r="BB384" s="137"/>
      <c r="BC384" s="137"/>
      <c r="BD384" s="135"/>
      <c r="BE384" s="104"/>
      <c r="BF384" s="104"/>
      <c r="BG384" s="104"/>
      <c r="BH384" s="104"/>
      <c r="BI384" s="104"/>
      <c r="BJ384" s="104"/>
      <c r="BK384" s="100"/>
      <c r="BM384" s="137"/>
    </row>
    <row r="385">
      <c r="A385" s="135"/>
      <c r="B385" s="104"/>
      <c r="C385" s="104"/>
      <c r="D385" s="104"/>
      <c r="E385" s="104"/>
      <c r="F385" s="104"/>
      <c r="G385" s="104"/>
      <c r="H385" s="100"/>
      <c r="J385" s="137"/>
      <c r="K385" s="137"/>
      <c r="L385" s="135"/>
      <c r="M385" s="104"/>
      <c r="N385" s="104"/>
      <c r="O385" s="104"/>
      <c r="P385" s="104"/>
      <c r="Q385" s="104"/>
      <c r="R385" s="104"/>
      <c r="S385" s="100"/>
      <c r="U385" s="137"/>
      <c r="V385" s="137"/>
      <c r="W385" s="135"/>
      <c r="X385" s="104"/>
      <c r="Y385" s="104"/>
      <c r="Z385" s="104"/>
      <c r="AA385" s="104"/>
      <c r="AB385" s="104"/>
      <c r="AC385" s="104"/>
      <c r="AD385" s="100"/>
      <c r="AF385" s="137"/>
      <c r="AG385" s="137"/>
      <c r="AH385" s="135"/>
      <c r="AI385" s="104"/>
      <c r="AJ385" s="104"/>
      <c r="AK385" s="104"/>
      <c r="AL385" s="104"/>
      <c r="AM385" s="104"/>
      <c r="AN385" s="104"/>
      <c r="AO385" s="100"/>
      <c r="AQ385" s="137"/>
      <c r="AR385" s="137"/>
      <c r="AS385" s="135"/>
      <c r="AT385" s="104"/>
      <c r="AU385" s="104"/>
      <c r="AV385" s="104"/>
      <c r="AW385" s="104"/>
      <c r="AX385" s="104"/>
      <c r="AY385" s="104"/>
      <c r="AZ385" s="100"/>
      <c r="BB385" s="137"/>
      <c r="BC385" s="137"/>
      <c r="BD385" s="135"/>
      <c r="BE385" s="104"/>
      <c r="BF385" s="104"/>
      <c r="BG385" s="104"/>
      <c r="BH385" s="104"/>
      <c r="BI385" s="104"/>
      <c r="BJ385" s="104"/>
      <c r="BK385" s="100"/>
      <c r="BM385" s="137"/>
    </row>
    <row r="386">
      <c r="A386" s="135"/>
      <c r="B386" s="104"/>
      <c r="C386" s="104"/>
      <c r="D386" s="104"/>
      <c r="E386" s="104"/>
      <c r="F386" s="104"/>
      <c r="G386" s="104"/>
      <c r="H386" s="100"/>
      <c r="J386" s="137"/>
      <c r="K386" s="137"/>
      <c r="L386" s="135"/>
      <c r="M386" s="104"/>
      <c r="N386" s="104"/>
      <c r="O386" s="104"/>
      <c r="P386" s="104"/>
      <c r="Q386" s="104"/>
      <c r="R386" s="104"/>
      <c r="S386" s="100"/>
      <c r="U386" s="137"/>
      <c r="V386" s="137"/>
      <c r="W386" s="135"/>
      <c r="X386" s="104"/>
      <c r="Y386" s="104"/>
      <c r="Z386" s="104"/>
      <c r="AA386" s="104"/>
      <c r="AB386" s="104"/>
      <c r="AC386" s="104"/>
      <c r="AD386" s="100"/>
      <c r="AF386" s="137"/>
      <c r="AG386" s="137"/>
      <c r="AH386" s="135"/>
      <c r="AI386" s="104"/>
      <c r="AJ386" s="104"/>
      <c r="AK386" s="104"/>
      <c r="AL386" s="104"/>
      <c r="AM386" s="104"/>
      <c r="AN386" s="104"/>
      <c r="AO386" s="100"/>
      <c r="AQ386" s="137"/>
      <c r="AR386" s="137"/>
      <c r="AS386" s="135"/>
      <c r="AT386" s="104"/>
      <c r="AU386" s="104"/>
      <c r="AV386" s="104"/>
      <c r="AW386" s="104"/>
      <c r="AX386" s="104"/>
      <c r="AY386" s="104"/>
      <c r="AZ386" s="100"/>
      <c r="BB386" s="137"/>
      <c r="BC386" s="137"/>
      <c r="BD386" s="135"/>
      <c r="BE386" s="104"/>
      <c r="BF386" s="104"/>
      <c r="BG386" s="104"/>
      <c r="BH386" s="104"/>
      <c r="BI386" s="104"/>
      <c r="BJ386" s="104"/>
      <c r="BK386" s="100"/>
      <c r="BM386" s="137"/>
    </row>
    <row r="387">
      <c r="A387" s="135"/>
      <c r="B387" s="104"/>
      <c r="C387" s="104"/>
      <c r="D387" s="104"/>
      <c r="E387" s="104"/>
      <c r="F387" s="104"/>
      <c r="G387" s="104"/>
      <c r="H387" s="100"/>
      <c r="J387" s="137"/>
      <c r="K387" s="137"/>
      <c r="L387" s="135"/>
      <c r="M387" s="104"/>
      <c r="N387" s="104"/>
      <c r="O387" s="104"/>
      <c r="P387" s="104"/>
      <c r="Q387" s="104"/>
      <c r="R387" s="104"/>
      <c r="S387" s="100"/>
      <c r="U387" s="137"/>
      <c r="V387" s="137"/>
      <c r="W387" s="135"/>
      <c r="X387" s="104"/>
      <c r="Y387" s="104"/>
      <c r="Z387" s="104"/>
      <c r="AA387" s="104"/>
      <c r="AB387" s="104"/>
      <c r="AC387" s="104"/>
      <c r="AD387" s="100"/>
      <c r="AF387" s="137"/>
      <c r="AG387" s="137"/>
      <c r="AH387" s="135"/>
      <c r="AI387" s="104"/>
      <c r="AJ387" s="104"/>
      <c r="AK387" s="104"/>
      <c r="AL387" s="104"/>
      <c r="AM387" s="104"/>
      <c r="AN387" s="104"/>
      <c r="AO387" s="100"/>
      <c r="AQ387" s="137"/>
      <c r="AR387" s="137"/>
      <c r="AS387" s="135"/>
      <c r="AT387" s="104"/>
      <c r="AU387" s="104"/>
      <c r="AV387" s="104"/>
      <c r="AW387" s="104"/>
      <c r="AX387" s="104"/>
      <c r="AY387" s="104"/>
      <c r="AZ387" s="100"/>
      <c r="BB387" s="137"/>
      <c r="BC387" s="137"/>
      <c r="BD387" s="135"/>
      <c r="BE387" s="104"/>
      <c r="BF387" s="104"/>
      <c r="BG387" s="104"/>
      <c r="BH387" s="104"/>
      <c r="BI387" s="104"/>
      <c r="BJ387" s="104"/>
      <c r="BK387" s="100"/>
      <c r="BM387" s="137"/>
    </row>
    <row r="388">
      <c r="A388" s="146"/>
      <c r="B388" s="146"/>
      <c r="C388" s="146"/>
      <c r="D388" s="146"/>
      <c r="E388" s="146"/>
      <c r="F388" s="146"/>
      <c r="G388" s="146"/>
      <c r="H388" s="146"/>
      <c r="J388" s="137"/>
      <c r="K388" s="137"/>
      <c r="L388" s="146"/>
      <c r="M388" s="146"/>
      <c r="N388" s="146"/>
      <c r="O388" s="146"/>
      <c r="P388" s="146"/>
      <c r="Q388" s="146"/>
      <c r="R388" s="146"/>
      <c r="S388" s="146"/>
      <c r="U388" s="137"/>
      <c r="V388" s="137"/>
      <c r="W388" s="146"/>
      <c r="X388" s="146"/>
      <c r="Y388" s="146"/>
      <c r="Z388" s="146"/>
      <c r="AA388" s="146"/>
      <c r="AB388" s="146"/>
      <c r="AC388" s="146"/>
      <c r="AD388" s="146"/>
      <c r="AF388" s="137"/>
      <c r="AG388" s="137"/>
      <c r="AH388" s="146"/>
      <c r="AI388" s="146"/>
      <c r="AJ388" s="146"/>
      <c r="AK388" s="146"/>
      <c r="AL388" s="146"/>
      <c r="AM388" s="146"/>
      <c r="AN388" s="146"/>
      <c r="AO388" s="146"/>
      <c r="AQ388" s="137"/>
      <c r="AR388" s="137"/>
      <c r="AS388" s="146"/>
      <c r="AT388" s="146"/>
      <c r="AU388" s="146"/>
      <c r="AV388" s="146"/>
      <c r="AW388" s="146"/>
      <c r="AX388" s="146"/>
      <c r="AY388" s="146"/>
      <c r="AZ388" s="146"/>
      <c r="BB388" s="137"/>
      <c r="BC388" s="137"/>
      <c r="BD388" s="146"/>
      <c r="BE388" s="146"/>
      <c r="BF388" s="146"/>
      <c r="BG388" s="146"/>
      <c r="BH388" s="146"/>
      <c r="BI388" s="146"/>
      <c r="BJ388" s="146"/>
      <c r="BK388" s="146"/>
      <c r="BM388" s="137"/>
    </row>
    <row r="389">
      <c r="A389" s="146"/>
      <c r="B389" s="146"/>
      <c r="C389" s="146"/>
      <c r="D389" s="146"/>
      <c r="E389" s="146"/>
      <c r="F389" s="146"/>
      <c r="G389" s="146"/>
      <c r="H389" s="146"/>
      <c r="J389" s="137"/>
      <c r="K389" s="137"/>
      <c r="L389" s="146"/>
      <c r="M389" s="146"/>
      <c r="N389" s="146"/>
      <c r="O389" s="146"/>
      <c r="P389" s="146"/>
      <c r="Q389" s="146"/>
      <c r="R389" s="146"/>
      <c r="S389" s="146"/>
      <c r="U389" s="137"/>
      <c r="V389" s="137"/>
      <c r="W389" s="146"/>
      <c r="X389" s="146"/>
      <c r="Y389" s="146"/>
      <c r="Z389" s="146"/>
      <c r="AA389" s="146"/>
      <c r="AB389" s="146"/>
      <c r="AC389" s="146"/>
      <c r="AD389" s="146"/>
      <c r="AF389" s="137"/>
      <c r="AG389" s="137"/>
      <c r="AH389" s="146"/>
      <c r="AI389" s="146"/>
      <c r="AJ389" s="146"/>
      <c r="AK389" s="146"/>
      <c r="AL389" s="146"/>
      <c r="AM389" s="146"/>
      <c r="AN389" s="146"/>
      <c r="AO389" s="146"/>
      <c r="AQ389" s="137"/>
      <c r="AR389" s="137"/>
      <c r="AS389" s="146"/>
      <c r="AT389" s="146"/>
      <c r="AU389" s="146"/>
      <c r="AV389" s="146"/>
      <c r="AW389" s="146"/>
      <c r="AX389" s="146"/>
      <c r="AY389" s="146"/>
      <c r="AZ389" s="146"/>
      <c r="BB389" s="137"/>
      <c r="BC389" s="137"/>
      <c r="BD389" s="146"/>
      <c r="BE389" s="146"/>
      <c r="BF389" s="146"/>
      <c r="BG389" s="146"/>
      <c r="BH389" s="146"/>
      <c r="BI389" s="146"/>
      <c r="BJ389" s="146"/>
      <c r="BK389" s="146"/>
      <c r="BM389" s="137"/>
    </row>
    <row r="390">
      <c r="I390" s="157" t="s">
        <v>731</v>
      </c>
      <c r="J390" s="161">
        <f>$J$3</f>
        <v>0.16</v>
      </c>
      <c r="K390" s="89"/>
      <c r="T390" s="160" t="s">
        <v>732</v>
      </c>
      <c r="U390" s="161">
        <f>$J$3</f>
        <v>0.16</v>
      </c>
      <c r="V390" s="89"/>
      <c r="AE390" s="160" t="s">
        <v>732</v>
      </c>
      <c r="AF390" s="161">
        <f>$J$3</f>
        <v>0.16</v>
      </c>
      <c r="AG390" s="89"/>
      <c r="AP390" s="160" t="s">
        <v>732</v>
      </c>
      <c r="AQ390" s="161">
        <f>$J$3</f>
        <v>0.16</v>
      </c>
      <c r="AR390" s="89"/>
      <c r="BA390" s="160" t="s">
        <v>732</v>
      </c>
      <c r="BB390" s="161">
        <f>$J$3</f>
        <v>0.16</v>
      </c>
      <c r="BC390" s="89"/>
      <c r="BL390" s="160" t="s">
        <v>732</v>
      </c>
      <c r="BM390" s="161">
        <f>$J$3</f>
        <v>0.16</v>
      </c>
    </row>
    <row r="391">
      <c r="A391" s="97" t="s">
        <v>701</v>
      </c>
      <c r="B391" s="92"/>
      <c r="C391" s="2"/>
      <c r="D391" s="2"/>
      <c r="E391" s="3"/>
      <c r="F391" s="93" t="s">
        <v>702</v>
      </c>
      <c r="G391" s="98">
        <f>$G$4</f>
        <v>42399</v>
      </c>
      <c r="H391" s="3"/>
      <c r="I391" s="157" t="s">
        <v>733</v>
      </c>
      <c r="J391" s="162" t="s">
        <v>734</v>
      </c>
      <c r="K391" s="96"/>
      <c r="L391" s="97" t="s">
        <v>701</v>
      </c>
      <c r="M391" s="92"/>
      <c r="N391" s="2"/>
      <c r="O391" s="2"/>
      <c r="P391" s="3"/>
      <c r="Q391" s="93" t="s">
        <v>702</v>
      </c>
      <c r="R391" s="98">
        <f>$G$4</f>
        <v>42399</v>
      </c>
      <c r="S391" s="3"/>
      <c r="T391" s="157" t="s">
        <v>733</v>
      </c>
      <c r="U391" s="162" t="s">
        <v>734</v>
      </c>
      <c r="V391" s="96"/>
      <c r="W391" s="97" t="s">
        <v>701</v>
      </c>
      <c r="X391" s="92"/>
      <c r="Y391" s="2"/>
      <c r="Z391" s="2"/>
      <c r="AA391" s="3"/>
      <c r="AB391" s="93" t="s">
        <v>702</v>
      </c>
      <c r="AC391" s="98">
        <f>$G$4</f>
        <v>42399</v>
      </c>
      <c r="AD391" s="3"/>
      <c r="AE391" s="157" t="s">
        <v>733</v>
      </c>
      <c r="AF391" s="162" t="s">
        <v>734</v>
      </c>
      <c r="AG391" s="96"/>
      <c r="AH391" s="97" t="s">
        <v>701</v>
      </c>
      <c r="AI391" s="92"/>
      <c r="AJ391" s="2"/>
      <c r="AK391" s="2"/>
      <c r="AL391" s="3"/>
      <c r="AM391" s="93" t="s">
        <v>702</v>
      </c>
      <c r="AN391" s="98">
        <f>$G$4</f>
        <v>42399</v>
      </c>
      <c r="AO391" s="3"/>
      <c r="AP391" s="157" t="s">
        <v>733</v>
      </c>
      <c r="AQ391" s="162" t="s">
        <v>734</v>
      </c>
      <c r="AR391" s="96"/>
      <c r="AS391" s="97" t="s">
        <v>701</v>
      </c>
      <c r="AT391" s="92"/>
      <c r="AU391" s="2"/>
      <c r="AV391" s="2"/>
      <c r="AW391" s="3"/>
      <c r="AX391" s="93" t="s">
        <v>702</v>
      </c>
      <c r="AY391" s="98">
        <f>$G$4</f>
        <v>42399</v>
      </c>
      <c r="AZ391" s="3"/>
      <c r="BA391" s="157" t="s">
        <v>733</v>
      </c>
      <c r="BB391" s="162" t="s">
        <v>734</v>
      </c>
      <c r="BC391" s="96"/>
      <c r="BD391" s="97" t="s">
        <v>701</v>
      </c>
      <c r="BE391" s="92"/>
      <c r="BF391" s="2"/>
      <c r="BG391" s="2"/>
      <c r="BH391" s="3"/>
      <c r="BI391" s="93" t="s">
        <v>702</v>
      </c>
      <c r="BJ391" s="98">
        <f>$G$4</f>
        <v>42399</v>
      </c>
      <c r="BK391" s="3"/>
      <c r="BL391" s="157" t="s">
        <v>733</v>
      </c>
      <c r="BM391" s="162" t="s">
        <v>734</v>
      </c>
    </row>
    <row r="392">
      <c r="A392" s="91" t="s">
        <v>703</v>
      </c>
      <c r="B392" s="99">
        <v>10.0</v>
      </c>
      <c r="C392" s="100"/>
      <c r="D392" s="101" t="s">
        <v>705</v>
      </c>
      <c r="E392" s="102">
        <v>10.0</v>
      </c>
      <c r="F392" s="164"/>
      <c r="G392" s="104"/>
      <c r="H392" s="100"/>
      <c r="I392" s="163">
        <f>1/J392</f>
        <v>3.333333333</v>
      </c>
      <c r="J392" s="165">
        <f>$J$5</f>
        <v>0.3</v>
      </c>
      <c r="K392" s="96"/>
      <c r="L392" s="91" t="s">
        <v>703</v>
      </c>
      <c r="M392" s="99"/>
      <c r="N392" s="100"/>
      <c r="O392" s="101" t="s">
        <v>705</v>
      </c>
      <c r="P392" s="102">
        <v>10.0</v>
      </c>
      <c r="Q392" s="164"/>
      <c r="R392" s="104"/>
      <c r="S392" s="100"/>
      <c r="T392" s="163">
        <f>1/U392</f>
        <v>3.333333333</v>
      </c>
      <c r="U392" s="165">
        <f>$J$5</f>
        <v>0.3</v>
      </c>
      <c r="V392" s="96"/>
      <c r="W392" s="91" t="s">
        <v>703</v>
      </c>
      <c r="X392" s="99"/>
      <c r="Y392" s="100"/>
      <c r="Z392" s="101" t="s">
        <v>705</v>
      </c>
      <c r="AA392" s="102">
        <v>10.0</v>
      </c>
      <c r="AB392" s="164"/>
      <c r="AC392" s="104"/>
      <c r="AD392" s="100"/>
      <c r="AE392" s="163">
        <f>1/AF392</f>
        <v>3.333333333</v>
      </c>
      <c r="AF392" s="165">
        <f>$J$5</f>
        <v>0.3</v>
      </c>
      <c r="AG392" s="96"/>
      <c r="AH392" s="91" t="s">
        <v>703</v>
      </c>
      <c r="AI392" s="99"/>
      <c r="AJ392" s="100"/>
      <c r="AK392" s="101" t="s">
        <v>705</v>
      </c>
      <c r="AL392" s="102">
        <v>10.0</v>
      </c>
      <c r="AM392" s="164"/>
      <c r="AN392" s="104"/>
      <c r="AO392" s="100"/>
      <c r="AP392" s="163">
        <f>1/AQ392</f>
        <v>3.333333333</v>
      </c>
      <c r="AQ392" s="165">
        <f>$J$5</f>
        <v>0.3</v>
      </c>
      <c r="AR392" s="96"/>
      <c r="AS392" s="91" t="s">
        <v>703</v>
      </c>
      <c r="AT392" s="99"/>
      <c r="AU392" s="100"/>
      <c r="AV392" s="101" t="s">
        <v>705</v>
      </c>
      <c r="AW392" s="102">
        <v>10.0</v>
      </c>
      <c r="AX392" s="164"/>
      <c r="AY392" s="104"/>
      <c r="AZ392" s="100"/>
      <c r="BA392" s="163">
        <f>1/BB392</f>
        <v>3.333333333</v>
      </c>
      <c r="BB392" s="165">
        <f>$J$5</f>
        <v>0.3</v>
      </c>
      <c r="BC392" s="96"/>
      <c r="BD392" s="91" t="s">
        <v>703</v>
      </c>
      <c r="BE392" s="99"/>
      <c r="BF392" s="100"/>
      <c r="BG392" s="101" t="s">
        <v>705</v>
      </c>
      <c r="BH392" s="102">
        <v>10.0</v>
      </c>
      <c r="BI392" s="164"/>
      <c r="BJ392" s="104"/>
      <c r="BK392" s="100"/>
      <c r="BL392" s="163">
        <f>1/BM392</f>
        <v>3.333333333</v>
      </c>
      <c r="BM392" s="165">
        <f>$J$5</f>
        <v>0.3</v>
      </c>
    </row>
    <row r="393">
      <c r="A393" s="105" t="s">
        <v>707</v>
      </c>
      <c r="B393" s="106" t="s">
        <v>708</v>
      </c>
      <c r="C393" s="100"/>
      <c r="D393" s="107" t="s">
        <v>709</v>
      </c>
      <c r="E393" s="107" t="s">
        <v>710</v>
      </c>
      <c r="F393" s="108" t="s">
        <v>711</v>
      </c>
      <c r="G393" s="104"/>
      <c r="H393" s="100"/>
      <c r="I393" s="162" t="s">
        <v>712</v>
      </c>
      <c r="J393" s="162" t="s">
        <v>713</v>
      </c>
      <c r="K393" s="109"/>
      <c r="L393" s="105" t="s">
        <v>707</v>
      </c>
      <c r="M393" s="106" t="s">
        <v>708</v>
      </c>
      <c r="N393" s="100"/>
      <c r="O393" s="107" t="s">
        <v>709</v>
      </c>
      <c r="P393" s="107" t="s">
        <v>710</v>
      </c>
      <c r="Q393" s="108" t="s">
        <v>711</v>
      </c>
      <c r="R393" s="104"/>
      <c r="S393" s="100"/>
      <c r="T393" s="162" t="s">
        <v>712</v>
      </c>
      <c r="U393" s="162" t="s">
        <v>713</v>
      </c>
      <c r="V393" s="109"/>
      <c r="W393" s="105" t="s">
        <v>707</v>
      </c>
      <c r="X393" s="106" t="s">
        <v>708</v>
      </c>
      <c r="Y393" s="100"/>
      <c r="Z393" s="107" t="s">
        <v>709</v>
      </c>
      <c r="AA393" s="107" t="s">
        <v>710</v>
      </c>
      <c r="AB393" s="108" t="s">
        <v>711</v>
      </c>
      <c r="AC393" s="104"/>
      <c r="AD393" s="100"/>
      <c r="AE393" s="162" t="s">
        <v>712</v>
      </c>
      <c r="AF393" s="162" t="s">
        <v>713</v>
      </c>
      <c r="AG393" s="109"/>
      <c r="AH393" s="105" t="s">
        <v>707</v>
      </c>
      <c r="AI393" s="106" t="s">
        <v>708</v>
      </c>
      <c r="AJ393" s="100"/>
      <c r="AK393" s="107" t="s">
        <v>709</v>
      </c>
      <c r="AL393" s="107" t="s">
        <v>710</v>
      </c>
      <c r="AM393" s="108" t="s">
        <v>711</v>
      </c>
      <c r="AN393" s="104"/>
      <c r="AO393" s="100"/>
      <c r="AP393" s="162" t="s">
        <v>712</v>
      </c>
      <c r="AQ393" s="162" t="s">
        <v>713</v>
      </c>
      <c r="AR393" s="109"/>
      <c r="AS393" s="105" t="s">
        <v>707</v>
      </c>
      <c r="AT393" s="106" t="s">
        <v>708</v>
      </c>
      <c r="AU393" s="100"/>
      <c r="AV393" s="107" t="s">
        <v>709</v>
      </c>
      <c r="AW393" s="107" t="s">
        <v>710</v>
      </c>
      <c r="AX393" s="108" t="s">
        <v>711</v>
      </c>
      <c r="AY393" s="104"/>
      <c r="AZ393" s="100"/>
      <c r="BA393" s="162" t="s">
        <v>712</v>
      </c>
      <c r="BB393" s="162" t="s">
        <v>713</v>
      </c>
      <c r="BC393" s="109"/>
      <c r="BD393" s="105" t="s">
        <v>707</v>
      </c>
      <c r="BE393" s="106" t="s">
        <v>708</v>
      </c>
      <c r="BF393" s="100"/>
      <c r="BG393" s="107" t="s">
        <v>709</v>
      </c>
      <c r="BH393" s="107" t="s">
        <v>710</v>
      </c>
      <c r="BI393" s="108" t="s">
        <v>711</v>
      </c>
      <c r="BJ393" s="104"/>
      <c r="BK393" s="100"/>
      <c r="BL393" s="162" t="s">
        <v>712</v>
      </c>
      <c r="BM393" s="162" t="s">
        <v>713</v>
      </c>
    </row>
    <row r="394">
      <c r="A394" s="110">
        <f>VLOOKUP(B394,Base!$A$3:$F$994, 6, false)</f>
        <v>0</v>
      </c>
      <c r="B394" s="111" t="s">
        <v>6</v>
      </c>
      <c r="C394" s="3"/>
      <c r="D394" s="112"/>
      <c r="E394" s="110" t="str">
        <f>VLOOKUP(B394,Base!$A$3:$F$994, 2, false)</f>
        <v>.</v>
      </c>
      <c r="F394" s="92"/>
      <c r="G394" s="2"/>
      <c r="H394" s="3"/>
      <c r="I394" s="113">
        <f>VLOOKUP(B394,Base!$A$3:$F$994, 5, false)</f>
        <v>0</v>
      </c>
      <c r="J394" s="114">
        <f t="shared" ref="J394:J411" si="64">I394*D394</f>
        <v>0</v>
      </c>
      <c r="K394" s="115"/>
      <c r="L394" s="110">
        <f>VLOOKUP(M394,Base!$A$3:$F$994, 6, false)</f>
        <v>0</v>
      </c>
      <c r="M394" s="111" t="s">
        <v>6</v>
      </c>
      <c r="N394" s="3"/>
      <c r="O394" s="112"/>
      <c r="P394" s="110" t="str">
        <f>VLOOKUP(M394,Base!$A$3:$F$994, 2, false)</f>
        <v>.</v>
      </c>
      <c r="Q394" s="92"/>
      <c r="R394" s="2"/>
      <c r="S394" s="3"/>
      <c r="T394" s="113">
        <f>VLOOKUP(M394,Base!$A$3:$F$994, 5, false)</f>
        <v>0</v>
      </c>
      <c r="U394" s="114">
        <f t="shared" ref="U394:U411" si="65">T394*O394</f>
        <v>0</v>
      </c>
      <c r="V394" s="115"/>
      <c r="W394" s="110">
        <f>VLOOKUP(X394,Base!$A$3:$F$994, 6, false)</f>
        <v>0</v>
      </c>
      <c r="X394" s="111" t="s">
        <v>6</v>
      </c>
      <c r="Y394" s="3"/>
      <c r="Z394" s="112"/>
      <c r="AA394" s="110" t="str">
        <f>VLOOKUP(X394,Base!$A$3:$F$994, 2, false)</f>
        <v>.</v>
      </c>
      <c r="AB394" s="92"/>
      <c r="AC394" s="2"/>
      <c r="AD394" s="3"/>
      <c r="AE394" s="113">
        <f>VLOOKUP(X394,Base!$A$3:$F$994, 5, false)</f>
        <v>0</v>
      </c>
      <c r="AF394" s="114">
        <f t="shared" ref="AF394:AF411" si="66">AE394*Z394</f>
        <v>0</v>
      </c>
      <c r="AG394" s="115"/>
      <c r="AH394" s="110">
        <f>VLOOKUP(AI394,Base!$A$3:$F$994, 6, false)</f>
        <v>0</v>
      </c>
      <c r="AI394" s="111" t="s">
        <v>6</v>
      </c>
      <c r="AJ394" s="3"/>
      <c r="AK394" s="112"/>
      <c r="AL394" s="110" t="str">
        <f>VLOOKUP(AI394,Base!$A$3:$F$994, 2, false)</f>
        <v>.</v>
      </c>
      <c r="AM394" s="92"/>
      <c r="AN394" s="2"/>
      <c r="AO394" s="3"/>
      <c r="AP394" s="113">
        <f>VLOOKUP(AI394,Base!$A$3:$F$994, 5, false)</f>
        <v>0</v>
      </c>
      <c r="AQ394" s="114">
        <f t="shared" ref="AQ394:AQ402" si="67">AP394*AK394</f>
        <v>0</v>
      </c>
      <c r="AR394" s="115"/>
      <c r="AS394" s="110">
        <f>VLOOKUP(AT394,Base!$A$3:$F$994, 6, false)</f>
        <v>0</v>
      </c>
      <c r="AT394" s="111" t="s">
        <v>6</v>
      </c>
      <c r="AU394" s="3"/>
      <c r="AV394" s="112"/>
      <c r="AW394" s="110" t="str">
        <f>VLOOKUP(AT394,Base!$A$3:$F$994, 2, false)</f>
        <v>.</v>
      </c>
      <c r="AX394" s="92"/>
      <c r="AY394" s="2"/>
      <c r="AZ394" s="3"/>
      <c r="BA394" s="113">
        <f>VLOOKUP(AT394,Base!$A$3:$F$994, 5, false)</f>
        <v>0</v>
      </c>
      <c r="BB394" s="114">
        <f t="shared" ref="BB394:BB411" si="68">BA394*AV394</f>
        <v>0</v>
      </c>
      <c r="BC394" s="115"/>
      <c r="BD394" s="110">
        <f>VLOOKUP(BE394,Base!$A$3:$F$994, 6, false)</f>
        <v>0</v>
      </c>
      <c r="BE394" s="111" t="s">
        <v>6</v>
      </c>
      <c r="BF394" s="3"/>
      <c r="BG394" s="112"/>
      <c r="BH394" s="110" t="str">
        <f>VLOOKUP(BE394,Base!$A$3:$F$994, 2, false)</f>
        <v>.</v>
      </c>
      <c r="BI394" s="92"/>
      <c r="BJ394" s="2"/>
      <c r="BK394" s="3"/>
      <c r="BL394" s="113">
        <f>VLOOKUP(BE394,Base!$A$3:$F$994, 5, false)</f>
        <v>0</v>
      </c>
      <c r="BM394" s="114">
        <f t="shared" ref="BM394:BM411" si="69">BL394*BG394</f>
        <v>0</v>
      </c>
    </row>
    <row r="395">
      <c r="A395" s="110">
        <f>VLOOKUP(B395,Base!$A$3:$F$994, 6, false)</f>
        <v>0</v>
      </c>
      <c r="B395" s="111" t="s">
        <v>6</v>
      </c>
      <c r="C395" s="3"/>
      <c r="D395" s="112"/>
      <c r="E395" s="110" t="str">
        <f>VLOOKUP(B395,Base!$A$3:$F$994, 2, false)</f>
        <v>.</v>
      </c>
      <c r="F395" s="116"/>
      <c r="G395" s="2"/>
      <c r="H395" s="3"/>
      <c r="I395" s="113">
        <f>VLOOKUP(B395,Base!$A$3:$F$994, 5, false)</f>
        <v>0</v>
      </c>
      <c r="J395" s="114">
        <f t="shared" si="64"/>
        <v>0</v>
      </c>
      <c r="K395" s="115"/>
      <c r="L395" s="110">
        <f>VLOOKUP(M395,Base!$A$3:$F$994, 6, false)</f>
        <v>0</v>
      </c>
      <c r="M395" s="111" t="s">
        <v>6</v>
      </c>
      <c r="N395" s="3"/>
      <c r="O395" s="112"/>
      <c r="P395" s="110" t="str">
        <f>VLOOKUP(M395,Base!$A$3:$F$994, 2, false)</f>
        <v>.</v>
      </c>
      <c r="Q395" s="116"/>
      <c r="R395" s="2"/>
      <c r="S395" s="3"/>
      <c r="T395" s="113">
        <f>VLOOKUP(M395,Base!$A$3:$F$994, 5, false)</f>
        <v>0</v>
      </c>
      <c r="U395" s="114">
        <f t="shared" si="65"/>
        <v>0</v>
      </c>
      <c r="V395" s="115"/>
      <c r="W395" s="110">
        <f>VLOOKUP(X395,Base!$A$3:$F$994, 6, false)</f>
        <v>0</v>
      </c>
      <c r="X395" s="111" t="s">
        <v>6</v>
      </c>
      <c r="Y395" s="3"/>
      <c r="Z395" s="112"/>
      <c r="AA395" s="110" t="str">
        <f>VLOOKUP(X395,Base!$A$3:$F$994, 2, false)</f>
        <v>.</v>
      </c>
      <c r="AB395" s="116"/>
      <c r="AC395" s="2"/>
      <c r="AD395" s="3"/>
      <c r="AE395" s="113">
        <f>VLOOKUP(X395,Base!$A$3:$F$994, 5, false)</f>
        <v>0</v>
      </c>
      <c r="AF395" s="114">
        <f t="shared" si="66"/>
        <v>0</v>
      </c>
      <c r="AG395" s="115"/>
      <c r="AH395" s="110">
        <f>VLOOKUP(AI395,Base!$A$3:$F$994, 6, false)</f>
        <v>0</v>
      </c>
      <c r="AI395" s="111" t="s">
        <v>6</v>
      </c>
      <c r="AJ395" s="3"/>
      <c r="AK395" s="112"/>
      <c r="AL395" s="110" t="str">
        <f>VLOOKUP(AI395,Base!$A$3:$F$994, 2, false)</f>
        <v>.</v>
      </c>
      <c r="AM395" s="116"/>
      <c r="AN395" s="2"/>
      <c r="AO395" s="3"/>
      <c r="AP395" s="113">
        <f>VLOOKUP(AI395,Base!$A$3:$F$994, 5, false)</f>
        <v>0</v>
      </c>
      <c r="AQ395" s="114">
        <f t="shared" si="67"/>
        <v>0</v>
      </c>
      <c r="AR395" s="115"/>
      <c r="AS395" s="110">
        <f>VLOOKUP(AT395,Base!$A$3:$F$994, 6, false)</f>
        <v>0</v>
      </c>
      <c r="AT395" s="111" t="s">
        <v>6</v>
      </c>
      <c r="AU395" s="3"/>
      <c r="AV395" s="112"/>
      <c r="AW395" s="110" t="str">
        <f>VLOOKUP(AT395,Base!$A$3:$F$994, 2, false)</f>
        <v>.</v>
      </c>
      <c r="AX395" s="116"/>
      <c r="AY395" s="2"/>
      <c r="AZ395" s="3"/>
      <c r="BA395" s="113">
        <f>VLOOKUP(AT395,Base!$A$3:$F$994, 5, false)</f>
        <v>0</v>
      </c>
      <c r="BB395" s="114">
        <f t="shared" si="68"/>
        <v>0</v>
      </c>
      <c r="BC395" s="115"/>
      <c r="BD395" s="110">
        <f>VLOOKUP(BE395,Base!$A$3:$F$994, 6, false)</f>
        <v>0</v>
      </c>
      <c r="BE395" s="111" t="s">
        <v>6</v>
      </c>
      <c r="BF395" s="3"/>
      <c r="BG395" s="112"/>
      <c r="BH395" s="110" t="str">
        <f>VLOOKUP(BE395,Base!$A$3:$F$994, 2, false)</f>
        <v>.</v>
      </c>
      <c r="BI395" s="116"/>
      <c r="BJ395" s="2"/>
      <c r="BK395" s="3"/>
      <c r="BL395" s="113">
        <f>VLOOKUP(BE395,Base!$A$3:$F$994, 5, false)</f>
        <v>0</v>
      </c>
      <c r="BM395" s="114">
        <f t="shared" si="69"/>
        <v>0</v>
      </c>
    </row>
    <row r="396">
      <c r="A396" s="110">
        <f>VLOOKUP(B396,Base!$A$3:$F$994, 6, false)</f>
        <v>0</v>
      </c>
      <c r="B396" s="111" t="s">
        <v>6</v>
      </c>
      <c r="C396" s="3"/>
      <c r="D396" s="112"/>
      <c r="E396" s="110" t="str">
        <f>VLOOKUP(B396,Base!$A$3:$F$994, 2, false)</f>
        <v>.</v>
      </c>
      <c r="F396" s="116"/>
      <c r="G396" s="2"/>
      <c r="H396" s="3"/>
      <c r="I396" s="113">
        <f>VLOOKUP(B396,Base!$A$3:$F$994, 5, false)</f>
        <v>0</v>
      </c>
      <c r="J396" s="114">
        <f t="shared" si="64"/>
        <v>0</v>
      </c>
      <c r="K396" s="115"/>
      <c r="L396" s="110">
        <f>VLOOKUP(M396,Base!$A$3:$F$994, 6, false)</f>
        <v>0</v>
      </c>
      <c r="M396" s="111" t="s">
        <v>6</v>
      </c>
      <c r="N396" s="3"/>
      <c r="O396" s="112"/>
      <c r="P396" s="110" t="str">
        <f>VLOOKUP(M396,Base!$A$3:$F$994, 2, false)</f>
        <v>.</v>
      </c>
      <c r="Q396" s="116"/>
      <c r="R396" s="2"/>
      <c r="S396" s="3"/>
      <c r="T396" s="113">
        <f>VLOOKUP(M396,Base!$A$3:$F$994, 5, false)</f>
        <v>0</v>
      </c>
      <c r="U396" s="114">
        <f t="shared" si="65"/>
        <v>0</v>
      </c>
      <c r="V396" s="115"/>
      <c r="W396" s="110">
        <f>VLOOKUP(X396,Base!$A$3:$F$994, 6, false)</f>
        <v>0</v>
      </c>
      <c r="X396" s="111" t="s">
        <v>6</v>
      </c>
      <c r="Y396" s="3"/>
      <c r="Z396" s="112"/>
      <c r="AA396" s="110" t="str">
        <f>VLOOKUP(X396,Base!$A$3:$F$994, 2, false)</f>
        <v>.</v>
      </c>
      <c r="AB396" s="116"/>
      <c r="AC396" s="2"/>
      <c r="AD396" s="3"/>
      <c r="AE396" s="113">
        <f>VLOOKUP(X396,Base!$A$3:$F$994, 5, false)</f>
        <v>0</v>
      </c>
      <c r="AF396" s="114">
        <f t="shared" si="66"/>
        <v>0</v>
      </c>
      <c r="AG396" s="115"/>
      <c r="AH396" s="110">
        <f>VLOOKUP(AI396,Base!$A$3:$F$994, 6, false)</f>
        <v>0</v>
      </c>
      <c r="AI396" s="111" t="s">
        <v>6</v>
      </c>
      <c r="AJ396" s="3"/>
      <c r="AK396" s="112"/>
      <c r="AL396" s="110" t="str">
        <f>VLOOKUP(AI396,Base!$A$3:$F$994, 2, false)</f>
        <v>.</v>
      </c>
      <c r="AM396" s="116"/>
      <c r="AN396" s="2"/>
      <c r="AO396" s="3"/>
      <c r="AP396" s="113">
        <f>VLOOKUP(AI396,Base!$A$3:$F$994, 5, false)</f>
        <v>0</v>
      </c>
      <c r="AQ396" s="114">
        <f t="shared" si="67"/>
        <v>0</v>
      </c>
      <c r="AR396" s="115"/>
      <c r="AS396" s="110">
        <f>VLOOKUP(AT396,Base!$A$3:$F$994, 6, false)</f>
        <v>0</v>
      </c>
      <c r="AT396" s="111" t="s">
        <v>6</v>
      </c>
      <c r="AU396" s="3"/>
      <c r="AV396" s="112"/>
      <c r="AW396" s="110" t="str">
        <f>VLOOKUP(AT396,Base!$A$3:$F$994, 2, false)</f>
        <v>.</v>
      </c>
      <c r="AX396" s="116"/>
      <c r="AY396" s="2"/>
      <c r="AZ396" s="3"/>
      <c r="BA396" s="113">
        <f>VLOOKUP(AT396,Base!$A$3:$F$994, 5, false)</f>
        <v>0</v>
      </c>
      <c r="BB396" s="114">
        <f t="shared" si="68"/>
        <v>0</v>
      </c>
      <c r="BC396" s="115"/>
      <c r="BD396" s="110">
        <f>VLOOKUP(BE396,Base!$A$3:$F$994, 6, false)</f>
        <v>0</v>
      </c>
      <c r="BE396" s="111" t="s">
        <v>6</v>
      </c>
      <c r="BF396" s="3"/>
      <c r="BG396" s="112"/>
      <c r="BH396" s="110" t="str">
        <f>VLOOKUP(BE396,Base!$A$3:$F$994, 2, false)</f>
        <v>.</v>
      </c>
      <c r="BI396" s="116"/>
      <c r="BJ396" s="2"/>
      <c r="BK396" s="3"/>
      <c r="BL396" s="113">
        <f>VLOOKUP(BE396,Base!$A$3:$F$994, 5, false)</f>
        <v>0</v>
      </c>
      <c r="BM396" s="114">
        <f t="shared" si="69"/>
        <v>0</v>
      </c>
    </row>
    <row r="397">
      <c r="A397" s="110">
        <f>VLOOKUP(B397,Base!$A$3:$F$994, 6, false)</f>
        <v>0</v>
      </c>
      <c r="B397" s="111" t="s">
        <v>6</v>
      </c>
      <c r="C397" s="3"/>
      <c r="D397" s="112"/>
      <c r="E397" s="110" t="str">
        <f>VLOOKUP(B397,Base!$A$3:$F$994, 2, false)</f>
        <v>.</v>
      </c>
      <c r="F397" s="116"/>
      <c r="G397" s="2"/>
      <c r="H397" s="3"/>
      <c r="I397" s="113">
        <f>VLOOKUP(B397,Base!$A$3:$F$994, 5, false)</f>
        <v>0</v>
      </c>
      <c r="J397" s="114">
        <f t="shared" si="64"/>
        <v>0</v>
      </c>
      <c r="K397" s="115"/>
      <c r="L397" s="110">
        <f>VLOOKUP(M397,Base!$A$3:$F$994, 6, false)</f>
        <v>0</v>
      </c>
      <c r="M397" s="111" t="s">
        <v>6</v>
      </c>
      <c r="N397" s="3"/>
      <c r="O397" s="112"/>
      <c r="P397" s="110" t="str">
        <f>VLOOKUP(M397,Base!$A$3:$F$994, 2, false)</f>
        <v>.</v>
      </c>
      <c r="Q397" s="116"/>
      <c r="R397" s="2"/>
      <c r="S397" s="3"/>
      <c r="T397" s="113">
        <f>VLOOKUP(M397,Base!$A$3:$F$994, 5, false)</f>
        <v>0</v>
      </c>
      <c r="U397" s="114">
        <f t="shared" si="65"/>
        <v>0</v>
      </c>
      <c r="V397" s="115"/>
      <c r="W397" s="110">
        <f>VLOOKUP(X397,Base!$A$3:$F$994, 6, false)</f>
        <v>0</v>
      </c>
      <c r="X397" s="111" t="s">
        <v>6</v>
      </c>
      <c r="Y397" s="3"/>
      <c r="Z397" s="112"/>
      <c r="AA397" s="110" t="str">
        <f>VLOOKUP(X397,Base!$A$3:$F$994, 2, false)</f>
        <v>.</v>
      </c>
      <c r="AB397" s="116"/>
      <c r="AC397" s="2"/>
      <c r="AD397" s="3"/>
      <c r="AE397" s="113">
        <f>VLOOKUP(X397,Base!$A$3:$F$994, 5, false)</f>
        <v>0</v>
      </c>
      <c r="AF397" s="114">
        <f t="shared" si="66"/>
        <v>0</v>
      </c>
      <c r="AG397" s="115"/>
      <c r="AH397" s="110">
        <f>VLOOKUP(AI397,Base!$A$3:$F$994, 6, false)</f>
        <v>0</v>
      </c>
      <c r="AI397" s="111" t="s">
        <v>6</v>
      </c>
      <c r="AJ397" s="3"/>
      <c r="AK397" s="112"/>
      <c r="AL397" s="110" t="str">
        <f>VLOOKUP(AI397,Base!$A$3:$F$994, 2, false)</f>
        <v>.</v>
      </c>
      <c r="AM397" s="116"/>
      <c r="AN397" s="2"/>
      <c r="AO397" s="3"/>
      <c r="AP397" s="113">
        <f>VLOOKUP(AI397,Base!$A$3:$F$994, 5, false)</f>
        <v>0</v>
      </c>
      <c r="AQ397" s="114">
        <f t="shared" si="67"/>
        <v>0</v>
      </c>
      <c r="AR397" s="115"/>
      <c r="AS397" s="110">
        <f>VLOOKUP(AT397,Base!$A$3:$F$994, 6, false)</f>
        <v>0</v>
      </c>
      <c r="AT397" s="111" t="s">
        <v>6</v>
      </c>
      <c r="AU397" s="3"/>
      <c r="AV397" s="112"/>
      <c r="AW397" s="110" t="str">
        <f>VLOOKUP(AT397,Base!$A$3:$F$994, 2, false)</f>
        <v>.</v>
      </c>
      <c r="AX397" s="116"/>
      <c r="AY397" s="2"/>
      <c r="AZ397" s="3"/>
      <c r="BA397" s="113">
        <f>VLOOKUP(AT397,Base!$A$3:$F$994, 5, false)</f>
        <v>0</v>
      </c>
      <c r="BB397" s="114">
        <f t="shared" si="68"/>
        <v>0</v>
      </c>
      <c r="BC397" s="115"/>
      <c r="BD397" s="110">
        <f>VLOOKUP(BE397,Base!$A$3:$F$994, 6, false)</f>
        <v>0</v>
      </c>
      <c r="BE397" s="111" t="s">
        <v>6</v>
      </c>
      <c r="BF397" s="3"/>
      <c r="BG397" s="112"/>
      <c r="BH397" s="110" t="str">
        <f>VLOOKUP(BE397,Base!$A$3:$F$994, 2, false)</f>
        <v>.</v>
      </c>
      <c r="BI397" s="116"/>
      <c r="BJ397" s="2"/>
      <c r="BK397" s="3"/>
      <c r="BL397" s="113">
        <f>VLOOKUP(BE397,Base!$A$3:$F$994, 5, false)</f>
        <v>0</v>
      </c>
      <c r="BM397" s="114">
        <f t="shared" si="69"/>
        <v>0</v>
      </c>
    </row>
    <row r="398">
      <c r="A398" s="110">
        <f>VLOOKUP(B398,Base!$A$3:$F$994, 6, false)</f>
        <v>0</v>
      </c>
      <c r="B398" s="111" t="s">
        <v>6</v>
      </c>
      <c r="C398" s="3"/>
      <c r="D398" s="112"/>
      <c r="E398" s="110" t="str">
        <f>VLOOKUP(B398,Base!$A$3:$F$994, 2, false)</f>
        <v>.</v>
      </c>
      <c r="F398" s="92"/>
      <c r="G398" s="2"/>
      <c r="H398" s="3"/>
      <c r="I398" s="113">
        <f>VLOOKUP(B398,Base!$A$3:$F$994, 5, false)</f>
        <v>0</v>
      </c>
      <c r="J398" s="114">
        <f t="shared" si="64"/>
        <v>0</v>
      </c>
      <c r="K398" s="115"/>
      <c r="L398" s="110">
        <f>VLOOKUP(M398,Base!$A$3:$F$994, 6, false)</f>
        <v>0</v>
      </c>
      <c r="M398" s="111" t="s">
        <v>6</v>
      </c>
      <c r="N398" s="3"/>
      <c r="O398" s="112"/>
      <c r="P398" s="110" t="str">
        <f>VLOOKUP(M398,Base!$A$3:$F$994, 2, false)</f>
        <v>.</v>
      </c>
      <c r="Q398" s="92"/>
      <c r="R398" s="2"/>
      <c r="S398" s="3"/>
      <c r="T398" s="113">
        <f>VLOOKUP(M398,Base!$A$3:$F$994, 5, false)</f>
        <v>0</v>
      </c>
      <c r="U398" s="114">
        <f t="shared" si="65"/>
        <v>0</v>
      </c>
      <c r="V398" s="115"/>
      <c r="W398" s="110">
        <f>VLOOKUP(X398,Base!$A$3:$F$994, 6, false)</f>
        <v>0</v>
      </c>
      <c r="X398" s="111" t="s">
        <v>6</v>
      </c>
      <c r="Y398" s="3"/>
      <c r="Z398" s="112"/>
      <c r="AA398" s="110" t="str">
        <f>VLOOKUP(X398,Base!$A$3:$F$994, 2, false)</f>
        <v>.</v>
      </c>
      <c r="AB398" s="92"/>
      <c r="AC398" s="2"/>
      <c r="AD398" s="3"/>
      <c r="AE398" s="113">
        <f>VLOOKUP(X398,Base!$A$3:$F$994, 5, false)</f>
        <v>0</v>
      </c>
      <c r="AF398" s="114">
        <f t="shared" si="66"/>
        <v>0</v>
      </c>
      <c r="AG398" s="115"/>
      <c r="AH398" s="110">
        <f>VLOOKUP(AI398,Base!$A$3:$F$994, 6, false)</f>
        <v>0</v>
      </c>
      <c r="AI398" s="111" t="s">
        <v>6</v>
      </c>
      <c r="AJ398" s="3"/>
      <c r="AK398" s="112"/>
      <c r="AL398" s="110" t="str">
        <f>VLOOKUP(AI398,Base!$A$3:$F$994, 2, false)</f>
        <v>.</v>
      </c>
      <c r="AM398" s="92"/>
      <c r="AN398" s="2"/>
      <c r="AO398" s="3"/>
      <c r="AP398" s="113">
        <f>VLOOKUP(AI398,Base!$A$3:$F$994, 5, false)</f>
        <v>0</v>
      </c>
      <c r="AQ398" s="114">
        <f t="shared" si="67"/>
        <v>0</v>
      </c>
      <c r="AR398" s="115"/>
      <c r="AS398" s="110">
        <f>VLOOKUP(AT398,Base!$A$3:$F$994, 6, false)</f>
        <v>0</v>
      </c>
      <c r="AT398" s="111" t="s">
        <v>6</v>
      </c>
      <c r="AU398" s="3"/>
      <c r="AV398" s="112"/>
      <c r="AW398" s="110" t="str">
        <f>VLOOKUP(AT398,Base!$A$3:$F$994, 2, false)</f>
        <v>.</v>
      </c>
      <c r="AX398" s="92"/>
      <c r="AY398" s="2"/>
      <c r="AZ398" s="3"/>
      <c r="BA398" s="113">
        <f>VLOOKUP(AT398,Base!$A$3:$F$994, 5, false)</f>
        <v>0</v>
      </c>
      <c r="BB398" s="114">
        <f t="shared" si="68"/>
        <v>0</v>
      </c>
      <c r="BC398" s="115"/>
      <c r="BD398" s="110">
        <f>VLOOKUP(BE398,Base!$A$3:$F$994, 6, false)</f>
        <v>0</v>
      </c>
      <c r="BE398" s="111" t="s">
        <v>6</v>
      </c>
      <c r="BF398" s="3"/>
      <c r="BG398" s="112"/>
      <c r="BH398" s="110" t="str">
        <f>VLOOKUP(BE398,Base!$A$3:$F$994, 2, false)</f>
        <v>.</v>
      </c>
      <c r="BI398" s="92"/>
      <c r="BJ398" s="2"/>
      <c r="BK398" s="3"/>
      <c r="BL398" s="113">
        <f>VLOOKUP(BE398,Base!$A$3:$F$994, 5, false)</f>
        <v>0</v>
      </c>
      <c r="BM398" s="114">
        <f t="shared" si="69"/>
        <v>0</v>
      </c>
    </row>
    <row r="399">
      <c r="A399" s="110">
        <f>VLOOKUP(B399,Base!$A$3:$F$994, 6, false)</f>
        <v>0</v>
      </c>
      <c r="B399" s="111" t="s">
        <v>6</v>
      </c>
      <c r="C399" s="3"/>
      <c r="D399" s="112"/>
      <c r="E399" s="110" t="str">
        <f>VLOOKUP(B399,Base!$A$3:$F$994, 2, false)</f>
        <v>.</v>
      </c>
      <c r="F399" s="92"/>
      <c r="G399" s="2"/>
      <c r="H399" s="3"/>
      <c r="I399" s="113">
        <f>VLOOKUP(B399,Base!$A$3:$F$994, 5, false)</f>
        <v>0</v>
      </c>
      <c r="J399" s="114">
        <f t="shared" si="64"/>
        <v>0</v>
      </c>
      <c r="K399" s="115"/>
      <c r="L399" s="110">
        <f>VLOOKUP(M399,Base!$A$3:$F$994, 6, false)</f>
        <v>0</v>
      </c>
      <c r="M399" s="111" t="s">
        <v>6</v>
      </c>
      <c r="N399" s="3"/>
      <c r="O399" s="112"/>
      <c r="P399" s="110" t="str">
        <f>VLOOKUP(M399,Base!$A$3:$F$994, 2, false)</f>
        <v>.</v>
      </c>
      <c r="Q399" s="92"/>
      <c r="R399" s="2"/>
      <c r="S399" s="3"/>
      <c r="T399" s="113">
        <f>VLOOKUP(M399,Base!$A$3:$F$994, 5, false)</f>
        <v>0</v>
      </c>
      <c r="U399" s="114">
        <f t="shared" si="65"/>
        <v>0</v>
      </c>
      <c r="V399" s="115"/>
      <c r="W399" s="110">
        <f>VLOOKUP(X399,Base!$A$3:$F$994, 6, false)</f>
        <v>0</v>
      </c>
      <c r="X399" s="111" t="s">
        <v>6</v>
      </c>
      <c r="Y399" s="3"/>
      <c r="Z399" s="112"/>
      <c r="AA399" s="110" t="str">
        <f>VLOOKUP(X399,Base!$A$3:$F$994, 2, false)</f>
        <v>.</v>
      </c>
      <c r="AB399" s="92"/>
      <c r="AC399" s="2"/>
      <c r="AD399" s="3"/>
      <c r="AE399" s="113">
        <f>VLOOKUP(X399,Base!$A$3:$F$994, 5, false)</f>
        <v>0</v>
      </c>
      <c r="AF399" s="114">
        <f t="shared" si="66"/>
        <v>0</v>
      </c>
      <c r="AG399" s="115"/>
      <c r="AH399" s="110">
        <f>VLOOKUP(AI399,Base!$A$3:$F$994, 6, false)</f>
        <v>0</v>
      </c>
      <c r="AI399" s="111" t="s">
        <v>6</v>
      </c>
      <c r="AJ399" s="3"/>
      <c r="AK399" s="112"/>
      <c r="AL399" s="110" t="str">
        <f>VLOOKUP(AI399,Base!$A$3:$F$994, 2, false)</f>
        <v>.</v>
      </c>
      <c r="AM399" s="92"/>
      <c r="AN399" s="2"/>
      <c r="AO399" s="3"/>
      <c r="AP399" s="113">
        <f>VLOOKUP(AI399,Base!$A$3:$F$994, 5, false)</f>
        <v>0</v>
      </c>
      <c r="AQ399" s="114">
        <f t="shared" si="67"/>
        <v>0</v>
      </c>
      <c r="AR399" s="115"/>
      <c r="AS399" s="110">
        <f>VLOOKUP(AT399,Base!$A$3:$F$994, 6, false)</f>
        <v>0</v>
      </c>
      <c r="AT399" s="111" t="s">
        <v>6</v>
      </c>
      <c r="AU399" s="3"/>
      <c r="AV399" s="112"/>
      <c r="AW399" s="110" t="str">
        <f>VLOOKUP(AT399,Base!$A$3:$F$994, 2, false)</f>
        <v>.</v>
      </c>
      <c r="AX399" s="92"/>
      <c r="AY399" s="2"/>
      <c r="AZ399" s="3"/>
      <c r="BA399" s="113">
        <f>VLOOKUP(AT399,Base!$A$3:$F$994, 5, false)</f>
        <v>0</v>
      </c>
      <c r="BB399" s="114">
        <f t="shared" si="68"/>
        <v>0</v>
      </c>
      <c r="BC399" s="115"/>
      <c r="BD399" s="110">
        <f>VLOOKUP(BE399,Base!$A$3:$F$994, 6, false)</f>
        <v>0</v>
      </c>
      <c r="BE399" s="111" t="s">
        <v>6</v>
      </c>
      <c r="BF399" s="3"/>
      <c r="BG399" s="112"/>
      <c r="BH399" s="110" t="str">
        <f>VLOOKUP(BE399,Base!$A$3:$F$994, 2, false)</f>
        <v>.</v>
      </c>
      <c r="BI399" s="92"/>
      <c r="BJ399" s="2"/>
      <c r="BK399" s="3"/>
      <c r="BL399" s="113">
        <f>VLOOKUP(BE399,Base!$A$3:$F$994, 5, false)</f>
        <v>0</v>
      </c>
      <c r="BM399" s="114">
        <f t="shared" si="69"/>
        <v>0</v>
      </c>
    </row>
    <row r="400">
      <c r="A400" s="110">
        <f>VLOOKUP(B400,Base!$A$3:$F$994, 6, false)</f>
        <v>0</v>
      </c>
      <c r="B400" s="111" t="s">
        <v>6</v>
      </c>
      <c r="C400" s="3"/>
      <c r="D400" s="112"/>
      <c r="E400" s="110" t="str">
        <f>VLOOKUP(B400,Base!$A$3:$F$994, 2, false)</f>
        <v>.</v>
      </c>
      <c r="F400" s="116"/>
      <c r="G400" s="2"/>
      <c r="H400" s="3"/>
      <c r="I400" s="113">
        <f>VLOOKUP(B400,Base!$A$3:$F$994, 5, false)</f>
        <v>0</v>
      </c>
      <c r="J400" s="114">
        <f t="shared" si="64"/>
        <v>0</v>
      </c>
      <c r="K400" s="115"/>
      <c r="L400" s="110">
        <f>VLOOKUP(M400,Base!$A$3:$F$994, 6, false)</f>
        <v>0</v>
      </c>
      <c r="M400" s="111" t="s">
        <v>6</v>
      </c>
      <c r="N400" s="3"/>
      <c r="O400" s="112"/>
      <c r="P400" s="110" t="str">
        <f>VLOOKUP(M400,Base!$A$3:$F$994, 2, false)</f>
        <v>.</v>
      </c>
      <c r="Q400" s="116"/>
      <c r="R400" s="2"/>
      <c r="S400" s="3"/>
      <c r="T400" s="113">
        <f>VLOOKUP(M400,Base!$A$3:$F$994, 5, false)</f>
        <v>0</v>
      </c>
      <c r="U400" s="114">
        <f t="shared" si="65"/>
        <v>0</v>
      </c>
      <c r="V400" s="115"/>
      <c r="W400" s="110">
        <f>VLOOKUP(X400,Base!$A$3:$F$994, 6, false)</f>
        <v>0</v>
      </c>
      <c r="X400" s="111" t="s">
        <v>6</v>
      </c>
      <c r="Y400" s="3"/>
      <c r="Z400" s="112"/>
      <c r="AA400" s="110" t="str">
        <f>VLOOKUP(X400,Base!$A$3:$F$994, 2, false)</f>
        <v>.</v>
      </c>
      <c r="AB400" s="116"/>
      <c r="AC400" s="2"/>
      <c r="AD400" s="3"/>
      <c r="AE400" s="113">
        <f>VLOOKUP(X400,Base!$A$3:$F$994, 5, false)</f>
        <v>0</v>
      </c>
      <c r="AF400" s="114">
        <f t="shared" si="66"/>
        <v>0</v>
      </c>
      <c r="AG400" s="115"/>
      <c r="AH400" s="110">
        <f>VLOOKUP(AI400,Base!$A$3:$F$994, 6, false)</f>
        <v>0</v>
      </c>
      <c r="AI400" s="111" t="s">
        <v>6</v>
      </c>
      <c r="AJ400" s="3"/>
      <c r="AK400" s="112"/>
      <c r="AL400" s="110" t="str">
        <f>VLOOKUP(AI400,Base!$A$3:$F$994, 2, false)</f>
        <v>.</v>
      </c>
      <c r="AM400" s="116"/>
      <c r="AN400" s="2"/>
      <c r="AO400" s="3"/>
      <c r="AP400" s="113">
        <f>VLOOKUP(AI400,Base!$A$3:$F$994, 5, false)</f>
        <v>0</v>
      </c>
      <c r="AQ400" s="114">
        <f t="shared" si="67"/>
        <v>0</v>
      </c>
      <c r="AR400" s="115"/>
      <c r="AS400" s="110">
        <f>VLOOKUP(AT400,Base!$A$3:$F$994, 6, false)</f>
        <v>0</v>
      </c>
      <c r="AT400" s="111" t="s">
        <v>6</v>
      </c>
      <c r="AU400" s="3"/>
      <c r="AV400" s="112"/>
      <c r="AW400" s="110" t="str">
        <f>VLOOKUP(AT400,Base!$A$3:$F$994, 2, false)</f>
        <v>.</v>
      </c>
      <c r="AX400" s="116"/>
      <c r="AY400" s="2"/>
      <c r="AZ400" s="3"/>
      <c r="BA400" s="113">
        <f>VLOOKUP(AT400,Base!$A$3:$F$994, 5, false)</f>
        <v>0</v>
      </c>
      <c r="BB400" s="114">
        <f t="shared" si="68"/>
        <v>0</v>
      </c>
      <c r="BC400" s="115"/>
      <c r="BD400" s="110">
        <f>VLOOKUP(BE400,Base!$A$3:$F$994, 6, false)</f>
        <v>0</v>
      </c>
      <c r="BE400" s="111" t="s">
        <v>6</v>
      </c>
      <c r="BF400" s="3"/>
      <c r="BG400" s="112"/>
      <c r="BH400" s="110" t="str">
        <f>VLOOKUP(BE400,Base!$A$3:$F$994, 2, false)</f>
        <v>.</v>
      </c>
      <c r="BI400" s="116"/>
      <c r="BJ400" s="2"/>
      <c r="BK400" s="3"/>
      <c r="BL400" s="113">
        <f>VLOOKUP(BE400,Base!$A$3:$F$994, 5, false)</f>
        <v>0</v>
      </c>
      <c r="BM400" s="114">
        <f t="shared" si="69"/>
        <v>0</v>
      </c>
    </row>
    <row r="401">
      <c r="A401" s="110">
        <f>VLOOKUP(B401,Base!$A$3:$F$994, 6, false)</f>
        <v>0</v>
      </c>
      <c r="B401" s="111" t="s">
        <v>6</v>
      </c>
      <c r="C401" s="3"/>
      <c r="D401" s="112"/>
      <c r="E401" s="110" t="str">
        <f>VLOOKUP(B401,Base!$A$3:$F$994, 2, false)</f>
        <v>.</v>
      </c>
      <c r="F401" s="117"/>
      <c r="G401" s="2"/>
      <c r="H401" s="3"/>
      <c r="I401" s="113">
        <f>VLOOKUP(B401,Base!$A$3:$F$994, 5, false)</f>
        <v>0</v>
      </c>
      <c r="J401" s="114">
        <f t="shared" si="64"/>
        <v>0</v>
      </c>
      <c r="K401" s="115"/>
      <c r="L401" s="110">
        <f>VLOOKUP(M401,Base!$A$3:$F$994, 6, false)</f>
        <v>0</v>
      </c>
      <c r="M401" s="111" t="s">
        <v>6</v>
      </c>
      <c r="N401" s="3"/>
      <c r="O401" s="112"/>
      <c r="P401" s="110" t="str">
        <f>VLOOKUP(M401,Base!$A$3:$F$994, 2, false)</f>
        <v>.</v>
      </c>
      <c r="Q401" s="117"/>
      <c r="R401" s="2"/>
      <c r="S401" s="3"/>
      <c r="T401" s="113">
        <f>VLOOKUP(M401,Base!$A$3:$F$994, 5, false)</f>
        <v>0</v>
      </c>
      <c r="U401" s="114">
        <f t="shared" si="65"/>
        <v>0</v>
      </c>
      <c r="V401" s="115"/>
      <c r="W401" s="110">
        <f>VLOOKUP(X401,Base!$A$3:$F$994, 6, false)</f>
        <v>0</v>
      </c>
      <c r="X401" s="111" t="s">
        <v>6</v>
      </c>
      <c r="Y401" s="3"/>
      <c r="Z401" s="112"/>
      <c r="AA401" s="110" t="str">
        <f>VLOOKUP(X401,Base!$A$3:$F$994, 2, false)</f>
        <v>.</v>
      </c>
      <c r="AB401" s="117"/>
      <c r="AC401" s="2"/>
      <c r="AD401" s="3"/>
      <c r="AE401" s="113">
        <f>VLOOKUP(X401,Base!$A$3:$F$994, 5, false)</f>
        <v>0</v>
      </c>
      <c r="AF401" s="114">
        <f t="shared" si="66"/>
        <v>0</v>
      </c>
      <c r="AG401" s="115"/>
      <c r="AH401" s="110">
        <f>VLOOKUP(AI401,Base!$A$3:$F$994, 6, false)</f>
        <v>0</v>
      </c>
      <c r="AI401" s="111" t="s">
        <v>6</v>
      </c>
      <c r="AJ401" s="3"/>
      <c r="AK401" s="112"/>
      <c r="AL401" s="110" t="str">
        <f>VLOOKUP(AI401,Base!$A$3:$F$994, 2, false)</f>
        <v>.</v>
      </c>
      <c r="AM401" s="117"/>
      <c r="AN401" s="2"/>
      <c r="AO401" s="3"/>
      <c r="AP401" s="113">
        <f>VLOOKUP(AI401,Base!$A$3:$F$994, 5, false)</f>
        <v>0</v>
      </c>
      <c r="AQ401" s="114">
        <f t="shared" si="67"/>
        <v>0</v>
      </c>
      <c r="AR401" s="115"/>
      <c r="AS401" s="110">
        <f>VLOOKUP(AT401,Base!$A$3:$F$994, 6, false)</f>
        <v>0</v>
      </c>
      <c r="AT401" s="111" t="s">
        <v>6</v>
      </c>
      <c r="AU401" s="3"/>
      <c r="AV401" s="112"/>
      <c r="AW401" s="110" t="str">
        <f>VLOOKUP(AT401,Base!$A$3:$F$994, 2, false)</f>
        <v>.</v>
      </c>
      <c r="AX401" s="117"/>
      <c r="AY401" s="2"/>
      <c r="AZ401" s="3"/>
      <c r="BA401" s="113">
        <f>VLOOKUP(AT401,Base!$A$3:$F$994, 5, false)</f>
        <v>0</v>
      </c>
      <c r="BB401" s="114">
        <f t="shared" si="68"/>
        <v>0</v>
      </c>
      <c r="BC401" s="115"/>
      <c r="BD401" s="110">
        <f>VLOOKUP(BE401,Base!$A$3:$F$994, 6, false)</f>
        <v>0</v>
      </c>
      <c r="BE401" s="111" t="s">
        <v>6</v>
      </c>
      <c r="BF401" s="3"/>
      <c r="BG401" s="112"/>
      <c r="BH401" s="110" t="str">
        <f>VLOOKUP(BE401,Base!$A$3:$F$994, 2, false)</f>
        <v>.</v>
      </c>
      <c r="BI401" s="117"/>
      <c r="BJ401" s="2"/>
      <c r="BK401" s="3"/>
      <c r="BL401" s="113">
        <f>VLOOKUP(BE401,Base!$A$3:$F$994, 5, false)</f>
        <v>0</v>
      </c>
      <c r="BM401" s="114">
        <f t="shared" si="69"/>
        <v>0</v>
      </c>
    </row>
    <row r="402">
      <c r="A402" s="110">
        <f>VLOOKUP(B402,Base!$A$3:$F$994, 6, false)</f>
        <v>0</v>
      </c>
      <c r="B402" s="111" t="s">
        <v>6</v>
      </c>
      <c r="C402" s="3"/>
      <c r="D402" s="118"/>
      <c r="E402" s="110" t="str">
        <f>VLOOKUP(B402,Base!$A$3:$F$994, 2, false)</f>
        <v>.</v>
      </c>
      <c r="F402" s="117"/>
      <c r="G402" s="2"/>
      <c r="H402" s="3"/>
      <c r="I402" s="113">
        <f>VLOOKUP(B402,Base!$A$3:$F$994, 5, false)</f>
        <v>0</v>
      </c>
      <c r="J402" s="114">
        <f t="shared" si="64"/>
        <v>0</v>
      </c>
      <c r="K402" s="115"/>
      <c r="L402" s="110">
        <f>VLOOKUP(M402,Base!$A$3:$F$994, 6, false)</f>
        <v>0</v>
      </c>
      <c r="M402" s="111" t="s">
        <v>6</v>
      </c>
      <c r="N402" s="3"/>
      <c r="O402" s="118"/>
      <c r="P402" s="110" t="str">
        <f>VLOOKUP(M402,Base!$A$3:$F$994, 2, false)</f>
        <v>.</v>
      </c>
      <c r="Q402" s="117"/>
      <c r="R402" s="2"/>
      <c r="S402" s="3"/>
      <c r="T402" s="113">
        <f>VLOOKUP(M402,Base!$A$3:$F$994, 5, false)</f>
        <v>0</v>
      </c>
      <c r="U402" s="114">
        <f t="shared" si="65"/>
        <v>0</v>
      </c>
      <c r="V402" s="115"/>
      <c r="W402" s="110">
        <f>VLOOKUP(X402,Base!$A$3:$F$994, 6, false)</f>
        <v>0</v>
      </c>
      <c r="X402" s="111" t="s">
        <v>6</v>
      </c>
      <c r="Y402" s="3"/>
      <c r="Z402" s="118"/>
      <c r="AA402" s="110" t="str">
        <f>VLOOKUP(X402,Base!$A$3:$F$994, 2, false)</f>
        <v>.</v>
      </c>
      <c r="AB402" s="117"/>
      <c r="AC402" s="2"/>
      <c r="AD402" s="3"/>
      <c r="AE402" s="113">
        <f>VLOOKUP(X402,Base!$A$3:$F$994, 5, false)</f>
        <v>0</v>
      </c>
      <c r="AF402" s="114">
        <f t="shared" si="66"/>
        <v>0</v>
      </c>
      <c r="AG402" s="115"/>
      <c r="AH402" s="110">
        <f>VLOOKUP(AI402,Base!$A$3:$F$994, 6, false)</f>
        <v>0</v>
      </c>
      <c r="AI402" s="111" t="s">
        <v>6</v>
      </c>
      <c r="AJ402" s="3"/>
      <c r="AK402" s="118"/>
      <c r="AL402" s="110" t="str">
        <f>VLOOKUP(AI402,Base!$A$3:$F$994, 2, false)</f>
        <v>.</v>
      </c>
      <c r="AM402" s="117"/>
      <c r="AN402" s="2"/>
      <c r="AO402" s="3"/>
      <c r="AP402" s="113">
        <f>VLOOKUP(AI402,Base!$A$3:$F$994, 5, false)</f>
        <v>0</v>
      </c>
      <c r="AQ402" s="114">
        <f t="shared" si="67"/>
        <v>0</v>
      </c>
      <c r="AR402" s="115"/>
      <c r="AS402" s="110">
        <f>VLOOKUP(AT402,Base!$A$3:$F$994, 6, false)</f>
        <v>0</v>
      </c>
      <c r="AT402" s="111" t="s">
        <v>6</v>
      </c>
      <c r="AU402" s="3"/>
      <c r="AV402" s="118"/>
      <c r="AW402" s="110" t="str">
        <f>VLOOKUP(AT402,Base!$A$3:$F$994, 2, false)</f>
        <v>.</v>
      </c>
      <c r="AX402" s="117"/>
      <c r="AY402" s="2"/>
      <c r="AZ402" s="3"/>
      <c r="BA402" s="113">
        <f>VLOOKUP(AT402,Base!$A$3:$F$994, 5, false)</f>
        <v>0</v>
      </c>
      <c r="BB402" s="114">
        <f t="shared" si="68"/>
        <v>0</v>
      </c>
      <c r="BC402" s="115"/>
      <c r="BD402" s="110">
        <f>VLOOKUP(BE402,Base!$A$3:$F$994, 6, false)</f>
        <v>0</v>
      </c>
      <c r="BE402" s="111" t="s">
        <v>6</v>
      </c>
      <c r="BF402" s="3"/>
      <c r="BG402" s="118"/>
      <c r="BH402" s="110" t="str">
        <f>VLOOKUP(BE402,Base!$A$3:$F$994, 2, false)</f>
        <v>.</v>
      </c>
      <c r="BI402" s="117"/>
      <c r="BJ402" s="2"/>
      <c r="BK402" s="3"/>
      <c r="BL402" s="113">
        <f>VLOOKUP(BE402,Base!$A$3:$F$994, 5, false)</f>
        <v>0</v>
      </c>
      <c r="BM402" s="114">
        <f t="shared" si="69"/>
        <v>0</v>
      </c>
    </row>
    <row r="403">
      <c r="A403" s="110">
        <f>VLOOKUP(B403,Base!$A$3:$F$994, 6, false)</f>
        <v>0</v>
      </c>
      <c r="B403" s="111" t="s">
        <v>6</v>
      </c>
      <c r="C403" s="3"/>
      <c r="D403" s="112"/>
      <c r="E403" s="110" t="str">
        <f>VLOOKUP(B403,Base!$A$3:$F$994, 2, false)</f>
        <v>.</v>
      </c>
      <c r="F403" s="117"/>
      <c r="G403" s="2"/>
      <c r="H403" s="3"/>
      <c r="I403" s="113">
        <f>VLOOKUP(B403,Base!$A$3:$F$994, 5, false)</f>
        <v>0</v>
      </c>
      <c r="J403" s="114">
        <f t="shared" si="64"/>
        <v>0</v>
      </c>
      <c r="K403" s="115"/>
      <c r="L403" s="110">
        <f>VLOOKUP(M403,Base!$A$3:$F$994, 6, false)</f>
        <v>0</v>
      </c>
      <c r="M403" s="111" t="s">
        <v>6</v>
      </c>
      <c r="N403" s="3"/>
      <c r="O403" s="112"/>
      <c r="P403" s="110" t="str">
        <f>VLOOKUP(M403,Base!$A$3:$F$994, 2, false)</f>
        <v>.</v>
      </c>
      <c r="Q403" s="117"/>
      <c r="R403" s="2"/>
      <c r="S403" s="3"/>
      <c r="T403" s="113">
        <f>VLOOKUP(M403,Base!$A$3:$F$994, 5, false)</f>
        <v>0</v>
      </c>
      <c r="U403" s="114">
        <f t="shared" si="65"/>
        <v>0</v>
      </c>
      <c r="V403" s="115"/>
      <c r="W403" s="110">
        <f>VLOOKUP(X403,Base!$A$3:$F$994, 6, false)</f>
        <v>0</v>
      </c>
      <c r="X403" s="111" t="s">
        <v>6</v>
      </c>
      <c r="Y403" s="3"/>
      <c r="Z403" s="112"/>
      <c r="AA403" s="110" t="str">
        <f>VLOOKUP(X403,Base!$A$3:$F$994, 2, false)</f>
        <v>.</v>
      </c>
      <c r="AB403" s="117"/>
      <c r="AC403" s="2"/>
      <c r="AD403" s="3"/>
      <c r="AE403" s="113">
        <f>VLOOKUP(X403,Base!$A$3:$F$994, 5, false)</f>
        <v>0</v>
      </c>
      <c r="AF403" s="114">
        <f t="shared" si="66"/>
        <v>0</v>
      </c>
      <c r="AG403" s="115"/>
      <c r="AH403" s="110">
        <f>VLOOKUP(AI403,Base!$A$3:$F$994, 6, false)</f>
        <v>0</v>
      </c>
      <c r="AI403" s="111" t="s">
        <v>6</v>
      </c>
      <c r="AJ403" s="3"/>
      <c r="AK403" s="166"/>
      <c r="AL403" s="110" t="str">
        <f>VLOOKUP(AI403,Base!$A$3:$F$994, 2, false)</f>
        <v>.</v>
      </c>
      <c r="AM403" s="117"/>
      <c r="AN403" s="2"/>
      <c r="AO403" s="3"/>
      <c r="AP403" s="113">
        <f>VLOOKUP(AI403,Base!$A$3:$F$994, 5, false)</f>
        <v>0</v>
      </c>
      <c r="AQ403" s="114">
        <f>AP403*AK404</f>
        <v>0</v>
      </c>
      <c r="AR403" s="115"/>
      <c r="AS403" s="110">
        <f>VLOOKUP(AT403,Base!$A$3:$F$994, 6, false)</f>
        <v>0</v>
      </c>
      <c r="AT403" s="111" t="s">
        <v>6</v>
      </c>
      <c r="AU403" s="3"/>
      <c r="AV403" s="112"/>
      <c r="AW403" s="110" t="str">
        <f>VLOOKUP(AT403,Base!$A$3:$F$994, 2, false)</f>
        <v>.</v>
      </c>
      <c r="AX403" s="117"/>
      <c r="AY403" s="2"/>
      <c r="AZ403" s="3"/>
      <c r="BA403" s="113">
        <f>VLOOKUP(AT403,Base!$A$3:$F$994, 5, false)</f>
        <v>0</v>
      </c>
      <c r="BB403" s="114">
        <f t="shared" si="68"/>
        <v>0</v>
      </c>
      <c r="BC403" s="115"/>
      <c r="BD403" s="110">
        <f>VLOOKUP(BE403,Base!$A$3:$F$994, 6, false)</f>
        <v>0</v>
      </c>
      <c r="BE403" s="111" t="s">
        <v>6</v>
      </c>
      <c r="BF403" s="3"/>
      <c r="BG403" s="112"/>
      <c r="BH403" s="110" t="str">
        <f>VLOOKUP(BE403,Base!$A$3:$F$994, 2, false)</f>
        <v>.</v>
      </c>
      <c r="BI403" s="117"/>
      <c r="BJ403" s="2"/>
      <c r="BK403" s="3"/>
      <c r="BL403" s="113">
        <f>VLOOKUP(BE403,Base!$A$3:$F$994, 5, false)</f>
        <v>0</v>
      </c>
      <c r="BM403" s="114">
        <f t="shared" si="69"/>
        <v>0</v>
      </c>
    </row>
    <row r="404">
      <c r="A404" s="110">
        <f>VLOOKUP(B404,Base!$A$3:$F$994, 6, false)</f>
        <v>0</v>
      </c>
      <c r="B404" s="111" t="s">
        <v>6</v>
      </c>
      <c r="C404" s="3"/>
      <c r="D404" s="118"/>
      <c r="E404" s="110" t="str">
        <f>VLOOKUP(B404,Base!$A$3:$F$994, 2, false)</f>
        <v>.</v>
      </c>
      <c r="F404" s="106" t="s">
        <v>714</v>
      </c>
      <c r="G404" s="104"/>
      <c r="H404" s="100"/>
      <c r="I404" s="113">
        <f>VLOOKUP(B404,Base!$A$3:$F$994, 5, false)</f>
        <v>0</v>
      </c>
      <c r="J404" s="114">
        <f t="shared" si="64"/>
        <v>0</v>
      </c>
      <c r="K404" s="115"/>
      <c r="L404" s="110">
        <f>VLOOKUP(M404,Base!$A$3:$F$994, 6, false)</f>
        <v>0</v>
      </c>
      <c r="M404" s="111" t="s">
        <v>6</v>
      </c>
      <c r="N404" s="3"/>
      <c r="O404" s="118"/>
      <c r="P404" s="110" t="str">
        <f>VLOOKUP(M404,Base!$A$3:$F$994, 2, false)</f>
        <v>.</v>
      </c>
      <c r="Q404" s="106" t="s">
        <v>714</v>
      </c>
      <c r="R404" s="104"/>
      <c r="S404" s="100"/>
      <c r="T404" s="113">
        <f>VLOOKUP(M404,Base!$A$3:$F$994, 5, false)</f>
        <v>0</v>
      </c>
      <c r="U404" s="114">
        <f t="shared" si="65"/>
        <v>0</v>
      </c>
      <c r="V404" s="115"/>
      <c r="W404" s="110">
        <f>VLOOKUP(X404,Base!$A$3:$F$994, 6, false)</f>
        <v>0</v>
      </c>
      <c r="X404" s="111" t="s">
        <v>6</v>
      </c>
      <c r="Y404" s="3"/>
      <c r="Z404" s="118"/>
      <c r="AA404" s="110" t="str">
        <f>VLOOKUP(X404,Base!$A$3:$F$994, 2, false)</f>
        <v>.</v>
      </c>
      <c r="AB404" s="106" t="s">
        <v>714</v>
      </c>
      <c r="AC404" s="104"/>
      <c r="AD404" s="100"/>
      <c r="AE404" s="113">
        <f>VLOOKUP(X404,Base!$A$3:$F$994, 5, false)</f>
        <v>0</v>
      </c>
      <c r="AF404" s="114">
        <f t="shared" si="66"/>
        <v>0</v>
      </c>
      <c r="AG404" s="115"/>
      <c r="AH404" s="110">
        <f>VLOOKUP(AI404,Base!$A$3:$F$994, 6, false)</f>
        <v>0</v>
      </c>
      <c r="AI404" s="111" t="s">
        <v>6</v>
      </c>
      <c r="AJ404" s="3"/>
      <c r="AK404" s="112"/>
      <c r="AL404" s="110" t="str">
        <f>VLOOKUP(AI404,Base!$A$3:$F$994, 2, false)</f>
        <v>.</v>
      </c>
      <c r="AM404" s="106" t="s">
        <v>714</v>
      </c>
      <c r="AN404" s="104"/>
      <c r="AO404" s="100"/>
      <c r="AP404" s="113">
        <f>VLOOKUP(AI404,Base!$A$3:$F$994, 5, false)</f>
        <v>0</v>
      </c>
      <c r="AQ404" s="114">
        <f t="shared" ref="AQ404:AQ411" si="70">AP404*AK404</f>
        <v>0</v>
      </c>
      <c r="AR404" s="115"/>
      <c r="AS404" s="110">
        <f>VLOOKUP(AT404,Base!$A$3:$F$994, 6, false)</f>
        <v>0</v>
      </c>
      <c r="AT404" s="111" t="s">
        <v>6</v>
      </c>
      <c r="AU404" s="3"/>
      <c r="AV404" s="118"/>
      <c r="AW404" s="110" t="str">
        <f>VLOOKUP(AT404,Base!$A$3:$F$994, 2, false)</f>
        <v>.</v>
      </c>
      <c r="AX404" s="106" t="s">
        <v>714</v>
      </c>
      <c r="AY404" s="104"/>
      <c r="AZ404" s="100"/>
      <c r="BA404" s="113">
        <f>VLOOKUP(AT404,Base!$A$3:$F$994, 5, false)</f>
        <v>0</v>
      </c>
      <c r="BB404" s="114">
        <f t="shared" si="68"/>
        <v>0</v>
      </c>
      <c r="BC404" s="115"/>
      <c r="BD404" s="110">
        <f>VLOOKUP(BE404,Base!$A$3:$F$994, 6, false)</f>
        <v>0</v>
      </c>
      <c r="BE404" s="111" t="s">
        <v>6</v>
      </c>
      <c r="BF404" s="3"/>
      <c r="BG404" s="118"/>
      <c r="BH404" s="110" t="str">
        <f>VLOOKUP(BE404,Base!$A$3:$F$994, 2, false)</f>
        <v>.</v>
      </c>
      <c r="BI404" s="106" t="s">
        <v>714</v>
      </c>
      <c r="BJ404" s="104"/>
      <c r="BK404" s="100"/>
      <c r="BL404" s="113">
        <f>VLOOKUP(BE404,Base!$A$3:$F$994, 5, false)</f>
        <v>0</v>
      </c>
      <c r="BM404" s="114">
        <f t="shared" si="69"/>
        <v>0</v>
      </c>
    </row>
    <row r="405">
      <c r="A405" s="110">
        <f>VLOOKUP(B405,Base!$A$3:$F$994, 6, false)</f>
        <v>0</v>
      </c>
      <c r="B405" s="111" t="s">
        <v>6</v>
      </c>
      <c r="C405" s="3"/>
      <c r="D405" s="49"/>
      <c r="E405" s="110" t="str">
        <f>VLOOKUP(B405,Base!$A$3:$F$994, 2, false)</f>
        <v>.</v>
      </c>
      <c r="F405" s="119"/>
      <c r="G405" s="104"/>
      <c r="H405" s="100"/>
      <c r="I405" s="113">
        <f>VLOOKUP(B405,Base!$A$3:$F$994, 5, false)</f>
        <v>0</v>
      </c>
      <c r="J405" s="114">
        <f t="shared" si="64"/>
        <v>0</v>
      </c>
      <c r="K405" s="115"/>
      <c r="L405" s="110">
        <f>VLOOKUP(M405,Base!$A$3:$F$994, 6, false)</f>
        <v>0</v>
      </c>
      <c r="M405" s="111" t="s">
        <v>6</v>
      </c>
      <c r="N405" s="3"/>
      <c r="O405" s="49"/>
      <c r="P405" s="110" t="str">
        <f>VLOOKUP(M405,Base!$A$3:$F$994, 2, false)</f>
        <v>.</v>
      </c>
      <c r="Q405" s="119"/>
      <c r="R405" s="104"/>
      <c r="S405" s="100"/>
      <c r="T405" s="113">
        <f>VLOOKUP(M405,Base!$A$3:$F$994, 5, false)</f>
        <v>0</v>
      </c>
      <c r="U405" s="114">
        <f t="shared" si="65"/>
        <v>0</v>
      </c>
      <c r="V405" s="115"/>
      <c r="W405" s="110">
        <f>VLOOKUP(X405,Base!$A$3:$F$994, 6, false)</f>
        <v>0</v>
      </c>
      <c r="X405" s="111" t="s">
        <v>6</v>
      </c>
      <c r="Y405" s="3"/>
      <c r="Z405" s="49"/>
      <c r="AA405" s="110" t="str">
        <f>VLOOKUP(X405,Base!$A$3:$F$994, 2, false)</f>
        <v>.</v>
      </c>
      <c r="AB405" s="119"/>
      <c r="AC405" s="104"/>
      <c r="AD405" s="100"/>
      <c r="AE405" s="113">
        <f>VLOOKUP(X405,Base!$A$3:$F$994, 5, false)</f>
        <v>0</v>
      </c>
      <c r="AF405" s="114">
        <f t="shared" si="66"/>
        <v>0</v>
      </c>
      <c r="AG405" s="115"/>
      <c r="AH405" s="110">
        <f>VLOOKUP(AI405,Base!$A$3:$F$994, 6, false)</f>
        <v>0</v>
      </c>
      <c r="AI405" s="111" t="s">
        <v>6</v>
      </c>
      <c r="AJ405" s="3"/>
      <c r="AK405" s="49"/>
      <c r="AL405" s="110" t="str">
        <f>VLOOKUP(AI405,Base!$A$3:$F$994, 2, false)</f>
        <v>.</v>
      </c>
      <c r="AM405" s="119"/>
      <c r="AN405" s="104"/>
      <c r="AO405" s="100"/>
      <c r="AP405" s="113">
        <f>VLOOKUP(AI405,Base!$A$3:$F$994, 5, false)</f>
        <v>0</v>
      </c>
      <c r="AQ405" s="114">
        <f t="shared" si="70"/>
        <v>0</v>
      </c>
      <c r="AR405" s="115"/>
      <c r="AS405" s="110">
        <f>VLOOKUP(AT405,Base!$A$3:$F$994, 6, false)</f>
        <v>0</v>
      </c>
      <c r="AT405" s="111" t="s">
        <v>6</v>
      </c>
      <c r="AU405" s="3"/>
      <c r="AV405" s="49"/>
      <c r="AW405" s="110" t="str">
        <f>VLOOKUP(AT405,Base!$A$3:$F$994, 2, false)</f>
        <v>.</v>
      </c>
      <c r="AX405" s="119"/>
      <c r="AY405" s="104"/>
      <c r="AZ405" s="100"/>
      <c r="BA405" s="113">
        <f>VLOOKUP(AT405,Base!$A$3:$F$994, 5, false)</f>
        <v>0</v>
      </c>
      <c r="BB405" s="114">
        <f t="shared" si="68"/>
        <v>0</v>
      </c>
      <c r="BC405" s="115"/>
      <c r="BD405" s="110">
        <f>VLOOKUP(BE405,Base!$A$3:$F$994, 6, false)</f>
        <v>0</v>
      </c>
      <c r="BE405" s="111" t="s">
        <v>6</v>
      </c>
      <c r="BF405" s="3"/>
      <c r="BG405" s="49"/>
      <c r="BH405" s="110" t="str">
        <f>VLOOKUP(BE405,Base!$A$3:$F$994, 2, false)</f>
        <v>.</v>
      </c>
      <c r="BI405" s="119"/>
      <c r="BJ405" s="104"/>
      <c r="BK405" s="100"/>
      <c r="BL405" s="113">
        <f>VLOOKUP(BE405,Base!$A$3:$F$994, 5, false)</f>
        <v>0</v>
      </c>
      <c r="BM405" s="114">
        <f t="shared" si="69"/>
        <v>0</v>
      </c>
    </row>
    <row r="406">
      <c r="A406" s="110">
        <f>VLOOKUP(B406,Base!$A$3:$F$994, 6, false)</f>
        <v>0</v>
      </c>
      <c r="B406" s="111" t="s">
        <v>6</v>
      </c>
      <c r="C406" s="3"/>
      <c r="D406" s="49"/>
      <c r="E406" s="110" t="str">
        <f>VLOOKUP(B406,Base!$A$3:$F$994, 2, false)</f>
        <v>.</v>
      </c>
      <c r="F406" s="119"/>
      <c r="G406" s="104"/>
      <c r="H406" s="100"/>
      <c r="I406" s="113">
        <f>VLOOKUP(B406,Base!$A$3:$F$994, 5, false)</f>
        <v>0</v>
      </c>
      <c r="J406" s="114">
        <f t="shared" si="64"/>
        <v>0</v>
      </c>
      <c r="K406" s="115"/>
      <c r="L406" s="110">
        <f>VLOOKUP(M406,Base!$A$3:$F$994, 6, false)</f>
        <v>0</v>
      </c>
      <c r="M406" s="111" t="s">
        <v>6</v>
      </c>
      <c r="N406" s="3"/>
      <c r="O406" s="49"/>
      <c r="P406" s="110" t="str">
        <f>VLOOKUP(M406,Base!$A$3:$F$994, 2, false)</f>
        <v>.</v>
      </c>
      <c r="Q406" s="119"/>
      <c r="R406" s="104"/>
      <c r="S406" s="100"/>
      <c r="T406" s="113">
        <f>VLOOKUP(M406,Base!$A$3:$F$994, 5, false)</f>
        <v>0</v>
      </c>
      <c r="U406" s="114">
        <f t="shared" si="65"/>
        <v>0</v>
      </c>
      <c r="V406" s="115"/>
      <c r="W406" s="110">
        <f>VLOOKUP(X406,Base!$A$3:$F$994, 6, false)</f>
        <v>0</v>
      </c>
      <c r="X406" s="111" t="s">
        <v>6</v>
      </c>
      <c r="Y406" s="3"/>
      <c r="Z406" s="49"/>
      <c r="AA406" s="110" t="str">
        <f>VLOOKUP(X406,Base!$A$3:$F$994, 2, false)</f>
        <v>.</v>
      </c>
      <c r="AB406" s="119"/>
      <c r="AC406" s="104"/>
      <c r="AD406" s="100"/>
      <c r="AE406" s="113">
        <f>VLOOKUP(X406,Base!$A$3:$F$994, 5, false)</f>
        <v>0</v>
      </c>
      <c r="AF406" s="114">
        <f t="shared" si="66"/>
        <v>0</v>
      </c>
      <c r="AG406" s="115"/>
      <c r="AH406" s="110">
        <f>VLOOKUP(AI406,Base!$A$3:$F$994, 6, false)</f>
        <v>0</v>
      </c>
      <c r="AI406" s="111" t="s">
        <v>6</v>
      </c>
      <c r="AJ406" s="3"/>
      <c r="AK406" s="49"/>
      <c r="AL406" s="110" t="str">
        <f>VLOOKUP(AI406,Base!$A$3:$F$994, 2, false)</f>
        <v>.</v>
      </c>
      <c r="AM406" s="119"/>
      <c r="AN406" s="104"/>
      <c r="AO406" s="100"/>
      <c r="AP406" s="113">
        <f>VLOOKUP(AI406,Base!$A$3:$F$994, 5, false)</f>
        <v>0</v>
      </c>
      <c r="AQ406" s="114">
        <f t="shared" si="70"/>
        <v>0</v>
      </c>
      <c r="AR406" s="115"/>
      <c r="AS406" s="110">
        <f>VLOOKUP(AT406,Base!$A$3:$F$994, 6, false)</f>
        <v>0</v>
      </c>
      <c r="AT406" s="111" t="s">
        <v>6</v>
      </c>
      <c r="AU406" s="3"/>
      <c r="AV406" s="49"/>
      <c r="AW406" s="110" t="str">
        <f>VLOOKUP(AT406,Base!$A$3:$F$994, 2, false)</f>
        <v>.</v>
      </c>
      <c r="AX406" s="119"/>
      <c r="AY406" s="104"/>
      <c r="AZ406" s="100"/>
      <c r="BA406" s="113">
        <f>VLOOKUP(AT406,Base!$A$3:$F$994, 5, false)</f>
        <v>0</v>
      </c>
      <c r="BB406" s="114">
        <f t="shared" si="68"/>
        <v>0</v>
      </c>
      <c r="BC406" s="115"/>
      <c r="BD406" s="110">
        <f>VLOOKUP(BE406,Base!$A$3:$F$994, 6, false)</f>
        <v>0</v>
      </c>
      <c r="BE406" s="111" t="s">
        <v>6</v>
      </c>
      <c r="BF406" s="3"/>
      <c r="BG406" s="49"/>
      <c r="BH406" s="110" t="str">
        <f>VLOOKUP(BE406,Base!$A$3:$F$994, 2, false)</f>
        <v>.</v>
      </c>
      <c r="BI406" s="119"/>
      <c r="BJ406" s="104"/>
      <c r="BK406" s="100"/>
      <c r="BL406" s="113">
        <f>VLOOKUP(BE406,Base!$A$3:$F$994, 5, false)</f>
        <v>0</v>
      </c>
      <c r="BM406" s="114">
        <f t="shared" si="69"/>
        <v>0</v>
      </c>
    </row>
    <row r="407">
      <c r="A407" s="110">
        <f>VLOOKUP(B407,Base!$A$3:$F$994, 6, false)</f>
        <v>0</v>
      </c>
      <c r="B407" s="111" t="s">
        <v>6</v>
      </c>
      <c r="C407" s="3"/>
      <c r="D407" s="120"/>
      <c r="E407" s="110" t="str">
        <f>VLOOKUP(B407,Base!$A$3:$F$994, 2, false)</f>
        <v>.</v>
      </c>
      <c r="F407" s="119"/>
      <c r="G407" s="104"/>
      <c r="H407" s="100"/>
      <c r="I407" s="113">
        <f>VLOOKUP(B407,Base!$A$3:$F$994, 5, false)</f>
        <v>0</v>
      </c>
      <c r="J407" s="114">
        <f t="shared" si="64"/>
        <v>0</v>
      </c>
      <c r="K407" s="115"/>
      <c r="L407" s="110">
        <f>VLOOKUP(M407,Base!$A$3:$F$994, 6, false)</f>
        <v>0</v>
      </c>
      <c r="M407" s="111" t="s">
        <v>6</v>
      </c>
      <c r="N407" s="3"/>
      <c r="O407" s="120"/>
      <c r="P407" s="110" t="str">
        <f>VLOOKUP(M407,Base!$A$3:$F$994, 2, false)</f>
        <v>.</v>
      </c>
      <c r="Q407" s="119"/>
      <c r="R407" s="104"/>
      <c r="S407" s="100"/>
      <c r="T407" s="113">
        <f>VLOOKUP(M407,Base!$A$3:$F$994, 5, false)</f>
        <v>0</v>
      </c>
      <c r="U407" s="114">
        <f t="shared" si="65"/>
        <v>0</v>
      </c>
      <c r="V407" s="115"/>
      <c r="W407" s="110">
        <f>VLOOKUP(X407,Base!$A$3:$F$994, 6, false)</f>
        <v>0</v>
      </c>
      <c r="X407" s="111" t="s">
        <v>6</v>
      </c>
      <c r="Y407" s="3"/>
      <c r="Z407" s="120"/>
      <c r="AA407" s="110" t="str">
        <f>VLOOKUP(X407,Base!$A$3:$F$994, 2, false)</f>
        <v>.</v>
      </c>
      <c r="AB407" s="119"/>
      <c r="AC407" s="104"/>
      <c r="AD407" s="100"/>
      <c r="AE407" s="113">
        <f>VLOOKUP(X407,Base!$A$3:$F$994, 5, false)</f>
        <v>0</v>
      </c>
      <c r="AF407" s="114">
        <f t="shared" si="66"/>
        <v>0</v>
      </c>
      <c r="AG407" s="115"/>
      <c r="AH407" s="110">
        <f>VLOOKUP(AI407,Base!$A$3:$F$994, 6, false)</f>
        <v>0</v>
      </c>
      <c r="AI407" s="111" t="s">
        <v>6</v>
      </c>
      <c r="AJ407" s="3"/>
      <c r="AK407" s="120"/>
      <c r="AL407" s="110" t="str">
        <f>VLOOKUP(AI407,Base!$A$3:$F$994, 2, false)</f>
        <v>.</v>
      </c>
      <c r="AM407" s="119"/>
      <c r="AN407" s="104"/>
      <c r="AO407" s="100"/>
      <c r="AP407" s="113">
        <f>VLOOKUP(AI407,Base!$A$3:$F$994, 5, false)</f>
        <v>0</v>
      </c>
      <c r="AQ407" s="114">
        <f t="shared" si="70"/>
        <v>0</v>
      </c>
      <c r="AR407" s="115"/>
      <c r="AS407" s="110">
        <f>VLOOKUP(AT407,Base!$A$3:$F$994, 6, false)</f>
        <v>0</v>
      </c>
      <c r="AT407" s="111" t="s">
        <v>6</v>
      </c>
      <c r="AU407" s="3"/>
      <c r="AV407" s="120"/>
      <c r="AW407" s="110" t="str">
        <f>VLOOKUP(AT407,Base!$A$3:$F$994, 2, false)</f>
        <v>.</v>
      </c>
      <c r="AX407" s="119"/>
      <c r="AY407" s="104"/>
      <c r="AZ407" s="100"/>
      <c r="BA407" s="113">
        <f>VLOOKUP(AT407,Base!$A$3:$F$994, 5, false)</f>
        <v>0</v>
      </c>
      <c r="BB407" s="114">
        <f t="shared" si="68"/>
        <v>0</v>
      </c>
      <c r="BC407" s="115"/>
      <c r="BD407" s="110">
        <f>VLOOKUP(BE407,Base!$A$3:$F$994, 6, false)</f>
        <v>0</v>
      </c>
      <c r="BE407" s="111" t="s">
        <v>6</v>
      </c>
      <c r="BF407" s="3"/>
      <c r="BG407" s="120"/>
      <c r="BH407" s="110" t="str">
        <f>VLOOKUP(BE407,Base!$A$3:$F$994, 2, false)</f>
        <v>.</v>
      </c>
      <c r="BI407" s="119"/>
      <c r="BJ407" s="104"/>
      <c r="BK407" s="100"/>
      <c r="BL407" s="113">
        <f>VLOOKUP(BE407,Base!$A$3:$F$994, 5, false)</f>
        <v>0</v>
      </c>
      <c r="BM407" s="114">
        <f t="shared" si="69"/>
        <v>0</v>
      </c>
    </row>
    <row r="408">
      <c r="A408" s="110">
        <f>VLOOKUP(B408,Base!$A$3:$F$994, 6, false)</f>
        <v>0</v>
      </c>
      <c r="B408" s="111" t="s">
        <v>6</v>
      </c>
      <c r="C408" s="3"/>
      <c r="D408" s="120"/>
      <c r="E408" s="110" t="str">
        <f>VLOOKUP(B408,Base!$A$3:$F$994, 2, false)</f>
        <v>.</v>
      </c>
      <c r="F408" s="119"/>
      <c r="G408" s="104"/>
      <c r="H408" s="100"/>
      <c r="I408" s="113">
        <f>VLOOKUP(B408,Base!$A$3:$F$994, 5, false)</f>
        <v>0</v>
      </c>
      <c r="J408" s="114">
        <f t="shared" si="64"/>
        <v>0</v>
      </c>
      <c r="K408" s="115"/>
      <c r="L408" s="110">
        <f>VLOOKUP(M408,Base!$A$3:$F$994, 6, false)</f>
        <v>0</v>
      </c>
      <c r="M408" s="111" t="s">
        <v>6</v>
      </c>
      <c r="N408" s="3"/>
      <c r="O408" s="121"/>
      <c r="P408" s="110" t="str">
        <f>VLOOKUP(M408,Base!$A$3:$F$994, 2, false)</f>
        <v>.</v>
      </c>
      <c r="Q408" s="119"/>
      <c r="R408" s="104"/>
      <c r="S408" s="100"/>
      <c r="T408" s="113">
        <f>VLOOKUP(M408,Base!$A$3:$F$994, 5, false)</f>
        <v>0</v>
      </c>
      <c r="U408" s="114">
        <f t="shared" si="65"/>
        <v>0</v>
      </c>
      <c r="V408" s="115"/>
      <c r="W408" s="110">
        <f>VLOOKUP(X408,Base!$A$3:$F$994, 6, false)</f>
        <v>0</v>
      </c>
      <c r="X408" s="111" t="s">
        <v>6</v>
      </c>
      <c r="Y408" s="3"/>
      <c r="Z408" s="120"/>
      <c r="AA408" s="110" t="str">
        <f>VLOOKUP(X408,Base!$A$3:$F$994, 2, false)</f>
        <v>.</v>
      </c>
      <c r="AB408" s="119"/>
      <c r="AC408" s="104"/>
      <c r="AD408" s="100"/>
      <c r="AE408" s="113">
        <f>VLOOKUP(X408,Base!$A$3:$F$994, 5, false)</f>
        <v>0</v>
      </c>
      <c r="AF408" s="114">
        <f t="shared" si="66"/>
        <v>0</v>
      </c>
      <c r="AG408" s="115"/>
      <c r="AH408" s="110">
        <f>VLOOKUP(AI408,Base!$A$3:$F$994, 6, false)</f>
        <v>0</v>
      </c>
      <c r="AI408" s="111" t="s">
        <v>6</v>
      </c>
      <c r="AJ408" s="3"/>
      <c r="AK408" s="120"/>
      <c r="AL408" s="110" t="str">
        <f>VLOOKUP(AI408,Base!$A$3:$F$994, 2, false)</f>
        <v>.</v>
      </c>
      <c r="AM408" s="119"/>
      <c r="AN408" s="104"/>
      <c r="AO408" s="100"/>
      <c r="AP408" s="113">
        <f>VLOOKUP(AI408,Base!$A$3:$F$994, 5, false)</f>
        <v>0</v>
      </c>
      <c r="AQ408" s="114">
        <f t="shared" si="70"/>
        <v>0</v>
      </c>
      <c r="AR408" s="115"/>
      <c r="AS408" s="110">
        <f>VLOOKUP(AT408,Base!$A$3:$F$994, 6, false)</f>
        <v>0</v>
      </c>
      <c r="AT408" s="111" t="s">
        <v>6</v>
      </c>
      <c r="AU408" s="3"/>
      <c r="AV408" s="120"/>
      <c r="AW408" s="110" t="str">
        <f>VLOOKUP(AT408,Base!$A$3:$F$994, 2, false)</f>
        <v>.</v>
      </c>
      <c r="AX408" s="119"/>
      <c r="AY408" s="104"/>
      <c r="AZ408" s="100"/>
      <c r="BA408" s="113">
        <f>VLOOKUP(AT408,Base!$A$3:$F$994, 5, false)</f>
        <v>0</v>
      </c>
      <c r="BB408" s="114">
        <f t="shared" si="68"/>
        <v>0</v>
      </c>
      <c r="BC408" s="115"/>
      <c r="BD408" s="110">
        <f>VLOOKUP(BE408,Base!$A$3:$F$994, 6, false)</f>
        <v>0</v>
      </c>
      <c r="BE408" s="111" t="s">
        <v>6</v>
      </c>
      <c r="BF408" s="3"/>
      <c r="BG408" s="120"/>
      <c r="BH408" s="110" t="str">
        <f>VLOOKUP(BE408,Base!$A$3:$F$994, 2, false)</f>
        <v>.</v>
      </c>
      <c r="BI408" s="119"/>
      <c r="BJ408" s="104"/>
      <c r="BK408" s="100"/>
      <c r="BL408" s="113">
        <f>VLOOKUP(BE408,Base!$A$3:$F$994, 5, false)</f>
        <v>0</v>
      </c>
      <c r="BM408" s="114">
        <f t="shared" si="69"/>
        <v>0</v>
      </c>
    </row>
    <row r="409">
      <c r="A409" s="110">
        <f>VLOOKUP(B409,Base!$A$3:$F$994, 6, false)</f>
        <v>0</v>
      </c>
      <c r="B409" s="111" t="s">
        <v>6</v>
      </c>
      <c r="C409" s="3"/>
      <c r="D409" s="121"/>
      <c r="E409" s="110" t="str">
        <f>VLOOKUP(B409,Base!$A$3:$F$994, 2, false)</f>
        <v>.</v>
      </c>
      <c r="F409" s="119"/>
      <c r="G409" s="104"/>
      <c r="H409" s="100"/>
      <c r="I409" s="113">
        <f>VLOOKUP(B409,Base!$A$3:$F$994, 5, false)</f>
        <v>0</v>
      </c>
      <c r="J409" s="114">
        <f t="shared" si="64"/>
        <v>0</v>
      </c>
      <c r="K409" s="115"/>
      <c r="L409" s="110">
        <f>VLOOKUP(M409,Base!$A$3:$F$994, 6, false)</f>
        <v>0</v>
      </c>
      <c r="M409" s="111" t="s">
        <v>6</v>
      </c>
      <c r="N409" s="3"/>
      <c r="O409" s="120"/>
      <c r="P409" s="110" t="str">
        <f>VLOOKUP(M409,Base!$A$3:$F$994, 2, false)</f>
        <v>.</v>
      </c>
      <c r="Q409" s="119"/>
      <c r="R409" s="104"/>
      <c r="S409" s="100"/>
      <c r="T409" s="113">
        <f>VLOOKUP(M409,Base!$A$3:$F$994, 5, false)</f>
        <v>0</v>
      </c>
      <c r="U409" s="114">
        <f t="shared" si="65"/>
        <v>0</v>
      </c>
      <c r="V409" s="115"/>
      <c r="W409" s="110">
        <f>VLOOKUP(X409,Base!$A$3:$F$994, 6, false)</f>
        <v>0</v>
      </c>
      <c r="X409" s="111" t="s">
        <v>6</v>
      </c>
      <c r="Y409" s="3"/>
      <c r="Z409" s="120"/>
      <c r="AA409" s="110" t="str">
        <f>VLOOKUP(X409,Base!$A$3:$F$994, 2, false)</f>
        <v>.</v>
      </c>
      <c r="AB409" s="119"/>
      <c r="AC409" s="104"/>
      <c r="AD409" s="100"/>
      <c r="AE409" s="113">
        <f>VLOOKUP(X409,Base!$A$3:$F$994, 5, false)</f>
        <v>0</v>
      </c>
      <c r="AF409" s="114">
        <f t="shared" si="66"/>
        <v>0</v>
      </c>
      <c r="AG409" s="115"/>
      <c r="AH409" s="110">
        <f>VLOOKUP(AI409,Base!$A$3:$F$994, 6, false)</f>
        <v>0</v>
      </c>
      <c r="AI409" s="111" t="s">
        <v>6</v>
      </c>
      <c r="AJ409" s="3"/>
      <c r="AK409" s="120"/>
      <c r="AL409" s="110" t="str">
        <f>VLOOKUP(AI409,Base!$A$3:$F$994, 2, false)</f>
        <v>.</v>
      </c>
      <c r="AM409" s="119"/>
      <c r="AN409" s="104"/>
      <c r="AO409" s="100"/>
      <c r="AP409" s="113">
        <f>VLOOKUP(AI409,Base!$A$3:$F$994, 5, false)</f>
        <v>0</v>
      </c>
      <c r="AQ409" s="114">
        <f t="shared" si="70"/>
        <v>0</v>
      </c>
      <c r="AR409" s="115"/>
      <c r="AS409" s="110">
        <f>VLOOKUP(AT409,Base!$A$3:$F$994, 6, false)</f>
        <v>0</v>
      </c>
      <c r="AT409" s="111" t="s">
        <v>6</v>
      </c>
      <c r="AU409" s="3"/>
      <c r="AV409" s="120"/>
      <c r="AW409" s="110" t="str">
        <f>VLOOKUP(AT409,Base!$A$3:$F$994, 2, false)</f>
        <v>.</v>
      </c>
      <c r="AX409" s="119"/>
      <c r="AY409" s="104"/>
      <c r="AZ409" s="100"/>
      <c r="BA409" s="113">
        <f>VLOOKUP(AT409,Base!$A$3:$F$994, 5, false)</f>
        <v>0</v>
      </c>
      <c r="BB409" s="114">
        <f t="shared" si="68"/>
        <v>0</v>
      </c>
      <c r="BC409" s="115"/>
      <c r="BD409" s="110">
        <f>VLOOKUP(BE409,Base!$A$3:$F$994, 6, false)</f>
        <v>0</v>
      </c>
      <c r="BE409" s="111" t="s">
        <v>6</v>
      </c>
      <c r="BF409" s="3"/>
      <c r="BG409" s="120"/>
      <c r="BH409" s="110" t="str">
        <f>VLOOKUP(BE409,Base!$A$3:$F$994, 2, false)</f>
        <v>.</v>
      </c>
      <c r="BI409" s="119"/>
      <c r="BJ409" s="104"/>
      <c r="BK409" s="100"/>
      <c r="BL409" s="113">
        <f>VLOOKUP(BE409,Base!$A$3:$F$994, 5, false)</f>
        <v>0</v>
      </c>
      <c r="BM409" s="114">
        <f t="shared" si="69"/>
        <v>0</v>
      </c>
    </row>
    <row r="410">
      <c r="A410" s="110">
        <f>VLOOKUP(B410,Base!$A$3:$F$994, 6, false)</f>
        <v>0</v>
      </c>
      <c r="B410" s="111" t="s">
        <v>6</v>
      </c>
      <c r="C410" s="3"/>
      <c r="D410" s="122"/>
      <c r="E410" s="110" t="str">
        <f>VLOOKUP(B410,Base!$A$3:$F$994, 2, false)</f>
        <v>.</v>
      </c>
      <c r="F410" s="119"/>
      <c r="G410" s="104"/>
      <c r="H410" s="100"/>
      <c r="I410" s="113">
        <f>VLOOKUP(B410,Base!$A$3:$F$994, 5, false)</f>
        <v>0</v>
      </c>
      <c r="J410" s="114">
        <f t="shared" si="64"/>
        <v>0</v>
      </c>
      <c r="K410" s="115"/>
      <c r="L410" s="110">
        <f>VLOOKUP(M410,Base!$A$3:$F$994, 6, false)</f>
        <v>0</v>
      </c>
      <c r="M410" s="111" t="s">
        <v>6</v>
      </c>
      <c r="N410" s="3"/>
      <c r="O410" s="122"/>
      <c r="P410" s="110" t="str">
        <f>VLOOKUP(M410,Base!$A$3:$F$994, 2, false)</f>
        <v>.</v>
      </c>
      <c r="Q410" s="119"/>
      <c r="R410" s="104"/>
      <c r="S410" s="100"/>
      <c r="T410" s="113">
        <f>VLOOKUP(M410,Base!$A$3:$F$994, 5, false)</f>
        <v>0</v>
      </c>
      <c r="U410" s="114">
        <f t="shared" si="65"/>
        <v>0</v>
      </c>
      <c r="V410" s="115"/>
      <c r="W410" s="110">
        <f>VLOOKUP(X410,Base!$A$3:$F$994, 6, false)</f>
        <v>0</v>
      </c>
      <c r="X410" s="111" t="s">
        <v>6</v>
      </c>
      <c r="Y410" s="3"/>
      <c r="Z410" s="122"/>
      <c r="AA410" s="110" t="str">
        <f>VLOOKUP(X410,Base!$A$3:$F$994, 2, false)</f>
        <v>.</v>
      </c>
      <c r="AB410" s="119"/>
      <c r="AC410" s="104"/>
      <c r="AD410" s="100"/>
      <c r="AE410" s="113">
        <f>VLOOKUP(X410,Base!$A$3:$F$994, 5, false)</f>
        <v>0</v>
      </c>
      <c r="AF410" s="114">
        <f t="shared" si="66"/>
        <v>0</v>
      </c>
      <c r="AG410" s="115"/>
      <c r="AH410" s="110">
        <f>VLOOKUP(AI410,Base!$A$3:$F$994, 6, false)</f>
        <v>0</v>
      </c>
      <c r="AI410" s="111" t="s">
        <v>6</v>
      </c>
      <c r="AJ410" s="3"/>
      <c r="AK410" s="122"/>
      <c r="AL410" s="110" t="str">
        <f>VLOOKUP(AI410,Base!$A$3:$F$994, 2, false)</f>
        <v>.</v>
      </c>
      <c r="AM410" s="119"/>
      <c r="AN410" s="104"/>
      <c r="AO410" s="100"/>
      <c r="AP410" s="113">
        <f>VLOOKUP(AI410,Base!$A$3:$F$994, 5, false)</f>
        <v>0</v>
      </c>
      <c r="AQ410" s="114">
        <f t="shared" si="70"/>
        <v>0</v>
      </c>
      <c r="AR410" s="115"/>
      <c r="AS410" s="110">
        <f>VLOOKUP(AT410,Base!$A$3:$F$994, 6, false)</f>
        <v>0</v>
      </c>
      <c r="AT410" s="111" t="s">
        <v>6</v>
      </c>
      <c r="AU410" s="3"/>
      <c r="AV410" s="122"/>
      <c r="AW410" s="110" t="str">
        <f>VLOOKUP(AT410,Base!$A$3:$F$994, 2, false)</f>
        <v>.</v>
      </c>
      <c r="AX410" s="119"/>
      <c r="AY410" s="104"/>
      <c r="AZ410" s="100"/>
      <c r="BA410" s="113">
        <f>VLOOKUP(AT410,Base!$A$3:$F$994, 5, false)</f>
        <v>0</v>
      </c>
      <c r="BB410" s="114">
        <f t="shared" si="68"/>
        <v>0</v>
      </c>
      <c r="BC410" s="115"/>
      <c r="BD410" s="110">
        <f>VLOOKUP(BE410,Base!$A$3:$F$994, 6, false)</f>
        <v>0</v>
      </c>
      <c r="BE410" s="111" t="s">
        <v>6</v>
      </c>
      <c r="BF410" s="3"/>
      <c r="BG410" s="122"/>
      <c r="BH410" s="110" t="str">
        <f>VLOOKUP(BE410,Base!$A$3:$F$994, 2, false)</f>
        <v>.</v>
      </c>
      <c r="BI410" s="119"/>
      <c r="BJ410" s="104"/>
      <c r="BK410" s="100"/>
      <c r="BL410" s="113">
        <f>VLOOKUP(BE410,Base!$A$3:$F$994, 5, false)</f>
        <v>0</v>
      </c>
      <c r="BM410" s="114">
        <f t="shared" si="69"/>
        <v>0</v>
      </c>
    </row>
    <row r="411">
      <c r="A411" s="110">
        <f>VLOOKUP(B411,Base!$A$3:$F$994, 6, false)</f>
        <v>0</v>
      </c>
      <c r="B411" s="111" t="s">
        <v>6</v>
      </c>
      <c r="C411" s="3"/>
      <c r="D411" s="123"/>
      <c r="E411" s="110" t="str">
        <f>VLOOKUP(B411,Base!$A$3:$F$994, 2, false)</f>
        <v>.</v>
      </c>
      <c r="F411" s="119"/>
      <c r="G411" s="104"/>
      <c r="H411" s="100"/>
      <c r="I411" s="113">
        <f>VLOOKUP(B411,Base!$A$3:$F$994, 5, false)</f>
        <v>0</v>
      </c>
      <c r="J411" s="114">
        <f t="shared" si="64"/>
        <v>0</v>
      </c>
      <c r="K411" s="115"/>
      <c r="L411" s="110">
        <f>VLOOKUP(M411,Base!$A$3:$F$994, 6, false)</f>
        <v>0</v>
      </c>
      <c r="M411" s="111" t="s">
        <v>6</v>
      </c>
      <c r="N411" s="3"/>
      <c r="O411" s="123"/>
      <c r="P411" s="110" t="str">
        <f>VLOOKUP(M411,Base!$A$3:$F$994, 2, false)</f>
        <v>.</v>
      </c>
      <c r="Q411" s="119"/>
      <c r="R411" s="104"/>
      <c r="S411" s="100"/>
      <c r="T411" s="113">
        <f>VLOOKUP(M411,Base!$A$3:$F$994, 5, false)</f>
        <v>0</v>
      </c>
      <c r="U411" s="114">
        <f t="shared" si="65"/>
        <v>0</v>
      </c>
      <c r="V411" s="115"/>
      <c r="W411" s="110">
        <f>VLOOKUP(X411,Base!$A$3:$F$994, 6, false)</f>
        <v>0</v>
      </c>
      <c r="X411" s="111" t="s">
        <v>6</v>
      </c>
      <c r="Y411" s="3"/>
      <c r="Z411" s="123"/>
      <c r="AA411" s="110" t="str">
        <f>VLOOKUP(X411,Base!$A$3:$F$994, 2, false)</f>
        <v>.</v>
      </c>
      <c r="AB411" s="119"/>
      <c r="AC411" s="104"/>
      <c r="AD411" s="100"/>
      <c r="AE411" s="113">
        <f>VLOOKUP(X411,Base!$A$3:$F$994, 5, false)</f>
        <v>0</v>
      </c>
      <c r="AF411" s="114">
        <f t="shared" si="66"/>
        <v>0</v>
      </c>
      <c r="AG411" s="115"/>
      <c r="AH411" s="110">
        <f>VLOOKUP(AI411,Base!$A$3:$F$994, 6, false)</f>
        <v>0</v>
      </c>
      <c r="AI411" s="111" t="s">
        <v>6</v>
      </c>
      <c r="AJ411" s="3"/>
      <c r="AK411" s="123"/>
      <c r="AL411" s="110" t="str">
        <f>VLOOKUP(AI411,Base!$A$3:$F$994, 2, false)</f>
        <v>.</v>
      </c>
      <c r="AM411" s="119"/>
      <c r="AN411" s="104"/>
      <c r="AO411" s="100"/>
      <c r="AP411" s="113">
        <f>VLOOKUP(AI411,Base!$A$3:$F$994, 5, false)</f>
        <v>0</v>
      </c>
      <c r="AQ411" s="114">
        <f t="shared" si="70"/>
        <v>0</v>
      </c>
      <c r="AR411" s="115"/>
      <c r="AS411" s="110">
        <f>VLOOKUP(AT411,Base!$A$3:$F$994, 6, false)</f>
        <v>0</v>
      </c>
      <c r="AT411" s="111" t="s">
        <v>6</v>
      </c>
      <c r="AU411" s="3"/>
      <c r="AV411" s="123"/>
      <c r="AW411" s="110" t="str">
        <f>VLOOKUP(AT411,Base!$A$3:$F$994, 2, false)</f>
        <v>.</v>
      </c>
      <c r="AX411" s="119"/>
      <c r="AY411" s="104"/>
      <c r="AZ411" s="100"/>
      <c r="BA411" s="113">
        <f>VLOOKUP(AT411,Base!$A$3:$F$994, 5, false)</f>
        <v>0</v>
      </c>
      <c r="BB411" s="114">
        <f t="shared" si="68"/>
        <v>0</v>
      </c>
      <c r="BC411" s="115"/>
      <c r="BD411" s="110">
        <f>VLOOKUP(BE411,Base!$A$3:$F$994, 6, false)</f>
        <v>0</v>
      </c>
      <c r="BE411" s="111" t="s">
        <v>6</v>
      </c>
      <c r="BF411" s="3"/>
      <c r="BG411" s="123"/>
      <c r="BH411" s="110" t="str">
        <f>VLOOKUP(BE411,Base!$A$3:$F$994, 2, false)</f>
        <v>.</v>
      </c>
      <c r="BI411" s="119"/>
      <c r="BJ411" s="104"/>
      <c r="BK411" s="100"/>
      <c r="BL411" s="113">
        <f>VLOOKUP(BE411,Base!$A$3:$F$994, 5, false)</f>
        <v>0</v>
      </c>
      <c r="BM411" s="114">
        <f t="shared" si="69"/>
        <v>0</v>
      </c>
    </row>
    <row r="412">
      <c r="A412" s="126" t="s">
        <v>717</v>
      </c>
      <c r="B412" s="104"/>
      <c r="C412" s="104"/>
      <c r="D412" s="104"/>
      <c r="E412" s="104"/>
      <c r="F412" s="104"/>
      <c r="G412" s="104"/>
      <c r="H412" s="100"/>
      <c r="I412" s="167" t="s">
        <v>716</v>
      </c>
      <c r="J412" s="125">
        <f>SUM(J394:J411)</f>
        <v>0</v>
      </c>
      <c r="K412" s="109"/>
      <c r="L412" s="126" t="s">
        <v>717</v>
      </c>
      <c r="M412" s="104"/>
      <c r="N412" s="104"/>
      <c r="O412" s="104"/>
      <c r="P412" s="104"/>
      <c r="Q412" s="104"/>
      <c r="R412" s="104"/>
      <c r="S412" s="100"/>
      <c r="T412" s="167" t="s">
        <v>716</v>
      </c>
      <c r="U412" s="125">
        <f>SUM(U394:U411)</f>
        <v>0</v>
      </c>
      <c r="V412" s="109"/>
      <c r="W412" s="126" t="s">
        <v>717</v>
      </c>
      <c r="X412" s="104"/>
      <c r="Y412" s="104"/>
      <c r="Z412" s="104"/>
      <c r="AA412" s="104"/>
      <c r="AB412" s="104"/>
      <c r="AC412" s="104"/>
      <c r="AD412" s="100"/>
      <c r="AE412" s="167" t="s">
        <v>716</v>
      </c>
      <c r="AF412" s="125">
        <f>SUM(AF394:AF411)</f>
        <v>0</v>
      </c>
      <c r="AG412" s="109"/>
      <c r="AH412" s="126" t="s">
        <v>717</v>
      </c>
      <c r="AI412" s="104"/>
      <c r="AJ412" s="104"/>
      <c r="AK412" s="104"/>
      <c r="AL412" s="104"/>
      <c r="AM412" s="104"/>
      <c r="AN412" s="104"/>
      <c r="AO412" s="100"/>
      <c r="AP412" s="167" t="s">
        <v>716</v>
      </c>
      <c r="AQ412" s="125">
        <f>SUM(AQ394:AQ411)</f>
        <v>0</v>
      </c>
      <c r="AR412" s="109"/>
      <c r="AS412" s="126" t="s">
        <v>717</v>
      </c>
      <c r="AT412" s="104"/>
      <c r="AU412" s="104"/>
      <c r="AV412" s="104"/>
      <c r="AW412" s="104"/>
      <c r="AX412" s="104"/>
      <c r="AY412" s="104"/>
      <c r="AZ412" s="100"/>
      <c r="BA412" s="167" t="s">
        <v>716</v>
      </c>
      <c r="BB412" s="125">
        <f>SUM(BB394:BB411)</f>
        <v>0</v>
      </c>
      <c r="BC412" s="109"/>
      <c r="BD412" s="126" t="s">
        <v>717</v>
      </c>
      <c r="BE412" s="104"/>
      <c r="BF412" s="104"/>
      <c r="BG412" s="104"/>
      <c r="BH412" s="104"/>
      <c r="BI412" s="104"/>
      <c r="BJ412" s="104"/>
      <c r="BK412" s="100"/>
      <c r="BL412" s="167" t="s">
        <v>716</v>
      </c>
      <c r="BM412" s="125">
        <f>SUM(BM394:BM411)</f>
        <v>0</v>
      </c>
    </row>
    <row r="413">
      <c r="A413" s="127"/>
      <c r="B413" s="104"/>
      <c r="C413" s="104"/>
      <c r="D413" s="104"/>
      <c r="E413" s="104"/>
      <c r="F413" s="104"/>
      <c r="G413" s="104"/>
      <c r="H413" s="100"/>
      <c r="I413" s="167" t="s">
        <v>718</v>
      </c>
      <c r="J413" s="128">
        <f>J412/E392</f>
        <v>0</v>
      </c>
      <c r="K413" s="129"/>
      <c r="L413" s="127"/>
      <c r="M413" s="104"/>
      <c r="N413" s="104"/>
      <c r="O413" s="104"/>
      <c r="P413" s="104"/>
      <c r="Q413" s="104"/>
      <c r="R413" s="104"/>
      <c r="S413" s="100"/>
      <c r="T413" s="167" t="s">
        <v>718</v>
      </c>
      <c r="U413" s="128">
        <f>U412/P392</f>
        <v>0</v>
      </c>
      <c r="V413" s="129"/>
      <c r="W413" s="127"/>
      <c r="X413" s="104"/>
      <c r="Y413" s="104"/>
      <c r="Z413" s="104"/>
      <c r="AA413" s="104"/>
      <c r="AB413" s="104"/>
      <c r="AC413" s="104"/>
      <c r="AD413" s="100"/>
      <c r="AE413" s="167" t="s">
        <v>718</v>
      </c>
      <c r="AF413" s="128">
        <f>AF412/AA392</f>
        <v>0</v>
      </c>
      <c r="AG413" s="129"/>
      <c r="AH413" s="127"/>
      <c r="AI413" s="104"/>
      <c r="AJ413" s="104"/>
      <c r="AK413" s="104"/>
      <c r="AL413" s="104"/>
      <c r="AM413" s="104"/>
      <c r="AN413" s="104"/>
      <c r="AO413" s="100"/>
      <c r="AP413" s="167" t="s">
        <v>718</v>
      </c>
      <c r="AQ413" s="128">
        <f>AQ412/AL392</f>
        <v>0</v>
      </c>
      <c r="AR413" s="129"/>
      <c r="AS413" s="127"/>
      <c r="AT413" s="104"/>
      <c r="AU413" s="104"/>
      <c r="AV413" s="104"/>
      <c r="AW413" s="104"/>
      <c r="AX413" s="104"/>
      <c r="AY413" s="104"/>
      <c r="AZ413" s="100"/>
      <c r="BA413" s="167" t="s">
        <v>718</v>
      </c>
      <c r="BB413" s="128">
        <f>BB412/AW392</f>
        <v>0</v>
      </c>
      <c r="BC413" s="129"/>
      <c r="BD413" s="127"/>
      <c r="BE413" s="104"/>
      <c r="BF413" s="104"/>
      <c r="BG413" s="104"/>
      <c r="BH413" s="104"/>
      <c r="BI413" s="104"/>
      <c r="BJ413" s="104"/>
      <c r="BK413" s="100"/>
      <c r="BL413" s="167" t="s">
        <v>718</v>
      </c>
      <c r="BM413" s="128">
        <f>BM412/BH392</f>
        <v>0</v>
      </c>
    </row>
    <row r="414">
      <c r="A414" s="127"/>
      <c r="B414" s="104"/>
      <c r="C414" s="104"/>
      <c r="D414" s="104"/>
      <c r="E414" s="104"/>
      <c r="F414" s="104"/>
      <c r="G414" s="104"/>
      <c r="H414" s="100"/>
      <c r="I414" s="160" t="s">
        <v>719</v>
      </c>
      <c r="J414" s="130">
        <v>0.05</v>
      </c>
      <c r="K414" s="129"/>
      <c r="L414" s="127"/>
      <c r="M414" s="104"/>
      <c r="N414" s="104"/>
      <c r="O414" s="104"/>
      <c r="P414" s="104"/>
      <c r="Q414" s="104"/>
      <c r="R414" s="104"/>
      <c r="S414" s="100"/>
      <c r="T414" s="160" t="s">
        <v>719</v>
      </c>
      <c r="U414" s="130">
        <v>0.05</v>
      </c>
      <c r="V414" s="129"/>
      <c r="W414" s="127"/>
      <c r="X414" s="104"/>
      <c r="Y414" s="104"/>
      <c r="Z414" s="104"/>
      <c r="AA414" s="104"/>
      <c r="AB414" s="104"/>
      <c r="AC414" s="104"/>
      <c r="AD414" s="100"/>
      <c r="AE414" s="160" t="s">
        <v>719</v>
      </c>
      <c r="AF414" s="130">
        <v>0.05</v>
      </c>
      <c r="AG414" s="129"/>
      <c r="AH414" s="127"/>
      <c r="AI414" s="104"/>
      <c r="AJ414" s="104"/>
      <c r="AK414" s="104"/>
      <c r="AL414" s="104"/>
      <c r="AM414" s="104"/>
      <c r="AN414" s="104"/>
      <c r="AO414" s="100"/>
      <c r="AP414" s="160" t="s">
        <v>719</v>
      </c>
      <c r="AQ414" s="130">
        <v>0.05</v>
      </c>
      <c r="AR414" s="129"/>
      <c r="AS414" s="127"/>
      <c r="AT414" s="104"/>
      <c r="AU414" s="104"/>
      <c r="AV414" s="104"/>
      <c r="AW414" s="104"/>
      <c r="AX414" s="104"/>
      <c r="AY414" s="104"/>
      <c r="AZ414" s="100"/>
      <c r="BA414" s="160" t="s">
        <v>719</v>
      </c>
      <c r="BB414" s="130">
        <v>0.05</v>
      </c>
      <c r="BC414" s="129"/>
      <c r="BD414" s="127"/>
      <c r="BE414" s="104"/>
      <c r="BF414" s="104"/>
      <c r="BG414" s="104"/>
      <c r="BH414" s="104"/>
      <c r="BI414" s="104"/>
      <c r="BJ414" s="104"/>
      <c r="BK414" s="100"/>
      <c r="BL414" s="160" t="s">
        <v>719</v>
      </c>
      <c r="BM414" s="130">
        <v>0.05</v>
      </c>
    </row>
    <row r="415">
      <c r="A415" s="127"/>
      <c r="B415" s="104"/>
      <c r="C415" s="104"/>
      <c r="D415" s="104"/>
      <c r="E415" s="104"/>
      <c r="F415" s="104"/>
      <c r="G415" s="104"/>
      <c r="H415" s="100"/>
      <c r="I415" s="167" t="s">
        <v>720</v>
      </c>
      <c r="J415" s="128">
        <f>J413+(J413*J414)</f>
        <v>0</v>
      </c>
      <c r="K415" s="129"/>
      <c r="L415" s="127"/>
      <c r="M415" s="104"/>
      <c r="N415" s="104"/>
      <c r="O415" s="104"/>
      <c r="P415" s="104"/>
      <c r="Q415" s="104"/>
      <c r="R415" s="104"/>
      <c r="S415" s="100"/>
      <c r="T415" s="167" t="s">
        <v>720</v>
      </c>
      <c r="U415" s="128">
        <f>U413+(U413*U414)</f>
        <v>0</v>
      </c>
      <c r="V415" s="129"/>
      <c r="W415" s="127"/>
      <c r="X415" s="104"/>
      <c r="Y415" s="104"/>
      <c r="Z415" s="104"/>
      <c r="AA415" s="104"/>
      <c r="AB415" s="104"/>
      <c r="AC415" s="104"/>
      <c r="AD415" s="100"/>
      <c r="AE415" s="167" t="s">
        <v>720</v>
      </c>
      <c r="AF415" s="128">
        <f>AF413+(AF413*AF414)</f>
        <v>0</v>
      </c>
      <c r="AG415" s="129"/>
      <c r="AH415" s="127"/>
      <c r="AI415" s="104"/>
      <c r="AJ415" s="104"/>
      <c r="AK415" s="104"/>
      <c r="AL415" s="104"/>
      <c r="AM415" s="104"/>
      <c r="AN415" s="104"/>
      <c r="AO415" s="100"/>
      <c r="AP415" s="167" t="s">
        <v>720</v>
      </c>
      <c r="AQ415" s="128">
        <f>AQ413+(AQ413*AQ414)</f>
        <v>0</v>
      </c>
      <c r="AR415" s="129"/>
      <c r="AS415" s="127"/>
      <c r="AT415" s="104"/>
      <c r="AU415" s="104"/>
      <c r="AV415" s="104"/>
      <c r="AW415" s="104"/>
      <c r="AX415" s="104"/>
      <c r="AY415" s="104"/>
      <c r="AZ415" s="100"/>
      <c r="BA415" s="167" t="s">
        <v>720</v>
      </c>
      <c r="BB415" s="128">
        <f>BB413+(BB413*BB414)</f>
        <v>0</v>
      </c>
      <c r="BC415" s="129"/>
      <c r="BD415" s="127"/>
      <c r="BE415" s="104"/>
      <c r="BF415" s="104"/>
      <c r="BG415" s="104"/>
      <c r="BH415" s="104"/>
      <c r="BI415" s="104"/>
      <c r="BJ415" s="104"/>
      <c r="BK415" s="100"/>
      <c r="BL415" s="167" t="s">
        <v>720</v>
      </c>
      <c r="BM415" s="128">
        <f>BM413+(BM413*BM414)</f>
        <v>0</v>
      </c>
    </row>
    <row r="416">
      <c r="A416" s="127"/>
      <c r="B416" s="104"/>
      <c r="C416" s="104"/>
      <c r="D416" s="104"/>
      <c r="E416" s="104"/>
      <c r="F416" s="104"/>
      <c r="G416" s="104"/>
      <c r="H416" s="100"/>
      <c r="I416" s="167" t="s">
        <v>746</v>
      </c>
      <c r="J416" s="128">
        <f>J415*I392</f>
        <v>0</v>
      </c>
      <c r="K416" s="129"/>
      <c r="L416" s="127"/>
      <c r="M416" s="104"/>
      <c r="N416" s="104"/>
      <c r="O416" s="104"/>
      <c r="P416" s="104"/>
      <c r="Q416" s="104"/>
      <c r="R416" s="104"/>
      <c r="S416" s="100"/>
      <c r="T416" s="167" t="s">
        <v>746</v>
      </c>
      <c r="U416" s="128">
        <f>U415*T392</f>
        <v>0</v>
      </c>
      <c r="V416" s="129"/>
      <c r="W416" s="127"/>
      <c r="X416" s="104"/>
      <c r="Y416" s="104"/>
      <c r="Z416" s="104"/>
      <c r="AA416" s="104"/>
      <c r="AB416" s="104"/>
      <c r="AC416" s="104"/>
      <c r="AD416" s="100"/>
      <c r="AE416" s="167" t="s">
        <v>746</v>
      </c>
      <c r="AF416" s="128">
        <f>AF415*AE392</f>
        <v>0</v>
      </c>
      <c r="AG416" s="129"/>
      <c r="AH416" s="127"/>
      <c r="AI416" s="104"/>
      <c r="AJ416" s="104"/>
      <c r="AK416" s="104"/>
      <c r="AL416" s="104"/>
      <c r="AM416" s="104"/>
      <c r="AN416" s="104"/>
      <c r="AO416" s="100"/>
      <c r="AP416" s="167" t="s">
        <v>746</v>
      </c>
      <c r="AQ416" s="128">
        <f>AQ415*AP392</f>
        <v>0</v>
      </c>
      <c r="AR416" s="129"/>
      <c r="AS416" s="127"/>
      <c r="AT416" s="104"/>
      <c r="AU416" s="104"/>
      <c r="AV416" s="104"/>
      <c r="AW416" s="104"/>
      <c r="AX416" s="104"/>
      <c r="AY416" s="104"/>
      <c r="AZ416" s="100"/>
      <c r="BA416" s="167" t="s">
        <v>746</v>
      </c>
      <c r="BB416" s="128">
        <f>BB415*BA392</f>
        <v>0</v>
      </c>
      <c r="BC416" s="129"/>
      <c r="BD416" s="127"/>
      <c r="BE416" s="104"/>
      <c r="BF416" s="104"/>
      <c r="BG416" s="104"/>
      <c r="BH416" s="104"/>
      <c r="BI416" s="104"/>
      <c r="BJ416" s="104"/>
      <c r="BK416" s="100"/>
      <c r="BL416" s="167" t="s">
        <v>746</v>
      </c>
      <c r="BM416" s="128">
        <f>BM415*BL392</f>
        <v>0</v>
      </c>
    </row>
    <row r="417">
      <c r="A417" s="127"/>
      <c r="B417" s="104"/>
      <c r="C417" s="104"/>
      <c r="D417" s="104"/>
      <c r="E417" s="104"/>
      <c r="F417" s="104"/>
      <c r="G417" s="104"/>
      <c r="H417" s="100"/>
      <c r="I417" s="167" t="s">
        <v>747</v>
      </c>
      <c r="J417" s="128">
        <f>J418-J416</f>
        <v>0</v>
      </c>
      <c r="K417" s="129"/>
      <c r="L417" s="127"/>
      <c r="M417" s="104"/>
      <c r="N417" s="104"/>
      <c r="O417" s="104"/>
      <c r="P417" s="104"/>
      <c r="Q417" s="104"/>
      <c r="R417" s="104"/>
      <c r="S417" s="100"/>
      <c r="T417" s="167" t="s">
        <v>747</v>
      </c>
      <c r="U417" s="128">
        <f>U418-U416</f>
        <v>0</v>
      </c>
      <c r="V417" s="129"/>
      <c r="W417" s="127"/>
      <c r="X417" s="104"/>
      <c r="Y417" s="104"/>
      <c r="Z417" s="104"/>
      <c r="AA417" s="104"/>
      <c r="AB417" s="104"/>
      <c r="AC417" s="104"/>
      <c r="AD417" s="100"/>
      <c r="AE417" s="167" t="s">
        <v>747</v>
      </c>
      <c r="AF417" s="128">
        <f>AF418-AF416</f>
        <v>0</v>
      </c>
      <c r="AG417" s="129"/>
      <c r="AH417" s="127"/>
      <c r="AI417" s="104"/>
      <c r="AJ417" s="104"/>
      <c r="AK417" s="104"/>
      <c r="AL417" s="104"/>
      <c r="AM417" s="104"/>
      <c r="AN417" s="104"/>
      <c r="AO417" s="100"/>
      <c r="AP417" s="167" t="s">
        <v>747</v>
      </c>
      <c r="AQ417" s="128">
        <f>AQ418-AQ416</f>
        <v>0</v>
      </c>
      <c r="AR417" s="129"/>
      <c r="AS417" s="127"/>
      <c r="AT417" s="104"/>
      <c r="AU417" s="104"/>
      <c r="AV417" s="104"/>
      <c r="AW417" s="104"/>
      <c r="AX417" s="104"/>
      <c r="AY417" s="104"/>
      <c r="AZ417" s="100"/>
      <c r="BA417" s="167" t="s">
        <v>747</v>
      </c>
      <c r="BB417" s="128">
        <f>BB418-BB416</f>
        <v>0</v>
      </c>
      <c r="BC417" s="129"/>
      <c r="BD417" s="127"/>
      <c r="BE417" s="104"/>
      <c r="BF417" s="104"/>
      <c r="BG417" s="104"/>
      <c r="BH417" s="104"/>
      <c r="BI417" s="104"/>
      <c r="BJ417" s="104"/>
      <c r="BK417" s="100"/>
      <c r="BL417" s="167" t="s">
        <v>747</v>
      </c>
      <c r="BM417" s="128">
        <f>BM418-BM416</f>
        <v>0</v>
      </c>
    </row>
    <row r="418">
      <c r="A418" s="127"/>
      <c r="B418" s="104"/>
      <c r="C418" s="104"/>
      <c r="D418" s="104"/>
      <c r="E418" s="104"/>
      <c r="F418" s="104"/>
      <c r="G418" s="104"/>
      <c r="H418" s="100"/>
      <c r="I418" s="167" t="s">
        <v>748</v>
      </c>
      <c r="J418" s="128">
        <f>J416*(J390*1+1)</f>
        <v>0</v>
      </c>
      <c r="K418" s="129"/>
      <c r="L418" s="127"/>
      <c r="M418" s="104"/>
      <c r="N418" s="104"/>
      <c r="O418" s="104"/>
      <c r="P418" s="104"/>
      <c r="Q418" s="104"/>
      <c r="R418" s="104"/>
      <c r="S418" s="100"/>
      <c r="T418" s="167" t="s">
        <v>748</v>
      </c>
      <c r="U418" s="128">
        <f>U416*(U390*1+1)</f>
        <v>0</v>
      </c>
      <c r="V418" s="129"/>
      <c r="W418" s="127"/>
      <c r="X418" s="104"/>
      <c r="Y418" s="104"/>
      <c r="Z418" s="104"/>
      <c r="AA418" s="104"/>
      <c r="AB418" s="104"/>
      <c r="AC418" s="104"/>
      <c r="AD418" s="100"/>
      <c r="AE418" s="167" t="s">
        <v>748</v>
      </c>
      <c r="AF418" s="128">
        <f>AF416*(AF390*1+1)</f>
        <v>0</v>
      </c>
      <c r="AG418" s="129"/>
      <c r="AH418" s="127"/>
      <c r="AI418" s="104"/>
      <c r="AJ418" s="104"/>
      <c r="AK418" s="104"/>
      <c r="AL418" s="104"/>
      <c r="AM418" s="104"/>
      <c r="AN418" s="104"/>
      <c r="AO418" s="100"/>
      <c r="AP418" s="167" t="s">
        <v>748</v>
      </c>
      <c r="AQ418" s="128">
        <f>AQ416*(AQ390*1+1)</f>
        <v>0</v>
      </c>
      <c r="AR418" s="129"/>
      <c r="AS418" s="127"/>
      <c r="AT418" s="104"/>
      <c r="AU418" s="104"/>
      <c r="AV418" s="104"/>
      <c r="AW418" s="104"/>
      <c r="AX418" s="104"/>
      <c r="AY418" s="104"/>
      <c r="AZ418" s="100"/>
      <c r="BA418" s="167" t="s">
        <v>748</v>
      </c>
      <c r="BB418" s="128">
        <f>BB416*(BB390*1+1)</f>
        <v>0</v>
      </c>
      <c r="BC418" s="129"/>
      <c r="BD418" s="127"/>
      <c r="BE418" s="104"/>
      <c r="BF418" s="104"/>
      <c r="BG418" s="104"/>
      <c r="BH418" s="104"/>
      <c r="BI418" s="104"/>
      <c r="BJ418" s="104"/>
      <c r="BK418" s="100"/>
      <c r="BL418" s="167" t="s">
        <v>748</v>
      </c>
      <c r="BM418" s="128">
        <f>BM416*(BM390*1+1)</f>
        <v>0</v>
      </c>
    </row>
    <row r="419">
      <c r="A419" s="127"/>
      <c r="B419" s="104"/>
      <c r="C419" s="104"/>
      <c r="D419" s="104"/>
      <c r="E419" s="104"/>
      <c r="F419" s="104"/>
      <c r="G419" s="104"/>
      <c r="H419" s="100"/>
      <c r="I419" s="168" t="s">
        <v>749</v>
      </c>
      <c r="J419" s="3"/>
      <c r="K419" s="129"/>
      <c r="L419" s="127"/>
      <c r="M419" s="104"/>
      <c r="N419" s="104"/>
      <c r="O419" s="104"/>
      <c r="P419" s="104"/>
      <c r="Q419" s="104"/>
      <c r="R419" s="104"/>
      <c r="S419" s="100"/>
      <c r="T419" s="168" t="s">
        <v>749</v>
      </c>
      <c r="U419" s="3"/>
      <c r="V419" s="129"/>
      <c r="W419" s="127"/>
      <c r="X419" s="104"/>
      <c r="Y419" s="104"/>
      <c r="Z419" s="104"/>
      <c r="AA419" s="104"/>
      <c r="AB419" s="104"/>
      <c r="AC419" s="104"/>
      <c r="AD419" s="100"/>
      <c r="AE419" s="168" t="s">
        <v>749</v>
      </c>
      <c r="AF419" s="3"/>
      <c r="AG419" s="129"/>
      <c r="AH419" s="127"/>
      <c r="AI419" s="104"/>
      <c r="AJ419" s="104"/>
      <c r="AK419" s="104"/>
      <c r="AL419" s="104"/>
      <c r="AM419" s="104"/>
      <c r="AN419" s="104"/>
      <c r="AO419" s="100"/>
      <c r="AP419" s="168" t="s">
        <v>749</v>
      </c>
      <c r="AQ419" s="3"/>
      <c r="AR419" s="129"/>
      <c r="AS419" s="127"/>
      <c r="AT419" s="104"/>
      <c r="AU419" s="104"/>
      <c r="AV419" s="104"/>
      <c r="AW419" s="104"/>
      <c r="AX419" s="104"/>
      <c r="AY419" s="104"/>
      <c r="AZ419" s="100"/>
      <c r="BA419" s="168" t="s">
        <v>749</v>
      </c>
      <c r="BB419" s="3"/>
      <c r="BC419" s="129"/>
      <c r="BD419" s="127"/>
      <c r="BE419" s="104"/>
      <c r="BF419" s="104"/>
      <c r="BG419" s="104"/>
      <c r="BH419" s="104"/>
      <c r="BI419" s="104"/>
      <c r="BJ419" s="104"/>
      <c r="BK419" s="100"/>
      <c r="BL419" s="168" t="s">
        <v>749</v>
      </c>
      <c r="BM419" s="3"/>
    </row>
    <row r="420">
      <c r="A420" s="132"/>
      <c r="B420" s="2"/>
      <c r="C420" s="2"/>
      <c r="D420" s="2"/>
      <c r="E420" s="2"/>
      <c r="F420" s="2"/>
      <c r="G420" s="2"/>
      <c r="H420" s="3"/>
      <c r="I420" s="167" t="s">
        <v>750</v>
      </c>
      <c r="J420" s="133"/>
      <c r="K420" s="134"/>
      <c r="L420" s="132"/>
      <c r="M420" s="2"/>
      <c r="N420" s="2"/>
      <c r="O420" s="2"/>
      <c r="P420" s="2"/>
      <c r="Q420" s="2"/>
      <c r="R420" s="2"/>
      <c r="S420" s="3"/>
      <c r="T420" s="167" t="s">
        <v>750</v>
      </c>
      <c r="U420" s="133"/>
      <c r="V420" s="134"/>
      <c r="W420" s="132"/>
      <c r="X420" s="2"/>
      <c r="Y420" s="2"/>
      <c r="Z420" s="2"/>
      <c r="AA420" s="2"/>
      <c r="AB420" s="2"/>
      <c r="AC420" s="2"/>
      <c r="AD420" s="3"/>
      <c r="AE420" s="167" t="s">
        <v>750</v>
      </c>
      <c r="AF420" s="133"/>
      <c r="AG420" s="134"/>
      <c r="AH420" s="132"/>
      <c r="AI420" s="2"/>
      <c r="AJ420" s="2"/>
      <c r="AK420" s="2"/>
      <c r="AL420" s="2"/>
      <c r="AM420" s="2"/>
      <c r="AN420" s="2"/>
      <c r="AO420" s="3"/>
      <c r="AP420" s="167" t="s">
        <v>750</v>
      </c>
      <c r="AQ420" s="133"/>
      <c r="AR420" s="134"/>
      <c r="AS420" s="132"/>
      <c r="AT420" s="2"/>
      <c r="AU420" s="2"/>
      <c r="AV420" s="2"/>
      <c r="AW420" s="2"/>
      <c r="AX420" s="2"/>
      <c r="AY420" s="2"/>
      <c r="AZ420" s="3"/>
      <c r="BA420" s="167" t="s">
        <v>750</v>
      </c>
      <c r="BB420" s="133"/>
      <c r="BC420" s="134"/>
      <c r="BD420" s="132"/>
      <c r="BE420" s="2"/>
      <c r="BF420" s="2"/>
      <c r="BG420" s="2"/>
      <c r="BH420" s="2"/>
      <c r="BI420" s="2"/>
      <c r="BJ420" s="2"/>
      <c r="BK420" s="3"/>
      <c r="BL420" s="167" t="s">
        <v>750</v>
      </c>
      <c r="BM420" s="133"/>
    </row>
    <row r="421">
      <c r="A421" s="126" t="s">
        <v>721</v>
      </c>
      <c r="B421" s="104"/>
      <c r="C421" s="104"/>
      <c r="D421" s="104"/>
      <c r="E421" s="104"/>
      <c r="F421" s="104"/>
      <c r="G421" s="104"/>
      <c r="H421" s="100"/>
      <c r="I421" s="167" t="s">
        <v>747</v>
      </c>
      <c r="J421" s="125">
        <f>J420-J422</f>
        <v>0</v>
      </c>
      <c r="K421" s="109"/>
      <c r="L421" s="126" t="s">
        <v>721</v>
      </c>
      <c r="M421" s="104"/>
      <c r="N421" s="104"/>
      <c r="O421" s="104"/>
      <c r="P421" s="104"/>
      <c r="Q421" s="104"/>
      <c r="R421" s="104"/>
      <c r="S421" s="100"/>
      <c r="T421" s="167" t="s">
        <v>747</v>
      </c>
      <c r="U421" s="125">
        <f>U420-U422</f>
        <v>0</v>
      </c>
      <c r="V421" s="109"/>
      <c r="W421" s="126" t="s">
        <v>721</v>
      </c>
      <c r="X421" s="104"/>
      <c r="Y421" s="104"/>
      <c r="Z421" s="104"/>
      <c r="AA421" s="104"/>
      <c r="AB421" s="104"/>
      <c r="AC421" s="104"/>
      <c r="AD421" s="100"/>
      <c r="AE421" s="167" t="s">
        <v>747</v>
      </c>
      <c r="AF421" s="125">
        <f>AF420-AF422</f>
        <v>0</v>
      </c>
      <c r="AG421" s="109"/>
      <c r="AH421" s="126" t="s">
        <v>721</v>
      </c>
      <c r="AI421" s="104"/>
      <c r="AJ421" s="104"/>
      <c r="AK421" s="104"/>
      <c r="AL421" s="104"/>
      <c r="AM421" s="104"/>
      <c r="AN421" s="104"/>
      <c r="AO421" s="100"/>
      <c r="AP421" s="167" t="s">
        <v>747</v>
      </c>
      <c r="AQ421" s="125">
        <f>AQ420-AQ422</f>
        <v>0</v>
      </c>
      <c r="AR421" s="109"/>
      <c r="AS421" s="126" t="s">
        <v>721</v>
      </c>
      <c r="AT421" s="104"/>
      <c r="AU421" s="104"/>
      <c r="AV421" s="104"/>
      <c r="AW421" s="104"/>
      <c r="AX421" s="104"/>
      <c r="AY421" s="104"/>
      <c r="AZ421" s="100"/>
      <c r="BA421" s="167" t="s">
        <v>747</v>
      </c>
      <c r="BB421" s="125">
        <f>BB420-BB422</f>
        <v>0</v>
      </c>
      <c r="BC421" s="109"/>
      <c r="BD421" s="126" t="s">
        <v>721</v>
      </c>
      <c r="BE421" s="104"/>
      <c r="BF421" s="104"/>
      <c r="BG421" s="104"/>
      <c r="BH421" s="104"/>
      <c r="BI421" s="104"/>
      <c r="BJ421" s="104"/>
      <c r="BK421" s="100"/>
      <c r="BL421" s="167" t="s">
        <v>747</v>
      </c>
      <c r="BM421" s="125">
        <f>BM420-BM422</f>
        <v>0</v>
      </c>
    </row>
    <row r="422">
      <c r="A422" s="127"/>
      <c r="B422" s="104"/>
      <c r="C422" s="104"/>
      <c r="D422" s="104"/>
      <c r="E422" s="104"/>
      <c r="F422" s="104"/>
      <c r="G422" s="104"/>
      <c r="H422" s="100"/>
      <c r="I422" s="167" t="s">
        <v>752</v>
      </c>
      <c r="J422" s="128">
        <f>J420/(J390*1+1)</f>
        <v>0</v>
      </c>
      <c r="K422" s="129"/>
      <c r="L422" s="127"/>
      <c r="M422" s="104"/>
      <c r="N422" s="104"/>
      <c r="O422" s="104"/>
      <c r="P422" s="104"/>
      <c r="Q422" s="104"/>
      <c r="R422" s="104"/>
      <c r="S422" s="100"/>
      <c r="T422" s="167" t="s">
        <v>752</v>
      </c>
      <c r="U422" s="128">
        <f>U420/(U390*1+1)</f>
        <v>0</v>
      </c>
      <c r="V422" s="129"/>
      <c r="W422" s="127"/>
      <c r="X422" s="104"/>
      <c r="Y422" s="104"/>
      <c r="Z422" s="104"/>
      <c r="AA422" s="104"/>
      <c r="AB422" s="104"/>
      <c r="AC422" s="104"/>
      <c r="AD422" s="100"/>
      <c r="AE422" s="167" t="s">
        <v>752</v>
      </c>
      <c r="AF422" s="128">
        <f>AF420/(AF390*1+1)</f>
        <v>0</v>
      </c>
      <c r="AG422" s="129"/>
      <c r="AH422" s="127"/>
      <c r="AI422" s="104"/>
      <c r="AJ422" s="104"/>
      <c r="AK422" s="104"/>
      <c r="AL422" s="104"/>
      <c r="AM422" s="104"/>
      <c r="AN422" s="104"/>
      <c r="AO422" s="100"/>
      <c r="AP422" s="167" t="s">
        <v>752</v>
      </c>
      <c r="AQ422" s="128">
        <f>AQ420/(AQ390*1+1)</f>
        <v>0</v>
      </c>
      <c r="AR422" s="129"/>
      <c r="AS422" s="127"/>
      <c r="AT422" s="104"/>
      <c r="AU422" s="104"/>
      <c r="AV422" s="104"/>
      <c r="AW422" s="104"/>
      <c r="AX422" s="104"/>
      <c r="AY422" s="104"/>
      <c r="AZ422" s="100"/>
      <c r="BA422" s="167" t="s">
        <v>752</v>
      </c>
      <c r="BB422" s="128">
        <f>BB420/(BB390*1+1)</f>
        <v>0</v>
      </c>
      <c r="BC422" s="129"/>
      <c r="BD422" s="127"/>
      <c r="BE422" s="104"/>
      <c r="BF422" s="104"/>
      <c r="BG422" s="104"/>
      <c r="BH422" s="104"/>
      <c r="BI422" s="104"/>
      <c r="BJ422" s="104"/>
      <c r="BK422" s="100"/>
      <c r="BL422" s="167" t="s">
        <v>752</v>
      </c>
      <c r="BM422" s="128">
        <f>BM420/(BM390*1+1)</f>
        <v>0</v>
      </c>
    </row>
    <row r="423">
      <c r="A423" s="135"/>
      <c r="B423" s="104"/>
      <c r="C423" s="104"/>
      <c r="D423" s="104"/>
      <c r="E423" s="104"/>
      <c r="F423" s="104"/>
      <c r="G423" s="104"/>
      <c r="H423" s="100"/>
      <c r="I423" s="160" t="s">
        <v>753</v>
      </c>
      <c r="J423" s="170" t="str">
        <f>J415/J422</f>
        <v>#DIV/0!</v>
      </c>
      <c r="K423" s="137"/>
      <c r="L423" s="135"/>
      <c r="M423" s="104"/>
      <c r="N423" s="104"/>
      <c r="O423" s="104"/>
      <c r="P423" s="104"/>
      <c r="Q423" s="104"/>
      <c r="R423" s="104"/>
      <c r="S423" s="100"/>
      <c r="T423" s="160" t="s">
        <v>753</v>
      </c>
      <c r="U423" s="170" t="str">
        <f>U415/U422</f>
        <v>#DIV/0!</v>
      </c>
      <c r="V423" s="137"/>
      <c r="W423" s="135"/>
      <c r="X423" s="104"/>
      <c r="Y423" s="104"/>
      <c r="Z423" s="104"/>
      <c r="AA423" s="104"/>
      <c r="AB423" s="104"/>
      <c r="AC423" s="104"/>
      <c r="AD423" s="100"/>
      <c r="AE423" s="160" t="s">
        <v>753</v>
      </c>
      <c r="AF423" s="170" t="str">
        <f>AF415/AF422</f>
        <v>#DIV/0!</v>
      </c>
      <c r="AG423" s="137"/>
      <c r="AH423" s="135"/>
      <c r="AI423" s="104"/>
      <c r="AJ423" s="104"/>
      <c r="AK423" s="104"/>
      <c r="AL423" s="104"/>
      <c r="AM423" s="104"/>
      <c r="AN423" s="104"/>
      <c r="AO423" s="100"/>
      <c r="AP423" s="160" t="s">
        <v>753</v>
      </c>
      <c r="AQ423" s="170" t="str">
        <f>AQ415/AQ422</f>
        <v>#DIV/0!</v>
      </c>
      <c r="AR423" s="137"/>
      <c r="AS423" s="135"/>
      <c r="AT423" s="104"/>
      <c r="AU423" s="104"/>
      <c r="AV423" s="104"/>
      <c r="AW423" s="104"/>
      <c r="AX423" s="104"/>
      <c r="AY423" s="104"/>
      <c r="AZ423" s="100"/>
      <c r="BA423" s="160" t="s">
        <v>753</v>
      </c>
      <c r="BB423" s="170" t="str">
        <f>BB415/BB422</f>
        <v>#DIV/0!</v>
      </c>
      <c r="BC423" s="137"/>
      <c r="BD423" s="135"/>
      <c r="BE423" s="104"/>
      <c r="BF423" s="104"/>
      <c r="BG423" s="104"/>
      <c r="BH423" s="104"/>
      <c r="BI423" s="104"/>
      <c r="BJ423" s="104"/>
      <c r="BK423" s="100"/>
      <c r="BL423" s="160" t="s">
        <v>753</v>
      </c>
      <c r="BM423" s="170" t="str">
        <f>BM415/BM422</f>
        <v>#DIV/0!</v>
      </c>
    </row>
    <row r="424">
      <c r="A424" s="138"/>
      <c r="I424" s="160" t="s">
        <v>754</v>
      </c>
      <c r="J424" s="171" t="str">
        <f>J422/J415</f>
        <v>#DIV/0!</v>
      </c>
      <c r="K424" s="140"/>
      <c r="L424" s="138"/>
      <c r="T424" s="160" t="s">
        <v>754</v>
      </c>
      <c r="U424" s="171" t="str">
        <f>U422/U415</f>
        <v>#DIV/0!</v>
      </c>
      <c r="V424" s="140"/>
      <c r="W424" s="138"/>
      <c r="AE424" s="160" t="s">
        <v>754</v>
      </c>
      <c r="AF424" s="171" t="str">
        <f>AF422/AF415</f>
        <v>#DIV/0!</v>
      </c>
      <c r="AG424" s="140"/>
      <c r="AH424" s="138"/>
      <c r="AP424" s="160" t="s">
        <v>754</v>
      </c>
      <c r="AQ424" s="171" t="str">
        <f>AQ422/AQ415</f>
        <v>#DIV/0!</v>
      </c>
      <c r="AR424" s="140"/>
      <c r="AS424" s="138"/>
      <c r="BA424" s="160" t="s">
        <v>754</v>
      </c>
      <c r="BB424" s="171" t="str">
        <f>BB422/BB415</f>
        <v>#DIV/0!</v>
      </c>
      <c r="BC424" s="140"/>
      <c r="BD424" s="138"/>
      <c r="BL424" s="160" t="s">
        <v>754</v>
      </c>
      <c r="BM424" s="171" t="str">
        <f>BM422/BM415</f>
        <v>#DIV/0!</v>
      </c>
    </row>
    <row r="425">
      <c r="A425" s="141" t="s">
        <v>722</v>
      </c>
      <c r="B425" s="2"/>
      <c r="C425" s="2"/>
      <c r="D425" s="2"/>
      <c r="E425" s="2"/>
      <c r="F425" s="2"/>
      <c r="G425" s="2"/>
      <c r="H425" s="3"/>
      <c r="J425" s="109"/>
      <c r="K425" s="109"/>
      <c r="L425" s="141" t="s">
        <v>722</v>
      </c>
      <c r="M425" s="2"/>
      <c r="N425" s="2"/>
      <c r="O425" s="2"/>
      <c r="P425" s="2"/>
      <c r="Q425" s="2"/>
      <c r="R425" s="2"/>
      <c r="S425" s="3"/>
      <c r="U425" s="109"/>
      <c r="V425" s="109"/>
      <c r="W425" s="141" t="s">
        <v>722</v>
      </c>
      <c r="X425" s="2"/>
      <c r="Y425" s="2"/>
      <c r="Z425" s="2"/>
      <c r="AA425" s="2"/>
      <c r="AB425" s="2"/>
      <c r="AC425" s="2"/>
      <c r="AD425" s="3"/>
      <c r="AF425" s="109"/>
      <c r="AG425" s="109"/>
      <c r="AH425" s="141" t="s">
        <v>722</v>
      </c>
      <c r="AI425" s="2"/>
      <c r="AJ425" s="2"/>
      <c r="AK425" s="2"/>
      <c r="AL425" s="2"/>
      <c r="AM425" s="2"/>
      <c r="AN425" s="2"/>
      <c r="AO425" s="3"/>
      <c r="AQ425" s="109"/>
      <c r="AR425" s="109"/>
      <c r="AS425" s="141" t="s">
        <v>722</v>
      </c>
      <c r="AT425" s="2"/>
      <c r="AU425" s="2"/>
      <c r="AV425" s="2"/>
      <c r="AW425" s="2"/>
      <c r="AX425" s="2"/>
      <c r="AY425" s="2"/>
      <c r="AZ425" s="3"/>
      <c r="BB425" s="109"/>
      <c r="BC425" s="109"/>
      <c r="BD425" s="141" t="s">
        <v>722</v>
      </c>
      <c r="BE425" s="2"/>
      <c r="BF425" s="2"/>
      <c r="BG425" s="2"/>
      <c r="BH425" s="2"/>
      <c r="BI425" s="2"/>
      <c r="BJ425" s="2"/>
      <c r="BK425" s="3"/>
      <c r="BM425" s="109"/>
    </row>
    <row r="426">
      <c r="A426" s="135"/>
      <c r="B426" s="104"/>
      <c r="C426" s="104"/>
      <c r="D426" s="104"/>
      <c r="E426" s="104"/>
      <c r="F426" s="104"/>
      <c r="G426" s="104"/>
      <c r="H426" s="100"/>
      <c r="J426" s="137"/>
      <c r="K426" s="137"/>
      <c r="L426" s="135"/>
      <c r="M426" s="104"/>
      <c r="N426" s="104"/>
      <c r="O426" s="104"/>
      <c r="P426" s="104"/>
      <c r="Q426" s="104"/>
      <c r="R426" s="104"/>
      <c r="S426" s="100"/>
      <c r="U426" s="137"/>
      <c r="V426" s="137"/>
      <c r="W426" s="135"/>
      <c r="X426" s="104"/>
      <c r="Y426" s="104"/>
      <c r="Z426" s="104"/>
      <c r="AA426" s="104"/>
      <c r="AB426" s="104"/>
      <c r="AC426" s="104"/>
      <c r="AD426" s="100"/>
      <c r="AF426" s="137"/>
      <c r="AG426" s="137"/>
      <c r="AH426" s="135"/>
      <c r="AI426" s="104"/>
      <c r="AJ426" s="104"/>
      <c r="AK426" s="104"/>
      <c r="AL426" s="104"/>
      <c r="AM426" s="104"/>
      <c r="AN426" s="104"/>
      <c r="AO426" s="100"/>
      <c r="AQ426" s="137"/>
      <c r="AR426" s="137"/>
      <c r="AS426" s="135"/>
      <c r="AT426" s="104"/>
      <c r="AU426" s="104"/>
      <c r="AV426" s="104"/>
      <c r="AW426" s="104"/>
      <c r="AX426" s="104"/>
      <c r="AY426" s="104"/>
      <c r="AZ426" s="100"/>
      <c r="BB426" s="137"/>
      <c r="BC426" s="137"/>
      <c r="BD426" s="135"/>
      <c r="BE426" s="104"/>
      <c r="BF426" s="104"/>
      <c r="BG426" s="104"/>
      <c r="BH426" s="104"/>
      <c r="BI426" s="104"/>
      <c r="BJ426" s="104"/>
      <c r="BK426" s="100"/>
      <c r="BM426" s="137"/>
    </row>
    <row r="427">
      <c r="A427" s="135"/>
      <c r="B427" s="104"/>
      <c r="C427" s="104"/>
      <c r="D427" s="104"/>
      <c r="E427" s="104"/>
      <c r="F427" s="104"/>
      <c r="G427" s="104"/>
      <c r="H427" s="100"/>
      <c r="J427" s="137"/>
      <c r="K427" s="137"/>
      <c r="L427" s="135"/>
      <c r="M427" s="104"/>
      <c r="N427" s="104"/>
      <c r="O427" s="104"/>
      <c r="P427" s="104"/>
      <c r="Q427" s="104"/>
      <c r="R427" s="104"/>
      <c r="S427" s="100"/>
      <c r="U427" s="137"/>
      <c r="V427" s="137"/>
      <c r="W427" s="135"/>
      <c r="X427" s="104"/>
      <c r="Y427" s="104"/>
      <c r="Z427" s="104"/>
      <c r="AA427" s="104"/>
      <c r="AB427" s="104"/>
      <c r="AC427" s="104"/>
      <c r="AD427" s="100"/>
      <c r="AF427" s="137"/>
      <c r="AG427" s="137"/>
      <c r="AH427" s="135"/>
      <c r="AI427" s="104"/>
      <c r="AJ427" s="104"/>
      <c r="AK427" s="104"/>
      <c r="AL427" s="104"/>
      <c r="AM427" s="104"/>
      <c r="AN427" s="104"/>
      <c r="AO427" s="100"/>
      <c r="AQ427" s="137"/>
      <c r="AR427" s="137"/>
      <c r="AS427" s="135"/>
      <c r="AT427" s="104"/>
      <c r="AU427" s="104"/>
      <c r="AV427" s="104"/>
      <c r="AW427" s="104"/>
      <c r="AX427" s="104"/>
      <c r="AY427" s="104"/>
      <c r="AZ427" s="100"/>
      <c r="BB427" s="137"/>
      <c r="BC427" s="137"/>
      <c r="BD427" s="135"/>
      <c r="BE427" s="104"/>
      <c r="BF427" s="104"/>
      <c r="BG427" s="104"/>
      <c r="BH427" s="104"/>
      <c r="BI427" s="104"/>
      <c r="BJ427" s="104"/>
      <c r="BK427" s="100"/>
      <c r="BM427" s="137"/>
    </row>
    <row r="428">
      <c r="A428" s="135"/>
      <c r="B428" s="104"/>
      <c r="C428" s="104"/>
      <c r="D428" s="104"/>
      <c r="E428" s="104"/>
      <c r="F428" s="104"/>
      <c r="G428" s="104"/>
      <c r="H428" s="100"/>
      <c r="J428" s="137"/>
      <c r="K428" s="137"/>
      <c r="L428" s="135"/>
      <c r="M428" s="104"/>
      <c r="N428" s="104"/>
      <c r="O428" s="104"/>
      <c r="P428" s="104"/>
      <c r="Q428" s="104"/>
      <c r="R428" s="104"/>
      <c r="S428" s="100"/>
      <c r="U428" s="137"/>
      <c r="V428" s="137"/>
      <c r="W428" s="135"/>
      <c r="X428" s="104"/>
      <c r="Y428" s="104"/>
      <c r="Z428" s="104"/>
      <c r="AA428" s="104"/>
      <c r="AB428" s="104"/>
      <c r="AC428" s="104"/>
      <c r="AD428" s="100"/>
      <c r="AF428" s="137"/>
      <c r="AG428" s="137"/>
      <c r="AH428" s="135"/>
      <c r="AI428" s="104"/>
      <c r="AJ428" s="104"/>
      <c r="AK428" s="104"/>
      <c r="AL428" s="104"/>
      <c r="AM428" s="104"/>
      <c r="AN428" s="104"/>
      <c r="AO428" s="100"/>
      <c r="AQ428" s="137"/>
      <c r="AR428" s="137"/>
      <c r="AS428" s="135"/>
      <c r="AT428" s="104"/>
      <c r="AU428" s="104"/>
      <c r="AV428" s="104"/>
      <c r="AW428" s="104"/>
      <c r="AX428" s="104"/>
      <c r="AY428" s="104"/>
      <c r="AZ428" s="100"/>
      <c r="BB428" s="137"/>
      <c r="BC428" s="137"/>
      <c r="BD428" s="135"/>
      <c r="BE428" s="104"/>
      <c r="BF428" s="104"/>
      <c r="BG428" s="104"/>
      <c r="BH428" s="104"/>
      <c r="BI428" s="104"/>
      <c r="BJ428" s="104"/>
      <c r="BK428" s="100"/>
      <c r="BM428" s="137"/>
    </row>
    <row r="429">
      <c r="A429" s="135"/>
      <c r="B429" s="104"/>
      <c r="C429" s="104"/>
      <c r="D429" s="104"/>
      <c r="E429" s="104"/>
      <c r="F429" s="104"/>
      <c r="G429" s="104"/>
      <c r="H429" s="100"/>
      <c r="J429" s="137"/>
      <c r="K429" s="137"/>
      <c r="L429" s="135"/>
      <c r="M429" s="104"/>
      <c r="N429" s="104"/>
      <c r="O429" s="104"/>
      <c r="P429" s="104"/>
      <c r="Q429" s="104"/>
      <c r="R429" s="104"/>
      <c r="S429" s="100"/>
      <c r="U429" s="137"/>
      <c r="V429" s="137"/>
      <c r="W429" s="135"/>
      <c r="X429" s="104"/>
      <c r="Y429" s="104"/>
      <c r="Z429" s="104"/>
      <c r="AA429" s="104"/>
      <c r="AB429" s="104"/>
      <c r="AC429" s="104"/>
      <c r="AD429" s="100"/>
      <c r="AF429" s="137"/>
      <c r="AG429" s="137"/>
      <c r="AH429" s="135"/>
      <c r="AI429" s="104"/>
      <c r="AJ429" s="104"/>
      <c r="AK429" s="104"/>
      <c r="AL429" s="104"/>
      <c r="AM429" s="104"/>
      <c r="AN429" s="104"/>
      <c r="AO429" s="100"/>
      <c r="AQ429" s="137"/>
      <c r="AR429" s="137"/>
      <c r="AS429" s="135"/>
      <c r="AT429" s="104"/>
      <c r="AU429" s="104"/>
      <c r="AV429" s="104"/>
      <c r="AW429" s="104"/>
      <c r="AX429" s="104"/>
      <c r="AY429" s="104"/>
      <c r="AZ429" s="100"/>
      <c r="BB429" s="137"/>
      <c r="BC429" s="137"/>
      <c r="BD429" s="135"/>
      <c r="BE429" s="104"/>
      <c r="BF429" s="104"/>
      <c r="BG429" s="104"/>
      <c r="BH429" s="104"/>
      <c r="BI429" s="104"/>
      <c r="BJ429" s="104"/>
      <c r="BK429" s="100"/>
      <c r="BM429" s="137"/>
    </row>
    <row r="430">
      <c r="A430" s="135"/>
      <c r="B430" s="104"/>
      <c r="C430" s="104"/>
      <c r="D430" s="104"/>
      <c r="E430" s="104"/>
      <c r="F430" s="104"/>
      <c r="G430" s="104"/>
      <c r="H430" s="100"/>
      <c r="J430" s="137"/>
      <c r="K430" s="137"/>
      <c r="L430" s="135"/>
      <c r="M430" s="104"/>
      <c r="N430" s="104"/>
      <c r="O430" s="104"/>
      <c r="P430" s="104"/>
      <c r="Q430" s="104"/>
      <c r="R430" s="104"/>
      <c r="S430" s="100"/>
      <c r="U430" s="137"/>
      <c r="V430" s="137"/>
      <c r="W430" s="135"/>
      <c r="X430" s="104"/>
      <c r="Y430" s="104"/>
      <c r="Z430" s="104"/>
      <c r="AA430" s="104"/>
      <c r="AB430" s="104"/>
      <c r="AC430" s="104"/>
      <c r="AD430" s="100"/>
      <c r="AF430" s="137"/>
      <c r="AG430" s="137"/>
      <c r="AH430" s="135"/>
      <c r="AI430" s="104"/>
      <c r="AJ430" s="104"/>
      <c r="AK430" s="104"/>
      <c r="AL430" s="104"/>
      <c r="AM430" s="104"/>
      <c r="AN430" s="104"/>
      <c r="AO430" s="100"/>
      <c r="AQ430" s="137"/>
      <c r="AR430" s="137"/>
      <c r="AS430" s="135"/>
      <c r="AT430" s="104"/>
      <c r="AU430" s="104"/>
      <c r="AV430" s="104"/>
      <c r="AW430" s="104"/>
      <c r="AX430" s="104"/>
      <c r="AY430" s="104"/>
      <c r="AZ430" s="100"/>
      <c r="BB430" s="137"/>
      <c r="BC430" s="137"/>
      <c r="BD430" s="135"/>
      <c r="BE430" s="104"/>
      <c r="BF430" s="104"/>
      <c r="BG430" s="104"/>
      <c r="BH430" s="104"/>
      <c r="BI430" s="104"/>
      <c r="BJ430" s="104"/>
      <c r="BK430" s="100"/>
      <c r="BM430" s="137"/>
    </row>
    <row r="431">
      <c r="A431" s="146"/>
      <c r="B431" s="146"/>
      <c r="C431" s="146"/>
      <c r="D431" s="146"/>
      <c r="E431" s="146"/>
      <c r="F431" s="146"/>
      <c r="G431" s="146"/>
      <c r="H431" s="146"/>
      <c r="J431" s="137"/>
      <c r="K431" s="137"/>
      <c r="L431" s="146"/>
      <c r="M431" s="146"/>
      <c r="N431" s="146"/>
      <c r="O431" s="146"/>
      <c r="P431" s="146"/>
      <c r="Q431" s="146"/>
      <c r="R431" s="146"/>
      <c r="S431" s="146"/>
      <c r="U431" s="137"/>
      <c r="V431" s="137"/>
      <c r="W431" s="146"/>
      <c r="X431" s="146"/>
      <c r="Y431" s="146"/>
      <c r="Z431" s="146"/>
      <c r="AA431" s="146"/>
      <c r="AB431" s="146"/>
      <c r="AC431" s="146"/>
      <c r="AD431" s="146"/>
      <c r="AF431" s="137"/>
      <c r="AG431" s="137"/>
      <c r="AH431" s="146"/>
      <c r="AI431" s="146"/>
      <c r="AJ431" s="146"/>
      <c r="AK431" s="146"/>
      <c r="AL431" s="146"/>
      <c r="AM431" s="146"/>
      <c r="AN431" s="146"/>
      <c r="AO431" s="146"/>
      <c r="AQ431" s="137"/>
      <c r="AR431" s="137"/>
      <c r="AS431" s="146"/>
      <c r="AT431" s="146"/>
      <c r="AU431" s="146"/>
      <c r="AV431" s="146"/>
      <c r="AW431" s="146"/>
      <c r="AX431" s="146"/>
      <c r="AY431" s="146"/>
      <c r="AZ431" s="146"/>
      <c r="BB431" s="137"/>
      <c r="BC431" s="137"/>
      <c r="BD431" s="146"/>
      <c r="BE431" s="146"/>
      <c r="BF431" s="146"/>
      <c r="BG431" s="146"/>
      <c r="BH431" s="146"/>
      <c r="BI431" s="146"/>
      <c r="BJ431" s="146"/>
      <c r="BK431" s="146"/>
      <c r="BM431" s="137"/>
    </row>
    <row r="432">
      <c r="A432" s="146"/>
      <c r="B432" s="146"/>
      <c r="C432" s="146"/>
      <c r="D432" s="146"/>
      <c r="E432" s="146"/>
      <c r="F432" s="146"/>
      <c r="G432" s="146"/>
      <c r="H432" s="146"/>
      <c r="J432" s="137"/>
      <c r="K432" s="137"/>
      <c r="L432" s="146"/>
      <c r="M432" s="146"/>
      <c r="N432" s="146"/>
      <c r="O432" s="146"/>
      <c r="P432" s="146"/>
      <c r="Q432" s="146"/>
      <c r="R432" s="146"/>
      <c r="S432" s="146"/>
      <c r="U432" s="137"/>
      <c r="V432" s="137"/>
      <c r="W432" s="146"/>
      <c r="X432" s="146"/>
      <c r="Y432" s="146"/>
      <c r="Z432" s="146"/>
      <c r="AA432" s="146"/>
      <c r="AB432" s="146"/>
      <c r="AC432" s="146"/>
      <c r="AD432" s="146"/>
      <c r="AF432" s="137"/>
      <c r="AG432" s="137"/>
      <c r="AH432" s="146"/>
      <c r="AI432" s="146"/>
      <c r="AJ432" s="146"/>
      <c r="AK432" s="146"/>
      <c r="AL432" s="146"/>
      <c r="AM432" s="146"/>
      <c r="AN432" s="146"/>
      <c r="AO432" s="146"/>
      <c r="AQ432" s="137"/>
      <c r="AR432" s="137"/>
      <c r="AS432" s="146"/>
      <c r="AT432" s="146"/>
      <c r="AU432" s="146"/>
      <c r="AV432" s="146"/>
      <c r="AW432" s="146"/>
      <c r="AX432" s="146"/>
      <c r="AY432" s="146"/>
      <c r="AZ432" s="146"/>
      <c r="BB432" s="137"/>
      <c r="BC432" s="137"/>
      <c r="BD432" s="146"/>
      <c r="BE432" s="146"/>
      <c r="BF432" s="146"/>
      <c r="BG432" s="146"/>
      <c r="BH432" s="146"/>
      <c r="BI432" s="146"/>
      <c r="BJ432" s="146"/>
      <c r="BK432" s="146"/>
      <c r="BM432" s="137"/>
    </row>
    <row r="433">
      <c r="I433" s="157" t="s">
        <v>731</v>
      </c>
      <c r="J433" s="161">
        <f>$J$3</f>
        <v>0.16</v>
      </c>
      <c r="K433" s="89"/>
      <c r="T433" s="160" t="s">
        <v>732</v>
      </c>
      <c r="U433" s="161">
        <f>$J$3</f>
        <v>0.16</v>
      </c>
      <c r="V433" s="89"/>
      <c r="AE433" s="160" t="s">
        <v>732</v>
      </c>
      <c r="AF433" s="161">
        <f>$J$3</f>
        <v>0.16</v>
      </c>
      <c r="AG433" s="89"/>
      <c r="AP433" s="160" t="s">
        <v>732</v>
      </c>
      <c r="AQ433" s="161">
        <f>$J$3</f>
        <v>0.16</v>
      </c>
      <c r="AR433" s="89"/>
      <c r="BA433" s="160" t="s">
        <v>732</v>
      </c>
      <c r="BB433" s="161">
        <f>$J$3</f>
        <v>0.16</v>
      </c>
      <c r="BC433" s="89"/>
      <c r="BL433" s="160" t="s">
        <v>732</v>
      </c>
      <c r="BM433" s="161">
        <f>$J$3</f>
        <v>0.16</v>
      </c>
    </row>
    <row r="434">
      <c r="A434" s="97" t="s">
        <v>701</v>
      </c>
      <c r="B434" s="92"/>
      <c r="C434" s="2"/>
      <c r="D434" s="2"/>
      <c r="E434" s="3"/>
      <c r="F434" s="93" t="s">
        <v>702</v>
      </c>
      <c r="G434" s="98">
        <f>$G$4</f>
        <v>42399</v>
      </c>
      <c r="H434" s="3"/>
      <c r="I434" s="157" t="s">
        <v>733</v>
      </c>
      <c r="J434" s="162" t="s">
        <v>734</v>
      </c>
      <c r="K434" s="96"/>
      <c r="L434" s="97" t="s">
        <v>701</v>
      </c>
      <c r="M434" s="92"/>
      <c r="N434" s="2"/>
      <c r="O434" s="2"/>
      <c r="P434" s="3"/>
      <c r="Q434" s="93" t="s">
        <v>702</v>
      </c>
      <c r="R434" s="98">
        <f>$G$4</f>
        <v>42399</v>
      </c>
      <c r="S434" s="3"/>
      <c r="T434" s="157" t="s">
        <v>733</v>
      </c>
      <c r="U434" s="162" t="s">
        <v>734</v>
      </c>
      <c r="V434" s="96"/>
      <c r="W434" s="97" t="s">
        <v>701</v>
      </c>
      <c r="X434" s="92"/>
      <c r="Y434" s="2"/>
      <c r="Z434" s="2"/>
      <c r="AA434" s="3"/>
      <c r="AB434" s="93" t="s">
        <v>702</v>
      </c>
      <c r="AC434" s="98">
        <f>$G$4</f>
        <v>42399</v>
      </c>
      <c r="AD434" s="3"/>
      <c r="AE434" s="157" t="s">
        <v>733</v>
      </c>
      <c r="AF434" s="162" t="s">
        <v>734</v>
      </c>
      <c r="AG434" s="96"/>
      <c r="AH434" s="97" t="s">
        <v>701</v>
      </c>
      <c r="AI434" s="92"/>
      <c r="AJ434" s="2"/>
      <c r="AK434" s="2"/>
      <c r="AL434" s="3"/>
      <c r="AM434" s="93" t="s">
        <v>702</v>
      </c>
      <c r="AN434" s="98">
        <f>$G$4</f>
        <v>42399</v>
      </c>
      <c r="AO434" s="3"/>
      <c r="AP434" s="157" t="s">
        <v>733</v>
      </c>
      <c r="AQ434" s="162" t="s">
        <v>734</v>
      </c>
      <c r="AR434" s="96"/>
      <c r="AS434" s="97" t="s">
        <v>701</v>
      </c>
      <c r="AT434" s="92"/>
      <c r="AU434" s="2"/>
      <c r="AV434" s="2"/>
      <c r="AW434" s="3"/>
      <c r="AX434" s="93" t="s">
        <v>702</v>
      </c>
      <c r="AY434" s="98">
        <f>$G$4</f>
        <v>42399</v>
      </c>
      <c r="AZ434" s="3"/>
      <c r="BA434" s="157" t="s">
        <v>733</v>
      </c>
      <c r="BB434" s="162" t="s">
        <v>734</v>
      </c>
      <c r="BC434" s="96"/>
      <c r="BD434" s="97" t="s">
        <v>701</v>
      </c>
      <c r="BE434" s="92"/>
      <c r="BF434" s="2"/>
      <c r="BG434" s="2"/>
      <c r="BH434" s="3"/>
      <c r="BI434" s="93" t="s">
        <v>702</v>
      </c>
      <c r="BJ434" s="98">
        <f>$G$4</f>
        <v>42399</v>
      </c>
      <c r="BK434" s="3"/>
      <c r="BL434" s="157" t="s">
        <v>733</v>
      </c>
      <c r="BM434" s="162" t="s">
        <v>734</v>
      </c>
    </row>
    <row r="435">
      <c r="A435" s="91" t="s">
        <v>703</v>
      </c>
      <c r="B435" s="99">
        <v>11.0</v>
      </c>
      <c r="C435" s="100"/>
      <c r="D435" s="101" t="s">
        <v>705</v>
      </c>
      <c r="E435" s="102">
        <v>10.0</v>
      </c>
      <c r="F435" s="164"/>
      <c r="G435" s="104"/>
      <c r="H435" s="100"/>
      <c r="I435" s="163">
        <f>1/J435</f>
        <v>3.333333333</v>
      </c>
      <c r="J435" s="165">
        <f>$J$5</f>
        <v>0.3</v>
      </c>
      <c r="K435" s="96"/>
      <c r="L435" s="91" t="s">
        <v>703</v>
      </c>
      <c r="M435" s="99"/>
      <c r="N435" s="100"/>
      <c r="O435" s="101" t="s">
        <v>705</v>
      </c>
      <c r="P435" s="102">
        <v>10.0</v>
      </c>
      <c r="Q435" s="164"/>
      <c r="R435" s="104"/>
      <c r="S435" s="100"/>
      <c r="T435" s="163">
        <f>1/U435</f>
        <v>3.333333333</v>
      </c>
      <c r="U435" s="165">
        <f>$J$5</f>
        <v>0.3</v>
      </c>
      <c r="V435" s="96"/>
      <c r="W435" s="91" t="s">
        <v>703</v>
      </c>
      <c r="X435" s="99"/>
      <c r="Y435" s="100"/>
      <c r="Z435" s="101" t="s">
        <v>705</v>
      </c>
      <c r="AA435" s="102">
        <v>10.0</v>
      </c>
      <c r="AB435" s="164"/>
      <c r="AC435" s="104"/>
      <c r="AD435" s="100"/>
      <c r="AE435" s="163">
        <f>1/AF435</f>
        <v>3.333333333</v>
      </c>
      <c r="AF435" s="165">
        <f>$J$5</f>
        <v>0.3</v>
      </c>
      <c r="AG435" s="96"/>
      <c r="AH435" s="91" t="s">
        <v>703</v>
      </c>
      <c r="AI435" s="99"/>
      <c r="AJ435" s="100"/>
      <c r="AK435" s="101" t="s">
        <v>705</v>
      </c>
      <c r="AL435" s="102">
        <v>10.0</v>
      </c>
      <c r="AM435" s="164"/>
      <c r="AN435" s="104"/>
      <c r="AO435" s="100"/>
      <c r="AP435" s="163">
        <f>1/AQ435</f>
        <v>3.333333333</v>
      </c>
      <c r="AQ435" s="165">
        <f>$J$5</f>
        <v>0.3</v>
      </c>
      <c r="AR435" s="96"/>
      <c r="AS435" s="91" t="s">
        <v>703</v>
      </c>
      <c r="AT435" s="99"/>
      <c r="AU435" s="100"/>
      <c r="AV435" s="101" t="s">
        <v>705</v>
      </c>
      <c r="AW435" s="102">
        <v>10.0</v>
      </c>
      <c r="AX435" s="164"/>
      <c r="AY435" s="104"/>
      <c r="AZ435" s="100"/>
      <c r="BA435" s="163">
        <f>1/BB435</f>
        <v>3.333333333</v>
      </c>
      <c r="BB435" s="165">
        <f>$J$5</f>
        <v>0.3</v>
      </c>
      <c r="BC435" s="96"/>
      <c r="BD435" s="91" t="s">
        <v>703</v>
      </c>
      <c r="BE435" s="99"/>
      <c r="BF435" s="100"/>
      <c r="BG435" s="101" t="s">
        <v>705</v>
      </c>
      <c r="BH435" s="102">
        <v>10.0</v>
      </c>
      <c r="BI435" s="164"/>
      <c r="BJ435" s="104"/>
      <c r="BK435" s="100"/>
      <c r="BL435" s="163">
        <f>1/BM435</f>
        <v>3.333333333</v>
      </c>
      <c r="BM435" s="165">
        <f>$J$5</f>
        <v>0.3</v>
      </c>
    </row>
    <row r="436">
      <c r="A436" s="105" t="s">
        <v>707</v>
      </c>
      <c r="B436" s="106" t="s">
        <v>708</v>
      </c>
      <c r="C436" s="100"/>
      <c r="D436" s="107" t="s">
        <v>709</v>
      </c>
      <c r="E436" s="107" t="s">
        <v>710</v>
      </c>
      <c r="F436" s="108" t="s">
        <v>711</v>
      </c>
      <c r="G436" s="104"/>
      <c r="H436" s="100"/>
      <c r="I436" s="162" t="s">
        <v>712</v>
      </c>
      <c r="J436" s="162" t="s">
        <v>713</v>
      </c>
      <c r="K436" s="109"/>
      <c r="L436" s="105" t="s">
        <v>707</v>
      </c>
      <c r="M436" s="106" t="s">
        <v>708</v>
      </c>
      <c r="N436" s="100"/>
      <c r="O436" s="107" t="s">
        <v>709</v>
      </c>
      <c r="P436" s="107" t="s">
        <v>710</v>
      </c>
      <c r="Q436" s="108" t="s">
        <v>711</v>
      </c>
      <c r="R436" s="104"/>
      <c r="S436" s="100"/>
      <c r="T436" s="162" t="s">
        <v>712</v>
      </c>
      <c r="U436" s="162" t="s">
        <v>713</v>
      </c>
      <c r="V436" s="109"/>
      <c r="W436" s="105" t="s">
        <v>707</v>
      </c>
      <c r="X436" s="106" t="s">
        <v>708</v>
      </c>
      <c r="Y436" s="100"/>
      <c r="Z436" s="107" t="s">
        <v>709</v>
      </c>
      <c r="AA436" s="107" t="s">
        <v>710</v>
      </c>
      <c r="AB436" s="108" t="s">
        <v>711</v>
      </c>
      <c r="AC436" s="104"/>
      <c r="AD436" s="100"/>
      <c r="AE436" s="162" t="s">
        <v>712</v>
      </c>
      <c r="AF436" s="162" t="s">
        <v>713</v>
      </c>
      <c r="AG436" s="109"/>
      <c r="AH436" s="105" t="s">
        <v>707</v>
      </c>
      <c r="AI436" s="106" t="s">
        <v>708</v>
      </c>
      <c r="AJ436" s="100"/>
      <c r="AK436" s="107" t="s">
        <v>709</v>
      </c>
      <c r="AL436" s="107" t="s">
        <v>710</v>
      </c>
      <c r="AM436" s="108" t="s">
        <v>711</v>
      </c>
      <c r="AN436" s="104"/>
      <c r="AO436" s="100"/>
      <c r="AP436" s="162" t="s">
        <v>712</v>
      </c>
      <c r="AQ436" s="162" t="s">
        <v>713</v>
      </c>
      <c r="AR436" s="109"/>
      <c r="AS436" s="105" t="s">
        <v>707</v>
      </c>
      <c r="AT436" s="106" t="s">
        <v>708</v>
      </c>
      <c r="AU436" s="100"/>
      <c r="AV436" s="107" t="s">
        <v>709</v>
      </c>
      <c r="AW436" s="107" t="s">
        <v>710</v>
      </c>
      <c r="AX436" s="108" t="s">
        <v>711</v>
      </c>
      <c r="AY436" s="104"/>
      <c r="AZ436" s="100"/>
      <c r="BA436" s="162" t="s">
        <v>712</v>
      </c>
      <c r="BB436" s="162" t="s">
        <v>713</v>
      </c>
      <c r="BC436" s="109"/>
      <c r="BD436" s="105" t="s">
        <v>707</v>
      </c>
      <c r="BE436" s="106" t="s">
        <v>708</v>
      </c>
      <c r="BF436" s="100"/>
      <c r="BG436" s="107" t="s">
        <v>709</v>
      </c>
      <c r="BH436" s="107" t="s">
        <v>710</v>
      </c>
      <c r="BI436" s="108" t="s">
        <v>711</v>
      </c>
      <c r="BJ436" s="104"/>
      <c r="BK436" s="100"/>
      <c r="BL436" s="162" t="s">
        <v>712</v>
      </c>
      <c r="BM436" s="162" t="s">
        <v>713</v>
      </c>
    </row>
    <row r="437">
      <c r="A437" s="110">
        <f>VLOOKUP(B437,Base!$A$3:$F$994, 6, false)</f>
        <v>0</v>
      </c>
      <c r="B437" s="111" t="s">
        <v>6</v>
      </c>
      <c r="C437" s="3"/>
      <c r="D437" s="112"/>
      <c r="E437" s="110" t="str">
        <f>VLOOKUP(B437,Base!$A$3:$F$994, 2, false)</f>
        <v>.</v>
      </c>
      <c r="F437" s="92"/>
      <c r="G437" s="2"/>
      <c r="H437" s="3"/>
      <c r="I437" s="113">
        <f>VLOOKUP(B437,Base!$A$3:$F$994, 5, false)</f>
        <v>0</v>
      </c>
      <c r="J437" s="114">
        <f t="shared" ref="J437:J454" si="71">I437*D437</f>
        <v>0</v>
      </c>
      <c r="K437" s="115"/>
      <c r="L437" s="110">
        <f>VLOOKUP(M437,Base!$A$3:$F$994, 6, false)</f>
        <v>0</v>
      </c>
      <c r="M437" s="111" t="s">
        <v>6</v>
      </c>
      <c r="N437" s="3"/>
      <c r="O437" s="112"/>
      <c r="P437" s="110" t="str">
        <f>VLOOKUP(M437,Base!$A$3:$F$994, 2, false)</f>
        <v>.</v>
      </c>
      <c r="Q437" s="92"/>
      <c r="R437" s="2"/>
      <c r="S437" s="3"/>
      <c r="T437" s="113">
        <f>VLOOKUP(M437,Base!$A$3:$F$994, 5, false)</f>
        <v>0</v>
      </c>
      <c r="U437" s="114">
        <f t="shared" ref="U437:U454" si="72">T437*O437</f>
        <v>0</v>
      </c>
      <c r="V437" s="115"/>
      <c r="W437" s="110">
        <f>VLOOKUP(X437,Base!$A$3:$F$994, 6, false)</f>
        <v>0</v>
      </c>
      <c r="X437" s="111" t="s">
        <v>6</v>
      </c>
      <c r="Y437" s="3"/>
      <c r="Z437" s="112"/>
      <c r="AA437" s="110" t="str">
        <f>VLOOKUP(X437,Base!$A$3:$F$994, 2, false)</f>
        <v>.</v>
      </c>
      <c r="AB437" s="92"/>
      <c r="AC437" s="2"/>
      <c r="AD437" s="3"/>
      <c r="AE437" s="113">
        <f>VLOOKUP(X437,Base!$A$3:$F$994, 5, false)</f>
        <v>0</v>
      </c>
      <c r="AF437" s="114">
        <f t="shared" ref="AF437:AF454" si="73">AE437*Z437</f>
        <v>0</v>
      </c>
      <c r="AG437" s="115"/>
      <c r="AH437" s="110">
        <f>VLOOKUP(AI437,Base!$A$3:$F$994, 6, false)</f>
        <v>0</v>
      </c>
      <c r="AI437" s="111" t="s">
        <v>6</v>
      </c>
      <c r="AJ437" s="3"/>
      <c r="AK437" s="112"/>
      <c r="AL437" s="110" t="str">
        <f>VLOOKUP(AI437,Base!$A$3:$F$994, 2, false)</f>
        <v>.</v>
      </c>
      <c r="AM437" s="92"/>
      <c r="AN437" s="2"/>
      <c r="AO437" s="3"/>
      <c r="AP437" s="113">
        <f>VLOOKUP(AI437,Base!$A$3:$F$994, 5, false)</f>
        <v>0</v>
      </c>
      <c r="AQ437" s="114">
        <f t="shared" ref="AQ437:AQ445" si="74">AP437*AK437</f>
        <v>0</v>
      </c>
      <c r="AR437" s="115"/>
      <c r="AS437" s="110">
        <f>VLOOKUP(AT437,Base!$A$3:$F$994, 6, false)</f>
        <v>0</v>
      </c>
      <c r="AT437" s="111" t="s">
        <v>6</v>
      </c>
      <c r="AU437" s="3"/>
      <c r="AV437" s="112"/>
      <c r="AW437" s="110" t="str">
        <f>VLOOKUP(AT437,Base!$A$3:$F$994, 2, false)</f>
        <v>.</v>
      </c>
      <c r="AX437" s="92"/>
      <c r="AY437" s="2"/>
      <c r="AZ437" s="3"/>
      <c r="BA437" s="113">
        <f>VLOOKUP(AT437,Base!$A$3:$F$994, 5, false)</f>
        <v>0</v>
      </c>
      <c r="BB437" s="114">
        <f t="shared" ref="BB437:BB454" si="75">BA437*AV437</f>
        <v>0</v>
      </c>
      <c r="BC437" s="115"/>
      <c r="BD437" s="110">
        <f>VLOOKUP(BE437,Base!$A$3:$F$994, 6, false)</f>
        <v>0</v>
      </c>
      <c r="BE437" s="111" t="s">
        <v>6</v>
      </c>
      <c r="BF437" s="3"/>
      <c r="BG437" s="112"/>
      <c r="BH437" s="110" t="str">
        <f>VLOOKUP(BE437,Base!$A$3:$F$994, 2, false)</f>
        <v>.</v>
      </c>
      <c r="BI437" s="92"/>
      <c r="BJ437" s="2"/>
      <c r="BK437" s="3"/>
      <c r="BL437" s="113">
        <f>VLOOKUP(BE437,Base!$A$3:$F$994, 5, false)</f>
        <v>0</v>
      </c>
      <c r="BM437" s="114">
        <f t="shared" ref="BM437:BM454" si="76">BL437*BG437</f>
        <v>0</v>
      </c>
    </row>
    <row r="438">
      <c r="A438" s="110">
        <f>VLOOKUP(B438,Base!$A$3:$F$994, 6, false)</f>
        <v>0</v>
      </c>
      <c r="B438" s="111" t="s">
        <v>6</v>
      </c>
      <c r="C438" s="3"/>
      <c r="D438" s="112"/>
      <c r="E438" s="110" t="str">
        <f>VLOOKUP(B438,Base!$A$3:$F$994, 2, false)</f>
        <v>.</v>
      </c>
      <c r="F438" s="116"/>
      <c r="G438" s="2"/>
      <c r="H438" s="3"/>
      <c r="I438" s="113">
        <f>VLOOKUP(B438,Base!$A$3:$F$994, 5, false)</f>
        <v>0</v>
      </c>
      <c r="J438" s="114">
        <f t="shared" si="71"/>
        <v>0</v>
      </c>
      <c r="K438" s="115"/>
      <c r="L438" s="110">
        <f>VLOOKUP(M438,Base!$A$3:$F$994, 6, false)</f>
        <v>0</v>
      </c>
      <c r="M438" s="111" t="s">
        <v>6</v>
      </c>
      <c r="N438" s="3"/>
      <c r="O438" s="112"/>
      <c r="P438" s="110" t="str">
        <f>VLOOKUP(M438,Base!$A$3:$F$994, 2, false)</f>
        <v>.</v>
      </c>
      <c r="Q438" s="116"/>
      <c r="R438" s="2"/>
      <c r="S438" s="3"/>
      <c r="T438" s="113">
        <f>VLOOKUP(M438,Base!$A$3:$F$994, 5, false)</f>
        <v>0</v>
      </c>
      <c r="U438" s="114">
        <f t="shared" si="72"/>
        <v>0</v>
      </c>
      <c r="V438" s="115"/>
      <c r="W438" s="110">
        <f>VLOOKUP(X438,Base!$A$3:$F$994, 6, false)</f>
        <v>0</v>
      </c>
      <c r="X438" s="111" t="s">
        <v>6</v>
      </c>
      <c r="Y438" s="3"/>
      <c r="Z438" s="112"/>
      <c r="AA438" s="110" t="str">
        <f>VLOOKUP(X438,Base!$A$3:$F$994, 2, false)</f>
        <v>.</v>
      </c>
      <c r="AB438" s="116"/>
      <c r="AC438" s="2"/>
      <c r="AD438" s="3"/>
      <c r="AE438" s="113">
        <f>VLOOKUP(X438,Base!$A$3:$F$994, 5, false)</f>
        <v>0</v>
      </c>
      <c r="AF438" s="114">
        <f t="shared" si="73"/>
        <v>0</v>
      </c>
      <c r="AG438" s="115"/>
      <c r="AH438" s="110">
        <f>VLOOKUP(AI438,Base!$A$3:$F$994, 6, false)</f>
        <v>0</v>
      </c>
      <c r="AI438" s="111" t="s">
        <v>6</v>
      </c>
      <c r="AJ438" s="3"/>
      <c r="AK438" s="112"/>
      <c r="AL438" s="110" t="str">
        <f>VLOOKUP(AI438,Base!$A$3:$F$994, 2, false)</f>
        <v>.</v>
      </c>
      <c r="AM438" s="116"/>
      <c r="AN438" s="2"/>
      <c r="AO438" s="3"/>
      <c r="AP438" s="113">
        <f>VLOOKUP(AI438,Base!$A$3:$F$994, 5, false)</f>
        <v>0</v>
      </c>
      <c r="AQ438" s="114">
        <f t="shared" si="74"/>
        <v>0</v>
      </c>
      <c r="AR438" s="115"/>
      <c r="AS438" s="110">
        <f>VLOOKUP(AT438,Base!$A$3:$F$994, 6, false)</f>
        <v>0</v>
      </c>
      <c r="AT438" s="111" t="s">
        <v>6</v>
      </c>
      <c r="AU438" s="3"/>
      <c r="AV438" s="112"/>
      <c r="AW438" s="110" t="str">
        <f>VLOOKUP(AT438,Base!$A$3:$F$994, 2, false)</f>
        <v>.</v>
      </c>
      <c r="AX438" s="116"/>
      <c r="AY438" s="2"/>
      <c r="AZ438" s="3"/>
      <c r="BA438" s="113">
        <f>VLOOKUP(AT438,Base!$A$3:$F$994, 5, false)</f>
        <v>0</v>
      </c>
      <c r="BB438" s="114">
        <f t="shared" si="75"/>
        <v>0</v>
      </c>
      <c r="BC438" s="115"/>
      <c r="BD438" s="110">
        <f>VLOOKUP(BE438,Base!$A$3:$F$994, 6, false)</f>
        <v>0</v>
      </c>
      <c r="BE438" s="111" t="s">
        <v>6</v>
      </c>
      <c r="BF438" s="3"/>
      <c r="BG438" s="112"/>
      <c r="BH438" s="110" t="str">
        <f>VLOOKUP(BE438,Base!$A$3:$F$994, 2, false)</f>
        <v>.</v>
      </c>
      <c r="BI438" s="116"/>
      <c r="BJ438" s="2"/>
      <c r="BK438" s="3"/>
      <c r="BL438" s="113">
        <f>VLOOKUP(BE438,Base!$A$3:$F$994, 5, false)</f>
        <v>0</v>
      </c>
      <c r="BM438" s="114">
        <f t="shared" si="76"/>
        <v>0</v>
      </c>
    </row>
    <row r="439">
      <c r="A439" s="110">
        <f>VLOOKUP(B439,Base!$A$3:$F$994, 6, false)</f>
        <v>0</v>
      </c>
      <c r="B439" s="111" t="s">
        <v>6</v>
      </c>
      <c r="C439" s="3"/>
      <c r="D439" s="112"/>
      <c r="E439" s="110" t="str">
        <f>VLOOKUP(B439,Base!$A$3:$F$994, 2, false)</f>
        <v>.</v>
      </c>
      <c r="F439" s="116"/>
      <c r="G439" s="2"/>
      <c r="H439" s="3"/>
      <c r="I439" s="113">
        <f>VLOOKUP(B439,Base!$A$3:$F$994, 5, false)</f>
        <v>0</v>
      </c>
      <c r="J439" s="114">
        <f t="shared" si="71"/>
        <v>0</v>
      </c>
      <c r="K439" s="115"/>
      <c r="L439" s="110">
        <f>VLOOKUP(M439,Base!$A$3:$F$994, 6, false)</f>
        <v>0</v>
      </c>
      <c r="M439" s="111" t="s">
        <v>6</v>
      </c>
      <c r="N439" s="3"/>
      <c r="O439" s="112"/>
      <c r="P439" s="110" t="str">
        <f>VLOOKUP(M439,Base!$A$3:$F$994, 2, false)</f>
        <v>.</v>
      </c>
      <c r="Q439" s="116"/>
      <c r="R439" s="2"/>
      <c r="S439" s="3"/>
      <c r="T439" s="113">
        <f>VLOOKUP(M439,Base!$A$3:$F$994, 5, false)</f>
        <v>0</v>
      </c>
      <c r="U439" s="114">
        <f t="shared" si="72"/>
        <v>0</v>
      </c>
      <c r="V439" s="115"/>
      <c r="W439" s="110">
        <f>VLOOKUP(X439,Base!$A$3:$F$994, 6, false)</f>
        <v>0</v>
      </c>
      <c r="X439" s="111" t="s">
        <v>6</v>
      </c>
      <c r="Y439" s="3"/>
      <c r="Z439" s="112"/>
      <c r="AA439" s="110" t="str">
        <f>VLOOKUP(X439,Base!$A$3:$F$994, 2, false)</f>
        <v>.</v>
      </c>
      <c r="AB439" s="116"/>
      <c r="AC439" s="2"/>
      <c r="AD439" s="3"/>
      <c r="AE439" s="113">
        <f>VLOOKUP(X439,Base!$A$3:$F$994, 5, false)</f>
        <v>0</v>
      </c>
      <c r="AF439" s="114">
        <f t="shared" si="73"/>
        <v>0</v>
      </c>
      <c r="AG439" s="115"/>
      <c r="AH439" s="110">
        <f>VLOOKUP(AI439,Base!$A$3:$F$994, 6, false)</f>
        <v>0</v>
      </c>
      <c r="AI439" s="111" t="s">
        <v>6</v>
      </c>
      <c r="AJ439" s="3"/>
      <c r="AK439" s="112"/>
      <c r="AL439" s="110" t="str">
        <f>VLOOKUP(AI439,Base!$A$3:$F$994, 2, false)</f>
        <v>.</v>
      </c>
      <c r="AM439" s="116"/>
      <c r="AN439" s="2"/>
      <c r="AO439" s="3"/>
      <c r="AP439" s="113">
        <f>VLOOKUP(AI439,Base!$A$3:$F$994, 5, false)</f>
        <v>0</v>
      </c>
      <c r="AQ439" s="114">
        <f t="shared" si="74"/>
        <v>0</v>
      </c>
      <c r="AR439" s="115"/>
      <c r="AS439" s="110">
        <f>VLOOKUP(AT439,Base!$A$3:$F$994, 6, false)</f>
        <v>0</v>
      </c>
      <c r="AT439" s="111" t="s">
        <v>6</v>
      </c>
      <c r="AU439" s="3"/>
      <c r="AV439" s="112"/>
      <c r="AW439" s="110" t="str">
        <f>VLOOKUP(AT439,Base!$A$3:$F$994, 2, false)</f>
        <v>.</v>
      </c>
      <c r="AX439" s="116"/>
      <c r="AY439" s="2"/>
      <c r="AZ439" s="3"/>
      <c r="BA439" s="113">
        <f>VLOOKUP(AT439,Base!$A$3:$F$994, 5, false)</f>
        <v>0</v>
      </c>
      <c r="BB439" s="114">
        <f t="shared" si="75"/>
        <v>0</v>
      </c>
      <c r="BC439" s="115"/>
      <c r="BD439" s="110">
        <f>VLOOKUP(BE439,Base!$A$3:$F$994, 6, false)</f>
        <v>0</v>
      </c>
      <c r="BE439" s="111" t="s">
        <v>6</v>
      </c>
      <c r="BF439" s="3"/>
      <c r="BG439" s="112"/>
      <c r="BH439" s="110" t="str">
        <f>VLOOKUP(BE439,Base!$A$3:$F$994, 2, false)</f>
        <v>.</v>
      </c>
      <c r="BI439" s="116"/>
      <c r="BJ439" s="2"/>
      <c r="BK439" s="3"/>
      <c r="BL439" s="113">
        <f>VLOOKUP(BE439,Base!$A$3:$F$994, 5, false)</f>
        <v>0</v>
      </c>
      <c r="BM439" s="114">
        <f t="shared" si="76"/>
        <v>0</v>
      </c>
    </row>
    <row r="440">
      <c r="A440" s="110">
        <f>VLOOKUP(B440,Base!$A$3:$F$994, 6, false)</f>
        <v>0</v>
      </c>
      <c r="B440" s="111" t="s">
        <v>6</v>
      </c>
      <c r="C440" s="3"/>
      <c r="D440" s="112"/>
      <c r="E440" s="110" t="str">
        <f>VLOOKUP(B440,Base!$A$3:$F$994, 2, false)</f>
        <v>.</v>
      </c>
      <c r="F440" s="116"/>
      <c r="G440" s="2"/>
      <c r="H440" s="3"/>
      <c r="I440" s="113">
        <f>VLOOKUP(B440,Base!$A$3:$F$994, 5, false)</f>
        <v>0</v>
      </c>
      <c r="J440" s="114">
        <f t="shared" si="71"/>
        <v>0</v>
      </c>
      <c r="K440" s="115"/>
      <c r="L440" s="110">
        <f>VLOOKUP(M440,Base!$A$3:$F$994, 6, false)</f>
        <v>0</v>
      </c>
      <c r="M440" s="111" t="s">
        <v>6</v>
      </c>
      <c r="N440" s="3"/>
      <c r="O440" s="112"/>
      <c r="P440" s="110" t="str">
        <f>VLOOKUP(M440,Base!$A$3:$F$994, 2, false)</f>
        <v>.</v>
      </c>
      <c r="Q440" s="116"/>
      <c r="R440" s="2"/>
      <c r="S440" s="3"/>
      <c r="T440" s="113">
        <f>VLOOKUP(M440,Base!$A$3:$F$994, 5, false)</f>
        <v>0</v>
      </c>
      <c r="U440" s="114">
        <f t="shared" si="72"/>
        <v>0</v>
      </c>
      <c r="V440" s="115"/>
      <c r="W440" s="110">
        <f>VLOOKUP(X440,Base!$A$3:$F$994, 6, false)</f>
        <v>0</v>
      </c>
      <c r="X440" s="111" t="s">
        <v>6</v>
      </c>
      <c r="Y440" s="3"/>
      <c r="Z440" s="112"/>
      <c r="AA440" s="110" t="str">
        <f>VLOOKUP(X440,Base!$A$3:$F$994, 2, false)</f>
        <v>.</v>
      </c>
      <c r="AB440" s="116"/>
      <c r="AC440" s="2"/>
      <c r="AD440" s="3"/>
      <c r="AE440" s="113">
        <f>VLOOKUP(X440,Base!$A$3:$F$994, 5, false)</f>
        <v>0</v>
      </c>
      <c r="AF440" s="114">
        <f t="shared" si="73"/>
        <v>0</v>
      </c>
      <c r="AG440" s="115"/>
      <c r="AH440" s="110">
        <f>VLOOKUP(AI440,Base!$A$3:$F$994, 6, false)</f>
        <v>0</v>
      </c>
      <c r="AI440" s="111" t="s">
        <v>6</v>
      </c>
      <c r="AJ440" s="3"/>
      <c r="AK440" s="112"/>
      <c r="AL440" s="110" t="str">
        <f>VLOOKUP(AI440,Base!$A$3:$F$994, 2, false)</f>
        <v>.</v>
      </c>
      <c r="AM440" s="116"/>
      <c r="AN440" s="2"/>
      <c r="AO440" s="3"/>
      <c r="AP440" s="113">
        <f>VLOOKUP(AI440,Base!$A$3:$F$994, 5, false)</f>
        <v>0</v>
      </c>
      <c r="AQ440" s="114">
        <f t="shared" si="74"/>
        <v>0</v>
      </c>
      <c r="AR440" s="115"/>
      <c r="AS440" s="110">
        <f>VLOOKUP(AT440,Base!$A$3:$F$994, 6, false)</f>
        <v>0</v>
      </c>
      <c r="AT440" s="111" t="s">
        <v>6</v>
      </c>
      <c r="AU440" s="3"/>
      <c r="AV440" s="112"/>
      <c r="AW440" s="110" t="str">
        <f>VLOOKUP(AT440,Base!$A$3:$F$994, 2, false)</f>
        <v>.</v>
      </c>
      <c r="AX440" s="116"/>
      <c r="AY440" s="2"/>
      <c r="AZ440" s="3"/>
      <c r="BA440" s="113">
        <f>VLOOKUP(AT440,Base!$A$3:$F$994, 5, false)</f>
        <v>0</v>
      </c>
      <c r="BB440" s="114">
        <f t="shared" si="75"/>
        <v>0</v>
      </c>
      <c r="BC440" s="115"/>
      <c r="BD440" s="110">
        <f>VLOOKUP(BE440,Base!$A$3:$F$994, 6, false)</f>
        <v>0</v>
      </c>
      <c r="BE440" s="111" t="s">
        <v>6</v>
      </c>
      <c r="BF440" s="3"/>
      <c r="BG440" s="112"/>
      <c r="BH440" s="110" t="str">
        <f>VLOOKUP(BE440,Base!$A$3:$F$994, 2, false)</f>
        <v>.</v>
      </c>
      <c r="BI440" s="116"/>
      <c r="BJ440" s="2"/>
      <c r="BK440" s="3"/>
      <c r="BL440" s="113">
        <f>VLOOKUP(BE440,Base!$A$3:$F$994, 5, false)</f>
        <v>0</v>
      </c>
      <c r="BM440" s="114">
        <f t="shared" si="76"/>
        <v>0</v>
      </c>
    </row>
    <row r="441">
      <c r="A441" s="110">
        <f>VLOOKUP(B441,Base!$A$3:$F$994, 6, false)</f>
        <v>0</v>
      </c>
      <c r="B441" s="111" t="s">
        <v>6</v>
      </c>
      <c r="C441" s="3"/>
      <c r="D441" s="112"/>
      <c r="E441" s="110" t="str">
        <f>VLOOKUP(B441,Base!$A$3:$F$994, 2, false)</f>
        <v>.</v>
      </c>
      <c r="F441" s="92"/>
      <c r="G441" s="2"/>
      <c r="H441" s="3"/>
      <c r="I441" s="113">
        <f>VLOOKUP(B441,Base!$A$3:$F$994, 5, false)</f>
        <v>0</v>
      </c>
      <c r="J441" s="114">
        <f t="shared" si="71"/>
        <v>0</v>
      </c>
      <c r="K441" s="115"/>
      <c r="L441" s="110">
        <f>VLOOKUP(M441,Base!$A$3:$F$994, 6, false)</f>
        <v>0</v>
      </c>
      <c r="M441" s="111" t="s">
        <v>6</v>
      </c>
      <c r="N441" s="3"/>
      <c r="O441" s="112"/>
      <c r="P441" s="110" t="str">
        <f>VLOOKUP(M441,Base!$A$3:$F$994, 2, false)</f>
        <v>.</v>
      </c>
      <c r="Q441" s="92"/>
      <c r="R441" s="2"/>
      <c r="S441" s="3"/>
      <c r="T441" s="113">
        <f>VLOOKUP(M441,Base!$A$3:$F$994, 5, false)</f>
        <v>0</v>
      </c>
      <c r="U441" s="114">
        <f t="shared" si="72"/>
        <v>0</v>
      </c>
      <c r="V441" s="115"/>
      <c r="W441" s="110">
        <f>VLOOKUP(X441,Base!$A$3:$F$994, 6, false)</f>
        <v>0</v>
      </c>
      <c r="X441" s="111" t="s">
        <v>6</v>
      </c>
      <c r="Y441" s="3"/>
      <c r="Z441" s="112"/>
      <c r="AA441" s="110" t="str">
        <f>VLOOKUP(X441,Base!$A$3:$F$994, 2, false)</f>
        <v>.</v>
      </c>
      <c r="AB441" s="92"/>
      <c r="AC441" s="2"/>
      <c r="AD441" s="3"/>
      <c r="AE441" s="113">
        <f>VLOOKUP(X441,Base!$A$3:$F$994, 5, false)</f>
        <v>0</v>
      </c>
      <c r="AF441" s="114">
        <f t="shared" si="73"/>
        <v>0</v>
      </c>
      <c r="AG441" s="115"/>
      <c r="AH441" s="110">
        <f>VLOOKUP(AI441,Base!$A$3:$F$994, 6, false)</f>
        <v>0</v>
      </c>
      <c r="AI441" s="111" t="s">
        <v>6</v>
      </c>
      <c r="AJ441" s="3"/>
      <c r="AK441" s="112"/>
      <c r="AL441" s="110" t="str">
        <f>VLOOKUP(AI441,Base!$A$3:$F$994, 2, false)</f>
        <v>.</v>
      </c>
      <c r="AM441" s="92"/>
      <c r="AN441" s="2"/>
      <c r="AO441" s="3"/>
      <c r="AP441" s="113">
        <f>VLOOKUP(AI441,Base!$A$3:$F$994, 5, false)</f>
        <v>0</v>
      </c>
      <c r="AQ441" s="114">
        <f t="shared" si="74"/>
        <v>0</v>
      </c>
      <c r="AR441" s="115"/>
      <c r="AS441" s="110">
        <f>VLOOKUP(AT441,Base!$A$3:$F$994, 6, false)</f>
        <v>0</v>
      </c>
      <c r="AT441" s="111" t="s">
        <v>6</v>
      </c>
      <c r="AU441" s="3"/>
      <c r="AV441" s="112"/>
      <c r="AW441" s="110" t="str">
        <f>VLOOKUP(AT441,Base!$A$3:$F$994, 2, false)</f>
        <v>.</v>
      </c>
      <c r="AX441" s="92"/>
      <c r="AY441" s="2"/>
      <c r="AZ441" s="3"/>
      <c r="BA441" s="113">
        <f>VLOOKUP(AT441,Base!$A$3:$F$994, 5, false)</f>
        <v>0</v>
      </c>
      <c r="BB441" s="114">
        <f t="shared" si="75"/>
        <v>0</v>
      </c>
      <c r="BC441" s="115"/>
      <c r="BD441" s="110">
        <f>VLOOKUP(BE441,Base!$A$3:$F$994, 6, false)</f>
        <v>0</v>
      </c>
      <c r="BE441" s="111" t="s">
        <v>6</v>
      </c>
      <c r="BF441" s="3"/>
      <c r="BG441" s="112"/>
      <c r="BH441" s="110" t="str">
        <f>VLOOKUP(BE441,Base!$A$3:$F$994, 2, false)</f>
        <v>.</v>
      </c>
      <c r="BI441" s="92"/>
      <c r="BJ441" s="2"/>
      <c r="BK441" s="3"/>
      <c r="BL441" s="113">
        <f>VLOOKUP(BE441,Base!$A$3:$F$994, 5, false)</f>
        <v>0</v>
      </c>
      <c r="BM441" s="114">
        <f t="shared" si="76"/>
        <v>0</v>
      </c>
    </row>
    <row r="442">
      <c r="A442" s="110">
        <f>VLOOKUP(B442,Base!$A$3:$F$994, 6, false)</f>
        <v>0</v>
      </c>
      <c r="B442" s="111" t="s">
        <v>6</v>
      </c>
      <c r="C442" s="3"/>
      <c r="D442" s="112"/>
      <c r="E442" s="110" t="str">
        <f>VLOOKUP(B442,Base!$A$3:$F$994, 2, false)</f>
        <v>.</v>
      </c>
      <c r="F442" s="92"/>
      <c r="G442" s="2"/>
      <c r="H442" s="3"/>
      <c r="I442" s="113">
        <f>VLOOKUP(B442,Base!$A$3:$F$994, 5, false)</f>
        <v>0</v>
      </c>
      <c r="J442" s="114">
        <f t="shared" si="71"/>
        <v>0</v>
      </c>
      <c r="K442" s="115"/>
      <c r="L442" s="110">
        <f>VLOOKUP(M442,Base!$A$3:$F$994, 6, false)</f>
        <v>0</v>
      </c>
      <c r="M442" s="111" t="s">
        <v>6</v>
      </c>
      <c r="N442" s="3"/>
      <c r="O442" s="112"/>
      <c r="P442" s="110" t="str">
        <f>VLOOKUP(M442,Base!$A$3:$F$994, 2, false)</f>
        <v>.</v>
      </c>
      <c r="Q442" s="92"/>
      <c r="R442" s="2"/>
      <c r="S442" s="3"/>
      <c r="T442" s="113">
        <f>VLOOKUP(M442,Base!$A$3:$F$994, 5, false)</f>
        <v>0</v>
      </c>
      <c r="U442" s="114">
        <f t="shared" si="72"/>
        <v>0</v>
      </c>
      <c r="V442" s="115"/>
      <c r="W442" s="110">
        <f>VLOOKUP(X442,Base!$A$3:$F$994, 6, false)</f>
        <v>0</v>
      </c>
      <c r="X442" s="111" t="s">
        <v>6</v>
      </c>
      <c r="Y442" s="3"/>
      <c r="Z442" s="112"/>
      <c r="AA442" s="110" t="str">
        <f>VLOOKUP(X442,Base!$A$3:$F$994, 2, false)</f>
        <v>.</v>
      </c>
      <c r="AB442" s="92"/>
      <c r="AC442" s="2"/>
      <c r="AD442" s="3"/>
      <c r="AE442" s="113">
        <f>VLOOKUP(X442,Base!$A$3:$F$994, 5, false)</f>
        <v>0</v>
      </c>
      <c r="AF442" s="114">
        <f t="shared" si="73"/>
        <v>0</v>
      </c>
      <c r="AG442" s="115"/>
      <c r="AH442" s="110">
        <f>VLOOKUP(AI442,Base!$A$3:$F$994, 6, false)</f>
        <v>0</v>
      </c>
      <c r="AI442" s="111" t="s">
        <v>6</v>
      </c>
      <c r="AJ442" s="3"/>
      <c r="AK442" s="112"/>
      <c r="AL442" s="110" t="str">
        <f>VLOOKUP(AI442,Base!$A$3:$F$994, 2, false)</f>
        <v>.</v>
      </c>
      <c r="AM442" s="92"/>
      <c r="AN442" s="2"/>
      <c r="AO442" s="3"/>
      <c r="AP442" s="113">
        <f>VLOOKUP(AI442,Base!$A$3:$F$994, 5, false)</f>
        <v>0</v>
      </c>
      <c r="AQ442" s="114">
        <f t="shared" si="74"/>
        <v>0</v>
      </c>
      <c r="AR442" s="115"/>
      <c r="AS442" s="110">
        <f>VLOOKUP(AT442,Base!$A$3:$F$994, 6, false)</f>
        <v>0</v>
      </c>
      <c r="AT442" s="111" t="s">
        <v>6</v>
      </c>
      <c r="AU442" s="3"/>
      <c r="AV442" s="112"/>
      <c r="AW442" s="110" t="str">
        <f>VLOOKUP(AT442,Base!$A$3:$F$994, 2, false)</f>
        <v>.</v>
      </c>
      <c r="AX442" s="92"/>
      <c r="AY442" s="2"/>
      <c r="AZ442" s="3"/>
      <c r="BA442" s="113">
        <f>VLOOKUP(AT442,Base!$A$3:$F$994, 5, false)</f>
        <v>0</v>
      </c>
      <c r="BB442" s="114">
        <f t="shared" si="75"/>
        <v>0</v>
      </c>
      <c r="BC442" s="115"/>
      <c r="BD442" s="110">
        <f>VLOOKUP(BE442,Base!$A$3:$F$994, 6, false)</f>
        <v>0</v>
      </c>
      <c r="BE442" s="111" t="s">
        <v>6</v>
      </c>
      <c r="BF442" s="3"/>
      <c r="BG442" s="112"/>
      <c r="BH442" s="110" t="str">
        <f>VLOOKUP(BE442,Base!$A$3:$F$994, 2, false)</f>
        <v>.</v>
      </c>
      <c r="BI442" s="92"/>
      <c r="BJ442" s="2"/>
      <c r="BK442" s="3"/>
      <c r="BL442" s="113">
        <f>VLOOKUP(BE442,Base!$A$3:$F$994, 5, false)</f>
        <v>0</v>
      </c>
      <c r="BM442" s="114">
        <f t="shared" si="76"/>
        <v>0</v>
      </c>
    </row>
    <row r="443">
      <c r="A443" s="110">
        <f>VLOOKUP(B443,Base!$A$3:$F$994, 6, false)</f>
        <v>0</v>
      </c>
      <c r="B443" s="111" t="s">
        <v>6</v>
      </c>
      <c r="C443" s="3"/>
      <c r="D443" s="112"/>
      <c r="E443" s="110" t="str">
        <f>VLOOKUP(B443,Base!$A$3:$F$994, 2, false)</f>
        <v>.</v>
      </c>
      <c r="F443" s="116"/>
      <c r="G443" s="2"/>
      <c r="H443" s="3"/>
      <c r="I443" s="113">
        <f>VLOOKUP(B443,Base!$A$3:$F$994, 5, false)</f>
        <v>0</v>
      </c>
      <c r="J443" s="114">
        <f t="shared" si="71"/>
        <v>0</v>
      </c>
      <c r="K443" s="115"/>
      <c r="L443" s="110">
        <f>VLOOKUP(M443,Base!$A$3:$F$994, 6, false)</f>
        <v>0</v>
      </c>
      <c r="M443" s="111" t="s">
        <v>6</v>
      </c>
      <c r="N443" s="3"/>
      <c r="O443" s="112"/>
      <c r="P443" s="110" t="str">
        <f>VLOOKUP(M443,Base!$A$3:$F$994, 2, false)</f>
        <v>.</v>
      </c>
      <c r="Q443" s="116"/>
      <c r="R443" s="2"/>
      <c r="S443" s="3"/>
      <c r="T443" s="113">
        <f>VLOOKUP(M443,Base!$A$3:$F$994, 5, false)</f>
        <v>0</v>
      </c>
      <c r="U443" s="114">
        <f t="shared" si="72"/>
        <v>0</v>
      </c>
      <c r="V443" s="115"/>
      <c r="W443" s="110">
        <f>VLOOKUP(X443,Base!$A$3:$F$994, 6, false)</f>
        <v>0</v>
      </c>
      <c r="X443" s="111" t="s">
        <v>6</v>
      </c>
      <c r="Y443" s="3"/>
      <c r="Z443" s="112"/>
      <c r="AA443" s="110" t="str">
        <f>VLOOKUP(X443,Base!$A$3:$F$994, 2, false)</f>
        <v>.</v>
      </c>
      <c r="AB443" s="116"/>
      <c r="AC443" s="2"/>
      <c r="AD443" s="3"/>
      <c r="AE443" s="113">
        <f>VLOOKUP(X443,Base!$A$3:$F$994, 5, false)</f>
        <v>0</v>
      </c>
      <c r="AF443" s="114">
        <f t="shared" si="73"/>
        <v>0</v>
      </c>
      <c r="AG443" s="115"/>
      <c r="AH443" s="110">
        <f>VLOOKUP(AI443,Base!$A$3:$F$994, 6, false)</f>
        <v>0</v>
      </c>
      <c r="AI443" s="111" t="s">
        <v>6</v>
      </c>
      <c r="AJ443" s="3"/>
      <c r="AK443" s="112"/>
      <c r="AL443" s="110" t="str">
        <f>VLOOKUP(AI443,Base!$A$3:$F$994, 2, false)</f>
        <v>.</v>
      </c>
      <c r="AM443" s="116"/>
      <c r="AN443" s="2"/>
      <c r="AO443" s="3"/>
      <c r="AP443" s="113">
        <f>VLOOKUP(AI443,Base!$A$3:$F$994, 5, false)</f>
        <v>0</v>
      </c>
      <c r="AQ443" s="114">
        <f t="shared" si="74"/>
        <v>0</v>
      </c>
      <c r="AR443" s="115"/>
      <c r="AS443" s="110">
        <f>VLOOKUP(AT443,Base!$A$3:$F$994, 6, false)</f>
        <v>0</v>
      </c>
      <c r="AT443" s="111" t="s">
        <v>6</v>
      </c>
      <c r="AU443" s="3"/>
      <c r="AV443" s="112"/>
      <c r="AW443" s="110" t="str">
        <f>VLOOKUP(AT443,Base!$A$3:$F$994, 2, false)</f>
        <v>.</v>
      </c>
      <c r="AX443" s="116"/>
      <c r="AY443" s="2"/>
      <c r="AZ443" s="3"/>
      <c r="BA443" s="113">
        <f>VLOOKUP(AT443,Base!$A$3:$F$994, 5, false)</f>
        <v>0</v>
      </c>
      <c r="BB443" s="114">
        <f t="shared" si="75"/>
        <v>0</v>
      </c>
      <c r="BC443" s="115"/>
      <c r="BD443" s="110">
        <f>VLOOKUP(BE443,Base!$A$3:$F$994, 6, false)</f>
        <v>0</v>
      </c>
      <c r="BE443" s="111" t="s">
        <v>6</v>
      </c>
      <c r="BF443" s="3"/>
      <c r="BG443" s="112"/>
      <c r="BH443" s="110" t="str">
        <f>VLOOKUP(BE443,Base!$A$3:$F$994, 2, false)</f>
        <v>.</v>
      </c>
      <c r="BI443" s="116"/>
      <c r="BJ443" s="2"/>
      <c r="BK443" s="3"/>
      <c r="BL443" s="113">
        <f>VLOOKUP(BE443,Base!$A$3:$F$994, 5, false)</f>
        <v>0</v>
      </c>
      <c r="BM443" s="114">
        <f t="shared" si="76"/>
        <v>0</v>
      </c>
    </row>
    <row r="444">
      <c r="A444" s="110">
        <f>VLOOKUP(B444,Base!$A$3:$F$994, 6, false)</f>
        <v>0</v>
      </c>
      <c r="B444" s="111" t="s">
        <v>6</v>
      </c>
      <c r="C444" s="3"/>
      <c r="D444" s="112"/>
      <c r="E444" s="110" t="str">
        <f>VLOOKUP(B444,Base!$A$3:$F$994, 2, false)</f>
        <v>.</v>
      </c>
      <c r="F444" s="117"/>
      <c r="G444" s="2"/>
      <c r="H444" s="3"/>
      <c r="I444" s="113">
        <f>VLOOKUP(B444,Base!$A$3:$F$994, 5, false)</f>
        <v>0</v>
      </c>
      <c r="J444" s="114">
        <f t="shared" si="71"/>
        <v>0</v>
      </c>
      <c r="K444" s="115"/>
      <c r="L444" s="110">
        <f>VLOOKUP(M444,Base!$A$3:$F$994, 6, false)</f>
        <v>0</v>
      </c>
      <c r="M444" s="111" t="s">
        <v>6</v>
      </c>
      <c r="N444" s="3"/>
      <c r="O444" s="112"/>
      <c r="P444" s="110" t="str">
        <f>VLOOKUP(M444,Base!$A$3:$F$994, 2, false)</f>
        <v>.</v>
      </c>
      <c r="Q444" s="117"/>
      <c r="R444" s="2"/>
      <c r="S444" s="3"/>
      <c r="T444" s="113">
        <f>VLOOKUP(M444,Base!$A$3:$F$994, 5, false)</f>
        <v>0</v>
      </c>
      <c r="U444" s="114">
        <f t="shared" si="72"/>
        <v>0</v>
      </c>
      <c r="V444" s="115"/>
      <c r="W444" s="110">
        <f>VLOOKUP(X444,Base!$A$3:$F$994, 6, false)</f>
        <v>0</v>
      </c>
      <c r="X444" s="111" t="s">
        <v>6</v>
      </c>
      <c r="Y444" s="3"/>
      <c r="Z444" s="112"/>
      <c r="AA444" s="110" t="str">
        <f>VLOOKUP(X444,Base!$A$3:$F$994, 2, false)</f>
        <v>.</v>
      </c>
      <c r="AB444" s="117"/>
      <c r="AC444" s="2"/>
      <c r="AD444" s="3"/>
      <c r="AE444" s="113">
        <f>VLOOKUP(X444,Base!$A$3:$F$994, 5, false)</f>
        <v>0</v>
      </c>
      <c r="AF444" s="114">
        <f t="shared" si="73"/>
        <v>0</v>
      </c>
      <c r="AG444" s="115"/>
      <c r="AH444" s="110">
        <f>VLOOKUP(AI444,Base!$A$3:$F$994, 6, false)</f>
        <v>0</v>
      </c>
      <c r="AI444" s="111" t="s">
        <v>6</v>
      </c>
      <c r="AJ444" s="3"/>
      <c r="AK444" s="112"/>
      <c r="AL444" s="110" t="str">
        <f>VLOOKUP(AI444,Base!$A$3:$F$994, 2, false)</f>
        <v>.</v>
      </c>
      <c r="AM444" s="117"/>
      <c r="AN444" s="2"/>
      <c r="AO444" s="3"/>
      <c r="AP444" s="113">
        <f>VLOOKUP(AI444,Base!$A$3:$F$994, 5, false)</f>
        <v>0</v>
      </c>
      <c r="AQ444" s="114">
        <f t="shared" si="74"/>
        <v>0</v>
      </c>
      <c r="AR444" s="115"/>
      <c r="AS444" s="110">
        <f>VLOOKUP(AT444,Base!$A$3:$F$994, 6, false)</f>
        <v>0</v>
      </c>
      <c r="AT444" s="111" t="s">
        <v>6</v>
      </c>
      <c r="AU444" s="3"/>
      <c r="AV444" s="112"/>
      <c r="AW444" s="110" t="str">
        <f>VLOOKUP(AT444,Base!$A$3:$F$994, 2, false)</f>
        <v>.</v>
      </c>
      <c r="AX444" s="117"/>
      <c r="AY444" s="2"/>
      <c r="AZ444" s="3"/>
      <c r="BA444" s="113">
        <f>VLOOKUP(AT444,Base!$A$3:$F$994, 5, false)</f>
        <v>0</v>
      </c>
      <c r="BB444" s="114">
        <f t="shared" si="75"/>
        <v>0</v>
      </c>
      <c r="BC444" s="115"/>
      <c r="BD444" s="110">
        <f>VLOOKUP(BE444,Base!$A$3:$F$994, 6, false)</f>
        <v>0</v>
      </c>
      <c r="BE444" s="111" t="s">
        <v>6</v>
      </c>
      <c r="BF444" s="3"/>
      <c r="BG444" s="112"/>
      <c r="BH444" s="110" t="str">
        <f>VLOOKUP(BE444,Base!$A$3:$F$994, 2, false)</f>
        <v>.</v>
      </c>
      <c r="BI444" s="117"/>
      <c r="BJ444" s="2"/>
      <c r="BK444" s="3"/>
      <c r="BL444" s="113">
        <f>VLOOKUP(BE444,Base!$A$3:$F$994, 5, false)</f>
        <v>0</v>
      </c>
      <c r="BM444" s="114">
        <f t="shared" si="76"/>
        <v>0</v>
      </c>
    </row>
    <row r="445">
      <c r="A445" s="110">
        <f>VLOOKUP(B445,Base!$A$3:$F$994, 6, false)</f>
        <v>0</v>
      </c>
      <c r="B445" s="111" t="s">
        <v>6</v>
      </c>
      <c r="C445" s="3"/>
      <c r="D445" s="118"/>
      <c r="E445" s="110" t="str">
        <f>VLOOKUP(B445,Base!$A$3:$F$994, 2, false)</f>
        <v>.</v>
      </c>
      <c r="F445" s="117"/>
      <c r="G445" s="2"/>
      <c r="H445" s="3"/>
      <c r="I445" s="113">
        <f>VLOOKUP(B445,Base!$A$3:$F$994, 5, false)</f>
        <v>0</v>
      </c>
      <c r="J445" s="114">
        <f t="shared" si="71"/>
        <v>0</v>
      </c>
      <c r="K445" s="115"/>
      <c r="L445" s="110">
        <f>VLOOKUP(M445,Base!$A$3:$F$994, 6, false)</f>
        <v>0</v>
      </c>
      <c r="M445" s="111" t="s">
        <v>6</v>
      </c>
      <c r="N445" s="3"/>
      <c r="O445" s="118"/>
      <c r="P445" s="110" t="str">
        <f>VLOOKUP(M445,Base!$A$3:$F$994, 2, false)</f>
        <v>.</v>
      </c>
      <c r="Q445" s="117"/>
      <c r="R445" s="2"/>
      <c r="S445" s="3"/>
      <c r="T445" s="113">
        <f>VLOOKUP(M445,Base!$A$3:$F$994, 5, false)</f>
        <v>0</v>
      </c>
      <c r="U445" s="114">
        <f t="shared" si="72"/>
        <v>0</v>
      </c>
      <c r="V445" s="115"/>
      <c r="W445" s="110">
        <f>VLOOKUP(X445,Base!$A$3:$F$994, 6, false)</f>
        <v>0</v>
      </c>
      <c r="X445" s="111" t="s">
        <v>6</v>
      </c>
      <c r="Y445" s="3"/>
      <c r="Z445" s="118"/>
      <c r="AA445" s="110" t="str">
        <f>VLOOKUP(X445,Base!$A$3:$F$994, 2, false)</f>
        <v>.</v>
      </c>
      <c r="AB445" s="117"/>
      <c r="AC445" s="2"/>
      <c r="AD445" s="3"/>
      <c r="AE445" s="113">
        <f>VLOOKUP(X445,Base!$A$3:$F$994, 5, false)</f>
        <v>0</v>
      </c>
      <c r="AF445" s="114">
        <f t="shared" si="73"/>
        <v>0</v>
      </c>
      <c r="AG445" s="115"/>
      <c r="AH445" s="110">
        <f>VLOOKUP(AI445,Base!$A$3:$F$994, 6, false)</f>
        <v>0</v>
      </c>
      <c r="AI445" s="111" t="s">
        <v>6</v>
      </c>
      <c r="AJ445" s="3"/>
      <c r="AK445" s="118"/>
      <c r="AL445" s="110" t="str">
        <f>VLOOKUP(AI445,Base!$A$3:$F$994, 2, false)</f>
        <v>.</v>
      </c>
      <c r="AM445" s="117"/>
      <c r="AN445" s="2"/>
      <c r="AO445" s="3"/>
      <c r="AP445" s="113">
        <f>VLOOKUP(AI445,Base!$A$3:$F$994, 5, false)</f>
        <v>0</v>
      </c>
      <c r="AQ445" s="114">
        <f t="shared" si="74"/>
        <v>0</v>
      </c>
      <c r="AR445" s="115"/>
      <c r="AS445" s="110">
        <f>VLOOKUP(AT445,Base!$A$3:$F$994, 6, false)</f>
        <v>0</v>
      </c>
      <c r="AT445" s="111" t="s">
        <v>6</v>
      </c>
      <c r="AU445" s="3"/>
      <c r="AV445" s="118"/>
      <c r="AW445" s="110" t="str">
        <f>VLOOKUP(AT445,Base!$A$3:$F$994, 2, false)</f>
        <v>.</v>
      </c>
      <c r="AX445" s="117"/>
      <c r="AY445" s="2"/>
      <c r="AZ445" s="3"/>
      <c r="BA445" s="113">
        <f>VLOOKUP(AT445,Base!$A$3:$F$994, 5, false)</f>
        <v>0</v>
      </c>
      <c r="BB445" s="114">
        <f t="shared" si="75"/>
        <v>0</v>
      </c>
      <c r="BC445" s="115"/>
      <c r="BD445" s="110">
        <f>VLOOKUP(BE445,Base!$A$3:$F$994, 6, false)</f>
        <v>0</v>
      </c>
      <c r="BE445" s="111" t="s">
        <v>6</v>
      </c>
      <c r="BF445" s="3"/>
      <c r="BG445" s="118"/>
      <c r="BH445" s="110" t="str">
        <f>VLOOKUP(BE445,Base!$A$3:$F$994, 2, false)</f>
        <v>.</v>
      </c>
      <c r="BI445" s="117"/>
      <c r="BJ445" s="2"/>
      <c r="BK445" s="3"/>
      <c r="BL445" s="113">
        <f>VLOOKUP(BE445,Base!$A$3:$F$994, 5, false)</f>
        <v>0</v>
      </c>
      <c r="BM445" s="114">
        <f t="shared" si="76"/>
        <v>0</v>
      </c>
    </row>
    <row r="446">
      <c r="A446" s="110">
        <f>VLOOKUP(B446,Base!$A$3:$F$994, 6, false)</f>
        <v>0</v>
      </c>
      <c r="B446" s="111" t="s">
        <v>6</v>
      </c>
      <c r="C446" s="3"/>
      <c r="D446" s="112"/>
      <c r="E446" s="110" t="str">
        <f>VLOOKUP(B446,Base!$A$3:$F$994, 2, false)</f>
        <v>.</v>
      </c>
      <c r="F446" s="117"/>
      <c r="G446" s="2"/>
      <c r="H446" s="3"/>
      <c r="I446" s="113">
        <f>VLOOKUP(B446,Base!$A$3:$F$994, 5, false)</f>
        <v>0</v>
      </c>
      <c r="J446" s="114">
        <f t="shared" si="71"/>
        <v>0</v>
      </c>
      <c r="K446" s="115"/>
      <c r="L446" s="110">
        <f>VLOOKUP(M446,Base!$A$3:$F$994, 6, false)</f>
        <v>0</v>
      </c>
      <c r="M446" s="111" t="s">
        <v>6</v>
      </c>
      <c r="N446" s="3"/>
      <c r="O446" s="112"/>
      <c r="P446" s="110" t="str">
        <f>VLOOKUP(M446,Base!$A$3:$F$994, 2, false)</f>
        <v>.</v>
      </c>
      <c r="Q446" s="117"/>
      <c r="R446" s="2"/>
      <c r="S446" s="3"/>
      <c r="T446" s="113">
        <f>VLOOKUP(M446,Base!$A$3:$F$994, 5, false)</f>
        <v>0</v>
      </c>
      <c r="U446" s="114">
        <f t="shared" si="72"/>
        <v>0</v>
      </c>
      <c r="V446" s="115"/>
      <c r="W446" s="110">
        <f>VLOOKUP(X446,Base!$A$3:$F$994, 6, false)</f>
        <v>0</v>
      </c>
      <c r="X446" s="111" t="s">
        <v>6</v>
      </c>
      <c r="Y446" s="3"/>
      <c r="Z446" s="112"/>
      <c r="AA446" s="110" t="str">
        <f>VLOOKUP(X446,Base!$A$3:$F$994, 2, false)</f>
        <v>.</v>
      </c>
      <c r="AB446" s="117"/>
      <c r="AC446" s="2"/>
      <c r="AD446" s="3"/>
      <c r="AE446" s="113">
        <f>VLOOKUP(X446,Base!$A$3:$F$994, 5, false)</f>
        <v>0</v>
      </c>
      <c r="AF446" s="114">
        <f t="shared" si="73"/>
        <v>0</v>
      </c>
      <c r="AG446" s="115"/>
      <c r="AH446" s="110">
        <f>VLOOKUP(AI446,Base!$A$3:$F$994, 6, false)</f>
        <v>0</v>
      </c>
      <c r="AI446" s="111" t="s">
        <v>6</v>
      </c>
      <c r="AJ446" s="3"/>
      <c r="AK446" s="166"/>
      <c r="AL446" s="110" t="str">
        <f>VLOOKUP(AI446,Base!$A$3:$F$994, 2, false)</f>
        <v>.</v>
      </c>
      <c r="AM446" s="117"/>
      <c r="AN446" s="2"/>
      <c r="AO446" s="3"/>
      <c r="AP446" s="113">
        <f>VLOOKUP(AI446,Base!$A$3:$F$994, 5, false)</f>
        <v>0</v>
      </c>
      <c r="AQ446" s="114">
        <f>AP446*AK447</f>
        <v>0</v>
      </c>
      <c r="AR446" s="115"/>
      <c r="AS446" s="110">
        <f>VLOOKUP(AT446,Base!$A$3:$F$994, 6, false)</f>
        <v>0</v>
      </c>
      <c r="AT446" s="111" t="s">
        <v>6</v>
      </c>
      <c r="AU446" s="3"/>
      <c r="AV446" s="112"/>
      <c r="AW446" s="110" t="str">
        <f>VLOOKUP(AT446,Base!$A$3:$F$994, 2, false)</f>
        <v>.</v>
      </c>
      <c r="AX446" s="117"/>
      <c r="AY446" s="2"/>
      <c r="AZ446" s="3"/>
      <c r="BA446" s="113">
        <f>VLOOKUP(AT446,Base!$A$3:$F$994, 5, false)</f>
        <v>0</v>
      </c>
      <c r="BB446" s="114">
        <f t="shared" si="75"/>
        <v>0</v>
      </c>
      <c r="BC446" s="115"/>
      <c r="BD446" s="110">
        <f>VLOOKUP(BE446,Base!$A$3:$F$994, 6, false)</f>
        <v>0</v>
      </c>
      <c r="BE446" s="111" t="s">
        <v>6</v>
      </c>
      <c r="BF446" s="3"/>
      <c r="BG446" s="112"/>
      <c r="BH446" s="110" t="str">
        <f>VLOOKUP(BE446,Base!$A$3:$F$994, 2, false)</f>
        <v>.</v>
      </c>
      <c r="BI446" s="117"/>
      <c r="BJ446" s="2"/>
      <c r="BK446" s="3"/>
      <c r="BL446" s="113">
        <f>VLOOKUP(BE446,Base!$A$3:$F$994, 5, false)</f>
        <v>0</v>
      </c>
      <c r="BM446" s="114">
        <f t="shared" si="76"/>
        <v>0</v>
      </c>
    </row>
    <row r="447">
      <c r="A447" s="110">
        <f>VLOOKUP(B447,Base!$A$3:$F$994, 6, false)</f>
        <v>0</v>
      </c>
      <c r="B447" s="111" t="s">
        <v>6</v>
      </c>
      <c r="C447" s="3"/>
      <c r="D447" s="118"/>
      <c r="E447" s="110" t="str">
        <f>VLOOKUP(B447,Base!$A$3:$F$994, 2, false)</f>
        <v>.</v>
      </c>
      <c r="F447" s="106" t="s">
        <v>714</v>
      </c>
      <c r="G447" s="104"/>
      <c r="H447" s="100"/>
      <c r="I447" s="113">
        <f>VLOOKUP(B447,Base!$A$3:$F$994, 5, false)</f>
        <v>0</v>
      </c>
      <c r="J447" s="114">
        <f t="shared" si="71"/>
        <v>0</v>
      </c>
      <c r="K447" s="115"/>
      <c r="L447" s="110">
        <f>VLOOKUP(M447,Base!$A$3:$F$994, 6, false)</f>
        <v>0</v>
      </c>
      <c r="M447" s="111" t="s">
        <v>6</v>
      </c>
      <c r="N447" s="3"/>
      <c r="O447" s="118"/>
      <c r="P447" s="110" t="str">
        <f>VLOOKUP(M447,Base!$A$3:$F$994, 2, false)</f>
        <v>.</v>
      </c>
      <c r="Q447" s="106" t="s">
        <v>714</v>
      </c>
      <c r="R447" s="104"/>
      <c r="S447" s="100"/>
      <c r="T447" s="113">
        <f>VLOOKUP(M447,Base!$A$3:$F$994, 5, false)</f>
        <v>0</v>
      </c>
      <c r="U447" s="114">
        <f t="shared" si="72"/>
        <v>0</v>
      </c>
      <c r="V447" s="115"/>
      <c r="W447" s="110">
        <f>VLOOKUP(X447,Base!$A$3:$F$994, 6, false)</f>
        <v>0</v>
      </c>
      <c r="X447" s="111" t="s">
        <v>6</v>
      </c>
      <c r="Y447" s="3"/>
      <c r="Z447" s="118"/>
      <c r="AA447" s="110" t="str">
        <f>VLOOKUP(X447,Base!$A$3:$F$994, 2, false)</f>
        <v>.</v>
      </c>
      <c r="AB447" s="106" t="s">
        <v>714</v>
      </c>
      <c r="AC447" s="104"/>
      <c r="AD447" s="100"/>
      <c r="AE447" s="113">
        <f>VLOOKUP(X447,Base!$A$3:$F$994, 5, false)</f>
        <v>0</v>
      </c>
      <c r="AF447" s="114">
        <f t="shared" si="73"/>
        <v>0</v>
      </c>
      <c r="AG447" s="115"/>
      <c r="AH447" s="110">
        <f>VLOOKUP(AI447,Base!$A$3:$F$994, 6, false)</f>
        <v>0</v>
      </c>
      <c r="AI447" s="111" t="s">
        <v>6</v>
      </c>
      <c r="AJ447" s="3"/>
      <c r="AK447" s="112"/>
      <c r="AL447" s="110" t="str">
        <f>VLOOKUP(AI447,Base!$A$3:$F$994, 2, false)</f>
        <v>.</v>
      </c>
      <c r="AM447" s="106" t="s">
        <v>714</v>
      </c>
      <c r="AN447" s="104"/>
      <c r="AO447" s="100"/>
      <c r="AP447" s="113">
        <f>VLOOKUP(AI447,Base!$A$3:$F$994, 5, false)</f>
        <v>0</v>
      </c>
      <c r="AQ447" s="114">
        <f t="shared" ref="AQ447:AQ454" si="77">AP447*AK447</f>
        <v>0</v>
      </c>
      <c r="AR447" s="115"/>
      <c r="AS447" s="110">
        <f>VLOOKUP(AT447,Base!$A$3:$F$994, 6, false)</f>
        <v>0</v>
      </c>
      <c r="AT447" s="111" t="s">
        <v>6</v>
      </c>
      <c r="AU447" s="3"/>
      <c r="AV447" s="118"/>
      <c r="AW447" s="110" t="str">
        <f>VLOOKUP(AT447,Base!$A$3:$F$994, 2, false)</f>
        <v>.</v>
      </c>
      <c r="AX447" s="106" t="s">
        <v>714</v>
      </c>
      <c r="AY447" s="104"/>
      <c r="AZ447" s="100"/>
      <c r="BA447" s="113">
        <f>VLOOKUP(AT447,Base!$A$3:$F$994, 5, false)</f>
        <v>0</v>
      </c>
      <c r="BB447" s="114">
        <f t="shared" si="75"/>
        <v>0</v>
      </c>
      <c r="BC447" s="115"/>
      <c r="BD447" s="110">
        <f>VLOOKUP(BE447,Base!$A$3:$F$994, 6, false)</f>
        <v>0</v>
      </c>
      <c r="BE447" s="111" t="s">
        <v>6</v>
      </c>
      <c r="BF447" s="3"/>
      <c r="BG447" s="118"/>
      <c r="BH447" s="110" t="str">
        <f>VLOOKUP(BE447,Base!$A$3:$F$994, 2, false)</f>
        <v>.</v>
      </c>
      <c r="BI447" s="106" t="s">
        <v>714</v>
      </c>
      <c r="BJ447" s="104"/>
      <c r="BK447" s="100"/>
      <c r="BL447" s="113">
        <f>VLOOKUP(BE447,Base!$A$3:$F$994, 5, false)</f>
        <v>0</v>
      </c>
      <c r="BM447" s="114">
        <f t="shared" si="76"/>
        <v>0</v>
      </c>
    </row>
    <row r="448">
      <c r="A448" s="110">
        <f>VLOOKUP(B448,Base!$A$3:$F$994, 6, false)</f>
        <v>0</v>
      </c>
      <c r="B448" s="111" t="s">
        <v>6</v>
      </c>
      <c r="C448" s="3"/>
      <c r="D448" s="49"/>
      <c r="E448" s="110" t="str">
        <f>VLOOKUP(B448,Base!$A$3:$F$994, 2, false)</f>
        <v>.</v>
      </c>
      <c r="F448" s="119"/>
      <c r="G448" s="104"/>
      <c r="H448" s="100"/>
      <c r="I448" s="113">
        <f>VLOOKUP(B448,Base!$A$3:$F$994, 5, false)</f>
        <v>0</v>
      </c>
      <c r="J448" s="114">
        <f t="shared" si="71"/>
        <v>0</v>
      </c>
      <c r="K448" s="115"/>
      <c r="L448" s="110">
        <f>VLOOKUP(M448,Base!$A$3:$F$994, 6, false)</f>
        <v>0</v>
      </c>
      <c r="M448" s="111" t="s">
        <v>6</v>
      </c>
      <c r="N448" s="3"/>
      <c r="O448" s="49"/>
      <c r="P448" s="110" t="str">
        <f>VLOOKUP(M448,Base!$A$3:$F$994, 2, false)</f>
        <v>.</v>
      </c>
      <c r="Q448" s="119"/>
      <c r="R448" s="104"/>
      <c r="S448" s="100"/>
      <c r="T448" s="113">
        <f>VLOOKUP(M448,Base!$A$3:$F$994, 5, false)</f>
        <v>0</v>
      </c>
      <c r="U448" s="114">
        <f t="shared" si="72"/>
        <v>0</v>
      </c>
      <c r="V448" s="115"/>
      <c r="W448" s="110">
        <f>VLOOKUP(X448,Base!$A$3:$F$994, 6, false)</f>
        <v>0</v>
      </c>
      <c r="X448" s="111" t="s">
        <v>6</v>
      </c>
      <c r="Y448" s="3"/>
      <c r="Z448" s="49"/>
      <c r="AA448" s="110" t="str">
        <f>VLOOKUP(X448,Base!$A$3:$F$994, 2, false)</f>
        <v>.</v>
      </c>
      <c r="AB448" s="119"/>
      <c r="AC448" s="104"/>
      <c r="AD448" s="100"/>
      <c r="AE448" s="113">
        <f>VLOOKUP(X448,Base!$A$3:$F$994, 5, false)</f>
        <v>0</v>
      </c>
      <c r="AF448" s="114">
        <f t="shared" si="73"/>
        <v>0</v>
      </c>
      <c r="AG448" s="115"/>
      <c r="AH448" s="110">
        <f>VLOOKUP(AI448,Base!$A$3:$F$994, 6, false)</f>
        <v>0</v>
      </c>
      <c r="AI448" s="111" t="s">
        <v>6</v>
      </c>
      <c r="AJ448" s="3"/>
      <c r="AK448" s="49"/>
      <c r="AL448" s="110" t="str">
        <f>VLOOKUP(AI448,Base!$A$3:$F$994, 2, false)</f>
        <v>.</v>
      </c>
      <c r="AM448" s="119"/>
      <c r="AN448" s="104"/>
      <c r="AO448" s="100"/>
      <c r="AP448" s="113">
        <f>VLOOKUP(AI448,Base!$A$3:$F$994, 5, false)</f>
        <v>0</v>
      </c>
      <c r="AQ448" s="114">
        <f t="shared" si="77"/>
        <v>0</v>
      </c>
      <c r="AR448" s="115"/>
      <c r="AS448" s="110">
        <f>VLOOKUP(AT448,Base!$A$3:$F$994, 6, false)</f>
        <v>0</v>
      </c>
      <c r="AT448" s="111" t="s">
        <v>6</v>
      </c>
      <c r="AU448" s="3"/>
      <c r="AV448" s="49"/>
      <c r="AW448" s="110" t="str">
        <f>VLOOKUP(AT448,Base!$A$3:$F$994, 2, false)</f>
        <v>.</v>
      </c>
      <c r="AX448" s="119"/>
      <c r="AY448" s="104"/>
      <c r="AZ448" s="100"/>
      <c r="BA448" s="113">
        <f>VLOOKUP(AT448,Base!$A$3:$F$994, 5, false)</f>
        <v>0</v>
      </c>
      <c r="BB448" s="114">
        <f t="shared" si="75"/>
        <v>0</v>
      </c>
      <c r="BC448" s="115"/>
      <c r="BD448" s="110">
        <f>VLOOKUP(BE448,Base!$A$3:$F$994, 6, false)</f>
        <v>0</v>
      </c>
      <c r="BE448" s="111" t="s">
        <v>6</v>
      </c>
      <c r="BF448" s="3"/>
      <c r="BG448" s="49"/>
      <c r="BH448" s="110" t="str">
        <f>VLOOKUP(BE448,Base!$A$3:$F$994, 2, false)</f>
        <v>.</v>
      </c>
      <c r="BI448" s="119"/>
      <c r="BJ448" s="104"/>
      <c r="BK448" s="100"/>
      <c r="BL448" s="113">
        <f>VLOOKUP(BE448,Base!$A$3:$F$994, 5, false)</f>
        <v>0</v>
      </c>
      <c r="BM448" s="114">
        <f t="shared" si="76"/>
        <v>0</v>
      </c>
    </row>
    <row r="449">
      <c r="A449" s="110">
        <f>VLOOKUP(B449,Base!$A$3:$F$994, 6, false)</f>
        <v>0</v>
      </c>
      <c r="B449" s="111" t="s">
        <v>6</v>
      </c>
      <c r="C449" s="3"/>
      <c r="D449" s="49"/>
      <c r="E449" s="110" t="str">
        <f>VLOOKUP(B449,Base!$A$3:$F$994, 2, false)</f>
        <v>.</v>
      </c>
      <c r="F449" s="119"/>
      <c r="G449" s="104"/>
      <c r="H449" s="100"/>
      <c r="I449" s="113">
        <f>VLOOKUP(B449,Base!$A$3:$F$994, 5, false)</f>
        <v>0</v>
      </c>
      <c r="J449" s="114">
        <f t="shared" si="71"/>
        <v>0</v>
      </c>
      <c r="K449" s="115"/>
      <c r="L449" s="110">
        <f>VLOOKUP(M449,Base!$A$3:$F$994, 6, false)</f>
        <v>0</v>
      </c>
      <c r="M449" s="111" t="s">
        <v>6</v>
      </c>
      <c r="N449" s="3"/>
      <c r="O449" s="49"/>
      <c r="P449" s="110" t="str">
        <f>VLOOKUP(M449,Base!$A$3:$F$994, 2, false)</f>
        <v>.</v>
      </c>
      <c r="Q449" s="119"/>
      <c r="R449" s="104"/>
      <c r="S449" s="100"/>
      <c r="T449" s="113">
        <f>VLOOKUP(M449,Base!$A$3:$F$994, 5, false)</f>
        <v>0</v>
      </c>
      <c r="U449" s="114">
        <f t="shared" si="72"/>
        <v>0</v>
      </c>
      <c r="V449" s="115"/>
      <c r="W449" s="110">
        <f>VLOOKUP(X449,Base!$A$3:$F$994, 6, false)</f>
        <v>0</v>
      </c>
      <c r="X449" s="111" t="s">
        <v>6</v>
      </c>
      <c r="Y449" s="3"/>
      <c r="Z449" s="49"/>
      <c r="AA449" s="110" t="str">
        <f>VLOOKUP(X449,Base!$A$3:$F$994, 2, false)</f>
        <v>.</v>
      </c>
      <c r="AB449" s="119"/>
      <c r="AC449" s="104"/>
      <c r="AD449" s="100"/>
      <c r="AE449" s="113">
        <f>VLOOKUP(X449,Base!$A$3:$F$994, 5, false)</f>
        <v>0</v>
      </c>
      <c r="AF449" s="114">
        <f t="shared" si="73"/>
        <v>0</v>
      </c>
      <c r="AG449" s="115"/>
      <c r="AH449" s="110">
        <f>VLOOKUP(AI449,Base!$A$3:$F$994, 6, false)</f>
        <v>0</v>
      </c>
      <c r="AI449" s="111" t="s">
        <v>6</v>
      </c>
      <c r="AJ449" s="3"/>
      <c r="AK449" s="49"/>
      <c r="AL449" s="110" t="str">
        <f>VLOOKUP(AI449,Base!$A$3:$F$994, 2, false)</f>
        <v>.</v>
      </c>
      <c r="AM449" s="119"/>
      <c r="AN449" s="104"/>
      <c r="AO449" s="100"/>
      <c r="AP449" s="113">
        <f>VLOOKUP(AI449,Base!$A$3:$F$994, 5, false)</f>
        <v>0</v>
      </c>
      <c r="AQ449" s="114">
        <f t="shared" si="77"/>
        <v>0</v>
      </c>
      <c r="AR449" s="115"/>
      <c r="AS449" s="110">
        <f>VLOOKUP(AT449,Base!$A$3:$F$994, 6, false)</f>
        <v>0</v>
      </c>
      <c r="AT449" s="111" t="s">
        <v>6</v>
      </c>
      <c r="AU449" s="3"/>
      <c r="AV449" s="49"/>
      <c r="AW449" s="110" t="str">
        <f>VLOOKUP(AT449,Base!$A$3:$F$994, 2, false)</f>
        <v>.</v>
      </c>
      <c r="AX449" s="119"/>
      <c r="AY449" s="104"/>
      <c r="AZ449" s="100"/>
      <c r="BA449" s="113">
        <f>VLOOKUP(AT449,Base!$A$3:$F$994, 5, false)</f>
        <v>0</v>
      </c>
      <c r="BB449" s="114">
        <f t="shared" si="75"/>
        <v>0</v>
      </c>
      <c r="BC449" s="115"/>
      <c r="BD449" s="110">
        <f>VLOOKUP(BE449,Base!$A$3:$F$994, 6, false)</f>
        <v>0</v>
      </c>
      <c r="BE449" s="111" t="s">
        <v>6</v>
      </c>
      <c r="BF449" s="3"/>
      <c r="BG449" s="49"/>
      <c r="BH449" s="110" t="str">
        <f>VLOOKUP(BE449,Base!$A$3:$F$994, 2, false)</f>
        <v>.</v>
      </c>
      <c r="BI449" s="119"/>
      <c r="BJ449" s="104"/>
      <c r="BK449" s="100"/>
      <c r="BL449" s="113">
        <f>VLOOKUP(BE449,Base!$A$3:$F$994, 5, false)</f>
        <v>0</v>
      </c>
      <c r="BM449" s="114">
        <f t="shared" si="76"/>
        <v>0</v>
      </c>
    </row>
    <row r="450">
      <c r="A450" s="110">
        <f>VLOOKUP(B450,Base!$A$3:$F$994, 6, false)</f>
        <v>0</v>
      </c>
      <c r="B450" s="111" t="s">
        <v>6</v>
      </c>
      <c r="C450" s="3"/>
      <c r="D450" s="120"/>
      <c r="E450" s="110" t="str">
        <f>VLOOKUP(B450,Base!$A$3:$F$994, 2, false)</f>
        <v>.</v>
      </c>
      <c r="F450" s="119"/>
      <c r="G450" s="104"/>
      <c r="H450" s="100"/>
      <c r="I450" s="113">
        <f>VLOOKUP(B450,Base!$A$3:$F$994, 5, false)</f>
        <v>0</v>
      </c>
      <c r="J450" s="114">
        <f t="shared" si="71"/>
        <v>0</v>
      </c>
      <c r="K450" s="115"/>
      <c r="L450" s="110">
        <f>VLOOKUP(M450,Base!$A$3:$F$994, 6, false)</f>
        <v>0</v>
      </c>
      <c r="M450" s="111" t="s">
        <v>6</v>
      </c>
      <c r="N450" s="3"/>
      <c r="O450" s="120"/>
      <c r="P450" s="110" t="str">
        <f>VLOOKUP(M450,Base!$A$3:$F$994, 2, false)</f>
        <v>.</v>
      </c>
      <c r="Q450" s="119"/>
      <c r="R450" s="104"/>
      <c r="S450" s="100"/>
      <c r="T450" s="113">
        <f>VLOOKUP(M450,Base!$A$3:$F$994, 5, false)</f>
        <v>0</v>
      </c>
      <c r="U450" s="114">
        <f t="shared" si="72"/>
        <v>0</v>
      </c>
      <c r="V450" s="115"/>
      <c r="W450" s="110">
        <f>VLOOKUP(X450,Base!$A$3:$F$994, 6, false)</f>
        <v>0</v>
      </c>
      <c r="X450" s="111" t="s">
        <v>6</v>
      </c>
      <c r="Y450" s="3"/>
      <c r="Z450" s="120"/>
      <c r="AA450" s="110" t="str">
        <f>VLOOKUP(X450,Base!$A$3:$F$994, 2, false)</f>
        <v>.</v>
      </c>
      <c r="AB450" s="119"/>
      <c r="AC450" s="104"/>
      <c r="AD450" s="100"/>
      <c r="AE450" s="113">
        <f>VLOOKUP(X450,Base!$A$3:$F$994, 5, false)</f>
        <v>0</v>
      </c>
      <c r="AF450" s="114">
        <f t="shared" si="73"/>
        <v>0</v>
      </c>
      <c r="AG450" s="115"/>
      <c r="AH450" s="110">
        <f>VLOOKUP(AI450,Base!$A$3:$F$994, 6, false)</f>
        <v>0</v>
      </c>
      <c r="AI450" s="111" t="s">
        <v>6</v>
      </c>
      <c r="AJ450" s="3"/>
      <c r="AK450" s="120"/>
      <c r="AL450" s="110" t="str">
        <f>VLOOKUP(AI450,Base!$A$3:$F$994, 2, false)</f>
        <v>.</v>
      </c>
      <c r="AM450" s="119"/>
      <c r="AN450" s="104"/>
      <c r="AO450" s="100"/>
      <c r="AP450" s="113">
        <f>VLOOKUP(AI450,Base!$A$3:$F$994, 5, false)</f>
        <v>0</v>
      </c>
      <c r="AQ450" s="114">
        <f t="shared" si="77"/>
        <v>0</v>
      </c>
      <c r="AR450" s="115"/>
      <c r="AS450" s="110">
        <f>VLOOKUP(AT450,Base!$A$3:$F$994, 6, false)</f>
        <v>0</v>
      </c>
      <c r="AT450" s="111" t="s">
        <v>6</v>
      </c>
      <c r="AU450" s="3"/>
      <c r="AV450" s="120"/>
      <c r="AW450" s="110" t="str">
        <f>VLOOKUP(AT450,Base!$A$3:$F$994, 2, false)</f>
        <v>.</v>
      </c>
      <c r="AX450" s="119"/>
      <c r="AY450" s="104"/>
      <c r="AZ450" s="100"/>
      <c r="BA450" s="113">
        <f>VLOOKUP(AT450,Base!$A$3:$F$994, 5, false)</f>
        <v>0</v>
      </c>
      <c r="BB450" s="114">
        <f t="shared" si="75"/>
        <v>0</v>
      </c>
      <c r="BC450" s="115"/>
      <c r="BD450" s="110">
        <f>VLOOKUP(BE450,Base!$A$3:$F$994, 6, false)</f>
        <v>0</v>
      </c>
      <c r="BE450" s="111" t="s">
        <v>6</v>
      </c>
      <c r="BF450" s="3"/>
      <c r="BG450" s="120"/>
      <c r="BH450" s="110" t="str">
        <f>VLOOKUP(BE450,Base!$A$3:$F$994, 2, false)</f>
        <v>.</v>
      </c>
      <c r="BI450" s="119"/>
      <c r="BJ450" s="104"/>
      <c r="BK450" s="100"/>
      <c r="BL450" s="113">
        <f>VLOOKUP(BE450,Base!$A$3:$F$994, 5, false)</f>
        <v>0</v>
      </c>
      <c r="BM450" s="114">
        <f t="shared" si="76"/>
        <v>0</v>
      </c>
    </row>
    <row r="451">
      <c r="A451" s="110">
        <f>VLOOKUP(B451,Base!$A$3:$F$994, 6, false)</f>
        <v>0</v>
      </c>
      <c r="B451" s="111" t="s">
        <v>6</v>
      </c>
      <c r="C451" s="3"/>
      <c r="D451" s="120"/>
      <c r="E451" s="110" t="str">
        <f>VLOOKUP(B451,Base!$A$3:$F$994, 2, false)</f>
        <v>.</v>
      </c>
      <c r="F451" s="119"/>
      <c r="G451" s="104"/>
      <c r="H451" s="100"/>
      <c r="I451" s="113">
        <f>VLOOKUP(B451,Base!$A$3:$F$994, 5, false)</f>
        <v>0</v>
      </c>
      <c r="J451" s="114">
        <f t="shared" si="71"/>
        <v>0</v>
      </c>
      <c r="K451" s="115"/>
      <c r="L451" s="110">
        <f>VLOOKUP(M451,Base!$A$3:$F$994, 6, false)</f>
        <v>0</v>
      </c>
      <c r="M451" s="111" t="s">
        <v>6</v>
      </c>
      <c r="N451" s="3"/>
      <c r="O451" s="121"/>
      <c r="P451" s="110" t="str">
        <f>VLOOKUP(M451,Base!$A$3:$F$994, 2, false)</f>
        <v>.</v>
      </c>
      <c r="Q451" s="119"/>
      <c r="R451" s="104"/>
      <c r="S451" s="100"/>
      <c r="T451" s="113">
        <f>VLOOKUP(M451,Base!$A$3:$F$994, 5, false)</f>
        <v>0</v>
      </c>
      <c r="U451" s="114">
        <f t="shared" si="72"/>
        <v>0</v>
      </c>
      <c r="V451" s="115"/>
      <c r="W451" s="110">
        <f>VLOOKUP(X451,Base!$A$3:$F$994, 6, false)</f>
        <v>0</v>
      </c>
      <c r="X451" s="111" t="s">
        <v>6</v>
      </c>
      <c r="Y451" s="3"/>
      <c r="Z451" s="120"/>
      <c r="AA451" s="110" t="str">
        <f>VLOOKUP(X451,Base!$A$3:$F$994, 2, false)</f>
        <v>.</v>
      </c>
      <c r="AB451" s="119"/>
      <c r="AC451" s="104"/>
      <c r="AD451" s="100"/>
      <c r="AE451" s="113">
        <f>VLOOKUP(X451,Base!$A$3:$F$994, 5, false)</f>
        <v>0</v>
      </c>
      <c r="AF451" s="114">
        <f t="shared" si="73"/>
        <v>0</v>
      </c>
      <c r="AG451" s="115"/>
      <c r="AH451" s="110">
        <f>VLOOKUP(AI451,Base!$A$3:$F$994, 6, false)</f>
        <v>0</v>
      </c>
      <c r="AI451" s="111" t="s">
        <v>6</v>
      </c>
      <c r="AJ451" s="3"/>
      <c r="AK451" s="120"/>
      <c r="AL451" s="110" t="str">
        <f>VLOOKUP(AI451,Base!$A$3:$F$994, 2, false)</f>
        <v>.</v>
      </c>
      <c r="AM451" s="119"/>
      <c r="AN451" s="104"/>
      <c r="AO451" s="100"/>
      <c r="AP451" s="113">
        <f>VLOOKUP(AI451,Base!$A$3:$F$994, 5, false)</f>
        <v>0</v>
      </c>
      <c r="AQ451" s="114">
        <f t="shared" si="77"/>
        <v>0</v>
      </c>
      <c r="AR451" s="115"/>
      <c r="AS451" s="110">
        <f>VLOOKUP(AT451,Base!$A$3:$F$994, 6, false)</f>
        <v>0</v>
      </c>
      <c r="AT451" s="111" t="s">
        <v>6</v>
      </c>
      <c r="AU451" s="3"/>
      <c r="AV451" s="120"/>
      <c r="AW451" s="110" t="str">
        <f>VLOOKUP(AT451,Base!$A$3:$F$994, 2, false)</f>
        <v>.</v>
      </c>
      <c r="AX451" s="119"/>
      <c r="AY451" s="104"/>
      <c r="AZ451" s="100"/>
      <c r="BA451" s="113">
        <f>VLOOKUP(AT451,Base!$A$3:$F$994, 5, false)</f>
        <v>0</v>
      </c>
      <c r="BB451" s="114">
        <f t="shared" si="75"/>
        <v>0</v>
      </c>
      <c r="BC451" s="115"/>
      <c r="BD451" s="110">
        <f>VLOOKUP(BE451,Base!$A$3:$F$994, 6, false)</f>
        <v>0</v>
      </c>
      <c r="BE451" s="111" t="s">
        <v>6</v>
      </c>
      <c r="BF451" s="3"/>
      <c r="BG451" s="120"/>
      <c r="BH451" s="110" t="str">
        <f>VLOOKUP(BE451,Base!$A$3:$F$994, 2, false)</f>
        <v>.</v>
      </c>
      <c r="BI451" s="119"/>
      <c r="BJ451" s="104"/>
      <c r="BK451" s="100"/>
      <c r="BL451" s="113">
        <f>VLOOKUP(BE451,Base!$A$3:$F$994, 5, false)</f>
        <v>0</v>
      </c>
      <c r="BM451" s="114">
        <f t="shared" si="76"/>
        <v>0</v>
      </c>
    </row>
    <row r="452">
      <c r="A452" s="110">
        <f>VLOOKUP(B452,Base!$A$3:$F$994, 6, false)</f>
        <v>0</v>
      </c>
      <c r="B452" s="111" t="s">
        <v>6</v>
      </c>
      <c r="C452" s="3"/>
      <c r="D452" s="121"/>
      <c r="E452" s="110" t="str">
        <f>VLOOKUP(B452,Base!$A$3:$F$994, 2, false)</f>
        <v>.</v>
      </c>
      <c r="F452" s="119"/>
      <c r="G452" s="104"/>
      <c r="H452" s="100"/>
      <c r="I452" s="113">
        <f>VLOOKUP(B452,Base!$A$3:$F$994, 5, false)</f>
        <v>0</v>
      </c>
      <c r="J452" s="114">
        <f t="shared" si="71"/>
        <v>0</v>
      </c>
      <c r="K452" s="115"/>
      <c r="L452" s="110">
        <f>VLOOKUP(M452,Base!$A$3:$F$994, 6, false)</f>
        <v>0</v>
      </c>
      <c r="M452" s="111" t="s">
        <v>6</v>
      </c>
      <c r="N452" s="3"/>
      <c r="O452" s="120"/>
      <c r="P452" s="110" t="str">
        <f>VLOOKUP(M452,Base!$A$3:$F$994, 2, false)</f>
        <v>.</v>
      </c>
      <c r="Q452" s="119"/>
      <c r="R452" s="104"/>
      <c r="S452" s="100"/>
      <c r="T452" s="113">
        <f>VLOOKUP(M452,Base!$A$3:$F$994, 5, false)</f>
        <v>0</v>
      </c>
      <c r="U452" s="114">
        <f t="shared" si="72"/>
        <v>0</v>
      </c>
      <c r="V452" s="115"/>
      <c r="W452" s="110">
        <f>VLOOKUP(X452,Base!$A$3:$F$994, 6, false)</f>
        <v>0</v>
      </c>
      <c r="X452" s="111" t="s">
        <v>6</v>
      </c>
      <c r="Y452" s="3"/>
      <c r="Z452" s="120"/>
      <c r="AA452" s="110" t="str">
        <f>VLOOKUP(X452,Base!$A$3:$F$994, 2, false)</f>
        <v>.</v>
      </c>
      <c r="AB452" s="119"/>
      <c r="AC452" s="104"/>
      <c r="AD452" s="100"/>
      <c r="AE452" s="113">
        <f>VLOOKUP(X452,Base!$A$3:$F$994, 5, false)</f>
        <v>0</v>
      </c>
      <c r="AF452" s="114">
        <f t="shared" si="73"/>
        <v>0</v>
      </c>
      <c r="AG452" s="115"/>
      <c r="AH452" s="110">
        <f>VLOOKUP(AI452,Base!$A$3:$F$994, 6, false)</f>
        <v>0</v>
      </c>
      <c r="AI452" s="111" t="s">
        <v>6</v>
      </c>
      <c r="AJ452" s="3"/>
      <c r="AK452" s="120"/>
      <c r="AL452" s="110" t="str">
        <f>VLOOKUP(AI452,Base!$A$3:$F$994, 2, false)</f>
        <v>.</v>
      </c>
      <c r="AM452" s="119"/>
      <c r="AN452" s="104"/>
      <c r="AO452" s="100"/>
      <c r="AP452" s="113">
        <f>VLOOKUP(AI452,Base!$A$3:$F$994, 5, false)</f>
        <v>0</v>
      </c>
      <c r="AQ452" s="114">
        <f t="shared" si="77"/>
        <v>0</v>
      </c>
      <c r="AR452" s="115"/>
      <c r="AS452" s="110">
        <f>VLOOKUP(AT452,Base!$A$3:$F$994, 6, false)</f>
        <v>0</v>
      </c>
      <c r="AT452" s="111" t="s">
        <v>6</v>
      </c>
      <c r="AU452" s="3"/>
      <c r="AV452" s="120"/>
      <c r="AW452" s="110" t="str">
        <f>VLOOKUP(AT452,Base!$A$3:$F$994, 2, false)</f>
        <v>.</v>
      </c>
      <c r="AX452" s="119"/>
      <c r="AY452" s="104"/>
      <c r="AZ452" s="100"/>
      <c r="BA452" s="113">
        <f>VLOOKUP(AT452,Base!$A$3:$F$994, 5, false)</f>
        <v>0</v>
      </c>
      <c r="BB452" s="114">
        <f t="shared" si="75"/>
        <v>0</v>
      </c>
      <c r="BC452" s="115"/>
      <c r="BD452" s="110">
        <f>VLOOKUP(BE452,Base!$A$3:$F$994, 6, false)</f>
        <v>0</v>
      </c>
      <c r="BE452" s="111" t="s">
        <v>6</v>
      </c>
      <c r="BF452" s="3"/>
      <c r="BG452" s="120"/>
      <c r="BH452" s="110" t="str">
        <f>VLOOKUP(BE452,Base!$A$3:$F$994, 2, false)</f>
        <v>.</v>
      </c>
      <c r="BI452" s="119"/>
      <c r="BJ452" s="104"/>
      <c r="BK452" s="100"/>
      <c r="BL452" s="113">
        <f>VLOOKUP(BE452,Base!$A$3:$F$994, 5, false)</f>
        <v>0</v>
      </c>
      <c r="BM452" s="114">
        <f t="shared" si="76"/>
        <v>0</v>
      </c>
    </row>
    <row r="453">
      <c r="A453" s="110">
        <f>VLOOKUP(B453,Base!$A$3:$F$994, 6, false)</f>
        <v>0</v>
      </c>
      <c r="B453" s="111" t="s">
        <v>6</v>
      </c>
      <c r="C453" s="3"/>
      <c r="D453" s="122"/>
      <c r="E453" s="110" t="str">
        <f>VLOOKUP(B453,Base!$A$3:$F$994, 2, false)</f>
        <v>.</v>
      </c>
      <c r="F453" s="119"/>
      <c r="G453" s="104"/>
      <c r="H453" s="100"/>
      <c r="I453" s="113">
        <f>VLOOKUP(B453,Base!$A$3:$F$994, 5, false)</f>
        <v>0</v>
      </c>
      <c r="J453" s="114">
        <f t="shared" si="71"/>
        <v>0</v>
      </c>
      <c r="K453" s="115"/>
      <c r="L453" s="110">
        <f>VLOOKUP(M453,Base!$A$3:$F$994, 6, false)</f>
        <v>0</v>
      </c>
      <c r="M453" s="111" t="s">
        <v>6</v>
      </c>
      <c r="N453" s="3"/>
      <c r="O453" s="122"/>
      <c r="P453" s="110" t="str">
        <f>VLOOKUP(M453,Base!$A$3:$F$994, 2, false)</f>
        <v>.</v>
      </c>
      <c r="Q453" s="119"/>
      <c r="R453" s="104"/>
      <c r="S453" s="100"/>
      <c r="T453" s="113">
        <f>VLOOKUP(M453,Base!$A$3:$F$994, 5, false)</f>
        <v>0</v>
      </c>
      <c r="U453" s="114">
        <f t="shared" si="72"/>
        <v>0</v>
      </c>
      <c r="V453" s="115"/>
      <c r="W453" s="110">
        <f>VLOOKUP(X453,Base!$A$3:$F$994, 6, false)</f>
        <v>0</v>
      </c>
      <c r="X453" s="111" t="s">
        <v>6</v>
      </c>
      <c r="Y453" s="3"/>
      <c r="Z453" s="122"/>
      <c r="AA453" s="110" t="str">
        <f>VLOOKUP(X453,Base!$A$3:$F$994, 2, false)</f>
        <v>.</v>
      </c>
      <c r="AB453" s="119"/>
      <c r="AC453" s="104"/>
      <c r="AD453" s="100"/>
      <c r="AE453" s="113">
        <f>VLOOKUP(X453,Base!$A$3:$F$994, 5, false)</f>
        <v>0</v>
      </c>
      <c r="AF453" s="114">
        <f t="shared" si="73"/>
        <v>0</v>
      </c>
      <c r="AG453" s="115"/>
      <c r="AH453" s="110">
        <f>VLOOKUP(AI453,Base!$A$3:$F$994, 6, false)</f>
        <v>0</v>
      </c>
      <c r="AI453" s="111" t="s">
        <v>6</v>
      </c>
      <c r="AJ453" s="3"/>
      <c r="AK453" s="122"/>
      <c r="AL453" s="110" t="str">
        <f>VLOOKUP(AI453,Base!$A$3:$F$994, 2, false)</f>
        <v>.</v>
      </c>
      <c r="AM453" s="119"/>
      <c r="AN453" s="104"/>
      <c r="AO453" s="100"/>
      <c r="AP453" s="113">
        <f>VLOOKUP(AI453,Base!$A$3:$F$994, 5, false)</f>
        <v>0</v>
      </c>
      <c r="AQ453" s="114">
        <f t="shared" si="77"/>
        <v>0</v>
      </c>
      <c r="AR453" s="115"/>
      <c r="AS453" s="110">
        <f>VLOOKUP(AT453,Base!$A$3:$F$994, 6, false)</f>
        <v>0</v>
      </c>
      <c r="AT453" s="111" t="s">
        <v>6</v>
      </c>
      <c r="AU453" s="3"/>
      <c r="AV453" s="122"/>
      <c r="AW453" s="110" t="str">
        <f>VLOOKUP(AT453,Base!$A$3:$F$994, 2, false)</f>
        <v>.</v>
      </c>
      <c r="AX453" s="119"/>
      <c r="AY453" s="104"/>
      <c r="AZ453" s="100"/>
      <c r="BA453" s="113">
        <f>VLOOKUP(AT453,Base!$A$3:$F$994, 5, false)</f>
        <v>0</v>
      </c>
      <c r="BB453" s="114">
        <f t="shared" si="75"/>
        <v>0</v>
      </c>
      <c r="BC453" s="115"/>
      <c r="BD453" s="110">
        <f>VLOOKUP(BE453,Base!$A$3:$F$994, 6, false)</f>
        <v>0</v>
      </c>
      <c r="BE453" s="111" t="s">
        <v>6</v>
      </c>
      <c r="BF453" s="3"/>
      <c r="BG453" s="122"/>
      <c r="BH453" s="110" t="str">
        <f>VLOOKUP(BE453,Base!$A$3:$F$994, 2, false)</f>
        <v>.</v>
      </c>
      <c r="BI453" s="119"/>
      <c r="BJ453" s="104"/>
      <c r="BK453" s="100"/>
      <c r="BL453" s="113">
        <f>VLOOKUP(BE453,Base!$A$3:$F$994, 5, false)</f>
        <v>0</v>
      </c>
      <c r="BM453" s="114">
        <f t="shared" si="76"/>
        <v>0</v>
      </c>
    </row>
    <row r="454">
      <c r="A454" s="110">
        <f>VLOOKUP(B454,Base!$A$3:$F$994, 6, false)</f>
        <v>0</v>
      </c>
      <c r="B454" s="111" t="s">
        <v>6</v>
      </c>
      <c r="C454" s="3"/>
      <c r="D454" s="123"/>
      <c r="E454" s="110" t="str">
        <f>VLOOKUP(B454,Base!$A$3:$F$994, 2, false)</f>
        <v>.</v>
      </c>
      <c r="F454" s="119"/>
      <c r="G454" s="104"/>
      <c r="H454" s="100"/>
      <c r="I454" s="113">
        <f>VLOOKUP(B454,Base!$A$3:$F$994, 5, false)</f>
        <v>0</v>
      </c>
      <c r="J454" s="114">
        <f t="shared" si="71"/>
        <v>0</v>
      </c>
      <c r="K454" s="115"/>
      <c r="L454" s="110">
        <f>VLOOKUP(M454,Base!$A$3:$F$994, 6, false)</f>
        <v>0</v>
      </c>
      <c r="M454" s="111" t="s">
        <v>6</v>
      </c>
      <c r="N454" s="3"/>
      <c r="O454" s="123"/>
      <c r="P454" s="110" t="str">
        <f>VLOOKUP(M454,Base!$A$3:$F$994, 2, false)</f>
        <v>.</v>
      </c>
      <c r="Q454" s="119"/>
      <c r="R454" s="104"/>
      <c r="S454" s="100"/>
      <c r="T454" s="113">
        <f>VLOOKUP(M454,Base!$A$3:$F$994, 5, false)</f>
        <v>0</v>
      </c>
      <c r="U454" s="114">
        <f t="shared" si="72"/>
        <v>0</v>
      </c>
      <c r="V454" s="115"/>
      <c r="W454" s="110">
        <f>VLOOKUP(X454,Base!$A$3:$F$994, 6, false)</f>
        <v>0</v>
      </c>
      <c r="X454" s="111" t="s">
        <v>6</v>
      </c>
      <c r="Y454" s="3"/>
      <c r="Z454" s="123"/>
      <c r="AA454" s="110" t="str">
        <f>VLOOKUP(X454,Base!$A$3:$F$994, 2, false)</f>
        <v>.</v>
      </c>
      <c r="AB454" s="119"/>
      <c r="AC454" s="104"/>
      <c r="AD454" s="100"/>
      <c r="AE454" s="113">
        <f>VLOOKUP(X454,Base!$A$3:$F$994, 5, false)</f>
        <v>0</v>
      </c>
      <c r="AF454" s="114">
        <f t="shared" si="73"/>
        <v>0</v>
      </c>
      <c r="AG454" s="115"/>
      <c r="AH454" s="110">
        <f>VLOOKUP(AI454,Base!$A$3:$F$994, 6, false)</f>
        <v>0</v>
      </c>
      <c r="AI454" s="111" t="s">
        <v>6</v>
      </c>
      <c r="AJ454" s="3"/>
      <c r="AK454" s="123"/>
      <c r="AL454" s="110" t="str">
        <f>VLOOKUP(AI454,Base!$A$3:$F$994, 2, false)</f>
        <v>.</v>
      </c>
      <c r="AM454" s="119"/>
      <c r="AN454" s="104"/>
      <c r="AO454" s="100"/>
      <c r="AP454" s="113">
        <f>VLOOKUP(AI454,Base!$A$3:$F$994, 5, false)</f>
        <v>0</v>
      </c>
      <c r="AQ454" s="114">
        <f t="shared" si="77"/>
        <v>0</v>
      </c>
      <c r="AR454" s="115"/>
      <c r="AS454" s="110">
        <f>VLOOKUP(AT454,Base!$A$3:$F$994, 6, false)</f>
        <v>0</v>
      </c>
      <c r="AT454" s="111" t="s">
        <v>6</v>
      </c>
      <c r="AU454" s="3"/>
      <c r="AV454" s="123"/>
      <c r="AW454" s="110" t="str">
        <f>VLOOKUP(AT454,Base!$A$3:$F$994, 2, false)</f>
        <v>.</v>
      </c>
      <c r="AX454" s="119"/>
      <c r="AY454" s="104"/>
      <c r="AZ454" s="100"/>
      <c r="BA454" s="113">
        <f>VLOOKUP(AT454,Base!$A$3:$F$994, 5, false)</f>
        <v>0</v>
      </c>
      <c r="BB454" s="114">
        <f t="shared" si="75"/>
        <v>0</v>
      </c>
      <c r="BC454" s="115"/>
      <c r="BD454" s="110">
        <f>VLOOKUP(BE454,Base!$A$3:$F$994, 6, false)</f>
        <v>0</v>
      </c>
      <c r="BE454" s="111" t="s">
        <v>6</v>
      </c>
      <c r="BF454" s="3"/>
      <c r="BG454" s="123"/>
      <c r="BH454" s="110" t="str">
        <f>VLOOKUP(BE454,Base!$A$3:$F$994, 2, false)</f>
        <v>.</v>
      </c>
      <c r="BI454" s="119"/>
      <c r="BJ454" s="104"/>
      <c r="BK454" s="100"/>
      <c r="BL454" s="113">
        <f>VLOOKUP(BE454,Base!$A$3:$F$994, 5, false)</f>
        <v>0</v>
      </c>
      <c r="BM454" s="114">
        <f t="shared" si="76"/>
        <v>0</v>
      </c>
    </row>
    <row r="455">
      <c r="A455" s="126" t="s">
        <v>717</v>
      </c>
      <c r="B455" s="104"/>
      <c r="C455" s="104"/>
      <c r="D455" s="104"/>
      <c r="E455" s="104"/>
      <c r="F455" s="104"/>
      <c r="G455" s="104"/>
      <c r="H455" s="100"/>
      <c r="I455" s="167" t="s">
        <v>716</v>
      </c>
      <c r="J455" s="125">
        <f>SUM(J437:J454)</f>
        <v>0</v>
      </c>
      <c r="K455" s="109"/>
      <c r="L455" s="126" t="s">
        <v>717</v>
      </c>
      <c r="M455" s="104"/>
      <c r="N455" s="104"/>
      <c r="O455" s="104"/>
      <c r="P455" s="104"/>
      <c r="Q455" s="104"/>
      <c r="R455" s="104"/>
      <c r="S455" s="100"/>
      <c r="T455" s="167" t="s">
        <v>716</v>
      </c>
      <c r="U455" s="125">
        <f>SUM(U437:U454)</f>
        <v>0</v>
      </c>
      <c r="V455" s="109"/>
      <c r="W455" s="126" t="s">
        <v>717</v>
      </c>
      <c r="X455" s="104"/>
      <c r="Y455" s="104"/>
      <c r="Z455" s="104"/>
      <c r="AA455" s="104"/>
      <c r="AB455" s="104"/>
      <c r="AC455" s="104"/>
      <c r="AD455" s="100"/>
      <c r="AE455" s="167" t="s">
        <v>716</v>
      </c>
      <c r="AF455" s="125">
        <f>SUM(AF437:AF454)</f>
        <v>0</v>
      </c>
      <c r="AG455" s="109"/>
      <c r="AH455" s="126" t="s">
        <v>717</v>
      </c>
      <c r="AI455" s="104"/>
      <c r="AJ455" s="104"/>
      <c r="AK455" s="104"/>
      <c r="AL455" s="104"/>
      <c r="AM455" s="104"/>
      <c r="AN455" s="104"/>
      <c r="AO455" s="100"/>
      <c r="AP455" s="167" t="s">
        <v>716</v>
      </c>
      <c r="AQ455" s="125">
        <f>SUM(AQ437:AQ454)</f>
        <v>0</v>
      </c>
      <c r="AR455" s="109"/>
      <c r="AS455" s="126" t="s">
        <v>717</v>
      </c>
      <c r="AT455" s="104"/>
      <c r="AU455" s="104"/>
      <c r="AV455" s="104"/>
      <c r="AW455" s="104"/>
      <c r="AX455" s="104"/>
      <c r="AY455" s="104"/>
      <c r="AZ455" s="100"/>
      <c r="BA455" s="167" t="s">
        <v>716</v>
      </c>
      <c r="BB455" s="125">
        <f>SUM(BB437:BB454)</f>
        <v>0</v>
      </c>
      <c r="BC455" s="109"/>
      <c r="BD455" s="126" t="s">
        <v>717</v>
      </c>
      <c r="BE455" s="104"/>
      <c r="BF455" s="104"/>
      <c r="BG455" s="104"/>
      <c r="BH455" s="104"/>
      <c r="BI455" s="104"/>
      <c r="BJ455" s="104"/>
      <c r="BK455" s="100"/>
      <c r="BL455" s="167" t="s">
        <v>716</v>
      </c>
      <c r="BM455" s="125">
        <f>SUM(BM437:BM454)</f>
        <v>0</v>
      </c>
    </row>
    <row r="456">
      <c r="A456" s="127"/>
      <c r="B456" s="104"/>
      <c r="C456" s="104"/>
      <c r="D456" s="104"/>
      <c r="E456" s="104"/>
      <c r="F456" s="104"/>
      <c r="G456" s="104"/>
      <c r="H456" s="100"/>
      <c r="I456" s="167" t="s">
        <v>718</v>
      </c>
      <c r="J456" s="128">
        <f>J455/E435</f>
        <v>0</v>
      </c>
      <c r="K456" s="129"/>
      <c r="L456" s="127"/>
      <c r="M456" s="104"/>
      <c r="N456" s="104"/>
      <c r="O456" s="104"/>
      <c r="P456" s="104"/>
      <c r="Q456" s="104"/>
      <c r="R456" s="104"/>
      <c r="S456" s="100"/>
      <c r="T456" s="167" t="s">
        <v>718</v>
      </c>
      <c r="U456" s="128">
        <f>U455/P435</f>
        <v>0</v>
      </c>
      <c r="V456" s="129"/>
      <c r="W456" s="127"/>
      <c r="X456" s="104"/>
      <c r="Y456" s="104"/>
      <c r="Z456" s="104"/>
      <c r="AA456" s="104"/>
      <c r="AB456" s="104"/>
      <c r="AC456" s="104"/>
      <c r="AD456" s="100"/>
      <c r="AE456" s="167" t="s">
        <v>718</v>
      </c>
      <c r="AF456" s="128">
        <f>AF455/AA435</f>
        <v>0</v>
      </c>
      <c r="AG456" s="129"/>
      <c r="AH456" s="127"/>
      <c r="AI456" s="104"/>
      <c r="AJ456" s="104"/>
      <c r="AK456" s="104"/>
      <c r="AL456" s="104"/>
      <c r="AM456" s="104"/>
      <c r="AN456" s="104"/>
      <c r="AO456" s="100"/>
      <c r="AP456" s="167" t="s">
        <v>718</v>
      </c>
      <c r="AQ456" s="128">
        <f>AQ455/AL435</f>
        <v>0</v>
      </c>
      <c r="AR456" s="129"/>
      <c r="AS456" s="127"/>
      <c r="AT456" s="104"/>
      <c r="AU456" s="104"/>
      <c r="AV456" s="104"/>
      <c r="AW456" s="104"/>
      <c r="AX456" s="104"/>
      <c r="AY456" s="104"/>
      <c r="AZ456" s="100"/>
      <c r="BA456" s="167" t="s">
        <v>718</v>
      </c>
      <c r="BB456" s="128">
        <f>BB455/AW435</f>
        <v>0</v>
      </c>
      <c r="BC456" s="129"/>
      <c r="BD456" s="127"/>
      <c r="BE456" s="104"/>
      <c r="BF456" s="104"/>
      <c r="BG456" s="104"/>
      <c r="BH456" s="104"/>
      <c r="BI456" s="104"/>
      <c r="BJ456" s="104"/>
      <c r="BK456" s="100"/>
      <c r="BL456" s="167" t="s">
        <v>718</v>
      </c>
      <c r="BM456" s="128">
        <f>BM455/BH435</f>
        <v>0</v>
      </c>
    </row>
    <row r="457">
      <c r="A457" s="127"/>
      <c r="B457" s="104"/>
      <c r="C457" s="104"/>
      <c r="D457" s="104"/>
      <c r="E457" s="104"/>
      <c r="F457" s="104"/>
      <c r="G457" s="104"/>
      <c r="H457" s="100"/>
      <c r="I457" s="160" t="s">
        <v>719</v>
      </c>
      <c r="J457" s="130">
        <v>0.05</v>
      </c>
      <c r="K457" s="129"/>
      <c r="L457" s="127"/>
      <c r="M457" s="104"/>
      <c r="N457" s="104"/>
      <c r="O457" s="104"/>
      <c r="P457" s="104"/>
      <c r="Q457" s="104"/>
      <c r="R457" s="104"/>
      <c r="S457" s="100"/>
      <c r="T457" s="160" t="s">
        <v>719</v>
      </c>
      <c r="U457" s="130">
        <v>0.05</v>
      </c>
      <c r="V457" s="129"/>
      <c r="W457" s="127"/>
      <c r="X457" s="104"/>
      <c r="Y457" s="104"/>
      <c r="Z457" s="104"/>
      <c r="AA457" s="104"/>
      <c r="AB457" s="104"/>
      <c r="AC457" s="104"/>
      <c r="AD457" s="100"/>
      <c r="AE457" s="160" t="s">
        <v>719</v>
      </c>
      <c r="AF457" s="130">
        <v>0.05</v>
      </c>
      <c r="AG457" s="129"/>
      <c r="AH457" s="127"/>
      <c r="AI457" s="104"/>
      <c r="AJ457" s="104"/>
      <c r="AK457" s="104"/>
      <c r="AL457" s="104"/>
      <c r="AM457" s="104"/>
      <c r="AN457" s="104"/>
      <c r="AO457" s="100"/>
      <c r="AP457" s="160" t="s">
        <v>719</v>
      </c>
      <c r="AQ457" s="130">
        <v>0.05</v>
      </c>
      <c r="AR457" s="129"/>
      <c r="AS457" s="127"/>
      <c r="AT457" s="104"/>
      <c r="AU457" s="104"/>
      <c r="AV457" s="104"/>
      <c r="AW457" s="104"/>
      <c r="AX457" s="104"/>
      <c r="AY457" s="104"/>
      <c r="AZ457" s="100"/>
      <c r="BA457" s="160" t="s">
        <v>719</v>
      </c>
      <c r="BB457" s="130">
        <v>0.05</v>
      </c>
      <c r="BC457" s="129"/>
      <c r="BD457" s="127"/>
      <c r="BE457" s="104"/>
      <c r="BF457" s="104"/>
      <c r="BG457" s="104"/>
      <c r="BH457" s="104"/>
      <c r="BI457" s="104"/>
      <c r="BJ457" s="104"/>
      <c r="BK457" s="100"/>
      <c r="BL457" s="160" t="s">
        <v>719</v>
      </c>
      <c r="BM457" s="130">
        <v>0.05</v>
      </c>
    </row>
    <row r="458">
      <c r="A458" s="127"/>
      <c r="B458" s="104"/>
      <c r="C458" s="104"/>
      <c r="D458" s="104"/>
      <c r="E458" s="104"/>
      <c r="F458" s="104"/>
      <c r="G458" s="104"/>
      <c r="H458" s="100"/>
      <c r="I458" s="167" t="s">
        <v>720</v>
      </c>
      <c r="J458" s="128">
        <f>J456+(J456*J457)</f>
        <v>0</v>
      </c>
      <c r="K458" s="129"/>
      <c r="L458" s="127"/>
      <c r="M458" s="104"/>
      <c r="N458" s="104"/>
      <c r="O458" s="104"/>
      <c r="P458" s="104"/>
      <c r="Q458" s="104"/>
      <c r="R458" s="104"/>
      <c r="S458" s="100"/>
      <c r="T458" s="167" t="s">
        <v>720</v>
      </c>
      <c r="U458" s="128">
        <f>U456+(U456*U457)</f>
        <v>0</v>
      </c>
      <c r="V458" s="129"/>
      <c r="W458" s="127"/>
      <c r="X458" s="104"/>
      <c r="Y458" s="104"/>
      <c r="Z458" s="104"/>
      <c r="AA458" s="104"/>
      <c r="AB458" s="104"/>
      <c r="AC458" s="104"/>
      <c r="AD458" s="100"/>
      <c r="AE458" s="167" t="s">
        <v>720</v>
      </c>
      <c r="AF458" s="128">
        <f>AF456+(AF456*AF457)</f>
        <v>0</v>
      </c>
      <c r="AG458" s="129"/>
      <c r="AH458" s="127"/>
      <c r="AI458" s="104"/>
      <c r="AJ458" s="104"/>
      <c r="AK458" s="104"/>
      <c r="AL458" s="104"/>
      <c r="AM458" s="104"/>
      <c r="AN458" s="104"/>
      <c r="AO458" s="100"/>
      <c r="AP458" s="167" t="s">
        <v>720</v>
      </c>
      <c r="AQ458" s="128">
        <f>AQ456+(AQ456*AQ457)</f>
        <v>0</v>
      </c>
      <c r="AR458" s="129"/>
      <c r="AS458" s="127"/>
      <c r="AT458" s="104"/>
      <c r="AU458" s="104"/>
      <c r="AV458" s="104"/>
      <c r="AW458" s="104"/>
      <c r="AX458" s="104"/>
      <c r="AY458" s="104"/>
      <c r="AZ458" s="100"/>
      <c r="BA458" s="167" t="s">
        <v>720</v>
      </c>
      <c r="BB458" s="128">
        <f>BB456+(BB456*BB457)</f>
        <v>0</v>
      </c>
      <c r="BC458" s="129"/>
      <c r="BD458" s="127"/>
      <c r="BE458" s="104"/>
      <c r="BF458" s="104"/>
      <c r="BG458" s="104"/>
      <c r="BH458" s="104"/>
      <c r="BI458" s="104"/>
      <c r="BJ458" s="104"/>
      <c r="BK458" s="100"/>
      <c r="BL458" s="167" t="s">
        <v>720</v>
      </c>
      <c r="BM458" s="128">
        <f>BM456+(BM456*BM457)</f>
        <v>0</v>
      </c>
    </row>
    <row r="459">
      <c r="A459" s="127"/>
      <c r="B459" s="104"/>
      <c r="C459" s="104"/>
      <c r="D459" s="104"/>
      <c r="E459" s="104"/>
      <c r="F459" s="104"/>
      <c r="G459" s="104"/>
      <c r="H459" s="100"/>
      <c r="I459" s="167" t="s">
        <v>746</v>
      </c>
      <c r="J459" s="128">
        <f>J458*I435</f>
        <v>0</v>
      </c>
      <c r="K459" s="129"/>
      <c r="L459" s="127"/>
      <c r="M459" s="104"/>
      <c r="N459" s="104"/>
      <c r="O459" s="104"/>
      <c r="P459" s="104"/>
      <c r="Q459" s="104"/>
      <c r="R459" s="104"/>
      <c r="S459" s="100"/>
      <c r="T459" s="167" t="s">
        <v>746</v>
      </c>
      <c r="U459" s="128">
        <f>U458*T435</f>
        <v>0</v>
      </c>
      <c r="V459" s="129"/>
      <c r="W459" s="127"/>
      <c r="X459" s="104"/>
      <c r="Y459" s="104"/>
      <c r="Z459" s="104"/>
      <c r="AA459" s="104"/>
      <c r="AB459" s="104"/>
      <c r="AC459" s="104"/>
      <c r="AD459" s="100"/>
      <c r="AE459" s="167" t="s">
        <v>746</v>
      </c>
      <c r="AF459" s="128">
        <f>AF458*AE435</f>
        <v>0</v>
      </c>
      <c r="AG459" s="129"/>
      <c r="AH459" s="127"/>
      <c r="AI459" s="104"/>
      <c r="AJ459" s="104"/>
      <c r="AK459" s="104"/>
      <c r="AL459" s="104"/>
      <c r="AM459" s="104"/>
      <c r="AN459" s="104"/>
      <c r="AO459" s="100"/>
      <c r="AP459" s="167" t="s">
        <v>746</v>
      </c>
      <c r="AQ459" s="128">
        <f>AQ458*AP435</f>
        <v>0</v>
      </c>
      <c r="AR459" s="129"/>
      <c r="AS459" s="127"/>
      <c r="AT459" s="104"/>
      <c r="AU459" s="104"/>
      <c r="AV459" s="104"/>
      <c r="AW459" s="104"/>
      <c r="AX459" s="104"/>
      <c r="AY459" s="104"/>
      <c r="AZ459" s="100"/>
      <c r="BA459" s="167" t="s">
        <v>746</v>
      </c>
      <c r="BB459" s="128">
        <f>BB458*BA435</f>
        <v>0</v>
      </c>
      <c r="BC459" s="129"/>
      <c r="BD459" s="127"/>
      <c r="BE459" s="104"/>
      <c r="BF459" s="104"/>
      <c r="BG459" s="104"/>
      <c r="BH459" s="104"/>
      <c r="BI459" s="104"/>
      <c r="BJ459" s="104"/>
      <c r="BK459" s="100"/>
      <c r="BL459" s="167" t="s">
        <v>746</v>
      </c>
      <c r="BM459" s="128">
        <f>BM458*BL435</f>
        <v>0</v>
      </c>
    </row>
    <row r="460">
      <c r="A460" s="127"/>
      <c r="B460" s="104"/>
      <c r="C460" s="104"/>
      <c r="D460" s="104"/>
      <c r="E460" s="104"/>
      <c r="F460" s="104"/>
      <c r="G460" s="104"/>
      <c r="H460" s="100"/>
      <c r="I460" s="167" t="s">
        <v>747</v>
      </c>
      <c r="J460" s="128">
        <f>J461-J459</f>
        <v>0</v>
      </c>
      <c r="K460" s="129"/>
      <c r="L460" s="127"/>
      <c r="M460" s="104"/>
      <c r="N460" s="104"/>
      <c r="O460" s="104"/>
      <c r="P460" s="104"/>
      <c r="Q460" s="104"/>
      <c r="R460" s="104"/>
      <c r="S460" s="100"/>
      <c r="T460" s="167" t="s">
        <v>747</v>
      </c>
      <c r="U460" s="128">
        <f>U461-U459</f>
        <v>0</v>
      </c>
      <c r="V460" s="129"/>
      <c r="W460" s="127"/>
      <c r="X460" s="104"/>
      <c r="Y460" s="104"/>
      <c r="Z460" s="104"/>
      <c r="AA460" s="104"/>
      <c r="AB460" s="104"/>
      <c r="AC460" s="104"/>
      <c r="AD460" s="100"/>
      <c r="AE460" s="167" t="s">
        <v>747</v>
      </c>
      <c r="AF460" s="128">
        <f>AF461-AF459</f>
        <v>0</v>
      </c>
      <c r="AG460" s="129"/>
      <c r="AH460" s="127"/>
      <c r="AI460" s="104"/>
      <c r="AJ460" s="104"/>
      <c r="AK460" s="104"/>
      <c r="AL460" s="104"/>
      <c r="AM460" s="104"/>
      <c r="AN460" s="104"/>
      <c r="AO460" s="100"/>
      <c r="AP460" s="167" t="s">
        <v>747</v>
      </c>
      <c r="AQ460" s="128">
        <f>AQ461-AQ459</f>
        <v>0</v>
      </c>
      <c r="AR460" s="129"/>
      <c r="AS460" s="127"/>
      <c r="AT460" s="104"/>
      <c r="AU460" s="104"/>
      <c r="AV460" s="104"/>
      <c r="AW460" s="104"/>
      <c r="AX460" s="104"/>
      <c r="AY460" s="104"/>
      <c r="AZ460" s="100"/>
      <c r="BA460" s="167" t="s">
        <v>747</v>
      </c>
      <c r="BB460" s="128">
        <f>BB461-BB459</f>
        <v>0</v>
      </c>
      <c r="BC460" s="129"/>
      <c r="BD460" s="127"/>
      <c r="BE460" s="104"/>
      <c r="BF460" s="104"/>
      <c r="BG460" s="104"/>
      <c r="BH460" s="104"/>
      <c r="BI460" s="104"/>
      <c r="BJ460" s="104"/>
      <c r="BK460" s="100"/>
      <c r="BL460" s="167" t="s">
        <v>747</v>
      </c>
      <c r="BM460" s="128">
        <f>BM461-BM459</f>
        <v>0</v>
      </c>
    </row>
    <row r="461">
      <c r="A461" s="127"/>
      <c r="B461" s="104"/>
      <c r="C461" s="104"/>
      <c r="D461" s="104"/>
      <c r="E461" s="104"/>
      <c r="F461" s="104"/>
      <c r="G461" s="104"/>
      <c r="H461" s="100"/>
      <c r="I461" s="167" t="s">
        <v>748</v>
      </c>
      <c r="J461" s="128">
        <f>J459*(J433*1+1)</f>
        <v>0</v>
      </c>
      <c r="K461" s="129"/>
      <c r="L461" s="127"/>
      <c r="M461" s="104"/>
      <c r="N461" s="104"/>
      <c r="O461" s="104"/>
      <c r="P461" s="104"/>
      <c r="Q461" s="104"/>
      <c r="R461" s="104"/>
      <c r="S461" s="100"/>
      <c r="T461" s="167" t="s">
        <v>748</v>
      </c>
      <c r="U461" s="128">
        <f>U459*(U433*1+1)</f>
        <v>0</v>
      </c>
      <c r="V461" s="129"/>
      <c r="W461" s="127"/>
      <c r="X461" s="104"/>
      <c r="Y461" s="104"/>
      <c r="Z461" s="104"/>
      <c r="AA461" s="104"/>
      <c r="AB461" s="104"/>
      <c r="AC461" s="104"/>
      <c r="AD461" s="100"/>
      <c r="AE461" s="167" t="s">
        <v>748</v>
      </c>
      <c r="AF461" s="128">
        <f>AF459*(AF433*1+1)</f>
        <v>0</v>
      </c>
      <c r="AG461" s="129"/>
      <c r="AH461" s="127"/>
      <c r="AI461" s="104"/>
      <c r="AJ461" s="104"/>
      <c r="AK461" s="104"/>
      <c r="AL461" s="104"/>
      <c r="AM461" s="104"/>
      <c r="AN461" s="104"/>
      <c r="AO461" s="100"/>
      <c r="AP461" s="167" t="s">
        <v>748</v>
      </c>
      <c r="AQ461" s="128">
        <f>AQ459*(AQ433*1+1)</f>
        <v>0</v>
      </c>
      <c r="AR461" s="129"/>
      <c r="AS461" s="127"/>
      <c r="AT461" s="104"/>
      <c r="AU461" s="104"/>
      <c r="AV461" s="104"/>
      <c r="AW461" s="104"/>
      <c r="AX461" s="104"/>
      <c r="AY461" s="104"/>
      <c r="AZ461" s="100"/>
      <c r="BA461" s="167" t="s">
        <v>748</v>
      </c>
      <c r="BB461" s="128">
        <f>BB459*(BB433*1+1)</f>
        <v>0</v>
      </c>
      <c r="BC461" s="129"/>
      <c r="BD461" s="127"/>
      <c r="BE461" s="104"/>
      <c r="BF461" s="104"/>
      <c r="BG461" s="104"/>
      <c r="BH461" s="104"/>
      <c r="BI461" s="104"/>
      <c r="BJ461" s="104"/>
      <c r="BK461" s="100"/>
      <c r="BL461" s="167" t="s">
        <v>748</v>
      </c>
      <c r="BM461" s="128">
        <f>BM459*(BM433*1+1)</f>
        <v>0</v>
      </c>
    </row>
    <row r="462">
      <c r="A462" s="127"/>
      <c r="B462" s="104"/>
      <c r="C462" s="104"/>
      <c r="D462" s="104"/>
      <c r="E462" s="104"/>
      <c r="F462" s="104"/>
      <c r="G462" s="104"/>
      <c r="H462" s="100"/>
      <c r="I462" s="168" t="s">
        <v>749</v>
      </c>
      <c r="J462" s="3"/>
      <c r="K462" s="129"/>
      <c r="L462" s="127"/>
      <c r="M462" s="104"/>
      <c r="N462" s="104"/>
      <c r="O462" s="104"/>
      <c r="P462" s="104"/>
      <c r="Q462" s="104"/>
      <c r="R462" s="104"/>
      <c r="S462" s="100"/>
      <c r="T462" s="168" t="s">
        <v>749</v>
      </c>
      <c r="U462" s="3"/>
      <c r="V462" s="129"/>
      <c r="W462" s="127"/>
      <c r="X462" s="104"/>
      <c r="Y462" s="104"/>
      <c r="Z462" s="104"/>
      <c r="AA462" s="104"/>
      <c r="AB462" s="104"/>
      <c r="AC462" s="104"/>
      <c r="AD462" s="100"/>
      <c r="AE462" s="168" t="s">
        <v>749</v>
      </c>
      <c r="AF462" s="3"/>
      <c r="AG462" s="129"/>
      <c r="AH462" s="127"/>
      <c r="AI462" s="104"/>
      <c r="AJ462" s="104"/>
      <c r="AK462" s="104"/>
      <c r="AL462" s="104"/>
      <c r="AM462" s="104"/>
      <c r="AN462" s="104"/>
      <c r="AO462" s="100"/>
      <c r="AP462" s="168" t="s">
        <v>749</v>
      </c>
      <c r="AQ462" s="3"/>
      <c r="AR462" s="129"/>
      <c r="AS462" s="127"/>
      <c r="AT462" s="104"/>
      <c r="AU462" s="104"/>
      <c r="AV462" s="104"/>
      <c r="AW462" s="104"/>
      <c r="AX462" s="104"/>
      <c r="AY462" s="104"/>
      <c r="AZ462" s="100"/>
      <c r="BA462" s="168" t="s">
        <v>749</v>
      </c>
      <c r="BB462" s="3"/>
      <c r="BC462" s="129"/>
      <c r="BD462" s="127"/>
      <c r="BE462" s="104"/>
      <c r="BF462" s="104"/>
      <c r="BG462" s="104"/>
      <c r="BH462" s="104"/>
      <c r="BI462" s="104"/>
      <c r="BJ462" s="104"/>
      <c r="BK462" s="100"/>
      <c r="BL462" s="168" t="s">
        <v>749</v>
      </c>
      <c r="BM462" s="3"/>
    </row>
    <row r="463">
      <c r="A463" s="132"/>
      <c r="B463" s="2"/>
      <c r="C463" s="2"/>
      <c r="D463" s="2"/>
      <c r="E463" s="2"/>
      <c r="F463" s="2"/>
      <c r="G463" s="2"/>
      <c r="H463" s="3"/>
      <c r="I463" s="167" t="s">
        <v>750</v>
      </c>
      <c r="J463" s="133"/>
      <c r="K463" s="134"/>
      <c r="L463" s="132"/>
      <c r="M463" s="2"/>
      <c r="N463" s="2"/>
      <c r="O463" s="2"/>
      <c r="P463" s="2"/>
      <c r="Q463" s="2"/>
      <c r="R463" s="2"/>
      <c r="S463" s="3"/>
      <c r="T463" s="167" t="s">
        <v>750</v>
      </c>
      <c r="U463" s="133"/>
      <c r="V463" s="134"/>
      <c r="W463" s="132"/>
      <c r="X463" s="2"/>
      <c r="Y463" s="2"/>
      <c r="Z463" s="2"/>
      <c r="AA463" s="2"/>
      <c r="AB463" s="2"/>
      <c r="AC463" s="2"/>
      <c r="AD463" s="3"/>
      <c r="AE463" s="167" t="s">
        <v>750</v>
      </c>
      <c r="AF463" s="133"/>
      <c r="AG463" s="134"/>
      <c r="AH463" s="132"/>
      <c r="AI463" s="2"/>
      <c r="AJ463" s="2"/>
      <c r="AK463" s="2"/>
      <c r="AL463" s="2"/>
      <c r="AM463" s="2"/>
      <c r="AN463" s="2"/>
      <c r="AO463" s="3"/>
      <c r="AP463" s="167" t="s">
        <v>750</v>
      </c>
      <c r="AQ463" s="133"/>
      <c r="AR463" s="134"/>
      <c r="AS463" s="132"/>
      <c r="AT463" s="2"/>
      <c r="AU463" s="2"/>
      <c r="AV463" s="2"/>
      <c r="AW463" s="2"/>
      <c r="AX463" s="2"/>
      <c r="AY463" s="2"/>
      <c r="AZ463" s="3"/>
      <c r="BA463" s="167" t="s">
        <v>750</v>
      </c>
      <c r="BB463" s="133"/>
      <c r="BC463" s="134"/>
      <c r="BD463" s="132"/>
      <c r="BE463" s="2"/>
      <c r="BF463" s="2"/>
      <c r="BG463" s="2"/>
      <c r="BH463" s="2"/>
      <c r="BI463" s="2"/>
      <c r="BJ463" s="2"/>
      <c r="BK463" s="3"/>
      <c r="BL463" s="167" t="s">
        <v>750</v>
      </c>
      <c r="BM463" s="133"/>
    </row>
    <row r="464">
      <c r="A464" s="126" t="s">
        <v>721</v>
      </c>
      <c r="B464" s="104"/>
      <c r="C464" s="104"/>
      <c r="D464" s="104"/>
      <c r="E464" s="104"/>
      <c r="F464" s="104"/>
      <c r="G464" s="104"/>
      <c r="H464" s="100"/>
      <c r="I464" s="167" t="s">
        <v>747</v>
      </c>
      <c r="J464" s="125">
        <f>J463-J465</f>
        <v>0</v>
      </c>
      <c r="K464" s="109"/>
      <c r="L464" s="126" t="s">
        <v>721</v>
      </c>
      <c r="M464" s="104"/>
      <c r="N464" s="104"/>
      <c r="O464" s="104"/>
      <c r="P464" s="104"/>
      <c r="Q464" s="104"/>
      <c r="R464" s="104"/>
      <c r="S464" s="100"/>
      <c r="T464" s="167" t="s">
        <v>747</v>
      </c>
      <c r="U464" s="125">
        <f>U463-U465</f>
        <v>0</v>
      </c>
      <c r="V464" s="109"/>
      <c r="W464" s="126" t="s">
        <v>721</v>
      </c>
      <c r="X464" s="104"/>
      <c r="Y464" s="104"/>
      <c r="Z464" s="104"/>
      <c r="AA464" s="104"/>
      <c r="AB464" s="104"/>
      <c r="AC464" s="104"/>
      <c r="AD464" s="100"/>
      <c r="AE464" s="167" t="s">
        <v>747</v>
      </c>
      <c r="AF464" s="125">
        <f>AF463-AF465</f>
        <v>0</v>
      </c>
      <c r="AG464" s="109"/>
      <c r="AH464" s="126" t="s">
        <v>721</v>
      </c>
      <c r="AI464" s="104"/>
      <c r="AJ464" s="104"/>
      <c r="AK464" s="104"/>
      <c r="AL464" s="104"/>
      <c r="AM464" s="104"/>
      <c r="AN464" s="104"/>
      <c r="AO464" s="100"/>
      <c r="AP464" s="167" t="s">
        <v>747</v>
      </c>
      <c r="AQ464" s="125">
        <f>AQ463-AQ465</f>
        <v>0</v>
      </c>
      <c r="AR464" s="109"/>
      <c r="AS464" s="126" t="s">
        <v>721</v>
      </c>
      <c r="AT464" s="104"/>
      <c r="AU464" s="104"/>
      <c r="AV464" s="104"/>
      <c r="AW464" s="104"/>
      <c r="AX464" s="104"/>
      <c r="AY464" s="104"/>
      <c r="AZ464" s="100"/>
      <c r="BA464" s="167" t="s">
        <v>747</v>
      </c>
      <c r="BB464" s="125">
        <f>BB463-BB465</f>
        <v>0</v>
      </c>
      <c r="BC464" s="109"/>
      <c r="BD464" s="126" t="s">
        <v>721</v>
      </c>
      <c r="BE464" s="104"/>
      <c r="BF464" s="104"/>
      <c r="BG464" s="104"/>
      <c r="BH464" s="104"/>
      <c r="BI464" s="104"/>
      <c r="BJ464" s="104"/>
      <c r="BK464" s="100"/>
      <c r="BL464" s="167" t="s">
        <v>747</v>
      </c>
      <c r="BM464" s="125">
        <f>BM463-BM465</f>
        <v>0</v>
      </c>
    </row>
    <row r="465">
      <c r="A465" s="127"/>
      <c r="B465" s="104"/>
      <c r="C465" s="104"/>
      <c r="D465" s="104"/>
      <c r="E465" s="104"/>
      <c r="F465" s="104"/>
      <c r="G465" s="104"/>
      <c r="H465" s="100"/>
      <c r="I465" s="167" t="s">
        <v>752</v>
      </c>
      <c r="J465" s="128">
        <f>J463/(J433*1+1)</f>
        <v>0</v>
      </c>
      <c r="K465" s="129"/>
      <c r="L465" s="127"/>
      <c r="M465" s="104"/>
      <c r="N465" s="104"/>
      <c r="O465" s="104"/>
      <c r="P465" s="104"/>
      <c r="Q465" s="104"/>
      <c r="R465" s="104"/>
      <c r="S465" s="100"/>
      <c r="T465" s="167" t="s">
        <v>752</v>
      </c>
      <c r="U465" s="128">
        <f>U463/(U433*1+1)</f>
        <v>0</v>
      </c>
      <c r="V465" s="129"/>
      <c r="W465" s="127"/>
      <c r="X465" s="104"/>
      <c r="Y465" s="104"/>
      <c r="Z465" s="104"/>
      <c r="AA465" s="104"/>
      <c r="AB465" s="104"/>
      <c r="AC465" s="104"/>
      <c r="AD465" s="100"/>
      <c r="AE465" s="167" t="s">
        <v>752</v>
      </c>
      <c r="AF465" s="128">
        <f>AF463/(AF433*1+1)</f>
        <v>0</v>
      </c>
      <c r="AG465" s="129"/>
      <c r="AH465" s="127"/>
      <c r="AI465" s="104"/>
      <c r="AJ465" s="104"/>
      <c r="AK465" s="104"/>
      <c r="AL465" s="104"/>
      <c r="AM465" s="104"/>
      <c r="AN465" s="104"/>
      <c r="AO465" s="100"/>
      <c r="AP465" s="167" t="s">
        <v>752</v>
      </c>
      <c r="AQ465" s="128">
        <f>AQ463/(AQ433*1+1)</f>
        <v>0</v>
      </c>
      <c r="AR465" s="129"/>
      <c r="AS465" s="127"/>
      <c r="AT465" s="104"/>
      <c r="AU465" s="104"/>
      <c r="AV465" s="104"/>
      <c r="AW465" s="104"/>
      <c r="AX465" s="104"/>
      <c r="AY465" s="104"/>
      <c r="AZ465" s="100"/>
      <c r="BA465" s="167" t="s">
        <v>752</v>
      </c>
      <c r="BB465" s="128">
        <f>BB463/(BB433*1+1)</f>
        <v>0</v>
      </c>
      <c r="BC465" s="129"/>
      <c r="BD465" s="127"/>
      <c r="BE465" s="104"/>
      <c r="BF465" s="104"/>
      <c r="BG465" s="104"/>
      <c r="BH465" s="104"/>
      <c r="BI465" s="104"/>
      <c r="BJ465" s="104"/>
      <c r="BK465" s="100"/>
      <c r="BL465" s="167" t="s">
        <v>752</v>
      </c>
      <c r="BM465" s="128">
        <f>BM463/(BM433*1+1)</f>
        <v>0</v>
      </c>
    </row>
    <row r="466">
      <c r="A466" s="135"/>
      <c r="B466" s="104"/>
      <c r="C466" s="104"/>
      <c r="D466" s="104"/>
      <c r="E466" s="104"/>
      <c r="F466" s="104"/>
      <c r="G466" s="104"/>
      <c r="H466" s="100"/>
      <c r="I466" s="160" t="s">
        <v>753</v>
      </c>
      <c r="J466" s="170" t="str">
        <f>J458/J465</f>
        <v>#DIV/0!</v>
      </c>
      <c r="K466" s="137"/>
      <c r="L466" s="135"/>
      <c r="M466" s="104"/>
      <c r="N466" s="104"/>
      <c r="O466" s="104"/>
      <c r="P466" s="104"/>
      <c r="Q466" s="104"/>
      <c r="R466" s="104"/>
      <c r="S466" s="100"/>
      <c r="T466" s="160" t="s">
        <v>753</v>
      </c>
      <c r="U466" s="170" t="str">
        <f>U458/U465</f>
        <v>#DIV/0!</v>
      </c>
      <c r="V466" s="137"/>
      <c r="W466" s="135"/>
      <c r="X466" s="104"/>
      <c r="Y466" s="104"/>
      <c r="Z466" s="104"/>
      <c r="AA466" s="104"/>
      <c r="AB466" s="104"/>
      <c r="AC466" s="104"/>
      <c r="AD466" s="100"/>
      <c r="AE466" s="160" t="s">
        <v>753</v>
      </c>
      <c r="AF466" s="170" t="str">
        <f>AF458/AF465</f>
        <v>#DIV/0!</v>
      </c>
      <c r="AG466" s="137"/>
      <c r="AH466" s="135"/>
      <c r="AI466" s="104"/>
      <c r="AJ466" s="104"/>
      <c r="AK466" s="104"/>
      <c r="AL466" s="104"/>
      <c r="AM466" s="104"/>
      <c r="AN466" s="104"/>
      <c r="AO466" s="100"/>
      <c r="AP466" s="160" t="s">
        <v>753</v>
      </c>
      <c r="AQ466" s="170" t="str">
        <f>AQ458/AQ465</f>
        <v>#DIV/0!</v>
      </c>
      <c r="AR466" s="137"/>
      <c r="AS466" s="135"/>
      <c r="AT466" s="104"/>
      <c r="AU466" s="104"/>
      <c r="AV466" s="104"/>
      <c r="AW466" s="104"/>
      <c r="AX466" s="104"/>
      <c r="AY466" s="104"/>
      <c r="AZ466" s="100"/>
      <c r="BA466" s="160" t="s">
        <v>753</v>
      </c>
      <c r="BB466" s="170" t="str">
        <f>BB458/BB465</f>
        <v>#DIV/0!</v>
      </c>
      <c r="BC466" s="137"/>
      <c r="BD466" s="135"/>
      <c r="BE466" s="104"/>
      <c r="BF466" s="104"/>
      <c r="BG466" s="104"/>
      <c r="BH466" s="104"/>
      <c r="BI466" s="104"/>
      <c r="BJ466" s="104"/>
      <c r="BK466" s="100"/>
      <c r="BL466" s="160" t="s">
        <v>753</v>
      </c>
      <c r="BM466" s="170" t="str">
        <f>BM458/BM465</f>
        <v>#DIV/0!</v>
      </c>
    </row>
    <row r="467">
      <c r="A467" s="138"/>
      <c r="I467" s="160" t="s">
        <v>754</v>
      </c>
      <c r="J467" s="171" t="str">
        <f>J465/J458</f>
        <v>#DIV/0!</v>
      </c>
      <c r="K467" s="140"/>
      <c r="L467" s="138"/>
      <c r="T467" s="160" t="s">
        <v>754</v>
      </c>
      <c r="U467" s="171" t="str">
        <f>U465/U458</f>
        <v>#DIV/0!</v>
      </c>
      <c r="V467" s="140"/>
      <c r="W467" s="138"/>
      <c r="AE467" s="160" t="s">
        <v>754</v>
      </c>
      <c r="AF467" s="171" t="str">
        <f>AF465/AF458</f>
        <v>#DIV/0!</v>
      </c>
      <c r="AG467" s="140"/>
      <c r="AH467" s="138"/>
      <c r="AP467" s="160" t="s">
        <v>754</v>
      </c>
      <c r="AQ467" s="171" t="str">
        <f>AQ465/AQ458</f>
        <v>#DIV/0!</v>
      </c>
      <c r="AR467" s="140"/>
      <c r="AS467" s="138"/>
      <c r="BA467" s="160" t="s">
        <v>754</v>
      </c>
      <c r="BB467" s="171" t="str">
        <f>BB465/BB458</f>
        <v>#DIV/0!</v>
      </c>
      <c r="BC467" s="140"/>
      <c r="BD467" s="138"/>
      <c r="BL467" s="160" t="s">
        <v>754</v>
      </c>
      <c r="BM467" s="171" t="str">
        <f>BM465/BM458</f>
        <v>#DIV/0!</v>
      </c>
    </row>
    <row r="468">
      <c r="A468" s="141" t="s">
        <v>722</v>
      </c>
      <c r="B468" s="2"/>
      <c r="C468" s="2"/>
      <c r="D468" s="2"/>
      <c r="E468" s="2"/>
      <c r="F468" s="2"/>
      <c r="G468" s="2"/>
      <c r="H468" s="3"/>
      <c r="J468" s="109"/>
      <c r="K468" s="109"/>
      <c r="L468" s="141" t="s">
        <v>722</v>
      </c>
      <c r="M468" s="2"/>
      <c r="N468" s="2"/>
      <c r="O468" s="2"/>
      <c r="P468" s="2"/>
      <c r="Q468" s="2"/>
      <c r="R468" s="2"/>
      <c r="S468" s="3"/>
      <c r="U468" s="109"/>
      <c r="V468" s="109"/>
      <c r="W468" s="141" t="s">
        <v>722</v>
      </c>
      <c r="X468" s="2"/>
      <c r="Y468" s="2"/>
      <c r="Z468" s="2"/>
      <c r="AA468" s="2"/>
      <c r="AB468" s="2"/>
      <c r="AC468" s="2"/>
      <c r="AD468" s="3"/>
      <c r="AF468" s="109"/>
      <c r="AG468" s="109"/>
      <c r="AH468" s="141" t="s">
        <v>722</v>
      </c>
      <c r="AI468" s="2"/>
      <c r="AJ468" s="2"/>
      <c r="AK468" s="2"/>
      <c r="AL468" s="2"/>
      <c r="AM468" s="2"/>
      <c r="AN468" s="2"/>
      <c r="AO468" s="3"/>
      <c r="AQ468" s="109"/>
      <c r="AR468" s="109"/>
      <c r="AS468" s="141" t="s">
        <v>722</v>
      </c>
      <c r="AT468" s="2"/>
      <c r="AU468" s="2"/>
      <c r="AV468" s="2"/>
      <c r="AW468" s="2"/>
      <c r="AX468" s="2"/>
      <c r="AY468" s="2"/>
      <c r="AZ468" s="3"/>
      <c r="BB468" s="109"/>
      <c r="BC468" s="109"/>
      <c r="BD468" s="141" t="s">
        <v>722</v>
      </c>
      <c r="BE468" s="2"/>
      <c r="BF468" s="2"/>
      <c r="BG468" s="2"/>
      <c r="BH468" s="2"/>
      <c r="BI468" s="2"/>
      <c r="BJ468" s="2"/>
      <c r="BK468" s="3"/>
      <c r="BM468" s="109"/>
    </row>
    <row r="469">
      <c r="A469" s="135"/>
      <c r="B469" s="104"/>
      <c r="C469" s="104"/>
      <c r="D469" s="104"/>
      <c r="E469" s="104"/>
      <c r="F469" s="104"/>
      <c r="G469" s="104"/>
      <c r="H469" s="100"/>
      <c r="J469" s="137"/>
      <c r="K469" s="137"/>
      <c r="L469" s="135"/>
      <c r="M469" s="104"/>
      <c r="N469" s="104"/>
      <c r="O469" s="104"/>
      <c r="P469" s="104"/>
      <c r="Q469" s="104"/>
      <c r="R469" s="104"/>
      <c r="S469" s="100"/>
      <c r="U469" s="137"/>
      <c r="V469" s="137"/>
      <c r="W469" s="135"/>
      <c r="X469" s="104"/>
      <c r="Y469" s="104"/>
      <c r="Z469" s="104"/>
      <c r="AA469" s="104"/>
      <c r="AB469" s="104"/>
      <c r="AC469" s="104"/>
      <c r="AD469" s="100"/>
      <c r="AF469" s="137"/>
      <c r="AG469" s="137"/>
      <c r="AH469" s="135"/>
      <c r="AI469" s="104"/>
      <c r="AJ469" s="104"/>
      <c r="AK469" s="104"/>
      <c r="AL469" s="104"/>
      <c r="AM469" s="104"/>
      <c r="AN469" s="104"/>
      <c r="AO469" s="100"/>
      <c r="AQ469" s="137"/>
      <c r="AR469" s="137"/>
      <c r="AS469" s="135"/>
      <c r="AT469" s="104"/>
      <c r="AU469" s="104"/>
      <c r="AV469" s="104"/>
      <c r="AW469" s="104"/>
      <c r="AX469" s="104"/>
      <c r="AY469" s="104"/>
      <c r="AZ469" s="100"/>
      <c r="BB469" s="137"/>
      <c r="BC469" s="137"/>
      <c r="BD469" s="135"/>
      <c r="BE469" s="104"/>
      <c r="BF469" s="104"/>
      <c r="BG469" s="104"/>
      <c r="BH469" s="104"/>
      <c r="BI469" s="104"/>
      <c r="BJ469" s="104"/>
      <c r="BK469" s="100"/>
      <c r="BM469" s="137"/>
    </row>
    <row r="470">
      <c r="A470" s="135"/>
      <c r="B470" s="104"/>
      <c r="C470" s="104"/>
      <c r="D470" s="104"/>
      <c r="E470" s="104"/>
      <c r="F470" s="104"/>
      <c r="G470" s="104"/>
      <c r="H470" s="100"/>
      <c r="J470" s="137"/>
      <c r="K470" s="137"/>
      <c r="L470" s="135"/>
      <c r="M470" s="104"/>
      <c r="N470" s="104"/>
      <c r="O470" s="104"/>
      <c r="P470" s="104"/>
      <c r="Q470" s="104"/>
      <c r="R470" s="104"/>
      <c r="S470" s="100"/>
      <c r="U470" s="137"/>
      <c r="V470" s="137"/>
      <c r="W470" s="135"/>
      <c r="X470" s="104"/>
      <c r="Y470" s="104"/>
      <c r="Z470" s="104"/>
      <c r="AA470" s="104"/>
      <c r="AB470" s="104"/>
      <c r="AC470" s="104"/>
      <c r="AD470" s="100"/>
      <c r="AF470" s="137"/>
      <c r="AG470" s="137"/>
      <c r="AH470" s="135"/>
      <c r="AI470" s="104"/>
      <c r="AJ470" s="104"/>
      <c r="AK470" s="104"/>
      <c r="AL470" s="104"/>
      <c r="AM470" s="104"/>
      <c r="AN470" s="104"/>
      <c r="AO470" s="100"/>
      <c r="AQ470" s="137"/>
      <c r="AR470" s="137"/>
      <c r="AS470" s="135"/>
      <c r="AT470" s="104"/>
      <c r="AU470" s="104"/>
      <c r="AV470" s="104"/>
      <c r="AW470" s="104"/>
      <c r="AX470" s="104"/>
      <c r="AY470" s="104"/>
      <c r="AZ470" s="100"/>
      <c r="BB470" s="137"/>
      <c r="BC470" s="137"/>
      <c r="BD470" s="135"/>
      <c r="BE470" s="104"/>
      <c r="BF470" s="104"/>
      <c r="BG470" s="104"/>
      <c r="BH470" s="104"/>
      <c r="BI470" s="104"/>
      <c r="BJ470" s="104"/>
      <c r="BK470" s="100"/>
      <c r="BM470" s="137"/>
    </row>
    <row r="471">
      <c r="A471" s="135"/>
      <c r="B471" s="104"/>
      <c r="C471" s="104"/>
      <c r="D471" s="104"/>
      <c r="E471" s="104"/>
      <c r="F471" s="104"/>
      <c r="G471" s="104"/>
      <c r="H471" s="100"/>
      <c r="J471" s="137"/>
      <c r="K471" s="137"/>
      <c r="L471" s="135"/>
      <c r="M471" s="104"/>
      <c r="N471" s="104"/>
      <c r="O471" s="104"/>
      <c r="P471" s="104"/>
      <c r="Q471" s="104"/>
      <c r="R471" s="104"/>
      <c r="S471" s="100"/>
      <c r="U471" s="137"/>
      <c r="V471" s="137"/>
      <c r="W471" s="135"/>
      <c r="X471" s="104"/>
      <c r="Y471" s="104"/>
      <c r="Z471" s="104"/>
      <c r="AA471" s="104"/>
      <c r="AB471" s="104"/>
      <c r="AC471" s="104"/>
      <c r="AD471" s="100"/>
      <c r="AF471" s="137"/>
      <c r="AG471" s="137"/>
      <c r="AH471" s="135"/>
      <c r="AI471" s="104"/>
      <c r="AJ471" s="104"/>
      <c r="AK471" s="104"/>
      <c r="AL471" s="104"/>
      <c r="AM471" s="104"/>
      <c r="AN471" s="104"/>
      <c r="AO471" s="100"/>
      <c r="AQ471" s="137"/>
      <c r="AR471" s="137"/>
      <c r="AS471" s="135"/>
      <c r="AT471" s="104"/>
      <c r="AU471" s="104"/>
      <c r="AV471" s="104"/>
      <c r="AW471" s="104"/>
      <c r="AX471" s="104"/>
      <c r="AY471" s="104"/>
      <c r="AZ471" s="100"/>
      <c r="BB471" s="137"/>
      <c r="BC471" s="137"/>
      <c r="BD471" s="135"/>
      <c r="BE471" s="104"/>
      <c r="BF471" s="104"/>
      <c r="BG471" s="104"/>
      <c r="BH471" s="104"/>
      <c r="BI471" s="104"/>
      <c r="BJ471" s="104"/>
      <c r="BK471" s="100"/>
      <c r="BM471" s="137"/>
    </row>
    <row r="472">
      <c r="A472" s="135"/>
      <c r="B472" s="104"/>
      <c r="C472" s="104"/>
      <c r="D472" s="104"/>
      <c r="E472" s="104"/>
      <c r="F472" s="104"/>
      <c r="G472" s="104"/>
      <c r="H472" s="100"/>
      <c r="J472" s="137"/>
      <c r="K472" s="137"/>
      <c r="L472" s="135"/>
      <c r="M472" s="104"/>
      <c r="N472" s="104"/>
      <c r="O472" s="104"/>
      <c r="P472" s="104"/>
      <c r="Q472" s="104"/>
      <c r="R472" s="104"/>
      <c r="S472" s="100"/>
      <c r="U472" s="137"/>
      <c r="V472" s="137"/>
      <c r="W472" s="135"/>
      <c r="X472" s="104"/>
      <c r="Y472" s="104"/>
      <c r="Z472" s="104"/>
      <c r="AA472" s="104"/>
      <c r="AB472" s="104"/>
      <c r="AC472" s="104"/>
      <c r="AD472" s="100"/>
      <c r="AF472" s="137"/>
      <c r="AG472" s="137"/>
      <c r="AH472" s="135"/>
      <c r="AI472" s="104"/>
      <c r="AJ472" s="104"/>
      <c r="AK472" s="104"/>
      <c r="AL472" s="104"/>
      <c r="AM472" s="104"/>
      <c r="AN472" s="104"/>
      <c r="AO472" s="100"/>
      <c r="AQ472" s="137"/>
      <c r="AR472" s="137"/>
      <c r="AS472" s="135"/>
      <c r="AT472" s="104"/>
      <c r="AU472" s="104"/>
      <c r="AV472" s="104"/>
      <c r="AW472" s="104"/>
      <c r="AX472" s="104"/>
      <c r="AY472" s="104"/>
      <c r="AZ472" s="100"/>
      <c r="BB472" s="137"/>
      <c r="BC472" s="137"/>
      <c r="BD472" s="135"/>
      <c r="BE472" s="104"/>
      <c r="BF472" s="104"/>
      <c r="BG472" s="104"/>
      <c r="BH472" s="104"/>
      <c r="BI472" s="104"/>
      <c r="BJ472" s="104"/>
      <c r="BK472" s="100"/>
      <c r="BM472" s="137"/>
    </row>
    <row r="473">
      <c r="A473" s="135"/>
      <c r="B473" s="104"/>
      <c r="C473" s="104"/>
      <c r="D473" s="104"/>
      <c r="E473" s="104"/>
      <c r="F473" s="104"/>
      <c r="G473" s="104"/>
      <c r="H473" s="100"/>
      <c r="J473" s="137"/>
      <c r="K473" s="137"/>
      <c r="L473" s="135"/>
      <c r="M473" s="104"/>
      <c r="N473" s="104"/>
      <c r="O473" s="104"/>
      <c r="P473" s="104"/>
      <c r="Q473" s="104"/>
      <c r="R473" s="104"/>
      <c r="S473" s="100"/>
      <c r="U473" s="137"/>
      <c r="V473" s="137"/>
      <c r="W473" s="135"/>
      <c r="X473" s="104"/>
      <c r="Y473" s="104"/>
      <c r="Z473" s="104"/>
      <c r="AA473" s="104"/>
      <c r="AB473" s="104"/>
      <c r="AC473" s="104"/>
      <c r="AD473" s="100"/>
      <c r="AF473" s="137"/>
      <c r="AG473" s="137"/>
      <c r="AH473" s="135"/>
      <c r="AI473" s="104"/>
      <c r="AJ473" s="104"/>
      <c r="AK473" s="104"/>
      <c r="AL473" s="104"/>
      <c r="AM473" s="104"/>
      <c r="AN473" s="104"/>
      <c r="AO473" s="100"/>
      <c r="AQ473" s="137"/>
      <c r="AR473" s="137"/>
      <c r="AS473" s="135"/>
      <c r="AT473" s="104"/>
      <c r="AU473" s="104"/>
      <c r="AV473" s="104"/>
      <c r="AW473" s="104"/>
      <c r="AX473" s="104"/>
      <c r="AY473" s="104"/>
      <c r="AZ473" s="100"/>
      <c r="BB473" s="137"/>
      <c r="BC473" s="137"/>
      <c r="BD473" s="135"/>
      <c r="BE473" s="104"/>
      <c r="BF473" s="104"/>
      <c r="BG473" s="104"/>
      <c r="BH473" s="104"/>
      <c r="BI473" s="104"/>
      <c r="BJ473" s="104"/>
      <c r="BK473" s="100"/>
      <c r="BM473" s="137"/>
    </row>
    <row r="474">
      <c r="A474" s="146"/>
      <c r="B474" s="146"/>
      <c r="C474" s="146"/>
      <c r="D474" s="146"/>
      <c r="E474" s="146"/>
      <c r="F474" s="146"/>
      <c r="G474" s="146"/>
      <c r="H474" s="146"/>
      <c r="J474" s="137"/>
      <c r="K474" s="137"/>
      <c r="L474" s="146"/>
      <c r="M474" s="146"/>
      <c r="N474" s="146"/>
      <c r="O474" s="146"/>
      <c r="P474" s="146"/>
      <c r="Q474" s="146"/>
      <c r="R474" s="146"/>
      <c r="S474" s="146"/>
      <c r="U474" s="137"/>
      <c r="V474" s="137"/>
      <c r="W474" s="146"/>
      <c r="X474" s="146"/>
      <c r="Y474" s="146"/>
      <c r="Z474" s="146"/>
      <c r="AA474" s="146"/>
      <c r="AB474" s="146"/>
      <c r="AC474" s="146"/>
      <c r="AD474" s="146"/>
      <c r="AF474" s="137"/>
      <c r="AG474" s="137"/>
      <c r="AH474" s="146"/>
      <c r="AI474" s="146"/>
      <c r="AJ474" s="146"/>
      <c r="AK474" s="146"/>
      <c r="AL474" s="146"/>
      <c r="AM474" s="146"/>
      <c r="AN474" s="146"/>
      <c r="AO474" s="146"/>
      <c r="AQ474" s="137"/>
      <c r="AR474" s="137"/>
      <c r="AS474" s="146"/>
      <c r="AT474" s="146"/>
      <c r="AU474" s="146"/>
      <c r="AV474" s="146"/>
      <c r="AW474" s="146"/>
      <c r="AX474" s="146"/>
      <c r="AY474" s="146"/>
      <c r="AZ474" s="146"/>
      <c r="BB474" s="137"/>
      <c r="BC474" s="137"/>
      <c r="BD474" s="146"/>
      <c r="BE474" s="146"/>
      <c r="BF474" s="146"/>
      <c r="BG474" s="146"/>
      <c r="BH474" s="146"/>
      <c r="BI474" s="146"/>
      <c r="BJ474" s="146"/>
      <c r="BK474" s="146"/>
      <c r="BM474" s="137"/>
    </row>
    <row r="475">
      <c r="A475" s="146"/>
      <c r="B475" s="146"/>
      <c r="C475" s="146"/>
      <c r="D475" s="146"/>
      <c r="E475" s="146"/>
      <c r="F475" s="146"/>
      <c r="G475" s="146"/>
      <c r="H475" s="146"/>
      <c r="J475" s="137"/>
      <c r="K475" s="137"/>
      <c r="L475" s="146"/>
      <c r="M475" s="146"/>
      <c r="N475" s="146"/>
      <c r="O475" s="146"/>
      <c r="P475" s="146"/>
      <c r="Q475" s="146"/>
      <c r="R475" s="146"/>
      <c r="S475" s="146"/>
      <c r="U475" s="137"/>
      <c r="V475" s="137"/>
      <c r="W475" s="146"/>
      <c r="X475" s="146"/>
      <c r="Y475" s="146"/>
      <c r="Z475" s="146"/>
      <c r="AA475" s="146"/>
      <c r="AB475" s="146"/>
      <c r="AC475" s="146"/>
      <c r="AD475" s="146"/>
      <c r="AF475" s="137"/>
      <c r="AG475" s="137"/>
      <c r="AH475" s="146"/>
      <c r="AI475" s="146"/>
      <c r="AJ475" s="146"/>
      <c r="AK475" s="146"/>
      <c r="AL475" s="146"/>
      <c r="AM475" s="146"/>
      <c r="AN475" s="146"/>
      <c r="AO475" s="146"/>
      <c r="AQ475" s="137"/>
      <c r="AR475" s="137"/>
      <c r="AS475" s="146"/>
      <c r="AT475" s="146"/>
      <c r="AU475" s="146"/>
      <c r="AV475" s="146"/>
      <c r="AW475" s="146"/>
      <c r="AX475" s="146"/>
      <c r="AY475" s="146"/>
      <c r="AZ475" s="146"/>
      <c r="BB475" s="137"/>
      <c r="BC475" s="137"/>
      <c r="BD475" s="146"/>
      <c r="BE475" s="146"/>
      <c r="BF475" s="146"/>
      <c r="BG475" s="146"/>
      <c r="BH475" s="146"/>
      <c r="BI475" s="146"/>
      <c r="BJ475" s="146"/>
      <c r="BK475" s="146"/>
      <c r="BM475" s="137"/>
    </row>
    <row r="476">
      <c r="I476" s="157" t="s">
        <v>731</v>
      </c>
      <c r="J476" s="161">
        <f>$J$3</f>
        <v>0.16</v>
      </c>
      <c r="K476" s="89"/>
      <c r="T476" s="160" t="s">
        <v>732</v>
      </c>
      <c r="U476" s="161">
        <f>$J$3</f>
        <v>0.16</v>
      </c>
      <c r="V476" s="89"/>
      <c r="AE476" s="160" t="s">
        <v>732</v>
      </c>
      <c r="AF476" s="161">
        <f>$J$3</f>
        <v>0.16</v>
      </c>
      <c r="AG476" s="89"/>
      <c r="AP476" s="160" t="s">
        <v>732</v>
      </c>
      <c r="AQ476" s="161">
        <f>$J$3</f>
        <v>0.16</v>
      </c>
      <c r="AR476" s="89"/>
      <c r="BA476" s="160" t="s">
        <v>732</v>
      </c>
      <c r="BB476" s="161">
        <f>$J$3</f>
        <v>0.16</v>
      </c>
      <c r="BC476" s="89"/>
      <c r="BL476" s="160" t="s">
        <v>732</v>
      </c>
      <c r="BM476" s="161">
        <f>$J$3</f>
        <v>0.16</v>
      </c>
    </row>
    <row r="477">
      <c r="A477" s="97" t="s">
        <v>701</v>
      </c>
      <c r="B477" s="92"/>
      <c r="C477" s="2"/>
      <c r="D477" s="2"/>
      <c r="E477" s="3"/>
      <c r="F477" s="93" t="s">
        <v>702</v>
      </c>
      <c r="G477" s="98">
        <f>$G$4</f>
        <v>42399</v>
      </c>
      <c r="H477" s="3"/>
      <c r="I477" s="157" t="s">
        <v>733</v>
      </c>
      <c r="J477" s="162" t="s">
        <v>734</v>
      </c>
      <c r="K477" s="96"/>
      <c r="L477" s="97" t="s">
        <v>701</v>
      </c>
      <c r="M477" s="92"/>
      <c r="N477" s="2"/>
      <c r="O477" s="2"/>
      <c r="P477" s="3"/>
      <c r="Q477" s="93" t="s">
        <v>702</v>
      </c>
      <c r="R477" s="98">
        <f>$G$4</f>
        <v>42399</v>
      </c>
      <c r="S477" s="3"/>
      <c r="T477" s="157" t="s">
        <v>733</v>
      </c>
      <c r="U477" s="162" t="s">
        <v>734</v>
      </c>
      <c r="V477" s="96"/>
      <c r="W477" s="97" t="s">
        <v>701</v>
      </c>
      <c r="X477" s="92"/>
      <c r="Y477" s="2"/>
      <c r="Z477" s="2"/>
      <c r="AA477" s="3"/>
      <c r="AB477" s="93" t="s">
        <v>702</v>
      </c>
      <c r="AC477" s="98">
        <f>$G$4</f>
        <v>42399</v>
      </c>
      <c r="AD477" s="3"/>
      <c r="AE477" s="157" t="s">
        <v>733</v>
      </c>
      <c r="AF477" s="162" t="s">
        <v>734</v>
      </c>
      <c r="AG477" s="96"/>
      <c r="AH477" s="97" t="s">
        <v>701</v>
      </c>
      <c r="AI477" s="92"/>
      <c r="AJ477" s="2"/>
      <c r="AK477" s="2"/>
      <c r="AL477" s="3"/>
      <c r="AM477" s="93" t="s">
        <v>702</v>
      </c>
      <c r="AN477" s="98">
        <f>$G$4</f>
        <v>42399</v>
      </c>
      <c r="AO477" s="3"/>
      <c r="AP477" s="157" t="s">
        <v>733</v>
      </c>
      <c r="AQ477" s="162" t="s">
        <v>734</v>
      </c>
      <c r="AR477" s="96"/>
      <c r="AS477" s="97" t="s">
        <v>701</v>
      </c>
      <c r="AT477" s="92"/>
      <c r="AU477" s="2"/>
      <c r="AV477" s="2"/>
      <c r="AW477" s="3"/>
      <c r="AX477" s="93" t="s">
        <v>702</v>
      </c>
      <c r="AY477" s="98">
        <f>$G$4</f>
        <v>42399</v>
      </c>
      <c r="AZ477" s="3"/>
      <c r="BA477" s="157" t="s">
        <v>733</v>
      </c>
      <c r="BB477" s="162" t="s">
        <v>734</v>
      </c>
      <c r="BC477" s="96"/>
      <c r="BD477" s="97" t="s">
        <v>701</v>
      </c>
      <c r="BE477" s="92"/>
      <c r="BF477" s="2"/>
      <c r="BG477" s="2"/>
      <c r="BH477" s="3"/>
      <c r="BI477" s="93" t="s">
        <v>702</v>
      </c>
      <c r="BJ477" s="98">
        <f>$G$4</f>
        <v>42399</v>
      </c>
      <c r="BK477" s="3"/>
      <c r="BL477" s="157" t="s">
        <v>733</v>
      </c>
      <c r="BM477" s="162" t="s">
        <v>734</v>
      </c>
    </row>
    <row r="478">
      <c r="A478" s="91" t="s">
        <v>703</v>
      </c>
      <c r="B478" s="99">
        <v>12.0</v>
      </c>
      <c r="C478" s="100"/>
      <c r="D478" s="101" t="s">
        <v>705</v>
      </c>
      <c r="E478" s="102">
        <v>10.0</v>
      </c>
      <c r="F478" s="164"/>
      <c r="G478" s="104"/>
      <c r="H478" s="100"/>
      <c r="I478" s="163">
        <f>1/J478</f>
        <v>3.333333333</v>
      </c>
      <c r="J478" s="165">
        <f>$J$5</f>
        <v>0.3</v>
      </c>
      <c r="K478" s="96"/>
      <c r="L478" s="91" t="s">
        <v>703</v>
      </c>
      <c r="M478" s="99"/>
      <c r="N478" s="100"/>
      <c r="O478" s="101" t="s">
        <v>705</v>
      </c>
      <c r="P478" s="102">
        <v>10.0</v>
      </c>
      <c r="Q478" s="164"/>
      <c r="R478" s="104"/>
      <c r="S478" s="100"/>
      <c r="T478" s="163">
        <f>1/U478</f>
        <v>3.333333333</v>
      </c>
      <c r="U478" s="165">
        <f>$J$5</f>
        <v>0.3</v>
      </c>
      <c r="V478" s="96"/>
      <c r="W478" s="91" t="s">
        <v>703</v>
      </c>
      <c r="X478" s="99"/>
      <c r="Y478" s="100"/>
      <c r="Z478" s="101" t="s">
        <v>705</v>
      </c>
      <c r="AA478" s="102">
        <v>10.0</v>
      </c>
      <c r="AB478" s="164"/>
      <c r="AC478" s="104"/>
      <c r="AD478" s="100"/>
      <c r="AE478" s="163">
        <f>1/AF478</f>
        <v>3.333333333</v>
      </c>
      <c r="AF478" s="165">
        <f>$J$5</f>
        <v>0.3</v>
      </c>
      <c r="AG478" s="96"/>
      <c r="AH478" s="91" t="s">
        <v>703</v>
      </c>
      <c r="AI478" s="99"/>
      <c r="AJ478" s="100"/>
      <c r="AK478" s="101" t="s">
        <v>705</v>
      </c>
      <c r="AL478" s="102">
        <v>10.0</v>
      </c>
      <c r="AM478" s="164"/>
      <c r="AN478" s="104"/>
      <c r="AO478" s="100"/>
      <c r="AP478" s="163">
        <f>1/AQ478</f>
        <v>3.333333333</v>
      </c>
      <c r="AQ478" s="165">
        <f>$J$5</f>
        <v>0.3</v>
      </c>
      <c r="AR478" s="96"/>
      <c r="AS478" s="91" t="s">
        <v>703</v>
      </c>
      <c r="AT478" s="99"/>
      <c r="AU478" s="100"/>
      <c r="AV478" s="101" t="s">
        <v>705</v>
      </c>
      <c r="AW478" s="102">
        <v>10.0</v>
      </c>
      <c r="AX478" s="164"/>
      <c r="AY478" s="104"/>
      <c r="AZ478" s="100"/>
      <c r="BA478" s="163">
        <f>1/BB478</f>
        <v>3.333333333</v>
      </c>
      <c r="BB478" s="165">
        <f>$J$5</f>
        <v>0.3</v>
      </c>
      <c r="BC478" s="96"/>
      <c r="BD478" s="91" t="s">
        <v>703</v>
      </c>
      <c r="BE478" s="99"/>
      <c r="BF478" s="100"/>
      <c r="BG478" s="101" t="s">
        <v>705</v>
      </c>
      <c r="BH478" s="102">
        <v>10.0</v>
      </c>
      <c r="BI478" s="164"/>
      <c r="BJ478" s="104"/>
      <c r="BK478" s="100"/>
      <c r="BL478" s="163">
        <f>1/BM478</f>
        <v>3.333333333</v>
      </c>
      <c r="BM478" s="165">
        <f>$J$5</f>
        <v>0.3</v>
      </c>
    </row>
    <row r="479">
      <c r="A479" s="105" t="s">
        <v>707</v>
      </c>
      <c r="B479" s="106" t="s">
        <v>708</v>
      </c>
      <c r="C479" s="100"/>
      <c r="D479" s="107" t="s">
        <v>709</v>
      </c>
      <c r="E479" s="107" t="s">
        <v>710</v>
      </c>
      <c r="F479" s="108" t="s">
        <v>711</v>
      </c>
      <c r="G479" s="104"/>
      <c r="H479" s="100"/>
      <c r="I479" s="162" t="s">
        <v>712</v>
      </c>
      <c r="J479" s="162" t="s">
        <v>713</v>
      </c>
      <c r="K479" s="109"/>
      <c r="L479" s="105" t="s">
        <v>707</v>
      </c>
      <c r="M479" s="106" t="s">
        <v>708</v>
      </c>
      <c r="N479" s="100"/>
      <c r="O479" s="107" t="s">
        <v>709</v>
      </c>
      <c r="P479" s="107" t="s">
        <v>710</v>
      </c>
      <c r="Q479" s="108" t="s">
        <v>711</v>
      </c>
      <c r="R479" s="104"/>
      <c r="S479" s="100"/>
      <c r="T479" s="162" t="s">
        <v>712</v>
      </c>
      <c r="U479" s="162" t="s">
        <v>713</v>
      </c>
      <c r="V479" s="109"/>
      <c r="W479" s="105" t="s">
        <v>707</v>
      </c>
      <c r="X479" s="106" t="s">
        <v>708</v>
      </c>
      <c r="Y479" s="100"/>
      <c r="Z479" s="107" t="s">
        <v>709</v>
      </c>
      <c r="AA479" s="107" t="s">
        <v>710</v>
      </c>
      <c r="AB479" s="108" t="s">
        <v>711</v>
      </c>
      <c r="AC479" s="104"/>
      <c r="AD479" s="100"/>
      <c r="AE479" s="162" t="s">
        <v>712</v>
      </c>
      <c r="AF479" s="162" t="s">
        <v>713</v>
      </c>
      <c r="AG479" s="109"/>
      <c r="AH479" s="105" t="s">
        <v>707</v>
      </c>
      <c r="AI479" s="106" t="s">
        <v>708</v>
      </c>
      <c r="AJ479" s="100"/>
      <c r="AK479" s="107" t="s">
        <v>709</v>
      </c>
      <c r="AL479" s="107" t="s">
        <v>710</v>
      </c>
      <c r="AM479" s="108" t="s">
        <v>711</v>
      </c>
      <c r="AN479" s="104"/>
      <c r="AO479" s="100"/>
      <c r="AP479" s="162" t="s">
        <v>712</v>
      </c>
      <c r="AQ479" s="162" t="s">
        <v>713</v>
      </c>
      <c r="AR479" s="109"/>
      <c r="AS479" s="105" t="s">
        <v>707</v>
      </c>
      <c r="AT479" s="106" t="s">
        <v>708</v>
      </c>
      <c r="AU479" s="100"/>
      <c r="AV479" s="107" t="s">
        <v>709</v>
      </c>
      <c r="AW479" s="107" t="s">
        <v>710</v>
      </c>
      <c r="AX479" s="108" t="s">
        <v>711</v>
      </c>
      <c r="AY479" s="104"/>
      <c r="AZ479" s="100"/>
      <c r="BA479" s="162" t="s">
        <v>712</v>
      </c>
      <c r="BB479" s="162" t="s">
        <v>713</v>
      </c>
      <c r="BC479" s="109"/>
      <c r="BD479" s="105" t="s">
        <v>707</v>
      </c>
      <c r="BE479" s="106" t="s">
        <v>708</v>
      </c>
      <c r="BF479" s="100"/>
      <c r="BG479" s="107" t="s">
        <v>709</v>
      </c>
      <c r="BH479" s="107" t="s">
        <v>710</v>
      </c>
      <c r="BI479" s="108" t="s">
        <v>711</v>
      </c>
      <c r="BJ479" s="104"/>
      <c r="BK479" s="100"/>
      <c r="BL479" s="162" t="s">
        <v>712</v>
      </c>
      <c r="BM479" s="162" t="s">
        <v>713</v>
      </c>
    </row>
    <row r="480">
      <c r="A480" s="110">
        <f>VLOOKUP(B480,Base!$A$3:$F$994, 6, false)</f>
        <v>0</v>
      </c>
      <c r="B480" s="111" t="s">
        <v>6</v>
      </c>
      <c r="C480" s="3"/>
      <c r="D480" s="112"/>
      <c r="E480" s="110" t="str">
        <f>VLOOKUP(B480,Base!$A$3:$F$994, 2, false)</f>
        <v>.</v>
      </c>
      <c r="F480" s="92"/>
      <c r="G480" s="2"/>
      <c r="H480" s="3"/>
      <c r="I480" s="113">
        <f>VLOOKUP(B480,Base!$A$3:$F$994, 5, false)</f>
        <v>0</v>
      </c>
      <c r="J480" s="114">
        <f t="shared" ref="J480:J497" si="78">I480*D480</f>
        <v>0</v>
      </c>
      <c r="K480" s="115"/>
      <c r="L480" s="110">
        <f>VLOOKUP(M480,Base!$A$3:$F$994, 6, false)</f>
        <v>0</v>
      </c>
      <c r="M480" s="111" t="s">
        <v>6</v>
      </c>
      <c r="N480" s="3"/>
      <c r="O480" s="112"/>
      <c r="P480" s="110" t="str">
        <f>VLOOKUP(M480,Base!$A$3:$F$994, 2, false)</f>
        <v>.</v>
      </c>
      <c r="Q480" s="92"/>
      <c r="R480" s="2"/>
      <c r="S480" s="3"/>
      <c r="T480" s="113">
        <f>VLOOKUP(M480,Base!$A$3:$F$994, 5, false)</f>
        <v>0</v>
      </c>
      <c r="U480" s="114">
        <f t="shared" ref="U480:U497" si="79">T480*O480</f>
        <v>0</v>
      </c>
      <c r="V480" s="115"/>
      <c r="W480" s="110">
        <f>VLOOKUP(X480,Base!$A$3:$F$994, 6, false)</f>
        <v>0</v>
      </c>
      <c r="X480" s="111" t="s">
        <v>6</v>
      </c>
      <c r="Y480" s="3"/>
      <c r="Z480" s="112"/>
      <c r="AA480" s="110" t="str">
        <f>VLOOKUP(X480,Base!$A$3:$F$994, 2, false)</f>
        <v>.</v>
      </c>
      <c r="AB480" s="92"/>
      <c r="AC480" s="2"/>
      <c r="AD480" s="3"/>
      <c r="AE480" s="113">
        <f>VLOOKUP(X480,Base!$A$3:$F$994, 5, false)</f>
        <v>0</v>
      </c>
      <c r="AF480" s="114">
        <f t="shared" ref="AF480:AF497" si="80">AE480*Z480</f>
        <v>0</v>
      </c>
      <c r="AG480" s="115"/>
      <c r="AH480" s="110">
        <f>VLOOKUP(AI480,Base!$A$3:$F$994, 6, false)</f>
        <v>0</v>
      </c>
      <c r="AI480" s="111" t="s">
        <v>6</v>
      </c>
      <c r="AJ480" s="3"/>
      <c r="AK480" s="112"/>
      <c r="AL480" s="110" t="str">
        <f>VLOOKUP(AI480,Base!$A$3:$F$994, 2, false)</f>
        <v>.</v>
      </c>
      <c r="AM480" s="92"/>
      <c r="AN480" s="2"/>
      <c r="AO480" s="3"/>
      <c r="AP480" s="113">
        <f>VLOOKUP(AI480,Base!$A$3:$F$994, 5, false)</f>
        <v>0</v>
      </c>
      <c r="AQ480" s="114">
        <f t="shared" ref="AQ480:AQ488" si="81">AP480*AK480</f>
        <v>0</v>
      </c>
      <c r="AR480" s="115"/>
      <c r="AS480" s="110">
        <f>VLOOKUP(AT480,Base!$A$3:$F$994, 6, false)</f>
        <v>0</v>
      </c>
      <c r="AT480" s="111" t="s">
        <v>6</v>
      </c>
      <c r="AU480" s="3"/>
      <c r="AV480" s="112"/>
      <c r="AW480" s="110" t="str">
        <f>VLOOKUP(AT480,Base!$A$3:$F$994, 2, false)</f>
        <v>.</v>
      </c>
      <c r="AX480" s="92"/>
      <c r="AY480" s="2"/>
      <c r="AZ480" s="3"/>
      <c r="BA480" s="113">
        <f>VLOOKUP(AT480,Base!$A$3:$F$994, 5, false)</f>
        <v>0</v>
      </c>
      <c r="BB480" s="114">
        <f t="shared" ref="BB480:BB497" si="82">BA480*AV480</f>
        <v>0</v>
      </c>
      <c r="BC480" s="115"/>
      <c r="BD480" s="110">
        <f>VLOOKUP(BE480,Base!$A$3:$F$994, 6, false)</f>
        <v>0</v>
      </c>
      <c r="BE480" s="111" t="s">
        <v>6</v>
      </c>
      <c r="BF480" s="3"/>
      <c r="BG480" s="112"/>
      <c r="BH480" s="110" t="str">
        <f>VLOOKUP(BE480,Base!$A$3:$F$994, 2, false)</f>
        <v>.</v>
      </c>
      <c r="BI480" s="92"/>
      <c r="BJ480" s="2"/>
      <c r="BK480" s="3"/>
      <c r="BL480" s="113">
        <f>VLOOKUP(BE480,Base!$A$3:$F$994, 5, false)</f>
        <v>0</v>
      </c>
      <c r="BM480" s="114">
        <f t="shared" ref="BM480:BM497" si="83">BL480*BG480</f>
        <v>0</v>
      </c>
    </row>
    <row r="481">
      <c r="A481" s="110">
        <f>VLOOKUP(B481,Base!$A$3:$F$994, 6, false)</f>
        <v>0</v>
      </c>
      <c r="B481" s="111" t="s">
        <v>6</v>
      </c>
      <c r="C481" s="3"/>
      <c r="D481" s="112"/>
      <c r="E481" s="110" t="str">
        <f>VLOOKUP(B481,Base!$A$3:$F$994, 2, false)</f>
        <v>.</v>
      </c>
      <c r="F481" s="116"/>
      <c r="G481" s="2"/>
      <c r="H481" s="3"/>
      <c r="I481" s="113">
        <f>VLOOKUP(B481,Base!$A$3:$F$994, 5, false)</f>
        <v>0</v>
      </c>
      <c r="J481" s="114">
        <f t="shared" si="78"/>
        <v>0</v>
      </c>
      <c r="K481" s="115"/>
      <c r="L481" s="110">
        <f>VLOOKUP(M481,Base!$A$3:$F$994, 6, false)</f>
        <v>0</v>
      </c>
      <c r="M481" s="111" t="s">
        <v>6</v>
      </c>
      <c r="N481" s="3"/>
      <c r="O481" s="112"/>
      <c r="P481" s="110" t="str">
        <f>VLOOKUP(M481,Base!$A$3:$F$994, 2, false)</f>
        <v>.</v>
      </c>
      <c r="Q481" s="116"/>
      <c r="R481" s="2"/>
      <c r="S481" s="3"/>
      <c r="T481" s="113">
        <f>VLOOKUP(M481,Base!$A$3:$F$994, 5, false)</f>
        <v>0</v>
      </c>
      <c r="U481" s="114">
        <f t="shared" si="79"/>
        <v>0</v>
      </c>
      <c r="V481" s="115"/>
      <c r="W481" s="110">
        <f>VLOOKUP(X481,Base!$A$3:$F$994, 6, false)</f>
        <v>0</v>
      </c>
      <c r="X481" s="111" t="s">
        <v>6</v>
      </c>
      <c r="Y481" s="3"/>
      <c r="Z481" s="112"/>
      <c r="AA481" s="110" t="str">
        <f>VLOOKUP(X481,Base!$A$3:$F$994, 2, false)</f>
        <v>.</v>
      </c>
      <c r="AB481" s="116"/>
      <c r="AC481" s="2"/>
      <c r="AD481" s="3"/>
      <c r="AE481" s="113">
        <f>VLOOKUP(X481,Base!$A$3:$F$994, 5, false)</f>
        <v>0</v>
      </c>
      <c r="AF481" s="114">
        <f t="shared" si="80"/>
        <v>0</v>
      </c>
      <c r="AG481" s="115"/>
      <c r="AH481" s="110">
        <f>VLOOKUP(AI481,Base!$A$3:$F$994, 6, false)</f>
        <v>0</v>
      </c>
      <c r="AI481" s="111" t="s">
        <v>6</v>
      </c>
      <c r="AJ481" s="3"/>
      <c r="AK481" s="112"/>
      <c r="AL481" s="110" t="str">
        <f>VLOOKUP(AI481,Base!$A$3:$F$994, 2, false)</f>
        <v>.</v>
      </c>
      <c r="AM481" s="116"/>
      <c r="AN481" s="2"/>
      <c r="AO481" s="3"/>
      <c r="AP481" s="113">
        <f>VLOOKUP(AI481,Base!$A$3:$F$994, 5, false)</f>
        <v>0</v>
      </c>
      <c r="AQ481" s="114">
        <f t="shared" si="81"/>
        <v>0</v>
      </c>
      <c r="AR481" s="115"/>
      <c r="AS481" s="110">
        <f>VLOOKUP(AT481,Base!$A$3:$F$994, 6, false)</f>
        <v>0</v>
      </c>
      <c r="AT481" s="111" t="s">
        <v>6</v>
      </c>
      <c r="AU481" s="3"/>
      <c r="AV481" s="112"/>
      <c r="AW481" s="110" t="str">
        <f>VLOOKUP(AT481,Base!$A$3:$F$994, 2, false)</f>
        <v>.</v>
      </c>
      <c r="AX481" s="116"/>
      <c r="AY481" s="2"/>
      <c r="AZ481" s="3"/>
      <c r="BA481" s="113">
        <f>VLOOKUP(AT481,Base!$A$3:$F$994, 5, false)</f>
        <v>0</v>
      </c>
      <c r="BB481" s="114">
        <f t="shared" si="82"/>
        <v>0</v>
      </c>
      <c r="BC481" s="115"/>
      <c r="BD481" s="110">
        <f>VLOOKUP(BE481,Base!$A$3:$F$994, 6, false)</f>
        <v>0</v>
      </c>
      <c r="BE481" s="111" t="s">
        <v>6</v>
      </c>
      <c r="BF481" s="3"/>
      <c r="BG481" s="112"/>
      <c r="BH481" s="110" t="str">
        <f>VLOOKUP(BE481,Base!$A$3:$F$994, 2, false)</f>
        <v>.</v>
      </c>
      <c r="BI481" s="116"/>
      <c r="BJ481" s="2"/>
      <c r="BK481" s="3"/>
      <c r="BL481" s="113">
        <f>VLOOKUP(BE481,Base!$A$3:$F$994, 5, false)</f>
        <v>0</v>
      </c>
      <c r="BM481" s="114">
        <f t="shared" si="83"/>
        <v>0</v>
      </c>
    </row>
    <row r="482">
      <c r="A482" s="110">
        <f>VLOOKUP(B482,Base!$A$3:$F$994, 6, false)</f>
        <v>0</v>
      </c>
      <c r="B482" s="111" t="s">
        <v>6</v>
      </c>
      <c r="C482" s="3"/>
      <c r="D482" s="112"/>
      <c r="E482" s="110" t="str">
        <f>VLOOKUP(B482,Base!$A$3:$F$994, 2, false)</f>
        <v>.</v>
      </c>
      <c r="F482" s="116"/>
      <c r="G482" s="2"/>
      <c r="H482" s="3"/>
      <c r="I482" s="113">
        <f>VLOOKUP(B482,Base!$A$3:$F$994, 5, false)</f>
        <v>0</v>
      </c>
      <c r="J482" s="114">
        <f t="shared" si="78"/>
        <v>0</v>
      </c>
      <c r="K482" s="115"/>
      <c r="L482" s="110">
        <f>VLOOKUP(M482,Base!$A$3:$F$994, 6, false)</f>
        <v>0</v>
      </c>
      <c r="M482" s="111" t="s">
        <v>6</v>
      </c>
      <c r="N482" s="3"/>
      <c r="O482" s="112"/>
      <c r="P482" s="110" t="str">
        <f>VLOOKUP(M482,Base!$A$3:$F$994, 2, false)</f>
        <v>.</v>
      </c>
      <c r="Q482" s="116"/>
      <c r="R482" s="2"/>
      <c r="S482" s="3"/>
      <c r="T482" s="113">
        <f>VLOOKUP(M482,Base!$A$3:$F$994, 5, false)</f>
        <v>0</v>
      </c>
      <c r="U482" s="114">
        <f t="shared" si="79"/>
        <v>0</v>
      </c>
      <c r="V482" s="115"/>
      <c r="W482" s="110">
        <f>VLOOKUP(X482,Base!$A$3:$F$994, 6, false)</f>
        <v>0</v>
      </c>
      <c r="X482" s="111" t="s">
        <v>6</v>
      </c>
      <c r="Y482" s="3"/>
      <c r="Z482" s="112"/>
      <c r="AA482" s="110" t="str">
        <f>VLOOKUP(X482,Base!$A$3:$F$994, 2, false)</f>
        <v>.</v>
      </c>
      <c r="AB482" s="116"/>
      <c r="AC482" s="2"/>
      <c r="AD482" s="3"/>
      <c r="AE482" s="113">
        <f>VLOOKUP(X482,Base!$A$3:$F$994, 5, false)</f>
        <v>0</v>
      </c>
      <c r="AF482" s="114">
        <f t="shared" si="80"/>
        <v>0</v>
      </c>
      <c r="AG482" s="115"/>
      <c r="AH482" s="110">
        <f>VLOOKUP(AI482,Base!$A$3:$F$994, 6, false)</f>
        <v>0</v>
      </c>
      <c r="AI482" s="111" t="s">
        <v>6</v>
      </c>
      <c r="AJ482" s="3"/>
      <c r="AK482" s="112"/>
      <c r="AL482" s="110" t="str">
        <f>VLOOKUP(AI482,Base!$A$3:$F$994, 2, false)</f>
        <v>.</v>
      </c>
      <c r="AM482" s="116"/>
      <c r="AN482" s="2"/>
      <c r="AO482" s="3"/>
      <c r="AP482" s="113">
        <f>VLOOKUP(AI482,Base!$A$3:$F$994, 5, false)</f>
        <v>0</v>
      </c>
      <c r="AQ482" s="114">
        <f t="shared" si="81"/>
        <v>0</v>
      </c>
      <c r="AR482" s="115"/>
      <c r="AS482" s="110">
        <f>VLOOKUP(AT482,Base!$A$3:$F$994, 6, false)</f>
        <v>0</v>
      </c>
      <c r="AT482" s="111" t="s">
        <v>6</v>
      </c>
      <c r="AU482" s="3"/>
      <c r="AV482" s="112"/>
      <c r="AW482" s="110" t="str">
        <f>VLOOKUP(AT482,Base!$A$3:$F$994, 2, false)</f>
        <v>.</v>
      </c>
      <c r="AX482" s="116"/>
      <c r="AY482" s="2"/>
      <c r="AZ482" s="3"/>
      <c r="BA482" s="113">
        <f>VLOOKUP(AT482,Base!$A$3:$F$994, 5, false)</f>
        <v>0</v>
      </c>
      <c r="BB482" s="114">
        <f t="shared" si="82"/>
        <v>0</v>
      </c>
      <c r="BC482" s="115"/>
      <c r="BD482" s="110">
        <f>VLOOKUP(BE482,Base!$A$3:$F$994, 6, false)</f>
        <v>0</v>
      </c>
      <c r="BE482" s="111" t="s">
        <v>6</v>
      </c>
      <c r="BF482" s="3"/>
      <c r="BG482" s="112"/>
      <c r="BH482" s="110" t="str">
        <f>VLOOKUP(BE482,Base!$A$3:$F$994, 2, false)</f>
        <v>.</v>
      </c>
      <c r="BI482" s="116"/>
      <c r="BJ482" s="2"/>
      <c r="BK482" s="3"/>
      <c r="BL482" s="113">
        <f>VLOOKUP(BE482,Base!$A$3:$F$994, 5, false)</f>
        <v>0</v>
      </c>
      <c r="BM482" s="114">
        <f t="shared" si="83"/>
        <v>0</v>
      </c>
    </row>
    <row r="483">
      <c r="A483" s="110">
        <f>VLOOKUP(B483,Base!$A$3:$F$994, 6, false)</f>
        <v>0</v>
      </c>
      <c r="B483" s="111" t="s">
        <v>6</v>
      </c>
      <c r="C483" s="3"/>
      <c r="D483" s="112"/>
      <c r="E483" s="110" t="str">
        <f>VLOOKUP(B483,Base!$A$3:$F$994, 2, false)</f>
        <v>.</v>
      </c>
      <c r="F483" s="116"/>
      <c r="G483" s="2"/>
      <c r="H483" s="3"/>
      <c r="I483" s="113">
        <f>VLOOKUP(B483,Base!$A$3:$F$994, 5, false)</f>
        <v>0</v>
      </c>
      <c r="J483" s="114">
        <f t="shared" si="78"/>
        <v>0</v>
      </c>
      <c r="K483" s="115"/>
      <c r="L483" s="110">
        <f>VLOOKUP(M483,Base!$A$3:$F$994, 6, false)</f>
        <v>0</v>
      </c>
      <c r="M483" s="111" t="s">
        <v>6</v>
      </c>
      <c r="N483" s="3"/>
      <c r="O483" s="112"/>
      <c r="P483" s="110" t="str">
        <f>VLOOKUP(M483,Base!$A$3:$F$994, 2, false)</f>
        <v>.</v>
      </c>
      <c r="Q483" s="116"/>
      <c r="R483" s="2"/>
      <c r="S483" s="3"/>
      <c r="T483" s="113">
        <f>VLOOKUP(M483,Base!$A$3:$F$994, 5, false)</f>
        <v>0</v>
      </c>
      <c r="U483" s="114">
        <f t="shared" si="79"/>
        <v>0</v>
      </c>
      <c r="V483" s="115"/>
      <c r="W483" s="110">
        <f>VLOOKUP(X483,Base!$A$3:$F$994, 6, false)</f>
        <v>0</v>
      </c>
      <c r="X483" s="111" t="s">
        <v>6</v>
      </c>
      <c r="Y483" s="3"/>
      <c r="Z483" s="112"/>
      <c r="AA483" s="110" t="str">
        <f>VLOOKUP(X483,Base!$A$3:$F$994, 2, false)</f>
        <v>.</v>
      </c>
      <c r="AB483" s="116"/>
      <c r="AC483" s="2"/>
      <c r="AD483" s="3"/>
      <c r="AE483" s="113">
        <f>VLOOKUP(X483,Base!$A$3:$F$994, 5, false)</f>
        <v>0</v>
      </c>
      <c r="AF483" s="114">
        <f t="shared" si="80"/>
        <v>0</v>
      </c>
      <c r="AG483" s="115"/>
      <c r="AH483" s="110">
        <f>VLOOKUP(AI483,Base!$A$3:$F$994, 6, false)</f>
        <v>0</v>
      </c>
      <c r="AI483" s="111" t="s">
        <v>6</v>
      </c>
      <c r="AJ483" s="3"/>
      <c r="AK483" s="112"/>
      <c r="AL483" s="110" t="str">
        <f>VLOOKUP(AI483,Base!$A$3:$F$994, 2, false)</f>
        <v>.</v>
      </c>
      <c r="AM483" s="116"/>
      <c r="AN483" s="2"/>
      <c r="AO483" s="3"/>
      <c r="AP483" s="113">
        <f>VLOOKUP(AI483,Base!$A$3:$F$994, 5, false)</f>
        <v>0</v>
      </c>
      <c r="AQ483" s="114">
        <f t="shared" si="81"/>
        <v>0</v>
      </c>
      <c r="AR483" s="115"/>
      <c r="AS483" s="110">
        <f>VLOOKUP(AT483,Base!$A$3:$F$994, 6, false)</f>
        <v>0</v>
      </c>
      <c r="AT483" s="111" t="s">
        <v>6</v>
      </c>
      <c r="AU483" s="3"/>
      <c r="AV483" s="112"/>
      <c r="AW483" s="110" t="str">
        <f>VLOOKUP(AT483,Base!$A$3:$F$994, 2, false)</f>
        <v>.</v>
      </c>
      <c r="AX483" s="116"/>
      <c r="AY483" s="2"/>
      <c r="AZ483" s="3"/>
      <c r="BA483" s="113">
        <f>VLOOKUP(AT483,Base!$A$3:$F$994, 5, false)</f>
        <v>0</v>
      </c>
      <c r="BB483" s="114">
        <f t="shared" si="82"/>
        <v>0</v>
      </c>
      <c r="BC483" s="115"/>
      <c r="BD483" s="110">
        <f>VLOOKUP(BE483,Base!$A$3:$F$994, 6, false)</f>
        <v>0</v>
      </c>
      <c r="BE483" s="111" t="s">
        <v>6</v>
      </c>
      <c r="BF483" s="3"/>
      <c r="BG483" s="112"/>
      <c r="BH483" s="110" t="str">
        <f>VLOOKUP(BE483,Base!$A$3:$F$994, 2, false)</f>
        <v>.</v>
      </c>
      <c r="BI483" s="116"/>
      <c r="BJ483" s="2"/>
      <c r="BK483" s="3"/>
      <c r="BL483" s="113">
        <f>VLOOKUP(BE483,Base!$A$3:$F$994, 5, false)</f>
        <v>0</v>
      </c>
      <c r="BM483" s="114">
        <f t="shared" si="83"/>
        <v>0</v>
      </c>
    </row>
    <row r="484">
      <c r="A484" s="110">
        <f>VLOOKUP(B484,Base!$A$3:$F$994, 6, false)</f>
        <v>0</v>
      </c>
      <c r="B484" s="111" t="s">
        <v>6</v>
      </c>
      <c r="C484" s="3"/>
      <c r="D484" s="112"/>
      <c r="E484" s="110" t="str">
        <f>VLOOKUP(B484,Base!$A$3:$F$994, 2, false)</f>
        <v>.</v>
      </c>
      <c r="F484" s="92"/>
      <c r="G484" s="2"/>
      <c r="H484" s="3"/>
      <c r="I484" s="113">
        <f>VLOOKUP(B484,Base!$A$3:$F$994, 5, false)</f>
        <v>0</v>
      </c>
      <c r="J484" s="114">
        <f t="shared" si="78"/>
        <v>0</v>
      </c>
      <c r="K484" s="115"/>
      <c r="L484" s="110">
        <f>VLOOKUP(M484,Base!$A$3:$F$994, 6, false)</f>
        <v>0</v>
      </c>
      <c r="M484" s="111" t="s">
        <v>6</v>
      </c>
      <c r="N484" s="3"/>
      <c r="O484" s="112"/>
      <c r="P484" s="110" t="str">
        <f>VLOOKUP(M484,Base!$A$3:$F$994, 2, false)</f>
        <v>.</v>
      </c>
      <c r="Q484" s="92"/>
      <c r="R484" s="2"/>
      <c r="S484" s="3"/>
      <c r="T484" s="113">
        <f>VLOOKUP(M484,Base!$A$3:$F$994, 5, false)</f>
        <v>0</v>
      </c>
      <c r="U484" s="114">
        <f t="shared" si="79"/>
        <v>0</v>
      </c>
      <c r="V484" s="115"/>
      <c r="W484" s="110">
        <f>VLOOKUP(X484,Base!$A$3:$F$994, 6, false)</f>
        <v>0</v>
      </c>
      <c r="X484" s="111" t="s">
        <v>6</v>
      </c>
      <c r="Y484" s="3"/>
      <c r="Z484" s="112"/>
      <c r="AA484" s="110" t="str">
        <f>VLOOKUP(X484,Base!$A$3:$F$994, 2, false)</f>
        <v>.</v>
      </c>
      <c r="AB484" s="92"/>
      <c r="AC484" s="2"/>
      <c r="AD484" s="3"/>
      <c r="AE484" s="113">
        <f>VLOOKUP(X484,Base!$A$3:$F$994, 5, false)</f>
        <v>0</v>
      </c>
      <c r="AF484" s="114">
        <f t="shared" si="80"/>
        <v>0</v>
      </c>
      <c r="AG484" s="115"/>
      <c r="AH484" s="110">
        <f>VLOOKUP(AI484,Base!$A$3:$F$994, 6, false)</f>
        <v>0</v>
      </c>
      <c r="AI484" s="111" t="s">
        <v>6</v>
      </c>
      <c r="AJ484" s="3"/>
      <c r="AK484" s="112"/>
      <c r="AL484" s="110" t="str">
        <f>VLOOKUP(AI484,Base!$A$3:$F$994, 2, false)</f>
        <v>.</v>
      </c>
      <c r="AM484" s="92"/>
      <c r="AN484" s="2"/>
      <c r="AO484" s="3"/>
      <c r="AP484" s="113">
        <f>VLOOKUP(AI484,Base!$A$3:$F$994, 5, false)</f>
        <v>0</v>
      </c>
      <c r="AQ484" s="114">
        <f t="shared" si="81"/>
        <v>0</v>
      </c>
      <c r="AR484" s="115"/>
      <c r="AS484" s="110">
        <f>VLOOKUP(AT484,Base!$A$3:$F$994, 6, false)</f>
        <v>0</v>
      </c>
      <c r="AT484" s="111" t="s">
        <v>6</v>
      </c>
      <c r="AU484" s="3"/>
      <c r="AV484" s="112"/>
      <c r="AW484" s="110" t="str">
        <f>VLOOKUP(AT484,Base!$A$3:$F$994, 2, false)</f>
        <v>.</v>
      </c>
      <c r="AX484" s="92"/>
      <c r="AY484" s="2"/>
      <c r="AZ484" s="3"/>
      <c r="BA484" s="113">
        <f>VLOOKUP(AT484,Base!$A$3:$F$994, 5, false)</f>
        <v>0</v>
      </c>
      <c r="BB484" s="114">
        <f t="shared" si="82"/>
        <v>0</v>
      </c>
      <c r="BC484" s="115"/>
      <c r="BD484" s="110">
        <f>VLOOKUP(BE484,Base!$A$3:$F$994, 6, false)</f>
        <v>0</v>
      </c>
      <c r="BE484" s="111" t="s">
        <v>6</v>
      </c>
      <c r="BF484" s="3"/>
      <c r="BG484" s="112"/>
      <c r="BH484" s="110" t="str">
        <f>VLOOKUP(BE484,Base!$A$3:$F$994, 2, false)</f>
        <v>.</v>
      </c>
      <c r="BI484" s="92"/>
      <c r="BJ484" s="2"/>
      <c r="BK484" s="3"/>
      <c r="BL484" s="113">
        <f>VLOOKUP(BE484,Base!$A$3:$F$994, 5, false)</f>
        <v>0</v>
      </c>
      <c r="BM484" s="114">
        <f t="shared" si="83"/>
        <v>0</v>
      </c>
    </row>
    <row r="485">
      <c r="A485" s="110">
        <f>VLOOKUP(B485,Base!$A$3:$F$994, 6, false)</f>
        <v>0</v>
      </c>
      <c r="B485" s="111" t="s">
        <v>6</v>
      </c>
      <c r="C485" s="3"/>
      <c r="D485" s="112"/>
      <c r="E485" s="110" t="str">
        <f>VLOOKUP(B485,Base!$A$3:$F$994, 2, false)</f>
        <v>.</v>
      </c>
      <c r="F485" s="92"/>
      <c r="G485" s="2"/>
      <c r="H485" s="3"/>
      <c r="I485" s="113">
        <f>VLOOKUP(B485,Base!$A$3:$F$994, 5, false)</f>
        <v>0</v>
      </c>
      <c r="J485" s="114">
        <f t="shared" si="78"/>
        <v>0</v>
      </c>
      <c r="K485" s="115"/>
      <c r="L485" s="110">
        <f>VLOOKUP(M485,Base!$A$3:$F$994, 6, false)</f>
        <v>0</v>
      </c>
      <c r="M485" s="111" t="s">
        <v>6</v>
      </c>
      <c r="N485" s="3"/>
      <c r="O485" s="112"/>
      <c r="P485" s="110" t="str">
        <f>VLOOKUP(M485,Base!$A$3:$F$994, 2, false)</f>
        <v>.</v>
      </c>
      <c r="Q485" s="92"/>
      <c r="R485" s="2"/>
      <c r="S485" s="3"/>
      <c r="T485" s="113">
        <f>VLOOKUP(M485,Base!$A$3:$F$994, 5, false)</f>
        <v>0</v>
      </c>
      <c r="U485" s="114">
        <f t="shared" si="79"/>
        <v>0</v>
      </c>
      <c r="V485" s="115"/>
      <c r="W485" s="110">
        <f>VLOOKUP(X485,Base!$A$3:$F$994, 6, false)</f>
        <v>0</v>
      </c>
      <c r="X485" s="111" t="s">
        <v>6</v>
      </c>
      <c r="Y485" s="3"/>
      <c r="Z485" s="112"/>
      <c r="AA485" s="110" t="str">
        <f>VLOOKUP(X485,Base!$A$3:$F$994, 2, false)</f>
        <v>.</v>
      </c>
      <c r="AB485" s="92"/>
      <c r="AC485" s="2"/>
      <c r="AD485" s="3"/>
      <c r="AE485" s="113">
        <f>VLOOKUP(X485,Base!$A$3:$F$994, 5, false)</f>
        <v>0</v>
      </c>
      <c r="AF485" s="114">
        <f t="shared" si="80"/>
        <v>0</v>
      </c>
      <c r="AG485" s="115"/>
      <c r="AH485" s="110">
        <f>VLOOKUP(AI485,Base!$A$3:$F$994, 6, false)</f>
        <v>0</v>
      </c>
      <c r="AI485" s="111" t="s">
        <v>6</v>
      </c>
      <c r="AJ485" s="3"/>
      <c r="AK485" s="112"/>
      <c r="AL485" s="110" t="str">
        <f>VLOOKUP(AI485,Base!$A$3:$F$994, 2, false)</f>
        <v>.</v>
      </c>
      <c r="AM485" s="92"/>
      <c r="AN485" s="2"/>
      <c r="AO485" s="3"/>
      <c r="AP485" s="113">
        <f>VLOOKUP(AI485,Base!$A$3:$F$994, 5, false)</f>
        <v>0</v>
      </c>
      <c r="AQ485" s="114">
        <f t="shared" si="81"/>
        <v>0</v>
      </c>
      <c r="AR485" s="115"/>
      <c r="AS485" s="110">
        <f>VLOOKUP(AT485,Base!$A$3:$F$994, 6, false)</f>
        <v>0</v>
      </c>
      <c r="AT485" s="111" t="s">
        <v>6</v>
      </c>
      <c r="AU485" s="3"/>
      <c r="AV485" s="112"/>
      <c r="AW485" s="110" t="str">
        <f>VLOOKUP(AT485,Base!$A$3:$F$994, 2, false)</f>
        <v>.</v>
      </c>
      <c r="AX485" s="92"/>
      <c r="AY485" s="2"/>
      <c r="AZ485" s="3"/>
      <c r="BA485" s="113">
        <f>VLOOKUP(AT485,Base!$A$3:$F$994, 5, false)</f>
        <v>0</v>
      </c>
      <c r="BB485" s="114">
        <f t="shared" si="82"/>
        <v>0</v>
      </c>
      <c r="BC485" s="115"/>
      <c r="BD485" s="110">
        <f>VLOOKUP(BE485,Base!$A$3:$F$994, 6, false)</f>
        <v>0</v>
      </c>
      <c r="BE485" s="111" t="s">
        <v>6</v>
      </c>
      <c r="BF485" s="3"/>
      <c r="BG485" s="112"/>
      <c r="BH485" s="110" t="str">
        <f>VLOOKUP(BE485,Base!$A$3:$F$994, 2, false)</f>
        <v>.</v>
      </c>
      <c r="BI485" s="92"/>
      <c r="BJ485" s="2"/>
      <c r="BK485" s="3"/>
      <c r="BL485" s="113">
        <f>VLOOKUP(BE485,Base!$A$3:$F$994, 5, false)</f>
        <v>0</v>
      </c>
      <c r="BM485" s="114">
        <f t="shared" si="83"/>
        <v>0</v>
      </c>
    </row>
    <row r="486">
      <c r="A486" s="110">
        <f>VLOOKUP(B486,Base!$A$3:$F$994, 6, false)</f>
        <v>0</v>
      </c>
      <c r="B486" s="111" t="s">
        <v>6</v>
      </c>
      <c r="C486" s="3"/>
      <c r="D486" s="112"/>
      <c r="E486" s="110" t="str">
        <f>VLOOKUP(B486,Base!$A$3:$F$994, 2, false)</f>
        <v>.</v>
      </c>
      <c r="F486" s="116"/>
      <c r="G486" s="2"/>
      <c r="H486" s="3"/>
      <c r="I486" s="113">
        <f>VLOOKUP(B486,Base!$A$3:$F$994, 5, false)</f>
        <v>0</v>
      </c>
      <c r="J486" s="114">
        <f t="shared" si="78"/>
        <v>0</v>
      </c>
      <c r="K486" s="115"/>
      <c r="L486" s="110">
        <f>VLOOKUP(M486,Base!$A$3:$F$994, 6, false)</f>
        <v>0</v>
      </c>
      <c r="M486" s="111" t="s">
        <v>6</v>
      </c>
      <c r="N486" s="3"/>
      <c r="O486" s="112"/>
      <c r="P486" s="110" t="str">
        <f>VLOOKUP(M486,Base!$A$3:$F$994, 2, false)</f>
        <v>.</v>
      </c>
      <c r="Q486" s="116"/>
      <c r="R486" s="2"/>
      <c r="S486" s="3"/>
      <c r="T486" s="113">
        <f>VLOOKUP(M486,Base!$A$3:$F$994, 5, false)</f>
        <v>0</v>
      </c>
      <c r="U486" s="114">
        <f t="shared" si="79"/>
        <v>0</v>
      </c>
      <c r="V486" s="115"/>
      <c r="W486" s="110">
        <f>VLOOKUP(X486,Base!$A$3:$F$994, 6, false)</f>
        <v>0</v>
      </c>
      <c r="X486" s="111" t="s">
        <v>6</v>
      </c>
      <c r="Y486" s="3"/>
      <c r="Z486" s="112"/>
      <c r="AA486" s="110" t="str">
        <f>VLOOKUP(X486,Base!$A$3:$F$994, 2, false)</f>
        <v>.</v>
      </c>
      <c r="AB486" s="116"/>
      <c r="AC486" s="2"/>
      <c r="AD486" s="3"/>
      <c r="AE486" s="113">
        <f>VLOOKUP(X486,Base!$A$3:$F$994, 5, false)</f>
        <v>0</v>
      </c>
      <c r="AF486" s="114">
        <f t="shared" si="80"/>
        <v>0</v>
      </c>
      <c r="AG486" s="115"/>
      <c r="AH486" s="110">
        <f>VLOOKUP(AI486,Base!$A$3:$F$994, 6, false)</f>
        <v>0</v>
      </c>
      <c r="AI486" s="111" t="s">
        <v>6</v>
      </c>
      <c r="AJ486" s="3"/>
      <c r="AK486" s="112"/>
      <c r="AL486" s="110" t="str">
        <f>VLOOKUP(AI486,Base!$A$3:$F$994, 2, false)</f>
        <v>.</v>
      </c>
      <c r="AM486" s="116"/>
      <c r="AN486" s="2"/>
      <c r="AO486" s="3"/>
      <c r="AP486" s="113">
        <f>VLOOKUP(AI486,Base!$A$3:$F$994, 5, false)</f>
        <v>0</v>
      </c>
      <c r="AQ486" s="114">
        <f t="shared" si="81"/>
        <v>0</v>
      </c>
      <c r="AR486" s="115"/>
      <c r="AS486" s="110">
        <f>VLOOKUP(AT486,Base!$A$3:$F$994, 6, false)</f>
        <v>0</v>
      </c>
      <c r="AT486" s="111" t="s">
        <v>6</v>
      </c>
      <c r="AU486" s="3"/>
      <c r="AV486" s="112"/>
      <c r="AW486" s="110" t="str">
        <f>VLOOKUP(AT486,Base!$A$3:$F$994, 2, false)</f>
        <v>.</v>
      </c>
      <c r="AX486" s="116"/>
      <c r="AY486" s="2"/>
      <c r="AZ486" s="3"/>
      <c r="BA486" s="113">
        <f>VLOOKUP(AT486,Base!$A$3:$F$994, 5, false)</f>
        <v>0</v>
      </c>
      <c r="BB486" s="114">
        <f t="shared" si="82"/>
        <v>0</v>
      </c>
      <c r="BC486" s="115"/>
      <c r="BD486" s="110">
        <f>VLOOKUP(BE486,Base!$A$3:$F$994, 6, false)</f>
        <v>0</v>
      </c>
      <c r="BE486" s="111" t="s">
        <v>6</v>
      </c>
      <c r="BF486" s="3"/>
      <c r="BG486" s="112"/>
      <c r="BH486" s="110" t="str">
        <f>VLOOKUP(BE486,Base!$A$3:$F$994, 2, false)</f>
        <v>.</v>
      </c>
      <c r="BI486" s="116"/>
      <c r="BJ486" s="2"/>
      <c r="BK486" s="3"/>
      <c r="BL486" s="113">
        <f>VLOOKUP(BE486,Base!$A$3:$F$994, 5, false)</f>
        <v>0</v>
      </c>
      <c r="BM486" s="114">
        <f t="shared" si="83"/>
        <v>0</v>
      </c>
    </row>
    <row r="487">
      <c r="A487" s="110">
        <f>VLOOKUP(B487,Base!$A$3:$F$994, 6, false)</f>
        <v>0</v>
      </c>
      <c r="B487" s="111" t="s">
        <v>6</v>
      </c>
      <c r="C487" s="3"/>
      <c r="D487" s="112"/>
      <c r="E487" s="110" t="str">
        <f>VLOOKUP(B487,Base!$A$3:$F$994, 2, false)</f>
        <v>.</v>
      </c>
      <c r="F487" s="117"/>
      <c r="G487" s="2"/>
      <c r="H487" s="3"/>
      <c r="I487" s="113">
        <f>VLOOKUP(B487,Base!$A$3:$F$994, 5, false)</f>
        <v>0</v>
      </c>
      <c r="J487" s="114">
        <f t="shared" si="78"/>
        <v>0</v>
      </c>
      <c r="K487" s="115"/>
      <c r="L487" s="110">
        <f>VLOOKUP(M487,Base!$A$3:$F$994, 6, false)</f>
        <v>0</v>
      </c>
      <c r="M487" s="111" t="s">
        <v>6</v>
      </c>
      <c r="N487" s="3"/>
      <c r="O487" s="112"/>
      <c r="P487" s="110" t="str">
        <f>VLOOKUP(M487,Base!$A$3:$F$994, 2, false)</f>
        <v>.</v>
      </c>
      <c r="Q487" s="117"/>
      <c r="R487" s="2"/>
      <c r="S487" s="3"/>
      <c r="T487" s="113">
        <f>VLOOKUP(M487,Base!$A$3:$F$994, 5, false)</f>
        <v>0</v>
      </c>
      <c r="U487" s="114">
        <f t="shared" si="79"/>
        <v>0</v>
      </c>
      <c r="V487" s="115"/>
      <c r="W487" s="110">
        <f>VLOOKUP(X487,Base!$A$3:$F$994, 6, false)</f>
        <v>0</v>
      </c>
      <c r="X487" s="111" t="s">
        <v>6</v>
      </c>
      <c r="Y487" s="3"/>
      <c r="Z487" s="112"/>
      <c r="AA487" s="110" t="str">
        <f>VLOOKUP(X487,Base!$A$3:$F$994, 2, false)</f>
        <v>.</v>
      </c>
      <c r="AB487" s="117"/>
      <c r="AC487" s="2"/>
      <c r="AD487" s="3"/>
      <c r="AE487" s="113">
        <f>VLOOKUP(X487,Base!$A$3:$F$994, 5, false)</f>
        <v>0</v>
      </c>
      <c r="AF487" s="114">
        <f t="shared" si="80"/>
        <v>0</v>
      </c>
      <c r="AG487" s="115"/>
      <c r="AH487" s="110">
        <f>VLOOKUP(AI487,Base!$A$3:$F$994, 6, false)</f>
        <v>0</v>
      </c>
      <c r="AI487" s="111" t="s">
        <v>6</v>
      </c>
      <c r="AJ487" s="3"/>
      <c r="AK487" s="112"/>
      <c r="AL487" s="110" t="str">
        <f>VLOOKUP(AI487,Base!$A$3:$F$994, 2, false)</f>
        <v>.</v>
      </c>
      <c r="AM487" s="117"/>
      <c r="AN487" s="2"/>
      <c r="AO487" s="3"/>
      <c r="AP487" s="113">
        <f>VLOOKUP(AI487,Base!$A$3:$F$994, 5, false)</f>
        <v>0</v>
      </c>
      <c r="AQ487" s="114">
        <f t="shared" si="81"/>
        <v>0</v>
      </c>
      <c r="AR487" s="115"/>
      <c r="AS487" s="110">
        <f>VLOOKUP(AT487,Base!$A$3:$F$994, 6, false)</f>
        <v>0</v>
      </c>
      <c r="AT487" s="111" t="s">
        <v>6</v>
      </c>
      <c r="AU487" s="3"/>
      <c r="AV487" s="112"/>
      <c r="AW487" s="110" t="str">
        <f>VLOOKUP(AT487,Base!$A$3:$F$994, 2, false)</f>
        <v>.</v>
      </c>
      <c r="AX487" s="117"/>
      <c r="AY487" s="2"/>
      <c r="AZ487" s="3"/>
      <c r="BA487" s="113">
        <f>VLOOKUP(AT487,Base!$A$3:$F$994, 5, false)</f>
        <v>0</v>
      </c>
      <c r="BB487" s="114">
        <f t="shared" si="82"/>
        <v>0</v>
      </c>
      <c r="BC487" s="115"/>
      <c r="BD487" s="110">
        <f>VLOOKUP(BE487,Base!$A$3:$F$994, 6, false)</f>
        <v>0</v>
      </c>
      <c r="BE487" s="111" t="s">
        <v>6</v>
      </c>
      <c r="BF487" s="3"/>
      <c r="BG487" s="112"/>
      <c r="BH487" s="110" t="str">
        <f>VLOOKUP(BE487,Base!$A$3:$F$994, 2, false)</f>
        <v>.</v>
      </c>
      <c r="BI487" s="117"/>
      <c r="BJ487" s="2"/>
      <c r="BK487" s="3"/>
      <c r="BL487" s="113">
        <f>VLOOKUP(BE487,Base!$A$3:$F$994, 5, false)</f>
        <v>0</v>
      </c>
      <c r="BM487" s="114">
        <f t="shared" si="83"/>
        <v>0</v>
      </c>
    </row>
    <row r="488">
      <c r="A488" s="110">
        <f>VLOOKUP(B488,Base!$A$3:$F$994, 6, false)</f>
        <v>0</v>
      </c>
      <c r="B488" s="111" t="s">
        <v>6</v>
      </c>
      <c r="C488" s="3"/>
      <c r="D488" s="118"/>
      <c r="E488" s="110" t="str">
        <f>VLOOKUP(B488,Base!$A$3:$F$994, 2, false)</f>
        <v>.</v>
      </c>
      <c r="F488" s="117"/>
      <c r="G488" s="2"/>
      <c r="H488" s="3"/>
      <c r="I488" s="113">
        <f>VLOOKUP(B488,Base!$A$3:$F$994, 5, false)</f>
        <v>0</v>
      </c>
      <c r="J488" s="114">
        <f t="shared" si="78"/>
        <v>0</v>
      </c>
      <c r="K488" s="115"/>
      <c r="L488" s="110">
        <f>VLOOKUP(M488,Base!$A$3:$F$994, 6, false)</f>
        <v>0</v>
      </c>
      <c r="M488" s="111" t="s">
        <v>6</v>
      </c>
      <c r="N488" s="3"/>
      <c r="O488" s="118"/>
      <c r="P488" s="110" t="str">
        <f>VLOOKUP(M488,Base!$A$3:$F$994, 2, false)</f>
        <v>.</v>
      </c>
      <c r="Q488" s="117"/>
      <c r="R488" s="2"/>
      <c r="S488" s="3"/>
      <c r="T488" s="113">
        <f>VLOOKUP(M488,Base!$A$3:$F$994, 5, false)</f>
        <v>0</v>
      </c>
      <c r="U488" s="114">
        <f t="shared" si="79"/>
        <v>0</v>
      </c>
      <c r="V488" s="115"/>
      <c r="W488" s="110">
        <f>VLOOKUP(X488,Base!$A$3:$F$994, 6, false)</f>
        <v>0</v>
      </c>
      <c r="X488" s="111" t="s">
        <v>6</v>
      </c>
      <c r="Y488" s="3"/>
      <c r="Z488" s="118"/>
      <c r="AA488" s="110" t="str">
        <f>VLOOKUP(X488,Base!$A$3:$F$994, 2, false)</f>
        <v>.</v>
      </c>
      <c r="AB488" s="117"/>
      <c r="AC488" s="2"/>
      <c r="AD488" s="3"/>
      <c r="AE488" s="113">
        <f>VLOOKUP(X488,Base!$A$3:$F$994, 5, false)</f>
        <v>0</v>
      </c>
      <c r="AF488" s="114">
        <f t="shared" si="80"/>
        <v>0</v>
      </c>
      <c r="AG488" s="115"/>
      <c r="AH488" s="110">
        <f>VLOOKUP(AI488,Base!$A$3:$F$994, 6, false)</f>
        <v>0</v>
      </c>
      <c r="AI488" s="111" t="s">
        <v>6</v>
      </c>
      <c r="AJ488" s="3"/>
      <c r="AK488" s="118"/>
      <c r="AL488" s="110" t="str">
        <f>VLOOKUP(AI488,Base!$A$3:$F$994, 2, false)</f>
        <v>.</v>
      </c>
      <c r="AM488" s="117"/>
      <c r="AN488" s="2"/>
      <c r="AO488" s="3"/>
      <c r="AP488" s="113">
        <f>VLOOKUP(AI488,Base!$A$3:$F$994, 5, false)</f>
        <v>0</v>
      </c>
      <c r="AQ488" s="114">
        <f t="shared" si="81"/>
        <v>0</v>
      </c>
      <c r="AR488" s="115"/>
      <c r="AS488" s="110">
        <f>VLOOKUP(AT488,Base!$A$3:$F$994, 6, false)</f>
        <v>0</v>
      </c>
      <c r="AT488" s="111" t="s">
        <v>6</v>
      </c>
      <c r="AU488" s="3"/>
      <c r="AV488" s="118"/>
      <c r="AW488" s="110" t="str">
        <f>VLOOKUP(AT488,Base!$A$3:$F$994, 2, false)</f>
        <v>.</v>
      </c>
      <c r="AX488" s="117"/>
      <c r="AY488" s="2"/>
      <c r="AZ488" s="3"/>
      <c r="BA488" s="113">
        <f>VLOOKUP(AT488,Base!$A$3:$F$994, 5, false)</f>
        <v>0</v>
      </c>
      <c r="BB488" s="114">
        <f t="shared" si="82"/>
        <v>0</v>
      </c>
      <c r="BC488" s="115"/>
      <c r="BD488" s="110">
        <f>VLOOKUP(BE488,Base!$A$3:$F$994, 6, false)</f>
        <v>0</v>
      </c>
      <c r="BE488" s="111" t="s">
        <v>6</v>
      </c>
      <c r="BF488" s="3"/>
      <c r="BG488" s="118"/>
      <c r="BH488" s="110" t="str">
        <f>VLOOKUP(BE488,Base!$A$3:$F$994, 2, false)</f>
        <v>.</v>
      </c>
      <c r="BI488" s="117"/>
      <c r="BJ488" s="2"/>
      <c r="BK488" s="3"/>
      <c r="BL488" s="113">
        <f>VLOOKUP(BE488,Base!$A$3:$F$994, 5, false)</f>
        <v>0</v>
      </c>
      <c r="BM488" s="114">
        <f t="shared" si="83"/>
        <v>0</v>
      </c>
    </row>
    <row r="489">
      <c r="A489" s="110">
        <f>VLOOKUP(B489,Base!$A$3:$F$994, 6, false)</f>
        <v>0</v>
      </c>
      <c r="B489" s="111" t="s">
        <v>6</v>
      </c>
      <c r="C489" s="3"/>
      <c r="D489" s="112"/>
      <c r="E489" s="110" t="str">
        <f>VLOOKUP(B489,Base!$A$3:$F$994, 2, false)</f>
        <v>.</v>
      </c>
      <c r="F489" s="117"/>
      <c r="G489" s="2"/>
      <c r="H489" s="3"/>
      <c r="I489" s="113">
        <f>VLOOKUP(B489,Base!$A$3:$F$994, 5, false)</f>
        <v>0</v>
      </c>
      <c r="J489" s="114">
        <f t="shared" si="78"/>
        <v>0</v>
      </c>
      <c r="K489" s="115"/>
      <c r="L489" s="110">
        <f>VLOOKUP(M489,Base!$A$3:$F$994, 6, false)</f>
        <v>0</v>
      </c>
      <c r="M489" s="111" t="s">
        <v>6</v>
      </c>
      <c r="N489" s="3"/>
      <c r="O489" s="112"/>
      <c r="P489" s="110" t="str">
        <f>VLOOKUP(M489,Base!$A$3:$F$994, 2, false)</f>
        <v>.</v>
      </c>
      <c r="Q489" s="117"/>
      <c r="R489" s="2"/>
      <c r="S489" s="3"/>
      <c r="T489" s="113">
        <f>VLOOKUP(M489,Base!$A$3:$F$994, 5, false)</f>
        <v>0</v>
      </c>
      <c r="U489" s="114">
        <f t="shared" si="79"/>
        <v>0</v>
      </c>
      <c r="V489" s="115"/>
      <c r="W489" s="110">
        <f>VLOOKUP(X489,Base!$A$3:$F$994, 6, false)</f>
        <v>0</v>
      </c>
      <c r="X489" s="111" t="s">
        <v>6</v>
      </c>
      <c r="Y489" s="3"/>
      <c r="Z489" s="112"/>
      <c r="AA489" s="110" t="str">
        <f>VLOOKUP(X489,Base!$A$3:$F$994, 2, false)</f>
        <v>.</v>
      </c>
      <c r="AB489" s="117"/>
      <c r="AC489" s="2"/>
      <c r="AD489" s="3"/>
      <c r="AE489" s="113">
        <f>VLOOKUP(X489,Base!$A$3:$F$994, 5, false)</f>
        <v>0</v>
      </c>
      <c r="AF489" s="114">
        <f t="shared" si="80"/>
        <v>0</v>
      </c>
      <c r="AG489" s="115"/>
      <c r="AH489" s="110">
        <f>VLOOKUP(AI489,Base!$A$3:$F$994, 6, false)</f>
        <v>0</v>
      </c>
      <c r="AI489" s="111" t="s">
        <v>6</v>
      </c>
      <c r="AJ489" s="3"/>
      <c r="AK489" s="166"/>
      <c r="AL489" s="110" t="str">
        <f>VLOOKUP(AI489,Base!$A$3:$F$994, 2, false)</f>
        <v>.</v>
      </c>
      <c r="AM489" s="117"/>
      <c r="AN489" s="2"/>
      <c r="AO489" s="3"/>
      <c r="AP489" s="113">
        <f>VLOOKUP(AI489,Base!$A$3:$F$994, 5, false)</f>
        <v>0</v>
      </c>
      <c r="AQ489" s="114">
        <f>AP489*AK490</f>
        <v>0</v>
      </c>
      <c r="AR489" s="115"/>
      <c r="AS489" s="110">
        <f>VLOOKUP(AT489,Base!$A$3:$F$994, 6, false)</f>
        <v>0</v>
      </c>
      <c r="AT489" s="111" t="s">
        <v>6</v>
      </c>
      <c r="AU489" s="3"/>
      <c r="AV489" s="112"/>
      <c r="AW489" s="110" t="str">
        <f>VLOOKUP(AT489,Base!$A$3:$F$994, 2, false)</f>
        <v>.</v>
      </c>
      <c r="AX489" s="117"/>
      <c r="AY489" s="2"/>
      <c r="AZ489" s="3"/>
      <c r="BA489" s="113">
        <f>VLOOKUP(AT489,Base!$A$3:$F$994, 5, false)</f>
        <v>0</v>
      </c>
      <c r="BB489" s="114">
        <f t="shared" si="82"/>
        <v>0</v>
      </c>
      <c r="BC489" s="115"/>
      <c r="BD489" s="110">
        <f>VLOOKUP(BE489,Base!$A$3:$F$994, 6, false)</f>
        <v>0</v>
      </c>
      <c r="BE489" s="111" t="s">
        <v>6</v>
      </c>
      <c r="BF489" s="3"/>
      <c r="BG489" s="112"/>
      <c r="BH489" s="110" t="str">
        <f>VLOOKUP(BE489,Base!$A$3:$F$994, 2, false)</f>
        <v>.</v>
      </c>
      <c r="BI489" s="117"/>
      <c r="BJ489" s="2"/>
      <c r="BK489" s="3"/>
      <c r="BL489" s="113">
        <f>VLOOKUP(BE489,Base!$A$3:$F$994, 5, false)</f>
        <v>0</v>
      </c>
      <c r="BM489" s="114">
        <f t="shared" si="83"/>
        <v>0</v>
      </c>
    </row>
    <row r="490">
      <c r="A490" s="110">
        <f>VLOOKUP(B490,Base!$A$3:$F$994, 6, false)</f>
        <v>0</v>
      </c>
      <c r="B490" s="111" t="s">
        <v>6</v>
      </c>
      <c r="C490" s="3"/>
      <c r="D490" s="118"/>
      <c r="E490" s="110" t="str">
        <f>VLOOKUP(B490,Base!$A$3:$F$994, 2, false)</f>
        <v>.</v>
      </c>
      <c r="F490" s="106" t="s">
        <v>714</v>
      </c>
      <c r="G490" s="104"/>
      <c r="H490" s="100"/>
      <c r="I490" s="113">
        <f>VLOOKUP(B490,Base!$A$3:$F$994, 5, false)</f>
        <v>0</v>
      </c>
      <c r="J490" s="114">
        <f t="shared" si="78"/>
        <v>0</v>
      </c>
      <c r="K490" s="115"/>
      <c r="L490" s="110">
        <f>VLOOKUP(M490,Base!$A$3:$F$994, 6, false)</f>
        <v>0</v>
      </c>
      <c r="M490" s="111" t="s">
        <v>6</v>
      </c>
      <c r="N490" s="3"/>
      <c r="O490" s="118"/>
      <c r="P490" s="110" t="str">
        <f>VLOOKUP(M490,Base!$A$3:$F$994, 2, false)</f>
        <v>.</v>
      </c>
      <c r="Q490" s="106" t="s">
        <v>714</v>
      </c>
      <c r="R490" s="104"/>
      <c r="S490" s="100"/>
      <c r="T490" s="113">
        <f>VLOOKUP(M490,Base!$A$3:$F$994, 5, false)</f>
        <v>0</v>
      </c>
      <c r="U490" s="114">
        <f t="shared" si="79"/>
        <v>0</v>
      </c>
      <c r="V490" s="115"/>
      <c r="W490" s="110">
        <f>VLOOKUP(X490,Base!$A$3:$F$994, 6, false)</f>
        <v>0</v>
      </c>
      <c r="X490" s="111" t="s">
        <v>6</v>
      </c>
      <c r="Y490" s="3"/>
      <c r="Z490" s="118"/>
      <c r="AA490" s="110" t="str">
        <f>VLOOKUP(X490,Base!$A$3:$F$994, 2, false)</f>
        <v>.</v>
      </c>
      <c r="AB490" s="106" t="s">
        <v>714</v>
      </c>
      <c r="AC490" s="104"/>
      <c r="AD490" s="100"/>
      <c r="AE490" s="113">
        <f>VLOOKUP(X490,Base!$A$3:$F$994, 5, false)</f>
        <v>0</v>
      </c>
      <c r="AF490" s="114">
        <f t="shared" si="80"/>
        <v>0</v>
      </c>
      <c r="AG490" s="115"/>
      <c r="AH490" s="110">
        <f>VLOOKUP(AI490,Base!$A$3:$F$994, 6, false)</f>
        <v>0</v>
      </c>
      <c r="AI490" s="111" t="s">
        <v>6</v>
      </c>
      <c r="AJ490" s="3"/>
      <c r="AK490" s="112"/>
      <c r="AL490" s="110" t="str">
        <f>VLOOKUP(AI490,Base!$A$3:$F$994, 2, false)</f>
        <v>.</v>
      </c>
      <c r="AM490" s="106" t="s">
        <v>714</v>
      </c>
      <c r="AN490" s="104"/>
      <c r="AO490" s="100"/>
      <c r="AP490" s="113">
        <f>VLOOKUP(AI490,Base!$A$3:$F$994, 5, false)</f>
        <v>0</v>
      </c>
      <c r="AQ490" s="114">
        <f t="shared" ref="AQ490:AQ497" si="84">AP490*AK490</f>
        <v>0</v>
      </c>
      <c r="AR490" s="115"/>
      <c r="AS490" s="110">
        <f>VLOOKUP(AT490,Base!$A$3:$F$994, 6, false)</f>
        <v>0</v>
      </c>
      <c r="AT490" s="111" t="s">
        <v>6</v>
      </c>
      <c r="AU490" s="3"/>
      <c r="AV490" s="118"/>
      <c r="AW490" s="110" t="str">
        <f>VLOOKUP(AT490,Base!$A$3:$F$994, 2, false)</f>
        <v>.</v>
      </c>
      <c r="AX490" s="106" t="s">
        <v>714</v>
      </c>
      <c r="AY490" s="104"/>
      <c r="AZ490" s="100"/>
      <c r="BA490" s="113">
        <f>VLOOKUP(AT490,Base!$A$3:$F$994, 5, false)</f>
        <v>0</v>
      </c>
      <c r="BB490" s="114">
        <f t="shared" si="82"/>
        <v>0</v>
      </c>
      <c r="BC490" s="115"/>
      <c r="BD490" s="110">
        <f>VLOOKUP(BE490,Base!$A$3:$F$994, 6, false)</f>
        <v>0</v>
      </c>
      <c r="BE490" s="111" t="s">
        <v>6</v>
      </c>
      <c r="BF490" s="3"/>
      <c r="BG490" s="118"/>
      <c r="BH490" s="110" t="str">
        <f>VLOOKUP(BE490,Base!$A$3:$F$994, 2, false)</f>
        <v>.</v>
      </c>
      <c r="BI490" s="106" t="s">
        <v>714</v>
      </c>
      <c r="BJ490" s="104"/>
      <c r="BK490" s="100"/>
      <c r="BL490" s="113">
        <f>VLOOKUP(BE490,Base!$A$3:$F$994, 5, false)</f>
        <v>0</v>
      </c>
      <c r="BM490" s="114">
        <f t="shared" si="83"/>
        <v>0</v>
      </c>
    </row>
    <row r="491">
      <c r="A491" s="110">
        <f>VLOOKUP(B491,Base!$A$3:$F$994, 6, false)</f>
        <v>0</v>
      </c>
      <c r="B491" s="111" t="s">
        <v>6</v>
      </c>
      <c r="C491" s="3"/>
      <c r="D491" s="49"/>
      <c r="E491" s="110" t="str">
        <f>VLOOKUP(B491,Base!$A$3:$F$994, 2, false)</f>
        <v>.</v>
      </c>
      <c r="F491" s="119"/>
      <c r="G491" s="104"/>
      <c r="H491" s="100"/>
      <c r="I491" s="113">
        <f>VLOOKUP(B491,Base!$A$3:$F$994, 5, false)</f>
        <v>0</v>
      </c>
      <c r="J491" s="114">
        <f t="shared" si="78"/>
        <v>0</v>
      </c>
      <c r="K491" s="115"/>
      <c r="L491" s="110">
        <f>VLOOKUP(M491,Base!$A$3:$F$994, 6, false)</f>
        <v>0</v>
      </c>
      <c r="M491" s="111" t="s">
        <v>6</v>
      </c>
      <c r="N491" s="3"/>
      <c r="O491" s="49"/>
      <c r="P491" s="110" t="str">
        <f>VLOOKUP(M491,Base!$A$3:$F$994, 2, false)</f>
        <v>.</v>
      </c>
      <c r="Q491" s="119"/>
      <c r="R491" s="104"/>
      <c r="S491" s="100"/>
      <c r="T491" s="113">
        <f>VLOOKUP(M491,Base!$A$3:$F$994, 5, false)</f>
        <v>0</v>
      </c>
      <c r="U491" s="114">
        <f t="shared" si="79"/>
        <v>0</v>
      </c>
      <c r="V491" s="115"/>
      <c r="W491" s="110">
        <f>VLOOKUP(X491,Base!$A$3:$F$994, 6, false)</f>
        <v>0</v>
      </c>
      <c r="X491" s="111" t="s">
        <v>6</v>
      </c>
      <c r="Y491" s="3"/>
      <c r="Z491" s="49"/>
      <c r="AA491" s="110" t="str">
        <f>VLOOKUP(X491,Base!$A$3:$F$994, 2, false)</f>
        <v>.</v>
      </c>
      <c r="AB491" s="119"/>
      <c r="AC491" s="104"/>
      <c r="AD491" s="100"/>
      <c r="AE491" s="113">
        <f>VLOOKUP(X491,Base!$A$3:$F$994, 5, false)</f>
        <v>0</v>
      </c>
      <c r="AF491" s="114">
        <f t="shared" si="80"/>
        <v>0</v>
      </c>
      <c r="AG491" s="115"/>
      <c r="AH491" s="110">
        <f>VLOOKUP(AI491,Base!$A$3:$F$994, 6, false)</f>
        <v>0</v>
      </c>
      <c r="AI491" s="111" t="s">
        <v>6</v>
      </c>
      <c r="AJ491" s="3"/>
      <c r="AK491" s="49"/>
      <c r="AL491" s="110" t="str">
        <f>VLOOKUP(AI491,Base!$A$3:$F$994, 2, false)</f>
        <v>.</v>
      </c>
      <c r="AM491" s="119"/>
      <c r="AN491" s="104"/>
      <c r="AO491" s="100"/>
      <c r="AP491" s="113">
        <f>VLOOKUP(AI491,Base!$A$3:$F$994, 5, false)</f>
        <v>0</v>
      </c>
      <c r="AQ491" s="114">
        <f t="shared" si="84"/>
        <v>0</v>
      </c>
      <c r="AR491" s="115"/>
      <c r="AS491" s="110">
        <f>VLOOKUP(AT491,Base!$A$3:$F$994, 6, false)</f>
        <v>0</v>
      </c>
      <c r="AT491" s="111" t="s">
        <v>6</v>
      </c>
      <c r="AU491" s="3"/>
      <c r="AV491" s="49"/>
      <c r="AW491" s="110" t="str">
        <f>VLOOKUP(AT491,Base!$A$3:$F$994, 2, false)</f>
        <v>.</v>
      </c>
      <c r="AX491" s="119"/>
      <c r="AY491" s="104"/>
      <c r="AZ491" s="100"/>
      <c r="BA491" s="113">
        <f>VLOOKUP(AT491,Base!$A$3:$F$994, 5, false)</f>
        <v>0</v>
      </c>
      <c r="BB491" s="114">
        <f t="shared" si="82"/>
        <v>0</v>
      </c>
      <c r="BC491" s="115"/>
      <c r="BD491" s="110">
        <f>VLOOKUP(BE491,Base!$A$3:$F$994, 6, false)</f>
        <v>0</v>
      </c>
      <c r="BE491" s="111" t="s">
        <v>6</v>
      </c>
      <c r="BF491" s="3"/>
      <c r="BG491" s="49"/>
      <c r="BH491" s="110" t="str">
        <f>VLOOKUP(BE491,Base!$A$3:$F$994, 2, false)</f>
        <v>.</v>
      </c>
      <c r="BI491" s="119"/>
      <c r="BJ491" s="104"/>
      <c r="BK491" s="100"/>
      <c r="BL491" s="113">
        <f>VLOOKUP(BE491,Base!$A$3:$F$994, 5, false)</f>
        <v>0</v>
      </c>
      <c r="BM491" s="114">
        <f t="shared" si="83"/>
        <v>0</v>
      </c>
    </row>
    <row r="492">
      <c r="A492" s="110">
        <f>VLOOKUP(B492,Base!$A$3:$F$994, 6, false)</f>
        <v>0</v>
      </c>
      <c r="B492" s="111" t="s">
        <v>6</v>
      </c>
      <c r="C492" s="3"/>
      <c r="D492" s="49"/>
      <c r="E492" s="110" t="str">
        <f>VLOOKUP(B492,Base!$A$3:$F$994, 2, false)</f>
        <v>.</v>
      </c>
      <c r="F492" s="119"/>
      <c r="G492" s="104"/>
      <c r="H492" s="100"/>
      <c r="I492" s="113">
        <f>VLOOKUP(B492,Base!$A$3:$F$994, 5, false)</f>
        <v>0</v>
      </c>
      <c r="J492" s="114">
        <f t="shared" si="78"/>
        <v>0</v>
      </c>
      <c r="K492" s="115"/>
      <c r="L492" s="110">
        <f>VLOOKUP(M492,Base!$A$3:$F$994, 6, false)</f>
        <v>0</v>
      </c>
      <c r="M492" s="111" t="s">
        <v>6</v>
      </c>
      <c r="N492" s="3"/>
      <c r="O492" s="49"/>
      <c r="P492" s="110" t="str">
        <f>VLOOKUP(M492,Base!$A$3:$F$994, 2, false)</f>
        <v>.</v>
      </c>
      <c r="Q492" s="119"/>
      <c r="R492" s="104"/>
      <c r="S492" s="100"/>
      <c r="T492" s="113">
        <f>VLOOKUP(M492,Base!$A$3:$F$994, 5, false)</f>
        <v>0</v>
      </c>
      <c r="U492" s="114">
        <f t="shared" si="79"/>
        <v>0</v>
      </c>
      <c r="V492" s="115"/>
      <c r="W492" s="110">
        <f>VLOOKUP(X492,Base!$A$3:$F$994, 6, false)</f>
        <v>0</v>
      </c>
      <c r="X492" s="111" t="s">
        <v>6</v>
      </c>
      <c r="Y492" s="3"/>
      <c r="Z492" s="49"/>
      <c r="AA492" s="110" t="str">
        <f>VLOOKUP(X492,Base!$A$3:$F$994, 2, false)</f>
        <v>.</v>
      </c>
      <c r="AB492" s="119"/>
      <c r="AC492" s="104"/>
      <c r="AD492" s="100"/>
      <c r="AE492" s="113">
        <f>VLOOKUP(X492,Base!$A$3:$F$994, 5, false)</f>
        <v>0</v>
      </c>
      <c r="AF492" s="114">
        <f t="shared" si="80"/>
        <v>0</v>
      </c>
      <c r="AG492" s="115"/>
      <c r="AH492" s="110">
        <f>VLOOKUP(AI492,Base!$A$3:$F$994, 6, false)</f>
        <v>0</v>
      </c>
      <c r="AI492" s="111" t="s">
        <v>6</v>
      </c>
      <c r="AJ492" s="3"/>
      <c r="AK492" s="49"/>
      <c r="AL492" s="110" t="str">
        <f>VLOOKUP(AI492,Base!$A$3:$F$994, 2, false)</f>
        <v>.</v>
      </c>
      <c r="AM492" s="119"/>
      <c r="AN492" s="104"/>
      <c r="AO492" s="100"/>
      <c r="AP492" s="113">
        <f>VLOOKUP(AI492,Base!$A$3:$F$994, 5, false)</f>
        <v>0</v>
      </c>
      <c r="AQ492" s="114">
        <f t="shared" si="84"/>
        <v>0</v>
      </c>
      <c r="AR492" s="115"/>
      <c r="AS492" s="110">
        <f>VLOOKUP(AT492,Base!$A$3:$F$994, 6, false)</f>
        <v>0</v>
      </c>
      <c r="AT492" s="111" t="s">
        <v>6</v>
      </c>
      <c r="AU492" s="3"/>
      <c r="AV492" s="49"/>
      <c r="AW492" s="110" t="str">
        <f>VLOOKUP(AT492,Base!$A$3:$F$994, 2, false)</f>
        <v>.</v>
      </c>
      <c r="AX492" s="119"/>
      <c r="AY492" s="104"/>
      <c r="AZ492" s="100"/>
      <c r="BA492" s="113">
        <f>VLOOKUP(AT492,Base!$A$3:$F$994, 5, false)</f>
        <v>0</v>
      </c>
      <c r="BB492" s="114">
        <f t="shared" si="82"/>
        <v>0</v>
      </c>
      <c r="BC492" s="115"/>
      <c r="BD492" s="110">
        <f>VLOOKUP(BE492,Base!$A$3:$F$994, 6, false)</f>
        <v>0</v>
      </c>
      <c r="BE492" s="111" t="s">
        <v>6</v>
      </c>
      <c r="BF492" s="3"/>
      <c r="BG492" s="49"/>
      <c r="BH492" s="110" t="str">
        <f>VLOOKUP(BE492,Base!$A$3:$F$994, 2, false)</f>
        <v>.</v>
      </c>
      <c r="BI492" s="119"/>
      <c r="BJ492" s="104"/>
      <c r="BK492" s="100"/>
      <c r="BL492" s="113">
        <f>VLOOKUP(BE492,Base!$A$3:$F$994, 5, false)</f>
        <v>0</v>
      </c>
      <c r="BM492" s="114">
        <f t="shared" si="83"/>
        <v>0</v>
      </c>
    </row>
    <row r="493">
      <c r="A493" s="110">
        <f>VLOOKUP(B493,Base!$A$3:$F$994, 6, false)</f>
        <v>0</v>
      </c>
      <c r="B493" s="111" t="s">
        <v>6</v>
      </c>
      <c r="C493" s="3"/>
      <c r="D493" s="120"/>
      <c r="E493" s="110" t="str">
        <f>VLOOKUP(B493,Base!$A$3:$F$994, 2, false)</f>
        <v>.</v>
      </c>
      <c r="F493" s="119"/>
      <c r="G493" s="104"/>
      <c r="H493" s="100"/>
      <c r="I493" s="113">
        <f>VLOOKUP(B493,Base!$A$3:$F$994, 5, false)</f>
        <v>0</v>
      </c>
      <c r="J493" s="114">
        <f t="shared" si="78"/>
        <v>0</v>
      </c>
      <c r="K493" s="115"/>
      <c r="L493" s="110">
        <f>VLOOKUP(M493,Base!$A$3:$F$994, 6, false)</f>
        <v>0</v>
      </c>
      <c r="M493" s="111" t="s">
        <v>6</v>
      </c>
      <c r="N493" s="3"/>
      <c r="O493" s="120"/>
      <c r="P493" s="110" t="str">
        <f>VLOOKUP(M493,Base!$A$3:$F$994, 2, false)</f>
        <v>.</v>
      </c>
      <c r="Q493" s="119"/>
      <c r="R493" s="104"/>
      <c r="S493" s="100"/>
      <c r="T493" s="113">
        <f>VLOOKUP(M493,Base!$A$3:$F$994, 5, false)</f>
        <v>0</v>
      </c>
      <c r="U493" s="114">
        <f t="shared" si="79"/>
        <v>0</v>
      </c>
      <c r="V493" s="115"/>
      <c r="W493" s="110">
        <f>VLOOKUP(X493,Base!$A$3:$F$994, 6, false)</f>
        <v>0</v>
      </c>
      <c r="X493" s="111" t="s">
        <v>6</v>
      </c>
      <c r="Y493" s="3"/>
      <c r="Z493" s="120"/>
      <c r="AA493" s="110" t="str">
        <f>VLOOKUP(X493,Base!$A$3:$F$994, 2, false)</f>
        <v>.</v>
      </c>
      <c r="AB493" s="119"/>
      <c r="AC493" s="104"/>
      <c r="AD493" s="100"/>
      <c r="AE493" s="113">
        <f>VLOOKUP(X493,Base!$A$3:$F$994, 5, false)</f>
        <v>0</v>
      </c>
      <c r="AF493" s="114">
        <f t="shared" si="80"/>
        <v>0</v>
      </c>
      <c r="AG493" s="115"/>
      <c r="AH493" s="110">
        <f>VLOOKUP(AI493,Base!$A$3:$F$994, 6, false)</f>
        <v>0</v>
      </c>
      <c r="AI493" s="111" t="s">
        <v>6</v>
      </c>
      <c r="AJ493" s="3"/>
      <c r="AK493" s="120"/>
      <c r="AL493" s="110" t="str">
        <f>VLOOKUP(AI493,Base!$A$3:$F$994, 2, false)</f>
        <v>.</v>
      </c>
      <c r="AM493" s="119"/>
      <c r="AN493" s="104"/>
      <c r="AO493" s="100"/>
      <c r="AP493" s="113">
        <f>VLOOKUP(AI493,Base!$A$3:$F$994, 5, false)</f>
        <v>0</v>
      </c>
      <c r="AQ493" s="114">
        <f t="shared" si="84"/>
        <v>0</v>
      </c>
      <c r="AR493" s="115"/>
      <c r="AS493" s="110">
        <f>VLOOKUP(AT493,Base!$A$3:$F$994, 6, false)</f>
        <v>0</v>
      </c>
      <c r="AT493" s="111" t="s">
        <v>6</v>
      </c>
      <c r="AU493" s="3"/>
      <c r="AV493" s="120"/>
      <c r="AW493" s="110" t="str">
        <f>VLOOKUP(AT493,Base!$A$3:$F$994, 2, false)</f>
        <v>.</v>
      </c>
      <c r="AX493" s="119"/>
      <c r="AY493" s="104"/>
      <c r="AZ493" s="100"/>
      <c r="BA493" s="113">
        <f>VLOOKUP(AT493,Base!$A$3:$F$994, 5, false)</f>
        <v>0</v>
      </c>
      <c r="BB493" s="114">
        <f t="shared" si="82"/>
        <v>0</v>
      </c>
      <c r="BC493" s="115"/>
      <c r="BD493" s="110">
        <f>VLOOKUP(BE493,Base!$A$3:$F$994, 6, false)</f>
        <v>0</v>
      </c>
      <c r="BE493" s="111" t="s">
        <v>6</v>
      </c>
      <c r="BF493" s="3"/>
      <c r="BG493" s="120"/>
      <c r="BH493" s="110" t="str">
        <f>VLOOKUP(BE493,Base!$A$3:$F$994, 2, false)</f>
        <v>.</v>
      </c>
      <c r="BI493" s="119"/>
      <c r="BJ493" s="104"/>
      <c r="BK493" s="100"/>
      <c r="BL493" s="113">
        <f>VLOOKUP(BE493,Base!$A$3:$F$994, 5, false)</f>
        <v>0</v>
      </c>
      <c r="BM493" s="114">
        <f t="shared" si="83"/>
        <v>0</v>
      </c>
    </row>
    <row r="494">
      <c r="A494" s="110">
        <f>VLOOKUP(B494,Base!$A$3:$F$994, 6, false)</f>
        <v>0</v>
      </c>
      <c r="B494" s="111" t="s">
        <v>6</v>
      </c>
      <c r="C494" s="3"/>
      <c r="D494" s="120"/>
      <c r="E494" s="110" t="str">
        <f>VLOOKUP(B494,Base!$A$3:$F$994, 2, false)</f>
        <v>.</v>
      </c>
      <c r="F494" s="119"/>
      <c r="G494" s="104"/>
      <c r="H494" s="100"/>
      <c r="I494" s="113">
        <f>VLOOKUP(B494,Base!$A$3:$F$994, 5, false)</f>
        <v>0</v>
      </c>
      <c r="J494" s="114">
        <f t="shared" si="78"/>
        <v>0</v>
      </c>
      <c r="K494" s="115"/>
      <c r="L494" s="110">
        <f>VLOOKUP(M494,Base!$A$3:$F$994, 6, false)</f>
        <v>0</v>
      </c>
      <c r="M494" s="111" t="s">
        <v>6</v>
      </c>
      <c r="N494" s="3"/>
      <c r="O494" s="121"/>
      <c r="P494" s="110" t="str">
        <f>VLOOKUP(M494,Base!$A$3:$F$994, 2, false)</f>
        <v>.</v>
      </c>
      <c r="Q494" s="119"/>
      <c r="R494" s="104"/>
      <c r="S494" s="100"/>
      <c r="T494" s="113">
        <f>VLOOKUP(M494,Base!$A$3:$F$994, 5, false)</f>
        <v>0</v>
      </c>
      <c r="U494" s="114">
        <f t="shared" si="79"/>
        <v>0</v>
      </c>
      <c r="V494" s="115"/>
      <c r="W494" s="110">
        <f>VLOOKUP(X494,Base!$A$3:$F$994, 6, false)</f>
        <v>0</v>
      </c>
      <c r="X494" s="111" t="s">
        <v>6</v>
      </c>
      <c r="Y494" s="3"/>
      <c r="Z494" s="120"/>
      <c r="AA494" s="110" t="str">
        <f>VLOOKUP(X494,Base!$A$3:$F$994, 2, false)</f>
        <v>.</v>
      </c>
      <c r="AB494" s="119"/>
      <c r="AC494" s="104"/>
      <c r="AD494" s="100"/>
      <c r="AE494" s="113">
        <f>VLOOKUP(X494,Base!$A$3:$F$994, 5, false)</f>
        <v>0</v>
      </c>
      <c r="AF494" s="114">
        <f t="shared" si="80"/>
        <v>0</v>
      </c>
      <c r="AG494" s="115"/>
      <c r="AH494" s="110">
        <f>VLOOKUP(AI494,Base!$A$3:$F$994, 6, false)</f>
        <v>0</v>
      </c>
      <c r="AI494" s="111" t="s">
        <v>6</v>
      </c>
      <c r="AJ494" s="3"/>
      <c r="AK494" s="120"/>
      <c r="AL494" s="110" t="str">
        <f>VLOOKUP(AI494,Base!$A$3:$F$994, 2, false)</f>
        <v>.</v>
      </c>
      <c r="AM494" s="119"/>
      <c r="AN494" s="104"/>
      <c r="AO494" s="100"/>
      <c r="AP494" s="113">
        <f>VLOOKUP(AI494,Base!$A$3:$F$994, 5, false)</f>
        <v>0</v>
      </c>
      <c r="AQ494" s="114">
        <f t="shared" si="84"/>
        <v>0</v>
      </c>
      <c r="AR494" s="115"/>
      <c r="AS494" s="110">
        <f>VLOOKUP(AT494,Base!$A$3:$F$994, 6, false)</f>
        <v>0</v>
      </c>
      <c r="AT494" s="111" t="s">
        <v>6</v>
      </c>
      <c r="AU494" s="3"/>
      <c r="AV494" s="120"/>
      <c r="AW494" s="110" t="str">
        <f>VLOOKUP(AT494,Base!$A$3:$F$994, 2, false)</f>
        <v>.</v>
      </c>
      <c r="AX494" s="119"/>
      <c r="AY494" s="104"/>
      <c r="AZ494" s="100"/>
      <c r="BA494" s="113">
        <f>VLOOKUP(AT494,Base!$A$3:$F$994, 5, false)</f>
        <v>0</v>
      </c>
      <c r="BB494" s="114">
        <f t="shared" si="82"/>
        <v>0</v>
      </c>
      <c r="BC494" s="115"/>
      <c r="BD494" s="110">
        <f>VLOOKUP(BE494,Base!$A$3:$F$994, 6, false)</f>
        <v>0</v>
      </c>
      <c r="BE494" s="111" t="s">
        <v>6</v>
      </c>
      <c r="BF494" s="3"/>
      <c r="BG494" s="120"/>
      <c r="BH494" s="110" t="str">
        <f>VLOOKUP(BE494,Base!$A$3:$F$994, 2, false)</f>
        <v>.</v>
      </c>
      <c r="BI494" s="119"/>
      <c r="BJ494" s="104"/>
      <c r="BK494" s="100"/>
      <c r="BL494" s="113">
        <f>VLOOKUP(BE494,Base!$A$3:$F$994, 5, false)</f>
        <v>0</v>
      </c>
      <c r="BM494" s="114">
        <f t="shared" si="83"/>
        <v>0</v>
      </c>
    </row>
    <row r="495">
      <c r="A495" s="110">
        <f>VLOOKUP(B495,Base!$A$3:$F$994, 6, false)</f>
        <v>0</v>
      </c>
      <c r="B495" s="111" t="s">
        <v>6</v>
      </c>
      <c r="C495" s="3"/>
      <c r="D495" s="121"/>
      <c r="E495" s="110" t="str">
        <f>VLOOKUP(B495,Base!$A$3:$F$994, 2, false)</f>
        <v>.</v>
      </c>
      <c r="F495" s="119"/>
      <c r="G495" s="104"/>
      <c r="H495" s="100"/>
      <c r="I495" s="113">
        <f>VLOOKUP(B495,Base!$A$3:$F$994, 5, false)</f>
        <v>0</v>
      </c>
      <c r="J495" s="114">
        <f t="shared" si="78"/>
        <v>0</v>
      </c>
      <c r="K495" s="115"/>
      <c r="L495" s="110">
        <f>VLOOKUP(M495,Base!$A$3:$F$994, 6, false)</f>
        <v>0</v>
      </c>
      <c r="M495" s="111" t="s">
        <v>6</v>
      </c>
      <c r="N495" s="3"/>
      <c r="O495" s="120"/>
      <c r="P495" s="110" t="str">
        <f>VLOOKUP(M495,Base!$A$3:$F$994, 2, false)</f>
        <v>.</v>
      </c>
      <c r="Q495" s="119"/>
      <c r="R495" s="104"/>
      <c r="S495" s="100"/>
      <c r="T495" s="113">
        <f>VLOOKUP(M495,Base!$A$3:$F$994, 5, false)</f>
        <v>0</v>
      </c>
      <c r="U495" s="114">
        <f t="shared" si="79"/>
        <v>0</v>
      </c>
      <c r="V495" s="115"/>
      <c r="W495" s="110">
        <f>VLOOKUP(X495,Base!$A$3:$F$994, 6, false)</f>
        <v>0</v>
      </c>
      <c r="X495" s="111" t="s">
        <v>6</v>
      </c>
      <c r="Y495" s="3"/>
      <c r="Z495" s="120"/>
      <c r="AA495" s="110" t="str">
        <f>VLOOKUP(X495,Base!$A$3:$F$994, 2, false)</f>
        <v>.</v>
      </c>
      <c r="AB495" s="119"/>
      <c r="AC495" s="104"/>
      <c r="AD495" s="100"/>
      <c r="AE495" s="113">
        <f>VLOOKUP(X495,Base!$A$3:$F$994, 5, false)</f>
        <v>0</v>
      </c>
      <c r="AF495" s="114">
        <f t="shared" si="80"/>
        <v>0</v>
      </c>
      <c r="AG495" s="115"/>
      <c r="AH495" s="110">
        <f>VLOOKUP(AI495,Base!$A$3:$F$994, 6, false)</f>
        <v>0</v>
      </c>
      <c r="AI495" s="111" t="s">
        <v>6</v>
      </c>
      <c r="AJ495" s="3"/>
      <c r="AK495" s="120"/>
      <c r="AL495" s="110" t="str">
        <f>VLOOKUP(AI495,Base!$A$3:$F$994, 2, false)</f>
        <v>.</v>
      </c>
      <c r="AM495" s="119"/>
      <c r="AN495" s="104"/>
      <c r="AO495" s="100"/>
      <c r="AP495" s="113">
        <f>VLOOKUP(AI495,Base!$A$3:$F$994, 5, false)</f>
        <v>0</v>
      </c>
      <c r="AQ495" s="114">
        <f t="shared" si="84"/>
        <v>0</v>
      </c>
      <c r="AR495" s="115"/>
      <c r="AS495" s="110">
        <f>VLOOKUP(AT495,Base!$A$3:$F$994, 6, false)</f>
        <v>0</v>
      </c>
      <c r="AT495" s="111" t="s">
        <v>6</v>
      </c>
      <c r="AU495" s="3"/>
      <c r="AV495" s="120"/>
      <c r="AW495" s="110" t="str">
        <f>VLOOKUP(AT495,Base!$A$3:$F$994, 2, false)</f>
        <v>.</v>
      </c>
      <c r="AX495" s="119"/>
      <c r="AY495" s="104"/>
      <c r="AZ495" s="100"/>
      <c r="BA495" s="113">
        <f>VLOOKUP(AT495,Base!$A$3:$F$994, 5, false)</f>
        <v>0</v>
      </c>
      <c r="BB495" s="114">
        <f t="shared" si="82"/>
        <v>0</v>
      </c>
      <c r="BC495" s="115"/>
      <c r="BD495" s="110">
        <f>VLOOKUP(BE495,Base!$A$3:$F$994, 6, false)</f>
        <v>0</v>
      </c>
      <c r="BE495" s="111" t="s">
        <v>6</v>
      </c>
      <c r="BF495" s="3"/>
      <c r="BG495" s="120"/>
      <c r="BH495" s="110" t="str">
        <f>VLOOKUP(BE495,Base!$A$3:$F$994, 2, false)</f>
        <v>.</v>
      </c>
      <c r="BI495" s="119"/>
      <c r="BJ495" s="104"/>
      <c r="BK495" s="100"/>
      <c r="BL495" s="113">
        <f>VLOOKUP(BE495,Base!$A$3:$F$994, 5, false)</f>
        <v>0</v>
      </c>
      <c r="BM495" s="114">
        <f t="shared" si="83"/>
        <v>0</v>
      </c>
    </row>
    <row r="496">
      <c r="A496" s="110">
        <f>VLOOKUP(B496,Base!$A$3:$F$994, 6, false)</f>
        <v>0</v>
      </c>
      <c r="B496" s="111" t="s">
        <v>6</v>
      </c>
      <c r="C496" s="3"/>
      <c r="D496" s="122"/>
      <c r="E496" s="110" t="str">
        <f>VLOOKUP(B496,Base!$A$3:$F$994, 2, false)</f>
        <v>.</v>
      </c>
      <c r="F496" s="119"/>
      <c r="G496" s="104"/>
      <c r="H496" s="100"/>
      <c r="I496" s="113">
        <f>VLOOKUP(B496,Base!$A$3:$F$994, 5, false)</f>
        <v>0</v>
      </c>
      <c r="J496" s="114">
        <f t="shared" si="78"/>
        <v>0</v>
      </c>
      <c r="K496" s="115"/>
      <c r="L496" s="110">
        <f>VLOOKUP(M496,Base!$A$3:$F$994, 6, false)</f>
        <v>0</v>
      </c>
      <c r="M496" s="111" t="s">
        <v>6</v>
      </c>
      <c r="N496" s="3"/>
      <c r="O496" s="122"/>
      <c r="P496" s="110" t="str">
        <f>VLOOKUP(M496,Base!$A$3:$F$994, 2, false)</f>
        <v>.</v>
      </c>
      <c r="Q496" s="119"/>
      <c r="R496" s="104"/>
      <c r="S496" s="100"/>
      <c r="T496" s="113">
        <f>VLOOKUP(M496,Base!$A$3:$F$994, 5, false)</f>
        <v>0</v>
      </c>
      <c r="U496" s="114">
        <f t="shared" si="79"/>
        <v>0</v>
      </c>
      <c r="V496" s="115"/>
      <c r="W496" s="110">
        <f>VLOOKUP(X496,Base!$A$3:$F$994, 6, false)</f>
        <v>0</v>
      </c>
      <c r="X496" s="111" t="s">
        <v>6</v>
      </c>
      <c r="Y496" s="3"/>
      <c r="Z496" s="122"/>
      <c r="AA496" s="110" t="str">
        <f>VLOOKUP(X496,Base!$A$3:$F$994, 2, false)</f>
        <v>.</v>
      </c>
      <c r="AB496" s="119"/>
      <c r="AC496" s="104"/>
      <c r="AD496" s="100"/>
      <c r="AE496" s="113">
        <f>VLOOKUP(X496,Base!$A$3:$F$994, 5, false)</f>
        <v>0</v>
      </c>
      <c r="AF496" s="114">
        <f t="shared" si="80"/>
        <v>0</v>
      </c>
      <c r="AG496" s="115"/>
      <c r="AH496" s="110">
        <f>VLOOKUP(AI496,Base!$A$3:$F$994, 6, false)</f>
        <v>0</v>
      </c>
      <c r="AI496" s="111" t="s">
        <v>6</v>
      </c>
      <c r="AJ496" s="3"/>
      <c r="AK496" s="122"/>
      <c r="AL496" s="110" t="str">
        <f>VLOOKUP(AI496,Base!$A$3:$F$994, 2, false)</f>
        <v>.</v>
      </c>
      <c r="AM496" s="119"/>
      <c r="AN496" s="104"/>
      <c r="AO496" s="100"/>
      <c r="AP496" s="113">
        <f>VLOOKUP(AI496,Base!$A$3:$F$994, 5, false)</f>
        <v>0</v>
      </c>
      <c r="AQ496" s="114">
        <f t="shared" si="84"/>
        <v>0</v>
      </c>
      <c r="AR496" s="115"/>
      <c r="AS496" s="110">
        <f>VLOOKUP(AT496,Base!$A$3:$F$994, 6, false)</f>
        <v>0</v>
      </c>
      <c r="AT496" s="111" t="s">
        <v>6</v>
      </c>
      <c r="AU496" s="3"/>
      <c r="AV496" s="122"/>
      <c r="AW496" s="110" t="str">
        <f>VLOOKUP(AT496,Base!$A$3:$F$994, 2, false)</f>
        <v>.</v>
      </c>
      <c r="AX496" s="119"/>
      <c r="AY496" s="104"/>
      <c r="AZ496" s="100"/>
      <c r="BA496" s="113">
        <f>VLOOKUP(AT496,Base!$A$3:$F$994, 5, false)</f>
        <v>0</v>
      </c>
      <c r="BB496" s="114">
        <f t="shared" si="82"/>
        <v>0</v>
      </c>
      <c r="BC496" s="115"/>
      <c r="BD496" s="110">
        <f>VLOOKUP(BE496,Base!$A$3:$F$994, 6, false)</f>
        <v>0</v>
      </c>
      <c r="BE496" s="111" t="s">
        <v>6</v>
      </c>
      <c r="BF496" s="3"/>
      <c r="BG496" s="122"/>
      <c r="BH496" s="110" t="str">
        <f>VLOOKUP(BE496,Base!$A$3:$F$994, 2, false)</f>
        <v>.</v>
      </c>
      <c r="BI496" s="119"/>
      <c r="BJ496" s="104"/>
      <c r="BK496" s="100"/>
      <c r="BL496" s="113">
        <f>VLOOKUP(BE496,Base!$A$3:$F$994, 5, false)</f>
        <v>0</v>
      </c>
      <c r="BM496" s="114">
        <f t="shared" si="83"/>
        <v>0</v>
      </c>
    </row>
    <row r="497">
      <c r="A497" s="110">
        <f>VLOOKUP(B497,Base!$A$3:$F$994, 6, false)</f>
        <v>0</v>
      </c>
      <c r="B497" s="111" t="s">
        <v>6</v>
      </c>
      <c r="C497" s="3"/>
      <c r="D497" s="123"/>
      <c r="E497" s="110" t="str">
        <f>VLOOKUP(B497,Base!$A$3:$F$994, 2, false)</f>
        <v>.</v>
      </c>
      <c r="F497" s="119"/>
      <c r="G497" s="104"/>
      <c r="H497" s="100"/>
      <c r="I497" s="113">
        <f>VLOOKUP(B497,Base!$A$3:$F$994, 5, false)</f>
        <v>0</v>
      </c>
      <c r="J497" s="114">
        <f t="shared" si="78"/>
        <v>0</v>
      </c>
      <c r="K497" s="115"/>
      <c r="L497" s="110">
        <f>VLOOKUP(M497,Base!$A$3:$F$994, 6, false)</f>
        <v>0</v>
      </c>
      <c r="M497" s="111" t="s">
        <v>6</v>
      </c>
      <c r="N497" s="3"/>
      <c r="O497" s="123"/>
      <c r="P497" s="110" t="str">
        <f>VLOOKUP(M497,Base!$A$3:$F$994, 2, false)</f>
        <v>.</v>
      </c>
      <c r="Q497" s="119"/>
      <c r="R497" s="104"/>
      <c r="S497" s="100"/>
      <c r="T497" s="113">
        <f>VLOOKUP(M497,Base!$A$3:$F$994, 5, false)</f>
        <v>0</v>
      </c>
      <c r="U497" s="114">
        <f t="shared" si="79"/>
        <v>0</v>
      </c>
      <c r="V497" s="115"/>
      <c r="W497" s="110">
        <f>VLOOKUP(X497,Base!$A$3:$F$994, 6, false)</f>
        <v>0</v>
      </c>
      <c r="X497" s="111" t="s">
        <v>6</v>
      </c>
      <c r="Y497" s="3"/>
      <c r="Z497" s="123"/>
      <c r="AA497" s="110" t="str">
        <f>VLOOKUP(X497,Base!$A$3:$F$994, 2, false)</f>
        <v>.</v>
      </c>
      <c r="AB497" s="119"/>
      <c r="AC497" s="104"/>
      <c r="AD497" s="100"/>
      <c r="AE497" s="113">
        <f>VLOOKUP(X497,Base!$A$3:$F$994, 5, false)</f>
        <v>0</v>
      </c>
      <c r="AF497" s="114">
        <f t="shared" si="80"/>
        <v>0</v>
      </c>
      <c r="AG497" s="115"/>
      <c r="AH497" s="110">
        <f>VLOOKUP(AI497,Base!$A$3:$F$994, 6, false)</f>
        <v>0</v>
      </c>
      <c r="AI497" s="111" t="s">
        <v>6</v>
      </c>
      <c r="AJ497" s="3"/>
      <c r="AK497" s="123"/>
      <c r="AL497" s="110" t="str">
        <f>VLOOKUP(AI497,Base!$A$3:$F$994, 2, false)</f>
        <v>.</v>
      </c>
      <c r="AM497" s="119"/>
      <c r="AN497" s="104"/>
      <c r="AO497" s="100"/>
      <c r="AP497" s="113">
        <f>VLOOKUP(AI497,Base!$A$3:$F$994, 5, false)</f>
        <v>0</v>
      </c>
      <c r="AQ497" s="114">
        <f t="shared" si="84"/>
        <v>0</v>
      </c>
      <c r="AR497" s="115"/>
      <c r="AS497" s="110">
        <f>VLOOKUP(AT497,Base!$A$3:$F$994, 6, false)</f>
        <v>0</v>
      </c>
      <c r="AT497" s="111" t="s">
        <v>6</v>
      </c>
      <c r="AU497" s="3"/>
      <c r="AV497" s="123"/>
      <c r="AW497" s="110" t="str">
        <f>VLOOKUP(AT497,Base!$A$3:$F$994, 2, false)</f>
        <v>.</v>
      </c>
      <c r="AX497" s="119"/>
      <c r="AY497" s="104"/>
      <c r="AZ497" s="100"/>
      <c r="BA497" s="113">
        <f>VLOOKUP(AT497,Base!$A$3:$F$994, 5, false)</f>
        <v>0</v>
      </c>
      <c r="BB497" s="114">
        <f t="shared" si="82"/>
        <v>0</v>
      </c>
      <c r="BC497" s="115"/>
      <c r="BD497" s="110">
        <f>VLOOKUP(BE497,Base!$A$3:$F$994, 6, false)</f>
        <v>0</v>
      </c>
      <c r="BE497" s="111" t="s">
        <v>6</v>
      </c>
      <c r="BF497" s="3"/>
      <c r="BG497" s="123"/>
      <c r="BH497" s="110" t="str">
        <f>VLOOKUP(BE497,Base!$A$3:$F$994, 2, false)</f>
        <v>.</v>
      </c>
      <c r="BI497" s="119"/>
      <c r="BJ497" s="104"/>
      <c r="BK497" s="100"/>
      <c r="BL497" s="113">
        <f>VLOOKUP(BE497,Base!$A$3:$F$994, 5, false)</f>
        <v>0</v>
      </c>
      <c r="BM497" s="114">
        <f t="shared" si="83"/>
        <v>0</v>
      </c>
    </row>
    <row r="498">
      <c r="A498" s="126" t="s">
        <v>717</v>
      </c>
      <c r="B498" s="104"/>
      <c r="C498" s="104"/>
      <c r="D498" s="104"/>
      <c r="E498" s="104"/>
      <c r="F498" s="104"/>
      <c r="G498" s="104"/>
      <c r="H498" s="100"/>
      <c r="I498" s="167" t="s">
        <v>716</v>
      </c>
      <c r="J498" s="125">
        <f>SUM(J480:J497)</f>
        <v>0</v>
      </c>
      <c r="K498" s="109"/>
      <c r="L498" s="126" t="s">
        <v>717</v>
      </c>
      <c r="M498" s="104"/>
      <c r="N498" s="104"/>
      <c r="O498" s="104"/>
      <c r="P498" s="104"/>
      <c r="Q498" s="104"/>
      <c r="R498" s="104"/>
      <c r="S498" s="100"/>
      <c r="T498" s="167" t="s">
        <v>716</v>
      </c>
      <c r="U498" s="125">
        <f>SUM(U480:U497)</f>
        <v>0</v>
      </c>
      <c r="V498" s="109"/>
      <c r="W498" s="126" t="s">
        <v>717</v>
      </c>
      <c r="X498" s="104"/>
      <c r="Y498" s="104"/>
      <c r="Z498" s="104"/>
      <c r="AA498" s="104"/>
      <c r="AB498" s="104"/>
      <c r="AC498" s="104"/>
      <c r="AD498" s="100"/>
      <c r="AE498" s="167" t="s">
        <v>716</v>
      </c>
      <c r="AF498" s="125">
        <f>SUM(AF480:AF497)</f>
        <v>0</v>
      </c>
      <c r="AG498" s="109"/>
      <c r="AH498" s="126" t="s">
        <v>717</v>
      </c>
      <c r="AI498" s="104"/>
      <c r="AJ498" s="104"/>
      <c r="AK498" s="104"/>
      <c r="AL498" s="104"/>
      <c r="AM498" s="104"/>
      <c r="AN498" s="104"/>
      <c r="AO498" s="100"/>
      <c r="AP498" s="167" t="s">
        <v>716</v>
      </c>
      <c r="AQ498" s="125">
        <f>SUM(AQ480:AQ497)</f>
        <v>0</v>
      </c>
      <c r="AR498" s="109"/>
      <c r="AS498" s="126" t="s">
        <v>717</v>
      </c>
      <c r="AT498" s="104"/>
      <c r="AU498" s="104"/>
      <c r="AV498" s="104"/>
      <c r="AW498" s="104"/>
      <c r="AX498" s="104"/>
      <c r="AY498" s="104"/>
      <c r="AZ498" s="100"/>
      <c r="BA498" s="167" t="s">
        <v>716</v>
      </c>
      <c r="BB498" s="125">
        <f>SUM(BB480:BB497)</f>
        <v>0</v>
      </c>
      <c r="BC498" s="109"/>
      <c r="BD498" s="126" t="s">
        <v>717</v>
      </c>
      <c r="BE498" s="104"/>
      <c r="BF498" s="104"/>
      <c r="BG498" s="104"/>
      <c r="BH498" s="104"/>
      <c r="BI498" s="104"/>
      <c r="BJ498" s="104"/>
      <c r="BK498" s="100"/>
      <c r="BL498" s="167" t="s">
        <v>716</v>
      </c>
      <c r="BM498" s="125">
        <f>SUM(BM480:BM497)</f>
        <v>0</v>
      </c>
    </row>
    <row r="499">
      <c r="A499" s="127"/>
      <c r="B499" s="104"/>
      <c r="C499" s="104"/>
      <c r="D499" s="104"/>
      <c r="E499" s="104"/>
      <c r="F499" s="104"/>
      <c r="G499" s="104"/>
      <c r="H499" s="100"/>
      <c r="I499" s="167" t="s">
        <v>718</v>
      </c>
      <c r="J499" s="128">
        <f>J498/E478</f>
        <v>0</v>
      </c>
      <c r="K499" s="129"/>
      <c r="L499" s="127"/>
      <c r="M499" s="104"/>
      <c r="N499" s="104"/>
      <c r="O499" s="104"/>
      <c r="P499" s="104"/>
      <c r="Q499" s="104"/>
      <c r="R499" s="104"/>
      <c r="S499" s="100"/>
      <c r="T499" s="167" t="s">
        <v>718</v>
      </c>
      <c r="U499" s="128">
        <f>U498/P478</f>
        <v>0</v>
      </c>
      <c r="V499" s="129"/>
      <c r="W499" s="127"/>
      <c r="X499" s="104"/>
      <c r="Y499" s="104"/>
      <c r="Z499" s="104"/>
      <c r="AA499" s="104"/>
      <c r="AB499" s="104"/>
      <c r="AC499" s="104"/>
      <c r="AD499" s="100"/>
      <c r="AE499" s="167" t="s">
        <v>718</v>
      </c>
      <c r="AF499" s="128">
        <f>AF498/AA478</f>
        <v>0</v>
      </c>
      <c r="AG499" s="129"/>
      <c r="AH499" s="127"/>
      <c r="AI499" s="104"/>
      <c r="AJ499" s="104"/>
      <c r="AK499" s="104"/>
      <c r="AL499" s="104"/>
      <c r="AM499" s="104"/>
      <c r="AN499" s="104"/>
      <c r="AO499" s="100"/>
      <c r="AP499" s="167" t="s">
        <v>718</v>
      </c>
      <c r="AQ499" s="128">
        <f>AQ498/AL478</f>
        <v>0</v>
      </c>
      <c r="AR499" s="129"/>
      <c r="AS499" s="127"/>
      <c r="AT499" s="104"/>
      <c r="AU499" s="104"/>
      <c r="AV499" s="104"/>
      <c r="AW499" s="104"/>
      <c r="AX499" s="104"/>
      <c r="AY499" s="104"/>
      <c r="AZ499" s="100"/>
      <c r="BA499" s="167" t="s">
        <v>718</v>
      </c>
      <c r="BB499" s="128">
        <f>BB498/AW478</f>
        <v>0</v>
      </c>
      <c r="BC499" s="129"/>
      <c r="BD499" s="127"/>
      <c r="BE499" s="104"/>
      <c r="BF499" s="104"/>
      <c r="BG499" s="104"/>
      <c r="BH499" s="104"/>
      <c r="BI499" s="104"/>
      <c r="BJ499" s="104"/>
      <c r="BK499" s="100"/>
      <c r="BL499" s="167" t="s">
        <v>718</v>
      </c>
      <c r="BM499" s="128">
        <f>BM498/BH478</f>
        <v>0</v>
      </c>
    </row>
    <row r="500">
      <c r="A500" s="127"/>
      <c r="B500" s="104"/>
      <c r="C500" s="104"/>
      <c r="D500" s="104"/>
      <c r="E500" s="104"/>
      <c r="F500" s="104"/>
      <c r="G500" s="104"/>
      <c r="H500" s="100"/>
      <c r="I500" s="160" t="s">
        <v>719</v>
      </c>
      <c r="J500" s="130">
        <v>0.05</v>
      </c>
      <c r="K500" s="129"/>
      <c r="L500" s="127"/>
      <c r="M500" s="104"/>
      <c r="N500" s="104"/>
      <c r="O500" s="104"/>
      <c r="P500" s="104"/>
      <c r="Q500" s="104"/>
      <c r="R500" s="104"/>
      <c r="S500" s="100"/>
      <c r="T500" s="160" t="s">
        <v>719</v>
      </c>
      <c r="U500" s="130">
        <v>0.05</v>
      </c>
      <c r="V500" s="129"/>
      <c r="W500" s="127"/>
      <c r="X500" s="104"/>
      <c r="Y500" s="104"/>
      <c r="Z500" s="104"/>
      <c r="AA500" s="104"/>
      <c r="AB500" s="104"/>
      <c r="AC500" s="104"/>
      <c r="AD500" s="100"/>
      <c r="AE500" s="160" t="s">
        <v>719</v>
      </c>
      <c r="AF500" s="130">
        <v>0.05</v>
      </c>
      <c r="AG500" s="129"/>
      <c r="AH500" s="127"/>
      <c r="AI500" s="104"/>
      <c r="AJ500" s="104"/>
      <c r="AK500" s="104"/>
      <c r="AL500" s="104"/>
      <c r="AM500" s="104"/>
      <c r="AN500" s="104"/>
      <c r="AO500" s="100"/>
      <c r="AP500" s="160" t="s">
        <v>719</v>
      </c>
      <c r="AQ500" s="130">
        <v>0.05</v>
      </c>
      <c r="AR500" s="129"/>
      <c r="AS500" s="127"/>
      <c r="AT500" s="104"/>
      <c r="AU500" s="104"/>
      <c r="AV500" s="104"/>
      <c r="AW500" s="104"/>
      <c r="AX500" s="104"/>
      <c r="AY500" s="104"/>
      <c r="AZ500" s="100"/>
      <c r="BA500" s="160" t="s">
        <v>719</v>
      </c>
      <c r="BB500" s="130">
        <v>0.05</v>
      </c>
      <c r="BC500" s="129"/>
      <c r="BD500" s="127"/>
      <c r="BE500" s="104"/>
      <c r="BF500" s="104"/>
      <c r="BG500" s="104"/>
      <c r="BH500" s="104"/>
      <c r="BI500" s="104"/>
      <c r="BJ500" s="104"/>
      <c r="BK500" s="100"/>
      <c r="BL500" s="160" t="s">
        <v>719</v>
      </c>
      <c r="BM500" s="130">
        <v>0.05</v>
      </c>
    </row>
    <row r="501">
      <c r="A501" s="127"/>
      <c r="B501" s="104"/>
      <c r="C501" s="104"/>
      <c r="D501" s="104"/>
      <c r="E501" s="104"/>
      <c r="F501" s="104"/>
      <c r="G501" s="104"/>
      <c r="H501" s="100"/>
      <c r="I501" s="167" t="s">
        <v>720</v>
      </c>
      <c r="J501" s="128">
        <f>J499+(J499*J500)</f>
        <v>0</v>
      </c>
      <c r="K501" s="129"/>
      <c r="L501" s="127"/>
      <c r="M501" s="104"/>
      <c r="N501" s="104"/>
      <c r="O501" s="104"/>
      <c r="P501" s="104"/>
      <c r="Q501" s="104"/>
      <c r="R501" s="104"/>
      <c r="S501" s="100"/>
      <c r="T501" s="167" t="s">
        <v>720</v>
      </c>
      <c r="U501" s="128">
        <f>U499+(U499*U500)</f>
        <v>0</v>
      </c>
      <c r="V501" s="129"/>
      <c r="W501" s="127"/>
      <c r="X501" s="104"/>
      <c r="Y501" s="104"/>
      <c r="Z501" s="104"/>
      <c r="AA501" s="104"/>
      <c r="AB501" s="104"/>
      <c r="AC501" s="104"/>
      <c r="AD501" s="100"/>
      <c r="AE501" s="167" t="s">
        <v>720</v>
      </c>
      <c r="AF501" s="128">
        <f>AF499+(AF499*AF500)</f>
        <v>0</v>
      </c>
      <c r="AG501" s="129"/>
      <c r="AH501" s="127"/>
      <c r="AI501" s="104"/>
      <c r="AJ501" s="104"/>
      <c r="AK501" s="104"/>
      <c r="AL501" s="104"/>
      <c r="AM501" s="104"/>
      <c r="AN501" s="104"/>
      <c r="AO501" s="100"/>
      <c r="AP501" s="167" t="s">
        <v>720</v>
      </c>
      <c r="AQ501" s="128">
        <f>AQ499+(AQ499*AQ500)</f>
        <v>0</v>
      </c>
      <c r="AR501" s="129"/>
      <c r="AS501" s="127"/>
      <c r="AT501" s="104"/>
      <c r="AU501" s="104"/>
      <c r="AV501" s="104"/>
      <c r="AW501" s="104"/>
      <c r="AX501" s="104"/>
      <c r="AY501" s="104"/>
      <c r="AZ501" s="100"/>
      <c r="BA501" s="167" t="s">
        <v>720</v>
      </c>
      <c r="BB501" s="128">
        <f>BB499+(BB499*BB500)</f>
        <v>0</v>
      </c>
      <c r="BC501" s="129"/>
      <c r="BD501" s="127"/>
      <c r="BE501" s="104"/>
      <c r="BF501" s="104"/>
      <c r="BG501" s="104"/>
      <c r="BH501" s="104"/>
      <c r="BI501" s="104"/>
      <c r="BJ501" s="104"/>
      <c r="BK501" s="100"/>
      <c r="BL501" s="167" t="s">
        <v>720</v>
      </c>
      <c r="BM501" s="128">
        <f>BM499+(BM499*BM500)</f>
        <v>0</v>
      </c>
    </row>
    <row r="502">
      <c r="A502" s="127"/>
      <c r="B502" s="104"/>
      <c r="C502" s="104"/>
      <c r="D502" s="104"/>
      <c r="E502" s="104"/>
      <c r="F502" s="104"/>
      <c r="G502" s="104"/>
      <c r="H502" s="100"/>
      <c r="I502" s="167" t="s">
        <v>746</v>
      </c>
      <c r="J502" s="128">
        <f>J501*I478</f>
        <v>0</v>
      </c>
      <c r="K502" s="129"/>
      <c r="L502" s="127"/>
      <c r="M502" s="104"/>
      <c r="N502" s="104"/>
      <c r="O502" s="104"/>
      <c r="P502" s="104"/>
      <c r="Q502" s="104"/>
      <c r="R502" s="104"/>
      <c r="S502" s="100"/>
      <c r="T502" s="167" t="s">
        <v>746</v>
      </c>
      <c r="U502" s="128">
        <f>U501*T478</f>
        <v>0</v>
      </c>
      <c r="V502" s="129"/>
      <c r="W502" s="127"/>
      <c r="X502" s="104"/>
      <c r="Y502" s="104"/>
      <c r="Z502" s="104"/>
      <c r="AA502" s="104"/>
      <c r="AB502" s="104"/>
      <c r="AC502" s="104"/>
      <c r="AD502" s="100"/>
      <c r="AE502" s="167" t="s">
        <v>746</v>
      </c>
      <c r="AF502" s="128">
        <f>AF501*AE478</f>
        <v>0</v>
      </c>
      <c r="AG502" s="129"/>
      <c r="AH502" s="127"/>
      <c r="AI502" s="104"/>
      <c r="AJ502" s="104"/>
      <c r="AK502" s="104"/>
      <c r="AL502" s="104"/>
      <c r="AM502" s="104"/>
      <c r="AN502" s="104"/>
      <c r="AO502" s="100"/>
      <c r="AP502" s="167" t="s">
        <v>746</v>
      </c>
      <c r="AQ502" s="128">
        <f>AQ501*AP478</f>
        <v>0</v>
      </c>
      <c r="AR502" s="129"/>
      <c r="AS502" s="127"/>
      <c r="AT502" s="104"/>
      <c r="AU502" s="104"/>
      <c r="AV502" s="104"/>
      <c r="AW502" s="104"/>
      <c r="AX502" s="104"/>
      <c r="AY502" s="104"/>
      <c r="AZ502" s="100"/>
      <c r="BA502" s="167" t="s">
        <v>746</v>
      </c>
      <c r="BB502" s="128">
        <f>BB501*BA478</f>
        <v>0</v>
      </c>
      <c r="BC502" s="129"/>
      <c r="BD502" s="127"/>
      <c r="BE502" s="104"/>
      <c r="BF502" s="104"/>
      <c r="BG502" s="104"/>
      <c r="BH502" s="104"/>
      <c r="BI502" s="104"/>
      <c r="BJ502" s="104"/>
      <c r="BK502" s="100"/>
      <c r="BL502" s="167" t="s">
        <v>746</v>
      </c>
      <c r="BM502" s="128">
        <f>BM501*BL478</f>
        <v>0</v>
      </c>
    </row>
    <row r="503">
      <c r="A503" s="127"/>
      <c r="B503" s="104"/>
      <c r="C503" s="104"/>
      <c r="D503" s="104"/>
      <c r="E503" s="104"/>
      <c r="F503" s="104"/>
      <c r="G503" s="104"/>
      <c r="H503" s="100"/>
      <c r="I503" s="167" t="s">
        <v>747</v>
      </c>
      <c r="J503" s="128">
        <f>J504-J502</f>
        <v>0</v>
      </c>
      <c r="K503" s="129"/>
      <c r="L503" s="127"/>
      <c r="M503" s="104"/>
      <c r="N503" s="104"/>
      <c r="O503" s="104"/>
      <c r="P503" s="104"/>
      <c r="Q503" s="104"/>
      <c r="R503" s="104"/>
      <c r="S503" s="100"/>
      <c r="T503" s="167" t="s">
        <v>747</v>
      </c>
      <c r="U503" s="128">
        <f>U504-U502</f>
        <v>0</v>
      </c>
      <c r="V503" s="129"/>
      <c r="W503" s="127"/>
      <c r="X503" s="104"/>
      <c r="Y503" s="104"/>
      <c r="Z503" s="104"/>
      <c r="AA503" s="104"/>
      <c r="AB503" s="104"/>
      <c r="AC503" s="104"/>
      <c r="AD503" s="100"/>
      <c r="AE503" s="167" t="s">
        <v>747</v>
      </c>
      <c r="AF503" s="128">
        <f>AF504-AF502</f>
        <v>0</v>
      </c>
      <c r="AG503" s="129"/>
      <c r="AH503" s="127"/>
      <c r="AI503" s="104"/>
      <c r="AJ503" s="104"/>
      <c r="AK503" s="104"/>
      <c r="AL503" s="104"/>
      <c r="AM503" s="104"/>
      <c r="AN503" s="104"/>
      <c r="AO503" s="100"/>
      <c r="AP503" s="167" t="s">
        <v>747</v>
      </c>
      <c r="AQ503" s="128">
        <f>AQ504-AQ502</f>
        <v>0</v>
      </c>
      <c r="AR503" s="129"/>
      <c r="AS503" s="127"/>
      <c r="AT503" s="104"/>
      <c r="AU503" s="104"/>
      <c r="AV503" s="104"/>
      <c r="AW503" s="104"/>
      <c r="AX503" s="104"/>
      <c r="AY503" s="104"/>
      <c r="AZ503" s="100"/>
      <c r="BA503" s="167" t="s">
        <v>747</v>
      </c>
      <c r="BB503" s="128">
        <f>BB504-BB502</f>
        <v>0</v>
      </c>
      <c r="BC503" s="129"/>
      <c r="BD503" s="127"/>
      <c r="BE503" s="104"/>
      <c r="BF503" s="104"/>
      <c r="BG503" s="104"/>
      <c r="BH503" s="104"/>
      <c r="BI503" s="104"/>
      <c r="BJ503" s="104"/>
      <c r="BK503" s="100"/>
      <c r="BL503" s="167" t="s">
        <v>747</v>
      </c>
      <c r="BM503" s="128">
        <f>BM504-BM502</f>
        <v>0</v>
      </c>
    </row>
    <row r="504">
      <c r="A504" s="127"/>
      <c r="B504" s="104"/>
      <c r="C504" s="104"/>
      <c r="D504" s="104"/>
      <c r="E504" s="104"/>
      <c r="F504" s="104"/>
      <c r="G504" s="104"/>
      <c r="H504" s="100"/>
      <c r="I504" s="167" t="s">
        <v>748</v>
      </c>
      <c r="J504" s="128">
        <f>J502*(J476*1+1)</f>
        <v>0</v>
      </c>
      <c r="K504" s="129"/>
      <c r="L504" s="127"/>
      <c r="M504" s="104"/>
      <c r="N504" s="104"/>
      <c r="O504" s="104"/>
      <c r="P504" s="104"/>
      <c r="Q504" s="104"/>
      <c r="R504" s="104"/>
      <c r="S504" s="100"/>
      <c r="T504" s="167" t="s">
        <v>748</v>
      </c>
      <c r="U504" s="128">
        <f>U502*(U476*1+1)</f>
        <v>0</v>
      </c>
      <c r="V504" s="129"/>
      <c r="W504" s="127"/>
      <c r="X504" s="104"/>
      <c r="Y504" s="104"/>
      <c r="Z504" s="104"/>
      <c r="AA504" s="104"/>
      <c r="AB504" s="104"/>
      <c r="AC504" s="104"/>
      <c r="AD504" s="100"/>
      <c r="AE504" s="167" t="s">
        <v>748</v>
      </c>
      <c r="AF504" s="128">
        <f>AF502*(AF476*1+1)</f>
        <v>0</v>
      </c>
      <c r="AG504" s="129"/>
      <c r="AH504" s="127"/>
      <c r="AI504" s="104"/>
      <c r="AJ504" s="104"/>
      <c r="AK504" s="104"/>
      <c r="AL504" s="104"/>
      <c r="AM504" s="104"/>
      <c r="AN504" s="104"/>
      <c r="AO504" s="100"/>
      <c r="AP504" s="167" t="s">
        <v>748</v>
      </c>
      <c r="AQ504" s="128">
        <f>AQ502*(AQ476*1+1)</f>
        <v>0</v>
      </c>
      <c r="AR504" s="129"/>
      <c r="AS504" s="127"/>
      <c r="AT504" s="104"/>
      <c r="AU504" s="104"/>
      <c r="AV504" s="104"/>
      <c r="AW504" s="104"/>
      <c r="AX504" s="104"/>
      <c r="AY504" s="104"/>
      <c r="AZ504" s="100"/>
      <c r="BA504" s="167" t="s">
        <v>748</v>
      </c>
      <c r="BB504" s="128">
        <f>BB502*(BB476*1+1)</f>
        <v>0</v>
      </c>
      <c r="BC504" s="129"/>
      <c r="BD504" s="127"/>
      <c r="BE504" s="104"/>
      <c r="BF504" s="104"/>
      <c r="BG504" s="104"/>
      <c r="BH504" s="104"/>
      <c r="BI504" s="104"/>
      <c r="BJ504" s="104"/>
      <c r="BK504" s="100"/>
      <c r="BL504" s="167" t="s">
        <v>748</v>
      </c>
      <c r="BM504" s="128">
        <f>BM502*(BM476*1+1)</f>
        <v>0</v>
      </c>
    </row>
    <row r="505">
      <c r="A505" s="127"/>
      <c r="B505" s="104"/>
      <c r="C505" s="104"/>
      <c r="D505" s="104"/>
      <c r="E505" s="104"/>
      <c r="F505" s="104"/>
      <c r="G505" s="104"/>
      <c r="H505" s="100"/>
      <c r="I505" s="168" t="s">
        <v>749</v>
      </c>
      <c r="J505" s="3"/>
      <c r="K505" s="129"/>
      <c r="L505" s="127"/>
      <c r="M505" s="104"/>
      <c r="N505" s="104"/>
      <c r="O505" s="104"/>
      <c r="P505" s="104"/>
      <c r="Q505" s="104"/>
      <c r="R505" s="104"/>
      <c r="S505" s="100"/>
      <c r="T505" s="168" t="s">
        <v>749</v>
      </c>
      <c r="U505" s="3"/>
      <c r="V505" s="129"/>
      <c r="W505" s="127"/>
      <c r="X505" s="104"/>
      <c r="Y505" s="104"/>
      <c r="Z505" s="104"/>
      <c r="AA505" s="104"/>
      <c r="AB505" s="104"/>
      <c r="AC505" s="104"/>
      <c r="AD505" s="100"/>
      <c r="AE505" s="168" t="s">
        <v>749</v>
      </c>
      <c r="AF505" s="3"/>
      <c r="AG505" s="129"/>
      <c r="AH505" s="127"/>
      <c r="AI505" s="104"/>
      <c r="AJ505" s="104"/>
      <c r="AK505" s="104"/>
      <c r="AL505" s="104"/>
      <c r="AM505" s="104"/>
      <c r="AN505" s="104"/>
      <c r="AO505" s="100"/>
      <c r="AP505" s="168" t="s">
        <v>749</v>
      </c>
      <c r="AQ505" s="3"/>
      <c r="AR505" s="129"/>
      <c r="AS505" s="127"/>
      <c r="AT505" s="104"/>
      <c r="AU505" s="104"/>
      <c r="AV505" s="104"/>
      <c r="AW505" s="104"/>
      <c r="AX505" s="104"/>
      <c r="AY505" s="104"/>
      <c r="AZ505" s="100"/>
      <c r="BA505" s="168" t="s">
        <v>749</v>
      </c>
      <c r="BB505" s="3"/>
      <c r="BC505" s="129"/>
      <c r="BD505" s="127"/>
      <c r="BE505" s="104"/>
      <c r="BF505" s="104"/>
      <c r="BG505" s="104"/>
      <c r="BH505" s="104"/>
      <c r="BI505" s="104"/>
      <c r="BJ505" s="104"/>
      <c r="BK505" s="100"/>
      <c r="BL505" s="168" t="s">
        <v>749</v>
      </c>
      <c r="BM505" s="3"/>
    </row>
    <row r="506">
      <c r="A506" s="132"/>
      <c r="B506" s="2"/>
      <c r="C506" s="2"/>
      <c r="D506" s="2"/>
      <c r="E506" s="2"/>
      <c r="F506" s="2"/>
      <c r="G506" s="2"/>
      <c r="H506" s="3"/>
      <c r="I506" s="167" t="s">
        <v>750</v>
      </c>
      <c r="J506" s="133"/>
      <c r="K506" s="134"/>
      <c r="L506" s="132"/>
      <c r="M506" s="2"/>
      <c r="N506" s="2"/>
      <c r="O506" s="2"/>
      <c r="P506" s="2"/>
      <c r="Q506" s="2"/>
      <c r="R506" s="2"/>
      <c r="S506" s="3"/>
      <c r="T506" s="167" t="s">
        <v>750</v>
      </c>
      <c r="U506" s="133"/>
      <c r="V506" s="134"/>
      <c r="W506" s="132"/>
      <c r="X506" s="2"/>
      <c r="Y506" s="2"/>
      <c r="Z506" s="2"/>
      <c r="AA506" s="2"/>
      <c r="AB506" s="2"/>
      <c r="AC506" s="2"/>
      <c r="AD506" s="3"/>
      <c r="AE506" s="167" t="s">
        <v>750</v>
      </c>
      <c r="AF506" s="133"/>
      <c r="AG506" s="134"/>
      <c r="AH506" s="132"/>
      <c r="AI506" s="2"/>
      <c r="AJ506" s="2"/>
      <c r="AK506" s="2"/>
      <c r="AL506" s="2"/>
      <c r="AM506" s="2"/>
      <c r="AN506" s="2"/>
      <c r="AO506" s="3"/>
      <c r="AP506" s="167" t="s">
        <v>750</v>
      </c>
      <c r="AQ506" s="133"/>
      <c r="AR506" s="134"/>
      <c r="AS506" s="132"/>
      <c r="AT506" s="2"/>
      <c r="AU506" s="2"/>
      <c r="AV506" s="2"/>
      <c r="AW506" s="2"/>
      <c r="AX506" s="2"/>
      <c r="AY506" s="2"/>
      <c r="AZ506" s="3"/>
      <c r="BA506" s="167" t="s">
        <v>750</v>
      </c>
      <c r="BB506" s="133"/>
      <c r="BC506" s="134"/>
      <c r="BD506" s="132"/>
      <c r="BE506" s="2"/>
      <c r="BF506" s="2"/>
      <c r="BG506" s="2"/>
      <c r="BH506" s="2"/>
      <c r="BI506" s="2"/>
      <c r="BJ506" s="2"/>
      <c r="BK506" s="3"/>
      <c r="BL506" s="167" t="s">
        <v>750</v>
      </c>
      <c r="BM506" s="133"/>
    </row>
    <row r="507">
      <c r="A507" s="126" t="s">
        <v>721</v>
      </c>
      <c r="B507" s="104"/>
      <c r="C507" s="104"/>
      <c r="D507" s="104"/>
      <c r="E507" s="104"/>
      <c r="F507" s="104"/>
      <c r="G507" s="104"/>
      <c r="H507" s="100"/>
      <c r="I507" s="167" t="s">
        <v>747</v>
      </c>
      <c r="J507" s="125">
        <f>J506-J508</f>
        <v>0</v>
      </c>
      <c r="K507" s="109"/>
      <c r="L507" s="126" t="s">
        <v>721</v>
      </c>
      <c r="M507" s="104"/>
      <c r="N507" s="104"/>
      <c r="O507" s="104"/>
      <c r="P507" s="104"/>
      <c r="Q507" s="104"/>
      <c r="R507" s="104"/>
      <c r="S507" s="100"/>
      <c r="T507" s="167" t="s">
        <v>747</v>
      </c>
      <c r="U507" s="125">
        <f>U506-U508</f>
        <v>0</v>
      </c>
      <c r="V507" s="109"/>
      <c r="W507" s="126" t="s">
        <v>721</v>
      </c>
      <c r="X507" s="104"/>
      <c r="Y507" s="104"/>
      <c r="Z507" s="104"/>
      <c r="AA507" s="104"/>
      <c r="AB507" s="104"/>
      <c r="AC507" s="104"/>
      <c r="AD507" s="100"/>
      <c r="AE507" s="167" t="s">
        <v>747</v>
      </c>
      <c r="AF507" s="125">
        <f>AF506-AF508</f>
        <v>0</v>
      </c>
      <c r="AG507" s="109"/>
      <c r="AH507" s="126" t="s">
        <v>721</v>
      </c>
      <c r="AI507" s="104"/>
      <c r="AJ507" s="104"/>
      <c r="AK507" s="104"/>
      <c r="AL507" s="104"/>
      <c r="AM507" s="104"/>
      <c r="AN507" s="104"/>
      <c r="AO507" s="100"/>
      <c r="AP507" s="167" t="s">
        <v>747</v>
      </c>
      <c r="AQ507" s="125">
        <f>AQ506-AQ508</f>
        <v>0</v>
      </c>
      <c r="AR507" s="109"/>
      <c r="AS507" s="126" t="s">
        <v>721</v>
      </c>
      <c r="AT507" s="104"/>
      <c r="AU507" s="104"/>
      <c r="AV507" s="104"/>
      <c r="AW507" s="104"/>
      <c r="AX507" s="104"/>
      <c r="AY507" s="104"/>
      <c r="AZ507" s="100"/>
      <c r="BA507" s="167" t="s">
        <v>747</v>
      </c>
      <c r="BB507" s="125">
        <f>BB506-BB508</f>
        <v>0</v>
      </c>
      <c r="BC507" s="109"/>
      <c r="BD507" s="126" t="s">
        <v>721</v>
      </c>
      <c r="BE507" s="104"/>
      <c r="BF507" s="104"/>
      <c r="BG507" s="104"/>
      <c r="BH507" s="104"/>
      <c r="BI507" s="104"/>
      <c r="BJ507" s="104"/>
      <c r="BK507" s="100"/>
      <c r="BL507" s="167" t="s">
        <v>747</v>
      </c>
      <c r="BM507" s="125">
        <f>BM506-BM508</f>
        <v>0</v>
      </c>
    </row>
    <row r="508">
      <c r="A508" s="127"/>
      <c r="B508" s="104"/>
      <c r="C508" s="104"/>
      <c r="D508" s="104"/>
      <c r="E508" s="104"/>
      <c r="F508" s="104"/>
      <c r="G508" s="104"/>
      <c r="H508" s="100"/>
      <c r="I508" s="167" t="s">
        <v>752</v>
      </c>
      <c r="J508" s="128">
        <f>J506/(J476*1+1)</f>
        <v>0</v>
      </c>
      <c r="K508" s="129"/>
      <c r="L508" s="127"/>
      <c r="M508" s="104"/>
      <c r="N508" s="104"/>
      <c r="O508" s="104"/>
      <c r="P508" s="104"/>
      <c r="Q508" s="104"/>
      <c r="R508" s="104"/>
      <c r="S508" s="100"/>
      <c r="T508" s="167" t="s">
        <v>752</v>
      </c>
      <c r="U508" s="128">
        <f>U506/(U476*1+1)</f>
        <v>0</v>
      </c>
      <c r="V508" s="129"/>
      <c r="W508" s="127"/>
      <c r="X508" s="104"/>
      <c r="Y508" s="104"/>
      <c r="Z508" s="104"/>
      <c r="AA508" s="104"/>
      <c r="AB508" s="104"/>
      <c r="AC508" s="104"/>
      <c r="AD508" s="100"/>
      <c r="AE508" s="167" t="s">
        <v>752</v>
      </c>
      <c r="AF508" s="128">
        <f>AF506/(AF476*1+1)</f>
        <v>0</v>
      </c>
      <c r="AG508" s="129"/>
      <c r="AH508" s="127"/>
      <c r="AI508" s="104"/>
      <c r="AJ508" s="104"/>
      <c r="AK508" s="104"/>
      <c r="AL508" s="104"/>
      <c r="AM508" s="104"/>
      <c r="AN508" s="104"/>
      <c r="AO508" s="100"/>
      <c r="AP508" s="167" t="s">
        <v>752</v>
      </c>
      <c r="AQ508" s="128">
        <f>AQ506/(AQ476*1+1)</f>
        <v>0</v>
      </c>
      <c r="AR508" s="129"/>
      <c r="AS508" s="127"/>
      <c r="AT508" s="104"/>
      <c r="AU508" s="104"/>
      <c r="AV508" s="104"/>
      <c r="AW508" s="104"/>
      <c r="AX508" s="104"/>
      <c r="AY508" s="104"/>
      <c r="AZ508" s="100"/>
      <c r="BA508" s="167" t="s">
        <v>752</v>
      </c>
      <c r="BB508" s="128">
        <f>BB506/(BB476*1+1)</f>
        <v>0</v>
      </c>
      <c r="BC508" s="129"/>
      <c r="BD508" s="127"/>
      <c r="BE508" s="104"/>
      <c r="BF508" s="104"/>
      <c r="BG508" s="104"/>
      <c r="BH508" s="104"/>
      <c r="BI508" s="104"/>
      <c r="BJ508" s="104"/>
      <c r="BK508" s="100"/>
      <c r="BL508" s="167" t="s">
        <v>752</v>
      </c>
      <c r="BM508" s="128">
        <f>BM506/(BM476*1+1)</f>
        <v>0</v>
      </c>
    </row>
    <row r="509">
      <c r="A509" s="135"/>
      <c r="B509" s="104"/>
      <c r="C509" s="104"/>
      <c r="D509" s="104"/>
      <c r="E509" s="104"/>
      <c r="F509" s="104"/>
      <c r="G509" s="104"/>
      <c r="H509" s="100"/>
      <c r="I509" s="160" t="s">
        <v>753</v>
      </c>
      <c r="J509" s="170" t="str">
        <f>J501/J508</f>
        <v>#DIV/0!</v>
      </c>
      <c r="K509" s="137"/>
      <c r="L509" s="135"/>
      <c r="M509" s="104"/>
      <c r="N509" s="104"/>
      <c r="O509" s="104"/>
      <c r="P509" s="104"/>
      <c r="Q509" s="104"/>
      <c r="R509" s="104"/>
      <c r="S509" s="100"/>
      <c r="T509" s="160" t="s">
        <v>753</v>
      </c>
      <c r="U509" s="170" t="str">
        <f>U501/U508</f>
        <v>#DIV/0!</v>
      </c>
      <c r="V509" s="137"/>
      <c r="W509" s="135"/>
      <c r="X509" s="104"/>
      <c r="Y509" s="104"/>
      <c r="Z509" s="104"/>
      <c r="AA509" s="104"/>
      <c r="AB509" s="104"/>
      <c r="AC509" s="104"/>
      <c r="AD509" s="100"/>
      <c r="AE509" s="160" t="s">
        <v>753</v>
      </c>
      <c r="AF509" s="170" t="str">
        <f>AF501/AF508</f>
        <v>#DIV/0!</v>
      </c>
      <c r="AG509" s="137"/>
      <c r="AH509" s="135"/>
      <c r="AI509" s="104"/>
      <c r="AJ509" s="104"/>
      <c r="AK509" s="104"/>
      <c r="AL509" s="104"/>
      <c r="AM509" s="104"/>
      <c r="AN509" s="104"/>
      <c r="AO509" s="100"/>
      <c r="AP509" s="160" t="s">
        <v>753</v>
      </c>
      <c r="AQ509" s="170" t="str">
        <f>AQ501/AQ508</f>
        <v>#DIV/0!</v>
      </c>
      <c r="AR509" s="137"/>
      <c r="AS509" s="135"/>
      <c r="AT509" s="104"/>
      <c r="AU509" s="104"/>
      <c r="AV509" s="104"/>
      <c r="AW509" s="104"/>
      <c r="AX509" s="104"/>
      <c r="AY509" s="104"/>
      <c r="AZ509" s="100"/>
      <c r="BA509" s="160" t="s">
        <v>753</v>
      </c>
      <c r="BB509" s="170" t="str">
        <f>BB501/BB508</f>
        <v>#DIV/0!</v>
      </c>
      <c r="BC509" s="137"/>
      <c r="BD509" s="135"/>
      <c r="BE509" s="104"/>
      <c r="BF509" s="104"/>
      <c r="BG509" s="104"/>
      <c r="BH509" s="104"/>
      <c r="BI509" s="104"/>
      <c r="BJ509" s="104"/>
      <c r="BK509" s="100"/>
      <c r="BL509" s="160" t="s">
        <v>753</v>
      </c>
      <c r="BM509" s="170" t="str">
        <f>BM501/BM508</f>
        <v>#DIV/0!</v>
      </c>
    </row>
    <row r="510">
      <c r="A510" s="138"/>
      <c r="I510" s="160" t="s">
        <v>754</v>
      </c>
      <c r="J510" s="171" t="str">
        <f>J508/J501</f>
        <v>#DIV/0!</v>
      </c>
      <c r="K510" s="140"/>
      <c r="L510" s="138"/>
      <c r="T510" s="160" t="s">
        <v>754</v>
      </c>
      <c r="U510" s="171" t="str">
        <f>U508/U501</f>
        <v>#DIV/0!</v>
      </c>
      <c r="V510" s="140"/>
      <c r="W510" s="138"/>
      <c r="AE510" s="160" t="s">
        <v>754</v>
      </c>
      <c r="AF510" s="171" t="str">
        <f>AF508/AF501</f>
        <v>#DIV/0!</v>
      </c>
      <c r="AG510" s="140"/>
      <c r="AH510" s="138"/>
      <c r="AP510" s="160" t="s">
        <v>754</v>
      </c>
      <c r="AQ510" s="171" t="str">
        <f>AQ508/AQ501</f>
        <v>#DIV/0!</v>
      </c>
      <c r="AR510" s="140"/>
      <c r="AS510" s="138"/>
      <c r="BA510" s="160" t="s">
        <v>754</v>
      </c>
      <c r="BB510" s="171" t="str">
        <f>BB508/BB501</f>
        <v>#DIV/0!</v>
      </c>
      <c r="BC510" s="140"/>
      <c r="BD510" s="138"/>
      <c r="BL510" s="160" t="s">
        <v>754</v>
      </c>
      <c r="BM510" s="171" t="str">
        <f>BM508/BM501</f>
        <v>#DIV/0!</v>
      </c>
    </row>
    <row r="511">
      <c r="A511" s="141" t="s">
        <v>722</v>
      </c>
      <c r="B511" s="2"/>
      <c r="C511" s="2"/>
      <c r="D511" s="2"/>
      <c r="E511" s="2"/>
      <c r="F511" s="2"/>
      <c r="G511" s="2"/>
      <c r="H511" s="3"/>
      <c r="J511" s="109"/>
      <c r="K511" s="109"/>
      <c r="L511" s="141" t="s">
        <v>722</v>
      </c>
      <c r="M511" s="2"/>
      <c r="N511" s="2"/>
      <c r="O511" s="2"/>
      <c r="P511" s="2"/>
      <c r="Q511" s="2"/>
      <c r="R511" s="2"/>
      <c r="S511" s="3"/>
      <c r="U511" s="109"/>
      <c r="V511" s="109"/>
      <c r="W511" s="141" t="s">
        <v>722</v>
      </c>
      <c r="X511" s="2"/>
      <c r="Y511" s="2"/>
      <c r="Z511" s="2"/>
      <c r="AA511" s="2"/>
      <c r="AB511" s="2"/>
      <c r="AC511" s="2"/>
      <c r="AD511" s="3"/>
      <c r="AF511" s="109"/>
      <c r="AG511" s="109"/>
      <c r="AH511" s="141" t="s">
        <v>722</v>
      </c>
      <c r="AI511" s="2"/>
      <c r="AJ511" s="2"/>
      <c r="AK511" s="2"/>
      <c r="AL511" s="2"/>
      <c r="AM511" s="2"/>
      <c r="AN511" s="2"/>
      <c r="AO511" s="3"/>
      <c r="AQ511" s="109"/>
      <c r="AR511" s="109"/>
      <c r="AS511" s="141" t="s">
        <v>722</v>
      </c>
      <c r="AT511" s="2"/>
      <c r="AU511" s="2"/>
      <c r="AV511" s="2"/>
      <c r="AW511" s="2"/>
      <c r="AX511" s="2"/>
      <c r="AY511" s="2"/>
      <c r="AZ511" s="3"/>
      <c r="BB511" s="109"/>
      <c r="BC511" s="109"/>
      <c r="BD511" s="141" t="s">
        <v>722</v>
      </c>
      <c r="BE511" s="2"/>
      <c r="BF511" s="2"/>
      <c r="BG511" s="2"/>
      <c r="BH511" s="2"/>
      <c r="BI511" s="2"/>
      <c r="BJ511" s="2"/>
      <c r="BK511" s="3"/>
      <c r="BM511" s="109"/>
    </row>
    <row r="512">
      <c r="A512" s="135"/>
      <c r="B512" s="104"/>
      <c r="C512" s="104"/>
      <c r="D512" s="104"/>
      <c r="E512" s="104"/>
      <c r="F512" s="104"/>
      <c r="G512" s="104"/>
      <c r="H512" s="100"/>
      <c r="J512" s="137"/>
      <c r="K512" s="137"/>
      <c r="L512" s="135"/>
      <c r="M512" s="104"/>
      <c r="N512" s="104"/>
      <c r="O512" s="104"/>
      <c r="P512" s="104"/>
      <c r="Q512" s="104"/>
      <c r="R512" s="104"/>
      <c r="S512" s="100"/>
      <c r="U512" s="137"/>
      <c r="V512" s="137"/>
      <c r="W512" s="135"/>
      <c r="X512" s="104"/>
      <c r="Y512" s="104"/>
      <c r="Z512" s="104"/>
      <c r="AA512" s="104"/>
      <c r="AB512" s="104"/>
      <c r="AC512" s="104"/>
      <c r="AD512" s="100"/>
      <c r="AF512" s="137"/>
      <c r="AG512" s="137"/>
      <c r="AH512" s="135"/>
      <c r="AI512" s="104"/>
      <c r="AJ512" s="104"/>
      <c r="AK512" s="104"/>
      <c r="AL512" s="104"/>
      <c r="AM512" s="104"/>
      <c r="AN512" s="104"/>
      <c r="AO512" s="100"/>
      <c r="AQ512" s="137"/>
      <c r="AR512" s="137"/>
      <c r="AS512" s="135"/>
      <c r="AT512" s="104"/>
      <c r="AU512" s="104"/>
      <c r="AV512" s="104"/>
      <c r="AW512" s="104"/>
      <c r="AX512" s="104"/>
      <c r="AY512" s="104"/>
      <c r="AZ512" s="100"/>
      <c r="BB512" s="137"/>
      <c r="BC512" s="137"/>
      <c r="BD512" s="135"/>
      <c r="BE512" s="104"/>
      <c r="BF512" s="104"/>
      <c r="BG512" s="104"/>
      <c r="BH512" s="104"/>
      <c r="BI512" s="104"/>
      <c r="BJ512" s="104"/>
      <c r="BK512" s="100"/>
      <c r="BM512" s="137"/>
    </row>
    <row r="513">
      <c r="A513" s="135"/>
      <c r="B513" s="104"/>
      <c r="C513" s="104"/>
      <c r="D513" s="104"/>
      <c r="E513" s="104"/>
      <c r="F513" s="104"/>
      <c r="G513" s="104"/>
      <c r="H513" s="100"/>
      <c r="J513" s="137"/>
      <c r="K513" s="137"/>
      <c r="L513" s="135"/>
      <c r="M513" s="104"/>
      <c r="N513" s="104"/>
      <c r="O513" s="104"/>
      <c r="P513" s="104"/>
      <c r="Q513" s="104"/>
      <c r="R513" s="104"/>
      <c r="S513" s="100"/>
      <c r="U513" s="137"/>
      <c r="V513" s="137"/>
      <c r="W513" s="135"/>
      <c r="X513" s="104"/>
      <c r="Y513" s="104"/>
      <c r="Z513" s="104"/>
      <c r="AA513" s="104"/>
      <c r="AB513" s="104"/>
      <c r="AC513" s="104"/>
      <c r="AD513" s="100"/>
      <c r="AF513" s="137"/>
      <c r="AG513" s="137"/>
      <c r="AH513" s="135"/>
      <c r="AI513" s="104"/>
      <c r="AJ513" s="104"/>
      <c r="AK513" s="104"/>
      <c r="AL513" s="104"/>
      <c r="AM513" s="104"/>
      <c r="AN513" s="104"/>
      <c r="AO513" s="100"/>
      <c r="AQ513" s="137"/>
      <c r="AR513" s="137"/>
      <c r="AS513" s="135"/>
      <c r="AT513" s="104"/>
      <c r="AU513" s="104"/>
      <c r="AV513" s="104"/>
      <c r="AW513" s="104"/>
      <c r="AX513" s="104"/>
      <c r="AY513" s="104"/>
      <c r="AZ513" s="100"/>
      <c r="BB513" s="137"/>
      <c r="BC513" s="137"/>
      <c r="BD513" s="135"/>
      <c r="BE513" s="104"/>
      <c r="BF513" s="104"/>
      <c r="BG513" s="104"/>
      <c r="BH513" s="104"/>
      <c r="BI513" s="104"/>
      <c r="BJ513" s="104"/>
      <c r="BK513" s="100"/>
      <c r="BM513" s="137"/>
    </row>
    <row r="514">
      <c r="A514" s="135"/>
      <c r="B514" s="104"/>
      <c r="C514" s="104"/>
      <c r="D514" s="104"/>
      <c r="E514" s="104"/>
      <c r="F514" s="104"/>
      <c r="G514" s="104"/>
      <c r="H514" s="100"/>
      <c r="J514" s="137"/>
      <c r="K514" s="137"/>
      <c r="L514" s="135"/>
      <c r="M514" s="104"/>
      <c r="N514" s="104"/>
      <c r="O514" s="104"/>
      <c r="P514" s="104"/>
      <c r="Q514" s="104"/>
      <c r="R514" s="104"/>
      <c r="S514" s="100"/>
      <c r="U514" s="137"/>
      <c r="V514" s="137"/>
      <c r="W514" s="135"/>
      <c r="X514" s="104"/>
      <c r="Y514" s="104"/>
      <c r="Z514" s="104"/>
      <c r="AA514" s="104"/>
      <c r="AB514" s="104"/>
      <c r="AC514" s="104"/>
      <c r="AD514" s="100"/>
      <c r="AF514" s="137"/>
      <c r="AG514" s="137"/>
      <c r="AH514" s="135"/>
      <c r="AI514" s="104"/>
      <c r="AJ514" s="104"/>
      <c r="AK514" s="104"/>
      <c r="AL514" s="104"/>
      <c r="AM514" s="104"/>
      <c r="AN514" s="104"/>
      <c r="AO514" s="100"/>
      <c r="AQ514" s="137"/>
      <c r="AR514" s="137"/>
      <c r="AS514" s="135"/>
      <c r="AT514" s="104"/>
      <c r="AU514" s="104"/>
      <c r="AV514" s="104"/>
      <c r="AW514" s="104"/>
      <c r="AX514" s="104"/>
      <c r="AY514" s="104"/>
      <c r="AZ514" s="100"/>
      <c r="BB514" s="137"/>
      <c r="BC514" s="137"/>
      <c r="BD514" s="135"/>
      <c r="BE514" s="104"/>
      <c r="BF514" s="104"/>
      <c r="BG514" s="104"/>
      <c r="BH514" s="104"/>
      <c r="BI514" s="104"/>
      <c r="BJ514" s="104"/>
      <c r="BK514" s="100"/>
      <c r="BM514" s="137"/>
    </row>
    <row r="515">
      <c r="A515" s="135"/>
      <c r="B515" s="104"/>
      <c r="C515" s="104"/>
      <c r="D515" s="104"/>
      <c r="E515" s="104"/>
      <c r="F515" s="104"/>
      <c r="G515" s="104"/>
      <c r="H515" s="100"/>
      <c r="J515" s="137"/>
      <c r="K515" s="137"/>
      <c r="L515" s="135"/>
      <c r="M515" s="104"/>
      <c r="N515" s="104"/>
      <c r="O515" s="104"/>
      <c r="P515" s="104"/>
      <c r="Q515" s="104"/>
      <c r="R515" s="104"/>
      <c r="S515" s="100"/>
      <c r="U515" s="137"/>
      <c r="V515" s="137"/>
      <c r="W515" s="135"/>
      <c r="X515" s="104"/>
      <c r="Y515" s="104"/>
      <c r="Z515" s="104"/>
      <c r="AA515" s="104"/>
      <c r="AB515" s="104"/>
      <c r="AC515" s="104"/>
      <c r="AD515" s="100"/>
      <c r="AF515" s="137"/>
      <c r="AG515" s="137"/>
      <c r="AH515" s="135"/>
      <c r="AI515" s="104"/>
      <c r="AJ515" s="104"/>
      <c r="AK515" s="104"/>
      <c r="AL515" s="104"/>
      <c r="AM515" s="104"/>
      <c r="AN515" s="104"/>
      <c r="AO515" s="100"/>
      <c r="AQ515" s="137"/>
      <c r="AR515" s="137"/>
      <c r="AS515" s="135"/>
      <c r="AT515" s="104"/>
      <c r="AU515" s="104"/>
      <c r="AV515" s="104"/>
      <c r="AW515" s="104"/>
      <c r="AX515" s="104"/>
      <c r="AY515" s="104"/>
      <c r="AZ515" s="100"/>
      <c r="BB515" s="137"/>
      <c r="BC515" s="137"/>
      <c r="BD515" s="135"/>
      <c r="BE515" s="104"/>
      <c r="BF515" s="104"/>
      <c r="BG515" s="104"/>
      <c r="BH515" s="104"/>
      <c r="BI515" s="104"/>
      <c r="BJ515" s="104"/>
      <c r="BK515" s="100"/>
      <c r="BM515" s="137"/>
    </row>
    <row r="516">
      <c r="A516" s="135"/>
      <c r="B516" s="104"/>
      <c r="C516" s="104"/>
      <c r="D516" s="104"/>
      <c r="E516" s="104"/>
      <c r="F516" s="104"/>
      <c r="G516" s="104"/>
      <c r="H516" s="100"/>
      <c r="J516" s="137"/>
      <c r="K516" s="137"/>
      <c r="L516" s="135"/>
      <c r="M516" s="104"/>
      <c r="N516" s="104"/>
      <c r="O516" s="104"/>
      <c r="P516" s="104"/>
      <c r="Q516" s="104"/>
      <c r="R516" s="104"/>
      <c r="S516" s="100"/>
      <c r="U516" s="137"/>
      <c r="V516" s="137"/>
      <c r="W516" s="135"/>
      <c r="X516" s="104"/>
      <c r="Y516" s="104"/>
      <c r="Z516" s="104"/>
      <c r="AA516" s="104"/>
      <c r="AB516" s="104"/>
      <c r="AC516" s="104"/>
      <c r="AD516" s="100"/>
      <c r="AF516" s="137"/>
      <c r="AG516" s="137"/>
      <c r="AH516" s="135"/>
      <c r="AI516" s="104"/>
      <c r="AJ516" s="104"/>
      <c r="AK516" s="104"/>
      <c r="AL516" s="104"/>
      <c r="AM516" s="104"/>
      <c r="AN516" s="104"/>
      <c r="AO516" s="100"/>
      <c r="AQ516" s="137"/>
      <c r="AR516" s="137"/>
      <c r="AS516" s="135"/>
      <c r="AT516" s="104"/>
      <c r="AU516" s="104"/>
      <c r="AV516" s="104"/>
      <c r="AW516" s="104"/>
      <c r="AX516" s="104"/>
      <c r="AY516" s="104"/>
      <c r="AZ516" s="100"/>
      <c r="BB516" s="137"/>
      <c r="BC516" s="137"/>
      <c r="BD516" s="135"/>
      <c r="BE516" s="104"/>
      <c r="BF516" s="104"/>
      <c r="BG516" s="104"/>
      <c r="BH516" s="104"/>
      <c r="BI516" s="104"/>
      <c r="BJ516" s="104"/>
      <c r="BK516" s="100"/>
      <c r="BM516" s="137"/>
    </row>
    <row r="517">
      <c r="A517" s="146"/>
      <c r="B517" s="146"/>
      <c r="C517" s="146"/>
      <c r="D517" s="146"/>
      <c r="E517" s="146"/>
      <c r="F517" s="146"/>
      <c r="G517" s="146"/>
      <c r="H517" s="146"/>
      <c r="J517" s="137"/>
      <c r="K517" s="137"/>
      <c r="L517" s="146"/>
      <c r="M517" s="146"/>
      <c r="N517" s="146"/>
      <c r="O517" s="146"/>
      <c r="P517" s="146"/>
      <c r="Q517" s="146"/>
      <c r="R517" s="146"/>
      <c r="S517" s="146"/>
      <c r="U517" s="137"/>
      <c r="V517" s="137"/>
      <c r="W517" s="146"/>
      <c r="X517" s="146"/>
      <c r="Y517" s="146"/>
      <c r="Z517" s="146"/>
      <c r="AA517" s="146"/>
      <c r="AB517" s="146"/>
      <c r="AC517" s="146"/>
      <c r="AD517" s="146"/>
      <c r="AF517" s="137"/>
      <c r="AG517" s="137"/>
      <c r="AH517" s="146"/>
      <c r="AI517" s="146"/>
      <c r="AJ517" s="146"/>
      <c r="AK517" s="146"/>
      <c r="AL517" s="146"/>
      <c r="AM517" s="146"/>
      <c r="AN517" s="146"/>
      <c r="AO517" s="146"/>
      <c r="AQ517" s="137"/>
      <c r="AR517" s="137"/>
      <c r="AS517" s="146"/>
      <c r="AT517" s="146"/>
      <c r="AU517" s="146"/>
      <c r="AV517" s="146"/>
      <c r="AW517" s="146"/>
      <c r="AX517" s="146"/>
      <c r="AY517" s="146"/>
      <c r="AZ517" s="146"/>
      <c r="BB517" s="137"/>
      <c r="BC517" s="137"/>
      <c r="BD517" s="146"/>
      <c r="BE517" s="146"/>
      <c r="BF517" s="146"/>
      <c r="BG517" s="146"/>
      <c r="BH517" s="146"/>
      <c r="BI517" s="146"/>
      <c r="BJ517" s="146"/>
      <c r="BK517" s="146"/>
      <c r="BM517" s="137"/>
    </row>
    <row r="518">
      <c r="A518" s="146"/>
      <c r="B518" s="146"/>
      <c r="C518" s="146"/>
      <c r="D518" s="146"/>
      <c r="E518" s="146"/>
      <c r="F518" s="146"/>
      <c r="G518" s="146"/>
      <c r="H518" s="146"/>
      <c r="J518" s="137"/>
      <c r="K518" s="137"/>
      <c r="L518" s="146"/>
      <c r="M518" s="146"/>
      <c r="N518" s="146"/>
      <c r="O518" s="146"/>
      <c r="P518" s="146"/>
      <c r="Q518" s="146"/>
      <c r="R518" s="146"/>
      <c r="S518" s="146"/>
      <c r="U518" s="137"/>
      <c r="V518" s="137"/>
      <c r="W518" s="146"/>
      <c r="X518" s="146"/>
      <c r="Y518" s="146"/>
      <c r="Z518" s="146"/>
      <c r="AA518" s="146"/>
      <c r="AB518" s="146"/>
      <c r="AC518" s="146"/>
      <c r="AD518" s="146"/>
      <c r="AF518" s="137"/>
      <c r="AG518" s="137"/>
      <c r="AH518" s="146"/>
      <c r="AI518" s="146"/>
      <c r="AJ518" s="146"/>
      <c r="AK518" s="146"/>
      <c r="AL518" s="146"/>
      <c r="AM518" s="146"/>
      <c r="AN518" s="146"/>
      <c r="AO518" s="146"/>
      <c r="AQ518" s="137"/>
      <c r="AR518" s="137"/>
      <c r="AS518" s="146"/>
      <c r="AT518" s="146"/>
      <c r="AU518" s="146"/>
      <c r="AV518" s="146"/>
      <c r="AW518" s="146"/>
      <c r="AX518" s="146"/>
      <c r="AY518" s="146"/>
      <c r="AZ518" s="146"/>
      <c r="BB518" s="137"/>
      <c r="BC518" s="137"/>
      <c r="BD518" s="146"/>
      <c r="BE518" s="146"/>
      <c r="BF518" s="146"/>
      <c r="BG518" s="146"/>
      <c r="BH518" s="146"/>
      <c r="BI518" s="146"/>
      <c r="BJ518" s="146"/>
      <c r="BK518" s="146"/>
      <c r="BM518" s="137"/>
    </row>
    <row r="519">
      <c r="I519" s="157" t="s">
        <v>731</v>
      </c>
      <c r="J519" s="161">
        <f>$J$3</f>
        <v>0.16</v>
      </c>
      <c r="K519" s="89"/>
      <c r="T519" s="160" t="s">
        <v>732</v>
      </c>
      <c r="U519" s="161">
        <f>$J$3</f>
        <v>0.16</v>
      </c>
      <c r="V519" s="89"/>
      <c r="AE519" s="160" t="s">
        <v>732</v>
      </c>
      <c r="AF519" s="161">
        <f>$J$3</f>
        <v>0.16</v>
      </c>
      <c r="AG519" s="89"/>
      <c r="AP519" s="160" t="s">
        <v>732</v>
      </c>
      <c r="AQ519" s="161">
        <f>$J$3</f>
        <v>0.16</v>
      </c>
      <c r="AR519" s="89"/>
      <c r="BA519" s="160" t="s">
        <v>732</v>
      </c>
      <c r="BB519" s="161">
        <f>$J$3</f>
        <v>0.16</v>
      </c>
      <c r="BC519" s="89"/>
      <c r="BL519" s="160" t="s">
        <v>732</v>
      </c>
      <c r="BM519" s="161">
        <f>$J$3</f>
        <v>0.16</v>
      </c>
    </row>
    <row r="520">
      <c r="A520" s="97" t="s">
        <v>701</v>
      </c>
      <c r="B520" s="92"/>
      <c r="C520" s="2"/>
      <c r="D520" s="2"/>
      <c r="E520" s="3"/>
      <c r="F520" s="93" t="s">
        <v>702</v>
      </c>
      <c r="G520" s="98">
        <f>$G$4</f>
        <v>42399</v>
      </c>
      <c r="H520" s="3"/>
      <c r="I520" s="157" t="s">
        <v>733</v>
      </c>
      <c r="J520" s="162" t="s">
        <v>734</v>
      </c>
      <c r="K520" s="96"/>
      <c r="L520" s="97" t="s">
        <v>701</v>
      </c>
      <c r="M520" s="92"/>
      <c r="N520" s="2"/>
      <c r="O520" s="2"/>
      <c r="P520" s="3"/>
      <c r="Q520" s="93" t="s">
        <v>702</v>
      </c>
      <c r="R520" s="98">
        <f>$G$4</f>
        <v>42399</v>
      </c>
      <c r="S520" s="3"/>
      <c r="T520" s="157" t="s">
        <v>733</v>
      </c>
      <c r="U520" s="162" t="s">
        <v>734</v>
      </c>
      <c r="V520" s="96"/>
      <c r="W520" s="97" t="s">
        <v>701</v>
      </c>
      <c r="X520" s="92"/>
      <c r="Y520" s="2"/>
      <c r="Z520" s="2"/>
      <c r="AA520" s="3"/>
      <c r="AB520" s="93" t="s">
        <v>702</v>
      </c>
      <c r="AC520" s="98">
        <f>$G$4</f>
        <v>42399</v>
      </c>
      <c r="AD520" s="3"/>
      <c r="AE520" s="157" t="s">
        <v>733</v>
      </c>
      <c r="AF520" s="162" t="s">
        <v>734</v>
      </c>
      <c r="AG520" s="96"/>
      <c r="AH520" s="97" t="s">
        <v>701</v>
      </c>
      <c r="AI520" s="92"/>
      <c r="AJ520" s="2"/>
      <c r="AK520" s="2"/>
      <c r="AL520" s="3"/>
      <c r="AM520" s="93" t="s">
        <v>702</v>
      </c>
      <c r="AN520" s="98">
        <f>$G$4</f>
        <v>42399</v>
      </c>
      <c r="AO520" s="3"/>
      <c r="AP520" s="157" t="s">
        <v>733</v>
      </c>
      <c r="AQ520" s="162" t="s">
        <v>734</v>
      </c>
      <c r="AR520" s="96"/>
      <c r="AS520" s="97" t="s">
        <v>701</v>
      </c>
      <c r="AT520" s="92"/>
      <c r="AU520" s="2"/>
      <c r="AV520" s="2"/>
      <c r="AW520" s="3"/>
      <c r="AX520" s="93" t="s">
        <v>702</v>
      </c>
      <c r="AY520" s="98">
        <f>$G$4</f>
        <v>42399</v>
      </c>
      <c r="AZ520" s="3"/>
      <c r="BA520" s="157" t="s">
        <v>733</v>
      </c>
      <c r="BB520" s="162" t="s">
        <v>734</v>
      </c>
      <c r="BC520" s="96"/>
      <c r="BD520" s="97" t="s">
        <v>701</v>
      </c>
      <c r="BE520" s="92"/>
      <c r="BF520" s="2"/>
      <c r="BG520" s="2"/>
      <c r="BH520" s="3"/>
      <c r="BI520" s="93" t="s">
        <v>702</v>
      </c>
      <c r="BJ520" s="98">
        <f>$G$4</f>
        <v>42399</v>
      </c>
      <c r="BK520" s="3"/>
      <c r="BL520" s="157" t="s">
        <v>733</v>
      </c>
      <c r="BM520" s="162" t="s">
        <v>734</v>
      </c>
    </row>
    <row r="521">
      <c r="A521" s="91" t="s">
        <v>703</v>
      </c>
      <c r="B521" s="99">
        <v>13.0</v>
      </c>
      <c r="C521" s="100"/>
      <c r="D521" s="101" t="s">
        <v>705</v>
      </c>
      <c r="E521" s="102">
        <v>10.0</v>
      </c>
      <c r="F521" s="164"/>
      <c r="G521" s="104"/>
      <c r="H521" s="100"/>
      <c r="I521" s="163">
        <f>1/J521</f>
        <v>3.333333333</v>
      </c>
      <c r="J521" s="165">
        <f>$J$5</f>
        <v>0.3</v>
      </c>
      <c r="K521" s="96"/>
      <c r="L521" s="91" t="s">
        <v>703</v>
      </c>
      <c r="M521" s="99"/>
      <c r="N521" s="100"/>
      <c r="O521" s="101" t="s">
        <v>705</v>
      </c>
      <c r="P521" s="102">
        <v>10.0</v>
      </c>
      <c r="Q521" s="164"/>
      <c r="R521" s="104"/>
      <c r="S521" s="100"/>
      <c r="T521" s="163">
        <f>1/U521</f>
        <v>3.333333333</v>
      </c>
      <c r="U521" s="165">
        <f>$J$5</f>
        <v>0.3</v>
      </c>
      <c r="V521" s="96"/>
      <c r="W521" s="91" t="s">
        <v>703</v>
      </c>
      <c r="X521" s="99"/>
      <c r="Y521" s="100"/>
      <c r="Z521" s="101" t="s">
        <v>705</v>
      </c>
      <c r="AA521" s="102">
        <v>10.0</v>
      </c>
      <c r="AB521" s="164"/>
      <c r="AC521" s="104"/>
      <c r="AD521" s="100"/>
      <c r="AE521" s="163">
        <f>1/AF521</f>
        <v>3.333333333</v>
      </c>
      <c r="AF521" s="165">
        <f>$J$5</f>
        <v>0.3</v>
      </c>
      <c r="AG521" s="96"/>
      <c r="AH521" s="91" t="s">
        <v>703</v>
      </c>
      <c r="AI521" s="99"/>
      <c r="AJ521" s="100"/>
      <c r="AK521" s="101" t="s">
        <v>705</v>
      </c>
      <c r="AL521" s="102">
        <v>10.0</v>
      </c>
      <c r="AM521" s="164"/>
      <c r="AN521" s="104"/>
      <c r="AO521" s="100"/>
      <c r="AP521" s="163">
        <f>1/AQ521</f>
        <v>3.333333333</v>
      </c>
      <c r="AQ521" s="165">
        <f>$J$5</f>
        <v>0.3</v>
      </c>
      <c r="AR521" s="96"/>
      <c r="AS521" s="91" t="s">
        <v>703</v>
      </c>
      <c r="AT521" s="99"/>
      <c r="AU521" s="100"/>
      <c r="AV521" s="101" t="s">
        <v>705</v>
      </c>
      <c r="AW521" s="102">
        <v>10.0</v>
      </c>
      <c r="AX521" s="164"/>
      <c r="AY521" s="104"/>
      <c r="AZ521" s="100"/>
      <c r="BA521" s="163">
        <f>1/BB521</f>
        <v>3.333333333</v>
      </c>
      <c r="BB521" s="165">
        <f>$J$5</f>
        <v>0.3</v>
      </c>
      <c r="BC521" s="96"/>
      <c r="BD521" s="91" t="s">
        <v>703</v>
      </c>
      <c r="BE521" s="99"/>
      <c r="BF521" s="100"/>
      <c r="BG521" s="101" t="s">
        <v>705</v>
      </c>
      <c r="BH521" s="102">
        <v>10.0</v>
      </c>
      <c r="BI521" s="164"/>
      <c r="BJ521" s="104"/>
      <c r="BK521" s="100"/>
      <c r="BL521" s="163">
        <f>1/BM521</f>
        <v>3.333333333</v>
      </c>
      <c r="BM521" s="165">
        <f>$J$5</f>
        <v>0.3</v>
      </c>
    </row>
    <row r="522">
      <c r="A522" s="105" t="s">
        <v>707</v>
      </c>
      <c r="B522" s="106" t="s">
        <v>708</v>
      </c>
      <c r="C522" s="100"/>
      <c r="D522" s="107" t="s">
        <v>709</v>
      </c>
      <c r="E522" s="107" t="s">
        <v>710</v>
      </c>
      <c r="F522" s="108" t="s">
        <v>711</v>
      </c>
      <c r="G522" s="104"/>
      <c r="H522" s="100"/>
      <c r="I522" s="162" t="s">
        <v>712</v>
      </c>
      <c r="J522" s="162" t="s">
        <v>713</v>
      </c>
      <c r="K522" s="109"/>
      <c r="L522" s="105" t="s">
        <v>707</v>
      </c>
      <c r="M522" s="106" t="s">
        <v>708</v>
      </c>
      <c r="N522" s="100"/>
      <c r="O522" s="107" t="s">
        <v>709</v>
      </c>
      <c r="P522" s="107" t="s">
        <v>710</v>
      </c>
      <c r="Q522" s="108" t="s">
        <v>711</v>
      </c>
      <c r="R522" s="104"/>
      <c r="S522" s="100"/>
      <c r="T522" s="162" t="s">
        <v>712</v>
      </c>
      <c r="U522" s="162" t="s">
        <v>713</v>
      </c>
      <c r="V522" s="109"/>
      <c r="W522" s="105" t="s">
        <v>707</v>
      </c>
      <c r="X522" s="106" t="s">
        <v>708</v>
      </c>
      <c r="Y522" s="100"/>
      <c r="Z522" s="107" t="s">
        <v>709</v>
      </c>
      <c r="AA522" s="107" t="s">
        <v>710</v>
      </c>
      <c r="AB522" s="108" t="s">
        <v>711</v>
      </c>
      <c r="AC522" s="104"/>
      <c r="AD522" s="100"/>
      <c r="AE522" s="162" t="s">
        <v>712</v>
      </c>
      <c r="AF522" s="162" t="s">
        <v>713</v>
      </c>
      <c r="AG522" s="109"/>
      <c r="AH522" s="105" t="s">
        <v>707</v>
      </c>
      <c r="AI522" s="106" t="s">
        <v>708</v>
      </c>
      <c r="AJ522" s="100"/>
      <c r="AK522" s="107" t="s">
        <v>709</v>
      </c>
      <c r="AL522" s="107" t="s">
        <v>710</v>
      </c>
      <c r="AM522" s="108" t="s">
        <v>711</v>
      </c>
      <c r="AN522" s="104"/>
      <c r="AO522" s="100"/>
      <c r="AP522" s="162" t="s">
        <v>712</v>
      </c>
      <c r="AQ522" s="162" t="s">
        <v>713</v>
      </c>
      <c r="AR522" s="109"/>
      <c r="AS522" s="105" t="s">
        <v>707</v>
      </c>
      <c r="AT522" s="106" t="s">
        <v>708</v>
      </c>
      <c r="AU522" s="100"/>
      <c r="AV522" s="107" t="s">
        <v>709</v>
      </c>
      <c r="AW522" s="107" t="s">
        <v>710</v>
      </c>
      <c r="AX522" s="108" t="s">
        <v>711</v>
      </c>
      <c r="AY522" s="104"/>
      <c r="AZ522" s="100"/>
      <c r="BA522" s="162" t="s">
        <v>712</v>
      </c>
      <c r="BB522" s="162" t="s">
        <v>713</v>
      </c>
      <c r="BC522" s="109"/>
      <c r="BD522" s="105" t="s">
        <v>707</v>
      </c>
      <c r="BE522" s="106" t="s">
        <v>708</v>
      </c>
      <c r="BF522" s="100"/>
      <c r="BG522" s="107" t="s">
        <v>709</v>
      </c>
      <c r="BH522" s="107" t="s">
        <v>710</v>
      </c>
      <c r="BI522" s="108" t="s">
        <v>711</v>
      </c>
      <c r="BJ522" s="104"/>
      <c r="BK522" s="100"/>
      <c r="BL522" s="162" t="s">
        <v>712</v>
      </c>
      <c r="BM522" s="162" t="s">
        <v>713</v>
      </c>
    </row>
    <row r="523">
      <c r="A523" s="110">
        <f>VLOOKUP(B523,Base!$A$3:$F$994, 6, false)</f>
        <v>0</v>
      </c>
      <c r="B523" s="111" t="s">
        <v>6</v>
      </c>
      <c r="C523" s="3"/>
      <c r="D523" s="112"/>
      <c r="E523" s="110" t="str">
        <f>VLOOKUP(B523,Base!$A$3:$F$994, 2, false)</f>
        <v>.</v>
      </c>
      <c r="F523" s="92"/>
      <c r="G523" s="2"/>
      <c r="H523" s="3"/>
      <c r="I523" s="113">
        <f>VLOOKUP(B523,Base!$A$3:$F$994, 5, false)</f>
        <v>0</v>
      </c>
      <c r="J523" s="114">
        <f t="shared" ref="J523:J540" si="85">I523*D523</f>
        <v>0</v>
      </c>
      <c r="K523" s="115"/>
      <c r="L523" s="110">
        <f>VLOOKUP(M523,Base!$A$3:$F$994, 6, false)</f>
        <v>0</v>
      </c>
      <c r="M523" s="111" t="s">
        <v>6</v>
      </c>
      <c r="N523" s="3"/>
      <c r="O523" s="112"/>
      <c r="P523" s="110" t="str">
        <f>VLOOKUP(M523,Base!$A$3:$F$994, 2, false)</f>
        <v>.</v>
      </c>
      <c r="Q523" s="92"/>
      <c r="R523" s="2"/>
      <c r="S523" s="3"/>
      <c r="T523" s="113">
        <f>VLOOKUP(M523,Base!$A$3:$F$994, 5, false)</f>
        <v>0</v>
      </c>
      <c r="U523" s="114">
        <f t="shared" ref="U523:U540" si="86">T523*O523</f>
        <v>0</v>
      </c>
      <c r="V523" s="115"/>
      <c r="W523" s="110">
        <f>VLOOKUP(X523,Base!$A$3:$F$994, 6, false)</f>
        <v>0</v>
      </c>
      <c r="X523" s="111" t="s">
        <v>6</v>
      </c>
      <c r="Y523" s="3"/>
      <c r="Z523" s="112"/>
      <c r="AA523" s="110" t="str">
        <f>VLOOKUP(X523,Base!$A$3:$F$994, 2, false)</f>
        <v>.</v>
      </c>
      <c r="AB523" s="92"/>
      <c r="AC523" s="2"/>
      <c r="AD523" s="3"/>
      <c r="AE523" s="113">
        <f>VLOOKUP(X523,Base!$A$3:$F$994, 5, false)</f>
        <v>0</v>
      </c>
      <c r="AF523" s="114">
        <f t="shared" ref="AF523:AF540" si="87">AE523*Z523</f>
        <v>0</v>
      </c>
      <c r="AG523" s="115"/>
      <c r="AH523" s="110">
        <f>VLOOKUP(AI523,Base!$A$3:$F$994, 6, false)</f>
        <v>0</v>
      </c>
      <c r="AI523" s="111" t="s">
        <v>6</v>
      </c>
      <c r="AJ523" s="3"/>
      <c r="AK523" s="112"/>
      <c r="AL523" s="110" t="str">
        <f>VLOOKUP(AI523,Base!$A$3:$F$994, 2, false)</f>
        <v>.</v>
      </c>
      <c r="AM523" s="92"/>
      <c r="AN523" s="2"/>
      <c r="AO523" s="3"/>
      <c r="AP523" s="113">
        <f>VLOOKUP(AI523,Base!$A$3:$F$994, 5, false)</f>
        <v>0</v>
      </c>
      <c r="AQ523" s="114">
        <f t="shared" ref="AQ523:AQ531" si="88">AP523*AK523</f>
        <v>0</v>
      </c>
      <c r="AR523" s="115"/>
      <c r="AS523" s="110">
        <f>VLOOKUP(AT523,Base!$A$3:$F$994, 6, false)</f>
        <v>0</v>
      </c>
      <c r="AT523" s="111" t="s">
        <v>6</v>
      </c>
      <c r="AU523" s="3"/>
      <c r="AV523" s="112"/>
      <c r="AW523" s="110" t="str">
        <f>VLOOKUP(AT523,Base!$A$3:$F$994, 2, false)</f>
        <v>.</v>
      </c>
      <c r="AX523" s="92"/>
      <c r="AY523" s="2"/>
      <c r="AZ523" s="3"/>
      <c r="BA523" s="113">
        <f>VLOOKUP(AT523,Base!$A$3:$F$994, 5, false)</f>
        <v>0</v>
      </c>
      <c r="BB523" s="114">
        <f t="shared" ref="BB523:BB540" si="89">BA523*AV523</f>
        <v>0</v>
      </c>
      <c r="BC523" s="115"/>
      <c r="BD523" s="110">
        <f>VLOOKUP(BE523,Base!$A$3:$F$994, 6, false)</f>
        <v>0</v>
      </c>
      <c r="BE523" s="111" t="s">
        <v>6</v>
      </c>
      <c r="BF523" s="3"/>
      <c r="BG523" s="112"/>
      <c r="BH523" s="110" t="str">
        <f>VLOOKUP(BE523,Base!$A$3:$F$994, 2, false)</f>
        <v>.</v>
      </c>
      <c r="BI523" s="92"/>
      <c r="BJ523" s="2"/>
      <c r="BK523" s="3"/>
      <c r="BL523" s="113">
        <f>VLOOKUP(BE523,Base!$A$3:$F$994, 5, false)</f>
        <v>0</v>
      </c>
      <c r="BM523" s="114">
        <f t="shared" ref="BM523:BM540" si="90">BL523*BG523</f>
        <v>0</v>
      </c>
    </row>
    <row r="524">
      <c r="A524" s="110">
        <f>VLOOKUP(B524,Base!$A$3:$F$994, 6, false)</f>
        <v>0</v>
      </c>
      <c r="B524" s="111" t="s">
        <v>6</v>
      </c>
      <c r="C524" s="3"/>
      <c r="D524" s="112"/>
      <c r="E524" s="110" t="str">
        <f>VLOOKUP(B524,Base!$A$3:$F$994, 2, false)</f>
        <v>.</v>
      </c>
      <c r="F524" s="116"/>
      <c r="G524" s="2"/>
      <c r="H524" s="3"/>
      <c r="I524" s="113">
        <f>VLOOKUP(B524,Base!$A$3:$F$994, 5, false)</f>
        <v>0</v>
      </c>
      <c r="J524" s="114">
        <f t="shared" si="85"/>
        <v>0</v>
      </c>
      <c r="K524" s="115"/>
      <c r="L524" s="110">
        <f>VLOOKUP(M524,Base!$A$3:$F$994, 6, false)</f>
        <v>0</v>
      </c>
      <c r="M524" s="111" t="s">
        <v>6</v>
      </c>
      <c r="N524" s="3"/>
      <c r="O524" s="112"/>
      <c r="P524" s="110" t="str">
        <f>VLOOKUP(M524,Base!$A$3:$F$994, 2, false)</f>
        <v>.</v>
      </c>
      <c r="Q524" s="116"/>
      <c r="R524" s="2"/>
      <c r="S524" s="3"/>
      <c r="T524" s="113">
        <f>VLOOKUP(M524,Base!$A$3:$F$994, 5, false)</f>
        <v>0</v>
      </c>
      <c r="U524" s="114">
        <f t="shared" si="86"/>
        <v>0</v>
      </c>
      <c r="V524" s="115"/>
      <c r="W524" s="110">
        <f>VLOOKUP(X524,Base!$A$3:$F$994, 6, false)</f>
        <v>0</v>
      </c>
      <c r="X524" s="111" t="s">
        <v>6</v>
      </c>
      <c r="Y524" s="3"/>
      <c r="Z524" s="112"/>
      <c r="AA524" s="110" t="str">
        <f>VLOOKUP(X524,Base!$A$3:$F$994, 2, false)</f>
        <v>.</v>
      </c>
      <c r="AB524" s="116"/>
      <c r="AC524" s="2"/>
      <c r="AD524" s="3"/>
      <c r="AE524" s="113">
        <f>VLOOKUP(X524,Base!$A$3:$F$994, 5, false)</f>
        <v>0</v>
      </c>
      <c r="AF524" s="114">
        <f t="shared" si="87"/>
        <v>0</v>
      </c>
      <c r="AG524" s="115"/>
      <c r="AH524" s="110">
        <f>VLOOKUP(AI524,Base!$A$3:$F$994, 6, false)</f>
        <v>0</v>
      </c>
      <c r="AI524" s="111" t="s">
        <v>6</v>
      </c>
      <c r="AJ524" s="3"/>
      <c r="AK524" s="112"/>
      <c r="AL524" s="110" t="str">
        <f>VLOOKUP(AI524,Base!$A$3:$F$994, 2, false)</f>
        <v>.</v>
      </c>
      <c r="AM524" s="116"/>
      <c r="AN524" s="2"/>
      <c r="AO524" s="3"/>
      <c r="AP524" s="113">
        <f>VLOOKUP(AI524,Base!$A$3:$F$994, 5, false)</f>
        <v>0</v>
      </c>
      <c r="AQ524" s="114">
        <f t="shared" si="88"/>
        <v>0</v>
      </c>
      <c r="AR524" s="115"/>
      <c r="AS524" s="110">
        <f>VLOOKUP(AT524,Base!$A$3:$F$994, 6, false)</f>
        <v>0</v>
      </c>
      <c r="AT524" s="111" t="s">
        <v>6</v>
      </c>
      <c r="AU524" s="3"/>
      <c r="AV524" s="112"/>
      <c r="AW524" s="110" t="str">
        <f>VLOOKUP(AT524,Base!$A$3:$F$994, 2, false)</f>
        <v>.</v>
      </c>
      <c r="AX524" s="116"/>
      <c r="AY524" s="2"/>
      <c r="AZ524" s="3"/>
      <c r="BA524" s="113">
        <f>VLOOKUP(AT524,Base!$A$3:$F$994, 5, false)</f>
        <v>0</v>
      </c>
      <c r="BB524" s="114">
        <f t="shared" si="89"/>
        <v>0</v>
      </c>
      <c r="BC524" s="115"/>
      <c r="BD524" s="110">
        <f>VLOOKUP(BE524,Base!$A$3:$F$994, 6, false)</f>
        <v>0</v>
      </c>
      <c r="BE524" s="111" t="s">
        <v>6</v>
      </c>
      <c r="BF524" s="3"/>
      <c r="BG524" s="112"/>
      <c r="BH524" s="110" t="str">
        <f>VLOOKUP(BE524,Base!$A$3:$F$994, 2, false)</f>
        <v>.</v>
      </c>
      <c r="BI524" s="116"/>
      <c r="BJ524" s="2"/>
      <c r="BK524" s="3"/>
      <c r="BL524" s="113">
        <f>VLOOKUP(BE524,Base!$A$3:$F$994, 5, false)</f>
        <v>0</v>
      </c>
      <c r="BM524" s="114">
        <f t="shared" si="90"/>
        <v>0</v>
      </c>
    </row>
    <row r="525">
      <c r="A525" s="110">
        <f>VLOOKUP(B525,Base!$A$3:$F$994, 6, false)</f>
        <v>0</v>
      </c>
      <c r="B525" s="111" t="s">
        <v>6</v>
      </c>
      <c r="C525" s="3"/>
      <c r="D525" s="112"/>
      <c r="E525" s="110" t="str">
        <f>VLOOKUP(B525,Base!$A$3:$F$994, 2, false)</f>
        <v>.</v>
      </c>
      <c r="F525" s="116"/>
      <c r="G525" s="2"/>
      <c r="H525" s="3"/>
      <c r="I525" s="113">
        <f>VLOOKUP(B525,Base!$A$3:$F$994, 5, false)</f>
        <v>0</v>
      </c>
      <c r="J525" s="114">
        <f t="shared" si="85"/>
        <v>0</v>
      </c>
      <c r="K525" s="115"/>
      <c r="L525" s="110">
        <f>VLOOKUP(M525,Base!$A$3:$F$994, 6, false)</f>
        <v>0</v>
      </c>
      <c r="M525" s="111" t="s">
        <v>6</v>
      </c>
      <c r="N525" s="3"/>
      <c r="O525" s="112"/>
      <c r="P525" s="110" t="str">
        <f>VLOOKUP(M525,Base!$A$3:$F$994, 2, false)</f>
        <v>.</v>
      </c>
      <c r="Q525" s="116"/>
      <c r="R525" s="2"/>
      <c r="S525" s="3"/>
      <c r="T525" s="113">
        <f>VLOOKUP(M525,Base!$A$3:$F$994, 5, false)</f>
        <v>0</v>
      </c>
      <c r="U525" s="114">
        <f t="shared" si="86"/>
        <v>0</v>
      </c>
      <c r="V525" s="115"/>
      <c r="W525" s="110">
        <f>VLOOKUP(X525,Base!$A$3:$F$994, 6, false)</f>
        <v>0</v>
      </c>
      <c r="X525" s="111" t="s">
        <v>6</v>
      </c>
      <c r="Y525" s="3"/>
      <c r="Z525" s="112"/>
      <c r="AA525" s="110" t="str">
        <f>VLOOKUP(X525,Base!$A$3:$F$994, 2, false)</f>
        <v>.</v>
      </c>
      <c r="AB525" s="116"/>
      <c r="AC525" s="2"/>
      <c r="AD525" s="3"/>
      <c r="AE525" s="113">
        <f>VLOOKUP(X525,Base!$A$3:$F$994, 5, false)</f>
        <v>0</v>
      </c>
      <c r="AF525" s="114">
        <f t="shared" si="87"/>
        <v>0</v>
      </c>
      <c r="AG525" s="115"/>
      <c r="AH525" s="110">
        <f>VLOOKUP(AI525,Base!$A$3:$F$994, 6, false)</f>
        <v>0</v>
      </c>
      <c r="AI525" s="111" t="s">
        <v>6</v>
      </c>
      <c r="AJ525" s="3"/>
      <c r="AK525" s="112"/>
      <c r="AL525" s="110" t="str">
        <f>VLOOKUP(AI525,Base!$A$3:$F$994, 2, false)</f>
        <v>.</v>
      </c>
      <c r="AM525" s="116"/>
      <c r="AN525" s="2"/>
      <c r="AO525" s="3"/>
      <c r="AP525" s="113">
        <f>VLOOKUP(AI525,Base!$A$3:$F$994, 5, false)</f>
        <v>0</v>
      </c>
      <c r="AQ525" s="114">
        <f t="shared" si="88"/>
        <v>0</v>
      </c>
      <c r="AR525" s="115"/>
      <c r="AS525" s="110">
        <f>VLOOKUP(AT525,Base!$A$3:$F$994, 6, false)</f>
        <v>0</v>
      </c>
      <c r="AT525" s="111" t="s">
        <v>6</v>
      </c>
      <c r="AU525" s="3"/>
      <c r="AV525" s="112"/>
      <c r="AW525" s="110" t="str">
        <f>VLOOKUP(AT525,Base!$A$3:$F$994, 2, false)</f>
        <v>.</v>
      </c>
      <c r="AX525" s="116"/>
      <c r="AY525" s="2"/>
      <c r="AZ525" s="3"/>
      <c r="BA525" s="113">
        <f>VLOOKUP(AT525,Base!$A$3:$F$994, 5, false)</f>
        <v>0</v>
      </c>
      <c r="BB525" s="114">
        <f t="shared" si="89"/>
        <v>0</v>
      </c>
      <c r="BC525" s="115"/>
      <c r="BD525" s="110">
        <f>VLOOKUP(BE525,Base!$A$3:$F$994, 6, false)</f>
        <v>0</v>
      </c>
      <c r="BE525" s="111" t="s">
        <v>6</v>
      </c>
      <c r="BF525" s="3"/>
      <c r="BG525" s="112"/>
      <c r="BH525" s="110" t="str">
        <f>VLOOKUP(BE525,Base!$A$3:$F$994, 2, false)</f>
        <v>.</v>
      </c>
      <c r="BI525" s="116"/>
      <c r="BJ525" s="2"/>
      <c r="BK525" s="3"/>
      <c r="BL525" s="113">
        <f>VLOOKUP(BE525,Base!$A$3:$F$994, 5, false)</f>
        <v>0</v>
      </c>
      <c r="BM525" s="114">
        <f t="shared" si="90"/>
        <v>0</v>
      </c>
    </row>
    <row r="526">
      <c r="A526" s="110">
        <f>VLOOKUP(B526,Base!$A$3:$F$994, 6, false)</f>
        <v>0</v>
      </c>
      <c r="B526" s="111" t="s">
        <v>6</v>
      </c>
      <c r="C526" s="3"/>
      <c r="D526" s="112"/>
      <c r="E526" s="110" t="str">
        <f>VLOOKUP(B526,Base!$A$3:$F$994, 2, false)</f>
        <v>.</v>
      </c>
      <c r="F526" s="116"/>
      <c r="G526" s="2"/>
      <c r="H526" s="3"/>
      <c r="I526" s="113">
        <f>VLOOKUP(B526,Base!$A$3:$F$994, 5, false)</f>
        <v>0</v>
      </c>
      <c r="J526" s="114">
        <f t="shared" si="85"/>
        <v>0</v>
      </c>
      <c r="K526" s="115"/>
      <c r="L526" s="110">
        <f>VLOOKUP(M526,Base!$A$3:$F$994, 6, false)</f>
        <v>0</v>
      </c>
      <c r="M526" s="111" t="s">
        <v>6</v>
      </c>
      <c r="N526" s="3"/>
      <c r="O526" s="112"/>
      <c r="P526" s="110" t="str">
        <f>VLOOKUP(M526,Base!$A$3:$F$994, 2, false)</f>
        <v>.</v>
      </c>
      <c r="Q526" s="116"/>
      <c r="R526" s="2"/>
      <c r="S526" s="3"/>
      <c r="T526" s="113">
        <f>VLOOKUP(M526,Base!$A$3:$F$994, 5, false)</f>
        <v>0</v>
      </c>
      <c r="U526" s="114">
        <f t="shared" si="86"/>
        <v>0</v>
      </c>
      <c r="V526" s="115"/>
      <c r="W526" s="110">
        <f>VLOOKUP(X526,Base!$A$3:$F$994, 6, false)</f>
        <v>0</v>
      </c>
      <c r="X526" s="111" t="s">
        <v>6</v>
      </c>
      <c r="Y526" s="3"/>
      <c r="Z526" s="112"/>
      <c r="AA526" s="110" t="str">
        <f>VLOOKUP(X526,Base!$A$3:$F$994, 2, false)</f>
        <v>.</v>
      </c>
      <c r="AB526" s="116"/>
      <c r="AC526" s="2"/>
      <c r="AD526" s="3"/>
      <c r="AE526" s="113">
        <f>VLOOKUP(X526,Base!$A$3:$F$994, 5, false)</f>
        <v>0</v>
      </c>
      <c r="AF526" s="114">
        <f t="shared" si="87"/>
        <v>0</v>
      </c>
      <c r="AG526" s="115"/>
      <c r="AH526" s="110">
        <f>VLOOKUP(AI526,Base!$A$3:$F$994, 6, false)</f>
        <v>0</v>
      </c>
      <c r="AI526" s="111" t="s">
        <v>6</v>
      </c>
      <c r="AJ526" s="3"/>
      <c r="AK526" s="112"/>
      <c r="AL526" s="110" t="str">
        <f>VLOOKUP(AI526,Base!$A$3:$F$994, 2, false)</f>
        <v>.</v>
      </c>
      <c r="AM526" s="116"/>
      <c r="AN526" s="2"/>
      <c r="AO526" s="3"/>
      <c r="AP526" s="113">
        <f>VLOOKUP(AI526,Base!$A$3:$F$994, 5, false)</f>
        <v>0</v>
      </c>
      <c r="AQ526" s="114">
        <f t="shared" si="88"/>
        <v>0</v>
      </c>
      <c r="AR526" s="115"/>
      <c r="AS526" s="110">
        <f>VLOOKUP(AT526,Base!$A$3:$F$994, 6, false)</f>
        <v>0</v>
      </c>
      <c r="AT526" s="111" t="s">
        <v>6</v>
      </c>
      <c r="AU526" s="3"/>
      <c r="AV526" s="112"/>
      <c r="AW526" s="110" t="str">
        <f>VLOOKUP(AT526,Base!$A$3:$F$994, 2, false)</f>
        <v>.</v>
      </c>
      <c r="AX526" s="116"/>
      <c r="AY526" s="2"/>
      <c r="AZ526" s="3"/>
      <c r="BA526" s="113">
        <f>VLOOKUP(AT526,Base!$A$3:$F$994, 5, false)</f>
        <v>0</v>
      </c>
      <c r="BB526" s="114">
        <f t="shared" si="89"/>
        <v>0</v>
      </c>
      <c r="BC526" s="115"/>
      <c r="BD526" s="110">
        <f>VLOOKUP(BE526,Base!$A$3:$F$994, 6, false)</f>
        <v>0</v>
      </c>
      <c r="BE526" s="111" t="s">
        <v>6</v>
      </c>
      <c r="BF526" s="3"/>
      <c r="BG526" s="112"/>
      <c r="BH526" s="110" t="str">
        <f>VLOOKUP(BE526,Base!$A$3:$F$994, 2, false)</f>
        <v>.</v>
      </c>
      <c r="BI526" s="116"/>
      <c r="BJ526" s="2"/>
      <c r="BK526" s="3"/>
      <c r="BL526" s="113">
        <f>VLOOKUP(BE526,Base!$A$3:$F$994, 5, false)</f>
        <v>0</v>
      </c>
      <c r="BM526" s="114">
        <f t="shared" si="90"/>
        <v>0</v>
      </c>
    </row>
    <row r="527">
      <c r="A527" s="110">
        <f>VLOOKUP(B527,Base!$A$3:$F$994, 6, false)</f>
        <v>0</v>
      </c>
      <c r="B527" s="111" t="s">
        <v>6</v>
      </c>
      <c r="C527" s="3"/>
      <c r="D527" s="112"/>
      <c r="E527" s="110" t="str">
        <f>VLOOKUP(B527,Base!$A$3:$F$994, 2, false)</f>
        <v>.</v>
      </c>
      <c r="F527" s="92"/>
      <c r="G527" s="2"/>
      <c r="H527" s="3"/>
      <c r="I527" s="113">
        <f>VLOOKUP(B527,Base!$A$3:$F$994, 5, false)</f>
        <v>0</v>
      </c>
      <c r="J527" s="114">
        <f t="shared" si="85"/>
        <v>0</v>
      </c>
      <c r="K527" s="115"/>
      <c r="L527" s="110">
        <f>VLOOKUP(M527,Base!$A$3:$F$994, 6, false)</f>
        <v>0</v>
      </c>
      <c r="M527" s="111" t="s">
        <v>6</v>
      </c>
      <c r="N527" s="3"/>
      <c r="O527" s="112"/>
      <c r="P527" s="110" t="str">
        <f>VLOOKUP(M527,Base!$A$3:$F$994, 2, false)</f>
        <v>.</v>
      </c>
      <c r="Q527" s="92"/>
      <c r="R527" s="2"/>
      <c r="S527" s="3"/>
      <c r="T527" s="113">
        <f>VLOOKUP(M527,Base!$A$3:$F$994, 5, false)</f>
        <v>0</v>
      </c>
      <c r="U527" s="114">
        <f t="shared" si="86"/>
        <v>0</v>
      </c>
      <c r="V527" s="115"/>
      <c r="W527" s="110">
        <f>VLOOKUP(X527,Base!$A$3:$F$994, 6, false)</f>
        <v>0</v>
      </c>
      <c r="X527" s="111" t="s">
        <v>6</v>
      </c>
      <c r="Y527" s="3"/>
      <c r="Z527" s="112"/>
      <c r="AA527" s="110" t="str">
        <f>VLOOKUP(X527,Base!$A$3:$F$994, 2, false)</f>
        <v>.</v>
      </c>
      <c r="AB527" s="92"/>
      <c r="AC527" s="2"/>
      <c r="AD527" s="3"/>
      <c r="AE527" s="113">
        <f>VLOOKUP(X527,Base!$A$3:$F$994, 5, false)</f>
        <v>0</v>
      </c>
      <c r="AF527" s="114">
        <f t="shared" si="87"/>
        <v>0</v>
      </c>
      <c r="AG527" s="115"/>
      <c r="AH527" s="110">
        <f>VLOOKUP(AI527,Base!$A$3:$F$994, 6, false)</f>
        <v>0</v>
      </c>
      <c r="AI527" s="111" t="s">
        <v>6</v>
      </c>
      <c r="AJ527" s="3"/>
      <c r="AK527" s="112"/>
      <c r="AL527" s="110" t="str">
        <f>VLOOKUP(AI527,Base!$A$3:$F$994, 2, false)</f>
        <v>.</v>
      </c>
      <c r="AM527" s="92"/>
      <c r="AN527" s="2"/>
      <c r="AO527" s="3"/>
      <c r="AP527" s="113">
        <f>VLOOKUP(AI527,Base!$A$3:$F$994, 5, false)</f>
        <v>0</v>
      </c>
      <c r="AQ527" s="114">
        <f t="shared" si="88"/>
        <v>0</v>
      </c>
      <c r="AR527" s="115"/>
      <c r="AS527" s="110">
        <f>VLOOKUP(AT527,Base!$A$3:$F$994, 6, false)</f>
        <v>0</v>
      </c>
      <c r="AT527" s="111" t="s">
        <v>6</v>
      </c>
      <c r="AU527" s="3"/>
      <c r="AV527" s="112"/>
      <c r="AW527" s="110" t="str">
        <f>VLOOKUP(AT527,Base!$A$3:$F$994, 2, false)</f>
        <v>.</v>
      </c>
      <c r="AX527" s="92"/>
      <c r="AY527" s="2"/>
      <c r="AZ527" s="3"/>
      <c r="BA527" s="113">
        <f>VLOOKUP(AT527,Base!$A$3:$F$994, 5, false)</f>
        <v>0</v>
      </c>
      <c r="BB527" s="114">
        <f t="shared" si="89"/>
        <v>0</v>
      </c>
      <c r="BC527" s="115"/>
      <c r="BD527" s="110">
        <f>VLOOKUP(BE527,Base!$A$3:$F$994, 6, false)</f>
        <v>0</v>
      </c>
      <c r="BE527" s="111" t="s">
        <v>6</v>
      </c>
      <c r="BF527" s="3"/>
      <c r="BG527" s="112"/>
      <c r="BH527" s="110" t="str">
        <f>VLOOKUP(BE527,Base!$A$3:$F$994, 2, false)</f>
        <v>.</v>
      </c>
      <c r="BI527" s="92"/>
      <c r="BJ527" s="2"/>
      <c r="BK527" s="3"/>
      <c r="BL527" s="113">
        <f>VLOOKUP(BE527,Base!$A$3:$F$994, 5, false)</f>
        <v>0</v>
      </c>
      <c r="BM527" s="114">
        <f t="shared" si="90"/>
        <v>0</v>
      </c>
    </row>
    <row r="528">
      <c r="A528" s="110">
        <f>VLOOKUP(B528,Base!$A$3:$F$994, 6, false)</f>
        <v>0</v>
      </c>
      <c r="B528" s="111" t="s">
        <v>6</v>
      </c>
      <c r="C528" s="3"/>
      <c r="D528" s="112"/>
      <c r="E528" s="110" t="str">
        <f>VLOOKUP(B528,Base!$A$3:$F$994, 2, false)</f>
        <v>.</v>
      </c>
      <c r="F528" s="92"/>
      <c r="G528" s="2"/>
      <c r="H528" s="3"/>
      <c r="I528" s="113">
        <f>VLOOKUP(B528,Base!$A$3:$F$994, 5, false)</f>
        <v>0</v>
      </c>
      <c r="J528" s="114">
        <f t="shared" si="85"/>
        <v>0</v>
      </c>
      <c r="K528" s="115"/>
      <c r="L528" s="110">
        <f>VLOOKUP(M528,Base!$A$3:$F$994, 6, false)</f>
        <v>0</v>
      </c>
      <c r="M528" s="111" t="s">
        <v>6</v>
      </c>
      <c r="N528" s="3"/>
      <c r="O528" s="112"/>
      <c r="P528" s="110" t="str">
        <f>VLOOKUP(M528,Base!$A$3:$F$994, 2, false)</f>
        <v>.</v>
      </c>
      <c r="Q528" s="92"/>
      <c r="R528" s="2"/>
      <c r="S528" s="3"/>
      <c r="T528" s="113">
        <f>VLOOKUP(M528,Base!$A$3:$F$994, 5, false)</f>
        <v>0</v>
      </c>
      <c r="U528" s="114">
        <f t="shared" si="86"/>
        <v>0</v>
      </c>
      <c r="V528" s="115"/>
      <c r="W528" s="110">
        <f>VLOOKUP(X528,Base!$A$3:$F$994, 6, false)</f>
        <v>0</v>
      </c>
      <c r="X528" s="111" t="s">
        <v>6</v>
      </c>
      <c r="Y528" s="3"/>
      <c r="Z528" s="112"/>
      <c r="AA528" s="110" t="str">
        <f>VLOOKUP(X528,Base!$A$3:$F$994, 2, false)</f>
        <v>.</v>
      </c>
      <c r="AB528" s="92"/>
      <c r="AC528" s="2"/>
      <c r="AD528" s="3"/>
      <c r="AE528" s="113">
        <f>VLOOKUP(X528,Base!$A$3:$F$994, 5, false)</f>
        <v>0</v>
      </c>
      <c r="AF528" s="114">
        <f t="shared" si="87"/>
        <v>0</v>
      </c>
      <c r="AG528" s="115"/>
      <c r="AH528" s="110">
        <f>VLOOKUP(AI528,Base!$A$3:$F$994, 6, false)</f>
        <v>0</v>
      </c>
      <c r="AI528" s="111" t="s">
        <v>6</v>
      </c>
      <c r="AJ528" s="3"/>
      <c r="AK528" s="112"/>
      <c r="AL528" s="110" t="str">
        <f>VLOOKUP(AI528,Base!$A$3:$F$994, 2, false)</f>
        <v>.</v>
      </c>
      <c r="AM528" s="92"/>
      <c r="AN528" s="2"/>
      <c r="AO528" s="3"/>
      <c r="AP528" s="113">
        <f>VLOOKUP(AI528,Base!$A$3:$F$994, 5, false)</f>
        <v>0</v>
      </c>
      <c r="AQ528" s="114">
        <f t="shared" si="88"/>
        <v>0</v>
      </c>
      <c r="AR528" s="115"/>
      <c r="AS528" s="110">
        <f>VLOOKUP(AT528,Base!$A$3:$F$994, 6, false)</f>
        <v>0</v>
      </c>
      <c r="AT528" s="111" t="s">
        <v>6</v>
      </c>
      <c r="AU528" s="3"/>
      <c r="AV528" s="112"/>
      <c r="AW528" s="110" t="str">
        <f>VLOOKUP(AT528,Base!$A$3:$F$994, 2, false)</f>
        <v>.</v>
      </c>
      <c r="AX528" s="92"/>
      <c r="AY528" s="2"/>
      <c r="AZ528" s="3"/>
      <c r="BA528" s="113">
        <f>VLOOKUP(AT528,Base!$A$3:$F$994, 5, false)</f>
        <v>0</v>
      </c>
      <c r="BB528" s="114">
        <f t="shared" si="89"/>
        <v>0</v>
      </c>
      <c r="BC528" s="115"/>
      <c r="BD528" s="110">
        <f>VLOOKUP(BE528,Base!$A$3:$F$994, 6, false)</f>
        <v>0</v>
      </c>
      <c r="BE528" s="111" t="s">
        <v>6</v>
      </c>
      <c r="BF528" s="3"/>
      <c r="BG528" s="112"/>
      <c r="BH528" s="110" t="str">
        <f>VLOOKUP(BE528,Base!$A$3:$F$994, 2, false)</f>
        <v>.</v>
      </c>
      <c r="BI528" s="92"/>
      <c r="BJ528" s="2"/>
      <c r="BK528" s="3"/>
      <c r="BL528" s="113">
        <f>VLOOKUP(BE528,Base!$A$3:$F$994, 5, false)</f>
        <v>0</v>
      </c>
      <c r="BM528" s="114">
        <f t="shared" si="90"/>
        <v>0</v>
      </c>
    </row>
    <row r="529">
      <c r="A529" s="110">
        <f>VLOOKUP(B529,Base!$A$3:$F$994, 6, false)</f>
        <v>0</v>
      </c>
      <c r="B529" s="111" t="s">
        <v>6</v>
      </c>
      <c r="C529" s="3"/>
      <c r="D529" s="112"/>
      <c r="E529" s="110" t="str">
        <f>VLOOKUP(B529,Base!$A$3:$F$994, 2, false)</f>
        <v>.</v>
      </c>
      <c r="F529" s="116"/>
      <c r="G529" s="2"/>
      <c r="H529" s="3"/>
      <c r="I529" s="113">
        <f>VLOOKUP(B529,Base!$A$3:$F$994, 5, false)</f>
        <v>0</v>
      </c>
      <c r="J529" s="114">
        <f t="shared" si="85"/>
        <v>0</v>
      </c>
      <c r="K529" s="115"/>
      <c r="L529" s="110">
        <f>VLOOKUP(M529,Base!$A$3:$F$994, 6, false)</f>
        <v>0</v>
      </c>
      <c r="M529" s="111" t="s">
        <v>6</v>
      </c>
      <c r="N529" s="3"/>
      <c r="O529" s="112"/>
      <c r="P529" s="110" t="str">
        <f>VLOOKUP(M529,Base!$A$3:$F$994, 2, false)</f>
        <v>.</v>
      </c>
      <c r="Q529" s="116"/>
      <c r="R529" s="2"/>
      <c r="S529" s="3"/>
      <c r="T529" s="113">
        <f>VLOOKUP(M529,Base!$A$3:$F$994, 5, false)</f>
        <v>0</v>
      </c>
      <c r="U529" s="114">
        <f t="shared" si="86"/>
        <v>0</v>
      </c>
      <c r="V529" s="115"/>
      <c r="W529" s="110">
        <f>VLOOKUP(X529,Base!$A$3:$F$994, 6, false)</f>
        <v>0</v>
      </c>
      <c r="X529" s="111" t="s">
        <v>6</v>
      </c>
      <c r="Y529" s="3"/>
      <c r="Z529" s="112"/>
      <c r="AA529" s="110" t="str">
        <f>VLOOKUP(X529,Base!$A$3:$F$994, 2, false)</f>
        <v>.</v>
      </c>
      <c r="AB529" s="116"/>
      <c r="AC529" s="2"/>
      <c r="AD529" s="3"/>
      <c r="AE529" s="113">
        <f>VLOOKUP(X529,Base!$A$3:$F$994, 5, false)</f>
        <v>0</v>
      </c>
      <c r="AF529" s="114">
        <f t="shared" si="87"/>
        <v>0</v>
      </c>
      <c r="AG529" s="115"/>
      <c r="AH529" s="110">
        <f>VLOOKUP(AI529,Base!$A$3:$F$994, 6, false)</f>
        <v>0</v>
      </c>
      <c r="AI529" s="111" t="s">
        <v>6</v>
      </c>
      <c r="AJ529" s="3"/>
      <c r="AK529" s="112"/>
      <c r="AL529" s="110" t="str">
        <f>VLOOKUP(AI529,Base!$A$3:$F$994, 2, false)</f>
        <v>.</v>
      </c>
      <c r="AM529" s="116"/>
      <c r="AN529" s="2"/>
      <c r="AO529" s="3"/>
      <c r="AP529" s="113">
        <f>VLOOKUP(AI529,Base!$A$3:$F$994, 5, false)</f>
        <v>0</v>
      </c>
      <c r="AQ529" s="114">
        <f t="shared" si="88"/>
        <v>0</v>
      </c>
      <c r="AR529" s="115"/>
      <c r="AS529" s="110">
        <f>VLOOKUP(AT529,Base!$A$3:$F$994, 6, false)</f>
        <v>0</v>
      </c>
      <c r="AT529" s="111" t="s">
        <v>6</v>
      </c>
      <c r="AU529" s="3"/>
      <c r="AV529" s="112"/>
      <c r="AW529" s="110" t="str">
        <f>VLOOKUP(AT529,Base!$A$3:$F$994, 2, false)</f>
        <v>.</v>
      </c>
      <c r="AX529" s="116"/>
      <c r="AY529" s="2"/>
      <c r="AZ529" s="3"/>
      <c r="BA529" s="113">
        <f>VLOOKUP(AT529,Base!$A$3:$F$994, 5, false)</f>
        <v>0</v>
      </c>
      <c r="BB529" s="114">
        <f t="shared" si="89"/>
        <v>0</v>
      </c>
      <c r="BC529" s="115"/>
      <c r="BD529" s="110">
        <f>VLOOKUP(BE529,Base!$A$3:$F$994, 6, false)</f>
        <v>0</v>
      </c>
      <c r="BE529" s="111" t="s">
        <v>6</v>
      </c>
      <c r="BF529" s="3"/>
      <c r="BG529" s="112"/>
      <c r="BH529" s="110" t="str">
        <f>VLOOKUP(BE529,Base!$A$3:$F$994, 2, false)</f>
        <v>.</v>
      </c>
      <c r="BI529" s="116"/>
      <c r="BJ529" s="2"/>
      <c r="BK529" s="3"/>
      <c r="BL529" s="113">
        <f>VLOOKUP(BE529,Base!$A$3:$F$994, 5, false)</f>
        <v>0</v>
      </c>
      <c r="BM529" s="114">
        <f t="shared" si="90"/>
        <v>0</v>
      </c>
    </row>
    <row r="530">
      <c r="A530" s="110">
        <f>VLOOKUP(B530,Base!$A$3:$F$994, 6, false)</f>
        <v>0</v>
      </c>
      <c r="B530" s="111" t="s">
        <v>6</v>
      </c>
      <c r="C530" s="3"/>
      <c r="D530" s="112"/>
      <c r="E530" s="110" t="str">
        <f>VLOOKUP(B530,Base!$A$3:$F$994, 2, false)</f>
        <v>.</v>
      </c>
      <c r="F530" s="117"/>
      <c r="G530" s="2"/>
      <c r="H530" s="3"/>
      <c r="I530" s="113">
        <f>VLOOKUP(B530,Base!$A$3:$F$994, 5, false)</f>
        <v>0</v>
      </c>
      <c r="J530" s="114">
        <f t="shared" si="85"/>
        <v>0</v>
      </c>
      <c r="K530" s="115"/>
      <c r="L530" s="110">
        <f>VLOOKUP(M530,Base!$A$3:$F$994, 6, false)</f>
        <v>0</v>
      </c>
      <c r="M530" s="111" t="s">
        <v>6</v>
      </c>
      <c r="N530" s="3"/>
      <c r="O530" s="112"/>
      <c r="P530" s="110" t="str">
        <f>VLOOKUP(M530,Base!$A$3:$F$994, 2, false)</f>
        <v>.</v>
      </c>
      <c r="Q530" s="117"/>
      <c r="R530" s="2"/>
      <c r="S530" s="3"/>
      <c r="T530" s="113">
        <f>VLOOKUP(M530,Base!$A$3:$F$994, 5, false)</f>
        <v>0</v>
      </c>
      <c r="U530" s="114">
        <f t="shared" si="86"/>
        <v>0</v>
      </c>
      <c r="V530" s="115"/>
      <c r="W530" s="110">
        <f>VLOOKUP(X530,Base!$A$3:$F$994, 6, false)</f>
        <v>0</v>
      </c>
      <c r="X530" s="111" t="s">
        <v>6</v>
      </c>
      <c r="Y530" s="3"/>
      <c r="Z530" s="112"/>
      <c r="AA530" s="110" t="str">
        <f>VLOOKUP(X530,Base!$A$3:$F$994, 2, false)</f>
        <v>.</v>
      </c>
      <c r="AB530" s="117"/>
      <c r="AC530" s="2"/>
      <c r="AD530" s="3"/>
      <c r="AE530" s="113">
        <f>VLOOKUP(X530,Base!$A$3:$F$994, 5, false)</f>
        <v>0</v>
      </c>
      <c r="AF530" s="114">
        <f t="shared" si="87"/>
        <v>0</v>
      </c>
      <c r="AG530" s="115"/>
      <c r="AH530" s="110">
        <f>VLOOKUP(AI530,Base!$A$3:$F$994, 6, false)</f>
        <v>0</v>
      </c>
      <c r="AI530" s="111" t="s">
        <v>6</v>
      </c>
      <c r="AJ530" s="3"/>
      <c r="AK530" s="112"/>
      <c r="AL530" s="110" t="str">
        <f>VLOOKUP(AI530,Base!$A$3:$F$994, 2, false)</f>
        <v>.</v>
      </c>
      <c r="AM530" s="117"/>
      <c r="AN530" s="2"/>
      <c r="AO530" s="3"/>
      <c r="AP530" s="113">
        <f>VLOOKUP(AI530,Base!$A$3:$F$994, 5, false)</f>
        <v>0</v>
      </c>
      <c r="AQ530" s="114">
        <f t="shared" si="88"/>
        <v>0</v>
      </c>
      <c r="AR530" s="115"/>
      <c r="AS530" s="110">
        <f>VLOOKUP(AT530,Base!$A$3:$F$994, 6, false)</f>
        <v>0</v>
      </c>
      <c r="AT530" s="111" t="s">
        <v>6</v>
      </c>
      <c r="AU530" s="3"/>
      <c r="AV530" s="112"/>
      <c r="AW530" s="110" t="str">
        <f>VLOOKUP(AT530,Base!$A$3:$F$994, 2, false)</f>
        <v>.</v>
      </c>
      <c r="AX530" s="117"/>
      <c r="AY530" s="2"/>
      <c r="AZ530" s="3"/>
      <c r="BA530" s="113">
        <f>VLOOKUP(AT530,Base!$A$3:$F$994, 5, false)</f>
        <v>0</v>
      </c>
      <c r="BB530" s="114">
        <f t="shared" si="89"/>
        <v>0</v>
      </c>
      <c r="BC530" s="115"/>
      <c r="BD530" s="110">
        <f>VLOOKUP(BE530,Base!$A$3:$F$994, 6, false)</f>
        <v>0</v>
      </c>
      <c r="BE530" s="111" t="s">
        <v>6</v>
      </c>
      <c r="BF530" s="3"/>
      <c r="BG530" s="112"/>
      <c r="BH530" s="110" t="str">
        <f>VLOOKUP(BE530,Base!$A$3:$F$994, 2, false)</f>
        <v>.</v>
      </c>
      <c r="BI530" s="117"/>
      <c r="BJ530" s="2"/>
      <c r="BK530" s="3"/>
      <c r="BL530" s="113">
        <f>VLOOKUP(BE530,Base!$A$3:$F$994, 5, false)</f>
        <v>0</v>
      </c>
      <c r="BM530" s="114">
        <f t="shared" si="90"/>
        <v>0</v>
      </c>
    </row>
    <row r="531">
      <c r="A531" s="110">
        <f>VLOOKUP(B531,Base!$A$3:$F$994, 6, false)</f>
        <v>0</v>
      </c>
      <c r="B531" s="111" t="s">
        <v>6</v>
      </c>
      <c r="C531" s="3"/>
      <c r="D531" s="118"/>
      <c r="E531" s="110" t="str">
        <f>VLOOKUP(B531,Base!$A$3:$F$994, 2, false)</f>
        <v>.</v>
      </c>
      <c r="F531" s="117"/>
      <c r="G531" s="2"/>
      <c r="H531" s="3"/>
      <c r="I531" s="113">
        <f>VLOOKUP(B531,Base!$A$3:$F$994, 5, false)</f>
        <v>0</v>
      </c>
      <c r="J531" s="114">
        <f t="shared" si="85"/>
        <v>0</v>
      </c>
      <c r="K531" s="115"/>
      <c r="L531" s="110">
        <f>VLOOKUP(M531,Base!$A$3:$F$994, 6, false)</f>
        <v>0</v>
      </c>
      <c r="M531" s="111" t="s">
        <v>6</v>
      </c>
      <c r="N531" s="3"/>
      <c r="O531" s="118"/>
      <c r="P531" s="110" t="str">
        <f>VLOOKUP(M531,Base!$A$3:$F$994, 2, false)</f>
        <v>.</v>
      </c>
      <c r="Q531" s="117"/>
      <c r="R531" s="2"/>
      <c r="S531" s="3"/>
      <c r="T531" s="113">
        <f>VLOOKUP(M531,Base!$A$3:$F$994, 5, false)</f>
        <v>0</v>
      </c>
      <c r="U531" s="114">
        <f t="shared" si="86"/>
        <v>0</v>
      </c>
      <c r="V531" s="115"/>
      <c r="W531" s="110">
        <f>VLOOKUP(X531,Base!$A$3:$F$994, 6, false)</f>
        <v>0</v>
      </c>
      <c r="X531" s="111" t="s">
        <v>6</v>
      </c>
      <c r="Y531" s="3"/>
      <c r="Z531" s="118"/>
      <c r="AA531" s="110" t="str">
        <f>VLOOKUP(X531,Base!$A$3:$F$994, 2, false)</f>
        <v>.</v>
      </c>
      <c r="AB531" s="117"/>
      <c r="AC531" s="2"/>
      <c r="AD531" s="3"/>
      <c r="AE531" s="113">
        <f>VLOOKUP(X531,Base!$A$3:$F$994, 5, false)</f>
        <v>0</v>
      </c>
      <c r="AF531" s="114">
        <f t="shared" si="87"/>
        <v>0</v>
      </c>
      <c r="AG531" s="115"/>
      <c r="AH531" s="110">
        <f>VLOOKUP(AI531,Base!$A$3:$F$994, 6, false)</f>
        <v>0</v>
      </c>
      <c r="AI531" s="111" t="s">
        <v>6</v>
      </c>
      <c r="AJ531" s="3"/>
      <c r="AK531" s="118"/>
      <c r="AL531" s="110" t="str">
        <f>VLOOKUP(AI531,Base!$A$3:$F$994, 2, false)</f>
        <v>.</v>
      </c>
      <c r="AM531" s="117"/>
      <c r="AN531" s="2"/>
      <c r="AO531" s="3"/>
      <c r="AP531" s="113">
        <f>VLOOKUP(AI531,Base!$A$3:$F$994, 5, false)</f>
        <v>0</v>
      </c>
      <c r="AQ531" s="114">
        <f t="shared" si="88"/>
        <v>0</v>
      </c>
      <c r="AR531" s="115"/>
      <c r="AS531" s="110">
        <f>VLOOKUP(AT531,Base!$A$3:$F$994, 6, false)</f>
        <v>0</v>
      </c>
      <c r="AT531" s="111" t="s">
        <v>6</v>
      </c>
      <c r="AU531" s="3"/>
      <c r="AV531" s="118"/>
      <c r="AW531" s="110" t="str">
        <f>VLOOKUP(AT531,Base!$A$3:$F$994, 2, false)</f>
        <v>.</v>
      </c>
      <c r="AX531" s="117"/>
      <c r="AY531" s="2"/>
      <c r="AZ531" s="3"/>
      <c r="BA531" s="113">
        <f>VLOOKUP(AT531,Base!$A$3:$F$994, 5, false)</f>
        <v>0</v>
      </c>
      <c r="BB531" s="114">
        <f t="shared" si="89"/>
        <v>0</v>
      </c>
      <c r="BC531" s="115"/>
      <c r="BD531" s="110">
        <f>VLOOKUP(BE531,Base!$A$3:$F$994, 6, false)</f>
        <v>0</v>
      </c>
      <c r="BE531" s="111" t="s">
        <v>6</v>
      </c>
      <c r="BF531" s="3"/>
      <c r="BG531" s="118"/>
      <c r="BH531" s="110" t="str">
        <f>VLOOKUP(BE531,Base!$A$3:$F$994, 2, false)</f>
        <v>.</v>
      </c>
      <c r="BI531" s="117"/>
      <c r="BJ531" s="2"/>
      <c r="BK531" s="3"/>
      <c r="BL531" s="113">
        <f>VLOOKUP(BE531,Base!$A$3:$F$994, 5, false)</f>
        <v>0</v>
      </c>
      <c r="BM531" s="114">
        <f t="shared" si="90"/>
        <v>0</v>
      </c>
    </row>
    <row r="532">
      <c r="A532" s="110">
        <f>VLOOKUP(B532,Base!$A$3:$F$994, 6, false)</f>
        <v>0</v>
      </c>
      <c r="B532" s="111" t="s">
        <v>6</v>
      </c>
      <c r="C532" s="3"/>
      <c r="D532" s="112"/>
      <c r="E532" s="110" t="str">
        <f>VLOOKUP(B532,Base!$A$3:$F$994, 2, false)</f>
        <v>.</v>
      </c>
      <c r="F532" s="117"/>
      <c r="G532" s="2"/>
      <c r="H532" s="3"/>
      <c r="I532" s="113">
        <f>VLOOKUP(B532,Base!$A$3:$F$994, 5, false)</f>
        <v>0</v>
      </c>
      <c r="J532" s="114">
        <f t="shared" si="85"/>
        <v>0</v>
      </c>
      <c r="K532" s="115"/>
      <c r="L532" s="110">
        <f>VLOOKUP(M532,Base!$A$3:$F$994, 6, false)</f>
        <v>0</v>
      </c>
      <c r="M532" s="111" t="s">
        <v>6</v>
      </c>
      <c r="N532" s="3"/>
      <c r="O532" s="112"/>
      <c r="P532" s="110" t="str">
        <f>VLOOKUP(M532,Base!$A$3:$F$994, 2, false)</f>
        <v>.</v>
      </c>
      <c r="Q532" s="117"/>
      <c r="R532" s="2"/>
      <c r="S532" s="3"/>
      <c r="T532" s="113">
        <f>VLOOKUP(M532,Base!$A$3:$F$994, 5, false)</f>
        <v>0</v>
      </c>
      <c r="U532" s="114">
        <f t="shared" si="86"/>
        <v>0</v>
      </c>
      <c r="V532" s="115"/>
      <c r="W532" s="110">
        <f>VLOOKUP(X532,Base!$A$3:$F$994, 6, false)</f>
        <v>0</v>
      </c>
      <c r="X532" s="111" t="s">
        <v>6</v>
      </c>
      <c r="Y532" s="3"/>
      <c r="Z532" s="112"/>
      <c r="AA532" s="110" t="str">
        <f>VLOOKUP(X532,Base!$A$3:$F$994, 2, false)</f>
        <v>.</v>
      </c>
      <c r="AB532" s="117"/>
      <c r="AC532" s="2"/>
      <c r="AD532" s="3"/>
      <c r="AE532" s="113">
        <f>VLOOKUP(X532,Base!$A$3:$F$994, 5, false)</f>
        <v>0</v>
      </c>
      <c r="AF532" s="114">
        <f t="shared" si="87"/>
        <v>0</v>
      </c>
      <c r="AG532" s="115"/>
      <c r="AH532" s="110">
        <f>VLOOKUP(AI532,Base!$A$3:$F$994, 6, false)</f>
        <v>0</v>
      </c>
      <c r="AI532" s="111" t="s">
        <v>6</v>
      </c>
      <c r="AJ532" s="3"/>
      <c r="AK532" s="166"/>
      <c r="AL532" s="110" t="str">
        <f>VLOOKUP(AI532,Base!$A$3:$F$994, 2, false)</f>
        <v>.</v>
      </c>
      <c r="AM532" s="117"/>
      <c r="AN532" s="2"/>
      <c r="AO532" s="3"/>
      <c r="AP532" s="113">
        <f>VLOOKUP(AI532,Base!$A$3:$F$994, 5, false)</f>
        <v>0</v>
      </c>
      <c r="AQ532" s="114">
        <f>AP532*AK533</f>
        <v>0</v>
      </c>
      <c r="AR532" s="115"/>
      <c r="AS532" s="110">
        <f>VLOOKUP(AT532,Base!$A$3:$F$994, 6, false)</f>
        <v>0</v>
      </c>
      <c r="AT532" s="111" t="s">
        <v>6</v>
      </c>
      <c r="AU532" s="3"/>
      <c r="AV532" s="112"/>
      <c r="AW532" s="110" t="str">
        <f>VLOOKUP(AT532,Base!$A$3:$F$994, 2, false)</f>
        <v>.</v>
      </c>
      <c r="AX532" s="117"/>
      <c r="AY532" s="2"/>
      <c r="AZ532" s="3"/>
      <c r="BA532" s="113">
        <f>VLOOKUP(AT532,Base!$A$3:$F$994, 5, false)</f>
        <v>0</v>
      </c>
      <c r="BB532" s="114">
        <f t="shared" si="89"/>
        <v>0</v>
      </c>
      <c r="BC532" s="115"/>
      <c r="BD532" s="110">
        <f>VLOOKUP(BE532,Base!$A$3:$F$994, 6, false)</f>
        <v>0</v>
      </c>
      <c r="BE532" s="111" t="s">
        <v>6</v>
      </c>
      <c r="BF532" s="3"/>
      <c r="BG532" s="112"/>
      <c r="BH532" s="110" t="str">
        <f>VLOOKUP(BE532,Base!$A$3:$F$994, 2, false)</f>
        <v>.</v>
      </c>
      <c r="BI532" s="117"/>
      <c r="BJ532" s="2"/>
      <c r="BK532" s="3"/>
      <c r="BL532" s="113">
        <f>VLOOKUP(BE532,Base!$A$3:$F$994, 5, false)</f>
        <v>0</v>
      </c>
      <c r="BM532" s="114">
        <f t="shared" si="90"/>
        <v>0</v>
      </c>
    </row>
    <row r="533">
      <c r="A533" s="110">
        <f>VLOOKUP(B533,Base!$A$3:$F$994, 6, false)</f>
        <v>0</v>
      </c>
      <c r="B533" s="111" t="s">
        <v>6</v>
      </c>
      <c r="C533" s="3"/>
      <c r="D533" s="118"/>
      <c r="E533" s="110" t="str">
        <f>VLOOKUP(B533,Base!$A$3:$F$994, 2, false)</f>
        <v>.</v>
      </c>
      <c r="F533" s="106" t="s">
        <v>714</v>
      </c>
      <c r="G533" s="104"/>
      <c r="H533" s="100"/>
      <c r="I533" s="113">
        <f>VLOOKUP(B533,Base!$A$3:$F$994, 5, false)</f>
        <v>0</v>
      </c>
      <c r="J533" s="114">
        <f t="shared" si="85"/>
        <v>0</v>
      </c>
      <c r="K533" s="115"/>
      <c r="L533" s="110">
        <f>VLOOKUP(M533,Base!$A$3:$F$994, 6, false)</f>
        <v>0</v>
      </c>
      <c r="M533" s="111" t="s">
        <v>6</v>
      </c>
      <c r="N533" s="3"/>
      <c r="O533" s="118"/>
      <c r="P533" s="110" t="str">
        <f>VLOOKUP(M533,Base!$A$3:$F$994, 2, false)</f>
        <v>.</v>
      </c>
      <c r="Q533" s="106" t="s">
        <v>714</v>
      </c>
      <c r="R533" s="104"/>
      <c r="S533" s="100"/>
      <c r="T533" s="113">
        <f>VLOOKUP(M533,Base!$A$3:$F$994, 5, false)</f>
        <v>0</v>
      </c>
      <c r="U533" s="114">
        <f t="shared" si="86"/>
        <v>0</v>
      </c>
      <c r="V533" s="115"/>
      <c r="W533" s="110">
        <f>VLOOKUP(X533,Base!$A$3:$F$994, 6, false)</f>
        <v>0</v>
      </c>
      <c r="X533" s="111" t="s">
        <v>6</v>
      </c>
      <c r="Y533" s="3"/>
      <c r="Z533" s="118"/>
      <c r="AA533" s="110" t="str">
        <f>VLOOKUP(X533,Base!$A$3:$F$994, 2, false)</f>
        <v>.</v>
      </c>
      <c r="AB533" s="106" t="s">
        <v>714</v>
      </c>
      <c r="AC533" s="104"/>
      <c r="AD533" s="100"/>
      <c r="AE533" s="113">
        <f>VLOOKUP(X533,Base!$A$3:$F$994, 5, false)</f>
        <v>0</v>
      </c>
      <c r="AF533" s="114">
        <f t="shared" si="87"/>
        <v>0</v>
      </c>
      <c r="AG533" s="115"/>
      <c r="AH533" s="110">
        <f>VLOOKUP(AI533,Base!$A$3:$F$994, 6, false)</f>
        <v>0</v>
      </c>
      <c r="AI533" s="111" t="s">
        <v>6</v>
      </c>
      <c r="AJ533" s="3"/>
      <c r="AK533" s="112"/>
      <c r="AL533" s="110" t="str">
        <f>VLOOKUP(AI533,Base!$A$3:$F$994, 2, false)</f>
        <v>.</v>
      </c>
      <c r="AM533" s="106" t="s">
        <v>714</v>
      </c>
      <c r="AN533" s="104"/>
      <c r="AO533" s="100"/>
      <c r="AP533" s="113">
        <f>VLOOKUP(AI533,Base!$A$3:$F$994, 5, false)</f>
        <v>0</v>
      </c>
      <c r="AQ533" s="114">
        <f t="shared" ref="AQ533:AQ540" si="91">AP533*AK533</f>
        <v>0</v>
      </c>
      <c r="AR533" s="115"/>
      <c r="AS533" s="110">
        <f>VLOOKUP(AT533,Base!$A$3:$F$994, 6, false)</f>
        <v>0</v>
      </c>
      <c r="AT533" s="111" t="s">
        <v>6</v>
      </c>
      <c r="AU533" s="3"/>
      <c r="AV533" s="118"/>
      <c r="AW533" s="110" t="str">
        <f>VLOOKUP(AT533,Base!$A$3:$F$994, 2, false)</f>
        <v>.</v>
      </c>
      <c r="AX533" s="106" t="s">
        <v>714</v>
      </c>
      <c r="AY533" s="104"/>
      <c r="AZ533" s="100"/>
      <c r="BA533" s="113">
        <f>VLOOKUP(AT533,Base!$A$3:$F$994, 5, false)</f>
        <v>0</v>
      </c>
      <c r="BB533" s="114">
        <f t="shared" si="89"/>
        <v>0</v>
      </c>
      <c r="BC533" s="115"/>
      <c r="BD533" s="110">
        <f>VLOOKUP(BE533,Base!$A$3:$F$994, 6, false)</f>
        <v>0</v>
      </c>
      <c r="BE533" s="111" t="s">
        <v>6</v>
      </c>
      <c r="BF533" s="3"/>
      <c r="BG533" s="118"/>
      <c r="BH533" s="110" t="str">
        <f>VLOOKUP(BE533,Base!$A$3:$F$994, 2, false)</f>
        <v>.</v>
      </c>
      <c r="BI533" s="106" t="s">
        <v>714</v>
      </c>
      <c r="BJ533" s="104"/>
      <c r="BK533" s="100"/>
      <c r="BL533" s="113">
        <f>VLOOKUP(BE533,Base!$A$3:$F$994, 5, false)</f>
        <v>0</v>
      </c>
      <c r="BM533" s="114">
        <f t="shared" si="90"/>
        <v>0</v>
      </c>
    </row>
    <row r="534">
      <c r="A534" s="110">
        <f>VLOOKUP(B534,Base!$A$3:$F$994, 6, false)</f>
        <v>0</v>
      </c>
      <c r="B534" s="111" t="s">
        <v>6</v>
      </c>
      <c r="C534" s="3"/>
      <c r="D534" s="49"/>
      <c r="E534" s="110" t="str">
        <f>VLOOKUP(B534,Base!$A$3:$F$994, 2, false)</f>
        <v>.</v>
      </c>
      <c r="F534" s="119"/>
      <c r="G534" s="104"/>
      <c r="H534" s="100"/>
      <c r="I534" s="113">
        <f>VLOOKUP(B534,Base!$A$3:$F$994, 5, false)</f>
        <v>0</v>
      </c>
      <c r="J534" s="114">
        <f t="shared" si="85"/>
        <v>0</v>
      </c>
      <c r="K534" s="115"/>
      <c r="L534" s="110">
        <f>VLOOKUP(M534,Base!$A$3:$F$994, 6, false)</f>
        <v>0</v>
      </c>
      <c r="M534" s="111" t="s">
        <v>6</v>
      </c>
      <c r="N534" s="3"/>
      <c r="O534" s="49"/>
      <c r="P534" s="110" t="str">
        <f>VLOOKUP(M534,Base!$A$3:$F$994, 2, false)</f>
        <v>.</v>
      </c>
      <c r="Q534" s="119"/>
      <c r="R534" s="104"/>
      <c r="S534" s="100"/>
      <c r="T534" s="113">
        <f>VLOOKUP(M534,Base!$A$3:$F$994, 5, false)</f>
        <v>0</v>
      </c>
      <c r="U534" s="114">
        <f t="shared" si="86"/>
        <v>0</v>
      </c>
      <c r="V534" s="115"/>
      <c r="W534" s="110">
        <f>VLOOKUP(X534,Base!$A$3:$F$994, 6, false)</f>
        <v>0</v>
      </c>
      <c r="X534" s="111" t="s">
        <v>6</v>
      </c>
      <c r="Y534" s="3"/>
      <c r="Z534" s="49"/>
      <c r="AA534" s="110" t="str">
        <f>VLOOKUP(X534,Base!$A$3:$F$994, 2, false)</f>
        <v>.</v>
      </c>
      <c r="AB534" s="119"/>
      <c r="AC534" s="104"/>
      <c r="AD534" s="100"/>
      <c r="AE534" s="113">
        <f>VLOOKUP(X534,Base!$A$3:$F$994, 5, false)</f>
        <v>0</v>
      </c>
      <c r="AF534" s="114">
        <f t="shared" si="87"/>
        <v>0</v>
      </c>
      <c r="AG534" s="115"/>
      <c r="AH534" s="110">
        <f>VLOOKUP(AI534,Base!$A$3:$F$994, 6, false)</f>
        <v>0</v>
      </c>
      <c r="AI534" s="111" t="s">
        <v>6</v>
      </c>
      <c r="AJ534" s="3"/>
      <c r="AK534" s="49"/>
      <c r="AL534" s="110" t="str">
        <f>VLOOKUP(AI534,Base!$A$3:$F$994, 2, false)</f>
        <v>.</v>
      </c>
      <c r="AM534" s="119"/>
      <c r="AN534" s="104"/>
      <c r="AO534" s="100"/>
      <c r="AP534" s="113">
        <f>VLOOKUP(AI534,Base!$A$3:$F$994, 5, false)</f>
        <v>0</v>
      </c>
      <c r="AQ534" s="114">
        <f t="shared" si="91"/>
        <v>0</v>
      </c>
      <c r="AR534" s="115"/>
      <c r="AS534" s="110">
        <f>VLOOKUP(AT534,Base!$A$3:$F$994, 6, false)</f>
        <v>0</v>
      </c>
      <c r="AT534" s="111" t="s">
        <v>6</v>
      </c>
      <c r="AU534" s="3"/>
      <c r="AV534" s="49"/>
      <c r="AW534" s="110" t="str">
        <f>VLOOKUP(AT534,Base!$A$3:$F$994, 2, false)</f>
        <v>.</v>
      </c>
      <c r="AX534" s="119"/>
      <c r="AY534" s="104"/>
      <c r="AZ534" s="100"/>
      <c r="BA534" s="113">
        <f>VLOOKUP(AT534,Base!$A$3:$F$994, 5, false)</f>
        <v>0</v>
      </c>
      <c r="BB534" s="114">
        <f t="shared" si="89"/>
        <v>0</v>
      </c>
      <c r="BC534" s="115"/>
      <c r="BD534" s="110">
        <f>VLOOKUP(BE534,Base!$A$3:$F$994, 6, false)</f>
        <v>0</v>
      </c>
      <c r="BE534" s="111" t="s">
        <v>6</v>
      </c>
      <c r="BF534" s="3"/>
      <c r="BG534" s="49"/>
      <c r="BH534" s="110" t="str">
        <f>VLOOKUP(BE534,Base!$A$3:$F$994, 2, false)</f>
        <v>.</v>
      </c>
      <c r="BI534" s="119"/>
      <c r="BJ534" s="104"/>
      <c r="BK534" s="100"/>
      <c r="BL534" s="113">
        <f>VLOOKUP(BE534,Base!$A$3:$F$994, 5, false)</f>
        <v>0</v>
      </c>
      <c r="BM534" s="114">
        <f t="shared" si="90"/>
        <v>0</v>
      </c>
    </row>
    <row r="535">
      <c r="A535" s="110">
        <f>VLOOKUP(B535,Base!$A$3:$F$994, 6, false)</f>
        <v>0</v>
      </c>
      <c r="B535" s="111" t="s">
        <v>6</v>
      </c>
      <c r="C535" s="3"/>
      <c r="D535" s="49"/>
      <c r="E535" s="110" t="str">
        <f>VLOOKUP(B535,Base!$A$3:$F$994, 2, false)</f>
        <v>.</v>
      </c>
      <c r="F535" s="119"/>
      <c r="G535" s="104"/>
      <c r="H535" s="100"/>
      <c r="I535" s="113">
        <f>VLOOKUP(B535,Base!$A$3:$F$994, 5, false)</f>
        <v>0</v>
      </c>
      <c r="J535" s="114">
        <f t="shared" si="85"/>
        <v>0</v>
      </c>
      <c r="K535" s="115"/>
      <c r="L535" s="110">
        <f>VLOOKUP(M535,Base!$A$3:$F$994, 6, false)</f>
        <v>0</v>
      </c>
      <c r="M535" s="111" t="s">
        <v>6</v>
      </c>
      <c r="N535" s="3"/>
      <c r="O535" s="49"/>
      <c r="P535" s="110" t="str">
        <f>VLOOKUP(M535,Base!$A$3:$F$994, 2, false)</f>
        <v>.</v>
      </c>
      <c r="Q535" s="119"/>
      <c r="R535" s="104"/>
      <c r="S535" s="100"/>
      <c r="T535" s="113">
        <f>VLOOKUP(M535,Base!$A$3:$F$994, 5, false)</f>
        <v>0</v>
      </c>
      <c r="U535" s="114">
        <f t="shared" si="86"/>
        <v>0</v>
      </c>
      <c r="V535" s="115"/>
      <c r="W535" s="110">
        <f>VLOOKUP(X535,Base!$A$3:$F$994, 6, false)</f>
        <v>0</v>
      </c>
      <c r="X535" s="111" t="s">
        <v>6</v>
      </c>
      <c r="Y535" s="3"/>
      <c r="Z535" s="49"/>
      <c r="AA535" s="110" t="str">
        <f>VLOOKUP(X535,Base!$A$3:$F$994, 2, false)</f>
        <v>.</v>
      </c>
      <c r="AB535" s="119"/>
      <c r="AC535" s="104"/>
      <c r="AD535" s="100"/>
      <c r="AE535" s="113">
        <f>VLOOKUP(X535,Base!$A$3:$F$994, 5, false)</f>
        <v>0</v>
      </c>
      <c r="AF535" s="114">
        <f t="shared" si="87"/>
        <v>0</v>
      </c>
      <c r="AG535" s="115"/>
      <c r="AH535" s="110">
        <f>VLOOKUP(AI535,Base!$A$3:$F$994, 6, false)</f>
        <v>0</v>
      </c>
      <c r="AI535" s="111" t="s">
        <v>6</v>
      </c>
      <c r="AJ535" s="3"/>
      <c r="AK535" s="49"/>
      <c r="AL535" s="110" t="str">
        <f>VLOOKUP(AI535,Base!$A$3:$F$994, 2, false)</f>
        <v>.</v>
      </c>
      <c r="AM535" s="119"/>
      <c r="AN535" s="104"/>
      <c r="AO535" s="100"/>
      <c r="AP535" s="113">
        <f>VLOOKUP(AI535,Base!$A$3:$F$994, 5, false)</f>
        <v>0</v>
      </c>
      <c r="AQ535" s="114">
        <f t="shared" si="91"/>
        <v>0</v>
      </c>
      <c r="AR535" s="115"/>
      <c r="AS535" s="110">
        <f>VLOOKUP(AT535,Base!$A$3:$F$994, 6, false)</f>
        <v>0</v>
      </c>
      <c r="AT535" s="111" t="s">
        <v>6</v>
      </c>
      <c r="AU535" s="3"/>
      <c r="AV535" s="49"/>
      <c r="AW535" s="110" t="str">
        <f>VLOOKUP(AT535,Base!$A$3:$F$994, 2, false)</f>
        <v>.</v>
      </c>
      <c r="AX535" s="119"/>
      <c r="AY535" s="104"/>
      <c r="AZ535" s="100"/>
      <c r="BA535" s="113">
        <f>VLOOKUP(AT535,Base!$A$3:$F$994, 5, false)</f>
        <v>0</v>
      </c>
      <c r="BB535" s="114">
        <f t="shared" si="89"/>
        <v>0</v>
      </c>
      <c r="BC535" s="115"/>
      <c r="BD535" s="110">
        <f>VLOOKUP(BE535,Base!$A$3:$F$994, 6, false)</f>
        <v>0</v>
      </c>
      <c r="BE535" s="111" t="s">
        <v>6</v>
      </c>
      <c r="BF535" s="3"/>
      <c r="BG535" s="49"/>
      <c r="BH535" s="110" t="str">
        <f>VLOOKUP(BE535,Base!$A$3:$F$994, 2, false)</f>
        <v>.</v>
      </c>
      <c r="BI535" s="119"/>
      <c r="BJ535" s="104"/>
      <c r="BK535" s="100"/>
      <c r="BL535" s="113">
        <f>VLOOKUP(BE535,Base!$A$3:$F$994, 5, false)</f>
        <v>0</v>
      </c>
      <c r="BM535" s="114">
        <f t="shared" si="90"/>
        <v>0</v>
      </c>
    </row>
    <row r="536">
      <c r="A536" s="110">
        <f>VLOOKUP(B536,Base!$A$3:$F$994, 6, false)</f>
        <v>0</v>
      </c>
      <c r="B536" s="111" t="s">
        <v>6</v>
      </c>
      <c r="C536" s="3"/>
      <c r="D536" s="120"/>
      <c r="E536" s="110" t="str">
        <f>VLOOKUP(B536,Base!$A$3:$F$994, 2, false)</f>
        <v>.</v>
      </c>
      <c r="F536" s="119"/>
      <c r="G536" s="104"/>
      <c r="H536" s="100"/>
      <c r="I536" s="113">
        <f>VLOOKUP(B536,Base!$A$3:$F$994, 5, false)</f>
        <v>0</v>
      </c>
      <c r="J536" s="114">
        <f t="shared" si="85"/>
        <v>0</v>
      </c>
      <c r="K536" s="115"/>
      <c r="L536" s="110">
        <f>VLOOKUP(M536,Base!$A$3:$F$994, 6, false)</f>
        <v>0</v>
      </c>
      <c r="M536" s="111" t="s">
        <v>6</v>
      </c>
      <c r="N536" s="3"/>
      <c r="O536" s="120"/>
      <c r="P536" s="110" t="str">
        <f>VLOOKUP(M536,Base!$A$3:$F$994, 2, false)</f>
        <v>.</v>
      </c>
      <c r="Q536" s="119"/>
      <c r="R536" s="104"/>
      <c r="S536" s="100"/>
      <c r="T536" s="113">
        <f>VLOOKUP(M536,Base!$A$3:$F$994, 5, false)</f>
        <v>0</v>
      </c>
      <c r="U536" s="114">
        <f t="shared" si="86"/>
        <v>0</v>
      </c>
      <c r="V536" s="115"/>
      <c r="W536" s="110">
        <f>VLOOKUP(X536,Base!$A$3:$F$994, 6, false)</f>
        <v>0</v>
      </c>
      <c r="X536" s="111" t="s">
        <v>6</v>
      </c>
      <c r="Y536" s="3"/>
      <c r="Z536" s="120"/>
      <c r="AA536" s="110" t="str">
        <f>VLOOKUP(X536,Base!$A$3:$F$994, 2, false)</f>
        <v>.</v>
      </c>
      <c r="AB536" s="119"/>
      <c r="AC536" s="104"/>
      <c r="AD536" s="100"/>
      <c r="AE536" s="113">
        <f>VLOOKUP(X536,Base!$A$3:$F$994, 5, false)</f>
        <v>0</v>
      </c>
      <c r="AF536" s="114">
        <f t="shared" si="87"/>
        <v>0</v>
      </c>
      <c r="AG536" s="115"/>
      <c r="AH536" s="110">
        <f>VLOOKUP(AI536,Base!$A$3:$F$994, 6, false)</f>
        <v>0</v>
      </c>
      <c r="AI536" s="111" t="s">
        <v>6</v>
      </c>
      <c r="AJ536" s="3"/>
      <c r="AK536" s="120"/>
      <c r="AL536" s="110" t="str">
        <f>VLOOKUP(AI536,Base!$A$3:$F$994, 2, false)</f>
        <v>.</v>
      </c>
      <c r="AM536" s="119"/>
      <c r="AN536" s="104"/>
      <c r="AO536" s="100"/>
      <c r="AP536" s="113">
        <f>VLOOKUP(AI536,Base!$A$3:$F$994, 5, false)</f>
        <v>0</v>
      </c>
      <c r="AQ536" s="114">
        <f t="shared" si="91"/>
        <v>0</v>
      </c>
      <c r="AR536" s="115"/>
      <c r="AS536" s="110">
        <f>VLOOKUP(AT536,Base!$A$3:$F$994, 6, false)</f>
        <v>0</v>
      </c>
      <c r="AT536" s="111" t="s">
        <v>6</v>
      </c>
      <c r="AU536" s="3"/>
      <c r="AV536" s="120"/>
      <c r="AW536" s="110" t="str">
        <f>VLOOKUP(AT536,Base!$A$3:$F$994, 2, false)</f>
        <v>.</v>
      </c>
      <c r="AX536" s="119"/>
      <c r="AY536" s="104"/>
      <c r="AZ536" s="100"/>
      <c r="BA536" s="113">
        <f>VLOOKUP(AT536,Base!$A$3:$F$994, 5, false)</f>
        <v>0</v>
      </c>
      <c r="BB536" s="114">
        <f t="shared" si="89"/>
        <v>0</v>
      </c>
      <c r="BC536" s="115"/>
      <c r="BD536" s="110">
        <f>VLOOKUP(BE536,Base!$A$3:$F$994, 6, false)</f>
        <v>0</v>
      </c>
      <c r="BE536" s="111" t="s">
        <v>6</v>
      </c>
      <c r="BF536" s="3"/>
      <c r="BG536" s="120"/>
      <c r="BH536" s="110" t="str">
        <f>VLOOKUP(BE536,Base!$A$3:$F$994, 2, false)</f>
        <v>.</v>
      </c>
      <c r="BI536" s="119"/>
      <c r="BJ536" s="104"/>
      <c r="BK536" s="100"/>
      <c r="BL536" s="113">
        <f>VLOOKUP(BE536,Base!$A$3:$F$994, 5, false)</f>
        <v>0</v>
      </c>
      <c r="BM536" s="114">
        <f t="shared" si="90"/>
        <v>0</v>
      </c>
    </row>
    <row r="537">
      <c r="A537" s="110">
        <f>VLOOKUP(B537,Base!$A$3:$F$994, 6, false)</f>
        <v>0</v>
      </c>
      <c r="B537" s="111" t="s">
        <v>6</v>
      </c>
      <c r="C537" s="3"/>
      <c r="D537" s="120"/>
      <c r="E537" s="110" t="str">
        <f>VLOOKUP(B537,Base!$A$3:$F$994, 2, false)</f>
        <v>.</v>
      </c>
      <c r="F537" s="119"/>
      <c r="G537" s="104"/>
      <c r="H537" s="100"/>
      <c r="I537" s="113">
        <f>VLOOKUP(B537,Base!$A$3:$F$994, 5, false)</f>
        <v>0</v>
      </c>
      <c r="J537" s="114">
        <f t="shared" si="85"/>
        <v>0</v>
      </c>
      <c r="K537" s="115"/>
      <c r="L537" s="110">
        <f>VLOOKUP(M537,Base!$A$3:$F$994, 6, false)</f>
        <v>0</v>
      </c>
      <c r="M537" s="111" t="s">
        <v>6</v>
      </c>
      <c r="N537" s="3"/>
      <c r="O537" s="121"/>
      <c r="P537" s="110" t="str">
        <f>VLOOKUP(M537,Base!$A$3:$F$994, 2, false)</f>
        <v>.</v>
      </c>
      <c r="Q537" s="119"/>
      <c r="R537" s="104"/>
      <c r="S537" s="100"/>
      <c r="T537" s="113">
        <f>VLOOKUP(M537,Base!$A$3:$F$994, 5, false)</f>
        <v>0</v>
      </c>
      <c r="U537" s="114">
        <f t="shared" si="86"/>
        <v>0</v>
      </c>
      <c r="V537" s="115"/>
      <c r="W537" s="110">
        <f>VLOOKUP(X537,Base!$A$3:$F$994, 6, false)</f>
        <v>0</v>
      </c>
      <c r="X537" s="111" t="s">
        <v>6</v>
      </c>
      <c r="Y537" s="3"/>
      <c r="Z537" s="120"/>
      <c r="AA537" s="110" t="str">
        <f>VLOOKUP(X537,Base!$A$3:$F$994, 2, false)</f>
        <v>.</v>
      </c>
      <c r="AB537" s="119"/>
      <c r="AC537" s="104"/>
      <c r="AD537" s="100"/>
      <c r="AE537" s="113">
        <f>VLOOKUP(X537,Base!$A$3:$F$994, 5, false)</f>
        <v>0</v>
      </c>
      <c r="AF537" s="114">
        <f t="shared" si="87"/>
        <v>0</v>
      </c>
      <c r="AG537" s="115"/>
      <c r="AH537" s="110">
        <f>VLOOKUP(AI537,Base!$A$3:$F$994, 6, false)</f>
        <v>0</v>
      </c>
      <c r="AI537" s="111" t="s">
        <v>6</v>
      </c>
      <c r="AJ537" s="3"/>
      <c r="AK537" s="120"/>
      <c r="AL537" s="110" t="str">
        <f>VLOOKUP(AI537,Base!$A$3:$F$994, 2, false)</f>
        <v>.</v>
      </c>
      <c r="AM537" s="119"/>
      <c r="AN537" s="104"/>
      <c r="AO537" s="100"/>
      <c r="AP537" s="113">
        <f>VLOOKUP(AI537,Base!$A$3:$F$994, 5, false)</f>
        <v>0</v>
      </c>
      <c r="AQ537" s="114">
        <f t="shared" si="91"/>
        <v>0</v>
      </c>
      <c r="AR537" s="115"/>
      <c r="AS537" s="110">
        <f>VLOOKUP(AT537,Base!$A$3:$F$994, 6, false)</f>
        <v>0</v>
      </c>
      <c r="AT537" s="111" t="s">
        <v>6</v>
      </c>
      <c r="AU537" s="3"/>
      <c r="AV537" s="120"/>
      <c r="AW537" s="110" t="str">
        <f>VLOOKUP(AT537,Base!$A$3:$F$994, 2, false)</f>
        <v>.</v>
      </c>
      <c r="AX537" s="119"/>
      <c r="AY537" s="104"/>
      <c r="AZ537" s="100"/>
      <c r="BA537" s="113">
        <f>VLOOKUP(AT537,Base!$A$3:$F$994, 5, false)</f>
        <v>0</v>
      </c>
      <c r="BB537" s="114">
        <f t="shared" si="89"/>
        <v>0</v>
      </c>
      <c r="BC537" s="115"/>
      <c r="BD537" s="110">
        <f>VLOOKUP(BE537,Base!$A$3:$F$994, 6, false)</f>
        <v>0</v>
      </c>
      <c r="BE537" s="111" t="s">
        <v>6</v>
      </c>
      <c r="BF537" s="3"/>
      <c r="BG537" s="120"/>
      <c r="BH537" s="110" t="str">
        <f>VLOOKUP(BE537,Base!$A$3:$F$994, 2, false)</f>
        <v>.</v>
      </c>
      <c r="BI537" s="119"/>
      <c r="BJ537" s="104"/>
      <c r="BK537" s="100"/>
      <c r="BL537" s="113">
        <f>VLOOKUP(BE537,Base!$A$3:$F$994, 5, false)</f>
        <v>0</v>
      </c>
      <c r="BM537" s="114">
        <f t="shared" si="90"/>
        <v>0</v>
      </c>
    </row>
    <row r="538">
      <c r="A538" s="110">
        <f>VLOOKUP(B538,Base!$A$3:$F$994, 6, false)</f>
        <v>0</v>
      </c>
      <c r="B538" s="111" t="s">
        <v>6</v>
      </c>
      <c r="C538" s="3"/>
      <c r="D538" s="121"/>
      <c r="E538" s="110" t="str">
        <f>VLOOKUP(B538,Base!$A$3:$F$994, 2, false)</f>
        <v>.</v>
      </c>
      <c r="F538" s="119"/>
      <c r="G538" s="104"/>
      <c r="H538" s="100"/>
      <c r="I538" s="113">
        <f>VLOOKUP(B538,Base!$A$3:$F$994, 5, false)</f>
        <v>0</v>
      </c>
      <c r="J538" s="114">
        <f t="shared" si="85"/>
        <v>0</v>
      </c>
      <c r="K538" s="115"/>
      <c r="L538" s="110">
        <f>VLOOKUP(M538,Base!$A$3:$F$994, 6, false)</f>
        <v>0</v>
      </c>
      <c r="M538" s="111" t="s">
        <v>6</v>
      </c>
      <c r="N538" s="3"/>
      <c r="O538" s="120"/>
      <c r="P538" s="110" t="str">
        <f>VLOOKUP(M538,Base!$A$3:$F$994, 2, false)</f>
        <v>.</v>
      </c>
      <c r="Q538" s="119"/>
      <c r="R538" s="104"/>
      <c r="S538" s="100"/>
      <c r="T538" s="113">
        <f>VLOOKUP(M538,Base!$A$3:$F$994, 5, false)</f>
        <v>0</v>
      </c>
      <c r="U538" s="114">
        <f t="shared" si="86"/>
        <v>0</v>
      </c>
      <c r="V538" s="115"/>
      <c r="W538" s="110">
        <f>VLOOKUP(X538,Base!$A$3:$F$994, 6, false)</f>
        <v>0</v>
      </c>
      <c r="X538" s="111" t="s">
        <v>6</v>
      </c>
      <c r="Y538" s="3"/>
      <c r="Z538" s="120"/>
      <c r="AA538" s="110" t="str">
        <f>VLOOKUP(X538,Base!$A$3:$F$994, 2, false)</f>
        <v>.</v>
      </c>
      <c r="AB538" s="119"/>
      <c r="AC538" s="104"/>
      <c r="AD538" s="100"/>
      <c r="AE538" s="113">
        <f>VLOOKUP(X538,Base!$A$3:$F$994, 5, false)</f>
        <v>0</v>
      </c>
      <c r="AF538" s="114">
        <f t="shared" si="87"/>
        <v>0</v>
      </c>
      <c r="AG538" s="115"/>
      <c r="AH538" s="110">
        <f>VLOOKUP(AI538,Base!$A$3:$F$994, 6, false)</f>
        <v>0</v>
      </c>
      <c r="AI538" s="111" t="s">
        <v>6</v>
      </c>
      <c r="AJ538" s="3"/>
      <c r="AK538" s="120"/>
      <c r="AL538" s="110" t="str">
        <f>VLOOKUP(AI538,Base!$A$3:$F$994, 2, false)</f>
        <v>.</v>
      </c>
      <c r="AM538" s="119"/>
      <c r="AN538" s="104"/>
      <c r="AO538" s="100"/>
      <c r="AP538" s="113">
        <f>VLOOKUP(AI538,Base!$A$3:$F$994, 5, false)</f>
        <v>0</v>
      </c>
      <c r="AQ538" s="114">
        <f t="shared" si="91"/>
        <v>0</v>
      </c>
      <c r="AR538" s="115"/>
      <c r="AS538" s="110">
        <f>VLOOKUP(AT538,Base!$A$3:$F$994, 6, false)</f>
        <v>0</v>
      </c>
      <c r="AT538" s="111" t="s">
        <v>6</v>
      </c>
      <c r="AU538" s="3"/>
      <c r="AV538" s="120"/>
      <c r="AW538" s="110" t="str">
        <f>VLOOKUP(AT538,Base!$A$3:$F$994, 2, false)</f>
        <v>.</v>
      </c>
      <c r="AX538" s="119"/>
      <c r="AY538" s="104"/>
      <c r="AZ538" s="100"/>
      <c r="BA538" s="113">
        <f>VLOOKUP(AT538,Base!$A$3:$F$994, 5, false)</f>
        <v>0</v>
      </c>
      <c r="BB538" s="114">
        <f t="shared" si="89"/>
        <v>0</v>
      </c>
      <c r="BC538" s="115"/>
      <c r="BD538" s="110">
        <f>VLOOKUP(BE538,Base!$A$3:$F$994, 6, false)</f>
        <v>0</v>
      </c>
      <c r="BE538" s="111" t="s">
        <v>6</v>
      </c>
      <c r="BF538" s="3"/>
      <c r="BG538" s="120"/>
      <c r="BH538" s="110" t="str">
        <f>VLOOKUP(BE538,Base!$A$3:$F$994, 2, false)</f>
        <v>.</v>
      </c>
      <c r="BI538" s="119"/>
      <c r="BJ538" s="104"/>
      <c r="BK538" s="100"/>
      <c r="BL538" s="113">
        <f>VLOOKUP(BE538,Base!$A$3:$F$994, 5, false)</f>
        <v>0</v>
      </c>
      <c r="BM538" s="114">
        <f t="shared" si="90"/>
        <v>0</v>
      </c>
    </row>
    <row r="539">
      <c r="A539" s="110">
        <f>VLOOKUP(B539,Base!$A$3:$F$994, 6, false)</f>
        <v>0</v>
      </c>
      <c r="B539" s="111" t="s">
        <v>6</v>
      </c>
      <c r="C539" s="3"/>
      <c r="D539" s="122"/>
      <c r="E539" s="110" t="str">
        <f>VLOOKUP(B539,Base!$A$3:$F$994, 2, false)</f>
        <v>.</v>
      </c>
      <c r="F539" s="119"/>
      <c r="G539" s="104"/>
      <c r="H539" s="100"/>
      <c r="I539" s="113">
        <f>VLOOKUP(B539,Base!$A$3:$F$994, 5, false)</f>
        <v>0</v>
      </c>
      <c r="J539" s="114">
        <f t="shared" si="85"/>
        <v>0</v>
      </c>
      <c r="K539" s="115"/>
      <c r="L539" s="110">
        <f>VLOOKUP(M539,Base!$A$3:$F$994, 6, false)</f>
        <v>0</v>
      </c>
      <c r="M539" s="111" t="s">
        <v>6</v>
      </c>
      <c r="N539" s="3"/>
      <c r="O539" s="122"/>
      <c r="P539" s="110" t="str">
        <f>VLOOKUP(M539,Base!$A$3:$F$994, 2, false)</f>
        <v>.</v>
      </c>
      <c r="Q539" s="119"/>
      <c r="R539" s="104"/>
      <c r="S539" s="100"/>
      <c r="T539" s="113">
        <f>VLOOKUP(M539,Base!$A$3:$F$994, 5, false)</f>
        <v>0</v>
      </c>
      <c r="U539" s="114">
        <f t="shared" si="86"/>
        <v>0</v>
      </c>
      <c r="V539" s="115"/>
      <c r="W539" s="110">
        <f>VLOOKUP(X539,Base!$A$3:$F$994, 6, false)</f>
        <v>0</v>
      </c>
      <c r="X539" s="111" t="s">
        <v>6</v>
      </c>
      <c r="Y539" s="3"/>
      <c r="Z539" s="122"/>
      <c r="AA539" s="110" t="str">
        <f>VLOOKUP(X539,Base!$A$3:$F$994, 2, false)</f>
        <v>.</v>
      </c>
      <c r="AB539" s="119"/>
      <c r="AC539" s="104"/>
      <c r="AD539" s="100"/>
      <c r="AE539" s="113">
        <f>VLOOKUP(X539,Base!$A$3:$F$994, 5, false)</f>
        <v>0</v>
      </c>
      <c r="AF539" s="114">
        <f t="shared" si="87"/>
        <v>0</v>
      </c>
      <c r="AG539" s="115"/>
      <c r="AH539" s="110">
        <f>VLOOKUP(AI539,Base!$A$3:$F$994, 6, false)</f>
        <v>0</v>
      </c>
      <c r="AI539" s="111" t="s">
        <v>6</v>
      </c>
      <c r="AJ539" s="3"/>
      <c r="AK539" s="122"/>
      <c r="AL539" s="110" t="str">
        <f>VLOOKUP(AI539,Base!$A$3:$F$994, 2, false)</f>
        <v>.</v>
      </c>
      <c r="AM539" s="119"/>
      <c r="AN539" s="104"/>
      <c r="AO539" s="100"/>
      <c r="AP539" s="113">
        <f>VLOOKUP(AI539,Base!$A$3:$F$994, 5, false)</f>
        <v>0</v>
      </c>
      <c r="AQ539" s="114">
        <f t="shared" si="91"/>
        <v>0</v>
      </c>
      <c r="AR539" s="115"/>
      <c r="AS539" s="110">
        <f>VLOOKUP(AT539,Base!$A$3:$F$994, 6, false)</f>
        <v>0</v>
      </c>
      <c r="AT539" s="111" t="s">
        <v>6</v>
      </c>
      <c r="AU539" s="3"/>
      <c r="AV539" s="122"/>
      <c r="AW539" s="110" t="str">
        <f>VLOOKUP(AT539,Base!$A$3:$F$994, 2, false)</f>
        <v>.</v>
      </c>
      <c r="AX539" s="119"/>
      <c r="AY539" s="104"/>
      <c r="AZ539" s="100"/>
      <c r="BA539" s="113">
        <f>VLOOKUP(AT539,Base!$A$3:$F$994, 5, false)</f>
        <v>0</v>
      </c>
      <c r="BB539" s="114">
        <f t="shared" si="89"/>
        <v>0</v>
      </c>
      <c r="BC539" s="115"/>
      <c r="BD539" s="110">
        <f>VLOOKUP(BE539,Base!$A$3:$F$994, 6, false)</f>
        <v>0</v>
      </c>
      <c r="BE539" s="111" t="s">
        <v>6</v>
      </c>
      <c r="BF539" s="3"/>
      <c r="BG539" s="122"/>
      <c r="BH539" s="110" t="str">
        <f>VLOOKUP(BE539,Base!$A$3:$F$994, 2, false)</f>
        <v>.</v>
      </c>
      <c r="BI539" s="119"/>
      <c r="BJ539" s="104"/>
      <c r="BK539" s="100"/>
      <c r="BL539" s="113">
        <f>VLOOKUP(BE539,Base!$A$3:$F$994, 5, false)</f>
        <v>0</v>
      </c>
      <c r="BM539" s="114">
        <f t="shared" si="90"/>
        <v>0</v>
      </c>
    </row>
    <row r="540">
      <c r="A540" s="110">
        <f>VLOOKUP(B540,Base!$A$3:$F$994, 6, false)</f>
        <v>0</v>
      </c>
      <c r="B540" s="111" t="s">
        <v>6</v>
      </c>
      <c r="C540" s="3"/>
      <c r="D540" s="123"/>
      <c r="E540" s="110" t="str">
        <f>VLOOKUP(B540,Base!$A$3:$F$994, 2, false)</f>
        <v>.</v>
      </c>
      <c r="F540" s="119"/>
      <c r="G540" s="104"/>
      <c r="H540" s="100"/>
      <c r="I540" s="113">
        <f>VLOOKUP(B540,Base!$A$3:$F$994, 5, false)</f>
        <v>0</v>
      </c>
      <c r="J540" s="114">
        <f t="shared" si="85"/>
        <v>0</v>
      </c>
      <c r="K540" s="115"/>
      <c r="L540" s="110">
        <f>VLOOKUP(M540,Base!$A$3:$F$994, 6, false)</f>
        <v>0</v>
      </c>
      <c r="M540" s="111" t="s">
        <v>6</v>
      </c>
      <c r="N540" s="3"/>
      <c r="O540" s="123"/>
      <c r="P540" s="110" t="str">
        <f>VLOOKUP(M540,Base!$A$3:$F$994, 2, false)</f>
        <v>.</v>
      </c>
      <c r="Q540" s="119"/>
      <c r="R540" s="104"/>
      <c r="S540" s="100"/>
      <c r="T540" s="113">
        <f>VLOOKUP(M540,Base!$A$3:$F$994, 5, false)</f>
        <v>0</v>
      </c>
      <c r="U540" s="114">
        <f t="shared" si="86"/>
        <v>0</v>
      </c>
      <c r="V540" s="115"/>
      <c r="W540" s="110">
        <f>VLOOKUP(X540,Base!$A$3:$F$994, 6, false)</f>
        <v>0</v>
      </c>
      <c r="X540" s="111" t="s">
        <v>6</v>
      </c>
      <c r="Y540" s="3"/>
      <c r="Z540" s="123"/>
      <c r="AA540" s="110" t="str">
        <f>VLOOKUP(X540,Base!$A$3:$F$994, 2, false)</f>
        <v>.</v>
      </c>
      <c r="AB540" s="119"/>
      <c r="AC540" s="104"/>
      <c r="AD540" s="100"/>
      <c r="AE540" s="113">
        <f>VLOOKUP(X540,Base!$A$3:$F$994, 5, false)</f>
        <v>0</v>
      </c>
      <c r="AF540" s="114">
        <f t="shared" si="87"/>
        <v>0</v>
      </c>
      <c r="AG540" s="115"/>
      <c r="AH540" s="110">
        <f>VLOOKUP(AI540,Base!$A$3:$F$994, 6, false)</f>
        <v>0</v>
      </c>
      <c r="AI540" s="111" t="s">
        <v>6</v>
      </c>
      <c r="AJ540" s="3"/>
      <c r="AK540" s="123"/>
      <c r="AL540" s="110" t="str">
        <f>VLOOKUP(AI540,Base!$A$3:$F$994, 2, false)</f>
        <v>.</v>
      </c>
      <c r="AM540" s="119"/>
      <c r="AN540" s="104"/>
      <c r="AO540" s="100"/>
      <c r="AP540" s="113">
        <f>VLOOKUP(AI540,Base!$A$3:$F$994, 5, false)</f>
        <v>0</v>
      </c>
      <c r="AQ540" s="114">
        <f t="shared" si="91"/>
        <v>0</v>
      </c>
      <c r="AR540" s="115"/>
      <c r="AS540" s="110">
        <f>VLOOKUP(AT540,Base!$A$3:$F$994, 6, false)</f>
        <v>0</v>
      </c>
      <c r="AT540" s="111" t="s">
        <v>6</v>
      </c>
      <c r="AU540" s="3"/>
      <c r="AV540" s="123"/>
      <c r="AW540" s="110" t="str">
        <f>VLOOKUP(AT540,Base!$A$3:$F$994, 2, false)</f>
        <v>.</v>
      </c>
      <c r="AX540" s="119"/>
      <c r="AY540" s="104"/>
      <c r="AZ540" s="100"/>
      <c r="BA540" s="113">
        <f>VLOOKUP(AT540,Base!$A$3:$F$994, 5, false)</f>
        <v>0</v>
      </c>
      <c r="BB540" s="114">
        <f t="shared" si="89"/>
        <v>0</v>
      </c>
      <c r="BC540" s="115"/>
      <c r="BD540" s="110">
        <f>VLOOKUP(BE540,Base!$A$3:$F$994, 6, false)</f>
        <v>0</v>
      </c>
      <c r="BE540" s="111" t="s">
        <v>6</v>
      </c>
      <c r="BF540" s="3"/>
      <c r="BG540" s="123"/>
      <c r="BH540" s="110" t="str">
        <f>VLOOKUP(BE540,Base!$A$3:$F$994, 2, false)</f>
        <v>.</v>
      </c>
      <c r="BI540" s="119"/>
      <c r="BJ540" s="104"/>
      <c r="BK540" s="100"/>
      <c r="BL540" s="113">
        <f>VLOOKUP(BE540,Base!$A$3:$F$994, 5, false)</f>
        <v>0</v>
      </c>
      <c r="BM540" s="114">
        <f t="shared" si="90"/>
        <v>0</v>
      </c>
    </row>
    <row r="541">
      <c r="A541" s="126" t="s">
        <v>717</v>
      </c>
      <c r="B541" s="104"/>
      <c r="C541" s="104"/>
      <c r="D541" s="104"/>
      <c r="E541" s="104"/>
      <c r="F541" s="104"/>
      <c r="G541" s="104"/>
      <c r="H541" s="100"/>
      <c r="I541" s="167" t="s">
        <v>716</v>
      </c>
      <c r="J541" s="125">
        <f>SUM(J523:J540)</f>
        <v>0</v>
      </c>
      <c r="K541" s="109"/>
      <c r="L541" s="126" t="s">
        <v>717</v>
      </c>
      <c r="M541" s="104"/>
      <c r="N541" s="104"/>
      <c r="O541" s="104"/>
      <c r="P541" s="104"/>
      <c r="Q541" s="104"/>
      <c r="R541" s="104"/>
      <c r="S541" s="100"/>
      <c r="T541" s="167" t="s">
        <v>716</v>
      </c>
      <c r="U541" s="125">
        <f>SUM(U523:U540)</f>
        <v>0</v>
      </c>
      <c r="V541" s="109"/>
      <c r="W541" s="126" t="s">
        <v>717</v>
      </c>
      <c r="X541" s="104"/>
      <c r="Y541" s="104"/>
      <c r="Z541" s="104"/>
      <c r="AA541" s="104"/>
      <c r="AB541" s="104"/>
      <c r="AC541" s="104"/>
      <c r="AD541" s="100"/>
      <c r="AE541" s="167" t="s">
        <v>716</v>
      </c>
      <c r="AF541" s="125">
        <f>SUM(AF523:AF540)</f>
        <v>0</v>
      </c>
      <c r="AG541" s="109"/>
      <c r="AH541" s="126" t="s">
        <v>717</v>
      </c>
      <c r="AI541" s="104"/>
      <c r="AJ541" s="104"/>
      <c r="AK541" s="104"/>
      <c r="AL541" s="104"/>
      <c r="AM541" s="104"/>
      <c r="AN541" s="104"/>
      <c r="AO541" s="100"/>
      <c r="AP541" s="167" t="s">
        <v>716</v>
      </c>
      <c r="AQ541" s="125">
        <f>SUM(AQ523:AQ540)</f>
        <v>0</v>
      </c>
      <c r="AR541" s="109"/>
      <c r="AS541" s="126" t="s">
        <v>717</v>
      </c>
      <c r="AT541" s="104"/>
      <c r="AU541" s="104"/>
      <c r="AV541" s="104"/>
      <c r="AW541" s="104"/>
      <c r="AX541" s="104"/>
      <c r="AY541" s="104"/>
      <c r="AZ541" s="100"/>
      <c r="BA541" s="167" t="s">
        <v>716</v>
      </c>
      <c r="BB541" s="125">
        <f>SUM(BB523:BB540)</f>
        <v>0</v>
      </c>
      <c r="BC541" s="109"/>
      <c r="BD541" s="126" t="s">
        <v>717</v>
      </c>
      <c r="BE541" s="104"/>
      <c r="BF541" s="104"/>
      <c r="BG541" s="104"/>
      <c r="BH541" s="104"/>
      <c r="BI541" s="104"/>
      <c r="BJ541" s="104"/>
      <c r="BK541" s="100"/>
      <c r="BL541" s="167" t="s">
        <v>716</v>
      </c>
      <c r="BM541" s="125">
        <f>SUM(BM523:BM540)</f>
        <v>0</v>
      </c>
    </row>
    <row r="542">
      <c r="A542" s="127"/>
      <c r="B542" s="104"/>
      <c r="C542" s="104"/>
      <c r="D542" s="104"/>
      <c r="E542" s="104"/>
      <c r="F542" s="104"/>
      <c r="G542" s="104"/>
      <c r="H542" s="100"/>
      <c r="I542" s="167" t="s">
        <v>718</v>
      </c>
      <c r="J542" s="128">
        <f>J541/E521</f>
        <v>0</v>
      </c>
      <c r="K542" s="129"/>
      <c r="L542" s="127"/>
      <c r="M542" s="104"/>
      <c r="N542" s="104"/>
      <c r="O542" s="104"/>
      <c r="P542" s="104"/>
      <c r="Q542" s="104"/>
      <c r="R542" s="104"/>
      <c r="S542" s="100"/>
      <c r="T542" s="167" t="s">
        <v>718</v>
      </c>
      <c r="U542" s="128">
        <f>U541/P521</f>
        <v>0</v>
      </c>
      <c r="V542" s="129"/>
      <c r="W542" s="127"/>
      <c r="X542" s="104"/>
      <c r="Y542" s="104"/>
      <c r="Z542" s="104"/>
      <c r="AA542" s="104"/>
      <c r="AB542" s="104"/>
      <c r="AC542" s="104"/>
      <c r="AD542" s="100"/>
      <c r="AE542" s="167" t="s">
        <v>718</v>
      </c>
      <c r="AF542" s="128">
        <f>AF541/AA521</f>
        <v>0</v>
      </c>
      <c r="AG542" s="129"/>
      <c r="AH542" s="127"/>
      <c r="AI542" s="104"/>
      <c r="AJ542" s="104"/>
      <c r="AK542" s="104"/>
      <c r="AL542" s="104"/>
      <c r="AM542" s="104"/>
      <c r="AN542" s="104"/>
      <c r="AO542" s="100"/>
      <c r="AP542" s="167" t="s">
        <v>718</v>
      </c>
      <c r="AQ542" s="128">
        <f>AQ541/AL521</f>
        <v>0</v>
      </c>
      <c r="AR542" s="129"/>
      <c r="AS542" s="127"/>
      <c r="AT542" s="104"/>
      <c r="AU542" s="104"/>
      <c r="AV542" s="104"/>
      <c r="AW542" s="104"/>
      <c r="AX542" s="104"/>
      <c r="AY542" s="104"/>
      <c r="AZ542" s="100"/>
      <c r="BA542" s="167" t="s">
        <v>718</v>
      </c>
      <c r="BB542" s="128">
        <f>BB541/AW521</f>
        <v>0</v>
      </c>
      <c r="BC542" s="129"/>
      <c r="BD542" s="127"/>
      <c r="BE542" s="104"/>
      <c r="BF542" s="104"/>
      <c r="BG542" s="104"/>
      <c r="BH542" s="104"/>
      <c r="BI542" s="104"/>
      <c r="BJ542" s="104"/>
      <c r="BK542" s="100"/>
      <c r="BL542" s="167" t="s">
        <v>718</v>
      </c>
      <c r="BM542" s="128">
        <f>BM541/BH521</f>
        <v>0</v>
      </c>
    </row>
    <row r="543">
      <c r="A543" s="127"/>
      <c r="B543" s="104"/>
      <c r="C543" s="104"/>
      <c r="D543" s="104"/>
      <c r="E543" s="104"/>
      <c r="F543" s="104"/>
      <c r="G543" s="104"/>
      <c r="H543" s="100"/>
      <c r="I543" s="160" t="s">
        <v>719</v>
      </c>
      <c r="J543" s="130">
        <v>0.05</v>
      </c>
      <c r="K543" s="129"/>
      <c r="L543" s="127"/>
      <c r="M543" s="104"/>
      <c r="N543" s="104"/>
      <c r="O543" s="104"/>
      <c r="P543" s="104"/>
      <c r="Q543" s="104"/>
      <c r="R543" s="104"/>
      <c r="S543" s="100"/>
      <c r="T543" s="160" t="s">
        <v>719</v>
      </c>
      <c r="U543" s="130">
        <v>0.05</v>
      </c>
      <c r="V543" s="129"/>
      <c r="W543" s="127"/>
      <c r="X543" s="104"/>
      <c r="Y543" s="104"/>
      <c r="Z543" s="104"/>
      <c r="AA543" s="104"/>
      <c r="AB543" s="104"/>
      <c r="AC543" s="104"/>
      <c r="AD543" s="100"/>
      <c r="AE543" s="160" t="s">
        <v>719</v>
      </c>
      <c r="AF543" s="130">
        <v>0.05</v>
      </c>
      <c r="AG543" s="129"/>
      <c r="AH543" s="127"/>
      <c r="AI543" s="104"/>
      <c r="AJ543" s="104"/>
      <c r="AK543" s="104"/>
      <c r="AL543" s="104"/>
      <c r="AM543" s="104"/>
      <c r="AN543" s="104"/>
      <c r="AO543" s="100"/>
      <c r="AP543" s="160" t="s">
        <v>719</v>
      </c>
      <c r="AQ543" s="130">
        <v>0.05</v>
      </c>
      <c r="AR543" s="129"/>
      <c r="AS543" s="127"/>
      <c r="AT543" s="104"/>
      <c r="AU543" s="104"/>
      <c r="AV543" s="104"/>
      <c r="AW543" s="104"/>
      <c r="AX543" s="104"/>
      <c r="AY543" s="104"/>
      <c r="AZ543" s="100"/>
      <c r="BA543" s="160" t="s">
        <v>719</v>
      </c>
      <c r="BB543" s="130">
        <v>0.05</v>
      </c>
      <c r="BC543" s="129"/>
      <c r="BD543" s="127"/>
      <c r="BE543" s="104"/>
      <c r="BF543" s="104"/>
      <c r="BG543" s="104"/>
      <c r="BH543" s="104"/>
      <c r="BI543" s="104"/>
      <c r="BJ543" s="104"/>
      <c r="BK543" s="100"/>
      <c r="BL543" s="160" t="s">
        <v>719</v>
      </c>
      <c r="BM543" s="130">
        <v>0.05</v>
      </c>
    </row>
    <row r="544">
      <c r="A544" s="127"/>
      <c r="B544" s="104"/>
      <c r="C544" s="104"/>
      <c r="D544" s="104"/>
      <c r="E544" s="104"/>
      <c r="F544" s="104"/>
      <c r="G544" s="104"/>
      <c r="H544" s="100"/>
      <c r="I544" s="167" t="s">
        <v>720</v>
      </c>
      <c r="J544" s="128">
        <f>J542+(J542*J543)</f>
        <v>0</v>
      </c>
      <c r="K544" s="129"/>
      <c r="L544" s="127"/>
      <c r="M544" s="104"/>
      <c r="N544" s="104"/>
      <c r="O544" s="104"/>
      <c r="P544" s="104"/>
      <c r="Q544" s="104"/>
      <c r="R544" s="104"/>
      <c r="S544" s="100"/>
      <c r="T544" s="167" t="s">
        <v>720</v>
      </c>
      <c r="U544" s="128">
        <f>U542+(U542*U543)</f>
        <v>0</v>
      </c>
      <c r="V544" s="129"/>
      <c r="W544" s="127"/>
      <c r="X544" s="104"/>
      <c r="Y544" s="104"/>
      <c r="Z544" s="104"/>
      <c r="AA544" s="104"/>
      <c r="AB544" s="104"/>
      <c r="AC544" s="104"/>
      <c r="AD544" s="100"/>
      <c r="AE544" s="167" t="s">
        <v>720</v>
      </c>
      <c r="AF544" s="128">
        <f>AF542+(AF542*AF543)</f>
        <v>0</v>
      </c>
      <c r="AG544" s="129"/>
      <c r="AH544" s="127"/>
      <c r="AI544" s="104"/>
      <c r="AJ544" s="104"/>
      <c r="AK544" s="104"/>
      <c r="AL544" s="104"/>
      <c r="AM544" s="104"/>
      <c r="AN544" s="104"/>
      <c r="AO544" s="100"/>
      <c r="AP544" s="167" t="s">
        <v>720</v>
      </c>
      <c r="AQ544" s="128">
        <f>AQ542+(AQ542*AQ543)</f>
        <v>0</v>
      </c>
      <c r="AR544" s="129"/>
      <c r="AS544" s="127"/>
      <c r="AT544" s="104"/>
      <c r="AU544" s="104"/>
      <c r="AV544" s="104"/>
      <c r="AW544" s="104"/>
      <c r="AX544" s="104"/>
      <c r="AY544" s="104"/>
      <c r="AZ544" s="100"/>
      <c r="BA544" s="167" t="s">
        <v>720</v>
      </c>
      <c r="BB544" s="128">
        <f>BB542+(BB542*BB543)</f>
        <v>0</v>
      </c>
      <c r="BC544" s="129"/>
      <c r="BD544" s="127"/>
      <c r="BE544" s="104"/>
      <c r="BF544" s="104"/>
      <c r="BG544" s="104"/>
      <c r="BH544" s="104"/>
      <c r="BI544" s="104"/>
      <c r="BJ544" s="104"/>
      <c r="BK544" s="100"/>
      <c r="BL544" s="167" t="s">
        <v>720</v>
      </c>
      <c r="BM544" s="128">
        <f>BM542+(BM542*BM543)</f>
        <v>0</v>
      </c>
    </row>
    <row r="545">
      <c r="A545" s="127"/>
      <c r="B545" s="104"/>
      <c r="C545" s="104"/>
      <c r="D545" s="104"/>
      <c r="E545" s="104"/>
      <c r="F545" s="104"/>
      <c r="G545" s="104"/>
      <c r="H545" s="100"/>
      <c r="I545" s="167" t="s">
        <v>746</v>
      </c>
      <c r="J545" s="128">
        <f>J544*I521</f>
        <v>0</v>
      </c>
      <c r="K545" s="129"/>
      <c r="L545" s="127"/>
      <c r="M545" s="104"/>
      <c r="N545" s="104"/>
      <c r="O545" s="104"/>
      <c r="P545" s="104"/>
      <c r="Q545" s="104"/>
      <c r="R545" s="104"/>
      <c r="S545" s="100"/>
      <c r="T545" s="167" t="s">
        <v>746</v>
      </c>
      <c r="U545" s="128">
        <f>U544*T521</f>
        <v>0</v>
      </c>
      <c r="V545" s="129"/>
      <c r="W545" s="127"/>
      <c r="X545" s="104"/>
      <c r="Y545" s="104"/>
      <c r="Z545" s="104"/>
      <c r="AA545" s="104"/>
      <c r="AB545" s="104"/>
      <c r="AC545" s="104"/>
      <c r="AD545" s="100"/>
      <c r="AE545" s="167" t="s">
        <v>746</v>
      </c>
      <c r="AF545" s="128">
        <f>AF544*AE521</f>
        <v>0</v>
      </c>
      <c r="AG545" s="129"/>
      <c r="AH545" s="127"/>
      <c r="AI545" s="104"/>
      <c r="AJ545" s="104"/>
      <c r="AK545" s="104"/>
      <c r="AL545" s="104"/>
      <c r="AM545" s="104"/>
      <c r="AN545" s="104"/>
      <c r="AO545" s="100"/>
      <c r="AP545" s="167" t="s">
        <v>746</v>
      </c>
      <c r="AQ545" s="128">
        <f>AQ544*AP521</f>
        <v>0</v>
      </c>
      <c r="AR545" s="129"/>
      <c r="AS545" s="127"/>
      <c r="AT545" s="104"/>
      <c r="AU545" s="104"/>
      <c r="AV545" s="104"/>
      <c r="AW545" s="104"/>
      <c r="AX545" s="104"/>
      <c r="AY545" s="104"/>
      <c r="AZ545" s="100"/>
      <c r="BA545" s="167" t="s">
        <v>746</v>
      </c>
      <c r="BB545" s="128">
        <f>BB544*BA521</f>
        <v>0</v>
      </c>
      <c r="BC545" s="129"/>
      <c r="BD545" s="127"/>
      <c r="BE545" s="104"/>
      <c r="BF545" s="104"/>
      <c r="BG545" s="104"/>
      <c r="BH545" s="104"/>
      <c r="BI545" s="104"/>
      <c r="BJ545" s="104"/>
      <c r="BK545" s="100"/>
      <c r="BL545" s="167" t="s">
        <v>746</v>
      </c>
      <c r="BM545" s="128">
        <f>BM544*BL521</f>
        <v>0</v>
      </c>
    </row>
    <row r="546">
      <c r="A546" s="127"/>
      <c r="B546" s="104"/>
      <c r="C546" s="104"/>
      <c r="D546" s="104"/>
      <c r="E546" s="104"/>
      <c r="F546" s="104"/>
      <c r="G546" s="104"/>
      <c r="H546" s="100"/>
      <c r="I546" s="167" t="s">
        <v>747</v>
      </c>
      <c r="J546" s="128">
        <f>J547-J545</f>
        <v>0</v>
      </c>
      <c r="K546" s="129"/>
      <c r="L546" s="127"/>
      <c r="M546" s="104"/>
      <c r="N546" s="104"/>
      <c r="O546" s="104"/>
      <c r="P546" s="104"/>
      <c r="Q546" s="104"/>
      <c r="R546" s="104"/>
      <c r="S546" s="100"/>
      <c r="T546" s="167" t="s">
        <v>747</v>
      </c>
      <c r="U546" s="128">
        <f>U547-U545</f>
        <v>0</v>
      </c>
      <c r="V546" s="129"/>
      <c r="W546" s="127"/>
      <c r="X546" s="104"/>
      <c r="Y546" s="104"/>
      <c r="Z546" s="104"/>
      <c r="AA546" s="104"/>
      <c r="AB546" s="104"/>
      <c r="AC546" s="104"/>
      <c r="AD546" s="100"/>
      <c r="AE546" s="167" t="s">
        <v>747</v>
      </c>
      <c r="AF546" s="128">
        <f>AF547-AF545</f>
        <v>0</v>
      </c>
      <c r="AG546" s="129"/>
      <c r="AH546" s="127"/>
      <c r="AI546" s="104"/>
      <c r="AJ546" s="104"/>
      <c r="AK546" s="104"/>
      <c r="AL546" s="104"/>
      <c r="AM546" s="104"/>
      <c r="AN546" s="104"/>
      <c r="AO546" s="100"/>
      <c r="AP546" s="167" t="s">
        <v>747</v>
      </c>
      <c r="AQ546" s="128">
        <f>AQ547-AQ545</f>
        <v>0</v>
      </c>
      <c r="AR546" s="129"/>
      <c r="AS546" s="127"/>
      <c r="AT546" s="104"/>
      <c r="AU546" s="104"/>
      <c r="AV546" s="104"/>
      <c r="AW546" s="104"/>
      <c r="AX546" s="104"/>
      <c r="AY546" s="104"/>
      <c r="AZ546" s="100"/>
      <c r="BA546" s="167" t="s">
        <v>747</v>
      </c>
      <c r="BB546" s="128">
        <f>BB547-BB545</f>
        <v>0</v>
      </c>
      <c r="BC546" s="129"/>
      <c r="BD546" s="127"/>
      <c r="BE546" s="104"/>
      <c r="BF546" s="104"/>
      <c r="BG546" s="104"/>
      <c r="BH546" s="104"/>
      <c r="BI546" s="104"/>
      <c r="BJ546" s="104"/>
      <c r="BK546" s="100"/>
      <c r="BL546" s="167" t="s">
        <v>747</v>
      </c>
      <c r="BM546" s="128">
        <f>BM547-BM545</f>
        <v>0</v>
      </c>
    </row>
    <row r="547">
      <c r="A547" s="127"/>
      <c r="B547" s="104"/>
      <c r="C547" s="104"/>
      <c r="D547" s="104"/>
      <c r="E547" s="104"/>
      <c r="F547" s="104"/>
      <c r="G547" s="104"/>
      <c r="H547" s="100"/>
      <c r="I547" s="167" t="s">
        <v>748</v>
      </c>
      <c r="J547" s="128">
        <f>J545*(J519*1+1)</f>
        <v>0</v>
      </c>
      <c r="K547" s="129"/>
      <c r="L547" s="127"/>
      <c r="M547" s="104"/>
      <c r="N547" s="104"/>
      <c r="O547" s="104"/>
      <c r="P547" s="104"/>
      <c r="Q547" s="104"/>
      <c r="R547" s="104"/>
      <c r="S547" s="100"/>
      <c r="T547" s="167" t="s">
        <v>748</v>
      </c>
      <c r="U547" s="128">
        <f>U545*(U519*1+1)</f>
        <v>0</v>
      </c>
      <c r="V547" s="129"/>
      <c r="W547" s="127"/>
      <c r="X547" s="104"/>
      <c r="Y547" s="104"/>
      <c r="Z547" s="104"/>
      <c r="AA547" s="104"/>
      <c r="AB547" s="104"/>
      <c r="AC547" s="104"/>
      <c r="AD547" s="100"/>
      <c r="AE547" s="167" t="s">
        <v>748</v>
      </c>
      <c r="AF547" s="128">
        <f>AF545*(AF519*1+1)</f>
        <v>0</v>
      </c>
      <c r="AG547" s="129"/>
      <c r="AH547" s="127"/>
      <c r="AI547" s="104"/>
      <c r="AJ547" s="104"/>
      <c r="AK547" s="104"/>
      <c r="AL547" s="104"/>
      <c r="AM547" s="104"/>
      <c r="AN547" s="104"/>
      <c r="AO547" s="100"/>
      <c r="AP547" s="167" t="s">
        <v>748</v>
      </c>
      <c r="AQ547" s="128">
        <f>AQ545*(AQ519*1+1)</f>
        <v>0</v>
      </c>
      <c r="AR547" s="129"/>
      <c r="AS547" s="127"/>
      <c r="AT547" s="104"/>
      <c r="AU547" s="104"/>
      <c r="AV547" s="104"/>
      <c r="AW547" s="104"/>
      <c r="AX547" s="104"/>
      <c r="AY547" s="104"/>
      <c r="AZ547" s="100"/>
      <c r="BA547" s="167" t="s">
        <v>748</v>
      </c>
      <c r="BB547" s="128">
        <f>BB545*(BB519*1+1)</f>
        <v>0</v>
      </c>
      <c r="BC547" s="129"/>
      <c r="BD547" s="127"/>
      <c r="BE547" s="104"/>
      <c r="BF547" s="104"/>
      <c r="BG547" s="104"/>
      <c r="BH547" s="104"/>
      <c r="BI547" s="104"/>
      <c r="BJ547" s="104"/>
      <c r="BK547" s="100"/>
      <c r="BL547" s="167" t="s">
        <v>748</v>
      </c>
      <c r="BM547" s="128">
        <f>BM545*(BM519*1+1)</f>
        <v>0</v>
      </c>
    </row>
    <row r="548">
      <c r="A548" s="127"/>
      <c r="B548" s="104"/>
      <c r="C548" s="104"/>
      <c r="D548" s="104"/>
      <c r="E548" s="104"/>
      <c r="F548" s="104"/>
      <c r="G548" s="104"/>
      <c r="H548" s="100"/>
      <c r="I548" s="168" t="s">
        <v>749</v>
      </c>
      <c r="J548" s="3"/>
      <c r="K548" s="129"/>
      <c r="L548" s="127"/>
      <c r="M548" s="104"/>
      <c r="N548" s="104"/>
      <c r="O548" s="104"/>
      <c r="P548" s="104"/>
      <c r="Q548" s="104"/>
      <c r="R548" s="104"/>
      <c r="S548" s="100"/>
      <c r="T548" s="168" t="s">
        <v>749</v>
      </c>
      <c r="U548" s="3"/>
      <c r="V548" s="129"/>
      <c r="W548" s="127"/>
      <c r="X548" s="104"/>
      <c r="Y548" s="104"/>
      <c r="Z548" s="104"/>
      <c r="AA548" s="104"/>
      <c r="AB548" s="104"/>
      <c r="AC548" s="104"/>
      <c r="AD548" s="100"/>
      <c r="AE548" s="168" t="s">
        <v>749</v>
      </c>
      <c r="AF548" s="3"/>
      <c r="AG548" s="129"/>
      <c r="AH548" s="127"/>
      <c r="AI548" s="104"/>
      <c r="AJ548" s="104"/>
      <c r="AK548" s="104"/>
      <c r="AL548" s="104"/>
      <c r="AM548" s="104"/>
      <c r="AN548" s="104"/>
      <c r="AO548" s="100"/>
      <c r="AP548" s="168" t="s">
        <v>749</v>
      </c>
      <c r="AQ548" s="3"/>
      <c r="AR548" s="129"/>
      <c r="AS548" s="127"/>
      <c r="AT548" s="104"/>
      <c r="AU548" s="104"/>
      <c r="AV548" s="104"/>
      <c r="AW548" s="104"/>
      <c r="AX548" s="104"/>
      <c r="AY548" s="104"/>
      <c r="AZ548" s="100"/>
      <c r="BA548" s="168" t="s">
        <v>749</v>
      </c>
      <c r="BB548" s="3"/>
      <c r="BC548" s="129"/>
      <c r="BD548" s="127"/>
      <c r="BE548" s="104"/>
      <c r="BF548" s="104"/>
      <c r="BG548" s="104"/>
      <c r="BH548" s="104"/>
      <c r="BI548" s="104"/>
      <c r="BJ548" s="104"/>
      <c r="BK548" s="100"/>
      <c r="BL548" s="168" t="s">
        <v>749</v>
      </c>
      <c r="BM548" s="3"/>
    </row>
    <row r="549">
      <c r="A549" s="132"/>
      <c r="B549" s="2"/>
      <c r="C549" s="2"/>
      <c r="D549" s="2"/>
      <c r="E549" s="2"/>
      <c r="F549" s="2"/>
      <c r="G549" s="2"/>
      <c r="H549" s="3"/>
      <c r="I549" s="167" t="s">
        <v>750</v>
      </c>
      <c r="J549" s="133"/>
      <c r="K549" s="134"/>
      <c r="L549" s="132"/>
      <c r="M549" s="2"/>
      <c r="N549" s="2"/>
      <c r="O549" s="2"/>
      <c r="P549" s="2"/>
      <c r="Q549" s="2"/>
      <c r="R549" s="2"/>
      <c r="S549" s="3"/>
      <c r="T549" s="167" t="s">
        <v>750</v>
      </c>
      <c r="U549" s="133"/>
      <c r="V549" s="134"/>
      <c r="W549" s="132"/>
      <c r="X549" s="2"/>
      <c r="Y549" s="2"/>
      <c r="Z549" s="2"/>
      <c r="AA549" s="2"/>
      <c r="AB549" s="2"/>
      <c r="AC549" s="2"/>
      <c r="AD549" s="3"/>
      <c r="AE549" s="167" t="s">
        <v>750</v>
      </c>
      <c r="AF549" s="133"/>
      <c r="AG549" s="134"/>
      <c r="AH549" s="132"/>
      <c r="AI549" s="2"/>
      <c r="AJ549" s="2"/>
      <c r="AK549" s="2"/>
      <c r="AL549" s="2"/>
      <c r="AM549" s="2"/>
      <c r="AN549" s="2"/>
      <c r="AO549" s="3"/>
      <c r="AP549" s="167" t="s">
        <v>750</v>
      </c>
      <c r="AQ549" s="133"/>
      <c r="AR549" s="134"/>
      <c r="AS549" s="132"/>
      <c r="AT549" s="2"/>
      <c r="AU549" s="2"/>
      <c r="AV549" s="2"/>
      <c r="AW549" s="2"/>
      <c r="AX549" s="2"/>
      <c r="AY549" s="2"/>
      <c r="AZ549" s="3"/>
      <c r="BA549" s="167" t="s">
        <v>750</v>
      </c>
      <c r="BB549" s="133"/>
      <c r="BC549" s="134"/>
      <c r="BD549" s="132"/>
      <c r="BE549" s="2"/>
      <c r="BF549" s="2"/>
      <c r="BG549" s="2"/>
      <c r="BH549" s="2"/>
      <c r="BI549" s="2"/>
      <c r="BJ549" s="2"/>
      <c r="BK549" s="3"/>
      <c r="BL549" s="167" t="s">
        <v>750</v>
      </c>
      <c r="BM549" s="133"/>
    </row>
    <row r="550">
      <c r="A550" s="126" t="s">
        <v>721</v>
      </c>
      <c r="B550" s="104"/>
      <c r="C550" s="104"/>
      <c r="D550" s="104"/>
      <c r="E550" s="104"/>
      <c r="F550" s="104"/>
      <c r="G550" s="104"/>
      <c r="H550" s="100"/>
      <c r="I550" s="167" t="s">
        <v>747</v>
      </c>
      <c r="J550" s="125">
        <f>J549-J551</f>
        <v>0</v>
      </c>
      <c r="K550" s="109"/>
      <c r="L550" s="126" t="s">
        <v>721</v>
      </c>
      <c r="M550" s="104"/>
      <c r="N550" s="104"/>
      <c r="O550" s="104"/>
      <c r="P550" s="104"/>
      <c r="Q550" s="104"/>
      <c r="R550" s="104"/>
      <c r="S550" s="100"/>
      <c r="T550" s="167" t="s">
        <v>747</v>
      </c>
      <c r="U550" s="125">
        <f>U549-U551</f>
        <v>0</v>
      </c>
      <c r="V550" s="109"/>
      <c r="W550" s="126" t="s">
        <v>721</v>
      </c>
      <c r="X550" s="104"/>
      <c r="Y550" s="104"/>
      <c r="Z550" s="104"/>
      <c r="AA550" s="104"/>
      <c r="AB550" s="104"/>
      <c r="AC550" s="104"/>
      <c r="AD550" s="100"/>
      <c r="AE550" s="167" t="s">
        <v>747</v>
      </c>
      <c r="AF550" s="125">
        <f>AF549-AF551</f>
        <v>0</v>
      </c>
      <c r="AG550" s="109"/>
      <c r="AH550" s="126" t="s">
        <v>721</v>
      </c>
      <c r="AI550" s="104"/>
      <c r="AJ550" s="104"/>
      <c r="AK550" s="104"/>
      <c r="AL550" s="104"/>
      <c r="AM550" s="104"/>
      <c r="AN550" s="104"/>
      <c r="AO550" s="100"/>
      <c r="AP550" s="167" t="s">
        <v>747</v>
      </c>
      <c r="AQ550" s="125">
        <f>AQ549-AQ551</f>
        <v>0</v>
      </c>
      <c r="AR550" s="109"/>
      <c r="AS550" s="126" t="s">
        <v>721</v>
      </c>
      <c r="AT550" s="104"/>
      <c r="AU550" s="104"/>
      <c r="AV550" s="104"/>
      <c r="AW550" s="104"/>
      <c r="AX550" s="104"/>
      <c r="AY550" s="104"/>
      <c r="AZ550" s="100"/>
      <c r="BA550" s="167" t="s">
        <v>747</v>
      </c>
      <c r="BB550" s="125">
        <f>BB549-BB551</f>
        <v>0</v>
      </c>
      <c r="BC550" s="109"/>
      <c r="BD550" s="126" t="s">
        <v>721</v>
      </c>
      <c r="BE550" s="104"/>
      <c r="BF550" s="104"/>
      <c r="BG550" s="104"/>
      <c r="BH550" s="104"/>
      <c r="BI550" s="104"/>
      <c r="BJ550" s="104"/>
      <c r="BK550" s="100"/>
      <c r="BL550" s="167" t="s">
        <v>747</v>
      </c>
      <c r="BM550" s="125">
        <f>BM549-BM551</f>
        <v>0</v>
      </c>
    </row>
    <row r="551">
      <c r="A551" s="127"/>
      <c r="B551" s="104"/>
      <c r="C551" s="104"/>
      <c r="D551" s="104"/>
      <c r="E551" s="104"/>
      <c r="F551" s="104"/>
      <c r="G551" s="104"/>
      <c r="H551" s="100"/>
      <c r="I551" s="167" t="s">
        <v>752</v>
      </c>
      <c r="J551" s="128">
        <f>J549/(J519*1+1)</f>
        <v>0</v>
      </c>
      <c r="K551" s="129"/>
      <c r="L551" s="127"/>
      <c r="M551" s="104"/>
      <c r="N551" s="104"/>
      <c r="O551" s="104"/>
      <c r="P551" s="104"/>
      <c r="Q551" s="104"/>
      <c r="R551" s="104"/>
      <c r="S551" s="100"/>
      <c r="T551" s="167" t="s">
        <v>752</v>
      </c>
      <c r="U551" s="128">
        <f>U549/(U519*1+1)</f>
        <v>0</v>
      </c>
      <c r="V551" s="129"/>
      <c r="W551" s="127"/>
      <c r="X551" s="104"/>
      <c r="Y551" s="104"/>
      <c r="Z551" s="104"/>
      <c r="AA551" s="104"/>
      <c r="AB551" s="104"/>
      <c r="AC551" s="104"/>
      <c r="AD551" s="100"/>
      <c r="AE551" s="167" t="s">
        <v>752</v>
      </c>
      <c r="AF551" s="128">
        <f>AF549/(AF519*1+1)</f>
        <v>0</v>
      </c>
      <c r="AG551" s="129"/>
      <c r="AH551" s="127"/>
      <c r="AI551" s="104"/>
      <c r="AJ551" s="104"/>
      <c r="AK551" s="104"/>
      <c r="AL551" s="104"/>
      <c r="AM551" s="104"/>
      <c r="AN551" s="104"/>
      <c r="AO551" s="100"/>
      <c r="AP551" s="167" t="s">
        <v>752</v>
      </c>
      <c r="AQ551" s="128">
        <f>AQ549/(AQ519*1+1)</f>
        <v>0</v>
      </c>
      <c r="AR551" s="129"/>
      <c r="AS551" s="127"/>
      <c r="AT551" s="104"/>
      <c r="AU551" s="104"/>
      <c r="AV551" s="104"/>
      <c r="AW551" s="104"/>
      <c r="AX551" s="104"/>
      <c r="AY551" s="104"/>
      <c r="AZ551" s="100"/>
      <c r="BA551" s="167" t="s">
        <v>752</v>
      </c>
      <c r="BB551" s="128">
        <f>BB549/(BB519*1+1)</f>
        <v>0</v>
      </c>
      <c r="BC551" s="129"/>
      <c r="BD551" s="127"/>
      <c r="BE551" s="104"/>
      <c r="BF551" s="104"/>
      <c r="BG551" s="104"/>
      <c r="BH551" s="104"/>
      <c r="BI551" s="104"/>
      <c r="BJ551" s="104"/>
      <c r="BK551" s="100"/>
      <c r="BL551" s="167" t="s">
        <v>752</v>
      </c>
      <c r="BM551" s="128">
        <f>BM549/(BM519*1+1)</f>
        <v>0</v>
      </c>
    </row>
    <row r="552">
      <c r="A552" s="135"/>
      <c r="B552" s="104"/>
      <c r="C552" s="104"/>
      <c r="D552" s="104"/>
      <c r="E552" s="104"/>
      <c r="F552" s="104"/>
      <c r="G552" s="104"/>
      <c r="H552" s="100"/>
      <c r="I552" s="160" t="s">
        <v>753</v>
      </c>
      <c r="J552" s="170" t="str">
        <f>J544/J551</f>
        <v>#DIV/0!</v>
      </c>
      <c r="K552" s="137"/>
      <c r="L552" s="135"/>
      <c r="M552" s="104"/>
      <c r="N552" s="104"/>
      <c r="O552" s="104"/>
      <c r="P552" s="104"/>
      <c r="Q552" s="104"/>
      <c r="R552" s="104"/>
      <c r="S552" s="100"/>
      <c r="T552" s="160" t="s">
        <v>753</v>
      </c>
      <c r="U552" s="170" t="str">
        <f>U544/U551</f>
        <v>#DIV/0!</v>
      </c>
      <c r="V552" s="137"/>
      <c r="W552" s="135"/>
      <c r="X552" s="104"/>
      <c r="Y552" s="104"/>
      <c r="Z552" s="104"/>
      <c r="AA552" s="104"/>
      <c r="AB552" s="104"/>
      <c r="AC552" s="104"/>
      <c r="AD552" s="100"/>
      <c r="AE552" s="160" t="s">
        <v>753</v>
      </c>
      <c r="AF552" s="170" t="str">
        <f>AF544/AF551</f>
        <v>#DIV/0!</v>
      </c>
      <c r="AG552" s="137"/>
      <c r="AH552" s="135"/>
      <c r="AI552" s="104"/>
      <c r="AJ552" s="104"/>
      <c r="AK552" s="104"/>
      <c r="AL552" s="104"/>
      <c r="AM552" s="104"/>
      <c r="AN552" s="104"/>
      <c r="AO552" s="100"/>
      <c r="AP552" s="160" t="s">
        <v>753</v>
      </c>
      <c r="AQ552" s="170" t="str">
        <f>AQ544/AQ551</f>
        <v>#DIV/0!</v>
      </c>
      <c r="AR552" s="137"/>
      <c r="AS552" s="135"/>
      <c r="AT552" s="104"/>
      <c r="AU552" s="104"/>
      <c r="AV552" s="104"/>
      <c r="AW552" s="104"/>
      <c r="AX552" s="104"/>
      <c r="AY552" s="104"/>
      <c r="AZ552" s="100"/>
      <c r="BA552" s="160" t="s">
        <v>753</v>
      </c>
      <c r="BB552" s="170" t="str">
        <f>BB544/BB551</f>
        <v>#DIV/0!</v>
      </c>
      <c r="BC552" s="137"/>
      <c r="BD552" s="135"/>
      <c r="BE552" s="104"/>
      <c r="BF552" s="104"/>
      <c r="BG552" s="104"/>
      <c r="BH552" s="104"/>
      <c r="BI552" s="104"/>
      <c r="BJ552" s="104"/>
      <c r="BK552" s="100"/>
      <c r="BL552" s="160" t="s">
        <v>753</v>
      </c>
      <c r="BM552" s="170" t="str">
        <f>BM544/BM551</f>
        <v>#DIV/0!</v>
      </c>
    </row>
    <row r="553">
      <c r="A553" s="138"/>
      <c r="I553" s="160" t="s">
        <v>754</v>
      </c>
      <c r="J553" s="171" t="str">
        <f>J551/J544</f>
        <v>#DIV/0!</v>
      </c>
      <c r="K553" s="140"/>
      <c r="L553" s="138"/>
      <c r="T553" s="160" t="s">
        <v>754</v>
      </c>
      <c r="U553" s="171" t="str">
        <f>U551/U544</f>
        <v>#DIV/0!</v>
      </c>
      <c r="V553" s="140"/>
      <c r="W553" s="138"/>
      <c r="AE553" s="160" t="s">
        <v>754</v>
      </c>
      <c r="AF553" s="171" t="str">
        <f>AF551/AF544</f>
        <v>#DIV/0!</v>
      </c>
      <c r="AG553" s="140"/>
      <c r="AH553" s="138"/>
      <c r="AP553" s="160" t="s">
        <v>754</v>
      </c>
      <c r="AQ553" s="171" t="str">
        <f>AQ551/AQ544</f>
        <v>#DIV/0!</v>
      </c>
      <c r="AR553" s="140"/>
      <c r="AS553" s="138"/>
      <c r="BA553" s="160" t="s">
        <v>754</v>
      </c>
      <c r="BB553" s="171" t="str">
        <f>BB551/BB544</f>
        <v>#DIV/0!</v>
      </c>
      <c r="BC553" s="140"/>
      <c r="BD553" s="138"/>
      <c r="BL553" s="160" t="s">
        <v>754</v>
      </c>
      <c r="BM553" s="171" t="str">
        <f>BM551/BM544</f>
        <v>#DIV/0!</v>
      </c>
    </row>
    <row r="554">
      <c r="A554" s="141" t="s">
        <v>722</v>
      </c>
      <c r="B554" s="2"/>
      <c r="C554" s="2"/>
      <c r="D554" s="2"/>
      <c r="E554" s="2"/>
      <c r="F554" s="2"/>
      <c r="G554" s="2"/>
      <c r="H554" s="3"/>
      <c r="J554" s="109"/>
      <c r="K554" s="109"/>
      <c r="L554" s="141" t="s">
        <v>722</v>
      </c>
      <c r="M554" s="2"/>
      <c r="N554" s="2"/>
      <c r="O554" s="2"/>
      <c r="P554" s="2"/>
      <c r="Q554" s="2"/>
      <c r="R554" s="2"/>
      <c r="S554" s="3"/>
      <c r="U554" s="109"/>
      <c r="V554" s="109"/>
      <c r="W554" s="141" t="s">
        <v>722</v>
      </c>
      <c r="X554" s="2"/>
      <c r="Y554" s="2"/>
      <c r="Z554" s="2"/>
      <c r="AA554" s="2"/>
      <c r="AB554" s="2"/>
      <c r="AC554" s="2"/>
      <c r="AD554" s="3"/>
      <c r="AF554" s="109"/>
      <c r="AG554" s="109"/>
      <c r="AH554" s="141" t="s">
        <v>722</v>
      </c>
      <c r="AI554" s="2"/>
      <c r="AJ554" s="2"/>
      <c r="AK554" s="2"/>
      <c r="AL554" s="2"/>
      <c r="AM554" s="2"/>
      <c r="AN554" s="2"/>
      <c r="AO554" s="3"/>
      <c r="AQ554" s="109"/>
      <c r="AR554" s="109"/>
      <c r="AS554" s="141" t="s">
        <v>722</v>
      </c>
      <c r="AT554" s="2"/>
      <c r="AU554" s="2"/>
      <c r="AV554" s="2"/>
      <c r="AW554" s="2"/>
      <c r="AX554" s="2"/>
      <c r="AY554" s="2"/>
      <c r="AZ554" s="3"/>
      <c r="BB554" s="109"/>
      <c r="BC554" s="109"/>
      <c r="BD554" s="141" t="s">
        <v>722</v>
      </c>
      <c r="BE554" s="2"/>
      <c r="BF554" s="2"/>
      <c r="BG554" s="2"/>
      <c r="BH554" s="2"/>
      <c r="BI554" s="2"/>
      <c r="BJ554" s="2"/>
      <c r="BK554" s="3"/>
      <c r="BM554" s="109"/>
    </row>
    <row r="555">
      <c r="A555" s="135"/>
      <c r="B555" s="104"/>
      <c r="C555" s="104"/>
      <c r="D555" s="104"/>
      <c r="E555" s="104"/>
      <c r="F555" s="104"/>
      <c r="G555" s="104"/>
      <c r="H555" s="100"/>
      <c r="J555" s="137"/>
      <c r="K555" s="137"/>
      <c r="L555" s="135"/>
      <c r="M555" s="104"/>
      <c r="N555" s="104"/>
      <c r="O555" s="104"/>
      <c r="P555" s="104"/>
      <c r="Q555" s="104"/>
      <c r="R555" s="104"/>
      <c r="S555" s="100"/>
      <c r="U555" s="137"/>
      <c r="V555" s="137"/>
      <c r="W555" s="135"/>
      <c r="X555" s="104"/>
      <c r="Y555" s="104"/>
      <c r="Z555" s="104"/>
      <c r="AA555" s="104"/>
      <c r="AB555" s="104"/>
      <c r="AC555" s="104"/>
      <c r="AD555" s="100"/>
      <c r="AF555" s="137"/>
      <c r="AG555" s="137"/>
      <c r="AH555" s="135"/>
      <c r="AI555" s="104"/>
      <c r="AJ555" s="104"/>
      <c r="AK555" s="104"/>
      <c r="AL555" s="104"/>
      <c r="AM555" s="104"/>
      <c r="AN555" s="104"/>
      <c r="AO555" s="100"/>
      <c r="AQ555" s="137"/>
      <c r="AR555" s="137"/>
      <c r="AS555" s="135"/>
      <c r="AT555" s="104"/>
      <c r="AU555" s="104"/>
      <c r="AV555" s="104"/>
      <c r="AW555" s="104"/>
      <c r="AX555" s="104"/>
      <c r="AY555" s="104"/>
      <c r="AZ555" s="100"/>
      <c r="BB555" s="137"/>
      <c r="BC555" s="137"/>
      <c r="BD555" s="135"/>
      <c r="BE555" s="104"/>
      <c r="BF555" s="104"/>
      <c r="BG555" s="104"/>
      <c r="BH555" s="104"/>
      <c r="BI555" s="104"/>
      <c r="BJ555" s="104"/>
      <c r="BK555" s="100"/>
      <c r="BM555" s="137"/>
    </row>
    <row r="556">
      <c r="A556" s="135"/>
      <c r="B556" s="104"/>
      <c r="C556" s="104"/>
      <c r="D556" s="104"/>
      <c r="E556" s="104"/>
      <c r="F556" s="104"/>
      <c r="G556" s="104"/>
      <c r="H556" s="100"/>
      <c r="J556" s="137"/>
      <c r="K556" s="137"/>
      <c r="L556" s="135"/>
      <c r="M556" s="104"/>
      <c r="N556" s="104"/>
      <c r="O556" s="104"/>
      <c r="P556" s="104"/>
      <c r="Q556" s="104"/>
      <c r="R556" s="104"/>
      <c r="S556" s="100"/>
      <c r="U556" s="137"/>
      <c r="V556" s="137"/>
      <c r="W556" s="135"/>
      <c r="X556" s="104"/>
      <c r="Y556" s="104"/>
      <c r="Z556" s="104"/>
      <c r="AA556" s="104"/>
      <c r="AB556" s="104"/>
      <c r="AC556" s="104"/>
      <c r="AD556" s="100"/>
      <c r="AF556" s="137"/>
      <c r="AG556" s="137"/>
      <c r="AH556" s="135"/>
      <c r="AI556" s="104"/>
      <c r="AJ556" s="104"/>
      <c r="AK556" s="104"/>
      <c r="AL556" s="104"/>
      <c r="AM556" s="104"/>
      <c r="AN556" s="104"/>
      <c r="AO556" s="100"/>
      <c r="AQ556" s="137"/>
      <c r="AR556" s="137"/>
      <c r="AS556" s="135"/>
      <c r="AT556" s="104"/>
      <c r="AU556" s="104"/>
      <c r="AV556" s="104"/>
      <c r="AW556" s="104"/>
      <c r="AX556" s="104"/>
      <c r="AY556" s="104"/>
      <c r="AZ556" s="100"/>
      <c r="BB556" s="137"/>
      <c r="BC556" s="137"/>
      <c r="BD556" s="135"/>
      <c r="BE556" s="104"/>
      <c r="BF556" s="104"/>
      <c r="BG556" s="104"/>
      <c r="BH556" s="104"/>
      <c r="BI556" s="104"/>
      <c r="BJ556" s="104"/>
      <c r="BK556" s="100"/>
      <c r="BM556" s="137"/>
    </row>
    <row r="557">
      <c r="A557" s="135"/>
      <c r="B557" s="104"/>
      <c r="C557" s="104"/>
      <c r="D557" s="104"/>
      <c r="E557" s="104"/>
      <c r="F557" s="104"/>
      <c r="G557" s="104"/>
      <c r="H557" s="100"/>
      <c r="J557" s="137"/>
      <c r="K557" s="137"/>
      <c r="L557" s="135"/>
      <c r="M557" s="104"/>
      <c r="N557" s="104"/>
      <c r="O557" s="104"/>
      <c r="P557" s="104"/>
      <c r="Q557" s="104"/>
      <c r="R557" s="104"/>
      <c r="S557" s="100"/>
      <c r="U557" s="137"/>
      <c r="V557" s="137"/>
      <c r="W557" s="135"/>
      <c r="X557" s="104"/>
      <c r="Y557" s="104"/>
      <c r="Z557" s="104"/>
      <c r="AA557" s="104"/>
      <c r="AB557" s="104"/>
      <c r="AC557" s="104"/>
      <c r="AD557" s="100"/>
      <c r="AF557" s="137"/>
      <c r="AG557" s="137"/>
      <c r="AH557" s="135"/>
      <c r="AI557" s="104"/>
      <c r="AJ557" s="104"/>
      <c r="AK557" s="104"/>
      <c r="AL557" s="104"/>
      <c r="AM557" s="104"/>
      <c r="AN557" s="104"/>
      <c r="AO557" s="100"/>
      <c r="AQ557" s="137"/>
      <c r="AR557" s="137"/>
      <c r="AS557" s="135"/>
      <c r="AT557" s="104"/>
      <c r="AU557" s="104"/>
      <c r="AV557" s="104"/>
      <c r="AW557" s="104"/>
      <c r="AX557" s="104"/>
      <c r="AY557" s="104"/>
      <c r="AZ557" s="100"/>
      <c r="BB557" s="137"/>
      <c r="BC557" s="137"/>
      <c r="BD557" s="135"/>
      <c r="BE557" s="104"/>
      <c r="BF557" s="104"/>
      <c r="BG557" s="104"/>
      <c r="BH557" s="104"/>
      <c r="BI557" s="104"/>
      <c r="BJ557" s="104"/>
      <c r="BK557" s="100"/>
      <c r="BM557" s="137"/>
    </row>
    <row r="558">
      <c r="A558" s="135"/>
      <c r="B558" s="104"/>
      <c r="C558" s="104"/>
      <c r="D558" s="104"/>
      <c r="E558" s="104"/>
      <c r="F558" s="104"/>
      <c r="G558" s="104"/>
      <c r="H558" s="100"/>
      <c r="J558" s="137"/>
      <c r="K558" s="137"/>
      <c r="L558" s="135"/>
      <c r="M558" s="104"/>
      <c r="N558" s="104"/>
      <c r="O558" s="104"/>
      <c r="P558" s="104"/>
      <c r="Q558" s="104"/>
      <c r="R558" s="104"/>
      <c r="S558" s="100"/>
      <c r="U558" s="137"/>
      <c r="V558" s="137"/>
      <c r="W558" s="135"/>
      <c r="X558" s="104"/>
      <c r="Y558" s="104"/>
      <c r="Z558" s="104"/>
      <c r="AA558" s="104"/>
      <c r="AB558" s="104"/>
      <c r="AC558" s="104"/>
      <c r="AD558" s="100"/>
      <c r="AF558" s="137"/>
      <c r="AG558" s="137"/>
      <c r="AH558" s="135"/>
      <c r="AI558" s="104"/>
      <c r="AJ558" s="104"/>
      <c r="AK558" s="104"/>
      <c r="AL558" s="104"/>
      <c r="AM558" s="104"/>
      <c r="AN558" s="104"/>
      <c r="AO558" s="100"/>
      <c r="AQ558" s="137"/>
      <c r="AR558" s="137"/>
      <c r="AS558" s="135"/>
      <c r="AT558" s="104"/>
      <c r="AU558" s="104"/>
      <c r="AV558" s="104"/>
      <c r="AW558" s="104"/>
      <c r="AX558" s="104"/>
      <c r="AY558" s="104"/>
      <c r="AZ558" s="100"/>
      <c r="BB558" s="137"/>
      <c r="BC558" s="137"/>
      <c r="BD558" s="135"/>
      <c r="BE558" s="104"/>
      <c r="BF558" s="104"/>
      <c r="BG558" s="104"/>
      <c r="BH558" s="104"/>
      <c r="BI558" s="104"/>
      <c r="BJ558" s="104"/>
      <c r="BK558" s="100"/>
      <c r="BM558" s="137"/>
    </row>
    <row r="559">
      <c r="A559" s="135"/>
      <c r="B559" s="104"/>
      <c r="C559" s="104"/>
      <c r="D559" s="104"/>
      <c r="E559" s="104"/>
      <c r="F559" s="104"/>
      <c r="G559" s="104"/>
      <c r="H559" s="100"/>
      <c r="J559" s="137"/>
      <c r="K559" s="137"/>
      <c r="L559" s="135"/>
      <c r="M559" s="104"/>
      <c r="N559" s="104"/>
      <c r="O559" s="104"/>
      <c r="P559" s="104"/>
      <c r="Q559" s="104"/>
      <c r="R559" s="104"/>
      <c r="S559" s="100"/>
      <c r="U559" s="137"/>
      <c r="V559" s="137"/>
      <c r="W559" s="135"/>
      <c r="X559" s="104"/>
      <c r="Y559" s="104"/>
      <c r="Z559" s="104"/>
      <c r="AA559" s="104"/>
      <c r="AB559" s="104"/>
      <c r="AC559" s="104"/>
      <c r="AD559" s="100"/>
      <c r="AF559" s="137"/>
      <c r="AG559" s="137"/>
      <c r="AH559" s="135"/>
      <c r="AI559" s="104"/>
      <c r="AJ559" s="104"/>
      <c r="AK559" s="104"/>
      <c r="AL559" s="104"/>
      <c r="AM559" s="104"/>
      <c r="AN559" s="104"/>
      <c r="AO559" s="100"/>
      <c r="AQ559" s="137"/>
      <c r="AR559" s="137"/>
      <c r="AS559" s="135"/>
      <c r="AT559" s="104"/>
      <c r="AU559" s="104"/>
      <c r="AV559" s="104"/>
      <c r="AW559" s="104"/>
      <c r="AX559" s="104"/>
      <c r="AY559" s="104"/>
      <c r="AZ559" s="100"/>
      <c r="BB559" s="137"/>
      <c r="BC559" s="137"/>
      <c r="BD559" s="135"/>
      <c r="BE559" s="104"/>
      <c r="BF559" s="104"/>
      <c r="BG559" s="104"/>
      <c r="BH559" s="104"/>
      <c r="BI559" s="104"/>
      <c r="BJ559" s="104"/>
      <c r="BK559" s="100"/>
      <c r="BM559" s="137"/>
    </row>
    <row r="560">
      <c r="A560" s="146"/>
      <c r="B560" s="146"/>
      <c r="C560" s="146"/>
      <c r="D560" s="146"/>
      <c r="E560" s="146"/>
      <c r="F560" s="146"/>
      <c r="G560" s="146"/>
      <c r="H560" s="146"/>
      <c r="J560" s="137"/>
      <c r="K560" s="137"/>
      <c r="L560" s="146"/>
      <c r="M560" s="146"/>
      <c r="N560" s="146"/>
      <c r="O560" s="146"/>
      <c r="P560" s="146"/>
      <c r="Q560" s="146"/>
      <c r="R560" s="146"/>
      <c r="S560" s="146"/>
      <c r="U560" s="137"/>
      <c r="V560" s="137"/>
      <c r="W560" s="146"/>
      <c r="X560" s="146"/>
      <c r="Y560" s="146"/>
      <c r="Z560" s="146"/>
      <c r="AA560" s="146"/>
      <c r="AB560" s="146"/>
      <c r="AC560" s="146"/>
      <c r="AD560" s="146"/>
      <c r="AF560" s="137"/>
      <c r="AG560" s="137"/>
      <c r="AH560" s="146"/>
      <c r="AI560" s="146"/>
      <c r="AJ560" s="146"/>
      <c r="AK560" s="146"/>
      <c r="AL560" s="146"/>
      <c r="AM560" s="146"/>
      <c r="AN560" s="146"/>
      <c r="AO560" s="146"/>
      <c r="AQ560" s="137"/>
      <c r="AR560" s="137"/>
      <c r="AS560" s="146"/>
      <c r="AT560" s="146"/>
      <c r="AU560" s="146"/>
      <c r="AV560" s="146"/>
      <c r="AW560" s="146"/>
      <c r="AX560" s="146"/>
      <c r="AY560" s="146"/>
      <c r="AZ560" s="146"/>
      <c r="BB560" s="137"/>
      <c r="BC560" s="137"/>
      <c r="BD560" s="146"/>
      <c r="BE560" s="146"/>
      <c r="BF560" s="146"/>
      <c r="BG560" s="146"/>
      <c r="BH560" s="146"/>
      <c r="BI560" s="146"/>
      <c r="BJ560" s="146"/>
      <c r="BK560" s="146"/>
      <c r="BM560" s="137"/>
    </row>
    <row r="561">
      <c r="A561" s="146"/>
      <c r="B561" s="146"/>
      <c r="C561" s="146"/>
      <c r="D561" s="146"/>
      <c r="E561" s="146"/>
      <c r="F561" s="146"/>
      <c r="G561" s="146"/>
      <c r="H561" s="146"/>
      <c r="J561" s="137"/>
      <c r="K561" s="137"/>
      <c r="L561" s="146"/>
      <c r="M561" s="146"/>
      <c r="N561" s="146"/>
      <c r="O561" s="146"/>
      <c r="P561" s="146"/>
      <c r="Q561" s="146"/>
      <c r="R561" s="146"/>
      <c r="S561" s="146"/>
      <c r="U561" s="137"/>
      <c r="V561" s="137"/>
      <c r="W561" s="146"/>
      <c r="X561" s="146"/>
      <c r="Y561" s="146"/>
      <c r="Z561" s="146"/>
      <c r="AA561" s="146"/>
      <c r="AB561" s="146"/>
      <c r="AC561" s="146"/>
      <c r="AD561" s="146"/>
      <c r="AF561" s="137"/>
      <c r="AG561" s="137"/>
      <c r="AH561" s="146"/>
      <c r="AI561" s="146"/>
      <c r="AJ561" s="146"/>
      <c r="AK561" s="146"/>
      <c r="AL561" s="146"/>
      <c r="AM561" s="146"/>
      <c r="AN561" s="146"/>
      <c r="AO561" s="146"/>
      <c r="AQ561" s="137"/>
      <c r="AR561" s="137"/>
      <c r="AS561" s="146"/>
      <c r="AT561" s="146"/>
      <c r="AU561" s="146"/>
      <c r="AV561" s="146"/>
      <c r="AW561" s="146"/>
      <c r="AX561" s="146"/>
      <c r="AY561" s="146"/>
      <c r="AZ561" s="146"/>
      <c r="BB561" s="137"/>
      <c r="BC561" s="137"/>
      <c r="BD561" s="146"/>
      <c r="BE561" s="146"/>
      <c r="BF561" s="146"/>
      <c r="BG561" s="146"/>
      <c r="BH561" s="146"/>
      <c r="BI561" s="146"/>
      <c r="BJ561" s="146"/>
      <c r="BK561" s="146"/>
      <c r="BM561" s="137"/>
    </row>
    <row r="562">
      <c r="I562" s="157" t="s">
        <v>731</v>
      </c>
      <c r="J562" s="161">
        <f>$J$3</f>
        <v>0.16</v>
      </c>
      <c r="K562" s="89"/>
      <c r="T562" s="160" t="s">
        <v>732</v>
      </c>
      <c r="U562" s="161">
        <f>$J$3</f>
        <v>0.16</v>
      </c>
      <c r="V562" s="89"/>
      <c r="AE562" s="160" t="s">
        <v>732</v>
      </c>
      <c r="AF562" s="161">
        <f>$J$3</f>
        <v>0.16</v>
      </c>
      <c r="AG562" s="89"/>
      <c r="AP562" s="160" t="s">
        <v>732</v>
      </c>
      <c r="AQ562" s="161">
        <f>$J$3</f>
        <v>0.16</v>
      </c>
      <c r="AR562" s="89"/>
      <c r="BA562" s="160" t="s">
        <v>732</v>
      </c>
      <c r="BB562" s="161">
        <f>$J$3</f>
        <v>0.16</v>
      </c>
      <c r="BC562" s="89"/>
      <c r="BL562" s="160" t="s">
        <v>732</v>
      </c>
      <c r="BM562" s="161">
        <f>$J$3</f>
        <v>0.16</v>
      </c>
    </row>
    <row r="563">
      <c r="A563" s="97" t="s">
        <v>701</v>
      </c>
      <c r="B563" s="92"/>
      <c r="C563" s="2"/>
      <c r="D563" s="2"/>
      <c r="E563" s="3"/>
      <c r="F563" s="93" t="s">
        <v>702</v>
      </c>
      <c r="G563" s="98">
        <f>$G$4</f>
        <v>42399</v>
      </c>
      <c r="H563" s="3"/>
      <c r="I563" s="157" t="s">
        <v>733</v>
      </c>
      <c r="J563" s="162" t="s">
        <v>734</v>
      </c>
      <c r="K563" s="96"/>
      <c r="L563" s="97" t="s">
        <v>701</v>
      </c>
      <c r="M563" s="92"/>
      <c r="N563" s="2"/>
      <c r="O563" s="2"/>
      <c r="P563" s="3"/>
      <c r="Q563" s="93" t="s">
        <v>702</v>
      </c>
      <c r="R563" s="98">
        <f>$G$4</f>
        <v>42399</v>
      </c>
      <c r="S563" s="3"/>
      <c r="T563" s="157" t="s">
        <v>733</v>
      </c>
      <c r="U563" s="162" t="s">
        <v>734</v>
      </c>
      <c r="V563" s="96"/>
      <c r="W563" s="97" t="s">
        <v>701</v>
      </c>
      <c r="X563" s="92"/>
      <c r="Y563" s="2"/>
      <c r="Z563" s="2"/>
      <c r="AA563" s="3"/>
      <c r="AB563" s="93" t="s">
        <v>702</v>
      </c>
      <c r="AC563" s="98">
        <f>$G$4</f>
        <v>42399</v>
      </c>
      <c r="AD563" s="3"/>
      <c r="AE563" s="157" t="s">
        <v>733</v>
      </c>
      <c r="AF563" s="162" t="s">
        <v>734</v>
      </c>
      <c r="AG563" s="96"/>
      <c r="AH563" s="97" t="s">
        <v>701</v>
      </c>
      <c r="AI563" s="92"/>
      <c r="AJ563" s="2"/>
      <c r="AK563" s="2"/>
      <c r="AL563" s="3"/>
      <c r="AM563" s="93" t="s">
        <v>702</v>
      </c>
      <c r="AN563" s="98">
        <f>$G$4</f>
        <v>42399</v>
      </c>
      <c r="AO563" s="3"/>
      <c r="AP563" s="157" t="s">
        <v>733</v>
      </c>
      <c r="AQ563" s="162" t="s">
        <v>734</v>
      </c>
      <c r="AR563" s="96"/>
      <c r="AS563" s="97" t="s">
        <v>701</v>
      </c>
      <c r="AT563" s="92"/>
      <c r="AU563" s="2"/>
      <c r="AV563" s="2"/>
      <c r="AW563" s="3"/>
      <c r="AX563" s="93" t="s">
        <v>702</v>
      </c>
      <c r="AY563" s="98">
        <f>$G$4</f>
        <v>42399</v>
      </c>
      <c r="AZ563" s="3"/>
      <c r="BA563" s="157" t="s">
        <v>733</v>
      </c>
      <c r="BB563" s="162" t="s">
        <v>734</v>
      </c>
      <c r="BC563" s="96"/>
      <c r="BD563" s="97" t="s">
        <v>701</v>
      </c>
      <c r="BE563" s="92"/>
      <c r="BF563" s="2"/>
      <c r="BG563" s="2"/>
      <c r="BH563" s="3"/>
      <c r="BI563" s="93" t="s">
        <v>702</v>
      </c>
      <c r="BJ563" s="98">
        <f>$G$4</f>
        <v>42399</v>
      </c>
      <c r="BK563" s="3"/>
      <c r="BL563" s="157" t="s">
        <v>733</v>
      </c>
      <c r="BM563" s="162" t="s">
        <v>734</v>
      </c>
    </row>
    <row r="564">
      <c r="A564" s="91" t="s">
        <v>703</v>
      </c>
      <c r="B564" s="99">
        <v>14.0</v>
      </c>
      <c r="C564" s="100"/>
      <c r="D564" s="101" t="s">
        <v>705</v>
      </c>
      <c r="E564" s="102">
        <v>10.0</v>
      </c>
      <c r="F564" s="164"/>
      <c r="G564" s="104"/>
      <c r="H564" s="100"/>
      <c r="I564" s="163">
        <f>1/J564</f>
        <v>3.333333333</v>
      </c>
      <c r="J564" s="165">
        <f>$J$5</f>
        <v>0.3</v>
      </c>
      <c r="K564" s="96"/>
      <c r="L564" s="91" t="s">
        <v>703</v>
      </c>
      <c r="M564" s="99"/>
      <c r="N564" s="100"/>
      <c r="O564" s="101" t="s">
        <v>705</v>
      </c>
      <c r="P564" s="102">
        <v>10.0</v>
      </c>
      <c r="Q564" s="164"/>
      <c r="R564" s="104"/>
      <c r="S564" s="100"/>
      <c r="T564" s="163">
        <f>1/U564</f>
        <v>3.333333333</v>
      </c>
      <c r="U564" s="165">
        <f>$J$5</f>
        <v>0.3</v>
      </c>
      <c r="V564" s="96"/>
      <c r="W564" s="91" t="s">
        <v>703</v>
      </c>
      <c r="X564" s="99"/>
      <c r="Y564" s="100"/>
      <c r="Z564" s="101" t="s">
        <v>705</v>
      </c>
      <c r="AA564" s="102">
        <v>10.0</v>
      </c>
      <c r="AB564" s="164"/>
      <c r="AC564" s="104"/>
      <c r="AD564" s="100"/>
      <c r="AE564" s="163">
        <f>1/AF564</f>
        <v>3.333333333</v>
      </c>
      <c r="AF564" s="165">
        <f>$J$5</f>
        <v>0.3</v>
      </c>
      <c r="AG564" s="96"/>
      <c r="AH564" s="91" t="s">
        <v>703</v>
      </c>
      <c r="AI564" s="99"/>
      <c r="AJ564" s="100"/>
      <c r="AK564" s="101" t="s">
        <v>705</v>
      </c>
      <c r="AL564" s="102">
        <v>10.0</v>
      </c>
      <c r="AM564" s="164"/>
      <c r="AN564" s="104"/>
      <c r="AO564" s="100"/>
      <c r="AP564" s="163">
        <f>1/AQ564</f>
        <v>3.333333333</v>
      </c>
      <c r="AQ564" s="165">
        <f>$J$5</f>
        <v>0.3</v>
      </c>
      <c r="AR564" s="96"/>
      <c r="AS564" s="91" t="s">
        <v>703</v>
      </c>
      <c r="AT564" s="99"/>
      <c r="AU564" s="100"/>
      <c r="AV564" s="101" t="s">
        <v>705</v>
      </c>
      <c r="AW564" s="102">
        <v>10.0</v>
      </c>
      <c r="AX564" s="164"/>
      <c r="AY564" s="104"/>
      <c r="AZ564" s="100"/>
      <c r="BA564" s="163">
        <f>1/BB564</f>
        <v>3.333333333</v>
      </c>
      <c r="BB564" s="165">
        <f>$J$5</f>
        <v>0.3</v>
      </c>
      <c r="BC564" s="96"/>
      <c r="BD564" s="91" t="s">
        <v>703</v>
      </c>
      <c r="BE564" s="99"/>
      <c r="BF564" s="100"/>
      <c r="BG564" s="101" t="s">
        <v>705</v>
      </c>
      <c r="BH564" s="102">
        <v>10.0</v>
      </c>
      <c r="BI564" s="164"/>
      <c r="BJ564" s="104"/>
      <c r="BK564" s="100"/>
      <c r="BL564" s="163">
        <f>1/BM564</f>
        <v>3.333333333</v>
      </c>
      <c r="BM564" s="165">
        <f>$J$5</f>
        <v>0.3</v>
      </c>
    </row>
    <row r="565">
      <c r="A565" s="105" t="s">
        <v>707</v>
      </c>
      <c r="B565" s="106" t="s">
        <v>708</v>
      </c>
      <c r="C565" s="100"/>
      <c r="D565" s="107" t="s">
        <v>709</v>
      </c>
      <c r="E565" s="107" t="s">
        <v>710</v>
      </c>
      <c r="F565" s="108" t="s">
        <v>711</v>
      </c>
      <c r="G565" s="104"/>
      <c r="H565" s="100"/>
      <c r="I565" s="162" t="s">
        <v>712</v>
      </c>
      <c r="J565" s="162" t="s">
        <v>713</v>
      </c>
      <c r="K565" s="109"/>
      <c r="L565" s="105" t="s">
        <v>707</v>
      </c>
      <c r="M565" s="106" t="s">
        <v>708</v>
      </c>
      <c r="N565" s="100"/>
      <c r="O565" s="107" t="s">
        <v>709</v>
      </c>
      <c r="P565" s="107" t="s">
        <v>710</v>
      </c>
      <c r="Q565" s="108" t="s">
        <v>711</v>
      </c>
      <c r="R565" s="104"/>
      <c r="S565" s="100"/>
      <c r="T565" s="162" t="s">
        <v>712</v>
      </c>
      <c r="U565" s="162" t="s">
        <v>713</v>
      </c>
      <c r="V565" s="109"/>
      <c r="W565" s="105" t="s">
        <v>707</v>
      </c>
      <c r="X565" s="106" t="s">
        <v>708</v>
      </c>
      <c r="Y565" s="100"/>
      <c r="Z565" s="107" t="s">
        <v>709</v>
      </c>
      <c r="AA565" s="107" t="s">
        <v>710</v>
      </c>
      <c r="AB565" s="108" t="s">
        <v>711</v>
      </c>
      <c r="AC565" s="104"/>
      <c r="AD565" s="100"/>
      <c r="AE565" s="162" t="s">
        <v>712</v>
      </c>
      <c r="AF565" s="162" t="s">
        <v>713</v>
      </c>
      <c r="AG565" s="109"/>
      <c r="AH565" s="105" t="s">
        <v>707</v>
      </c>
      <c r="AI565" s="106" t="s">
        <v>708</v>
      </c>
      <c r="AJ565" s="100"/>
      <c r="AK565" s="107" t="s">
        <v>709</v>
      </c>
      <c r="AL565" s="107" t="s">
        <v>710</v>
      </c>
      <c r="AM565" s="108" t="s">
        <v>711</v>
      </c>
      <c r="AN565" s="104"/>
      <c r="AO565" s="100"/>
      <c r="AP565" s="162" t="s">
        <v>712</v>
      </c>
      <c r="AQ565" s="162" t="s">
        <v>713</v>
      </c>
      <c r="AR565" s="109"/>
      <c r="AS565" s="105" t="s">
        <v>707</v>
      </c>
      <c r="AT565" s="106" t="s">
        <v>708</v>
      </c>
      <c r="AU565" s="100"/>
      <c r="AV565" s="107" t="s">
        <v>709</v>
      </c>
      <c r="AW565" s="107" t="s">
        <v>710</v>
      </c>
      <c r="AX565" s="108" t="s">
        <v>711</v>
      </c>
      <c r="AY565" s="104"/>
      <c r="AZ565" s="100"/>
      <c r="BA565" s="162" t="s">
        <v>712</v>
      </c>
      <c r="BB565" s="162" t="s">
        <v>713</v>
      </c>
      <c r="BC565" s="109"/>
      <c r="BD565" s="105" t="s">
        <v>707</v>
      </c>
      <c r="BE565" s="106" t="s">
        <v>708</v>
      </c>
      <c r="BF565" s="100"/>
      <c r="BG565" s="107" t="s">
        <v>709</v>
      </c>
      <c r="BH565" s="107" t="s">
        <v>710</v>
      </c>
      <c r="BI565" s="108" t="s">
        <v>711</v>
      </c>
      <c r="BJ565" s="104"/>
      <c r="BK565" s="100"/>
      <c r="BL565" s="162" t="s">
        <v>712</v>
      </c>
      <c r="BM565" s="162" t="s">
        <v>713</v>
      </c>
    </row>
    <row r="566">
      <c r="A566" s="110">
        <f>VLOOKUP(B566,Base!$A$3:$F$994, 6, false)</f>
        <v>0</v>
      </c>
      <c r="B566" s="111" t="s">
        <v>6</v>
      </c>
      <c r="C566" s="3"/>
      <c r="D566" s="112"/>
      <c r="E566" s="110" t="str">
        <f>VLOOKUP(B566,Base!$A$3:$F$994, 2, false)</f>
        <v>.</v>
      </c>
      <c r="F566" s="92"/>
      <c r="G566" s="2"/>
      <c r="H566" s="3"/>
      <c r="I566" s="113">
        <f>VLOOKUP(B566,Base!$A$3:$F$994, 5, false)</f>
        <v>0</v>
      </c>
      <c r="J566" s="114">
        <f t="shared" ref="J566:J583" si="92">I566*D566</f>
        <v>0</v>
      </c>
      <c r="K566" s="115"/>
      <c r="L566" s="110">
        <f>VLOOKUP(M566,Base!$A$3:$F$994, 6, false)</f>
        <v>0</v>
      </c>
      <c r="M566" s="111" t="s">
        <v>6</v>
      </c>
      <c r="N566" s="3"/>
      <c r="O566" s="112"/>
      <c r="P566" s="110" t="str">
        <f>VLOOKUP(M566,Base!$A$3:$F$994, 2, false)</f>
        <v>.</v>
      </c>
      <c r="Q566" s="92"/>
      <c r="R566" s="2"/>
      <c r="S566" s="3"/>
      <c r="T566" s="113">
        <f>VLOOKUP(M566,Base!$A$3:$F$994, 5, false)</f>
        <v>0</v>
      </c>
      <c r="U566" s="114">
        <f t="shared" ref="U566:U583" si="93">T566*O566</f>
        <v>0</v>
      </c>
      <c r="V566" s="115"/>
      <c r="W566" s="110">
        <f>VLOOKUP(X566,Base!$A$3:$F$994, 6, false)</f>
        <v>0</v>
      </c>
      <c r="X566" s="111" t="s">
        <v>6</v>
      </c>
      <c r="Y566" s="3"/>
      <c r="Z566" s="112"/>
      <c r="AA566" s="110" t="str">
        <f>VLOOKUP(X566,Base!$A$3:$F$994, 2, false)</f>
        <v>.</v>
      </c>
      <c r="AB566" s="92"/>
      <c r="AC566" s="2"/>
      <c r="AD566" s="3"/>
      <c r="AE566" s="113">
        <f>VLOOKUP(X566,Base!$A$3:$F$994, 5, false)</f>
        <v>0</v>
      </c>
      <c r="AF566" s="114">
        <f t="shared" ref="AF566:AF583" si="94">AE566*Z566</f>
        <v>0</v>
      </c>
      <c r="AG566" s="115"/>
      <c r="AH566" s="110">
        <f>VLOOKUP(AI566,Base!$A$3:$F$994, 6, false)</f>
        <v>0</v>
      </c>
      <c r="AI566" s="111" t="s">
        <v>6</v>
      </c>
      <c r="AJ566" s="3"/>
      <c r="AK566" s="112"/>
      <c r="AL566" s="110" t="str">
        <f>VLOOKUP(AI566,Base!$A$3:$F$994, 2, false)</f>
        <v>.</v>
      </c>
      <c r="AM566" s="92"/>
      <c r="AN566" s="2"/>
      <c r="AO566" s="3"/>
      <c r="AP566" s="113">
        <f>VLOOKUP(AI566,Base!$A$3:$F$994, 5, false)</f>
        <v>0</v>
      </c>
      <c r="AQ566" s="114">
        <f t="shared" ref="AQ566:AQ574" si="95">AP566*AK566</f>
        <v>0</v>
      </c>
      <c r="AR566" s="115"/>
      <c r="AS566" s="110">
        <f>VLOOKUP(AT566,Base!$A$3:$F$994, 6, false)</f>
        <v>0</v>
      </c>
      <c r="AT566" s="111" t="s">
        <v>6</v>
      </c>
      <c r="AU566" s="3"/>
      <c r="AV566" s="112"/>
      <c r="AW566" s="110" t="str">
        <f>VLOOKUP(AT566,Base!$A$3:$F$994, 2, false)</f>
        <v>.</v>
      </c>
      <c r="AX566" s="92"/>
      <c r="AY566" s="2"/>
      <c r="AZ566" s="3"/>
      <c r="BA566" s="113">
        <f>VLOOKUP(AT566,Base!$A$3:$F$994, 5, false)</f>
        <v>0</v>
      </c>
      <c r="BB566" s="114">
        <f t="shared" ref="BB566:BB583" si="96">BA566*AV566</f>
        <v>0</v>
      </c>
      <c r="BC566" s="115"/>
      <c r="BD566" s="110">
        <f>VLOOKUP(BE566,Base!$A$3:$F$994, 6, false)</f>
        <v>0</v>
      </c>
      <c r="BE566" s="111" t="s">
        <v>6</v>
      </c>
      <c r="BF566" s="3"/>
      <c r="BG566" s="112"/>
      <c r="BH566" s="110" t="str">
        <f>VLOOKUP(BE566,Base!$A$3:$F$994, 2, false)</f>
        <v>.</v>
      </c>
      <c r="BI566" s="92"/>
      <c r="BJ566" s="2"/>
      <c r="BK566" s="3"/>
      <c r="BL566" s="113">
        <f>VLOOKUP(BE566,Base!$A$3:$F$994, 5, false)</f>
        <v>0</v>
      </c>
      <c r="BM566" s="114">
        <f t="shared" ref="BM566:BM583" si="97">BL566*BG566</f>
        <v>0</v>
      </c>
    </row>
    <row r="567">
      <c r="A567" s="110">
        <f>VLOOKUP(B567,Base!$A$3:$F$994, 6, false)</f>
        <v>0</v>
      </c>
      <c r="B567" s="111" t="s">
        <v>6</v>
      </c>
      <c r="C567" s="3"/>
      <c r="D567" s="112"/>
      <c r="E567" s="110" t="str">
        <f>VLOOKUP(B567,Base!$A$3:$F$994, 2, false)</f>
        <v>.</v>
      </c>
      <c r="F567" s="116"/>
      <c r="G567" s="2"/>
      <c r="H567" s="3"/>
      <c r="I567" s="113">
        <f>VLOOKUP(B567,Base!$A$3:$F$994, 5, false)</f>
        <v>0</v>
      </c>
      <c r="J567" s="114">
        <f t="shared" si="92"/>
        <v>0</v>
      </c>
      <c r="K567" s="115"/>
      <c r="L567" s="110">
        <f>VLOOKUP(M567,Base!$A$3:$F$994, 6, false)</f>
        <v>0</v>
      </c>
      <c r="M567" s="111" t="s">
        <v>6</v>
      </c>
      <c r="N567" s="3"/>
      <c r="O567" s="112"/>
      <c r="P567" s="110" t="str">
        <f>VLOOKUP(M567,Base!$A$3:$F$994, 2, false)</f>
        <v>.</v>
      </c>
      <c r="Q567" s="116"/>
      <c r="R567" s="2"/>
      <c r="S567" s="3"/>
      <c r="T567" s="113">
        <f>VLOOKUP(M567,Base!$A$3:$F$994, 5, false)</f>
        <v>0</v>
      </c>
      <c r="U567" s="114">
        <f t="shared" si="93"/>
        <v>0</v>
      </c>
      <c r="V567" s="115"/>
      <c r="W567" s="110">
        <f>VLOOKUP(X567,Base!$A$3:$F$994, 6, false)</f>
        <v>0</v>
      </c>
      <c r="X567" s="111" t="s">
        <v>6</v>
      </c>
      <c r="Y567" s="3"/>
      <c r="Z567" s="112"/>
      <c r="AA567" s="110" t="str">
        <f>VLOOKUP(X567,Base!$A$3:$F$994, 2, false)</f>
        <v>.</v>
      </c>
      <c r="AB567" s="116"/>
      <c r="AC567" s="2"/>
      <c r="AD567" s="3"/>
      <c r="AE567" s="113">
        <f>VLOOKUP(X567,Base!$A$3:$F$994, 5, false)</f>
        <v>0</v>
      </c>
      <c r="AF567" s="114">
        <f t="shared" si="94"/>
        <v>0</v>
      </c>
      <c r="AG567" s="115"/>
      <c r="AH567" s="110">
        <f>VLOOKUP(AI567,Base!$A$3:$F$994, 6, false)</f>
        <v>0</v>
      </c>
      <c r="AI567" s="111" t="s">
        <v>6</v>
      </c>
      <c r="AJ567" s="3"/>
      <c r="AK567" s="112"/>
      <c r="AL567" s="110" t="str">
        <f>VLOOKUP(AI567,Base!$A$3:$F$994, 2, false)</f>
        <v>.</v>
      </c>
      <c r="AM567" s="116"/>
      <c r="AN567" s="2"/>
      <c r="AO567" s="3"/>
      <c r="AP567" s="113">
        <f>VLOOKUP(AI567,Base!$A$3:$F$994, 5, false)</f>
        <v>0</v>
      </c>
      <c r="AQ567" s="114">
        <f t="shared" si="95"/>
        <v>0</v>
      </c>
      <c r="AR567" s="115"/>
      <c r="AS567" s="110">
        <f>VLOOKUP(AT567,Base!$A$3:$F$994, 6, false)</f>
        <v>0</v>
      </c>
      <c r="AT567" s="111" t="s">
        <v>6</v>
      </c>
      <c r="AU567" s="3"/>
      <c r="AV567" s="112"/>
      <c r="AW567" s="110" t="str">
        <f>VLOOKUP(AT567,Base!$A$3:$F$994, 2, false)</f>
        <v>.</v>
      </c>
      <c r="AX567" s="116"/>
      <c r="AY567" s="2"/>
      <c r="AZ567" s="3"/>
      <c r="BA567" s="113">
        <f>VLOOKUP(AT567,Base!$A$3:$F$994, 5, false)</f>
        <v>0</v>
      </c>
      <c r="BB567" s="114">
        <f t="shared" si="96"/>
        <v>0</v>
      </c>
      <c r="BC567" s="115"/>
      <c r="BD567" s="110">
        <f>VLOOKUP(BE567,Base!$A$3:$F$994, 6, false)</f>
        <v>0</v>
      </c>
      <c r="BE567" s="111" t="s">
        <v>6</v>
      </c>
      <c r="BF567" s="3"/>
      <c r="BG567" s="112"/>
      <c r="BH567" s="110" t="str">
        <f>VLOOKUP(BE567,Base!$A$3:$F$994, 2, false)</f>
        <v>.</v>
      </c>
      <c r="BI567" s="116"/>
      <c r="BJ567" s="2"/>
      <c r="BK567" s="3"/>
      <c r="BL567" s="113">
        <f>VLOOKUP(BE567,Base!$A$3:$F$994, 5, false)</f>
        <v>0</v>
      </c>
      <c r="BM567" s="114">
        <f t="shared" si="97"/>
        <v>0</v>
      </c>
    </row>
    <row r="568">
      <c r="A568" s="110">
        <f>VLOOKUP(B568,Base!$A$3:$F$994, 6, false)</f>
        <v>0</v>
      </c>
      <c r="B568" s="111" t="s">
        <v>6</v>
      </c>
      <c r="C568" s="3"/>
      <c r="D568" s="112"/>
      <c r="E568" s="110" t="str">
        <f>VLOOKUP(B568,Base!$A$3:$F$994, 2, false)</f>
        <v>.</v>
      </c>
      <c r="F568" s="116"/>
      <c r="G568" s="2"/>
      <c r="H568" s="3"/>
      <c r="I568" s="113">
        <f>VLOOKUP(B568,Base!$A$3:$F$994, 5, false)</f>
        <v>0</v>
      </c>
      <c r="J568" s="114">
        <f t="shared" si="92"/>
        <v>0</v>
      </c>
      <c r="K568" s="115"/>
      <c r="L568" s="110">
        <f>VLOOKUP(M568,Base!$A$3:$F$994, 6, false)</f>
        <v>0</v>
      </c>
      <c r="M568" s="111" t="s">
        <v>6</v>
      </c>
      <c r="N568" s="3"/>
      <c r="O568" s="112"/>
      <c r="P568" s="110" t="str">
        <f>VLOOKUP(M568,Base!$A$3:$F$994, 2, false)</f>
        <v>.</v>
      </c>
      <c r="Q568" s="116"/>
      <c r="R568" s="2"/>
      <c r="S568" s="3"/>
      <c r="T568" s="113">
        <f>VLOOKUP(M568,Base!$A$3:$F$994, 5, false)</f>
        <v>0</v>
      </c>
      <c r="U568" s="114">
        <f t="shared" si="93"/>
        <v>0</v>
      </c>
      <c r="V568" s="115"/>
      <c r="W568" s="110">
        <f>VLOOKUP(X568,Base!$A$3:$F$994, 6, false)</f>
        <v>0</v>
      </c>
      <c r="X568" s="111" t="s">
        <v>6</v>
      </c>
      <c r="Y568" s="3"/>
      <c r="Z568" s="112"/>
      <c r="AA568" s="110" t="str">
        <f>VLOOKUP(X568,Base!$A$3:$F$994, 2, false)</f>
        <v>.</v>
      </c>
      <c r="AB568" s="116"/>
      <c r="AC568" s="2"/>
      <c r="AD568" s="3"/>
      <c r="AE568" s="113">
        <f>VLOOKUP(X568,Base!$A$3:$F$994, 5, false)</f>
        <v>0</v>
      </c>
      <c r="AF568" s="114">
        <f t="shared" si="94"/>
        <v>0</v>
      </c>
      <c r="AG568" s="115"/>
      <c r="AH568" s="110">
        <f>VLOOKUP(AI568,Base!$A$3:$F$994, 6, false)</f>
        <v>0</v>
      </c>
      <c r="AI568" s="111" t="s">
        <v>6</v>
      </c>
      <c r="AJ568" s="3"/>
      <c r="AK568" s="112"/>
      <c r="AL568" s="110" t="str">
        <f>VLOOKUP(AI568,Base!$A$3:$F$994, 2, false)</f>
        <v>.</v>
      </c>
      <c r="AM568" s="116"/>
      <c r="AN568" s="2"/>
      <c r="AO568" s="3"/>
      <c r="AP568" s="113">
        <f>VLOOKUP(AI568,Base!$A$3:$F$994, 5, false)</f>
        <v>0</v>
      </c>
      <c r="AQ568" s="114">
        <f t="shared" si="95"/>
        <v>0</v>
      </c>
      <c r="AR568" s="115"/>
      <c r="AS568" s="110">
        <f>VLOOKUP(AT568,Base!$A$3:$F$994, 6, false)</f>
        <v>0</v>
      </c>
      <c r="AT568" s="111" t="s">
        <v>6</v>
      </c>
      <c r="AU568" s="3"/>
      <c r="AV568" s="112"/>
      <c r="AW568" s="110" t="str">
        <f>VLOOKUP(AT568,Base!$A$3:$F$994, 2, false)</f>
        <v>.</v>
      </c>
      <c r="AX568" s="116"/>
      <c r="AY568" s="2"/>
      <c r="AZ568" s="3"/>
      <c r="BA568" s="113">
        <f>VLOOKUP(AT568,Base!$A$3:$F$994, 5, false)</f>
        <v>0</v>
      </c>
      <c r="BB568" s="114">
        <f t="shared" si="96"/>
        <v>0</v>
      </c>
      <c r="BC568" s="115"/>
      <c r="BD568" s="110">
        <f>VLOOKUP(BE568,Base!$A$3:$F$994, 6, false)</f>
        <v>0</v>
      </c>
      <c r="BE568" s="111" t="s">
        <v>6</v>
      </c>
      <c r="BF568" s="3"/>
      <c r="BG568" s="112"/>
      <c r="BH568" s="110" t="str">
        <f>VLOOKUP(BE568,Base!$A$3:$F$994, 2, false)</f>
        <v>.</v>
      </c>
      <c r="BI568" s="116"/>
      <c r="BJ568" s="2"/>
      <c r="BK568" s="3"/>
      <c r="BL568" s="113">
        <f>VLOOKUP(BE568,Base!$A$3:$F$994, 5, false)</f>
        <v>0</v>
      </c>
      <c r="BM568" s="114">
        <f t="shared" si="97"/>
        <v>0</v>
      </c>
    </row>
    <row r="569">
      <c r="A569" s="110">
        <f>VLOOKUP(B569,Base!$A$3:$F$994, 6, false)</f>
        <v>0</v>
      </c>
      <c r="B569" s="111" t="s">
        <v>6</v>
      </c>
      <c r="C569" s="3"/>
      <c r="D569" s="112"/>
      <c r="E569" s="110" t="str">
        <f>VLOOKUP(B569,Base!$A$3:$F$994, 2, false)</f>
        <v>.</v>
      </c>
      <c r="F569" s="116"/>
      <c r="G569" s="2"/>
      <c r="H569" s="3"/>
      <c r="I569" s="113">
        <f>VLOOKUP(B569,Base!$A$3:$F$994, 5, false)</f>
        <v>0</v>
      </c>
      <c r="J569" s="114">
        <f t="shared" si="92"/>
        <v>0</v>
      </c>
      <c r="K569" s="115"/>
      <c r="L569" s="110">
        <f>VLOOKUP(M569,Base!$A$3:$F$994, 6, false)</f>
        <v>0</v>
      </c>
      <c r="M569" s="111" t="s">
        <v>6</v>
      </c>
      <c r="N569" s="3"/>
      <c r="O569" s="112"/>
      <c r="P569" s="110" t="str">
        <f>VLOOKUP(M569,Base!$A$3:$F$994, 2, false)</f>
        <v>.</v>
      </c>
      <c r="Q569" s="116"/>
      <c r="R569" s="2"/>
      <c r="S569" s="3"/>
      <c r="T569" s="113">
        <f>VLOOKUP(M569,Base!$A$3:$F$994, 5, false)</f>
        <v>0</v>
      </c>
      <c r="U569" s="114">
        <f t="shared" si="93"/>
        <v>0</v>
      </c>
      <c r="V569" s="115"/>
      <c r="W569" s="110">
        <f>VLOOKUP(X569,Base!$A$3:$F$994, 6, false)</f>
        <v>0</v>
      </c>
      <c r="X569" s="111" t="s">
        <v>6</v>
      </c>
      <c r="Y569" s="3"/>
      <c r="Z569" s="112"/>
      <c r="AA569" s="110" t="str">
        <f>VLOOKUP(X569,Base!$A$3:$F$994, 2, false)</f>
        <v>.</v>
      </c>
      <c r="AB569" s="116"/>
      <c r="AC569" s="2"/>
      <c r="AD569" s="3"/>
      <c r="AE569" s="113">
        <f>VLOOKUP(X569,Base!$A$3:$F$994, 5, false)</f>
        <v>0</v>
      </c>
      <c r="AF569" s="114">
        <f t="shared" si="94"/>
        <v>0</v>
      </c>
      <c r="AG569" s="115"/>
      <c r="AH569" s="110">
        <f>VLOOKUP(AI569,Base!$A$3:$F$994, 6, false)</f>
        <v>0</v>
      </c>
      <c r="AI569" s="111" t="s">
        <v>6</v>
      </c>
      <c r="AJ569" s="3"/>
      <c r="AK569" s="112"/>
      <c r="AL569" s="110" t="str">
        <f>VLOOKUP(AI569,Base!$A$3:$F$994, 2, false)</f>
        <v>.</v>
      </c>
      <c r="AM569" s="116"/>
      <c r="AN569" s="2"/>
      <c r="AO569" s="3"/>
      <c r="AP569" s="113">
        <f>VLOOKUP(AI569,Base!$A$3:$F$994, 5, false)</f>
        <v>0</v>
      </c>
      <c r="AQ569" s="114">
        <f t="shared" si="95"/>
        <v>0</v>
      </c>
      <c r="AR569" s="115"/>
      <c r="AS569" s="110">
        <f>VLOOKUP(AT569,Base!$A$3:$F$994, 6, false)</f>
        <v>0</v>
      </c>
      <c r="AT569" s="111" t="s">
        <v>6</v>
      </c>
      <c r="AU569" s="3"/>
      <c r="AV569" s="112"/>
      <c r="AW569" s="110" t="str">
        <f>VLOOKUP(AT569,Base!$A$3:$F$994, 2, false)</f>
        <v>.</v>
      </c>
      <c r="AX569" s="116"/>
      <c r="AY569" s="2"/>
      <c r="AZ569" s="3"/>
      <c r="BA569" s="113">
        <f>VLOOKUP(AT569,Base!$A$3:$F$994, 5, false)</f>
        <v>0</v>
      </c>
      <c r="BB569" s="114">
        <f t="shared" si="96"/>
        <v>0</v>
      </c>
      <c r="BC569" s="115"/>
      <c r="BD569" s="110">
        <f>VLOOKUP(BE569,Base!$A$3:$F$994, 6, false)</f>
        <v>0</v>
      </c>
      <c r="BE569" s="111" t="s">
        <v>6</v>
      </c>
      <c r="BF569" s="3"/>
      <c r="BG569" s="112"/>
      <c r="BH569" s="110" t="str">
        <f>VLOOKUP(BE569,Base!$A$3:$F$994, 2, false)</f>
        <v>.</v>
      </c>
      <c r="BI569" s="116"/>
      <c r="BJ569" s="2"/>
      <c r="BK569" s="3"/>
      <c r="BL569" s="113">
        <f>VLOOKUP(BE569,Base!$A$3:$F$994, 5, false)</f>
        <v>0</v>
      </c>
      <c r="BM569" s="114">
        <f t="shared" si="97"/>
        <v>0</v>
      </c>
    </row>
    <row r="570">
      <c r="A570" s="110">
        <f>VLOOKUP(B570,Base!$A$3:$F$994, 6, false)</f>
        <v>0</v>
      </c>
      <c r="B570" s="111" t="s">
        <v>6</v>
      </c>
      <c r="C570" s="3"/>
      <c r="D570" s="112"/>
      <c r="E570" s="110" t="str">
        <f>VLOOKUP(B570,Base!$A$3:$F$994, 2, false)</f>
        <v>.</v>
      </c>
      <c r="F570" s="92"/>
      <c r="G570" s="2"/>
      <c r="H570" s="3"/>
      <c r="I570" s="113">
        <f>VLOOKUP(B570,Base!$A$3:$F$994, 5, false)</f>
        <v>0</v>
      </c>
      <c r="J570" s="114">
        <f t="shared" si="92"/>
        <v>0</v>
      </c>
      <c r="K570" s="115"/>
      <c r="L570" s="110">
        <f>VLOOKUP(M570,Base!$A$3:$F$994, 6, false)</f>
        <v>0</v>
      </c>
      <c r="M570" s="111" t="s">
        <v>6</v>
      </c>
      <c r="N570" s="3"/>
      <c r="O570" s="112"/>
      <c r="P570" s="110" t="str">
        <f>VLOOKUP(M570,Base!$A$3:$F$994, 2, false)</f>
        <v>.</v>
      </c>
      <c r="Q570" s="92"/>
      <c r="R570" s="2"/>
      <c r="S570" s="3"/>
      <c r="T570" s="113">
        <f>VLOOKUP(M570,Base!$A$3:$F$994, 5, false)</f>
        <v>0</v>
      </c>
      <c r="U570" s="114">
        <f t="shared" si="93"/>
        <v>0</v>
      </c>
      <c r="V570" s="115"/>
      <c r="W570" s="110">
        <f>VLOOKUP(X570,Base!$A$3:$F$994, 6, false)</f>
        <v>0</v>
      </c>
      <c r="X570" s="111" t="s">
        <v>6</v>
      </c>
      <c r="Y570" s="3"/>
      <c r="Z570" s="112"/>
      <c r="AA570" s="110" t="str">
        <f>VLOOKUP(X570,Base!$A$3:$F$994, 2, false)</f>
        <v>.</v>
      </c>
      <c r="AB570" s="92"/>
      <c r="AC570" s="2"/>
      <c r="AD570" s="3"/>
      <c r="AE570" s="113">
        <f>VLOOKUP(X570,Base!$A$3:$F$994, 5, false)</f>
        <v>0</v>
      </c>
      <c r="AF570" s="114">
        <f t="shared" si="94"/>
        <v>0</v>
      </c>
      <c r="AG570" s="115"/>
      <c r="AH570" s="110">
        <f>VLOOKUP(AI570,Base!$A$3:$F$994, 6, false)</f>
        <v>0</v>
      </c>
      <c r="AI570" s="111" t="s">
        <v>6</v>
      </c>
      <c r="AJ570" s="3"/>
      <c r="AK570" s="112"/>
      <c r="AL570" s="110" t="str">
        <f>VLOOKUP(AI570,Base!$A$3:$F$994, 2, false)</f>
        <v>.</v>
      </c>
      <c r="AM570" s="92"/>
      <c r="AN570" s="2"/>
      <c r="AO570" s="3"/>
      <c r="AP570" s="113">
        <f>VLOOKUP(AI570,Base!$A$3:$F$994, 5, false)</f>
        <v>0</v>
      </c>
      <c r="AQ570" s="114">
        <f t="shared" si="95"/>
        <v>0</v>
      </c>
      <c r="AR570" s="115"/>
      <c r="AS570" s="110">
        <f>VLOOKUP(AT570,Base!$A$3:$F$994, 6, false)</f>
        <v>0</v>
      </c>
      <c r="AT570" s="111" t="s">
        <v>6</v>
      </c>
      <c r="AU570" s="3"/>
      <c r="AV570" s="112"/>
      <c r="AW570" s="110" t="str">
        <f>VLOOKUP(AT570,Base!$A$3:$F$994, 2, false)</f>
        <v>.</v>
      </c>
      <c r="AX570" s="92"/>
      <c r="AY570" s="2"/>
      <c r="AZ570" s="3"/>
      <c r="BA570" s="113">
        <f>VLOOKUP(AT570,Base!$A$3:$F$994, 5, false)</f>
        <v>0</v>
      </c>
      <c r="BB570" s="114">
        <f t="shared" si="96"/>
        <v>0</v>
      </c>
      <c r="BC570" s="115"/>
      <c r="BD570" s="110">
        <f>VLOOKUP(BE570,Base!$A$3:$F$994, 6, false)</f>
        <v>0</v>
      </c>
      <c r="BE570" s="111" t="s">
        <v>6</v>
      </c>
      <c r="BF570" s="3"/>
      <c r="BG570" s="112"/>
      <c r="BH570" s="110" t="str">
        <f>VLOOKUP(BE570,Base!$A$3:$F$994, 2, false)</f>
        <v>.</v>
      </c>
      <c r="BI570" s="92"/>
      <c r="BJ570" s="2"/>
      <c r="BK570" s="3"/>
      <c r="BL570" s="113">
        <f>VLOOKUP(BE570,Base!$A$3:$F$994, 5, false)</f>
        <v>0</v>
      </c>
      <c r="BM570" s="114">
        <f t="shared" si="97"/>
        <v>0</v>
      </c>
    </row>
    <row r="571">
      <c r="A571" s="110">
        <f>VLOOKUP(B571,Base!$A$3:$F$994, 6, false)</f>
        <v>0</v>
      </c>
      <c r="B571" s="111" t="s">
        <v>6</v>
      </c>
      <c r="C571" s="3"/>
      <c r="D571" s="112"/>
      <c r="E571" s="110" t="str">
        <f>VLOOKUP(B571,Base!$A$3:$F$994, 2, false)</f>
        <v>.</v>
      </c>
      <c r="F571" s="92"/>
      <c r="G571" s="2"/>
      <c r="H571" s="3"/>
      <c r="I571" s="113">
        <f>VLOOKUP(B571,Base!$A$3:$F$994, 5, false)</f>
        <v>0</v>
      </c>
      <c r="J571" s="114">
        <f t="shared" si="92"/>
        <v>0</v>
      </c>
      <c r="K571" s="115"/>
      <c r="L571" s="110">
        <f>VLOOKUP(M571,Base!$A$3:$F$994, 6, false)</f>
        <v>0</v>
      </c>
      <c r="M571" s="111" t="s">
        <v>6</v>
      </c>
      <c r="N571" s="3"/>
      <c r="O571" s="112"/>
      <c r="P571" s="110" t="str">
        <f>VLOOKUP(M571,Base!$A$3:$F$994, 2, false)</f>
        <v>.</v>
      </c>
      <c r="Q571" s="92"/>
      <c r="R571" s="2"/>
      <c r="S571" s="3"/>
      <c r="T571" s="113">
        <f>VLOOKUP(M571,Base!$A$3:$F$994, 5, false)</f>
        <v>0</v>
      </c>
      <c r="U571" s="114">
        <f t="shared" si="93"/>
        <v>0</v>
      </c>
      <c r="V571" s="115"/>
      <c r="W571" s="110">
        <f>VLOOKUP(X571,Base!$A$3:$F$994, 6, false)</f>
        <v>0</v>
      </c>
      <c r="X571" s="111" t="s">
        <v>6</v>
      </c>
      <c r="Y571" s="3"/>
      <c r="Z571" s="112"/>
      <c r="AA571" s="110" t="str">
        <f>VLOOKUP(X571,Base!$A$3:$F$994, 2, false)</f>
        <v>.</v>
      </c>
      <c r="AB571" s="92"/>
      <c r="AC571" s="2"/>
      <c r="AD571" s="3"/>
      <c r="AE571" s="113">
        <f>VLOOKUP(X571,Base!$A$3:$F$994, 5, false)</f>
        <v>0</v>
      </c>
      <c r="AF571" s="114">
        <f t="shared" si="94"/>
        <v>0</v>
      </c>
      <c r="AG571" s="115"/>
      <c r="AH571" s="110">
        <f>VLOOKUP(AI571,Base!$A$3:$F$994, 6, false)</f>
        <v>0</v>
      </c>
      <c r="AI571" s="111" t="s">
        <v>6</v>
      </c>
      <c r="AJ571" s="3"/>
      <c r="AK571" s="112"/>
      <c r="AL571" s="110" t="str">
        <f>VLOOKUP(AI571,Base!$A$3:$F$994, 2, false)</f>
        <v>.</v>
      </c>
      <c r="AM571" s="92"/>
      <c r="AN571" s="2"/>
      <c r="AO571" s="3"/>
      <c r="AP571" s="113">
        <f>VLOOKUP(AI571,Base!$A$3:$F$994, 5, false)</f>
        <v>0</v>
      </c>
      <c r="AQ571" s="114">
        <f t="shared" si="95"/>
        <v>0</v>
      </c>
      <c r="AR571" s="115"/>
      <c r="AS571" s="110">
        <f>VLOOKUP(AT571,Base!$A$3:$F$994, 6, false)</f>
        <v>0</v>
      </c>
      <c r="AT571" s="111" t="s">
        <v>6</v>
      </c>
      <c r="AU571" s="3"/>
      <c r="AV571" s="112"/>
      <c r="AW571" s="110" t="str">
        <f>VLOOKUP(AT571,Base!$A$3:$F$994, 2, false)</f>
        <v>.</v>
      </c>
      <c r="AX571" s="92"/>
      <c r="AY571" s="2"/>
      <c r="AZ571" s="3"/>
      <c r="BA571" s="113">
        <f>VLOOKUP(AT571,Base!$A$3:$F$994, 5, false)</f>
        <v>0</v>
      </c>
      <c r="BB571" s="114">
        <f t="shared" si="96"/>
        <v>0</v>
      </c>
      <c r="BC571" s="115"/>
      <c r="BD571" s="110">
        <f>VLOOKUP(BE571,Base!$A$3:$F$994, 6, false)</f>
        <v>0</v>
      </c>
      <c r="BE571" s="111" t="s">
        <v>6</v>
      </c>
      <c r="BF571" s="3"/>
      <c r="BG571" s="112"/>
      <c r="BH571" s="110" t="str">
        <f>VLOOKUP(BE571,Base!$A$3:$F$994, 2, false)</f>
        <v>.</v>
      </c>
      <c r="BI571" s="92"/>
      <c r="BJ571" s="2"/>
      <c r="BK571" s="3"/>
      <c r="BL571" s="113">
        <f>VLOOKUP(BE571,Base!$A$3:$F$994, 5, false)</f>
        <v>0</v>
      </c>
      <c r="BM571" s="114">
        <f t="shared" si="97"/>
        <v>0</v>
      </c>
    </row>
    <row r="572">
      <c r="A572" s="110">
        <f>VLOOKUP(B572,Base!$A$3:$F$994, 6, false)</f>
        <v>0</v>
      </c>
      <c r="B572" s="111" t="s">
        <v>6</v>
      </c>
      <c r="C572" s="3"/>
      <c r="D572" s="112"/>
      <c r="E572" s="110" t="str">
        <f>VLOOKUP(B572,Base!$A$3:$F$994, 2, false)</f>
        <v>.</v>
      </c>
      <c r="F572" s="116"/>
      <c r="G572" s="2"/>
      <c r="H572" s="3"/>
      <c r="I572" s="113">
        <f>VLOOKUP(B572,Base!$A$3:$F$994, 5, false)</f>
        <v>0</v>
      </c>
      <c r="J572" s="114">
        <f t="shared" si="92"/>
        <v>0</v>
      </c>
      <c r="K572" s="115"/>
      <c r="L572" s="110">
        <f>VLOOKUP(M572,Base!$A$3:$F$994, 6, false)</f>
        <v>0</v>
      </c>
      <c r="M572" s="111" t="s">
        <v>6</v>
      </c>
      <c r="N572" s="3"/>
      <c r="O572" s="112"/>
      <c r="P572" s="110" t="str">
        <f>VLOOKUP(M572,Base!$A$3:$F$994, 2, false)</f>
        <v>.</v>
      </c>
      <c r="Q572" s="116"/>
      <c r="R572" s="2"/>
      <c r="S572" s="3"/>
      <c r="T572" s="113">
        <f>VLOOKUP(M572,Base!$A$3:$F$994, 5, false)</f>
        <v>0</v>
      </c>
      <c r="U572" s="114">
        <f t="shared" si="93"/>
        <v>0</v>
      </c>
      <c r="V572" s="115"/>
      <c r="W572" s="110">
        <f>VLOOKUP(X572,Base!$A$3:$F$994, 6, false)</f>
        <v>0</v>
      </c>
      <c r="X572" s="111" t="s">
        <v>6</v>
      </c>
      <c r="Y572" s="3"/>
      <c r="Z572" s="112"/>
      <c r="AA572" s="110" t="str">
        <f>VLOOKUP(X572,Base!$A$3:$F$994, 2, false)</f>
        <v>.</v>
      </c>
      <c r="AB572" s="116"/>
      <c r="AC572" s="2"/>
      <c r="AD572" s="3"/>
      <c r="AE572" s="113">
        <f>VLOOKUP(X572,Base!$A$3:$F$994, 5, false)</f>
        <v>0</v>
      </c>
      <c r="AF572" s="114">
        <f t="shared" si="94"/>
        <v>0</v>
      </c>
      <c r="AG572" s="115"/>
      <c r="AH572" s="110">
        <f>VLOOKUP(AI572,Base!$A$3:$F$994, 6, false)</f>
        <v>0</v>
      </c>
      <c r="AI572" s="111" t="s">
        <v>6</v>
      </c>
      <c r="AJ572" s="3"/>
      <c r="AK572" s="112"/>
      <c r="AL572" s="110" t="str">
        <f>VLOOKUP(AI572,Base!$A$3:$F$994, 2, false)</f>
        <v>.</v>
      </c>
      <c r="AM572" s="116"/>
      <c r="AN572" s="2"/>
      <c r="AO572" s="3"/>
      <c r="AP572" s="113">
        <f>VLOOKUP(AI572,Base!$A$3:$F$994, 5, false)</f>
        <v>0</v>
      </c>
      <c r="AQ572" s="114">
        <f t="shared" si="95"/>
        <v>0</v>
      </c>
      <c r="AR572" s="115"/>
      <c r="AS572" s="110">
        <f>VLOOKUP(AT572,Base!$A$3:$F$994, 6, false)</f>
        <v>0</v>
      </c>
      <c r="AT572" s="111" t="s">
        <v>6</v>
      </c>
      <c r="AU572" s="3"/>
      <c r="AV572" s="112"/>
      <c r="AW572" s="110" t="str">
        <f>VLOOKUP(AT572,Base!$A$3:$F$994, 2, false)</f>
        <v>.</v>
      </c>
      <c r="AX572" s="116"/>
      <c r="AY572" s="2"/>
      <c r="AZ572" s="3"/>
      <c r="BA572" s="113">
        <f>VLOOKUP(AT572,Base!$A$3:$F$994, 5, false)</f>
        <v>0</v>
      </c>
      <c r="BB572" s="114">
        <f t="shared" si="96"/>
        <v>0</v>
      </c>
      <c r="BC572" s="115"/>
      <c r="BD572" s="110">
        <f>VLOOKUP(BE572,Base!$A$3:$F$994, 6, false)</f>
        <v>0</v>
      </c>
      <c r="BE572" s="111" t="s">
        <v>6</v>
      </c>
      <c r="BF572" s="3"/>
      <c r="BG572" s="112"/>
      <c r="BH572" s="110" t="str">
        <f>VLOOKUP(BE572,Base!$A$3:$F$994, 2, false)</f>
        <v>.</v>
      </c>
      <c r="BI572" s="116"/>
      <c r="BJ572" s="2"/>
      <c r="BK572" s="3"/>
      <c r="BL572" s="113">
        <f>VLOOKUP(BE572,Base!$A$3:$F$994, 5, false)</f>
        <v>0</v>
      </c>
      <c r="BM572" s="114">
        <f t="shared" si="97"/>
        <v>0</v>
      </c>
    </row>
    <row r="573">
      <c r="A573" s="110">
        <f>VLOOKUP(B573,Base!$A$3:$F$994, 6, false)</f>
        <v>0</v>
      </c>
      <c r="B573" s="111" t="s">
        <v>6</v>
      </c>
      <c r="C573" s="3"/>
      <c r="D573" s="112"/>
      <c r="E573" s="110" t="str">
        <f>VLOOKUP(B573,Base!$A$3:$F$994, 2, false)</f>
        <v>.</v>
      </c>
      <c r="F573" s="117"/>
      <c r="G573" s="2"/>
      <c r="H573" s="3"/>
      <c r="I573" s="113">
        <f>VLOOKUP(B573,Base!$A$3:$F$994, 5, false)</f>
        <v>0</v>
      </c>
      <c r="J573" s="114">
        <f t="shared" si="92"/>
        <v>0</v>
      </c>
      <c r="K573" s="115"/>
      <c r="L573" s="110">
        <f>VLOOKUP(M573,Base!$A$3:$F$994, 6, false)</f>
        <v>0</v>
      </c>
      <c r="M573" s="111" t="s">
        <v>6</v>
      </c>
      <c r="N573" s="3"/>
      <c r="O573" s="112"/>
      <c r="P573" s="110" t="str">
        <f>VLOOKUP(M573,Base!$A$3:$F$994, 2, false)</f>
        <v>.</v>
      </c>
      <c r="Q573" s="117"/>
      <c r="R573" s="2"/>
      <c r="S573" s="3"/>
      <c r="T573" s="113">
        <f>VLOOKUP(M573,Base!$A$3:$F$994, 5, false)</f>
        <v>0</v>
      </c>
      <c r="U573" s="114">
        <f t="shared" si="93"/>
        <v>0</v>
      </c>
      <c r="V573" s="115"/>
      <c r="W573" s="110">
        <f>VLOOKUP(X573,Base!$A$3:$F$994, 6, false)</f>
        <v>0</v>
      </c>
      <c r="X573" s="111" t="s">
        <v>6</v>
      </c>
      <c r="Y573" s="3"/>
      <c r="Z573" s="112"/>
      <c r="AA573" s="110" t="str">
        <f>VLOOKUP(X573,Base!$A$3:$F$994, 2, false)</f>
        <v>.</v>
      </c>
      <c r="AB573" s="117"/>
      <c r="AC573" s="2"/>
      <c r="AD573" s="3"/>
      <c r="AE573" s="113">
        <f>VLOOKUP(X573,Base!$A$3:$F$994, 5, false)</f>
        <v>0</v>
      </c>
      <c r="AF573" s="114">
        <f t="shared" si="94"/>
        <v>0</v>
      </c>
      <c r="AG573" s="115"/>
      <c r="AH573" s="110">
        <f>VLOOKUP(AI573,Base!$A$3:$F$994, 6, false)</f>
        <v>0</v>
      </c>
      <c r="AI573" s="111" t="s">
        <v>6</v>
      </c>
      <c r="AJ573" s="3"/>
      <c r="AK573" s="112"/>
      <c r="AL573" s="110" t="str">
        <f>VLOOKUP(AI573,Base!$A$3:$F$994, 2, false)</f>
        <v>.</v>
      </c>
      <c r="AM573" s="117"/>
      <c r="AN573" s="2"/>
      <c r="AO573" s="3"/>
      <c r="AP573" s="113">
        <f>VLOOKUP(AI573,Base!$A$3:$F$994, 5, false)</f>
        <v>0</v>
      </c>
      <c r="AQ573" s="114">
        <f t="shared" si="95"/>
        <v>0</v>
      </c>
      <c r="AR573" s="115"/>
      <c r="AS573" s="110">
        <f>VLOOKUP(AT573,Base!$A$3:$F$994, 6, false)</f>
        <v>0</v>
      </c>
      <c r="AT573" s="111" t="s">
        <v>6</v>
      </c>
      <c r="AU573" s="3"/>
      <c r="AV573" s="112"/>
      <c r="AW573" s="110" t="str">
        <f>VLOOKUP(AT573,Base!$A$3:$F$994, 2, false)</f>
        <v>.</v>
      </c>
      <c r="AX573" s="117"/>
      <c r="AY573" s="2"/>
      <c r="AZ573" s="3"/>
      <c r="BA573" s="113">
        <f>VLOOKUP(AT573,Base!$A$3:$F$994, 5, false)</f>
        <v>0</v>
      </c>
      <c r="BB573" s="114">
        <f t="shared" si="96"/>
        <v>0</v>
      </c>
      <c r="BC573" s="115"/>
      <c r="BD573" s="110">
        <f>VLOOKUP(BE573,Base!$A$3:$F$994, 6, false)</f>
        <v>0</v>
      </c>
      <c r="BE573" s="111" t="s">
        <v>6</v>
      </c>
      <c r="BF573" s="3"/>
      <c r="BG573" s="112"/>
      <c r="BH573" s="110" t="str">
        <f>VLOOKUP(BE573,Base!$A$3:$F$994, 2, false)</f>
        <v>.</v>
      </c>
      <c r="BI573" s="117"/>
      <c r="BJ573" s="2"/>
      <c r="BK573" s="3"/>
      <c r="BL573" s="113">
        <f>VLOOKUP(BE573,Base!$A$3:$F$994, 5, false)</f>
        <v>0</v>
      </c>
      <c r="BM573" s="114">
        <f t="shared" si="97"/>
        <v>0</v>
      </c>
    </row>
    <row r="574">
      <c r="A574" s="110">
        <f>VLOOKUP(B574,Base!$A$3:$F$994, 6, false)</f>
        <v>0</v>
      </c>
      <c r="B574" s="111" t="s">
        <v>6</v>
      </c>
      <c r="C574" s="3"/>
      <c r="D574" s="118"/>
      <c r="E574" s="110" t="str">
        <f>VLOOKUP(B574,Base!$A$3:$F$994, 2, false)</f>
        <v>.</v>
      </c>
      <c r="F574" s="117"/>
      <c r="G574" s="2"/>
      <c r="H574" s="3"/>
      <c r="I574" s="113">
        <f>VLOOKUP(B574,Base!$A$3:$F$994, 5, false)</f>
        <v>0</v>
      </c>
      <c r="J574" s="114">
        <f t="shared" si="92"/>
        <v>0</v>
      </c>
      <c r="K574" s="115"/>
      <c r="L574" s="110">
        <f>VLOOKUP(M574,Base!$A$3:$F$994, 6, false)</f>
        <v>0</v>
      </c>
      <c r="M574" s="111" t="s">
        <v>6</v>
      </c>
      <c r="N574" s="3"/>
      <c r="O574" s="118"/>
      <c r="P574" s="110" t="str">
        <f>VLOOKUP(M574,Base!$A$3:$F$994, 2, false)</f>
        <v>.</v>
      </c>
      <c r="Q574" s="117"/>
      <c r="R574" s="2"/>
      <c r="S574" s="3"/>
      <c r="T574" s="113">
        <f>VLOOKUP(M574,Base!$A$3:$F$994, 5, false)</f>
        <v>0</v>
      </c>
      <c r="U574" s="114">
        <f t="shared" si="93"/>
        <v>0</v>
      </c>
      <c r="V574" s="115"/>
      <c r="W574" s="110">
        <f>VLOOKUP(X574,Base!$A$3:$F$994, 6, false)</f>
        <v>0</v>
      </c>
      <c r="X574" s="111" t="s">
        <v>6</v>
      </c>
      <c r="Y574" s="3"/>
      <c r="Z574" s="118"/>
      <c r="AA574" s="110" t="str">
        <f>VLOOKUP(X574,Base!$A$3:$F$994, 2, false)</f>
        <v>.</v>
      </c>
      <c r="AB574" s="117"/>
      <c r="AC574" s="2"/>
      <c r="AD574" s="3"/>
      <c r="AE574" s="113">
        <f>VLOOKUP(X574,Base!$A$3:$F$994, 5, false)</f>
        <v>0</v>
      </c>
      <c r="AF574" s="114">
        <f t="shared" si="94"/>
        <v>0</v>
      </c>
      <c r="AG574" s="115"/>
      <c r="AH574" s="110">
        <f>VLOOKUP(AI574,Base!$A$3:$F$994, 6, false)</f>
        <v>0</v>
      </c>
      <c r="AI574" s="111" t="s">
        <v>6</v>
      </c>
      <c r="AJ574" s="3"/>
      <c r="AK574" s="118"/>
      <c r="AL574" s="110" t="str">
        <f>VLOOKUP(AI574,Base!$A$3:$F$994, 2, false)</f>
        <v>.</v>
      </c>
      <c r="AM574" s="117"/>
      <c r="AN574" s="2"/>
      <c r="AO574" s="3"/>
      <c r="AP574" s="113">
        <f>VLOOKUP(AI574,Base!$A$3:$F$994, 5, false)</f>
        <v>0</v>
      </c>
      <c r="AQ574" s="114">
        <f t="shared" si="95"/>
        <v>0</v>
      </c>
      <c r="AR574" s="115"/>
      <c r="AS574" s="110">
        <f>VLOOKUP(AT574,Base!$A$3:$F$994, 6, false)</f>
        <v>0</v>
      </c>
      <c r="AT574" s="111" t="s">
        <v>6</v>
      </c>
      <c r="AU574" s="3"/>
      <c r="AV574" s="118"/>
      <c r="AW574" s="110" t="str">
        <f>VLOOKUP(AT574,Base!$A$3:$F$994, 2, false)</f>
        <v>.</v>
      </c>
      <c r="AX574" s="117"/>
      <c r="AY574" s="2"/>
      <c r="AZ574" s="3"/>
      <c r="BA574" s="113">
        <f>VLOOKUP(AT574,Base!$A$3:$F$994, 5, false)</f>
        <v>0</v>
      </c>
      <c r="BB574" s="114">
        <f t="shared" si="96"/>
        <v>0</v>
      </c>
      <c r="BC574" s="115"/>
      <c r="BD574" s="110">
        <f>VLOOKUP(BE574,Base!$A$3:$F$994, 6, false)</f>
        <v>0</v>
      </c>
      <c r="BE574" s="111" t="s">
        <v>6</v>
      </c>
      <c r="BF574" s="3"/>
      <c r="BG574" s="118"/>
      <c r="BH574" s="110" t="str">
        <f>VLOOKUP(BE574,Base!$A$3:$F$994, 2, false)</f>
        <v>.</v>
      </c>
      <c r="BI574" s="117"/>
      <c r="BJ574" s="2"/>
      <c r="BK574" s="3"/>
      <c r="BL574" s="113">
        <f>VLOOKUP(BE574,Base!$A$3:$F$994, 5, false)</f>
        <v>0</v>
      </c>
      <c r="BM574" s="114">
        <f t="shared" si="97"/>
        <v>0</v>
      </c>
    </row>
    <row r="575">
      <c r="A575" s="110">
        <f>VLOOKUP(B575,Base!$A$3:$F$994, 6, false)</f>
        <v>0</v>
      </c>
      <c r="B575" s="111" t="s">
        <v>6</v>
      </c>
      <c r="C575" s="3"/>
      <c r="D575" s="112"/>
      <c r="E575" s="110" t="str">
        <f>VLOOKUP(B575,Base!$A$3:$F$994, 2, false)</f>
        <v>.</v>
      </c>
      <c r="F575" s="117"/>
      <c r="G575" s="2"/>
      <c r="H575" s="3"/>
      <c r="I575" s="113">
        <f>VLOOKUP(B575,Base!$A$3:$F$994, 5, false)</f>
        <v>0</v>
      </c>
      <c r="J575" s="114">
        <f t="shared" si="92"/>
        <v>0</v>
      </c>
      <c r="K575" s="115"/>
      <c r="L575" s="110">
        <f>VLOOKUP(M575,Base!$A$3:$F$994, 6, false)</f>
        <v>0</v>
      </c>
      <c r="M575" s="111" t="s">
        <v>6</v>
      </c>
      <c r="N575" s="3"/>
      <c r="O575" s="112"/>
      <c r="P575" s="110" t="str">
        <f>VLOOKUP(M575,Base!$A$3:$F$994, 2, false)</f>
        <v>.</v>
      </c>
      <c r="Q575" s="117"/>
      <c r="R575" s="2"/>
      <c r="S575" s="3"/>
      <c r="T575" s="113">
        <f>VLOOKUP(M575,Base!$A$3:$F$994, 5, false)</f>
        <v>0</v>
      </c>
      <c r="U575" s="114">
        <f t="shared" si="93"/>
        <v>0</v>
      </c>
      <c r="V575" s="115"/>
      <c r="W575" s="110">
        <f>VLOOKUP(X575,Base!$A$3:$F$994, 6, false)</f>
        <v>0</v>
      </c>
      <c r="X575" s="111" t="s">
        <v>6</v>
      </c>
      <c r="Y575" s="3"/>
      <c r="Z575" s="112"/>
      <c r="AA575" s="110" t="str">
        <f>VLOOKUP(X575,Base!$A$3:$F$994, 2, false)</f>
        <v>.</v>
      </c>
      <c r="AB575" s="117"/>
      <c r="AC575" s="2"/>
      <c r="AD575" s="3"/>
      <c r="AE575" s="113">
        <f>VLOOKUP(X575,Base!$A$3:$F$994, 5, false)</f>
        <v>0</v>
      </c>
      <c r="AF575" s="114">
        <f t="shared" si="94"/>
        <v>0</v>
      </c>
      <c r="AG575" s="115"/>
      <c r="AH575" s="110">
        <f>VLOOKUP(AI575,Base!$A$3:$F$994, 6, false)</f>
        <v>0</v>
      </c>
      <c r="AI575" s="111" t="s">
        <v>6</v>
      </c>
      <c r="AJ575" s="3"/>
      <c r="AK575" s="166"/>
      <c r="AL575" s="110" t="str">
        <f>VLOOKUP(AI575,Base!$A$3:$F$994, 2, false)</f>
        <v>.</v>
      </c>
      <c r="AM575" s="117"/>
      <c r="AN575" s="2"/>
      <c r="AO575" s="3"/>
      <c r="AP575" s="113">
        <f>VLOOKUP(AI575,Base!$A$3:$F$994, 5, false)</f>
        <v>0</v>
      </c>
      <c r="AQ575" s="114">
        <f>AP575*AK576</f>
        <v>0</v>
      </c>
      <c r="AR575" s="115"/>
      <c r="AS575" s="110">
        <f>VLOOKUP(AT575,Base!$A$3:$F$994, 6, false)</f>
        <v>0</v>
      </c>
      <c r="AT575" s="111" t="s">
        <v>6</v>
      </c>
      <c r="AU575" s="3"/>
      <c r="AV575" s="112"/>
      <c r="AW575" s="110" t="str">
        <f>VLOOKUP(AT575,Base!$A$3:$F$994, 2, false)</f>
        <v>.</v>
      </c>
      <c r="AX575" s="117"/>
      <c r="AY575" s="2"/>
      <c r="AZ575" s="3"/>
      <c r="BA575" s="113">
        <f>VLOOKUP(AT575,Base!$A$3:$F$994, 5, false)</f>
        <v>0</v>
      </c>
      <c r="BB575" s="114">
        <f t="shared" si="96"/>
        <v>0</v>
      </c>
      <c r="BC575" s="115"/>
      <c r="BD575" s="110">
        <f>VLOOKUP(BE575,Base!$A$3:$F$994, 6, false)</f>
        <v>0</v>
      </c>
      <c r="BE575" s="111" t="s">
        <v>6</v>
      </c>
      <c r="BF575" s="3"/>
      <c r="BG575" s="112"/>
      <c r="BH575" s="110" t="str">
        <f>VLOOKUP(BE575,Base!$A$3:$F$994, 2, false)</f>
        <v>.</v>
      </c>
      <c r="BI575" s="117"/>
      <c r="BJ575" s="2"/>
      <c r="BK575" s="3"/>
      <c r="BL575" s="113">
        <f>VLOOKUP(BE575,Base!$A$3:$F$994, 5, false)</f>
        <v>0</v>
      </c>
      <c r="BM575" s="114">
        <f t="shared" si="97"/>
        <v>0</v>
      </c>
    </row>
    <row r="576">
      <c r="A576" s="110">
        <f>VLOOKUP(B576,Base!$A$3:$F$994, 6, false)</f>
        <v>0</v>
      </c>
      <c r="B576" s="111" t="s">
        <v>6</v>
      </c>
      <c r="C576" s="3"/>
      <c r="D576" s="118"/>
      <c r="E576" s="110" t="str">
        <f>VLOOKUP(B576,Base!$A$3:$F$994, 2, false)</f>
        <v>.</v>
      </c>
      <c r="F576" s="106" t="s">
        <v>714</v>
      </c>
      <c r="G576" s="104"/>
      <c r="H576" s="100"/>
      <c r="I576" s="113">
        <f>VLOOKUP(B576,Base!$A$3:$F$994, 5, false)</f>
        <v>0</v>
      </c>
      <c r="J576" s="114">
        <f t="shared" si="92"/>
        <v>0</v>
      </c>
      <c r="K576" s="115"/>
      <c r="L576" s="110">
        <f>VLOOKUP(M576,Base!$A$3:$F$994, 6, false)</f>
        <v>0</v>
      </c>
      <c r="M576" s="111" t="s">
        <v>6</v>
      </c>
      <c r="N576" s="3"/>
      <c r="O576" s="118"/>
      <c r="P576" s="110" t="str">
        <f>VLOOKUP(M576,Base!$A$3:$F$994, 2, false)</f>
        <v>.</v>
      </c>
      <c r="Q576" s="106" t="s">
        <v>714</v>
      </c>
      <c r="R576" s="104"/>
      <c r="S576" s="100"/>
      <c r="T576" s="113">
        <f>VLOOKUP(M576,Base!$A$3:$F$994, 5, false)</f>
        <v>0</v>
      </c>
      <c r="U576" s="114">
        <f t="shared" si="93"/>
        <v>0</v>
      </c>
      <c r="V576" s="115"/>
      <c r="W576" s="110">
        <f>VLOOKUP(X576,Base!$A$3:$F$994, 6, false)</f>
        <v>0</v>
      </c>
      <c r="X576" s="111" t="s">
        <v>6</v>
      </c>
      <c r="Y576" s="3"/>
      <c r="Z576" s="118"/>
      <c r="AA576" s="110" t="str">
        <f>VLOOKUP(X576,Base!$A$3:$F$994, 2, false)</f>
        <v>.</v>
      </c>
      <c r="AB576" s="106" t="s">
        <v>714</v>
      </c>
      <c r="AC576" s="104"/>
      <c r="AD576" s="100"/>
      <c r="AE576" s="113">
        <f>VLOOKUP(X576,Base!$A$3:$F$994, 5, false)</f>
        <v>0</v>
      </c>
      <c r="AF576" s="114">
        <f t="shared" si="94"/>
        <v>0</v>
      </c>
      <c r="AG576" s="115"/>
      <c r="AH576" s="110">
        <f>VLOOKUP(AI576,Base!$A$3:$F$994, 6, false)</f>
        <v>0</v>
      </c>
      <c r="AI576" s="111" t="s">
        <v>6</v>
      </c>
      <c r="AJ576" s="3"/>
      <c r="AK576" s="112"/>
      <c r="AL576" s="110" t="str">
        <f>VLOOKUP(AI576,Base!$A$3:$F$994, 2, false)</f>
        <v>.</v>
      </c>
      <c r="AM576" s="106" t="s">
        <v>714</v>
      </c>
      <c r="AN576" s="104"/>
      <c r="AO576" s="100"/>
      <c r="AP576" s="113">
        <f>VLOOKUP(AI576,Base!$A$3:$F$994, 5, false)</f>
        <v>0</v>
      </c>
      <c r="AQ576" s="114">
        <f t="shared" ref="AQ576:AQ583" si="98">AP576*AK576</f>
        <v>0</v>
      </c>
      <c r="AR576" s="115"/>
      <c r="AS576" s="110">
        <f>VLOOKUP(AT576,Base!$A$3:$F$994, 6, false)</f>
        <v>0</v>
      </c>
      <c r="AT576" s="111" t="s">
        <v>6</v>
      </c>
      <c r="AU576" s="3"/>
      <c r="AV576" s="118"/>
      <c r="AW576" s="110" t="str">
        <f>VLOOKUP(AT576,Base!$A$3:$F$994, 2, false)</f>
        <v>.</v>
      </c>
      <c r="AX576" s="106" t="s">
        <v>714</v>
      </c>
      <c r="AY576" s="104"/>
      <c r="AZ576" s="100"/>
      <c r="BA576" s="113">
        <f>VLOOKUP(AT576,Base!$A$3:$F$994, 5, false)</f>
        <v>0</v>
      </c>
      <c r="BB576" s="114">
        <f t="shared" si="96"/>
        <v>0</v>
      </c>
      <c r="BC576" s="115"/>
      <c r="BD576" s="110">
        <f>VLOOKUP(BE576,Base!$A$3:$F$994, 6, false)</f>
        <v>0</v>
      </c>
      <c r="BE576" s="111" t="s">
        <v>6</v>
      </c>
      <c r="BF576" s="3"/>
      <c r="BG576" s="118"/>
      <c r="BH576" s="110" t="str">
        <f>VLOOKUP(BE576,Base!$A$3:$F$994, 2, false)</f>
        <v>.</v>
      </c>
      <c r="BI576" s="106" t="s">
        <v>714</v>
      </c>
      <c r="BJ576" s="104"/>
      <c r="BK576" s="100"/>
      <c r="BL576" s="113">
        <f>VLOOKUP(BE576,Base!$A$3:$F$994, 5, false)</f>
        <v>0</v>
      </c>
      <c r="BM576" s="114">
        <f t="shared" si="97"/>
        <v>0</v>
      </c>
    </row>
    <row r="577">
      <c r="A577" s="110">
        <f>VLOOKUP(B577,Base!$A$3:$F$994, 6, false)</f>
        <v>0</v>
      </c>
      <c r="B577" s="111" t="s">
        <v>6</v>
      </c>
      <c r="C577" s="3"/>
      <c r="D577" s="49"/>
      <c r="E577" s="110" t="str">
        <f>VLOOKUP(B577,Base!$A$3:$F$994, 2, false)</f>
        <v>.</v>
      </c>
      <c r="F577" s="119"/>
      <c r="G577" s="104"/>
      <c r="H577" s="100"/>
      <c r="I577" s="113">
        <f>VLOOKUP(B577,Base!$A$3:$F$994, 5, false)</f>
        <v>0</v>
      </c>
      <c r="J577" s="114">
        <f t="shared" si="92"/>
        <v>0</v>
      </c>
      <c r="K577" s="115"/>
      <c r="L577" s="110">
        <f>VLOOKUP(M577,Base!$A$3:$F$994, 6, false)</f>
        <v>0</v>
      </c>
      <c r="M577" s="111" t="s">
        <v>6</v>
      </c>
      <c r="N577" s="3"/>
      <c r="O577" s="49"/>
      <c r="P577" s="110" t="str">
        <f>VLOOKUP(M577,Base!$A$3:$F$994, 2, false)</f>
        <v>.</v>
      </c>
      <c r="Q577" s="119"/>
      <c r="R577" s="104"/>
      <c r="S577" s="100"/>
      <c r="T577" s="113">
        <f>VLOOKUP(M577,Base!$A$3:$F$994, 5, false)</f>
        <v>0</v>
      </c>
      <c r="U577" s="114">
        <f t="shared" si="93"/>
        <v>0</v>
      </c>
      <c r="V577" s="115"/>
      <c r="W577" s="110">
        <f>VLOOKUP(X577,Base!$A$3:$F$994, 6, false)</f>
        <v>0</v>
      </c>
      <c r="X577" s="111" t="s">
        <v>6</v>
      </c>
      <c r="Y577" s="3"/>
      <c r="Z577" s="49"/>
      <c r="AA577" s="110" t="str">
        <f>VLOOKUP(X577,Base!$A$3:$F$994, 2, false)</f>
        <v>.</v>
      </c>
      <c r="AB577" s="119"/>
      <c r="AC577" s="104"/>
      <c r="AD577" s="100"/>
      <c r="AE577" s="113">
        <f>VLOOKUP(X577,Base!$A$3:$F$994, 5, false)</f>
        <v>0</v>
      </c>
      <c r="AF577" s="114">
        <f t="shared" si="94"/>
        <v>0</v>
      </c>
      <c r="AG577" s="115"/>
      <c r="AH577" s="110">
        <f>VLOOKUP(AI577,Base!$A$3:$F$994, 6, false)</f>
        <v>0</v>
      </c>
      <c r="AI577" s="111" t="s">
        <v>6</v>
      </c>
      <c r="AJ577" s="3"/>
      <c r="AK577" s="49"/>
      <c r="AL577" s="110" t="str">
        <f>VLOOKUP(AI577,Base!$A$3:$F$994, 2, false)</f>
        <v>.</v>
      </c>
      <c r="AM577" s="119"/>
      <c r="AN577" s="104"/>
      <c r="AO577" s="100"/>
      <c r="AP577" s="113">
        <f>VLOOKUP(AI577,Base!$A$3:$F$994, 5, false)</f>
        <v>0</v>
      </c>
      <c r="AQ577" s="114">
        <f t="shared" si="98"/>
        <v>0</v>
      </c>
      <c r="AR577" s="115"/>
      <c r="AS577" s="110">
        <f>VLOOKUP(AT577,Base!$A$3:$F$994, 6, false)</f>
        <v>0</v>
      </c>
      <c r="AT577" s="111" t="s">
        <v>6</v>
      </c>
      <c r="AU577" s="3"/>
      <c r="AV577" s="49"/>
      <c r="AW577" s="110" t="str">
        <f>VLOOKUP(AT577,Base!$A$3:$F$994, 2, false)</f>
        <v>.</v>
      </c>
      <c r="AX577" s="119"/>
      <c r="AY577" s="104"/>
      <c r="AZ577" s="100"/>
      <c r="BA577" s="113">
        <f>VLOOKUP(AT577,Base!$A$3:$F$994, 5, false)</f>
        <v>0</v>
      </c>
      <c r="BB577" s="114">
        <f t="shared" si="96"/>
        <v>0</v>
      </c>
      <c r="BC577" s="115"/>
      <c r="BD577" s="110">
        <f>VLOOKUP(BE577,Base!$A$3:$F$994, 6, false)</f>
        <v>0</v>
      </c>
      <c r="BE577" s="111" t="s">
        <v>6</v>
      </c>
      <c r="BF577" s="3"/>
      <c r="BG577" s="49"/>
      <c r="BH577" s="110" t="str">
        <f>VLOOKUP(BE577,Base!$A$3:$F$994, 2, false)</f>
        <v>.</v>
      </c>
      <c r="BI577" s="119"/>
      <c r="BJ577" s="104"/>
      <c r="BK577" s="100"/>
      <c r="BL577" s="113">
        <f>VLOOKUP(BE577,Base!$A$3:$F$994, 5, false)</f>
        <v>0</v>
      </c>
      <c r="BM577" s="114">
        <f t="shared" si="97"/>
        <v>0</v>
      </c>
    </row>
    <row r="578">
      <c r="A578" s="110">
        <f>VLOOKUP(B578,Base!$A$3:$F$994, 6, false)</f>
        <v>0</v>
      </c>
      <c r="B578" s="111" t="s">
        <v>6</v>
      </c>
      <c r="C578" s="3"/>
      <c r="D578" s="49"/>
      <c r="E578" s="110" t="str">
        <f>VLOOKUP(B578,Base!$A$3:$F$994, 2, false)</f>
        <v>.</v>
      </c>
      <c r="F578" s="119"/>
      <c r="G578" s="104"/>
      <c r="H578" s="100"/>
      <c r="I578" s="113">
        <f>VLOOKUP(B578,Base!$A$3:$F$994, 5, false)</f>
        <v>0</v>
      </c>
      <c r="J578" s="114">
        <f t="shared" si="92"/>
        <v>0</v>
      </c>
      <c r="K578" s="115"/>
      <c r="L578" s="110">
        <f>VLOOKUP(M578,Base!$A$3:$F$994, 6, false)</f>
        <v>0</v>
      </c>
      <c r="M578" s="111" t="s">
        <v>6</v>
      </c>
      <c r="N578" s="3"/>
      <c r="O578" s="49"/>
      <c r="P578" s="110" t="str">
        <f>VLOOKUP(M578,Base!$A$3:$F$994, 2, false)</f>
        <v>.</v>
      </c>
      <c r="Q578" s="119"/>
      <c r="R578" s="104"/>
      <c r="S578" s="100"/>
      <c r="T578" s="113">
        <f>VLOOKUP(M578,Base!$A$3:$F$994, 5, false)</f>
        <v>0</v>
      </c>
      <c r="U578" s="114">
        <f t="shared" si="93"/>
        <v>0</v>
      </c>
      <c r="V578" s="115"/>
      <c r="W578" s="110">
        <f>VLOOKUP(X578,Base!$A$3:$F$994, 6, false)</f>
        <v>0</v>
      </c>
      <c r="X578" s="111" t="s">
        <v>6</v>
      </c>
      <c r="Y578" s="3"/>
      <c r="Z578" s="49"/>
      <c r="AA578" s="110" t="str">
        <f>VLOOKUP(X578,Base!$A$3:$F$994, 2, false)</f>
        <v>.</v>
      </c>
      <c r="AB578" s="119"/>
      <c r="AC578" s="104"/>
      <c r="AD578" s="100"/>
      <c r="AE578" s="113">
        <f>VLOOKUP(X578,Base!$A$3:$F$994, 5, false)</f>
        <v>0</v>
      </c>
      <c r="AF578" s="114">
        <f t="shared" si="94"/>
        <v>0</v>
      </c>
      <c r="AG578" s="115"/>
      <c r="AH578" s="110">
        <f>VLOOKUP(AI578,Base!$A$3:$F$994, 6, false)</f>
        <v>0</v>
      </c>
      <c r="AI578" s="111" t="s">
        <v>6</v>
      </c>
      <c r="AJ578" s="3"/>
      <c r="AK578" s="49"/>
      <c r="AL578" s="110" t="str">
        <f>VLOOKUP(AI578,Base!$A$3:$F$994, 2, false)</f>
        <v>.</v>
      </c>
      <c r="AM578" s="119"/>
      <c r="AN578" s="104"/>
      <c r="AO578" s="100"/>
      <c r="AP578" s="113">
        <f>VLOOKUP(AI578,Base!$A$3:$F$994, 5, false)</f>
        <v>0</v>
      </c>
      <c r="AQ578" s="114">
        <f t="shared" si="98"/>
        <v>0</v>
      </c>
      <c r="AR578" s="115"/>
      <c r="AS578" s="110">
        <f>VLOOKUP(AT578,Base!$A$3:$F$994, 6, false)</f>
        <v>0</v>
      </c>
      <c r="AT578" s="111" t="s">
        <v>6</v>
      </c>
      <c r="AU578" s="3"/>
      <c r="AV578" s="49"/>
      <c r="AW578" s="110" t="str">
        <f>VLOOKUP(AT578,Base!$A$3:$F$994, 2, false)</f>
        <v>.</v>
      </c>
      <c r="AX578" s="119"/>
      <c r="AY578" s="104"/>
      <c r="AZ578" s="100"/>
      <c r="BA578" s="113">
        <f>VLOOKUP(AT578,Base!$A$3:$F$994, 5, false)</f>
        <v>0</v>
      </c>
      <c r="BB578" s="114">
        <f t="shared" si="96"/>
        <v>0</v>
      </c>
      <c r="BC578" s="115"/>
      <c r="BD578" s="110">
        <f>VLOOKUP(BE578,Base!$A$3:$F$994, 6, false)</f>
        <v>0</v>
      </c>
      <c r="BE578" s="111" t="s">
        <v>6</v>
      </c>
      <c r="BF578" s="3"/>
      <c r="BG578" s="49"/>
      <c r="BH578" s="110" t="str">
        <f>VLOOKUP(BE578,Base!$A$3:$F$994, 2, false)</f>
        <v>.</v>
      </c>
      <c r="BI578" s="119"/>
      <c r="BJ578" s="104"/>
      <c r="BK578" s="100"/>
      <c r="BL578" s="113">
        <f>VLOOKUP(BE578,Base!$A$3:$F$994, 5, false)</f>
        <v>0</v>
      </c>
      <c r="BM578" s="114">
        <f t="shared" si="97"/>
        <v>0</v>
      </c>
    </row>
    <row r="579">
      <c r="A579" s="110">
        <f>VLOOKUP(B579,Base!$A$3:$F$994, 6, false)</f>
        <v>0</v>
      </c>
      <c r="B579" s="111" t="s">
        <v>6</v>
      </c>
      <c r="C579" s="3"/>
      <c r="D579" s="120"/>
      <c r="E579" s="110" t="str">
        <f>VLOOKUP(B579,Base!$A$3:$F$994, 2, false)</f>
        <v>.</v>
      </c>
      <c r="F579" s="119"/>
      <c r="G579" s="104"/>
      <c r="H579" s="100"/>
      <c r="I579" s="113">
        <f>VLOOKUP(B579,Base!$A$3:$F$994, 5, false)</f>
        <v>0</v>
      </c>
      <c r="J579" s="114">
        <f t="shared" si="92"/>
        <v>0</v>
      </c>
      <c r="K579" s="115"/>
      <c r="L579" s="110">
        <f>VLOOKUP(M579,Base!$A$3:$F$994, 6, false)</f>
        <v>0</v>
      </c>
      <c r="M579" s="111" t="s">
        <v>6</v>
      </c>
      <c r="N579" s="3"/>
      <c r="O579" s="120"/>
      <c r="P579" s="110" t="str">
        <f>VLOOKUP(M579,Base!$A$3:$F$994, 2, false)</f>
        <v>.</v>
      </c>
      <c r="Q579" s="119"/>
      <c r="R579" s="104"/>
      <c r="S579" s="100"/>
      <c r="T579" s="113">
        <f>VLOOKUP(M579,Base!$A$3:$F$994, 5, false)</f>
        <v>0</v>
      </c>
      <c r="U579" s="114">
        <f t="shared" si="93"/>
        <v>0</v>
      </c>
      <c r="V579" s="115"/>
      <c r="W579" s="110">
        <f>VLOOKUP(X579,Base!$A$3:$F$994, 6, false)</f>
        <v>0</v>
      </c>
      <c r="X579" s="111" t="s">
        <v>6</v>
      </c>
      <c r="Y579" s="3"/>
      <c r="Z579" s="120"/>
      <c r="AA579" s="110" t="str">
        <f>VLOOKUP(X579,Base!$A$3:$F$994, 2, false)</f>
        <v>.</v>
      </c>
      <c r="AB579" s="119"/>
      <c r="AC579" s="104"/>
      <c r="AD579" s="100"/>
      <c r="AE579" s="113">
        <f>VLOOKUP(X579,Base!$A$3:$F$994, 5, false)</f>
        <v>0</v>
      </c>
      <c r="AF579" s="114">
        <f t="shared" si="94"/>
        <v>0</v>
      </c>
      <c r="AG579" s="115"/>
      <c r="AH579" s="110">
        <f>VLOOKUP(AI579,Base!$A$3:$F$994, 6, false)</f>
        <v>0</v>
      </c>
      <c r="AI579" s="111" t="s">
        <v>6</v>
      </c>
      <c r="AJ579" s="3"/>
      <c r="AK579" s="120"/>
      <c r="AL579" s="110" t="str">
        <f>VLOOKUP(AI579,Base!$A$3:$F$994, 2, false)</f>
        <v>.</v>
      </c>
      <c r="AM579" s="119"/>
      <c r="AN579" s="104"/>
      <c r="AO579" s="100"/>
      <c r="AP579" s="113">
        <f>VLOOKUP(AI579,Base!$A$3:$F$994, 5, false)</f>
        <v>0</v>
      </c>
      <c r="AQ579" s="114">
        <f t="shared" si="98"/>
        <v>0</v>
      </c>
      <c r="AR579" s="115"/>
      <c r="AS579" s="110">
        <f>VLOOKUP(AT579,Base!$A$3:$F$994, 6, false)</f>
        <v>0</v>
      </c>
      <c r="AT579" s="111" t="s">
        <v>6</v>
      </c>
      <c r="AU579" s="3"/>
      <c r="AV579" s="120"/>
      <c r="AW579" s="110" t="str">
        <f>VLOOKUP(AT579,Base!$A$3:$F$994, 2, false)</f>
        <v>.</v>
      </c>
      <c r="AX579" s="119"/>
      <c r="AY579" s="104"/>
      <c r="AZ579" s="100"/>
      <c r="BA579" s="113">
        <f>VLOOKUP(AT579,Base!$A$3:$F$994, 5, false)</f>
        <v>0</v>
      </c>
      <c r="BB579" s="114">
        <f t="shared" si="96"/>
        <v>0</v>
      </c>
      <c r="BC579" s="115"/>
      <c r="BD579" s="110">
        <f>VLOOKUP(BE579,Base!$A$3:$F$994, 6, false)</f>
        <v>0</v>
      </c>
      <c r="BE579" s="111" t="s">
        <v>6</v>
      </c>
      <c r="BF579" s="3"/>
      <c r="BG579" s="120"/>
      <c r="BH579" s="110" t="str">
        <f>VLOOKUP(BE579,Base!$A$3:$F$994, 2, false)</f>
        <v>.</v>
      </c>
      <c r="BI579" s="119"/>
      <c r="BJ579" s="104"/>
      <c r="BK579" s="100"/>
      <c r="BL579" s="113">
        <f>VLOOKUP(BE579,Base!$A$3:$F$994, 5, false)</f>
        <v>0</v>
      </c>
      <c r="BM579" s="114">
        <f t="shared" si="97"/>
        <v>0</v>
      </c>
    </row>
    <row r="580">
      <c r="A580" s="110">
        <f>VLOOKUP(B580,Base!$A$3:$F$994, 6, false)</f>
        <v>0</v>
      </c>
      <c r="B580" s="111" t="s">
        <v>6</v>
      </c>
      <c r="C580" s="3"/>
      <c r="D580" s="120"/>
      <c r="E580" s="110" t="str">
        <f>VLOOKUP(B580,Base!$A$3:$F$994, 2, false)</f>
        <v>.</v>
      </c>
      <c r="F580" s="119"/>
      <c r="G580" s="104"/>
      <c r="H580" s="100"/>
      <c r="I580" s="113">
        <f>VLOOKUP(B580,Base!$A$3:$F$994, 5, false)</f>
        <v>0</v>
      </c>
      <c r="J580" s="114">
        <f t="shared" si="92"/>
        <v>0</v>
      </c>
      <c r="K580" s="115"/>
      <c r="L580" s="110">
        <f>VLOOKUP(M580,Base!$A$3:$F$994, 6, false)</f>
        <v>0</v>
      </c>
      <c r="M580" s="111" t="s">
        <v>6</v>
      </c>
      <c r="N580" s="3"/>
      <c r="O580" s="121"/>
      <c r="P580" s="110" t="str">
        <f>VLOOKUP(M580,Base!$A$3:$F$994, 2, false)</f>
        <v>.</v>
      </c>
      <c r="Q580" s="119"/>
      <c r="R580" s="104"/>
      <c r="S580" s="100"/>
      <c r="T580" s="113">
        <f>VLOOKUP(M580,Base!$A$3:$F$994, 5, false)</f>
        <v>0</v>
      </c>
      <c r="U580" s="114">
        <f t="shared" si="93"/>
        <v>0</v>
      </c>
      <c r="V580" s="115"/>
      <c r="W580" s="110">
        <f>VLOOKUP(X580,Base!$A$3:$F$994, 6, false)</f>
        <v>0</v>
      </c>
      <c r="X580" s="111" t="s">
        <v>6</v>
      </c>
      <c r="Y580" s="3"/>
      <c r="Z580" s="120"/>
      <c r="AA580" s="110" t="str">
        <f>VLOOKUP(X580,Base!$A$3:$F$994, 2, false)</f>
        <v>.</v>
      </c>
      <c r="AB580" s="119"/>
      <c r="AC580" s="104"/>
      <c r="AD580" s="100"/>
      <c r="AE580" s="113">
        <f>VLOOKUP(X580,Base!$A$3:$F$994, 5, false)</f>
        <v>0</v>
      </c>
      <c r="AF580" s="114">
        <f t="shared" si="94"/>
        <v>0</v>
      </c>
      <c r="AG580" s="115"/>
      <c r="AH580" s="110">
        <f>VLOOKUP(AI580,Base!$A$3:$F$994, 6, false)</f>
        <v>0</v>
      </c>
      <c r="AI580" s="111" t="s">
        <v>6</v>
      </c>
      <c r="AJ580" s="3"/>
      <c r="AK580" s="120"/>
      <c r="AL580" s="110" t="str">
        <f>VLOOKUP(AI580,Base!$A$3:$F$994, 2, false)</f>
        <v>.</v>
      </c>
      <c r="AM580" s="119"/>
      <c r="AN580" s="104"/>
      <c r="AO580" s="100"/>
      <c r="AP580" s="113">
        <f>VLOOKUP(AI580,Base!$A$3:$F$994, 5, false)</f>
        <v>0</v>
      </c>
      <c r="AQ580" s="114">
        <f t="shared" si="98"/>
        <v>0</v>
      </c>
      <c r="AR580" s="115"/>
      <c r="AS580" s="110">
        <f>VLOOKUP(AT580,Base!$A$3:$F$994, 6, false)</f>
        <v>0</v>
      </c>
      <c r="AT580" s="111" t="s">
        <v>6</v>
      </c>
      <c r="AU580" s="3"/>
      <c r="AV580" s="120"/>
      <c r="AW580" s="110" t="str">
        <f>VLOOKUP(AT580,Base!$A$3:$F$994, 2, false)</f>
        <v>.</v>
      </c>
      <c r="AX580" s="119"/>
      <c r="AY580" s="104"/>
      <c r="AZ580" s="100"/>
      <c r="BA580" s="113">
        <f>VLOOKUP(AT580,Base!$A$3:$F$994, 5, false)</f>
        <v>0</v>
      </c>
      <c r="BB580" s="114">
        <f t="shared" si="96"/>
        <v>0</v>
      </c>
      <c r="BC580" s="115"/>
      <c r="BD580" s="110">
        <f>VLOOKUP(BE580,Base!$A$3:$F$994, 6, false)</f>
        <v>0</v>
      </c>
      <c r="BE580" s="111" t="s">
        <v>6</v>
      </c>
      <c r="BF580" s="3"/>
      <c r="BG580" s="120"/>
      <c r="BH580" s="110" t="str">
        <f>VLOOKUP(BE580,Base!$A$3:$F$994, 2, false)</f>
        <v>.</v>
      </c>
      <c r="BI580" s="119"/>
      <c r="BJ580" s="104"/>
      <c r="BK580" s="100"/>
      <c r="BL580" s="113">
        <f>VLOOKUP(BE580,Base!$A$3:$F$994, 5, false)</f>
        <v>0</v>
      </c>
      <c r="BM580" s="114">
        <f t="shared" si="97"/>
        <v>0</v>
      </c>
    </row>
    <row r="581">
      <c r="A581" s="110">
        <f>VLOOKUP(B581,Base!$A$3:$F$994, 6, false)</f>
        <v>0</v>
      </c>
      <c r="B581" s="111" t="s">
        <v>6</v>
      </c>
      <c r="C581" s="3"/>
      <c r="D581" s="121"/>
      <c r="E581" s="110" t="str">
        <f>VLOOKUP(B581,Base!$A$3:$F$994, 2, false)</f>
        <v>.</v>
      </c>
      <c r="F581" s="119"/>
      <c r="G581" s="104"/>
      <c r="H581" s="100"/>
      <c r="I581" s="113">
        <f>VLOOKUP(B581,Base!$A$3:$F$994, 5, false)</f>
        <v>0</v>
      </c>
      <c r="J581" s="114">
        <f t="shared" si="92"/>
        <v>0</v>
      </c>
      <c r="K581" s="115"/>
      <c r="L581" s="110">
        <f>VLOOKUP(M581,Base!$A$3:$F$994, 6, false)</f>
        <v>0</v>
      </c>
      <c r="M581" s="111" t="s">
        <v>6</v>
      </c>
      <c r="N581" s="3"/>
      <c r="O581" s="120"/>
      <c r="P581" s="110" t="str">
        <f>VLOOKUP(M581,Base!$A$3:$F$994, 2, false)</f>
        <v>.</v>
      </c>
      <c r="Q581" s="119"/>
      <c r="R581" s="104"/>
      <c r="S581" s="100"/>
      <c r="T581" s="113">
        <f>VLOOKUP(M581,Base!$A$3:$F$994, 5, false)</f>
        <v>0</v>
      </c>
      <c r="U581" s="114">
        <f t="shared" si="93"/>
        <v>0</v>
      </c>
      <c r="V581" s="115"/>
      <c r="W581" s="110">
        <f>VLOOKUP(X581,Base!$A$3:$F$994, 6, false)</f>
        <v>0</v>
      </c>
      <c r="X581" s="111" t="s">
        <v>6</v>
      </c>
      <c r="Y581" s="3"/>
      <c r="Z581" s="120"/>
      <c r="AA581" s="110" t="str">
        <f>VLOOKUP(X581,Base!$A$3:$F$994, 2, false)</f>
        <v>.</v>
      </c>
      <c r="AB581" s="119"/>
      <c r="AC581" s="104"/>
      <c r="AD581" s="100"/>
      <c r="AE581" s="113">
        <f>VLOOKUP(X581,Base!$A$3:$F$994, 5, false)</f>
        <v>0</v>
      </c>
      <c r="AF581" s="114">
        <f t="shared" si="94"/>
        <v>0</v>
      </c>
      <c r="AG581" s="115"/>
      <c r="AH581" s="110">
        <f>VLOOKUP(AI581,Base!$A$3:$F$994, 6, false)</f>
        <v>0</v>
      </c>
      <c r="AI581" s="111" t="s">
        <v>6</v>
      </c>
      <c r="AJ581" s="3"/>
      <c r="AK581" s="120"/>
      <c r="AL581" s="110" t="str">
        <f>VLOOKUP(AI581,Base!$A$3:$F$994, 2, false)</f>
        <v>.</v>
      </c>
      <c r="AM581" s="119"/>
      <c r="AN581" s="104"/>
      <c r="AO581" s="100"/>
      <c r="AP581" s="113">
        <f>VLOOKUP(AI581,Base!$A$3:$F$994, 5, false)</f>
        <v>0</v>
      </c>
      <c r="AQ581" s="114">
        <f t="shared" si="98"/>
        <v>0</v>
      </c>
      <c r="AR581" s="115"/>
      <c r="AS581" s="110">
        <f>VLOOKUP(AT581,Base!$A$3:$F$994, 6, false)</f>
        <v>0</v>
      </c>
      <c r="AT581" s="111" t="s">
        <v>6</v>
      </c>
      <c r="AU581" s="3"/>
      <c r="AV581" s="120"/>
      <c r="AW581" s="110" t="str">
        <f>VLOOKUP(AT581,Base!$A$3:$F$994, 2, false)</f>
        <v>.</v>
      </c>
      <c r="AX581" s="119"/>
      <c r="AY581" s="104"/>
      <c r="AZ581" s="100"/>
      <c r="BA581" s="113">
        <f>VLOOKUP(AT581,Base!$A$3:$F$994, 5, false)</f>
        <v>0</v>
      </c>
      <c r="BB581" s="114">
        <f t="shared" si="96"/>
        <v>0</v>
      </c>
      <c r="BC581" s="115"/>
      <c r="BD581" s="110">
        <f>VLOOKUP(BE581,Base!$A$3:$F$994, 6, false)</f>
        <v>0</v>
      </c>
      <c r="BE581" s="111" t="s">
        <v>6</v>
      </c>
      <c r="BF581" s="3"/>
      <c r="BG581" s="120"/>
      <c r="BH581" s="110" t="str">
        <f>VLOOKUP(BE581,Base!$A$3:$F$994, 2, false)</f>
        <v>.</v>
      </c>
      <c r="BI581" s="119"/>
      <c r="BJ581" s="104"/>
      <c r="BK581" s="100"/>
      <c r="BL581" s="113">
        <f>VLOOKUP(BE581,Base!$A$3:$F$994, 5, false)</f>
        <v>0</v>
      </c>
      <c r="BM581" s="114">
        <f t="shared" si="97"/>
        <v>0</v>
      </c>
    </row>
    <row r="582">
      <c r="A582" s="110">
        <f>VLOOKUP(B582,Base!$A$3:$F$994, 6, false)</f>
        <v>0</v>
      </c>
      <c r="B582" s="111" t="s">
        <v>6</v>
      </c>
      <c r="C582" s="3"/>
      <c r="D582" s="122"/>
      <c r="E582" s="110" t="str">
        <f>VLOOKUP(B582,Base!$A$3:$F$994, 2, false)</f>
        <v>.</v>
      </c>
      <c r="F582" s="119"/>
      <c r="G582" s="104"/>
      <c r="H582" s="100"/>
      <c r="I582" s="113">
        <f>VLOOKUP(B582,Base!$A$3:$F$994, 5, false)</f>
        <v>0</v>
      </c>
      <c r="J582" s="114">
        <f t="shared" si="92"/>
        <v>0</v>
      </c>
      <c r="K582" s="115"/>
      <c r="L582" s="110">
        <f>VLOOKUP(M582,Base!$A$3:$F$994, 6, false)</f>
        <v>0</v>
      </c>
      <c r="M582" s="111" t="s">
        <v>6</v>
      </c>
      <c r="N582" s="3"/>
      <c r="O582" s="122"/>
      <c r="P582" s="110" t="str">
        <f>VLOOKUP(M582,Base!$A$3:$F$994, 2, false)</f>
        <v>.</v>
      </c>
      <c r="Q582" s="119"/>
      <c r="R582" s="104"/>
      <c r="S582" s="100"/>
      <c r="T582" s="113">
        <f>VLOOKUP(M582,Base!$A$3:$F$994, 5, false)</f>
        <v>0</v>
      </c>
      <c r="U582" s="114">
        <f t="shared" si="93"/>
        <v>0</v>
      </c>
      <c r="V582" s="115"/>
      <c r="W582" s="110">
        <f>VLOOKUP(X582,Base!$A$3:$F$994, 6, false)</f>
        <v>0</v>
      </c>
      <c r="X582" s="111" t="s">
        <v>6</v>
      </c>
      <c r="Y582" s="3"/>
      <c r="Z582" s="122"/>
      <c r="AA582" s="110" t="str">
        <f>VLOOKUP(X582,Base!$A$3:$F$994, 2, false)</f>
        <v>.</v>
      </c>
      <c r="AB582" s="119"/>
      <c r="AC582" s="104"/>
      <c r="AD582" s="100"/>
      <c r="AE582" s="113">
        <f>VLOOKUP(X582,Base!$A$3:$F$994, 5, false)</f>
        <v>0</v>
      </c>
      <c r="AF582" s="114">
        <f t="shared" si="94"/>
        <v>0</v>
      </c>
      <c r="AG582" s="115"/>
      <c r="AH582" s="110">
        <f>VLOOKUP(AI582,Base!$A$3:$F$994, 6, false)</f>
        <v>0</v>
      </c>
      <c r="AI582" s="111" t="s">
        <v>6</v>
      </c>
      <c r="AJ582" s="3"/>
      <c r="AK582" s="122"/>
      <c r="AL582" s="110" t="str">
        <f>VLOOKUP(AI582,Base!$A$3:$F$994, 2, false)</f>
        <v>.</v>
      </c>
      <c r="AM582" s="119"/>
      <c r="AN582" s="104"/>
      <c r="AO582" s="100"/>
      <c r="AP582" s="113">
        <f>VLOOKUP(AI582,Base!$A$3:$F$994, 5, false)</f>
        <v>0</v>
      </c>
      <c r="AQ582" s="114">
        <f t="shared" si="98"/>
        <v>0</v>
      </c>
      <c r="AR582" s="115"/>
      <c r="AS582" s="110">
        <f>VLOOKUP(AT582,Base!$A$3:$F$994, 6, false)</f>
        <v>0</v>
      </c>
      <c r="AT582" s="111" t="s">
        <v>6</v>
      </c>
      <c r="AU582" s="3"/>
      <c r="AV582" s="122"/>
      <c r="AW582" s="110" t="str">
        <f>VLOOKUP(AT582,Base!$A$3:$F$994, 2, false)</f>
        <v>.</v>
      </c>
      <c r="AX582" s="119"/>
      <c r="AY582" s="104"/>
      <c r="AZ582" s="100"/>
      <c r="BA582" s="113">
        <f>VLOOKUP(AT582,Base!$A$3:$F$994, 5, false)</f>
        <v>0</v>
      </c>
      <c r="BB582" s="114">
        <f t="shared" si="96"/>
        <v>0</v>
      </c>
      <c r="BC582" s="115"/>
      <c r="BD582" s="110">
        <f>VLOOKUP(BE582,Base!$A$3:$F$994, 6, false)</f>
        <v>0</v>
      </c>
      <c r="BE582" s="111" t="s">
        <v>6</v>
      </c>
      <c r="BF582" s="3"/>
      <c r="BG582" s="122"/>
      <c r="BH582" s="110" t="str">
        <f>VLOOKUP(BE582,Base!$A$3:$F$994, 2, false)</f>
        <v>.</v>
      </c>
      <c r="BI582" s="119"/>
      <c r="BJ582" s="104"/>
      <c r="BK582" s="100"/>
      <c r="BL582" s="113">
        <f>VLOOKUP(BE582,Base!$A$3:$F$994, 5, false)</f>
        <v>0</v>
      </c>
      <c r="BM582" s="114">
        <f t="shared" si="97"/>
        <v>0</v>
      </c>
    </row>
    <row r="583">
      <c r="A583" s="110">
        <f>VLOOKUP(B583,Base!$A$3:$F$994, 6, false)</f>
        <v>0</v>
      </c>
      <c r="B583" s="111" t="s">
        <v>6</v>
      </c>
      <c r="C583" s="3"/>
      <c r="D583" s="123"/>
      <c r="E583" s="110" t="str">
        <f>VLOOKUP(B583,Base!$A$3:$F$994, 2, false)</f>
        <v>.</v>
      </c>
      <c r="F583" s="119"/>
      <c r="G583" s="104"/>
      <c r="H583" s="100"/>
      <c r="I583" s="113">
        <f>VLOOKUP(B583,Base!$A$3:$F$994, 5, false)</f>
        <v>0</v>
      </c>
      <c r="J583" s="114">
        <f t="shared" si="92"/>
        <v>0</v>
      </c>
      <c r="K583" s="115"/>
      <c r="L583" s="110">
        <f>VLOOKUP(M583,Base!$A$3:$F$994, 6, false)</f>
        <v>0</v>
      </c>
      <c r="M583" s="111" t="s">
        <v>6</v>
      </c>
      <c r="N583" s="3"/>
      <c r="O583" s="123"/>
      <c r="P583" s="110" t="str">
        <f>VLOOKUP(M583,Base!$A$3:$F$994, 2, false)</f>
        <v>.</v>
      </c>
      <c r="Q583" s="119"/>
      <c r="R583" s="104"/>
      <c r="S583" s="100"/>
      <c r="T583" s="113">
        <f>VLOOKUP(M583,Base!$A$3:$F$994, 5, false)</f>
        <v>0</v>
      </c>
      <c r="U583" s="114">
        <f t="shared" si="93"/>
        <v>0</v>
      </c>
      <c r="V583" s="115"/>
      <c r="W583" s="110">
        <f>VLOOKUP(X583,Base!$A$3:$F$994, 6, false)</f>
        <v>0</v>
      </c>
      <c r="X583" s="111" t="s">
        <v>6</v>
      </c>
      <c r="Y583" s="3"/>
      <c r="Z583" s="123"/>
      <c r="AA583" s="110" t="str">
        <f>VLOOKUP(X583,Base!$A$3:$F$994, 2, false)</f>
        <v>.</v>
      </c>
      <c r="AB583" s="119"/>
      <c r="AC583" s="104"/>
      <c r="AD583" s="100"/>
      <c r="AE583" s="113">
        <f>VLOOKUP(X583,Base!$A$3:$F$994, 5, false)</f>
        <v>0</v>
      </c>
      <c r="AF583" s="114">
        <f t="shared" si="94"/>
        <v>0</v>
      </c>
      <c r="AG583" s="115"/>
      <c r="AH583" s="110">
        <f>VLOOKUP(AI583,Base!$A$3:$F$994, 6, false)</f>
        <v>0</v>
      </c>
      <c r="AI583" s="111" t="s">
        <v>6</v>
      </c>
      <c r="AJ583" s="3"/>
      <c r="AK583" s="123"/>
      <c r="AL583" s="110" t="str">
        <f>VLOOKUP(AI583,Base!$A$3:$F$994, 2, false)</f>
        <v>.</v>
      </c>
      <c r="AM583" s="119"/>
      <c r="AN583" s="104"/>
      <c r="AO583" s="100"/>
      <c r="AP583" s="113">
        <f>VLOOKUP(AI583,Base!$A$3:$F$994, 5, false)</f>
        <v>0</v>
      </c>
      <c r="AQ583" s="114">
        <f t="shared" si="98"/>
        <v>0</v>
      </c>
      <c r="AR583" s="115"/>
      <c r="AS583" s="110">
        <f>VLOOKUP(AT583,Base!$A$3:$F$994, 6, false)</f>
        <v>0</v>
      </c>
      <c r="AT583" s="111" t="s">
        <v>6</v>
      </c>
      <c r="AU583" s="3"/>
      <c r="AV583" s="123"/>
      <c r="AW583" s="110" t="str">
        <f>VLOOKUP(AT583,Base!$A$3:$F$994, 2, false)</f>
        <v>.</v>
      </c>
      <c r="AX583" s="119"/>
      <c r="AY583" s="104"/>
      <c r="AZ583" s="100"/>
      <c r="BA583" s="113">
        <f>VLOOKUP(AT583,Base!$A$3:$F$994, 5, false)</f>
        <v>0</v>
      </c>
      <c r="BB583" s="114">
        <f t="shared" si="96"/>
        <v>0</v>
      </c>
      <c r="BC583" s="115"/>
      <c r="BD583" s="110">
        <f>VLOOKUP(BE583,Base!$A$3:$F$994, 6, false)</f>
        <v>0</v>
      </c>
      <c r="BE583" s="111" t="s">
        <v>6</v>
      </c>
      <c r="BF583" s="3"/>
      <c r="BG583" s="123"/>
      <c r="BH583" s="110" t="str">
        <f>VLOOKUP(BE583,Base!$A$3:$F$994, 2, false)</f>
        <v>.</v>
      </c>
      <c r="BI583" s="119"/>
      <c r="BJ583" s="104"/>
      <c r="BK583" s="100"/>
      <c r="BL583" s="113">
        <f>VLOOKUP(BE583,Base!$A$3:$F$994, 5, false)</f>
        <v>0</v>
      </c>
      <c r="BM583" s="114">
        <f t="shared" si="97"/>
        <v>0</v>
      </c>
    </row>
    <row r="584">
      <c r="A584" s="126" t="s">
        <v>717</v>
      </c>
      <c r="B584" s="104"/>
      <c r="C584" s="104"/>
      <c r="D584" s="104"/>
      <c r="E584" s="104"/>
      <c r="F584" s="104"/>
      <c r="G584" s="104"/>
      <c r="H584" s="100"/>
      <c r="I584" s="167" t="s">
        <v>716</v>
      </c>
      <c r="J584" s="125">
        <f>SUM(J566:J583)</f>
        <v>0</v>
      </c>
      <c r="K584" s="109"/>
      <c r="L584" s="126" t="s">
        <v>717</v>
      </c>
      <c r="M584" s="104"/>
      <c r="N584" s="104"/>
      <c r="O584" s="104"/>
      <c r="P584" s="104"/>
      <c r="Q584" s="104"/>
      <c r="R584" s="104"/>
      <c r="S584" s="100"/>
      <c r="T584" s="167" t="s">
        <v>716</v>
      </c>
      <c r="U584" s="125">
        <f>SUM(U566:U583)</f>
        <v>0</v>
      </c>
      <c r="V584" s="109"/>
      <c r="W584" s="126" t="s">
        <v>717</v>
      </c>
      <c r="X584" s="104"/>
      <c r="Y584" s="104"/>
      <c r="Z584" s="104"/>
      <c r="AA584" s="104"/>
      <c r="AB584" s="104"/>
      <c r="AC584" s="104"/>
      <c r="AD584" s="100"/>
      <c r="AE584" s="167" t="s">
        <v>716</v>
      </c>
      <c r="AF584" s="125">
        <f>SUM(AF566:AF583)</f>
        <v>0</v>
      </c>
      <c r="AG584" s="109"/>
      <c r="AH584" s="126" t="s">
        <v>717</v>
      </c>
      <c r="AI584" s="104"/>
      <c r="AJ584" s="104"/>
      <c r="AK584" s="104"/>
      <c r="AL584" s="104"/>
      <c r="AM584" s="104"/>
      <c r="AN584" s="104"/>
      <c r="AO584" s="100"/>
      <c r="AP584" s="167" t="s">
        <v>716</v>
      </c>
      <c r="AQ584" s="125">
        <f>SUM(AQ566:AQ583)</f>
        <v>0</v>
      </c>
      <c r="AR584" s="109"/>
      <c r="AS584" s="126" t="s">
        <v>717</v>
      </c>
      <c r="AT584" s="104"/>
      <c r="AU584" s="104"/>
      <c r="AV584" s="104"/>
      <c r="AW584" s="104"/>
      <c r="AX584" s="104"/>
      <c r="AY584" s="104"/>
      <c r="AZ584" s="100"/>
      <c r="BA584" s="167" t="s">
        <v>716</v>
      </c>
      <c r="BB584" s="125">
        <f>SUM(BB566:BB583)</f>
        <v>0</v>
      </c>
      <c r="BC584" s="109"/>
      <c r="BD584" s="126" t="s">
        <v>717</v>
      </c>
      <c r="BE584" s="104"/>
      <c r="BF584" s="104"/>
      <c r="BG584" s="104"/>
      <c r="BH584" s="104"/>
      <c r="BI584" s="104"/>
      <c r="BJ584" s="104"/>
      <c r="BK584" s="100"/>
      <c r="BL584" s="167" t="s">
        <v>716</v>
      </c>
      <c r="BM584" s="125">
        <f>SUM(BM566:BM583)</f>
        <v>0</v>
      </c>
    </row>
    <row r="585">
      <c r="A585" s="127"/>
      <c r="B585" s="104"/>
      <c r="C585" s="104"/>
      <c r="D585" s="104"/>
      <c r="E585" s="104"/>
      <c r="F585" s="104"/>
      <c r="G585" s="104"/>
      <c r="H585" s="100"/>
      <c r="I585" s="167" t="s">
        <v>718</v>
      </c>
      <c r="J585" s="128">
        <f>J584/E564</f>
        <v>0</v>
      </c>
      <c r="K585" s="129"/>
      <c r="L585" s="127"/>
      <c r="M585" s="104"/>
      <c r="N585" s="104"/>
      <c r="O585" s="104"/>
      <c r="P585" s="104"/>
      <c r="Q585" s="104"/>
      <c r="R585" s="104"/>
      <c r="S585" s="100"/>
      <c r="T585" s="167" t="s">
        <v>718</v>
      </c>
      <c r="U585" s="128">
        <f>U584/P564</f>
        <v>0</v>
      </c>
      <c r="V585" s="129"/>
      <c r="W585" s="127"/>
      <c r="X585" s="104"/>
      <c r="Y585" s="104"/>
      <c r="Z585" s="104"/>
      <c r="AA585" s="104"/>
      <c r="AB585" s="104"/>
      <c r="AC585" s="104"/>
      <c r="AD585" s="100"/>
      <c r="AE585" s="167" t="s">
        <v>718</v>
      </c>
      <c r="AF585" s="128">
        <f>AF584/AA564</f>
        <v>0</v>
      </c>
      <c r="AG585" s="129"/>
      <c r="AH585" s="127"/>
      <c r="AI585" s="104"/>
      <c r="AJ585" s="104"/>
      <c r="AK585" s="104"/>
      <c r="AL585" s="104"/>
      <c r="AM585" s="104"/>
      <c r="AN585" s="104"/>
      <c r="AO585" s="100"/>
      <c r="AP585" s="167" t="s">
        <v>718</v>
      </c>
      <c r="AQ585" s="128">
        <f>AQ584/AL564</f>
        <v>0</v>
      </c>
      <c r="AR585" s="129"/>
      <c r="AS585" s="127"/>
      <c r="AT585" s="104"/>
      <c r="AU585" s="104"/>
      <c r="AV585" s="104"/>
      <c r="AW585" s="104"/>
      <c r="AX585" s="104"/>
      <c r="AY585" s="104"/>
      <c r="AZ585" s="100"/>
      <c r="BA585" s="167" t="s">
        <v>718</v>
      </c>
      <c r="BB585" s="128">
        <f>BB584/AW564</f>
        <v>0</v>
      </c>
      <c r="BC585" s="129"/>
      <c r="BD585" s="127"/>
      <c r="BE585" s="104"/>
      <c r="BF585" s="104"/>
      <c r="BG585" s="104"/>
      <c r="BH585" s="104"/>
      <c r="BI585" s="104"/>
      <c r="BJ585" s="104"/>
      <c r="BK585" s="100"/>
      <c r="BL585" s="167" t="s">
        <v>718</v>
      </c>
      <c r="BM585" s="128">
        <f>BM584/BH564</f>
        <v>0</v>
      </c>
    </row>
    <row r="586">
      <c r="A586" s="127"/>
      <c r="B586" s="104"/>
      <c r="C586" s="104"/>
      <c r="D586" s="104"/>
      <c r="E586" s="104"/>
      <c r="F586" s="104"/>
      <c r="G586" s="104"/>
      <c r="H586" s="100"/>
      <c r="I586" s="160" t="s">
        <v>719</v>
      </c>
      <c r="J586" s="130">
        <v>0.05</v>
      </c>
      <c r="K586" s="129"/>
      <c r="L586" s="127"/>
      <c r="M586" s="104"/>
      <c r="N586" s="104"/>
      <c r="O586" s="104"/>
      <c r="P586" s="104"/>
      <c r="Q586" s="104"/>
      <c r="R586" s="104"/>
      <c r="S586" s="100"/>
      <c r="T586" s="160" t="s">
        <v>719</v>
      </c>
      <c r="U586" s="130">
        <v>0.05</v>
      </c>
      <c r="V586" s="129"/>
      <c r="W586" s="127"/>
      <c r="X586" s="104"/>
      <c r="Y586" s="104"/>
      <c r="Z586" s="104"/>
      <c r="AA586" s="104"/>
      <c r="AB586" s="104"/>
      <c r="AC586" s="104"/>
      <c r="AD586" s="100"/>
      <c r="AE586" s="160" t="s">
        <v>719</v>
      </c>
      <c r="AF586" s="130">
        <v>0.05</v>
      </c>
      <c r="AG586" s="129"/>
      <c r="AH586" s="127"/>
      <c r="AI586" s="104"/>
      <c r="AJ586" s="104"/>
      <c r="AK586" s="104"/>
      <c r="AL586" s="104"/>
      <c r="AM586" s="104"/>
      <c r="AN586" s="104"/>
      <c r="AO586" s="100"/>
      <c r="AP586" s="160" t="s">
        <v>719</v>
      </c>
      <c r="AQ586" s="130">
        <v>0.05</v>
      </c>
      <c r="AR586" s="129"/>
      <c r="AS586" s="127"/>
      <c r="AT586" s="104"/>
      <c r="AU586" s="104"/>
      <c r="AV586" s="104"/>
      <c r="AW586" s="104"/>
      <c r="AX586" s="104"/>
      <c r="AY586" s="104"/>
      <c r="AZ586" s="100"/>
      <c r="BA586" s="160" t="s">
        <v>719</v>
      </c>
      <c r="BB586" s="130">
        <v>0.05</v>
      </c>
      <c r="BC586" s="129"/>
      <c r="BD586" s="127"/>
      <c r="BE586" s="104"/>
      <c r="BF586" s="104"/>
      <c r="BG586" s="104"/>
      <c r="BH586" s="104"/>
      <c r="BI586" s="104"/>
      <c r="BJ586" s="104"/>
      <c r="BK586" s="100"/>
      <c r="BL586" s="160" t="s">
        <v>719</v>
      </c>
      <c r="BM586" s="130">
        <v>0.05</v>
      </c>
    </row>
    <row r="587">
      <c r="A587" s="127"/>
      <c r="B587" s="104"/>
      <c r="C587" s="104"/>
      <c r="D587" s="104"/>
      <c r="E587" s="104"/>
      <c r="F587" s="104"/>
      <c r="G587" s="104"/>
      <c r="H587" s="100"/>
      <c r="I587" s="167" t="s">
        <v>720</v>
      </c>
      <c r="J587" s="128">
        <f>J585+(J585*J586)</f>
        <v>0</v>
      </c>
      <c r="K587" s="129"/>
      <c r="L587" s="127"/>
      <c r="M587" s="104"/>
      <c r="N587" s="104"/>
      <c r="O587" s="104"/>
      <c r="P587" s="104"/>
      <c r="Q587" s="104"/>
      <c r="R587" s="104"/>
      <c r="S587" s="100"/>
      <c r="T587" s="167" t="s">
        <v>720</v>
      </c>
      <c r="U587" s="128">
        <f>U585+(U585*U586)</f>
        <v>0</v>
      </c>
      <c r="V587" s="129"/>
      <c r="W587" s="127"/>
      <c r="X587" s="104"/>
      <c r="Y587" s="104"/>
      <c r="Z587" s="104"/>
      <c r="AA587" s="104"/>
      <c r="AB587" s="104"/>
      <c r="AC587" s="104"/>
      <c r="AD587" s="100"/>
      <c r="AE587" s="167" t="s">
        <v>720</v>
      </c>
      <c r="AF587" s="128">
        <f>AF585+(AF585*AF586)</f>
        <v>0</v>
      </c>
      <c r="AG587" s="129"/>
      <c r="AH587" s="127"/>
      <c r="AI587" s="104"/>
      <c r="AJ587" s="104"/>
      <c r="AK587" s="104"/>
      <c r="AL587" s="104"/>
      <c r="AM587" s="104"/>
      <c r="AN587" s="104"/>
      <c r="AO587" s="100"/>
      <c r="AP587" s="167" t="s">
        <v>720</v>
      </c>
      <c r="AQ587" s="128">
        <f>AQ585+(AQ585*AQ586)</f>
        <v>0</v>
      </c>
      <c r="AR587" s="129"/>
      <c r="AS587" s="127"/>
      <c r="AT587" s="104"/>
      <c r="AU587" s="104"/>
      <c r="AV587" s="104"/>
      <c r="AW587" s="104"/>
      <c r="AX587" s="104"/>
      <c r="AY587" s="104"/>
      <c r="AZ587" s="100"/>
      <c r="BA587" s="167" t="s">
        <v>720</v>
      </c>
      <c r="BB587" s="128">
        <f>BB585+(BB585*BB586)</f>
        <v>0</v>
      </c>
      <c r="BC587" s="129"/>
      <c r="BD587" s="127"/>
      <c r="BE587" s="104"/>
      <c r="BF587" s="104"/>
      <c r="BG587" s="104"/>
      <c r="BH587" s="104"/>
      <c r="BI587" s="104"/>
      <c r="BJ587" s="104"/>
      <c r="BK587" s="100"/>
      <c r="BL587" s="167" t="s">
        <v>720</v>
      </c>
      <c r="BM587" s="128">
        <f>BM585+(BM585*BM586)</f>
        <v>0</v>
      </c>
    </row>
    <row r="588">
      <c r="A588" s="127"/>
      <c r="B588" s="104"/>
      <c r="C588" s="104"/>
      <c r="D588" s="104"/>
      <c r="E588" s="104"/>
      <c r="F588" s="104"/>
      <c r="G588" s="104"/>
      <c r="H588" s="100"/>
      <c r="I588" s="167" t="s">
        <v>746</v>
      </c>
      <c r="J588" s="128">
        <f>J587*I564</f>
        <v>0</v>
      </c>
      <c r="K588" s="129"/>
      <c r="L588" s="127"/>
      <c r="M588" s="104"/>
      <c r="N588" s="104"/>
      <c r="O588" s="104"/>
      <c r="P588" s="104"/>
      <c r="Q588" s="104"/>
      <c r="R588" s="104"/>
      <c r="S588" s="100"/>
      <c r="T588" s="167" t="s">
        <v>746</v>
      </c>
      <c r="U588" s="128">
        <f>U587*T564</f>
        <v>0</v>
      </c>
      <c r="V588" s="129"/>
      <c r="W588" s="127"/>
      <c r="X588" s="104"/>
      <c r="Y588" s="104"/>
      <c r="Z588" s="104"/>
      <c r="AA588" s="104"/>
      <c r="AB588" s="104"/>
      <c r="AC588" s="104"/>
      <c r="AD588" s="100"/>
      <c r="AE588" s="167" t="s">
        <v>746</v>
      </c>
      <c r="AF588" s="128">
        <f>AF587*AE564</f>
        <v>0</v>
      </c>
      <c r="AG588" s="129"/>
      <c r="AH588" s="127"/>
      <c r="AI588" s="104"/>
      <c r="AJ588" s="104"/>
      <c r="AK588" s="104"/>
      <c r="AL588" s="104"/>
      <c r="AM588" s="104"/>
      <c r="AN588" s="104"/>
      <c r="AO588" s="100"/>
      <c r="AP588" s="167" t="s">
        <v>746</v>
      </c>
      <c r="AQ588" s="128">
        <f>AQ587*AP564</f>
        <v>0</v>
      </c>
      <c r="AR588" s="129"/>
      <c r="AS588" s="127"/>
      <c r="AT588" s="104"/>
      <c r="AU588" s="104"/>
      <c r="AV588" s="104"/>
      <c r="AW588" s="104"/>
      <c r="AX588" s="104"/>
      <c r="AY588" s="104"/>
      <c r="AZ588" s="100"/>
      <c r="BA588" s="167" t="s">
        <v>746</v>
      </c>
      <c r="BB588" s="128">
        <f>BB587*BA564</f>
        <v>0</v>
      </c>
      <c r="BC588" s="129"/>
      <c r="BD588" s="127"/>
      <c r="BE588" s="104"/>
      <c r="BF588" s="104"/>
      <c r="BG588" s="104"/>
      <c r="BH588" s="104"/>
      <c r="BI588" s="104"/>
      <c r="BJ588" s="104"/>
      <c r="BK588" s="100"/>
      <c r="BL588" s="167" t="s">
        <v>746</v>
      </c>
      <c r="BM588" s="128">
        <f>BM587*BL564</f>
        <v>0</v>
      </c>
    </row>
    <row r="589">
      <c r="A589" s="127"/>
      <c r="B589" s="104"/>
      <c r="C589" s="104"/>
      <c r="D589" s="104"/>
      <c r="E589" s="104"/>
      <c r="F589" s="104"/>
      <c r="G589" s="104"/>
      <c r="H589" s="100"/>
      <c r="I589" s="167" t="s">
        <v>747</v>
      </c>
      <c r="J589" s="128">
        <f>J590-J588</f>
        <v>0</v>
      </c>
      <c r="K589" s="129"/>
      <c r="L589" s="127"/>
      <c r="M589" s="104"/>
      <c r="N589" s="104"/>
      <c r="O589" s="104"/>
      <c r="P589" s="104"/>
      <c r="Q589" s="104"/>
      <c r="R589" s="104"/>
      <c r="S589" s="100"/>
      <c r="T589" s="167" t="s">
        <v>747</v>
      </c>
      <c r="U589" s="128">
        <f>U590-U588</f>
        <v>0</v>
      </c>
      <c r="V589" s="129"/>
      <c r="W589" s="127"/>
      <c r="X589" s="104"/>
      <c r="Y589" s="104"/>
      <c r="Z589" s="104"/>
      <c r="AA589" s="104"/>
      <c r="AB589" s="104"/>
      <c r="AC589" s="104"/>
      <c r="AD589" s="100"/>
      <c r="AE589" s="167" t="s">
        <v>747</v>
      </c>
      <c r="AF589" s="128">
        <f>AF590-AF588</f>
        <v>0</v>
      </c>
      <c r="AG589" s="129"/>
      <c r="AH589" s="127"/>
      <c r="AI589" s="104"/>
      <c r="AJ589" s="104"/>
      <c r="AK589" s="104"/>
      <c r="AL589" s="104"/>
      <c r="AM589" s="104"/>
      <c r="AN589" s="104"/>
      <c r="AO589" s="100"/>
      <c r="AP589" s="167" t="s">
        <v>747</v>
      </c>
      <c r="AQ589" s="128">
        <f>AQ590-AQ588</f>
        <v>0</v>
      </c>
      <c r="AR589" s="129"/>
      <c r="AS589" s="127"/>
      <c r="AT589" s="104"/>
      <c r="AU589" s="104"/>
      <c r="AV589" s="104"/>
      <c r="AW589" s="104"/>
      <c r="AX589" s="104"/>
      <c r="AY589" s="104"/>
      <c r="AZ589" s="100"/>
      <c r="BA589" s="167" t="s">
        <v>747</v>
      </c>
      <c r="BB589" s="128">
        <f>BB590-BB588</f>
        <v>0</v>
      </c>
      <c r="BC589" s="129"/>
      <c r="BD589" s="127"/>
      <c r="BE589" s="104"/>
      <c r="BF589" s="104"/>
      <c r="BG589" s="104"/>
      <c r="BH589" s="104"/>
      <c r="BI589" s="104"/>
      <c r="BJ589" s="104"/>
      <c r="BK589" s="100"/>
      <c r="BL589" s="167" t="s">
        <v>747</v>
      </c>
      <c r="BM589" s="128">
        <f>BM590-BM588</f>
        <v>0</v>
      </c>
    </row>
    <row r="590">
      <c r="A590" s="127"/>
      <c r="B590" s="104"/>
      <c r="C590" s="104"/>
      <c r="D590" s="104"/>
      <c r="E590" s="104"/>
      <c r="F590" s="104"/>
      <c r="G590" s="104"/>
      <c r="H590" s="100"/>
      <c r="I590" s="167" t="s">
        <v>748</v>
      </c>
      <c r="J590" s="128">
        <f>J588*(J562*1+1)</f>
        <v>0</v>
      </c>
      <c r="K590" s="129"/>
      <c r="L590" s="127"/>
      <c r="M590" s="104"/>
      <c r="N590" s="104"/>
      <c r="O590" s="104"/>
      <c r="P590" s="104"/>
      <c r="Q590" s="104"/>
      <c r="R590" s="104"/>
      <c r="S590" s="100"/>
      <c r="T590" s="167" t="s">
        <v>748</v>
      </c>
      <c r="U590" s="128">
        <f>U588*(U562*1+1)</f>
        <v>0</v>
      </c>
      <c r="V590" s="129"/>
      <c r="W590" s="127"/>
      <c r="X590" s="104"/>
      <c r="Y590" s="104"/>
      <c r="Z590" s="104"/>
      <c r="AA590" s="104"/>
      <c r="AB590" s="104"/>
      <c r="AC590" s="104"/>
      <c r="AD590" s="100"/>
      <c r="AE590" s="167" t="s">
        <v>748</v>
      </c>
      <c r="AF590" s="128">
        <f>AF588*(AF562*1+1)</f>
        <v>0</v>
      </c>
      <c r="AG590" s="129"/>
      <c r="AH590" s="127"/>
      <c r="AI590" s="104"/>
      <c r="AJ590" s="104"/>
      <c r="AK590" s="104"/>
      <c r="AL590" s="104"/>
      <c r="AM590" s="104"/>
      <c r="AN590" s="104"/>
      <c r="AO590" s="100"/>
      <c r="AP590" s="167" t="s">
        <v>748</v>
      </c>
      <c r="AQ590" s="128">
        <f>AQ588*(AQ562*1+1)</f>
        <v>0</v>
      </c>
      <c r="AR590" s="129"/>
      <c r="AS590" s="127"/>
      <c r="AT590" s="104"/>
      <c r="AU590" s="104"/>
      <c r="AV590" s="104"/>
      <c r="AW590" s="104"/>
      <c r="AX590" s="104"/>
      <c r="AY590" s="104"/>
      <c r="AZ590" s="100"/>
      <c r="BA590" s="167" t="s">
        <v>748</v>
      </c>
      <c r="BB590" s="128">
        <f>BB588*(BB562*1+1)</f>
        <v>0</v>
      </c>
      <c r="BC590" s="129"/>
      <c r="BD590" s="127"/>
      <c r="BE590" s="104"/>
      <c r="BF590" s="104"/>
      <c r="BG590" s="104"/>
      <c r="BH590" s="104"/>
      <c r="BI590" s="104"/>
      <c r="BJ590" s="104"/>
      <c r="BK590" s="100"/>
      <c r="BL590" s="167" t="s">
        <v>748</v>
      </c>
      <c r="BM590" s="128">
        <f>BM588*(BM562*1+1)</f>
        <v>0</v>
      </c>
    </row>
    <row r="591">
      <c r="A591" s="127"/>
      <c r="B591" s="104"/>
      <c r="C591" s="104"/>
      <c r="D591" s="104"/>
      <c r="E591" s="104"/>
      <c r="F591" s="104"/>
      <c r="G591" s="104"/>
      <c r="H591" s="100"/>
      <c r="I591" s="168" t="s">
        <v>749</v>
      </c>
      <c r="J591" s="3"/>
      <c r="K591" s="129"/>
      <c r="L591" s="127"/>
      <c r="M591" s="104"/>
      <c r="N591" s="104"/>
      <c r="O591" s="104"/>
      <c r="P591" s="104"/>
      <c r="Q591" s="104"/>
      <c r="R591" s="104"/>
      <c r="S591" s="100"/>
      <c r="T591" s="168" t="s">
        <v>749</v>
      </c>
      <c r="U591" s="3"/>
      <c r="V591" s="129"/>
      <c r="W591" s="127"/>
      <c r="X591" s="104"/>
      <c r="Y591" s="104"/>
      <c r="Z591" s="104"/>
      <c r="AA591" s="104"/>
      <c r="AB591" s="104"/>
      <c r="AC591" s="104"/>
      <c r="AD591" s="100"/>
      <c r="AE591" s="168" t="s">
        <v>749</v>
      </c>
      <c r="AF591" s="3"/>
      <c r="AG591" s="129"/>
      <c r="AH591" s="127"/>
      <c r="AI591" s="104"/>
      <c r="AJ591" s="104"/>
      <c r="AK591" s="104"/>
      <c r="AL591" s="104"/>
      <c r="AM591" s="104"/>
      <c r="AN591" s="104"/>
      <c r="AO591" s="100"/>
      <c r="AP591" s="168" t="s">
        <v>749</v>
      </c>
      <c r="AQ591" s="3"/>
      <c r="AR591" s="129"/>
      <c r="AS591" s="127"/>
      <c r="AT591" s="104"/>
      <c r="AU591" s="104"/>
      <c r="AV591" s="104"/>
      <c r="AW591" s="104"/>
      <c r="AX591" s="104"/>
      <c r="AY591" s="104"/>
      <c r="AZ591" s="100"/>
      <c r="BA591" s="168" t="s">
        <v>749</v>
      </c>
      <c r="BB591" s="3"/>
      <c r="BC591" s="129"/>
      <c r="BD591" s="127"/>
      <c r="BE591" s="104"/>
      <c r="BF591" s="104"/>
      <c r="BG591" s="104"/>
      <c r="BH591" s="104"/>
      <c r="BI591" s="104"/>
      <c r="BJ591" s="104"/>
      <c r="BK591" s="100"/>
      <c r="BL591" s="168" t="s">
        <v>749</v>
      </c>
      <c r="BM591" s="3"/>
    </row>
    <row r="592">
      <c r="A592" s="132"/>
      <c r="B592" s="2"/>
      <c r="C592" s="2"/>
      <c r="D592" s="2"/>
      <c r="E592" s="2"/>
      <c r="F592" s="2"/>
      <c r="G592" s="2"/>
      <c r="H592" s="3"/>
      <c r="I592" s="167" t="s">
        <v>750</v>
      </c>
      <c r="J592" s="133"/>
      <c r="K592" s="134"/>
      <c r="L592" s="132"/>
      <c r="M592" s="2"/>
      <c r="N592" s="2"/>
      <c r="O592" s="2"/>
      <c r="P592" s="2"/>
      <c r="Q592" s="2"/>
      <c r="R592" s="2"/>
      <c r="S592" s="3"/>
      <c r="T592" s="167" t="s">
        <v>750</v>
      </c>
      <c r="U592" s="133"/>
      <c r="V592" s="134"/>
      <c r="W592" s="132"/>
      <c r="X592" s="2"/>
      <c r="Y592" s="2"/>
      <c r="Z592" s="2"/>
      <c r="AA592" s="2"/>
      <c r="AB592" s="2"/>
      <c r="AC592" s="2"/>
      <c r="AD592" s="3"/>
      <c r="AE592" s="167" t="s">
        <v>750</v>
      </c>
      <c r="AF592" s="133"/>
      <c r="AG592" s="134"/>
      <c r="AH592" s="132"/>
      <c r="AI592" s="2"/>
      <c r="AJ592" s="2"/>
      <c r="AK592" s="2"/>
      <c r="AL592" s="2"/>
      <c r="AM592" s="2"/>
      <c r="AN592" s="2"/>
      <c r="AO592" s="3"/>
      <c r="AP592" s="167" t="s">
        <v>750</v>
      </c>
      <c r="AQ592" s="133"/>
      <c r="AR592" s="134"/>
      <c r="AS592" s="132"/>
      <c r="AT592" s="2"/>
      <c r="AU592" s="2"/>
      <c r="AV592" s="2"/>
      <c r="AW592" s="2"/>
      <c r="AX592" s="2"/>
      <c r="AY592" s="2"/>
      <c r="AZ592" s="3"/>
      <c r="BA592" s="167" t="s">
        <v>750</v>
      </c>
      <c r="BB592" s="133"/>
      <c r="BC592" s="134"/>
      <c r="BD592" s="132"/>
      <c r="BE592" s="2"/>
      <c r="BF592" s="2"/>
      <c r="BG592" s="2"/>
      <c r="BH592" s="2"/>
      <c r="BI592" s="2"/>
      <c r="BJ592" s="2"/>
      <c r="BK592" s="3"/>
      <c r="BL592" s="167" t="s">
        <v>750</v>
      </c>
      <c r="BM592" s="133"/>
    </row>
    <row r="593">
      <c r="A593" s="126" t="s">
        <v>721</v>
      </c>
      <c r="B593" s="104"/>
      <c r="C593" s="104"/>
      <c r="D593" s="104"/>
      <c r="E593" s="104"/>
      <c r="F593" s="104"/>
      <c r="G593" s="104"/>
      <c r="H593" s="100"/>
      <c r="I593" s="167" t="s">
        <v>747</v>
      </c>
      <c r="J593" s="125">
        <f>J592-J594</f>
        <v>0</v>
      </c>
      <c r="K593" s="109"/>
      <c r="L593" s="126" t="s">
        <v>721</v>
      </c>
      <c r="M593" s="104"/>
      <c r="N593" s="104"/>
      <c r="O593" s="104"/>
      <c r="P593" s="104"/>
      <c r="Q593" s="104"/>
      <c r="R593" s="104"/>
      <c r="S593" s="100"/>
      <c r="T593" s="167" t="s">
        <v>747</v>
      </c>
      <c r="U593" s="125">
        <f>U592-U594</f>
        <v>0</v>
      </c>
      <c r="V593" s="109"/>
      <c r="W593" s="126" t="s">
        <v>721</v>
      </c>
      <c r="X593" s="104"/>
      <c r="Y593" s="104"/>
      <c r="Z593" s="104"/>
      <c r="AA593" s="104"/>
      <c r="AB593" s="104"/>
      <c r="AC593" s="104"/>
      <c r="AD593" s="100"/>
      <c r="AE593" s="167" t="s">
        <v>747</v>
      </c>
      <c r="AF593" s="125">
        <f>AF592-AF594</f>
        <v>0</v>
      </c>
      <c r="AG593" s="109"/>
      <c r="AH593" s="126" t="s">
        <v>721</v>
      </c>
      <c r="AI593" s="104"/>
      <c r="AJ593" s="104"/>
      <c r="AK593" s="104"/>
      <c r="AL593" s="104"/>
      <c r="AM593" s="104"/>
      <c r="AN593" s="104"/>
      <c r="AO593" s="100"/>
      <c r="AP593" s="167" t="s">
        <v>747</v>
      </c>
      <c r="AQ593" s="125">
        <f>AQ592-AQ594</f>
        <v>0</v>
      </c>
      <c r="AR593" s="109"/>
      <c r="AS593" s="126" t="s">
        <v>721</v>
      </c>
      <c r="AT593" s="104"/>
      <c r="AU593" s="104"/>
      <c r="AV593" s="104"/>
      <c r="AW593" s="104"/>
      <c r="AX593" s="104"/>
      <c r="AY593" s="104"/>
      <c r="AZ593" s="100"/>
      <c r="BA593" s="167" t="s">
        <v>747</v>
      </c>
      <c r="BB593" s="125">
        <f>BB592-BB594</f>
        <v>0</v>
      </c>
      <c r="BC593" s="109"/>
      <c r="BD593" s="126" t="s">
        <v>721</v>
      </c>
      <c r="BE593" s="104"/>
      <c r="BF593" s="104"/>
      <c r="BG593" s="104"/>
      <c r="BH593" s="104"/>
      <c r="BI593" s="104"/>
      <c r="BJ593" s="104"/>
      <c r="BK593" s="100"/>
      <c r="BL593" s="167" t="s">
        <v>747</v>
      </c>
      <c r="BM593" s="125">
        <f>BM592-BM594</f>
        <v>0</v>
      </c>
    </row>
    <row r="594">
      <c r="A594" s="127"/>
      <c r="B594" s="104"/>
      <c r="C594" s="104"/>
      <c r="D594" s="104"/>
      <c r="E594" s="104"/>
      <c r="F594" s="104"/>
      <c r="G594" s="104"/>
      <c r="H594" s="100"/>
      <c r="I594" s="167" t="s">
        <v>752</v>
      </c>
      <c r="J594" s="128">
        <f>J592/(J562*1+1)</f>
        <v>0</v>
      </c>
      <c r="K594" s="129"/>
      <c r="L594" s="127"/>
      <c r="M594" s="104"/>
      <c r="N594" s="104"/>
      <c r="O594" s="104"/>
      <c r="P594" s="104"/>
      <c r="Q594" s="104"/>
      <c r="R594" s="104"/>
      <c r="S594" s="100"/>
      <c r="T594" s="167" t="s">
        <v>752</v>
      </c>
      <c r="U594" s="128">
        <f>U592/(U562*1+1)</f>
        <v>0</v>
      </c>
      <c r="V594" s="129"/>
      <c r="W594" s="127"/>
      <c r="X594" s="104"/>
      <c r="Y594" s="104"/>
      <c r="Z594" s="104"/>
      <c r="AA594" s="104"/>
      <c r="AB594" s="104"/>
      <c r="AC594" s="104"/>
      <c r="AD594" s="100"/>
      <c r="AE594" s="167" t="s">
        <v>752</v>
      </c>
      <c r="AF594" s="128">
        <f>AF592/(AF562*1+1)</f>
        <v>0</v>
      </c>
      <c r="AG594" s="129"/>
      <c r="AH594" s="127"/>
      <c r="AI594" s="104"/>
      <c r="AJ594" s="104"/>
      <c r="AK594" s="104"/>
      <c r="AL594" s="104"/>
      <c r="AM594" s="104"/>
      <c r="AN594" s="104"/>
      <c r="AO594" s="100"/>
      <c r="AP594" s="167" t="s">
        <v>752</v>
      </c>
      <c r="AQ594" s="128">
        <f>AQ592/(AQ562*1+1)</f>
        <v>0</v>
      </c>
      <c r="AR594" s="129"/>
      <c r="AS594" s="127"/>
      <c r="AT594" s="104"/>
      <c r="AU594" s="104"/>
      <c r="AV594" s="104"/>
      <c r="AW594" s="104"/>
      <c r="AX594" s="104"/>
      <c r="AY594" s="104"/>
      <c r="AZ594" s="100"/>
      <c r="BA594" s="167" t="s">
        <v>752</v>
      </c>
      <c r="BB594" s="128">
        <f>BB592/(BB562*1+1)</f>
        <v>0</v>
      </c>
      <c r="BC594" s="129"/>
      <c r="BD594" s="127"/>
      <c r="BE594" s="104"/>
      <c r="BF594" s="104"/>
      <c r="BG594" s="104"/>
      <c r="BH594" s="104"/>
      <c r="BI594" s="104"/>
      <c r="BJ594" s="104"/>
      <c r="BK594" s="100"/>
      <c r="BL594" s="167" t="s">
        <v>752</v>
      </c>
      <c r="BM594" s="128">
        <f>BM592/(BM562*1+1)</f>
        <v>0</v>
      </c>
    </row>
    <row r="595">
      <c r="A595" s="135"/>
      <c r="B595" s="104"/>
      <c r="C595" s="104"/>
      <c r="D595" s="104"/>
      <c r="E595" s="104"/>
      <c r="F595" s="104"/>
      <c r="G595" s="104"/>
      <c r="H595" s="100"/>
      <c r="I595" s="160" t="s">
        <v>753</v>
      </c>
      <c r="J595" s="170" t="str">
        <f>J587/J594</f>
        <v>#DIV/0!</v>
      </c>
      <c r="K595" s="137"/>
      <c r="L595" s="135"/>
      <c r="M595" s="104"/>
      <c r="N595" s="104"/>
      <c r="O595" s="104"/>
      <c r="P595" s="104"/>
      <c r="Q595" s="104"/>
      <c r="R595" s="104"/>
      <c r="S595" s="100"/>
      <c r="T595" s="160" t="s">
        <v>753</v>
      </c>
      <c r="U595" s="170" t="str">
        <f>U587/U594</f>
        <v>#DIV/0!</v>
      </c>
      <c r="V595" s="137"/>
      <c r="W595" s="135"/>
      <c r="X595" s="104"/>
      <c r="Y595" s="104"/>
      <c r="Z595" s="104"/>
      <c r="AA595" s="104"/>
      <c r="AB595" s="104"/>
      <c r="AC595" s="104"/>
      <c r="AD595" s="100"/>
      <c r="AE595" s="160" t="s">
        <v>753</v>
      </c>
      <c r="AF595" s="170" t="str">
        <f>AF587/AF594</f>
        <v>#DIV/0!</v>
      </c>
      <c r="AG595" s="137"/>
      <c r="AH595" s="135"/>
      <c r="AI595" s="104"/>
      <c r="AJ595" s="104"/>
      <c r="AK595" s="104"/>
      <c r="AL595" s="104"/>
      <c r="AM595" s="104"/>
      <c r="AN595" s="104"/>
      <c r="AO595" s="100"/>
      <c r="AP595" s="160" t="s">
        <v>753</v>
      </c>
      <c r="AQ595" s="170" t="str">
        <f>AQ587/AQ594</f>
        <v>#DIV/0!</v>
      </c>
      <c r="AR595" s="137"/>
      <c r="AS595" s="135"/>
      <c r="AT595" s="104"/>
      <c r="AU595" s="104"/>
      <c r="AV595" s="104"/>
      <c r="AW595" s="104"/>
      <c r="AX595" s="104"/>
      <c r="AY595" s="104"/>
      <c r="AZ595" s="100"/>
      <c r="BA595" s="160" t="s">
        <v>753</v>
      </c>
      <c r="BB595" s="170" t="str">
        <f>BB587/BB594</f>
        <v>#DIV/0!</v>
      </c>
      <c r="BC595" s="137"/>
      <c r="BD595" s="135"/>
      <c r="BE595" s="104"/>
      <c r="BF595" s="104"/>
      <c r="BG595" s="104"/>
      <c r="BH595" s="104"/>
      <c r="BI595" s="104"/>
      <c r="BJ595" s="104"/>
      <c r="BK595" s="100"/>
      <c r="BL595" s="160" t="s">
        <v>753</v>
      </c>
      <c r="BM595" s="170" t="str">
        <f>BM587/BM594</f>
        <v>#DIV/0!</v>
      </c>
    </row>
    <row r="596">
      <c r="A596" s="138"/>
      <c r="I596" s="160" t="s">
        <v>754</v>
      </c>
      <c r="J596" s="171" t="str">
        <f>J594/J587</f>
        <v>#DIV/0!</v>
      </c>
      <c r="K596" s="140"/>
      <c r="L596" s="138"/>
      <c r="T596" s="160" t="s">
        <v>754</v>
      </c>
      <c r="U596" s="171" t="str">
        <f>U594/U587</f>
        <v>#DIV/0!</v>
      </c>
      <c r="V596" s="140"/>
      <c r="W596" s="138"/>
      <c r="AE596" s="160" t="s">
        <v>754</v>
      </c>
      <c r="AF596" s="171" t="str">
        <f>AF594/AF587</f>
        <v>#DIV/0!</v>
      </c>
      <c r="AG596" s="140"/>
      <c r="AH596" s="138"/>
      <c r="AP596" s="160" t="s">
        <v>754</v>
      </c>
      <c r="AQ596" s="171" t="str">
        <f>AQ594/AQ587</f>
        <v>#DIV/0!</v>
      </c>
      <c r="AR596" s="140"/>
      <c r="AS596" s="138"/>
      <c r="BA596" s="160" t="s">
        <v>754</v>
      </c>
      <c r="BB596" s="171" t="str">
        <f>BB594/BB587</f>
        <v>#DIV/0!</v>
      </c>
      <c r="BC596" s="140"/>
      <c r="BD596" s="138"/>
      <c r="BL596" s="160" t="s">
        <v>754</v>
      </c>
      <c r="BM596" s="171" t="str">
        <f>BM594/BM587</f>
        <v>#DIV/0!</v>
      </c>
    </row>
    <row r="597">
      <c r="A597" s="141" t="s">
        <v>722</v>
      </c>
      <c r="B597" s="2"/>
      <c r="C597" s="2"/>
      <c r="D597" s="2"/>
      <c r="E597" s="2"/>
      <c r="F597" s="2"/>
      <c r="G597" s="2"/>
      <c r="H597" s="3"/>
      <c r="J597" s="109"/>
      <c r="K597" s="109"/>
      <c r="L597" s="141" t="s">
        <v>722</v>
      </c>
      <c r="M597" s="2"/>
      <c r="N597" s="2"/>
      <c r="O597" s="2"/>
      <c r="P597" s="2"/>
      <c r="Q597" s="2"/>
      <c r="R597" s="2"/>
      <c r="S597" s="3"/>
      <c r="U597" s="109"/>
      <c r="V597" s="109"/>
      <c r="W597" s="141" t="s">
        <v>722</v>
      </c>
      <c r="X597" s="2"/>
      <c r="Y597" s="2"/>
      <c r="Z597" s="2"/>
      <c r="AA597" s="2"/>
      <c r="AB597" s="2"/>
      <c r="AC597" s="2"/>
      <c r="AD597" s="3"/>
      <c r="AF597" s="109"/>
      <c r="AG597" s="109"/>
      <c r="AH597" s="141" t="s">
        <v>722</v>
      </c>
      <c r="AI597" s="2"/>
      <c r="AJ597" s="2"/>
      <c r="AK597" s="2"/>
      <c r="AL597" s="2"/>
      <c r="AM597" s="2"/>
      <c r="AN597" s="2"/>
      <c r="AO597" s="3"/>
      <c r="AQ597" s="109"/>
      <c r="AR597" s="109"/>
      <c r="AS597" s="141" t="s">
        <v>722</v>
      </c>
      <c r="AT597" s="2"/>
      <c r="AU597" s="2"/>
      <c r="AV597" s="2"/>
      <c r="AW597" s="2"/>
      <c r="AX597" s="2"/>
      <c r="AY597" s="2"/>
      <c r="AZ597" s="3"/>
      <c r="BB597" s="109"/>
      <c r="BC597" s="109"/>
      <c r="BD597" s="141" t="s">
        <v>722</v>
      </c>
      <c r="BE597" s="2"/>
      <c r="BF597" s="2"/>
      <c r="BG597" s="2"/>
      <c r="BH597" s="2"/>
      <c r="BI597" s="2"/>
      <c r="BJ597" s="2"/>
      <c r="BK597" s="3"/>
      <c r="BM597" s="109"/>
    </row>
    <row r="598">
      <c r="A598" s="135"/>
      <c r="B598" s="104"/>
      <c r="C598" s="104"/>
      <c r="D598" s="104"/>
      <c r="E598" s="104"/>
      <c r="F598" s="104"/>
      <c r="G598" s="104"/>
      <c r="H598" s="100"/>
      <c r="J598" s="137"/>
      <c r="K598" s="137"/>
      <c r="L598" s="135"/>
      <c r="M598" s="104"/>
      <c r="N598" s="104"/>
      <c r="O598" s="104"/>
      <c r="P598" s="104"/>
      <c r="Q598" s="104"/>
      <c r="R598" s="104"/>
      <c r="S598" s="100"/>
      <c r="U598" s="137"/>
      <c r="V598" s="137"/>
      <c r="W598" s="135"/>
      <c r="X598" s="104"/>
      <c r="Y598" s="104"/>
      <c r="Z598" s="104"/>
      <c r="AA598" s="104"/>
      <c r="AB598" s="104"/>
      <c r="AC598" s="104"/>
      <c r="AD598" s="100"/>
      <c r="AF598" s="137"/>
      <c r="AG598" s="137"/>
      <c r="AH598" s="135"/>
      <c r="AI598" s="104"/>
      <c r="AJ598" s="104"/>
      <c r="AK598" s="104"/>
      <c r="AL598" s="104"/>
      <c r="AM598" s="104"/>
      <c r="AN598" s="104"/>
      <c r="AO598" s="100"/>
      <c r="AQ598" s="137"/>
      <c r="AR598" s="137"/>
      <c r="AS598" s="135"/>
      <c r="AT598" s="104"/>
      <c r="AU598" s="104"/>
      <c r="AV598" s="104"/>
      <c r="AW598" s="104"/>
      <c r="AX598" s="104"/>
      <c r="AY598" s="104"/>
      <c r="AZ598" s="100"/>
      <c r="BB598" s="137"/>
      <c r="BC598" s="137"/>
      <c r="BD598" s="135"/>
      <c r="BE598" s="104"/>
      <c r="BF598" s="104"/>
      <c r="BG598" s="104"/>
      <c r="BH598" s="104"/>
      <c r="BI598" s="104"/>
      <c r="BJ598" s="104"/>
      <c r="BK598" s="100"/>
      <c r="BM598" s="137"/>
    </row>
    <row r="599">
      <c r="A599" s="135"/>
      <c r="B599" s="104"/>
      <c r="C599" s="104"/>
      <c r="D599" s="104"/>
      <c r="E599" s="104"/>
      <c r="F599" s="104"/>
      <c r="G599" s="104"/>
      <c r="H599" s="100"/>
      <c r="J599" s="137"/>
      <c r="K599" s="137"/>
      <c r="L599" s="135"/>
      <c r="M599" s="104"/>
      <c r="N599" s="104"/>
      <c r="O599" s="104"/>
      <c r="P599" s="104"/>
      <c r="Q599" s="104"/>
      <c r="R599" s="104"/>
      <c r="S599" s="100"/>
      <c r="U599" s="137"/>
      <c r="V599" s="137"/>
      <c r="W599" s="135"/>
      <c r="X599" s="104"/>
      <c r="Y599" s="104"/>
      <c r="Z599" s="104"/>
      <c r="AA599" s="104"/>
      <c r="AB599" s="104"/>
      <c r="AC599" s="104"/>
      <c r="AD599" s="100"/>
      <c r="AF599" s="137"/>
      <c r="AG599" s="137"/>
      <c r="AH599" s="135"/>
      <c r="AI599" s="104"/>
      <c r="AJ599" s="104"/>
      <c r="AK599" s="104"/>
      <c r="AL599" s="104"/>
      <c r="AM599" s="104"/>
      <c r="AN599" s="104"/>
      <c r="AO599" s="100"/>
      <c r="AQ599" s="137"/>
      <c r="AR599" s="137"/>
      <c r="AS599" s="135"/>
      <c r="AT599" s="104"/>
      <c r="AU599" s="104"/>
      <c r="AV599" s="104"/>
      <c r="AW599" s="104"/>
      <c r="AX599" s="104"/>
      <c r="AY599" s="104"/>
      <c r="AZ599" s="100"/>
      <c r="BB599" s="137"/>
      <c r="BC599" s="137"/>
      <c r="BD599" s="135"/>
      <c r="BE599" s="104"/>
      <c r="BF599" s="104"/>
      <c r="BG599" s="104"/>
      <c r="BH599" s="104"/>
      <c r="BI599" s="104"/>
      <c r="BJ599" s="104"/>
      <c r="BK599" s="100"/>
      <c r="BM599" s="137"/>
    </row>
    <row r="600">
      <c r="A600" s="135"/>
      <c r="B600" s="104"/>
      <c r="C600" s="104"/>
      <c r="D600" s="104"/>
      <c r="E600" s="104"/>
      <c r="F600" s="104"/>
      <c r="G600" s="104"/>
      <c r="H600" s="100"/>
      <c r="J600" s="137"/>
      <c r="K600" s="137"/>
      <c r="L600" s="135"/>
      <c r="M600" s="104"/>
      <c r="N600" s="104"/>
      <c r="O600" s="104"/>
      <c r="P600" s="104"/>
      <c r="Q600" s="104"/>
      <c r="R600" s="104"/>
      <c r="S600" s="100"/>
      <c r="U600" s="137"/>
      <c r="V600" s="137"/>
      <c r="W600" s="135"/>
      <c r="X600" s="104"/>
      <c r="Y600" s="104"/>
      <c r="Z600" s="104"/>
      <c r="AA600" s="104"/>
      <c r="AB600" s="104"/>
      <c r="AC600" s="104"/>
      <c r="AD600" s="100"/>
      <c r="AF600" s="137"/>
      <c r="AG600" s="137"/>
      <c r="AH600" s="135"/>
      <c r="AI600" s="104"/>
      <c r="AJ600" s="104"/>
      <c r="AK600" s="104"/>
      <c r="AL600" s="104"/>
      <c r="AM600" s="104"/>
      <c r="AN600" s="104"/>
      <c r="AO600" s="100"/>
      <c r="AQ600" s="137"/>
      <c r="AR600" s="137"/>
      <c r="AS600" s="135"/>
      <c r="AT600" s="104"/>
      <c r="AU600" s="104"/>
      <c r="AV600" s="104"/>
      <c r="AW600" s="104"/>
      <c r="AX600" s="104"/>
      <c r="AY600" s="104"/>
      <c r="AZ600" s="100"/>
      <c r="BB600" s="137"/>
      <c r="BC600" s="137"/>
      <c r="BD600" s="135"/>
      <c r="BE600" s="104"/>
      <c r="BF600" s="104"/>
      <c r="BG600" s="104"/>
      <c r="BH600" s="104"/>
      <c r="BI600" s="104"/>
      <c r="BJ600" s="104"/>
      <c r="BK600" s="100"/>
      <c r="BM600" s="137"/>
    </row>
    <row r="601">
      <c r="A601" s="135"/>
      <c r="B601" s="104"/>
      <c r="C601" s="104"/>
      <c r="D601" s="104"/>
      <c r="E601" s="104"/>
      <c r="F601" s="104"/>
      <c r="G601" s="104"/>
      <c r="H601" s="100"/>
      <c r="J601" s="137"/>
      <c r="K601" s="137"/>
      <c r="L601" s="135"/>
      <c r="M601" s="104"/>
      <c r="N601" s="104"/>
      <c r="O601" s="104"/>
      <c r="P601" s="104"/>
      <c r="Q601" s="104"/>
      <c r="R601" s="104"/>
      <c r="S601" s="100"/>
      <c r="U601" s="137"/>
      <c r="V601" s="137"/>
      <c r="W601" s="135"/>
      <c r="X601" s="104"/>
      <c r="Y601" s="104"/>
      <c r="Z601" s="104"/>
      <c r="AA601" s="104"/>
      <c r="AB601" s="104"/>
      <c r="AC601" s="104"/>
      <c r="AD601" s="100"/>
      <c r="AF601" s="137"/>
      <c r="AG601" s="137"/>
      <c r="AH601" s="135"/>
      <c r="AI601" s="104"/>
      <c r="AJ601" s="104"/>
      <c r="AK601" s="104"/>
      <c r="AL601" s="104"/>
      <c r="AM601" s="104"/>
      <c r="AN601" s="104"/>
      <c r="AO601" s="100"/>
      <c r="AQ601" s="137"/>
      <c r="AR601" s="137"/>
      <c r="AS601" s="135"/>
      <c r="AT601" s="104"/>
      <c r="AU601" s="104"/>
      <c r="AV601" s="104"/>
      <c r="AW601" s="104"/>
      <c r="AX601" s="104"/>
      <c r="AY601" s="104"/>
      <c r="AZ601" s="100"/>
      <c r="BB601" s="137"/>
      <c r="BC601" s="137"/>
      <c r="BD601" s="135"/>
      <c r="BE601" s="104"/>
      <c r="BF601" s="104"/>
      <c r="BG601" s="104"/>
      <c r="BH601" s="104"/>
      <c r="BI601" s="104"/>
      <c r="BJ601" s="104"/>
      <c r="BK601" s="100"/>
      <c r="BM601" s="137"/>
    </row>
    <row r="602">
      <c r="A602" s="135"/>
      <c r="B602" s="104"/>
      <c r="C602" s="104"/>
      <c r="D602" s="104"/>
      <c r="E602" s="104"/>
      <c r="F602" s="104"/>
      <c r="G602" s="104"/>
      <c r="H602" s="100"/>
      <c r="J602" s="137"/>
      <c r="K602" s="137"/>
      <c r="L602" s="135"/>
      <c r="M602" s="104"/>
      <c r="N602" s="104"/>
      <c r="O602" s="104"/>
      <c r="P602" s="104"/>
      <c r="Q602" s="104"/>
      <c r="R602" s="104"/>
      <c r="S602" s="100"/>
      <c r="U602" s="137"/>
      <c r="V602" s="137"/>
      <c r="W602" s="135"/>
      <c r="X602" s="104"/>
      <c r="Y602" s="104"/>
      <c r="Z602" s="104"/>
      <c r="AA602" s="104"/>
      <c r="AB602" s="104"/>
      <c r="AC602" s="104"/>
      <c r="AD602" s="100"/>
      <c r="AF602" s="137"/>
      <c r="AG602" s="137"/>
      <c r="AH602" s="135"/>
      <c r="AI602" s="104"/>
      <c r="AJ602" s="104"/>
      <c r="AK602" s="104"/>
      <c r="AL602" s="104"/>
      <c r="AM602" s="104"/>
      <c r="AN602" s="104"/>
      <c r="AO602" s="100"/>
      <c r="AQ602" s="137"/>
      <c r="AR602" s="137"/>
      <c r="AS602" s="135"/>
      <c r="AT602" s="104"/>
      <c r="AU602" s="104"/>
      <c r="AV602" s="104"/>
      <c r="AW602" s="104"/>
      <c r="AX602" s="104"/>
      <c r="AY602" s="104"/>
      <c r="AZ602" s="100"/>
      <c r="BB602" s="137"/>
      <c r="BC602" s="137"/>
      <c r="BD602" s="135"/>
      <c r="BE602" s="104"/>
      <c r="BF602" s="104"/>
      <c r="BG602" s="104"/>
      <c r="BH602" s="104"/>
      <c r="BI602" s="104"/>
      <c r="BJ602" s="104"/>
      <c r="BK602" s="100"/>
      <c r="BM602" s="137"/>
    </row>
    <row r="603">
      <c r="A603" s="146"/>
      <c r="B603" s="146"/>
      <c r="C603" s="146"/>
      <c r="D603" s="146"/>
      <c r="E603" s="146"/>
      <c r="F603" s="146"/>
      <c r="G603" s="146"/>
      <c r="H603" s="146"/>
      <c r="J603" s="137"/>
      <c r="K603" s="137"/>
      <c r="L603" s="146"/>
      <c r="M603" s="146"/>
      <c r="N603" s="146"/>
      <c r="O603" s="146"/>
      <c r="P603" s="146"/>
      <c r="Q603" s="146"/>
      <c r="R603" s="146"/>
      <c r="S603" s="146"/>
      <c r="U603" s="137"/>
      <c r="V603" s="137"/>
      <c r="W603" s="146"/>
      <c r="X603" s="146"/>
      <c r="Y603" s="146"/>
      <c r="Z603" s="146"/>
      <c r="AA603" s="146"/>
      <c r="AB603" s="146"/>
      <c r="AC603" s="146"/>
      <c r="AD603" s="146"/>
      <c r="AF603" s="137"/>
      <c r="AG603" s="137"/>
      <c r="AH603" s="146"/>
      <c r="AI603" s="146"/>
      <c r="AJ603" s="146"/>
      <c r="AK603" s="146"/>
      <c r="AL603" s="146"/>
      <c r="AM603" s="146"/>
      <c r="AN603" s="146"/>
      <c r="AO603" s="146"/>
      <c r="AQ603" s="137"/>
      <c r="AR603" s="137"/>
      <c r="AS603" s="146"/>
      <c r="AT603" s="146"/>
      <c r="AU603" s="146"/>
      <c r="AV603" s="146"/>
      <c r="AW603" s="146"/>
      <c r="AX603" s="146"/>
      <c r="AY603" s="146"/>
      <c r="AZ603" s="146"/>
      <c r="BB603" s="137"/>
      <c r="BC603" s="137"/>
      <c r="BD603" s="146"/>
      <c r="BE603" s="146"/>
      <c r="BF603" s="146"/>
      <c r="BG603" s="146"/>
      <c r="BH603" s="146"/>
      <c r="BI603" s="146"/>
      <c r="BJ603" s="146"/>
      <c r="BK603" s="146"/>
      <c r="BM603" s="137"/>
    </row>
    <row r="604">
      <c r="A604" s="146"/>
      <c r="B604" s="146"/>
      <c r="C604" s="146"/>
      <c r="D604" s="146"/>
      <c r="E604" s="146"/>
      <c r="F604" s="146"/>
      <c r="G604" s="146"/>
      <c r="H604" s="146"/>
      <c r="J604" s="137"/>
      <c r="K604" s="137"/>
      <c r="L604" s="146"/>
      <c r="M604" s="146"/>
      <c r="N604" s="146"/>
      <c r="O604" s="146"/>
      <c r="P604" s="146"/>
      <c r="Q604" s="146"/>
      <c r="R604" s="146"/>
      <c r="S604" s="146"/>
      <c r="U604" s="137"/>
      <c r="V604" s="137"/>
      <c r="W604" s="146"/>
      <c r="X604" s="146"/>
      <c r="Y604" s="146"/>
      <c r="Z604" s="146"/>
      <c r="AA604" s="146"/>
      <c r="AB604" s="146"/>
      <c r="AC604" s="146"/>
      <c r="AD604" s="146"/>
      <c r="AF604" s="137"/>
      <c r="AG604" s="137"/>
      <c r="AH604" s="146"/>
      <c r="AI604" s="146"/>
      <c r="AJ604" s="146"/>
      <c r="AK604" s="146"/>
      <c r="AL604" s="146"/>
      <c r="AM604" s="146"/>
      <c r="AN604" s="146"/>
      <c r="AO604" s="146"/>
      <c r="AQ604" s="137"/>
      <c r="AR604" s="137"/>
      <c r="AS604" s="146"/>
      <c r="AT604" s="146"/>
      <c r="AU604" s="146"/>
      <c r="AV604" s="146"/>
      <c r="AW604" s="146"/>
      <c r="AX604" s="146"/>
      <c r="AY604" s="146"/>
      <c r="AZ604" s="146"/>
      <c r="BB604" s="137"/>
      <c r="BC604" s="137"/>
      <c r="BD604" s="146"/>
      <c r="BE604" s="146"/>
      <c r="BF604" s="146"/>
      <c r="BG604" s="146"/>
      <c r="BH604" s="146"/>
      <c r="BI604" s="146"/>
      <c r="BJ604" s="146"/>
      <c r="BK604" s="146"/>
      <c r="BM604" s="137"/>
    </row>
    <row r="605">
      <c r="I605" s="157" t="s">
        <v>731</v>
      </c>
      <c r="J605" s="161">
        <f>$J$3</f>
        <v>0.16</v>
      </c>
      <c r="K605" s="89"/>
      <c r="T605" s="160" t="s">
        <v>732</v>
      </c>
      <c r="U605" s="161">
        <f>$J$3</f>
        <v>0.16</v>
      </c>
      <c r="V605" s="89"/>
      <c r="AE605" s="160" t="s">
        <v>732</v>
      </c>
      <c r="AF605" s="161">
        <f>$J$3</f>
        <v>0.16</v>
      </c>
      <c r="AG605" s="89"/>
      <c r="AP605" s="160" t="s">
        <v>732</v>
      </c>
      <c r="AQ605" s="161">
        <f>$J$3</f>
        <v>0.16</v>
      </c>
      <c r="AR605" s="89"/>
      <c r="BA605" s="160" t="s">
        <v>732</v>
      </c>
      <c r="BB605" s="161">
        <f>$J$3</f>
        <v>0.16</v>
      </c>
      <c r="BC605" s="89"/>
      <c r="BL605" s="160" t="s">
        <v>732</v>
      </c>
      <c r="BM605" s="161">
        <f>$J$3</f>
        <v>0.16</v>
      </c>
    </row>
    <row r="606">
      <c r="A606" s="97" t="s">
        <v>701</v>
      </c>
      <c r="B606" s="92"/>
      <c r="C606" s="2"/>
      <c r="D606" s="2"/>
      <c r="E606" s="3"/>
      <c r="F606" s="93" t="s">
        <v>702</v>
      </c>
      <c r="G606" s="98">
        <f>$G$4</f>
        <v>42399</v>
      </c>
      <c r="H606" s="3"/>
      <c r="I606" s="157" t="s">
        <v>733</v>
      </c>
      <c r="J606" s="162" t="s">
        <v>734</v>
      </c>
      <c r="K606" s="96"/>
      <c r="L606" s="97" t="s">
        <v>701</v>
      </c>
      <c r="M606" s="92"/>
      <c r="N606" s="2"/>
      <c r="O606" s="2"/>
      <c r="P606" s="3"/>
      <c r="Q606" s="93" t="s">
        <v>702</v>
      </c>
      <c r="R606" s="98">
        <f>$G$4</f>
        <v>42399</v>
      </c>
      <c r="S606" s="3"/>
      <c r="T606" s="157" t="s">
        <v>733</v>
      </c>
      <c r="U606" s="162" t="s">
        <v>734</v>
      </c>
      <c r="V606" s="96"/>
      <c r="W606" s="97" t="s">
        <v>701</v>
      </c>
      <c r="X606" s="92"/>
      <c r="Y606" s="2"/>
      <c r="Z606" s="2"/>
      <c r="AA606" s="3"/>
      <c r="AB606" s="93" t="s">
        <v>702</v>
      </c>
      <c r="AC606" s="98">
        <f>$G$4</f>
        <v>42399</v>
      </c>
      <c r="AD606" s="3"/>
      <c r="AE606" s="157" t="s">
        <v>733</v>
      </c>
      <c r="AF606" s="162" t="s">
        <v>734</v>
      </c>
      <c r="AG606" s="96"/>
      <c r="AH606" s="97" t="s">
        <v>701</v>
      </c>
      <c r="AI606" s="92"/>
      <c r="AJ606" s="2"/>
      <c r="AK606" s="2"/>
      <c r="AL606" s="3"/>
      <c r="AM606" s="93" t="s">
        <v>702</v>
      </c>
      <c r="AN606" s="98">
        <f>$G$4</f>
        <v>42399</v>
      </c>
      <c r="AO606" s="3"/>
      <c r="AP606" s="157" t="s">
        <v>733</v>
      </c>
      <c r="AQ606" s="162" t="s">
        <v>734</v>
      </c>
      <c r="AR606" s="96"/>
      <c r="AS606" s="97" t="s">
        <v>701</v>
      </c>
      <c r="AT606" s="92"/>
      <c r="AU606" s="2"/>
      <c r="AV606" s="2"/>
      <c r="AW606" s="3"/>
      <c r="AX606" s="93" t="s">
        <v>702</v>
      </c>
      <c r="AY606" s="98">
        <f>$G$4</f>
        <v>42399</v>
      </c>
      <c r="AZ606" s="3"/>
      <c r="BA606" s="157" t="s">
        <v>733</v>
      </c>
      <c r="BB606" s="162" t="s">
        <v>734</v>
      </c>
      <c r="BC606" s="96"/>
      <c r="BD606" s="97" t="s">
        <v>701</v>
      </c>
      <c r="BE606" s="92"/>
      <c r="BF606" s="2"/>
      <c r="BG606" s="2"/>
      <c r="BH606" s="3"/>
      <c r="BI606" s="93" t="s">
        <v>702</v>
      </c>
      <c r="BJ606" s="98">
        <f>$G$4</f>
        <v>42399</v>
      </c>
      <c r="BK606" s="3"/>
      <c r="BL606" s="157" t="s">
        <v>733</v>
      </c>
      <c r="BM606" s="162" t="s">
        <v>734</v>
      </c>
    </row>
    <row r="607">
      <c r="A607" s="91" t="s">
        <v>703</v>
      </c>
      <c r="B607" s="99">
        <v>15.0</v>
      </c>
      <c r="C607" s="100"/>
      <c r="D607" s="101" t="s">
        <v>705</v>
      </c>
      <c r="E607" s="102">
        <v>10.0</v>
      </c>
      <c r="F607" s="164"/>
      <c r="G607" s="104"/>
      <c r="H607" s="100"/>
      <c r="I607" s="163">
        <f>1/J607</f>
        <v>3.333333333</v>
      </c>
      <c r="J607" s="165">
        <f>$J$5</f>
        <v>0.3</v>
      </c>
      <c r="K607" s="96"/>
      <c r="L607" s="91" t="s">
        <v>703</v>
      </c>
      <c r="M607" s="99"/>
      <c r="N607" s="100"/>
      <c r="O607" s="101" t="s">
        <v>705</v>
      </c>
      <c r="P607" s="102">
        <v>10.0</v>
      </c>
      <c r="Q607" s="164"/>
      <c r="R607" s="104"/>
      <c r="S607" s="100"/>
      <c r="T607" s="163">
        <f>1/U607</f>
        <v>3.333333333</v>
      </c>
      <c r="U607" s="165">
        <f>$J$5</f>
        <v>0.3</v>
      </c>
      <c r="V607" s="96"/>
      <c r="W607" s="91" t="s">
        <v>703</v>
      </c>
      <c r="X607" s="99"/>
      <c r="Y607" s="100"/>
      <c r="Z607" s="101" t="s">
        <v>705</v>
      </c>
      <c r="AA607" s="102">
        <v>10.0</v>
      </c>
      <c r="AB607" s="164"/>
      <c r="AC607" s="104"/>
      <c r="AD607" s="100"/>
      <c r="AE607" s="163">
        <f>1/AF607</f>
        <v>3.333333333</v>
      </c>
      <c r="AF607" s="165">
        <f>$J$5</f>
        <v>0.3</v>
      </c>
      <c r="AG607" s="96"/>
      <c r="AH607" s="91" t="s">
        <v>703</v>
      </c>
      <c r="AI607" s="99"/>
      <c r="AJ607" s="100"/>
      <c r="AK607" s="101" t="s">
        <v>705</v>
      </c>
      <c r="AL607" s="102">
        <v>10.0</v>
      </c>
      <c r="AM607" s="164"/>
      <c r="AN607" s="104"/>
      <c r="AO607" s="100"/>
      <c r="AP607" s="163">
        <f>1/AQ607</f>
        <v>3.333333333</v>
      </c>
      <c r="AQ607" s="165">
        <f>$J$5</f>
        <v>0.3</v>
      </c>
      <c r="AR607" s="96"/>
      <c r="AS607" s="91" t="s">
        <v>703</v>
      </c>
      <c r="AT607" s="99"/>
      <c r="AU607" s="100"/>
      <c r="AV607" s="101" t="s">
        <v>705</v>
      </c>
      <c r="AW607" s="102">
        <v>10.0</v>
      </c>
      <c r="AX607" s="164"/>
      <c r="AY607" s="104"/>
      <c r="AZ607" s="100"/>
      <c r="BA607" s="163">
        <f>1/BB607</f>
        <v>3.333333333</v>
      </c>
      <c r="BB607" s="165">
        <f>$J$5</f>
        <v>0.3</v>
      </c>
      <c r="BC607" s="96"/>
      <c r="BD607" s="91" t="s">
        <v>703</v>
      </c>
      <c r="BE607" s="99"/>
      <c r="BF607" s="100"/>
      <c r="BG607" s="101" t="s">
        <v>705</v>
      </c>
      <c r="BH607" s="102">
        <v>10.0</v>
      </c>
      <c r="BI607" s="164"/>
      <c r="BJ607" s="104"/>
      <c r="BK607" s="100"/>
      <c r="BL607" s="163">
        <f>1/BM607</f>
        <v>3.333333333</v>
      </c>
      <c r="BM607" s="165">
        <f>$J$5</f>
        <v>0.3</v>
      </c>
    </row>
    <row r="608">
      <c r="A608" s="105" t="s">
        <v>707</v>
      </c>
      <c r="B608" s="106" t="s">
        <v>708</v>
      </c>
      <c r="C608" s="100"/>
      <c r="D608" s="107" t="s">
        <v>709</v>
      </c>
      <c r="E608" s="107" t="s">
        <v>710</v>
      </c>
      <c r="F608" s="108" t="s">
        <v>711</v>
      </c>
      <c r="G608" s="104"/>
      <c r="H608" s="100"/>
      <c r="I608" s="162" t="s">
        <v>712</v>
      </c>
      <c r="J608" s="162" t="s">
        <v>713</v>
      </c>
      <c r="K608" s="109"/>
      <c r="L608" s="105" t="s">
        <v>707</v>
      </c>
      <c r="M608" s="106" t="s">
        <v>708</v>
      </c>
      <c r="N608" s="100"/>
      <c r="O608" s="107" t="s">
        <v>709</v>
      </c>
      <c r="P608" s="107" t="s">
        <v>710</v>
      </c>
      <c r="Q608" s="108" t="s">
        <v>711</v>
      </c>
      <c r="R608" s="104"/>
      <c r="S608" s="100"/>
      <c r="T608" s="162" t="s">
        <v>712</v>
      </c>
      <c r="U608" s="162" t="s">
        <v>713</v>
      </c>
      <c r="V608" s="109"/>
      <c r="W608" s="105" t="s">
        <v>707</v>
      </c>
      <c r="X608" s="106" t="s">
        <v>708</v>
      </c>
      <c r="Y608" s="100"/>
      <c r="Z608" s="107" t="s">
        <v>709</v>
      </c>
      <c r="AA608" s="107" t="s">
        <v>710</v>
      </c>
      <c r="AB608" s="108" t="s">
        <v>711</v>
      </c>
      <c r="AC608" s="104"/>
      <c r="AD608" s="100"/>
      <c r="AE608" s="162" t="s">
        <v>712</v>
      </c>
      <c r="AF608" s="162" t="s">
        <v>713</v>
      </c>
      <c r="AG608" s="109"/>
      <c r="AH608" s="105" t="s">
        <v>707</v>
      </c>
      <c r="AI608" s="106" t="s">
        <v>708</v>
      </c>
      <c r="AJ608" s="100"/>
      <c r="AK608" s="107" t="s">
        <v>709</v>
      </c>
      <c r="AL608" s="107" t="s">
        <v>710</v>
      </c>
      <c r="AM608" s="108" t="s">
        <v>711</v>
      </c>
      <c r="AN608" s="104"/>
      <c r="AO608" s="100"/>
      <c r="AP608" s="162" t="s">
        <v>712</v>
      </c>
      <c r="AQ608" s="162" t="s">
        <v>713</v>
      </c>
      <c r="AR608" s="109"/>
      <c r="AS608" s="105" t="s">
        <v>707</v>
      </c>
      <c r="AT608" s="106" t="s">
        <v>708</v>
      </c>
      <c r="AU608" s="100"/>
      <c r="AV608" s="107" t="s">
        <v>709</v>
      </c>
      <c r="AW608" s="107" t="s">
        <v>710</v>
      </c>
      <c r="AX608" s="108" t="s">
        <v>711</v>
      </c>
      <c r="AY608" s="104"/>
      <c r="AZ608" s="100"/>
      <c r="BA608" s="162" t="s">
        <v>712</v>
      </c>
      <c r="BB608" s="162" t="s">
        <v>713</v>
      </c>
      <c r="BC608" s="109"/>
      <c r="BD608" s="105" t="s">
        <v>707</v>
      </c>
      <c r="BE608" s="106" t="s">
        <v>708</v>
      </c>
      <c r="BF608" s="100"/>
      <c r="BG608" s="107" t="s">
        <v>709</v>
      </c>
      <c r="BH608" s="107" t="s">
        <v>710</v>
      </c>
      <c r="BI608" s="108" t="s">
        <v>711</v>
      </c>
      <c r="BJ608" s="104"/>
      <c r="BK608" s="100"/>
      <c r="BL608" s="162" t="s">
        <v>712</v>
      </c>
      <c r="BM608" s="162" t="s">
        <v>713</v>
      </c>
    </row>
    <row r="609">
      <c r="A609" s="110">
        <f>VLOOKUP(B609,Base!$A$3:$F$994, 6, false)</f>
        <v>0</v>
      </c>
      <c r="B609" s="111" t="s">
        <v>6</v>
      </c>
      <c r="C609" s="3"/>
      <c r="D609" s="112"/>
      <c r="E609" s="110" t="str">
        <f>VLOOKUP(B609,Base!$A$3:$F$994, 2, false)</f>
        <v>.</v>
      </c>
      <c r="F609" s="92"/>
      <c r="G609" s="2"/>
      <c r="H609" s="3"/>
      <c r="I609" s="113">
        <f>VLOOKUP(B609,Base!$A$3:$F$994, 5, false)</f>
        <v>0</v>
      </c>
      <c r="J609" s="114">
        <f t="shared" ref="J609:J626" si="99">I609*D609</f>
        <v>0</v>
      </c>
      <c r="K609" s="115"/>
      <c r="L609" s="110">
        <f>VLOOKUP(M609,Base!$A$3:$F$994, 6, false)</f>
        <v>0</v>
      </c>
      <c r="M609" s="111" t="s">
        <v>6</v>
      </c>
      <c r="N609" s="3"/>
      <c r="O609" s="112"/>
      <c r="P609" s="110" t="str">
        <f>VLOOKUP(M609,Base!$A$3:$F$994, 2, false)</f>
        <v>.</v>
      </c>
      <c r="Q609" s="92"/>
      <c r="R609" s="2"/>
      <c r="S609" s="3"/>
      <c r="T609" s="113">
        <f>VLOOKUP(M609,Base!$A$3:$F$994, 5, false)</f>
        <v>0</v>
      </c>
      <c r="U609" s="114">
        <f t="shared" ref="U609:U626" si="100">T609*O609</f>
        <v>0</v>
      </c>
      <c r="V609" s="115"/>
      <c r="W609" s="110">
        <f>VLOOKUP(X609,Base!$A$3:$F$994, 6, false)</f>
        <v>0</v>
      </c>
      <c r="X609" s="111" t="s">
        <v>6</v>
      </c>
      <c r="Y609" s="3"/>
      <c r="Z609" s="112"/>
      <c r="AA609" s="110" t="str">
        <f>VLOOKUP(X609,Base!$A$3:$F$994, 2, false)</f>
        <v>.</v>
      </c>
      <c r="AB609" s="92"/>
      <c r="AC609" s="2"/>
      <c r="AD609" s="3"/>
      <c r="AE609" s="113">
        <f>VLOOKUP(X609,Base!$A$3:$F$994, 5, false)</f>
        <v>0</v>
      </c>
      <c r="AF609" s="114">
        <f t="shared" ref="AF609:AF626" si="101">AE609*Z609</f>
        <v>0</v>
      </c>
      <c r="AG609" s="115"/>
      <c r="AH609" s="110">
        <f>VLOOKUP(AI609,Base!$A$3:$F$994, 6, false)</f>
        <v>0</v>
      </c>
      <c r="AI609" s="111" t="s">
        <v>6</v>
      </c>
      <c r="AJ609" s="3"/>
      <c r="AK609" s="112"/>
      <c r="AL609" s="110" t="str">
        <f>VLOOKUP(AI609,Base!$A$3:$F$994, 2, false)</f>
        <v>.</v>
      </c>
      <c r="AM609" s="92"/>
      <c r="AN609" s="2"/>
      <c r="AO609" s="3"/>
      <c r="AP609" s="113">
        <f>VLOOKUP(AI609,Base!$A$3:$F$994, 5, false)</f>
        <v>0</v>
      </c>
      <c r="AQ609" s="114">
        <f t="shared" ref="AQ609:AQ617" si="102">AP609*AK609</f>
        <v>0</v>
      </c>
      <c r="AR609" s="115"/>
      <c r="AS609" s="110">
        <f>VLOOKUP(AT609,Base!$A$3:$F$994, 6, false)</f>
        <v>0</v>
      </c>
      <c r="AT609" s="111" t="s">
        <v>6</v>
      </c>
      <c r="AU609" s="3"/>
      <c r="AV609" s="112"/>
      <c r="AW609" s="110" t="str">
        <f>VLOOKUP(AT609,Base!$A$3:$F$994, 2, false)</f>
        <v>.</v>
      </c>
      <c r="AX609" s="92"/>
      <c r="AY609" s="2"/>
      <c r="AZ609" s="3"/>
      <c r="BA609" s="172">
        <f>VLOOKUP(AT609,Base!$A$3:$F$994, 5, false)</f>
        <v>0</v>
      </c>
      <c r="BB609" s="173">
        <f t="shared" ref="BB609:BB626" si="103">BA609*AV609</f>
        <v>0</v>
      </c>
      <c r="BC609" s="115"/>
      <c r="BD609" s="110">
        <f>VLOOKUP(BE609,Base!$A$3:$F$994, 6, false)</f>
        <v>0</v>
      </c>
      <c r="BE609" s="111" t="s">
        <v>6</v>
      </c>
      <c r="BF609" s="3"/>
      <c r="BG609" s="112"/>
      <c r="BH609" s="110" t="str">
        <f>VLOOKUP(BE609,Base!$A$3:$F$994, 2, false)</f>
        <v>.</v>
      </c>
      <c r="BI609" s="92"/>
      <c r="BJ609" s="2"/>
      <c r="BK609" s="3"/>
      <c r="BL609" s="113">
        <f>VLOOKUP(BE609,Base!$A$3:$F$994, 5, false)</f>
        <v>0</v>
      </c>
      <c r="BM609" s="114">
        <f t="shared" ref="BM609:BM626" si="104">BL609*BG609</f>
        <v>0</v>
      </c>
    </row>
    <row r="610">
      <c r="A610" s="110">
        <f>VLOOKUP(B610,Base!$A$3:$F$994, 6, false)</f>
        <v>0</v>
      </c>
      <c r="B610" s="111" t="s">
        <v>6</v>
      </c>
      <c r="C610" s="3"/>
      <c r="D610" s="112"/>
      <c r="E610" s="110" t="str">
        <f>VLOOKUP(B610,Base!$A$3:$F$994, 2, false)</f>
        <v>.</v>
      </c>
      <c r="F610" s="116"/>
      <c r="G610" s="2"/>
      <c r="H610" s="3"/>
      <c r="I610" s="113">
        <f>VLOOKUP(B610,Base!$A$3:$F$994, 5, false)</f>
        <v>0</v>
      </c>
      <c r="J610" s="114">
        <f t="shared" si="99"/>
        <v>0</v>
      </c>
      <c r="K610" s="115"/>
      <c r="L610" s="110">
        <f>VLOOKUP(M610,Base!$A$3:$F$994, 6, false)</f>
        <v>0</v>
      </c>
      <c r="M610" s="111" t="s">
        <v>6</v>
      </c>
      <c r="N610" s="3"/>
      <c r="O610" s="112"/>
      <c r="P610" s="110" t="str">
        <f>VLOOKUP(M610,Base!$A$3:$F$994, 2, false)</f>
        <v>.</v>
      </c>
      <c r="Q610" s="116"/>
      <c r="R610" s="2"/>
      <c r="S610" s="3"/>
      <c r="T610" s="113">
        <f>VLOOKUP(M610,Base!$A$3:$F$994, 5, false)</f>
        <v>0</v>
      </c>
      <c r="U610" s="114">
        <f t="shared" si="100"/>
        <v>0</v>
      </c>
      <c r="V610" s="115"/>
      <c r="W610" s="110">
        <f>VLOOKUP(X610,Base!$A$3:$F$994, 6, false)</f>
        <v>0</v>
      </c>
      <c r="X610" s="111" t="s">
        <v>6</v>
      </c>
      <c r="Y610" s="3"/>
      <c r="Z610" s="112"/>
      <c r="AA610" s="110" t="str">
        <f>VLOOKUP(X610,Base!$A$3:$F$994, 2, false)</f>
        <v>.</v>
      </c>
      <c r="AB610" s="116"/>
      <c r="AC610" s="2"/>
      <c r="AD610" s="3"/>
      <c r="AE610" s="113">
        <f>VLOOKUP(X610,Base!$A$3:$F$994, 5, false)</f>
        <v>0</v>
      </c>
      <c r="AF610" s="114">
        <f t="shared" si="101"/>
        <v>0</v>
      </c>
      <c r="AG610" s="115"/>
      <c r="AH610" s="110">
        <f>VLOOKUP(AI610,Base!$A$3:$F$994, 6, false)</f>
        <v>0</v>
      </c>
      <c r="AI610" s="111" t="s">
        <v>6</v>
      </c>
      <c r="AJ610" s="3"/>
      <c r="AK610" s="112"/>
      <c r="AL610" s="110" t="str">
        <f>VLOOKUP(AI610,Base!$A$3:$F$994, 2, false)</f>
        <v>.</v>
      </c>
      <c r="AM610" s="116"/>
      <c r="AN610" s="2"/>
      <c r="AO610" s="3"/>
      <c r="AP610" s="113">
        <f>VLOOKUP(AI610,Base!$A$3:$F$994, 5, false)</f>
        <v>0</v>
      </c>
      <c r="AQ610" s="114">
        <f t="shared" si="102"/>
        <v>0</v>
      </c>
      <c r="AR610" s="115"/>
      <c r="AS610" s="110">
        <f>VLOOKUP(AT610,Base!$A$3:$F$994, 6, false)</f>
        <v>0</v>
      </c>
      <c r="AT610" s="111" t="s">
        <v>6</v>
      </c>
      <c r="AU610" s="3"/>
      <c r="AV610" s="112"/>
      <c r="AW610" s="110" t="str">
        <f>VLOOKUP(AT610,Base!$A$3:$F$994, 2, false)</f>
        <v>.</v>
      </c>
      <c r="AX610" s="116"/>
      <c r="AY610" s="2"/>
      <c r="AZ610" s="3"/>
      <c r="BA610" s="172">
        <f>VLOOKUP(AT610,Base!$A$3:$F$994, 5, false)</f>
        <v>0</v>
      </c>
      <c r="BB610" s="173">
        <f t="shared" si="103"/>
        <v>0</v>
      </c>
      <c r="BC610" s="115"/>
      <c r="BD610" s="110">
        <f>VLOOKUP(BE610,Base!$A$3:$F$994, 6, false)</f>
        <v>0</v>
      </c>
      <c r="BE610" s="111" t="s">
        <v>6</v>
      </c>
      <c r="BF610" s="3"/>
      <c r="BG610" s="112"/>
      <c r="BH610" s="110" t="str">
        <f>VLOOKUP(BE610,Base!$A$3:$F$994, 2, false)</f>
        <v>.</v>
      </c>
      <c r="BI610" s="116"/>
      <c r="BJ610" s="2"/>
      <c r="BK610" s="3"/>
      <c r="BL610" s="113">
        <f>VLOOKUP(BE610,Base!$A$3:$F$994, 5, false)</f>
        <v>0</v>
      </c>
      <c r="BM610" s="114">
        <f t="shared" si="104"/>
        <v>0</v>
      </c>
    </row>
    <row r="611">
      <c r="A611" s="110">
        <f>VLOOKUP(B611,Base!$A$3:$F$994, 6, false)</f>
        <v>0</v>
      </c>
      <c r="B611" s="111" t="s">
        <v>6</v>
      </c>
      <c r="C611" s="3"/>
      <c r="D611" s="112"/>
      <c r="E611" s="110" t="str">
        <f>VLOOKUP(B611,Base!$A$3:$F$994, 2, false)</f>
        <v>.</v>
      </c>
      <c r="F611" s="116"/>
      <c r="G611" s="2"/>
      <c r="H611" s="3"/>
      <c r="I611" s="113">
        <f>VLOOKUP(B611,Base!$A$3:$F$994, 5, false)</f>
        <v>0</v>
      </c>
      <c r="J611" s="114">
        <f t="shared" si="99"/>
        <v>0</v>
      </c>
      <c r="K611" s="115"/>
      <c r="L611" s="110">
        <f>VLOOKUP(M611,Base!$A$3:$F$994, 6, false)</f>
        <v>0</v>
      </c>
      <c r="M611" s="111" t="s">
        <v>6</v>
      </c>
      <c r="N611" s="3"/>
      <c r="O611" s="112"/>
      <c r="P611" s="110" t="str">
        <f>VLOOKUP(M611,Base!$A$3:$F$994, 2, false)</f>
        <v>.</v>
      </c>
      <c r="Q611" s="116"/>
      <c r="R611" s="2"/>
      <c r="S611" s="3"/>
      <c r="T611" s="113">
        <f>VLOOKUP(M611,Base!$A$3:$F$994, 5, false)</f>
        <v>0</v>
      </c>
      <c r="U611" s="114">
        <f t="shared" si="100"/>
        <v>0</v>
      </c>
      <c r="V611" s="115"/>
      <c r="W611" s="110">
        <f>VLOOKUP(X611,Base!$A$3:$F$994, 6, false)</f>
        <v>0</v>
      </c>
      <c r="X611" s="111" t="s">
        <v>6</v>
      </c>
      <c r="Y611" s="3"/>
      <c r="Z611" s="112"/>
      <c r="AA611" s="110" t="str">
        <f>VLOOKUP(X611,Base!$A$3:$F$994, 2, false)</f>
        <v>.</v>
      </c>
      <c r="AB611" s="116"/>
      <c r="AC611" s="2"/>
      <c r="AD611" s="3"/>
      <c r="AE611" s="113">
        <f>VLOOKUP(X611,Base!$A$3:$F$994, 5, false)</f>
        <v>0</v>
      </c>
      <c r="AF611" s="114">
        <f t="shared" si="101"/>
        <v>0</v>
      </c>
      <c r="AG611" s="115"/>
      <c r="AH611" s="110">
        <f>VLOOKUP(AI611,Base!$A$3:$F$994, 6, false)</f>
        <v>0</v>
      </c>
      <c r="AI611" s="111" t="s">
        <v>6</v>
      </c>
      <c r="AJ611" s="3"/>
      <c r="AK611" s="112"/>
      <c r="AL611" s="110" t="str">
        <f>VLOOKUP(AI611,Base!$A$3:$F$994, 2, false)</f>
        <v>.</v>
      </c>
      <c r="AM611" s="116"/>
      <c r="AN611" s="2"/>
      <c r="AO611" s="3"/>
      <c r="AP611" s="113">
        <f>VLOOKUP(AI611,Base!$A$3:$F$994, 5, false)</f>
        <v>0</v>
      </c>
      <c r="AQ611" s="114">
        <f t="shared" si="102"/>
        <v>0</v>
      </c>
      <c r="AR611" s="115"/>
      <c r="AS611" s="110">
        <f>VLOOKUP(AT611,Base!$A$3:$F$994, 6, false)</f>
        <v>0</v>
      </c>
      <c r="AT611" s="111" t="s">
        <v>6</v>
      </c>
      <c r="AU611" s="3"/>
      <c r="AV611" s="112"/>
      <c r="AW611" s="110" t="str">
        <f>VLOOKUP(AT611,Base!$A$3:$F$994, 2, false)</f>
        <v>.</v>
      </c>
      <c r="AX611" s="116"/>
      <c r="AY611" s="2"/>
      <c r="AZ611" s="3"/>
      <c r="BA611" s="172">
        <f>VLOOKUP(AT611,Base!$A$3:$F$994, 5, false)</f>
        <v>0</v>
      </c>
      <c r="BB611" s="173">
        <f t="shared" si="103"/>
        <v>0</v>
      </c>
      <c r="BC611" s="115"/>
      <c r="BD611" s="110">
        <f>VLOOKUP(BE611,Base!$A$3:$F$994, 6, false)</f>
        <v>0</v>
      </c>
      <c r="BE611" s="111" t="s">
        <v>6</v>
      </c>
      <c r="BF611" s="3"/>
      <c r="BG611" s="112"/>
      <c r="BH611" s="110" t="str">
        <f>VLOOKUP(BE611,Base!$A$3:$F$994, 2, false)</f>
        <v>.</v>
      </c>
      <c r="BI611" s="116"/>
      <c r="BJ611" s="2"/>
      <c r="BK611" s="3"/>
      <c r="BL611" s="113">
        <f>VLOOKUP(BE611,Base!$A$3:$F$994, 5, false)</f>
        <v>0</v>
      </c>
      <c r="BM611" s="114">
        <f t="shared" si="104"/>
        <v>0</v>
      </c>
    </row>
    <row r="612">
      <c r="A612" s="110">
        <f>VLOOKUP(B612,Base!$A$3:$F$994, 6, false)</f>
        <v>0</v>
      </c>
      <c r="B612" s="111" t="s">
        <v>6</v>
      </c>
      <c r="C612" s="3"/>
      <c r="D612" s="112"/>
      <c r="E612" s="110" t="str">
        <f>VLOOKUP(B612,Base!$A$3:$F$994, 2, false)</f>
        <v>.</v>
      </c>
      <c r="F612" s="116"/>
      <c r="G612" s="2"/>
      <c r="H612" s="3"/>
      <c r="I612" s="113">
        <f>VLOOKUP(B612,Base!$A$3:$F$994, 5, false)</f>
        <v>0</v>
      </c>
      <c r="J612" s="114">
        <f t="shared" si="99"/>
        <v>0</v>
      </c>
      <c r="K612" s="115"/>
      <c r="L612" s="110">
        <f>VLOOKUP(M612,Base!$A$3:$F$994, 6, false)</f>
        <v>0</v>
      </c>
      <c r="M612" s="111" t="s">
        <v>6</v>
      </c>
      <c r="N612" s="3"/>
      <c r="O612" s="112"/>
      <c r="P612" s="110" t="str">
        <f>VLOOKUP(M612,Base!$A$3:$F$994, 2, false)</f>
        <v>.</v>
      </c>
      <c r="Q612" s="116"/>
      <c r="R612" s="2"/>
      <c r="S612" s="3"/>
      <c r="T612" s="113">
        <f>VLOOKUP(M612,Base!$A$3:$F$994, 5, false)</f>
        <v>0</v>
      </c>
      <c r="U612" s="114">
        <f t="shared" si="100"/>
        <v>0</v>
      </c>
      <c r="V612" s="115"/>
      <c r="W612" s="110">
        <f>VLOOKUP(X612,Base!$A$3:$F$994, 6, false)</f>
        <v>0</v>
      </c>
      <c r="X612" s="111" t="s">
        <v>6</v>
      </c>
      <c r="Y612" s="3"/>
      <c r="Z612" s="112"/>
      <c r="AA612" s="110" t="str">
        <f>VLOOKUP(X612,Base!$A$3:$F$994, 2, false)</f>
        <v>.</v>
      </c>
      <c r="AB612" s="116"/>
      <c r="AC612" s="2"/>
      <c r="AD612" s="3"/>
      <c r="AE612" s="113">
        <f>VLOOKUP(X612,Base!$A$3:$F$994, 5, false)</f>
        <v>0</v>
      </c>
      <c r="AF612" s="114">
        <f t="shared" si="101"/>
        <v>0</v>
      </c>
      <c r="AG612" s="115"/>
      <c r="AH612" s="110">
        <f>VLOOKUP(AI612,Base!$A$3:$F$994, 6, false)</f>
        <v>0</v>
      </c>
      <c r="AI612" s="111" t="s">
        <v>6</v>
      </c>
      <c r="AJ612" s="3"/>
      <c r="AK612" s="112"/>
      <c r="AL612" s="110" t="str">
        <f>VLOOKUP(AI612,Base!$A$3:$F$994, 2, false)</f>
        <v>.</v>
      </c>
      <c r="AM612" s="116"/>
      <c r="AN612" s="2"/>
      <c r="AO612" s="3"/>
      <c r="AP612" s="113">
        <f>VLOOKUP(AI612,Base!$A$3:$F$994, 5, false)</f>
        <v>0</v>
      </c>
      <c r="AQ612" s="114">
        <f t="shared" si="102"/>
        <v>0</v>
      </c>
      <c r="AR612" s="115"/>
      <c r="AS612" s="110">
        <f>VLOOKUP(AT612,Base!$A$3:$F$994, 6, false)</f>
        <v>0</v>
      </c>
      <c r="AT612" s="111" t="s">
        <v>6</v>
      </c>
      <c r="AU612" s="3"/>
      <c r="AV612" s="112"/>
      <c r="AW612" s="110" t="str">
        <f>VLOOKUP(AT612,Base!$A$3:$F$994, 2, false)</f>
        <v>.</v>
      </c>
      <c r="AX612" s="116"/>
      <c r="AY612" s="2"/>
      <c r="AZ612" s="3"/>
      <c r="BA612" s="113">
        <f>VLOOKUP(AT612,Base!$A$3:$F$994, 5, false)</f>
        <v>0</v>
      </c>
      <c r="BB612" s="114">
        <f t="shared" si="103"/>
        <v>0</v>
      </c>
      <c r="BC612" s="115"/>
      <c r="BD612" s="110">
        <f>VLOOKUP(BE612,Base!$A$3:$F$994, 6, false)</f>
        <v>0</v>
      </c>
      <c r="BE612" s="111" t="s">
        <v>6</v>
      </c>
      <c r="BF612" s="3"/>
      <c r="BG612" s="112"/>
      <c r="BH612" s="110" t="str">
        <f>VLOOKUP(BE612,Base!$A$3:$F$994, 2, false)</f>
        <v>.</v>
      </c>
      <c r="BI612" s="116"/>
      <c r="BJ612" s="2"/>
      <c r="BK612" s="3"/>
      <c r="BL612" s="113">
        <f>VLOOKUP(BE612,Base!$A$3:$F$994, 5, false)</f>
        <v>0</v>
      </c>
      <c r="BM612" s="114">
        <f t="shared" si="104"/>
        <v>0</v>
      </c>
    </row>
    <row r="613">
      <c r="A613" s="110">
        <f>VLOOKUP(B613,Base!$A$3:$F$994, 6, false)</f>
        <v>0</v>
      </c>
      <c r="B613" s="111" t="s">
        <v>6</v>
      </c>
      <c r="C613" s="3"/>
      <c r="D613" s="112"/>
      <c r="E613" s="110" t="str">
        <f>VLOOKUP(B613,Base!$A$3:$F$994, 2, false)</f>
        <v>.</v>
      </c>
      <c r="F613" s="92"/>
      <c r="G613" s="2"/>
      <c r="H613" s="3"/>
      <c r="I613" s="113">
        <f>VLOOKUP(B613,Base!$A$3:$F$994, 5, false)</f>
        <v>0</v>
      </c>
      <c r="J613" s="114">
        <f t="shared" si="99"/>
        <v>0</v>
      </c>
      <c r="K613" s="115"/>
      <c r="L613" s="110">
        <f>VLOOKUP(M613,Base!$A$3:$F$994, 6, false)</f>
        <v>0</v>
      </c>
      <c r="M613" s="111" t="s">
        <v>6</v>
      </c>
      <c r="N613" s="3"/>
      <c r="O613" s="112"/>
      <c r="P613" s="110" t="str">
        <f>VLOOKUP(M613,Base!$A$3:$F$994, 2, false)</f>
        <v>.</v>
      </c>
      <c r="Q613" s="92"/>
      <c r="R613" s="2"/>
      <c r="S613" s="3"/>
      <c r="T613" s="113">
        <f>VLOOKUP(M613,Base!$A$3:$F$994, 5, false)</f>
        <v>0</v>
      </c>
      <c r="U613" s="114">
        <f t="shared" si="100"/>
        <v>0</v>
      </c>
      <c r="V613" s="115"/>
      <c r="W613" s="110">
        <f>VLOOKUP(X613,Base!$A$3:$F$994, 6, false)</f>
        <v>0</v>
      </c>
      <c r="X613" s="111" t="s">
        <v>6</v>
      </c>
      <c r="Y613" s="3"/>
      <c r="Z613" s="112"/>
      <c r="AA613" s="110" t="str">
        <f>VLOOKUP(X613,Base!$A$3:$F$994, 2, false)</f>
        <v>.</v>
      </c>
      <c r="AB613" s="92"/>
      <c r="AC613" s="2"/>
      <c r="AD613" s="3"/>
      <c r="AE613" s="113">
        <f>VLOOKUP(X613,Base!$A$3:$F$994, 5, false)</f>
        <v>0</v>
      </c>
      <c r="AF613" s="114">
        <f t="shared" si="101"/>
        <v>0</v>
      </c>
      <c r="AG613" s="115"/>
      <c r="AH613" s="110">
        <f>VLOOKUP(AI613,Base!$A$3:$F$994, 6, false)</f>
        <v>0</v>
      </c>
      <c r="AI613" s="111" t="s">
        <v>6</v>
      </c>
      <c r="AJ613" s="3"/>
      <c r="AK613" s="112"/>
      <c r="AL613" s="110" t="str">
        <f>VLOOKUP(AI613,Base!$A$3:$F$994, 2, false)</f>
        <v>.</v>
      </c>
      <c r="AM613" s="92"/>
      <c r="AN613" s="2"/>
      <c r="AO613" s="3"/>
      <c r="AP613" s="113">
        <f>VLOOKUP(AI613,Base!$A$3:$F$994, 5, false)</f>
        <v>0</v>
      </c>
      <c r="AQ613" s="114">
        <f t="shared" si="102"/>
        <v>0</v>
      </c>
      <c r="AR613" s="115"/>
      <c r="AS613" s="110">
        <f>VLOOKUP(AT613,Base!$A$3:$F$994, 6, false)</f>
        <v>0</v>
      </c>
      <c r="AT613" s="111" t="s">
        <v>6</v>
      </c>
      <c r="AU613" s="3"/>
      <c r="AV613" s="112"/>
      <c r="AW613" s="110" t="str">
        <f>VLOOKUP(AT613,Base!$A$3:$F$994, 2, false)</f>
        <v>.</v>
      </c>
      <c r="AX613" s="92"/>
      <c r="AY613" s="2"/>
      <c r="AZ613" s="3"/>
      <c r="BA613" s="113">
        <f>VLOOKUP(AT613,Base!$A$3:$F$994, 5, false)</f>
        <v>0</v>
      </c>
      <c r="BB613" s="114">
        <f t="shared" si="103"/>
        <v>0</v>
      </c>
      <c r="BC613" s="115"/>
      <c r="BD613" s="110">
        <f>VLOOKUP(BE613,Base!$A$3:$F$994, 6, false)</f>
        <v>0</v>
      </c>
      <c r="BE613" s="111" t="s">
        <v>6</v>
      </c>
      <c r="BF613" s="3"/>
      <c r="BG613" s="112"/>
      <c r="BH613" s="110" t="str">
        <f>VLOOKUP(BE613,Base!$A$3:$F$994, 2, false)</f>
        <v>.</v>
      </c>
      <c r="BI613" s="92"/>
      <c r="BJ613" s="2"/>
      <c r="BK613" s="3"/>
      <c r="BL613" s="113">
        <f>VLOOKUP(BE613,Base!$A$3:$F$994, 5, false)</f>
        <v>0</v>
      </c>
      <c r="BM613" s="114">
        <f t="shared" si="104"/>
        <v>0</v>
      </c>
    </row>
    <row r="614">
      <c r="A614" s="110">
        <f>VLOOKUP(B614,Base!$A$3:$F$994, 6, false)</f>
        <v>0</v>
      </c>
      <c r="B614" s="111" t="s">
        <v>6</v>
      </c>
      <c r="C614" s="3"/>
      <c r="D614" s="112"/>
      <c r="E614" s="110" t="str">
        <f>VLOOKUP(B614,Base!$A$3:$F$994, 2, false)</f>
        <v>.</v>
      </c>
      <c r="F614" s="92"/>
      <c r="G614" s="2"/>
      <c r="H614" s="3"/>
      <c r="I614" s="113">
        <f>VLOOKUP(B614,Base!$A$3:$F$994, 5, false)</f>
        <v>0</v>
      </c>
      <c r="J614" s="114">
        <f t="shared" si="99"/>
        <v>0</v>
      </c>
      <c r="K614" s="115"/>
      <c r="L614" s="110">
        <f>VLOOKUP(M614,Base!$A$3:$F$994, 6, false)</f>
        <v>0</v>
      </c>
      <c r="M614" s="111" t="s">
        <v>6</v>
      </c>
      <c r="N614" s="3"/>
      <c r="O614" s="112"/>
      <c r="P614" s="110" t="str">
        <f>VLOOKUP(M614,Base!$A$3:$F$994, 2, false)</f>
        <v>.</v>
      </c>
      <c r="Q614" s="92"/>
      <c r="R614" s="2"/>
      <c r="S614" s="3"/>
      <c r="T614" s="113">
        <f>VLOOKUP(M614,Base!$A$3:$F$994, 5, false)</f>
        <v>0</v>
      </c>
      <c r="U614" s="114">
        <f t="shared" si="100"/>
        <v>0</v>
      </c>
      <c r="V614" s="115"/>
      <c r="W614" s="110">
        <f>VLOOKUP(X614,Base!$A$3:$F$994, 6, false)</f>
        <v>0</v>
      </c>
      <c r="X614" s="111" t="s">
        <v>6</v>
      </c>
      <c r="Y614" s="3"/>
      <c r="Z614" s="112"/>
      <c r="AA614" s="110" t="str">
        <f>VLOOKUP(X614,Base!$A$3:$F$994, 2, false)</f>
        <v>.</v>
      </c>
      <c r="AB614" s="92"/>
      <c r="AC614" s="2"/>
      <c r="AD614" s="3"/>
      <c r="AE614" s="113">
        <f>VLOOKUP(X614,Base!$A$3:$F$994, 5, false)</f>
        <v>0</v>
      </c>
      <c r="AF614" s="114">
        <f t="shared" si="101"/>
        <v>0</v>
      </c>
      <c r="AG614" s="115"/>
      <c r="AH614" s="110">
        <f>VLOOKUP(AI614,Base!$A$3:$F$994, 6, false)</f>
        <v>0</v>
      </c>
      <c r="AI614" s="111" t="s">
        <v>6</v>
      </c>
      <c r="AJ614" s="3"/>
      <c r="AK614" s="112"/>
      <c r="AL614" s="110" t="str">
        <f>VLOOKUP(AI614,Base!$A$3:$F$994, 2, false)</f>
        <v>.</v>
      </c>
      <c r="AM614" s="92"/>
      <c r="AN614" s="2"/>
      <c r="AO614" s="3"/>
      <c r="AP614" s="113">
        <f>VLOOKUP(AI614,Base!$A$3:$F$994, 5, false)</f>
        <v>0</v>
      </c>
      <c r="AQ614" s="114">
        <f t="shared" si="102"/>
        <v>0</v>
      </c>
      <c r="AR614" s="115"/>
      <c r="AS614" s="110">
        <f>VLOOKUP(AT614,Base!$A$3:$F$994, 6, false)</f>
        <v>0</v>
      </c>
      <c r="AT614" s="111" t="s">
        <v>6</v>
      </c>
      <c r="AU614" s="3"/>
      <c r="AV614" s="112"/>
      <c r="AW614" s="110" t="str">
        <f>VLOOKUP(AT614,Base!$A$3:$F$994, 2, false)</f>
        <v>.</v>
      </c>
      <c r="AX614" s="92"/>
      <c r="AY614" s="2"/>
      <c r="AZ614" s="3"/>
      <c r="BA614" s="113">
        <f>VLOOKUP(AT614,Base!$A$3:$F$994, 5, false)</f>
        <v>0</v>
      </c>
      <c r="BB614" s="114">
        <f t="shared" si="103"/>
        <v>0</v>
      </c>
      <c r="BC614" s="115"/>
      <c r="BD614" s="110">
        <f>VLOOKUP(BE614,Base!$A$3:$F$994, 6, false)</f>
        <v>0</v>
      </c>
      <c r="BE614" s="111" t="s">
        <v>6</v>
      </c>
      <c r="BF614" s="3"/>
      <c r="BG614" s="112"/>
      <c r="BH614" s="110" t="str">
        <f>VLOOKUP(BE614,Base!$A$3:$F$994, 2, false)</f>
        <v>.</v>
      </c>
      <c r="BI614" s="92"/>
      <c r="BJ614" s="2"/>
      <c r="BK614" s="3"/>
      <c r="BL614" s="113">
        <f>VLOOKUP(BE614,Base!$A$3:$F$994, 5, false)</f>
        <v>0</v>
      </c>
      <c r="BM614" s="114">
        <f t="shared" si="104"/>
        <v>0</v>
      </c>
    </row>
    <row r="615">
      <c r="A615" s="110">
        <f>VLOOKUP(B615,Base!$A$3:$F$994, 6, false)</f>
        <v>0</v>
      </c>
      <c r="B615" s="111" t="s">
        <v>6</v>
      </c>
      <c r="C615" s="3"/>
      <c r="D615" s="112"/>
      <c r="E615" s="110" t="str">
        <f>VLOOKUP(B615,Base!$A$3:$F$994, 2, false)</f>
        <v>.</v>
      </c>
      <c r="F615" s="116"/>
      <c r="G615" s="2"/>
      <c r="H615" s="3"/>
      <c r="I615" s="113">
        <f>VLOOKUP(B615,Base!$A$3:$F$994, 5, false)</f>
        <v>0</v>
      </c>
      <c r="J615" s="114">
        <f t="shared" si="99"/>
        <v>0</v>
      </c>
      <c r="K615" s="115"/>
      <c r="L615" s="110">
        <f>VLOOKUP(M615,Base!$A$3:$F$994, 6, false)</f>
        <v>0</v>
      </c>
      <c r="M615" s="111" t="s">
        <v>6</v>
      </c>
      <c r="N615" s="3"/>
      <c r="O615" s="112"/>
      <c r="P615" s="110" t="str">
        <f>VLOOKUP(M615,Base!$A$3:$F$994, 2, false)</f>
        <v>.</v>
      </c>
      <c r="Q615" s="116"/>
      <c r="R615" s="2"/>
      <c r="S615" s="3"/>
      <c r="T615" s="113">
        <f>VLOOKUP(M615,Base!$A$3:$F$994, 5, false)</f>
        <v>0</v>
      </c>
      <c r="U615" s="114">
        <f t="shared" si="100"/>
        <v>0</v>
      </c>
      <c r="V615" s="115"/>
      <c r="W615" s="110">
        <f>VLOOKUP(X615,Base!$A$3:$F$994, 6, false)</f>
        <v>0</v>
      </c>
      <c r="X615" s="111" t="s">
        <v>6</v>
      </c>
      <c r="Y615" s="3"/>
      <c r="Z615" s="112"/>
      <c r="AA615" s="110" t="str">
        <f>VLOOKUP(X615,Base!$A$3:$F$994, 2, false)</f>
        <v>.</v>
      </c>
      <c r="AB615" s="116"/>
      <c r="AC615" s="2"/>
      <c r="AD615" s="3"/>
      <c r="AE615" s="113">
        <f>VLOOKUP(X615,Base!$A$3:$F$994, 5, false)</f>
        <v>0</v>
      </c>
      <c r="AF615" s="114">
        <f t="shared" si="101"/>
        <v>0</v>
      </c>
      <c r="AG615" s="115"/>
      <c r="AH615" s="110">
        <f>VLOOKUP(AI615,Base!$A$3:$F$994, 6, false)</f>
        <v>0</v>
      </c>
      <c r="AI615" s="111" t="s">
        <v>6</v>
      </c>
      <c r="AJ615" s="3"/>
      <c r="AK615" s="112"/>
      <c r="AL615" s="110" t="str">
        <f>VLOOKUP(AI615,Base!$A$3:$F$994, 2, false)</f>
        <v>.</v>
      </c>
      <c r="AM615" s="116"/>
      <c r="AN615" s="2"/>
      <c r="AO615" s="3"/>
      <c r="AP615" s="113">
        <f>VLOOKUP(AI615,Base!$A$3:$F$994, 5, false)</f>
        <v>0</v>
      </c>
      <c r="AQ615" s="114">
        <f t="shared" si="102"/>
        <v>0</v>
      </c>
      <c r="AR615" s="115"/>
      <c r="AS615" s="110">
        <f>VLOOKUP(AT615,Base!$A$3:$F$994, 6, false)</f>
        <v>0</v>
      </c>
      <c r="AT615" s="111" t="s">
        <v>6</v>
      </c>
      <c r="AU615" s="3"/>
      <c r="AV615" s="112"/>
      <c r="AW615" s="110" t="str">
        <f>VLOOKUP(AT615,Base!$A$3:$F$994, 2, false)</f>
        <v>.</v>
      </c>
      <c r="AX615" s="116"/>
      <c r="AY615" s="2"/>
      <c r="AZ615" s="3"/>
      <c r="BA615" s="113">
        <f>VLOOKUP(AT615,Base!$A$3:$F$994, 5, false)</f>
        <v>0</v>
      </c>
      <c r="BB615" s="114">
        <f t="shared" si="103"/>
        <v>0</v>
      </c>
      <c r="BC615" s="115"/>
      <c r="BD615" s="110">
        <f>VLOOKUP(BE615,Base!$A$3:$F$994, 6, false)</f>
        <v>0</v>
      </c>
      <c r="BE615" s="111" t="s">
        <v>6</v>
      </c>
      <c r="BF615" s="3"/>
      <c r="BG615" s="112"/>
      <c r="BH615" s="110" t="str">
        <f>VLOOKUP(BE615,Base!$A$3:$F$994, 2, false)</f>
        <v>.</v>
      </c>
      <c r="BI615" s="116"/>
      <c r="BJ615" s="2"/>
      <c r="BK615" s="3"/>
      <c r="BL615" s="113">
        <f>VLOOKUP(BE615,Base!$A$3:$F$994, 5, false)</f>
        <v>0</v>
      </c>
      <c r="BM615" s="114">
        <f t="shared" si="104"/>
        <v>0</v>
      </c>
    </row>
    <row r="616">
      <c r="A616" s="110">
        <f>VLOOKUP(B616,Base!$A$3:$F$994, 6, false)</f>
        <v>0</v>
      </c>
      <c r="B616" s="111" t="s">
        <v>6</v>
      </c>
      <c r="C616" s="3"/>
      <c r="D616" s="112"/>
      <c r="E616" s="110" t="str">
        <f>VLOOKUP(B616,Base!$A$3:$F$994, 2, false)</f>
        <v>.</v>
      </c>
      <c r="F616" s="117"/>
      <c r="G616" s="2"/>
      <c r="H616" s="3"/>
      <c r="I616" s="113">
        <f>VLOOKUP(B616,Base!$A$3:$F$994, 5, false)</f>
        <v>0</v>
      </c>
      <c r="J616" s="114">
        <f t="shared" si="99"/>
        <v>0</v>
      </c>
      <c r="K616" s="115"/>
      <c r="L616" s="110">
        <f>VLOOKUP(M616,Base!$A$3:$F$994, 6, false)</f>
        <v>0</v>
      </c>
      <c r="M616" s="111" t="s">
        <v>6</v>
      </c>
      <c r="N616" s="3"/>
      <c r="O616" s="112"/>
      <c r="P616" s="110" t="str">
        <f>VLOOKUP(M616,Base!$A$3:$F$994, 2, false)</f>
        <v>.</v>
      </c>
      <c r="Q616" s="117"/>
      <c r="R616" s="2"/>
      <c r="S616" s="3"/>
      <c r="T616" s="113">
        <f>VLOOKUP(M616,Base!$A$3:$F$994, 5, false)</f>
        <v>0</v>
      </c>
      <c r="U616" s="114">
        <f t="shared" si="100"/>
        <v>0</v>
      </c>
      <c r="V616" s="115"/>
      <c r="W616" s="110">
        <f>VLOOKUP(X616,Base!$A$3:$F$994, 6, false)</f>
        <v>0</v>
      </c>
      <c r="X616" s="111" t="s">
        <v>6</v>
      </c>
      <c r="Y616" s="3"/>
      <c r="Z616" s="112"/>
      <c r="AA616" s="110" t="str">
        <f>VLOOKUP(X616,Base!$A$3:$F$994, 2, false)</f>
        <v>.</v>
      </c>
      <c r="AB616" s="117"/>
      <c r="AC616" s="2"/>
      <c r="AD616" s="3"/>
      <c r="AE616" s="113">
        <f>VLOOKUP(X616,Base!$A$3:$F$994, 5, false)</f>
        <v>0</v>
      </c>
      <c r="AF616" s="114">
        <f t="shared" si="101"/>
        <v>0</v>
      </c>
      <c r="AG616" s="115"/>
      <c r="AH616" s="110">
        <f>VLOOKUP(AI616,Base!$A$3:$F$994, 6, false)</f>
        <v>0</v>
      </c>
      <c r="AI616" s="111" t="s">
        <v>6</v>
      </c>
      <c r="AJ616" s="3"/>
      <c r="AK616" s="112"/>
      <c r="AL616" s="110" t="str">
        <f>VLOOKUP(AI616,Base!$A$3:$F$994, 2, false)</f>
        <v>.</v>
      </c>
      <c r="AM616" s="117"/>
      <c r="AN616" s="2"/>
      <c r="AO616" s="3"/>
      <c r="AP616" s="113">
        <f>VLOOKUP(AI616,Base!$A$3:$F$994, 5, false)</f>
        <v>0</v>
      </c>
      <c r="AQ616" s="114">
        <f t="shared" si="102"/>
        <v>0</v>
      </c>
      <c r="AR616" s="115"/>
      <c r="AS616" s="110">
        <f>VLOOKUP(AT616,Base!$A$3:$F$994, 6, false)</f>
        <v>0</v>
      </c>
      <c r="AT616" s="111" t="s">
        <v>6</v>
      </c>
      <c r="AU616" s="3"/>
      <c r="AV616" s="112"/>
      <c r="AW616" s="110" t="str">
        <f>VLOOKUP(AT616,Base!$A$3:$F$994, 2, false)</f>
        <v>.</v>
      </c>
      <c r="AX616" s="117"/>
      <c r="AY616" s="2"/>
      <c r="AZ616" s="3"/>
      <c r="BA616" s="113">
        <f>VLOOKUP(AT616,Base!$A$3:$F$994, 5, false)</f>
        <v>0</v>
      </c>
      <c r="BB616" s="114">
        <f t="shared" si="103"/>
        <v>0</v>
      </c>
      <c r="BC616" s="115"/>
      <c r="BD616" s="110">
        <f>VLOOKUP(BE616,Base!$A$3:$F$994, 6, false)</f>
        <v>0</v>
      </c>
      <c r="BE616" s="111" t="s">
        <v>6</v>
      </c>
      <c r="BF616" s="3"/>
      <c r="BG616" s="112"/>
      <c r="BH616" s="110" t="str">
        <f>VLOOKUP(BE616,Base!$A$3:$F$994, 2, false)</f>
        <v>.</v>
      </c>
      <c r="BI616" s="117"/>
      <c r="BJ616" s="2"/>
      <c r="BK616" s="3"/>
      <c r="BL616" s="113">
        <f>VLOOKUP(BE616,Base!$A$3:$F$994, 5, false)</f>
        <v>0</v>
      </c>
      <c r="BM616" s="114">
        <f t="shared" si="104"/>
        <v>0</v>
      </c>
    </row>
    <row r="617">
      <c r="A617" s="110">
        <f>VLOOKUP(B617,Base!$A$3:$F$994, 6, false)</f>
        <v>0</v>
      </c>
      <c r="B617" s="111" t="s">
        <v>6</v>
      </c>
      <c r="C617" s="3"/>
      <c r="D617" s="118"/>
      <c r="E617" s="110" t="str">
        <f>VLOOKUP(B617,Base!$A$3:$F$994, 2, false)</f>
        <v>.</v>
      </c>
      <c r="F617" s="117"/>
      <c r="G617" s="2"/>
      <c r="H617" s="3"/>
      <c r="I617" s="113">
        <f>VLOOKUP(B617,Base!$A$3:$F$994, 5, false)</f>
        <v>0</v>
      </c>
      <c r="J617" s="114">
        <f t="shared" si="99"/>
        <v>0</v>
      </c>
      <c r="K617" s="115"/>
      <c r="L617" s="110">
        <f>VLOOKUP(M617,Base!$A$3:$F$994, 6, false)</f>
        <v>0</v>
      </c>
      <c r="M617" s="111" t="s">
        <v>6</v>
      </c>
      <c r="N617" s="3"/>
      <c r="O617" s="118"/>
      <c r="P617" s="110" t="str">
        <f>VLOOKUP(M617,Base!$A$3:$F$994, 2, false)</f>
        <v>.</v>
      </c>
      <c r="Q617" s="117"/>
      <c r="R617" s="2"/>
      <c r="S617" s="3"/>
      <c r="T617" s="113">
        <f>VLOOKUP(M617,Base!$A$3:$F$994, 5, false)</f>
        <v>0</v>
      </c>
      <c r="U617" s="114">
        <f t="shared" si="100"/>
        <v>0</v>
      </c>
      <c r="V617" s="115"/>
      <c r="W617" s="110">
        <f>VLOOKUP(X617,Base!$A$3:$F$994, 6, false)</f>
        <v>0</v>
      </c>
      <c r="X617" s="111" t="s">
        <v>6</v>
      </c>
      <c r="Y617" s="3"/>
      <c r="Z617" s="118"/>
      <c r="AA617" s="110" t="str">
        <f>VLOOKUP(X617,Base!$A$3:$F$994, 2, false)</f>
        <v>.</v>
      </c>
      <c r="AB617" s="117"/>
      <c r="AC617" s="2"/>
      <c r="AD617" s="3"/>
      <c r="AE617" s="113">
        <f>VLOOKUP(X617,Base!$A$3:$F$994, 5, false)</f>
        <v>0</v>
      </c>
      <c r="AF617" s="114">
        <f t="shared" si="101"/>
        <v>0</v>
      </c>
      <c r="AG617" s="115"/>
      <c r="AH617" s="110">
        <f>VLOOKUP(AI617,Base!$A$3:$F$994, 6, false)</f>
        <v>0</v>
      </c>
      <c r="AI617" s="111" t="s">
        <v>6</v>
      </c>
      <c r="AJ617" s="3"/>
      <c r="AK617" s="118"/>
      <c r="AL617" s="110" t="str">
        <f>VLOOKUP(AI617,Base!$A$3:$F$994, 2, false)</f>
        <v>.</v>
      </c>
      <c r="AM617" s="117"/>
      <c r="AN617" s="2"/>
      <c r="AO617" s="3"/>
      <c r="AP617" s="113">
        <f>VLOOKUP(AI617,Base!$A$3:$F$994, 5, false)</f>
        <v>0</v>
      </c>
      <c r="AQ617" s="114">
        <f t="shared" si="102"/>
        <v>0</v>
      </c>
      <c r="AR617" s="115"/>
      <c r="AS617" s="110">
        <f>VLOOKUP(AT617,Base!$A$3:$F$994, 6, false)</f>
        <v>0</v>
      </c>
      <c r="AT617" s="111" t="s">
        <v>6</v>
      </c>
      <c r="AU617" s="3"/>
      <c r="AV617" s="118"/>
      <c r="AW617" s="110" t="str">
        <f>VLOOKUP(AT617,Base!$A$3:$F$994, 2, false)</f>
        <v>.</v>
      </c>
      <c r="AX617" s="117"/>
      <c r="AY617" s="2"/>
      <c r="AZ617" s="3"/>
      <c r="BA617" s="113">
        <f>VLOOKUP(AT617,Base!$A$3:$F$994, 5, false)</f>
        <v>0</v>
      </c>
      <c r="BB617" s="114">
        <f t="shared" si="103"/>
        <v>0</v>
      </c>
      <c r="BC617" s="115"/>
      <c r="BD617" s="110">
        <f>VLOOKUP(BE617,Base!$A$3:$F$994, 6, false)</f>
        <v>0</v>
      </c>
      <c r="BE617" s="111" t="s">
        <v>6</v>
      </c>
      <c r="BF617" s="3"/>
      <c r="BG617" s="118"/>
      <c r="BH617" s="110" t="str">
        <f>VLOOKUP(BE617,Base!$A$3:$F$994, 2, false)</f>
        <v>.</v>
      </c>
      <c r="BI617" s="117"/>
      <c r="BJ617" s="2"/>
      <c r="BK617" s="3"/>
      <c r="BL617" s="113">
        <f>VLOOKUP(BE617,Base!$A$3:$F$994, 5, false)</f>
        <v>0</v>
      </c>
      <c r="BM617" s="114">
        <f t="shared" si="104"/>
        <v>0</v>
      </c>
    </row>
    <row r="618">
      <c r="A618" s="110">
        <f>VLOOKUP(B618,Base!$A$3:$F$994, 6, false)</f>
        <v>0</v>
      </c>
      <c r="B618" s="111" t="s">
        <v>6</v>
      </c>
      <c r="C618" s="3"/>
      <c r="D618" s="112"/>
      <c r="E618" s="110" t="str">
        <f>VLOOKUP(B618,Base!$A$3:$F$994, 2, false)</f>
        <v>.</v>
      </c>
      <c r="F618" s="117"/>
      <c r="G618" s="2"/>
      <c r="H618" s="3"/>
      <c r="I618" s="113">
        <f>VLOOKUP(B618,Base!$A$3:$F$994, 5, false)</f>
        <v>0</v>
      </c>
      <c r="J618" s="114">
        <f t="shared" si="99"/>
        <v>0</v>
      </c>
      <c r="K618" s="115"/>
      <c r="L618" s="110">
        <f>VLOOKUP(M618,Base!$A$3:$F$994, 6, false)</f>
        <v>0</v>
      </c>
      <c r="M618" s="111" t="s">
        <v>6</v>
      </c>
      <c r="N618" s="3"/>
      <c r="O618" s="112"/>
      <c r="P618" s="110" t="str">
        <f>VLOOKUP(M618,Base!$A$3:$F$994, 2, false)</f>
        <v>.</v>
      </c>
      <c r="Q618" s="117"/>
      <c r="R618" s="2"/>
      <c r="S618" s="3"/>
      <c r="T618" s="113">
        <f>VLOOKUP(M618,Base!$A$3:$F$994, 5, false)</f>
        <v>0</v>
      </c>
      <c r="U618" s="114">
        <f t="shared" si="100"/>
        <v>0</v>
      </c>
      <c r="V618" s="115"/>
      <c r="W618" s="110">
        <f>VLOOKUP(X618,Base!$A$3:$F$994, 6, false)</f>
        <v>0</v>
      </c>
      <c r="X618" s="111" t="s">
        <v>6</v>
      </c>
      <c r="Y618" s="3"/>
      <c r="Z618" s="112"/>
      <c r="AA618" s="110" t="str">
        <f>VLOOKUP(X618,Base!$A$3:$F$994, 2, false)</f>
        <v>.</v>
      </c>
      <c r="AB618" s="117"/>
      <c r="AC618" s="2"/>
      <c r="AD618" s="3"/>
      <c r="AE618" s="113">
        <f>VLOOKUP(X618,Base!$A$3:$F$994, 5, false)</f>
        <v>0</v>
      </c>
      <c r="AF618" s="114">
        <f t="shared" si="101"/>
        <v>0</v>
      </c>
      <c r="AG618" s="115"/>
      <c r="AH618" s="110">
        <f>VLOOKUP(AI618,Base!$A$3:$F$994, 6, false)</f>
        <v>0</v>
      </c>
      <c r="AI618" s="111" t="s">
        <v>6</v>
      </c>
      <c r="AJ618" s="3"/>
      <c r="AK618" s="166"/>
      <c r="AL618" s="110" t="str">
        <f>VLOOKUP(AI618,Base!$A$3:$F$994, 2, false)</f>
        <v>.</v>
      </c>
      <c r="AM618" s="117"/>
      <c r="AN618" s="2"/>
      <c r="AO618" s="3"/>
      <c r="AP618" s="113">
        <f>VLOOKUP(AI618,Base!$A$3:$F$994, 5, false)</f>
        <v>0</v>
      </c>
      <c r="AQ618" s="114">
        <f>AP618*AK619</f>
        <v>0</v>
      </c>
      <c r="AR618" s="115"/>
      <c r="AS618" s="110">
        <f>VLOOKUP(AT618,Base!$A$3:$F$994, 6, false)</f>
        <v>0</v>
      </c>
      <c r="AT618" s="111" t="s">
        <v>6</v>
      </c>
      <c r="AU618" s="3"/>
      <c r="AV618" s="112"/>
      <c r="AW618" s="110" t="str">
        <f>VLOOKUP(AT618,Base!$A$3:$F$994, 2, false)</f>
        <v>.</v>
      </c>
      <c r="AX618" s="117"/>
      <c r="AY618" s="2"/>
      <c r="AZ618" s="3"/>
      <c r="BA618" s="113">
        <f>VLOOKUP(AT618,Base!$A$3:$F$994, 5, false)</f>
        <v>0</v>
      </c>
      <c r="BB618" s="114">
        <f t="shared" si="103"/>
        <v>0</v>
      </c>
      <c r="BC618" s="115"/>
      <c r="BD618" s="110">
        <f>VLOOKUP(BE618,Base!$A$3:$F$994, 6, false)</f>
        <v>0</v>
      </c>
      <c r="BE618" s="111" t="s">
        <v>6</v>
      </c>
      <c r="BF618" s="3"/>
      <c r="BG618" s="112"/>
      <c r="BH618" s="110" t="str">
        <f>VLOOKUP(BE618,Base!$A$3:$F$994, 2, false)</f>
        <v>.</v>
      </c>
      <c r="BI618" s="117"/>
      <c r="BJ618" s="2"/>
      <c r="BK618" s="3"/>
      <c r="BL618" s="113">
        <f>VLOOKUP(BE618,Base!$A$3:$F$994, 5, false)</f>
        <v>0</v>
      </c>
      <c r="BM618" s="114">
        <f t="shared" si="104"/>
        <v>0</v>
      </c>
    </row>
    <row r="619">
      <c r="A619" s="110">
        <f>VLOOKUP(B619,Base!$A$3:$F$994, 6, false)</f>
        <v>0</v>
      </c>
      <c r="B619" s="111" t="s">
        <v>6</v>
      </c>
      <c r="C619" s="3"/>
      <c r="D619" s="118"/>
      <c r="E619" s="110" t="str">
        <f>VLOOKUP(B619,Base!$A$3:$F$994, 2, false)</f>
        <v>.</v>
      </c>
      <c r="F619" s="106" t="s">
        <v>714</v>
      </c>
      <c r="G619" s="104"/>
      <c r="H619" s="100"/>
      <c r="I619" s="113">
        <f>VLOOKUP(B619,Base!$A$3:$F$994, 5, false)</f>
        <v>0</v>
      </c>
      <c r="J619" s="114">
        <f t="shared" si="99"/>
        <v>0</v>
      </c>
      <c r="K619" s="115"/>
      <c r="L619" s="110">
        <f>VLOOKUP(M619,Base!$A$3:$F$994, 6, false)</f>
        <v>0</v>
      </c>
      <c r="M619" s="111" t="s">
        <v>6</v>
      </c>
      <c r="N619" s="3"/>
      <c r="O619" s="118"/>
      <c r="P619" s="110" t="str">
        <f>VLOOKUP(M619,Base!$A$3:$F$994, 2, false)</f>
        <v>.</v>
      </c>
      <c r="Q619" s="106" t="s">
        <v>714</v>
      </c>
      <c r="R619" s="104"/>
      <c r="S619" s="100"/>
      <c r="T619" s="113">
        <f>VLOOKUP(M619,Base!$A$3:$F$994, 5, false)</f>
        <v>0</v>
      </c>
      <c r="U619" s="114">
        <f t="shared" si="100"/>
        <v>0</v>
      </c>
      <c r="V619" s="115"/>
      <c r="W619" s="110">
        <f>VLOOKUP(X619,Base!$A$3:$F$994, 6, false)</f>
        <v>0</v>
      </c>
      <c r="X619" s="111" t="s">
        <v>6</v>
      </c>
      <c r="Y619" s="3"/>
      <c r="Z619" s="118"/>
      <c r="AA619" s="110" t="str">
        <f>VLOOKUP(X619,Base!$A$3:$F$994, 2, false)</f>
        <v>.</v>
      </c>
      <c r="AB619" s="106" t="s">
        <v>714</v>
      </c>
      <c r="AC619" s="104"/>
      <c r="AD619" s="100"/>
      <c r="AE619" s="113">
        <f>VLOOKUP(X619,Base!$A$3:$F$994, 5, false)</f>
        <v>0</v>
      </c>
      <c r="AF619" s="114">
        <f t="shared" si="101"/>
        <v>0</v>
      </c>
      <c r="AG619" s="115"/>
      <c r="AH619" s="110">
        <f>VLOOKUP(AI619,Base!$A$3:$F$994, 6, false)</f>
        <v>0</v>
      </c>
      <c r="AI619" s="111" t="s">
        <v>6</v>
      </c>
      <c r="AJ619" s="3"/>
      <c r="AK619" s="112"/>
      <c r="AL619" s="110" t="str">
        <f>VLOOKUP(AI619,Base!$A$3:$F$994, 2, false)</f>
        <v>.</v>
      </c>
      <c r="AM619" s="106" t="s">
        <v>714</v>
      </c>
      <c r="AN619" s="104"/>
      <c r="AO619" s="100"/>
      <c r="AP619" s="113">
        <f>VLOOKUP(AI619,Base!$A$3:$F$994, 5, false)</f>
        <v>0</v>
      </c>
      <c r="AQ619" s="114">
        <f t="shared" ref="AQ619:AQ626" si="105">AP619*AK619</f>
        <v>0</v>
      </c>
      <c r="AR619" s="115"/>
      <c r="AS619" s="110">
        <f>VLOOKUP(AT619,Base!$A$3:$F$994, 6, false)</f>
        <v>0</v>
      </c>
      <c r="AT619" s="111" t="s">
        <v>6</v>
      </c>
      <c r="AU619" s="3"/>
      <c r="AV619" s="118"/>
      <c r="AW619" s="110" t="str">
        <f>VLOOKUP(AT619,Base!$A$3:$F$994, 2, false)</f>
        <v>.</v>
      </c>
      <c r="AX619" s="106" t="s">
        <v>714</v>
      </c>
      <c r="AY619" s="104"/>
      <c r="AZ619" s="100"/>
      <c r="BA619" s="113">
        <f>VLOOKUP(AT619,Base!$A$3:$F$994, 5, false)</f>
        <v>0</v>
      </c>
      <c r="BB619" s="114">
        <f t="shared" si="103"/>
        <v>0</v>
      </c>
      <c r="BC619" s="115"/>
      <c r="BD619" s="110">
        <f>VLOOKUP(BE619,Base!$A$3:$F$994, 6, false)</f>
        <v>0</v>
      </c>
      <c r="BE619" s="111" t="s">
        <v>6</v>
      </c>
      <c r="BF619" s="3"/>
      <c r="BG619" s="118"/>
      <c r="BH619" s="110" t="str">
        <f>VLOOKUP(BE619,Base!$A$3:$F$994, 2, false)</f>
        <v>.</v>
      </c>
      <c r="BI619" s="106" t="s">
        <v>714</v>
      </c>
      <c r="BJ619" s="104"/>
      <c r="BK619" s="100"/>
      <c r="BL619" s="113">
        <f>VLOOKUP(BE619,Base!$A$3:$F$994, 5, false)</f>
        <v>0</v>
      </c>
      <c r="BM619" s="114">
        <f t="shared" si="104"/>
        <v>0</v>
      </c>
    </row>
    <row r="620">
      <c r="A620" s="110">
        <f>VLOOKUP(B620,Base!$A$3:$F$994, 6, false)</f>
        <v>0</v>
      </c>
      <c r="B620" s="111" t="s">
        <v>6</v>
      </c>
      <c r="C620" s="3"/>
      <c r="D620" s="49"/>
      <c r="E620" s="110" t="str">
        <f>VLOOKUP(B620,Base!$A$3:$F$994, 2, false)</f>
        <v>.</v>
      </c>
      <c r="F620" s="119"/>
      <c r="G620" s="104"/>
      <c r="H620" s="100"/>
      <c r="I620" s="113">
        <f>VLOOKUP(B620,Base!$A$3:$F$994, 5, false)</f>
        <v>0</v>
      </c>
      <c r="J620" s="114">
        <f t="shared" si="99"/>
        <v>0</v>
      </c>
      <c r="K620" s="115"/>
      <c r="L620" s="110">
        <f>VLOOKUP(M620,Base!$A$3:$F$994, 6, false)</f>
        <v>0</v>
      </c>
      <c r="M620" s="111" t="s">
        <v>6</v>
      </c>
      <c r="N620" s="3"/>
      <c r="O620" s="49"/>
      <c r="P620" s="110" t="str">
        <f>VLOOKUP(M620,Base!$A$3:$F$994, 2, false)</f>
        <v>.</v>
      </c>
      <c r="Q620" s="119"/>
      <c r="R620" s="104"/>
      <c r="S620" s="100"/>
      <c r="T620" s="113">
        <f>VLOOKUP(M620,Base!$A$3:$F$994, 5, false)</f>
        <v>0</v>
      </c>
      <c r="U620" s="114">
        <f t="shared" si="100"/>
        <v>0</v>
      </c>
      <c r="V620" s="115"/>
      <c r="W620" s="110">
        <f>VLOOKUP(X620,Base!$A$3:$F$994, 6, false)</f>
        <v>0</v>
      </c>
      <c r="X620" s="111" t="s">
        <v>6</v>
      </c>
      <c r="Y620" s="3"/>
      <c r="Z620" s="49"/>
      <c r="AA620" s="110" t="str">
        <f>VLOOKUP(X620,Base!$A$3:$F$994, 2, false)</f>
        <v>.</v>
      </c>
      <c r="AB620" s="119"/>
      <c r="AC620" s="104"/>
      <c r="AD620" s="100"/>
      <c r="AE620" s="113">
        <f>VLOOKUP(X620,Base!$A$3:$F$994, 5, false)</f>
        <v>0</v>
      </c>
      <c r="AF620" s="114">
        <f t="shared" si="101"/>
        <v>0</v>
      </c>
      <c r="AG620" s="115"/>
      <c r="AH620" s="110">
        <f>VLOOKUP(AI620,Base!$A$3:$F$994, 6, false)</f>
        <v>0</v>
      </c>
      <c r="AI620" s="111" t="s">
        <v>6</v>
      </c>
      <c r="AJ620" s="3"/>
      <c r="AK620" s="49"/>
      <c r="AL620" s="110" t="str">
        <f>VLOOKUP(AI620,Base!$A$3:$F$994, 2, false)</f>
        <v>.</v>
      </c>
      <c r="AM620" s="119"/>
      <c r="AN620" s="104"/>
      <c r="AO620" s="100"/>
      <c r="AP620" s="113">
        <f>VLOOKUP(AI620,Base!$A$3:$F$994, 5, false)</f>
        <v>0</v>
      </c>
      <c r="AQ620" s="114">
        <f t="shared" si="105"/>
        <v>0</v>
      </c>
      <c r="AR620" s="115"/>
      <c r="AS620" s="110">
        <f>VLOOKUP(AT620,Base!$A$3:$F$994, 6, false)</f>
        <v>0</v>
      </c>
      <c r="AT620" s="111" t="s">
        <v>6</v>
      </c>
      <c r="AU620" s="3"/>
      <c r="AV620" s="49"/>
      <c r="AW620" s="110" t="str">
        <f>VLOOKUP(AT620,Base!$A$3:$F$994, 2, false)</f>
        <v>.</v>
      </c>
      <c r="AX620" s="119"/>
      <c r="AY620" s="104"/>
      <c r="AZ620" s="100"/>
      <c r="BA620" s="113">
        <f>VLOOKUP(AT620,Base!$A$3:$F$994, 5, false)</f>
        <v>0</v>
      </c>
      <c r="BB620" s="114">
        <f t="shared" si="103"/>
        <v>0</v>
      </c>
      <c r="BC620" s="115"/>
      <c r="BD620" s="110">
        <f>VLOOKUP(BE620,Base!$A$3:$F$994, 6, false)</f>
        <v>0</v>
      </c>
      <c r="BE620" s="111" t="s">
        <v>6</v>
      </c>
      <c r="BF620" s="3"/>
      <c r="BG620" s="49"/>
      <c r="BH620" s="110" t="str">
        <f>VLOOKUP(BE620,Base!$A$3:$F$994, 2, false)</f>
        <v>.</v>
      </c>
      <c r="BI620" s="119"/>
      <c r="BJ620" s="104"/>
      <c r="BK620" s="100"/>
      <c r="BL620" s="113">
        <f>VLOOKUP(BE620,Base!$A$3:$F$994, 5, false)</f>
        <v>0</v>
      </c>
      <c r="BM620" s="114">
        <f t="shared" si="104"/>
        <v>0</v>
      </c>
    </row>
    <row r="621">
      <c r="A621" s="110">
        <f>VLOOKUP(B621,Base!$A$3:$F$994, 6, false)</f>
        <v>0</v>
      </c>
      <c r="B621" s="111" t="s">
        <v>6</v>
      </c>
      <c r="C621" s="3"/>
      <c r="D621" s="49"/>
      <c r="E621" s="110" t="str">
        <f>VLOOKUP(B621,Base!$A$3:$F$994, 2, false)</f>
        <v>.</v>
      </c>
      <c r="F621" s="119"/>
      <c r="G621" s="104"/>
      <c r="H621" s="100"/>
      <c r="I621" s="113">
        <f>VLOOKUP(B621,Base!$A$3:$F$994, 5, false)</f>
        <v>0</v>
      </c>
      <c r="J621" s="114">
        <f t="shared" si="99"/>
        <v>0</v>
      </c>
      <c r="K621" s="115"/>
      <c r="L621" s="110">
        <f>VLOOKUP(M621,Base!$A$3:$F$994, 6, false)</f>
        <v>0</v>
      </c>
      <c r="M621" s="111" t="s">
        <v>6</v>
      </c>
      <c r="N621" s="3"/>
      <c r="O621" s="49"/>
      <c r="P621" s="110" t="str">
        <f>VLOOKUP(M621,Base!$A$3:$F$994, 2, false)</f>
        <v>.</v>
      </c>
      <c r="Q621" s="119"/>
      <c r="R621" s="104"/>
      <c r="S621" s="100"/>
      <c r="T621" s="113">
        <f>VLOOKUP(M621,Base!$A$3:$F$994, 5, false)</f>
        <v>0</v>
      </c>
      <c r="U621" s="114">
        <f t="shared" si="100"/>
        <v>0</v>
      </c>
      <c r="V621" s="115"/>
      <c r="W621" s="110">
        <f>VLOOKUP(X621,Base!$A$3:$F$994, 6, false)</f>
        <v>0</v>
      </c>
      <c r="X621" s="111" t="s">
        <v>6</v>
      </c>
      <c r="Y621" s="3"/>
      <c r="Z621" s="49"/>
      <c r="AA621" s="110" t="str">
        <f>VLOOKUP(X621,Base!$A$3:$F$994, 2, false)</f>
        <v>.</v>
      </c>
      <c r="AB621" s="119"/>
      <c r="AC621" s="104"/>
      <c r="AD621" s="100"/>
      <c r="AE621" s="113">
        <f>VLOOKUP(X621,Base!$A$3:$F$994, 5, false)</f>
        <v>0</v>
      </c>
      <c r="AF621" s="114">
        <f t="shared" si="101"/>
        <v>0</v>
      </c>
      <c r="AG621" s="115"/>
      <c r="AH621" s="110">
        <f>VLOOKUP(AI621,Base!$A$3:$F$994, 6, false)</f>
        <v>0</v>
      </c>
      <c r="AI621" s="111" t="s">
        <v>6</v>
      </c>
      <c r="AJ621" s="3"/>
      <c r="AK621" s="49"/>
      <c r="AL621" s="110" t="str">
        <f>VLOOKUP(AI621,Base!$A$3:$F$994, 2, false)</f>
        <v>.</v>
      </c>
      <c r="AM621" s="119"/>
      <c r="AN621" s="104"/>
      <c r="AO621" s="100"/>
      <c r="AP621" s="113">
        <f>VLOOKUP(AI621,Base!$A$3:$F$994, 5, false)</f>
        <v>0</v>
      </c>
      <c r="AQ621" s="114">
        <f t="shared" si="105"/>
        <v>0</v>
      </c>
      <c r="AR621" s="115"/>
      <c r="AS621" s="110">
        <f>VLOOKUP(AT621,Base!$A$3:$F$994, 6, false)</f>
        <v>0</v>
      </c>
      <c r="AT621" s="111" t="s">
        <v>6</v>
      </c>
      <c r="AU621" s="3"/>
      <c r="AV621" s="49"/>
      <c r="AW621" s="110" t="str">
        <f>VLOOKUP(AT621,Base!$A$3:$F$994, 2, false)</f>
        <v>.</v>
      </c>
      <c r="AX621" s="119"/>
      <c r="AY621" s="104"/>
      <c r="AZ621" s="100"/>
      <c r="BA621" s="113">
        <f>VLOOKUP(AT621,Base!$A$3:$F$994, 5, false)</f>
        <v>0</v>
      </c>
      <c r="BB621" s="114">
        <f t="shared" si="103"/>
        <v>0</v>
      </c>
      <c r="BC621" s="115"/>
      <c r="BD621" s="110">
        <f>VLOOKUP(BE621,Base!$A$3:$F$994, 6, false)</f>
        <v>0</v>
      </c>
      <c r="BE621" s="111" t="s">
        <v>6</v>
      </c>
      <c r="BF621" s="3"/>
      <c r="BG621" s="49"/>
      <c r="BH621" s="110" t="str">
        <f>VLOOKUP(BE621,Base!$A$3:$F$994, 2, false)</f>
        <v>.</v>
      </c>
      <c r="BI621" s="119"/>
      <c r="BJ621" s="104"/>
      <c r="BK621" s="100"/>
      <c r="BL621" s="113">
        <f>VLOOKUP(BE621,Base!$A$3:$F$994, 5, false)</f>
        <v>0</v>
      </c>
      <c r="BM621" s="114">
        <f t="shared" si="104"/>
        <v>0</v>
      </c>
    </row>
    <row r="622">
      <c r="A622" s="110">
        <f>VLOOKUP(B622,Base!$A$3:$F$994, 6, false)</f>
        <v>0</v>
      </c>
      <c r="B622" s="111" t="s">
        <v>6</v>
      </c>
      <c r="C622" s="3"/>
      <c r="D622" s="120"/>
      <c r="E622" s="110" t="str">
        <f>VLOOKUP(B622,Base!$A$3:$F$994, 2, false)</f>
        <v>.</v>
      </c>
      <c r="F622" s="119"/>
      <c r="G622" s="104"/>
      <c r="H622" s="100"/>
      <c r="I622" s="113">
        <f>VLOOKUP(B622,Base!$A$3:$F$994, 5, false)</f>
        <v>0</v>
      </c>
      <c r="J622" s="114">
        <f t="shared" si="99"/>
        <v>0</v>
      </c>
      <c r="K622" s="115"/>
      <c r="L622" s="110">
        <f>VLOOKUP(M622,Base!$A$3:$F$994, 6, false)</f>
        <v>0</v>
      </c>
      <c r="M622" s="111" t="s">
        <v>6</v>
      </c>
      <c r="N622" s="3"/>
      <c r="O622" s="120"/>
      <c r="P622" s="110" t="str">
        <f>VLOOKUP(M622,Base!$A$3:$F$994, 2, false)</f>
        <v>.</v>
      </c>
      <c r="Q622" s="119"/>
      <c r="R622" s="104"/>
      <c r="S622" s="100"/>
      <c r="T622" s="113">
        <f>VLOOKUP(M622,Base!$A$3:$F$994, 5, false)</f>
        <v>0</v>
      </c>
      <c r="U622" s="114">
        <f t="shared" si="100"/>
        <v>0</v>
      </c>
      <c r="V622" s="115"/>
      <c r="W622" s="110">
        <f>VLOOKUP(X622,Base!$A$3:$F$994, 6, false)</f>
        <v>0</v>
      </c>
      <c r="X622" s="111" t="s">
        <v>6</v>
      </c>
      <c r="Y622" s="3"/>
      <c r="Z622" s="120"/>
      <c r="AA622" s="110" t="str">
        <f>VLOOKUP(X622,Base!$A$3:$F$994, 2, false)</f>
        <v>.</v>
      </c>
      <c r="AB622" s="119"/>
      <c r="AC622" s="104"/>
      <c r="AD622" s="100"/>
      <c r="AE622" s="113">
        <f>VLOOKUP(X622,Base!$A$3:$F$994, 5, false)</f>
        <v>0</v>
      </c>
      <c r="AF622" s="114">
        <f t="shared" si="101"/>
        <v>0</v>
      </c>
      <c r="AG622" s="115"/>
      <c r="AH622" s="110">
        <f>VLOOKUP(AI622,Base!$A$3:$F$994, 6, false)</f>
        <v>0</v>
      </c>
      <c r="AI622" s="111" t="s">
        <v>6</v>
      </c>
      <c r="AJ622" s="3"/>
      <c r="AK622" s="120"/>
      <c r="AL622" s="110" t="str">
        <f>VLOOKUP(AI622,Base!$A$3:$F$994, 2, false)</f>
        <v>.</v>
      </c>
      <c r="AM622" s="119"/>
      <c r="AN622" s="104"/>
      <c r="AO622" s="100"/>
      <c r="AP622" s="113">
        <f>VLOOKUP(AI622,Base!$A$3:$F$994, 5, false)</f>
        <v>0</v>
      </c>
      <c r="AQ622" s="114">
        <f t="shared" si="105"/>
        <v>0</v>
      </c>
      <c r="AR622" s="115"/>
      <c r="AS622" s="110">
        <f>VLOOKUP(AT622,Base!$A$3:$F$994, 6, false)</f>
        <v>0</v>
      </c>
      <c r="AT622" s="111" t="s">
        <v>6</v>
      </c>
      <c r="AU622" s="3"/>
      <c r="AV622" s="120"/>
      <c r="AW622" s="110" t="str">
        <f>VLOOKUP(AT622,Base!$A$3:$F$994, 2, false)</f>
        <v>.</v>
      </c>
      <c r="AX622" s="119"/>
      <c r="AY622" s="104"/>
      <c r="AZ622" s="100"/>
      <c r="BA622" s="113">
        <f>VLOOKUP(AT622,Base!$A$3:$F$994, 5, false)</f>
        <v>0</v>
      </c>
      <c r="BB622" s="114">
        <f t="shared" si="103"/>
        <v>0</v>
      </c>
      <c r="BC622" s="115"/>
      <c r="BD622" s="110">
        <f>VLOOKUP(BE622,Base!$A$3:$F$994, 6, false)</f>
        <v>0</v>
      </c>
      <c r="BE622" s="111" t="s">
        <v>6</v>
      </c>
      <c r="BF622" s="3"/>
      <c r="BG622" s="120"/>
      <c r="BH622" s="110" t="str">
        <f>VLOOKUP(BE622,Base!$A$3:$F$994, 2, false)</f>
        <v>.</v>
      </c>
      <c r="BI622" s="119"/>
      <c r="BJ622" s="104"/>
      <c r="BK622" s="100"/>
      <c r="BL622" s="113">
        <f>VLOOKUP(BE622,Base!$A$3:$F$994, 5, false)</f>
        <v>0</v>
      </c>
      <c r="BM622" s="114">
        <f t="shared" si="104"/>
        <v>0</v>
      </c>
    </row>
    <row r="623">
      <c r="A623" s="110">
        <f>VLOOKUP(B623,Base!$A$3:$F$994, 6, false)</f>
        <v>0</v>
      </c>
      <c r="B623" s="111" t="s">
        <v>6</v>
      </c>
      <c r="C623" s="3"/>
      <c r="D623" s="120"/>
      <c r="E623" s="110" t="str">
        <f>VLOOKUP(B623,Base!$A$3:$F$994, 2, false)</f>
        <v>.</v>
      </c>
      <c r="F623" s="119"/>
      <c r="G623" s="104"/>
      <c r="H623" s="100"/>
      <c r="I623" s="113">
        <f>VLOOKUP(B623,Base!$A$3:$F$994, 5, false)</f>
        <v>0</v>
      </c>
      <c r="J623" s="114">
        <f t="shared" si="99"/>
        <v>0</v>
      </c>
      <c r="K623" s="115"/>
      <c r="L623" s="110">
        <f>VLOOKUP(M623,Base!$A$3:$F$994, 6, false)</f>
        <v>0</v>
      </c>
      <c r="M623" s="111" t="s">
        <v>6</v>
      </c>
      <c r="N623" s="3"/>
      <c r="O623" s="121"/>
      <c r="P623" s="110" t="str">
        <f>VLOOKUP(M623,Base!$A$3:$F$994, 2, false)</f>
        <v>.</v>
      </c>
      <c r="Q623" s="119"/>
      <c r="R623" s="104"/>
      <c r="S623" s="100"/>
      <c r="T623" s="113">
        <f>VLOOKUP(M623,Base!$A$3:$F$994, 5, false)</f>
        <v>0</v>
      </c>
      <c r="U623" s="114">
        <f t="shared" si="100"/>
        <v>0</v>
      </c>
      <c r="V623" s="115"/>
      <c r="W623" s="110">
        <f>VLOOKUP(X623,Base!$A$3:$F$994, 6, false)</f>
        <v>0</v>
      </c>
      <c r="X623" s="111" t="s">
        <v>6</v>
      </c>
      <c r="Y623" s="3"/>
      <c r="Z623" s="120"/>
      <c r="AA623" s="110" t="str">
        <f>VLOOKUP(X623,Base!$A$3:$F$994, 2, false)</f>
        <v>.</v>
      </c>
      <c r="AB623" s="119"/>
      <c r="AC623" s="104"/>
      <c r="AD623" s="100"/>
      <c r="AE623" s="113">
        <f>VLOOKUP(X623,Base!$A$3:$F$994, 5, false)</f>
        <v>0</v>
      </c>
      <c r="AF623" s="114">
        <f t="shared" si="101"/>
        <v>0</v>
      </c>
      <c r="AG623" s="115"/>
      <c r="AH623" s="110">
        <f>VLOOKUP(AI623,Base!$A$3:$F$994, 6, false)</f>
        <v>0</v>
      </c>
      <c r="AI623" s="111" t="s">
        <v>6</v>
      </c>
      <c r="AJ623" s="3"/>
      <c r="AK623" s="120"/>
      <c r="AL623" s="110" t="str">
        <f>VLOOKUP(AI623,Base!$A$3:$F$994, 2, false)</f>
        <v>.</v>
      </c>
      <c r="AM623" s="119"/>
      <c r="AN623" s="104"/>
      <c r="AO623" s="100"/>
      <c r="AP623" s="113">
        <f>VLOOKUP(AI623,Base!$A$3:$F$994, 5, false)</f>
        <v>0</v>
      </c>
      <c r="AQ623" s="114">
        <f t="shared" si="105"/>
        <v>0</v>
      </c>
      <c r="AR623" s="115"/>
      <c r="AS623" s="110">
        <f>VLOOKUP(AT623,Base!$A$3:$F$994, 6, false)</f>
        <v>0</v>
      </c>
      <c r="AT623" s="111" t="s">
        <v>6</v>
      </c>
      <c r="AU623" s="3"/>
      <c r="AV623" s="120"/>
      <c r="AW623" s="110" t="str">
        <f>VLOOKUP(AT623,Base!$A$3:$F$994, 2, false)</f>
        <v>.</v>
      </c>
      <c r="AX623" s="119"/>
      <c r="AY623" s="104"/>
      <c r="AZ623" s="100"/>
      <c r="BA623" s="113">
        <f>VLOOKUP(AT623,Base!$A$3:$F$994, 5, false)</f>
        <v>0</v>
      </c>
      <c r="BB623" s="114">
        <f t="shared" si="103"/>
        <v>0</v>
      </c>
      <c r="BC623" s="115"/>
      <c r="BD623" s="110">
        <f>VLOOKUP(BE623,Base!$A$3:$F$994, 6, false)</f>
        <v>0</v>
      </c>
      <c r="BE623" s="111" t="s">
        <v>6</v>
      </c>
      <c r="BF623" s="3"/>
      <c r="BG623" s="120"/>
      <c r="BH623" s="110" t="str">
        <f>VLOOKUP(BE623,Base!$A$3:$F$994, 2, false)</f>
        <v>.</v>
      </c>
      <c r="BI623" s="119"/>
      <c r="BJ623" s="104"/>
      <c r="BK623" s="100"/>
      <c r="BL623" s="113">
        <f>VLOOKUP(BE623,Base!$A$3:$F$994, 5, false)</f>
        <v>0</v>
      </c>
      <c r="BM623" s="114">
        <f t="shared" si="104"/>
        <v>0</v>
      </c>
    </row>
    <row r="624">
      <c r="A624" s="110">
        <f>VLOOKUP(B624,Base!$A$3:$F$994, 6, false)</f>
        <v>0</v>
      </c>
      <c r="B624" s="111" t="s">
        <v>6</v>
      </c>
      <c r="C624" s="3"/>
      <c r="D624" s="121"/>
      <c r="E624" s="110" t="str">
        <f>VLOOKUP(B624,Base!$A$3:$F$994, 2, false)</f>
        <v>.</v>
      </c>
      <c r="F624" s="119"/>
      <c r="G624" s="104"/>
      <c r="H624" s="100"/>
      <c r="I624" s="113">
        <f>VLOOKUP(B624,Base!$A$3:$F$994, 5, false)</f>
        <v>0</v>
      </c>
      <c r="J624" s="114">
        <f t="shared" si="99"/>
        <v>0</v>
      </c>
      <c r="K624" s="115"/>
      <c r="L624" s="110">
        <f>VLOOKUP(M624,Base!$A$3:$F$994, 6, false)</f>
        <v>0</v>
      </c>
      <c r="M624" s="111" t="s">
        <v>6</v>
      </c>
      <c r="N624" s="3"/>
      <c r="O624" s="120"/>
      <c r="P624" s="110" t="str">
        <f>VLOOKUP(M624,Base!$A$3:$F$994, 2, false)</f>
        <v>.</v>
      </c>
      <c r="Q624" s="119"/>
      <c r="R624" s="104"/>
      <c r="S624" s="100"/>
      <c r="T624" s="113">
        <f>VLOOKUP(M624,Base!$A$3:$F$994, 5, false)</f>
        <v>0</v>
      </c>
      <c r="U624" s="114">
        <f t="shared" si="100"/>
        <v>0</v>
      </c>
      <c r="V624" s="115"/>
      <c r="W624" s="110">
        <f>VLOOKUP(X624,Base!$A$3:$F$994, 6, false)</f>
        <v>0</v>
      </c>
      <c r="X624" s="111" t="s">
        <v>6</v>
      </c>
      <c r="Y624" s="3"/>
      <c r="Z624" s="120"/>
      <c r="AA624" s="110" t="str">
        <f>VLOOKUP(X624,Base!$A$3:$F$994, 2, false)</f>
        <v>.</v>
      </c>
      <c r="AB624" s="119"/>
      <c r="AC624" s="104"/>
      <c r="AD624" s="100"/>
      <c r="AE624" s="113">
        <f>VLOOKUP(X624,Base!$A$3:$F$994, 5, false)</f>
        <v>0</v>
      </c>
      <c r="AF624" s="114">
        <f t="shared" si="101"/>
        <v>0</v>
      </c>
      <c r="AG624" s="115"/>
      <c r="AH624" s="110">
        <f>VLOOKUP(AI624,Base!$A$3:$F$994, 6, false)</f>
        <v>0</v>
      </c>
      <c r="AI624" s="111" t="s">
        <v>6</v>
      </c>
      <c r="AJ624" s="3"/>
      <c r="AK624" s="120"/>
      <c r="AL624" s="110" t="str">
        <f>VLOOKUP(AI624,Base!$A$3:$F$994, 2, false)</f>
        <v>.</v>
      </c>
      <c r="AM624" s="119"/>
      <c r="AN624" s="104"/>
      <c r="AO624" s="100"/>
      <c r="AP624" s="113">
        <f>VLOOKUP(AI624,Base!$A$3:$F$994, 5, false)</f>
        <v>0</v>
      </c>
      <c r="AQ624" s="114">
        <f t="shared" si="105"/>
        <v>0</v>
      </c>
      <c r="AR624" s="115"/>
      <c r="AS624" s="110">
        <f>VLOOKUP(AT624,Base!$A$3:$F$994, 6, false)</f>
        <v>0</v>
      </c>
      <c r="AT624" s="111" t="s">
        <v>6</v>
      </c>
      <c r="AU624" s="3"/>
      <c r="AV624" s="120"/>
      <c r="AW624" s="110" t="str">
        <f>VLOOKUP(AT624,Base!$A$3:$F$994, 2, false)</f>
        <v>.</v>
      </c>
      <c r="AX624" s="119"/>
      <c r="AY624" s="104"/>
      <c r="AZ624" s="100"/>
      <c r="BA624" s="113">
        <f>VLOOKUP(AT624,Base!$A$3:$F$994, 5, false)</f>
        <v>0</v>
      </c>
      <c r="BB624" s="114">
        <f t="shared" si="103"/>
        <v>0</v>
      </c>
      <c r="BC624" s="115"/>
      <c r="BD624" s="110">
        <f>VLOOKUP(BE624,Base!$A$3:$F$994, 6, false)</f>
        <v>0</v>
      </c>
      <c r="BE624" s="111" t="s">
        <v>6</v>
      </c>
      <c r="BF624" s="3"/>
      <c r="BG624" s="120"/>
      <c r="BH624" s="110" t="str">
        <f>VLOOKUP(BE624,Base!$A$3:$F$994, 2, false)</f>
        <v>.</v>
      </c>
      <c r="BI624" s="119"/>
      <c r="BJ624" s="104"/>
      <c r="BK624" s="100"/>
      <c r="BL624" s="113">
        <f>VLOOKUP(BE624,Base!$A$3:$F$994, 5, false)</f>
        <v>0</v>
      </c>
      <c r="BM624" s="114">
        <f t="shared" si="104"/>
        <v>0</v>
      </c>
    </row>
    <row r="625">
      <c r="A625" s="110">
        <f>VLOOKUP(B625,Base!$A$3:$F$994, 6, false)</f>
        <v>0</v>
      </c>
      <c r="B625" s="111" t="s">
        <v>6</v>
      </c>
      <c r="C625" s="3"/>
      <c r="D625" s="122"/>
      <c r="E625" s="110" t="str">
        <f>VLOOKUP(B625,Base!$A$3:$F$994, 2, false)</f>
        <v>.</v>
      </c>
      <c r="F625" s="119"/>
      <c r="G625" s="104"/>
      <c r="H625" s="100"/>
      <c r="I625" s="113">
        <f>VLOOKUP(B625,Base!$A$3:$F$994, 5, false)</f>
        <v>0</v>
      </c>
      <c r="J625" s="114">
        <f t="shared" si="99"/>
        <v>0</v>
      </c>
      <c r="K625" s="115"/>
      <c r="L625" s="110">
        <f>VLOOKUP(M625,Base!$A$3:$F$994, 6, false)</f>
        <v>0</v>
      </c>
      <c r="M625" s="111" t="s">
        <v>6</v>
      </c>
      <c r="N625" s="3"/>
      <c r="O625" s="122"/>
      <c r="P625" s="110" t="str">
        <f>VLOOKUP(M625,Base!$A$3:$F$994, 2, false)</f>
        <v>.</v>
      </c>
      <c r="Q625" s="119"/>
      <c r="R625" s="104"/>
      <c r="S625" s="100"/>
      <c r="T625" s="113">
        <f>VLOOKUP(M625,Base!$A$3:$F$994, 5, false)</f>
        <v>0</v>
      </c>
      <c r="U625" s="114">
        <f t="shared" si="100"/>
        <v>0</v>
      </c>
      <c r="V625" s="115"/>
      <c r="W625" s="110">
        <f>VLOOKUP(X625,Base!$A$3:$F$994, 6, false)</f>
        <v>0</v>
      </c>
      <c r="X625" s="111" t="s">
        <v>6</v>
      </c>
      <c r="Y625" s="3"/>
      <c r="Z625" s="122"/>
      <c r="AA625" s="110" t="str">
        <f>VLOOKUP(X625,Base!$A$3:$F$994, 2, false)</f>
        <v>.</v>
      </c>
      <c r="AB625" s="119"/>
      <c r="AC625" s="104"/>
      <c r="AD625" s="100"/>
      <c r="AE625" s="113">
        <f>VLOOKUP(X625,Base!$A$3:$F$994, 5, false)</f>
        <v>0</v>
      </c>
      <c r="AF625" s="114">
        <f t="shared" si="101"/>
        <v>0</v>
      </c>
      <c r="AG625" s="115"/>
      <c r="AH625" s="110">
        <f>VLOOKUP(AI625,Base!$A$3:$F$994, 6, false)</f>
        <v>0</v>
      </c>
      <c r="AI625" s="111" t="s">
        <v>6</v>
      </c>
      <c r="AJ625" s="3"/>
      <c r="AK625" s="122"/>
      <c r="AL625" s="110" t="str">
        <f>VLOOKUP(AI625,Base!$A$3:$F$994, 2, false)</f>
        <v>.</v>
      </c>
      <c r="AM625" s="119"/>
      <c r="AN625" s="104"/>
      <c r="AO625" s="100"/>
      <c r="AP625" s="113">
        <f>VLOOKUP(AI625,Base!$A$3:$F$994, 5, false)</f>
        <v>0</v>
      </c>
      <c r="AQ625" s="114">
        <f t="shared" si="105"/>
        <v>0</v>
      </c>
      <c r="AR625" s="115"/>
      <c r="AS625" s="110">
        <f>VLOOKUP(AT625,Base!$A$3:$F$994, 6, false)</f>
        <v>0</v>
      </c>
      <c r="AT625" s="111" t="s">
        <v>6</v>
      </c>
      <c r="AU625" s="3"/>
      <c r="AV625" s="122"/>
      <c r="AW625" s="110" t="str">
        <f>VLOOKUP(AT625,Base!$A$3:$F$994, 2, false)</f>
        <v>.</v>
      </c>
      <c r="AX625" s="119"/>
      <c r="AY625" s="104"/>
      <c r="AZ625" s="100"/>
      <c r="BA625" s="113">
        <f>VLOOKUP(AT625,Base!$A$3:$F$994, 5, false)</f>
        <v>0</v>
      </c>
      <c r="BB625" s="114">
        <f t="shared" si="103"/>
        <v>0</v>
      </c>
      <c r="BC625" s="115"/>
      <c r="BD625" s="110">
        <f>VLOOKUP(BE625,Base!$A$3:$F$994, 6, false)</f>
        <v>0</v>
      </c>
      <c r="BE625" s="111" t="s">
        <v>6</v>
      </c>
      <c r="BF625" s="3"/>
      <c r="BG625" s="122"/>
      <c r="BH625" s="110" t="str">
        <f>VLOOKUP(BE625,Base!$A$3:$F$994, 2, false)</f>
        <v>.</v>
      </c>
      <c r="BI625" s="119"/>
      <c r="BJ625" s="104"/>
      <c r="BK625" s="100"/>
      <c r="BL625" s="113">
        <f>VLOOKUP(BE625,Base!$A$3:$F$994, 5, false)</f>
        <v>0</v>
      </c>
      <c r="BM625" s="114">
        <f t="shared" si="104"/>
        <v>0</v>
      </c>
    </row>
    <row r="626">
      <c r="A626" s="110">
        <f>VLOOKUP(B626,Base!$A$3:$F$994, 6, false)</f>
        <v>0</v>
      </c>
      <c r="B626" s="111" t="s">
        <v>6</v>
      </c>
      <c r="C626" s="3"/>
      <c r="D626" s="123"/>
      <c r="E626" s="110" t="str">
        <f>VLOOKUP(B626,Base!$A$3:$F$994, 2, false)</f>
        <v>.</v>
      </c>
      <c r="F626" s="119"/>
      <c r="G626" s="104"/>
      <c r="H626" s="100"/>
      <c r="I626" s="113">
        <f>VLOOKUP(B626,Base!$A$3:$F$994, 5, false)</f>
        <v>0</v>
      </c>
      <c r="J626" s="114">
        <f t="shared" si="99"/>
        <v>0</v>
      </c>
      <c r="K626" s="115"/>
      <c r="L626" s="110">
        <f>VLOOKUP(M626,Base!$A$3:$F$994, 6, false)</f>
        <v>0</v>
      </c>
      <c r="M626" s="111" t="s">
        <v>6</v>
      </c>
      <c r="N626" s="3"/>
      <c r="O626" s="123"/>
      <c r="P626" s="110" t="str">
        <f>VLOOKUP(M626,Base!$A$3:$F$994, 2, false)</f>
        <v>.</v>
      </c>
      <c r="Q626" s="119"/>
      <c r="R626" s="104"/>
      <c r="S626" s="100"/>
      <c r="T626" s="113">
        <f>VLOOKUP(M626,Base!$A$3:$F$994, 5, false)</f>
        <v>0</v>
      </c>
      <c r="U626" s="114">
        <f t="shared" si="100"/>
        <v>0</v>
      </c>
      <c r="V626" s="115"/>
      <c r="W626" s="110">
        <f>VLOOKUP(X626,Base!$A$3:$F$994, 6, false)</f>
        <v>0</v>
      </c>
      <c r="X626" s="111" t="s">
        <v>6</v>
      </c>
      <c r="Y626" s="3"/>
      <c r="Z626" s="123"/>
      <c r="AA626" s="110" t="str">
        <f>VLOOKUP(X626,Base!$A$3:$F$994, 2, false)</f>
        <v>.</v>
      </c>
      <c r="AB626" s="119"/>
      <c r="AC626" s="104"/>
      <c r="AD626" s="100"/>
      <c r="AE626" s="113">
        <f>VLOOKUP(X626,Base!$A$3:$F$994, 5, false)</f>
        <v>0</v>
      </c>
      <c r="AF626" s="114">
        <f t="shared" si="101"/>
        <v>0</v>
      </c>
      <c r="AG626" s="115"/>
      <c r="AH626" s="110">
        <f>VLOOKUP(AI626,Base!$A$3:$F$994, 6, false)</f>
        <v>0</v>
      </c>
      <c r="AI626" s="111" t="s">
        <v>6</v>
      </c>
      <c r="AJ626" s="3"/>
      <c r="AK626" s="123"/>
      <c r="AL626" s="110" t="str">
        <f>VLOOKUP(AI626,Base!$A$3:$F$994, 2, false)</f>
        <v>.</v>
      </c>
      <c r="AM626" s="119"/>
      <c r="AN626" s="104"/>
      <c r="AO626" s="100"/>
      <c r="AP626" s="113">
        <f>VLOOKUP(AI626,Base!$A$3:$F$994, 5, false)</f>
        <v>0</v>
      </c>
      <c r="AQ626" s="114">
        <f t="shared" si="105"/>
        <v>0</v>
      </c>
      <c r="AR626" s="115"/>
      <c r="AS626" s="110">
        <f>VLOOKUP(AT626,Base!$A$3:$F$994, 6, false)</f>
        <v>0</v>
      </c>
      <c r="AT626" s="111" t="s">
        <v>6</v>
      </c>
      <c r="AU626" s="3"/>
      <c r="AV626" s="123"/>
      <c r="AW626" s="110" t="str">
        <f>VLOOKUP(AT626,Base!$A$3:$F$994, 2, false)</f>
        <v>.</v>
      </c>
      <c r="AX626" s="119"/>
      <c r="AY626" s="104"/>
      <c r="AZ626" s="100"/>
      <c r="BA626" s="113">
        <f>VLOOKUP(AT626,Base!$A$3:$F$994, 5, false)</f>
        <v>0</v>
      </c>
      <c r="BB626" s="114">
        <f t="shared" si="103"/>
        <v>0</v>
      </c>
      <c r="BC626" s="115"/>
      <c r="BD626" s="110">
        <f>VLOOKUP(BE626,Base!$A$3:$F$994, 6, false)</f>
        <v>0</v>
      </c>
      <c r="BE626" s="111" t="s">
        <v>6</v>
      </c>
      <c r="BF626" s="3"/>
      <c r="BG626" s="123"/>
      <c r="BH626" s="110" t="str">
        <f>VLOOKUP(BE626,Base!$A$3:$F$994, 2, false)</f>
        <v>.</v>
      </c>
      <c r="BI626" s="119"/>
      <c r="BJ626" s="104"/>
      <c r="BK626" s="100"/>
      <c r="BL626" s="113">
        <f>VLOOKUP(BE626,Base!$A$3:$F$994, 5, false)</f>
        <v>0</v>
      </c>
      <c r="BM626" s="114">
        <f t="shared" si="104"/>
        <v>0</v>
      </c>
    </row>
    <row r="627">
      <c r="A627" s="126" t="s">
        <v>717</v>
      </c>
      <c r="B627" s="104"/>
      <c r="C627" s="104"/>
      <c r="D627" s="104"/>
      <c r="E627" s="104"/>
      <c r="F627" s="104"/>
      <c r="G627" s="104"/>
      <c r="H627" s="100"/>
      <c r="I627" s="167" t="s">
        <v>716</v>
      </c>
      <c r="J627" s="125">
        <f>SUM(J609:J626)</f>
        <v>0</v>
      </c>
      <c r="K627" s="109"/>
      <c r="L627" s="126" t="s">
        <v>717</v>
      </c>
      <c r="M627" s="104"/>
      <c r="N627" s="104"/>
      <c r="O627" s="104"/>
      <c r="P627" s="104"/>
      <c r="Q627" s="104"/>
      <c r="R627" s="104"/>
      <c r="S627" s="100"/>
      <c r="T627" s="167" t="s">
        <v>716</v>
      </c>
      <c r="U627" s="125">
        <f>SUM(U609:U626)</f>
        <v>0</v>
      </c>
      <c r="V627" s="109"/>
      <c r="W627" s="126" t="s">
        <v>717</v>
      </c>
      <c r="X627" s="104"/>
      <c r="Y627" s="104"/>
      <c r="Z627" s="104"/>
      <c r="AA627" s="104"/>
      <c r="AB627" s="104"/>
      <c r="AC627" s="104"/>
      <c r="AD627" s="100"/>
      <c r="AE627" s="167" t="s">
        <v>716</v>
      </c>
      <c r="AF627" s="125">
        <f>SUM(AF609:AF626)</f>
        <v>0</v>
      </c>
      <c r="AG627" s="109"/>
      <c r="AH627" s="126" t="s">
        <v>717</v>
      </c>
      <c r="AI627" s="104"/>
      <c r="AJ627" s="104"/>
      <c r="AK627" s="104"/>
      <c r="AL627" s="104"/>
      <c r="AM627" s="104"/>
      <c r="AN627" s="104"/>
      <c r="AO627" s="100"/>
      <c r="AP627" s="167" t="s">
        <v>716</v>
      </c>
      <c r="AQ627" s="125">
        <f>SUM(AQ609:AQ626)</f>
        <v>0</v>
      </c>
      <c r="AR627" s="109"/>
      <c r="AS627" s="126" t="s">
        <v>717</v>
      </c>
      <c r="AT627" s="104"/>
      <c r="AU627" s="104"/>
      <c r="AV627" s="104"/>
      <c r="AW627" s="104"/>
      <c r="AX627" s="104"/>
      <c r="AY627" s="104"/>
      <c r="AZ627" s="100"/>
      <c r="BA627" s="167" t="s">
        <v>716</v>
      </c>
      <c r="BB627" s="125">
        <f>SUM(BB609:BB626)</f>
        <v>0</v>
      </c>
      <c r="BC627" s="109"/>
      <c r="BD627" s="126" t="s">
        <v>717</v>
      </c>
      <c r="BE627" s="104"/>
      <c r="BF627" s="104"/>
      <c r="BG627" s="104"/>
      <c r="BH627" s="104"/>
      <c r="BI627" s="104"/>
      <c r="BJ627" s="104"/>
      <c r="BK627" s="100"/>
      <c r="BL627" s="167" t="s">
        <v>716</v>
      </c>
      <c r="BM627" s="125">
        <f>SUM(BM609:BM626)</f>
        <v>0</v>
      </c>
    </row>
    <row r="628">
      <c r="A628" s="127"/>
      <c r="B628" s="104"/>
      <c r="C628" s="104"/>
      <c r="D628" s="104"/>
      <c r="E628" s="104"/>
      <c r="F628" s="104"/>
      <c r="G628" s="104"/>
      <c r="H628" s="100"/>
      <c r="I628" s="167" t="s">
        <v>718</v>
      </c>
      <c r="J628" s="128">
        <f>J627/E607</f>
        <v>0</v>
      </c>
      <c r="K628" s="129"/>
      <c r="L628" s="127"/>
      <c r="M628" s="104"/>
      <c r="N628" s="104"/>
      <c r="O628" s="104"/>
      <c r="P628" s="104"/>
      <c r="Q628" s="104"/>
      <c r="R628" s="104"/>
      <c r="S628" s="100"/>
      <c r="T628" s="167" t="s">
        <v>718</v>
      </c>
      <c r="U628" s="128">
        <f>U627/P607</f>
        <v>0</v>
      </c>
      <c r="V628" s="129"/>
      <c r="W628" s="127"/>
      <c r="X628" s="104"/>
      <c r="Y628" s="104"/>
      <c r="Z628" s="104"/>
      <c r="AA628" s="104"/>
      <c r="AB628" s="104"/>
      <c r="AC628" s="104"/>
      <c r="AD628" s="100"/>
      <c r="AE628" s="167" t="s">
        <v>718</v>
      </c>
      <c r="AF628" s="128">
        <f>AF627/AA607</f>
        <v>0</v>
      </c>
      <c r="AG628" s="129"/>
      <c r="AH628" s="127"/>
      <c r="AI628" s="104"/>
      <c r="AJ628" s="104"/>
      <c r="AK628" s="104"/>
      <c r="AL628" s="104"/>
      <c r="AM628" s="104"/>
      <c r="AN628" s="104"/>
      <c r="AO628" s="100"/>
      <c r="AP628" s="167" t="s">
        <v>718</v>
      </c>
      <c r="AQ628" s="128">
        <f>AQ627/AL607</f>
        <v>0</v>
      </c>
      <c r="AR628" s="129"/>
      <c r="AS628" s="127"/>
      <c r="AT628" s="104"/>
      <c r="AU628" s="104"/>
      <c r="AV628" s="104"/>
      <c r="AW628" s="104"/>
      <c r="AX628" s="104"/>
      <c r="AY628" s="104"/>
      <c r="AZ628" s="100"/>
      <c r="BA628" s="167" t="s">
        <v>718</v>
      </c>
      <c r="BB628" s="128">
        <f>BB627/AW607</f>
        <v>0</v>
      </c>
      <c r="BC628" s="129"/>
      <c r="BD628" s="127"/>
      <c r="BE628" s="104"/>
      <c r="BF628" s="104"/>
      <c r="BG628" s="104"/>
      <c r="BH628" s="104"/>
      <c r="BI628" s="104"/>
      <c r="BJ628" s="104"/>
      <c r="BK628" s="100"/>
      <c r="BL628" s="167" t="s">
        <v>718</v>
      </c>
      <c r="BM628" s="128">
        <f>BM627/BH607</f>
        <v>0</v>
      </c>
    </row>
    <row r="629">
      <c r="A629" s="127"/>
      <c r="B629" s="104"/>
      <c r="C629" s="104"/>
      <c r="D629" s="104"/>
      <c r="E629" s="104"/>
      <c r="F629" s="104"/>
      <c r="G629" s="104"/>
      <c r="H629" s="100"/>
      <c r="I629" s="160" t="s">
        <v>719</v>
      </c>
      <c r="J629" s="130">
        <v>0.05</v>
      </c>
      <c r="K629" s="129"/>
      <c r="L629" s="127"/>
      <c r="M629" s="104"/>
      <c r="N629" s="104"/>
      <c r="O629" s="104"/>
      <c r="P629" s="104"/>
      <c r="Q629" s="104"/>
      <c r="R629" s="104"/>
      <c r="S629" s="100"/>
      <c r="T629" s="160" t="s">
        <v>719</v>
      </c>
      <c r="U629" s="130">
        <v>0.05</v>
      </c>
      <c r="V629" s="129"/>
      <c r="W629" s="127"/>
      <c r="X629" s="104"/>
      <c r="Y629" s="104"/>
      <c r="Z629" s="104"/>
      <c r="AA629" s="104"/>
      <c r="AB629" s="104"/>
      <c r="AC629" s="104"/>
      <c r="AD629" s="100"/>
      <c r="AE629" s="160" t="s">
        <v>719</v>
      </c>
      <c r="AF629" s="130">
        <v>0.05</v>
      </c>
      <c r="AG629" s="129"/>
      <c r="AH629" s="127"/>
      <c r="AI629" s="104"/>
      <c r="AJ629" s="104"/>
      <c r="AK629" s="104"/>
      <c r="AL629" s="104"/>
      <c r="AM629" s="104"/>
      <c r="AN629" s="104"/>
      <c r="AO629" s="100"/>
      <c r="AP629" s="160" t="s">
        <v>719</v>
      </c>
      <c r="AQ629" s="130">
        <v>0.05</v>
      </c>
      <c r="AR629" s="129"/>
      <c r="AS629" s="127"/>
      <c r="AT629" s="104"/>
      <c r="AU629" s="104"/>
      <c r="AV629" s="104"/>
      <c r="AW629" s="104"/>
      <c r="AX629" s="104"/>
      <c r="AY629" s="104"/>
      <c r="AZ629" s="100"/>
      <c r="BA629" s="160" t="s">
        <v>719</v>
      </c>
      <c r="BB629" s="130">
        <v>0.05</v>
      </c>
      <c r="BC629" s="129"/>
      <c r="BD629" s="127"/>
      <c r="BE629" s="104"/>
      <c r="BF629" s="104"/>
      <c r="BG629" s="104"/>
      <c r="BH629" s="104"/>
      <c r="BI629" s="104"/>
      <c r="BJ629" s="104"/>
      <c r="BK629" s="100"/>
      <c r="BL629" s="160" t="s">
        <v>719</v>
      </c>
      <c r="BM629" s="130">
        <v>0.05</v>
      </c>
    </row>
    <row r="630">
      <c r="A630" s="127"/>
      <c r="B630" s="104"/>
      <c r="C630" s="104"/>
      <c r="D630" s="104"/>
      <c r="E630" s="104"/>
      <c r="F630" s="104"/>
      <c r="G630" s="104"/>
      <c r="H630" s="100"/>
      <c r="I630" s="167" t="s">
        <v>720</v>
      </c>
      <c r="J630" s="128">
        <f>J628+(J628*J629)</f>
        <v>0</v>
      </c>
      <c r="K630" s="129"/>
      <c r="L630" s="127"/>
      <c r="M630" s="104"/>
      <c r="N630" s="104"/>
      <c r="O630" s="104"/>
      <c r="P630" s="104"/>
      <c r="Q630" s="104"/>
      <c r="R630" s="104"/>
      <c r="S630" s="100"/>
      <c r="T630" s="167" t="s">
        <v>720</v>
      </c>
      <c r="U630" s="128">
        <f>U628+(U628*U629)</f>
        <v>0</v>
      </c>
      <c r="V630" s="129"/>
      <c r="W630" s="127"/>
      <c r="X630" s="104"/>
      <c r="Y630" s="104"/>
      <c r="Z630" s="104"/>
      <c r="AA630" s="104"/>
      <c r="AB630" s="104"/>
      <c r="AC630" s="104"/>
      <c r="AD630" s="100"/>
      <c r="AE630" s="167" t="s">
        <v>720</v>
      </c>
      <c r="AF630" s="128">
        <f>AF628+(AF628*AF629)</f>
        <v>0</v>
      </c>
      <c r="AG630" s="129"/>
      <c r="AH630" s="127"/>
      <c r="AI630" s="104"/>
      <c r="AJ630" s="104"/>
      <c r="AK630" s="104"/>
      <c r="AL630" s="104"/>
      <c r="AM630" s="104"/>
      <c r="AN630" s="104"/>
      <c r="AO630" s="100"/>
      <c r="AP630" s="167" t="s">
        <v>720</v>
      </c>
      <c r="AQ630" s="128">
        <f>AQ628+(AQ628*AQ629)</f>
        <v>0</v>
      </c>
      <c r="AR630" s="129"/>
      <c r="AS630" s="127"/>
      <c r="AT630" s="104"/>
      <c r="AU630" s="104"/>
      <c r="AV630" s="104"/>
      <c r="AW630" s="104"/>
      <c r="AX630" s="104"/>
      <c r="AY630" s="104"/>
      <c r="AZ630" s="100"/>
      <c r="BA630" s="167" t="s">
        <v>720</v>
      </c>
      <c r="BB630" s="128">
        <f>BB628+(BB628*BB629)</f>
        <v>0</v>
      </c>
      <c r="BC630" s="129"/>
      <c r="BD630" s="127"/>
      <c r="BE630" s="104"/>
      <c r="BF630" s="104"/>
      <c r="BG630" s="104"/>
      <c r="BH630" s="104"/>
      <c r="BI630" s="104"/>
      <c r="BJ630" s="104"/>
      <c r="BK630" s="100"/>
      <c r="BL630" s="167" t="s">
        <v>720</v>
      </c>
      <c r="BM630" s="128">
        <f>BM628+(BM628*BM629)</f>
        <v>0</v>
      </c>
    </row>
    <row r="631">
      <c r="A631" s="127"/>
      <c r="B631" s="104"/>
      <c r="C631" s="104"/>
      <c r="D631" s="104"/>
      <c r="E631" s="104"/>
      <c r="F631" s="104"/>
      <c r="G631" s="104"/>
      <c r="H631" s="100"/>
      <c r="I631" s="167" t="s">
        <v>746</v>
      </c>
      <c r="J631" s="128">
        <f>J630*I607</f>
        <v>0</v>
      </c>
      <c r="K631" s="129"/>
      <c r="L631" s="127"/>
      <c r="M631" s="104"/>
      <c r="N631" s="104"/>
      <c r="O631" s="104"/>
      <c r="P631" s="104"/>
      <c r="Q631" s="104"/>
      <c r="R631" s="104"/>
      <c r="S631" s="100"/>
      <c r="T631" s="167" t="s">
        <v>746</v>
      </c>
      <c r="U631" s="128">
        <f>U630*T607</f>
        <v>0</v>
      </c>
      <c r="V631" s="129"/>
      <c r="W631" s="127"/>
      <c r="X631" s="104"/>
      <c r="Y631" s="104"/>
      <c r="Z631" s="104"/>
      <c r="AA631" s="104"/>
      <c r="AB631" s="104"/>
      <c r="AC631" s="104"/>
      <c r="AD631" s="100"/>
      <c r="AE631" s="167" t="s">
        <v>746</v>
      </c>
      <c r="AF631" s="128">
        <f>AF630*AE607</f>
        <v>0</v>
      </c>
      <c r="AG631" s="129"/>
      <c r="AH631" s="127"/>
      <c r="AI631" s="104"/>
      <c r="AJ631" s="104"/>
      <c r="AK631" s="104"/>
      <c r="AL631" s="104"/>
      <c r="AM631" s="104"/>
      <c r="AN631" s="104"/>
      <c r="AO631" s="100"/>
      <c r="AP631" s="167" t="s">
        <v>746</v>
      </c>
      <c r="AQ631" s="128">
        <f>AQ630*AP607</f>
        <v>0</v>
      </c>
      <c r="AR631" s="129"/>
      <c r="AS631" s="127"/>
      <c r="AT631" s="104"/>
      <c r="AU631" s="104"/>
      <c r="AV631" s="104"/>
      <c r="AW631" s="104"/>
      <c r="AX631" s="104"/>
      <c r="AY631" s="104"/>
      <c r="AZ631" s="100"/>
      <c r="BA631" s="167" t="s">
        <v>746</v>
      </c>
      <c r="BB631" s="128">
        <f>BB630*BA607</f>
        <v>0</v>
      </c>
      <c r="BC631" s="129"/>
      <c r="BD631" s="127"/>
      <c r="BE631" s="104"/>
      <c r="BF631" s="104"/>
      <c r="BG631" s="104"/>
      <c r="BH631" s="104"/>
      <c r="BI631" s="104"/>
      <c r="BJ631" s="104"/>
      <c r="BK631" s="100"/>
      <c r="BL631" s="167" t="s">
        <v>746</v>
      </c>
      <c r="BM631" s="128">
        <f>BM630*BL607</f>
        <v>0</v>
      </c>
    </row>
    <row r="632">
      <c r="A632" s="127"/>
      <c r="B632" s="104"/>
      <c r="C632" s="104"/>
      <c r="D632" s="104"/>
      <c r="E632" s="104"/>
      <c r="F632" s="104"/>
      <c r="G632" s="104"/>
      <c r="H632" s="100"/>
      <c r="I632" s="167" t="s">
        <v>747</v>
      </c>
      <c r="J632" s="128">
        <f>J633-J631</f>
        <v>0</v>
      </c>
      <c r="K632" s="129"/>
      <c r="L632" s="127"/>
      <c r="M632" s="104"/>
      <c r="N632" s="104"/>
      <c r="O632" s="104"/>
      <c r="P632" s="104"/>
      <c r="Q632" s="104"/>
      <c r="R632" s="104"/>
      <c r="S632" s="100"/>
      <c r="T632" s="167" t="s">
        <v>747</v>
      </c>
      <c r="U632" s="128">
        <f>U633-U631</f>
        <v>0</v>
      </c>
      <c r="V632" s="129"/>
      <c r="W632" s="127"/>
      <c r="X632" s="104"/>
      <c r="Y632" s="104"/>
      <c r="Z632" s="104"/>
      <c r="AA632" s="104"/>
      <c r="AB632" s="104"/>
      <c r="AC632" s="104"/>
      <c r="AD632" s="100"/>
      <c r="AE632" s="167" t="s">
        <v>747</v>
      </c>
      <c r="AF632" s="128">
        <f>AF633-AF631</f>
        <v>0</v>
      </c>
      <c r="AG632" s="129"/>
      <c r="AH632" s="127"/>
      <c r="AI632" s="104"/>
      <c r="AJ632" s="104"/>
      <c r="AK632" s="104"/>
      <c r="AL632" s="104"/>
      <c r="AM632" s="104"/>
      <c r="AN632" s="104"/>
      <c r="AO632" s="100"/>
      <c r="AP632" s="167" t="s">
        <v>747</v>
      </c>
      <c r="AQ632" s="128">
        <f>AQ633-AQ631</f>
        <v>0</v>
      </c>
      <c r="AR632" s="129"/>
      <c r="AS632" s="127"/>
      <c r="AT632" s="104"/>
      <c r="AU632" s="104"/>
      <c r="AV632" s="104"/>
      <c r="AW632" s="104"/>
      <c r="AX632" s="104"/>
      <c r="AY632" s="104"/>
      <c r="AZ632" s="100"/>
      <c r="BA632" s="167" t="s">
        <v>747</v>
      </c>
      <c r="BB632" s="128">
        <f>BB633-BB631</f>
        <v>0</v>
      </c>
      <c r="BC632" s="129"/>
      <c r="BD632" s="127"/>
      <c r="BE632" s="104"/>
      <c r="BF632" s="104"/>
      <c r="BG632" s="104"/>
      <c r="BH632" s="104"/>
      <c r="BI632" s="104"/>
      <c r="BJ632" s="104"/>
      <c r="BK632" s="100"/>
      <c r="BL632" s="167" t="s">
        <v>747</v>
      </c>
      <c r="BM632" s="128">
        <f>BM633-BM631</f>
        <v>0</v>
      </c>
    </row>
    <row r="633">
      <c r="A633" s="127"/>
      <c r="B633" s="104"/>
      <c r="C633" s="104"/>
      <c r="D633" s="104"/>
      <c r="E633" s="104"/>
      <c r="F633" s="104"/>
      <c r="G633" s="104"/>
      <c r="H633" s="100"/>
      <c r="I633" s="167" t="s">
        <v>748</v>
      </c>
      <c r="J633" s="128">
        <f>J631*(J605*1+1)</f>
        <v>0</v>
      </c>
      <c r="K633" s="129"/>
      <c r="L633" s="127"/>
      <c r="M633" s="104"/>
      <c r="N633" s="104"/>
      <c r="O633" s="104"/>
      <c r="P633" s="104"/>
      <c r="Q633" s="104"/>
      <c r="R633" s="104"/>
      <c r="S633" s="100"/>
      <c r="T633" s="167" t="s">
        <v>748</v>
      </c>
      <c r="U633" s="128">
        <f>U631*(U605*1+1)</f>
        <v>0</v>
      </c>
      <c r="V633" s="129"/>
      <c r="W633" s="127"/>
      <c r="X633" s="104"/>
      <c r="Y633" s="104"/>
      <c r="Z633" s="104"/>
      <c r="AA633" s="104"/>
      <c r="AB633" s="104"/>
      <c r="AC633" s="104"/>
      <c r="AD633" s="100"/>
      <c r="AE633" s="167" t="s">
        <v>748</v>
      </c>
      <c r="AF633" s="128">
        <f>AF631*(AF605*1+1)</f>
        <v>0</v>
      </c>
      <c r="AG633" s="129"/>
      <c r="AH633" s="127"/>
      <c r="AI633" s="104"/>
      <c r="AJ633" s="104"/>
      <c r="AK633" s="104"/>
      <c r="AL633" s="104"/>
      <c r="AM633" s="104"/>
      <c r="AN633" s="104"/>
      <c r="AO633" s="100"/>
      <c r="AP633" s="167" t="s">
        <v>748</v>
      </c>
      <c r="AQ633" s="128">
        <f>AQ631*(AQ605*1+1)</f>
        <v>0</v>
      </c>
      <c r="AR633" s="129"/>
      <c r="AS633" s="127"/>
      <c r="AT633" s="104"/>
      <c r="AU633" s="104"/>
      <c r="AV633" s="104"/>
      <c r="AW633" s="104"/>
      <c r="AX633" s="104"/>
      <c r="AY633" s="104"/>
      <c r="AZ633" s="100"/>
      <c r="BA633" s="167" t="s">
        <v>748</v>
      </c>
      <c r="BB633" s="128">
        <f>BB631*(BB605*1+1)</f>
        <v>0</v>
      </c>
      <c r="BC633" s="129"/>
      <c r="BD633" s="127"/>
      <c r="BE633" s="104"/>
      <c r="BF633" s="104"/>
      <c r="BG633" s="104"/>
      <c r="BH633" s="104"/>
      <c r="BI633" s="104"/>
      <c r="BJ633" s="104"/>
      <c r="BK633" s="100"/>
      <c r="BL633" s="167" t="s">
        <v>748</v>
      </c>
      <c r="BM633" s="128">
        <f>BM631*(BM605*1+1)</f>
        <v>0</v>
      </c>
    </row>
    <row r="634">
      <c r="A634" s="127"/>
      <c r="B634" s="104"/>
      <c r="C634" s="104"/>
      <c r="D634" s="104"/>
      <c r="E634" s="104"/>
      <c r="F634" s="104"/>
      <c r="G634" s="104"/>
      <c r="H634" s="100"/>
      <c r="I634" s="168" t="s">
        <v>749</v>
      </c>
      <c r="J634" s="3"/>
      <c r="K634" s="129"/>
      <c r="L634" s="127"/>
      <c r="M634" s="104"/>
      <c r="N634" s="104"/>
      <c r="O634" s="104"/>
      <c r="P634" s="104"/>
      <c r="Q634" s="104"/>
      <c r="R634" s="104"/>
      <c r="S634" s="100"/>
      <c r="T634" s="168" t="s">
        <v>749</v>
      </c>
      <c r="U634" s="3"/>
      <c r="V634" s="129"/>
      <c r="W634" s="127"/>
      <c r="X634" s="104"/>
      <c r="Y634" s="104"/>
      <c r="Z634" s="104"/>
      <c r="AA634" s="104"/>
      <c r="AB634" s="104"/>
      <c r="AC634" s="104"/>
      <c r="AD634" s="100"/>
      <c r="AE634" s="168" t="s">
        <v>749</v>
      </c>
      <c r="AF634" s="3"/>
      <c r="AG634" s="129"/>
      <c r="AH634" s="127"/>
      <c r="AI634" s="104"/>
      <c r="AJ634" s="104"/>
      <c r="AK634" s="104"/>
      <c r="AL634" s="104"/>
      <c r="AM634" s="104"/>
      <c r="AN634" s="104"/>
      <c r="AO634" s="100"/>
      <c r="AP634" s="168" t="s">
        <v>749</v>
      </c>
      <c r="AQ634" s="3"/>
      <c r="AR634" s="129"/>
      <c r="AS634" s="127"/>
      <c r="AT634" s="104"/>
      <c r="AU634" s="104"/>
      <c r="AV634" s="104"/>
      <c r="AW634" s="104"/>
      <c r="AX634" s="104"/>
      <c r="AY634" s="104"/>
      <c r="AZ634" s="100"/>
      <c r="BA634" s="168" t="s">
        <v>749</v>
      </c>
      <c r="BB634" s="3"/>
      <c r="BC634" s="129"/>
      <c r="BD634" s="127"/>
      <c r="BE634" s="104"/>
      <c r="BF634" s="104"/>
      <c r="BG634" s="104"/>
      <c r="BH634" s="104"/>
      <c r="BI634" s="104"/>
      <c r="BJ634" s="104"/>
      <c r="BK634" s="100"/>
      <c r="BL634" s="168" t="s">
        <v>749</v>
      </c>
      <c r="BM634" s="3"/>
    </row>
    <row r="635">
      <c r="A635" s="132"/>
      <c r="B635" s="2"/>
      <c r="C635" s="2"/>
      <c r="D635" s="2"/>
      <c r="E635" s="2"/>
      <c r="F635" s="2"/>
      <c r="G635" s="2"/>
      <c r="H635" s="3"/>
      <c r="I635" s="167" t="s">
        <v>750</v>
      </c>
      <c r="J635" s="133"/>
      <c r="K635" s="134"/>
      <c r="L635" s="132"/>
      <c r="M635" s="2"/>
      <c r="N635" s="2"/>
      <c r="O635" s="2"/>
      <c r="P635" s="2"/>
      <c r="Q635" s="2"/>
      <c r="R635" s="2"/>
      <c r="S635" s="3"/>
      <c r="T635" s="167" t="s">
        <v>750</v>
      </c>
      <c r="U635" s="133"/>
      <c r="V635" s="134"/>
      <c r="W635" s="132"/>
      <c r="X635" s="2"/>
      <c r="Y635" s="2"/>
      <c r="Z635" s="2"/>
      <c r="AA635" s="2"/>
      <c r="AB635" s="2"/>
      <c r="AC635" s="2"/>
      <c r="AD635" s="3"/>
      <c r="AE635" s="167" t="s">
        <v>750</v>
      </c>
      <c r="AF635" s="133"/>
      <c r="AG635" s="134"/>
      <c r="AH635" s="132"/>
      <c r="AI635" s="2"/>
      <c r="AJ635" s="2"/>
      <c r="AK635" s="2"/>
      <c r="AL635" s="2"/>
      <c r="AM635" s="2"/>
      <c r="AN635" s="2"/>
      <c r="AO635" s="3"/>
      <c r="AP635" s="167" t="s">
        <v>750</v>
      </c>
      <c r="AQ635" s="133"/>
      <c r="AR635" s="134"/>
      <c r="AS635" s="132"/>
      <c r="AT635" s="2"/>
      <c r="AU635" s="2"/>
      <c r="AV635" s="2"/>
      <c r="AW635" s="2"/>
      <c r="AX635" s="2"/>
      <c r="AY635" s="2"/>
      <c r="AZ635" s="3"/>
      <c r="BA635" s="167" t="s">
        <v>750</v>
      </c>
      <c r="BB635" s="133"/>
      <c r="BC635" s="134"/>
      <c r="BD635" s="132"/>
      <c r="BE635" s="2"/>
      <c r="BF635" s="2"/>
      <c r="BG635" s="2"/>
      <c r="BH635" s="2"/>
      <c r="BI635" s="2"/>
      <c r="BJ635" s="2"/>
      <c r="BK635" s="3"/>
      <c r="BL635" s="167" t="s">
        <v>750</v>
      </c>
      <c r="BM635" s="133"/>
    </row>
    <row r="636">
      <c r="A636" s="126" t="s">
        <v>721</v>
      </c>
      <c r="B636" s="104"/>
      <c r="C636" s="104"/>
      <c r="D636" s="104"/>
      <c r="E636" s="104"/>
      <c r="F636" s="104"/>
      <c r="G636" s="104"/>
      <c r="H636" s="100"/>
      <c r="I636" s="167" t="s">
        <v>747</v>
      </c>
      <c r="J636" s="125">
        <f>J635-J637</f>
        <v>0</v>
      </c>
      <c r="K636" s="109"/>
      <c r="L636" s="126" t="s">
        <v>721</v>
      </c>
      <c r="M636" s="104"/>
      <c r="N636" s="104"/>
      <c r="O636" s="104"/>
      <c r="P636" s="104"/>
      <c r="Q636" s="104"/>
      <c r="R636" s="104"/>
      <c r="S636" s="100"/>
      <c r="T636" s="167" t="s">
        <v>747</v>
      </c>
      <c r="U636" s="125">
        <f>U635-U637</f>
        <v>0</v>
      </c>
      <c r="V636" s="109"/>
      <c r="W636" s="126" t="s">
        <v>721</v>
      </c>
      <c r="X636" s="104"/>
      <c r="Y636" s="104"/>
      <c r="Z636" s="104"/>
      <c r="AA636" s="104"/>
      <c r="AB636" s="104"/>
      <c r="AC636" s="104"/>
      <c r="AD636" s="100"/>
      <c r="AE636" s="167" t="s">
        <v>747</v>
      </c>
      <c r="AF636" s="125">
        <f>AF635-AF637</f>
        <v>0</v>
      </c>
      <c r="AG636" s="109"/>
      <c r="AH636" s="126" t="s">
        <v>721</v>
      </c>
      <c r="AI636" s="104"/>
      <c r="AJ636" s="104"/>
      <c r="AK636" s="104"/>
      <c r="AL636" s="104"/>
      <c r="AM636" s="104"/>
      <c r="AN636" s="104"/>
      <c r="AO636" s="100"/>
      <c r="AP636" s="167" t="s">
        <v>747</v>
      </c>
      <c r="AQ636" s="125">
        <f>AQ635-AQ637</f>
        <v>0</v>
      </c>
      <c r="AR636" s="109"/>
      <c r="AS636" s="126" t="s">
        <v>721</v>
      </c>
      <c r="AT636" s="104"/>
      <c r="AU636" s="104"/>
      <c r="AV636" s="104"/>
      <c r="AW636" s="104"/>
      <c r="AX636" s="104"/>
      <c r="AY636" s="104"/>
      <c r="AZ636" s="100"/>
      <c r="BA636" s="167" t="s">
        <v>747</v>
      </c>
      <c r="BB636" s="125">
        <f>BB635-BB637</f>
        <v>0</v>
      </c>
      <c r="BC636" s="109"/>
      <c r="BD636" s="126" t="s">
        <v>721</v>
      </c>
      <c r="BE636" s="104"/>
      <c r="BF636" s="104"/>
      <c r="BG636" s="104"/>
      <c r="BH636" s="104"/>
      <c r="BI636" s="104"/>
      <c r="BJ636" s="104"/>
      <c r="BK636" s="100"/>
      <c r="BL636" s="167" t="s">
        <v>747</v>
      </c>
      <c r="BM636" s="125">
        <f>BM635-BM637</f>
        <v>0</v>
      </c>
    </row>
    <row r="637">
      <c r="A637" s="127"/>
      <c r="B637" s="104"/>
      <c r="C637" s="104"/>
      <c r="D637" s="104"/>
      <c r="E637" s="104"/>
      <c r="F637" s="104"/>
      <c r="G637" s="104"/>
      <c r="H637" s="100"/>
      <c r="I637" s="167" t="s">
        <v>752</v>
      </c>
      <c r="J637" s="128">
        <f>J635/(J605*1+1)</f>
        <v>0</v>
      </c>
      <c r="K637" s="129"/>
      <c r="L637" s="127"/>
      <c r="M637" s="104"/>
      <c r="N637" s="104"/>
      <c r="O637" s="104"/>
      <c r="P637" s="104"/>
      <c r="Q637" s="104"/>
      <c r="R637" s="104"/>
      <c r="S637" s="100"/>
      <c r="T637" s="167" t="s">
        <v>752</v>
      </c>
      <c r="U637" s="128">
        <f>U635/(U605*1+1)</f>
        <v>0</v>
      </c>
      <c r="V637" s="129"/>
      <c r="W637" s="127"/>
      <c r="X637" s="104"/>
      <c r="Y637" s="104"/>
      <c r="Z637" s="104"/>
      <c r="AA637" s="104"/>
      <c r="AB637" s="104"/>
      <c r="AC637" s="104"/>
      <c r="AD637" s="100"/>
      <c r="AE637" s="167" t="s">
        <v>752</v>
      </c>
      <c r="AF637" s="128">
        <f>AF635/(AF605*1+1)</f>
        <v>0</v>
      </c>
      <c r="AG637" s="129"/>
      <c r="AH637" s="127"/>
      <c r="AI637" s="104"/>
      <c r="AJ637" s="104"/>
      <c r="AK637" s="104"/>
      <c r="AL637" s="104"/>
      <c r="AM637" s="104"/>
      <c r="AN637" s="104"/>
      <c r="AO637" s="100"/>
      <c r="AP637" s="167" t="s">
        <v>752</v>
      </c>
      <c r="AQ637" s="128">
        <f>AQ635/(AQ605*1+1)</f>
        <v>0</v>
      </c>
      <c r="AR637" s="129"/>
      <c r="AS637" s="127"/>
      <c r="AT637" s="104"/>
      <c r="AU637" s="104"/>
      <c r="AV637" s="104"/>
      <c r="AW637" s="104"/>
      <c r="AX637" s="104"/>
      <c r="AY637" s="104"/>
      <c r="AZ637" s="100"/>
      <c r="BA637" s="167" t="s">
        <v>752</v>
      </c>
      <c r="BB637" s="128">
        <f>BB635/(BB605*1+1)</f>
        <v>0</v>
      </c>
      <c r="BC637" s="129"/>
      <c r="BD637" s="127"/>
      <c r="BE637" s="104"/>
      <c r="BF637" s="104"/>
      <c r="BG637" s="104"/>
      <c r="BH637" s="104"/>
      <c r="BI637" s="104"/>
      <c r="BJ637" s="104"/>
      <c r="BK637" s="100"/>
      <c r="BL637" s="167" t="s">
        <v>752</v>
      </c>
      <c r="BM637" s="128">
        <f>BM635/(BM605*1+1)</f>
        <v>0</v>
      </c>
    </row>
    <row r="638">
      <c r="A638" s="135"/>
      <c r="B638" s="104"/>
      <c r="C638" s="104"/>
      <c r="D638" s="104"/>
      <c r="E638" s="104"/>
      <c r="F638" s="104"/>
      <c r="G638" s="104"/>
      <c r="H638" s="100"/>
      <c r="I638" s="160" t="s">
        <v>753</v>
      </c>
      <c r="J638" s="170" t="str">
        <f>J630/J637</f>
        <v>#DIV/0!</v>
      </c>
      <c r="K638" s="137"/>
      <c r="L638" s="135"/>
      <c r="M638" s="104"/>
      <c r="N638" s="104"/>
      <c r="O638" s="104"/>
      <c r="P638" s="104"/>
      <c r="Q638" s="104"/>
      <c r="R638" s="104"/>
      <c r="S638" s="100"/>
      <c r="T638" s="160" t="s">
        <v>753</v>
      </c>
      <c r="U638" s="170" t="str">
        <f>U630/U637</f>
        <v>#DIV/0!</v>
      </c>
      <c r="V638" s="137"/>
      <c r="W638" s="135"/>
      <c r="X638" s="104"/>
      <c r="Y638" s="104"/>
      <c r="Z638" s="104"/>
      <c r="AA638" s="104"/>
      <c r="AB638" s="104"/>
      <c r="AC638" s="104"/>
      <c r="AD638" s="100"/>
      <c r="AE638" s="160" t="s">
        <v>753</v>
      </c>
      <c r="AF638" s="170" t="str">
        <f>AF630/AF637</f>
        <v>#DIV/0!</v>
      </c>
      <c r="AG638" s="137"/>
      <c r="AH638" s="135"/>
      <c r="AI638" s="104"/>
      <c r="AJ638" s="104"/>
      <c r="AK638" s="104"/>
      <c r="AL638" s="104"/>
      <c r="AM638" s="104"/>
      <c r="AN638" s="104"/>
      <c r="AO638" s="100"/>
      <c r="AP638" s="160" t="s">
        <v>753</v>
      </c>
      <c r="AQ638" s="170" t="str">
        <f>AQ630/AQ637</f>
        <v>#DIV/0!</v>
      </c>
      <c r="AR638" s="137"/>
      <c r="AS638" s="135"/>
      <c r="AT638" s="104"/>
      <c r="AU638" s="104"/>
      <c r="AV638" s="104"/>
      <c r="AW638" s="104"/>
      <c r="AX638" s="104"/>
      <c r="AY638" s="104"/>
      <c r="AZ638" s="100"/>
      <c r="BA638" s="160" t="s">
        <v>753</v>
      </c>
      <c r="BB638" s="170" t="str">
        <f>BB630/BB637</f>
        <v>#DIV/0!</v>
      </c>
      <c r="BC638" s="137"/>
      <c r="BD638" s="135"/>
      <c r="BE638" s="104"/>
      <c r="BF638" s="104"/>
      <c r="BG638" s="104"/>
      <c r="BH638" s="104"/>
      <c r="BI638" s="104"/>
      <c r="BJ638" s="104"/>
      <c r="BK638" s="100"/>
      <c r="BL638" s="160" t="s">
        <v>753</v>
      </c>
      <c r="BM638" s="170" t="str">
        <f>BM630/BM637</f>
        <v>#DIV/0!</v>
      </c>
    </row>
    <row r="639">
      <c r="A639" s="138"/>
      <c r="I639" s="160" t="s">
        <v>754</v>
      </c>
      <c r="J639" s="171" t="str">
        <f>J637/J630</f>
        <v>#DIV/0!</v>
      </c>
      <c r="K639" s="140"/>
      <c r="L639" s="138"/>
      <c r="T639" s="160" t="s">
        <v>754</v>
      </c>
      <c r="U639" s="171" t="str">
        <f>U637/U630</f>
        <v>#DIV/0!</v>
      </c>
      <c r="V639" s="140"/>
      <c r="W639" s="138"/>
      <c r="AE639" s="160" t="s">
        <v>754</v>
      </c>
      <c r="AF639" s="171" t="str">
        <f>AF637/AF630</f>
        <v>#DIV/0!</v>
      </c>
      <c r="AG639" s="140"/>
      <c r="AH639" s="138"/>
      <c r="AP639" s="160" t="s">
        <v>754</v>
      </c>
      <c r="AQ639" s="171" t="str">
        <f>AQ637/AQ630</f>
        <v>#DIV/0!</v>
      </c>
      <c r="AR639" s="140"/>
      <c r="AS639" s="138"/>
      <c r="BA639" s="160" t="s">
        <v>754</v>
      </c>
      <c r="BB639" s="171" t="str">
        <f>BB637/BB630</f>
        <v>#DIV/0!</v>
      </c>
      <c r="BC639" s="140"/>
      <c r="BD639" s="138"/>
      <c r="BL639" s="160" t="s">
        <v>754</v>
      </c>
      <c r="BM639" s="171" t="str">
        <f>BM637/BM630</f>
        <v>#DIV/0!</v>
      </c>
    </row>
    <row r="640">
      <c r="A640" s="141" t="s">
        <v>722</v>
      </c>
      <c r="B640" s="2"/>
      <c r="C640" s="2"/>
      <c r="D640" s="2"/>
      <c r="E640" s="2"/>
      <c r="F640" s="2"/>
      <c r="G640" s="2"/>
      <c r="H640" s="3"/>
      <c r="J640" s="109"/>
      <c r="K640" s="109"/>
      <c r="L640" s="141" t="s">
        <v>722</v>
      </c>
      <c r="M640" s="2"/>
      <c r="N640" s="2"/>
      <c r="O640" s="2"/>
      <c r="P640" s="2"/>
      <c r="Q640" s="2"/>
      <c r="R640" s="2"/>
      <c r="S640" s="3"/>
      <c r="U640" s="109"/>
      <c r="V640" s="109"/>
      <c r="W640" s="141" t="s">
        <v>722</v>
      </c>
      <c r="X640" s="2"/>
      <c r="Y640" s="2"/>
      <c r="Z640" s="2"/>
      <c r="AA640" s="2"/>
      <c r="AB640" s="2"/>
      <c r="AC640" s="2"/>
      <c r="AD640" s="3"/>
      <c r="AF640" s="109"/>
      <c r="AG640" s="109"/>
      <c r="AH640" s="141" t="s">
        <v>722</v>
      </c>
      <c r="AI640" s="2"/>
      <c r="AJ640" s="2"/>
      <c r="AK640" s="2"/>
      <c r="AL640" s="2"/>
      <c r="AM640" s="2"/>
      <c r="AN640" s="2"/>
      <c r="AO640" s="3"/>
      <c r="AQ640" s="109"/>
      <c r="AR640" s="109"/>
      <c r="AS640" s="141" t="s">
        <v>722</v>
      </c>
      <c r="AT640" s="2"/>
      <c r="AU640" s="2"/>
      <c r="AV640" s="2"/>
      <c r="AW640" s="2"/>
      <c r="AX640" s="2"/>
      <c r="AY640" s="2"/>
      <c r="AZ640" s="3"/>
      <c r="BB640" s="109"/>
      <c r="BC640" s="109"/>
      <c r="BD640" s="141" t="s">
        <v>722</v>
      </c>
      <c r="BE640" s="2"/>
      <c r="BF640" s="2"/>
      <c r="BG640" s="2"/>
      <c r="BH640" s="2"/>
      <c r="BI640" s="2"/>
      <c r="BJ640" s="2"/>
      <c r="BK640" s="3"/>
      <c r="BM640" s="109"/>
    </row>
    <row r="641">
      <c r="A641" s="135"/>
      <c r="B641" s="104"/>
      <c r="C641" s="104"/>
      <c r="D641" s="104"/>
      <c r="E641" s="104"/>
      <c r="F641" s="104"/>
      <c r="G641" s="104"/>
      <c r="H641" s="100"/>
      <c r="J641" s="137"/>
      <c r="K641" s="137"/>
      <c r="L641" s="135"/>
      <c r="M641" s="104"/>
      <c r="N641" s="104"/>
      <c r="O641" s="104"/>
      <c r="P641" s="104"/>
      <c r="Q641" s="104"/>
      <c r="R641" s="104"/>
      <c r="S641" s="100"/>
      <c r="U641" s="137"/>
      <c r="V641" s="137"/>
      <c r="W641" s="135"/>
      <c r="X641" s="104"/>
      <c r="Y641" s="104"/>
      <c r="Z641" s="104"/>
      <c r="AA641" s="104"/>
      <c r="AB641" s="104"/>
      <c r="AC641" s="104"/>
      <c r="AD641" s="100"/>
      <c r="AF641" s="137"/>
      <c r="AG641" s="137"/>
      <c r="AH641" s="135"/>
      <c r="AI641" s="104"/>
      <c r="AJ641" s="104"/>
      <c r="AK641" s="104"/>
      <c r="AL641" s="104"/>
      <c r="AM641" s="104"/>
      <c r="AN641" s="104"/>
      <c r="AO641" s="100"/>
      <c r="AQ641" s="137"/>
      <c r="AR641" s="137"/>
      <c r="AS641" s="135"/>
      <c r="AT641" s="104"/>
      <c r="AU641" s="104"/>
      <c r="AV641" s="104"/>
      <c r="AW641" s="104"/>
      <c r="AX641" s="104"/>
      <c r="AY641" s="104"/>
      <c r="AZ641" s="100"/>
      <c r="BB641" s="137"/>
      <c r="BC641" s="137"/>
      <c r="BD641" s="135"/>
      <c r="BE641" s="104"/>
      <c r="BF641" s="104"/>
      <c r="BG641" s="104"/>
      <c r="BH641" s="104"/>
      <c r="BI641" s="104"/>
      <c r="BJ641" s="104"/>
      <c r="BK641" s="100"/>
      <c r="BM641" s="137"/>
    </row>
    <row r="642">
      <c r="A642" s="135"/>
      <c r="B642" s="104"/>
      <c r="C642" s="104"/>
      <c r="D642" s="104"/>
      <c r="E642" s="104"/>
      <c r="F642" s="104"/>
      <c r="G642" s="104"/>
      <c r="H642" s="100"/>
      <c r="J642" s="137"/>
      <c r="K642" s="137"/>
      <c r="L642" s="135"/>
      <c r="M642" s="104"/>
      <c r="N642" s="104"/>
      <c r="O642" s="104"/>
      <c r="P642" s="104"/>
      <c r="Q642" s="104"/>
      <c r="R642" s="104"/>
      <c r="S642" s="100"/>
      <c r="U642" s="137"/>
      <c r="V642" s="137"/>
      <c r="W642" s="135"/>
      <c r="X642" s="104"/>
      <c r="Y642" s="104"/>
      <c r="Z642" s="104"/>
      <c r="AA642" s="104"/>
      <c r="AB642" s="104"/>
      <c r="AC642" s="104"/>
      <c r="AD642" s="100"/>
      <c r="AF642" s="137"/>
      <c r="AG642" s="137"/>
      <c r="AH642" s="135"/>
      <c r="AI642" s="104"/>
      <c r="AJ642" s="104"/>
      <c r="AK642" s="104"/>
      <c r="AL642" s="104"/>
      <c r="AM642" s="104"/>
      <c r="AN642" s="104"/>
      <c r="AO642" s="100"/>
      <c r="AQ642" s="137"/>
      <c r="AR642" s="137"/>
      <c r="AS642" s="135"/>
      <c r="AT642" s="104"/>
      <c r="AU642" s="104"/>
      <c r="AV642" s="104"/>
      <c r="AW642" s="104"/>
      <c r="AX642" s="104"/>
      <c r="AY642" s="104"/>
      <c r="AZ642" s="100"/>
      <c r="BB642" s="137"/>
      <c r="BC642" s="137"/>
      <c r="BD642" s="135"/>
      <c r="BE642" s="104"/>
      <c r="BF642" s="104"/>
      <c r="BG642" s="104"/>
      <c r="BH642" s="104"/>
      <c r="BI642" s="104"/>
      <c r="BJ642" s="104"/>
      <c r="BK642" s="100"/>
      <c r="BM642" s="137"/>
    </row>
    <row r="643">
      <c r="A643" s="135"/>
      <c r="B643" s="104"/>
      <c r="C643" s="104"/>
      <c r="D643" s="104"/>
      <c r="E643" s="104"/>
      <c r="F643" s="104"/>
      <c r="G643" s="104"/>
      <c r="H643" s="100"/>
      <c r="J643" s="137"/>
      <c r="K643" s="137"/>
      <c r="L643" s="135"/>
      <c r="M643" s="104"/>
      <c r="N643" s="104"/>
      <c r="O643" s="104"/>
      <c r="P643" s="104"/>
      <c r="Q643" s="104"/>
      <c r="R643" s="104"/>
      <c r="S643" s="100"/>
      <c r="U643" s="137"/>
      <c r="V643" s="137"/>
      <c r="W643" s="135"/>
      <c r="X643" s="104"/>
      <c r="Y643" s="104"/>
      <c r="Z643" s="104"/>
      <c r="AA643" s="104"/>
      <c r="AB643" s="104"/>
      <c r="AC643" s="104"/>
      <c r="AD643" s="100"/>
      <c r="AF643" s="137"/>
      <c r="AG643" s="137"/>
      <c r="AH643" s="135"/>
      <c r="AI643" s="104"/>
      <c r="AJ643" s="104"/>
      <c r="AK643" s="104"/>
      <c r="AL643" s="104"/>
      <c r="AM643" s="104"/>
      <c r="AN643" s="104"/>
      <c r="AO643" s="100"/>
      <c r="AQ643" s="137"/>
      <c r="AR643" s="137"/>
      <c r="AS643" s="135"/>
      <c r="AT643" s="104"/>
      <c r="AU643" s="104"/>
      <c r="AV643" s="104"/>
      <c r="AW643" s="104"/>
      <c r="AX643" s="104"/>
      <c r="AY643" s="104"/>
      <c r="AZ643" s="100"/>
      <c r="BB643" s="137"/>
      <c r="BC643" s="137"/>
      <c r="BD643" s="135"/>
      <c r="BE643" s="104"/>
      <c r="BF643" s="104"/>
      <c r="BG643" s="104"/>
      <c r="BH643" s="104"/>
      <c r="BI643" s="104"/>
      <c r="BJ643" s="104"/>
      <c r="BK643" s="100"/>
      <c r="BM643" s="137"/>
    </row>
    <row r="644">
      <c r="A644" s="135"/>
      <c r="B644" s="104"/>
      <c r="C644" s="104"/>
      <c r="D644" s="104"/>
      <c r="E644" s="104"/>
      <c r="F644" s="104"/>
      <c r="G644" s="104"/>
      <c r="H644" s="100"/>
      <c r="J644" s="137"/>
      <c r="K644" s="137"/>
      <c r="L644" s="135"/>
      <c r="M644" s="104"/>
      <c r="N644" s="104"/>
      <c r="O644" s="104"/>
      <c r="P644" s="104"/>
      <c r="Q644" s="104"/>
      <c r="R644" s="104"/>
      <c r="S644" s="100"/>
      <c r="U644" s="137"/>
      <c r="V644" s="137"/>
      <c r="W644" s="135"/>
      <c r="X644" s="104"/>
      <c r="Y644" s="104"/>
      <c r="Z644" s="104"/>
      <c r="AA644" s="104"/>
      <c r="AB644" s="104"/>
      <c r="AC644" s="104"/>
      <c r="AD644" s="100"/>
      <c r="AF644" s="137"/>
      <c r="AG644" s="137"/>
      <c r="AH644" s="135"/>
      <c r="AI644" s="104"/>
      <c r="AJ644" s="104"/>
      <c r="AK644" s="104"/>
      <c r="AL644" s="104"/>
      <c r="AM644" s="104"/>
      <c r="AN644" s="104"/>
      <c r="AO644" s="100"/>
      <c r="AQ644" s="137"/>
      <c r="AR644" s="137"/>
      <c r="AS644" s="135"/>
      <c r="AT644" s="104"/>
      <c r="AU644" s="104"/>
      <c r="AV644" s="104"/>
      <c r="AW644" s="104"/>
      <c r="AX644" s="104"/>
      <c r="AY644" s="104"/>
      <c r="AZ644" s="100"/>
      <c r="BB644" s="137"/>
      <c r="BC644" s="137"/>
      <c r="BD644" s="135"/>
      <c r="BE644" s="104"/>
      <c r="BF644" s="104"/>
      <c r="BG644" s="104"/>
      <c r="BH644" s="104"/>
      <c r="BI644" s="104"/>
      <c r="BJ644" s="104"/>
      <c r="BK644" s="100"/>
      <c r="BM644" s="137"/>
    </row>
    <row r="645">
      <c r="A645" s="135"/>
      <c r="B645" s="104"/>
      <c r="C645" s="104"/>
      <c r="D645" s="104"/>
      <c r="E645" s="104"/>
      <c r="F645" s="104"/>
      <c r="G645" s="104"/>
      <c r="H645" s="100"/>
      <c r="J645" s="137"/>
      <c r="K645" s="137"/>
      <c r="L645" s="135"/>
      <c r="M645" s="104"/>
      <c r="N645" s="104"/>
      <c r="O645" s="104"/>
      <c r="P645" s="104"/>
      <c r="Q645" s="104"/>
      <c r="R645" s="104"/>
      <c r="S645" s="100"/>
      <c r="U645" s="137"/>
      <c r="V645" s="137"/>
      <c r="W645" s="135"/>
      <c r="X645" s="104"/>
      <c r="Y645" s="104"/>
      <c r="Z645" s="104"/>
      <c r="AA645" s="104"/>
      <c r="AB645" s="104"/>
      <c r="AC645" s="104"/>
      <c r="AD645" s="100"/>
      <c r="AF645" s="137"/>
      <c r="AG645" s="137"/>
      <c r="AH645" s="135"/>
      <c r="AI645" s="104"/>
      <c r="AJ645" s="104"/>
      <c r="AK645" s="104"/>
      <c r="AL645" s="104"/>
      <c r="AM645" s="104"/>
      <c r="AN645" s="104"/>
      <c r="AO645" s="100"/>
      <c r="AQ645" s="137"/>
      <c r="AR645" s="137"/>
      <c r="AS645" s="135"/>
      <c r="AT645" s="104"/>
      <c r="AU645" s="104"/>
      <c r="AV645" s="104"/>
      <c r="AW645" s="104"/>
      <c r="AX645" s="104"/>
      <c r="AY645" s="104"/>
      <c r="AZ645" s="100"/>
      <c r="BB645" s="137"/>
      <c r="BC645" s="137"/>
      <c r="BD645" s="135"/>
      <c r="BE645" s="104"/>
      <c r="BF645" s="104"/>
      <c r="BG645" s="104"/>
      <c r="BH645" s="104"/>
      <c r="BI645" s="104"/>
      <c r="BJ645" s="104"/>
      <c r="BK645" s="100"/>
      <c r="BM645" s="137"/>
    </row>
    <row r="646">
      <c r="A646" s="146"/>
      <c r="B646" s="146"/>
      <c r="C646" s="146"/>
      <c r="D646" s="146"/>
      <c r="E646" s="146"/>
      <c r="F646" s="146"/>
      <c r="G646" s="146"/>
      <c r="H646" s="146"/>
      <c r="J646" s="137"/>
      <c r="K646" s="137"/>
      <c r="L646" s="146"/>
      <c r="M646" s="146"/>
      <c r="N646" s="146"/>
      <c r="O646" s="146"/>
      <c r="P646" s="146"/>
      <c r="Q646" s="146"/>
      <c r="R646" s="146"/>
      <c r="S646" s="146"/>
      <c r="U646" s="137"/>
      <c r="V646" s="137"/>
      <c r="W646" s="146"/>
      <c r="X646" s="146"/>
      <c r="Y646" s="146"/>
      <c r="Z646" s="146"/>
      <c r="AA646" s="146"/>
      <c r="AB646" s="146"/>
      <c r="AC646" s="146"/>
      <c r="AD646" s="146"/>
      <c r="AF646" s="137"/>
      <c r="AG646" s="137"/>
      <c r="AH646" s="146"/>
      <c r="AI646" s="146"/>
      <c r="AJ646" s="146"/>
      <c r="AK646" s="146"/>
      <c r="AL646" s="146"/>
      <c r="AM646" s="146"/>
      <c r="AN646" s="146"/>
      <c r="AO646" s="146"/>
      <c r="AQ646" s="137"/>
      <c r="AR646" s="137"/>
      <c r="AS646" s="146"/>
      <c r="AT646" s="146"/>
      <c r="AU646" s="146"/>
      <c r="AV646" s="146"/>
      <c r="AW646" s="146"/>
      <c r="AX646" s="146"/>
      <c r="AY646" s="146"/>
      <c r="AZ646" s="146"/>
      <c r="BB646" s="137"/>
      <c r="BC646" s="137"/>
      <c r="BD646" s="146"/>
      <c r="BE646" s="146"/>
      <c r="BF646" s="146"/>
      <c r="BG646" s="146"/>
      <c r="BH646" s="146"/>
      <c r="BI646" s="146"/>
      <c r="BJ646" s="146"/>
      <c r="BK646" s="146"/>
      <c r="BM646" s="137"/>
    </row>
    <row r="647">
      <c r="A647" s="146"/>
      <c r="B647" s="146"/>
      <c r="C647" s="146"/>
      <c r="D647" s="146"/>
      <c r="E647" s="146"/>
      <c r="F647" s="146"/>
      <c r="G647" s="146"/>
      <c r="H647" s="146"/>
      <c r="J647" s="137"/>
      <c r="K647" s="137"/>
      <c r="L647" s="146"/>
      <c r="M647" s="146"/>
      <c r="N647" s="146"/>
      <c r="O647" s="146"/>
      <c r="P647" s="146"/>
      <c r="Q647" s="146"/>
      <c r="R647" s="146"/>
      <c r="S647" s="146"/>
      <c r="U647" s="137"/>
      <c r="V647" s="137"/>
      <c r="W647" s="146"/>
      <c r="X647" s="146"/>
      <c r="Y647" s="146"/>
      <c r="Z647" s="146"/>
      <c r="AA647" s="146"/>
      <c r="AB647" s="146"/>
      <c r="AC647" s="146"/>
      <c r="AD647" s="146"/>
      <c r="AF647" s="137"/>
      <c r="AG647" s="137"/>
      <c r="AH647" s="146"/>
      <c r="AI647" s="146"/>
      <c r="AJ647" s="146"/>
      <c r="AK647" s="146"/>
      <c r="AL647" s="146"/>
      <c r="AM647" s="146"/>
      <c r="AN647" s="146"/>
      <c r="AO647" s="146"/>
      <c r="AQ647" s="137"/>
      <c r="AR647" s="137"/>
      <c r="AS647" s="146"/>
      <c r="AT647" s="146"/>
      <c r="AU647" s="146"/>
      <c r="AV647" s="146"/>
      <c r="AW647" s="146"/>
      <c r="AX647" s="146"/>
      <c r="AY647" s="146"/>
      <c r="AZ647" s="146"/>
      <c r="BB647" s="137"/>
      <c r="BC647" s="137"/>
      <c r="BD647" s="146"/>
      <c r="BE647" s="146"/>
      <c r="BF647" s="146"/>
      <c r="BG647" s="146"/>
      <c r="BH647" s="146"/>
      <c r="BI647" s="146"/>
      <c r="BJ647" s="146"/>
      <c r="BK647" s="146"/>
      <c r="BM647" s="137"/>
    </row>
    <row r="648">
      <c r="A648" s="146"/>
      <c r="B648" s="146"/>
      <c r="C648" s="146"/>
      <c r="D648" s="146"/>
      <c r="E648" s="146"/>
      <c r="F648" s="146"/>
      <c r="G648" s="146"/>
      <c r="H648" s="146"/>
      <c r="J648" s="137"/>
      <c r="K648" s="137"/>
      <c r="L648" s="146"/>
      <c r="M648" s="146"/>
      <c r="N648" s="146"/>
      <c r="O648" s="146"/>
      <c r="P648" s="146"/>
      <c r="Q648" s="146"/>
      <c r="R648" s="146"/>
      <c r="S648" s="146"/>
      <c r="U648" s="137"/>
      <c r="V648" s="137"/>
      <c r="W648" s="146"/>
      <c r="X648" s="146"/>
      <c r="Y648" s="146"/>
      <c r="Z648" s="146"/>
      <c r="AA648" s="146"/>
      <c r="AB648" s="146"/>
      <c r="AC648" s="146"/>
      <c r="AD648" s="146"/>
      <c r="AF648" s="137"/>
      <c r="AG648" s="137"/>
      <c r="AH648" s="146"/>
      <c r="AI648" s="146"/>
      <c r="AJ648" s="146"/>
      <c r="AK648" s="146"/>
      <c r="AL648" s="146"/>
      <c r="AM648" s="146"/>
      <c r="AN648" s="146"/>
      <c r="AO648" s="146"/>
      <c r="AQ648" s="137"/>
      <c r="AR648" s="137"/>
      <c r="AS648" s="146"/>
      <c r="AT648" s="146"/>
      <c r="AU648" s="146"/>
      <c r="AV648" s="146"/>
      <c r="AW648" s="146"/>
      <c r="AX648" s="146"/>
      <c r="AY648" s="146"/>
      <c r="AZ648" s="146"/>
      <c r="BB648" s="137"/>
      <c r="BC648" s="137"/>
      <c r="BD648" s="146"/>
      <c r="BE648" s="146"/>
      <c r="BF648" s="146"/>
      <c r="BG648" s="146"/>
      <c r="BH648" s="146"/>
      <c r="BI648" s="146"/>
      <c r="BJ648" s="146"/>
      <c r="BK648" s="146"/>
      <c r="BM648" s="137"/>
    </row>
    <row r="649">
      <c r="A649" s="146"/>
      <c r="B649" s="146"/>
      <c r="C649" s="146"/>
      <c r="D649" s="146"/>
      <c r="E649" s="146"/>
      <c r="F649" s="146"/>
      <c r="G649" s="146"/>
      <c r="H649" s="146"/>
      <c r="J649" s="137"/>
      <c r="K649" s="137"/>
      <c r="L649" s="146"/>
      <c r="M649" s="146"/>
      <c r="N649" s="146"/>
      <c r="O649" s="146"/>
      <c r="P649" s="146"/>
      <c r="Q649" s="146"/>
      <c r="R649" s="146"/>
      <c r="S649" s="146"/>
      <c r="U649" s="137"/>
      <c r="V649" s="137"/>
      <c r="W649" s="146"/>
      <c r="X649" s="146"/>
      <c r="Y649" s="146"/>
      <c r="Z649" s="146"/>
      <c r="AA649" s="146"/>
      <c r="AB649" s="146"/>
      <c r="AC649" s="146"/>
      <c r="AD649" s="146"/>
      <c r="AF649" s="137"/>
      <c r="AG649" s="137"/>
      <c r="AH649" s="146"/>
      <c r="AI649" s="146"/>
      <c r="AJ649" s="146"/>
      <c r="AK649" s="146"/>
      <c r="AL649" s="146"/>
      <c r="AM649" s="146"/>
      <c r="AN649" s="146"/>
      <c r="AO649" s="146"/>
      <c r="AQ649" s="137"/>
      <c r="AR649" s="137"/>
      <c r="AS649" s="146"/>
      <c r="AT649" s="146"/>
      <c r="AU649" s="146"/>
      <c r="AV649" s="146"/>
      <c r="AW649" s="146"/>
      <c r="AX649" s="146"/>
      <c r="AY649" s="146"/>
      <c r="AZ649" s="146"/>
      <c r="BB649" s="137"/>
      <c r="BC649" s="137"/>
      <c r="BD649" s="146"/>
      <c r="BE649" s="146"/>
      <c r="BF649" s="146"/>
      <c r="BG649" s="146"/>
      <c r="BH649" s="146"/>
      <c r="BI649" s="146"/>
      <c r="BJ649" s="146"/>
      <c r="BK649" s="146"/>
      <c r="BM649" s="137"/>
    </row>
  </sheetData>
  <mergeCells count="5599">
    <mergeCell ref="Q363:S363"/>
    <mergeCell ref="Q364:S364"/>
    <mergeCell ref="M359:N359"/>
    <mergeCell ref="M360:N360"/>
    <mergeCell ref="M361:N361"/>
    <mergeCell ref="M362:N362"/>
    <mergeCell ref="Q362:S362"/>
    <mergeCell ref="M363:N363"/>
    <mergeCell ref="M364:N364"/>
    <mergeCell ref="L342:S342"/>
    <mergeCell ref="L343:S343"/>
    <mergeCell ref="L344:S344"/>
    <mergeCell ref="M348:P348"/>
    <mergeCell ref="X348:AA348"/>
    <mergeCell ref="M349:N349"/>
    <mergeCell ref="X349:Y349"/>
    <mergeCell ref="R348:S348"/>
    <mergeCell ref="Q349:S349"/>
    <mergeCell ref="M350:N350"/>
    <mergeCell ref="Q350:S350"/>
    <mergeCell ref="M351:N351"/>
    <mergeCell ref="Q351:S351"/>
    <mergeCell ref="Q352:S352"/>
    <mergeCell ref="X350:Y350"/>
    <mergeCell ref="AB350:AD350"/>
    <mergeCell ref="X351:Y351"/>
    <mergeCell ref="AB351:AD351"/>
    <mergeCell ref="X352:Y352"/>
    <mergeCell ref="AB352:AD352"/>
    <mergeCell ref="AB353:AD353"/>
    <mergeCell ref="M352:N352"/>
    <mergeCell ref="M353:N353"/>
    <mergeCell ref="M354:N354"/>
    <mergeCell ref="M355:N355"/>
    <mergeCell ref="M356:N356"/>
    <mergeCell ref="M357:N357"/>
    <mergeCell ref="M358:N358"/>
    <mergeCell ref="X360:Y360"/>
    <mergeCell ref="X361:Y361"/>
    <mergeCell ref="X362:Y362"/>
    <mergeCell ref="X363:Y363"/>
    <mergeCell ref="AB363:AD363"/>
    <mergeCell ref="X364:Y364"/>
    <mergeCell ref="AB364:AD364"/>
    <mergeCell ref="X353:Y353"/>
    <mergeCell ref="X354:Y354"/>
    <mergeCell ref="X355:Y355"/>
    <mergeCell ref="X356:Y356"/>
    <mergeCell ref="X357:Y357"/>
    <mergeCell ref="X358:Y358"/>
    <mergeCell ref="X359:Y359"/>
    <mergeCell ref="M365:N365"/>
    <mergeCell ref="Q365:S365"/>
    <mergeCell ref="X365:Y365"/>
    <mergeCell ref="AB365:AD365"/>
    <mergeCell ref="B391:E391"/>
    <mergeCell ref="B392:C392"/>
    <mergeCell ref="F392:H392"/>
    <mergeCell ref="B393:C393"/>
    <mergeCell ref="F393:H393"/>
    <mergeCell ref="B394:C394"/>
    <mergeCell ref="B395:C395"/>
    <mergeCell ref="B396:C396"/>
    <mergeCell ref="F396:H396"/>
    <mergeCell ref="B397:C397"/>
    <mergeCell ref="F397:H397"/>
    <mergeCell ref="B398:C398"/>
    <mergeCell ref="F398:H398"/>
    <mergeCell ref="F399:H399"/>
    <mergeCell ref="F402:H402"/>
    <mergeCell ref="F403:H403"/>
    <mergeCell ref="B399:C399"/>
    <mergeCell ref="B400:C400"/>
    <mergeCell ref="F400:H400"/>
    <mergeCell ref="B401:C401"/>
    <mergeCell ref="F401:H401"/>
    <mergeCell ref="B402:C402"/>
    <mergeCell ref="B403:C403"/>
    <mergeCell ref="F355:H355"/>
    <mergeCell ref="F356:H356"/>
    <mergeCell ref="F357:H357"/>
    <mergeCell ref="F358:H358"/>
    <mergeCell ref="F359:H359"/>
    <mergeCell ref="F360:H360"/>
    <mergeCell ref="F361:H361"/>
    <mergeCell ref="F362:H362"/>
    <mergeCell ref="F363:H363"/>
    <mergeCell ref="F364:H364"/>
    <mergeCell ref="F365:H365"/>
    <mergeCell ref="F366:H366"/>
    <mergeCell ref="F367:H367"/>
    <mergeCell ref="F368:H368"/>
    <mergeCell ref="A369:H369"/>
    <mergeCell ref="A370:H370"/>
    <mergeCell ref="A371:H371"/>
    <mergeCell ref="A372:H372"/>
    <mergeCell ref="A373:H373"/>
    <mergeCell ref="A374:H374"/>
    <mergeCell ref="A375:H375"/>
    <mergeCell ref="A376:H376"/>
    <mergeCell ref="I376:J376"/>
    <mergeCell ref="A377:H377"/>
    <mergeCell ref="A378:H378"/>
    <mergeCell ref="A379:H379"/>
    <mergeCell ref="A380:H380"/>
    <mergeCell ref="A381:H381"/>
    <mergeCell ref="A382:H382"/>
    <mergeCell ref="A383:H383"/>
    <mergeCell ref="A384:H384"/>
    <mergeCell ref="A385:H385"/>
    <mergeCell ref="A386:H386"/>
    <mergeCell ref="A387:H387"/>
    <mergeCell ref="G391:H391"/>
    <mergeCell ref="F394:H394"/>
    <mergeCell ref="F395:H395"/>
    <mergeCell ref="B407:C407"/>
    <mergeCell ref="B408:C408"/>
    <mergeCell ref="B409:C409"/>
    <mergeCell ref="A426:H426"/>
    <mergeCell ref="A427:H427"/>
    <mergeCell ref="A428:H428"/>
    <mergeCell ref="A429:H429"/>
    <mergeCell ref="A430:H430"/>
    <mergeCell ref="B434:E434"/>
    <mergeCell ref="B435:C435"/>
    <mergeCell ref="B436:C436"/>
    <mergeCell ref="F436:H436"/>
    <mergeCell ref="B437:C437"/>
    <mergeCell ref="F437:H437"/>
    <mergeCell ref="B438:C438"/>
    <mergeCell ref="F438:H438"/>
    <mergeCell ref="F439:H439"/>
    <mergeCell ref="F447:H447"/>
    <mergeCell ref="F448:H448"/>
    <mergeCell ref="F440:H440"/>
    <mergeCell ref="F441:H441"/>
    <mergeCell ref="F442:H442"/>
    <mergeCell ref="F443:H443"/>
    <mergeCell ref="F444:H444"/>
    <mergeCell ref="F445:H445"/>
    <mergeCell ref="F446:H446"/>
    <mergeCell ref="F450:H450"/>
    <mergeCell ref="F451:H451"/>
    <mergeCell ref="B446:C446"/>
    <mergeCell ref="B447:C447"/>
    <mergeCell ref="B448:C448"/>
    <mergeCell ref="B449:C449"/>
    <mergeCell ref="F449:H449"/>
    <mergeCell ref="B450:C450"/>
    <mergeCell ref="B451:C451"/>
    <mergeCell ref="B404:C404"/>
    <mergeCell ref="F404:H404"/>
    <mergeCell ref="B405:C405"/>
    <mergeCell ref="F405:H405"/>
    <mergeCell ref="B406:C406"/>
    <mergeCell ref="F406:H406"/>
    <mergeCell ref="F407:H407"/>
    <mergeCell ref="F408:H408"/>
    <mergeCell ref="F409:H409"/>
    <mergeCell ref="B410:C410"/>
    <mergeCell ref="F410:H410"/>
    <mergeCell ref="B411:C411"/>
    <mergeCell ref="F411:H411"/>
    <mergeCell ref="A412:H412"/>
    <mergeCell ref="A413:H413"/>
    <mergeCell ref="A414:H414"/>
    <mergeCell ref="A415:H415"/>
    <mergeCell ref="A416:H416"/>
    <mergeCell ref="A417:H417"/>
    <mergeCell ref="A418:H418"/>
    <mergeCell ref="I419:J419"/>
    <mergeCell ref="A419:H419"/>
    <mergeCell ref="A420:H420"/>
    <mergeCell ref="A421:H421"/>
    <mergeCell ref="A422:H422"/>
    <mergeCell ref="A423:H423"/>
    <mergeCell ref="A424:H424"/>
    <mergeCell ref="A425:H425"/>
    <mergeCell ref="G434:H434"/>
    <mergeCell ref="F435:H435"/>
    <mergeCell ref="B439:C439"/>
    <mergeCell ref="B440:C440"/>
    <mergeCell ref="B441:C441"/>
    <mergeCell ref="B442:C442"/>
    <mergeCell ref="B443:C443"/>
    <mergeCell ref="B444:C444"/>
    <mergeCell ref="B445:C445"/>
    <mergeCell ref="A456:H456"/>
    <mergeCell ref="A457:H457"/>
    <mergeCell ref="A458:H458"/>
    <mergeCell ref="A459:H459"/>
    <mergeCell ref="A460:H460"/>
    <mergeCell ref="A461:H461"/>
    <mergeCell ref="A462:H462"/>
    <mergeCell ref="I462:J462"/>
    <mergeCell ref="B452:C452"/>
    <mergeCell ref="F452:H452"/>
    <mergeCell ref="B453:C453"/>
    <mergeCell ref="F453:H453"/>
    <mergeCell ref="B454:C454"/>
    <mergeCell ref="F454:H454"/>
    <mergeCell ref="A455:H455"/>
    <mergeCell ref="X401:Y401"/>
    <mergeCell ref="X402:Y402"/>
    <mergeCell ref="X394:Y394"/>
    <mergeCell ref="X395:Y395"/>
    <mergeCell ref="X396:Y396"/>
    <mergeCell ref="X397:Y397"/>
    <mergeCell ref="X398:Y398"/>
    <mergeCell ref="X399:Y399"/>
    <mergeCell ref="X400:Y400"/>
    <mergeCell ref="AB354:AD354"/>
    <mergeCell ref="AB355:AD355"/>
    <mergeCell ref="AB356:AD356"/>
    <mergeCell ref="AB357:AD357"/>
    <mergeCell ref="AB358:AD358"/>
    <mergeCell ref="AB359:AD359"/>
    <mergeCell ref="AB360:AD360"/>
    <mergeCell ref="AB361:AD361"/>
    <mergeCell ref="AB362:AD362"/>
    <mergeCell ref="X366:Y366"/>
    <mergeCell ref="AB366:AD366"/>
    <mergeCell ref="X367:Y367"/>
    <mergeCell ref="AB367:AD367"/>
    <mergeCell ref="X368:Y368"/>
    <mergeCell ref="AB368:AD368"/>
    <mergeCell ref="W369:AD369"/>
    <mergeCell ref="W370:AD370"/>
    <mergeCell ref="W371:AD371"/>
    <mergeCell ref="W372:AD372"/>
    <mergeCell ref="W373:AD373"/>
    <mergeCell ref="W374:AD374"/>
    <mergeCell ref="W375:AD375"/>
    <mergeCell ref="W376:AD376"/>
    <mergeCell ref="AE376:AF376"/>
    <mergeCell ref="W377:AD377"/>
    <mergeCell ref="W378:AD378"/>
    <mergeCell ref="W379:AD379"/>
    <mergeCell ref="W380:AD380"/>
    <mergeCell ref="W381:AD381"/>
    <mergeCell ref="W382:AD382"/>
    <mergeCell ref="W383:AD383"/>
    <mergeCell ref="W384:AD384"/>
    <mergeCell ref="W385:AD385"/>
    <mergeCell ref="W386:AD386"/>
    <mergeCell ref="W387:AD387"/>
    <mergeCell ref="AB395:AD395"/>
    <mergeCell ref="AB396:AD396"/>
    <mergeCell ref="AB397:AD397"/>
    <mergeCell ref="AB398:AD398"/>
    <mergeCell ref="AB399:AD399"/>
    <mergeCell ref="AB400:AD400"/>
    <mergeCell ref="AB401:AD401"/>
    <mergeCell ref="AB402:AD402"/>
    <mergeCell ref="X391:AA391"/>
    <mergeCell ref="AC391:AD391"/>
    <mergeCell ref="X392:Y392"/>
    <mergeCell ref="AB392:AD392"/>
    <mergeCell ref="X393:Y393"/>
    <mergeCell ref="AB393:AD393"/>
    <mergeCell ref="AB394:AD394"/>
    <mergeCell ref="AI410:AJ410"/>
    <mergeCell ref="AI411:AJ411"/>
    <mergeCell ref="AI403:AJ403"/>
    <mergeCell ref="AI404:AJ404"/>
    <mergeCell ref="AI405:AJ405"/>
    <mergeCell ref="AI406:AJ406"/>
    <mergeCell ref="AI407:AJ407"/>
    <mergeCell ref="AI408:AJ408"/>
    <mergeCell ref="AI409:AJ409"/>
    <mergeCell ref="AH376:AO376"/>
    <mergeCell ref="AH377:AO377"/>
    <mergeCell ref="AH378:AO378"/>
    <mergeCell ref="AH379:AO379"/>
    <mergeCell ref="AH380:AO380"/>
    <mergeCell ref="AH381:AO381"/>
    <mergeCell ref="AH382:AO382"/>
    <mergeCell ref="AN391:AO391"/>
    <mergeCell ref="AM392:AO392"/>
    <mergeCell ref="AH383:AO383"/>
    <mergeCell ref="AH384:AO384"/>
    <mergeCell ref="AH385:AO385"/>
    <mergeCell ref="AH386:AO386"/>
    <mergeCell ref="AH387:AO387"/>
    <mergeCell ref="AI391:AL391"/>
    <mergeCell ref="AI392:AJ392"/>
    <mergeCell ref="AI393:AJ393"/>
    <mergeCell ref="AM393:AO393"/>
    <mergeCell ref="AI394:AJ394"/>
    <mergeCell ref="AM394:AO394"/>
    <mergeCell ref="AI395:AJ395"/>
    <mergeCell ref="AM395:AO395"/>
    <mergeCell ref="AM396:AO396"/>
    <mergeCell ref="AI396:AJ396"/>
    <mergeCell ref="AI397:AJ397"/>
    <mergeCell ref="AI398:AJ398"/>
    <mergeCell ref="AI399:AJ399"/>
    <mergeCell ref="AI400:AJ400"/>
    <mergeCell ref="AI401:AJ401"/>
    <mergeCell ref="AI402:AJ402"/>
    <mergeCell ref="AM404:AO404"/>
    <mergeCell ref="AM405:AO405"/>
    <mergeCell ref="AM406:AO406"/>
    <mergeCell ref="AM407:AO407"/>
    <mergeCell ref="AM408:AO408"/>
    <mergeCell ref="AM409:AO409"/>
    <mergeCell ref="AM410:AO410"/>
    <mergeCell ref="AM411:AO411"/>
    <mergeCell ref="AM397:AO397"/>
    <mergeCell ref="AM398:AO398"/>
    <mergeCell ref="AM399:AO399"/>
    <mergeCell ref="AM400:AO400"/>
    <mergeCell ref="AM401:AO401"/>
    <mergeCell ref="AM402:AO402"/>
    <mergeCell ref="AM403:AO403"/>
    <mergeCell ref="AB437:AD437"/>
    <mergeCell ref="AB438:AD438"/>
    <mergeCell ref="X434:AA434"/>
    <mergeCell ref="X435:Y435"/>
    <mergeCell ref="AB435:AD435"/>
    <mergeCell ref="X436:Y436"/>
    <mergeCell ref="AB436:AD436"/>
    <mergeCell ref="X437:Y437"/>
    <mergeCell ref="X438:Y438"/>
    <mergeCell ref="AH420:AO420"/>
    <mergeCell ref="AH421:AO421"/>
    <mergeCell ref="W418:AD418"/>
    <mergeCell ref="T419:U419"/>
    <mergeCell ref="W419:AD419"/>
    <mergeCell ref="AE419:AF419"/>
    <mergeCell ref="AH419:AO419"/>
    <mergeCell ref="W420:AD420"/>
    <mergeCell ref="W421:AD421"/>
    <mergeCell ref="W422:AD422"/>
    <mergeCell ref="AH422:AO422"/>
    <mergeCell ref="W423:AD423"/>
    <mergeCell ref="AH423:AO423"/>
    <mergeCell ref="W424:AD424"/>
    <mergeCell ref="AH424:AO424"/>
    <mergeCell ref="AH425:AO425"/>
    <mergeCell ref="W425:AD425"/>
    <mergeCell ref="W426:AD426"/>
    <mergeCell ref="W427:AD427"/>
    <mergeCell ref="W428:AD428"/>
    <mergeCell ref="W429:AD429"/>
    <mergeCell ref="W430:AD430"/>
    <mergeCell ref="AC434:AD434"/>
    <mergeCell ref="AN434:AO434"/>
    <mergeCell ref="AM435:AO435"/>
    <mergeCell ref="AI436:AJ436"/>
    <mergeCell ref="AM436:AO436"/>
    <mergeCell ref="AI437:AJ437"/>
    <mergeCell ref="AM437:AO437"/>
    <mergeCell ref="AI438:AJ438"/>
    <mergeCell ref="AM438:AO438"/>
    <mergeCell ref="AH426:AO426"/>
    <mergeCell ref="AH427:AO427"/>
    <mergeCell ref="AH428:AO428"/>
    <mergeCell ref="AH429:AO429"/>
    <mergeCell ref="AH430:AO430"/>
    <mergeCell ref="AI434:AL434"/>
    <mergeCell ref="AI435:AJ435"/>
    <mergeCell ref="M394:N394"/>
    <mergeCell ref="M395:N395"/>
    <mergeCell ref="M396:N396"/>
    <mergeCell ref="M397:N397"/>
    <mergeCell ref="M398:N398"/>
    <mergeCell ref="M399:N399"/>
    <mergeCell ref="M400:N400"/>
    <mergeCell ref="M401:N401"/>
    <mergeCell ref="M402:N402"/>
    <mergeCell ref="M403:N403"/>
    <mergeCell ref="X403:Y403"/>
    <mergeCell ref="AB403:AD403"/>
    <mergeCell ref="X404:Y404"/>
    <mergeCell ref="X405:Y405"/>
    <mergeCell ref="X408:Y408"/>
    <mergeCell ref="X409:Y409"/>
    <mergeCell ref="X410:Y410"/>
    <mergeCell ref="X411:Y411"/>
    <mergeCell ref="AB404:AD404"/>
    <mergeCell ref="AB405:AD405"/>
    <mergeCell ref="X406:Y406"/>
    <mergeCell ref="AB406:AD406"/>
    <mergeCell ref="X407:Y407"/>
    <mergeCell ref="AB407:AD407"/>
    <mergeCell ref="AB408:AD408"/>
    <mergeCell ref="AH413:AO413"/>
    <mergeCell ref="AH414:AO414"/>
    <mergeCell ref="AB409:AD409"/>
    <mergeCell ref="AB410:AD410"/>
    <mergeCell ref="AB411:AD411"/>
    <mergeCell ref="W412:AD412"/>
    <mergeCell ref="AH412:AO412"/>
    <mergeCell ref="W413:AD413"/>
    <mergeCell ref="W414:AD414"/>
    <mergeCell ref="W415:AD415"/>
    <mergeCell ref="AH415:AO415"/>
    <mergeCell ref="W416:AD416"/>
    <mergeCell ref="AH416:AO416"/>
    <mergeCell ref="W417:AD417"/>
    <mergeCell ref="AH417:AO417"/>
    <mergeCell ref="AH418:AO418"/>
    <mergeCell ref="M406:N406"/>
    <mergeCell ref="M407:N407"/>
    <mergeCell ref="M408:N408"/>
    <mergeCell ref="M409:N409"/>
    <mergeCell ref="M410:N410"/>
    <mergeCell ref="M411:N411"/>
    <mergeCell ref="Q402:S402"/>
    <mergeCell ref="Q403:S403"/>
    <mergeCell ref="M404:N404"/>
    <mergeCell ref="Q404:S404"/>
    <mergeCell ref="M405:N405"/>
    <mergeCell ref="Q405:S405"/>
    <mergeCell ref="Q406:S406"/>
    <mergeCell ref="Q407:S407"/>
    <mergeCell ref="Q408:S408"/>
    <mergeCell ref="Q409:S409"/>
    <mergeCell ref="Q410:S410"/>
    <mergeCell ref="Q411:S411"/>
    <mergeCell ref="L412:S412"/>
    <mergeCell ref="L413:S413"/>
    <mergeCell ref="L414:S414"/>
    <mergeCell ref="L415:S415"/>
    <mergeCell ref="L416:S416"/>
    <mergeCell ref="L417:S417"/>
    <mergeCell ref="L418:S418"/>
    <mergeCell ref="L419:S419"/>
    <mergeCell ref="L420:S420"/>
    <mergeCell ref="L421:S421"/>
    <mergeCell ref="L422:S422"/>
    <mergeCell ref="L423:S423"/>
    <mergeCell ref="L424:S424"/>
    <mergeCell ref="L425:S425"/>
    <mergeCell ref="L426:S426"/>
    <mergeCell ref="L427:S427"/>
    <mergeCell ref="AB439:AD439"/>
    <mergeCell ref="AI439:AJ439"/>
    <mergeCell ref="L428:S428"/>
    <mergeCell ref="L429:S429"/>
    <mergeCell ref="L430:S430"/>
    <mergeCell ref="M434:P434"/>
    <mergeCell ref="R434:S434"/>
    <mergeCell ref="M435:N435"/>
    <mergeCell ref="M436:N436"/>
    <mergeCell ref="AB446:AD446"/>
    <mergeCell ref="AB447:AD447"/>
    <mergeCell ref="X442:Y442"/>
    <mergeCell ref="AB442:AD442"/>
    <mergeCell ref="X443:Y443"/>
    <mergeCell ref="AB443:AD443"/>
    <mergeCell ref="X444:Y444"/>
    <mergeCell ref="AB444:AD444"/>
    <mergeCell ref="AB445:AD445"/>
    <mergeCell ref="AI449:AJ449"/>
    <mergeCell ref="AI450:AJ450"/>
    <mergeCell ref="AI446:AJ446"/>
    <mergeCell ref="AM446:AO446"/>
    <mergeCell ref="AI447:AJ447"/>
    <mergeCell ref="AM447:AO447"/>
    <mergeCell ref="AI448:AJ448"/>
    <mergeCell ref="AM448:AO448"/>
    <mergeCell ref="AM449:AO449"/>
    <mergeCell ref="AH457:AO457"/>
    <mergeCell ref="AH458:AO458"/>
    <mergeCell ref="AH459:AO459"/>
    <mergeCell ref="AH460:AO460"/>
    <mergeCell ref="AH461:AO461"/>
    <mergeCell ref="AH462:AO462"/>
    <mergeCell ref="AM450:AO450"/>
    <mergeCell ref="AM451:AO451"/>
    <mergeCell ref="AM452:AO452"/>
    <mergeCell ref="AM453:AO453"/>
    <mergeCell ref="AM454:AO454"/>
    <mergeCell ref="AH455:AO455"/>
    <mergeCell ref="AH456:AO456"/>
    <mergeCell ref="M452:N452"/>
    <mergeCell ref="M453:N453"/>
    <mergeCell ref="M454:N454"/>
    <mergeCell ref="M445:N445"/>
    <mergeCell ref="M446:N446"/>
    <mergeCell ref="M447:N447"/>
    <mergeCell ref="M448:N448"/>
    <mergeCell ref="M449:N449"/>
    <mergeCell ref="M450:N450"/>
    <mergeCell ref="M451:N451"/>
    <mergeCell ref="Q453:S453"/>
    <mergeCell ref="Q454:S454"/>
    <mergeCell ref="Q446:S446"/>
    <mergeCell ref="Q447:S447"/>
    <mergeCell ref="Q448:S448"/>
    <mergeCell ref="Q449:S449"/>
    <mergeCell ref="Q450:S450"/>
    <mergeCell ref="Q451:S451"/>
    <mergeCell ref="Q452:S452"/>
    <mergeCell ref="L457:S457"/>
    <mergeCell ref="L458:S458"/>
    <mergeCell ref="L459:S459"/>
    <mergeCell ref="L460:S460"/>
    <mergeCell ref="L461:S461"/>
    <mergeCell ref="L462:S462"/>
    <mergeCell ref="T462:U462"/>
    <mergeCell ref="W458:AD458"/>
    <mergeCell ref="W459:AD459"/>
    <mergeCell ref="W460:AD460"/>
    <mergeCell ref="W461:AD461"/>
    <mergeCell ref="W462:AD462"/>
    <mergeCell ref="AE462:AF462"/>
    <mergeCell ref="AB453:AD453"/>
    <mergeCell ref="AB454:AD454"/>
    <mergeCell ref="L455:S455"/>
    <mergeCell ref="W455:AD455"/>
    <mergeCell ref="L456:S456"/>
    <mergeCell ref="W456:AD456"/>
    <mergeCell ref="W457:AD457"/>
    <mergeCell ref="AB440:AD440"/>
    <mergeCell ref="AB441:AD441"/>
    <mergeCell ref="M440:N440"/>
    <mergeCell ref="Q440:S440"/>
    <mergeCell ref="X440:Y440"/>
    <mergeCell ref="AI440:AJ440"/>
    <mergeCell ref="M441:N441"/>
    <mergeCell ref="X441:Y441"/>
    <mergeCell ref="M442:N442"/>
    <mergeCell ref="AI442:AJ442"/>
    <mergeCell ref="Q441:S441"/>
    <mergeCell ref="Q442:S442"/>
    <mergeCell ref="M443:N443"/>
    <mergeCell ref="Q443:S443"/>
    <mergeCell ref="M444:N444"/>
    <mergeCell ref="Q444:S444"/>
    <mergeCell ref="Q445:S445"/>
    <mergeCell ref="AB449:AD449"/>
    <mergeCell ref="AB450:AD450"/>
    <mergeCell ref="X445:Y445"/>
    <mergeCell ref="X446:Y446"/>
    <mergeCell ref="X447:Y447"/>
    <mergeCell ref="X448:Y448"/>
    <mergeCell ref="AB448:AD448"/>
    <mergeCell ref="X449:Y449"/>
    <mergeCell ref="X450:Y450"/>
    <mergeCell ref="AI452:AJ452"/>
    <mergeCell ref="AI453:AJ453"/>
    <mergeCell ref="X451:Y451"/>
    <mergeCell ref="AB451:AD451"/>
    <mergeCell ref="AI451:AJ451"/>
    <mergeCell ref="X452:Y452"/>
    <mergeCell ref="AB452:AD452"/>
    <mergeCell ref="X453:Y453"/>
    <mergeCell ref="X454:Y454"/>
    <mergeCell ref="AI454:AJ454"/>
    <mergeCell ref="B321:C321"/>
    <mergeCell ref="B322:C322"/>
    <mergeCell ref="B323:C323"/>
    <mergeCell ref="B324:C324"/>
    <mergeCell ref="B325:C325"/>
    <mergeCell ref="B348:E348"/>
    <mergeCell ref="B349:C349"/>
    <mergeCell ref="B350:C350"/>
    <mergeCell ref="B351:C351"/>
    <mergeCell ref="B352:C352"/>
    <mergeCell ref="B353:C353"/>
    <mergeCell ref="B354:C354"/>
    <mergeCell ref="B355:C355"/>
    <mergeCell ref="B356:C356"/>
    <mergeCell ref="B364:C364"/>
    <mergeCell ref="B365:C365"/>
    <mergeCell ref="B366:C366"/>
    <mergeCell ref="B367:C367"/>
    <mergeCell ref="B368:C368"/>
    <mergeCell ref="B357:C357"/>
    <mergeCell ref="B358:C358"/>
    <mergeCell ref="B359:C359"/>
    <mergeCell ref="B360:C360"/>
    <mergeCell ref="B361:C361"/>
    <mergeCell ref="B362:C362"/>
    <mergeCell ref="B363:C363"/>
    <mergeCell ref="A336:H336"/>
    <mergeCell ref="A337:H337"/>
    <mergeCell ref="L337:S337"/>
    <mergeCell ref="W337:AD337"/>
    <mergeCell ref="AH337:AO337"/>
    <mergeCell ref="L338:S338"/>
    <mergeCell ref="W338:AD338"/>
    <mergeCell ref="AH338:AO338"/>
    <mergeCell ref="A338:H338"/>
    <mergeCell ref="A339:H339"/>
    <mergeCell ref="L339:S339"/>
    <mergeCell ref="W339:AD339"/>
    <mergeCell ref="AH339:AO339"/>
    <mergeCell ref="L340:S340"/>
    <mergeCell ref="W340:AD340"/>
    <mergeCell ref="AH340:AO340"/>
    <mergeCell ref="A329:H329"/>
    <mergeCell ref="A330:H330"/>
    <mergeCell ref="A331:H331"/>
    <mergeCell ref="A332:H332"/>
    <mergeCell ref="A333:H333"/>
    <mergeCell ref="A334:H334"/>
    <mergeCell ref="A335:H335"/>
    <mergeCell ref="A343:H343"/>
    <mergeCell ref="A344:H344"/>
    <mergeCell ref="A340:H340"/>
    <mergeCell ref="A341:H341"/>
    <mergeCell ref="L341:S341"/>
    <mergeCell ref="W341:AD341"/>
    <mergeCell ref="A342:H342"/>
    <mergeCell ref="W342:AD342"/>
    <mergeCell ref="W343:AD343"/>
    <mergeCell ref="W344:AD344"/>
    <mergeCell ref="AC348:AD348"/>
    <mergeCell ref="AB349:AD349"/>
    <mergeCell ref="AI349:AJ349"/>
    <mergeCell ref="AI350:AJ350"/>
    <mergeCell ref="AI351:AJ351"/>
    <mergeCell ref="A290:H290"/>
    <mergeCell ref="A291:H291"/>
    <mergeCell ref="A292:H292"/>
    <mergeCell ref="A293:H293"/>
    <mergeCell ref="A294:H294"/>
    <mergeCell ref="A295:H295"/>
    <mergeCell ref="A296:H296"/>
    <mergeCell ref="A297:H297"/>
    <mergeCell ref="A298:H298"/>
    <mergeCell ref="A299:H299"/>
    <mergeCell ref="A300:H300"/>
    <mergeCell ref="A301:H301"/>
    <mergeCell ref="B305:E305"/>
    <mergeCell ref="B306:C306"/>
    <mergeCell ref="B311:C311"/>
    <mergeCell ref="F311:H311"/>
    <mergeCell ref="B312:C312"/>
    <mergeCell ref="F312:H312"/>
    <mergeCell ref="B313:C313"/>
    <mergeCell ref="F313:H313"/>
    <mergeCell ref="F314:H314"/>
    <mergeCell ref="B314:C314"/>
    <mergeCell ref="B315:C315"/>
    <mergeCell ref="B316:C316"/>
    <mergeCell ref="B317:C317"/>
    <mergeCell ref="B318:C318"/>
    <mergeCell ref="B319:C319"/>
    <mergeCell ref="B320:C320"/>
    <mergeCell ref="F322:H322"/>
    <mergeCell ref="F323:H323"/>
    <mergeCell ref="F324:H324"/>
    <mergeCell ref="F325:H325"/>
    <mergeCell ref="A326:H326"/>
    <mergeCell ref="A327:H327"/>
    <mergeCell ref="A328:H328"/>
    <mergeCell ref="F315:H315"/>
    <mergeCell ref="F316:H316"/>
    <mergeCell ref="F317:H317"/>
    <mergeCell ref="F318:H318"/>
    <mergeCell ref="F319:H319"/>
    <mergeCell ref="F320:H320"/>
    <mergeCell ref="F321:H321"/>
    <mergeCell ref="G348:H348"/>
    <mergeCell ref="F349:H349"/>
    <mergeCell ref="F350:H350"/>
    <mergeCell ref="F351:H351"/>
    <mergeCell ref="F352:H352"/>
    <mergeCell ref="F353:H353"/>
    <mergeCell ref="F354:H354"/>
    <mergeCell ref="AH341:AO341"/>
    <mergeCell ref="AH342:AO342"/>
    <mergeCell ref="AH343:AO343"/>
    <mergeCell ref="AH344:AO344"/>
    <mergeCell ref="AI348:AL348"/>
    <mergeCell ref="AN348:AO348"/>
    <mergeCell ref="AM349:AO349"/>
    <mergeCell ref="AM350:AO350"/>
    <mergeCell ref="AM351:AO351"/>
    <mergeCell ref="AI352:AJ352"/>
    <mergeCell ref="AM352:AO352"/>
    <mergeCell ref="AI353:AJ353"/>
    <mergeCell ref="AM353:AO353"/>
    <mergeCell ref="AM354:AO354"/>
    <mergeCell ref="AI361:AJ361"/>
    <mergeCell ref="AI362:AJ362"/>
    <mergeCell ref="AI363:AJ363"/>
    <mergeCell ref="AI364:AJ364"/>
    <mergeCell ref="AI365:AJ365"/>
    <mergeCell ref="AI366:AJ366"/>
    <mergeCell ref="AI367:AJ367"/>
    <mergeCell ref="AI368:AJ368"/>
    <mergeCell ref="AI354:AJ354"/>
    <mergeCell ref="AI355:AJ355"/>
    <mergeCell ref="AI356:AJ356"/>
    <mergeCell ref="AI357:AJ357"/>
    <mergeCell ref="AI358:AJ358"/>
    <mergeCell ref="AI359:AJ359"/>
    <mergeCell ref="AI360:AJ360"/>
    <mergeCell ref="AM355:AO355"/>
    <mergeCell ref="AM356:AO356"/>
    <mergeCell ref="AM357:AO357"/>
    <mergeCell ref="AM358:AO358"/>
    <mergeCell ref="AM359:AO359"/>
    <mergeCell ref="AM360:AO360"/>
    <mergeCell ref="AM361:AO361"/>
    <mergeCell ref="AM362:AO362"/>
    <mergeCell ref="AM363:AO363"/>
    <mergeCell ref="AM364:AO364"/>
    <mergeCell ref="AM365:AO365"/>
    <mergeCell ref="AM366:AO366"/>
    <mergeCell ref="AM367:AO367"/>
    <mergeCell ref="AM368:AO368"/>
    <mergeCell ref="AH369:AO369"/>
    <mergeCell ref="AH370:AO370"/>
    <mergeCell ref="AH371:AO371"/>
    <mergeCell ref="AH372:AO372"/>
    <mergeCell ref="AH373:AO373"/>
    <mergeCell ref="AH374:AO374"/>
    <mergeCell ref="AH375:AO375"/>
    <mergeCell ref="Q353:S353"/>
    <mergeCell ref="Q354:S354"/>
    <mergeCell ref="Q355:S355"/>
    <mergeCell ref="Q356:S356"/>
    <mergeCell ref="Q357:S357"/>
    <mergeCell ref="Q358:S358"/>
    <mergeCell ref="Q359:S359"/>
    <mergeCell ref="Q360:S360"/>
    <mergeCell ref="Q361:S361"/>
    <mergeCell ref="M366:N366"/>
    <mergeCell ref="Q366:S366"/>
    <mergeCell ref="M367:N367"/>
    <mergeCell ref="Q367:S367"/>
    <mergeCell ref="M368:N368"/>
    <mergeCell ref="Q368:S368"/>
    <mergeCell ref="L369:S369"/>
    <mergeCell ref="L370:S370"/>
    <mergeCell ref="L371:S371"/>
    <mergeCell ref="L372:S372"/>
    <mergeCell ref="L373:S373"/>
    <mergeCell ref="L374:S374"/>
    <mergeCell ref="L375:S375"/>
    <mergeCell ref="L376:S376"/>
    <mergeCell ref="T376:U376"/>
    <mergeCell ref="L377:S377"/>
    <mergeCell ref="L378:S378"/>
    <mergeCell ref="L379:S379"/>
    <mergeCell ref="L380:S380"/>
    <mergeCell ref="L381:S381"/>
    <mergeCell ref="L382:S382"/>
    <mergeCell ref="L383:S383"/>
    <mergeCell ref="L384:S384"/>
    <mergeCell ref="L385:S385"/>
    <mergeCell ref="L386:S386"/>
    <mergeCell ref="L387:S387"/>
    <mergeCell ref="M391:P391"/>
    <mergeCell ref="R391:S391"/>
    <mergeCell ref="M392:N392"/>
    <mergeCell ref="Q392:S392"/>
    <mergeCell ref="M393:N393"/>
    <mergeCell ref="Q393:S393"/>
    <mergeCell ref="Q394:S394"/>
    <mergeCell ref="Q395:S395"/>
    <mergeCell ref="Q396:S396"/>
    <mergeCell ref="Q397:S397"/>
    <mergeCell ref="Q398:S398"/>
    <mergeCell ref="Q399:S399"/>
    <mergeCell ref="Q400:S400"/>
    <mergeCell ref="Q401:S401"/>
    <mergeCell ref="Q435:S435"/>
    <mergeCell ref="Q436:S436"/>
    <mergeCell ref="AM439:AO439"/>
    <mergeCell ref="AM440:AO440"/>
    <mergeCell ref="M437:N437"/>
    <mergeCell ref="Q437:S437"/>
    <mergeCell ref="M438:N438"/>
    <mergeCell ref="Q438:S438"/>
    <mergeCell ref="M439:N439"/>
    <mergeCell ref="Q439:S439"/>
    <mergeCell ref="X439:Y439"/>
    <mergeCell ref="AM444:AO444"/>
    <mergeCell ref="AM445:AO445"/>
    <mergeCell ref="AI441:AJ441"/>
    <mergeCell ref="AM441:AO441"/>
    <mergeCell ref="AM442:AO442"/>
    <mergeCell ref="AI443:AJ443"/>
    <mergeCell ref="AM443:AO443"/>
    <mergeCell ref="AI444:AJ444"/>
    <mergeCell ref="AI445:AJ445"/>
    <mergeCell ref="AI133:AL133"/>
    <mergeCell ref="AI134:AJ134"/>
    <mergeCell ref="AM134:AO134"/>
    <mergeCell ref="AH124:AO124"/>
    <mergeCell ref="AH125:AO125"/>
    <mergeCell ref="AH126:AO126"/>
    <mergeCell ref="AH127:AO127"/>
    <mergeCell ref="AH128:AO128"/>
    <mergeCell ref="AH129:AO129"/>
    <mergeCell ref="AN133:AO133"/>
    <mergeCell ref="W118:AD118"/>
    <mergeCell ref="AE118:AF118"/>
    <mergeCell ref="AH118:AO118"/>
    <mergeCell ref="AP118:AQ118"/>
    <mergeCell ref="W119:AD119"/>
    <mergeCell ref="AH119:AO119"/>
    <mergeCell ref="AH120:AO120"/>
    <mergeCell ref="BD122:BK122"/>
    <mergeCell ref="BD123:BK123"/>
    <mergeCell ref="BD125:BK125"/>
    <mergeCell ref="BD126:BK126"/>
    <mergeCell ref="BD127:BK127"/>
    <mergeCell ref="BD128:BK128"/>
    <mergeCell ref="BD129:BK129"/>
    <mergeCell ref="AH121:AO121"/>
    <mergeCell ref="AS121:AZ121"/>
    <mergeCell ref="BD121:BK121"/>
    <mergeCell ref="AH122:AO122"/>
    <mergeCell ref="AS122:AZ122"/>
    <mergeCell ref="AH123:AO123"/>
    <mergeCell ref="BD124:BK124"/>
    <mergeCell ref="W127:AD127"/>
    <mergeCell ref="W128:AD128"/>
    <mergeCell ref="W129:AD129"/>
    <mergeCell ref="W120:AD120"/>
    <mergeCell ref="W121:AD121"/>
    <mergeCell ref="W122:AD122"/>
    <mergeCell ref="W123:AD123"/>
    <mergeCell ref="W124:AD124"/>
    <mergeCell ref="W125:AD125"/>
    <mergeCell ref="W126:AD126"/>
    <mergeCell ref="AT133:AW133"/>
    <mergeCell ref="AY133:AZ133"/>
    <mergeCell ref="BE133:BH133"/>
    <mergeCell ref="BJ133:BK133"/>
    <mergeCell ref="AT134:AU134"/>
    <mergeCell ref="AX134:AZ134"/>
    <mergeCell ref="BE134:BF134"/>
    <mergeCell ref="BI134:BK134"/>
    <mergeCell ref="AS123:AZ123"/>
    <mergeCell ref="AS124:AZ124"/>
    <mergeCell ref="AS125:AZ125"/>
    <mergeCell ref="AS126:AZ126"/>
    <mergeCell ref="AS127:AZ127"/>
    <mergeCell ref="AS128:AZ128"/>
    <mergeCell ref="AS129:AZ129"/>
    <mergeCell ref="AM108:AO108"/>
    <mergeCell ref="AT108:AU108"/>
    <mergeCell ref="AM109:AO109"/>
    <mergeCell ref="AT109:AU109"/>
    <mergeCell ref="AX109:AZ109"/>
    <mergeCell ref="BE109:BF109"/>
    <mergeCell ref="BI109:BK109"/>
    <mergeCell ref="F107:H107"/>
    <mergeCell ref="M108:N108"/>
    <mergeCell ref="X108:Y108"/>
    <mergeCell ref="AI108:AJ108"/>
    <mergeCell ref="B109:C109"/>
    <mergeCell ref="M109:N109"/>
    <mergeCell ref="X109:Y109"/>
    <mergeCell ref="AI109:AJ109"/>
    <mergeCell ref="AX110:AZ110"/>
    <mergeCell ref="BE110:BF110"/>
    <mergeCell ref="BI110:BK110"/>
    <mergeCell ref="AB108:AD108"/>
    <mergeCell ref="AB109:AD109"/>
    <mergeCell ref="X110:Y110"/>
    <mergeCell ref="AB110:AD110"/>
    <mergeCell ref="AI110:AJ110"/>
    <mergeCell ref="AM110:AO110"/>
    <mergeCell ref="AT110:AU110"/>
    <mergeCell ref="AS115:AZ115"/>
    <mergeCell ref="AS116:AZ116"/>
    <mergeCell ref="AS117:AZ117"/>
    <mergeCell ref="AS118:AZ118"/>
    <mergeCell ref="BA118:BB118"/>
    <mergeCell ref="AS119:AZ119"/>
    <mergeCell ref="AS120:AZ120"/>
    <mergeCell ref="BD119:BK119"/>
    <mergeCell ref="BD120:BK120"/>
    <mergeCell ref="BD113:BK113"/>
    <mergeCell ref="BD114:BK114"/>
    <mergeCell ref="BD115:BK115"/>
    <mergeCell ref="BD116:BK116"/>
    <mergeCell ref="BD117:BK117"/>
    <mergeCell ref="BD118:BK118"/>
    <mergeCell ref="BL118:BM118"/>
    <mergeCell ref="Q108:S108"/>
    <mergeCell ref="Q109:S109"/>
    <mergeCell ref="M110:N110"/>
    <mergeCell ref="Q110:S110"/>
    <mergeCell ref="L111:S111"/>
    <mergeCell ref="L112:S112"/>
    <mergeCell ref="L113:S113"/>
    <mergeCell ref="L114:S114"/>
    <mergeCell ref="L115:S115"/>
    <mergeCell ref="L117:S117"/>
    <mergeCell ref="L118:S118"/>
    <mergeCell ref="T118:U118"/>
    <mergeCell ref="L119:S119"/>
    <mergeCell ref="L120:S120"/>
    <mergeCell ref="L121:S121"/>
    <mergeCell ref="L122:S122"/>
    <mergeCell ref="L123:S123"/>
    <mergeCell ref="L124:S124"/>
    <mergeCell ref="L125:S125"/>
    <mergeCell ref="L126:S126"/>
    <mergeCell ref="L127:S127"/>
    <mergeCell ref="AX135:AZ135"/>
    <mergeCell ref="BE135:BF135"/>
    <mergeCell ref="BI135:BK135"/>
    <mergeCell ref="BI137:BK137"/>
    <mergeCell ref="X133:AA133"/>
    <mergeCell ref="X134:Y134"/>
    <mergeCell ref="X135:Y135"/>
    <mergeCell ref="AB135:AD135"/>
    <mergeCell ref="AI135:AJ135"/>
    <mergeCell ref="AM135:AO135"/>
    <mergeCell ref="AT135:AU135"/>
    <mergeCell ref="Q136:S136"/>
    <mergeCell ref="Q137:S137"/>
    <mergeCell ref="AT136:AU136"/>
    <mergeCell ref="AT137:AU137"/>
    <mergeCell ref="BE136:BF136"/>
    <mergeCell ref="BE137:BF137"/>
    <mergeCell ref="BE139:BF139"/>
    <mergeCell ref="BE140:BF140"/>
    <mergeCell ref="BE141:BF141"/>
    <mergeCell ref="BE142:BF142"/>
    <mergeCell ref="BE143:BF143"/>
    <mergeCell ref="BE138:BF138"/>
    <mergeCell ref="BI138:BK138"/>
    <mergeCell ref="BI139:BK139"/>
    <mergeCell ref="BI140:BK140"/>
    <mergeCell ref="BI141:BK141"/>
    <mergeCell ref="BI142:BK142"/>
    <mergeCell ref="BI143:BK143"/>
    <mergeCell ref="AI136:AJ136"/>
    <mergeCell ref="AM136:AO136"/>
    <mergeCell ref="AX136:AZ136"/>
    <mergeCell ref="BI136:BK136"/>
    <mergeCell ref="AI137:AJ137"/>
    <mergeCell ref="AI138:AJ138"/>
    <mergeCell ref="AT138:AU138"/>
    <mergeCell ref="AI141:AJ141"/>
    <mergeCell ref="AI142:AJ142"/>
    <mergeCell ref="AI143:AJ143"/>
    <mergeCell ref="AI144:AJ144"/>
    <mergeCell ref="AI145:AJ145"/>
    <mergeCell ref="AT141:AU141"/>
    <mergeCell ref="AT142:AU142"/>
    <mergeCell ref="AT143:AU143"/>
    <mergeCell ref="AT144:AU144"/>
    <mergeCell ref="AX144:AZ144"/>
    <mergeCell ref="AT145:AU145"/>
    <mergeCell ref="AX145:AZ145"/>
    <mergeCell ref="AM142:AO142"/>
    <mergeCell ref="AM143:AO143"/>
    <mergeCell ref="AM144:AO144"/>
    <mergeCell ref="AM145:AO145"/>
    <mergeCell ref="AM137:AO137"/>
    <mergeCell ref="AM138:AO138"/>
    <mergeCell ref="AI139:AJ139"/>
    <mergeCell ref="AM139:AO139"/>
    <mergeCell ref="AI140:AJ140"/>
    <mergeCell ref="AM140:AO140"/>
    <mergeCell ref="AM141:AO141"/>
    <mergeCell ref="BE144:BF144"/>
    <mergeCell ref="BE145:BF145"/>
    <mergeCell ref="BI144:BK144"/>
    <mergeCell ref="BI145:BK145"/>
    <mergeCell ref="Q147:S147"/>
    <mergeCell ref="Q148:S148"/>
    <mergeCell ref="Q140:S140"/>
    <mergeCell ref="Q141:S141"/>
    <mergeCell ref="Q142:S142"/>
    <mergeCell ref="Q143:S143"/>
    <mergeCell ref="Q144:S144"/>
    <mergeCell ref="Q145:S145"/>
    <mergeCell ref="Q146:S146"/>
    <mergeCell ref="AI147:AJ147"/>
    <mergeCell ref="AI148:AJ148"/>
    <mergeCell ref="AB143:AD143"/>
    <mergeCell ref="AB144:AD144"/>
    <mergeCell ref="AB145:AD145"/>
    <mergeCell ref="AB146:AD146"/>
    <mergeCell ref="AI146:AJ146"/>
    <mergeCell ref="AB147:AD147"/>
    <mergeCell ref="AB148:AD148"/>
    <mergeCell ref="L128:S128"/>
    <mergeCell ref="L129:S129"/>
    <mergeCell ref="M133:P133"/>
    <mergeCell ref="R133:S133"/>
    <mergeCell ref="AC133:AD133"/>
    <mergeCell ref="Q134:S134"/>
    <mergeCell ref="AB134:AD134"/>
    <mergeCell ref="M134:N134"/>
    <mergeCell ref="M135:N135"/>
    <mergeCell ref="Q135:S135"/>
    <mergeCell ref="M136:N136"/>
    <mergeCell ref="X136:Y136"/>
    <mergeCell ref="M137:N137"/>
    <mergeCell ref="X137:Y137"/>
    <mergeCell ref="M141:N141"/>
    <mergeCell ref="M142:N142"/>
    <mergeCell ref="M143:N143"/>
    <mergeCell ref="M144:N144"/>
    <mergeCell ref="M145:N145"/>
    <mergeCell ref="M146:N146"/>
    <mergeCell ref="M147:N147"/>
    <mergeCell ref="M148:N148"/>
    <mergeCell ref="M138:N138"/>
    <mergeCell ref="Q138:S138"/>
    <mergeCell ref="X138:Y138"/>
    <mergeCell ref="M139:N139"/>
    <mergeCell ref="Q139:S139"/>
    <mergeCell ref="M140:N140"/>
    <mergeCell ref="X141:Y141"/>
    <mergeCell ref="AB136:AD136"/>
    <mergeCell ref="AB137:AD137"/>
    <mergeCell ref="AB138:AD138"/>
    <mergeCell ref="AB139:AD139"/>
    <mergeCell ref="AB140:AD140"/>
    <mergeCell ref="AB141:AD141"/>
    <mergeCell ref="AB142:AD142"/>
    <mergeCell ref="X147:Y147"/>
    <mergeCell ref="X148:Y148"/>
    <mergeCell ref="X139:Y139"/>
    <mergeCell ref="X140:Y140"/>
    <mergeCell ref="X142:Y142"/>
    <mergeCell ref="X143:Y143"/>
    <mergeCell ref="X144:Y144"/>
    <mergeCell ref="X145:Y145"/>
    <mergeCell ref="X146:Y146"/>
    <mergeCell ref="AT146:AU146"/>
    <mergeCell ref="AT147:AU147"/>
    <mergeCell ref="AM148:AO148"/>
    <mergeCell ref="AT148:AU148"/>
    <mergeCell ref="AX148:AZ148"/>
    <mergeCell ref="AT149:AU149"/>
    <mergeCell ref="AX149:AZ149"/>
    <mergeCell ref="AM149:AO149"/>
    <mergeCell ref="AM150:AO150"/>
    <mergeCell ref="AT150:AU150"/>
    <mergeCell ref="AX150:AZ150"/>
    <mergeCell ref="AM151:AO151"/>
    <mergeCell ref="AX151:AZ151"/>
    <mergeCell ref="AX152:AZ152"/>
    <mergeCell ref="AX137:AZ137"/>
    <mergeCell ref="AX138:AZ138"/>
    <mergeCell ref="AT139:AU139"/>
    <mergeCell ref="AX139:AZ139"/>
    <mergeCell ref="AT140:AU140"/>
    <mergeCell ref="AX140:AZ140"/>
    <mergeCell ref="AX141:AZ141"/>
    <mergeCell ref="AX142:AZ142"/>
    <mergeCell ref="AX143:AZ143"/>
    <mergeCell ref="AM146:AO146"/>
    <mergeCell ref="AX146:AZ146"/>
    <mergeCell ref="BI146:BK146"/>
    <mergeCell ref="AM147:AO147"/>
    <mergeCell ref="AX147:AZ147"/>
    <mergeCell ref="BI147:BK147"/>
    <mergeCell ref="BE150:BF150"/>
    <mergeCell ref="BE151:BF151"/>
    <mergeCell ref="BE152:BF152"/>
    <mergeCell ref="BE153:BF153"/>
    <mergeCell ref="AT151:AU151"/>
    <mergeCell ref="AT152:AU152"/>
    <mergeCell ref="AT153:AU153"/>
    <mergeCell ref="AX153:AZ153"/>
    <mergeCell ref="BI151:BK151"/>
    <mergeCell ref="BI152:BK152"/>
    <mergeCell ref="BI153:BK153"/>
    <mergeCell ref="BE146:BF146"/>
    <mergeCell ref="BE147:BF147"/>
    <mergeCell ref="BE148:BF148"/>
    <mergeCell ref="BI148:BK148"/>
    <mergeCell ref="BE149:BF149"/>
    <mergeCell ref="BI149:BK149"/>
    <mergeCell ref="BI150:BK150"/>
    <mergeCell ref="AM152:AO152"/>
    <mergeCell ref="AM153:AO153"/>
    <mergeCell ref="BD420:BK420"/>
    <mergeCell ref="BD421:BK421"/>
    <mergeCell ref="BD422:BK422"/>
    <mergeCell ref="BD423:BK423"/>
    <mergeCell ref="BD424:BK424"/>
    <mergeCell ref="BD425:BK425"/>
    <mergeCell ref="BD426:BK426"/>
    <mergeCell ref="BD427:BK427"/>
    <mergeCell ref="BD428:BK428"/>
    <mergeCell ref="BD429:BK429"/>
    <mergeCell ref="BD430:BK430"/>
    <mergeCell ref="BE434:BH434"/>
    <mergeCell ref="BJ434:BK434"/>
    <mergeCell ref="BI435:BK435"/>
    <mergeCell ref="BI443:BK443"/>
    <mergeCell ref="BI444:BK444"/>
    <mergeCell ref="BI445:BK445"/>
    <mergeCell ref="BI446:BK446"/>
    <mergeCell ref="BI447:BK447"/>
    <mergeCell ref="BI448:BK448"/>
    <mergeCell ref="BI449:BK449"/>
    <mergeCell ref="BD457:BK457"/>
    <mergeCell ref="BD458:BK458"/>
    <mergeCell ref="BD459:BK459"/>
    <mergeCell ref="BD460:BK460"/>
    <mergeCell ref="BD461:BK461"/>
    <mergeCell ref="BD462:BK462"/>
    <mergeCell ref="BL462:BM462"/>
    <mergeCell ref="BI450:BK450"/>
    <mergeCell ref="BI451:BK451"/>
    <mergeCell ref="BI452:BK452"/>
    <mergeCell ref="BI453:BK453"/>
    <mergeCell ref="BI454:BK454"/>
    <mergeCell ref="BD455:BK455"/>
    <mergeCell ref="BD456:BK456"/>
    <mergeCell ref="BD377:BK377"/>
    <mergeCell ref="BD378:BK378"/>
    <mergeCell ref="BD379:BK379"/>
    <mergeCell ref="BD380:BK380"/>
    <mergeCell ref="BD381:BK381"/>
    <mergeCell ref="BD382:BK382"/>
    <mergeCell ref="BD383:BK383"/>
    <mergeCell ref="BD384:BK384"/>
    <mergeCell ref="BD385:BK385"/>
    <mergeCell ref="BD386:BK386"/>
    <mergeCell ref="BD387:BK387"/>
    <mergeCell ref="BE391:BH391"/>
    <mergeCell ref="BJ391:BK391"/>
    <mergeCell ref="BI392:BK392"/>
    <mergeCell ref="BI393:BK393"/>
    <mergeCell ref="BI394:BK394"/>
    <mergeCell ref="BI395:BK395"/>
    <mergeCell ref="BI396:BK396"/>
    <mergeCell ref="BI397:BK397"/>
    <mergeCell ref="BI398:BK398"/>
    <mergeCell ref="BI399:BK399"/>
    <mergeCell ref="BI400:BK400"/>
    <mergeCell ref="BI401:BK401"/>
    <mergeCell ref="BI402:BK402"/>
    <mergeCell ref="BI403:BK403"/>
    <mergeCell ref="BI404:BK404"/>
    <mergeCell ref="BI405:BK405"/>
    <mergeCell ref="BI406:BK406"/>
    <mergeCell ref="BI407:BK407"/>
    <mergeCell ref="BI408:BK408"/>
    <mergeCell ref="BI409:BK409"/>
    <mergeCell ref="BI410:BK410"/>
    <mergeCell ref="BI411:BK411"/>
    <mergeCell ref="BD412:BK412"/>
    <mergeCell ref="BD413:BK413"/>
    <mergeCell ref="BD414:BK414"/>
    <mergeCell ref="BD415:BK415"/>
    <mergeCell ref="BD416:BK416"/>
    <mergeCell ref="BD417:BK417"/>
    <mergeCell ref="BD418:BK418"/>
    <mergeCell ref="BD419:BK419"/>
    <mergeCell ref="BL419:BM419"/>
    <mergeCell ref="BI436:BK436"/>
    <mergeCell ref="BI437:BK437"/>
    <mergeCell ref="BI438:BK438"/>
    <mergeCell ref="BI439:BK439"/>
    <mergeCell ref="BI440:BK440"/>
    <mergeCell ref="BI441:BK441"/>
    <mergeCell ref="BI442:BK442"/>
    <mergeCell ref="BD247:BK247"/>
    <mergeCell ref="BD248:BK248"/>
    <mergeCell ref="BD249:BK249"/>
    <mergeCell ref="BD250:BK250"/>
    <mergeCell ref="BD251:BK251"/>
    <mergeCell ref="BD252:BK252"/>
    <mergeCell ref="BD253:BK253"/>
    <mergeCell ref="BD254:BK254"/>
    <mergeCell ref="BD255:BK255"/>
    <mergeCell ref="BE262:BH262"/>
    <mergeCell ref="BJ262:BK262"/>
    <mergeCell ref="BE263:BF263"/>
    <mergeCell ref="BI263:BK263"/>
    <mergeCell ref="BI264:BK264"/>
    <mergeCell ref="BE264:BF264"/>
    <mergeCell ref="BE265:BF265"/>
    <mergeCell ref="BE266:BF266"/>
    <mergeCell ref="BE267:BF267"/>
    <mergeCell ref="BE268:BF268"/>
    <mergeCell ref="BE269:BF269"/>
    <mergeCell ref="BE270:BF270"/>
    <mergeCell ref="BI265:BK265"/>
    <mergeCell ref="BI266:BK266"/>
    <mergeCell ref="BI267:BK267"/>
    <mergeCell ref="BI268:BK268"/>
    <mergeCell ref="BI269:BK269"/>
    <mergeCell ref="BI270:BK270"/>
    <mergeCell ref="BI271:BK271"/>
    <mergeCell ref="BE271:BF271"/>
    <mergeCell ref="BE272:BF272"/>
    <mergeCell ref="BE273:BF273"/>
    <mergeCell ref="BE274:BF274"/>
    <mergeCell ref="BE275:BF275"/>
    <mergeCell ref="BE276:BF276"/>
    <mergeCell ref="BE277:BF277"/>
    <mergeCell ref="BI272:BK272"/>
    <mergeCell ref="BI273:BK273"/>
    <mergeCell ref="BI274:BK274"/>
    <mergeCell ref="BI275:BK275"/>
    <mergeCell ref="BI276:BK276"/>
    <mergeCell ref="BI277:BK277"/>
    <mergeCell ref="BI278:BK278"/>
    <mergeCell ref="BD286:BK286"/>
    <mergeCell ref="BD287:BK287"/>
    <mergeCell ref="BD288:BK288"/>
    <mergeCell ref="BD289:BK289"/>
    <mergeCell ref="BD290:BK290"/>
    <mergeCell ref="BD291:BK291"/>
    <mergeCell ref="BD292:BK292"/>
    <mergeCell ref="AT306:AU306"/>
    <mergeCell ref="AT307:AU307"/>
    <mergeCell ref="AT308:AU308"/>
    <mergeCell ref="AT309:AU309"/>
    <mergeCell ref="AT310:AU310"/>
    <mergeCell ref="AT311:AU311"/>
    <mergeCell ref="AT312:AU312"/>
    <mergeCell ref="AT320:AU320"/>
    <mergeCell ref="AT321:AU321"/>
    <mergeCell ref="AT322:AU322"/>
    <mergeCell ref="AT323:AU323"/>
    <mergeCell ref="AT324:AU324"/>
    <mergeCell ref="AT325:AU325"/>
    <mergeCell ref="AT313:AU313"/>
    <mergeCell ref="AT314:AU314"/>
    <mergeCell ref="AT315:AU315"/>
    <mergeCell ref="AT316:AU316"/>
    <mergeCell ref="AT317:AU317"/>
    <mergeCell ref="AT318:AU318"/>
    <mergeCell ref="AT319:AU319"/>
    <mergeCell ref="BE305:BH305"/>
    <mergeCell ref="BJ305:BK305"/>
    <mergeCell ref="BI306:BK306"/>
    <mergeCell ref="BE307:BF307"/>
    <mergeCell ref="BI307:BK307"/>
    <mergeCell ref="BE308:BF308"/>
    <mergeCell ref="BE309:BF309"/>
    <mergeCell ref="BE310:BF310"/>
    <mergeCell ref="BI310:BK310"/>
    <mergeCell ref="BE311:BF311"/>
    <mergeCell ref="BI311:BK311"/>
    <mergeCell ref="BE312:BF312"/>
    <mergeCell ref="BI312:BK312"/>
    <mergeCell ref="BI313:BK313"/>
    <mergeCell ref="BE320:BF320"/>
    <mergeCell ref="BE321:BF321"/>
    <mergeCell ref="BE313:BF313"/>
    <mergeCell ref="BE314:BF314"/>
    <mergeCell ref="BE315:BF315"/>
    <mergeCell ref="BE316:BF316"/>
    <mergeCell ref="BE317:BF317"/>
    <mergeCell ref="BE318:BF318"/>
    <mergeCell ref="BE319:BF319"/>
    <mergeCell ref="BI279:BK279"/>
    <mergeCell ref="BI280:BK280"/>
    <mergeCell ref="BI281:BK281"/>
    <mergeCell ref="BI282:BK282"/>
    <mergeCell ref="BD283:BK283"/>
    <mergeCell ref="BD284:BK284"/>
    <mergeCell ref="BD285:BK285"/>
    <mergeCell ref="BL290:BM290"/>
    <mergeCell ref="BE278:BF278"/>
    <mergeCell ref="BE279:BF279"/>
    <mergeCell ref="BE280:BF280"/>
    <mergeCell ref="BE281:BF281"/>
    <mergeCell ref="BE282:BF282"/>
    <mergeCell ref="AT305:AW305"/>
    <mergeCell ref="BE306:BF306"/>
    <mergeCell ref="BI308:BK308"/>
    <mergeCell ref="BI309:BK309"/>
    <mergeCell ref="AY305:AZ305"/>
    <mergeCell ref="AX306:AZ306"/>
    <mergeCell ref="AX307:AZ307"/>
    <mergeCell ref="AX308:AZ308"/>
    <mergeCell ref="AX309:AZ309"/>
    <mergeCell ref="AX310:AZ310"/>
    <mergeCell ref="AX311:AZ311"/>
    <mergeCell ref="AX312:AZ312"/>
    <mergeCell ref="AX313:AZ313"/>
    <mergeCell ref="AX314:AZ314"/>
    <mergeCell ref="AX315:AZ315"/>
    <mergeCell ref="AX316:AZ316"/>
    <mergeCell ref="AX317:AZ317"/>
    <mergeCell ref="AX318:AZ318"/>
    <mergeCell ref="BI314:BK314"/>
    <mergeCell ref="BI315:BK315"/>
    <mergeCell ref="BI316:BK316"/>
    <mergeCell ref="BI317:BK317"/>
    <mergeCell ref="BI318:BK318"/>
    <mergeCell ref="BI319:BK319"/>
    <mergeCell ref="BI320:BK320"/>
    <mergeCell ref="BI321:BK321"/>
    <mergeCell ref="BI322:BK322"/>
    <mergeCell ref="BI323:BK323"/>
    <mergeCell ref="BI324:BK324"/>
    <mergeCell ref="BI325:BK325"/>
    <mergeCell ref="BD326:BK326"/>
    <mergeCell ref="BD327:BK327"/>
    <mergeCell ref="AX356:AZ356"/>
    <mergeCell ref="AX357:AZ357"/>
    <mergeCell ref="AT352:AU352"/>
    <mergeCell ref="AX352:AZ352"/>
    <mergeCell ref="AT353:AU353"/>
    <mergeCell ref="AX353:AZ353"/>
    <mergeCell ref="AT354:AU354"/>
    <mergeCell ref="AX354:AZ354"/>
    <mergeCell ref="AX355:AZ355"/>
    <mergeCell ref="BD328:BK328"/>
    <mergeCell ref="BD329:BK329"/>
    <mergeCell ref="BD330:BK330"/>
    <mergeCell ref="BD331:BK331"/>
    <mergeCell ref="BD332:BK332"/>
    <mergeCell ref="BD333:BK333"/>
    <mergeCell ref="BL333:BM333"/>
    <mergeCell ref="BD334:BK334"/>
    <mergeCell ref="BD335:BK335"/>
    <mergeCell ref="BD336:BK336"/>
    <mergeCell ref="BD337:BK337"/>
    <mergeCell ref="BD338:BK338"/>
    <mergeCell ref="BD339:BK339"/>
    <mergeCell ref="BD340:BK340"/>
    <mergeCell ref="BD341:BK341"/>
    <mergeCell ref="BD342:BK342"/>
    <mergeCell ref="BD343:BK343"/>
    <mergeCell ref="BD344:BK344"/>
    <mergeCell ref="BE348:BH348"/>
    <mergeCell ref="BJ348:BK348"/>
    <mergeCell ref="BI349:BK349"/>
    <mergeCell ref="BI350:BK350"/>
    <mergeCell ref="BI351:BK351"/>
    <mergeCell ref="BI352:BK352"/>
    <mergeCell ref="BI353:BK353"/>
    <mergeCell ref="BI354:BK354"/>
    <mergeCell ref="BI355:BK355"/>
    <mergeCell ref="BI356:BK356"/>
    <mergeCell ref="BI357:BK357"/>
    <mergeCell ref="BI358:BK358"/>
    <mergeCell ref="BI359:BK359"/>
    <mergeCell ref="BI360:BK360"/>
    <mergeCell ref="BI361:BK361"/>
    <mergeCell ref="BI362:BK362"/>
    <mergeCell ref="BI363:BK363"/>
    <mergeCell ref="BI364:BK364"/>
    <mergeCell ref="BI365:BK365"/>
    <mergeCell ref="BI366:BK366"/>
    <mergeCell ref="BI367:BK367"/>
    <mergeCell ref="BI368:BK368"/>
    <mergeCell ref="BD369:BK369"/>
    <mergeCell ref="BD370:BK370"/>
    <mergeCell ref="BD371:BK371"/>
    <mergeCell ref="BD372:BK372"/>
    <mergeCell ref="BD373:BK373"/>
    <mergeCell ref="BD374:BK374"/>
    <mergeCell ref="BD375:BK375"/>
    <mergeCell ref="BD376:BK376"/>
    <mergeCell ref="BL376:BM376"/>
    <mergeCell ref="AB18:AD18"/>
    <mergeCell ref="AB19:AD19"/>
    <mergeCell ref="X20:Y20"/>
    <mergeCell ref="AB20:AD20"/>
    <mergeCell ref="AI20:AJ20"/>
    <mergeCell ref="AM20:AO20"/>
    <mergeCell ref="AT20:AU20"/>
    <mergeCell ref="B18:C18"/>
    <mergeCell ref="M18:N18"/>
    <mergeCell ref="X18:Y18"/>
    <mergeCell ref="AI18:AJ18"/>
    <mergeCell ref="B19:C19"/>
    <mergeCell ref="M19:N19"/>
    <mergeCell ref="X19:Y19"/>
    <mergeCell ref="AM21:AO21"/>
    <mergeCell ref="AT21:AU21"/>
    <mergeCell ref="AX21:AZ21"/>
    <mergeCell ref="BE21:BF21"/>
    <mergeCell ref="BI21:BK21"/>
    <mergeCell ref="F21:H21"/>
    <mergeCell ref="F22:H22"/>
    <mergeCell ref="B23:C23"/>
    <mergeCell ref="F23:H23"/>
    <mergeCell ref="Q21:S21"/>
    <mergeCell ref="Q22:S22"/>
    <mergeCell ref="M23:N23"/>
    <mergeCell ref="Q23:S23"/>
    <mergeCell ref="AI22:AJ22"/>
    <mergeCell ref="AM22:AO22"/>
    <mergeCell ref="AT22:AU22"/>
    <mergeCell ref="AX22:AZ22"/>
    <mergeCell ref="BE22:BF22"/>
    <mergeCell ref="BI22:BK22"/>
    <mergeCell ref="AX23:AZ23"/>
    <mergeCell ref="BE23:BF23"/>
    <mergeCell ref="BI23:BK23"/>
    <mergeCell ref="AB21:AD21"/>
    <mergeCell ref="AB22:AD22"/>
    <mergeCell ref="X23:Y23"/>
    <mergeCell ref="AB23:AD23"/>
    <mergeCell ref="AI23:AJ23"/>
    <mergeCell ref="AM23:AO23"/>
    <mergeCell ref="AT23:AU23"/>
    <mergeCell ref="B21:C21"/>
    <mergeCell ref="M21:N21"/>
    <mergeCell ref="X21:Y21"/>
    <mergeCell ref="AI21:AJ21"/>
    <mergeCell ref="B22:C22"/>
    <mergeCell ref="M22:N22"/>
    <mergeCell ref="X22:Y22"/>
    <mergeCell ref="AM24:AO24"/>
    <mergeCell ref="AT24:AU24"/>
    <mergeCell ref="AX24:AZ24"/>
    <mergeCell ref="BE24:BF24"/>
    <mergeCell ref="BI24:BK24"/>
    <mergeCell ref="B24:C24"/>
    <mergeCell ref="F24:H24"/>
    <mergeCell ref="M24:N24"/>
    <mergeCell ref="Q24:S24"/>
    <mergeCell ref="X24:Y24"/>
    <mergeCell ref="AB24:AD24"/>
    <mergeCell ref="AI24:AJ24"/>
    <mergeCell ref="W25:AD25"/>
    <mergeCell ref="W26:AD26"/>
    <mergeCell ref="W27:AD27"/>
    <mergeCell ref="AH27:AO27"/>
    <mergeCell ref="W28:AD28"/>
    <mergeCell ref="AH28:AO28"/>
    <mergeCell ref="W29:AD29"/>
    <mergeCell ref="AH29:AO29"/>
    <mergeCell ref="AS25:AZ25"/>
    <mergeCell ref="AS26:AZ26"/>
    <mergeCell ref="AS27:AZ27"/>
    <mergeCell ref="BD27:BK27"/>
    <mergeCell ref="AS28:AZ28"/>
    <mergeCell ref="BD28:BK28"/>
    <mergeCell ref="AS29:AZ29"/>
    <mergeCell ref="BD29:BK29"/>
    <mergeCell ref="A25:H25"/>
    <mergeCell ref="L25:S25"/>
    <mergeCell ref="AH25:AO25"/>
    <mergeCell ref="BD25:BK25"/>
    <mergeCell ref="L26:S26"/>
    <mergeCell ref="AH26:AO26"/>
    <mergeCell ref="BD26:BK26"/>
    <mergeCell ref="AH32:AO32"/>
    <mergeCell ref="AH33:AO33"/>
    <mergeCell ref="AS33:AZ33"/>
    <mergeCell ref="BD33:BK33"/>
    <mergeCell ref="L32:S32"/>
    <mergeCell ref="L33:S33"/>
    <mergeCell ref="L35:S35"/>
    <mergeCell ref="W35:AD35"/>
    <mergeCell ref="AH35:AO35"/>
    <mergeCell ref="AS35:AZ35"/>
    <mergeCell ref="BD35:BK35"/>
    <mergeCell ref="L29:S29"/>
    <mergeCell ref="L30:S30"/>
    <mergeCell ref="W30:AD30"/>
    <mergeCell ref="AH30:AO30"/>
    <mergeCell ref="AS30:AZ30"/>
    <mergeCell ref="BD30:BK30"/>
    <mergeCell ref="A31:H31"/>
    <mergeCell ref="L31:S31"/>
    <mergeCell ref="W31:AD31"/>
    <mergeCell ref="AH31:AO31"/>
    <mergeCell ref="AS31:AZ31"/>
    <mergeCell ref="BD31:BK31"/>
    <mergeCell ref="A26:H26"/>
    <mergeCell ref="A27:H27"/>
    <mergeCell ref="L27:S27"/>
    <mergeCell ref="A28:H28"/>
    <mergeCell ref="L28:S28"/>
    <mergeCell ref="A29:H29"/>
    <mergeCell ref="A30:H30"/>
    <mergeCell ref="AP32:AQ32"/>
    <mergeCell ref="AS32:AZ32"/>
    <mergeCell ref="BA32:BB32"/>
    <mergeCell ref="BD32:BK32"/>
    <mergeCell ref="BL32:BM32"/>
    <mergeCell ref="A34:H34"/>
    <mergeCell ref="L34:S34"/>
    <mergeCell ref="W34:AD34"/>
    <mergeCell ref="AH34:AO34"/>
    <mergeCell ref="AS34:AZ34"/>
    <mergeCell ref="BD34:BK34"/>
    <mergeCell ref="A32:H32"/>
    <mergeCell ref="I32:J32"/>
    <mergeCell ref="T32:U32"/>
    <mergeCell ref="W32:AD32"/>
    <mergeCell ref="AE32:AF32"/>
    <mergeCell ref="A33:H33"/>
    <mergeCell ref="W33:AD33"/>
    <mergeCell ref="L36:S36"/>
    <mergeCell ref="L37:S37"/>
    <mergeCell ref="AS37:AZ37"/>
    <mergeCell ref="BD37:BK37"/>
    <mergeCell ref="AH36:AO36"/>
    <mergeCell ref="AH37:AO37"/>
    <mergeCell ref="AH38:AO38"/>
    <mergeCell ref="A35:H35"/>
    <mergeCell ref="A36:H36"/>
    <mergeCell ref="W36:AD36"/>
    <mergeCell ref="AS36:AZ36"/>
    <mergeCell ref="BD36:BK36"/>
    <mergeCell ref="A37:H37"/>
    <mergeCell ref="W37:AD37"/>
    <mergeCell ref="W39:AD39"/>
    <mergeCell ref="AH39:AO39"/>
    <mergeCell ref="BD38:BK38"/>
    <mergeCell ref="BD39:BK39"/>
    <mergeCell ref="BD40:BK40"/>
    <mergeCell ref="BD41:BK41"/>
    <mergeCell ref="BD42:BK42"/>
    <mergeCell ref="BD43:BK43"/>
    <mergeCell ref="A38:H38"/>
    <mergeCell ref="L38:S38"/>
    <mergeCell ref="W38:AD38"/>
    <mergeCell ref="AS38:AZ38"/>
    <mergeCell ref="A39:H39"/>
    <mergeCell ref="AS39:AZ39"/>
    <mergeCell ref="A40:H40"/>
    <mergeCell ref="AS40:AZ40"/>
    <mergeCell ref="W42:AD42"/>
    <mergeCell ref="W43:AD43"/>
    <mergeCell ref="AH43:AO43"/>
    <mergeCell ref="AS43:AZ43"/>
    <mergeCell ref="W40:AD40"/>
    <mergeCell ref="AH40:AO40"/>
    <mergeCell ref="W41:AD41"/>
    <mergeCell ref="AH41:AO41"/>
    <mergeCell ref="AS41:AZ41"/>
    <mergeCell ref="AH42:AO42"/>
    <mergeCell ref="AS42:AZ42"/>
    <mergeCell ref="AX49:AZ49"/>
    <mergeCell ref="AX50:AZ50"/>
    <mergeCell ref="AM49:AO49"/>
    <mergeCell ref="AT49:AU49"/>
    <mergeCell ref="BE49:BF49"/>
    <mergeCell ref="AI50:AJ50"/>
    <mergeCell ref="AM50:AO50"/>
    <mergeCell ref="AT50:AU50"/>
    <mergeCell ref="BE50:BF50"/>
    <mergeCell ref="L39:S39"/>
    <mergeCell ref="L40:S40"/>
    <mergeCell ref="A41:H41"/>
    <mergeCell ref="L41:S41"/>
    <mergeCell ref="A42:H42"/>
    <mergeCell ref="L42:S42"/>
    <mergeCell ref="L43:S43"/>
    <mergeCell ref="AI47:AL47"/>
    <mergeCell ref="AN47:AO47"/>
    <mergeCell ref="AT47:AW47"/>
    <mergeCell ref="AY47:AZ47"/>
    <mergeCell ref="BE47:BH47"/>
    <mergeCell ref="BJ47:BK47"/>
    <mergeCell ref="G47:H47"/>
    <mergeCell ref="F48:H48"/>
    <mergeCell ref="B49:C49"/>
    <mergeCell ref="F49:H49"/>
    <mergeCell ref="B50:C50"/>
    <mergeCell ref="F50:H50"/>
    <mergeCell ref="AC47:AD47"/>
    <mergeCell ref="AB48:AD48"/>
    <mergeCell ref="AI48:AJ48"/>
    <mergeCell ref="AM48:AO48"/>
    <mergeCell ref="AT48:AU48"/>
    <mergeCell ref="AX48:AZ48"/>
    <mergeCell ref="BE48:BF48"/>
    <mergeCell ref="BI48:BK48"/>
    <mergeCell ref="A43:H43"/>
    <mergeCell ref="B47:E47"/>
    <mergeCell ref="M47:P47"/>
    <mergeCell ref="X47:AA47"/>
    <mergeCell ref="B48:C48"/>
    <mergeCell ref="M48:N48"/>
    <mergeCell ref="X48:Y48"/>
    <mergeCell ref="Q49:S49"/>
    <mergeCell ref="Q50:S50"/>
    <mergeCell ref="BI49:BK49"/>
    <mergeCell ref="BI50:BK50"/>
    <mergeCell ref="BD2:BG2"/>
    <mergeCell ref="BD3:BG3"/>
    <mergeCell ref="BE4:BH4"/>
    <mergeCell ref="BJ4:BK4"/>
    <mergeCell ref="AH2:AK2"/>
    <mergeCell ref="AL2:AO3"/>
    <mergeCell ref="AS2:AV2"/>
    <mergeCell ref="AW2:AZ3"/>
    <mergeCell ref="BH2:BK3"/>
    <mergeCell ref="AH3:AK3"/>
    <mergeCell ref="AS3:AV3"/>
    <mergeCell ref="A1:H1"/>
    <mergeCell ref="A2:D2"/>
    <mergeCell ref="E2:H3"/>
    <mergeCell ref="P2:S3"/>
    <mergeCell ref="W2:Z2"/>
    <mergeCell ref="AA2:AD3"/>
    <mergeCell ref="W3:Z3"/>
    <mergeCell ref="AN4:AO4"/>
    <mergeCell ref="AT4:AW4"/>
    <mergeCell ref="AY4:AZ4"/>
    <mergeCell ref="L2:O2"/>
    <mergeCell ref="L3:O3"/>
    <mergeCell ref="M4:P4"/>
    <mergeCell ref="R4:S4"/>
    <mergeCell ref="X4:AA4"/>
    <mergeCell ref="AC4:AD4"/>
    <mergeCell ref="AI4:AL4"/>
    <mergeCell ref="X5:Y5"/>
    <mergeCell ref="AB5:AD5"/>
    <mergeCell ref="AI5:AJ5"/>
    <mergeCell ref="AM5:AO5"/>
    <mergeCell ref="AT5:AU5"/>
    <mergeCell ref="AX5:AZ5"/>
    <mergeCell ref="BE5:BF5"/>
    <mergeCell ref="BI5:BK5"/>
    <mergeCell ref="AX6:AZ6"/>
    <mergeCell ref="BE6:BF6"/>
    <mergeCell ref="BI6:BK6"/>
    <mergeCell ref="Q5:S5"/>
    <mergeCell ref="Q6:S6"/>
    <mergeCell ref="X6:Y6"/>
    <mergeCell ref="AB6:AD6"/>
    <mergeCell ref="AI6:AJ6"/>
    <mergeCell ref="AM6:AO6"/>
    <mergeCell ref="AT6:AU6"/>
    <mergeCell ref="A3:D3"/>
    <mergeCell ref="B4:E4"/>
    <mergeCell ref="G4:H4"/>
    <mergeCell ref="B5:C5"/>
    <mergeCell ref="M5:N5"/>
    <mergeCell ref="B6:C6"/>
    <mergeCell ref="M6:N6"/>
    <mergeCell ref="AM7:AO7"/>
    <mergeCell ref="AT7:AU7"/>
    <mergeCell ref="AX7:AZ7"/>
    <mergeCell ref="BE7:BF7"/>
    <mergeCell ref="BI7:BK7"/>
    <mergeCell ref="B7:C7"/>
    <mergeCell ref="F7:H7"/>
    <mergeCell ref="M7:N7"/>
    <mergeCell ref="Q7:S7"/>
    <mergeCell ref="X7:Y7"/>
    <mergeCell ref="AB7:AD7"/>
    <mergeCell ref="AI7:AJ7"/>
    <mergeCell ref="AB8:AD8"/>
    <mergeCell ref="AI8:AJ8"/>
    <mergeCell ref="AM8:AO8"/>
    <mergeCell ref="AT8:AU8"/>
    <mergeCell ref="AX8:AZ8"/>
    <mergeCell ref="BE8:BF8"/>
    <mergeCell ref="BI8:BK8"/>
    <mergeCell ref="BE9:BF9"/>
    <mergeCell ref="BI9:BK9"/>
    <mergeCell ref="Q8:S8"/>
    <mergeCell ref="Q9:S9"/>
    <mergeCell ref="AB9:AD9"/>
    <mergeCell ref="AI9:AJ9"/>
    <mergeCell ref="AM9:AO9"/>
    <mergeCell ref="AT9:AU9"/>
    <mergeCell ref="AX9:AZ9"/>
    <mergeCell ref="AB10:AD10"/>
    <mergeCell ref="AI10:AJ10"/>
    <mergeCell ref="AM10:AO10"/>
    <mergeCell ref="AT10:AU10"/>
    <mergeCell ref="AX10:AZ10"/>
    <mergeCell ref="BE10:BF10"/>
    <mergeCell ref="BI10:BK10"/>
    <mergeCell ref="AB12:AD12"/>
    <mergeCell ref="AB13:AD13"/>
    <mergeCell ref="Q10:S10"/>
    <mergeCell ref="Q11:S11"/>
    <mergeCell ref="M12:N12"/>
    <mergeCell ref="X12:Y12"/>
    <mergeCell ref="AI12:AJ12"/>
    <mergeCell ref="M13:N13"/>
    <mergeCell ref="X13:Y13"/>
    <mergeCell ref="F5:H5"/>
    <mergeCell ref="F6:H6"/>
    <mergeCell ref="B8:C8"/>
    <mergeCell ref="M8:N8"/>
    <mergeCell ref="X8:Y8"/>
    <mergeCell ref="B9:C9"/>
    <mergeCell ref="M9:N9"/>
    <mergeCell ref="X9:Y9"/>
    <mergeCell ref="X11:Y11"/>
    <mergeCell ref="AB11:AD11"/>
    <mergeCell ref="AI11:AJ11"/>
    <mergeCell ref="AM11:AO11"/>
    <mergeCell ref="AT11:AU11"/>
    <mergeCell ref="AX11:AZ11"/>
    <mergeCell ref="BE11:BF11"/>
    <mergeCell ref="BI11:BK11"/>
    <mergeCell ref="F8:H8"/>
    <mergeCell ref="F9:H9"/>
    <mergeCell ref="B10:C10"/>
    <mergeCell ref="M10:N10"/>
    <mergeCell ref="X10:Y10"/>
    <mergeCell ref="B11:C11"/>
    <mergeCell ref="M11:N11"/>
    <mergeCell ref="AM12:AO12"/>
    <mergeCell ref="AT12:AU12"/>
    <mergeCell ref="AX12:AZ12"/>
    <mergeCell ref="BE12:BF12"/>
    <mergeCell ref="BI12:BK12"/>
    <mergeCell ref="AI13:AJ13"/>
    <mergeCell ref="AM13:AO13"/>
    <mergeCell ref="AT13:AU13"/>
    <mergeCell ref="AX13:AZ13"/>
    <mergeCell ref="BE13:BF13"/>
    <mergeCell ref="BI13:BK13"/>
    <mergeCell ref="AM14:AO14"/>
    <mergeCell ref="AT14:AU14"/>
    <mergeCell ref="AX14:AZ14"/>
    <mergeCell ref="BE14:BF14"/>
    <mergeCell ref="BI14:BK14"/>
    <mergeCell ref="Q12:S12"/>
    <mergeCell ref="Q13:S13"/>
    <mergeCell ref="M14:N14"/>
    <mergeCell ref="Q14:S14"/>
    <mergeCell ref="X14:Y14"/>
    <mergeCell ref="AB14:AD14"/>
    <mergeCell ref="AI14:AJ14"/>
    <mergeCell ref="AM15:AO15"/>
    <mergeCell ref="AT15:AU15"/>
    <mergeCell ref="AX15:AZ15"/>
    <mergeCell ref="BE15:BF15"/>
    <mergeCell ref="BI15:BK15"/>
    <mergeCell ref="B13:C13"/>
    <mergeCell ref="B16:C16"/>
    <mergeCell ref="B17:C17"/>
    <mergeCell ref="Q15:S15"/>
    <mergeCell ref="Q16:S16"/>
    <mergeCell ref="Q17:S17"/>
    <mergeCell ref="AI16:AJ16"/>
    <mergeCell ref="AM16:AO16"/>
    <mergeCell ref="AT16:AU16"/>
    <mergeCell ref="AX16:AZ16"/>
    <mergeCell ref="BE16:BF16"/>
    <mergeCell ref="BI16:BK16"/>
    <mergeCell ref="F16:H16"/>
    <mergeCell ref="F17:H17"/>
    <mergeCell ref="M17:N17"/>
    <mergeCell ref="F10:H10"/>
    <mergeCell ref="F11:H11"/>
    <mergeCell ref="B12:C12"/>
    <mergeCell ref="F12:H12"/>
    <mergeCell ref="F13:H13"/>
    <mergeCell ref="F14:H14"/>
    <mergeCell ref="F15:H15"/>
    <mergeCell ref="AX17:AZ17"/>
    <mergeCell ref="BE17:BF17"/>
    <mergeCell ref="BI17:BK17"/>
    <mergeCell ref="AB15:AD15"/>
    <mergeCell ref="AB16:AD16"/>
    <mergeCell ref="X17:Y17"/>
    <mergeCell ref="AB17:AD17"/>
    <mergeCell ref="AI17:AJ17"/>
    <mergeCell ref="AM17:AO17"/>
    <mergeCell ref="AT17:AU17"/>
    <mergeCell ref="B14:C14"/>
    <mergeCell ref="B15:C15"/>
    <mergeCell ref="M15:N15"/>
    <mergeCell ref="X15:Y15"/>
    <mergeCell ref="AI15:AJ15"/>
    <mergeCell ref="M16:N16"/>
    <mergeCell ref="X16:Y16"/>
    <mergeCell ref="AM18:AO18"/>
    <mergeCell ref="AT18:AU18"/>
    <mergeCell ref="AX18:AZ18"/>
    <mergeCell ref="BE18:BF18"/>
    <mergeCell ref="BI18:BK18"/>
    <mergeCell ref="F18:H18"/>
    <mergeCell ref="F19:H19"/>
    <mergeCell ref="B20:C20"/>
    <mergeCell ref="F20:H20"/>
    <mergeCell ref="Q18:S18"/>
    <mergeCell ref="Q19:S19"/>
    <mergeCell ref="M20:N20"/>
    <mergeCell ref="Q20:S20"/>
    <mergeCell ref="AI19:AJ19"/>
    <mergeCell ref="AM19:AO19"/>
    <mergeCell ref="AT19:AU19"/>
    <mergeCell ref="AX19:AZ19"/>
    <mergeCell ref="BE19:BF19"/>
    <mergeCell ref="BI19:BK19"/>
    <mergeCell ref="AX20:AZ20"/>
    <mergeCell ref="BE20:BF20"/>
    <mergeCell ref="BI20:BK20"/>
    <mergeCell ref="AT51:AU51"/>
    <mergeCell ref="AX51:AZ51"/>
    <mergeCell ref="BE51:BF51"/>
    <mergeCell ref="BI51:BK51"/>
    <mergeCell ref="AM51:AO51"/>
    <mergeCell ref="AM52:AO52"/>
    <mergeCell ref="AX52:AZ52"/>
    <mergeCell ref="BI52:BK52"/>
    <mergeCell ref="BI53:BK53"/>
    <mergeCell ref="AM54:AO54"/>
    <mergeCell ref="AX54:AZ54"/>
    <mergeCell ref="BI54:BK54"/>
    <mergeCell ref="AX53:AZ53"/>
    <mergeCell ref="BE53:BF53"/>
    <mergeCell ref="X52:Y52"/>
    <mergeCell ref="AB52:AD52"/>
    <mergeCell ref="X53:Y53"/>
    <mergeCell ref="AB53:AD53"/>
    <mergeCell ref="AI53:AJ53"/>
    <mergeCell ref="AM53:AO53"/>
    <mergeCell ref="AT53:AU53"/>
    <mergeCell ref="AB49:AD49"/>
    <mergeCell ref="AB50:AD50"/>
    <mergeCell ref="AB51:AD51"/>
    <mergeCell ref="AB54:AD54"/>
    <mergeCell ref="AI54:AJ54"/>
    <mergeCell ref="AB55:AD55"/>
    <mergeCell ref="AI55:AJ55"/>
    <mergeCell ref="R47:S47"/>
    <mergeCell ref="Q48:S48"/>
    <mergeCell ref="M49:N49"/>
    <mergeCell ref="X49:Y49"/>
    <mergeCell ref="AI49:AJ49"/>
    <mergeCell ref="M50:N50"/>
    <mergeCell ref="X50:Y50"/>
    <mergeCell ref="B51:C51"/>
    <mergeCell ref="M51:N51"/>
    <mergeCell ref="X51:Y51"/>
    <mergeCell ref="AI51:AJ51"/>
    <mergeCell ref="B52:C52"/>
    <mergeCell ref="M52:N52"/>
    <mergeCell ref="AI52:AJ52"/>
    <mergeCell ref="AT52:AU52"/>
    <mergeCell ref="AT54:AU54"/>
    <mergeCell ref="AM55:AO55"/>
    <mergeCell ref="AT55:AU55"/>
    <mergeCell ref="AX55:AZ55"/>
    <mergeCell ref="BE52:BF52"/>
    <mergeCell ref="BE54:BF54"/>
    <mergeCell ref="BE55:BF55"/>
    <mergeCell ref="BI55:BK55"/>
    <mergeCell ref="Q54:S54"/>
    <mergeCell ref="Q55:S55"/>
    <mergeCell ref="Q51:S51"/>
    <mergeCell ref="Q52:S52"/>
    <mergeCell ref="M53:N53"/>
    <mergeCell ref="Q53:S53"/>
    <mergeCell ref="M54:N54"/>
    <mergeCell ref="X54:Y54"/>
    <mergeCell ref="M55:N55"/>
    <mergeCell ref="X55:Y55"/>
    <mergeCell ref="AM56:AO56"/>
    <mergeCell ref="AT56:AU56"/>
    <mergeCell ref="AX56:AZ56"/>
    <mergeCell ref="BE56:BF56"/>
    <mergeCell ref="BI56:BK56"/>
    <mergeCell ref="B54:C54"/>
    <mergeCell ref="B57:C57"/>
    <mergeCell ref="B58:C58"/>
    <mergeCell ref="Q56:S56"/>
    <mergeCell ref="Q57:S57"/>
    <mergeCell ref="Q58:S58"/>
    <mergeCell ref="AI57:AJ57"/>
    <mergeCell ref="AM57:AO57"/>
    <mergeCell ref="AT57:AU57"/>
    <mergeCell ref="AX57:AZ57"/>
    <mergeCell ref="BE57:BF57"/>
    <mergeCell ref="BI57:BK57"/>
    <mergeCell ref="F57:H57"/>
    <mergeCell ref="F58:H58"/>
    <mergeCell ref="M58:N58"/>
    <mergeCell ref="F51:H51"/>
    <mergeCell ref="F52:H52"/>
    <mergeCell ref="B53:C53"/>
    <mergeCell ref="F53:H53"/>
    <mergeCell ref="F54:H54"/>
    <mergeCell ref="F55:H55"/>
    <mergeCell ref="F56:H56"/>
    <mergeCell ref="AX58:AZ58"/>
    <mergeCell ref="BE58:BF58"/>
    <mergeCell ref="BI58:BK58"/>
    <mergeCell ref="AB56:AD56"/>
    <mergeCell ref="AB57:AD57"/>
    <mergeCell ref="X58:Y58"/>
    <mergeCell ref="AB58:AD58"/>
    <mergeCell ref="AI58:AJ58"/>
    <mergeCell ref="AM58:AO58"/>
    <mergeCell ref="AT58:AU58"/>
    <mergeCell ref="B55:C55"/>
    <mergeCell ref="B56:C56"/>
    <mergeCell ref="M56:N56"/>
    <mergeCell ref="X56:Y56"/>
    <mergeCell ref="AI56:AJ56"/>
    <mergeCell ref="M57:N57"/>
    <mergeCell ref="X57:Y57"/>
    <mergeCell ref="AM59:AO59"/>
    <mergeCell ref="AT59:AU59"/>
    <mergeCell ref="AX59:AZ59"/>
    <mergeCell ref="BE59:BF59"/>
    <mergeCell ref="BI59:BK59"/>
    <mergeCell ref="F59:H59"/>
    <mergeCell ref="F60:H60"/>
    <mergeCell ref="B61:C61"/>
    <mergeCell ref="F61:H61"/>
    <mergeCell ref="Q59:S59"/>
    <mergeCell ref="Q60:S60"/>
    <mergeCell ref="M61:N61"/>
    <mergeCell ref="Q61:S61"/>
    <mergeCell ref="AI60:AJ60"/>
    <mergeCell ref="AM60:AO60"/>
    <mergeCell ref="AT60:AU60"/>
    <mergeCell ref="AX60:AZ60"/>
    <mergeCell ref="BE60:BF60"/>
    <mergeCell ref="BI60:BK60"/>
    <mergeCell ref="AX61:AZ61"/>
    <mergeCell ref="BE61:BF61"/>
    <mergeCell ref="BI61:BK61"/>
    <mergeCell ref="AB59:AD59"/>
    <mergeCell ref="AB60:AD60"/>
    <mergeCell ref="X61:Y61"/>
    <mergeCell ref="AB61:AD61"/>
    <mergeCell ref="AI61:AJ61"/>
    <mergeCell ref="AM61:AO61"/>
    <mergeCell ref="AT61:AU61"/>
    <mergeCell ref="B59:C59"/>
    <mergeCell ref="M59:N59"/>
    <mergeCell ref="X59:Y59"/>
    <mergeCell ref="AI59:AJ59"/>
    <mergeCell ref="B60:C60"/>
    <mergeCell ref="M60:N60"/>
    <mergeCell ref="X60:Y60"/>
    <mergeCell ref="AM62:AO62"/>
    <mergeCell ref="AT62:AU62"/>
    <mergeCell ref="AX62:AZ62"/>
    <mergeCell ref="BE62:BF62"/>
    <mergeCell ref="BI62:BK62"/>
    <mergeCell ref="F62:H62"/>
    <mergeCell ref="F63:H63"/>
    <mergeCell ref="B64:C64"/>
    <mergeCell ref="F64:H64"/>
    <mergeCell ref="Q62:S62"/>
    <mergeCell ref="Q63:S63"/>
    <mergeCell ref="M64:N64"/>
    <mergeCell ref="Q64:S64"/>
    <mergeCell ref="AI63:AJ63"/>
    <mergeCell ref="AM63:AO63"/>
    <mergeCell ref="AT63:AU63"/>
    <mergeCell ref="AX63:AZ63"/>
    <mergeCell ref="BE63:BF63"/>
    <mergeCell ref="BI63:BK63"/>
    <mergeCell ref="AX64:AZ64"/>
    <mergeCell ref="BE64:BF64"/>
    <mergeCell ref="BI64:BK64"/>
    <mergeCell ref="AS72:AZ72"/>
    <mergeCell ref="AS73:AZ73"/>
    <mergeCell ref="AS68:AZ68"/>
    <mergeCell ref="AS69:AZ69"/>
    <mergeCell ref="AS70:AZ70"/>
    <mergeCell ref="BD70:BK70"/>
    <mergeCell ref="AS71:AZ71"/>
    <mergeCell ref="BD71:BK71"/>
    <mergeCell ref="BD72:BK72"/>
    <mergeCell ref="BD73:BK73"/>
    <mergeCell ref="W72:AD72"/>
    <mergeCell ref="W73:AD73"/>
    <mergeCell ref="W74:AD74"/>
    <mergeCell ref="W68:AD68"/>
    <mergeCell ref="W69:AD69"/>
    <mergeCell ref="W70:AD70"/>
    <mergeCell ref="AH70:AO70"/>
    <mergeCell ref="W71:AD71"/>
    <mergeCell ref="AH71:AO71"/>
    <mergeCell ref="AH72:AO72"/>
    <mergeCell ref="R90:S90"/>
    <mergeCell ref="Q91:S91"/>
    <mergeCell ref="Q92:S92"/>
    <mergeCell ref="Q93:S93"/>
    <mergeCell ref="Q94:S94"/>
    <mergeCell ref="Q95:S95"/>
    <mergeCell ref="Q96:S96"/>
    <mergeCell ref="B90:E90"/>
    <mergeCell ref="M90:P90"/>
    <mergeCell ref="X90:AA90"/>
    <mergeCell ref="AI90:AL90"/>
    <mergeCell ref="M91:N91"/>
    <mergeCell ref="X91:Y91"/>
    <mergeCell ref="AI91:AJ91"/>
    <mergeCell ref="AB92:AD92"/>
    <mergeCell ref="AB93:AD93"/>
    <mergeCell ref="X94:Y94"/>
    <mergeCell ref="AB94:AD94"/>
    <mergeCell ref="X95:Y95"/>
    <mergeCell ref="AB95:AD95"/>
    <mergeCell ref="X96:Y96"/>
    <mergeCell ref="AB96:AD96"/>
    <mergeCell ref="AC90:AD90"/>
    <mergeCell ref="AB91:AD91"/>
    <mergeCell ref="X92:Y92"/>
    <mergeCell ref="AI92:AJ92"/>
    <mergeCell ref="AT92:AU92"/>
    <mergeCell ref="X93:Y93"/>
    <mergeCell ref="AI93:AJ93"/>
    <mergeCell ref="AT93:AU93"/>
    <mergeCell ref="B94:C94"/>
    <mergeCell ref="B95:C95"/>
    <mergeCell ref="B96:C96"/>
    <mergeCell ref="M95:N95"/>
    <mergeCell ref="M96:N96"/>
    <mergeCell ref="AI95:AJ95"/>
    <mergeCell ref="AI96:AJ96"/>
    <mergeCell ref="AM96:AO96"/>
    <mergeCell ref="AT96:AU96"/>
    <mergeCell ref="AM92:AO92"/>
    <mergeCell ref="AM93:AO93"/>
    <mergeCell ref="AI94:AJ94"/>
    <mergeCell ref="AM94:AO94"/>
    <mergeCell ref="AT94:AU94"/>
    <mergeCell ref="AM95:AO95"/>
    <mergeCell ref="AT95:AU95"/>
    <mergeCell ref="B91:C91"/>
    <mergeCell ref="B92:C92"/>
    <mergeCell ref="F92:H92"/>
    <mergeCell ref="M92:N92"/>
    <mergeCell ref="B93:C93"/>
    <mergeCell ref="M93:N93"/>
    <mergeCell ref="M94:N94"/>
    <mergeCell ref="Q97:S97"/>
    <mergeCell ref="X97:Y97"/>
    <mergeCell ref="AB97:AD97"/>
    <mergeCell ref="AI97:AJ97"/>
    <mergeCell ref="AM97:AO97"/>
    <mergeCell ref="F97:H97"/>
    <mergeCell ref="F98:H98"/>
    <mergeCell ref="Q98:S98"/>
    <mergeCell ref="X98:Y98"/>
    <mergeCell ref="AB98:AD98"/>
    <mergeCell ref="AI98:AJ98"/>
    <mergeCell ref="AM98:AO98"/>
    <mergeCell ref="AI99:AJ99"/>
    <mergeCell ref="AM99:AO99"/>
    <mergeCell ref="B98:C98"/>
    <mergeCell ref="B99:C99"/>
    <mergeCell ref="F99:H99"/>
    <mergeCell ref="M99:N99"/>
    <mergeCell ref="Q99:S99"/>
    <mergeCell ref="X99:Y99"/>
    <mergeCell ref="AB99:AD99"/>
    <mergeCell ref="F93:H93"/>
    <mergeCell ref="F94:H94"/>
    <mergeCell ref="F95:H95"/>
    <mergeCell ref="F96:H96"/>
    <mergeCell ref="B97:C97"/>
    <mergeCell ref="M97:N97"/>
    <mergeCell ref="M98:N98"/>
    <mergeCell ref="AI102:AJ102"/>
    <mergeCell ref="AM102:AO102"/>
    <mergeCell ref="AB62:AD62"/>
    <mergeCell ref="AB63:AD63"/>
    <mergeCell ref="X64:Y64"/>
    <mergeCell ref="AB64:AD64"/>
    <mergeCell ref="AI64:AJ64"/>
    <mergeCell ref="AM64:AO64"/>
    <mergeCell ref="AT64:AU64"/>
    <mergeCell ref="B62:C62"/>
    <mergeCell ref="M62:N62"/>
    <mergeCell ref="X62:Y62"/>
    <mergeCell ref="AI62:AJ62"/>
    <mergeCell ref="B63:C63"/>
    <mergeCell ref="M63:N63"/>
    <mergeCell ref="X63:Y63"/>
    <mergeCell ref="AM65:AO65"/>
    <mergeCell ref="AT65:AU65"/>
    <mergeCell ref="AX65:AZ65"/>
    <mergeCell ref="BE65:BF65"/>
    <mergeCell ref="BI65:BK65"/>
    <mergeCell ref="F65:H65"/>
    <mergeCell ref="F66:H66"/>
    <mergeCell ref="B67:C67"/>
    <mergeCell ref="F67:H67"/>
    <mergeCell ref="Q65:S65"/>
    <mergeCell ref="Q66:S66"/>
    <mergeCell ref="M67:N67"/>
    <mergeCell ref="Q67:S67"/>
    <mergeCell ref="AI66:AJ66"/>
    <mergeCell ref="AM66:AO66"/>
    <mergeCell ref="AT66:AU66"/>
    <mergeCell ref="AX66:AZ66"/>
    <mergeCell ref="BE66:BF66"/>
    <mergeCell ref="BI66:BK66"/>
    <mergeCell ref="AX67:AZ67"/>
    <mergeCell ref="BE67:BF67"/>
    <mergeCell ref="BI67:BK67"/>
    <mergeCell ref="AB65:AD65"/>
    <mergeCell ref="AB66:AD66"/>
    <mergeCell ref="X67:Y67"/>
    <mergeCell ref="AB67:AD67"/>
    <mergeCell ref="AI67:AJ67"/>
    <mergeCell ref="AM67:AO67"/>
    <mergeCell ref="AT67:AU67"/>
    <mergeCell ref="B65:C65"/>
    <mergeCell ref="M65:N65"/>
    <mergeCell ref="X65:Y65"/>
    <mergeCell ref="AI65:AJ65"/>
    <mergeCell ref="B66:C66"/>
    <mergeCell ref="M66:N66"/>
    <mergeCell ref="X66:Y66"/>
    <mergeCell ref="A68:H68"/>
    <mergeCell ref="L68:S68"/>
    <mergeCell ref="AH68:AO68"/>
    <mergeCell ref="BD68:BK68"/>
    <mergeCell ref="L69:S69"/>
    <mergeCell ref="AH69:AO69"/>
    <mergeCell ref="BD69:BK69"/>
    <mergeCell ref="L72:S72"/>
    <mergeCell ref="L73:S73"/>
    <mergeCell ref="A69:H69"/>
    <mergeCell ref="A70:H70"/>
    <mergeCell ref="L70:S70"/>
    <mergeCell ref="A71:H71"/>
    <mergeCell ref="L71:S71"/>
    <mergeCell ref="A72:H72"/>
    <mergeCell ref="A73:H73"/>
    <mergeCell ref="AH73:AO73"/>
    <mergeCell ref="AH74:AO74"/>
    <mergeCell ref="AS74:AZ74"/>
    <mergeCell ref="BD74:BK74"/>
    <mergeCell ref="AE75:AF75"/>
    <mergeCell ref="AH75:AO75"/>
    <mergeCell ref="AP75:AQ75"/>
    <mergeCell ref="AS75:AZ75"/>
    <mergeCell ref="BA75:BB75"/>
    <mergeCell ref="BD75:BK75"/>
    <mergeCell ref="BL75:BM75"/>
    <mergeCell ref="L75:S75"/>
    <mergeCell ref="L76:S76"/>
    <mergeCell ref="W76:AD76"/>
    <mergeCell ref="AH76:AO76"/>
    <mergeCell ref="AS76:AZ76"/>
    <mergeCell ref="BD76:BK76"/>
    <mergeCell ref="A77:H77"/>
    <mergeCell ref="L77:S77"/>
    <mergeCell ref="W77:AD77"/>
    <mergeCell ref="AH77:AO77"/>
    <mergeCell ref="AS77:AZ77"/>
    <mergeCell ref="BD77:BK77"/>
    <mergeCell ref="A74:H74"/>
    <mergeCell ref="L74:S74"/>
    <mergeCell ref="A75:H75"/>
    <mergeCell ref="I75:J75"/>
    <mergeCell ref="T75:U75"/>
    <mergeCell ref="W75:AD75"/>
    <mergeCell ref="A76:H76"/>
    <mergeCell ref="W78:AD78"/>
    <mergeCell ref="W79:AD79"/>
    <mergeCell ref="W80:AD80"/>
    <mergeCell ref="AH80:AO80"/>
    <mergeCell ref="W81:AD81"/>
    <mergeCell ref="AH81:AO81"/>
    <mergeCell ref="W82:AD82"/>
    <mergeCell ref="AH82:AO82"/>
    <mergeCell ref="AS78:AZ78"/>
    <mergeCell ref="AS79:AZ79"/>
    <mergeCell ref="AS80:AZ80"/>
    <mergeCell ref="BD80:BK80"/>
    <mergeCell ref="AS81:AZ81"/>
    <mergeCell ref="BD81:BK81"/>
    <mergeCell ref="AS82:AZ82"/>
    <mergeCell ref="BD82:BK82"/>
    <mergeCell ref="A78:H78"/>
    <mergeCell ref="L78:S78"/>
    <mergeCell ref="AH78:AO78"/>
    <mergeCell ref="BD78:BK78"/>
    <mergeCell ref="L79:S79"/>
    <mergeCell ref="AH79:AO79"/>
    <mergeCell ref="BD79:BK79"/>
    <mergeCell ref="L82:S82"/>
    <mergeCell ref="L83:S83"/>
    <mergeCell ref="W83:AD83"/>
    <mergeCell ref="AH83:AO83"/>
    <mergeCell ref="AS83:AZ83"/>
    <mergeCell ref="BD83:BK83"/>
    <mergeCell ref="A84:H84"/>
    <mergeCell ref="L84:S84"/>
    <mergeCell ref="W84:AD84"/>
    <mergeCell ref="AH84:AO84"/>
    <mergeCell ref="AS84:AZ84"/>
    <mergeCell ref="BD84:BK84"/>
    <mergeCell ref="A85:H85"/>
    <mergeCell ref="L85:S85"/>
    <mergeCell ref="W85:AD85"/>
    <mergeCell ref="AH85:AO85"/>
    <mergeCell ref="AS85:AZ85"/>
    <mergeCell ref="BD85:BK85"/>
    <mergeCell ref="A86:H86"/>
    <mergeCell ref="L86:S86"/>
    <mergeCell ref="W86:AD86"/>
    <mergeCell ref="AH86:AO86"/>
    <mergeCell ref="AS86:AZ86"/>
    <mergeCell ref="BD86:BK86"/>
    <mergeCell ref="A79:H79"/>
    <mergeCell ref="A80:H80"/>
    <mergeCell ref="L80:S80"/>
    <mergeCell ref="A81:H81"/>
    <mergeCell ref="L81:S81"/>
    <mergeCell ref="A82:H82"/>
    <mergeCell ref="A83:H83"/>
    <mergeCell ref="G90:H90"/>
    <mergeCell ref="F91:H91"/>
    <mergeCell ref="BE90:BH90"/>
    <mergeCell ref="BE91:BF91"/>
    <mergeCell ref="AN90:AO90"/>
    <mergeCell ref="AT90:AW90"/>
    <mergeCell ref="AY90:AZ90"/>
    <mergeCell ref="BJ90:BK90"/>
    <mergeCell ref="AM91:AO91"/>
    <mergeCell ref="AT91:AU91"/>
    <mergeCell ref="AX91:AZ91"/>
    <mergeCell ref="BI91:BK91"/>
    <mergeCell ref="AX92:AZ92"/>
    <mergeCell ref="BE92:BF92"/>
    <mergeCell ref="BI92:BK92"/>
    <mergeCell ref="AX93:AZ93"/>
    <mergeCell ref="BE93:BF93"/>
    <mergeCell ref="AX94:AZ94"/>
    <mergeCell ref="BI95:BK95"/>
    <mergeCell ref="AT99:AU99"/>
    <mergeCell ref="AT100:AU100"/>
    <mergeCell ref="AT101:AU101"/>
    <mergeCell ref="AT102:AU102"/>
    <mergeCell ref="AX100:AZ100"/>
    <mergeCell ref="AX101:AZ101"/>
    <mergeCell ref="AX102:AZ102"/>
    <mergeCell ref="AX95:AZ95"/>
    <mergeCell ref="AX96:AZ96"/>
    <mergeCell ref="AT97:AU97"/>
    <mergeCell ref="AX97:AZ97"/>
    <mergeCell ref="AT98:AU98"/>
    <mergeCell ref="AX98:AZ98"/>
    <mergeCell ref="AX99:AZ99"/>
    <mergeCell ref="BE101:BF101"/>
    <mergeCell ref="BE102:BF102"/>
    <mergeCell ref="BE94:BF94"/>
    <mergeCell ref="BE95:BF95"/>
    <mergeCell ref="BE96:BF96"/>
    <mergeCell ref="BE97:BF97"/>
    <mergeCell ref="BE98:BF98"/>
    <mergeCell ref="BE99:BF99"/>
    <mergeCell ref="BE100:BF100"/>
    <mergeCell ref="BI101:BK101"/>
    <mergeCell ref="BI102:BK102"/>
    <mergeCell ref="BI93:BK93"/>
    <mergeCell ref="BI94:BK94"/>
    <mergeCell ref="BI96:BK96"/>
    <mergeCell ref="BI97:BK97"/>
    <mergeCell ref="BI98:BK98"/>
    <mergeCell ref="BI99:BK99"/>
    <mergeCell ref="BI100:BK100"/>
    <mergeCell ref="B100:C100"/>
    <mergeCell ref="F100:H100"/>
    <mergeCell ref="M100:N100"/>
    <mergeCell ref="Q100:S100"/>
    <mergeCell ref="X100:Y100"/>
    <mergeCell ref="AB100:AD100"/>
    <mergeCell ref="AI100:AJ100"/>
    <mergeCell ref="AM100:AO100"/>
    <mergeCell ref="F101:H101"/>
    <mergeCell ref="M101:N101"/>
    <mergeCell ref="Q101:S101"/>
    <mergeCell ref="X101:Y101"/>
    <mergeCell ref="AB101:AD101"/>
    <mergeCell ref="AI101:AJ101"/>
    <mergeCell ref="AM101:AO101"/>
    <mergeCell ref="AB107:AD107"/>
    <mergeCell ref="AI107:AJ107"/>
    <mergeCell ref="Q104:S104"/>
    <mergeCell ref="Q105:S105"/>
    <mergeCell ref="M106:N106"/>
    <mergeCell ref="Q106:S106"/>
    <mergeCell ref="M107:N107"/>
    <mergeCell ref="Q107:S107"/>
    <mergeCell ref="X107:Y107"/>
    <mergeCell ref="Q102:S102"/>
    <mergeCell ref="Q103:S103"/>
    <mergeCell ref="M104:N104"/>
    <mergeCell ref="X104:Y104"/>
    <mergeCell ref="AI104:AJ104"/>
    <mergeCell ref="M105:N105"/>
    <mergeCell ref="X105:Y105"/>
    <mergeCell ref="AB104:AD104"/>
    <mergeCell ref="AB105:AD105"/>
    <mergeCell ref="X106:Y106"/>
    <mergeCell ref="AB106:AD106"/>
    <mergeCell ref="AI106:AJ106"/>
    <mergeCell ref="AM106:AO106"/>
    <mergeCell ref="AT106:AU106"/>
    <mergeCell ref="AB102:AD102"/>
    <mergeCell ref="AB103:AD103"/>
    <mergeCell ref="AI103:AJ103"/>
    <mergeCell ref="AM103:AO103"/>
    <mergeCell ref="AT103:AU103"/>
    <mergeCell ref="AX103:AZ103"/>
    <mergeCell ref="BE103:BF103"/>
    <mergeCell ref="BI103:BK103"/>
    <mergeCell ref="B101:C101"/>
    <mergeCell ref="B102:C102"/>
    <mergeCell ref="M102:N102"/>
    <mergeCell ref="X102:Y102"/>
    <mergeCell ref="B103:C103"/>
    <mergeCell ref="M103:N103"/>
    <mergeCell ref="X103:Y103"/>
    <mergeCell ref="AM104:AO104"/>
    <mergeCell ref="AT104:AU104"/>
    <mergeCell ref="AX104:AZ104"/>
    <mergeCell ref="BE104:BF104"/>
    <mergeCell ref="BI104:BK104"/>
    <mergeCell ref="AI105:AJ105"/>
    <mergeCell ref="AM105:AO105"/>
    <mergeCell ref="AT105:AU105"/>
    <mergeCell ref="AX105:AZ105"/>
    <mergeCell ref="BE105:BF105"/>
    <mergeCell ref="BI105:BK105"/>
    <mergeCell ref="B106:C106"/>
    <mergeCell ref="B107:C107"/>
    <mergeCell ref="B108:C108"/>
    <mergeCell ref="F102:H102"/>
    <mergeCell ref="F103:H103"/>
    <mergeCell ref="B104:C104"/>
    <mergeCell ref="F104:H104"/>
    <mergeCell ref="B105:C105"/>
    <mergeCell ref="F105:H105"/>
    <mergeCell ref="F106:H106"/>
    <mergeCell ref="AX107:AZ107"/>
    <mergeCell ref="AX108:AZ108"/>
    <mergeCell ref="BE108:BF108"/>
    <mergeCell ref="BI108:BK108"/>
    <mergeCell ref="AX106:AZ106"/>
    <mergeCell ref="BE106:BF106"/>
    <mergeCell ref="BI106:BK106"/>
    <mergeCell ref="AM107:AO107"/>
    <mergeCell ref="AT107:AU107"/>
    <mergeCell ref="BE107:BF107"/>
    <mergeCell ref="BI107:BK107"/>
    <mergeCell ref="W111:AD111"/>
    <mergeCell ref="AH111:AO111"/>
    <mergeCell ref="AS111:AZ111"/>
    <mergeCell ref="BD111:BK111"/>
    <mergeCell ref="AH112:AO112"/>
    <mergeCell ref="AS112:AZ112"/>
    <mergeCell ref="BD112:BK112"/>
    <mergeCell ref="W112:AD112"/>
    <mergeCell ref="W113:AD113"/>
    <mergeCell ref="AH113:AO113"/>
    <mergeCell ref="AS113:AZ113"/>
    <mergeCell ref="W114:AD114"/>
    <mergeCell ref="AH114:AO114"/>
    <mergeCell ref="AS114:AZ114"/>
    <mergeCell ref="AH116:AO116"/>
    <mergeCell ref="AH117:AO117"/>
    <mergeCell ref="A114:H114"/>
    <mergeCell ref="A115:H115"/>
    <mergeCell ref="W115:AD115"/>
    <mergeCell ref="AH115:AO115"/>
    <mergeCell ref="L116:S116"/>
    <mergeCell ref="W116:AD116"/>
    <mergeCell ref="W117:AD117"/>
    <mergeCell ref="F108:H108"/>
    <mergeCell ref="F109:H109"/>
    <mergeCell ref="B110:C110"/>
    <mergeCell ref="F110:H110"/>
    <mergeCell ref="A111:H111"/>
    <mergeCell ref="A112:H112"/>
    <mergeCell ref="A113:H113"/>
    <mergeCell ref="A116:H116"/>
    <mergeCell ref="A117:H117"/>
    <mergeCell ref="A118:H118"/>
    <mergeCell ref="I118:J118"/>
    <mergeCell ref="A119:H119"/>
    <mergeCell ref="A120:H120"/>
    <mergeCell ref="A121:H121"/>
    <mergeCell ref="A122:H122"/>
    <mergeCell ref="A123:H123"/>
    <mergeCell ref="A124:H124"/>
    <mergeCell ref="A125:H125"/>
    <mergeCell ref="A126:H126"/>
    <mergeCell ref="A127:H127"/>
    <mergeCell ref="A128:H128"/>
    <mergeCell ref="F135:H135"/>
    <mergeCell ref="F136:H136"/>
    <mergeCell ref="A129:H129"/>
    <mergeCell ref="B133:E133"/>
    <mergeCell ref="G133:H133"/>
    <mergeCell ref="B134:C134"/>
    <mergeCell ref="F134:H134"/>
    <mergeCell ref="B135:C135"/>
    <mergeCell ref="B136:C136"/>
    <mergeCell ref="B137:C137"/>
    <mergeCell ref="F137:H137"/>
    <mergeCell ref="B138:C138"/>
    <mergeCell ref="F138:H138"/>
    <mergeCell ref="B139:C139"/>
    <mergeCell ref="F139:H139"/>
    <mergeCell ref="F140:H140"/>
    <mergeCell ref="F141:H141"/>
    <mergeCell ref="F142:H142"/>
    <mergeCell ref="F143:H143"/>
    <mergeCell ref="F144:H144"/>
    <mergeCell ref="F145:H145"/>
    <mergeCell ref="F146:H146"/>
    <mergeCell ref="F147:H147"/>
    <mergeCell ref="W158:AD158"/>
    <mergeCell ref="W159:AD159"/>
    <mergeCell ref="AB151:AD151"/>
    <mergeCell ref="AB152:AD152"/>
    <mergeCell ref="AB153:AD153"/>
    <mergeCell ref="W154:AD154"/>
    <mergeCell ref="W155:AD155"/>
    <mergeCell ref="W156:AD156"/>
    <mergeCell ref="W157:AD157"/>
    <mergeCell ref="BI177:BK177"/>
    <mergeCell ref="BI178:BK178"/>
    <mergeCell ref="BD170:BK170"/>
    <mergeCell ref="BD171:BK171"/>
    <mergeCell ref="BD172:BK172"/>
    <mergeCell ref="BE176:BH176"/>
    <mergeCell ref="BJ176:BK176"/>
    <mergeCell ref="BE177:BF177"/>
    <mergeCell ref="BE178:BF178"/>
    <mergeCell ref="BE179:BF179"/>
    <mergeCell ref="BI179:BK179"/>
    <mergeCell ref="BE180:BF180"/>
    <mergeCell ref="BI180:BK180"/>
    <mergeCell ref="BE181:BF181"/>
    <mergeCell ref="BI181:BK181"/>
    <mergeCell ref="BI182:BK182"/>
    <mergeCell ref="BE189:BF189"/>
    <mergeCell ref="BE190:BF190"/>
    <mergeCell ref="BE191:BF191"/>
    <mergeCell ref="BE192:BF192"/>
    <mergeCell ref="BE193:BF193"/>
    <mergeCell ref="AX194:AZ194"/>
    <mergeCell ref="BE194:BF194"/>
    <mergeCell ref="BE182:BF182"/>
    <mergeCell ref="BE183:BF183"/>
    <mergeCell ref="BE184:BF184"/>
    <mergeCell ref="BE185:BF185"/>
    <mergeCell ref="BE186:BF186"/>
    <mergeCell ref="BE187:BF187"/>
    <mergeCell ref="BE188:BF188"/>
    <mergeCell ref="BI190:BK190"/>
    <mergeCell ref="BI191:BK191"/>
    <mergeCell ref="BI192:BK192"/>
    <mergeCell ref="BI193:BK193"/>
    <mergeCell ref="BI194:BK194"/>
    <mergeCell ref="BI183:BK183"/>
    <mergeCell ref="BI184:BK184"/>
    <mergeCell ref="BI185:BK185"/>
    <mergeCell ref="BI186:BK186"/>
    <mergeCell ref="BI187:BK187"/>
    <mergeCell ref="BI188:BK188"/>
    <mergeCell ref="BI189:BK189"/>
    <mergeCell ref="AI150:AJ150"/>
    <mergeCell ref="AI151:AJ151"/>
    <mergeCell ref="AI152:AJ152"/>
    <mergeCell ref="AI153:AJ153"/>
    <mergeCell ref="AH154:AO154"/>
    <mergeCell ref="BD154:BK154"/>
    <mergeCell ref="BD155:BK155"/>
    <mergeCell ref="AS161:AZ161"/>
    <mergeCell ref="BA161:BB161"/>
    <mergeCell ref="BL161:BM161"/>
    <mergeCell ref="AS154:AZ154"/>
    <mergeCell ref="AS155:AZ155"/>
    <mergeCell ref="AS156:AZ156"/>
    <mergeCell ref="AS157:AZ157"/>
    <mergeCell ref="AS158:AZ158"/>
    <mergeCell ref="AS159:AZ159"/>
    <mergeCell ref="AS160:AZ160"/>
    <mergeCell ref="BD156:BK156"/>
    <mergeCell ref="BD157:BK157"/>
    <mergeCell ref="BD158:BK158"/>
    <mergeCell ref="BD159:BK159"/>
    <mergeCell ref="BD160:BK160"/>
    <mergeCell ref="BD161:BK161"/>
    <mergeCell ref="BD162:BK162"/>
    <mergeCell ref="AS169:AZ169"/>
    <mergeCell ref="AS170:AZ170"/>
    <mergeCell ref="AS171:AZ171"/>
    <mergeCell ref="AS172:AZ172"/>
    <mergeCell ref="AS162:AZ162"/>
    <mergeCell ref="AS163:AZ163"/>
    <mergeCell ref="AS164:AZ164"/>
    <mergeCell ref="AS165:AZ165"/>
    <mergeCell ref="AS166:AZ166"/>
    <mergeCell ref="AS167:AZ167"/>
    <mergeCell ref="AS168:AZ168"/>
    <mergeCell ref="BD163:BK163"/>
    <mergeCell ref="BD164:BK164"/>
    <mergeCell ref="BD165:BK165"/>
    <mergeCell ref="BD166:BK166"/>
    <mergeCell ref="BD167:BK167"/>
    <mergeCell ref="BD168:BK168"/>
    <mergeCell ref="BD169:BK169"/>
    <mergeCell ref="B140:C140"/>
    <mergeCell ref="B141:C141"/>
    <mergeCell ref="B142:C142"/>
    <mergeCell ref="B143:C143"/>
    <mergeCell ref="B144:C144"/>
    <mergeCell ref="B145:C145"/>
    <mergeCell ref="B146:C146"/>
    <mergeCell ref="B147:C147"/>
    <mergeCell ref="B148:C148"/>
    <mergeCell ref="B149:C149"/>
    <mergeCell ref="Q149:S149"/>
    <mergeCell ref="X149:Y149"/>
    <mergeCell ref="AB149:AD149"/>
    <mergeCell ref="AI149:AJ149"/>
    <mergeCell ref="X150:Y150"/>
    <mergeCell ref="X151:Y151"/>
    <mergeCell ref="X153:Y153"/>
    <mergeCell ref="M149:N149"/>
    <mergeCell ref="M150:N150"/>
    <mergeCell ref="Q150:S150"/>
    <mergeCell ref="AB150:AD150"/>
    <mergeCell ref="M151:N151"/>
    <mergeCell ref="M152:N152"/>
    <mergeCell ref="X152:Y152"/>
    <mergeCell ref="Q151:S151"/>
    <mergeCell ref="Q152:S152"/>
    <mergeCell ref="M153:N153"/>
    <mergeCell ref="Q153:S153"/>
    <mergeCell ref="L154:S154"/>
    <mergeCell ref="L155:S155"/>
    <mergeCell ref="L156:S156"/>
    <mergeCell ref="W161:AD161"/>
    <mergeCell ref="AE161:AF161"/>
    <mergeCell ref="AP161:AQ161"/>
    <mergeCell ref="AH155:AO155"/>
    <mergeCell ref="AH156:AO156"/>
    <mergeCell ref="AH157:AO157"/>
    <mergeCell ref="AH158:AO158"/>
    <mergeCell ref="AH159:AO159"/>
    <mergeCell ref="AH160:AO160"/>
    <mergeCell ref="AH161:AO161"/>
    <mergeCell ref="Q178:S178"/>
    <mergeCell ref="Q179:S179"/>
    <mergeCell ref="L172:S172"/>
    <mergeCell ref="M176:P176"/>
    <mergeCell ref="R176:S176"/>
    <mergeCell ref="M177:N177"/>
    <mergeCell ref="Q177:S177"/>
    <mergeCell ref="M178:N178"/>
    <mergeCell ref="M179:N179"/>
    <mergeCell ref="B179:C179"/>
    <mergeCell ref="B180:C180"/>
    <mergeCell ref="B181:C181"/>
    <mergeCell ref="B182:C182"/>
    <mergeCell ref="B183:C183"/>
    <mergeCell ref="B184:C184"/>
    <mergeCell ref="B185:C185"/>
    <mergeCell ref="B193:C193"/>
    <mergeCell ref="B194:C194"/>
    <mergeCell ref="B186:C186"/>
    <mergeCell ref="B187:C187"/>
    <mergeCell ref="B188:C188"/>
    <mergeCell ref="B189:C189"/>
    <mergeCell ref="B190:C190"/>
    <mergeCell ref="B191:C191"/>
    <mergeCell ref="B192:C192"/>
    <mergeCell ref="B152:C152"/>
    <mergeCell ref="B153:C153"/>
    <mergeCell ref="F148:H148"/>
    <mergeCell ref="F149:H149"/>
    <mergeCell ref="B150:C150"/>
    <mergeCell ref="F150:H150"/>
    <mergeCell ref="B151:C151"/>
    <mergeCell ref="F151:H151"/>
    <mergeCell ref="F152:H152"/>
    <mergeCell ref="F153:H153"/>
    <mergeCell ref="A154:H154"/>
    <mergeCell ref="A155:H155"/>
    <mergeCell ref="A156:H156"/>
    <mergeCell ref="A157:H157"/>
    <mergeCell ref="A158:H158"/>
    <mergeCell ref="A159:H159"/>
    <mergeCell ref="A160:H160"/>
    <mergeCell ref="A161:H161"/>
    <mergeCell ref="I161:J161"/>
    <mergeCell ref="A162:H162"/>
    <mergeCell ref="A163:H163"/>
    <mergeCell ref="A164:H164"/>
    <mergeCell ref="A165:H165"/>
    <mergeCell ref="A166:H166"/>
    <mergeCell ref="A167:H167"/>
    <mergeCell ref="A168:H168"/>
    <mergeCell ref="A169:H169"/>
    <mergeCell ref="A170:H170"/>
    <mergeCell ref="A171:H171"/>
    <mergeCell ref="A172:H172"/>
    <mergeCell ref="B176:E176"/>
    <mergeCell ref="G176:H176"/>
    <mergeCell ref="B177:C177"/>
    <mergeCell ref="F177:H177"/>
    <mergeCell ref="B178:C178"/>
    <mergeCell ref="F178:H178"/>
    <mergeCell ref="F179:H179"/>
    <mergeCell ref="F187:H187"/>
    <mergeCell ref="F188:H188"/>
    <mergeCell ref="F189:H189"/>
    <mergeCell ref="F190:H190"/>
    <mergeCell ref="F191:H191"/>
    <mergeCell ref="F192:H192"/>
    <mergeCell ref="F193:H193"/>
    <mergeCell ref="F194:H194"/>
    <mergeCell ref="F180:H180"/>
    <mergeCell ref="F181:H181"/>
    <mergeCell ref="F182:H182"/>
    <mergeCell ref="F183:H183"/>
    <mergeCell ref="F184:H184"/>
    <mergeCell ref="F185:H185"/>
    <mergeCell ref="F186:H186"/>
    <mergeCell ref="AT187:AU187"/>
    <mergeCell ref="AT188:AU188"/>
    <mergeCell ref="AT189:AU189"/>
    <mergeCell ref="AT190:AU190"/>
    <mergeCell ref="AT191:AU191"/>
    <mergeCell ref="AT192:AU192"/>
    <mergeCell ref="AT193:AU193"/>
    <mergeCell ref="AT194:AU194"/>
    <mergeCell ref="AT180:AU180"/>
    <mergeCell ref="AT181:AU181"/>
    <mergeCell ref="AT182:AU182"/>
    <mergeCell ref="AT183:AU183"/>
    <mergeCell ref="AT184:AU184"/>
    <mergeCell ref="AT185:AU185"/>
    <mergeCell ref="AT186:AU186"/>
    <mergeCell ref="AB187:AD187"/>
    <mergeCell ref="AB188:AD188"/>
    <mergeCell ref="X189:Y189"/>
    <mergeCell ref="AB189:AD189"/>
    <mergeCell ref="AM189:AO189"/>
    <mergeCell ref="AB190:AD190"/>
    <mergeCell ref="AM190:AO190"/>
    <mergeCell ref="AI193:AJ193"/>
    <mergeCell ref="AI194:AJ194"/>
    <mergeCell ref="AI189:AJ189"/>
    <mergeCell ref="AI190:AJ190"/>
    <mergeCell ref="AI191:AJ191"/>
    <mergeCell ref="AM191:AO191"/>
    <mergeCell ref="AI192:AJ192"/>
    <mergeCell ref="AM192:AO192"/>
    <mergeCell ref="AM193:AO193"/>
    <mergeCell ref="AM194:AO194"/>
    <mergeCell ref="AB193:AD193"/>
    <mergeCell ref="AB194:AD194"/>
    <mergeCell ref="X190:Y190"/>
    <mergeCell ref="X191:Y191"/>
    <mergeCell ref="AB191:AD191"/>
    <mergeCell ref="X192:Y192"/>
    <mergeCell ref="AB192:AD192"/>
    <mergeCell ref="X193:Y193"/>
    <mergeCell ref="X194:Y194"/>
    <mergeCell ref="AI235:AJ235"/>
    <mergeCell ref="AI236:AJ236"/>
    <mergeCell ref="AI228:AJ228"/>
    <mergeCell ref="AI229:AJ229"/>
    <mergeCell ref="AI230:AJ230"/>
    <mergeCell ref="AI231:AJ231"/>
    <mergeCell ref="AI232:AJ232"/>
    <mergeCell ref="AI233:AJ233"/>
    <mergeCell ref="AI234:AJ234"/>
    <mergeCell ref="AI186:AJ186"/>
    <mergeCell ref="AI187:AJ187"/>
    <mergeCell ref="AM187:AO187"/>
    <mergeCell ref="AM188:AO188"/>
    <mergeCell ref="AH197:AO197"/>
    <mergeCell ref="AH198:AO198"/>
    <mergeCell ref="AH199:AO199"/>
    <mergeCell ref="AH200:AO200"/>
    <mergeCell ref="AH201:AO201"/>
    <mergeCell ref="AH202:AO202"/>
    <mergeCell ref="AH203:AO203"/>
    <mergeCell ref="AH204:AO204"/>
    <mergeCell ref="AH205:AO205"/>
    <mergeCell ref="AH206:AO206"/>
    <mergeCell ref="AH207:AO207"/>
    <mergeCell ref="AH208:AO208"/>
    <mergeCell ref="AH209:AO209"/>
    <mergeCell ref="AH210:AO210"/>
    <mergeCell ref="AH211:AO211"/>
    <mergeCell ref="AH212:AO212"/>
    <mergeCell ref="AH213:AO213"/>
    <mergeCell ref="AH214:AO214"/>
    <mergeCell ref="AH215:AO215"/>
    <mergeCell ref="AI219:AL219"/>
    <mergeCell ref="AN219:AO219"/>
    <mergeCell ref="AI220:AJ220"/>
    <mergeCell ref="AM220:AO220"/>
    <mergeCell ref="AM221:AO221"/>
    <mergeCell ref="AI221:AJ221"/>
    <mergeCell ref="AI222:AJ222"/>
    <mergeCell ref="AI223:AJ223"/>
    <mergeCell ref="AI224:AJ224"/>
    <mergeCell ref="AI225:AJ225"/>
    <mergeCell ref="AI226:AJ226"/>
    <mergeCell ref="AI227:AJ227"/>
    <mergeCell ref="AM229:AO229"/>
    <mergeCell ref="AM230:AO230"/>
    <mergeCell ref="AM231:AO231"/>
    <mergeCell ref="AM232:AO232"/>
    <mergeCell ref="AM233:AO233"/>
    <mergeCell ref="AM234:AO234"/>
    <mergeCell ref="AM235:AO235"/>
    <mergeCell ref="AM236:AO236"/>
    <mergeCell ref="AM222:AO222"/>
    <mergeCell ref="AM223:AO223"/>
    <mergeCell ref="AM224:AO224"/>
    <mergeCell ref="AM225:AO225"/>
    <mergeCell ref="AM226:AO226"/>
    <mergeCell ref="AM227:AO227"/>
    <mergeCell ref="AM228:AO228"/>
    <mergeCell ref="AM185:AO185"/>
    <mergeCell ref="AM186:AO186"/>
    <mergeCell ref="AM195:AO195"/>
    <mergeCell ref="AM196:AO196"/>
    <mergeCell ref="AM178:AO178"/>
    <mergeCell ref="AM179:AO179"/>
    <mergeCell ref="AM180:AO180"/>
    <mergeCell ref="AM181:AO181"/>
    <mergeCell ref="AM182:AO182"/>
    <mergeCell ref="AM183:AO183"/>
    <mergeCell ref="AM184:AO184"/>
    <mergeCell ref="AI188:AJ188"/>
    <mergeCell ref="AI195:AJ195"/>
    <mergeCell ref="AI196:AJ196"/>
    <mergeCell ref="AI179:AJ179"/>
    <mergeCell ref="AI180:AJ180"/>
    <mergeCell ref="AI181:AJ181"/>
    <mergeCell ref="AI182:AJ182"/>
    <mergeCell ref="AI183:AJ183"/>
    <mergeCell ref="AI184:AJ184"/>
    <mergeCell ref="AI185:AJ185"/>
    <mergeCell ref="AX195:AZ195"/>
    <mergeCell ref="AX196:AZ196"/>
    <mergeCell ref="AX191:AZ191"/>
    <mergeCell ref="AX192:AZ192"/>
    <mergeCell ref="AX193:AZ193"/>
    <mergeCell ref="AT195:AU195"/>
    <mergeCell ref="BE195:BF195"/>
    <mergeCell ref="AT196:AU196"/>
    <mergeCell ref="BE196:BF196"/>
    <mergeCell ref="BD206:BK206"/>
    <mergeCell ref="BD207:BK207"/>
    <mergeCell ref="BD208:BK208"/>
    <mergeCell ref="BD209:BK209"/>
    <mergeCell ref="BD210:BK210"/>
    <mergeCell ref="BD211:BK211"/>
    <mergeCell ref="BD212:BK212"/>
    <mergeCell ref="BI220:BK220"/>
    <mergeCell ref="BI221:BK221"/>
    <mergeCell ref="BD213:BK213"/>
    <mergeCell ref="BD214:BK214"/>
    <mergeCell ref="BD215:BK215"/>
    <mergeCell ref="BE219:BH219"/>
    <mergeCell ref="BJ219:BK219"/>
    <mergeCell ref="BE220:BF220"/>
    <mergeCell ref="BE221:BF221"/>
    <mergeCell ref="BE222:BF222"/>
    <mergeCell ref="BI222:BK222"/>
    <mergeCell ref="BE223:BF223"/>
    <mergeCell ref="BI223:BK223"/>
    <mergeCell ref="BE224:BF224"/>
    <mergeCell ref="BI224:BK224"/>
    <mergeCell ref="BI225:BK225"/>
    <mergeCell ref="BE232:BF232"/>
    <mergeCell ref="BE233:BF233"/>
    <mergeCell ref="BE234:BF234"/>
    <mergeCell ref="BE235:BF235"/>
    <mergeCell ref="BE236:BF236"/>
    <mergeCell ref="BE225:BF225"/>
    <mergeCell ref="BE226:BF226"/>
    <mergeCell ref="BE227:BF227"/>
    <mergeCell ref="BE228:BF228"/>
    <mergeCell ref="BE229:BF229"/>
    <mergeCell ref="BE230:BF230"/>
    <mergeCell ref="BE231:BF231"/>
    <mergeCell ref="BI233:BK233"/>
    <mergeCell ref="BI234:BK234"/>
    <mergeCell ref="BI235:BK235"/>
    <mergeCell ref="BI236:BK236"/>
    <mergeCell ref="BI226:BK226"/>
    <mergeCell ref="BI227:BK227"/>
    <mergeCell ref="BI228:BK228"/>
    <mergeCell ref="BI229:BK229"/>
    <mergeCell ref="BI230:BK230"/>
    <mergeCell ref="BI231:BK231"/>
    <mergeCell ref="BI232:BK232"/>
    <mergeCell ref="AH162:AO162"/>
    <mergeCell ref="AH163:AO163"/>
    <mergeCell ref="AH164:AO164"/>
    <mergeCell ref="AH165:AO165"/>
    <mergeCell ref="AH166:AO166"/>
    <mergeCell ref="AH167:AO167"/>
    <mergeCell ref="AH168:AO168"/>
    <mergeCell ref="AH169:AO169"/>
    <mergeCell ref="AH170:AO170"/>
    <mergeCell ref="AH171:AO171"/>
    <mergeCell ref="AH172:AO172"/>
    <mergeCell ref="AN176:AO176"/>
    <mergeCell ref="AT176:AW176"/>
    <mergeCell ref="AY176:AZ176"/>
    <mergeCell ref="AI176:AL176"/>
    <mergeCell ref="AI177:AJ177"/>
    <mergeCell ref="AM177:AO177"/>
    <mergeCell ref="AT177:AU177"/>
    <mergeCell ref="AI178:AJ178"/>
    <mergeCell ref="AT178:AU178"/>
    <mergeCell ref="AT179:AU179"/>
    <mergeCell ref="AX177:AZ177"/>
    <mergeCell ref="AX178:AZ178"/>
    <mergeCell ref="AX179:AZ179"/>
    <mergeCell ref="AX180:AZ180"/>
    <mergeCell ref="AX181:AZ181"/>
    <mergeCell ref="AX182:AZ182"/>
    <mergeCell ref="AX183:AZ183"/>
    <mergeCell ref="AX184:AZ184"/>
    <mergeCell ref="AX185:AZ185"/>
    <mergeCell ref="AX186:AZ186"/>
    <mergeCell ref="AX187:AZ187"/>
    <mergeCell ref="AX188:AZ188"/>
    <mergeCell ref="AX189:AZ189"/>
    <mergeCell ref="AX190:AZ190"/>
    <mergeCell ref="BI195:BK195"/>
    <mergeCell ref="BI196:BK196"/>
    <mergeCell ref="AS197:AZ197"/>
    <mergeCell ref="BD197:BK197"/>
    <mergeCell ref="AS198:AZ198"/>
    <mergeCell ref="BD198:BK198"/>
    <mergeCell ref="BD199:BK199"/>
    <mergeCell ref="BD200:BK200"/>
    <mergeCell ref="BD201:BK201"/>
    <mergeCell ref="BD202:BK202"/>
    <mergeCell ref="BD203:BK203"/>
    <mergeCell ref="BD204:BK204"/>
    <mergeCell ref="BL204:BM204"/>
    <mergeCell ref="BD205:BK205"/>
    <mergeCell ref="AX232:AZ232"/>
    <mergeCell ref="AX233:AZ233"/>
    <mergeCell ref="AX225:AZ225"/>
    <mergeCell ref="AX226:AZ226"/>
    <mergeCell ref="AX227:AZ227"/>
    <mergeCell ref="AX228:AZ228"/>
    <mergeCell ref="AX229:AZ229"/>
    <mergeCell ref="AX230:AZ230"/>
    <mergeCell ref="AX231:AZ231"/>
    <mergeCell ref="AS199:AZ199"/>
    <mergeCell ref="AS200:AZ200"/>
    <mergeCell ref="AS201:AZ201"/>
    <mergeCell ref="AS202:AZ202"/>
    <mergeCell ref="AS203:AZ203"/>
    <mergeCell ref="AP204:AQ204"/>
    <mergeCell ref="BA204:BB204"/>
    <mergeCell ref="AS204:AZ204"/>
    <mergeCell ref="AS205:AZ205"/>
    <mergeCell ref="AS206:AZ206"/>
    <mergeCell ref="AS207:AZ207"/>
    <mergeCell ref="AS208:AZ208"/>
    <mergeCell ref="AS209:AZ209"/>
    <mergeCell ref="AS210:AZ210"/>
    <mergeCell ref="AY219:AZ219"/>
    <mergeCell ref="AX220:AZ220"/>
    <mergeCell ref="AS211:AZ211"/>
    <mergeCell ref="AS212:AZ212"/>
    <mergeCell ref="AS213:AZ213"/>
    <mergeCell ref="AS214:AZ214"/>
    <mergeCell ref="AS215:AZ215"/>
    <mergeCell ref="AT219:AW219"/>
    <mergeCell ref="AT220:AU220"/>
    <mergeCell ref="AT221:AU221"/>
    <mergeCell ref="AX221:AZ221"/>
    <mergeCell ref="AT222:AU222"/>
    <mergeCell ref="AX222:AZ222"/>
    <mergeCell ref="AT223:AU223"/>
    <mergeCell ref="AX223:AZ223"/>
    <mergeCell ref="AX224:AZ224"/>
    <mergeCell ref="AT224:AU224"/>
    <mergeCell ref="AT225:AU225"/>
    <mergeCell ref="AT226:AU226"/>
    <mergeCell ref="AT227:AU227"/>
    <mergeCell ref="AT228:AU228"/>
    <mergeCell ref="AT229:AU229"/>
    <mergeCell ref="AT230:AU230"/>
    <mergeCell ref="AX235:AZ235"/>
    <mergeCell ref="AX236:AZ236"/>
    <mergeCell ref="AT231:AU231"/>
    <mergeCell ref="AT232:AU232"/>
    <mergeCell ref="AT233:AU233"/>
    <mergeCell ref="AT234:AU234"/>
    <mergeCell ref="AX234:AZ234"/>
    <mergeCell ref="AT235:AU235"/>
    <mergeCell ref="AT236:AU236"/>
    <mergeCell ref="B228:C228"/>
    <mergeCell ref="B229:C229"/>
    <mergeCell ref="B230:C230"/>
    <mergeCell ref="B231:C231"/>
    <mergeCell ref="B232:C232"/>
    <mergeCell ref="B233:C233"/>
    <mergeCell ref="B234:C234"/>
    <mergeCell ref="B235:C235"/>
    <mergeCell ref="B236:C236"/>
    <mergeCell ref="Q236:S236"/>
    <mergeCell ref="X236:Y236"/>
    <mergeCell ref="AB236:AD236"/>
    <mergeCell ref="X237:Y237"/>
    <mergeCell ref="AB237:AD237"/>
    <mergeCell ref="Q237:S237"/>
    <mergeCell ref="Q238:S238"/>
    <mergeCell ref="X238:Y238"/>
    <mergeCell ref="AB238:AD238"/>
    <mergeCell ref="Q239:S239"/>
    <mergeCell ref="X239:Y239"/>
    <mergeCell ref="AB239:AD239"/>
    <mergeCell ref="L240:S240"/>
    <mergeCell ref="W240:AD240"/>
    <mergeCell ref="L241:S241"/>
    <mergeCell ref="W241:AD241"/>
    <mergeCell ref="L242:S242"/>
    <mergeCell ref="W242:AD242"/>
    <mergeCell ref="W243:AD243"/>
    <mergeCell ref="L243:S243"/>
    <mergeCell ref="L244:S244"/>
    <mergeCell ref="L245:S245"/>
    <mergeCell ref="L246:S246"/>
    <mergeCell ref="L247:S247"/>
    <mergeCell ref="T247:U247"/>
    <mergeCell ref="L248:S248"/>
    <mergeCell ref="W244:AD244"/>
    <mergeCell ref="W245:AD245"/>
    <mergeCell ref="W246:AD246"/>
    <mergeCell ref="W247:AD247"/>
    <mergeCell ref="AE247:AF247"/>
    <mergeCell ref="W248:AD248"/>
    <mergeCell ref="W249:AD249"/>
    <mergeCell ref="W257:AD257"/>
    <mergeCell ref="W258:AD258"/>
    <mergeCell ref="W250:AD250"/>
    <mergeCell ref="W251:AD251"/>
    <mergeCell ref="W252:AD252"/>
    <mergeCell ref="W253:AD253"/>
    <mergeCell ref="W254:AD254"/>
    <mergeCell ref="W255:AD255"/>
    <mergeCell ref="W256:AD256"/>
    <mergeCell ref="X273:Y273"/>
    <mergeCell ref="X275:Y275"/>
    <mergeCell ref="X278:Y278"/>
    <mergeCell ref="X279:Y279"/>
    <mergeCell ref="X280:Y280"/>
    <mergeCell ref="X281:Y281"/>
    <mergeCell ref="X282:Y282"/>
    <mergeCell ref="X266:Y266"/>
    <mergeCell ref="X267:Y267"/>
    <mergeCell ref="X268:Y268"/>
    <mergeCell ref="X269:Y269"/>
    <mergeCell ref="X270:Y270"/>
    <mergeCell ref="X271:Y271"/>
    <mergeCell ref="X272:Y272"/>
    <mergeCell ref="AB275:AD275"/>
    <mergeCell ref="AB276:AD276"/>
    <mergeCell ref="AB278:AD278"/>
    <mergeCell ref="AB279:AD279"/>
    <mergeCell ref="AB280:AD280"/>
    <mergeCell ref="AB281:AD281"/>
    <mergeCell ref="AB282:AD282"/>
    <mergeCell ref="AB267:AD267"/>
    <mergeCell ref="AB268:AD268"/>
    <mergeCell ref="AB269:AD269"/>
    <mergeCell ref="AB270:AD270"/>
    <mergeCell ref="AB271:AD271"/>
    <mergeCell ref="AB272:AD272"/>
    <mergeCell ref="AB273:AD273"/>
    <mergeCell ref="M277:N277"/>
    <mergeCell ref="Q277:S277"/>
    <mergeCell ref="B275:C275"/>
    <mergeCell ref="F275:H275"/>
    <mergeCell ref="M275:N275"/>
    <mergeCell ref="Q275:S275"/>
    <mergeCell ref="B276:C276"/>
    <mergeCell ref="M276:N276"/>
    <mergeCell ref="B277:C277"/>
    <mergeCell ref="B278:C278"/>
    <mergeCell ref="F278:H278"/>
    <mergeCell ref="M278:N278"/>
    <mergeCell ref="Q278:S278"/>
    <mergeCell ref="F279:H279"/>
    <mergeCell ref="M279:N279"/>
    <mergeCell ref="Q279:S279"/>
    <mergeCell ref="Q280:S280"/>
    <mergeCell ref="Q281:S281"/>
    <mergeCell ref="Q282:S282"/>
    <mergeCell ref="F281:H281"/>
    <mergeCell ref="F282:H282"/>
    <mergeCell ref="B279:C279"/>
    <mergeCell ref="B280:C280"/>
    <mergeCell ref="F280:H280"/>
    <mergeCell ref="M280:N280"/>
    <mergeCell ref="B281:C281"/>
    <mergeCell ref="M281:N281"/>
    <mergeCell ref="B282:C282"/>
    <mergeCell ref="M282:N282"/>
    <mergeCell ref="L249:S249"/>
    <mergeCell ref="L250:S250"/>
    <mergeCell ref="L251:S251"/>
    <mergeCell ref="L252:S252"/>
    <mergeCell ref="L253:S253"/>
    <mergeCell ref="L254:S254"/>
    <mergeCell ref="L255:S255"/>
    <mergeCell ref="L256:S256"/>
    <mergeCell ref="L257:S257"/>
    <mergeCell ref="L258:S258"/>
    <mergeCell ref="M262:P262"/>
    <mergeCell ref="X262:AA262"/>
    <mergeCell ref="M263:N263"/>
    <mergeCell ref="X263:Y263"/>
    <mergeCell ref="R262:S262"/>
    <mergeCell ref="Q263:S263"/>
    <mergeCell ref="M264:N264"/>
    <mergeCell ref="Q264:S264"/>
    <mergeCell ref="M265:N265"/>
    <mergeCell ref="Q265:S265"/>
    <mergeCell ref="Q266:S266"/>
    <mergeCell ref="AC262:AD262"/>
    <mergeCell ref="AB263:AD263"/>
    <mergeCell ref="X264:Y264"/>
    <mergeCell ref="AB264:AD264"/>
    <mergeCell ref="X265:Y265"/>
    <mergeCell ref="AB265:AD265"/>
    <mergeCell ref="AB266:AD266"/>
    <mergeCell ref="Q267:S267"/>
    <mergeCell ref="Q268:S268"/>
    <mergeCell ref="Q269:S269"/>
    <mergeCell ref="Q270:S270"/>
    <mergeCell ref="Q271:S271"/>
    <mergeCell ref="Q272:S272"/>
    <mergeCell ref="Q273:S273"/>
    <mergeCell ref="Q276:S276"/>
    <mergeCell ref="X276:Y276"/>
    <mergeCell ref="X277:Y277"/>
    <mergeCell ref="AB277:AD277"/>
    <mergeCell ref="F276:H276"/>
    <mergeCell ref="F277:H277"/>
    <mergeCell ref="L157:S157"/>
    <mergeCell ref="L158:S158"/>
    <mergeCell ref="L159:S159"/>
    <mergeCell ref="L160:S160"/>
    <mergeCell ref="W160:AD160"/>
    <mergeCell ref="L161:S161"/>
    <mergeCell ref="T161:U161"/>
    <mergeCell ref="L162:S162"/>
    <mergeCell ref="W162:AD162"/>
    <mergeCell ref="L163:S163"/>
    <mergeCell ref="W163:AD163"/>
    <mergeCell ref="L164:S164"/>
    <mergeCell ref="W164:AD164"/>
    <mergeCell ref="W165:AD165"/>
    <mergeCell ref="L165:S165"/>
    <mergeCell ref="L166:S166"/>
    <mergeCell ref="L167:S167"/>
    <mergeCell ref="L168:S168"/>
    <mergeCell ref="L169:S169"/>
    <mergeCell ref="L170:S170"/>
    <mergeCell ref="L171:S171"/>
    <mergeCell ref="X176:AA176"/>
    <mergeCell ref="AC176:AD176"/>
    <mergeCell ref="X177:Y177"/>
    <mergeCell ref="AB177:AD177"/>
    <mergeCell ref="X178:Y178"/>
    <mergeCell ref="AB178:AD178"/>
    <mergeCell ref="X179:Y179"/>
    <mergeCell ref="AB179:AD179"/>
    <mergeCell ref="W166:AD166"/>
    <mergeCell ref="W167:AD167"/>
    <mergeCell ref="W168:AD168"/>
    <mergeCell ref="W169:AD169"/>
    <mergeCell ref="W170:AD170"/>
    <mergeCell ref="W171:AD171"/>
    <mergeCell ref="W172:AD172"/>
    <mergeCell ref="M180:N180"/>
    <mergeCell ref="Q180:S180"/>
    <mergeCell ref="X180:Y180"/>
    <mergeCell ref="AB180:AD180"/>
    <mergeCell ref="AB183:AD183"/>
    <mergeCell ref="AB184:AD184"/>
    <mergeCell ref="M194:N194"/>
    <mergeCell ref="M196:N196"/>
    <mergeCell ref="M236:N236"/>
    <mergeCell ref="M237:N237"/>
    <mergeCell ref="M238:N238"/>
    <mergeCell ref="M239:N239"/>
    <mergeCell ref="M187:N187"/>
    <mergeCell ref="M188:N188"/>
    <mergeCell ref="M189:N189"/>
    <mergeCell ref="M190:N190"/>
    <mergeCell ref="M191:N191"/>
    <mergeCell ref="M192:N192"/>
    <mergeCell ref="M193:N193"/>
    <mergeCell ref="AB195:AD195"/>
    <mergeCell ref="AB196:AD196"/>
    <mergeCell ref="W197:AD197"/>
    <mergeCell ref="Q193:S193"/>
    <mergeCell ref="Q194:S194"/>
    <mergeCell ref="F195:H195"/>
    <mergeCell ref="M195:N195"/>
    <mergeCell ref="Q195:S195"/>
    <mergeCell ref="X195:Y195"/>
    <mergeCell ref="X196:Y196"/>
    <mergeCell ref="M181:N181"/>
    <mergeCell ref="Q181:S181"/>
    <mergeCell ref="X181:Y181"/>
    <mergeCell ref="AB181:AD181"/>
    <mergeCell ref="Q182:S182"/>
    <mergeCell ref="X182:Y182"/>
    <mergeCell ref="AB182:AD182"/>
    <mergeCell ref="X185:Y185"/>
    <mergeCell ref="AB185:AD185"/>
    <mergeCell ref="M182:N182"/>
    <mergeCell ref="M183:N183"/>
    <mergeCell ref="Q183:S183"/>
    <mergeCell ref="X183:Y183"/>
    <mergeCell ref="M184:N184"/>
    <mergeCell ref="X184:Y184"/>
    <mergeCell ref="M185:N185"/>
    <mergeCell ref="M186:N186"/>
    <mergeCell ref="Q186:S186"/>
    <mergeCell ref="X186:Y186"/>
    <mergeCell ref="AB186:AD186"/>
    <mergeCell ref="Q187:S187"/>
    <mergeCell ref="X187:Y187"/>
    <mergeCell ref="X188:Y188"/>
    <mergeCell ref="Q184:S184"/>
    <mergeCell ref="Q185:S185"/>
    <mergeCell ref="Q188:S188"/>
    <mergeCell ref="Q189:S189"/>
    <mergeCell ref="Q190:S190"/>
    <mergeCell ref="Q191:S191"/>
    <mergeCell ref="Q192:S192"/>
    <mergeCell ref="Q196:S196"/>
    <mergeCell ref="W200:AD200"/>
    <mergeCell ref="W201:AD201"/>
    <mergeCell ref="L197:S197"/>
    <mergeCell ref="L198:S198"/>
    <mergeCell ref="W198:AD198"/>
    <mergeCell ref="L199:S199"/>
    <mergeCell ref="W199:AD199"/>
    <mergeCell ref="L200:S200"/>
    <mergeCell ref="L201:S201"/>
    <mergeCell ref="M221:N221"/>
    <mergeCell ref="Q221:S221"/>
    <mergeCell ref="X221:Y221"/>
    <mergeCell ref="AB221:AD221"/>
    <mergeCell ref="M222:N222"/>
    <mergeCell ref="Q222:S222"/>
    <mergeCell ref="X222:Y222"/>
    <mergeCell ref="AB222:AD222"/>
    <mergeCell ref="Q223:S223"/>
    <mergeCell ref="X223:Y223"/>
    <mergeCell ref="AB223:AD223"/>
    <mergeCell ref="L202:S202"/>
    <mergeCell ref="W202:AD202"/>
    <mergeCell ref="L203:S203"/>
    <mergeCell ref="W203:AD203"/>
    <mergeCell ref="T204:U204"/>
    <mergeCell ref="W204:AD204"/>
    <mergeCell ref="AE204:AF204"/>
    <mergeCell ref="L204:S204"/>
    <mergeCell ref="L205:S205"/>
    <mergeCell ref="L206:S206"/>
    <mergeCell ref="L207:S207"/>
    <mergeCell ref="L208:S208"/>
    <mergeCell ref="L209:S209"/>
    <mergeCell ref="L210:S210"/>
    <mergeCell ref="W212:AD212"/>
    <mergeCell ref="W213:AD213"/>
    <mergeCell ref="W214:AD214"/>
    <mergeCell ref="W215:AD215"/>
    <mergeCell ref="X219:AA219"/>
    <mergeCell ref="AC219:AD219"/>
    <mergeCell ref="X220:Y220"/>
    <mergeCell ref="AB220:AD220"/>
    <mergeCell ref="W205:AD205"/>
    <mergeCell ref="W206:AD206"/>
    <mergeCell ref="W207:AD207"/>
    <mergeCell ref="W208:AD208"/>
    <mergeCell ref="W209:AD209"/>
    <mergeCell ref="W210:AD210"/>
    <mergeCell ref="W211:AD211"/>
    <mergeCell ref="R219:S219"/>
    <mergeCell ref="Q220:S220"/>
    <mergeCell ref="L211:S211"/>
    <mergeCell ref="L212:S212"/>
    <mergeCell ref="L213:S213"/>
    <mergeCell ref="L214:S214"/>
    <mergeCell ref="L215:S215"/>
    <mergeCell ref="M219:P219"/>
    <mergeCell ref="M220:N220"/>
    <mergeCell ref="AB224:AD224"/>
    <mergeCell ref="AB225:AD225"/>
    <mergeCell ref="M273:N273"/>
    <mergeCell ref="M274:N274"/>
    <mergeCell ref="Q274:S274"/>
    <mergeCell ref="X274:Y274"/>
    <mergeCell ref="AB274:AD274"/>
    <mergeCell ref="M266:N266"/>
    <mergeCell ref="M267:N267"/>
    <mergeCell ref="M268:N268"/>
    <mergeCell ref="M269:N269"/>
    <mergeCell ref="M270:N270"/>
    <mergeCell ref="M271:N271"/>
    <mergeCell ref="M272:N272"/>
    <mergeCell ref="AX275:AZ275"/>
    <mergeCell ref="AX276:AZ276"/>
    <mergeCell ref="AM271:AO271"/>
    <mergeCell ref="AM272:AO272"/>
    <mergeCell ref="AX272:AZ272"/>
    <mergeCell ref="AX273:AZ273"/>
    <mergeCell ref="AX274:AZ274"/>
    <mergeCell ref="AT275:AU275"/>
    <mergeCell ref="AT276:AU276"/>
    <mergeCell ref="AM278:AO278"/>
    <mergeCell ref="AM279:AO279"/>
    <mergeCell ref="AI281:AJ281"/>
    <mergeCell ref="AM281:AO281"/>
    <mergeCell ref="AI282:AJ282"/>
    <mergeCell ref="AM282:AO282"/>
    <mergeCell ref="AM273:AO273"/>
    <mergeCell ref="AM274:AO274"/>
    <mergeCell ref="AM275:AO275"/>
    <mergeCell ref="AM276:AO276"/>
    <mergeCell ref="AM277:AO277"/>
    <mergeCell ref="AI278:AJ278"/>
    <mergeCell ref="AI279:AJ279"/>
    <mergeCell ref="AH242:AO242"/>
    <mergeCell ref="AH243:AO243"/>
    <mergeCell ref="AH244:AO244"/>
    <mergeCell ref="AH245:AO245"/>
    <mergeCell ref="AH246:AO246"/>
    <mergeCell ref="AH247:AO247"/>
    <mergeCell ref="AP247:AQ247"/>
    <mergeCell ref="AH248:AO248"/>
    <mergeCell ref="AH249:AO249"/>
    <mergeCell ref="AH250:AO250"/>
    <mergeCell ref="AH251:AO251"/>
    <mergeCell ref="AH252:AO252"/>
    <mergeCell ref="AH253:AO253"/>
    <mergeCell ref="AH254:AO254"/>
    <mergeCell ref="AH255:AO255"/>
    <mergeCell ref="AH256:AO256"/>
    <mergeCell ref="AH257:AO257"/>
    <mergeCell ref="AH258:AO258"/>
    <mergeCell ref="AN262:AO262"/>
    <mergeCell ref="AT262:AW262"/>
    <mergeCell ref="AY262:AZ262"/>
    <mergeCell ref="AI262:AL262"/>
    <mergeCell ref="AI263:AJ263"/>
    <mergeCell ref="AM263:AO263"/>
    <mergeCell ref="AT263:AU263"/>
    <mergeCell ref="AI264:AJ264"/>
    <mergeCell ref="AT264:AU264"/>
    <mergeCell ref="AT265:AU265"/>
    <mergeCell ref="AM264:AO264"/>
    <mergeCell ref="AM265:AO265"/>
    <mergeCell ref="AM266:AO266"/>
    <mergeCell ref="AM267:AO267"/>
    <mergeCell ref="AM268:AO268"/>
    <mergeCell ref="AM269:AO269"/>
    <mergeCell ref="AM270:AO270"/>
    <mergeCell ref="AI280:AJ280"/>
    <mergeCell ref="AM280:AO280"/>
    <mergeCell ref="AT280:AU280"/>
    <mergeCell ref="AX280:AZ280"/>
    <mergeCell ref="AT281:AU281"/>
    <mergeCell ref="AT282:AU282"/>
    <mergeCell ref="AT277:AU277"/>
    <mergeCell ref="AX277:AZ277"/>
    <mergeCell ref="AT278:AU278"/>
    <mergeCell ref="AX278:AZ278"/>
    <mergeCell ref="AT279:AU279"/>
    <mergeCell ref="AX279:AZ279"/>
    <mergeCell ref="AX281:AZ281"/>
    <mergeCell ref="AX282:AZ282"/>
    <mergeCell ref="Q225:S225"/>
    <mergeCell ref="Q226:S226"/>
    <mergeCell ref="Q229:S229"/>
    <mergeCell ref="Q230:S230"/>
    <mergeCell ref="Q231:S231"/>
    <mergeCell ref="Q232:S232"/>
    <mergeCell ref="Q233:S233"/>
    <mergeCell ref="Q234:S234"/>
    <mergeCell ref="Q235:S235"/>
    <mergeCell ref="L283:S283"/>
    <mergeCell ref="L284:S284"/>
    <mergeCell ref="L285:S285"/>
    <mergeCell ref="L286:S286"/>
    <mergeCell ref="L287:S287"/>
    <mergeCell ref="L295:S295"/>
    <mergeCell ref="L296:S296"/>
    <mergeCell ref="L297:S297"/>
    <mergeCell ref="L298:S298"/>
    <mergeCell ref="L299:S299"/>
    <mergeCell ref="L300:S300"/>
    <mergeCell ref="L301:S301"/>
    <mergeCell ref="L288:S288"/>
    <mergeCell ref="L289:S289"/>
    <mergeCell ref="L290:S290"/>
    <mergeCell ref="L291:S291"/>
    <mergeCell ref="L292:S292"/>
    <mergeCell ref="L293:S293"/>
    <mergeCell ref="L294:S294"/>
    <mergeCell ref="X226:Y226"/>
    <mergeCell ref="AB226:AD226"/>
    <mergeCell ref="M223:N223"/>
    <mergeCell ref="M224:N224"/>
    <mergeCell ref="Q224:S224"/>
    <mergeCell ref="X224:Y224"/>
    <mergeCell ref="M225:N225"/>
    <mergeCell ref="X225:Y225"/>
    <mergeCell ref="M226:N226"/>
    <mergeCell ref="M228:N228"/>
    <mergeCell ref="M229:N229"/>
    <mergeCell ref="M230:N230"/>
    <mergeCell ref="M231:N231"/>
    <mergeCell ref="M232:N232"/>
    <mergeCell ref="M233:N233"/>
    <mergeCell ref="M234:N234"/>
    <mergeCell ref="M235:N235"/>
    <mergeCell ref="M227:N227"/>
    <mergeCell ref="Q227:S227"/>
    <mergeCell ref="X227:Y227"/>
    <mergeCell ref="AB227:AD227"/>
    <mergeCell ref="Q228:S228"/>
    <mergeCell ref="X228:Y228"/>
    <mergeCell ref="X229:Y229"/>
    <mergeCell ref="X232:Y232"/>
    <mergeCell ref="X233:Y233"/>
    <mergeCell ref="X234:Y234"/>
    <mergeCell ref="X235:Y235"/>
    <mergeCell ref="AB228:AD228"/>
    <mergeCell ref="AB229:AD229"/>
    <mergeCell ref="X230:Y230"/>
    <mergeCell ref="AB230:AD230"/>
    <mergeCell ref="X231:Y231"/>
    <mergeCell ref="AB231:AD231"/>
    <mergeCell ref="AB232:AD232"/>
    <mergeCell ref="BE237:BF237"/>
    <mergeCell ref="BI237:BK237"/>
    <mergeCell ref="AB233:AD233"/>
    <mergeCell ref="AB234:AD234"/>
    <mergeCell ref="AB235:AD235"/>
    <mergeCell ref="AI237:AJ237"/>
    <mergeCell ref="AT237:AU237"/>
    <mergeCell ref="AI238:AJ238"/>
    <mergeCell ref="AT238:AU238"/>
    <mergeCell ref="AX237:AZ237"/>
    <mergeCell ref="AX238:AZ238"/>
    <mergeCell ref="BE238:BF238"/>
    <mergeCell ref="BI238:BK238"/>
    <mergeCell ref="AX239:AZ239"/>
    <mergeCell ref="BE239:BF239"/>
    <mergeCell ref="BI239:BK239"/>
    <mergeCell ref="AM237:AO237"/>
    <mergeCell ref="AM238:AO238"/>
    <mergeCell ref="AI239:AJ239"/>
    <mergeCell ref="AM239:AO239"/>
    <mergeCell ref="AT239:AU239"/>
    <mergeCell ref="AH240:AO240"/>
    <mergeCell ref="AH241:AO241"/>
    <mergeCell ref="AS247:AZ247"/>
    <mergeCell ref="BA247:BB247"/>
    <mergeCell ref="BL247:BM247"/>
    <mergeCell ref="BD240:BK240"/>
    <mergeCell ref="BD241:BK241"/>
    <mergeCell ref="BD242:BK242"/>
    <mergeCell ref="BD243:BK243"/>
    <mergeCell ref="BD244:BK244"/>
    <mergeCell ref="BD245:BK245"/>
    <mergeCell ref="BD246:BK246"/>
    <mergeCell ref="AS240:AZ240"/>
    <mergeCell ref="AS241:AZ241"/>
    <mergeCell ref="AS242:AZ242"/>
    <mergeCell ref="AS243:AZ243"/>
    <mergeCell ref="AS244:AZ244"/>
    <mergeCell ref="AS245:AZ245"/>
    <mergeCell ref="AS246:AZ246"/>
    <mergeCell ref="AS255:AZ255"/>
    <mergeCell ref="AS256:AZ256"/>
    <mergeCell ref="BD256:BK256"/>
    <mergeCell ref="AS257:AZ257"/>
    <mergeCell ref="BD257:BK257"/>
    <mergeCell ref="AS258:AZ258"/>
    <mergeCell ref="BD258:BK258"/>
    <mergeCell ref="AS248:AZ248"/>
    <mergeCell ref="AS249:AZ249"/>
    <mergeCell ref="AS250:AZ250"/>
    <mergeCell ref="AS251:AZ251"/>
    <mergeCell ref="AS252:AZ252"/>
    <mergeCell ref="AS253:AZ253"/>
    <mergeCell ref="AS254:AZ254"/>
    <mergeCell ref="AX270:AZ270"/>
    <mergeCell ref="AX271:AZ271"/>
    <mergeCell ref="AX263:AZ263"/>
    <mergeCell ref="AX264:AZ264"/>
    <mergeCell ref="AX265:AZ265"/>
    <mergeCell ref="AX266:AZ266"/>
    <mergeCell ref="AX267:AZ267"/>
    <mergeCell ref="AX268:AZ268"/>
    <mergeCell ref="AX269:AZ269"/>
    <mergeCell ref="AI265:AJ265"/>
    <mergeCell ref="AI266:AJ266"/>
    <mergeCell ref="AI267:AJ267"/>
    <mergeCell ref="AI268:AJ268"/>
    <mergeCell ref="AI269:AJ269"/>
    <mergeCell ref="AI270:AJ270"/>
    <mergeCell ref="AI271:AJ271"/>
    <mergeCell ref="AI272:AJ272"/>
    <mergeCell ref="AI273:AJ273"/>
    <mergeCell ref="AI274:AJ274"/>
    <mergeCell ref="AI275:AJ275"/>
    <mergeCell ref="AI276:AJ276"/>
    <mergeCell ref="AI277:AJ277"/>
    <mergeCell ref="AH283:AO283"/>
    <mergeCell ref="W283:AD283"/>
    <mergeCell ref="W284:AD284"/>
    <mergeCell ref="W285:AD285"/>
    <mergeCell ref="W286:AD286"/>
    <mergeCell ref="W287:AD287"/>
    <mergeCell ref="W288:AD288"/>
    <mergeCell ref="T290:U290"/>
    <mergeCell ref="AH284:AO284"/>
    <mergeCell ref="AH285:AO285"/>
    <mergeCell ref="AH286:AO286"/>
    <mergeCell ref="AH287:AO287"/>
    <mergeCell ref="AH288:AO288"/>
    <mergeCell ref="AH289:AO289"/>
    <mergeCell ref="AP290:AQ290"/>
    <mergeCell ref="W295:AD295"/>
    <mergeCell ref="W296:AD296"/>
    <mergeCell ref="W297:AD297"/>
    <mergeCell ref="W298:AD298"/>
    <mergeCell ref="W299:AD299"/>
    <mergeCell ref="W300:AD300"/>
    <mergeCell ref="W301:AD301"/>
    <mergeCell ref="W289:AD289"/>
    <mergeCell ref="W290:AD290"/>
    <mergeCell ref="AE290:AF290"/>
    <mergeCell ref="W291:AD291"/>
    <mergeCell ref="W292:AD292"/>
    <mergeCell ref="W293:AD293"/>
    <mergeCell ref="W294:AD294"/>
    <mergeCell ref="AH297:AO297"/>
    <mergeCell ref="AH298:AO298"/>
    <mergeCell ref="AH299:AO299"/>
    <mergeCell ref="AH300:AO300"/>
    <mergeCell ref="AH301:AO301"/>
    <mergeCell ref="AH290:AO290"/>
    <mergeCell ref="AH291:AO291"/>
    <mergeCell ref="AH292:AO292"/>
    <mergeCell ref="AH293:AO293"/>
    <mergeCell ref="AH294:AO294"/>
    <mergeCell ref="AH295:AO295"/>
    <mergeCell ref="AH296:AO296"/>
    <mergeCell ref="AT266:AU266"/>
    <mergeCell ref="AT267:AU267"/>
    <mergeCell ref="AT268:AU268"/>
    <mergeCell ref="AT269:AU269"/>
    <mergeCell ref="AT270:AU270"/>
    <mergeCell ref="AT271:AU271"/>
    <mergeCell ref="AT272:AU272"/>
    <mergeCell ref="AT273:AU273"/>
    <mergeCell ref="AT274:AU274"/>
    <mergeCell ref="AS283:AZ283"/>
    <mergeCell ref="AS284:AZ284"/>
    <mergeCell ref="AS285:AZ285"/>
    <mergeCell ref="AS286:AZ286"/>
    <mergeCell ref="AS287:AZ287"/>
    <mergeCell ref="AS294:AZ294"/>
    <mergeCell ref="AS295:AZ295"/>
    <mergeCell ref="AS296:AZ296"/>
    <mergeCell ref="AS297:AZ297"/>
    <mergeCell ref="AS298:AZ298"/>
    <mergeCell ref="AS299:AZ299"/>
    <mergeCell ref="AS300:AZ300"/>
    <mergeCell ref="AS301:AZ301"/>
    <mergeCell ref="AS288:AZ288"/>
    <mergeCell ref="AS289:AZ289"/>
    <mergeCell ref="AS290:AZ290"/>
    <mergeCell ref="BA290:BB290"/>
    <mergeCell ref="AS291:AZ291"/>
    <mergeCell ref="AS292:AZ292"/>
    <mergeCell ref="AS293:AZ293"/>
    <mergeCell ref="BD300:BK300"/>
    <mergeCell ref="BD301:BK301"/>
    <mergeCell ref="BD293:BK293"/>
    <mergeCell ref="BD294:BK294"/>
    <mergeCell ref="BD295:BK295"/>
    <mergeCell ref="BD296:BK296"/>
    <mergeCell ref="BD297:BK297"/>
    <mergeCell ref="BD298:BK298"/>
    <mergeCell ref="BD299:BK299"/>
    <mergeCell ref="AX350:AZ350"/>
    <mergeCell ref="AX351:AZ351"/>
    <mergeCell ref="AS344:AZ344"/>
    <mergeCell ref="AT348:AW348"/>
    <mergeCell ref="AY348:AZ348"/>
    <mergeCell ref="AT349:AU349"/>
    <mergeCell ref="AX349:AZ349"/>
    <mergeCell ref="AT350:AU350"/>
    <mergeCell ref="AT351:AU351"/>
    <mergeCell ref="AX359:AZ359"/>
    <mergeCell ref="AX360:AZ360"/>
    <mergeCell ref="AT355:AU355"/>
    <mergeCell ref="AT356:AU356"/>
    <mergeCell ref="AT357:AU357"/>
    <mergeCell ref="AT358:AU358"/>
    <mergeCell ref="AX358:AZ358"/>
    <mergeCell ref="AT359:AU359"/>
    <mergeCell ref="AT360:AU360"/>
    <mergeCell ref="AT364:AU364"/>
    <mergeCell ref="AT365:AU365"/>
    <mergeCell ref="AT366:AU366"/>
    <mergeCell ref="AT367:AU367"/>
    <mergeCell ref="AT368:AU368"/>
    <mergeCell ref="AX365:AZ365"/>
    <mergeCell ref="AX366:AZ366"/>
    <mergeCell ref="AX367:AZ367"/>
    <mergeCell ref="AX368:AZ368"/>
    <mergeCell ref="AT361:AU361"/>
    <mergeCell ref="AX361:AZ361"/>
    <mergeCell ref="AT362:AU362"/>
    <mergeCell ref="AX362:AZ362"/>
    <mergeCell ref="AT363:AU363"/>
    <mergeCell ref="AX363:AZ363"/>
    <mergeCell ref="AX364:AZ364"/>
    <mergeCell ref="BE323:BF323"/>
    <mergeCell ref="BE324:BF324"/>
    <mergeCell ref="AX319:AZ319"/>
    <mergeCell ref="AX320:AZ320"/>
    <mergeCell ref="AX321:AZ321"/>
    <mergeCell ref="AX322:AZ322"/>
    <mergeCell ref="BE322:BF322"/>
    <mergeCell ref="AX323:AZ323"/>
    <mergeCell ref="AX324:AZ324"/>
    <mergeCell ref="AX325:AZ325"/>
    <mergeCell ref="BE325:BF325"/>
    <mergeCell ref="AS326:AZ326"/>
    <mergeCell ref="AS327:AZ327"/>
    <mergeCell ref="AS328:AZ328"/>
    <mergeCell ref="AS329:AZ329"/>
    <mergeCell ref="AS330:AZ330"/>
    <mergeCell ref="AS331:AZ331"/>
    <mergeCell ref="AS332:AZ332"/>
    <mergeCell ref="AS333:AZ333"/>
    <mergeCell ref="BA333:BB333"/>
    <mergeCell ref="AS334:AZ334"/>
    <mergeCell ref="AS335:AZ335"/>
    <mergeCell ref="AS336:AZ336"/>
    <mergeCell ref="AS337:AZ337"/>
    <mergeCell ref="AS338:AZ338"/>
    <mergeCell ref="AS339:AZ339"/>
    <mergeCell ref="AS340:AZ340"/>
    <mergeCell ref="AS341:AZ341"/>
    <mergeCell ref="AS342:AZ342"/>
    <mergeCell ref="AS343:AZ343"/>
    <mergeCell ref="BE349:BF349"/>
    <mergeCell ref="BE350:BF350"/>
    <mergeCell ref="BE351:BF351"/>
    <mergeCell ref="BE352:BF352"/>
    <mergeCell ref="BE353:BF353"/>
    <mergeCell ref="BE354:BF354"/>
    <mergeCell ref="BE355:BF355"/>
    <mergeCell ref="BE356:BF356"/>
    <mergeCell ref="BE357:BF357"/>
    <mergeCell ref="BE358:BF358"/>
    <mergeCell ref="BE359:BF359"/>
    <mergeCell ref="BE360:BF360"/>
    <mergeCell ref="BE361:BF361"/>
    <mergeCell ref="BE362:BF362"/>
    <mergeCell ref="AX400:AZ400"/>
    <mergeCell ref="AX401:AZ401"/>
    <mergeCell ref="AX393:AZ393"/>
    <mergeCell ref="AX394:AZ394"/>
    <mergeCell ref="AX395:AZ395"/>
    <mergeCell ref="AX396:AZ396"/>
    <mergeCell ref="AX397:AZ397"/>
    <mergeCell ref="AX398:AZ398"/>
    <mergeCell ref="AX399:AZ399"/>
    <mergeCell ref="BE395:BF395"/>
    <mergeCell ref="BE396:BF396"/>
    <mergeCell ref="BE397:BF397"/>
    <mergeCell ref="BE398:BF398"/>
    <mergeCell ref="BE399:BF399"/>
    <mergeCell ref="BE400:BF400"/>
    <mergeCell ref="BE401:BF401"/>
    <mergeCell ref="BE402:BF402"/>
    <mergeCell ref="BE403:BF403"/>
    <mergeCell ref="BE406:BF406"/>
    <mergeCell ref="BE407:BF407"/>
    <mergeCell ref="BE408:BF408"/>
    <mergeCell ref="BE409:BF409"/>
    <mergeCell ref="BE410:BF410"/>
    <mergeCell ref="BE411:BF411"/>
    <mergeCell ref="BE435:BF435"/>
    <mergeCell ref="BE436:BF436"/>
    <mergeCell ref="BE437:BF437"/>
    <mergeCell ref="BE438:BF438"/>
    <mergeCell ref="BE439:BF439"/>
    <mergeCell ref="BE440:BF440"/>
    <mergeCell ref="BE448:BF448"/>
    <mergeCell ref="BE449:BF449"/>
    <mergeCell ref="BE450:BF450"/>
    <mergeCell ref="BE451:BF451"/>
    <mergeCell ref="BE452:BF452"/>
    <mergeCell ref="BE453:BF453"/>
    <mergeCell ref="BE454:BF454"/>
    <mergeCell ref="BE441:BF441"/>
    <mergeCell ref="BE442:BF442"/>
    <mergeCell ref="BE443:BF443"/>
    <mergeCell ref="BE444:BF444"/>
    <mergeCell ref="BE445:BF445"/>
    <mergeCell ref="BE446:BF446"/>
    <mergeCell ref="BE447:BF447"/>
    <mergeCell ref="BE363:BF363"/>
    <mergeCell ref="BE364:BF364"/>
    <mergeCell ref="BE365:BF365"/>
    <mergeCell ref="BE366:BF366"/>
    <mergeCell ref="BE367:BF367"/>
    <mergeCell ref="BE368:BF368"/>
    <mergeCell ref="AS369:AZ369"/>
    <mergeCell ref="AS370:AZ370"/>
    <mergeCell ref="AS371:AZ371"/>
    <mergeCell ref="AS372:AZ372"/>
    <mergeCell ref="AS373:AZ373"/>
    <mergeCell ref="AS374:AZ374"/>
    <mergeCell ref="AS375:AZ375"/>
    <mergeCell ref="AP376:AQ376"/>
    <mergeCell ref="AS376:AZ376"/>
    <mergeCell ref="BA376:BB376"/>
    <mergeCell ref="AS377:AZ377"/>
    <mergeCell ref="AS378:AZ378"/>
    <mergeCell ref="AS379:AZ379"/>
    <mergeCell ref="AS380:AZ380"/>
    <mergeCell ref="AS381:AZ381"/>
    <mergeCell ref="AS382:AZ382"/>
    <mergeCell ref="AS383:AZ383"/>
    <mergeCell ref="AS384:AZ384"/>
    <mergeCell ref="AS385:AZ385"/>
    <mergeCell ref="AS386:AZ386"/>
    <mergeCell ref="AS387:AZ387"/>
    <mergeCell ref="AY391:AZ391"/>
    <mergeCell ref="AT391:AW391"/>
    <mergeCell ref="AT392:AU392"/>
    <mergeCell ref="AX392:AZ392"/>
    <mergeCell ref="BE392:BF392"/>
    <mergeCell ref="AT393:AU393"/>
    <mergeCell ref="BE393:BF393"/>
    <mergeCell ref="BE394:BF394"/>
    <mergeCell ref="AT403:AU403"/>
    <mergeCell ref="AT404:AU404"/>
    <mergeCell ref="BE404:BF404"/>
    <mergeCell ref="BE405:BF405"/>
    <mergeCell ref="AT394:AU394"/>
    <mergeCell ref="AT395:AU395"/>
    <mergeCell ref="AT396:AU396"/>
    <mergeCell ref="AT397:AU397"/>
    <mergeCell ref="AT398:AU398"/>
    <mergeCell ref="AT399:AU399"/>
    <mergeCell ref="AT400:AU400"/>
    <mergeCell ref="AX405:AZ405"/>
    <mergeCell ref="AX406:AZ406"/>
    <mergeCell ref="AT401:AU401"/>
    <mergeCell ref="AT402:AU402"/>
    <mergeCell ref="AX402:AZ402"/>
    <mergeCell ref="AX403:AZ403"/>
    <mergeCell ref="AX404:AZ404"/>
    <mergeCell ref="AT405:AU405"/>
    <mergeCell ref="AT406:AU406"/>
    <mergeCell ref="AT410:AU410"/>
    <mergeCell ref="AT411:AU411"/>
    <mergeCell ref="AT407:AU407"/>
    <mergeCell ref="AX407:AZ407"/>
    <mergeCell ref="AT408:AU408"/>
    <mergeCell ref="AX408:AZ408"/>
    <mergeCell ref="AT409:AU409"/>
    <mergeCell ref="AX409:AZ409"/>
    <mergeCell ref="AX410:AZ410"/>
    <mergeCell ref="AX411:AZ411"/>
    <mergeCell ref="AS412:AZ412"/>
    <mergeCell ref="AS413:AZ413"/>
    <mergeCell ref="AS414:AZ414"/>
    <mergeCell ref="AS415:AZ415"/>
    <mergeCell ref="AS416:AZ416"/>
    <mergeCell ref="AS417:AZ417"/>
    <mergeCell ref="AS418:AZ418"/>
    <mergeCell ref="AP419:AQ419"/>
    <mergeCell ref="AS419:AZ419"/>
    <mergeCell ref="BA419:BB419"/>
    <mergeCell ref="AS420:AZ420"/>
    <mergeCell ref="AS421:AZ421"/>
    <mergeCell ref="AS422:AZ422"/>
    <mergeCell ref="AS423:AZ423"/>
    <mergeCell ref="AS424:AZ424"/>
    <mergeCell ref="AS425:AZ425"/>
    <mergeCell ref="AS426:AZ426"/>
    <mergeCell ref="AS427:AZ427"/>
    <mergeCell ref="AS428:AZ428"/>
    <mergeCell ref="AS429:AZ429"/>
    <mergeCell ref="AS465:AZ465"/>
    <mergeCell ref="AS466:AZ466"/>
    <mergeCell ref="AS467:AZ467"/>
    <mergeCell ref="AS468:AZ468"/>
    <mergeCell ref="AS469:AZ469"/>
    <mergeCell ref="AS470:AZ470"/>
    <mergeCell ref="AS471:AZ471"/>
    <mergeCell ref="AS472:AZ472"/>
    <mergeCell ref="AS473:AZ473"/>
    <mergeCell ref="AT477:AW477"/>
    <mergeCell ref="AY477:AZ477"/>
    <mergeCell ref="AT478:AU478"/>
    <mergeCell ref="AX478:AZ478"/>
    <mergeCell ref="AX479:AZ479"/>
    <mergeCell ref="AS456:AZ456"/>
    <mergeCell ref="AS457:AZ457"/>
    <mergeCell ref="AS458:AZ458"/>
    <mergeCell ref="AS459:AZ459"/>
    <mergeCell ref="AS460:AZ460"/>
    <mergeCell ref="AS461:AZ461"/>
    <mergeCell ref="AP462:AQ462"/>
    <mergeCell ref="AS462:AZ462"/>
    <mergeCell ref="BA462:BB462"/>
    <mergeCell ref="AS463:AZ463"/>
    <mergeCell ref="BD463:BK463"/>
    <mergeCell ref="AS464:AZ464"/>
    <mergeCell ref="BD464:BK464"/>
    <mergeCell ref="BD465:BK465"/>
    <mergeCell ref="BD466:BK466"/>
    <mergeCell ref="BD467:BK467"/>
    <mergeCell ref="BD468:BK468"/>
    <mergeCell ref="BD469:BK469"/>
    <mergeCell ref="BD470:BK470"/>
    <mergeCell ref="BD471:BK471"/>
    <mergeCell ref="BD472:BK472"/>
    <mergeCell ref="BD473:BK473"/>
    <mergeCell ref="BE477:BH477"/>
    <mergeCell ref="BJ477:BK477"/>
    <mergeCell ref="BE478:BF478"/>
    <mergeCell ref="BI478:BK478"/>
    <mergeCell ref="BE479:BF479"/>
    <mergeCell ref="BE480:BF480"/>
    <mergeCell ref="BI491:BK491"/>
    <mergeCell ref="BI492:BK492"/>
    <mergeCell ref="BI493:BK493"/>
    <mergeCell ref="BI494:BK494"/>
    <mergeCell ref="BI495:BK495"/>
    <mergeCell ref="BI496:BK496"/>
    <mergeCell ref="BI497:BK497"/>
    <mergeCell ref="BI479:BK479"/>
    <mergeCell ref="BI480:BK480"/>
    <mergeCell ref="BI486:BK486"/>
    <mergeCell ref="BI487:BK487"/>
    <mergeCell ref="BI488:BK488"/>
    <mergeCell ref="BI489:BK489"/>
    <mergeCell ref="BI490:BK490"/>
    <mergeCell ref="BD501:BK501"/>
    <mergeCell ref="BD502:BK502"/>
    <mergeCell ref="AX521:AZ521"/>
    <mergeCell ref="AX522:AZ522"/>
    <mergeCell ref="AT524:AU524"/>
    <mergeCell ref="AX524:AZ524"/>
    <mergeCell ref="AT525:AU525"/>
    <mergeCell ref="AX525:AZ525"/>
    <mergeCell ref="AT526:AU526"/>
    <mergeCell ref="AX526:AZ526"/>
    <mergeCell ref="AT527:AU527"/>
    <mergeCell ref="AX527:AZ527"/>
    <mergeCell ref="AS514:AZ514"/>
    <mergeCell ref="AS515:AZ515"/>
    <mergeCell ref="AS516:AZ516"/>
    <mergeCell ref="AT520:AW520"/>
    <mergeCell ref="AY520:AZ520"/>
    <mergeCell ref="AT521:AU521"/>
    <mergeCell ref="AT522:AU522"/>
    <mergeCell ref="AX497:AZ497"/>
    <mergeCell ref="BE497:BF497"/>
    <mergeCell ref="AS498:AZ498"/>
    <mergeCell ref="BD498:BK498"/>
    <mergeCell ref="AS499:AZ499"/>
    <mergeCell ref="BD499:BK499"/>
    <mergeCell ref="BD500:BK500"/>
    <mergeCell ref="AS500:AZ500"/>
    <mergeCell ref="AS501:AZ501"/>
    <mergeCell ref="AS502:AZ502"/>
    <mergeCell ref="AS503:AZ503"/>
    <mergeCell ref="BD503:BK503"/>
    <mergeCell ref="AS504:AZ504"/>
    <mergeCell ref="BD504:BK504"/>
    <mergeCell ref="AS505:AZ505"/>
    <mergeCell ref="BA505:BB505"/>
    <mergeCell ref="BD505:BK505"/>
    <mergeCell ref="BL505:BM505"/>
    <mergeCell ref="AS506:AZ506"/>
    <mergeCell ref="BD506:BK506"/>
    <mergeCell ref="BD507:BK507"/>
    <mergeCell ref="AS507:AZ507"/>
    <mergeCell ref="AS508:AZ508"/>
    <mergeCell ref="AS509:AZ509"/>
    <mergeCell ref="AS510:AZ510"/>
    <mergeCell ref="AS511:AZ511"/>
    <mergeCell ref="AS512:AZ512"/>
    <mergeCell ref="AS513:AZ513"/>
    <mergeCell ref="BD508:BK508"/>
    <mergeCell ref="BD509:BK509"/>
    <mergeCell ref="BD510:BK510"/>
    <mergeCell ref="BD511:BK511"/>
    <mergeCell ref="BD512:BK512"/>
    <mergeCell ref="BD513:BK513"/>
    <mergeCell ref="BD514:BK514"/>
    <mergeCell ref="AT523:AU523"/>
    <mergeCell ref="AX523:AZ523"/>
    <mergeCell ref="BE523:BF523"/>
    <mergeCell ref="BI523:BK523"/>
    <mergeCell ref="BD515:BK515"/>
    <mergeCell ref="BD516:BK516"/>
    <mergeCell ref="BE520:BH520"/>
    <mergeCell ref="BJ520:BK520"/>
    <mergeCell ref="BE521:BF521"/>
    <mergeCell ref="BI521:BK521"/>
    <mergeCell ref="BI522:BK522"/>
    <mergeCell ref="AX436:AZ436"/>
    <mergeCell ref="AX437:AZ437"/>
    <mergeCell ref="AS430:AZ430"/>
    <mergeCell ref="AT434:AW434"/>
    <mergeCell ref="AY434:AZ434"/>
    <mergeCell ref="AT435:AU435"/>
    <mergeCell ref="AX435:AZ435"/>
    <mergeCell ref="AT436:AU436"/>
    <mergeCell ref="AT437:AU437"/>
    <mergeCell ref="AT438:AU438"/>
    <mergeCell ref="AX438:AZ438"/>
    <mergeCell ref="AT439:AU439"/>
    <mergeCell ref="AX439:AZ439"/>
    <mergeCell ref="AT440:AU440"/>
    <mergeCell ref="AX440:AZ440"/>
    <mergeCell ref="AX441:AZ441"/>
    <mergeCell ref="AT448:AU448"/>
    <mergeCell ref="AT449:AU449"/>
    <mergeCell ref="AT450:AU450"/>
    <mergeCell ref="AT451:AU451"/>
    <mergeCell ref="AT452:AU452"/>
    <mergeCell ref="AT453:AU453"/>
    <mergeCell ref="AT454:AU454"/>
    <mergeCell ref="AT441:AU441"/>
    <mergeCell ref="AT442:AU442"/>
    <mergeCell ref="AT443:AU443"/>
    <mergeCell ref="AT444:AU444"/>
    <mergeCell ref="AT445:AU445"/>
    <mergeCell ref="AT446:AU446"/>
    <mergeCell ref="AT447:AU447"/>
    <mergeCell ref="AX442:AZ442"/>
    <mergeCell ref="AX443:AZ443"/>
    <mergeCell ref="AX444:AZ444"/>
    <mergeCell ref="AX445:AZ445"/>
    <mergeCell ref="AX446:AZ446"/>
    <mergeCell ref="AX447:AZ447"/>
    <mergeCell ref="AX448:AZ448"/>
    <mergeCell ref="AX449:AZ449"/>
    <mergeCell ref="AX450:AZ450"/>
    <mergeCell ref="AX451:AZ451"/>
    <mergeCell ref="AX452:AZ452"/>
    <mergeCell ref="AX453:AZ453"/>
    <mergeCell ref="AX454:AZ454"/>
    <mergeCell ref="AS455:AZ455"/>
    <mergeCell ref="BE484:BF484"/>
    <mergeCell ref="BE485:BF485"/>
    <mergeCell ref="BE481:BF481"/>
    <mergeCell ref="BI481:BK481"/>
    <mergeCell ref="BE482:BF482"/>
    <mergeCell ref="BI482:BK482"/>
    <mergeCell ref="BE483:BF483"/>
    <mergeCell ref="BI483:BK483"/>
    <mergeCell ref="BI484:BK484"/>
    <mergeCell ref="BI485:BK485"/>
    <mergeCell ref="AX486:AZ486"/>
    <mergeCell ref="AX487:AZ487"/>
    <mergeCell ref="AX480:AZ480"/>
    <mergeCell ref="AX481:AZ481"/>
    <mergeCell ref="AX482:AZ482"/>
    <mergeCell ref="AX483:AZ483"/>
    <mergeCell ref="AX484:AZ484"/>
    <mergeCell ref="AX485:AZ485"/>
    <mergeCell ref="BE486:BF486"/>
    <mergeCell ref="BE487:BF487"/>
    <mergeCell ref="AT479:AU479"/>
    <mergeCell ref="AT480:AU480"/>
    <mergeCell ref="AT481:AU481"/>
    <mergeCell ref="AT482:AU482"/>
    <mergeCell ref="AT483:AU483"/>
    <mergeCell ref="AT484:AU484"/>
    <mergeCell ref="AT485:AU485"/>
    <mergeCell ref="AT491:AU491"/>
    <mergeCell ref="AT492:AU492"/>
    <mergeCell ref="AT493:AU493"/>
    <mergeCell ref="AT494:AU494"/>
    <mergeCell ref="AT495:AU495"/>
    <mergeCell ref="AT496:AU496"/>
    <mergeCell ref="AT497:AU497"/>
    <mergeCell ref="AT535:AU535"/>
    <mergeCell ref="AT536:AU536"/>
    <mergeCell ref="AT537:AU537"/>
    <mergeCell ref="AT538:AU538"/>
    <mergeCell ref="AT539:AU539"/>
    <mergeCell ref="AT540:AU540"/>
    <mergeCell ref="AT528:AU528"/>
    <mergeCell ref="AT529:AU529"/>
    <mergeCell ref="AT530:AU530"/>
    <mergeCell ref="AT531:AU531"/>
    <mergeCell ref="AT532:AU532"/>
    <mergeCell ref="AT533:AU533"/>
    <mergeCell ref="AT534:AU534"/>
    <mergeCell ref="AT486:AU486"/>
    <mergeCell ref="AT487:AU487"/>
    <mergeCell ref="AT488:AU488"/>
    <mergeCell ref="AX488:AZ488"/>
    <mergeCell ref="BE488:BF488"/>
    <mergeCell ref="AX489:AZ489"/>
    <mergeCell ref="BE489:BF489"/>
    <mergeCell ref="AT489:AU489"/>
    <mergeCell ref="AT490:AU490"/>
    <mergeCell ref="AX490:AZ490"/>
    <mergeCell ref="BE490:BF490"/>
    <mergeCell ref="AX491:AZ491"/>
    <mergeCell ref="BE491:BF491"/>
    <mergeCell ref="BE492:BF492"/>
    <mergeCell ref="BE495:BF495"/>
    <mergeCell ref="BE496:BF496"/>
    <mergeCell ref="AX492:AZ492"/>
    <mergeCell ref="AX493:AZ493"/>
    <mergeCell ref="BE493:BF493"/>
    <mergeCell ref="AX494:AZ494"/>
    <mergeCell ref="BE494:BF494"/>
    <mergeCell ref="AX495:AZ495"/>
    <mergeCell ref="AX496:AZ496"/>
    <mergeCell ref="BD545:BK545"/>
    <mergeCell ref="BD546:BK546"/>
    <mergeCell ref="BL548:BM548"/>
    <mergeCell ref="BE538:BF538"/>
    <mergeCell ref="BE539:BF539"/>
    <mergeCell ref="BE540:BF540"/>
    <mergeCell ref="BD541:BK541"/>
    <mergeCell ref="BD542:BK542"/>
    <mergeCell ref="BD543:BK543"/>
    <mergeCell ref="BD544:BK544"/>
    <mergeCell ref="AX575:AZ575"/>
    <mergeCell ref="AX576:AZ576"/>
    <mergeCell ref="AT571:AU571"/>
    <mergeCell ref="AT572:AU572"/>
    <mergeCell ref="AT573:AU573"/>
    <mergeCell ref="AT574:AU574"/>
    <mergeCell ref="AX574:AZ574"/>
    <mergeCell ref="AT575:AU575"/>
    <mergeCell ref="AT576:AU576"/>
    <mergeCell ref="AT581:AU581"/>
    <mergeCell ref="AT582:AU582"/>
    <mergeCell ref="AT583:AU583"/>
    <mergeCell ref="AT578:AU578"/>
    <mergeCell ref="AX578:AZ578"/>
    <mergeCell ref="AT579:AU579"/>
    <mergeCell ref="AX579:AZ579"/>
    <mergeCell ref="AT580:AU580"/>
    <mergeCell ref="AX580:AZ580"/>
    <mergeCell ref="AX581:AZ581"/>
    <mergeCell ref="AX582:AZ582"/>
    <mergeCell ref="AX583:AZ583"/>
    <mergeCell ref="AS584:AZ584"/>
    <mergeCell ref="AS585:AZ585"/>
    <mergeCell ref="AS586:AZ586"/>
    <mergeCell ref="AS587:AZ587"/>
    <mergeCell ref="AS588:AZ588"/>
    <mergeCell ref="AS589:AZ589"/>
    <mergeCell ref="AS590:AZ590"/>
    <mergeCell ref="AS591:AZ591"/>
    <mergeCell ref="BA591:BB591"/>
    <mergeCell ref="AS592:AZ592"/>
    <mergeCell ref="AS593:AZ593"/>
    <mergeCell ref="AS594:AZ594"/>
    <mergeCell ref="AS595:AZ595"/>
    <mergeCell ref="AS596:AZ596"/>
    <mergeCell ref="AS597:AZ597"/>
    <mergeCell ref="AS598:AZ598"/>
    <mergeCell ref="AS599:AZ599"/>
    <mergeCell ref="AS600:AZ600"/>
    <mergeCell ref="AS601:AZ601"/>
    <mergeCell ref="AS628:AZ628"/>
    <mergeCell ref="AS629:AZ629"/>
    <mergeCell ref="AS630:AZ630"/>
    <mergeCell ref="AS631:AZ631"/>
    <mergeCell ref="AS632:AZ632"/>
    <mergeCell ref="AS633:AZ633"/>
    <mergeCell ref="BA634:BB634"/>
    <mergeCell ref="AS641:AZ641"/>
    <mergeCell ref="AS642:AZ642"/>
    <mergeCell ref="AS643:AZ643"/>
    <mergeCell ref="AS644:AZ644"/>
    <mergeCell ref="AS645:AZ645"/>
    <mergeCell ref="AS634:AZ634"/>
    <mergeCell ref="AS635:AZ635"/>
    <mergeCell ref="AS636:AZ636"/>
    <mergeCell ref="AS637:AZ637"/>
    <mergeCell ref="AS638:AZ638"/>
    <mergeCell ref="AS639:AZ639"/>
    <mergeCell ref="AS640:AZ640"/>
    <mergeCell ref="AX608:AZ608"/>
    <mergeCell ref="AX609:AZ609"/>
    <mergeCell ref="AS602:AZ602"/>
    <mergeCell ref="AT606:AW606"/>
    <mergeCell ref="AY606:AZ606"/>
    <mergeCell ref="AT607:AU607"/>
    <mergeCell ref="AX607:AZ607"/>
    <mergeCell ref="AT608:AU608"/>
    <mergeCell ref="AT609:AU609"/>
    <mergeCell ref="AT610:AU610"/>
    <mergeCell ref="AX610:AZ610"/>
    <mergeCell ref="AT611:AU611"/>
    <mergeCell ref="AX611:AZ611"/>
    <mergeCell ref="AT612:AU612"/>
    <mergeCell ref="AX612:AZ612"/>
    <mergeCell ref="AX613:AZ613"/>
    <mergeCell ref="AT620:AU620"/>
    <mergeCell ref="AT621:AU621"/>
    <mergeCell ref="AT622:AU622"/>
    <mergeCell ref="AT623:AU623"/>
    <mergeCell ref="AT624:AU624"/>
    <mergeCell ref="AT625:AU625"/>
    <mergeCell ref="AT626:AU626"/>
    <mergeCell ref="AT613:AU613"/>
    <mergeCell ref="AT614:AU614"/>
    <mergeCell ref="AT615:AU615"/>
    <mergeCell ref="AT616:AU616"/>
    <mergeCell ref="AT617:AU617"/>
    <mergeCell ref="AT618:AU618"/>
    <mergeCell ref="AT619:AU619"/>
    <mergeCell ref="AX614:AZ614"/>
    <mergeCell ref="AX615:AZ615"/>
    <mergeCell ref="AX616:AZ616"/>
    <mergeCell ref="AX617:AZ617"/>
    <mergeCell ref="AX618:AZ618"/>
    <mergeCell ref="AX619:AZ619"/>
    <mergeCell ref="AX620:AZ620"/>
    <mergeCell ref="AX621:AZ621"/>
    <mergeCell ref="AX622:AZ622"/>
    <mergeCell ref="AX623:AZ623"/>
    <mergeCell ref="AX624:AZ624"/>
    <mergeCell ref="AX625:AZ625"/>
    <mergeCell ref="AX626:AZ626"/>
    <mergeCell ref="AS627:AZ627"/>
    <mergeCell ref="BD598:BK598"/>
    <mergeCell ref="BD599:BK599"/>
    <mergeCell ref="BD600:BK600"/>
    <mergeCell ref="BD601:BK601"/>
    <mergeCell ref="BD602:BK602"/>
    <mergeCell ref="BE606:BH606"/>
    <mergeCell ref="BE607:BF607"/>
    <mergeCell ref="BE608:BF608"/>
    <mergeCell ref="BI608:BK608"/>
    <mergeCell ref="BE609:BF609"/>
    <mergeCell ref="BI609:BK609"/>
    <mergeCell ref="BE610:BF610"/>
    <mergeCell ref="BI610:BK610"/>
    <mergeCell ref="BI611:BK611"/>
    <mergeCell ref="BI622:BK622"/>
    <mergeCell ref="BI623:BK623"/>
    <mergeCell ref="BE618:BF618"/>
    <mergeCell ref="BE619:BF619"/>
    <mergeCell ref="BE620:BF620"/>
    <mergeCell ref="BE621:BF621"/>
    <mergeCell ref="BI621:BK621"/>
    <mergeCell ref="BE622:BF622"/>
    <mergeCell ref="BE623:BF623"/>
    <mergeCell ref="BD628:BK628"/>
    <mergeCell ref="BD629:BK629"/>
    <mergeCell ref="BD630:BK630"/>
    <mergeCell ref="BD631:BK631"/>
    <mergeCell ref="BD632:BK632"/>
    <mergeCell ref="BD633:BK633"/>
    <mergeCell ref="BL634:BM634"/>
    <mergeCell ref="BD641:BK641"/>
    <mergeCell ref="BD642:BK642"/>
    <mergeCell ref="BD643:BK643"/>
    <mergeCell ref="BD644:BK644"/>
    <mergeCell ref="BD645:BK645"/>
    <mergeCell ref="BD634:BK634"/>
    <mergeCell ref="BD635:BK635"/>
    <mergeCell ref="BD636:BK636"/>
    <mergeCell ref="BD637:BK637"/>
    <mergeCell ref="BD638:BK638"/>
    <mergeCell ref="BD639:BK639"/>
    <mergeCell ref="BD640:BK640"/>
    <mergeCell ref="BE575:BF575"/>
    <mergeCell ref="BI575:BK575"/>
    <mergeCell ref="BE576:BF576"/>
    <mergeCell ref="BI576:BK576"/>
    <mergeCell ref="BE578:BF578"/>
    <mergeCell ref="BI578:BK578"/>
    <mergeCell ref="BI579:BK579"/>
    <mergeCell ref="BI580:BK580"/>
    <mergeCell ref="BI581:BK581"/>
    <mergeCell ref="BE582:BF582"/>
    <mergeCell ref="BI582:BK582"/>
    <mergeCell ref="BE583:BF583"/>
    <mergeCell ref="BI583:BK583"/>
    <mergeCell ref="BD584:BK584"/>
    <mergeCell ref="BD585:BK585"/>
    <mergeCell ref="BD586:BK586"/>
    <mergeCell ref="BD587:BK587"/>
    <mergeCell ref="BD588:BK588"/>
    <mergeCell ref="BD589:BK589"/>
    <mergeCell ref="BD590:BK590"/>
    <mergeCell ref="BL591:BM591"/>
    <mergeCell ref="BD591:BK591"/>
    <mergeCell ref="BD592:BK592"/>
    <mergeCell ref="BD593:BK593"/>
    <mergeCell ref="BD594:BK594"/>
    <mergeCell ref="BD595:BK595"/>
    <mergeCell ref="BD596:BK596"/>
    <mergeCell ref="BD597:BK597"/>
    <mergeCell ref="BJ606:BK606"/>
    <mergeCell ref="BI607:BK607"/>
    <mergeCell ref="BE611:BF611"/>
    <mergeCell ref="BE612:BF612"/>
    <mergeCell ref="BE613:BF613"/>
    <mergeCell ref="BE614:BF614"/>
    <mergeCell ref="BE615:BF615"/>
    <mergeCell ref="BE616:BF616"/>
    <mergeCell ref="BE617:BF617"/>
    <mergeCell ref="BE624:BF624"/>
    <mergeCell ref="BI624:BK624"/>
    <mergeCell ref="BE625:BF625"/>
    <mergeCell ref="BI625:BK625"/>
    <mergeCell ref="BE626:BF626"/>
    <mergeCell ref="BI626:BK626"/>
    <mergeCell ref="BD627:BK627"/>
    <mergeCell ref="BE522:BF522"/>
    <mergeCell ref="BE524:BF524"/>
    <mergeCell ref="BI524:BK524"/>
    <mergeCell ref="BE525:BF525"/>
    <mergeCell ref="BI525:BK525"/>
    <mergeCell ref="BE526:BF526"/>
    <mergeCell ref="BE527:BF527"/>
    <mergeCell ref="BI526:BK526"/>
    <mergeCell ref="BI527:BK527"/>
    <mergeCell ref="AX528:AZ528"/>
    <mergeCell ref="BE528:BF528"/>
    <mergeCell ref="BI528:BK528"/>
    <mergeCell ref="BE529:BF529"/>
    <mergeCell ref="BI529:BK529"/>
    <mergeCell ref="BI533:BK533"/>
    <mergeCell ref="BI534:BK534"/>
    <mergeCell ref="BI535:BK535"/>
    <mergeCell ref="BI536:BK536"/>
    <mergeCell ref="BI537:BK537"/>
    <mergeCell ref="BI538:BK538"/>
    <mergeCell ref="BI539:BK539"/>
    <mergeCell ref="BI540:BK540"/>
    <mergeCell ref="AX529:AZ529"/>
    <mergeCell ref="AX530:AZ530"/>
    <mergeCell ref="BE530:BF530"/>
    <mergeCell ref="BI530:BK530"/>
    <mergeCell ref="AX531:AZ531"/>
    <mergeCell ref="BI531:BK531"/>
    <mergeCell ref="BI532:BK532"/>
    <mergeCell ref="BE531:BF531"/>
    <mergeCell ref="BE532:BF532"/>
    <mergeCell ref="BE533:BF533"/>
    <mergeCell ref="BE534:BF534"/>
    <mergeCell ref="BE535:BF535"/>
    <mergeCell ref="BE536:BF536"/>
    <mergeCell ref="BE537:BF537"/>
    <mergeCell ref="AX532:AZ532"/>
    <mergeCell ref="AX533:AZ533"/>
    <mergeCell ref="AX534:AZ534"/>
    <mergeCell ref="AX535:AZ535"/>
    <mergeCell ref="AX536:AZ536"/>
    <mergeCell ref="AX537:AZ537"/>
    <mergeCell ref="AX538:AZ538"/>
    <mergeCell ref="AX539:AZ539"/>
    <mergeCell ref="AX540:AZ540"/>
    <mergeCell ref="AS541:AZ541"/>
    <mergeCell ref="AS542:AZ542"/>
    <mergeCell ref="AS543:AZ543"/>
    <mergeCell ref="AS544:AZ544"/>
    <mergeCell ref="AS545:AZ545"/>
    <mergeCell ref="BI564:BK564"/>
    <mergeCell ref="BI565:BK565"/>
    <mergeCell ref="BD557:BK557"/>
    <mergeCell ref="BD558:BK558"/>
    <mergeCell ref="BD559:BK559"/>
    <mergeCell ref="BE563:BH563"/>
    <mergeCell ref="BJ563:BK563"/>
    <mergeCell ref="BE564:BF564"/>
    <mergeCell ref="BE565:BF565"/>
    <mergeCell ref="BI570:BK570"/>
    <mergeCell ref="BI571:BK571"/>
    <mergeCell ref="BE566:BF566"/>
    <mergeCell ref="BI566:BK566"/>
    <mergeCell ref="BE567:BF567"/>
    <mergeCell ref="BI567:BK567"/>
    <mergeCell ref="BE568:BF568"/>
    <mergeCell ref="BI568:BK568"/>
    <mergeCell ref="BI569:BK569"/>
    <mergeCell ref="AX572:AZ572"/>
    <mergeCell ref="AX573:AZ573"/>
    <mergeCell ref="AX565:AZ565"/>
    <mergeCell ref="AX566:AZ566"/>
    <mergeCell ref="AX567:AZ567"/>
    <mergeCell ref="AX568:AZ568"/>
    <mergeCell ref="AX569:AZ569"/>
    <mergeCell ref="AX570:AZ570"/>
    <mergeCell ref="AX571:AZ571"/>
    <mergeCell ref="BI573:BK573"/>
    <mergeCell ref="BI574:BK574"/>
    <mergeCell ref="BE569:BF569"/>
    <mergeCell ref="BE570:BF570"/>
    <mergeCell ref="BE571:BF571"/>
    <mergeCell ref="BE572:BF572"/>
    <mergeCell ref="BI572:BK572"/>
    <mergeCell ref="BE573:BF573"/>
    <mergeCell ref="BE574:BF574"/>
    <mergeCell ref="AS546:AZ546"/>
    <mergeCell ref="AS547:AZ547"/>
    <mergeCell ref="BD547:BK547"/>
    <mergeCell ref="AS548:AZ548"/>
    <mergeCell ref="BA548:BB548"/>
    <mergeCell ref="BD548:BK548"/>
    <mergeCell ref="BD549:BK549"/>
    <mergeCell ref="AS549:AZ549"/>
    <mergeCell ref="AS550:AZ550"/>
    <mergeCell ref="AS551:AZ551"/>
    <mergeCell ref="AS552:AZ552"/>
    <mergeCell ref="AS553:AZ553"/>
    <mergeCell ref="AS554:AZ554"/>
    <mergeCell ref="AS555:AZ555"/>
    <mergeCell ref="BD550:BK550"/>
    <mergeCell ref="BD551:BK551"/>
    <mergeCell ref="BD552:BK552"/>
    <mergeCell ref="BD553:BK553"/>
    <mergeCell ref="BD554:BK554"/>
    <mergeCell ref="BD555:BK555"/>
    <mergeCell ref="BD556:BK556"/>
    <mergeCell ref="AS556:AZ556"/>
    <mergeCell ref="AS557:AZ557"/>
    <mergeCell ref="AS558:AZ558"/>
    <mergeCell ref="AS559:AZ559"/>
    <mergeCell ref="AT563:AW563"/>
    <mergeCell ref="AY563:AZ563"/>
    <mergeCell ref="AX564:AZ564"/>
    <mergeCell ref="AT564:AU564"/>
    <mergeCell ref="AT565:AU565"/>
    <mergeCell ref="AT566:AU566"/>
    <mergeCell ref="AT567:AU567"/>
    <mergeCell ref="AT568:AU568"/>
    <mergeCell ref="AT569:AU569"/>
    <mergeCell ref="AT570:AU570"/>
    <mergeCell ref="AT577:AU577"/>
    <mergeCell ref="AX577:AZ577"/>
    <mergeCell ref="BE577:BF577"/>
    <mergeCell ref="BI577:BK577"/>
    <mergeCell ref="BE579:BF579"/>
    <mergeCell ref="BE580:BF580"/>
    <mergeCell ref="BE581:BF581"/>
    <mergeCell ref="BI619:BK619"/>
    <mergeCell ref="BI620:BK620"/>
    <mergeCell ref="BI612:BK612"/>
    <mergeCell ref="BI613:BK613"/>
    <mergeCell ref="BI614:BK614"/>
    <mergeCell ref="BI615:BK615"/>
    <mergeCell ref="BI616:BK616"/>
    <mergeCell ref="BI617:BK617"/>
    <mergeCell ref="BI618:BK618"/>
    <mergeCell ref="L559:S559"/>
    <mergeCell ref="M563:P563"/>
    <mergeCell ref="R563:S563"/>
    <mergeCell ref="M564:N564"/>
    <mergeCell ref="Q564:S564"/>
    <mergeCell ref="M565:N565"/>
    <mergeCell ref="M566:N566"/>
    <mergeCell ref="M567:N567"/>
    <mergeCell ref="Q567:S567"/>
    <mergeCell ref="M568:N568"/>
    <mergeCell ref="Q568:S568"/>
    <mergeCell ref="M569:N569"/>
    <mergeCell ref="Q569:S569"/>
    <mergeCell ref="Q570:S570"/>
    <mergeCell ref="M532:N532"/>
    <mergeCell ref="M533:N533"/>
    <mergeCell ref="M534:N534"/>
    <mergeCell ref="M535:N535"/>
    <mergeCell ref="M536:N536"/>
    <mergeCell ref="M537:N537"/>
    <mergeCell ref="M538:N538"/>
    <mergeCell ref="M539:N539"/>
    <mergeCell ref="M540:N540"/>
    <mergeCell ref="L541:S541"/>
    <mergeCell ref="L542:S542"/>
    <mergeCell ref="L543:S543"/>
    <mergeCell ref="L544:S544"/>
    <mergeCell ref="L545:S545"/>
    <mergeCell ref="L546:S546"/>
    <mergeCell ref="L547:S547"/>
    <mergeCell ref="L548:S548"/>
    <mergeCell ref="T548:U548"/>
    <mergeCell ref="L549:S549"/>
    <mergeCell ref="L550:S550"/>
    <mergeCell ref="L551:S551"/>
    <mergeCell ref="L552:S552"/>
    <mergeCell ref="L553:S553"/>
    <mergeCell ref="L554:S554"/>
    <mergeCell ref="L555:S555"/>
    <mergeCell ref="L556:S556"/>
    <mergeCell ref="L557:S557"/>
    <mergeCell ref="L558:S558"/>
    <mergeCell ref="Q565:S565"/>
    <mergeCell ref="Q566:S566"/>
    <mergeCell ref="M577:N577"/>
    <mergeCell ref="M578:N578"/>
    <mergeCell ref="M579:N579"/>
    <mergeCell ref="M570:N570"/>
    <mergeCell ref="M571:N571"/>
    <mergeCell ref="M572:N572"/>
    <mergeCell ref="M573:N573"/>
    <mergeCell ref="M574:N574"/>
    <mergeCell ref="M575:N575"/>
    <mergeCell ref="M576:N576"/>
    <mergeCell ref="F621:H621"/>
    <mergeCell ref="F622:H622"/>
    <mergeCell ref="F614:H614"/>
    <mergeCell ref="F615:H615"/>
    <mergeCell ref="F616:H616"/>
    <mergeCell ref="F617:H617"/>
    <mergeCell ref="F618:H618"/>
    <mergeCell ref="F619:H619"/>
    <mergeCell ref="F620:H620"/>
    <mergeCell ref="F624:H624"/>
    <mergeCell ref="F625:H625"/>
    <mergeCell ref="B620:C620"/>
    <mergeCell ref="B621:C621"/>
    <mergeCell ref="B622:C622"/>
    <mergeCell ref="B623:C623"/>
    <mergeCell ref="F623:H623"/>
    <mergeCell ref="B624:C624"/>
    <mergeCell ref="B625:C625"/>
    <mergeCell ref="A638:H638"/>
    <mergeCell ref="A639:H639"/>
    <mergeCell ref="A640:H640"/>
    <mergeCell ref="A641:H641"/>
    <mergeCell ref="A642:H642"/>
    <mergeCell ref="A643:H643"/>
    <mergeCell ref="A644:H644"/>
    <mergeCell ref="A645:H645"/>
    <mergeCell ref="A632:H632"/>
    <mergeCell ref="A633:H633"/>
    <mergeCell ref="A634:H634"/>
    <mergeCell ref="I634:J634"/>
    <mergeCell ref="A635:H635"/>
    <mergeCell ref="A636:H636"/>
    <mergeCell ref="A637:H637"/>
    <mergeCell ref="A589:H589"/>
    <mergeCell ref="A590:H590"/>
    <mergeCell ref="A591:H591"/>
    <mergeCell ref="I591:J591"/>
    <mergeCell ref="A592:H592"/>
    <mergeCell ref="A593:H593"/>
    <mergeCell ref="A594:H594"/>
    <mergeCell ref="A595:H595"/>
    <mergeCell ref="A596:H596"/>
    <mergeCell ref="A597:H597"/>
    <mergeCell ref="A598:H598"/>
    <mergeCell ref="A599:H599"/>
    <mergeCell ref="A600:H600"/>
    <mergeCell ref="A601:H601"/>
    <mergeCell ref="F608:H608"/>
    <mergeCell ref="F609:H609"/>
    <mergeCell ref="A602:H602"/>
    <mergeCell ref="B606:E606"/>
    <mergeCell ref="G606:H606"/>
    <mergeCell ref="B607:C607"/>
    <mergeCell ref="F607:H607"/>
    <mergeCell ref="B608:C608"/>
    <mergeCell ref="B609:C609"/>
    <mergeCell ref="B610:C610"/>
    <mergeCell ref="F610:H610"/>
    <mergeCell ref="B611:C611"/>
    <mergeCell ref="F611:H611"/>
    <mergeCell ref="B612:C612"/>
    <mergeCell ref="F612:H612"/>
    <mergeCell ref="F613:H613"/>
    <mergeCell ref="B613:C613"/>
    <mergeCell ref="B614:C614"/>
    <mergeCell ref="B615:C615"/>
    <mergeCell ref="B616:C616"/>
    <mergeCell ref="B617:C617"/>
    <mergeCell ref="B618:C618"/>
    <mergeCell ref="B619:C619"/>
    <mergeCell ref="B626:C626"/>
    <mergeCell ref="F626:H626"/>
    <mergeCell ref="A627:H627"/>
    <mergeCell ref="A628:H628"/>
    <mergeCell ref="A629:H629"/>
    <mergeCell ref="A630:H630"/>
    <mergeCell ref="A631:H631"/>
    <mergeCell ref="B533:C533"/>
    <mergeCell ref="B534:C534"/>
    <mergeCell ref="B535:C535"/>
    <mergeCell ref="B536:C536"/>
    <mergeCell ref="B537:C537"/>
    <mergeCell ref="B538:C538"/>
    <mergeCell ref="B539:C539"/>
    <mergeCell ref="B540:C540"/>
    <mergeCell ref="B526:C526"/>
    <mergeCell ref="B527:C527"/>
    <mergeCell ref="B528:C528"/>
    <mergeCell ref="B529:C529"/>
    <mergeCell ref="B530:C530"/>
    <mergeCell ref="B531:C531"/>
    <mergeCell ref="B532:C532"/>
    <mergeCell ref="Q535:S535"/>
    <mergeCell ref="Q536:S536"/>
    <mergeCell ref="Q537:S537"/>
    <mergeCell ref="Q538:S538"/>
    <mergeCell ref="Q539:S539"/>
    <mergeCell ref="Q540:S540"/>
    <mergeCell ref="Q528:S528"/>
    <mergeCell ref="Q529:S529"/>
    <mergeCell ref="Q530:S530"/>
    <mergeCell ref="Q531:S531"/>
    <mergeCell ref="Q532:S532"/>
    <mergeCell ref="Q533:S533"/>
    <mergeCell ref="Q534:S534"/>
    <mergeCell ref="L500:S500"/>
    <mergeCell ref="L501:S501"/>
    <mergeCell ref="B497:C497"/>
    <mergeCell ref="A498:H498"/>
    <mergeCell ref="L498:S498"/>
    <mergeCell ref="A499:H499"/>
    <mergeCell ref="L499:S499"/>
    <mergeCell ref="A500:H500"/>
    <mergeCell ref="A501:H501"/>
    <mergeCell ref="L504:S504"/>
    <mergeCell ref="L505:S505"/>
    <mergeCell ref="T505:U505"/>
    <mergeCell ref="A502:H502"/>
    <mergeCell ref="L502:S502"/>
    <mergeCell ref="A503:H503"/>
    <mergeCell ref="L503:S503"/>
    <mergeCell ref="A504:H504"/>
    <mergeCell ref="A505:H505"/>
    <mergeCell ref="I505:J505"/>
    <mergeCell ref="A506:H506"/>
    <mergeCell ref="L506:S506"/>
    <mergeCell ref="A507:H507"/>
    <mergeCell ref="L507:S507"/>
    <mergeCell ref="A508:H508"/>
    <mergeCell ref="L508:S508"/>
    <mergeCell ref="L509:S509"/>
    <mergeCell ref="A509:H509"/>
    <mergeCell ref="A510:H510"/>
    <mergeCell ref="A511:H511"/>
    <mergeCell ref="A512:H512"/>
    <mergeCell ref="A513:H513"/>
    <mergeCell ref="A514:H514"/>
    <mergeCell ref="A515:H515"/>
    <mergeCell ref="Q521:S521"/>
    <mergeCell ref="Q522:S522"/>
    <mergeCell ref="Q523:S523"/>
    <mergeCell ref="Q524:S524"/>
    <mergeCell ref="Q525:S525"/>
    <mergeCell ref="Q526:S526"/>
    <mergeCell ref="Q527:S527"/>
    <mergeCell ref="F521:H521"/>
    <mergeCell ref="F522:H522"/>
    <mergeCell ref="A516:H516"/>
    <mergeCell ref="B520:E520"/>
    <mergeCell ref="G520:H520"/>
    <mergeCell ref="B521:C521"/>
    <mergeCell ref="M521:N521"/>
    <mergeCell ref="B522:C522"/>
    <mergeCell ref="M522:N522"/>
    <mergeCell ref="B523:C523"/>
    <mergeCell ref="F523:H523"/>
    <mergeCell ref="M523:N523"/>
    <mergeCell ref="B524:C524"/>
    <mergeCell ref="F524:H524"/>
    <mergeCell ref="B525:C525"/>
    <mergeCell ref="M526:N526"/>
    <mergeCell ref="F525:H525"/>
    <mergeCell ref="F526:H526"/>
    <mergeCell ref="F527:H527"/>
    <mergeCell ref="F528:H528"/>
    <mergeCell ref="F529:H529"/>
    <mergeCell ref="F530:H530"/>
    <mergeCell ref="F531:H531"/>
    <mergeCell ref="M524:N524"/>
    <mergeCell ref="M525:N525"/>
    <mergeCell ref="M527:N527"/>
    <mergeCell ref="M528:N528"/>
    <mergeCell ref="M529:N529"/>
    <mergeCell ref="M530:N530"/>
    <mergeCell ref="M531:N531"/>
    <mergeCell ref="F532:H532"/>
    <mergeCell ref="F533:H533"/>
    <mergeCell ref="F534:H534"/>
    <mergeCell ref="F535:H535"/>
    <mergeCell ref="F536:H536"/>
    <mergeCell ref="F537:H537"/>
    <mergeCell ref="F538:H538"/>
    <mergeCell ref="F539:H539"/>
    <mergeCell ref="F540:H540"/>
    <mergeCell ref="A541:H541"/>
    <mergeCell ref="A542:H542"/>
    <mergeCell ref="A543:H543"/>
    <mergeCell ref="A544:H544"/>
    <mergeCell ref="A545:H545"/>
    <mergeCell ref="F578:H578"/>
    <mergeCell ref="F579:H579"/>
    <mergeCell ref="F571:H571"/>
    <mergeCell ref="F572:H572"/>
    <mergeCell ref="F573:H573"/>
    <mergeCell ref="F574:H574"/>
    <mergeCell ref="F575:H575"/>
    <mergeCell ref="F576:H576"/>
    <mergeCell ref="F577:H577"/>
    <mergeCell ref="Q571:S571"/>
    <mergeCell ref="Q572:S572"/>
    <mergeCell ref="Q573:S573"/>
    <mergeCell ref="Q574:S574"/>
    <mergeCell ref="Q575:S575"/>
    <mergeCell ref="Q576:S576"/>
    <mergeCell ref="Q577:S577"/>
    <mergeCell ref="M582:N582"/>
    <mergeCell ref="M583:N583"/>
    <mergeCell ref="Q578:S578"/>
    <mergeCell ref="Q579:S579"/>
    <mergeCell ref="M580:N580"/>
    <mergeCell ref="Q580:S580"/>
    <mergeCell ref="M581:N581"/>
    <mergeCell ref="Q581:S581"/>
    <mergeCell ref="Q582:S582"/>
    <mergeCell ref="Q583:S583"/>
    <mergeCell ref="L584:S584"/>
    <mergeCell ref="L585:S585"/>
    <mergeCell ref="L586:S586"/>
    <mergeCell ref="L587:S587"/>
    <mergeCell ref="L588:S588"/>
    <mergeCell ref="L589:S589"/>
    <mergeCell ref="L590:S590"/>
    <mergeCell ref="L591:S591"/>
    <mergeCell ref="T591:U591"/>
    <mergeCell ref="L592:S592"/>
    <mergeCell ref="L593:S593"/>
    <mergeCell ref="L594:S594"/>
    <mergeCell ref="L595:S595"/>
    <mergeCell ref="L596:S596"/>
    <mergeCell ref="L597:S597"/>
    <mergeCell ref="L598:S598"/>
    <mergeCell ref="L599:S599"/>
    <mergeCell ref="L600:S600"/>
    <mergeCell ref="L601:S601"/>
    <mergeCell ref="L602:S602"/>
    <mergeCell ref="M609:N609"/>
    <mergeCell ref="M610:N610"/>
    <mergeCell ref="M611:N611"/>
    <mergeCell ref="L642:S642"/>
    <mergeCell ref="L643:S643"/>
    <mergeCell ref="L644:S644"/>
    <mergeCell ref="L645:S645"/>
    <mergeCell ref="L635:S635"/>
    <mergeCell ref="L636:S636"/>
    <mergeCell ref="L637:S637"/>
    <mergeCell ref="L638:S638"/>
    <mergeCell ref="L639:S639"/>
    <mergeCell ref="L640:S640"/>
    <mergeCell ref="L641:S641"/>
    <mergeCell ref="M606:P606"/>
    <mergeCell ref="R606:S606"/>
    <mergeCell ref="M607:N607"/>
    <mergeCell ref="Q607:S607"/>
    <mergeCell ref="M608:N608"/>
    <mergeCell ref="Q608:S608"/>
    <mergeCell ref="Q609:S609"/>
    <mergeCell ref="Q610:S610"/>
    <mergeCell ref="Q611:S611"/>
    <mergeCell ref="M612:N612"/>
    <mergeCell ref="Q612:S612"/>
    <mergeCell ref="M613:N613"/>
    <mergeCell ref="Q613:S613"/>
    <mergeCell ref="Q614:S614"/>
    <mergeCell ref="M621:N621"/>
    <mergeCell ref="M622:N622"/>
    <mergeCell ref="M623:N623"/>
    <mergeCell ref="M624:N624"/>
    <mergeCell ref="M625:N625"/>
    <mergeCell ref="M626:N626"/>
    <mergeCell ref="M614:N614"/>
    <mergeCell ref="M615:N615"/>
    <mergeCell ref="M616:N616"/>
    <mergeCell ref="M617:N617"/>
    <mergeCell ref="M618:N618"/>
    <mergeCell ref="M619:N619"/>
    <mergeCell ref="M620:N620"/>
    <mergeCell ref="Q615:S615"/>
    <mergeCell ref="Q616:S616"/>
    <mergeCell ref="Q617:S617"/>
    <mergeCell ref="Q618:S618"/>
    <mergeCell ref="Q619:S619"/>
    <mergeCell ref="Q620:S620"/>
    <mergeCell ref="Q621:S621"/>
    <mergeCell ref="Q622:S622"/>
    <mergeCell ref="Q623:S623"/>
    <mergeCell ref="Q624:S624"/>
    <mergeCell ref="Q625:S625"/>
    <mergeCell ref="Q626:S626"/>
    <mergeCell ref="L627:S627"/>
    <mergeCell ref="L628:S628"/>
    <mergeCell ref="L629:S629"/>
    <mergeCell ref="L630:S630"/>
    <mergeCell ref="L631:S631"/>
    <mergeCell ref="L632:S632"/>
    <mergeCell ref="L633:S633"/>
    <mergeCell ref="L634:S634"/>
    <mergeCell ref="T634:U634"/>
    <mergeCell ref="AB323:AD323"/>
    <mergeCell ref="AB324:AD324"/>
    <mergeCell ref="AB318:AD318"/>
    <mergeCell ref="AB319:AD319"/>
    <mergeCell ref="X320:Y320"/>
    <mergeCell ref="AB320:AD320"/>
    <mergeCell ref="X321:Y321"/>
    <mergeCell ref="AB321:AD321"/>
    <mergeCell ref="AB322:AD322"/>
    <mergeCell ref="M313:N313"/>
    <mergeCell ref="Q313:S313"/>
    <mergeCell ref="X313:Y313"/>
    <mergeCell ref="M314:N314"/>
    <mergeCell ref="X314:Y314"/>
    <mergeCell ref="M315:N315"/>
    <mergeCell ref="X315:Y315"/>
    <mergeCell ref="Q314:S314"/>
    <mergeCell ref="Q315:S315"/>
    <mergeCell ref="Q317:S317"/>
    <mergeCell ref="X317:Y317"/>
    <mergeCell ref="AB317:AD317"/>
    <mergeCell ref="AI317:AJ317"/>
    <mergeCell ref="AM317:AO317"/>
    <mergeCell ref="M317:N317"/>
    <mergeCell ref="M318:N318"/>
    <mergeCell ref="X318:Y318"/>
    <mergeCell ref="AI318:AJ318"/>
    <mergeCell ref="M319:N319"/>
    <mergeCell ref="X319:Y319"/>
    <mergeCell ref="AI319:AJ319"/>
    <mergeCell ref="M322:N322"/>
    <mergeCell ref="M323:N323"/>
    <mergeCell ref="M324:N324"/>
    <mergeCell ref="X322:Y322"/>
    <mergeCell ref="X323:Y323"/>
    <mergeCell ref="X324:Y324"/>
    <mergeCell ref="AI324:AJ324"/>
    <mergeCell ref="AM324:AO324"/>
    <mergeCell ref="Q323:S323"/>
    <mergeCell ref="Q324:S324"/>
    <mergeCell ref="Q318:S318"/>
    <mergeCell ref="Q319:S319"/>
    <mergeCell ref="M320:N320"/>
    <mergeCell ref="Q320:S320"/>
    <mergeCell ref="M321:N321"/>
    <mergeCell ref="Q321:S321"/>
    <mergeCell ref="Q322:S322"/>
    <mergeCell ref="W465:AD465"/>
    <mergeCell ref="W466:AD466"/>
    <mergeCell ref="W467:AD467"/>
    <mergeCell ref="W468:AD468"/>
    <mergeCell ref="W469:AD469"/>
    <mergeCell ref="W470:AD470"/>
    <mergeCell ref="W471:AD471"/>
    <mergeCell ref="W472:AD472"/>
    <mergeCell ref="W473:AD473"/>
    <mergeCell ref="X477:AA477"/>
    <mergeCell ref="AC477:AD477"/>
    <mergeCell ref="X478:Y478"/>
    <mergeCell ref="AB478:AD478"/>
    <mergeCell ref="AB479:AD479"/>
    <mergeCell ref="W328:AD328"/>
    <mergeCell ref="W329:AD329"/>
    <mergeCell ref="W330:AD330"/>
    <mergeCell ref="W331:AD331"/>
    <mergeCell ref="W332:AD332"/>
    <mergeCell ref="W333:AD333"/>
    <mergeCell ref="AE333:AF333"/>
    <mergeCell ref="W334:AD334"/>
    <mergeCell ref="W335:AD335"/>
    <mergeCell ref="W463:AD463"/>
    <mergeCell ref="AH463:AO463"/>
    <mergeCell ref="W464:AD464"/>
    <mergeCell ref="AH464:AO464"/>
    <mergeCell ref="AH465:AO465"/>
    <mergeCell ref="AH466:AO466"/>
    <mergeCell ref="AH467:AO467"/>
    <mergeCell ref="AH468:AO468"/>
    <mergeCell ref="AH469:AO469"/>
    <mergeCell ref="AH470:AO470"/>
    <mergeCell ref="AH471:AO471"/>
    <mergeCell ref="AH472:AO472"/>
    <mergeCell ref="X479:Y479"/>
    <mergeCell ref="X480:Y480"/>
    <mergeCell ref="X481:Y481"/>
    <mergeCell ref="AM479:AO479"/>
    <mergeCell ref="AM480:AO480"/>
    <mergeCell ref="AB480:AD480"/>
    <mergeCell ref="AB481:AD481"/>
    <mergeCell ref="AI481:AJ481"/>
    <mergeCell ref="AM481:AO481"/>
    <mergeCell ref="AH473:AO473"/>
    <mergeCell ref="AI477:AL477"/>
    <mergeCell ref="AN477:AO477"/>
    <mergeCell ref="AI478:AJ478"/>
    <mergeCell ref="AM478:AO478"/>
    <mergeCell ref="AI479:AJ479"/>
    <mergeCell ref="AI480:AJ480"/>
    <mergeCell ref="B237:C237"/>
    <mergeCell ref="B238:C238"/>
    <mergeCell ref="B239:C239"/>
    <mergeCell ref="B221:C221"/>
    <mergeCell ref="B222:C222"/>
    <mergeCell ref="B223:C223"/>
    <mergeCell ref="B224:C224"/>
    <mergeCell ref="B225:C225"/>
    <mergeCell ref="B226:C226"/>
    <mergeCell ref="B227:C227"/>
    <mergeCell ref="B195:C195"/>
    <mergeCell ref="B196:C196"/>
    <mergeCell ref="F196:H196"/>
    <mergeCell ref="A197:H197"/>
    <mergeCell ref="A198:H198"/>
    <mergeCell ref="A199:H199"/>
    <mergeCell ref="A200:H200"/>
    <mergeCell ref="A201:H201"/>
    <mergeCell ref="A202:H202"/>
    <mergeCell ref="A203:H203"/>
    <mergeCell ref="A204:H204"/>
    <mergeCell ref="I204:J204"/>
    <mergeCell ref="A205:H205"/>
    <mergeCell ref="A206:H206"/>
    <mergeCell ref="A207:H207"/>
    <mergeCell ref="A208:H208"/>
    <mergeCell ref="A209:H209"/>
    <mergeCell ref="A210:H210"/>
    <mergeCell ref="A211:H211"/>
    <mergeCell ref="A212:H212"/>
    <mergeCell ref="A213:H213"/>
    <mergeCell ref="A214:H214"/>
    <mergeCell ref="A215:H215"/>
    <mergeCell ref="B219:E219"/>
    <mergeCell ref="G219:H219"/>
    <mergeCell ref="B220:C220"/>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A240:H240"/>
    <mergeCell ref="A241:H241"/>
    <mergeCell ref="A242:H242"/>
    <mergeCell ref="A284:H284"/>
    <mergeCell ref="A285:H285"/>
    <mergeCell ref="A286:H286"/>
    <mergeCell ref="A287:H287"/>
    <mergeCell ref="A288:H288"/>
    <mergeCell ref="A289:H289"/>
    <mergeCell ref="I290:J290"/>
    <mergeCell ref="M305:P305"/>
    <mergeCell ref="R305:S305"/>
    <mergeCell ref="X305:AA305"/>
    <mergeCell ref="AC305:AD305"/>
    <mergeCell ref="AI305:AL305"/>
    <mergeCell ref="AN305:AO305"/>
    <mergeCell ref="G305:H305"/>
    <mergeCell ref="F306:H306"/>
    <mergeCell ref="M306:N306"/>
    <mergeCell ref="Q306:S306"/>
    <mergeCell ref="X306:Y306"/>
    <mergeCell ref="AB306:AD306"/>
    <mergeCell ref="AI306:AJ306"/>
    <mergeCell ref="AM306:AO306"/>
    <mergeCell ref="B307:C307"/>
    <mergeCell ref="F307:H307"/>
    <mergeCell ref="M307:N307"/>
    <mergeCell ref="Q307:S307"/>
    <mergeCell ref="X307:Y307"/>
    <mergeCell ref="AB307:AD307"/>
    <mergeCell ref="AI307:AJ307"/>
    <mergeCell ref="AM307:AO307"/>
    <mergeCell ref="B308:C308"/>
    <mergeCell ref="F308:H308"/>
    <mergeCell ref="M308:N308"/>
    <mergeCell ref="Q308:S308"/>
    <mergeCell ref="X308:Y308"/>
    <mergeCell ref="AB308:AD308"/>
    <mergeCell ref="AI308:AJ308"/>
    <mergeCell ref="AM308:AO308"/>
    <mergeCell ref="B309:C309"/>
    <mergeCell ref="F309:H309"/>
    <mergeCell ref="M309:N309"/>
    <mergeCell ref="Q309:S309"/>
    <mergeCell ref="X309:Y309"/>
    <mergeCell ref="AB309:AD309"/>
    <mergeCell ref="AI309:AJ309"/>
    <mergeCell ref="AM309:AO309"/>
    <mergeCell ref="Q311:S311"/>
    <mergeCell ref="Q312:S312"/>
    <mergeCell ref="B310:C310"/>
    <mergeCell ref="F310:H310"/>
    <mergeCell ref="Q310:S310"/>
    <mergeCell ref="X310:Y310"/>
    <mergeCell ref="AB310:AD310"/>
    <mergeCell ref="AI310:AJ310"/>
    <mergeCell ref="AM310:AO310"/>
    <mergeCell ref="AB311:AD311"/>
    <mergeCell ref="AB312:AD312"/>
    <mergeCell ref="AB313:AD313"/>
    <mergeCell ref="AM311:AO311"/>
    <mergeCell ref="AM312:AO312"/>
    <mergeCell ref="AM313:AO313"/>
    <mergeCell ref="AM314:AO314"/>
    <mergeCell ref="AM315:AO315"/>
    <mergeCell ref="AM316:AO316"/>
    <mergeCell ref="M310:N310"/>
    <mergeCell ref="M311:N311"/>
    <mergeCell ref="X311:Y311"/>
    <mergeCell ref="AI311:AJ311"/>
    <mergeCell ref="M312:N312"/>
    <mergeCell ref="X312:Y312"/>
    <mergeCell ref="AI312:AJ312"/>
    <mergeCell ref="AI313:AJ313"/>
    <mergeCell ref="AI314:AJ314"/>
    <mergeCell ref="AI315:AJ315"/>
    <mergeCell ref="AI316:AJ316"/>
    <mergeCell ref="AB314:AD314"/>
    <mergeCell ref="AB315:AD315"/>
    <mergeCell ref="AB316:AD316"/>
    <mergeCell ref="M316:N316"/>
    <mergeCell ref="Q316:S316"/>
    <mergeCell ref="X316:Y316"/>
    <mergeCell ref="AM323:AO323"/>
    <mergeCell ref="AM325:AO325"/>
    <mergeCell ref="AM318:AO318"/>
    <mergeCell ref="AM319:AO319"/>
    <mergeCell ref="AI320:AJ320"/>
    <mergeCell ref="AM320:AO320"/>
    <mergeCell ref="AI321:AJ321"/>
    <mergeCell ref="AM321:AO321"/>
    <mergeCell ref="AM322:AO322"/>
    <mergeCell ref="AI322:AJ322"/>
    <mergeCell ref="AI323:AJ323"/>
    <mergeCell ref="M325:N325"/>
    <mergeCell ref="Q325:S325"/>
    <mergeCell ref="X325:Y325"/>
    <mergeCell ref="AB325:AD325"/>
    <mergeCell ref="AI325:AJ325"/>
    <mergeCell ref="L326:S326"/>
    <mergeCell ref="W326:AD326"/>
    <mergeCell ref="AH326:AO326"/>
    <mergeCell ref="L327:S327"/>
    <mergeCell ref="W327:AD327"/>
    <mergeCell ref="L328:S328"/>
    <mergeCell ref="AH329:AO329"/>
    <mergeCell ref="L334:S334"/>
    <mergeCell ref="L335:S335"/>
    <mergeCell ref="L336:S336"/>
    <mergeCell ref="W336:AD336"/>
    <mergeCell ref="L329:S329"/>
    <mergeCell ref="L330:S330"/>
    <mergeCell ref="L331:S331"/>
    <mergeCell ref="L332:S332"/>
    <mergeCell ref="I333:J333"/>
    <mergeCell ref="L333:S333"/>
    <mergeCell ref="T333:U333"/>
    <mergeCell ref="AH334:AO334"/>
    <mergeCell ref="AH335:AO335"/>
    <mergeCell ref="AH336:AO336"/>
    <mergeCell ref="AH327:AO327"/>
    <mergeCell ref="AH328:AO328"/>
    <mergeCell ref="AH330:AO330"/>
    <mergeCell ref="AH331:AO331"/>
    <mergeCell ref="AH332:AO332"/>
    <mergeCell ref="AH333:AO333"/>
    <mergeCell ref="AP333:AQ333"/>
    <mergeCell ref="A243:H243"/>
    <mergeCell ref="A244:H244"/>
    <mergeCell ref="A245:H245"/>
    <mergeCell ref="A246:H246"/>
    <mergeCell ref="A247:H247"/>
    <mergeCell ref="I247:J247"/>
    <mergeCell ref="A248:H248"/>
    <mergeCell ref="A249:H249"/>
    <mergeCell ref="A250:H250"/>
    <mergeCell ref="A251:H251"/>
    <mergeCell ref="A252:H252"/>
    <mergeCell ref="A253:H253"/>
    <mergeCell ref="A254:H254"/>
    <mergeCell ref="A255:H255"/>
    <mergeCell ref="F263:H263"/>
    <mergeCell ref="F264:H264"/>
    <mergeCell ref="A256:H256"/>
    <mergeCell ref="A257:H257"/>
    <mergeCell ref="A258:H258"/>
    <mergeCell ref="B262:E262"/>
    <mergeCell ref="G262:H262"/>
    <mergeCell ref="B263:C263"/>
    <mergeCell ref="B264:C264"/>
    <mergeCell ref="B268:C268"/>
    <mergeCell ref="B269:C269"/>
    <mergeCell ref="B270:C270"/>
    <mergeCell ref="B271:C271"/>
    <mergeCell ref="B272:C272"/>
    <mergeCell ref="B273:C273"/>
    <mergeCell ref="B274:C274"/>
    <mergeCell ref="B265:C265"/>
    <mergeCell ref="F265:H265"/>
    <mergeCell ref="B266:C266"/>
    <mergeCell ref="F266:H266"/>
    <mergeCell ref="B267:C267"/>
    <mergeCell ref="F267:H267"/>
    <mergeCell ref="F268:H268"/>
    <mergeCell ref="F269:H269"/>
    <mergeCell ref="F270:H270"/>
    <mergeCell ref="F271:H271"/>
    <mergeCell ref="F272:H272"/>
    <mergeCell ref="F273:H273"/>
    <mergeCell ref="F274:H274"/>
    <mergeCell ref="A283:H283"/>
    <mergeCell ref="F479:H479"/>
    <mergeCell ref="F480:H480"/>
    <mergeCell ref="B484:C484"/>
    <mergeCell ref="F484:H484"/>
    <mergeCell ref="B485:C485"/>
    <mergeCell ref="F485:H485"/>
    <mergeCell ref="A473:H473"/>
    <mergeCell ref="B477:E477"/>
    <mergeCell ref="G477:H477"/>
    <mergeCell ref="B478:C478"/>
    <mergeCell ref="F478:H478"/>
    <mergeCell ref="B479:C479"/>
    <mergeCell ref="B480:C480"/>
    <mergeCell ref="AM537:AO537"/>
    <mergeCell ref="AM538:AO538"/>
    <mergeCell ref="AI533:AJ533"/>
    <mergeCell ref="AI534:AJ534"/>
    <mergeCell ref="AI535:AJ535"/>
    <mergeCell ref="AI536:AJ536"/>
    <mergeCell ref="AM536:AO536"/>
    <mergeCell ref="AI537:AJ537"/>
    <mergeCell ref="AI538:AJ538"/>
    <mergeCell ref="AH502:AO502"/>
    <mergeCell ref="AH503:AO503"/>
    <mergeCell ref="AH504:AO504"/>
    <mergeCell ref="AE505:AF505"/>
    <mergeCell ref="AH505:AO505"/>
    <mergeCell ref="AP505:AQ505"/>
    <mergeCell ref="AH506:AO506"/>
    <mergeCell ref="AH507:AO507"/>
    <mergeCell ref="AH508:AO508"/>
    <mergeCell ref="AH509:AO509"/>
    <mergeCell ref="AH510:AO510"/>
    <mergeCell ref="AH511:AO511"/>
    <mergeCell ref="AH512:AO512"/>
    <mergeCell ref="AH513:AO513"/>
    <mergeCell ref="AM521:AO521"/>
    <mergeCell ref="AM522:AO522"/>
    <mergeCell ref="AH514:AO514"/>
    <mergeCell ref="AH515:AO515"/>
    <mergeCell ref="AH516:AO516"/>
    <mergeCell ref="AI520:AL520"/>
    <mergeCell ref="AN520:AO520"/>
    <mergeCell ref="AI521:AJ521"/>
    <mergeCell ref="AI522:AJ522"/>
    <mergeCell ref="AI523:AJ523"/>
    <mergeCell ref="AM523:AO523"/>
    <mergeCell ref="AI524:AJ524"/>
    <mergeCell ref="AM524:AO524"/>
    <mergeCell ref="AI525:AJ525"/>
    <mergeCell ref="AM525:AO525"/>
    <mergeCell ref="AM526:AO526"/>
    <mergeCell ref="AI526:AJ526"/>
    <mergeCell ref="AI527:AJ527"/>
    <mergeCell ref="AI528:AJ528"/>
    <mergeCell ref="AI529:AJ529"/>
    <mergeCell ref="AI530:AJ530"/>
    <mergeCell ref="AI531:AJ531"/>
    <mergeCell ref="AI532:AJ532"/>
    <mergeCell ref="AI539:AJ539"/>
    <mergeCell ref="AM539:AO539"/>
    <mergeCell ref="AI540:AJ540"/>
    <mergeCell ref="AM540:AO540"/>
    <mergeCell ref="AH541:AO541"/>
    <mergeCell ref="AH542:AO542"/>
    <mergeCell ref="AH543:AO543"/>
    <mergeCell ref="AM579:AO579"/>
    <mergeCell ref="AM580:AO580"/>
    <mergeCell ref="AM572:AO572"/>
    <mergeCell ref="AM573:AO573"/>
    <mergeCell ref="AM574:AO574"/>
    <mergeCell ref="AM575:AO575"/>
    <mergeCell ref="AM576:AO576"/>
    <mergeCell ref="AM577:AO577"/>
    <mergeCell ref="AM578:AO578"/>
    <mergeCell ref="AM582:AO582"/>
    <mergeCell ref="AM583:AO583"/>
    <mergeCell ref="AI578:AJ578"/>
    <mergeCell ref="AI579:AJ579"/>
    <mergeCell ref="AI580:AJ580"/>
    <mergeCell ref="AI581:AJ581"/>
    <mergeCell ref="AM581:AO581"/>
    <mergeCell ref="AI582:AJ582"/>
    <mergeCell ref="AI583:AJ583"/>
    <mergeCell ref="AH544:AO544"/>
    <mergeCell ref="AH545:AO545"/>
    <mergeCell ref="AH546:AO546"/>
    <mergeCell ref="AH547:AO547"/>
    <mergeCell ref="AE548:AF548"/>
    <mergeCell ref="AH548:AO548"/>
    <mergeCell ref="AP548:AQ548"/>
    <mergeCell ref="AH549:AO549"/>
    <mergeCell ref="AH550:AO550"/>
    <mergeCell ref="AH551:AO551"/>
    <mergeCell ref="AH552:AO552"/>
    <mergeCell ref="AH553:AO553"/>
    <mergeCell ref="AH554:AO554"/>
    <mergeCell ref="AH555:AO555"/>
    <mergeCell ref="AH556:AO556"/>
    <mergeCell ref="AH557:AO557"/>
    <mergeCell ref="AH558:AO558"/>
    <mergeCell ref="AH559:AO559"/>
    <mergeCell ref="AI563:AL563"/>
    <mergeCell ref="AN563:AO563"/>
    <mergeCell ref="AM564:AO564"/>
    <mergeCell ref="AI564:AJ564"/>
    <mergeCell ref="AI565:AJ565"/>
    <mergeCell ref="AI566:AJ566"/>
    <mergeCell ref="AI567:AJ567"/>
    <mergeCell ref="AI568:AJ568"/>
    <mergeCell ref="AI569:AJ569"/>
    <mergeCell ref="AI570:AJ570"/>
    <mergeCell ref="AM565:AO565"/>
    <mergeCell ref="AM566:AO566"/>
    <mergeCell ref="AM567:AO567"/>
    <mergeCell ref="AM568:AO568"/>
    <mergeCell ref="AM569:AO569"/>
    <mergeCell ref="AM570:AO570"/>
    <mergeCell ref="AM571:AO571"/>
    <mergeCell ref="AI571:AJ571"/>
    <mergeCell ref="AI572:AJ572"/>
    <mergeCell ref="AI573:AJ573"/>
    <mergeCell ref="AI574:AJ574"/>
    <mergeCell ref="AI575:AJ575"/>
    <mergeCell ref="AI576:AJ576"/>
    <mergeCell ref="AI577:AJ577"/>
    <mergeCell ref="AH584:AO584"/>
    <mergeCell ref="AH585:AO585"/>
    <mergeCell ref="AH586:AO586"/>
    <mergeCell ref="AH587:AO587"/>
    <mergeCell ref="AH588:AO588"/>
    <mergeCell ref="AH589:AO589"/>
    <mergeCell ref="AE591:AF591"/>
    <mergeCell ref="AM624:AO624"/>
    <mergeCell ref="AM625:AO625"/>
    <mergeCell ref="AM617:AO617"/>
    <mergeCell ref="AM618:AO618"/>
    <mergeCell ref="AM619:AO619"/>
    <mergeCell ref="AM620:AO620"/>
    <mergeCell ref="AM621:AO621"/>
    <mergeCell ref="AM622:AO622"/>
    <mergeCell ref="AM623:AO623"/>
    <mergeCell ref="AH629:AO629"/>
    <mergeCell ref="AH630:AO630"/>
    <mergeCell ref="AH631:AO631"/>
    <mergeCell ref="AH632:AO632"/>
    <mergeCell ref="AH633:AO633"/>
    <mergeCell ref="AE634:AF634"/>
    <mergeCell ref="AP634:AQ634"/>
    <mergeCell ref="AH641:AO641"/>
    <mergeCell ref="AH642:AO642"/>
    <mergeCell ref="AH643:AO643"/>
    <mergeCell ref="AH644:AO644"/>
    <mergeCell ref="AH645:AO645"/>
    <mergeCell ref="AH634:AO634"/>
    <mergeCell ref="AH635:AO635"/>
    <mergeCell ref="AH636:AO636"/>
    <mergeCell ref="AH637:AO637"/>
    <mergeCell ref="AH638:AO638"/>
    <mergeCell ref="AH639:AO639"/>
    <mergeCell ref="AH640:AO640"/>
    <mergeCell ref="AH590:AO590"/>
    <mergeCell ref="AH591:AO591"/>
    <mergeCell ref="AP591:AQ591"/>
    <mergeCell ref="AH592:AO592"/>
    <mergeCell ref="AH593:AO593"/>
    <mergeCell ref="AH594:AO594"/>
    <mergeCell ref="AH595:AO595"/>
    <mergeCell ref="AH596:AO596"/>
    <mergeCell ref="AH597:AO597"/>
    <mergeCell ref="AH598:AO598"/>
    <mergeCell ref="AH599:AO599"/>
    <mergeCell ref="AH600:AO600"/>
    <mergeCell ref="AH601:AO601"/>
    <mergeCell ref="AH602:AO602"/>
    <mergeCell ref="AI606:AL606"/>
    <mergeCell ref="AN606:AO606"/>
    <mergeCell ref="AI607:AJ607"/>
    <mergeCell ref="AM607:AO607"/>
    <mergeCell ref="AI608:AJ608"/>
    <mergeCell ref="AM608:AO608"/>
    <mergeCell ref="AM609:AO609"/>
    <mergeCell ref="AI609:AJ609"/>
    <mergeCell ref="AI610:AJ610"/>
    <mergeCell ref="AI611:AJ611"/>
    <mergeCell ref="AI612:AJ612"/>
    <mergeCell ref="AI613:AJ613"/>
    <mergeCell ref="AI614:AJ614"/>
    <mergeCell ref="AI615:AJ615"/>
    <mergeCell ref="AM610:AO610"/>
    <mergeCell ref="AM611:AO611"/>
    <mergeCell ref="AM612:AO612"/>
    <mergeCell ref="AM613:AO613"/>
    <mergeCell ref="AM614:AO614"/>
    <mergeCell ref="AM615:AO615"/>
    <mergeCell ref="AM616:AO616"/>
    <mergeCell ref="AI616:AJ616"/>
    <mergeCell ref="AI617:AJ617"/>
    <mergeCell ref="AI618:AJ618"/>
    <mergeCell ref="AI619:AJ619"/>
    <mergeCell ref="AI620:AJ620"/>
    <mergeCell ref="AI621:AJ621"/>
    <mergeCell ref="AI622:AJ622"/>
    <mergeCell ref="AI623:AJ623"/>
    <mergeCell ref="AI624:AJ624"/>
    <mergeCell ref="AI625:AJ625"/>
    <mergeCell ref="AI626:AJ626"/>
    <mergeCell ref="AM626:AO626"/>
    <mergeCell ref="AH627:AO627"/>
    <mergeCell ref="AH628:AO628"/>
    <mergeCell ref="A463:H463"/>
    <mergeCell ref="L463:S463"/>
    <mergeCell ref="A464:H464"/>
    <mergeCell ref="L464:S464"/>
    <mergeCell ref="A465:H465"/>
    <mergeCell ref="L465:S465"/>
    <mergeCell ref="L466:S466"/>
    <mergeCell ref="A466:H466"/>
    <mergeCell ref="A467:H467"/>
    <mergeCell ref="A468:H468"/>
    <mergeCell ref="A469:H469"/>
    <mergeCell ref="A470:H470"/>
    <mergeCell ref="A471:H471"/>
    <mergeCell ref="A472:H472"/>
    <mergeCell ref="L467:S467"/>
    <mergeCell ref="L468:S468"/>
    <mergeCell ref="L469:S469"/>
    <mergeCell ref="L470:S470"/>
    <mergeCell ref="L471:S471"/>
    <mergeCell ref="L472:S472"/>
    <mergeCell ref="L473:S473"/>
    <mergeCell ref="B481:C481"/>
    <mergeCell ref="F481:H481"/>
    <mergeCell ref="M481:N481"/>
    <mergeCell ref="Q481:S481"/>
    <mergeCell ref="B482:C482"/>
    <mergeCell ref="F482:H482"/>
    <mergeCell ref="M482:N482"/>
    <mergeCell ref="Q482:S482"/>
    <mergeCell ref="X482:Y482"/>
    <mergeCell ref="AB482:AD482"/>
    <mergeCell ref="AI482:AJ482"/>
    <mergeCell ref="AM482:AO482"/>
    <mergeCell ref="B483:C483"/>
    <mergeCell ref="F483:H483"/>
    <mergeCell ref="M483:N483"/>
    <mergeCell ref="Q483:S483"/>
    <mergeCell ref="X483:Y483"/>
    <mergeCell ref="AB483:AD483"/>
    <mergeCell ref="AI483:AJ483"/>
    <mergeCell ref="AM483:AO483"/>
    <mergeCell ref="M477:P477"/>
    <mergeCell ref="R477:S477"/>
    <mergeCell ref="M478:N478"/>
    <mergeCell ref="Q478:S478"/>
    <mergeCell ref="M479:N479"/>
    <mergeCell ref="Q479:S479"/>
    <mergeCell ref="Q480:S480"/>
    <mergeCell ref="AM496:AO496"/>
    <mergeCell ref="AM497:AO497"/>
    <mergeCell ref="AM489:AO489"/>
    <mergeCell ref="AM490:AO490"/>
    <mergeCell ref="AM491:AO491"/>
    <mergeCell ref="AM492:AO492"/>
    <mergeCell ref="AM493:AO493"/>
    <mergeCell ref="AM494:AO494"/>
    <mergeCell ref="AM495:AO495"/>
    <mergeCell ref="F490:H490"/>
    <mergeCell ref="F491:H491"/>
    <mergeCell ref="M491:N491"/>
    <mergeCell ref="Q491:S491"/>
    <mergeCell ref="B492:C492"/>
    <mergeCell ref="F492:H492"/>
    <mergeCell ref="M492:N492"/>
    <mergeCell ref="Q492:S492"/>
    <mergeCell ref="B487:C487"/>
    <mergeCell ref="B488:C488"/>
    <mergeCell ref="F488:H488"/>
    <mergeCell ref="B489:C489"/>
    <mergeCell ref="F489:H489"/>
    <mergeCell ref="B490:C490"/>
    <mergeCell ref="B491:C491"/>
    <mergeCell ref="B493:C493"/>
    <mergeCell ref="F493:H493"/>
    <mergeCell ref="M493:N493"/>
    <mergeCell ref="Q493:S493"/>
    <mergeCell ref="F494:H494"/>
    <mergeCell ref="M494:N494"/>
    <mergeCell ref="Q494:S494"/>
    <mergeCell ref="Q495:S495"/>
    <mergeCell ref="Q496:S496"/>
    <mergeCell ref="Q497:S497"/>
    <mergeCell ref="F496:H496"/>
    <mergeCell ref="F497:H497"/>
    <mergeCell ref="B494:C494"/>
    <mergeCell ref="B495:C495"/>
    <mergeCell ref="F495:H495"/>
    <mergeCell ref="M495:N495"/>
    <mergeCell ref="B496:C496"/>
    <mergeCell ref="M496:N496"/>
    <mergeCell ref="M497:N497"/>
    <mergeCell ref="M480:N480"/>
    <mergeCell ref="M484:N484"/>
    <mergeCell ref="X484:Y484"/>
    <mergeCell ref="AI484:AJ484"/>
    <mergeCell ref="M485:N485"/>
    <mergeCell ref="X485:Y485"/>
    <mergeCell ref="AI485:AJ485"/>
    <mergeCell ref="M486:N486"/>
    <mergeCell ref="M487:N487"/>
    <mergeCell ref="M488:N488"/>
    <mergeCell ref="Q488:S488"/>
    <mergeCell ref="M489:N489"/>
    <mergeCell ref="Q489:S489"/>
    <mergeCell ref="M490:N490"/>
    <mergeCell ref="Q490:S490"/>
    <mergeCell ref="Q484:S484"/>
    <mergeCell ref="Q485:S485"/>
    <mergeCell ref="B486:C486"/>
    <mergeCell ref="F486:H486"/>
    <mergeCell ref="Q486:S486"/>
    <mergeCell ref="F487:H487"/>
    <mergeCell ref="Q487:S487"/>
    <mergeCell ref="X488:Y488"/>
    <mergeCell ref="X489:Y489"/>
    <mergeCell ref="X490:Y490"/>
    <mergeCell ref="AM484:AO484"/>
    <mergeCell ref="AM485:AO485"/>
    <mergeCell ref="AI486:AJ486"/>
    <mergeCell ref="AM486:AO486"/>
    <mergeCell ref="AI487:AJ487"/>
    <mergeCell ref="AM487:AO487"/>
    <mergeCell ref="AM488:AO488"/>
    <mergeCell ref="AI488:AJ488"/>
    <mergeCell ref="AI489:AJ489"/>
    <mergeCell ref="AI490:AJ490"/>
    <mergeCell ref="AI491:AJ491"/>
    <mergeCell ref="AI492:AJ492"/>
    <mergeCell ref="AI493:AJ493"/>
    <mergeCell ref="AI494:AJ494"/>
    <mergeCell ref="AI495:AJ495"/>
    <mergeCell ref="AI496:AJ496"/>
    <mergeCell ref="AI497:AJ497"/>
    <mergeCell ref="AH498:AO498"/>
    <mergeCell ref="AH499:AO499"/>
    <mergeCell ref="AH500:AO500"/>
    <mergeCell ref="AH501:AO501"/>
    <mergeCell ref="M520:P520"/>
    <mergeCell ref="R520:S520"/>
    <mergeCell ref="L510:S510"/>
    <mergeCell ref="L511:S511"/>
    <mergeCell ref="L512:S512"/>
    <mergeCell ref="L513:S513"/>
    <mergeCell ref="L514:S514"/>
    <mergeCell ref="L515:S515"/>
    <mergeCell ref="L516:S516"/>
    <mergeCell ref="AB530:AD530"/>
    <mergeCell ref="AB531:AD531"/>
    <mergeCell ref="AB523:AD523"/>
    <mergeCell ref="AB524:AD524"/>
    <mergeCell ref="AB525:AD525"/>
    <mergeCell ref="AB526:AD526"/>
    <mergeCell ref="AB527:AD527"/>
    <mergeCell ref="AB528:AD528"/>
    <mergeCell ref="AB529:AD529"/>
    <mergeCell ref="AM534:AO534"/>
    <mergeCell ref="AM535:AO535"/>
    <mergeCell ref="AM527:AO527"/>
    <mergeCell ref="AM528:AO528"/>
    <mergeCell ref="AM529:AO529"/>
    <mergeCell ref="AM530:AO530"/>
    <mergeCell ref="AM531:AO531"/>
    <mergeCell ref="AM532:AO532"/>
    <mergeCell ref="AM533:AO533"/>
    <mergeCell ref="F581:H581"/>
    <mergeCell ref="F582:H582"/>
    <mergeCell ref="B577:C577"/>
    <mergeCell ref="B578:C578"/>
    <mergeCell ref="B579:C579"/>
    <mergeCell ref="B580:C580"/>
    <mergeCell ref="F580:H580"/>
    <mergeCell ref="B581:C581"/>
    <mergeCell ref="B582:C582"/>
    <mergeCell ref="A546:H546"/>
    <mergeCell ref="A547:H547"/>
    <mergeCell ref="A548:H548"/>
    <mergeCell ref="I548:J548"/>
    <mergeCell ref="A549:H549"/>
    <mergeCell ref="A550:H550"/>
    <mergeCell ref="A551:H551"/>
    <mergeCell ref="A552:H552"/>
    <mergeCell ref="A553:H553"/>
    <mergeCell ref="A554:H554"/>
    <mergeCell ref="A555:H555"/>
    <mergeCell ref="A556:H556"/>
    <mergeCell ref="A557:H557"/>
    <mergeCell ref="A558:H558"/>
    <mergeCell ref="F565:H565"/>
    <mergeCell ref="F566:H566"/>
    <mergeCell ref="A559:H559"/>
    <mergeCell ref="B563:E563"/>
    <mergeCell ref="G563:H563"/>
    <mergeCell ref="B564:C564"/>
    <mergeCell ref="F564:H564"/>
    <mergeCell ref="B565:C565"/>
    <mergeCell ref="B566:C566"/>
    <mergeCell ref="B567:C567"/>
    <mergeCell ref="F567:H567"/>
    <mergeCell ref="B568:C568"/>
    <mergeCell ref="F568:H568"/>
    <mergeCell ref="B569:C569"/>
    <mergeCell ref="F569:H569"/>
    <mergeCell ref="F570:H570"/>
    <mergeCell ref="B570:C570"/>
    <mergeCell ref="B571:C571"/>
    <mergeCell ref="B572:C572"/>
    <mergeCell ref="B573:C573"/>
    <mergeCell ref="B574:C574"/>
    <mergeCell ref="B575:C575"/>
    <mergeCell ref="B576:C576"/>
    <mergeCell ref="B583:C583"/>
    <mergeCell ref="F583:H583"/>
    <mergeCell ref="A584:H584"/>
    <mergeCell ref="A585:H585"/>
    <mergeCell ref="A586:H586"/>
    <mergeCell ref="A587:H587"/>
    <mergeCell ref="A588:H588"/>
    <mergeCell ref="AB624:AD624"/>
    <mergeCell ref="AB625:AD625"/>
    <mergeCell ref="AB617:AD617"/>
    <mergeCell ref="AB618:AD618"/>
    <mergeCell ref="AB619:AD619"/>
    <mergeCell ref="AB620:AD620"/>
    <mergeCell ref="AB621:AD621"/>
    <mergeCell ref="AB622:AD622"/>
    <mergeCell ref="AB623:AD623"/>
    <mergeCell ref="W629:AD629"/>
    <mergeCell ref="W630:AD630"/>
    <mergeCell ref="W631:AD631"/>
    <mergeCell ref="W632:AD632"/>
    <mergeCell ref="W633:AD633"/>
    <mergeCell ref="W634:AD634"/>
    <mergeCell ref="W635:AD635"/>
    <mergeCell ref="W643:AD643"/>
    <mergeCell ref="W644:AD644"/>
    <mergeCell ref="W645:AD645"/>
    <mergeCell ref="W636:AD636"/>
    <mergeCell ref="W637:AD637"/>
    <mergeCell ref="W638:AD638"/>
    <mergeCell ref="W639:AD639"/>
    <mergeCell ref="W640:AD640"/>
    <mergeCell ref="W641:AD641"/>
    <mergeCell ref="W642:AD642"/>
    <mergeCell ref="W589:AD589"/>
    <mergeCell ref="W590:AD590"/>
    <mergeCell ref="W591:AD591"/>
    <mergeCell ref="W592:AD592"/>
    <mergeCell ref="W593:AD593"/>
    <mergeCell ref="W594:AD594"/>
    <mergeCell ref="W595:AD595"/>
    <mergeCell ref="W596:AD596"/>
    <mergeCell ref="W597:AD597"/>
    <mergeCell ref="W598:AD598"/>
    <mergeCell ref="W599:AD599"/>
    <mergeCell ref="W600:AD600"/>
    <mergeCell ref="W601:AD601"/>
    <mergeCell ref="W602:AD602"/>
    <mergeCell ref="X606:AA606"/>
    <mergeCell ref="AC606:AD606"/>
    <mergeCell ref="X607:Y607"/>
    <mergeCell ref="AB607:AD607"/>
    <mergeCell ref="X608:Y608"/>
    <mergeCell ref="AB608:AD608"/>
    <mergeCell ref="AB609:AD609"/>
    <mergeCell ref="X609:Y609"/>
    <mergeCell ref="X610:Y610"/>
    <mergeCell ref="X611:Y611"/>
    <mergeCell ref="X612:Y612"/>
    <mergeCell ref="X613:Y613"/>
    <mergeCell ref="X614:Y614"/>
    <mergeCell ref="X615:Y615"/>
    <mergeCell ref="AB610:AD610"/>
    <mergeCell ref="AB611:AD611"/>
    <mergeCell ref="AB612:AD612"/>
    <mergeCell ref="AB613:AD613"/>
    <mergeCell ref="AB614:AD614"/>
    <mergeCell ref="AB615:AD615"/>
    <mergeCell ref="AB616:AD616"/>
    <mergeCell ref="X616:Y616"/>
    <mergeCell ref="X617:Y617"/>
    <mergeCell ref="X618:Y618"/>
    <mergeCell ref="X619:Y619"/>
    <mergeCell ref="X620:Y620"/>
    <mergeCell ref="X621:Y621"/>
    <mergeCell ref="X622:Y622"/>
    <mergeCell ref="X623:Y623"/>
    <mergeCell ref="X624:Y624"/>
    <mergeCell ref="X625:Y625"/>
    <mergeCell ref="X626:Y626"/>
    <mergeCell ref="AB626:AD626"/>
    <mergeCell ref="W627:AD627"/>
    <mergeCell ref="W628:AD628"/>
    <mergeCell ref="W508:AD508"/>
    <mergeCell ref="W509:AD509"/>
    <mergeCell ref="W510:AD510"/>
    <mergeCell ref="W511:AD511"/>
    <mergeCell ref="W512:AD512"/>
    <mergeCell ref="W513:AD513"/>
    <mergeCell ref="W514:AD514"/>
    <mergeCell ref="W515:AD515"/>
    <mergeCell ref="W516:AD516"/>
    <mergeCell ref="X520:AA520"/>
    <mergeCell ref="AC520:AD520"/>
    <mergeCell ref="X521:Y521"/>
    <mergeCell ref="AB521:AD521"/>
    <mergeCell ref="AB522:AD522"/>
    <mergeCell ref="AB533:AD533"/>
    <mergeCell ref="AB534:AD534"/>
    <mergeCell ref="X529:Y529"/>
    <mergeCell ref="X530:Y530"/>
    <mergeCell ref="X531:Y531"/>
    <mergeCell ref="X532:Y532"/>
    <mergeCell ref="AB532:AD532"/>
    <mergeCell ref="X533:Y533"/>
    <mergeCell ref="X534:Y534"/>
    <mergeCell ref="AB539:AD539"/>
    <mergeCell ref="AB540:AD540"/>
    <mergeCell ref="X535:Y535"/>
    <mergeCell ref="AB535:AD535"/>
    <mergeCell ref="X536:Y536"/>
    <mergeCell ref="AB536:AD536"/>
    <mergeCell ref="X537:Y537"/>
    <mergeCell ref="AB537:AD537"/>
    <mergeCell ref="AB538:AD538"/>
    <mergeCell ref="AB484:AD484"/>
    <mergeCell ref="AB485:AD485"/>
    <mergeCell ref="X486:Y486"/>
    <mergeCell ref="AB486:AD486"/>
    <mergeCell ref="X487:Y487"/>
    <mergeCell ref="AB487:AD487"/>
    <mergeCell ref="AB488:AD488"/>
    <mergeCell ref="X493:Y493"/>
    <mergeCell ref="X494:Y494"/>
    <mergeCell ref="X495:Y495"/>
    <mergeCell ref="X496:Y496"/>
    <mergeCell ref="X497:Y497"/>
    <mergeCell ref="AB489:AD489"/>
    <mergeCell ref="AB490:AD490"/>
    <mergeCell ref="X491:Y491"/>
    <mergeCell ref="AB491:AD491"/>
    <mergeCell ref="X492:Y492"/>
    <mergeCell ref="AB492:AD492"/>
    <mergeCell ref="AB493:AD493"/>
    <mergeCell ref="AB494:AD494"/>
    <mergeCell ref="AB495:AD495"/>
    <mergeCell ref="AB496:AD496"/>
    <mergeCell ref="AB497:AD497"/>
    <mergeCell ref="W498:AD498"/>
    <mergeCell ref="W499:AD499"/>
    <mergeCell ref="W500:AD500"/>
    <mergeCell ref="W501:AD501"/>
    <mergeCell ref="W502:AD502"/>
    <mergeCell ref="W503:AD503"/>
    <mergeCell ref="W504:AD504"/>
    <mergeCell ref="W505:AD505"/>
    <mergeCell ref="W506:AD506"/>
    <mergeCell ref="W507:AD507"/>
    <mergeCell ref="X522:Y522"/>
    <mergeCell ref="X523:Y523"/>
    <mergeCell ref="X524:Y524"/>
    <mergeCell ref="X525:Y525"/>
    <mergeCell ref="X526:Y526"/>
    <mergeCell ref="X527:Y527"/>
    <mergeCell ref="X528:Y528"/>
    <mergeCell ref="X538:Y538"/>
    <mergeCell ref="X539:Y539"/>
    <mergeCell ref="X540:Y540"/>
    <mergeCell ref="W541:AD541"/>
    <mergeCell ref="W542:AD542"/>
    <mergeCell ref="W543:AD543"/>
    <mergeCell ref="W544:AD544"/>
    <mergeCell ref="AB578:AD578"/>
    <mergeCell ref="AB579:AD579"/>
    <mergeCell ref="AB571:AD571"/>
    <mergeCell ref="AB572:AD572"/>
    <mergeCell ref="AB573:AD573"/>
    <mergeCell ref="AB574:AD574"/>
    <mergeCell ref="AB575:AD575"/>
    <mergeCell ref="AB576:AD576"/>
    <mergeCell ref="AB577:AD577"/>
    <mergeCell ref="AB581:AD581"/>
    <mergeCell ref="AB582:AD582"/>
    <mergeCell ref="X577:Y577"/>
    <mergeCell ref="X578:Y578"/>
    <mergeCell ref="X579:Y579"/>
    <mergeCell ref="X580:Y580"/>
    <mergeCell ref="AB580:AD580"/>
    <mergeCell ref="X581:Y581"/>
    <mergeCell ref="X582:Y582"/>
    <mergeCell ref="W545:AD545"/>
    <mergeCell ref="W546:AD546"/>
    <mergeCell ref="W547:AD547"/>
    <mergeCell ref="W548:AD548"/>
    <mergeCell ref="W549:AD549"/>
    <mergeCell ref="W550:AD550"/>
    <mergeCell ref="W551:AD551"/>
    <mergeCell ref="W552:AD552"/>
    <mergeCell ref="W553:AD553"/>
    <mergeCell ref="W554:AD554"/>
    <mergeCell ref="W555:AD555"/>
    <mergeCell ref="W556:AD556"/>
    <mergeCell ref="W557:AD557"/>
    <mergeCell ref="W558:AD558"/>
    <mergeCell ref="AB565:AD565"/>
    <mergeCell ref="AB566:AD566"/>
    <mergeCell ref="W559:AD559"/>
    <mergeCell ref="X563:AA563"/>
    <mergeCell ref="AC563:AD563"/>
    <mergeCell ref="X564:Y564"/>
    <mergeCell ref="AB564:AD564"/>
    <mergeCell ref="X565:Y565"/>
    <mergeCell ref="X566:Y566"/>
    <mergeCell ref="X567:Y567"/>
    <mergeCell ref="AB567:AD567"/>
    <mergeCell ref="X568:Y568"/>
    <mergeCell ref="AB568:AD568"/>
    <mergeCell ref="X569:Y569"/>
    <mergeCell ref="AB569:AD569"/>
    <mergeCell ref="AB570:AD570"/>
    <mergeCell ref="X570:Y570"/>
    <mergeCell ref="X571:Y571"/>
    <mergeCell ref="X572:Y572"/>
    <mergeCell ref="X573:Y573"/>
    <mergeCell ref="X574:Y574"/>
    <mergeCell ref="X575:Y575"/>
    <mergeCell ref="X576:Y576"/>
    <mergeCell ref="X583:Y583"/>
    <mergeCell ref="AB583:AD583"/>
    <mergeCell ref="W584:AD584"/>
    <mergeCell ref="W585:AD585"/>
    <mergeCell ref="W586:AD586"/>
    <mergeCell ref="W587:AD587"/>
    <mergeCell ref="W588:AD588"/>
  </mergeCells>
  <dataValidations>
    <dataValidation type="list" allowBlank="1" sqref="B7:B24 M7:M24 X7:X24 AI7:AI24 AT7:AT24 BE7:BE24 B50:B67 M50:M67 X50:X67 AI50:AI67 AT50:AT67 BE50:BE67 B93:B110 M93:M110 X93:X110 AI93:AI110 AT93:AT110 BE93:BE110 B136:B153 M136:M153 X136:X153 AI136:AI153 AT136:AT153 BE136:BE153 B179:B196 M179:M196 X179:X196 AI179:AI196 AT179:AT196 BE179:BE196 B222:B239 M222:M239 X222:X239 AI222:AI239 AT222:AT239 BE222:BE239 B265:B282 M265:M282 X265:X282 AI265:AI282 AT265:AT282 BE265:BE282 B308:B325 M308:M325 X308:X325 AI308:AI325 AT308:AT325 BE308:BE325 B351:B368 M351:M368 X351:X368 AI351:AI368 AT351:AT368 BE351:BE368 B394:B411 M394:M411 X394:X411 AI394:AI411 AT394:AT411 BE394:BE411 B437:B454 M437:M454 X437:X454 AI437:AI454 AT437:AT454 BE437:BE454 B480:B497 M480:M497 X480:X497 AI480:AI497 AT480:AT497 BE480:BE497 B523:B540 M523:M540 X523:X540 AI523:AI540 AT523:AT540 BE523:BE540 B566:B583 M566:M583 X566:X583 AI566:AI583 AT566:AT583 BE566:BE583 B609:B626 M609:M626 X609:X626 AI609:AI626 AT609:AT626 BE609:BE626">
      <formula1>Base!$A$3:$A$824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2.5"/>
    <col customWidth="1" min="5" max="5" width="9.25"/>
    <col customWidth="1" min="8" max="8" width="13.88"/>
    <col customWidth="1" min="12" max="12" width="14.63"/>
  </cols>
  <sheetData>
    <row r="1">
      <c r="A1" s="26" t="s">
        <v>7</v>
      </c>
    </row>
    <row r="2">
      <c r="A2" s="83"/>
      <c r="B2" s="83"/>
      <c r="C2" s="83"/>
      <c r="D2" s="83"/>
      <c r="E2" s="83"/>
      <c r="F2" s="83"/>
      <c r="G2" s="83"/>
      <c r="H2" s="83"/>
      <c r="I2" s="83"/>
      <c r="J2" s="83"/>
      <c r="K2" s="83"/>
      <c r="L2" s="83"/>
      <c r="M2" s="57"/>
      <c r="N2" s="57"/>
      <c r="O2" s="57"/>
      <c r="P2" s="57"/>
      <c r="Q2" s="57"/>
      <c r="R2" s="57"/>
      <c r="S2" s="57"/>
      <c r="T2" s="57"/>
      <c r="U2" s="57"/>
      <c r="V2" s="57"/>
      <c r="W2" s="57"/>
      <c r="X2" s="57"/>
      <c r="Y2" s="57"/>
      <c r="Z2" s="57"/>
      <c r="AA2" s="57"/>
    </row>
    <row r="3">
      <c r="A3" s="174" t="s">
        <v>755</v>
      </c>
      <c r="B3" s="2"/>
      <c r="C3" s="2"/>
      <c r="D3" s="2"/>
      <c r="E3" s="2"/>
      <c r="F3" s="2"/>
      <c r="G3" s="2"/>
      <c r="H3" s="2"/>
      <c r="I3" s="2"/>
      <c r="J3" s="2"/>
      <c r="K3" s="2"/>
      <c r="L3" s="2"/>
      <c r="M3" s="2"/>
    </row>
    <row r="4">
      <c r="A4" s="175" t="s">
        <v>756</v>
      </c>
      <c r="B4" s="70" t="s">
        <v>757</v>
      </c>
      <c r="C4" s="176" t="s">
        <v>758</v>
      </c>
      <c r="D4" s="70" t="s">
        <v>759</v>
      </c>
      <c r="E4" s="176" t="s">
        <v>760</v>
      </c>
      <c r="F4" s="70" t="s">
        <v>761</v>
      </c>
      <c r="G4" s="176" t="s">
        <v>762</v>
      </c>
      <c r="H4" s="70" t="s">
        <v>763</v>
      </c>
      <c r="I4" s="70" t="s">
        <v>764</v>
      </c>
      <c r="J4" s="176" t="s">
        <v>765</v>
      </c>
      <c r="K4" s="70" t="s">
        <v>762</v>
      </c>
      <c r="L4" s="70" t="s">
        <v>766</v>
      </c>
      <c r="M4" s="176" t="s">
        <v>767</v>
      </c>
      <c r="N4" s="177"/>
      <c r="O4" s="177"/>
      <c r="P4" s="177"/>
      <c r="Q4" s="177"/>
      <c r="R4" s="177"/>
      <c r="S4" s="177"/>
      <c r="T4" s="177"/>
      <c r="U4" s="177"/>
      <c r="V4" s="177"/>
      <c r="W4" s="177"/>
      <c r="X4" s="177"/>
      <c r="Y4" s="177"/>
      <c r="Z4" s="177"/>
      <c r="AA4" s="177"/>
    </row>
    <row r="5">
      <c r="A5" s="178">
        <f>vlookup(B5,Base!$A$3:$F$994, 6, false)</f>
        <v>0</v>
      </c>
      <c r="B5" s="102" t="s">
        <v>6</v>
      </c>
      <c r="C5" s="179" t="str">
        <f>VLOOKUP(B5,Base!$A$3:$F$994, 3, FALSE)</f>
        <v>.</v>
      </c>
      <c r="D5" s="180" t="str">
        <f>VLOOKUP(B5,Base!$A$3:$F$994, 4, FALSE)</f>
        <v>.</v>
      </c>
      <c r="E5" s="102"/>
      <c r="F5" s="181" t="str">
        <f t="shared" ref="F5:F44" si="1">E5*D5</f>
        <v>#VALUE!</v>
      </c>
      <c r="G5" s="182" t="str">
        <f t="shared" ref="G5:G44" si="2">H5-F5</f>
        <v>#VALUE!</v>
      </c>
      <c r="H5" s="181" t="str">
        <f t="shared" ref="H5:H44" si="3">F5*1.16</f>
        <v>#VALUE!</v>
      </c>
      <c r="I5" s="183"/>
      <c r="J5" s="184">
        <f t="shared" ref="J5:J44" si="4">I5/1.16</f>
        <v>0</v>
      </c>
      <c r="K5" s="185">
        <f t="shared" ref="K5:K44" si="5">I5-J5</f>
        <v>0</v>
      </c>
      <c r="L5" s="186" t="str">
        <f t="shared" ref="L5:L44" si="6">D5/J5</f>
        <v>#VALUE!</v>
      </c>
      <c r="M5" s="187" t="str">
        <f t="shared" ref="M5:M44" si="7">J5/D5</f>
        <v>#VALUE!</v>
      </c>
      <c r="N5" s="188"/>
      <c r="O5" s="189"/>
    </row>
    <row r="6">
      <c r="A6" s="178">
        <f>vlookup(B6,Base!$A$3:$F$994, 6, false)</f>
        <v>0</v>
      </c>
      <c r="B6" s="102" t="s">
        <v>6</v>
      </c>
      <c r="C6" s="179" t="str">
        <f>VLOOKUP(B6,Base!$A$3:$F$994, 3, FALSE)</f>
        <v>.</v>
      </c>
      <c r="D6" s="180" t="str">
        <f>VLOOKUP(B6,Base!$A$3:$F$994, 4, FALSE)</f>
        <v>.</v>
      </c>
      <c r="E6" s="102"/>
      <c r="F6" s="181" t="str">
        <f t="shared" si="1"/>
        <v>#VALUE!</v>
      </c>
      <c r="G6" s="182" t="str">
        <f t="shared" si="2"/>
        <v>#VALUE!</v>
      </c>
      <c r="H6" s="181" t="str">
        <f t="shared" si="3"/>
        <v>#VALUE!</v>
      </c>
      <c r="I6" s="183"/>
      <c r="J6" s="184">
        <f t="shared" si="4"/>
        <v>0</v>
      </c>
      <c r="K6" s="185">
        <f t="shared" si="5"/>
        <v>0</v>
      </c>
      <c r="L6" s="186" t="str">
        <f t="shared" si="6"/>
        <v>#VALUE!</v>
      </c>
      <c r="M6" s="187" t="str">
        <f t="shared" si="7"/>
        <v>#VALUE!</v>
      </c>
      <c r="N6" s="188"/>
      <c r="O6" s="189"/>
    </row>
    <row r="7">
      <c r="A7" s="178">
        <f>vlookup(B7,Base!$A$3:$F$994, 6, false)</f>
        <v>0</v>
      </c>
      <c r="B7" s="102" t="s">
        <v>6</v>
      </c>
      <c r="C7" s="179" t="str">
        <f>VLOOKUP(B7,Base!$A$3:$F$994, 3, FALSE)</f>
        <v>.</v>
      </c>
      <c r="D7" s="180" t="str">
        <f>VLOOKUP(B7,Base!$A$3:$F$994, 4, FALSE)</f>
        <v>.</v>
      </c>
      <c r="E7" s="102"/>
      <c r="F7" s="181" t="str">
        <f t="shared" si="1"/>
        <v>#VALUE!</v>
      </c>
      <c r="G7" s="182" t="str">
        <f t="shared" si="2"/>
        <v>#VALUE!</v>
      </c>
      <c r="H7" s="181" t="str">
        <f t="shared" si="3"/>
        <v>#VALUE!</v>
      </c>
      <c r="I7" s="183"/>
      <c r="J7" s="184">
        <f t="shared" si="4"/>
        <v>0</v>
      </c>
      <c r="K7" s="185">
        <f t="shared" si="5"/>
        <v>0</v>
      </c>
      <c r="L7" s="186" t="str">
        <f t="shared" si="6"/>
        <v>#VALUE!</v>
      </c>
      <c r="M7" s="187" t="str">
        <f t="shared" si="7"/>
        <v>#VALUE!</v>
      </c>
      <c r="N7" s="188"/>
      <c r="O7" s="189"/>
    </row>
    <row r="8">
      <c r="A8" s="178">
        <f>vlookup(B8,Base!$A$3:$F$994, 6, false)</f>
        <v>0</v>
      </c>
      <c r="B8" s="102" t="s">
        <v>6</v>
      </c>
      <c r="C8" s="179" t="str">
        <f>VLOOKUP(B8,Base!$A$3:$F$994, 3, FALSE)</f>
        <v>.</v>
      </c>
      <c r="D8" s="180" t="str">
        <f>VLOOKUP(B8,Base!$A$3:$F$994, 4, FALSE)</f>
        <v>.</v>
      </c>
      <c r="E8" s="102"/>
      <c r="F8" s="181" t="str">
        <f t="shared" si="1"/>
        <v>#VALUE!</v>
      </c>
      <c r="G8" s="182" t="str">
        <f t="shared" si="2"/>
        <v>#VALUE!</v>
      </c>
      <c r="H8" s="181" t="str">
        <f t="shared" si="3"/>
        <v>#VALUE!</v>
      </c>
      <c r="I8" s="183"/>
      <c r="J8" s="184">
        <f t="shared" si="4"/>
        <v>0</v>
      </c>
      <c r="K8" s="185">
        <f t="shared" si="5"/>
        <v>0</v>
      </c>
      <c r="L8" s="186" t="str">
        <f t="shared" si="6"/>
        <v>#VALUE!</v>
      </c>
      <c r="M8" s="187" t="str">
        <f t="shared" si="7"/>
        <v>#VALUE!</v>
      </c>
      <c r="N8" s="188"/>
      <c r="O8" s="189"/>
    </row>
    <row r="9">
      <c r="A9" s="178">
        <f>vlookup(B9,Base!$A$3:$F$994, 6, false)</f>
        <v>0</v>
      </c>
      <c r="B9" s="102" t="s">
        <v>6</v>
      </c>
      <c r="C9" s="179" t="str">
        <f>VLOOKUP(B9,Base!$A$3:$F$994, 3, FALSE)</f>
        <v>.</v>
      </c>
      <c r="D9" s="180" t="str">
        <f>VLOOKUP(B9,Base!$A$3:$F$994, 4, FALSE)</f>
        <v>.</v>
      </c>
      <c r="E9" s="102"/>
      <c r="F9" s="181" t="str">
        <f t="shared" si="1"/>
        <v>#VALUE!</v>
      </c>
      <c r="G9" s="182" t="str">
        <f t="shared" si="2"/>
        <v>#VALUE!</v>
      </c>
      <c r="H9" s="181" t="str">
        <f t="shared" si="3"/>
        <v>#VALUE!</v>
      </c>
      <c r="I9" s="183"/>
      <c r="J9" s="184">
        <f t="shared" si="4"/>
        <v>0</v>
      </c>
      <c r="K9" s="185">
        <f t="shared" si="5"/>
        <v>0</v>
      </c>
      <c r="L9" s="186" t="str">
        <f t="shared" si="6"/>
        <v>#VALUE!</v>
      </c>
      <c r="M9" s="187" t="str">
        <f t="shared" si="7"/>
        <v>#VALUE!</v>
      </c>
      <c r="N9" s="188"/>
      <c r="O9" s="189"/>
    </row>
    <row r="10">
      <c r="A10" s="178">
        <f>vlookup(B10,Base!$A$3:$F$994, 6, false)</f>
        <v>0</v>
      </c>
      <c r="B10" s="102" t="s">
        <v>6</v>
      </c>
      <c r="C10" s="179" t="str">
        <f>VLOOKUP(B10,Base!$A$3:$F$994, 3, FALSE)</f>
        <v>.</v>
      </c>
      <c r="D10" s="180" t="str">
        <f>VLOOKUP(B10,Base!$A$3:$F$994, 4, FALSE)</f>
        <v>.</v>
      </c>
      <c r="E10" s="102"/>
      <c r="F10" s="181" t="str">
        <f t="shared" si="1"/>
        <v>#VALUE!</v>
      </c>
      <c r="G10" s="182" t="str">
        <f t="shared" si="2"/>
        <v>#VALUE!</v>
      </c>
      <c r="H10" s="181" t="str">
        <f t="shared" si="3"/>
        <v>#VALUE!</v>
      </c>
      <c r="I10" s="183"/>
      <c r="J10" s="184">
        <f t="shared" si="4"/>
        <v>0</v>
      </c>
      <c r="K10" s="185">
        <f t="shared" si="5"/>
        <v>0</v>
      </c>
      <c r="L10" s="186" t="str">
        <f t="shared" si="6"/>
        <v>#VALUE!</v>
      </c>
      <c r="M10" s="187" t="str">
        <f t="shared" si="7"/>
        <v>#VALUE!</v>
      </c>
      <c r="N10" s="188"/>
      <c r="O10" s="189"/>
    </row>
    <row r="11">
      <c r="A11" s="178">
        <f>vlookup(B11,Base!$A$3:$F$994, 6, false)</f>
        <v>0</v>
      </c>
      <c r="B11" s="102" t="s">
        <v>6</v>
      </c>
      <c r="C11" s="179" t="str">
        <f>VLOOKUP(B11,Base!$A$3:$F$994, 3, FALSE)</f>
        <v>.</v>
      </c>
      <c r="D11" s="180" t="str">
        <f>VLOOKUP(B11,Base!$A$3:$F$994, 4, FALSE)</f>
        <v>.</v>
      </c>
      <c r="E11" s="102"/>
      <c r="F11" s="181" t="str">
        <f t="shared" si="1"/>
        <v>#VALUE!</v>
      </c>
      <c r="G11" s="182" t="str">
        <f t="shared" si="2"/>
        <v>#VALUE!</v>
      </c>
      <c r="H11" s="181" t="str">
        <f t="shared" si="3"/>
        <v>#VALUE!</v>
      </c>
      <c r="I11" s="183"/>
      <c r="J11" s="184">
        <f t="shared" si="4"/>
        <v>0</v>
      </c>
      <c r="K11" s="185">
        <f t="shared" si="5"/>
        <v>0</v>
      </c>
      <c r="L11" s="186" t="str">
        <f t="shared" si="6"/>
        <v>#VALUE!</v>
      </c>
      <c r="M11" s="187" t="str">
        <f t="shared" si="7"/>
        <v>#VALUE!</v>
      </c>
      <c r="N11" s="188"/>
      <c r="O11" s="189"/>
    </row>
    <row r="12">
      <c r="A12" s="178">
        <f>vlookup(B12,Base!$A$3:$F$994, 6, false)</f>
        <v>0</v>
      </c>
      <c r="B12" s="102" t="s">
        <v>6</v>
      </c>
      <c r="C12" s="179" t="str">
        <f>VLOOKUP(B12,Base!$A$3:$F$994, 3, FALSE)</f>
        <v>.</v>
      </c>
      <c r="D12" s="180" t="str">
        <f>VLOOKUP(B12,Base!$A$3:$F$994, 4, FALSE)</f>
        <v>.</v>
      </c>
      <c r="E12" s="102"/>
      <c r="F12" s="181" t="str">
        <f t="shared" si="1"/>
        <v>#VALUE!</v>
      </c>
      <c r="G12" s="182" t="str">
        <f t="shared" si="2"/>
        <v>#VALUE!</v>
      </c>
      <c r="H12" s="181" t="str">
        <f t="shared" si="3"/>
        <v>#VALUE!</v>
      </c>
      <c r="I12" s="183"/>
      <c r="J12" s="184">
        <f t="shared" si="4"/>
        <v>0</v>
      </c>
      <c r="K12" s="185">
        <f t="shared" si="5"/>
        <v>0</v>
      </c>
      <c r="L12" s="186" t="str">
        <f t="shared" si="6"/>
        <v>#VALUE!</v>
      </c>
      <c r="M12" s="187" t="str">
        <f t="shared" si="7"/>
        <v>#VALUE!</v>
      </c>
      <c r="N12" s="188"/>
      <c r="O12" s="189"/>
    </row>
    <row r="13">
      <c r="A13" s="178">
        <f>vlookup(B13,Base!$A$3:$F$994, 6, false)</f>
        <v>0</v>
      </c>
      <c r="B13" s="102" t="s">
        <v>6</v>
      </c>
      <c r="C13" s="179" t="str">
        <f>VLOOKUP(B13,Base!$A$3:$F$994, 3, FALSE)</f>
        <v>.</v>
      </c>
      <c r="D13" s="180" t="str">
        <f>VLOOKUP(B13,Base!$A$3:$F$994, 4, FALSE)</f>
        <v>.</v>
      </c>
      <c r="E13" s="102"/>
      <c r="F13" s="181" t="str">
        <f t="shared" si="1"/>
        <v>#VALUE!</v>
      </c>
      <c r="G13" s="182" t="str">
        <f t="shared" si="2"/>
        <v>#VALUE!</v>
      </c>
      <c r="H13" s="181" t="str">
        <f t="shared" si="3"/>
        <v>#VALUE!</v>
      </c>
      <c r="I13" s="183"/>
      <c r="J13" s="184">
        <f t="shared" si="4"/>
        <v>0</v>
      </c>
      <c r="K13" s="185">
        <f t="shared" si="5"/>
        <v>0</v>
      </c>
      <c r="L13" s="186" t="str">
        <f t="shared" si="6"/>
        <v>#VALUE!</v>
      </c>
      <c r="M13" s="187" t="str">
        <f t="shared" si="7"/>
        <v>#VALUE!</v>
      </c>
      <c r="N13" s="188"/>
      <c r="O13" s="189"/>
    </row>
    <row r="14">
      <c r="A14" s="178">
        <f>vlookup(B14,Base!$A$3:$F$994, 6, false)</f>
        <v>0</v>
      </c>
      <c r="B14" s="102" t="s">
        <v>6</v>
      </c>
      <c r="C14" s="179" t="str">
        <f>VLOOKUP(B14,Base!$A$3:$F$994, 3, FALSE)</f>
        <v>.</v>
      </c>
      <c r="D14" s="180" t="str">
        <f>VLOOKUP(B14,Base!$A$3:$F$994, 4, FALSE)</f>
        <v>.</v>
      </c>
      <c r="E14" s="102"/>
      <c r="F14" s="181" t="str">
        <f t="shared" si="1"/>
        <v>#VALUE!</v>
      </c>
      <c r="G14" s="182" t="str">
        <f t="shared" si="2"/>
        <v>#VALUE!</v>
      </c>
      <c r="H14" s="181" t="str">
        <f t="shared" si="3"/>
        <v>#VALUE!</v>
      </c>
      <c r="I14" s="183"/>
      <c r="J14" s="184">
        <f t="shared" si="4"/>
        <v>0</v>
      </c>
      <c r="K14" s="185">
        <f t="shared" si="5"/>
        <v>0</v>
      </c>
      <c r="L14" s="186" t="str">
        <f t="shared" si="6"/>
        <v>#VALUE!</v>
      </c>
      <c r="M14" s="187" t="str">
        <f t="shared" si="7"/>
        <v>#VALUE!</v>
      </c>
      <c r="N14" s="188"/>
      <c r="O14" s="189"/>
    </row>
    <row r="15">
      <c r="A15" s="178">
        <f>vlookup(B15,Base!$A$3:$F$994, 6, false)</f>
        <v>0</v>
      </c>
      <c r="B15" s="102" t="s">
        <v>6</v>
      </c>
      <c r="C15" s="179" t="str">
        <f>VLOOKUP(B15,Base!$A$3:$F$994, 3, FALSE)</f>
        <v>.</v>
      </c>
      <c r="D15" s="180" t="str">
        <f>VLOOKUP(B15,Base!$A$3:$F$994, 4, FALSE)</f>
        <v>.</v>
      </c>
      <c r="E15" s="102"/>
      <c r="F15" s="181" t="str">
        <f t="shared" si="1"/>
        <v>#VALUE!</v>
      </c>
      <c r="G15" s="182" t="str">
        <f t="shared" si="2"/>
        <v>#VALUE!</v>
      </c>
      <c r="H15" s="181" t="str">
        <f t="shared" si="3"/>
        <v>#VALUE!</v>
      </c>
      <c r="I15" s="183"/>
      <c r="J15" s="184">
        <f t="shared" si="4"/>
        <v>0</v>
      </c>
      <c r="K15" s="185">
        <f t="shared" si="5"/>
        <v>0</v>
      </c>
      <c r="L15" s="186" t="str">
        <f t="shared" si="6"/>
        <v>#VALUE!</v>
      </c>
      <c r="M15" s="187" t="str">
        <f t="shared" si="7"/>
        <v>#VALUE!</v>
      </c>
      <c r="N15" s="188"/>
      <c r="O15" s="189"/>
    </row>
    <row r="16">
      <c r="A16" s="178">
        <f>vlookup(B16,Base!$A$3:$F$994, 6, false)</f>
        <v>0</v>
      </c>
      <c r="B16" s="102" t="s">
        <v>6</v>
      </c>
      <c r="C16" s="179" t="str">
        <f>VLOOKUP(B16,Base!$A$3:$F$994, 3, FALSE)</f>
        <v>.</v>
      </c>
      <c r="D16" s="180" t="str">
        <f>VLOOKUP(B16,Base!$A$3:$F$994, 4, FALSE)</f>
        <v>.</v>
      </c>
      <c r="E16" s="102"/>
      <c r="F16" s="181" t="str">
        <f t="shared" si="1"/>
        <v>#VALUE!</v>
      </c>
      <c r="G16" s="182" t="str">
        <f t="shared" si="2"/>
        <v>#VALUE!</v>
      </c>
      <c r="H16" s="181" t="str">
        <f t="shared" si="3"/>
        <v>#VALUE!</v>
      </c>
      <c r="I16" s="183"/>
      <c r="J16" s="184">
        <f t="shared" si="4"/>
        <v>0</v>
      </c>
      <c r="K16" s="185">
        <f t="shared" si="5"/>
        <v>0</v>
      </c>
      <c r="L16" s="186" t="str">
        <f t="shared" si="6"/>
        <v>#VALUE!</v>
      </c>
      <c r="M16" s="187" t="str">
        <f t="shared" si="7"/>
        <v>#VALUE!</v>
      </c>
      <c r="N16" s="188"/>
      <c r="O16" s="189"/>
    </row>
    <row r="17">
      <c r="A17" s="178">
        <f>vlookup(B17,Base!$A$3:$F$994, 6, false)</f>
        <v>0</v>
      </c>
      <c r="B17" s="102" t="s">
        <v>6</v>
      </c>
      <c r="C17" s="179" t="str">
        <f>VLOOKUP(B17,Base!$A$3:$F$994, 3, FALSE)</f>
        <v>.</v>
      </c>
      <c r="D17" s="180" t="str">
        <f>VLOOKUP(B17,Base!$A$3:$F$994, 4, FALSE)</f>
        <v>.</v>
      </c>
      <c r="E17" s="102"/>
      <c r="F17" s="181" t="str">
        <f t="shared" si="1"/>
        <v>#VALUE!</v>
      </c>
      <c r="G17" s="182" t="str">
        <f t="shared" si="2"/>
        <v>#VALUE!</v>
      </c>
      <c r="H17" s="181" t="str">
        <f t="shared" si="3"/>
        <v>#VALUE!</v>
      </c>
      <c r="I17" s="183"/>
      <c r="J17" s="184">
        <f t="shared" si="4"/>
        <v>0</v>
      </c>
      <c r="K17" s="185">
        <f t="shared" si="5"/>
        <v>0</v>
      </c>
      <c r="L17" s="186" t="str">
        <f t="shared" si="6"/>
        <v>#VALUE!</v>
      </c>
      <c r="M17" s="187" t="str">
        <f t="shared" si="7"/>
        <v>#VALUE!</v>
      </c>
      <c r="N17" s="188"/>
      <c r="O17" s="189"/>
    </row>
    <row r="18">
      <c r="A18" s="178">
        <f>vlookup(B18,Base!$A$3:$F$994, 6, false)</f>
        <v>0</v>
      </c>
      <c r="B18" s="102" t="s">
        <v>6</v>
      </c>
      <c r="C18" s="179" t="str">
        <f>VLOOKUP(B18,Base!$A$3:$F$994, 3, FALSE)</f>
        <v>.</v>
      </c>
      <c r="D18" s="180" t="str">
        <f>VLOOKUP(B18,Base!$A$3:$F$994, 4, FALSE)</f>
        <v>.</v>
      </c>
      <c r="E18" s="102"/>
      <c r="F18" s="181" t="str">
        <f t="shared" si="1"/>
        <v>#VALUE!</v>
      </c>
      <c r="G18" s="182" t="str">
        <f t="shared" si="2"/>
        <v>#VALUE!</v>
      </c>
      <c r="H18" s="181" t="str">
        <f t="shared" si="3"/>
        <v>#VALUE!</v>
      </c>
      <c r="I18" s="183"/>
      <c r="J18" s="184">
        <f t="shared" si="4"/>
        <v>0</v>
      </c>
      <c r="K18" s="185">
        <f t="shared" si="5"/>
        <v>0</v>
      </c>
      <c r="L18" s="186" t="str">
        <f t="shared" si="6"/>
        <v>#VALUE!</v>
      </c>
      <c r="M18" s="187" t="str">
        <f t="shared" si="7"/>
        <v>#VALUE!</v>
      </c>
      <c r="N18" s="188"/>
      <c r="O18" s="189"/>
    </row>
    <row r="19">
      <c r="A19" s="178">
        <f>vlookup(B19,Base!$A$3:$F$994, 6, false)</f>
        <v>0</v>
      </c>
      <c r="B19" s="102" t="s">
        <v>6</v>
      </c>
      <c r="C19" s="179" t="str">
        <f>VLOOKUP(B19,Base!$A$3:$F$994, 3, FALSE)</f>
        <v>.</v>
      </c>
      <c r="D19" s="180" t="str">
        <f>VLOOKUP(B19,Base!$A$3:$F$994, 4, FALSE)</f>
        <v>.</v>
      </c>
      <c r="E19" s="102"/>
      <c r="F19" s="181" t="str">
        <f t="shared" si="1"/>
        <v>#VALUE!</v>
      </c>
      <c r="G19" s="182" t="str">
        <f t="shared" si="2"/>
        <v>#VALUE!</v>
      </c>
      <c r="H19" s="181" t="str">
        <f t="shared" si="3"/>
        <v>#VALUE!</v>
      </c>
      <c r="I19" s="183"/>
      <c r="J19" s="184">
        <f t="shared" si="4"/>
        <v>0</v>
      </c>
      <c r="K19" s="185">
        <f t="shared" si="5"/>
        <v>0</v>
      </c>
      <c r="L19" s="186" t="str">
        <f t="shared" si="6"/>
        <v>#VALUE!</v>
      </c>
      <c r="M19" s="187" t="str">
        <f t="shared" si="7"/>
        <v>#VALUE!</v>
      </c>
      <c r="N19" s="188"/>
      <c r="O19" s="189"/>
    </row>
    <row r="20">
      <c r="A20" s="178">
        <f>vlookup(B20,Base!$A$3:$F$994, 6, false)</f>
        <v>0</v>
      </c>
      <c r="B20" s="102" t="s">
        <v>6</v>
      </c>
      <c r="C20" s="179" t="str">
        <f>VLOOKUP(B20,Base!$A$3:$F$994, 3, FALSE)</f>
        <v>.</v>
      </c>
      <c r="D20" s="180" t="str">
        <f>VLOOKUP(B20,Base!$A$3:$F$994, 4, FALSE)</f>
        <v>.</v>
      </c>
      <c r="E20" s="102"/>
      <c r="F20" s="181" t="str">
        <f t="shared" si="1"/>
        <v>#VALUE!</v>
      </c>
      <c r="G20" s="182" t="str">
        <f t="shared" si="2"/>
        <v>#VALUE!</v>
      </c>
      <c r="H20" s="181" t="str">
        <f t="shared" si="3"/>
        <v>#VALUE!</v>
      </c>
      <c r="I20" s="183"/>
      <c r="J20" s="184">
        <f t="shared" si="4"/>
        <v>0</v>
      </c>
      <c r="K20" s="185">
        <f t="shared" si="5"/>
        <v>0</v>
      </c>
      <c r="L20" s="186" t="str">
        <f t="shared" si="6"/>
        <v>#VALUE!</v>
      </c>
      <c r="M20" s="187" t="str">
        <f t="shared" si="7"/>
        <v>#VALUE!</v>
      </c>
      <c r="N20" s="188"/>
      <c r="O20" s="189"/>
    </row>
    <row r="21">
      <c r="A21" s="178">
        <f>vlookup(B21,Base!$A$3:$F$994, 6, false)</f>
        <v>0</v>
      </c>
      <c r="B21" s="102" t="s">
        <v>6</v>
      </c>
      <c r="C21" s="179" t="str">
        <f>VLOOKUP(B21,Base!$A$3:$F$994, 3, FALSE)</f>
        <v>.</v>
      </c>
      <c r="D21" s="180" t="str">
        <f>VLOOKUP(B21,Base!$A$3:$F$994, 4, FALSE)</f>
        <v>.</v>
      </c>
      <c r="E21" s="102"/>
      <c r="F21" s="181" t="str">
        <f t="shared" si="1"/>
        <v>#VALUE!</v>
      </c>
      <c r="G21" s="182" t="str">
        <f t="shared" si="2"/>
        <v>#VALUE!</v>
      </c>
      <c r="H21" s="181" t="str">
        <f t="shared" si="3"/>
        <v>#VALUE!</v>
      </c>
      <c r="I21" s="183"/>
      <c r="J21" s="184">
        <f t="shared" si="4"/>
        <v>0</v>
      </c>
      <c r="K21" s="185">
        <f t="shared" si="5"/>
        <v>0</v>
      </c>
      <c r="L21" s="186" t="str">
        <f t="shared" si="6"/>
        <v>#VALUE!</v>
      </c>
      <c r="M21" s="187" t="str">
        <f t="shared" si="7"/>
        <v>#VALUE!</v>
      </c>
      <c r="N21" s="188"/>
      <c r="O21" s="189"/>
    </row>
    <row r="22">
      <c r="A22" s="178">
        <f>vlookup(B22,Base!$A$3:$F$994, 6, false)</f>
        <v>0</v>
      </c>
      <c r="B22" s="102" t="s">
        <v>6</v>
      </c>
      <c r="C22" s="179" t="str">
        <f>VLOOKUP(B22,Base!$A$3:$F$994, 3, FALSE)</f>
        <v>.</v>
      </c>
      <c r="D22" s="180" t="str">
        <f>VLOOKUP(B22,Base!$A$3:$F$994, 4, FALSE)</f>
        <v>.</v>
      </c>
      <c r="E22" s="102"/>
      <c r="F22" s="181" t="str">
        <f t="shared" si="1"/>
        <v>#VALUE!</v>
      </c>
      <c r="G22" s="182" t="str">
        <f t="shared" si="2"/>
        <v>#VALUE!</v>
      </c>
      <c r="H22" s="181" t="str">
        <f t="shared" si="3"/>
        <v>#VALUE!</v>
      </c>
      <c r="I22" s="183"/>
      <c r="J22" s="184">
        <f t="shared" si="4"/>
        <v>0</v>
      </c>
      <c r="K22" s="185">
        <f t="shared" si="5"/>
        <v>0</v>
      </c>
      <c r="L22" s="186" t="str">
        <f t="shared" si="6"/>
        <v>#VALUE!</v>
      </c>
      <c r="M22" s="187" t="str">
        <f t="shared" si="7"/>
        <v>#VALUE!</v>
      </c>
      <c r="N22" s="188"/>
      <c r="O22" s="189"/>
    </row>
    <row r="23">
      <c r="A23" s="178">
        <f>vlookup(B23,Base!$A$3:$F$994, 6, false)</f>
        <v>0</v>
      </c>
      <c r="B23" s="102" t="s">
        <v>6</v>
      </c>
      <c r="C23" s="179" t="str">
        <f>VLOOKUP(B23,Base!$A$3:$F$994, 3, FALSE)</f>
        <v>.</v>
      </c>
      <c r="D23" s="180" t="str">
        <f>VLOOKUP(B23,Base!$A$3:$F$994, 4, FALSE)</f>
        <v>.</v>
      </c>
      <c r="E23" s="102"/>
      <c r="F23" s="181" t="str">
        <f t="shared" si="1"/>
        <v>#VALUE!</v>
      </c>
      <c r="G23" s="182" t="str">
        <f t="shared" si="2"/>
        <v>#VALUE!</v>
      </c>
      <c r="H23" s="181" t="str">
        <f t="shared" si="3"/>
        <v>#VALUE!</v>
      </c>
      <c r="I23" s="183"/>
      <c r="J23" s="184">
        <f t="shared" si="4"/>
        <v>0</v>
      </c>
      <c r="K23" s="185">
        <f t="shared" si="5"/>
        <v>0</v>
      </c>
      <c r="L23" s="186" t="str">
        <f t="shared" si="6"/>
        <v>#VALUE!</v>
      </c>
      <c r="M23" s="187" t="str">
        <f t="shared" si="7"/>
        <v>#VALUE!</v>
      </c>
      <c r="N23" s="188"/>
      <c r="O23" s="189"/>
    </row>
    <row r="24">
      <c r="A24" s="178">
        <f>vlookup(B24,Base!$A$3:$F$994, 6, false)</f>
        <v>0</v>
      </c>
      <c r="B24" s="102" t="s">
        <v>6</v>
      </c>
      <c r="C24" s="179" t="str">
        <f>VLOOKUP(B24,Base!$A$3:$F$994, 3, FALSE)</f>
        <v>.</v>
      </c>
      <c r="D24" s="180" t="str">
        <f>VLOOKUP(B24,Base!$A$3:$F$994, 4, FALSE)</f>
        <v>.</v>
      </c>
      <c r="E24" s="102"/>
      <c r="F24" s="181" t="str">
        <f t="shared" si="1"/>
        <v>#VALUE!</v>
      </c>
      <c r="G24" s="182" t="str">
        <f t="shared" si="2"/>
        <v>#VALUE!</v>
      </c>
      <c r="H24" s="181" t="str">
        <f t="shared" si="3"/>
        <v>#VALUE!</v>
      </c>
      <c r="I24" s="183"/>
      <c r="J24" s="184">
        <f t="shared" si="4"/>
        <v>0</v>
      </c>
      <c r="K24" s="185">
        <f t="shared" si="5"/>
        <v>0</v>
      </c>
      <c r="L24" s="186" t="str">
        <f t="shared" si="6"/>
        <v>#VALUE!</v>
      </c>
      <c r="M24" s="187" t="str">
        <f t="shared" si="7"/>
        <v>#VALUE!</v>
      </c>
      <c r="N24" s="188"/>
      <c r="O24" s="189"/>
    </row>
    <row r="25">
      <c r="A25" s="178">
        <f>vlookup(B25,Base!$A$3:$F$994, 6, false)</f>
        <v>0</v>
      </c>
      <c r="B25" s="102" t="s">
        <v>6</v>
      </c>
      <c r="C25" s="179" t="str">
        <f>VLOOKUP(B25,Base!$A$3:$F$994, 3, FALSE)</f>
        <v>.</v>
      </c>
      <c r="D25" s="180" t="str">
        <f>VLOOKUP(B25,Base!$A$3:$F$994, 4, FALSE)</f>
        <v>.</v>
      </c>
      <c r="E25" s="102"/>
      <c r="F25" s="181" t="str">
        <f t="shared" si="1"/>
        <v>#VALUE!</v>
      </c>
      <c r="G25" s="182" t="str">
        <f t="shared" si="2"/>
        <v>#VALUE!</v>
      </c>
      <c r="H25" s="181" t="str">
        <f t="shared" si="3"/>
        <v>#VALUE!</v>
      </c>
      <c r="I25" s="183"/>
      <c r="J25" s="184">
        <f t="shared" si="4"/>
        <v>0</v>
      </c>
      <c r="K25" s="185">
        <f t="shared" si="5"/>
        <v>0</v>
      </c>
      <c r="L25" s="186" t="str">
        <f t="shared" si="6"/>
        <v>#VALUE!</v>
      </c>
      <c r="M25" s="187" t="str">
        <f t="shared" si="7"/>
        <v>#VALUE!</v>
      </c>
      <c r="N25" s="188"/>
      <c r="O25" s="189"/>
    </row>
    <row r="26">
      <c r="A26" s="178">
        <f>vlookup(B26,Base!$A$3:$F$994, 6, false)</f>
        <v>0</v>
      </c>
      <c r="B26" s="102" t="s">
        <v>6</v>
      </c>
      <c r="C26" s="179" t="str">
        <f>VLOOKUP(B26,Base!$A$3:$F$994, 3, FALSE)</f>
        <v>.</v>
      </c>
      <c r="D26" s="180" t="str">
        <f>VLOOKUP(B26,Base!$A$3:$F$994, 4, FALSE)</f>
        <v>.</v>
      </c>
      <c r="E26" s="102"/>
      <c r="F26" s="181" t="str">
        <f t="shared" si="1"/>
        <v>#VALUE!</v>
      </c>
      <c r="G26" s="182" t="str">
        <f t="shared" si="2"/>
        <v>#VALUE!</v>
      </c>
      <c r="H26" s="181" t="str">
        <f t="shared" si="3"/>
        <v>#VALUE!</v>
      </c>
      <c r="I26" s="183"/>
      <c r="J26" s="184">
        <f t="shared" si="4"/>
        <v>0</v>
      </c>
      <c r="K26" s="185">
        <f t="shared" si="5"/>
        <v>0</v>
      </c>
      <c r="L26" s="186" t="str">
        <f t="shared" si="6"/>
        <v>#VALUE!</v>
      </c>
      <c r="M26" s="187" t="str">
        <f t="shared" si="7"/>
        <v>#VALUE!</v>
      </c>
      <c r="N26" s="188"/>
      <c r="O26" s="189"/>
    </row>
    <row r="27">
      <c r="A27" s="178">
        <f>vlookup(B27,Base!$A$3:$F$994, 6, false)</f>
        <v>0</v>
      </c>
      <c r="B27" s="102" t="s">
        <v>6</v>
      </c>
      <c r="C27" s="179" t="str">
        <f>VLOOKUP(B27,Base!$A$3:$F$994, 3, FALSE)</f>
        <v>.</v>
      </c>
      <c r="D27" s="180" t="str">
        <f>VLOOKUP(B27,Base!$A$3:$F$994, 4, FALSE)</f>
        <v>.</v>
      </c>
      <c r="E27" s="102"/>
      <c r="F27" s="181" t="str">
        <f t="shared" si="1"/>
        <v>#VALUE!</v>
      </c>
      <c r="G27" s="182" t="str">
        <f t="shared" si="2"/>
        <v>#VALUE!</v>
      </c>
      <c r="H27" s="181" t="str">
        <f t="shared" si="3"/>
        <v>#VALUE!</v>
      </c>
      <c r="I27" s="183"/>
      <c r="J27" s="184">
        <f t="shared" si="4"/>
        <v>0</v>
      </c>
      <c r="K27" s="185">
        <f t="shared" si="5"/>
        <v>0</v>
      </c>
      <c r="L27" s="186" t="str">
        <f t="shared" si="6"/>
        <v>#VALUE!</v>
      </c>
      <c r="M27" s="187" t="str">
        <f t="shared" si="7"/>
        <v>#VALUE!</v>
      </c>
      <c r="N27" s="188"/>
      <c r="O27" s="189"/>
    </row>
    <row r="28">
      <c r="A28" s="178">
        <f>vlookup(B28,Base!$A$3:$F$994, 6, false)</f>
        <v>0</v>
      </c>
      <c r="B28" s="102" t="s">
        <v>6</v>
      </c>
      <c r="C28" s="179" t="str">
        <f>VLOOKUP(B28,Base!$A$3:$F$994, 3, FALSE)</f>
        <v>.</v>
      </c>
      <c r="D28" s="180" t="str">
        <f>VLOOKUP(B28,Base!$A$3:$F$994, 4, FALSE)</f>
        <v>.</v>
      </c>
      <c r="E28" s="102"/>
      <c r="F28" s="181" t="str">
        <f t="shared" si="1"/>
        <v>#VALUE!</v>
      </c>
      <c r="G28" s="182" t="str">
        <f t="shared" si="2"/>
        <v>#VALUE!</v>
      </c>
      <c r="H28" s="181" t="str">
        <f t="shared" si="3"/>
        <v>#VALUE!</v>
      </c>
      <c r="I28" s="183"/>
      <c r="J28" s="184">
        <f t="shared" si="4"/>
        <v>0</v>
      </c>
      <c r="K28" s="185">
        <f t="shared" si="5"/>
        <v>0</v>
      </c>
      <c r="L28" s="186" t="str">
        <f t="shared" si="6"/>
        <v>#VALUE!</v>
      </c>
      <c r="M28" s="187" t="str">
        <f t="shared" si="7"/>
        <v>#VALUE!</v>
      </c>
      <c r="N28" s="188"/>
      <c r="O28" s="189"/>
    </row>
    <row r="29">
      <c r="A29" s="178">
        <f>vlookup(B29,Base!$A$3:$F$994, 6, false)</f>
        <v>0</v>
      </c>
      <c r="B29" s="102" t="s">
        <v>6</v>
      </c>
      <c r="C29" s="179" t="str">
        <f>VLOOKUP(B29,Base!$A$3:$F$994, 3, FALSE)</f>
        <v>.</v>
      </c>
      <c r="D29" s="180" t="str">
        <f>VLOOKUP(B29,Base!$A$3:$F$994, 4, FALSE)</f>
        <v>.</v>
      </c>
      <c r="E29" s="102"/>
      <c r="F29" s="181" t="str">
        <f t="shared" si="1"/>
        <v>#VALUE!</v>
      </c>
      <c r="G29" s="182" t="str">
        <f t="shared" si="2"/>
        <v>#VALUE!</v>
      </c>
      <c r="H29" s="181" t="str">
        <f t="shared" si="3"/>
        <v>#VALUE!</v>
      </c>
      <c r="I29" s="183"/>
      <c r="J29" s="184">
        <f t="shared" si="4"/>
        <v>0</v>
      </c>
      <c r="K29" s="185">
        <f t="shared" si="5"/>
        <v>0</v>
      </c>
      <c r="L29" s="186" t="str">
        <f t="shared" si="6"/>
        <v>#VALUE!</v>
      </c>
      <c r="M29" s="187" t="str">
        <f t="shared" si="7"/>
        <v>#VALUE!</v>
      </c>
      <c r="N29" s="188"/>
      <c r="O29" s="189"/>
    </row>
    <row r="30">
      <c r="A30" s="178">
        <f>vlookup(B30,Base!$A$3:$F$994, 6, false)</f>
        <v>0</v>
      </c>
      <c r="B30" s="102" t="s">
        <v>6</v>
      </c>
      <c r="C30" s="179" t="str">
        <f>VLOOKUP(B30,Base!$A$3:$F$994, 3, FALSE)</f>
        <v>.</v>
      </c>
      <c r="D30" s="180" t="str">
        <f>VLOOKUP(B30,Base!$A$3:$F$994, 4, FALSE)</f>
        <v>.</v>
      </c>
      <c r="E30" s="102"/>
      <c r="F30" s="181" t="str">
        <f t="shared" si="1"/>
        <v>#VALUE!</v>
      </c>
      <c r="G30" s="182" t="str">
        <f t="shared" si="2"/>
        <v>#VALUE!</v>
      </c>
      <c r="H30" s="181" t="str">
        <f t="shared" si="3"/>
        <v>#VALUE!</v>
      </c>
      <c r="I30" s="183"/>
      <c r="J30" s="184">
        <f t="shared" si="4"/>
        <v>0</v>
      </c>
      <c r="K30" s="185">
        <f t="shared" si="5"/>
        <v>0</v>
      </c>
      <c r="L30" s="186" t="str">
        <f t="shared" si="6"/>
        <v>#VALUE!</v>
      </c>
      <c r="M30" s="187" t="str">
        <f t="shared" si="7"/>
        <v>#VALUE!</v>
      </c>
      <c r="N30" s="188"/>
      <c r="O30" s="189"/>
    </row>
    <row r="31">
      <c r="A31" s="178">
        <f>vlookup(B31,Base!$A$3:$F$994, 6, false)</f>
        <v>0</v>
      </c>
      <c r="B31" s="102" t="s">
        <v>6</v>
      </c>
      <c r="C31" s="179" t="str">
        <f>VLOOKUP(B31,Base!$A$3:$F$994, 3, FALSE)</f>
        <v>.</v>
      </c>
      <c r="D31" s="180" t="str">
        <f>VLOOKUP(B31,Base!$A$3:$F$994, 4, FALSE)</f>
        <v>.</v>
      </c>
      <c r="E31" s="102"/>
      <c r="F31" s="181" t="str">
        <f t="shared" si="1"/>
        <v>#VALUE!</v>
      </c>
      <c r="G31" s="182" t="str">
        <f t="shared" si="2"/>
        <v>#VALUE!</v>
      </c>
      <c r="H31" s="181" t="str">
        <f t="shared" si="3"/>
        <v>#VALUE!</v>
      </c>
      <c r="I31" s="183"/>
      <c r="J31" s="184">
        <f t="shared" si="4"/>
        <v>0</v>
      </c>
      <c r="K31" s="185">
        <f t="shared" si="5"/>
        <v>0</v>
      </c>
      <c r="L31" s="186" t="str">
        <f t="shared" si="6"/>
        <v>#VALUE!</v>
      </c>
      <c r="M31" s="187" t="str">
        <f t="shared" si="7"/>
        <v>#VALUE!</v>
      </c>
      <c r="N31" s="188"/>
      <c r="O31" s="189"/>
    </row>
    <row r="32">
      <c r="A32" s="178">
        <f>vlookup(B32,Base!$A$3:$F$994, 6, false)</f>
        <v>0</v>
      </c>
      <c r="B32" s="102" t="s">
        <v>6</v>
      </c>
      <c r="C32" s="179" t="str">
        <f>VLOOKUP(B32,Base!$A$3:$F$994, 3, FALSE)</f>
        <v>.</v>
      </c>
      <c r="D32" s="180" t="str">
        <f>VLOOKUP(B32,Base!$A$3:$F$994, 4, FALSE)</f>
        <v>.</v>
      </c>
      <c r="E32" s="102"/>
      <c r="F32" s="181" t="str">
        <f t="shared" si="1"/>
        <v>#VALUE!</v>
      </c>
      <c r="G32" s="182" t="str">
        <f t="shared" si="2"/>
        <v>#VALUE!</v>
      </c>
      <c r="H32" s="181" t="str">
        <f t="shared" si="3"/>
        <v>#VALUE!</v>
      </c>
      <c r="I32" s="183"/>
      <c r="J32" s="184">
        <f t="shared" si="4"/>
        <v>0</v>
      </c>
      <c r="K32" s="185">
        <f t="shared" si="5"/>
        <v>0</v>
      </c>
      <c r="L32" s="186" t="str">
        <f t="shared" si="6"/>
        <v>#VALUE!</v>
      </c>
      <c r="M32" s="187" t="str">
        <f t="shared" si="7"/>
        <v>#VALUE!</v>
      </c>
      <c r="N32" s="188"/>
      <c r="O32" s="189"/>
    </row>
    <row r="33">
      <c r="A33" s="178">
        <f>vlookup(B33,Base!$A$3:$F$994, 6, false)</f>
        <v>0</v>
      </c>
      <c r="B33" s="102" t="s">
        <v>6</v>
      </c>
      <c r="C33" s="179" t="str">
        <f>VLOOKUP(B33,Base!$A$3:$F$994, 3, FALSE)</f>
        <v>.</v>
      </c>
      <c r="D33" s="180" t="str">
        <f>VLOOKUP(B33,Base!$A$3:$F$994, 4, FALSE)</f>
        <v>.</v>
      </c>
      <c r="E33" s="102"/>
      <c r="F33" s="181" t="str">
        <f t="shared" si="1"/>
        <v>#VALUE!</v>
      </c>
      <c r="G33" s="182" t="str">
        <f t="shared" si="2"/>
        <v>#VALUE!</v>
      </c>
      <c r="H33" s="181" t="str">
        <f t="shared" si="3"/>
        <v>#VALUE!</v>
      </c>
      <c r="I33" s="183"/>
      <c r="J33" s="184">
        <f t="shared" si="4"/>
        <v>0</v>
      </c>
      <c r="K33" s="185">
        <f t="shared" si="5"/>
        <v>0</v>
      </c>
      <c r="L33" s="186" t="str">
        <f t="shared" si="6"/>
        <v>#VALUE!</v>
      </c>
      <c r="M33" s="187" t="str">
        <f t="shared" si="7"/>
        <v>#VALUE!</v>
      </c>
      <c r="N33" s="188"/>
      <c r="O33" s="189"/>
    </row>
    <row r="34">
      <c r="A34" s="178">
        <f>vlookup(B34,Base!$A$3:$F$994, 6, false)</f>
        <v>0</v>
      </c>
      <c r="B34" s="102" t="s">
        <v>6</v>
      </c>
      <c r="C34" s="179" t="str">
        <f>VLOOKUP(B34,Base!$A$3:$F$994, 3, FALSE)</f>
        <v>.</v>
      </c>
      <c r="D34" s="180" t="str">
        <f>VLOOKUP(B34,Base!$A$3:$F$994, 4, FALSE)</f>
        <v>.</v>
      </c>
      <c r="E34" s="102"/>
      <c r="F34" s="181" t="str">
        <f t="shared" si="1"/>
        <v>#VALUE!</v>
      </c>
      <c r="G34" s="182" t="str">
        <f t="shared" si="2"/>
        <v>#VALUE!</v>
      </c>
      <c r="H34" s="181" t="str">
        <f t="shared" si="3"/>
        <v>#VALUE!</v>
      </c>
      <c r="I34" s="183"/>
      <c r="J34" s="184">
        <f t="shared" si="4"/>
        <v>0</v>
      </c>
      <c r="K34" s="185">
        <f t="shared" si="5"/>
        <v>0</v>
      </c>
      <c r="L34" s="186" t="str">
        <f t="shared" si="6"/>
        <v>#VALUE!</v>
      </c>
      <c r="M34" s="187" t="str">
        <f t="shared" si="7"/>
        <v>#VALUE!</v>
      </c>
      <c r="N34" s="188"/>
      <c r="O34" s="189"/>
    </row>
    <row r="35">
      <c r="A35" s="178">
        <f>vlookup(B35,Base!$A$3:$F$994, 6, false)</f>
        <v>0</v>
      </c>
      <c r="B35" s="102" t="s">
        <v>6</v>
      </c>
      <c r="C35" s="179" t="str">
        <f>VLOOKUP(B35,Base!$A$3:$F$994, 3, FALSE)</f>
        <v>.</v>
      </c>
      <c r="D35" s="180" t="str">
        <f>VLOOKUP(B35,Base!$A$3:$F$994, 4, FALSE)</f>
        <v>.</v>
      </c>
      <c r="E35" s="102"/>
      <c r="F35" s="181" t="str">
        <f t="shared" si="1"/>
        <v>#VALUE!</v>
      </c>
      <c r="G35" s="182" t="str">
        <f t="shared" si="2"/>
        <v>#VALUE!</v>
      </c>
      <c r="H35" s="181" t="str">
        <f t="shared" si="3"/>
        <v>#VALUE!</v>
      </c>
      <c r="I35" s="183"/>
      <c r="J35" s="184">
        <f t="shared" si="4"/>
        <v>0</v>
      </c>
      <c r="K35" s="185">
        <f t="shared" si="5"/>
        <v>0</v>
      </c>
      <c r="L35" s="186" t="str">
        <f t="shared" si="6"/>
        <v>#VALUE!</v>
      </c>
      <c r="M35" s="187" t="str">
        <f t="shared" si="7"/>
        <v>#VALUE!</v>
      </c>
      <c r="N35" s="188"/>
      <c r="O35" s="189"/>
    </row>
    <row r="36">
      <c r="A36" s="178">
        <f>vlookup(B36,Base!$A$3:$F$994, 6, false)</f>
        <v>0</v>
      </c>
      <c r="B36" s="102" t="s">
        <v>6</v>
      </c>
      <c r="C36" s="179" t="str">
        <f>VLOOKUP(B36,Base!$A$3:$F$994, 3, FALSE)</f>
        <v>.</v>
      </c>
      <c r="D36" s="180" t="str">
        <f>VLOOKUP(B36,Base!$A$3:$F$994, 4, FALSE)</f>
        <v>.</v>
      </c>
      <c r="E36" s="102"/>
      <c r="F36" s="181" t="str">
        <f t="shared" si="1"/>
        <v>#VALUE!</v>
      </c>
      <c r="G36" s="182" t="str">
        <f t="shared" si="2"/>
        <v>#VALUE!</v>
      </c>
      <c r="H36" s="181" t="str">
        <f t="shared" si="3"/>
        <v>#VALUE!</v>
      </c>
      <c r="I36" s="183"/>
      <c r="J36" s="184">
        <f t="shared" si="4"/>
        <v>0</v>
      </c>
      <c r="K36" s="185">
        <f t="shared" si="5"/>
        <v>0</v>
      </c>
      <c r="L36" s="186" t="str">
        <f t="shared" si="6"/>
        <v>#VALUE!</v>
      </c>
      <c r="M36" s="187" t="str">
        <f t="shared" si="7"/>
        <v>#VALUE!</v>
      </c>
      <c r="N36" s="188"/>
      <c r="O36" s="189"/>
    </row>
    <row r="37">
      <c r="A37" s="178">
        <f>vlookup(B37,Base!$A$3:$F$994, 6, false)</f>
        <v>0</v>
      </c>
      <c r="B37" s="102" t="s">
        <v>6</v>
      </c>
      <c r="C37" s="179" t="str">
        <f>VLOOKUP(B37,Base!$A$3:$F$994, 3, FALSE)</f>
        <v>.</v>
      </c>
      <c r="D37" s="180" t="str">
        <f>VLOOKUP(B37,Base!$A$3:$F$994, 4, FALSE)</f>
        <v>.</v>
      </c>
      <c r="E37" s="102"/>
      <c r="F37" s="181" t="str">
        <f t="shared" si="1"/>
        <v>#VALUE!</v>
      </c>
      <c r="G37" s="182" t="str">
        <f t="shared" si="2"/>
        <v>#VALUE!</v>
      </c>
      <c r="H37" s="181" t="str">
        <f t="shared" si="3"/>
        <v>#VALUE!</v>
      </c>
      <c r="I37" s="183"/>
      <c r="J37" s="184">
        <f t="shared" si="4"/>
        <v>0</v>
      </c>
      <c r="K37" s="185">
        <f t="shared" si="5"/>
        <v>0</v>
      </c>
      <c r="L37" s="186" t="str">
        <f t="shared" si="6"/>
        <v>#VALUE!</v>
      </c>
      <c r="M37" s="187" t="str">
        <f t="shared" si="7"/>
        <v>#VALUE!</v>
      </c>
      <c r="N37" s="188"/>
      <c r="O37" s="189"/>
    </row>
    <row r="38">
      <c r="A38" s="178">
        <f>vlookup(B38,Base!$A$3:$F$994, 6, false)</f>
        <v>0</v>
      </c>
      <c r="B38" s="102" t="s">
        <v>6</v>
      </c>
      <c r="C38" s="179" t="str">
        <f>VLOOKUP(B38,Base!$A$3:$F$994, 3, FALSE)</f>
        <v>.</v>
      </c>
      <c r="D38" s="180" t="str">
        <f>VLOOKUP(B38,Base!$A$3:$F$994, 4, FALSE)</f>
        <v>.</v>
      </c>
      <c r="E38" s="102"/>
      <c r="F38" s="181" t="str">
        <f t="shared" si="1"/>
        <v>#VALUE!</v>
      </c>
      <c r="G38" s="182" t="str">
        <f t="shared" si="2"/>
        <v>#VALUE!</v>
      </c>
      <c r="H38" s="181" t="str">
        <f t="shared" si="3"/>
        <v>#VALUE!</v>
      </c>
      <c r="I38" s="183"/>
      <c r="J38" s="184">
        <f t="shared" si="4"/>
        <v>0</v>
      </c>
      <c r="K38" s="185">
        <f t="shared" si="5"/>
        <v>0</v>
      </c>
      <c r="L38" s="186" t="str">
        <f t="shared" si="6"/>
        <v>#VALUE!</v>
      </c>
      <c r="M38" s="187" t="str">
        <f t="shared" si="7"/>
        <v>#VALUE!</v>
      </c>
      <c r="N38" s="188"/>
      <c r="O38" s="189"/>
    </row>
    <row r="39">
      <c r="A39" s="178">
        <f>vlookup(B39,Base!$A$3:$F$994, 6, false)</f>
        <v>0</v>
      </c>
      <c r="B39" s="102" t="s">
        <v>6</v>
      </c>
      <c r="C39" s="179" t="str">
        <f>VLOOKUP(B39,Base!$A$3:$F$994, 3, FALSE)</f>
        <v>.</v>
      </c>
      <c r="D39" s="180" t="str">
        <f>VLOOKUP(B39,Base!$A$3:$F$994, 4, FALSE)</f>
        <v>.</v>
      </c>
      <c r="E39" s="102"/>
      <c r="F39" s="181" t="str">
        <f t="shared" si="1"/>
        <v>#VALUE!</v>
      </c>
      <c r="G39" s="182" t="str">
        <f t="shared" si="2"/>
        <v>#VALUE!</v>
      </c>
      <c r="H39" s="181" t="str">
        <f t="shared" si="3"/>
        <v>#VALUE!</v>
      </c>
      <c r="I39" s="183"/>
      <c r="J39" s="184">
        <f t="shared" si="4"/>
        <v>0</v>
      </c>
      <c r="K39" s="185">
        <f t="shared" si="5"/>
        <v>0</v>
      </c>
      <c r="L39" s="186" t="str">
        <f t="shared" si="6"/>
        <v>#VALUE!</v>
      </c>
      <c r="M39" s="187" t="str">
        <f t="shared" si="7"/>
        <v>#VALUE!</v>
      </c>
      <c r="N39" s="188"/>
      <c r="O39" s="189"/>
    </row>
    <row r="40">
      <c r="A40" s="178">
        <f>vlookup(B40,Base!$A$3:$F$994, 6, false)</f>
        <v>0</v>
      </c>
      <c r="B40" s="102" t="s">
        <v>6</v>
      </c>
      <c r="C40" s="179" t="str">
        <f>VLOOKUP(B40,Base!$A$3:$F$994, 3, FALSE)</f>
        <v>.</v>
      </c>
      <c r="D40" s="180" t="str">
        <f>VLOOKUP(B40,Base!$A$3:$F$994, 4, FALSE)</f>
        <v>.</v>
      </c>
      <c r="E40" s="102"/>
      <c r="F40" s="181" t="str">
        <f t="shared" si="1"/>
        <v>#VALUE!</v>
      </c>
      <c r="G40" s="182" t="str">
        <f t="shared" si="2"/>
        <v>#VALUE!</v>
      </c>
      <c r="H40" s="181" t="str">
        <f t="shared" si="3"/>
        <v>#VALUE!</v>
      </c>
      <c r="I40" s="183"/>
      <c r="J40" s="184">
        <f t="shared" si="4"/>
        <v>0</v>
      </c>
      <c r="K40" s="185">
        <f t="shared" si="5"/>
        <v>0</v>
      </c>
      <c r="L40" s="186" t="str">
        <f t="shared" si="6"/>
        <v>#VALUE!</v>
      </c>
      <c r="M40" s="187" t="str">
        <f t="shared" si="7"/>
        <v>#VALUE!</v>
      </c>
      <c r="N40" s="188"/>
      <c r="O40" s="189"/>
    </row>
    <row r="41">
      <c r="A41" s="178">
        <f>vlookup(B41,Base!$A$3:$F$994, 6, false)</f>
        <v>0</v>
      </c>
      <c r="B41" s="102" t="s">
        <v>6</v>
      </c>
      <c r="C41" s="179" t="str">
        <f>VLOOKUP(B41,Base!$A$3:$F$994, 3, FALSE)</f>
        <v>.</v>
      </c>
      <c r="D41" s="180" t="str">
        <f>VLOOKUP(B41,Base!$A$3:$F$994, 4, FALSE)</f>
        <v>.</v>
      </c>
      <c r="E41" s="102"/>
      <c r="F41" s="181" t="str">
        <f t="shared" si="1"/>
        <v>#VALUE!</v>
      </c>
      <c r="G41" s="182" t="str">
        <f t="shared" si="2"/>
        <v>#VALUE!</v>
      </c>
      <c r="H41" s="181" t="str">
        <f t="shared" si="3"/>
        <v>#VALUE!</v>
      </c>
      <c r="I41" s="183"/>
      <c r="J41" s="184">
        <f t="shared" si="4"/>
        <v>0</v>
      </c>
      <c r="K41" s="185">
        <f t="shared" si="5"/>
        <v>0</v>
      </c>
      <c r="L41" s="186" t="str">
        <f t="shared" si="6"/>
        <v>#VALUE!</v>
      </c>
      <c r="M41" s="187" t="str">
        <f t="shared" si="7"/>
        <v>#VALUE!</v>
      </c>
      <c r="N41" s="188"/>
      <c r="O41" s="189"/>
    </row>
    <row r="42">
      <c r="A42" s="178">
        <f>vlookup(B42,Base!$A$3:$F$994, 6, false)</f>
        <v>0</v>
      </c>
      <c r="B42" s="102" t="s">
        <v>6</v>
      </c>
      <c r="C42" s="179" t="str">
        <f>VLOOKUP(B42,Base!$A$3:$F$994, 3, FALSE)</f>
        <v>.</v>
      </c>
      <c r="D42" s="180" t="str">
        <f>VLOOKUP(B42,Base!$A$3:$F$994, 4, FALSE)</f>
        <v>.</v>
      </c>
      <c r="E42" s="102"/>
      <c r="F42" s="181" t="str">
        <f t="shared" si="1"/>
        <v>#VALUE!</v>
      </c>
      <c r="G42" s="182" t="str">
        <f t="shared" si="2"/>
        <v>#VALUE!</v>
      </c>
      <c r="H42" s="181" t="str">
        <f t="shared" si="3"/>
        <v>#VALUE!</v>
      </c>
      <c r="I42" s="183"/>
      <c r="J42" s="184">
        <f t="shared" si="4"/>
        <v>0</v>
      </c>
      <c r="K42" s="185">
        <f t="shared" si="5"/>
        <v>0</v>
      </c>
      <c r="L42" s="186" t="str">
        <f t="shared" si="6"/>
        <v>#VALUE!</v>
      </c>
      <c r="M42" s="187" t="str">
        <f t="shared" si="7"/>
        <v>#VALUE!</v>
      </c>
      <c r="N42" s="188"/>
      <c r="O42" s="189"/>
    </row>
    <row r="43">
      <c r="A43" s="178">
        <f>vlookup(B43,Base!$A$3:$F$994, 6, false)</f>
        <v>0</v>
      </c>
      <c r="B43" s="102" t="s">
        <v>6</v>
      </c>
      <c r="C43" s="179" t="str">
        <f>VLOOKUP(B43,Base!$A$3:$F$994, 3, FALSE)</f>
        <v>.</v>
      </c>
      <c r="D43" s="180" t="str">
        <f>VLOOKUP(B43,Base!$A$3:$F$994, 4, FALSE)</f>
        <v>.</v>
      </c>
      <c r="E43" s="102"/>
      <c r="F43" s="181" t="str">
        <f t="shared" si="1"/>
        <v>#VALUE!</v>
      </c>
      <c r="G43" s="182" t="str">
        <f t="shared" si="2"/>
        <v>#VALUE!</v>
      </c>
      <c r="H43" s="181" t="str">
        <f t="shared" si="3"/>
        <v>#VALUE!</v>
      </c>
      <c r="I43" s="183"/>
      <c r="J43" s="184">
        <f t="shared" si="4"/>
        <v>0</v>
      </c>
      <c r="K43" s="185">
        <f t="shared" si="5"/>
        <v>0</v>
      </c>
      <c r="L43" s="186" t="str">
        <f t="shared" si="6"/>
        <v>#VALUE!</v>
      </c>
      <c r="M43" s="187" t="str">
        <f t="shared" si="7"/>
        <v>#VALUE!</v>
      </c>
      <c r="N43" s="188"/>
      <c r="O43" s="189"/>
    </row>
    <row r="44">
      <c r="A44" s="178">
        <f>vlookup(B44,Base!$A$3:$F$994, 6, false)</f>
        <v>0</v>
      </c>
      <c r="B44" s="102" t="s">
        <v>6</v>
      </c>
      <c r="C44" s="179" t="str">
        <f>VLOOKUP(B44,Base!$A$3:$F$994, 3, FALSE)</f>
        <v>.</v>
      </c>
      <c r="D44" s="180" t="str">
        <f>VLOOKUP(B44,Base!$A$3:$F$994, 4, FALSE)</f>
        <v>.</v>
      </c>
      <c r="E44" s="102"/>
      <c r="F44" s="181" t="str">
        <f t="shared" si="1"/>
        <v>#VALUE!</v>
      </c>
      <c r="G44" s="182" t="str">
        <f t="shared" si="2"/>
        <v>#VALUE!</v>
      </c>
      <c r="H44" s="181" t="str">
        <f t="shared" si="3"/>
        <v>#VALUE!</v>
      </c>
      <c r="I44" s="183"/>
      <c r="J44" s="184">
        <f t="shared" si="4"/>
        <v>0</v>
      </c>
      <c r="K44" s="185">
        <f t="shared" si="5"/>
        <v>0</v>
      </c>
      <c r="L44" s="186" t="str">
        <f t="shared" si="6"/>
        <v>#VALUE!</v>
      </c>
      <c r="M44" s="187" t="str">
        <f t="shared" si="7"/>
        <v>#VALUE!</v>
      </c>
      <c r="N44" s="188"/>
      <c r="O44" s="189"/>
    </row>
    <row r="45">
      <c r="A45" s="189"/>
      <c r="B45" s="189"/>
      <c r="C45" s="189"/>
      <c r="D45" s="189"/>
      <c r="E45" s="189"/>
      <c r="F45" s="189"/>
      <c r="G45" s="189"/>
      <c r="H45" s="189"/>
      <c r="I45" s="189"/>
      <c r="J45" s="189"/>
      <c r="K45" s="189"/>
      <c r="L45" s="189"/>
      <c r="M45" s="189"/>
      <c r="N45" s="189"/>
      <c r="O45" s="189"/>
    </row>
    <row r="46">
      <c r="A46" s="189"/>
      <c r="B46" s="189"/>
      <c r="C46" s="189"/>
      <c r="D46" s="189"/>
      <c r="E46" s="189"/>
      <c r="F46" s="189"/>
      <c r="G46" s="189"/>
      <c r="H46" s="189"/>
      <c r="I46" s="189"/>
      <c r="J46" s="189"/>
      <c r="K46" s="189"/>
      <c r="L46" s="189"/>
      <c r="M46" s="189"/>
      <c r="N46" s="189"/>
      <c r="O46" s="189"/>
    </row>
    <row r="47">
      <c r="A47" s="174" t="s">
        <v>768</v>
      </c>
      <c r="B47" s="2"/>
      <c r="C47" s="2"/>
      <c r="D47" s="2"/>
      <c r="E47" s="2"/>
      <c r="F47" s="2"/>
      <c r="G47" s="2"/>
      <c r="H47" s="2"/>
      <c r="I47" s="2"/>
      <c r="J47" s="2"/>
      <c r="K47" s="2"/>
      <c r="L47" s="2"/>
      <c r="M47" s="2"/>
      <c r="N47" s="2"/>
      <c r="O47" s="2"/>
      <c r="P47" s="2"/>
      <c r="Q47" s="2"/>
    </row>
    <row r="48">
      <c r="A48" s="175" t="s">
        <v>756</v>
      </c>
      <c r="B48" s="70" t="s">
        <v>757</v>
      </c>
      <c r="C48" s="176" t="s">
        <v>758</v>
      </c>
      <c r="D48" s="70" t="s">
        <v>759</v>
      </c>
      <c r="E48" s="70" t="s">
        <v>769</v>
      </c>
      <c r="F48" s="70" t="s">
        <v>770</v>
      </c>
      <c r="G48" s="190" t="s">
        <v>771</v>
      </c>
      <c r="H48" s="190" t="s">
        <v>724</v>
      </c>
      <c r="I48" s="176" t="s">
        <v>760</v>
      </c>
      <c r="J48" s="70" t="s">
        <v>761</v>
      </c>
      <c r="K48" s="176" t="s">
        <v>762</v>
      </c>
      <c r="L48" s="70" t="s">
        <v>763</v>
      </c>
      <c r="M48" s="70" t="s">
        <v>764</v>
      </c>
      <c r="N48" s="176" t="s">
        <v>765</v>
      </c>
      <c r="O48" s="70" t="s">
        <v>762</v>
      </c>
      <c r="P48" s="70" t="s">
        <v>766</v>
      </c>
      <c r="Q48" s="176" t="s">
        <v>767</v>
      </c>
    </row>
    <row r="49">
      <c r="A49" s="178">
        <f>vlookup(B49,Base!$A$3:$F$994, 6, false)</f>
        <v>0</v>
      </c>
      <c r="B49" s="102" t="s">
        <v>6</v>
      </c>
      <c r="C49" s="179" t="str">
        <f>VLOOKUP(B49,Base!$A$3:$F$994, 3, FALSE)</f>
        <v>.</v>
      </c>
      <c r="D49" s="180" t="str">
        <f>VLOOKUP(B49,Base!$A$3:$F$994, 4, FALSE)</f>
        <v>.</v>
      </c>
      <c r="E49" s="36"/>
      <c r="F49" s="191" t="str">
        <f t="shared" ref="F49:F88" si="8">D49/E49</f>
        <v>#VALUE!</v>
      </c>
      <c r="G49" s="192"/>
      <c r="H49" s="191" t="str">
        <f t="shared" ref="H49:H88" si="9">G49+F49</f>
        <v>#VALUE!</v>
      </c>
      <c r="I49" s="193"/>
      <c r="J49" s="181" t="str">
        <f t="shared" ref="J49:J88" si="10">I49*H49</f>
        <v>#VALUE!</v>
      </c>
      <c r="K49" s="182" t="str">
        <f t="shared" ref="K49:K88" si="11">L49-J49</f>
        <v>#VALUE!</v>
      </c>
      <c r="L49" s="181" t="str">
        <f t="shared" ref="L49:L88" si="12">J49*1.16</f>
        <v>#VALUE!</v>
      </c>
      <c r="M49" s="183"/>
      <c r="N49" s="184">
        <f t="shared" ref="N49:N88" si="13">M49/1.16</f>
        <v>0</v>
      </c>
      <c r="O49" s="185">
        <f t="shared" ref="O49:O88" si="14">M49-N49</f>
        <v>0</v>
      </c>
      <c r="P49" s="186" t="str">
        <f t="shared" ref="P49:P88" si="15">H49/N49</f>
        <v>#VALUE!</v>
      </c>
      <c r="Q49" s="187" t="str">
        <f t="shared" ref="Q49:Q88" si="16">N49/H49</f>
        <v>#VALUE!</v>
      </c>
      <c r="R49" s="188"/>
    </row>
    <row r="50">
      <c r="A50" s="178">
        <f>vlookup(B50,Base!$A$3:$F$994, 6, false)</f>
        <v>0</v>
      </c>
      <c r="B50" s="102" t="s">
        <v>6</v>
      </c>
      <c r="C50" s="179" t="str">
        <f>VLOOKUP(B50,Base!$A$3:$F$994, 3, FALSE)</f>
        <v>.</v>
      </c>
      <c r="D50" s="180" t="str">
        <f>VLOOKUP(B50,Base!$A$3:$F$994, 4, FALSE)</f>
        <v>.</v>
      </c>
      <c r="E50" s="36"/>
      <c r="F50" s="191" t="str">
        <f t="shared" si="8"/>
        <v>#VALUE!</v>
      </c>
      <c r="G50" s="192"/>
      <c r="H50" s="191" t="str">
        <f t="shared" si="9"/>
        <v>#VALUE!</v>
      </c>
      <c r="I50" s="193"/>
      <c r="J50" s="181" t="str">
        <f t="shared" si="10"/>
        <v>#VALUE!</v>
      </c>
      <c r="K50" s="182" t="str">
        <f t="shared" si="11"/>
        <v>#VALUE!</v>
      </c>
      <c r="L50" s="181" t="str">
        <f t="shared" si="12"/>
        <v>#VALUE!</v>
      </c>
      <c r="M50" s="183"/>
      <c r="N50" s="184">
        <f t="shared" si="13"/>
        <v>0</v>
      </c>
      <c r="O50" s="185">
        <f t="shared" si="14"/>
        <v>0</v>
      </c>
      <c r="P50" s="186" t="str">
        <f t="shared" si="15"/>
        <v>#VALUE!</v>
      </c>
      <c r="Q50" s="187" t="str">
        <f t="shared" si="16"/>
        <v>#VALUE!</v>
      </c>
      <c r="R50" s="188"/>
    </row>
    <row r="51">
      <c r="A51" s="178">
        <f>vlookup(B51,Base!$A$3:$F$994, 6, false)</f>
        <v>0</v>
      </c>
      <c r="B51" s="102" t="s">
        <v>6</v>
      </c>
      <c r="C51" s="179" t="str">
        <f>VLOOKUP(B51,Base!$A$3:$F$994, 3, FALSE)</f>
        <v>.</v>
      </c>
      <c r="D51" s="180" t="str">
        <f>VLOOKUP(B51,Base!$A$3:$F$994, 4, FALSE)</f>
        <v>.</v>
      </c>
      <c r="E51" s="36"/>
      <c r="F51" s="191" t="str">
        <f t="shared" si="8"/>
        <v>#VALUE!</v>
      </c>
      <c r="G51" s="192"/>
      <c r="H51" s="191" t="str">
        <f t="shared" si="9"/>
        <v>#VALUE!</v>
      </c>
      <c r="I51" s="193"/>
      <c r="J51" s="181" t="str">
        <f t="shared" si="10"/>
        <v>#VALUE!</v>
      </c>
      <c r="K51" s="182" t="str">
        <f t="shared" si="11"/>
        <v>#VALUE!</v>
      </c>
      <c r="L51" s="181" t="str">
        <f t="shared" si="12"/>
        <v>#VALUE!</v>
      </c>
      <c r="M51" s="183"/>
      <c r="N51" s="184">
        <f t="shared" si="13"/>
        <v>0</v>
      </c>
      <c r="O51" s="185">
        <f t="shared" si="14"/>
        <v>0</v>
      </c>
      <c r="P51" s="186" t="str">
        <f t="shared" si="15"/>
        <v>#VALUE!</v>
      </c>
      <c r="Q51" s="187" t="str">
        <f t="shared" si="16"/>
        <v>#VALUE!</v>
      </c>
      <c r="R51" s="188"/>
    </row>
    <row r="52">
      <c r="A52" s="178">
        <f>vlookup(B52,Base!$A$3:$F$994, 6, false)</f>
        <v>0</v>
      </c>
      <c r="B52" s="102" t="s">
        <v>6</v>
      </c>
      <c r="C52" s="179" t="str">
        <f>VLOOKUP(B52,Base!$A$3:$F$994, 3, FALSE)</f>
        <v>.</v>
      </c>
      <c r="D52" s="180" t="str">
        <f>VLOOKUP(B52,Base!$A$3:$F$994, 4, FALSE)</f>
        <v>.</v>
      </c>
      <c r="E52" s="36"/>
      <c r="F52" s="191" t="str">
        <f t="shared" si="8"/>
        <v>#VALUE!</v>
      </c>
      <c r="G52" s="192"/>
      <c r="H52" s="191" t="str">
        <f t="shared" si="9"/>
        <v>#VALUE!</v>
      </c>
      <c r="I52" s="193"/>
      <c r="J52" s="181" t="str">
        <f t="shared" si="10"/>
        <v>#VALUE!</v>
      </c>
      <c r="K52" s="182" t="str">
        <f t="shared" si="11"/>
        <v>#VALUE!</v>
      </c>
      <c r="L52" s="181" t="str">
        <f t="shared" si="12"/>
        <v>#VALUE!</v>
      </c>
      <c r="M52" s="183"/>
      <c r="N52" s="184">
        <f t="shared" si="13"/>
        <v>0</v>
      </c>
      <c r="O52" s="185">
        <f t="shared" si="14"/>
        <v>0</v>
      </c>
      <c r="P52" s="186" t="str">
        <f t="shared" si="15"/>
        <v>#VALUE!</v>
      </c>
      <c r="Q52" s="187" t="str">
        <f t="shared" si="16"/>
        <v>#VALUE!</v>
      </c>
      <c r="R52" s="188"/>
    </row>
    <row r="53">
      <c r="A53" s="178">
        <f>vlookup(B53,Base!$A$3:$F$994, 6, false)</f>
        <v>0</v>
      </c>
      <c r="B53" s="102" t="s">
        <v>6</v>
      </c>
      <c r="C53" s="179" t="str">
        <f>VLOOKUP(B53,Base!$A$3:$F$994, 3, FALSE)</f>
        <v>.</v>
      </c>
      <c r="D53" s="180" t="str">
        <f>VLOOKUP(B53,Base!$A$3:$F$994, 4, FALSE)</f>
        <v>.</v>
      </c>
      <c r="E53" s="36"/>
      <c r="F53" s="191" t="str">
        <f t="shared" si="8"/>
        <v>#VALUE!</v>
      </c>
      <c r="G53" s="192"/>
      <c r="H53" s="191" t="str">
        <f t="shared" si="9"/>
        <v>#VALUE!</v>
      </c>
      <c r="I53" s="193"/>
      <c r="J53" s="181" t="str">
        <f t="shared" si="10"/>
        <v>#VALUE!</v>
      </c>
      <c r="K53" s="182" t="str">
        <f t="shared" si="11"/>
        <v>#VALUE!</v>
      </c>
      <c r="L53" s="181" t="str">
        <f t="shared" si="12"/>
        <v>#VALUE!</v>
      </c>
      <c r="M53" s="183"/>
      <c r="N53" s="184">
        <f t="shared" si="13"/>
        <v>0</v>
      </c>
      <c r="O53" s="185">
        <f t="shared" si="14"/>
        <v>0</v>
      </c>
      <c r="P53" s="186" t="str">
        <f t="shared" si="15"/>
        <v>#VALUE!</v>
      </c>
      <c r="Q53" s="187" t="str">
        <f t="shared" si="16"/>
        <v>#VALUE!</v>
      </c>
      <c r="R53" s="188"/>
    </row>
    <row r="54">
      <c r="A54" s="178">
        <f>vlookup(B54,Base!$A$3:$F$994, 6, false)</f>
        <v>0</v>
      </c>
      <c r="B54" s="102" t="s">
        <v>6</v>
      </c>
      <c r="C54" s="179" t="str">
        <f>VLOOKUP(B54,Base!$A$3:$F$994, 3, FALSE)</f>
        <v>.</v>
      </c>
      <c r="D54" s="180" t="str">
        <f>VLOOKUP(B54,Base!$A$3:$F$994, 4, FALSE)</f>
        <v>.</v>
      </c>
      <c r="E54" s="36"/>
      <c r="F54" s="191" t="str">
        <f t="shared" si="8"/>
        <v>#VALUE!</v>
      </c>
      <c r="G54" s="192"/>
      <c r="H54" s="191" t="str">
        <f t="shared" si="9"/>
        <v>#VALUE!</v>
      </c>
      <c r="I54" s="193"/>
      <c r="J54" s="181" t="str">
        <f t="shared" si="10"/>
        <v>#VALUE!</v>
      </c>
      <c r="K54" s="182" t="str">
        <f t="shared" si="11"/>
        <v>#VALUE!</v>
      </c>
      <c r="L54" s="181" t="str">
        <f t="shared" si="12"/>
        <v>#VALUE!</v>
      </c>
      <c r="M54" s="183"/>
      <c r="N54" s="184">
        <f t="shared" si="13"/>
        <v>0</v>
      </c>
      <c r="O54" s="185">
        <f t="shared" si="14"/>
        <v>0</v>
      </c>
      <c r="P54" s="186" t="str">
        <f t="shared" si="15"/>
        <v>#VALUE!</v>
      </c>
      <c r="Q54" s="187" t="str">
        <f t="shared" si="16"/>
        <v>#VALUE!</v>
      </c>
      <c r="R54" s="188"/>
    </row>
    <row r="55">
      <c r="A55" s="178">
        <f>vlookup(B55,Base!$A$3:$F$994, 6, false)</f>
        <v>0</v>
      </c>
      <c r="B55" s="102" t="s">
        <v>6</v>
      </c>
      <c r="C55" s="179" t="str">
        <f>VLOOKUP(B55,Base!$A$3:$F$994, 3, FALSE)</f>
        <v>.</v>
      </c>
      <c r="D55" s="180" t="str">
        <f>VLOOKUP(B55,Base!$A$3:$F$994, 4, FALSE)</f>
        <v>.</v>
      </c>
      <c r="E55" s="36"/>
      <c r="F55" s="191" t="str">
        <f t="shared" si="8"/>
        <v>#VALUE!</v>
      </c>
      <c r="G55" s="192"/>
      <c r="H55" s="191" t="str">
        <f t="shared" si="9"/>
        <v>#VALUE!</v>
      </c>
      <c r="I55" s="193"/>
      <c r="J55" s="181" t="str">
        <f t="shared" si="10"/>
        <v>#VALUE!</v>
      </c>
      <c r="K55" s="182" t="str">
        <f t="shared" si="11"/>
        <v>#VALUE!</v>
      </c>
      <c r="L55" s="181" t="str">
        <f t="shared" si="12"/>
        <v>#VALUE!</v>
      </c>
      <c r="M55" s="183"/>
      <c r="N55" s="184">
        <f t="shared" si="13"/>
        <v>0</v>
      </c>
      <c r="O55" s="185">
        <f t="shared" si="14"/>
        <v>0</v>
      </c>
      <c r="P55" s="186" t="str">
        <f t="shared" si="15"/>
        <v>#VALUE!</v>
      </c>
      <c r="Q55" s="187" t="str">
        <f t="shared" si="16"/>
        <v>#VALUE!</v>
      </c>
      <c r="R55" s="188"/>
    </row>
    <row r="56">
      <c r="A56" s="178">
        <f>vlookup(B56,Base!$A$3:$F$994, 6, false)</f>
        <v>0</v>
      </c>
      <c r="B56" s="102" t="s">
        <v>6</v>
      </c>
      <c r="C56" s="179" t="str">
        <f>VLOOKUP(B56,Base!$A$3:$F$994, 3, FALSE)</f>
        <v>.</v>
      </c>
      <c r="D56" s="180" t="str">
        <f>VLOOKUP(B56,Base!$A$3:$F$994, 4, FALSE)</f>
        <v>.</v>
      </c>
      <c r="E56" s="36"/>
      <c r="F56" s="191" t="str">
        <f t="shared" si="8"/>
        <v>#VALUE!</v>
      </c>
      <c r="G56" s="192"/>
      <c r="H56" s="191" t="str">
        <f t="shared" si="9"/>
        <v>#VALUE!</v>
      </c>
      <c r="I56" s="193"/>
      <c r="J56" s="181" t="str">
        <f t="shared" si="10"/>
        <v>#VALUE!</v>
      </c>
      <c r="K56" s="182" t="str">
        <f t="shared" si="11"/>
        <v>#VALUE!</v>
      </c>
      <c r="L56" s="181" t="str">
        <f t="shared" si="12"/>
        <v>#VALUE!</v>
      </c>
      <c r="M56" s="183"/>
      <c r="N56" s="184">
        <f t="shared" si="13"/>
        <v>0</v>
      </c>
      <c r="O56" s="185">
        <f t="shared" si="14"/>
        <v>0</v>
      </c>
      <c r="P56" s="186" t="str">
        <f t="shared" si="15"/>
        <v>#VALUE!</v>
      </c>
      <c r="Q56" s="187" t="str">
        <f t="shared" si="16"/>
        <v>#VALUE!</v>
      </c>
      <c r="R56" s="188"/>
    </row>
    <row r="57">
      <c r="A57" s="178">
        <f>vlookup(B57,Base!$A$3:$F$994, 6, false)</f>
        <v>0</v>
      </c>
      <c r="B57" s="102" t="s">
        <v>6</v>
      </c>
      <c r="C57" s="179" t="str">
        <f>VLOOKUP(B57,Base!$A$3:$F$994, 3, FALSE)</f>
        <v>.</v>
      </c>
      <c r="D57" s="180" t="str">
        <f>VLOOKUP(B57,Base!$A$3:$F$994, 4, FALSE)</f>
        <v>.</v>
      </c>
      <c r="E57" s="36"/>
      <c r="F57" s="191" t="str">
        <f t="shared" si="8"/>
        <v>#VALUE!</v>
      </c>
      <c r="G57" s="192"/>
      <c r="H57" s="191" t="str">
        <f t="shared" si="9"/>
        <v>#VALUE!</v>
      </c>
      <c r="I57" s="193"/>
      <c r="J57" s="181" t="str">
        <f t="shared" si="10"/>
        <v>#VALUE!</v>
      </c>
      <c r="K57" s="182" t="str">
        <f t="shared" si="11"/>
        <v>#VALUE!</v>
      </c>
      <c r="L57" s="181" t="str">
        <f t="shared" si="12"/>
        <v>#VALUE!</v>
      </c>
      <c r="M57" s="183"/>
      <c r="N57" s="184">
        <f t="shared" si="13"/>
        <v>0</v>
      </c>
      <c r="O57" s="185">
        <f t="shared" si="14"/>
        <v>0</v>
      </c>
      <c r="P57" s="186" t="str">
        <f t="shared" si="15"/>
        <v>#VALUE!</v>
      </c>
      <c r="Q57" s="187" t="str">
        <f t="shared" si="16"/>
        <v>#VALUE!</v>
      </c>
      <c r="R57" s="188"/>
    </row>
    <row r="58">
      <c r="A58" s="178">
        <f>vlookup(B58,Base!$A$3:$F$994, 6, false)</f>
        <v>0</v>
      </c>
      <c r="B58" s="102" t="s">
        <v>6</v>
      </c>
      <c r="C58" s="179" t="str">
        <f>VLOOKUP(B58,Base!$A$3:$F$994, 3, FALSE)</f>
        <v>.</v>
      </c>
      <c r="D58" s="180" t="str">
        <f>VLOOKUP(B58,Base!$A$3:$F$994, 4, FALSE)</f>
        <v>.</v>
      </c>
      <c r="E58" s="36"/>
      <c r="F58" s="191" t="str">
        <f t="shared" si="8"/>
        <v>#VALUE!</v>
      </c>
      <c r="G58" s="192"/>
      <c r="H58" s="191" t="str">
        <f t="shared" si="9"/>
        <v>#VALUE!</v>
      </c>
      <c r="I58" s="193"/>
      <c r="J58" s="181" t="str">
        <f t="shared" si="10"/>
        <v>#VALUE!</v>
      </c>
      <c r="K58" s="182" t="str">
        <f t="shared" si="11"/>
        <v>#VALUE!</v>
      </c>
      <c r="L58" s="181" t="str">
        <f t="shared" si="12"/>
        <v>#VALUE!</v>
      </c>
      <c r="M58" s="183"/>
      <c r="N58" s="184">
        <f t="shared" si="13"/>
        <v>0</v>
      </c>
      <c r="O58" s="185">
        <f t="shared" si="14"/>
        <v>0</v>
      </c>
      <c r="P58" s="186" t="str">
        <f t="shared" si="15"/>
        <v>#VALUE!</v>
      </c>
      <c r="Q58" s="187" t="str">
        <f t="shared" si="16"/>
        <v>#VALUE!</v>
      </c>
      <c r="R58" s="188"/>
    </row>
    <row r="59">
      <c r="A59" s="178">
        <f>vlookup(B59,Base!$A$3:$F$994, 6, false)</f>
        <v>0</v>
      </c>
      <c r="B59" s="102" t="s">
        <v>6</v>
      </c>
      <c r="C59" s="179" t="str">
        <f>VLOOKUP(B59,Base!$A$3:$F$994, 3, FALSE)</f>
        <v>.</v>
      </c>
      <c r="D59" s="180" t="str">
        <f>VLOOKUP(B59,Base!$A$3:$F$994, 4, FALSE)</f>
        <v>.</v>
      </c>
      <c r="E59" s="36"/>
      <c r="F59" s="191" t="str">
        <f t="shared" si="8"/>
        <v>#VALUE!</v>
      </c>
      <c r="G59" s="192"/>
      <c r="H59" s="191" t="str">
        <f t="shared" si="9"/>
        <v>#VALUE!</v>
      </c>
      <c r="I59" s="193"/>
      <c r="J59" s="181" t="str">
        <f t="shared" si="10"/>
        <v>#VALUE!</v>
      </c>
      <c r="K59" s="182" t="str">
        <f t="shared" si="11"/>
        <v>#VALUE!</v>
      </c>
      <c r="L59" s="181" t="str">
        <f t="shared" si="12"/>
        <v>#VALUE!</v>
      </c>
      <c r="M59" s="183"/>
      <c r="N59" s="184">
        <f t="shared" si="13"/>
        <v>0</v>
      </c>
      <c r="O59" s="185">
        <f t="shared" si="14"/>
        <v>0</v>
      </c>
      <c r="P59" s="186" t="str">
        <f t="shared" si="15"/>
        <v>#VALUE!</v>
      </c>
      <c r="Q59" s="187" t="str">
        <f t="shared" si="16"/>
        <v>#VALUE!</v>
      </c>
      <c r="R59" s="188"/>
    </row>
    <row r="60">
      <c r="A60" s="178">
        <f>vlookup(B60,Base!$A$3:$F$994, 6, false)</f>
        <v>0</v>
      </c>
      <c r="B60" s="102" t="s">
        <v>6</v>
      </c>
      <c r="C60" s="179" t="str">
        <f>VLOOKUP(B60,Base!$A$3:$F$994, 3, FALSE)</f>
        <v>.</v>
      </c>
      <c r="D60" s="180" t="str">
        <f>VLOOKUP(B60,Base!$A$3:$F$994, 4, FALSE)</f>
        <v>.</v>
      </c>
      <c r="E60" s="36"/>
      <c r="F60" s="191" t="str">
        <f t="shared" si="8"/>
        <v>#VALUE!</v>
      </c>
      <c r="G60" s="192"/>
      <c r="H60" s="191" t="str">
        <f t="shared" si="9"/>
        <v>#VALUE!</v>
      </c>
      <c r="I60" s="193"/>
      <c r="J60" s="181" t="str">
        <f t="shared" si="10"/>
        <v>#VALUE!</v>
      </c>
      <c r="K60" s="182" t="str">
        <f t="shared" si="11"/>
        <v>#VALUE!</v>
      </c>
      <c r="L60" s="181" t="str">
        <f t="shared" si="12"/>
        <v>#VALUE!</v>
      </c>
      <c r="M60" s="183"/>
      <c r="N60" s="184">
        <f t="shared" si="13"/>
        <v>0</v>
      </c>
      <c r="O60" s="185">
        <f t="shared" si="14"/>
        <v>0</v>
      </c>
      <c r="P60" s="186" t="str">
        <f t="shared" si="15"/>
        <v>#VALUE!</v>
      </c>
      <c r="Q60" s="187" t="str">
        <f t="shared" si="16"/>
        <v>#VALUE!</v>
      </c>
      <c r="R60" s="188"/>
    </row>
    <row r="61">
      <c r="A61" s="178">
        <f>vlookup(B61,Base!$A$3:$F$994, 6, false)</f>
        <v>0</v>
      </c>
      <c r="B61" s="102" t="s">
        <v>6</v>
      </c>
      <c r="C61" s="179" t="str">
        <f>VLOOKUP(B61,Base!$A$3:$F$994, 3, FALSE)</f>
        <v>.</v>
      </c>
      <c r="D61" s="180" t="str">
        <f>VLOOKUP(B61,Base!$A$3:$F$994, 4, FALSE)</f>
        <v>.</v>
      </c>
      <c r="E61" s="36"/>
      <c r="F61" s="191" t="str">
        <f t="shared" si="8"/>
        <v>#VALUE!</v>
      </c>
      <c r="G61" s="192"/>
      <c r="H61" s="191" t="str">
        <f t="shared" si="9"/>
        <v>#VALUE!</v>
      </c>
      <c r="I61" s="193"/>
      <c r="J61" s="181" t="str">
        <f t="shared" si="10"/>
        <v>#VALUE!</v>
      </c>
      <c r="K61" s="182" t="str">
        <f t="shared" si="11"/>
        <v>#VALUE!</v>
      </c>
      <c r="L61" s="181" t="str">
        <f t="shared" si="12"/>
        <v>#VALUE!</v>
      </c>
      <c r="M61" s="183"/>
      <c r="N61" s="184">
        <f t="shared" si="13"/>
        <v>0</v>
      </c>
      <c r="O61" s="185">
        <f t="shared" si="14"/>
        <v>0</v>
      </c>
      <c r="P61" s="186" t="str">
        <f t="shared" si="15"/>
        <v>#VALUE!</v>
      </c>
      <c r="Q61" s="187" t="str">
        <f t="shared" si="16"/>
        <v>#VALUE!</v>
      </c>
      <c r="R61" s="188"/>
    </row>
    <row r="62">
      <c r="A62" s="178">
        <f>vlookup(B62,Base!$A$3:$F$994, 6, false)</f>
        <v>0</v>
      </c>
      <c r="B62" s="102" t="s">
        <v>6</v>
      </c>
      <c r="C62" s="179" t="str">
        <f>VLOOKUP(B62,Base!$A$3:$F$994, 3, FALSE)</f>
        <v>.</v>
      </c>
      <c r="D62" s="180" t="str">
        <f>VLOOKUP(B62,Base!$A$3:$F$994, 4, FALSE)</f>
        <v>.</v>
      </c>
      <c r="E62" s="36"/>
      <c r="F62" s="191" t="str">
        <f t="shared" si="8"/>
        <v>#VALUE!</v>
      </c>
      <c r="G62" s="192"/>
      <c r="H62" s="191" t="str">
        <f t="shared" si="9"/>
        <v>#VALUE!</v>
      </c>
      <c r="I62" s="193"/>
      <c r="J62" s="181" t="str">
        <f t="shared" si="10"/>
        <v>#VALUE!</v>
      </c>
      <c r="K62" s="182" t="str">
        <f t="shared" si="11"/>
        <v>#VALUE!</v>
      </c>
      <c r="L62" s="181" t="str">
        <f t="shared" si="12"/>
        <v>#VALUE!</v>
      </c>
      <c r="M62" s="183"/>
      <c r="N62" s="184">
        <f t="shared" si="13"/>
        <v>0</v>
      </c>
      <c r="O62" s="185">
        <f t="shared" si="14"/>
        <v>0</v>
      </c>
      <c r="P62" s="186" t="str">
        <f t="shared" si="15"/>
        <v>#VALUE!</v>
      </c>
      <c r="Q62" s="187" t="str">
        <f t="shared" si="16"/>
        <v>#VALUE!</v>
      </c>
      <c r="R62" s="188"/>
    </row>
    <row r="63">
      <c r="A63" s="178">
        <f>vlookup(B63,Base!$A$3:$F$994, 6, false)</f>
        <v>0</v>
      </c>
      <c r="B63" s="102" t="s">
        <v>6</v>
      </c>
      <c r="C63" s="179" t="str">
        <f>VLOOKUP(B63,Base!$A$3:$F$994, 3, FALSE)</f>
        <v>.</v>
      </c>
      <c r="D63" s="180" t="str">
        <f>VLOOKUP(B63,Base!$A$3:$F$994, 4, FALSE)</f>
        <v>.</v>
      </c>
      <c r="E63" s="36"/>
      <c r="F63" s="191" t="str">
        <f t="shared" si="8"/>
        <v>#VALUE!</v>
      </c>
      <c r="G63" s="192"/>
      <c r="H63" s="191" t="str">
        <f t="shared" si="9"/>
        <v>#VALUE!</v>
      </c>
      <c r="I63" s="193"/>
      <c r="J63" s="181" t="str">
        <f t="shared" si="10"/>
        <v>#VALUE!</v>
      </c>
      <c r="K63" s="182" t="str">
        <f t="shared" si="11"/>
        <v>#VALUE!</v>
      </c>
      <c r="L63" s="181" t="str">
        <f t="shared" si="12"/>
        <v>#VALUE!</v>
      </c>
      <c r="M63" s="183"/>
      <c r="N63" s="184">
        <f t="shared" si="13"/>
        <v>0</v>
      </c>
      <c r="O63" s="185">
        <f t="shared" si="14"/>
        <v>0</v>
      </c>
      <c r="P63" s="186" t="str">
        <f t="shared" si="15"/>
        <v>#VALUE!</v>
      </c>
      <c r="Q63" s="187" t="str">
        <f t="shared" si="16"/>
        <v>#VALUE!</v>
      </c>
      <c r="R63" s="188"/>
    </row>
    <row r="64">
      <c r="A64" s="178">
        <f>vlookup(B64,Base!$A$3:$F$994, 6, false)</f>
        <v>0</v>
      </c>
      <c r="B64" s="102" t="s">
        <v>6</v>
      </c>
      <c r="C64" s="179" t="str">
        <f>VLOOKUP(B64,Base!$A$3:$F$994, 3, FALSE)</f>
        <v>.</v>
      </c>
      <c r="D64" s="180" t="str">
        <f>VLOOKUP(B64,Base!$A$3:$F$994, 4, FALSE)</f>
        <v>.</v>
      </c>
      <c r="E64" s="36"/>
      <c r="F64" s="191" t="str">
        <f t="shared" si="8"/>
        <v>#VALUE!</v>
      </c>
      <c r="G64" s="192"/>
      <c r="H64" s="191" t="str">
        <f t="shared" si="9"/>
        <v>#VALUE!</v>
      </c>
      <c r="I64" s="193"/>
      <c r="J64" s="181" t="str">
        <f t="shared" si="10"/>
        <v>#VALUE!</v>
      </c>
      <c r="K64" s="182" t="str">
        <f t="shared" si="11"/>
        <v>#VALUE!</v>
      </c>
      <c r="L64" s="181" t="str">
        <f t="shared" si="12"/>
        <v>#VALUE!</v>
      </c>
      <c r="M64" s="183"/>
      <c r="N64" s="184">
        <f t="shared" si="13"/>
        <v>0</v>
      </c>
      <c r="O64" s="185">
        <f t="shared" si="14"/>
        <v>0</v>
      </c>
      <c r="P64" s="186" t="str">
        <f t="shared" si="15"/>
        <v>#VALUE!</v>
      </c>
      <c r="Q64" s="187" t="str">
        <f t="shared" si="16"/>
        <v>#VALUE!</v>
      </c>
      <c r="R64" s="188"/>
    </row>
    <row r="65">
      <c r="A65" s="178">
        <f>vlookup(B65,Base!$A$3:$F$994, 6, false)</f>
        <v>0</v>
      </c>
      <c r="B65" s="102" t="s">
        <v>6</v>
      </c>
      <c r="C65" s="179" t="str">
        <f>VLOOKUP(B65,Base!$A$3:$F$994, 3, FALSE)</f>
        <v>.</v>
      </c>
      <c r="D65" s="180" t="str">
        <f>VLOOKUP(B65,Base!$A$3:$F$994, 4, FALSE)</f>
        <v>.</v>
      </c>
      <c r="E65" s="36"/>
      <c r="F65" s="191" t="str">
        <f t="shared" si="8"/>
        <v>#VALUE!</v>
      </c>
      <c r="G65" s="192"/>
      <c r="H65" s="191" t="str">
        <f t="shared" si="9"/>
        <v>#VALUE!</v>
      </c>
      <c r="I65" s="193"/>
      <c r="J65" s="181" t="str">
        <f t="shared" si="10"/>
        <v>#VALUE!</v>
      </c>
      <c r="K65" s="182" t="str">
        <f t="shared" si="11"/>
        <v>#VALUE!</v>
      </c>
      <c r="L65" s="181" t="str">
        <f t="shared" si="12"/>
        <v>#VALUE!</v>
      </c>
      <c r="M65" s="183"/>
      <c r="N65" s="184">
        <f t="shared" si="13"/>
        <v>0</v>
      </c>
      <c r="O65" s="185">
        <f t="shared" si="14"/>
        <v>0</v>
      </c>
      <c r="P65" s="186" t="str">
        <f t="shared" si="15"/>
        <v>#VALUE!</v>
      </c>
      <c r="Q65" s="187" t="str">
        <f t="shared" si="16"/>
        <v>#VALUE!</v>
      </c>
      <c r="R65" s="188"/>
    </row>
    <row r="66">
      <c r="A66" s="178">
        <f>vlookup(B66,Base!$A$3:$F$994, 6, false)</f>
        <v>0</v>
      </c>
      <c r="B66" s="102" t="s">
        <v>6</v>
      </c>
      <c r="C66" s="179" t="str">
        <f>VLOOKUP(B66,Base!$A$3:$F$994, 3, FALSE)</f>
        <v>.</v>
      </c>
      <c r="D66" s="180" t="str">
        <f>VLOOKUP(B66,Base!$A$3:$F$994, 4, FALSE)</f>
        <v>.</v>
      </c>
      <c r="E66" s="36"/>
      <c r="F66" s="191" t="str">
        <f t="shared" si="8"/>
        <v>#VALUE!</v>
      </c>
      <c r="G66" s="192"/>
      <c r="H66" s="191" t="str">
        <f t="shared" si="9"/>
        <v>#VALUE!</v>
      </c>
      <c r="I66" s="193"/>
      <c r="J66" s="181" t="str">
        <f t="shared" si="10"/>
        <v>#VALUE!</v>
      </c>
      <c r="K66" s="182" t="str">
        <f t="shared" si="11"/>
        <v>#VALUE!</v>
      </c>
      <c r="L66" s="181" t="str">
        <f t="shared" si="12"/>
        <v>#VALUE!</v>
      </c>
      <c r="M66" s="183"/>
      <c r="N66" s="184">
        <f t="shared" si="13"/>
        <v>0</v>
      </c>
      <c r="O66" s="185">
        <f t="shared" si="14"/>
        <v>0</v>
      </c>
      <c r="P66" s="186" t="str">
        <f t="shared" si="15"/>
        <v>#VALUE!</v>
      </c>
      <c r="Q66" s="187" t="str">
        <f t="shared" si="16"/>
        <v>#VALUE!</v>
      </c>
      <c r="R66" s="188"/>
    </row>
    <row r="67">
      <c r="A67" s="178">
        <f>vlookup(B67,Base!$A$3:$F$994, 6, false)</f>
        <v>0</v>
      </c>
      <c r="B67" s="102" t="s">
        <v>6</v>
      </c>
      <c r="C67" s="179" t="str">
        <f>VLOOKUP(B67,Base!$A$3:$F$994, 3, FALSE)</f>
        <v>.</v>
      </c>
      <c r="D67" s="180" t="str">
        <f>VLOOKUP(B67,Base!$A$3:$F$994, 4, FALSE)</f>
        <v>.</v>
      </c>
      <c r="E67" s="36"/>
      <c r="F67" s="191" t="str">
        <f t="shared" si="8"/>
        <v>#VALUE!</v>
      </c>
      <c r="G67" s="192"/>
      <c r="H67" s="191" t="str">
        <f t="shared" si="9"/>
        <v>#VALUE!</v>
      </c>
      <c r="I67" s="193"/>
      <c r="J67" s="181" t="str">
        <f t="shared" si="10"/>
        <v>#VALUE!</v>
      </c>
      <c r="K67" s="182" t="str">
        <f t="shared" si="11"/>
        <v>#VALUE!</v>
      </c>
      <c r="L67" s="181" t="str">
        <f t="shared" si="12"/>
        <v>#VALUE!</v>
      </c>
      <c r="M67" s="183"/>
      <c r="N67" s="184">
        <f t="shared" si="13"/>
        <v>0</v>
      </c>
      <c r="O67" s="185">
        <f t="shared" si="14"/>
        <v>0</v>
      </c>
      <c r="P67" s="186" t="str">
        <f t="shared" si="15"/>
        <v>#VALUE!</v>
      </c>
      <c r="Q67" s="187" t="str">
        <f t="shared" si="16"/>
        <v>#VALUE!</v>
      </c>
      <c r="R67" s="188"/>
    </row>
    <row r="68">
      <c r="A68" s="178">
        <f>vlookup(B68,Base!$A$3:$F$994, 6, false)</f>
        <v>0</v>
      </c>
      <c r="B68" s="102" t="s">
        <v>6</v>
      </c>
      <c r="C68" s="179" t="str">
        <f>VLOOKUP(B68,Base!$A$3:$F$994, 3, FALSE)</f>
        <v>.</v>
      </c>
      <c r="D68" s="180" t="str">
        <f>VLOOKUP(B68,Base!$A$3:$F$994, 4, FALSE)</f>
        <v>.</v>
      </c>
      <c r="E68" s="36"/>
      <c r="F68" s="191" t="str">
        <f t="shared" si="8"/>
        <v>#VALUE!</v>
      </c>
      <c r="G68" s="192"/>
      <c r="H68" s="191" t="str">
        <f t="shared" si="9"/>
        <v>#VALUE!</v>
      </c>
      <c r="I68" s="193"/>
      <c r="J68" s="181" t="str">
        <f t="shared" si="10"/>
        <v>#VALUE!</v>
      </c>
      <c r="K68" s="182" t="str">
        <f t="shared" si="11"/>
        <v>#VALUE!</v>
      </c>
      <c r="L68" s="181" t="str">
        <f t="shared" si="12"/>
        <v>#VALUE!</v>
      </c>
      <c r="M68" s="183"/>
      <c r="N68" s="184">
        <f t="shared" si="13"/>
        <v>0</v>
      </c>
      <c r="O68" s="185">
        <f t="shared" si="14"/>
        <v>0</v>
      </c>
      <c r="P68" s="186" t="str">
        <f t="shared" si="15"/>
        <v>#VALUE!</v>
      </c>
      <c r="Q68" s="187" t="str">
        <f t="shared" si="16"/>
        <v>#VALUE!</v>
      </c>
      <c r="R68" s="188"/>
    </row>
    <row r="69">
      <c r="A69" s="178">
        <f>vlookup(B69,Base!$A$3:$F$994, 6, false)</f>
        <v>0</v>
      </c>
      <c r="B69" s="102" t="s">
        <v>6</v>
      </c>
      <c r="C69" s="179" t="str">
        <f>VLOOKUP(B69,Base!$A$3:$F$994, 3, FALSE)</f>
        <v>.</v>
      </c>
      <c r="D69" s="180" t="str">
        <f>VLOOKUP(B69,Base!$A$3:$F$994, 4, FALSE)</f>
        <v>.</v>
      </c>
      <c r="E69" s="36"/>
      <c r="F69" s="191" t="str">
        <f t="shared" si="8"/>
        <v>#VALUE!</v>
      </c>
      <c r="G69" s="192"/>
      <c r="H69" s="191" t="str">
        <f t="shared" si="9"/>
        <v>#VALUE!</v>
      </c>
      <c r="I69" s="193"/>
      <c r="J69" s="181" t="str">
        <f t="shared" si="10"/>
        <v>#VALUE!</v>
      </c>
      <c r="K69" s="182" t="str">
        <f t="shared" si="11"/>
        <v>#VALUE!</v>
      </c>
      <c r="L69" s="181" t="str">
        <f t="shared" si="12"/>
        <v>#VALUE!</v>
      </c>
      <c r="M69" s="183"/>
      <c r="N69" s="184">
        <f t="shared" si="13"/>
        <v>0</v>
      </c>
      <c r="O69" s="185">
        <f t="shared" si="14"/>
        <v>0</v>
      </c>
      <c r="P69" s="186" t="str">
        <f t="shared" si="15"/>
        <v>#VALUE!</v>
      </c>
      <c r="Q69" s="187" t="str">
        <f t="shared" si="16"/>
        <v>#VALUE!</v>
      </c>
      <c r="R69" s="188"/>
    </row>
    <row r="70">
      <c r="A70" s="178">
        <f>vlookup(B70,Base!$A$3:$F$994, 6, false)</f>
        <v>0</v>
      </c>
      <c r="B70" s="102" t="s">
        <v>6</v>
      </c>
      <c r="C70" s="179" t="str">
        <f>VLOOKUP(B70,Base!$A$3:$F$994, 3, FALSE)</f>
        <v>.</v>
      </c>
      <c r="D70" s="180" t="str">
        <f>VLOOKUP(B70,Base!$A$3:$F$994, 4, FALSE)</f>
        <v>.</v>
      </c>
      <c r="E70" s="36"/>
      <c r="F70" s="191" t="str">
        <f t="shared" si="8"/>
        <v>#VALUE!</v>
      </c>
      <c r="G70" s="192"/>
      <c r="H70" s="191" t="str">
        <f t="shared" si="9"/>
        <v>#VALUE!</v>
      </c>
      <c r="I70" s="193"/>
      <c r="J70" s="181" t="str">
        <f t="shared" si="10"/>
        <v>#VALUE!</v>
      </c>
      <c r="K70" s="182" t="str">
        <f t="shared" si="11"/>
        <v>#VALUE!</v>
      </c>
      <c r="L70" s="181" t="str">
        <f t="shared" si="12"/>
        <v>#VALUE!</v>
      </c>
      <c r="M70" s="183"/>
      <c r="N70" s="184">
        <f t="shared" si="13"/>
        <v>0</v>
      </c>
      <c r="O70" s="185">
        <f t="shared" si="14"/>
        <v>0</v>
      </c>
      <c r="P70" s="186" t="str">
        <f t="shared" si="15"/>
        <v>#VALUE!</v>
      </c>
      <c r="Q70" s="187" t="str">
        <f t="shared" si="16"/>
        <v>#VALUE!</v>
      </c>
      <c r="R70" s="188"/>
    </row>
    <row r="71">
      <c r="A71" s="178">
        <f>vlookup(B71,Base!$A$3:$F$994, 6, false)</f>
        <v>0</v>
      </c>
      <c r="B71" s="102" t="s">
        <v>6</v>
      </c>
      <c r="C71" s="179" t="str">
        <f>VLOOKUP(B71,Base!$A$3:$F$994, 3, FALSE)</f>
        <v>.</v>
      </c>
      <c r="D71" s="180" t="str">
        <f>VLOOKUP(B71,Base!$A$3:$F$994, 4, FALSE)</f>
        <v>.</v>
      </c>
      <c r="E71" s="36"/>
      <c r="F71" s="191" t="str">
        <f t="shared" si="8"/>
        <v>#VALUE!</v>
      </c>
      <c r="G71" s="192"/>
      <c r="H71" s="191" t="str">
        <f t="shared" si="9"/>
        <v>#VALUE!</v>
      </c>
      <c r="I71" s="193"/>
      <c r="J71" s="181" t="str">
        <f t="shared" si="10"/>
        <v>#VALUE!</v>
      </c>
      <c r="K71" s="182" t="str">
        <f t="shared" si="11"/>
        <v>#VALUE!</v>
      </c>
      <c r="L71" s="181" t="str">
        <f t="shared" si="12"/>
        <v>#VALUE!</v>
      </c>
      <c r="M71" s="183"/>
      <c r="N71" s="184">
        <f t="shared" si="13"/>
        <v>0</v>
      </c>
      <c r="O71" s="185">
        <f t="shared" si="14"/>
        <v>0</v>
      </c>
      <c r="P71" s="186" t="str">
        <f t="shared" si="15"/>
        <v>#VALUE!</v>
      </c>
      <c r="Q71" s="187" t="str">
        <f t="shared" si="16"/>
        <v>#VALUE!</v>
      </c>
      <c r="R71" s="188"/>
    </row>
    <row r="72">
      <c r="A72" s="178">
        <f>vlookup(B72,Base!$A$3:$F$994, 6, false)</f>
        <v>0</v>
      </c>
      <c r="B72" s="102" t="s">
        <v>6</v>
      </c>
      <c r="C72" s="179" t="str">
        <f>VLOOKUP(B72,Base!$A$3:$F$994, 3, FALSE)</f>
        <v>.</v>
      </c>
      <c r="D72" s="180" t="str">
        <f>VLOOKUP(B72,Base!$A$3:$F$994, 4, FALSE)</f>
        <v>.</v>
      </c>
      <c r="E72" s="36"/>
      <c r="F72" s="191" t="str">
        <f t="shared" si="8"/>
        <v>#VALUE!</v>
      </c>
      <c r="G72" s="192"/>
      <c r="H72" s="191" t="str">
        <f t="shared" si="9"/>
        <v>#VALUE!</v>
      </c>
      <c r="I72" s="193"/>
      <c r="J72" s="181" t="str">
        <f t="shared" si="10"/>
        <v>#VALUE!</v>
      </c>
      <c r="K72" s="182" t="str">
        <f t="shared" si="11"/>
        <v>#VALUE!</v>
      </c>
      <c r="L72" s="181" t="str">
        <f t="shared" si="12"/>
        <v>#VALUE!</v>
      </c>
      <c r="M72" s="183"/>
      <c r="N72" s="184">
        <f t="shared" si="13"/>
        <v>0</v>
      </c>
      <c r="O72" s="185">
        <f t="shared" si="14"/>
        <v>0</v>
      </c>
      <c r="P72" s="186" t="str">
        <f t="shared" si="15"/>
        <v>#VALUE!</v>
      </c>
      <c r="Q72" s="187" t="str">
        <f t="shared" si="16"/>
        <v>#VALUE!</v>
      </c>
      <c r="R72" s="188"/>
    </row>
    <row r="73">
      <c r="A73" s="178">
        <f>vlookup(B73,Base!$A$3:$F$994, 6, false)</f>
        <v>0</v>
      </c>
      <c r="B73" s="102" t="s">
        <v>6</v>
      </c>
      <c r="C73" s="179" t="str">
        <f>VLOOKUP(B73,Base!$A$3:$F$994, 3, FALSE)</f>
        <v>.</v>
      </c>
      <c r="D73" s="180" t="str">
        <f>VLOOKUP(B73,Base!$A$3:$F$994, 4, FALSE)</f>
        <v>.</v>
      </c>
      <c r="E73" s="36"/>
      <c r="F73" s="191" t="str">
        <f t="shared" si="8"/>
        <v>#VALUE!</v>
      </c>
      <c r="G73" s="192"/>
      <c r="H73" s="191" t="str">
        <f t="shared" si="9"/>
        <v>#VALUE!</v>
      </c>
      <c r="I73" s="193"/>
      <c r="J73" s="181" t="str">
        <f t="shared" si="10"/>
        <v>#VALUE!</v>
      </c>
      <c r="K73" s="182" t="str">
        <f t="shared" si="11"/>
        <v>#VALUE!</v>
      </c>
      <c r="L73" s="181" t="str">
        <f t="shared" si="12"/>
        <v>#VALUE!</v>
      </c>
      <c r="M73" s="183"/>
      <c r="N73" s="184">
        <f t="shared" si="13"/>
        <v>0</v>
      </c>
      <c r="O73" s="185">
        <f t="shared" si="14"/>
        <v>0</v>
      </c>
      <c r="P73" s="186" t="str">
        <f t="shared" si="15"/>
        <v>#VALUE!</v>
      </c>
      <c r="Q73" s="187" t="str">
        <f t="shared" si="16"/>
        <v>#VALUE!</v>
      </c>
      <c r="R73" s="188"/>
    </row>
    <row r="74">
      <c r="A74" s="178">
        <f>vlookup(B74,Base!$A$3:$F$994, 6, false)</f>
        <v>0</v>
      </c>
      <c r="B74" s="102" t="s">
        <v>6</v>
      </c>
      <c r="C74" s="179" t="str">
        <f>VLOOKUP(B74,Base!$A$3:$F$994, 3, FALSE)</f>
        <v>.</v>
      </c>
      <c r="D74" s="180" t="str">
        <f>VLOOKUP(B74,Base!$A$3:$F$994, 4, FALSE)</f>
        <v>.</v>
      </c>
      <c r="E74" s="36"/>
      <c r="F74" s="191" t="str">
        <f t="shared" si="8"/>
        <v>#VALUE!</v>
      </c>
      <c r="G74" s="192"/>
      <c r="H74" s="191" t="str">
        <f t="shared" si="9"/>
        <v>#VALUE!</v>
      </c>
      <c r="I74" s="193"/>
      <c r="J74" s="181" t="str">
        <f t="shared" si="10"/>
        <v>#VALUE!</v>
      </c>
      <c r="K74" s="182" t="str">
        <f t="shared" si="11"/>
        <v>#VALUE!</v>
      </c>
      <c r="L74" s="181" t="str">
        <f t="shared" si="12"/>
        <v>#VALUE!</v>
      </c>
      <c r="M74" s="183"/>
      <c r="N74" s="184">
        <f t="shared" si="13"/>
        <v>0</v>
      </c>
      <c r="O74" s="185">
        <f t="shared" si="14"/>
        <v>0</v>
      </c>
      <c r="P74" s="186" t="str">
        <f t="shared" si="15"/>
        <v>#VALUE!</v>
      </c>
      <c r="Q74" s="187" t="str">
        <f t="shared" si="16"/>
        <v>#VALUE!</v>
      </c>
      <c r="R74" s="188"/>
    </row>
    <row r="75">
      <c r="A75" s="178">
        <f>vlookup(B75,Base!$A$3:$F$994, 6, false)</f>
        <v>0</v>
      </c>
      <c r="B75" s="102" t="s">
        <v>6</v>
      </c>
      <c r="C75" s="179" t="str">
        <f>VLOOKUP(B75,Base!$A$3:$F$994, 3, FALSE)</f>
        <v>.</v>
      </c>
      <c r="D75" s="180" t="str">
        <f>VLOOKUP(B75,Base!$A$3:$F$994, 4, FALSE)</f>
        <v>.</v>
      </c>
      <c r="E75" s="36"/>
      <c r="F75" s="191" t="str">
        <f t="shared" si="8"/>
        <v>#VALUE!</v>
      </c>
      <c r="G75" s="192"/>
      <c r="H75" s="191" t="str">
        <f t="shared" si="9"/>
        <v>#VALUE!</v>
      </c>
      <c r="I75" s="193"/>
      <c r="J75" s="181" t="str">
        <f t="shared" si="10"/>
        <v>#VALUE!</v>
      </c>
      <c r="K75" s="182" t="str">
        <f t="shared" si="11"/>
        <v>#VALUE!</v>
      </c>
      <c r="L75" s="181" t="str">
        <f t="shared" si="12"/>
        <v>#VALUE!</v>
      </c>
      <c r="M75" s="183"/>
      <c r="N75" s="184">
        <f t="shared" si="13"/>
        <v>0</v>
      </c>
      <c r="O75" s="185">
        <f t="shared" si="14"/>
        <v>0</v>
      </c>
      <c r="P75" s="186" t="str">
        <f t="shared" si="15"/>
        <v>#VALUE!</v>
      </c>
      <c r="Q75" s="187" t="str">
        <f t="shared" si="16"/>
        <v>#VALUE!</v>
      </c>
      <c r="R75" s="188"/>
    </row>
    <row r="76">
      <c r="A76" s="178">
        <f>vlookup(B76,Base!$A$3:$F$994, 6, false)</f>
        <v>0</v>
      </c>
      <c r="B76" s="102" t="s">
        <v>6</v>
      </c>
      <c r="C76" s="179" t="str">
        <f>VLOOKUP(B76,Base!$A$3:$F$994, 3, FALSE)</f>
        <v>.</v>
      </c>
      <c r="D76" s="180" t="str">
        <f>VLOOKUP(B76,Base!$A$3:$F$994, 4, FALSE)</f>
        <v>.</v>
      </c>
      <c r="E76" s="36"/>
      <c r="F76" s="191" t="str">
        <f t="shared" si="8"/>
        <v>#VALUE!</v>
      </c>
      <c r="G76" s="192"/>
      <c r="H76" s="191" t="str">
        <f t="shared" si="9"/>
        <v>#VALUE!</v>
      </c>
      <c r="I76" s="193"/>
      <c r="J76" s="181" t="str">
        <f t="shared" si="10"/>
        <v>#VALUE!</v>
      </c>
      <c r="K76" s="182" t="str">
        <f t="shared" si="11"/>
        <v>#VALUE!</v>
      </c>
      <c r="L76" s="181" t="str">
        <f t="shared" si="12"/>
        <v>#VALUE!</v>
      </c>
      <c r="M76" s="183"/>
      <c r="N76" s="184">
        <f t="shared" si="13"/>
        <v>0</v>
      </c>
      <c r="O76" s="185">
        <f t="shared" si="14"/>
        <v>0</v>
      </c>
      <c r="P76" s="186" t="str">
        <f t="shared" si="15"/>
        <v>#VALUE!</v>
      </c>
      <c r="Q76" s="187" t="str">
        <f t="shared" si="16"/>
        <v>#VALUE!</v>
      </c>
      <c r="R76" s="188"/>
    </row>
    <row r="77">
      <c r="A77" s="178">
        <f>vlookup(B77,Base!$A$3:$F$994, 6, false)</f>
        <v>0</v>
      </c>
      <c r="B77" s="102" t="s">
        <v>6</v>
      </c>
      <c r="C77" s="179" t="str">
        <f>VLOOKUP(B77,Base!$A$3:$F$994, 3, FALSE)</f>
        <v>.</v>
      </c>
      <c r="D77" s="180" t="str">
        <f>VLOOKUP(B77,Base!$A$3:$F$994, 4, FALSE)</f>
        <v>.</v>
      </c>
      <c r="E77" s="36"/>
      <c r="F77" s="191" t="str">
        <f t="shared" si="8"/>
        <v>#VALUE!</v>
      </c>
      <c r="G77" s="192"/>
      <c r="H77" s="191" t="str">
        <f t="shared" si="9"/>
        <v>#VALUE!</v>
      </c>
      <c r="I77" s="193"/>
      <c r="J77" s="181" t="str">
        <f t="shared" si="10"/>
        <v>#VALUE!</v>
      </c>
      <c r="K77" s="182" t="str">
        <f t="shared" si="11"/>
        <v>#VALUE!</v>
      </c>
      <c r="L77" s="181" t="str">
        <f t="shared" si="12"/>
        <v>#VALUE!</v>
      </c>
      <c r="M77" s="183"/>
      <c r="N77" s="184">
        <f t="shared" si="13"/>
        <v>0</v>
      </c>
      <c r="O77" s="185">
        <f t="shared" si="14"/>
        <v>0</v>
      </c>
      <c r="P77" s="186" t="str">
        <f t="shared" si="15"/>
        <v>#VALUE!</v>
      </c>
      <c r="Q77" s="187" t="str">
        <f t="shared" si="16"/>
        <v>#VALUE!</v>
      </c>
      <c r="R77" s="188"/>
    </row>
    <row r="78">
      <c r="A78" s="178">
        <f>vlookup(B78,Base!$A$3:$F$994, 6, false)</f>
        <v>0</v>
      </c>
      <c r="B78" s="102" t="s">
        <v>6</v>
      </c>
      <c r="C78" s="179" t="str">
        <f>VLOOKUP(B78,Base!$A$3:$F$994, 3, FALSE)</f>
        <v>.</v>
      </c>
      <c r="D78" s="180" t="str">
        <f>VLOOKUP(B78,Base!$A$3:$F$994, 4, FALSE)</f>
        <v>.</v>
      </c>
      <c r="E78" s="36"/>
      <c r="F78" s="191" t="str">
        <f t="shared" si="8"/>
        <v>#VALUE!</v>
      </c>
      <c r="G78" s="192"/>
      <c r="H78" s="191" t="str">
        <f t="shared" si="9"/>
        <v>#VALUE!</v>
      </c>
      <c r="I78" s="193"/>
      <c r="J78" s="181" t="str">
        <f t="shared" si="10"/>
        <v>#VALUE!</v>
      </c>
      <c r="K78" s="182" t="str">
        <f t="shared" si="11"/>
        <v>#VALUE!</v>
      </c>
      <c r="L78" s="181" t="str">
        <f t="shared" si="12"/>
        <v>#VALUE!</v>
      </c>
      <c r="M78" s="183"/>
      <c r="N78" s="184">
        <f t="shared" si="13"/>
        <v>0</v>
      </c>
      <c r="O78" s="185">
        <f t="shared" si="14"/>
        <v>0</v>
      </c>
      <c r="P78" s="186" t="str">
        <f t="shared" si="15"/>
        <v>#VALUE!</v>
      </c>
      <c r="Q78" s="187" t="str">
        <f t="shared" si="16"/>
        <v>#VALUE!</v>
      </c>
      <c r="R78" s="188"/>
    </row>
    <row r="79">
      <c r="A79" s="178">
        <f>vlookup(B79,Base!$A$3:$F$994, 6, false)</f>
        <v>0</v>
      </c>
      <c r="B79" s="102" t="s">
        <v>6</v>
      </c>
      <c r="C79" s="179" t="str">
        <f>VLOOKUP(B79,Base!$A$3:$F$994, 3, FALSE)</f>
        <v>.</v>
      </c>
      <c r="D79" s="180" t="str">
        <f>VLOOKUP(B79,Base!$A$3:$F$994, 4, FALSE)</f>
        <v>.</v>
      </c>
      <c r="E79" s="36"/>
      <c r="F79" s="191" t="str">
        <f t="shared" si="8"/>
        <v>#VALUE!</v>
      </c>
      <c r="G79" s="192"/>
      <c r="H79" s="191" t="str">
        <f t="shared" si="9"/>
        <v>#VALUE!</v>
      </c>
      <c r="I79" s="193"/>
      <c r="J79" s="181" t="str">
        <f t="shared" si="10"/>
        <v>#VALUE!</v>
      </c>
      <c r="K79" s="182" t="str">
        <f t="shared" si="11"/>
        <v>#VALUE!</v>
      </c>
      <c r="L79" s="181" t="str">
        <f t="shared" si="12"/>
        <v>#VALUE!</v>
      </c>
      <c r="M79" s="183"/>
      <c r="N79" s="184">
        <f t="shared" si="13"/>
        <v>0</v>
      </c>
      <c r="O79" s="185">
        <f t="shared" si="14"/>
        <v>0</v>
      </c>
      <c r="P79" s="186" t="str">
        <f t="shared" si="15"/>
        <v>#VALUE!</v>
      </c>
      <c r="Q79" s="187" t="str">
        <f t="shared" si="16"/>
        <v>#VALUE!</v>
      </c>
      <c r="R79" s="188"/>
    </row>
    <row r="80">
      <c r="A80" s="178">
        <f>vlookup(B80,Base!$A$3:$F$994, 6, false)</f>
        <v>0</v>
      </c>
      <c r="B80" s="102" t="s">
        <v>6</v>
      </c>
      <c r="C80" s="179" t="str">
        <f>VLOOKUP(B80,Base!$A$3:$F$994, 3, FALSE)</f>
        <v>.</v>
      </c>
      <c r="D80" s="180" t="str">
        <f>VLOOKUP(B80,Base!$A$3:$F$994, 4, FALSE)</f>
        <v>.</v>
      </c>
      <c r="E80" s="36"/>
      <c r="F80" s="191" t="str">
        <f t="shared" si="8"/>
        <v>#VALUE!</v>
      </c>
      <c r="G80" s="192"/>
      <c r="H80" s="191" t="str">
        <f t="shared" si="9"/>
        <v>#VALUE!</v>
      </c>
      <c r="I80" s="193"/>
      <c r="J80" s="181" t="str">
        <f t="shared" si="10"/>
        <v>#VALUE!</v>
      </c>
      <c r="K80" s="182" t="str">
        <f t="shared" si="11"/>
        <v>#VALUE!</v>
      </c>
      <c r="L80" s="181" t="str">
        <f t="shared" si="12"/>
        <v>#VALUE!</v>
      </c>
      <c r="M80" s="183"/>
      <c r="N80" s="184">
        <f t="shared" si="13"/>
        <v>0</v>
      </c>
      <c r="O80" s="185">
        <f t="shared" si="14"/>
        <v>0</v>
      </c>
      <c r="P80" s="186" t="str">
        <f t="shared" si="15"/>
        <v>#VALUE!</v>
      </c>
      <c r="Q80" s="187" t="str">
        <f t="shared" si="16"/>
        <v>#VALUE!</v>
      </c>
      <c r="R80" s="188"/>
    </row>
    <row r="81">
      <c r="A81" s="178">
        <f>vlookup(B81,Base!$A$3:$F$994, 6, false)</f>
        <v>0</v>
      </c>
      <c r="B81" s="102" t="s">
        <v>6</v>
      </c>
      <c r="C81" s="179" t="str">
        <f>VLOOKUP(B81,Base!$A$3:$F$994, 3, FALSE)</f>
        <v>.</v>
      </c>
      <c r="D81" s="180" t="str">
        <f>VLOOKUP(B81,Base!$A$3:$F$994, 4, FALSE)</f>
        <v>.</v>
      </c>
      <c r="E81" s="36"/>
      <c r="F81" s="191" t="str">
        <f t="shared" si="8"/>
        <v>#VALUE!</v>
      </c>
      <c r="G81" s="192"/>
      <c r="H81" s="191" t="str">
        <f t="shared" si="9"/>
        <v>#VALUE!</v>
      </c>
      <c r="I81" s="193"/>
      <c r="J81" s="181" t="str">
        <f t="shared" si="10"/>
        <v>#VALUE!</v>
      </c>
      <c r="K81" s="182" t="str">
        <f t="shared" si="11"/>
        <v>#VALUE!</v>
      </c>
      <c r="L81" s="181" t="str">
        <f t="shared" si="12"/>
        <v>#VALUE!</v>
      </c>
      <c r="M81" s="183"/>
      <c r="N81" s="184">
        <f t="shared" si="13"/>
        <v>0</v>
      </c>
      <c r="O81" s="185">
        <f t="shared" si="14"/>
        <v>0</v>
      </c>
      <c r="P81" s="186" t="str">
        <f t="shared" si="15"/>
        <v>#VALUE!</v>
      </c>
      <c r="Q81" s="187" t="str">
        <f t="shared" si="16"/>
        <v>#VALUE!</v>
      </c>
      <c r="R81" s="188"/>
    </row>
    <row r="82">
      <c r="A82" s="178">
        <f>vlookup(B82,Base!$A$3:$F$994, 6, false)</f>
        <v>0</v>
      </c>
      <c r="B82" s="102" t="s">
        <v>6</v>
      </c>
      <c r="C82" s="179" t="str">
        <f>VLOOKUP(B82,Base!$A$3:$F$994, 3, FALSE)</f>
        <v>.</v>
      </c>
      <c r="D82" s="180" t="str">
        <f>VLOOKUP(B82,Base!$A$3:$F$994, 4, FALSE)</f>
        <v>.</v>
      </c>
      <c r="E82" s="36"/>
      <c r="F82" s="191" t="str">
        <f t="shared" si="8"/>
        <v>#VALUE!</v>
      </c>
      <c r="G82" s="192"/>
      <c r="H82" s="191" t="str">
        <f t="shared" si="9"/>
        <v>#VALUE!</v>
      </c>
      <c r="I82" s="193"/>
      <c r="J82" s="181" t="str">
        <f t="shared" si="10"/>
        <v>#VALUE!</v>
      </c>
      <c r="K82" s="182" t="str">
        <f t="shared" si="11"/>
        <v>#VALUE!</v>
      </c>
      <c r="L82" s="181" t="str">
        <f t="shared" si="12"/>
        <v>#VALUE!</v>
      </c>
      <c r="M82" s="183"/>
      <c r="N82" s="184">
        <f t="shared" si="13"/>
        <v>0</v>
      </c>
      <c r="O82" s="185">
        <f t="shared" si="14"/>
        <v>0</v>
      </c>
      <c r="P82" s="186" t="str">
        <f t="shared" si="15"/>
        <v>#VALUE!</v>
      </c>
      <c r="Q82" s="187" t="str">
        <f t="shared" si="16"/>
        <v>#VALUE!</v>
      </c>
      <c r="R82" s="188"/>
    </row>
    <row r="83">
      <c r="A83" s="178">
        <f>vlookup(B83,Base!$A$3:$F$994, 6, false)</f>
        <v>0</v>
      </c>
      <c r="B83" s="102" t="s">
        <v>6</v>
      </c>
      <c r="C83" s="179" t="str">
        <f>VLOOKUP(B83,Base!$A$3:$F$994, 3, FALSE)</f>
        <v>.</v>
      </c>
      <c r="D83" s="180" t="str">
        <f>VLOOKUP(B83,Base!$A$3:$F$994, 4, FALSE)</f>
        <v>.</v>
      </c>
      <c r="E83" s="36"/>
      <c r="F83" s="191" t="str">
        <f t="shared" si="8"/>
        <v>#VALUE!</v>
      </c>
      <c r="G83" s="192"/>
      <c r="H83" s="191" t="str">
        <f t="shared" si="9"/>
        <v>#VALUE!</v>
      </c>
      <c r="I83" s="193"/>
      <c r="J83" s="181" t="str">
        <f t="shared" si="10"/>
        <v>#VALUE!</v>
      </c>
      <c r="K83" s="182" t="str">
        <f t="shared" si="11"/>
        <v>#VALUE!</v>
      </c>
      <c r="L83" s="181" t="str">
        <f t="shared" si="12"/>
        <v>#VALUE!</v>
      </c>
      <c r="M83" s="183"/>
      <c r="N83" s="184">
        <f t="shared" si="13"/>
        <v>0</v>
      </c>
      <c r="O83" s="185">
        <f t="shared" si="14"/>
        <v>0</v>
      </c>
      <c r="P83" s="186" t="str">
        <f t="shared" si="15"/>
        <v>#VALUE!</v>
      </c>
      <c r="Q83" s="187" t="str">
        <f t="shared" si="16"/>
        <v>#VALUE!</v>
      </c>
      <c r="R83" s="188"/>
    </row>
    <row r="84">
      <c r="A84" s="178">
        <f>vlookup(B84,Base!$A$3:$F$994, 6, false)</f>
        <v>0</v>
      </c>
      <c r="B84" s="102" t="s">
        <v>6</v>
      </c>
      <c r="C84" s="179" t="str">
        <f>VLOOKUP(B84,Base!$A$3:$F$994, 3, FALSE)</f>
        <v>.</v>
      </c>
      <c r="D84" s="180" t="str">
        <f>VLOOKUP(B84,Base!$A$3:$F$994, 4, FALSE)</f>
        <v>.</v>
      </c>
      <c r="E84" s="36"/>
      <c r="F84" s="191" t="str">
        <f t="shared" si="8"/>
        <v>#VALUE!</v>
      </c>
      <c r="G84" s="192"/>
      <c r="H84" s="191" t="str">
        <f t="shared" si="9"/>
        <v>#VALUE!</v>
      </c>
      <c r="I84" s="193"/>
      <c r="J84" s="181" t="str">
        <f t="shared" si="10"/>
        <v>#VALUE!</v>
      </c>
      <c r="K84" s="182" t="str">
        <f t="shared" si="11"/>
        <v>#VALUE!</v>
      </c>
      <c r="L84" s="181" t="str">
        <f t="shared" si="12"/>
        <v>#VALUE!</v>
      </c>
      <c r="M84" s="183"/>
      <c r="N84" s="184">
        <f t="shared" si="13"/>
        <v>0</v>
      </c>
      <c r="O84" s="185">
        <f t="shared" si="14"/>
        <v>0</v>
      </c>
      <c r="P84" s="186" t="str">
        <f t="shared" si="15"/>
        <v>#VALUE!</v>
      </c>
      <c r="Q84" s="187" t="str">
        <f t="shared" si="16"/>
        <v>#VALUE!</v>
      </c>
      <c r="R84" s="188"/>
    </row>
    <row r="85">
      <c r="A85" s="178">
        <f>vlookup(B85,Base!$A$3:$F$994, 6, false)</f>
        <v>0</v>
      </c>
      <c r="B85" s="102" t="s">
        <v>6</v>
      </c>
      <c r="C85" s="179" t="str">
        <f>VLOOKUP(B85,Base!$A$3:$F$994, 3, FALSE)</f>
        <v>.</v>
      </c>
      <c r="D85" s="180" t="str">
        <f>VLOOKUP(B85,Base!$A$3:$F$994, 4, FALSE)</f>
        <v>.</v>
      </c>
      <c r="E85" s="36"/>
      <c r="F85" s="191" t="str">
        <f t="shared" si="8"/>
        <v>#VALUE!</v>
      </c>
      <c r="G85" s="192"/>
      <c r="H85" s="191" t="str">
        <f t="shared" si="9"/>
        <v>#VALUE!</v>
      </c>
      <c r="I85" s="193"/>
      <c r="J85" s="181" t="str">
        <f t="shared" si="10"/>
        <v>#VALUE!</v>
      </c>
      <c r="K85" s="182" t="str">
        <f t="shared" si="11"/>
        <v>#VALUE!</v>
      </c>
      <c r="L85" s="181" t="str">
        <f t="shared" si="12"/>
        <v>#VALUE!</v>
      </c>
      <c r="M85" s="183"/>
      <c r="N85" s="184">
        <f t="shared" si="13"/>
        <v>0</v>
      </c>
      <c r="O85" s="185">
        <f t="shared" si="14"/>
        <v>0</v>
      </c>
      <c r="P85" s="186" t="str">
        <f t="shared" si="15"/>
        <v>#VALUE!</v>
      </c>
      <c r="Q85" s="187" t="str">
        <f t="shared" si="16"/>
        <v>#VALUE!</v>
      </c>
      <c r="R85" s="188"/>
    </row>
    <row r="86">
      <c r="A86" s="178">
        <f>vlookup(B86,Base!$A$3:$F$994, 6, false)</f>
        <v>0</v>
      </c>
      <c r="B86" s="102" t="s">
        <v>6</v>
      </c>
      <c r="C86" s="179" t="str">
        <f>VLOOKUP(B86,Base!$A$3:$F$994, 3, FALSE)</f>
        <v>.</v>
      </c>
      <c r="D86" s="180" t="str">
        <f>VLOOKUP(B86,Base!$A$3:$F$994, 4, FALSE)</f>
        <v>.</v>
      </c>
      <c r="E86" s="36"/>
      <c r="F86" s="191" t="str">
        <f t="shared" si="8"/>
        <v>#VALUE!</v>
      </c>
      <c r="G86" s="192"/>
      <c r="H86" s="191" t="str">
        <f t="shared" si="9"/>
        <v>#VALUE!</v>
      </c>
      <c r="I86" s="193"/>
      <c r="J86" s="181" t="str">
        <f t="shared" si="10"/>
        <v>#VALUE!</v>
      </c>
      <c r="K86" s="182" t="str">
        <f t="shared" si="11"/>
        <v>#VALUE!</v>
      </c>
      <c r="L86" s="181" t="str">
        <f t="shared" si="12"/>
        <v>#VALUE!</v>
      </c>
      <c r="M86" s="183"/>
      <c r="N86" s="184">
        <f t="shared" si="13"/>
        <v>0</v>
      </c>
      <c r="O86" s="185">
        <f t="shared" si="14"/>
        <v>0</v>
      </c>
      <c r="P86" s="186" t="str">
        <f t="shared" si="15"/>
        <v>#VALUE!</v>
      </c>
      <c r="Q86" s="187" t="str">
        <f t="shared" si="16"/>
        <v>#VALUE!</v>
      </c>
      <c r="R86" s="188"/>
    </row>
    <row r="87">
      <c r="A87" s="178">
        <f>vlookup(B87,Base!$A$3:$F$994, 6, false)</f>
        <v>0</v>
      </c>
      <c r="B87" s="102" t="s">
        <v>6</v>
      </c>
      <c r="C87" s="179" t="str">
        <f>VLOOKUP(B87,Base!$A$3:$F$994, 3, FALSE)</f>
        <v>.</v>
      </c>
      <c r="D87" s="180" t="str">
        <f>VLOOKUP(B87,Base!$A$3:$F$994, 4, FALSE)</f>
        <v>.</v>
      </c>
      <c r="E87" s="36"/>
      <c r="F87" s="191" t="str">
        <f t="shared" si="8"/>
        <v>#VALUE!</v>
      </c>
      <c r="G87" s="192"/>
      <c r="H87" s="191" t="str">
        <f t="shared" si="9"/>
        <v>#VALUE!</v>
      </c>
      <c r="I87" s="193"/>
      <c r="J87" s="181" t="str">
        <f t="shared" si="10"/>
        <v>#VALUE!</v>
      </c>
      <c r="K87" s="182" t="str">
        <f t="shared" si="11"/>
        <v>#VALUE!</v>
      </c>
      <c r="L87" s="181" t="str">
        <f t="shared" si="12"/>
        <v>#VALUE!</v>
      </c>
      <c r="M87" s="183"/>
      <c r="N87" s="184">
        <f t="shared" si="13"/>
        <v>0</v>
      </c>
      <c r="O87" s="185">
        <f t="shared" si="14"/>
        <v>0</v>
      </c>
      <c r="P87" s="186" t="str">
        <f t="shared" si="15"/>
        <v>#VALUE!</v>
      </c>
      <c r="Q87" s="187" t="str">
        <f t="shared" si="16"/>
        <v>#VALUE!</v>
      </c>
      <c r="R87" s="188"/>
    </row>
    <row r="88">
      <c r="A88" s="178">
        <f>vlookup(B88,Base!$A$3:$F$994, 6, false)</f>
        <v>0</v>
      </c>
      <c r="B88" s="102" t="s">
        <v>6</v>
      </c>
      <c r="C88" s="179" t="str">
        <f>VLOOKUP(B88,Base!$A$3:$F$994, 3, FALSE)</f>
        <v>.</v>
      </c>
      <c r="D88" s="180" t="str">
        <f>VLOOKUP(B88,Base!$A$3:$F$994, 4, FALSE)</f>
        <v>.</v>
      </c>
      <c r="E88" s="36"/>
      <c r="F88" s="191" t="str">
        <f t="shared" si="8"/>
        <v>#VALUE!</v>
      </c>
      <c r="G88" s="192"/>
      <c r="H88" s="191" t="str">
        <f t="shared" si="9"/>
        <v>#VALUE!</v>
      </c>
      <c r="I88" s="193"/>
      <c r="J88" s="181" t="str">
        <f t="shared" si="10"/>
        <v>#VALUE!</v>
      </c>
      <c r="K88" s="182" t="str">
        <f t="shared" si="11"/>
        <v>#VALUE!</v>
      </c>
      <c r="L88" s="181" t="str">
        <f t="shared" si="12"/>
        <v>#VALUE!</v>
      </c>
      <c r="M88" s="183"/>
      <c r="N88" s="184">
        <f t="shared" si="13"/>
        <v>0</v>
      </c>
      <c r="O88" s="185">
        <f t="shared" si="14"/>
        <v>0</v>
      </c>
      <c r="P88" s="186" t="str">
        <f t="shared" si="15"/>
        <v>#VALUE!</v>
      </c>
      <c r="Q88" s="187" t="str">
        <f t="shared" si="16"/>
        <v>#VALUE!</v>
      </c>
      <c r="R88" s="188"/>
    </row>
    <row r="89">
      <c r="A89" s="189"/>
      <c r="B89" s="189"/>
      <c r="C89" s="189"/>
      <c r="D89" s="189"/>
      <c r="E89" s="189"/>
      <c r="F89" s="189"/>
      <c r="G89" s="189"/>
      <c r="H89" s="189"/>
      <c r="I89" s="189"/>
      <c r="J89" s="189"/>
      <c r="K89" s="189"/>
      <c r="L89" s="189"/>
      <c r="M89" s="189"/>
      <c r="N89" s="189"/>
      <c r="O89" s="189"/>
    </row>
    <row r="90">
      <c r="A90" s="189"/>
      <c r="B90" s="189"/>
      <c r="C90" s="189"/>
      <c r="D90" s="189"/>
      <c r="E90" s="189"/>
      <c r="F90" s="189"/>
      <c r="G90" s="189"/>
      <c r="H90" s="189"/>
      <c r="I90" s="189"/>
      <c r="J90" s="189"/>
      <c r="K90" s="189"/>
      <c r="L90" s="189"/>
      <c r="M90" s="189"/>
      <c r="N90" s="189"/>
      <c r="O90" s="189"/>
    </row>
    <row r="91">
      <c r="A91" s="189"/>
      <c r="B91" s="189"/>
      <c r="C91" s="189"/>
      <c r="D91" s="189"/>
      <c r="E91" s="189"/>
      <c r="F91" s="189"/>
      <c r="G91" s="189"/>
      <c r="H91" s="189"/>
      <c r="I91" s="189"/>
      <c r="J91" s="189"/>
      <c r="K91" s="189"/>
      <c r="L91" s="189"/>
      <c r="M91" s="189"/>
      <c r="N91" s="189"/>
      <c r="O91" s="189"/>
    </row>
    <row r="92">
      <c r="A92" s="189"/>
      <c r="B92" s="189"/>
      <c r="C92" s="189"/>
      <c r="D92" s="189"/>
      <c r="E92" s="189"/>
      <c r="F92" s="189"/>
      <c r="G92" s="189"/>
      <c r="H92" s="189"/>
      <c r="I92" s="189"/>
      <c r="J92" s="189"/>
      <c r="K92" s="189"/>
      <c r="L92" s="189"/>
      <c r="M92" s="189"/>
      <c r="N92" s="189"/>
      <c r="O92" s="189"/>
    </row>
    <row r="93">
      <c r="A93" s="189"/>
      <c r="B93" s="189"/>
      <c r="C93" s="189"/>
      <c r="D93" s="189"/>
      <c r="E93" s="189"/>
      <c r="F93" s="189"/>
      <c r="G93" s="189"/>
      <c r="H93" s="189"/>
      <c r="I93" s="189"/>
      <c r="J93" s="189"/>
      <c r="K93" s="189"/>
      <c r="L93" s="189"/>
      <c r="M93" s="189"/>
      <c r="N93" s="189"/>
      <c r="O93" s="189"/>
    </row>
    <row r="94">
      <c r="A94" s="189"/>
      <c r="B94" s="189"/>
      <c r="C94" s="189"/>
      <c r="D94" s="189"/>
      <c r="E94" s="189"/>
      <c r="F94" s="189"/>
      <c r="G94" s="189"/>
      <c r="H94" s="189"/>
      <c r="I94" s="189"/>
      <c r="J94" s="189"/>
      <c r="K94" s="189"/>
      <c r="L94" s="189"/>
      <c r="M94" s="189"/>
      <c r="N94" s="189"/>
      <c r="O94" s="189"/>
    </row>
    <row r="95">
      <c r="A95" s="189"/>
      <c r="B95" s="189"/>
      <c r="C95" s="189"/>
      <c r="D95" s="189"/>
      <c r="E95" s="189"/>
      <c r="F95" s="189"/>
      <c r="G95" s="189"/>
      <c r="H95" s="189"/>
      <c r="I95" s="189"/>
      <c r="J95" s="189"/>
      <c r="K95" s="189"/>
      <c r="L95" s="189"/>
      <c r="M95" s="189"/>
      <c r="N95" s="189"/>
      <c r="O95" s="189"/>
    </row>
    <row r="96">
      <c r="A96" s="189"/>
      <c r="B96" s="189"/>
      <c r="C96" s="189"/>
      <c r="D96" s="189"/>
      <c r="E96" s="189"/>
      <c r="F96" s="189"/>
      <c r="G96" s="189"/>
      <c r="H96" s="189"/>
      <c r="I96" s="189"/>
      <c r="J96" s="189"/>
      <c r="K96" s="189"/>
      <c r="L96" s="189"/>
      <c r="M96" s="189"/>
      <c r="N96" s="189"/>
      <c r="O96" s="189"/>
    </row>
    <row r="97">
      <c r="A97" s="189"/>
      <c r="B97" s="189"/>
      <c r="C97" s="189"/>
      <c r="D97" s="189"/>
      <c r="E97" s="189"/>
      <c r="F97" s="189"/>
      <c r="G97" s="189"/>
      <c r="H97" s="189"/>
      <c r="I97" s="189"/>
      <c r="J97" s="189"/>
      <c r="K97" s="189"/>
      <c r="L97" s="189"/>
      <c r="M97" s="189"/>
      <c r="N97" s="189"/>
      <c r="O97" s="189"/>
    </row>
    <row r="98">
      <c r="A98" s="189"/>
      <c r="B98" s="189"/>
      <c r="C98" s="189"/>
      <c r="D98" s="189"/>
      <c r="E98" s="189"/>
      <c r="F98" s="189"/>
      <c r="G98" s="189"/>
      <c r="H98" s="189"/>
      <c r="I98" s="189"/>
      <c r="J98" s="189"/>
      <c r="K98" s="189"/>
      <c r="L98" s="189"/>
      <c r="M98" s="189"/>
      <c r="N98" s="189"/>
      <c r="O98" s="189"/>
    </row>
    <row r="99">
      <c r="A99" s="189"/>
      <c r="B99" s="189"/>
      <c r="C99" s="189"/>
      <c r="D99" s="189"/>
      <c r="E99" s="189"/>
      <c r="F99" s="189"/>
      <c r="G99" s="189"/>
      <c r="H99" s="189"/>
      <c r="I99" s="189"/>
      <c r="J99" s="189"/>
      <c r="K99" s="189"/>
      <c r="L99" s="189"/>
      <c r="M99" s="189"/>
      <c r="N99" s="189"/>
      <c r="O99" s="189"/>
    </row>
  </sheetData>
  <mergeCells count="3">
    <mergeCell ref="A1:L1"/>
    <mergeCell ref="A3:M3"/>
    <mergeCell ref="A47:Q47"/>
  </mergeCells>
  <dataValidations>
    <dataValidation type="list" allowBlank="1" sqref="B5:B44 B49:B88">
      <formula1>Base!$A$3:$A$825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2.5"/>
    <col customWidth="1" min="5" max="5" width="9.25"/>
    <col customWidth="1" min="8" max="8" width="13.88"/>
    <col customWidth="1" min="12" max="12" width="14.63"/>
  </cols>
  <sheetData>
    <row r="1">
      <c r="A1" s="26" t="s">
        <v>7</v>
      </c>
    </row>
    <row r="2">
      <c r="A2" s="83"/>
      <c r="B2" s="83"/>
      <c r="C2" s="83"/>
      <c r="D2" s="83"/>
      <c r="E2" s="83"/>
      <c r="F2" s="83"/>
      <c r="G2" s="83"/>
      <c r="H2" s="83"/>
      <c r="I2" s="83"/>
      <c r="J2" s="83"/>
      <c r="K2" s="83"/>
      <c r="L2" s="83"/>
      <c r="M2" s="57"/>
      <c r="N2" s="57"/>
      <c r="O2" s="57"/>
      <c r="P2" s="57"/>
      <c r="Q2" s="57"/>
      <c r="R2" s="57"/>
      <c r="S2" s="57"/>
      <c r="T2" s="57"/>
      <c r="U2" s="57"/>
      <c r="V2" s="57"/>
      <c r="W2" s="57"/>
      <c r="X2" s="57"/>
      <c r="Y2" s="57"/>
      <c r="Z2" s="57"/>
      <c r="AA2" s="57"/>
    </row>
    <row r="3">
      <c r="A3" s="174" t="s">
        <v>755</v>
      </c>
      <c r="B3" s="2"/>
      <c r="C3" s="2"/>
      <c r="D3" s="2"/>
      <c r="E3" s="2"/>
      <c r="F3" s="2"/>
      <c r="G3" s="2"/>
      <c r="H3" s="2"/>
      <c r="I3" s="2"/>
      <c r="J3" s="2"/>
      <c r="K3" s="2"/>
      <c r="L3" s="2"/>
      <c r="M3" s="2"/>
    </row>
    <row r="4">
      <c r="A4" s="175" t="s">
        <v>756</v>
      </c>
      <c r="B4" s="70" t="s">
        <v>757</v>
      </c>
      <c r="C4" s="176" t="s">
        <v>758</v>
      </c>
      <c r="D4" s="70" t="s">
        <v>759</v>
      </c>
      <c r="E4" s="176" t="s">
        <v>760</v>
      </c>
      <c r="F4" s="70" t="s">
        <v>761</v>
      </c>
      <c r="G4" s="176" t="s">
        <v>762</v>
      </c>
      <c r="H4" s="70" t="s">
        <v>763</v>
      </c>
      <c r="I4" s="70" t="s">
        <v>764</v>
      </c>
      <c r="J4" s="176" t="s">
        <v>765</v>
      </c>
      <c r="K4" s="70" t="s">
        <v>762</v>
      </c>
      <c r="L4" s="70" t="s">
        <v>766</v>
      </c>
      <c r="M4" s="176" t="s">
        <v>767</v>
      </c>
      <c r="N4" s="177"/>
      <c r="O4" s="177"/>
      <c r="P4" s="177"/>
      <c r="Q4" s="177"/>
      <c r="R4" s="177"/>
      <c r="S4" s="177"/>
      <c r="T4" s="177"/>
      <c r="U4" s="177"/>
      <c r="V4" s="177"/>
      <c r="W4" s="177"/>
      <c r="X4" s="177"/>
      <c r="Y4" s="177"/>
      <c r="Z4" s="177"/>
      <c r="AA4" s="177"/>
    </row>
    <row r="5">
      <c r="A5" s="178">
        <f>vlookup(B5,Base!$A$3:$F$994, 6, false)</f>
        <v>0</v>
      </c>
      <c r="B5" s="102" t="s">
        <v>6</v>
      </c>
      <c r="C5" s="179" t="str">
        <f>VLOOKUP(B5,Base!$A$3:$F$994, 3, FALSE)</f>
        <v>.</v>
      </c>
      <c r="D5" s="180" t="str">
        <f>VLOOKUP(B5,Base!$A$3:$F$994, 4, FALSE)</f>
        <v>.</v>
      </c>
      <c r="E5" s="102"/>
      <c r="F5" s="181" t="str">
        <f t="shared" ref="F5:F44" si="1">E5*D5</f>
        <v>#VALUE!</v>
      </c>
      <c r="G5" s="182" t="str">
        <f t="shared" ref="G5:G44" si="2">H5-F5</f>
        <v>#VALUE!</v>
      </c>
      <c r="H5" s="181" t="str">
        <f t="shared" ref="H5:H44" si="3">F5*1.16</f>
        <v>#VALUE!</v>
      </c>
      <c r="I5" s="183"/>
      <c r="J5" s="184">
        <f t="shared" ref="J5:J44" si="4">I5/1.16</f>
        <v>0</v>
      </c>
      <c r="K5" s="185">
        <f t="shared" ref="K5:K44" si="5">I5-J5</f>
        <v>0</v>
      </c>
      <c r="L5" s="186" t="str">
        <f t="shared" ref="L5:L44" si="6">D5/J5</f>
        <v>#VALUE!</v>
      </c>
      <c r="M5" s="187" t="str">
        <f t="shared" ref="M5:M44" si="7">J5/D5</f>
        <v>#VALUE!</v>
      </c>
      <c r="N5" s="188"/>
      <c r="O5" s="189"/>
    </row>
    <row r="6">
      <c r="A6" s="178">
        <f>vlookup(B6,Base!$A$3:$F$994, 6, false)</f>
        <v>0</v>
      </c>
      <c r="B6" s="102" t="s">
        <v>6</v>
      </c>
      <c r="C6" s="179" t="str">
        <f>VLOOKUP(B6,Base!$A$3:$F$994, 3, FALSE)</f>
        <v>.</v>
      </c>
      <c r="D6" s="180" t="str">
        <f>VLOOKUP(B6,Base!$A$3:$F$994, 4, FALSE)</f>
        <v>.</v>
      </c>
      <c r="E6" s="102"/>
      <c r="F6" s="181" t="str">
        <f t="shared" si="1"/>
        <v>#VALUE!</v>
      </c>
      <c r="G6" s="182" t="str">
        <f t="shared" si="2"/>
        <v>#VALUE!</v>
      </c>
      <c r="H6" s="181" t="str">
        <f t="shared" si="3"/>
        <v>#VALUE!</v>
      </c>
      <c r="I6" s="183"/>
      <c r="J6" s="184">
        <f t="shared" si="4"/>
        <v>0</v>
      </c>
      <c r="K6" s="185">
        <f t="shared" si="5"/>
        <v>0</v>
      </c>
      <c r="L6" s="186" t="str">
        <f t="shared" si="6"/>
        <v>#VALUE!</v>
      </c>
      <c r="M6" s="187" t="str">
        <f t="shared" si="7"/>
        <v>#VALUE!</v>
      </c>
      <c r="N6" s="188"/>
      <c r="O6" s="189"/>
    </row>
    <row r="7">
      <c r="A7" s="178">
        <f>vlookup(B7,Base!$A$3:$F$994, 6, false)</f>
        <v>0</v>
      </c>
      <c r="B7" s="102" t="s">
        <v>6</v>
      </c>
      <c r="C7" s="179" t="str">
        <f>VLOOKUP(B7,Base!$A$3:$F$994, 3, FALSE)</f>
        <v>.</v>
      </c>
      <c r="D7" s="180" t="str">
        <f>VLOOKUP(B7,Base!$A$3:$F$994, 4, FALSE)</f>
        <v>.</v>
      </c>
      <c r="E7" s="102"/>
      <c r="F7" s="181" t="str">
        <f t="shared" si="1"/>
        <v>#VALUE!</v>
      </c>
      <c r="G7" s="182" t="str">
        <f t="shared" si="2"/>
        <v>#VALUE!</v>
      </c>
      <c r="H7" s="181" t="str">
        <f t="shared" si="3"/>
        <v>#VALUE!</v>
      </c>
      <c r="I7" s="183"/>
      <c r="J7" s="184">
        <f t="shared" si="4"/>
        <v>0</v>
      </c>
      <c r="K7" s="185">
        <f t="shared" si="5"/>
        <v>0</v>
      </c>
      <c r="L7" s="186" t="str">
        <f t="shared" si="6"/>
        <v>#VALUE!</v>
      </c>
      <c r="M7" s="187" t="str">
        <f t="shared" si="7"/>
        <v>#VALUE!</v>
      </c>
      <c r="N7" s="188"/>
      <c r="O7" s="189"/>
    </row>
    <row r="8">
      <c r="A8" s="178">
        <f>vlookup(B8,Base!$A$3:$F$994, 6, false)</f>
        <v>0</v>
      </c>
      <c r="B8" s="102" t="s">
        <v>6</v>
      </c>
      <c r="C8" s="179" t="str">
        <f>VLOOKUP(B8,Base!$A$3:$F$994, 3, FALSE)</f>
        <v>.</v>
      </c>
      <c r="D8" s="180" t="str">
        <f>VLOOKUP(B8,Base!$A$3:$F$994, 4, FALSE)</f>
        <v>.</v>
      </c>
      <c r="E8" s="102"/>
      <c r="F8" s="181" t="str">
        <f t="shared" si="1"/>
        <v>#VALUE!</v>
      </c>
      <c r="G8" s="182" t="str">
        <f t="shared" si="2"/>
        <v>#VALUE!</v>
      </c>
      <c r="H8" s="181" t="str">
        <f t="shared" si="3"/>
        <v>#VALUE!</v>
      </c>
      <c r="I8" s="183"/>
      <c r="J8" s="184">
        <f t="shared" si="4"/>
        <v>0</v>
      </c>
      <c r="K8" s="185">
        <f t="shared" si="5"/>
        <v>0</v>
      </c>
      <c r="L8" s="186" t="str">
        <f t="shared" si="6"/>
        <v>#VALUE!</v>
      </c>
      <c r="M8" s="187" t="str">
        <f t="shared" si="7"/>
        <v>#VALUE!</v>
      </c>
      <c r="N8" s="188"/>
      <c r="O8" s="189"/>
    </row>
    <row r="9">
      <c r="A9" s="178">
        <f>vlookup(B9,Base!$A$3:$F$994, 6, false)</f>
        <v>0</v>
      </c>
      <c r="B9" s="102" t="s">
        <v>6</v>
      </c>
      <c r="C9" s="179" t="str">
        <f>VLOOKUP(B9,Base!$A$3:$F$994, 3, FALSE)</f>
        <v>.</v>
      </c>
      <c r="D9" s="180" t="str">
        <f>VLOOKUP(B9,Base!$A$3:$F$994, 4, FALSE)</f>
        <v>.</v>
      </c>
      <c r="E9" s="102"/>
      <c r="F9" s="181" t="str">
        <f t="shared" si="1"/>
        <v>#VALUE!</v>
      </c>
      <c r="G9" s="182" t="str">
        <f t="shared" si="2"/>
        <v>#VALUE!</v>
      </c>
      <c r="H9" s="181" t="str">
        <f t="shared" si="3"/>
        <v>#VALUE!</v>
      </c>
      <c r="I9" s="183"/>
      <c r="J9" s="184">
        <f t="shared" si="4"/>
        <v>0</v>
      </c>
      <c r="K9" s="185">
        <f t="shared" si="5"/>
        <v>0</v>
      </c>
      <c r="L9" s="186" t="str">
        <f t="shared" si="6"/>
        <v>#VALUE!</v>
      </c>
      <c r="M9" s="187" t="str">
        <f t="shared" si="7"/>
        <v>#VALUE!</v>
      </c>
      <c r="N9" s="188"/>
      <c r="O9" s="189"/>
    </row>
    <row r="10">
      <c r="A10" s="178">
        <f>vlookup(B10,Base!$A$3:$F$994, 6, false)</f>
        <v>0</v>
      </c>
      <c r="B10" s="102" t="s">
        <v>6</v>
      </c>
      <c r="C10" s="179" t="str">
        <f>VLOOKUP(B10,Base!$A$3:$F$994, 3, FALSE)</f>
        <v>.</v>
      </c>
      <c r="D10" s="180" t="str">
        <f>VLOOKUP(B10,Base!$A$3:$F$994, 4, FALSE)</f>
        <v>.</v>
      </c>
      <c r="E10" s="102"/>
      <c r="F10" s="181" t="str">
        <f t="shared" si="1"/>
        <v>#VALUE!</v>
      </c>
      <c r="G10" s="182" t="str">
        <f t="shared" si="2"/>
        <v>#VALUE!</v>
      </c>
      <c r="H10" s="181" t="str">
        <f t="shared" si="3"/>
        <v>#VALUE!</v>
      </c>
      <c r="I10" s="183"/>
      <c r="J10" s="184">
        <f t="shared" si="4"/>
        <v>0</v>
      </c>
      <c r="K10" s="185">
        <f t="shared" si="5"/>
        <v>0</v>
      </c>
      <c r="L10" s="186" t="str">
        <f t="shared" si="6"/>
        <v>#VALUE!</v>
      </c>
      <c r="M10" s="187" t="str">
        <f t="shared" si="7"/>
        <v>#VALUE!</v>
      </c>
      <c r="N10" s="188"/>
      <c r="O10" s="189"/>
    </row>
    <row r="11">
      <c r="A11" s="178">
        <f>vlookup(B11,Base!$A$3:$F$994, 6, false)</f>
        <v>0</v>
      </c>
      <c r="B11" s="102" t="s">
        <v>6</v>
      </c>
      <c r="C11" s="179" t="str">
        <f>VLOOKUP(B11,Base!$A$3:$F$994, 3, FALSE)</f>
        <v>.</v>
      </c>
      <c r="D11" s="180" t="str">
        <f>VLOOKUP(B11,Base!$A$3:$F$994, 4, FALSE)</f>
        <v>.</v>
      </c>
      <c r="E11" s="102"/>
      <c r="F11" s="181" t="str">
        <f t="shared" si="1"/>
        <v>#VALUE!</v>
      </c>
      <c r="G11" s="182" t="str">
        <f t="shared" si="2"/>
        <v>#VALUE!</v>
      </c>
      <c r="H11" s="181" t="str">
        <f t="shared" si="3"/>
        <v>#VALUE!</v>
      </c>
      <c r="I11" s="183"/>
      <c r="J11" s="184">
        <f t="shared" si="4"/>
        <v>0</v>
      </c>
      <c r="K11" s="185">
        <f t="shared" si="5"/>
        <v>0</v>
      </c>
      <c r="L11" s="186" t="str">
        <f t="shared" si="6"/>
        <v>#VALUE!</v>
      </c>
      <c r="M11" s="187" t="str">
        <f t="shared" si="7"/>
        <v>#VALUE!</v>
      </c>
      <c r="N11" s="188"/>
      <c r="O11" s="189"/>
    </row>
    <row r="12">
      <c r="A12" s="178">
        <f>vlookup(B12,Base!$A$3:$F$994, 6, false)</f>
        <v>0</v>
      </c>
      <c r="B12" s="102" t="s">
        <v>6</v>
      </c>
      <c r="C12" s="179" t="str">
        <f>VLOOKUP(B12,Base!$A$3:$F$994, 3, FALSE)</f>
        <v>.</v>
      </c>
      <c r="D12" s="180" t="str">
        <f>VLOOKUP(B12,Base!$A$3:$F$994, 4, FALSE)</f>
        <v>.</v>
      </c>
      <c r="E12" s="102"/>
      <c r="F12" s="181" t="str">
        <f t="shared" si="1"/>
        <v>#VALUE!</v>
      </c>
      <c r="G12" s="182" t="str">
        <f t="shared" si="2"/>
        <v>#VALUE!</v>
      </c>
      <c r="H12" s="181" t="str">
        <f t="shared" si="3"/>
        <v>#VALUE!</v>
      </c>
      <c r="I12" s="183"/>
      <c r="J12" s="184">
        <f t="shared" si="4"/>
        <v>0</v>
      </c>
      <c r="K12" s="185">
        <f t="shared" si="5"/>
        <v>0</v>
      </c>
      <c r="L12" s="186" t="str">
        <f t="shared" si="6"/>
        <v>#VALUE!</v>
      </c>
      <c r="M12" s="187" t="str">
        <f t="shared" si="7"/>
        <v>#VALUE!</v>
      </c>
      <c r="N12" s="188"/>
      <c r="O12" s="189"/>
    </row>
    <row r="13">
      <c r="A13" s="178">
        <f>vlookup(B13,Base!$A$3:$F$994, 6, false)</f>
        <v>0</v>
      </c>
      <c r="B13" s="102" t="s">
        <v>6</v>
      </c>
      <c r="C13" s="179" t="str">
        <f>VLOOKUP(B13,Base!$A$3:$F$994, 3, FALSE)</f>
        <v>.</v>
      </c>
      <c r="D13" s="180" t="str">
        <f>VLOOKUP(B13,Base!$A$3:$F$994, 4, FALSE)</f>
        <v>.</v>
      </c>
      <c r="E13" s="102"/>
      <c r="F13" s="181" t="str">
        <f t="shared" si="1"/>
        <v>#VALUE!</v>
      </c>
      <c r="G13" s="182" t="str">
        <f t="shared" si="2"/>
        <v>#VALUE!</v>
      </c>
      <c r="H13" s="181" t="str">
        <f t="shared" si="3"/>
        <v>#VALUE!</v>
      </c>
      <c r="I13" s="183"/>
      <c r="J13" s="184">
        <f t="shared" si="4"/>
        <v>0</v>
      </c>
      <c r="K13" s="185">
        <f t="shared" si="5"/>
        <v>0</v>
      </c>
      <c r="L13" s="186" t="str">
        <f t="shared" si="6"/>
        <v>#VALUE!</v>
      </c>
      <c r="M13" s="187" t="str">
        <f t="shared" si="7"/>
        <v>#VALUE!</v>
      </c>
      <c r="N13" s="188"/>
      <c r="O13" s="189"/>
    </row>
    <row r="14">
      <c r="A14" s="178">
        <f>vlookup(B14,Base!$A$3:$F$994, 6, false)</f>
        <v>0</v>
      </c>
      <c r="B14" s="102" t="s">
        <v>6</v>
      </c>
      <c r="C14" s="179" t="str">
        <f>VLOOKUP(B14,Base!$A$3:$F$994, 3, FALSE)</f>
        <v>.</v>
      </c>
      <c r="D14" s="180" t="str">
        <f>VLOOKUP(B14,Base!$A$3:$F$994, 4, FALSE)</f>
        <v>.</v>
      </c>
      <c r="E14" s="102"/>
      <c r="F14" s="181" t="str">
        <f t="shared" si="1"/>
        <v>#VALUE!</v>
      </c>
      <c r="G14" s="182" t="str">
        <f t="shared" si="2"/>
        <v>#VALUE!</v>
      </c>
      <c r="H14" s="181" t="str">
        <f t="shared" si="3"/>
        <v>#VALUE!</v>
      </c>
      <c r="I14" s="183"/>
      <c r="J14" s="184">
        <f t="shared" si="4"/>
        <v>0</v>
      </c>
      <c r="K14" s="185">
        <f t="shared" si="5"/>
        <v>0</v>
      </c>
      <c r="L14" s="186" t="str">
        <f t="shared" si="6"/>
        <v>#VALUE!</v>
      </c>
      <c r="M14" s="187" t="str">
        <f t="shared" si="7"/>
        <v>#VALUE!</v>
      </c>
      <c r="N14" s="188"/>
      <c r="O14" s="189"/>
    </row>
    <row r="15">
      <c r="A15" s="178">
        <f>vlookup(B15,Base!$A$3:$F$994, 6, false)</f>
        <v>0</v>
      </c>
      <c r="B15" s="102" t="s">
        <v>6</v>
      </c>
      <c r="C15" s="179" t="str">
        <f>VLOOKUP(B15,Base!$A$3:$F$994, 3, FALSE)</f>
        <v>.</v>
      </c>
      <c r="D15" s="180" t="str">
        <f>VLOOKUP(B15,Base!$A$3:$F$994, 4, FALSE)</f>
        <v>.</v>
      </c>
      <c r="E15" s="102"/>
      <c r="F15" s="181" t="str">
        <f t="shared" si="1"/>
        <v>#VALUE!</v>
      </c>
      <c r="G15" s="182" t="str">
        <f t="shared" si="2"/>
        <v>#VALUE!</v>
      </c>
      <c r="H15" s="181" t="str">
        <f t="shared" si="3"/>
        <v>#VALUE!</v>
      </c>
      <c r="I15" s="183"/>
      <c r="J15" s="184">
        <f t="shared" si="4"/>
        <v>0</v>
      </c>
      <c r="K15" s="185">
        <f t="shared" si="5"/>
        <v>0</v>
      </c>
      <c r="L15" s="186" t="str">
        <f t="shared" si="6"/>
        <v>#VALUE!</v>
      </c>
      <c r="M15" s="187" t="str">
        <f t="shared" si="7"/>
        <v>#VALUE!</v>
      </c>
      <c r="N15" s="188"/>
      <c r="O15" s="189"/>
    </row>
    <row r="16">
      <c r="A16" s="178">
        <f>vlookup(B16,Base!$A$3:$F$994, 6, false)</f>
        <v>0</v>
      </c>
      <c r="B16" s="102" t="s">
        <v>6</v>
      </c>
      <c r="C16" s="179" t="str">
        <f>VLOOKUP(B16,Base!$A$3:$F$994, 3, FALSE)</f>
        <v>.</v>
      </c>
      <c r="D16" s="180" t="str">
        <f>VLOOKUP(B16,Base!$A$3:$F$994, 4, FALSE)</f>
        <v>.</v>
      </c>
      <c r="E16" s="102"/>
      <c r="F16" s="181" t="str">
        <f t="shared" si="1"/>
        <v>#VALUE!</v>
      </c>
      <c r="G16" s="182" t="str">
        <f t="shared" si="2"/>
        <v>#VALUE!</v>
      </c>
      <c r="H16" s="181" t="str">
        <f t="shared" si="3"/>
        <v>#VALUE!</v>
      </c>
      <c r="I16" s="183"/>
      <c r="J16" s="184">
        <f t="shared" si="4"/>
        <v>0</v>
      </c>
      <c r="K16" s="185">
        <f t="shared" si="5"/>
        <v>0</v>
      </c>
      <c r="L16" s="186" t="str">
        <f t="shared" si="6"/>
        <v>#VALUE!</v>
      </c>
      <c r="M16" s="187" t="str">
        <f t="shared" si="7"/>
        <v>#VALUE!</v>
      </c>
      <c r="N16" s="188"/>
      <c r="O16" s="189"/>
    </row>
    <row r="17">
      <c r="A17" s="178">
        <f>vlookup(B17,Base!$A$3:$F$994, 6, false)</f>
        <v>0</v>
      </c>
      <c r="B17" s="102" t="s">
        <v>6</v>
      </c>
      <c r="C17" s="179" t="str">
        <f>VLOOKUP(B17,Base!$A$3:$F$994, 3, FALSE)</f>
        <v>.</v>
      </c>
      <c r="D17" s="180" t="str">
        <f>VLOOKUP(B17,Base!$A$3:$F$994, 4, FALSE)</f>
        <v>.</v>
      </c>
      <c r="E17" s="102"/>
      <c r="F17" s="181" t="str">
        <f t="shared" si="1"/>
        <v>#VALUE!</v>
      </c>
      <c r="G17" s="182" t="str">
        <f t="shared" si="2"/>
        <v>#VALUE!</v>
      </c>
      <c r="H17" s="181" t="str">
        <f t="shared" si="3"/>
        <v>#VALUE!</v>
      </c>
      <c r="I17" s="183"/>
      <c r="J17" s="184">
        <f t="shared" si="4"/>
        <v>0</v>
      </c>
      <c r="K17" s="185">
        <f t="shared" si="5"/>
        <v>0</v>
      </c>
      <c r="L17" s="186" t="str">
        <f t="shared" si="6"/>
        <v>#VALUE!</v>
      </c>
      <c r="M17" s="187" t="str">
        <f t="shared" si="7"/>
        <v>#VALUE!</v>
      </c>
      <c r="N17" s="188"/>
      <c r="O17" s="189"/>
    </row>
    <row r="18">
      <c r="A18" s="178">
        <f>vlookup(B18,Base!$A$3:$F$994, 6, false)</f>
        <v>0</v>
      </c>
      <c r="B18" s="102" t="s">
        <v>6</v>
      </c>
      <c r="C18" s="179" t="str">
        <f>VLOOKUP(B18,Base!$A$3:$F$994, 3, FALSE)</f>
        <v>.</v>
      </c>
      <c r="D18" s="180" t="str">
        <f>VLOOKUP(B18,Base!$A$3:$F$994, 4, FALSE)</f>
        <v>.</v>
      </c>
      <c r="E18" s="102"/>
      <c r="F18" s="181" t="str">
        <f t="shared" si="1"/>
        <v>#VALUE!</v>
      </c>
      <c r="G18" s="182" t="str">
        <f t="shared" si="2"/>
        <v>#VALUE!</v>
      </c>
      <c r="H18" s="181" t="str">
        <f t="shared" si="3"/>
        <v>#VALUE!</v>
      </c>
      <c r="I18" s="183"/>
      <c r="J18" s="184">
        <f t="shared" si="4"/>
        <v>0</v>
      </c>
      <c r="K18" s="185">
        <f t="shared" si="5"/>
        <v>0</v>
      </c>
      <c r="L18" s="186" t="str">
        <f t="shared" si="6"/>
        <v>#VALUE!</v>
      </c>
      <c r="M18" s="187" t="str">
        <f t="shared" si="7"/>
        <v>#VALUE!</v>
      </c>
      <c r="N18" s="188"/>
      <c r="O18" s="189"/>
    </row>
    <row r="19">
      <c r="A19" s="178">
        <f>vlookup(B19,Base!$A$3:$F$994, 6, false)</f>
        <v>0</v>
      </c>
      <c r="B19" s="102" t="s">
        <v>6</v>
      </c>
      <c r="C19" s="179" t="str">
        <f>VLOOKUP(B19,Base!$A$3:$F$994, 3, FALSE)</f>
        <v>.</v>
      </c>
      <c r="D19" s="180" t="str">
        <f>VLOOKUP(B19,Base!$A$3:$F$994, 4, FALSE)</f>
        <v>.</v>
      </c>
      <c r="E19" s="102"/>
      <c r="F19" s="181" t="str">
        <f t="shared" si="1"/>
        <v>#VALUE!</v>
      </c>
      <c r="G19" s="182" t="str">
        <f t="shared" si="2"/>
        <v>#VALUE!</v>
      </c>
      <c r="H19" s="181" t="str">
        <f t="shared" si="3"/>
        <v>#VALUE!</v>
      </c>
      <c r="I19" s="183"/>
      <c r="J19" s="184">
        <f t="shared" si="4"/>
        <v>0</v>
      </c>
      <c r="K19" s="185">
        <f t="shared" si="5"/>
        <v>0</v>
      </c>
      <c r="L19" s="186" t="str">
        <f t="shared" si="6"/>
        <v>#VALUE!</v>
      </c>
      <c r="M19" s="187" t="str">
        <f t="shared" si="7"/>
        <v>#VALUE!</v>
      </c>
      <c r="N19" s="188"/>
      <c r="O19" s="189"/>
    </row>
    <row r="20">
      <c r="A20" s="178">
        <f>vlookup(B20,Base!$A$3:$F$994, 6, false)</f>
        <v>0</v>
      </c>
      <c r="B20" s="102" t="s">
        <v>6</v>
      </c>
      <c r="C20" s="179" t="str">
        <f>VLOOKUP(B20,Base!$A$3:$F$994, 3, FALSE)</f>
        <v>.</v>
      </c>
      <c r="D20" s="180" t="str">
        <f>VLOOKUP(B20,Base!$A$3:$F$994, 4, FALSE)</f>
        <v>.</v>
      </c>
      <c r="E20" s="102"/>
      <c r="F20" s="181" t="str">
        <f t="shared" si="1"/>
        <v>#VALUE!</v>
      </c>
      <c r="G20" s="182" t="str">
        <f t="shared" si="2"/>
        <v>#VALUE!</v>
      </c>
      <c r="H20" s="181" t="str">
        <f t="shared" si="3"/>
        <v>#VALUE!</v>
      </c>
      <c r="I20" s="183"/>
      <c r="J20" s="184">
        <f t="shared" si="4"/>
        <v>0</v>
      </c>
      <c r="K20" s="185">
        <f t="shared" si="5"/>
        <v>0</v>
      </c>
      <c r="L20" s="186" t="str">
        <f t="shared" si="6"/>
        <v>#VALUE!</v>
      </c>
      <c r="M20" s="187" t="str">
        <f t="shared" si="7"/>
        <v>#VALUE!</v>
      </c>
      <c r="N20" s="188"/>
      <c r="O20" s="189"/>
    </row>
    <row r="21">
      <c r="A21" s="178">
        <f>vlookup(B21,Base!$A$3:$F$994, 6, false)</f>
        <v>0</v>
      </c>
      <c r="B21" s="102" t="s">
        <v>6</v>
      </c>
      <c r="C21" s="179" t="str">
        <f>VLOOKUP(B21,Base!$A$3:$F$994, 3, FALSE)</f>
        <v>.</v>
      </c>
      <c r="D21" s="180" t="str">
        <f>VLOOKUP(B21,Base!$A$3:$F$994, 4, FALSE)</f>
        <v>.</v>
      </c>
      <c r="E21" s="102"/>
      <c r="F21" s="181" t="str">
        <f t="shared" si="1"/>
        <v>#VALUE!</v>
      </c>
      <c r="G21" s="182" t="str">
        <f t="shared" si="2"/>
        <v>#VALUE!</v>
      </c>
      <c r="H21" s="181" t="str">
        <f t="shared" si="3"/>
        <v>#VALUE!</v>
      </c>
      <c r="I21" s="183"/>
      <c r="J21" s="184">
        <f t="shared" si="4"/>
        <v>0</v>
      </c>
      <c r="K21" s="185">
        <f t="shared" si="5"/>
        <v>0</v>
      </c>
      <c r="L21" s="186" t="str">
        <f t="shared" si="6"/>
        <v>#VALUE!</v>
      </c>
      <c r="M21" s="187" t="str">
        <f t="shared" si="7"/>
        <v>#VALUE!</v>
      </c>
      <c r="N21" s="188"/>
      <c r="O21" s="189"/>
    </row>
    <row r="22">
      <c r="A22" s="178">
        <f>vlookup(B22,Base!$A$3:$F$994, 6, false)</f>
        <v>0</v>
      </c>
      <c r="B22" s="102" t="s">
        <v>6</v>
      </c>
      <c r="C22" s="179" t="str">
        <f>VLOOKUP(B22,Base!$A$3:$F$994, 3, FALSE)</f>
        <v>.</v>
      </c>
      <c r="D22" s="180" t="str">
        <f>VLOOKUP(B22,Base!$A$3:$F$994, 4, FALSE)</f>
        <v>.</v>
      </c>
      <c r="E22" s="102"/>
      <c r="F22" s="181" t="str">
        <f t="shared" si="1"/>
        <v>#VALUE!</v>
      </c>
      <c r="G22" s="182" t="str">
        <f t="shared" si="2"/>
        <v>#VALUE!</v>
      </c>
      <c r="H22" s="181" t="str">
        <f t="shared" si="3"/>
        <v>#VALUE!</v>
      </c>
      <c r="I22" s="183"/>
      <c r="J22" s="184">
        <f t="shared" si="4"/>
        <v>0</v>
      </c>
      <c r="K22" s="185">
        <f t="shared" si="5"/>
        <v>0</v>
      </c>
      <c r="L22" s="186" t="str">
        <f t="shared" si="6"/>
        <v>#VALUE!</v>
      </c>
      <c r="M22" s="187" t="str">
        <f t="shared" si="7"/>
        <v>#VALUE!</v>
      </c>
      <c r="N22" s="188"/>
      <c r="O22" s="189"/>
    </row>
    <row r="23">
      <c r="A23" s="178">
        <f>vlookup(B23,Base!$A$3:$F$994, 6, false)</f>
        <v>0</v>
      </c>
      <c r="B23" s="102" t="s">
        <v>6</v>
      </c>
      <c r="C23" s="179" t="str">
        <f>VLOOKUP(B23,Base!$A$3:$F$994, 3, FALSE)</f>
        <v>.</v>
      </c>
      <c r="D23" s="180" t="str">
        <f>VLOOKUP(B23,Base!$A$3:$F$994, 4, FALSE)</f>
        <v>.</v>
      </c>
      <c r="E23" s="102"/>
      <c r="F23" s="181" t="str">
        <f t="shared" si="1"/>
        <v>#VALUE!</v>
      </c>
      <c r="G23" s="182" t="str">
        <f t="shared" si="2"/>
        <v>#VALUE!</v>
      </c>
      <c r="H23" s="181" t="str">
        <f t="shared" si="3"/>
        <v>#VALUE!</v>
      </c>
      <c r="I23" s="183"/>
      <c r="J23" s="184">
        <f t="shared" si="4"/>
        <v>0</v>
      </c>
      <c r="K23" s="185">
        <f t="shared" si="5"/>
        <v>0</v>
      </c>
      <c r="L23" s="186" t="str">
        <f t="shared" si="6"/>
        <v>#VALUE!</v>
      </c>
      <c r="M23" s="187" t="str">
        <f t="shared" si="7"/>
        <v>#VALUE!</v>
      </c>
      <c r="N23" s="188"/>
      <c r="O23" s="189"/>
    </row>
    <row r="24">
      <c r="A24" s="178">
        <f>vlookup(B24,Base!$A$3:$F$994, 6, false)</f>
        <v>0</v>
      </c>
      <c r="B24" s="102" t="s">
        <v>6</v>
      </c>
      <c r="C24" s="179" t="str">
        <f>VLOOKUP(B24,Base!$A$3:$F$994, 3, FALSE)</f>
        <v>.</v>
      </c>
      <c r="D24" s="180" t="str">
        <f>VLOOKUP(B24,Base!$A$3:$F$994, 4, FALSE)</f>
        <v>.</v>
      </c>
      <c r="E24" s="102"/>
      <c r="F24" s="181" t="str">
        <f t="shared" si="1"/>
        <v>#VALUE!</v>
      </c>
      <c r="G24" s="182" t="str">
        <f t="shared" si="2"/>
        <v>#VALUE!</v>
      </c>
      <c r="H24" s="181" t="str">
        <f t="shared" si="3"/>
        <v>#VALUE!</v>
      </c>
      <c r="I24" s="183"/>
      <c r="J24" s="184">
        <f t="shared" si="4"/>
        <v>0</v>
      </c>
      <c r="K24" s="185">
        <f t="shared" si="5"/>
        <v>0</v>
      </c>
      <c r="L24" s="186" t="str">
        <f t="shared" si="6"/>
        <v>#VALUE!</v>
      </c>
      <c r="M24" s="187" t="str">
        <f t="shared" si="7"/>
        <v>#VALUE!</v>
      </c>
      <c r="N24" s="188"/>
      <c r="O24" s="189"/>
    </row>
    <row r="25">
      <c r="A25" s="178">
        <f>vlookup(B25,Base!$A$3:$F$994, 6, false)</f>
        <v>0</v>
      </c>
      <c r="B25" s="102" t="s">
        <v>6</v>
      </c>
      <c r="C25" s="179" t="str">
        <f>VLOOKUP(B25,Base!$A$3:$F$994, 3, FALSE)</f>
        <v>.</v>
      </c>
      <c r="D25" s="180" t="str">
        <f>VLOOKUP(B25,Base!$A$3:$F$994, 4, FALSE)</f>
        <v>.</v>
      </c>
      <c r="E25" s="102"/>
      <c r="F25" s="181" t="str">
        <f t="shared" si="1"/>
        <v>#VALUE!</v>
      </c>
      <c r="G25" s="182" t="str">
        <f t="shared" si="2"/>
        <v>#VALUE!</v>
      </c>
      <c r="H25" s="181" t="str">
        <f t="shared" si="3"/>
        <v>#VALUE!</v>
      </c>
      <c r="I25" s="183"/>
      <c r="J25" s="184">
        <f t="shared" si="4"/>
        <v>0</v>
      </c>
      <c r="K25" s="185">
        <f t="shared" si="5"/>
        <v>0</v>
      </c>
      <c r="L25" s="186" t="str">
        <f t="shared" si="6"/>
        <v>#VALUE!</v>
      </c>
      <c r="M25" s="187" t="str">
        <f t="shared" si="7"/>
        <v>#VALUE!</v>
      </c>
      <c r="N25" s="188"/>
      <c r="O25" s="189"/>
    </row>
    <row r="26">
      <c r="A26" s="178">
        <f>vlookup(B26,Base!$A$3:$F$994, 6, false)</f>
        <v>0</v>
      </c>
      <c r="B26" s="102" t="s">
        <v>6</v>
      </c>
      <c r="C26" s="179" t="str">
        <f>VLOOKUP(B26,Base!$A$3:$F$994, 3, FALSE)</f>
        <v>.</v>
      </c>
      <c r="D26" s="180" t="str">
        <f>VLOOKUP(B26,Base!$A$3:$F$994, 4, FALSE)</f>
        <v>.</v>
      </c>
      <c r="E26" s="102"/>
      <c r="F26" s="181" t="str">
        <f t="shared" si="1"/>
        <v>#VALUE!</v>
      </c>
      <c r="G26" s="182" t="str">
        <f t="shared" si="2"/>
        <v>#VALUE!</v>
      </c>
      <c r="H26" s="181" t="str">
        <f t="shared" si="3"/>
        <v>#VALUE!</v>
      </c>
      <c r="I26" s="183"/>
      <c r="J26" s="184">
        <f t="shared" si="4"/>
        <v>0</v>
      </c>
      <c r="K26" s="185">
        <f t="shared" si="5"/>
        <v>0</v>
      </c>
      <c r="L26" s="186" t="str">
        <f t="shared" si="6"/>
        <v>#VALUE!</v>
      </c>
      <c r="M26" s="187" t="str">
        <f t="shared" si="7"/>
        <v>#VALUE!</v>
      </c>
      <c r="N26" s="188"/>
      <c r="O26" s="189"/>
    </row>
    <row r="27">
      <c r="A27" s="178">
        <f>vlookup(B27,Base!$A$3:$F$994, 6, false)</f>
        <v>0</v>
      </c>
      <c r="B27" s="102" t="s">
        <v>6</v>
      </c>
      <c r="C27" s="179" t="str">
        <f>VLOOKUP(B27,Base!$A$3:$F$994, 3, FALSE)</f>
        <v>.</v>
      </c>
      <c r="D27" s="180" t="str">
        <f>VLOOKUP(B27,Base!$A$3:$F$994, 4, FALSE)</f>
        <v>.</v>
      </c>
      <c r="E27" s="102"/>
      <c r="F27" s="181" t="str">
        <f t="shared" si="1"/>
        <v>#VALUE!</v>
      </c>
      <c r="G27" s="182" t="str">
        <f t="shared" si="2"/>
        <v>#VALUE!</v>
      </c>
      <c r="H27" s="181" t="str">
        <f t="shared" si="3"/>
        <v>#VALUE!</v>
      </c>
      <c r="I27" s="183"/>
      <c r="J27" s="184">
        <f t="shared" si="4"/>
        <v>0</v>
      </c>
      <c r="K27" s="185">
        <f t="shared" si="5"/>
        <v>0</v>
      </c>
      <c r="L27" s="186" t="str">
        <f t="shared" si="6"/>
        <v>#VALUE!</v>
      </c>
      <c r="M27" s="187" t="str">
        <f t="shared" si="7"/>
        <v>#VALUE!</v>
      </c>
      <c r="N27" s="188"/>
      <c r="O27" s="189"/>
    </row>
    <row r="28">
      <c r="A28" s="178">
        <f>vlookup(B28,Base!$A$3:$F$994, 6, false)</f>
        <v>0</v>
      </c>
      <c r="B28" s="102" t="s">
        <v>6</v>
      </c>
      <c r="C28" s="179" t="str">
        <f>VLOOKUP(B28,Base!$A$3:$F$994, 3, FALSE)</f>
        <v>.</v>
      </c>
      <c r="D28" s="180" t="str">
        <f>VLOOKUP(B28,Base!$A$3:$F$994, 4, FALSE)</f>
        <v>.</v>
      </c>
      <c r="E28" s="102"/>
      <c r="F28" s="181" t="str">
        <f t="shared" si="1"/>
        <v>#VALUE!</v>
      </c>
      <c r="G28" s="182" t="str">
        <f t="shared" si="2"/>
        <v>#VALUE!</v>
      </c>
      <c r="H28" s="181" t="str">
        <f t="shared" si="3"/>
        <v>#VALUE!</v>
      </c>
      <c r="I28" s="183"/>
      <c r="J28" s="184">
        <f t="shared" si="4"/>
        <v>0</v>
      </c>
      <c r="K28" s="185">
        <f t="shared" si="5"/>
        <v>0</v>
      </c>
      <c r="L28" s="186" t="str">
        <f t="shared" si="6"/>
        <v>#VALUE!</v>
      </c>
      <c r="M28" s="187" t="str">
        <f t="shared" si="7"/>
        <v>#VALUE!</v>
      </c>
      <c r="N28" s="188"/>
      <c r="O28" s="189"/>
    </row>
    <row r="29">
      <c r="A29" s="178">
        <f>vlookup(B29,Base!$A$3:$F$994, 6, false)</f>
        <v>0</v>
      </c>
      <c r="B29" s="102" t="s">
        <v>6</v>
      </c>
      <c r="C29" s="179" t="str">
        <f>VLOOKUP(B29,Base!$A$3:$F$994, 3, FALSE)</f>
        <v>.</v>
      </c>
      <c r="D29" s="180" t="str">
        <f>VLOOKUP(B29,Base!$A$3:$F$994, 4, FALSE)</f>
        <v>.</v>
      </c>
      <c r="E29" s="102"/>
      <c r="F29" s="181" t="str">
        <f t="shared" si="1"/>
        <v>#VALUE!</v>
      </c>
      <c r="G29" s="182" t="str">
        <f t="shared" si="2"/>
        <v>#VALUE!</v>
      </c>
      <c r="H29" s="181" t="str">
        <f t="shared" si="3"/>
        <v>#VALUE!</v>
      </c>
      <c r="I29" s="183"/>
      <c r="J29" s="184">
        <f t="shared" si="4"/>
        <v>0</v>
      </c>
      <c r="K29" s="185">
        <f t="shared" si="5"/>
        <v>0</v>
      </c>
      <c r="L29" s="186" t="str">
        <f t="shared" si="6"/>
        <v>#VALUE!</v>
      </c>
      <c r="M29" s="187" t="str">
        <f t="shared" si="7"/>
        <v>#VALUE!</v>
      </c>
      <c r="N29" s="188"/>
      <c r="O29" s="189"/>
    </row>
    <row r="30">
      <c r="A30" s="178">
        <f>vlookup(B30,Base!$A$3:$F$994, 6, false)</f>
        <v>0</v>
      </c>
      <c r="B30" s="102" t="s">
        <v>6</v>
      </c>
      <c r="C30" s="179" t="str">
        <f>VLOOKUP(B30,Base!$A$3:$F$994, 3, FALSE)</f>
        <v>.</v>
      </c>
      <c r="D30" s="180" t="str">
        <f>VLOOKUP(B30,Base!$A$3:$F$994, 4, FALSE)</f>
        <v>.</v>
      </c>
      <c r="E30" s="102"/>
      <c r="F30" s="181" t="str">
        <f t="shared" si="1"/>
        <v>#VALUE!</v>
      </c>
      <c r="G30" s="182" t="str">
        <f t="shared" si="2"/>
        <v>#VALUE!</v>
      </c>
      <c r="H30" s="181" t="str">
        <f t="shared" si="3"/>
        <v>#VALUE!</v>
      </c>
      <c r="I30" s="183"/>
      <c r="J30" s="184">
        <f t="shared" si="4"/>
        <v>0</v>
      </c>
      <c r="K30" s="185">
        <f t="shared" si="5"/>
        <v>0</v>
      </c>
      <c r="L30" s="186" t="str">
        <f t="shared" si="6"/>
        <v>#VALUE!</v>
      </c>
      <c r="M30" s="187" t="str">
        <f t="shared" si="7"/>
        <v>#VALUE!</v>
      </c>
      <c r="N30" s="188"/>
      <c r="O30" s="189"/>
    </row>
    <row r="31">
      <c r="A31" s="178">
        <f>vlookup(B31,Base!$A$3:$F$994, 6, false)</f>
        <v>0</v>
      </c>
      <c r="B31" s="102" t="s">
        <v>6</v>
      </c>
      <c r="C31" s="179" t="str">
        <f>VLOOKUP(B31,Base!$A$3:$F$994, 3, FALSE)</f>
        <v>.</v>
      </c>
      <c r="D31" s="180" t="str">
        <f>VLOOKUP(B31,Base!$A$3:$F$994, 4, FALSE)</f>
        <v>.</v>
      </c>
      <c r="E31" s="102"/>
      <c r="F31" s="181" t="str">
        <f t="shared" si="1"/>
        <v>#VALUE!</v>
      </c>
      <c r="G31" s="182" t="str">
        <f t="shared" si="2"/>
        <v>#VALUE!</v>
      </c>
      <c r="H31" s="181" t="str">
        <f t="shared" si="3"/>
        <v>#VALUE!</v>
      </c>
      <c r="I31" s="183"/>
      <c r="J31" s="184">
        <f t="shared" si="4"/>
        <v>0</v>
      </c>
      <c r="K31" s="185">
        <f t="shared" si="5"/>
        <v>0</v>
      </c>
      <c r="L31" s="186" t="str">
        <f t="shared" si="6"/>
        <v>#VALUE!</v>
      </c>
      <c r="M31" s="187" t="str">
        <f t="shared" si="7"/>
        <v>#VALUE!</v>
      </c>
      <c r="N31" s="188"/>
      <c r="O31" s="189"/>
    </row>
    <row r="32">
      <c r="A32" s="178">
        <f>vlookup(B32,Base!$A$3:$F$994, 6, false)</f>
        <v>0</v>
      </c>
      <c r="B32" s="102" t="s">
        <v>6</v>
      </c>
      <c r="C32" s="179" t="str">
        <f>VLOOKUP(B32,Base!$A$3:$F$994, 3, FALSE)</f>
        <v>.</v>
      </c>
      <c r="D32" s="180" t="str">
        <f>VLOOKUP(B32,Base!$A$3:$F$994, 4, FALSE)</f>
        <v>.</v>
      </c>
      <c r="E32" s="102"/>
      <c r="F32" s="181" t="str">
        <f t="shared" si="1"/>
        <v>#VALUE!</v>
      </c>
      <c r="G32" s="182" t="str">
        <f t="shared" si="2"/>
        <v>#VALUE!</v>
      </c>
      <c r="H32" s="181" t="str">
        <f t="shared" si="3"/>
        <v>#VALUE!</v>
      </c>
      <c r="I32" s="183"/>
      <c r="J32" s="184">
        <f t="shared" si="4"/>
        <v>0</v>
      </c>
      <c r="K32" s="185">
        <f t="shared" si="5"/>
        <v>0</v>
      </c>
      <c r="L32" s="186" t="str">
        <f t="shared" si="6"/>
        <v>#VALUE!</v>
      </c>
      <c r="M32" s="187" t="str">
        <f t="shared" si="7"/>
        <v>#VALUE!</v>
      </c>
      <c r="N32" s="188"/>
      <c r="O32" s="189"/>
    </row>
    <row r="33">
      <c r="A33" s="178">
        <f>vlookup(B33,Base!$A$3:$F$994, 6, false)</f>
        <v>0</v>
      </c>
      <c r="B33" s="102" t="s">
        <v>6</v>
      </c>
      <c r="C33" s="179" t="str">
        <f>VLOOKUP(B33,Base!$A$3:$F$994, 3, FALSE)</f>
        <v>.</v>
      </c>
      <c r="D33" s="180" t="str">
        <f>VLOOKUP(B33,Base!$A$3:$F$994, 4, FALSE)</f>
        <v>.</v>
      </c>
      <c r="E33" s="102"/>
      <c r="F33" s="181" t="str">
        <f t="shared" si="1"/>
        <v>#VALUE!</v>
      </c>
      <c r="G33" s="182" t="str">
        <f t="shared" si="2"/>
        <v>#VALUE!</v>
      </c>
      <c r="H33" s="181" t="str">
        <f t="shared" si="3"/>
        <v>#VALUE!</v>
      </c>
      <c r="I33" s="183"/>
      <c r="J33" s="184">
        <f t="shared" si="4"/>
        <v>0</v>
      </c>
      <c r="K33" s="185">
        <f t="shared" si="5"/>
        <v>0</v>
      </c>
      <c r="L33" s="186" t="str">
        <f t="shared" si="6"/>
        <v>#VALUE!</v>
      </c>
      <c r="M33" s="187" t="str">
        <f t="shared" si="7"/>
        <v>#VALUE!</v>
      </c>
      <c r="N33" s="188"/>
      <c r="O33" s="189"/>
    </row>
    <row r="34">
      <c r="A34" s="178">
        <f>vlookup(B34,Base!$A$3:$F$994, 6, false)</f>
        <v>0</v>
      </c>
      <c r="B34" s="102" t="s">
        <v>6</v>
      </c>
      <c r="C34" s="179" t="str">
        <f>VLOOKUP(B34,Base!$A$3:$F$994, 3, FALSE)</f>
        <v>.</v>
      </c>
      <c r="D34" s="180" t="str">
        <f>VLOOKUP(B34,Base!$A$3:$F$994, 4, FALSE)</f>
        <v>.</v>
      </c>
      <c r="E34" s="102"/>
      <c r="F34" s="181" t="str">
        <f t="shared" si="1"/>
        <v>#VALUE!</v>
      </c>
      <c r="G34" s="182" t="str">
        <f t="shared" si="2"/>
        <v>#VALUE!</v>
      </c>
      <c r="H34" s="181" t="str">
        <f t="shared" si="3"/>
        <v>#VALUE!</v>
      </c>
      <c r="I34" s="183"/>
      <c r="J34" s="184">
        <f t="shared" si="4"/>
        <v>0</v>
      </c>
      <c r="K34" s="185">
        <f t="shared" si="5"/>
        <v>0</v>
      </c>
      <c r="L34" s="186" t="str">
        <f t="shared" si="6"/>
        <v>#VALUE!</v>
      </c>
      <c r="M34" s="187" t="str">
        <f t="shared" si="7"/>
        <v>#VALUE!</v>
      </c>
      <c r="N34" s="188"/>
      <c r="O34" s="189"/>
    </row>
    <row r="35">
      <c r="A35" s="178">
        <f>vlookup(B35,Base!$A$3:$F$994, 6, false)</f>
        <v>0</v>
      </c>
      <c r="B35" s="102" t="s">
        <v>6</v>
      </c>
      <c r="C35" s="179" t="str">
        <f>VLOOKUP(B35,Base!$A$3:$F$994, 3, FALSE)</f>
        <v>.</v>
      </c>
      <c r="D35" s="180" t="str">
        <f>VLOOKUP(B35,Base!$A$3:$F$994, 4, FALSE)</f>
        <v>.</v>
      </c>
      <c r="E35" s="102"/>
      <c r="F35" s="181" t="str">
        <f t="shared" si="1"/>
        <v>#VALUE!</v>
      </c>
      <c r="G35" s="182" t="str">
        <f t="shared" si="2"/>
        <v>#VALUE!</v>
      </c>
      <c r="H35" s="181" t="str">
        <f t="shared" si="3"/>
        <v>#VALUE!</v>
      </c>
      <c r="I35" s="183"/>
      <c r="J35" s="184">
        <f t="shared" si="4"/>
        <v>0</v>
      </c>
      <c r="K35" s="185">
        <f t="shared" si="5"/>
        <v>0</v>
      </c>
      <c r="L35" s="186" t="str">
        <f t="shared" si="6"/>
        <v>#VALUE!</v>
      </c>
      <c r="M35" s="187" t="str">
        <f t="shared" si="7"/>
        <v>#VALUE!</v>
      </c>
      <c r="N35" s="188"/>
      <c r="O35" s="189"/>
    </row>
    <row r="36">
      <c r="A36" s="178">
        <f>vlookup(B36,Base!$A$3:$F$994, 6, false)</f>
        <v>0</v>
      </c>
      <c r="B36" s="102" t="s">
        <v>6</v>
      </c>
      <c r="C36" s="179" t="str">
        <f>VLOOKUP(B36,Base!$A$3:$F$994, 3, FALSE)</f>
        <v>.</v>
      </c>
      <c r="D36" s="180" t="str">
        <f>VLOOKUP(B36,Base!$A$3:$F$994, 4, FALSE)</f>
        <v>.</v>
      </c>
      <c r="E36" s="102"/>
      <c r="F36" s="181" t="str">
        <f t="shared" si="1"/>
        <v>#VALUE!</v>
      </c>
      <c r="G36" s="182" t="str">
        <f t="shared" si="2"/>
        <v>#VALUE!</v>
      </c>
      <c r="H36" s="181" t="str">
        <f t="shared" si="3"/>
        <v>#VALUE!</v>
      </c>
      <c r="I36" s="183"/>
      <c r="J36" s="184">
        <f t="shared" si="4"/>
        <v>0</v>
      </c>
      <c r="K36" s="185">
        <f t="shared" si="5"/>
        <v>0</v>
      </c>
      <c r="L36" s="186" t="str">
        <f t="shared" si="6"/>
        <v>#VALUE!</v>
      </c>
      <c r="M36" s="187" t="str">
        <f t="shared" si="7"/>
        <v>#VALUE!</v>
      </c>
      <c r="N36" s="188"/>
      <c r="O36" s="189"/>
    </row>
    <row r="37">
      <c r="A37" s="178">
        <f>vlookup(B37,Base!$A$3:$F$994, 6, false)</f>
        <v>0</v>
      </c>
      <c r="B37" s="102" t="s">
        <v>6</v>
      </c>
      <c r="C37" s="179" t="str">
        <f>VLOOKUP(B37,Base!$A$3:$F$994, 3, FALSE)</f>
        <v>.</v>
      </c>
      <c r="D37" s="180" t="str">
        <f>VLOOKUP(B37,Base!$A$3:$F$994, 4, FALSE)</f>
        <v>.</v>
      </c>
      <c r="E37" s="102"/>
      <c r="F37" s="181" t="str">
        <f t="shared" si="1"/>
        <v>#VALUE!</v>
      </c>
      <c r="G37" s="182" t="str">
        <f t="shared" si="2"/>
        <v>#VALUE!</v>
      </c>
      <c r="H37" s="181" t="str">
        <f t="shared" si="3"/>
        <v>#VALUE!</v>
      </c>
      <c r="I37" s="183"/>
      <c r="J37" s="184">
        <f t="shared" si="4"/>
        <v>0</v>
      </c>
      <c r="K37" s="185">
        <f t="shared" si="5"/>
        <v>0</v>
      </c>
      <c r="L37" s="186" t="str">
        <f t="shared" si="6"/>
        <v>#VALUE!</v>
      </c>
      <c r="M37" s="187" t="str">
        <f t="shared" si="7"/>
        <v>#VALUE!</v>
      </c>
      <c r="N37" s="188"/>
      <c r="O37" s="189"/>
    </row>
    <row r="38">
      <c r="A38" s="178">
        <f>vlookup(B38,Base!$A$3:$F$994, 6, false)</f>
        <v>0</v>
      </c>
      <c r="B38" s="102" t="s">
        <v>6</v>
      </c>
      <c r="C38" s="179" t="str">
        <f>VLOOKUP(B38,Base!$A$3:$F$994, 3, FALSE)</f>
        <v>.</v>
      </c>
      <c r="D38" s="180" t="str">
        <f>VLOOKUP(B38,Base!$A$3:$F$994, 4, FALSE)</f>
        <v>.</v>
      </c>
      <c r="E38" s="102"/>
      <c r="F38" s="181" t="str">
        <f t="shared" si="1"/>
        <v>#VALUE!</v>
      </c>
      <c r="G38" s="182" t="str">
        <f t="shared" si="2"/>
        <v>#VALUE!</v>
      </c>
      <c r="H38" s="181" t="str">
        <f t="shared" si="3"/>
        <v>#VALUE!</v>
      </c>
      <c r="I38" s="183"/>
      <c r="J38" s="184">
        <f t="shared" si="4"/>
        <v>0</v>
      </c>
      <c r="K38" s="185">
        <f t="shared" si="5"/>
        <v>0</v>
      </c>
      <c r="L38" s="186" t="str">
        <f t="shared" si="6"/>
        <v>#VALUE!</v>
      </c>
      <c r="M38" s="187" t="str">
        <f t="shared" si="7"/>
        <v>#VALUE!</v>
      </c>
      <c r="N38" s="188"/>
      <c r="O38" s="189"/>
    </row>
    <row r="39">
      <c r="A39" s="178">
        <f>vlookup(B39,Base!$A$3:$F$994, 6, false)</f>
        <v>0</v>
      </c>
      <c r="B39" s="102" t="s">
        <v>6</v>
      </c>
      <c r="C39" s="179" t="str">
        <f>VLOOKUP(B39,Base!$A$3:$F$994, 3, FALSE)</f>
        <v>.</v>
      </c>
      <c r="D39" s="180" t="str">
        <f>VLOOKUP(B39,Base!$A$3:$F$994, 4, FALSE)</f>
        <v>.</v>
      </c>
      <c r="E39" s="102"/>
      <c r="F39" s="181" t="str">
        <f t="shared" si="1"/>
        <v>#VALUE!</v>
      </c>
      <c r="G39" s="182" t="str">
        <f t="shared" si="2"/>
        <v>#VALUE!</v>
      </c>
      <c r="H39" s="181" t="str">
        <f t="shared" si="3"/>
        <v>#VALUE!</v>
      </c>
      <c r="I39" s="183"/>
      <c r="J39" s="184">
        <f t="shared" si="4"/>
        <v>0</v>
      </c>
      <c r="K39" s="185">
        <f t="shared" si="5"/>
        <v>0</v>
      </c>
      <c r="L39" s="186" t="str">
        <f t="shared" si="6"/>
        <v>#VALUE!</v>
      </c>
      <c r="M39" s="187" t="str">
        <f t="shared" si="7"/>
        <v>#VALUE!</v>
      </c>
      <c r="N39" s="188"/>
      <c r="O39" s="189"/>
    </row>
    <row r="40">
      <c r="A40" s="178">
        <f>vlookup(B40,Base!$A$3:$F$994, 6, false)</f>
        <v>0</v>
      </c>
      <c r="B40" s="102" t="s">
        <v>6</v>
      </c>
      <c r="C40" s="179" t="str">
        <f>VLOOKUP(B40,Base!$A$3:$F$994, 3, FALSE)</f>
        <v>.</v>
      </c>
      <c r="D40" s="180" t="str">
        <f>VLOOKUP(B40,Base!$A$3:$F$994, 4, FALSE)</f>
        <v>.</v>
      </c>
      <c r="E40" s="102"/>
      <c r="F40" s="181" t="str">
        <f t="shared" si="1"/>
        <v>#VALUE!</v>
      </c>
      <c r="G40" s="182" t="str">
        <f t="shared" si="2"/>
        <v>#VALUE!</v>
      </c>
      <c r="H40" s="181" t="str">
        <f t="shared" si="3"/>
        <v>#VALUE!</v>
      </c>
      <c r="I40" s="183"/>
      <c r="J40" s="184">
        <f t="shared" si="4"/>
        <v>0</v>
      </c>
      <c r="K40" s="185">
        <f t="shared" si="5"/>
        <v>0</v>
      </c>
      <c r="L40" s="186" t="str">
        <f t="shared" si="6"/>
        <v>#VALUE!</v>
      </c>
      <c r="M40" s="187" t="str">
        <f t="shared" si="7"/>
        <v>#VALUE!</v>
      </c>
      <c r="N40" s="188"/>
      <c r="O40" s="189"/>
    </row>
    <row r="41">
      <c r="A41" s="178">
        <f>vlookup(B41,Base!$A$3:$F$994, 6, false)</f>
        <v>0</v>
      </c>
      <c r="B41" s="102" t="s">
        <v>6</v>
      </c>
      <c r="C41" s="179" t="str">
        <f>VLOOKUP(B41,Base!$A$3:$F$994, 3, FALSE)</f>
        <v>.</v>
      </c>
      <c r="D41" s="180" t="str">
        <f>VLOOKUP(B41,Base!$A$3:$F$994, 4, FALSE)</f>
        <v>.</v>
      </c>
      <c r="E41" s="102"/>
      <c r="F41" s="181" t="str">
        <f t="shared" si="1"/>
        <v>#VALUE!</v>
      </c>
      <c r="G41" s="182" t="str">
        <f t="shared" si="2"/>
        <v>#VALUE!</v>
      </c>
      <c r="H41" s="181" t="str">
        <f t="shared" si="3"/>
        <v>#VALUE!</v>
      </c>
      <c r="I41" s="183"/>
      <c r="J41" s="184">
        <f t="shared" si="4"/>
        <v>0</v>
      </c>
      <c r="K41" s="185">
        <f t="shared" si="5"/>
        <v>0</v>
      </c>
      <c r="L41" s="186" t="str">
        <f t="shared" si="6"/>
        <v>#VALUE!</v>
      </c>
      <c r="M41" s="187" t="str">
        <f t="shared" si="7"/>
        <v>#VALUE!</v>
      </c>
      <c r="N41" s="188"/>
      <c r="O41" s="189"/>
    </row>
    <row r="42">
      <c r="A42" s="178">
        <f>vlookup(B42,Base!$A$3:$F$994, 6, false)</f>
        <v>0</v>
      </c>
      <c r="B42" s="102" t="s">
        <v>6</v>
      </c>
      <c r="C42" s="179" t="str">
        <f>VLOOKUP(B42,Base!$A$3:$F$994, 3, FALSE)</f>
        <v>.</v>
      </c>
      <c r="D42" s="180" t="str">
        <f>VLOOKUP(B42,Base!$A$3:$F$994, 4, FALSE)</f>
        <v>.</v>
      </c>
      <c r="E42" s="102"/>
      <c r="F42" s="181" t="str">
        <f t="shared" si="1"/>
        <v>#VALUE!</v>
      </c>
      <c r="G42" s="182" t="str">
        <f t="shared" si="2"/>
        <v>#VALUE!</v>
      </c>
      <c r="H42" s="181" t="str">
        <f t="shared" si="3"/>
        <v>#VALUE!</v>
      </c>
      <c r="I42" s="183"/>
      <c r="J42" s="184">
        <f t="shared" si="4"/>
        <v>0</v>
      </c>
      <c r="K42" s="185">
        <f t="shared" si="5"/>
        <v>0</v>
      </c>
      <c r="L42" s="186" t="str">
        <f t="shared" si="6"/>
        <v>#VALUE!</v>
      </c>
      <c r="M42" s="187" t="str">
        <f t="shared" si="7"/>
        <v>#VALUE!</v>
      </c>
      <c r="N42" s="188"/>
      <c r="O42" s="189"/>
    </row>
    <row r="43">
      <c r="A43" s="178">
        <f>vlookup(B43,Base!$A$3:$F$994, 6, false)</f>
        <v>0</v>
      </c>
      <c r="B43" s="102" t="s">
        <v>6</v>
      </c>
      <c r="C43" s="179" t="str">
        <f>VLOOKUP(B43,Base!$A$3:$F$994, 3, FALSE)</f>
        <v>.</v>
      </c>
      <c r="D43" s="180" t="str">
        <f>VLOOKUP(B43,Base!$A$3:$F$994, 4, FALSE)</f>
        <v>.</v>
      </c>
      <c r="E43" s="102"/>
      <c r="F43" s="181" t="str">
        <f t="shared" si="1"/>
        <v>#VALUE!</v>
      </c>
      <c r="G43" s="182" t="str">
        <f t="shared" si="2"/>
        <v>#VALUE!</v>
      </c>
      <c r="H43" s="181" t="str">
        <f t="shared" si="3"/>
        <v>#VALUE!</v>
      </c>
      <c r="I43" s="183"/>
      <c r="J43" s="184">
        <f t="shared" si="4"/>
        <v>0</v>
      </c>
      <c r="K43" s="185">
        <f t="shared" si="5"/>
        <v>0</v>
      </c>
      <c r="L43" s="186" t="str">
        <f t="shared" si="6"/>
        <v>#VALUE!</v>
      </c>
      <c r="M43" s="187" t="str">
        <f t="shared" si="7"/>
        <v>#VALUE!</v>
      </c>
      <c r="N43" s="188"/>
      <c r="O43" s="189"/>
    </row>
    <row r="44">
      <c r="A44" s="178">
        <f>vlookup(B44,Base!$A$3:$F$994, 6, false)</f>
        <v>0</v>
      </c>
      <c r="B44" s="102" t="s">
        <v>6</v>
      </c>
      <c r="C44" s="179" t="str">
        <f>VLOOKUP(B44,Base!$A$3:$F$994, 3, FALSE)</f>
        <v>.</v>
      </c>
      <c r="D44" s="180" t="str">
        <f>VLOOKUP(B44,Base!$A$3:$F$994, 4, FALSE)</f>
        <v>.</v>
      </c>
      <c r="E44" s="102"/>
      <c r="F44" s="181" t="str">
        <f t="shared" si="1"/>
        <v>#VALUE!</v>
      </c>
      <c r="G44" s="182" t="str">
        <f t="shared" si="2"/>
        <v>#VALUE!</v>
      </c>
      <c r="H44" s="181" t="str">
        <f t="shared" si="3"/>
        <v>#VALUE!</v>
      </c>
      <c r="I44" s="183"/>
      <c r="J44" s="184">
        <f t="shared" si="4"/>
        <v>0</v>
      </c>
      <c r="K44" s="185">
        <f t="shared" si="5"/>
        <v>0</v>
      </c>
      <c r="L44" s="186" t="str">
        <f t="shared" si="6"/>
        <v>#VALUE!</v>
      </c>
      <c r="M44" s="187" t="str">
        <f t="shared" si="7"/>
        <v>#VALUE!</v>
      </c>
      <c r="N44" s="188"/>
      <c r="O44" s="189"/>
    </row>
    <row r="45">
      <c r="A45" s="189"/>
      <c r="B45" s="189"/>
      <c r="C45" s="189"/>
      <c r="D45" s="189"/>
      <c r="E45" s="189"/>
      <c r="F45" s="189"/>
      <c r="G45" s="189"/>
      <c r="H45" s="189"/>
      <c r="I45" s="189"/>
      <c r="J45" s="189"/>
      <c r="K45" s="189"/>
      <c r="L45" s="189"/>
      <c r="M45" s="189"/>
      <c r="N45" s="189"/>
      <c r="O45" s="189"/>
    </row>
    <row r="46">
      <c r="A46" s="189"/>
      <c r="B46" s="189"/>
      <c r="C46" s="189"/>
      <c r="D46" s="189"/>
      <c r="E46" s="189"/>
      <c r="F46" s="189"/>
      <c r="G46" s="189"/>
      <c r="H46" s="189"/>
      <c r="I46" s="189"/>
      <c r="J46" s="189"/>
      <c r="K46" s="189"/>
      <c r="L46" s="189"/>
      <c r="M46" s="189"/>
      <c r="N46" s="189"/>
      <c r="O46" s="189"/>
    </row>
    <row r="47">
      <c r="A47" s="174" t="s">
        <v>768</v>
      </c>
      <c r="B47" s="2"/>
      <c r="C47" s="2"/>
      <c r="D47" s="2"/>
      <c r="E47" s="2"/>
      <c r="F47" s="2"/>
      <c r="G47" s="2"/>
      <c r="H47" s="2"/>
      <c r="I47" s="2"/>
      <c r="J47" s="2"/>
      <c r="K47" s="2"/>
      <c r="L47" s="2"/>
      <c r="M47" s="2"/>
      <c r="N47" s="2"/>
      <c r="O47" s="2"/>
      <c r="P47" s="2"/>
      <c r="Q47" s="2"/>
    </row>
    <row r="48">
      <c r="A48" s="175" t="s">
        <v>756</v>
      </c>
      <c r="B48" s="70" t="s">
        <v>757</v>
      </c>
      <c r="C48" s="176" t="s">
        <v>758</v>
      </c>
      <c r="D48" s="70" t="s">
        <v>759</v>
      </c>
      <c r="E48" s="70" t="s">
        <v>769</v>
      </c>
      <c r="F48" s="70" t="s">
        <v>770</v>
      </c>
      <c r="G48" s="190" t="s">
        <v>771</v>
      </c>
      <c r="H48" s="190" t="s">
        <v>724</v>
      </c>
      <c r="I48" s="176" t="s">
        <v>760</v>
      </c>
      <c r="J48" s="70" t="s">
        <v>761</v>
      </c>
      <c r="K48" s="176" t="s">
        <v>762</v>
      </c>
      <c r="L48" s="70" t="s">
        <v>763</v>
      </c>
      <c r="M48" s="70" t="s">
        <v>764</v>
      </c>
      <c r="N48" s="176" t="s">
        <v>765</v>
      </c>
      <c r="O48" s="70" t="s">
        <v>762</v>
      </c>
      <c r="P48" s="70" t="s">
        <v>766</v>
      </c>
      <c r="Q48" s="176" t="s">
        <v>767</v>
      </c>
    </row>
    <row r="49">
      <c r="A49" s="178">
        <f>vlookup(B49,Base!$A$3:$F$994, 6, false)</f>
        <v>0</v>
      </c>
      <c r="B49" s="102" t="s">
        <v>6</v>
      </c>
      <c r="C49" s="179" t="str">
        <f>VLOOKUP(B49,Base!$A$3:$F$994, 3, FALSE)</f>
        <v>.</v>
      </c>
      <c r="D49" s="180" t="str">
        <f>VLOOKUP(B49,Base!$A$3:$F$994, 4, FALSE)</f>
        <v>.</v>
      </c>
      <c r="E49" s="36"/>
      <c r="F49" s="191" t="str">
        <f t="shared" ref="F49:F88" si="8">D49/E49</f>
        <v>#VALUE!</v>
      </c>
      <c r="G49" s="192"/>
      <c r="H49" s="191" t="str">
        <f t="shared" ref="H49:H88" si="9">G49+F49</f>
        <v>#VALUE!</v>
      </c>
      <c r="I49" s="193"/>
      <c r="J49" s="181" t="str">
        <f t="shared" ref="J49:J88" si="10">I49*H49</f>
        <v>#VALUE!</v>
      </c>
      <c r="K49" s="182" t="str">
        <f t="shared" ref="K49:K88" si="11">L49-J49</f>
        <v>#VALUE!</v>
      </c>
      <c r="L49" s="181" t="str">
        <f t="shared" ref="L49:L88" si="12">J49*1.16</f>
        <v>#VALUE!</v>
      </c>
      <c r="M49" s="183"/>
      <c r="N49" s="184">
        <f t="shared" ref="N49:N88" si="13">M49/1.16</f>
        <v>0</v>
      </c>
      <c r="O49" s="185">
        <f t="shared" ref="O49:O88" si="14">M49-N49</f>
        <v>0</v>
      </c>
      <c r="P49" s="186" t="str">
        <f t="shared" ref="P49:P88" si="15">H49/N49</f>
        <v>#VALUE!</v>
      </c>
      <c r="Q49" s="187" t="str">
        <f t="shared" ref="Q49:Q88" si="16">N49/H49</f>
        <v>#VALUE!</v>
      </c>
      <c r="R49" s="188"/>
    </row>
    <row r="50">
      <c r="A50" s="178">
        <f>vlookup(B50,Base!$A$3:$F$994, 6, false)</f>
        <v>0</v>
      </c>
      <c r="B50" s="102" t="s">
        <v>6</v>
      </c>
      <c r="C50" s="179" t="str">
        <f>VLOOKUP(B50,Base!$A$3:$F$994, 3, FALSE)</f>
        <v>.</v>
      </c>
      <c r="D50" s="180" t="str">
        <f>VLOOKUP(B50,Base!$A$3:$F$994, 4, FALSE)</f>
        <v>.</v>
      </c>
      <c r="E50" s="36"/>
      <c r="F50" s="191" t="str">
        <f t="shared" si="8"/>
        <v>#VALUE!</v>
      </c>
      <c r="G50" s="192"/>
      <c r="H50" s="191" t="str">
        <f t="shared" si="9"/>
        <v>#VALUE!</v>
      </c>
      <c r="I50" s="193"/>
      <c r="J50" s="181" t="str">
        <f t="shared" si="10"/>
        <v>#VALUE!</v>
      </c>
      <c r="K50" s="182" t="str">
        <f t="shared" si="11"/>
        <v>#VALUE!</v>
      </c>
      <c r="L50" s="181" t="str">
        <f t="shared" si="12"/>
        <v>#VALUE!</v>
      </c>
      <c r="M50" s="183"/>
      <c r="N50" s="184">
        <f t="shared" si="13"/>
        <v>0</v>
      </c>
      <c r="O50" s="185">
        <f t="shared" si="14"/>
        <v>0</v>
      </c>
      <c r="P50" s="186" t="str">
        <f t="shared" si="15"/>
        <v>#VALUE!</v>
      </c>
      <c r="Q50" s="187" t="str">
        <f t="shared" si="16"/>
        <v>#VALUE!</v>
      </c>
      <c r="R50" s="188"/>
    </row>
    <row r="51">
      <c r="A51" s="178">
        <f>vlookup(B51,Base!$A$3:$F$994, 6, false)</f>
        <v>0</v>
      </c>
      <c r="B51" s="102" t="s">
        <v>6</v>
      </c>
      <c r="C51" s="179" t="str">
        <f>VLOOKUP(B51,Base!$A$3:$F$994, 3, FALSE)</f>
        <v>.</v>
      </c>
      <c r="D51" s="180" t="str">
        <f>VLOOKUP(B51,Base!$A$3:$F$994, 4, FALSE)</f>
        <v>.</v>
      </c>
      <c r="E51" s="36"/>
      <c r="F51" s="191" t="str">
        <f t="shared" si="8"/>
        <v>#VALUE!</v>
      </c>
      <c r="G51" s="192"/>
      <c r="H51" s="191" t="str">
        <f t="shared" si="9"/>
        <v>#VALUE!</v>
      </c>
      <c r="I51" s="193"/>
      <c r="J51" s="181" t="str">
        <f t="shared" si="10"/>
        <v>#VALUE!</v>
      </c>
      <c r="K51" s="182" t="str">
        <f t="shared" si="11"/>
        <v>#VALUE!</v>
      </c>
      <c r="L51" s="181" t="str">
        <f t="shared" si="12"/>
        <v>#VALUE!</v>
      </c>
      <c r="M51" s="183"/>
      <c r="N51" s="184">
        <f t="shared" si="13"/>
        <v>0</v>
      </c>
      <c r="O51" s="185">
        <f t="shared" si="14"/>
        <v>0</v>
      </c>
      <c r="P51" s="186" t="str">
        <f t="shared" si="15"/>
        <v>#VALUE!</v>
      </c>
      <c r="Q51" s="187" t="str">
        <f t="shared" si="16"/>
        <v>#VALUE!</v>
      </c>
      <c r="R51" s="188"/>
    </row>
    <row r="52">
      <c r="A52" s="178">
        <f>vlookup(B52,Base!$A$3:$F$994, 6, false)</f>
        <v>0</v>
      </c>
      <c r="B52" s="102" t="s">
        <v>6</v>
      </c>
      <c r="C52" s="179" t="str">
        <f>VLOOKUP(B52,Base!$A$3:$F$994, 3, FALSE)</f>
        <v>.</v>
      </c>
      <c r="D52" s="180" t="str">
        <f>VLOOKUP(B52,Base!$A$3:$F$994, 4, FALSE)</f>
        <v>.</v>
      </c>
      <c r="E52" s="36"/>
      <c r="F52" s="191" t="str">
        <f t="shared" si="8"/>
        <v>#VALUE!</v>
      </c>
      <c r="G52" s="192"/>
      <c r="H52" s="191" t="str">
        <f t="shared" si="9"/>
        <v>#VALUE!</v>
      </c>
      <c r="I52" s="193"/>
      <c r="J52" s="181" t="str">
        <f t="shared" si="10"/>
        <v>#VALUE!</v>
      </c>
      <c r="K52" s="182" t="str">
        <f t="shared" si="11"/>
        <v>#VALUE!</v>
      </c>
      <c r="L52" s="181" t="str">
        <f t="shared" si="12"/>
        <v>#VALUE!</v>
      </c>
      <c r="M52" s="183"/>
      <c r="N52" s="184">
        <f t="shared" si="13"/>
        <v>0</v>
      </c>
      <c r="O52" s="185">
        <f t="shared" si="14"/>
        <v>0</v>
      </c>
      <c r="P52" s="186" t="str">
        <f t="shared" si="15"/>
        <v>#VALUE!</v>
      </c>
      <c r="Q52" s="187" t="str">
        <f t="shared" si="16"/>
        <v>#VALUE!</v>
      </c>
      <c r="R52" s="188"/>
    </row>
    <row r="53">
      <c r="A53" s="178">
        <f>vlookup(B53,Base!$A$3:$F$994, 6, false)</f>
        <v>0</v>
      </c>
      <c r="B53" s="102" t="s">
        <v>6</v>
      </c>
      <c r="C53" s="179" t="str">
        <f>VLOOKUP(B53,Base!$A$3:$F$994, 3, FALSE)</f>
        <v>.</v>
      </c>
      <c r="D53" s="180" t="str">
        <f>VLOOKUP(B53,Base!$A$3:$F$994, 4, FALSE)</f>
        <v>.</v>
      </c>
      <c r="E53" s="36"/>
      <c r="F53" s="191" t="str">
        <f t="shared" si="8"/>
        <v>#VALUE!</v>
      </c>
      <c r="G53" s="192"/>
      <c r="H53" s="191" t="str">
        <f t="shared" si="9"/>
        <v>#VALUE!</v>
      </c>
      <c r="I53" s="193"/>
      <c r="J53" s="181" t="str">
        <f t="shared" si="10"/>
        <v>#VALUE!</v>
      </c>
      <c r="K53" s="182" t="str">
        <f t="shared" si="11"/>
        <v>#VALUE!</v>
      </c>
      <c r="L53" s="181" t="str">
        <f t="shared" si="12"/>
        <v>#VALUE!</v>
      </c>
      <c r="M53" s="183"/>
      <c r="N53" s="184">
        <f t="shared" si="13"/>
        <v>0</v>
      </c>
      <c r="O53" s="185">
        <f t="shared" si="14"/>
        <v>0</v>
      </c>
      <c r="P53" s="186" t="str">
        <f t="shared" si="15"/>
        <v>#VALUE!</v>
      </c>
      <c r="Q53" s="187" t="str">
        <f t="shared" si="16"/>
        <v>#VALUE!</v>
      </c>
      <c r="R53" s="188"/>
    </row>
    <row r="54">
      <c r="A54" s="178">
        <f>vlookup(B54,Base!$A$3:$F$994, 6, false)</f>
        <v>0</v>
      </c>
      <c r="B54" s="102" t="s">
        <v>6</v>
      </c>
      <c r="C54" s="179" t="str">
        <f>VLOOKUP(B54,Base!$A$3:$F$994, 3, FALSE)</f>
        <v>.</v>
      </c>
      <c r="D54" s="180" t="str">
        <f>VLOOKUP(B54,Base!$A$3:$F$994, 4, FALSE)</f>
        <v>.</v>
      </c>
      <c r="E54" s="36"/>
      <c r="F54" s="191" t="str">
        <f t="shared" si="8"/>
        <v>#VALUE!</v>
      </c>
      <c r="G54" s="192"/>
      <c r="H54" s="191" t="str">
        <f t="shared" si="9"/>
        <v>#VALUE!</v>
      </c>
      <c r="I54" s="193"/>
      <c r="J54" s="181" t="str">
        <f t="shared" si="10"/>
        <v>#VALUE!</v>
      </c>
      <c r="K54" s="182" t="str">
        <f t="shared" si="11"/>
        <v>#VALUE!</v>
      </c>
      <c r="L54" s="181" t="str">
        <f t="shared" si="12"/>
        <v>#VALUE!</v>
      </c>
      <c r="M54" s="183"/>
      <c r="N54" s="184">
        <f t="shared" si="13"/>
        <v>0</v>
      </c>
      <c r="O54" s="185">
        <f t="shared" si="14"/>
        <v>0</v>
      </c>
      <c r="P54" s="186" t="str">
        <f t="shared" si="15"/>
        <v>#VALUE!</v>
      </c>
      <c r="Q54" s="187" t="str">
        <f t="shared" si="16"/>
        <v>#VALUE!</v>
      </c>
      <c r="R54" s="188"/>
    </row>
    <row r="55">
      <c r="A55" s="178">
        <f>vlookup(B55,Base!$A$3:$F$994, 6, false)</f>
        <v>0</v>
      </c>
      <c r="B55" s="102" t="s">
        <v>6</v>
      </c>
      <c r="C55" s="179" t="str">
        <f>VLOOKUP(B55,Base!$A$3:$F$994, 3, FALSE)</f>
        <v>.</v>
      </c>
      <c r="D55" s="180" t="str">
        <f>VLOOKUP(B55,Base!$A$3:$F$994, 4, FALSE)</f>
        <v>.</v>
      </c>
      <c r="E55" s="36"/>
      <c r="F55" s="191" t="str">
        <f t="shared" si="8"/>
        <v>#VALUE!</v>
      </c>
      <c r="G55" s="192"/>
      <c r="H55" s="191" t="str">
        <f t="shared" si="9"/>
        <v>#VALUE!</v>
      </c>
      <c r="I55" s="193"/>
      <c r="J55" s="181" t="str">
        <f t="shared" si="10"/>
        <v>#VALUE!</v>
      </c>
      <c r="K55" s="182" t="str">
        <f t="shared" si="11"/>
        <v>#VALUE!</v>
      </c>
      <c r="L55" s="181" t="str">
        <f t="shared" si="12"/>
        <v>#VALUE!</v>
      </c>
      <c r="M55" s="183"/>
      <c r="N55" s="184">
        <f t="shared" si="13"/>
        <v>0</v>
      </c>
      <c r="O55" s="185">
        <f t="shared" si="14"/>
        <v>0</v>
      </c>
      <c r="P55" s="186" t="str">
        <f t="shared" si="15"/>
        <v>#VALUE!</v>
      </c>
      <c r="Q55" s="187" t="str">
        <f t="shared" si="16"/>
        <v>#VALUE!</v>
      </c>
      <c r="R55" s="188"/>
    </row>
    <row r="56">
      <c r="A56" s="178">
        <f>vlookup(B56,Base!$A$3:$F$994, 6, false)</f>
        <v>0</v>
      </c>
      <c r="B56" s="102" t="s">
        <v>6</v>
      </c>
      <c r="C56" s="179" t="str">
        <f>VLOOKUP(B56,Base!$A$3:$F$994, 3, FALSE)</f>
        <v>.</v>
      </c>
      <c r="D56" s="180" t="str">
        <f>VLOOKUP(B56,Base!$A$3:$F$994, 4, FALSE)</f>
        <v>.</v>
      </c>
      <c r="E56" s="36"/>
      <c r="F56" s="191" t="str">
        <f t="shared" si="8"/>
        <v>#VALUE!</v>
      </c>
      <c r="G56" s="192"/>
      <c r="H56" s="191" t="str">
        <f t="shared" si="9"/>
        <v>#VALUE!</v>
      </c>
      <c r="I56" s="193"/>
      <c r="J56" s="181" t="str">
        <f t="shared" si="10"/>
        <v>#VALUE!</v>
      </c>
      <c r="K56" s="182" t="str">
        <f t="shared" si="11"/>
        <v>#VALUE!</v>
      </c>
      <c r="L56" s="181" t="str">
        <f t="shared" si="12"/>
        <v>#VALUE!</v>
      </c>
      <c r="M56" s="183"/>
      <c r="N56" s="184">
        <f t="shared" si="13"/>
        <v>0</v>
      </c>
      <c r="O56" s="185">
        <f t="shared" si="14"/>
        <v>0</v>
      </c>
      <c r="P56" s="186" t="str">
        <f t="shared" si="15"/>
        <v>#VALUE!</v>
      </c>
      <c r="Q56" s="187" t="str">
        <f t="shared" si="16"/>
        <v>#VALUE!</v>
      </c>
      <c r="R56" s="188"/>
    </row>
    <row r="57">
      <c r="A57" s="178">
        <f>vlookup(B57,Base!$A$3:$F$994, 6, false)</f>
        <v>0</v>
      </c>
      <c r="B57" s="102" t="s">
        <v>6</v>
      </c>
      <c r="C57" s="179" t="str">
        <f>VLOOKUP(B57,Base!$A$3:$F$994, 3, FALSE)</f>
        <v>.</v>
      </c>
      <c r="D57" s="180" t="str">
        <f>VLOOKUP(B57,Base!$A$3:$F$994, 4, FALSE)</f>
        <v>.</v>
      </c>
      <c r="E57" s="36"/>
      <c r="F57" s="191" t="str">
        <f t="shared" si="8"/>
        <v>#VALUE!</v>
      </c>
      <c r="G57" s="192"/>
      <c r="H57" s="191" t="str">
        <f t="shared" si="9"/>
        <v>#VALUE!</v>
      </c>
      <c r="I57" s="193"/>
      <c r="J57" s="181" t="str">
        <f t="shared" si="10"/>
        <v>#VALUE!</v>
      </c>
      <c r="K57" s="182" t="str">
        <f t="shared" si="11"/>
        <v>#VALUE!</v>
      </c>
      <c r="L57" s="181" t="str">
        <f t="shared" si="12"/>
        <v>#VALUE!</v>
      </c>
      <c r="M57" s="183"/>
      <c r="N57" s="184">
        <f t="shared" si="13"/>
        <v>0</v>
      </c>
      <c r="O57" s="185">
        <f t="shared" si="14"/>
        <v>0</v>
      </c>
      <c r="P57" s="186" t="str">
        <f t="shared" si="15"/>
        <v>#VALUE!</v>
      </c>
      <c r="Q57" s="187" t="str">
        <f t="shared" si="16"/>
        <v>#VALUE!</v>
      </c>
      <c r="R57" s="188"/>
    </row>
    <row r="58">
      <c r="A58" s="178">
        <f>vlookup(B58,Base!$A$3:$F$994, 6, false)</f>
        <v>0</v>
      </c>
      <c r="B58" s="102" t="s">
        <v>6</v>
      </c>
      <c r="C58" s="179" t="str">
        <f>VLOOKUP(B58,Base!$A$3:$F$994, 3, FALSE)</f>
        <v>.</v>
      </c>
      <c r="D58" s="180" t="str">
        <f>VLOOKUP(B58,Base!$A$3:$F$994, 4, FALSE)</f>
        <v>.</v>
      </c>
      <c r="E58" s="36"/>
      <c r="F58" s="191" t="str">
        <f t="shared" si="8"/>
        <v>#VALUE!</v>
      </c>
      <c r="G58" s="192"/>
      <c r="H58" s="191" t="str">
        <f t="shared" si="9"/>
        <v>#VALUE!</v>
      </c>
      <c r="I58" s="193"/>
      <c r="J58" s="181" t="str">
        <f t="shared" si="10"/>
        <v>#VALUE!</v>
      </c>
      <c r="K58" s="182" t="str">
        <f t="shared" si="11"/>
        <v>#VALUE!</v>
      </c>
      <c r="L58" s="181" t="str">
        <f t="shared" si="12"/>
        <v>#VALUE!</v>
      </c>
      <c r="M58" s="183"/>
      <c r="N58" s="184">
        <f t="shared" si="13"/>
        <v>0</v>
      </c>
      <c r="O58" s="185">
        <f t="shared" si="14"/>
        <v>0</v>
      </c>
      <c r="P58" s="186" t="str">
        <f t="shared" si="15"/>
        <v>#VALUE!</v>
      </c>
      <c r="Q58" s="187" t="str">
        <f t="shared" si="16"/>
        <v>#VALUE!</v>
      </c>
      <c r="R58" s="188"/>
    </row>
    <row r="59">
      <c r="A59" s="178">
        <f>vlookup(B59,Base!$A$3:$F$994, 6, false)</f>
        <v>0</v>
      </c>
      <c r="B59" s="102" t="s">
        <v>6</v>
      </c>
      <c r="C59" s="179" t="str">
        <f>VLOOKUP(B59,Base!$A$3:$F$994, 3, FALSE)</f>
        <v>.</v>
      </c>
      <c r="D59" s="180" t="str">
        <f>VLOOKUP(B59,Base!$A$3:$F$994, 4, FALSE)</f>
        <v>.</v>
      </c>
      <c r="E59" s="36"/>
      <c r="F59" s="191" t="str">
        <f t="shared" si="8"/>
        <v>#VALUE!</v>
      </c>
      <c r="G59" s="192"/>
      <c r="H59" s="191" t="str">
        <f t="shared" si="9"/>
        <v>#VALUE!</v>
      </c>
      <c r="I59" s="193"/>
      <c r="J59" s="181" t="str">
        <f t="shared" si="10"/>
        <v>#VALUE!</v>
      </c>
      <c r="K59" s="182" t="str">
        <f t="shared" si="11"/>
        <v>#VALUE!</v>
      </c>
      <c r="L59" s="181" t="str">
        <f t="shared" si="12"/>
        <v>#VALUE!</v>
      </c>
      <c r="M59" s="183"/>
      <c r="N59" s="184">
        <f t="shared" si="13"/>
        <v>0</v>
      </c>
      <c r="O59" s="185">
        <f t="shared" si="14"/>
        <v>0</v>
      </c>
      <c r="P59" s="186" t="str">
        <f t="shared" si="15"/>
        <v>#VALUE!</v>
      </c>
      <c r="Q59" s="187" t="str">
        <f t="shared" si="16"/>
        <v>#VALUE!</v>
      </c>
      <c r="R59" s="188"/>
    </row>
    <row r="60">
      <c r="A60" s="178">
        <f>vlookup(B60,Base!$A$3:$F$994, 6, false)</f>
        <v>0</v>
      </c>
      <c r="B60" s="102" t="s">
        <v>6</v>
      </c>
      <c r="C60" s="179" t="str">
        <f>VLOOKUP(B60,Base!$A$3:$F$994, 3, FALSE)</f>
        <v>.</v>
      </c>
      <c r="D60" s="180" t="str">
        <f>VLOOKUP(B60,Base!$A$3:$F$994, 4, FALSE)</f>
        <v>.</v>
      </c>
      <c r="E60" s="36"/>
      <c r="F60" s="191" t="str">
        <f t="shared" si="8"/>
        <v>#VALUE!</v>
      </c>
      <c r="G60" s="192"/>
      <c r="H60" s="191" t="str">
        <f t="shared" si="9"/>
        <v>#VALUE!</v>
      </c>
      <c r="I60" s="193"/>
      <c r="J60" s="181" t="str">
        <f t="shared" si="10"/>
        <v>#VALUE!</v>
      </c>
      <c r="K60" s="182" t="str">
        <f t="shared" si="11"/>
        <v>#VALUE!</v>
      </c>
      <c r="L60" s="181" t="str">
        <f t="shared" si="12"/>
        <v>#VALUE!</v>
      </c>
      <c r="M60" s="183"/>
      <c r="N60" s="184">
        <f t="shared" si="13"/>
        <v>0</v>
      </c>
      <c r="O60" s="185">
        <f t="shared" si="14"/>
        <v>0</v>
      </c>
      <c r="P60" s="186" t="str">
        <f t="shared" si="15"/>
        <v>#VALUE!</v>
      </c>
      <c r="Q60" s="187" t="str">
        <f t="shared" si="16"/>
        <v>#VALUE!</v>
      </c>
      <c r="R60" s="188"/>
    </row>
    <row r="61">
      <c r="A61" s="178">
        <f>vlookup(B61,Base!$A$3:$F$994, 6, false)</f>
        <v>0</v>
      </c>
      <c r="B61" s="102" t="s">
        <v>6</v>
      </c>
      <c r="C61" s="179" t="str">
        <f>VLOOKUP(B61,Base!$A$3:$F$994, 3, FALSE)</f>
        <v>.</v>
      </c>
      <c r="D61" s="180" t="str">
        <f>VLOOKUP(B61,Base!$A$3:$F$994, 4, FALSE)</f>
        <v>.</v>
      </c>
      <c r="E61" s="36"/>
      <c r="F61" s="191" t="str">
        <f t="shared" si="8"/>
        <v>#VALUE!</v>
      </c>
      <c r="G61" s="192"/>
      <c r="H61" s="191" t="str">
        <f t="shared" si="9"/>
        <v>#VALUE!</v>
      </c>
      <c r="I61" s="193"/>
      <c r="J61" s="181" t="str">
        <f t="shared" si="10"/>
        <v>#VALUE!</v>
      </c>
      <c r="K61" s="182" t="str">
        <f t="shared" si="11"/>
        <v>#VALUE!</v>
      </c>
      <c r="L61" s="181" t="str">
        <f t="shared" si="12"/>
        <v>#VALUE!</v>
      </c>
      <c r="M61" s="183"/>
      <c r="N61" s="184">
        <f t="shared" si="13"/>
        <v>0</v>
      </c>
      <c r="O61" s="185">
        <f t="shared" si="14"/>
        <v>0</v>
      </c>
      <c r="P61" s="186" t="str">
        <f t="shared" si="15"/>
        <v>#VALUE!</v>
      </c>
      <c r="Q61" s="187" t="str">
        <f t="shared" si="16"/>
        <v>#VALUE!</v>
      </c>
      <c r="R61" s="188"/>
    </row>
    <row r="62">
      <c r="A62" s="178">
        <f>vlookup(B62,Base!$A$3:$F$994, 6, false)</f>
        <v>0</v>
      </c>
      <c r="B62" s="102" t="s">
        <v>6</v>
      </c>
      <c r="C62" s="179" t="str">
        <f>VLOOKUP(B62,Base!$A$3:$F$994, 3, FALSE)</f>
        <v>.</v>
      </c>
      <c r="D62" s="180" t="str">
        <f>VLOOKUP(B62,Base!$A$3:$F$994, 4, FALSE)</f>
        <v>.</v>
      </c>
      <c r="E62" s="36"/>
      <c r="F62" s="191" t="str">
        <f t="shared" si="8"/>
        <v>#VALUE!</v>
      </c>
      <c r="G62" s="192"/>
      <c r="H62" s="191" t="str">
        <f t="shared" si="9"/>
        <v>#VALUE!</v>
      </c>
      <c r="I62" s="193"/>
      <c r="J62" s="181" t="str">
        <f t="shared" si="10"/>
        <v>#VALUE!</v>
      </c>
      <c r="K62" s="182" t="str">
        <f t="shared" si="11"/>
        <v>#VALUE!</v>
      </c>
      <c r="L62" s="181" t="str">
        <f t="shared" si="12"/>
        <v>#VALUE!</v>
      </c>
      <c r="M62" s="183"/>
      <c r="N62" s="184">
        <f t="shared" si="13"/>
        <v>0</v>
      </c>
      <c r="O62" s="185">
        <f t="shared" si="14"/>
        <v>0</v>
      </c>
      <c r="P62" s="186" t="str">
        <f t="shared" si="15"/>
        <v>#VALUE!</v>
      </c>
      <c r="Q62" s="187" t="str">
        <f t="shared" si="16"/>
        <v>#VALUE!</v>
      </c>
      <c r="R62" s="188"/>
    </row>
    <row r="63">
      <c r="A63" s="178">
        <f>vlookup(B63,Base!$A$3:$F$994, 6, false)</f>
        <v>0</v>
      </c>
      <c r="B63" s="102" t="s">
        <v>6</v>
      </c>
      <c r="C63" s="179" t="str">
        <f>VLOOKUP(B63,Base!$A$3:$F$994, 3, FALSE)</f>
        <v>.</v>
      </c>
      <c r="D63" s="180" t="str">
        <f>VLOOKUP(B63,Base!$A$3:$F$994, 4, FALSE)</f>
        <v>.</v>
      </c>
      <c r="E63" s="36"/>
      <c r="F63" s="191" t="str">
        <f t="shared" si="8"/>
        <v>#VALUE!</v>
      </c>
      <c r="G63" s="192"/>
      <c r="H63" s="191" t="str">
        <f t="shared" si="9"/>
        <v>#VALUE!</v>
      </c>
      <c r="I63" s="193"/>
      <c r="J63" s="181" t="str">
        <f t="shared" si="10"/>
        <v>#VALUE!</v>
      </c>
      <c r="K63" s="182" t="str">
        <f t="shared" si="11"/>
        <v>#VALUE!</v>
      </c>
      <c r="L63" s="181" t="str">
        <f t="shared" si="12"/>
        <v>#VALUE!</v>
      </c>
      <c r="M63" s="183"/>
      <c r="N63" s="184">
        <f t="shared" si="13"/>
        <v>0</v>
      </c>
      <c r="O63" s="185">
        <f t="shared" si="14"/>
        <v>0</v>
      </c>
      <c r="P63" s="186" t="str">
        <f t="shared" si="15"/>
        <v>#VALUE!</v>
      </c>
      <c r="Q63" s="187" t="str">
        <f t="shared" si="16"/>
        <v>#VALUE!</v>
      </c>
      <c r="R63" s="188"/>
    </row>
    <row r="64">
      <c r="A64" s="178">
        <f>vlookup(B64,Base!$A$3:$F$994, 6, false)</f>
        <v>0</v>
      </c>
      <c r="B64" s="102" t="s">
        <v>6</v>
      </c>
      <c r="C64" s="179" t="str">
        <f>VLOOKUP(B64,Base!$A$3:$F$994, 3, FALSE)</f>
        <v>.</v>
      </c>
      <c r="D64" s="180" t="str">
        <f>VLOOKUP(B64,Base!$A$3:$F$994, 4, FALSE)</f>
        <v>.</v>
      </c>
      <c r="E64" s="36"/>
      <c r="F64" s="191" t="str">
        <f t="shared" si="8"/>
        <v>#VALUE!</v>
      </c>
      <c r="G64" s="192"/>
      <c r="H64" s="191" t="str">
        <f t="shared" si="9"/>
        <v>#VALUE!</v>
      </c>
      <c r="I64" s="193"/>
      <c r="J64" s="181" t="str">
        <f t="shared" si="10"/>
        <v>#VALUE!</v>
      </c>
      <c r="K64" s="182" t="str">
        <f t="shared" si="11"/>
        <v>#VALUE!</v>
      </c>
      <c r="L64" s="181" t="str">
        <f t="shared" si="12"/>
        <v>#VALUE!</v>
      </c>
      <c r="M64" s="183"/>
      <c r="N64" s="184">
        <f t="shared" si="13"/>
        <v>0</v>
      </c>
      <c r="O64" s="185">
        <f t="shared" si="14"/>
        <v>0</v>
      </c>
      <c r="P64" s="186" t="str">
        <f t="shared" si="15"/>
        <v>#VALUE!</v>
      </c>
      <c r="Q64" s="187" t="str">
        <f t="shared" si="16"/>
        <v>#VALUE!</v>
      </c>
      <c r="R64" s="188"/>
    </row>
    <row r="65">
      <c r="A65" s="178">
        <f>vlookup(B65,Base!$A$3:$F$994, 6, false)</f>
        <v>0</v>
      </c>
      <c r="B65" s="102" t="s">
        <v>6</v>
      </c>
      <c r="C65" s="179" t="str">
        <f>VLOOKUP(B65,Base!$A$3:$F$994, 3, FALSE)</f>
        <v>.</v>
      </c>
      <c r="D65" s="180" t="str">
        <f>VLOOKUP(B65,Base!$A$3:$F$994, 4, FALSE)</f>
        <v>.</v>
      </c>
      <c r="E65" s="36"/>
      <c r="F65" s="191" t="str">
        <f t="shared" si="8"/>
        <v>#VALUE!</v>
      </c>
      <c r="G65" s="192"/>
      <c r="H65" s="191" t="str">
        <f t="shared" si="9"/>
        <v>#VALUE!</v>
      </c>
      <c r="I65" s="193"/>
      <c r="J65" s="181" t="str">
        <f t="shared" si="10"/>
        <v>#VALUE!</v>
      </c>
      <c r="K65" s="182" t="str">
        <f t="shared" si="11"/>
        <v>#VALUE!</v>
      </c>
      <c r="L65" s="181" t="str">
        <f t="shared" si="12"/>
        <v>#VALUE!</v>
      </c>
      <c r="M65" s="183"/>
      <c r="N65" s="184">
        <f t="shared" si="13"/>
        <v>0</v>
      </c>
      <c r="O65" s="185">
        <f t="shared" si="14"/>
        <v>0</v>
      </c>
      <c r="P65" s="186" t="str">
        <f t="shared" si="15"/>
        <v>#VALUE!</v>
      </c>
      <c r="Q65" s="187" t="str">
        <f t="shared" si="16"/>
        <v>#VALUE!</v>
      </c>
      <c r="R65" s="188"/>
    </row>
    <row r="66">
      <c r="A66" s="178">
        <f>vlookup(B66,Base!$A$3:$F$994, 6, false)</f>
        <v>0</v>
      </c>
      <c r="B66" s="102" t="s">
        <v>6</v>
      </c>
      <c r="C66" s="179" t="str">
        <f>VLOOKUP(B66,Base!$A$3:$F$994, 3, FALSE)</f>
        <v>.</v>
      </c>
      <c r="D66" s="180" t="str">
        <f>VLOOKUP(B66,Base!$A$3:$F$994, 4, FALSE)</f>
        <v>.</v>
      </c>
      <c r="E66" s="36"/>
      <c r="F66" s="191" t="str">
        <f t="shared" si="8"/>
        <v>#VALUE!</v>
      </c>
      <c r="G66" s="192"/>
      <c r="H66" s="191" t="str">
        <f t="shared" si="9"/>
        <v>#VALUE!</v>
      </c>
      <c r="I66" s="193"/>
      <c r="J66" s="181" t="str">
        <f t="shared" si="10"/>
        <v>#VALUE!</v>
      </c>
      <c r="K66" s="182" t="str">
        <f t="shared" si="11"/>
        <v>#VALUE!</v>
      </c>
      <c r="L66" s="181" t="str">
        <f t="shared" si="12"/>
        <v>#VALUE!</v>
      </c>
      <c r="M66" s="183"/>
      <c r="N66" s="184">
        <f t="shared" si="13"/>
        <v>0</v>
      </c>
      <c r="O66" s="185">
        <f t="shared" si="14"/>
        <v>0</v>
      </c>
      <c r="P66" s="186" t="str">
        <f t="shared" si="15"/>
        <v>#VALUE!</v>
      </c>
      <c r="Q66" s="187" t="str">
        <f t="shared" si="16"/>
        <v>#VALUE!</v>
      </c>
      <c r="R66" s="188"/>
    </row>
    <row r="67">
      <c r="A67" s="178">
        <f>vlookup(B67,Base!$A$3:$F$994, 6, false)</f>
        <v>0</v>
      </c>
      <c r="B67" s="102" t="s">
        <v>6</v>
      </c>
      <c r="C67" s="179" t="str">
        <f>VLOOKUP(B67,Base!$A$3:$F$994, 3, FALSE)</f>
        <v>.</v>
      </c>
      <c r="D67" s="180" t="str">
        <f>VLOOKUP(B67,Base!$A$3:$F$994, 4, FALSE)</f>
        <v>.</v>
      </c>
      <c r="E67" s="36"/>
      <c r="F67" s="191" t="str">
        <f t="shared" si="8"/>
        <v>#VALUE!</v>
      </c>
      <c r="G67" s="192"/>
      <c r="H67" s="191" t="str">
        <f t="shared" si="9"/>
        <v>#VALUE!</v>
      </c>
      <c r="I67" s="193"/>
      <c r="J67" s="181" t="str">
        <f t="shared" si="10"/>
        <v>#VALUE!</v>
      </c>
      <c r="K67" s="182" t="str">
        <f t="shared" si="11"/>
        <v>#VALUE!</v>
      </c>
      <c r="L67" s="181" t="str">
        <f t="shared" si="12"/>
        <v>#VALUE!</v>
      </c>
      <c r="M67" s="183"/>
      <c r="N67" s="184">
        <f t="shared" si="13"/>
        <v>0</v>
      </c>
      <c r="O67" s="185">
        <f t="shared" si="14"/>
        <v>0</v>
      </c>
      <c r="P67" s="186" t="str">
        <f t="shared" si="15"/>
        <v>#VALUE!</v>
      </c>
      <c r="Q67" s="187" t="str">
        <f t="shared" si="16"/>
        <v>#VALUE!</v>
      </c>
      <c r="R67" s="188"/>
    </row>
    <row r="68">
      <c r="A68" s="178">
        <f>vlookup(B68,Base!$A$3:$F$994, 6, false)</f>
        <v>0</v>
      </c>
      <c r="B68" s="102" t="s">
        <v>6</v>
      </c>
      <c r="C68" s="179" t="str">
        <f>VLOOKUP(B68,Base!$A$3:$F$994, 3, FALSE)</f>
        <v>.</v>
      </c>
      <c r="D68" s="180" t="str">
        <f>VLOOKUP(B68,Base!$A$3:$F$994, 4, FALSE)</f>
        <v>.</v>
      </c>
      <c r="E68" s="36"/>
      <c r="F68" s="191" t="str">
        <f t="shared" si="8"/>
        <v>#VALUE!</v>
      </c>
      <c r="G68" s="192"/>
      <c r="H68" s="191" t="str">
        <f t="shared" si="9"/>
        <v>#VALUE!</v>
      </c>
      <c r="I68" s="193"/>
      <c r="J68" s="181" t="str">
        <f t="shared" si="10"/>
        <v>#VALUE!</v>
      </c>
      <c r="K68" s="182" t="str">
        <f t="shared" si="11"/>
        <v>#VALUE!</v>
      </c>
      <c r="L68" s="181" t="str">
        <f t="shared" si="12"/>
        <v>#VALUE!</v>
      </c>
      <c r="M68" s="183"/>
      <c r="N68" s="184">
        <f t="shared" si="13"/>
        <v>0</v>
      </c>
      <c r="O68" s="185">
        <f t="shared" si="14"/>
        <v>0</v>
      </c>
      <c r="P68" s="186" t="str">
        <f t="shared" si="15"/>
        <v>#VALUE!</v>
      </c>
      <c r="Q68" s="187" t="str">
        <f t="shared" si="16"/>
        <v>#VALUE!</v>
      </c>
      <c r="R68" s="188"/>
    </row>
    <row r="69">
      <c r="A69" s="178">
        <f>vlookup(B69,Base!$A$3:$F$994, 6, false)</f>
        <v>0</v>
      </c>
      <c r="B69" s="102" t="s">
        <v>6</v>
      </c>
      <c r="C69" s="179" t="str">
        <f>VLOOKUP(B69,Base!$A$3:$F$994, 3, FALSE)</f>
        <v>.</v>
      </c>
      <c r="D69" s="180" t="str">
        <f>VLOOKUP(B69,Base!$A$3:$F$994, 4, FALSE)</f>
        <v>.</v>
      </c>
      <c r="E69" s="36"/>
      <c r="F69" s="191" t="str">
        <f t="shared" si="8"/>
        <v>#VALUE!</v>
      </c>
      <c r="G69" s="192"/>
      <c r="H69" s="191" t="str">
        <f t="shared" si="9"/>
        <v>#VALUE!</v>
      </c>
      <c r="I69" s="193"/>
      <c r="J69" s="181" t="str">
        <f t="shared" si="10"/>
        <v>#VALUE!</v>
      </c>
      <c r="K69" s="182" t="str">
        <f t="shared" si="11"/>
        <v>#VALUE!</v>
      </c>
      <c r="L69" s="181" t="str">
        <f t="shared" si="12"/>
        <v>#VALUE!</v>
      </c>
      <c r="M69" s="183"/>
      <c r="N69" s="184">
        <f t="shared" si="13"/>
        <v>0</v>
      </c>
      <c r="O69" s="185">
        <f t="shared" si="14"/>
        <v>0</v>
      </c>
      <c r="P69" s="186" t="str">
        <f t="shared" si="15"/>
        <v>#VALUE!</v>
      </c>
      <c r="Q69" s="187" t="str">
        <f t="shared" si="16"/>
        <v>#VALUE!</v>
      </c>
      <c r="R69" s="188"/>
    </row>
    <row r="70">
      <c r="A70" s="178">
        <f>vlookup(B70,Base!$A$3:$F$994, 6, false)</f>
        <v>0</v>
      </c>
      <c r="B70" s="102" t="s">
        <v>6</v>
      </c>
      <c r="C70" s="179" t="str">
        <f>VLOOKUP(B70,Base!$A$3:$F$994, 3, FALSE)</f>
        <v>.</v>
      </c>
      <c r="D70" s="180" t="str">
        <f>VLOOKUP(B70,Base!$A$3:$F$994, 4, FALSE)</f>
        <v>.</v>
      </c>
      <c r="E70" s="36"/>
      <c r="F70" s="191" t="str">
        <f t="shared" si="8"/>
        <v>#VALUE!</v>
      </c>
      <c r="G70" s="192"/>
      <c r="H70" s="191" t="str">
        <f t="shared" si="9"/>
        <v>#VALUE!</v>
      </c>
      <c r="I70" s="193"/>
      <c r="J70" s="181" t="str">
        <f t="shared" si="10"/>
        <v>#VALUE!</v>
      </c>
      <c r="K70" s="182" t="str">
        <f t="shared" si="11"/>
        <v>#VALUE!</v>
      </c>
      <c r="L70" s="181" t="str">
        <f t="shared" si="12"/>
        <v>#VALUE!</v>
      </c>
      <c r="M70" s="183"/>
      <c r="N70" s="184">
        <f t="shared" si="13"/>
        <v>0</v>
      </c>
      <c r="O70" s="185">
        <f t="shared" si="14"/>
        <v>0</v>
      </c>
      <c r="P70" s="186" t="str">
        <f t="shared" si="15"/>
        <v>#VALUE!</v>
      </c>
      <c r="Q70" s="187" t="str">
        <f t="shared" si="16"/>
        <v>#VALUE!</v>
      </c>
      <c r="R70" s="188"/>
    </row>
    <row r="71">
      <c r="A71" s="178">
        <f>vlookup(B71,Base!$A$3:$F$994, 6, false)</f>
        <v>0</v>
      </c>
      <c r="B71" s="102" t="s">
        <v>6</v>
      </c>
      <c r="C71" s="179" t="str">
        <f>VLOOKUP(B71,Base!$A$3:$F$994, 3, FALSE)</f>
        <v>.</v>
      </c>
      <c r="D71" s="180" t="str">
        <f>VLOOKUP(B71,Base!$A$3:$F$994, 4, FALSE)</f>
        <v>.</v>
      </c>
      <c r="E71" s="36"/>
      <c r="F71" s="191" t="str">
        <f t="shared" si="8"/>
        <v>#VALUE!</v>
      </c>
      <c r="G71" s="192"/>
      <c r="H71" s="191" t="str">
        <f t="shared" si="9"/>
        <v>#VALUE!</v>
      </c>
      <c r="I71" s="193"/>
      <c r="J71" s="181" t="str">
        <f t="shared" si="10"/>
        <v>#VALUE!</v>
      </c>
      <c r="K71" s="182" t="str">
        <f t="shared" si="11"/>
        <v>#VALUE!</v>
      </c>
      <c r="L71" s="181" t="str">
        <f t="shared" si="12"/>
        <v>#VALUE!</v>
      </c>
      <c r="M71" s="183"/>
      <c r="N71" s="184">
        <f t="shared" si="13"/>
        <v>0</v>
      </c>
      <c r="O71" s="185">
        <f t="shared" si="14"/>
        <v>0</v>
      </c>
      <c r="P71" s="186" t="str">
        <f t="shared" si="15"/>
        <v>#VALUE!</v>
      </c>
      <c r="Q71" s="187" t="str">
        <f t="shared" si="16"/>
        <v>#VALUE!</v>
      </c>
      <c r="R71" s="188"/>
    </row>
    <row r="72">
      <c r="A72" s="178">
        <f>vlookup(B72,Base!$A$3:$F$994, 6, false)</f>
        <v>0</v>
      </c>
      <c r="B72" s="102" t="s">
        <v>6</v>
      </c>
      <c r="C72" s="179" t="str">
        <f>VLOOKUP(B72,Base!$A$3:$F$994, 3, FALSE)</f>
        <v>.</v>
      </c>
      <c r="D72" s="180" t="str">
        <f>VLOOKUP(B72,Base!$A$3:$F$994, 4, FALSE)</f>
        <v>.</v>
      </c>
      <c r="E72" s="36"/>
      <c r="F72" s="191" t="str">
        <f t="shared" si="8"/>
        <v>#VALUE!</v>
      </c>
      <c r="G72" s="192"/>
      <c r="H72" s="191" t="str">
        <f t="shared" si="9"/>
        <v>#VALUE!</v>
      </c>
      <c r="I72" s="193"/>
      <c r="J72" s="181" t="str">
        <f t="shared" si="10"/>
        <v>#VALUE!</v>
      </c>
      <c r="K72" s="182" t="str">
        <f t="shared" si="11"/>
        <v>#VALUE!</v>
      </c>
      <c r="L72" s="181" t="str">
        <f t="shared" si="12"/>
        <v>#VALUE!</v>
      </c>
      <c r="M72" s="183"/>
      <c r="N72" s="184">
        <f t="shared" si="13"/>
        <v>0</v>
      </c>
      <c r="O72" s="185">
        <f t="shared" si="14"/>
        <v>0</v>
      </c>
      <c r="P72" s="186" t="str">
        <f t="shared" si="15"/>
        <v>#VALUE!</v>
      </c>
      <c r="Q72" s="187" t="str">
        <f t="shared" si="16"/>
        <v>#VALUE!</v>
      </c>
      <c r="R72" s="188"/>
    </row>
    <row r="73">
      <c r="A73" s="178">
        <f>vlookup(B73,Base!$A$3:$F$994, 6, false)</f>
        <v>0</v>
      </c>
      <c r="B73" s="102" t="s">
        <v>6</v>
      </c>
      <c r="C73" s="179" t="str">
        <f>VLOOKUP(B73,Base!$A$3:$F$994, 3, FALSE)</f>
        <v>.</v>
      </c>
      <c r="D73" s="180" t="str">
        <f>VLOOKUP(B73,Base!$A$3:$F$994, 4, FALSE)</f>
        <v>.</v>
      </c>
      <c r="E73" s="36"/>
      <c r="F73" s="191" t="str">
        <f t="shared" si="8"/>
        <v>#VALUE!</v>
      </c>
      <c r="G73" s="192"/>
      <c r="H73" s="191" t="str">
        <f t="shared" si="9"/>
        <v>#VALUE!</v>
      </c>
      <c r="I73" s="193"/>
      <c r="J73" s="181" t="str">
        <f t="shared" si="10"/>
        <v>#VALUE!</v>
      </c>
      <c r="K73" s="182" t="str">
        <f t="shared" si="11"/>
        <v>#VALUE!</v>
      </c>
      <c r="L73" s="181" t="str">
        <f t="shared" si="12"/>
        <v>#VALUE!</v>
      </c>
      <c r="M73" s="183"/>
      <c r="N73" s="184">
        <f t="shared" si="13"/>
        <v>0</v>
      </c>
      <c r="O73" s="185">
        <f t="shared" si="14"/>
        <v>0</v>
      </c>
      <c r="P73" s="186" t="str">
        <f t="shared" si="15"/>
        <v>#VALUE!</v>
      </c>
      <c r="Q73" s="187" t="str">
        <f t="shared" si="16"/>
        <v>#VALUE!</v>
      </c>
      <c r="R73" s="188"/>
    </row>
    <row r="74">
      <c r="A74" s="178">
        <f>vlookup(B74,Base!$A$3:$F$994, 6, false)</f>
        <v>0</v>
      </c>
      <c r="B74" s="102" t="s">
        <v>6</v>
      </c>
      <c r="C74" s="179" t="str">
        <f>VLOOKUP(B74,Base!$A$3:$F$994, 3, FALSE)</f>
        <v>.</v>
      </c>
      <c r="D74" s="180" t="str">
        <f>VLOOKUP(B74,Base!$A$3:$F$994, 4, FALSE)</f>
        <v>.</v>
      </c>
      <c r="E74" s="36"/>
      <c r="F74" s="191" t="str">
        <f t="shared" si="8"/>
        <v>#VALUE!</v>
      </c>
      <c r="G74" s="192"/>
      <c r="H74" s="191" t="str">
        <f t="shared" si="9"/>
        <v>#VALUE!</v>
      </c>
      <c r="I74" s="193"/>
      <c r="J74" s="181" t="str">
        <f t="shared" si="10"/>
        <v>#VALUE!</v>
      </c>
      <c r="K74" s="182" t="str">
        <f t="shared" si="11"/>
        <v>#VALUE!</v>
      </c>
      <c r="L74" s="181" t="str">
        <f t="shared" si="12"/>
        <v>#VALUE!</v>
      </c>
      <c r="M74" s="183"/>
      <c r="N74" s="184">
        <f t="shared" si="13"/>
        <v>0</v>
      </c>
      <c r="O74" s="185">
        <f t="shared" si="14"/>
        <v>0</v>
      </c>
      <c r="P74" s="186" t="str">
        <f t="shared" si="15"/>
        <v>#VALUE!</v>
      </c>
      <c r="Q74" s="187" t="str">
        <f t="shared" si="16"/>
        <v>#VALUE!</v>
      </c>
      <c r="R74" s="188"/>
    </row>
    <row r="75">
      <c r="A75" s="178">
        <f>vlookup(B75,Base!$A$3:$F$994, 6, false)</f>
        <v>0</v>
      </c>
      <c r="B75" s="102" t="s">
        <v>6</v>
      </c>
      <c r="C75" s="179" t="str">
        <f>VLOOKUP(B75,Base!$A$3:$F$994, 3, FALSE)</f>
        <v>.</v>
      </c>
      <c r="D75" s="180" t="str">
        <f>VLOOKUP(B75,Base!$A$3:$F$994, 4, FALSE)</f>
        <v>.</v>
      </c>
      <c r="E75" s="36"/>
      <c r="F75" s="191" t="str">
        <f t="shared" si="8"/>
        <v>#VALUE!</v>
      </c>
      <c r="G75" s="192"/>
      <c r="H75" s="191" t="str">
        <f t="shared" si="9"/>
        <v>#VALUE!</v>
      </c>
      <c r="I75" s="193"/>
      <c r="J75" s="181" t="str">
        <f t="shared" si="10"/>
        <v>#VALUE!</v>
      </c>
      <c r="K75" s="182" t="str">
        <f t="shared" si="11"/>
        <v>#VALUE!</v>
      </c>
      <c r="L75" s="181" t="str">
        <f t="shared" si="12"/>
        <v>#VALUE!</v>
      </c>
      <c r="M75" s="183"/>
      <c r="N75" s="184">
        <f t="shared" si="13"/>
        <v>0</v>
      </c>
      <c r="O75" s="185">
        <f t="shared" si="14"/>
        <v>0</v>
      </c>
      <c r="P75" s="186" t="str">
        <f t="shared" si="15"/>
        <v>#VALUE!</v>
      </c>
      <c r="Q75" s="187" t="str">
        <f t="shared" si="16"/>
        <v>#VALUE!</v>
      </c>
      <c r="R75" s="188"/>
    </row>
    <row r="76">
      <c r="A76" s="178">
        <f>vlookup(B76,Base!$A$3:$F$994, 6, false)</f>
        <v>0</v>
      </c>
      <c r="B76" s="102" t="s">
        <v>6</v>
      </c>
      <c r="C76" s="179" t="str">
        <f>VLOOKUP(B76,Base!$A$3:$F$994, 3, FALSE)</f>
        <v>.</v>
      </c>
      <c r="D76" s="180" t="str">
        <f>VLOOKUP(B76,Base!$A$3:$F$994, 4, FALSE)</f>
        <v>.</v>
      </c>
      <c r="E76" s="36"/>
      <c r="F76" s="191" t="str">
        <f t="shared" si="8"/>
        <v>#VALUE!</v>
      </c>
      <c r="G76" s="192"/>
      <c r="H76" s="191" t="str">
        <f t="shared" si="9"/>
        <v>#VALUE!</v>
      </c>
      <c r="I76" s="193"/>
      <c r="J76" s="181" t="str">
        <f t="shared" si="10"/>
        <v>#VALUE!</v>
      </c>
      <c r="K76" s="182" t="str">
        <f t="shared" si="11"/>
        <v>#VALUE!</v>
      </c>
      <c r="L76" s="181" t="str">
        <f t="shared" si="12"/>
        <v>#VALUE!</v>
      </c>
      <c r="M76" s="183"/>
      <c r="N76" s="184">
        <f t="shared" si="13"/>
        <v>0</v>
      </c>
      <c r="O76" s="185">
        <f t="shared" si="14"/>
        <v>0</v>
      </c>
      <c r="P76" s="186" t="str">
        <f t="shared" si="15"/>
        <v>#VALUE!</v>
      </c>
      <c r="Q76" s="187" t="str">
        <f t="shared" si="16"/>
        <v>#VALUE!</v>
      </c>
      <c r="R76" s="188"/>
    </row>
    <row r="77">
      <c r="A77" s="178">
        <f>vlookup(B77,Base!$A$3:$F$994, 6, false)</f>
        <v>0</v>
      </c>
      <c r="B77" s="102" t="s">
        <v>6</v>
      </c>
      <c r="C77" s="179" t="str">
        <f>VLOOKUP(B77,Base!$A$3:$F$994, 3, FALSE)</f>
        <v>.</v>
      </c>
      <c r="D77" s="180" t="str">
        <f>VLOOKUP(B77,Base!$A$3:$F$994, 4, FALSE)</f>
        <v>.</v>
      </c>
      <c r="E77" s="36"/>
      <c r="F77" s="191" t="str">
        <f t="shared" si="8"/>
        <v>#VALUE!</v>
      </c>
      <c r="G77" s="192"/>
      <c r="H77" s="191" t="str">
        <f t="shared" si="9"/>
        <v>#VALUE!</v>
      </c>
      <c r="I77" s="193"/>
      <c r="J77" s="181" t="str">
        <f t="shared" si="10"/>
        <v>#VALUE!</v>
      </c>
      <c r="K77" s="182" t="str">
        <f t="shared" si="11"/>
        <v>#VALUE!</v>
      </c>
      <c r="L77" s="181" t="str">
        <f t="shared" si="12"/>
        <v>#VALUE!</v>
      </c>
      <c r="M77" s="183"/>
      <c r="N77" s="184">
        <f t="shared" si="13"/>
        <v>0</v>
      </c>
      <c r="O77" s="185">
        <f t="shared" si="14"/>
        <v>0</v>
      </c>
      <c r="P77" s="186" t="str">
        <f t="shared" si="15"/>
        <v>#VALUE!</v>
      </c>
      <c r="Q77" s="187" t="str">
        <f t="shared" si="16"/>
        <v>#VALUE!</v>
      </c>
      <c r="R77" s="188"/>
    </row>
    <row r="78">
      <c r="A78" s="178">
        <f>vlookup(B78,Base!$A$3:$F$994, 6, false)</f>
        <v>0</v>
      </c>
      <c r="B78" s="102" t="s">
        <v>6</v>
      </c>
      <c r="C78" s="179" t="str">
        <f>VLOOKUP(B78,Base!$A$3:$F$994, 3, FALSE)</f>
        <v>.</v>
      </c>
      <c r="D78" s="180" t="str">
        <f>VLOOKUP(B78,Base!$A$3:$F$994, 4, FALSE)</f>
        <v>.</v>
      </c>
      <c r="E78" s="36"/>
      <c r="F78" s="191" t="str">
        <f t="shared" si="8"/>
        <v>#VALUE!</v>
      </c>
      <c r="G78" s="192"/>
      <c r="H78" s="191" t="str">
        <f t="shared" si="9"/>
        <v>#VALUE!</v>
      </c>
      <c r="I78" s="193"/>
      <c r="J78" s="181" t="str">
        <f t="shared" si="10"/>
        <v>#VALUE!</v>
      </c>
      <c r="K78" s="182" t="str">
        <f t="shared" si="11"/>
        <v>#VALUE!</v>
      </c>
      <c r="L78" s="181" t="str">
        <f t="shared" si="12"/>
        <v>#VALUE!</v>
      </c>
      <c r="M78" s="183"/>
      <c r="N78" s="184">
        <f t="shared" si="13"/>
        <v>0</v>
      </c>
      <c r="O78" s="185">
        <f t="shared" si="14"/>
        <v>0</v>
      </c>
      <c r="P78" s="186" t="str">
        <f t="shared" si="15"/>
        <v>#VALUE!</v>
      </c>
      <c r="Q78" s="187" t="str">
        <f t="shared" si="16"/>
        <v>#VALUE!</v>
      </c>
      <c r="R78" s="188"/>
    </row>
    <row r="79">
      <c r="A79" s="178">
        <f>vlookup(B79,Base!$A$3:$F$994, 6, false)</f>
        <v>0</v>
      </c>
      <c r="B79" s="102" t="s">
        <v>6</v>
      </c>
      <c r="C79" s="179" t="str">
        <f>VLOOKUP(B79,Base!$A$3:$F$994, 3, FALSE)</f>
        <v>.</v>
      </c>
      <c r="D79" s="180" t="str">
        <f>VLOOKUP(B79,Base!$A$3:$F$994, 4, FALSE)</f>
        <v>.</v>
      </c>
      <c r="E79" s="36"/>
      <c r="F79" s="191" t="str">
        <f t="shared" si="8"/>
        <v>#VALUE!</v>
      </c>
      <c r="G79" s="192"/>
      <c r="H79" s="191" t="str">
        <f t="shared" si="9"/>
        <v>#VALUE!</v>
      </c>
      <c r="I79" s="193"/>
      <c r="J79" s="181" t="str">
        <f t="shared" si="10"/>
        <v>#VALUE!</v>
      </c>
      <c r="K79" s="182" t="str">
        <f t="shared" si="11"/>
        <v>#VALUE!</v>
      </c>
      <c r="L79" s="181" t="str">
        <f t="shared" si="12"/>
        <v>#VALUE!</v>
      </c>
      <c r="M79" s="183"/>
      <c r="N79" s="184">
        <f t="shared" si="13"/>
        <v>0</v>
      </c>
      <c r="O79" s="185">
        <f t="shared" si="14"/>
        <v>0</v>
      </c>
      <c r="P79" s="186" t="str">
        <f t="shared" si="15"/>
        <v>#VALUE!</v>
      </c>
      <c r="Q79" s="187" t="str">
        <f t="shared" si="16"/>
        <v>#VALUE!</v>
      </c>
      <c r="R79" s="188"/>
    </row>
    <row r="80">
      <c r="A80" s="178">
        <f>vlookup(B80,Base!$A$3:$F$994, 6, false)</f>
        <v>0</v>
      </c>
      <c r="B80" s="102" t="s">
        <v>6</v>
      </c>
      <c r="C80" s="179" t="str">
        <f>VLOOKUP(B80,Base!$A$3:$F$994, 3, FALSE)</f>
        <v>.</v>
      </c>
      <c r="D80" s="180" t="str">
        <f>VLOOKUP(B80,Base!$A$3:$F$994, 4, FALSE)</f>
        <v>.</v>
      </c>
      <c r="E80" s="36"/>
      <c r="F80" s="191" t="str">
        <f t="shared" si="8"/>
        <v>#VALUE!</v>
      </c>
      <c r="G80" s="192"/>
      <c r="H80" s="191" t="str">
        <f t="shared" si="9"/>
        <v>#VALUE!</v>
      </c>
      <c r="I80" s="193"/>
      <c r="J80" s="181" t="str">
        <f t="shared" si="10"/>
        <v>#VALUE!</v>
      </c>
      <c r="K80" s="182" t="str">
        <f t="shared" si="11"/>
        <v>#VALUE!</v>
      </c>
      <c r="L80" s="181" t="str">
        <f t="shared" si="12"/>
        <v>#VALUE!</v>
      </c>
      <c r="M80" s="183"/>
      <c r="N80" s="184">
        <f t="shared" si="13"/>
        <v>0</v>
      </c>
      <c r="O80" s="185">
        <f t="shared" si="14"/>
        <v>0</v>
      </c>
      <c r="P80" s="186" t="str">
        <f t="shared" si="15"/>
        <v>#VALUE!</v>
      </c>
      <c r="Q80" s="187" t="str">
        <f t="shared" si="16"/>
        <v>#VALUE!</v>
      </c>
      <c r="R80" s="188"/>
    </row>
    <row r="81">
      <c r="A81" s="178">
        <f>vlookup(B81,Base!$A$3:$F$994, 6, false)</f>
        <v>0</v>
      </c>
      <c r="B81" s="102" t="s">
        <v>6</v>
      </c>
      <c r="C81" s="179" t="str">
        <f>VLOOKUP(B81,Base!$A$3:$F$994, 3, FALSE)</f>
        <v>.</v>
      </c>
      <c r="D81" s="180" t="str">
        <f>VLOOKUP(B81,Base!$A$3:$F$994, 4, FALSE)</f>
        <v>.</v>
      </c>
      <c r="E81" s="36"/>
      <c r="F81" s="191" t="str">
        <f t="shared" si="8"/>
        <v>#VALUE!</v>
      </c>
      <c r="G81" s="192"/>
      <c r="H81" s="191" t="str">
        <f t="shared" si="9"/>
        <v>#VALUE!</v>
      </c>
      <c r="I81" s="193"/>
      <c r="J81" s="181" t="str">
        <f t="shared" si="10"/>
        <v>#VALUE!</v>
      </c>
      <c r="K81" s="182" t="str">
        <f t="shared" si="11"/>
        <v>#VALUE!</v>
      </c>
      <c r="L81" s="181" t="str">
        <f t="shared" si="12"/>
        <v>#VALUE!</v>
      </c>
      <c r="M81" s="183"/>
      <c r="N81" s="184">
        <f t="shared" si="13"/>
        <v>0</v>
      </c>
      <c r="O81" s="185">
        <f t="shared" si="14"/>
        <v>0</v>
      </c>
      <c r="P81" s="186" t="str">
        <f t="shared" si="15"/>
        <v>#VALUE!</v>
      </c>
      <c r="Q81" s="187" t="str">
        <f t="shared" si="16"/>
        <v>#VALUE!</v>
      </c>
      <c r="R81" s="188"/>
    </row>
    <row r="82">
      <c r="A82" s="178">
        <f>vlookup(B82,Base!$A$3:$F$994, 6, false)</f>
        <v>0</v>
      </c>
      <c r="B82" s="102" t="s">
        <v>6</v>
      </c>
      <c r="C82" s="179" t="str">
        <f>VLOOKUP(B82,Base!$A$3:$F$994, 3, FALSE)</f>
        <v>.</v>
      </c>
      <c r="D82" s="180" t="str">
        <f>VLOOKUP(B82,Base!$A$3:$F$994, 4, FALSE)</f>
        <v>.</v>
      </c>
      <c r="E82" s="36"/>
      <c r="F82" s="191" t="str">
        <f t="shared" si="8"/>
        <v>#VALUE!</v>
      </c>
      <c r="G82" s="192"/>
      <c r="H82" s="191" t="str">
        <f t="shared" si="9"/>
        <v>#VALUE!</v>
      </c>
      <c r="I82" s="193"/>
      <c r="J82" s="181" t="str">
        <f t="shared" si="10"/>
        <v>#VALUE!</v>
      </c>
      <c r="K82" s="182" t="str">
        <f t="shared" si="11"/>
        <v>#VALUE!</v>
      </c>
      <c r="L82" s="181" t="str">
        <f t="shared" si="12"/>
        <v>#VALUE!</v>
      </c>
      <c r="M82" s="183"/>
      <c r="N82" s="184">
        <f t="shared" si="13"/>
        <v>0</v>
      </c>
      <c r="O82" s="185">
        <f t="shared" si="14"/>
        <v>0</v>
      </c>
      <c r="P82" s="186" t="str">
        <f t="shared" si="15"/>
        <v>#VALUE!</v>
      </c>
      <c r="Q82" s="187" t="str">
        <f t="shared" si="16"/>
        <v>#VALUE!</v>
      </c>
      <c r="R82" s="188"/>
    </row>
    <row r="83">
      <c r="A83" s="178">
        <f>vlookup(B83,Base!$A$3:$F$994, 6, false)</f>
        <v>0</v>
      </c>
      <c r="B83" s="102" t="s">
        <v>6</v>
      </c>
      <c r="C83" s="179" t="str">
        <f>VLOOKUP(B83,Base!$A$3:$F$994, 3, FALSE)</f>
        <v>.</v>
      </c>
      <c r="D83" s="180" t="str">
        <f>VLOOKUP(B83,Base!$A$3:$F$994, 4, FALSE)</f>
        <v>.</v>
      </c>
      <c r="E83" s="36"/>
      <c r="F83" s="191" t="str">
        <f t="shared" si="8"/>
        <v>#VALUE!</v>
      </c>
      <c r="G83" s="192"/>
      <c r="H83" s="191" t="str">
        <f t="shared" si="9"/>
        <v>#VALUE!</v>
      </c>
      <c r="I83" s="193"/>
      <c r="J83" s="181" t="str">
        <f t="shared" si="10"/>
        <v>#VALUE!</v>
      </c>
      <c r="K83" s="182" t="str">
        <f t="shared" si="11"/>
        <v>#VALUE!</v>
      </c>
      <c r="L83" s="181" t="str">
        <f t="shared" si="12"/>
        <v>#VALUE!</v>
      </c>
      <c r="M83" s="183"/>
      <c r="N83" s="184">
        <f t="shared" si="13"/>
        <v>0</v>
      </c>
      <c r="O83" s="185">
        <f t="shared" si="14"/>
        <v>0</v>
      </c>
      <c r="P83" s="186" t="str">
        <f t="shared" si="15"/>
        <v>#VALUE!</v>
      </c>
      <c r="Q83" s="187" t="str">
        <f t="shared" si="16"/>
        <v>#VALUE!</v>
      </c>
      <c r="R83" s="188"/>
    </row>
    <row r="84">
      <c r="A84" s="178">
        <f>vlookup(B84,Base!$A$3:$F$994, 6, false)</f>
        <v>0</v>
      </c>
      <c r="B84" s="102" t="s">
        <v>6</v>
      </c>
      <c r="C84" s="179" t="str">
        <f>VLOOKUP(B84,Base!$A$3:$F$994, 3, FALSE)</f>
        <v>.</v>
      </c>
      <c r="D84" s="180" t="str">
        <f>VLOOKUP(B84,Base!$A$3:$F$994, 4, FALSE)</f>
        <v>.</v>
      </c>
      <c r="E84" s="36"/>
      <c r="F84" s="191" t="str">
        <f t="shared" si="8"/>
        <v>#VALUE!</v>
      </c>
      <c r="G84" s="192"/>
      <c r="H84" s="191" t="str">
        <f t="shared" si="9"/>
        <v>#VALUE!</v>
      </c>
      <c r="I84" s="193"/>
      <c r="J84" s="181" t="str">
        <f t="shared" si="10"/>
        <v>#VALUE!</v>
      </c>
      <c r="K84" s="182" t="str">
        <f t="shared" si="11"/>
        <v>#VALUE!</v>
      </c>
      <c r="L84" s="181" t="str">
        <f t="shared" si="12"/>
        <v>#VALUE!</v>
      </c>
      <c r="M84" s="183"/>
      <c r="N84" s="184">
        <f t="shared" si="13"/>
        <v>0</v>
      </c>
      <c r="O84" s="185">
        <f t="shared" si="14"/>
        <v>0</v>
      </c>
      <c r="P84" s="186" t="str">
        <f t="shared" si="15"/>
        <v>#VALUE!</v>
      </c>
      <c r="Q84" s="187" t="str">
        <f t="shared" si="16"/>
        <v>#VALUE!</v>
      </c>
      <c r="R84" s="188"/>
    </row>
    <row r="85">
      <c r="A85" s="178">
        <f>vlookup(B85,Base!$A$3:$F$994, 6, false)</f>
        <v>0</v>
      </c>
      <c r="B85" s="102" t="s">
        <v>6</v>
      </c>
      <c r="C85" s="179" t="str">
        <f>VLOOKUP(B85,Base!$A$3:$F$994, 3, FALSE)</f>
        <v>.</v>
      </c>
      <c r="D85" s="180" t="str">
        <f>VLOOKUP(B85,Base!$A$3:$F$994, 4, FALSE)</f>
        <v>.</v>
      </c>
      <c r="E85" s="36"/>
      <c r="F85" s="191" t="str">
        <f t="shared" si="8"/>
        <v>#VALUE!</v>
      </c>
      <c r="G85" s="192"/>
      <c r="H85" s="191" t="str">
        <f t="shared" si="9"/>
        <v>#VALUE!</v>
      </c>
      <c r="I85" s="193"/>
      <c r="J85" s="181" t="str">
        <f t="shared" si="10"/>
        <v>#VALUE!</v>
      </c>
      <c r="K85" s="182" t="str">
        <f t="shared" si="11"/>
        <v>#VALUE!</v>
      </c>
      <c r="L85" s="181" t="str">
        <f t="shared" si="12"/>
        <v>#VALUE!</v>
      </c>
      <c r="M85" s="183"/>
      <c r="N85" s="184">
        <f t="shared" si="13"/>
        <v>0</v>
      </c>
      <c r="O85" s="185">
        <f t="shared" si="14"/>
        <v>0</v>
      </c>
      <c r="P85" s="186" t="str">
        <f t="shared" si="15"/>
        <v>#VALUE!</v>
      </c>
      <c r="Q85" s="187" t="str">
        <f t="shared" si="16"/>
        <v>#VALUE!</v>
      </c>
      <c r="R85" s="188"/>
    </row>
    <row r="86">
      <c r="A86" s="178">
        <f>vlookup(B86,Base!$A$3:$F$994, 6, false)</f>
        <v>0</v>
      </c>
      <c r="B86" s="102" t="s">
        <v>6</v>
      </c>
      <c r="C86" s="179" t="str">
        <f>VLOOKUP(B86,Base!$A$3:$F$994, 3, FALSE)</f>
        <v>.</v>
      </c>
      <c r="D86" s="180" t="str">
        <f>VLOOKUP(B86,Base!$A$3:$F$994, 4, FALSE)</f>
        <v>.</v>
      </c>
      <c r="E86" s="36"/>
      <c r="F86" s="191" t="str">
        <f t="shared" si="8"/>
        <v>#VALUE!</v>
      </c>
      <c r="G86" s="192"/>
      <c r="H86" s="191" t="str">
        <f t="shared" si="9"/>
        <v>#VALUE!</v>
      </c>
      <c r="I86" s="193"/>
      <c r="J86" s="181" t="str">
        <f t="shared" si="10"/>
        <v>#VALUE!</v>
      </c>
      <c r="K86" s="182" t="str">
        <f t="shared" si="11"/>
        <v>#VALUE!</v>
      </c>
      <c r="L86" s="181" t="str">
        <f t="shared" si="12"/>
        <v>#VALUE!</v>
      </c>
      <c r="M86" s="183"/>
      <c r="N86" s="184">
        <f t="shared" si="13"/>
        <v>0</v>
      </c>
      <c r="O86" s="185">
        <f t="shared" si="14"/>
        <v>0</v>
      </c>
      <c r="P86" s="186" t="str">
        <f t="shared" si="15"/>
        <v>#VALUE!</v>
      </c>
      <c r="Q86" s="187" t="str">
        <f t="shared" si="16"/>
        <v>#VALUE!</v>
      </c>
      <c r="R86" s="188"/>
    </row>
    <row r="87">
      <c r="A87" s="178">
        <f>vlookup(B87,Base!$A$3:$F$994, 6, false)</f>
        <v>0</v>
      </c>
      <c r="B87" s="102" t="s">
        <v>6</v>
      </c>
      <c r="C87" s="179" t="str">
        <f>VLOOKUP(B87,Base!$A$3:$F$994, 3, FALSE)</f>
        <v>.</v>
      </c>
      <c r="D87" s="180" t="str">
        <f>VLOOKUP(B87,Base!$A$3:$F$994, 4, FALSE)</f>
        <v>.</v>
      </c>
      <c r="E87" s="36"/>
      <c r="F87" s="191" t="str">
        <f t="shared" si="8"/>
        <v>#VALUE!</v>
      </c>
      <c r="G87" s="192"/>
      <c r="H87" s="191" t="str">
        <f t="shared" si="9"/>
        <v>#VALUE!</v>
      </c>
      <c r="I87" s="193"/>
      <c r="J87" s="181" t="str">
        <f t="shared" si="10"/>
        <v>#VALUE!</v>
      </c>
      <c r="K87" s="182" t="str">
        <f t="shared" si="11"/>
        <v>#VALUE!</v>
      </c>
      <c r="L87" s="181" t="str">
        <f t="shared" si="12"/>
        <v>#VALUE!</v>
      </c>
      <c r="M87" s="183"/>
      <c r="N87" s="184">
        <f t="shared" si="13"/>
        <v>0</v>
      </c>
      <c r="O87" s="185">
        <f t="shared" si="14"/>
        <v>0</v>
      </c>
      <c r="P87" s="186" t="str">
        <f t="shared" si="15"/>
        <v>#VALUE!</v>
      </c>
      <c r="Q87" s="187" t="str">
        <f t="shared" si="16"/>
        <v>#VALUE!</v>
      </c>
      <c r="R87" s="188"/>
    </row>
    <row r="88">
      <c r="A88" s="178">
        <f>vlookup(B88,Base!$A$3:$F$994, 6, false)</f>
        <v>0</v>
      </c>
      <c r="B88" s="102" t="s">
        <v>6</v>
      </c>
      <c r="C88" s="179" t="str">
        <f>VLOOKUP(B88,Base!$A$3:$F$994, 3, FALSE)</f>
        <v>.</v>
      </c>
      <c r="D88" s="180" t="str">
        <f>VLOOKUP(B88,Base!$A$3:$F$994, 4, FALSE)</f>
        <v>.</v>
      </c>
      <c r="E88" s="36"/>
      <c r="F88" s="191" t="str">
        <f t="shared" si="8"/>
        <v>#VALUE!</v>
      </c>
      <c r="G88" s="192"/>
      <c r="H88" s="191" t="str">
        <f t="shared" si="9"/>
        <v>#VALUE!</v>
      </c>
      <c r="I88" s="193"/>
      <c r="J88" s="181" t="str">
        <f t="shared" si="10"/>
        <v>#VALUE!</v>
      </c>
      <c r="K88" s="182" t="str">
        <f t="shared" si="11"/>
        <v>#VALUE!</v>
      </c>
      <c r="L88" s="181" t="str">
        <f t="shared" si="12"/>
        <v>#VALUE!</v>
      </c>
      <c r="M88" s="183"/>
      <c r="N88" s="184">
        <f t="shared" si="13"/>
        <v>0</v>
      </c>
      <c r="O88" s="185">
        <f t="shared" si="14"/>
        <v>0</v>
      </c>
      <c r="P88" s="186" t="str">
        <f t="shared" si="15"/>
        <v>#VALUE!</v>
      </c>
      <c r="Q88" s="187" t="str">
        <f t="shared" si="16"/>
        <v>#VALUE!</v>
      </c>
      <c r="R88" s="188"/>
    </row>
    <row r="89">
      <c r="A89" s="189"/>
      <c r="B89" s="189"/>
      <c r="C89" s="189"/>
      <c r="D89" s="189"/>
      <c r="E89" s="189"/>
      <c r="F89" s="189"/>
      <c r="G89" s="189"/>
      <c r="H89" s="189"/>
      <c r="I89" s="189"/>
      <c r="J89" s="189"/>
      <c r="K89" s="189"/>
      <c r="L89" s="189"/>
      <c r="M89" s="189"/>
      <c r="N89" s="189"/>
      <c r="O89" s="189"/>
    </row>
    <row r="90">
      <c r="A90" s="189"/>
      <c r="B90" s="189"/>
      <c r="C90" s="189"/>
      <c r="D90" s="189"/>
      <c r="E90" s="189"/>
      <c r="F90" s="189"/>
      <c r="G90" s="189"/>
      <c r="H90" s="189"/>
      <c r="I90" s="189"/>
      <c r="J90" s="189"/>
      <c r="K90" s="189"/>
      <c r="L90" s="189"/>
      <c r="M90" s="189"/>
      <c r="N90" s="189"/>
      <c r="O90" s="189"/>
    </row>
    <row r="91">
      <c r="A91" s="189"/>
      <c r="B91" s="189"/>
      <c r="C91" s="189"/>
      <c r="D91" s="189"/>
      <c r="E91" s="189"/>
      <c r="F91" s="189"/>
      <c r="G91" s="189"/>
      <c r="H91" s="189"/>
      <c r="I91" s="189"/>
      <c r="J91" s="189"/>
      <c r="K91" s="189"/>
      <c r="L91" s="189"/>
      <c r="M91" s="189"/>
      <c r="N91" s="189"/>
      <c r="O91" s="189"/>
    </row>
    <row r="92">
      <c r="A92" s="189"/>
      <c r="B92" s="189"/>
      <c r="C92" s="189"/>
      <c r="D92" s="189"/>
      <c r="E92" s="189"/>
      <c r="F92" s="189"/>
      <c r="G92" s="189"/>
      <c r="H92" s="189"/>
      <c r="I92" s="189"/>
      <c r="J92" s="189"/>
      <c r="K92" s="189"/>
      <c r="L92" s="189"/>
      <c r="M92" s="189"/>
      <c r="N92" s="189"/>
      <c r="O92" s="189"/>
    </row>
    <row r="93">
      <c r="A93" s="189"/>
      <c r="B93" s="189"/>
      <c r="C93" s="189"/>
      <c r="D93" s="189"/>
      <c r="E93" s="189"/>
      <c r="F93" s="189"/>
      <c r="G93" s="189"/>
      <c r="H93" s="189"/>
      <c r="I93" s="189"/>
      <c r="J93" s="189"/>
      <c r="K93" s="189"/>
      <c r="L93" s="189"/>
      <c r="M93" s="189"/>
      <c r="N93" s="189"/>
      <c r="O93" s="189"/>
    </row>
    <row r="94">
      <c r="A94" s="189"/>
      <c r="B94" s="189"/>
      <c r="C94" s="189"/>
      <c r="D94" s="189"/>
      <c r="E94" s="189"/>
      <c r="F94" s="189"/>
      <c r="G94" s="189"/>
      <c r="H94" s="189"/>
      <c r="I94" s="189"/>
      <c r="J94" s="189"/>
      <c r="K94" s="189"/>
      <c r="L94" s="189"/>
      <c r="M94" s="189"/>
      <c r="N94" s="189"/>
      <c r="O94" s="189"/>
    </row>
    <row r="95">
      <c r="A95" s="189"/>
      <c r="B95" s="189"/>
      <c r="C95" s="189"/>
      <c r="D95" s="189"/>
      <c r="E95" s="189"/>
      <c r="F95" s="189"/>
      <c r="G95" s="189"/>
      <c r="H95" s="189"/>
      <c r="I95" s="189"/>
      <c r="J95" s="189"/>
      <c r="K95" s="189"/>
      <c r="L95" s="189"/>
      <c r="M95" s="189"/>
      <c r="N95" s="189"/>
      <c r="O95" s="189"/>
    </row>
    <row r="96">
      <c r="A96" s="189"/>
      <c r="B96" s="189"/>
      <c r="C96" s="189"/>
      <c r="D96" s="189"/>
      <c r="E96" s="189"/>
      <c r="F96" s="189"/>
      <c r="G96" s="189"/>
      <c r="H96" s="189"/>
      <c r="I96" s="189"/>
      <c r="J96" s="189"/>
      <c r="K96" s="189"/>
      <c r="L96" s="189"/>
      <c r="M96" s="189"/>
      <c r="N96" s="189"/>
      <c r="O96" s="189"/>
    </row>
    <row r="97">
      <c r="A97" s="189"/>
      <c r="B97" s="189"/>
      <c r="C97" s="189"/>
      <c r="D97" s="189"/>
      <c r="E97" s="189"/>
      <c r="F97" s="189"/>
      <c r="G97" s="189"/>
      <c r="H97" s="189"/>
      <c r="I97" s="189"/>
      <c r="J97" s="189"/>
      <c r="K97" s="189"/>
      <c r="L97" s="189"/>
      <c r="M97" s="189"/>
      <c r="N97" s="189"/>
      <c r="O97" s="189"/>
    </row>
    <row r="98">
      <c r="A98" s="189"/>
      <c r="B98" s="189"/>
      <c r="C98" s="189"/>
      <c r="D98" s="189"/>
      <c r="E98" s="189"/>
      <c r="F98" s="189"/>
      <c r="G98" s="189"/>
      <c r="H98" s="189"/>
      <c r="I98" s="189"/>
      <c r="J98" s="189"/>
      <c r="K98" s="189"/>
      <c r="L98" s="189"/>
      <c r="M98" s="189"/>
      <c r="N98" s="189"/>
      <c r="O98" s="189"/>
    </row>
    <row r="99">
      <c r="A99" s="189"/>
      <c r="B99" s="189"/>
      <c r="C99" s="189"/>
      <c r="D99" s="189"/>
      <c r="E99" s="189"/>
      <c r="F99" s="189"/>
      <c r="G99" s="189"/>
      <c r="H99" s="189"/>
      <c r="I99" s="189"/>
      <c r="J99" s="189"/>
      <c r="K99" s="189"/>
      <c r="L99" s="189"/>
      <c r="M99" s="189"/>
      <c r="N99" s="189"/>
      <c r="O99" s="189"/>
    </row>
  </sheetData>
  <mergeCells count="3">
    <mergeCell ref="A1:L1"/>
    <mergeCell ref="A3:M3"/>
    <mergeCell ref="A47:Q47"/>
  </mergeCells>
  <dataValidations>
    <dataValidation type="list" allowBlank="1" sqref="B5:B44 B49:B88">
      <formula1>Base!$A$3:$A$825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25"/>
    <col customWidth="1" min="9" max="9" width="23.63"/>
    <col customWidth="1" min="10" max="10" width="19.25"/>
    <col customWidth="1" min="11" max="11" width="2.63"/>
  </cols>
  <sheetData>
    <row r="1">
      <c r="A1" s="26" t="s">
        <v>7</v>
      </c>
      <c r="J1" s="83"/>
      <c r="K1" s="83"/>
    </row>
    <row r="2">
      <c r="A2" s="84" t="s">
        <v>772</v>
      </c>
      <c r="B2" s="2"/>
      <c r="C2" s="2"/>
      <c r="D2" s="3"/>
      <c r="J2" s="83"/>
      <c r="K2" s="83"/>
    </row>
    <row r="3">
      <c r="A3" s="86"/>
      <c r="I3" s="157" t="s">
        <v>731</v>
      </c>
      <c r="J3" s="158">
        <v>0.16</v>
      </c>
      <c r="K3" s="89"/>
    </row>
    <row r="4">
      <c r="A4" s="97" t="s">
        <v>701</v>
      </c>
      <c r="B4" s="92" t="s">
        <v>773</v>
      </c>
      <c r="C4" s="2"/>
      <c r="D4" s="2"/>
      <c r="E4" s="3"/>
      <c r="F4" s="93" t="s">
        <v>702</v>
      </c>
      <c r="G4" s="98">
        <f>'REC ALIMENTOS'!G4</f>
        <v>42399</v>
      </c>
      <c r="H4" s="3"/>
      <c r="I4" s="157" t="s">
        <v>733</v>
      </c>
      <c r="J4" s="162" t="s">
        <v>734</v>
      </c>
      <c r="K4" s="96"/>
    </row>
    <row r="5">
      <c r="A5" s="91" t="s">
        <v>703</v>
      </c>
      <c r="B5" s="99">
        <v>4535.0</v>
      </c>
      <c r="C5" s="100"/>
      <c r="D5" s="101" t="s">
        <v>705</v>
      </c>
      <c r="E5" s="102">
        <v>1.0</v>
      </c>
      <c r="F5" s="164"/>
      <c r="G5" s="104"/>
      <c r="H5" s="100"/>
      <c r="I5" s="163">
        <f>1/J5</f>
        <v>4</v>
      </c>
      <c r="J5" s="130">
        <v>0.25</v>
      </c>
      <c r="K5" s="96"/>
    </row>
    <row r="6">
      <c r="A6" s="105" t="s">
        <v>707</v>
      </c>
      <c r="B6" s="106" t="s">
        <v>708</v>
      </c>
      <c r="C6" s="100"/>
      <c r="D6" s="107" t="s">
        <v>709</v>
      </c>
      <c r="E6" s="107" t="s">
        <v>710</v>
      </c>
      <c r="F6" s="108" t="s">
        <v>711</v>
      </c>
      <c r="G6" s="104"/>
      <c r="H6" s="100"/>
      <c r="I6" s="162" t="s">
        <v>712</v>
      </c>
      <c r="J6" s="162" t="s">
        <v>713</v>
      </c>
      <c r="K6" s="109"/>
    </row>
    <row r="7">
      <c r="A7" s="110" t="str">
        <f>VLOOKUP(B7,Base!$A$3:$F$994, 6, false)</f>
        <v>ABA-002</v>
      </c>
      <c r="B7" s="111" t="s">
        <v>18</v>
      </c>
      <c r="C7" s="3"/>
      <c r="D7" s="112" t="s">
        <v>736</v>
      </c>
      <c r="E7" s="110" t="str">
        <f>VLOOKUP(B7,Base!$A$3:$F$994, 2, false)</f>
        <v>Kg</v>
      </c>
      <c r="F7" s="92"/>
      <c r="G7" s="2"/>
      <c r="H7" s="3"/>
      <c r="I7" s="113">
        <f>VLOOKUP(B7,Base!$A$3:$F$994, 5, false)</f>
        <v>30</v>
      </c>
      <c r="J7" s="114">
        <f t="shared" ref="J7:J24" si="1">I7*D7</f>
        <v>6</v>
      </c>
      <c r="K7" s="115"/>
    </row>
    <row r="8">
      <c r="A8" s="110" t="str">
        <f>VLOOKUP(B8,Base!$A$3:$F$994, 6, false)</f>
        <v>ABA-003</v>
      </c>
      <c r="B8" s="111" t="s">
        <v>25</v>
      </c>
      <c r="C8" s="3"/>
      <c r="D8" s="112" t="s">
        <v>774</v>
      </c>
      <c r="E8" s="110" t="str">
        <f>VLOOKUP(B8,Base!$A$3:$F$994, 2, false)</f>
        <v>Kg</v>
      </c>
      <c r="F8" s="116"/>
      <c r="G8" s="2"/>
      <c r="H8" s="3"/>
      <c r="I8" s="113">
        <f>VLOOKUP(B8,Base!$A$3:$F$994, 5, false)</f>
        <v>50</v>
      </c>
      <c r="J8" s="114">
        <f t="shared" si="1"/>
        <v>50</v>
      </c>
      <c r="K8" s="115"/>
    </row>
    <row r="9">
      <c r="A9" s="110" t="str">
        <f>VLOOKUP(B9,Base!$A$3:$F$994, 6, false)</f>
        <v>ABA-003</v>
      </c>
      <c r="B9" s="111" t="s">
        <v>25</v>
      </c>
      <c r="C9" s="3"/>
      <c r="D9" s="112" t="s">
        <v>775</v>
      </c>
      <c r="E9" s="110" t="str">
        <f>VLOOKUP(B9,Base!$A$3:$F$994, 2, false)</f>
        <v>Kg</v>
      </c>
      <c r="F9" s="116"/>
      <c r="G9" s="2"/>
      <c r="H9" s="3"/>
      <c r="I9" s="113">
        <f>VLOOKUP(B9,Base!$A$3:$F$994, 5, false)</f>
        <v>50</v>
      </c>
      <c r="J9" s="114">
        <f t="shared" si="1"/>
        <v>15</v>
      </c>
      <c r="K9" s="115"/>
    </row>
    <row r="10">
      <c r="A10" s="110" t="str">
        <f>VLOOKUP(B10,Base!$A$3:$F$994, 6, false)</f>
        <v>ABA-003</v>
      </c>
      <c r="B10" s="111" t="s">
        <v>25</v>
      </c>
      <c r="C10" s="3"/>
      <c r="D10" s="112" t="s">
        <v>776</v>
      </c>
      <c r="E10" s="110" t="str">
        <f>VLOOKUP(B10,Base!$A$3:$F$994, 2, false)</f>
        <v>Kg</v>
      </c>
      <c r="F10" s="116"/>
      <c r="G10" s="2"/>
      <c r="H10" s="3"/>
      <c r="I10" s="113">
        <f>VLOOKUP(B10,Base!$A$3:$F$994, 5, false)</f>
        <v>50</v>
      </c>
      <c r="J10" s="114">
        <f t="shared" si="1"/>
        <v>20</v>
      </c>
      <c r="K10" s="115"/>
    </row>
    <row r="11">
      <c r="A11" s="110">
        <f>VLOOKUP(B11,Base!$A$3:$F$994, 6, false)</f>
        <v>0</v>
      </c>
      <c r="B11" s="111" t="s">
        <v>6</v>
      </c>
      <c r="C11" s="3"/>
      <c r="D11" s="112"/>
      <c r="E11" s="110" t="str">
        <f>VLOOKUP(B11,Base!$A$3:$F$994, 2, false)</f>
        <v>.</v>
      </c>
      <c r="F11" s="92"/>
      <c r="G11" s="2"/>
      <c r="H11" s="3"/>
      <c r="I11" s="113">
        <f>VLOOKUP(B11,Base!$A$3:$F$994, 5, false)</f>
        <v>0</v>
      </c>
      <c r="J11" s="114">
        <f t="shared" si="1"/>
        <v>0</v>
      </c>
      <c r="K11" s="115"/>
    </row>
    <row r="12">
      <c r="A12" s="110">
        <f>VLOOKUP(B12,Base!$A$3:$F$994, 6, false)</f>
        <v>0</v>
      </c>
      <c r="B12" s="111" t="s">
        <v>6</v>
      </c>
      <c r="C12" s="3"/>
      <c r="D12" s="112"/>
      <c r="E12" s="110" t="str">
        <f>VLOOKUP(B12,Base!$A$3:$F$994, 2, false)</f>
        <v>.</v>
      </c>
      <c r="F12" s="92"/>
      <c r="G12" s="2"/>
      <c r="H12" s="3"/>
      <c r="I12" s="113">
        <f>VLOOKUP(B12,Base!$A$3:$F$994, 5, false)</f>
        <v>0</v>
      </c>
      <c r="J12" s="114">
        <f t="shared" si="1"/>
        <v>0</v>
      </c>
      <c r="K12" s="115"/>
    </row>
    <row r="13">
      <c r="A13" s="110">
        <f>VLOOKUP(B13,Base!$A$3:$F$994, 6, false)</f>
        <v>0</v>
      </c>
      <c r="B13" s="111" t="s">
        <v>6</v>
      </c>
      <c r="C13" s="3"/>
      <c r="D13" s="112"/>
      <c r="E13" s="110" t="str">
        <f>VLOOKUP(B13,Base!$A$3:$F$994, 2, false)</f>
        <v>.</v>
      </c>
      <c r="F13" s="116"/>
      <c r="G13" s="2"/>
      <c r="H13" s="3"/>
      <c r="I13" s="113">
        <f>VLOOKUP(B13,Base!$A$3:$F$994, 5, false)</f>
        <v>0</v>
      </c>
      <c r="J13" s="114">
        <f t="shared" si="1"/>
        <v>0</v>
      </c>
      <c r="K13" s="115"/>
    </row>
    <row r="14">
      <c r="A14" s="110">
        <f>VLOOKUP(B14,Base!$A$3:$F$994, 6, false)</f>
        <v>0</v>
      </c>
      <c r="B14" s="111" t="s">
        <v>6</v>
      </c>
      <c r="C14" s="3"/>
      <c r="D14" s="112"/>
      <c r="E14" s="110" t="str">
        <f>VLOOKUP(B14,Base!$A$3:$F$994, 2, false)</f>
        <v>.</v>
      </c>
      <c r="F14" s="117"/>
      <c r="G14" s="2"/>
      <c r="H14" s="3"/>
      <c r="I14" s="113">
        <f>VLOOKUP(B14,Base!$A$3:$F$994, 5, false)</f>
        <v>0</v>
      </c>
      <c r="J14" s="114">
        <f t="shared" si="1"/>
        <v>0</v>
      </c>
      <c r="K14" s="115"/>
    </row>
    <row r="15">
      <c r="A15" s="110">
        <f>VLOOKUP(B15,Base!$A$3:$F$994, 6, false)</f>
        <v>0</v>
      </c>
      <c r="B15" s="111" t="s">
        <v>6</v>
      </c>
      <c r="C15" s="3"/>
      <c r="D15" s="118"/>
      <c r="E15" s="110" t="str">
        <f>VLOOKUP(B15,Base!$A$3:$F$994, 2, false)</f>
        <v>.</v>
      </c>
      <c r="F15" s="117"/>
      <c r="G15" s="2"/>
      <c r="H15" s="3"/>
      <c r="I15" s="113">
        <f>VLOOKUP(B15,Base!$A$3:$F$994, 5, false)</f>
        <v>0</v>
      </c>
      <c r="J15" s="114">
        <f t="shared" si="1"/>
        <v>0</v>
      </c>
      <c r="K15" s="115"/>
    </row>
    <row r="16">
      <c r="A16" s="110">
        <f>VLOOKUP(B16,Base!$A$3:$F$994, 6, false)</f>
        <v>0</v>
      </c>
      <c r="B16" s="111" t="s">
        <v>6</v>
      </c>
      <c r="C16" s="3"/>
      <c r="D16" s="112"/>
      <c r="E16" s="110" t="str">
        <f>VLOOKUP(B16,Base!$A$3:$F$994, 2, false)</f>
        <v>.</v>
      </c>
      <c r="F16" s="117"/>
      <c r="G16" s="2"/>
      <c r="H16" s="3"/>
      <c r="I16" s="113">
        <f>VLOOKUP(B16,Base!$A$3:$F$994, 5, false)</f>
        <v>0</v>
      </c>
      <c r="J16" s="114">
        <f t="shared" si="1"/>
        <v>0</v>
      </c>
      <c r="K16" s="115"/>
    </row>
    <row r="17">
      <c r="A17" s="110">
        <f>VLOOKUP(B17,Base!$A$3:$F$994, 6, false)</f>
        <v>0</v>
      </c>
      <c r="B17" s="111" t="s">
        <v>6</v>
      </c>
      <c r="C17" s="3"/>
      <c r="D17" s="118"/>
      <c r="E17" s="110" t="str">
        <f>VLOOKUP(B17,Base!$A$3:$F$994, 2, false)</f>
        <v>.</v>
      </c>
      <c r="F17" s="106" t="s">
        <v>714</v>
      </c>
      <c r="G17" s="104"/>
      <c r="H17" s="100"/>
      <c r="I17" s="113">
        <f>VLOOKUP(B17,Base!$A$3:$F$994, 5, false)</f>
        <v>0</v>
      </c>
      <c r="J17" s="114">
        <f t="shared" si="1"/>
        <v>0</v>
      </c>
      <c r="K17" s="115"/>
    </row>
    <row r="18">
      <c r="A18" s="110">
        <f>VLOOKUP(B18,Base!$A$3:$F$994, 6, false)</f>
        <v>0</v>
      </c>
      <c r="B18" s="111" t="s">
        <v>6</v>
      </c>
      <c r="C18" s="3"/>
      <c r="D18" s="49"/>
      <c r="E18" s="110" t="str">
        <f>VLOOKUP(B18,Base!$A$3:$F$994, 2, false)</f>
        <v>.</v>
      </c>
      <c r="F18" s="119"/>
      <c r="G18" s="104"/>
      <c r="H18" s="100"/>
      <c r="I18" s="113">
        <f>VLOOKUP(B18,Base!$A$3:$F$994, 5, false)</f>
        <v>0</v>
      </c>
      <c r="J18" s="114">
        <f t="shared" si="1"/>
        <v>0</v>
      </c>
      <c r="K18" s="115"/>
    </row>
    <row r="19">
      <c r="A19" s="110">
        <f>VLOOKUP(B19,Base!$A$3:$F$994, 6, false)</f>
        <v>0</v>
      </c>
      <c r="B19" s="111" t="s">
        <v>6</v>
      </c>
      <c r="C19" s="3"/>
      <c r="D19" s="49"/>
      <c r="E19" s="110" t="str">
        <f>VLOOKUP(B19,Base!$A$3:$F$994, 2, false)</f>
        <v>.</v>
      </c>
      <c r="F19" s="119"/>
      <c r="G19" s="104"/>
      <c r="H19" s="100"/>
      <c r="I19" s="113">
        <f>VLOOKUP(B19,Base!$A$3:$F$994, 5, false)</f>
        <v>0</v>
      </c>
      <c r="J19" s="114">
        <f t="shared" si="1"/>
        <v>0</v>
      </c>
      <c r="K19" s="115"/>
    </row>
    <row r="20">
      <c r="A20" s="110">
        <f>VLOOKUP(B20,Base!$A$3:$F$994, 6, false)</f>
        <v>0</v>
      </c>
      <c r="B20" s="111" t="s">
        <v>6</v>
      </c>
      <c r="C20" s="3"/>
      <c r="D20" s="120"/>
      <c r="E20" s="110" t="str">
        <f>VLOOKUP(B20,Base!$A$3:$F$994, 2, false)</f>
        <v>.</v>
      </c>
      <c r="F20" s="119"/>
      <c r="G20" s="104"/>
      <c r="H20" s="100"/>
      <c r="I20" s="113">
        <f>VLOOKUP(B20,Base!$A$3:$F$994, 5, false)</f>
        <v>0</v>
      </c>
      <c r="J20" s="114">
        <f t="shared" si="1"/>
        <v>0</v>
      </c>
      <c r="K20" s="115"/>
    </row>
    <row r="21">
      <c r="A21" s="110">
        <f>VLOOKUP(B21,Base!$A$3:$F$994, 6, false)</f>
        <v>0</v>
      </c>
      <c r="B21" s="111" t="s">
        <v>6</v>
      </c>
      <c r="C21" s="3"/>
      <c r="D21" s="120"/>
      <c r="E21" s="110" t="str">
        <f>VLOOKUP(B21,Base!$A$3:$F$994, 2, false)</f>
        <v>.</v>
      </c>
      <c r="F21" s="119"/>
      <c r="G21" s="104"/>
      <c r="H21" s="100"/>
      <c r="I21" s="113">
        <f>VLOOKUP(B21,Base!$A$3:$F$994, 5, false)</f>
        <v>0</v>
      </c>
      <c r="J21" s="114">
        <f t="shared" si="1"/>
        <v>0</v>
      </c>
      <c r="K21" s="115"/>
    </row>
    <row r="22">
      <c r="A22" s="110">
        <f>VLOOKUP(B22,Base!$A$3:$F$994, 6, false)</f>
        <v>0</v>
      </c>
      <c r="B22" s="111" t="s">
        <v>6</v>
      </c>
      <c r="C22" s="3"/>
      <c r="D22" s="121"/>
      <c r="E22" s="110" t="str">
        <f>VLOOKUP(B22,Base!$A$3:$F$994, 2, false)</f>
        <v>.</v>
      </c>
      <c r="F22" s="119"/>
      <c r="G22" s="104"/>
      <c r="H22" s="100"/>
      <c r="I22" s="113">
        <f>VLOOKUP(B22,Base!$A$3:$F$994, 5, false)</f>
        <v>0</v>
      </c>
      <c r="J22" s="114">
        <f t="shared" si="1"/>
        <v>0</v>
      </c>
      <c r="K22" s="115"/>
    </row>
    <row r="23">
      <c r="A23" s="110">
        <f>VLOOKUP(B23,Base!$A$3:$F$994, 6, false)</f>
        <v>0</v>
      </c>
      <c r="B23" s="111" t="s">
        <v>6</v>
      </c>
      <c r="C23" s="3"/>
      <c r="D23" s="122"/>
      <c r="E23" s="110" t="str">
        <f>VLOOKUP(B23,Base!$A$3:$F$994, 2, false)</f>
        <v>.</v>
      </c>
      <c r="F23" s="119"/>
      <c r="G23" s="104"/>
      <c r="H23" s="100"/>
      <c r="I23" s="113">
        <f>VLOOKUP(B23,Base!$A$3:$F$994, 5, false)</f>
        <v>0</v>
      </c>
      <c r="J23" s="114">
        <f t="shared" si="1"/>
        <v>0</v>
      </c>
      <c r="K23" s="115"/>
    </row>
    <row r="24">
      <c r="A24" s="110">
        <f>VLOOKUP(B24,Base!$A$3:$F$994, 6, false)</f>
        <v>0</v>
      </c>
      <c r="B24" s="111" t="s">
        <v>6</v>
      </c>
      <c r="C24" s="3"/>
      <c r="D24" s="123"/>
      <c r="E24" s="110" t="str">
        <f>VLOOKUP(B24,Base!$A$3:$F$994, 2, false)</f>
        <v>.</v>
      </c>
      <c r="F24" s="119"/>
      <c r="G24" s="104"/>
      <c r="H24" s="100"/>
      <c r="I24" s="113">
        <f>VLOOKUP(B24,Base!$A$3:$F$994, 5, false)</f>
        <v>0</v>
      </c>
      <c r="J24" s="114">
        <f t="shared" si="1"/>
        <v>0</v>
      </c>
      <c r="K24" s="115"/>
    </row>
    <row r="25">
      <c r="A25" s="126" t="s">
        <v>717</v>
      </c>
      <c r="B25" s="104"/>
      <c r="C25" s="104"/>
      <c r="D25" s="104"/>
      <c r="E25" s="104"/>
      <c r="F25" s="104"/>
      <c r="G25" s="104"/>
      <c r="H25" s="100"/>
      <c r="I25" s="167" t="s">
        <v>716</v>
      </c>
      <c r="J25" s="125">
        <f>SUM(J7:J24)</f>
        <v>91</v>
      </c>
      <c r="K25" s="109"/>
    </row>
    <row r="26">
      <c r="A26" s="127"/>
      <c r="B26" s="104"/>
      <c r="C26" s="104"/>
      <c r="D26" s="104"/>
      <c r="E26" s="104"/>
      <c r="F26" s="104"/>
      <c r="G26" s="104"/>
      <c r="H26" s="100"/>
      <c r="I26" s="167" t="s">
        <v>718</v>
      </c>
      <c r="J26" s="128">
        <f>J25/E5</f>
        <v>91</v>
      </c>
      <c r="K26" s="129"/>
    </row>
    <row r="27">
      <c r="A27" s="127"/>
      <c r="B27" s="104"/>
      <c r="C27" s="104"/>
      <c r="D27" s="104"/>
      <c r="E27" s="104"/>
      <c r="F27" s="104"/>
      <c r="G27" s="104"/>
      <c r="H27" s="100"/>
      <c r="I27" s="160" t="s">
        <v>719</v>
      </c>
      <c r="J27" s="130">
        <v>0.05</v>
      </c>
      <c r="K27" s="129"/>
    </row>
    <row r="28">
      <c r="A28" s="127"/>
      <c r="B28" s="104"/>
      <c r="C28" s="104"/>
      <c r="D28" s="104"/>
      <c r="E28" s="104"/>
      <c r="F28" s="104"/>
      <c r="G28" s="104"/>
      <c r="H28" s="100"/>
      <c r="I28" s="167" t="s">
        <v>720</v>
      </c>
      <c r="J28" s="128">
        <f>J26+(J26*J27)</f>
        <v>95.55</v>
      </c>
      <c r="K28" s="129"/>
    </row>
    <row r="29">
      <c r="A29" s="127"/>
      <c r="B29" s="104"/>
      <c r="C29" s="104"/>
      <c r="D29" s="104"/>
      <c r="E29" s="104"/>
      <c r="F29" s="104"/>
      <c r="G29" s="104"/>
      <c r="H29" s="100"/>
      <c r="I29" s="167" t="s">
        <v>746</v>
      </c>
      <c r="J29" s="128">
        <f>J28*I5</f>
        <v>382.2</v>
      </c>
      <c r="K29" s="129"/>
    </row>
    <row r="30">
      <c r="A30" s="127"/>
      <c r="B30" s="104"/>
      <c r="C30" s="104"/>
      <c r="D30" s="104"/>
      <c r="E30" s="104"/>
      <c r="F30" s="104"/>
      <c r="G30" s="104"/>
      <c r="H30" s="100"/>
      <c r="I30" s="167" t="s">
        <v>747</v>
      </c>
      <c r="J30" s="128">
        <f>J31-J29</f>
        <v>61.152</v>
      </c>
      <c r="K30" s="129"/>
    </row>
    <row r="31">
      <c r="A31" s="127"/>
      <c r="B31" s="104"/>
      <c r="C31" s="104"/>
      <c r="D31" s="104"/>
      <c r="E31" s="104"/>
      <c r="F31" s="104"/>
      <c r="G31" s="104"/>
      <c r="H31" s="100"/>
      <c r="I31" s="167" t="s">
        <v>748</v>
      </c>
      <c r="J31" s="128">
        <f>J29*(J3*1+1)</f>
        <v>443.352</v>
      </c>
      <c r="K31" s="129"/>
    </row>
    <row r="32">
      <c r="A32" s="127"/>
      <c r="B32" s="104"/>
      <c r="C32" s="104"/>
      <c r="D32" s="104"/>
      <c r="E32" s="104"/>
      <c r="F32" s="104"/>
      <c r="G32" s="104"/>
      <c r="H32" s="100"/>
      <c r="I32" s="168" t="s">
        <v>749</v>
      </c>
      <c r="J32" s="3"/>
      <c r="K32" s="129"/>
    </row>
    <row r="33">
      <c r="A33" s="132"/>
      <c r="B33" s="2"/>
      <c r="C33" s="2"/>
      <c r="D33" s="2"/>
      <c r="E33" s="2"/>
      <c r="F33" s="2"/>
      <c r="G33" s="2"/>
      <c r="H33" s="3"/>
      <c r="I33" s="167" t="s">
        <v>750</v>
      </c>
      <c r="J33" s="133"/>
      <c r="K33" s="134"/>
    </row>
    <row r="34">
      <c r="A34" s="126" t="s">
        <v>721</v>
      </c>
      <c r="B34" s="104"/>
      <c r="C34" s="104"/>
      <c r="D34" s="104"/>
      <c r="E34" s="104"/>
      <c r="F34" s="104"/>
      <c r="G34" s="104"/>
      <c r="H34" s="100"/>
      <c r="I34" s="167" t="s">
        <v>747</v>
      </c>
      <c r="J34" s="125">
        <f>J33-J35</f>
        <v>0</v>
      </c>
      <c r="K34" s="109"/>
    </row>
    <row r="35">
      <c r="A35" s="127"/>
      <c r="B35" s="104"/>
      <c r="C35" s="104"/>
      <c r="D35" s="104"/>
      <c r="E35" s="104"/>
      <c r="F35" s="104"/>
      <c r="G35" s="104"/>
      <c r="H35" s="100"/>
      <c r="I35" s="167" t="s">
        <v>752</v>
      </c>
      <c r="J35" s="128">
        <f>J33/(J3*1+1)</f>
        <v>0</v>
      </c>
      <c r="K35" s="129"/>
    </row>
    <row r="36">
      <c r="A36" s="135"/>
      <c r="B36" s="104"/>
      <c r="C36" s="104"/>
      <c r="D36" s="104"/>
      <c r="E36" s="104"/>
      <c r="F36" s="104"/>
      <c r="G36" s="104"/>
      <c r="H36" s="100"/>
      <c r="I36" s="160" t="s">
        <v>753</v>
      </c>
      <c r="J36" s="170" t="str">
        <f>J28/J35</f>
        <v>#DIV/0!</v>
      </c>
      <c r="K36" s="137"/>
    </row>
    <row r="37">
      <c r="A37" s="138"/>
      <c r="I37" s="160" t="s">
        <v>754</v>
      </c>
      <c r="J37" s="171">
        <f>J35/J28</f>
        <v>0</v>
      </c>
      <c r="K37" s="140"/>
    </row>
    <row r="38">
      <c r="A38" s="141" t="s">
        <v>722</v>
      </c>
      <c r="B38" s="2"/>
      <c r="C38" s="2"/>
      <c r="D38" s="2"/>
      <c r="E38" s="2"/>
      <c r="F38" s="2"/>
      <c r="G38" s="2"/>
      <c r="H38" s="3"/>
      <c r="J38" s="109"/>
      <c r="K38" s="109"/>
    </row>
    <row r="39">
      <c r="A39" s="135"/>
      <c r="B39" s="104"/>
      <c r="C39" s="104"/>
      <c r="D39" s="104"/>
      <c r="E39" s="104"/>
      <c r="F39" s="104"/>
      <c r="G39" s="104"/>
      <c r="H39" s="100"/>
      <c r="J39" s="137"/>
      <c r="K39" s="137"/>
    </row>
    <row r="40">
      <c r="A40" s="135"/>
      <c r="B40" s="104"/>
      <c r="C40" s="104"/>
      <c r="D40" s="104"/>
      <c r="E40" s="104"/>
      <c r="F40" s="104"/>
      <c r="G40" s="104"/>
      <c r="H40" s="100"/>
      <c r="J40" s="137"/>
      <c r="K40" s="137"/>
    </row>
    <row r="41">
      <c r="A41" s="135"/>
      <c r="B41" s="104"/>
      <c r="C41" s="104"/>
      <c r="D41" s="104"/>
      <c r="E41" s="104"/>
      <c r="F41" s="104"/>
      <c r="G41" s="104"/>
      <c r="H41" s="100"/>
      <c r="J41" s="137"/>
      <c r="K41" s="137"/>
    </row>
    <row r="42">
      <c r="A42" s="135"/>
      <c r="B42" s="104"/>
      <c r="C42" s="104"/>
      <c r="D42" s="104"/>
      <c r="E42" s="104"/>
      <c r="F42" s="104"/>
      <c r="G42" s="104"/>
      <c r="H42" s="100"/>
      <c r="J42" s="137"/>
      <c r="K42" s="137"/>
    </row>
    <row r="43">
      <c r="A43" s="135"/>
      <c r="B43" s="104"/>
      <c r="C43" s="104"/>
      <c r="D43" s="104"/>
      <c r="E43" s="104"/>
      <c r="F43" s="104"/>
      <c r="G43" s="104"/>
      <c r="H43" s="100"/>
      <c r="J43" s="137"/>
      <c r="K43" s="137"/>
    </row>
    <row r="44">
      <c r="J44" s="57"/>
      <c r="K44" s="57"/>
    </row>
    <row r="45">
      <c r="J45" s="57"/>
      <c r="K45" s="57"/>
    </row>
    <row r="46">
      <c r="I46" s="157" t="s">
        <v>731</v>
      </c>
      <c r="J46" s="161">
        <f>$J$3</f>
        <v>0.16</v>
      </c>
      <c r="K46" s="89"/>
    </row>
    <row r="47">
      <c r="A47" s="97" t="s">
        <v>701</v>
      </c>
      <c r="B47" s="92"/>
      <c r="C47" s="2"/>
      <c r="D47" s="2"/>
      <c r="E47" s="3"/>
      <c r="F47" s="93" t="s">
        <v>702</v>
      </c>
      <c r="G47" s="98">
        <f>$G$4</f>
        <v>42399</v>
      </c>
      <c r="H47" s="3"/>
      <c r="I47" s="157" t="s">
        <v>733</v>
      </c>
      <c r="J47" s="162" t="s">
        <v>734</v>
      </c>
      <c r="K47" s="96"/>
    </row>
    <row r="48">
      <c r="A48" s="91" t="s">
        <v>703</v>
      </c>
      <c r="B48" s="99">
        <v>2.0</v>
      </c>
      <c r="C48" s="100"/>
      <c r="D48" s="101" t="s">
        <v>705</v>
      </c>
      <c r="E48" s="102">
        <v>1.0</v>
      </c>
      <c r="F48" s="164"/>
      <c r="G48" s="104"/>
      <c r="H48" s="100"/>
      <c r="I48" s="163">
        <f>1/J48</f>
        <v>4</v>
      </c>
      <c r="J48" s="165">
        <f>$J$5</f>
        <v>0.25</v>
      </c>
      <c r="K48" s="96"/>
    </row>
    <row r="49">
      <c r="A49" s="105" t="s">
        <v>707</v>
      </c>
      <c r="B49" s="106" t="s">
        <v>708</v>
      </c>
      <c r="C49" s="100"/>
      <c r="D49" s="107" t="s">
        <v>709</v>
      </c>
      <c r="E49" s="107" t="s">
        <v>710</v>
      </c>
      <c r="F49" s="108" t="s">
        <v>711</v>
      </c>
      <c r="G49" s="104"/>
      <c r="H49" s="100"/>
      <c r="I49" s="162" t="s">
        <v>712</v>
      </c>
      <c r="J49" s="162" t="s">
        <v>713</v>
      </c>
      <c r="K49" s="109"/>
    </row>
    <row r="50">
      <c r="A50" s="110">
        <f>VLOOKUP(B50,Base!$A$3:$F$994, 6, false)</f>
        <v>0</v>
      </c>
      <c r="B50" s="111" t="s">
        <v>6</v>
      </c>
      <c r="C50" s="3"/>
      <c r="D50" s="112"/>
      <c r="E50" s="110" t="str">
        <f>VLOOKUP(B50,Base!$A$3:$F$994, 2, false)</f>
        <v>.</v>
      </c>
      <c r="F50" s="92"/>
      <c r="G50" s="2"/>
      <c r="H50" s="3"/>
      <c r="I50" s="113">
        <f>VLOOKUP(B50,Base!$A$3:$F$994, 5, false)</f>
        <v>0</v>
      </c>
      <c r="J50" s="114">
        <f t="shared" ref="J50:J67" si="2">I50*D50</f>
        <v>0</v>
      </c>
      <c r="K50" s="115"/>
    </row>
    <row r="51">
      <c r="A51" s="110">
        <f>VLOOKUP(B51,Base!$A$3:$F$994, 6, false)</f>
        <v>0</v>
      </c>
      <c r="B51" s="111" t="s">
        <v>6</v>
      </c>
      <c r="C51" s="3"/>
      <c r="D51" s="112"/>
      <c r="E51" s="110" t="str">
        <f>VLOOKUP(B51,Base!$A$3:$F$994, 2, false)</f>
        <v>.</v>
      </c>
      <c r="F51" s="116"/>
      <c r="G51" s="2"/>
      <c r="H51" s="3"/>
      <c r="I51" s="113">
        <f>VLOOKUP(B51,Base!$A$3:$F$994, 5, false)</f>
        <v>0</v>
      </c>
      <c r="J51" s="114">
        <f t="shared" si="2"/>
        <v>0</v>
      </c>
      <c r="K51" s="115"/>
    </row>
    <row r="52">
      <c r="A52" s="110">
        <f>VLOOKUP(B52,Base!$A$3:$F$994, 6, false)</f>
        <v>0</v>
      </c>
      <c r="B52" s="111" t="s">
        <v>6</v>
      </c>
      <c r="C52" s="3"/>
      <c r="D52" s="112"/>
      <c r="E52" s="110" t="str">
        <f>VLOOKUP(B52,Base!$A$3:$F$994, 2, false)</f>
        <v>.</v>
      </c>
      <c r="F52" s="116"/>
      <c r="G52" s="2"/>
      <c r="H52" s="3"/>
      <c r="I52" s="113">
        <f>VLOOKUP(B52,Base!$A$3:$F$994, 5, false)</f>
        <v>0</v>
      </c>
      <c r="J52" s="114">
        <f t="shared" si="2"/>
        <v>0</v>
      </c>
      <c r="K52" s="115"/>
    </row>
    <row r="53">
      <c r="A53" s="110">
        <f>VLOOKUP(B53,Base!$A$3:$F$994, 6, false)</f>
        <v>0</v>
      </c>
      <c r="B53" s="111" t="s">
        <v>6</v>
      </c>
      <c r="C53" s="3"/>
      <c r="D53" s="112"/>
      <c r="E53" s="110" t="str">
        <f>VLOOKUP(B53,Base!$A$3:$F$994, 2, false)</f>
        <v>.</v>
      </c>
      <c r="F53" s="116"/>
      <c r="G53" s="2"/>
      <c r="H53" s="3"/>
      <c r="I53" s="113">
        <f>VLOOKUP(B53,Base!$A$3:$F$994, 5, false)</f>
        <v>0</v>
      </c>
      <c r="J53" s="114">
        <f t="shared" si="2"/>
        <v>0</v>
      </c>
      <c r="K53" s="115"/>
    </row>
    <row r="54">
      <c r="A54" s="110">
        <f>VLOOKUP(B54,Base!$A$3:$F$994, 6, false)</f>
        <v>0</v>
      </c>
      <c r="B54" s="111" t="s">
        <v>6</v>
      </c>
      <c r="C54" s="3"/>
      <c r="D54" s="112"/>
      <c r="E54" s="110" t="str">
        <f>VLOOKUP(B54,Base!$A$3:$F$994, 2, false)</f>
        <v>.</v>
      </c>
      <c r="F54" s="92"/>
      <c r="G54" s="2"/>
      <c r="H54" s="3"/>
      <c r="I54" s="113">
        <f>VLOOKUP(B54,Base!$A$3:$F$994, 5, false)</f>
        <v>0</v>
      </c>
      <c r="J54" s="114">
        <f t="shared" si="2"/>
        <v>0</v>
      </c>
      <c r="K54" s="115"/>
    </row>
    <row r="55">
      <c r="A55" s="110">
        <f>VLOOKUP(B55,Base!$A$3:$F$994, 6, false)</f>
        <v>0</v>
      </c>
      <c r="B55" s="111" t="s">
        <v>6</v>
      </c>
      <c r="C55" s="3"/>
      <c r="D55" s="112"/>
      <c r="E55" s="110" t="str">
        <f>VLOOKUP(B55,Base!$A$3:$F$994, 2, false)</f>
        <v>.</v>
      </c>
      <c r="F55" s="92"/>
      <c r="G55" s="2"/>
      <c r="H55" s="3"/>
      <c r="I55" s="113">
        <f>VLOOKUP(B55,Base!$A$3:$F$994, 5, false)</f>
        <v>0</v>
      </c>
      <c r="J55" s="114">
        <f t="shared" si="2"/>
        <v>0</v>
      </c>
      <c r="K55" s="115"/>
    </row>
    <row r="56">
      <c r="A56" s="110">
        <f>VLOOKUP(B56,Base!$A$3:$F$994, 6, false)</f>
        <v>0</v>
      </c>
      <c r="B56" s="111" t="s">
        <v>6</v>
      </c>
      <c r="C56" s="3"/>
      <c r="D56" s="112"/>
      <c r="E56" s="110" t="str">
        <f>VLOOKUP(B56,Base!$A$3:$F$994, 2, false)</f>
        <v>.</v>
      </c>
      <c r="F56" s="116"/>
      <c r="G56" s="2"/>
      <c r="H56" s="3"/>
      <c r="I56" s="113">
        <f>VLOOKUP(B56,Base!$A$3:$F$994, 5, false)</f>
        <v>0</v>
      </c>
      <c r="J56" s="114">
        <f t="shared" si="2"/>
        <v>0</v>
      </c>
      <c r="K56" s="115"/>
    </row>
    <row r="57">
      <c r="A57" s="110">
        <f>VLOOKUP(B57,Base!$A$3:$F$994, 6, false)</f>
        <v>0</v>
      </c>
      <c r="B57" s="111" t="s">
        <v>6</v>
      </c>
      <c r="C57" s="3"/>
      <c r="D57" s="112"/>
      <c r="E57" s="110" t="str">
        <f>VLOOKUP(B57,Base!$A$3:$F$994, 2, false)</f>
        <v>.</v>
      </c>
      <c r="F57" s="117"/>
      <c r="G57" s="2"/>
      <c r="H57" s="3"/>
      <c r="I57" s="113">
        <f>VLOOKUP(B57,Base!$A$3:$F$994, 5, false)</f>
        <v>0</v>
      </c>
      <c r="J57" s="114">
        <f t="shared" si="2"/>
        <v>0</v>
      </c>
      <c r="K57" s="115"/>
    </row>
    <row r="58">
      <c r="A58" s="110">
        <f>VLOOKUP(B58,Base!$A$3:$F$994, 6, false)</f>
        <v>0</v>
      </c>
      <c r="B58" s="111" t="s">
        <v>6</v>
      </c>
      <c r="C58" s="3"/>
      <c r="D58" s="118"/>
      <c r="E58" s="110" t="str">
        <f>VLOOKUP(B58,Base!$A$3:$F$994, 2, false)</f>
        <v>.</v>
      </c>
      <c r="F58" s="117"/>
      <c r="G58" s="2"/>
      <c r="H58" s="3"/>
      <c r="I58" s="113">
        <f>VLOOKUP(B58,Base!$A$3:$F$994, 5, false)</f>
        <v>0</v>
      </c>
      <c r="J58" s="114">
        <f t="shared" si="2"/>
        <v>0</v>
      </c>
      <c r="K58" s="115"/>
    </row>
    <row r="59">
      <c r="A59" s="110">
        <f>VLOOKUP(B59,Base!$A$3:$F$994, 6, false)</f>
        <v>0</v>
      </c>
      <c r="B59" s="111" t="s">
        <v>6</v>
      </c>
      <c r="C59" s="3"/>
      <c r="D59" s="112"/>
      <c r="E59" s="110" t="str">
        <f>VLOOKUP(B59,Base!$A$3:$F$994, 2, false)</f>
        <v>.</v>
      </c>
      <c r="F59" s="117"/>
      <c r="G59" s="2"/>
      <c r="H59" s="3"/>
      <c r="I59" s="113">
        <f>VLOOKUP(B59,Base!$A$3:$F$994, 5, false)</f>
        <v>0</v>
      </c>
      <c r="J59" s="114">
        <f t="shared" si="2"/>
        <v>0</v>
      </c>
      <c r="K59" s="115"/>
    </row>
    <row r="60">
      <c r="A60" s="110">
        <f>VLOOKUP(B60,Base!$A$3:$F$994, 6, false)</f>
        <v>0</v>
      </c>
      <c r="B60" s="111" t="s">
        <v>6</v>
      </c>
      <c r="C60" s="3"/>
      <c r="D60" s="118"/>
      <c r="E60" s="110" t="str">
        <f>VLOOKUP(B60,Base!$A$3:$F$994, 2, false)</f>
        <v>.</v>
      </c>
      <c r="F60" s="106" t="s">
        <v>714</v>
      </c>
      <c r="G60" s="104"/>
      <c r="H60" s="100"/>
      <c r="I60" s="113">
        <f>VLOOKUP(B60,Base!$A$3:$F$994, 5, false)</f>
        <v>0</v>
      </c>
      <c r="J60" s="114">
        <f t="shared" si="2"/>
        <v>0</v>
      </c>
      <c r="K60" s="115"/>
    </row>
    <row r="61">
      <c r="A61" s="110">
        <f>VLOOKUP(B61,Base!$A$3:$F$994, 6, false)</f>
        <v>0</v>
      </c>
      <c r="B61" s="111" t="s">
        <v>6</v>
      </c>
      <c r="C61" s="3"/>
      <c r="D61" s="49"/>
      <c r="E61" s="110" t="str">
        <f>VLOOKUP(B61,Base!$A$3:$F$994, 2, false)</f>
        <v>.</v>
      </c>
      <c r="F61" s="119"/>
      <c r="G61" s="104"/>
      <c r="H61" s="100"/>
      <c r="I61" s="113">
        <f>VLOOKUP(B61,Base!$A$3:$F$994, 5, false)</f>
        <v>0</v>
      </c>
      <c r="J61" s="114">
        <f t="shared" si="2"/>
        <v>0</v>
      </c>
      <c r="K61" s="115"/>
    </row>
    <row r="62">
      <c r="A62" s="110">
        <f>VLOOKUP(B62,Base!$A$3:$F$994, 6, false)</f>
        <v>0</v>
      </c>
      <c r="B62" s="111" t="s">
        <v>6</v>
      </c>
      <c r="C62" s="3"/>
      <c r="D62" s="49"/>
      <c r="E62" s="110" t="str">
        <f>VLOOKUP(B62,Base!$A$3:$F$994, 2, false)</f>
        <v>.</v>
      </c>
      <c r="F62" s="119"/>
      <c r="G62" s="104"/>
      <c r="H62" s="100"/>
      <c r="I62" s="113">
        <f>VLOOKUP(B62,Base!$A$3:$F$994, 5, false)</f>
        <v>0</v>
      </c>
      <c r="J62" s="114">
        <f t="shared" si="2"/>
        <v>0</v>
      </c>
      <c r="K62" s="115"/>
    </row>
    <row r="63">
      <c r="A63" s="110">
        <f>VLOOKUP(B63,Base!$A$3:$F$994, 6, false)</f>
        <v>0</v>
      </c>
      <c r="B63" s="111" t="s">
        <v>6</v>
      </c>
      <c r="C63" s="3"/>
      <c r="D63" s="120"/>
      <c r="E63" s="110" t="str">
        <f>VLOOKUP(B63,Base!$A$3:$F$994, 2, false)</f>
        <v>.</v>
      </c>
      <c r="F63" s="119"/>
      <c r="G63" s="104"/>
      <c r="H63" s="100"/>
      <c r="I63" s="113">
        <f>VLOOKUP(B63,Base!$A$3:$F$994, 5, false)</f>
        <v>0</v>
      </c>
      <c r="J63" s="114">
        <f t="shared" si="2"/>
        <v>0</v>
      </c>
      <c r="K63" s="115"/>
    </row>
    <row r="64">
      <c r="A64" s="110">
        <f>VLOOKUP(B64,Base!$A$3:$F$994, 6, false)</f>
        <v>0</v>
      </c>
      <c r="B64" s="111" t="s">
        <v>6</v>
      </c>
      <c r="C64" s="3"/>
      <c r="D64" s="120"/>
      <c r="E64" s="110" t="str">
        <f>VLOOKUP(B64,Base!$A$3:$F$994, 2, false)</f>
        <v>.</v>
      </c>
      <c r="F64" s="119"/>
      <c r="G64" s="104"/>
      <c r="H64" s="100"/>
      <c r="I64" s="113">
        <f>VLOOKUP(B64,Base!$A$3:$F$994, 5, false)</f>
        <v>0</v>
      </c>
      <c r="J64" s="114">
        <f t="shared" si="2"/>
        <v>0</v>
      </c>
      <c r="K64" s="115"/>
    </row>
    <row r="65">
      <c r="A65" s="110">
        <f>VLOOKUP(B65,Base!$A$3:$F$994, 6, false)</f>
        <v>0</v>
      </c>
      <c r="B65" s="111" t="s">
        <v>6</v>
      </c>
      <c r="C65" s="3"/>
      <c r="D65" s="121"/>
      <c r="E65" s="110" t="str">
        <f>VLOOKUP(B65,Base!$A$3:$F$994, 2, false)</f>
        <v>.</v>
      </c>
      <c r="F65" s="119"/>
      <c r="G65" s="104"/>
      <c r="H65" s="100"/>
      <c r="I65" s="113">
        <f>VLOOKUP(B65,Base!$A$3:$F$994, 5, false)</f>
        <v>0</v>
      </c>
      <c r="J65" s="114">
        <f t="shared" si="2"/>
        <v>0</v>
      </c>
      <c r="K65" s="115"/>
    </row>
    <row r="66">
      <c r="A66" s="110">
        <f>VLOOKUP(B66,Base!$A$3:$F$994, 6, false)</f>
        <v>0</v>
      </c>
      <c r="B66" s="111" t="s">
        <v>6</v>
      </c>
      <c r="C66" s="3"/>
      <c r="D66" s="122"/>
      <c r="E66" s="110" t="str">
        <f>VLOOKUP(B66,Base!$A$3:$F$994, 2, false)</f>
        <v>.</v>
      </c>
      <c r="F66" s="119"/>
      <c r="G66" s="104"/>
      <c r="H66" s="100"/>
      <c r="I66" s="113">
        <f>VLOOKUP(B66,Base!$A$3:$F$994, 5, false)</f>
        <v>0</v>
      </c>
      <c r="J66" s="114">
        <f t="shared" si="2"/>
        <v>0</v>
      </c>
      <c r="K66" s="115"/>
    </row>
    <row r="67">
      <c r="A67" s="110">
        <f>VLOOKUP(B67,Base!$A$3:$F$994, 6, false)</f>
        <v>0</v>
      </c>
      <c r="B67" s="111" t="s">
        <v>6</v>
      </c>
      <c r="C67" s="3"/>
      <c r="D67" s="123"/>
      <c r="E67" s="110" t="str">
        <f>VLOOKUP(B67,Base!$A$3:$F$994, 2, false)</f>
        <v>.</v>
      </c>
      <c r="F67" s="119"/>
      <c r="G67" s="104"/>
      <c r="H67" s="100"/>
      <c r="I67" s="113">
        <f>VLOOKUP(B67,Base!$A$3:$F$994, 5, false)</f>
        <v>0</v>
      </c>
      <c r="J67" s="114">
        <f t="shared" si="2"/>
        <v>0</v>
      </c>
      <c r="K67" s="115"/>
    </row>
    <row r="68">
      <c r="A68" s="126" t="s">
        <v>717</v>
      </c>
      <c r="B68" s="104"/>
      <c r="C68" s="104"/>
      <c r="D68" s="104"/>
      <c r="E68" s="104"/>
      <c r="F68" s="104"/>
      <c r="G68" s="104"/>
      <c r="H68" s="100"/>
      <c r="I68" s="167" t="s">
        <v>716</v>
      </c>
      <c r="J68" s="125">
        <f>SUM(J50:J67)</f>
        <v>0</v>
      </c>
      <c r="K68" s="109"/>
    </row>
    <row r="69">
      <c r="A69" s="127"/>
      <c r="B69" s="104"/>
      <c r="C69" s="104"/>
      <c r="D69" s="104"/>
      <c r="E69" s="104"/>
      <c r="F69" s="104"/>
      <c r="G69" s="104"/>
      <c r="H69" s="100"/>
      <c r="I69" s="167" t="s">
        <v>718</v>
      </c>
      <c r="J69" s="128">
        <f>J68/E48</f>
        <v>0</v>
      </c>
      <c r="K69" s="129"/>
    </row>
    <row r="70">
      <c r="A70" s="127"/>
      <c r="B70" s="104"/>
      <c r="C70" s="104"/>
      <c r="D70" s="104"/>
      <c r="E70" s="104"/>
      <c r="F70" s="104"/>
      <c r="G70" s="104"/>
      <c r="H70" s="100"/>
      <c r="I70" s="160" t="s">
        <v>719</v>
      </c>
      <c r="J70" s="130">
        <v>0.05</v>
      </c>
      <c r="K70" s="129"/>
    </row>
    <row r="71">
      <c r="A71" s="127"/>
      <c r="B71" s="104"/>
      <c r="C71" s="104"/>
      <c r="D71" s="104"/>
      <c r="E71" s="104"/>
      <c r="F71" s="104"/>
      <c r="G71" s="104"/>
      <c r="H71" s="100"/>
      <c r="I71" s="167" t="s">
        <v>720</v>
      </c>
      <c r="J71" s="128">
        <f>J69+(J69*J70)</f>
        <v>0</v>
      </c>
      <c r="K71" s="129"/>
    </row>
    <row r="72">
      <c r="A72" s="127"/>
      <c r="B72" s="104"/>
      <c r="C72" s="104"/>
      <c r="D72" s="104"/>
      <c r="E72" s="104"/>
      <c r="F72" s="104"/>
      <c r="G72" s="104"/>
      <c r="H72" s="100"/>
      <c r="I72" s="167" t="s">
        <v>746</v>
      </c>
      <c r="J72" s="128">
        <f>J71*I48</f>
        <v>0</v>
      </c>
      <c r="K72" s="129"/>
    </row>
    <row r="73">
      <c r="A73" s="127"/>
      <c r="B73" s="104"/>
      <c r="C73" s="104"/>
      <c r="D73" s="104"/>
      <c r="E73" s="104"/>
      <c r="F73" s="104"/>
      <c r="G73" s="104"/>
      <c r="H73" s="100"/>
      <c r="I73" s="167" t="s">
        <v>747</v>
      </c>
      <c r="J73" s="128">
        <f>J74-J72</f>
        <v>0</v>
      </c>
      <c r="K73" s="129"/>
    </row>
    <row r="74">
      <c r="A74" s="127"/>
      <c r="B74" s="104"/>
      <c r="C74" s="104"/>
      <c r="D74" s="104"/>
      <c r="E74" s="104"/>
      <c r="F74" s="104"/>
      <c r="G74" s="104"/>
      <c r="H74" s="100"/>
      <c r="I74" s="167" t="s">
        <v>748</v>
      </c>
      <c r="J74" s="128">
        <f>J72*(J46*1+1)</f>
        <v>0</v>
      </c>
      <c r="K74" s="129"/>
    </row>
    <row r="75">
      <c r="A75" s="127"/>
      <c r="B75" s="104"/>
      <c r="C75" s="104"/>
      <c r="D75" s="104"/>
      <c r="E75" s="104"/>
      <c r="F75" s="104"/>
      <c r="G75" s="104"/>
      <c r="H75" s="100"/>
      <c r="I75" s="168" t="s">
        <v>749</v>
      </c>
      <c r="J75" s="3"/>
      <c r="K75" s="129"/>
    </row>
    <row r="76">
      <c r="A76" s="132"/>
      <c r="B76" s="2"/>
      <c r="C76" s="2"/>
      <c r="D76" s="2"/>
      <c r="E76" s="2"/>
      <c r="F76" s="2"/>
      <c r="G76" s="2"/>
      <c r="H76" s="3"/>
      <c r="I76" s="167" t="s">
        <v>750</v>
      </c>
      <c r="J76" s="133"/>
      <c r="K76" s="134"/>
    </row>
    <row r="77">
      <c r="A77" s="126" t="s">
        <v>721</v>
      </c>
      <c r="B77" s="104"/>
      <c r="C77" s="104"/>
      <c r="D77" s="104"/>
      <c r="E77" s="104"/>
      <c r="F77" s="104"/>
      <c r="G77" s="104"/>
      <c r="H77" s="100"/>
      <c r="I77" s="167" t="s">
        <v>747</v>
      </c>
      <c r="J77" s="125">
        <f>J76-J78</f>
        <v>0</v>
      </c>
      <c r="K77" s="109"/>
    </row>
    <row r="78">
      <c r="A78" s="127"/>
      <c r="B78" s="104"/>
      <c r="C78" s="104"/>
      <c r="D78" s="104"/>
      <c r="E78" s="104"/>
      <c r="F78" s="104"/>
      <c r="G78" s="104"/>
      <c r="H78" s="100"/>
      <c r="I78" s="167" t="s">
        <v>752</v>
      </c>
      <c r="J78" s="128">
        <f>J76/(J46*1+1)</f>
        <v>0</v>
      </c>
      <c r="K78" s="129"/>
    </row>
    <row r="79">
      <c r="A79" s="135"/>
      <c r="B79" s="104"/>
      <c r="C79" s="104"/>
      <c r="D79" s="104"/>
      <c r="E79" s="104"/>
      <c r="F79" s="104"/>
      <c r="G79" s="104"/>
      <c r="H79" s="100"/>
      <c r="I79" s="160" t="s">
        <v>753</v>
      </c>
      <c r="J79" s="170" t="str">
        <f>J71/J78</f>
        <v>#DIV/0!</v>
      </c>
      <c r="K79" s="137"/>
    </row>
    <row r="80">
      <c r="A80" s="138"/>
      <c r="I80" s="160" t="s">
        <v>754</v>
      </c>
      <c r="J80" s="171" t="str">
        <f>J78/J71</f>
        <v>#DIV/0!</v>
      </c>
      <c r="K80" s="140"/>
    </row>
    <row r="81">
      <c r="A81" s="141" t="s">
        <v>722</v>
      </c>
      <c r="B81" s="2"/>
      <c r="C81" s="2"/>
      <c r="D81" s="2"/>
      <c r="E81" s="2"/>
      <c r="F81" s="2"/>
      <c r="G81" s="2"/>
      <c r="H81" s="3"/>
      <c r="J81" s="109"/>
      <c r="K81" s="109"/>
    </row>
    <row r="82">
      <c r="A82" s="135"/>
      <c r="B82" s="104"/>
      <c r="C82" s="104"/>
      <c r="D82" s="104"/>
      <c r="E82" s="104"/>
      <c r="F82" s="104"/>
      <c r="G82" s="104"/>
      <c r="H82" s="100"/>
      <c r="J82" s="137"/>
      <c r="K82" s="137"/>
    </row>
    <row r="83">
      <c r="A83" s="135"/>
      <c r="B83" s="104"/>
      <c r="C83" s="104"/>
      <c r="D83" s="104"/>
      <c r="E83" s="104"/>
      <c r="F83" s="104"/>
      <c r="G83" s="104"/>
      <c r="H83" s="100"/>
      <c r="J83" s="137"/>
      <c r="K83" s="137"/>
    </row>
    <row r="84">
      <c r="A84" s="135"/>
      <c r="B84" s="104"/>
      <c r="C84" s="104"/>
      <c r="D84" s="104"/>
      <c r="E84" s="104"/>
      <c r="F84" s="104"/>
      <c r="G84" s="104"/>
      <c r="H84" s="100"/>
      <c r="J84" s="137"/>
      <c r="K84" s="137"/>
    </row>
    <row r="85">
      <c r="A85" s="135"/>
      <c r="B85" s="104"/>
      <c r="C85" s="104"/>
      <c r="D85" s="104"/>
      <c r="E85" s="104"/>
      <c r="F85" s="104"/>
      <c r="G85" s="104"/>
      <c r="H85" s="100"/>
      <c r="J85" s="137"/>
      <c r="K85" s="137"/>
    </row>
    <row r="86">
      <c r="A86" s="135"/>
      <c r="B86" s="104"/>
      <c r="C86" s="104"/>
      <c r="D86" s="104"/>
      <c r="E86" s="104"/>
      <c r="F86" s="104"/>
      <c r="G86" s="104"/>
      <c r="H86" s="100"/>
      <c r="J86" s="137"/>
      <c r="K86" s="137"/>
    </row>
    <row r="87">
      <c r="A87" s="146"/>
      <c r="B87" s="146"/>
      <c r="C87" s="146"/>
      <c r="D87" s="146"/>
      <c r="E87" s="146"/>
      <c r="F87" s="146"/>
      <c r="G87" s="146"/>
      <c r="H87" s="146"/>
      <c r="J87" s="137"/>
      <c r="K87" s="137"/>
    </row>
    <row r="88">
      <c r="A88" s="146"/>
      <c r="B88" s="146"/>
      <c r="C88" s="146"/>
      <c r="D88" s="146"/>
      <c r="E88" s="146"/>
      <c r="F88" s="146"/>
      <c r="G88" s="146"/>
      <c r="H88" s="146"/>
      <c r="J88" s="137"/>
      <c r="K88" s="137"/>
    </row>
    <row r="89">
      <c r="I89" s="157" t="s">
        <v>731</v>
      </c>
      <c r="J89" s="161">
        <f>$J$3</f>
        <v>0.16</v>
      </c>
      <c r="K89" s="89"/>
    </row>
    <row r="90">
      <c r="A90" s="97" t="s">
        <v>701</v>
      </c>
      <c r="B90" s="92"/>
      <c r="C90" s="2"/>
      <c r="D90" s="2"/>
      <c r="E90" s="3"/>
      <c r="F90" s="93" t="s">
        <v>702</v>
      </c>
      <c r="G90" s="98">
        <f>$G$4</f>
        <v>42399</v>
      </c>
      <c r="H90" s="3"/>
      <c r="I90" s="157" t="s">
        <v>733</v>
      </c>
      <c r="J90" s="162" t="s">
        <v>734</v>
      </c>
      <c r="K90" s="96"/>
    </row>
    <row r="91">
      <c r="A91" s="91" t="s">
        <v>703</v>
      </c>
      <c r="B91" s="99">
        <v>3.0</v>
      </c>
      <c r="C91" s="100"/>
      <c r="D91" s="101" t="s">
        <v>705</v>
      </c>
      <c r="E91" s="102">
        <v>1.0</v>
      </c>
      <c r="F91" s="164"/>
      <c r="G91" s="104"/>
      <c r="H91" s="100"/>
      <c r="I91" s="163">
        <f>1/J91</f>
        <v>4</v>
      </c>
      <c r="J91" s="165">
        <f>$J$5</f>
        <v>0.25</v>
      </c>
      <c r="K91" s="96"/>
    </row>
    <row r="92">
      <c r="A92" s="105" t="s">
        <v>707</v>
      </c>
      <c r="B92" s="106" t="s">
        <v>708</v>
      </c>
      <c r="C92" s="100"/>
      <c r="D92" s="107" t="s">
        <v>709</v>
      </c>
      <c r="E92" s="107" t="s">
        <v>710</v>
      </c>
      <c r="F92" s="108" t="s">
        <v>711</v>
      </c>
      <c r="G92" s="104"/>
      <c r="H92" s="100"/>
      <c r="I92" s="162" t="s">
        <v>712</v>
      </c>
      <c r="J92" s="162" t="s">
        <v>713</v>
      </c>
      <c r="K92" s="109"/>
    </row>
    <row r="93">
      <c r="A93" s="110">
        <f>VLOOKUP(B93,Base!$A$3:$F$994, 6, false)</f>
        <v>0</v>
      </c>
      <c r="B93" s="111" t="s">
        <v>6</v>
      </c>
      <c r="C93" s="3"/>
      <c r="D93" s="112"/>
      <c r="E93" s="110" t="str">
        <f>VLOOKUP(B93,Base!$A$3:$F$994, 2, false)</f>
        <v>.</v>
      </c>
      <c r="F93" s="92"/>
      <c r="G93" s="2"/>
      <c r="H93" s="3"/>
      <c r="I93" s="113">
        <f>VLOOKUP(B93,Base!$A$3:$F$994, 5, false)</f>
        <v>0</v>
      </c>
      <c r="J93" s="114">
        <f t="shared" ref="J93:J110" si="3">I93*D93</f>
        <v>0</v>
      </c>
      <c r="K93" s="115"/>
    </row>
    <row r="94">
      <c r="A94" s="110">
        <f>VLOOKUP(B94,Base!$A$3:$F$994, 6, false)</f>
        <v>0</v>
      </c>
      <c r="B94" s="111" t="s">
        <v>6</v>
      </c>
      <c r="C94" s="3"/>
      <c r="D94" s="112"/>
      <c r="E94" s="110" t="str">
        <f>VLOOKUP(B94,Base!$A$3:$F$994, 2, false)</f>
        <v>.</v>
      </c>
      <c r="F94" s="116"/>
      <c r="G94" s="2"/>
      <c r="H94" s="3"/>
      <c r="I94" s="113">
        <f>VLOOKUP(B94,Base!$A$3:$F$994, 5, false)</f>
        <v>0</v>
      </c>
      <c r="J94" s="114">
        <f t="shared" si="3"/>
        <v>0</v>
      </c>
      <c r="K94" s="115"/>
    </row>
    <row r="95">
      <c r="A95" s="110">
        <f>VLOOKUP(B95,Base!$A$3:$F$994, 6, false)</f>
        <v>0</v>
      </c>
      <c r="B95" s="111" t="s">
        <v>6</v>
      </c>
      <c r="C95" s="3"/>
      <c r="D95" s="112"/>
      <c r="E95" s="110" t="str">
        <f>VLOOKUP(B95,Base!$A$3:$F$994, 2, false)</f>
        <v>.</v>
      </c>
      <c r="F95" s="116"/>
      <c r="G95" s="2"/>
      <c r="H95" s="3"/>
      <c r="I95" s="113">
        <f>VLOOKUP(B95,Base!$A$3:$F$994, 5, false)</f>
        <v>0</v>
      </c>
      <c r="J95" s="114">
        <f t="shared" si="3"/>
        <v>0</v>
      </c>
      <c r="K95" s="115"/>
    </row>
    <row r="96">
      <c r="A96" s="110">
        <f>VLOOKUP(B96,Base!$A$3:$F$994, 6, false)</f>
        <v>0</v>
      </c>
      <c r="B96" s="111" t="s">
        <v>6</v>
      </c>
      <c r="C96" s="3"/>
      <c r="D96" s="112"/>
      <c r="E96" s="110" t="str">
        <f>VLOOKUP(B96,Base!$A$3:$F$994, 2, false)</f>
        <v>.</v>
      </c>
      <c r="F96" s="116"/>
      <c r="G96" s="2"/>
      <c r="H96" s="3"/>
      <c r="I96" s="113">
        <f>VLOOKUP(B96,Base!$A$3:$F$994, 5, false)</f>
        <v>0</v>
      </c>
      <c r="J96" s="114">
        <f t="shared" si="3"/>
        <v>0</v>
      </c>
      <c r="K96" s="115"/>
    </row>
    <row r="97">
      <c r="A97" s="110">
        <f>VLOOKUP(B97,Base!$A$3:$F$994, 6, false)</f>
        <v>0</v>
      </c>
      <c r="B97" s="111" t="s">
        <v>6</v>
      </c>
      <c r="C97" s="3"/>
      <c r="D97" s="112"/>
      <c r="E97" s="110" t="str">
        <f>VLOOKUP(B97,Base!$A$3:$F$994, 2, false)</f>
        <v>.</v>
      </c>
      <c r="F97" s="92"/>
      <c r="G97" s="2"/>
      <c r="H97" s="3"/>
      <c r="I97" s="113">
        <f>VLOOKUP(B97,Base!$A$3:$F$994, 5, false)</f>
        <v>0</v>
      </c>
      <c r="J97" s="114">
        <f t="shared" si="3"/>
        <v>0</v>
      </c>
      <c r="K97" s="115"/>
    </row>
    <row r="98">
      <c r="A98" s="110">
        <f>VLOOKUP(B98,Base!$A$3:$F$994, 6, false)</f>
        <v>0</v>
      </c>
      <c r="B98" s="111" t="s">
        <v>6</v>
      </c>
      <c r="C98" s="3"/>
      <c r="D98" s="112"/>
      <c r="E98" s="110" t="str">
        <f>VLOOKUP(B98,Base!$A$3:$F$994, 2, false)</f>
        <v>.</v>
      </c>
      <c r="F98" s="92"/>
      <c r="G98" s="2"/>
      <c r="H98" s="3"/>
      <c r="I98" s="113">
        <f>VLOOKUP(B98,Base!$A$3:$F$994, 5, false)</f>
        <v>0</v>
      </c>
      <c r="J98" s="114">
        <f t="shared" si="3"/>
        <v>0</v>
      </c>
      <c r="K98" s="115"/>
    </row>
    <row r="99">
      <c r="A99" s="110">
        <f>VLOOKUP(B99,Base!$A$3:$F$994, 6, false)</f>
        <v>0</v>
      </c>
      <c r="B99" s="111" t="s">
        <v>6</v>
      </c>
      <c r="C99" s="3"/>
      <c r="D99" s="112"/>
      <c r="E99" s="110" t="str">
        <f>VLOOKUP(B99,Base!$A$3:$F$994, 2, false)</f>
        <v>.</v>
      </c>
      <c r="F99" s="116"/>
      <c r="G99" s="2"/>
      <c r="H99" s="3"/>
      <c r="I99" s="113">
        <f>VLOOKUP(B99,Base!$A$3:$F$994, 5, false)</f>
        <v>0</v>
      </c>
      <c r="J99" s="114">
        <f t="shared" si="3"/>
        <v>0</v>
      </c>
      <c r="K99" s="115"/>
    </row>
    <row r="100">
      <c r="A100" s="110">
        <f>VLOOKUP(B100,Base!$A$3:$F$994, 6, false)</f>
        <v>0</v>
      </c>
      <c r="B100" s="111" t="s">
        <v>6</v>
      </c>
      <c r="C100" s="3"/>
      <c r="D100" s="112"/>
      <c r="E100" s="110" t="str">
        <f>VLOOKUP(B100,Base!$A$3:$F$994, 2, false)</f>
        <v>.</v>
      </c>
      <c r="F100" s="117"/>
      <c r="G100" s="2"/>
      <c r="H100" s="3"/>
      <c r="I100" s="113">
        <f>VLOOKUP(B100,Base!$A$3:$F$994, 5, false)</f>
        <v>0</v>
      </c>
      <c r="J100" s="114">
        <f t="shared" si="3"/>
        <v>0</v>
      </c>
      <c r="K100" s="115"/>
    </row>
    <row r="101">
      <c r="A101" s="110">
        <f>VLOOKUP(B101,Base!$A$3:$F$994, 6, false)</f>
        <v>0</v>
      </c>
      <c r="B101" s="111" t="s">
        <v>6</v>
      </c>
      <c r="C101" s="3"/>
      <c r="D101" s="118"/>
      <c r="E101" s="110" t="str">
        <f>VLOOKUP(B101,Base!$A$3:$F$994, 2, false)</f>
        <v>.</v>
      </c>
      <c r="F101" s="117"/>
      <c r="G101" s="2"/>
      <c r="H101" s="3"/>
      <c r="I101" s="113">
        <f>VLOOKUP(B101,Base!$A$3:$F$994, 5, false)</f>
        <v>0</v>
      </c>
      <c r="J101" s="114">
        <f t="shared" si="3"/>
        <v>0</v>
      </c>
      <c r="K101" s="115"/>
    </row>
    <row r="102">
      <c r="A102" s="110">
        <f>VLOOKUP(B102,Base!$A$3:$F$994, 6, false)</f>
        <v>0</v>
      </c>
      <c r="B102" s="111" t="s">
        <v>6</v>
      </c>
      <c r="C102" s="3"/>
      <c r="D102" s="112"/>
      <c r="E102" s="110" t="str">
        <f>VLOOKUP(B102,Base!$A$3:$F$994, 2, false)</f>
        <v>.</v>
      </c>
      <c r="F102" s="117"/>
      <c r="G102" s="2"/>
      <c r="H102" s="3"/>
      <c r="I102" s="113">
        <f>VLOOKUP(B102,Base!$A$3:$F$994, 5, false)</f>
        <v>0</v>
      </c>
      <c r="J102" s="114">
        <f t="shared" si="3"/>
        <v>0</v>
      </c>
      <c r="K102" s="115"/>
    </row>
    <row r="103">
      <c r="A103" s="110">
        <f>VLOOKUP(B103,Base!$A$3:$F$994, 6, false)</f>
        <v>0</v>
      </c>
      <c r="B103" s="111" t="s">
        <v>6</v>
      </c>
      <c r="C103" s="3"/>
      <c r="D103" s="118"/>
      <c r="E103" s="110" t="str">
        <f>VLOOKUP(B103,Base!$A$3:$F$994, 2, false)</f>
        <v>.</v>
      </c>
      <c r="F103" s="106" t="s">
        <v>714</v>
      </c>
      <c r="G103" s="104"/>
      <c r="H103" s="100"/>
      <c r="I103" s="113">
        <f>VLOOKUP(B103,Base!$A$3:$F$994, 5, false)</f>
        <v>0</v>
      </c>
      <c r="J103" s="114">
        <f t="shared" si="3"/>
        <v>0</v>
      </c>
      <c r="K103" s="115"/>
    </row>
    <row r="104">
      <c r="A104" s="110">
        <f>VLOOKUP(B104,Base!$A$3:$F$994, 6, false)</f>
        <v>0</v>
      </c>
      <c r="B104" s="111" t="s">
        <v>6</v>
      </c>
      <c r="C104" s="3"/>
      <c r="D104" s="49"/>
      <c r="E104" s="110" t="str">
        <f>VLOOKUP(B104,Base!$A$3:$F$994, 2, false)</f>
        <v>.</v>
      </c>
      <c r="F104" s="119"/>
      <c r="G104" s="104"/>
      <c r="H104" s="100"/>
      <c r="I104" s="113">
        <f>VLOOKUP(B104,Base!$A$3:$F$994, 5, false)</f>
        <v>0</v>
      </c>
      <c r="J104" s="114">
        <f t="shared" si="3"/>
        <v>0</v>
      </c>
      <c r="K104" s="115"/>
    </row>
    <row r="105">
      <c r="A105" s="110">
        <f>VLOOKUP(B105,Base!$A$3:$F$994, 6, false)</f>
        <v>0</v>
      </c>
      <c r="B105" s="111" t="s">
        <v>6</v>
      </c>
      <c r="C105" s="3"/>
      <c r="D105" s="49"/>
      <c r="E105" s="110" t="str">
        <f>VLOOKUP(B105,Base!$A$3:$F$994, 2, false)</f>
        <v>.</v>
      </c>
      <c r="F105" s="119"/>
      <c r="G105" s="104"/>
      <c r="H105" s="100"/>
      <c r="I105" s="113">
        <f>VLOOKUP(B105,Base!$A$3:$F$994, 5, false)</f>
        <v>0</v>
      </c>
      <c r="J105" s="114">
        <f t="shared" si="3"/>
        <v>0</v>
      </c>
      <c r="K105" s="115"/>
    </row>
    <row r="106">
      <c r="A106" s="110">
        <f>VLOOKUP(B106,Base!$A$3:$F$994, 6, false)</f>
        <v>0</v>
      </c>
      <c r="B106" s="111" t="s">
        <v>6</v>
      </c>
      <c r="C106" s="3"/>
      <c r="D106" s="120"/>
      <c r="E106" s="110" t="str">
        <f>VLOOKUP(B106,Base!$A$3:$F$994, 2, false)</f>
        <v>.</v>
      </c>
      <c r="F106" s="119"/>
      <c r="G106" s="104"/>
      <c r="H106" s="100"/>
      <c r="I106" s="113">
        <f>VLOOKUP(B106,Base!$A$3:$F$994, 5, false)</f>
        <v>0</v>
      </c>
      <c r="J106" s="114">
        <f t="shared" si="3"/>
        <v>0</v>
      </c>
      <c r="K106" s="115"/>
    </row>
    <row r="107">
      <c r="A107" s="110">
        <f>VLOOKUP(B107,Base!$A$3:$F$994, 6, false)</f>
        <v>0</v>
      </c>
      <c r="B107" s="111" t="s">
        <v>6</v>
      </c>
      <c r="C107" s="3"/>
      <c r="D107" s="120"/>
      <c r="E107" s="110" t="str">
        <f>VLOOKUP(B107,Base!$A$3:$F$994, 2, false)</f>
        <v>.</v>
      </c>
      <c r="F107" s="119"/>
      <c r="G107" s="104"/>
      <c r="H107" s="100"/>
      <c r="I107" s="113">
        <f>VLOOKUP(B107,Base!$A$3:$F$994, 5, false)</f>
        <v>0</v>
      </c>
      <c r="J107" s="114">
        <f t="shared" si="3"/>
        <v>0</v>
      </c>
      <c r="K107" s="115"/>
    </row>
    <row r="108">
      <c r="A108" s="110">
        <f>VLOOKUP(B108,Base!$A$3:$F$994, 6, false)</f>
        <v>0</v>
      </c>
      <c r="B108" s="111" t="s">
        <v>6</v>
      </c>
      <c r="C108" s="3"/>
      <c r="D108" s="121"/>
      <c r="E108" s="110" t="str">
        <f>VLOOKUP(B108,Base!$A$3:$F$994, 2, false)</f>
        <v>.</v>
      </c>
      <c r="F108" s="119"/>
      <c r="G108" s="104"/>
      <c r="H108" s="100"/>
      <c r="I108" s="113">
        <f>VLOOKUP(B108,Base!$A$3:$F$994, 5, false)</f>
        <v>0</v>
      </c>
      <c r="J108" s="114">
        <f t="shared" si="3"/>
        <v>0</v>
      </c>
      <c r="K108" s="115"/>
    </row>
    <row r="109">
      <c r="A109" s="110">
        <f>VLOOKUP(B109,Base!$A$3:$F$994, 6, false)</f>
        <v>0</v>
      </c>
      <c r="B109" s="111" t="s">
        <v>6</v>
      </c>
      <c r="C109" s="3"/>
      <c r="D109" s="122"/>
      <c r="E109" s="110" t="str">
        <f>VLOOKUP(B109,Base!$A$3:$F$994, 2, false)</f>
        <v>.</v>
      </c>
      <c r="F109" s="119"/>
      <c r="G109" s="104"/>
      <c r="H109" s="100"/>
      <c r="I109" s="113">
        <f>VLOOKUP(B109,Base!$A$3:$F$994, 5, false)</f>
        <v>0</v>
      </c>
      <c r="J109" s="114">
        <f t="shared" si="3"/>
        <v>0</v>
      </c>
      <c r="K109" s="115"/>
    </row>
    <row r="110">
      <c r="A110" s="110">
        <f>VLOOKUP(B110,Base!$A$3:$F$994, 6, false)</f>
        <v>0</v>
      </c>
      <c r="B110" s="111" t="s">
        <v>6</v>
      </c>
      <c r="C110" s="3"/>
      <c r="D110" s="123"/>
      <c r="E110" s="110" t="str">
        <f>VLOOKUP(B110,Base!$A$3:$F$994, 2, false)</f>
        <v>.</v>
      </c>
      <c r="F110" s="119"/>
      <c r="G110" s="104"/>
      <c r="H110" s="100"/>
      <c r="I110" s="113">
        <f>VLOOKUP(B110,Base!$A$3:$F$994, 5, false)</f>
        <v>0</v>
      </c>
      <c r="J110" s="114">
        <f t="shared" si="3"/>
        <v>0</v>
      </c>
      <c r="K110" s="115"/>
    </row>
    <row r="111">
      <c r="A111" s="126" t="s">
        <v>717</v>
      </c>
      <c r="B111" s="104"/>
      <c r="C111" s="104"/>
      <c r="D111" s="104"/>
      <c r="E111" s="104"/>
      <c r="F111" s="104"/>
      <c r="G111" s="104"/>
      <c r="H111" s="100"/>
      <c r="I111" s="167" t="s">
        <v>716</v>
      </c>
      <c r="J111" s="125">
        <f>SUM(J93:J110)</f>
        <v>0</v>
      </c>
      <c r="K111" s="109"/>
    </row>
    <row r="112">
      <c r="A112" s="127"/>
      <c r="B112" s="104"/>
      <c r="C112" s="104"/>
      <c r="D112" s="104"/>
      <c r="E112" s="104"/>
      <c r="F112" s="104"/>
      <c r="G112" s="104"/>
      <c r="H112" s="100"/>
      <c r="I112" s="167" t="s">
        <v>718</v>
      </c>
      <c r="J112" s="128">
        <f>J111/E91</f>
        <v>0</v>
      </c>
      <c r="K112" s="129"/>
    </row>
    <row r="113">
      <c r="A113" s="127"/>
      <c r="B113" s="104"/>
      <c r="C113" s="104"/>
      <c r="D113" s="104"/>
      <c r="E113" s="104"/>
      <c r="F113" s="104"/>
      <c r="G113" s="104"/>
      <c r="H113" s="100"/>
      <c r="I113" s="160" t="s">
        <v>719</v>
      </c>
      <c r="J113" s="130">
        <v>0.05</v>
      </c>
      <c r="K113" s="129"/>
    </row>
    <row r="114">
      <c r="A114" s="127"/>
      <c r="B114" s="104"/>
      <c r="C114" s="104"/>
      <c r="D114" s="104"/>
      <c r="E114" s="104"/>
      <c r="F114" s="104"/>
      <c r="G114" s="104"/>
      <c r="H114" s="100"/>
      <c r="I114" s="167" t="s">
        <v>720</v>
      </c>
      <c r="J114" s="128">
        <f>J112+(J112*J113)</f>
        <v>0</v>
      </c>
      <c r="K114" s="129"/>
    </row>
    <row r="115">
      <c r="A115" s="127"/>
      <c r="B115" s="104"/>
      <c r="C115" s="104"/>
      <c r="D115" s="104"/>
      <c r="E115" s="104"/>
      <c r="F115" s="104"/>
      <c r="G115" s="104"/>
      <c r="H115" s="100"/>
      <c r="I115" s="167" t="s">
        <v>746</v>
      </c>
      <c r="J115" s="128">
        <f>J114*I91</f>
        <v>0</v>
      </c>
      <c r="K115" s="129"/>
    </row>
    <row r="116">
      <c r="A116" s="127"/>
      <c r="B116" s="104"/>
      <c r="C116" s="104"/>
      <c r="D116" s="104"/>
      <c r="E116" s="104"/>
      <c r="F116" s="104"/>
      <c r="G116" s="104"/>
      <c r="H116" s="100"/>
      <c r="I116" s="167" t="s">
        <v>747</v>
      </c>
      <c r="J116" s="128">
        <f>J117-J115</f>
        <v>0</v>
      </c>
      <c r="K116" s="129"/>
    </row>
    <row r="117">
      <c r="A117" s="127"/>
      <c r="B117" s="104"/>
      <c r="C117" s="104"/>
      <c r="D117" s="104"/>
      <c r="E117" s="104"/>
      <c r="F117" s="104"/>
      <c r="G117" s="104"/>
      <c r="H117" s="100"/>
      <c r="I117" s="167" t="s">
        <v>748</v>
      </c>
      <c r="J117" s="128">
        <f>J115*(J89*1+1)</f>
        <v>0</v>
      </c>
      <c r="K117" s="129"/>
    </row>
    <row r="118">
      <c r="A118" s="127"/>
      <c r="B118" s="104"/>
      <c r="C118" s="104"/>
      <c r="D118" s="104"/>
      <c r="E118" s="104"/>
      <c r="F118" s="104"/>
      <c r="G118" s="104"/>
      <c r="H118" s="100"/>
      <c r="I118" s="168" t="s">
        <v>749</v>
      </c>
      <c r="J118" s="3"/>
      <c r="K118" s="129"/>
    </row>
    <row r="119">
      <c r="A119" s="132"/>
      <c r="B119" s="2"/>
      <c r="C119" s="2"/>
      <c r="D119" s="2"/>
      <c r="E119" s="2"/>
      <c r="F119" s="2"/>
      <c r="G119" s="2"/>
      <c r="H119" s="3"/>
      <c r="I119" s="167" t="s">
        <v>750</v>
      </c>
      <c r="J119" s="133"/>
      <c r="K119" s="134"/>
    </row>
    <row r="120">
      <c r="A120" s="126" t="s">
        <v>721</v>
      </c>
      <c r="B120" s="104"/>
      <c r="C120" s="104"/>
      <c r="D120" s="104"/>
      <c r="E120" s="104"/>
      <c r="F120" s="104"/>
      <c r="G120" s="104"/>
      <c r="H120" s="100"/>
      <c r="I120" s="167" t="s">
        <v>747</v>
      </c>
      <c r="J120" s="125">
        <f>J119-J121</f>
        <v>0</v>
      </c>
      <c r="K120" s="109"/>
    </row>
    <row r="121">
      <c r="A121" s="127"/>
      <c r="B121" s="104"/>
      <c r="C121" s="104"/>
      <c r="D121" s="104"/>
      <c r="E121" s="104"/>
      <c r="F121" s="104"/>
      <c r="G121" s="104"/>
      <c r="H121" s="100"/>
      <c r="I121" s="167" t="s">
        <v>752</v>
      </c>
      <c r="J121" s="128">
        <f>J119/(J89*1+1)</f>
        <v>0</v>
      </c>
      <c r="K121" s="129"/>
    </row>
    <row r="122">
      <c r="A122" s="135"/>
      <c r="B122" s="104"/>
      <c r="C122" s="104"/>
      <c r="D122" s="104"/>
      <c r="E122" s="104"/>
      <c r="F122" s="104"/>
      <c r="G122" s="104"/>
      <c r="H122" s="100"/>
      <c r="I122" s="160" t="s">
        <v>753</v>
      </c>
      <c r="J122" s="170" t="str">
        <f>J114/J121</f>
        <v>#DIV/0!</v>
      </c>
      <c r="K122" s="137"/>
    </row>
    <row r="123">
      <c r="A123" s="138"/>
      <c r="I123" s="160" t="s">
        <v>754</v>
      </c>
      <c r="J123" s="171" t="str">
        <f>J121/J114</f>
        <v>#DIV/0!</v>
      </c>
      <c r="K123" s="140"/>
    </row>
    <row r="124">
      <c r="A124" s="141" t="s">
        <v>722</v>
      </c>
      <c r="B124" s="2"/>
      <c r="C124" s="2"/>
      <c r="D124" s="2"/>
      <c r="E124" s="2"/>
      <c r="F124" s="2"/>
      <c r="G124" s="2"/>
      <c r="H124" s="3"/>
      <c r="J124" s="109"/>
      <c r="K124" s="109"/>
    </row>
    <row r="125">
      <c r="A125" s="135"/>
      <c r="B125" s="104"/>
      <c r="C125" s="104"/>
      <c r="D125" s="104"/>
      <c r="E125" s="104"/>
      <c r="F125" s="104"/>
      <c r="G125" s="104"/>
      <c r="H125" s="100"/>
      <c r="J125" s="137"/>
      <c r="K125" s="137"/>
    </row>
    <row r="126">
      <c r="A126" s="135"/>
      <c r="B126" s="104"/>
      <c r="C126" s="104"/>
      <c r="D126" s="104"/>
      <c r="E126" s="104"/>
      <c r="F126" s="104"/>
      <c r="G126" s="104"/>
      <c r="H126" s="100"/>
      <c r="J126" s="137"/>
      <c r="K126" s="137"/>
    </row>
    <row r="127">
      <c r="A127" s="135"/>
      <c r="B127" s="104"/>
      <c r="C127" s="104"/>
      <c r="D127" s="104"/>
      <c r="E127" s="104"/>
      <c r="F127" s="104"/>
      <c r="G127" s="104"/>
      <c r="H127" s="100"/>
      <c r="J127" s="137"/>
      <c r="K127" s="137"/>
    </row>
    <row r="128">
      <c r="A128" s="135"/>
      <c r="B128" s="104"/>
      <c r="C128" s="104"/>
      <c r="D128" s="104"/>
      <c r="E128" s="104"/>
      <c r="F128" s="104"/>
      <c r="G128" s="104"/>
      <c r="H128" s="100"/>
      <c r="J128" s="137"/>
      <c r="K128" s="137"/>
    </row>
    <row r="129">
      <c r="A129" s="135"/>
      <c r="B129" s="104"/>
      <c r="C129" s="104"/>
      <c r="D129" s="104"/>
      <c r="E129" s="104"/>
      <c r="F129" s="104"/>
      <c r="G129" s="104"/>
      <c r="H129" s="100"/>
      <c r="J129" s="137"/>
      <c r="K129" s="137"/>
    </row>
    <row r="130">
      <c r="A130" s="146"/>
      <c r="B130" s="146"/>
      <c r="C130" s="146"/>
      <c r="D130" s="146"/>
      <c r="E130" s="146"/>
      <c r="F130" s="146"/>
      <c r="G130" s="146"/>
      <c r="H130" s="146"/>
      <c r="J130" s="137"/>
      <c r="K130" s="137"/>
    </row>
    <row r="131">
      <c r="A131" s="146"/>
      <c r="B131" s="146"/>
      <c r="C131" s="146"/>
      <c r="D131" s="146"/>
      <c r="E131" s="146"/>
      <c r="F131" s="146"/>
      <c r="G131" s="146"/>
      <c r="H131" s="146"/>
      <c r="J131" s="137"/>
      <c r="K131" s="137"/>
    </row>
    <row r="132">
      <c r="I132" s="157" t="s">
        <v>731</v>
      </c>
      <c r="J132" s="161">
        <f>$J$3</f>
        <v>0.16</v>
      </c>
      <c r="K132" s="89"/>
    </row>
    <row r="133">
      <c r="A133" s="97" t="s">
        <v>701</v>
      </c>
      <c r="B133" s="92"/>
      <c r="C133" s="2"/>
      <c r="D133" s="2"/>
      <c r="E133" s="3"/>
      <c r="F133" s="93" t="s">
        <v>702</v>
      </c>
      <c r="G133" s="98">
        <f>$G$4</f>
        <v>42399</v>
      </c>
      <c r="H133" s="3"/>
      <c r="I133" s="157" t="s">
        <v>733</v>
      </c>
      <c r="J133" s="162" t="s">
        <v>734</v>
      </c>
      <c r="K133" s="96"/>
    </row>
    <row r="134">
      <c r="A134" s="91" t="s">
        <v>703</v>
      </c>
      <c r="B134" s="99">
        <v>4.0</v>
      </c>
      <c r="C134" s="100"/>
      <c r="D134" s="101" t="s">
        <v>705</v>
      </c>
      <c r="E134" s="102">
        <v>1.0</v>
      </c>
      <c r="F134" s="164"/>
      <c r="G134" s="104"/>
      <c r="H134" s="100"/>
      <c r="I134" s="163">
        <f>1/J134</f>
        <v>4</v>
      </c>
      <c r="J134" s="165">
        <f>$J$5</f>
        <v>0.25</v>
      </c>
      <c r="K134" s="96"/>
    </row>
    <row r="135">
      <c r="A135" s="105" t="s">
        <v>707</v>
      </c>
      <c r="B135" s="106" t="s">
        <v>708</v>
      </c>
      <c r="C135" s="100"/>
      <c r="D135" s="107" t="s">
        <v>709</v>
      </c>
      <c r="E135" s="107" t="s">
        <v>710</v>
      </c>
      <c r="F135" s="108" t="s">
        <v>711</v>
      </c>
      <c r="G135" s="104"/>
      <c r="H135" s="100"/>
      <c r="I135" s="162" t="s">
        <v>712</v>
      </c>
      <c r="J135" s="162" t="s">
        <v>713</v>
      </c>
      <c r="K135" s="109"/>
    </row>
    <row r="136">
      <c r="A136" s="110">
        <f>VLOOKUP(B136,Base!$A$3:$F$994, 6, false)</f>
        <v>0</v>
      </c>
      <c r="B136" s="111" t="s">
        <v>6</v>
      </c>
      <c r="C136" s="3"/>
      <c r="D136" s="112"/>
      <c r="E136" s="110" t="str">
        <f>VLOOKUP(B136,Base!$A$3:$F$994, 2, false)</f>
        <v>.</v>
      </c>
      <c r="F136" s="92"/>
      <c r="G136" s="2"/>
      <c r="H136" s="3"/>
      <c r="I136" s="113">
        <f>VLOOKUP(B136,Base!$A$3:$F$994, 5, false)</f>
        <v>0</v>
      </c>
      <c r="J136" s="114">
        <f t="shared" ref="J136:J153" si="4">I136*D136</f>
        <v>0</v>
      </c>
      <c r="K136" s="115"/>
    </row>
    <row r="137">
      <c r="A137" s="110">
        <f>VLOOKUP(B137,Base!$A$3:$F$994, 6, false)</f>
        <v>0</v>
      </c>
      <c r="B137" s="111" t="s">
        <v>6</v>
      </c>
      <c r="C137" s="3"/>
      <c r="D137" s="112"/>
      <c r="E137" s="110" t="str">
        <f>VLOOKUP(B137,Base!$A$3:$F$994, 2, false)</f>
        <v>.</v>
      </c>
      <c r="F137" s="116"/>
      <c r="G137" s="2"/>
      <c r="H137" s="3"/>
      <c r="I137" s="113">
        <f>VLOOKUP(B137,Base!$A$3:$F$994, 5, false)</f>
        <v>0</v>
      </c>
      <c r="J137" s="114">
        <f t="shared" si="4"/>
        <v>0</v>
      </c>
      <c r="K137" s="115"/>
    </row>
    <row r="138">
      <c r="A138" s="110">
        <f>VLOOKUP(B138,Base!$A$3:$F$994, 6, false)</f>
        <v>0</v>
      </c>
      <c r="B138" s="111" t="s">
        <v>6</v>
      </c>
      <c r="C138" s="3"/>
      <c r="D138" s="112"/>
      <c r="E138" s="110" t="str">
        <f>VLOOKUP(B138,Base!$A$3:$F$994, 2, false)</f>
        <v>.</v>
      </c>
      <c r="F138" s="116"/>
      <c r="G138" s="2"/>
      <c r="H138" s="3"/>
      <c r="I138" s="113">
        <f>VLOOKUP(B138,Base!$A$3:$F$994, 5, false)</f>
        <v>0</v>
      </c>
      <c r="J138" s="114">
        <f t="shared" si="4"/>
        <v>0</v>
      </c>
      <c r="K138" s="115"/>
    </row>
    <row r="139">
      <c r="A139" s="110">
        <f>VLOOKUP(B139,Base!$A$3:$F$994, 6, false)</f>
        <v>0</v>
      </c>
      <c r="B139" s="111" t="s">
        <v>6</v>
      </c>
      <c r="C139" s="3"/>
      <c r="D139" s="112"/>
      <c r="E139" s="110" t="str">
        <f>VLOOKUP(B139,Base!$A$3:$F$994, 2, false)</f>
        <v>.</v>
      </c>
      <c r="F139" s="116"/>
      <c r="G139" s="2"/>
      <c r="H139" s="3"/>
      <c r="I139" s="113">
        <f>VLOOKUP(B139,Base!$A$3:$F$994, 5, false)</f>
        <v>0</v>
      </c>
      <c r="J139" s="114">
        <f t="shared" si="4"/>
        <v>0</v>
      </c>
      <c r="K139" s="115"/>
    </row>
    <row r="140">
      <c r="A140" s="110">
        <f>VLOOKUP(B140,Base!$A$3:$F$994, 6, false)</f>
        <v>0</v>
      </c>
      <c r="B140" s="111" t="s">
        <v>6</v>
      </c>
      <c r="C140" s="3"/>
      <c r="D140" s="112"/>
      <c r="E140" s="110" t="str">
        <f>VLOOKUP(B140,Base!$A$3:$F$994, 2, false)</f>
        <v>.</v>
      </c>
      <c r="F140" s="92"/>
      <c r="G140" s="2"/>
      <c r="H140" s="3"/>
      <c r="I140" s="113">
        <f>VLOOKUP(B140,Base!$A$3:$F$994, 5, false)</f>
        <v>0</v>
      </c>
      <c r="J140" s="114">
        <f t="shared" si="4"/>
        <v>0</v>
      </c>
      <c r="K140" s="115"/>
    </row>
    <row r="141">
      <c r="A141" s="110">
        <f>VLOOKUP(B141,Base!$A$3:$F$994, 6, false)</f>
        <v>0</v>
      </c>
      <c r="B141" s="111" t="s">
        <v>6</v>
      </c>
      <c r="C141" s="3"/>
      <c r="D141" s="112"/>
      <c r="E141" s="110" t="str">
        <f>VLOOKUP(B141,Base!$A$3:$F$994, 2, false)</f>
        <v>.</v>
      </c>
      <c r="F141" s="92"/>
      <c r="G141" s="2"/>
      <c r="H141" s="3"/>
      <c r="I141" s="113">
        <f>VLOOKUP(B141,Base!$A$3:$F$994, 5, false)</f>
        <v>0</v>
      </c>
      <c r="J141" s="114">
        <f t="shared" si="4"/>
        <v>0</v>
      </c>
      <c r="K141" s="115"/>
    </row>
    <row r="142">
      <c r="A142" s="110">
        <f>VLOOKUP(B142,Base!$A$3:$F$994, 6, false)</f>
        <v>0</v>
      </c>
      <c r="B142" s="111" t="s">
        <v>6</v>
      </c>
      <c r="C142" s="3"/>
      <c r="D142" s="112"/>
      <c r="E142" s="110" t="str">
        <f>VLOOKUP(B142,Base!$A$3:$F$994, 2, false)</f>
        <v>.</v>
      </c>
      <c r="F142" s="116"/>
      <c r="G142" s="2"/>
      <c r="H142" s="3"/>
      <c r="I142" s="113">
        <f>VLOOKUP(B142,Base!$A$3:$F$994, 5, false)</f>
        <v>0</v>
      </c>
      <c r="J142" s="114">
        <f t="shared" si="4"/>
        <v>0</v>
      </c>
      <c r="K142" s="115"/>
    </row>
    <row r="143">
      <c r="A143" s="110">
        <f>VLOOKUP(B143,Base!$A$3:$F$994, 6, false)</f>
        <v>0</v>
      </c>
      <c r="B143" s="111" t="s">
        <v>6</v>
      </c>
      <c r="C143" s="3"/>
      <c r="D143" s="112"/>
      <c r="E143" s="110" t="str">
        <f>VLOOKUP(B143,Base!$A$3:$F$994, 2, false)</f>
        <v>.</v>
      </c>
      <c r="F143" s="117"/>
      <c r="G143" s="2"/>
      <c r="H143" s="3"/>
      <c r="I143" s="113">
        <f>VLOOKUP(B143,Base!$A$3:$F$994, 5, false)</f>
        <v>0</v>
      </c>
      <c r="J143" s="114">
        <f t="shared" si="4"/>
        <v>0</v>
      </c>
      <c r="K143" s="115"/>
    </row>
    <row r="144">
      <c r="A144" s="110">
        <f>VLOOKUP(B144,Base!$A$3:$F$994, 6, false)</f>
        <v>0</v>
      </c>
      <c r="B144" s="111" t="s">
        <v>6</v>
      </c>
      <c r="C144" s="3"/>
      <c r="D144" s="118"/>
      <c r="E144" s="110" t="str">
        <f>VLOOKUP(B144,Base!$A$3:$F$994, 2, false)</f>
        <v>.</v>
      </c>
      <c r="F144" s="117"/>
      <c r="G144" s="2"/>
      <c r="H144" s="3"/>
      <c r="I144" s="113">
        <f>VLOOKUP(B144,Base!$A$3:$F$994, 5, false)</f>
        <v>0</v>
      </c>
      <c r="J144" s="114">
        <f t="shared" si="4"/>
        <v>0</v>
      </c>
      <c r="K144" s="115"/>
    </row>
    <row r="145">
      <c r="A145" s="110">
        <f>VLOOKUP(B145,Base!$A$3:$F$994, 6, false)</f>
        <v>0</v>
      </c>
      <c r="B145" s="111" t="s">
        <v>6</v>
      </c>
      <c r="C145" s="3"/>
      <c r="D145" s="112"/>
      <c r="E145" s="110" t="str">
        <f>VLOOKUP(B145,Base!$A$3:$F$994, 2, false)</f>
        <v>.</v>
      </c>
      <c r="F145" s="117"/>
      <c r="G145" s="2"/>
      <c r="H145" s="3"/>
      <c r="I145" s="113">
        <f>VLOOKUP(B145,Base!$A$3:$F$994, 5, false)</f>
        <v>0</v>
      </c>
      <c r="J145" s="114">
        <f t="shared" si="4"/>
        <v>0</v>
      </c>
      <c r="K145" s="115"/>
    </row>
    <row r="146">
      <c r="A146" s="110">
        <f>VLOOKUP(B146,Base!$A$3:$F$994, 6, false)</f>
        <v>0</v>
      </c>
      <c r="B146" s="111" t="s">
        <v>6</v>
      </c>
      <c r="C146" s="3"/>
      <c r="D146" s="118"/>
      <c r="E146" s="110" t="str">
        <f>VLOOKUP(B146,Base!$A$3:$F$994, 2, false)</f>
        <v>.</v>
      </c>
      <c r="F146" s="106" t="s">
        <v>714</v>
      </c>
      <c r="G146" s="104"/>
      <c r="H146" s="100"/>
      <c r="I146" s="113">
        <f>VLOOKUP(B146,Base!$A$3:$F$994, 5, false)</f>
        <v>0</v>
      </c>
      <c r="J146" s="114">
        <f t="shared" si="4"/>
        <v>0</v>
      </c>
      <c r="K146" s="115"/>
    </row>
    <row r="147">
      <c r="A147" s="110">
        <f>VLOOKUP(B147,Base!$A$3:$F$994, 6, false)</f>
        <v>0</v>
      </c>
      <c r="B147" s="111" t="s">
        <v>6</v>
      </c>
      <c r="C147" s="3"/>
      <c r="D147" s="49"/>
      <c r="E147" s="110" t="str">
        <f>VLOOKUP(B147,Base!$A$3:$F$994, 2, false)</f>
        <v>.</v>
      </c>
      <c r="F147" s="119"/>
      <c r="G147" s="104"/>
      <c r="H147" s="100"/>
      <c r="I147" s="113">
        <f>VLOOKUP(B147,Base!$A$3:$F$994, 5, false)</f>
        <v>0</v>
      </c>
      <c r="J147" s="114">
        <f t="shared" si="4"/>
        <v>0</v>
      </c>
      <c r="K147" s="115"/>
    </row>
    <row r="148">
      <c r="A148" s="110">
        <f>VLOOKUP(B148,Base!$A$3:$F$994, 6, false)</f>
        <v>0</v>
      </c>
      <c r="B148" s="111" t="s">
        <v>6</v>
      </c>
      <c r="C148" s="3"/>
      <c r="D148" s="49"/>
      <c r="E148" s="110" t="str">
        <f>VLOOKUP(B148,Base!$A$3:$F$994, 2, false)</f>
        <v>.</v>
      </c>
      <c r="F148" s="119"/>
      <c r="G148" s="104"/>
      <c r="H148" s="100"/>
      <c r="I148" s="113">
        <f>VLOOKUP(B148,Base!$A$3:$F$994, 5, false)</f>
        <v>0</v>
      </c>
      <c r="J148" s="114">
        <f t="shared" si="4"/>
        <v>0</v>
      </c>
      <c r="K148" s="115"/>
    </row>
    <row r="149">
      <c r="A149" s="110">
        <f>VLOOKUP(B149,Base!$A$3:$F$994, 6, false)</f>
        <v>0</v>
      </c>
      <c r="B149" s="111" t="s">
        <v>6</v>
      </c>
      <c r="C149" s="3"/>
      <c r="D149" s="120"/>
      <c r="E149" s="110" t="str">
        <f>VLOOKUP(B149,Base!$A$3:$F$994, 2, false)</f>
        <v>.</v>
      </c>
      <c r="F149" s="119"/>
      <c r="G149" s="104"/>
      <c r="H149" s="100"/>
      <c r="I149" s="113">
        <f>VLOOKUP(B149,Base!$A$3:$F$994, 5, false)</f>
        <v>0</v>
      </c>
      <c r="J149" s="114">
        <f t="shared" si="4"/>
        <v>0</v>
      </c>
      <c r="K149" s="115"/>
    </row>
    <row r="150">
      <c r="A150" s="110">
        <f>VLOOKUP(B150,Base!$A$3:$F$994, 6, false)</f>
        <v>0</v>
      </c>
      <c r="B150" s="111" t="s">
        <v>6</v>
      </c>
      <c r="C150" s="3"/>
      <c r="D150" s="120"/>
      <c r="E150" s="110" t="str">
        <f>VLOOKUP(B150,Base!$A$3:$F$994, 2, false)</f>
        <v>.</v>
      </c>
      <c r="F150" s="119"/>
      <c r="G150" s="104"/>
      <c r="H150" s="100"/>
      <c r="I150" s="113">
        <f>VLOOKUP(B150,Base!$A$3:$F$994, 5, false)</f>
        <v>0</v>
      </c>
      <c r="J150" s="114">
        <f t="shared" si="4"/>
        <v>0</v>
      </c>
      <c r="K150" s="115"/>
    </row>
    <row r="151">
      <c r="A151" s="110">
        <f>VLOOKUP(B151,Base!$A$3:$F$994, 6, false)</f>
        <v>0</v>
      </c>
      <c r="B151" s="111" t="s">
        <v>6</v>
      </c>
      <c r="C151" s="3"/>
      <c r="D151" s="121"/>
      <c r="E151" s="110" t="str">
        <f>VLOOKUP(B151,Base!$A$3:$F$994, 2, false)</f>
        <v>.</v>
      </c>
      <c r="F151" s="119"/>
      <c r="G151" s="104"/>
      <c r="H151" s="100"/>
      <c r="I151" s="113">
        <f>VLOOKUP(B151,Base!$A$3:$F$994, 5, false)</f>
        <v>0</v>
      </c>
      <c r="J151" s="114">
        <f t="shared" si="4"/>
        <v>0</v>
      </c>
      <c r="K151" s="115"/>
    </row>
    <row r="152">
      <c r="A152" s="110">
        <f>VLOOKUP(B152,Base!$A$3:$F$994, 6, false)</f>
        <v>0</v>
      </c>
      <c r="B152" s="111" t="s">
        <v>6</v>
      </c>
      <c r="C152" s="3"/>
      <c r="D152" s="122"/>
      <c r="E152" s="110" t="str">
        <f>VLOOKUP(B152,Base!$A$3:$F$994, 2, false)</f>
        <v>.</v>
      </c>
      <c r="F152" s="119"/>
      <c r="G152" s="104"/>
      <c r="H152" s="100"/>
      <c r="I152" s="113">
        <f>VLOOKUP(B152,Base!$A$3:$F$994, 5, false)</f>
        <v>0</v>
      </c>
      <c r="J152" s="114">
        <f t="shared" si="4"/>
        <v>0</v>
      </c>
      <c r="K152" s="115"/>
    </row>
    <row r="153">
      <c r="A153" s="110">
        <f>VLOOKUP(B153,Base!$A$3:$F$994, 6, false)</f>
        <v>0</v>
      </c>
      <c r="B153" s="111" t="s">
        <v>6</v>
      </c>
      <c r="C153" s="3"/>
      <c r="D153" s="123"/>
      <c r="E153" s="110" t="str">
        <f>VLOOKUP(B153,Base!$A$3:$F$994, 2, false)</f>
        <v>.</v>
      </c>
      <c r="F153" s="119"/>
      <c r="G153" s="104"/>
      <c r="H153" s="100"/>
      <c r="I153" s="113">
        <f>VLOOKUP(B153,Base!$A$3:$F$994, 5, false)</f>
        <v>0</v>
      </c>
      <c r="J153" s="114">
        <f t="shared" si="4"/>
        <v>0</v>
      </c>
      <c r="K153" s="115"/>
    </row>
    <row r="154">
      <c r="A154" s="126" t="s">
        <v>717</v>
      </c>
      <c r="B154" s="104"/>
      <c r="C154" s="104"/>
      <c r="D154" s="104"/>
      <c r="E154" s="104"/>
      <c r="F154" s="104"/>
      <c r="G154" s="104"/>
      <c r="H154" s="100"/>
      <c r="I154" s="167" t="s">
        <v>716</v>
      </c>
      <c r="J154" s="125">
        <f>SUM(J136:J153)</f>
        <v>0</v>
      </c>
      <c r="K154" s="109"/>
    </row>
    <row r="155">
      <c r="A155" s="127"/>
      <c r="B155" s="104"/>
      <c r="C155" s="104"/>
      <c r="D155" s="104"/>
      <c r="E155" s="104"/>
      <c r="F155" s="104"/>
      <c r="G155" s="104"/>
      <c r="H155" s="100"/>
      <c r="I155" s="167" t="s">
        <v>718</v>
      </c>
      <c r="J155" s="128">
        <f>J154/E134</f>
        <v>0</v>
      </c>
      <c r="K155" s="129"/>
    </row>
    <row r="156">
      <c r="A156" s="127"/>
      <c r="B156" s="104"/>
      <c r="C156" s="104"/>
      <c r="D156" s="104"/>
      <c r="E156" s="104"/>
      <c r="F156" s="104"/>
      <c r="G156" s="104"/>
      <c r="H156" s="100"/>
      <c r="I156" s="160" t="s">
        <v>719</v>
      </c>
      <c r="J156" s="130">
        <v>0.05</v>
      </c>
      <c r="K156" s="129"/>
    </row>
    <row r="157">
      <c r="A157" s="127"/>
      <c r="B157" s="104"/>
      <c r="C157" s="104"/>
      <c r="D157" s="104"/>
      <c r="E157" s="104"/>
      <c r="F157" s="104"/>
      <c r="G157" s="104"/>
      <c r="H157" s="100"/>
      <c r="I157" s="167" t="s">
        <v>720</v>
      </c>
      <c r="J157" s="128">
        <f>J155+(J155*J156)</f>
        <v>0</v>
      </c>
      <c r="K157" s="129"/>
    </row>
    <row r="158">
      <c r="A158" s="127"/>
      <c r="B158" s="104"/>
      <c r="C158" s="104"/>
      <c r="D158" s="104"/>
      <c r="E158" s="104"/>
      <c r="F158" s="104"/>
      <c r="G158" s="104"/>
      <c r="H158" s="100"/>
      <c r="I158" s="167" t="s">
        <v>746</v>
      </c>
      <c r="J158" s="128">
        <f>J157*I134</f>
        <v>0</v>
      </c>
      <c r="K158" s="129"/>
    </row>
    <row r="159">
      <c r="A159" s="127"/>
      <c r="B159" s="104"/>
      <c r="C159" s="104"/>
      <c r="D159" s="104"/>
      <c r="E159" s="104"/>
      <c r="F159" s="104"/>
      <c r="G159" s="104"/>
      <c r="H159" s="100"/>
      <c r="I159" s="167" t="s">
        <v>747</v>
      </c>
      <c r="J159" s="128">
        <f>J160-J158</f>
        <v>0</v>
      </c>
      <c r="K159" s="129"/>
    </row>
    <row r="160">
      <c r="A160" s="127"/>
      <c r="B160" s="104"/>
      <c r="C160" s="104"/>
      <c r="D160" s="104"/>
      <c r="E160" s="104"/>
      <c r="F160" s="104"/>
      <c r="G160" s="104"/>
      <c r="H160" s="100"/>
      <c r="I160" s="167" t="s">
        <v>748</v>
      </c>
      <c r="J160" s="128">
        <f>J158*(J132*1+1)</f>
        <v>0</v>
      </c>
      <c r="K160" s="129"/>
    </row>
    <row r="161">
      <c r="A161" s="127"/>
      <c r="B161" s="104"/>
      <c r="C161" s="104"/>
      <c r="D161" s="104"/>
      <c r="E161" s="104"/>
      <c r="F161" s="104"/>
      <c r="G161" s="104"/>
      <c r="H161" s="100"/>
      <c r="I161" s="168" t="s">
        <v>749</v>
      </c>
      <c r="J161" s="3"/>
      <c r="K161" s="129"/>
    </row>
    <row r="162">
      <c r="A162" s="132"/>
      <c r="B162" s="2"/>
      <c r="C162" s="2"/>
      <c r="D162" s="2"/>
      <c r="E162" s="2"/>
      <c r="F162" s="2"/>
      <c r="G162" s="2"/>
      <c r="H162" s="3"/>
      <c r="I162" s="167" t="s">
        <v>750</v>
      </c>
      <c r="J162" s="133"/>
      <c r="K162" s="134"/>
    </row>
    <row r="163">
      <c r="A163" s="126" t="s">
        <v>721</v>
      </c>
      <c r="B163" s="104"/>
      <c r="C163" s="104"/>
      <c r="D163" s="104"/>
      <c r="E163" s="104"/>
      <c r="F163" s="104"/>
      <c r="G163" s="104"/>
      <c r="H163" s="100"/>
      <c r="I163" s="167" t="s">
        <v>747</v>
      </c>
      <c r="J163" s="125">
        <f>J162-J164</f>
        <v>0</v>
      </c>
      <c r="K163" s="109"/>
    </row>
    <row r="164">
      <c r="A164" s="127"/>
      <c r="B164" s="104"/>
      <c r="C164" s="104"/>
      <c r="D164" s="104"/>
      <c r="E164" s="104"/>
      <c r="F164" s="104"/>
      <c r="G164" s="104"/>
      <c r="H164" s="100"/>
      <c r="I164" s="167" t="s">
        <v>752</v>
      </c>
      <c r="J164" s="128">
        <f>J162/(J132*1+1)</f>
        <v>0</v>
      </c>
      <c r="K164" s="129"/>
    </row>
    <row r="165">
      <c r="A165" s="135"/>
      <c r="B165" s="104"/>
      <c r="C165" s="104"/>
      <c r="D165" s="104"/>
      <c r="E165" s="104"/>
      <c r="F165" s="104"/>
      <c r="G165" s="104"/>
      <c r="H165" s="100"/>
      <c r="I165" s="160" t="s">
        <v>753</v>
      </c>
      <c r="J165" s="170" t="str">
        <f>J157/J164</f>
        <v>#DIV/0!</v>
      </c>
      <c r="K165" s="137"/>
    </row>
    <row r="166">
      <c r="A166" s="138"/>
      <c r="I166" s="160" t="s">
        <v>754</v>
      </c>
      <c r="J166" s="171" t="str">
        <f>J164/J157</f>
        <v>#DIV/0!</v>
      </c>
      <c r="K166" s="140"/>
    </row>
    <row r="167">
      <c r="A167" s="141" t="s">
        <v>722</v>
      </c>
      <c r="B167" s="2"/>
      <c r="C167" s="2"/>
      <c r="D167" s="2"/>
      <c r="E167" s="2"/>
      <c r="F167" s="2"/>
      <c r="G167" s="2"/>
      <c r="H167" s="3"/>
      <c r="J167" s="109"/>
      <c r="K167" s="109"/>
    </row>
    <row r="168">
      <c r="A168" s="135"/>
      <c r="B168" s="104"/>
      <c r="C168" s="104"/>
      <c r="D168" s="104"/>
      <c r="E168" s="104"/>
      <c r="F168" s="104"/>
      <c r="G168" s="104"/>
      <c r="H168" s="100"/>
      <c r="J168" s="137"/>
      <c r="K168" s="137"/>
    </row>
    <row r="169">
      <c r="A169" s="135"/>
      <c r="B169" s="104"/>
      <c r="C169" s="104"/>
      <c r="D169" s="104"/>
      <c r="E169" s="104"/>
      <c r="F169" s="104"/>
      <c r="G169" s="104"/>
      <c r="H169" s="100"/>
      <c r="J169" s="137"/>
      <c r="K169" s="137"/>
    </row>
    <row r="170">
      <c r="A170" s="135"/>
      <c r="B170" s="104"/>
      <c r="C170" s="104"/>
      <c r="D170" s="104"/>
      <c r="E170" s="104"/>
      <c r="F170" s="104"/>
      <c r="G170" s="104"/>
      <c r="H170" s="100"/>
      <c r="J170" s="137"/>
      <c r="K170" s="137"/>
    </row>
    <row r="171">
      <c r="A171" s="135"/>
      <c r="B171" s="104"/>
      <c r="C171" s="104"/>
      <c r="D171" s="104"/>
      <c r="E171" s="104"/>
      <c r="F171" s="104"/>
      <c r="G171" s="104"/>
      <c r="H171" s="100"/>
      <c r="J171" s="137"/>
      <c r="K171" s="137"/>
    </row>
    <row r="172">
      <c r="A172" s="135"/>
      <c r="B172" s="104"/>
      <c r="C172" s="104"/>
      <c r="D172" s="104"/>
      <c r="E172" s="104"/>
      <c r="F172" s="104"/>
      <c r="G172" s="104"/>
      <c r="H172" s="100"/>
      <c r="J172" s="137"/>
      <c r="K172" s="137"/>
    </row>
    <row r="173">
      <c r="A173" s="146"/>
      <c r="B173" s="146"/>
      <c r="C173" s="146"/>
      <c r="D173" s="146"/>
      <c r="E173" s="146"/>
      <c r="F173" s="146"/>
      <c r="G173" s="146"/>
      <c r="H173" s="146"/>
      <c r="J173" s="137"/>
      <c r="K173" s="137"/>
    </row>
    <row r="174">
      <c r="A174" s="146"/>
      <c r="B174" s="146"/>
      <c r="C174" s="146"/>
      <c r="D174" s="146"/>
      <c r="E174" s="146"/>
      <c r="F174" s="146"/>
      <c r="G174" s="146"/>
      <c r="H174" s="146"/>
      <c r="J174" s="137"/>
      <c r="K174" s="137"/>
    </row>
    <row r="175">
      <c r="I175" s="157" t="s">
        <v>731</v>
      </c>
      <c r="J175" s="161">
        <f>$J$3</f>
        <v>0.16</v>
      </c>
      <c r="K175" s="89"/>
    </row>
    <row r="176">
      <c r="A176" s="97" t="s">
        <v>701</v>
      </c>
      <c r="B176" s="92"/>
      <c r="C176" s="2"/>
      <c r="D176" s="2"/>
      <c r="E176" s="3"/>
      <c r="F176" s="93" t="s">
        <v>702</v>
      </c>
      <c r="G176" s="98">
        <f>$G$4</f>
        <v>42399</v>
      </c>
      <c r="H176" s="3"/>
      <c r="I176" s="157" t="s">
        <v>733</v>
      </c>
      <c r="J176" s="162" t="s">
        <v>734</v>
      </c>
      <c r="K176" s="96"/>
    </row>
    <row r="177">
      <c r="A177" s="91" t="s">
        <v>703</v>
      </c>
      <c r="B177" s="99">
        <v>5.0</v>
      </c>
      <c r="C177" s="100"/>
      <c r="D177" s="101" t="s">
        <v>705</v>
      </c>
      <c r="E177" s="102">
        <v>1.0</v>
      </c>
      <c r="F177" s="164"/>
      <c r="G177" s="104"/>
      <c r="H177" s="100"/>
      <c r="I177" s="163">
        <f>1/J177</f>
        <v>4</v>
      </c>
      <c r="J177" s="165">
        <f>$J$5</f>
        <v>0.25</v>
      </c>
      <c r="K177" s="96"/>
    </row>
    <row r="178">
      <c r="A178" s="105" t="s">
        <v>707</v>
      </c>
      <c r="B178" s="106" t="s">
        <v>708</v>
      </c>
      <c r="C178" s="100"/>
      <c r="D178" s="107" t="s">
        <v>709</v>
      </c>
      <c r="E178" s="107" t="s">
        <v>710</v>
      </c>
      <c r="F178" s="108" t="s">
        <v>711</v>
      </c>
      <c r="G178" s="104"/>
      <c r="H178" s="100"/>
      <c r="I178" s="162" t="s">
        <v>712</v>
      </c>
      <c r="J178" s="162" t="s">
        <v>713</v>
      </c>
      <c r="K178" s="109"/>
    </row>
    <row r="179">
      <c r="A179" s="110">
        <f>VLOOKUP(B179,Base!$A$3:$F$994, 6, false)</f>
        <v>0</v>
      </c>
      <c r="B179" s="111" t="s">
        <v>6</v>
      </c>
      <c r="C179" s="3"/>
      <c r="D179" s="112"/>
      <c r="E179" s="110" t="str">
        <f>VLOOKUP(B179,Base!$A$3:$F$994, 2, false)</f>
        <v>.</v>
      </c>
      <c r="F179" s="92"/>
      <c r="G179" s="2"/>
      <c r="H179" s="3"/>
      <c r="I179" s="113">
        <f>VLOOKUP(B179,Base!$A$3:$F$994, 5, false)</f>
        <v>0</v>
      </c>
      <c r="J179" s="114">
        <f t="shared" ref="J179:J196" si="5">I179*D179</f>
        <v>0</v>
      </c>
      <c r="K179" s="115"/>
    </row>
    <row r="180">
      <c r="A180" s="110">
        <f>VLOOKUP(B180,Base!$A$3:$F$994, 6, false)</f>
        <v>0</v>
      </c>
      <c r="B180" s="111" t="s">
        <v>6</v>
      </c>
      <c r="C180" s="3"/>
      <c r="D180" s="112"/>
      <c r="E180" s="110" t="str">
        <f>VLOOKUP(B180,Base!$A$3:$F$994, 2, false)</f>
        <v>.</v>
      </c>
      <c r="F180" s="116"/>
      <c r="G180" s="2"/>
      <c r="H180" s="3"/>
      <c r="I180" s="113">
        <f>VLOOKUP(B180,Base!$A$3:$F$994, 5, false)</f>
        <v>0</v>
      </c>
      <c r="J180" s="114">
        <f t="shared" si="5"/>
        <v>0</v>
      </c>
      <c r="K180" s="115"/>
    </row>
    <row r="181">
      <c r="A181" s="110">
        <f>VLOOKUP(B181,Base!$A$3:$F$994, 6, false)</f>
        <v>0</v>
      </c>
      <c r="B181" s="111" t="s">
        <v>6</v>
      </c>
      <c r="C181" s="3"/>
      <c r="D181" s="112"/>
      <c r="E181" s="110" t="str">
        <f>VLOOKUP(B181,Base!$A$3:$F$994, 2, false)</f>
        <v>.</v>
      </c>
      <c r="F181" s="116"/>
      <c r="G181" s="2"/>
      <c r="H181" s="3"/>
      <c r="I181" s="113">
        <f>VLOOKUP(B181,Base!$A$3:$F$994, 5, false)</f>
        <v>0</v>
      </c>
      <c r="J181" s="114">
        <f t="shared" si="5"/>
        <v>0</v>
      </c>
      <c r="K181" s="115"/>
    </row>
    <row r="182">
      <c r="A182" s="110">
        <f>VLOOKUP(B182,Base!$A$3:$F$994, 6, false)</f>
        <v>0</v>
      </c>
      <c r="B182" s="111" t="s">
        <v>6</v>
      </c>
      <c r="C182" s="3"/>
      <c r="D182" s="112"/>
      <c r="E182" s="110" t="str">
        <f>VLOOKUP(B182,Base!$A$3:$F$994, 2, false)</f>
        <v>.</v>
      </c>
      <c r="F182" s="116"/>
      <c r="G182" s="2"/>
      <c r="H182" s="3"/>
      <c r="I182" s="113">
        <f>VLOOKUP(B182,Base!$A$3:$F$994, 5, false)</f>
        <v>0</v>
      </c>
      <c r="J182" s="114">
        <f t="shared" si="5"/>
        <v>0</v>
      </c>
      <c r="K182" s="115"/>
    </row>
    <row r="183">
      <c r="A183" s="110">
        <f>VLOOKUP(B183,Base!$A$3:$F$994, 6, false)</f>
        <v>0</v>
      </c>
      <c r="B183" s="111" t="s">
        <v>6</v>
      </c>
      <c r="C183" s="3"/>
      <c r="D183" s="112"/>
      <c r="E183" s="110" t="str">
        <f>VLOOKUP(B183,Base!$A$3:$F$994, 2, false)</f>
        <v>.</v>
      </c>
      <c r="F183" s="92"/>
      <c r="G183" s="2"/>
      <c r="H183" s="3"/>
      <c r="I183" s="113">
        <f>VLOOKUP(B183,Base!$A$3:$F$994, 5, false)</f>
        <v>0</v>
      </c>
      <c r="J183" s="114">
        <f t="shared" si="5"/>
        <v>0</v>
      </c>
      <c r="K183" s="115"/>
    </row>
    <row r="184">
      <c r="A184" s="110">
        <f>VLOOKUP(B184,Base!$A$3:$F$994, 6, false)</f>
        <v>0</v>
      </c>
      <c r="B184" s="111" t="s">
        <v>6</v>
      </c>
      <c r="C184" s="3"/>
      <c r="D184" s="112"/>
      <c r="E184" s="110" t="str">
        <f>VLOOKUP(B184,Base!$A$3:$F$994, 2, false)</f>
        <v>.</v>
      </c>
      <c r="F184" s="92"/>
      <c r="G184" s="2"/>
      <c r="H184" s="3"/>
      <c r="I184" s="113">
        <f>VLOOKUP(B184,Base!$A$3:$F$994, 5, false)</f>
        <v>0</v>
      </c>
      <c r="J184" s="114">
        <f t="shared" si="5"/>
        <v>0</v>
      </c>
      <c r="K184" s="115"/>
    </row>
    <row r="185">
      <c r="A185" s="110">
        <f>VLOOKUP(B185,Base!$A$3:$F$994, 6, false)</f>
        <v>0</v>
      </c>
      <c r="B185" s="111" t="s">
        <v>6</v>
      </c>
      <c r="C185" s="3"/>
      <c r="D185" s="112"/>
      <c r="E185" s="110" t="str">
        <f>VLOOKUP(B185,Base!$A$3:$F$994, 2, false)</f>
        <v>.</v>
      </c>
      <c r="F185" s="116"/>
      <c r="G185" s="2"/>
      <c r="H185" s="3"/>
      <c r="I185" s="113">
        <f>VLOOKUP(B185,Base!$A$3:$F$994, 5, false)</f>
        <v>0</v>
      </c>
      <c r="J185" s="114">
        <f t="shared" si="5"/>
        <v>0</v>
      </c>
      <c r="K185" s="115"/>
    </row>
    <row r="186">
      <c r="A186" s="110">
        <f>VLOOKUP(B186,Base!$A$3:$F$994, 6, false)</f>
        <v>0</v>
      </c>
      <c r="B186" s="111" t="s">
        <v>6</v>
      </c>
      <c r="C186" s="3"/>
      <c r="D186" s="112"/>
      <c r="E186" s="110" t="str">
        <f>VLOOKUP(B186,Base!$A$3:$F$994, 2, false)</f>
        <v>.</v>
      </c>
      <c r="F186" s="117"/>
      <c r="G186" s="2"/>
      <c r="H186" s="3"/>
      <c r="I186" s="113">
        <f>VLOOKUP(B186,Base!$A$3:$F$994, 5, false)</f>
        <v>0</v>
      </c>
      <c r="J186" s="114">
        <f t="shared" si="5"/>
        <v>0</v>
      </c>
      <c r="K186" s="115"/>
    </row>
    <row r="187">
      <c r="A187" s="110">
        <f>VLOOKUP(B187,Base!$A$3:$F$994, 6, false)</f>
        <v>0</v>
      </c>
      <c r="B187" s="111" t="s">
        <v>6</v>
      </c>
      <c r="C187" s="3"/>
      <c r="D187" s="118"/>
      <c r="E187" s="110" t="str">
        <f>VLOOKUP(B187,Base!$A$3:$F$994, 2, false)</f>
        <v>.</v>
      </c>
      <c r="F187" s="117"/>
      <c r="G187" s="2"/>
      <c r="H187" s="3"/>
      <c r="I187" s="113">
        <f>VLOOKUP(B187,Base!$A$3:$F$994, 5, false)</f>
        <v>0</v>
      </c>
      <c r="J187" s="114">
        <f t="shared" si="5"/>
        <v>0</v>
      </c>
      <c r="K187" s="115"/>
    </row>
    <row r="188">
      <c r="A188" s="110">
        <f>VLOOKUP(B188,Base!$A$3:$F$994, 6, false)</f>
        <v>0</v>
      </c>
      <c r="B188" s="111" t="s">
        <v>6</v>
      </c>
      <c r="C188" s="3"/>
      <c r="D188" s="112"/>
      <c r="E188" s="110" t="str">
        <f>VLOOKUP(B188,Base!$A$3:$F$994, 2, false)</f>
        <v>.</v>
      </c>
      <c r="F188" s="117"/>
      <c r="G188" s="2"/>
      <c r="H188" s="3"/>
      <c r="I188" s="113">
        <f>VLOOKUP(B188,Base!$A$3:$F$994, 5, false)</f>
        <v>0</v>
      </c>
      <c r="J188" s="114">
        <f t="shared" si="5"/>
        <v>0</v>
      </c>
      <c r="K188" s="115"/>
    </row>
    <row r="189">
      <c r="A189" s="110">
        <f>VLOOKUP(B189,Base!$A$3:$F$994, 6, false)</f>
        <v>0</v>
      </c>
      <c r="B189" s="111" t="s">
        <v>6</v>
      </c>
      <c r="C189" s="3"/>
      <c r="D189" s="118"/>
      <c r="E189" s="110" t="str">
        <f>VLOOKUP(B189,Base!$A$3:$F$994, 2, false)</f>
        <v>.</v>
      </c>
      <c r="F189" s="106" t="s">
        <v>714</v>
      </c>
      <c r="G189" s="104"/>
      <c r="H189" s="100"/>
      <c r="I189" s="113">
        <f>VLOOKUP(B189,Base!$A$3:$F$994, 5, false)</f>
        <v>0</v>
      </c>
      <c r="J189" s="114">
        <f t="shared" si="5"/>
        <v>0</v>
      </c>
      <c r="K189" s="115"/>
    </row>
    <row r="190">
      <c r="A190" s="110">
        <f>VLOOKUP(B190,Base!$A$3:$F$994, 6, false)</f>
        <v>0</v>
      </c>
      <c r="B190" s="111" t="s">
        <v>6</v>
      </c>
      <c r="C190" s="3"/>
      <c r="D190" s="49"/>
      <c r="E190" s="110" t="str">
        <f>VLOOKUP(B190,Base!$A$3:$F$994, 2, false)</f>
        <v>.</v>
      </c>
      <c r="F190" s="119"/>
      <c r="G190" s="104"/>
      <c r="H190" s="100"/>
      <c r="I190" s="113">
        <f>VLOOKUP(B190,Base!$A$3:$F$994, 5, false)</f>
        <v>0</v>
      </c>
      <c r="J190" s="114">
        <f t="shared" si="5"/>
        <v>0</v>
      </c>
      <c r="K190" s="115"/>
    </row>
    <row r="191">
      <c r="A191" s="110">
        <f>VLOOKUP(B191,Base!$A$3:$F$994, 6, false)</f>
        <v>0</v>
      </c>
      <c r="B191" s="111" t="s">
        <v>6</v>
      </c>
      <c r="C191" s="3"/>
      <c r="D191" s="49"/>
      <c r="E191" s="110" t="str">
        <f>VLOOKUP(B191,Base!$A$3:$F$994, 2, false)</f>
        <v>.</v>
      </c>
      <c r="F191" s="119"/>
      <c r="G191" s="104"/>
      <c r="H191" s="100"/>
      <c r="I191" s="113">
        <f>VLOOKUP(B191,Base!$A$3:$F$994, 5, false)</f>
        <v>0</v>
      </c>
      <c r="J191" s="114">
        <f t="shared" si="5"/>
        <v>0</v>
      </c>
      <c r="K191" s="115"/>
    </row>
    <row r="192">
      <c r="A192" s="110">
        <f>VLOOKUP(B192,Base!$A$3:$F$994, 6, false)</f>
        <v>0</v>
      </c>
      <c r="B192" s="111" t="s">
        <v>6</v>
      </c>
      <c r="C192" s="3"/>
      <c r="D192" s="120"/>
      <c r="E192" s="110" t="str">
        <f>VLOOKUP(B192,Base!$A$3:$F$994, 2, false)</f>
        <v>.</v>
      </c>
      <c r="F192" s="119"/>
      <c r="G192" s="104"/>
      <c r="H192" s="100"/>
      <c r="I192" s="113">
        <f>VLOOKUP(B192,Base!$A$3:$F$994, 5, false)</f>
        <v>0</v>
      </c>
      <c r="J192" s="114">
        <f t="shared" si="5"/>
        <v>0</v>
      </c>
      <c r="K192" s="115"/>
    </row>
    <row r="193">
      <c r="A193" s="110">
        <f>VLOOKUP(B193,Base!$A$3:$F$994, 6, false)</f>
        <v>0</v>
      </c>
      <c r="B193" s="111" t="s">
        <v>6</v>
      </c>
      <c r="C193" s="3"/>
      <c r="D193" s="120"/>
      <c r="E193" s="110" t="str">
        <f>VLOOKUP(B193,Base!$A$3:$F$994, 2, false)</f>
        <v>.</v>
      </c>
      <c r="F193" s="119"/>
      <c r="G193" s="104"/>
      <c r="H193" s="100"/>
      <c r="I193" s="113">
        <f>VLOOKUP(B193,Base!$A$3:$F$994, 5, false)</f>
        <v>0</v>
      </c>
      <c r="J193" s="114">
        <f t="shared" si="5"/>
        <v>0</v>
      </c>
      <c r="K193" s="115"/>
    </row>
    <row r="194">
      <c r="A194" s="110">
        <f>VLOOKUP(B194,Base!$A$3:$F$994, 6, false)</f>
        <v>0</v>
      </c>
      <c r="B194" s="111" t="s">
        <v>6</v>
      </c>
      <c r="C194" s="3"/>
      <c r="D194" s="121"/>
      <c r="E194" s="110" t="str">
        <f>VLOOKUP(B194,Base!$A$3:$F$994, 2, false)</f>
        <v>.</v>
      </c>
      <c r="F194" s="119"/>
      <c r="G194" s="104"/>
      <c r="H194" s="100"/>
      <c r="I194" s="113">
        <f>VLOOKUP(B194,Base!$A$3:$F$994, 5, false)</f>
        <v>0</v>
      </c>
      <c r="J194" s="114">
        <f t="shared" si="5"/>
        <v>0</v>
      </c>
      <c r="K194" s="115"/>
    </row>
    <row r="195">
      <c r="A195" s="110">
        <f>VLOOKUP(B195,Base!$A$3:$F$994, 6, false)</f>
        <v>0</v>
      </c>
      <c r="B195" s="111" t="s">
        <v>6</v>
      </c>
      <c r="C195" s="3"/>
      <c r="D195" s="122"/>
      <c r="E195" s="110" t="str">
        <f>VLOOKUP(B195,Base!$A$3:$F$994, 2, false)</f>
        <v>.</v>
      </c>
      <c r="F195" s="119"/>
      <c r="G195" s="104"/>
      <c r="H195" s="100"/>
      <c r="I195" s="113">
        <f>VLOOKUP(B195,Base!$A$3:$F$994, 5, false)</f>
        <v>0</v>
      </c>
      <c r="J195" s="114">
        <f t="shared" si="5"/>
        <v>0</v>
      </c>
      <c r="K195" s="115"/>
    </row>
    <row r="196">
      <c r="A196" s="110">
        <f>VLOOKUP(B196,Base!$A$3:$F$994, 6, false)</f>
        <v>0</v>
      </c>
      <c r="B196" s="111" t="s">
        <v>6</v>
      </c>
      <c r="C196" s="3"/>
      <c r="D196" s="123"/>
      <c r="E196" s="110" t="str">
        <f>VLOOKUP(B196,Base!$A$3:$F$994, 2, false)</f>
        <v>.</v>
      </c>
      <c r="F196" s="119"/>
      <c r="G196" s="104"/>
      <c r="H196" s="100"/>
      <c r="I196" s="113">
        <f>VLOOKUP(B196,Base!$A$3:$F$994, 5, false)</f>
        <v>0</v>
      </c>
      <c r="J196" s="114">
        <f t="shared" si="5"/>
        <v>0</v>
      </c>
      <c r="K196" s="115"/>
    </row>
    <row r="197">
      <c r="A197" s="126" t="s">
        <v>717</v>
      </c>
      <c r="B197" s="104"/>
      <c r="C197" s="104"/>
      <c r="D197" s="104"/>
      <c r="E197" s="104"/>
      <c r="F197" s="104"/>
      <c r="G197" s="104"/>
      <c r="H197" s="100"/>
      <c r="I197" s="167" t="s">
        <v>716</v>
      </c>
      <c r="J197" s="125">
        <f>SUM(J179:J196)</f>
        <v>0</v>
      </c>
      <c r="K197" s="109"/>
    </row>
    <row r="198">
      <c r="A198" s="127"/>
      <c r="B198" s="104"/>
      <c r="C198" s="104"/>
      <c r="D198" s="104"/>
      <c r="E198" s="104"/>
      <c r="F198" s="104"/>
      <c r="G198" s="104"/>
      <c r="H198" s="100"/>
      <c r="I198" s="167" t="s">
        <v>718</v>
      </c>
      <c r="J198" s="128">
        <f>J197/E177</f>
        <v>0</v>
      </c>
      <c r="K198" s="129"/>
    </row>
    <row r="199">
      <c r="A199" s="127"/>
      <c r="B199" s="104"/>
      <c r="C199" s="104"/>
      <c r="D199" s="104"/>
      <c r="E199" s="104"/>
      <c r="F199" s="104"/>
      <c r="G199" s="104"/>
      <c r="H199" s="100"/>
      <c r="I199" s="160" t="s">
        <v>719</v>
      </c>
      <c r="J199" s="130">
        <v>0.05</v>
      </c>
      <c r="K199" s="129"/>
    </row>
    <row r="200">
      <c r="A200" s="127"/>
      <c r="B200" s="104"/>
      <c r="C200" s="104"/>
      <c r="D200" s="104"/>
      <c r="E200" s="104"/>
      <c r="F200" s="104"/>
      <c r="G200" s="104"/>
      <c r="H200" s="100"/>
      <c r="I200" s="167" t="s">
        <v>720</v>
      </c>
      <c r="J200" s="128">
        <f>J198+(J198*J199)</f>
        <v>0</v>
      </c>
      <c r="K200" s="129"/>
    </row>
    <row r="201">
      <c r="A201" s="127"/>
      <c r="B201" s="104"/>
      <c r="C201" s="104"/>
      <c r="D201" s="104"/>
      <c r="E201" s="104"/>
      <c r="F201" s="104"/>
      <c r="G201" s="104"/>
      <c r="H201" s="100"/>
      <c r="I201" s="167" t="s">
        <v>746</v>
      </c>
      <c r="J201" s="128">
        <f>J200*I177</f>
        <v>0</v>
      </c>
      <c r="K201" s="129"/>
    </row>
    <row r="202">
      <c r="A202" s="127"/>
      <c r="B202" s="104"/>
      <c r="C202" s="104"/>
      <c r="D202" s="104"/>
      <c r="E202" s="104"/>
      <c r="F202" s="104"/>
      <c r="G202" s="104"/>
      <c r="H202" s="100"/>
      <c r="I202" s="167" t="s">
        <v>747</v>
      </c>
      <c r="J202" s="128">
        <f>J203-J201</f>
        <v>0</v>
      </c>
      <c r="K202" s="129"/>
    </row>
    <row r="203">
      <c r="A203" s="127"/>
      <c r="B203" s="104"/>
      <c r="C203" s="104"/>
      <c r="D203" s="104"/>
      <c r="E203" s="104"/>
      <c r="F203" s="104"/>
      <c r="G203" s="104"/>
      <c r="H203" s="100"/>
      <c r="I203" s="167" t="s">
        <v>748</v>
      </c>
      <c r="J203" s="128">
        <f>J201*(J175*1+1)</f>
        <v>0</v>
      </c>
      <c r="K203" s="129"/>
    </row>
    <row r="204">
      <c r="A204" s="127"/>
      <c r="B204" s="104"/>
      <c r="C204" s="104"/>
      <c r="D204" s="104"/>
      <c r="E204" s="104"/>
      <c r="F204" s="104"/>
      <c r="G204" s="104"/>
      <c r="H204" s="100"/>
      <c r="I204" s="168" t="s">
        <v>749</v>
      </c>
      <c r="J204" s="3"/>
      <c r="K204" s="129"/>
    </row>
    <row r="205">
      <c r="A205" s="132"/>
      <c r="B205" s="2"/>
      <c r="C205" s="2"/>
      <c r="D205" s="2"/>
      <c r="E205" s="2"/>
      <c r="F205" s="2"/>
      <c r="G205" s="2"/>
      <c r="H205" s="3"/>
      <c r="I205" s="167" t="s">
        <v>750</v>
      </c>
      <c r="J205" s="133"/>
      <c r="K205" s="134"/>
    </row>
    <row r="206">
      <c r="A206" s="126" t="s">
        <v>721</v>
      </c>
      <c r="B206" s="104"/>
      <c r="C206" s="104"/>
      <c r="D206" s="104"/>
      <c r="E206" s="104"/>
      <c r="F206" s="104"/>
      <c r="G206" s="104"/>
      <c r="H206" s="100"/>
      <c r="I206" s="167" t="s">
        <v>747</v>
      </c>
      <c r="J206" s="125">
        <f>J205-J207</f>
        <v>0</v>
      </c>
      <c r="K206" s="109"/>
    </row>
    <row r="207">
      <c r="A207" s="127"/>
      <c r="B207" s="104"/>
      <c r="C207" s="104"/>
      <c r="D207" s="104"/>
      <c r="E207" s="104"/>
      <c r="F207" s="104"/>
      <c r="G207" s="104"/>
      <c r="H207" s="100"/>
      <c r="I207" s="167" t="s">
        <v>752</v>
      </c>
      <c r="J207" s="128">
        <f>J205/(J175*1+1)</f>
        <v>0</v>
      </c>
      <c r="K207" s="129"/>
    </row>
    <row r="208">
      <c r="A208" s="135"/>
      <c r="B208" s="104"/>
      <c r="C208" s="104"/>
      <c r="D208" s="104"/>
      <c r="E208" s="104"/>
      <c r="F208" s="104"/>
      <c r="G208" s="104"/>
      <c r="H208" s="100"/>
      <c r="I208" s="160" t="s">
        <v>753</v>
      </c>
      <c r="J208" s="170" t="str">
        <f>J200/J207</f>
        <v>#DIV/0!</v>
      </c>
      <c r="K208" s="137"/>
    </row>
    <row r="209">
      <c r="A209" s="138"/>
      <c r="I209" s="160" t="s">
        <v>754</v>
      </c>
      <c r="J209" s="171" t="str">
        <f>J207/J200</f>
        <v>#DIV/0!</v>
      </c>
      <c r="K209" s="140"/>
    </row>
    <row r="210">
      <c r="A210" s="141" t="s">
        <v>722</v>
      </c>
      <c r="B210" s="2"/>
      <c r="C210" s="2"/>
      <c r="D210" s="2"/>
      <c r="E210" s="2"/>
      <c r="F210" s="2"/>
      <c r="G210" s="2"/>
      <c r="H210" s="3"/>
      <c r="J210" s="109"/>
      <c r="K210" s="109"/>
    </row>
    <row r="211">
      <c r="A211" s="135"/>
      <c r="B211" s="104"/>
      <c r="C211" s="104"/>
      <c r="D211" s="104"/>
      <c r="E211" s="104"/>
      <c r="F211" s="104"/>
      <c r="G211" s="104"/>
      <c r="H211" s="100"/>
      <c r="J211" s="137"/>
      <c r="K211" s="137"/>
    </row>
    <row r="212">
      <c r="A212" s="135"/>
      <c r="B212" s="104"/>
      <c r="C212" s="104"/>
      <c r="D212" s="104"/>
      <c r="E212" s="104"/>
      <c r="F212" s="104"/>
      <c r="G212" s="104"/>
      <c r="H212" s="100"/>
      <c r="J212" s="137"/>
      <c r="K212" s="137"/>
    </row>
    <row r="213">
      <c r="A213" s="135"/>
      <c r="B213" s="104"/>
      <c r="C213" s="104"/>
      <c r="D213" s="104"/>
      <c r="E213" s="104"/>
      <c r="F213" s="104"/>
      <c r="G213" s="104"/>
      <c r="H213" s="100"/>
      <c r="J213" s="137"/>
      <c r="K213" s="137"/>
    </row>
    <row r="214">
      <c r="A214" s="135"/>
      <c r="B214" s="104"/>
      <c r="C214" s="104"/>
      <c r="D214" s="104"/>
      <c r="E214" s="104"/>
      <c r="F214" s="104"/>
      <c r="G214" s="104"/>
      <c r="H214" s="100"/>
      <c r="J214" s="137"/>
      <c r="K214" s="137"/>
    </row>
    <row r="215">
      <c r="A215" s="135"/>
      <c r="B215" s="104"/>
      <c r="C215" s="104"/>
      <c r="D215" s="104"/>
      <c r="E215" s="104"/>
      <c r="F215" s="104"/>
      <c r="G215" s="104"/>
      <c r="H215" s="100"/>
      <c r="J215" s="137"/>
      <c r="K215" s="137"/>
    </row>
    <row r="216">
      <c r="A216" s="146"/>
      <c r="B216" s="146"/>
      <c r="C216" s="146"/>
      <c r="D216" s="146"/>
      <c r="E216" s="146"/>
      <c r="F216" s="146"/>
      <c r="G216" s="146"/>
      <c r="H216" s="146"/>
      <c r="J216" s="137"/>
      <c r="K216" s="137"/>
    </row>
    <row r="217">
      <c r="A217" s="146"/>
      <c r="B217" s="146"/>
      <c r="C217" s="146"/>
      <c r="D217" s="146"/>
      <c r="E217" s="146"/>
      <c r="F217" s="146"/>
      <c r="G217" s="146"/>
      <c r="H217" s="146"/>
      <c r="J217" s="137"/>
      <c r="K217" s="137"/>
    </row>
    <row r="218">
      <c r="I218" s="157" t="s">
        <v>731</v>
      </c>
      <c r="J218" s="161">
        <f>$J$3</f>
        <v>0.16</v>
      </c>
      <c r="K218" s="89"/>
    </row>
    <row r="219">
      <c r="A219" s="97" t="s">
        <v>701</v>
      </c>
      <c r="B219" s="92"/>
      <c r="C219" s="2"/>
      <c r="D219" s="2"/>
      <c r="E219" s="3"/>
      <c r="F219" s="93" t="s">
        <v>702</v>
      </c>
      <c r="G219" s="98">
        <f>$G$4</f>
        <v>42399</v>
      </c>
      <c r="H219" s="3"/>
      <c r="I219" s="157" t="s">
        <v>733</v>
      </c>
      <c r="J219" s="162" t="s">
        <v>734</v>
      </c>
      <c r="K219" s="96"/>
    </row>
    <row r="220">
      <c r="A220" s="91" t="s">
        <v>703</v>
      </c>
      <c r="B220" s="99">
        <v>6.0</v>
      </c>
      <c r="C220" s="100"/>
      <c r="D220" s="101" t="s">
        <v>705</v>
      </c>
      <c r="E220" s="102">
        <v>1.0</v>
      </c>
      <c r="F220" s="164"/>
      <c r="G220" s="104"/>
      <c r="H220" s="100"/>
      <c r="I220" s="163">
        <f>1/J220</f>
        <v>4</v>
      </c>
      <c r="J220" s="165">
        <f>$J$5</f>
        <v>0.25</v>
      </c>
      <c r="K220" s="96"/>
    </row>
    <row r="221">
      <c r="A221" s="105" t="s">
        <v>707</v>
      </c>
      <c r="B221" s="106" t="s">
        <v>708</v>
      </c>
      <c r="C221" s="100"/>
      <c r="D221" s="107" t="s">
        <v>709</v>
      </c>
      <c r="E221" s="107" t="s">
        <v>710</v>
      </c>
      <c r="F221" s="108" t="s">
        <v>711</v>
      </c>
      <c r="G221" s="104"/>
      <c r="H221" s="100"/>
      <c r="I221" s="162" t="s">
        <v>712</v>
      </c>
      <c r="J221" s="162" t="s">
        <v>713</v>
      </c>
      <c r="K221" s="109"/>
    </row>
    <row r="222">
      <c r="A222" s="110">
        <f>VLOOKUP(B222,Base!$A$3:$F$994, 6, false)</f>
        <v>0</v>
      </c>
      <c r="B222" s="111" t="s">
        <v>6</v>
      </c>
      <c r="C222" s="3"/>
      <c r="D222" s="112"/>
      <c r="E222" s="110" t="str">
        <f>VLOOKUP(B222,Base!$A$3:$F$994, 2, false)</f>
        <v>.</v>
      </c>
      <c r="F222" s="92"/>
      <c r="G222" s="2"/>
      <c r="H222" s="3"/>
      <c r="I222" s="194">
        <f>VLOOKUP(B222,Base!$A$3:$F$994, 5, false)</f>
        <v>0</v>
      </c>
      <c r="J222" s="195">
        <f t="shared" ref="J222:J239" si="6">I222*D222</f>
        <v>0</v>
      </c>
      <c r="K222" s="115"/>
    </row>
    <row r="223">
      <c r="A223" s="110">
        <f>VLOOKUP(B223,Base!$A$3:$F$994, 6, false)</f>
        <v>0</v>
      </c>
      <c r="B223" s="111" t="s">
        <v>6</v>
      </c>
      <c r="C223" s="3"/>
      <c r="D223" s="112"/>
      <c r="E223" s="110" t="str">
        <f>VLOOKUP(B223,Base!$A$3:$F$994, 2, false)</f>
        <v>.</v>
      </c>
      <c r="F223" s="116"/>
      <c r="G223" s="2"/>
      <c r="H223" s="3"/>
      <c r="I223" s="194">
        <f>VLOOKUP(B223,Base!$A$3:$F$994, 5, false)</f>
        <v>0</v>
      </c>
      <c r="J223" s="195">
        <f t="shared" si="6"/>
        <v>0</v>
      </c>
      <c r="K223" s="115"/>
    </row>
    <row r="224">
      <c r="A224" s="110">
        <f>VLOOKUP(B224,Base!$A$3:$F$994, 6, false)</f>
        <v>0</v>
      </c>
      <c r="B224" s="111" t="s">
        <v>6</v>
      </c>
      <c r="C224" s="3"/>
      <c r="D224" s="112"/>
      <c r="E224" s="110" t="str">
        <f>VLOOKUP(B224,Base!$A$3:$F$994, 2, false)</f>
        <v>.</v>
      </c>
      <c r="F224" s="116"/>
      <c r="G224" s="2"/>
      <c r="H224" s="3"/>
      <c r="I224" s="194">
        <f>VLOOKUP(B224,Base!$A$3:$F$994, 5, false)</f>
        <v>0</v>
      </c>
      <c r="J224" s="195">
        <f t="shared" si="6"/>
        <v>0</v>
      </c>
      <c r="K224" s="115"/>
    </row>
    <row r="225">
      <c r="A225" s="110">
        <f>VLOOKUP(B225,Base!$A$3:$F$994, 6, false)</f>
        <v>0</v>
      </c>
      <c r="B225" s="111" t="s">
        <v>6</v>
      </c>
      <c r="C225" s="3"/>
      <c r="D225" s="112"/>
      <c r="E225" s="110" t="str">
        <f>VLOOKUP(B225,Base!$A$3:$F$994, 2, false)</f>
        <v>.</v>
      </c>
      <c r="F225" s="116"/>
      <c r="G225" s="2"/>
      <c r="H225" s="3"/>
      <c r="I225" s="194">
        <f>VLOOKUP(B225,Base!$A$3:$F$994, 5, false)</f>
        <v>0</v>
      </c>
      <c r="J225" s="195">
        <f t="shared" si="6"/>
        <v>0</v>
      </c>
      <c r="K225" s="115"/>
    </row>
    <row r="226">
      <c r="A226" s="110">
        <f>VLOOKUP(B226,Base!$A$3:$F$994, 6, false)</f>
        <v>0</v>
      </c>
      <c r="B226" s="111" t="s">
        <v>6</v>
      </c>
      <c r="C226" s="3"/>
      <c r="D226" s="112"/>
      <c r="E226" s="110" t="str">
        <f>VLOOKUP(B226,Base!$A$3:$F$994, 2, false)</f>
        <v>.</v>
      </c>
      <c r="F226" s="92"/>
      <c r="G226" s="2"/>
      <c r="H226" s="3"/>
      <c r="I226" s="194">
        <f>VLOOKUP(B226,Base!$A$3:$F$994, 5, false)</f>
        <v>0</v>
      </c>
      <c r="J226" s="195">
        <f t="shared" si="6"/>
        <v>0</v>
      </c>
      <c r="K226" s="115"/>
    </row>
    <row r="227">
      <c r="A227" s="110">
        <f>VLOOKUP(B227,Base!$A$3:$F$994, 6, false)</f>
        <v>0</v>
      </c>
      <c r="B227" s="111" t="s">
        <v>6</v>
      </c>
      <c r="C227" s="3"/>
      <c r="D227" s="112"/>
      <c r="E227" s="110" t="str">
        <f>VLOOKUP(B227,Base!$A$3:$F$994, 2, false)</f>
        <v>.</v>
      </c>
      <c r="F227" s="92"/>
      <c r="G227" s="2"/>
      <c r="H227" s="3"/>
      <c r="I227" s="194">
        <f>VLOOKUP(B227,Base!$A$3:$F$994, 5, false)</f>
        <v>0</v>
      </c>
      <c r="J227" s="195">
        <f t="shared" si="6"/>
        <v>0</v>
      </c>
      <c r="K227" s="115"/>
    </row>
    <row r="228">
      <c r="A228" s="110">
        <f>VLOOKUP(B228,Base!$A$3:$F$994, 6, false)</f>
        <v>0</v>
      </c>
      <c r="B228" s="111" t="s">
        <v>6</v>
      </c>
      <c r="C228" s="3"/>
      <c r="D228" s="112"/>
      <c r="E228" s="110" t="str">
        <f>VLOOKUP(B228,Base!$A$3:$F$994, 2, false)</f>
        <v>.</v>
      </c>
      <c r="F228" s="116"/>
      <c r="G228" s="2"/>
      <c r="H228" s="3"/>
      <c r="I228" s="194">
        <f>VLOOKUP(B228,Base!$A$3:$F$994, 5, false)</f>
        <v>0</v>
      </c>
      <c r="J228" s="195">
        <f t="shared" si="6"/>
        <v>0</v>
      </c>
      <c r="K228" s="115"/>
    </row>
    <row r="229">
      <c r="A229" s="110">
        <f>VLOOKUP(B229,Base!$A$3:$F$994, 6, false)</f>
        <v>0</v>
      </c>
      <c r="B229" s="111" t="s">
        <v>6</v>
      </c>
      <c r="C229" s="3"/>
      <c r="D229" s="112"/>
      <c r="E229" s="110" t="str">
        <f>VLOOKUP(B229,Base!$A$3:$F$994, 2, false)</f>
        <v>.</v>
      </c>
      <c r="F229" s="117"/>
      <c r="G229" s="2"/>
      <c r="H229" s="3"/>
      <c r="I229" s="194">
        <f>VLOOKUP(B229,Base!$A$3:$F$994, 5, false)</f>
        <v>0</v>
      </c>
      <c r="J229" s="195">
        <f t="shared" si="6"/>
        <v>0</v>
      </c>
      <c r="K229" s="115"/>
    </row>
    <row r="230">
      <c r="A230" s="110">
        <f>VLOOKUP(B230,Base!$A$3:$F$994, 6, false)</f>
        <v>0</v>
      </c>
      <c r="B230" s="111" t="s">
        <v>6</v>
      </c>
      <c r="C230" s="3"/>
      <c r="D230" s="118"/>
      <c r="E230" s="110" t="str">
        <f>VLOOKUP(B230,Base!$A$3:$F$994, 2, false)</f>
        <v>.</v>
      </c>
      <c r="F230" s="117"/>
      <c r="G230" s="2"/>
      <c r="H230" s="3"/>
      <c r="I230" s="194">
        <f>VLOOKUP(B230,Base!$A$3:$F$994, 5, false)</f>
        <v>0</v>
      </c>
      <c r="J230" s="195">
        <f t="shared" si="6"/>
        <v>0</v>
      </c>
      <c r="K230" s="115"/>
    </row>
    <row r="231">
      <c r="A231" s="110">
        <f>VLOOKUP(B231,Base!$A$3:$F$994, 6, false)</f>
        <v>0</v>
      </c>
      <c r="B231" s="111" t="s">
        <v>6</v>
      </c>
      <c r="C231" s="3"/>
      <c r="D231" s="112"/>
      <c r="E231" s="110" t="str">
        <f>VLOOKUP(B231,Base!$A$3:$F$994, 2, false)</f>
        <v>.</v>
      </c>
      <c r="F231" s="117"/>
      <c r="G231" s="2"/>
      <c r="H231" s="3"/>
      <c r="I231" s="194">
        <f>VLOOKUP(B231,Base!$A$3:$F$994, 5, false)</f>
        <v>0</v>
      </c>
      <c r="J231" s="195">
        <f t="shared" si="6"/>
        <v>0</v>
      </c>
      <c r="K231" s="115"/>
    </row>
    <row r="232">
      <c r="A232" s="110">
        <f>VLOOKUP(B232,Base!$A$3:$F$994, 6, false)</f>
        <v>0</v>
      </c>
      <c r="B232" s="111" t="s">
        <v>6</v>
      </c>
      <c r="C232" s="3"/>
      <c r="D232" s="118"/>
      <c r="E232" s="110" t="str">
        <f>VLOOKUP(B232,Base!$A$3:$F$994, 2, false)</f>
        <v>.</v>
      </c>
      <c r="F232" s="106" t="s">
        <v>714</v>
      </c>
      <c r="G232" s="104"/>
      <c r="H232" s="100"/>
      <c r="I232" s="194">
        <f>VLOOKUP(B232,Base!$A$3:$F$994, 5, false)</f>
        <v>0</v>
      </c>
      <c r="J232" s="195">
        <f t="shared" si="6"/>
        <v>0</v>
      </c>
      <c r="K232" s="115"/>
    </row>
    <row r="233">
      <c r="A233" s="110">
        <f>VLOOKUP(B233,Base!$A$3:$F$994, 6, false)</f>
        <v>0</v>
      </c>
      <c r="B233" s="111" t="s">
        <v>6</v>
      </c>
      <c r="C233" s="3"/>
      <c r="D233" s="49"/>
      <c r="E233" s="110" t="str">
        <f>VLOOKUP(B233,Base!$A$3:$F$994, 2, false)</f>
        <v>.</v>
      </c>
      <c r="F233" s="119"/>
      <c r="G233" s="104"/>
      <c r="H233" s="100"/>
      <c r="I233" s="194">
        <f>VLOOKUP(B233,Base!$A$3:$F$994, 5, false)</f>
        <v>0</v>
      </c>
      <c r="J233" s="195">
        <f t="shared" si="6"/>
        <v>0</v>
      </c>
      <c r="K233" s="115"/>
    </row>
    <row r="234">
      <c r="A234" s="110">
        <f>VLOOKUP(B234,Base!$A$3:$F$994, 6, false)</f>
        <v>0</v>
      </c>
      <c r="B234" s="111" t="s">
        <v>6</v>
      </c>
      <c r="C234" s="3"/>
      <c r="D234" s="49"/>
      <c r="E234" s="110" t="str">
        <f>VLOOKUP(B234,Base!$A$3:$F$994, 2, false)</f>
        <v>.</v>
      </c>
      <c r="F234" s="119"/>
      <c r="G234" s="104"/>
      <c r="H234" s="100"/>
      <c r="I234" s="194">
        <f>VLOOKUP(B234,Base!$A$3:$F$994, 5, false)</f>
        <v>0</v>
      </c>
      <c r="J234" s="195">
        <f t="shared" si="6"/>
        <v>0</v>
      </c>
      <c r="K234" s="115"/>
    </row>
    <row r="235">
      <c r="A235" s="110">
        <f>VLOOKUP(B235,Base!$A$3:$F$994, 6, false)</f>
        <v>0</v>
      </c>
      <c r="B235" s="111" t="s">
        <v>6</v>
      </c>
      <c r="C235" s="3"/>
      <c r="D235" s="120"/>
      <c r="E235" s="110" t="str">
        <f>VLOOKUP(B235,Base!$A$3:$F$994, 2, false)</f>
        <v>.</v>
      </c>
      <c r="F235" s="119"/>
      <c r="G235" s="104"/>
      <c r="H235" s="100"/>
      <c r="I235" s="194">
        <f>VLOOKUP(B235,Base!$A$3:$F$994, 5, false)</f>
        <v>0</v>
      </c>
      <c r="J235" s="195">
        <f t="shared" si="6"/>
        <v>0</v>
      </c>
      <c r="K235" s="115"/>
    </row>
    <row r="236">
      <c r="A236" s="110">
        <f>VLOOKUP(B236,Base!$A$3:$F$994, 6, false)</f>
        <v>0</v>
      </c>
      <c r="B236" s="111" t="s">
        <v>6</v>
      </c>
      <c r="C236" s="3"/>
      <c r="D236" s="120"/>
      <c r="E236" s="110" t="str">
        <f>VLOOKUP(B236,Base!$A$3:$F$994, 2, false)</f>
        <v>.</v>
      </c>
      <c r="F236" s="119"/>
      <c r="G236" s="104"/>
      <c r="H236" s="100"/>
      <c r="I236" s="194">
        <f>VLOOKUP(B236,Base!$A$3:$F$994, 5, false)</f>
        <v>0</v>
      </c>
      <c r="J236" s="195">
        <f t="shared" si="6"/>
        <v>0</v>
      </c>
      <c r="K236" s="115"/>
    </row>
    <row r="237">
      <c r="A237" s="110">
        <f>VLOOKUP(B237,Base!$A$3:$F$994, 6, false)</f>
        <v>0</v>
      </c>
      <c r="B237" s="111" t="s">
        <v>6</v>
      </c>
      <c r="C237" s="3"/>
      <c r="D237" s="121"/>
      <c r="E237" s="110" t="str">
        <f>VLOOKUP(B237,Base!$A$3:$F$994, 2, false)</f>
        <v>.</v>
      </c>
      <c r="F237" s="119"/>
      <c r="G237" s="104"/>
      <c r="H237" s="100"/>
      <c r="I237" s="194">
        <f>VLOOKUP(B237,Base!$A$3:$F$994, 5, false)</f>
        <v>0</v>
      </c>
      <c r="J237" s="195">
        <f t="shared" si="6"/>
        <v>0</v>
      </c>
      <c r="K237" s="115"/>
    </row>
    <row r="238">
      <c r="A238" s="110">
        <f>VLOOKUP(B238,Base!$A$3:$F$994, 6, false)</f>
        <v>0</v>
      </c>
      <c r="B238" s="111" t="s">
        <v>6</v>
      </c>
      <c r="C238" s="3"/>
      <c r="D238" s="122"/>
      <c r="E238" s="110" t="str">
        <f>VLOOKUP(B238,Base!$A$3:$F$994, 2, false)</f>
        <v>.</v>
      </c>
      <c r="F238" s="119"/>
      <c r="G238" s="104"/>
      <c r="H238" s="100"/>
      <c r="I238" s="194">
        <f>VLOOKUP(B238,Base!$A$3:$F$994, 5, false)</f>
        <v>0</v>
      </c>
      <c r="J238" s="195">
        <f t="shared" si="6"/>
        <v>0</v>
      </c>
      <c r="K238" s="115"/>
    </row>
    <row r="239">
      <c r="A239" s="110">
        <f>VLOOKUP(B239,Base!$A$3:$F$994, 6, false)</f>
        <v>0</v>
      </c>
      <c r="B239" s="111" t="s">
        <v>6</v>
      </c>
      <c r="C239" s="3"/>
      <c r="D239" s="123"/>
      <c r="E239" s="110" t="str">
        <f>VLOOKUP(B239,Base!$A$3:$F$994, 2, false)</f>
        <v>.</v>
      </c>
      <c r="F239" s="119"/>
      <c r="G239" s="104"/>
      <c r="H239" s="100"/>
      <c r="I239" s="194">
        <f>VLOOKUP(B239,Base!$A$3:$F$994, 5, false)</f>
        <v>0</v>
      </c>
      <c r="J239" s="195">
        <f t="shared" si="6"/>
        <v>0</v>
      </c>
      <c r="K239" s="115"/>
    </row>
    <row r="240">
      <c r="A240" s="126" t="s">
        <v>717</v>
      </c>
      <c r="B240" s="104"/>
      <c r="C240" s="104"/>
      <c r="D240" s="104"/>
      <c r="E240" s="104"/>
      <c r="F240" s="104"/>
      <c r="G240" s="104"/>
      <c r="H240" s="100"/>
      <c r="I240" s="167" t="s">
        <v>716</v>
      </c>
      <c r="J240" s="196">
        <f>SUM(J222:J239)</f>
        <v>0</v>
      </c>
      <c r="K240" s="109"/>
    </row>
    <row r="241">
      <c r="A241" s="127"/>
      <c r="B241" s="104"/>
      <c r="C241" s="104"/>
      <c r="D241" s="104"/>
      <c r="E241" s="104"/>
      <c r="F241" s="104"/>
      <c r="G241" s="104"/>
      <c r="H241" s="100"/>
      <c r="I241" s="167" t="s">
        <v>718</v>
      </c>
      <c r="J241" s="197">
        <f>J240/E220</f>
        <v>0</v>
      </c>
      <c r="K241" s="129"/>
    </row>
    <row r="242">
      <c r="A242" s="127"/>
      <c r="B242" s="104"/>
      <c r="C242" s="104"/>
      <c r="D242" s="104"/>
      <c r="E242" s="104"/>
      <c r="F242" s="104"/>
      <c r="G242" s="104"/>
      <c r="H242" s="100"/>
      <c r="I242" s="160" t="s">
        <v>719</v>
      </c>
      <c r="J242" s="130">
        <v>0.05</v>
      </c>
      <c r="K242" s="129"/>
    </row>
    <row r="243">
      <c r="A243" s="127"/>
      <c r="B243" s="104"/>
      <c r="C243" s="104"/>
      <c r="D243" s="104"/>
      <c r="E243" s="104"/>
      <c r="F243" s="104"/>
      <c r="G243" s="104"/>
      <c r="H243" s="100"/>
      <c r="I243" s="167" t="s">
        <v>720</v>
      </c>
      <c r="J243" s="197">
        <f>J241+(J241*J242)</f>
        <v>0</v>
      </c>
      <c r="K243" s="129"/>
    </row>
    <row r="244">
      <c r="A244" s="127"/>
      <c r="B244" s="104"/>
      <c r="C244" s="104"/>
      <c r="D244" s="104"/>
      <c r="E244" s="104"/>
      <c r="F244" s="104"/>
      <c r="G244" s="104"/>
      <c r="H244" s="100"/>
      <c r="I244" s="167" t="s">
        <v>746</v>
      </c>
      <c r="J244" s="197">
        <f>J243*I220</f>
        <v>0</v>
      </c>
      <c r="K244" s="129"/>
    </row>
    <row r="245">
      <c r="A245" s="127"/>
      <c r="B245" s="104"/>
      <c r="C245" s="104"/>
      <c r="D245" s="104"/>
      <c r="E245" s="104"/>
      <c r="F245" s="104"/>
      <c r="G245" s="104"/>
      <c r="H245" s="100"/>
      <c r="I245" s="167" t="s">
        <v>747</v>
      </c>
      <c r="J245" s="197">
        <f>J246-J244</f>
        <v>0</v>
      </c>
      <c r="K245" s="129"/>
    </row>
    <row r="246">
      <c r="A246" s="127"/>
      <c r="B246" s="104"/>
      <c r="C246" s="104"/>
      <c r="D246" s="104"/>
      <c r="E246" s="104"/>
      <c r="F246" s="104"/>
      <c r="G246" s="104"/>
      <c r="H246" s="100"/>
      <c r="I246" s="167" t="s">
        <v>748</v>
      </c>
      <c r="J246" s="197">
        <f>J244*(J218*1+1)</f>
        <v>0</v>
      </c>
      <c r="K246" s="129"/>
    </row>
    <row r="247">
      <c r="A247" s="127"/>
      <c r="B247" s="104"/>
      <c r="C247" s="104"/>
      <c r="D247" s="104"/>
      <c r="E247" s="104"/>
      <c r="F247" s="104"/>
      <c r="G247" s="104"/>
      <c r="H247" s="100"/>
      <c r="I247" s="168" t="s">
        <v>749</v>
      </c>
      <c r="J247" s="3"/>
      <c r="K247" s="129"/>
    </row>
    <row r="248">
      <c r="A248" s="132"/>
      <c r="B248" s="2"/>
      <c r="C248" s="2"/>
      <c r="D248" s="2"/>
      <c r="E248" s="2"/>
      <c r="F248" s="2"/>
      <c r="G248" s="2"/>
      <c r="H248" s="3"/>
      <c r="I248" s="167" t="s">
        <v>750</v>
      </c>
      <c r="J248" s="198"/>
      <c r="K248" s="134"/>
    </row>
    <row r="249">
      <c r="A249" s="126" t="s">
        <v>721</v>
      </c>
      <c r="B249" s="104"/>
      <c r="C249" s="104"/>
      <c r="D249" s="104"/>
      <c r="E249" s="104"/>
      <c r="F249" s="104"/>
      <c r="G249" s="104"/>
      <c r="H249" s="100"/>
      <c r="I249" s="167" t="s">
        <v>747</v>
      </c>
      <c r="J249" s="196">
        <f>J248-J250</f>
        <v>0</v>
      </c>
      <c r="K249" s="109"/>
    </row>
    <row r="250">
      <c r="A250" s="127"/>
      <c r="B250" s="104"/>
      <c r="C250" s="104"/>
      <c r="D250" s="104"/>
      <c r="E250" s="104"/>
      <c r="F250" s="104"/>
      <c r="G250" s="104"/>
      <c r="H250" s="100"/>
      <c r="I250" s="167" t="s">
        <v>752</v>
      </c>
      <c r="J250" s="197">
        <f>J248/(J218*1+1)</f>
        <v>0</v>
      </c>
      <c r="K250" s="129"/>
    </row>
    <row r="251">
      <c r="A251" s="135"/>
      <c r="B251" s="104"/>
      <c r="C251" s="104"/>
      <c r="D251" s="104"/>
      <c r="E251" s="104"/>
      <c r="F251" s="104"/>
      <c r="G251" s="104"/>
      <c r="H251" s="100"/>
      <c r="I251" s="160" t="s">
        <v>753</v>
      </c>
      <c r="J251" s="170" t="str">
        <f>J243/J250</f>
        <v>#DIV/0!</v>
      </c>
      <c r="K251" s="137"/>
    </row>
    <row r="252">
      <c r="A252" s="138"/>
      <c r="I252" s="160" t="s">
        <v>754</v>
      </c>
      <c r="J252" s="171" t="str">
        <f>J250/J243</f>
        <v>#DIV/0!</v>
      </c>
      <c r="K252" s="140"/>
    </row>
    <row r="253">
      <c r="A253" s="141" t="s">
        <v>722</v>
      </c>
      <c r="B253" s="2"/>
      <c r="C253" s="2"/>
      <c r="D253" s="2"/>
      <c r="E253" s="2"/>
      <c r="F253" s="2"/>
      <c r="G253" s="2"/>
      <c r="H253" s="3"/>
      <c r="J253" s="109"/>
      <c r="K253" s="109"/>
    </row>
    <row r="254">
      <c r="A254" s="135"/>
      <c r="B254" s="104"/>
      <c r="C254" s="104"/>
      <c r="D254" s="104"/>
      <c r="E254" s="104"/>
      <c r="F254" s="104"/>
      <c r="G254" s="104"/>
      <c r="H254" s="100"/>
      <c r="J254" s="137"/>
      <c r="K254" s="137"/>
    </row>
    <row r="255">
      <c r="A255" s="135"/>
      <c r="B255" s="104"/>
      <c r="C255" s="104"/>
      <c r="D255" s="104"/>
      <c r="E255" s="104"/>
      <c r="F255" s="104"/>
      <c r="G255" s="104"/>
      <c r="H255" s="100"/>
      <c r="J255" s="137"/>
      <c r="K255" s="137"/>
    </row>
    <row r="256">
      <c r="A256" s="135"/>
      <c r="B256" s="104"/>
      <c r="C256" s="104"/>
      <c r="D256" s="104"/>
      <c r="E256" s="104"/>
      <c r="F256" s="104"/>
      <c r="G256" s="104"/>
      <c r="H256" s="100"/>
      <c r="J256" s="137"/>
      <c r="K256" s="137"/>
    </row>
    <row r="257">
      <c r="A257" s="135"/>
      <c r="B257" s="104"/>
      <c r="C257" s="104"/>
      <c r="D257" s="104"/>
      <c r="E257" s="104"/>
      <c r="F257" s="104"/>
      <c r="G257" s="104"/>
      <c r="H257" s="100"/>
      <c r="J257" s="137"/>
      <c r="K257" s="137"/>
    </row>
    <row r="258">
      <c r="A258" s="135"/>
      <c r="B258" s="104"/>
      <c r="C258" s="104"/>
      <c r="D258" s="104"/>
      <c r="E258" s="104"/>
      <c r="F258" s="104"/>
      <c r="G258" s="104"/>
      <c r="H258" s="100"/>
      <c r="J258" s="137"/>
      <c r="K258" s="137"/>
    </row>
    <row r="259">
      <c r="A259" s="146"/>
      <c r="B259" s="146"/>
      <c r="C259" s="146"/>
      <c r="D259" s="146"/>
      <c r="E259" s="146"/>
      <c r="F259" s="146"/>
      <c r="G259" s="146"/>
      <c r="H259" s="146"/>
      <c r="J259" s="137"/>
      <c r="K259" s="137"/>
    </row>
    <row r="260">
      <c r="A260" s="146"/>
      <c r="B260" s="146"/>
      <c r="C260" s="146"/>
      <c r="D260" s="146"/>
      <c r="E260" s="146"/>
      <c r="F260" s="146"/>
      <c r="G260" s="146"/>
      <c r="H260" s="146"/>
      <c r="J260" s="137"/>
      <c r="K260" s="137"/>
    </row>
    <row r="261">
      <c r="I261" s="157" t="s">
        <v>731</v>
      </c>
      <c r="J261" s="161">
        <f>$J$3</f>
        <v>0.16</v>
      </c>
      <c r="K261" s="89"/>
    </row>
    <row r="262">
      <c r="A262" s="97" t="s">
        <v>701</v>
      </c>
      <c r="B262" s="92"/>
      <c r="C262" s="2"/>
      <c r="D262" s="2"/>
      <c r="E262" s="3"/>
      <c r="F262" s="93" t="s">
        <v>702</v>
      </c>
      <c r="G262" s="98">
        <f>$G$4</f>
        <v>42399</v>
      </c>
      <c r="H262" s="3"/>
      <c r="I262" s="157" t="s">
        <v>733</v>
      </c>
      <c r="J262" s="162" t="s">
        <v>734</v>
      </c>
      <c r="K262" s="96"/>
    </row>
    <row r="263">
      <c r="A263" s="91" t="s">
        <v>703</v>
      </c>
      <c r="B263" s="99">
        <v>7.0</v>
      </c>
      <c r="C263" s="100"/>
      <c r="D263" s="101" t="s">
        <v>705</v>
      </c>
      <c r="E263" s="102">
        <v>1.0</v>
      </c>
      <c r="F263" s="164"/>
      <c r="G263" s="104"/>
      <c r="H263" s="100"/>
      <c r="I263" s="163">
        <f>1/J263</f>
        <v>4</v>
      </c>
      <c r="J263" s="165">
        <f>$J$5</f>
        <v>0.25</v>
      </c>
      <c r="K263" s="96"/>
    </row>
    <row r="264">
      <c r="A264" s="105" t="s">
        <v>707</v>
      </c>
      <c r="B264" s="106" t="s">
        <v>708</v>
      </c>
      <c r="C264" s="100"/>
      <c r="D264" s="107" t="s">
        <v>709</v>
      </c>
      <c r="E264" s="107" t="s">
        <v>710</v>
      </c>
      <c r="F264" s="108" t="s">
        <v>711</v>
      </c>
      <c r="G264" s="104"/>
      <c r="H264" s="100"/>
      <c r="I264" s="162" t="s">
        <v>712</v>
      </c>
      <c r="J264" s="162" t="s">
        <v>713</v>
      </c>
      <c r="K264" s="109"/>
    </row>
    <row r="265">
      <c r="A265" s="110">
        <f>VLOOKUP(B265,Base!$A$3:$F$994, 6, false)</f>
        <v>0</v>
      </c>
      <c r="B265" s="111" t="s">
        <v>6</v>
      </c>
      <c r="C265" s="3"/>
      <c r="D265" s="112"/>
      <c r="E265" s="110" t="str">
        <f>VLOOKUP(B265,Base!$A$3:$F$994, 2, false)</f>
        <v>.</v>
      </c>
      <c r="F265" s="92"/>
      <c r="G265" s="2"/>
      <c r="H265" s="3"/>
      <c r="I265" s="113">
        <f>VLOOKUP(B265,Base!$A$3:$F$994, 5, false)</f>
        <v>0</v>
      </c>
      <c r="J265" s="114">
        <f t="shared" ref="J265:J282" si="7">I265*D265</f>
        <v>0</v>
      </c>
      <c r="K265" s="115"/>
    </row>
    <row r="266">
      <c r="A266" s="110">
        <f>VLOOKUP(B266,Base!$A$3:$F$994, 6, false)</f>
        <v>0</v>
      </c>
      <c r="B266" s="111" t="s">
        <v>6</v>
      </c>
      <c r="C266" s="3"/>
      <c r="D266" s="112"/>
      <c r="E266" s="110" t="str">
        <f>VLOOKUP(B266,Base!$A$3:$F$994, 2, false)</f>
        <v>.</v>
      </c>
      <c r="F266" s="116"/>
      <c r="G266" s="2"/>
      <c r="H266" s="3"/>
      <c r="I266" s="113">
        <f>VLOOKUP(B266,Base!$A$3:$F$994, 5, false)</f>
        <v>0</v>
      </c>
      <c r="J266" s="114">
        <f t="shared" si="7"/>
        <v>0</v>
      </c>
      <c r="K266" s="115"/>
    </row>
    <row r="267">
      <c r="A267" s="110">
        <f>VLOOKUP(B267,Base!$A$3:$F$994, 6, false)</f>
        <v>0</v>
      </c>
      <c r="B267" s="111" t="s">
        <v>6</v>
      </c>
      <c r="C267" s="3"/>
      <c r="D267" s="112"/>
      <c r="E267" s="110" t="str">
        <f>VLOOKUP(B267,Base!$A$3:$F$994, 2, false)</f>
        <v>.</v>
      </c>
      <c r="F267" s="116"/>
      <c r="G267" s="2"/>
      <c r="H267" s="3"/>
      <c r="I267" s="113">
        <f>VLOOKUP(B267,Base!$A$3:$F$994, 5, false)</f>
        <v>0</v>
      </c>
      <c r="J267" s="114">
        <f t="shared" si="7"/>
        <v>0</v>
      </c>
      <c r="K267" s="115"/>
    </row>
    <row r="268">
      <c r="A268" s="110">
        <f>VLOOKUP(B268,Base!$A$3:$F$994, 6, false)</f>
        <v>0</v>
      </c>
      <c r="B268" s="111" t="s">
        <v>6</v>
      </c>
      <c r="C268" s="3"/>
      <c r="D268" s="112"/>
      <c r="E268" s="110" t="str">
        <f>VLOOKUP(B268,Base!$A$3:$F$994, 2, false)</f>
        <v>.</v>
      </c>
      <c r="F268" s="116"/>
      <c r="G268" s="2"/>
      <c r="H268" s="3"/>
      <c r="I268" s="113">
        <f>VLOOKUP(B268,Base!$A$3:$F$994, 5, false)</f>
        <v>0</v>
      </c>
      <c r="J268" s="114">
        <f t="shared" si="7"/>
        <v>0</v>
      </c>
      <c r="K268" s="115"/>
    </row>
    <row r="269">
      <c r="A269" s="110">
        <f>VLOOKUP(B269,Base!$A$3:$F$994, 6, false)</f>
        <v>0</v>
      </c>
      <c r="B269" s="111" t="s">
        <v>6</v>
      </c>
      <c r="C269" s="3"/>
      <c r="D269" s="112"/>
      <c r="E269" s="110" t="str">
        <f>VLOOKUP(B269,Base!$A$3:$F$994, 2, false)</f>
        <v>.</v>
      </c>
      <c r="F269" s="92"/>
      <c r="G269" s="2"/>
      <c r="H269" s="3"/>
      <c r="I269" s="113">
        <f>VLOOKUP(B269,Base!$A$3:$F$994, 5, false)</f>
        <v>0</v>
      </c>
      <c r="J269" s="114">
        <f t="shared" si="7"/>
        <v>0</v>
      </c>
      <c r="K269" s="115"/>
    </row>
    <row r="270">
      <c r="A270" s="110">
        <f>VLOOKUP(B270,Base!$A$3:$F$994, 6, false)</f>
        <v>0</v>
      </c>
      <c r="B270" s="111" t="s">
        <v>6</v>
      </c>
      <c r="C270" s="3"/>
      <c r="D270" s="112"/>
      <c r="E270" s="110" t="str">
        <f>VLOOKUP(B270,Base!$A$3:$F$994, 2, false)</f>
        <v>.</v>
      </c>
      <c r="F270" s="92"/>
      <c r="G270" s="2"/>
      <c r="H270" s="3"/>
      <c r="I270" s="113">
        <f>VLOOKUP(B270,Base!$A$3:$F$994, 5, false)</f>
        <v>0</v>
      </c>
      <c r="J270" s="114">
        <f t="shared" si="7"/>
        <v>0</v>
      </c>
      <c r="K270" s="115"/>
    </row>
    <row r="271">
      <c r="A271" s="110">
        <f>VLOOKUP(B271,Base!$A$3:$F$994, 6, false)</f>
        <v>0</v>
      </c>
      <c r="B271" s="111" t="s">
        <v>6</v>
      </c>
      <c r="C271" s="3"/>
      <c r="D271" s="112"/>
      <c r="E271" s="110" t="str">
        <f>VLOOKUP(B271,Base!$A$3:$F$994, 2, false)</f>
        <v>.</v>
      </c>
      <c r="F271" s="116"/>
      <c r="G271" s="2"/>
      <c r="H271" s="3"/>
      <c r="I271" s="113">
        <f>VLOOKUP(B271,Base!$A$3:$F$994, 5, false)</f>
        <v>0</v>
      </c>
      <c r="J271" s="114">
        <f t="shared" si="7"/>
        <v>0</v>
      </c>
      <c r="K271" s="115"/>
    </row>
    <row r="272">
      <c r="A272" s="110">
        <f>VLOOKUP(B272,Base!$A$3:$F$994, 6, false)</f>
        <v>0</v>
      </c>
      <c r="B272" s="111" t="s">
        <v>6</v>
      </c>
      <c r="C272" s="3"/>
      <c r="D272" s="112"/>
      <c r="E272" s="110" t="str">
        <f>VLOOKUP(B272,Base!$A$3:$F$994, 2, false)</f>
        <v>.</v>
      </c>
      <c r="F272" s="117"/>
      <c r="G272" s="2"/>
      <c r="H272" s="3"/>
      <c r="I272" s="113">
        <f>VLOOKUP(B272,Base!$A$3:$F$994, 5, false)</f>
        <v>0</v>
      </c>
      <c r="J272" s="114">
        <f t="shared" si="7"/>
        <v>0</v>
      </c>
      <c r="K272" s="115"/>
    </row>
    <row r="273">
      <c r="A273" s="110">
        <f>VLOOKUP(B273,Base!$A$3:$F$994, 6, false)</f>
        <v>0</v>
      </c>
      <c r="B273" s="111" t="s">
        <v>6</v>
      </c>
      <c r="C273" s="3"/>
      <c r="D273" s="118"/>
      <c r="E273" s="110" t="str">
        <f>VLOOKUP(B273,Base!$A$3:$F$994, 2, false)</f>
        <v>.</v>
      </c>
      <c r="F273" s="117"/>
      <c r="G273" s="2"/>
      <c r="H273" s="3"/>
      <c r="I273" s="113">
        <f>VLOOKUP(B273,Base!$A$3:$F$994, 5, false)</f>
        <v>0</v>
      </c>
      <c r="J273" s="114">
        <f t="shared" si="7"/>
        <v>0</v>
      </c>
      <c r="K273" s="115"/>
    </row>
    <row r="274">
      <c r="A274" s="110">
        <f>VLOOKUP(B274,Base!$A$3:$F$994, 6, false)</f>
        <v>0</v>
      </c>
      <c r="B274" s="111" t="s">
        <v>6</v>
      </c>
      <c r="C274" s="3"/>
      <c r="D274" s="112"/>
      <c r="E274" s="110" t="str">
        <f>VLOOKUP(B274,Base!$A$3:$F$994, 2, false)</f>
        <v>.</v>
      </c>
      <c r="F274" s="117"/>
      <c r="G274" s="2"/>
      <c r="H274" s="3"/>
      <c r="I274" s="113">
        <f>VLOOKUP(B274,Base!$A$3:$F$994, 5, false)</f>
        <v>0</v>
      </c>
      <c r="J274" s="114">
        <f t="shared" si="7"/>
        <v>0</v>
      </c>
      <c r="K274" s="115"/>
    </row>
    <row r="275">
      <c r="A275" s="110">
        <f>VLOOKUP(B275,Base!$A$3:$F$994, 6, false)</f>
        <v>0</v>
      </c>
      <c r="B275" s="111" t="s">
        <v>6</v>
      </c>
      <c r="C275" s="3"/>
      <c r="D275" s="118"/>
      <c r="E275" s="110" t="str">
        <f>VLOOKUP(B275,Base!$A$3:$F$994, 2, false)</f>
        <v>.</v>
      </c>
      <c r="F275" s="106" t="s">
        <v>714</v>
      </c>
      <c r="G275" s="104"/>
      <c r="H275" s="100"/>
      <c r="I275" s="113">
        <f>VLOOKUP(B275,Base!$A$3:$F$994, 5, false)</f>
        <v>0</v>
      </c>
      <c r="J275" s="114">
        <f t="shared" si="7"/>
        <v>0</v>
      </c>
      <c r="K275" s="115"/>
    </row>
    <row r="276">
      <c r="A276" s="110">
        <f>VLOOKUP(B276,Base!$A$3:$F$994, 6, false)</f>
        <v>0</v>
      </c>
      <c r="B276" s="111" t="s">
        <v>6</v>
      </c>
      <c r="C276" s="3"/>
      <c r="D276" s="49"/>
      <c r="E276" s="110" t="str">
        <f>VLOOKUP(B276,Base!$A$3:$F$994, 2, false)</f>
        <v>.</v>
      </c>
      <c r="F276" s="119"/>
      <c r="G276" s="104"/>
      <c r="H276" s="100"/>
      <c r="I276" s="113">
        <f>VLOOKUP(B276,Base!$A$3:$F$994, 5, false)</f>
        <v>0</v>
      </c>
      <c r="J276" s="114">
        <f t="shared" si="7"/>
        <v>0</v>
      </c>
      <c r="K276" s="115"/>
    </row>
    <row r="277">
      <c r="A277" s="110">
        <f>VLOOKUP(B277,Base!$A$3:$F$994, 6, false)</f>
        <v>0</v>
      </c>
      <c r="B277" s="111" t="s">
        <v>6</v>
      </c>
      <c r="C277" s="3"/>
      <c r="D277" s="49"/>
      <c r="E277" s="110" t="str">
        <f>VLOOKUP(B277,Base!$A$3:$F$994, 2, false)</f>
        <v>.</v>
      </c>
      <c r="F277" s="119"/>
      <c r="G277" s="104"/>
      <c r="H277" s="100"/>
      <c r="I277" s="113">
        <f>VLOOKUP(B277,Base!$A$3:$F$994, 5, false)</f>
        <v>0</v>
      </c>
      <c r="J277" s="114">
        <f t="shared" si="7"/>
        <v>0</v>
      </c>
      <c r="K277" s="115"/>
    </row>
    <row r="278">
      <c r="A278" s="110">
        <f>VLOOKUP(B278,Base!$A$3:$F$994, 6, false)</f>
        <v>0</v>
      </c>
      <c r="B278" s="111" t="s">
        <v>6</v>
      </c>
      <c r="C278" s="3"/>
      <c r="D278" s="120"/>
      <c r="E278" s="110" t="str">
        <f>VLOOKUP(B278,Base!$A$3:$F$994, 2, false)</f>
        <v>.</v>
      </c>
      <c r="F278" s="119"/>
      <c r="G278" s="104"/>
      <c r="H278" s="100"/>
      <c r="I278" s="113">
        <f>VLOOKUP(B278,Base!$A$3:$F$994, 5, false)</f>
        <v>0</v>
      </c>
      <c r="J278" s="114">
        <f t="shared" si="7"/>
        <v>0</v>
      </c>
      <c r="K278" s="115"/>
    </row>
    <row r="279">
      <c r="A279" s="110">
        <f>VLOOKUP(B279,Base!$A$3:$F$994, 6, false)</f>
        <v>0</v>
      </c>
      <c r="B279" s="111" t="s">
        <v>6</v>
      </c>
      <c r="C279" s="3"/>
      <c r="D279" s="120"/>
      <c r="E279" s="110" t="str">
        <f>VLOOKUP(B279,Base!$A$3:$F$994, 2, false)</f>
        <v>.</v>
      </c>
      <c r="F279" s="119"/>
      <c r="G279" s="104"/>
      <c r="H279" s="100"/>
      <c r="I279" s="113">
        <f>VLOOKUP(B279,Base!$A$3:$F$994, 5, false)</f>
        <v>0</v>
      </c>
      <c r="J279" s="114">
        <f t="shared" si="7"/>
        <v>0</v>
      </c>
      <c r="K279" s="115"/>
    </row>
    <row r="280">
      <c r="A280" s="110">
        <f>VLOOKUP(B280,Base!$A$3:$F$994, 6, false)</f>
        <v>0</v>
      </c>
      <c r="B280" s="111" t="s">
        <v>6</v>
      </c>
      <c r="C280" s="3"/>
      <c r="D280" s="121"/>
      <c r="E280" s="110" t="str">
        <f>VLOOKUP(B280,Base!$A$3:$F$994, 2, false)</f>
        <v>.</v>
      </c>
      <c r="F280" s="119"/>
      <c r="G280" s="104"/>
      <c r="H280" s="100"/>
      <c r="I280" s="113">
        <f>VLOOKUP(B280,Base!$A$3:$F$994, 5, false)</f>
        <v>0</v>
      </c>
      <c r="J280" s="114">
        <f t="shared" si="7"/>
        <v>0</v>
      </c>
      <c r="K280" s="115"/>
    </row>
    <row r="281">
      <c r="A281" s="110">
        <f>VLOOKUP(B281,Base!$A$3:$F$994, 6, false)</f>
        <v>0</v>
      </c>
      <c r="B281" s="111" t="s">
        <v>6</v>
      </c>
      <c r="C281" s="3"/>
      <c r="D281" s="122"/>
      <c r="E281" s="110" t="str">
        <f>VLOOKUP(B281,Base!$A$3:$F$994, 2, false)</f>
        <v>.</v>
      </c>
      <c r="F281" s="119"/>
      <c r="G281" s="104"/>
      <c r="H281" s="100"/>
      <c r="I281" s="113">
        <f>VLOOKUP(B281,Base!$A$3:$F$994, 5, false)</f>
        <v>0</v>
      </c>
      <c r="J281" s="114">
        <f t="shared" si="7"/>
        <v>0</v>
      </c>
      <c r="K281" s="115"/>
    </row>
    <row r="282">
      <c r="A282" s="110">
        <f>VLOOKUP(B282,Base!$A$3:$F$994, 6, false)</f>
        <v>0</v>
      </c>
      <c r="B282" s="111" t="s">
        <v>6</v>
      </c>
      <c r="C282" s="3"/>
      <c r="D282" s="123"/>
      <c r="E282" s="110" t="str">
        <f>VLOOKUP(B282,Base!$A$3:$F$994, 2, false)</f>
        <v>.</v>
      </c>
      <c r="F282" s="119"/>
      <c r="G282" s="104"/>
      <c r="H282" s="100"/>
      <c r="I282" s="113">
        <f>VLOOKUP(B282,Base!$A$3:$F$994, 5, false)</f>
        <v>0</v>
      </c>
      <c r="J282" s="114">
        <f t="shared" si="7"/>
        <v>0</v>
      </c>
      <c r="K282" s="115"/>
    </row>
    <row r="283">
      <c r="A283" s="126" t="s">
        <v>717</v>
      </c>
      <c r="B283" s="104"/>
      <c r="C283" s="104"/>
      <c r="D283" s="104"/>
      <c r="E283" s="104"/>
      <c r="F283" s="104"/>
      <c r="G283" s="104"/>
      <c r="H283" s="100"/>
      <c r="I283" s="167" t="s">
        <v>716</v>
      </c>
      <c r="J283" s="125">
        <f>SUM(J265:J282)</f>
        <v>0</v>
      </c>
      <c r="K283" s="109"/>
    </row>
    <row r="284">
      <c r="A284" s="127"/>
      <c r="B284" s="104"/>
      <c r="C284" s="104"/>
      <c r="D284" s="104"/>
      <c r="E284" s="104"/>
      <c r="F284" s="104"/>
      <c r="G284" s="104"/>
      <c r="H284" s="100"/>
      <c r="I284" s="167" t="s">
        <v>718</v>
      </c>
      <c r="J284" s="128">
        <f>J283/E263</f>
        <v>0</v>
      </c>
      <c r="K284" s="129"/>
    </row>
    <row r="285">
      <c r="A285" s="127"/>
      <c r="B285" s="104"/>
      <c r="C285" s="104"/>
      <c r="D285" s="104"/>
      <c r="E285" s="104"/>
      <c r="F285" s="104"/>
      <c r="G285" s="104"/>
      <c r="H285" s="100"/>
      <c r="I285" s="160" t="s">
        <v>719</v>
      </c>
      <c r="J285" s="130">
        <v>0.05</v>
      </c>
      <c r="K285" s="129"/>
    </row>
    <row r="286">
      <c r="A286" s="127"/>
      <c r="B286" s="104"/>
      <c r="C286" s="104"/>
      <c r="D286" s="104"/>
      <c r="E286" s="104"/>
      <c r="F286" s="104"/>
      <c r="G286" s="104"/>
      <c r="H286" s="100"/>
      <c r="I286" s="167" t="s">
        <v>720</v>
      </c>
      <c r="J286" s="128">
        <f>J284+(J284*J285)</f>
        <v>0</v>
      </c>
      <c r="K286" s="129"/>
    </row>
    <row r="287">
      <c r="A287" s="127"/>
      <c r="B287" s="104"/>
      <c r="C287" s="104"/>
      <c r="D287" s="104"/>
      <c r="E287" s="104"/>
      <c r="F287" s="104"/>
      <c r="G287" s="104"/>
      <c r="H287" s="100"/>
      <c r="I287" s="167" t="s">
        <v>746</v>
      </c>
      <c r="J287" s="128">
        <f>J286*I263</f>
        <v>0</v>
      </c>
      <c r="K287" s="129"/>
    </row>
    <row r="288">
      <c r="A288" s="127"/>
      <c r="B288" s="104"/>
      <c r="C288" s="104"/>
      <c r="D288" s="104"/>
      <c r="E288" s="104"/>
      <c r="F288" s="104"/>
      <c r="G288" s="104"/>
      <c r="H288" s="100"/>
      <c r="I288" s="167" t="s">
        <v>747</v>
      </c>
      <c r="J288" s="128">
        <f>J289-J287</f>
        <v>0</v>
      </c>
      <c r="K288" s="129"/>
    </row>
    <row r="289">
      <c r="A289" s="127"/>
      <c r="B289" s="104"/>
      <c r="C289" s="104"/>
      <c r="D289" s="104"/>
      <c r="E289" s="104"/>
      <c r="F289" s="104"/>
      <c r="G289" s="104"/>
      <c r="H289" s="100"/>
      <c r="I289" s="167" t="s">
        <v>748</v>
      </c>
      <c r="J289" s="128">
        <f>J287*(J261*1+1)</f>
        <v>0</v>
      </c>
      <c r="K289" s="129"/>
    </row>
    <row r="290">
      <c r="A290" s="127"/>
      <c r="B290" s="104"/>
      <c r="C290" s="104"/>
      <c r="D290" s="104"/>
      <c r="E290" s="104"/>
      <c r="F290" s="104"/>
      <c r="G290" s="104"/>
      <c r="H290" s="100"/>
      <c r="I290" s="168" t="s">
        <v>749</v>
      </c>
      <c r="J290" s="3"/>
      <c r="K290" s="129"/>
    </row>
    <row r="291">
      <c r="A291" s="132"/>
      <c r="B291" s="2"/>
      <c r="C291" s="2"/>
      <c r="D291" s="2"/>
      <c r="E291" s="2"/>
      <c r="F291" s="2"/>
      <c r="G291" s="2"/>
      <c r="H291" s="3"/>
      <c r="I291" s="167" t="s">
        <v>750</v>
      </c>
      <c r="J291" s="133"/>
      <c r="K291" s="134"/>
    </row>
    <row r="292">
      <c r="A292" s="126" t="s">
        <v>721</v>
      </c>
      <c r="B292" s="104"/>
      <c r="C292" s="104"/>
      <c r="D292" s="104"/>
      <c r="E292" s="104"/>
      <c r="F292" s="104"/>
      <c r="G292" s="104"/>
      <c r="H292" s="100"/>
      <c r="I292" s="167" t="s">
        <v>747</v>
      </c>
      <c r="J292" s="125">
        <f>J291-J293</f>
        <v>0</v>
      </c>
      <c r="K292" s="109"/>
    </row>
    <row r="293">
      <c r="A293" s="127"/>
      <c r="B293" s="104"/>
      <c r="C293" s="104"/>
      <c r="D293" s="104"/>
      <c r="E293" s="104"/>
      <c r="F293" s="104"/>
      <c r="G293" s="104"/>
      <c r="H293" s="100"/>
      <c r="I293" s="167" t="s">
        <v>752</v>
      </c>
      <c r="J293" s="128">
        <f>J291/(J261*1+1)</f>
        <v>0</v>
      </c>
      <c r="K293" s="129"/>
    </row>
    <row r="294">
      <c r="A294" s="135"/>
      <c r="B294" s="104"/>
      <c r="C294" s="104"/>
      <c r="D294" s="104"/>
      <c r="E294" s="104"/>
      <c r="F294" s="104"/>
      <c r="G294" s="104"/>
      <c r="H294" s="100"/>
      <c r="I294" s="160" t="s">
        <v>753</v>
      </c>
      <c r="J294" s="170" t="str">
        <f>J286/J293</f>
        <v>#DIV/0!</v>
      </c>
      <c r="K294" s="137"/>
    </row>
    <row r="295">
      <c r="A295" s="138"/>
      <c r="I295" s="160" t="s">
        <v>754</v>
      </c>
      <c r="J295" s="171" t="str">
        <f>J293/J286</f>
        <v>#DIV/0!</v>
      </c>
      <c r="K295" s="140"/>
    </row>
    <row r="296">
      <c r="A296" s="141" t="s">
        <v>722</v>
      </c>
      <c r="B296" s="2"/>
      <c r="C296" s="2"/>
      <c r="D296" s="2"/>
      <c r="E296" s="2"/>
      <c r="F296" s="2"/>
      <c r="G296" s="2"/>
      <c r="H296" s="3"/>
      <c r="J296" s="109"/>
      <c r="K296" s="109"/>
    </row>
    <row r="297">
      <c r="A297" s="135"/>
      <c r="B297" s="104"/>
      <c r="C297" s="104"/>
      <c r="D297" s="104"/>
      <c r="E297" s="104"/>
      <c r="F297" s="104"/>
      <c r="G297" s="104"/>
      <c r="H297" s="100"/>
      <c r="J297" s="137"/>
      <c r="K297" s="137"/>
    </row>
    <row r="298">
      <c r="A298" s="135"/>
      <c r="B298" s="104"/>
      <c r="C298" s="104"/>
      <c r="D298" s="104"/>
      <c r="E298" s="104"/>
      <c r="F298" s="104"/>
      <c r="G298" s="104"/>
      <c r="H298" s="100"/>
      <c r="J298" s="137"/>
      <c r="K298" s="137"/>
    </row>
    <row r="299">
      <c r="A299" s="135"/>
      <c r="B299" s="104"/>
      <c r="C299" s="104"/>
      <c r="D299" s="104"/>
      <c r="E299" s="104"/>
      <c r="F299" s="104"/>
      <c r="G299" s="104"/>
      <c r="H299" s="100"/>
      <c r="J299" s="137"/>
      <c r="K299" s="137"/>
    </row>
    <row r="300">
      <c r="A300" s="135"/>
      <c r="B300" s="104"/>
      <c r="C300" s="104"/>
      <c r="D300" s="104"/>
      <c r="E300" s="104"/>
      <c r="F300" s="104"/>
      <c r="G300" s="104"/>
      <c r="H300" s="100"/>
      <c r="J300" s="137"/>
      <c r="K300" s="137"/>
    </row>
    <row r="301">
      <c r="A301" s="135"/>
      <c r="B301" s="104"/>
      <c r="C301" s="104"/>
      <c r="D301" s="104"/>
      <c r="E301" s="104"/>
      <c r="F301" s="104"/>
      <c r="G301" s="104"/>
      <c r="H301" s="100"/>
      <c r="J301" s="137"/>
      <c r="K301" s="137"/>
    </row>
    <row r="302">
      <c r="A302" s="146"/>
      <c r="B302" s="146"/>
      <c r="C302" s="146"/>
      <c r="D302" s="146"/>
      <c r="E302" s="146"/>
      <c r="F302" s="146"/>
      <c r="G302" s="146"/>
      <c r="H302" s="146"/>
      <c r="J302" s="137"/>
      <c r="K302" s="137"/>
    </row>
    <row r="303">
      <c r="A303" s="146"/>
      <c r="B303" s="146"/>
      <c r="C303" s="146"/>
      <c r="D303" s="146"/>
      <c r="E303" s="146"/>
      <c r="F303" s="146"/>
      <c r="G303" s="146"/>
      <c r="H303" s="146"/>
      <c r="J303" s="137"/>
      <c r="K303" s="137"/>
    </row>
    <row r="304">
      <c r="I304" s="157" t="s">
        <v>731</v>
      </c>
      <c r="J304" s="161">
        <f>$J$3</f>
        <v>0.16</v>
      </c>
      <c r="K304" s="89"/>
    </row>
    <row r="305">
      <c r="A305" s="97" t="s">
        <v>701</v>
      </c>
      <c r="B305" s="92"/>
      <c r="C305" s="2"/>
      <c r="D305" s="2"/>
      <c r="E305" s="3"/>
      <c r="F305" s="93" t="s">
        <v>702</v>
      </c>
      <c r="G305" s="98">
        <f>$G$4</f>
        <v>42399</v>
      </c>
      <c r="H305" s="3"/>
      <c r="I305" s="157" t="s">
        <v>733</v>
      </c>
      <c r="J305" s="162" t="s">
        <v>734</v>
      </c>
      <c r="K305" s="96"/>
    </row>
    <row r="306">
      <c r="A306" s="91" t="s">
        <v>703</v>
      </c>
      <c r="B306" s="99">
        <v>8.0</v>
      </c>
      <c r="C306" s="100"/>
      <c r="D306" s="101" t="s">
        <v>705</v>
      </c>
      <c r="E306" s="102">
        <v>1.0</v>
      </c>
      <c r="F306" s="164"/>
      <c r="G306" s="104"/>
      <c r="H306" s="100"/>
      <c r="I306" s="163">
        <f>1/J306</f>
        <v>4</v>
      </c>
      <c r="J306" s="165">
        <f>$J$5</f>
        <v>0.25</v>
      </c>
      <c r="K306" s="96"/>
    </row>
    <row r="307">
      <c r="A307" s="105" t="s">
        <v>707</v>
      </c>
      <c r="B307" s="106" t="s">
        <v>708</v>
      </c>
      <c r="C307" s="100"/>
      <c r="D307" s="107" t="s">
        <v>709</v>
      </c>
      <c r="E307" s="107" t="s">
        <v>710</v>
      </c>
      <c r="F307" s="108" t="s">
        <v>711</v>
      </c>
      <c r="G307" s="104"/>
      <c r="H307" s="100"/>
      <c r="I307" s="162" t="s">
        <v>712</v>
      </c>
      <c r="J307" s="162" t="s">
        <v>713</v>
      </c>
      <c r="K307" s="109"/>
    </row>
    <row r="308">
      <c r="A308" s="110">
        <f>VLOOKUP(B308,Base!$A$3:$F$994, 6, false)</f>
        <v>0</v>
      </c>
      <c r="B308" s="111" t="s">
        <v>6</v>
      </c>
      <c r="C308" s="3"/>
      <c r="D308" s="112"/>
      <c r="E308" s="110" t="str">
        <f>VLOOKUP(B308,Base!$A$3:$F$994, 2, false)</f>
        <v>.</v>
      </c>
      <c r="F308" s="92"/>
      <c r="G308" s="2"/>
      <c r="H308" s="3"/>
      <c r="I308" s="113">
        <f>VLOOKUP(B308,Base!$A$3:$F$994, 5, false)</f>
        <v>0</v>
      </c>
      <c r="J308" s="114">
        <f t="shared" ref="J308:J325" si="8">I308*D308</f>
        <v>0</v>
      </c>
      <c r="K308" s="115"/>
    </row>
    <row r="309">
      <c r="A309" s="110">
        <f>VLOOKUP(B309,Base!$A$3:$F$994, 6, false)</f>
        <v>0</v>
      </c>
      <c r="B309" s="111" t="s">
        <v>6</v>
      </c>
      <c r="C309" s="3"/>
      <c r="D309" s="112"/>
      <c r="E309" s="110" t="str">
        <f>VLOOKUP(B309,Base!$A$3:$F$994, 2, false)</f>
        <v>.</v>
      </c>
      <c r="F309" s="116"/>
      <c r="G309" s="2"/>
      <c r="H309" s="3"/>
      <c r="I309" s="113">
        <f>VLOOKUP(B309,Base!$A$3:$F$994, 5, false)</f>
        <v>0</v>
      </c>
      <c r="J309" s="114">
        <f t="shared" si="8"/>
        <v>0</v>
      </c>
      <c r="K309" s="115"/>
    </row>
    <row r="310">
      <c r="A310" s="110">
        <f>VLOOKUP(B310,Base!$A$3:$F$994, 6, false)</f>
        <v>0</v>
      </c>
      <c r="B310" s="111" t="s">
        <v>6</v>
      </c>
      <c r="C310" s="3"/>
      <c r="D310" s="112"/>
      <c r="E310" s="110" t="str">
        <f>VLOOKUP(B310,Base!$A$3:$F$994, 2, false)</f>
        <v>.</v>
      </c>
      <c r="F310" s="116"/>
      <c r="G310" s="2"/>
      <c r="H310" s="3"/>
      <c r="I310" s="113">
        <f>VLOOKUP(B310,Base!$A$3:$F$994, 5, false)</f>
        <v>0</v>
      </c>
      <c r="J310" s="114">
        <f t="shared" si="8"/>
        <v>0</v>
      </c>
      <c r="K310" s="115"/>
    </row>
    <row r="311">
      <c r="A311" s="110">
        <f>VLOOKUP(B311,Base!$A$3:$F$994, 6, false)</f>
        <v>0</v>
      </c>
      <c r="B311" s="111" t="s">
        <v>6</v>
      </c>
      <c r="C311" s="3"/>
      <c r="D311" s="112"/>
      <c r="E311" s="110" t="str">
        <f>VLOOKUP(B311,Base!$A$3:$F$994, 2, false)</f>
        <v>.</v>
      </c>
      <c r="F311" s="116"/>
      <c r="G311" s="2"/>
      <c r="H311" s="3"/>
      <c r="I311" s="113">
        <f>VLOOKUP(B311,Base!$A$3:$F$994, 5, false)</f>
        <v>0</v>
      </c>
      <c r="J311" s="114">
        <f t="shared" si="8"/>
        <v>0</v>
      </c>
      <c r="K311" s="115"/>
    </row>
    <row r="312">
      <c r="A312" s="110">
        <f>VLOOKUP(B312,Base!$A$3:$F$994, 6, false)</f>
        <v>0</v>
      </c>
      <c r="B312" s="111" t="s">
        <v>6</v>
      </c>
      <c r="C312" s="3"/>
      <c r="D312" s="112"/>
      <c r="E312" s="110" t="str">
        <f>VLOOKUP(B312,Base!$A$3:$F$994, 2, false)</f>
        <v>.</v>
      </c>
      <c r="F312" s="92"/>
      <c r="G312" s="2"/>
      <c r="H312" s="3"/>
      <c r="I312" s="113">
        <f>VLOOKUP(B312,Base!$A$3:$F$994, 5, false)</f>
        <v>0</v>
      </c>
      <c r="J312" s="114">
        <f t="shared" si="8"/>
        <v>0</v>
      </c>
      <c r="K312" s="115"/>
    </row>
    <row r="313">
      <c r="A313" s="110">
        <f>VLOOKUP(B313,Base!$A$3:$F$994, 6, false)</f>
        <v>0</v>
      </c>
      <c r="B313" s="111" t="s">
        <v>6</v>
      </c>
      <c r="C313" s="3"/>
      <c r="D313" s="112"/>
      <c r="E313" s="110" t="str">
        <f>VLOOKUP(B313,Base!$A$3:$F$994, 2, false)</f>
        <v>.</v>
      </c>
      <c r="F313" s="92"/>
      <c r="G313" s="2"/>
      <c r="H313" s="3"/>
      <c r="I313" s="113">
        <f>VLOOKUP(B313,Base!$A$3:$F$994, 5, false)</f>
        <v>0</v>
      </c>
      <c r="J313" s="114">
        <f t="shared" si="8"/>
        <v>0</v>
      </c>
      <c r="K313" s="115"/>
    </row>
    <row r="314">
      <c r="A314" s="110">
        <f>VLOOKUP(B314,Base!$A$3:$F$994, 6, false)</f>
        <v>0</v>
      </c>
      <c r="B314" s="111" t="s">
        <v>6</v>
      </c>
      <c r="C314" s="3"/>
      <c r="D314" s="112"/>
      <c r="E314" s="110" t="str">
        <f>VLOOKUP(B314,Base!$A$3:$F$994, 2, false)</f>
        <v>.</v>
      </c>
      <c r="F314" s="116"/>
      <c r="G314" s="2"/>
      <c r="H314" s="3"/>
      <c r="I314" s="113">
        <f>VLOOKUP(B314,Base!$A$3:$F$994, 5, false)</f>
        <v>0</v>
      </c>
      <c r="J314" s="114">
        <f t="shared" si="8"/>
        <v>0</v>
      </c>
      <c r="K314" s="115"/>
    </row>
    <row r="315">
      <c r="A315" s="110">
        <f>VLOOKUP(B315,Base!$A$3:$F$994, 6, false)</f>
        <v>0</v>
      </c>
      <c r="B315" s="111" t="s">
        <v>6</v>
      </c>
      <c r="C315" s="3"/>
      <c r="D315" s="112"/>
      <c r="E315" s="110" t="str">
        <f>VLOOKUP(B315,Base!$A$3:$F$994, 2, false)</f>
        <v>.</v>
      </c>
      <c r="F315" s="117"/>
      <c r="G315" s="2"/>
      <c r="H315" s="3"/>
      <c r="I315" s="113">
        <f>VLOOKUP(B315,Base!$A$3:$F$994, 5, false)</f>
        <v>0</v>
      </c>
      <c r="J315" s="114">
        <f t="shared" si="8"/>
        <v>0</v>
      </c>
      <c r="K315" s="115"/>
    </row>
    <row r="316">
      <c r="A316" s="110">
        <f>VLOOKUP(B316,Base!$A$3:$F$994, 6, false)</f>
        <v>0</v>
      </c>
      <c r="B316" s="111" t="s">
        <v>6</v>
      </c>
      <c r="C316" s="3"/>
      <c r="D316" s="118"/>
      <c r="E316" s="110" t="str">
        <f>VLOOKUP(B316,Base!$A$3:$F$994, 2, false)</f>
        <v>.</v>
      </c>
      <c r="F316" s="117"/>
      <c r="G316" s="2"/>
      <c r="H316" s="3"/>
      <c r="I316" s="113">
        <f>VLOOKUP(B316,Base!$A$3:$F$994, 5, false)</f>
        <v>0</v>
      </c>
      <c r="J316" s="114">
        <f t="shared" si="8"/>
        <v>0</v>
      </c>
      <c r="K316" s="115"/>
    </row>
    <row r="317">
      <c r="A317" s="110">
        <f>VLOOKUP(B317,Base!$A$3:$F$994, 6, false)</f>
        <v>0</v>
      </c>
      <c r="B317" s="111" t="s">
        <v>6</v>
      </c>
      <c r="C317" s="3"/>
      <c r="D317" s="112"/>
      <c r="E317" s="110" t="str">
        <f>VLOOKUP(B317,Base!$A$3:$F$994, 2, false)</f>
        <v>.</v>
      </c>
      <c r="F317" s="117"/>
      <c r="G317" s="2"/>
      <c r="H317" s="3"/>
      <c r="I317" s="113">
        <f>VLOOKUP(B317,Base!$A$3:$F$994, 5, false)</f>
        <v>0</v>
      </c>
      <c r="J317" s="114">
        <f t="shared" si="8"/>
        <v>0</v>
      </c>
      <c r="K317" s="115"/>
    </row>
    <row r="318">
      <c r="A318" s="110">
        <f>VLOOKUP(B318,Base!$A$3:$F$994, 6, false)</f>
        <v>0</v>
      </c>
      <c r="B318" s="111" t="s">
        <v>6</v>
      </c>
      <c r="C318" s="3"/>
      <c r="D318" s="118"/>
      <c r="E318" s="110" t="str">
        <f>VLOOKUP(B318,Base!$A$3:$F$994, 2, false)</f>
        <v>.</v>
      </c>
      <c r="F318" s="106" t="s">
        <v>714</v>
      </c>
      <c r="G318" s="104"/>
      <c r="H318" s="100"/>
      <c r="I318" s="113">
        <f>VLOOKUP(B318,Base!$A$3:$F$994, 5, false)</f>
        <v>0</v>
      </c>
      <c r="J318" s="114">
        <f t="shared" si="8"/>
        <v>0</v>
      </c>
      <c r="K318" s="115"/>
    </row>
    <row r="319">
      <c r="A319" s="110">
        <f>VLOOKUP(B319,Base!$A$3:$F$994, 6, false)</f>
        <v>0</v>
      </c>
      <c r="B319" s="111" t="s">
        <v>6</v>
      </c>
      <c r="C319" s="3"/>
      <c r="D319" s="49"/>
      <c r="E319" s="110" t="str">
        <f>VLOOKUP(B319,Base!$A$3:$F$994, 2, false)</f>
        <v>.</v>
      </c>
      <c r="F319" s="119"/>
      <c r="G319" s="104"/>
      <c r="H319" s="100"/>
      <c r="I319" s="113">
        <f>VLOOKUP(B319,Base!$A$3:$F$994, 5, false)</f>
        <v>0</v>
      </c>
      <c r="J319" s="114">
        <f t="shared" si="8"/>
        <v>0</v>
      </c>
      <c r="K319" s="115"/>
    </row>
    <row r="320">
      <c r="A320" s="110">
        <f>VLOOKUP(B320,Base!$A$3:$F$994, 6, false)</f>
        <v>0</v>
      </c>
      <c r="B320" s="111" t="s">
        <v>6</v>
      </c>
      <c r="C320" s="3"/>
      <c r="D320" s="49"/>
      <c r="E320" s="110" t="str">
        <f>VLOOKUP(B320,Base!$A$3:$F$994, 2, false)</f>
        <v>.</v>
      </c>
      <c r="F320" s="119"/>
      <c r="G320" s="104"/>
      <c r="H320" s="100"/>
      <c r="I320" s="113">
        <f>VLOOKUP(B320,Base!$A$3:$F$994, 5, false)</f>
        <v>0</v>
      </c>
      <c r="J320" s="114">
        <f t="shared" si="8"/>
        <v>0</v>
      </c>
      <c r="K320" s="115"/>
    </row>
    <row r="321">
      <c r="A321" s="110">
        <f>VLOOKUP(B321,Base!$A$3:$F$994, 6, false)</f>
        <v>0</v>
      </c>
      <c r="B321" s="111" t="s">
        <v>6</v>
      </c>
      <c r="C321" s="3"/>
      <c r="D321" s="120"/>
      <c r="E321" s="110" t="str">
        <f>VLOOKUP(B321,Base!$A$3:$F$994, 2, false)</f>
        <v>.</v>
      </c>
      <c r="F321" s="119"/>
      <c r="G321" s="104"/>
      <c r="H321" s="100"/>
      <c r="I321" s="113">
        <f>VLOOKUP(B321,Base!$A$3:$F$994, 5, false)</f>
        <v>0</v>
      </c>
      <c r="J321" s="114">
        <f t="shared" si="8"/>
        <v>0</v>
      </c>
      <c r="K321" s="115"/>
    </row>
    <row r="322">
      <c r="A322" s="110">
        <f>VLOOKUP(B322,Base!$A$3:$F$994, 6, false)</f>
        <v>0</v>
      </c>
      <c r="B322" s="111" t="s">
        <v>6</v>
      </c>
      <c r="C322" s="3"/>
      <c r="D322" s="120"/>
      <c r="E322" s="110" t="str">
        <f>VLOOKUP(B322,Base!$A$3:$F$994, 2, false)</f>
        <v>.</v>
      </c>
      <c r="F322" s="119"/>
      <c r="G322" s="104"/>
      <c r="H322" s="100"/>
      <c r="I322" s="113">
        <f>VLOOKUP(B322,Base!$A$3:$F$994, 5, false)</f>
        <v>0</v>
      </c>
      <c r="J322" s="114">
        <f t="shared" si="8"/>
        <v>0</v>
      </c>
      <c r="K322" s="115"/>
    </row>
    <row r="323">
      <c r="A323" s="110">
        <f>VLOOKUP(B323,Base!$A$3:$F$994, 6, false)</f>
        <v>0</v>
      </c>
      <c r="B323" s="111" t="s">
        <v>6</v>
      </c>
      <c r="C323" s="3"/>
      <c r="D323" s="121"/>
      <c r="E323" s="110" t="str">
        <f>VLOOKUP(B323,Base!$A$3:$F$994, 2, false)</f>
        <v>.</v>
      </c>
      <c r="F323" s="119"/>
      <c r="G323" s="104"/>
      <c r="H323" s="100"/>
      <c r="I323" s="113">
        <f>VLOOKUP(B323,Base!$A$3:$F$994, 5, false)</f>
        <v>0</v>
      </c>
      <c r="J323" s="114">
        <f t="shared" si="8"/>
        <v>0</v>
      </c>
      <c r="K323" s="115"/>
    </row>
    <row r="324">
      <c r="A324" s="110">
        <f>VLOOKUP(B324,Base!$A$3:$F$994, 6, false)</f>
        <v>0</v>
      </c>
      <c r="B324" s="111" t="s">
        <v>6</v>
      </c>
      <c r="C324" s="3"/>
      <c r="D324" s="122"/>
      <c r="E324" s="110" t="str">
        <f>VLOOKUP(B324,Base!$A$3:$F$994, 2, false)</f>
        <v>.</v>
      </c>
      <c r="F324" s="119"/>
      <c r="G324" s="104"/>
      <c r="H324" s="100"/>
      <c r="I324" s="113">
        <f>VLOOKUP(B324,Base!$A$3:$F$994, 5, false)</f>
        <v>0</v>
      </c>
      <c r="J324" s="114">
        <f t="shared" si="8"/>
        <v>0</v>
      </c>
      <c r="K324" s="115"/>
    </row>
    <row r="325">
      <c r="A325" s="110">
        <f>VLOOKUP(B325,Base!$A$3:$F$994, 6, false)</f>
        <v>0</v>
      </c>
      <c r="B325" s="111" t="s">
        <v>6</v>
      </c>
      <c r="C325" s="3"/>
      <c r="D325" s="123"/>
      <c r="E325" s="110" t="str">
        <f>VLOOKUP(B325,Base!$A$3:$F$994, 2, false)</f>
        <v>.</v>
      </c>
      <c r="F325" s="119"/>
      <c r="G325" s="104"/>
      <c r="H325" s="100"/>
      <c r="I325" s="113">
        <f>VLOOKUP(B325,Base!$A$3:$F$994, 5, false)</f>
        <v>0</v>
      </c>
      <c r="J325" s="114">
        <f t="shared" si="8"/>
        <v>0</v>
      </c>
      <c r="K325" s="115"/>
    </row>
    <row r="326">
      <c r="A326" s="126" t="s">
        <v>717</v>
      </c>
      <c r="B326" s="104"/>
      <c r="C326" s="104"/>
      <c r="D326" s="104"/>
      <c r="E326" s="104"/>
      <c r="F326" s="104"/>
      <c r="G326" s="104"/>
      <c r="H326" s="100"/>
      <c r="I326" s="167" t="s">
        <v>716</v>
      </c>
      <c r="J326" s="125">
        <f>SUM(J308:J325)</f>
        <v>0</v>
      </c>
      <c r="K326" s="109"/>
    </row>
    <row r="327">
      <c r="A327" s="127"/>
      <c r="B327" s="104"/>
      <c r="C327" s="104"/>
      <c r="D327" s="104"/>
      <c r="E327" s="104"/>
      <c r="F327" s="104"/>
      <c r="G327" s="104"/>
      <c r="H327" s="100"/>
      <c r="I327" s="167" t="s">
        <v>718</v>
      </c>
      <c r="J327" s="128">
        <f>J326/E306</f>
        <v>0</v>
      </c>
      <c r="K327" s="129"/>
    </row>
    <row r="328">
      <c r="A328" s="127"/>
      <c r="B328" s="104"/>
      <c r="C328" s="104"/>
      <c r="D328" s="104"/>
      <c r="E328" s="104"/>
      <c r="F328" s="104"/>
      <c r="G328" s="104"/>
      <c r="H328" s="100"/>
      <c r="I328" s="160" t="s">
        <v>719</v>
      </c>
      <c r="J328" s="130">
        <v>0.05</v>
      </c>
      <c r="K328" s="129"/>
    </row>
    <row r="329">
      <c r="A329" s="127"/>
      <c r="B329" s="104"/>
      <c r="C329" s="104"/>
      <c r="D329" s="104"/>
      <c r="E329" s="104"/>
      <c r="F329" s="104"/>
      <c r="G329" s="104"/>
      <c r="H329" s="100"/>
      <c r="I329" s="167" t="s">
        <v>720</v>
      </c>
      <c r="J329" s="128">
        <f>J327+(J327*J328)</f>
        <v>0</v>
      </c>
      <c r="K329" s="129"/>
    </row>
    <row r="330">
      <c r="A330" s="127"/>
      <c r="B330" s="104"/>
      <c r="C330" s="104"/>
      <c r="D330" s="104"/>
      <c r="E330" s="104"/>
      <c r="F330" s="104"/>
      <c r="G330" s="104"/>
      <c r="H330" s="100"/>
      <c r="I330" s="167" t="s">
        <v>746</v>
      </c>
      <c r="J330" s="128">
        <f>J329*I306</f>
        <v>0</v>
      </c>
      <c r="K330" s="129"/>
    </row>
    <row r="331">
      <c r="A331" s="127"/>
      <c r="B331" s="104"/>
      <c r="C331" s="104"/>
      <c r="D331" s="104"/>
      <c r="E331" s="104"/>
      <c r="F331" s="104"/>
      <c r="G331" s="104"/>
      <c r="H331" s="100"/>
      <c r="I331" s="167" t="s">
        <v>747</v>
      </c>
      <c r="J331" s="128">
        <f>J332-J330</f>
        <v>0</v>
      </c>
      <c r="K331" s="129"/>
    </row>
    <row r="332">
      <c r="A332" s="127"/>
      <c r="B332" s="104"/>
      <c r="C332" s="104"/>
      <c r="D332" s="104"/>
      <c r="E332" s="104"/>
      <c r="F332" s="104"/>
      <c r="G332" s="104"/>
      <c r="H332" s="100"/>
      <c r="I332" s="167" t="s">
        <v>748</v>
      </c>
      <c r="J332" s="128">
        <f>J330*(J304*1+1)</f>
        <v>0</v>
      </c>
      <c r="K332" s="129"/>
    </row>
    <row r="333">
      <c r="A333" s="127"/>
      <c r="B333" s="104"/>
      <c r="C333" s="104"/>
      <c r="D333" s="104"/>
      <c r="E333" s="104"/>
      <c r="F333" s="104"/>
      <c r="G333" s="104"/>
      <c r="H333" s="100"/>
      <c r="I333" s="168" t="s">
        <v>749</v>
      </c>
      <c r="J333" s="3"/>
      <c r="K333" s="129"/>
    </row>
    <row r="334">
      <c r="A334" s="132"/>
      <c r="B334" s="2"/>
      <c r="C334" s="2"/>
      <c r="D334" s="2"/>
      <c r="E334" s="2"/>
      <c r="F334" s="2"/>
      <c r="G334" s="2"/>
      <c r="H334" s="3"/>
      <c r="I334" s="167" t="s">
        <v>750</v>
      </c>
      <c r="J334" s="133"/>
      <c r="K334" s="134"/>
    </row>
    <row r="335">
      <c r="A335" s="126" t="s">
        <v>721</v>
      </c>
      <c r="B335" s="104"/>
      <c r="C335" s="104"/>
      <c r="D335" s="104"/>
      <c r="E335" s="104"/>
      <c r="F335" s="104"/>
      <c r="G335" s="104"/>
      <c r="H335" s="100"/>
      <c r="I335" s="167" t="s">
        <v>747</v>
      </c>
      <c r="J335" s="125">
        <f>J334-J336</f>
        <v>0</v>
      </c>
      <c r="K335" s="109"/>
    </row>
    <row r="336">
      <c r="A336" s="127"/>
      <c r="B336" s="104"/>
      <c r="C336" s="104"/>
      <c r="D336" s="104"/>
      <c r="E336" s="104"/>
      <c r="F336" s="104"/>
      <c r="G336" s="104"/>
      <c r="H336" s="100"/>
      <c r="I336" s="167" t="s">
        <v>752</v>
      </c>
      <c r="J336" s="128">
        <f>J334/(J304*1+1)</f>
        <v>0</v>
      </c>
      <c r="K336" s="129"/>
    </row>
    <row r="337">
      <c r="A337" s="135"/>
      <c r="B337" s="104"/>
      <c r="C337" s="104"/>
      <c r="D337" s="104"/>
      <c r="E337" s="104"/>
      <c r="F337" s="104"/>
      <c r="G337" s="104"/>
      <c r="H337" s="100"/>
      <c r="I337" s="160" t="s">
        <v>753</v>
      </c>
      <c r="J337" s="170" t="str">
        <f>J329/J336</f>
        <v>#DIV/0!</v>
      </c>
      <c r="K337" s="137"/>
    </row>
    <row r="338">
      <c r="A338" s="138"/>
      <c r="I338" s="160" t="s">
        <v>754</v>
      </c>
      <c r="J338" s="171" t="str">
        <f>J336/J329</f>
        <v>#DIV/0!</v>
      </c>
      <c r="K338" s="140"/>
    </row>
    <row r="339">
      <c r="A339" s="141" t="s">
        <v>722</v>
      </c>
      <c r="B339" s="2"/>
      <c r="C339" s="2"/>
      <c r="D339" s="2"/>
      <c r="E339" s="2"/>
      <c r="F339" s="2"/>
      <c r="G339" s="2"/>
      <c r="H339" s="3"/>
      <c r="J339" s="109"/>
      <c r="K339" s="109"/>
    </row>
    <row r="340">
      <c r="A340" s="135"/>
      <c r="B340" s="104"/>
      <c r="C340" s="104"/>
      <c r="D340" s="104"/>
      <c r="E340" s="104"/>
      <c r="F340" s="104"/>
      <c r="G340" s="104"/>
      <c r="H340" s="100"/>
      <c r="J340" s="137"/>
      <c r="K340" s="137"/>
    </row>
    <row r="341">
      <c r="A341" s="135"/>
      <c r="B341" s="104"/>
      <c r="C341" s="104"/>
      <c r="D341" s="104"/>
      <c r="E341" s="104"/>
      <c r="F341" s="104"/>
      <c r="G341" s="104"/>
      <c r="H341" s="100"/>
      <c r="J341" s="137"/>
      <c r="K341" s="137"/>
    </row>
    <row r="342">
      <c r="A342" s="135"/>
      <c r="B342" s="104"/>
      <c r="C342" s="104"/>
      <c r="D342" s="104"/>
      <c r="E342" s="104"/>
      <c r="F342" s="104"/>
      <c r="G342" s="104"/>
      <c r="H342" s="100"/>
      <c r="J342" s="137"/>
      <c r="K342" s="137"/>
    </row>
    <row r="343">
      <c r="A343" s="135"/>
      <c r="B343" s="104"/>
      <c r="C343" s="104"/>
      <c r="D343" s="104"/>
      <c r="E343" s="104"/>
      <c r="F343" s="104"/>
      <c r="G343" s="104"/>
      <c r="H343" s="100"/>
      <c r="J343" s="137"/>
      <c r="K343" s="137"/>
    </row>
    <row r="344">
      <c r="A344" s="135"/>
      <c r="B344" s="104"/>
      <c r="C344" s="104"/>
      <c r="D344" s="104"/>
      <c r="E344" s="104"/>
      <c r="F344" s="104"/>
      <c r="G344" s="104"/>
      <c r="H344" s="100"/>
      <c r="J344" s="137"/>
      <c r="K344" s="137"/>
    </row>
    <row r="345">
      <c r="A345" s="146"/>
      <c r="B345" s="146"/>
      <c r="C345" s="146"/>
      <c r="D345" s="146"/>
      <c r="E345" s="146"/>
      <c r="F345" s="146"/>
      <c r="G345" s="146"/>
      <c r="H345" s="146"/>
      <c r="J345" s="137"/>
      <c r="K345" s="137"/>
    </row>
    <row r="346">
      <c r="A346" s="146"/>
      <c r="B346" s="146"/>
      <c r="C346" s="146"/>
      <c r="D346" s="146"/>
      <c r="E346" s="146"/>
      <c r="F346" s="146"/>
      <c r="G346" s="146"/>
      <c r="H346" s="146"/>
      <c r="J346" s="137"/>
      <c r="K346" s="137"/>
    </row>
    <row r="347">
      <c r="I347" s="157" t="s">
        <v>731</v>
      </c>
      <c r="J347" s="161">
        <f>$J$3</f>
        <v>0.16</v>
      </c>
      <c r="K347" s="89"/>
    </row>
    <row r="348">
      <c r="A348" s="97" t="s">
        <v>701</v>
      </c>
      <c r="B348" s="92"/>
      <c r="C348" s="2"/>
      <c r="D348" s="2"/>
      <c r="E348" s="3"/>
      <c r="F348" s="93" t="s">
        <v>702</v>
      </c>
      <c r="G348" s="98">
        <f>$G$4</f>
        <v>42399</v>
      </c>
      <c r="H348" s="3"/>
      <c r="I348" s="157" t="s">
        <v>733</v>
      </c>
      <c r="J348" s="162" t="s">
        <v>734</v>
      </c>
      <c r="K348" s="96"/>
    </row>
    <row r="349">
      <c r="A349" s="91" t="s">
        <v>703</v>
      </c>
      <c r="B349" s="99">
        <v>9.0</v>
      </c>
      <c r="C349" s="100"/>
      <c r="D349" s="101" t="s">
        <v>705</v>
      </c>
      <c r="E349" s="102">
        <v>1.0</v>
      </c>
      <c r="F349" s="164"/>
      <c r="G349" s="104"/>
      <c r="H349" s="100"/>
      <c r="I349" s="163">
        <f>1/J349</f>
        <v>4</v>
      </c>
      <c r="J349" s="165">
        <f>$J$5</f>
        <v>0.25</v>
      </c>
      <c r="K349" s="96"/>
    </row>
    <row r="350">
      <c r="A350" s="105" t="s">
        <v>707</v>
      </c>
      <c r="B350" s="106" t="s">
        <v>708</v>
      </c>
      <c r="C350" s="100"/>
      <c r="D350" s="107" t="s">
        <v>709</v>
      </c>
      <c r="E350" s="107" t="s">
        <v>710</v>
      </c>
      <c r="F350" s="108" t="s">
        <v>711</v>
      </c>
      <c r="G350" s="104"/>
      <c r="H350" s="100"/>
      <c r="I350" s="162" t="s">
        <v>712</v>
      </c>
      <c r="J350" s="162" t="s">
        <v>713</v>
      </c>
      <c r="K350" s="109"/>
    </row>
    <row r="351">
      <c r="A351" s="110">
        <f>VLOOKUP(B351,Base!$A$3:$F$994, 6, false)</f>
        <v>0</v>
      </c>
      <c r="B351" s="111" t="s">
        <v>6</v>
      </c>
      <c r="C351" s="3"/>
      <c r="D351" s="112"/>
      <c r="E351" s="110" t="str">
        <f>VLOOKUP(B351,Base!$A$3:$F$994, 2, false)</f>
        <v>.</v>
      </c>
      <c r="F351" s="92"/>
      <c r="G351" s="2"/>
      <c r="H351" s="3"/>
      <c r="I351" s="113">
        <f>VLOOKUP(B351,Base!$A$3:$F$994, 5, false)</f>
        <v>0</v>
      </c>
      <c r="J351" s="114">
        <f t="shared" ref="J351:J368" si="9">I351*D351</f>
        <v>0</v>
      </c>
      <c r="K351" s="115"/>
    </row>
    <row r="352">
      <c r="A352" s="110">
        <f>VLOOKUP(B352,Base!$A$3:$F$994, 6, false)</f>
        <v>0</v>
      </c>
      <c r="B352" s="111" t="s">
        <v>6</v>
      </c>
      <c r="C352" s="3"/>
      <c r="D352" s="112"/>
      <c r="E352" s="110" t="str">
        <f>VLOOKUP(B352,Base!$A$3:$F$994, 2, false)</f>
        <v>.</v>
      </c>
      <c r="F352" s="116"/>
      <c r="G352" s="2"/>
      <c r="H352" s="3"/>
      <c r="I352" s="113">
        <f>VLOOKUP(B352,Base!$A$3:$F$994, 5, false)</f>
        <v>0</v>
      </c>
      <c r="J352" s="114">
        <f t="shared" si="9"/>
        <v>0</v>
      </c>
      <c r="K352" s="115"/>
    </row>
    <row r="353">
      <c r="A353" s="110">
        <f>VLOOKUP(B353,Base!$A$3:$F$994, 6, false)</f>
        <v>0</v>
      </c>
      <c r="B353" s="111" t="s">
        <v>6</v>
      </c>
      <c r="C353" s="3"/>
      <c r="D353" s="112"/>
      <c r="E353" s="110" t="str">
        <f>VLOOKUP(B353,Base!$A$3:$F$994, 2, false)</f>
        <v>.</v>
      </c>
      <c r="F353" s="116"/>
      <c r="G353" s="2"/>
      <c r="H353" s="3"/>
      <c r="I353" s="113">
        <f>VLOOKUP(B353,Base!$A$3:$F$994, 5, false)</f>
        <v>0</v>
      </c>
      <c r="J353" s="114">
        <f t="shared" si="9"/>
        <v>0</v>
      </c>
      <c r="K353" s="115"/>
    </row>
    <row r="354">
      <c r="A354" s="110">
        <f>VLOOKUP(B354,Base!$A$3:$F$994, 6, false)</f>
        <v>0</v>
      </c>
      <c r="B354" s="111" t="s">
        <v>6</v>
      </c>
      <c r="C354" s="3"/>
      <c r="D354" s="112"/>
      <c r="E354" s="110" t="str">
        <f>VLOOKUP(B354,Base!$A$3:$F$994, 2, false)</f>
        <v>.</v>
      </c>
      <c r="F354" s="116"/>
      <c r="G354" s="2"/>
      <c r="H354" s="3"/>
      <c r="I354" s="113">
        <f>VLOOKUP(B354,Base!$A$3:$F$994, 5, false)</f>
        <v>0</v>
      </c>
      <c r="J354" s="114">
        <f t="shared" si="9"/>
        <v>0</v>
      </c>
      <c r="K354" s="115"/>
    </row>
    <row r="355">
      <c r="A355" s="110">
        <f>VLOOKUP(B355,Base!$A$3:$F$994, 6, false)</f>
        <v>0</v>
      </c>
      <c r="B355" s="111" t="s">
        <v>6</v>
      </c>
      <c r="C355" s="3"/>
      <c r="D355" s="112"/>
      <c r="E355" s="110" t="str">
        <f>VLOOKUP(B355,Base!$A$3:$F$994, 2, false)</f>
        <v>.</v>
      </c>
      <c r="F355" s="92"/>
      <c r="G355" s="2"/>
      <c r="H355" s="3"/>
      <c r="I355" s="113">
        <f>VLOOKUP(B355,Base!$A$3:$F$994, 5, false)</f>
        <v>0</v>
      </c>
      <c r="J355" s="114">
        <f t="shared" si="9"/>
        <v>0</v>
      </c>
      <c r="K355" s="115"/>
    </row>
    <row r="356">
      <c r="A356" s="110">
        <f>VLOOKUP(B356,Base!$A$3:$F$994, 6, false)</f>
        <v>0</v>
      </c>
      <c r="B356" s="111" t="s">
        <v>6</v>
      </c>
      <c r="C356" s="3"/>
      <c r="D356" s="112"/>
      <c r="E356" s="110" t="str">
        <f>VLOOKUP(B356,Base!$A$3:$F$994, 2, false)</f>
        <v>.</v>
      </c>
      <c r="F356" s="92"/>
      <c r="G356" s="2"/>
      <c r="H356" s="3"/>
      <c r="I356" s="113">
        <f>VLOOKUP(B356,Base!$A$3:$F$994, 5, false)</f>
        <v>0</v>
      </c>
      <c r="J356" s="114">
        <f t="shared" si="9"/>
        <v>0</v>
      </c>
      <c r="K356" s="115"/>
    </row>
    <row r="357">
      <c r="A357" s="110">
        <f>VLOOKUP(B357,Base!$A$3:$F$994, 6, false)</f>
        <v>0</v>
      </c>
      <c r="B357" s="111" t="s">
        <v>6</v>
      </c>
      <c r="C357" s="3"/>
      <c r="D357" s="112"/>
      <c r="E357" s="110" t="str">
        <f>VLOOKUP(B357,Base!$A$3:$F$994, 2, false)</f>
        <v>.</v>
      </c>
      <c r="F357" s="116"/>
      <c r="G357" s="2"/>
      <c r="H357" s="3"/>
      <c r="I357" s="113">
        <f>VLOOKUP(B357,Base!$A$3:$F$994, 5, false)</f>
        <v>0</v>
      </c>
      <c r="J357" s="114">
        <f t="shared" si="9"/>
        <v>0</v>
      </c>
      <c r="K357" s="115"/>
    </row>
    <row r="358">
      <c r="A358" s="110">
        <f>VLOOKUP(B358,Base!$A$3:$F$994, 6, false)</f>
        <v>0</v>
      </c>
      <c r="B358" s="111" t="s">
        <v>6</v>
      </c>
      <c r="C358" s="3"/>
      <c r="D358" s="112"/>
      <c r="E358" s="110" t="str">
        <f>VLOOKUP(B358,Base!$A$3:$F$994, 2, false)</f>
        <v>.</v>
      </c>
      <c r="F358" s="117"/>
      <c r="G358" s="2"/>
      <c r="H358" s="3"/>
      <c r="I358" s="113">
        <f>VLOOKUP(B358,Base!$A$3:$F$994, 5, false)</f>
        <v>0</v>
      </c>
      <c r="J358" s="114">
        <f t="shared" si="9"/>
        <v>0</v>
      </c>
      <c r="K358" s="115"/>
    </row>
    <row r="359">
      <c r="A359" s="110">
        <f>VLOOKUP(B359,Base!$A$3:$F$994, 6, false)</f>
        <v>0</v>
      </c>
      <c r="B359" s="111" t="s">
        <v>6</v>
      </c>
      <c r="C359" s="3"/>
      <c r="D359" s="118"/>
      <c r="E359" s="110" t="str">
        <f>VLOOKUP(B359,Base!$A$3:$F$994, 2, false)</f>
        <v>.</v>
      </c>
      <c r="F359" s="117"/>
      <c r="G359" s="2"/>
      <c r="H359" s="3"/>
      <c r="I359" s="113">
        <f>VLOOKUP(B359,Base!$A$3:$F$994, 5, false)</f>
        <v>0</v>
      </c>
      <c r="J359" s="114">
        <f t="shared" si="9"/>
        <v>0</v>
      </c>
      <c r="K359" s="115"/>
    </row>
    <row r="360">
      <c r="A360" s="110">
        <f>VLOOKUP(B360,Base!$A$3:$F$994, 6, false)</f>
        <v>0</v>
      </c>
      <c r="B360" s="111" t="s">
        <v>6</v>
      </c>
      <c r="C360" s="3"/>
      <c r="D360" s="112"/>
      <c r="E360" s="110" t="str">
        <f>VLOOKUP(B360,Base!$A$3:$F$994, 2, false)</f>
        <v>.</v>
      </c>
      <c r="F360" s="117"/>
      <c r="G360" s="2"/>
      <c r="H360" s="3"/>
      <c r="I360" s="113">
        <f>VLOOKUP(B360,Base!$A$3:$F$994, 5, false)</f>
        <v>0</v>
      </c>
      <c r="J360" s="114">
        <f t="shared" si="9"/>
        <v>0</v>
      </c>
      <c r="K360" s="115"/>
    </row>
    <row r="361">
      <c r="A361" s="110">
        <f>VLOOKUP(B361,Base!$A$3:$F$994, 6, false)</f>
        <v>0</v>
      </c>
      <c r="B361" s="111" t="s">
        <v>6</v>
      </c>
      <c r="C361" s="3"/>
      <c r="D361" s="118"/>
      <c r="E361" s="110" t="str">
        <f>VLOOKUP(B361,Base!$A$3:$F$994, 2, false)</f>
        <v>.</v>
      </c>
      <c r="F361" s="106" t="s">
        <v>714</v>
      </c>
      <c r="G361" s="104"/>
      <c r="H361" s="100"/>
      <c r="I361" s="113">
        <f>VLOOKUP(B361,Base!$A$3:$F$994, 5, false)</f>
        <v>0</v>
      </c>
      <c r="J361" s="114">
        <f t="shared" si="9"/>
        <v>0</v>
      </c>
      <c r="K361" s="115"/>
    </row>
    <row r="362">
      <c r="A362" s="110">
        <f>VLOOKUP(B362,Base!$A$3:$F$994, 6, false)</f>
        <v>0</v>
      </c>
      <c r="B362" s="111" t="s">
        <v>6</v>
      </c>
      <c r="C362" s="3"/>
      <c r="D362" s="49"/>
      <c r="E362" s="110" t="str">
        <f>VLOOKUP(B362,Base!$A$3:$F$994, 2, false)</f>
        <v>.</v>
      </c>
      <c r="F362" s="119"/>
      <c r="G362" s="104"/>
      <c r="H362" s="100"/>
      <c r="I362" s="113">
        <f>VLOOKUP(B362,Base!$A$3:$F$994, 5, false)</f>
        <v>0</v>
      </c>
      <c r="J362" s="114">
        <f t="shared" si="9"/>
        <v>0</v>
      </c>
      <c r="K362" s="115"/>
    </row>
    <row r="363">
      <c r="A363" s="110">
        <f>VLOOKUP(B363,Base!$A$3:$F$994, 6, false)</f>
        <v>0</v>
      </c>
      <c r="B363" s="111" t="s">
        <v>6</v>
      </c>
      <c r="C363" s="3"/>
      <c r="D363" s="49"/>
      <c r="E363" s="110" t="str">
        <f>VLOOKUP(B363,Base!$A$3:$F$994, 2, false)</f>
        <v>.</v>
      </c>
      <c r="F363" s="119"/>
      <c r="G363" s="104"/>
      <c r="H363" s="100"/>
      <c r="I363" s="113">
        <f>VLOOKUP(B363,Base!$A$3:$F$994, 5, false)</f>
        <v>0</v>
      </c>
      <c r="J363" s="114">
        <f t="shared" si="9"/>
        <v>0</v>
      </c>
      <c r="K363" s="115"/>
    </row>
    <row r="364">
      <c r="A364" s="110">
        <f>VLOOKUP(B364,Base!$A$3:$F$994, 6, false)</f>
        <v>0</v>
      </c>
      <c r="B364" s="111" t="s">
        <v>6</v>
      </c>
      <c r="C364" s="3"/>
      <c r="D364" s="120"/>
      <c r="E364" s="110" t="str">
        <f>VLOOKUP(B364,Base!$A$3:$F$994, 2, false)</f>
        <v>.</v>
      </c>
      <c r="F364" s="119"/>
      <c r="G364" s="104"/>
      <c r="H364" s="100"/>
      <c r="I364" s="113">
        <f>VLOOKUP(B364,Base!$A$3:$F$994, 5, false)</f>
        <v>0</v>
      </c>
      <c r="J364" s="114">
        <f t="shared" si="9"/>
        <v>0</v>
      </c>
      <c r="K364" s="115"/>
    </row>
    <row r="365">
      <c r="A365" s="110">
        <f>VLOOKUP(B365,Base!$A$3:$F$994, 6, false)</f>
        <v>0</v>
      </c>
      <c r="B365" s="111" t="s">
        <v>6</v>
      </c>
      <c r="C365" s="3"/>
      <c r="D365" s="120"/>
      <c r="E365" s="110" t="str">
        <f>VLOOKUP(B365,Base!$A$3:$F$994, 2, false)</f>
        <v>.</v>
      </c>
      <c r="F365" s="119"/>
      <c r="G365" s="104"/>
      <c r="H365" s="100"/>
      <c r="I365" s="113">
        <f>VLOOKUP(B365,Base!$A$3:$F$994, 5, false)</f>
        <v>0</v>
      </c>
      <c r="J365" s="114">
        <f t="shared" si="9"/>
        <v>0</v>
      </c>
      <c r="K365" s="115"/>
    </row>
    <row r="366">
      <c r="A366" s="110">
        <f>VLOOKUP(B366,Base!$A$3:$F$994, 6, false)</f>
        <v>0</v>
      </c>
      <c r="B366" s="111" t="s">
        <v>6</v>
      </c>
      <c r="C366" s="3"/>
      <c r="D366" s="121"/>
      <c r="E366" s="110" t="str">
        <f>VLOOKUP(B366,Base!$A$3:$F$994, 2, false)</f>
        <v>.</v>
      </c>
      <c r="F366" s="119"/>
      <c r="G366" s="104"/>
      <c r="H366" s="100"/>
      <c r="I366" s="113">
        <f>VLOOKUP(B366,Base!$A$3:$F$994, 5, false)</f>
        <v>0</v>
      </c>
      <c r="J366" s="114">
        <f t="shared" si="9"/>
        <v>0</v>
      </c>
      <c r="K366" s="115"/>
    </row>
    <row r="367">
      <c r="A367" s="110">
        <f>VLOOKUP(B367,Base!$A$3:$F$994, 6, false)</f>
        <v>0</v>
      </c>
      <c r="B367" s="111" t="s">
        <v>6</v>
      </c>
      <c r="C367" s="3"/>
      <c r="D367" s="122"/>
      <c r="E367" s="110" t="str">
        <f>VLOOKUP(B367,Base!$A$3:$F$994, 2, false)</f>
        <v>.</v>
      </c>
      <c r="F367" s="119"/>
      <c r="G367" s="104"/>
      <c r="H367" s="100"/>
      <c r="I367" s="113">
        <f>VLOOKUP(B367,Base!$A$3:$F$994, 5, false)</f>
        <v>0</v>
      </c>
      <c r="J367" s="114">
        <f t="shared" si="9"/>
        <v>0</v>
      </c>
      <c r="K367" s="115"/>
    </row>
    <row r="368">
      <c r="A368" s="110">
        <f>VLOOKUP(B368,Base!$A$3:$F$994, 6, false)</f>
        <v>0</v>
      </c>
      <c r="B368" s="111" t="s">
        <v>6</v>
      </c>
      <c r="C368" s="3"/>
      <c r="D368" s="123"/>
      <c r="E368" s="110" t="str">
        <f>VLOOKUP(B368,Base!$A$3:$F$994, 2, false)</f>
        <v>.</v>
      </c>
      <c r="F368" s="119"/>
      <c r="G368" s="104"/>
      <c r="H368" s="100"/>
      <c r="I368" s="113">
        <f>VLOOKUP(B368,Base!$A$3:$F$994, 5, false)</f>
        <v>0</v>
      </c>
      <c r="J368" s="114">
        <f t="shared" si="9"/>
        <v>0</v>
      </c>
      <c r="K368" s="115"/>
    </row>
    <row r="369">
      <c r="A369" s="126" t="s">
        <v>717</v>
      </c>
      <c r="B369" s="104"/>
      <c r="C369" s="104"/>
      <c r="D369" s="104"/>
      <c r="E369" s="104"/>
      <c r="F369" s="104"/>
      <c r="G369" s="104"/>
      <c r="H369" s="100"/>
      <c r="I369" s="167" t="s">
        <v>716</v>
      </c>
      <c r="J369" s="125">
        <f>SUM(J351:J368)</f>
        <v>0</v>
      </c>
      <c r="K369" s="109"/>
    </row>
    <row r="370">
      <c r="A370" s="127"/>
      <c r="B370" s="104"/>
      <c r="C370" s="104"/>
      <c r="D370" s="104"/>
      <c r="E370" s="104"/>
      <c r="F370" s="104"/>
      <c r="G370" s="104"/>
      <c r="H370" s="100"/>
      <c r="I370" s="167" t="s">
        <v>718</v>
      </c>
      <c r="J370" s="128">
        <f>J369/E349</f>
        <v>0</v>
      </c>
      <c r="K370" s="129"/>
    </row>
    <row r="371">
      <c r="A371" s="127"/>
      <c r="B371" s="104"/>
      <c r="C371" s="104"/>
      <c r="D371" s="104"/>
      <c r="E371" s="104"/>
      <c r="F371" s="104"/>
      <c r="G371" s="104"/>
      <c r="H371" s="100"/>
      <c r="I371" s="160" t="s">
        <v>719</v>
      </c>
      <c r="J371" s="130">
        <v>0.05</v>
      </c>
      <c r="K371" s="129"/>
    </row>
    <row r="372">
      <c r="A372" s="127"/>
      <c r="B372" s="104"/>
      <c r="C372" s="104"/>
      <c r="D372" s="104"/>
      <c r="E372" s="104"/>
      <c r="F372" s="104"/>
      <c r="G372" s="104"/>
      <c r="H372" s="100"/>
      <c r="I372" s="167" t="s">
        <v>720</v>
      </c>
      <c r="J372" s="128">
        <f>J370+(J370*J371)</f>
        <v>0</v>
      </c>
      <c r="K372" s="129"/>
    </row>
    <row r="373">
      <c r="A373" s="127"/>
      <c r="B373" s="104"/>
      <c r="C373" s="104"/>
      <c r="D373" s="104"/>
      <c r="E373" s="104"/>
      <c r="F373" s="104"/>
      <c r="G373" s="104"/>
      <c r="H373" s="100"/>
      <c r="I373" s="167" t="s">
        <v>746</v>
      </c>
      <c r="J373" s="128">
        <f>J372*I349</f>
        <v>0</v>
      </c>
      <c r="K373" s="129"/>
    </row>
    <row r="374">
      <c r="A374" s="127"/>
      <c r="B374" s="104"/>
      <c r="C374" s="104"/>
      <c r="D374" s="104"/>
      <c r="E374" s="104"/>
      <c r="F374" s="104"/>
      <c r="G374" s="104"/>
      <c r="H374" s="100"/>
      <c r="I374" s="167" t="s">
        <v>747</v>
      </c>
      <c r="J374" s="128">
        <f>J375-J373</f>
        <v>0</v>
      </c>
      <c r="K374" s="129"/>
    </row>
    <row r="375">
      <c r="A375" s="127"/>
      <c r="B375" s="104"/>
      <c r="C375" s="104"/>
      <c r="D375" s="104"/>
      <c r="E375" s="104"/>
      <c r="F375" s="104"/>
      <c r="G375" s="104"/>
      <c r="H375" s="100"/>
      <c r="I375" s="167" t="s">
        <v>748</v>
      </c>
      <c r="J375" s="128">
        <f>J373*(J347*1+1)</f>
        <v>0</v>
      </c>
      <c r="K375" s="129"/>
    </row>
    <row r="376">
      <c r="A376" s="127"/>
      <c r="B376" s="104"/>
      <c r="C376" s="104"/>
      <c r="D376" s="104"/>
      <c r="E376" s="104"/>
      <c r="F376" s="104"/>
      <c r="G376" s="104"/>
      <c r="H376" s="100"/>
      <c r="I376" s="168" t="s">
        <v>749</v>
      </c>
      <c r="J376" s="3"/>
      <c r="K376" s="129"/>
    </row>
    <row r="377">
      <c r="A377" s="132"/>
      <c r="B377" s="2"/>
      <c r="C377" s="2"/>
      <c r="D377" s="2"/>
      <c r="E377" s="2"/>
      <c r="F377" s="2"/>
      <c r="G377" s="2"/>
      <c r="H377" s="3"/>
      <c r="I377" s="167" t="s">
        <v>750</v>
      </c>
      <c r="J377" s="133"/>
      <c r="K377" s="134"/>
    </row>
    <row r="378">
      <c r="A378" s="126" t="s">
        <v>721</v>
      </c>
      <c r="B378" s="104"/>
      <c r="C378" s="104"/>
      <c r="D378" s="104"/>
      <c r="E378" s="104"/>
      <c r="F378" s="104"/>
      <c r="G378" s="104"/>
      <c r="H378" s="100"/>
      <c r="I378" s="167" t="s">
        <v>747</v>
      </c>
      <c r="J378" s="125">
        <f>J377-J379</f>
        <v>0</v>
      </c>
      <c r="K378" s="109"/>
    </row>
    <row r="379">
      <c r="A379" s="127"/>
      <c r="B379" s="104"/>
      <c r="C379" s="104"/>
      <c r="D379" s="104"/>
      <c r="E379" s="104"/>
      <c r="F379" s="104"/>
      <c r="G379" s="104"/>
      <c r="H379" s="100"/>
      <c r="I379" s="167" t="s">
        <v>752</v>
      </c>
      <c r="J379" s="128">
        <f>J377/(J347*1+1)</f>
        <v>0</v>
      </c>
      <c r="K379" s="129"/>
    </row>
    <row r="380">
      <c r="A380" s="135"/>
      <c r="B380" s="104"/>
      <c r="C380" s="104"/>
      <c r="D380" s="104"/>
      <c r="E380" s="104"/>
      <c r="F380" s="104"/>
      <c r="G380" s="104"/>
      <c r="H380" s="100"/>
      <c r="I380" s="160" t="s">
        <v>753</v>
      </c>
      <c r="J380" s="170" t="str">
        <f>J372/J379</f>
        <v>#DIV/0!</v>
      </c>
      <c r="K380" s="137"/>
    </row>
    <row r="381">
      <c r="A381" s="138"/>
      <c r="I381" s="160" t="s">
        <v>754</v>
      </c>
      <c r="J381" s="171" t="str">
        <f>J379/J372</f>
        <v>#DIV/0!</v>
      </c>
      <c r="K381" s="140"/>
    </row>
    <row r="382">
      <c r="A382" s="141" t="s">
        <v>722</v>
      </c>
      <c r="B382" s="2"/>
      <c r="C382" s="2"/>
      <c r="D382" s="2"/>
      <c r="E382" s="2"/>
      <c r="F382" s="2"/>
      <c r="G382" s="2"/>
      <c r="H382" s="3"/>
      <c r="J382" s="109"/>
      <c r="K382" s="109"/>
    </row>
    <row r="383">
      <c r="A383" s="135"/>
      <c r="B383" s="104"/>
      <c r="C383" s="104"/>
      <c r="D383" s="104"/>
      <c r="E383" s="104"/>
      <c r="F383" s="104"/>
      <c r="G383" s="104"/>
      <c r="H383" s="100"/>
      <c r="J383" s="137"/>
      <c r="K383" s="137"/>
    </row>
    <row r="384">
      <c r="A384" s="135"/>
      <c r="B384" s="104"/>
      <c r="C384" s="104"/>
      <c r="D384" s="104"/>
      <c r="E384" s="104"/>
      <c r="F384" s="104"/>
      <c r="G384" s="104"/>
      <c r="H384" s="100"/>
      <c r="J384" s="137"/>
      <c r="K384" s="137"/>
    </row>
    <row r="385">
      <c r="A385" s="135"/>
      <c r="B385" s="104"/>
      <c r="C385" s="104"/>
      <c r="D385" s="104"/>
      <c r="E385" s="104"/>
      <c r="F385" s="104"/>
      <c r="G385" s="104"/>
      <c r="H385" s="100"/>
      <c r="J385" s="137"/>
      <c r="K385" s="137"/>
    </row>
    <row r="386">
      <c r="A386" s="135"/>
      <c r="B386" s="104"/>
      <c r="C386" s="104"/>
      <c r="D386" s="104"/>
      <c r="E386" s="104"/>
      <c r="F386" s="104"/>
      <c r="G386" s="104"/>
      <c r="H386" s="100"/>
      <c r="J386" s="137"/>
      <c r="K386" s="137"/>
    </row>
    <row r="387">
      <c r="A387" s="135"/>
      <c r="B387" s="104"/>
      <c r="C387" s="104"/>
      <c r="D387" s="104"/>
      <c r="E387" s="104"/>
      <c r="F387" s="104"/>
      <c r="G387" s="104"/>
      <c r="H387" s="100"/>
      <c r="J387" s="137"/>
      <c r="K387" s="137"/>
    </row>
    <row r="388">
      <c r="A388" s="146"/>
      <c r="B388" s="146"/>
      <c r="C388" s="146"/>
      <c r="D388" s="146"/>
      <c r="E388" s="146"/>
      <c r="F388" s="146"/>
      <c r="G388" s="146"/>
      <c r="H388" s="146"/>
      <c r="J388" s="137"/>
      <c r="K388" s="137"/>
    </row>
    <row r="389">
      <c r="A389" s="146"/>
      <c r="B389" s="146"/>
      <c r="C389" s="146"/>
      <c r="D389" s="146"/>
      <c r="E389" s="146"/>
      <c r="F389" s="146"/>
      <c r="G389" s="146"/>
      <c r="H389" s="146"/>
      <c r="J389" s="137"/>
      <c r="K389" s="137"/>
    </row>
    <row r="390">
      <c r="I390" s="157" t="s">
        <v>731</v>
      </c>
      <c r="J390" s="161">
        <f>$J$3</f>
        <v>0.16</v>
      </c>
      <c r="K390" s="89"/>
    </row>
    <row r="391">
      <c r="A391" s="97" t="s">
        <v>701</v>
      </c>
      <c r="B391" s="92"/>
      <c r="C391" s="2"/>
      <c r="D391" s="2"/>
      <c r="E391" s="3"/>
      <c r="F391" s="93" t="s">
        <v>702</v>
      </c>
      <c r="G391" s="98">
        <f>$G$4</f>
        <v>42399</v>
      </c>
      <c r="H391" s="3"/>
      <c r="I391" s="157" t="s">
        <v>733</v>
      </c>
      <c r="J391" s="162" t="s">
        <v>734</v>
      </c>
      <c r="K391" s="96"/>
    </row>
    <row r="392">
      <c r="A392" s="91" t="s">
        <v>703</v>
      </c>
      <c r="B392" s="99">
        <v>10.0</v>
      </c>
      <c r="C392" s="100"/>
      <c r="D392" s="101" t="s">
        <v>705</v>
      </c>
      <c r="E392" s="102">
        <v>1.0</v>
      </c>
      <c r="F392" s="164"/>
      <c r="G392" s="104"/>
      <c r="H392" s="100"/>
      <c r="I392" s="163">
        <f>1/J392</f>
        <v>4</v>
      </c>
      <c r="J392" s="165">
        <f>$J$5</f>
        <v>0.25</v>
      </c>
      <c r="K392" s="96"/>
    </row>
    <row r="393">
      <c r="A393" s="105" t="s">
        <v>707</v>
      </c>
      <c r="B393" s="106" t="s">
        <v>708</v>
      </c>
      <c r="C393" s="100"/>
      <c r="D393" s="107" t="s">
        <v>709</v>
      </c>
      <c r="E393" s="107" t="s">
        <v>710</v>
      </c>
      <c r="F393" s="108" t="s">
        <v>711</v>
      </c>
      <c r="G393" s="104"/>
      <c r="H393" s="100"/>
      <c r="I393" s="162" t="s">
        <v>712</v>
      </c>
      <c r="J393" s="162" t="s">
        <v>713</v>
      </c>
      <c r="K393" s="109"/>
    </row>
    <row r="394">
      <c r="A394" s="110">
        <f>VLOOKUP(B394,Base!$A$3:$F$994, 6, false)</f>
        <v>0</v>
      </c>
      <c r="B394" s="111" t="s">
        <v>6</v>
      </c>
      <c r="C394" s="3"/>
      <c r="D394" s="112"/>
      <c r="E394" s="110" t="str">
        <f>VLOOKUP(B394,Base!$A$3:$F$994, 2, false)</f>
        <v>.</v>
      </c>
      <c r="F394" s="92"/>
      <c r="G394" s="2"/>
      <c r="H394" s="3"/>
      <c r="I394" s="113">
        <f>VLOOKUP(B394,Base!$A$3:$F$994, 5, false)</f>
        <v>0</v>
      </c>
      <c r="J394" s="114">
        <f t="shared" ref="J394:J411" si="10">I394*D394</f>
        <v>0</v>
      </c>
      <c r="K394" s="115"/>
    </row>
    <row r="395">
      <c r="A395" s="110">
        <f>VLOOKUP(B395,Base!$A$3:$F$994, 6, false)</f>
        <v>0</v>
      </c>
      <c r="B395" s="111" t="s">
        <v>6</v>
      </c>
      <c r="C395" s="3"/>
      <c r="D395" s="112"/>
      <c r="E395" s="110" t="str">
        <f>VLOOKUP(B395,Base!$A$3:$F$994, 2, false)</f>
        <v>.</v>
      </c>
      <c r="F395" s="116"/>
      <c r="G395" s="2"/>
      <c r="H395" s="3"/>
      <c r="I395" s="113">
        <f>VLOOKUP(B395,Base!$A$3:$F$994, 5, false)</f>
        <v>0</v>
      </c>
      <c r="J395" s="114">
        <f t="shared" si="10"/>
        <v>0</v>
      </c>
      <c r="K395" s="115"/>
    </row>
    <row r="396">
      <c r="A396" s="110">
        <f>VLOOKUP(B396,Base!$A$3:$F$994, 6, false)</f>
        <v>0</v>
      </c>
      <c r="B396" s="111" t="s">
        <v>6</v>
      </c>
      <c r="C396" s="3"/>
      <c r="D396" s="112"/>
      <c r="E396" s="110" t="str">
        <f>VLOOKUP(B396,Base!$A$3:$F$994, 2, false)</f>
        <v>.</v>
      </c>
      <c r="F396" s="116"/>
      <c r="G396" s="2"/>
      <c r="H396" s="3"/>
      <c r="I396" s="113">
        <f>VLOOKUP(B396,Base!$A$3:$F$994, 5, false)</f>
        <v>0</v>
      </c>
      <c r="J396" s="114">
        <f t="shared" si="10"/>
        <v>0</v>
      </c>
      <c r="K396" s="115"/>
    </row>
    <row r="397">
      <c r="A397" s="110">
        <f>VLOOKUP(B397,Base!$A$3:$F$994, 6, false)</f>
        <v>0</v>
      </c>
      <c r="B397" s="111" t="s">
        <v>6</v>
      </c>
      <c r="C397" s="3"/>
      <c r="D397" s="112"/>
      <c r="E397" s="110" t="str">
        <f>VLOOKUP(B397,Base!$A$3:$F$994, 2, false)</f>
        <v>.</v>
      </c>
      <c r="F397" s="116"/>
      <c r="G397" s="2"/>
      <c r="H397" s="3"/>
      <c r="I397" s="113">
        <f>VLOOKUP(B397,Base!$A$3:$F$994, 5, false)</f>
        <v>0</v>
      </c>
      <c r="J397" s="114">
        <f t="shared" si="10"/>
        <v>0</v>
      </c>
      <c r="K397" s="115"/>
    </row>
    <row r="398">
      <c r="A398" s="110">
        <f>VLOOKUP(B398,Base!$A$3:$F$994, 6, false)</f>
        <v>0</v>
      </c>
      <c r="B398" s="111" t="s">
        <v>6</v>
      </c>
      <c r="C398" s="3"/>
      <c r="D398" s="112"/>
      <c r="E398" s="110" t="str">
        <f>VLOOKUP(B398,Base!$A$3:$F$994, 2, false)</f>
        <v>.</v>
      </c>
      <c r="F398" s="92"/>
      <c r="G398" s="2"/>
      <c r="H398" s="3"/>
      <c r="I398" s="113">
        <f>VLOOKUP(B398,Base!$A$3:$F$994, 5, false)</f>
        <v>0</v>
      </c>
      <c r="J398" s="114">
        <f t="shared" si="10"/>
        <v>0</v>
      </c>
      <c r="K398" s="115"/>
    </row>
    <row r="399">
      <c r="A399" s="110">
        <f>VLOOKUP(B399,Base!$A$3:$F$994, 6, false)</f>
        <v>0</v>
      </c>
      <c r="B399" s="111" t="s">
        <v>6</v>
      </c>
      <c r="C399" s="3"/>
      <c r="D399" s="112"/>
      <c r="E399" s="110" t="str">
        <f>VLOOKUP(B399,Base!$A$3:$F$994, 2, false)</f>
        <v>.</v>
      </c>
      <c r="F399" s="92"/>
      <c r="G399" s="2"/>
      <c r="H399" s="3"/>
      <c r="I399" s="113">
        <f>VLOOKUP(B399,Base!$A$3:$F$994, 5, false)</f>
        <v>0</v>
      </c>
      <c r="J399" s="114">
        <f t="shared" si="10"/>
        <v>0</v>
      </c>
      <c r="K399" s="115"/>
    </row>
    <row r="400">
      <c r="A400" s="110">
        <f>VLOOKUP(B400,Base!$A$3:$F$994, 6, false)</f>
        <v>0</v>
      </c>
      <c r="B400" s="111" t="s">
        <v>6</v>
      </c>
      <c r="C400" s="3"/>
      <c r="D400" s="112"/>
      <c r="E400" s="110" t="str">
        <f>VLOOKUP(B400,Base!$A$3:$F$994, 2, false)</f>
        <v>.</v>
      </c>
      <c r="F400" s="116"/>
      <c r="G400" s="2"/>
      <c r="H400" s="3"/>
      <c r="I400" s="113">
        <f>VLOOKUP(B400,Base!$A$3:$F$994, 5, false)</f>
        <v>0</v>
      </c>
      <c r="J400" s="114">
        <f t="shared" si="10"/>
        <v>0</v>
      </c>
      <c r="K400" s="115"/>
    </row>
    <row r="401">
      <c r="A401" s="110">
        <f>VLOOKUP(B401,Base!$A$3:$F$994, 6, false)</f>
        <v>0</v>
      </c>
      <c r="B401" s="111" t="s">
        <v>6</v>
      </c>
      <c r="C401" s="3"/>
      <c r="D401" s="112"/>
      <c r="E401" s="110" t="str">
        <f>VLOOKUP(B401,Base!$A$3:$F$994, 2, false)</f>
        <v>.</v>
      </c>
      <c r="F401" s="117"/>
      <c r="G401" s="2"/>
      <c r="H401" s="3"/>
      <c r="I401" s="113">
        <f>VLOOKUP(B401,Base!$A$3:$F$994, 5, false)</f>
        <v>0</v>
      </c>
      <c r="J401" s="114">
        <f t="shared" si="10"/>
        <v>0</v>
      </c>
      <c r="K401" s="115"/>
    </row>
    <row r="402">
      <c r="A402" s="110">
        <f>VLOOKUP(B402,Base!$A$3:$F$994, 6, false)</f>
        <v>0</v>
      </c>
      <c r="B402" s="111" t="s">
        <v>6</v>
      </c>
      <c r="C402" s="3"/>
      <c r="D402" s="118"/>
      <c r="E402" s="110" t="str">
        <f>VLOOKUP(B402,Base!$A$3:$F$994, 2, false)</f>
        <v>.</v>
      </c>
      <c r="F402" s="117"/>
      <c r="G402" s="2"/>
      <c r="H402" s="3"/>
      <c r="I402" s="113">
        <f>VLOOKUP(B402,Base!$A$3:$F$994, 5, false)</f>
        <v>0</v>
      </c>
      <c r="J402" s="114">
        <f t="shared" si="10"/>
        <v>0</v>
      </c>
      <c r="K402" s="115"/>
    </row>
    <row r="403">
      <c r="A403" s="110">
        <f>VLOOKUP(B403,Base!$A$3:$F$994, 6, false)</f>
        <v>0</v>
      </c>
      <c r="B403" s="111" t="s">
        <v>6</v>
      </c>
      <c r="C403" s="3"/>
      <c r="D403" s="112"/>
      <c r="E403" s="110" t="str">
        <f>VLOOKUP(B403,Base!$A$3:$F$994, 2, false)</f>
        <v>.</v>
      </c>
      <c r="F403" s="117"/>
      <c r="G403" s="2"/>
      <c r="H403" s="3"/>
      <c r="I403" s="113">
        <f>VLOOKUP(B403,Base!$A$3:$F$994, 5, false)</f>
        <v>0</v>
      </c>
      <c r="J403" s="114">
        <f t="shared" si="10"/>
        <v>0</v>
      </c>
      <c r="K403" s="115"/>
    </row>
    <row r="404">
      <c r="A404" s="110">
        <f>VLOOKUP(B404,Base!$A$3:$F$994, 6, false)</f>
        <v>0</v>
      </c>
      <c r="B404" s="111" t="s">
        <v>6</v>
      </c>
      <c r="C404" s="3"/>
      <c r="D404" s="118"/>
      <c r="E404" s="110" t="str">
        <f>VLOOKUP(B404,Base!$A$3:$F$994, 2, false)</f>
        <v>.</v>
      </c>
      <c r="F404" s="106" t="s">
        <v>714</v>
      </c>
      <c r="G404" s="104"/>
      <c r="H404" s="100"/>
      <c r="I404" s="113">
        <f>VLOOKUP(B404,Base!$A$3:$F$994, 5, false)</f>
        <v>0</v>
      </c>
      <c r="J404" s="114">
        <f t="shared" si="10"/>
        <v>0</v>
      </c>
      <c r="K404" s="115"/>
    </row>
    <row r="405">
      <c r="A405" s="110">
        <f>VLOOKUP(B405,Base!$A$3:$F$994, 6, false)</f>
        <v>0</v>
      </c>
      <c r="B405" s="111" t="s">
        <v>6</v>
      </c>
      <c r="C405" s="3"/>
      <c r="D405" s="49"/>
      <c r="E405" s="110" t="str">
        <f>VLOOKUP(B405,Base!$A$3:$F$994, 2, false)</f>
        <v>.</v>
      </c>
      <c r="F405" s="119"/>
      <c r="G405" s="104"/>
      <c r="H405" s="100"/>
      <c r="I405" s="113">
        <f>VLOOKUP(B405,Base!$A$3:$F$994, 5, false)</f>
        <v>0</v>
      </c>
      <c r="J405" s="114">
        <f t="shared" si="10"/>
        <v>0</v>
      </c>
      <c r="K405" s="115"/>
    </row>
    <row r="406">
      <c r="A406" s="110">
        <f>VLOOKUP(B406,Base!$A$3:$F$994, 6, false)</f>
        <v>0</v>
      </c>
      <c r="B406" s="111" t="s">
        <v>6</v>
      </c>
      <c r="C406" s="3"/>
      <c r="D406" s="49"/>
      <c r="E406" s="110" t="str">
        <f>VLOOKUP(B406,Base!$A$3:$F$994, 2, false)</f>
        <v>.</v>
      </c>
      <c r="F406" s="119"/>
      <c r="G406" s="104"/>
      <c r="H406" s="100"/>
      <c r="I406" s="113">
        <f>VLOOKUP(B406,Base!$A$3:$F$994, 5, false)</f>
        <v>0</v>
      </c>
      <c r="J406" s="114">
        <f t="shared" si="10"/>
        <v>0</v>
      </c>
      <c r="K406" s="115"/>
    </row>
    <row r="407">
      <c r="A407" s="110">
        <f>VLOOKUP(B407,Base!$A$3:$F$994, 6, false)</f>
        <v>0</v>
      </c>
      <c r="B407" s="111" t="s">
        <v>6</v>
      </c>
      <c r="C407" s="3"/>
      <c r="D407" s="120"/>
      <c r="E407" s="110" t="str">
        <f>VLOOKUP(B407,Base!$A$3:$F$994, 2, false)</f>
        <v>.</v>
      </c>
      <c r="F407" s="119"/>
      <c r="G407" s="104"/>
      <c r="H407" s="100"/>
      <c r="I407" s="113">
        <f>VLOOKUP(B407,Base!$A$3:$F$994, 5, false)</f>
        <v>0</v>
      </c>
      <c r="J407" s="114">
        <f t="shared" si="10"/>
        <v>0</v>
      </c>
      <c r="K407" s="115"/>
    </row>
    <row r="408">
      <c r="A408" s="110">
        <f>VLOOKUP(B408,Base!$A$3:$F$994, 6, false)</f>
        <v>0</v>
      </c>
      <c r="B408" s="111" t="s">
        <v>6</v>
      </c>
      <c r="C408" s="3"/>
      <c r="D408" s="120"/>
      <c r="E408" s="110" t="str">
        <f>VLOOKUP(B408,Base!$A$3:$F$994, 2, false)</f>
        <v>.</v>
      </c>
      <c r="F408" s="119"/>
      <c r="G408" s="104"/>
      <c r="H408" s="100"/>
      <c r="I408" s="113">
        <f>VLOOKUP(B408,Base!$A$3:$F$994, 5, false)</f>
        <v>0</v>
      </c>
      <c r="J408" s="114">
        <f t="shared" si="10"/>
        <v>0</v>
      </c>
      <c r="K408" s="115"/>
    </row>
    <row r="409">
      <c r="A409" s="110">
        <f>VLOOKUP(B409,Base!$A$3:$F$994, 6, false)</f>
        <v>0</v>
      </c>
      <c r="B409" s="111" t="s">
        <v>6</v>
      </c>
      <c r="C409" s="3"/>
      <c r="D409" s="121"/>
      <c r="E409" s="110" t="str">
        <f>VLOOKUP(B409,Base!$A$3:$F$994, 2, false)</f>
        <v>.</v>
      </c>
      <c r="F409" s="119"/>
      <c r="G409" s="104"/>
      <c r="H409" s="100"/>
      <c r="I409" s="113">
        <f>VLOOKUP(B409,Base!$A$3:$F$994, 5, false)</f>
        <v>0</v>
      </c>
      <c r="J409" s="114">
        <f t="shared" si="10"/>
        <v>0</v>
      </c>
      <c r="K409" s="115"/>
    </row>
    <row r="410">
      <c r="A410" s="110">
        <f>VLOOKUP(B410,Base!$A$3:$F$994, 6, false)</f>
        <v>0</v>
      </c>
      <c r="B410" s="111" t="s">
        <v>6</v>
      </c>
      <c r="C410" s="3"/>
      <c r="D410" s="122"/>
      <c r="E410" s="110" t="str">
        <f>VLOOKUP(B410,Base!$A$3:$F$994, 2, false)</f>
        <v>.</v>
      </c>
      <c r="F410" s="119"/>
      <c r="G410" s="104"/>
      <c r="H410" s="100"/>
      <c r="I410" s="113">
        <f>VLOOKUP(B410,Base!$A$3:$F$994, 5, false)</f>
        <v>0</v>
      </c>
      <c r="J410" s="114">
        <f t="shared" si="10"/>
        <v>0</v>
      </c>
      <c r="K410" s="115"/>
    </row>
    <row r="411">
      <c r="A411" s="110">
        <f>VLOOKUP(B411,Base!$A$3:$F$994, 6, false)</f>
        <v>0</v>
      </c>
      <c r="B411" s="111" t="s">
        <v>6</v>
      </c>
      <c r="C411" s="3"/>
      <c r="D411" s="123"/>
      <c r="E411" s="110" t="str">
        <f>VLOOKUP(B411,Base!$A$3:$F$994, 2, false)</f>
        <v>.</v>
      </c>
      <c r="F411" s="119"/>
      <c r="G411" s="104"/>
      <c r="H411" s="100"/>
      <c r="I411" s="113">
        <f>VLOOKUP(B411,Base!$A$3:$F$994, 5, false)</f>
        <v>0</v>
      </c>
      <c r="J411" s="114">
        <f t="shared" si="10"/>
        <v>0</v>
      </c>
      <c r="K411" s="115"/>
    </row>
    <row r="412">
      <c r="A412" s="126" t="s">
        <v>717</v>
      </c>
      <c r="B412" s="104"/>
      <c r="C412" s="104"/>
      <c r="D412" s="104"/>
      <c r="E412" s="104"/>
      <c r="F412" s="104"/>
      <c r="G412" s="104"/>
      <c r="H412" s="100"/>
      <c r="I412" s="167" t="s">
        <v>716</v>
      </c>
      <c r="J412" s="125">
        <f>SUM(J394:J411)</f>
        <v>0</v>
      </c>
      <c r="K412" s="109"/>
    </row>
    <row r="413">
      <c r="A413" s="127"/>
      <c r="B413" s="104"/>
      <c r="C413" s="104"/>
      <c r="D413" s="104"/>
      <c r="E413" s="104"/>
      <c r="F413" s="104"/>
      <c r="G413" s="104"/>
      <c r="H413" s="100"/>
      <c r="I413" s="167" t="s">
        <v>718</v>
      </c>
      <c r="J413" s="128">
        <f>J412/E392</f>
        <v>0</v>
      </c>
      <c r="K413" s="129"/>
    </row>
    <row r="414">
      <c r="A414" s="127"/>
      <c r="B414" s="104"/>
      <c r="C414" s="104"/>
      <c r="D414" s="104"/>
      <c r="E414" s="104"/>
      <c r="F414" s="104"/>
      <c r="G414" s="104"/>
      <c r="H414" s="100"/>
      <c r="I414" s="160" t="s">
        <v>719</v>
      </c>
      <c r="J414" s="130">
        <v>0.05</v>
      </c>
      <c r="K414" s="129"/>
    </row>
    <row r="415">
      <c r="A415" s="127"/>
      <c r="B415" s="104"/>
      <c r="C415" s="104"/>
      <c r="D415" s="104"/>
      <c r="E415" s="104"/>
      <c r="F415" s="104"/>
      <c r="G415" s="104"/>
      <c r="H415" s="100"/>
      <c r="I415" s="167" t="s">
        <v>720</v>
      </c>
      <c r="J415" s="128">
        <f>J413+(J413*J414)</f>
        <v>0</v>
      </c>
      <c r="K415" s="129"/>
    </row>
    <row r="416">
      <c r="A416" s="127"/>
      <c r="B416" s="104"/>
      <c r="C416" s="104"/>
      <c r="D416" s="104"/>
      <c r="E416" s="104"/>
      <c r="F416" s="104"/>
      <c r="G416" s="104"/>
      <c r="H416" s="100"/>
      <c r="I416" s="167" t="s">
        <v>746</v>
      </c>
      <c r="J416" s="128">
        <f>J415*I392</f>
        <v>0</v>
      </c>
      <c r="K416" s="129"/>
    </row>
    <row r="417">
      <c r="A417" s="127"/>
      <c r="B417" s="104"/>
      <c r="C417" s="104"/>
      <c r="D417" s="104"/>
      <c r="E417" s="104"/>
      <c r="F417" s="104"/>
      <c r="G417" s="104"/>
      <c r="H417" s="100"/>
      <c r="I417" s="167" t="s">
        <v>747</v>
      </c>
      <c r="J417" s="128">
        <f>J418-J416</f>
        <v>0</v>
      </c>
      <c r="K417" s="129"/>
    </row>
    <row r="418">
      <c r="A418" s="127"/>
      <c r="B418" s="104"/>
      <c r="C418" s="104"/>
      <c r="D418" s="104"/>
      <c r="E418" s="104"/>
      <c r="F418" s="104"/>
      <c r="G418" s="104"/>
      <c r="H418" s="100"/>
      <c r="I418" s="167" t="s">
        <v>748</v>
      </c>
      <c r="J418" s="128">
        <f>J416*(J390*1+1)</f>
        <v>0</v>
      </c>
      <c r="K418" s="129"/>
    </row>
    <row r="419">
      <c r="A419" s="127"/>
      <c r="B419" s="104"/>
      <c r="C419" s="104"/>
      <c r="D419" s="104"/>
      <c r="E419" s="104"/>
      <c r="F419" s="104"/>
      <c r="G419" s="104"/>
      <c r="H419" s="100"/>
      <c r="I419" s="168" t="s">
        <v>749</v>
      </c>
      <c r="J419" s="3"/>
      <c r="K419" s="129"/>
    </row>
    <row r="420">
      <c r="A420" s="132"/>
      <c r="B420" s="2"/>
      <c r="C420" s="2"/>
      <c r="D420" s="2"/>
      <c r="E420" s="2"/>
      <c r="F420" s="2"/>
      <c r="G420" s="2"/>
      <c r="H420" s="3"/>
      <c r="I420" s="167" t="s">
        <v>750</v>
      </c>
      <c r="J420" s="133"/>
      <c r="K420" s="134"/>
    </row>
    <row r="421">
      <c r="A421" s="126" t="s">
        <v>721</v>
      </c>
      <c r="B421" s="104"/>
      <c r="C421" s="104"/>
      <c r="D421" s="104"/>
      <c r="E421" s="104"/>
      <c r="F421" s="104"/>
      <c r="G421" s="104"/>
      <c r="H421" s="100"/>
      <c r="I421" s="167" t="s">
        <v>747</v>
      </c>
      <c r="J421" s="125">
        <f>J420-J422</f>
        <v>0</v>
      </c>
      <c r="K421" s="109"/>
    </row>
    <row r="422">
      <c r="A422" s="127"/>
      <c r="B422" s="104"/>
      <c r="C422" s="104"/>
      <c r="D422" s="104"/>
      <c r="E422" s="104"/>
      <c r="F422" s="104"/>
      <c r="G422" s="104"/>
      <c r="H422" s="100"/>
      <c r="I422" s="167" t="s">
        <v>752</v>
      </c>
      <c r="J422" s="128">
        <f>J420/(J390*1+1)</f>
        <v>0</v>
      </c>
      <c r="K422" s="129"/>
    </row>
    <row r="423">
      <c r="A423" s="135"/>
      <c r="B423" s="104"/>
      <c r="C423" s="104"/>
      <c r="D423" s="104"/>
      <c r="E423" s="104"/>
      <c r="F423" s="104"/>
      <c r="G423" s="104"/>
      <c r="H423" s="100"/>
      <c r="I423" s="160" t="s">
        <v>753</v>
      </c>
      <c r="J423" s="170" t="str">
        <f>J415/J422</f>
        <v>#DIV/0!</v>
      </c>
      <c r="K423" s="137"/>
    </row>
    <row r="424">
      <c r="A424" s="138"/>
      <c r="I424" s="160" t="s">
        <v>754</v>
      </c>
      <c r="J424" s="171" t="str">
        <f>J422/J415</f>
        <v>#DIV/0!</v>
      </c>
      <c r="K424" s="140"/>
    </row>
    <row r="425">
      <c r="A425" s="141" t="s">
        <v>722</v>
      </c>
      <c r="B425" s="2"/>
      <c r="C425" s="2"/>
      <c r="D425" s="2"/>
      <c r="E425" s="2"/>
      <c r="F425" s="2"/>
      <c r="G425" s="2"/>
      <c r="H425" s="3"/>
      <c r="J425" s="109"/>
      <c r="K425" s="109"/>
    </row>
    <row r="426">
      <c r="A426" s="135"/>
      <c r="B426" s="104"/>
      <c r="C426" s="104"/>
      <c r="D426" s="104"/>
      <c r="E426" s="104"/>
      <c r="F426" s="104"/>
      <c r="G426" s="104"/>
      <c r="H426" s="100"/>
      <c r="J426" s="137"/>
      <c r="K426" s="137"/>
    </row>
    <row r="427">
      <c r="A427" s="135"/>
      <c r="B427" s="104"/>
      <c r="C427" s="104"/>
      <c r="D427" s="104"/>
      <c r="E427" s="104"/>
      <c r="F427" s="104"/>
      <c r="G427" s="104"/>
      <c r="H427" s="100"/>
      <c r="J427" s="137"/>
      <c r="K427" s="137"/>
    </row>
    <row r="428">
      <c r="A428" s="135"/>
      <c r="B428" s="104"/>
      <c r="C428" s="104"/>
      <c r="D428" s="104"/>
      <c r="E428" s="104"/>
      <c r="F428" s="104"/>
      <c r="G428" s="104"/>
      <c r="H428" s="100"/>
      <c r="J428" s="137"/>
      <c r="K428" s="137"/>
    </row>
    <row r="429">
      <c r="A429" s="135"/>
      <c r="B429" s="104"/>
      <c r="C429" s="104"/>
      <c r="D429" s="104"/>
      <c r="E429" s="104"/>
      <c r="F429" s="104"/>
      <c r="G429" s="104"/>
      <c r="H429" s="100"/>
      <c r="J429" s="137"/>
      <c r="K429" s="137"/>
    </row>
    <row r="430">
      <c r="A430" s="135"/>
      <c r="B430" s="104"/>
      <c r="C430" s="104"/>
      <c r="D430" s="104"/>
      <c r="E430" s="104"/>
      <c r="F430" s="104"/>
      <c r="G430" s="104"/>
      <c r="H430" s="100"/>
      <c r="J430" s="137"/>
      <c r="K430" s="137"/>
    </row>
    <row r="431">
      <c r="A431" s="146"/>
      <c r="B431" s="146"/>
      <c r="C431" s="146"/>
      <c r="D431" s="146"/>
      <c r="E431" s="146"/>
      <c r="F431" s="146"/>
      <c r="G431" s="146"/>
      <c r="H431" s="146"/>
      <c r="J431" s="137"/>
      <c r="K431" s="137"/>
    </row>
    <row r="432">
      <c r="A432" s="146"/>
      <c r="B432" s="146"/>
      <c r="C432" s="146"/>
      <c r="D432" s="146"/>
      <c r="E432" s="146"/>
      <c r="F432" s="146"/>
      <c r="G432" s="146"/>
      <c r="H432" s="146"/>
      <c r="J432" s="137"/>
      <c r="K432" s="137"/>
    </row>
    <row r="433">
      <c r="I433" s="157" t="s">
        <v>731</v>
      </c>
      <c r="J433" s="161">
        <f>$J$3</f>
        <v>0.16</v>
      </c>
      <c r="K433" s="89"/>
    </row>
    <row r="434">
      <c r="A434" s="97" t="s">
        <v>701</v>
      </c>
      <c r="B434" s="92"/>
      <c r="C434" s="2"/>
      <c r="D434" s="2"/>
      <c r="E434" s="3"/>
      <c r="F434" s="93" t="s">
        <v>702</v>
      </c>
      <c r="G434" s="98">
        <f>$G$4</f>
        <v>42399</v>
      </c>
      <c r="H434" s="3"/>
      <c r="I434" s="157" t="s">
        <v>733</v>
      </c>
      <c r="J434" s="162" t="s">
        <v>734</v>
      </c>
      <c r="K434" s="96"/>
    </row>
    <row r="435">
      <c r="A435" s="91" t="s">
        <v>703</v>
      </c>
      <c r="B435" s="99">
        <v>11.0</v>
      </c>
      <c r="C435" s="100"/>
      <c r="D435" s="101" t="s">
        <v>705</v>
      </c>
      <c r="E435" s="102">
        <v>1.0</v>
      </c>
      <c r="F435" s="164"/>
      <c r="G435" s="104"/>
      <c r="H435" s="100"/>
      <c r="I435" s="163">
        <f>1/J435</f>
        <v>4</v>
      </c>
      <c r="J435" s="165">
        <f>$J$5</f>
        <v>0.25</v>
      </c>
      <c r="K435" s="96"/>
    </row>
    <row r="436">
      <c r="A436" s="105" t="s">
        <v>707</v>
      </c>
      <c r="B436" s="106" t="s">
        <v>708</v>
      </c>
      <c r="C436" s="100"/>
      <c r="D436" s="107" t="s">
        <v>709</v>
      </c>
      <c r="E436" s="107" t="s">
        <v>710</v>
      </c>
      <c r="F436" s="108" t="s">
        <v>711</v>
      </c>
      <c r="G436" s="104"/>
      <c r="H436" s="100"/>
      <c r="I436" s="162" t="s">
        <v>712</v>
      </c>
      <c r="J436" s="162" t="s">
        <v>713</v>
      </c>
      <c r="K436" s="109"/>
    </row>
    <row r="437">
      <c r="A437" s="110">
        <f>VLOOKUP(B437,Base!$A$3:$F$994, 6, false)</f>
        <v>0</v>
      </c>
      <c r="B437" s="111" t="s">
        <v>6</v>
      </c>
      <c r="C437" s="3"/>
      <c r="D437" s="112"/>
      <c r="E437" s="110" t="str">
        <f>VLOOKUP(B437,Base!$A$3:$F$994, 2, false)</f>
        <v>.</v>
      </c>
      <c r="F437" s="92"/>
      <c r="G437" s="2"/>
      <c r="H437" s="3"/>
      <c r="I437" s="113">
        <f>VLOOKUP(B437,Base!$A$3:$F$994, 5, false)</f>
        <v>0</v>
      </c>
      <c r="J437" s="114">
        <f t="shared" ref="J437:J454" si="11">I437*D437</f>
        <v>0</v>
      </c>
      <c r="K437" s="115"/>
    </row>
    <row r="438">
      <c r="A438" s="110">
        <f>VLOOKUP(B438,Base!$A$3:$F$994, 6, false)</f>
        <v>0</v>
      </c>
      <c r="B438" s="111" t="s">
        <v>6</v>
      </c>
      <c r="C438" s="3"/>
      <c r="D438" s="112"/>
      <c r="E438" s="110" t="str">
        <f>VLOOKUP(B438,Base!$A$3:$F$994, 2, false)</f>
        <v>.</v>
      </c>
      <c r="F438" s="116"/>
      <c r="G438" s="2"/>
      <c r="H438" s="3"/>
      <c r="I438" s="113">
        <f>VLOOKUP(B438,Base!$A$3:$F$994, 5, false)</f>
        <v>0</v>
      </c>
      <c r="J438" s="114">
        <f t="shared" si="11"/>
        <v>0</v>
      </c>
      <c r="K438" s="115"/>
    </row>
    <row r="439">
      <c r="A439" s="110">
        <f>VLOOKUP(B439,Base!$A$3:$F$994, 6, false)</f>
        <v>0</v>
      </c>
      <c r="B439" s="111" t="s">
        <v>6</v>
      </c>
      <c r="C439" s="3"/>
      <c r="D439" s="112"/>
      <c r="E439" s="110" t="str">
        <f>VLOOKUP(B439,Base!$A$3:$F$994, 2, false)</f>
        <v>.</v>
      </c>
      <c r="F439" s="116"/>
      <c r="G439" s="2"/>
      <c r="H439" s="3"/>
      <c r="I439" s="113">
        <f>VLOOKUP(B439,Base!$A$3:$F$994, 5, false)</f>
        <v>0</v>
      </c>
      <c r="J439" s="114">
        <f t="shared" si="11"/>
        <v>0</v>
      </c>
      <c r="K439" s="115"/>
    </row>
    <row r="440">
      <c r="A440" s="110">
        <f>VLOOKUP(B440,Base!$A$3:$F$994, 6, false)</f>
        <v>0</v>
      </c>
      <c r="B440" s="111" t="s">
        <v>6</v>
      </c>
      <c r="C440" s="3"/>
      <c r="D440" s="112"/>
      <c r="E440" s="110" t="str">
        <f>VLOOKUP(B440,Base!$A$3:$F$994, 2, false)</f>
        <v>.</v>
      </c>
      <c r="F440" s="116"/>
      <c r="G440" s="2"/>
      <c r="H440" s="3"/>
      <c r="I440" s="113">
        <f>VLOOKUP(B440,Base!$A$3:$F$994, 5, false)</f>
        <v>0</v>
      </c>
      <c r="J440" s="114">
        <f t="shared" si="11"/>
        <v>0</v>
      </c>
      <c r="K440" s="115"/>
    </row>
    <row r="441">
      <c r="A441" s="110">
        <f>VLOOKUP(B441,Base!$A$3:$F$994, 6, false)</f>
        <v>0</v>
      </c>
      <c r="B441" s="111" t="s">
        <v>6</v>
      </c>
      <c r="C441" s="3"/>
      <c r="D441" s="112"/>
      <c r="E441" s="110" t="str">
        <f>VLOOKUP(B441,Base!$A$3:$F$994, 2, false)</f>
        <v>.</v>
      </c>
      <c r="F441" s="92"/>
      <c r="G441" s="2"/>
      <c r="H441" s="3"/>
      <c r="I441" s="113">
        <f>VLOOKUP(B441,Base!$A$3:$F$994, 5, false)</f>
        <v>0</v>
      </c>
      <c r="J441" s="114">
        <f t="shared" si="11"/>
        <v>0</v>
      </c>
      <c r="K441" s="115"/>
    </row>
    <row r="442">
      <c r="A442" s="110">
        <f>VLOOKUP(B442,Base!$A$3:$F$994, 6, false)</f>
        <v>0</v>
      </c>
      <c r="B442" s="111" t="s">
        <v>6</v>
      </c>
      <c r="C442" s="3"/>
      <c r="D442" s="112"/>
      <c r="E442" s="110" t="str">
        <f>VLOOKUP(B442,Base!$A$3:$F$994, 2, false)</f>
        <v>.</v>
      </c>
      <c r="F442" s="92"/>
      <c r="G442" s="2"/>
      <c r="H442" s="3"/>
      <c r="I442" s="113">
        <f>VLOOKUP(B442,Base!$A$3:$F$994, 5, false)</f>
        <v>0</v>
      </c>
      <c r="J442" s="114">
        <f t="shared" si="11"/>
        <v>0</v>
      </c>
      <c r="K442" s="115"/>
    </row>
    <row r="443">
      <c r="A443" s="110">
        <f>VLOOKUP(B443,Base!$A$3:$F$994, 6, false)</f>
        <v>0</v>
      </c>
      <c r="B443" s="111" t="s">
        <v>6</v>
      </c>
      <c r="C443" s="3"/>
      <c r="D443" s="112"/>
      <c r="E443" s="110" t="str">
        <f>VLOOKUP(B443,Base!$A$3:$F$994, 2, false)</f>
        <v>.</v>
      </c>
      <c r="F443" s="116"/>
      <c r="G443" s="2"/>
      <c r="H443" s="3"/>
      <c r="I443" s="113">
        <f>VLOOKUP(B443,Base!$A$3:$F$994, 5, false)</f>
        <v>0</v>
      </c>
      <c r="J443" s="114">
        <f t="shared" si="11"/>
        <v>0</v>
      </c>
      <c r="K443" s="115"/>
    </row>
    <row r="444">
      <c r="A444" s="110">
        <f>VLOOKUP(B444,Base!$A$3:$F$994, 6, false)</f>
        <v>0</v>
      </c>
      <c r="B444" s="111" t="s">
        <v>6</v>
      </c>
      <c r="C444" s="3"/>
      <c r="D444" s="112"/>
      <c r="E444" s="110" t="str">
        <f>VLOOKUP(B444,Base!$A$3:$F$994, 2, false)</f>
        <v>.</v>
      </c>
      <c r="F444" s="117"/>
      <c r="G444" s="2"/>
      <c r="H444" s="3"/>
      <c r="I444" s="113">
        <f>VLOOKUP(B444,Base!$A$3:$F$994, 5, false)</f>
        <v>0</v>
      </c>
      <c r="J444" s="114">
        <f t="shared" si="11"/>
        <v>0</v>
      </c>
      <c r="K444" s="115"/>
    </row>
    <row r="445">
      <c r="A445" s="110">
        <f>VLOOKUP(B445,Base!$A$3:$F$994, 6, false)</f>
        <v>0</v>
      </c>
      <c r="B445" s="111" t="s">
        <v>6</v>
      </c>
      <c r="C445" s="3"/>
      <c r="D445" s="118"/>
      <c r="E445" s="110" t="str">
        <f>VLOOKUP(B445,Base!$A$3:$F$994, 2, false)</f>
        <v>.</v>
      </c>
      <c r="F445" s="117"/>
      <c r="G445" s="2"/>
      <c r="H445" s="3"/>
      <c r="I445" s="113">
        <f>VLOOKUP(B445,Base!$A$3:$F$994, 5, false)</f>
        <v>0</v>
      </c>
      <c r="J445" s="114">
        <f t="shared" si="11"/>
        <v>0</v>
      </c>
      <c r="K445" s="115"/>
    </row>
    <row r="446">
      <c r="A446" s="110">
        <f>VLOOKUP(B446,Base!$A$3:$F$994, 6, false)</f>
        <v>0</v>
      </c>
      <c r="B446" s="111" t="s">
        <v>6</v>
      </c>
      <c r="C446" s="3"/>
      <c r="D446" s="112"/>
      <c r="E446" s="110" t="str">
        <f>VLOOKUP(B446,Base!$A$3:$F$994, 2, false)</f>
        <v>.</v>
      </c>
      <c r="F446" s="117"/>
      <c r="G446" s="2"/>
      <c r="H446" s="3"/>
      <c r="I446" s="113">
        <f>VLOOKUP(B446,Base!$A$3:$F$994, 5, false)</f>
        <v>0</v>
      </c>
      <c r="J446" s="114">
        <f t="shared" si="11"/>
        <v>0</v>
      </c>
      <c r="K446" s="115"/>
    </row>
    <row r="447">
      <c r="A447" s="110">
        <f>VLOOKUP(B447,Base!$A$3:$F$994, 6, false)</f>
        <v>0</v>
      </c>
      <c r="B447" s="111" t="s">
        <v>6</v>
      </c>
      <c r="C447" s="3"/>
      <c r="D447" s="118"/>
      <c r="E447" s="110" t="str">
        <f>VLOOKUP(B447,Base!$A$3:$F$994, 2, false)</f>
        <v>.</v>
      </c>
      <c r="F447" s="106" t="s">
        <v>714</v>
      </c>
      <c r="G447" s="104"/>
      <c r="H447" s="100"/>
      <c r="I447" s="113">
        <f>VLOOKUP(B447,Base!$A$3:$F$994, 5, false)</f>
        <v>0</v>
      </c>
      <c r="J447" s="114">
        <f t="shared" si="11"/>
        <v>0</v>
      </c>
      <c r="K447" s="115"/>
    </row>
    <row r="448">
      <c r="A448" s="110">
        <f>VLOOKUP(B448,Base!$A$3:$F$994, 6, false)</f>
        <v>0</v>
      </c>
      <c r="B448" s="111" t="s">
        <v>6</v>
      </c>
      <c r="C448" s="3"/>
      <c r="D448" s="49"/>
      <c r="E448" s="110" t="str">
        <f>VLOOKUP(B448,Base!$A$3:$F$994, 2, false)</f>
        <v>.</v>
      </c>
      <c r="F448" s="119"/>
      <c r="G448" s="104"/>
      <c r="H448" s="100"/>
      <c r="I448" s="113">
        <f>VLOOKUP(B448,Base!$A$3:$F$994, 5, false)</f>
        <v>0</v>
      </c>
      <c r="J448" s="114">
        <f t="shared" si="11"/>
        <v>0</v>
      </c>
      <c r="K448" s="115"/>
    </row>
    <row r="449">
      <c r="A449" s="110">
        <f>VLOOKUP(B449,Base!$A$3:$F$994, 6, false)</f>
        <v>0</v>
      </c>
      <c r="B449" s="111" t="s">
        <v>6</v>
      </c>
      <c r="C449" s="3"/>
      <c r="D449" s="49"/>
      <c r="E449" s="110" t="str">
        <f>VLOOKUP(B449,Base!$A$3:$F$994, 2, false)</f>
        <v>.</v>
      </c>
      <c r="F449" s="119"/>
      <c r="G449" s="104"/>
      <c r="H449" s="100"/>
      <c r="I449" s="113">
        <f>VLOOKUP(B449,Base!$A$3:$F$994, 5, false)</f>
        <v>0</v>
      </c>
      <c r="J449" s="114">
        <f t="shared" si="11"/>
        <v>0</v>
      </c>
      <c r="K449" s="115"/>
    </row>
    <row r="450">
      <c r="A450" s="110">
        <f>VLOOKUP(B450,Base!$A$3:$F$994, 6, false)</f>
        <v>0</v>
      </c>
      <c r="B450" s="111" t="s">
        <v>6</v>
      </c>
      <c r="C450" s="3"/>
      <c r="D450" s="120"/>
      <c r="E450" s="110" t="str">
        <f>VLOOKUP(B450,Base!$A$3:$F$994, 2, false)</f>
        <v>.</v>
      </c>
      <c r="F450" s="119"/>
      <c r="G450" s="104"/>
      <c r="H450" s="100"/>
      <c r="I450" s="113">
        <f>VLOOKUP(B450,Base!$A$3:$F$994, 5, false)</f>
        <v>0</v>
      </c>
      <c r="J450" s="114">
        <f t="shared" si="11"/>
        <v>0</v>
      </c>
      <c r="K450" s="115"/>
    </row>
    <row r="451">
      <c r="A451" s="110">
        <f>VLOOKUP(B451,Base!$A$3:$F$994, 6, false)</f>
        <v>0</v>
      </c>
      <c r="B451" s="111" t="s">
        <v>6</v>
      </c>
      <c r="C451" s="3"/>
      <c r="D451" s="120"/>
      <c r="E451" s="110" t="str">
        <f>VLOOKUP(B451,Base!$A$3:$F$994, 2, false)</f>
        <v>.</v>
      </c>
      <c r="F451" s="119"/>
      <c r="G451" s="104"/>
      <c r="H451" s="100"/>
      <c r="I451" s="113">
        <f>VLOOKUP(B451,Base!$A$3:$F$994, 5, false)</f>
        <v>0</v>
      </c>
      <c r="J451" s="114">
        <f t="shared" si="11"/>
        <v>0</v>
      </c>
      <c r="K451" s="115"/>
    </row>
    <row r="452">
      <c r="A452" s="110">
        <f>VLOOKUP(B452,Base!$A$3:$F$994, 6, false)</f>
        <v>0</v>
      </c>
      <c r="B452" s="111" t="s">
        <v>6</v>
      </c>
      <c r="C452" s="3"/>
      <c r="D452" s="121"/>
      <c r="E452" s="110" t="str">
        <f>VLOOKUP(B452,Base!$A$3:$F$994, 2, false)</f>
        <v>.</v>
      </c>
      <c r="F452" s="119"/>
      <c r="G452" s="104"/>
      <c r="H452" s="100"/>
      <c r="I452" s="113">
        <f>VLOOKUP(B452,Base!$A$3:$F$994, 5, false)</f>
        <v>0</v>
      </c>
      <c r="J452" s="114">
        <f t="shared" si="11"/>
        <v>0</v>
      </c>
      <c r="K452" s="115"/>
    </row>
    <row r="453">
      <c r="A453" s="110">
        <f>VLOOKUP(B453,Base!$A$3:$F$994, 6, false)</f>
        <v>0</v>
      </c>
      <c r="B453" s="111" t="s">
        <v>6</v>
      </c>
      <c r="C453" s="3"/>
      <c r="D453" s="122"/>
      <c r="E453" s="110" t="str">
        <f>VLOOKUP(B453,Base!$A$3:$F$994, 2, false)</f>
        <v>.</v>
      </c>
      <c r="F453" s="119"/>
      <c r="G453" s="104"/>
      <c r="H453" s="100"/>
      <c r="I453" s="113">
        <f>VLOOKUP(B453,Base!$A$3:$F$994, 5, false)</f>
        <v>0</v>
      </c>
      <c r="J453" s="114">
        <f t="shared" si="11"/>
        <v>0</v>
      </c>
      <c r="K453" s="115"/>
    </row>
    <row r="454">
      <c r="A454" s="110">
        <f>VLOOKUP(B454,Base!$A$3:$F$994, 6, false)</f>
        <v>0</v>
      </c>
      <c r="B454" s="111" t="s">
        <v>6</v>
      </c>
      <c r="C454" s="3"/>
      <c r="D454" s="123"/>
      <c r="E454" s="110" t="str">
        <f>VLOOKUP(B454,Base!$A$3:$F$994, 2, false)</f>
        <v>.</v>
      </c>
      <c r="F454" s="119"/>
      <c r="G454" s="104"/>
      <c r="H454" s="100"/>
      <c r="I454" s="113">
        <f>VLOOKUP(B454,Base!$A$3:$F$994, 5, false)</f>
        <v>0</v>
      </c>
      <c r="J454" s="114">
        <f t="shared" si="11"/>
        <v>0</v>
      </c>
      <c r="K454" s="115"/>
    </row>
    <row r="455">
      <c r="A455" s="126" t="s">
        <v>717</v>
      </c>
      <c r="B455" s="104"/>
      <c r="C455" s="104"/>
      <c r="D455" s="104"/>
      <c r="E455" s="104"/>
      <c r="F455" s="104"/>
      <c r="G455" s="104"/>
      <c r="H455" s="100"/>
      <c r="I455" s="167" t="s">
        <v>716</v>
      </c>
      <c r="J455" s="125">
        <f>SUM(J437:J454)</f>
        <v>0</v>
      </c>
      <c r="K455" s="109"/>
    </row>
    <row r="456">
      <c r="A456" s="127"/>
      <c r="B456" s="104"/>
      <c r="C456" s="104"/>
      <c r="D456" s="104"/>
      <c r="E456" s="104"/>
      <c r="F456" s="104"/>
      <c r="G456" s="104"/>
      <c r="H456" s="100"/>
      <c r="I456" s="167" t="s">
        <v>718</v>
      </c>
      <c r="J456" s="128">
        <f>J455/E435</f>
        <v>0</v>
      </c>
      <c r="K456" s="129"/>
    </row>
    <row r="457">
      <c r="A457" s="127"/>
      <c r="B457" s="104"/>
      <c r="C457" s="104"/>
      <c r="D457" s="104"/>
      <c r="E457" s="104"/>
      <c r="F457" s="104"/>
      <c r="G457" s="104"/>
      <c r="H457" s="100"/>
      <c r="I457" s="160" t="s">
        <v>719</v>
      </c>
      <c r="J457" s="130">
        <v>0.05</v>
      </c>
      <c r="K457" s="129"/>
    </row>
    <row r="458">
      <c r="A458" s="127"/>
      <c r="B458" s="104"/>
      <c r="C458" s="104"/>
      <c r="D458" s="104"/>
      <c r="E458" s="104"/>
      <c r="F458" s="104"/>
      <c r="G458" s="104"/>
      <c r="H458" s="100"/>
      <c r="I458" s="167" t="s">
        <v>720</v>
      </c>
      <c r="J458" s="128">
        <f>J456+(J456*J457)</f>
        <v>0</v>
      </c>
      <c r="K458" s="129"/>
    </row>
    <row r="459">
      <c r="A459" s="127"/>
      <c r="B459" s="104"/>
      <c r="C459" s="104"/>
      <c r="D459" s="104"/>
      <c r="E459" s="104"/>
      <c r="F459" s="104"/>
      <c r="G459" s="104"/>
      <c r="H459" s="100"/>
      <c r="I459" s="167" t="s">
        <v>746</v>
      </c>
      <c r="J459" s="128">
        <f>J458*I435</f>
        <v>0</v>
      </c>
      <c r="K459" s="129"/>
    </row>
    <row r="460">
      <c r="A460" s="127"/>
      <c r="B460" s="104"/>
      <c r="C460" s="104"/>
      <c r="D460" s="104"/>
      <c r="E460" s="104"/>
      <c r="F460" s="104"/>
      <c r="G460" s="104"/>
      <c r="H460" s="100"/>
      <c r="I460" s="167" t="s">
        <v>747</v>
      </c>
      <c r="J460" s="128">
        <f>J461-J459</f>
        <v>0</v>
      </c>
      <c r="K460" s="129"/>
    </row>
    <row r="461">
      <c r="A461" s="127"/>
      <c r="B461" s="104"/>
      <c r="C461" s="104"/>
      <c r="D461" s="104"/>
      <c r="E461" s="104"/>
      <c r="F461" s="104"/>
      <c r="G461" s="104"/>
      <c r="H461" s="100"/>
      <c r="I461" s="167" t="s">
        <v>748</v>
      </c>
      <c r="J461" s="128">
        <f>J459*(J433*1+1)</f>
        <v>0</v>
      </c>
      <c r="K461" s="129"/>
    </row>
    <row r="462">
      <c r="A462" s="127"/>
      <c r="B462" s="104"/>
      <c r="C462" s="104"/>
      <c r="D462" s="104"/>
      <c r="E462" s="104"/>
      <c r="F462" s="104"/>
      <c r="G462" s="104"/>
      <c r="H462" s="100"/>
      <c r="I462" s="168" t="s">
        <v>749</v>
      </c>
      <c r="J462" s="3"/>
      <c r="K462" s="129"/>
    </row>
    <row r="463">
      <c r="A463" s="132"/>
      <c r="B463" s="2"/>
      <c r="C463" s="2"/>
      <c r="D463" s="2"/>
      <c r="E463" s="2"/>
      <c r="F463" s="2"/>
      <c r="G463" s="2"/>
      <c r="H463" s="3"/>
      <c r="I463" s="167" t="s">
        <v>750</v>
      </c>
      <c r="J463" s="133"/>
      <c r="K463" s="134"/>
    </row>
    <row r="464">
      <c r="A464" s="126" t="s">
        <v>721</v>
      </c>
      <c r="B464" s="104"/>
      <c r="C464" s="104"/>
      <c r="D464" s="104"/>
      <c r="E464" s="104"/>
      <c r="F464" s="104"/>
      <c r="G464" s="104"/>
      <c r="H464" s="100"/>
      <c r="I464" s="167" t="s">
        <v>747</v>
      </c>
      <c r="J464" s="125">
        <f>J463-J465</f>
        <v>0</v>
      </c>
      <c r="K464" s="109"/>
    </row>
    <row r="465">
      <c r="A465" s="127"/>
      <c r="B465" s="104"/>
      <c r="C465" s="104"/>
      <c r="D465" s="104"/>
      <c r="E465" s="104"/>
      <c r="F465" s="104"/>
      <c r="G465" s="104"/>
      <c r="H465" s="100"/>
      <c r="I465" s="167" t="s">
        <v>752</v>
      </c>
      <c r="J465" s="128">
        <f>J463/(J433*1+1)</f>
        <v>0</v>
      </c>
      <c r="K465" s="129"/>
    </row>
    <row r="466">
      <c r="A466" s="135"/>
      <c r="B466" s="104"/>
      <c r="C466" s="104"/>
      <c r="D466" s="104"/>
      <c r="E466" s="104"/>
      <c r="F466" s="104"/>
      <c r="G466" s="104"/>
      <c r="H466" s="100"/>
      <c r="I466" s="160" t="s">
        <v>753</v>
      </c>
      <c r="J466" s="170" t="str">
        <f>J458/J465</f>
        <v>#DIV/0!</v>
      </c>
      <c r="K466" s="137"/>
    </row>
    <row r="467">
      <c r="A467" s="138"/>
      <c r="I467" s="160" t="s">
        <v>754</v>
      </c>
      <c r="J467" s="171" t="str">
        <f>J465/J458</f>
        <v>#DIV/0!</v>
      </c>
      <c r="K467" s="140"/>
    </row>
    <row r="468">
      <c r="A468" s="141" t="s">
        <v>722</v>
      </c>
      <c r="B468" s="2"/>
      <c r="C468" s="2"/>
      <c r="D468" s="2"/>
      <c r="E468" s="2"/>
      <c r="F468" s="2"/>
      <c r="G468" s="2"/>
      <c r="H468" s="3"/>
      <c r="J468" s="109"/>
      <c r="K468" s="109"/>
    </row>
    <row r="469">
      <c r="A469" s="135"/>
      <c r="B469" s="104"/>
      <c r="C469" s="104"/>
      <c r="D469" s="104"/>
      <c r="E469" s="104"/>
      <c r="F469" s="104"/>
      <c r="G469" s="104"/>
      <c r="H469" s="100"/>
      <c r="J469" s="137"/>
      <c r="K469" s="137"/>
    </row>
    <row r="470">
      <c r="A470" s="135"/>
      <c r="B470" s="104"/>
      <c r="C470" s="104"/>
      <c r="D470" s="104"/>
      <c r="E470" s="104"/>
      <c r="F470" s="104"/>
      <c r="G470" s="104"/>
      <c r="H470" s="100"/>
      <c r="J470" s="137"/>
      <c r="K470" s="137"/>
    </row>
    <row r="471">
      <c r="A471" s="135"/>
      <c r="B471" s="104"/>
      <c r="C471" s="104"/>
      <c r="D471" s="104"/>
      <c r="E471" s="104"/>
      <c r="F471" s="104"/>
      <c r="G471" s="104"/>
      <c r="H471" s="100"/>
      <c r="J471" s="137"/>
      <c r="K471" s="137"/>
    </row>
    <row r="472">
      <c r="A472" s="135"/>
      <c r="B472" s="104"/>
      <c r="C472" s="104"/>
      <c r="D472" s="104"/>
      <c r="E472" s="104"/>
      <c r="F472" s="104"/>
      <c r="G472" s="104"/>
      <c r="H472" s="100"/>
      <c r="J472" s="137"/>
      <c r="K472" s="137"/>
    </row>
    <row r="473">
      <c r="A473" s="135"/>
      <c r="B473" s="104"/>
      <c r="C473" s="104"/>
      <c r="D473" s="104"/>
      <c r="E473" s="104"/>
      <c r="F473" s="104"/>
      <c r="G473" s="104"/>
      <c r="H473" s="100"/>
      <c r="J473" s="137"/>
      <c r="K473" s="137"/>
    </row>
    <row r="474">
      <c r="A474" s="146"/>
      <c r="B474" s="146"/>
      <c r="C474" s="146"/>
      <c r="D474" s="146"/>
      <c r="E474" s="146"/>
      <c r="F474" s="146"/>
      <c r="G474" s="146"/>
      <c r="H474" s="146"/>
      <c r="J474" s="137"/>
      <c r="K474" s="137"/>
    </row>
    <row r="475">
      <c r="A475" s="146"/>
      <c r="B475" s="146"/>
      <c r="C475" s="146"/>
      <c r="D475" s="146"/>
      <c r="E475" s="146"/>
      <c r="F475" s="146"/>
      <c r="G475" s="146"/>
      <c r="H475" s="146"/>
      <c r="J475" s="137"/>
      <c r="K475" s="137"/>
    </row>
    <row r="476">
      <c r="I476" s="157" t="s">
        <v>731</v>
      </c>
      <c r="J476" s="161">
        <f>$J$3</f>
        <v>0.16</v>
      </c>
      <c r="K476" s="89"/>
    </row>
    <row r="477">
      <c r="A477" s="97" t="s">
        <v>701</v>
      </c>
      <c r="B477" s="92"/>
      <c r="C477" s="2"/>
      <c r="D477" s="2"/>
      <c r="E477" s="3"/>
      <c r="F477" s="93" t="s">
        <v>702</v>
      </c>
      <c r="G477" s="98">
        <f>$G$4</f>
        <v>42399</v>
      </c>
      <c r="H477" s="3"/>
      <c r="I477" s="157" t="s">
        <v>733</v>
      </c>
      <c r="J477" s="162" t="s">
        <v>734</v>
      </c>
      <c r="K477" s="96"/>
    </row>
    <row r="478">
      <c r="A478" s="91" t="s">
        <v>703</v>
      </c>
      <c r="B478" s="99">
        <v>12.0</v>
      </c>
      <c r="C478" s="100"/>
      <c r="D478" s="101" t="s">
        <v>705</v>
      </c>
      <c r="E478" s="102">
        <v>1.0</v>
      </c>
      <c r="F478" s="164"/>
      <c r="G478" s="104"/>
      <c r="H478" s="100"/>
      <c r="I478" s="163">
        <f>1/J478</f>
        <v>4</v>
      </c>
      <c r="J478" s="165">
        <f>$J$5</f>
        <v>0.25</v>
      </c>
      <c r="K478" s="96"/>
    </row>
    <row r="479">
      <c r="A479" s="105" t="s">
        <v>707</v>
      </c>
      <c r="B479" s="106" t="s">
        <v>708</v>
      </c>
      <c r="C479" s="100"/>
      <c r="D479" s="107" t="s">
        <v>709</v>
      </c>
      <c r="E479" s="107" t="s">
        <v>710</v>
      </c>
      <c r="F479" s="108" t="s">
        <v>711</v>
      </c>
      <c r="G479" s="104"/>
      <c r="H479" s="100"/>
      <c r="I479" s="162" t="s">
        <v>712</v>
      </c>
      <c r="J479" s="162" t="s">
        <v>713</v>
      </c>
      <c r="K479" s="109"/>
    </row>
    <row r="480">
      <c r="A480" s="110">
        <f>VLOOKUP(B480,Base!$A$3:$F$994, 6, false)</f>
        <v>0</v>
      </c>
      <c r="B480" s="111" t="s">
        <v>6</v>
      </c>
      <c r="C480" s="3"/>
      <c r="D480" s="112"/>
      <c r="E480" s="110" t="str">
        <f>VLOOKUP(B480,Base!$A$3:$F$994, 2, false)</f>
        <v>.</v>
      </c>
      <c r="F480" s="92"/>
      <c r="G480" s="2"/>
      <c r="H480" s="3"/>
      <c r="I480" s="113">
        <f>VLOOKUP(B480,Base!$A$3:$F$994, 5, false)</f>
        <v>0</v>
      </c>
      <c r="J480" s="114">
        <f t="shared" ref="J480:J497" si="12">I480*D480</f>
        <v>0</v>
      </c>
      <c r="K480" s="115"/>
    </row>
    <row r="481">
      <c r="A481" s="110">
        <f>VLOOKUP(B481,Base!$A$3:$F$994, 6, false)</f>
        <v>0</v>
      </c>
      <c r="B481" s="111" t="s">
        <v>6</v>
      </c>
      <c r="C481" s="3"/>
      <c r="D481" s="112"/>
      <c r="E481" s="110" t="str">
        <f>VLOOKUP(B481,Base!$A$3:$F$994, 2, false)</f>
        <v>.</v>
      </c>
      <c r="F481" s="116"/>
      <c r="G481" s="2"/>
      <c r="H481" s="3"/>
      <c r="I481" s="113">
        <f>VLOOKUP(B481,Base!$A$3:$F$994, 5, false)</f>
        <v>0</v>
      </c>
      <c r="J481" s="114">
        <f t="shared" si="12"/>
        <v>0</v>
      </c>
      <c r="K481" s="115"/>
    </row>
    <row r="482">
      <c r="A482" s="110">
        <f>VLOOKUP(B482,Base!$A$3:$F$994, 6, false)</f>
        <v>0</v>
      </c>
      <c r="B482" s="111" t="s">
        <v>6</v>
      </c>
      <c r="C482" s="3"/>
      <c r="D482" s="112"/>
      <c r="E482" s="110" t="str">
        <f>VLOOKUP(B482,Base!$A$3:$F$994, 2, false)</f>
        <v>.</v>
      </c>
      <c r="F482" s="116"/>
      <c r="G482" s="2"/>
      <c r="H482" s="3"/>
      <c r="I482" s="113">
        <f>VLOOKUP(B482,Base!$A$3:$F$994, 5, false)</f>
        <v>0</v>
      </c>
      <c r="J482" s="114">
        <f t="shared" si="12"/>
        <v>0</v>
      </c>
      <c r="K482" s="115"/>
    </row>
    <row r="483">
      <c r="A483" s="110">
        <f>VLOOKUP(B483,Base!$A$3:$F$994, 6, false)</f>
        <v>0</v>
      </c>
      <c r="B483" s="111" t="s">
        <v>6</v>
      </c>
      <c r="C483" s="3"/>
      <c r="D483" s="112"/>
      <c r="E483" s="110" t="str">
        <f>VLOOKUP(B483,Base!$A$3:$F$994, 2, false)</f>
        <v>.</v>
      </c>
      <c r="F483" s="116"/>
      <c r="G483" s="2"/>
      <c r="H483" s="3"/>
      <c r="I483" s="113">
        <f>VLOOKUP(B483,Base!$A$3:$F$994, 5, false)</f>
        <v>0</v>
      </c>
      <c r="J483" s="114">
        <f t="shared" si="12"/>
        <v>0</v>
      </c>
      <c r="K483" s="115"/>
    </row>
    <row r="484">
      <c r="A484" s="110">
        <f>VLOOKUP(B484,Base!$A$3:$F$994, 6, false)</f>
        <v>0</v>
      </c>
      <c r="B484" s="111" t="s">
        <v>6</v>
      </c>
      <c r="C484" s="3"/>
      <c r="D484" s="112"/>
      <c r="E484" s="110" t="str">
        <f>VLOOKUP(B484,Base!$A$3:$F$994, 2, false)</f>
        <v>.</v>
      </c>
      <c r="F484" s="92"/>
      <c r="G484" s="2"/>
      <c r="H484" s="3"/>
      <c r="I484" s="113">
        <f>VLOOKUP(B484,Base!$A$3:$F$994, 5, false)</f>
        <v>0</v>
      </c>
      <c r="J484" s="114">
        <f t="shared" si="12"/>
        <v>0</v>
      </c>
      <c r="K484" s="115"/>
    </row>
    <row r="485">
      <c r="A485" s="110">
        <f>VLOOKUP(B485,Base!$A$3:$F$994, 6, false)</f>
        <v>0</v>
      </c>
      <c r="B485" s="111" t="s">
        <v>6</v>
      </c>
      <c r="C485" s="3"/>
      <c r="D485" s="112"/>
      <c r="E485" s="110" t="str">
        <f>VLOOKUP(B485,Base!$A$3:$F$994, 2, false)</f>
        <v>.</v>
      </c>
      <c r="F485" s="92"/>
      <c r="G485" s="2"/>
      <c r="H485" s="3"/>
      <c r="I485" s="113">
        <f>VLOOKUP(B485,Base!$A$3:$F$994, 5, false)</f>
        <v>0</v>
      </c>
      <c r="J485" s="114">
        <f t="shared" si="12"/>
        <v>0</v>
      </c>
      <c r="K485" s="115"/>
    </row>
    <row r="486">
      <c r="A486" s="110">
        <f>VLOOKUP(B486,Base!$A$3:$F$994, 6, false)</f>
        <v>0</v>
      </c>
      <c r="B486" s="111" t="s">
        <v>6</v>
      </c>
      <c r="C486" s="3"/>
      <c r="D486" s="112"/>
      <c r="E486" s="110" t="str">
        <f>VLOOKUP(B486,Base!$A$3:$F$994, 2, false)</f>
        <v>.</v>
      </c>
      <c r="F486" s="116"/>
      <c r="G486" s="2"/>
      <c r="H486" s="3"/>
      <c r="I486" s="113">
        <f>VLOOKUP(B486,Base!$A$3:$F$994, 5, false)</f>
        <v>0</v>
      </c>
      <c r="J486" s="114">
        <f t="shared" si="12"/>
        <v>0</v>
      </c>
      <c r="K486" s="115"/>
    </row>
    <row r="487">
      <c r="A487" s="110">
        <f>VLOOKUP(B487,Base!$A$3:$F$994, 6, false)</f>
        <v>0</v>
      </c>
      <c r="B487" s="111" t="s">
        <v>6</v>
      </c>
      <c r="C487" s="3"/>
      <c r="D487" s="112"/>
      <c r="E487" s="110" t="str">
        <f>VLOOKUP(B487,Base!$A$3:$F$994, 2, false)</f>
        <v>.</v>
      </c>
      <c r="F487" s="117"/>
      <c r="G487" s="2"/>
      <c r="H487" s="3"/>
      <c r="I487" s="113">
        <f>VLOOKUP(B487,Base!$A$3:$F$994, 5, false)</f>
        <v>0</v>
      </c>
      <c r="J487" s="114">
        <f t="shared" si="12"/>
        <v>0</v>
      </c>
      <c r="K487" s="115"/>
    </row>
    <row r="488">
      <c r="A488" s="110">
        <f>VLOOKUP(B488,Base!$A$3:$F$994, 6, false)</f>
        <v>0</v>
      </c>
      <c r="B488" s="111" t="s">
        <v>6</v>
      </c>
      <c r="C488" s="3"/>
      <c r="D488" s="118"/>
      <c r="E488" s="110" t="str">
        <f>VLOOKUP(B488,Base!$A$3:$F$994, 2, false)</f>
        <v>.</v>
      </c>
      <c r="F488" s="117"/>
      <c r="G488" s="2"/>
      <c r="H488" s="3"/>
      <c r="I488" s="113">
        <f>VLOOKUP(B488,Base!$A$3:$F$994, 5, false)</f>
        <v>0</v>
      </c>
      <c r="J488" s="114">
        <f t="shared" si="12"/>
        <v>0</v>
      </c>
      <c r="K488" s="115"/>
    </row>
    <row r="489">
      <c r="A489" s="110">
        <f>VLOOKUP(B489,Base!$A$3:$F$994, 6, false)</f>
        <v>0</v>
      </c>
      <c r="B489" s="111" t="s">
        <v>6</v>
      </c>
      <c r="C489" s="3"/>
      <c r="D489" s="112"/>
      <c r="E489" s="110" t="str">
        <f>VLOOKUP(B489,Base!$A$3:$F$994, 2, false)</f>
        <v>.</v>
      </c>
      <c r="F489" s="117"/>
      <c r="G489" s="2"/>
      <c r="H489" s="3"/>
      <c r="I489" s="113">
        <f>VLOOKUP(B489,Base!$A$3:$F$994, 5, false)</f>
        <v>0</v>
      </c>
      <c r="J489" s="114">
        <f t="shared" si="12"/>
        <v>0</v>
      </c>
      <c r="K489" s="115"/>
    </row>
    <row r="490">
      <c r="A490" s="110">
        <f>VLOOKUP(B490,Base!$A$3:$F$994, 6, false)</f>
        <v>0</v>
      </c>
      <c r="B490" s="111" t="s">
        <v>6</v>
      </c>
      <c r="C490" s="3"/>
      <c r="D490" s="118"/>
      <c r="E490" s="110" t="str">
        <f>VLOOKUP(B490,Base!$A$3:$F$994, 2, false)</f>
        <v>.</v>
      </c>
      <c r="F490" s="106" t="s">
        <v>714</v>
      </c>
      <c r="G490" s="104"/>
      <c r="H490" s="100"/>
      <c r="I490" s="113">
        <f>VLOOKUP(B490,Base!$A$3:$F$994, 5, false)</f>
        <v>0</v>
      </c>
      <c r="J490" s="114">
        <f t="shared" si="12"/>
        <v>0</v>
      </c>
      <c r="K490" s="115"/>
    </row>
    <row r="491">
      <c r="A491" s="110">
        <f>VLOOKUP(B491,Base!$A$3:$F$994, 6, false)</f>
        <v>0</v>
      </c>
      <c r="B491" s="111" t="s">
        <v>6</v>
      </c>
      <c r="C491" s="3"/>
      <c r="D491" s="49"/>
      <c r="E491" s="110" t="str">
        <f>VLOOKUP(B491,Base!$A$3:$F$994, 2, false)</f>
        <v>.</v>
      </c>
      <c r="F491" s="119"/>
      <c r="G491" s="104"/>
      <c r="H491" s="100"/>
      <c r="I491" s="113">
        <f>VLOOKUP(B491,Base!$A$3:$F$994, 5, false)</f>
        <v>0</v>
      </c>
      <c r="J491" s="114">
        <f t="shared" si="12"/>
        <v>0</v>
      </c>
      <c r="K491" s="115"/>
    </row>
    <row r="492">
      <c r="A492" s="110">
        <f>VLOOKUP(B492,Base!$A$3:$F$994, 6, false)</f>
        <v>0</v>
      </c>
      <c r="B492" s="111" t="s">
        <v>6</v>
      </c>
      <c r="C492" s="3"/>
      <c r="D492" s="49"/>
      <c r="E492" s="110" t="str">
        <f>VLOOKUP(B492,Base!$A$3:$F$994, 2, false)</f>
        <v>.</v>
      </c>
      <c r="F492" s="119"/>
      <c r="G492" s="104"/>
      <c r="H492" s="100"/>
      <c r="I492" s="113">
        <f>VLOOKUP(B492,Base!$A$3:$F$994, 5, false)</f>
        <v>0</v>
      </c>
      <c r="J492" s="114">
        <f t="shared" si="12"/>
        <v>0</v>
      </c>
      <c r="K492" s="115"/>
    </row>
    <row r="493">
      <c r="A493" s="110">
        <f>VLOOKUP(B493,Base!$A$3:$F$994, 6, false)</f>
        <v>0</v>
      </c>
      <c r="B493" s="111" t="s">
        <v>6</v>
      </c>
      <c r="C493" s="3"/>
      <c r="D493" s="120"/>
      <c r="E493" s="110" t="str">
        <f>VLOOKUP(B493,Base!$A$3:$F$994, 2, false)</f>
        <v>.</v>
      </c>
      <c r="F493" s="119"/>
      <c r="G493" s="104"/>
      <c r="H493" s="100"/>
      <c r="I493" s="113">
        <f>VLOOKUP(B493,Base!$A$3:$F$994, 5, false)</f>
        <v>0</v>
      </c>
      <c r="J493" s="114">
        <f t="shared" si="12"/>
        <v>0</v>
      </c>
      <c r="K493" s="115"/>
    </row>
    <row r="494">
      <c r="A494" s="110">
        <f>VLOOKUP(B494,Base!$A$3:$F$994, 6, false)</f>
        <v>0</v>
      </c>
      <c r="B494" s="111" t="s">
        <v>6</v>
      </c>
      <c r="C494" s="3"/>
      <c r="D494" s="120"/>
      <c r="E494" s="110" t="str">
        <f>VLOOKUP(B494,Base!$A$3:$F$994, 2, false)</f>
        <v>.</v>
      </c>
      <c r="F494" s="119"/>
      <c r="G494" s="104"/>
      <c r="H494" s="100"/>
      <c r="I494" s="113">
        <f>VLOOKUP(B494,Base!$A$3:$F$994, 5, false)</f>
        <v>0</v>
      </c>
      <c r="J494" s="114">
        <f t="shared" si="12"/>
        <v>0</v>
      </c>
      <c r="K494" s="115"/>
    </row>
    <row r="495">
      <c r="A495" s="110">
        <f>VLOOKUP(B495,Base!$A$3:$F$994, 6, false)</f>
        <v>0</v>
      </c>
      <c r="B495" s="111" t="s">
        <v>6</v>
      </c>
      <c r="C495" s="3"/>
      <c r="D495" s="121"/>
      <c r="E495" s="110" t="str">
        <f>VLOOKUP(B495,Base!$A$3:$F$994, 2, false)</f>
        <v>.</v>
      </c>
      <c r="F495" s="119"/>
      <c r="G495" s="104"/>
      <c r="H495" s="100"/>
      <c r="I495" s="113">
        <f>VLOOKUP(B495,Base!$A$3:$F$994, 5, false)</f>
        <v>0</v>
      </c>
      <c r="J495" s="114">
        <f t="shared" si="12"/>
        <v>0</v>
      </c>
      <c r="K495" s="115"/>
    </row>
    <row r="496">
      <c r="A496" s="110">
        <f>VLOOKUP(B496,Base!$A$3:$F$994, 6, false)</f>
        <v>0</v>
      </c>
      <c r="B496" s="111" t="s">
        <v>6</v>
      </c>
      <c r="C496" s="3"/>
      <c r="D496" s="122"/>
      <c r="E496" s="110" t="str">
        <f>VLOOKUP(B496,Base!$A$3:$F$994, 2, false)</f>
        <v>.</v>
      </c>
      <c r="F496" s="119"/>
      <c r="G496" s="104"/>
      <c r="H496" s="100"/>
      <c r="I496" s="113">
        <f>VLOOKUP(B496,Base!$A$3:$F$994, 5, false)</f>
        <v>0</v>
      </c>
      <c r="J496" s="114">
        <f t="shared" si="12"/>
        <v>0</v>
      </c>
      <c r="K496" s="115"/>
    </row>
    <row r="497">
      <c r="A497" s="110">
        <f>VLOOKUP(B497,Base!$A$3:$F$994, 6, false)</f>
        <v>0</v>
      </c>
      <c r="B497" s="111" t="s">
        <v>6</v>
      </c>
      <c r="C497" s="3"/>
      <c r="D497" s="123"/>
      <c r="E497" s="110" t="str">
        <f>VLOOKUP(B497,Base!$A$3:$F$994, 2, false)</f>
        <v>.</v>
      </c>
      <c r="F497" s="119"/>
      <c r="G497" s="104"/>
      <c r="H497" s="100"/>
      <c r="I497" s="113">
        <f>VLOOKUP(B497,Base!$A$3:$F$994, 5, false)</f>
        <v>0</v>
      </c>
      <c r="J497" s="114">
        <f t="shared" si="12"/>
        <v>0</v>
      </c>
      <c r="K497" s="115"/>
    </row>
    <row r="498">
      <c r="A498" s="126" t="s">
        <v>717</v>
      </c>
      <c r="B498" s="104"/>
      <c r="C498" s="104"/>
      <c r="D498" s="104"/>
      <c r="E498" s="104"/>
      <c r="F498" s="104"/>
      <c r="G498" s="104"/>
      <c r="H498" s="100"/>
      <c r="I498" s="167" t="s">
        <v>716</v>
      </c>
      <c r="J498" s="125">
        <f>SUM(J480:J497)</f>
        <v>0</v>
      </c>
      <c r="K498" s="109"/>
    </row>
    <row r="499">
      <c r="A499" s="127"/>
      <c r="B499" s="104"/>
      <c r="C499" s="104"/>
      <c r="D499" s="104"/>
      <c r="E499" s="104"/>
      <c r="F499" s="104"/>
      <c r="G499" s="104"/>
      <c r="H499" s="100"/>
      <c r="I499" s="167" t="s">
        <v>718</v>
      </c>
      <c r="J499" s="128">
        <f>J498/E478</f>
        <v>0</v>
      </c>
      <c r="K499" s="129"/>
    </row>
    <row r="500">
      <c r="A500" s="127"/>
      <c r="B500" s="104"/>
      <c r="C500" s="104"/>
      <c r="D500" s="104"/>
      <c r="E500" s="104"/>
      <c r="F500" s="104"/>
      <c r="G500" s="104"/>
      <c r="H500" s="100"/>
      <c r="I500" s="160" t="s">
        <v>719</v>
      </c>
      <c r="J500" s="130">
        <v>0.05</v>
      </c>
      <c r="K500" s="129"/>
    </row>
    <row r="501">
      <c r="A501" s="127"/>
      <c r="B501" s="104"/>
      <c r="C501" s="104"/>
      <c r="D501" s="104"/>
      <c r="E501" s="104"/>
      <c r="F501" s="104"/>
      <c r="G501" s="104"/>
      <c r="H501" s="100"/>
      <c r="I501" s="167" t="s">
        <v>720</v>
      </c>
      <c r="J501" s="128">
        <f>J499+(J499*J500)</f>
        <v>0</v>
      </c>
      <c r="K501" s="129"/>
    </row>
    <row r="502">
      <c r="A502" s="127"/>
      <c r="B502" s="104"/>
      <c r="C502" s="104"/>
      <c r="D502" s="104"/>
      <c r="E502" s="104"/>
      <c r="F502" s="104"/>
      <c r="G502" s="104"/>
      <c r="H502" s="100"/>
      <c r="I502" s="167" t="s">
        <v>746</v>
      </c>
      <c r="J502" s="128">
        <f>J501*I478</f>
        <v>0</v>
      </c>
      <c r="K502" s="129"/>
    </row>
    <row r="503">
      <c r="A503" s="127"/>
      <c r="B503" s="104"/>
      <c r="C503" s="104"/>
      <c r="D503" s="104"/>
      <c r="E503" s="104"/>
      <c r="F503" s="104"/>
      <c r="G503" s="104"/>
      <c r="H503" s="100"/>
      <c r="I503" s="167" t="s">
        <v>747</v>
      </c>
      <c r="J503" s="128">
        <f>J504-J502</f>
        <v>0</v>
      </c>
      <c r="K503" s="129"/>
    </row>
    <row r="504">
      <c r="A504" s="127"/>
      <c r="B504" s="104"/>
      <c r="C504" s="104"/>
      <c r="D504" s="104"/>
      <c r="E504" s="104"/>
      <c r="F504" s="104"/>
      <c r="G504" s="104"/>
      <c r="H504" s="100"/>
      <c r="I504" s="167" t="s">
        <v>748</v>
      </c>
      <c r="J504" s="128">
        <f>J502*(J476*1+1)</f>
        <v>0</v>
      </c>
      <c r="K504" s="129"/>
    </row>
    <row r="505">
      <c r="A505" s="127"/>
      <c r="B505" s="104"/>
      <c r="C505" s="104"/>
      <c r="D505" s="104"/>
      <c r="E505" s="104"/>
      <c r="F505" s="104"/>
      <c r="G505" s="104"/>
      <c r="H505" s="100"/>
      <c r="I505" s="168" t="s">
        <v>749</v>
      </c>
      <c r="J505" s="3"/>
      <c r="K505" s="129"/>
    </row>
    <row r="506">
      <c r="A506" s="132"/>
      <c r="B506" s="2"/>
      <c r="C506" s="2"/>
      <c r="D506" s="2"/>
      <c r="E506" s="2"/>
      <c r="F506" s="2"/>
      <c r="G506" s="2"/>
      <c r="H506" s="3"/>
      <c r="I506" s="167" t="s">
        <v>750</v>
      </c>
      <c r="J506" s="133"/>
      <c r="K506" s="134"/>
    </row>
    <row r="507">
      <c r="A507" s="126" t="s">
        <v>721</v>
      </c>
      <c r="B507" s="104"/>
      <c r="C507" s="104"/>
      <c r="D507" s="104"/>
      <c r="E507" s="104"/>
      <c r="F507" s="104"/>
      <c r="G507" s="104"/>
      <c r="H507" s="100"/>
      <c r="I507" s="167" t="s">
        <v>747</v>
      </c>
      <c r="J507" s="125">
        <f>J506-J508</f>
        <v>0</v>
      </c>
      <c r="K507" s="109"/>
    </row>
    <row r="508">
      <c r="A508" s="127"/>
      <c r="B508" s="104"/>
      <c r="C508" s="104"/>
      <c r="D508" s="104"/>
      <c r="E508" s="104"/>
      <c r="F508" s="104"/>
      <c r="G508" s="104"/>
      <c r="H508" s="100"/>
      <c r="I508" s="167" t="s">
        <v>752</v>
      </c>
      <c r="J508" s="128">
        <f>J506/(J476*1+1)</f>
        <v>0</v>
      </c>
      <c r="K508" s="129"/>
    </row>
    <row r="509">
      <c r="A509" s="135"/>
      <c r="B509" s="104"/>
      <c r="C509" s="104"/>
      <c r="D509" s="104"/>
      <c r="E509" s="104"/>
      <c r="F509" s="104"/>
      <c r="G509" s="104"/>
      <c r="H509" s="100"/>
      <c r="I509" s="160" t="s">
        <v>753</v>
      </c>
      <c r="J509" s="170" t="str">
        <f>J501/J508</f>
        <v>#DIV/0!</v>
      </c>
      <c r="K509" s="137"/>
    </row>
    <row r="510">
      <c r="A510" s="138"/>
      <c r="I510" s="160" t="s">
        <v>754</v>
      </c>
      <c r="J510" s="171" t="str">
        <f>J508/J501</f>
        <v>#DIV/0!</v>
      </c>
      <c r="K510" s="140"/>
    </row>
    <row r="511">
      <c r="A511" s="141" t="s">
        <v>722</v>
      </c>
      <c r="B511" s="2"/>
      <c r="C511" s="2"/>
      <c r="D511" s="2"/>
      <c r="E511" s="2"/>
      <c r="F511" s="2"/>
      <c r="G511" s="2"/>
      <c r="H511" s="3"/>
      <c r="J511" s="109"/>
      <c r="K511" s="109"/>
    </row>
    <row r="512">
      <c r="A512" s="135"/>
      <c r="B512" s="104"/>
      <c r="C512" s="104"/>
      <c r="D512" s="104"/>
      <c r="E512" s="104"/>
      <c r="F512" s="104"/>
      <c r="G512" s="104"/>
      <c r="H512" s="100"/>
      <c r="J512" s="137"/>
      <c r="K512" s="137"/>
    </row>
    <row r="513">
      <c r="A513" s="135"/>
      <c r="B513" s="104"/>
      <c r="C513" s="104"/>
      <c r="D513" s="104"/>
      <c r="E513" s="104"/>
      <c r="F513" s="104"/>
      <c r="G513" s="104"/>
      <c r="H513" s="100"/>
      <c r="J513" s="137"/>
      <c r="K513" s="137"/>
    </row>
    <row r="514">
      <c r="A514" s="135"/>
      <c r="B514" s="104"/>
      <c r="C514" s="104"/>
      <c r="D514" s="104"/>
      <c r="E514" s="104"/>
      <c r="F514" s="104"/>
      <c r="G514" s="104"/>
      <c r="H514" s="100"/>
      <c r="J514" s="137"/>
      <c r="K514" s="137"/>
    </row>
    <row r="515">
      <c r="A515" s="135"/>
      <c r="B515" s="104"/>
      <c r="C515" s="104"/>
      <c r="D515" s="104"/>
      <c r="E515" s="104"/>
      <c r="F515" s="104"/>
      <c r="G515" s="104"/>
      <c r="H515" s="100"/>
      <c r="J515" s="137"/>
      <c r="K515" s="137"/>
    </row>
    <row r="516">
      <c r="A516" s="135"/>
      <c r="B516" s="104"/>
      <c r="C516" s="104"/>
      <c r="D516" s="104"/>
      <c r="E516" s="104"/>
      <c r="F516" s="104"/>
      <c r="G516" s="104"/>
      <c r="H516" s="100"/>
      <c r="J516" s="137"/>
      <c r="K516" s="137"/>
    </row>
    <row r="517">
      <c r="A517" s="146"/>
      <c r="B517" s="146"/>
      <c r="C517" s="146"/>
      <c r="D517" s="146"/>
      <c r="E517" s="146"/>
      <c r="F517" s="146"/>
      <c r="G517" s="146"/>
      <c r="H517" s="146"/>
      <c r="J517" s="137"/>
      <c r="K517" s="137"/>
    </row>
    <row r="518">
      <c r="A518" s="146"/>
      <c r="B518" s="146"/>
      <c r="C518" s="146"/>
      <c r="D518" s="146"/>
      <c r="E518" s="146"/>
      <c r="F518" s="146"/>
      <c r="G518" s="146"/>
      <c r="H518" s="146"/>
      <c r="J518" s="137"/>
      <c r="K518" s="137"/>
    </row>
    <row r="519">
      <c r="I519" s="157" t="s">
        <v>731</v>
      </c>
      <c r="J519" s="161">
        <f>$J$3</f>
        <v>0.16</v>
      </c>
      <c r="K519" s="89"/>
    </row>
    <row r="520">
      <c r="A520" s="97" t="s">
        <v>701</v>
      </c>
      <c r="B520" s="92"/>
      <c r="C520" s="2"/>
      <c r="D520" s="2"/>
      <c r="E520" s="3"/>
      <c r="F520" s="93" t="s">
        <v>702</v>
      </c>
      <c r="G520" s="98">
        <f>$G$4</f>
        <v>42399</v>
      </c>
      <c r="H520" s="3"/>
      <c r="I520" s="157" t="s">
        <v>733</v>
      </c>
      <c r="J520" s="162" t="s">
        <v>734</v>
      </c>
      <c r="K520" s="96"/>
    </row>
    <row r="521">
      <c r="A521" s="91" t="s">
        <v>703</v>
      </c>
      <c r="B521" s="99">
        <v>13.0</v>
      </c>
      <c r="C521" s="100"/>
      <c r="D521" s="101" t="s">
        <v>705</v>
      </c>
      <c r="E521" s="102">
        <v>1.0</v>
      </c>
      <c r="F521" s="164"/>
      <c r="G521" s="104"/>
      <c r="H521" s="100"/>
      <c r="I521" s="163">
        <f>1/J521</f>
        <v>4</v>
      </c>
      <c r="J521" s="165">
        <f>$J$5</f>
        <v>0.25</v>
      </c>
      <c r="K521" s="96"/>
    </row>
    <row r="522">
      <c r="A522" s="105" t="s">
        <v>707</v>
      </c>
      <c r="B522" s="106" t="s">
        <v>708</v>
      </c>
      <c r="C522" s="100"/>
      <c r="D522" s="107" t="s">
        <v>709</v>
      </c>
      <c r="E522" s="107" t="s">
        <v>710</v>
      </c>
      <c r="F522" s="108" t="s">
        <v>711</v>
      </c>
      <c r="G522" s="104"/>
      <c r="H522" s="100"/>
      <c r="I522" s="162" t="s">
        <v>712</v>
      </c>
      <c r="J522" s="162" t="s">
        <v>713</v>
      </c>
      <c r="K522" s="109"/>
    </row>
    <row r="523">
      <c r="A523" s="110">
        <f>VLOOKUP(B523,Base!$A$3:$F$994, 6, false)</f>
        <v>0</v>
      </c>
      <c r="B523" s="111" t="s">
        <v>6</v>
      </c>
      <c r="C523" s="3"/>
      <c r="D523" s="112"/>
      <c r="E523" s="110" t="str">
        <f>VLOOKUP(B523,Base!$A$3:$F$994, 2, false)</f>
        <v>.</v>
      </c>
      <c r="F523" s="92"/>
      <c r="G523" s="2"/>
      <c r="H523" s="3"/>
      <c r="I523" s="113">
        <f>VLOOKUP(B523,Base!$A$3:$F$994, 5, false)</f>
        <v>0</v>
      </c>
      <c r="J523" s="114">
        <f t="shared" ref="J523:J540" si="13">I523*D523</f>
        <v>0</v>
      </c>
      <c r="K523" s="115"/>
    </row>
    <row r="524">
      <c r="A524" s="110">
        <f>VLOOKUP(B524,Base!$A$3:$F$994, 6, false)</f>
        <v>0</v>
      </c>
      <c r="B524" s="111" t="s">
        <v>6</v>
      </c>
      <c r="C524" s="3"/>
      <c r="D524" s="112"/>
      <c r="E524" s="110" t="str">
        <f>VLOOKUP(B524,Base!$A$3:$F$994, 2, false)</f>
        <v>.</v>
      </c>
      <c r="F524" s="116"/>
      <c r="G524" s="2"/>
      <c r="H524" s="3"/>
      <c r="I524" s="113">
        <f>VLOOKUP(B524,Base!$A$3:$F$994, 5, false)</f>
        <v>0</v>
      </c>
      <c r="J524" s="114">
        <f t="shared" si="13"/>
        <v>0</v>
      </c>
      <c r="K524" s="115"/>
    </row>
    <row r="525">
      <c r="A525" s="110">
        <f>VLOOKUP(B525,Base!$A$3:$F$994, 6, false)</f>
        <v>0</v>
      </c>
      <c r="B525" s="111" t="s">
        <v>6</v>
      </c>
      <c r="C525" s="3"/>
      <c r="D525" s="112"/>
      <c r="E525" s="110" t="str">
        <f>VLOOKUP(B525,Base!$A$3:$F$994, 2, false)</f>
        <v>.</v>
      </c>
      <c r="F525" s="116"/>
      <c r="G525" s="2"/>
      <c r="H525" s="3"/>
      <c r="I525" s="113">
        <f>VLOOKUP(B525,Base!$A$3:$F$994, 5, false)</f>
        <v>0</v>
      </c>
      <c r="J525" s="114">
        <f t="shared" si="13"/>
        <v>0</v>
      </c>
      <c r="K525" s="115"/>
    </row>
    <row r="526">
      <c r="A526" s="110">
        <f>VLOOKUP(B526,Base!$A$3:$F$994, 6, false)</f>
        <v>0</v>
      </c>
      <c r="B526" s="111" t="s">
        <v>6</v>
      </c>
      <c r="C526" s="3"/>
      <c r="D526" s="112"/>
      <c r="E526" s="110" t="str">
        <f>VLOOKUP(B526,Base!$A$3:$F$994, 2, false)</f>
        <v>.</v>
      </c>
      <c r="F526" s="116"/>
      <c r="G526" s="2"/>
      <c r="H526" s="3"/>
      <c r="I526" s="113">
        <f>VLOOKUP(B526,Base!$A$3:$F$994, 5, false)</f>
        <v>0</v>
      </c>
      <c r="J526" s="114">
        <f t="shared" si="13"/>
        <v>0</v>
      </c>
      <c r="K526" s="115"/>
    </row>
    <row r="527">
      <c r="A527" s="110">
        <f>VLOOKUP(B527,Base!$A$3:$F$994, 6, false)</f>
        <v>0</v>
      </c>
      <c r="B527" s="111" t="s">
        <v>6</v>
      </c>
      <c r="C527" s="3"/>
      <c r="D527" s="112"/>
      <c r="E527" s="110" t="str">
        <f>VLOOKUP(B527,Base!$A$3:$F$994, 2, false)</f>
        <v>.</v>
      </c>
      <c r="F527" s="92"/>
      <c r="G527" s="2"/>
      <c r="H527" s="3"/>
      <c r="I527" s="113">
        <f>VLOOKUP(B527,Base!$A$3:$F$994, 5, false)</f>
        <v>0</v>
      </c>
      <c r="J527" s="114">
        <f t="shared" si="13"/>
        <v>0</v>
      </c>
      <c r="K527" s="115"/>
    </row>
    <row r="528">
      <c r="A528" s="110">
        <f>VLOOKUP(B528,Base!$A$3:$F$994, 6, false)</f>
        <v>0</v>
      </c>
      <c r="B528" s="111" t="s">
        <v>6</v>
      </c>
      <c r="C528" s="3"/>
      <c r="D528" s="112"/>
      <c r="E528" s="110" t="str">
        <f>VLOOKUP(B528,Base!$A$3:$F$994, 2, false)</f>
        <v>.</v>
      </c>
      <c r="F528" s="92"/>
      <c r="G528" s="2"/>
      <c r="H528" s="3"/>
      <c r="I528" s="113">
        <f>VLOOKUP(B528,Base!$A$3:$F$994, 5, false)</f>
        <v>0</v>
      </c>
      <c r="J528" s="114">
        <f t="shared" si="13"/>
        <v>0</v>
      </c>
      <c r="K528" s="115"/>
    </row>
    <row r="529">
      <c r="A529" s="110">
        <f>VLOOKUP(B529,Base!$A$3:$F$994, 6, false)</f>
        <v>0</v>
      </c>
      <c r="B529" s="111" t="s">
        <v>6</v>
      </c>
      <c r="C529" s="3"/>
      <c r="D529" s="112"/>
      <c r="E529" s="110" t="str">
        <f>VLOOKUP(B529,Base!$A$3:$F$994, 2, false)</f>
        <v>.</v>
      </c>
      <c r="F529" s="116"/>
      <c r="G529" s="2"/>
      <c r="H529" s="3"/>
      <c r="I529" s="113">
        <f>VLOOKUP(B529,Base!$A$3:$F$994, 5, false)</f>
        <v>0</v>
      </c>
      <c r="J529" s="114">
        <f t="shared" si="13"/>
        <v>0</v>
      </c>
      <c r="K529" s="115"/>
    </row>
    <row r="530">
      <c r="A530" s="110">
        <f>VLOOKUP(B530,Base!$A$3:$F$994, 6, false)</f>
        <v>0</v>
      </c>
      <c r="B530" s="111" t="s">
        <v>6</v>
      </c>
      <c r="C530" s="3"/>
      <c r="D530" s="112"/>
      <c r="E530" s="110" t="str">
        <f>VLOOKUP(B530,Base!$A$3:$F$994, 2, false)</f>
        <v>.</v>
      </c>
      <c r="F530" s="117"/>
      <c r="G530" s="2"/>
      <c r="H530" s="3"/>
      <c r="I530" s="113">
        <f>VLOOKUP(B530,Base!$A$3:$F$994, 5, false)</f>
        <v>0</v>
      </c>
      <c r="J530" s="114">
        <f t="shared" si="13"/>
        <v>0</v>
      </c>
      <c r="K530" s="115"/>
    </row>
    <row r="531">
      <c r="A531" s="110">
        <f>VLOOKUP(B531,Base!$A$3:$F$994, 6, false)</f>
        <v>0</v>
      </c>
      <c r="B531" s="111" t="s">
        <v>6</v>
      </c>
      <c r="C531" s="3"/>
      <c r="D531" s="118"/>
      <c r="E531" s="110" t="str">
        <f>VLOOKUP(B531,Base!$A$3:$F$994, 2, false)</f>
        <v>.</v>
      </c>
      <c r="F531" s="117"/>
      <c r="G531" s="2"/>
      <c r="H531" s="3"/>
      <c r="I531" s="113">
        <f>VLOOKUP(B531,Base!$A$3:$F$994, 5, false)</f>
        <v>0</v>
      </c>
      <c r="J531" s="114">
        <f t="shared" si="13"/>
        <v>0</v>
      </c>
      <c r="K531" s="115"/>
    </row>
    <row r="532">
      <c r="A532" s="110">
        <f>VLOOKUP(B532,Base!$A$3:$F$994, 6, false)</f>
        <v>0</v>
      </c>
      <c r="B532" s="111" t="s">
        <v>6</v>
      </c>
      <c r="C532" s="3"/>
      <c r="D532" s="112"/>
      <c r="E532" s="110" t="str">
        <f>VLOOKUP(B532,Base!$A$3:$F$994, 2, false)</f>
        <v>.</v>
      </c>
      <c r="F532" s="117"/>
      <c r="G532" s="2"/>
      <c r="H532" s="3"/>
      <c r="I532" s="113">
        <f>VLOOKUP(B532,Base!$A$3:$F$994, 5, false)</f>
        <v>0</v>
      </c>
      <c r="J532" s="114">
        <f t="shared" si="13"/>
        <v>0</v>
      </c>
      <c r="K532" s="115"/>
    </row>
    <row r="533">
      <c r="A533" s="110">
        <f>VLOOKUP(B533,Base!$A$3:$F$994, 6, false)</f>
        <v>0</v>
      </c>
      <c r="B533" s="111" t="s">
        <v>6</v>
      </c>
      <c r="C533" s="3"/>
      <c r="D533" s="118"/>
      <c r="E533" s="110" t="str">
        <f>VLOOKUP(B533,Base!$A$3:$F$994, 2, false)</f>
        <v>.</v>
      </c>
      <c r="F533" s="106" t="s">
        <v>714</v>
      </c>
      <c r="G533" s="104"/>
      <c r="H533" s="100"/>
      <c r="I533" s="113">
        <f>VLOOKUP(B533,Base!$A$3:$F$994, 5, false)</f>
        <v>0</v>
      </c>
      <c r="J533" s="114">
        <f t="shared" si="13"/>
        <v>0</v>
      </c>
      <c r="K533" s="115"/>
    </row>
    <row r="534">
      <c r="A534" s="110">
        <f>VLOOKUP(B534,Base!$A$3:$F$994, 6, false)</f>
        <v>0</v>
      </c>
      <c r="B534" s="111" t="s">
        <v>6</v>
      </c>
      <c r="C534" s="3"/>
      <c r="D534" s="49"/>
      <c r="E534" s="110" t="str">
        <f>VLOOKUP(B534,Base!$A$3:$F$994, 2, false)</f>
        <v>.</v>
      </c>
      <c r="F534" s="119"/>
      <c r="G534" s="104"/>
      <c r="H534" s="100"/>
      <c r="I534" s="113">
        <f>VLOOKUP(B534,Base!$A$3:$F$994, 5, false)</f>
        <v>0</v>
      </c>
      <c r="J534" s="114">
        <f t="shared" si="13"/>
        <v>0</v>
      </c>
      <c r="K534" s="115"/>
    </row>
    <row r="535">
      <c r="A535" s="110">
        <f>VLOOKUP(B535,Base!$A$3:$F$994, 6, false)</f>
        <v>0</v>
      </c>
      <c r="B535" s="111" t="s">
        <v>6</v>
      </c>
      <c r="C535" s="3"/>
      <c r="D535" s="49"/>
      <c r="E535" s="110" t="str">
        <f>VLOOKUP(B535,Base!$A$3:$F$994, 2, false)</f>
        <v>.</v>
      </c>
      <c r="F535" s="119"/>
      <c r="G535" s="104"/>
      <c r="H535" s="100"/>
      <c r="I535" s="113">
        <f>VLOOKUP(B535,Base!$A$3:$F$994, 5, false)</f>
        <v>0</v>
      </c>
      <c r="J535" s="114">
        <f t="shared" si="13"/>
        <v>0</v>
      </c>
      <c r="K535" s="115"/>
    </row>
    <row r="536">
      <c r="A536" s="110">
        <f>VLOOKUP(B536,Base!$A$3:$F$994, 6, false)</f>
        <v>0</v>
      </c>
      <c r="B536" s="111" t="s">
        <v>6</v>
      </c>
      <c r="C536" s="3"/>
      <c r="D536" s="120"/>
      <c r="E536" s="110" t="str">
        <f>VLOOKUP(B536,Base!$A$3:$F$994, 2, false)</f>
        <v>.</v>
      </c>
      <c r="F536" s="119"/>
      <c r="G536" s="104"/>
      <c r="H536" s="100"/>
      <c r="I536" s="113">
        <f>VLOOKUP(B536,Base!$A$3:$F$994, 5, false)</f>
        <v>0</v>
      </c>
      <c r="J536" s="114">
        <f t="shared" si="13"/>
        <v>0</v>
      </c>
      <c r="K536" s="115"/>
    </row>
    <row r="537">
      <c r="A537" s="110">
        <f>VLOOKUP(B537,Base!$A$3:$F$994, 6, false)</f>
        <v>0</v>
      </c>
      <c r="B537" s="111" t="s">
        <v>6</v>
      </c>
      <c r="C537" s="3"/>
      <c r="D537" s="120"/>
      <c r="E537" s="110" t="str">
        <f>VLOOKUP(B537,Base!$A$3:$F$994, 2, false)</f>
        <v>.</v>
      </c>
      <c r="F537" s="119"/>
      <c r="G537" s="104"/>
      <c r="H537" s="100"/>
      <c r="I537" s="113">
        <f>VLOOKUP(B537,Base!$A$3:$F$994, 5, false)</f>
        <v>0</v>
      </c>
      <c r="J537" s="114">
        <f t="shared" si="13"/>
        <v>0</v>
      </c>
      <c r="K537" s="115"/>
    </row>
    <row r="538">
      <c r="A538" s="110">
        <f>VLOOKUP(B538,Base!$A$3:$F$994, 6, false)</f>
        <v>0</v>
      </c>
      <c r="B538" s="111" t="s">
        <v>6</v>
      </c>
      <c r="C538" s="3"/>
      <c r="D538" s="121"/>
      <c r="E538" s="110" t="str">
        <f>VLOOKUP(B538,Base!$A$3:$F$994, 2, false)</f>
        <v>.</v>
      </c>
      <c r="F538" s="119"/>
      <c r="G538" s="104"/>
      <c r="H538" s="100"/>
      <c r="I538" s="113">
        <f>VLOOKUP(B538,Base!$A$3:$F$994, 5, false)</f>
        <v>0</v>
      </c>
      <c r="J538" s="114">
        <f t="shared" si="13"/>
        <v>0</v>
      </c>
      <c r="K538" s="115"/>
    </row>
    <row r="539">
      <c r="A539" s="110">
        <f>VLOOKUP(B539,Base!$A$3:$F$994, 6, false)</f>
        <v>0</v>
      </c>
      <c r="B539" s="111" t="s">
        <v>6</v>
      </c>
      <c r="C539" s="3"/>
      <c r="D539" s="122"/>
      <c r="E539" s="110" t="str">
        <f>VLOOKUP(B539,Base!$A$3:$F$994, 2, false)</f>
        <v>.</v>
      </c>
      <c r="F539" s="119"/>
      <c r="G539" s="104"/>
      <c r="H539" s="100"/>
      <c r="I539" s="113">
        <f>VLOOKUP(B539,Base!$A$3:$F$994, 5, false)</f>
        <v>0</v>
      </c>
      <c r="J539" s="114">
        <f t="shared" si="13"/>
        <v>0</v>
      </c>
      <c r="K539" s="115"/>
    </row>
    <row r="540">
      <c r="A540" s="110">
        <f>VLOOKUP(B540,Base!$A$3:$F$994, 6, false)</f>
        <v>0</v>
      </c>
      <c r="B540" s="111" t="s">
        <v>6</v>
      </c>
      <c r="C540" s="3"/>
      <c r="D540" s="123"/>
      <c r="E540" s="110" t="str">
        <f>VLOOKUP(B540,Base!$A$3:$F$994, 2, false)</f>
        <v>.</v>
      </c>
      <c r="F540" s="119"/>
      <c r="G540" s="104"/>
      <c r="H540" s="100"/>
      <c r="I540" s="113">
        <f>VLOOKUP(B540,Base!$A$3:$F$994, 5, false)</f>
        <v>0</v>
      </c>
      <c r="J540" s="114">
        <f t="shared" si="13"/>
        <v>0</v>
      </c>
      <c r="K540" s="115"/>
    </row>
    <row r="541">
      <c r="A541" s="126" t="s">
        <v>717</v>
      </c>
      <c r="B541" s="104"/>
      <c r="C541" s="104"/>
      <c r="D541" s="104"/>
      <c r="E541" s="104"/>
      <c r="F541" s="104"/>
      <c r="G541" s="104"/>
      <c r="H541" s="100"/>
      <c r="I541" s="167" t="s">
        <v>716</v>
      </c>
      <c r="J541" s="125">
        <f>SUM(J523:J540)</f>
        <v>0</v>
      </c>
      <c r="K541" s="109"/>
    </row>
    <row r="542">
      <c r="A542" s="127"/>
      <c r="B542" s="104"/>
      <c r="C542" s="104"/>
      <c r="D542" s="104"/>
      <c r="E542" s="104"/>
      <c r="F542" s="104"/>
      <c r="G542" s="104"/>
      <c r="H542" s="100"/>
      <c r="I542" s="167" t="s">
        <v>718</v>
      </c>
      <c r="J542" s="128">
        <f>J541/E521</f>
        <v>0</v>
      </c>
      <c r="K542" s="129"/>
    </row>
    <row r="543">
      <c r="A543" s="127"/>
      <c r="B543" s="104"/>
      <c r="C543" s="104"/>
      <c r="D543" s="104"/>
      <c r="E543" s="104"/>
      <c r="F543" s="104"/>
      <c r="G543" s="104"/>
      <c r="H543" s="100"/>
      <c r="I543" s="160" t="s">
        <v>719</v>
      </c>
      <c r="J543" s="130">
        <v>0.05</v>
      </c>
      <c r="K543" s="129"/>
    </row>
    <row r="544">
      <c r="A544" s="127"/>
      <c r="B544" s="104"/>
      <c r="C544" s="104"/>
      <c r="D544" s="104"/>
      <c r="E544" s="104"/>
      <c r="F544" s="104"/>
      <c r="G544" s="104"/>
      <c r="H544" s="100"/>
      <c r="I544" s="167" t="s">
        <v>720</v>
      </c>
      <c r="J544" s="128">
        <f>J542+(J542*J543)</f>
        <v>0</v>
      </c>
      <c r="K544" s="129"/>
    </row>
    <row r="545">
      <c r="A545" s="127"/>
      <c r="B545" s="104"/>
      <c r="C545" s="104"/>
      <c r="D545" s="104"/>
      <c r="E545" s="104"/>
      <c r="F545" s="104"/>
      <c r="G545" s="104"/>
      <c r="H545" s="100"/>
      <c r="I545" s="167" t="s">
        <v>746</v>
      </c>
      <c r="J545" s="128">
        <f>J544*I521</f>
        <v>0</v>
      </c>
      <c r="K545" s="129"/>
    </row>
    <row r="546">
      <c r="A546" s="127"/>
      <c r="B546" s="104"/>
      <c r="C546" s="104"/>
      <c r="D546" s="104"/>
      <c r="E546" s="104"/>
      <c r="F546" s="104"/>
      <c r="G546" s="104"/>
      <c r="H546" s="100"/>
      <c r="I546" s="167" t="s">
        <v>747</v>
      </c>
      <c r="J546" s="128">
        <f>J547-J545</f>
        <v>0</v>
      </c>
      <c r="K546" s="129"/>
    </row>
    <row r="547">
      <c r="A547" s="127"/>
      <c r="B547" s="104"/>
      <c r="C547" s="104"/>
      <c r="D547" s="104"/>
      <c r="E547" s="104"/>
      <c r="F547" s="104"/>
      <c r="G547" s="104"/>
      <c r="H547" s="100"/>
      <c r="I547" s="167" t="s">
        <v>748</v>
      </c>
      <c r="J547" s="128">
        <f>J545*(J519*1+1)</f>
        <v>0</v>
      </c>
      <c r="K547" s="129"/>
    </row>
    <row r="548">
      <c r="A548" s="127"/>
      <c r="B548" s="104"/>
      <c r="C548" s="104"/>
      <c r="D548" s="104"/>
      <c r="E548" s="104"/>
      <c r="F548" s="104"/>
      <c r="G548" s="104"/>
      <c r="H548" s="100"/>
      <c r="I548" s="168" t="s">
        <v>749</v>
      </c>
      <c r="J548" s="3"/>
      <c r="K548" s="129"/>
    </row>
    <row r="549">
      <c r="A549" s="132"/>
      <c r="B549" s="2"/>
      <c r="C549" s="2"/>
      <c r="D549" s="2"/>
      <c r="E549" s="2"/>
      <c r="F549" s="2"/>
      <c r="G549" s="2"/>
      <c r="H549" s="3"/>
      <c r="I549" s="167" t="s">
        <v>750</v>
      </c>
      <c r="J549" s="133"/>
      <c r="K549" s="134"/>
    </row>
    <row r="550">
      <c r="A550" s="126" t="s">
        <v>721</v>
      </c>
      <c r="B550" s="104"/>
      <c r="C550" s="104"/>
      <c r="D550" s="104"/>
      <c r="E550" s="104"/>
      <c r="F550" s="104"/>
      <c r="G550" s="104"/>
      <c r="H550" s="100"/>
      <c r="I550" s="167" t="s">
        <v>747</v>
      </c>
      <c r="J550" s="125">
        <f>J549-J551</f>
        <v>0</v>
      </c>
      <c r="K550" s="109"/>
    </row>
    <row r="551">
      <c r="A551" s="127"/>
      <c r="B551" s="104"/>
      <c r="C551" s="104"/>
      <c r="D551" s="104"/>
      <c r="E551" s="104"/>
      <c r="F551" s="104"/>
      <c r="G551" s="104"/>
      <c r="H551" s="100"/>
      <c r="I551" s="167" t="s">
        <v>752</v>
      </c>
      <c r="J551" s="128">
        <f>J549/(J519*1+1)</f>
        <v>0</v>
      </c>
      <c r="K551" s="129"/>
    </row>
    <row r="552">
      <c r="A552" s="135"/>
      <c r="B552" s="104"/>
      <c r="C552" s="104"/>
      <c r="D552" s="104"/>
      <c r="E552" s="104"/>
      <c r="F552" s="104"/>
      <c r="G552" s="104"/>
      <c r="H552" s="100"/>
      <c r="I552" s="160" t="s">
        <v>753</v>
      </c>
      <c r="J552" s="170" t="str">
        <f>J544/J551</f>
        <v>#DIV/0!</v>
      </c>
      <c r="K552" s="137"/>
    </row>
    <row r="553">
      <c r="A553" s="138"/>
      <c r="I553" s="160" t="s">
        <v>754</v>
      </c>
      <c r="J553" s="171" t="str">
        <f>J551/J544</f>
        <v>#DIV/0!</v>
      </c>
      <c r="K553" s="140"/>
    </row>
    <row r="554">
      <c r="A554" s="141" t="s">
        <v>722</v>
      </c>
      <c r="B554" s="2"/>
      <c r="C554" s="2"/>
      <c r="D554" s="2"/>
      <c r="E554" s="2"/>
      <c r="F554" s="2"/>
      <c r="G554" s="2"/>
      <c r="H554" s="3"/>
      <c r="J554" s="109"/>
      <c r="K554" s="109"/>
    </row>
    <row r="555">
      <c r="A555" s="135"/>
      <c r="B555" s="104"/>
      <c r="C555" s="104"/>
      <c r="D555" s="104"/>
      <c r="E555" s="104"/>
      <c r="F555" s="104"/>
      <c r="G555" s="104"/>
      <c r="H555" s="100"/>
      <c r="J555" s="137"/>
      <c r="K555" s="137"/>
    </row>
    <row r="556">
      <c r="A556" s="135"/>
      <c r="B556" s="104"/>
      <c r="C556" s="104"/>
      <c r="D556" s="104"/>
      <c r="E556" s="104"/>
      <c r="F556" s="104"/>
      <c r="G556" s="104"/>
      <c r="H556" s="100"/>
      <c r="J556" s="137"/>
      <c r="K556" s="137"/>
    </row>
    <row r="557">
      <c r="A557" s="135"/>
      <c r="B557" s="104"/>
      <c r="C557" s="104"/>
      <c r="D557" s="104"/>
      <c r="E557" s="104"/>
      <c r="F557" s="104"/>
      <c r="G557" s="104"/>
      <c r="H557" s="100"/>
      <c r="J557" s="137"/>
      <c r="K557" s="137"/>
    </row>
    <row r="558">
      <c r="A558" s="135"/>
      <c r="B558" s="104"/>
      <c r="C558" s="104"/>
      <c r="D558" s="104"/>
      <c r="E558" s="104"/>
      <c r="F558" s="104"/>
      <c r="G558" s="104"/>
      <c r="H558" s="100"/>
      <c r="J558" s="137"/>
      <c r="K558" s="137"/>
    </row>
    <row r="559">
      <c r="A559" s="135"/>
      <c r="B559" s="104"/>
      <c r="C559" s="104"/>
      <c r="D559" s="104"/>
      <c r="E559" s="104"/>
      <c r="F559" s="104"/>
      <c r="G559" s="104"/>
      <c r="H559" s="100"/>
      <c r="J559" s="137"/>
      <c r="K559" s="137"/>
    </row>
    <row r="560">
      <c r="A560" s="146"/>
      <c r="B560" s="146"/>
      <c r="C560" s="146"/>
      <c r="D560" s="146"/>
      <c r="E560" s="146"/>
      <c r="F560" s="146"/>
      <c r="G560" s="146"/>
      <c r="H560" s="146"/>
      <c r="J560" s="137"/>
      <c r="K560" s="137"/>
    </row>
    <row r="561">
      <c r="A561" s="146"/>
      <c r="B561" s="146"/>
      <c r="C561" s="146"/>
      <c r="D561" s="146"/>
      <c r="E561" s="146"/>
      <c r="F561" s="146"/>
      <c r="G561" s="146"/>
      <c r="H561" s="146"/>
      <c r="J561" s="137"/>
      <c r="K561" s="137"/>
    </row>
    <row r="562">
      <c r="I562" s="157" t="s">
        <v>731</v>
      </c>
      <c r="J562" s="161">
        <f>$J$3</f>
        <v>0.16</v>
      </c>
      <c r="K562" s="89"/>
    </row>
    <row r="563">
      <c r="A563" s="97" t="s">
        <v>701</v>
      </c>
      <c r="B563" s="92"/>
      <c r="C563" s="2"/>
      <c r="D563" s="2"/>
      <c r="E563" s="3"/>
      <c r="F563" s="93" t="s">
        <v>702</v>
      </c>
      <c r="G563" s="98">
        <f>$G$4</f>
        <v>42399</v>
      </c>
      <c r="H563" s="3"/>
      <c r="I563" s="157" t="s">
        <v>733</v>
      </c>
      <c r="J563" s="162" t="s">
        <v>734</v>
      </c>
      <c r="K563" s="96"/>
    </row>
    <row r="564">
      <c r="A564" s="91" t="s">
        <v>703</v>
      </c>
      <c r="B564" s="99">
        <v>14.0</v>
      </c>
      <c r="C564" s="100"/>
      <c r="D564" s="101" t="s">
        <v>705</v>
      </c>
      <c r="E564" s="102">
        <v>1.0</v>
      </c>
      <c r="F564" s="164"/>
      <c r="G564" s="104"/>
      <c r="H564" s="100"/>
      <c r="I564" s="163">
        <f>1/J564</f>
        <v>4</v>
      </c>
      <c r="J564" s="165">
        <f>$J$5</f>
        <v>0.25</v>
      </c>
      <c r="K564" s="96"/>
    </row>
    <row r="565">
      <c r="A565" s="105" t="s">
        <v>707</v>
      </c>
      <c r="B565" s="106" t="s">
        <v>708</v>
      </c>
      <c r="C565" s="100"/>
      <c r="D565" s="107" t="s">
        <v>709</v>
      </c>
      <c r="E565" s="107" t="s">
        <v>710</v>
      </c>
      <c r="F565" s="108" t="s">
        <v>711</v>
      </c>
      <c r="G565" s="104"/>
      <c r="H565" s="100"/>
      <c r="I565" s="162" t="s">
        <v>712</v>
      </c>
      <c r="J565" s="162" t="s">
        <v>713</v>
      </c>
      <c r="K565" s="109"/>
    </row>
    <row r="566">
      <c r="A566" s="110">
        <f>VLOOKUP(B566,Base!$A$3:$F$994, 6, false)</f>
        <v>0</v>
      </c>
      <c r="B566" s="111" t="s">
        <v>6</v>
      </c>
      <c r="C566" s="3"/>
      <c r="D566" s="112"/>
      <c r="E566" s="110" t="str">
        <f>VLOOKUP(B566,Base!$A$3:$F$994, 2, false)</f>
        <v>.</v>
      </c>
      <c r="F566" s="92"/>
      <c r="G566" s="2"/>
      <c r="H566" s="3"/>
      <c r="I566" s="113">
        <f>VLOOKUP(B566,Base!$A$3:$F$994, 5, false)</f>
        <v>0</v>
      </c>
      <c r="J566" s="114">
        <f t="shared" ref="J566:J583" si="14">I566*D566</f>
        <v>0</v>
      </c>
      <c r="K566" s="115"/>
    </row>
    <row r="567">
      <c r="A567" s="110">
        <f>VLOOKUP(B567,Base!$A$3:$F$994, 6, false)</f>
        <v>0</v>
      </c>
      <c r="B567" s="111" t="s">
        <v>6</v>
      </c>
      <c r="C567" s="3"/>
      <c r="D567" s="112"/>
      <c r="E567" s="110" t="str">
        <f>VLOOKUP(B567,Base!$A$3:$F$994, 2, false)</f>
        <v>.</v>
      </c>
      <c r="F567" s="116"/>
      <c r="G567" s="2"/>
      <c r="H567" s="3"/>
      <c r="I567" s="113">
        <f>VLOOKUP(B567,Base!$A$3:$F$994, 5, false)</f>
        <v>0</v>
      </c>
      <c r="J567" s="114">
        <f t="shared" si="14"/>
        <v>0</v>
      </c>
      <c r="K567" s="115"/>
    </row>
    <row r="568">
      <c r="A568" s="110">
        <f>VLOOKUP(B568,Base!$A$3:$F$994, 6, false)</f>
        <v>0</v>
      </c>
      <c r="B568" s="111" t="s">
        <v>6</v>
      </c>
      <c r="C568" s="3"/>
      <c r="D568" s="112"/>
      <c r="E568" s="110" t="str">
        <f>VLOOKUP(B568,Base!$A$3:$F$994, 2, false)</f>
        <v>.</v>
      </c>
      <c r="F568" s="116"/>
      <c r="G568" s="2"/>
      <c r="H568" s="3"/>
      <c r="I568" s="113">
        <f>VLOOKUP(B568,Base!$A$3:$F$994, 5, false)</f>
        <v>0</v>
      </c>
      <c r="J568" s="114">
        <f t="shared" si="14"/>
        <v>0</v>
      </c>
      <c r="K568" s="115"/>
    </row>
    <row r="569">
      <c r="A569" s="110">
        <f>VLOOKUP(B569,Base!$A$3:$F$994, 6, false)</f>
        <v>0</v>
      </c>
      <c r="B569" s="111" t="s">
        <v>6</v>
      </c>
      <c r="C569" s="3"/>
      <c r="D569" s="112"/>
      <c r="E569" s="110" t="str">
        <f>VLOOKUP(B569,Base!$A$3:$F$994, 2, false)</f>
        <v>.</v>
      </c>
      <c r="F569" s="116"/>
      <c r="G569" s="2"/>
      <c r="H569" s="3"/>
      <c r="I569" s="113">
        <f>VLOOKUP(B569,Base!$A$3:$F$994, 5, false)</f>
        <v>0</v>
      </c>
      <c r="J569" s="114">
        <f t="shared" si="14"/>
        <v>0</v>
      </c>
      <c r="K569" s="115"/>
    </row>
    <row r="570">
      <c r="A570" s="110">
        <f>VLOOKUP(B570,Base!$A$3:$F$994, 6, false)</f>
        <v>0</v>
      </c>
      <c r="B570" s="111" t="s">
        <v>6</v>
      </c>
      <c r="C570" s="3"/>
      <c r="D570" s="112"/>
      <c r="E570" s="110" t="str">
        <f>VLOOKUP(B570,Base!$A$3:$F$994, 2, false)</f>
        <v>.</v>
      </c>
      <c r="F570" s="92"/>
      <c r="G570" s="2"/>
      <c r="H570" s="3"/>
      <c r="I570" s="113">
        <f>VLOOKUP(B570,Base!$A$3:$F$994, 5, false)</f>
        <v>0</v>
      </c>
      <c r="J570" s="114">
        <f t="shared" si="14"/>
        <v>0</v>
      </c>
      <c r="K570" s="115"/>
    </row>
    <row r="571">
      <c r="A571" s="110">
        <f>VLOOKUP(B571,Base!$A$3:$F$994, 6, false)</f>
        <v>0</v>
      </c>
      <c r="B571" s="111" t="s">
        <v>6</v>
      </c>
      <c r="C571" s="3"/>
      <c r="D571" s="112"/>
      <c r="E571" s="110" t="str">
        <f>VLOOKUP(B571,Base!$A$3:$F$994, 2, false)</f>
        <v>.</v>
      </c>
      <c r="F571" s="92"/>
      <c r="G571" s="2"/>
      <c r="H571" s="3"/>
      <c r="I571" s="113">
        <f>VLOOKUP(B571,Base!$A$3:$F$994, 5, false)</f>
        <v>0</v>
      </c>
      <c r="J571" s="114">
        <f t="shared" si="14"/>
        <v>0</v>
      </c>
      <c r="K571" s="115"/>
    </row>
    <row r="572">
      <c r="A572" s="110">
        <f>VLOOKUP(B572,Base!$A$3:$F$994, 6, false)</f>
        <v>0</v>
      </c>
      <c r="B572" s="111" t="s">
        <v>6</v>
      </c>
      <c r="C572" s="3"/>
      <c r="D572" s="112"/>
      <c r="E572" s="110" t="str">
        <f>VLOOKUP(B572,Base!$A$3:$F$994, 2, false)</f>
        <v>.</v>
      </c>
      <c r="F572" s="116"/>
      <c r="G572" s="2"/>
      <c r="H572" s="3"/>
      <c r="I572" s="113">
        <f>VLOOKUP(B572,Base!$A$3:$F$994, 5, false)</f>
        <v>0</v>
      </c>
      <c r="J572" s="114">
        <f t="shared" si="14"/>
        <v>0</v>
      </c>
      <c r="K572" s="115"/>
    </row>
    <row r="573">
      <c r="A573" s="110">
        <f>VLOOKUP(B573,Base!$A$3:$F$994, 6, false)</f>
        <v>0</v>
      </c>
      <c r="B573" s="111" t="s">
        <v>6</v>
      </c>
      <c r="C573" s="3"/>
      <c r="D573" s="112"/>
      <c r="E573" s="110" t="str">
        <f>VLOOKUP(B573,Base!$A$3:$F$994, 2, false)</f>
        <v>.</v>
      </c>
      <c r="F573" s="117"/>
      <c r="G573" s="2"/>
      <c r="H573" s="3"/>
      <c r="I573" s="113">
        <f>VLOOKUP(B573,Base!$A$3:$F$994, 5, false)</f>
        <v>0</v>
      </c>
      <c r="J573" s="114">
        <f t="shared" si="14"/>
        <v>0</v>
      </c>
      <c r="K573" s="115"/>
    </row>
    <row r="574">
      <c r="A574" s="110">
        <f>VLOOKUP(B574,Base!$A$3:$F$994, 6, false)</f>
        <v>0</v>
      </c>
      <c r="B574" s="111" t="s">
        <v>6</v>
      </c>
      <c r="C574" s="3"/>
      <c r="D574" s="118"/>
      <c r="E574" s="110" t="str">
        <f>VLOOKUP(B574,Base!$A$3:$F$994, 2, false)</f>
        <v>.</v>
      </c>
      <c r="F574" s="117"/>
      <c r="G574" s="2"/>
      <c r="H574" s="3"/>
      <c r="I574" s="113">
        <f>VLOOKUP(B574,Base!$A$3:$F$994, 5, false)</f>
        <v>0</v>
      </c>
      <c r="J574" s="114">
        <f t="shared" si="14"/>
        <v>0</v>
      </c>
      <c r="K574" s="115"/>
    </row>
    <row r="575">
      <c r="A575" s="110">
        <f>VLOOKUP(B575,Base!$A$3:$F$994, 6, false)</f>
        <v>0</v>
      </c>
      <c r="B575" s="111" t="s">
        <v>6</v>
      </c>
      <c r="C575" s="3"/>
      <c r="D575" s="112"/>
      <c r="E575" s="110" t="str">
        <f>VLOOKUP(B575,Base!$A$3:$F$994, 2, false)</f>
        <v>.</v>
      </c>
      <c r="F575" s="117"/>
      <c r="G575" s="2"/>
      <c r="H575" s="3"/>
      <c r="I575" s="113">
        <f>VLOOKUP(B575,Base!$A$3:$F$994, 5, false)</f>
        <v>0</v>
      </c>
      <c r="J575" s="114">
        <f t="shared" si="14"/>
        <v>0</v>
      </c>
      <c r="K575" s="115"/>
    </row>
    <row r="576">
      <c r="A576" s="110">
        <f>VLOOKUP(B576,Base!$A$3:$F$994, 6, false)</f>
        <v>0</v>
      </c>
      <c r="B576" s="111" t="s">
        <v>6</v>
      </c>
      <c r="C576" s="3"/>
      <c r="D576" s="118"/>
      <c r="E576" s="110" t="str">
        <f>VLOOKUP(B576,Base!$A$3:$F$994, 2, false)</f>
        <v>.</v>
      </c>
      <c r="F576" s="106" t="s">
        <v>714</v>
      </c>
      <c r="G576" s="104"/>
      <c r="H576" s="100"/>
      <c r="I576" s="113">
        <f>VLOOKUP(B576,Base!$A$3:$F$994, 5, false)</f>
        <v>0</v>
      </c>
      <c r="J576" s="114">
        <f t="shared" si="14"/>
        <v>0</v>
      </c>
      <c r="K576" s="115"/>
    </row>
    <row r="577">
      <c r="A577" s="110">
        <f>VLOOKUP(B577,Base!$A$3:$F$994, 6, false)</f>
        <v>0</v>
      </c>
      <c r="B577" s="111" t="s">
        <v>6</v>
      </c>
      <c r="C577" s="3"/>
      <c r="D577" s="49"/>
      <c r="E577" s="110" t="str">
        <f>VLOOKUP(B577,Base!$A$3:$F$994, 2, false)</f>
        <v>.</v>
      </c>
      <c r="F577" s="119"/>
      <c r="G577" s="104"/>
      <c r="H577" s="100"/>
      <c r="I577" s="113">
        <f>VLOOKUP(B577,Base!$A$3:$F$994, 5, false)</f>
        <v>0</v>
      </c>
      <c r="J577" s="114">
        <f t="shared" si="14"/>
        <v>0</v>
      </c>
      <c r="K577" s="115"/>
    </row>
    <row r="578">
      <c r="A578" s="110">
        <f>VLOOKUP(B578,Base!$A$3:$F$994, 6, false)</f>
        <v>0</v>
      </c>
      <c r="B578" s="111" t="s">
        <v>6</v>
      </c>
      <c r="C578" s="3"/>
      <c r="D578" s="49"/>
      <c r="E578" s="110" t="str">
        <f>VLOOKUP(B578,Base!$A$3:$F$994, 2, false)</f>
        <v>.</v>
      </c>
      <c r="F578" s="119"/>
      <c r="G578" s="104"/>
      <c r="H578" s="100"/>
      <c r="I578" s="113">
        <f>VLOOKUP(B578,Base!$A$3:$F$994, 5, false)</f>
        <v>0</v>
      </c>
      <c r="J578" s="114">
        <f t="shared" si="14"/>
        <v>0</v>
      </c>
      <c r="K578" s="115"/>
    </row>
    <row r="579">
      <c r="A579" s="110">
        <f>VLOOKUP(B579,Base!$A$3:$F$994, 6, false)</f>
        <v>0</v>
      </c>
      <c r="B579" s="111" t="s">
        <v>6</v>
      </c>
      <c r="C579" s="3"/>
      <c r="D579" s="120"/>
      <c r="E579" s="110" t="str">
        <f>VLOOKUP(B579,Base!$A$3:$F$994, 2, false)</f>
        <v>.</v>
      </c>
      <c r="F579" s="119"/>
      <c r="G579" s="104"/>
      <c r="H579" s="100"/>
      <c r="I579" s="113">
        <f>VLOOKUP(B579,Base!$A$3:$F$994, 5, false)</f>
        <v>0</v>
      </c>
      <c r="J579" s="114">
        <f t="shared" si="14"/>
        <v>0</v>
      </c>
      <c r="K579" s="115"/>
    </row>
    <row r="580">
      <c r="A580" s="110">
        <f>VLOOKUP(B580,Base!$A$3:$F$994, 6, false)</f>
        <v>0</v>
      </c>
      <c r="B580" s="111" t="s">
        <v>6</v>
      </c>
      <c r="C580" s="3"/>
      <c r="D580" s="120"/>
      <c r="E580" s="110" t="str">
        <f>VLOOKUP(B580,Base!$A$3:$F$994, 2, false)</f>
        <v>.</v>
      </c>
      <c r="F580" s="119"/>
      <c r="G580" s="104"/>
      <c r="H580" s="100"/>
      <c r="I580" s="113">
        <f>VLOOKUP(B580,Base!$A$3:$F$994, 5, false)</f>
        <v>0</v>
      </c>
      <c r="J580" s="114">
        <f t="shared" si="14"/>
        <v>0</v>
      </c>
      <c r="K580" s="115"/>
    </row>
    <row r="581">
      <c r="A581" s="110">
        <f>VLOOKUP(B581,Base!$A$3:$F$994, 6, false)</f>
        <v>0</v>
      </c>
      <c r="B581" s="111" t="s">
        <v>6</v>
      </c>
      <c r="C581" s="3"/>
      <c r="D581" s="121"/>
      <c r="E581" s="110" t="str">
        <f>VLOOKUP(B581,Base!$A$3:$F$994, 2, false)</f>
        <v>.</v>
      </c>
      <c r="F581" s="119"/>
      <c r="G581" s="104"/>
      <c r="H581" s="100"/>
      <c r="I581" s="113">
        <f>VLOOKUP(B581,Base!$A$3:$F$994, 5, false)</f>
        <v>0</v>
      </c>
      <c r="J581" s="114">
        <f t="shared" si="14"/>
        <v>0</v>
      </c>
      <c r="K581" s="115"/>
    </row>
    <row r="582">
      <c r="A582" s="110">
        <f>VLOOKUP(B582,Base!$A$3:$F$994, 6, false)</f>
        <v>0</v>
      </c>
      <c r="B582" s="111" t="s">
        <v>6</v>
      </c>
      <c r="C582" s="3"/>
      <c r="D582" s="122"/>
      <c r="E582" s="110" t="str">
        <f>VLOOKUP(B582,Base!$A$3:$F$994, 2, false)</f>
        <v>.</v>
      </c>
      <c r="F582" s="119"/>
      <c r="G582" s="104"/>
      <c r="H582" s="100"/>
      <c r="I582" s="113">
        <f>VLOOKUP(B582,Base!$A$3:$F$994, 5, false)</f>
        <v>0</v>
      </c>
      <c r="J582" s="114">
        <f t="shared" si="14"/>
        <v>0</v>
      </c>
      <c r="K582" s="115"/>
    </row>
    <row r="583">
      <c r="A583" s="110">
        <f>VLOOKUP(B583,Base!$A$3:$F$994, 6, false)</f>
        <v>0</v>
      </c>
      <c r="B583" s="111" t="s">
        <v>6</v>
      </c>
      <c r="C583" s="3"/>
      <c r="D583" s="123"/>
      <c r="E583" s="110" t="str">
        <f>VLOOKUP(B583,Base!$A$3:$F$994, 2, false)</f>
        <v>.</v>
      </c>
      <c r="F583" s="119"/>
      <c r="G583" s="104"/>
      <c r="H583" s="100"/>
      <c r="I583" s="113">
        <f>VLOOKUP(B583,Base!$A$3:$F$994, 5, false)</f>
        <v>0</v>
      </c>
      <c r="J583" s="114">
        <f t="shared" si="14"/>
        <v>0</v>
      </c>
      <c r="K583" s="115"/>
    </row>
    <row r="584">
      <c r="A584" s="126" t="s">
        <v>717</v>
      </c>
      <c r="B584" s="104"/>
      <c r="C584" s="104"/>
      <c r="D584" s="104"/>
      <c r="E584" s="104"/>
      <c r="F584" s="104"/>
      <c r="G584" s="104"/>
      <c r="H584" s="100"/>
      <c r="I584" s="167" t="s">
        <v>716</v>
      </c>
      <c r="J584" s="125">
        <f>SUM(J566:J583)</f>
        <v>0</v>
      </c>
      <c r="K584" s="109"/>
    </row>
    <row r="585">
      <c r="A585" s="127"/>
      <c r="B585" s="104"/>
      <c r="C585" s="104"/>
      <c r="D585" s="104"/>
      <c r="E585" s="104"/>
      <c r="F585" s="104"/>
      <c r="G585" s="104"/>
      <c r="H585" s="100"/>
      <c r="I585" s="167" t="s">
        <v>718</v>
      </c>
      <c r="J585" s="128">
        <f>J584/E564</f>
        <v>0</v>
      </c>
      <c r="K585" s="129"/>
    </row>
    <row r="586">
      <c r="A586" s="127"/>
      <c r="B586" s="104"/>
      <c r="C586" s="104"/>
      <c r="D586" s="104"/>
      <c r="E586" s="104"/>
      <c r="F586" s="104"/>
      <c r="G586" s="104"/>
      <c r="H586" s="100"/>
      <c r="I586" s="160" t="s">
        <v>719</v>
      </c>
      <c r="J586" s="130">
        <v>0.05</v>
      </c>
      <c r="K586" s="129"/>
    </row>
    <row r="587">
      <c r="A587" s="127"/>
      <c r="B587" s="104"/>
      <c r="C587" s="104"/>
      <c r="D587" s="104"/>
      <c r="E587" s="104"/>
      <c r="F587" s="104"/>
      <c r="G587" s="104"/>
      <c r="H587" s="100"/>
      <c r="I587" s="167" t="s">
        <v>720</v>
      </c>
      <c r="J587" s="128">
        <f>J585+(J585*J586)</f>
        <v>0</v>
      </c>
      <c r="K587" s="129"/>
    </row>
    <row r="588">
      <c r="A588" s="127"/>
      <c r="B588" s="104"/>
      <c r="C588" s="104"/>
      <c r="D588" s="104"/>
      <c r="E588" s="104"/>
      <c r="F588" s="104"/>
      <c r="G588" s="104"/>
      <c r="H588" s="100"/>
      <c r="I588" s="167" t="s">
        <v>746</v>
      </c>
      <c r="J588" s="128">
        <f>J587*I564</f>
        <v>0</v>
      </c>
      <c r="K588" s="129"/>
    </row>
    <row r="589">
      <c r="A589" s="127"/>
      <c r="B589" s="104"/>
      <c r="C589" s="104"/>
      <c r="D589" s="104"/>
      <c r="E589" s="104"/>
      <c r="F589" s="104"/>
      <c r="G589" s="104"/>
      <c r="H589" s="100"/>
      <c r="I589" s="167" t="s">
        <v>747</v>
      </c>
      <c r="J589" s="128">
        <f>J590-J588</f>
        <v>0</v>
      </c>
      <c r="K589" s="129"/>
    </row>
    <row r="590">
      <c r="A590" s="127"/>
      <c r="B590" s="104"/>
      <c r="C590" s="104"/>
      <c r="D590" s="104"/>
      <c r="E590" s="104"/>
      <c r="F590" s="104"/>
      <c r="G590" s="104"/>
      <c r="H590" s="100"/>
      <c r="I590" s="167" t="s">
        <v>748</v>
      </c>
      <c r="J590" s="128">
        <f>J588*(J562*1+1)</f>
        <v>0</v>
      </c>
      <c r="K590" s="129"/>
    </row>
    <row r="591">
      <c r="A591" s="127"/>
      <c r="B591" s="104"/>
      <c r="C591" s="104"/>
      <c r="D591" s="104"/>
      <c r="E591" s="104"/>
      <c r="F591" s="104"/>
      <c r="G591" s="104"/>
      <c r="H591" s="100"/>
      <c r="I591" s="168" t="s">
        <v>749</v>
      </c>
      <c r="J591" s="3"/>
      <c r="K591" s="129"/>
    </row>
    <row r="592">
      <c r="A592" s="132"/>
      <c r="B592" s="2"/>
      <c r="C592" s="2"/>
      <c r="D592" s="2"/>
      <c r="E592" s="2"/>
      <c r="F592" s="2"/>
      <c r="G592" s="2"/>
      <c r="H592" s="3"/>
      <c r="I592" s="167" t="s">
        <v>750</v>
      </c>
      <c r="J592" s="133"/>
      <c r="K592" s="134"/>
    </row>
    <row r="593">
      <c r="A593" s="126" t="s">
        <v>721</v>
      </c>
      <c r="B593" s="104"/>
      <c r="C593" s="104"/>
      <c r="D593" s="104"/>
      <c r="E593" s="104"/>
      <c r="F593" s="104"/>
      <c r="G593" s="104"/>
      <c r="H593" s="100"/>
      <c r="I593" s="167" t="s">
        <v>747</v>
      </c>
      <c r="J593" s="125">
        <f>J592-J594</f>
        <v>0</v>
      </c>
      <c r="K593" s="109"/>
    </row>
    <row r="594">
      <c r="A594" s="127"/>
      <c r="B594" s="104"/>
      <c r="C594" s="104"/>
      <c r="D594" s="104"/>
      <c r="E594" s="104"/>
      <c r="F594" s="104"/>
      <c r="G594" s="104"/>
      <c r="H594" s="100"/>
      <c r="I594" s="167" t="s">
        <v>752</v>
      </c>
      <c r="J594" s="128">
        <f>J592/(J562*1+1)</f>
        <v>0</v>
      </c>
      <c r="K594" s="129"/>
    </row>
    <row r="595">
      <c r="A595" s="135"/>
      <c r="B595" s="104"/>
      <c r="C595" s="104"/>
      <c r="D595" s="104"/>
      <c r="E595" s="104"/>
      <c r="F595" s="104"/>
      <c r="G595" s="104"/>
      <c r="H595" s="100"/>
      <c r="I595" s="160" t="s">
        <v>753</v>
      </c>
      <c r="J595" s="170" t="str">
        <f>J587/J594</f>
        <v>#DIV/0!</v>
      </c>
      <c r="K595" s="137"/>
    </row>
    <row r="596">
      <c r="A596" s="138"/>
      <c r="I596" s="160" t="s">
        <v>754</v>
      </c>
      <c r="J596" s="171" t="str">
        <f>J594/J587</f>
        <v>#DIV/0!</v>
      </c>
      <c r="K596" s="140"/>
    </row>
    <row r="597">
      <c r="A597" s="141" t="s">
        <v>722</v>
      </c>
      <c r="B597" s="2"/>
      <c r="C597" s="2"/>
      <c r="D597" s="2"/>
      <c r="E597" s="2"/>
      <c r="F597" s="2"/>
      <c r="G597" s="2"/>
      <c r="H597" s="3"/>
      <c r="J597" s="109"/>
      <c r="K597" s="109"/>
    </row>
    <row r="598">
      <c r="A598" s="135"/>
      <c r="B598" s="104"/>
      <c r="C598" s="104"/>
      <c r="D598" s="104"/>
      <c r="E598" s="104"/>
      <c r="F598" s="104"/>
      <c r="G598" s="104"/>
      <c r="H598" s="100"/>
      <c r="J598" s="137"/>
      <c r="K598" s="137"/>
    </row>
    <row r="599">
      <c r="A599" s="135"/>
      <c r="B599" s="104"/>
      <c r="C599" s="104"/>
      <c r="D599" s="104"/>
      <c r="E599" s="104"/>
      <c r="F599" s="104"/>
      <c r="G599" s="104"/>
      <c r="H599" s="100"/>
      <c r="J599" s="137"/>
      <c r="K599" s="137"/>
    </row>
    <row r="600">
      <c r="A600" s="135"/>
      <c r="B600" s="104"/>
      <c r="C600" s="104"/>
      <c r="D600" s="104"/>
      <c r="E600" s="104"/>
      <c r="F600" s="104"/>
      <c r="G600" s="104"/>
      <c r="H600" s="100"/>
      <c r="J600" s="137"/>
      <c r="K600" s="137"/>
    </row>
    <row r="601">
      <c r="A601" s="135"/>
      <c r="B601" s="104"/>
      <c r="C601" s="104"/>
      <c r="D601" s="104"/>
      <c r="E601" s="104"/>
      <c r="F601" s="104"/>
      <c r="G601" s="104"/>
      <c r="H601" s="100"/>
      <c r="J601" s="137"/>
      <c r="K601" s="137"/>
    </row>
    <row r="602">
      <c r="A602" s="135"/>
      <c r="B602" s="104"/>
      <c r="C602" s="104"/>
      <c r="D602" s="104"/>
      <c r="E602" s="104"/>
      <c r="F602" s="104"/>
      <c r="G602" s="104"/>
      <c r="H602" s="100"/>
      <c r="J602" s="137"/>
      <c r="K602" s="137"/>
    </row>
    <row r="603">
      <c r="A603" s="146"/>
      <c r="B603" s="146"/>
      <c r="C603" s="146"/>
      <c r="D603" s="146"/>
      <c r="E603" s="146"/>
      <c r="F603" s="146"/>
      <c r="G603" s="146"/>
      <c r="H603" s="146"/>
      <c r="J603" s="137"/>
      <c r="K603" s="137"/>
    </row>
    <row r="604">
      <c r="A604" s="146"/>
      <c r="B604" s="146"/>
      <c r="C604" s="146"/>
      <c r="D604" s="146"/>
      <c r="E604" s="146"/>
      <c r="F604" s="146"/>
      <c r="G604" s="146"/>
      <c r="H604" s="146"/>
      <c r="J604" s="137"/>
      <c r="K604" s="137"/>
    </row>
    <row r="605">
      <c r="I605" s="157" t="s">
        <v>731</v>
      </c>
      <c r="J605" s="161">
        <f>$J$3</f>
        <v>0.16</v>
      </c>
      <c r="K605" s="89"/>
    </row>
    <row r="606">
      <c r="A606" s="97" t="s">
        <v>701</v>
      </c>
      <c r="B606" s="92"/>
      <c r="C606" s="2"/>
      <c r="D606" s="2"/>
      <c r="E606" s="3"/>
      <c r="F606" s="93" t="s">
        <v>702</v>
      </c>
      <c r="G606" s="98">
        <f>$G$4</f>
        <v>42399</v>
      </c>
      <c r="H606" s="3"/>
      <c r="I606" s="157" t="s">
        <v>733</v>
      </c>
      <c r="J606" s="162" t="s">
        <v>734</v>
      </c>
      <c r="K606" s="96"/>
    </row>
    <row r="607">
      <c r="A607" s="91" t="s">
        <v>703</v>
      </c>
      <c r="B607" s="99">
        <v>15.0</v>
      </c>
      <c r="C607" s="100"/>
      <c r="D607" s="101" t="s">
        <v>705</v>
      </c>
      <c r="E607" s="102">
        <v>1.0</v>
      </c>
      <c r="F607" s="164"/>
      <c r="G607" s="104"/>
      <c r="H607" s="100"/>
      <c r="I607" s="163">
        <f>1/J607</f>
        <v>4</v>
      </c>
      <c r="J607" s="165">
        <f>$J$5</f>
        <v>0.25</v>
      </c>
      <c r="K607" s="96"/>
    </row>
    <row r="608">
      <c r="A608" s="105" t="s">
        <v>707</v>
      </c>
      <c r="B608" s="106" t="s">
        <v>708</v>
      </c>
      <c r="C608" s="100"/>
      <c r="D608" s="107" t="s">
        <v>709</v>
      </c>
      <c r="E608" s="107" t="s">
        <v>710</v>
      </c>
      <c r="F608" s="108" t="s">
        <v>711</v>
      </c>
      <c r="G608" s="104"/>
      <c r="H608" s="100"/>
      <c r="I608" s="162" t="s">
        <v>712</v>
      </c>
      <c r="J608" s="162" t="s">
        <v>713</v>
      </c>
      <c r="K608" s="109"/>
    </row>
    <row r="609">
      <c r="A609" s="110">
        <f>VLOOKUP(B609,Base!$A$3:$F$994, 6, false)</f>
        <v>0</v>
      </c>
      <c r="B609" s="111" t="s">
        <v>6</v>
      </c>
      <c r="C609" s="3"/>
      <c r="D609" s="112"/>
      <c r="E609" s="110" t="str">
        <f>VLOOKUP(B609,Base!$A$3:$F$994, 2, false)</f>
        <v>.</v>
      </c>
      <c r="F609" s="92"/>
      <c r="G609" s="2"/>
      <c r="H609" s="3"/>
      <c r="I609" s="113">
        <f>VLOOKUP(B609,Base!$A$3:$F$994, 5, false)</f>
        <v>0</v>
      </c>
      <c r="J609" s="114">
        <f t="shared" ref="J609:J626" si="15">I609*D609</f>
        <v>0</v>
      </c>
      <c r="K609" s="115"/>
    </row>
    <row r="610">
      <c r="A610" s="110">
        <f>VLOOKUP(B610,Base!$A$3:$F$994, 6, false)</f>
        <v>0</v>
      </c>
      <c r="B610" s="111" t="s">
        <v>6</v>
      </c>
      <c r="C610" s="3"/>
      <c r="D610" s="112"/>
      <c r="E610" s="110" t="str">
        <f>VLOOKUP(B610,Base!$A$3:$F$994, 2, false)</f>
        <v>.</v>
      </c>
      <c r="F610" s="116"/>
      <c r="G610" s="2"/>
      <c r="H610" s="3"/>
      <c r="I610" s="113">
        <f>VLOOKUP(B610,Base!$A$3:$F$994, 5, false)</f>
        <v>0</v>
      </c>
      <c r="J610" s="114">
        <f t="shared" si="15"/>
        <v>0</v>
      </c>
      <c r="K610" s="115"/>
    </row>
    <row r="611">
      <c r="A611" s="110">
        <f>VLOOKUP(B611,Base!$A$3:$F$994, 6, false)</f>
        <v>0</v>
      </c>
      <c r="B611" s="111" t="s">
        <v>6</v>
      </c>
      <c r="C611" s="3"/>
      <c r="D611" s="112"/>
      <c r="E611" s="110" t="str">
        <f>VLOOKUP(B611,Base!$A$3:$F$994, 2, false)</f>
        <v>.</v>
      </c>
      <c r="F611" s="116"/>
      <c r="G611" s="2"/>
      <c r="H611" s="3"/>
      <c r="I611" s="113">
        <f>VLOOKUP(B611,Base!$A$3:$F$994, 5, false)</f>
        <v>0</v>
      </c>
      <c r="J611" s="114">
        <f t="shared" si="15"/>
        <v>0</v>
      </c>
      <c r="K611" s="115"/>
    </row>
    <row r="612">
      <c r="A612" s="110">
        <f>VLOOKUP(B612,Base!$A$3:$F$994, 6, false)</f>
        <v>0</v>
      </c>
      <c r="B612" s="111" t="s">
        <v>6</v>
      </c>
      <c r="C612" s="3"/>
      <c r="D612" s="112"/>
      <c r="E612" s="110" t="str">
        <f>VLOOKUP(B612,Base!$A$3:$F$994, 2, false)</f>
        <v>.</v>
      </c>
      <c r="F612" s="116"/>
      <c r="G612" s="2"/>
      <c r="H612" s="3"/>
      <c r="I612" s="113">
        <f>VLOOKUP(B612,Base!$A$3:$F$994, 5, false)</f>
        <v>0</v>
      </c>
      <c r="J612" s="114">
        <f t="shared" si="15"/>
        <v>0</v>
      </c>
      <c r="K612" s="115"/>
    </row>
    <row r="613">
      <c r="A613" s="110">
        <f>VLOOKUP(B613,Base!$A$3:$F$994, 6, false)</f>
        <v>0</v>
      </c>
      <c r="B613" s="111" t="s">
        <v>6</v>
      </c>
      <c r="C613" s="3"/>
      <c r="D613" s="112"/>
      <c r="E613" s="110" t="str">
        <f>VLOOKUP(B613,Base!$A$3:$F$994, 2, false)</f>
        <v>.</v>
      </c>
      <c r="F613" s="92"/>
      <c r="G613" s="2"/>
      <c r="H613" s="3"/>
      <c r="I613" s="113">
        <f>VLOOKUP(B613,Base!$A$3:$F$994, 5, false)</f>
        <v>0</v>
      </c>
      <c r="J613" s="114">
        <f t="shared" si="15"/>
        <v>0</v>
      </c>
      <c r="K613" s="115"/>
    </row>
    <row r="614">
      <c r="A614" s="110">
        <f>VLOOKUP(B614,Base!$A$3:$F$994, 6, false)</f>
        <v>0</v>
      </c>
      <c r="B614" s="111" t="s">
        <v>6</v>
      </c>
      <c r="C614" s="3"/>
      <c r="D614" s="112"/>
      <c r="E614" s="110" t="str">
        <f>VLOOKUP(B614,Base!$A$3:$F$994, 2, false)</f>
        <v>.</v>
      </c>
      <c r="F614" s="92"/>
      <c r="G614" s="2"/>
      <c r="H614" s="3"/>
      <c r="I614" s="113">
        <f>VLOOKUP(B614,Base!$A$3:$F$994, 5, false)</f>
        <v>0</v>
      </c>
      <c r="J614" s="114">
        <f t="shared" si="15"/>
        <v>0</v>
      </c>
      <c r="K614" s="115"/>
    </row>
    <row r="615">
      <c r="A615" s="110">
        <f>VLOOKUP(B615,Base!$A$3:$F$994, 6, false)</f>
        <v>0</v>
      </c>
      <c r="B615" s="111" t="s">
        <v>6</v>
      </c>
      <c r="C615" s="3"/>
      <c r="D615" s="112"/>
      <c r="E615" s="110" t="str">
        <f>VLOOKUP(B615,Base!$A$3:$F$994, 2, false)</f>
        <v>.</v>
      </c>
      <c r="F615" s="116"/>
      <c r="G615" s="2"/>
      <c r="H615" s="3"/>
      <c r="I615" s="113">
        <f>VLOOKUP(B615,Base!$A$3:$F$994, 5, false)</f>
        <v>0</v>
      </c>
      <c r="J615" s="114">
        <f t="shared" si="15"/>
        <v>0</v>
      </c>
      <c r="K615" s="115"/>
    </row>
    <row r="616">
      <c r="A616" s="110">
        <f>VLOOKUP(B616,Base!$A$3:$F$994, 6, false)</f>
        <v>0</v>
      </c>
      <c r="B616" s="111" t="s">
        <v>6</v>
      </c>
      <c r="C616" s="3"/>
      <c r="D616" s="112"/>
      <c r="E616" s="110" t="str">
        <f>VLOOKUP(B616,Base!$A$3:$F$994, 2, false)</f>
        <v>.</v>
      </c>
      <c r="F616" s="117"/>
      <c r="G616" s="2"/>
      <c r="H616" s="3"/>
      <c r="I616" s="113">
        <f>VLOOKUP(B616,Base!$A$3:$F$994, 5, false)</f>
        <v>0</v>
      </c>
      <c r="J616" s="114">
        <f t="shared" si="15"/>
        <v>0</v>
      </c>
      <c r="K616" s="115"/>
    </row>
    <row r="617">
      <c r="A617" s="110">
        <f>VLOOKUP(B617,Base!$A$3:$F$994, 6, false)</f>
        <v>0</v>
      </c>
      <c r="B617" s="111" t="s">
        <v>6</v>
      </c>
      <c r="C617" s="3"/>
      <c r="D617" s="118"/>
      <c r="E617" s="110" t="str">
        <f>VLOOKUP(B617,Base!$A$3:$F$994, 2, false)</f>
        <v>.</v>
      </c>
      <c r="F617" s="117"/>
      <c r="G617" s="2"/>
      <c r="H617" s="3"/>
      <c r="I617" s="113">
        <f>VLOOKUP(B617,Base!$A$3:$F$994, 5, false)</f>
        <v>0</v>
      </c>
      <c r="J617" s="114">
        <f t="shared" si="15"/>
        <v>0</v>
      </c>
      <c r="K617" s="115"/>
    </row>
    <row r="618">
      <c r="A618" s="110">
        <f>VLOOKUP(B618,Base!$A$3:$F$994, 6, false)</f>
        <v>0</v>
      </c>
      <c r="B618" s="111" t="s">
        <v>6</v>
      </c>
      <c r="C618" s="3"/>
      <c r="D618" s="112"/>
      <c r="E618" s="110" t="str">
        <f>VLOOKUP(B618,Base!$A$3:$F$994, 2, false)</f>
        <v>.</v>
      </c>
      <c r="F618" s="117"/>
      <c r="G618" s="2"/>
      <c r="H618" s="3"/>
      <c r="I618" s="113">
        <f>VLOOKUP(B618,Base!$A$3:$F$994, 5, false)</f>
        <v>0</v>
      </c>
      <c r="J618" s="114">
        <f t="shared" si="15"/>
        <v>0</v>
      </c>
      <c r="K618" s="115"/>
    </row>
    <row r="619">
      <c r="A619" s="110">
        <f>VLOOKUP(B619,Base!$A$3:$F$994, 6, false)</f>
        <v>0</v>
      </c>
      <c r="B619" s="111" t="s">
        <v>6</v>
      </c>
      <c r="C619" s="3"/>
      <c r="D619" s="118"/>
      <c r="E619" s="110" t="str">
        <f>VLOOKUP(B619,Base!$A$3:$F$994, 2, false)</f>
        <v>.</v>
      </c>
      <c r="F619" s="106" t="s">
        <v>714</v>
      </c>
      <c r="G619" s="104"/>
      <c r="H619" s="100"/>
      <c r="I619" s="113">
        <f>VLOOKUP(B619,Base!$A$3:$F$994, 5, false)</f>
        <v>0</v>
      </c>
      <c r="J619" s="114">
        <f t="shared" si="15"/>
        <v>0</v>
      </c>
      <c r="K619" s="115"/>
    </row>
    <row r="620">
      <c r="A620" s="110">
        <f>VLOOKUP(B620,Base!$A$3:$F$994, 6, false)</f>
        <v>0</v>
      </c>
      <c r="B620" s="111" t="s">
        <v>6</v>
      </c>
      <c r="C620" s="3"/>
      <c r="D620" s="49"/>
      <c r="E620" s="110" t="str">
        <f>VLOOKUP(B620,Base!$A$3:$F$994, 2, false)</f>
        <v>.</v>
      </c>
      <c r="F620" s="119"/>
      <c r="G620" s="104"/>
      <c r="H620" s="100"/>
      <c r="I620" s="113">
        <f>VLOOKUP(B620,Base!$A$3:$F$994, 5, false)</f>
        <v>0</v>
      </c>
      <c r="J620" s="114">
        <f t="shared" si="15"/>
        <v>0</v>
      </c>
      <c r="K620" s="115"/>
    </row>
    <row r="621">
      <c r="A621" s="110">
        <f>VLOOKUP(B621,Base!$A$3:$F$994, 6, false)</f>
        <v>0</v>
      </c>
      <c r="B621" s="111" t="s">
        <v>6</v>
      </c>
      <c r="C621" s="3"/>
      <c r="D621" s="49"/>
      <c r="E621" s="110" t="str">
        <f>VLOOKUP(B621,Base!$A$3:$F$994, 2, false)</f>
        <v>.</v>
      </c>
      <c r="F621" s="119"/>
      <c r="G621" s="104"/>
      <c r="H621" s="100"/>
      <c r="I621" s="113">
        <f>VLOOKUP(B621,Base!$A$3:$F$994, 5, false)</f>
        <v>0</v>
      </c>
      <c r="J621" s="114">
        <f t="shared" si="15"/>
        <v>0</v>
      </c>
      <c r="K621" s="115"/>
    </row>
    <row r="622">
      <c r="A622" s="110">
        <f>VLOOKUP(B622,Base!$A$3:$F$994, 6, false)</f>
        <v>0</v>
      </c>
      <c r="B622" s="111" t="s">
        <v>6</v>
      </c>
      <c r="C622" s="3"/>
      <c r="D622" s="120"/>
      <c r="E622" s="110" t="str">
        <f>VLOOKUP(B622,Base!$A$3:$F$994, 2, false)</f>
        <v>.</v>
      </c>
      <c r="F622" s="119"/>
      <c r="G622" s="104"/>
      <c r="H622" s="100"/>
      <c r="I622" s="113">
        <f>VLOOKUP(B622,Base!$A$3:$F$994, 5, false)</f>
        <v>0</v>
      </c>
      <c r="J622" s="114">
        <f t="shared" si="15"/>
        <v>0</v>
      </c>
      <c r="K622" s="115"/>
    </row>
    <row r="623">
      <c r="A623" s="110">
        <f>VLOOKUP(B623,Base!$A$3:$F$994, 6, false)</f>
        <v>0</v>
      </c>
      <c r="B623" s="111" t="s">
        <v>6</v>
      </c>
      <c r="C623" s="3"/>
      <c r="D623" s="120"/>
      <c r="E623" s="110" t="str">
        <f>VLOOKUP(B623,Base!$A$3:$F$994, 2, false)</f>
        <v>.</v>
      </c>
      <c r="F623" s="119"/>
      <c r="G623" s="104"/>
      <c r="H623" s="100"/>
      <c r="I623" s="113">
        <f>VLOOKUP(B623,Base!$A$3:$F$994, 5, false)</f>
        <v>0</v>
      </c>
      <c r="J623" s="114">
        <f t="shared" si="15"/>
        <v>0</v>
      </c>
      <c r="K623" s="115"/>
    </row>
    <row r="624">
      <c r="A624" s="110">
        <f>VLOOKUP(B624,Base!$A$3:$F$994, 6, false)</f>
        <v>0</v>
      </c>
      <c r="B624" s="111" t="s">
        <v>6</v>
      </c>
      <c r="C624" s="3"/>
      <c r="D624" s="121"/>
      <c r="E624" s="110" t="str">
        <f>VLOOKUP(B624,Base!$A$3:$F$994, 2, false)</f>
        <v>.</v>
      </c>
      <c r="F624" s="119"/>
      <c r="G624" s="104"/>
      <c r="H624" s="100"/>
      <c r="I624" s="113">
        <f>VLOOKUP(B624,Base!$A$3:$F$994, 5, false)</f>
        <v>0</v>
      </c>
      <c r="J624" s="114">
        <f t="shared" si="15"/>
        <v>0</v>
      </c>
      <c r="K624" s="115"/>
    </row>
    <row r="625">
      <c r="A625" s="110">
        <f>VLOOKUP(B625,Base!$A$3:$F$994, 6, false)</f>
        <v>0</v>
      </c>
      <c r="B625" s="111" t="s">
        <v>6</v>
      </c>
      <c r="C625" s="3"/>
      <c r="D625" s="122"/>
      <c r="E625" s="110" t="str">
        <f>VLOOKUP(B625,Base!$A$3:$F$994, 2, false)</f>
        <v>.</v>
      </c>
      <c r="F625" s="119"/>
      <c r="G625" s="104"/>
      <c r="H625" s="100"/>
      <c r="I625" s="113">
        <f>VLOOKUP(B625,Base!$A$3:$F$994, 5, false)</f>
        <v>0</v>
      </c>
      <c r="J625" s="114">
        <f t="shared" si="15"/>
        <v>0</v>
      </c>
      <c r="K625" s="115"/>
    </row>
    <row r="626">
      <c r="A626" s="110">
        <f>VLOOKUP(B626,Base!$A$3:$F$994, 6, false)</f>
        <v>0</v>
      </c>
      <c r="B626" s="111" t="s">
        <v>6</v>
      </c>
      <c r="C626" s="3"/>
      <c r="D626" s="123"/>
      <c r="E626" s="110" t="str">
        <f>VLOOKUP(B626,Base!$A$3:$F$994, 2, false)</f>
        <v>.</v>
      </c>
      <c r="F626" s="119"/>
      <c r="G626" s="104"/>
      <c r="H626" s="100"/>
      <c r="I626" s="113">
        <f>VLOOKUP(B626,Base!$A$3:$F$994, 5, false)</f>
        <v>0</v>
      </c>
      <c r="J626" s="114">
        <f t="shared" si="15"/>
        <v>0</v>
      </c>
      <c r="K626" s="115"/>
    </row>
    <row r="627">
      <c r="A627" s="126" t="s">
        <v>717</v>
      </c>
      <c r="B627" s="104"/>
      <c r="C627" s="104"/>
      <c r="D627" s="104"/>
      <c r="E627" s="104"/>
      <c r="F627" s="104"/>
      <c r="G627" s="104"/>
      <c r="H627" s="100"/>
      <c r="I627" s="167" t="s">
        <v>716</v>
      </c>
      <c r="J627" s="125">
        <f>SUM(J609:J626)</f>
        <v>0</v>
      </c>
      <c r="K627" s="109"/>
    </row>
    <row r="628">
      <c r="A628" s="127"/>
      <c r="B628" s="104"/>
      <c r="C628" s="104"/>
      <c r="D628" s="104"/>
      <c r="E628" s="104"/>
      <c r="F628" s="104"/>
      <c r="G628" s="104"/>
      <c r="H628" s="100"/>
      <c r="I628" s="167" t="s">
        <v>718</v>
      </c>
      <c r="J628" s="128">
        <f>J627/E607</f>
        <v>0</v>
      </c>
      <c r="K628" s="129"/>
    </row>
    <row r="629">
      <c r="A629" s="127"/>
      <c r="B629" s="104"/>
      <c r="C629" s="104"/>
      <c r="D629" s="104"/>
      <c r="E629" s="104"/>
      <c r="F629" s="104"/>
      <c r="G629" s="104"/>
      <c r="H629" s="100"/>
      <c r="I629" s="160" t="s">
        <v>719</v>
      </c>
      <c r="J629" s="130">
        <v>0.05</v>
      </c>
      <c r="K629" s="129"/>
    </row>
    <row r="630">
      <c r="A630" s="127"/>
      <c r="B630" s="104"/>
      <c r="C630" s="104"/>
      <c r="D630" s="104"/>
      <c r="E630" s="104"/>
      <c r="F630" s="104"/>
      <c r="G630" s="104"/>
      <c r="H630" s="100"/>
      <c r="I630" s="167" t="s">
        <v>720</v>
      </c>
      <c r="J630" s="128">
        <f>J628+(J628*J629)</f>
        <v>0</v>
      </c>
      <c r="K630" s="129"/>
    </row>
    <row r="631">
      <c r="A631" s="127"/>
      <c r="B631" s="104"/>
      <c r="C631" s="104"/>
      <c r="D631" s="104"/>
      <c r="E631" s="104"/>
      <c r="F631" s="104"/>
      <c r="G631" s="104"/>
      <c r="H631" s="100"/>
      <c r="I631" s="167" t="s">
        <v>746</v>
      </c>
      <c r="J631" s="128">
        <f>J630*I607</f>
        <v>0</v>
      </c>
      <c r="K631" s="129"/>
    </row>
    <row r="632">
      <c r="A632" s="127"/>
      <c r="B632" s="104"/>
      <c r="C632" s="104"/>
      <c r="D632" s="104"/>
      <c r="E632" s="104"/>
      <c r="F632" s="104"/>
      <c r="G632" s="104"/>
      <c r="H632" s="100"/>
      <c r="I632" s="167" t="s">
        <v>747</v>
      </c>
      <c r="J632" s="128">
        <f>J633-J631</f>
        <v>0</v>
      </c>
      <c r="K632" s="129"/>
    </row>
    <row r="633">
      <c r="A633" s="127"/>
      <c r="B633" s="104"/>
      <c r="C633" s="104"/>
      <c r="D633" s="104"/>
      <c r="E633" s="104"/>
      <c r="F633" s="104"/>
      <c r="G633" s="104"/>
      <c r="H633" s="100"/>
      <c r="I633" s="167" t="s">
        <v>748</v>
      </c>
      <c r="J633" s="128">
        <f>J631*(J605*1+1)</f>
        <v>0</v>
      </c>
      <c r="K633" s="129"/>
    </row>
    <row r="634">
      <c r="A634" s="127"/>
      <c r="B634" s="104"/>
      <c r="C634" s="104"/>
      <c r="D634" s="104"/>
      <c r="E634" s="104"/>
      <c r="F634" s="104"/>
      <c r="G634" s="104"/>
      <c r="H634" s="100"/>
      <c r="I634" s="168" t="s">
        <v>749</v>
      </c>
      <c r="J634" s="3"/>
      <c r="K634" s="129"/>
    </row>
    <row r="635">
      <c r="A635" s="132"/>
      <c r="B635" s="2"/>
      <c r="C635" s="2"/>
      <c r="D635" s="2"/>
      <c r="E635" s="2"/>
      <c r="F635" s="2"/>
      <c r="G635" s="2"/>
      <c r="H635" s="3"/>
      <c r="I635" s="167" t="s">
        <v>750</v>
      </c>
      <c r="J635" s="133"/>
      <c r="K635" s="134"/>
    </row>
    <row r="636">
      <c r="A636" s="126" t="s">
        <v>721</v>
      </c>
      <c r="B636" s="104"/>
      <c r="C636" s="104"/>
      <c r="D636" s="104"/>
      <c r="E636" s="104"/>
      <c r="F636" s="104"/>
      <c r="G636" s="104"/>
      <c r="H636" s="100"/>
      <c r="I636" s="167" t="s">
        <v>747</v>
      </c>
      <c r="J636" s="125">
        <f>J635-J637</f>
        <v>0</v>
      </c>
      <c r="K636" s="109"/>
    </row>
    <row r="637">
      <c r="A637" s="127"/>
      <c r="B637" s="104"/>
      <c r="C637" s="104"/>
      <c r="D637" s="104"/>
      <c r="E637" s="104"/>
      <c r="F637" s="104"/>
      <c r="G637" s="104"/>
      <c r="H637" s="100"/>
      <c r="I637" s="167" t="s">
        <v>752</v>
      </c>
      <c r="J637" s="128">
        <f>J635/(J605*1+1)</f>
        <v>0</v>
      </c>
      <c r="K637" s="129"/>
    </row>
    <row r="638">
      <c r="A638" s="135"/>
      <c r="B638" s="104"/>
      <c r="C638" s="104"/>
      <c r="D638" s="104"/>
      <c r="E638" s="104"/>
      <c r="F638" s="104"/>
      <c r="G638" s="104"/>
      <c r="H638" s="100"/>
      <c r="I638" s="160" t="s">
        <v>753</v>
      </c>
      <c r="J638" s="170" t="str">
        <f>J630/J637</f>
        <v>#DIV/0!</v>
      </c>
      <c r="K638" s="137"/>
    </row>
    <row r="639">
      <c r="A639" s="138"/>
      <c r="I639" s="160" t="s">
        <v>754</v>
      </c>
      <c r="J639" s="171" t="str">
        <f>J637/J630</f>
        <v>#DIV/0!</v>
      </c>
      <c r="K639" s="140"/>
    </row>
    <row r="640">
      <c r="A640" s="141" t="s">
        <v>722</v>
      </c>
      <c r="B640" s="2"/>
      <c r="C640" s="2"/>
      <c r="D640" s="2"/>
      <c r="E640" s="2"/>
      <c r="F640" s="2"/>
      <c r="G640" s="2"/>
      <c r="H640" s="3"/>
      <c r="J640" s="109"/>
      <c r="K640" s="109"/>
    </row>
    <row r="641">
      <c r="A641" s="135"/>
      <c r="B641" s="104"/>
      <c r="C641" s="104"/>
      <c r="D641" s="104"/>
      <c r="E641" s="104"/>
      <c r="F641" s="104"/>
      <c r="G641" s="104"/>
      <c r="H641" s="100"/>
      <c r="J641" s="137"/>
      <c r="K641" s="137"/>
    </row>
    <row r="642">
      <c r="A642" s="135"/>
      <c r="B642" s="104"/>
      <c r="C642" s="104"/>
      <c r="D642" s="104"/>
      <c r="E642" s="104"/>
      <c r="F642" s="104"/>
      <c r="G642" s="104"/>
      <c r="H642" s="100"/>
      <c r="J642" s="137"/>
      <c r="K642" s="137"/>
    </row>
    <row r="643">
      <c r="A643" s="135"/>
      <c r="B643" s="104"/>
      <c r="C643" s="104"/>
      <c r="D643" s="104"/>
      <c r="E643" s="104"/>
      <c r="F643" s="104"/>
      <c r="G643" s="104"/>
      <c r="H643" s="100"/>
      <c r="J643" s="137"/>
      <c r="K643" s="137"/>
    </row>
    <row r="644">
      <c r="A644" s="135"/>
      <c r="B644" s="104"/>
      <c r="C644" s="104"/>
      <c r="D644" s="104"/>
      <c r="E644" s="104"/>
      <c r="F644" s="104"/>
      <c r="G644" s="104"/>
      <c r="H644" s="100"/>
      <c r="J644" s="137"/>
      <c r="K644" s="137"/>
    </row>
    <row r="645">
      <c r="A645" s="135"/>
      <c r="B645" s="104"/>
      <c r="C645" s="104"/>
      <c r="D645" s="104"/>
      <c r="E645" s="104"/>
      <c r="F645" s="104"/>
      <c r="G645" s="104"/>
      <c r="H645" s="100"/>
      <c r="J645" s="137"/>
      <c r="K645" s="137"/>
    </row>
    <row r="646">
      <c r="A646" s="146"/>
      <c r="B646" s="146"/>
      <c r="C646" s="146"/>
      <c r="D646" s="146"/>
      <c r="E646" s="146"/>
      <c r="F646" s="146"/>
      <c r="G646" s="146"/>
      <c r="H646" s="146"/>
      <c r="J646" s="137"/>
      <c r="K646" s="137"/>
    </row>
    <row r="647">
      <c r="A647" s="146"/>
      <c r="B647" s="146"/>
      <c r="C647" s="146"/>
      <c r="D647" s="146"/>
      <c r="E647" s="146"/>
      <c r="F647" s="146"/>
      <c r="G647" s="146"/>
      <c r="H647" s="146"/>
      <c r="J647" s="137"/>
      <c r="K647" s="137"/>
    </row>
    <row r="648">
      <c r="A648" s="146"/>
      <c r="B648" s="146"/>
      <c r="C648" s="146"/>
      <c r="D648" s="146"/>
      <c r="E648" s="146"/>
      <c r="F648" s="146"/>
      <c r="G648" s="146"/>
      <c r="H648" s="146"/>
      <c r="J648" s="137"/>
      <c r="K648" s="137"/>
    </row>
  </sheetData>
  <mergeCells count="934">
    <mergeCell ref="F582:H582"/>
    <mergeCell ref="F583:H583"/>
    <mergeCell ref="B578:C578"/>
    <mergeCell ref="B579:C579"/>
    <mergeCell ref="B580:C580"/>
    <mergeCell ref="B581:C581"/>
    <mergeCell ref="F581:H581"/>
    <mergeCell ref="B582:C582"/>
    <mergeCell ref="B583:C583"/>
    <mergeCell ref="A548:H548"/>
    <mergeCell ref="I548:J548"/>
    <mergeCell ref="A549:H549"/>
    <mergeCell ref="A550:H550"/>
    <mergeCell ref="A551:H551"/>
    <mergeCell ref="A552:H552"/>
    <mergeCell ref="A553:H553"/>
    <mergeCell ref="A554:H554"/>
    <mergeCell ref="A555:H555"/>
    <mergeCell ref="A556:H556"/>
    <mergeCell ref="A557:H557"/>
    <mergeCell ref="A558:H558"/>
    <mergeCell ref="A559:H559"/>
    <mergeCell ref="G563:H563"/>
    <mergeCell ref="F566:H566"/>
    <mergeCell ref="F567:H567"/>
    <mergeCell ref="B563:E563"/>
    <mergeCell ref="B564:C564"/>
    <mergeCell ref="F564:H564"/>
    <mergeCell ref="B565:C565"/>
    <mergeCell ref="F565:H565"/>
    <mergeCell ref="B566:C566"/>
    <mergeCell ref="B567:C567"/>
    <mergeCell ref="B568:C568"/>
    <mergeCell ref="F568:H568"/>
    <mergeCell ref="B569:C569"/>
    <mergeCell ref="F569:H569"/>
    <mergeCell ref="B570:C570"/>
    <mergeCell ref="F570:H570"/>
    <mergeCell ref="F571:H571"/>
    <mergeCell ref="B571:C571"/>
    <mergeCell ref="B572:C572"/>
    <mergeCell ref="B573:C573"/>
    <mergeCell ref="B574:C574"/>
    <mergeCell ref="B575:C575"/>
    <mergeCell ref="B576:C576"/>
    <mergeCell ref="B577:C577"/>
    <mergeCell ref="A584:H584"/>
    <mergeCell ref="A585:H585"/>
    <mergeCell ref="A586:H586"/>
    <mergeCell ref="A587:H587"/>
    <mergeCell ref="A588:H588"/>
    <mergeCell ref="A589:H589"/>
    <mergeCell ref="A590:H590"/>
    <mergeCell ref="F496:H496"/>
    <mergeCell ref="F497:H497"/>
    <mergeCell ref="B492:C492"/>
    <mergeCell ref="B493:C493"/>
    <mergeCell ref="B494:C494"/>
    <mergeCell ref="B495:C495"/>
    <mergeCell ref="F495:H495"/>
    <mergeCell ref="B496:C496"/>
    <mergeCell ref="B497:C497"/>
    <mergeCell ref="A462:H462"/>
    <mergeCell ref="I462:J462"/>
    <mergeCell ref="A463:H463"/>
    <mergeCell ref="A464:H464"/>
    <mergeCell ref="A465:H465"/>
    <mergeCell ref="A466:H466"/>
    <mergeCell ref="A467:H467"/>
    <mergeCell ref="A468:H468"/>
    <mergeCell ref="A469:H469"/>
    <mergeCell ref="A470:H470"/>
    <mergeCell ref="A471:H471"/>
    <mergeCell ref="A472:H472"/>
    <mergeCell ref="A473:H473"/>
    <mergeCell ref="G477:H477"/>
    <mergeCell ref="F480:H480"/>
    <mergeCell ref="F481:H481"/>
    <mergeCell ref="B477:E477"/>
    <mergeCell ref="B478:C478"/>
    <mergeCell ref="F478:H478"/>
    <mergeCell ref="B479:C479"/>
    <mergeCell ref="F479:H479"/>
    <mergeCell ref="B480:C480"/>
    <mergeCell ref="B481:C481"/>
    <mergeCell ref="B482:C482"/>
    <mergeCell ref="F482:H482"/>
    <mergeCell ref="B483:C483"/>
    <mergeCell ref="F483:H483"/>
    <mergeCell ref="B484:C484"/>
    <mergeCell ref="F484:H484"/>
    <mergeCell ref="F485:H485"/>
    <mergeCell ref="B485:C485"/>
    <mergeCell ref="B486:C486"/>
    <mergeCell ref="B487:C487"/>
    <mergeCell ref="B488:C488"/>
    <mergeCell ref="B489:C489"/>
    <mergeCell ref="B490:C490"/>
    <mergeCell ref="B491:C491"/>
    <mergeCell ref="A498:H498"/>
    <mergeCell ref="A499:H499"/>
    <mergeCell ref="A500:H500"/>
    <mergeCell ref="A501:H501"/>
    <mergeCell ref="A502:H502"/>
    <mergeCell ref="A503:H503"/>
    <mergeCell ref="A504:H504"/>
    <mergeCell ref="F536:H536"/>
    <mergeCell ref="F537:H537"/>
    <mergeCell ref="F529:H529"/>
    <mergeCell ref="F530:H530"/>
    <mergeCell ref="F531:H531"/>
    <mergeCell ref="F532:H532"/>
    <mergeCell ref="F533:H533"/>
    <mergeCell ref="F534:H534"/>
    <mergeCell ref="F535:H535"/>
    <mergeCell ref="F539:H539"/>
    <mergeCell ref="F540:H540"/>
    <mergeCell ref="B535:C535"/>
    <mergeCell ref="B536:C536"/>
    <mergeCell ref="B537:C537"/>
    <mergeCell ref="B538:C538"/>
    <mergeCell ref="F538:H538"/>
    <mergeCell ref="B539:C539"/>
    <mergeCell ref="B540:C540"/>
    <mergeCell ref="A505:H505"/>
    <mergeCell ref="I505:J505"/>
    <mergeCell ref="A506:H506"/>
    <mergeCell ref="A507:H507"/>
    <mergeCell ref="A508:H508"/>
    <mergeCell ref="A509:H509"/>
    <mergeCell ref="A510:H510"/>
    <mergeCell ref="A511:H511"/>
    <mergeCell ref="A512:H512"/>
    <mergeCell ref="A513:H513"/>
    <mergeCell ref="A514:H514"/>
    <mergeCell ref="A515:H515"/>
    <mergeCell ref="A516:H516"/>
    <mergeCell ref="G520:H520"/>
    <mergeCell ref="F523:H523"/>
    <mergeCell ref="F524:H524"/>
    <mergeCell ref="B520:E520"/>
    <mergeCell ref="B521:C521"/>
    <mergeCell ref="F521:H521"/>
    <mergeCell ref="B522:C522"/>
    <mergeCell ref="F522:H522"/>
    <mergeCell ref="B523:C523"/>
    <mergeCell ref="B524:C524"/>
    <mergeCell ref="B525:C525"/>
    <mergeCell ref="F525:H525"/>
    <mergeCell ref="B526:C526"/>
    <mergeCell ref="F526:H526"/>
    <mergeCell ref="B527:C527"/>
    <mergeCell ref="F527:H527"/>
    <mergeCell ref="F528:H528"/>
    <mergeCell ref="B528:C528"/>
    <mergeCell ref="B529:C529"/>
    <mergeCell ref="B530:C530"/>
    <mergeCell ref="B531:C531"/>
    <mergeCell ref="B532:C532"/>
    <mergeCell ref="B533:C533"/>
    <mergeCell ref="B534:C534"/>
    <mergeCell ref="A541:H541"/>
    <mergeCell ref="A542:H542"/>
    <mergeCell ref="A543:H543"/>
    <mergeCell ref="A544:H544"/>
    <mergeCell ref="A545:H545"/>
    <mergeCell ref="A546:H546"/>
    <mergeCell ref="A547:H547"/>
    <mergeCell ref="F579:H579"/>
    <mergeCell ref="F580:H580"/>
    <mergeCell ref="F572:H572"/>
    <mergeCell ref="F573:H573"/>
    <mergeCell ref="F574:H574"/>
    <mergeCell ref="F575:H575"/>
    <mergeCell ref="F576:H576"/>
    <mergeCell ref="F577:H577"/>
    <mergeCell ref="F578:H578"/>
    <mergeCell ref="F622:H622"/>
    <mergeCell ref="F623:H623"/>
    <mergeCell ref="F615:H615"/>
    <mergeCell ref="F616:H616"/>
    <mergeCell ref="F617:H617"/>
    <mergeCell ref="F618:H618"/>
    <mergeCell ref="F619:H619"/>
    <mergeCell ref="F620:H620"/>
    <mergeCell ref="F621:H621"/>
    <mergeCell ref="A1:H1"/>
    <mergeCell ref="A2:D2"/>
    <mergeCell ref="E2:H3"/>
    <mergeCell ref="A3:D3"/>
    <mergeCell ref="B4:E4"/>
    <mergeCell ref="G4:H4"/>
    <mergeCell ref="F5:H5"/>
    <mergeCell ref="B5:C5"/>
    <mergeCell ref="B6:C6"/>
    <mergeCell ref="B7:C7"/>
    <mergeCell ref="B8:C8"/>
    <mergeCell ref="B9:C9"/>
    <mergeCell ref="B10:C10"/>
    <mergeCell ref="B11:C11"/>
    <mergeCell ref="F6:H6"/>
    <mergeCell ref="F7:H7"/>
    <mergeCell ref="F8:H8"/>
    <mergeCell ref="F9:H9"/>
    <mergeCell ref="F10:H10"/>
    <mergeCell ref="F11:H11"/>
    <mergeCell ref="F12:H12"/>
    <mergeCell ref="B19:C19"/>
    <mergeCell ref="B20:C20"/>
    <mergeCell ref="B21:C21"/>
    <mergeCell ref="B22:C22"/>
    <mergeCell ref="B23:C23"/>
    <mergeCell ref="B24:C24"/>
    <mergeCell ref="B12:C12"/>
    <mergeCell ref="B13:C13"/>
    <mergeCell ref="B14:C14"/>
    <mergeCell ref="B15:C15"/>
    <mergeCell ref="B16:C16"/>
    <mergeCell ref="B17:C17"/>
    <mergeCell ref="B18:C18"/>
    <mergeCell ref="F13:H13"/>
    <mergeCell ref="F14:H14"/>
    <mergeCell ref="F15:H15"/>
    <mergeCell ref="F16:H16"/>
    <mergeCell ref="F17:H17"/>
    <mergeCell ref="F18:H18"/>
    <mergeCell ref="F19:H19"/>
    <mergeCell ref="F20:H20"/>
    <mergeCell ref="F21:H21"/>
    <mergeCell ref="F22:H22"/>
    <mergeCell ref="F23:H23"/>
    <mergeCell ref="F24:H24"/>
    <mergeCell ref="A25:H25"/>
    <mergeCell ref="A26:H26"/>
    <mergeCell ref="F63:H63"/>
    <mergeCell ref="F64:H64"/>
    <mergeCell ref="F56:H56"/>
    <mergeCell ref="F57:H57"/>
    <mergeCell ref="F58:H58"/>
    <mergeCell ref="F59:H59"/>
    <mergeCell ref="F60:H60"/>
    <mergeCell ref="F61:H61"/>
    <mergeCell ref="F62:H62"/>
    <mergeCell ref="F66:H66"/>
    <mergeCell ref="F67:H67"/>
    <mergeCell ref="B62:C62"/>
    <mergeCell ref="B63:C63"/>
    <mergeCell ref="B64:C64"/>
    <mergeCell ref="B65:C65"/>
    <mergeCell ref="F65:H65"/>
    <mergeCell ref="B66:C66"/>
    <mergeCell ref="B67:C67"/>
    <mergeCell ref="A27:H27"/>
    <mergeCell ref="A28:H28"/>
    <mergeCell ref="A29:H29"/>
    <mergeCell ref="A30:H30"/>
    <mergeCell ref="A31:H31"/>
    <mergeCell ref="A32:H32"/>
    <mergeCell ref="I32:J32"/>
    <mergeCell ref="A33:H33"/>
    <mergeCell ref="A34:H34"/>
    <mergeCell ref="A35:H35"/>
    <mergeCell ref="A36:H36"/>
    <mergeCell ref="A37:H37"/>
    <mergeCell ref="A38:H38"/>
    <mergeCell ref="A39:H39"/>
    <mergeCell ref="A40:H40"/>
    <mergeCell ref="A41:H41"/>
    <mergeCell ref="A42:H42"/>
    <mergeCell ref="A43:H43"/>
    <mergeCell ref="B47:E47"/>
    <mergeCell ref="G47:H47"/>
    <mergeCell ref="F48:H48"/>
    <mergeCell ref="B48:C48"/>
    <mergeCell ref="B49:C49"/>
    <mergeCell ref="B50:C50"/>
    <mergeCell ref="B51:C51"/>
    <mergeCell ref="B52:C52"/>
    <mergeCell ref="B53:C53"/>
    <mergeCell ref="B54:C54"/>
    <mergeCell ref="F49:H49"/>
    <mergeCell ref="F50:H50"/>
    <mergeCell ref="F51:H51"/>
    <mergeCell ref="F52:H52"/>
    <mergeCell ref="F53:H53"/>
    <mergeCell ref="F54:H54"/>
    <mergeCell ref="F55:H55"/>
    <mergeCell ref="B55:C55"/>
    <mergeCell ref="B56:C56"/>
    <mergeCell ref="B57:C57"/>
    <mergeCell ref="B58:C58"/>
    <mergeCell ref="B59:C59"/>
    <mergeCell ref="B60:C60"/>
    <mergeCell ref="B61:C61"/>
    <mergeCell ref="A68:H68"/>
    <mergeCell ref="A69:H69"/>
    <mergeCell ref="A70:H70"/>
    <mergeCell ref="A71:H71"/>
    <mergeCell ref="A72:H72"/>
    <mergeCell ref="A73:H73"/>
    <mergeCell ref="A74:H74"/>
    <mergeCell ref="F106:H106"/>
    <mergeCell ref="F107:H107"/>
    <mergeCell ref="F99:H99"/>
    <mergeCell ref="F100:H100"/>
    <mergeCell ref="F101:H101"/>
    <mergeCell ref="F102:H102"/>
    <mergeCell ref="F103:H103"/>
    <mergeCell ref="F104:H104"/>
    <mergeCell ref="F105:H105"/>
    <mergeCell ref="F109:H109"/>
    <mergeCell ref="F110:H110"/>
    <mergeCell ref="B105:C105"/>
    <mergeCell ref="B106:C106"/>
    <mergeCell ref="B107:C107"/>
    <mergeCell ref="B108:C108"/>
    <mergeCell ref="F108:H108"/>
    <mergeCell ref="B109:C109"/>
    <mergeCell ref="B110:C110"/>
    <mergeCell ref="A75:H75"/>
    <mergeCell ref="I75:J75"/>
    <mergeCell ref="A76:H76"/>
    <mergeCell ref="A77:H77"/>
    <mergeCell ref="A78:H78"/>
    <mergeCell ref="A79:H79"/>
    <mergeCell ref="A80:H80"/>
    <mergeCell ref="A81:H81"/>
    <mergeCell ref="A82:H82"/>
    <mergeCell ref="A83:H83"/>
    <mergeCell ref="A84:H84"/>
    <mergeCell ref="A85:H85"/>
    <mergeCell ref="A86:H86"/>
    <mergeCell ref="G90:H90"/>
    <mergeCell ref="F93:H93"/>
    <mergeCell ref="F94:H94"/>
    <mergeCell ref="B90:E90"/>
    <mergeCell ref="B91:C91"/>
    <mergeCell ref="F91:H91"/>
    <mergeCell ref="B92:C92"/>
    <mergeCell ref="F92:H92"/>
    <mergeCell ref="B93:C93"/>
    <mergeCell ref="B94:C94"/>
    <mergeCell ref="B95:C95"/>
    <mergeCell ref="F95:H95"/>
    <mergeCell ref="B96:C96"/>
    <mergeCell ref="F96:H96"/>
    <mergeCell ref="B97:C97"/>
    <mergeCell ref="F97:H97"/>
    <mergeCell ref="F98:H98"/>
    <mergeCell ref="B98:C98"/>
    <mergeCell ref="B99:C99"/>
    <mergeCell ref="B100:C100"/>
    <mergeCell ref="B101:C101"/>
    <mergeCell ref="B102:C102"/>
    <mergeCell ref="B103:C103"/>
    <mergeCell ref="B104:C104"/>
    <mergeCell ref="A111:H111"/>
    <mergeCell ref="A112:H112"/>
    <mergeCell ref="A113:H113"/>
    <mergeCell ref="A114:H114"/>
    <mergeCell ref="A115:H115"/>
    <mergeCell ref="A116:H116"/>
    <mergeCell ref="A117:H117"/>
    <mergeCell ref="F149:H149"/>
    <mergeCell ref="F150:H150"/>
    <mergeCell ref="F142:H142"/>
    <mergeCell ref="F143:H143"/>
    <mergeCell ref="F144:H144"/>
    <mergeCell ref="F145:H145"/>
    <mergeCell ref="F146:H146"/>
    <mergeCell ref="F147:H147"/>
    <mergeCell ref="F148:H148"/>
    <mergeCell ref="F152:H152"/>
    <mergeCell ref="F153:H153"/>
    <mergeCell ref="B148:C148"/>
    <mergeCell ref="B149:C149"/>
    <mergeCell ref="B150:C150"/>
    <mergeCell ref="B151:C151"/>
    <mergeCell ref="F151:H151"/>
    <mergeCell ref="B152:C152"/>
    <mergeCell ref="B153:C153"/>
    <mergeCell ref="A118:H118"/>
    <mergeCell ref="I118:J118"/>
    <mergeCell ref="A119:H119"/>
    <mergeCell ref="A120:H120"/>
    <mergeCell ref="A121:H121"/>
    <mergeCell ref="A122:H122"/>
    <mergeCell ref="A123:H123"/>
    <mergeCell ref="A124:H124"/>
    <mergeCell ref="A125:H125"/>
    <mergeCell ref="A126:H126"/>
    <mergeCell ref="A127:H127"/>
    <mergeCell ref="A128:H128"/>
    <mergeCell ref="A129:H129"/>
    <mergeCell ref="G133:H133"/>
    <mergeCell ref="F136:H136"/>
    <mergeCell ref="F137:H137"/>
    <mergeCell ref="B133:E133"/>
    <mergeCell ref="B134:C134"/>
    <mergeCell ref="F134:H134"/>
    <mergeCell ref="B135:C135"/>
    <mergeCell ref="F135:H135"/>
    <mergeCell ref="B136:C136"/>
    <mergeCell ref="B137:C137"/>
    <mergeCell ref="B138:C138"/>
    <mergeCell ref="F138:H138"/>
    <mergeCell ref="B139:C139"/>
    <mergeCell ref="F139:H139"/>
    <mergeCell ref="B140:C140"/>
    <mergeCell ref="F140:H140"/>
    <mergeCell ref="F141:H141"/>
    <mergeCell ref="B141:C141"/>
    <mergeCell ref="B142:C142"/>
    <mergeCell ref="B143:C143"/>
    <mergeCell ref="B144:C144"/>
    <mergeCell ref="B145:C145"/>
    <mergeCell ref="B146:C146"/>
    <mergeCell ref="B147:C147"/>
    <mergeCell ref="A154:H154"/>
    <mergeCell ref="A155:H155"/>
    <mergeCell ref="A156:H156"/>
    <mergeCell ref="A157:H157"/>
    <mergeCell ref="A158:H158"/>
    <mergeCell ref="A159:H159"/>
    <mergeCell ref="A160:H160"/>
    <mergeCell ref="F192:H192"/>
    <mergeCell ref="F193:H193"/>
    <mergeCell ref="F185:H185"/>
    <mergeCell ref="F186:H186"/>
    <mergeCell ref="F187:H187"/>
    <mergeCell ref="F188:H188"/>
    <mergeCell ref="F189:H189"/>
    <mergeCell ref="F190:H190"/>
    <mergeCell ref="F191:H191"/>
    <mergeCell ref="F195:H195"/>
    <mergeCell ref="F196:H196"/>
    <mergeCell ref="B191:C191"/>
    <mergeCell ref="B192:C192"/>
    <mergeCell ref="B193:C193"/>
    <mergeCell ref="B194:C194"/>
    <mergeCell ref="F194:H194"/>
    <mergeCell ref="B195:C195"/>
    <mergeCell ref="B196:C196"/>
    <mergeCell ref="A161:H161"/>
    <mergeCell ref="I161:J161"/>
    <mergeCell ref="A162:H162"/>
    <mergeCell ref="A163:H163"/>
    <mergeCell ref="A164:H164"/>
    <mergeCell ref="A165:H165"/>
    <mergeCell ref="A166:H166"/>
    <mergeCell ref="A167:H167"/>
    <mergeCell ref="A168:H168"/>
    <mergeCell ref="A169:H169"/>
    <mergeCell ref="A170:H170"/>
    <mergeCell ref="A171:H171"/>
    <mergeCell ref="A172:H172"/>
    <mergeCell ref="G176:H176"/>
    <mergeCell ref="F179:H179"/>
    <mergeCell ref="F180:H180"/>
    <mergeCell ref="B176:E176"/>
    <mergeCell ref="B177:C177"/>
    <mergeCell ref="F177:H177"/>
    <mergeCell ref="B178:C178"/>
    <mergeCell ref="F178:H178"/>
    <mergeCell ref="B179:C179"/>
    <mergeCell ref="B180:C180"/>
    <mergeCell ref="B181:C181"/>
    <mergeCell ref="F181:H181"/>
    <mergeCell ref="B182:C182"/>
    <mergeCell ref="F182:H182"/>
    <mergeCell ref="B183:C183"/>
    <mergeCell ref="F183:H183"/>
    <mergeCell ref="F184:H184"/>
    <mergeCell ref="B184:C184"/>
    <mergeCell ref="B185:C185"/>
    <mergeCell ref="B186:C186"/>
    <mergeCell ref="B187:C187"/>
    <mergeCell ref="B188:C188"/>
    <mergeCell ref="B189:C189"/>
    <mergeCell ref="B190:C190"/>
    <mergeCell ref="A197:H197"/>
    <mergeCell ref="A198:H198"/>
    <mergeCell ref="A199:H199"/>
    <mergeCell ref="A200:H200"/>
    <mergeCell ref="A201:H201"/>
    <mergeCell ref="A202:H202"/>
    <mergeCell ref="A203:H203"/>
    <mergeCell ref="F235:H235"/>
    <mergeCell ref="F236:H236"/>
    <mergeCell ref="F228:H228"/>
    <mergeCell ref="F229:H229"/>
    <mergeCell ref="F230:H230"/>
    <mergeCell ref="F231:H231"/>
    <mergeCell ref="F232:H232"/>
    <mergeCell ref="F233:H233"/>
    <mergeCell ref="F234:H234"/>
    <mergeCell ref="F324:H324"/>
    <mergeCell ref="F325:H325"/>
    <mergeCell ref="B320:C320"/>
    <mergeCell ref="B321:C321"/>
    <mergeCell ref="B322:C322"/>
    <mergeCell ref="B323:C323"/>
    <mergeCell ref="F323:H323"/>
    <mergeCell ref="B324:C324"/>
    <mergeCell ref="B325:C325"/>
    <mergeCell ref="A290:H290"/>
    <mergeCell ref="I290:J290"/>
    <mergeCell ref="A291:H291"/>
    <mergeCell ref="A292:H292"/>
    <mergeCell ref="A293:H293"/>
    <mergeCell ref="A294:H294"/>
    <mergeCell ref="A295:H295"/>
    <mergeCell ref="A296:H296"/>
    <mergeCell ref="A297:H297"/>
    <mergeCell ref="A298:H298"/>
    <mergeCell ref="A299:H299"/>
    <mergeCell ref="A300:H300"/>
    <mergeCell ref="A301:H301"/>
    <mergeCell ref="G305:H305"/>
    <mergeCell ref="F308:H308"/>
    <mergeCell ref="F309:H309"/>
    <mergeCell ref="B305:E305"/>
    <mergeCell ref="B306:C306"/>
    <mergeCell ref="F306:H306"/>
    <mergeCell ref="B307:C307"/>
    <mergeCell ref="F307:H307"/>
    <mergeCell ref="B308:C308"/>
    <mergeCell ref="B309:C309"/>
    <mergeCell ref="B310:C310"/>
    <mergeCell ref="F310:H310"/>
    <mergeCell ref="B311:C311"/>
    <mergeCell ref="F311:H311"/>
    <mergeCell ref="B312:C312"/>
    <mergeCell ref="F312:H312"/>
    <mergeCell ref="F313:H313"/>
    <mergeCell ref="B313:C313"/>
    <mergeCell ref="B314:C314"/>
    <mergeCell ref="B315:C315"/>
    <mergeCell ref="B316:C316"/>
    <mergeCell ref="B317:C317"/>
    <mergeCell ref="B318:C318"/>
    <mergeCell ref="B319:C319"/>
    <mergeCell ref="A326:H326"/>
    <mergeCell ref="A327:H327"/>
    <mergeCell ref="A328:H328"/>
    <mergeCell ref="A329:H329"/>
    <mergeCell ref="A330:H330"/>
    <mergeCell ref="A331:H331"/>
    <mergeCell ref="A332:H332"/>
    <mergeCell ref="F238:H238"/>
    <mergeCell ref="F239:H239"/>
    <mergeCell ref="B234:C234"/>
    <mergeCell ref="B235:C235"/>
    <mergeCell ref="B236:C236"/>
    <mergeCell ref="B237:C237"/>
    <mergeCell ref="F237:H237"/>
    <mergeCell ref="B238:C238"/>
    <mergeCell ref="B239:C239"/>
    <mergeCell ref="A204:H204"/>
    <mergeCell ref="I204:J204"/>
    <mergeCell ref="A205:H205"/>
    <mergeCell ref="A206:H206"/>
    <mergeCell ref="A207:H207"/>
    <mergeCell ref="A208:H208"/>
    <mergeCell ref="A209:H209"/>
    <mergeCell ref="A210:H210"/>
    <mergeCell ref="A211:H211"/>
    <mergeCell ref="A212:H212"/>
    <mergeCell ref="A213:H213"/>
    <mergeCell ref="A214:H214"/>
    <mergeCell ref="A215:H215"/>
    <mergeCell ref="G219:H219"/>
    <mergeCell ref="F222:H222"/>
    <mergeCell ref="F223:H223"/>
    <mergeCell ref="B219:E219"/>
    <mergeCell ref="B220:C220"/>
    <mergeCell ref="F220:H220"/>
    <mergeCell ref="B221:C221"/>
    <mergeCell ref="F221:H221"/>
    <mergeCell ref="B222:C222"/>
    <mergeCell ref="B223:C223"/>
    <mergeCell ref="B224:C224"/>
    <mergeCell ref="F224:H224"/>
    <mergeCell ref="B225:C225"/>
    <mergeCell ref="F225:H225"/>
    <mergeCell ref="B226:C226"/>
    <mergeCell ref="F226:H226"/>
    <mergeCell ref="F227:H227"/>
    <mergeCell ref="B227:C227"/>
    <mergeCell ref="B228:C228"/>
    <mergeCell ref="B229:C229"/>
    <mergeCell ref="B230:C230"/>
    <mergeCell ref="B231:C231"/>
    <mergeCell ref="B232:C232"/>
    <mergeCell ref="B233:C233"/>
    <mergeCell ref="A240:H240"/>
    <mergeCell ref="A241:H241"/>
    <mergeCell ref="A242:H242"/>
    <mergeCell ref="A243:H243"/>
    <mergeCell ref="A244:H244"/>
    <mergeCell ref="A245:H245"/>
    <mergeCell ref="A246:H246"/>
    <mergeCell ref="F278:H278"/>
    <mergeCell ref="F279:H279"/>
    <mergeCell ref="F271:H271"/>
    <mergeCell ref="F272:H272"/>
    <mergeCell ref="F273:H273"/>
    <mergeCell ref="F274:H274"/>
    <mergeCell ref="F275:H275"/>
    <mergeCell ref="F276:H276"/>
    <mergeCell ref="F277:H277"/>
    <mergeCell ref="F281:H281"/>
    <mergeCell ref="F282:H282"/>
    <mergeCell ref="B277:C277"/>
    <mergeCell ref="B278:C278"/>
    <mergeCell ref="B279:C279"/>
    <mergeCell ref="B280:C280"/>
    <mergeCell ref="F280:H280"/>
    <mergeCell ref="B281:C281"/>
    <mergeCell ref="B282:C282"/>
    <mergeCell ref="A247:H247"/>
    <mergeCell ref="I247:J247"/>
    <mergeCell ref="A248:H248"/>
    <mergeCell ref="A249:H249"/>
    <mergeCell ref="A250:H250"/>
    <mergeCell ref="A251:H251"/>
    <mergeCell ref="A252:H252"/>
    <mergeCell ref="A253:H253"/>
    <mergeCell ref="A254:H254"/>
    <mergeCell ref="A255:H255"/>
    <mergeCell ref="A256:H256"/>
    <mergeCell ref="A257:H257"/>
    <mergeCell ref="A258:H258"/>
    <mergeCell ref="G262:H262"/>
    <mergeCell ref="F265:H265"/>
    <mergeCell ref="F266:H266"/>
    <mergeCell ref="B262:E262"/>
    <mergeCell ref="B263:C263"/>
    <mergeCell ref="F263:H263"/>
    <mergeCell ref="B264:C264"/>
    <mergeCell ref="F264:H264"/>
    <mergeCell ref="B265:C265"/>
    <mergeCell ref="B266:C266"/>
    <mergeCell ref="B267:C267"/>
    <mergeCell ref="F267:H267"/>
    <mergeCell ref="B268:C268"/>
    <mergeCell ref="F268:H268"/>
    <mergeCell ref="B269:C269"/>
    <mergeCell ref="F269:H269"/>
    <mergeCell ref="F270:H270"/>
    <mergeCell ref="B270:C270"/>
    <mergeCell ref="B271:C271"/>
    <mergeCell ref="B272:C272"/>
    <mergeCell ref="B273:C273"/>
    <mergeCell ref="B274:C274"/>
    <mergeCell ref="B275:C275"/>
    <mergeCell ref="B276:C276"/>
    <mergeCell ref="A283:H283"/>
    <mergeCell ref="A284:H284"/>
    <mergeCell ref="A285:H285"/>
    <mergeCell ref="A286:H286"/>
    <mergeCell ref="A287:H287"/>
    <mergeCell ref="A288:H288"/>
    <mergeCell ref="A289:H289"/>
    <mergeCell ref="F321:H321"/>
    <mergeCell ref="F322:H322"/>
    <mergeCell ref="F314:H314"/>
    <mergeCell ref="F315:H315"/>
    <mergeCell ref="F316:H316"/>
    <mergeCell ref="F317:H317"/>
    <mergeCell ref="F318:H318"/>
    <mergeCell ref="F319:H319"/>
    <mergeCell ref="F320:H320"/>
    <mergeCell ref="F364:H364"/>
    <mergeCell ref="F365:H365"/>
    <mergeCell ref="F357:H357"/>
    <mergeCell ref="F358:H358"/>
    <mergeCell ref="F359:H359"/>
    <mergeCell ref="F360:H360"/>
    <mergeCell ref="F361:H361"/>
    <mergeCell ref="F362:H362"/>
    <mergeCell ref="F363:H363"/>
    <mergeCell ref="F453:H453"/>
    <mergeCell ref="F454:H454"/>
    <mergeCell ref="B449:C449"/>
    <mergeCell ref="B450:C450"/>
    <mergeCell ref="B451:C451"/>
    <mergeCell ref="B452:C452"/>
    <mergeCell ref="F452:H452"/>
    <mergeCell ref="B453:C453"/>
    <mergeCell ref="B454:C454"/>
    <mergeCell ref="A419:H419"/>
    <mergeCell ref="I419:J419"/>
    <mergeCell ref="A420:H420"/>
    <mergeCell ref="A421:H421"/>
    <mergeCell ref="A422:H422"/>
    <mergeCell ref="A423:H423"/>
    <mergeCell ref="A424:H424"/>
    <mergeCell ref="A425:H425"/>
    <mergeCell ref="A426:H426"/>
    <mergeCell ref="A427:H427"/>
    <mergeCell ref="A428:H428"/>
    <mergeCell ref="A429:H429"/>
    <mergeCell ref="A430:H430"/>
    <mergeCell ref="G434:H434"/>
    <mergeCell ref="F437:H437"/>
    <mergeCell ref="F438:H438"/>
    <mergeCell ref="B434:E434"/>
    <mergeCell ref="B435:C435"/>
    <mergeCell ref="F435:H435"/>
    <mergeCell ref="B436:C436"/>
    <mergeCell ref="F436:H436"/>
    <mergeCell ref="B437:C437"/>
    <mergeCell ref="B438:C438"/>
    <mergeCell ref="B439:C439"/>
    <mergeCell ref="F439:H439"/>
    <mergeCell ref="B440:C440"/>
    <mergeCell ref="F440:H440"/>
    <mergeCell ref="B441:C441"/>
    <mergeCell ref="F441:H441"/>
    <mergeCell ref="F442:H442"/>
    <mergeCell ref="B442:C442"/>
    <mergeCell ref="B443:C443"/>
    <mergeCell ref="B444:C444"/>
    <mergeCell ref="B445:C445"/>
    <mergeCell ref="B446:C446"/>
    <mergeCell ref="B447:C447"/>
    <mergeCell ref="B448:C448"/>
    <mergeCell ref="A455:H455"/>
    <mergeCell ref="A456:H456"/>
    <mergeCell ref="A457:H457"/>
    <mergeCell ref="A458:H458"/>
    <mergeCell ref="A459:H459"/>
    <mergeCell ref="A460:H460"/>
    <mergeCell ref="A461:H461"/>
    <mergeCell ref="F367:H367"/>
    <mergeCell ref="F368:H368"/>
    <mergeCell ref="B363:C363"/>
    <mergeCell ref="B364:C364"/>
    <mergeCell ref="B365:C365"/>
    <mergeCell ref="B366:C366"/>
    <mergeCell ref="F366:H366"/>
    <mergeCell ref="B367:C367"/>
    <mergeCell ref="B368:C368"/>
    <mergeCell ref="A333:H333"/>
    <mergeCell ref="I333:J333"/>
    <mergeCell ref="A334:H334"/>
    <mergeCell ref="A335:H335"/>
    <mergeCell ref="A336:H336"/>
    <mergeCell ref="A337:H337"/>
    <mergeCell ref="A338:H338"/>
    <mergeCell ref="A339:H339"/>
    <mergeCell ref="A340:H340"/>
    <mergeCell ref="A341:H341"/>
    <mergeCell ref="A342:H342"/>
    <mergeCell ref="A343:H343"/>
    <mergeCell ref="A344:H344"/>
    <mergeCell ref="G348:H348"/>
    <mergeCell ref="F351:H351"/>
    <mergeCell ref="F352:H352"/>
    <mergeCell ref="B348:E348"/>
    <mergeCell ref="B349:C349"/>
    <mergeCell ref="F349:H349"/>
    <mergeCell ref="B350:C350"/>
    <mergeCell ref="F350:H350"/>
    <mergeCell ref="B351:C351"/>
    <mergeCell ref="B352:C352"/>
    <mergeCell ref="B353:C353"/>
    <mergeCell ref="F353:H353"/>
    <mergeCell ref="B354:C354"/>
    <mergeCell ref="F354:H354"/>
    <mergeCell ref="B355:C355"/>
    <mergeCell ref="F355:H355"/>
    <mergeCell ref="F356:H356"/>
    <mergeCell ref="B356:C356"/>
    <mergeCell ref="B357:C357"/>
    <mergeCell ref="B358:C358"/>
    <mergeCell ref="B359:C359"/>
    <mergeCell ref="B360:C360"/>
    <mergeCell ref="B361:C361"/>
    <mergeCell ref="B362:C362"/>
    <mergeCell ref="A369:H369"/>
    <mergeCell ref="A370:H370"/>
    <mergeCell ref="A371:H371"/>
    <mergeCell ref="A372:H372"/>
    <mergeCell ref="A373:H373"/>
    <mergeCell ref="A374:H374"/>
    <mergeCell ref="A375:H375"/>
    <mergeCell ref="F407:H407"/>
    <mergeCell ref="F408:H408"/>
    <mergeCell ref="F400:H400"/>
    <mergeCell ref="F401:H401"/>
    <mergeCell ref="F402:H402"/>
    <mergeCell ref="F403:H403"/>
    <mergeCell ref="F404:H404"/>
    <mergeCell ref="F405:H405"/>
    <mergeCell ref="F406:H406"/>
    <mergeCell ref="F410:H410"/>
    <mergeCell ref="F411:H411"/>
    <mergeCell ref="B406:C406"/>
    <mergeCell ref="B407:C407"/>
    <mergeCell ref="B408:C408"/>
    <mergeCell ref="B409:C409"/>
    <mergeCell ref="F409:H409"/>
    <mergeCell ref="B410:C410"/>
    <mergeCell ref="B411:C411"/>
    <mergeCell ref="A376:H376"/>
    <mergeCell ref="I376:J376"/>
    <mergeCell ref="A377:H377"/>
    <mergeCell ref="A378:H378"/>
    <mergeCell ref="A379:H379"/>
    <mergeCell ref="A380:H380"/>
    <mergeCell ref="A381:H381"/>
    <mergeCell ref="A382:H382"/>
    <mergeCell ref="A383:H383"/>
    <mergeCell ref="A384:H384"/>
    <mergeCell ref="A385:H385"/>
    <mergeCell ref="A386:H386"/>
    <mergeCell ref="A387:H387"/>
    <mergeCell ref="G391:H391"/>
    <mergeCell ref="F394:H394"/>
    <mergeCell ref="F395:H395"/>
    <mergeCell ref="B391:E391"/>
    <mergeCell ref="B392:C392"/>
    <mergeCell ref="F392:H392"/>
    <mergeCell ref="B393:C393"/>
    <mergeCell ref="F393:H393"/>
    <mergeCell ref="B394:C394"/>
    <mergeCell ref="B395:C395"/>
    <mergeCell ref="B396:C396"/>
    <mergeCell ref="F396:H396"/>
    <mergeCell ref="B397:C397"/>
    <mergeCell ref="F397:H397"/>
    <mergeCell ref="B398:C398"/>
    <mergeCell ref="F398:H398"/>
    <mergeCell ref="F399:H399"/>
    <mergeCell ref="B399:C399"/>
    <mergeCell ref="B400:C400"/>
    <mergeCell ref="B401:C401"/>
    <mergeCell ref="B402:C402"/>
    <mergeCell ref="B403:C403"/>
    <mergeCell ref="B404:C404"/>
    <mergeCell ref="B405:C405"/>
    <mergeCell ref="A412:H412"/>
    <mergeCell ref="A413:H413"/>
    <mergeCell ref="A414:H414"/>
    <mergeCell ref="A415:H415"/>
    <mergeCell ref="A416:H416"/>
    <mergeCell ref="A417:H417"/>
    <mergeCell ref="A418:H418"/>
    <mergeCell ref="F450:H450"/>
    <mergeCell ref="F451:H451"/>
    <mergeCell ref="F443:H443"/>
    <mergeCell ref="F444:H444"/>
    <mergeCell ref="F445:H445"/>
    <mergeCell ref="F446:H446"/>
    <mergeCell ref="F447:H447"/>
    <mergeCell ref="F448:H448"/>
    <mergeCell ref="F449:H449"/>
    <mergeCell ref="F493:H493"/>
    <mergeCell ref="F494:H494"/>
    <mergeCell ref="F486:H486"/>
    <mergeCell ref="F487:H487"/>
    <mergeCell ref="F488:H488"/>
    <mergeCell ref="F489:H489"/>
    <mergeCell ref="F490:H490"/>
    <mergeCell ref="F491:H491"/>
    <mergeCell ref="F492:H492"/>
    <mergeCell ref="F625:H625"/>
    <mergeCell ref="F626:H626"/>
    <mergeCell ref="B621:C621"/>
    <mergeCell ref="B622:C622"/>
    <mergeCell ref="B623:C623"/>
    <mergeCell ref="B624:C624"/>
    <mergeCell ref="F624:H624"/>
    <mergeCell ref="B625:C625"/>
    <mergeCell ref="B626:C626"/>
    <mergeCell ref="A640:H640"/>
    <mergeCell ref="A641:H641"/>
    <mergeCell ref="A642:H642"/>
    <mergeCell ref="A643:H643"/>
    <mergeCell ref="A644:H644"/>
    <mergeCell ref="A645:H645"/>
    <mergeCell ref="A634:H634"/>
    <mergeCell ref="I634:J634"/>
    <mergeCell ref="A635:H635"/>
    <mergeCell ref="A636:H636"/>
    <mergeCell ref="A637:H637"/>
    <mergeCell ref="A638:H638"/>
    <mergeCell ref="A639:H639"/>
    <mergeCell ref="A591:H591"/>
    <mergeCell ref="I591:J591"/>
    <mergeCell ref="A592:H592"/>
    <mergeCell ref="A593:H593"/>
    <mergeCell ref="A594:H594"/>
    <mergeCell ref="A595:H595"/>
    <mergeCell ref="A596:H596"/>
    <mergeCell ref="A597:H597"/>
    <mergeCell ref="A598:H598"/>
    <mergeCell ref="A599:H599"/>
    <mergeCell ref="A600:H600"/>
    <mergeCell ref="A601:H601"/>
    <mergeCell ref="A602:H602"/>
    <mergeCell ref="G606:H606"/>
    <mergeCell ref="F609:H609"/>
    <mergeCell ref="F610:H610"/>
    <mergeCell ref="B606:E606"/>
    <mergeCell ref="B607:C607"/>
    <mergeCell ref="F607:H607"/>
    <mergeCell ref="B608:C608"/>
    <mergeCell ref="F608:H608"/>
    <mergeCell ref="B609:C609"/>
    <mergeCell ref="B610:C610"/>
    <mergeCell ref="B611:C611"/>
    <mergeCell ref="F611:H611"/>
    <mergeCell ref="B612:C612"/>
    <mergeCell ref="F612:H612"/>
    <mergeCell ref="B613:C613"/>
    <mergeCell ref="F613:H613"/>
    <mergeCell ref="F614:H614"/>
    <mergeCell ref="B614:C614"/>
    <mergeCell ref="B615:C615"/>
    <mergeCell ref="B616:C616"/>
    <mergeCell ref="B617:C617"/>
    <mergeCell ref="B618:C618"/>
    <mergeCell ref="B619:C619"/>
    <mergeCell ref="B620:C620"/>
    <mergeCell ref="A627:H627"/>
    <mergeCell ref="A628:H628"/>
    <mergeCell ref="A629:H629"/>
    <mergeCell ref="A630:H630"/>
    <mergeCell ref="A631:H631"/>
    <mergeCell ref="A632:H632"/>
    <mergeCell ref="A633:H633"/>
  </mergeCells>
  <conditionalFormatting sqref="B222:C239">
    <cfRule type="notContainsBlanks" dxfId="0" priority="1">
      <formula>LEN(TRIM(B222))&gt;0</formula>
    </cfRule>
  </conditionalFormatting>
  <dataValidations>
    <dataValidation type="list" allowBlank="1" sqref="B7:B24 B50:B67 B93:B110 B136:B153 B179:B196 B222:B239 B265:B282 B308:B325 B351:B368 B394:B411 B437:B454 B480:B497 B523:B540 B566:B583 B609:B626">
      <formula1>Base!$A$3:$A$824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2" max="2" width="28.75"/>
    <col customWidth="1" min="3" max="3" width="9.0"/>
    <col customWidth="1" min="4" max="4" width="8.0"/>
    <col customWidth="1" min="5" max="5" width="10.13"/>
    <col customWidth="1" min="6" max="6" width="10.25"/>
    <col customWidth="1" min="7" max="7" width="8.75"/>
    <col customWidth="1" min="8" max="8" width="10.75"/>
    <col customWidth="1" min="9" max="9" width="9.63"/>
    <col customWidth="1" min="18" max="18" width="21.38"/>
  </cols>
  <sheetData>
    <row r="1">
      <c r="A1" s="26" t="s">
        <v>7</v>
      </c>
      <c r="I1" s="199"/>
      <c r="J1" s="199"/>
      <c r="K1" s="199"/>
      <c r="L1" s="199"/>
      <c r="M1" s="199"/>
      <c r="N1" s="57"/>
      <c r="O1" s="57"/>
      <c r="P1" s="57"/>
      <c r="Q1" s="57"/>
      <c r="R1" s="57"/>
      <c r="S1" s="57"/>
      <c r="T1" s="57"/>
      <c r="U1" s="57"/>
      <c r="V1" s="57"/>
      <c r="W1" s="57"/>
      <c r="X1" s="57"/>
      <c r="Y1" s="57"/>
      <c r="Z1" s="57"/>
    </row>
    <row r="2">
      <c r="A2" s="200"/>
      <c r="B2" s="200"/>
      <c r="C2" s="200"/>
      <c r="D2" s="200"/>
      <c r="E2" s="200"/>
      <c r="F2" s="200"/>
      <c r="G2" s="200"/>
      <c r="H2" s="200"/>
      <c r="I2" s="200"/>
      <c r="J2" s="200"/>
      <c r="K2" s="200"/>
      <c r="L2" s="200"/>
      <c r="M2" s="200"/>
      <c r="N2" s="57"/>
      <c r="O2" s="57"/>
      <c r="P2" s="57"/>
      <c r="Q2" s="57"/>
      <c r="R2" s="57"/>
      <c r="S2" s="57"/>
      <c r="T2" s="57"/>
      <c r="U2" s="57"/>
      <c r="V2" s="57"/>
      <c r="W2" s="57"/>
      <c r="X2" s="57"/>
      <c r="Y2" s="57"/>
      <c r="Z2" s="57"/>
    </row>
    <row r="3">
      <c r="A3" s="200"/>
      <c r="B3" s="201" t="s">
        <v>777</v>
      </c>
      <c r="C3" s="2"/>
      <c r="D3" s="3"/>
      <c r="E3" s="202" t="s">
        <v>778</v>
      </c>
      <c r="F3" s="202" t="s">
        <v>779</v>
      </c>
      <c r="G3" s="202" t="s">
        <v>780</v>
      </c>
      <c r="H3" s="202" t="s">
        <v>781</v>
      </c>
      <c r="I3" s="202" t="s">
        <v>782</v>
      </c>
      <c r="J3" s="202" t="s">
        <v>783</v>
      </c>
      <c r="K3" s="202" t="s">
        <v>784</v>
      </c>
      <c r="L3" s="202" t="s">
        <v>785</v>
      </c>
      <c r="M3" s="202" t="s">
        <v>786</v>
      </c>
      <c r="N3" s="202" t="s">
        <v>787</v>
      </c>
      <c r="O3" s="202" t="s">
        <v>788</v>
      </c>
      <c r="P3" s="202" t="s">
        <v>789</v>
      </c>
      <c r="Q3" s="203"/>
      <c r="S3" s="57"/>
      <c r="T3" s="57"/>
      <c r="U3" s="57"/>
      <c r="V3" s="57"/>
      <c r="W3" s="57"/>
      <c r="X3" s="57"/>
      <c r="Y3" s="57"/>
      <c r="Z3" s="57"/>
    </row>
    <row r="4">
      <c r="A4" s="200"/>
      <c r="B4" s="201" t="s">
        <v>790</v>
      </c>
      <c r="C4" s="2"/>
      <c r="D4" s="3"/>
      <c r="E4" s="36">
        <v>31.0</v>
      </c>
      <c r="F4" s="36">
        <v>28.0</v>
      </c>
      <c r="G4" s="36">
        <v>31.0</v>
      </c>
      <c r="H4" s="36">
        <v>30.0</v>
      </c>
      <c r="I4" s="36">
        <v>31.0</v>
      </c>
      <c r="J4" s="36">
        <v>30.0</v>
      </c>
      <c r="K4" s="36">
        <v>31.0</v>
      </c>
      <c r="L4" s="36">
        <v>30.0</v>
      </c>
      <c r="M4" s="36">
        <v>31.0</v>
      </c>
      <c r="N4" s="36">
        <v>30.0</v>
      </c>
      <c r="O4" s="36">
        <v>31.0</v>
      </c>
      <c r="P4" s="36">
        <v>30.0</v>
      </c>
      <c r="Q4" s="204"/>
      <c r="S4" s="57"/>
      <c r="T4" s="57"/>
      <c r="U4" s="57"/>
      <c r="V4" s="57"/>
      <c r="W4" s="57"/>
      <c r="X4" s="57"/>
      <c r="Y4" s="57"/>
      <c r="Z4" s="57"/>
    </row>
    <row r="5">
      <c r="A5" s="200"/>
      <c r="B5" s="201" t="s">
        <v>791</v>
      </c>
      <c r="C5" s="2"/>
      <c r="D5" s="3"/>
      <c r="E5" s="205">
        <f>C19</f>
        <v>44</v>
      </c>
      <c r="F5" s="206">
        <f>C37</f>
        <v>44</v>
      </c>
      <c r="G5" s="205">
        <f>C55</f>
        <v>44</v>
      </c>
      <c r="H5" s="205">
        <f>C73</f>
        <v>44</v>
      </c>
      <c r="I5" s="205">
        <f>C91</f>
        <v>44</v>
      </c>
      <c r="J5" s="205">
        <f>C109</f>
        <v>44</v>
      </c>
      <c r="K5" s="205">
        <f>C127</f>
        <v>44</v>
      </c>
      <c r="L5" s="205">
        <f>C145</f>
        <v>44</v>
      </c>
      <c r="M5" s="205">
        <f>C163</f>
        <v>44</v>
      </c>
      <c r="N5" s="205">
        <f>C181</f>
        <v>44</v>
      </c>
      <c r="O5" s="205">
        <f>C199</f>
        <v>44</v>
      </c>
      <c r="P5" s="207">
        <f>C217</f>
        <v>44</v>
      </c>
      <c r="Q5" s="204"/>
      <c r="R5" s="189"/>
      <c r="S5" s="208"/>
      <c r="T5" s="208"/>
      <c r="U5" s="208"/>
      <c r="V5" s="208"/>
      <c r="W5" s="208"/>
      <c r="X5" s="208"/>
      <c r="Y5" s="208"/>
      <c r="Z5" s="208"/>
    </row>
    <row r="6">
      <c r="A6" s="200"/>
      <c r="B6" s="209" t="s">
        <v>792</v>
      </c>
      <c r="S6" s="57"/>
      <c r="T6" s="57"/>
      <c r="U6" s="57"/>
      <c r="V6" s="57"/>
      <c r="W6" s="57"/>
      <c r="X6" s="57"/>
      <c r="Y6" s="57"/>
      <c r="Z6" s="57"/>
    </row>
    <row r="7">
      <c r="A7" s="200"/>
      <c r="B7" s="201" t="s">
        <v>777</v>
      </c>
      <c r="C7" s="2"/>
      <c r="D7" s="2"/>
      <c r="E7" s="210" t="str">
        <f t="shared" ref="E7:P7" si="1">E3</f>
        <v>Enero</v>
      </c>
      <c r="F7" s="210" t="str">
        <f t="shared" si="1"/>
        <v>Febrero</v>
      </c>
      <c r="G7" s="210" t="str">
        <f t="shared" si="1"/>
        <v>Marzo</v>
      </c>
      <c r="H7" s="210" t="str">
        <f t="shared" si="1"/>
        <v>Abril</v>
      </c>
      <c r="I7" s="210" t="str">
        <f t="shared" si="1"/>
        <v>Mayo</v>
      </c>
      <c r="J7" s="210" t="str">
        <f t="shared" si="1"/>
        <v>Junio</v>
      </c>
      <c r="K7" s="210" t="str">
        <f t="shared" si="1"/>
        <v>Julio</v>
      </c>
      <c r="L7" s="210" t="str">
        <f t="shared" si="1"/>
        <v>Agosto</v>
      </c>
      <c r="M7" s="210" t="str">
        <f t="shared" si="1"/>
        <v>Septiembre </v>
      </c>
      <c r="N7" s="210" t="str">
        <f t="shared" si="1"/>
        <v>Octubre</v>
      </c>
      <c r="O7" s="210" t="str">
        <f t="shared" si="1"/>
        <v>Noviembre</v>
      </c>
      <c r="P7" s="210" t="str">
        <f t="shared" si="1"/>
        <v>Diciembre</v>
      </c>
      <c r="Q7" s="210" t="s">
        <v>793</v>
      </c>
      <c r="R7" s="210" t="s">
        <v>794</v>
      </c>
      <c r="S7" s="57"/>
      <c r="T7" s="57"/>
      <c r="U7" s="57"/>
      <c r="V7" s="57"/>
      <c r="W7" s="57"/>
      <c r="X7" s="57"/>
      <c r="Y7" s="57"/>
      <c r="Z7" s="57"/>
    </row>
    <row r="8">
      <c r="A8" s="200"/>
      <c r="B8" s="201" t="s">
        <v>795</v>
      </c>
      <c r="C8" s="2"/>
      <c r="D8" s="2"/>
      <c r="E8" s="211">
        <f>J29</f>
        <v>0.6035714286</v>
      </c>
      <c r="F8" s="211">
        <f>J47</f>
        <v>0.6285714286</v>
      </c>
      <c r="G8" s="211">
        <f>J65</f>
        <v>0.6571428571</v>
      </c>
      <c r="H8" s="211">
        <f>J83</f>
        <v>0.7214285714</v>
      </c>
      <c r="I8" s="211">
        <f>J101</f>
        <v>0.7642857143</v>
      </c>
      <c r="J8" s="211">
        <f>J119</f>
        <v>0.8214285714</v>
      </c>
      <c r="K8" s="211">
        <f>J137</f>
        <v>0.8357142857</v>
      </c>
      <c r="L8" s="211">
        <f>J155</f>
        <v>0.8857142857</v>
      </c>
      <c r="M8" s="211">
        <f>J173</f>
        <v>0.9071428571</v>
      </c>
      <c r="N8" s="211">
        <f>J191</f>
        <v>0.9071428571</v>
      </c>
      <c r="O8" s="211">
        <f>J209</f>
        <v>0.9214285714</v>
      </c>
      <c r="P8" s="211">
        <f>J227</f>
        <v>0.9357142857</v>
      </c>
      <c r="Q8" s="212"/>
      <c r="R8" s="213">
        <f>AVERAGEIF(E8:P8,"&gt;0")</f>
        <v>0.7991071429</v>
      </c>
      <c r="S8" s="57"/>
      <c r="T8" s="57"/>
      <c r="U8" s="57"/>
      <c r="V8" s="57"/>
      <c r="W8" s="57"/>
      <c r="X8" s="57"/>
      <c r="Y8" s="57"/>
      <c r="Z8" s="57"/>
    </row>
    <row r="9">
      <c r="A9" s="200"/>
      <c r="B9" s="201" t="s">
        <v>796</v>
      </c>
      <c r="C9" s="2"/>
      <c r="D9" s="2"/>
      <c r="E9" s="214">
        <f t="shared" ref="E9:P9" si="2">E8*E5</f>
        <v>26.55714286</v>
      </c>
      <c r="F9" s="214">
        <f t="shared" si="2"/>
        <v>27.65714286</v>
      </c>
      <c r="G9" s="215">
        <f t="shared" si="2"/>
        <v>28.91428571</v>
      </c>
      <c r="H9" s="215">
        <f t="shared" si="2"/>
        <v>31.74285714</v>
      </c>
      <c r="I9" s="215">
        <f t="shared" si="2"/>
        <v>33.62857143</v>
      </c>
      <c r="J9" s="215">
        <f t="shared" si="2"/>
        <v>36.14285714</v>
      </c>
      <c r="K9" s="215">
        <f t="shared" si="2"/>
        <v>36.77142857</v>
      </c>
      <c r="L9" s="215">
        <f t="shared" si="2"/>
        <v>38.97142857</v>
      </c>
      <c r="M9" s="215">
        <f t="shared" si="2"/>
        <v>39.91428571</v>
      </c>
      <c r="N9" s="215">
        <f t="shared" si="2"/>
        <v>39.91428571</v>
      </c>
      <c r="O9" s="215">
        <f t="shared" si="2"/>
        <v>40.54285714</v>
      </c>
      <c r="P9" s="215">
        <f t="shared" si="2"/>
        <v>41.17142857</v>
      </c>
      <c r="Q9" s="214">
        <f t="shared" ref="Q9:Q10" si="4">SUM(E9:P9)</f>
        <v>421.9285714</v>
      </c>
      <c r="R9" s="216"/>
      <c r="S9" s="57"/>
      <c r="T9" s="57"/>
      <c r="U9" s="57"/>
      <c r="V9" s="57"/>
      <c r="W9" s="57"/>
      <c r="X9" s="57"/>
      <c r="Y9" s="57"/>
      <c r="Z9" s="57"/>
    </row>
    <row r="10">
      <c r="A10" s="200"/>
      <c r="B10" s="201" t="s">
        <v>797</v>
      </c>
      <c r="C10" s="2"/>
      <c r="D10" s="2"/>
      <c r="E10" s="214">
        <f t="shared" ref="E10:P10" si="3">E9*E4</f>
        <v>823.2714286</v>
      </c>
      <c r="F10" s="214">
        <f t="shared" si="3"/>
        <v>774.4</v>
      </c>
      <c r="G10" s="215">
        <f t="shared" si="3"/>
        <v>896.3428571</v>
      </c>
      <c r="H10" s="215">
        <f t="shared" si="3"/>
        <v>952.2857143</v>
      </c>
      <c r="I10" s="215">
        <f t="shared" si="3"/>
        <v>1042.485714</v>
      </c>
      <c r="J10" s="215">
        <f t="shared" si="3"/>
        <v>1084.285714</v>
      </c>
      <c r="K10" s="215">
        <f t="shared" si="3"/>
        <v>1139.914286</v>
      </c>
      <c r="L10" s="215">
        <f t="shared" si="3"/>
        <v>1169.142857</v>
      </c>
      <c r="M10" s="215">
        <f t="shared" si="3"/>
        <v>1237.342857</v>
      </c>
      <c r="N10" s="215">
        <f t="shared" si="3"/>
        <v>1197.428571</v>
      </c>
      <c r="O10" s="215">
        <f t="shared" si="3"/>
        <v>1256.828571</v>
      </c>
      <c r="P10" s="215">
        <f t="shared" si="3"/>
        <v>1235.142857</v>
      </c>
      <c r="Q10" s="214">
        <f t="shared" si="4"/>
        <v>12808.87143</v>
      </c>
      <c r="R10" s="217"/>
      <c r="S10" s="57"/>
      <c r="T10" s="57"/>
      <c r="U10" s="57"/>
      <c r="V10" s="57"/>
      <c r="W10" s="57"/>
      <c r="X10" s="57"/>
      <c r="Y10" s="57"/>
      <c r="Z10" s="57"/>
    </row>
    <row r="11">
      <c r="A11" s="200"/>
      <c r="B11" s="117"/>
      <c r="C11" s="2"/>
      <c r="D11" s="2"/>
      <c r="E11" s="117"/>
      <c r="F11" s="2"/>
      <c r="G11" s="2"/>
      <c r="H11" s="2"/>
      <c r="I11" s="2"/>
      <c r="J11" s="2"/>
      <c r="K11" s="2"/>
      <c r="L11" s="2"/>
      <c r="M11" s="2"/>
      <c r="N11" s="2"/>
      <c r="O11" s="2"/>
      <c r="P11" s="2"/>
      <c r="S11" s="57"/>
      <c r="T11" s="57"/>
      <c r="U11" s="57"/>
      <c r="V11" s="57"/>
      <c r="W11" s="57"/>
      <c r="X11" s="57"/>
      <c r="Y11" s="57"/>
      <c r="Z11" s="57"/>
    </row>
    <row r="12">
      <c r="A12" s="200"/>
      <c r="B12" s="201" t="s">
        <v>798</v>
      </c>
      <c r="C12" s="2"/>
      <c r="D12" s="3"/>
      <c r="E12" s="218">
        <f t="shared" ref="E12:P12" si="5">E9/E5</f>
        <v>0.6035714286</v>
      </c>
      <c r="F12" s="218">
        <f t="shared" si="5"/>
        <v>0.6285714286</v>
      </c>
      <c r="G12" s="218">
        <f t="shared" si="5"/>
        <v>0.6571428571</v>
      </c>
      <c r="H12" s="218">
        <f t="shared" si="5"/>
        <v>0.7214285714</v>
      </c>
      <c r="I12" s="218">
        <f t="shared" si="5"/>
        <v>0.7642857143</v>
      </c>
      <c r="J12" s="218">
        <f t="shared" si="5"/>
        <v>0.8214285714</v>
      </c>
      <c r="K12" s="218">
        <f t="shared" si="5"/>
        <v>0.8357142857</v>
      </c>
      <c r="L12" s="218">
        <f t="shared" si="5"/>
        <v>0.8857142857</v>
      </c>
      <c r="M12" s="218">
        <f t="shared" si="5"/>
        <v>0.9071428571</v>
      </c>
      <c r="N12" s="218">
        <f t="shared" si="5"/>
        <v>0.9071428571</v>
      </c>
      <c r="O12" s="218">
        <f t="shared" si="5"/>
        <v>0.9214285714</v>
      </c>
      <c r="P12" s="218">
        <f t="shared" si="5"/>
        <v>0.9357142857</v>
      </c>
      <c r="Q12" s="219"/>
      <c r="R12" s="220">
        <f>R8</f>
        <v>0.7991071429</v>
      </c>
      <c r="S12" s="57"/>
      <c r="T12" s="57"/>
      <c r="U12" s="57"/>
      <c r="V12" s="57"/>
      <c r="W12" s="57"/>
      <c r="X12" s="57"/>
      <c r="Y12" s="57"/>
      <c r="Z12" s="57"/>
    </row>
    <row r="13">
      <c r="A13" s="200"/>
      <c r="B13" s="221"/>
      <c r="C13" s="221"/>
      <c r="D13" s="221"/>
      <c r="E13" s="200"/>
      <c r="F13" s="200"/>
      <c r="G13" s="200"/>
      <c r="H13" s="200"/>
      <c r="I13" s="200"/>
      <c r="J13" s="200"/>
      <c r="K13" s="200"/>
      <c r="L13" s="200"/>
      <c r="M13" s="200"/>
      <c r="N13" s="200"/>
      <c r="O13" s="200"/>
      <c r="P13" s="200"/>
      <c r="Q13" s="200"/>
      <c r="R13" s="200"/>
      <c r="S13" s="57"/>
      <c r="T13" s="57"/>
      <c r="U13" s="57"/>
      <c r="V13" s="57"/>
      <c r="W13" s="57"/>
      <c r="X13" s="57"/>
      <c r="Y13" s="57"/>
      <c r="Z13" s="57"/>
    </row>
    <row r="14">
      <c r="A14" s="200"/>
      <c r="B14" s="222"/>
      <c r="C14" s="222"/>
      <c r="D14" s="222"/>
      <c r="E14" s="222"/>
      <c r="F14" s="223">
        <f t="shared" ref="F14:P14" si="6">F10-E10</f>
        <v>-48.87142857</v>
      </c>
      <c r="G14" s="223">
        <f t="shared" si="6"/>
        <v>121.9428571</v>
      </c>
      <c r="H14" s="223">
        <f t="shared" si="6"/>
        <v>55.94285714</v>
      </c>
      <c r="I14" s="223">
        <f t="shared" si="6"/>
        <v>90.2</v>
      </c>
      <c r="J14" s="223">
        <f t="shared" si="6"/>
        <v>41.8</v>
      </c>
      <c r="K14" s="223">
        <f t="shared" si="6"/>
        <v>55.62857143</v>
      </c>
      <c r="L14" s="223">
        <f t="shared" si="6"/>
        <v>29.22857143</v>
      </c>
      <c r="M14" s="223">
        <f t="shared" si="6"/>
        <v>68.2</v>
      </c>
      <c r="N14" s="223">
        <f t="shared" si="6"/>
        <v>-39.91428571</v>
      </c>
      <c r="O14" s="223">
        <f t="shared" si="6"/>
        <v>59.4</v>
      </c>
      <c r="P14" s="223">
        <f t="shared" si="6"/>
        <v>-21.68571429</v>
      </c>
      <c r="Q14" s="200"/>
      <c r="R14" s="224">
        <f>P10-E10</f>
        <v>411.8714286</v>
      </c>
      <c r="S14">
        <f>R14/44</f>
        <v>9.360714286</v>
      </c>
    </row>
    <row r="15">
      <c r="A15" s="200"/>
      <c r="B15" s="225" t="s">
        <v>799</v>
      </c>
      <c r="C15" s="226"/>
      <c r="D15" s="226"/>
      <c r="E15" s="226"/>
      <c r="F15" s="227"/>
      <c r="G15" s="226"/>
      <c r="H15" s="226"/>
      <c r="I15" s="226"/>
      <c r="J15" s="226"/>
      <c r="K15" s="200"/>
      <c r="L15" s="228"/>
      <c r="M15" s="200"/>
      <c r="N15" s="200"/>
      <c r="O15" s="200"/>
      <c r="P15" s="200"/>
      <c r="Q15" s="200"/>
      <c r="R15" s="200"/>
    </row>
    <row r="16">
      <c r="A16" s="200"/>
      <c r="B16" s="229"/>
      <c r="C16" s="229"/>
      <c r="D16" s="226"/>
      <c r="E16" s="226"/>
      <c r="F16" s="227"/>
      <c r="G16" s="226"/>
      <c r="H16" s="226"/>
      <c r="I16" s="226"/>
      <c r="J16" s="226"/>
      <c r="K16" s="200"/>
      <c r="L16" s="200"/>
      <c r="M16" s="200"/>
      <c r="N16" s="200"/>
      <c r="O16" s="200"/>
      <c r="P16" s="200"/>
      <c r="Q16" s="200"/>
      <c r="R16" s="200"/>
    </row>
    <row r="17">
      <c r="A17" s="200"/>
      <c r="B17" s="230" t="s">
        <v>777</v>
      </c>
      <c r="C17" s="231" t="str">
        <f>E3</f>
        <v>Enero</v>
      </c>
      <c r="D17" s="226"/>
      <c r="E17" s="226"/>
      <c r="F17" s="226"/>
      <c r="G17" s="226">
        <f>700*149</f>
        <v>104300</v>
      </c>
      <c r="H17" s="226"/>
      <c r="I17" s="226"/>
      <c r="J17" s="226"/>
      <c r="K17" s="200"/>
      <c r="L17" s="232"/>
      <c r="M17" s="200"/>
      <c r="N17" s="233"/>
      <c r="O17" s="200"/>
      <c r="P17" s="200"/>
      <c r="Q17" s="200"/>
      <c r="R17" s="200"/>
    </row>
    <row r="18">
      <c r="A18" s="234"/>
      <c r="B18" s="235" t="s">
        <v>800</v>
      </c>
      <c r="C18" s="236">
        <v>22.0</v>
      </c>
      <c r="D18" s="226"/>
      <c r="E18" s="226"/>
      <c r="F18" s="226"/>
      <c r="G18" s="226"/>
      <c r="H18" s="226"/>
      <c r="I18" s="226"/>
      <c r="J18" s="226"/>
      <c r="K18" s="200"/>
      <c r="L18" s="237"/>
      <c r="M18" s="228"/>
      <c r="N18" s="200"/>
      <c r="O18" s="200"/>
      <c r="P18" s="200"/>
      <c r="Q18" s="200"/>
      <c r="R18" s="200"/>
    </row>
    <row r="19">
      <c r="A19" s="234"/>
      <c r="B19" s="235" t="s">
        <v>791</v>
      </c>
      <c r="C19" s="236">
        <v>44.0</v>
      </c>
      <c r="D19" s="238"/>
      <c r="E19" s="238"/>
      <c r="F19" s="238"/>
      <c r="G19" s="238"/>
      <c r="H19" s="238"/>
      <c r="I19" s="238"/>
      <c r="J19" s="238"/>
      <c r="K19" s="200"/>
      <c r="L19" s="200"/>
      <c r="M19" s="200"/>
      <c r="N19" s="200"/>
      <c r="O19" s="200"/>
      <c r="P19" s="200"/>
      <c r="Q19" s="200"/>
      <c r="R19" s="200"/>
    </row>
    <row r="20">
      <c r="A20" s="234"/>
      <c r="B20" s="239"/>
      <c r="C20" s="240" t="s">
        <v>801</v>
      </c>
      <c r="D20" s="240" t="s">
        <v>802</v>
      </c>
      <c r="E20" s="240" t="s">
        <v>803</v>
      </c>
      <c r="F20" s="240" t="s">
        <v>804</v>
      </c>
      <c r="G20" s="240" t="s">
        <v>805</v>
      </c>
      <c r="H20" s="240" t="s">
        <v>806</v>
      </c>
      <c r="I20" s="240" t="s">
        <v>807</v>
      </c>
      <c r="J20" s="235" t="s">
        <v>808</v>
      </c>
      <c r="K20" s="200"/>
      <c r="L20" s="200"/>
      <c r="M20" s="237"/>
      <c r="N20" s="200"/>
      <c r="O20" s="200"/>
      <c r="P20" s="200"/>
      <c r="Q20" s="200"/>
      <c r="R20" s="200"/>
    </row>
    <row r="21">
      <c r="A21" s="234"/>
      <c r="B21" s="241" t="s">
        <v>809</v>
      </c>
      <c r="C21" s="242"/>
      <c r="D21" s="242"/>
      <c r="E21" s="242"/>
      <c r="F21" s="242"/>
      <c r="G21" s="242"/>
      <c r="H21" s="242"/>
      <c r="I21" s="242">
        <v>0.6</v>
      </c>
      <c r="J21" s="243"/>
      <c r="K21" s="200"/>
      <c r="L21" s="228"/>
      <c r="M21" s="200"/>
      <c r="N21" s="200"/>
      <c r="O21" s="200"/>
      <c r="P21" s="200"/>
      <c r="Q21" s="200"/>
      <c r="R21" s="200"/>
    </row>
    <row r="22">
      <c r="A22" s="234"/>
      <c r="B22" s="244" t="s">
        <v>810</v>
      </c>
      <c r="C22" s="245">
        <f t="shared" ref="C22:I22" si="7">C21*$C$18</f>
        <v>0</v>
      </c>
      <c r="D22" s="245">
        <f t="shared" si="7"/>
        <v>0</v>
      </c>
      <c r="E22" s="245">
        <f t="shared" si="7"/>
        <v>0</v>
      </c>
      <c r="F22" s="245">
        <f t="shared" si="7"/>
        <v>0</v>
      </c>
      <c r="G22" s="245">
        <f t="shared" si="7"/>
        <v>0</v>
      </c>
      <c r="H22" s="245">
        <f t="shared" si="7"/>
        <v>0</v>
      </c>
      <c r="I22" s="245">
        <f t="shared" si="7"/>
        <v>13.2</v>
      </c>
      <c r="J22" s="246">
        <f>SUM(C22:I22)</f>
        <v>13.2</v>
      </c>
      <c r="K22" s="200"/>
      <c r="L22" s="200"/>
      <c r="M22" s="200"/>
      <c r="N22" s="200"/>
      <c r="O22" s="232"/>
      <c r="P22" s="200"/>
      <c r="Q22" s="200"/>
      <c r="R22" s="200"/>
    </row>
    <row r="23">
      <c r="A23" s="234"/>
      <c r="B23" s="241" t="s">
        <v>811</v>
      </c>
      <c r="C23" s="247">
        <v>0.5</v>
      </c>
      <c r="D23" s="247">
        <v>0.6</v>
      </c>
      <c r="E23" s="247">
        <v>0.5</v>
      </c>
      <c r="F23" s="247">
        <v>0.7</v>
      </c>
      <c r="G23" s="248">
        <v>0.65</v>
      </c>
      <c r="H23" s="248">
        <v>0.6</v>
      </c>
      <c r="I23" s="248">
        <v>0.7</v>
      </c>
      <c r="J23" s="249"/>
      <c r="K23" s="200"/>
      <c r="L23" s="200"/>
      <c r="M23" s="200"/>
      <c r="N23" s="200"/>
      <c r="O23" s="200"/>
      <c r="P23" s="200"/>
      <c r="Q23" s="200"/>
      <c r="R23" s="200"/>
    </row>
    <row r="24">
      <c r="A24" s="234"/>
      <c r="B24" s="250" t="s">
        <v>812</v>
      </c>
      <c r="C24" s="251">
        <f t="shared" ref="C24:I24" si="8">C23*$C$18</f>
        <v>11</v>
      </c>
      <c r="D24" s="251">
        <f t="shared" si="8"/>
        <v>13.2</v>
      </c>
      <c r="E24" s="251">
        <f t="shared" si="8"/>
        <v>11</v>
      </c>
      <c r="F24" s="251">
        <f t="shared" si="8"/>
        <v>15.4</v>
      </c>
      <c r="G24" s="251">
        <f t="shared" si="8"/>
        <v>14.3</v>
      </c>
      <c r="H24" s="251">
        <f t="shared" si="8"/>
        <v>13.2</v>
      </c>
      <c r="I24" s="251">
        <f t="shared" si="8"/>
        <v>15.4</v>
      </c>
      <c r="J24" s="252">
        <f>SUM(C24:I24)</f>
        <v>93.5</v>
      </c>
      <c r="K24" s="200"/>
      <c r="L24" s="200"/>
      <c r="M24" s="200"/>
      <c r="N24" s="200"/>
      <c r="O24" s="200"/>
      <c r="P24" s="200"/>
      <c r="Q24" s="200"/>
      <c r="R24" s="200"/>
      <c r="S24" s="253"/>
      <c r="T24" s="253"/>
      <c r="U24" s="253"/>
      <c r="V24" s="253"/>
      <c r="W24" s="253"/>
      <c r="X24" s="253"/>
      <c r="Y24" s="253"/>
      <c r="Z24" s="253"/>
    </row>
    <row r="25">
      <c r="A25" s="234"/>
      <c r="B25" s="241" t="s">
        <v>813</v>
      </c>
      <c r="C25" s="247">
        <v>0.5</v>
      </c>
      <c r="D25" s="247">
        <v>0.6</v>
      </c>
      <c r="E25" s="247">
        <v>0.5</v>
      </c>
      <c r="F25" s="247">
        <v>0.7</v>
      </c>
      <c r="G25" s="247">
        <v>0.6</v>
      </c>
      <c r="H25" s="248">
        <v>0.7</v>
      </c>
      <c r="I25" s="254">
        <v>0.0</v>
      </c>
      <c r="J25" s="249"/>
      <c r="K25" s="200"/>
      <c r="L25" s="200"/>
      <c r="M25" s="200"/>
      <c r="N25" s="200"/>
      <c r="O25" s="200"/>
      <c r="P25" s="200"/>
      <c r="Q25" s="200"/>
      <c r="R25" s="200"/>
    </row>
    <row r="26">
      <c r="A26" s="234"/>
      <c r="B26" s="244" t="s">
        <v>814</v>
      </c>
      <c r="C26" s="251">
        <f t="shared" ref="C26:H26" si="9">C25*$C$18</f>
        <v>11</v>
      </c>
      <c r="D26" s="251">
        <f t="shared" si="9"/>
        <v>13.2</v>
      </c>
      <c r="E26" s="255">
        <f t="shared" si="9"/>
        <v>11</v>
      </c>
      <c r="F26" s="251">
        <f t="shared" si="9"/>
        <v>15.4</v>
      </c>
      <c r="G26" s="251">
        <f t="shared" si="9"/>
        <v>13.2</v>
      </c>
      <c r="H26" s="251">
        <f t="shared" si="9"/>
        <v>15.4</v>
      </c>
      <c r="I26" s="251"/>
      <c r="J26" s="256">
        <f>SUM(C26:I26)</f>
        <v>79.2</v>
      </c>
      <c r="K26" s="200"/>
      <c r="L26" s="200"/>
      <c r="M26" s="200"/>
      <c r="N26" s="200"/>
      <c r="O26" s="200"/>
      <c r="P26" s="200"/>
      <c r="Q26" s="200"/>
      <c r="R26" s="200"/>
    </row>
    <row r="27">
      <c r="A27" s="200"/>
      <c r="B27" s="238"/>
      <c r="C27" s="257"/>
      <c r="D27" s="257"/>
      <c r="E27" s="257"/>
      <c r="F27" s="257"/>
      <c r="G27" s="257"/>
      <c r="H27" s="257"/>
      <c r="I27" s="257"/>
      <c r="J27" s="257"/>
      <c r="K27" s="200"/>
      <c r="L27" s="200"/>
      <c r="M27" s="200"/>
      <c r="N27" s="200"/>
      <c r="O27" s="200"/>
      <c r="P27" s="200"/>
      <c r="Q27" s="200"/>
      <c r="R27" s="200"/>
    </row>
    <row r="28">
      <c r="A28" s="234"/>
      <c r="B28" s="258" t="s">
        <v>815</v>
      </c>
      <c r="C28" s="259">
        <f t="shared" ref="C28:I28" si="10">C26+C24+C22</f>
        <v>22</v>
      </c>
      <c r="D28" s="259">
        <f t="shared" si="10"/>
        <v>26.4</v>
      </c>
      <c r="E28" s="259">
        <f t="shared" si="10"/>
        <v>22</v>
      </c>
      <c r="F28" s="259">
        <f t="shared" si="10"/>
        <v>30.8</v>
      </c>
      <c r="G28" s="259">
        <f t="shared" si="10"/>
        <v>27.5</v>
      </c>
      <c r="H28" s="259">
        <f t="shared" si="10"/>
        <v>28.6</v>
      </c>
      <c r="I28" s="259">
        <f t="shared" si="10"/>
        <v>28.6</v>
      </c>
      <c r="J28" s="260">
        <f>SUM(C28:I28)</f>
        <v>185.9</v>
      </c>
      <c r="K28" s="200"/>
      <c r="L28" s="228"/>
      <c r="M28" s="200"/>
      <c r="N28" s="200"/>
      <c r="O28" s="200"/>
      <c r="P28" s="200"/>
      <c r="Q28" s="200"/>
      <c r="R28" s="200"/>
    </row>
    <row r="29">
      <c r="A29" s="234"/>
      <c r="B29" s="258" t="s">
        <v>816</v>
      </c>
      <c r="C29" s="261">
        <f t="shared" ref="C29:I29" si="11">C28/$C$19</f>
        <v>0.5</v>
      </c>
      <c r="D29" s="261">
        <f t="shared" si="11"/>
        <v>0.6</v>
      </c>
      <c r="E29" s="261">
        <f t="shared" si="11"/>
        <v>0.5</v>
      </c>
      <c r="F29" s="261">
        <f t="shared" si="11"/>
        <v>0.7</v>
      </c>
      <c r="G29" s="261">
        <f t="shared" si="11"/>
        <v>0.625</v>
      </c>
      <c r="H29" s="261">
        <f t="shared" si="11"/>
        <v>0.65</v>
      </c>
      <c r="I29" s="261">
        <f t="shared" si="11"/>
        <v>0.65</v>
      </c>
      <c r="J29" s="262">
        <f t="shared" ref="J29:J30" si="13">AVERAGEIF(C29:I29,"&gt;0")</f>
        <v>0.6035714286</v>
      </c>
      <c r="K29" s="200"/>
      <c r="L29" s="228"/>
      <c r="M29" s="200"/>
      <c r="N29" s="237"/>
      <c r="O29" s="200"/>
      <c r="P29" s="200"/>
      <c r="Q29" s="200"/>
      <c r="R29" s="200"/>
    </row>
    <row r="30">
      <c r="A30" s="234"/>
      <c r="B30" s="258" t="s">
        <v>798</v>
      </c>
      <c r="C30" s="263">
        <f t="shared" ref="C30:I30" si="12">C28/$C$19</f>
        <v>0.5</v>
      </c>
      <c r="D30" s="263">
        <f t="shared" si="12"/>
        <v>0.6</v>
      </c>
      <c r="E30" s="263">
        <f t="shared" si="12"/>
        <v>0.5</v>
      </c>
      <c r="F30" s="263">
        <f t="shared" si="12"/>
        <v>0.7</v>
      </c>
      <c r="G30" s="263">
        <f t="shared" si="12"/>
        <v>0.625</v>
      </c>
      <c r="H30" s="263">
        <f t="shared" si="12"/>
        <v>0.65</v>
      </c>
      <c r="I30" s="263">
        <f t="shared" si="12"/>
        <v>0.65</v>
      </c>
      <c r="J30" s="264">
        <f t="shared" si="13"/>
        <v>0.6035714286</v>
      </c>
      <c r="K30" s="200"/>
      <c r="L30" s="200"/>
      <c r="M30" s="200"/>
      <c r="N30" s="200"/>
      <c r="O30" s="228"/>
      <c r="P30" s="200"/>
      <c r="Q30" s="200"/>
      <c r="R30" s="200"/>
    </row>
    <row r="31">
      <c r="A31" s="200"/>
      <c r="B31" s="200"/>
      <c r="C31" s="200"/>
      <c r="D31" s="200"/>
      <c r="E31" s="200"/>
      <c r="F31" s="200"/>
      <c r="G31" s="200"/>
      <c r="H31" s="200"/>
      <c r="I31" s="200"/>
      <c r="J31" s="200"/>
      <c r="K31" s="200"/>
      <c r="L31" s="200"/>
      <c r="M31" s="200"/>
      <c r="N31" s="200"/>
      <c r="O31" s="200"/>
      <c r="P31" s="200"/>
      <c r="Q31" s="200"/>
      <c r="R31" s="200"/>
    </row>
    <row r="32">
      <c r="A32" s="200"/>
      <c r="B32" s="200"/>
      <c r="C32" s="200"/>
      <c r="D32" s="200"/>
      <c r="E32" s="200"/>
      <c r="F32" s="200"/>
      <c r="G32" s="200"/>
      <c r="H32" s="200"/>
      <c r="I32" s="200"/>
      <c r="J32" s="200"/>
      <c r="K32" s="200"/>
      <c r="L32" s="200"/>
      <c r="M32" s="200"/>
      <c r="N32" s="200"/>
      <c r="O32" s="200"/>
      <c r="P32" s="200"/>
      <c r="Q32" s="200"/>
      <c r="R32" s="200"/>
    </row>
    <row r="33">
      <c r="A33" s="200"/>
      <c r="B33" s="200"/>
      <c r="C33" s="200"/>
      <c r="D33" s="200"/>
      <c r="E33" s="200"/>
      <c r="F33" s="200"/>
      <c r="G33" s="200"/>
      <c r="H33" s="200"/>
      <c r="I33" s="200"/>
      <c r="J33" s="200"/>
      <c r="K33" s="200"/>
      <c r="L33" s="200"/>
      <c r="M33" s="200"/>
      <c r="N33" s="200"/>
      <c r="O33" s="200"/>
      <c r="P33" s="200"/>
      <c r="Q33" s="200"/>
      <c r="R33" s="200"/>
    </row>
    <row r="34">
      <c r="A34" s="200"/>
      <c r="B34" s="200"/>
      <c r="C34" s="200"/>
      <c r="D34" s="200"/>
      <c r="E34" s="200"/>
      <c r="F34" s="200"/>
      <c r="G34" s="200"/>
      <c r="H34" s="200"/>
      <c r="I34" s="200"/>
      <c r="J34" s="200"/>
      <c r="K34" s="200"/>
      <c r="L34" s="200"/>
      <c r="M34" s="200"/>
      <c r="N34" s="228"/>
      <c r="O34" s="200"/>
      <c r="P34" s="200"/>
      <c r="Q34" s="200"/>
      <c r="R34" s="200"/>
    </row>
    <row r="35">
      <c r="A35" s="200"/>
      <c r="B35" s="230" t="s">
        <v>777</v>
      </c>
      <c r="C35" s="265" t="str">
        <f>F3</f>
        <v>Febrero</v>
      </c>
      <c r="D35" s="226"/>
      <c r="E35" s="226"/>
      <c r="F35" s="226"/>
      <c r="G35" s="226"/>
      <c r="H35" s="226"/>
      <c r="I35" s="226"/>
      <c r="J35" s="226"/>
      <c r="K35" s="200"/>
      <c r="L35" s="200"/>
      <c r="M35" s="200"/>
      <c r="N35" s="200"/>
      <c r="O35" s="200"/>
      <c r="P35" s="200"/>
      <c r="Q35" s="200"/>
      <c r="R35" s="200"/>
    </row>
    <row r="36">
      <c r="A36" s="200"/>
      <c r="B36" s="235" t="s">
        <v>800</v>
      </c>
      <c r="C36" s="266">
        <v>22.0</v>
      </c>
      <c r="D36" s="226"/>
      <c r="E36" s="226"/>
      <c r="F36" s="226"/>
      <c r="G36" s="226"/>
      <c r="H36" s="226"/>
      <c r="I36" s="226"/>
      <c r="J36" s="226"/>
      <c r="K36" s="200"/>
      <c r="L36" s="200"/>
      <c r="M36" s="200"/>
      <c r="N36" s="200"/>
      <c r="O36" s="200"/>
      <c r="P36" s="200"/>
      <c r="Q36" s="200"/>
      <c r="R36" s="200"/>
    </row>
    <row r="37">
      <c r="A37" s="200"/>
      <c r="B37" s="235" t="s">
        <v>791</v>
      </c>
      <c r="C37" s="266">
        <v>44.0</v>
      </c>
      <c r="D37" s="238"/>
      <c r="E37" s="238"/>
      <c r="F37" s="238"/>
      <c r="G37" s="238"/>
      <c r="H37" s="238"/>
      <c r="I37" s="238"/>
      <c r="J37" s="238"/>
      <c r="K37" s="200"/>
      <c r="L37" s="200"/>
      <c r="M37" s="200"/>
      <c r="N37" s="200"/>
      <c r="O37" s="200"/>
      <c r="P37" s="200"/>
      <c r="Q37" s="200"/>
      <c r="R37" s="200"/>
    </row>
    <row r="38">
      <c r="A38" s="200"/>
      <c r="B38" s="239"/>
      <c r="C38" s="240" t="s">
        <v>801</v>
      </c>
      <c r="D38" s="240" t="s">
        <v>802</v>
      </c>
      <c r="E38" s="240" t="s">
        <v>803</v>
      </c>
      <c r="F38" s="240" t="s">
        <v>804</v>
      </c>
      <c r="G38" s="240" t="s">
        <v>805</v>
      </c>
      <c r="H38" s="240" t="s">
        <v>806</v>
      </c>
      <c r="I38" s="240" t="s">
        <v>807</v>
      </c>
      <c r="J38" s="235" t="s">
        <v>808</v>
      </c>
      <c r="K38" s="200"/>
      <c r="L38" s="200"/>
      <c r="M38" s="200"/>
      <c r="N38" s="200"/>
      <c r="O38" s="200"/>
      <c r="P38" s="200"/>
      <c r="Q38" s="200"/>
      <c r="R38" s="200"/>
    </row>
    <row r="39">
      <c r="A39" s="200"/>
      <c r="B39" s="241" t="s">
        <v>809</v>
      </c>
      <c r="C39" s="242"/>
      <c r="D39" s="267"/>
      <c r="E39" s="267"/>
      <c r="F39" s="267"/>
      <c r="G39" s="267"/>
      <c r="H39" s="267"/>
      <c r="I39" s="268">
        <v>0.6</v>
      </c>
      <c r="J39" s="243"/>
      <c r="K39" s="200"/>
      <c r="L39" s="200"/>
      <c r="M39" s="200"/>
      <c r="N39" s="200"/>
      <c r="O39" s="200"/>
      <c r="P39" s="200"/>
      <c r="Q39" s="200"/>
      <c r="R39" s="200"/>
    </row>
    <row r="40">
      <c r="A40" s="200"/>
      <c r="B40" s="244" t="s">
        <v>810</v>
      </c>
      <c r="C40" s="245">
        <f t="shared" ref="C40:I40" si="14">C39*$C$36</f>
        <v>0</v>
      </c>
      <c r="D40" s="245">
        <f t="shared" si="14"/>
        <v>0</v>
      </c>
      <c r="E40" s="245">
        <f t="shared" si="14"/>
        <v>0</v>
      </c>
      <c r="F40" s="245">
        <f t="shared" si="14"/>
        <v>0</v>
      </c>
      <c r="G40" s="245">
        <f t="shared" si="14"/>
        <v>0</v>
      </c>
      <c r="H40" s="245">
        <f t="shared" si="14"/>
        <v>0</v>
      </c>
      <c r="I40" s="245">
        <f t="shared" si="14"/>
        <v>13.2</v>
      </c>
      <c r="J40" s="246">
        <f>SUM(C40:I40)</f>
        <v>13.2</v>
      </c>
      <c r="K40" s="200"/>
      <c r="L40" s="200"/>
      <c r="M40" s="200"/>
      <c r="N40" s="200"/>
      <c r="O40" s="200"/>
      <c r="P40" s="200"/>
      <c r="Q40" s="200"/>
      <c r="R40" s="200"/>
    </row>
    <row r="41">
      <c r="A41" s="200"/>
      <c r="B41" s="241" t="s">
        <v>811</v>
      </c>
      <c r="C41" s="247">
        <v>0.6</v>
      </c>
      <c r="D41" s="247">
        <v>0.7</v>
      </c>
      <c r="E41" s="247">
        <v>0.5</v>
      </c>
      <c r="F41" s="247">
        <v>0.7</v>
      </c>
      <c r="G41" s="247">
        <v>0.5</v>
      </c>
      <c r="H41" s="248">
        <v>0.7</v>
      </c>
      <c r="I41" s="254">
        <v>0.6</v>
      </c>
      <c r="J41" s="249"/>
      <c r="K41" s="200"/>
      <c r="L41" s="200"/>
      <c r="M41" s="200"/>
      <c r="N41" s="200"/>
      <c r="O41" s="200"/>
      <c r="P41" s="200"/>
      <c r="Q41" s="200"/>
      <c r="R41" s="200"/>
    </row>
    <row r="42">
      <c r="A42" s="200"/>
      <c r="B42" s="244" t="s">
        <v>812</v>
      </c>
      <c r="C42" s="251">
        <f t="shared" ref="C42:I42" si="15">C41*$C$36</f>
        <v>13.2</v>
      </c>
      <c r="D42" s="251">
        <f t="shared" si="15"/>
        <v>15.4</v>
      </c>
      <c r="E42" s="251">
        <f t="shared" si="15"/>
        <v>11</v>
      </c>
      <c r="F42" s="251">
        <f t="shared" si="15"/>
        <v>15.4</v>
      </c>
      <c r="G42" s="251">
        <f t="shared" si="15"/>
        <v>11</v>
      </c>
      <c r="H42" s="251">
        <f t="shared" si="15"/>
        <v>15.4</v>
      </c>
      <c r="I42" s="251">
        <f t="shared" si="15"/>
        <v>13.2</v>
      </c>
      <c r="J42" s="246">
        <f>SUM(C42:I42)</f>
        <v>94.6</v>
      </c>
      <c r="K42" s="200"/>
      <c r="L42" s="200"/>
      <c r="M42" s="200"/>
      <c r="N42" s="200"/>
      <c r="O42" s="200"/>
      <c r="P42" s="200"/>
      <c r="Q42" s="200"/>
      <c r="R42" s="200"/>
    </row>
    <row r="43">
      <c r="A43" s="200"/>
      <c r="B43" s="241" t="s">
        <v>813</v>
      </c>
      <c r="C43" s="247">
        <v>0.5</v>
      </c>
      <c r="D43" s="248">
        <v>0.7</v>
      </c>
      <c r="E43" s="248">
        <v>0.5</v>
      </c>
      <c r="F43" s="248">
        <v>0.7</v>
      </c>
      <c r="G43" s="248">
        <v>0.7</v>
      </c>
      <c r="H43" s="248">
        <v>0.8</v>
      </c>
      <c r="I43" s="254"/>
      <c r="J43" s="249"/>
      <c r="K43" s="200"/>
      <c r="L43" s="200"/>
      <c r="M43" s="200"/>
      <c r="N43" s="200"/>
      <c r="O43" s="200"/>
      <c r="P43" s="200"/>
      <c r="Q43" s="200"/>
      <c r="R43" s="200"/>
    </row>
    <row r="44">
      <c r="A44" s="200"/>
      <c r="B44" s="244" t="s">
        <v>814</v>
      </c>
      <c r="C44" s="251">
        <f t="shared" ref="C44:I44" si="16">C43*$C$36</f>
        <v>11</v>
      </c>
      <c r="D44" s="251">
        <f t="shared" si="16"/>
        <v>15.4</v>
      </c>
      <c r="E44" s="251">
        <f t="shared" si="16"/>
        <v>11</v>
      </c>
      <c r="F44" s="251">
        <f t="shared" si="16"/>
        <v>15.4</v>
      </c>
      <c r="G44" s="251">
        <f t="shared" si="16"/>
        <v>15.4</v>
      </c>
      <c r="H44" s="251">
        <f t="shared" si="16"/>
        <v>17.6</v>
      </c>
      <c r="I44" s="251">
        <f t="shared" si="16"/>
        <v>0</v>
      </c>
      <c r="J44" s="269">
        <f>SUM(C44:I44)</f>
        <v>85.8</v>
      </c>
      <c r="K44" s="200"/>
      <c r="L44" s="200"/>
      <c r="M44" s="200"/>
      <c r="N44" s="200"/>
      <c r="O44" s="200"/>
      <c r="P44" s="200"/>
      <c r="Q44" s="200"/>
      <c r="R44" s="200"/>
    </row>
    <row r="45">
      <c r="A45" s="200"/>
      <c r="B45" s="238"/>
      <c r="C45" s="257"/>
      <c r="D45" s="257"/>
      <c r="E45" s="257"/>
      <c r="F45" s="257"/>
      <c r="G45" s="257"/>
      <c r="H45" s="257"/>
      <c r="I45" s="257"/>
      <c r="J45" s="257"/>
      <c r="K45" s="200"/>
      <c r="L45" s="200"/>
      <c r="M45" s="200"/>
      <c r="N45" s="200"/>
      <c r="O45" s="200"/>
      <c r="P45" s="200"/>
      <c r="Q45" s="200"/>
      <c r="R45" s="200"/>
    </row>
    <row r="46">
      <c r="A46" s="200"/>
      <c r="B46" s="258" t="s">
        <v>815</v>
      </c>
      <c r="C46" s="259">
        <f t="shared" ref="C46:I46" si="17">C44+C42+C40</f>
        <v>24.2</v>
      </c>
      <c r="D46" s="259">
        <f t="shared" si="17"/>
        <v>30.8</v>
      </c>
      <c r="E46" s="259">
        <f t="shared" si="17"/>
        <v>22</v>
      </c>
      <c r="F46" s="259">
        <f t="shared" si="17"/>
        <v>30.8</v>
      </c>
      <c r="G46" s="259">
        <f t="shared" si="17"/>
        <v>26.4</v>
      </c>
      <c r="H46" s="259">
        <f t="shared" si="17"/>
        <v>33</v>
      </c>
      <c r="I46" s="259">
        <f t="shared" si="17"/>
        <v>26.4</v>
      </c>
      <c r="J46" s="269">
        <f>SUM(C46:I46)</f>
        <v>193.6</v>
      </c>
      <c r="K46" s="200"/>
      <c r="L46" s="200"/>
      <c r="M46" s="200"/>
      <c r="N46" s="200"/>
      <c r="O46" s="200"/>
      <c r="P46" s="200"/>
      <c r="Q46" s="200"/>
      <c r="R46" s="200"/>
    </row>
    <row r="47">
      <c r="A47" s="200"/>
      <c r="B47" s="258" t="s">
        <v>816</v>
      </c>
      <c r="C47" s="261">
        <f t="shared" ref="C47:I47" si="18">C46/$C$19</f>
        <v>0.55</v>
      </c>
      <c r="D47" s="261">
        <f t="shared" si="18"/>
        <v>0.7</v>
      </c>
      <c r="E47" s="261">
        <f t="shared" si="18"/>
        <v>0.5</v>
      </c>
      <c r="F47" s="261">
        <f t="shared" si="18"/>
        <v>0.7</v>
      </c>
      <c r="G47" s="261">
        <f t="shared" si="18"/>
        <v>0.6</v>
      </c>
      <c r="H47" s="261">
        <f t="shared" si="18"/>
        <v>0.75</v>
      </c>
      <c r="I47" s="261">
        <f t="shared" si="18"/>
        <v>0.6</v>
      </c>
      <c r="J47" s="262">
        <f t="shared" ref="J47:J48" si="20">AVERAGEIF(C47:I47,"&gt;0")</f>
        <v>0.6285714286</v>
      </c>
      <c r="K47" s="200"/>
      <c r="L47" s="200"/>
      <c r="M47" s="200"/>
      <c r="N47" s="200"/>
      <c r="O47" s="200"/>
      <c r="P47" s="200"/>
      <c r="Q47" s="200"/>
      <c r="R47" s="200"/>
    </row>
    <row r="48">
      <c r="A48" s="200"/>
      <c r="B48" s="258" t="s">
        <v>798</v>
      </c>
      <c r="C48" s="263">
        <f t="shared" ref="C48:I48" si="19">C46/$C$19</f>
        <v>0.55</v>
      </c>
      <c r="D48" s="263">
        <f t="shared" si="19"/>
        <v>0.7</v>
      </c>
      <c r="E48" s="263">
        <f t="shared" si="19"/>
        <v>0.5</v>
      </c>
      <c r="F48" s="263">
        <f t="shared" si="19"/>
        <v>0.7</v>
      </c>
      <c r="G48" s="263">
        <f t="shared" si="19"/>
        <v>0.6</v>
      </c>
      <c r="H48" s="263">
        <f t="shared" si="19"/>
        <v>0.75</v>
      </c>
      <c r="I48" s="263">
        <f t="shared" si="19"/>
        <v>0.6</v>
      </c>
      <c r="J48" s="264">
        <f t="shared" si="20"/>
        <v>0.6285714286</v>
      </c>
      <c r="K48" s="200"/>
      <c r="L48" s="200"/>
      <c r="M48" s="200"/>
      <c r="N48" s="200"/>
      <c r="O48" s="200"/>
      <c r="P48" s="200"/>
      <c r="Q48" s="200"/>
      <c r="R48" s="200"/>
    </row>
    <row r="49">
      <c r="A49" s="200"/>
      <c r="B49" s="200"/>
      <c r="C49" s="200"/>
      <c r="D49" s="200"/>
      <c r="E49" s="200"/>
      <c r="F49" s="200"/>
      <c r="G49" s="200"/>
      <c r="H49" s="200"/>
      <c r="I49" s="200"/>
      <c r="J49" s="200"/>
      <c r="K49" s="200"/>
      <c r="L49" s="200"/>
      <c r="M49" s="200"/>
      <c r="N49" s="200"/>
      <c r="O49" s="200"/>
      <c r="P49" s="200"/>
      <c r="Q49" s="200"/>
      <c r="R49" s="200"/>
    </row>
    <row r="50">
      <c r="A50" s="200"/>
      <c r="B50" s="200"/>
      <c r="C50" s="200"/>
      <c r="D50" s="200"/>
      <c r="E50" s="200"/>
      <c r="F50" s="200"/>
      <c r="G50" s="200"/>
      <c r="H50" s="200"/>
      <c r="I50" s="200"/>
      <c r="J50" s="200"/>
      <c r="K50" s="200"/>
      <c r="L50" s="200"/>
      <c r="M50" s="200"/>
      <c r="N50" s="200"/>
      <c r="O50" s="200"/>
      <c r="P50" s="200"/>
      <c r="Q50" s="200"/>
      <c r="R50" s="200"/>
    </row>
    <row r="51">
      <c r="A51" s="200"/>
      <c r="B51" s="200"/>
      <c r="C51" s="200"/>
      <c r="D51" s="200"/>
      <c r="E51" s="200"/>
      <c r="F51" s="200"/>
      <c r="G51" s="200"/>
      <c r="H51" s="200"/>
      <c r="I51" s="200"/>
      <c r="J51" s="200"/>
      <c r="K51" s="200"/>
      <c r="L51" s="200"/>
      <c r="M51" s="200"/>
      <c r="N51" s="200"/>
      <c r="O51" s="200"/>
      <c r="P51" s="200"/>
      <c r="Q51" s="200"/>
      <c r="R51" s="200"/>
    </row>
    <row r="52">
      <c r="A52" s="200"/>
      <c r="B52" s="200"/>
      <c r="C52" s="200"/>
      <c r="D52" s="200"/>
      <c r="E52" s="200"/>
      <c r="F52" s="200"/>
      <c r="G52" s="200"/>
      <c r="H52" s="200"/>
      <c r="I52" s="200"/>
      <c r="J52" s="200"/>
      <c r="K52" s="200"/>
      <c r="L52" s="200"/>
      <c r="M52" s="200"/>
      <c r="N52" s="200"/>
      <c r="O52" s="200"/>
      <c r="P52" s="200"/>
      <c r="Q52" s="200"/>
      <c r="R52" s="200"/>
    </row>
    <row r="53">
      <c r="A53" s="200"/>
      <c r="B53" s="230" t="s">
        <v>777</v>
      </c>
      <c r="C53" s="231" t="str">
        <f>G3</f>
        <v>Marzo</v>
      </c>
      <c r="D53" s="226"/>
      <c r="E53" s="226"/>
      <c r="F53" s="226"/>
      <c r="G53" s="226"/>
      <c r="H53" s="226"/>
      <c r="I53" s="226"/>
      <c r="J53" s="226"/>
      <c r="K53" s="200"/>
      <c r="L53" s="200"/>
      <c r="M53" s="200"/>
      <c r="N53" s="200"/>
      <c r="O53" s="200"/>
      <c r="P53" s="200"/>
      <c r="Q53" s="200"/>
      <c r="R53" s="200"/>
    </row>
    <row r="54">
      <c r="A54" s="200"/>
      <c r="B54" s="235" t="s">
        <v>800</v>
      </c>
      <c r="C54" s="266">
        <v>22.0</v>
      </c>
      <c r="D54" s="226"/>
      <c r="E54" s="226"/>
      <c r="F54" s="226"/>
      <c r="G54" s="226"/>
      <c r="H54" s="226"/>
      <c r="I54" s="226"/>
      <c r="J54" s="226"/>
      <c r="K54" s="200"/>
      <c r="L54" s="200"/>
      <c r="M54" s="200"/>
      <c r="N54" s="200"/>
      <c r="O54" s="200"/>
      <c r="P54" s="200"/>
      <c r="Q54" s="200"/>
      <c r="R54" s="200"/>
    </row>
    <row r="55">
      <c r="A55" s="200"/>
      <c r="B55" s="235" t="s">
        <v>791</v>
      </c>
      <c r="C55" s="266">
        <v>44.0</v>
      </c>
      <c r="D55" s="238"/>
      <c r="E55" s="238"/>
      <c r="F55" s="238"/>
      <c r="G55" s="238"/>
      <c r="H55" s="238"/>
      <c r="I55" s="238"/>
      <c r="J55" s="238"/>
      <c r="K55" s="200"/>
      <c r="L55" s="200"/>
      <c r="M55" s="200"/>
      <c r="N55" s="200"/>
      <c r="O55" s="200"/>
      <c r="P55" s="200"/>
      <c r="Q55" s="200"/>
      <c r="R55" s="200"/>
    </row>
    <row r="56">
      <c r="A56" s="200"/>
      <c r="B56" s="239"/>
      <c r="C56" s="240" t="s">
        <v>801</v>
      </c>
      <c r="D56" s="240" t="s">
        <v>802</v>
      </c>
      <c r="E56" s="240" t="s">
        <v>803</v>
      </c>
      <c r="F56" s="240" t="s">
        <v>804</v>
      </c>
      <c r="G56" s="240" t="s">
        <v>805</v>
      </c>
      <c r="H56" s="240" t="s">
        <v>806</v>
      </c>
      <c r="I56" s="240" t="s">
        <v>807</v>
      </c>
      <c r="J56" s="235" t="s">
        <v>808</v>
      </c>
      <c r="K56" s="200"/>
      <c r="L56" s="200"/>
      <c r="M56" s="200"/>
      <c r="N56" s="200"/>
      <c r="O56" s="200"/>
      <c r="P56" s="200"/>
      <c r="Q56" s="200"/>
      <c r="R56" s="200"/>
    </row>
    <row r="57">
      <c r="A57" s="200"/>
      <c r="B57" s="241" t="s">
        <v>809</v>
      </c>
      <c r="C57" s="242"/>
      <c r="D57" s="267"/>
      <c r="E57" s="267"/>
      <c r="F57" s="267"/>
      <c r="G57" s="267"/>
      <c r="H57" s="267"/>
      <c r="I57" s="268">
        <v>0.7</v>
      </c>
      <c r="J57" s="243"/>
      <c r="K57" s="200"/>
      <c r="L57" s="200"/>
      <c r="M57" s="200"/>
      <c r="N57" s="200"/>
      <c r="O57" s="200"/>
      <c r="P57" s="200"/>
      <c r="Q57" s="200"/>
      <c r="R57" s="200"/>
    </row>
    <row r="58">
      <c r="A58" s="200"/>
      <c r="B58" s="244" t="s">
        <v>810</v>
      </c>
      <c r="C58" s="245">
        <f t="shared" ref="C58:I58" si="21">C57*$C$54</f>
        <v>0</v>
      </c>
      <c r="D58" s="245">
        <f t="shared" si="21"/>
        <v>0</v>
      </c>
      <c r="E58" s="245">
        <f t="shared" si="21"/>
        <v>0</v>
      </c>
      <c r="F58" s="245">
        <f t="shared" si="21"/>
        <v>0</v>
      </c>
      <c r="G58" s="245">
        <f t="shared" si="21"/>
        <v>0</v>
      </c>
      <c r="H58" s="245">
        <f t="shared" si="21"/>
        <v>0</v>
      </c>
      <c r="I58" s="245">
        <f t="shared" si="21"/>
        <v>15.4</v>
      </c>
      <c r="J58" s="246">
        <f>SUM(C58:I58)</f>
        <v>15.4</v>
      </c>
      <c r="K58" s="200"/>
      <c r="L58" s="200"/>
      <c r="M58" s="200"/>
      <c r="N58" s="200"/>
      <c r="O58" s="200"/>
      <c r="P58" s="200"/>
      <c r="Q58" s="200"/>
      <c r="R58" s="200"/>
    </row>
    <row r="59">
      <c r="A59" s="200"/>
      <c r="B59" s="241" t="s">
        <v>811</v>
      </c>
      <c r="C59" s="247">
        <v>0.5</v>
      </c>
      <c r="D59" s="248">
        <v>0.6</v>
      </c>
      <c r="E59" s="248">
        <v>0.6</v>
      </c>
      <c r="F59" s="248">
        <v>0.7</v>
      </c>
      <c r="G59" s="248">
        <v>0.6</v>
      </c>
      <c r="H59" s="248">
        <v>0.7</v>
      </c>
      <c r="I59" s="254">
        <v>0.6</v>
      </c>
      <c r="J59" s="249"/>
      <c r="K59" s="200"/>
      <c r="L59" s="200"/>
      <c r="M59" s="200"/>
      <c r="N59" s="200"/>
      <c r="O59" s="200"/>
      <c r="P59" s="200"/>
      <c r="Q59" s="200"/>
      <c r="R59" s="200"/>
    </row>
    <row r="60">
      <c r="A60" s="200"/>
      <c r="B60" s="244" t="s">
        <v>812</v>
      </c>
      <c r="C60" s="251">
        <f t="shared" ref="C60:I60" si="22">C59*$C$54</f>
        <v>11</v>
      </c>
      <c r="D60" s="251">
        <f t="shared" si="22"/>
        <v>13.2</v>
      </c>
      <c r="E60" s="251">
        <f t="shared" si="22"/>
        <v>13.2</v>
      </c>
      <c r="F60" s="251">
        <f t="shared" si="22"/>
        <v>15.4</v>
      </c>
      <c r="G60" s="251">
        <f t="shared" si="22"/>
        <v>13.2</v>
      </c>
      <c r="H60" s="251">
        <f t="shared" si="22"/>
        <v>15.4</v>
      </c>
      <c r="I60" s="251">
        <f t="shared" si="22"/>
        <v>13.2</v>
      </c>
      <c r="J60" s="246">
        <f>SUM(C60:I60)</f>
        <v>94.6</v>
      </c>
      <c r="K60" s="200"/>
      <c r="L60" s="200"/>
      <c r="M60" s="200"/>
      <c r="N60" s="200"/>
      <c r="O60" s="200"/>
      <c r="P60" s="200"/>
      <c r="Q60" s="200"/>
      <c r="R60" s="200"/>
    </row>
    <row r="61">
      <c r="A61" s="200"/>
      <c r="B61" s="241" t="s">
        <v>813</v>
      </c>
      <c r="C61" s="247">
        <v>0.6</v>
      </c>
      <c r="D61" s="248">
        <v>0.7</v>
      </c>
      <c r="E61" s="248">
        <v>0.7</v>
      </c>
      <c r="F61" s="248">
        <v>0.8</v>
      </c>
      <c r="G61" s="248">
        <v>0.7</v>
      </c>
      <c r="H61" s="248">
        <v>0.7</v>
      </c>
      <c r="I61" s="270"/>
      <c r="J61" s="249"/>
      <c r="K61" s="200"/>
      <c r="L61" s="200"/>
      <c r="M61" s="200"/>
      <c r="N61" s="200"/>
      <c r="O61" s="200"/>
      <c r="P61" s="200"/>
      <c r="Q61" s="200"/>
      <c r="R61" s="200"/>
    </row>
    <row r="62">
      <c r="A62" s="200"/>
      <c r="B62" s="244" t="s">
        <v>814</v>
      </c>
      <c r="C62" s="251">
        <f t="shared" ref="C62:I62" si="23">C61*$C$54</f>
        <v>13.2</v>
      </c>
      <c r="D62" s="251">
        <f t="shared" si="23"/>
        <v>15.4</v>
      </c>
      <c r="E62" s="251">
        <f t="shared" si="23"/>
        <v>15.4</v>
      </c>
      <c r="F62" s="251">
        <f t="shared" si="23"/>
        <v>17.6</v>
      </c>
      <c r="G62" s="251">
        <f t="shared" si="23"/>
        <v>15.4</v>
      </c>
      <c r="H62" s="251">
        <f t="shared" si="23"/>
        <v>15.4</v>
      </c>
      <c r="I62" s="251">
        <f t="shared" si="23"/>
        <v>0</v>
      </c>
      <c r="J62" s="246">
        <f>SUM(C62:I62)</f>
        <v>92.4</v>
      </c>
      <c r="K62" s="200"/>
      <c r="L62" s="200"/>
      <c r="M62" s="200"/>
      <c r="N62" s="200"/>
      <c r="O62" s="200"/>
      <c r="P62" s="200"/>
      <c r="Q62" s="200"/>
      <c r="R62" s="200"/>
    </row>
    <row r="63">
      <c r="A63" s="200"/>
      <c r="B63" s="238"/>
      <c r="C63" s="257"/>
      <c r="D63" s="257"/>
      <c r="E63" s="257"/>
      <c r="F63" s="257"/>
      <c r="G63" s="257"/>
      <c r="H63" s="257"/>
      <c r="I63" s="257"/>
      <c r="J63" s="257"/>
      <c r="K63" s="200"/>
      <c r="L63" s="200"/>
      <c r="M63" s="200"/>
      <c r="N63" s="200"/>
      <c r="O63" s="200"/>
      <c r="P63" s="200"/>
      <c r="Q63" s="200"/>
      <c r="R63" s="200"/>
    </row>
    <row r="64">
      <c r="A64" s="200"/>
      <c r="B64" s="258" t="s">
        <v>815</v>
      </c>
      <c r="C64" s="259">
        <f t="shared" ref="C64:I64" si="24">C62+C60+C58</f>
        <v>24.2</v>
      </c>
      <c r="D64" s="259">
        <f t="shared" si="24"/>
        <v>28.6</v>
      </c>
      <c r="E64" s="259">
        <f t="shared" si="24"/>
        <v>28.6</v>
      </c>
      <c r="F64" s="259">
        <f t="shared" si="24"/>
        <v>33</v>
      </c>
      <c r="G64" s="259">
        <f t="shared" si="24"/>
        <v>28.6</v>
      </c>
      <c r="H64" s="259">
        <f t="shared" si="24"/>
        <v>30.8</v>
      </c>
      <c r="I64" s="259">
        <f t="shared" si="24"/>
        <v>28.6</v>
      </c>
      <c r="J64" s="269">
        <f>SUM(C64:I64)</f>
        <v>202.4</v>
      </c>
      <c r="K64" s="200"/>
      <c r="L64" s="200"/>
      <c r="M64" s="200"/>
      <c r="N64" s="200"/>
      <c r="O64" s="200"/>
      <c r="P64" s="200"/>
      <c r="Q64" s="200"/>
      <c r="R64" s="200"/>
    </row>
    <row r="65">
      <c r="A65" s="200"/>
      <c r="B65" s="258" t="s">
        <v>816</v>
      </c>
      <c r="C65" s="261">
        <f t="shared" ref="C65:I65" si="25">C64/$C$19</f>
        <v>0.55</v>
      </c>
      <c r="D65" s="261">
        <f t="shared" si="25"/>
        <v>0.65</v>
      </c>
      <c r="E65" s="261">
        <f t="shared" si="25"/>
        <v>0.65</v>
      </c>
      <c r="F65" s="261">
        <f t="shared" si="25"/>
        <v>0.75</v>
      </c>
      <c r="G65" s="261">
        <f t="shared" si="25"/>
        <v>0.65</v>
      </c>
      <c r="H65" s="261">
        <f t="shared" si="25"/>
        <v>0.7</v>
      </c>
      <c r="I65" s="261">
        <f t="shared" si="25"/>
        <v>0.65</v>
      </c>
      <c r="J65" s="262">
        <f t="shared" ref="J65:J66" si="27">AVERAGEIF(C65:I65,"&gt;0")</f>
        <v>0.6571428571</v>
      </c>
      <c r="K65" s="200"/>
      <c r="L65" s="200"/>
      <c r="M65" s="200"/>
      <c r="N65" s="200"/>
      <c r="O65" s="200"/>
      <c r="P65" s="200"/>
      <c r="Q65" s="200"/>
      <c r="R65" s="200"/>
    </row>
    <row r="66">
      <c r="A66" s="200"/>
      <c r="B66" s="258" t="s">
        <v>798</v>
      </c>
      <c r="C66" s="263">
        <f t="shared" ref="C66:I66" si="26">C64/$C$19</f>
        <v>0.55</v>
      </c>
      <c r="D66" s="263">
        <f t="shared" si="26"/>
        <v>0.65</v>
      </c>
      <c r="E66" s="263">
        <f t="shared" si="26"/>
        <v>0.65</v>
      </c>
      <c r="F66" s="263">
        <f t="shared" si="26"/>
        <v>0.75</v>
      </c>
      <c r="G66" s="263">
        <f t="shared" si="26"/>
        <v>0.65</v>
      </c>
      <c r="H66" s="263">
        <f t="shared" si="26"/>
        <v>0.7</v>
      </c>
      <c r="I66" s="263">
        <f t="shared" si="26"/>
        <v>0.65</v>
      </c>
      <c r="J66" s="264">
        <f t="shared" si="27"/>
        <v>0.6571428571</v>
      </c>
      <c r="K66" s="200"/>
      <c r="L66" s="200"/>
      <c r="M66" s="200"/>
      <c r="N66" s="200"/>
      <c r="O66" s="200"/>
      <c r="P66" s="200"/>
      <c r="Q66" s="200"/>
      <c r="R66" s="200"/>
    </row>
    <row r="67">
      <c r="A67" s="200"/>
      <c r="B67" s="200"/>
      <c r="C67" s="200"/>
      <c r="D67" s="200"/>
      <c r="E67" s="200"/>
      <c r="F67" s="200"/>
      <c r="G67" s="200"/>
      <c r="H67" s="200"/>
      <c r="I67" s="200"/>
      <c r="J67" s="200"/>
      <c r="K67" s="200"/>
      <c r="L67" s="200"/>
      <c r="M67" s="200"/>
      <c r="N67" s="200"/>
      <c r="O67" s="200"/>
      <c r="P67" s="200"/>
      <c r="Q67" s="200"/>
      <c r="R67" s="200"/>
    </row>
    <row r="68">
      <c r="A68" s="200"/>
      <c r="B68" s="200"/>
      <c r="C68" s="200"/>
      <c r="D68" s="200"/>
      <c r="E68" s="200"/>
      <c r="F68" s="200"/>
      <c r="G68" s="200"/>
      <c r="H68" s="200"/>
      <c r="I68" s="200"/>
      <c r="J68" s="200"/>
      <c r="K68" s="200"/>
      <c r="L68" s="200"/>
      <c r="M68" s="200"/>
      <c r="N68" s="200"/>
      <c r="O68" s="200"/>
      <c r="P68" s="200"/>
      <c r="Q68" s="200"/>
      <c r="R68" s="200"/>
    </row>
    <row r="69">
      <c r="A69" s="200"/>
      <c r="B69" s="200"/>
      <c r="C69" s="200"/>
      <c r="D69" s="200"/>
      <c r="E69" s="200"/>
      <c r="F69" s="200"/>
      <c r="G69" s="200"/>
      <c r="H69" s="200"/>
      <c r="I69" s="200"/>
      <c r="J69" s="200"/>
      <c r="L69" s="200"/>
      <c r="M69" s="200"/>
      <c r="N69" s="200"/>
      <c r="O69" s="200"/>
      <c r="P69" s="200"/>
      <c r="Q69" s="200"/>
      <c r="R69" s="200"/>
    </row>
    <row r="70">
      <c r="A70" s="200"/>
      <c r="B70" s="200"/>
      <c r="C70" s="200"/>
      <c r="D70" s="200"/>
      <c r="E70" s="200"/>
      <c r="F70" s="200"/>
      <c r="G70" s="200"/>
      <c r="H70" s="200"/>
      <c r="I70" s="200"/>
      <c r="J70" s="200"/>
      <c r="K70" s="200"/>
      <c r="L70" s="200"/>
      <c r="M70" s="200"/>
      <c r="N70" s="200"/>
      <c r="O70" s="200"/>
      <c r="P70" s="200"/>
      <c r="Q70" s="200"/>
      <c r="R70" s="200"/>
    </row>
    <row r="71">
      <c r="A71" s="200"/>
      <c r="B71" s="230" t="s">
        <v>777</v>
      </c>
      <c r="C71" s="231" t="str">
        <f>H3</f>
        <v>Abril</v>
      </c>
      <c r="D71" s="226"/>
      <c r="E71" s="226"/>
      <c r="F71" s="226"/>
      <c r="G71" s="226"/>
      <c r="H71" s="226"/>
      <c r="I71" s="226"/>
      <c r="J71" s="226"/>
      <c r="K71" s="200"/>
      <c r="L71" s="200"/>
      <c r="M71" s="200"/>
      <c r="N71" s="200"/>
      <c r="O71" s="200"/>
      <c r="P71" s="200"/>
      <c r="Q71" s="200"/>
      <c r="R71" s="200"/>
    </row>
    <row r="72">
      <c r="A72" s="200"/>
      <c r="B72" s="271" t="s">
        <v>800</v>
      </c>
      <c r="C72" s="236">
        <v>22.0</v>
      </c>
      <c r="D72" s="226"/>
      <c r="E72" s="226"/>
      <c r="F72" s="226"/>
      <c r="G72" s="226"/>
      <c r="H72" s="226"/>
      <c r="I72" s="226"/>
      <c r="J72" s="226"/>
      <c r="K72" s="200"/>
      <c r="L72" s="200"/>
      <c r="M72" s="200"/>
      <c r="N72" s="200"/>
      <c r="O72" s="200"/>
      <c r="P72" s="200"/>
      <c r="Q72" s="200"/>
      <c r="R72" s="200"/>
    </row>
    <row r="73">
      <c r="A73" s="200"/>
      <c r="B73" s="271" t="s">
        <v>791</v>
      </c>
      <c r="C73" s="236">
        <v>44.0</v>
      </c>
      <c r="D73" s="238"/>
      <c r="E73" s="238"/>
      <c r="F73" s="238"/>
      <c r="G73" s="238"/>
      <c r="H73" s="238"/>
      <c r="I73" s="238"/>
      <c r="J73" s="238"/>
      <c r="K73" s="200"/>
      <c r="L73" s="200"/>
      <c r="M73" s="200"/>
      <c r="N73" s="200"/>
      <c r="O73" s="200"/>
      <c r="P73" s="200"/>
      <c r="Q73" s="200"/>
      <c r="R73" s="200"/>
    </row>
    <row r="74">
      <c r="A74" s="200"/>
      <c r="B74" s="272"/>
      <c r="C74" s="240" t="s">
        <v>801</v>
      </c>
      <c r="D74" s="240" t="s">
        <v>802</v>
      </c>
      <c r="E74" s="240" t="s">
        <v>803</v>
      </c>
      <c r="F74" s="240" t="s">
        <v>804</v>
      </c>
      <c r="G74" s="240" t="s">
        <v>805</v>
      </c>
      <c r="H74" s="240" t="s">
        <v>806</v>
      </c>
      <c r="I74" s="240" t="s">
        <v>807</v>
      </c>
      <c r="J74" s="235" t="s">
        <v>808</v>
      </c>
      <c r="K74" s="200"/>
      <c r="L74" s="200"/>
      <c r="M74" s="200"/>
      <c r="N74" s="200"/>
      <c r="O74" s="200"/>
      <c r="P74" s="200"/>
      <c r="Q74" s="200"/>
      <c r="R74" s="200"/>
    </row>
    <row r="75">
      <c r="A75" s="200"/>
      <c r="B75" s="241" t="s">
        <v>809</v>
      </c>
      <c r="C75" s="242"/>
      <c r="D75" s="267"/>
      <c r="E75" s="267"/>
      <c r="F75" s="267"/>
      <c r="G75" s="267"/>
      <c r="H75" s="267"/>
      <c r="I75" s="268">
        <v>0.7</v>
      </c>
      <c r="J75" s="243"/>
      <c r="K75" s="200"/>
      <c r="L75" s="200"/>
      <c r="M75" s="200"/>
      <c r="N75" s="200"/>
      <c r="O75" s="200"/>
      <c r="P75" s="200"/>
      <c r="Q75" s="200"/>
      <c r="R75" s="200"/>
    </row>
    <row r="76">
      <c r="A76" s="200"/>
      <c r="B76" s="244" t="s">
        <v>810</v>
      </c>
      <c r="C76" s="245"/>
      <c r="D76" s="245"/>
      <c r="E76" s="245"/>
      <c r="F76" s="245"/>
      <c r="G76" s="245"/>
      <c r="H76" s="245"/>
      <c r="I76" s="273">
        <f>I75*$C$72</f>
        <v>15.4</v>
      </c>
      <c r="J76" s="246">
        <f>SUM(C76:I76)</f>
        <v>15.4</v>
      </c>
      <c r="K76" s="200"/>
      <c r="L76" s="200"/>
      <c r="M76" s="200"/>
      <c r="N76" s="200"/>
      <c r="O76" s="200"/>
      <c r="P76" s="200"/>
      <c r="Q76" s="200"/>
      <c r="R76" s="200"/>
    </row>
    <row r="77">
      <c r="A77" s="200"/>
      <c r="B77" s="241" t="s">
        <v>811</v>
      </c>
      <c r="C77" s="247">
        <v>0.5</v>
      </c>
      <c r="D77" s="248">
        <v>0.6</v>
      </c>
      <c r="E77" s="248">
        <v>0.6</v>
      </c>
      <c r="F77" s="248">
        <v>0.7</v>
      </c>
      <c r="G77" s="248">
        <v>0.7</v>
      </c>
      <c r="H77" s="248">
        <v>0.8</v>
      </c>
      <c r="I77" s="254">
        <v>0.7</v>
      </c>
      <c r="J77" s="249"/>
      <c r="K77" s="200"/>
      <c r="L77" s="200"/>
      <c r="M77" s="200"/>
      <c r="N77" s="200"/>
      <c r="O77" s="200"/>
      <c r="P77" s="200"/>
      <c r="Q77" s="200"/>
      <c r="R77" s="200"/>
    </row>
    <row r="78">
      <c r="A78" s="200"/>
      <c r="B78" s="244" t="s">
        <v>812</v>
      </c>
      <c r="C78" s="274">
        <f t="shared" ref="C78:I78" si="28">C77*$C$72</f>
        <v>11</v>
      </c>
      <c r="D78" s="274">
        <f t="shared" si="28"/>
        <v>13.2</v>
      </c>
      <c r="E78" s="274">
        <f t="shared" si="28"/>
        <v>13.2</v>
      </c>
      <c r="F78" s="274">
        <f t="shared" si="28"/>
        <v>15.4</v>
      </c>
      <c r="G78" s="274">
        <f t="shared" si="28"/>
        <v>15.4</v>
      </c>
      <c r="H78" s="274">
        <f t="shared" si="28"/>
        <v>17.6</v>
      </c>
      <c r="I78" s="274">
        <f t="shared" si="28"/>
        <v>15.4</v>
      </c>
      <c r="J78" s="246">
        <f>SUM(C78:I78)</f>
        <v>101.2</v>
      </c>
      <c r="K78" s="200"/>
      <c r="L78" s="200"/>
      <c r="M78" s="200"/>
      <c r="N78" s="200"/>
      <c r="O78" s="200"/>
      <c r="P78" s="200"/>
      <c r="Q78" s="200"/>
      <c r="R78" s="200"/>
    </row>
    <row r="79">
      <c r="A79" s="200"/>
      <c r="B79" s="241" t="s">
        <v>813</v>
      </c>
      <c r="C79" s="247">
        <v>0.6</v>
      </c>
      <c r="D79" s="248">
        <v>0.7</v>
      </c>
      <c r="E79" s="248">
        <v>0.7</v>
      </c>
      <c r="F79" s="248">
        <v>0.8</v>
      </c>
      <c r="G79" s="248">
        <v>1.0</v>
      </c>
      <c r="H79" s="248">
        <v>1.0</v>
      </c>
      <c r="I79" s="270"/>
      <c r="J79" s="249"/>
      <c r="K79" s="200"/>
      <c r="L79" s="200"/>
      <c r="M79" s="200"/>
      <c r="N79" s="200"/>
      <c r="O79" s="200"/>
      <c r="P79" s="200"/>
      <c r="Q79" s="200"/>
      <c r="R79" s="200"/>
    </row>
    <row r="80">
      <c r="A80" s="200"/>
      <c r="B80" s="244" t="s">
        <v>814</v>
      </c>
      <c r="C80" s="275">
        <f t="shared" ref="C80:H80" si="29">C79*$C$72</f>
        <v>13.2</v>
      </c>
      <c r="D80" s="275">
        <f t="shared" si="29"/>
        <v>15.4</v>
      </c>
      <c r="E80" s="275">
        <f t="shared" si="29"/>
        <v>15.4</v>
      </c>
      <c r="F80" s="275">
        <f t="shared" si="29"/>
        <v>17.6</v>
      </c>
      <c r="G80" s="275">
        <f t="shared" si="29"/>
        <v>22</v>
      </c>
      <c r="H80" s="275">
        <f t="shared" si="29"/>
        <v>22</v>
      </c>
      <c r="I80" s="275"/>
      <c r="J80" s="246">
        <f>SUM(C80:I80)</f>
        <v>105.6</v>
      </c>
      <c r="K80" s="200"/>
      <c r="L80" s="200"/>
      <c r="M80" s="200"/>
      <c r="N80" s="200"/>
      <c r="O80" s="200"/>
      <c r="P80" s="200"/>
      <c r="Q80" s="200"/>
      <c r="R80" s="200"/>
    </row>
    <row r="81">
      <c r="A81" s="200"/>
      <c r="B81" s="238"/>
      <c r="C81" s="257"/>
      <c r="D81" s="257"/>
      <c r="E81" s="257"/>
      <c r="F81" s="257"/>
      <c r="G81" s="257"/>
      <c r="H81" s="257"/>
      <c r="I81" s="257"/>
      <c r="J81" s="257"/>
      <c r="K81" s="200"/>
      <c r="L81" s="200"/>
      <c r="M81" s="200"/>
      <c r="N81" s="200"/>
      <c r="O81" s="200"/>
      <c r="P81" s="200"/>
      <c r="Q81" s="200"/>
      <c r="R81" s="200"/>
    </row>
    <row r="82">
      <c r="A82" s="200"/>
      <c r="B82" s="258" t="s">
        <v>815</v>
      </c>
      <c r="C82" s="259">
        <f t="shared" ref="C82:I82" si="30">C80+C78+C76</f>
        <v>24.2</v>
      </c>
      <c r="D82" s="259">
        <f t="shared" si="30"/>
        <v>28.6</v>
      </c>
      <c r="E82" s="259">
        <f t="shared" si="30"/>
        <v>28.6</v>
      </c>
      <c r="F82" s="259">
        <f t="shared" si="30"/>
        <v>33</v>
      </c>
      <c r="G82" s="259">
        <f t="shared" si="30"/>
        <v>37.4</v>
      </c>
      <c r="H82" s="259">
        <f t="shared" si="30"/>
        <v>39.6</v>
      </c>
      <c r="I82" s="259">
        <f t="shared" si="30"/>
        <v>30.8</v>
      </c>
      <c r="J82" s="269">
        <f>SUM(C82:I82)</f>
        <v>222.2</v>
      </c>
      <c r="K82" s="200"/>
      <c r="L82" s="200"/>
      <c r="M82" s="200"/>
      <c r="N82" s="200"/>
      <c r="O82" s="200"/>
      <c r="P82" s="200"/>
      <c r="Q82" s="200"/>
      <c r="R82" s="200"/>
    </row>
    <row r="83">
      <c r="A83" s="200"/>
      <c r="B83" s="258" t="s">
        <v>816</v>
      </c>
      <c r="C83" s="261">
        <f t="shared" ref="C83:I83" si="31">C82/$C$19</f>
        <v>0.55</v>
      </c>
      <c r="D83" s="261">
        <f t="shared" si="31"/>
        <v>0.65</v>
      </c>
      <c r="E83" s="261">
        <f t="shared" si="31"/>
        <v>0.65</v>
      </c>
      <c r="F83" s="261">
        <f t="shared" si="31"/>
        <v>0.75</v>
      </c>
      <c r="G83" s="261">
        <f t="shared" si="31"/>
        <v>0.85</v>
      </c>
      <c r="H83" s="261">
        <f t="shared" si="31"/>
        <v>0.9</v>
      </c>
      <c r="I83" s="261">
        <f t="shared" si="31"/>
        <v>0.7</v>
      </c>
      <c r="J83" s="262">
        <f t="shared" ref="J83:J84" si="33">AVERAGEIF(C83:I83,"&gt;0")</f>
        <v>0.7214285714</v>
      </c>
      <c r="K83" s="200"/>
      <c r="L83" s="200"/>
      <c r="M83" s="200"/>
      <c r="N83" s="200"/>
      <c r="O83" s="200"/>
      <c r="P83" s="200"/>
      <c r="Q83" s="200"/>
      <c r="R83" s="200"/>
    </row>
    <row r="84">
      <c r="A84" s="200"/>
      <c r="B84" s="258" t="s">
        <v>798</v>
      </c>
      <c r="C84" s="263">
        <f t="shared" ref="C84:I84" si="32">C82/$C$19</f>
        <v>0.55</v>
      </c>
      <c r="D84" s="263">
        <f t="shared" si="32"/>
        <v>0.65</v>
      </c>
      <c r="E84" s="263">
        <f t="shared" si="32"/>
        <v>0.65</v>
      </c>
      <c r="F84" s="263">
        <f t="shared" si="32"/>
        <v>0.75</v>
      </c>
      <c r="G84" s="263">
        <f t="shared" si="32"/>
        <v>0.85</v>
      </c>
      <c r="H84" s="263">
        <f t="shared" si="32"/>
        <v>0.9</v>
      </c>
      <c r="I84" s="263">
        <f t="shared" si="32"/>
        <v>0.7</v>
      </c>
      <c r="J84" s="264">
        <f t="shared" si="33"/>
        <v>0.7214285714</v>
      </c>
      <c r="K84" s="200"/>
      <c r="L84" s="200"/>
      <c r="M84" s="200"/>
      <c r="N84" s="200"/>
      <c r="O84" s="200"/>
      <c r="P84" s="200"/>
      <c r="Q84" s="200"/>
      <c r="R84" s="200"/>
    </row>
    <row r="85">
      <c r="A85" s="200"/>
      <c r="K85" s="200"/>
      <c r="L85" s="200"/>
      <c r="M85" s="200"/>
      <c r="N85" s="200"/>
      <c r="O85" s="200"/>
      <c r="P85" s="200"/>
      <c r="Q85" s="200"/>
      <c r="R85" s="200"/>
    </row>
    <row r="86">
      <c r="A86" s="200"/>
      <c r="K86" s="200"/>
      <c r="L86" s="200"/>
      <c r="M86" s="200"/>
      <c r="N86" s="200"/>
      <c r="O86" s="200"/>
      <c r="P86" s="200"/>
      <c r="Q86" s="200"/>
      <c r="R86" s="200"/>
    </row>
    <row r="87">
      <c r="A87" s="200"/>
      <c r="K87" s="200"/>
      <c r="L87" s="200"/>
      <c r="M87" s="200"/>
      <c r="N87" s="200"/>
      <c r="O87" s="200"/>
      <c r="P87" s="200"/>
      <c r="Q87" s="200"/>
      <c r="R87" s="200"/>
    </row>
    <row r="88">
      <c r="A88" s="200"/>
      <c r="K88" s="200"/>
      <c r="L88" s="200"/>
      <c r="M88" s="200"/>
      <c r="N88" s="200"/>
      <c r="O88" s="200"/>
      <c r="P88" s="200"/>
      <c r="Q88" s="200"/>
      <c r="R88" s="200"/>
    </row>
    <row r="89">
      <c r="A89" s="200"/>
      <c r="B89" s="230" t="s">
        <v>777</v>
      </c>
      <c r="C89" s="231" t="str">
        <f>I3</f>
        <v>Mayo</v>
      </c>
      <c r="D89" s="226"/>
      <c r="E89" s="226"/>
      <c r="F89" s="226"/>
      <c r="G89" s="226"/>
      <c r="H89" s="226"/>
      <c r="I89" s="226"/>
      <c r="J89" s="226"/>
      <c r="K89" s="200"/>
      <c r="L89" s="200"/>
      <c r="M89" s="200"/>
      <c r="N89" s="200"/>
      <c r="O89" s="200"/>
      <c r="P89" s="200"/>
      <c r="Q89" s="200"/>
      <c r="R89" s="200"/>
    </row>
    <row r="90">
      <c r="A90" s="200"/>
      <c r="B90" s="235" t="s">
        <v>800</v>
      </c>
      <c r="C90" s="236">
        <v>22.0</v>
      </c>
      <c r="D90" s="226"/>
      <c r="E90" s="226"/>
      <c r="F90" s="226"/>
      <c r="G90" s="226"/>
      <c r="H90" s="226"/>
      <c r="I90" s="226"/>
      <c r="J90" s="226"/>
      <c r="K90" s="200"/>
      <c r="L90" s="200"/>
      <c r="M90" s="200"/>
      <c r="N90" s="200"/>
      <c r="O90" s="200"/>
      <c r="P90" s="200"/>
      <c r="Q90" s="200"/>
      <c r="R90" s="200"/>
    </row>
    <row r="91">
      <c r="A91" s="200"/>
      <c r="B91" s="235" t="s">
        <v>791</v>
      </c>
      <c r="C91" s="236">
        <v>44.0</v>
      </c>
      <c r="D91" s="238"/>
      <c r="E91" s="238"/>
      <c r="F91" s="238"/>
      <c r="G91" s="238"/>
      <c r="H91" s="238"/>
      <c r="I91" s="238"/>
      <c r="J91" s="238"/>
      <c r="K91" s="200"/>
      <c r="L91" s="200"/>
      <c r="M91" s="200"/>
      <c r="N91" s="200"/>
      <c r="O91" s="200"/>
      <c r="P91" s="200"/>
      <c r="Q91" s="200"/>
      <c r="R91" s="200"/>
    </row>
    <row r="92">
      <c r="A92" s="200"/>
      <c r="B92" s="272"/>
      <c r="C92" s="240" t="s">
        <v>801</v>
      </c>
      <c r="D92" s="240" t="s">
        <v>802</v>
      </c>
      <c r="E92" s="240" t="s">
        <v>803</v>
      </c>
      <c r="F92" s="240" t="s">
        <v>804</v>
      </c>
      <c r="G92" s="240" t="s">
        <v>805</v>
      </c>
      <c r="H92" s="240" t="s">
        <v>806</v>
      </c>
      <c r="I92" s="240" t="s">
        <v>807</v>
      </c>
      <c r="J92" s="235" t="s">
        <v>808</v>
      </c>
      <c r="K92" s="200"/>
      <c r="L92" s="200"/>
      <c r="M92" s="200"/>
      <c r="N92" s="200"/>
      <c r="O92" s="200"/>
      <c r="P92" s="200"/>
      <c r="Q92" s="200"/>
      <c r="R92" s="200"/>
    </row>
    <row r="93">
      <c r="A93" s="200"/>
      <c r="B93" s="241" t="s">
        <v>809</v>
      </c>
      <c r="C93" s="242"/>
      <c r="D93" s="267"/>
      <c r="E93" s="267"/>
      <c r="F93" s="267"/>
      <c r="G93" s="267"/>
      <c r="H93" s="267"/>
      <c r="I93" s="268">
        <v>0.7</v>
      </c>
      <c r="J93" s="243"/>
      <c r="K93" s="200"/>
      <c r="L93" s="200"/>
      <c r="M93" s="200"/>
      <c r="N93" s="200"/>
      <c r="O93" s="200"/>
      <c r="P93" s="200"/>
      <c r="Q93" s="200"/>
      <c r="R93" s="200"/>
    </row>
    <row r="94">
      <c r="A94" s="200"/>
      <c r="B94" s="244" t="s">
        <v>810</v>
      </c>
      <c r="C94" s="245"/>
      <c r="D94" s="245"/>
      <c r="E94" s="245"/>
      <c r="F94" s="245"/>
      <c r="G94" s="245"/>
      <c r="H94" s="245"/>
      <c r="I94" s="245">
        <f>I93*C90</f>
        <v>15.4</v>
      </c>
      <c r="J94" s="246">
        <f>SUM(C94:I94)</f>
        <v>15.4</v>
      </c>
      <c r="K94" s="200"/>
      <c r="L94" s="200"/>
      <c r="M94" s="200"/>
      <c r="N94" s="200"/>
      <c r="O94" s="200"/>
      <c r="P94" s="200"/>
      <c r="Q94" s="200"/>
      <c r="R94" s="200"/>
    </row>
    <row r="95">
      <c r="A95" s="200"/>
      <c r="B95" s="241" t="s">
        <v>811</v>
      </c>
      <c r="C95" s="247">
        <v>0.6</v>
      </c>
      <c r="D95" s="248">
        <v>0.6</v>
      </c>
      <c r="E95" s="248">
        <v>0.6</v>
      </c>
      <c r="F95" s="248">
        <v>0.7</v>
      </c>
      <c r="G95" s="248">
        <v>0.7</v>
      </c>
      <c r="H95" s="248">
        <v>0.8</v>
      </c>
      <c r="I95" s="254">
        <v>0.7</v>
      </c>
      <c r="J95" s="249"/>
      <c r="K95" s="200"/>
      <c r="L95" s="200"/>
      <c r="M95" s="200"/>
      <c r="N95" s="200"/>
      <c r="O95" s="200"/>
      <c r="P95" s="200"/>
      <c r="Q95" s="200"/>
      <c r="R95" s="200"/>
    </row>
    <row r="96">
      <c r="A96" s="200"/>
      <c r="B96" s="244" t="s">
        <v>812</v>
      </c>
      <c r="C96" s="275">
        <f t="shared" ref="C96:I96" si="34">C95*$C$90</f>
        <v>13.2</v>
      </c>
      <c r="D96" s="275">
        <f t="shared" si="34"/>
        <v>13.2</v>
      </c>
      <c r="E96" s="275">
        <f t="shared" si="34"/>
        <v>13.2</v>
      </c>
      <c r="F96" s="275">
        <f t="shared" si="34"/>
        <v>15.4</v>
      </c>
      <c r="G96" s="275">
        <f t="shared" si="34"/>
        <v>15.4</v>
      </c>
      <c r="H96" s="275">
        <f t="shared" si="34"/>
        <v>17.6</v>
      </c>
      <c r="I96" s="275">
        <f t="shared" si="34"/>
        <v>15.4</v>
      </c>
      <c r="J96" s="246">
        <f>SUM(C96:I96)</f>
        <v>103.4</v>
      </c>
      <c r="K96" s="200"/>
      <c r="L96" s="200"/>
      <c r="M96" s="200"/>
      <c r="N96" s="200"/>
      <c r="O96" s="200"/>
      <c r="P96" s="200"/>
      <c r="Q96" s="200"/>
      <c r="R96" s="200"/>
    </row>
    <row r="97">
      <c r="A97" s="200"/>
      <c r="B97" s="241" t="s">
        <v>813</v>
      </c>
      <c r="C97" s="247">
        <v>0.8</v>
      </c>
      <c r="D97" s="248">
        <v>0.7</v>
      </c>
      <c r="E97" s="248">
        <v>0.8</v>
      </c>
      <c r="F97" s="248">
        <v>0.7</v>
      </c>
      <c r="G97" s="248">
        <v>1.1</v>
      </c>
      <c r="H97" s="248">
        <v>1.2</v>
      </c>
      <c r="I97" s="254"/>
      <c r="J97" s="249"/>
      <c r="K97" s="200"/>
      <c r="L97" s="200"/>
      <c r="M97" s="200"/>
      <c r="N97" s="200"/>
      <c r="O97" s="200"/>
      <c r="P97" s="200"/>
      <c r="Q97" s="200"/>
      <c r="R97" s="200"/>
    </row>
    <row r="98">
      <c r="A98" s="200"/>
      <c r="B98" s="244" t="s">
        <v>814</v>
      </c>
      <c r="C98" s="275">
        <f t="shared" ref="C98:I98" si="35">C97*$C$90</f>
        <v>17.6</v>
      </c>
      <c r="D98" s="275">
        <f t="shared" si="35"/>
        <v>15.4</v>
      </c>
      <c r="E98" s="275">
        <f t="shared" si="35"/>
        <v>17.6</v>
      </c>
      <c r="F98" s="275">
        <f t="shared" si="35"/>
        <v>15.4</v>
      </c>
      <c r="G98" s="275">
        <f t="shared" si="35"/>
        <v>24.2</v>
      </c>
      <c r="H98" s="275">
        <f t="shared" si="35"/>
        <v>26.4</v>
      </c>
      <c r="I98" s="275">
        <f t="shared" si="35"/>
        <v>0</v>
      </c>
      <c r="J98" s="246">
        <f>SUM(C98:I98)</f>
        <v>116.6</v>
      </c>
      <c r="K98" s="200"/>
      <c r="L98" s="200"/>
      <c r="M98" s="200"/>
      <c r="N98" s="200"/>
      <c r="O98" s="200"/>
      <c r="P98" s="200"/>
      <c r="Q98" s="200"/>
      <c r="R98" s="200"/>
    </row>
    <row r="99">
      <c r="A99" s="200"/>
      <c r="B99" s="238"/>
      <c r="C99" s="257"/>
      <c r="D99" s="257"/>
      <c r="E99" s="257"/>
      <c r="F99" s="257"/>
      <c r="G99" s="257"/>
      <c r="H99" s="257"/>
      <c r="I99" s="257"/>
      <c r="J99" s="257"/>
      <c r="K99" s="200"/>
      <c r="L99" s="200"/>
      <c r="M99" s="200"/>
      <c r="N99" s="200"/>
      <c r="O99" s="200"/>
      <c r="P99" s="200"/>
      <c r="Q99" s="200"/>
      <c r="R99" s="200"/>
    </row>
    <row r="100">
      <c r="A100" s="200"/>
      <c r="B100" s="258" t="s">
        <v>815</v>
      </c>
      <c r="C100" s="259">
        <f t="shared" ref="C100:I100" si="36">C98+C96+C94</f>
        <v>30.8</v>
      </c>
      <c r="D100" s="259">
        <f t="shared" si="36"/>
        <v>28.6</v>
      </c>
      <c r="E100" s="259">
        <f t="shared" si="36"/>
        <v>30.8</v>
      </c>
      <c r="F100" s="259">
        <f t="shared" si="36"/>
        <v>30.8</v>
      </c>
      <c r="G100" s="259">
        <f t="shared" si="36"/>
        <v>39.6</v>
      </c>
      <c r="H100" s="259">
        <f t="shared" si="36"/>
        <v>44</v>
      </c>
      <c r="I100" s="259">
        <f t="shared" si="36"/>
        <v>30.8</v>
      </c>
      <c r="J100" s="269">
        <f>SUM(C100:I100)</f>
        <v>235.4</v>
      </c>
      <c r="K100" s="200"/>
      <c r="L100" s="200"/>
      <c r="M100" s="200"/>
      <c r="N100" s="200"/>
      <c r="O100" s="200"/>
      <c r="P100" s="200"/>
      <c r="Q100" s="200"/>
      <c r="R100" s="200"/>
    </row>
    <row r="101">
      <c r="A101" s="200"/>
      <c r="B101" s="258" t="s">
        <v>816</v>
      </c>
      <c r="C101" s="261">
        <f t="shared" ref="C101:I101" si="37">C100/$C$19</f>
        <v>0.7</v>
      </c>
      <c r="D101" s="261">
        <f t="shared" si="37"/>
        <v>0.65</v>
      </c>
      <c r="E101" s="261">
        <f t="shared" si="37"/>
        <v>0.7</v>
      </c>
      <c r="F101" s="261">
        <f t="shared" si="37"/>
        <v>0.7</v>
      </c>
      <c r="G101" s="261">
        <f t="shared" si="37"/>
        <v>0.9</v>
      </c>
      <c r="H101" s="261">
        <f t="shared" si="37"/>
        <v>1</v>
      </c>
      <c r="I101" s="261">
        <f t="shared" si="37"/>
        <v>0.7</v>
      </c>
      <c r="J101" s="262">
        <f t="shared" ref="J101:J102" si="39">AVERAGEIF(C101:I101,"&gt;0")</f>
        <v>0.7642857143</v>
      </c>
      <c r="K101" s="200"/>
      <c r="L101" s="200"/>
      <c r="M101" s="200"/>
      <c r="N101" s="200"/>
      <c r="O101" s="200"/>
      <c r="P101" s="200"/>
      <c r="Q101" s="200"/>
      <c r="R101" s="200"/>
    </row>
    <row r="102">
      <c r="A102" s="200"/>
      <c r="B102" s="258" t="s">
        <v>798</v>
      </c>
      <c r="C102" s="263">
        <f t="shared" ref="C102:I102" si="38">C100/$C$19</f>
        <v>0.7</v>
      </c>
      <c r="D102" s="263">
        <f t="shared" si="38"/>
        <v>0.65</v>
      </c>
      <c r="E102" s="263">
        <f t="shared" si="38"/>
        <v>0.7</v>
      </c>
      <c r="F102" s="263">
        <f t="shared" si="38"/>
        <v>0.7</v>
      </c>
      <c r="G102" s="263">
        <f t="shared" si="38"/>
        <v>0.9</v>
      </c>
      <c r="H102" s="263">
        <f t="shared" si="38"/>
        <v>1</v>
      </c>
      <c r="I102" s="263">
        <f t="shared" si="38"/>
        <v>0.7</v>
      </c>
      <c r="J102" s="264">
        <f t="shared" si="39"/>
        <v>0.7642857143</v>
      </c>
      <c r="K102" s="200"/>
      <c r="L102" s="200"/>
      <c r="M102" s="200"/>
      <c r="N102" s="200"/>
      <c r="O102" s="200"/>
      <c r="P102" s="200"/>
      <c r="Q102" s="200"/>
      <c r="R102" s="200"/>
    </row>
    <row r="103">
      <c r="A103" s="200"/>
      <c r="K103" s="200"/>
      <c r="L103" s="200"/>
      <c r="M103" s="200"/>
      <c r="N103" s="200"/>
      <c r="O103" s="200"/>
      <c r="P103" s="200"/>
      <c r="Q103" s="200"/>
      <c r="R103" s="200"/>
    </row>
    <row r="104">
      <c r="A104" s="200"/>
      <c r="K104" s="200"/>
      <c r="L104" s="200"/>
      <c r="M104" s="200"/>
      <c r="N104" s="200"/>
      <c r="O104" s="200"/>
      <c r="P104" s="200"/>
      <c r="Q104" s="200"/>
      <c r="R104" s="200"/>
    </row>
    <row r="105">
      <c r="A105" s="200"/>
      <c r="K105" s="200"/>
      <c r="L105" s="200"/>
      <c r="M105" s="200"/>
      <c r="N105" s="200"/>
      <c r="O105" s="200"/>
      <c r="P105" s="200"/>
      <c r="Q105" s="200"/>
      <c r="R105" s="200"/>
    </row>
    <row r="106">
      <c r="A106" s="200"/>
      <c r="K106" s="200"/>
      <c r="L106" s="200"/>
      <c r="M106" s="200"/>
      <c r="N106" s="200"/>
      <c r="O106" s="200"/>
      <c r="P106" s="200"/>
      <c r="Q106" s="200"/>
      <c r="R106" s="200"/>
    </row>
    <row r="107">
      <c r="A107" s="200"/>
      <c r="B107" s="230" t="s">
        <v>777</v>
      </c>
      <c r="C107" s="231" t="str">
        <f>J3</f>
        <v>Junio</v>
      </c>
      <c r="D107" s="226"/>
      <c r="E107" s="226"/>
      <c r="F107" s="226"/>
      <c r="G107" s="226"/>
      <c r="H107" s="226"/>
      <c r="I107" s="226"/>
      <c r="J107" s="226"/>
      <c r="K107" s="200"/>
      <c r="L107" s="200"/>
      <c r="M107" s="200"/>
      <c r="N107" s="200"/>
      <c r="O107" s="200"/>
      <c r="P107" s="200"/>
      <c r="Q107" s="200"/>
      <c r="R107" s="200"/>
    </row>
    <row r="108">
      <c r="A108" s="200"/>
      <c r="B108" s="235" t="s">
        <v>800</v>
      </c>
      <c r="C108" s="236">
        <v>22.0</v>
      </c>
      <c r="D108" s="226"/>
      <c r="E108" s="226"/>
      <c r="F108" s="226"/>
      <c r="G108" s="226"/>
      <c r="H108" s="226"/>
      <c r="I108" s="226"/>
      <c r="J108" s="226"/>
      <c r="K108" s="200"/>
      <c r="L108" s="200"/>
      <c r="M108" s="200"/>
      <c r="N108" s="200"/>
      <c r="O108" s="200"/>
      <c r="P108" s="200"/>
      <c r="Q108" s="200"/>
      <c r="R108" s="200"/>
    </row>
    <row r="109">
      <c r="A109" s="200"/>
      <c r="B109" s="235" t="s">
        <v>791</v>
      </c>
      <c r="C109" s="236">
        <v>44.0</v>
      </c>
      <c r="D109" s="238"/>
      <c r="E109" s="238"/>
      <c r="F109" s="238"/>
      <c r="G109" s="238"/>
      <c r="H109" s="238"/>
      <c r="I109" s="238"/>
      <c r="J109" s="238"/>
      <c r="K109" s="200"/>
      <c r="L109" s="200"/>
      <c r="M109" s="200"/>
      <c r="N109" s="200"/>
      <c r="O109" s="200"/>
      <c r="P109" s="200"/>
      <c r="Q109" s="200"/>
      <c r="R109" s="200"/>
    </row>
    <row r="110">
      <c r="A110" s="200"/>
      <c r="B110" s="272"/>
      <c r="C110" s="240" t="s">
        <v>801</v>
      </c>
      <c r="D110" s="240" t="s">
        <v>802</v>
      </c>
      <c r="E110" s="240" t="s">
        <v>803</v>
      </c>
      <c r="F110" s="240" t="s">
        <v>804</v>
      </c>
      <c r="G110" s="240" t="s">
        <v>805</v>
      </c>
      <c r="H110" s="240" t="s">
        <v>806</v>
      </c>
      <c r="I110" s="240" t="s">
        <v>807</v>
      </c>
      <c r="J110" s="235" t="s">
        <v>808</v>
      </c>
      <c r="K110" s="200"/>
      <c r="L110" s="200"/>
      <c r="M110" s="200"/>
      <c r="N110" s="200"/>
      <c r="O110" s="200"/>
      <c r="P110" s="200"/>
      <c r="Q110" s="200"/>
      <c r="R110" s="200"/>
    </row>
    <row r="111">
      <c r="A111" s="200"/>
      <c r="B111" s="241" t="s">
        <v>809</v>
      </c>
      <c r="C111" s="242"/>
      <c r="D111" s="267"/>
      <c r="E111" s="267"/>
      <c r="F111" s="267"/>
      <c r="G111" s="267"/>
      <c r="H111" s="267"/>
      <c r="I111" s="268">
        <v>0.8</v>
      </c>
      <c r="J111" s="243"/>
      <c r="K111" s="200"/>
      <c r="L111" s="200"/>
      <c r="M111" s="200"/>
      <c r="N111" s="200"/>
      <c r="O111" s="200"/>
      <c r="P111" s="200"/>
      <c r="Q111" s="200"/>
      <c r="R111" s="200"/>
    </row>
    <row r="112">
      <c r="A112" s="200"/>
      <c r="B112" s="244" t="s">
        <v>810</v>
      </c>
      <c r="C112" s="245"/>
      <c r="D112" s="245"/>
      <c r="E112" s="245"/>
      <c r="F112" s="245"/>
      <c r="G112" s="245"/>
      <c r="H112" s="245"/>
      <c r="I112" s="245">
        <f>I111*C108</f>
        <v>17.6</v>
      </c>
      <c r="J112" s="246">
        <f>SUM(C112:I112)</f>
        <v>17.6</v>
      </c>
      <c r="K112" s="200"/>
      <c r="L112" s="200"/>
      <c r="M112" s="200"/>
      <c r="N112" s="200"/>
      <c r="O112" s="200"/>
      <c r="P112" s="200"/>
      <c r="Q112" s="200"/>
      <c r="R112" s="200"/>
    </row>
    <row r="113">
      <c r="A113" s="200"/>
      <c r="B113" s="241" t="s">
        <v>811</v>
      </c>
      <c r="C113" s="248">
        <v>0.6</v>
      </c>
      <c r="D113" s="248">
        <v>0.7</v>
      </c>
      <c r="E113" s="248">
        <v>0.7</v>
      </c>
      <c r="F113" s="248">
        <v>0.8</v>
      </c>
      <c r="G113" s="248">
        <v>0.8</v>
      </c>
      <c r="H113" s="248">
        <v>1.0</v>
      </c>
      <c r="I113" s="254">
        <v>0.8</v>
      </c>
      <c r="J113" s="249"/>
      <c r="K113" s="200"/>
      <c r="L113" s="200"/>
      <c r="M113" s="200"/>
      <c r="N113" s="200"/>
      <c r="O113" s="200"/>
      <c r="P113" s="200"/>
      <c r="Q113" s="200"/>
      <c r="R113" s="200"/>
    </row>
    <row r="114">
      <c r="A114" s="200"/>
      <c r="B114" s="244" t="s">
        <v>812</v>
      </c>
      <c r="C114" s="275">
        <f t="shared" ref="C114:I114" si="40">C113*$C$108</f>
        <v>13.2</v>
      </c>
      <c r="D114" s="275">
        <f t="shared" si="40"/>
        <v>15.4</v>
      </c>
      <c r="E114" s="275">
        <f t="shared" si="40"/>
        <v>15.4</v>
      </c>
      <c r="F114" s="275">
        <f t="shared" si="40"/>
        <v>17.6</v>
      </c>
      <c r="G114" s="275">
        <f t="shared" si="40"/>
        <v>17.6</v>
      </c>
      <c r="H114" s="275">
        <f t="shared" si="40"/>
        <v>22</v>
      </c>
      <c r="I114" s="275">
        <f t="shared" si="40"/>
        <v>17.6</v>
      </c>
      <c r="J114" s="246">
        <f>SUM(C114:I114)</f>
        <v>118.8</v>
      </c>
      <c r="K114" s="200"/>
      <c r="L114" s="200"/>
      <c r="M114" s="200"/>
      <c r="N114" s="200"/>
      <c r="O114" s="200"/>
      <c r="P114" s="200"/>
      <c r="Q114" s="200"/>
      <c r="R114" s="200"/>
    </row>
    <row r="115">
      <c r="A115" s="200"/>
      <c r="B115" s="241" t="s">
        <v>813</v>
      </c>
      <c r="C115" s="247">
        <v>0.7</v>
      </c>
      <c r="D115" s="248">
        <v>0.7</v>
      </c>
      <c r="E115" s="248">
        <v>0.7</v>
      </c>
      <c r="F115" s="248">
        <v>1.1</v>
      </c>
      <c r="G115" s="248">
        <v>1.0</v>
      </c>
      <c r="H115" s="248">
        <v>1.1</v>
      </c>
      <c r="I115" s="270"/>
      <c r="J115" s="249"/>
      <c r="K115" s="200"/>
      <c r="L115" s="200"/>
      <c r="M115" s="200"/>
      <c r="N115" s="200"/>
      <c r="O115" s="200"/>
      <c r="P115" s="200"/>
      <c r="Q115" s="200"/>
      <c r="R115" s="200"/>
    </row>
    <row r="116">
      <c r="A116" s="200"/>
      <c r="B116" s="244" t="s">
        <v>814</v>
      </c>
      <c r="C116" s="275">
        <f t="shared" ref="C116:H116" si="41">C115*$C$108</f>
        <v>15.4</v>
      </c>
      <c r="D116" s="275">
        <f t="shared" si="41"/>
        <v>15.4</v>
      </c>
      <c r="E116" s="275">
        <f t="shared" si="41"/>
        <v>15.4</v>
      </c>
      <c r="F116" s="275">
        <f t="shared" si="41"/>
        <v>24.2</v>
      </c>
      <c r="G116" s="275">
        <f t="shared" si="41"/>
        <v>22</v>
      </c>
      <c r="H116" s="275">
        <f t="shared" si="41"/>
        <v>24.2</v>
      </c>
      <c r="I116" s="275"/>
      <c r="J116" s="246">
        <f>SUM(C116:I116)</f>
        <v>116.6</v>
      </c>
      <c r="K116" s="200"/>
      <c r="L116" s="200"/>
      <c r="M116" s="200"/>
      <c r="N116" s="200"/>
      <c r="O116" s="200"/>
      <c r="P116" s="200"/>
      <c r="Q116" s="200"/>
      <c r="R116" s="200"/>
    </row>
    <row r="117">
      <c r="A117" s="200"/>
      <c r="B117" s="238"/>
      <c r="C117" s="257"/>
      <c r="D117" s="257"/>
      <c r="E117" s="257"/>
      <c r="F117" s="257"/>
      <c r="G117" s="257"/>
      <c r="H117" s="257"/>
      <c r="I117" s="257"/>
      <c r="J117" s="257"/>
      <c r="K117" s="200"/>
      <c r="L117" s="200"/>
      <c r="M117" s="200"/>
      <c r="N117" s="200"/>
      <c r="O117" s="200"/>
      <c r="P117" s="200"/>
      <c r="Q117" s="200"/>
      <c r="R117" s="200"/>
    </row>
    <row r="118">
      <c r="A118" s="200"/>
      <c r="B118" s="258" t="s">
        <v>815</v>
      </c>
      <c r="C118" s="259">
        <f t="shared" ref="C118:I118" si="42">C116+C114+C112</f>
        <v>28.6</v>
      </c>
      <c r="D118" s="259">
        <f t="shared" si="42"/>
        <v>30.8</v>
      </c>
      <c r="E118" s="259">
        <f t="shared" si="42"/>
        <v>30.8</v>
      </c>
      <c r="F118" s="259">
        <f t="shared" si="42"/>
        <v>41.8</v>
      </c>
      <c r="G118" s="259">
        <f t="shared" si="42"/>
        <v>39.6</v>
      </c>
      <c r="H118" s="259">
        <f t="shared" si="42"/>
        <v>46.2</v>
      </c>
      <c r="I118" s="259">
        <f t="shared" si="42"/>
        <v>35.2</v>
      </c>
      <c r="J118" s="269">
        <f>SUM(C118:I118)</f>
        <v>253</v>
      </c>
      <c r="K118" s="200"/>
      <c r="L118" s="200"/>
      <c r="M118" s="200"/>
      <c r="N118" s="200"/>
      <c r="O118" s="200"/>
      <c r="P118" s="200"/>
      <c r="Q118" s="200"/>
      <c r="R118" s="200"/>
    </row>
    <row r="119">
      <c r="A119" s="200"/>
      <c r="B119" s="258" t="s">
        <v>816</v>
      </c>
      <c r="C119" s="261">
        <f t="shared" ref="C119:I119" si="43">C118/$C$19</f>
        <v>0.65</v>
      </c>
      <c r="D119" s="261">
        <f t="shared" si="43"/>
        <v>0.7</v>
      </c>
      <c r="E119" s="261">
        <f t="shared" si="43"/>
        <v>0.7</v>
      </c>
      <c r="F119" s="261">
        <f t="shared" si="43"/>
        <v>0.95</v>
      </c>
      <c r="G119" s="261">
        <f t="shared" si="43"/>
        <v>0.9</v>
      </c>
      <c r="H119" s="261">
        <f t="shared" si="43"/>
        <v>1.05</v>
      </c>
      <c r="I119" s="261">
        <f t="shared" si="43"/>
        <v>0.8</v>
      </c>
      <c r="J119" s="262">
        <f t="shared" ref="J119:J120" si="45">AVERAGEIF(C119:I119,"&gt;0")</f>
        <v>0.8214285714</v>
      </c>
      <c r="K119" s="200"/>
      <c r="L119" s="200"/>
      <c r="M119" s="200"/>
      <c r="N119" s="200"/>
      <c r="O119" s="200"/>
      <c r="P119" s="200"/>
      <c r="Q119" s="200"/>
      <c r="R119" s="200"/>
    </row>
    <row r="120">
      <c r="A120" s="200"/>
      <c r="B120" s="258" t="s">
        <v>798</v>
      </c>
      <c r="C120" s="263">
        <f t="shared" ref="C120:I120" si="44">C118/$C$19</f>
        <v>0.65</v>
      </c>
      <c r="D120" s="263">
        <f t="shared" si="44"/>
        <v>0.7</v>
      </c>
      <c r="E120" s="263">
        <f t="shared" si="44"/>
        <v>0.7</v>
      </c>
      <c r="F120" s="263">
        <f t="shared" si="44"/>
        <v>0.95</v>
      </c>
      <c r="G120" s="263">
        <f t="shared" si="44"/>
        <v>0.9</v>
      </c>
      <c r="H120" s="263">
        <f t="shared" si="44"/>
        <v>1.05</v>
      </c>
      <c r="I120" s="263">
        <f t="shared" si="44"/>
        <v>0.8</v>
      </c>
      <c r="J120" s="264">
        <f t="shared" si="45"/>
        <v>0.8214285714</v>
      </c>
      <c r="K120" s="200"/>
      <c r="L120" s="200"/>
      <c r="M120" s="200"/>
      <c r="N120" s="200"/>
      <c r="O120" s="200"/>
      <c r="P120" s="200"/>
      <c r="Q120" s="200"/>
      <c r="R120" s="200"/>
    </row>
    <row r="121">
      <c r="A121" s="200"/>
      <c r="K121" s="200"/>
      <c r="L121" s="200"/>
      <c r="M121" s="200"/>
      <c r="N121" s="200"/>
      <c r="O121" s="200"/>
      <c r="P121" s="200"/>
      <c r="Q121" s="200"/>
      <c r="R121" s="200"/>
    </row>
    <row r="122">
      <c r="A122" s="200"/>
      <c r="K122" s="200"/>
      <c r="L122" s="200"/>
      <c r="M122" s="200"/>
      <c r="N122" s="200"/>
      <c r="O122" s="200"/>
      <c r="P122" s="200"/>
      <c r="Q122" s="200"/>
      <c r="R122" s="200"/>
    </row>
    <row r="123">
      <c r="A123" s="200"/>
      <c r="K123" s="200"/>
      <c r="L123" s="200"/>
      <c r="M123" s="200"/>
      <c r="N123" s="200"/>
      <c r="O123" s="200"/>
      <c r="P123" s="200"/>
      <c r="Q123" s="200"/>
      <c r="R123" s="200"/>
    </row>
    <row r="124">
      <c r="A124" s="200"/>
      <c r="K124" s="200"/>
      <c r="L124" s="200"/>
      <c r="M124" s="200"/>
      <c r="N124" s="200"/>
      <c r="O124" s="200"/>
      <c r="P124" s="200"/>
      <c r="Q124" s="200"/>
      <c r="R124" s="200"/>
    </row>
    <row r="125">
      <c r="A125" s="200"/>
      <c r="B125" s="230" t="s">
        <v>777</v>
      </c>
      <c r="C125" s="231" t="str">
        <f>K3</f>
        <v>Julio</v>
      </c>
      <c r="D125" s="226"/>
      <c r="E125" s="226"/>
      <c r="F125" s="226"/>
      <c r="G125" s="226"/>
      <c r="H125" s="226"/>
      <c r="I125" s="226"/>
      <c r="J125" s="226"/>
      <c r="K125" s="200"/>
      <c r="L125" s="200"/>
      <c r="M125" s="200"/>
      <c r="N125" s="200"/>
      <c r="O125" s="200"/>
      <c r="P125" s="200"/>
      <c r="Q125" s="200"/>
      <c r="R125" s="200"/>
    </row>
    <row r="126">
      <c r="A126" s="200"/>
      <c r="B126" s="235" t="s">
        <v>800</v>
      </c>
      <c r="C126" s="236">
        <v>22.0</v>
      </c>
      <c r="D126" s="226"/>
      <c r="E126" s="226"/>
      <c r="F126" s="226"/>
      <c r="G126" s="226"/>
      <c r="H126" s="226"/>
      <c r="I126" s="226"/>
      <c r="J126" s="226"/>
      <c r="K126" s="200"/>
      <c r="L126" s="200"/>
      <c r="M126" s="200"/>
      <c r="N126" s="200"/>
      <c r="O126" s="200"/>
      <c r="P126" s="200"/>
      <c r="Q126" s="200"/>
      <c r="R126" s="200"/>
    </row>
    <row r="127">
      <c r="A127" s="200"/>
      <c r="B127" s="235" t="s">
        <v>791</v>
      </c>
      <c r="C127" s="236">
        <v>44.0</v>
      </c>
      <c r="D127" s="238"/>
      <c r="E127" s="238"/>
      <c r="F127" s="238"/>
      <c r="G127" s="238"/>
      <c r="H127" s="238"/>
      <c r="I127" s="238"/>
      <c r="J127" s="238"/>
      <c r="K127" s="200"/>
      <c r="L127" s="200"/>
      <c r="M127" s="200"/>
      <c r="N127" s="200"/>
      <c r="O127" s="200"/>
      <c r="P127" s="200"/>
      <c r="Q127" s="200"/>
      <c r="R127" s="200"/>
    </row>
    <row r="128">
      <c r="A128" s="200"/>
      <c r="B128" s="272"/>
      <c r="C128" s="240" t="s">
        <v>801</v>
      </c>
      <c r="D128" s="240" t="s">
        <v>802</v>
      </c>
      <c r="E128" s="240" t="s">
        <v>803</v>
      </c>
      <c r="F128" s="240" t="s">
        <v>804</v>
      </c>
      <c r="G128" s="240" t="s">
        <v>805</v>
      </c>
      <c r="H128" s="240" t="s">
        <v>806</v>
      </c>
      <c r="I128" s="240" t="s">
        <v>807</v>
      </c>
      <c r="J128" s="235" t="s">
        <v>808</v>
      </c>
      <c r="K128" s="200"/>
      <c r="L128" s="200"/>
      <c r="M128" s="200"/>
      <c r="N128" s="200"/>
      <c r="O128" s="200"/>
      <c r="P128" s="200"/>
      <c r="Q128" s="200"/>
      <c r="R128" s="200"/>
    </row>
    <row r="129">
      <c r="A129" s="200"/>
      <c r="B129" s="241" t="s">
        <v>809</v>
      </c>
      <c r="C129" s="242"/>
      <c r="D129" s="267"/>
      <c r="E129" s="267"/>
      <c r="F129" s="267"/>
      <c r="G129" s="267"/>
      <c r="H129" s="267"/>
      <c r="I129" s="268">
        <v>0.9</v>
      </c>
      <c r="J129" s="243"/>
      <c r="K129" s="200"/>
      <c r="L129" s="200"/>
      <c r="M129" s="200"/>
      <c r="N129" s="200"/>
      <c r="O129" s="200"/>
      <c r="P129" s="200"/>
      <c r="Q129" s="200"/>
      <c r="R129" s="200"/>
    </row>
    <row r="130">
      <c r="A130" s="200"/>
      <c r="B130" s="244" t="s">
        <v>810</v>
      </c>
      <c r="C130" s="245"/>
      <c r="D130" s="245"/>
      <c r="E130" s="245"/>
      <c r="F130" s="245"/>
      <c r="G130" s="245"/>
      <c r="H130" s="245"/>
      <c r="I130" s="245">
        <f>I129*C126</f>
        <v>19.8</v>
      </c>
      <c r="J130" s="246">
        <f>SUM(C130:I130)</f>
        <v>19.8</v>
      </c>
      <c r="K130" s="200"/>
      <c r="L130" s="200"/>
      <c r="M130" s="200"/>
      <c r="N130" s="200"/>
      <c r="O130" s="200"/>
      <c r="P130" s="200"/>
      <c r="Q130" s="200"/>
      <c r="R130" s="200"/>
    </row>
    <row r="131">
      <c r="A131" s="200"/>
      <c r="B131" s="241" t="s">
        <v>811</v>
      </c>
      <c r="C131" s="247">
        <v>0.6</v>
      </c>
      <c r="D131" s="248">
        <v>0.5</v>
      </c>
      <c r="E131" s="248">
        <v>1.0</v>
      </c>
      <c r="F131" s="248">
        <v>1.2</v>
      </c>
      <c r="G131" s="248">
        <v>0.5</v>
      </c>
      <c r="H131" s="248">
        <v>0.6</v>
      </c>
      <c r="I131" s="254">
        <v>0.8</v>
      </c>
      <c r="J131" s="249"/>
      <c r="K131" s="200"/>
      <c r="L131" s="200"/>
      <c r="M131" s="200"/>
      <c r="N131" s="200"/>
      <c r="O131" s="200"/>
      <c r="P131" s="200"/>
      <c r="Q131" s="200"/>
      <c r="R131" s="200"/>
    </row>
    <row r="132">
      <c r="A132" s="200"/>
      <c r="B132" s="244" t="s">
        <v>812</v>
      </c>
      <c r="C132" s="275">
        <f t="shared" ref="C132:I132" si="46">C131*$C$126</f>
        <v>13.2</v>
      </c>
      <c r="D132" s="275">
        <f t="shared" si="46"/>
        <v>11</v>
      </c>
      <c r="E132" s="275">
        <f t="shared" si="46"/>
        <v>22</v>
      </c>
      <c r="F132" s="275">
        <f t="shared" si="46"/>
        <v>26.4</v>
      </c>
      <c r="G132" s="275">
        <f t="shared" si="46"/>
        <v>11</v>
      </c>
      <c r="H132" s="275">
        <f t="shared" si="46"/>
        <v>13.2</v>
      </c>
      <c r="I132" s="275">
        <f t="shared" si="46"/>
        <v>17.6</v>
      </c>
      <c r="J132" s="246">
        <f>SUM(C132:I132)</f>
        <v>114.4</v>
      </c>
      <c r="K132" s="200"/>
      <c r="L132" s="200"/>
      <c r="M132" s="200"/>
      <c r="N132" s="200"/>
      <c r="O132" s="200"/>
      <c r="P132" s="200"/>
      <c r="Q132" s="200"/>
      <c r="R132" s="200"/>
    </row>
    <row r="133">
      <c r="A133" s="200"/>
      <c r="B133" s="241" t="s">
        <v>813</v>
      </c>
      <c r="C133" s="247">
        <v>0.6</v>
      </c>
      <c r="D133" s="248">
        <v>1.0</v>
      </c>
      <c r="E133" s="248">
        <v>0.7</v>
      </c>
      <c r="F133" s="248">
        <v>1.0</v>
      </c>
      <c r="G133" s="248">
        <v>1.1</v>
      </c>
      <c r="H133" s="248">
        <v>1.2</v>
      </c>
      <c r="I133" s="254"/>
      <c r="J133" s="249"/>
      <c r="K133" s="200"/>
      <c r="L133" s="200"/>
      <c r="M133" s="200"/>
      <c r="N133" s="200"/>
      <c r="O133" s="200"/>
      <c r="P133" s="200"/>
      <c r="Q133" s="200"/>
      <c r="R133" s="200"/>
    </row>
    <row r="134">
      <c r="A134" s="200"/>
      <c r="B134" s="244" t="s">
        <v>814</v>
      </c>
      <c r="C134" s="275">
        <f t="shared" ref="C134:I134" si="47">C133*$C$126</f>
        <v>13.2</v>
      </c>
      <c r="D134" s="275">
        <f t="shared" si="47"/>
        <v>22</v>
      </c>
      <c r="E134" s="275">
        <f t="shared" si="47"/>
        <v>15.4</v>
      </c>
      <c r="F134" s="275">
        <f t="shared" si="47"/>
        <v>22</v>
      </c>
      <c r="G134" s="275">
        <f t="shared" si="47"/>
        <v>24.2</v>
      </c>
      <c r="H134" s="275">
        <f t="shared" si="47"/>
        <v>26.4</v>
      </c>
      <c r="I134" s="275">
        <f t="shared" si="47"/>
        <v>0</v>
      </c>
      <c r="J134" s="246">
        <f>SUM(C134:I134)</f>
        <v>123.2</v>
      </c>
      <c r="K134" s="200"/>
      <c r="L134" s="200"/>
      <c r="M134" s="200"/>
      <c r="N134" s="200"/>
      <c r="O134" s="200"/>
      <c r="P134" s="200"/>
      <c r="Q134" s="200"/>
      <c r="R134" s="200"/>
    </row>
    <row r="135">
      <c r="A135" s="200"/>
      <c r="B135" s="238"/>
      <c r="C135" s="257"/>
      <c r="D135" s="257"/>
      <c r="E135" s="257"/>
      <c r="F135" s="257"/>
      <c r="G135" s="257"/>
      <c r="H135" s="257"/>
      <c r="I135" s="257"/>
      <c r="J135" s="257"/>
      <c r="K135" s="200"/>
      <c r="L135" s="200"/>
      <c r="M135" s="200"/>
      <c r="N135" s="200"/>
      <c r="O135" s="200"/>
      <c r="P135" s="200"/>
      <c r="Q135" s="200"/>
      <c r="R135" s="200"/>
    </row>
    <row r="136">
      <c r="A136" s="200"/>
      <c r="B136" s="258" t="s">
        <v>815</v>
      </c>
      <c r="C136" s="259">
        <f t="shared" ref="C136:I136" si="48">C134+C132+C130</f>
        <v>26.4</v>
      </c>
      <c r="D136" s="259">
        <f t="shared" si="48"/>
        <v>33</v>
      </c>
      <c r="E136" s="259">
        <f t="shared" si="48"/>
        <v>37.4</v>
      </c>
      <c r="F136" s="259">
        <f t="shared" si="48"/>
        <v>48.4</v>
      </c>
      <c r="G136" s="259">
        <f t="shared" si="48"/>
        <v>35.2</v>
      </c>
      <c r="H136" s="259">
        <f t="shared" si="48"/>
        <v>39.6</v>
      </c>
      <c r="I136" s="259">
        <f t="shared" si="48"/>
        <v>37.4</v>
      </c>
      <c r="J136" s="269">
        <f>SUM(C136:I136)</f>
        <v>257.4</v>
      </c>
      <c r="K136" s="200"/>
      <c r="L136" s="200"/>
      <c r="M136" s="200"/>
      <c r="N136" s="200"/>
      <c r="O136" s="200"/>
      <c r="P136" s="200"/>
      <c r="Q136" s="200"/>
      <c r="R136" s="200"/>
    </row>
    <row r="137">
      <c r="A137" s="200"/>
      <c r="B137" s="258" t="s">
        <v>816</v>
      </c>
      <c r="C137" s="261">
        <f t="shared" ref="C137:I137" si="49">C136/$C$19</f>
        <v>0.6</v>
      </c>
      <c r="D137" s="261">
        <f t="shared" si="49"/>
        <v>0.75</v>
      </c>
      <c r="E137" s="261">
        <f t="shared" si="49"/>
        <v>0.85</v>
      </c>
      <c r="F137" s="261">
        <f t="shared" si="49"/>
        <v>1.1</v>
      </c>
      <c r="G137" s="261">
        <f t="shared" si="49"/>
        <v>0.8</v>
      </c>
      <c r="H137" s="261">
        <f t="shared" si="49"/>
        <v>0.9</v>
      </c>
      <c r="I137" s="261">
        <f t="shared" si="49"/>
        <v>0.85</v>
      </c>
      <c r="J137" s="262">
        <f t="shared" ref="J137:J138" si="51">AVERAGEIF(C137:I137,"&gt;0")</f>
        <v>0.8357142857</v>
      </c>
      <c r="K137" s="200"/>
      <c r="L137" s="200"/>
      <c r="M137" s="200"/>
      <c r="N137" s="200"/>
      <c r="O137" s="200"/>
      <c r="P137" s="200"/>
      <c r="Q137" s="200"/>
      <c r="R137" s="200"/>
    </row>
    <row r="138">
      <c r="A138" s="200"/>
      <c r="B138" s="258" t="s">
        <v>798</v>
      </c>
      <c r="C138" s="263">
        <f t="shared" ref="C138:I138" si="50">C136/$C$19</f>
        <v>0.6</v>
      </c>
      <c r="D138" s="263">
        <f t="shared" si="50"/>
        <v>0.75</v>
      </c>
      <c r="E138" s="263">
        <f t="shared" si="50"/>
        <v>0.85</v>
      </c>
      <c r="F138" s="263">
        <f t="shared" si="50"/>
        <v>1.1</v>
      </c>
      <c r="G138" s="263">
        <f t="shared" si="50"/>
        <v>0.8</v>
      </c>
      <c r="H138" s="263">
        <f t="shared" si="50"/>
        <v>0.9</v>
      </c>
      <c r="I138" s="263">
        <f t="shared" si="50"/>
        <v>0.85</v>
      </c>
      <c r="J138" s="264">
        <f t="shared" si="51"/>
        <v>0.8357142857</v>
      </c>
      <c r="K138" s="200"/>
      <c r="L138" s="200"/>
      <c r="M138" s="200"/>
      <c r="N138" s="200"/>
      <c r="O138" s="200"/>
      <c r="P138" s="200"/>
      <c r="Q138" s="200"/>
      <c r="R138" s="200"/>
    </row>
    <row r="139">
      <c r="A139" s="200"/>
      <c r="K139" s="200"/>
      <c r="L139" s="200"/>
      <c r="M139" s="200"/>
      <c r="N139" s="200"/>
      <c r="O139" s="200"/>
      <c r="P139" s="200"/>
      <c r="Q139" s="200"/>
      <c r="R139" s="200"/>
    </row>
    <row r="140">
      <c r="A140" s="200"/>
      <c r="K140" s="200"/>
      <c r="L140" s="200"/>
      <c r="M140" s="200"/>
      <c r="N140" s="200"/>
      <c r="O140" s="200"/>
      <c r="P140" s="200"/>
      <c r="Q140" s="200"/>
      <c r="R140" s="200"/>
    </row>
    <row r="141">
      <c r="A141" s="200"/>
      <c r="K141" s="200"/>
      <c r="L141" s="200"/>
      <c r="M141" s="200"/>
      <c r="N141" s="200"/>
      <c r="O141" s="200"/>
      <c r="P141" s="200"/>
      <c r="Q141" s="200"/>
      <c r="R141" s="200"/>
    </row>
    <row r="142">
      <c r="A142" s="200"/>
      <c r="K142" s="200"/>
      <c r="L142" s="200"/>
      <c r="M142" s="200"/>
      <c r="N142" s="200"/>
      <c r="O142" s="200"/>
      <c r="P142" s="200"/>
      <c r="Q142" s="200"/>
      <c r="R142" s="200"/>
    </row>
    <row r="143">
      <c r="A143" s="200"/>
      <c r="B143" s="230" t="s">
        <v>777</v>
      </c>
      <c r="C143" s="231" t="str">
        <f>L3</f>
        <v>Agosto</v>
      </c>
      <c r="D143" s="226"/>
      <c r="E143" s="226"/>
      <c r="F143" s="226"/>
      <c r="G143" s="226"/>
      <c r="H143" s="226"/>
      <c r="I143" s="226"/>
      <c r="J143" s="226"/>
      <c r="K143" s="200"/>
      <c r="L143" s="200"/>
      <c r="M143" s="200"/>
      <c r="N143" s="200"/>
      <c r="O143" s="200"/>
      <c r="P143" s="200"/>
      <c r="Q143" s="200"/>
      <c r="R143" s="200"/>
    </row>
    <row r="144">
      <c r="A144" s="200"/>
      <c r="B144" s="235" t="s">
        <v>800</v>
      </c>
      <c r="C144" s="236">
        <v>22.0</v>
      </c>
      <c r="D144" s="226"/>
      <c r="E144" s="226"/>
      <c r="F144" s="226"/>
      <c r="G144" s="226"/>
      <c r="H144" s="226"/>
      <c r="I144" s="226"/>
      <c r="J144" s="226"/>
      <c r="K144" s="200"/>
      <c r="L144" s="200"/>
      <c r="M144" s="200"/>
      <c r="N144" s="200"/>
      <c r="O144" s="200"/>
      <c r="P144" s="200"/>
      <c r="Q144" s="200"/>
      <c r="R144" s="200"/>
    </row>
    <row r="145">
      <c r="A145" s="200"/>
      <c r="B145" s="235" t="s">
        <v>791</v>
      </c>
      <c r="C145" s="236">
        <v>44.0</v>
      </c>
      <c r="D145" s="238"/>
      <c r="E145" s="238"/>
      <c r="F145" s="238"/>
      <c r="G145" s="238"/>
      <c r="H145" s="238"/>
      <c r="I145" s="238"/>
      <c r="J145" s="238"/>
      <c r="K145" s="200"/>
      <c r="L145" s="200"/>
      <c r="M145" s="200"/>
      <c r="N145" s="200"/>
      <c r="O145" s="200"/>
      <c r="P145" s="200"/>
      <c r="Q145" s="200"/>
      <c r="R145" s="200"/>
    </row>
    <row r="146">
      <c r="A146" s="200"/>
      <c r="B146" s="272"/>
      <c r="C146" s="240" t="s">
        <v>801</v>
      </c>
      <c r="D146" s="240" t="s">
        <v>802</v>
      </c>
      <c r="E146" s="240" t="s">
        <v>803</v>
      </c>
      <c r="F146" s="240" t="s">
        <v>804</v>
      </c>
      <c r="G146" s="240" t="s">
        <v>805</v>
      </c>
      <c r="H146" s="240" t="s">
        <v>806</v>
      </c>
      <c r="I146" s="240" t="s">
        <v>807</v>
      </c>
      <c r="J146" s="235" t="s">
        <v>808</v>
      </c>
      <c r="K146" s="200"/>
      <c r="L146" s="200"/>
      <c r="M146" s="200"/>
      <c r="N146" s="200"/>
      <c r="O146" s="200"/>
      <c r="P146" s="200"/>
      <c r="Q146" s="200"/>
      <c r="R146" s="200"/>
    </row>
    <row r="147">
      <c r="A147" s="200"/>
      <c r="B147" s="241" t="s">
        <v>809</v>
      </c>
      <c r="C147" s="242"/>
      <c r="D147" s="267"/>
      <c r="E147" s="267"/>
      <c r="F147" s="267"/>
      <c r="G147" s="267"/>
      <c r="H147" s="267"/>
      <c r="I147" s="268">
        <v>0.8</v>
      </c>
      <c r="J147" s="243"/>
      <c r="K147" s="200"/>
      <c r="L147" s="200"/>
      <c r="M147" s="200"/>
      <c r="N147" s="200"/>
      <c r="O147" s="200"/>
      <c r="P147" s="200"/>
      <c r="Q147" s="200"/>
      <c r="R147" s="200"/>
    </row>
    <row r="148">
      <c r="A148" s="200"/>
      <c r="B148" s="244" t="s">
        <v>810</v>
      </c>
      <c r="C148" s="245"/>
      <c r="D148" s="245"/>
      <c r="E148" s="245"/>
      <c r="F148" s="245"/>
      <c r="G148" s="245"/>
      <c r="H148" s="245"/>
      <c r="I148" s="245">
        <f>I147*C144</f>
        <v>17.6</v>
      </c>
      <c r="J148" s="246">
        <f>SUM(C148:I148)</f>
        <v>17.6</v>
      </c>
      <c r="K148" s="200"/>
      <c r="L148" s="200"/>
      <c r="M148" s="200"/>
      <c r="N148" s="200"/>
      <c r="O148" s="200"/>
      <c r="P148" s="200"/>
      <c r="Q148" s="200"/>
      <c r="R148" s="200"/>
    </row>
    <row r="149">
      <c r="A149" s="200"/>
      <c r="B149" s="241" t="s">
        <v>811</v>
      </c>
      <c r="C149" s="247">
        <v>0.7</v>
      </c>
      <c r="D149" s="248">
        <v>1.0</v>
      </c>
      <c r="E149" s="248">
        <v>0.6</v>
      </c>
      <c r="F149" s="248">
        <v>0.7</v>
      </c>
      <c r="G149" s="248">
        <v>0.8</v>
      </c>
      <c r="H149" s="248">
        <v>1.0</v>
      </c>
      <c r="I149" s="254">
        <v>1.0</v>
      </c>
      <c r="J149" s="249"/>
      <c r="K149" s="200"/>
      <c r="L149" s="200"/>
      <c r="M149" s="200"/>
      <c r="N149" s="200"/>
      <c r="O149" s="200"/>
      <c r="P149" s="200"/>
      <c r="Q149" s="200"/>
      <c r="R149" s="200"/>
    </row>
    <row r="150">
      <c r="A150" s="200"/>
      <c r="B150" s="244" t="s">
        <v>812</v>
      </c>
      <c r="C150" s="275">
        <f t="shared" ref="C150:I150" si="52">C149*$C$144</f>
        <v>15.4</v>
      </c>
      <c r="D150" s="275">
        <f t="shared" si="52"/>
        <v>22</v>
      </c>
      <c r="E150" s="275">
        <f t="shared" si="52"/>
        <v>13.2</v>
      </c>
      <c r="F150" s="275">
        <f t="shared" si="52"/>
        <v>15.4</v>
      </c>
      <c r="G150" s="275">
        <f t="shared" si="52"/>
        <v>17.6</v>
      </c>
      <c r="H150" s="275">
        <f t="shared" si="52"/>
        <v>22</v>
      </c>
      <c r="I150" s="275">
        <f t="shared" si="52"/>
        <v>22</v>
      </c>
      <c r="J150" s="246">
        <f>SUM(C150:I150)</f>
        <v>127.6</v>
      </c>
      <c r="K150" s="200"/>
      <c r="L150" s="200"/>
      <c r="M150" s="200"/>
      <c r="N150" s="200"/>
      <c r="O150" s="200"/>
      <c r="P150" s="200"/>
      <c r="Q150" s="200"/>
      <c r="R150" s="200"/>
    </row>
    <row r="151">
      <c r="A151" s="200"/>
      <c r="B151" s="241" t="s">
        <v>813</v>
      </c>
      <c r="C151" s="247">
        <v>0.7</v>
      </c>
      <c r="D151" s="248">
        <v>1.3</v>
      </c>
      <c r="E151" s="248">
        <v>0.7</v>
      </c>
      <c r="F151" s="248">
        <v>1.0</v>
      </c>
      <c r="G151" s="248">
        <v>1.0</v>
      </c>
      <c r="H151" s="248">
        <v>1.1</v>
      </c>
      <c r="I151" s="254"/>
      <c r="J151" s="249"/>
      <c r="K151" s="200"/>
      <c r="L151" s="200"/>
      <c r="M151" s="200"/>
      <c r="N151" s="200"/>
      <c r="O151" s="200"/>
      <c r="P151" s="200"/>
      <c r="Q151" s="200"/>
      <c r="R151" s="200"/>
    </row>
    <row r="152">
      <c r="A152" s="200"/>
      <c r="B152" s="244" t="s">
        <v>814</v>
      </c>
      <c r="C152" s="275">
        <f t="shared" ref="C152:I152" si="53">C151*$C$144</f>
        <v>15.4</v>
      </c>
      <c r="D152" s="275">
        <f t="shared" si="53"/>
        <v>28.6</v>
      </c>
      <c r="E152" s="275">
        <f t="shared" si="53"/>
        <v>15.4</v>
      </c>
      <c r="F152" s="275">
        <f t="shared" si="53"/>
        <v>22</v>
      </c>
      <c r="G152" s="275">
        <f t="shared" si="53"/>
        <v>22</v>
      </c>
      <c r="H152" s="275">
        <f t="shared" si="53"/>
        <v>24.2</v>
      </c>
      <c r="I152" s="275">
        <f t="shared" si="53"/>
        <v>0</v>
      </c>
      <c r="J152" s="246">
        <f>SUM(C152:I152)</f>
        <v>127.6</v>
      </c>
      <c r="K152" s="200"/>
      <c r="L152" s="200"/>
      <c r="M152" s="200"/>
      <c r="N152" s="200"/>
      <c r="O152" s="200"/>
      <c r="P152" s="200"/>
      <c r="Q152" s="200"/>
      <c r="R152" s="200"/>
    </row>
    <row r="153">
      <c r="A153" s="200"/>
      <c r="B153" s="238"/>
      <c r="C153" s="257"/>
      <c r="D153" s="257"/>
      <c r="E153" s="257"/>
      <c r="F153" s="257"/>
      <c r="G153" s="257"/>
      <c r="H153" s="257"/>
      <c r="I153" s="257"/>
      <c r="J153" s="257"/>
      <c r="K153" s="200"/>
      <c r="L153" s="200"/>
      <c r="M153" s="200"/>
      <c r="N153" s="200"/>
      <c r="O153" s="200"/>
      <c r="P153" s="200"/>
      <c r="Q153" s="200"/>
      <c r="R153" s="200"/>
    </row>
    <row r="154">
      <c r="A154" s="200"/>
      <c r="B154" s="258" t="s">
        <v>815</v>
      </c>
      <c r="C154" s="259">
        <f t="shared" ref="C154:I154" si="54">C152+C150+C148</f>
        <v>30.8</v>
      </c>
      <c r="D154" s="259">
        <f t="shared" si="54"/>
        <v>50.6</v>
      </c>
      <c r="E154" s="259">
        <f t="shared" si="54"/>
        <v>28.6</v>
      </c>
      <c r="F154" s="259">
        <f t="shared" si="54"/>
        <v>37.4</v>
      </c>
      <c r="G154" s="259">
        <f t="shared" si="54"/>
        <v>39.6</v>
      </c>
      <c r="H154" s="259">
        <f t="shared" si="54"/>
        <v>46.2</v>
      </c>
      <c r="I154" s="259">
        <f t="shared" si="54"/>
        <v>39.6</v>
      </c>
      <c r="J154" s="269">
        <f>SUM(C154:I154)</f>
        <v>272.8</v>
      </c>
      <c r="K154" s="200"/>
      <c r="L154" s="200"/>
      <c r="M154" s="200"/>
      <c r="N154" s="200"/>
      <c r="O154" s="200"/>
      <c r="P154" s="200"/>
      <c r="Q154" s="200"/>
      <c r="R154" s="200"/>
    </row>
    <row r="155">
      <c r="A155" s="200"/>
      <c r="B155" s="258" t="s">
        <v>816</v>
      </c>
      <c r="C155" s="261">
        <f t="shared" ref="C155:I155" si="55">C154/$C$19</f>
        <v>0.7</v>
      </c>
      <c r="D155" s="261">
        <f t="shared" si="55"/>
        <v>1.15</v>
      </c>
      <c r="E155" s="261">
        <f t="shared" si="55"/>
        <v>0.65</v>
      </c>
      <c r="F155" s="261">
        <f t="shared" si="55"/>
        <v>0.85</v>
      </c>
      <c r="G155" s="261">
        <f t="shared" si="55"/>
        <v>0.9</v>
      </c>
      <c r="H155" s="261">
        <f t="shared" si="55"/>
        <v>1.05</v>
      </c>
      <c r="I155" s="261">
        <f t="shared" si="55"/>
        <v>0.9</v>
      </c>
      <c r="J155" s="262">
        <f t="shared" ref="J155:J156" si="57">AVERAGEIF(C155:I155,"&gt;0")</f>
        <v>0.8857142857</v>
      </c>
      <c r="K155" s="200"/>
      <c r="L155" s="200"/>
      <c r="M155" s="200"/>
      <c r="N155" s="200"/>
      <c r="O155" s="200"/>
      <c r="P155" s="200"/>
      <c r="Q155" s="200"/>
      <c r="R155" s="200"/>
    </row>
    <row r="156">
      <c r="A156" s="200"/>
      <c r="B156" s="258" t="s">
        <v>798</v>
      </c>
      <c r="C156" s="263">
        <f t="shared" ref="C156:I156" si="56">C154/$C$19</f>
        <v>0.7</v>
      </c>
      <c r="D156" s="263">
        <f t="shared" si="56"/>
        <v>1.15</v>
      </c>
      <c r="E156" s="263">
        <f t="shared" si="56"/>
        <v>0.65</v>
      </c>
      <c r="F156" s="263">
        <f t="shared" si="56"/>
        <v>0.85</v>
      </c>
      <c r="G156" s="263">
        <f t="shared" si="56"/>
        <v>0.9</v>
      </c>
      <c r="H156" s="263">
        <f t="shared" si="56"/>
        <v>1.05</v>
      </c>
      <c r="I156" s="263">
        <f t="shared" si="56"/>
        <v>0.9</v>
      </c>
      <c r="J156" s="264">
        <f t="shared" si="57"/>
        <v>0.8857142857</v>
      </c>
      <c r="K156" s="200"/>
      <c r="L156" s="200"/>
      <c r="M156" s="200"/>
      <c r="N156" s="200"/>
      <c r="O156" s="200"/>
      <c r="P156" s="200"/>
      <c r="Q156" s="200"/>
      <c r="R156" s="200"/>
    </row>
    <row r="157">
      <c r="A157" s="200"/>
      <c r="K157" s="200"/>
      <c r="L157" s="200"/>
      <c r="M157" s="200"/>
      <c r="N157" s="200"/>
      <c r="O157" s="200"/>
      <c r="P157" s="200"/>
      <c r="Q157" s="200"/>
      <c r="R157" s="200"/>
    </row>
    <row r="158">
      <c r="A158" s="200"/>
      <c r="K158" s="200"/>
      <c r="L158" s="200"/>
      <c r="M158" s="200"/>
      <c r="N158" s="200"/>
      <c r="O158" s="200"/>
      <c r="P158" s="200"/>
      <c r="Q158" s="200"/>
      <c r="R158" s="200"/>
    </row>
    <row r="159">
      <c r="A159" s="200"/>
      <c r="K159" s="200"/>
      <c r="L159" s="200"/>
      <c r="M159" s="200"/>
      <c r="N159" s="200"/>
      <c r="O159" s="200"/>
      <c r="P159" s="200"/>
      <c r="Q159" s="200"/>
      <c r="R159" s="200"/>
    </row>
    <row r="160">
      <c r="A160" s="200"/>
      <c r="K160" s="200"/>
      <c r="L160" s="200"/>
      <c r="M160" s="200"/>
      <c r="N160" s="200"/>
      <c r="O160" s="200"/>
      <c r="P160" s="200"/>
      <c r="Q160" s="200"/>
      <c r="R160" s="200"/>
    </row>
    <row r="161">
      <c r="A161" s="200"/>
      <c r="B161" s="230" t="s">
        <v>777</v>
      </c>
      <c r="C161" s="231" t="str">
        <f>M3</f>
        <v>Septiembre </v>
      </c>
      <c r="D161" s="226"/>
      <c r="E161" s="226"/>
      <c r="F161" s="226"/>
      <c r="G161" s="226"/>
      <c r="H161" s="226"/>
      <c r="I161" s="226"/>
      <c r="J161" s="226"/>
      <c r="K161" s="200"/>
      <c r="L161" s="200"/>
      <c r="M161" s="200"/>
      <c r="N161" s="200"/>
      <c r="O161" s="200"/>
      <c r="P161" s="200"/>
      <c r="Q161" s="200"/>
      <c r="R161" s="200"/>
    </row>
    <row r="162">
      <c r="A162" s="200"/>
      <c r="B162" s="235" t="s">
        <v>800</v>
      </c>
      <c r="C162" s="236">
        <v>22.0</v>
      </c>
      <c r="D162" s="226"/>
      <c r="E162" s="226"/>
      <c r="F162" s="226"/>
      <c r="G162" s="226"/>
      <c r="H162" s="226"/>
      <c r="I162" s="226"/>
      <c r="J162" s="226"/>
      <c r="K162" s="200"/>
      <c r="L162" s="200"/>
      <c r="M162" s="200"/>
      <c r="N162" s="200"/>
      <c r="O162" s="200"/>
      <c r="P162" s="200"/>
      <c r="Q162" s="200"/>
      <c r="R162" s="200"/>
    </row>
    <row r="163">
      <c r="A163" s="200"/>
      <c r="B163" s="235" t="s">
        <v>791</v>
      </c>
      <c r="C163" s="236">
        <v>44.0</v>
      </c>
      <c r="D163" s="238"/>
      <c r="E163" s="238"/>
      <c r="F163" s="238"/>
      <c r="G163" s="238"/>
      <c r="H163" s="238"/>
      <c r="I163" s="238"/>
      <c r="J163" s="238"/>
      <c r="K163" s="200"/>
      <c r="L163" s="200"/>
      <c r="M163" s="200"/>
      <c r="N163" s="200"/>
      <c r="O163" s="200"/>
      <c r="P163" s="200"/>
      <c r="Q163" s="200"/>
      <c r="R163" s="200"/>
    </row>
    <row r="164">
      <c r="A164" s="200"/>
      <c r="B164" s="272"/>
      <c r="C164" s="240" t="s">
        <v>801</v>
      </c>
      <c r="D164" s="240" t="s">
        <v>802</v>
      </c>
      <c r="E164" s="240" t="s">
        <v>803</v>
      </c>
      <c r="F164" s="240" t="s">
        <v>804</v>
      </c>
      <c r="G164" s="240" t="s">
        <v>805</v>
      </c>
      <c r="H164" s="240" t="s">
        <v>806</v>
      </c>
      <c r="I164" s="240" t="s">
        <v>807</v>
      </c>
      <c r="J164" s="235" t="s">
        <v>808</v>
      </c>
      <c r="K164" s="200"/>
      <c r="L164" s="200"/>
      <c r="M164" s="200"/>
      <c r="N164" s="200"/>
      <c r="O164" s="200"/>
      <c r="P164" s="200"/>
      <c r="Q164" s="200"/>
      <c r="R164" s="200"/>
    </row>
    <row r="165">
      <c r="A165" s="200"/>
      <c r="B165" s="241" t="s">
        <v>809</v>
      </c>
      <c r="C165" s="242"/>
      <c r="D165" s="267"/>
      <c r="E165" s="267"/>
      <c r="F165" s="267"/>
      <c r="G165" s="267"/>
      <c r="H165" s="267"/>
      <c r="I165" s="268">
        <v>0.8</v>
      </c>
      <c r="J165" s="243"/>
      <c r="K165" s="200"/>
      <c r="L165" s="200"/>
      <c r="M165" s="200"/>
      <c r="N165" s="200"/>
      <c r="O165" s="200"/>
      <c r="P165" s="200"/>
      <c r="Q165" s="200"/>
      <c r="R165" s="200"/>
    </row>
    <row r="166">
      <c r="A166" s="200"/>
      <c r="B166" s="244" t="s">
        <v>810</v>
      </c>
      <c r="C166" s="245"/>
      <c r="D166" s="245"/>
      <c r="E166" s="245"/>
      <c r="F166" s="245"/>
      <c r="G166" s="245"/>
      <c r="H166" s="245"/>
      <c r="I166" s="245">
        <f>I165*C162</f>
        <v>17.6</v>
      </c>
      <c r="J166" s="246">
        <f>SUM(C166:I166)</f>
        <v>17.6</v>
      </c>
      <c r="K166" s="200"/>
      <c r="L166" s="200"/>
      <c r="M166" s="200"/>
      <c r="N166" s="200"/>
      <c r="O166" s="200"/>
      <c r="P166" s="200"/>
      <c r="Q166" s="200"/>
      <c r="R166" s="200"/>
    </row>
    <row r="167">
      <c r="A167" s="200"/>
      <c r="B167" s="241" t="s">
        <v>811</v>
      </c>
      <c r="C167" s="247">
        <v>0.8</v>
      </c>
      <c r="D167" s="248">
        <v>1.0</v>
      </c>
      <c r="E167" s="248">
        <v>0.6</v>
      </c>
      <c r="F167" s="248">
        <v>1.2</v>
      </c>
      <c r="G167" s="248">
        <v>0.8</v>
      </c>
      <c r="H167" s="248">
        <v>0.7</v>
      </c>
      <c r="I167" s="254">
        <v>1.0</v>
      </c>
      <c r="J167" s="249"/>
      <c r="K167" s="200"/>
      <c r="L167" s="200"/>
      <c r="M167" s="200"/>
      <c r="N167" s="200"/>
      <c r="O167" s="200"/>
      <c r="P167" s="200"/>
      <c r="Q167" s="200"/>
      <c r="R167" s="200"/>
    </row>
    <row r="168">
      <c r="A168" s="200"/>
      <c r="B168" s="244" t="s">
        <v>812</v>
      </c>
      <c r="C168" s="275">
        <f t="shared" ref="C168:I168" si="58">C167*$C$162</f>
        <v>17.6</v>
      </c>
      <c r="D168" s="275">
        <f t="shared" si="58"/>
        <v>22</v>
      </c>
      <c r="E168" s="275">
        <f t="shared" si="58"/>
        <v>13.2</v>
      </c>
      <c r="F168" s="275">
        <f t="shared" si="58"/>
        <v>26.4</v>
      </c>
      <c r="G168" s="275">
        <f t="shared" si="58"/>
        <v>17.6</v>
      </c>
      <c r="H168" s="275">
        <f t="shared" si="58"/>
        <v>15.4</v>
      </c>
      <c r="I168" s="275">
        <f t="shared" si="58"/>
        <v>22</v>
      </c>
      <c r="J168" s="246">
        <f>SUM(C168:I168)</f>
        <v>134.2</v>
      </c>
      <c r="K168" s="200"/>
      <c r="L168" s="200"/>
      <c r="M168" s="200"/>
      <c r="N168" s="200"/>
      <c r="O168" s="200"/>
      <c r="P168" s="200"/>
      <c r="Q168" s="200"/>
      <c r="R168" s="200"/>
    </row>
    <row r="169">
      <c r="A169" s="200"/>
      <c r="B169" s="241" t="s">
        <v>813</v>
      </c>
      <c r="C169" s="247">
        <v>0.7</v>
      </c>
      <c r="D169" s="248">
        <v>1.1</v>
      </c>
      <c r="E169" s="248">
        <v>0.7</v>
      </c>
      <c r="F169" s="248">
        <v>1.1</v>
      </c>
      <c r="G169" s="248">
        <v>1.0</v>
      </c>
      <c r="H169" s="248">
        <v>1.2</v>
      </c>
      <c r="I169" s="270"/>
      <c r="J169" s="249"/>
      <c r="K169" s="200"/>
      <c r="L169" s="200"/>
      <c r="M169" s="200"/>
      <c r="N169" s="200"/>
      <c r="O169" s="200"/>
      <c r="P169" s="200"/>
      <c r="Q169" s="200"/>
      <c r="R169" s="200"/>
    </row>
    <row r="170">
      <c r="A170" s="200"/>
      <c r="B170" s="244" t="s">
        <v>814</v>
      </c>
      <c r="C170" s="275">
        <f t="shared" ref="C170:I170" si="59">C169*$C$162</f>
        <v>15.4</v>
      </c>
      <c r="D170" s="275">
        <f t="shared" si="59"/>
        <v>24.2</v>
      </c>
      <c r="E170" s="275">
        <f t="shared" si="59"/>
        <v>15.4</v>
      </c>
      <c r="F170" s="275">
        <f t="shared" si="59"/>
        <v>24.2</v>
      </c>
      <c r="G170" s="275">
        <f t="shared" si="59"/>
        <v>22</v>
      </c>
      <c r="H170" s="275">
        <f t="shared" si="59"/>
        <v>26.4</v>
      </c>
      <c r="I170" s="275">
        <f t="shared" si="59"/>
        <v>0</v>
      </c>
      <c r="J170" s="246">
        <f>SUM(C170:I170)</f>
        <v>127.6</v>
      </c>
      <c r="K170" s="200"/>
      <c r="L170" s="200"/>
      <c r="M170" s="200"/>
      <c r="N170" s="200"/>
      <c r="O170" s="200"/>
      <c r="P170" s="200"/>
      <c r="Q170" s="200"/>
      <c r="R170" s="200"/>
    </row>
    <row r="171">
      <c r="A171" s="200"/>
      <c r="B171" s="238"/>
      <c r="C171" s="257"/>
      <c r="D171" s="257"/>
      <c r="E171" s="257"/>
      <c r="F171" s="257"/>
      <c r="G171" s="257"/>
      <c r="H171" s="257"/>
      <c r="I171" s="257"/>
      <c r="J171" s="257"/>
      <c r="K171" s="200"/>
      <c r="L171" s="200"/>
      <c r="M171" s="200"/>
      <c r="N171" s="200"/>
      <c r="O171" s="200"/>
      <c r="P171" s="200"/>
      <c r="Q171" s="200"/>
      <c r="R171" s="200"/>
    </row>
    <row r="172">
      <c r="A172" s="200"/>
      <c r="B172" s="258" t="s">
        <v>815</v>
      </c>
      <c r="C172" s="259">
        <f t="shared" ref="C172:I172" si="60">C170+C168+C166</f>
        <v>33</v>
      </c>
      <c r="D172" s="259">
        <f t="shared" si="60"/>
        <v>46.2</v>
      </c>
      <c r="E172" s="259">
        <f t="shared" si="60"/>
        <v>28.6</v>
      </c>
      <c r="F172" s="259">
        <f t="shared" si="60"/>
        <v>50.6</v>
      </c>
      <c r="G172" s="259">
        <f t="shared" si="60"/>
        <v>39.6</v>
      </c>
      <c r="H172" s="259">
        <f t="shared" si="60"/>
        <v>41.8</v>
      </c>
      <c r="I172" s="259">
        <f t="shared" si="60"/>
        <v>39.6</v>
      </c>
      <c r="J172" s="269">
        <f>SUM(C172:I172)</f>
        <v>279.4</v>
      </c>
      <c r="K172" s="200"/>
      <c r="L172" s="200"/>
      <c r="M172" s="200"/>
      <c r="N172" s="200"/>
      <c r="O172" s="200"/>
      <c r="P172" s="200"/>
      <c r="Q172" s="200"/>
      <c r="R172" s="200"/>
    </row>
    <row r="173">
      <c r="A173" s="200"/>
      <c r="B173" s="258" t="s">
        <v>816</v>
      </c>
      <c r="C173" s="261">
        <f t="shared" ref="C173:I173" si="61">C172/$C$19</f>
        <v>0.75</v>
      </c>
      <c r="D173" s="261">
        <f t="shared" si="61"/>
        <v>1.05</v>
      </c>
      <c r="E173" s="261">
        <f t="shared" si="61"/>
        <v>0.65</v>
      </c>
      <c r="F173" s="261">
        <f t="shared" si="61"/>
        <v>1.15</v>
      </c>
      <c r="G173" s="261">
        <f t="shared" si="61"/>
        <v>0.9</v>
      </c>
      <c r="H173" s="261">
        <f t="shared" si="61"/>
        <v>0.95</v>
      </c>
      <c r="I173" s="261">
        <f t="shared" si="61"/>
        <v>0.9</v>
      </c>
      <c r="J173" s="262">
        <f t="shared" ref="J173:J174" si="63">AVERAGEIF(C173:I173,"&gt;0")</f>
        <v>0.9071428571</v>
      </c>
      <c r="K173" s="200"/>
      <c r="L173" s="200"/>
      <c r="M173" s="200"/>
      <c r="N173" s="200"/>
      <c r="O173" s="200"/>
      <c r="P173" s="200"/>
      <c r="Q173" s="200"/>
      <c r="R173" s="200"/>
    </row>
    <row r="174">
      <c r="A174" s="200"/>
      <c r="B174" s="258" t="s">
        <v>798</v>
      </c>
      <c r="C174" s="263">
        <f t="shared" ref="C174:I174" si="62">C172/$C$19</f>
        <v>0.75</v>
      </c>
      <c r="D174" s="263">
        <f t="shared" si="62"/>
        <v>1.05</v>
      </c>
      <c r="E174" s="263">
        <f t="shared" si="62"/>
        <v>0.65</v>
      </c>
      <c r="F174" s="263">
        <f t="shared" si="62"/>
        <v>1.15</v>
      </c>
      <c r="G174" s="263">
        <f t="shared" si="62"/>
        <v>0.9</v>
      </c>
      <c r="H174" s="263">
        <f t="shared" si="62"/>
        <v>0.95</v>
      </c>
      <c r="I174" s="263">
        <f t="shared" si="62"/>
        <v>0.9</v>
      </c>
      <c r="J174" s="264">
        <f t="shared" si="63"/>
        <v>0.9071428571</v>
      </c>
      <c r="K174" s="200"/>
      <c r="L174" s="200"/>
      <c r="M174" s="200"/>
      <c r="N174" s="200"/>
      <c r="O174" s="200"/>
      <c r="P174" s="200"/>
      <c r="Q174" s="200"/>
      <c r="R174" s="200"/>
    </row>
    <row r="175">
      <c r="A175" s="200"/>
      <c r="K175" s="200"/>
      <c r="L175" s="200"/>
      <c r="M175" s="200"/>
      <c r="N175" s="200"/>
      <c r="O175" s="200"/>
      <c r="P175" s="200"/>
      <c r="Q175" s="200"/>
      <c r="R175" s="200"/>
    </row>
    <row r="176">
      <c r="A176" s="200"/>
      <c r="K176" s="200"/>
      <c r="L176" s="200"/>
      <c r="M176" s="200"/>
      <c r="N176" s="200"/>
      <c r="O176" s="200"/>
      <c r="P176" s="200"/>
      <c r="Q176" s="200"/>
      <c r="R176" s="200"/>
    </row>
    <row r="177">
      <c r="A177" s="200"/>
      <c r="K177" s="200"/>
      <c r="L177" s="200"/>
      <c r="M177" s="200"/>
      <c r="N177" s="200"/>
      <c r="O177" s="200"/>
      <c r="P177" s="200"/>
      <c r="Q177" s="200"/>
      <c r="R177" s="200"/>
    </row>
    <row r="178">
      <c r="A178" s="200"/>
      <c r="K178" s="200"/>
      <c r="L178" s="200"/>
      <c r="M178" s="200"/>
      <c r="N178" s="200"/>
      <c r="O178" s="200"/>
      <c r="P178" s="200"/>
      <c r="Q178" s="200"/>
      <c r="R178" s="200"/>
    </row>
    <row r="179">
      <c r="A179" s="200"/>
      <c r="B179" s="230" t="s">
        <v>777</v>
      </c>
      <c r="C179" s="231" t="str">
        <f>N3</f>
        <v>Octubre</v>
      </c>
      <c r="D179" s="226"/>
      <c r="E179" s="226"/>
      <c r="F179" s="226"/>
      <c r="G179" s="226"/>
      <c r="H179" s="226"/>
      <c r="I179" s="226"/>
      <c r="J179" s="226"/>
      <c r="K179" s="200"/>
      <c r="L179" s="200"/>
      <c r="M179" s="200"/>
      <c r="N179" s="200"/>
      <c r="O179" s="200"/>
      <c r="P179" s="200"/>
      <c r="Q179" s="200"/>
      <c r="R179" s="200"/>
    </row>
    <row r="180">
      <c r="A180" s="200"/>
      <c r="B180" s="235" t="s">
        <v>800</v>
      </c>
      <c r="C180" s="236">
        <v>22.0</v>
      </c>
      <c r="D180" s="226"/>
      <c r="E180" s="226"/>
      <c r="F180" s="226"/>
      <c r="G180" s="226"/>
      <c r="H180" s="226"/>
      <c r="I180" s="226"/>
      <c r="J180" s="226"/>
      <c r="K180" s="200"/>
      <c r="L180" s="200"/>
      <c r="M180" s="200"/>
      <c r="N180" s="200"/>
      <c r="O180" s="200"/>
      <c r="P180" s="200"/>
      <c r="Q180" s="200"/>
      <c r="R180" s="200"/>
    </row>
    <row r="181">
      <c r="A181" s="200"/>
      <c r="B181" s="235" t="s">
        <v>791</v>
      </c>
      <c r="C181" s="236">
        <v>44.0</v>
      </c>
      <c r="D181" s="238"/>
      <c r="E181" s="238"/>
      <c r="F181" s="238"/>
      <c r="G181" s="238"/>
      <c r="H181" s="238"/>
      <c r="I181" s="238"/>
      <c r="J181" s="238"/>
      <c r="K181" s="200"/>
      <c r="L181" s="200"/>
      <c r="M181" s="200"/>
      <c r="N181" s="200"/>
      <c r="O181" s="200"/>
      <c r="P181" s="200"/>
      <c r="Q181" s="200"/>
      <c r="R181" s="200"/>
    </row>
    <row r="182">
      <c r="A182" s="200"/>
      <c r="B182" s="272"/>
      <c r="C182" s="240" t="s">
        <v>801</v>
      </c>
      <c r="D182" s="240" t="s">
        <v>802</v>
      </c>
      <c r="E182" s="240" t="s">
        <v>803</v>
      </c>
      <c r="F182" s="240" t="s">
        <v>804</v>
      </c>
      <c r="G182" s="240" t="s">
        <v>805</v>
      </c>
      <c r="H182" s="240" t="s">
        <v>806</v>
      </c>
      <c r="I182" s="240" t="s">
        <v>807</v>
      </c>
      <c r="J182" s="235" t="s">
        <v>808</v>
      </c>
      <c r="K182" s="200"/>
      <c r="L182" s="200"/>
      <c r="M182" s="200"/>
      <c r="N182" s="200"/>
      <c r="O182" s="200"/>
      <c r="P182" s="200"/>
      <c r="Q182" s="200"/>
      <c r="R182" s="200"/>
    </row>
    <row r="183">
      <c r="A183" s="200"/>
      <c r="B183" s="241" t="s">
        <v>809</v>
      </c>
      <c r="C183" s="242"/>
      <c r="D183" s="267"/>
      <c r="E183" s="267"/>
      <c r="F183" s="267"/>
      <c r="G183" s="267"/>
      <c r="H183" s="267"/>
      <c r="I183" s="268">
        <v>0.8</v>
      </c>
      <c r="J183" s="243"/>
      <c r="K183" s="200"/>
      <c r="L183" s="200"/>
      <c r="M183" s="200"/>
      <c r="N183" s="200"/>
      <c r="O183" s="200"/>
      <c r="P183" s="200"/>
      <c r="Q183" s="200"/>
      <c r="R183" s="200"/>
    </row>
    <row r="184">
      <c r="A184" s="200"/>
      <c r="B184" s="244" t="s">
        <v>810</v>
      </c>
      <c r="C184" s="245"/>
      <c r="D184" s="245"/>
      <c r="E184" s="245"/>
      <c r="F184" s="245"/>
      <c r="G184" s="245"/>
      <c r="H184" s="245"/>
      <c r="I184" s="245">
        <f>I183*C180</f>
        <v>17.6</v>
      </c>
      <c r="J184" s="246">
        <f>SUM(C184:I184)</f>
        <v>17.6</v>
      </c>
      <c r="K184" s="200"/>
      <c r="L184" s="200"/>
      <c r="M184" s="200"/>
      <c r="N184" s="200"/>
      <c r="O184" s="200"/>
      <c r="P184" s="200"/>
      <c r="Q184" s="200"/>
      <c r="R184" s="200"/>
    </row>
    <row r="185">
      <c r="A185" s="200"/>
      <c r="B185" s="241" t="s">
        <v>811</v>
      </c>
      <c r="C185" s="247">
        <v>0.7</v>
      </c>
      <c r="D185" s="248">
        <v>1.2</v>
      </c>
      <c r="E185" s="248">
        <v>0.7</v>
      </c>
      <c r="F185" s="248">
        <v>1.3</v>
      </c>
      <c r="G185" s="248">
        <v>0.7</v>
      </c>
      <c r="H185" s="248">
        <v>0.8</v>
      </c>
      <c r="I185" s="254">
        <v>0.7</v>
      </c>
      <c r="J185" s="249"/>
      <c r="K185" s="200"/>
      <c r="L185" s="200"/>
      <c r="M185" s="200"/>
      <c r="N185" s="200"/>
      <c r="O185" s="200"/>
      <c r="P185" s="200"/>
      <c r="Q185" s="200"/>
      <c r="R185" s="200"/>
    </row>
    <row r="186">
      <c r="A186" s="200"/>
      <c r="B186" s="244" t="s">
        <v>812</v>
      </c>
      <c r="C186" s="275">
        <f t="shared" ref="C186:I186" si="64">C185*$C$180</f>
        <v>15.4</v>
      </c>
      <c r="D186" s="275">
        <f t="shared" si="64"/>
        <v>26.4</v>
      </c>
      <c r="E186" s="275">
        <f t="shared" si="64"/>
        <v>15.4</v>
      </c>
      <c r="F186" s="275">
        <f t="shared" si="64"/>
        <v>28.6</v>
      </c>
      <c r="G186" s="275">
        <f t="shared" si="64"/>
        <v>15.4</v>
      </c>
      <c r="H186" s="275">
        <f t="shared" si="64"/>
        <v>17.6</v>
      </c>
      <c r="I186" s="275">
        <f t="shared" si="64"/>
        <v>15.4</v>
      </c>
      <c r="J186" s="246">
        <f>SUM(C186:I186)</f>
        <v>134.2</v>
      </c>
      <c r="K186" s="200"/>
      <c r="L186" s="200"/>
      <c r="M186" s="200"/>
      <c r="N186" s="200"/>
      <c r="O186" s="200"/>
      <c r="P186" s="200"/>
      <c r="Q186" s="200"/>
      <c r="R186" s="200"/>
    </row>
    <row r="187">
      <c r="A187" s="200"/>
      <c r="B187" s="241" t="s">
        <v>813</v>
      </c>
      <c r="C187" s="247">
        <v>0.8</v>
      </c>
      <c r="D187" s="248">
        <v>1.0</v>
      </c>
      <c r="E187" s="248">
        <v>0.8</v>
      </c>
      <c r="F187" s="248">
        <v>1.2</v>
      </c>
      <c r="G187" s="248">
        <v>1.0</v>
      </c>
      <c r="H187" s="248">
        <v>1.0</v>
      </c>
      <c r="I187" s="254"/>
      <c r="J187" s="249"/>
      <c r="K187" s="200"/>
      <c r="L187" s="200"/>
      <c r="M187" s="200"/>
      <c r="N187" s="200"/>
      <c r="O187" s="200"/>
      <c r="P187" s="200"/>
      <c r="Q187" s="200"/>
      <c r="R187" s="200"/>
    </row>
    <row r="188">
      <c r="A188" s="200"/>
      <c r="B188" s="244" t="s">
        <v>814</v>
      </c>
      <c r="C188" s="275">
        <f t="shared" ref="C188:I188" si="65">C187*$C$180</f>
        <v>17.6</v>
      </c>
      <c r="D188" s="275">
        <f t="shared" si="65"/>
        <v>22</v>
      </c>
      <c r="E188" s="275">
        <f t="shared" si="65"/>
        <v>17.6</v>
      </c>
      <c r="F188" s="275">
        <f t="shared" si="65"/>
        <v>26.4</v>
      </c>
      <c r="G188" s="275">
        <f t="shared" si="65"/>
        <v>22</v>
      </c>
      <c r="H188" s="275">
        <f t="shared" si="65"/>
        <v>22</v>
      </c>
      <c r="I188" s="275">
        <f t="shared" si="65"/>
        <v>0</v>
      </c>
      <c r="J188" s="246">
        <f>SUM(C188:I188)</f>
        <v>127.6</v>
      </c>
      <c r="K188" s="200"/>
      <c r="L188" s="200"/>
      <c r="M188" s="200"/>
      <c r="N188" s="200"/>
      <c r="O188" s="200"/>
      <c r="P188" s="200"/>
      <c r="Q188" s="200"/>
      <c r="R188" s="200"/>
    </row>
    <row r="189">
      <c r="A189" s="200"/>
      <c r="B189" s="238"/>
      <c r="C189" s="257"/>
      <c r="D189" s="257"/>
      <c r="E189" s="257"/>
      <c r="F189" s="257"/>
      <c r="G189" s="257"/>
      <c r="H189" s="257"/>
      <c r="I189" s="257"/>
      <c r="J189" s="257"/>
      <c r="K189" s="200"/>
      <c r="L189" s="200"/>
      <c r="M189" s="200"/>
      <c r="N189" s="200"/>
      <c r="O189" s="200"/>
      <c r="P189" s="200"/>
      <c r="Q189" s="200"/>
      <c r="R189" s="200"/>
    </row>
    <row r="190">
      <c r="A190" s="200"/>
      <c r="B190" s="258" t="s">
        <v>815</v>
      </c>
      <c r="C190" s="259">
        <f t="shared" ref="C190:I190" si="66">C188+C186+C184</f>
        <v>33</v>
      </c>
      <c r="D190" s="259">
        <f t="shared" si="66"/>
        <v>48.4</v>
      </c>
      <c r="E190" s="259">
        <f t="shared" si="66"/>
        <v>33</v>
      </c>
      <c r="F190" s="259">
        <f t="shared" si="66"/>
        <v>55</v>
      </c>
      <c r="G190" s="259">
        <f t="shared" si="66"/>
        <v>37.4</v>
      </c>
      <c r="H190" s="259">
        <f t="shared" si="66"/>
        <v>39.6</v>
      </c>
      <c r="I190" s="259">
        <f t="shared" si="66"/>
        <v>33</v>
      </c>
      <c r="J190" s="269">
        <f>SUM(C190:I190)</f>
        <v>279.4</v>
      </c>
      <c r="K190" s="200"/>
      <c r="L190" s="200"/>
      <c r="M190" s="200"/>
      <c r="N190" s="200"/>
      <c r="O190" s="200"/>
      <c r="P190" s="200"/>
      <c r="Q190" s="200"/>
      <c r="R190" s="200"/>
    </row>
    <row r="191">
      <c r="A191" s="200"/>
      <c r="B191" s="258" t="s">
        <v>816</v>
      </c>
      <c r="C191" s="261">
        <f t="shared" ref="C191:I191" si="67">C190/$C$19</f>
        <v>0.75</v>
      </c>
      <c r="D191" s="261">
        <f t="shared" si="67"/>
        <v>1.1</v>
      </c>
      <c r="E191" s="261">
        <f t="shared" si="67"/>
        <v>0.75</v>
      </c>
      <c r="F191" s="261">
        <f t="shared" si="67"/>
        <v>1.25</v>
      </c>
      <c r="G191" s="261">
        <f t="shared" si="67"/>
        <v>0.85</v>
      </c>
      <c r="H191" s="261">
        <f t="shared" si="67"/>
        <v>0.9</v>
      </c>
      <c r="I191" s="261">
        <f t="shared" si="67"/>
        <v>0.75</v>
      </c>
      <c r="J191" s="262">
        <f t="shared" ref="J191:J192" si="69">AVERAGEIF(C191:I191,"&gt;0")</f>
        <v>0.9071428571</v>
      </c>
      <c r="K191" s="200"/>
      <c r="L191" s="200"/>
      <c r="M191" s="200"/>
      <c r="N191" s="200"/>
      <c r="O191" s="200"/>
      <c r="P191" s="200"/>
      <c r="Q191" s="200"/>
      <c r="R191" s="200"/>
    </row>
    <row r="192">
      <c r="A192" s="200"/>
      <c r="B192" s="258" t="s">
        <v>798</v>
      </c>
      <c r="C192" s="263">
        <f t="shared" ref="C192:I192" si="68">C190/$C$19</f>
        <v>0.75</v>
      </c>
      <c r="D192" s="263">
        <f t="shared" si="68"/>
        <v>1.1</v>
      </c>
      <c r="E192" s="263">
        <f t="shared" si="68"/>
        <v>0.75</v>
      </c>
      <c r="F192" s="263">
        <f t="shared" si="68"/>
        <v>1.25</v>
      </c>
      <c r="G192" s="263">
        <f t="shared" si="68"/>
        <v>0.85</v>
      </c>
      <c r="H192" s="263">
        <f t="shared" si="68"/>
        <v>0.9</v>
      </c>
      <c r="I192" s="263">
        <f t="shared" si="68"/>
        <v>0.75</v>
      </c>
      <c r="J192" s="264">
        <f t="shared" si="69"/>
        <v>0.9071428571</v>
      </c>
      <c r="K192" s="200"/>
      <c r="L192" s="200"/>
      <c r="M192" s="200"/>
      <c r="N192" s="200"/>
      <c r="O192" s="200"/>
      <c r="P192" s="200"/>
      <c r="Q192" s="200"/>
      <c r="R192" s="200"/>
    </row>
    <row r="193">
      <c r="A193" s="200"/>
      <c r="K193" s="200"/>
      <c r="L193" s="200"/>
      <c r="M193" s="200"/>
      <c r="N193" s="200"/>
      <c r="O193" s="200"/>
      <c r="P193" s="200"/>
      <c r="Q193" s="200"/>
      <c r="R193" s="200"/>
    </row>
    <row r="194">
      <c r="A194" s="200"/>
      <c r="K194" s="200"/>
      <c r="L194" s="200"/>
      <c r="M194" s="200"/>
      <c r="N194" s="200"/>
      <c r="O194" s="200"/>
      <c r="P194" s="200"/>
      <c r="Q194" s="200"/>
      <c r="R194" s="200"/>
    </row>
    <row r="195">
      <c r="A195" s="200"/>
      <c r="K195" s="200"/>
      <c r="L195" s="200"/>
      <c r="M195" s="200"/>
      <c r="N195" s="200"/>
      <c r="O195" s="200"/>
      <c r="P195" s="200"/>
      <c r="Q195" s="200"/>
      <c r="R195" s="200"/>
    </row>
    <row r="196">
      <c r="A196" s="200"/>
      <c r="K196" s="200"/>
      <c r="L196" s="200"/>
      <c r="M196" s="200"/>
      <c r="N196" s="200"/>
      <c r="O196" s="200"/>
      <c r="P196" s="200"/>
      <c r="Q196" s="200"/>
      <c r="R196" s="200"/>
    </row>
    <row r="197">
      <c r="A197" s="200"/>
      <c r="B197" s="230" t="s">
        <v>777</v>
      </c>
      <c r="C197" s="231" t="str">
        <f>O3</f>
        <v>Noviembre</v>
      </c>
      <c r="D197" s="226"/>
      <c r="E197" s="226"/>
      <c r="F197" s="226"/>
      <c r="G197" s="226"/>
      <c r="H197" s="226"/>
      <c r="I197" s="226"/>
      <c r="J197" s="226"/>
      <c r="K197" s="200"/>
      <c r="L197" s="200"/>
      <c r="M197" s="200"/>
      <c r="N197" s="200"/>
      <c r="O197" s="200"/>
      <c r="P197" s="200"/>
      <c r="Q197" s="200"/>
      <c r="R197" s="200"/>
    </row>
    <row r="198">
      <c r="A198" s="200"/>
      <c r="B198" s="235" t="s">
        <v>800</v>
      </c>
      <c r="C198" s="236">
        <v>22.0</v>
      </c>
      <c r="D198" s="226"/>
      <c r="E198" s="226"/>
      <c r="F198" s="226"/>
      <c r="G198" s="226"/>
      <c r="H198" s="226"/>
      <c r="I198" s="226"/>
      <c r="J198" s="226"/>
      <c r="K198" s="200"/>
      <c r="L198" s="200"/>
      <c r="M198" s="200"/>
      <c r="N198" s="200"/>
      <c r="O198" s="200"/>
      <c r="P198" s="200"/>
      <c r="Q198" s="200"/>
      <c r="R198" s="200"/>
    </row>
    <row r="199">
      <c r="A199" s="200"/>
      <c r="B199" s="235" t="s">
        <v>791</v>
      </c>
      <c r="C199" s="236">
        <v>44.0</v>
      </c>
      <c r="D199" s="238"/>
      <c r="E199" s="238"/>
      <c r="F199" s="238"/>
      <c r="G199" s="238"/>
      <c r="H199" s="238"/>
      <c r="I199" s="238"/>
      <c r="J199" s="238"/>
      <c r="K199" s="200"/>
      <c r="L199" s="200"/>
      <c r="M199" s="200"/>
      <c r="N199" s="200"/>
      <c r="O199" s="200"/>
      <c r="P199" s="200"/>
      <c r="Q199" s="200"/>
      <c r="R199" s="200"/>
    </row>
    <row r="200">
      <c r="A200" s="200"/>
      <c r="B200" s="272"/>
      <c r="C200" s="240" t="s">
        <v>801</v>
      </c>
      <c r="D200" s="240" t="s">
        <v>802</v>
      </c>
      <c r="E200" s="240" t="s">
        <v>803</v>
      </c>
      <c r="F200" s="240" t="s">
        <v>804</v>
      </c>
      <c r="G200" s="240" t="s">
        <v>805</v>
      </c>
      <c r="H200" s="240" t="s">
        <v>806</v>
      </c>
      <c r="I200" s="240" t="s">
        <v>807</v>
      </c>
      <c r="J200" s="235" t="s">
        <v>808</v>
      </c>
      <c r="K200" s="200"/>
      <c r="L200" s="200"/>
      <c r="M200" s="200"/>
      <c r="N200" s="200"/>
      <c r="O200" s="200"/>
      <c r="P200" s="200"/>
      <c r="Q200" s="200"/>
      <c r="R200" s="200"/>
    </row>
    <row r="201">
      <c r="A201" s="200"/>
      <c r="B201" s="241" t="s">
        <v>809</v>
      </c>
      <c r="C201" s="242"/>
      <c r="D201" s="267"/>
      <c r="E201" s="267"/>
      <c r="F201" s="267"/>
      <c r="G201" s="267"/>
      <c r="H201" s="267"/>
      <c r="I201" s="268">
        <v>0.8</v>
      </c>
      <c r="J201" s="243"/>
      <c r="K201" s="200"/>
      <c r="L201" s="200"/>
      <c r="M201" s="200"/>
      <c r="N201" s="200"/>
      <c r="O201" s="200"/>
      <c r="P201" s="200"/>
      <c r="Q201" s="200"/>
      <c r="R201" s="200"/>
    </row>
    <row r="202">
      <c r="A202" s="200"/>
      <c r="B202" s="244" t="s">
        <v>810</v>
      </c>
      <c r="C202" s="245"/>
      <c r="D202" s="245"/>
      <c r="E202" s="245"/>
      <c r="F202" s="245"/>
      <c r="G202" s="245"/>
      <c r="H202" s="245"/>
      <c r="I202" s="245">
        <f>I201*C198</f>
        <v>17.6</v>
      </c>
      <c r="J202" s="246">
        <f>SUM(C202:I202)</f>
        <v>17.6</v>
      </c>
      <c r="K202" s="200"/>
      <c r="L202" s="200"/>
      <c r="M202" s="200"/>
      <c r="N202" s="200"/>
      <c r="O202" s="200"/>
      <c r="P202" s="200"/>
      <c r="Q202" s="200"/>
      <c r="R202" s="200"/>
    </row>
    <row r="203">
      <c r="A203" s="200"/>
      <c r="B203" s="241" t="s">
        <v>811</v>
      </c>
      <c r="C203" s="247">
        <v>0.8</v>
      </c>
      <c r="D203" s="248">
        <v>0.9</v>
      </c>
      <c r="E203" s="248">
        <v>0.7</v>
      </c>
      <c r="F203" s="248">
        <v>0.8</v>
      </c>
      <c r="G203" s="248">
        <v>0.8</v>
      </c>
      <c r="H203" s="248">
        <v>1.0</v>
      </c>
      <c r="I203" s="254">
        <v>1.0</v>
      </c>
      <c r="J203" s="249"/>
      <c r="K203" s="200"/>
      <c r="L203" s="200"/>
      <c r="M203" s="200"/>
      <c r="N203" s="200"/>
      <c r="O203" s="200"/>
      <c r="P203" s="200"/>
      <c r="Q203" s="200"/>
      <c r="R203" s="200"/>
    </row>
    <row r="204">
      <c r="A204" s="200"/>
      <c r="B204" s="244" t="s">
        <v>812</v>
      </c>
      <c r="C204" s="275">
        <f t="shared" ref="C204:I204" si="70">C203*$C$198</f>
        <v>17.6</v>
      </c>
      <c r="D204" s="275">
        <f t="shared" si="70"/>
        <v>19.8</v>
      </c>
      <c r="E204" s="275">
        <f t="shared" si="70"/>
        <v>15.4</v>
      </c>
      <c r="F204" s="275">
        <f t="shared" si="70"/>
        <v>17.6</v>
      </c>
      <c r="G204" s="275">
        <f t="shared" si="70"/>
        <v>17.6</v>
      </c>
      <c r="H204" s="275">
        <f t="shared" si="70"/>
        <v>22</v>
      </c>
      <c r="I204" s="275">
        <f t="shared" si="70"/>
        <v>22</v>
      </c>
      <c r="J204" s="246">
        <f>SUM(C204:I204)</f>
        <v>132</v>
      </c>
      <c r="K204" s="200"/>
      <c r="L204" s="200"/>
      <c r="M204" s="200"/>
      <c r="N204" s="200"/>
      <c r="O204" s="200"/>
      <c r="P204" s="200"/>
      <c r="Q204" s="200"/>
      <c r="R204" s="200"/>
    </row>
    <row r="205">
      <c r="A205" s="200"/>
      <c r="B205" s="241" t="s">
        <v>813</v>
      </c>
      <c r="C205" s="247">
        <v>0.7</v>
      </c>
      <c r="D205" s="248">
        <v>1.2</v>
      </c>
      <c r="E205" s="248">
        <v>0.8</v>
      </c>
      <c r="F205" s="248">
        <v>1.2</v>
      </c>
      <c r="G205" s="248">
        <v>1.1</v>
      </c>
      <c r="H205" s="248">
        <v>1.1</v>
      </c>
      <c r="I205" s="270"/>
      <c r="J205" s="249"/>
      <c r="K205" s="200"/>
      <c r="L205" s="200"/>
      <c r="M205" s="200"/>
      <c r="N205" s="200"/>
      <c r="O205" s="200"/>
      <c r="P205" s="200"/>
      <c r="Q205" s="200"/>
      <c r="R205" s="200"/>
    </row>
    <row r="206">
      <c r="A206" s="200"/>
      <c r="B206" s="244" t="s">
        <v>814</v>
      </c>
      <c r="C206" s="275">
        <f t="shared" ref="C206:I206" si="71">C205*$C$198</f>
        <v>15.4</v>
      </c>
      <c r="D206" s="275">
        <f t="shared" si="71"/>
        <v>26.4</v>
      </c>
      <c r="E206" s="275">
        <f t="shared" si="71"/>
        <v>17.6</v>
      </c>
      <c r="F206" s="275">
        <f t="shared" si="71"/>
        <v>26.4</v>
      </c>
      <c r="G206" s="275">
        <f t="shared" si="71"/>
        <v>24.2</v>
      </c>
      <c r="H206" s="275">
        <f t="shared" si="71"/>
        <v>24.2</v>
      </c>
      <c r="I206" s="275">
        <f t="shared" si="71"/>
        <v>0</v>
      </c>
      <c r="J206" s="246">
        <f>SUM(C206:I206)</f>
        <v>134.2</v>
      </c>
      <c r="K206" s="200"/>
      <c r="L206" s="200"/>
      <c r="M206" s="200"/>
      <c r="N206" s="200"/>
      <c r="O206" s="200"/>
      <c r="P206" s="200"/>
      <c r="Q206" s="200"/>
      <c r="R206" s="200"/>
    </row>
    <row r="207">
      <c r="A207" s="200"/>
      <c r="B207" s="238"/>
      <c r="C207" s="257"/>
      <c r="D207" s="257"/>
      <c r="E207" s="257"/>
      <c r="F207" s="257"/>
      <c r="G207" s="257"/>
      <c r="H207" s="257"/>
      <c r="I207" s="257"/>
      <c r="J207" s="257"/>
      <c r="K207" s="200"/>
      <c r="L207" s="200"/>
      <c r="M207" s="200"/>
      <c r="N207" s="200"/>
      <c r="O207" s="200"/>
      <c r="P207" s="200"/>
      <c r="Q207" s="200"/>
      <c r="R207" s="200"/>
    </row>
    <row r="208">
      <c r="A208" s="200"/>
      <c r="B208" s="258" t="s">
        <v>815</v>
      </c>
      <c r="C208" s="259">
        <f t="shared" ref="C208:I208" si="72">C206+C204+C202</f>
        <v>33</v>
      </c>
      <c r="D208" s="259">
        <f t="shared" si="72"/>
        <v>46.2</v>
      </c>
      <c r="E208" s="259">
        <f t="shared" si="72"/>
        <v>33</v>
      </c>
      <c r="F208" s="259">
        <f t="shared" si="72"/>
        <v>44</v>
      </c>
      <c r="G208" s="259">
        <f t="shared" si="72"/>
        <v>41.8</v>
      </c>
      <c r="H208" s="259">
        <f t="shared" si="72"/>
        <v>46.2</v>
      </c>
      <c r="I208" s="259">
        <f t="shared" si="72"/>
        <v>39.6</v>
      </c>
      <c r="J208" s="269">
        <f>SUM(C208:I208)</f>
        <v>283.8</v>
      </c>
      <c r="K208" s="200"/>
      <c r="L208" s="200"/>
      <c r="M208" s="200"/>
      <c r="N208" s="200"/>
      <c r="O208" s="200"/>
      <c r="P208" s="200"/>
      <c r="Q208" s="200"/>
      <c r="R208" s="200"/>
    </row>
    <row r="209">
      <c r="A209" s="200"/>
      <c r="B209" s="258" t="s">
        <v>816</v>
      </c>
      <c r="C209" s="261">
        <f t="shared" ref="C209:I209" si="73">C208/$C$19</f>
        <v>0.75</v>
      </c>
      <c r="D209" s="261">
        <f t="shared" si="73"/>
        <v>1.05</v>
      </c>
      <c r="E209" s="261">
        <f t="shared" si="73"/>
        <v>0.75</v>
      </c>
      <c r="F209" s="261">
        <f t="shared" si="73"/>
        <v>1</v>
      </c>
      <c r="G209" s="261">
        <f t="shared" si="73"/>
        <v>0.95</v>
      </c>
      <c r="H209" s="261">
        <f t="shared" si="73"/>
        <v>1.05</v>
      </c>
      <c r="I209" s="261">
        <f t="shared" si="73"/>
        <v>0.9</v>
      </c>
      <c r="J209" s="262">
        <f t="shared" ref="J209:J210" si="75">AVERAGEIF(C209:I209,"&gt;0")</f>
        <v>0.9214285714</v>
      </c>
      <c r="K209" s="200"/>
      <c r="L209" s="200"/>
      <c r="M209" s="200"/>
      <c r="N209" s="200"/>
      <c r="O209" s="200"/>
      <c r="P209" s="200"/>
      <c r="Q209" s="200"/>
      <c r="R209" s="200"/>
    </row>
    <row r="210">
      <c r="A210" s="200"/>
      <c r="B210" s="258" t="s">
        <v>798</v>
      </c>
      <c r="C210" s="263">
        <f t="shared" ref="C210:I210" si="74">C208/$C$19</f>
        <v>0.75</v>
      </c>
      <c r="D210" s="263">
        <f t="shared" si="74"/>
        <v>1.05</v>
      </c>
      <c r="E210" s="263">
        <f t="shared" si="74"/>
        <v>0.75</v>
      </c>
      <c r="F210" s="263">
        <f t="shared" si="74"/>
        <v>1</v>
      </c>
      <c r="G210" s="263">
        <f t="shared" si="74"/>
        <v>0.95</v>
      </c>
      <c r="H210" s="263">
        <f t="shared" si="74"/>
        <v>1.05</v>
      </c>
      <c r="I210" s="263">
        <f t="shared" si="74"/>
        <v>0.9</v>
      </c>
      <c r="J210" s="264">
        <f t="shared" si="75"/>
        <v>0.9214285714</v>
      </c>
      <c r="K210" s="200"/>
      <c r="L210" s="200"/>
      <c r="M210" s="200"/>
      <c r="N210" s="200"/>
      <c r="O210" s="200"/>
      <c r="P210" s="200"/>
      <c r="Q210" s="200"/>
      <c r="R210" s="200"/>
    </row>
    <row r="211">
      <c r="A211" s="200"/>
      <c r="K211" s="200"/>
      <c r="L211" s="200"/>
      <c r="M211" s="200"/>
      <c r="N211" s="200"/>
      <c r="O211" s="200"/>
      <c r="P211" s="200"/>
      <c r="Q211" s="200"/>
      <c r="R211" s="200"/>
    </row>
    <row r="212">
      <c r="A212" s="200"/>
      <c r="K212" s="200"/>
      <c r="L212" s="200"/>
      <c r="M212" s="200"/>
      <c r="N212" s="200"/>
      <c r="O212" s="200"/>
      <c r="P212" s="200"/>
      <c r="Q212" s="200"/>
      <c r="R212" s="200"/>
    </row>
    <row r="213">
      <c r="A213" s="200"/>
      <c r="K213" s="200"/>
      <c r="L213" s="200"/>
      <c r="M213" s="200"/>
      <c r="N213" s="200"/>
      <c r="O213" s="200"/>
      <c r="P213" s="200"/>
      <c r="Q213" s="200"/>
      <c r="R213" s="200"/>
    </row>
    <row r="214">
      <c r="A214" s="200"/>
      <c r="K214" s="200"/>
      <c r="L214" s="200"/>
      <c r="M214" s="200"/>
      <c r="N214" s="200"/>
      <c r="O214" s="200"/>
      <c r="P214" s="200"/>
      <c r="Q214" s="200"/>
      <c r="R214" s="200"/>
    </row>
    <row r="215">
      <c r="A215" s="200"/>
      <c r="B215" s="230" t="s">
        <v>777</v>
      </c>
      <c r="C215" s="231" t="str">
        <f>P3</f>
        <v>Diciembre</v>
      </c>
      <c r="D215" s="226"/>
      <c r="E215" s="226"/>
      <c r="F215" s="226"/>
      <c r="G215" s="226"/>
      <c r="H215" s="226"/>
      <c r="I215" s="226"/>
      <c r="J215" s="226"/>
      <c r="K215" s="200"/>
      <c r="L215" s="200"/>
      <c r="M215" s="200"/>
      <c r="N215" s="200"/>
      <c r="O215" s="200"/>
      <c r="P215" s="200"/>
      <c r="Q215" s="200"/>
      <c r="R215" s="200"/>
    </row>
    <row r="216">
      <c r="A216" s="200"/>
      <c r="B216" s="235" t="s">
        <v>800</v>
      </c>
      <c r="C216" s="236">
        <v>22.0</v>
      </c>
      <c r="D216" s="226"/>
      <c r="E216" s="226"/>
      <c r="F216" s="226"/>
      <c r="G216" s="226"/>
      <c r="H216" s="226"/>
      <c r="I216" s="226"/>
      <c r="J216" s="226"/>
      <c r="K216" s="200"/>
      <c r="L216" s="200"/>
      <c r="M216" s="200"/>
      <c r="N216" s="200"/>
      <c r="O216" s="200"/>
      <c r="P216" s="200"/>
      <c r="Q216" s="200"/>
      <c r="R216" s="200"/>
    </row>
    <row r="217">
      <c r="A217" s="200"/>
      <c r="B217" s="235" t="s">
        <v>791</v>
      </c>
      <c r="C217" s="236">
        <v>44.0</v>
      </c>
      <c r="D217" s="238"/>
      <c r="E217" s="238"/>
      <c r="F217" s="238"/>
      <c r="G217" s="238"/>
      <c r="H217" s="238"/>
      <c r="I217" s="238"/>
      <c r="J217" s="238"/>
      <c r="K217" s="200"/>
      <c r="L217" s="200"/>
      <c r="M217" s="200"/>
      <c r="N217" s="200"/>
      <c r="O217" s="200"/>
      <c r="P217" s="200"/>
      <c r="Q217" s="200"/>
      <c r="R217" s="200"/>
    </row>
    <row r="218">
      <c r="A218" s="200"/>
      <c r="B218" s="272"/>
      <c r="C218" s="240" t="s">
        <v>801</v>
      </c>
      <c r="D218" s="240" t="s">
        <v>802</v>
      </c>
      <c r="E218" s="240" t="s">
        <v>803</v>
      </c>
      <c r="F218" s="240" t="s">
        <v>804</v>
      </c>
      <c r="G218" s="240" t="s">
        <v>805</v>
      </c>
      <c r="H218" s="240" t="s">
        <v>806</v>
      </c>
      <c r="I218" s="240" t="s">
        <v>807</v>
      </c>
      <c r="J218" s="235" t="s">
        <v>808</v>
      </c>
      <c r="K218" s="200"/>
      <c r="L218" s="200"/>
      <c r="M218" s="200"/>
      <c r="N218" s="200"/>
      <c r="O218" s="200"/>
      <c r="P218" s="200"/>
      <c r="Q218" s="200"/>
      <c r="R218" s="200"/>
    </row>
    <row r="219">
      <c r="A219" s="200"/>
      <c r="B219" s="241" t="s">
        <v>809</v>
      </c>
      <c r="C219" s="242"/>
      <c r="D219" s="267"/>
      <c r="E219" s="267"/>
      <c r="F219" s="267"/>
      <c r="G219" s="267"/>
      <c r="H219" s="267"/>
      <c r="I219" s="268">
        <v>0.8</v>
      </c>
      <c r="J219" s="243"/>
      <c r="K219" s="200"/>
      <c r="L219" s="200"/>
      <c r="M219" s="200"/>
      <c r="N219" s="200"/>
      <c r="O219" s="200"/>
      <c r="P219" s="200"/>
      <c r="Q219" s="200"/>
      <c r="R219" s="200"/>
    </row>
    <row r="220">
      <c r="A220" s="200"/>
      <c r="B220" s="244" t="s">
        <v>810</v>
      </c>
      <c r="C220" s="245"/>
      <c r="D220" s="245"/>
      <c r="E220" s="245"/>
      <c r="F220" s="245"/>
      <c r="G220" s="245"/>
      <c r="H220" s="245"/>
      <c r="I220" s="245">
        <f>I219*C216</f>
        <v>17.6</v>
      </c>
      <c r="J220" s="246">
        <f>SUM(C220:I220)</f>
        <v>17.6</v>
      </c>
      <c r="K220" s="200"/>
      <c r="L220" s="200"/>
      <c r="M220" s="200"/>
      <c r="N220" s="200"/>
      <c r="O220" s="200"/>
      <c r="P220" s="200"/>
      <c r="Q220" s="200"/>
      <c r="R220" s="200"/>
    </row>
    <row r="221">
      <c r="A221" s="200"/>
      <c r="B221" s="241" t="s">
        <v>811</v>
      </c>
      <c r="C221" s="247">
        <v>1.0</v>
      </c>
      <c r="D221" s="248">
        <v>0.8</v>
      </c>
      <c r="E221" s="248">
        <v>0.7</v>
      </c>
      <c r="F221" s="248">
        <v>1.0</v>
      </c>
      <c r="G221" s="248">
        <v>0.7</v>
      </c>
      <c r="H221" s="248">
        <v>0.9</v>
      </c>
      <c r="I221" s="254">
        <v>1.0</v>
      </c>
      <c r="J221" s="249"/>
      <c r="K221" s="200"/>
      <c r="L221" s="200"/>
      <c r="M221" s="200"/>
      <c r="N221" s="200"/>
      <c r="O221" s="200"/>
      <c r="P221" s="200"/>
      <c r="Q221" s="200"/>
      <c r="R221" s="200"/>
    </row>
    <row r="222">
      <c r="A222" s="200"/>
      <c r="B222" s="244" t="s">
        <v>812</v>
      </c>
      <c r="C222" s="275">
        <f t="shared" ref="C222:I222" si="76">C221*$C$216</f>
        <v>22</v>
      </c>
      <c r="D222" s="275">
        <f t="shared" si="76"/>
        <v>17.6</v>
      </c>
      <c r="E222" s="275">
        <f t="shared" si="76"/>
        <v>15.4</v>
      </c>
      <c r="F222" s="275">
        <f t="shared" si="76"/>
        <v>22</v>
      </c>
      <c r="G222" s="275">
        <f t="shared" si="76"/>
        <v>15.4</v>
      </c>
      <c r="H222" s="275">
        <f t="shared" si="76"/>
        <v>19.8</v>
      </c>
      <c r="I222" s="275">
        <f t="shared" si="76"/>
        <v>22</v>
      </c>
      <c r="J222" s="246">
        <f>SUM(C222:I222)</f>
        <v>134.2</v>
      </c>
      <c r="K222" s="200"/>
      <c r="L222" s="200"/>
      <c r="M222" s="200"/>
      <c r="N222" s="200"/>
      <c r="O222" s="200"/>
      <c r="P222" s="200"/>
      <c r="Q222" s="200"/>
      <c r="R222" s="200"/>
    </row>
    <row r="223">
      <c r="A223" s="200"/>
      <c r="B223" s="241" t="s">
        <v>813</v>
      </c>
      <c r="C223" s="247">
        <v>0.7</v>
      </c>
      <c r="D223" s="248">
        <v>1.5</v>
      </c>
      <c r="E223" s="248">
        <v>0.7</v>
      </c>
      <c r="F223" s="248">
        <v>1.2</v>
      </c>
      <c r="G223" s="248">
        <v>1.0</v>
      </c>
      <c r="H223" s="248">
        <v>1.1</v>
      </c>
      <c r="I223" s="270"/>
      <c r="J223" s="249"/>
      <c r="K223" s="200"/>
      <c r="L223" s="200"/>
      <c r="M223" s="200"/>
      <c r="N223" s="200"/>
      <c r="O223" s="200"/>
      <c r="P223" s="200"/>
      <c r="Q223" s="200"/>
      <c r="R223" s="200"/>
    </row>
    <row r="224">
      <c r="A224" s="200"/>
      <c r="B224" s="244" t="s">
        <v>814</v>
      </c>
      <c r="C224" s="275">
        <f t="shared" ref="C224:I224" si="77">C223*$C$216</f>
        <v>15.4</v>
      </c>
      <c r="D224" s="275">
        <f t="shared" si="77"/>
        <v>33</v>
      </c>
      <c r="E224" s="275">
        <f t="shared" si="77"/>
        <v>15.4</v>
      </c>
      <c r="F224" s="275">
        <f t="shared" si="77"/>
        <v>26.4</v>
      </c>
      <c r="G224" s="275">
        <f t="shared" si="77"/>
        <v>22</v>
      </c>
      <c r="H224" s="275">
        <f t="shared" si="77"/>
        <v>24.2</v>
      </c>
      <c r="I224" s="275">
        <f t="shared" si="77"/>
        <v>0</v>
      </c>
      <c r="J224" s="246">
        <f>SUM(C224:I224)</f>
        <v>136.4</v>
      </c>
      <c r="K224" s="200"/>
      <c r="L224" s="200"/>
      <c r="M224" s="200"/>
      <c r="N224" s="200"/>
      <c r="O224" s="200"/>
      <c r="P224" s="200"/>
      <c r="Q224" s="200"/>
      <c r="R224" s="200"/>
    </row>
    <row r="225">
      <c r="A225" s="200"/>
      <c r="B225" s="238"/>
      <c r="C225" s="257"/>
      <c r="D225" s="257"/>
      <c r="E225" s="257"/>
      <c r="F225" s="257"/>
      <c r="G225" s="257"/>
      <c r="H225" s="257"/>
      <c r="I225" s="257"/>
      <c r="J225" s="257"/>
      <c r="K225" s="200"/>
      <c r="L225" s="200"/>
      <c r="M225" s="200"/>
      <c r="N225" s="200"/>
      <c r="O225" s="200"/>
      <c r="P225" s="200"/>
      <c r="Q225" s="200"/>
      <c r="R225" s="200"/>
    </row>
    <row r="226">
      <c r="A226" s="200"/>
      <c r="B226" s="258" t="s">
        <v>815</v>
      </c>
      <c r="C226" s="259">
        <f t="shared" ref="C226:I226" si="78">C224+C222+C220</f>
        <v>37.4</v>
      </c>
      <c r="D226" s="259">
        <f t="shared" si="78"/>
        <v>50.6</v>
      </c>
      <c r="E226" s="259">
        <f t="shared" si="78"/>
        <v>30.8</v>
      </c>
      <c r="F226" s="259">
        <f t="shared" si="78"/>
        <v>48.4</v>
      </c>
      <c r="G226" s="259">
        <f t="shared" si="78"/>
        <v>37.4</v>
      </c>
      <c r="H226" s="259">
        <f t="shared" si="78"/>
        <v>44</v>
      </c>
      <c r="I226" s="259">
        <f t="shared" si="78"/>
        <v>39.6</v>
      </c>
      <c r="J226" s="269">
        <f>SUM(C226:I226)</f>
        <v>288.2</v>
      </c>
      <c r="K226" s="200"/>
      <c r="L226" s="200"/>
      <c r="M226" s="200"/>
      <c r="N226" s="200"/>
      <c r="O226" s="200"/>
      <c r="P226" s="200"/>
      <c r="Q226" s="200"/>
      <c r="R226" s="200"/>
    </row>
    <row r="227">
      <c r="A227" s="200"/>
      <c r="B227" s="258" t="s">
        <v>816</v>
      </c>
      <c r="C227" s="261">
        <f t="shared" ref="C227:I227" si="79">C226/$C$19</f>
        <v>0.85</v>
      </c>
      <c r="D227" s="261">
        <f t="shared" si="79"/>
        <v>1.15</v>
      </c>
      <c r="E227" s="261">
        <f t="shared" si="79"/>
        <v>0.7</v>
      </c>
      <c r="F227" s="261">
        <f t="shared" si="79"/>
        <v>1.1</v>
      </c>
      <c r="G227" s="261">
        <f t="shared" si="79"/>
        <v>0.85</v>
      </c>
      <c r="H227" s="261">
        <f t="shared" si="79"/>
        <v>1</v>
      </c>
      <c r="I227" s="261">
        <f t="shared" si="79"/>
        <v>0.9</v>
      </c>
      <c r="J227" s="262">
        <f t="shared" ref="J227:J228" si="81">AVERAGEIF(C227:I227,"&gt;0")</f>
        <v>0.9357142857</v>
      </c>
      <c r="K227" s="200"/>
      <c r="L227" s="200"/>
      <c r="M227" s="200"/>
      <c r="N227" s="200"/>
      <c r="O227" s="200"/>
      <c r="P227" s="200"/>
      <c r="Q227" s="200"/>
      <c r="R227" s="200"/>
    </row>
    <row r="228">
      <c r="A228" s="200"/>
      <c r="B228" s="258" t="s">
        <v>798</v>
      </c>
      <c r="C228" s="263">
        <f t="shared" ref="C228:I228" si="80">C226/$C$19</f>
        <v>0.85</v>
      </c>
      <c r="D228" s="263">
        <f t="shared" si="80"/>
        <v>1.15</v>
      </c>
      <c r="E228" s="263">
        <f t="shared" si="80"/>
        <v>0.7</v>
      </c>
      <c r="F228" s="263">
        <f t="shared" si="80"/>
        <v>1.1</v>
      </c>
      <c r="G228" s="263">
        <f t="shared" si="80"/>
        <v>0.85</v>
      </c>
      <c r="H228" s="263">
        <f t="shared" si="80"/>
        <v>1</v>
      </c>
      <c r="I228" s="263">
        <f t="shared" si="80"/>
        <v>0.9</v>
      </c>
      <c r="J228" s="264">
        <f t="shared" si="81"/>
        <v>0.9357142857</v>
      </c>
      <c r="K228" s="200"/>
      <c r="L228" s="200"/>
      <c r="M228" s="200"/>
      <c r="N228" s="200"/>
      <c r="O228" s="200"/>
      <c r="P228" s="200"/>
      <c r="Q228" s="200"/>
      <c r="R228" s="200"/>
    </row>
    <row r="229">
      <c r="A229" s="200"/>
      <c r="B229" s="200"/>
      <c r="C229" s="200"/>
      <c r="D229" s="200"/>
      <c r="E229" s="200"/>
      <c r="F229" s="200"/>
      <c r="G229" s="200"/>
      <c r="H229" s="200"/>
      <c r="I229" s="200"/>
      <c r="J229" s="200"/>
      <c r="K229" s="200"/>
      <c r="L229" s="200"/>
      <c r="M229" s="200"/>
      <c r="N229" s="200"/>
      <c r="O229" s="200"/>
      <c r="P229" s="200"/>
      <c r="Q229" s="200"/>
      <c r="R229" s="200"/>
    </row>
    <row r="230">
      <c r="A230" s="200"/>
      <c r="B230" s="200"/>
      <c r="C230" s="200"/>
      <c r="D230" s="200"/>
      <c r="E230" s="200"/>
      <c r="F230" s="200"/>
      <c r="G230" s="200"/>
      <c r="H230" s="200"/>
      <c r="I230" s="200"/>
      <c r="J230" s="200"/>
      <c r="K230" s="200"/>
      <c r="L230" s="200"/>
      <c r="M230" s="200"/>
      <c r="N230" s="200"/>
      <c r="O230" s="200"/>
      <c r="P230" s="200"/>
      <c r="Q230" s="200"/>
      <c r="R230" s="200"/>
    </row>
    <row r="231">
      <c r="A231" s="200"/>
      <c r="B231" s="200"/>
      <c r="C231" s="200"/>
      <c r="D231" s="200"/>
      <c r="E231" s="200"/>
      <c r="F231" s="200"/>
      <c r="G231" s="200"/>
      <c r="H231" s="200"/>
      <c r="I231" s="200"/>
      <c r="J231" s="200"/>
      <c r="K231" s="200"/>
      <c r="L231" s="200"/>
      <c r="M231" s="200"/>
      <c r="N231" s="200"/>
      <c r="O231" s="200"/>
      <c r="P231" s="200"/>
      <c r="Q231" s="200"/>
      <c r="R231" s="200"/>
    </row>
    <row r="232">
      <c r="A232" s="200"/>
      <c r="B232" s="200"/>
      <c r="C232" s="200"/>
      <c r="D232" s="200"/>
      <c r="E232" s="200"/>
      <c r="F232" s="200"/>
      <c r="G232" s="200"/>
      <c r="H232" s="200"/>
      <c r="I232" s="200"/>
      <c r="J232" s="200"/>
      <c r="K232" s="200"/>
      <c r="L232" s="200"/>
      <c r="M232" s="200"/>
      <c r="N232" s="200"/>
      <c r="O232" s="200"/>
      <c r="P232" s="200"/>
      <c r="Q232" s="200"/>
      <c r="R232" s="200"/>
    </row>
    <row r="233">
      <c r="A233" s="200"/>
      <c r="B233" s="200"/>
      <c r="C233" s="200"/>
      <c r="D233" s="200"/>
      <c r="E233" s="200"/>
      <c r="F233" s="200"/>
      <c r="G233" s="200"/>
      <c r="H233" s="200"/>
      <c r="I233" s="200"/>
      <c r="J233" s="200"/>
      <c r="K233" s="200"/>
      <c r="L233" s="200"/>
      <c r="M233" s="200"/>
      <c r="N233" s="200"/>
      <c r="O233" s="200"/>
      <c r="P233" s="200"/>
      <c r="Q233" s="200"/>
      <c r="R233" s="200"/>
    </row>
    <row r="234">
      <c r="A234" s="200"/>
      <c r="B234" s="200"/>
      <c r="C234" s="200"/>
      <c r="D234" s="200"/>
      <c r="E234" s="200"/>
      <c r="F234" s="200"/>
      <c r="G234" s="200"/>
      <c r="H234" s="200"/>
      <c r="I234" s="200"/>
      <c r="J234" s="200"/>
      <c r="K234" s="200"/>
      <c r="L234" s="200"/>
      <c r="M234" s="200"/>
      <c r="N234" s="200"/>
      <c r="O234" s="200"/>
      <c r="P234" s="200"/>
      <c r="Q234" s="200"/>
      <c r="R234" s="200"/>
    </row>
    <row r="235">
      <c r="A235" s="200"/>
      <c r="B235" s="200"/>
      <c r="C235" s="200"/>
      <c r="D235" s="200"/>
      <c r="E235" s="200"/>
      <c r="F235" s="200"/>
      <c r="G235" s="200"/>
      <c r="H235" s="200"/>
      <c r="I235" s="200"/>
      <c r="J235" s="200"/>
      <c r="K235" s="200"/>
      <c r="L235" s="200"/>
      <c r="M235" s="200"/>
      <c r="N235" s="200"/>
      <c r="O235" s="200"/>
      <c r="P235" s="200"/>
      <c r="Q235" s="200"/>
      <c r="R235" s="200"/>
    </row>
    <row r="236">
      <c r="A236" s="200"/>
      <c r="B236" s="200"/>
      <c r="C236" s="200"/>
      <c r="D236" s="200"/>
      <c r="E236" s="200"/>
      <c r="F236" s="200"/>
      <c r="G236" s="200"/>
      <c r="H236" s="200"/>
      <c r="I236" s="200"/>
      <c r="J236" s="200"/>
      <c r="K236" s="200"/>
      <c r="L236" s="200"/>
      <c r="M236" s="200"/>
      <c r="N236" s="200"/>
      <c r="O236" s="200"/>
      <c r="P236" s="200"/>
      <c r="Q236" s="200"/>
      <c r="R236" s="200"/>
    </row>
    <row r="237">
      <c r="A237" s="200"/>
      <c r="B237" s="200"/>
      <c r="C237" s="200"/>
      <c r="D237" s="200"/>
      <c r="E237" s="200"/>
      <c r="F237" s="200"/>
      <c r="G237" s="200"/>
      <c r="H237" s="200"/>
      <c r="I237" s="200"/>
      <c r="J237" s="200"/>
      <c r="K237" s="200"/>
      <c r="L237" s="200"/>
      <c r="M237" s="200"/>
      <c r="N237" s="200"/>
      <c r="O237" s="200"/>
      <c r="P237" s="200"/>
      <c r="Q237" s="200"/>
      <c r="R237" s="200"/>
    </row>
  </sheetData>
  <customSheetViews>
    <customSheetView guid="{12B1F123-F42C-475F-B94A-368059E9E701}" filter="1" showAutoFilter="1">
      <autoFilter ref="$G$14"/>
    </customSheetView>
  </customSheetViews>
  <mergeCells count="13">
    <mergeCell ref="B8:D8"/>
    <mergeCell ref="B9:D9"/>
    <mergeCell ref="B11:D11"/>
    <mergeCell ref="B12:D12"/>
    <mergeCell ref="B10:D10"/>
    <mergeCell ref="E11:P11"/>
    <mergeCell ref="A1:H1"/>
    <mergeCell ref="B3:D3"/>
    <mergeCell ref="B4:D4"/>
    <mergeCell ref="B5:D5"/>
    <mergeCell ref="B6:R6"/>
    <mergeCell ref="B7:D7"/>
    <mergeCell ref="R8:R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10.88"/>
    <col customWidth="1" min="2" max="2" width="28.25"/>
    <col customWidth="1" min="3" max="3" width="16.0"/>
    <col customWidth="1" min="4" max="4" width="10.63"/>
    <col customWidth="1" min="5" max="5" width="17.88"/>
    <col customWidth="1" min="6" max="6" width="14.88"/>
    <col customWidth="1" min="7" max="7" width="17.25"/>
    <col customWidth="1" min="8" max="8" width="15.38"/>
    <col customWidth="1" min="9" max="10" width="11.25"/>
    <col customWidth="1" min="11" max="11" width="12.5"/>
  </cols>
  <sheetData>
    <row r="1">
      <c r="A1" s="26" t="s">
        <v>7</v>
      </c>
      <c r="I1" s="276"/>
      <c r="J1" s="276"/>
      <c r="K1" s="277"/>
      <c r="L1" s="278"/>
      <c r="M1" s="278"/>
      <c r="N1" s="278"/>
      <c r="O1" s="278"/>
      <c r="P1" s="278"/>
      <c r="Q1" s="278"/>
      <c r="R1" s="278"/>
      <c r="S1" s="278"/>
      <c r="T1" s="278"/>
      <c r="U1" s="278"/>
      <c r="V1" s="278"/>
      <c r="W1" s="278"/>
      <c r="X1" s="278"/>
      <c r="Y1" s="278"/>
      <c r="Z1" s="278"/>
    </row>
    <row r="2">
      <c r="A2" s="279" t="s">
        <v>817</v>
      </c>
      <c r="B2" s="280"/>
      <c r="C2" s="281"/>
      <c r="D2" s="282"/>
      <c r="E2" s="283"/>
      <c r="F2" s="283"/>
      <c r="G2" s="283"/>
      <c r="H2" s="283"/>
      <c r="I2" s="283"/>
      <c r="J2" s="283"/>
      <c r="K2" s="282"/>
      <c r="L2" s="278"/>
      <c r="M2" s="278"/>
      <c r="N2" s="278"/>
      <c r="O2" s="278"/>
      <c r="P2" s="278"/>
      <c r="Q2" s="278"/>
      <c r="R2" s="278"/>
      <c r="S2" s="278"/>
      <c r="T2" s="278"/>
      <c r="U2" s="278"/>
      <c r="V2" s="278"/>
      <c r="W2" s="278"/>
      <c r="X2" s="278"/>
      <c r="Y2" s="278"/>
      <c r="Z2" s="278"/>
    </row>
    <row r="3">
      <c r="A3" s="284"/>
      <c r="B3" s="285"/>
      <c r="C3" s="285"/>
      <c r="D3" s="286"/>
      <c r="E3" s="287"/>
      <c r="F3" s="287"/>
      <c r="G3" s="288"/>
      <c r="H3" s="287"/>
      <c r="I3" s="289"/>
      <c r="J3" s="289"/>
      <c r="K3" s="286"/>
      <c r="L3" s="290"/>
      <c r="M3" s="290"/>
      <c r="N3" s="290"/>
      <c r="O3" s="290"/>
      <c r="P3" s="290"/>
      <c r="Q3" s="290"/>
      <c r="R3" s="290"/>
      <c r="S3" s="290"/>
      <c r="T3" s="290"/>
      <c r="U3" s="290"/>
      <c r="V3" s="290"/>
      <c r="W3" s="290"/>
      <c r="X3" s="290"/>
      <c r="Y3" s="290"/>
      <c r="Z3" s="290"/>
    </row>
    <row r="4">
      <c r="A4" s="291"/>
      <c r="B4" s="292" t="s">
        <v>818</v>
      </c>
      <c r="C4" s="100"/>
      <c r="D4" s="293"/>
      <c r="E4" s="294" t="s">
        <v>819</v>
      </c>
      <c r="F4" s="295">
        <f>C8</f>
        <v>26.55714286</v>
      </c>
      <c r="G4" s="296" t="s">
        <v>820</v>
      </c>
      <c r="H4" s="294" t="s">
        <v>821</v>
      </c>
      <c r="I4" s="289"/>
      <c r="J4" s="297"/>
      <c r="K4" s="286"/>
      <c r="L4" s="290"/>
      <c r="M4" s="290"/>
      <c r="N4" s="290"/>
      <c r="O4" s="290"/>
      <c r="P4" s="290"/>
      <c r="Q4" s="290"/>
      <c r="R4" s="290"/>
      <c r="S4" s="290"/>
      <c r="T4" s="290"/>
      <c r="U4" s="290"/>
      <c r="V4" s="290"/>
      <c r="W4" s="290"/>
      <c r="X4" s="290"/>
      <c r="Y4" s="290"/>
      <c r="Z4" s="290"/>
    </row>
    <row r="5">
      <c r="A5" s="291"/>
      <c r="B5" s="298" t="s">
        <v>822</v>
      </c>
      <c r="C5" s="299" t="str">
        <f>'Rotación'!C17</f>
        <v>Enero</v>
      </c>
      <c r="D5" s="293"/>
      <c r="E5" s="300" t="s">
        <v>823</v>
      </c>
      <c r="F5" s="301">
        <v>2.0</v>
      </c>
      <c r="G5" s="302">
        <f>F5*F4</f>
        <v>53.11428571</v>
      </c>
      <c r="H5" s="303">
        <v>65.0</v>
      </c>
      <c r="I5" s="289"/>
      <c r="J5" s="289"/>
      <c r="K5" s="286"/>
      <c r="L5" s="290"/>
      <c r="M5" s="290"/>
      <c r="N5" s="290"/>
      <c r="O5" s="290"/>
      <c r="P5" s="290"/>
      <c r="Q5" s="290"/>
      <c r="R5" s="290"/>
      <c r="S5" s="290"/>
      <c r="T5" s="290"/>
      <c r="U5" s="290"/>
      <c r="V5" s="290"/>
      <c r="W5" s="290"/>
      <c r="X5" s="290"/>
      <c r="Y5" s="290"/>
      <c r="Z5" s="290"/>
    </row>
    <row r="6">
      <c r="A6" s="291"/>
      <c r="B6" s="304" t="s">
        <v>824</v>
      </c>
      <c r="C6" s="299">
        <f>'Rotación'!E5</f>
        <v>44</v>
      </c>
      <c r="D6" s="293"/>
      <c r="E6" s="300"/>
      <c r="F6" s="305"/>
      <c r="G6" s="302"/>
      <c r="H6" s="303"/>
      <c r="I6" s="289"/>
      <c r="J6" s="289"/>
      <c r="K6" s="286"/>
      <c r="L6" s="290"/>
      <c r="M6" s="290"/>
      <c r="N6" s="290"/>
      <c r="O6" s="290"/>
      <c r="P6" s="290"/>
      <c r="Q6" s="290"/>
      <c r="R6" s="290"/>
      <c r="S6" s="290"/>
      <c r="T6" s="290"/>
      <c r="U6" s="290"/>
      <c r="V6" s="290"/>
      <c r="W6" s="290"/>
      <c r="X6" s="290"/>
      <c r="Y6" s="290"/>
      <c r="Z6" s="290"/>
    </row>
    <row r="7">
      <c r="A7" s="291"/>
      <c r="B7" s="304" t="s">
        <v>795</v>
      </c>
      <c r="C7" s="306">
        <f>'Rotación'!E8</f>
        <v>0.6035714286</v>
      </c>
      <c r="D7" s="293"/>
      <c r="E7" s="300"/>
      <c r="F7" s="305"/>
      <c r="G7" s="302"/>
      <c r="H7" s="303"/>
      <c r="I7" s="289"/>
      <c r="J7" s="289"/>
      <c r="K7" s="286"/>
      <c r="L7" s="290"/>
      <c r="M7" s="290"/>
      <c r="N7" s="290"/>
      <c r="O7" s="290"/>
      <c r="P7" s="290"/>
      <c r="Q7" s="290"/>
      <c r="R7" s="290"/>
      <c r="S7" s="290"/>
      <c r="T7" s="290"/>
      <c r="U7" s="290"/>
      <c r="V7" s="290"/>
      <c r="W7" s="290"/>
      <c r="X7" s="290"/>
      <c r="Y7" s="290"/>
      <c r="Z7" s="290"/>
    </row>
    <row r="8">
      <c r="A8" s="291"/>
      <c r="B8" s="307" t="s">
        <v>825</v>
      </c>
      <c r="C8" s="308">
        <f>C7*C6</f>
        <v>26.55714286</v>
      </c>
      <c r="D8" s="293"/>
      <c r="E8" s="300"/>
      <c r="F8" s="305"/>
      <c r="G8" s="302"/>
      <c r="H8" s="303"/>
      <c r="I8" s="289"/>
      <c r="J8" s="289"/>
      <c r="K8" s="286"/>
      <c r="L8" s="290"/>
      <c r="M8" s="290"/>
      <c r="N8" s="290"/>
      <c r="O8" s="290"/>
      <c r="P8" s="290"/>
      <c r="Q8" s="290"/>
      <c r="R8" s="290"/>
      <c r="S8" s="290"/>
      <c r="T8" s="290"/>
      <c r="U8" s="290"/>
      <c r="V8" s="290"/>
      <c r="W8" s="290"/>
      <c r="X8" s="290"/>
      <c r="Y8" s="290"/>
      <c r="Z8" s="290"/>
    </row>
    <row r="9">
      <c r="A9" s="291"/>
      <c r="B9" s="307" t="s">
        <v>826</v>
      </c>
      <c r="C9" s="309">
        <f>C8*C10</f>
        <v>823.2714286</v>
      </c>
      <c r="D9" s="293"/>
      <c r="E9" s="300"/>
      <c r="F9" s="305"/>
      <c r="G9" s="302"/>
      <c r="H9" s="303"/>
      <c r="I9" s="289"/>
      <c r="J9" s="289"/>
      <c r="K9" s="286"/>
      <c r="L9" s="290"/>
      <c r="M9" s="290"/>
      <c r="N9" s="290"/>
      <c r="O9" s="290"/>
      <c r="P9" s="290"/>
      <c r="Q9" s="290"/>
      <c r="R9" s="290"/>
      <c r="S9" s="290"/>
      <c r="T9" s="290"/>
      <c r="U9" s="290"/>
      <c r="V9" s="290"/>
      <c r="W9" s="290"/>
      <c r="X9" s="290"/>
      <c r="Y9" s="290"/>
      <c r="Z9" s="290"/>
    </row>
    <row r="10">
      <c r="A10" s="291"/>
      <c r="B10" s="307" t="s">
        <v>827</v>
      </c>
      <c r="C10" s="310">
        <f>'Rotación'!E4</f>
        <v>31</v>
      </c>
      <c r="D10" s="293"/>
      <c r="E10" s="300"/>
      <c r="F10" s="305"/>
      <c r="G10" s="302"/>
      <c r="H10" s="303"/>
      <c r="I10" s="289"/>
      <c r="J10" s="289"/>
      <c r="K10" s="286"/>
      <c r="L10" s="290"/>
      <c r="M10" s="290"/>
      <c r="N10" s="290"/>
      <c r="O10" s="290"/>
      <c r="P10" s="290"/>
      <c r="Q10" s="290"/>
      <c r="R10" s="290"/>
      <c r="S10" s="290"/>
      <c r="T10" s="290"/>
      <c r="U10" s="290"/>
      <c r="V10" s="290"/>
      <c r="W10" s="290"/>
      <c r="X10" s="290"/>
      <c r="Y10" s="290"/>
      <c r="Z10" s="290"/>
    </row>
    <row r="11">
      <c r="A11" s="291"/>
      <c r="B11" s="311" t="s">
        <v>828</v>
      </c>
      <c r="C11" s="312">
        <f>J111/C9</f>
        <v>363.5621673</v>
      </c>
      <c r="D11" s="289"/>
      <c r="E11" s="289"/>
      <c r="F11" s="289"/>
      <c r="G11" s="313"/>
      <c r="H11" s="313">
        <f>SUM(H5:H10)</f>
        <v>65</v>
      </c>
      <c r="I11" s="314">
        <f>H11/F4</f>
        <v>2.447552448</v>
      </c>
      <c r="J11" s="289"/>
      <c r="K11" s="286"/>
      <c r="L11" s="290"/>
      <c r="M11" s="290"/>
      <c r="N11" s="290"/>
      <c r="O11" s="290"/>
      <c r="P11" s="290"/>
      <c r="Q11" s="290"/>
      <c r="R11" s="290"/>
      <c r="S11" s="290"/>
      <c r="T11" s="290"/>
      <c r="U11" s="290"/>
      <c r="V11" s="290"/>
      <c r="W11" s="290"/>
      <c r="X11" s="290"/>
      <c r="Y11" s="290"/>
      <c r="Z11" s="290"/>
    </row>
    <row r="12">
      <c r="A12" s="291"/>
      <c r="B12" s="307" t="s">
        <v>829</v>
      </c>
      <c r="C12" s="315">
        <f>K111</f>
        <v>0.3138214286</v>
      </c>
      <c r="D12" s="286"/>
      <c r="E12" s="289"/>
      <c r="F12" s="289"/>
      <c r="G12" s="289"/>
      <c r="H12" s="289"/>
      <c r="I12" s="289"/>
      <c r="J12" s="289"/>
      <c r="K12" s="286"/>
      <c r="L12" s="290"/>
      <c r="M12" s="290"/>
      <c r="N12" s="290"/>
      <c r="O12" s="290"/>
      <c r="P12" s="290"/>
      <c r="Q12" s="290"/>
      <c r="R12" s="290"/>
      <c r="S12" s="290"/>
      <c r="T12" s="290"/>
      <c r="U12" s="290"/>
      <c r="V12" s="290"/>
      <c r="W12" s="290"/>
      <c r="X12" s="290"/>
      <c r="Y12" s="290"/>
      <c r="Z12" s="290"/>
    </row>
    <row r="13">
      <c r="A13" s="316"/>
      <c r="B13" s="285"/>
      <c r="C13" s="285"/>
      <c r="D13" s="285"/>
      <c r="E13" s="287"/>
      <c r="F13" s="287"/>
      <c r="G13" s="287"/>
      <c r="H13" s="287"/>
      <c r="I13" s="287"/>
      <c r="J13" s="287"/>
      <c r="K13" s="285"/>
      <c r="L13" s="290"/>
      <c r="M13" s="290"/>
      <c r="N13" s="290"/>
      <c r="O13" s="290"/>
      <c r="P13" s="290"/>
      <c r="Q13" s="290"/>
      <c r="R13" s="290"/>
      <c r="S13" s="290"/>
      <c r="T13" s="290"/>
      <c r="U13" s="290"/>
      <c r="V13" s="290"/>
      <c r="W13" s="290"/>
      <c r="X13" s="290"/>
      <c r="Y13" s="290"/>
      <c r="Z13" s="290"/>
    </row>
    <row r="14">
      <c r="A14" s="317" t="s">
        <v>830</v>
      </c>
      <c r="B14" s="318" t="s">
        <v>831</v>
      </c>
      <c r="C14" s="318" t="s">
        <v>832</v>
      </c>
      <c r="D14" s="318" t="s">
        <v>833</v>
      </c>
      <c r="E14" s="319" t="s">
        <v>834</v>
      </c>
      <c r="F14" s="319" t="s">
        <v>835</v>
      </c>
      <c r="G14" s="319" t="s">
        <v>836</v>
      </c>
      <c r="H14" s="319" t="s">
        <v>837</v>
      </c>
      <c r="I14" s="319" t="s">
        <v>838</v>
      </c>
      <c r="J14" s="319" t="s">
        <v>839</v>
      </c>
      <c r="K14" s="318" t="s">
        <v>840</v>
      </c>
      <c r="L14" s="320"/>
      <c r="M14" s="321"/>
      <c r="N14" s="322"/>
      <c r="O14" s="322"/>
      <c r="P14" s="322"/>
      <c r="Q14" s="322"/>
      <c r="R14" s="322"/>
      <c r="S14" s="322"/>
      <c r="T14" s="322"/>
      <c r="U14" s="322"/>
      <c r="V14" s="322"/>
      <c r="W14" s="322"/>
      <c r="X14" s="322"/>
      <c r="Y14" s="322"/>
      <c r="Z14" s="322"/>
    </row>
    <row r="15">
      <c r="A15" s="323"/>
      <c r="B15" s="324" t="s">
        <v>841</v>
      </c>
      <c r="C15" s="325">
        <v>4.0</v>
      </c>
      <c r="D15" s="326">
        <f t="shared" ref="D15:D26" si="1">C15/10</f>
        <v>0.4</v>
      </c>
      <c r="E15" s="327">
        <v>60.0</v>
      </c>
      <c r="F15" s="312">
        <f t="shared" ref="F15:F29" si="2">E15*C15</f>
        <v>240</v>
      </c>
      <c r="G15" s="312">
        <f t="shared" ref="G15:G29" si="3">F15*$C$10</f>
        <v>7440</v>
      </c>
      <c r="H15" s="328">
        <f t="shared" ref="H15:H26" si="4">M15/1.16</f>
        <v>181.0344828</v>
      </c>
      <c r="I15" s="312">
        <f t="shared" ref="I15:I29" si="5">H15*C15</f>
        <v>724.137931</v>
      </c>
      <c r="J15" s="312">
        <f t="shared" ref="J15:J29" si="6">I15*$C$10</f>
        <v>22448.27586</v>
      </c>
      <c r="K15" s="315">
        <f t="shared" ref="K15:K111" si="7">G15/J15</f>
        <v>0.3314285714</v>
      </c>
      <c r="L15" s="329"/>
      <c r="M15" s="330">
        <v>210.0</v>
      </c>
      <c r="N15" s="331"/>
      <c r="O15" s="331"/>
      <c r="P15" s="331"/>
      <c r="Q15" s="331"/>
      <c r="R15" s="331"/>
      <c r="S15" s="331"/>
      <c r="T15" s="331"/>
      <c r="U15" s="331"/>
      <c r="V15" s="331"/>
      <c r="W15" s="331"/>
      <c r="X15" s="331"/>
      <c r="Y15" s="331"/>
      <c r="Z15" s="331"/>
    </row>
    <row r="16">
      <c r="A16" s="323"/>
      <c r="B16" s="324" t="s">
        <v>842</v>
      </c>
      <c r="C16" s="325">
        <v>3.0</v>
      </c>
      <c r="D16" s="326">
        <f t="shared" si="1"/>
        <v>0.3</v>
      </c>
      <c r="E16" s="327">
        <f>1200/10</f>
        <v>120</v>
      </c>
      <c r="F16" s="312">
        <f t="shared" si="2"/>
        <v>360</v>
      </c>
      <c r="G16" s="312">
        <f t="shared" si="3"/>
        <v>11160</v>
      </c>
      <c r="H16" s="328">
        <f t="shared" si="4"/>
        <v>327.5862069</v>
      </c>
      <c r="I16" s="312">
        <f t="shared" si="5"/>
        <v>982.7586207</v>
      </c>
      <c r="J16" s="312">
        <f t="shared" si="6"/>
        <v>30465.51724</v>
      </c>
      <c r="K16" s="315">
        <f t="shared" si="7"/>
        <v>0.3663157895</v>
      </c>
      <c r="L16" s="332"/>
      <c r="M16" s="333">
        <v>380.0</v>
      </c>
      <c r="N16" s="290"/>
      <c r="O16" s="290"/>
      <c r="P16" s="290"/>
      <c r="Q16" s="290"/>
      <c r="R16" s="290"/>
      <c r="S16" s="290"/>
      <c r="T16" s="290"/>
      <c r="U16" s="290"/>
      <c r="V16" s="290"/>
      <c r="W16" s="290"/>
      <c r="X16" s="290"/>
      <c r="Y16" s="290"/>
      <c r="Z16" s="290"/>
    </row>
    <row r="17">
      <c r="A17" s="323"/>
      <c r="B17" s="334" t="s">
        <v>843</v>
      </c>
      <c r="C17" s="325">
        <v>3.0</v>
      </c>
      <c r="D17" s="326">
        <f t="shared" si="1"/>
        <v>0.3</v>
      </c>
      <c r="E17" s="327">
        <f>1100/10</f>
        <v>110</v>
      </c>
      <c r="F17" s="312">
        <f t="shared" si="2"/>
        <v>330</v>
      </c>
      <c r="G17" s="312">
        <f t="shared" si="3"/>
        <v>10230</v>
      </c>
      <c r="H17" s="328">
        <f t="shared" si="4"/>
        <v>258.6206897</v>
      </c>
      <c r="I17" s="312">
        <f t="shared" si="5"/>
        <v>775.862069</v>
      </c>
      <c r="J17" s="312">
        <f t="shared" si="6"/>
        <v>24051.72414</v>
      </c>
      <c r="K17" s="315">
        <f t="shared" si="7"/>
        <v>0.4253333333</v>
      </c>
      <c r="L17" s="329"/>
      <c r="M17" s="333">
        <v>300.0</v>
      </c>
      <c r="N17" s="290"/>
      <c r="O17" s="290"/>
      <c r="P17" s="290"/>
      <c r="Q17" s="290"/>
      <c r="R17" s="290"/>
      <c r="S17" s="290"/>
      <c r="T17" s="290"/>
      <c r="U17" s="290"/>
      <c r="V17" s="290"/>
      <c r="W17" s="290"/>
      <c r="X17" s="290"/>
      <c r="Y17" s="290"/>
      <c r="Z17" s="290"/>
    </row>
    <row r="18">
      <c r="A18" s="335"/>
      <c r="B18" s="324" t="s">
        <v>844</v>
      </c>
      <c r="C18" s="325">
        <v>4.0</v>
      </c>
      <c r="D18" s="326">
        <f t="shared" si="1"/>
        <v>0.4</v>
      </c>
      <c r="E18" s="336">
        <f>800/10</f>
        <v>80</v>
      </c>
      <c r="F18" s="312">
        <f t="shared" si="2"/>
        <v>320</v>
      </c>
      <c r="G18" s="312">
        <f t="shared" si="3"/>
        <v>9920</v>
      </c>
      <c r="H18" s="328">
        <f t="shared" si="4"/>
        <v>232.7586207</v>
      </c>
      <c r="I18" s="312">
        <f t="shared" si="5"/>
        <v>931.0344828</v>
      </c>
      <c r="J18" s="312">
        <f t="shared" si="6"/>
        <v>28862.06897</v>
      </c>
      <c r="K18" s="315">
        <f t="shared" si="7"/>
        <v>0.3437037037</v>
      </c>
      <c r="L18" s="332"/>
      <c r="M18" s="333">
        <v>270.0</v>
      </c>
      <c r="N18" s="290"/>
      <c r="O18" s="290"/>
      <c r="P18" s="290"/>
      <c r="Q18" s="290"/>
      <c r="R18" s="290"/>
      <c r="S18" s="290"/>
      <c r="T18" s="290"/>
      <c r="U18" s="290"/>
      <c r="V18" s="290"/>
      <c r="W18" s="290"/>
      <c r="X18" s="290"/>
      <c r="Y18" s="290"/>
      <c r="Z18" s="290"/>
    </row>
    <row r="19">
      <c r="A19" s="335"/>
      <c r="B19" s="324" t="s">
        <v>845</v>
      </c>
      <c r="C19" s="325">
        <v>4.0</v>
      </c>
      <c r="D19" s="326">
        <f t="shared" si="1"/>
        <v>0.4</v>
      </c>
      <c r="E19" s="336">
        <f>700/10</f>
        <v>70</v>
      </c>
      <c r="F19" s="312">
        <f t="shared" si="2"/>
        <v>280</v>
      </c>
      <c r="G19" s="312">
        <f t="shared" si="3"/>
        <v>8680</v>
      </c>
      <c r="H19" s="328">
        <f t="shared" si="4"/>
        <v>250</v>
      </c>
      <c r="I19" s="312">
        <f t="shared" si="5"/>
        <v>1000</v>
      </c>
      <c r="J19" s="312">
        <f t="shared" si="6"/>
        <v>31000</v>
      </c>
      <c r="K19" s="315">
        <f t="shared" si="7"/>
        <v>0.28</v>
      </c>
      <c r="L19" s="329"/>
      <c r="M19" s="333">
        <v>290.0</v>
      </c>
      <c r="N19" s="290"/>
      <c r="O19" s="290"/>
      <c r="P19" s="290"/>
      <c r="Q19" s="290"/>
      <c r="R19" s="290"/>
      <c r="S19" s="290"/>
      <c r="T19" s="290"/>
      <c r="U19" s="290"/>
      <c r="V19" s="290"/>
      <c r="W19" s="290"/>
      <c r="X19" s="290"/>
      <c r="Y19" s="290"/>
      <c r="Z19" s="290"/>
    </row>
    <row r="20">
      <c r="A20" s="335"/>
      <c r="B20" s="324" t="s">
        <v>846</v>
      </c>
      <c r="C20" s="325">
        <v>5.0</v>
      </c>
      <c r="D20" s="326">
        <f t="shared" si="1"/>
        <v>0.5</v>
      </c>
      <c r="E20" s="336">
        <f>800/10</f>
        <v>80</v>
      </c>
      <c r="F20" s="312">
        <f t="shared" si="2"/>
        <v>400</v>
      </c>
      <c r="G20" s="312">
        <f t="shared" si="3"/>
        <v>12400</v>
      </c>
      <c r="H20" s="328">
        <f t="shared" si="4"/>
        <v>232.7586207</v>
      </c>
      <c r="I20" s="312">
        <f t="shared" si="5"/>
        <v>1163.793103</v>
      </c>
      <c r="J20" s="312">
        <f t="shared" si="6"/>
        <v>36077.58621</v>
      </c>
      <c r="K20" s="315">
        <f t="shared" si="7"/>
        <v>0.3437037037</v>
      </c>
      <c r="L20" s="332"/>
      <c r="M20" s="333">
        <v>270.0</v>
      </c>
      <c r="N20" s="290"/>
      <c r="O20" s="290"/>
      <c r="P20" s="290"/>
      <c r="Q20" s="290"/>
      <c r="R20" s="290"/>
      <c r="S20" s="290"/>
      <c r="T20" s="290"/>
      <c r="U20" s="290"/>
      <c r="V20" s="290"/>
      <c r="W20" s="290"/>
      <c r="X20" s="290"/>
      <c r="Y20" s="290"/>
      <c r="Z20" s="290"/>
    </row>
    <row r="21">
      <c r="A21" s="335"/>
      <c r="B21" s="324" t="s">
        <v>847</v>
      </c>
      <c r="C21" s="325">
        <v>5.0</v>
      </c>
      <c r="D21" s="326">
        <f t="shared" si="1"/>
        <v>0.5</v>
      </c>
      <c r="E21" s="336">
        <f>450/10</f>
        <v>45</v>
      </c>
      <c r="F21" s="312">
        <f t="shared" si="2"/>
        <v>225</v>
      </c>
      <c r="G21" s="312">
        <f t="shared" si="3"/>
        <v>6975</v>
      </c>
      <c r="H21" s="328">
        <f t="shared" si="4"/>
        <v>155.1724138</v>
      </c>
      <c r="I21" s="312">
        <f t="shared" si="5"/>
        <v>775.862069</v>
      </c>
      <c r="J21" s="312">
        <f t="shared" si="6"/>
        <v>24051.72414</v>
      </c>
      <c r="K21" s="315">
        <f t="shared" si="7"/>
        <v>0.29</v>
      </c>
      <c r="L21" s="329"/>
      <c r="M21" s="333">
        <v>180.0</v>
      </c>
      <c r="N21" s="290"/>
      <c r="O21" s="290"/>
      <c r="P21" s="290"/>
      <c r="Q21" s="290"/>
      <c r="R21" s="290"/>
      <c r="S21" s="290"/>
      <c r="T21" s="290"/>
      <c r="U21" s="290"/>
      <c r="V21" s="290"/>
      <c r="W21" s="290"/>
      <c r="X21" s="290"/>
      <c r="Y21" s="290"/>
      <c r="Z21" s="290"/>
    </row>
    <row r="22">
      <c r="A22" s="335"/>
      <c r="B22" s="324" t="s">
        <v>848</v>
      </c>
      <c r="C22" s="325">
        <v>3.0</v>
      </c>
      <c r="D22" s="326">
        <f t="shared" si="1"/>
        <v>0.3</v>
      </c>
      <c r="E22" s="336">
        <f>300/10</f>
        <v>30</v>
      </c>
      <c r="F22" s="312">
        <f t="shared" si="2"/>
        <v>90</v>
      </c>
      <c r="G22" s="312">
        <f t="shared" si="3"/>
        <v>2790</v>
      </c>
      <c r="H22" s="328">
        <f t="shared" si="4"/>
        <v>146.5517241</v>
      </c>
      <c r="I22" s="312">
        <f t="shared" si="5"/>
        <v>439.6551724</v>
      </c>
      <c r="J22" s="312">
        <f t="shared" si="6"/>
        <v>13629.31034</v>
      </c>
      <c r="K22" s="315">
        <f t="shared" si="7"/>
        <v>0.2047058824</v>
      </c>
      <c r="L22" s="332"/>
      <c r="M22" s="333">
        <v>170.0</v>
      </c>
      <c r="N22" s="290"/>
      <c r="O22" s="290"/>
      <c r="P22" s="290"/>
      <c r="Q22" s="290"/>
      <c r="R22" s="290"/>
      <c r="S22" s="290"/>
      <c r="T22" s="290"/>
      <c r="U22" s="290"/>
      <c r="V22" s="290"/>
      <c r="W22" s="290"/>
      <c r="X22" s="290"/>
      <c r="Y22" s="290"/>
      <c r="Z22" s="290"/>
    </row>
    <row r="23">
      <c r="A23" s="335"/>
      <c r="B23" s="324" t="s">
        <v>849</v>
      </c>
      <c r="C23" s="325">
        <v>5.0</v>
      </c>
      <c r="D23" s="326">
        <f t="shared" si="1"/>
        <v>0.5</v>
      </c>
      <c r="E23" s="327">
        <f>350/10</f>
        <v>35</v>
      </c>
      <c r="F23" s="312">
        <f t="shared" si="2"/>
        <v>175</v>
      </c>
      <c r="G23" s="312">
        <f t="shared" si="3"/>
        <v>5425</v>
      </c>
      <c r="H23" s="328">
        <f t="shared" si="4"/>
        <v>146.5517241</v>
      </c>
      <c r="I23" s="312">
        <f t="shared" si="5"/>
        <v>732.7586207</v>
      </c>
      <c r="J23" s="312">
        <f t="shared" si="6"/>
        <v>22715.51724</v>
      </c>
      <c r="K23" s="315">
        <f t="shared" si="7"/>
        <v>0.2388235294</v>
      </c>
      <c r="L23" s="329"/>
      <c r="M23" s="333">
        <v>170.0</v>
      </c>
      <c r="N23" s="290"/>
      <c r="O23" s="290"/>
      <c r="P23" s="290"/>
      <c r="Q23" s="290"/>
      <c r="R23" s="290"/>
      <c r="S23" s="290"/>
      <c r="T23" s="290"/>
      <c r="U23" s="290"/>
      <c r="V23" s="290"/>
      <c r="W23" s="290"/>
      <c r="X23" s="290"/>
      <c r="Y23" s="290"/>
      <c r="Z23" s="290"/>
    </row>
    <row r="24">
      <c r="A24" s="335"/>
      <c r="B24" s="324" t="s">
        <v>850</v>
      </c>
      <c r="C24" s="325">
        <v>5.0</v>
      </c>
      <c r="D24" s="326">
        <f t="shared" si="1"/>
        <v>0.5</v>
      </c>
      <c r="E24" s="336">
        <f>140/10</f>
        <v>14</v>
      </c>
      <c r="F24" s="312">
        <f t="shared" si="2"/>
        <v>70</v>
      </c>
      <c r="G24" s="312">
        <f t="shared" si="3"/>
        <v>2170</v>
      </c>
      <c r="H24" s="328">
        <f t="shared" si="4"/>
        <v>94.82758621</v>
      </c>
      <c r="I24" s="312">
        <f t="shared" si="5"/>
        <v>474.137931</v>
      </c>
      <c r="J24" s="312">
        <f t="shared" si="6"/>
        <v>14698.27586</v>
      </c>
      <c r="K24" s="315">
        <f t="shared" si="7"/>
        <v>0.1476363636</v>
      </c>
      <c r="L24" s="332"/>
      <c r="M24" s="333">
        <v>110.0</v>
      </c>
      <c r="N24" s="290"/>
      <c r="O24" s="290"/>
      <c r="P24" s="290"/>
      <c r="Q24" s="290"/>
      <c r="R24" s="290"/>
      <c r="S24" s="290"/>
      <c r="T24" s="290"/>
      <c r="U24" s="290"/>
      <c r="V24" s="290"/>
      <c r="W24" s="290"/>
      <c r="X24" s="290"/>
      <c r="Y24" s="290"/>
      <c r="Z24" s="290"/>
    </row>
    <row r="25">
      <c r="A25" s="335"/>
      <c r="B25" s="324" t="s">
        <v>851</v>
      </c>
      <c r="C25" s="325">
        <v>6.0</v>
      </c>
      <c r="D25" s="326">
        <f t="shared" si="1"/>
        <v>0.6</v>
      </c>
      <c r="E25" s="336">
        <f>500/10</f>
        <v>50</v>
      </c>
      <c r="F25" s="312">
        <f t="shared" si="2"/>
        <v>300</v>
      </c>
      <c r="G25" s="312">
        <f t="shared" si="3"/>
        <v>9300</v>
      </c>
      <c r="H25" s="328">
        <f t="shared" si="4"/>
        <v>172.4137931</v>
      </c>
      <c r="I25" s="312">
        <f t="shared" si="5"/>
        <v>1034.482759</v>
      </c>
      <c r="J25" s="312">
        <f t="shared" si="6"/>
        <v>32068.96552</v>
      </c>
      <c r="K25" s="315">
        <f t="shared" si="7"/>
        <v>0.29</v>
      </c>
      <c r="L25" s="329"/>
      <c r="M25" s="333">
        <v>200.0</v>
      </c>
      <c r="N25" s="290"/>
      <c r="O25" s="290"/>
      <c r="P25" s="290"/>
      <c r="Q25" s="290"/>
      <c r="R25" s="290"/>
      <c r="S25" s="290"/>
      <c r="T25" s="290"/>
      <c r="U25" s="290"/>
      <c r="V25" s="290"/>
      <c r="W25" s="290"/>
      <c r="X25" s="290"/>
      <c r="Y25" s="290"/>
      <c r="Z25" s="290"/>
    </row>
    <row r="26">
      <c r="A26" s="335"/>
      <c r="B26" s="324" t="s">
        <v>852</v>
      </c>
      <c r="C26" s="325">
        <v>6.0</v>
      </c>
      <c r="D26" s="326">
        <f t="shared" si="1"/>
        <v>0.6</v>
      </c>
      <c r="E26" s="327">
        <v>40.0</v>
      </c>
      <c r="F26" s="312">
        <f t="shared" si="2"/>
        <v>240</v>
      </c>
      <c r="G26" s="312">
        <f t="shared" si="3"/>
        <v>7440</v>
      </c>
      <c r="H26" s="328">
        <f t="shared" si="4"/>
        <v>103.4482759</v>
      </c>
      <c r="I26" s="312">
        <f t="shared" si="5"/>
        <v>620.6896552</v>
      </c>
      <c r="J26" s="312">
        <f t="shared" si="6"/>
        <v>19241.37931</v>
      </c>
      <c r="K26" s="315">
        <f t="shared" si="7"/>
        <v>0.3866666667</v>
      </c>
      <c r="L26" s="332"/>
      <c r="M26" s="333">
        <v>120.0</v>
      </c>
      <c r="N26" s="290"/>
      <c r="O26" s="290"/>
      <c r="P26" s="290"/>
      <c r="Q26" s="290"/>
      <c r="R26" s="290"/>
      <c r="S26" s="290"/>
      <c r="T26" s="290"/>
      <c r="U26" s="290"/>
      <c r="V26" s="290"/>
      <c r="W26" s="290"/>
      <c r="X26" s="290"/>
      <c r="Y26" s="290"/>
      <c r="Z26" s="290"/>
    </row>
    <row r="27">
      <c r="A27" s="335"/>
      <c r="B27" s="324"/>
      <c r="C27" s="325"/>
      <c r="D27" s="326"/>
      <c r="E27" s="336"/>
      <c r="F27" s="312">
        <f t="shared" si="2"/>
        <v>0</v>
      </c>
      <c r="G27" s="312">
        <f t="shared" si="3"/>
        <v>0</v>
      </c>
      <c r="H27" s="328"/>
      <c r="I27" s="312">
        <f t="shared" si="5"/>
        <v>0</v>
      </c>
      <c r="J27" s="312">
        <f t="shared" si="6"/>
        <v>0</v>
      </c>
      <c r="K27" s="315" t="str">
        <f t="shared" si="7"/>
        <v>#DIV/0!</v>
      </c>
      <c r="L27" s="329"/>
      <c r="M27" s="333"/>
      <c r="N27" s="290"/>
      <c r="O27" s="290"/>
      <c r="P27" s="290"/>
      <c r="Q27" s="290"/>
      <c r="R27" s="290"/>
      <c r="S27" s="290"/>
      <c r="T27" s="290"/>
      <c r="U27" s="290"/>
      <c r="V27" s="290"/>
      <c r="W27" s="290"/>
      <c r="X27" s="290"/>
      <c r="Y27" s="290"/>
      <c r="Z27" s="290"/>
    </row>
    <row r="28">
      <c r="A28" s="337"/>
      <c r="B28" s="338"/>
      <c r="C28" s="339"/>
      <c r="D28" s="326"/>
      <c r="E28" s="336"/>
      <c r="F28" s="312">
        <f t="shared" si="2"/>
        <v>0</v>
      </c>
      <c r="G28" s="312">
        <f t="shared" si="3"/>
        <v>0</v>
      </c>
      <c r="H28" s="328"/>
      <c r="I28" s="312">
        <f t="shared" si="5"/>
        <v>0</v>
      </c>
      <c r="J28" s="312">
        <f t="shared" si="6"/>
        <v>0</v>
      </c>
      <c r="K28" s="315" t="str">
        <f t="shared" si="7"/>
        <v>#DIV/0!</v>
      </c>
      <c r="L28" s="340"/>
      <c r="M28" s="290"/>
      <c r="N28" s="290"/>
      <c r="O28" s="290"/>
      <c r="P28" s="290"/>
      <c r="Q28" s="290"/>
      <c r="R28" s="290"/>
      <c r="S28" s="290"/>
      <c r="T28" s="290"/>
      <c r="U28" s="290"/>
      <c r="V28" s="290"/>
      <c r="W28" s="290"/>
      <c r="X28" s="290"/>
      <c r="Y28" s="290"/>
      <c r="Z28" s="290"/>
    </row>
    <row r="29">
      <c r="A29" s="341"/>
      <c r="B29" s="338"/>
      <c r="C29" s="342"/>
      <c r="D29" s="326"/>
      <c r="E29" s="343"/>
      <c r="F29" s="312">
        <f t="shared" si="2"/>
        <v>0</v>
      </c>
      <c r="G29" s="312">
        <f t="shared" si="3"/>
        <v>0</v>
      </c>
      <c r="H29" s="328"/>
      <c r="I29" s="312">
        <f t="shared" si="5"/>
        <v>0</v>
      </c>
      <c r="J29" s="312">
        <f t="shared" si="6"/>
        <v>0</v>
      </c>
      <c r="K29" s="315" t="str">
        <f t="shared" si="7"/>
        <v>#DIV/0!</v>
      </c>
      <c r="L29" s="340"/>
      <c r="M29" s="290"/>
      <c r="N29" s="290"/>
      <c r="O29" s="290"/>
      <c r="P29" s="290"/>
      <c r="Q29" s="290"/>
      <c r="R29" s="290"/>
      <c r="S29" s="290"/>
      <c r="T29" s="290"/>
      <c r="U29" s="290"/>
      <c r="V29" s="290"/>
      <c r="W29" s="290"/>
      <c r="X29" s="290"/>
      <c r="Y29" s="290"/>
      <c r="Z29" s="290"/>
    </row>
    <row r="30">
      <c r="A30" s="344"/>
      <c r="B30" s="345" t="s">
        <v>853</v>
      </c>
      <c r="C30" s="346">
        <f>SUM(C15:C29)</f>
        <v>53</v>
      </c>
      <c r="D30" s="346"/>
      <c r="E30" s="346"/>
      <c r="F30" s="347">
        <f t="shared" ref="F30:G30" si="8">SUM(F15:F29)</f>
        <v>3030</v>
      </c>
      <c r="G30" s="347">
        <f t="shared" si="8"/>
        <v>93930</v>
      </c>
      <c r="H30" s="346"/>
      <c r="I30" s="347">
        <f t="shared" ref="I30:J30" si="9">SUM(I15:I29)</f>
        <v>9655.172414</v>
      </c>
      <c r="J30" s="347">
        <f t="shared" si="9"/>
        <v>299310.3448</v>
      </c>
      <c r="K30" s="348">
        <f t="shared" si="7"/>
        <v>0.3138214286</v>
      </c>
      <c r="L30" s="340"/>
      <c r="M30" s="290"/>
      <c r="N30" s="290"/>
      <c r="O30" s="290"/>
      <c r="P30" s="290"/>
      <c r="Q30" s="290"/>
      <c r="R30" s="290"/>
      <c r="S30" s="290"/>
      <c r="T30" s="290"/>
      <c r="U30" s="290"/>
      <c r="V30" s="290"/>
      <c r="W30" s="290"/>
      <c r="X30" s="290"/>
      <c r="Y30" s="290"/>
      <c r="Z30" s="290"/>
    </row>
    <row r="31" hidden="1">
      <c r="A31" s="335"/>
      <c r="B31" s="349"/>
      <c r="C31" s="350"/>
      <c r="D31" s="351"/>
      <c r="E31" s="352"/>
      <c r="F31" s="312">
        <f t="shared" ref="F31:F45" si="10">E31*C31</f>
        <v>0</v>
      </c>
      <c r="G31" s="312">
        <f t="shared" ref="G31:G45" si="11">F31*$C$10</f>
        <v>0</v>
      </c>
      <c r="H31" s="328">
        <f t="shared" ref="H31:H45" si="12">M31/1.16</f>
        <v>0</v>
      </c>
      <c r="I31" s="312">
        <f t="shared" ref="I31:I45" si="13">H31*C31</f>
        <v>0</v>
      </c>
      <c r="J31" s="312">
        <f t="shared" ref="J31:J45" si="14">I31*$C$10</f>
        <v>0</v>
      </c>
      <c r="K31" s="315" t="str">
        <f t="shared" si="7"/>
        <v>#DIV/0!</v>
      </c>
      <c r="L31" s="353"/>
      <c r="M31" s="331"/>
      <c r="N31" s="331"/>
      <c r="O31" s="331"/>
      <c r="P31" s="331"/>
      <c r="Q31" s="331"/>
      <c r="R31" s="331"/>
      <c r="S31" s="331"/>
      <c r="T31" s="331"/>
      <c r="U31" s="331"/>
      <c r="V31" s="331"/>
      <c r="W31" s="331"/>
      <c r="X31" s="331"/>
      <c r="Y31" s="331"/>
      <c r="Z31" s="331"/>
    </row>
    <row r="32" hidden="1">
      <c r="A32" s="335"/>
      <c r="B32" s="349"/>
      <c r="C32" s="339"/>
      <c r="D32" s="351"/>
      <c r="E32" s="336"/>
      <c r="F32" s="312">
        <f t="shared" si="10"/>
        <v>0</v>
      </c>
      <c r="G32" s="312">
        <f t="shared" si="11"/>
        <v>0</v>
      </c>
      <c r="H32" s="328">
        <f t="shared" si="12"/>
        <v>0</v>
      </c>
      <c r="I32" s="312">
        <f t="shared" si="13"/>
        <v>0</v>
      </c>
      <c r="J32" s="312">
        <f t="shared" si="14"/>
        <v>0</v>
      </c>
      <c r="K32" s="315" t="str">
        <f t="shared" si="7"/>
        <v>#DIV/0!</v>
      </c>
      <c r="L32" s="340"/>
      <c r="M32" s="290"/>
      <c r="N32" s="290"/>
      <c r="O32" s="290"/>
      <c r="P32" s="290"/>
      <c r="Q32" s="290"/>
      <c r="R32" s="290"/>
      <c r="S32" s="290"/>
      <c r="T32" s="290"/>
      <c r="U32" s="290"/>
      <c r="V32" s="290"/>
      <c r="W32" s="290"/>
      <c r="X32" s="290"/>
      <c r="Y32" s="290"/>
      <c r="Z32" s="290"/>
    </row>
    <row r="33" hidden="1">
      <c r="A33" s="335"/>
      <c r="B33" s="354"/>
      <c r="C33" s="339"/>
      <c r="D33" s="351"/>
      <c r="E33" s="336"/>
      <c r="F33" s="312">
        <f t="shared" si="10"/>
        <v>0</v>
      </c>
      <c r="G33" s="312">
        <f t="shared" si="11"/>
        <v>0</v>
      </c>
      <c r="H33" s="328">
        <f t="shared" si="12"/>
        <v>0</v>
      </c>
      <c r="I33" s="312">
        <f t="shared" si="13"/>
        <v>0</v>
      </c>
      <c r="J33" s="312">
        <f t="shared" si="14"/>
        <v>0</v>
      </c>
      <c r="K33" s="315" t="str">
        <f t="shared" si="7"/>
        <v>#DIV/0!</v>
      </c>
      <c r="L33" s="340"/>
      <c r="M33" s="290"/>
      <c r="N33" s="290"/>
      <c r="O33" s="290"/>
      <c r="P33" s="290"/>
      <c r="Q33" s="290"/>
      <c r="R33" s="290"/>
      <c r="S33" s="290"/>
      <c r="T33" s="290"/>
      <c r="U33" s="290"/>
      <c r="V33" s="290"/>
      <c r="W33" s="290"/>
      <c r="X33" s="290"/>
      <c r="Y33" s="290"/>
      <c r="Z33" s="290"/>
    </row>
    <row r="34" hidden="1">
      <c r="A34" s="335"/>
      <c r="B34" s="349"/>
      <c r="C34" s="339"/>
      <c r="D34" s="351"/>
      <c r="E34" s="336"/>
      <c r="F34" s="312">
        <f t="shared" si="10"/>
        <v>0</v>
      </c>
      <c r="G34" s="312">
        <f t="shared" si="11"/>
        <v>0</v>
      </c>
      <c r="H34" s="328">
        <f t="shared" si="12"/>
        <v>0</v>
      </c>
      <c r="I34" s="312">
        <f t="shared" si="13"/>
        <v>0</v>
      </c>
      <c r="J34" s="312">
        <f t="shared" si="14"/>
        <v>0</v>
      </c>
      <c r="K34" s="315" t="str">
        <f t="shared" si="7"/>
        <v>#DIV/0!</v>
      </c>
      <c r="L34" s="340"/>
      <c r="M34" s="290"/>
      <c r="N34" s="290"/>
      <c r="O34" s="290"/>
      <c r="P34" s="290"/>
      <c r="Q34" s="290"/>
      <c r="R34" s="290"/>
      <c r="S34" s="290"/>
      <c r="T34" s="290"/>
      <c r="U34" s="290"/>
      <c r="V34" s="290"/>
      <c r="W34" s="290"/>
      <c r="X34" s="290"/>
      <c r="Y34" s="290"/>
      <c r="Z34" s="290"/>
    </row>
    <row r="35" hidden="1">
      <c r="A35" s="335"/>
      <c r="B35" s="349"/>
      <c r="C35" s="339"/>
      <c r="D35" s="351"/>
      <c r="E35" s="336"/>
      <c r="F35" s="312">
        <f t="shared" si="10"/>
        <v>0</v>
      </c>
      <c r="G35" s="312">
        <f t="shared" si="11"/>
        <v>0</v>
      </c>
      <c r="H35" s="328">
        <f t="shared" si="12"/>
        <v>0</v>
      </c>
      <c r="I35" s="312">
        <f t="shared" si="13"/>
        <v>0</v>
      </c>
      <c r="J35" s="312">
        <f t="shared" si="14"/>
        <v>0</v>
      </c>
      <c r="K35" s="315" t="str">
        <f t="shared" si="7"/>
        <v>#DIV/0!</v>
      </c>
      <c r="L35" s="353"/>
      <c r="M35" s="290"/>
      <c r="N35" s="290"/>
      <c r="O35" s="290"/>
      <c r="P35" s="290"/>
      <c r="Q35" s="290"/>
      <c r="R35" s="290"/>
      <c r="S35" s="290"/>
      <c r="T35" s="290"/>
      <c r="U35" s="290"/>
      <c r="V35" s="290"/>
      <c r="W35" s="290"/>
      <c r="X35" s="290"/>
      <c r="Y35" s="290"/>
      <c r="Z35" s="290"/>
    </row>
    <row r="36" hidden="1">
      <c r="A36" s="335"/>
      <c r="B36" s="349"/>
      <c r="C36" s="339"/>
      <c r="D36" s="351"/>
      <c r="E36" s="336"/>
      <c r="F36" s="312">
        <f t="shared" si="10"/>
        <v>0</v>
      </c>
      <c r="G36" s="312">
        <f t="shared" si="11"/>
        <v>0</v>
      </c>
      <c r="H36" s="328">
        <f t="shared" si="12"/>
        <v>0</v>
      </c>
      <c r="I36" s="312">
        <f t="shared" si="13"/>
        <v>0</v>
      </c>
      <c r="J36" s="312">
        <f t="shared" si="14"/>
        <v>0</v>
      </c>
      <c r="K36" s="315" t="str">
        <f t="shared" si="7"/>
        <v>#DIV/0!</v>
      </c>
      <c r="L36" s="340"/>
      <c r="M36" s="290"/>
      <c r="N36" s="290"/>
      <c r="O36" s="290"/>
      <c r="P36" s="290"/>
      <c r="Q36" s="290"/>
      <c r="R36" s="290"/>
      <c r="S36" s="290"/>
      <c r="T36" s="290"/>
      <c r="U36" s="290"/>
      <c r="V36" s="290"/>
      <c r="W36" s="290"/>
      <c r="X36" s="290"/>
      <c r="Y36" s="290"/>
      <c r="Z36" s="290"/>
    </row>
    <row r="37" hidden="1">
      <c r="A37" s="335"/>
      <c r="B37" s="349"/>
      <c r="C37" s="339"/>
      <c r="D37" s="351"/>
      <c r="E37" s="336"/>
      <c r="F37" s="312">
        <f t="shared" si="10"/>
        <v>0</v>
      </c>
      <c r="G37" s="312">
        <f t="shared" si="11"/>
        <v>0</v>
      </c>
      <c r="H37" s="328">
        <f t="shared" si="12"/>
        <v>0</v>
      </c>
      <c r="I37" s="312">
        <f t="shared" si="13"/>
        <v>0</v>
      </c>
      <c r="J37" s="312">
        <f t="shared" si="14"/>
        <v>0</v>
      </c>
      <c r="K37" s="315" t="str">
        <f t="shared" si="7"/>
        <v>#DIV/0!</v>
      </c>
      <c r="L37" s="340"/>
      <c r="M37" s="290"/>
      <c r="N37" s="290"/>
      <c r="O37" s="290"/>
      <c r="P37" s="290"/>
      <c r="Q37" s="290"/>
      <c r="R37" s="290"/>
      <c r="S37" s="290"/>
      <c r="T37" s="290"/>
      <c r="U37" s="290"/>
      <c r="V37" s="290"/>
      <c r="W37" s="290"/>
      <c r="X37" s="290"/>
      <c r="Y37" s="290"/>
      <c r="Z37" s="290"/>
    </row>
    <row r="38" hidden="1">
      <c r="A38" s="335"/>
      <c r="B38" s="349"/>
      <c r="C38" s="339"/>
      <c r="D38" s="351"/>
      <c r="E38" s="336"/>
      <c r="F38" s="312">
        <f t="shared" si="10"/>
        <v>0</v>
      </c>
      <c r="G38" s="312">
        <f t="shared" si="11"/>
        <v>0</v>
      </c>
      <c r="H38" s="328">
        <f t="shared" si="12"/>
        <v>0</v>
      </c>
      <c r="I38" s="312">
        <f t="shared" si="13"/>
        <v>0</v>
      </c>
      <c r="J38" s="312">
        <f t="shared" si="14"/>
        <v>0</v>
      </c>
      <c r="K38" s="315" t="str">
        <f t="shared" si="7"/>
        <v>#DIV/0!</v>
      </c>
      <c r="L38" s="340"/>
      <c r="M38" s="290"/>
      <c r="N38" s="290"/>
      <c r="O38" s="290"/>
      <c r="P38" s="290"/>
      <c r="Q38" s="290"/>
      <c r="R38" s="290"/>
      <c r="S38" s="290"/>
      <c r="T38" s="290"/>
      <c r="U38" s="290"/>
      <c r="V38" s="290"/>
      <c r="W38" s="290"/>
      <c r="X38" s="290"/>
      <c r="Y38" s="290"/>
      <c r="Z38" s="290"/>
    </row>
    <row r="39" hidden="1">
      <c r="A39" s="335"/>
      <c r="B39" s="349"/>
      <c r="C39" s="339"/>
      <c r="D39" s="351"/>
      <c r="E39" s="336"/>
      <c r="F39" s="312">
        <f t="shared" si="10"/>
        <v>0</v>
      </c>
      <c r="G39" s="312">
        <f t="shared" si="11"/>
        <v>0</v>
      </c>
      <c r="H39" s="328">
        <f t="shared" si="12"/>
        <v>0</v>
      </c>
      <c r="I39" s="312">
        <f t="shared" si="13"/>
        <v>0</v>
      </c>
      <c r="J39" s="312">
        <f t="shared" si="14"/>
        <v>0</v>
      </c>
      <c r="K39" s="315" t="str">
        <f t="shared" si="7"/>
        <v>#DIV/0!</v>
      </c>
      <c r="L39" s="353"/>
      <c r="M39" s="290"/>
      <c r="N39" s="290"/>
      <c r="O39" s="290"/>
      <c r="P39" s="290"/>
      <c r="Q39" s="290"/>
      <c r="R39" s="290"/>
      <c r="S39" s="290"/>
      <c r="T39" s="290"/>
      <c r="U39" s="290"/>
      <c r="V39" s="290"/>
      <c r="W39" s="290"/>
      <c r="X39" s="290"/>
      <c r="Y39" s="290"/>
      <c r="Z39" s="290"/>
    </row>
    <row r="40" hidden="1">
      <c r="A40" s="335"/>
      <c r="B40" s="349"/>
      <c r="C40" s="339"/>
      <c r="D40" s="351"/>
      <c r="E40" s="336"/>
      <c r="F40" s="312">
        <f t="shared" si="10"/>
        <v>0</v>
      </c>
      <c r="G40" s="312">
        <f t="shared" si="11"/>
        <v>0</v>
      </c>
      <c r="H40" s="328">
        <f t="shared" si="12"/>
        <v>0</v>
      </c>
      <c r="I40" s="312">
        <f t="shared" si="13"/>
        <v>0</v>
      </c>
      <c r="J40" s="312">
        <f t="shared" si="14"/>
        <v>0</v>
      </c>
      <c r="K40" s="315" t="str">
        <f t="shared" si="7"/>
        <v>#DIV/0!</v>
      </c>
      <c r="L40" s="340"/>
      <c r="M40" s="290"/>
      <c r="N40" s="290"/>
      <c r="O40" s="290"/>
      <c r="P40" s="290"/>
      <c r="Q40" s="290"/>
      <c r="R40" s="290"/>
      <c r="S40" s="290"/>
      <c r="T40" s="290"/>
      <c r="U40" s="290"/>
      <c r="V40" s="290"/>
      <c r="W40" s="290"/>
      <c r="X40" s="290"/>
      <c r="Y40" s="290"/>
      <c r="Z40" s="290"/>
    </row>
    <row r="41" hidden="1">
      <c r="A41" s="335"/>
      <c r="B41" s="349"/>
      <c r="C41" s="339"/>
      <c r="D41" s="351"/>
      <c r="E41" s="336"/>
      <c r="F41" s="312">
        <f t="shared" si="10"/>
        <v>0</v>
      </c>
      <c r="G41" s="312">
        <f t="shared" si="11"/>
        <v>0</v>
      </c>
      <c r="H41" s="328">
        <f t="shared" si="12"/>
        <v>0</v>
      </c>
      <c r="I41" s="312">
        <f t="shared" si="13"/>
        <v>0</v>
      </c>
      <c r="J41" s="312">
        <f t="shared" si="14"/>
        <v>0</v>
      </c>
      <c r="K41" s="315" t="str">
        <f t="shared" si="7"/>
        <v>#DIV/0!</v>
      </c>
      <c r="L41" s="340"/>
      <c r="M41" s="290"/>
      <c r="N41" s="290"/>
      <c r="O41" s="290"/>
      <c r="P41" s="290"/>
      <c r="Q41" s="290"/>
      <c r="R41" s="290"/>
      <c r="S41" s="290"/>
      <c r="T41" s="290"/>
      <c r="U41" s="290"/>
      <c r="V41" s="290"/>
      <c r="W41" s="290"/>
      <c r="X41" s="290"/>
      <c r="Y41" s="290"/>
      <c r="Z41" s="290"/>
    </row>
    <row r="42" hidden="1">
      <c r="A42" s="335"/>
      <c r="B42" s="349"/>
      <c r="C42" s="339"/>
      <c r="D42" s="351"/>
      <c r="E42" s="336"/>
      <c r="F42" s="312">
        <f t="shared" si="10"/>
        <v>0</v>
      </c>
      <c r="G42" s="312">
        <f t="shared" si="11"/>
        <v>0</v>
      </c>
      <c r="H42" s="328">
        <f t="shared" si="12"/>
        <v>0</v>
      </c>
      <c r="I42" s="312">
        <f t="shared" si="13"/>
        <v>0</v>
      </c>
      <c r="J42" s="312">
        <f t="shared" si="14"/>
        <v>0</v>
      </c>
      <c r="K42" s="315" t="str">
        <f t="shared" si="7"/>
        <v>#DIV/0!</v>
      </c>
      <c r="L42" s="340"/>
      <c r="M42" s="290"/>
      <c r="N42" s="290"/>
      <c r="O42" s="290"/>
      <c r="P42" s="290"/>
      <c r="Q42" s="290"/>
      <c r="R42" s="290"/>
      <c r="S42" s="290"/>
      <c r="T42" s="290"/>
      <c r="U42" s="290"/>
      <c r="V42" s="290"/>
      <c r="W42" s="290"/>
      <c r="X42" s="290"/>
      <c r="Y42" s="290"/>
      <c r="Z42" s="290"/>
    </row>
    <row r="43" hidden="1">
      <c r="A43" s="335"/>
      <c r="B43" s="349"/>
      <c r="C43" s="339"/>
      <c r="D43" s="351"/>
      <c r="E43" s="336"/>
      <c r="F43" s="312">
        <f t="shared" si="10"/>
        <v>0</v>
      </c>
      <c r="G43" s="312">
        <f t="shared" si="11"/>
        <v>0</v>
      </c>
      <c r="H43" s="328">
        <f t="shared" si="12"/>
        <v>0</v>
      </c>
      <c r="I43" s="312">
        <f t="shared" si="13"/>
        <v>0</v>
      </c>
      <c r="J43" s="312">
        <f t="shared" si="14"/>
        <v>0</v>
      </c>
      <c r="K43" s="315" t="str">
        <f t="shared" si="7"/>
        <v>#DIV/0!</v>
      </c>
      <c r="L43" s="353"/>
      <c r="M43" s="290"/>
      <c r="N43" s="290"/>
      <c r="O43" s="290"/>
      <c r="P43" s="290"/>
      <c r="Q43" s="290"/>
      <c r="R43" s="290"/>
      <c r="S43" s="290"/>
      <c r="T43" s="290"/>
      <c r="U43" s="290"/>
      <c r="V43" s="290"/>
      <c r="W43" s="290"/>
      <c r="X43" s="290"/>
      <c r="Y43" s="290"/>
      <c r="Z43" s="290"/>
    </row>
    <row r="44" hidden="1">
      <c r="A44" s="337"/>
      <c r="B44" s="338"/>
      <c r="C44" s="339"/>
      <c r="D44" s="351"/>
      <c r="E44" s="336"/>
      <c r="F44" s="312">
        <f t="shared" si="10"/>
        <v>0</v>
      </c>
      <c r="G44" s="312">
        <f t="shared" si="11"/>
        <v>0</v>
      </c>
      <c r="H44" s="328">
        <f t="shared" si="12"/>
        <v>0</v>
      </c>
      <c r="I44" s="312">
        <f t="shared" si="13"/>
        <v>0</v>
      </c>
      <c r="J44" s="312">
        <f t="shared" si="14"/>
        <v>0</v>
      </c>
      <c r="K44" s="315" t="str">
        <f t="shared" si="7"/>
        <v>#DIV/0!</v>
      </c>
      <c r="L44" s="340"/>
      <c r="M44" s="290"/>
      <c r="N44" s="290"/>
      <c r="O44" s="290"/>
      <c r="P44" s="290"/>
      <c r="Q44" s="290"/>
      <c r="R44" s="290"/>
      <c r="S44" s="290"/>
      <c r="T44" s="290"/>
      <c r="U44" s="290"/>
      <c r="V44" s="290"/>
      <c r="W44" s="290"/>
      <c r="X44" s="290"/>
      <c r="Y44" s="290"/>
      <c r="Z44" s="290"/>
    </row>
    <row r="45" hidden="1">
      <c r="A45" s="341"/>
      <c r="B45" s="338"/>
      <c r="C45" s="342"/>
      <c r="D45" s="355"/>
      <c r="E45" s="343"/>
      <c r="F45" s="312">
        <f t="shared" si="10"/>
        <v>0</v>
      </c>
      <c r="G45" s="312">
        <f t="shared" si="11"/>
        <v>0</v>
      </c>
      <c r="H45" s="328">
        <f t="shared" si="12"/>
        <v>0</v>
      </c>
      <c r="I45" s="312">
        <f t="shared" si="13"/>
        <v>0</v>
      </c>
      <c r="J45" s="312">
        <f t="shared" si="14"/>
        <v>0</v>
      </c>
      <c r="K45" s="315" t="str">
        <f t="shared" si="7"/>
        <v>#DIV/0!</v>
      </c>
      <c r="L45" s="340"/>
      <c r="M45" s="290"/>
      <c r="N45" s="290"/>
      <c r="O45" s="290"/>
      <c r="P45" s="290"/>
      <c r="Q45" s="290"/>
      <c r="R45" s="290"/>
      <c r="S45" s="290"/>
      <c r="T45" s="290"/>
      <c r="U45" s="290"/>
      <c r="V45" s="290"/>
      <c r="W45" s="290"/>
      <c r="X45" s="290"/>
      <c r="Y45" s="290"/>
      <c r="Z45" s="290"/>
    </row>
    <row r="46" hidden="1">
      <c r="A46" s="344"/>
      <c r="B46" s="345" t="s">
        <v>854</v>
      </c>
      <c r="C46" s="346">
        <f>SUM(C31:C45)</f>
        <v>0</v>
      </c>
      <c r="D46" s="346"/>
      <c r="E46" s="346"/>
      <c r="F46" s="347">
        <f t="shared" ref="F46:G46" si="15">SUM(F31:F45)</f>
        <v>0</v>
      </c>
      <c r="G46" s="347">
        <f t="shared" si="15"/>
        <v>0</v>
      </c>
      <c r="H46" s="346"/>
      <c r="I46" s="347">
        <f t="shared" ref="I46:J46" si="16">SUM(I31:I45)</f>
        <v>0</v>
      </c>
      <c r="J46" s="347">
        <f t="shared" si="16"/>
        <v>0</v>
      </c>
      <c r="K46" s="348" t="str">
        <f t="shared" si="7"/>
        <v>#DIV/0!</v>
      </c>
      <c r="L46" s="340"/>
      <c r="M46" s="290"/>
      <c r="N46" s="290"/>
      <c r="O46" s="290"/>
      <c r="P46" s="290"/>
      <c r="Q46" s="290"/>
      <c r="R46" s="290"/>
      <c r="S46" s="290"/>
      <c r="T46" s="290"/>
      <c r="U46" s="290"/>
      <c r="V46" s="290"/>
      <c r="W46" s="290"/>
      <c r="X46" s="290"/>
      <c r="Y46" s="290"/>
      <c r="Z46" s="290"/>
    </row>
    <row r="47" hidden="1">
      <c r="A47" s="335"/>
      <c r="B47" s="349"/>
      <c r="C47" s="350"/>
      <c r="D47" s="351"/>
      <c r="E47" s="352"/>
      <c r="F47" s="312">
        <f t="shared" ref="F47:F61" si="17">E47*C47</f>
        <v>0</v>
      </c>
      <c r="G47" s="312">
        <f t="shared" ref="G47:G61" si="18">F47*$C$10</f>
        <v>0</v>
      </c>
      <c r="H47" s="328">
        <f t="shared" ref="H47:H61" si="19">M47/1.16</f>
        <v>0</v>
      </c>
      <c r="I47" s="312">
        <f t="shared" ref="I47:I61" si="20">H47*C47</f>
        <v>0</v>
      </c>
      <c r="J47" s="312">
        <f t="shared" ref="J47:J61" si="21">I47*$C$10</f>
        <v>0</v>
      </c>
      <c r="K47" s="315" t="str">
        <f t="shared" si="7"/>
        <v>#DIV/0!</v>
      </c>
      <c r="L47" s="353"/>
      <c r="M47" s="331"/>
      <c r="N47" s="331"/>
      <c r="O47" s="331"/>
      <c r="P47" s="331"/>
      <c r="Q47" s="331"/>
      <c r="R47" s="331"/>
      <c r="S47" s="331"/>
      <c r="T47" s="331"/>
      <c r="U47" s="331"/>
      <c r="V47" s="331"/>
      <c r="W47" s="331"/>
      <c r="X47" s="331"/>
      <c r="Y47" s="331"/>
      <c r="Z47" s="331"/>
    </row>
    <row r="48" hidden="1">
      <c r="A48" s="335"/>
      <c r="B48" s="349"/>
      <c r="C48" s="339"/>
      <c r="D48" s="351"/>
      <c r="E48" s="336"/>
      <c r="F48" s="312">
        <f t="shared" si="17"/>
        <v>0</v>
      </c>
      <c r="G48" s="312">
        <f t="shared" si="18"/>
        <v>0</v>
      </c>
      <c r="H48" s="328">
        <f t="shared" si="19"/>
        <v>0</v>
      </c>
      <c r="I48" s="312">
        <f t="shared" si="20"/>
        <v>0</v>
      </c>
      <c r="J48" s="312">
        <f t="shared" si="21"/>
        <v>0</v>
      </c>
      <c r="K48" s="315" t="str">
        <f t="shared" si="7"/>
        <v>#DIV/0!</v>
      </c>
      <c r="L48" s="340"/>
      <c r="M48" s="290"/>
      <c r="N48" s="290"/>
      <c r="O48" s="290"/>
      <c r="P48" s="290"/>
      <c r="Q48" s="290"/>
      <c r="R48" s="290"/>
      <c r="S48" s="290"/>
      <c r="T48" s="290"/>
      <c r="U48" s="290"/>
      <c r="V48" s="290"/>
      <c r="W48" s="290"/>
      <c r="X48" s="290"/>
      <c r="Y48" s="290"/>
      <c r="Z48" s="290"/>
    </row>
    <row r="49" hidden="1">
      <c r="A49" s="335"/>
      <c r="B49" s="354"/>
      <c r="C49" s="339"/>
      <c r="D49" s="351"/>
      <c r="E49" s="336"/>
      <c r="F49" s="312">
        <f t="shared" si="17"/>
        <v>0</v>
      </c>
      <c r="G49" s="312">
        <f t="shared" si="18"/>
        <v>0</v>
      </c>
      <c r="H49" s="328">
        <f t="shared" si="19"/>
        <v>0</v>
      </c>
      <c r="I49" s="312">
        <f t="shared" si="20"/>
        <v>0</v>
      </c>
      <c r="J49" s="312">
        <f t="shared" si="21"/>
        <v>0</v>
      </c>
      <c r="K49" s="315" t="str">
        <f t="shared" si="7"/>
        <v>#DIV/0!</v>
      </c>
      <c r="L49" s="340"/>
      <c r="M49" s="290"/>
      <c r="N49" s="290"/>
      <c r="O49" s="290"/>
      <c r="P49" s="290"/>
      <c r="Q49" s="290"/>
      <c r="R49" s="290"/>
      <c r="S49" s="290"/>
      <c r="T49" s="290"/>
      <c r="U49" s="290"/>
      <c r="V49" s="290"/>
      <c r="W49" s="290"/>
      <c r="X49" s="290"/>
      <c r="Y49" s="290"/>
      <c r="Z49" s="290"/>
    </row>
    <row r="50" hidden="1">
      <c r="A50" s="335"/>
      <c r="B50" s="349"/>
      <c r="C50" s="339"/>
      <c r="D50" s="351"/>
      <c r="E50" s="336"/>
      <c r="F50" s="312">
        <f t="shared" si="17"/>
        <v>0</v>
      </c>
      <c r="G50" s="312">
        <f t="shared" si="18"/>
        <v>0</v>
      </c>
      <c r="H50" s="328">
        <f t="shared" si="19"/>
        <v>0</v>
      </c>
      <c r="I50" s="312">
        <f t="shared" si="20"/>
        <v>0</v>
      </c>
      <c r="J50" s="312">
        <f t="shared" si="21"/>
        <v>0</v>
      </c>
      <c r="K50" s="315" t="str">
        <f t="shared" si="7"/>
        <v>#DIV/0!</v>
      </c>
      <c r="L50" s="340"/>
      <c r="M50" s="290"/>
      <c r="N50" s="290"/>
      <c r="O50" s="290"/>
      <c r="P50" s="290"/>
      <c r="Q50" s="290"/>
      <c r="R50" s="290"/>
      <c r="S50" s="290"/>
      <c r="T50" s="290"/>
      <c r="U50" s="290"/>
      <c r="V50" s="290"/>
      <c r="W50" s="290"/>
      <c r="X50" s="290"/>
      <c r="Y50" s="290"/>
      <c r="Z50" s="290"/>
    </row>
    <row r="51" hidden="1">
      <c r="A51" s="335"/>
      <c r="B51" s="349"/>
      <c r="C51" s="339"/>
      <c r="D51" s="351"/>
      <c r="E51" s="336"/>
      <c r="F51" s="312">
        <f t="shared" si="17"/>
        <v>0</v>
      </c>
      <c r="G51" s="312">
        <f t="shared" si="18"/>
        <v>0</v>
      </c>
      <c r="H51" s="328">
        <f t="shared" si="19"/>
        <v>0</v>
      </c>
      <c r="I51" s="312">
        <f t="shared" si="20"/>
        <v>0</v>
      </c>
      <c r="J51" s="312">
        <f t="shared" si="21"/>
        <v>0</v>
      </c>
      <c r="K51" s="315" t="str">
        <f t="shared" si="7"/>
        <v>#DIV/0!</v>
      </c>
      <c r="L51" s="353"/>
      <c r="M51" s="290"/>
      <c r="N51" s="290"/>
      <c r="O51" s="290"/>
      <c r="P51" s="290"/>
      <c r="Q51" s="290"/>
      <c r="R51" s="290"/>
      <c r="S51" s="290"/>
      <c r="T51" s="290"/>
      <c r="U51" s="290"/>
      <c r="V51" s="290"/>
      <c r="W51" s="290"/>
      <c r="X51" s="290"/>
      <c r="Y51" s="290"/>
      <c r="Z51" s="290"/>
    </row>
    <row r="52" hidden="1">
      <c r="A52" s="335"/>
      <c r="B52" s="349"/>
      <c r="C52" s="339"/>
      <c r="D52" s="351"/>
      <c r="E52" s="336"/>
      <c r="F52" s="312">
        <f t="shared" si="17"/>
        <v>0</v>
      </c>
      <c r="G52" s="312">
        <f t="shared" si="18"/>
        <v>0</v>
      </c>
      <c r="H52" s="328">
        <f t="shared" si="19"/>
        <v>0</v>
      </c>
      <c r="I52" s="312">
        <f t="shared" si="20"/>
        <v>0</v>
      </c>
      <c r="J52" s="312">
        <f t="shared" si="21"/>
        <v>0</v>
      </c>
      <c r="K52" s="315" t="str">
        <f t="shared" si="7"/>
        <v>#DIV/0!</v>
      </c>
      <c r="L52" s="340"/>
      <c r="M52" s="290"/>
      <c r="N52" s="290"/>
      <c r="O52" s="290"/>
      <c r="P52" s="290"/>
      <c r="Q52" s="290"/>
      <c r="R52" s="290"/>
      <c r="S52" s="290"/>
      <c r="T52" s="290"/>
      <c r="U52" s="290"/>
      <c r="V52" s="290"/>
      <c r="W52" s="290"/>
      <c r="X52" s="290"/>
      <c r="Y52" s="290"/>
      <c r="Z52" s="290"/>
    </row>
    <row r="53" hidden="1">
      <c r="A53" s="335"/>
      <c r="B53" s="349"/>
      <c r="C53" s="339"/>
      <c r="D53" s="351"/>
      <c r="E53" s="336"/>
      <c r="F53" s="312">
        <f t="shared" si="17"/>
        <v>0</v>
      </c>
      <c r="G53" s="312">
        <f t="shared" si="18"/>
        <v>0</v>
      </c>
      <c r="H53" s="328">
        <f t="shared" si="19"/>
        <v>0</v>
      </c>
      <c r="I53" s="312">
        <f t="shared" si="20"/>
        <v>0</v>
      </c>
      <c r="J53" s="312">
        <f t="shared" si="21"/>
        <v>0</v>
      </c>
      <c r="K53" s="315" t="str">
        <f t="shared" si="7"/>
        <v>#DIV/0!</v>
      </c>
      <c r="L53" s="340"/>
      <c r="M53" s="290"/>
      <c r="N53" s="290"/>
      <c r="O53" s="290"/>
      <c r="P53" s="290"/>
      <c r="Q53" s="290"/>
      <c r="R53" s="290"/>
      <c r="S53" s="290"/>
      <c r="T53" s="290"/>
      <c r="U53" s="290"/>
      <c r="V53" s="290"/>
      <c r="W53" s="290"/>
      <c r="X53" s="290"/>
      <c r="Y53" s="290"/>
      <c r="Z53" s="290"/>
    </row>
    <row r="54" hidden="1">
      <c r="A54" s="335"/>
      <c r="B54" s="349"/>
      <c r="C54" s="339"/>
      <c r="D54" s="351"/>
      <c r="E54" s="336"/>
      <c r="F54" s="312">
        <f t="shared" si="17"/>
        <v>0</v>
      </c>
      <c r="G54" s="312">
        <f t="shared" si="18"/>
        <v>0</v>
      </c>
      <c r="H54" s="328">
        <f t="shared" si="19"/>
        <v>0</v>
      </c>
      <c r="I54" s="312">
        <f t="shared" si="20"/>
        <v>0</v>
      </c>
      <c r="J54" s="312">
        <f t="shared" si="21"/>
        <v>0</v>
      </c>
      <c r="K54" s="315" t="str">
        <f t="shared" si="7"/>
        <v>#DIV/0!</v>
      </c>
      <c r="L54" s="340"/>
      <c r="M54" s="290"/>
      <c r="N54" s="290"/>
      <c r="O54" s="290"/>
      <c r="P54" s="290"/>
      <c r="Q54" s="290"/>
      <c r="R54" s="290"/>
      <c r="S54" s="290"/>
      <c r="T54" s="290"/>
      <c r="U54" s="290"/>
      <c r="V54" s="290"/>
      <c r="W54" s="290"/>
      <c r="X54" s="290"/>
      <c r="Y54" s="290"/>
      <c r="Z54" s="290"/>
    </row>
    <row r="55" hidden="1">
      <c r="A55" s="335"/>
      <c r="B55" s="349"/>
      <c r="C55" s="339"/>
      <c r="D55" s="351"/>
      <c r="E55" s="336"/>
      <c r="F55" s="312">
        <f t="shared" si="17"/>
        <v>0</v>
      </c>
      <c r="G55" s="312">
        <f t="shared" si="18"/>
        <v>0</v>
      </c>
      <c r="H55" s="328">
        <f t="shared" si="19"/>
        <v>0</v>
      </c>
      <c r="I55" s="312">
        <f t="shared" si="20"/>
        <v>0</v>
      </c>
      <c r="J55" s="312">
        <f t="shared" si="21"/>
        <v>0</v>
      </c>
      <c r="K55" s="315" t="str">
        <f t="shared" si="7"/>
        <v>#DIV/0!</v>
      </c>
      <c r="L55" s="353"/>
      <c r="M55" s="290"/>
      <c r="N55" s="290"/>
      <c r="O55" s="290"/>
      <c r="P55" s="290"/>
      <c r="Q55" s="290"/>
      <c r="R55" s="290"/>
      <c r="S55" s="290"/>
      <c r="T55" s="290"/>
      <c r="U55" s="290"/>
      <c r="V55" s="290"/>
      <c r="W55" s="290"/>
      <c r="X55" s="290"/>
      <c r="Y55" s="290"/>
      <c r="Z55" s="290"/>
    </row>
    <row r="56" hidden="1">
      <c r="A56" s="335"/>
      <c r="B56" s="349"/>
      <c r="C56" s="339"/>
      <c r="D56" s="351"/>
      <c r="E56" s="336"/>
      <c r="F56" s="312">
        <f t="shared" si="17"/>
        <v>0</v>
      </c>
      <c r="G56" s="312">
        <f t="shared" si="18"/>
        <v>0</v>
      </c>
      <c r="H56" s="328">
        <f t="shared" si="19"/>
        <v>0</v>
      </c>
      <c r="I56" s="312">
        <f t="shared" si="20"/>
        <v>0</v>
      </c>
      <c r="J56" s="312">
        <f t="shared" si="21"/>
        <v>0</v>
      </c>
      <c r="K56" s="315" t="str">
        <f t="shared" si="7"/>
        <v>#DIV/0!</v>
      </c>
      <c r="L56" s="340"/>
      <c r="M56" s="290"/>
      <c r="N56" s="290"/>
      <c r="O56" s="290"/>
      <c r="P56" s="290"/>
      <c r="Q56" s="290"/>
      <c r="R56" s="290"/>
      <c r="S56" s="290"/>
      <c r="T56" s="290"/>
      <c r="U56" s="290"/>
      <c r="V56" s="290"/>
      <c r="W56" s="290"/>
      <c r="X56" s="290"/>
      <c r="Y56" s="290"/>
      <c r="Z56" s="290"/>
    </row>
    <row r="57" hidden="1">
      <c r="A57" s="335"/>
      <c r="B57" s="349"/>
      <c r="C57" s="339"/>
      <c r="D57" s="351"/>
      <c r="E57" s="336"/>
      <c r="F57" s="312">
        <f t="shared" si="17"/>
        <v>0</v>
      </c>
      <c r="G57" s="312">
        <f t="shared" si="18"/>
        <v>0</v>
      </c>
      <c r="H57" s="328">
        <f t="shared" si="19"/>
        <v>0</v>
      </c>
      <c r="I57" s="312">
        <f t="shared" si="20"/>
        <v>0</v>
      </c>
      <c r="J57" s="312">
        <f t="shared" si="21"/>
        <v>0</v>
      </c>
      <c r="K57" s="315" t="str">
        <f t="shared" si="7"/>
        <v>#DIV/0!</v>
      </c>
      <c r="L57" s="340"/>
      <c r="M57" s="290"/>
      <c r="N57" s="290"/>
      <c r="O57" s="290"/>
      <c r="P57" s="290"/>
      <c r="Q57" s="290"/>
      <c r="R57" s="290"/>
      <c r="S57" s="290"/>
      <c r="T57" s="290"/>
      <c r="U57" s="290"/>
      <c r="V57" s="290"/>
      <c r="W57" s="290"/>
      <c r="X57" s="290"/>
      <c r="Y57" s="290"/>
      <c r="Z57" s="290"/>
    </row>
    <row r="58" hidden="1">
      <c r="A58" s="335"/>
      <c r="B58" s="349"/>
      <c r="C58" s="339"/>
      <c r="D58" s="351"/>
      <c r="E58" s="336"/>
      <c r="F58" s="312">
        <f t="shared" si="17"/>
        <v>0</v>
      </c>
      <c r="G58" s="312">
        <f t="shared" si="18"/>
        <v>0</v>
      </c>
      <c r="H58" s="328">
        <f t="shared" si="19"/>
        <v>0</v>
      </c>
      <c r="I58" s="312">
        <f t="shared" si="20"/>
        <v>0</v>
      </c>
      <c r="J58" s="312">
        <f t="shared" si="21"/>
        <v>0</v>
      </c>
      <c r="K58" s="315" t="str">
        <f t="shared" si="7"/>
        <v>#DIV/0!</v>
      </c>
      <c r="L58" s="340"/>
      <c r="M58" s="290"/>
      <c r="N58" s="290"/>
      <c r="O58" s="290"/>
      <c r="P58" s="290"/>
      <c r="Q58" s="290"/>
      <c r="R58" s="290"/>
      <c r="S58" s="290"/>
      <c r="T58" s="290"/>
      <c r="U58" s="290"/>
      <c r="V58" s="290"/>
      <c r="W58" s="290"/>
      <c r="X58" s="290"/>
      <c r="Y58" s="290"/>
      <c r="Z58" s="290"/>
    </row>
    <row r="59" hidden="1">
      <c r="A59" s="335"/>
      <c r="B59" s="349"/>
      <c r="C59" s="339"/>
      <c r="D59" s="351"/>
      <c r="E59" s="336"/>
      <c r="F59" s="312">
        <f t="shared" si="17"/>
        <v>0</v>
      </c>
      <c r="G59" s="312">
        <f t="shared" si="18"/>
        <v>0</v>
      </c>
      <c r="H59" s="328">
        <f t="shared" si="19"/>
        <v>0</v>
      </c>
      <c r="I59" s="312">
        <f t="shared" si="20"/>
        <v>0</v>
      </c>
      <c r="J59" s="312">
        <f t="shared" si="21"/>
        <v>0</v>
      </c>
      <c r="K59" s="315" t="str">
        <f t="shared" si="7"/>
        <v>#DIV/0!</v>
      </c>
      <c r="L59" s="353"/>
      <c r="M59" s="290"/>
      <c r="N59" s="290"/>
      <c r="O59" s="290"/>
      <c r="P59" s="290"/>
      <c r="Q59" s="290"/>
      <c r="R59" s="290"/>
      <c r="S59" s="290"/>
      <c r="T59" s="290"/>
      <c r="U59" s="290"/>
      <c r="V59" s="290"/>
      <c r="W59" s="290"/>
      <c r="X59" s="290"/>
      <c r="Y59" s="290"/>
      <c r="Z59" s="290"/>
    </row>
    <row r="60" hidden="1">
      <c r="A60" s="337"/>
      <c r="B60" s="338"/>
      <c r="C60" s="339"/>
      <c r="D60" s="351"/>
      <c r="E60" s="336"/>
      <c r="F60" s="312">
        <f t="shared" si="17"/>
        <v>0</v>
      </c>
      <c r="G60" s="312">
        <f t="shared" si="18"/>
        <v>0</v>
      </c>
      <c r="H60" s="328">
        <f t="shared" si="19"/>
        <v>0</v>
      </c>
      <c r="I60" s="312">
        <f t="shared" si="20"/>
        <v>0</v>
      </c>
      <c r="J60" s="312">
        <f t="shared" si="21"/>
        <v>0</v>
      </c>
      <c r="K60" s="315" t="str">
        <f t="shared" si="7"/>
        <v>#DIV/0!</v>
      </c>
      <c r="L60" s="340"/>
      <c r="M60" s="290"/>
      <c r="N60" s="290"/>
      <c r="O60" s="290"/>
      <c r="P60" s="290"/>
      <c r="Q60" s="290"/>
      <c r="R60" s="290"/>
      <c r="S60" s="290"/>
      <c r="T60" s="290"/>
      <c r="U60" s="290"/>
      <c r="V60" s="290"/>
      <c r="W60" s="290"/>
      <c r="X60" s="290"/>
      <c r="Y60" s="290"/>
      <c r="Z60" s="290"/>
    </row>
    <row r="61" hidden="1">
      <c r="A61" s="341"/>
      <c r="B61" s="338"/>
      <c r="C61" s="342"/>
      <c r="D61" s="355"/>
      <c r="E61" s="343"/>
      <c r="F61" s="312">
        <f t="shared" si="17"/>
        <v>0</v>
      </c>
      <c r="G61" s="312">
        <f t="shared" si="18"/>
        <v>0</v>
      </c>
      <c r="H61" s="328">
        <f t="shared" si="19"/>
        <v>0</v>
      </c>
      <c r="I61" s="312">
        <f t="shared" si="20"/>
        <v>0</v>
      </c>
      <c r="J61" s="312">
        <f t="shared" si="21"/>
        <v>0</v>
      </c>
      <c r="K61" s="315" t="str">
        <f t="shared" si="7"/>
        <v>#DIV/0!</v>
      </c>
      <c r="L61" s="340"/>
      <c r="M61" s="290"/>
      <c r="N61" s="290"/>
      <c r="O61" s="290"/>
      <c r="P61" s="290"/>
      <c r="Q61" s="290"/>
      <c r="R61" s="290"/>
      <c r="S61" s="290"/>
      <c r="T61" s="290"/>
      <c r="U61" s="290"/>
      <c r="V61" s="290"/>
      <c r="W61" s="290"/>
      <c r="X61" s="290"/>
      <c r="Y61" s="290"/>
      <c r="Z61" s="290"/>
    </row>
    <row r="62" hidden="1">
      <c r="A62" s="344"/>
      <c r="B62" s="345" t="s">
        <v>855</v>
      </c>
      <c r="C62" s="346">
        <f>SUM(C47:C61)</f>
        <v>0</v>
      </c>
      <c r="D62" s="346"/>
      <c r="E62" s="346"/>
      <c r="F62" s="347">
        <f t="shared" ref="F62:G62" si="22">SUM(F47:F61)</f>
        <v>0</v>
      </c>
      <c r="G62" s="347">
        <f t="shared" si="22"/>
        <v>0</v>
      </c>
      <c r="H62" s="346"/>
      <c r="I62" s="347">
        <f t="shared" ref="I62:J62" si="23">SUM(I47:I61)</f>
        <v>0</v>
      </c>
      <c r="J62" s="347">
        <f t="shared" si="23"/>
        <v>0</v>
      </c>
      <c r="K62" s="348" t="str">
        <f t="shared" si="7"/>
        <v>#DIV/0!</v>
      </c>
      <c r="L62" s="340"/>
      <c r="M62" s="290"/>
      <c r="N62" s="290"/>
      <c r="O62" s="290"/>
      <c r="P62" s="290"/>
      <c r="Q62" s="290"/>
      <c r="R62" s="290"/>
      <c r="S62" s="290"/>
      <c r="T62" s="290"/>
      <c r="U62" s="290"/>
      <c r="V62" s="290"/>
      <c r="W62" s="290"/>
      <c r="X62" s="290"/>
      <c r="Y62" s="290"/>
      <c r="Z62" s="290"/>
    </row>
    <row r="63" hidden="1">
      <c r="A63" s="335"/>
      <c r="B63" s="349"/>
      <c r="C63" s="350"/>
      <c r="D63" s="351"/>
      <c r="E63" s="352"/>
      <c r="F63" s="312">
        <f t="shared" ref="F63:F77" si="24">E63*C63</f>
        <v>0</v>
      </c>
      <c r="G63" s="312">
        <f t="shared" ref="G63:G77" si="25">F63*$C$10</f>
        <v>0</v>
      </c>
      <c r="H63" s="328">
        <f t="shared" ref="H63:H77" si="26">M63/1.16</f>
        <v>0</v>
      </c>
      <c r="I63" s="312">
        <f t="shared" ref="I63:I77" si="27">H63*C63</f>
        <v>0</v>
      </c>
      <c r="J63" s="312">
        <f t="shared" ref="J63:J77" si="28">I63*$C$10</f>
        <v>0</v>
      </c>
      <c r="K63" s="315" t="str">
        <f t="shared" si="7"/>
        <v>#DIV/0!</v>
      </c>
      <c r="L63" s="353"/>
      <c r="M63" s="331"/>
      <c r="N63" s="331"/>
      <c r="O63" s="331"/>
      <c r="P63" s="331"/>
      <c r="Q63" s="331"/>
      <c r="R63" s="331"/>
      <c r="S63" s="331"/>
      <c r="T63" s="331"/>
      <c r="U63" s="331"/>
      <c r="V63" s="331"/>
      <c r="W63" s="331"/>
      <c r="X63" s="331"/>
      <c r="Y63" s="331"/>
      <c r="Z63" s="331"/>
    </row>
    <row r="64" hidden="1">
      <c r="A64" s="335"/>
      <c r="B64" s="349"/>
      <c r="C64" s="339"/>
      <c r="D64" s="351"/>
      <c r="E64" s="336"/>
      <c r="F64" s="312">
        <f t="shared" si="24"/>
        <v>0</v>
      </c>
      <c r="G64" s="312">
        <f t="shared" si="25"/>
        <v>0</v>
      </c>
      <c r="H64" s="328">
        <f t="shared" si="26"/>
        <v>0</v>
      </c>
      <c r="I64" s="312">
        <f t="shared" si="27"/>
        <v>0</v>
      </c>
      <c r="J64" s="312">
        <f t="shared" si="28"/>
        <v>0</v>
      </c>
      <c r="K64" s="315" t="str">
        <f t="shared" si="7"/>
        <v>#DIV/0!</v>
      </c>
      <c r="L64" s="340"/>
      <c r="M64" s="290"/>
      <c r="N64" s="290"/>
      <c r="O64" s="290"/>
      <c r="P64" s="290"/>
      <c r="Q64" s="290"/>
      <c r="R64" s="290"/>
      <c r="S64" s="290"/>
      <c r="T64" s="290"/>
      <c r="U64" s="290"/>
      <c r="V64" s="290"/>
      <c r="W64" s="290"/>
      <c r="X64" s="290"/>
      <c r="Y64" s="290"/>
      <c r="Z64" s="290"/>
    </row>
    <row r="65" hidden="1">
      <c r="A65" s="335"/>
      <c r="B65" s="354"/>
      <c r="C65" s="339"/>
      <c r="D65" s="351"/>
      <c r="E65" s="336"/>
      <c r="F65" s="312">
        <f t="shared" si="24"/>
        <v>0</v>
      </c>
      <c r="G65" s="312">
        <f t="shared" si="25"/>
        <v>0</v>
      </c>
      <c r="H65" s="328">
        <f t="shared" si="26"/>
        <v>0</v>
      </c>
      <c r="I65" s="312">
        <f t="shared" si="27"/>
        <v>0</v>
      </c>
      <c r="J65" s="312">
        <f t="shared" si="28"/>
        <v>0</v>
      </c>
      <c r="K65" s="315" t="str">
        <f t="shared" si="7"/>
        <v>#DIV/0!</v>
      </c>
      <c r="L65" s="340"/>
      <c r="M65" s="290"/>
      <c r="N65" s="290"/>
      <c r="O65" s="290"/>
      <c r="P65" s="290"/>
      <c r="Q65" s="290"/>
      <c r="R65" s="290"/>
      <c r="S65" s="290"/>
      <c r="T65" s="290"/>
      <c r="U65" s="290"/>
      <c r="V65" s="290"/>
      <c r="W65" s="290"/>
      <c r="X65" s="290"/>
      <c r="Y65" s="290"/>
      <c r="Z65" s="290"/>
    </row>
    <row r="66" hidden="1">
      <c r="A66" s="335"/>
      <c r="B66" s="349"/>
      <c r="C66" s="339"/>
      <c r="D66" s="351"/>
      <c r="E66" s="336"/>
      <c r="F66" s="312">
        <f t="shared" si="24"/>
        <v>0</v>
      </c>
      <c r="G66" s="312">
        <f t="shared" si="25"/>
        <v>0</v>
      </c>
      <c r="H66" s="328">
        <f t="shared" si="26"/>
        <v>0</v>
      </c>
      <c r="I66" s="312">
        <f t="shared" si="27"/>
        <v>0</v>
      </c>
      <c r="J66" s="312">
        <f t="shared" si="28"/>
        <v>0</v>
      </c>
      <c r="K66" s="315" t="str">
        <f t="shared" si="7"/>
        <v>#DIV/0!</v>
      </c>
      <c r="L66" s="340"/>
      <c r="M66" s="290"/>
      <c r="N66" s="290"/>
      <c r="O66" s="290"/>
      <c r="P66" s="290"/>
      <c r="Q66" s="290"/>
      <c r="R66" s="290"/>
      <c r="S66" s="290"/>
      <c r="T66" s="290"/>
      <c r="U66" s="290"/>
      <c r="V66" s="290"/>
      <c r="W66" s="290"/>
      <c r="X66" s="290"/>
      <c r="Y66" s="290"/>
      <c r="Z66" s="290"/>
    </row>
    <row r="67" hidden="1">
      <c r="A67" s="335"/>
      <c r="B67" s="349"/>
      <c r="C67" s="339"/>
      <c r="D67" s="351"/>
      <c r="E67" s="336"/>
      <c r="F67" s="312">
        <f t="shared" si="24"/>
        <v>0</v>
      </c>
      <c r="G67" s="312">
        <f t="shared" si="25"/>
        <v>0</v>
      </c>
      <c r="H67" s="328">
        <f t="shared" si="26"/>
        <v>0</v>
      </c>
      <c r="I67" s="312">
        <f t="shared" si="27"/>
        <v>0</v>
      </c>
      <c r="J67" s="312">
        <f t="shared" si="28"/>
        <v>0</v>
      </c>
      <c r="K67" s="315" t="str">
        <f t="shared" si="7"/>
        <v>#DIV/0!</v>
      </c>
      <c r="L67" s="353"/>
      <c r="M67" s="290"/>
      <c r="N67" s="290"/>
      <c r="O67" s="290"/>
      <c r="P67" s="290"/>
      <c r="Q67" s="290"/>
      <c r="R67" s="290"/>
      <c r="S67" s="290"/>
      <c r="T67" s="290"/>
      <c r="U67" s="290"/>
      <c r="V67" s="290"/>
      <c r="W67" s="290"/>
      <c r="X67" s="290"/>
      <c r="Y67" s="290"/>
      <c r="Z67" s="290"/>
    </row>
    <row r="68" hidden="1">
      <c r="A68" s="335"/>
      <c r="B68" s="349"/>
      <c r="C68" s="339"/>
      <c r="D68" s="351"/>
      <c r="E68" s="336"/>
      <c r="F68" s="312">
        <f t="shared" si="24"/>
        <v>0</v>
      </c>
      <c r="G68" s="312">
        <f t="shared" si="25"/>
        <v>0</v>
      </c>
      <c r="H68" s="328">
        <f t="shared" si="26"/>
        <v>0</v>
      </c>
      <c r="I68" s="312">
        <f t="shared" si="27"/>
        <v>0</v>
      </c>
      <c r="J68" s="312">
        <f t="shared" si="28"/>
        <v>0</v>
      </c>
      <c r="K68" s="315" t="str">
        <f t="shared" si="7"/>
        <v>#DIV/0!</v>
      </c>
      <c r="L68" s="340"/>
      <c r="M68" s="290"/>
      <c r="N68" s="290"/>
      <c r="O68" s="290"/>
      <c r="P68" s="290"/>
      <c r="Q68" s="290"/>
      <c r="R68" s="290"/>
      <c r="S68" s="290"/>
      <c r="T68" s="290"/>
      <c r="U68" s="290"/>
      <c r="V68" s="290"/>
      <c r="W68" s="290"/>
      <c r="X68" s="290"/>
      <c r="Y68" s="290"/>
      <c r="Z68" s="290"/>
    </row>
    <row r="69" hidden="1">
      <c r="A69" s="335"/>
      <c r="B69" s="349"/>
      <c r="C69" s="339"/>
      <c r="D69" s="351"/>
      <c r="E69" s="336"/>
      <c r="F69" s="312">
        <f t="shared" si="24"/>
        <v>0</v>
      </c>
      <c r="G69" s="312">
        <f t="shared" si="25"/>
        <v>0</v>
      </c>
      <c r="H69" s="328">
        <f t="shared" si="26"/>
        <v>0</v>
      </c>
      <c r="I69" s="312">
        <f t="shared" si="27"/>
        <v>0</v>
      </c>
      <c r="J69" s="312">
        <f t="shared" si="28"/>
        <v>0</v>
      </c>
      <c r="K69" s="315" t="str">
        <f t="shared" si="7"/>
        <v>#DIV/0!</v>
      </c>
      <c r="L69" s="340"/>
      <c r="M69" s="290"/>
      <c r="N69" s="290"/>
      <c r="O69" s="290"/>
      <c r="P69" s="290"/>
      <c r="Q69" s="290"/>
      <c r="R69" s="290"/>
      <c r="S69" s="290"/>
      <c r="T69" s="290"/>
      <c r="U69" s="290"/>
      <c r="V69" s="290"/>
      <c r="W69" s="290"/>
      <c r="X69" s="290"/>
      <c r="Y69" s="290"/>
      <c r="Z69" s="290"/>
    </row>
    <row r="70" hidden="1">
      <c r="A70" s="335"/>
      <c r="B70" s="349"/>
      <c r="C70" s="339"/>
      <c r="D70" s="351"/>
      <c r="E70" s="336"/>
      <c r="F70" s="312">
        <f t="shared" si="24"/>
        <v>0</v>
      </c>
      <c r="G70" s="312">
        <f t="shared" si="25"/>
        <v>0</v>
      </c>
      <c r="H70" s="328">
        <f t="shared" si="26"/>
        <v>0</v>
      </c>
      <c r="I70" s="312">
        <f t="shared" si="27"/>
        <v>0</v>
      </c>
      <c r="J70" s="312">
        <f t="shared" si="28"/>
        <v>0</v>
      </c>
      <c r="K70" s="315" t="str">
        <f t="shared" si="7"/>
        <v>#DIV/0!</v>
      </c>
      <c r="L70" s="340"/>
      <c r="M70" s="290"/>
      <c r="N70" s="290"/>
      <c r="O70" s="290"/>
      <c r="P70" s="290"/>
      <c r="Q70" s="290"/>
      <c r="R70" s="290"/>
      <c r="S70" s="290"/>
      <c r="T70" s="290"/>
      <c r="U70" s="290"/>
      <c r="V70" s="290"/>
      <c r="W70" s="290"/>
      <c r="X70" s="290"/>
      <c r="Y70" s="290"/>
      <c r="Z70" s="290"/>
    </row>
    <row r="71" hidden="1">
      <c r="A71" s="335"/>
      <c r="B71" s="349"/>
      <c r="C71" s="339"/>
      <c r="D71" s="351"/>
      <c r="E71" s="336"/>
      <c r="F71" s="312">
        <f t="shared" si="24"/>
        <v>0</v>
      </c>
      <c r="G71" s="312">
        <f t="shared" si="25"/>
        <v>0</v>
      </c>
      <c r="H71" s="328">
        <f t="shared" si="26"/>
        <v>0</v>
      </c>
      <c r="I71" s="312">
        <f t="shared" si="27"/>
        <v>0</v>
      </c>
      <c r="J71" s="312">
        <f t="shared" si="28"/>
        <v>0</v>
      </c>
      <c r="K71" s="315" t="str">
        <f t="shared" si="7"/>
        <v>#DIV/0!</v>
      </c>
      <c r="L71" s="353"/>
      <c r="M71" s="290"/>
      <c r="N71" s="290"/>
      <c r="O71" s="290"/>
      <c r="P71" s="290"/>
      <c r="Q71" s="290"/>
      <c r="R71" s="290"/>
      <c r="S71" s="290"/>
      <c r="T71" s="290"/>
      <c r="U71" s="290"/>
      <c r="V71" s="290"/>
      <c r="W71" s="290"/>
      <c r="X71" s="290"/>
      <c r="Y71" s="290"/>
      <c r="Z71" s="290"/>
    </row>
    <row r="72" hidden="1">
      <c r="A72" s="335"/>
      <c r="B72" s="349"/>
      <c r="C72" s="339"/>
      <c r="D72" s="351"/>
      <c r="E72" s="336"/>
      <c r="F72" s="312">
        <f t="shared" si="24"/>
        <v>0</v>
      </c>
      <c r="G72" s="312">
        <f t="shared" si="25"/>
        <v>0</v>
      </c>
      <c r="H72" s="328">
        <f t="shared" si="26"/>
        <v>0</v>
      </c>
      <c r="I72" s="312">
        <f t="shared" si="27"/>
        <v>0</v>
      </c>
      <c r="J72" s="312">
        <f t="shared" si="28"/>
        <v>0</v>
      </c>
      <c r="K72" s="315" t="str">
        <f t="shared" si="7"/>
        <v>#DIV/0!</v>
      </c>
      <c r="L72" s="340"/>
      <c r="M72" s="290"/>
      <c r="N72" s="290"/>
      <c r="O72" s="290"/>
      <c r="P72" s="290"/>
      <c r="Q72" s="290"/>
      <c r="R72" s="290"/>
      <c r="S72" s="290"/>
      <c r="T72" s="290"/>
      <c r="U72" s="290"/>
      <c r="V72" s="290"/>
      <c r="W72" s="290"/>
      <c r="X72" s="290"/>
      <c r="Y72" s="290"/>
      <c r="Z72" s="290"/>
    </row>
    <row r="73" hidden="1">
      <c r="A73" s="335"/>
      <c r="B73" s="349"/>
      <c r="C73" s="339"/>
      <c r="D73" s="351"/>
      <c r="E73" s="336"/>
      <c r="F73" s="312">
        <f t="shared" si="24"/>
        <v>0</v>
      </c>
      <c r="G73" s="312">
        <f t="shared" si="25"/>
        <v>0</v>
      </c>
      <c r="H73" s="328">
        <f t="shared" si="26"/>
        <v>0</v>
      </c>
      <c r="I73" s="312">
        <f t="shared" si="27"/>
        <v>0</v>
      </c>
      <c r="J73" s="312">
        <f t="shared" si="28"/>
        <v>0</v>
      </c>
      <c r="K73" s="315" t="str">
        <f t="shared" si="7"/>
        <v>#DIV/0!</v>
      </c>
      <c r="L73" s="340"/>
      <c r="M73" s="290"/>
      <c r="N73" s="290"/>
      <c r="O73" s="290"/>
      <c r="P73" s="290"/>
      <c r="Q73" s="290"/>
      <c r="R73" s="290"/>
      <c r="S73" s="290"/>
      <c r="T73" s="290"/>
      <c r="U73" s="290"/>
      <c r="V73" s="290"/>
      <c r="W73" s="290"/>
      <c r="X73" s="290"/>
      <c r="Y73" s="290"/>
      <c r="Z73" s="290"/>
    </row>
    <row r="74" hidden="1">
      <c r="A74" s="335"/>
      <c r="B74" s="349"/>
      <c r="C74" s="339"/>
      <c r="D74" s="351"/>
      <c r="E74" s="336"/>
      <c r="F74" s="312">
        <f t="shared" si="24"/>
        <v>0</v>
      </c>
      <c r="G74" s="312">
        <f t="shared" si="25"/>
        <v>0</v>
      </c>
      <c r="H74" s="328">
        <f t="shared" si="26"/>
        <v>0</v>
      </c>
      <c r="I74" s="312">
        <f t="shared" si="27"/>
        <v>0</v>
      </c>
      <c r="J74" s="312">
        <f t="shared" si="28"/>
        <v>0</v>
      </c>
      <c r="K74" s="315" t="str">
        <f t="shared" si="7"/>
        <v>#DIV/0!</v>
      </c>
      <c r="L74" s="340"/>
      <c r="M74" s="290"/>
      <c r="N74" s="290"/>
      <c r="O74" s="290"/>
      <c r="P74" s="290"/>
      <c r="Q74" s="290"/>
      <c r="R74" s="290"/>
      <c r="S74" s="290"/>
      <c r="T74" s="290"/>
      <c r="U74" s="290"/>
      <c r="V74" s="290"/>
      <c r="W74" s="290"/>
      <c r="X74" s="290"/>
      <c r="Y74" s="290"/>
      <c r="Z74" s="290"/>
    </row>
    <row r="75" hidden="1">
      <c r="A75" s="335"/>
      <c r="B75" s="349"/>
      <c r="C75" s="339"/>
      <c r="D75" s="351"/>
      <c r="E75" s="336"/>
      <c r="F75" s="312">
        <f t="shared" si="24"/>
        <v>0</v>
      </c>
      <c r="G75" s="312">
        <f t="shared" si="25"/>
        <v>0</v>
      </c>
      <c r="H75" s="328">
        <f t="shared" si="26"/>
        <v>0</v>
      </c>
      <c r="I75" s="312">
        <f t="shared" si="27"/>
        <v>0</v>
      </c>
      <c r="J75" s="312">
        <f t="shared" si="28"/>
        <v>0</v>
      </c>
      <c r="K75" s="315" t="str">
        <f t="shared" si="7"/>
        <v>#DIV/0!</v>
      </c>
      <c r="L75" s="353"/>
      <c r="M75" s="290"/>
      <c r="N75" s="290"/>
      <c r="O75" s="290"/>
      <c r="P75" s="290"/>
      <c r="Q75" s="290"/>
      <c r="R75" s="290"/>
      <c r="S75" s="290"/>
      <c r="T75" s="290"/>
      <c r="U75" s="290"/>
      <c r="V75" s="290"/>
      <c r="W75" s="290"/>
      <c r="X75" s="290"/>
      <c r="Y75" s="290"/>
      <c r="Z75" s="290"/>
    </row>
    <row r="76" hidden="1">
      <c r="A76" s="337"/>
      <c r="B76" s="338"/>
      <c r="C76" s="339"/>
      <c r="D76" s="351"/>
      <c r="E76" s="336"/>
      <c r="F76" s="312">
        <f t="shared" si="24"/>
        <v>0</v>
      </c>
      <c r="G76" s="312">
        <f t="shared" si="25"/>
        <v>0</v>
      </c>
      <c r="H76" s="328">
        <f t="shared" si="26"/>
        <v>0</v>
      </c>
      <c r="I76" s="312">
        <f t="shared" si="27"/>
        <v>0</v>
      </c>
      <c r="J76" s="312">
        <f t="shared" si="28"/>
        <v>0</v>
      </c>
      <c r="K76" s="315" t="str">
        <f t="shared" si="7"/>
        <v>#DIV/0!</v>
      </c>
      <c r="L76" s="340"/>
      <c r="M76" s="290"/>
      <c r="N76" s="290"/>
      <c r="O76" s="290"/>
      <c r="P76" s="290"/>
      <c r="Q76" s="290"/>
      <c r="R76" s="290"/>
      <c r="S76" s="290"/>
      <c r="T76" s="290"/>
      <c r="U76" s="290"/>
      <c r="V76" s="290"/>
      <c r="W76" s="290"/>
      <c r="X76" s="290"/>
      <c r="Y76" s="290"/>
      <c r="Z76" s="290"/>
    </row>
    <row r="77" hidden="1">
      <c r="A77" s="341"/>
      <c r="B77" s="338"/>
      <c r="C77" s="342"/>
      <c r="D77" s="355"/>
      <c r="E77" s="343"/>
      <c r="F77" s="312">
        <f t="shared" si="24"/>
        <v>0</v>
      </c>
      <c r="G77" s="312">
        <f t="shared" si="25"/>
        <v>0</v>
      </c>
      <c r="H77" s="328">
        <f t="shared" si="26"/>
        <v>0</v>
      </c>
      <c r="I77" s="312">
        <f t="shared" si="27"/>
        <v>0</v>
      </c>
      <c r="J77" s="312">
        <f t="shared" si="28"/>
        <v>0</v>
      </c>
      <c r="K77" s="315" t="str">
        <f t="shared" si="7"/>
        <v>#DIV/0!</v>
      </c>
      <c r="L77" s="340"/>
      <c r="M77" s="290"/>
      <c r="N77" s="290"/>
      <c r="O77" s="290"/>
      <c r="P77" s="290"/>
      <c r="Q77" s="290"/>
      <c r="R77" s="290"/>
      <c r="S77" s="290"/>
      <c r="T77" s="290"/>
      <c r="U77" s="290"/>
      <c r="V77" s="290"/>
      <c r="W77" s="290"/>
      <c r="X77" s="290"/>
      <c r="Y77" s="290"/>
      <c r="Z77" s="290"/>
    </row>
    <row r="78" hidden="1">
      <c r="A78" s="344"/>
      <c r="B78" s="345" t="s">
        <v>856</v>
      </c>
      <c r="C78" s="346">
        <f>SUM(C63:C77)</f>
        <v>0</v>
      </c>
      <c r="D78" s="346"/>
      <c r="E78" s="346"/>
      <c r="F78" s="347">
        <f t="shared" ref="F78:G78" si="29">SUM(F63:F77)</f>
        <v>0</v>
      </c>
      <c r="G78" s="347">
        <f t="shared" si="29"/>
        <v>0</v>
      </c>
      <c r="H78" s="346"/>
      <c r="I78" s="347">
        <f t="shared" ref="I78:J78" si="30">SUM(I63:I77)</f>
        <v>0</v>
      </c>
      <c r="J78" s="347">
        <f t="shared" si="30"/>
        <v>0</v>
      </c>
      <c r="K78" s="348" t="str">
        <f t="shared" si="7"/>
        <v>#DIV/0!</v>
      </c>
      <c r="L78" s="340"/>
      <c r="M78" s="290"/>
      <c r="N78" s="290"/>
      <c r="O78" s="290"/>
      <c r="P78" s="290"/>
      <c r="Q78" s="290"/>
      <c r="R78" s="290"/>
      <c r="S78" s="290"/>
      <c r="T78" s="290"/>
      <c r="U78" s="290"/>
      <c r="V78" s="290"/>
      <c r="W78" s="290"/>
      <c r="X78" s="290"/>
      <c r="Y78" s="290"/>
      <c r="Z78" s="290"/>
    </row>
    <row r="79" hidden="1">
      <c r="A79" s="335"/>
      <c r="B79" s="349"/>
      <c r="C79" s="350"/>
      <c r="D79" s="351"/>
      <c r="E79" s="352"/>
      <c r="F79" s="312">
        <f t="shared" ref="F79:F93" si="31">E79*C79</f>
        <v>0</v>
      </c>
      <c r="G79" s="312">
        <f t="shared" ref="G79:G93" si="32">F79*$C$10</f>
        <v>0</v>
      </c>
      <c r="H79" s="328">
        <f t="shared" ref="H79:H93" si="33">M79/1.16</f>
        <v>0</v>
      </c>
      <c r="I79" s="312">
        <f t="shared" ref="I79:I93" si="34">H79*C79</f>
        <v>0</v>
      </c>
      <c r="J79" s="312">
        <f t="shared" ref="J79:J93" si="35">I79*$C$10</f>
        <v>0</v>
      </c>
      <c r="K79" s="315" t="str">
        <f t="shared" si="7"/>
        <v>#DIV/0!</v>
      </c>
      <c r="L79" s="353"/>
      <c r="M79" s="331"/>
      <c r="N79" s="331"/>
      <c r="O79" s="331"/>
      <c r="P79" s="331"/>
      <c r="Q79" s="331"/>
      <c r="R79" s="331"/>
      <c r="S79" s="331"/>
      <c r="T79" s="331"/>
      <c r="U79" s="331"/>
      <c r="V79" s="331"/>
      <c r="W79" s="331"/>
      <c r="X79" s="331"/>
      <c r="Y79" s="331"/>
      <c r="Z79" s="331"/>
    </row>
    <row r="80" hidden="1">
      <c r="A80" s="335"/>
      <c r="B80" s="349"/>
      <c r="C80" s="339"/>
      <c r="D80" s="351"/>
      <c r="E80" s="336"/>
      <c r="F80" s="312">
        <f t="shared" si="31"/>
        <v>0</v>
      </c>
      <c r="G80" s="312">
        <f t="shared" si="32"/>
        <v>0</v>
      </c>
      <c r="H80" s="328">
        <f t="shared" si="33"/>
        <v>0</v>
      </c>
      <c r="I80" s="312">
        <f t="shared" si="34"/>
        <v>0</v>
      </c>
      <c r="J80" s="312">
        <f t="shared" si="35"/>
        <v>0</v>
      </c>
      <c r="K80" s="315" t="str">
        <f t="shared" si="7"/>
        <v>#DIV/0!</v>
      </c>
      <c r="L80" s="340"/>
      <c r="M80" s="290"/>
      <c r="N80" s="290"/>
      <c r="O80" s="290"/>
      <c r="P80" s="290"/>
      <c r="Q80" s="290"/>
      <c r="R80" s="290"/>
      <c r="S80" s="290"/>
      <c r="T80" s="290"/>
      <c r="U80" s="290"/>
      <c r="V80" s="290"/>
      <c r="W80" s="290"/>
      <c r="X80" s="290"/>
      <c r="Y80" s="290"/>
      <c r="Z80" s="290"/>
    </row>
    <row r="81" hidden="1">
      <c r="A81" s="335"/>
      <c r="B81" s="354"/>
      <c r="C81" s="339"/>
      <c r="D81" s="351"/>
      <c r="E81" s="336"/>
      <c r="F81" s="312">
        <f t="shared" si="31"/>
        <v>0</v>
      </c>
      <c r="G81" s="312">
        <f t="shared" si="32"/>
        <v>0</v>
      </c>
      <c r="H81" s="328">
        <f t="shared" si="33"/>
        <v>0</v>
      </c>
      <c r="I81" s="312">
        <f t="shared" si="34"/>
        <v>0</v>
      </c>
      <c r="J81" s="312">
        <f t="shared" si="35"/>
        <v>0</v>
      </c>
      <c r="K81" s="315" t="str">
        <f t="shared" si="7"/>
        <v>#DIV/0!</v>
      </c>
      <c r="L81" s="340"/>
      <c r="M81" s="290"/>
      <c r="N81" s="290"/>
      <c r="O81" s="290"/>
      <c r="P81" s="290"/>
      <c r="Q81" s="290"/>
      <c r="R81" s="290"/>
      <c r="S81" s="290"/>
      <c r="T81" s="290"/>
      <c r="U81" s="290"/>
      <c r="V81" s="290"/>
      <c r="W81" s="290"/>
      <c r="X81" s="290"/>
      <c r="Y81" s="290"/>
      <c r="Z81" s="290"/>
    </row>
    <row r="82" hidden="1">
      <c r="A82" s="335"/>
      <c r="B82" s="349"/>
      <c r="C82" s="339"/>
      <c r="D82" s="351"/>
      <c r="E82" s="336"/>
      <c r="F82" s="312">
        <f t="shared" si="31"/>
        <v>0</v>
      </c>
      <c r="G82" s="312">
        <f t="shared" si="32"/>
        <v>0</v>
      </c>
      <c r="H82" s="328">
        <f t="shared" si="33"/>
        <v>0</v>
      </c>
      <c r="I82" s="312">
        <f t="shared" si="34"/>
        <v>0</v>
      </c>
      <c r="J82" s="312">
        <f t="shared" si="35"/>
        <v>0</v>
      </c>
      <c r="K82" s="315" t="str">
        <f t="shared" si="7"/>
        <v>#DIV/0!</v>
      </c>
      <c r="L82" s="340"/>
      <c r="M82" s="290"/>
      <c r="N82" s="290"/>
      <c r="O82" s="290"/>
      <c r="P82" s="290"/>
      <c r="Q82" s="290"/>
      <c r="R82" s="290"/>
      <c r="S82" s="290"/>
      <c r="T82" s="290"/>
      <c r="U82" s="290"/>
      <c r="V82" s="290"/>
      <c r="W82" s="290"/>
      <c r="X82" s="290"/>
      <c r="Y82" s="290"/>
      <c r="Z82" s="290"/>
    </row>
    <row r="83" hidden="1">
      <c r="A83" s="335"/>
      <c r="B83" s="349"/>
      <c r="C83" s="339"/>
      <c r="D83" s="351"/>
      <c r="E83" s="336"/>
      <c r="F83" s="312">
        <f t="shared" si="31"/>
        <v>0</v>
      </c>
      <c r="G83" s="312">
        <f t="shared" si="32"/>
        <v>0</v>
      </c>
      <c r="H83" s="328">
        <f t="shared" si="33"/>
        <v>0</v>
      </c>
      <c r="I83" s="312">
        <f t="shared" si="34"/>
        <v>0</v>
      </c>
      <c r="J83" s="312">
        <f t="shared" si="35"/>
        <v>0</v>
      </c>
      <c r="K83" s="315" t="str">
        <f t="shared" si="7"/>
        <v>#DIV/0!</v>
      </c>
      <c r="L83" s="353"/>
      <c r="M83" s="290"/>
      <c r="N83" s="290"/>
      <c r="O83" s="290"/>
      <c r="P83" s="290"/>
      <c r="Q83" s="290"/>
      <c r="R83" s="290"/>
      <c r="S83" s="290"/>
      <c r="T83" s="290"/>
      <c r="U83" s="290"/>
      <c r="V83" s="290"/>
      <c r="W83" s="290"/>
      <c r="X83" s="290"/>
      <c r="Y83" s="290"/>
      <c r="Z83" s="290"/>
    </row>
    <row r="84" hidden="1">
      <c r="A84" s="335"/>
      <c r="B84" s="349"/>
      <c r="C84" s="339"/>
      <c r="D84" s="351"/>
      <c r="E84" s="336"/>
      <c r="F84" s="312">
        <f t="shared" si="31"/>
        <v>0</v>
      </c>
      <c r="G84" s="312">
        <f t="shared" si="32"/>
        <v>0</v>
      </c>
      <c r="H84" s="328">
        <f t="shared" si="33"/>
        <v>0</v>
      </c>
      <c r="I84" s="312">
        <f t="shared" si="34"/>
        <v>0</v>
      </c>
      <c r="J84" s="312">
        <f t="shared" si="35"/>
        <v>0</v>
      </c>
      <c r="K84" s="315" t="str">
        <f t="shared" si="7"/>
        <v>#DIV/0!</v>
      </c>
      <c r="L84" s="340"/>
      <c r="M84" s="290"/>
      <c r="N84" s="290"/>
      <c r="O84" s="290"/>
      <c r="P84" s="290"/>
      <c r="Q84" s="290"/>
      <c r="R84" s="290"/>
      <c r="S84" s="290"/>
      <c r="T84" s="290"/>
      <c r="U84" s="290"/>
      <c r="V84" s="290"/>
      <c r="W84" s="290"/>
      <c r="X84" s="290"/>
      <c r="Y84" s="290"/>
      <c r="Z84" s="290"/>
    </row>
    <row r="85" hidden="1">
      <c r="A85" s="335"/>
      <c r="B85" s="349"/>
      <c r="C85" s="339"/>
      <c r="D85" s="351"/>
      <c r="E85" s="336"/>
      <c r="F85" s="312">
        <f t="shared" si="31"/>
        <v>0</v>
      </c>
      <c r="G85" s="312">
        <f t="shared" si="32"/>
        <v>0</v>
      </c>
      <c r="H85" s="328">
        <f t="shared" si="33"/>
        <v>0</v>
      </c>
      <c r="I85" s="312">
        <f t="shared" si="34"/>
        <v>0</v>
      </c>
      <c r="J85" s="312">
        <f t="shared" si="35"/>
        <v>0</v>
      </c>
      <c r="K85" s="315" t="str">
        <f t="shared" si="7"/>
        <v>#DIV/0!</v>
      </c>
      <c r="L85" s="340"/>
      <c r="M85" s="290"/>
      <c r="N85" s="290"/>
      <c r="O85" s="290"/>
      <c r="P85" s="290"/>
      <c r="Q85" s="290"/>
      <c r="R85" s="290"/>
      <c r="S85" s="290"/>
      <c r="T85" s="290"/>
      <c r="U85" s="290"/>
      <c r="V85" s="290"/>
      <c r="W85" s="290"/>
      <c r="X85" s="290"/>
      <c r="Y85" s="290"/>
      <c r="Z85" s="290"/>
    </row>
    <row r="86" hidden="1">
      <c r="A86" s="335"/>
      <c r="B86" s="349"/>
      <c r="C86" s="339"/>
      <c r="D86" s="351"/>
      <c r="E86" s="336"/>
      <c r="F86" s="312">
        <f t="shared" si="31"/>
        <v>0</v>
      </c>
      <c r="G86" s="312">
        <f t="shared" si="32"/>
        <v>0</v>
      </c>
      <c r="H86" s="328">
        <f t="shared" si="33"/>
        <v>0</v>
      </c>
      <c r="I86" s="312">
        <f t="shared" si="34"/>
        <v>0</v>
      </c>
      <c r="J86" s="312">
        <f t="shared" si="35"/>
        <v>0</v>
      </c>
      <c r="K86" s="315" t="str">
        <f t="shared" si="7"/>
        <v>#DIV/0!</v>
      </c>
      <c r="L86" s="340"/>
      <c r="M86" s="290"/>
      <c r="N86" s="290"/>
      <c r="O86" s="290"/>
      <c r="P86" s="290"/>
      <c r="Q86" s="290"/>
      <c r="R86" s="290"/>
      <c r="S86" s="290"/>
      <c r="T86" s="290"/>
      <c r="U86" s="290"/>
      <c r="V86" s="290"/>
      <c r="W86" s="290"/>
      <c r="X86" s="290"/>
      <c r="Y86" s="290"/>
      <c r="Z86" s="290"/>
    </row>
    <row r="87" hidden="1">
      <c r="A87" s="335"/>
      <c r="B87" s="349"/>
      <c r="C87" s="339"/>
      <c r="D87" s="351"/>
      <c r="E87" s="336"/>
      <c r="F87" s="312">
        <f t="shared" si="31"/>
        <v>0</v>
      </c>
      <c r="G87" s="312">
        <f t="shared" si="32"/>
        <v>0</v>
      </c>
      <c r="H87" s="328">
        <f t="shared" si="33"/>
        <v>0</v>
      </c>
      <c r="I87" s="312">
        <f t="shared" si="34"/>
        <v>0</v>
      </c>
      <c r="J87" s="312">
        <f t="shared" si="35"/>
        <v>0</v>
      </c>
      <c r="K87" s="315" t="str">
        <f t="shared" si="7"/>
        <v>#DIV/0!</v>
      </c>
      <c r="L87" s="353"/>
      <c r="M87" s="290"/>
      <c r="N87" s="290"/>
      <c r="O87" s="290"/>
      <c r="P87" s="290"/>
      <c r="Q87" s="290"/>
      <c r="R87" s="290"/>
      <c r="S87" s="290"/>
      <c r="T87" s="290"/>
      <c r="U87" s="290"/>
      <c r="V87" s="290"/>
      <c r="W87" s="290"/>
      <c r="X87" s="290"/>
      <c r="Y87" s="290"/>
      <c r="Z87" s="290"/>
    </row>
    <row r="88" hidden="1">
      <c r="A88" s="335"/>
      <c r="B88" s="349"/>
      <c r="C88" s="339"/>
      <c r="D88" s="351"/>
      <c r="E88" s="336"/>
      <c r="F88" s="312">
        <f t="shared" si="31"/>
        <v>0</v>
      </c>
      <c r="G88" s="312">
        <f t="shared" si="32"/>
        <v>0</v>
      </c>
      <c r="H88" s="328">
        <f t="shared" si="33"/>
        <v>0</v>
      </c>
      <c r="I88" s="312">
        <f t="shared" si="34"/>
        <v>0</v>
      </c>
      <c r="J88" s="312">
        <f t="shared" si="35"/>
        <v>0</v>
      </c>
      <c r="K88" s="315" t="str">
        <f t="shared" si="7"/>
        <v>#DIV/0!</v>
      </c>
      <c r="L88" s="340"/>
      <c r="M88" s="290"/>
      <c r="N88" s="290"/>
      <c r="O88" s="290"/>
      <c r="P88" s="290"/>
      <c r="Q88" s="290"/>
      <c r="R88" s="290"/>
      <c r="S88" s="290"/>
      <c r="T88" s="290"/>
      <c r="U88" s="290"/>
      <c r="V88" s="290"/>
      <c r="W88" s="290"/>
      <c r="X88" s="290"/>
      <c r="Y88" s="290"/>
      <c r="Z88" s="290"/>
    </row>
    <row r="89" hidden="1">
      <c r="A89" s="335"/>
      <c r="B89" s="349"/>
      <c r="C89" s="339"/>
      <c r="D89" s="351"/>
      <c r="E89" s="336"/>
      <c r="F89" s="312">
        <f t="shared" si="31"/>
        <v>0</v>
      </c>
      <c r="G89" s="312">
        <f t="shared" si="32"/>
        <v>0</v>
      </c>
      <c r="H89" s="328">
        <f t="shared" si="33"/>
        <v>0</v>
      </c>
      <c r="I89" s="312">
        <f t="shared" si="34"/>
        <v>0</v>
      </c>
      <c r="J89" s="312">
        <f t="shared" si="35"/>
        <v>0</v>
      </c>
      <c r="K89" s="315" t="str">
        <f t="shared" si="7"/>
        <v>#DIV/0!</v>
      </c>
      <c r="L89" s="340"/>
      <c r="M89" s="290"/>
      <c r="N89" s="290"/>
      <c r="O89" s="290"/>
      <c r="P89" s="290"/>
      <c r="Q89" s="290"/>
      <c r="R89" s="290"/>
      <c r="S89" s="290"/>
      <c r="T89" s="290"/>
      <c r="U89" s="290"/>
      <c r="V89" s="290"/>
      <c r="W89" s="290"/>
      <c r="X89" s="290"/>
      <c r="Y89" s="290"/>
      <c r="Z89" s="290"/>
    </row>
    <row r="90" hidden="1">
      <c r="A90" s="335"/>
      <c r="B90" s="349"/>
      <c r="C90" s="339"/>
      <c r="D90" s="351"/>
      <c r="E90" s="336"/>
      <c r="F90" s="312">
        <f t="shared" si="31"/>
        <v>0</v>
      </c>
      <c r="G90" s="312">
        <f t="shared" si="32"/>
        <v>0</v>
      </c>
      <c r="H90" s="328">
        <f t="shared" si="33"/>
        <v>0</v>
      </c>
      <c r="I90" s="312">
        <f t="shared" si="34"/>
        <v>0</v>
      </c>
      <c r="J90" s="312">
        <f t="shared" si="35"/>
        <v>0</v>
      </c>
      <c r="K90" s="315" t="str">
        <f t="shared" si="7"/>
        <v>#DIV/0!</v>
      </c>
      <c r="L90" s="340"/>
      <c r="M90" s="290"/>
      <c r="N90" s="290"/>
      <c r="O90" s="290"/>
      <c r="P90" s="290"/>
      <c r="Q90" s="290"/>
      <c r="R90" s="290"/>
      <c r="S90" s="290"/>
      <c r="T90" s="290"/>
      <c r="U90" s="290"/>
      <c r="V90" s="290"/>
      <c r="W90" s="290"/>
      <c r="X90" s="290"/>
      <c r="Y90" s="290"/>
      <c r="Z90" s="290"/>
    </row>
    <row r="91" hidden="1">
      <c r="A91" s="335"/>
      <c r="B91" s="349"/>
      <c r="C91" s="339"/>
      <c r="D91" s="351"/>
      <c r="E91" s="336"/>
      <c r="F91" s="312">
        <f t="shared" si="31"/>
        <v>0</v>
      </c>
      <c r="G91" s="312">
        <f t="shared" si="32"/>
        <v>0</v>
      </c>
      <c r="H91" s="328">
        <f t="shared" si="33"/>
        <v>0</v>
      </c>
      <c r="I91" s="312">
        <f t="shared" si="34"/>
        <v>0</v>
      </c>
      <c r="J91" s="312">
        <f t="shared" si="35"/>
        <v>0</v>
      </c>
      <c r="K91" s="315" t="str">
        <f t="shared" si="7"/>
        <v>#DIV/0!</v>
      </c>
      <c r="L91" s="353"/>
      <c r="M91" s="290"/>
      <c r="N91" s="290"/>
      <c r="O91" s="290"/>
      <c r="P91" s="290"/>
      <c r="Q91" s="290"/>
      <c r="R91" s="290"/>
      <c r="S91" s="290"/>
      <c r="T91" s="290"/>
      <c r="U91" s="290"/>
      <c r="V91" s="290"/>
      <c r="W91" s="290"/>
      <c r="X91" s="290"/>
      <c r="Y91" s="290"/>
      <c r="Z91" s="290"/>
    </row>
    <row r="92" hidden="1">
      <c r="A92" s="337"/>
      <c r="B92" s="338"/>
      <c r="C92" s="339"/>
      <c r="D92" s="351"/>
      <c r="E92" s="336"/>
      <c r="F92" s="312">
        <f t="shared" si="31"/>
        <v>0</v>
      </c>
      <c r="G92" s="312">
        <f t="shared" si="32"/>
        <v>0</v>
      </c>
      <c r="H92" s="328">
        <f t="shared" si="33"/>
        <v>0</v>
      </c>
      <c r="I92" s="312">
        <f t="shared" si="34"/>
        <v>0</v>
      </c>
      <c r="J92" s="312">
        <f t="shared" si="35"/>
        <v>0</v>
      </c>
      <c r="K92" s="315" t="str">
        <f t="shared" si="7"/>
        <v>#DIV/0!</v>
      </c>
      <c r="L92" s="340"/>
      <c r="M92" s="290"/>
      <c r="N92" s="290"/>
      <c r="O92" s="290"/>
      <c r="P92" s="290"/>
      <c r="Q92" s="290"/>
      <c r="R92" s="290"/>
      <c r="S92" s="290"/>
      <c r="T92" s="290"/>
      <c r="U92" s="290"/>
      <c r="V92" s="290"/>
      <c r="W92" s="290"/>
      <c r="X92" s="290"/>
      <c r="Y92" s="290"/>
      <c r="Z92" s="290"/>
    </row>
    <row r="93" hidden="1">
      <c r="A93" s="341"/>
      <c r="B93" s="338"/>
      <c r="C93" s="342"/>
      <c r="D93" s="355"/>
      <c r="E93" s="343"/>
      <c r="F93" s="312">
        <f t="shared" si="31"/>
        <v>0</v>
      </c>
      <c r="G93" s="312">
        <f t="shared" si="32"/>
        <v>0</v>
      </c>
      <c r="H93" s="328">
        <f t="shared" si="33"/>
        <v>0</v>
      </c>
      <c r="I93" s="312">
        <f t="shared" si="34"/>
        <v>0</v>
      </c>
      <c r="J93" s="312">
        <f t="shared" si="35"/>
        <v>0</v>
      </c>
      <c r="K93" s="315" t="str">
        <f t="shared" si="7"/>
        <v>#DIV/0!</v>
      </c>
      <c r="L93" s="340"/>
      <c r="M93" s="290"/>
      <c r="N93" s="290"/>
      <c r="O93" s="290"/>
      <c r="P93" s="290"/>
      <c r="Q93" s="290"/>
      <c r="R93" s="290"/>
      <c r="S93" s="290"/>
      <c r="T93" s="290"/>
      <c r="U93" s="290"/>
      <c r="V93" s="290"/>
      <c r="W93" s="290"/>
      <c r="X93" s="290"/>
      <c r="Y93" s="290"/>
      <c r="Z93" s="290"/>
    </row>
    <row r="94" hidden="1">
      <c r="A94" s="344"/>
      <c r="B94" s="345" t="s">
        <v>857</v>
      </c>
      <c r="C94" s="346">
        <f>SUM(C79:C93)</f>
        <v>0</v>
      </c>
      <c r="D94" s="346"/>
      <c r="E94" s="346"/>
      <c r="F94" s="347">
        <f t="shared" ref="F94:G94" si="36">SUM(F79:F93)</f>
        <v>0</v>
      </c>
      <c r="G94" s="347">
        <f t="shared" si="36"/>
        <v>0</v>
      </c>
      <c r="H94" s="346"/>
      <c r="I94" s="347">
        <f t="shared" ref="I94:J94" si="37">SUM(I79:I93)</f>
        <v>0</v>
      </c>
      <c r="J94" s="347">
        <f t="shared" si="37"/>
        <v>0</v>
      </c>
      <c r="K94" s="348" t="str">
        <f t="shared" si="7"/>
        <v>#DIV/0!</v>
      </c>
      <c r="L94" s="340"/>
      <c r="M94" s="290"/>
      <c r="N94" s="290"/>
      <c r="O94" s="290"/>
      <c r="P94" s="290"/>
      <c r="Q94" s="290"/>
      <c r="R94" s="290"/>
      <c r="S94" s="290"/>
      <c r="T94" s="290"/>
      <c r="U94" s="290"/>
      <c r="V94" s="290"/>
      <c r="W94" s="290"/>
      <c r="X94" s="290"/>
      <c r="Y94" s="290"/>
      <c r="Z94" s="290"/>
    </row>
    <row r="95" hidden="1">
      <c r="A95" s="335"/>
      <c r="B95" s="349"/>
      <c r="C95" s="350"/>
      <c r="D95" s="351"/>
      <c r="E95" s="352"/>
      <c r="F95" s="312">
        <f t="shared" ref="F95:F109" si="38">E95*C95</f>
        <v>0</v>
      </c>
      <c r="G95" s="312">
        <f t="shared" ref="G95:G109" si="39">F95*$C$10</f>
        <v>0</v>
      </c>
      <c r="H95" s="328">
        <f t="shared" ref="H95:H109" si="40">M95/1.16</f>
        <v>0</v>
      </c>
      <c r="I95" s="312">
        <f t="shared" ref="I95:I109" si="41">H95*C95</f>
        <v>0</v>
      </c>
      <c r="J95" s="312">
        <f t="shared" ref="J95:J109" si="42">I95*$C$10</f>
        <v>0</v>
      </c>
      <c r="K95" s="315" t="str">
        <f t="shared" si="7"/>
        <v>#DIV/0!</v>
      </c>
      <c r="L95" s="353"/>
      <c r="M95" s="331"/>
      <c r="N95" s="331"/>
      <c r="O95" s="331"/>
      <c r="P95" s="331"/>
      <c r="Q95" s="331"/>
      <c r="R95" s="331"/>
      <c r="S95" s="331"/>
      <c r="T95" s="331"/>
      <c r="U95" s="331"/>
      <c r="V95" s="331"/>
      <c r="W95" s="331"/>
      <c r="X95" s="331"/>
      <c r="Y95" s="331"/>
      <c r="Z95" s="331"/>
    </row>
    <row r="96" hidden="1">
      <c r="A96" s="335"/>
      <c r="B96" s="349"/>
      <c r="C96" s="339"/>
      <c r="D96" s="351"/>
      <c r="E96" s="336"/>
      <c r="F96" s="312">
        <f t="shared" si="38"/>
        <v>0</v>
      </c>
      <c r="G96" s="312">
        <f t="shared" si="39"/>
        <v>0</v>
      </c>
      <c r="H96" s="328">
        <f t="shared" si="40"/>
        <v>0</v>
      </c>
      <c r="I96" s="312">
        <f t="shared" si="41"/>
        <v>0</v>
      </c>
      <c r="J96" s="312">
        <f t="shared" si="42"/>
        <v>0</v>
      </c>
      <c r="K96" s="315" t="str">
        <f t="shared" si="7"/>
        <v>#DIV/0!</v>
      </c>
      <c r="L96" s="340"/>
      <c r="M96" s="290"/>
      <c r="N96" s="290"/>
      <c r="O96" s="290"/>
      <c r="P96" s="290"/>
      <c r="Q96" s="290"/>
      <c r="R96" s="290"/>
      <c r="S96" s="290"/>
      <c r="T96" s="290"/>
      <c r="U96" s="290"/>
      <c r="V96" s="290"/>
      <c r="W96" s="290"/>
      <c r="X96" s="290"/>
      <c r="Y96" s="290"/>
      <c r="Z96" s="290"/>
    </row>
    <row r="97" hidden="1">
      <c r="A97" s="335"/>
      <c r="B97" s="354"/>
      <c r="C97" s="339"/>
      <c r="D97" s="351"/>
      <c r="E97" s="336"/>
      <c r="F97" s="312">
        <f t="shared" si="38"/>
        <v>0</v>
      </c>
      <c r="G97" s="312">
        <f t="shared" si="39"/>
        <v>0</v>
      </c>
      <c r="H97" s="328">
        <f t="shared" si="40"/>
        <v>0</v>
      </c>
      <c r="I97" s="312">
        <f t="shared" si="41"/>
        <v>0</v>
      </c>
      <c r="J97" s="312">
        <f t="shared" si="42"/>
        <v>0</v>
      </c>
      <c r="K97" s="315" t="str">
        <f t="shared" si="7"/>
        <v>#DIV/0!</v>
      </c>
      <c r="L97" s="340"/>
      <c r="M97" s="290"/>
      <c r="N97" s="290"/>
      <c r="O97" s="290"/>
      <c r="P97" s="290"/>
      <c r="Q97" s="290"/>
      <c r="R97" s="290"/>
      <c r="S97" s="290"/>
      <c r="T97" s="290"/>
      <c r="U97" s="290"/>
      <c r="V97" s="290"/>
      <c r="W97" s="290"/>
      <c r="X97" s="290"/>
      <c r="Y97" s="290"/>
      <c r="Z97" s="290"/>
    </row>
    <row r="98" hidden="1">
      <c r="A98" s="335"/>
      <c r="B98" s="349"/>
      <c r="C98" s="339"/>
      <c r="D98" s="351"/>
      <c r="E98" s="336"/>
      <c r="F98" s="312">
        <f t="shared" si="38"/>
        <v>0</v>
      </c>
      <c r="G98" s="312">
        <f t="shared" si="39"/>
        <v>0</v>
      </c>
      <c r="H98" s="328">
        <f t="shared" si="40"/>
        <v>0</v>
      </c>
      <c r="I98" s="312">
        <f t="shared" si="41"/>
        <v>0</v>
      </c>
      <c r="J98" s="312">
        <f t="shared" si="42"/>
        <v>0</v>
      </c>
      <c r="K98" s="315" t="str">
        <f t="shared" si="7"/>
        <v>#DIV/0!</v>
      </c>
      <c r="L98" s="340"/>
      <c r="M98" s="290"/>
      <c r="N98" s="290"/>
      <c r="O98" s="290"/>
      <c r="P98" s="290"/>
      <c r="Q98" s="290"/>
      <c r="R98" s="290"/>
      <c r="S98" s="290"/>
      <c r="T98" s="290"/>
      <c r="U98" s="290"/>
      <c r="V98" s="290"/>
      <c r="W98" s="290"/>
      <c r="X98" s="290"/>
      <c r="Y98" s="290"/>
      <c r="Z98" s="290"/>
    </row>
    <row r="99" hidden="1">
      <c r="A99" s="335"/>
      <c r="B99" s="349"/>
      <c r="C99" s="339"/>
      <c r="D99" s="351"/>
      <c r="E99" s="336"/>
      <c r="F99" s="312">
        <f t="shared" si="38"/>
        <v>0</v>
      </c>
      <c r="G99" s="312">
        <f t="shared" si="39"/>
        <v>0</v>
      </c>
      <c r="H99" s="328">
        <f t="shared" si="40"/>
        <v>0</v>
      </c>
      <c r="I99" s="312">
        <f t="shared" si="41"/>
        <v>0</v>
      </c>
      <c r="J99" s="312">
        <f t="shared" si="42"/>
        <v>0</v>
      </c>
      <c r="K99" s="315" t="str">
        <f t="shared" si="7"/>
        <v>#DIV/0!</v>
      </c>
      <c r="L99" s="353"/>
      <c r="M99" s="290"/>
      <c r="N99" s="290"/>
      <c r="O99" s="290"/>
      <c r="P99" s="290"/>
      <c r="Q99" s="290"/>
      <c r="R99" s="290"/>
      <c r="S99" s="290"/>
      <c r="T99" s="290"/>
      <c r="U99" s="290"/>
      <c r="V99" s="290"/>
      <c r="W99" s="290"/>
      <c r="X99" s="290"/>
      <c r="Y99" s="290"/>
      <c r="Z99" s="290"/>
    </row>
    <row r="100" hidden="1">
      <c r="A100" s="335"/>
      <c r="B100" s="349"/>
      <c r="C100" s="339"/>
      <c r="D100" s="351"/>
      <c r="E100" s="336"/>
      <c r="F100" s="312">
        <f t="shared" si="38"/>
        <v>0</v>
      </c>
      <c r="G100" s="312">
        <f t="shared" si="39"/>
        <v>0</v>
      </c>
      <c r="H100" s="328">
        <f t="shared" si="40"/>
        <v>0</v>
      </c>
      <c r="I100" s="312">
        <f t="shared" si="41"/>
        <v>0</v>
      </c>
      <c r="J100" s="312">
        <f t="shared" si="42"/>
        <v>0</v>
      </c>
      <c r="K100" s="315" t="str">
        <f t="shared" si="7"/>
        <v>#DIV/0!</v>
      </c>
      <c r="L100" s="340"/>
      <c r="M100" s="290"/>
      <c r="N100" s="290"/>
      <c r="O100" s="290"/>
      <c r="P100" s="290"/>
      <c r="Q100" s="290"/>
      <c r="R100" s="290"/>
      <c r="S100" s="290"/>
      <c r="T100" s="290"/>
      <c r="U100" s="290"/>
      <c r="V100" s="290"/>
      <c r="W100" s="290"/>
      <c r="X100" s="290"/>
      <c r="Y100" s="290"/>
      <c r="Z100" s="290"/>
    </row>
    <row r="101" hidden="1">
      <c r="A101" s="335"/>
      <c r="B101" s="349"/>
      <c r="C101" s="339"/>
      <c r="D101" s="351"/>
      <c r="E101" s="336"/>
      <c r="F101" s="312">
        <f t="shared" si="38"/>
        <v>0</v>
      </c>
      <c r="G101" s="312">
        <f t="shared" si="39"/>
        <v>0</v>
      </c>
      <c r="H101" s="328">
        <f t="shared" si="40"/>
        <v>0</v>
      </c>
      <c r="I101" s="312">
        <f t="shared" si="41"/>
        <v>0</v>
      </c>
      <c r="J101" s="312">
        <f t="shared" si="42"/>
        <v>0</v>
      </c>
      <c r="K101" s="315" t="str">
        <f t="shared" si="7"/>
        <v>#DIV/0!</v>
      </c>
      <c r="L101" s="340"/>
      <c r="M101" s="290"/>
      <c r="N101" s="290"/>
      <c r="O101" s="290"/>
      <c r="P101" s="290"/>
      <c r="Q101" s="290"/>
      <c r="R101" s="290"/>
      <c r="S101" s="290"/>
      <c r="T101" s="290"/>
      <c r="U101" s="290"/>
      <c r="V101" s="290"/>
      <c r="W101" s="290"/>
      <c r="X101" s="290"/>
      <c r="Y101" s="290"/>
      <c r="Z101" s="290"/>
    </row>
    <row r="102" hidden="1">
      <c r="A102" s="335"/>
      <c r="B102" s="349"/>
      <c r="C102" s="339"/>
      <c r="D102" s="351"/>
      <c r="E102" s="336"/>
      <c r="F102" s="312">
        <f t="shared" si="38"/>
        <v>0</v>
      </c>
      <c r="G102" s="312">
        <f t="shared" si="39"/>
        <v>0</v>
      </c>
      <c r="H102" s="328">
        <f t="shared" si="40"/>
        <v>0</v>
      </c>
      <c r="I102" s="312">
        <f t="shared" si="41"/>
        <v>0</v>
      </c>
      <c r="J102" s="312">
        <f t="shared" si="42"/>
        <v>0</v>
      </c>
      <c r="K102" s="315" t="str">
        <f t="shared" si="7"/>
        <v>#DIV/0!</v>
      </c>
      <c r="L102" s="340"/>
      <c r="M102" s="290"/>
      <c r="N102" s="290"/>
      <c r="O102" s="290"/>
      <c r="P102" s="290"/>
      <c r="Q102" s="290"/>
      <c r="R102" s="290"/>
      <c r="S102" s="290"/>
      <c r="T102" s="290"/>
      <c r="U102" s="290"/>
      <c r="V102" s="290"/>
      <c r="W102" s="290"/>
      <c r="X102" s="290"/>
      <c r="Y102" s="290"/>
      <c r="Z102" s="290"/>
    </row>
    <row r="103" hidden="1">
      <c r="A103" s="335"/>
      <c r="B103" s="349"/>
      <c r="C103" s="339"/>
      <c r="D103" s="351"/>
      <c r="E103" s="336"/>
      <c r="F103" s="312">
        <f t="shared" si="38"/>
        <v>0</v>
      </c>
      <c r="G103" s="312">
        <f t="shared" si="39"/>
        <v>0</v>
      </c>
      <c r="H103" s="328">
        <f t="shared" si="40"/>
        <v>0</v>
      </c>
      <c r="I103" s="312">
        <f t="shared" si="41"/>
        <v>0</v>
      </c>
      <c r="J103" s="312">
        <f t="shared" si="42"/>
        <v>0</v>
      </c>
      <c r="K103" s="315" t="str">
        <f t="shared" si="7"/>
        <v>#DIV/0!</v>
      </c>
      <c r="L103" s="353"/>
      <c r="M103" s="290"/>
      <c r="N103" s="290"/>
      <c r="O103" s="290"/>
      <c r="P103" s="290"/>
      <c r="Q103" s="290"/>
      <c r="R103" s="290"/>
      <c r="S103" s="290"/>
      <c r="T103" s="290"/>
      <c r="U103" s="290"/>
      <c r="V103" s="290"/>
      <c r="W103" s="290"/>
      <c r="X103" s="290"/>
      <c r="Y103" s="290"/>
      <c r="Z103" s="290"/>
    </row>
    <row r="104" hidden="1">
      <c r="A104" s="335"/>
      <c r="B104" s="349"/>
      <c r="C104" s="339"/>
      <c r="D104" s="351"/>
      <c r="E104" s="336"/>
      <c r="F104" s="312">
        <f t="shared" si="38"/>
        <v>0</v>
      </c>
      <c r="G104" s="312">
        <f t="shared" si="39"/>
        <v>0</v>
      </c>
      <c r="H104" s="328">
        <f t="shared" si="40"/>
        <v>0</v>
      </c>
      <c r="I104" s="312">
        <f t="shared" si="41"/>
        <v>0</v>
      </c>
      <c r="J104" s="312">
        <f t="shared" si="42"/>
        <v>0</v>
      </c>
      <c r="K104" s="315" t="str">
        <f t="shared" si="7"/>
        <v>#DIV/0!</v>
      </c>
      <c r="L104" s="340"/>
      <c r="M104" s="290"/>
      <c r="N104" s="290"/>
      <c r="O104" s="290"/>
      <c r="P104" s="290"/>
      <c r="Q104" s="290"/>
      <c r="R104" s="290"/>
      <c r="S104" s="290"/>
      <c r="T104" s="290"/>
      <c r="U104" s="290"/>
      <c r="V104" s="290"/>
      <c r="W104" s="290"/>
      <c r="X104" s="290"/>
      <c r="Y104" s="290"/>
      <c r="Z104" s="290"/>
    </row>
    <row r="105" hidden="1">
      <c r="A105" s="335"/>
      <c r="B105" s="349"/>
      <c r="C105" s="339"/>
      <c r="D105" s="351"/>
      <c r="E105" s="336"/>
      <c r="F105" s="312">
        <f t="shared" si="38"/>
        <v>0</v>
      </c>
      <c r="G105" s="312">
        <f t="shared" si="39"/>
        <v>0</v>
      </c>
      <c r="H105" s="328">
        <f t="shared" si="40"/>
        <v>0</v>
      </c>
      <c r="I105" s="312">
        <f t="shared" si="41"/>
        <v>0</v>
      </c>
      <c r="J105" s="312">
        <f t="shared" si="42"/>
        <v>0</v>
      </c>
      <c r="K105" s="315" t="str">
        <f t="shared" si="7"/>
        <v>#DIV/0!</v>
      </c>
      <c r="L105" s="340"/>
      <c r="M105" s="290"/>
      <c r="N105" s="290"/>
      <c r="O105" s="290"/>
      <c r="P105" s="290"/>
      <c r="Q105" s="290"/>
      <c r="R105" s="290"/>
      <c r="S105" s="290"/>
      <c r="T105" s="290"/>
      <c r="U105" s="290"/>
      <c r="V105" s="290"/>
      <c r="W105" s="290"/>
      <c r="X105" s="290"/>
      <c r="Y105" s="290"/>
      <c r="Z105" s="290"/>
    </row>
    <row r="106" hidden="1">
      <c r="A106" s="335"/>
      <c r="B106" s="349"/>
      <c r="C106" s="339"/>
      <c r="D106" s="351"/>
      <c r="E106" s="336"/>
      <c r="F106" s="312">
        <f t="shared" si="38"/>
        <v>0</v>
      </c>
      <c r="G106" s="312">
        <f t="shared" si="39"/>
        <v>0</v>
      </c>
      <c r="H106" s="328">
        <f t="shared" si="40"/>
        <v>0</v>
      </c>
      <c r="I106" s="312">
        <f t="shared" si="41"/>
        <v>0</v>
      </c>
      <c r="J106" s="312">
        <f t="shared" si="42"/>
        <v>0</v>
      </c>
      <c r="K106" s="315" t="str">
        <f t="shared" si="7"/>
        <v>#DIV/0!</v>
      </c>
      <c r="L106" s="340"/>
      <c r="M106" s="290"/>
      <c r="N106" s="290"/>
      <c r="O106" s="290"/>
      <c r="P106" s="290"/>
      <c r="Q106" s="290"/>
      <c r="R106" s="290"/>
      <c r="S106" s="290"/>
      <c r="T106" s="290"/>
      <c r="U106" s="290"/>
      <c r="V106" s="290"/>
      <c r="W106" s="290"/>
      <c r="X106" s="290"/>
      <c r="Y106" s="290"/>
      <c r="Z106" s="290"/>
    </row>
    <row r="107" hidden="1">
      <c r="A107" s="335"/>
      <c r="B107" s="349"/>
      <c r="C107" s="339"/>
      <c r="D107" s="351"/>
      <c r="E107" s="336"/>
      <c r="F107" s="312">
        <f t="shared" si="38"/>
        <v>0</v>
      </c>
      <c r="G107" s="312">
        <f t="shared" si="39"/>
        <v>0</v>
      </c>
      <c r="H107" s="328">
        <f t="shared" si="40"/>
        <v>0</v>
      </c>
      <c r="I107" s="312">
        <f t="shared" si="41"/>
        <v>0</v>
      </c>
      <c r="J107" s="312">
        <f t="shared" si="42"/>
        <v>0</v>
      </c>
      <c r="K107" s="315" t="str">
        <f t="shared" si="7"/>
        <v>#DIV/0!</v>
      </c>
      <c r="L107" s="353"/>
      <c r="M107" s="290"/>
      <c r="N107" s="290"/>
      <c r="O107" s="290"/>
      <c r="P107" s="290"/>
      <c r="Q107" s="290"/>
      <c r="R107" s="290"/>
      <c r="S107" s="290"/>
      <c r="T107" s="290"/>
      <c r="U107" s="290"/>
      <c r="V107" s="290"/>
      <c r="W107" s="290"/>
      <c r="X107" s="290"/>
      <c r="Y107" s="290"/>
      <c r="Z107" s="290"/>
    </row>
    <row r="108" hidden="1">
      <c r="A108" s="337"/>
      <c r="B108" s="338"/>
      <c r="C108" s="339"/>
      <c r="D108" s="351"/>
      <c r="E108" s="336"/>
      <c r="F108" s="312">
        <f t="shared" si="38"/>
        <v>0</v>
      </c>
      <c r="G108" s="312">
        <f t="shared" si="39"/>
        <v>0</v>
      </c>
      <c r="H108" s="328">
        <f t="shared" si="40"/>
        <v>0</v>
      </c>
      <c r="I108" s="312">
        <f t="shared" si="41"/>
        <v>0</v>
      </c>
      <c r="J108" s="312">
        <f t="shared" si="42"/>
        <v>0</v>
      </c>
      <c r="K108" s="315" t="str">
        <f t="shared" si="7"/>
        <v>#DIV/0!</v>
      </c>
      <c r="L108" s="340"/>
      <c r="M108" s="290"/>
      <c r="N108" s="290"/>
      <c r="O108" s="290"/>
      <c r="P108" s="290"/>
      <c r="Q108" s="290"/>
      <c r="R108" s="290"/>
      <c r="S108" s="290"/>
      <c r="T108" s="290"/>
      <c r="U108" s="290"/>
      <c r="V108" s="290"/>
      <c r="W108" s="290"/>
      <c r="X108" s="290"/>
      <c r="Y108" s="290"/>
      <c r="Z108" s="290"/>
    </row>
    <row r="109" hidden="1">
      <c r="A109" s="341"/>
      <c r="B109" s="338"/>
      <c r="C109" s="342"/>
      <c r="D109" s="355"/>
      <c r="E109" s="343"/>
      <c r="F109" s="312">
        <f t="shared" si="38"/>
        <v>0</v>
      </c>
      <c r="G109" s="312">
        <f t="shared" si="39"/>
        <v>0</v>
      </c>
      <c r="H109" s="328">
        <f t="shared" si="40"/>
        <v>0</v>
      </c>
      <c r="I109" s="312">
        <f t="shared" si="41"/>
        <v>0</v>
      </c>
      <c r="J109" s="312">
        <f t="shared" si="42"/>
        <v>0</v>
      </c>
      <c r="K109" s="315" t="str">
        <f t="shared" si="7"/>
        <v>#DIV/0!</v>
      </c>
      <c r="L109" s="340"/>
      <c r="M109" s="290"/>
      <c r="N109" s="290"/>
      <c r="O109" s="290"/>
      <c r="P109" s="290"/>
      <c r="Q109" s="290"/>
      <c r="R109" s="290"/>
      <c r="S109" s="290"/>
      <c r="T109" s="290"/>
      <c r="U109" s="290"/>
      <c r="V109" s="290"/>
      <c r="W109" s="290"/>
      <c r="X109" s="290"/>
      <c r="Y109" s="290"/>
      <c r="Z109" s="290"/>
    </row>
    <row r="110" hidden="1">
      <c r="A110" s="344"/>
      <c r="B110" s="345" t="s">
        <v>858</v>
      </c>
      <c r="C110" s="346">
        <f>SUM(C95:C109)</f>
        <v>0</v>
      </c>
      <c r="D110" s="346"/>
      <c r="E110" s="346"/>
      <c r="F110" s="356">
        <f t="shared" ref="F110:G110" si="43">SUM(F95:F109)</f>
        <v>0</v>
      </c>
      <c r="G110" s="356">
        <f t="shared" si="43"/>
        <v>0</v>
      </c>
      <c r="H110" s="346"/>
      <c r="I110" s="356">
        <f t="shared" ref="I110:J110" si="44">SUM(I95:I109)</f>
        <v>0</v>
      </c>
      <c r="J110" s="356">
        <f t="shared" si="44"/>
        <v>0</v>
      </c>
      <c r="K110" s="357" t="str">
        <f t="shared" si="7"/>
        <v>#DIV/0!</v>
      </c>
      <c r="L110" s="290"/>
      <c r="M110" s="290"/>
      <c r="N110" s="290"/>
      <c r="O110" s="290"/>
      <c r="P110" s="290"/>
      <c r="Q110" s="290"/>
      <c r="R110" s="290"/>
      <c r="S110" s="290"/>
      <c r="T110" s="290"/>
      <c r="U110" s="290"/>
      <c r="V110" s="290"/>
      <c r="W110" s="290"/>
      <c r="X110" s="290"/>
      <c r="Y110" s="290"/>
      <c r="Z110" s="290"/>
    </row>
    <row r="111">
      <c r="A111" s="278"/>
      <c r="B111" s="290"/>
      <c r="C111" s="290"/>
      <c r="D111" s="290"/>
      <c r="E111" s="358" t="s">
        <v>859</v>
      </c>
      <c r="F111" s="359">
        <f t="shared" ref="F111:G111" si="45">F110+F94+F78+F62+F46+F30</f>
        <v>3030</v>
      </c>
      <c r="G111" s="359">
        <f t="shared" si="45"/>
        <v>93930</v>
      </c>
      <c r="H111" s="346"/>
      <c r="I111" s="359">
        <f t="shared" ref="I111:J111" si="46">I110+I94+I78+I62+I46+I30</f>
        <v>9655.172414</v>
      </c>
      <c r="J111" s="359">
        <f t="shared" si="46"/>
        <v>299310.3448</v>
      </c>
      <c r="K111" s="348">
        <f t="shared" si="7"/>
        <v>0.3138214286</v>
      </c>
      <c r="L111" s="290"/>
      <c r="M111" s="290"/>
      <c r="N111" s="290"/>
      <c r="O111" s="290"/>
      <c r="P111" s="290"/>
      <c r="Q111" s="290"/>
      <c r="R111" s="290"/>
      <c r="S111" s="290"/>
      <c r="T111" s="290"/>
      <c r="U111" s="290"/>
      <c r="V111" s="290"/>
      <c r="W111" s="290"/>
      <c r="X111" s="290"/>
      <c r="Y111" s="290"/>
      <c r="Z111" s="290"/>
    </row>
    <row r="112">
      <c r="A112" s="278"/>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c r="A113" s="278"/>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c r="A114" s="291"/>
      <c r="B114" s="360" t="s">
        <v>818</v>
      </c>
      <c r="C114" s="3"/>
      <c r="D114" s="293"/>
      <c r="E114" s="361" t="s">
        <v>860</v>
      </c>
      <c r="F114" s="362">
        <f>C118</f>
        <v>27.65714286</v>
      </c>
      <c r="G114" s="361" t="s">
        <v>820</v>
      </c>
      <c r="H114" s="363" t="s">
        <v>821</v>
      </c>
      <c r="I114" s="289"/>
      <c r="J114" s="289"/>
      <c r="K114" s="286"/>
      <c r="L114" s="290"/>
      <c r="M114" s="290"/>
      <c r="N114" s="290"/>
      <c r="O114" s="290"/>
      <c r="P114" s="290"/>
      <c r="Q114" s="290"/>
      <c r="R114" s="290"/>
      <c r="S114" s="290"/>
      <c r="T114" s="290"/>
      <c r="U114" s="290"/>
      <c r="V114" s="290"/>
      <c r="W114" s="290"/>
      <c r="X114" s="290"/>
      <c r="Y114" s="290"/>
      <c r="Z114" s="290"/>
    </row>
    <row r="115">
      <c r="A115" s="291"/>
      <c r="B115" s="298" t="s">
        <v>822</v>
      </c>
      <c r="C115" s="299" t="str">
        <f>'Rotación'!C35</f>
        <v>Febrero</v>
      </c>
      <c r="D115" s="293"/>
      <c r="E115" s="300" t="s">
        <v>823</v>
      </c>
      <c r="F115" s="301">
        <v>2.0</v>
      </c>
      <c r="G115" s="302">
        <f>F115*F114</f>
        <v>55.31428571</v>
      </c>
      <c r="H115" s="364">
        <f>C140</f>
        <v>57</v>
      </c>
      <c r="I115" s="289"/>
      <c r="J115" s="289"/>
      <c r="K115" s="286"/>
      <c r="L115" s="290"/>
      <c r="M115" s="290"/>
      <c r="N115" s="290"/>
      <c r="O115" s="290"/>
      <c r="P115" s="290"/>
      <c r="Q115" s="290"/>
      <c r="R115" s="290"/>
      <c r="S115" s="290"/>
      <c r="T115" s="290"/>
      <c r="U115" s="290"/>
      <c r="V115" s="290"/>
      <c r="W115" s="290"/>
      <c r="X115" s="290"/>
      <c r="Y115" s="290"/>
      <c r="Z115" s="290"/>
    </row>
    <row r="116">
      <c r="A116" s="291"/>
      <c r="B116" s="304" t="s">
        <v>824</v>
      </c>
      <c r="C116" s="299">
        <f>'Rotación'!F5</f>
        <v>44</v>
      </c>
      <c r="D116" s="293"/>
      <c r="E116" s="300"/>
      <c r="F116" s="305"/>
      <c r="G116" s="302"/>
      <c r="H116" s="365"/>
      <c r="I116" s="289"/>
      <c r="J116" s="289"/>
      <c r="K116" s="286"/>
      <c r="L116" s="290"/>
      <c r="M116" s="290"/>
      <c r="N116" s="290"/>
      <c r="O116" s="290"/>
      <c r="P116" s="290"/>
      <c r="Q116" s="290"/>
      <c r="R116" s="290"/>
      <c r="S116" s="290"/>
      <c r="T116" s="290"/>
      <c r="U116" s="290"/>
      <c r="V116" s="290"/>
      <c r="W116" s="290"/>
      <c r="X116" s="290"/>
      <c r="Y116" s="290"/>
      <c r="Z116" s="290"/>
    </row>
    <row r="117">
      <c r="A117" s="291"/>
      <c r="B117" s="304" t="s">
        <v>795</v>
      </c>
      <c r="C117" s="306">
        <f>'Rotación'!F8</f>
        <v>0.6285714286</v>
      </c>
      <c r="D117" s="293"/>
      <c r="E117" s="300"/>
      <c r="F117" s="305"/>
      <c r="G117" s="302"/>
      <c r="H117" s="365"/>
      <c r="I117" s="289"/>
      <c r="J117" s="289"/>
      <c r="K117" s="286"/>
      <c r="L117" s="290"/>
      <c r="M117" s="290"/>
      <c r="N117" s="290"/>
      <c r="O117" s="290"/>
      <c r="P117" s="290"/>
      <c r="Q117" s="290"/>
      <c r="R117" s="290"/>
      <c r="S117" s="290"/>
      <c r="T117" s="290"/>
      <c r="U117" s="290"/>
      <c r="V117" s="290"/>
      <c r="W117" s="290"/>
      <c r="X117" s="290"/>
      <c r="Y117" s="290"/>
      <c r="Z117" s="290"/>
    </row>
    <row r="118">
      <c r="A118" s="291"/>
      <c r="B118" s="307" t="s">
        <v>825</v>
      </c>
      <c r="C118" s="299">
        <f>C117*C116</f>
        <v>27.65714286</v>
      </c>
      <c r="D118" s="293"/>
      <c r="E118" s="300"/>
      <c r="F118" s="305"/>
      <c r="G118" s="302"/>
      <c r="H118" s="365"/>
      <c r="I118" s="289"/>
      <c r="J118" s="289"/>
      <c r="K118" s="286"/>
      <c r="L118" s="290"/>
      <c r="M118" s="290"/>
      <c r="N118" s="290"/>
      <c r="O118" s="290"/>
      <c r="P118" s="290"/>
      <c r="Q118" s="290"/>
      <c r="R118" s="290"/>
      <c r="S118" s="290"/>
      <c r="T118" s="290"/>
      <c r="U118" s="290"/>
      <c r="V118" s="290"/>
      <c r="W118" s="290"/>
      <c r="X118" s="290"/>
      <c r="Y118" s="290"/>
      <c r="Z118" s="290"/>
    </row>
    <row r="119">
      <c r="A119" s="291"/>
      <c r="B119" s="307" t="s">
        <v>826</v>
      </c>
      <c r="C119" s="366">
        <f>C118*C120</f>
        <v>774.4</v>
      </c>
      <c r="D119" s="293"/>
      <c r="E119" s="300"/>
      <c r="F119" s="305"/>
      <c r="G119" s="302"/>
      <c r="H119" s="365"/>
      <c r="I119" s="289"/>
      <c r="J119" s="289"/>
      <c r="K119" s="286"/>
      <c r="L119" s="290"/>
      <c r="M119" s="290"/>
      <c r="N119" s="290"/>
      <c r="O119" s="290"/>
      <c r="P119" s="290"/>
      <c r="Q119" s="290"/>
      <c r="R119" s="290"/>
      <c r="S119" s="290"/>
      <c r="T119" s="290"/>
      <c r="U119" s="290"/>
      <c r="V119" s="290"/>
      <c r="W119" s="290"/>
      <c r="X119" s="290"/>
      <c r="Y119" s="290"/>
      <c r="Z119" s="290"/>
    </row>
    <row r="120">
      <c r="A120" s="291"/>
      <c r="B120" s="307" t="s">
        <v>827</v>
      </c>
      <c r="C120" s="299">
        <f>'Rotación'!F4</f>
        <v>28</v>
      </c>
      <c r="D120" s="293"/>
      <c r="E120" s="300"/>
      <c r="F120" s="305"/>
      <c r="G120" s="302"/>
      <c r="H120" s="365"/>
      <c r="I120" s="289"/>
      <c r="J120" s="289"/>
      <c r="K120" s="286"/>
      <c r="L120" s="290"/>
      <c r="M120" s="290"/>
      <c r="N120" s="290"/>
      <c r="O120" s="290"/>
      <c r="P120" s="290"/>
      <c r="Q120" s="290"/>
      <c r="R120" s="290"/>
      <c r="S120" s="290"/>
      <c r="T120" s="290"/>
      <c r="U120" s="290"/>
      <c r="V120" s="290"/>
      <c r="W120" s="290"/>
      <c r="X120" s="290"/>
      <c r="Y120" s="290"/>
      <c r="Z120" s="290"/>
    </row>
    <row r="121">
      <c r="A121" s="291"/>
      <c r="B121" s="311" t="s">
        <v>828</v>
      </c>
      <c r="C121" s="312">
        <f>J221/C119</f>
        <v>363.7521374</v>
      </c>
      <c r="D121" s="289"/>
      <c r="E121" s="289"/>
      <c r="F121" s="289"/>
      <c r="G121" s="289"/>
      <c r="H121" s="289"/>
      <c r="I121" s="289"/>
      <c r="J121" s="289"/>
      <c r="K121" s="286"/>
      <c r="L121" s="290"/>
      <c r="M121" s="290"/>
      <c r="N121" s="290"/>
      <c r="O121" s="290"/>
      <c r="P121" s="290"/>
      <c r="Q121" s="290"/>
      <c r="R121" s="290"/>
      <c r="S121" s="290"/>
      <c r="T121" s="290"/>
      <c r="U121" s="290"/>
      <c r="V121" s="290"/>
      <c r="W121" s="290"/>
      <c r="X121" s="290"/>
      <c r="Y121" s="290"/>
      <c r="Z121" s="290"/>
    </row>
    <row r="122">
      <c r="A122" s="291"/>
      <c r="B122" s="307" t="s">
        <v>829</v>
      </c>
      <c r="C122" s="315">
        <f>K221</f>
        <v>0.3104267352</v>
      </c>
      <c r="D122" s="286"/>
      <c r="E122" s="289"/>
      <c r="F122" s="289"/>
      <c r="G122" s="289"/>
      <c r="H122" s="289"/>
      <c r="I122" s="289"/>
      <c r="J122" s="289"/>
      <c r="K122" s="286"/>
      <c r="L122" s="290"/>
      <c r="M122" s="290"/>
      <c r="N122" s="290"/>
      <c r="O122" s="290"/>
      <c r="P122" s="290"/>
      <c r="Q122" s="290"/>
      <c r="R122" s="290"/>
      <c r="S122" s="290"/>
      <c r="T122" s="290"/>
      <c r="U122" s="290"/>
      <c r="V122" s="290"/>
      <c r="W122" s="290"/>
      <c r="X122" s="290"/>
      <c r="Y122" s="290"/>
      <c r="Z122" s="290"/>
    </row>
    <row r="123">
      <c r="A123" s="316"/>
      <c r="B123" s="285"/>
      <c r="C123" s="285"/>
      <c r="D123" s="285"/>
      <c r="E123" s="287"/>
      <c r="F123" s="287"/>
      <c r="G123" s="287"/>
      <c r="H123" s="287"/>
      <c r="I123" s="287"/>
      <c r="J123" s="287"/>
      <c r="K123" s="285"/>
      <c r="L123" s="290"/>
      <c r="M123" s="290"/>
      <c r="N123" s="290"/>
      <c r="O123" s="290"/>
      <c r="P123" s="290"/>
      <c r="Q123" s="290"/>
      <c r="R123" s="290"/>
      <c r="S123" s="290"/>
      <c r="T123" s="290"/>
      <c r="U123" s="290"/>
      <c r="V123" s="290"/>
      <c r="W123" s="290"/>
      <c r="X123" s="290"/>
      <c r="Y123" s="290"/>
      <c r="Z123" s="290"/>
    </row>
    <row r="124">
      <c r="A124" s="317" t="s">
        <v>830</v>
      </c>
      <c r="B124" s="318" t="s">
        <v>831</v>
      </c>
      <c r="C124" s="318" t="s">
        <v>832</v>
      </c>
      <c r="D124" s="318" t="s">
        <v>833</v>
      </c>
      <c r="E124" s="319" t="s">
        <v>834</v>
      </c>
      <c r="F124" s="319" t="s">
        <v>835</v>
      </c>
      <c r="G124" s="319" t="s">
        <v>836</v>
      </c>
      <c r="H124" s="319" t="s">
        <v>837</v>
      </c>
      <c r="I124" s="319" t="s">
        <v>838</v>
      </c>
      <c r="J124" s="319" t="s">
        <v>839</v>
      </c>
      <c r="K124" s="318" t="s">
        <v>840</v>
      </c>
      <c r="L124" s="367" t="s">
        <v>861</v>
      </c>
      <c r="M124" s="322"/>
      <c r="N124" s="322"/>
      <c r="O124" s="322"/>
      <c r="P124" s="322"/>
      <c r="Q124" s="322"/>
      <c r="R124" s="322"/>
      <c r="S124" s="322"/>
      <c r="T124" s="322"/>
      <c r="U124" s="322"/>
      <c r="V124" s="322"/>
      <c r="W124" s="322"/>
      <c r="X124" s="322"/>
      <c r="Y124" s="322"/>
      <c r="Z124" s="322"/>
    </row>
    <row r="125">
      <c r="A125" s="335" t="str">
        <f t="shared" ref="A125:B125" si="47">A15</f>
        <v/>
      </c>
      <c r="B125" s="368" t="str">
        <f t="shared" si="47"/>
        <v>Sándwich pollo</v>
      </c>
      <c r="C125" s="325">
        <v>4.0</v>
      </c>
      <c r="D125" s="369">
        <f t="shared" ref="D125:E125" si="48">D15</f>
        <v>0.4</v>
      </c>
      <c r="E125" s="327">
        <f t="shared" si="48"/>
        <v>60</v>
      </c>
      <c r="F125" s="312">
        <f t="shared" ref="F125:F139" si="50">E125*C125</f>
        <v>240</v>
      </c>
      <c r="G125" s="312">
        <f t="shared" ref="G125:G139" si="51">F125*$C$120</f>
        <v>6720</v>
      </c>
      <c r="H125" s="328">
        <f t="shared" ref="H125:H137" si="52">H15</f>
        <v>181.0344828</v>
      </c>
      <c r="I125" s="312">
        <f t="shared" ref="I125:I139" si="53">H125*C125</f>
        <v>724.137931</v>
      </c>
      <c r="J125" s="312">
        <f t="shared" ref="J125:J139" si="54">I125*$C$120</f>
        <v>20275.86207</v>
      </c>
      <c r="K125" s="315">
        <f t="shared" ref="K125:K155" si="55">G125/J125</f>
        <v>0.3314285714</v>
      </c>
      <c r="L125" s="370">
        <f t="shared" ref="L125:L137" si="56">H125*1.16</f>
        <v>210</v>
      </c>
      <c r="M125" s="331"/>
      <c r="N125" s="331"/>
      <c r="O125" s="331"/>
      <c r="P125" s="331"/>
      <c r="Q125" s="331"/>
      <c r="R125" s="331"/>
      <c r="S125" s="331"/>
      <c r="T125" s="331"/>
      <c r="U125" s="331"/>
      <c r="V125" s="331"/>
      <c r="W125" s="331"/>
      <c r="X125" s="331"/>
      <c r="Y125" s="331"/>
      <c r="Z125" s="331"/>
    </row>
    <row r="126">
      <c r="A126" s="335"/>
      <c r="B126" s="368" t="str">
        <f t="shared" ref="B126:B137" si="57">B16</f>
        <v>Sándwich cordero</v>
      </c>
      <c r="C126" s="325">
        <v>4.0</v>
      </c>
      <c r="D126" s="369">
        <f t="shared" ref="D126:E126" si="49">D16</f>
        <v>0.3</v>
      </c>
      <c r="E126" s="327">
        <f t="shared" si="49"/>
        <v>120</v>
      </c>
      <c r="F126" s="312">
        <f t="shared" si="50"/>
        <v>480</v>
      </c>
      <c r="G126" s="312">
        <f t="shared" si="51"/>
        <v>13440</v>
      </c>
      <c r="H126" s="328">
        <f t="shared" si="52"/>
        <v>327.5862069</v>
      </c>
      <c r="I126" s="312">
        <f t="shared" si="53"/>
        <v>1310.344828</v>
      </c>
      <c r="J126" s="312">
        <f t="shared" si="54"/>
        <v>36689.65517</v>
      </c>
      <c r="K126" s="315">
        <f t="shared" si="55"/>
        <v>0.3663157895</v>
      </c>
      <c r="L126" s="370">
        <f t="shared" si="56"/>
        <v>380</v>
      </c>
      <c r="M126" s="290"/>
      <c r="N126" s="290"/>
      <c r="O126" s="290"/>
      <c r="P126" s="290"/>
      <c r="Q126" s="290"/>
      <c r="R126" s="290"/>
      <c r="S126" s="290"/>
      <c r="T126" s="290"/>
      <c r="U126" s="290"/>
      <c r="V126" s="290"/>
      <c r="W126" s="290"/>
      <c r="X126" s="290"/>
      <c r="Y126" s="290"/>
      <c r="Z126" s="290"/>
    </row>
    <row r="127">
      <c r="A127" s="335"/>
      <c r="B127" s="368" t="str">
        <f t="shared" si="57"/>
        <v>Sándwich picanha</v>
      </c>
      <c r="C127" s="325">
        <v>3.0</v>
      </c>
      <c r="D127" s="369">
        <f t="shared" ref="D127:E127" si="58">D17</f>
        <v>0.3</v>
      </c>
      <c r="E127" s="327">
        <f t="shared" si="58"/>
        <v>110</v>
      </c>
      <c r="F127" s="312">
        <f t="shared" si="50"/>
        <v>330</v>
      </c>
      <c r="G127" s="312">
        <f t="shared" si="51"/>
        <v>9240</v>
      </c>
      <c r="H127" s="328">
        <f t="shared" si="52"/>
        <v>258.6206897</v>
      </c>
      <c r="I127" s="312">
        <f t="shared" si="53"/>
        <v>775.862069</v>
      </c>
      <c r="J127" s="312">
        <f t="shared" si="54"/>
        <v>21724.13793</v>
      </c>
      <c r="K127" s="315">
        <f t="shared" si="55"/>
        <v>0.4253333333</v>
      </c>
      <c r="L127" s="370">
        <f t="shared" si="56"/>
        <v>300</v>
      </c>
      <c r="M127" s="290"/>
      <c r="N127" s="290"/>
      <c r="O127" s="290"/>
      <c r="P127" s="290"/>
      <c r="Q127" s="290"/>
      <c r="R127" s="290"/>
      <c r="S127" s="290"/>
      <c r="T127" s="290"/>
      <c r="U127" s="290"/>
      <c r="V127" s="290"/>
      <c r="W127" s="290"/>
      <c r="X127" s="290"/>
      <c r="Y127" s="290"/>
      <c r="Z127" s="290"/>
    </row>
    <row r="128">
      <c r="A128" s="335"/>
      <c r="B128" s="368" t="str">
        <f t="shared" si="57"/>
        <v>Sándwich pescado</v>
      </c>
      <c r="C128" s="325">
        <v>4.0</v>
      </c>
      <c r="D128" s="369">
        <f t="shared" ref="D128:E128" si="59">D18</f>
        <v>0.4</v>
      </c>
      <c r="E128" s="327">
        <f t="shared" si="59"/>
        <v>80</v>
      </c>
      <c r="F128" s="312">
        <f t="shared" si="50"/>
        <v>320</v>
      </c>
      <c r="G128" s="312">
        <f t="shared" si="51"/>
        <v>8960</v>
      </c>
      <c r="H128" s="328">
        <f t="shared" si="52"/>
        <v>232.7586207</v>
      </c>
      <c r="I128" s="312">
        <f t="shared" si="53"/>
        <v>931.0344828</v>
      </c>
      <c r="J128" s="312">
        <f t="shared" si="54"/>
        <v>26068.96552</v>
      </c>
      <c r="K128" s="315">
        <f t="shared" si="55"/>
        <v>0.3437037037</v>
      </c>
      <c r="L128" s="370">
        <f t="shared" si="56"/>
        <v>270</v>
      </c>
      <c r="M128" s="290"/>
      <c r="N128" s="290"/>
      <c r="O128" s="290"/>
      <c r="P128" s="290"/>
      <c r="Q128" s="290"/>
      <c r="R128" s="290"/>
      <c r="S128" s="290"/>
      <c r="T128" s="290"/>
      <c r="U128" s="290"/>
      <c r="V128" s="290"/>
      <c r="W128" s="290"/>
      <c r="X128" s="290"/>
      <c r="Y128" s="290"/>
      <c r="Z128" s="290"/>
    </row>
    <row r="129">
      <c r="A129" s="335"/>
      <c r="B129" s="368" t="str">
        <f t="shared" si="57"/>
        <v>Sándwich pork belly</v>
      </c>
      <c r="C129" s="371">
        <v>4.0</v>
      </c>
      <c r="D129" s="369">
        <f t="shared" ref="D129:E129" si="60">D19</f>
        <v>0.4</v>
      </c>
      <c r="E129" s="327">
        <f t="shared" si="60"/>
        <v>70</v>
      </c>
      <c r="F129" s="312">
        <f t="shared" si="50"/>
        <v>280</v>
      </c>
      <c r="G129" s="312">
        <f t="shared" si="51"/>
        <v>7840</v>
      </c>
      <c r="H129" s="328">
        <f t="shared" si="52"/>
        <v>250</v>
      </c>
      <c r="I129" s="312">
        <f t="shared" si="53"/>
        <v>1000</v>
      </c>
      <c r="J129" s="312">
        <f t="shared" si="54"/>
        <v>28000</v>
      </c>
      <c r="K129" s="315">
        <f t="shared" si="55"/>
        <v>0.28</v>
      </c>
      <c r="L129" s="370">
        <f t="shared" si="56"/>
        <v>290</v>
      </c>
      <c r="M129" s="290"/>
      <c r="N129" s="290"/>
      <c r="O129" s="290"/>
      <c r="P129" s="290"/>
      <c r="Q129" s="290"/>
      <c r="R129" s="290"/>
      <c r="S129" s="290"/>
      <c r="T129" s="290"/>
      <c r="U129" s="290"/>
      <c r="V129" s="290"/>
      <c r="W129" s="290"/>
      <c r="X129" s="290"/>
      <c r="Y129" s="290"/>
      <c r="Z129" s="290"/>
    </row>
    <row r="130">
      <c r="A130" s="335"/>
      <c r="B130" s="368" t="str">
        <f t="shared" si="57"/>
        <v>Tosta hongos</v>
      </c>
      <c r="C130" s="325">
        <v>3.0</v>
      </c>
      <c r="D130" s="369">
        <f t="shared" ref="D130:E130" si="61">D20</f>
        <v>0.5</v>
      </c>
      <c r="E130" s="327">
        <f t="shared" si="61"/>
        <v>80</v>
      </c>
      <c r="F130" s="312">
        <f t="shared" si="50"/>
        <v>240</v>
      </c>
      <c r="G130" s="312">
        <f t="shared" si="51"/>
        <v>6720</v>
      </c>
      <c r="H130" s="328">
        <f t="shared" si="52"/>
        <v>232.7586207</v>
      </c>
      <c r="I130" s="312">
        <f t="shared" si="53"/>
        <v>698.2758621</v>
      </c>
      <c r="J130" s="312">
        <f t="shared" si="54"/>
        <v>19551.72414</v>
      </c>
      <c r="K130" s="315">
        <f t="shared" si="55"/>
        <v>0.3437037037</v>
      </c>
      <c r="L130" s="370">
        <f t="shared" si="56"/>
        <v>270</v>
      </c>
      <c r="M130" s="290"/>
      <c r="N130" s="290"/>
      <c r="O130" s="290"/>
      <c r="P130" s="290"/>
      <c r="Q130" s="290"/>
      <c r="R130" s="290"/>
      <c r="S130" s="290"/>
      <c r="T130" s="290"/>
      <c r="U130" s="290"/>
      <c r="V130" s="290"/>
      <c r="W130" s="290"/>
      <c r="X130" s="290"/>
      <c r="Y130" s="290"/>
      <c r="Z130" s="290"/>
    </row>
    <row r="131">
      <c r="A131" s="335"/>
      <c r="B131" s="368" t="str">
        <f t="shared" si="57"/>
        <v>Bollo veggie</v>
      </c>
      <c r="C131" s="325">
        <v>5.0</v>
      </c>
      <c r="D131" s="369">
        <f t="shared" ref="D131:E131" si="62">D21</f>
        <v>0.5</v>
      </c>
      <c r="E131" s="327">
        <f t="shared" si="62"/>
        <v>45</v>
      </c>
      <c r="F131" s="312">
        <f t="shared" si="50"/>
        <v>225</v>
      </c>
      <c r="G131" s="312">
        <f t="shared" si="51"/>
        <v>6300</v>
      </c>
      <c r="H131" s="328">
        <f t="shared" si="52"/>
        <v>155.1724138</v>
      </c>
      <c r="I131" s="312">
        <f t="shared" si="53"/>
        <v>775.862069</v>
      </c>
      <c r="J131" s="312">
        <f t="shared" si="54"/>
        <v>21724.13793</v>
      </c>
      <c r="K131" s="315">
        <f t="shared" si="55"/>
        <v>0.29</v>
      </c>
      <c r="L131" s="370">
        <f t="shared" si="56"/>
        <v>180</v>
      </c>
      <c r="M131" s="290"/>
      <c r="N131" s="290"/>
      <c r="O131" s="290"/>
      <c r="P131" s="290"/>
      <c r="Q131" s="290"/>
      <c r="R131" s="290"/>
      <c r="S131" s="290"/>
      <c r="T131" s="290"/>
      <c r="U131" s="290"/>
      <c r="V131" s="290"/>
      <c r="W131" s="290"/>
      <c r="X131" s="290"/>
      <c r="Y131" s="290"/>
      <c r="Z131" s="290"/>
    </row>
    <row r="132">
      <c r="A132" s="335"/>
      <c r="B132" s="368" t="str">
        <f t="shared" si="57"/>
        <v>Croquetas cordero</v>
      </c>
      <c r="C132" s="325">
        <v>5.0</v>
      </c>
      <c r="D132" s="369">
        <f t="shared" ref="D132:E132" si="63">D22</f>
        <v>0.3</v>
      </c>
      <c r="E132" s="327">
        <f t="shared" si="63"/>
        <v>30</v>
      </c>
      <c r="F132" s="312">
        <f t="shared" si="50"/>
        <v>150</v>
      </c>
      <c r="G132" s="312">
        <f t="shared" si="51"/>
        <v>4200</v>
      </c>
      <c r="H132" s="328">
        <f t="shared" si="52"/>
        <v>146.5517241</v>
      </c>
      <c r="I132" s="312">
        <f t="shared" si="53"/>
        <v>732.7586207</v>
      </c>
      <c r="J132" s="312">
        <f t="shared" si="54"/>
        <v>20517.24138</v>
      </c>
      <c r="K132" s="315">
        <f t="shared" si="55"/>
        <v>0.2047058824</v>
      </c>
      <c r="L132" s="370">
        <f t="shared" si="56"/>
        <v>170</v>
      </c>
      <c r="M132" s="290"/>
      <c r="N132" s="290"/>
      <c r="O132" s="290"/>
      <c r="P132" s="290"/>
      <c r="Q132" s="290"/>
      <c r="R132" s="290"/>
      <c r="S132" s="290"/>
      <c r="T132" s="290"/>
      <c r="U132" s="290"/>
      <c r="V132" s="290"/>
      <c r="W132" s="290"/>
      <c r="X132" s="290"/>
      <c r="Y132" s="290"/>
      <c r="Z132" s="290"/>
    </row>
    <row r="133">
      <c r="A133" s="335"/>
      <c r="B133" s="368" t="str">
        <f t="shared" si="57"/>
        <v>Croquetas camarón y cazón</v>
      </c>
      <c r="C133" s="325">
        <v>4.0</v>
      </c>
      <c r="D133" s="369">
        <f t="shared" ref="D133:E133" si="64">D23</f>
        <v>0.5</v>
      </c>
      <c r="E133" s="327">
        <f t="shared" si="64"/>
        <v>35</v>
      </c>
      <c r="F133" s="312">
        <f t="shared" si="50"/>
        <v>140</v>
      </c>
      <c r="G133" s="312">
        <f t="shared" si="51"/>
        <v>3920</v>
      </c>
      <c r="H133" s="328">
        <f t="shared" si="52"/>
        <v>146.5517241</v>
      </c>
      <c r="I133" s="312">
        <f t="shared" si="53"/>
        <v>586.2068966</v>
      </c>
      <c r="J133" s="312">
        <f t="shared" si="54"/>
        <v>16413.7931</v>
      </c>
      <c r="K133" s="315">
        <f t="shared" si="55"/>
        <v>0.2388235294</v>
      </c>
      <c r="L133" s="370">
        <f t="shared" si="56"/>
        <v>170</v>
      </c>
      <c r="M133" s="290"/>
      <c r="N133" s="290"/>
      <c r="O133" s="290"/>
      <c r="P133" s="290"/>
      <c r="Q133" s="290"/>
      <c r="R133" s="290"/>
      <c r="S133" s="290"/>
      <c r="T133" s="290"/>
      <c r="U133" s="290"/>
      <c r="V133" s="290"/>
      <c r="W133" s="290"/>
      <c r="X133" s="290"/>
      <c r="Y133" s="290"/>
      <c r="Z133" s="290"/>
    </row>
    <row r="134">
      <c r="A134" s="335"/>
      <c r="B134" s="368" t="str">
        <f t="shared" si="57"/>
        <v>Caldo de camarón</v>
      </c>
      <c r="C134" s="325">
        <v>7.0</v>
      </c>
      <c r="D134" s="369">
        <f t="shared" ref="D134:E134" si="65">D24</f>
        <v>0.5</v>
      </c>
      <c r="E134" s="327">
        <f t="shared" si="65"/>
        <v>14</v>
      </c>
      <c r="F134" s="312">
        <f t="shared" si="50"/>
        <v>98</v>
      </c>
      <c r="G134" s="312">
        <f t="shared" si="51"/>
        <v>2744</v>
      </c>
      <c r="H134" s="328">
        <f t="shared" si="52"/>
        <v>94.82758621</v>
      </c>
      <c r="I134" s="312">
        <f t="shared" si="53"/>
        <v>663.7931034</v>
      </c>
      <c r="J134" s="312">
        <f t="shared" si="54"/>
        <v>18586.2069</v>
      </c>
      <c r="K134" s="315">
        <f t="shared" si="55"/>
        <v>0.1476363636</v>
      </c>
      <c r="L134" s="370">
        <f t="shared" si="56"/>
        <v>110</v>
      </c>
      <c r="M134" s="290"/>
      <c r="N134" s="290"/>
      <c r="O134" s="290"/>
      <c r="P134" s="290"/>
      <c r="Q134" s="290"/>
      <c r="R134" s="290"/>
      <c r="S134" s="290"/>
      <c r="T134" s="290"/>
      <c r="U134" s="290"/>
      <c r="V134" s="290"/>
      <c r="W134" s="290"/>
      <c r="X134" s="290"/>
      <c r="Y134" s="290"/>
      <c r="Z134" s="290"/>
    </row>
    <row r="135">
      <c r="A135" s="335"/>
      <c r="B135" s="368" t="str">
        <f t="shared" si="57"/>
        <v>Aranchini de hongos</v>
      </c>
      <c r="C135" s="325">
        <v>6.0</v>
      </c>
      <c r="D135" s="369">
        <f t="shared" ref="D135:E135" si="66">D25</f>
        <v>0.6</v>
      </c>
      <c r="E135" s="327">
        <f t="shared" si="66"/>
        <v>50</v>
      </c>
      <c r="F135" s="312">
        <f t="shared" si="50"/>
        <v>300</v>
      </c>
      <c r="G135" s="312">
        <f t="shared" si="51"/>
        <v>8400</v>
      </c>
      <c r="H135" s="328">
        <f t="shared" si="52"/>
        <v>172.4137931</v>
      </c>
      <c r="I135" s="312">
        <f t="shared" si="53"/>
        <v>1034.482759</v>
      </c>
      <c r="J135" s="312">
        <f t="shared" si="54"/>
        <v>28965.51724</v>
      </c>
      <c r="K135" s="315">
        <f t="shared" si="55"/>
        <v>0.29</v>
      </c>
      <c r="L135" s="370">
        <f t="shared" si="56"/>
        <v>200</v>
      </c>
      <c r="M135" s="290"/>
      <c r="N135" s="290"/>
      <c r="O135" s="290"/>
      <c r="P135" s="290"/>
      <c r="Q135" s="290"/>
      <c r="R135" s="290"/>
      <c r="S135" s="290"/>
      <c r="T135" s="290"/>
      <c r="U135" s="290"/>
      <c r="V135" s="290"/>
      <c r="W135" s="290"/>
      <c r="X135" s="290"/>
      <c r="Y135" s="290"/>
      <c r="Z135" s="290"/>
    </row>
    <row r="136">
      <c r="A136" s="335"/>
      <c r="B136" s="368" t="str">
        <f t="shared" si="57"/>
        <v>Papas fritas trufadas</v>
      </c>
      <c r="C136" s="325">
        <v>8.0</v>
      </c>
      <c r="D136" s="369">
        <f t="shared" ref="D136:E136" si="67">D26</f>
        <v>0.6</v>
      </c>
      <c r="E136" s="327">
        <f t="shared" si="67"/>
        <v>40</v>
      </c>
      <c r="F136" s="312">
        <f t="shared" si="50"/>
        <v>320</v>
      </c>
      <c r="G136" s="312">
        <f t="shared" si="51"/>
        <v>8960</v>
      </c>
      <c r="H136" s="328">
        <f t="shared" si="52"/>
        <v>103.4482759</v>
      </c>
      <c r="I136" s="312">
        <f t="shared" si="53"/>
        <v>827.5862069</v>
      </c>
      <c r="J136" s="312">
        <f t="shared" si="54"/>
        <v>23172.41379</v>
      </c>
      <c r="K136" s="315">
        <f t="shared" si="55"/>
        <v>0.3866666667</v>
      </c>
      <c r="L136" s="370">
        <f t="shared" si="56"/>
        <v>120</v>
      </c>
      <c r="M136" s="290"/>
      <c r="N136" s="290"/>
      <c r="O136" s="290"/>
      <c r="P136" s="290"/>
      <c r="Q136" s="290"/>
      <c r="R136" s="290"/>
      <c r="S136" s="290"/>
      <c r="T136" s="290"/>
      <c r="U136" s="290"/>
      <c r="V136" s="290"/>
      <c r="W136" s="290"/>
      <c r="X136" s="290"/>
      <c r="Y136" s="290"/>
      <c r="Z136" s="290"/>
    </row>
    <row r="137">
      <c r="A137" s="335"/>
      <c r="B137" s="368" t="str">
        <f t="shared" si="57"/>
        <v/>
      </c>
      <c r="C137" s="371"/>
      <c r="D137" s="369" t="str">
        <f t="shared" ref="D137:E137" si="68">D27</f>
        <v/>
      </c>
      <c r="E137" s="327" t="str">
        <f t="shared" si="68"/>
        <v/>
      </c>
      <c r="F137" s="312">
        <f t="shared" si="50"/>
        <v>0</v>
      </c>
      <c r="G137" s="312">
        <f t="shared" si="51"/>
        <v>0</v>
      </c>
      <c r="H137" s="328" t="str">
        <f t="shared" si="52"/>
        <v/>
      </c>
      <c r="I137" s="312">
        <f t="shared" si="53"/>
        <v>0</v>
      </c>
      <c r="J137" s="312">
        <f t="shared" si="54"/>
        <v>0</v>
      </c>
      <c r="K137" s="315" t="str">
        <f t="shared" si="55"/>
        <v>#DIV/0!</v>
      </c>
      <c r="L137" s="370">
        <f t="shared" si="56"/>
        <v>0</v>
      </c>
      <c r="M137" s="290"/>
      <c r="N137" s="290"/>
      <c r="O137" s="290"/>
      <c r="P137" s="290"/>
      <c r="Q137" s="290"/>
      <c r="R137" s="290"/>
      <c r="S137" s="290"/>
      <c r="T137" s="290"/>
      <c r="U137" s="290"/>
      <c r="V137" s="290"/>
      <c r="W137" s="290"/>
      <c r="X137" s="290"/>
      <c r="Y137" s="290"/>
      <c r="Z137" s="290"/>
    </row>
    <row r="138">
      <c r="A138" s="337"/>
      <c r="B138" s="338"/>
      <c r="C138" s="339"/>
      <c r="D138" s="351"/>
      <c r="E138" s="336"/>
      <c r="F138" s="312">
        <f t="shared" si="50"/>
        <v>0</v>
      </c>
      <c r="G138" s="312">
        <f t="shared" si="51"/>
        <v>0</v>
      </c>
      <c r="H138" s="372"/>
      <c r="I138" s="312">
        <f t="shared" si="53"/>
        <v>0</v>
      </c>
      <c r="J138" s="312">
        <f t="shared" si="54"/>
        <v>0</v>
      </c>
      <c r="K138" s="315" t="str">
        <f t="shared" si="55"/>
        <v>#DIV/0!</v>
      </c>
      <c r="L138" s="373"/>
      <c r="M138" s="290"/>
      <c r="N138" s="290"/>
      <c r="O138" s="290"/>
      <c r="P138" s="290"/>
      <c r="Q138" s="290"/>
      <c r="R138" s="290"/>
      <c r="S138" s="290"/>
      <c r="T138" s="290"/>
      <c r="U138" s="290"/>
      <c r="V138" s="290"/>
      <c r="W138" s="290"/>
      <c r="X138" s="290"/>
      <c r="Y138" s="290"/>
      <c r="Z138" s="290"/>
    </row>
    <row r="139">
      <c r="A139" s="341"/>
      <c r="B139" s="338"/>
      <c r="C139" s="342"/>
      <c r="D139" s="355"/>
      <c r="E139" s="343"/>
      <c r="F139" s="312">
        <f t="shared" si="50"/>
        <v>0</v>
      </c>
      <c r="G139" s="312">
        <f t="shared" si="51"/>
        <v>0</v>
      </c>
      <c r="H139" s="374"/>
      <c r="I139" s="312">
        <f t="shared" si="53"/>
        <v>0</v>
      </c>
      <c r="J139" s="312">
        <f t="shared" si="54"/>
        <v>0</v>
      </c>
      <c r="K139" s="315" t="str">
        <f t="shared" si="55"/>
        <v>#DIV/0!</v>
      </c>
      <c r="L139" s="373"/>
      <c r="M139" s="290"/>
      <c r="N139" s="290"/>
      <c r="O139" s="290"/>
      <c r="P139" s="290"/>
      <c r="Q139" s="290"/>
      <c r="R139" s="290"/>
      <c r="S139" s="290"/>
      <c r="T139" s="290"/>
      <c r="U139" s="290"/>
      <c r="V139" s="290"/>
      <c r="W139" s="290"/>
      <c r="X139" s="290"/>
      <c r="Y139" s="290"/>
      <c r="Z139" s="290"/>
    </row>
    <row r="140">
      <c r="A140" s="344"/>
      <c r="B140" s="345" t="s">
        <v>853</v>
      </c>
      <c r="C140" s="346">
        <f>SUM(C125:C139)</f>
        <v>57</v>
      </c>
      <c r="D140" s="346"/>
      <c r="E140" s="346"/>
      <c r="F140" s="347">
        <f t="shared" ref="F140:J140" si="69">SUM(F125:F139)</f>
        <v>3123</v>
      </c>
      <c r="G140" s="347">
        <f t="shared" si="69"/>
        <v>87444</v>
      </c>
      <c r="H140" s="347">
        <f t="shared" si="69"/>
        <v>2301.724138</v>
      </c>
      <c r="I140" s="347">
        <f t="shared" si="69"/>
        <v>10060.34483</v>
      </c>
      <c r="J140" s="347">
        <f t="shared" si="69"/>
        <v>281689.6552</v>
      </c>
      <c r="K140" s="348">
        <f t="shared" si="55"/>
        <v>0.3104267352</v>
      </c>
      <c r="L140" s="290"/>
      <c r="M140" s="290"/>
      <c r="N140" s="290"/>
      <c r="O140" s="290"/>
      <c r="P140" s="290"/>
      <c r="Q140" s="290"/>
      <c r="R140" s="290"/>
      <c r="S140" s="290"/>
      <c r="T140" s="290"/>
      <c r="U140" s="290"/>
      <c r="V140" s="290"/>
      <c r="W140" s="290"/>
      <c r="X140" s="290"/>
      <c r="Y140" s="290"/>
      <c r="Z140" s="290"/>
    </row>
    <row r="141" hidden="1">
      <c r="A141" s="335"/>
      <c r="B141" s="349"/>
      <c r="C141" s="350"/>
      <c r="D141" s="351"/>
      <c r="E141" s="352"/>
      <c r="F141" s="312">
        <f t="shared" ref="F141:F155" si="70">E141*C141</f>
        <v>0</v>
      </c>
      <c r="G141" s="312">
        <f t="shared" ref="G141:G155" si="71">F141*$C$120</f>
        <v>0</v>
      </c>
      <c r="H141" s="375"/>
      <c r="I141" s="312">
        <f t="shared" ref="I141:I155" si="72">H141*C141</f>
        <v>0</v>
      </c>
      <c r="J141" s="312">
        <f t="shared" ref="J141:J155" si="73">I141*$C$120</f>
        <v>0</v>
      </c>
      <c r="K141" s="315" t="str">
        <f t="shared" si="55"/>
        <v>#DIV/0!</v>
      </c>
      <c r="L141" s="331"/>
      <c r="M141" s="331"/>
      <c r="N141" s="331"/>
      <c r="O141" s="331"/>
      <c r="P141" s="331"/>
      <c r="Q141" s="331"/>
      <c r="R141" s="331"/>
      <c r="S141" s="331"/>
      <c r="T141" s="331"/>
      <c r="U141" s="331"/>
      <c r="V141" s="331"/>
      <c r="W141" s="331"/>
      <c r="X141" s="331"/>
      <c r="Y141" s="331"/>
      <c r="Z141" s="331"/>
    </row>
    <row r="142" hidden="1">
      <c r="A142" s="335"/>
      <c r="B142" s="349"/>
      <c r="C142" s="339"/>
      <c r="D142" s="351"/>
      <c r="E142" s="336"/>
      <c r="F142" s="312">
        <f t="shared" si="70"/>
        <v>0</v>
      </c>
      <c r="G142" s="312">
        <f t="shared" si="71"/>
        <v>0</v>
      </c>
      <c r="H142" s="372"/>
      <c r="I142" s="312">
        <f t="shared" si="72"/>
        <v>0</v>
      </c>
      <c r="J142" s="312">
        <f t="shared" si="73"/>
        <v>0</v>
      </c>
      <c r="K142" s="315" t="str">
        <f t="shared" si="55"/>
        <v>#DIV/0!</v>
      </c>
      <c r="L142" s="290"/>
      <c r="M142" s="290"/>
      <c r="N142" s="290"/>
      <c r="O142" s="290"/>
      <c r="P142" s="290"/>
      <c r="Q142" s="290"/>
      <c r="R142" s="290"/>
      <c r="S142" s="290"/>
      <c r="T142" s="290"/>
      <c r="U142" s="290"/>
      <c r="V142" s="290"/>
      <c r="W142" s="290"/>
      <c r="X142" s="290"/>
      <c r="Y142" s="290"/>
      <c r="Z142" s="290"/>
    </row>
    <row r="143" hidden="1">
      <c r="A143" s="335"/>
      <c r="B143" s="354"/>
      <c r="C143" s="339"/>
      <c r="D143" s="351"/>
      <c r="E143" s="336"/>
      <c r="F143" s="312">
        <f t="shared" si="70"/>
        <v>0</v>
      </c>
      <c r="G143" s="312">
        <f t="shared" si="71"/>
        <v>0</v>
      </c>
      <c r="H143" s="372"/>
      <c r="I143" s="312">
        <f t="shared" si="72"/>
        <v>0</v>
      </c>
      <c r="J143" s="312">
        <f t="shared" si="73"/>
        <v>0</v>
      </c>
      <c r="K143" s="315" t="str">
        <f t="shared" si="55"/>
        <v>#DIV/0!</v>
      </c>
      <c r="L143" s="290"/>
      <c r="M143" s="290"/>
      <c r="N143" s="290"/>
      <c r="O143" s="290"/>
      <c r="P143" s="290"/>
      <c r="Q143" s="290"/>
      <c r="R143" s="290"/>
      <c r="S143" s="290"/>
      <c r="T143" s="290"/>
      <c r="U143" s="290"/>
      <c r="V143" s="290"/>
      <c r="W143" s="290"/>
      <c r="X143" s="290"/>
      <c r="Y143" s="290"/>
      <c r="Z143" s="290"/>
    </row>
    <row r="144" hidden="1">
      <c r="A144" s="335"/>
      <c r="B144" s="349"/>
      <c r="C144" s="339"/>
      <c r="D144" s="351"/>
      <c r="E144" s="336"/>
      <c r="F144" s="312">
        <f t="shared" si="70"/>
        <v>0</v>
      </c>
      <c r="G144" s="312">
        <f t="shared" si="71"/>
        <v>0</v>
      </c>
      <c r="H144" s="372"/>
      <c r="I144" s="312">
        <f t="shared" si="72"/>
        <v>0</v>
      </c>
      <c r="J144" s="312">
        <f t="shared" si="73"/>
        <v>0</v>
      </c>
      <c r="K144" s="315" t="str">
        <f t="shared" si="55"/>
        <v>#DIV/0!</v>
      </c>
      <c r="L144" s="290"/>
      <c r="M144" s="290"/>
      <c r="N144" s="290"/>
      <c r="O144" s="290"/>
      <c r="P144" s="290"/>
      <c r="Q144" s="290"/>
      <c r="R144" s="290"/>
      <c r="S144" s="290"/>
      <c r="T144" s="290"/>
      <c r="U144" s="290"/>
      <c r="V144" s="290"/>
      <c r="W144" s="290"/>
      <c r="X144" s="290"/>
      <c r="Y144" s="290"/>
      <c r="Z144" s="290"/>
    </row>
    <row r="145" hidden="1">
      <c r="A145" s="335"/>
      <c r="B145" s="349"/>
      <c r="C145" s="339"/>
      <c r="D145" s="351"/>
      <c r="E145" s="336"/>
      <c r="F145" s="312">
        <f t="shared" si="70"/>
        <v>0</v>
      </c>
      <c r="G145" s="312">
        <f t="shared" si="71"/>
        <v>0</v>
      </c>
      <c r="H145" s="372"/>
      <c r="I145" s="312">
        <f t="shared" si="72"/>
        <v>0</v>
      </c>
      <c r="J145" s="312">
        <f t="shared" si="73"/>
        <v>0</v>
      </c>
      <c r="K145" s="315" t="str">
        <f t="shared" si="55"/>
        <v>#DIV/0!</v>
      </c>
      <c r="L145" s="290"/>
      <c r="M145" s="290"/>
      <c r="N145" s="290"/>
      <c r="O145" s="290"/>
      <c r="P145" s="290"/>
      <c r="Q145" s="290"/>
      <c r="R145" s="290"/>
      <c r="S145" s="290"/>
      <c r="T145" s="290"/>
      <c r="U145" s="290"/>
      <c r="V145" s="290"/>
      <c r="W145" s="290"/>
      <c r="X145" s="290"/>
      <c r="Y145" s="290"/>
      <c r="Z145" s="290"/>
    </row>
    <row r="146" hidden="1">
      <c r="A146" s="335"/>
      <c r="B146" s="349"/>
      <c r="C146" s="339"/>
      <c r="D146" s="351"/>
      <c r="E146" s="336"/>
      <c r="F146" s="312">
        <f t="shared" si="70"/>
        <v>0</v>
      </c>
      <c r="G146" s="312">
        <f t="shared" si="71"/>
        <v>0</v>
      </c>
      <c r="H146" s="372"/>
      <c r="I146" s="312">
        <f t="shared" si="72"/>
        <v>0</v>
      </c>
      <c r="J146" s="312">
        <f t="shared" si="73"/>
        <v>0</v>
      </c>
      <c r="K146" s="315" t="str">
        <f t="shared" si="55"/>
        <v>#DIV/0!</v>
      </c>
      <c r="L146" s="290"/>
      <c r="M146" s="290"/>
      <c r="N146" s="290"/>
      <c r="O146" s="290"/>
      <c r="P146" s="290"/>
      <c r="Q146" s="290"/>
      <c r="R146" s="290"/>
      <c r="S146" s="290"/>
      <c r="T146" s="290"/>
      <c r="U146" s="290"/>
      <c r="V146" s="290"/>
      <c r="W146" s="290"/>
      <c r="X146" s="290"/>
      <c r="Y146" s="290"/>
      <c r="Z146" s="290"/>
    </row>
    <row r="147" hidden="1">
      <c r="A147" s="335"/>
      <c r="B147" s="349"/>
      <c r="C147" s="339"/>
      <c r="D147" s="351"/>
      <c r="E147" s="336"/>
      <c r="F147" s="312">
        <f t="shared" si="70"/>
        <v>0</v>
      </c>
      <c r="G147" s="312">
        <f t="shared" si="71"/>
        <v>0</v>
      </c>
      <c r="H147" s="372"/>
      <c r="I147" s="312">
        <f t="shared" si="72"/>
        <v>0</v>
      </c>
      <c r="J147" s="312">
        <f t="shared" si="73"/>
        <v>0</v>
      </c>
      <c r="K147" s="315" t="str">
        <f t="shared" si="55"/>
        <v>#DIV/0!</v>
      </c>
      <c r="L147" s="290"/>
      <c r="M147" s="290"/>
      <c r="N147" s="290"/>
      <c r="O147" s="290"/>
      <c r="P147" s="290"/>
      <c r="Q147" s="290"/>
      <c r="R147" s="290"/>
      <c r="S147" s="290"/>
      <c r="T147" s="290"/>
      <c r="U147" s="290"/>
      <c r="V147" s="290"/>
      <c r="W147" s="290"/>
      <c r="X147" s="290"/>
      <c r="Y147" s="290"/>
      <c r="Z147" s="290"/>
    </row>
    <row r="148" hidden="1">
      <c r="A148" s="335"/>
      <c r="B148" s="349"/>
      <c r="C148" s="339"/>
      <c r="D148" s="351"/>
      <c r="E148" s="336"/>
      <c r="F148" s="312">
        <f t="shared" si="70"/>
        <v>0</v>
      </c>
      <c r="G148" s="312">
        <f t="shared" si="71"/>
        <v>0</v>
      </c>
      <c r="H148" s="372"/>
      <c r="I148" s="312">
        <f t="shared" si="72"/>
        <v>0</v>
      </c>
      <c r="J148" s="312">
        <f t="shared" si="73"/>
        <v>0</v>
      </c>
      <c r="K148" s="315" t="str">
        <f t="shared" si="55"/>
        <v>#DIV/0!</v>
      </c>
      <c r="L148" s="290"/>
      <c r="M148" s="290"/>
      <c r="N148" s="290"/>
      <c r="O148" s="290"/>
      <c r="P148" s="290"/>
      <c r="Q148" s="290"/>
      <c r="R148" s="290"/>
      <c r="S148" s="290"/>
      <c r="T148" s="290"/>
      <c r="U148" s="290"/>
      <c r="V148" s="290"/>
      <c r="W148" s="290"/>
      <c r="X148" s="290"/>
      <c r="Y148" s="290"/>
      <c r="Z148" s="290"/>
    </row>
    <row r="149" hidden="1">
      <c r="A149" s="335"/>
      <c r="B149" s="349"/>
      <c r="C149" s="339"/>
      <c r="D149" s="351"/>
      <c r="E149" s="336"/>
      <c r="F149" s="312">
        <f t="shared" si="70"/>
        <v>0</v>
      </c>
      <c r="G149" s="312">
        <f t="shared" si="71"/>
        <v>0</v>
      </c>
      <c r="H149" s="372"/>
      <c r="I149" s="312">
        <f t="shared" si="72"/>
        <v>0</v>
      </c>
      <c r="J149" s="312">
        <f t="shared" si="73"/>
        <v>0</v>
      </c>
      <c r="K149" s="315" t="str">
        <f t="shared" si="55"/>
        <v>#DIV/0!</v>
      </c>
      <c r="L149" s="290"/>
      <c r="M149" s="290"/>
      <c r="N149" s="290"/>
      <c r="O149" s="290"/>
      <c r="P149" s="290"/>
      <c r="Q149" s="290"/>
      <c r="R149" s="290"/>
      <c r="S149" s="290"/>
      <c r="T149" s="290"/>
      <c r="U149" s="290"/>
      <c r="V149" s="290"/>
      <c r="W149" s="290"/>
      <c r="X149" s="290"/>
      <c r="Y149" s="290"/>
      <c r="Z149" s="290"/>
    </row>
    <row r="150" hidden="1">
      <c r="A150" s="335"/>
      <c r="B150" s="349"/>
      <c r="C150" s="339"/>
      <c r="D150" s="351"/>
      <c r="E150" s="336"/>
      <c r="F150" s="312">
        <f t="shared" si="70"/>
        <v>0</v>
      </c>
      <c r="G150" s="312">
        <f t="shared" si="71"/>
        <v>0</v>
      </c>
      <c r="H150" s="372"/>
      <c r="I150" s="312">
        <f t="shared" si="72"/>
        <v>0</v>
      </c>
      <c r="J150" s="312">
        <f t="shared" si="73"/>
        <v>0</v>
      </c>
      <c r="K150" s="315" t="str">
        <f t="shared" si="55"/>
        <v>#DIV/0!</v>
      </c>
      <c r="L150" s="290"/>
      <c r="M150" s="290"/>
      <c r="N150" s="290"/>
      <c r="O150" s="290"/>
      <c r="P150" s="290"/>
      <c r="Q150" s="290"/>
      <c r="R150" s="290"/>
      <c r="S150" s="290"/>
      <c r="T150" s="290"/>
      <c r="U150" s="290"/>
      <c r="V150" s="290"/>
      <c r="W150" s="290"/>
      <c r="X150" s="290"/>
      <c r="Y150" s="290"/>
      <c r="Z150" s="290"/>
    </row>
    <row r="151" hidden="1">
      <c r="A151" s="335"/>
      <c r="B151" s="349"/>
      <c r="C151" s="339"/>
      <c r="D151" s="351"/>
      <c r="E151" s="336"/>
      <c r="F151" s="312">
        <f t="shared" si="70"/>
        <v>0</v>
      </c>
      <c r="G151" s="312">
        <f t="shared" si="71"/>
        <v>0</v>
      </c>
      <c r="H151" s="372"/>
      <c r="I151" s="312">
        <f t="shared" si="72"/>
        <v>0</v>
      </c>
      <c r="J151" s="312">
        <f t="shared" si="73"/>
        <v>0</v>
      </c>
      <c r="K151" s="315" t="str">
        <f t="shared" si="55"/>
        <v>#DIV/0!</v>
      </c>
      <c r="L151" s="290"/>
      <c r="M151" s="290"/>
      <c r="N151" s="290"/>
      <c r="O151" s="290"/>
      <c r="P151" s="290"/>
      <c r="Q151" s="290"/>
      <c r="R151" s="290"/>
      <c r="S151" s="290"/>
      <c r="T151" s="290"/>
      <c r="U151" s="290"/>
      <c r="V151" s="290"/>
      <c r="W151" s="290"/>
      <c r="X151" s="290"/>
      <c r="Y151" s="290"/>
      <c r="Z151" s="290"/>
    </row>
    <row r="152" hidden="1">
      <c r="A152" s="335"/>
      <c r="B152" s="349"/>
      <c r="C152" s="339"/>
      <c r="D152" s="351"/>
      <c r="E152" s="336"/>
      <c r="F152" s="312">
        <f t="shared" si="70"/>
        <v>0</v>
      </c>
      <c r="G152" s="312">
        <f t="shared" si="71"/>
        <v>0</v>
      </c>
      <c r="H152" s="372"/>
      <c r="I152" s="312">
        <f t="shared" si="72"/>
        <v>0</v>
      </c>
      <c r="J152" s="312">
        <f t="shared" si="73"/>
        <v>0</v>
      </c>
      <c r="K152" s="315" t="str">
        <f t="shared" si="55"/>
        <v>#DIV/0!</v>
      </c>
      <c r="L152" s="290"/>
      <c r="M152" s="290"/>
      <c r="N152" s="290"/>
      <c r="O152" s="290"/>
      <c r="P152" s="290"/>
      <c r="Q152" s="290"/>
      <c r="R152" s="290"/>
      <c r="S152" s="290"/>
      <c r="T152" s="290"/>
      <c r="U152" s="290"/>
      <c r="V152" s="290"/>
      <c r="W152" s="290"/>
      <c r="X152" s="290"/>
      <c r="Y152" s="290"/>
      <c r="Z152" s="290"/>
    </row>
    <row r="153" hidden="1">
      <c r="A153" s="335"/>
      <c r="B153" s="349"/>
      <c r="C153" s="339"/>
      <c r="D153" s="351"/>
      <c r="E153" s="336"/>
      <c r="F153" s="312">
        <f t="shared" si="70"/>
        <v>0</v>
      </c>
      <c r="G153" s="312">
        <f t="shared" si="71"/>
        <v>0</v>
      </c>
      <c r="H153" s="372"/>
      <c r="I153" s="312">
        <f t="shared" si="72"/>
        <v>0</v>
      </c>
      <c r="J153" s="312">
        <f t="shared" si="73"/>
        <v>0</v>
      </c>
      <c r="K153" s="315" t="str">
        <f t="shared" si="55"/>
        <v>#DIV/0!</v>
      </c>
      <c r="L153" s="290"/>
      <c r="M153" s="290"/>
      <c r="N153" s="290"/>
      <c r="O153" s="290"/>
      <c r="P153" s="290"/>
      <c r="Q153" s="290"/>
      <c r="R153" s="290"/>
      <c r="S153" s="290"/>
      <c r="T153" s="290"/>
      <c r="U153" s="290"/>
      <c r="V153" s="290"/>
      <c r="W153" s="290"/>
      <c r="X153" s="290"/>
      <c r="Y153" s="290"/>
      <c r="Z153" s="290"/>
    </row>
    <row r="154" hidden="1">
      <c r="A154" s="337"/>
      <c r="B154" s="338"/>
      <c r="C154" s="339"/>
      <c r="D154" s="351"/>
      <c r="E154" s="336"/>
      <c r="F154" s="312">
        <f t="shared" si="70"/>
        <v>0</v>
      </c>
      <c r="G154" s="312">
        <f t="shared" si="71"/>
        <v>0</v>
      </c>
      <c r="H154" s="372"/>
      <c r="I154" s="312">
        <f t="shared" si="72"/>
        <v>0</v>
      </c>
      <c r="J154" s="312">
        <f t="shared" si="73"/>
        <v>0</v>
      </c>
      <c r="K154" s="315" t="str">
        <f t="shared" si="55"/>
        <v>#DIV/0!</v>
      </c>
      <c r="L154" s="290"/>
      <c r="M154" s="290"/>
      <c r="N154" s="290"/>
      <c r="O154" s="290"/>
      <c r="P154" s="290"/>
      <c r="Q154" s="290"/>
      <c r="R154" s="290"/>
      <c r="S154" s="290"/>
      <c r="T154" s="290"/>
      <c r="U154" s="290"/>
      <c r="V154" s="290"/>
      <c r="W154" s="290"/>
      <c r="X154" s="290"/>
      <c r="Y154" s="290"/>
      <c r="Z154" s="290"/>
    </row>
    <row r="155" hidden="1">
      <c r="A155" s="341"/>
      <c r="B155" s="338"/>
      <c r="C155" s="342"/>
      <c r="D155" s="355"/>
      <c r="E155" s="343"/>
      <c r="F155" s="312">
        <f t="shared" si="70"/>
        <v>0</v>
      </c>
      <c r="G155" s="312">
        <f t="shared" si="71"/>
        <v>0</v>
      </c>
      <c r="H155" s="374"/>
      <c r="I155" s="312">
        <f t="shared" si="72"/>
        <v>0</v>
      </c>
      <c r="J155" s="312">
        <f t="shared" si="73"/>
        <v>0</v>
      </c>
      <c r="K155" s="315" t="str">
        <f t="shared" si="55"/>
        <v>#DIV/0!</v>
      </c>
      <c r="L155" s="290"/>
      <c r="M155" s="290"/>
      <c r="N155" s="290"/>
      <c r="O155" s="290"/>
      <c r="P155" s="290"/>
      <c r="Q155" s="290"/>
      <c r="R155" s="290"/>
      <c r="S155" s="290"/>
      <c r="T155" s="290"/>
      <c r="U155" s="290"/>
      <c r="V155" s="290"/>
      <c r="W155" s="290"/>
      <c r="X155" s="290"/>
      <c r="Y155" s="290"/>
      <c r="Z155" s="290"/>
    </row>
    <row r="156" hidden="1">
      <c r="A156" s="344"/>
      <c r="B156" s="345" t="s">
        <v>854</v>
      </c>
      <c r="C156" s="346">
        <f>SUM(C141:C155)</f>
        <v>0</v>
      </c>
      <c r="D156" s="346"/>
      <c r="E156" s="346"/>
      <c r="F156" s="347">
        <f t="shared" ref="F156:G156" si="74">SUM(F141:F155)</f>
        <v>0</v>
      </c>
      <c r="G156" s="347">
        <f t="shared" si="74"/>
        <v>0</v>
      </c>
      <c r="H156" s="346"/>
      <c r="I156" s="347">
        <f t="shared" ref="I156:K156" si="75">SUM(I141:I155)</f>
        <v>0</v>
      </c>
      <c r="J156" s="347">
        <f t="shared" si="75"/>
        <v>0</v>
      </c>
      <c r="K156" s="346" t="str">
        <f t="shared" si="75"/>
        <v>#DIV/0!</v>
      </c>
      <c r="L156" s="290"/>
      <c r="M156" s="290"/>
      <c r="N156" s="290"/>
      <c r="O156" s="290"/>
      <c r="P156" s="290"/>
      <c r="Q156" s="290"/>
      <c r="R156" s="290"/>
      <c r="S156" s="290"/>
      <c r="T156" s="290"/>
      <c r="U156" s="290"/>
      <c r="V156" s="290"/>
      <c r="W156" s="290"/>
      <c r="X156" s="290"/>
      <c r="Y156" s="290"/>
      <c r="Z156" s="290"/>
    </row>
    <row r="157" hidden="1">
      <c r="A157" s="335"/>
      <c r="B157" s="349"/>
      <c r="C157" s="350"/>
      <c r="D157" s="351"/>
      <c r="E157" s="352"/>
      <c r="F157" s="312">
        <f t="shared" ref="F157:F171" si="76">E157*C157</f>
        <v>0</v>
      </c>
      <c r="G157" s="312">
        <f t="shared" ref="G157:G171" si="77">F157*$C$120</f>
        <v>0</v>
      </c>
      <c r="H157" s="375"/>
      <c r="I157" s="312">
        <f t="shared" ref="I157:I171" si="78">H157*C157</f>
        <v>0</v>
      </c>
      <c r="J157" s="312">
        <f t="shared" ref="J157:J171" si="79">I157*$C$120</f>
        <v>0</v>
      </c>
      <c r="K157" s="315" t="str">
        <f t="shared" ref="K157:K221" si="80">G157/J157</f>
        <v>#DIV/0!</v>
      </c>
      <c r="L157" s="331"/>
      <c r="M157" s="331"/>
      <c r="N157" s="331"/>
      <c r="O157" s="331"/>
      <c r="P157" s="331"/>
      <c r="Q157" s="331"/>
      <c r="R157" s="331"/>
      <c r="S157" s="331"/>
      <c r="T157" s="331"/>
      <c r="U157" s="331"/>
      <c r="V157" s="331"/>
      <c r="W157" s="331"/>
      <c r="X157" s="331"/>
      <c r="Y157" s="331"/>
      <c r="Z157" s="331"/>
    </row>
    <row r="158" hidden="1">
      <c r="A158" s="335"/>
      <c r="B158" s="349"/>
      <c r="C158" s="339"/>
      <c r="D158" s="351"/>
      <c r="E158" s="336"/>
      <c r="F158" s="312">
        <f t="shared" si="76"/>
        <v>0</v>
      </c>
      <c r="G158" s="312">
        <f t="shared" si="77"/>
        <v>0</v>
      </c>
      <c r="H158" s="372"/>
      <c r="I158" s="312">
        <f t="shared" si="78"/>
        <v>0</v>
      </c>
      <c r="J158" s="312">
        <f t="shared" si="79"/>
        <v>0</v>
      </c>
      <c r="K158" s="315" t="str">
        <f t="shared" si="80"/>
        <v>#DIV/0!</v>
      </c>
      <c r="L158" s="290"/>
      <c r="M158" s="290"/>
      <c r="N158" s="290"/>
      <c r="O158" s="290"/>
      <c r="P158" s="290"/>
      <c r="Q158" s="290"/>
      <c r="R158" s="290"/>
      <c r="S158" s="290"/>
      <c r="T158" s="290"/>
      <c r="U158" s="290"/>
      <c r="V158" s="290"/>
      <c r="W158" s="290"/>
      <c r="X158" s="290"/>
      <c r="Y158" s="290"/>
      <c r="Z158" s="290"/>
    </row>
    <row r="159" hidden="1">
      <c r="A159" s="335"/>
      <c r="B159" s="354"/>
      <c r="C159" s="339"/>
      <c r="D159" s="351"/>
      <c r="E159" s="336"/>
      <c r="F159" s="312">
        <f t="shared" si="76"/>
        <v>0</v>
      </c>
      <c r="G159" s="312">
        <f t="shared" si="77"/>
        <v>0</v>
      </c>
      <c r="H159" s="372"/>
      <c r="I159" s="312">
        <f t="shared" si="78"/>
        <v>0</v>
      </c>
      <c r="J159" s="312">
        <f t="shared" si="79"/>
        <v>0</v>
      </c>
      <c r="K159" s="315" t="str">
        <f t="shared" si="80"/>
        <v>#DIV/0!</v>
      </c>
      <c r="L159" s="290"/>
      <c r="M159" s="290"/>
      <c r="N159" s="290"/>
      <c r="O159" s="290"/>
      <c r="P159" s="290"/>
      <c r="Q159" s="290"/>
      <c r="R159" s="290"/>
      <c r="S159" s="290"/>
      <c r="T159" s="290"/>
      <c r="U159" s="290"/>
      <c r="V159" s="290"/>
      <c r="W159" s="290"/>
      <c r="X159" s="290"/>
      <c r="Y159" s="290"/>
      <c r="Z159" s="290"/>
    </row>
    <row r="160" hidden="1">
      <c r="A160" s="335"/>
      <c r="B160" s="349"/>
      <c r="C160" s="339"/>
      <c r="D160" s="351"/>
      <c r="E160" s="336"/>
      <c r="F160" s="312">
        <f t="shared" si="76"/>
        <v>0</v>
      </c>
      <c r="G160" s="312">
        <f t="shared" si="77"/>
        <v>0</v>
      </c>
      <c r="H160" s="372"/>
      <c r="I160" s="312">
        <f t="shared" si="78"/>
        <v>0</v>
      </c>
      <c r="J160" s="312">
        <f t="shared" si="79"/>
        <v>0</v>
      </c>
      <c r="K160" s="315" t="str">
        <f t="shared" si="80"/>
        <v>#DIV/0!</v>
      </c>
      <c r="L160" s="290"/>
      <c r="M160" s="290"/>
      <c r="N160" s="290"/>
      <c r="O160" s="290"/>
      <c r="P160" s="290"/>
      <c r="Q160" s="290"/>
      <c r="R160" s="290"/>
      <c r="S160" s="290"/>
      <c r="T160" s="290"/>
      <c r="U160" s="290"/>
      <c r="V160" s="290"/>
      <c r="W160" s="290"/>
      <c r="X160" s="290"/>
      <c r="Y160" s="290"/>
      <c r="Z160" s="290"/>
    </row>
    <row r="161" hidden="1">
      <c r="A161" s="335"/>
      <c r="B161" s="349"/>
      <c r="C161" s="339"/>
      <c r="D161" s="351"/>
      <c r="E161" s="336"/>
      <c r="F161" s="312">
        <f t="shared" si="76"/>
        <v>0</v>
      </c>
      <c r="G161" s="312">
        <f t="shared" si="77"/>
        <v>0</v>
      </c>
      <c r="H161" s="372"/>
      <c r="I161" s="312">
        <f t="shared" si="78"/>
        <v>0</v>
      </c>
      <c r="J161" s="312">
        <f t="shared" si="79"/>
        <v>0</v>
      </c>
      <c r="K161" s="315" t="str">
        <f t="shared" si="80"/>
        <v>#DIV/0!</v>
      </c>
      <c r="L161" s="290"/>
      <c r="M161" s="290"/>
      <c r="N161" s="290"/>
      <c r="O161" s="290"/>
      <c r="P161" s="290"/>
      <c r="Q161" s="290"/>
      <c r="R161" s="290"/>
      <c r="S161" s="290"/>
      <c r="T161" s="290"/>
      <c r="U161" s="290"/>
      <c r="V161" s="290"/>
      <c r="W161" s="290"/>
      <c r="X161" s="290"/>
      <c r="Y161" s="290"/>
      <c r="Z161" s="290"/>
    </row>
    <row r="162" hidden="1">
      <c r="A162" s="335"/>
      <c r="B162" s="349"/>
      <c r="C162" s="339"/>
      <c r="D162" s="351"/>
      <c r="E162" s="336"/>
      <c r="F162" s="312">
        <f t="shared" si="76"/>
        <v>0</v>
      </c>
      <c r="G162" s="312">
        <f t="shared" si="77"/>
        <v>0</v>
      </c>
      <c r="H162" s="372"/>
      <c r="I162" s="312">
        <f t="shared" si="78"/>
        <v>0</v>
      </c>
      <c r="J162" s="312">
        <f t="shared" si="79"/>
        <v>0</v>
      </c>
      <c r="K162" s="315" t="str">
        <f t="shared" si="80"/>
        <v>#DIV/0!</v>
      </c>
      <c r="L162" s="290"/>
      <c r="M162" s="290"/>
      <c r="N162" s="290"/>
      <c r="O162" s="290"/>
      <c r="P162" s="290"/>
      <c r="Q162" s="290"/>
      <c r="R162" s="290"/>
      <c r="S162" s="290"/>
      <c r="T162" s="290"/>
      <c r="U162" s="290"/>
      <c r="V162" s="290"/>
      <c r="W162" s="290"/>
      <c r="X162" s="290"/>
      <c r="Y162" s="290"/>
      <c r="Z162" s="290"/>
    </row>
    <row r="163" hidden="1">
      <c r="A163" s="335"/>
      <c r="B163" s="349"/>
      <c r="C163" s="339"/>
      <c r="D163" s="351"/>
      <c r="E163" s="336"/>
      <c r="F163" s="312">
        <f t="shared" si="76"/>
        <v>0</v>
      </c>
      <c r="G163" s="312">
        <f t="shared" si="77"/>
        <v>0</v>
      </c>
      <c r="H163" s="372"/>
      <c r="I163" s="312">
        <f t="shared" si="78"/>
        <v>0</v>
      </c>
      <c r="J163" s="312">
        <f t="shared" si="79"/>
        <v>0</v>
      </c>
      <c r="K163" s="315" t="str">
        <f t="shared" si="80"/>
        <v>#DIV/0!</v>
      </c>
      <c r="L163" s="290"/>
      <c r="M163" s="290"/>
      <c r="N163" s="290"/>
      <c r="O163" s="290"/>
      <c r="P163" s="290"/>
      <c r="Q163" s="290"/>
      <c r="R163" s="290"/>
      <c r="S163" s="290"/>
      <c r="T163" s="290"/>
      <c r="U163" s="290"/>
      <c r="V163" s="290"/>
      <c r="W163" s="290"/>
      <c r="X163" s="290"/>
      <c r="Y163" s="290"/>
      <c r="Z163" s="290"/>
    </row>
    <row r="164" hidden="1">
      <c r="A164" s="335"/>
      <c r="B164" s="349"/>
      <c r="C164" s="339"/>
      <c r="D164" s="351"/>
      <c r="E164" s="336"/>
      <c r="F164" s="312">
        <f t="shared" si="76"/>
        <v>0</v>
      </c>
      <c r="G164" s="312">
        <f t="shared" si="77"/>
        <v>0</v>
      </c>
      <c r="H164" s="372"/>
      <c r="I164" s="312">
        <f t="shared" si="78"/>
        <v>0</v>
      </c>
      <c r="J164" s="312">
        <f t="shared" si="79"/>
        <v>0</v>
      </c>
      <c r="K164" s="315" t="str">
        <f t="shared" si="80"/>
        <v>#DIV/0!</v>
      </c>
      <c r="L164" s="290"/>
      <c r="M164" s="290"/>
      <c r="N164" s="290"/>
      <c r="O164" s="290"/>
      <c r="P164" s="290"/>
      <c r="Q164" s="290"/>
      <c r="R164" s="290"/>
      <c r="S164" s="290"/>
      <c r="T164" s="290"/>
      <c r="U164" s="290"/>
      <c r="V164" s="290"/>
      <c r="W164" s="290"/>
      <c r="X164" s="290"/>
      <c r="Y164" s="290"/>
      <c r="Z164" s="290"/>
    </row>
    <row r="165" hidden="1">
      <c r="A165" s="335"/>
      <c r="B165" s="349"/>
      <c r="C165" s="339"/>
      <c r="D165" s="351"/>
      <c r="E165" s="336"/>
      <c r="F165" s="312">
        <f t="shared" si="76"/>
        <v>0</v>
      </c>
      <c r="G165" s="312">
        <f t="shared" si="77"/>
        <v>0</v>
      </c>
      <c r="H165" s="372"/>
      <c r="I165" s="312">
        <f t="shared" si="78"/>
        <v>0</v>
      </c>
      <c r="J165" s="312">
        <f t="shared" si="79"/>
        <v>0</v>
      </c>
      <c r="K165" s="315" t="str">
        <f t="shared" si="80"/>
        <v>#DIV/0!</v>
      </c>
      <c r="L165" s="290"/>
      <c r="M165" s="290"/>
      <c r="N165" s="290"/>
      <c r="O165" s="290"/>
      <c r="P165" s="290"/>
      <c r="Q165" s="290"/>
      <c r="R165" s="290"/>
      <c r="S165" s="290"/>
      <c r="T165" s="290"/>
      <c r="U165" s="290"/>
      <c r="V165" s="290"/>
      <c r="W165" s="290"/>
      <c r="X165" s="290"/>
      <c r="Y165" s="290"/>
      <c r="Z165" s="290"/>
    </row>
    <row r="166" hidden="1">
      <c r="A166" s="335"/>
      <c r="B166" s="349"/>
      <c r="C166" s="339"/>
      <c r="D166" s="351"/>
      <c r="E166" s="336"/>
      <c r="F166" s="312">
        <f t="shared" si="76"/>
        <v>0</v>
      </c>
      <c r="G166" s="312">
        <f t="shared" si="77"/>
        <v>0</v>
      </c>
      <c r="H166" s="372"/>
      <c r="I166" s="312">
        <f t="shared" si="78"/>
        <v>0</v>
      </c>
      <c r="J166" s="312">
        <f t="shared" si="79"/>
        <v>0</v>
      </c>
      <c r="K166" s="315" t="str">
        <f t="shared" si="80"/>
        <v>#DIV/0!</v>
      </c>
      <c r="L166" s="290"/>
      <c r="M166" s="290"/>
      <c r="N166" s="290"/>
      <c r="O166" s="290"/>
      <c r="P166" s="290"/>
      <c r="Q166" s="290"/>
      <c r="R166" s="290"/>
      <c r="S166" s="290"/>
      <c r="T166" s="290"/>
      <c r="U166" s="290"/>
      <c r="V166" s="290"/>
      <c r="W166" s="290"/>
      <c r="X166" s="290"/>
      <c r="Y166" s="290"/>
      <c r="Z166" s="290"/>
    </row>
    <row r="167" hidden="1">
      <c r="A167" s="335"/>
      <c r="B167" s="349"/>
      <c r="C167" s="339"/>
      <c r="D167" s="351"/>
      <c r="E167" s="336"/>
      <c r="F167" s="312">
        <f t="shared" si="76"/>
        <v>0</v>
      </c>
      <c r="G167" s="312">
        <f t="shared" si="77"/>
        <v>0</v>
      </c>
      <c r="H167" s="372"/>
      <c r="I167" s="312">
        <f t="shared" si="78"/>
        <v>0</v>
      </c>
      <c r="J167" s="312">
        <f t="shared" si="79"/>
        <v>0</v>
      </c>
      <c r="K167" s="315" t="str">
        <f t="shared" si="80"/>
        <v>#DIV/0!</v>
      </c>
      <c r="L167" s="290"/>
      <c r="M167" s="290"/>
      <c r="N167" s="290"/>
      <c r="O167" s="290"/>
      <c r="P167" s="290"/>
      <c r="Q167" s="290"/>
      <c r="R167" s="290"/>
      <c r="S167" s="290"/>
      <c r="T167" s="290"/>
      <c r="U167" s="290"/>
      <c r="V167" s="290"/>
      <c r="W167" s="290"/>
      <c r="X167" s="290"/>
      <c r="Y167" s="290"/>
      <c r="Z167" s="290"/>
    </row>
    <row r="168" hidden="1">
      <c r="A168" s="335"/>
      <c r="B168" s="349"/>
      <c r="C168" s="339"/>
      <c r="D168" s="351"/>
      <c r="E168" s="336"/>
      <c r="F168" s="312">
        <f t="shared" si="76"/>
        <v>0</v>
      </c>
      <c r="G168" s="312">
        <f t="shared" si="77"/>
        <v>0</v>
      </c>
      <c r="H168" s="372"/>
      <c r="I168" s="312">
        <f t="shared" si="78"/>
        <v>0</v>
      </c>
      <c r="J168" s="312">
        <f t="shared" si="79"/>
        <v>0</v>
      </c>
      <c r="K168" s="315" t="str">
        <f t="shared" si="80"/>
        <v>#DIV/0!</v>
      </c>
      <c r="L168" s="290"/>
      <c r="M168" s="290"/>
      <c r="N168" s="290"/>
      <c r="O168" s="290"/>
      <c r="P168" s="290"/>
      <c r="Q168" s="290"/>
      <c r="R168" s="290"/>
      <c r="S168" s="290"/>
      <c r="T168" s="290"/>
      <c r="U168" s="290"/>
      <c r="V168" s="290"/>
      <c r="W168" s="290"/>
      <c r="X168" s="290"/>
      <c r="Y168" s="290"/>
      <c r="Z168" s="290"/>
    </row>
    <row r="169" hidden="1">
      <c r="A169" s="335"/>
      <c r="B169" s="349"/>
      <c r="C169" s="339"/>
      <c r="D169" s="351"/>
      <c r="E169" s="336"/>
      <c r="F169" s="312">
        <f t="shared" si="76"/>
        <v>0</v>
      </c>
      <c r="G169" s="312">
        <f t="shared" si="77"/>
        <v>0</v>
      </c>
      <c r="H169" s="372"/>
      <c r="I169" s="312">
        <f t="shared" si="78"/>
        <v>0</v>
      </c>
      <c r="J169" s="312">
        <f t="shared" si="79"/>
        <v>0</v>
      </c>
      <c r="K169" s="315" t="str">
        <f t="shared" si="80"/>
        <v>#DIV/0!</v>
      </c>
      <c r="L169" s="290"/>
      <c r="M169" s="290"/>
      <c r="N169" s="290"/>
      <c r="O169" s="290"/>
      <c r="P169" s="290"/>
      <c r="Q169" s="290"/>
      <c r="R169" s="290"/>
      <c r="S169" s="290"/>
      <c r="T169" s="290"/>
      <c r="U169" s="290"/>
      <c r="V169" s="290"/>
      <c r="W169" s="290"/>
      <c r="X169" s="290"/>
      <c r="Y169" s="290"/>
      <c r="Z169" s="290"/>
    </row>
    <row r="170" hidden="1">
      <c r="A170" s="337"/>
      <c r="B170" s="338"/>
      <c r="C170" s="339"/>
      <c r="D170" s="351"/>
      <c r="E170" s="336"/>
      <c r="F170" s="312">
        <f t="shared" si="76"/>
        <v>0</v>
      </c>
      <c r="G170" s="312">
        <f t="shared" si="77"/>
        <v>0</v>
      </c>
      <c r="H170" s="372"/>
      <c r="I170" s="312">
        <f t="shared" si="78"/>
        <v>0</v>
      </c>
      <c r="J170" s="312">
        <f t="shared" si="79"/>
        <v>0</v>
      </c>
      <c r="K170" s="315" t="str">
        <f t="shared" si="80"/>
        <v>#DIV/0!</v>
      </c>
      <c r="L170" s="290"/>
      <c r="M170" s="290"/>
      <c r="N170" s="290"/>
      <c r="O170" s="290"/>
      <c r="P170" s="290"/>
      <c r="Q170" s="290"/>
      <c r="R170" s="290"/>
      <c r="S170" s="290"/>
      <c r="T170" s="290"/>
      <c r="U170" s="290"/>
      <c r="V170" s="290"/>
      <c r="W170" s="290"/>
      <c r="X170" s="290"/>
      <c r="Y170" s="290"/>
      <c r="Z170" s="290"/>
    </row>
    <row r="171" hidden="1">
      <c r="A171" s="341"/>
      <c r="B171" s="338"/>
      <c r="C171" s="342"/>
      <c r="D171" s="355"/>
      <c r="E171" s="343"/>
      <c r="F171" s="312">
        <f t="shared" si="76"/>
        <v>0</v>
      </c>
      <c r="G171" s="312">
        <f t="shared" si="77"/>
        <v>0</v>
      </c>
      <c r="H171" s="374"/>
      <c r="I171" s="312">
        <f t="shared" si="78"/>
        <v>0</v>
      </c>
      <c r="J171" s="312">
        <f t="shared" si="79"/>
        <v>0</v>
      </c>
      <c r="K171" s="315" t="str">
        <f t="shared" si="80"/>
        <v>#DIV/0!</v>
      </c>
      <c r="L171" s="290"/>
      <c r="M171" s="290"/>
      <c r="N171" s="290"/>
      <c r="O171" s="290"/>
      <c r="P171" s="290"/>
      <c r="Q171" s="290"/>
      <c r="R171" s="290"/>
      <c r="S171" s="290"/>
      <c r="T171" s="290"/>
      <c r="U171" s="290"/>
      <c r="V171" s="290"/>
      <c r="W171" s="290"/>
      <c r="X171" s="290"/>
      <c r="Y171" s="290"/>
      <c r="Z171" s="290"/>
    </row>
    <row r="172" hidden="1">
      <c r="A172" s="344"/>
      <c r="B172" s="345" t="s">
        <v>855</v>
      </c>
      <c r="C172" s="346">
        <f>SUM(C157:C171)</f>
        <v>0</v>
      </c>
      <c r="D172" s="346"/>
      <c r="E172" s="346"/>
      <c r="F172" s="347">
        <f t="shared" ref="F172:G172" si="81">SUM(F157:F171)</f>
        <v>0</v>
      </c>
      <c r="G172" s="347">
        <f t="shared" si="81"/>
        <v>0</v>
      </c>
      <c r="H172" s="346"/>
      <c r="I172" s="347">
        <f t="shared" ref="I172:J172" si="82">SUM(I157:I171)</f>
        <v>0</v>
      </c>
      <c r="J172" s="347">
        <f t="shared" si="82"/>
        <v>0</v>
      </c>
      <c r="K172" s="348" t="str">
        <f t="shared" si="80"/>
        <v>#DIV/0!</v>
      </c>
      <c r="L172" s="290"/>
      <c r="M172" s="290"/>
      <c r="N172" s="290"/>
      <c r="O172" s="290"/>
      <c r="P172" s="290"/>
      <c r="Q172" s="290"/>
      <c r="R172" s="290"/>
      <c r="S172" s="290"/>
      <c r="T172" s="290"/>
      <c r="U172" s="290"/>
      <c r="V172" s="290"/>
      <c r="W172" s="290"/>
      <c r="X172" s="290"/>
      <c r="Y172" s="290"/>
      <c r="Z172" s="290"/>
    </row>
    <row r="173" hidden="1">
      <c r="A173" s="335"/>
      <c r="B173" s="349"/>
      <c r="C173" s="350"/>
      <c r="D173" s="351"/>
      <c r="E173" s="352"/>
      <c r="F173" s="312">
        <f t="shared" ref="F173:F187" si="83">E173*C173</f>
        <v>0</v>
      </c>
      <c r="G173" s="312">
        <f t="shared" ref="G173:G187" si="84">F173*$C$120</f>
        <v>0</v>
      </c>
      <c r="H173" s="375"/>
      <c r="I173" s="312">
        <f t="shared" ref="I173:I187" si="85">H173*C173</f>
        <v>0</v>
      </c>
      <c r="J173" s="312">
        <f t="shared" ref="J173:J187" si="86">I173*$C$120</f>
        <v>0</v>
      </c>
      <c r="K173" s="315" t="str">
        <f t="shared" si="80"/>
        <v>#DIV/0!</v>
      </c>
      <c r="L173" s="331"/>
      <c r="M173" s="331"/>
      <c r="N173" s="331"/>
      <c r="O173" s="331"/>
      <c r="P173" s="331"/>
      <c r="Q173" s="331"/>
      <c r="R173" s="331"/>
      <c r="S173" s="331"/>
      <c r="T173" s="331"/>
      <c r="U173" s="331"/>
      <c r="V173" s="331"/>
      <c r="W173" s="331"/>
      <c r="X173" s="331"/>
      <c r="Y173" s="331"/>
      <c r="Z173" s="331"/>
    </row>
    <row r="174" hidden="1">
      <c r="A174" s="335"/>
      <c r="B174" s="349"/>
      <c r="C174" s="339"/>
      <c r="D174" s="351"/>
      <c r="E174" s="336"/>
      <c r="F174" s="312">
        <f t="shared" si="83"/>
        <v>0</v>
      </c>
      <c r="G174" s="312">
        <f t="shared" si="84"/>
        <v>0</v>
      </c>
      <c r="H174" s="372"/>
      <c r="I174" s="312">
        <f t="shared" si="85"/>
        <v>0</v>
      </c>
      <c r="J174" s="312">
        <f t="shared" si="86"/>
        <v>0</v>
      </c>
      <c r="K174" s="315" t="str">
        <f t="shared" si="80"/>
        <v>#DIV/0!</v>
      </c>
      <c r="L174" s="290"/>
      <c r="M174" s="290"/>
      <c r="N174" s="290"/>
      <c r="O174" s="290"/>
      <c r="P174" s="290"/>
      <c r="Q174" s="290"/>
      <c r="R174" s="290"/>
      <c r="S174" s="290"/>
      <c r="T174" s="290"/>
      <c r="U174" s="290"/>
      <c r="V174" s="290"/>
      <c r="W174" s="290"/>
      <c r="X174" s="290"/>
      <c r="Y174" s="290"/>
      <c r="Z174" s="290"/>
    </row>
    <row r="175" hidden="1">
      <c r="A175" s="335"/>
      <c r="B175" s="354"/>
      <c r="C175" s="339"/>
      <c r="D175" s="351"/>
      <c r="E175" s="336"/>
      <c r="F175" s="312">
        <f t="shared" si="83"/>
        <v>0</v>
      </c>
      <c r="G175" s="312">
        <f t="shared" si="84"/>
        <v>0</v>
      </c>
      <c r="H175" s="372"/>
      <c r="I175" s="312">
        <f t="shared" si="85"/>
        <v>0</v>
      </c>
      <c r="J175" s="312">
        <f t="shared" si="86"/>
        <v>0</v>
      </c>
      <c r="K175" s="315" t="str">
        <f t="shared" si="80"/>
        <v>#DIV/0!</v>
      </c>
      <c r="L175" s="290"/>
      <c r="M175" s="290"/>
      <c r="N175" s="290"/>
      <c r="O175" s="290"/>
      <c r="P175" s="290"/>
      <c r="Q175" s="290"/>
      <c r="R175" s="290"/>
      <c r="S175" s="290"/>
      <c r="T175" s="290"/>
      <c r="U175" s="290"/>
      <c r="V175" s="290"/>
      <c r="W175" s="290"/>
      <c r="X175" s="290"/>
      <c r="Y175" s="290"/>
      <c r="Z175" s="290"/>
    </row>
    <row r="176" hidden="1">
      <c r="A176" s="335"/>
      <c r="B176" s="349"/>
      <c r="C176" s="339"/>
      <c r="D176" s="351"/>
      <c r="E176" s="336"/>
      <c r="F176" s="312">
        <f t="shared" si="83"/>
        <v>0</v>
      </c>
      <c r="G176" s="312">
        <f t="shared" si="84"/>
        <v>0</v>
      </c>
      <c r="H176" s="372"/>
      <c r="I176" s="312">
        <f t="shared" si="85"/>
        <v>0</v>
      </c>
      <c r="J176" s="312">
        <f t="shared" si="86"/>
        <v>0</v>
      </c>
      <c r="K176" s="315" t="str">
        <f t="shared" si="80"/>
        <v>#DIV/0!</v>
      </c>
      <c r="L176" s="290"/>
      <c r="M176" s="290"/>
      <c r="N176" s="290"/>
      <c r="O176" s="290"/>
      <c r="P176" s="290"/>
      <c r="Q176" s="290"/>
      <c r="R176" s="290"/>
      <c r="S176" s="290"/>
      <c r="T176" s="290"/>
      <c r="U176" s="290"/>
      <c r="V176" s="290"/>
      <c r="W176" s="290"/>
      <c r="X176" s="290"/>
      <c r="Y176" s="290"/>
      <c r="Z176" s="290"/>
    </row>
    <row r="177" hidden="1">
      <c r="A177" s="335"/>
      <c r="B177" s="349"/>
      <c r="C177" s="339"/>
      <c r="D177" s="351"/>
      <c r="E177" s="336"/>
      <c r="F177" s="312">
        <f t="shared" si="83"/>
        <v>0</v>
      </c>
      <c r="G177" s="312">
        <f t="shared" si="84"/>
        <v>0</v>
      </c>
      <c r="H177" s="372"/>
      <c r="I177" s="312">
        <f t="shared" si="85"/>
        <v>0</v>
      </c>
      <c r="J177" s="312">
        <f t="shared" si="86"/>
        <v>0</v>
      </c>
      <c r="K177" s="315" t="str">
        <f t="shared" si="80"/>
        <v>#DIV/0!</v>
      </c>
      <c r="L177" s="290"/>
      <c r="M177" s="290"/>
      <c r="N177" s="290"/>
      <c r="O177" s="290"/>
      <c r="P177" s="290"/>
      <c r="Q177" s="290"/>
      <c r="R177" s="290"/>
      <c r="S177" s="290"/>
      <c r="T177" s="290"/>
      <c r="U177" s="290"/>
      <c r="V177" s="290"/>
      <c r="W177" s="290"/>
      <c r="X177" s="290"/>
      <c r="Y177" s="290"/>
      <c r="Z177" s="290"/>
    </row>
    <row r="178" hidden="1">
      <c r="A178" s="335"/>
      <c r="B178" s="349"/>
      <c r="C178" s="339"/>
      <c r="D178" s="351"/>
      <c r="E178" s="336"/>
      <c r="F178" s="312">
        <f t="shared" si="83"/>
        <v>0</v>
      </c>
      <c r="G178" s="312">
        <f t="shared" si="84"/>
        <v>0</v>
      </c>
      <c r="H178" s="372"/>
      <c r="I178" s="312">
        <f t="shared" si="85"/>
        <v>0</v>
      </c>
      <c r="J178" s="312">
        <f t="shared" si="86"/>
        <v>0</v>
      </c>
      <c r="K178" s="315" t="str">
        <f t="shared" si="80"/>
        <v>#DIV/0!</v>
      </c>
      <c r="L178" s="290"/>
      <c r="M178" s="290"/>
      <c r="N178" s="290"/>
      <c r="O178" s="290"/>
      <c r="P178" s="290"/>
      <c r="Q178" s="290"/>
      <c r="R178" s="290"/>
      <c r="S178" s="290"/>
      <c r="T178" s="290"/>
      <c r="U178" s="290"/>
      <c r="V178" s="290"/>
      <c r="W178" s="290"/>
      <c r="X178" s="290"/>
      <c r="Y178" s="290"/>
      <c r="Z178" s="290"/>
    </row>
    <row r="179" hidden="1">
      <c r="A179" s="335"/>
      <c r="B179" s="349"/>
      <c r="C179" s="339"/>
      <c r="D179" s="351"/>
      <c r="E179" s="336"/>
      <c r="F179" s="312">
        <f t="shared" si="83"/>
        <v>0</v>
      </c>
      <c r="G179" s="312">
        <f t="shared" si="84"/>
        <v>0</v>
      </c>
      <c r="H179" s="372"/>
      <c r="I179" s="312">
        <f t="shared" si="85"/>
        <v>0</v>
      </c>
      <c r="J179" s="312">
        <f t="shared" si="86"/>
        <v>0</v>
      </c>
      <c r="K179" s="315" t="str">
        <f t="shared" si="80"/>
        <v>#DIV/0!</v>
      </c>
      <c r="L179" s="290"/>
      <c r="M179" s="290"/>
      <c r="N179" s="290"/>
      <c r="O179" s="290"/>
      <c r="P179" s="290"/>
      <c r="Q179" s="290"/>
      <c r="R179" s="290"/>
      <c r="S179" s="290"/>
      <c r="T179" s="290"/>
      <c r="U179" s="290"/>
      <c r="V179" s="290"/>
      <c r="W179" s="290"/>
      <c r="X179" s="290"/>
      <c r="Y179" s="290"/>
      <c r="Z179" s="290"/>
    </row>
    <row r="180" hidden="1">
      <c r="A180" s="335"/>
      <c r="B180" s="349"/>
      <c r="C180" s="339"/>
      <c r="D180" s="351"/>
      <c r="E180" s="336"/>
      <c r="F180" s="312">
        <f t="shared" si="83"/>
        <v>0</v>
      </c>
      <c r="G180" s="312">
        <f t="shared" si="84"/>
        <v>0</v>
      </c>
      <c r="H180" s="372"/>
      <c r="I180" s="312">
        <f t="shared" si="85"/>
        <v>0</v>
      </c>
      <c r="J180" s="312">
        <f t="shared" si="86"/>
        <v>0</v>
      </c>
      <c r="K180" s="315" t="str">
        <f t="shared" si="80"/>
        <v>#DIV/0!</v>
      </c>
      <c r="L180" s="290"/>
      <c r="M180" s="290"/>
      <c r="N180" s="290"/>
      <c r="O180" s="290"/>
      <c r="P180" s="290"/>
      <c r="Q180" s="290"/>
      <c r="R180" s="290"/>
      <c r="S180" s="290"/>
      <c r="T180" s="290"/>
      <c r="U180" s="290"/>
      <c r="V180" s="290"/>
      <c r="W180" s="290"/>
      <c r="X180" s="290"/>
      <c r="Y180" s="290"/>
      <c r="Z180" s="290"/>
    </row>
    <row r="181" hidden="1">
      <c r="A181" s="335"/>
      <c r="B181" s="349"/>
      <c r="C181" s="339"/>
      <c r="D181" s="351"/>
      <c r="E181" s="336"/>
      <c r="F181" s="312">
        <f t="shared" si="83"/>
        <v>0</v>
      </c>
      <c r="G181" s="312">
        <f t="shared" si="84"/>
        <v>0</v>
      </c>
      <c r="H181" s="372"/>
      <c r="I181" s="312">
        <f t="shared" si="85"/>
        <v>0</v>
      </c>
      <c r="J181" s="312">
        <f t="shared" si="86"/>
        <v>0</v>
      </c>
      <c r="K181" s="315" t="str">
        <f t="shared" si="80"/>
        <v>#DIV/0!</v>
      </c>
      <c r="L181" s="290"/>
      <c r="M181" s="290"/>
      <c r="N181" s="290"/>
      <c r="O181" s="290"/>
      <c r="P181" s="290"/>
      <c r="Q181" s="290"/>
      <c r="R181" s="290"/>
      <c r="S181" s="290"/>
      <c r="T181" s="290"/>
      <c r="U181" s="290"/>
      <c r="V181" s="290"/>
      <c r="W181" s="290"/>
      <c r="X181" s="290"/>
      <c r="Y181" s="290"/>
      <c r="Z181" s="290"/>
    </row>
    <row r="182" hidden="1">
      <c r="A182" s="335"/>
      <c r="B182" s="349"/>
      <c r="C182" s="339"/>
      <c r="D182" s="351"/>
      <c r="E182" s="336"/>
      <c r="F182" s="312">
        <f t="shared" si="83"/>
        <v>0</v>
      </c>
      <c r="G182" s="312">
        <f t="shared" si="84"/>
        <v>0</v>
      </c>
      <c r="H182" s="372"/>
      <c r="I182" s="312">
        <f t="shared" si="85"/>
        <v>0</v>
      </c>
      <c r="J182" s="312">
        <f t="shared" si="86"/>
        <v>0</v>
      </c>
      <c r="K182" s="315" t="str">
        <f t="shared" si="80"/>
        <v>#DIV/0!</v>
      </c>
      <c r="L182" s="290"/>
      <c r="M182" s="290"/>
      <c r="N182" s="290"/>
      <c r="O182" s="290"/>
      <c r="P182" s="290"/>
      <c r="Q182" s="290"/>
      <c r="R182" s="290"/>
      <c r="S182" s="290"/>
      <c r="T182" s="290"/>
      <c r="U182" s="290"/>
      <c r="V182" s="290"/>
      <c r="W182" s="290"/>
      <c r="X182" s="290"/>
      <c r="Y182" s="290"/>
      <c r="Z182" s="290"/>
    </row>
    <row r="183" hidden="1">
      <c r="A183" s="335"/>
      <c r="B183" s="349"/>
      <c r="C183" s="339"/>
      <c r="D183" s="351"/>
      <c r="E183" s="336"/>
      <c r="F183" s="312">
        <f t="shared" si="83"/>
        <v>0</v>
      </c>
      <c r="G183" s="312">
        <f t="shared" si="84"/>
        <v>0</v>
      </c>
      <c r="H183" s="372"/>
      <c r="I183" s="312">
        <f t="shared" si="85"/>
        <v>0</v>
      </c>
      <c r="J183" s="312">
        <f t="shared" si="86"/>
        <v>0</v>
      </c>
      <c r="K183" s="315" t="str">
        <f t="shared" si="80"/>
        <v>#DIV/0!</v>
      </c>
      <c r="L183" s="290"/>
      <c r="M183" s="290"/>
      <c r="N183" s="290"/>
      <c r="O183" s="290"/>
      <c r="P183" s="290"/>
      <c r="Q183" s="290"/>
      <c r="R183" s="290"/>
      <c r="S183" s="290"/>
      <c r="T183" s="290"/>
      <c r="U183" s="290"/>
      <c r="V183" s="290"/>
      <c r="W183" s="290"/>
      <c r="X183" s="290"/>
      <c r="Y183" s="290"/>
      <c r="Z183" s="290"/>
    </row>
    <row r="184" hidden="1">
      <c r="A184" s="335"/>
      <c r="B184" s="349"/>
      <c r="C184" s="339"/>
      <c r="D184" s="351"/>
      <c r="E184" s="336"/>
      <c r="F184" s="312">
        <f t="shared" si="83"/>
        <v>0</v>
      </c>
      <c r="G184" s="312">
        <f t="shared" si="84"/>
        <v>0</v>
      </c>
      <c r="H184" s="372"/>
      <c r="I184" s="312">
        <f t="shared" si="85"/>
        <v>0</v>
      </c>
      <c r="J184" s="312">
        <f t="shared" si="86"/>
        <v>0</v>
      </c>
      <c r="K184" s="315" t="str">
        <f t="shared" si="80"/>
        <v>#DIV/0!</v>
      </c>
      <c r="L184" s="290"/>
      <c r="M184" s="290"/>
      <c r="N184" s="290"/>
      <c r="O184" s="290"/>
      <c r="P184" s="290"/>
      <c r="Q184" s="290"/>
      <c r="R184" s="290"/>
      <c r="S184" s="290"/>
      <c r="T184" s="290"/>
      <c r="U184" s="290"/>
      <c r="V184" s="290"/>
      <c r="W184" s="290"/>
      <c r="X184" s="290"/>
      <c r="Y184" s="290"/>
      <c r="Z184" s="290"/>
    </row>
    <row r="185" hidden="1">
      <c r="A185" s="335"/>
      <c r="B185" s="349"/>
      <c r="C185" s="339"/>
      <c r="D185" s="351"/>
      <c r="E185" s="336"/>
      <c r="F185" s="312">
        <f t="shared" si="83"/>
        <v>0</v>
      </c>
      <c r="G185" s="312">
        <f t="shared" si="84"/>
        <v>0</v>
      </c>
      <c r="H185" s="372"/>
      <c r="I185" s="312">
        <f t="shared" si="85"/>
        <v>0</v>
      </c>
      <c r="J185" s="312">
        <f t="shared" si="86"/>
        <v>0</v>
      </c>
      <c r="K185" s="315" t="str">
        <f t="shared" si="80"/>
        <v>#DIV/0!</v>
      </c>
      <c r="L185" s="290"/>
      <c r="M185" s="290"/>
      <c r="N185" s="290"/>
      <c r="O185" s="290"/>
      <c r="P185" s="290"/>
      <c r="Q185" s="290"/>
      <c r="R185" s="290"/>
      <c r="S185" s="290"/>
      <c r="T185" s="290"/>
      <c r="U185" s="290"/>
      <c r="V185" s="290"/>
      <c r="W185" s="290"/>
      <c r="X185" s="290"/>
      <c r="Y185" s="290"/>
      <c r="Z185" s="290"/>
    </row>
    <row r="186" hidden="1">
      <c r="A186" s="337"/>
      <c r="B186" s="338"/>
      <c r="C186" s="339"/>
      <c r="D186" s="351"/>
      <c r="E186" s="336"/>
      <c r="F186" s="312">
        <f t="shared" si="83"/>
        <v>0</v>
      </c>
      <c r="G186" s="312">
        <f t="shared" si="84"/>
        <v>0</v>
      </c>
      <c r="H186" s="372"/>
      <c r="I186" s="312">
        <f t="shared" si="85"/>
        <v>0</v>
      </c>
      <c r="J186" s="312">
        <f t="shared" si="86"/>
        <v>0</v>
      </c>
      <c r="K186" s="315" t="str">
        <f t="shared" si="80"/>
        <v>#DIV/0!</v>
      </c>
      <c r="L186" s="290"/>
      <c r="M186" s="290"/>
      <c r="N186" s="290"/>
      <c r="O186" s="290"/>
      <c r="P186" s="290"/>
      <c r="Q186" s="290"/>
      <c r="R186" s="290"/>
      <c r="S186" s="290"/>
      <c r="T186" s="290"/>
      <c r="U186" s="290"/>
      <c r="V186" s="290"/>
      <c r="W186" s="290"/>
      <c r="X186" s="290"/>
      <c r="Y186" s="290"/>
      <c r="Z186" s="290"/>
    </row>
    <row r="187" hidden="1">
      <c r="A187" s="341"/>
      <c r="B187" s="338"/>
      <c r="C187" s="342"/>
      <c r="D187" s="355"/>
      <c r="E187" s="343"/>
      <c r="F187" s="312">
        <f t="shared" si="83"/>
        <v>0</v>
      </c>
      <c r="G187" s="312">
        <f t="shared" si="84"/>
        <v>0</v>
      </c>
      <c r="H187" s="374"/>
      <c r="I187" s="312">
        <f t="shared" si="85"/>
        <v>0</v>
      </c>
      <c r="J187" s="312">
        <f t="shared" si="86"/>
        <v>0</v>
      </c>
      <c r="K187" s="315" t="str">
        <f t="shared" si="80"/>
        <v>#DIV/0!</v>
      </c>
      <c r="L187" s="290"/>
      <c r="M187" s="290"/>
      <c r="N187" s="290"/>
      <c r="O187" s="290"/>
      <c r="P187" s="290"/>
      <c r="Q187" s="290"/>
      <c r="R187" s="290"/>
      <c r="S187" s="290"/>
      <c r="T187" s="290"/>
      <c r="U187" s="290"/>
      <c r="V187" s="290"/>
      <c r="W187" s="290"/>
      <c r="X187" s="290"/>
      <c r="Y187" s="290"/>
      <c r="Z187" s="290"/>
    </row>
    <row r="188" hidden="1">
      <c r="A188" s="344"/>
      <c r="B188" s="345" t="s">
        <v>856</v>
      </c>
      <c r="C188" s="346">
        <f>SUM(C173:C187)</f>
        <v>0</v>
      </c>
      <c r="D188" s="346"/>
      <c r="E188" s="346"/>
      <c r="F188" s="347">
        <f t="shared" ref="F188:G188" si="87">SUM(F173:F187)</f>
        <v>0</v>
      </c>
      <c r="G188" s="347">
        <f t="shared" si="87"/>
        <v>0</v>
      </c>
      <c r="H188" s="346"/>
      <c r="I188" s="347">
        <f t="shared" ref="I188:J188" si="88">SUM(I173:I187)</f>
        <v>0</v>
      </c>
      <c r="J188" s="347">
        <f t="shared" si="88"/>
        <v>0</v>
      </c>
      <c r="K188" s="348" t="str">
        <f t="shared" si="80"/>
        <v>#DIV/0!</v>
      </c>
      <c r="L188" s="290"/>
      <c r="M188" s="290"/>
      <c r="N188" s="290"/>
      <c r="O188" s="290"/>
      <c r="P188" s="290"/>
      <c r="Q188" s="290"/>
      <c r="R188" s="290"/>
      <c r="S188" s="290"/>
      <c r="T188" s="290"/>
      <c r="U188" s="290"/>
      <c r="V188" s="290"/>
      <c r="W188" s="290"/>
      <c r="X188" s="290"/>
      <c r="Y188" s="290"/>
      <c r="Z188" s="290"/>
    </row>
    <row r="189" hidden="1">
      <c r="A189" s="335"/>
      <c r="B189" s="349"/>
      <c r="C189" s="350"/>
      <c r="D189" s="351"/>
      <c r="E189" s="352"/>
      <c r="F189" s="312">
        <f t="shared" ref="F189:F203" si="89">E189*C189</f>
        <v>0</v>
      </c>
      <c r="G189" s="312">
        <f t="shared" ref="G189:G203" si="90">F189*$C$120</f>
        <v>0</v>
      </c>
      <c r="H189" s="375"/>
      <c r="I189" s="312">
        <f t="shared" ref="I189:I203" si="91">H189*C189</f>
        <v>0</v>
      </c>
      <c r="J189" s="312">
        <f t="shared" ref="J189:J203" si="92">I189*$C$120</f>
        <v>0</v>
      </c>
      <c r="K189" s="315" t="str">
        <f t="shared" si="80"/>
        <v>#DIV/0!</v>
      </c>
      <c r="L189" s="331"/>
      <c r="M189" s="331"/>
      <c r="N189" s="331"/>
      <c r="O189" s="331"/>
      <c r="P189" s="331"/>
      <c r="Q189" s="331"/>
      <c r="R189" s="331"/>
      <c r="S189" s="331"/>
      <c r="T189" s="331"/>
      <c r="U189" s="331"/>
      <c r="V189" s="331"/>
      <c r="W189" s="331"/>
      <c r="X189" s="331"/>
      <c r="Y189" s="331"/>
      <c r="Z189" s="331"/>
    </row>
    <row r="190" hidden="1">
      <c r="A190" s="335"/>
      <c r="B190" s="349"/>
      <c r="C190" s="339"/>
      <c r="D190" s="351"/>
      <c r="E190" s="336"/>
      <c r="F190" s="312">
        <f t="shared" si="89"/>
        <v>0</v>
      </c>
      <c r="G190" s="312">
        <f t="shared" si="90"/>
        <v>0</v>
      </c>
      <c r="H190" s="372"/>
      <c r="I190" s="312">
        <f t="shared" si="91"/>
        <v>0</v>
      </c>
      <c r="J190" s="312">
        <f t="shared" si="92"/>
        <v>0</v>
      </c>
      <c r="K190" s="315" t="str">
        <f t="shared" si="80"/>
        <v>#DIV/0!</v>
      </c>
      <c r="L190" s="290"/>
      <c r="M190" s="290"/>
      <c r="N190" s="290"/>
      <c r="O190" s="290"/>
      <c r="P190" s="290"/>
      <c r="Q190" s="290"/>
      <c r="R190" s="290"/>
      <c r="S190" s="290"/>
      <c r="T190" s="290"/>
      <c r="U190" s="290"/>
      <c r="V190" s="290"/>
      <c r="W190" s="290"/>
      <c r="X190" s="290"/>
      <c r="Y190" s="290"/>
      <c r="Z190" s="290"/>
    </row>
    <row r="191" hidden="1">
      <c r="A191" s="335"/>
      <c r="B191" s="354"/>
      <c r="C191" s="339"/>
      <c r="D191" s="351"/>
      <c r="E191" s="336"/>
      <c r="F191" s="312">
        <f t="shared" si="89"/>
        <v>0</v>
      </c>
      <c r="G191" s="312">
        <f t="shared" si="90"/>
        <v>0</v>
      </c>
      <c r="H191" s="372"/>
      <c r="I191" s="312">
        <f t="shared" si="91"/>
        <v>0</v>
      </c>
      <c r="J191" s="312">
        <f t="shared" si="92"/>
        <v>0</v>
      </c>
      <c r="K191" s="315" t="str">
        <f t="shared" si="80"/>
        <v>#DIV/0!</v>
      </c>
      <c r="L191" s="290"/>
      <c r="M191" s="290"/>
      <c r="N191" s="290"/>
      <c r="O191" s="290"/>
      <c r="P191" s="290"/>
      <c r="Q191" s="290"/>
      <c r="R191" s="290"/>
      <c r="S191" s="290"/>
      <c r="T191" s="290"/>
      <c r="U191" s="290"/>
      <c r="V191" s="290"/>
      <c r="W191" s="290"/>
      <c r="X191" s="290"/>
      <c r="Y191" s="290"/>
      <c r="Z191" s="290"/>
    </row>
    <row r="192" hidden="1">
      <c r="A192" s="335"/>
      <c r="B192" s="349"/>
      <c r="C192" s="339"/>
      <c r="D192" s="351"/>
      <c r="E192" s="336"/>
      <c r="F192" s="312">
        <f t="shared" si="89"/>
        <v>0</v>
      </c>
      <c r="G192" s="312">
        <f t="shared" si="90"/>
        <v>0</v>
      </c>
      <c r="H192" s="372"/>
      <c r="I192" s="312">
        <f t="shared" si="91"/>
        <v>0</v>
      </c>
      <c r="J192" s="312">
        <f t="shared" si="92"/>
        <v>0</v>
      </c>
      <c r="K192" s="315" t="str">
        <f t="shared" si="80"/>
        <v>#DIV/0!</v>
      </c>
      <c r="L192" s="290"/>
      <c r="M192" s="290"/>
      <c r="N192" s="290"/>
      <c r="O192" s="290"/>
      <c r="P192" s="290"/>
      <c r="Q192" s="290"/>
      <c r="R192" s="290"/>
      <c r="S192" s="290"/>
      <c r="T192" s="290"/>
      <c r="U192" s="290"/>
      <c r="V192" s="290"/>
      <c r="W192" s="290"/>
      <c r="X192" s="290"/>
      <c r="Y192" s="290"/>
      <c r="Z192" s="290"/>
    </row>
    <row r="193" hidden="1">
      <c r="A193" s="335"/>
      <c r="B193" s="349"/>
      <c r="C193" s="339"/>
      <c r="D193" s="351"/>
      <c r="E193" s="336"/>
      <c r="F193" s="312">
        <f t="shared" si="89"/>
        <v>0</v>
      </c>
      <c r="G193" s="312">
        <f t="shared" si="90"/>
        <v>0</v>
      </c>
      <c r="H193" s="372"/>
      <c r="I193" s="312">
        <f t="shared" si="91"/>
        <v>0</v>
      </c>
      <c r="J193" s="312">
        <f t="shared" si="92"/>
        <v>0</v>
      </c>
      <c r="K193" s="315" t="str">
        <f t="shared" si="80"/>
        <v>#DIV/0!</v>
      </c>
      <c r="L193" s="290"/>
      <c r="M193" s="290"/>
      <c r="N193" s="290"/>
      <c r="O193" s="290"/>
      <c r="P193" s="290"/>
      <c r="Q193" s="290"/>
      <c r="R193" s="290"/>
      <c r="S193" s="290"/>
      <c r="T193" s="290"/>
      <c r="U193" s="290"/>
      <c r="V193" s="290"/>
      <c r="W193" s="290"/>
      <c r="X193" s="290"/>
      <c r="Y193" s="290"/>
      <c r="Z193" s="290"/>
    </row>
    <row r="194" hidden="1">
      <c r="A194" s="335"/>
      <c r="B194" s="349"/>
      <c r="C194" s="339"/>
      <c r="D194" s="351"/>
      <c r="E194" s="336"/>
      <c r="F194" s="312">
        <f t="shared" si="89"/>
        <v>0</v>
      </c>
      <c r="G194" s="312">
        <f t="shared" si="90"/>
        <v>0</v>
      </c>
      <c r="H194" s="372"/>
      <c r="I194" s="312">
        <f t="shared" si="91"/>
        <v>0</v>
      </c>
      <c r="J194" s="312">
        <f t="shared" si="92"/>
        <v>0</v>
      </c>
      <c r="K194" s="315" t="str">
        <f t="shared" si="80"/>
        <v>#DIV/0!</v>
      </c>
      <c r="L194" s="290"/>
      <c r="M194" s="290"/>
      <c r="N194" s="290"/>
      <c r="O194" s="290"/>
      <c r="P194" s="290"/>
      <c r="Q194" s="290"/>
      <c r="R194" s="290"/>
      <c r="S194" s="290"/>
      <c r="T194" s="290"/>
      <c r="U194" s="290"/>
      <c r="V194" s="290"/>
      <c r="W194" s="290"/>
      <c r="X194" s="290"/>
      <c r="Y194" s="290"/>
      <c r="Z194" s="290"/>
    </row>
    <row r="195" hidden="1">
      <c r="A195" s="335"/>
      <c r="B195" s="349"/>
      <c r="C195" s="339"/>
      <c r="D195" s="351"/>
      <c r="E195" s="336"/>
      <c r="F195" s="312">
        <f t="shared" si="89"/>
        <v>0</v>
      </c>
      <c r="G195" s="312">
        <f t="shared" si="90"/>
        <v>0</v>
      </c>
      <c r="H195" s="372"/>
      <c r="I195" s="312">
        <f t="shared" si="91"/>
        <v>0</v>
      </c>
      <c r="J195" s="312">
        <f t="shared" si="92"/>
        <v>0</v>
      </c>
      <c r="K195" s="315" t="str">
        <f t="shared" si="80"/>
        <v>#DIV/0!</v>
      </c>
      <c r="L195" s="290"/>
      <c r="M195" s="290"/>
      <c r="N195" s="290"/>
      <c r="O195" s="290"/>
      <c r="P195" s="290"/>
      <c r="Q195" s="290"/>
      <c r="R195" s="290"/>
      <c r="S195" s="290"/>
      <c r="T195" s="290"/>
      <c r="U195" s="290"/>
      <c r="V195" s="290"/>
      <c r="W195" s="290"/>
      <c r="X195" s="290"/>
      <c r="Y195" s="290"/>
      <c r="Z195" s="290"/>
    </row>
    <row r="196" hidden="1">
      <c r="A196" s="335"/>
      <c r="B196" s="349"/>
      <c r="C196" s="339"/>
      <c r="D196" s="351"/>
      <c r="E196" s="336"/>
      <c r="F196" s="312">
        <f t="shared" si="89"/>
        <v>0</v>
      </c>
      <c r="G196" s="312">
        <f t="shared" si="90"/>
        <v>0</v>
      </c>
      <c r="H196" s="372"/>
      <c r="I196" s="312">
        <f t="shared" si="91"/>
        <v>0</v>
      </c>
      <c r="J196" s="312">
        <f t="shared" si="92"/>
        <v>0</v>
      </c>
      <c r="K196" s="315" t="str">
        <f t="shared" si="80"/>
        <v>#DIV/0!</v>
      </c>
      <c r="L196" s="290"/>
      <c r="M196" s="290"/>
      <c r="N196" s="290"/>
      <c r="O196" s="290"/>
      <c r="P196" s="290"/>
      <c r="Q196" s="290"/>
      <c r="R196" s="290"/>
      <c r="S196" s="290"/>
      <c r="T196" s="290"/>
      <c r="U196" s="290"/>
      <c r="V196" s="290"/>
      <c r="W196" s="290"/>
      <c r="X196" s="290"/>
      <c r="Y196" s="290"/>
      <c r="Z196" s="290"/>
    </row>
    <row r="197" hidden="1">
      <c r="A197" s="335"/>
      <c r="B197" s="349"/>
      <c r="C197" s="339"/>
      <c r="D197" s="351"/>
      <c r="E197" s="336"/>
      <c r="F197" s="312">
        <f t="shared" si="89"/>
        <v>0</v>
      </c>
      <c r="G197" s="312">
        <f t="shared" si="90"/>
        <v>0</v>
      </c>
      <c r="H197" s="372"/>
      <c r="I197" s="312">
        <f t="shared" si="91"/>
        <v>0</v>
      </c>
      <c r="J197" s="312">
        <f t="shared" si="92"/>
        <v>0</v>
      </c>
      <c r="K197" s="315" t="str">
        <f t="shared" si="80"/>
        <v>#DIV/0!</v>
      </c>
      <c r="L197" s="290"/>
      <c r="M197" s="290"/>
      <c r="N197" s="290"/>
      <c r="O197" s="290"/>
      <c r="P197" s="290"/>
      <c r="Q197" s="290"/>
      <c r="R197" s="290"/>
      <c r="S197" s="290"/>
      <c r="T197" s="290"/>
      <c r="U197" s="290"/>
      <c r="V197" s="290"/>
      <c r="W197" s="290"/>
      <c r="X197" s="290"/>
      <c r="Y197" s="290"/>
      <c r="Z197" s="290"/>
    </row>
    <row r="198" hidden="1">
      <c r="A198" s="335"/>
      <c r="B198" s="349"/>
      <c r="C198" s="339"/>
      <c r="D198" s="351"/>
      <c r="E198" s="336"/>
      <c r="F198" s="312">
        <f t="shared" si="89"/>
        <v>0</v>
      </c>
      <c r="G198" s="312">
        <f t="shared" si="90"/>
        <v>0</v>
      </c>
      <c r="H198" s="372"/>
      <c r="I198" s="312">
        <f t="shared" si="91"/>
        <v>0</v>
      </c>
      <c r="J198" s="312">
        <f t="shared" si="92"/>
        <v>0</v>
      </c>
      <c r="K198" s="315" t="str">
        <f t="shared" si="80"/>
        <v>#DIV/0!</v>
      </c>
      <c r="L198" s="290"/>
      <c r="M198" s="290"/>
      <c r="N198" s="290"/>
      <c r="O198" s="290"/>
      <c r="P198" s="290"/>
      <c r="Q198" s="290"/>
      <c r="R198" s="290"/>
      <c r="S198" s="290"/>
      <c r="T198" s="290"/>
      <c r="U198" s="290"/>
      <c r="V198" s="290"/>
      <c r="W198" s="290"/>
      <c r="X198" s="290"/>
      <c r="Y198" s="290"/>
      <c r="Z198" s="290"/>
    </row>
    <row r="199" hidden="1">
      <c r="A199" s="335"/>
      <c r="B199" s="349"/>
      <c r="C199" s="339"/>
      <c r="D199" s="351"/>
      <c r="E199" s="336"/>
      <c r="F199" s="312">
        <f t="shared" si="89"/>
        <v>0</v>
      </c>
      <c r="G199" s="312">
        <f t="shared" si="90"/>
        <v>0</v>
      </c>
      <c r="H199" s="372"/>
      <c r="I199" s="312">
        <f t="shared" si="91"/>
        <v>0</v>
      </c>
      <c r="J199" s="312">
        <f t="shared" si="92"/>
        <v>0</v>
      </c>
      <c r="K199" s="315" t="str">
        <f t="shared" si="80"/>
        <v>#DIV/0!</v>
      </c>
      <c r="L199" s="290"/>
      <c r="M199" s="290"/>
      <c r="N199" s="290"/>
      <c r="O199" s="290"/>
      <c r="P199" s="290"/>
      <c r="Q199" s="290"/>
      <c r="R199" s="290"/>
      <c r="S199" s="290"/>
      <c r="T199" s="290"/>
      <c r="U199" s="290"/>
      <c r="V199" s="290"/>
      <c r="W199" s="290"/>
      <c r="X199" s="290"/>
      <c r="Y199" s="290"/>
      <c r="Z199" s="290"/>
    </row>
    <row r="200" hidden="1">
      <c r="A200" s="335"/>
      <c r="B200" s="349"/>
      <c r="C200" s="339"/>
      <c r="D200" s="351"/>
      <c r="E200" s="336"/>
      <c r="F200" s="312">
        <f t="shared" si="89"/>
        <v>0</v>
      </c>
      <c r="G200" s="312">
        <f t="shared" si="90"/>
        <v>0</v>
      </c>
      <c r="H200" s="372"/>
      <c r="I200" s="312">
        <f t="shared" si="91"/>
        <v>0</v>
      </c>
      <c r="J200" s="312">
        <f t="shared" si="92"/>
        <v>0</v>
      </c>
      <c r="K200" s="315" t="str">
        <f t="shared" si="80"/>
        <v>#DIV/0!</v>
      </c>
      <c r="L200" s="290"/>
      <c r="M200" s="290"/>
      <c r="N200" s="290"/>
      <c r="O200" s="290"/>
      <c r="P200" s="290"/>
      <c r="Q200" s="290"/>
      <c r="R200" s="290"/>
      <c r="S200" s="290"/>
      <c r="T200" s="290"/>
      <c r="U200" s="290"/>
      <c r="V200" s="290"/>
      <c r="W200" s="290"/>
      <c r="X200" s="290"/>
      <c r="Y200" s="290"/>
      <c r="Z200" s="290"/>
    </row>
    <row r="201" hidden="1">
      <c r="A201" s="335"/>
      <c r="B201" s="349"/>
      <c r="C201" s="339"/>
      <c r="D201" s="351"/>
      <c r="E201" s="336"/>
      <c r="F201" s="312">
        <f t="shared" si="89"/>
        <v>0</v>
      </c>
      <c r="G201" s="312">
        <f t="shared" si="90"/>
        <v>0</v>
      </c>
      <c r="H201" s="372"/>
      <c r="I201" s="312">
        <f t="shared" si="91"/>
        <v>0</v>
      </c>
      <c r="J201" s="312">
        <f t="shared" si="92"/>
        <v>0</v>
      </c>
      <c r="K201" s="315" t="str">
        <f t="shared" si="80"/>
        <v>#DIV/0!</v>
      </c>
      <c r="L201" s="290"/>
      <c r="M201" s="290"/>
      <c r="N201" s="290"/>
      <c r="O201" s="290"/>
      <c r="P201" s="290"/>
      <c r="Q201" s="290"/>
      <c r="R201" s="290"/>
      <c r="S201" s="290"/>
      <c r="T201" s="290"/>
      <c r="U201" s="290"/>
      <c r="V201" s="290"/>
      <c r="W201" s="290"/>
      <c r="X201" s="290"/>
      <c r="Y201" s="290"/>
      <c r="Z201" s="290"/>
    </row>
    <row r="202" hidden="1">
      <c r="A202" s="337"/>
      <c r="B202" s="338"/>
      <c r="C202" s="339"/>
      <c r="D202" s="351"/>
      <c r="E202" s="336"/>
      <c r="F202" s="312">
        <f t="shared" si="89"/>
        <v>0</v>
      </c>
      <c r="G202" s="312">
        <f t="shared" si="90"/>
        <v>0</v>
      </c>
      <c r="H202" s="372"/>
      <c r="I202" s="312">
        <f t="shared" si="91"/>
        <v>0</v>
      </c>
      <c r="J202" s="312">
        <f t="shared" si="92"/>
        <v>0</v>
      </c>
      <c r="K202" s="315" t="str">
        <f t="shared" si="80"/>
        <v>#DIV/0!</v>
      </c>
      <c r="L202" s="290"/>
      <c r="M202" s="290"/>
      <c r="N202" s="290"/>
      <c r="O202" s="290"/>
      <c r="P202" s="290"/>
      <c r="Q202" s="290"/>
      <c r="R202" s="290"/>
      <c r="S202" s="290"/>
      <c r="T202" s="290"/>
      <c r="U202" s="290"/>
      <c r="V202" s="290"/>
      <c r="W202" s="290"/>
      <c r="X202" s="290"/>
      <c r="Y202" s="290"/>
      <c r="Z202" s="290"/>
    </row>
    <row r="203" hidden="1">
      <c r="A203" s="341"/>
      <c r="B203" s="338"/>
      <c r="C203" s="342"/>
      <c r="D203" s="355"/>
      <c r="E203" s="343"/>
      <c r="F203" s="312">
        <f t="shared" si="89"/>
        <v>0</v>
      </c>
      <c r="G203" s="312">
        <f t="shared" si="90"/>
        <v>0</v>
      </c>
      <c r="H203" s="374"/>
      <c r="I203" s="312">
        <f t="shared" si="91"/>
        <v>0</v>
      </c>
      <c r="J203" s="312">
        <f t="shared" si="92"/>
        <v>0</v>
      </c>
      <c r="K203" s="315" t="str">
        <f t="shared" si="80"/>
        <v>#DIV/0!</v>
      </c>
      <c r="L203" s="290"/>
      <c r="M203" s="290"/>
      <c r="N203" s="290"/>
      <c r="O203" s="290"/>
      <c r="P203" s="290"/>
      <c r="Q203" s="290"/>
      <c r="R203" s="290"/>
      <c r="S203" s="290"/>
      <c r="T203" s="290"/>
      <c r="U203" s="290"/>
      <c r="V203" s="290"/>
      <c r="W203" s="290"/>
      <c r="X203" s="290"/>
      <c r="Y203" s="290"/>
      <c r="Z203" s="290"/>
    </row>
    <row r="204" hidden="1">
      <c r="A204" s="344"/>
      <c r="B204" s="345" t="s">
        <v>857</v>
      </c>
      <c r="C204" s="346">
        <f>SUM(C189:C203)</f>
        <v>0</v>
      </c>
      <c r="D204" s="346"/>
      <c r="E204" s="346"/>
      <c r="F204" s="347">
        <f t="shared" ref="F204:G204" si="93">SUM(F189:F203)</f>
        <v>0</v>
      </c>
      <c r="G204" s="347">
        <f t="shared" si="93"/>
        <v>0</v>
      </c>
      <c r="H204" s="346"/>
      <c r="I204" s="347">
        <f t="shared" ref="I204:J204" si="94">SUM(I189:I203)</f>
        <v>0</v>
      </c>
      <c r="J204" s="347">
        <f t="shared" si="94"/>
        <v>0</v>
      </c>
      <c r="K204" s="348" t="str">
        <f t="shared" si="80"/>
        <v>#DIV/0!</v>
      </c>
      <c r="L204" s="290"/>
      <c r="M204" s="290"/>
      <c r="N204" s="290"/>
      <c r="O204" s="290"/>
      <c r="P204" s="290"/>
      <c r="Q204" s="290"/>
      <c r="R204" s="290"/>
      <c r="S204" s="290"/>
      <c r="T204" s="290"/>
      <c r="U204" s="290"/>
      <c r="V204" s="290"/>
      <c r="W204" s="290"/>
      <c r="X204" s="290"/>
      <c r="Y204" s="290"/>
      <c r="Z204" s="290"/>
    </row>
    <row r="205" hidden="1">
      <c r="A205" s="335"/>
      <c r="B205" s="349"/>
      <c r="C205" s="350"/>
      <c r="D205" s="351"/>
      <c r="E205" s="352"/>
      <c r="F205" s="312">
        <f t="shared" ref="F205:F219" si="95">E205*C205</f>
        <v>0</v>
      </c>
      <c r="G205" s="312">
        <f t="shared" ref="G205:G219" si="96">F205*$C$120</f>
        <v>0</v>
      </c>
      <c r="H205" s="375"/>
      <c r="I205" s="312">
        <f t="shared" ref="I205:I219" si="97">H205*C205</f>
        <v>0</v>
      </c>
      <c r="J205" s="312">
        <f t="shared" ref="J205:J219" si="98">I205*$C$120</f>
        <v>0</v>
      </c>
      <c r="K205" s="315" t="str">
        <f t="shared" si="80"/>
        <v>#DIV/0!</v>
      </c>
      <c r="L205" s="331"/>
      <c r="M205" s="331"/>
      <c r="N205" s="331"/>
      <c r="O205" s="331"/>
      <c r="P205" s="331"/>
      <c r="Q205" s="331"/>
      <c r="R205" s="331"/>
      <c r="S205" s="331"/>
      <c r="T205" s="331"/>
      <c r="U205" s="331"/>
      <c r="V205" s="331"/>
      <c r="W205" s="331"/>
      <c r="X205" s="331"/>
      <c r="Y205" s="331"/>
      <c r="Z205" s="331"/>
    </row>
    <row r="206" hidden="1">
      <c r="A206" s="335"/>
      <c r="B206" s="349"/>
      <c r="C206" s="339"/>
      <c r="D206" s="351"/>
      <c r="E206" s="336"/>
      <c r="F206" s="312">
        <f t="shared" si="95"/>
        <v>0</v>
      </c>
      <c r="G206" s="312">
        <f t="shared" si="96"/>
        <v>0</v>
      </c>
      <c r="H206" s="372"/>
      <c r="I206" s="312">
        <f t="shared" si="97"/>
        <v>0</v>
      </c>
      <c r="J206" s="312">
        <f t="shared" si="98"/>
        <v>0</v>
      </c>
      <c r="K206" s="315" t="str">
        <f t="shared" si="80"/>
        <v>#DIV/0!</v>
      </c>
      <c r="L206" s="290"/>
      <c r="M206" s="290"/>
      <c r="N206" s="290"/>
      <c r="O206" s="290"/>
      <c r="P206" s="290"/>
      <c r="Q206" s="290"/>
      <c r="R206" s="290"/>
      <c r="S206" s="290"/>
      <c r="T206" s="290"/>
      <c r="U206" s="290"/>
      <c r="V206" s="290"/>
      <c r="W206" s="290"/>
      <c r="X206" s="290"/>
      <c r="Y206" s="290"/>
      <c r="Z206" s="290"/>
    </row>
    <row r="207" hidden="1">
      <c r="A207" s="335"/>
      <c r="B207" s="354"/>
      <c r="C207" s="339"/>
      <c r="D207" s="351"/>
      <c r="E207" s="336"/>
      <c r="F207" s="312">
        <f t="shared" si="95"/>
        <v>0</v>
      </c>
      <c r="G207" s="312">
        <f t="shared" si="96"/>
        <v>0</v>
      </c>
      <c r="H207" s="372"/>
      <c r="I207" s="312">
        <f t="shared" si="97"/>
        <v>0</v>
      </c>
      <c r="J207" s="312">
        <f t="shared" si="98"/>
        <v>0</v>
      </c>
      <c r="K207" s="315" t="str">
        <f t="shared" si="80"/>
        <v>#DIV/0!</v>
      </c>
      <c r="L207" s="290"/>
      <c r="M207" s="290"/>
      <c r="N207" s="290"/>
      <c r="O207" s="290"/>
      <c r="P207" s="290"/>
      <c r="Q207" s="290"/>
      <c r="R207" s="290"/>
      <c r="S207" s="290"/>
      <c r="T207" s="290"/>
      <c r="U207" s="290"/>
      <c r="V207" s="290"/>
      <c r="W207" s="290"/>
      <c r="X207" s="290"/>
      <c r="Y207" s="290"/>
      <c r="Z207" s="290"/>
    </row>
    <row r="208" hidden="1">
      <c r="A208" s="335"/>
      <c r="B208" s="349"/>
      <c r="C208" s="339"/>
      <c r="D208" s="351"/>
      <c r="E208" s="336"/>
      <c r="F208" s="312">
        <f t="shared" si="95"/>
        <v>0</v>
      </c>
      <c r="G208" s="312">
        <f t="shared" si="96"/>
        <v>0</v>
      </c>
      <c r="H208" s="372"/>
      <c r="I208" s="312">
        <f t="shared" si="97"/>
        <v>0</v>
      </c>
      <c r="J208" s="312">
        <f t="shared" si="98"/>
        <v>0</v>
      </c>
      <c r="K208" s="315" t="str">
        <f t="shared" si="80"/>
        <v>#DIV/0!</v>
      </c>
      <c r="L208" s="290"/>
      <c r="M208" s="290"/>
      <c r="N208" s="290"/>
      <c r="O208" s="290"/>
      <c r="P208" s="290"/>
      <c r="Q208" s="290"/>
      <c r="R208" s="290"/>
      <c r="S208" s="290"/>
      <c r="T208" s="290"/>
      <c r="U208" s="290"/>
      <c r="V208" s="290"/>
      <c r="W208" s="290"/>
      <c r="X208" s="290"/>
      <c r="Y208" s="290"/>
      <c r="Z208" s="290"/>
    </row>
    <row r="209" hidden="1">
      <c r="A209" s="335"/>
      <c r="B209" s="349"/>
      <c r="C209" s="339"/>
      <c r="D209" s="351"/>
      <c r="E209" s="336"/>
      <c r="F209" s="312">
        <f t="shared" si="95"/>
        <v>0</v>
      </c>
      <c r="G209" s="312">
        <f t="shared" si="96"/>
        <v>0</v>
      </c>
      <c r="H209" s="372"/>
      <c r="I209" s="312">
        <f t="shared" si="97"/>
        <v>0</v>
      </c>
      <c r="J209" s="312">
        <f t="shared" si="98"/>
        <v>0</v>
      </c>
      <c r="K209" s="315" t="str">
        <f t="shared" si="80"/>
        <v>#DIV/0!</v>
      </c>
      <c r="L209" s="290"/>
      <c r="M209" s="290"/>
      <c r="N209" s="290"/>
      <c r="O209" s="290"/>
      <c r="P209" s="290"/>
      <c r="Q209" s="290"/>
      <c r="R209" s="290"/>
      <c r="S209" s="290"/>
      <c r="T209" s="290"/>
      <c r="U209" s="290"/>
      <c r="V209" s="290"/>
      <c r="W209" s="290"/>
      <c r="X209" s="290"/>
      <c r="Y209" s="290"/>
      <c r="Z209" s="290"/>
    </row>
    <row r="210" hidden="1">
      <c r="A210" s="335"/>
      <c r="B210" s="349"/>
      <c r="C210" s="339"/>
      <c r="D210" s="351"/>
      <c r="E210" s="336"/>
      <c r="F210" s="312">
        <f t="shared" si="95"/>
        <v>0</v>
      </c>
      <c r="G210" s="312">
        <f t="shared" si="96"/>
        <v>0</v>
      </c>
      <c r="H210" s="372"/>
      <c r="I210" s="312">
        <f t="shared" si="97"/>
        <v>0</v>
      </c>
      <c r="J210" s="312">
        <f t="shared" si="98"/>
        <v>0</v>
      </c>
      <c r="K210" s="315" t="str">
        <f t="shared" si="80"/>
        <v>#DIV/0!</v>
      </c>
      <c r="L210" s="290"/>
      <c r="M210" s="290"/>
      <c r="N210" s="290"/>
      <c r="O210" s="290"/>
      <c r="P210" s="290"/>
      <c r="Q210" s="290"/>
      <c r="R210" s="290"/>
      <c r="S210" s="290"/>
      <c r="T210" s="290"/>
      <c r="U210" s="290"/>
      <c r="V210" s="290"/>
      <c r="W210" s="290"/>
      <c r="X210" s="290"/>
      <c r="Y210" s="290"/>
      <c r="Z210" s="290"/>
    </row>
    <row r="211" hidden="1">
      <c r="A211" s="335"/>
      <c r="B211" s="349"/>
      <c r="C211" s="339"/>
      <c r="D211" s="351"/>
      <c r="E211" s="336"/>
      <c r="F211" s="312">
        <f t="shared" si="95"/>
        <v>0</v>
      </c>
      <c r="G211" s="312">
        <f t="shared" si="96"/>
        <v>0</v>
      </c>
      <c r="H211" s="372"/>
      <c r="I211" s="312">
        <f t="shared" si="97"/>
        <v>0</v>
      </c>
      <c r="J211" s="312">
        <f t="shared" si="98"/>
        <v>0</v>
      </c>
      <c r="K211" s="315" t="str">
        <f t="shared" si="80"/>
        <v>#DIV/0!</v>
      </c>
      <c r="L211" s="290"/>
      <c r="M211" s="290"/>
      <c r="N211" s="290"/>
      <c r="O211" s="290"/>
      <c r="P211" s="290"/>
      <c r="Q211" s="290"/>
      <c r="R211" s="290"/>
      <c r="S211" s="290"/>
      <c r="T211" s="290"/>
      <c r="U211" s="290"/>
      <c r="V211" s="290"/>
      <c r="W211" s="290"/>
      <c r="X211" s="290"/>
      <c r="Y211" s="290"/>
      <c r="Z211" s="290"/>
    </row>
    <row r="212" hidden="1">
      <c r="A212" s="335"/>
      <c r="B212" s="349"/>
      <c r="C212" s="339"/>
      <c r="D212" s="351"/>
      <c r="E212" s="336"/>
      <c r="F212" s="312">
        <f t="shared" si="95"/>
        <v>0</v>
      </c>
      <c r="G212" s="312">
        <f t="shared" si="96"/>
        <v>0</v>
      </c>
      <c r="H212" s="372"/>
      <c r="I212" s="312">
        <f t="shared" si="97"/>
        <v>0</v>
      </c>
      <c r="J212" s="312">
        <f t="shared" si="98"/>
        <v>0</v>
      </c>
      <c r="K212" s="315" t="str">
        <f t="shared" si="80"/>
        <v>#DIV/0!</v>
      </c>
      <c r="L212" s="290"/>
      <c r="M212" s="290"/>
      <c r="N212" s="290"/>
      <c r="O212" s="290"/>
      <c r="P212" s="290"/>
      <c r="Q212" s="290"/>
      <c r="R212" s="290"/>
      <c r="S212" s="290"/>
      <c r="T212" s="290"/>
      <c r="U212" s="290"/>
      <c r="V212" s="290"/>
      <c r="W212" s="290"/>
      <c r="X212" s="290"/>
      <c r="Y212" s="290"/>
      <c r="Z212" s="290"/>
    </row>
    <row r="213" hidden="1">
      <c r="A213" s="335"/>
      <c r="B213" s="349"/>
      <c r="C213" s="339"/>
      <c r="D213" s="351"/>
      <c r="E213" s="336"/>
      <c r="F213" s="312">
        <f t="shared" si="95"/>
        <v>0</v>
      </c>
      <c r="G213" s="312">
        <f t="shared" si="96"/>
        <v>0</v>
      </c>
      <c r="H213" s="372"/>
      <c r="I213" s="312">
        <f t="shared" si="97"/>
        <v>0</v>
      </c>
      <c r="J213" s="312">
        <f t="shared" si="98"/>
        <v>0</v>
      </c>
      <c r="K213" s="315" t="str">
        <f t="shared" si="80"/>
        <v>#DIV/0!</v>
      </c>
      <c r="L213" s="290"/>
      <c r="M213" s="290"/>
      <c r="N213" s="290"/>
      <c r="O213" s="290"/>
      <c r="P213" s="290"/>
      <c r="Q213" s="290"/>
      <c r="R213" s="290"/>
      <c r="S213" s="290"/>
      <c r="T213" s="290"/>
      <c r="U213" s="290"/>
      <c r="V213" s="290"/>
      <c r="W213" s="290"/>
      <c r="X213" s="290"/>
      <c r="Y213" s="290"/>
      <c r="Z213" s="290"/>
    </row>
    <row r="214" hidden="1">
      <c r="A214" s="335"/>
      <c r="B214" s="349"/>
      <c r="C214" s="339"/>
      <c r="D214" s="351"/>
      <c r="E214" s="336"/>
      <c r="F214" s="312">
        <f t="shared" si="95"/>
        <v>0</v>
      </c>
      <c r="G214" s="312">
        <f t="shared" si="96"/>
        <v>0</v>
      </c>
      <c r="H214" s="372"/>
      <c r="I214" s="312">
        <f t="shared" si="97"/>
        <v>0</v>
      </c>
      <c r="J214" s="312">
        <f t="shared" si="98"/>
        <v>0</v>
      </c>
      <c r="K214" s="315" t="str">
        <f t="shared" si="80"/>
        <v>#DIV/0!</v>
      </c>
      <c r="L214" s="290"/>
      <c r="M214" s="290"/>
      <c r="N214" s="290"/>
      <c r="O214" s="290"/>
      <c r="P214" s="290"/>
      <c r="Q214" s="290"/>
      <c r="R214" s="290"/>
      <c r="S214" s="290"/>
      <c r="T214" s="290"/>
      <c r="U214" s="290"/>
      <c r="V214" s="290"/>
      <c r="W214" s="290"/>
      <c r="X214" s="290"/>
      <c r="Y214" s="290"/>
      <c r="Z214" s="290"/>
    </row>
    <row r="215" hidden="1">
      <c r="A215" s="335"/>
      <c r="B215" s="349"/>
      <c r="C215" s="339"/>
      <c r="D215" s="351"/>
      <c r="E215" s="336"/>
      <c r="F215" s="312">
        <f t="shared" si="95"/>
        <v>0</v>
      </c>
      <c r="G215" s="312">
        <f t="shared" si="96"/>
        <v>0</v>
      </c>
      <c r="H215" s="372"/>
      <c r="I215" s="312">
        <f t="shared" si="97"/>
        <v>0</v>
      </c>
      <c r="J215" s="312">
        <f t="shared" si="98"/>
        <v>0</v>
      </c>
      <c r="K215" s="315" t="str">
        <f t="shared" si="80"/>
        <v>#DIV/0!</v>
      </c>
      <c r="L215" s="290"/>
      <c r="M215" s="290"/>
      <c r="N215" s="290"/>
      <c r="O215" s="290"/>
      <c r="P215" s="290"/>
      <c r="Q215" s="290"/>
      <c r="R215" s="290"/>
      <c r="S215" s="290"/>
      <c r="T215" s="290"/>
      <c r="U215" s="290"/>
      <c r="V215" s="290"/>
      <c r="W215" s="290"/>
      <c r="X215" s="290"/>
      <c r="Y215" s="290"/>
      <c r="Z215" s="290"/>
    </row>
    <row r="216" hidden="1">
      <c r="A216" s="335"/>
      <c r="B216" s="349"/>
      <c r="C216" s="339"/>
      <c r="D216" s="351"/>
      <c r="E216" s="336"/>
      <c r="F216" s="312">
        <f t="shared" si="95"/>
        <v>0</v>
      </c>
      <c r="G216" s="312">
        <f t="shared" si="96"/>
        <v>0</v>
      </c>
      <c r="H216" s="372"/>
      <c r="I216" s="312">
        <f t="shared" si="97"/>
        <v>0</v>
      </c>
      <c r="J216" s="312">
        <f t="shared" si="98"/>
        <v>0</v>
      </c>
      <c r="K216" s="315" t="str">
        <f t="shared" si="80"/>
        <v>#DIV/0!</v>
      </c>
      <c r="L216" s="290"/>
      <c r="M216" s="290"/>
      <c r="N216" s="290"/>
      <c r="O216" s="290"/>
      <c r="P216" s="290"/>
      <c r="Q216" s="290"/>
      <c r="R216" s="290"/>
      <c r="S216" s="290"/>
      <c r="T216" s="290"/>
      <c r="U216" s="290"/>
      <c r="V216" s="290"/>
      <c r="W216" s="290"/>
      <c r="X216" s="290"/>
      <c r="Y216" s="290"/>
      <c r="Z216" s="290"/>
    </row>
    <row r="217" hidden="1">
      <c r="A217" s="335"/>
      <c r="B217" s="349"/>
      <c r="C217" s="339"/>
      <c r="D217" s="351"/>
      <c r="E217" s="336"/>
      <c r="F217" s="312">
        <f t="shared" si="95"/>
        <v>0</v>
      </c>
      <c r="G217" s="312">
        <f t="shared" si="96"/>
        <v>0</v>
      </c>
      <c r="H217" s="372"/>
      <c r="I217" s="312">
        <f t="shared" si="97"/>
        <v>0</v>
      </c>
      <c r="J217" s="312">
        <f t="shared" si="98"/>
        <v>0</v>
      </c>
      <c r="K217" s="315" t="str">
        <f t="shared" si="80"/>
        <v>#DIV/0!</v>
      </c>
      <c r="L217" s="290"/>
      <c r="M217" s="290"/>
      <c r="N217" s="290"/>
      <c r="O217" s="290"/>
      <c r="P217" s="290"/>
      <c r="Q217" s="290"/>
      <c r="R217" s="290"/>
      <c r="S217" s="290"/>
      <c r="T217" s="290"/>
      <c r="U217" s="290"/>
      <c r="V217" s="290"/>
      <c r="W217" s="290"/>
      <c r="X217" s="290"/>
      <c r="Y217" s="290"/>
      <c r="Z217" s="290"/>
    </row>
    <row r="218" hidden="1">
      <c r="A218" s="337"/>
      <c r="B218" s="338"/>
      <c r="C218" s="339"/>
      <c r="D218" s="351"/>
      <c r="E218" s="336"/>
      <c r="F218" s="312">
        <f t="shared" si="95"/>
        <v>0</v>
      </c>
      <c r="G218" s="312">
        <f t="shared" si="96"/>
        <v>0</v>
      </c>
      <c r="H218" s="372"/>
      <c r="I218" s="312">
        <f t="shared" si="97"/>
        <v>0</v>
      </c>
      <c r="J218" s="312">
        <f t="shared" si="98"/>
        <v>0</v>
      </c>
      <c r="K218" s="315" t="str">
        <f t="shared" si="80"/>
        <v>#DIV/0!</v>
      </c>
      <c r="L218" s="290"/>
      <c r="M218" s="290"/>
      <c r="N218" s="290"/>
      <c r="O218" s="290"/>
      <c r="P218" s="290"/>
      <c r="Q218" s="290"/>
      <c r="R218" s="290"/>
      <c r="S218" s="290"/>
      <c r="T218" s="290"/>
      <c r="U218" s="290"/>
      <c r="V218" s="290"/>
      <c r="W218" s="290"/>
      <c r="X218" s="290"/>
      <c r="Y218" s="290"/>
      <c r="Z218" s="290"/>
    </row>
    <row r="219" hidden="1">
      <c r="A219" s="341"/>
      <c r="B219" s="338"/>
      <c r="C219" s="342"/>
      <c r="D219" s="355"/>
      <c r="E219" s="343"/>
      <c r="F219" s="312">
        <f t="shared" si="95"/>
        <v>0</v>
      </c>
      <c r="G219" s="312">
        <f t="shared" si="96"/>
        <v>0</v>
      </c>
      <c r="H219" s="374"/>
      <c r="I219" s="312">
        <f t="shared" si="97"/>
        <v>0</v>
      </c>
      <c r="J219" s="312">
        <f t="shared" si="98"/>
        <v>0</v>
      </c>
      <c r="K219" s="315" t="str">
        <f t="shared" si="80"/>
        <v>#DIV/0!</v>
      </c>
      <c r="L219" s="290"/>
      <c r="M219" s="290"/>
      <c r="N219" s="290"/>
      <c r="O219" s="290"/>
      <c r="P219" s="290"/>
      <c r="Q219" s="290"/>
      <c r="R219" s="290"/>
      <c r="S219" s="290"/>
      <c r="T219" s="290"/>
      <c r="U219" s="290"/>
      <c r="V219" s="290"/>
      <c r="W219" s="290"/>
      <c r="X219" s="290"/>
      <c r="Y219" s="290"/>
      <c r="Z219" s="290"/>
    </row>
    <row r="220" hidden="1">
      <c r="A220" s="344"/>
      <c r="B220" s="345" t="s">
        <v>858</v>
      </c>
      <c r="C220" s="346">
        <f>SUM(C205:C219)</f>
        <v>0</v>
      </c>
      <c r="D220" s="346"/>
      <c r="E220" s="346"/>
      <c r="F220" s="356">
        <f t="shared" ref="F220:G220" si="99">SUM(F205:F219)</f>
        <v>0</v>
      </c>
      <c r="G220" s="356">
        <f t="shared" si="99"/>
        <v>0</v>
      </c>
      <c r="H220" s="376"/>
      <c r="I220" s="356">
        <f t="shared" ref="I220:J220" si="100">SUM(I205:I219)</f>
        <v>0</v>
      </c>
      <c r="J220" s="356">
        <f t="shared" si="100"/>
        <v>0</v>
      </c>
      <c r="K220" s="357" t="str">
        <f t="shared" si="80"/>
        <v>#DIV/0!</v>
      </c>
      <c r="L220" s="290"/>
      <c r="M220" s="290"/>
      <c r="N220" s="290"/>
      <c r="O220" s="290"/>
      <c r="P220" s="290"/>
      <c r="Q220" s="290"/>
      <c r="R220" s="290"/>
      <c r="S220" s="290"/>
      <c r="T220" s="290"/>
      <c r="U220" s="290"/>
      <c r="V220" s="290"/>
      <c r="W220" s="290"/>
      <c r="X220" s="290"/>
      <c r="Y220" s="290"/>
      <c r="Z220" s="290"/>
    </row>
    <row r="221">
      <c r="A221" s="278"/>
      <c r="B221" s="290"/>
      <c r="C221" s="290"/>
      <c r="D221" s="290"/>
      <c r="E221" s="358" t="s">
        <v>859</v>
      </c>
      <c r="F221" s="359">
        <f t="shared" ref="F221:G221" si="101">F220+F204+F188+F172+F156+F140</f>
        <v>3123</v>
      </c>
      <c r="G221" s="359">
        <f t="shared" si="101"/>
        <v>87444</v>
      </c>
      <c r="H221" s="290"/>
      <c r="I221" s="359">
        <f t="shared" ref="I221:J221" si="102">I220+I204+I188+I172+I156+I140</f>
        <v>10060.34483</v>
      </c>
      <c r="J221" s="359">
        <f t="shared" si="102"/>
        <v>281689.6552</v>
      </c>
      <c r="K221" s="348">
        <f t="shared" si="80"/>
        <v>0.3104267352</v>
      </c>
      <c r="L221" s="290"/>
      <c r="M221" s="290"/>
      <c r="N221" s="290"/>
      <c r="O221" s="290"/>
      <c r="P221" s="290"/>
      <c r="Q221" s="290"/>
      <c r="R221" s="290"/>
      <c r="S221" s="290"/>
      <c r="T221" s="290"/>
      <c r="U221" s="290"/>
      <c r="V221" s="290"/>
      <c r="W221" s="290"/>
      <c r="X221" s="290"/>
      <c r="Y221" s="290"/>
      <c r="Z221" s="290"/>
    </row>
    <row r="222">
      <c r="A222" s="278"/>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c r="A223" s="278"/>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c r="A224" s="291"/>
      <c r="B224" s="360" t="s">
        <v>818</v>
      </c>
      <c r="C224" s="3"/>
      <c r="D224" s="293"/>
      <c r="E224" s="361" t="s">
        <v>860</v>
      </c>
      <c r="F224" s="362">
        <f>C228</f>
        <v>28.91428571</v>
      </c>
      <c r="G224" s="361" t="s">
        <v>820</v>
      </c>
      <c r="H224" s="363" t="s">
        <v>821</v>
      </c>
      <c r="I224" s="289"/>
      <c r="J224" s="289"/>
      <c r="K224" s="286"/>
      <c r="L224" s="290"/>
      <c r="M224" s="290"/>
      <c r="N224" s="290"/>
      <c r="O224" s="290"/>
      <c r="P224" s="290"/>
      <c r="Q224" s="290"/>
      <c r="R224" s="290"/>
      <c r="S224" s="290"/>
      <c r="T224" s="290"/>
      <c r="U224" s="290"/>
      <c r="V224" s="290"/>
      <c r="W224" s="290"/>
      <c r="X224" s="290"/>
      <c r="Y224" s="290"/>
      <c r="Z224" s="290"/>
    </row>
    <row r="225">
      <c r="A225" s="291"/>
      <c r="B225" s="298" t="s">
        <v>822</v>
      </c>
      <c r="C225" s="299" t="str">
        <f>'Rotación'!C53</f>
        <v>Marzo</v>
      </c>
      <c r="D225" s="293"/>
      <c r="E225" s="300" t="s">
        <v>823</v>
      </c>
      <c r="F225" s="301">
        <v>2.0</v>
      </c>
      <c r="G225" s="302">
        <f>F225*F224</f>
        <v>57.82857143</v>
      </c>
      <c r="H225" s="303">
        <v>55.0</v>
      </c>
      <c r="I225" s="289"/>
      <c r="J225" s="289"/>
      <c r="K225" s="286"/>
      <c r="L225" s="290"/>
      <c r="M225" s="290"/>
      <c r="N225" s="290"/>
      <c r="O225" s="290"/>
      <c r="P225" s="290"/>
      <c r="Q225" s="290"/>
      <c r="R225" s="290"/>
      <c r="S225" s="290"/>
      <c r="T225" s="290"/>
      <c r="U225" s="290"/>
      <c r="V225" s="290"/>
      <c r="W225" s="290"/>
      <c r="X225" s="290"/>
      <c r="Y225" s="290"/>
      <c r="Z225" s="290"/>
    </row>
    <row r="226">
      <c r="A226" s="291"/>
      <c r="B226" s="304" t="s">
        <v>824</v>
      </c>
      <c r="C226" s="299">
        <f>'Rotación'!G5</f>
        <v>44</v>
      </c>
      <c r="D226" s="293"/>
      <c r="E226" s="300"/>
      <c r="F226" s="305"/>
      <c r="G226" s="302"/>
      <c r="H226" s="365"/>
      <c r="I226" s="289"/>
      <c r="J226" s="289"/>
      <c r="K226" s="286"/>
      <c r="L226" s="290"/>
      <c r="M226" s="290"/>
      <c r="N226" s="290"/>
      <c r="O226" s="290"/>
      <c r="P226" s="290"/>
      <c r="Q226" s="290"/>
      <c r="R226" s="290"/>
      <c r="S226" s="290"/>
      <c r="T226" s="290"/>
      <c r="U226" s="290"/>
      <c r="V226" s="290"/>
      <c r="W226" s="290"/>
      <c r="X226" s="290"/>
      <c r="Y226" s="290"/>
      <c r="Z226" s="290"/>
    </row>
    <row r="227">
      <c r="A227" s="291"/>
      <c r="B227" s="304" t="s">
        <v>795</v>
      </c>
      <c r="C227" s="306">
        <f>'Rotación'!G8</f>
        <v>0.6571428571</v>
      </c>
      <c r="D227" s="293"/>
      <c r="E227" s="300"/>
      <c r="F227" s="305"/>
      <c r="G227" s="302"/>
      <c r="H227" s="365"/>
      <c r="I227" s="289"/>
      <c r="J227" s="289"/>
      <c r="K227" s="286"/>
      <c r="L227" s="290"/>
      <c r="M227" s="290"/>
      <c r="N227" s="290"/>
      <c r="O227" s="290"/>
      <c r="P227" s="290"/>
      <c r="Q227" s="290"/>
      <c r="R227" s="290"/>
      <c r="S227" s="290"/>
      <c r="T227" s="290"/>
      <c r="U227" s="290"/>
      <c r="V227" s="290"/>
      <c r="W227" s="290"/>
      <c r="X227" s="290"/>
      <c r="Y227" s="290"/>
      <c r="Z227" s="290"/>
    </row>
    <row r="228">
      <c r="A228" s="291"/>
      <c r="B228" s="307" t="s">
        <v>825</v>
      </c>
      <c r="C228" s="299">
        <f>C227*C226</f>
        <v>28.91428571</v>
      </c>
      <c r="D228" s="293"/>
      <c r="E228" s="300"/>
      <c r="F228" s="305"/>
      <c r="G228" s="302"/>
      <c r="H228" s="365"/>
      <c r="I228" s="289"/>
      <c r="J228" s="289"/>
      <c r="K228" s="286"/>
      <c r="L228" s="290"/>
      <c r="M228" s="290"/>
      <c r="N228" s="290"/>
      <c r="O228" s="290"/>
      <c r="P228" s="290"/>
      <c r="Q228" s="290"/>
      <c r="R228" s="290"/>
      <c r="S228" s="290"/>
      <c r="T228" s="290"/>
      <c r="U228" s="290"/>
      <c r="V228" s="290"/>
      <c r="W228" s="290"/>
      <c r="X228" s="290"/>
      <c r="Y228" s="290"/>
      <c r="Z228" s="290"/>
    </row>
    <row r="229">
      <c r="A229" s="291"/>
      <c r="B229" s="307" t="s">
        <v>826</v>
      </c>
      <c r="C229" s="366">
        <f>C228*C230</f>
        <v>896.3428571</v>
      </c>
      <c r="D229" s="293"/>
      <c r="E229" s="300"/>
      <c r="F229" s="305"/>
      <c r="G229" s="302"/>
      <c r="H229" s="365"/>
      <c r="I229" s="289"/>
      <c r="J229" s="289"/>
      <c r="K229" s="286"/>
      <c r="L229" s="290"/>
      <c r="M229" s="290"/>
      <c r="N229" s="290"/>
      <c r="O229" s="290"/>
      <c r="P229" s="290"/>
      <c r="Q229" s="290"/>
      <c r="R229" s="290"/>
      <c r="S229" s="290"/>
      <c r="T229" s="290"/>
      <c r="U229" s="290"/>
      <c r="V229" s="290"/>
      <c r="W229" s="290"/>
      <c r="X229" s="290"/>
      <c r="Y229" s="290"/>
      <c r="Z229" s="290"/>
    </row>
    <row r="230">
      <c r="A230" s="291"/>
      <c r="B230" s="307" t="s">
        <v>827</v>
      </c>
      <c r="C230" s="299">
        <f>'Rotación'!G4</f>
        <v>31</v>
      </c>
      <c r="D230" s="293"/>
      <c r="E230" s="300"/>
      <c r="F230" s="305"/>
      <c r="G230" s="302"/>
      <c r="H230" s="365"/>
      <c r="I230" s="289"/>
      <c r="J230" s="289"/>
      <c r="K230" s="286"/>
      <c r="L230" s="290"/>
      <c r="M230" s="290"/>
      <c r="N230" s="290"/>
      <c r="O230" s="290"/>
      <c r="P230" s="290"/>
      <c r="Q230" s="290"/>
      <c r="R230" s="290"/>
      <c r="S230" s="290"/>
      <c r="T230" s="290"/>
      <c r="U230" s="290"/>
      <c r="V230" s="290"/>
      <c r="W230" s="290"/>
      <c r="X230" s="290"/>
      <c r="Y230" s="290"/>
      <c r="Z230" s="290"/>
    </row>
    <row r="231">
      <c r="A231" s="291"/>
      <c r="B231" s="311" t="s">
        <v>828</v>
      </c>
      <c r="C231" s="312">
        <f>J331/C229</f>
        <v>381.3292218</v>
      </c>
      <c r="D231" s="289"/>
      <c r="E231" s="289"/>
      <c r="F231" s="289"/>
      <c r="G231" s="289"/>
      <c r="H231" s="289"/>
      <c r="I231" s="289"/>
      <c r="J231" s="289"/>
      <c r="K231" s="286"/>
      <c r="L231" s="290"/>
      <c r="M231" s="290"/>
      <c r="N231" s="290"/>
      <c r="O231" s="290"/>
      <c r="P231" s="290"/>
      <c r="Q231" s="290"/>
      <c r="R231" s="290"/>
      <c r="S231" s="290"/>
      <c r="T231" s="290"/>
      <c r="U231" s="290"/>
      <c r="V231" s="290"/>
      <c r="W231" s="290"/>
      <c r="X231" s="290"/>
      <c r="Y231" s="290"/>
      <c r="Z231" s="290"/>
    </row>
    <row r="232">
      <c r="A232" s="291"/>
      <c r="B232" s="307" t="s">
        <v>829</v>
      </c>
      <c r="C232" s="315">
        <f>K331</f>
        <v>0.3170727131</v>
      </c>
      <c r="D232" s="286"/>
      <c r="E232" s="289"/>
      <c r="F232" s="289"/>
      <c r="G232" s="289"/>
      <c r="H232" s="289"/>
      <c r="I232" s="289"/>
      <c r="J232" s="289"/>
      <c r="K232" s="286"/>
      <c r="L232" s="290"/>
      <c r="M232" s="290"/>
      <c r="N232" s="290"/>
      <c r="O232" s="290"/>
      <c r="P232" s="290"/>
      <c r="Q232" s="290"/>
      <c r="R232" s="290"/>
      <c r="S232" s="290"/>
      <c r="T232" s="290"/>
      <c r="U232" s="290"/>
      <c r="V232" s="290"/>
      <c r="W232" s="290"/>
      <c r="X232" s="290"/>
      <c r="Y232" s="290"/>
      <c r="Z232" s="290"/>
    </row>
    <row r="233">
      <c r="A233" s="316"/>
      <c r="B233" s="285"/>
      <c r="C233" s="285"/>
      <c r="D233" s="285"/>
      <c r="E233" s="287"/>
      <c r="F233" s="287"/>
      <c r="G233" s="287"/>
      <c r="H233" s="287"/>
      <c r="I233" s="287"/>
      <c r="J233" s="287"/>
      <c r="K233" s="285"/>
      <c r="L233" s="290"/>
      <c r="M233" s="290"/>
      <c r="N233" s="290"/>
      <c r="O233" s="290"/>
      <c r="P233" s="290"/>
      <c r="Q233" s="290"/>
      <c r="R233" s="290"/>
      <c r="S233" s="290"/>
      <c r="T233" s="290"/>
      <c r="U233" s="290"/>
      <c r="V233" s="290"/>
      <c r="W233" s="290"/>
      <c r="X233" s="290"/>
      <c r="Y233" s="290"/>
      <c r="Z233" s="290"/>
    </row>
    <row r="234">
      <c r="A234" s="317" t="s">
        <v>830</v>
      </c>
      <c r="B234" s="318" t="s">
        <v>831</v>
      </c>
      <c r="C234" s="318" t="s">
        <v>832</v>
      </c>
      <c r="D234" s="318" t="s">
        <v>833</v>
      </c>
      <c r="E234" s="319" t="s">
        <v>834</v>
      </c>
      <c r="F234" s="319" t="s">
        <v>835</v>
      </c>
      <c r="G234" s="319" t="s">
        <v>836</v>
      </c>
      <c r="H234" s="319" t="s">
        <v>837</v>
      </c>
      <c r="I234" s="319" t="s">
        <v>838</v>
      </c>
      <c r="J234" s="319" t="s">
        <v>839</v>
      </c>
      <c r="K234" s="318" t="s">
        <v>840</v>
      </c>
      <c r="L234" s="367" t="s">
        <v>861</v>
      </c>
      <c r="M234" s="322"/>
      <c r="N234" s="322"/>
      <c r="O234" s="322"/>
      <c r="P234" s="322"/>
      <c r="Q234" s="322"/>
      <c r="R234" s="322"/>
      <c r="S234" s="322"/>
      <c r="T234" s="322"/>
      <c r="U234" s="322"/>
      <c r="V234" s="322"/>
      <c r="W234" s="322"/>
      <c r="X234" s="322"/>
      <c r="Y234" s="322"/>
      <c r="Z234" s="322"/>
    </row>
    <row r="235">
      <c r="A235" s="335"/>
      <c r="B235" s="324" t="str">
        <f t="shared" ref="B235:B247" si="104">B15</f>
        <v>Sándwich pollo</v>
      </c>
      <c r="C235" s="325">
        <v>6.0</v>
      </c>
      <c r="D235" s="326">
        <f t="shared" ref="D235:E235" si="103">D15</f>
        <v>0.4</v>
      </c>
      <c r="E235" s="327">
        <f t="shared" si="103"/>
        <v>60</v>
      </c>
      <c r="F235" s="312">
        <f t="shared" ref="F235:F249" si="106">E235*C235</f>
        <v>360</v>
      </c>
      <c r="G235" s="312">
        <f t="shared" ref="G235:G247" si="107">F235*$C$10</f>
        <v>11160</v>
      </c>
      <c r="H235" s="328">
        <f t="shared" ref="H235:H246" si="108">H15</f>
        <v>181.0344828</v>
      </c>
      <c r="I235" s="312">
        <f t="shared" ref="I235:I249" si="109">H235*C235</f>
        <v>1086.206897</v>
      </c>
      <c r="J235" s="312">
        <f t="shared" ref="J235:J247" si="110">I235*$C$10</f>
        <v>33672.41379</v>
      </c>
      <c r="K235" s="315">
        <f t="shared" ref="K235:K265" si="111">G235/J235</f>
        <v>0.3314285714</v>
      </c>
      <c r="L235" s="370">
        <f t="shared" ref="L235:L247" si="112">H235*1.16</f>
        <v>210</v>
      </c>
      <c r="M235" s="331"/>
      <c r="N235" s="331"/>
      <c r="O235" s="331"/>
      <c r="P235" s="331"/>
      <c r="Q235" s="331"/>
      <c r="R235" s="331"/>
      <c r="S235" s="331"/>
      <c r="T235" s="331"/>
      <c r="U235" s="331"/>
      <c r="V235" s="331"/>
      <c r="W235" s="331"/>
      <c r="X235" s="331"/>
      <c r="Y235" s="331"/>
      <c r="Z235" s="331"/>
    </row>
    <row r="236">
      <c r="A236" s="335"/>
      <c r="B236" s="324" t="str">
        <f t="shared" si="104"/>
        <v>Sándwich cordero</v>
      </c>
      <c r="C236" s="325">
        <v>4.0</v>
      </c>
      <c r="D236" s="326">
        <f t="shared" ref="D236:E236" si="105">D16</f>
        <v>0.3</v>
      </c>
      <c r="E236" s="327">
        <f t="shared" si="105"/>
        <v>120</v>
      </c>
      <c r="F236" s="312">
        <f t="shared" si="106"/>
        <v>480</v>
      </c>
      <c r="G236" s="312">
        <f t="shared" si="107"/>
        <v>14880</v>
      </c>
      <c r="H236" s="328">
        <f t="shared" si="108"/>
        <v>327.5862069</v>
      </c>
      <c r="I236" s="312">
        <f t="shared" si="109"/>
        <v>1310.344828</v>
      </c>
      <c r="J236" s="312">
        <f t="shared" si="110"/>
        <v>40620.68966</v>
      </c>
      <c r="K236" s="315">
        <f t="shared" si="111"/>
        <v>0.3663157895</v>
      </c>
      <c r="L236" s="370">
        <f t="shared" si="112"/>
        <v>380</v>
      </c>
      <c r="M236" s="290"/>
      <c r="N236" s="290"/>
      <c r="O236" s="290"/>
      <c r="P236" s="290"/>
      <c r="Q236" s="290"/>
      <c r="R236" s="290"/>
      <c r="S236" s="290"/>
      <c r="T236" s="290"/>
      <c r="U236" s="290"/>
      <c r="V236" s="290"/>
      <c r="W236" s="290"/>
      <c r="X236" s="290"/>
      <c r="Y236" s="290"/>
      <c r="Z236" s="290"/>
    </row>
    <row r="237">
      <c r="A237" s="335"/>
      <c r="B237" s="324" t="str">
        <f t="shared" si="104"/>
        <v>Sándwich picanha</v>
      </c>
      <c r="C237" s="325">
        <v>5.0</v>
      </c>
      <c r="D237" s="326">
        <f t="shared" ref="D237:E237" si="113">D17</f>
        <v>0.3</v>
      </c>
      <c r="E237" s="327">
        <f t="shared" si="113"/>
        <v>110</v>
      </c>
      <c r="F237" s="312">
        <f t="shared" si="106"/>
        <v>550</v>
      </c>
      <c r="G237" s="312">
        <f t="shared" si="107"/>
        <v>17050</v>
      </c>
      <c r="H237" s="328">
        <f t="shared" si="108"/>
        <v>258.6206897</v>
      </c>
      <c r="I237" s="312">
        <f t="shared" si="109"/>
        <v>1293.103448</v>
      </c>
      <c r="J237" s="312">
        <f t="shared" si="110"/>
        <v>40086.2069</v>
      </c>
      <c r="K237" s="315">
        <f t="shared" si="111"/>
        <v>0.4253333333</v>
      </c>
      <c r="L237" s="370">
        <f t="shared" si="112"/>
        <v>300</v>
      </c>
      <c r="M237" s="290"/>
      <c r="N237" s="290"/>
      <c r="O237" s="290"/>
      <c r="P237" s="290"/>
      <c r="Q237" s="290"/>
      <c r="R237" s="290"/>
      <c r="S237" s="290"/>
      <c r="T237" s="290"/>
      <c r="U237" s="290"/>
      <c r="V237" s="290"/>
      <c r="W237" s="290"/>
      <c r="X237" s="290"/>
      <c r="Y237" s="290"/>
      <c r="Z237" s="290"/>
    </row>
    <row r="238">
      <c r="A238" s="335"/>
      <c r="B238" s="324" t="str">
        <f t="shared" si="104"/>
        <v>Sándwich pescado</v>
      </c>
      <c r="C238" s="325">
        <v>4.0</v>
      </c>
      <c r="D238" s="326">
        <f t="shared" ref="D238:E238" si="114">D18</f>
        <v>0.4</v>
      </c>
      <c r="E238" s="327">
        <f t="shared" si="114"/>
        <v>80</v>
      </c>
      <c r="F238" s="312">
        <f t="shared" si="106"/>
        <v>320</v>
      </c>
      <c r="G238" s="312">
        <f t="shared" si="107"/>
        <v>9920</v>
      </c>
      <c r="H238" s="328">
        <f t="shared" si="108"/>
        <v>232.7586207</v>
      </c>
      <c r="I238" s="312">
        <f t="shared" si="109"/>
        <v>931.0344828</v>
      </c>
      <c r="J238" s="312">
        <f t="shared" si="110"/>
        <v>28862.06897</v>
      </c>
      <c r="K238" s="315">
        <f t="shared" si="111"/>
        <v>0.3437037037</v>
      </c>
      <c r="L238" s="370">
        <f t="shared" si="112"/>
        <v>270</v>
      </c>
      <c r="M238" s="290"/>
      <c r="N238" s="290"/>
      <c r="O238" s="290"/>
      <c r="P238" s="290"/>
      <c r="Q238" s="290"/>
      <c r="R238" s="290"/>
      <c r="S238" s="290"/>
      <c r="T238" s="290"/>
      <c r="U238" s="290"/>
      <c r="V238" s="290"/>
      <c r="W238" s="290"/>
      <c r="X238" s="290"/>
      <c r="Y238" s="290"/>
      <c r="Z238" s="290"/>
    </row>
    <row r="239">
      <c r="A239" s="335"/>
      <c r="B239" s="324" t="str">
        <f t="shared" si="104"/>
        <v>Sándwich pork belly</v>
      </c>
      <c r="C239" s="325">
        <v>5.0</v>
      </c>
      <c r="D239" s="326">
        <f t="shared" ref="D239:E239" si="115">D19</f>
        <v>0.4</v>
      </c>
      <c r="E239" s="327">
        <f t="shared" si="115"/>
        <v>70</v>
      </c>
      <c r="F239" s="312">
        <f t="shared" si="106"/>
        <v>350</v>
      </c>
      <c r="G239" s="312">
        <f t="shared" si="107"/>
        <v>10850</v>
      </c>
      <c r="H239" s="328">
        <f t="shared" si="108"/>
        <v>250</v>
      </c>
      <c r="I239" s="312">
        <f t="shared" si="109"/>
        <v>1250</v>
      </c>
      <c r="J239" s="312">
        <f t="shared" si="110"/>
        <v>38750</v>
      </c>
      <c r="K239" s="315">
        <f t="shared" si="111"/>
        <v>0.28</v>
      </c>
      <c r="L239" s="370">
        <f t="shared" si="112"/>
        <v>290</v>
      </c>
      <c r="M239" s="290"/>
      <c r="N239" s="290"/>
      <c r="O239" s="290"/>
      <c r="P239" s="290"/>
      <c r="Q239" s="290"/>
      <c r="R239" s="290"/>
      <c r="S239" s="290"/>
      <c r="T239" s="290"/>
      <c r="U239" s="290"/>
      <c r="V239" s="290"/>
      <c r="W239" s="290"/>
      <c r="X239" s="290"/>
      <c r="Y239" s="290"/>
      <c r="Z239" s="290"/>
    </row>
    <row r="240">
      <c r="A240" s="335"/>
      <c r="B240" s="324" t="str">
        <f t="shared" si="104"/>
        <v>Tosta hongos</v>
      </c>
      <c r="C240" s="325">
        <v>5.0</v>
      </c>
      <c r="D240" s="326">
        <f t="shared" ref="D240:E240" si="116">D20</f>
        <v>0.5</v>
      </c>
      <c r="E240" s="327">
        <f t="shared" si="116"/>
        <v>80</v>
      </c>
      <c r="F240" s="312">
        <f t="shared" si="106"/>
        <v>400</v>
      </c>
      <c r="G240" s="312">
        <f t="shared" si="107"/>
        <v>12400</v>
      </c>
      <c r="H240" s="328">
        <f t="shared" si="108"/>
        <v>232.7586207</v>
      </c>
      <c r="I240" s="312">
        <f t="shared" si="109"/>
        <v>1163.793103</v>
      </c>
      <c r="J240" s="312">
        <f t="shared" si="110"/>
        <v>36077.58621</v>
      </c>
      <c r="K240" s="315">
        <f t="shared" si="111"/>
        <v>0.3437037037</v>
      </c>
      <c r="L240" s="370">
        <f t="shared" si="112"/>
        <v>270</v>
      </c>
      <c r="M240" s="290"/>
      <c r="N240" s="290"/>
      <c r="O240" s="290"/>
      <c r="P240" s="290"/>
      <c r="Q240" s="290"/>
      <c r="R240" s="290"/>
      <c r="S240" s="290"/>
      <c r="T240" s="290"/>
      <c r="U240" s="290"/>
      <c r="V240" s="290"/>
      <c r="W240" s="290"/>
      <c r="X240" s="290"/>
      <c r="Y240" s="290"/>
      <c r="Z240" s="290"/>
    </row>
    <row r="241">
      <c r="A241" s="335"/>
      <c r="B241" s="324" t="str">
        <f t="shared" si="104"/>
        <v>Bollo veggie</v>
      </c>
      <c r="C241" s="325">
        <v>4.0</v>
      </c>
      <c r="D241" s="326">
        <f t="shared" ref="D241:E241" si="117">D21</f>
        <v>0.5</v>
      </c>
      <c r="E241" s="327">
        <f t="shared" si="117"/>
        <v>45</v>
      </c>
      <c r="F241" s="312">
        <f t="shared" si="106"/>
        <v>180</v>
      </c>
      <c r="G241" s="312">
        <f t="shared" si="107"/>
        <v>5580</v>
      </c>
      <c r="H241" s="328">
        <f t="shared" si="108"/>
        <v>155.1724138</v>
      </c>
      <c r="I241" s="312">
        <f t="shared" si="109"/>
        <v>620.6896552</v>
      </c>
      <c r="J241" s="312">
        <f t="shared" si="110"/>
        <v>19241.37931</v>
      </c>
      <c r="K241" s="315">
        <f t="shared" si="111"/>
        <v>0.29</v>
      </c>
      <c r="L241" s="370">
        <f t="shared" si="112"/>
        <v>180</v>
      </c>
      <c r="M241" s="290"/>
      <c r="N241" s="290"/>
      <c r="O241" s="290"/>
      <c r="P241" s="290"/>
      <c r="Q241" s="290"/>
      <c r="R241" s="290"/>
      <c r="S241" s="290"/>
      <c r="T241" s="290"/>
      <c r="U241" s="290"/>
      <c r="V241" s="290"/>
      <c r="W241" s="290"/>
      <c r="X241" s="290"/>
      <c r="Y241" s="290"/>
      <c r="Z241" s="290"/>
    </row>
    <row r="242">
      <c r="A242" s="335"/>
      <c r="B242" s="324" t="str">
        <f t="shared" si="104"/>
        <v>Croquetas cordero</v>
      </c>
      <c r="C242" s="325">
        <v>7.0</v>
      </c>
      <c r="D242" s="326">
        <f t="shared" ref="D242:E242" si="118">D22</f>
        <v>0.3</v>
      </c>
      <c r="E242" s="327">
        <f t="shared" si="118"/>
        <v>30</v>
      </c>
      <c r="F242" s="312">
        <f t="shared" si="106"/>
        <v>210</v>
      </c>
      <c r="G242" s="312">
        <f t="shared" si="107"/>
        <v>6510</v>
      </c>
      <c r="H242" s="328">
        <f t="shared" si="108"/>
        <v>146.5517241</v>
      </c>
      <c r="I242" s="312">
        <f t="shared" si="109"/>
        <v>1025.862069</v>
      </c>
      <c r="J242" s="312">
        <f t="shared" si="110"/>
        <v>31801.72414</v>
      </c>
      <c r="K242" s="315">
        <f t="shared" si="111"/>
        <v>0.2047058824</v>
      </c>
      <c r="L242" s="370">
        <f t="shared" si="112"/>
        <v>170</v>
      </c>
      <c r="M242" s="290"/>
      <c r="N242" s="290"/>
      <c r="O242" s="290"/>
      <c r="P242" s="290"/>
      <c r="Q242" s="290"/>
      <c r="R242" s="290"/>
      <c r="S242" s="290"/>
      <c r="T242" s="290"/>
      <c r="U242" s="290"/>
      <c r="V242" s="290"/>
      <c r="W242" s="290"/>
      <c r="X242" s="290"/>
      <c r="Y242" s="290"/>
      <c r="Z242" s="290"/>
    </row>
    <row r="243">
      <c r="A243" s="335"/>
      <c r="B243" s="324" t="str">
        <f t="shared" si="104"/>
        <v>Croquetas camarón y cazón</v>
      </c>
      <c r="C243" s="325">
        <v>4.0</v>
      </c>
      <c r="D243" s="326">
        <f t="shared" ref="D243:E243" si="119">D23</f>
        <v>0.5</v>
      </c>
      <c r="E243" s="327">
        <f t="shared" si="119"/>
        <v>35</v>
      </c>
      <c r="F243" s="312">
        <f t="shared" si="106"/>
        <v>140</v>
      </c>
      <c r="G243" s="312">
        <f t="shared" si="107"/>
        <v>4340</v>
      </c>
      <c r="H243" s="328">
        <f t="shared" si="108"/>
        <v>146.5517241</v>
      </c>
      <c r="I243" s="312">
        <f t="shared" si="109"/>
        <v>586.2068966</v>
      </c>
      <c r="J243" s="312">
        <f t="shared" si="110"/>
        <v>18172.41379</v>
      </c>
      <c r="K243" s="315">
        <f t="shared" si="111"/>
        <v>0.2388235294</v>
      </c>
      <c r="L243" s="370">
        <f t="shared" si="112"/>
        <v>170</v>
      </c>
      <c r="M243" s="290"/>
      <c r="N243" s="290"/>
      <c r="O243" s="290"/>
      <c r="P243" s="290"/>
      <c r="Q243" s="290"/>
      <c r="R243" s="290"/>
      <c r="S243" s="290"/>
      <c r="T243" s="290"/>
      <c r="U243" s="290"/>
      <c r="V243" s="290"/>
      <c r="W243" s="290"/>
      <c r="X243" s="290"/>
      <c r="Y243" s="290"/>
      <c r="Z243" s="290"/>
    </row>
    <row r="244">
      <c r="A244" s="335"/>
      <c r="B244" s="324" t="str">
        <f t="shared" si="104"/>
        <v>Caldo de camarón</v>
      </c>
      <c r="C244" s="325">
        <v>4.0</v>
      </c>
      <c r="D244" s="326">
        <f t="shared" ref="D244:E244" si="120">D24</f>
        <v>0.5</v>
      </c>
      <c r="E244" s="327">
        <f t="shared" si="120"/>
        <v>14</v>
      </c>
      <c r="F244" s="312">
        <f t="shared" si="106"/>
        <v>56</v>
      </c>
      <c r="G244" s="312">
        <f t="shared" si="107"/>
        <v>1736</v>
      </c>
      <c r="H244" s="328">
        <f t="shared" si="108"/>
        <v>94.82758621</v>
      </c>
      <c r="I244" s="312">
        <f t="shared" si="109"/>
        <v>379.3103448</v>
      </c>
      <c r="J244" s="312">
        <f t="shared" si="110"/>
        <v>11758.62069</v>
      </c>
      <c r="K244" s="315">
        <f t="shared" si="111"/>
        <v>0.1476363636</v>
      </c>
      <c r="L244" s="370">
        <f t="shared" si="112"/>
        <v>110</v>
      </c>
      <c r="M244" s="290"/>
      <c r="N244" s="290"/>
      <c r="O244" s="290"/>
      <c r="P244" s="290"/>
      <c r="Q244" s="290"/>
      <c r="R244" s="290"/>
      <c r="S244" s="290"/>
      <c r="T244" s="290"/>
      <c r="U244" s="290"/>
      <c r="V244" s="290"/>
      <c r="W244" s="290"/>
      <c r="X244" s="290"/>
      <c r="Y244" s="290"/>
      <c r="Z244" s="290"/>
    </row>
    <row r="245">
      <c r="A245" s="335"/>
      <c r="B245" s="324" t="str">
        <f t="shared" si="104"/>
        <v>Aranchini de hongos</v>
      </c>
      <c r="C245" s="325">
        <v>5.0</v>
      </c>
      <c r="D245" s="326">
        <f t="shared" ref="D245:E245" si="121">D25</f>
        <v>0.6</v>
      </c>
      <c r="E245" s="327">
        <f t="shared" si="121"/>
        <v>50</v>
      </c>
      <c r="F245" s="312">
        <f t="shared" si="106"/>
        <v>250</v>
      </c>
      <c r="G245" s="312">
        <f t="shared" si="107"/>
        <v>7750</v>
      </c>
      <c r="H245" s="328">
        <f t="shared" si="108"/>
        <v>172.4137931</v>
      </c>
      <c r="I245" s="312">
        <f t="shared" si="109"/>
        <v>862.0689655</v>
      </c>
      <c r="J245" s="312">
        <f t="shared" si="110"/>
        <v>26724.13793</v>
      </c>
      <c r="K245" s="315">
        <f t="shared" si="111"/>
        <v>0.29</v>
      </c>
      <c r="L245" s="370">
        <f t="shared" si="112"/>
        <v>200</v>
      </c>
      <c r="M245" s="290"/>
      <c r="N245" s="290"/>
      <c r="O245" s="290"/>
      <c r="P245" s="290"/>
      <c r="Q245" s="290"/>
      <c r="R245" s="290"/>
      <c r="S245" s="290"/>
      <c r="T245" s="290"/>
      <c r="U245" s="290"/>
      <c r="V245" s="290"/>
      <c r="W245" s="290"/>
      <c r="X245" s="290"/>
      <c r="Y245" s="290"/>
      <c r="Z245" s="290"/>
    </row>
    <row r="246">
      <c r="A246" s="335"/>
      <c r="B246" s="324" t="str">
        <f t="shared" si="104"/>
        <v>Papas fritas trufadas</v>
      </c>
      <c r="C246" s="325">
        <v>5.0</v>
      </c>
      <c r="D246" s="326">
        <f t="shared" ref="D246:E246" si="122">D26</f>
        <v>0.6</v>
      </c>
      <c r="E246" s="327">
        <f t="shared" si="122"/>
        <v>40</v>
      </c>
      <c r="F246" s="312">
        <f t="shared" si="106"/>
        <v>200</v>
      </c>
      <c r="G246" s="312">
        <f t="shared" si="107"/>
        <v>6200</v>
      </c>
      <c r="H246" s="328">
        <f t="shared" si="108"/>
        <v>103.4482759</v>
      </c>
      <c r="I246" s="312">
        <f t="shared" si="109"/>
        <v>517.2413793</v>
      </c>
      <c r="J246" s="312">
        <f t="shared" si="110"/>
        <v>16034.48276</v>
      </c>
      <c r="K246" s="315">
        <f t="shared" si="111"/>
        <v>0.3866666667</v>
      </c>
      <c r="L246" s="370">
        <f t="shared" si="112"/>
        <v>120</v>
      </c>
      <c r="M246" s="290"/>
      <c r="N246" s="290"/>
      <c r="O246" s="290"/>
      <c r="P246" s="290"/>
      <c r="Q246" s="290"/>
      <c r="R246" s="290"/>
      <c r="S246" s="290"/>
      <c r="T246" s="290"/>
      <c r="U246" s="290"/>
      <c r="V246" s="290"/>
      <c r="W246" s="290"/>
      <c r="X246" s="290"/>
      <c r="Y246" s="290"/>
      <c r="Z246" s="290"/>
    </row>
    <row r="247">
      <c r="A247" s="335"/>
      <c r="B247" s="324" t="str">
        <f t="shared" si="104"/>
        <v/>
      </c>
      <c r="C247" s="325"/>
      <c r="D247" s="326" t="str">
        <f>C27</f>
        <v/>
      </c>
      <c r="E247" s="336"/>
      <c r="F247" s="312">
        <f t="shared" si="106"/>
        <v>0</v>
      </c>
      <c r="G247" s="312">
        <f t="shared" si="107"/>
        <v>0</v>
      </c>
      <c r="H247" s="328"/>
      <c r="I247" s="312">
        <f t="shared" si="109"/>
        <v>0</v>
      </c>
      <c r="J247" s="312">
        <f t="shared" si="110"/>
        <v>0</v>
      </c>
      <c r="K247" s="315" t="str">
        <f t="shared" si="111"/>
        <v>#DIV/0!</v>
      </c>
      <c r="L247" s="370">
        <f t="shared" si="112"/>
        <v>0</v>
      </c>
      <c r="M247" s="290"/>
      <c r="N247" s="290"/>
      <c r="O247" s="290"/>
      <c r="P247" s="290"/>
      <c r="Q247" s="290"/>
      <c r="R247" s="290"/>
      <c r="S247" s="290"/>
      <c r="T247" s="290"/>
      <c r="U247" s="290"/>
      <c r="V247" s="290"/>
      <c r="W247" s="290"/>
      <c r="X247" s="290"/>
      <c r="Y247" s="290"/>
      <c r="Z247" s="290"/>
    </row>
    <row r="248">
      <c r="A248" s="337"/>
      <c r="B248" s="338"/>
      <c r="C248" s="339"/>
      <c r="D248" s="351"/>
      <c r="E248" s="336"/>
      <c r="F248" s="312">
        <f t="shared" si="106"/>
        <v>0</v>
      </c>
      <c r="G248" s="312">
        <f t="shared" ref="G248:G249" si="123">F248*$C$230</f>
        <v>0</v>
      </c>
      <c r="H248" s="372"/>
      <c r="I248" s="312">
        <f t="shared" si="109"/>
        <v>0</v>
      </c>
      <c r="J248" s="312">
        <f t="shared" ref="J248:J249" si="124">I248*$C$230</f>
        <v>0</v>
      </c>
      <c r="K248" s="315" t="str">
        <f t="shared" si="111"/>
        <v>#DIV/0!</v>
      </c>
      <c r="L248" s="373"/>
      <c r="M248" s="290"/>
      <c r="N248" s="290"/>
      <c r="O248" s="290"/>
      <c r="P248" s="290"/>
      <c r="Q248" s="290"/>
      <c r="R248" s="290"/>
      <c r="S248" s="290"/>
      <c r="T248" s="290"/>
      <c r="U248" s="290"/>
      <c r="V248" s="290"/>
      <c r="W248" s="290"/>
      <c r="X248" s="290"/>
      <c r="Y248" s="290"/>
      <c r="Z248" s="290"/>
    </row>
    <row r="249">
      <c r="A249" s="341"/>
      <c r="B249" s="338"/>
      <c r="C249" s="342"/>
      <c r="D249" s="355"/>
      <c r="E249" s="343"/>
      <c r="F249" s="312">
        <f t="shared" si="106"/>
        <v>0</v>
      </c>
      <c r="G249" s="312">
        <f t="shared" si="123"/>
        <v>0</v>
      </c>
      <c r="H249" s="374"/>
      <c r="I249" s="312">
        <f t="shared" si="109"/>
        <v>0</v>
      </c>
      <c r="J249" s="312">
        <f t="shared" si="124"/>
        <v>0</v>
      </c>
      <c r="K249" s="315" t="str">
        <f t="shared" si="111"/>
        <v>#DIV/0!</v>
      </c>
      <c r="L249" s="373"/>
      <c r="M249" s="290"/>
      <c r="N249" s="290"/>
      <c r="O249" s="290"/>
      <c r="P249" s="290"/>
      <c r="Q249" s="290"/>
      <c r="R249" s="290"/>
      <c r="S249" s="290"/>
      <c r="T249" s="290"/>
      <c r="U249" s="290"/>
      <c r="V249" s="290"/>
      <c r="W249" s="290"/>
      <c r="X249" s="290"/>
      <c r="Y249" s="290"/>
      <c r="Z249" s="290"/>
    </row>
    <row r="250">
      <c r="A250" s="344"/>
      <c r="B250" s="345" t="s">
        <v>853</v>
      </c>
      <c r="C250" s="346">
        <f>SUM(C235:C249)</f>
        <v>58</v>
      </c>
      <c r="D250" s="346"/>
      <c r="E250" s="346"/>
      <c r="F250" s="347">
        <f t="shared" ref="F250:G250" si="125">SUM(F235:F249)</f>
        <v>3496</v>
      </c>
      <c r="G250" s="347">
        <f t="shared" si="125"/>
        <v>108376</v>
      </c>
      <c r="H250" s="346"/>
      <c r="I250" s="347">
        <f t="shared" ref="I250:J250" si="126">SUM(I235:I249)</f>
        <v>11025.86207</v>
      </c>
      <c r="J250" s="347">
        <f t="shared" si="126"/>
        <v>341801.7241</v>
      </c>
      <c r="K250" s="348">
        <f t="shared" si="111"/>
        <v>0.3170727131</v>
      </c>
      <c r="L250" s="290"/>
      <c r="M250" s="290"/>
      <c r="N250" s="290"/>
      <c r="O250" s="290"/>
      <c r="P250" s="290"/>
      <c r="Q250" s="290"/>
      <c r="R250" s="290"/>
      <c r="S250" s="290"/>
      <c r="T250" s="290"/>
      <c r="U250" s="290"/>
      <c r="V250" s="290"/>
      <c r="W250" s="290"/>
      <c r="X250" s="290"/>
      <c r="Y250" s="290"/>
      <c r="Z250" s="290"/>
    </row>
    <row r="251" hidden="1">
      <c r="A251" s="335"/>
      <c r="B251" s="349"/>
      <c r="C251" s="350"/>
      <c r="D251" s="351"/>
      <c r="E251" s="352"/>
      <c r="F251" s="312">
        <f t="shared" ref="F251:F265" si="127">E251*C251</f>
        <v>0</v>
      </c>
      <c r="G251" s="312">
        <f t="shared" ref="G251:G265" si="128">F251*$C$230</f>
        <v>0</v>
      </c>
      <c r="H251" s="375"/>
      <c r="I251" s="312">
        <f t="shared" ref="I251:I265" si="129">H251*C251</f>
        <v>0</v>
      </c>
      <c r="J251" s="312">
        <f t="shared" ref="J251:J265" si="130">I251*$C$230</f>
        <v>0</v>
      </c>
      <c r="K251" s="315" t="str">
        <f t="shared" si="111"/>
        <v>#DIV/0!</v>
      </c>
      <c r="L251" s="331"/>
      <c r="M251" s="331"/>
      <c r="N251" s="331"/>
      <c r="O251" s="331"/>
      <c r="P251" s="331"/>
      <c r="Q251" s="331"/>
      <c r="R251" s="331"/>
      <c r="S251" s="331"/>
      <c r="T251" s="331"/>
      <c r="U251" s="331"/>
      <c r="V251" s="331"/>
      <c r="W251" s="331"/>
      <c r="X251" s="331"/>
      <c r="Y251" s="331"/>
      <c r="Z251" s="331"/>
    </row>
    <row r="252" hidden="1">
      <c r="A252" s="335"/>
      <c r="B252" s="349"/>
      <c r="C252" s="339"/>
      <c r="D252" s="351"/>
      <c r="E252" s="336"/>
      <c r="F252" s="312">
        <f t="shared" si="127"/>
        <v>0</v>
      </c>
      <c r="G252" s="312">
        <f t="shared" si="128"/>
        <v>0</v>
      </c>
      <c r="H252" s="372"/>
      <c r="I252" s="312">
        <f t="shared" si="129"/>
        <v>0</v>
      </c>
      <c r="J252" s="312">
        <f t="shared" si="130"/>
        <v>0</v>
      </c>
      <c r="K252" s="315" t="str">
        <f t="shared" si="111"/>
        <v>#DIV/0!</v>
      </c>
      <c r="L252" s="290"/>
      <c r="M252" s="290"/>
      <c r="N252" s="290"/>
      <c r="O252" s="290"/>
      <c r="P252" s="290"/>
      <c r="Q252" s="290"/>
      <c r="R252" s="290"/>
      <c r="S252" s="290"/>
      <c r="T252" s="290"/>
      <c r="U252" s="290"/>
      <c r="V252" s="290"/>
      <c r="W252" s="290"/>
      <c r="X252" s="290"/>
      <c r="Y252" s="290"/>
      <c r="Z252" s="290"/>
    </row>
    <row r="253" hidden="1">
      <c r="A253" s="335"/>
      <c r="B253" s="354"/>
      <c r="C253" s="339"/>
      <c r="D253" s="351"/>
      <c r="E253" s="336"/>
      <c r="F253" s="312">
        <f t="shared" si="127"/>
        <v>0</v>
      </c>
      <c r="G253" s="312">
        <f t="shared" si="128"/>
        <v>0</v>
      </c>
      <c r="H253" s="372"/>
      <c r="I253" s="312">
        <f t="shared" si="129"/>
        <v>0</v>
      </c>
      <c r="J253" s="312">
        <f t="shared" si="130"/>
        <v>0</v>
      </c>
      <c r="K253" s="315" t="str">
        <f t="shared" si="111"/>
        <v>#DIV/0!</v>
      </c>
      <c r="L253" s="290"/>
      <c r="M253" s="290"/>
      <c r="N253" s="290"/>
      <c r="O253" s="290"/>
      <c r="P253" s="290"/>
      <c r="Q253" s="290"/>
      <c r="R253" s="290"/>
      <c r="S253" s="290"/>
      <c r="T253" s="290"/>
      <c r="U253" s="290"/>
      <c r="V253" s="290"/>
      <c r="W253" s="290"/>
      <c r="X253" s="290"/>
      <c r="Y253" s="290"/>
      <c r="Z253" s="290"/>
    </row>
    <row r="254" hidden="1">
      <c r="A254" s="335"/>
      <c r="B254" s="349"/>
      <c r="C254" s="339"/>
      <c r="D254" s="351"/>
      <c r="E254" s="336"/>
      <c r="F254" s="312">
        <f t="shared" si="127"/>
        <v>0</v>
      </c>
      <c r="G254" s="312">
        <f t="shared" si="128"/>
        <v>0</v>
      </c>
      <c r="H254" s="372"/>
      <c r="I254" s="312">
        <f t="shared" si="129"/>
        <v>0</v>
      </c>
      <c r="J254" s="312">
        <f t="shared" si="130"/>
        <v>0</v>
      </c>
      <c r="K254" s="315" t="str">
        <f t="shared" si="111"/>
        <v>#DIV/0!</v>
      </c>
      <c r="L254" s="290"/>
      <c r="M254" s="290"/>
      <c r="N254" s="290"/>
      <c r="O254" s="290"/>
      <c r="P254" s="290"/>
      <c r="Q254" s="290"/>
      <c r="R254" s="290"/>
      <c r="S254" s="290"/>
      <c r="T254" s="290"/>
      <c r="U254" s="290"/>
      <c r="V254" s="290"/>
      <c r="W254" s="290"/>
      <c r="X254" s="290"/>
      <c r="Y254" s="290"/>
      <c r="Z254" s="290"/>
    </row>
    <row r="255" hidden="1">
      <c r="A255" s="335"/>
      <c r="B255" s="349"/>
      <c r="C255" s="339"/>
      <c r="D255" s="351"/>
      <c r="E255" s="336"/>
      <c r="F255" s="312">
        <f t="shared" si="127"/>
        <v>0</v>
      </c>
      <c r="G255" s="312">
        <f t="shared" si="128"/>
        <v>0</v>
      </c>
      <c r="H255" s="372"/>
      <c r="I255" s="312">
        <f t="shared" si="129"/>
        <v>0</v>
      </c>
      <c r="J255" s="312">
        <f t="shared" si="130"/>
        <v>0</v>
      </c>
      <c r="K255" s="315" t="str">
        <f t="shared" si="111"/>
        <v>#DIV/0!</v>
      </c>
      <c r="L255" s="290"/>
      <c r="M255" s="290"/>
      <c r="N255" s="290"/>
      <c r="O255" s="290"/>
      <c r="P255" s="290"/>
      <c r="Q255" s="290"/>
      <c r="R255" s="290"/>
      <c r="S255" s="290"/>
      <c r="T255" s="290"/>
      <c r="U255" s="290"/>
      <c r="V255" s="290"/>
      <c r="W255" s="290"/>
      <c r="X255" s="290"/>
      <c r="Y255" s="290"/>
      <c r="Z255" s="290"/>
    </row>
    <row r="256" hidden="1">
      <c r="A256" s="335"/>
      <c r="B256" s="349"/>
      <c r="C256" s="339"/>
      <c r="D256" s="351"/>
      <c r="E256" s="336"/>
      <c r="F256" s="312">
        <f t="shared" si="127"/>
        <v>0</v>
      </c>
      <c r="G256" s="312">
        <f t="shared" si="128"/>
        <v>0</v>
      </c>
      <c r="H256" s="372"/>
      <c r="I256" s="312">
        <f t="shared" si="129"/>
        <v>0</v>
      </c>
      <c r="J256" s="312">
        <f t="shared" si="130"/>
        <v>0</v>
      </c>
      <c r="K256" s="315" t="str">
        <f t="shared" si="111"/>
        <v>#DIV/0!</v>
      </c>
      <c r="L256" s="290"/>
      <c r="M256" s="290"/>
      <c r="N256" s="290"/>
      <c r="O256" s="290"/>
      <c r="P256" s="290"/>
      <c r="Q256" s="290"/>
      <c r="R256" s="290"/>
      <c r="S256" s="290"/>
      <c r="T256" s="290"/>
      <c r="U256" s="290"/>
      <c r="V256" s="290"/>
      <c r="W256" s="290"/>
      <c r="X256" s="290"/>
      <c r="Y256" s="290"/>
      <c r="Z256" s="290"/>
    </row>
    <row r="257" hidden="1">
      <c r="A257" s="335"/>
      <c r="B257" s="349"/>
      <c r="C257" s="339"/>
      <c r="D257" s="351"/>
      <c r="E257" s="336"/>
      <c r="F257" s="312">
        <f t="shared" si="127"/>
        <v>0</v>
      </c>
      <c r="G257" s="312">
        <f t="shared" si="128"/>
        <v>0</v>
      </c>
      <c r="H257" s="372"/>
      <c r="I257" s="312">
        <f t="shared" si="129"/>
        <v>0</v>
      </c>
      <c r="J257" s="312">
        <f t="shared" si="130"/>
        <v>0</v>
      </c>
      <c r="K257" s="315" t="str">
        <f t="shared" si="111"/>
        <v>#DIV/0!</v>
      </c>
      <c r="L257" s="290"/>
      <c r="M257" s="290"/>
      <c r="N257" s="290"/>
      <c r="O257" s="290"/>
      <c r="P257" s="290"/>
      <c r="Q257" s="290"/>
      <c r="R257" s="290"/>
      <c r="S257" s="290"/>
      <c r="T257" s="290"/>
      <c r="U257" s="290"/>
      <c r="V257" s="290"/>
      <c r="W257" s="290"/>
      <c r="X257" s="290"/>
      <c r="Y257" s="290"/>
      <c r="Z257" s="290"/>
    </row>
    <row r="258" hidden="1">
      <c r="A258" s="335"/>
      <c r="B258" s="349"/>
      <c r="C258" s="339"/>
      <c r="D258" s="351"/>
      <c r="E258" s="336"/>
      <c r="F258" s="312">
        <f t="shared" si="127"/>
        <v>0</v>
      </c>
      <c r="G258" s="312">
        <f t="shared" si="128"/>
        <v>0</v>
      </c>
      <c r="H258" s="372"/>
      <c r="I258" s="312">
        <f t="shared" si="129"/>
        <v>0</v>
      </c>
      <c r="J258" s="312">
        <f t="shared" si="130"/>
        <v>0</v>
      </c>
      <c r="K258" s="315" t="str">
        <f t="shared" si="111"/>
        <v>#DIV/0!</v>
      </c>
      <c r="L258" s="290"/>
      <c r="M258" s="290"/>
      <c r="N258" s="290"/>
      <c r="O258" s="290"/>
      <c r="P258" s="290"/>
      <c r="Q258" s="290"/>
      <c r="R258" s="290"/>
      <c r="S258" s="290"/>
      <c r="T258" s="290"/>
      <c r="U258" s="290"/>
      <c r="V258" s="290"/>
      <c r="W258" s="290"/>
      <c r="X258" s="290"/>
      <c r="Y258" s="290"/>
      <c r="Z258" s="290"/>
    </row>
    <row r="259" hidden="1">
      <c r="A259" s="335"/>
      <c r="B259" s="349"/>
      <c r="C259" s="339"/>
      <c r="D259" s="351"/>
      <c r="E259" s="336"/>
      <c r="F259" s="312">
        <f t="shared" si="127"/>
        <v>0</v>
      </c>
      <c r="G259" s="312">
        <f t="shared" si="128"/>
        <v>0</v>
      </c>
      <c r="H259" s="372"/>
      <c r="I259" s="312">
        <f t="shared" si="129"/>
        <v>0</v>
      </c>
      <c r="J259" s="312">
        <f t="shared" si="130"/>
        <v>0</v>
      </c>
      <c r="K259" s="315" t="str">
        <f t="shared" si="111"/>
        <v>#DIV/0!</v>
      </c>
      <c r="L259" s="290"/>
      <c r="M259" s="290"/>
      <c r="N259" s="290"/>
      <c r="O259" s="290"/>
      <c r="P259" s="290"/>
      <c r="Q259" s="290"/>
      <c r="R259" s="290"/>
      <c r="S259" s="290"/>
      <c r="T259" s="290"/>
      <c r="U259" s="290"/>
      <c r="V259" s="290"/>
      <c r="W259" s="290"/>
      <c r="X259" s="290"/>
      <c r="Y259" s="290"/>
      <c r="Z259" s="290"/>
    </row>
    <row r="260" hidden="1">
      <c r="A260" s="335"/>
      <c r="B260" s="349"/>
      <c r="C260" s="339"/>
      <c r="D260" s="351"/>
      <c r="E260" s="336"/>
      <c r="F260" s="312">
        <f t="shared" si="127"/>
        <v>0</v>
      </c>
      <c r="G260" s="312">
        <f t="shared" si="128"/>
        <v>0</v>
      </c>
      <c r="H260" s="372"/>
      <c r="I260" s="312">
        <f t="shared" si="129"/>
        <v>0</v>
      </c>
      <c r="J260" s="312">
        <f t="shared" si="130"/>
        <v>0</v>
      </c>
      <c r="K260" s="315" t="str">
        <f t="shared" si="111"/>
        <v>#DIV/0!</v>
      </c>
      <c r="L260" s="290"/>
      <c r="M260" s="290"/>
      <c r="N260" s="290"/>
      <c r="O260" s="290"/>
      <c r="P260" s="290"/>
      <c r="Q260" s="290"/>
      <c r="R260" s="290"/>
      <c r="S260" s="290"/>
      <c r="T260" s="290"/>
      <c r="U260" s="290"/>
      <c r="V260" s="290"/>
      <c r="W260" s="290"/>
      <c r="X260" s="290"/>
      <c r="Y260" s="290"/>
      <c r="Z260" s="290"/>
    </row>
    <row r="261" hidden="1">
      <c r="A261" s="335"/>
      <c r="B261" s="349"/>
      <c r="C261" s="339"/>
      <c r="D261" s="351"/>
      <c r="E261" s="336"/>
      <c r="F261" s="312">
        <f t="shared" si="127"/>
        <v>0</v>
      </c>
      <c r="G261" s="312">
        <f t="shared" si="128"/>
        <v>0</v>
      </c>
      <c r="H261" s="372"/>
      <c r="I261" s="312">
        <f t="shared" si="129"/>
        <v>0</v>
      </c>
      <c r="J261" s="312">
        <f t="shared" si="130"/>
        <v>0</v>
      </c>
      <c r="K261" s="315" t="str">
        <f t="shared" si="111"/>
        <v>#DIV/0!</v>
      </c>
      <c r="L261" s="290"/>
      <c r="M261" s="290"/>
      <c r="N261" s="290"/>
      <c r="O261" s="290"/>
      <c r="P261" s="290"/>
      <c r="Q261" s="290"/>
      <c r="R261" s="290"/>
      <c r="S261" s="290"/>
      <c r="T261" s="290"/>
      <c r="U261" s="290"/>
      <c r="V261" s="290"/>
      <c r="W261" s="290"/>
      <c r="X261" s="290"/>
      <c r="Y261" s="290"/>
      <c r="Z261" s="290"/>
    </row>
    <row r="262" hidden="1">
      <c r="A262" s="335"/>
      <c r="B262" s="349"/>
      <c r="C262" s="339"/>
      <c r="D262" s="351"/>
      <c r="E262" s="336"/>
      <c r="F262" s="312">
        <f t="shared" si="127"/>
        <v>0</v>
      </c>
      <c r="G262" s="312">
        <f t="shared" si="128"/>
        <v>0</v>
      </c>
      <c r="H262" s="372"/>
      <c r="I262" s="312">
        <f t="shared" si="129"/>
        <v>0</v>
      </c>
      <c r="J262" s="312">
        <f t="shared" si="130"/>
        <v>0</v>
      </c>
      <c r="K262" s="315" t="str">
        <f t="shared" si="111"/>
        <v>#DIV/0!</v>
      </c>
      <c r="L262" s="290"/>
      <c r="M262" s="290"/>
      <c r="N262" s="290"/>
      <c r="O262" s="290"/>
      <c r="P262" s="290"/>
      <c r="Q262" s="290"/>
      <c r="R262" s="290"/>
      <c r="S262" s="290"/>
      <c r="T262" s="290"/>
      <c r="U262" s="290"/>
      <c r="V262" s="290"/>
      <c r="W262" s="290"/>
      <c r="X262" s="290"/>
      <c r="Y262" s="290"/>
      <c r="Z262" s="290"/>
    </row>
    <row r="263" hidden="1">
      <c r="A263" s="335"/>
      <c r="B263" s="349"/>
      <c r="C263" s="339"/>
      <c r="D263" s="351"/>
      <c r="E263" s="336"/>
      <c r="F263" s="312">
        <f t="shared" si="127"/>
        <v>0</v>
      </c>
      <c r="G263" s="312">
        <f t="shared" si="128"/>
        <v>0</v>
      </c>
      <c r="H263" s="372"/>
      <c r="I263" s="312">
        <f t="shared" si="129"/>
        <v>0</v>
      </c>
      <c r="J263" s="312">
        <f t="shared" si="130"/>
        <v>0</v>
      </c>
      <c r="K263" s="315" t="str">
        <f t="shared" si="111"/>
        <v>#DIV/0!</v>
      </c>
      <c r="L263" s="290"/>
      <c r="M263" s="290"/>
      <c r="N263" s="290"/>
      <c r="O263" s="290"/>
      <c r="P263" s="290"/>
      <c r="Q263" s="290"/>
      <c r="R263" s="290"/>
      <c r="S263" s="290"/>
      <c r="T263" s="290"/>
      <c r="U263" s="290"/>
      <c r="V263" s="290"/>
      <c r="W263" s="290"/>
      <c r="X263" s="290"/>
      <c r="Y263" s="290"/>
      <c r="Z263" s="290"/>
    </row>
    <row r="264" hidden="1">
      <c r="A264" s="337"/>
      <c r="B264" s="338"/>
      <c r="C264" s="339"/>
      <c r="D264" s="351"/>
      <c r="E264" s="336"/>
      <c r="F264" s="312">
        <f t="shared" si="127"/>
        <v>0</v>
      </c>
      <c r="G264" s="312">
        <f t="shared" si="128"/>
        <v>0</v>
      </c>
      <c r="H264" s="372"/>
      <c r="I264" s="312">
        <f t="shared" si="129"/>
        <v>0</v>
      </c>
      <c r="J264" s="312">
        <f t="shared" si="130"/>
        <v>0</v>
      </c>
      <c r="K264" s="315" t="str">
        <f t="shared" si="111"/>
        <v>#DIV/0!</v>
      </c>
      <c r="L264" s="290"/>
      <c r="M264" s="290"/>
      <c r="N264" s="290"/>
      <c r="O264" s="290"/>
      <c r="P264" s="290"/>
      <c r="Q264" s="290"/>
      <c r="R264" s="290"/>
      <c r="S264" s="290"/>
      <c r="T264" s="290"/>
      <c r="U264" s="290"/>
      <c r="V264" s="290"/>
      <c r="W264" s="290"/>
      <c r="X264" s="290"/>
      <c r="Y264" s="290"/>
      <c r="Z264" s="290"/>
    </row>
    <row r="265" hidden="1">
      <c r="A265" s="341"/>
      <c r="B265" s="338"/>
      <c r="C265" s="342"/>
      <c r="D265" s="355"/>
      <c r="E265" s="343"/>
      <c r="F265" s="312">
        <f t="shared" si="127"/>
        <v>0</v>
      </c>
      <c r="G265" s="312">
        <f t="shared" si="128"/>
        <v>0</v>
      </c>
      <c r="H265" s="374"/>
      <c r="I265" s="312">
        <f t="shared" si="129"/>
        <v>0</v>
      </c>
      <c r="J265" s="312">
        <f t="shared" si="130"/>
        <v>0</v>
      </c>
      <c r="K265" s="315" t="str">
        <f t="shared" si="111"/>
        <v>#DIV/0!</v>
      </c>
      <c r="L265" s="290"/>
      <c r="M265" s="290"/>
      <c r="N265" s="290"/>
      <c r="O265" s="290"/>
      <c r="P265" s="290"/>
      <c r="Q265" s="290"/>
      <c r="R265" s="290"/>
      <c r="S265" s="290"/>
      <c r="T265" s="290"/>
      <c r="U265" s="290"/>
      <c r="V265" s="290"/>
      <c r="W265" s="290"/>
      <c r="X265" s="290"/>
      <c r="Y265" s="290"/>
      <c r="Z265" s="290"/>
    </row>
    <row r="266" hidden="1">
      <c r="A266" s="344"/>
      <c r="B266" s="345" t="s">
        <v>854</v>
      </c>
      <c r="C266" s="346">
        <f>SUM(C251:C265)</f>
        <v>0</v>
      </c>
      <c r="D266" s="346"/>
      <c r="E266" s="346"/>
      <c r="F266" s="347">
        <f t="shared" ref="F266:G266" si="131">SUM(F251:F265)</f>
        <v>0</v>
      </c>
      <c r="G266" s="347">
        <f t="shared" si="131"/>
        <v>0</v>
      </c>
      <c r="H266" s="346"/>
      <c r="I266" s="347">
        <f t="shared" ref="I266:K266" si="132">SUM(I251:I265)</f>
        <v>0</v>
      </c>
      <c r="J266" s="347">
        <f t="shared" si="132"/>
        <v>0</v>
      </c>
      <c r="K266" s="346" t="str">
        <f t="shared" si="132"/>
        <v>#DIV/0!</v>
      </c>
      <c r="L266" s="290"/>
      <c r="M266" s="290"/>
      <c r="N266" s="290"/>
      <c r="O266" s="290"/>
      <c r="P266" s="290"/>
      <c r="Q266" s="290"/>
      <c r="R266" s="290"/>
      <c r="S266" s="290"/>
      <c r="T266" s="290"/>
      <c r="U266" s="290"/>
      <c r="V266" s="290"/>
      <c r="W266" s="290"/>
      <c r="X266" s="290"/>
      <c r="Y266" s="290"/>
      <c r="Z266" s="290"/>
    </row>
    <row r="267" hidden="1">
      <c r="A267" s="335"/>
      <c r="B267" s="349"/>
      <c r="C267" s="350"/>
      <c r="D267" s="351"/>
      <c r="E267" s="352"/>
      <c r="F267" s="312">
        <f t="shared" ref="F267:F281" si="133">E267*C267</f>
        <v>0</v>
      </c>
      <c r="G267" s="312">
        <f t="shared" ref="G267:G281" si="134">F267*$C$230</f>
        <v>0</v>
      </c>
      <c r="H267" s="375"/>
      <c r="I267" s="312">
        <f t="shared" ref="I267:I281" si="135">H267*C267</f>
        <v>0</v>
      </c>
      <c r="J267" s="312">
        <f t="shared" ref="J267:J281" si="136">I267*$C$230</f>
        <v>0</v>
      </c>
      <c r="K267" s="315" t="str">
        <f t="shared" ref="K267:K331" si="137">G267/J267</f>
        <v>#DIV/0!</v>
      </c>
      <c r="L267" s="331"/>
      <c r="M267" s="331"/>
      <c r="N267" s="331"/>
      <c r="O267" s="331"/>
      <c r="P267" s="331"/>
      <c r="Q267" s="331"/>
      <c r="R267" s="331"/>
      <c r="S267" s="331"/>
      <c r="T267" s="331"/>
      <c r="U267" s="331"/>
      <c r="V267" s="331"/>
      <c r="W267" s="331"/>
      <c r="X267" s="331"/>
      <c r="Y267" s="331"/>
      <c r="Z267" s="331"/>
    </row>
    <row r="268" hidden="1">
      <c r="A268" s="335"/>
      <c r="B268" s="349"/>
      <c r="C268" s="339"/>
      <c r="D268" s="351"/>
      <c r="E268" s="336"/>
      <c r="F268" s="312">
        <f t="shared" si="133"/>
        <v>0</v>
      </c>
      <c r="G268" s="312">
        <f t="shared" si="134"/>
        <v>0</v>
      </c>
      <c r="H268" s="372"/>
      <c r="I268" s="312">
        <f t="shared" si="135"/>
        <v>0</v>
      </c>
      <c r="J268" s="312">
        <f t="shared" si="136"/>
        <v>0</v>
      </c>
      <c r="K268" s="315" t="str">
        <f t="shared" si="137"/>
        <v>#DIV/0!</v>
      </c>
      <c r="L268" s="290"/>
      <c r="M268" s="290"/>
      <c r="N268" s="290"/>
      <c r="O268" s="290"/>
      <c r="P268" s="290"/>
      <c r="Q268" s="290"/>
      <c r="R268" s="290"/>
      <c r="S268" s="290"/>
      <c r="T268" s="290"/>
      <c r="U268" s="290"/>
      <c r="V268" s="290"/>
      <c r="W268" s="290"/>
      <c r="X268" s="290"/>
      <c r="Y268" s="290"/>
      <c r="Z268" s="290"/>
    </row>
    <row r="269" hidden="1">
      <c r="A269" s="335"/>
      <c r="B269" s="354"/>
      <c r="C269" s="339"/>
      <c r="D269" s="351"/>
      <c r="E269" s="336"/>
      <c r="F269" s="312">
        <f t="shared" si="133"/>
        <v>0</v>
      </c>
      <c r="G269" s="312">
        <f t="shared" si="134"/>
        <v>0</v>
      </c>
      <c r="H269" s="372"/>
      <c r="I269" s="312">
        <f t="shared" si="135"/>
        <v>0</v>
      </c>
      <c r="J269" s="312">
        <f t="shared" si="136"/>
        <v>0</v>
      </c>
      <c r="K269" s="315" t="str">
        <f t="shared" si="137"/>
        <v>#DIV/0!</v>
      </c>
      <c r="L269" s="290"/>
      <c r="M269" s="290"/>
      <c r="N269" s="290"/>
      <c r="O269" s="290"/>
      <c r="P269" s="290"/>
      <c r="Q269" s="290"/>
      <c r="R269" s="290"/>
      <c r="S269" s="290"/>
      <c r="T269" s="290"/>
      <c r="U269" s="290"/>
      <c r="V269" s="290"/>
      <c r="W269" s="290"/>
      <c r="X269" s="290"/>
      <c r="Y269" s="290"/>
      <c r="Z269" s="290"/>
    </row>
    <row r="270" hidden="1">
      <c r="A270" s="335"/>
      <c r="B270" s="349"/>
      <c r="C270" s="339"/>
      <c r="D270" s="351"/>
      <c r="E270" s="336"/>
      <c r="F270" s="312">
        <f t="shared" si="133"/>
        <v>0</v>
      </c>
      <c r="G270" s="312">
        <f t="shared" si="134"/>
        <v>0</v>
      </c>
      <c r="H270" s="372"/>
      <c r="I270" s="312">
        <f t="shared" si="135"/>
        <v>0</v>
      </c>
      <c r="J270" s="312">
        <f t="shared" si="136"/>
        <v>0</v>
      </c>
      <c r="K270" s="315" t="str">
        <f t="shared" si="137"/>
        <v>#DIV/0!</v>
      </c>
      <c r="L270" s="290"/>
      <c r="M270" s="290"/>
      <c r="N270" s="290"/>
      <c r="O270" s="290"/>
      <c r="P270" s="290"/>
      <c r="Q270" s="290"/>
      <c r="R270" s="290"/>
      <c r="S270" s="290"/>
      <c r="T270" s="290"/>
      <c r="U270" s="290"/>
      <c r="V270" s="290"/>
      <c r="W270" s="290"/>
      <c r="X270" s="290"/>
      <c r="Y270" s="290"/>
      <c r="Z270" s="290"/>
    </row>
    <row r="271" hidden="1">
      <c r="A271" s="335"/>
      <c r="B271" s="349"/>
      <c r="C271" s="339"/>
      <c r="D271" s="351"/>
      <c r="E271" s="336"/>
      <c r="F271" s="312">
        <f t="shared" si="133"/>
        <v>0</v>
      </c>
      <c r="G271" s="312">
        <f t="shared" si="134"/>
        <v>0</v>
      </c>
      <c r="H271" s="372"/>
      <c r="I271" s="312">
        <f t="shared" si="135"/>
        <v>0</v>
      </c>
      <c r="J271" s="312">
        <f t="shared" si="136"/>
        <v>0</v>
      </c>
      <c r="K271" s="315" t="str">
        <f t="shared" si="137"/>
        <v>#DIV/0!</v>
      </c>
      <c r="L271" s="290"/>
      <c r="M271" s="290"/>
      <c r="N271" s="290"/>
      <c r="O271" s="290"/>
      <c r="P271" s="290"/>
      <c r="Q271" s="290"/>
      <c r="R271" s="290"/>
      <c r="S271" s="290"/>
      <c r="T271" s="290"/>
      <c r="U271" s="290"/>
      <c r="V271" s="290"/>
      <c r="W271" s="290"/>
      <c r="X271" s="290"/>
      <c r="Y271" s="290"/>
      <c r="Z271" s="290"/>
    </row>
    <row r="272" hidden="1">
      <c r="A272" s="335"/>
      <c r="B272" s="349"/>
      <c r="C272" s="339"/>
      <c r="D272" s="351"/>
      <c r="E272" s="336"/>
      <c r="F272" s="312">
        <f t="shared" si="133"/>
        <v>0</v>
      </c>
      <c r="G272" s="312">
        <f t="shared" si="134"/>
        <v>0</v>
      </c>
      <c r="H272" s="372"/>
      <c r="I272" s="312">
        <f t="shared" si="135"/>
        <v>0</v>
      </c>
      <c r="J272" s="312">
        <f t="shared" si="136"/>
        <v>0</v>
      </c>
      <c r="K272" s="315" t="str">
        <f t="shared" si="137"/>
        <v>#DIV/0!</v>
      </c>
      <c r="L272" s="290"/>
      <c r="M272" s="290"/>
      <c r="N272" s="290"/>
      <c r="O272" s="290"/>
      <c r="P272" s="290"/>
      <c r="Q272" s="290"/>
      <c r="R272" s="290"/>
      <c r="S272" s="290"/>
      <c r="T272" s="290"/>
      <c r="U272" s="290"/>
      <c r="V272" s="290"/>
      <c r="W272" s="290"/>
      <c r="X272" s="290"/>
      <c r="Y272" s="290"/>
      <c r="Z272" s="290"/>
    </row>
    <row r="273" hidden="1">
      <c r="A273" s="335"/>
      <c r="B273" s="349"/>
      <c r="C273" s="339"/>
      <c r="D273" s="351"/>
      <c r="E273" s="336"/>
      <c r="F273" s="312">
        <f t="shared" si="133"/>
        <v>0</v>
      </c>
      <c r="G273" s="312">
        <f t="shared" si="134"/>
        <v>0</v>
      </c>
      <c r="H273" s="372"/>
      <c r="I273" s="312">
        <f t="shared" si="135"/>
        <v>0</v>
      </c>
      <c r="J273" s="312">
        <f t="shared" si="136"/>
        <v>0</v>
      </c>
      <c r="K273" s="315" t="str">
        <f t="shared" si="137"/>
        <v>#DIV/0!</v>
      </c>
      <c r="L273" s="290"/>
      <c r="M273" s="290"/>
      <c r="N273" s="290"/>
      <c r="O273" s="290"/>
      <c r="P273" s="290"/>
      <c r="Q273" s="290"/>
      <c r="R273" s="290"/>
      <c r="S273" s="290"/>
      <c r="T273" s="290"/>
      <c r="U273" s="290"/>
      <c r="V273" s="290"/>
      <c r="W273" s="290"/>
      <c r="X273" s="290"/>
      <c r="Y273" s="290"/>
      <c r="Z273" s="290"/>
    </row>
    <row r="274" hidden="1">
      <c r="A274" s="335"/>
      <c r="B274" s="349"/>
      <c r="C274" s="339"/>
      <c r="D274" s="351"/>
      <c r="E274" s="336"/>
      <c r="F274" s="312">
        <f t="shared" si="133"/>
        <v>0</v>
      </c>
      <c r="G274" s="312">
        <f t="shared" si="134"/>
        <v>0</v>
      </c>
      <c r="H274" s="372"/>
      <c r="I274" s="312">
        <f t="shared" si="135"/>
        <v>0</v>
      </c>
      <c r="J274" s="312">
        <f t="shared" si="136"/>
        <v>0</v>
      </c>
      <c r="K274" s="315" t="str">
        <f t="shared" si="137"/>
        <v>#DIV/0!</v>
      </c>
      <c r="L274" s="290"/>
      <c r="M274" s="290"/>
      <c r="N274" s="290"/>
      <c r="O274" s="290"/>
      <c r="P274" s="290"/>
      <c r="Q274" s="290"/>
      <c r="R274" s="290"/>
      <c r="S274" s="290"/>
      <c r="T274" s="290"/>
      <c r="U274" s="290"/>
      <c r="V274" s="290"/>
      <c r="W274" s="290"/>
      <c r="X274" s="290"/>
      <c r="Y274" s="290"/>
      <c r="Z274" s="290"/>
    </row>
    <row r="275" hidden="1">
      <c r="A275" s="335"/>
      <c r="B275" s="349"/>
      <c r="C275" s="339"/>
      <c r="D275" s="351"/>
      <c r="E275" s="336"/>
      <c r="F275" s="312">
        <f t="shared" si="133"/>
        <v>0</v>
      </c>
      <c r="G275" s="312">
        <f t="shared" si="134"/>
        <v>0</v>
      </c>
      <c r="H275" s="372"/>
      <c r="I275" s="312">
        <f t="shared" si="135"/>
        <v>0</v>
      </c>
      <c r="J275" s="312">
        <f t="shared" si="136"/>
        <v>0</v>
      </c>
      <c r="K275" s="315" t="str">
        <f t="shared" si="137"/>
        <v>#DIV/0!</v>
      </c>
      <c r="L275" s="290"/>
      <c r="M275" s="290"/>
      <c r="N275" s="290"/>
      <c r="O275" s="290"/>
      <c r="P275" s="290"/>
      <c r="Q275" s="290"/>
      <c r="R275" s="290"/>
      <c r="S275" s="290"/>
      <c r="T275" s="290"/>
      <c r="U275" s="290"/>
      <c r="V275" s="290"/>
      <c r="W275" s="290"/>
      <c r="X275" s="290"/>
      <c r="Y275" s="290"/>
      <c r="Z275" s="290"/>
    </row>
    <row r="276" hidden="1">
      <c r="A276" s="335"/>
      <c r="B276" s="349"/>
      <c r="C276" s="339"/>
      <c r="D276" s="351"/>
      <c r="E276" s="336"/>
      <c r="F276" s="312">
        <f t="shared" si="133"/>
        <v>0</v>
      </c>
      <c r="G276" s="312">
        <f t="shared" si="134"/>
        <v>0</v>
      </c>
      <c r="H276" s="372"/>
      <c r="I276" s="312">
        <f t="shared" si="135"/>
        <v>0</v>
      </c>
      <c r="J276" s="312">
        <f t="shared" si="136"/>
        <v>0</v>
      </c>
      <c r="K276" s="315" t="str">
        <f t="shared" si="137"/>
        <v>#DIV/0!</v>
      </c>
      <c r="L276" s="290"/>
      <c r="M276" s="290"/>
      <c r="N276" s="290"/>
      <c r="O276" s="290"/>
      <c r="P276" s="290"/>
      <c r="Q276" s="290"/>
      <c r="R276" s="290"/>
      <c r="S276" s="290"/>
      <c r="T276" s="290"/>
      <c r="U276" s="290"/>
      <c r="V276" s="290"/>
      <c r="W276" s="290"/>
      <c r="X276" s="290"/>
      <c r="Y276" s="290"/>
      <c r="Z276" s="290"/>
    </row>
    <row r="277" hidden="1">
      <c r="A277" s="335"/>
      <c r="B277" s="349"/>
      <c r="C277" s="339"/>
      <c r="D277" s="351"/>
      <c r="E277" s="336"/>
      <c r="F277" s="312">
        <f t="shared" si="133"/>
        <v>0</v>
      </c>
      <c r="G277" s="312">
        <f t="shared" si="134"/>
        <v>0</v>
      </c>
      <c r="H277" s="372"/>
      <c r="I277" s="312">
        <f t="shared" si="135"/>
        <v>0</v>
      </c>
      <c r="J277" s="312">
        <f t="shared" si="136"/>
        <v>0</v>
      </c>
      <c r="K277" s="315" t="str">
        <f t="shared" si="137"/>
        <v>#DIV/0!</v>
      </c>
      <c r="L277" s="290"/>
      <c r="M277" s="290"/>
      <c r="N277" s="290"/>
      <c r="O277" s="290"/>
      <c r="P277" s="290"/>
      <c r="Q277" s="290"/>
      <c r="R277" s="290"/>
      <c r="S277" s="290"/>
      <c r="T277" s="290"/>
      <c r="U277" s="290"/>
      <c r="V277" s="290"/>
      <c r="W277" s="290"/>
      <c r="X277" s="290"/>
      <c r="Y277" s="290"/>
      <c r="Z277" s="290"/>
    </row>
    <row r="278" hidden="1">
      <c r="A278" s="335"/>
      <c r="B278" s="349"/>
      <c r="C278" s="339"/>
      <c r="D278" s="351"/>
      <c r="E278" s="336"/>
      <c r="F278" s="312">
        <f t="shared" si="133"/>
        <v>0</v>
      </c>
      <c r="G278" s="312">
        <f t="shared" si="134"/>
        <v>0</v>
      </c>
      <c r="H278" s="372"/>
      <c r="I278" s="312">
        <f t="shared" si="135"/>
        <v>0</v>
      </c>
      <c r="J278" s="312">
        <f t="shared" si="136"/>
        <v>0</v>
      </c>
      <c r="K278" s="315" t="str">
        <f t="shared" si="137"/>
        <v>#DIV/0!</v>
      </c>
      <c r="L278" s="290"/>
      <c r="M278" s="290"/>
      <c r="N278" s="290"/>
      <c r="O278" s="290"/>
      <c r="P278" s="290"/>
      <c r="Q278" s="290"/>
      <c r="R278" s="290"/>
      <c r="S278" s="290"/>
      <c r="T278" s="290"/>
      <c r="U278" s="290"/>
      <c r="V278" s="290"/>
      <c r="W278" s="290"/>
      <c r="X278" s="290"/>
      <c r="Y278" s="290"/>
      <c r="Z278" s="290"/>
    </row>
    <row r="279" hidden="1">
      <c r="A279" s="335"/>
      <c r="B279" s="349"/>
      <c r="C279" s="339"/>
      <c r="D279" s="351"/>
      <c r="E279" s="336"/>
      <c r="F279" s="312">
        <f t="shared" si="133"/>
        <v>0</v>
      </c>
      <c r="G279" s="312">
        <f t="shared" si="134"/>
        <v>0</v>
      </c>
      <c r="H279" s="372"/>
      <c r="I279" s="312">
        <f t="shared" si="135"/>
        <v>0</v>
      </c>
      <c r="J279" s="312">
        <f t="shared" si="136"/>
        <v>0</v>
      </c>
      <c r="K279" s="315" t="str">
        <f t="shared" si="137"/>
        <v>#DIV/0!</v>
      </c>
      <c r="L279" s="290"/>
      <c r="M279" s="290"/>
      <c r="N279" s="290"/>
      <c r="O279" s="290"/>
      <c r="P279" s="290"/>
      <c r="Q279" s="290"/>
      <c r="R279" s="290"/>
      <c r="S279" s="290"/>
      <c r="T279" s="290"/>
      <c r="U279" s="290"/>
      <c r="V279" s="290"/>
      <c r="W279" s="290"/>
      <c r="X279" s="290"/>
      <c r="Y279" s="290"/>
      <c r="Z279" s="290"/>
    </row>
    <row r="280" hidden="1">
      <c r="A280" s="337"/>
      <c r="B280" s="338"/>
      <c r="C280" s="339"/>
      <c r="D280" s="351"/>
      <c r="E280" s="336"/>
      <c r="F280" s="312">
        <f t="shared" si="133"/>
        <v>0</v>
      </c>
      <c r="G280" s="312">
        <f t="shared" si="134"/>
        <v>0</v>
      </c>
      <c r="H280" s="372"/>
      <c r="I280" s="312">
        <f t="shared" si="135"/>
        <v>0</v>
      </c>
      <c r="J280" s="312">
        <f t="shared" si="136"/>
        <v>0</v>
      </c>
      <c r="K280" s="315" t="str">
        <f t="shared" si="137"/>
        <v>#DIV/0!</v>
      </c>
      <c r="L280" s="290"/>
      <c r="M280" s="290"/>
      <c r="N280" s="290"/>
      <c r="O280" s="290"/>
      <c r="P280" s="290"/>
      <c r="Q280" s="290"/>
      <c r="R280" s="290"/>
      <c r="S280" s="290"/>
      <c r="T280" s="290"/>
      <c r="U280" s="290"/>
      <c r="V280" s="290"/>
      <c r="W280" s="290"/>
      <c r="X280" s="290"/>
      <c r="Y280" s="290"/>
      <c r="Z280" s="290"/>
    </row>
    <row r="281" hidden="1">
      <c r="A281" s="341"/>
      <c r="B281" s="338"/>
      <c r="C281" s="342"/>
      <c r="D281" s="355"/>
      <c r="E281" s="343"/>
      <c r="F281" s="312">
        <f t="shared" si="133"/>
        <v>0</v>
      </c>
      <c r="G281" s="312">
        <f t="shared" si="134"/>
        <v>0</v>
      </c>
      <c r="H281" s="374"/>
      <c r="I281" s="312">
        <f t="shared" si="135"/>
        <v>0</v>
      </c>
      <c r="J281" s="312">
        <f t="shared" si="136"/>
        <v>0</v>
      </c>
      <c r="K281" s="315" t="str">
        <f t="shared" si="137"/>
        <v>#DIV/0!</v>
      </c>
      <c r="L281" s="290"/>
      <c r="M281" s="290"/>
      <c r="N281" s="290"/>
      <c r="O281" s="290"/>
      <c r="P281" s="290"/>
      <c r="Q281" s="290"/>
      <c r="R281" s="290"/>
      <c r="S281" s="290"/>
      <c r="T281" s="290"/>
      <c r="U281" s="290"/>
      <c r="V281" s="290"/>
      <c r="W281" s="290"/>
      <c r="X281" s="290"/>
      <c r="Y281" s="290"/>
      <c r="Z281" s="290"/>
    </row>
    <row r="282" hidden="1">
      <c r="A282" s="344"/>
      <c r="B282" s="345" t="s">
        <v>855</v>
      </c>
      <c r="C282" s="346">
        <f>SUM(C267:C281)</f>
        <v>0</v>
      </c>
      <c r="D282" s="346"/>
      <c r="E282" s="346"/>
      <c r="F282" s="347">
        <f t="shared" ref="F282:G282" si="138">SUM(F267:F281)</f>
        <v>0</v>
      </c>
      <c r="G282" s="347">
        <f t="shared" si="138"/>
        <v>0</v>
      </c>
      <c r="H282" s="346"/>
      <c r="I282" s="347">
        <f t="shared" ref="I282:J282" si="139">SUM(I267:I281)</f>
        <v>0</v>
      </c>
      <c r="J282" s="347">
        <f t="shared" si="139"/>
        <v>0</v>
      </c>
      <c r="K282" s="348" t="str">
        <f t="shared" si="137"/>
        <v>#DIV/0!</v>
      </c>
      <c r="L282" s="290"/>
      <c r="M282" s="290"/>
      <c r="N282" s="290"/>
      <c r="O282" s="290"/>
      <c r="P282" s="290"/>
      <c r="Q282" s="290"/>
      <c r="R282" s="290"/>
      <c r="S282" s="290"/>
      <c r="T282" s="290"/>
      <c r="U282" s="290"/>
      <c r="V282" s="290"/>
      <c r="W282" s="290"/>
      <c r="X282" s="290"/>
      <c r="Y282" s="290"/>
      <c r="Z282" s="290"/>
    </row>
    <row r="283" hidden="1">
      <c r="A283" s="335"/>
      <c r="B283" s="349"/>
      <c r="C283" s="350"/>
      <c r="D283" s="351"/>
      <c r="E283" s="352"/>
      <c r="F283" s="312">
        <f t="shared" ref="F283:F297" si="140">E283*C283</f>
        <v>0</v>
      </c>
      <c r="G283" s="312">
        <f t="shared" ref="G283:G297" si="141">F283*$C$230</f>
        <v>0</v>
      </c>
      <c r="H283" s="375"/>
      <c r="I283" s="312">
        <f t="shared" ref="I283:I297" si="142">H283*C283</f>
        <v>0</v>
      </c>
      <c r="J283" s="312">
        <f t="shared" ref="J283:J297" si="143">I283*$C$230</f>
        <v>0</v>
      </c>
      <c r="K283" s="315" t="str">
        <f t="shared" si="137"/>
        <v>#DIV/0!</v>
      </c>
      <c r="L283" s="331"/>
      <c r="M283" s="331"/>
      <c r="N283" s="331"/>
      <c r="O283" s="331"/>
      <c r="P283" s="331"/>
      <c r="Q283" s="331"/>
      <c r="R283" s="331"/>
      <c r="S283" s="331"/>
      <c r="T283" s="331"/>
      <c r="U283" s="331"/>
      <c r="V283" s="331"/>
      <c r="W283" s="331"/>
      <c r="X283" s="331"/>
      <c r="Y283" s="331"/>
      <c r="Z283" s="331"/>
    </row>
    <row r="284" hidden="1">
      <c r="A284" s="335"/>
      <c r="B284" s="349"/>
      <c r="C284" s="339"/>
      <c r="D284" s="351"/>
      <c r="E284" s="336"/>
      <c r="F284" s="312">
        <f t="shared" si="140"/>
        <v>0</v>
      </c>
      <c r="G284" s="312">
        <f t="shared" si="141"/>
        <v>0</v>
      </c>
      <c r="H284" s="372"/>
      <c r="I284" s="312">
        <f t="shared" si="142"/>
        <v>0</v>
      </c>
      <c r="J284" s="312">
        <f t="shared" si="143"/>
        <v>0</v>
      </c>
      <c r="K284" s="315" t="str">
        <f t="shared" si="137"/>
        <v>#DIV/0!</v>
      </c>
      <c r="L284" s="290"/>
      <c r="M284" s="290"/>
      <c r="N284" s="290"/>
      <c r="O284" s="290"/>
      <c r="P284" s="290"/>
      <c r="Q284" s="290"/>
      <c r="R284" s="290"/>
      <c r="S284" s="290"/>
      <c r="T284" s="290"/>
      <c r="U284" s="290"/>
      <c r="V284" s="290"/>
      <c r="W284" s="290"/>
      <c r="X284" s="290"/>
      <c r="Y284" s="290"/>
      <c r="Z284" s="290"/>
    </row>
    <row r="285" hidden="1">
      <c r="A285" s="335"/>
      <c r="B285" s="354"/>
      <c r="C285" s="339"/>
      <c r="D285" s="351"/>
      <c r="E285" s="336"/>
      <c r="F285" s="312">
        <f t="shared" si="140"/>
        <v>0</v>
      </c>
      <c r="G285" s="312">
        <f t="shared" si="141"/>
        <v>0</v>
      </c>
      <c r="H285" s="372"/>
      <c r="I285" s="312">
        <f t="shared" si="142"/>
        <v>0</v>
      </c>
      <c r="J285" s="312">
        <f t="shared" si="143"/>
        <v>0</v>
      </c>
      <c r="K285" s="315" t="str">
        <f t="shared" si="137"/>
        <v>#DIV/0!</v>
      </c>
      <c r="L285" s="290"/>
      <c r="M285" s="290"/>
      <c r="N285" s="290"/>
      <c r="O285" s="290"/>
      <c r="P285" s="290"/>
      <c r="Q285" s="290"/>
      <c r="R285" s="290"/>
      <c r="S285" s="290"/>
      <c r="T285" s="290"/>
      <c r="U285" s="290"/>
      <c r="V285" s="290"/>
      <c r="W285" s="290"/>
      <c r="X285" s="290"/>
      <c r="Y285" s="290"/>
      <c r="Z285" s="290"/>
    </row>
    <row r="286" hidden="1">
      <c r="A286" s="335"/>
      <c r="B286" s="349"/>
      <c r="C286" s="339"/>
      <c r="D286" s="351"/>
      <c r="E286" s="336"/>
      <c r="F286" s="312">
        <f t="shared" si="140"/>
        <v>0</v>
      </c>
      <c r="G286" s="312">
        <f t="shared" si="141"/>
        <v>0</v>
      </c>
      <c r="H286" s="372"/>
      <c r="I286" s="312">
        <f t="shared" si="142"/>
        <v>0</v>
      </c>
      <c r="J286" s="312">
        <f t="shared" si="143"/>
        <v>0</v>
      </c>
      <c r="K286" s="315" t="str">
        <f t="shared" si="137"/>
        <v>#DIV/0!</v>
      </c>
      <c r="L286" s="290"/>
      <c r="M286" s="290"/>
      <c r="N286" s="290"/>
      <c r="O286" s="290"/>
      <c r="P286" s="290"/>
      <c r="Q286" s="290"/>
      <c r="R286" s="290"/>
      <c r="S286" s="290"/>
      <c r="T286" s="290"/>
      <c r="U286" s="290"/>
      <c r="V286" s="290"/>
      <c r="W286" s="290"/>
      <c r="X286" s="290"/>
      <c r="Y286" s="290"/>
      <c r="Z286" s="290"/>
    </row>
    <row r="287" hidden="1">
      <c r="A287" s="335"/>
      <c r="B287" s="349"/>
      <c r="C287" s="339"/>
      <c r="D287" s="351"/>
      <c r="E287" s="336"/>
      <c r="F287" s="312">
        <f t="shared" si="140"/>
        <v>0</v>
      </c>
      <c r="G287" s="312">
        <f t="shared" si="141"/>
        <v>0</v>
      </c>
      <c r="H287" s="372"/>
      <c r="I287" s="312">
        <f t="shared" si="142"/>
        <v>0</v>
      </c>
      <c r="J287" s="312">
        <f t="shared" si="143"/>
        <v>0</v>
      </c>
      <c r="K287" s="315" t="str">
        <f t="shared" si="137"/>
        <v>#DIV/0!</v>
      </c>
      <c r="L287" s="290"/>
      <c r="M287" s="290"/>
      <c r="N287" s="290"/>
      <c r="O287" s="290"/>
      <c r="P287" s="290"/>
      <c r="Q287" s="290"/>
      <c r="R287" s="290"/>
      <c r="S287" s="290"/>
      <c r="T287" s="290"/>
      <c r="U287" s="290"/>
      <c r="V287" s="290"/>
      <c r="W287" s="290"/>
      <c r="X287" s="290"/>
      <c r="Y287" s="290"/>
      <c r="Z287" s="290"/>
    </row>
    <row r="288" hidden="1">
      <c r="A288" s="335"/>
      <c r="B288" s="349"/>
      <c r="C288" s="339"/>
      <c r="D288" s="351"/>
      <c r="E288" s="336"/>
      <c r="F288" s="312">
        <f t="shared" si="140"/>
        <v>0</v>
      </c>
      <c r="G288" s="312">
        <f t="shared" si="141"/>
        <v>0</v>
      </c>
      <c r="H288" s="372"/>
      <c r="I288" s="312">
        <f t="shared" si="142"/>
        <v>0</v>
      </c>
      <c r="J288" s="312">
        <f t="shared" si="143"/>
        <v>0</v>
      </c>
      <c r="K288" s="315" t="str">
        <f t="shared" si="137"/>
        <v>#DIV/0!</v>
      </c>
      <c r="L288" s="290"/>
      <c r="M288" s="290"/>
      <c r="N288" s="290"/>
      <c r="O288" s="290"/>
      <c r="P288" s="290"/>
      <c r="Q288" s="290"/>
      <c r="R288" s="290"/>
      <c r="S288" s="290"/>
      <c r="T288" s="290"/>
      <c r="U288" s="290"/>
      <c r="V288" s="290"/>
      <c r="W288" s="290"/>
      <c r="X288" s="290"/>
      <c r="Y288" s="290"/>
      <c r="Z288" s="290"/>
    </row>
    <row r="289" hidden="1">
      <c r="A289" s="335"/>
      <c r="B289" s="349"/>
      <c r="C289" s="339"/>
      <c r="D289" s="351"/>
      <c r="E289" s="336"/>
      <c r="F289" s="312">
        <f t="shared" si="140"/>
        <v>0</v>
      </c>
      <c r="G289" s="312">
        <f t="shared" si="141"/>
        <v>0</v>
      </c>
      <c r="H289" s="372"/>
      <c r="I289" s="312">
        <f t="shared" si="142"/>
        <v>0</v>
      </c>
      <c r="J289" s="312">
        <f t="shared" si="143"/>
        <v>0</v>
      </c>
      <c r="K289" s="315" t="str">
        <f t="shared" si="137"/>
        <v>#DIV/0!</v>
      </c>
      <c r="L289" s="290"/>
      <c r="M289" s="290"/>
      <c r="N289" s="290"/>
      <c r="O289" s="290"/>
      <c r="P289" s="290"/>
      <c r="Q289" s="290"/>
      <c r="R289" s="290"/>
      <c r="S289" s="290"/>
      <c r="T289" s="290"/>
      <c r="U289" s="290"/>
      <c r="V289" s="290"/>
      <c r="W289" s="290"/>
      <c r="X289" s="290"/>
      <c r="Y289" s="290"/>
      <c r="Z289" s="290"/>
    </row>
    <row r="290" hidden="1">
      <c r="A290" s="335"/>
      <c r="B290" s="349"/>
      <c r="C290" s="339"/>
      <c r="D290" s="351"/>
      <c r="E290" s="336"/>
      <c r="F290" s="312">
        <f t="shared" si="140"/>
        <v>0</v>
      </c>
      <c r="G290" s="312">
        <f t="shared" si="141"/>
        <v>0</v>
      </c>
      <c r="H290" s="372"/>
      <c r="I290" s="312">
        <f t="shared" si="142"/>
        <v>0</v>
      </c>
      <c r="J290" s="312">
        <f t="shared" si="143"/>
        <v>0</v>
      </c>
      <c r="K290" s="315" t="str">
        <f t="shared" si="137"/>
        <v>#DIV/0!</v>
      </c>
      <c r="L290" s="290"/>
      <c r="M290" s="290"/>
      <c r="N290" s="290"/>
      <c r="O290" s="290"/>
      <c r="P290" s="290"/>
      <c r="Q290" s="290"/>
      <c r="R290" s="290"/>
      <c r="S290" s="290"/>
      <c r="T290" s="290"/>
      <c r="U290" s="290"/>
      <c r="V290" s="290"/>
      <c r="W290" s="290"/>
      <c r="X290" s="290"/>
      <c r="Y290" s="290"/>
      <c r="Z290" s="290"/>
    </row>
    <row r="291" hidden="1">
      <c r="A291" s="335"/>
      <c r="B291" s="349"/>
      <c r="C291" s="339"/>
      <c r="D291" s="351"/>
      <c r="E291" s="336"/>
      <c r="F291" s="312">
        <f t="shared" si="140"/>
        <v>0</v>
      </c>
      <c r="G291" s="312">
        <f t="shared" si="141"/>
        <v>0</v>
      </c>
      <c r="H291" s="372"/>
      <c r="I291" s="312">
        <f t="shared" si="142"/>
        <v>0</v>
      </c>
      <c r="J291" s="312">
        <f t="shared" si="143"/>
        <v>0</v>
      </c>
      <c r="K291" s="315" t="str">
        <f t="shared" si="137"/>
        <v>#DIV/0!</v>
      </c>
      <c r="L291" s="290"/>
      <c r="M291" s="290"/>
      <c r="N291" s="290"/>
      <c r="O291" s="290"/>
      <c r="P291" s="290"/>
      <c r="Q291" s="290"/>
      <c r="R291" s="290"/>
      <c r="S291" s="290"/>
      <c r="T291" s="290"/>
      <c r="U291" s="290"/>
      <c r="V291" s="290"/>
      <c r="W291" s="290"/>
      <c r="X291" s="290"/>
      <c r="Y291" s="290"/>
      <c r="Z291" s="290"/>
    </row>
    <row r="292" hidden="1">
      <c r="A292" s="335"/>
      <c r="B292" s="349"/>
      <c r="C292" s="339"/>
      <c r="D292" s="351"/>
      <c r="E292" s="336"/>
      <c r="F292" s="312">
        <f t="shared" si="140"/>
        <v>0</v>
      </c>
      <c r="G292" s="312">
        <f t="shared" si="141"/>
        <v>0</v>
      </c>
      <c r="H292" s="372"/>
      <c r="I292" s="312">
        <f t="shared" si="142"/>
        <v>0</v>
      </c>
      <c r="J292" s="312">
        <f t="shared" si="143"/>
        <v>0</v>
      </c>
      <c r="K292" s="315" t="str">
        <f t="shared" si="137"/>
        <v>#DIV/0!</v>
      </c>
      <c r="L292" s="290"/>
      <c r="M292" s="290"/>
      <c r="N292" s="290"/>
      <c r="O292" s="290"/>
      <c r="P292" s="290"/>
      <c r="Q292" s="290"/>
      <c r="R292" s="290"/>
      <c r="S292" s="290"/>
      <c r="T292" s="290"/>
      <c r="U292" s="290"/>
      <c r="V292" s="290"/>
      <c r="W292" s="290"/>
      <c r="X292" s="290"/>
      <c r="Y292" s="290"/>
      <c r="Z292" s="290"/>
    </row>
    <row r="293" hidden="1">
      <c r="A293" s="335"/>
      <c r="B293" s="349"/>
      <c r="C293" s="339"/>
      <c r="D293" s="351"/>
      <c r="E293" s="336"/>
      <c r="F293" s="312">
        <f t="shared" si="140"/>
        <v>0</v>
      </c>
      <c r="G293" s="312">
        <f t="shared" si="141"/>
        <v>0</v>
      </c>
      <c r="H293" s="372"/>
      <c r="I293" s="312">
        <f t="shared" si="142"/>
        <v>0</v>
      </c>
      <c r="J293" s="312">
        <f t="shared" si="143"/>
        <v>0</v>
      </c>
      <c r="K293" s="315" t="str">
        <f t="shared" si="137"/>
        <v>#DIV/0!</v>
      </c>
      <c r="L293" s="290"/>
      <c r="M293" s="290"/>
      <c r="N293" s="290"/>
      <c r="O293" s="290"/>
      <c r="P293" s="290"/>
      <c r="Q293" s="290"/>
      <c r="R293" s="290"/>
      <c r="S293" s="290"/>
      <c r="T293" s="290"/>
      <c r="U293" s="290"/>
      <c r="V293" s="290"/>
      <c r="W293" s="290"/>
      <c r="X293" s="290"/>
      <c r="Y293" s="290"/>
      <c r="Z293" s="290"/>
    </row>
    <row r="294" hidden="1">
      <c r="A294" s="335"/>
      <c r="B294" s="349"/>
      <c r="C294" s="339"/>
      <c r="D294" s="351"/>
      <c r="E294" s="336"/>
      <c r="F294" s="312">
        <f t="shared" si="140"/>
        <v>0</v>
      </c>
      <c r="G294" s="312">
        <f t="shared" si="141"/>
        <v>0</v>
      </c>
      <c r="H294" s="372"/>
      <c r="I294" s="312">
        <f t="shared" si="142"/>
        <v>0</v>
      </c>
      <c r="J294" s="312">
        <f t="shared" si="143"/>
        <v>0</v>
      </c>
      <c r="K294" s="315" t="str">
        <f t="shared" si="137"/>
        <v>#DIV/0!</v>
      </c>
      <c r="L294" s="290"/>
      <c r="M294" s="290"/>
      <c r="N294" s="290"/>
      <c r="O294" s="290"/>
      <c r="P294" s="290"/>
      <c r="Q294" s="290"/>
      <c r="R294" s="290"/>
      <c r="S294" s="290"/>
      <c r="T294" s="290"/>
      <c r="U294" s="290"/>
      <c r="V294" s="290"/>
      <c r="W294" s="290"/>
      <c r="X294" s="290"/>
      <c r="Y294" s="290"/>
      <c r="Z294" s="290"/>
    </row>
    <row r="295" hidden="1">
      <c r="A295" s="335"/>
      <c r="B295" s="349"/>
      <c r="C295" s="339"/>
      <c r="D295" s="351"/>
      <c r="E295" s="336"/>
      <c r="F295" s="312">
        <f t="shared" si="140"/>
        <v>0</v>
      </c>
      <c r="G295" s="312">
        <f t="shared" si="141"/>
        <v>0</v>
      </c>
      <c r="H295" s="372"/>
      <c r="I295" s="312">
        <f t="shared" si="142"/>
        <v>0</v>
      </c>
      <c r="J295" s="312">
        <f t="shared" si="143"/>
        <v>0</v>
      </c>
      <c r="K295" s="315" t="str">
        <f t="shared" si="137"/>
        <v>#DIV/0!</v>
      </c>
      <c r="L295" s="290"/>
      <c r="M295" s="290"/>
      <c r="N295" s="290"/>
      <c r="O295" s="290"/>
      <c r="P295" s="290"/>
      <c r="Q295" s="290"/>
      <c r="R295" s="290"/>
      <c r="S295" s="290"/>
      <c r="T295" s="290"/>
      <c r="U295" s="290"/>
      <c r="V295" s="290"/>
      <c r="W295" s="290"/>
      <c r="X295" s="290"/>
      <c r="Y295" s="290"/>
      <c r="Z295" s="290"/>
    </row>
    <row r="296" hidden="1">
      <c r="A296" s="337"/>
      <c r="B296" s="338"/>
      <c r="C296" s="339"/>
      <c r="D296" s="351"/>
      <c r="E296" s="336"/>
      <c r="F296" s="312">
        <f t="shared" si="140"/>
        <v>0</v>
      </c>
      <c r="G296" s="312">
        <f t="shared" si="141"/>
        <v>0</v>
      </c>
      <c r="H296" s="372"/>
      <c r="I296" s="312">
        <f t="shared" si="142"/>
        <v>0</v>
      </c>
      <c r="J296" s="312">
        <f t="shared" si="143"/>
        <v>0</v>
      </c>
      <c r="K296" s="315" t="str">
        <f t="shared" si="137"/>
        <v>#DIV/0!</v>
      </c>
      <c r="L296" s="290"/>
      <c r="M296" s="290"/>
      <c r="N296" s="290"/>
      <c r="O296" s="290"/>
      <c r="P296" s="290"/>
      <c r="Q296" s="290"/>
      <c r="R296" s="290"/>
      <c r="S296" s="290"/>
      <c r="T296" s="290"/>
      <c r="U296" s="290"/>
      <c r="V296" s="290"/>
      <c r="W296" s="290"/>
      <c r="X296" s="290"/>
      <c r="Y296" s="290"/>
      <c r="Z296" s="290"/>
    </row>
    <row r="297" hidden="1">
      <c r="A297" s="341"/>
      <c r="B297" s="338"/>
      <c r="C297" s="342"/>
      <c r="D297" s="355"/>
      <c r="E297" s="343"/>
      <c r="F297" s="312">
        <f t="shared" si="140"/>
        <v>0</v>
      </c>
      <c r="G297" s="312">
        <f t="shared" si="141"/>
        <v>0</v>
      </c>
      <c r="H297" s="374"/>
      <c r="I297" s="312">
        <f t="shared" si="142"/>
        <v>0</v>
      </c>
      <c r="J297" s="312">
        <f t="shared" si="143"/>
        <v>0</v>
      </c>
      <c r="K297" s="315" t="str">
        <f t="shared" si="137"/>
        <v>#DIV/0!</v>
      </c>
      <c r="L297" s="290"/>
      <c r="M297" s="290"/>
      <c r="N297" s="290"/>
      <c r="O297" s="290"/>
      <c r="P297" s="290"/>
      <c r="Q297" s="290"/>
      <c r="R297" s="290"/>
      <c r="S297" s="290"/>
      <c r="T297" s="290"/>
      <c r="U297" s="290"/>
      <c r="V297" s="290"/>
      <c r="W297" s="290"/>
      <c r="X297" s="290"/>
      <c r="Y297" s="290"/>
      <c r="Z297" s="290"/>
    </row>
    <row r="298" hidden="1">
      <c r="A298" s="344"/>
      <c r="B298" s="345" t="s">
        <v>856</v>
      </c>
      <c r="C298" s="346">
        <f>SUM(C283:C297)</f>
        <v>0</v>
      </c>
      <c r="D298" s="346"/>
      <c r="E298" s="346"/>
      <c r="F298" s="347">
        <f t="shared" ref="F298:G298" si="144">SUM(F283:F297)</f>
        <v>0</v>
      </c>
      <c r="G298" s="347">
        <f t="shared" si="144"/>
        <v>0</v>
      </c>
      <c r="H298" s="346"/>
      <c r="I298" s="347">
        <f t="shared" ref="I298:J298" si="145">SUM(I283:I297)</f>
        <v>0</v>
      </c>
      <c r="J298" s="347">
        <f t="shared" si="145"/>
        <v>0</v>
      </c>
      <c r="K298" s="348" t="str">
        <f t="shared" si="137"/>
        <v>#DIV/0!</v>
      </c>
      <c r="L298" s="290"/>
      <c r="M298" s="290"/>
      <c r="N298" s="290"/>
      <c r="O298" s="290"/>
      <c r="P298" s="290"/>
      <c r="Q298" s="290"/>
      <c r="R298" s="290"/>
      <c r="S298" s="290"/>
      <c r="T298" s="290"/>
      <c r="U298" s="290"/>
      <c r="V298" s="290"/>
      <c r="W298" s="290"/>
      <c r="X298" s="290"/>
      <c r="Y298" s="290"/>
      <c r="Z298" s="290"/>
    </row>
    <row r="299" hidden="1">
      <c r="A299" s="335"/>
      <c r="B299" s="349"/>
      <c r="C299" s="350"/>
      <c r="D299" s="351"/>
      <c r="E299" s="352"/>
      <c r="F299" s="312">
        <f t="shared" ref="F299:F313" si="146">E299*C299</f>
        <v>0</v>
      </c>
      <c r="G299" s="312">
        <f t="shared" ref="G299:G313" si="147">F299*$C$230</f>
        <v>0</v>
      </c>
      <c r="H299" s="375"/>
      <c r="I299" s="312">
        <f t="shared" ref="I299:I313" si="148">H299*C299</f>
        <v>0</v>
      </c>
      <c r="J299" s="312">
        <f t="shared" ref="J299:J313" si="149">I299*$C$230</f>
        <v>0</v>
      </c>
      <c r="K299" s="315" t="str">
        <f t="shared" si="137"/>
        <v>#DIV/0!</v>
      </c>
      <c r="L299" s="331"/>
      <c r="M299" s="331"/>
      <c r="N299" s="331"/>
      <c r="O299" s="331"/>
      <c r="P299" s="331"/>
      <c r="Q299" s="331"/>
      <c r="R299" s="331"/>
      <c r="S299" s="331"/>
      <c r="T299" s="331"/>
      <c r="U299" s="331"/>
      <c r="V299" s="331"/>
      <c r="W299" s="331"/>
      <c r="X299" s="331"/>
      <c r="Y299" s="331"/>
      <c r="Z299" s="331"/>
    </row>
    <row r="300" hidden="1">
      <c r="A300" s="335"/>
      <c r="B300" s="349"/>
      <c r="C300" s="339"/>
      <c r="D300" s="351"/>
      <c r="E300" s="336"/>
      <c r="F300" s="312">
        <f t="shared" si="146"/>
        <v>0</v>
      </c>
      <c r="G300" s="312">
        <f t="shared" si="147"/>
        <v>0</v>
      </c>
      <c r="H300" s="372"/>
      <c r="I300" s="312">
        <f t="shared" si="148"/>
        <v>0</v>
      </c>
      <c r="J300" s="312">
        <f t="shared" si="149"/>
        <v>0</v>
      </c>
      <c r="K300" s="315" t="str">
        <f t="shared" si="137"/>
        <v>#DIV/0!</v>
      </c>
      <c r="L300" s="290"/>
      <c r="M300" s="290"/>
      <c r="N300" s="290"/>
      <c r="O300" s="290"/>
      <c r="P300" s="290"/>
      <c r="Q300" s="290"/>
      <c r="R300" s="290"/>
      <c r="S300" s="290"/>
      <c r="T300" s="290"/>
      <c r="U300" s="290"/>
      <c r="V300" s="290"/>
      <c r="W300" s="290"/>
      <c r="X300" s="290"/>
      <c r="Y300" s="290"/>
      <c r="Z300" s="290"/>
    </row>
    <row r="301" hidden="1">
      <c r="A301" s="335"/>
      <c r="B301" s="354"/>
      <c r="C301" s="339"/>
      <c r="D301" s="351"/>
      <c r="E301" s="336"/>
      <c r="F301" s="312">
        <f t="shared" si="146"/>
        <v>0</v>
      </c>
      <c r="G301" s="312">
        <f t="shared" si="147"/>
        <v>0</v>
      </c>
      <c r="H301" s="372"/>
      <c r="I301" s="312">
        <f t="shared" si="148"/>
        <v>0</v>
      </c>
      <c r="J301" s="312">
        <f t="shared" si="149"/>
        <v>0</v>
      </c>
      <c r="K301" s="315" t="str">
        <f t="shared" si="137"/>
        <v>#DIV/0!</v>
      </c>
      <c r="L301" s="290"/>
      <c r="M301" s="290"/>
      <c r="N301" s="290"/>
      <c r="O301" s="290"/>
      <c r="P301" s="290"/>
      <c r="Q301" s="290"/>
      <c r="R301" s="290"/>
      <c r="S301" s="290"/>
      <c r="T301" s="290"/>
      <c r="U301" s="290"/>
      <c r="V301" s="290"/>
      <c r="W301" s="290"/>
      <c r="X301" s="290"/>
      <c r="Y301" s="290"/>
      <c r="Z301" s="290"/>
    </row>
    <row r="302" hidden="1">
      <c r="A302" s="335"/>
      <c r="B302" s="349"/>
      <c r="C302" s="339"/>
      <c r="D302" s="351"/>
      <c r="E302" s="336"/>
      <c r="F302" s="312">
        <f t="shared" si="146"/>
        <v>0</v>
      </c>
      <c r="G302" s="312">
        <f t="shared" si="147"/>
        <v>0</v>
      </c>
      <c r="H302" s="372"/>
      <c r="I302" s="312">
        <f t="shared" si="148"/>
        <v>0</v>
      </c>
      <c r="J302" s="312">
        <f t="shared" si="149"/>
        <v>0</v>
      </c>
      <c r="K302" s="315" t="str">
        <f t="shared" si="137"/>
        <v>#DIV/0!</v>
      </c>
      <c r="L302" s="290"/>
      <c r="M302" s="290"/>
      <c r="N302" s="290"/>
      <c r="O302" s="290"/>
      <c r="P302" s="290"/>
      <c r="Q302" s="290"/>
      <c r="R302" s="290"/>
      <c r="S302" s="290"/>
      <c r="T302" s="290"/>
      <c r="U302" s="290"/>
      <c r="V302" s="290"/>
      <c r="W302" s="290"/>
      <c r="X302" s="290"/>
      <c r="Y302" s="290"/>
      <c r="Z302" s="290"/>
    </row>
    <row r="303" hidden="1">
      <c r="A303" s="335"/>
      <c r="B303" s="349"/>
      <c r="C303" s="339"/>
      <c r="D303" s="351"/>
      <c r="E303" s="336"/>
      <c r="F303" s="312">
        <f t="shared" si="146"/>
        <v>0</v>
      </c>
      <c r="G303" s="312">
        <f t="shared" si="147"/>
        <v>0</v>
      </c>
      <c r="H303" s="372"/>
      <c r="I303" s="312">
        <f t="shared" si="148"/>
        <v>0</v>
      </c>
      <c r="J303" s="312">
        <f t="shared" si="149"/>
        <v>0</v>
      </c>
      <c r="K303" s="315" t="str">
        <f t="shared" si="137"/>
        <v>#DIV/0!</v>
      </c>
      <c r="L303" s="290"/>
      <c r="M303" s="290"/>
      <c r="N303" s="290"/>
      <c r="O303" s="290"/>
      <c r="P303" s="290"/>
      <c r="Q303" s="290"/>
      <c r="R303" s="290"/>
      <c r="S303" s="290"/>
      <c r="T303" s="290"/>
      <c r="U303" s="290"/>
      <c r="V303" s="290"/>
      <c r="W303" s="290"/>
      <c r="X303" s="290"/>
      <c r="Y303" s="290"/>
      <c r="Z303" s="290"/>
    </row>
    <row r="304" hidden="1">
      <c r="A304" s="335"/>
      <c r="B304" s="349"/>
      <c r="C304" s="339"/>
      <c r="D304" s="351"/>
      <c r="E304" s="336"/>
      <c r="F304" s="312">
        <f t="shared" si="146"/>
        <v>0</v>
      </c>
      <c r="G304" s="312">
        <f t="shared" si="147"/>
        <v>0</v>
      </c>
      <c r="H304" s="372"/>
      <c r="I304" s="312">
        <f t="shared" si="148"/>
        <v>0</v>
      </c>
      <c r="J304" s="312">
        <f t="shared" si="149"/>
        <v>0</v>
      </c>
      <c r="K304" s="315" t="str">
        <f t="shared" si="137"/>
        <v>#DIV/0!</v>
      </c>
      <c r="L304" s="290"/>
      <c r="M304" s="290"/>
      <c r="N304" s="290"/>
      <c r="O304" s="290"/>
      <c r="P304" s="290"/>
      <c r="Q304" s="290"/>
      <c r="R304" s="290"/>
      <c r="S304" s="290"/>
      <c r="T304" s="290"/>
      <c r="U304" s="290"/>
      <c r="V304" s="290"/>
      <c r="W304" s="290"/>
      <c r="X304" s="290"/>
      <c r="Y304" s="290"/>
      <c r="Z304" s="290"/>
    </row>
    <row r="305" hidden="1">
      <c r="A305" s="335"/>
      <c r="B305" s="349"/>
      <c r="C305" s="339"/>
      <c r="D305" s="351"/>
      <c r="E305" s="336"/>
      <c r="F305" s="312">
        <f t="shared" si="146"/>
        <v>0</v>
      </c>
      <c r="G305" s="312">
        <f t="shared" si="147"/>
        <v>0</v>
      </c>
      <c r="H305" s="372"/>
      <c r="I305" s="312">
        <f t="shared" si="148"/>
        <v>0</v>
      </c>
      <c r="J305" s="312">
        <f t="shared" si="149"/>
        <v>0</v>
      </c>
      <c r="K305" s="315" t="str">
        <f t="shared" si="137"/>
        <v>#DIV/0!</v>
      </c>
      <c r="L305" s="290"/>
      <c r="M305" s="290"/>
      <c r="N305" s="290"/>
      <c r="O305" s="290"/>
      <c r="P305" s="290"/>
      <c r="Q305" s="290"/>
      <c r="R305" s="290"/>
      <c r="S305" s="290"/>
      <c r="T305" s="290"/>
      <c r="U305" s="290"/>
      <c r="V305" s="290"/>
      <c r="W305" s="290"/>
      <c r="X305" s="290"/>
      <c r="Y305" s="290"/>
      <c r="Z305" s="290"/>
    </row>
    <row r="306" hidden="1">
      <c r="A306" s="335"/>
      <c r="B306" s="349"/>
      <c r="C306" s="339"/>
      <c r="D306" s="351"/>
      <c r="E306" s="336"/>
      <c r="F306" s="312">
        <f t="shared" si="146"/>
        <v>0</v>
      </c>
      <c r="G306" s="312">
        <f t="shared" si="147"/>
        <v>0</v>
      </c>
      <c r="H306" s="372"/>
      <c r="I306" s="312">
        <f t="shared" si="148"/>
        <v>0</v>
      </c>
      <c r="J306" s="312">
        <f t="shared" si="149"/>
        <v>0</v>
      </c>
      <c r="K306" s="315" t="str">
        <f t="shared" si="137"/>
        <v>#DIV/0!</v>
      </c>
      <c r="L306" s="290"/>
      <c r="M306" s="290"/>
      <c r="N306" s="290"/>
      <c r="O306" s="290"/>
      <c r="P306" s="290"/>
      <c r="Q306" s="290"/>
      <c r="R306" s="290"/>
      <c r="S306" s="290"/>
      <c r="T306" s="290"/>
      <c r="U306" s="290"/>
      <c r="V306" s="290"/>
      <c r="W306" s="290"/>
      <c r="X306" s="290"/>
      <c r="Y306" s="290"/>
      <c r="Z306" s="290"/>
    </row>
    <row r="307" hidden="1">
      <c r="A307" s="335"/>
      <c r="B307" s="349"/>
      <c r="C307" s="339"/>
      <c r="D307" s="351"/>
      <c r="E307" s="336"/>
      <c r="F307" s="312">
        <f t="shared" si="146"/>
        <v>0</v>
      </c>
      <c r="G307" s="312">
        <f t="shared" si="147"/>
        <v>0</v>
      </c>
      <c r="H307" s="372"/>
      <c r="I307" s="312">
        <f t="shared" si="148"/>
        <v>0</v>
      </c>
      <c r="J307" s="312">
        <f t="shared" si="149"/>
        <v>0</v>
      </c>
      <c r="K307" s="315" t="str">
        <f t="shared" si="137"/>
        <v>#DIV/0!</v>
      </c>
      <c r="L307" s="290"/>
      <c r="M307" s="290"/>
      <c r="N307" s="290"/>
      <c r="O307" s="290"/>
      <c r="P307" s="290"/>
      <c r="Q307" s="290"/>
      <c r="R307" s="290"/>
      <c r="S307" s="290"/>
      <c r="T307" s="290"/>
      <c r="U307" s="290"/>
      <c r="V307" s="290"/>
      <c r="W307" s="290"/>
      <c r="X307" s="290"/>
      <c r="Y307" s="290"/>
      <c r="Z307" s="290"/>
    </row>
    <row r="308" hidden="1">
      <c r="A308" s="335"/>
      <c r="B308" s="349"/>
      <c r="C308" s="339"/>
      <c r="D308" s="351"/>
      <c r="E308" s="336"/>
      <c r="F308" s="312">
        <f t="shared" si="146"/>
        <v>0</v>
      </c>
      <c r="G308" s="312">
        <f t="shared" si="147"/>
        <v>0</v>
      </c>
      <c r="H308" s="372"/>
      <c r="I308" s="312">
        <f t="shared" si="148"/>
        <v>0</v>
      </c>
      <c r="J308" s="312">
        <f t="shared" si="149"/>
        <v>0</v>
      </c>
      <c r="K308" s="315" t="str">
        <f t="shared" si="137"/>
        <v>#DIV/0!</v>
      </c>
      <c r="L308" s="290"/>
      <c r="M308" s="290"/>
      <c r="N308" s="290"/>
      <c r="O308" s="290"/>
      <c r="P308" s="290"/>
      <c r="Q308" s="290"/>
      <c r="R308" s="290"/>
      <c r="S308" s="290"/>
      <c r="T308" s="290"/>
      <c r="U308" s="290"/>
      <c r="V308" s="290"/>
      <c r="W308" s="290"/>
      <c r="X308" s="290"/>
      <c r="Y308" s="290"/>
      <c r="Z308" s="290"/>
    </row>
    <row r="309" hidden="1">
      <c r="A309" s="335"/>
      <c r="B309" s="349"/>
      <c r="C309" s="339"/>
      <c r="D309" s="351"/>
      <c r="E309" s="336"/>
      <c r="F309" s="312">
        <f t="shared" si="146"/>
        <v>0</v>
      </c>
      <c r="G309" s="312">
        <f t="shared" si="147"/>
        <v>0</v>
      </c>
      <c r="H309" s="372"/>
      <c r="I309" s="312">
        <f t="shared" si="148"/>
        <v>0</v>
      </c>
      <c r="J309" s="312">
        <f t="shared" si="149"/>
        <v>0</v>
      </c>
      <c r="K309" s="315" t="str">
        <f t="shared" si="137"/>
        <v>#DIV/0!</v>
      </c>
      <c r="L309" s="290"/>
      <c r="M309" s="290"/>
      <c r="N309" s="290"/>
      <c r="O309" s="290"/>
      <c r="P309" s="290"/>
      <c r="Q309" s="290"/>
      <c r="R309" s="290"/>
      <c r="S309" s="290"/>
      <c r="T309" s="290"/>
      <c r="U309" s="290"/>
      <c r="V309" s="290"/>
      <c r="W309" s="290"/>
      <c r="X309" s="290"/>
      <c r="Y309" s="290"/>
      <c r="Z309" s="290"/>
    </row>
    <row r="310" hidden="1">
      <c r="A310" s="335"/>
      <c r="B310" s="349"/>
      <c r="C310" s="339"/>
      <c r="D310" s="351"/>
      <c r="E310" s="336"/>
      <c r="F310" s="312">
        <f t="shared" si="146"/>
        <v>0</v>
      </c>
      <c r="G310" s="312">
        <f t="shared" si="147"/>
        <v>0</v>
      </c>
      <c r="H310" s="372"/>
      <c r="I310" s="312">
        <f t="shared" si="148"/>
        <v>0</v>
      </c>
      <c r="J310" s="312">
        <f t="shared" si="149"/>
        <v>0</v>
      </c>
      <c r="K310" s="315" t="str">
        <f t="shared" si="137"/>
        <v>#DIV/0!</v>
      </c>
      <c r="L310" s="290"/>
      <c r="M310" s="290"/>
      <c r="N310" s="290"/>
      <c r="O310" s="290"/>
      <c r="P310" s="290"/>
      <c r="Q310" s="290"/>
      <c r="R310" s="290"/>
      <c r="S310" s="290"/>
      <c r="T310" s="290"/>
      <c r="U310" s="290"/>
      <c r="V310" s="290"/>
      <c r="W310" s="290"/>
      <c r="X310" s="290"/>
      <c r="Y310" s="290"/>
      <c r="Z310" s="290"/>
    </row>
    <row r="311" hidden="1">
      <c r="A311" s="335"/>
      <c r="B311" s="349"/>
      <c r="C311" s="339"/>
      <c r="D311" s="351"/>
      <c r="E311" s="336"/>
      <c r="F311" s="312">
        <f t="shared" si="146"/>
        <v>0</v>
      </c>
      <c r="G311" s="312">
        <f t="shared" si="147"/>
        <v>0</v>
      </c>
      <c r="H311" s="372"/>
      <c r="I311" s="312">
        <f t="shared" si="148"/>
        <v>0</v>
      </c>
      <c r="J311" s="312">
        <f t="shared" si="149"/>
        <v>0</v>
      </c>
      <c r="K311" s="315" t="str">
        <f t="shared" si="137"/>
        <v>#DIV/0!</v>
      </c>
      <c r="L311" s="290"/>
      <c r="M311" s="290"/>
      <c r="N311" s="290"/>
      <c r="O311" s="290"/>
      <c r="P311" s="290"/>
      <c r="Q311" s="290"/>
      <c r="R311" s="290"/>
      <c r="S311" s="290"/>
      <c r="T311" s="290"/>
      <c r="U311" s="290"/>
      <c r="V311" s="290"/>
      <c r="W311" s="290"/>
      <c r="X311" s="290"/>
      <c r="Y311" s="290"/>
      <c r="Z311" s="290"/>
    </row>
    <row r="312" hidden="1">
      <c r="A312" s="337"/>
      <c r="B312" s="338"/>
      <c r="C312" s="339"/>
      <c r="D312" s="351"/>
      <c r="E312" s="336"/>
      <c r="F312" s="312">
        <f t="shared" si="146"/>
        <v>0</v>
      </c>
      <c r="G312" s="312">
        <f t="shared" si="147"/>
        <v>0</v>
      </c>
      <c r="H312" s="372"/>
      <c r="I312" s="312">
        <f t="shared" si="148"/>
        <v>0</v>
      </c>
      <c r="J312" s="312">
        <f t="shared" si="149"/>
        <v>0</v>
      </c>
      <c r="K312" s="315" t="str">
        <f t="shared" si="137"/>
        <v>#DIV/0!</v>
      </c>
      <c r="L312" s="290"/>
      <c r="M312" s="290"/>
      <c r="N312" s="290"/>
      <c r="O312" s="290"/>
      <c r="P312" s="290"/>
      <c r="Q312" s="290"/>
      <c r="R312" s="290"/>
      <c r="S312" s="290"/>
      <c r="T312" s="290"/>
      <c r="U312" s="290"/>
      <c r="V312" s="290"/>
      <c r="W312" s="290"/>
      <c r="X312" s="290"/>
      <c r="Y312" s="290"/>
      <c r="Z312" s="290"/>
    </row>
    <row r="313" hidden="1">
      <c r="A313" s="341"/>
      <c r="B313" s="338"/>
      <c r="C313" s="342"/>
      <c r="D313" s="355"/>
      <c r="E313" s="343"/>
      <c r="F313" s="312">
        <f t="shared" si="146"/>
        <v>0</v>
      </c>
      <c r="G313" s="312">
        <f t="shared" si="147"/>
        <v>0</v>
      </c>
      <c r="H313" s="374"/>
      <c r="I313" s="312">
        <f t="shared" si="148"/>
        <v>0</v>
      </c>
      <c r="J313" s="312">
        <f t="shared" si="149"/>
        <v>0</v>
      </c>
      <c r="K313" s="315" t="str">
        <f t="shared" si="137"/>
        <v>#DIV/0!</v>
      </c>
      <c r="L313" s="290"/>
      <c r="M313" s="290"/>
      <c r="N313" s="290"/>
      <c r="O313" s="290"/>
      <c r="P313" s="290"/>
      <c r="Q313" s="290"/>
      <c r="R313" s="290"/>
      <c r="S313" s="290"/>
      <c r="T313" s="290"/>
      <c r="U313" s="290"/>
      <c r="V313" s="290"/>
      <c r="W313" s="290"/>
      <c r="X313" s="290"/>
      <c r="Y313" s="290"/>
      <c r="Z313" s="290"/>
    </row>
    <row r="314" hidden="1">
      <c r="A314" s="344"/>
      <c r="B314" s="345" t="s">
        <v>857</v>
      </c>
      <c r="C314" s="346">
        <f>SUM(C299:C313)</f>
        <v>0</v>
      </c>
      <c r="D314" s="346"/>
      <c r="E314" s="346"/>
      <c r="F314" s="347">
        <f t="shared" ref="F314:G314" si="150">SUM(F299:F313)</f>
        <v>0</v>
      </c>
      <c r="G314" s="347">
        <f t="shared" si="150"/>
        <v>0</v>
      </c>
      <c r="H314" s="346"/>
      <c r="I314" s="347">
        <f t="shared" ref="I314:J314" si="151">SUM(I299:I313)</f>
        <v>0</v>
      </c>
      <c r="J314" s="347">
        <f t="shared" si="151"/>
        <v>0</v>
      </c>
      <c r="K314" s="348" t="str">
        <f t="shared" si="137"/>
        <v>#DIV/0!</v>
      </c>
      <c r="L314" s="290"/>
      <c r="M314" s="290"/>
      <c r="N314" s="290"/>
      <c r="O314" s="290"/>
      <c r="P314" s="290"/>
      <c r="Q314" s="290"/>
      <c r="R314" s="290"/>
      <c r="S314" s="290"/>
      <c r="T314" s="290"/>
      <c r="U314" s="290"/>
      <c r="V314" s="290"/>
      <c r="W314" s="290"/>
      <c r="X314" s="290"/>
      <c r="Y314" s="290"/>
      <c r="Z314" s="290"/>
    </row>
    <row r="315" hidden="1">
      <c r="A315" s="335"/>
      <c r="B315" s="349"/>
      <c r="C315" s="350"/>
      <c r="D315" s="351"/>
      <c r="E315" s="352"/>
      <c r="F315" s="312">
        <f t="shared" ref="F315:F329" si="152">E315*C315</f>
        <v>0</v>
      </c>
      <c r="G315" s="312">
        <f t="shared" ref="G315:G329" si="153">F315*$C$230</f>
        <v>0</v>
      </c>
      <c r="H315" s="375"/>
      <c r="I315" s="312">
        <f t="shared" ref="I315:I329" si="154">H315*C315</f>
        <v>0</v>
      </c>
      <c r="J315" s="312">
        <f t="shared" ref="J315:J329" si="155">I315*$C$230</f>
        <v>0</v>
      </c>
      <c r="K315" s="315" t="str">
        <f t="shared" si="137"/>
        <v>#DIV/0!</v>
      </c>
      <c r="L315" s="331"/>
      <c r="M315" s="331"/>
      <c r="N315" s="331"/>
      <c r="O315" s="331"/>
      <c r="P315" s="331"/>
      <c r="Q315" s="331"/>
      <c r="R315" s="331"/>
      <c r="S315" s="331"/>
      <c r="T315" s="331"/>
      <c r="U315" s="331"/>
      <c r="V315" s="331"/>
      <c r="W315" s="331"/>
      <c r="X315" s="331"/>
      <c r="Y315" s="331"/>
      <c r="Z315" s="331"/>
    </row>
    <row r="316" hidden="1">
      <c r="A316" s="335"/>
      <c r="B316" s="349"/>
      <c r="C316" s="339"/>
      <c r="D316" s="351"/>
      <c r="E316" s="336"/>
      <c r="F316" s="312">
        <f t="shared" si="152"/>
        <v>0</v>
      </c>
      <c r="G316" s="312">
        <f t="shared" si="153"/>
        <v>0</v>
      </c>
      <c r="H316" s="372"/>
      <c r="I316" s="312">
        <f t="shared" si="154"/>
        <v>0</v>
      </c>
      <c r="J316" s="312">
        <f t="shared" si="155"/>
        <v>0</v>
      </c>
      <c r="K316" s="315" t="str">
        <f t="shared" si="137"/>
        <v>#DIV/0!</v>
      </c>
      <c r="L316" s="290"/>
      <c r="M316" s="290"/>
      <c r="N316" s="290"/>
      <c r="O316" s="290"/>
      <c r="P316" s="290"/>
      <c r="Q316" s="290"/>
      <c r="R316" s="290"/>
      <c r="S316" s="290"/>
      <c r="T316" s="290"/>
      <c r="U316" s="290"/>
      <c r="V316" s="290"/>
      <c r="W316" s="290"/>
      <c r="X316" s="290"/>
      <c r="Y316" s="290"/>
      <c r="Z316" s="290"/>
    </row>
    <row r="317" hidden="1">
      <c r="A317" s="335"/>
      <c r="B317" s="354"/>
      <c r="C317" s="339"/>
      <c r="D317" s="351"/>
      <c r="E317" s="336"/>
      <c r="F317" s="312">
        <f t="shared" si="152"/>
        <v>0</v>
      </c>
      <c r="G317" s="312">
        <f t="shared" si="153"/>
        <v>0</v>
      </c>
      <c r="H317" s="372"/>
      <c r="I317" s="312">
        <f t="shared" si="154"/>
        <v>0</v>
      </c>
      <c r="J317" s="312">
        <f t="shared" si="155"/>
        <v>0</v>
      </c>
      <c r="K317" s="315" t="str">
        <f t="shared" si="137"/>
        <v>#DIV/0!</v>
      </c>
      <c r="L317" s="290"/>
      <c r="M317" s="290"/>
      <c r="N317" s="290"/>
      <c r="O317" s="290"/>
      <c r="P317" s="290"/>
      <c r="Q317" s="290"/>
      <c r="R317" s="290"/>
      <c r="S317" s="290"/>
      <c r="T317" s="290"/>
      <c r="U317" s="290"/>
      <c r="V317" s="290"/>
      <c r="W317" s="290"/>
      <c r="X317" s="290"/>
      <c r="Y317" s="290"/>
      <c r="Z317" s="290"/>
    </row>
    <row r="318" hidden="1">
      <c r="A318" s="335"/>
      <c r="B318" s="349"/>
      <c r="C318" s="339"/>
      <c r="D318" s="351"/>
      <c r="E318" s="336"/>
      <c r="F318" s="312">
        <f t="shared" si="152"/>
        <v>0</v>
      </c>
      <c r="G318" s="312">
        <f t="shared" si="153"/>
        <v>0</v>
      </c>
      <c r="H318" s="372"/>
      <c r="I318" s="312">
        <f t="shared" si="154"/>
        <v>0</v>
      </c>
      <c r="J318" s="312">
        <f t="shared" si="155"/>
        <v>0</v>
      </c>
      <c r="K318" s="315" t="str">
        <f t="shared" si="137"/>
        <v>#DIV/0!</v>
      </c>
      <c r="L318" s="290"/>
      <c r="M318" s="290"/>
      <c r="N318" s="290"/>
      <c r="O318" s="290"/>
      <c r="P318" s="290"/>
      <c r="Q318" s="290"/>
      <c r="R318" s="290"/>
      <c r="S318" s="290"/>
      <c r="T318" s="290"/>
      <c r="U318" s="290"/>
      <c r="V318" s="290"/>
      <c r="W318" s="290"/>
      <c r="X318" s="290"/>
      <c r="Y318" s="290"/>
      <c r="Z318" s="290"/>
    </row>
    <row r="319" hidden="1">
      <c r="A319" s="335"/>
      <c r="B319" s="349"/>
      <c r="C319" s="339"/>
      <c r="D319" s="351"/>
      <c r="E319" s="336"/>
      <c r="F319" s="312">
        <f t="shared" si="152"/>
        <v>0</v>
      </c>
      <c r="G319" s="312">
        <f t="shared" si="153"/>
        <v>0</v>
      </c>
      <c r="H319" s="372"/>
      <c r="I319" s="312">
        <f t="shared" si="154"/>
        <v>0</v>
      </c>
      <c r="J319" s="312">
        <f t="shared" si="155"/>
        <v>0</v>
      </c>
      <c r="K319" s="315" t="str">
        <f t="shared" si="137"/>
        <v>#DIV/0!</v>
      </c>
      <c r="L319" s="290"/>
      <c r="M319" s="290"/>
      <c r="N319" s="290"/>
      <c r="O319" s="290"/>
      <c r="P319" s="290"/>
      <c r="Q319" s="290"/>
      <c r="R319" s="290"/>
      <c r="S319" s="290"/>
      <c r="T319" s="290"/>
      <c r="U319" s="290"/>
      <c r="V319" s="290"/>
      <c r="W319" s="290"/>
      <c r="X319" s="290"/>
      <c r="Y319" s="290"/>
      <c r="Z319" s="290"/>
    </row>
    <row r="320" hidden="1">
      <c r="A320" s="335"/>
      <c r="B320" s="349"/>
      <c r="C320" s="339"/>
      <c r="D320" s="351"/>
      <c r="E320" s="336"/>
      <c r="F320" s="312">
        <f t="shared" si="152"/>
        <v>0</v>
      </c>
      <c r="G320" s="312">
        <f t="shared" si="153"/>
        <v>0</v>
      </c>
      <c r="H320" s="372"/>
      <c r="I320" s="312">
        <f t="shared" si="154"/>
        <v>0</v>
      </c>
      <c r="J320" s="312">
        <f t="shared" si="155"/>
        <v>0</v>
      </c>
      <c r="K320" s="315" t="str">
        <f t="shared" si="137"/>
        <v>#DIV/0!</v>
      </c>
      <c r="L320" s="290"/>
      <c r="M320" s="290"/>
      <c r="N320" s="290"/>
      <c r="O320" s="290"/>
      <c r="P320" s="290"/>
      <c r="Q320" s="290"/>
      <c r="R320" s="290"/>
      <c r="S320" s="290"/>
      <c r="T320" s="290"/>
      <c r="U320" s="290"/>
      <c r="V320" s="290"/>
      <c r="W320" s="290"/>
      <c r="X320" s="290"/>
      <c r="Y320" s="290"/>
      <c r="Z320" s="290"/>
    </row>
    <row r="321" hidden="1">
      <c r="A321" s="335"/>
      <c r="B321" s="349"/>
      <c r="C321" s="339"/>
      <c r="D321" s="351"/>
      <c r="E321" s="336"/>
      <c r="F321" s="312">
        <f t="shared" si="152"/>
        <v>0</v>
      </c>
      <c r="G321" s="312">
        <f t="shared" si="153"/>
        <v>0</v>
      </c>
      <c r="H321" s="372"/>
      <c r="I321" s="312">
        <f t="shared" si="154"/>
        <v>0</v>
      </c>
      <c r="J321" s="312">
        <f t="shared" si="155"/>
        <v>0</v>
      </c>
      <c r="K321" s="315" t="str">
        <f t="shared" si="137"/>
        <v>#DIV/0!</v>
      </c>
      <c r="L321" s="290"/>
      <c r="M321" s="290"/>
      <c r="N321" s="290"/>
      <c r="O321" s="290"/>
      <c r="P321" s="290"/>
      <c r="Q321" s="290"/>
      <c r="R321" s="290"/>
      <c r="S321" s="290"/>
      <c r="T321" s="290"/>
      <c r="U321" s="290"/>
      <c r="V321" s="290"/>
      <c r="W321" s="290"/>
      <c r="X321" s="290"/>
      <c r="Y321" s="290"/>
      <c r="Z321" s="290"/>
    </row>
    <row r="322" hidden="1">
      <c r="A322" s="335"/>
      <c r="B322" s="349"/>
      <c r="C322" s="339"/>
      <c r="D322" s="351"/>
      <c r="E322" s="336"/>
      <c r="F322" s="312">
        <f t="shared" si="152"/>
        <v>0</v>
      </c>
      <c r="G322" s="312">
        <f t="shared" si="153"/>
        <v>0</v>
      </c>
      <c r="H322" s="372"/>
      <c r="I322" s="312">
        <f t="shared" si="154"/>
        <v>0</v>
      </c>
      <c r="J322" s="312">
        <f t="shared" si="155"/>
        <v>0</v>
      </c>
      <c r="K322" s="315" t="str">
        <f t="shared" si="137"/>
        <v>#DIV/0!</v>
      </c>
      <c r="L322" s="290"/>
      <c r="M322" s="290"/>
      <c r="N322" s="290"/>
      <c r="O322" s="290"/>
      <c r="P322" s="290"/>
      <c r="Q322" s="290"/>
      <c r="R322" s="290"/>
      <c r="S322" s="290"/>
      <c r="T322" s="290"/>
      <c r="U322" s="290"/>
      <c r="V322" s="290"/>
      <c r="W322" s="290"/>
      <c r="X322" s="290"/>
      <c r="Y322" s="290"/>
      <c r="Z322" s="290"/>
    </row>
    <row r="323" hidden="1">
      <c r="A323" s="335"/>
      <c r="B323" s="349"/>
      <c r="C323" s="339"/>
      <c r="D323" s="351"/>
      <c r="E323" s="336"/>
      <c r="F323" s="312">
        <f t="shared" si="152"/>
        <v>0</v>
      </c>
      <c r="G323" s="312">
        <f t="shared" si="153"/>
        <v>0</v>
      </c>
      <c r="H323" s="372"/>
      <c r="I323" s="312">
        <f t="shared" si="154"/>
        <v>0</v>
      </c>
      <c r="J323" s="312">
        <f t="shared" si="155"/>
        <v>0</v>
      </c>
      <c r="K323" s="315" t="str">
        <f t="shared" si="137"/>
        <v>#DIV/0!</v>
      </c>
      <c r="L323" s="290"/>
      <c r="M323" s="290"/>
      <c r="N323" s="290"/>
      <c r="O323" s="290"/>
      <c r="P323" s="290"/>
      <c r="Q323" s="290"/>
      <c r="R323" s="290"/>
      <c r="S323" s="290"/>
      <c r="T323" s="290"/>
      <c r="U323" s="290"/>
      <c r="V323" s="290"/>
      <c r="W323" s="290"/>
      <c r="X323" s="290"/>
      <c r="Y323" s="290"/>
      <c r="Z323" s="290"/>
    </row>
    <row r="324" hidden="1">
      <c r="A324" s="335"/>
      <c r="B324" s="349"/>
      <c r="C324" s="339"/>
      <c r="D324" s="351"/>
      <c r="E324" s="336"/>
      <c r="F324" s="312">
        <f t="shared" si="152"/>
        <v>0</v>
      </c>
      <c r="G324" s="312">
        <f t="shared" si="153"/>
        <v>0</v>
      </c>
      <c r="H324" s="372"/>
      <c r="I324" s="312">
        <f t="shared" si="154"/>
        <v>0</v>
      </c>
      <c r="J324" s="312">
        <f t="shared" si="155"/>
        <v>0</v>
      </c>
      <c r="K324" s="315" t="str">
        <f t="shared" si="137"/>
        <v>#DIV/0!</v>
      </c>
      <c r="L324" s="290"/>
      <c r="M324" s="290"/>
      <c r="N324" s="290"/>
      <c r="O324" s="290"/>
      <c r="P324" s="290"/>
      <c r="Q324" s="290"/>
      <c r="R324" s="290"/>
      <c r="S324" s="290"/>
      <c r="T324" s="290"/>
      <c r="U324" s="290"/>
      <c r="V324" s="290"/>
      <c r="W324" s="290"/>
      <c r="X324" s="290"/>
      <c r="Y324" s="290"/>
      <c r="Z324" s="290"/>
    </row>
    <row r="325" hidden="1">
      <c r="A325" s="335"/>
      <c r="B325" s="349"/>
      <c r="C325" s="339"/>
      <c r="D325" s="351"/>
      <c r="E325" s="336"/>
      <c r="F325" s="312">
        <f t="shared" si="152"/>
        <v>0</v>
      </c>
      <c r="G325" s="312">
        <f t="shared" si="153"/>
        <v>0</v>
      </c>
      <c r="H325" s="372"/>
      <c r="I325" s="312">
        <f t="shared" si="154"/>
        <v>0</v>
      </c>
      <c r="J325" s="312">
        <f t="shared" si="155"/>
        <v>0</v>
      </c>
      <c r="K325" s="315" t="str">
        <f t="shared" si="137"/>
        <v>#DIV/0!</v>
      </c>
      <c r="L325" s="290"/>
      <c r="M325" s="290"/>
      <c r="N325" s="290"/>
      <c r="O325" s="290"/>
      <c r="P325" s="290"/>
      <c r="Q325" s="290"/>
      <c r="R325" s="290"/>
      <c r="S325" s="290"/>
      <c r="T325" s="290"/>
      <c r="U325" s="290"/>
      <c r="V325" s="290"/>
      <c r="W325" s="290"/>
      <c r="X325" s="290"/>
      <c r="Y325" s="290"/>
      <c r="Z325" s="290"/>
    </row>
    <row r="326" hidden="1">
      <c r="A326" s="335"/>
      <c r="B326" s="349"/>
      <c r="C326" s="339"/>
      <c r="D326" s="351"/>
      <c r="E326" s="336"/>
      <c r="F326" s="312">
        <f t="shared" si="152"/>
        <v>0</v>
      </c>
      <c r="G326" s="312">
        <f t="shared" si="153"/>
        <v>0</v>
      </c>
      <c r="H326" s="372"/>
      <c r="I326" s="312">
        <f t="shared" si="154"/>
        <v>0</v>
      </c>
      <c r="J326" s="312">
        <f t="shared" si="155"/>
        <v>0</v>
      </c>
      <c r="K326" s="315" t="str">
        <f t="shared" si="137"/>
        <v>#DIV/0!</v>
      </c>
      <c r="L326" s="290"/>
      <c r="M326" s="290"/>
      <c r="N326" s="290"/>
      <c r="O326" s="290"/>
      <c r="P326" s="290"/>
      <c r="Q326" s="290"/>
      <c r="R326" s="290"/>
      <c r="S326" s="290"/>
      <c r="T326" s="290"/>
      <c r="U326" s="290"/>
      <c r="V326" s="290"/>
      <c r="W326" s="290"/>
      <c r="X326" s="290"/>
      <c r="Y326" s="290"/>
      <c r="Z326" s="290"/>
    </row>
    <row r="327" hidden="1">
      <c r="A327" s="335"/>
      <c r="B327" s="349"/>
      <c r="C327" s="339"/>
      <c r="D327" s="351"/>
      <c r="E327" s="336"/>
      <c r="F327" s="312">
        <f t="shared" si="152"/>
        <v>0</v>
      </c>
      <c r="G327" s="312">
        <f t="shared" si="153"/>
        <v>0</v>
      </c>
      <c r="H327" s="372"/>
      <c r="I327" s="312">
        <f t="shared" si="154"/>
        <v>0</v>
      </c>
      <c r="J327" s="312">
        <f t="shared" si="155"/>
        <v>0</v>
      </c>
      <c r="K327" s="315" t="str">
        <f t="shared" si="137"/>
        <v>#DIV/0!</v>
      </c>
      <c r="L327" s="290"/>
      <c r="M327" s="290"/>
      <c r="N327" s="290"/>
      <c r="O327" s="290"/>
      <c r="P327" s="290"/>
      <c r="Q327" s="290"/>
      <c r="R327" s="290"/>
      <c r="S327" s="290"/>
      <c r="T327" s="290"/>
      <c r="U327" s="290"/>
      <c r="V327" s="290"/>
      <c r="W327" s="290"/>
      <c r="X327" s="290"/>
      <c r="Y327" s="290"/>
      <c r="Z327" s="290"/>
    </row>
    <row r="328" hidden="1">
      <c r="A328" s="337"/>
      <c r="B328" s="338"/>
      <c r="C328" s="339"/>
      <c r="D328" s="351"/>
      <c r="E328" s="336"/>
      <c r="F328" s="312">
        <f t="shared" si="152"/>
        <v>0</v>
      </c>
      <c r="G328" s="312">
        <f t="shared" si="153"/>
        <v>0</v>
      </c>
      <c r="H328" s="372"/>
      <c r="I328" s="312">
        <f t="shared" si="154"/>
        <v>0</v>
      </c>
      <c r="J328" s="312">
        <f t="shared" si="155"/>
        <v>0</v>
      </c>
      <c r="K328" s="315" t="str">
        <f t="shared" si="137"/>
        <v>#DIV/0!</v>
      </c>
      <c r="L328" s="290"/>
      <c r="M328" s="290"/>
      <c r="N328" s="290"/>
      <c r="O328" s="290"/>
      <c r="P328" s="290"/>
      <c r="Q328" s="290"/>
      <c r="R328" s="290"/>
      <c r="S328" s="290"/>
      <c r="T328" s="290"/>
      <c r="U328" s="290"/>
      <c r="V328" s="290"/>
      <c r="W328" s="290"/>
      <c r="X328" s="290"/>
      <c r="Y328" s="290"/>
      <c r="Z328" s="290"/>
    </row>
    <row r="329" hidden="1">
      <c r="A329" s="341"/>
      <c r="B329" s="338"/>
      <c r="C329" s="342"/>
      <c r="D329" s="355"/>
      <c r="E329" s="343"/>
      <c r="F329" s="312">
        <f t="shared" si="152"/>
        <v>0</v>
      </c>
      <c r="G329" s="312">
        <f t="shared" si="153"/>
        <v>0</v>
      </c>
      <c r="H329" s="374"/>
      <c r="I329" s="312">
        <f t="shared" si="154"/>
        <v>0</v>
      </c>
      <c r="J329" s="312">
        <f t="shared" si="155"/>
        <v>0</v>
      </c>
      <c r="K329" s="315" t="str">
        <f t="shared" si="137"/>
        <v>#DIV/0!</v>
      </c>
      <c r="L329" s="290"/>
      <c r="M329" s="290"/>
      <c r="N329" s="290"/>
      <c r="O329" s="290"/>
      <c r="P329" s="290"/>
      <c r="Q329" s="290"/>
      <c r="R329" s="290"/>
      <c r="S329" s="290"/>
      <c r="T329" s="290"/>
      <c r="U329" s="290"/>
      <c r="V329" s="290"/>
      <c r="W329" s="290"/>
      <c r="X329" s="290"/>
      <c r="Y329" s="290"/>
      <c r="Z329" s="290"/>
    </row>
    <row r="330" hidden="1">
      <c r="A330" s="344"/>
      <c r="B330" s="345" t="s">
        <v>858</v>
      </c>
      <c r="C330" s="346">
        <f>SUM(C315:C329)</f>
        <v>0</v>
      </c>
      <c r="D330" s="346"/>
      <c r="E330" s="346"/>
      <c r="F330" s="356">
        <f t="shared" ref="F330:G330" si="156">SUM(F315:F329)</f>
        <v>0</v>
      </c>
      <c r="G330" s="356">
        <f t="shared" si="156"/>
        <v>0</v>
      </c>
      <c r="H330" s="376"/>
      <c r="I330" s="356">
        <f t="shared" ref="I330:J330" si="157">SUM(I315:I329)</f>
        <v>0</v>
      </c>
      <c r="J330" s="356">
        <f t="shared" si="157"/>
        <v>0</v>
      </c>
      <c r="K330" s="357" t="str">
        <f t="shared" si="137"/>
        <v>#DIV/0!</v>
      </c>
      <c r="L330" s="290"/>
      <c r="M330" s="290"/>
      <c r="N330" s="290"/>
      <c r="O330" s="290"/>
      <c r="P330" s="290"/>
      <c r="Q330" s="290"/>
      <c r="R330" s="290"/>
      <c r="S330" s="290"/>
      <c r="T330" s="290"/>
      <c r="U330" s="290"/>
      <c r="V330" s="290"/>
      <c r="W330" s="290"/>
      <c r="X330" s="290"/>
      <c r="Y330" s="290"/>
      <c r="Z330" s="290"/>
    </row>
    <row r="331">
      <c r="A331" s="278"/>
      <c r="B331" s="290"/>
      <c r="C331" s="290"/>
      <c r="D331" s="290"/>
      <c r="E331" s="358" t="s">
        <v>859</v>
      </c>
      <c r="F331" s="359">
        <f t="shared" ref="F331:G331" si="158">F330+F314+F298+F282+F266+F250</f>
        <v>3496</v>
      </c>
      <c r="G331" s="359">
        <f t="shared" si="158"/>
        <v>108376</v>
      </c>
      <c r="H331" s="290"/>
      <c r="I331" s="359">
        <f t="shared" ref="I331:J331" si="159">I330+I314+I298+I282+I266+I250</f>
        <v>11025.86207</v>
      </c>
      <c r="J331" s="359">
        <f t="shared" si="159"/>
        <v>341801.7241</v>
      </c>
      <c r="K331" s="348">
        <f t="shared" si="137"/>
        <v>0.3170727131</v>
      </c>
      <c r="L331" s="290"/>
      <c r="M331" s="290"/>
      <c r="N331" s="290"/>
      <c r="O331" s="290"/>
      <c r="P331" s="290"/>
      <c r="Q331" s="290"/>
      <c r="R331" s="290"/>
      <c r="S331" s="290"/>
      <c r="T331" s="290"/>
      <c r="U331" s="290"/>
      <c r="V331" s="290"/>
      <c r="W331" s="290"/>
      <c r="X331" s="290"/>
      <c r="Y331" s="290"/>
      <c r="Z331" s="290"/>
    </row>
    <row r="332">
      <c r="A332" s="278"/>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row>
    <row r="333">
      <c r="A333" s="278"/>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row>
    <row r="334">
      <c r="A334" s="291"/>
      <c r="B334" s="360" t="s">
        <v>818</v>
      </c>
      <c r="C334" s="3"/>
      <c r="D334" s="293"/>
      <c r="E334" s="361" t="s">
        <v>860</v>
      </c>
      <c r="F334" s="362">
        <f>C338</f>
        <v>31.74285714</v>
      </c>
      <c r="G334" s="361" t="s">
        <v>820</v>
      </c>
      <c r="H334" s="363" t="s">
        <v>821</v>
      </c>
      <c r="I334" s="289"/>
      <c r="J334" s="289"/>
      <c r="K334" s="286"/>
      <c r="L334" s="290"/>
      <c r="M334" s="290"/>
      <c r="N334" s="290"/>
      <c r="O334" s="290"/>
      <c r="P334" s="290"/>
      <c r="Q334" s="290"/>
      <c r="R334" s="290"/>
      <c r="S334" s="290"/>
      <c r="T334" s="290"/>
      <c r="U334" s="290"/>
      <c r="V334" s="290"/>
      <c r="W334" s="290"/>
      <c r="X334" s="290"/>
      <c r="Y334" s="290"/>
      <c r="Z334" s="290"/>
    </row>
    <row r="335">
      <c r="A335" s="291"/>
      <c r="B335" s="298" t="s">
        <v>822</v>
      </c>
      <c r="C335" s="299" t="str">
        <f>'Rotación'!C71</f>
        <v>Abril</v>
      </c>
      <c r="D335" s="293"/>
      <c r="E335" s="300" t="s">
        <v>823</v>
      </c>
      <c r="F335" s="301">
        <v>2.5</v>
      </c>
      <c r="G335" s="302">
        <f>F335*F334</f>
        <v>79.35714286</v>
      </c>
      <c r="H335" s="303">
        <v>75.0</v>
      </c>
      <c r="I335" s="289"/>
      <c r="J335" s="289"/>
      <c r="K335" s="286"/>
      <c r="L335" s="290"/>
      <c r="M335" s="290"/>
      <c r="N335" s="290"/>
      <c r="O335" s="290"/>
      <c r="P335" s="290"/>
      <c r="Q335" s="290"/>
      <c r="R335" s="290"/>
      <c r="S335" s="290"/>
      <c r="T335" s="290"/>
      <c r="U335" s="290"/>
      <c r="V335" s="290"/>
      <c r="W335" s="290"/>
      <c r="X335" s="290"/>
      <c r="Y335" s="290"/>
      <c r="Z335" s="290"/>
    </row>
    <row r="336">
      <c r="A336" s="291"/>
      <c r="B336" s="304" t="s">
        <v>824</v>
      </c>
      <c r="C336" s="299">
        <f>'Rotación'!H5</f>
        <v>44</v>
      </c>
      <c r="D336" s="293"/>
      <c r="E336" s="300"/>
      <c r="F336" s="305"/>
      <c r="G336" s="302"/>
      <c r="H336" s="365"/>
      <c r="I336" s="289"/>
      <c r="J336" s="289"/>
      <c r="K336" s="286"/>
      <c r="L336" s="290"/>
      <c r="M336" s="290"/>
      <c r="N336" s="290"/>
      <c r="O336" s="290"/>
      <c r="P336" s="290"/>
      <c r="Q336" s="290"/>
      <c r="R336" s="290"/>
      <c r="S336" s="290"/>
      <c r="T336" s="290"/>
      <c r="U336" s="290"/>
      <c r="V336" s="290"/>
      <c r="W336" s="290"/>
      <c r="X336" s="290"/>
      <c r="Y336" s="290"/>
      <c r="Z336" s="290"/>
    </row>
    <row r="337">
      <c r="A337" s="291"/>
      <c r="B337" s="304" t="s">
        <v>795</v>
      </c>
      <c r="C337" s="306">
        <f>'Rotación'!H8</f>
        <v>0.7214285714</v>
      </c>
      <c r="D337" s="293"/>
      <c r="E337" s="300"/>
      <c r="F337" s="305"/>
      <c r="G337" s="302"/>
      <c r="H337" s="365"/>
      <c r="I337" s="289"/>
      <c r="J337" s="289"/>
      <c r="K337" s="286"/>
      <c r="L337" s="290"/>
      <c r="M337" s="290"/>
      <c r="N337" s="290"/>
      <c r="O337" s="290"/>
      <c r="P337" s="290"/>
      <c r="Q337" s="290"/>
      <c r="R337" s="290"/>
      <c r="S337" s="290"/>
      <c r="T337" s="290"/>
      <c r="U337" s="290"/>
      <c r="V337" s="290"/>
      <c r="W337" s="290"/>
      <c r="X337" s="290"/>
      <c r="Y337" s="290"/>
      <c r="Z337" s="290"/>
    </row>
    <row r="338">
      <c r="A338" s="291"/>
      <c r="B338" s="307" t="s">
        <v>825</v>
      </c>
      <c r="C338" s="299">
        <f>C337*C336</f>
        <v>31.74285714</v>
      </c>
      <c r="D338" s="293"/>
      <c r="E338" s="300"/>
      <c r="F338" s="305"/>
      <c r="G338" s="302"/>
      <c r="H338" s="365"/>
      <c r="I338" s="289"/>
      <c r="J338" s="289"/>
      <c r="K338" s="286"/>
      <c r="L338" s="290"/>
      <c r="M338" s="290"/>
      <c r="N338" s="290"/>
      <c r="O338" s="290"/>
      <c r="P338" s="290"/>
      <c r="Q338" s="290"/>
      <c r="R338" s="290"/>
      <c r="S338" s="290"/>
      <c r="T338" s="290"/>
      <c r="U338" s="290"/>
      <c r="V338" s="290"/>
      <c r="W338" s="290"/>
      <c r="X338" s="290"/>
      <c r="Y338" s="290"/>
      <c r="Z338" s="290"/>
    </row>
    <row r="339">
      <c r="A339" s="291"/>
      <c r="B339" s="307" t="s">
        <v>826</v>
      </c>
      <c r="C339" s="366">
        <f>C338*C340</f>
        <v>952.2857143</v>
      </c>
      <c r="D339" s="293"/>
      <c r="E339" s="300"/>
      <c r="F339" s="305"/>
      <c r="G339" s="302"/>
      <c r="H339" s="365"/>
      <c r="I339" s="289"/>
      <c r="J339" s="289"/>
      <c r="K339" s="286"/>
      <c r="L339" s="290"/>
      <c r="M339" s="290"/>
      <c r="N339" s="290"/>
      <c r="O339" s="290"/>
      <c r="P339" s="290"/>
      <c r="Q339" s="290"/>
      <c r="R339" s="290"/>
      <c r="S339" s="290"/>
      <c r="T339" s="290"/>
      <c r="U339" s="290"/>
      <c r="V339" s="290"/>
      <c r="W339" s="290"/>
      <c r="X339" s="290"/>
      <c r="Y339" s="290"/>
      <c r="Z339" s="290"/>
    </row>
    <row r="340">
      <c r="A340" s="291"/>
      <c r="B340" s="307" t="s">
        <v>827</v>
      </c>
      <c r="C340" s="299">
        <f>'Rotación'!H4</f>
        <v>30</v>
      </c>
      <c r="D340" s="293"/>
      <c r="E340" s="300"/>
      <c r="F340" s="305"/>
      <c r="G340" s="302"/>
      <c r="H340" s="365"/>
      <c r="I340" s="289"/>
      <c r="J340" s="289"/>
      <c r="K340" s="286"/>
      <c r="L340" s="290"/>
      <c r="M340" s="290"/>
      <c r="N340" s="290"/>
      <c r="O340" s="290"/>
      <c r="P340" s="290"/>
      <c r="Q340" s="290"/>
      <c r="R340" s="290"/>
      <c r="S340" s="290"/>
      <c r="T340" s="290"/>
      <c r="U340" s="290"/>
      <c r="V340" s="290"/>
      <c r="W340" s="290"/>
      <c r="X340" s="290"/>
      <c r="Y340" s="290"/>
      <c r="Z340" s="290"/>
    </row>
    <row r="341">
      <c r="A341" s="291"/>
      <c r="B341" s="311" t="s">
        <v>828</v>
      </c>
      <c r="C341" s="312">
        <f>J441/C339</f>
        <v>470.0577816</v>
      </c>
      <c r="D341" s="289"/>
      <c r="E341" s="289"/>
      <c r="F341" s="289"/>
      <c r="G341" s="289"/>
      <c r="H341" s="289"/>
      <c r="I341" s="289"/>
      <c r="J341" s="289"/>
      <c r="K341" s="286"/>
      <c r="L341" s="290"/>
      <c r="M341" s="290"/>
      <c r="N341" s="290"/>
      <c r="O341" s="290"/>
      <c r="P341" s="290"/>
      <c r="Q341" s="290"/>
      <c r="R341" s="290"/>
      <c r="S341" s="290"/>
      <c r="T341" s="290"/>
      <c r="U341" s="290"/>
      <c r="V341" s="290"/>
      <c r="W341" s="290"/>
      <c r="X341" s="290"/>
      <c r="Y341" s="290"/>
      <c r="Z341" s="290"/>
    </row>
    <row r="342">
      <c r="A342" s="291"/>
      <c r="B342" s="307" t="s">
        <v>829</v>
      </c>
      <c r="C342" s="315">
        <f>K441</f>
        <v>0.325838806</v>
      </c>
      <c r="D342" s="286"/>
      <c r="E342" s="289"/>
      <c r="F342" s="289"/>
      <c r="G342" s="289"/>
      <c r="H342" s="289"/>
      <c r="I342" s="289"/>
      <c r="J342" s="289"/>
      <c r="K342" s="286"/>
      <c r="L342" s="290"/>
      <c r="M342" s="290"/>
      <c r="N342" s="290"/>
      <c r="O342" s="290"/>
      <c r="P342" s="290"/>
      <c r="Q342" s="290"/>
      <c r="R342" s="290"/>
      <c r="S342" s="290"/>
      <c r="T342" s="290"/>
      <c r="U342" s="290"/>
      <c r="V342" s="290"/>
      <c r="W342" s="290"/>
      <c r="X342" s="290"/>
      <c r="Y342" s="290"/>
      <c r="Z342" s="290"/>
    </row>
    <row r="343">
      <c r="A343" s="316"/>
      <c r="B343" s="285"/>
      <c r="C343" s="285"/>
      <c r="D343" s="285"/>
      <c r="E343" s="287"/>
      <c r="F343" s="287"/>
      <c r="G343" s="287"/>
      <c r="H343" s="287"/>
      <c r="I343" s="287"/>
      <c r="J343" s="287"/>
      <c r="K343" s="285"/>
      <c r="L343" s="290"/>
      <c r="M343" s="290"/>
      <c r="N343" s="290"/>
      <c r="O343" s="290"/>
      <c r="P343" s="290"/>
      <c r="Q343" s="290"/>
      <c r="R343" s="290"/>
      <c r="S343" s="290"/>
      <c r="T343" s="290"/>
      <c r="U343" s="290"/>
      <c r="V343" s="290"/>
      <c r="W343" s="290"/>
      <c r="X343" s="290"/>
      <c r="Y343" s="290"/>
      <c r="Z343" s="290"/>
    </row>
    <row r="344">
      <c r="A344" s="317" t="s">
        <v>830</v>
      </c>
      <c r="B344" s="318" t="s">
        <v>831</v>
      </c>
      <c r="C344" s="318" t="s">
        <v>832</v>
      </c>
      <c r="D344" s="318" t="s">
        <v>833</v>
      </c>
      <c r="E344" s="319" t="s">
        <v>834</v>
      </c>
      <c r="F344" s="319" t="s">
        <v>835</v>
      </c>
      <c r="G344" s="319" t="s">
        <v>836</v>
      </c>
      <c r="H344" s="319" t="s">
        <v>837</v>
      </c>
      <c r="I344" s="319" t="s">
        <v>838</v>
      </c>
      <c r="J344" s="319" t="s">
        <v>839</v>
      </c>
      <c r="K344" s="318" t="s">
        <v>840</v>
      </c>
      <c r="L344" s="322"/>
      <c r="M344" s="322"/>
      <c r="N344" s="322"/>
      <c r="O344" s="322"/>
      <c r="P344" s="322"/>
      <c r="Q344" s="322"/>
      <c r="R344" s="322"/>
      <c r="S344" s="322"/>
      <c r="T344" s="322"/>
      <c r="U344" s="322"/>
      <c r="V344" s="322"/>
      <c r="W344" s="322"/>
      <c r="X344" s="322"/>
      <c r="Y344" s="322"/>
      <c r="Z344" s="322"/>
    </row>
    <row r="345">
      <c r="A345" s="335"/>
      <c r="B345" s="324" t="str">
        <f t="shared" ref="B345:E345" si="160">B15</f>
        <v>Sándwich pollo</v>
      </c>
      <c r="C345" s="325">
        <f t="shared" si="160"/>
        <v>4</v>
      </c>
      <c r="D345" s="326">
        <f t="shared" si="160"/>
        <v>0.4</v>
      </c>
      <c r="E345" s="327">
        <f t="shared" si="160"/>
        <v>60</v>
      </c>
      <c r="F345" s="312">
        <f t="shared" ref="F345:F359" si="162">E345*C345</f>
        <v>240</v>
      </c>
      <c r="G345" s="312">
        <f t="shared" ref="G345:G357" si="163">F345*$C$10</f>
        <v>7440</v>
      </c>
      <c r="H345" s="328">
        <f t="shared" ref="H345:H358" si="164">H15</f>
        <v>181.0344828</v>
      </c>
      <c r="I345" s="312">
        <f t="shared" ref="I345:I359" si="165">H345*C345</f>
        <v>724.137931</v>
      </c>
      <c r="J345" s="312">
        <f t="shared" ref="J345:J357" si="166">I345*$C$10</f>
        <v>22448.27586</v>
      </c>
      <c r="K345" s="315">
        <f t="shared" ref="K345:K375" si="167">G345/J345</f>
        <v>0.3314285714</v>
      </c>
      <c r="L345" s="331"/>
      <c r="M345" s="331"/>
      <c r="N345" s="331"/>
      <c r="O345" s="331"/>
      <c r="P345" s="331"/>
      <c r="Q345" s="331"/>
      <c r="R345" s="331"/>
      <c r="S345" s="331"/>
      <c r="T345" s="331"/>
      <c r="U345" s="331"/>
      <c r="V345" s="331"/>
      <c r="W345" s="331"/>
      <c r="X345" s="331"/>
      <c r="Y345" s="331"/>
      <c r="Z345" s="331"/>
    </row>
    <row r="346">
      <c r="A346" s="335"/>
      <c r="B346" s="324" t="str">
        <f t="shared" ref="B346:B357" si="168">B16</f>
        <v>Sándwich cordero</v>
      </c>
      <c r="C346" s="325">
        <v>5.0</v>
      </c>
      <c r="D346" s="326">
        <f t="shared" ref="D346:E346" si="161">D16</f>
        <v>0.3</v>
      </c>
      <c r="E346" s="327">
        <f t="shared" si="161"/>
        <v>120</v>
      </c>
      <c r="F346" s="312">
        <f t="shared" si="162"/>
        <v>600</v>
      </c>
      <c r="G346" s="312">
        <f t="shared" si="163"/>
        <v>18600</v>
      </c>
      <c r="H346" s="328">
        <f t="shared" si="164"/>
        <v>327.5862069</v>
      </c>
      <c r="I346" s="312">
        <f t="shared" si="165"/>
        <v>1637.931034</v>
      </c>
      <c r="J346" s="312">
        <f t="shared" si="166"/>
        <v>50775.86207</v>
      </c>
      <c r="K346" s="315">
        <f t="shared" si="167"/>
        <v>0.3663157895</v>
      </c>
      <c r="L346" s="290"/>
      <c r="M346" s="290"/>
      <c r="N346" s="290"/>
      <c r="O346" s="290"/>
      <c r="P346" s="290"/>
      <c r="Q346" s="290"/>
      <c r="R346" s="290"/>
      <c r="S346" s="290"/>
      <c r="T346" s="290"/>
      <c r="U346" s="290"/>
      <c r="V346" s="290"/>
      <c r="W346" s="290"/>
      <c r="X346" s="290"/>
      <c r="Y346" s="290"/>
      <c r="Z346" s="290"/>
    </row>
    <row r="347">
      <c r="A347" s="335"/>
      <c r="B347" s="324" t="str">
        <f t="shared" si="168"/>
        <v>Sándwich picanha</v>
      </c>
      <c r="C347" s="325">
        <v>7.0</v>
      </c>
      <c r="D347" s="326">
        <f t="shared" ref="D347:E347" si="169">D17</f>
        <v>0.3</v>
      </c>
      <c r="E347" s="327">
        <f t="shared" si="169"/>
        <v>110</v>
      </c>
      <c r="F347" s="312">
        <f t="shared" si="162"/>
        <v>770</v>
      </c>
      <c r="G347" s="312">
        <f t="shared" si="163"/>
        <v>23870</v>
      </c>
      <c r="H347" s="328">
        <f t="shared" si="164"/>
        <v>258.6206897</v>
      </c>
      <c r="I347" s="312">
        <f t="shared" si="165"/>
        <v>1810.344828</v>
      </c>
      <c r="J347" s="312">
        <f t="shared" si="166"/>
        <v>56120.68966</v>
      </c>
      <c r="K347" s="315">
        <f t="shared" si="167"/>
        <v>0.4253333333</v>
      </c>
      <c r="L347" s="290"/>
      <c r="M347" s="290"/>
      <c r="N347" s="290"/>
      <c r="O347" s="290"/>
      <c r="P347" s="290"/>
      <c r="Q347" s="290"/>
      <c r="R347" s="290"/>
      <c r="S347" s="290"/>
      <c r="T347" s="290"/>
      <c r="U347" s="290"/>
      <c r="V347" s="290"/>
      <c r="W347" s="290"/>
      <c r="X347" s="290"/>
      <c r="Y347" s="290"/>
      <c r="Z347" s="290"/>
    </row>
    <row r="348">
      <c r="A348" s="335"/>
      <c r="B348" s="324" t="str">
        <f t="shared" si="168"/>
        <v>Sándwich pescado</v>
      </c>
      <c r="C348" s="325">
        <v>8.0</v>
      </c>
      <c r="D348" s="326">
        <f t="shared" ref="D348:E348" si="170">D18</f>
        <v>0.4</v>
      </c>
      <c r="E348" s="327">
        <f t="shared" si="170"/>
        <v>80</v>
      </c>
      <c r="F348" s="312">
        <f t="shared" si="162"/>
        <v>640</v>
      </c>
      <c r="G348" s="312">
        <f t="shared" si="163"/>
        <v>19840</v>
      </c>
      <c r="H348" s="328">
        <f t="shared" si="164"/>
        <v>232.7586207</v>
      </c>
      <c r="I348" s="312">
        <f t="shared" si="165"/>
        <v>1862.068966</v>
      </c>
      <c r="J348" s="312">
        <f t="shared" si="166"/>
        <v>57724.13793</v>
      </c>
      <c r="K348" s="315">
        <f t="shared" si="167"/>
        <v>0.3437037037</v>
      </c>
      <c r="L348" s="290"/>
      <c r="M348" s="290"/>
      <c r="N348" s="290"/>
      <c r="O348" s="290"/>
      <c r="P348" s="290"/>
      <c r="Q348" s="290"/>
      <c r="R348" s="290"/>
      <c r="S348" s="290"/>
      <c r="T348" s="290"/>
      <c r="U348" s="290"/>
      <c r="V348" s="290"/>
      <c r="W348" s="290"/>
      <c r="X348" s="290"/>
      <c r="Y348" s="290"/>
      <c r="Z348" s="290"/>
    </row>
    <row r="349">
      <c r="A349" s="335"/>
      <c r="B349" s="324" t="str">
        <f t="shared" si="168"/>
        <v>Sándwich pork belly</v>
      </c>
      <c r="C349" s="325">
        <v>7.0</v>
      </c>
      <c r="D349" s="326">
        <f t="shared" ref="D349:E349" si="171">D19</f>
        <v>0.4</v>
      </c>
      <c r="E349" s="327">
        <f t="shared" si="171"/>
        <v>70</v>
      </c>
      <c r="F349" s="312">
        <f t="shared" si="162"/>
        <v>490</v>
      </c>
      <c r="G349" s="312">
        <f t="shared" si="163"/>
        <v>15190</v>
      </c>
      <c r="H349" s="328">
        <f t="shared" si="164"/>
        <v>250</v>
      </c>
      <c r="I349" s="312">
        <f t="shared" si="165"/>
        <v>1750</v>
      </c>
      <c r="J349" s="312">
        <f t="shared" si="166"/>
        <v>54250</v>
      </c>
      <c r="K349" s="315">
        <f t="shared" si="167"/>
        <v>0.28</v>
      </c>
      <c r="L349" s="290"/>
      <c r="M349" s="290"/>
      <c r="N349" s="290"/>
      <c r="O349" s="290"/>
      <c r="P349" s="290"/>
      <c r="Q349" s="290"/>
      <c r="R349" s="290"/>
      <c r="S349" s="290"/>
      <c r="T349" s="290"/>
      <c r="U349" s="290"/>
      <c r="V349" s="290"/>
      <c r="W349" s="290"/>
      <c r="X349" s="290"/>
      <c r="Y349" s="290"/>
      <c r="Z349" s="290"/>
    </row>
    <row r="350">
      <c r="A350" s="335"/>
      <c r="B350" s="324" t="str">
        <f t="shared" si="168"/>
        <v>Tosta hongos</v>
      </c>
      <c r="C350" s="325">
        <v>7.0</v>
      </c>
      <c r="D350" s="326">
        <f t="shared" ref="D350:E350" si="172">D20</f>
        <v>0.5</v>
      </c>
      <c r="E350" s="327">
        <f t="shared" si="172"/>
        <v>80</v>
      </c>
      <c r="F350" s="312">
        <f t="shared" si="162"/>
        <v>560</v>
      </c>
      <c r="G350" s="312">
        <f t="shared" si="163"/>
        <v>17360</v>
      </c>
      <c r="H350" s="328">
        <f t="shared" si="164"/>
        <v>232.7586207</v>
      </c>
      <c r="I350" s="312">
        <f t="shared" si="165"/>
        <v>1629.310345</v>
      </c>
      <c r="J350" s="312">
        <f t="shared" si="166"/>
        <v>50508.62069</v>
      </c>
      <c r="K350" s="315">
        <f t="shared" si="167"/>
        <v>0.3437037037</v>
      </c>
      <c r="L350" s="290"/>
      <c r="M350" s="290"/>
      <c r="N350" s="290"/>
      <c r="O350" s="290"/>
      <c r="P350" s="290"/>
      <c r="Q350" s="290"/>
      <c r="R350" s="290"/>
      <c r="S350" s="290"/>
      <c r="T350" s="290"/>
      <c r="U350" s="290"/>
      <c r="V350" s="290"/>
      <c r="W350" s="290"/>
      <c r="X350" s="290"/>
      <c r="Y350" s="290"/>
      <c r="Z350" s="290"/>
    </row>
    <row r="351">
      <c r="A351" s="335"/>
      <c r="B351" s="324" t="str">
        <f t="shared" si="168"/>
        <v>Bollo veggie</v>
      </c>
      <c r="C351" s="325">
        <v>8.0</v>
      </c>
      <c r="D351" s="326">
        <f t="shared" ref="D351:E351" si="173">D21</f>
        <v>0.5</v>
      </c>
      <c r="E351" s="327">
        <f t="shared" si="173"/>
        <v>45</v>
      </c>
      <c r="F351" s="312">
        <f t="shared" si="162"/>
        <v>360</v>
      </c>
      <c r="G351" s="312">
        <f t="shared" si="163"/>
        <v>11160</v>
      </c>
      <c r="H351" s="328">
        <f t="shared" si="164"/>
        <v>155.1724138</v>
      </c>
      <c r="I351" s="312">
        <f t="shared" si="165"/>
        <v>1241.37931</v>
      </c>
      <c r="J351" s="312">
        <f t="shared" si="166"/>
        <v>38482.75862</v>
      </c>
      <c r="K351" s="315">
        <f t="shared" si="167"/>
        <v>0.29</v>
      </c>
      <c r="L351" s="290"/>
      <c r="M351" s="290"/>
      <c r="N351" s="290"/>
      <c r="O351" s="290"/>
      <c r="P351" s="290"/>
      <c r="Q351" s="290"/>
      <c r="R351" s="290"/>
      <c r="S351" s="290"/>
      <c r="T351" s="290"/>
      <c r="U351" s="290"/>
      <c r="V351" s="290"/>
      <c r="W351" s="290"/>
      <c r="X351" s="290"/>
      <c r="Y351" s="290"/>
      <c r="Z351" s="290"/>
    </row>
    <row r="352">
      <c r="A352" s="335"/>
      <c r="B352" s="324" t="str">
        <f t="shared" si="168"/>
        <v>Croquetas cordero</v>
      </c>
      <c r="C352" s="325">
        <f t="shared" ref="C352:E352" si="174">C22</f>
        <v>3</v>
      </c>
      <c r="D352" s="326">
        <f t="shared" si="174"/>
        <v>0.3</v>
      </c>
      <c r="E352" s="327">
        <f t="shared" si="174"/>
        <v>30</v>
      </c>
      <c r="F352" s="312">
        <f t="shared" si="162"/>
        <v>90</v>
      </c>
      <c r="G352" s="312">
        <f t="shared" si="163"/>
        <v>2790</v>
      </c>
      <c r="H352" s="328">
        <f t="shared" si="164"/>
        <v>146.5517241</v>
      </c>
      <c r="I352" s="312">
        <f t="shared" si="165"/>
        <v>439.6551724</v>
      </c>
      <c r="J352" s="312">
        <f t="shared" si="166"/>
        <v>13629.31034</v>
      </c>
      <c r="K352" s="315">
        <f t="shared" si="167"/>
        <v>0.2047058824</v>
      </c>
      <c r="L352" s="290"/>
      <c r="M352" s="290"/>
      <c r="N352" s="290"/>
      <c r="O352" s="290"/>
      <c r="P352" s="290"/>
      <c r="Q352" s="290"/>
      <c r="R352" s="290"/>
      <c r="S352" s="290"/>
      <c r="T352" s="290"/>
      <c r="U352" s="290"/>
      <c r="V352" s="290"/>
      <c r="W352" s="290"/>
      <c r="X352" s="290"/>
      <c r="Y352" s="290"/>
      <c r="Z352" s="290"/>
    </row>
    <row r="353">
      <c r="A353" s="335"/>
      <c r="B353" s="324" t="str">
        <f t="shared" si="168"/>
        <v>Croquetas camarón y cazón</v>
      </c>
      <c r="C353" s="325">
        <f t="shared" ref="C353:E353" si="175">C23</f>
        <v>5</v>
      </c>
      <c r="D353" s="326">
        <f t="shared" si="175"/>
        <v>0.5</v>
      </c>
      <c r="E353" s="327">
        <f t="shared" si="175"/>
        <v>35</v>
      </c>
      <c r="F353" s="312">
        <f t="shared" si="162"/>
        <v>175</v>
      </c>
      <c r="G353" s="312">
        <f t="shared" si="163"/>
        <v>5425</v>
      </c>
      <c r="H353" s="328">
        <f t="shared" si="164"/>
        <v>146.5517241</v>
      </c>
      <c r="I353" s="312">
        <f t="shared" si="165"/>
        <v>732.7586207</v>
      </c>
      <c r="J353" s="312">
        <f t="shared" si="166"/>
        <v>22715.51724</v>
      </c>
      <c r="K353" s="315">
        <f t="shared" si="167"/>
        <v>0.2388235294</v>
      </c>
      <c r="L353" s="290"/>
      <c r="M353" s="290"/>
      <c r="N353" s="290"/>
      <c r="O353" s="290"/>
      <c r="P353" s="290"/>
      <c r="Q353" s="290"/>
      <c r="R353" s="290"/>
      <c r="S353" s="290"/>
      <c r="T353" s="290"/>
      <c r="U353" s="290"/>
      <c r="V353" s="290"/>
      <c r="W353" s="290"/>
      <c r="X353" s="290"/>
      <c r="Y353" s="290"/>
      <c r="Z353" s="290"/>
    </row>
    <row r="354">
      <c r="A354" s="335"/>
      <c r="B354" s="324" t="str">
        <f t="shared" si="168"/>
        <v>Caldo de camarón</v>
      </c>
      <c r="C354" s="325">
        <f t="shared" ref="C354:E354" si="176">C24</f>
        <v>5</v>
      </c>
      <c r="D354" s="326">
        <f t="shared" si="176"/>
        <v>0.5</v>
      </c>
      <c r="E354" s="327">
        <f t="shared" si="176"/>
        <v>14</v>
      </c>
      <c r="F354" s="312">
        <f t="shared" si="162"/>
        <v>70</v>
      </c>
      <c r="G354" s="312">
        <f t="shared" si="163"/>
        <v>2170</v>
      </c>
      <c r="H354" s="328">
        <f t="shared" si="164"/>
        <v>94.82758621</v>
      </c>
      <c r="I354" s="312">
        <f t="shared" si="165"/>
        <v>474.137931</v>
      </c>
      <c r="J354" s="312">
        <f t="shared" si="166"/>
        <v>14698.27586</v>
      </c>
      <c r="K354" s="315">
        <f t="shared" si="167"/>
        <v>0.1476363636</v>
      </c>
      <c r="L354" s="290"/>
      <c r="M354" s="290"/>
      <c r="N354" s="290"/>
      <c r="O354" s="290"/>
      <c r="P354" s="290"/>
      <c r="Q354" s="290"/>
      <c r="R354" s="290"/>
      <c r="S354" s="290"/>
      <c r="T354" s="290"/>
      <c r="U354" s="290"/>
      <c r="V354" s="290"/>
      <c r="W354" s="290"/>
      <c r="X354" s="290"/>
      <c r="Y354" s="290"/>
      <c r="Z354" s="290"/>
    </row>
    <row r="355">
      <c r="A355" s="335"/>
      <c r="B355" s="324" t="str">
        <f t="shared" si="168"/>
        <v>Aranchini de hongos</v>
      </c>
      <c r="C355" s="325">
        <v>7.0</v>
      </c>
      <c r="D355" s="326">
        <f t="shared" ref="D355:E355" si="177">D25</f>
        <v>0.6</v>
      </c>
      <c r="E355" s="327">
        <f t="shared" si="177"/>
        <v>50</v>
      </c>
      <c r="F355" s="312">
        <f t="shared" si="162"/>
        <v>350</v>
      </c>
      <c r="G355" s="312">
        <f t="shared" si="163"/>
        <v>10850</v>
      </c>
      <c r="H355" s="328">
        <f t="shared" si="164"/>
        <v>172.4137931</v>
      </c>
      <c r="I355" s="312">
        <f t="shared" si="165"/>
        <v>1206.896552</v>
      </c>
      <c r="J355" s="312">
        <f t="shared" si="166"/>
        <v>37413.7931</v>
      </c>
      <c r="K355" s="315">
        <f t="shared" si="167"/>
        <v>0.29</v>
      </c>
      <c r="L355" s="290"/>
      <c r="M355" s="290"/>
      <c r="N355" s="290"/>
      <c r="O355" s="290"/>
      <c r="P355" s="290"/>
      <c r="Q355" s="290"/>
      <c r="R355" s="290"/>
      <c r="S355" s="290"/>
      <c r="T355" s="290"/>
      <c r="U355" s="290"/>
      <c r="V355" s="290"/>
      <c r="W355" s="290"/>
      <c r="X355" s="290"/>
      <c r="Y355" s="290"/>
      <c r="Z355" s="290"/>
    </row>
    <row r="356">
      <c r="A356" s="335"/>
      <c r="B356" s="324" t="str">
        <f t="shared" si="168"/>
        <v>Papas fritas trufadas</v>
      </c>
      <c r="C356" s="325">
        <v>9.0</v>
      </c>
      <c r="D356" s="326">
        <f t="shared" ref="D356:E356" si="178">D26</f>
        <v>0.6</v>
      </c>
      <c r="E356" s="327">
        <f t="shared" si="178"/>
        <v>40</v>
      </c>
      <c r="F356" s="312">
        <f t="shared" si="162"/>
        <v>360</v>
      </c>
      <c r="G356" s="312">
        <f t="shared" si="163"/>
        <v>11160</v>
      </c>
      <c r="H356" s="328">
        <f t="shared" si="164"/>
        <v>103.4482759</v>
      </c>
      <c r="I356" s="312">
        <f t="shared" si="165"/>
        <v>931.0344828</v>
      </c>
      <c r="J356" s="312">
        <f t="shared" si="166"/>
        <v>28862.06897</v>
      </c>
      <c r="K356" s="315">
        <f t="shared" si="167"/>
        <v>0.3866666667</v>
      </c>
      <c r="L356" s="290"/>
      <c r="M356" s="290"/>
      <c r="N356" s="290"/>
      <c r="O356" s="290"/>
      <c r="P356" s="290"/>
      <c r="Q356" s="290"/>
      <c r="R356" s="290"/>
      <c r="S356" s="290"/>
      <c r="T356" s="290"/>
      <c r="U356" s="290"/>
      <c r="V356" s="290"/>
      <c r="W356" s="290"/>
      <c r="X356" s="290"/>
      <c r="Y356" s="290"/>
      <c r="Z356" s="290"/>
    </row>
    <row r="357">
      <c r="A357" s="335"/>
      <c r="B357" s="324" t="str">
        <f t="shared" si="168"/>
        <v/>
      </c>
      <c r="C357" s="325" t="str">
        <f t="shared" ref="C357:E357" si="179">C27</f>
        <v/>
      </c>
      <c r="D357" s="326" t="str">
        <f t="shared" si="179"/>
        <v/>
      </c>
      <c r="E357" s="327" t="str">
        <f t="shared" si="179"/>
        <v/>
      </c>
      <c r="F357" s="312">
        <f t="shared" si="162"/>
        <v>0</v>
      </c>
      <c r="G357" s="312">
        <f t="shared" si="163"/>
        <v>0</v>
      </c>
      <c r="H357" s="328" t="str">
        <f t="shared" si="164"/>
        <v/>
      </c>
      <c r="I357" s="312">
        <f t="shared" si="165"/>
        <v>0</v>
      </c>
      <c r="J357" s="312">
        <f t="shared" si="166"/>
        <v>0</v>
      </c>
      <c r="K357" s="315" t="str">
        <f t="shared" si="167"/>
        <v>#DIV/0!</v>
      </c>
      <c r="L357" s="290"/>
      <c r="M357" s="290"/>
      <c r="N357" s="290"/>
      <c r="O357" s="290"/>
      <c r="P357" s="290"/>
      <c r="Q357" s="290"/>
      <c r="R357" s="290"/>
      <c r="S357" s="290"/>
      <c r="T357" s="290"/>
      <c r="U357" s="290"/>
      <c r="V357" s="290"/>
      <c r="W357" s="290"/>
      <c r="X357" s="290"/>
      <c r="Y357" s="290"/>
      <c r="Z357" s="290"/>
    </row>
    <row r="358">
      <c r="A358" s="337"/>
      <c r="B358" s="338"/>
      <c r="C358" s="339"/>
      <c r="D358" s="326" t="str">
        <f t="shared" ref="D358:E358" si="180">D28</f>
        <v/>
      </c>
      <c r="E358" s="327" t="str">
        <f t="shared" si="180"/>
        <v/>
      </c>
      <c r="F358" s="312">
        <f t="shared" si="162"/>
        <v>0</v>
      </c>
      <c r="G358" s="312">
        <f t="shared" ref="G358:G359" si="181">F358*$C$340</f>
        <v>0</v>
      </c>
      <c r="H358" s="328" t="str">
        <f t="shared" si="164"/>
        <v/>
      </c>
      <c r="I358" s="312">
        <f t="shared" si="165"/>
        <v>0</v>
      </c>
      <c r="J358" s="312">
        <f t="shared" ref="J358:J359" si="182">I358*$C$340</f>
        <v>0</v>
      </c>
      <c r="K358" s="315" t="str">
        <f t="shared" si="167"/>
        <v>#DIV/0!</v>
      </c>
      <c r="L358" s="290"/>
      <c r="M358" s="290"/>
      <c r="N358" s="290"/>
      <c r="O358" s="290"/>
      <c r="P358" s="290"/>
      <c r="Q358" s="290"/>
      <c r="R358" s="290"/>
      <c r="S358" s="290"/>
      <c r="T358" s="290"/>
      <c r="U358" s="290"/>
      <c r="V358" s="290"/>
      <c r="W358" s="290"/>
      <c r="X358" s="290"/>
      <c r="Y358" s="290"/>
      <c r="Z358" s="290"/>
    </row>
    <row r="359">
      <c r="A359" s="341"/>
      <c r="B359" s="338"/>
      <c r="C359" s="342"/>
      <c r="D359" s="355"/>
      <c r="E359" s="343"/>
      <c r="F359" s="312">
        <f t="shared" si="162"/>
        <v>0</v>
      </c>
      <c r="G359" s="312">
        <f t="shared" si="181"/>
        <v>0</v>
      </c>
      <c r="H359" s="374"/>
      <c r="I359" s="312">
        <f t="shared" si="165"/>
        <v>0</v>
      </c>
      <c r="J359" s="312">
        <f t="shared" si="182"/>
        <v>0</v>
      </c>
      <c r="K359" s="315" t="str">
        <f t="shared" si="167"/>
        <v>#DIV/0!</v>
      </c>
      <c r="L359" s="290"/>
      <c r="M359" s="290"/>
      <c r="N359" s="290"/>
      <c r="O359" s="290"/>
      <c r="P359" s="290"/>
      <c r="Q359" s="290"/>
      <c r="R359" s="290"/>
      <c r="S359" s="290"/>
      <c r="T359" s="290"/>
      <c r="U359" s="290"/>
      <c r="V359" s="290"/>
      <c r="W359" s="290"/>
      <c r="X359" s="290"/>
      <c r="Y359" s="290"/>
      <c r="Z359" s="290"/>
    </row>
    <row r="360">
      <c r="A360" s="344"/>
      <c r="B360" s="345" t="s">
        <v>853</v>
      </c>
      <c r="C360" s="346">
        <f>SUM(C345:C359)</f>
        <v>75</v>
      </c>
      <c r="D360" s="346"/>
      <c r="E360" s="346"/>
      <c r="F360" s="347">
        <f t="shared" ref="F360:G360" si="183">SUM(F345:F359)</f>
        <v>4705</v>
      </c>
      <c r="G360" s="347">
        <f t="shared" si="183"/>
        <v>145855</v>
      </c>
      <c r="H360" s="346"/>
      <c r="I360" s="347">
        <f t="shared" ref="I360:J360" si="184">SUM(I345:I359)</f>
        <v>14439.65517</v>
      </c>
      <c r="J360" s="347">
        <f t="shared" si="184"/>
        <v>447629.3103</v>
      </c>
      <c r="K360" s="348">
        <f t="shared" si="167"/>
        <v>0.325838806</v>
      </c>
      <c r="L360" s="290"/>
      <c r="M360" s="290"/>
      <c r="N360" s="290"/>
      <c r="O360" s="290"/>
      <c r="P360" s="290"/>
      <c r="Q360" s="290"/>
      <c r="R360" s="290"/>
      <c r="S360" s="290"/>
      <c r="T360" s="290"/>
      <c r="U360" s="290"/>
      <c r="V360" s="290"/>
      <c r="W360" s="290"/>
      <c r="X360" s="290"/>
      <c r="Y360" s="290"/>
      <c r="Z360" s="290"/>
    </row>
    <row r="361" hidden="1">
      <c r="A361" s="335"/>
      <c r="B361" s="349"/>
      <c r="C361" s="339"/>
      <c r="D361" s="351"/>
      <c r="E361" s="336"/>
      <c r="F361" s="312">
        <f t="shared" ref="F361:F375" si="185">E361*C361</f>
        <v>0</v>
      </c>
      <c r="G361" s="312">
        <f t="shared" ref="G361:G375" si="186">F361*$C$340</f>
        <v>0</v>
      </c>
      <c r="H361" s="372"/>
      <c r="I361" s="312">
        <f t="shared" ref="I361:I375" si="187">H361*C361</f>
        <v>0</v>
      </c>
      <c r="J361" s="312">
        <f t="shared" ref="J361:J375" si="188">I361*$C$340</f>
        <v>0</v>
      </c>
      <c r="K361" s="315" t="str">
        <f t="shared" si="167"/>
        <v>#DIV/0!</v>
      </c>
      <c r="L361" s="290"/>
      <c r="M361" s="290"/>
      <c r="N361" s="290"/>
      <c r="O361" s="290"/>
      <c r="P361" s="290"/>
      <c r="Q361" s="290"/>
      <c r="R361" s="290"/>
      <c r="S361" s="290"/>
      <c r="T361" s="290"/>
      <c r="U361" s="290"/>
      <c r="V361" s="290"/>
      <c r="W361" s="290"/>
      <c r="X361" s="290"/>
      <c r="Y361" s="290"/>
      <c r="Z361" s="290"/>
    </row>
    <row r="362" hidden="1">
      <c r="A362" s="335"/>
      <c r="B362" s="349"/>
      <c r="C362" s="350"/>
      <c r="D362" s="351"/>
      <c r="E362" s="352"/>
      <c r="F362" s="312">
        <f t="shared" si="185"/>
        <v>0</v>
      </c>
      <c r="G362" s="312">
        <f t="shared" si="186"/>
        <v>0</v>
      </c>
      <c r="H362" s="375"/>
      <c r="I362" s="312">
        <f t="shared" si="187"/>
        <v>0</v>
      </c>
      <c r="J362" s="312">
        <f t="shared" si="188"/>
        <v>0</v>
      </c>
      <c r="K362" s="315" t="str">
        <f t="shared" si="167"/>
        <v>#DIV/0!</v>
      </c>
      <c r="L362" s="331"/>
      <c r="M362" s="331"/>
      <c r="N362" s="331"/>
      <c r="O362" s="331"/>
      <c r="P362" s="331"/>
      <c r="Q362" s="331"/>
      <c r="R362" s="331"/>
      <c r="S362" s="331"/>
      <c r="T362" s="331"/>
      <c r="U362" s="331"/>
      <c r="V362" s="331"/>
      <c r="W362" s="331"/>
      <c r="X362" s="331"/>
      <c r="Y362" s="331"/>
      <c r="Z362" s="331"/>
    </row>
    <row r="363" hidden="1">
      <c r="A363" s="335"/>
      <c r="B363" s="354"/>
      <c r="C363" s="339"/>
      <c r="D363" s="351"/>
      <c r="E363" s="336"/>
      <c r="F363" s="312">
        <f t="shared" si="185"/>
        <v>0</v>
      </c>
      <c r="G363" s="312">
        <f t="shared" si="186"/>
        <v>0</v>
      </c>
      <c r="H363" s="372"/>
      <c r="I363" s="312">
        <f t="shared" si="187"/>
        <v>0</v>
      </c>
      <c r="J363" s="312">
        <f t="shared" si="188"/>
        <v>0</v>
      </c>
      <c r="K363" s="315" t="str">
        <f t="shared" si="167"/>
        <v>#DIV/0!</v>
      </c>
      <c r="L363" s="290"/>
      <c r="M363" s="290"/>
      <c r="N363" s="290"/>
      <c r="O363" s="290"/>
      <c r="P363" s="290"/>
      <c r="Q363" s="290"/>
      <c r="R363" s="290"/>
      <c r="S363" s="290"/>
      <c r="T363" s="290"/>
      <c r="U363" s="290"/>
      <c r="V363" s="290"/>
      <c r="W363" s="290"/>
      <c r="X363" s="290"/>
      <c r="Y363" s="290"/>
      <c r="Z363" s="290"/>
    </row>
    <row r="364" hidden="1">
      <c r="A364" s="335"/>
      <c r="B364" s="349"/>
      <c r="C364" s="339"/>
      <c r="D364" s="351"/>
      <c r="E364" s="336"/>
      <c r="F364" s="312">
        <f t="shared" si="185"/>
        <v>0</v>
      </c>
      <c r="G364" s="312">
        <f t="shared" si="186"/>
        <v>0</v>
      </c>
      <c r="H364" s="372"/>
      <c r="I364" s="312">
        <f t="shared" si="187"/>
        <v>0</v>
      </c>
      <c r="J364" s="312">
        <f t="shared" si="188"/>
        <v>0</v>
      </c>
      <c r="K364" s="315" t="str">
        <f t="shared" si="167"/>
        <v>#DIV/0!</v>
      </c>
      <c r="L364" s="290"/>
      <c r="M364" s="290"/>
      <c r="N364" s="290"/>
      <c r="O364" s="290"/>
      <c r="P364" s="290"/>
      <c r="Q364" s="290"/>
      <c r="R364" s="290"/>
      <c r="S364" s="290"/>
      <c r="T364" s="290"/>
      <c r="U364" s="290"/>
      <c r="V364" s="290"/>
      <c r="W364" s="290"/>
      <c r="X364" s="290"/>
      <c r="Y364" s="290"/>
      <c r="Z364" s="290"/>
    </row>
    <row r="365" hidden="1">
      <c r="A365" s="335"/>
      <c r="B365" s="349"/>
      <c r="C365" s="339"/>
      <c r="D365" s="351"/>
      <c r="E365" s="336"/>
      <c r="F365" s="312">
        <f t="shared" si="185"/>
        <v>0</v>
      </c>
      <c r="G365" s="312">
        <f t="shared" si="186"/>
        <v>0</v>
      </c>
      <c r="H365" s="372"/>
      <c r="I365" s="312">
        <f t="shared" si="187"/>
        <v>0</v>
      </c>
      <c r="J365" s="312">
        <f t="shared" si="188"/>
        <v>0</v>
      </c>
      <c r="K365" s="315" t="str">
        <f t="shared" si="167"/>
        <v>#DIV/0!</v>
      </c>
      <c r="L365" s="290"/>
      <c r="M365" s="290"/>
      <c r="N365" s="290"/>
      <c r="O365" s="290"/>
      <c r="P365" s="290"/>
      <c r="Q365" s="290"/>
      <c r="R365" s="290"/>
      <c r="S365" s="290"/>
      <c r="T365" s="290"/>
      <c r="U365" s="290"/>
      <c r="V365" s="290"/>
      <c r="W365" s="290"/>
      <c r="X365" s="290"/>
      <c r="Y365" s="290"/>
      <c r="Z365" s="290"/>
    </row>
    <row r="366" hidden="1">
      <c r="A366" s="335"/>
      <c r="B366" s="349"/>
      <c r="C366" s="339"/>
      <c r="D366" s="351"/>
      <c r="E366" s="336"/>
      <c r="F366" s="312">
        <f t="shared" si="185"/>
        <v>0</v>
      </c>
      <c r="G366" s="312">
        <f t="shared" si="186"/>
        <v>0</v>
      </c>
      <c r="H366" s="372"/>
      <c r="I366" s="312">
        <f t="shared" si="187"/>
        <v>0</v>
      </c>
      <c r="J366" s="312">
        <f t="shared" si="188"/>
        <v>0</v>
      </c>
      <c r="K366" s="315" t="str">
        <f t="shared" si="167"/>
        <v>#DIV/0!</v>
      </c>
      <c r="L366" s="290"/>
      <c r="M366" s="290"/>
      <c r="N366" s="290"/>
      <c r="O366" s="290"/>
      <c r="P366" s="290"/>
      <c r="Q366" s="290"/>
      <c r="R366" s="290"/>
      <c r="S366" s="290"/>
      <c r="T366" s="290"/>
      <c r="U366" s="290"/>
      <c r="V366" s="290"/>
      <c r="W366" s="290"/>
      <c r="X366" s="290"/>
      <c r="Y366" s="290"/>
      <c r="Z366" s="290"/>
    </row>
    <row r="367" hidden="1">
      <c r="A367" s="335"/>
      <c r="B367" s="349"/>
      <c r="C367" s="339"/>
      <c r="D367" s="351"/>
      <c r="E367" s="336"/>
      <c r="F367" s="312">
        <f t="shared" si="185"/>
        <v>0</v>
      </c>
      <c r="G367" s="312">
        <f t="shared" si="186"/>
        <v>0</v>
      </c>
      <c r="H367" s="372"/>
      <c r="I367" s="312">
        <f t="shared" si="187"/>
        <v>0</v>
      </c>
      <c r="J367" s="312">
        <f t="shared" si="188"/>
        <v>0</v>
      </c>
      <c r="K367" s="315" t="str">
        <f t="shared" si="167"/>
        <v>#DIV/0!</v>
      </c>
      <c r="L367" s="290"/>
      <c r="M367" s="290"/>
      <c r="N367" s="290"/>
      <c r="O367" s="290"/>
      <c r="P367" s="290"/>
      <c r="Q367" s="290"/>
      <c r="R367" s="290"/>
      <c r="S367" s="290"/>
      <c r="T367" s="290"/>
      <c r="U367" s="290"/>
      <c r="V367" s="290"/>
      <c r="W367" s="290"/>
      <c r="X367" s="290"/>
      <c r="Y367" s="290"/>
      <c r="Z367" s="290"/>
    </row>
    <row r="368" hidden="1">
      <c r="A368" s="335"/>
      <c r="B368" s="349"/>
      <c r="C368" s="339"/>
      <c r="D368" s="351"/>
      <c r="E368" s="336"/>
      <c r="F368" s="312">
        <f t="shared" si="185"/>
        <v>0</v>
      </c>
      <c r="G368" s="312">
        <f t="shared" si="186"/>
        <v>0</v>
      </c>
      <c r="H368" s="372"/>
      <c r="I368" s="312">
        <f t="shared" si="187"/>
        <v>0</v>
      </c>
      <c r="J368" s="312">
        <f t="shared" si="188"/>
        <v>0</v>
      </c>
      <c r="K368" s="315" t="str">
        <f t="shared" si="167"/>
        <v>#DIV/0!</v>
      </c>
      <c r="L368" s="290"/>
      <c r="M368" s="290"/>
      <c r="N368" s="290"/>
      <c r="O368" s="290"/>
      <c r="P368" s="290"/>
      <c r="Q368" s="290"/>
      <c r="R368" s="290"/>
      <c r="S368" s="290"/>
      <c r="T368" s="290"/>
      <c r="U368" s="290"/>
      <c r="V368" s="290"/>
      <c r="W368" s="290"/>
      <c r="X368" s="290"/>
      <c r="Y368" s="290"/>
      <c r="Z368" s="290"/>
    </row>
    <row r="369" hidden="1">
      <c r="A369" s="335"/>
      <c r="B369" s="349"/>
      <c r="C369" s="339"/>
      <c r="D369" s="351"/>
      <c r="E369" s="336"/>
      <c r="F369" s="312">
        <f t="shared" si="185"/>
        <v>0</v>
      </c>
      <c r="G369" s="312">
        <f t="shared" si="186"/>
        <v>0</v>
      </c>
      <c r="H369" s="372"/>
      <c r="I369" s="312">
        <f t="shared" si="187"/>
        <v>0</v>
      </c>
      <c r="J369" s="312">
        <f t="shared" si="188"/>
        <v>0</v>
      </c>
      <c r="K369" s="315" t="str">
        <f t="shared" si="167"/>
        <v>#DIV/0!</v>
      </c>
      <c r="L369" s="290"/>
      <c r="M369" s="290"/>
      <c r="N369" s="290"/>
      <c r="O369" s="290"/>
      <c r="P369" s="290"/>
      <c r="Q369" s="290"/>
      <c r="R369" s="290"/>
      <c r="S369" s="290"/>
      <c r="T369" s="290"/>
      <c r="U369" s="290"/>
      <c r="V369" s="290"/>
      <c r="W369" s="290"/>
      <c r="X369" s="290"/>
      <c r="Y369" s="290"/>
      <c r="Z369" s="290"/>
    </row>
    <row r="370" hidden="1">
      <c r="A370" s="335"/>
      <c r="B370" s="349"/>
      <c r="C370" s="339"/>
      <c r="D370" s="351"/>
      <c r="E370" s="336"/>
      <c r="F370" s="312">
        <f t="shared" si="185"/>
        <v>0</v>
      </c>
      <c r="G370" s="312">
        <f t="shared" si="186"/>
        <v>0</v>
      </c>
      <c r="H370" s="372"/>
      <c r="I370" s="312">
        <f t="shared" si="187"/>
        <v>0</v>
      </c>
      <c r="J370" s="312">
        <f t="shared" si="188"/>
        <v>0</v>
      </c>
      <c r="K370" s="315" t="str">
        <f t="shared" si="167"/>
        <v>#DIV/0!</v>
      </c>
      <c r="L370" s="290"/>
      <c r="M370" s="290"/>
      <c r="N370" s="290"/>
      <c r="O370" s="290"/>
      <c r="P370" s="290"/>
      <c r="Q370" s="290"/>
      <c r="R370" s="290"/>
      <c r="S370" s="290"/>
      <c r="T370" s="290"/>
      <c r="U370" s="290"/>
      <c r="V370" s="290"/>
      <c r="W370" s="290"/>
      <c r="X370" s="290"/>
      <c r="Y370" s="290"/>
      <c r="Z370" s="290"/>
    </row>
    <row r="371" hidden="1">
      <c r="A371" s="335"/>
      <c r="B371" s="349"/>
      <c r="C371" s="339"/>
      <c r="D371" s="351"/>
      <c r="E371" s="336"/>
      <c r="F371" s="312">
        <f t="shared" si="185"/>
        <v>0</v>
      </c>
      <c r="G371" s="312">
        <f t="shared" si="186"/>
        <v>0</v>
      </c>
      <c r="H371" s="372"/>
      <c r="I371" s="312">
        <f t="shared" si="187"/>
        <v>0</v>
      </c>
      <c r="J371" s="312">
        <f t="shared" si="188"/>
        <v>0</v>
      </c>
      <c r="K371" s="315" t="str">
        <f t="shared" si="167"/>
        <v>#DIV/0!</v>
      </c>
      <c r="L371" s="290"/>
      <c r="M371" s="290"/>
      <c r="N371" s="290"/>
      <c r="O371" s="290"/>
      <c r="P371" s="290"/>
      <c r="Q371" s="290"/>
      <c r="R371" s="290"/>
      <c r="S371" s="290"/>
      <c r="T371" s="290"/>
      <c r="U371" s="290"/>
      <c r="V371" s="290"/>
      <c r="W371" s="290"/>
      <c r="X371" s="290"/>
      <c r="Y371" s="290"/>
      <c r="Z371" s="290"/>
    </row>
    <row r="372" hidden="1">
      <c r="A372" s="335"/>
      <c r="B372" s="349"/>
      <c r="C372" s="339"/>
      <c r="D372" s="351"/>
      <c r="E372" s="336"/>
      <c r="F372" s="312">
        <f t="shared" si="185"/>
        <v>0</v>
      </c>
      <c r="G372" s="312">
        <f t="shared" si="186"/>
        <v>0</v>
      </c>
      <c r="H372" s="372"/>
      <c r="I372" s="312">
        <f t="shared" si="187"/>
        <v>0</v>
      </c>
      <c r="J372" s="312">
        <f t="shared" si="188"/>
        <v>0</v>
      </c>
      <c r="K372" s="315" t="str">
        <f t="shared" si="167"/>
        <v>#DIV/0!</v>
      </c>
      <c r="L372" s="290"/>
      <c r="M372" s="290"/>
      <c r="N372" s="290"/>
      <c r="O372" s="290"/>
      <c r="P372" s="290"/>
      <c r="Q372" s="290"/>
      <c r="R372" s="290"/>
      <c r="S372" s="290"/>
      <c r="T372" s="290"/>
      <c r="U372" s="290"/>
      <c r="V372" s="290"/>
      <c r="W372" s="290"/>
      <c r="X372" s="290"/>
      <c r="Y372" s="290"/>
      <c r="Z372" s="290"/>
    </row>
    <row r="373" hidden="1">
      <c r="A373" s="335"/>
      <c r="B373" s="349"/>
      <c r="C373" s="339"/>
      <c r="D373" s="351"/>
      <c r="E373" s="336"/>
      <c r="F373" s="312">
        <f t="shared" si="185"/>
        <v>0</v>
      </c>
      <c r="G373" s="312">
        <f t="shared" si="186"/>
        <v>0</v>
      </c>
      <c r="H373" s="372"/>
      <c r="I373" s="312">
        <f t="shared" si="187"/>
        <v>0</v>
      </c>
      <c r="J373" s="312">
        <f t="shared" si="188"/>
        <v>0</v>
      </c>
      <c r="K373" s="315" t="str">
        <f t="shared" si="167"/>
        <v>#DIV/0!</v>
      </c>
      <c r="L373" s="290"/>
      <c r="M373" s="290"/>
      <c r="N373" s="290"/>
      <c r="O373" s="290"/>
      <c r="P373" s="290"/>
      <c r="Q373" s="290"/>
      <c r="R373" s="290"/>
      <c r="S373" s="290"/>
      <c r="T373" s="290"/>
      <c r="U373" s="290"/>
      <c r="V373" s="290"/>
      <c r="W373" s="290"/>
      <c r="X373" s="290"/>
      <c r="Y373" s="290"/>
      <c r="Z373" s="290"/>
    </row>
    <row r="374" hidden="1">
      <c r="A374" s="337"/>
      <c r="B374" s="338"/>
      <c r="C374" s="339"/>
      <c r="D374" s="351"/>
      <c r="E374" s="336"/>
      <c r="F374" s="312">
        <f t="shared" si="185"/>
        <v>0</v>
      </c>
      <c r="G374" s="312">
        <f t="shared" si="186"/>
        <v>0</v>
      </c>
      <c r="H374" s="372"/>
      <c r="I374" s="312">
        <f t="shared" si="187"/>
        <v>0</v>
      </c>
      <c r="J374" s="312">
        <f t="shared" si="188"/>
        <v>0</v>
      </c>
      <c r="K374" s="315" t="str">
        <f t="shared" si="167"/>
        <v>#DIV/0!</v>
      </c>
      <c r="L374" s="290"/>
      <c r="M374" s="290"/>
      <c r="N374" s="290"/>
      <c r="O374" s="290"/>
      <c r="P374" s="290"/>
      <c r="Q374" s="290"/>
      <c r="R374" s="290"/>
      <c r="S374" s="290"/>
      <c r="T374" s="290"/>
      <c r="U374" s="290"/>
      <c r="V374" s="290"/>
      <c r="W374" s="290"/>
      <c r="X374" s="290"/>
      <c r="Y374" s="290"/>
      <c r="Z374" s="290"/>
    </row>
    <row r="375" hidden="1">
      <c r="A375" s="341"/>
      <c r="B375" s="338"/>
      <c r="C375" s="342"/>
      <c r="D375" s="355"/>
      <c r="E375" s="343"/>
      <c r="F375" s="312">
        <f t="shared" si="185"/>
        <v>0</v>
      </c>
      <c r="G375" s="312">
        <f t="shared" si="186"/>
        <v>0</v>
      </c>
      <c r="H375" s="374"/>
      <c r="I375" s="312">
        <f t="shared" si="187"/>
        <v>0</v>
      </c>
      <c r="J375" s="312">
        <f t="shared" si="188"/>
        <v>0</v>
      </c>
      <c r="K375" s="315" t="str">
        <f t="shared" si="167"/>
        <v>#DIV/0!</v>
      </c>
      <c r="L375" s="290"/>
      <c r="M375" s="290"/>
      <c r="N375" s="290"/>
      <c r="O375" s="290"/>
      <c r="P375" s="290"/>
      <c r="Q375" s="290"/>
      <c r="R375" s="290"/>
      <c r="S375" s="290"/>
      <c r="T375" s="290"/>
      <c r="U375" s="290"/>
      <c r="V375" s="290"/>
      <c r="W375" s="290"/>
      <c r="X375" s="290"/>
      <c r="Y375" s="290"/>
      <c r="Z375" s="290"/>
    </row>
    <row r="376" hidden="1">
      <c r="A376" s="344"/>
      <c r="B376" s="345" t="s">
        <v>854</v>
      </c>
      <c r="C376" s="346">
        <f>SUM(C361:C375)</f>
        <v>0</v>
      </c>
      <c r="D376" s="346"/>
      <c r="E376" s="346"/>
      <c r="F376" s="347">
        <f t="shared" ref="F376:G376" si="189">SUM(F361:F375)</f>
        <v>0</v>
      </c>
      <c r="G376" s="347">
        <f t="shared" si="189"/>
        <v>0</v>
      </c>
      <c r="H376" s="346"/>
      <c r="I376" s="347">
        <f t="shared" ref="I376:K376" si="190">SUM(I361:I375)</f>
        <v>0</v>
      </c>
      <c r="J376" s="347">
        <f t="shared" si="190"/>
        <v>0</v>
      </c>
      <c r="K376" s="346" t="str">
        <f t="shared" si="190"/>
        <v>#DIV/0!</v>
      </c>
      <c r="L376" s="290"/>
      <c r="M376" s="290"/>
      <c r="N376" s="290"/>
      <c r="O376" s="290"/>
      <c r="P376" s="290"/>
      <c r="Q376" s="290"/>
      <c r="R376" s="290"/>
      <c r="S376" s="290"/>
      <c r="T376" s="290"/>
      <c r="U376" s="290"/>
      <c r="V376" s="290"/>
      <c r="W376" s="290"/>
      <c r="X376" s="290"/>
      <c r="Y376" s="290"/>
      <c r="Z376" s="290"/>
    </row>
    <row r="377" hidden="1">
      <c r="A377" s="335"/>
      <c r="B377" s="349"/>
      <c r="C377" s="350"/>
      <c r="D377" s="351"/>
      <c r="E377" s="352"/>
      <c r="F377" s="312">
        <f t="shared" ref="F377:F391" si="191">E377*C377</f>
        <v>0</v>
      </c>
      <c r="G377" s="312">
        <f t="shared" ref="G377:G391" si="192">F377*$C$340</f>
        <v>0</v>
      </c>
      <c r="H377" s="375"/>
      <c r="I377" s="312">
        <f t="shared" ref="I377:I391" si="193">H377*C377</f>
        <v>0</v>
      </c>
      <c r="J377" s="312">
        <f t="shared" ref="J377:J391" si="194">I377*$C$340</f>
        <v>0</v>
      </c>
      <c r="K377" s="315" t="str">
        <f t="shared" ref="K377:K441" si="195">G377/J377</f>
        <v>#DIV/0!</v>
      </c>
      <c r="L377" s="331"/>
      <c r="M377" s="331"/>
      <c r="N377" s="331"/>
      <c r="O377" s="331"/>
      <c r="P377" s="331"/>
      <c r="Q377" s="331"/>
      <c r="R377" s="331"/>
      <c r="S377" s="331"/>
      <c r="T377" s="331"/>
      <c r="U377" s="331"/>
      <c r="V377" s="331"/>
      <c r="W377" s="331"/>
      <c r="X377" s="331"/>
      <c r="Y377" s="331"/>
      <c r="Z377" s="331"/>
    </row>
    <row r="378" hidden="1">
      <c r="A378" s="335"/>
      <c r="B378" s="349"/>
      <c r="C378" s="339"/>
      <c r="D378" s="351"/>
      <c r="E378" s="336"/>
      <c r="F378" s="312">
        <f t="shared" si="191"/>
        <v>0</v>
      </c>
      <c r="G378" s="312">
        <f t="shared" si="192"/>
        <v>0</v>
      </c>
      <c r="H378" s="372"/>
      <c r="I378" s="312">
        <f t="shared" si="193"/>
        <v>0</v>
      </c>
      <c r="J378" s="312">
        <f t="shared" si="194"/>
        <v>0</v>
      </c>
      <c r="K378" s="315" t="str">
        <f t="shared" si="195"/>
        <v>#DIV/0!</v>
      </c>
      <c r="L378" s="290"/>
      <c r="M378" s="290"/>
      <c r="N378" s="290"/>
      <c r="O378" s="290"/>
      <c r="P378" s="290"/>
      <c r="Q378" s="290"/>
      <c r="R378" s="290"/>
      <c r="S378" s="290"/>
      <c r="T378" s="290"/>
      <c r="U378" s="290"/>
      <c r="V378" s="290"/>
      <c r="W378" s="290"/>
      <c r="X378" s="290"/>
      <c r="Y378" s="290"/>
      <c r="Z378" s="290"/>
    </row>
    <row r="379" hidden="1">
      <c r="A379" s="335"/>
      <c r="B379" s="354"/>
      <c r="C379" s="339"/>
      <c r="D379" s="351"/>
      <c r="E379" s="336"/>
      <c r="F379" s="312">
        <f t="shared" si="191"/>
        <v>0</v>
      </c>
      <c r="G379" s="312">
        <f t="shared" si="192"/>
        <v>0</v>
      </c>
      <c r="H379" s="372"/>
      <c r="I379" s="312">
        <f t="shared" si="193"/>
        <v>0</v>
      </c>
      <c r="J379" s="312">
        <f t="shared" si="194"/>
        <v>0</v>
      </c>
      <c r="K379" s="315" t="str">
        <f t="shared" si="195"/>
        <v>#DIV/0!</v>
      </c>
      <c r="L379" s="290"/>
      <c r="M379" s="290"/>
      <c r="N379" s="290"/>
      <c r="O379" s="290"/>
      <c r="P379" s="290"/>
      <c r="Q379" s="290"/>
      <c r="R379" s="290"/>
      <c r="S379" s="290"/>
      <c r="T379" s="290"/>
      <c r="U379" s="290"/>
      <c r="V379" s="290"/>
      <c r="W379" s="290"/>
      <c r="X379" s="290"/>
      <c r="Y379" s="290"/>
      <c r="Z379" s="290"/>
    </row>
    <row r="380" hidden="1">
      <c r="A380" s="335"/>
      <c r="B380" s="349"/>
      <c r="C380" s="339"/>
      <c r="D380" s="351"/>
      <c r="E380" s="336"/>
      <c r="F380" s="312">
        <f t="shared" si="191"/>
        <v>0</v>
      </c>
      <c r="G380" s="312">
        <f t="shared" si="192"/>
        <v>0</v>
      </c>
      <c r="H380" s="372"/>
      <c r="I380" s="312">
        <f t="shared" si="193"/>
        <v>0</v>
      </c>
      <c r="J380" s="312">
        <f t="shared" si="194"/>
        <v>0</v>
      </c>
      <c r="K380" s="315" t="str">
        <f t="shared" si="195"/>
        <v>#DIV/0!</v>
      </c>
      <c r="L380" s="290"/>
      <c r="M380" s="290"/>
      <c r="N380" s="290"/>
      <c r="O380" s="290"/>
      <c r="P380" s="290"/>
      <c r="Q380" s="290"/>
      <c r="R380" s="290"/>
      <c r="S380" s="290"/>
      <c r="T380" s="290"/>
      <c r="U380" s="290"/>
      <c r="V380" s="290"/>
      <c r="W380" s="290"/>
      <c r="X380" s="290"/>
      <c r="Y380" s="290"/>
      <c r="Z380" s="290"/>
    </row>
    <row r="381" hidden="1">
      <c r="A381" s="335"/>
      <c r="B381" s="349"/>
      <c r="C381" s="339"/>
      <c r="D381" s="351"/>
      <c r="E381" s="336"/>
      <c r="F381" s="312">
        <f t="shared" si="191"/>
        <v>0</v>
      </c>
      <c r="G381" s="312">
        <f t="shared" si="192"/>
        <v>0</v>
      </c>
      <c r="H381" s="372"/>
      <c r="I381" s="312">
        <f t="shared" si="193"/>
        <v>0</v>
      </c>
      <c r="J381" s="312">
        <f t="shared" si="194"/>
        <v>0</v>
      </c>
      <c r="K381" s="315" t="str">
        <f t="shared" si="195"/>
        <v>#DIV/0!</v>
      </c>
      <c r="L381" s="290"/>
      <c r="M381" s="290"/>
      <c r="N381" s="290"/>
      <c r="O381" s="290"/>
      <c r="P381" s="290"/>
      <c r="Q381" s="290"/>
      <c r="R381" s="290"/>
      <c r="S381" s="290"/>
      <c r="T381" s="290"/>
      <c r="U381" s="290"/>
      <c r="V381" s="290"/>
      <c r="W381" s="290"/>
      <c r="X381" s="290"/>
      <c r="Y381" s="290"/>
      <c r="Z381" s="290"/>
    </row>
    <row r="382" hidden="1">
      <c r="A382" s="335"/>
      <c r="B382" s="349"/>
      <c r="C382" s="339"/>
      <c r="D382" s="351"/>
      <c r="E382" s="336"/>
      <c r="F382" s="312">
        <f t="shared" si="191"/>
        <v>0</v>
      </c>
      <c r="G382" s="312">
        <f t="shared" si="192"/>
        <v>0</v>
      </c>
      <c r="H382" s="372"/>
      <c r="I382" s="312">
        <f t="shared" si="193"/>
        <v>0</v>
      </c>
      <c r="J382" s="312">
        <f t="shared" si="194"/>
        <v>0</v>
      </c>
      <c r="K382" s="315" t="str">
        <f t="shared" si="195"/>
        <v>#DIV/0!</v>
      </c>
      <c r="L382" s="290"/>
      <c r="M382" s="290"/>
      <c r="N382" s="290"/>
      <c r="O382" s="290"/>
      <c r="P382" s="290"/>
      <c r="Q382" s="290"/>
      <c r="R382" s="290"/>
      <c r="S382" s="290"/>
      <c r="T382" s="290"/>
      <c r="U382" s="290"/>
      <c r="V382" s="290"/>
      <c r="W382" s="290"/>
      <c r="X382" s="290"/>
      <c r="Y382" s="290"/>
      <c r="Z382" s="290"/>
    </row>
    <row r="383" hidden="1">
      <c r="A383" s="335"/>
      <c r="B383" s="349"/>
      <c r="C383" s="339"/>
      <c r="D383" s="351"/>
      <c r="E383" s="336"/>
      <c r="F383" s="312">
        <f t="shared" si="191"/>
        <v>0</v>
      </c>
      <c r="G383" s="312">
        <f t="shared" si="192"/>
        <v>0</v>
      </c>
      <c r="H383" s="372"/>
      <c r="I383" s="312">
        <f t="shared" si="193"/>
        <v>0</v>
      </c>
      <c r="J383" s="312">
        <f t="shared" si="194"/>
        <v>0</v>
      </c>
      <c r="K383" s="315" t="str">
        <f t="shared" si="195"/>
        <v>#DIV/0!</v>
      </c>
      <c r="L383" s="290"/>
      <c r="M383" s="290"/>
      <c r="N383" s="290"/>
      <c r="O383" s="290"/>
      <c r="P383" s="290"/>
      <c r="Q383" s="290"/>
      <c r="R383" s="290"/>
      <c r="S383" s="290"/>
      <c r="T383" s="290"/>
      <c r="U383" s="290"/>
      <c r="V383" s="290"/>
      <c r="W383" s="290"/>
      <c r="X383" s="290"/>
      <c r="Y383" s="290"/>
      <c r="Z383" s="290"/>
    </row>
    <row r="384" hidden="1">
      <c r="A384" s="335"/>
      <c r="B384" s="349"/>
      <c r="C384" s="339"/>
      <c r="D384" s="351"/>
      <c r="E384" s="336"/>
      <c r="F384" s="312">
        <f t="shared" si="191"/>
        <v>0</v>
      </c>
      <c r="G384" s="312">
        <f t="shared" si="192"/>
        <v>0</v>
      </c>
      <c r="H384" s="372"/>
      <c r="I384" s="312">
        <f t="shared" si="193"/>
        <v>0</v>
      </c>
      <c r="J384" s="312">
        <f t="shared" si="194"/>
        <v>0</v>
      </c>
      <c r="K384" s="315" t="str">
        <f t="shared" si="195"/>
        <v>#DIV/0!</v>
      </c>
      <c r="L384" s="290"/>
      <c r="M384" s="290"/>
      <c r="N384" s="290"/>
      <c r="O384" s="290"/>
      <c r="P384" s="290"/>
      <c r="Q384" s="290"/>
      <c r="R384" s="290"/>
      <c r="S384" s="290"/>
      <c r="T384" s="290"/>
      <c r="U384" s="290"/>
      <c r="V384" s="290"/>
      <c r="W384" s="290"/>
      <c r="X384" s="290"/>
      <c r="Y384" s="290"/>
      <c r="Z384" s="290"/>
    </row>
    <row r="385" hidden="1">
      <c r="A385" s="335"/>
      <c r="B385" s="349"/>
      <c r="C385" s="339"/>
      <c r="D385" s="351"/>
      <c r="E385" s="336"/>
      <c r="F385" s="312">
        <f t="shared" si="191"/>
        <v>0</v>
      </c>
      <c r="G385" s="312">
        <f t="shared" si="192"/>
        <v>0</v>
      </c>
      <c r="H385" s="372"/>
      <c r="I385" s="312">
        <f t="shared" si="193"/>
        <v>0</v>
      </c>
      <c r="J385" s="312">
        <f t="shared" si="194"/>
        <v>0</v>
      </c>
      <c r="K385" s="315" t="str">
        <f t="shared" si="195"/>
        <v>#DIV/0!</v>
      </c>
      <c r="L385" s="290"/>
      <c r="M385" s="290"/>
      <c r="N385" s="290"/>
      <c r="O385" s="290"/>
      <c r="P385" s="290"/>
      <c r="Q385" s="290"/>
      <c r="R385" s="290"/>
      <c r="S385" s="290"/>
      <c r="T385" s="290"/>
      <c r="U385" s="290"/>
      <c r="V385" s="290"/>
      <c r="W385" s="290"/>
      <c r="X385" s="290"/>
      <c r="Y385" s="290"/>
      <c r="Z385" s="290"/>
    </row>
    <row r="386" hidden="1">
      <c r="A386" s="335"/>
      <c r="B386" s="349"/>
      <c r="C386" s="339"/>
      <c r="D386" s="351"/>
      <c r="E386" s="336"/>
      <c r="F386" s="312">
        <f t="shared" si="191"/>
        <v>0</v>
      </c>
      <c r="G386" s="312">
        <f t="shared" si="192"/>
        <v>0</v>
      </c>
      <c r="H386" s="372"/>
      <c r="I386" s="312">
        <f t="shared" si="193"/>
        <v>0</v>
      </c>
      <c r="J386" s="312">
        <f t="shared" si="194"/>
        <v>0</v>
      </c>
      <c r="K386" s="315" t="str">
        <f t="shared" si="195"/>
        <v>#DIV/0!</v>
      </c>
      <c r="L386" s="290"/>
      <c r="M386" s="290"/>
      <c r="N386" s="290"/>
      <c r="O386" s="290"/>
      <c r="P386" s="290"/>
      <c r="Q386" s="290"/>
      <c r="R386" s="290"/>
      <c r="S386" s="290"/>
      <c r="T386" s="290"/>
      <c r="U386" s="290"/>
      <c r="V386" s="290"/>
      <c r="W386" s="290"/>
      <c r="X386" s="290"/>
      <c r="Y386" s="290"/>
      <c r="Z386" s="290"/>
    </row>
    <row r="387" hidden="1">
      <c r="A387" s="335"/>
      <c r="B387" s="349"/>
      <c r="C387" s="339"/>
      <c r="D387" s="351"/>
      <c r="E387" s="336"/>
      <c r="F387" s="312">
        <f t="shared" si="191"/>
        <v>0</v>
      </c>
      <c r="G387" s="312">
        <f t="shared" si="192"/>
        <v>0</v>
      </c>
      <c r="H387" s="372"/>
      <c r="I387" s="312">
        <f t="shared" si="193"/>
        <v>0</v>
      </c>
      <c r="J387" s="312">
        <f t="shared" si="194"/>
        <v>0</v>
      </c>
      <c r="K387" s="315" t="str">
        <f t="shared" si="195"/>
        <v>#DIV/0!</v>
      </c>
      <c r="L387" s="290"/>
      <c r="M387" s="290"/>
      <c r="N387" s="290"/>
      <c r="O387" s="290"/>
      <c r="P387" s="290"/>
      <c r="Q387" s="290"/>
      <c r="R387" s="290"/>
      <c r="S387" s="290"/>
      <c r="T387" s="290"/>
      <c r="U387" s="290"/>
      <c r="V387" s="290"/>
      <c r="W387" s="290"/>
      <c r="X387" s="290"/>
      <c r="Y387" s="290"/>
      <c r="Z387" s="290"/>
    </row>
    <row r="388" hidden="1">
      <c r="A388" s="335"/>
      <c r="B388" s="349"/>
      <c r="C388" s="339"/>
      <c r="D388" s="351"/>
      <c r="E388" s="336"/>
      <c r="F388" s="312">
        <f t="shared" si="191"/>
        <v>0</v>
      </c>
      <c r="G388" s="312">
        <f t="shared" si="192"/>
        <v>0</v>
      </c>
      <c r="H388" s="372"/>
      <c r="I388" s="312">
        <f t="shared" si="193"/>
        <v>0</v>
      </c>
      <c r="J388" s="312">
        <f t="shared" si="194"/>
        <v>0</v>
      </c>
      <c r="K388" s="315" t="str">
        <f t="shared" si="195"/>
        <v>#DIV/0!</v>
      </c>
      <c r="L388" s="290"/>
      <c r="M388" s="290"/>
      <c r="N388" s="290"/>
      <c r="O388" s="290"/>
      <c r="P388" s="290"/>
      <c r="Q388" s="290"/>
      <c r="R388" s="290"/>
      <c r="S388" s="290"/>
      <c r="T388" s="290"/>
      <c r="U388" s="290"/>
      <c r="V388" s="290"/>
      <c r="W388" s="290"/>
      <c r="X388" s="290"/>
      <c r="Y388" s="290"/>
      <c r="Z388" s="290"/>
    </row>
    <row r="389" hidden="1">
      <c r="A389" s="335"/>
      <c r="B389" s="349"/>
      <c r="C389" s="339"/>
      <c r="D389" s="351"/>
      <c r="E389" s="336"/>
      <c r="F389" s="312">
        <f t="shared" si="191"/>
        <v>0</v>
      </c>
      <c r="G389" s="312">
        <f t="shared" si="192"/>
        <v>0</v>
      </c>
      <c r="H389" s="372"/>
      <c r="I389" s="312">
        <f t="shared" si="193"/>
        <v>0</v>
      </c>
      <c r="J389" s="312">
        <f t="shared" si="194"/>
        <v>0</v>
      </c>
      <c r="K389" s="315" t="str">
        <f t="shared" si="195"/>
        <v>#DIV/0!</v>
      </c>
      <c r="L389" s="290"/>
      <c r="M389" s="290"/>
      <c r="N389" s="290"/>
      <c r="O389" s="290"/>
      <c r="P389" s="290"/>
      <c r="Q389" s="290"/>
      <c r="R389" s="290"/>
      <c r="S389" s="290"/>
      <c r="T389" s="290"/>
      <c r="U389" s="290"/>
      <c r="V389" s="290"/>
      <c r="W389" s="290"/>
      <c r="X389" s="290"/>
      <c r="Y389" s="290"/>
      <c r="Z389" s="290"/>
    </row>
    <row r="390" hidden="1">
      <c r="A390" s="337"/>
      <c r="B390" s="338"/>
      <c r="C390" s="339"/>
      <c r="D390" s="351"/>
      <c r="E390" s="336"/>
      <c r="F390" s="312">
        <f t="shared" si="191"/>
        <v>0</v>
      </c>
      <c r="G390" s="312">
        <f t="shared" si="192"/>
        <v>0</v>
      </c>
      <c r="H390" s="372"/>
      <c r="I390" s="312">
        <f t="shared" si="193"/>
        <v>0</v>
      </c>
      <c r="J390" s="312">
        <f t="shared" si="194"/>
        <v>0</v>
      </c>
      <c r="K390" s="315" t="str">
        <f t="shared" si="195"/>
        <v>#DIV/0!</v>
      </c>
      <c r="L390" s="290"/>
      <c r="M390" s="290"/>
      <c r="N390" s="290"/>
      <c r="O390" s="290"/>
      <c r="P390" s="290"/>
      <c r="Q390" s="290"/>
      <c r="R390" s="290"/>
      <c r="S390" s="290"/>
      <c r="T390" s="290"/>
      <c r="U390" s="290"/>
      <c r="V390" s="290"/>
      <c r="W390" s="290"/>
      <c r="X390" s="290"/>
      <c r="Y390" s="290"/>
      <c r="Z390" s="290"/>
    </row>
    <row r="391" hidden="1">
      <c r="A391" s="341"/>
      <c r="B391" s="338"/>
      <c r="C391" s="342"/>
      <c r="D391" s="355"/>
      <c r="E391" s="343"/>
      <c r="F391" s="312">
        <f t="shared" si="191"/>
        <v>0</v>
      </c>
      <c r="G391" s="312">
        <f t="shared" si="192"/>
        <v>0</v>
      </c>
      <c r="H391" s="374"/>
      <c r="I391" s="312">
        <f t="shared" si="193"/>
        <v>0</v>
      </c>
      <c r="J391" s="312">
        <f t="shared" si="194"/>
        <v>0</v>
      </c>
      <c r="K391" s="315" t="str">
        <f t="shared" si="195"/>
        <v>#DIV/0!</v>
      </c>
      <c r="L391" s="290"/>
      <c r="M391" s="290"/>
      <c r="N391" s="290"/>
      <c r="O391" s="290"/>
      <c r="P391" s="290"/>
      <c r="Q391" s="290"/>
      <c r="R391" s="290"/>
      <c r="S391" s="290"/>
      <c r="T391" s="290"/>
      <c r="U391" s="290"/>
      <c r="V391" s="290"/>
      <c r="W391" s="290"/>
      <c r="X391" s="290"/>
      <c r="Y391" s="290"/>
      <c r="Z391" s="290"/>
    </row>
    <row r="392" hidden="1">
      <c r="A392" s="344"/>
      <c r="B392" s="345" t="s">
        <v>855</v>
      </c>
      <c r="C392" s="346">
        <f>SUM(C377:C391)</f>
        <v>0</v>
      </c>
      <c r="D392" s="346"/>
      <c r="E392" s="346"/>
      <c r="F392" s="347">
        <f t="shared" ref="F392:G392" si="196">SUM(F377:F391)</f>
        <v>0</v>
      </c>
      <c r="G392" s="347">
        <f t="shared" si="196"/>
        <v>0</v>
      </c>
      <c r="H392" s="346"/>
      <c r="I392" s="347">
        <f t="shared" ref="I392:J392" si="197">SUM(I377:I391)</f>
        <v>0</v>
      </c>
      <c r="J392" s="347">
        <f t="shared" si="197"/>
        <v>0</v>
      </c>
      <c r="K392" s="348" t="str">
        <f t="shared" si="195"/>
        <v>#DIV/0!</v>
      </c>
      <c r="L392" s="290"/>
      <c r="M392" s="290"/>
      <c r="N392" s="290"/>
      <c r="O392" s="290"/>
      <c r="P392" s="290"/>
      <c r="Q392" s="290"/>
      <c r="R392" s="290"/>
      <c r="S392" s="290"/>
      <c r="T392" s="290"/>
      <c r="U392" s="290"/>
      <c r="V392" s="290"/>
      <c r="W392" s="290"/>
      <c r="X392" s="290"/>
      <c r="Y392" s="290"/>
      <c r="Z392" s="290"/>
    </row>
    <row r="393" hidden="1">
      <c r="A393" s="335"/>
      <c r="B393" s="349"/>
      <c r="C393" s="350"/>
      <c r="D393" s="351"/>
      <c r="E393" s="352"/>
      <c r="F393" s="312">
        <f t="shared" ref="F393:F407" si="198">E393*C393</f>
        <v>0</v>
      </c>
      <c r="G393" s="312">
        <f t="shared" ref="G393:G407" si="199">F393*$C$340</f>
        <v>0</v>
      </c>
      <c r="H393" s="375"/>
      <c r="I393" s="312">
        <f t="shared" ref="I393:I407" si="200">H393*C393</f>
        <v>0</v>
      </c>
      <c r="J393" s="312">
        <f t="shared" ref="J393:J407" si="201">I393*$C$340</f>
        <v>0</v>
      </c>
      <c r="K393" s="315" t="str">
        <f t="shared" si="195"/>
        <v>#DIV/0!</v>
      </c>
      <c r="L393" s="331"/>
      <c r="M393" s="331"/>
      <c r="N393" s="331"/>
      <c r="O393" s="331"/>
      <c r="P393" s="331"/>
      <c r="Q393" s="331"/>
      <c r="R393" s="331"/>
      <c r="S393" s="331"/>
      <c r="T393" s="331"/>
      <c r="U393" s="331"/>
      <c r="V393" s="331"/>
      <c r="W393" s="331"/>
      <c r="X393" s="331"/>
      <c r="Y393" s="331"/>
      <c r="Z393" s="331"/>
    </row>
    <row r="394" hidden="1">
      <c r="A394" s="335"/>
      <c r="B394" s="349"/>
      <c r="C394" s="339"/>
      <c r="D394" s="351"/>
      <c r="E394" s="336"/>
      <c r="F394" s="312">
        <f t="shared" si="198"/>
        <v>0</v>
      </c>
      <c r="G394" s="312">
        <f t="shared" si="199"/>
        <v>0</v>
      </c>
      <c r="H394" s="372"/>
      <c r="I394" s="312">
        <f t="shared" si="200"/>
        <v>0</v>
      </c>
      <c r="J394" s="312">
        <f t="shared" si="201"/>
        <v>0</v>
      </c>
      <c r="K394" s="315" t="str">
        <f t="shared" si="195"/>
        <v>#DIV/0!</v>
      </c>
      <c r="L394" s="290"/>
      <c r="M394" s="290"/>
      <c r="N394" s="290"/>
      <c r="O394" s="290"/>
      <c r="P394" s="290"/>
      <c r="Q394" s="290"/>
      <c r="R394" s="290"/>
      <c r="S394" s="290"/>
      <c r="T394" s="290"/>
      <c r="U394" s="290"/>
      <c r="V394" s="290"/>
      <c r="W394" s="290"/>
      <c r="X394" s="290"/>
      <c r="Y394" s="290"/>
      <c r="Z394" s="290"/>
    </row>
    <row r="395" hidden="1">
      <c r="A395" s="335"/>
      <c r="B395" s="354"/>
      <c r="C395" s="339"/>
      <c r="D395" s="351"/>
      <c r="E395" s="336"/>
      <c r="F395" s="312">
        <f t="shared" si="198"/>
        <v>0</v>
      </c>
      <c r="G395" s="312">
        <f t="shared" si="199"/>
        <v>0</v>
      </c>
      <c r="H395" s="372"/>
      <c r="I395" s="312">
        <f t="shared" si="200"/>
        <v>0</v>
      </c>
      <c r="J395" s="312">
        <f t="shared" si="201"/>
        <v>0</v>
      </c>
      <c r="K395" s="315" t="str">
        <f t="shared" si="195"/>
        <v>#DIV/0!</v>
      </c>
      <c r="L395" s="290"/>
      <c r="M395" s="290"/>
      <c r="N395" s="290"/>
      <c r="O395" s="290"/>
      <c r="P395" s="290"/>
      <c r="Q395" s="290"/>
      <c r="R395" s="290"/>
      <c r="S395" s="290"/>
      <c r="T395" s="290"/>
      <c r="U395" s="290"/>
      <c r="V395" s="290"/>
      <c r="W395" s="290"/>
      <c r="X395" s="290"/>
      <c r="Y395" s="290"/>
      <c r="Z395" s="290"/>
    </row>
    <row r="396" hidden="1">
      <c r="A396" s="335"/>
      <c r="B396" s="349"/>
      <c r="C396" s="339"/>
      <c r="D396" s="351"/>
      <c r="E396" s="336"/>
      <c r="F396" s="312">
        <f t="shared" si="198"/>
        <v>0</v>
      </c>
      <c r="G396" s="312">
        <f t="shared" si="199"/>
        <v>0</v>
      </c>
      <c r="H396" s="372"/>
      <c r="I396" s="312">
        <f t="shared" si="200"/>
        <v>0</v>
      </c>
      <c r="J396" s="312">
        <f t="shared" si="201"/>
        <v>0</v>
      </c>
      <c r="K396" s="315" t="str">
        <f t="shared" si="195"/>
        <v>#DIV/0!</v>
      </c>
      <c r="L396" s="290"/>
      <c r="M396" s="290"/>
      <c r="N396" s="290"/>
      <c r="O396" s="290"/>
      <c r="P396" s="290"/>
      <c r="Q396" s="290"/>
      <c r="R396" s="290"/>
      <c r="S396" s="290"/>
      <c r="T396" s="290"/>
      <c r="U396" s="290"/>
      <c r="V396" s="290"/>
      <c r="W396" s="290"/>
      <c r="X396" s="290"/>
      <c r="Y396" s="290"/>
      <c r="Z396" s="290"/>
    </row>
    <row r="397" hidden="1">
      <c r="A397" s="335"/>
      <c r="B397" s="349"/>
      <c r="C397" s="339"/>
      <c r="D397" s="351"/>
      <c r="E397" s="336"/>
      <c r="F397" s="312">
        <f t="shared" si="198"/>
        <v>0</v>
      </c>
      <c r="G397" s="312">
        <f t="shared" si="199"/>
        <v>0</v>
      </c>
      <c r="H397" s="372"/>
      <c r="I397" s="312">
        <f t="shared" si="200"/>
        <v>0</v>
      </c>
      <c r="J397" s="312">
        <f t="shared" si="201"/>
        <v>0</v>
      </c>
      <c r="K397" s="315" t="str">
        <f t="shared" si="195"/>
        <v>#DIV/0!</v>
      </c>
      <c r="L397" s="290"/>
      <c r="M397" s="290"/>
      <c r="N397" s="290"/>
      <c r="O397" s="290"/>
      <c r="P397" s="290"/>
      <c r="Q397" s="290"/>
      <c r="R397" s="290"/>
      <c r="S397" s="290"/>
      <c r="T397" s="290"/>
      <c r="U397" s="290"/>
      <c r="V397" s="290"/>
      <c r="W397" s="290"/>
      <c r="X397" s="290"/>
      <c r="Y397" s="290"/>
      <c r="Z397" s="290"/>
    </row>
    <row r="398" hidden="1">
      <c r="A398" s="335"/>
      <c r="B398" s="349"/>
      <c r="C398" s="339"/>
      <c r="D398" s="351"/>
      <c r="E398" s="336"/>
      <c r="F398" s="312">
        <f t="shared" si="198"/>
        <v>0</v>
      </c>
      <c r="G398" s="312">
        <f t="shared" si="199"/>
        <v>0</v>
      </c>
      <c r="H398" s="372"/>
      <c r="I398" s="312">
        <f t="shared" si="200"/>
        <v>0</v>
      </c>
      <c r="J398" s="312">
        <f t="shared" si="201"/>
        <v>0</v>
      </c>
      <c r="K398" s="315" t="str">
        <f t="shared" si="195"/>
        <v>#DIV/0!</v>
      </c>
      <c r="L398" s="290"/>
      <c r="M398" s="290"/>
      <c r="N398" s="290"/>
      <c r="O398" s="290"/>
      <c r="P398" s="290"/>
      <c r="Q398" s="290"/>
      <c r="R398" s="290"/>
      <c r="S398" s="290"/>
      <c r="T398" s="290"/>
      <c r="U398" s="290"/>
      <c r="V398" s="290"/>
      <c r="W398" s="290"/>
      <c r="X398" s="290"/>
      <c r="Y398" s="290"/>
      <c r="Z398" s="290"/>
    </row>
    <row r="399" hidden="1">
      <c r="A399" s="335"/>
      <c r="B399" s="349"/>
      <c r="C399" s="339"/>
      <c r="D399" s="351"/>
      <c r="E399" s="336"/>
      <c r="F399" s="312">
        <f t="shared" si="198"/>
        <v>0</v>
      </c>
      <c r="G399" s="312">
        <f t="shared" si="199"/>
        <v>0</v>
      </c>
      <c r="H399" s="372"/>
      <c r="I399" s="312">
        <f t="shared" si="200"/>
        <v>0</v>
      </c>
      <c r="J399" s="312">
        <f t="shared" si="201"/>
        <v>0</v>
      </c>
      <c r="K399" s="315" t="str">
        <f t="shared" si="195"/>
        <v>#DIV/0!</v>
      </c>
      <c r="L399" s="290"/>
      <c r="M399" s="290"/>
      <c r="N399" s="290"/>
      <c r="O399" s="290"/>
      <c r="P399" s="290"/>
      <c r="Q399" s="290"/>
      <c r="R399" s="290"/>
      <c r="S399" s="290"/>
      <c r="T399" s="290"/>
      <c r="U399" s="290"/>
      <c r="V399" s="290"/>
      <c r="W399" s="290"/>
      <c r="X399" s="290"/>
      <c r="Y399" s="290"/>
      <c r="Z399" s="290"/>
    </row>
    <row r="400" hidden="1">
      <c r="A400" s="335"/>
      <c r="B400" s="349"/>
      <c r="C400" s="339"/>
      <c r="D400" s="351"/>
      <c r="E400" s="336"/>
      <c r="F400" s="312">
        <f t="shared" si="198"/>
        <v>0</v>
      </c>
      <c r="G400" s="312">
        <f t="shared" si="199"/>
        <v>0</v>
      </c>
      <c r="H400" s="372"/>
      <c r="I400" s="312">
        <f t="shared" si="200"/>
        <v>0</v>
      </c>
      <c r="J400" s="312">
        <f t="shared" si="201"/>
        <v>0</v>
      </c>
      <c r="K400" s="315" t="str">
        <f t="shared" si="195"/>
        <v>#DIV/0!</v>
      </c>
      <c r="L400" s="290"/>
      <c r="M400" s="290"/>
      <c r="N400" s="290"/>
      <c r="O400" s="290"/>
      <c r="P400" s="290"/>
      <c r="Q400" s="290"/>
      <c r="R400" s="290"/>
      <c r="S400" s="290"/>
      <c r="T400" s="290"/>
      <c r="U400" s="290"/>
      <c r="V400" s="290"/>
      <c r="W400" s="290"/>
      <c r="X400" s="290"/>
      <c r="Y400" s="290"/>
      <c r="Z400" s="290"/>
    </row>
    <row r="401" hidden="1">
      <c r="A401" s="335"/>
      <c r="B401" s="349"/>
      <c r="C401" s="339"/>
      <c r="D401" s="351"/>
      <c r="E401" s="336"/>
      <c r="F401" s="312">
        <f t="shared" si="198"/>
        <v>0</v>
      </c>
      <c r="G401" s="312">
        <f t="shared" si="199"/>
        <v>0</v>
      </c>
      <c r="H401" s="372"/>
      <c r="I401" s="312">
        <f t="shared" si="200"/>
        <v>0</v>
      </c>
      <c r="J401" s="312">
        <f t="shared" si="201"/>
        <v>0</v>
      </c>
      <c r="K401" s="315" t="str">
        <f t="shared" si="195"/>
        <v>#DIV/0!</v>
      </c>
      <c r="L401" s="290"/>
      <c r="M401" s="290"/>
      <c r="N401" s="290"/>
      <c r="O401" s="290"/>
      <c r="P401" s="290"/>
      <c r="Q401" s="290"/>
      <c r="R401" s="290"/>
      <c r="S401" s="290"/>
      <c r="T401" s="290"/>
      <c r="U401" s="290"/>
      <c r="V401" s="290"/>
      <c r="W401" s="290"/>
      <c r="X401" s="290"/>
      <c r="Y401" s="290"/>
      <c r="Z401" s="290"/>
    </row>
    <row r="402" hidden="1">
      <c r="A402" s="335"/>
      <c r="B402" s="349"/>
      <c r="C402" s="339"/>
      <c r="D402" s="351"/>
      <c r="E402" s="336"/>
      <c r="F402" s="312">
        <f t="shared" si="198"/>
        <v>0</v>
      </c>
      <c r="G402" s="312">
        <f t="shared" si="199"/>
        <v>0</v>
      </c>
      <c r="H402" s="372"/>
      <c r="I402" s="312">
        <f t="shared" si="200"/>
        <v>0</v>
      </c>
      <c r="J402" s="312">
        <f t="shared" si="201"/>
        <v>0</v>
      </c>
      <c r="K402" s="315" t="str">
        <f t="shared" si="195"/>
        <v>#DIV/0!</v>
      </c>
      <c r="L402" s="290"/>
      <c r="M402" s="290"/>
      <c r="N402" s="290"/>
      <c r="O402" s="290"/>
      <c r="P402" s="290"/>
      <c r="Q402" s="290"/>
      <c r="R402" s="290"/>
      <c r="S402" s="290"/>
      <c r="T402" s="290"/>
      <c r="U402" s="290"/>
      <c r="V402" s="290"/>
      <c r="W402" s="290"/>
      <c r="X402" s="290"/>
      <c r="Y402" s="290"/>
      <c r="Z402" s="290"/>
    </row>
    <row r="403" hidden="1">
      <c r="A403" s="335"/>
      <c r="B403" s="349"/>
      <c r="C403" s="339"/>
      <c r="D403" s="351"/>
      <c r="E403" s="336"/>
      <c r="F403" s="312">
        <f t="shared" si="198"/>
        <v>0</v>
      </c>
      <c r="G403" s="312">
        <f t="shared" si="199"/>
        <v>0</v>
      </c>
      <c r="H403" s="372"/>
      <c r="I403" s="312">
        <f t="shared" si="200"/>
        <v>0</v>
      </c>
      <c r="J403" s="312">
        <f t="shared" si="201"/>
        <v>0</v>
      </c>
      <c r="K403" s="315" t="str">
        <f t="shared" si="195"/>
        <v>#DIV/0!</v>
      </c>
      <c r="L403" s="290"/>
      <c r="M403" s="290"/>
      <c r="N403" s="290"/>
      <c r="O403" s="290"/>
      <c r="P403" s="290"/>
      <c r="Q403" s="290"/>
      <c r="R403" s="290"/>
      <c r="S403" s="290"/>
      <c r="T403" s="290"/>
      <c r="U403" s="290"/>
      <c r="V403" s="290"/>
      <c r="W403" s="290"/>
      <c r="X403" s="290"/>
      <c r="Y403" s="290"/>
      <c r="Z403" s="290"/>
    </row>
    <row r="404" hidden="1">
      <c r="A404" s="335"/>
      <c r="B404" s="349"/>
      <c r="C404" s="339"/>
      <c r="D404" s="351"/>
      <c r="E404" s="336"/>
      <c r="F404" s="312">
        <f t="shared" si="198"/>
        <v>0</v>
      </c>
      <c r="G404" s="312">
        <f t="shared" si="199"/>
        <v>0</v>
      </c>
      <c r="H404" s="372"/>
      <c r="I404" s="312">
        <f t="shared" si="200"/>
        <v>0</v>
      </c>
      <c r="J404" s="312">
        <f t="shared" si="201"/>
        <v>0</v>
      </c>
      <c r="K404" s="315" t="str">
        <f t="shared" si="195"/>
        <v>#DIV/0!</v>
      </c>
      <c r="L404" s="290"/>
      <c r="M404" s="290"/>
      <c r="N404" s="290"/>
      <c r="O404" s="290"/>
      <c r="P404" s="290"/>
      <c r="Q404" s="290"/>
      <c r="R404" s="290"/>
      <c r="S404" s="290"/>
      <c r="T404" s="290"/>
      <c r="U404" s="290"/>
      <c r="V404" s="290"/>
      <c r="W404" s="290"/>
      <c r="X404" s="290"/>
      <c r="Y404" s="290"/>
      <c r="Z404" s="290"/>
    </row>
    <row r="405" hidden="1">
      <c r="A405" s="335"/>
      <c r="B405" s="349"/>
      <c r="C405" s="339"/>
      <c r="D405" s="351"/>
      <c r="E405" s="336"/>
      <c r="F405" s="312">
        <f t="shared" si="198"/>
        <v>0</v>
      </c>
      <c r="G405" s="312">
        <f t="shared" si="199"/>
        <v>0</v>
      </c>
      <c r="H405" s="372"/>
      <c r="I405" s="312">
        <f t="shared" si="200"/>
        <v>0</v>
      </c>
      <c r="J405" s="312">
        <f t="shared" si="201"/>
        <v>0</v>
      </c>
      <c r="K405" s="315" t="str">
        <f t="shared" si="195"/>
        <v>#DIV/0!</v>
      </c>
      <c r="L405" s="290"/>
      <c r="M405" s="290"/>
      <c r="N405" s="290"/>
      <c r="O405" s="290"/>
      <c r="P405" s="290"/>
      <c r="Q405" s="290"/>
      <c r="R405" s="290"/>
      <c r="S405" s="290"/>
      <c r="T405" s="290"/>
      <c r="U405" s="290"/>
      <c r="V405" s="290"/>
      <c r="W405" s="290"/>
      <c r="X405" s="290"/>
      <c r="Y405" s="290"/>
      <c r="Z405" s="290"/>
    </row>
    <row r="406" hidden="1">
      <c r="A406" s="337"/>
      <c r="B406" s="338"/>
      <c r="C406" s="339"/>
      <c r="D406" s="351"/>
      <c r="E406" s="336"/>
      <c r="F406" s="312">
        <f t="shared" si="198"/>
        <v>0</v>
      </c>
      <c r="G406" s="312">
        <f t="shared" si="199"/>
        <v>0</v>
      </c>
      <c r="H406" s="372"/>
      <c r="I406" s="312">
        <f t="shared" si="200"/>
        <v>0</v>
      </c>
      <c r="J406" s="312">
        <f t="shared" si="201"/>
        <v>0</v>
      </c>
      <c r="K406" s="315" t="str">
        <f t="shared" si="195"/>
        <v>#DIV/0!</v>
      </c>
      <c r="L406" s="290"/>
      <c r="M406" s="290"/>
      <c r="N406" s="290"/>
      <c r="O406" s="290"/>
      <c r="P406" s="290"/>
      <c r="Q406" s="290"/>
      <c r="R406" s="290"/>
      <c r="S406" s="290"/>
      <c r="T406" s="290"/>
      <c r="U406" s="290"/>
      <c r="V406" s="290"/>
      <c r="W406" s="290"/>
      <c r="X406" s="290"/>
      <c r="Y406" s="290"/>
      <c r="Z406" s="290"/>
    </row>
    <row r="407" hidden="1">
      <c r="A407" s="341"/>
      <c r="B407" s="338"/>
      <c r="C407" s="342"/>
      <c r="D407" s="355"/>
      <c r="E407" s="343"/>
      <c r="F407" s="312">
        <f t="shared" si="198"/>
        <v>0</v>
      </c>
      <c r="G407" s="312">
        <f t="shared" si="199"/>
        <v>0</v>
      </c>
      <c r="H407" s="374"/>
      <c r="I407" s="312">
        <f t="shared" si="200"/>
        <v>0</v>
      </c>
      <c r="J407" s="312">
        <f t="shared" si="201"/>
        <v>0</v>
      </c>
      <c r="K407" s="315" t="str">
        <f t="shared" si="195"/>
        <v>#DIV/0!</v>
      </c>
      <c r="L407" s="290"/>
      <c r="M407" s="290"/>
      <c r="N407" s="290"/>
      <c r="O407" s="290"/>
      <c r="P407" s="290"/>
      <c r="Q407" s="290"/>
      <c r="R407" s="290"/>
      <c r="S407" s="290"/>
      <c r="T407" s="290"/>
      <c r="U407" s="290"/>
      <c r="V407" s="290"/>
      <c r="W407" s="290"/>
      <c r="X407" s="290"/>
      <c r="Y407" s="290"/>
      <c r="Z407" s="290"/>
    </row>
    <row r="408" hidden="1">
      <c r="A408" s="344"/>
      <c r="B408" s="345" t="s">
        <v>856</v>
      </c>
      <c r="C408" s="346">
        <f>SUM(C393:C407)</f>
        <v>0</v>
      </c>
      <c r="D408" s="346"/>
      <c r="E408" s="346"/>
      <c r="F408" s="347">
        <f t="shared" ref="F408:G408" si="202">SUM(F393:F407)</f>
        <v>0</v>
      </c>
      <c r="G408" s="347">
        <f t="shared" si="202"/>
        <v>0</v>
      </c>
      <c r="H408" s="346"/>
      <c r="I408" s="347">
        <f t="shared" ref="I408:J408" si="203">SUM(I393:I407)</f>
        <v>0</v>
      </c>
      <c r="J408" s="347">
        <f t="shared" si="203"/>
        <v>0</v>
      </c>
      <c r="K408" s="348" t="str">
        <f t="shared" si="195"/>
        <v>#DIV/0!</v>
      </c>
      <c r="L408" s="290"/>
      <c r="M408" s="290"/>
      <c r="N408" s="290"/>
      <c r="O408" s="290"/>
      <c r="P408" s="290"/>
      <c r="Q408" s="290"/>
      <c r="R408" s="290"/>
      <c r="S408" s="290"/>
      <c r="T408" s="290"/>
      <c r="U408" s="290"/>
      <c r="V408" s="290"/>
      <c r="W408" s="290"/>
      <c r="X408" s="290"/>
      <c r="Y408" s="290"/>
      <c r="Z408" s="290"/>
    </row>
    <row r="409" hidden="1">
      <c r="A409" s="335"/>
      <c r="B409" s="349"/>
      <c r="C409" s="350"/>
      <c r="D409" s="351"/>
      <c r="E409" s="352"/>
      <c r="F409" s="312">
        <f t="shared" ref="F409:F423" si="204">E409*C409</f>
        <v>0</v>
      </c>
      <c r="G409" s="312">
        <f t="shared" ref="G409:G423" si="205">F409*$C$340</f>
        <v>0</v>
      </c>
      <c r="H409" s="375"/>
      <c r="I409" s="312">
        <f t="shared" ref="I409:I423" si="206">H409*C409</f>
        <v>0</v>
      </c>
      <c r="J409" s="312">
        <f t="shared" ref="J409:J423" si="207">I409*$C$340</f>
        <v>0</v>
      </c>
      <c r="K409" s="315" t="str">
        <f t="shared" si="195"/>
        <v>#DIV/0!</v>
      </c>
      <c r="L409" s="331"/>
      <c r="M409" s="331"/>
      <c r="N409" s="331"/>
      <c r="O409" s="331"/>
      <c r="P409" s="331"/>
      <c r="Q409" s="331"/>
      <c r="R409" s="331"/>
      <c r="S409" s="331"/>
      <c r="T409" s="331"/>
      <c r="U409" s="331"/>
      <c r="V409" s="331"/>
      <c r="W409" s="331"/>
      <c r="X409" s="331"/>
      <c r="Y409" s="331"/>
      <c r="Z409" s="331"/>
    </row>
    <row r="410" hidden="1">
      <c r="A410" s="335"/>
      <c r="B410" s="349"/>
      <c r="C410" s="339"/>
      <c r="D410" s="351"/>
      <c r="E410" s="336"/>
      <c r="F410" s="312">
        <f t="shared" si="204"/>
        <v>0</v>
      </c>
      <c r="G410" s="312">
        <f t="shared" si="205"/>
        <v>0</v>
      </c>
      <c r="H410" s="372"/>
      <c r="I410" s="312">
        <f t="shared" si="206"/>
        <v>0</v>
      </c>
      <c r="J410" s="312">
        <f t="shared" si="207"/>
        <v>0</v>
      </c>
      <c r="K410" s="315" t="str">
        <f t="shared" si="195"/>
        <v>#DIV/0!</v>
      </c>
      <c r="L410" s="290"/>
      <c r="M410" s="290"/>
      <c r="N410" s="290"/>
      <c r="O410" s="290"/>
      <c r="P410" s="290"/>
      <c r="Q410" s="290"/>
      <c r="R410" s="290"/>
      <c r="S410" s="290"/>
      <c r="T410" s="290"/>
      <c r="U410" s="290"/>
      <c r="V410" s="290"/>
      <c r="W410" s="290"/>
      <c r="X410" s="290"/>
      <c r="Y410" s="290"/>
      <c r="Z410" s="290"/>
    </row>
    <row r="411" hidden="1">
      <c r="A411" s="335"/>
      <c r="B411" s="354"/>
      <c r="C411" s="339"/>
      <c r="D411" s="351"/>
      <c r="E411" s="336"/>
      <c r="F411" s="312">
        <f t="shared" si="204"/>
        <v>0</v>
      </c>
      <c r="G411" s="312">
        <f t="shared" si="205"/>
        <v>0</v>
      </c>
      <c r="H411" s="372"/>
      <c r="I411" s="312">
        <f t="shared" si="206"/>
        <v>0</v>
      </c>
      <c r="J411" s="312">
        <f t="shared" si="207"/>
        <v>0</v>
      </c>
      <c r="K411" s="315" t="str">
        <f t="shared" si="195"/>
        <v>#DIV/0!</v>
      </c>
      <c r="L411" s="290"/>
      <c r="M411" s="290"/>
      <c r="N411" s="290"/>
      <c r="O411" s="290"/>
      <c r="P411" s="290"/>
      <c r="Q411" s="290"/>
      <c r="R411" s="290"/>
      <c r="S411" s="290"/>
      <c r="T411" s="290"/>
      <c r="U411" s="290"/>
      <c r="V411" s="290"/>
      <c r="W411" s="290"/>
      <c r="X411" s="290"/>
      <c r="Y411" s="290"/>
      <c r="Z411" s="290"/>
    </row>
    <row r="412" hidden="1">
      <c r="A412" s="335"/>
      <c r="B412" s="349"/>
      <c r="C412" s="339"/>
      <c r="D412" s="351"/>
      <c r="E412" s="336"/>
      <c r="F412" s="312">
        <f t="shared" si="204"/>
        <v>0</v>
      </c>
      <c r="G412" s="312">
        <f t="shared" si="205"/>
        <v>0</v>
      </c>
      <c r="H412" s="372"/>
      <c r="I412" s="312">
        <f t="shared" si="206"/>
        <v>0</v>
      </c>
      <c r="J412" s="312">
        <f t="shared" si="207"/>
        <v>0</v>
      </c>
      <c r="K412" s="315" t="str">
        <f t="shared" si="195"/>
        <v>#DIV/0!</v>
      </c>
      <c r="L412" s="290"/>
      <c r="M412" s="290"/>
      <c r="N412" s="290"/>
      <c r="O412" s="290"/>
      <c r="P412" s="290"/>
      <c r="Q412" s="290"/>
      <c r="R412" s="290"/>
      <c r="S412" s="290"/>
      <c r="T412" s="290"/>
      <c r="U412" s="290"/>
      <c r="V412" s="290"/>
      <c r="W412" s="290"/>
      <c r="X412" s="290"/>
      <c r="Y412" s="290"/>
      <c r="Z412" s="290"/>
    </row>
    <row r="413" hidden="1">
      <c r="A413" s="335"/>
      <c r="B413" s="349"/>
      <c r="C413" s="339"/>
      <c r="D413" s="351"/>
      <c r="E413" s="336"/>
      <c r="F413" s="312">
        <f t="shared" si="204"/>
        <v>0</v>
      </c>
      <c r="G413" s="312">
        <f t="shared" si="205"/>
        <v>0</v>
      </c>
      <c r="H413" s="372"/>
      <c r="I413" s="312">
        <f t="shared" si="206"/>
        <v>0</v>
      </c>
      <c r="J413" s="312">
        <f t="shared" si="207"/>
        <v>0</v>
      </c>
      <c r="K413" s="315" t="str">
        <f t="shared" si="195"/>
        <v>#DIV/0!</v>
      </c>
      <c r="L413" s="290"/>
      <c r="M413" s="290"/>
      <c r="N413" s="290"/>
      <c r="O413" s="290"/>
      <c r="P413" s="290"/>
      <c r="Q413" s="290"/>
      <c r="R413" s="290"/>
      <c r="S413" s="290"/>
      <c r="T413" s="290"/>
      <c r="U413" s="290"/>
      <c r="V413" s="290"/>
      <c r="W413" s="290"/>
      <c r="X413" s="290"/>
      <c r="Y413" s="290"/>
      <c r="Z413" s="290"/>
    </row>
    <row r="414" hidden="1">
      <c r="A414" s="335"/>
      <c r="B414" s="349"/>
      <c r="C414" s="339"/>
      <c r="D414" s="351"/>
      <c r="E414" s="336"/>
      <c r="F414" s="312">
        <f t="shared" si="204"/>
        <v>0</v>
      </c>
      <c r="G414" s="312">
        <f t="shared" si="205"/>
        <v>0</v>
      </c>
      <c r="H414" s="372"/>
      <c r="I414" s="312">
        <f t="shared" si="206"/>
        <v>0</v>
      </c>
      <c r="J414" s="312">
        <f t="shared" si="207"/>
        <v>0</v>
      </c>
      <c r="K414" s="315" t="str">
        <f t="shared" si="195"/>
        <v>#DIV/0!</v>
      </c>
      <c r="L414" s="290"/>
      <c r="M414" s="290"/>
      <c r="N414" s="290"/>
      <c r="O414" s="290"/>
      <c r="P414" s="290"/>
      <c r="Q414" s="290"/>
      <c r="R414" s="290"/>
      <c r="S414" s="290"/>
      <c r="T414" s="290"/>
      <c r="U414" s="290"/>
      <c r="V414" s="290"/>
      <c r="W414" s="290"/>
      <c r="X414" s="290"/>
      <c r="Y414" s="290"/>
      <c r="Z414" s="290"/>
    </row>
    <row r="415" hidden="1">
      <c r="A415" s="335"/>
      <c r="B415" s="349"/>
      <c r="C415" s="339"/>
      <c r="D415" s="351"/>
      <c r="E415" s="336"/>
      <c r="F415" s="312">
        <f t="shared" si="204"/>
        <v>0</v>
      </c>
      <c r="G415" s="312">
        <f t="shared" si="205"/>
        <v>0</v>
      </c>
      <c r="H415" s="372"/>
      <c r="I415" s="312">
        <f t="shared" si="206"/>
        <v>0</v>
      </c>
      <c r="J415" s="312">
        <f t="shared" si="207"/>
        <v>0</v>
      </c>
      <c r="K415" s="315" t="str">
        <f t="shared" si="195"/>
        <v>#DIV/0!</v>
      </c>
      <c r="L415" s="290"/>
      <c r="M415" s="290"/>
      <c r="N415" s="290"/>
      <c r="O415" s="290"/>
      <c r="P415" s="290"/>
      <c r="Q415" s="290"/>
      <c r="R415" s="290"/>
      <c r="S415" s="290"/>
      <c r="T415" s="290"/>
      <c r="U415" s="290"/>
      <c r="V415" s="290"/>
      <c r="W415" s="290"/>
      <c r="X415" s="290"/>
      <c r="Y415" s="290"/>
      <c r="Z415" s="290"/>
    </row>
    <row r="416" hidden="1">
      <c r="A416" s="335"/>
      <c r="B416" s="349"/>
      <c r="C416" s="339"/>
      <c r="D416" s="351"/>
      <c r="E416" s="336"/>
      <c r="F416" s="312">
        <f t="shared" si="204"/>
        <v>0</v>
      </c>
      <c r="G416" s="312">
        <f t="shared" si="205"/>
        <v>0</v>
      </c>
      <c r="H416" s="372"/>
      <c r="I416" s="312">
        <f t="shared" si="206"/>
        <v>0</v>
      </c>
      <c r="J416" s="312">
        <f t="shared" si="207"/>
        <v>0</v>
      </c>
      <c r="K416" s="315" t="str">
        <f t="shared" si="195"/>
        <v>#DIV/0!</v>
      </c>
      <c r="L416" s="290"/>
      <c r="M416" s="290"/>
      <c r="N416" s="290"/>
      <c r="O416" s="290"/>
      <c r="P416" s="290"/>
      <c r="Q416" s="290"/>
      <c r="R416" s="290"/>
      <c r="S416" s="290"/>
      <c r="T416" s="290"/>
      <c r="U416" s="290"/>
      <c r="V416" s="290"/>
      <c r="W416" s="290"/>
      <c r="X416" s="290"/>
      <c r="Y416" s="290"/>
      <c r="Z416" s="290"/>
    </row>
    <row r="417" hidden="1">
      <c r="A417" s="335"/>
      <c r="B417" s="349"/>
      <c r="C417" s="339"/>
      <c r="D417" s="351"/>
      <c r="E417" s="336"/>
      <c r="F417" s="312">
        <f t="shared" si="204"/>
        <v>0</v>
      </c>
      <c r="G417" s="312">
        <f t="shared" si="205"/>
        <v>0</v>
      </c>
      <c r="H417" s="372"/>
      <c r="I417" s="312">
        <f t="shared" si="206"/>
        <v>0</v>
      </c>
      <c r="J417" s="312">
        <f t="shared" si="207"/>
        <v>0</v>
      </c>
      <c r="K417" s="315" t="str">
        <f t="shared" si="195"/>
        <v>#DIV/0!</v>
      </c>
      <c r="L417" s="290"/>
      <c r="M417" s="290"/>
      <c r="N417" s="290"/>
      <c r="O417" s="290"/>
      <c r="P417" s="290"/>
      <c r="Q417" s="290"/>
      <c r="R417" s="290"/>
      <c r="S417" s="290"/>
      <c r="T417" s="290"/>
      <c r="U417" s="290"/>
      <c r="V417" s="290"/>
      <c r="W417" s="290"/>
      <c r="X417" s="290"/>
      <c r="Y417" s="290"/>
      <c r="Z417" s="290"/>
    </row>
    <row r="418" hidden="1">
      <c r="A418" s="335"/>
      <c r="B418" s="349"/>
      <c r="C418" s="339"/>
      <c r="D418" s="351"/>
      <c r="E418" s="336"/>
      <c r="F418" s="312">
        <f t="shared" si="204"/>
        <v>0</v>
      </c>
      <c r="G418" s="312">
        <f t="shared" si="205"/>
        <v>0</v>
      </c>
      <c r="H418" s="372"/>
      <c r="I418" s="312">
        <f t="shared" si="206"/>
        <v>0</v>
      </c>
      <c r="J418" s="312">
        <f t="shared" si="207"/>
        <v>0</v>
      </c>
      <c r="K418" s="315" t="str">
        <f t="shared" si="195"/>
        <v>#DIV/0!</v>
      </c>
      <c r="L418" s="290"/>
      <c r="M418" s="290"/>
      <c r="N418" s="290"/>
      <c r="O418" s="290"/>
      <c r="P418" s="290"/>
      <c r="Q418" s="290"/>
      <c r="R418" s="290"/>
      <c r="S418" s="290"/>
      <c r="T418" s="290"/>
      <c r="U418" s="290"/>
      <c r="V418" s="290"/>
      <c r="W418" s="290"/>
      <c r="X418" s="290"/>
      <c r="Y418" s="290"/>
      <c r="Z418" s="290"/>
    </row>
    <row r="419" hidden="1">
      <c r="A419" s="335"/>
      <c r="B419" s="349"/>
      <c r="C419" s="339"/>
      <c r="D419" s="351"/>
      <c r="E419" s="336"/>
      <c r="F419" s="312">
        <f t="shared" si="204"/>
        <v>0</v>
      </c>
      <c r="G419" s="312">
        <f t="shared" si="205"/>
        <v>0</v>
      </c>
      <c r="H419" s="372"/>
      <c r="I419" s="312">
        <f t="shared" si="206"/>
        <v>0</v>
      </c>
      <c r="J419" s="312">
        <f t="shared" si="207"/>
        <v>0</v>
      </c>
      <c r="K419" s="315" t="str">
        <f t="shared" si="195"/>
        <v>#DIV/0!</v>
      </c>
      <c r="L419" s="290"/>
      <c r="M419" s="290"/>
      <c r="N419" s="290"/>
      <c r="O419" s="290"/>
      <c r="P419" s="290"/>
      <c r="Q419" s="290"/>
      <c r="R419" s="290"/>
      <c r="S419" s="290"/>
      <c r="T419" s="290"/>
      <c r="U419" s="290"/>
      <c r="V419" s="290"/>
      <c r="W419" s="290"/>
      <c r="X419" s="290"/>
      <c r="Y419" s="290"/>
      <c r="Z419" s="290"/>
    </row>
    <row r="420" hidden="1">
      <c r="A420" s="335"/>
      <c r="B420" s="349"/>
      <c r="C420" s="339"/>
      <c r="D420" s="351"/>
      <c r="E420" s="336"/>
      <c r="F420" s="312">
        <f t="shared" si="204"/>
        <v>0</v>
      </c>
      <c r="G420" s="312">
        <f t="shared" si="205"/>
        <v>0</v>
      </c>
      <c r="H420" s="372"/>
      <c r="I420" s="312">
        <f t="shared" si="206"/>
        <v>0</v>
      </c>
      <c r="J420" s="312">
        <f t="shared" si="207"/>
        <v>0</v>
      </c>
      <c r="K420" s="315" t="str">
        <f t="shared" si="195"/>
        <v>#DIV/0!</v>
      </c>
      <c r="L420" s="290"/>
      <c r="M420" s="290"/>
      <c r="N420" s="290"/>
      <c r="O420" s="290"/>
      <c r="P420" s="290"/>
      <c r="Q420" s="290"/>
      <c r="R420" s="290"/>
      <c r="S420" s="290"/>
      <c r="T420" s="290"/>
      <c r="U420" s="290"/>
      <c r="V420" s="290"/>
      <c r="W420" s="290"/>
      <c r="X420" s="290"/>
      <c r="Y420" s="290"/>
      <c r="Z420" s="290"/>
    </row>
    <row r="421" hidden="1">
      <c r="A421" s="335"/>
      <c r="B421" s="349"/>
      <c r="C421" s="339"/>
      <c r="D421" s="351"/>
      <c r="E421" s="336"/>
      <c r="F421" s="312">
        <f t="shared" si="204"/>
        <v>0</v>
      </c>
      <c r="G421" s="312">
        <f t="shared" si="205"/>
        <v>0</v>
      </c>
      <c r="H421" s="372"/>
      <c r="I421" s="312">
        <f t="shared" si="206"/>
        <v>0</v>
      </c>
      <c r="J421" s="312">
        <f t="shared" si="207"/>
        <v>0</v>
      </c>
      <c r="K421" s="315" t="str">
        <f t="shared" si="195"/>
        <v>#DIV/0!</v>
      </c>
      <c r="L421" s="290"/>
      <c r="M421" s="290"/>
      <c r="N421" s="290"/>
      <c r="O421" s="290"/>
      <c r="P421" s="290"/>
      <c r="Q421" s="290"/>
      <c r="R421" s="290"/>
      <c r="S421" s="290"/>
      <c r="T421" s="290"/>
      <c r="U421" s="290"/>
      <c r="V421" s="290"/>
      <c r="W421" s="290"/>
      <c r="X421" s="290"/>
      <c r="Y421" s="290"/>
      <c r="Z421" s="290"/>
    </row>
    <row r="422" hidden="1">
      <c r="A422" s="337"/>
      <c r="B422" s="338"/>
      <c r="C422" s="339"/>
      <c r="D422" s="351"/>
      <c r="E422" s="336"/>
      <c r="F422" s="312">
        <f t="shared" si="204"/>
        <v>0</v>
      </c>
      <c r="G422" s="312">
        <f t="shared" si="205"/>
        <v>0</v>
      </c>
      <c r="H422" s="372"/>
      <c r="I422" s="312">
        <f t="shared" si="206"/>
        <v>0</v>
      </c>
      <c r="J422" s="312">
        <f t="shared" si="207"/>
        <v>0</v>
      </c>
      <c r="K422" s="315" t="str">
        <f t="shared" si="195"/>
        <v>#DIV/0!</v>
      </c>
      <c r="L422" s="290"/>
      <c r="M422" s="290"/>
      <c r="N422" s="290"/>
      <c r="O422" s="290"/>
      <c r="P422" s="290"/>
      <c r="Q422" s="290"/>
      <c r="R422" s="290"/>
      <c r="S422" s="290"/>
      <c r="T422" s="290"/>
      <c r="U422" s="290"/>
      <c r="V422" s="290"/>
      <c r="W422" s="290"/>
      <c r="X422" s="290"/>
      <c r="Y422" s="290"/>
      <c r="Z422" s="290"/>
    </row>
    <row r="423" hidden="1">
      <c r="A423" s="341"/>
      <c r="B423" s="338"/>
      <c r="C423" s="342"/>
      <c r="D423" s="355"/>
      <c r="E423" s="343"/>
      <c r="F423" s="312">
        <f t="shared" si="204"/>
        <v>0</v>
      </c>
      <c r="G423" s="312">
        <f t="shared" si="205"/>
        <v>0</v>
      </c>
      <c r="H423" s="374"/>
      <c r="I423" s="312">
        <f t="shared" si="206"/>
        <v>0</v>
      </c>
      <c r="J423" s="312">
        <f t="shared" si="207"/>
        <v>0</v>
      </c>
      <c r="K423" s="315" t="str">
        <f t="shared" si="195"/>
        <v>#DIV/0!</v>
      </c>
      <c r="L423" s="290"/>
      <c r="M423" s="290"/>
      <c r="N423" s="290"/>
      <c r="O423" s="290"/>
      <c r="P423" s="290"/>
      <c r="Q423" s="290"/>
      <c r="R423" s="290"/>
      <c r="S423" s="290"/>
      <c r="T423" s="290"/>
      <c r="U423" s="290"/>
      <c r="V423" s="290"/>
      <c r="W423" s="290"/>
      <c r="X423" s="290"/>
      <c r="Y423" s="290"/>
      <c r="Z423" s="290"/>
    </row>
    <row r="424" hidden="1">
      <c r="A424" s="344"/>
      <c r="B424" s="345" t="s">
        <v>857</v>
      </c>
      <c r="C424" s="346">
        <f>SUM(C409:C423)</f>
        <v>0</v>
      </c>
      <c r="D424" s="346"/>
      <c r="E424" s="346"/>
      <c r="F424" s="347">
        <f t="shared" ref="F424:G424" si="208">SUM(F409:F423)</f>
        <v>0</v>
      </c>
      <c r="G424" s="347">
        <f t="shared" si="208"/>
        <v>0</v>
      </c>
      <c r="H424" s="346"/>
      <c r="I424" s="347">
        <f t="shared" ref="I424:J424" si="209">SUM(I409:I423)</f>
        <v>0</v>
      </c>
      <c r="J424" s="347">
        <f t="shared" si="209"/>
        <v>0</v>
      </c>
      <c r="K424" s="348" t="str">
        <f t="shared" si="195"/>
        <v>#DIV/0!</v>
      </c>
      <c r="L424" s="290"/>
      <c r="M424" s="290"/>
      <c r="N424" s="290"/>
      <c r="O424" s="290"/>
      <c r="P424" s="290"/>
      <c r="Q424" s="290"/>
      <c r="R424" s="290"/>
      <c r="S424" s="290"/>
      <c r="T424" s="290"/>
      <c r="U424" s="290"/>
      <c r="V424" s="290"/>
      <c r="W424" s="290"/>
      <c r="X424" s="290"/>
      <c r="Y424" s="290"/>
      <c r="Z424" s="290"/>
    </row>
    <row r="425" hidden="1">
      <c r="A425" s="335"/>
      <c r="B425" s="349"/>
      <c r="C425" s="350"/>
      <c r="D425" s="351"/>
      <c r="E425" s="352"/>
      <c r="F425" s="312">
        <f t="shared" ref="F425:F439" si="210">E425*C425</f>
        <v>0</v>
      </c>
      <c r="G425" s="312">
        <f t="shared" ref="G425:G439" si="211">F425*$C$340</f>
        <v>0</v>
      </c>
      <c r="H425" s="375"/>
      <c r="I425" s="312">
        <f t="shared" ref="I425:I439" si="212">H425*C425</f>
        <v>0</v>
      </c>
      <c r="J425" s="312">
        <f t="shared" ref="J425:J439" si="213">I425*$C$340</f>
        <v>0</v>
      </c>
      <c r="K425" s="315" t="str">
        <f t="shared" si="195"/>
        <v>#DIV/0!</v>
      </c>
      <c r="L425" s="331"/>
      <c r="M425" s="331"/>
      <c r="N425" s="331"/>
      <c r="O425" s="331"/>
      <c r="P425" s="331"/>
      <c r="Q425" s="331"/>
      <c r="R425" s="331"/>
      <c r="S425" s="331"/>
      <c r="T425" s="331"/>
      <c r="U425" s="331"/>
      <c r="V425" s="331"/>
      <c r="W425" s="331"/>
      <c r="X425" s="331"/>
      <c r="Y425" s="331"/>
      <c r="Z425" s="331"/>
    </row>
    <row r="426" hidden="1">
      <c r="A426" s="335"/>
      <c r="B426" s="349"/>
      <c r="C426" s="339"/>
      <c r="D426" s="351"/>
      <c r="E426" s="336"/>
      <c r="F426" s="312">
        <f t="shared" si="210"/>
        <v>0</v>
      </c>
      <c r="G426" s="312">
        <f t="shared" si="211"/>
        <v>0</v>
      </c>
      <c r="H426" s="372"/>
      <c r="I426" s="312">
        <f t="shared" si="212"/>
        <v>0</v>
      </c>
      <c r="J426" s="312">
        <f t="shared" si="213"/>
        <v>0</v>
      </c>
      <c r="K426" s="315" t="str">
        <f t="shared" si="195"/>
        <v>#DIV/0!</v>
      </c>
      <c r="L426" s="290"/>
      <c r="M426" s="290"/>
      <c r="N426" s="290"/>
      <c r="O426" s="290"/>
      <c r="P426" s="290"/>
      <c r="Q426" s="290"/>
      <c r="R426" s="290"/>
      <c r="S426" s="290"/>
      <c r="T426" s="290"/>
      <c r="U426" s="290"/>
      <c r="V426" s="290"/>
      <c r="W426" s="290"/>
      <c r="X426" s="290"/>
      <c r="Y426" s="290"/>
      <c r="Z426" s="290"/>
    </row>
    <row r="427" hidden="1">
      <c r="A427" s="335"/>
      <c r="B427" s="354"/>
      <c r="C427" s="339"/>
      <c r="D427" s="351"/>
      <c r="E427" s="336"/>
      <c r="F427" s="312">
        <f t="shared" si="210"/>
        <v>0</v>
      </c>
      <c r="G427" s="312">
        <f t="shared" si="211"/>
        <v>0</v>
      </c>
      <c r="H427" s="372"/>
      <c r="I427" s="312">
        <f t="shared" si="212"/>
        <v>0</v>
      </c>
      <c r="J427" s="312">
        <f t="shared" si="213"/>
        <v>0</v>
      </c>
      <c r="K427" s="315" t="str">
        <f t="shared" si="195"/>
        <v>#DIV/0!</v>
      </c>
      <c r="L427" s="290"/>
      <c r="M427" s="290"/>
      <c r="N427" s="290"/>
      <c r="O427" s="290"/>
      <c r="P427" s="290"/>
      <c r="Q427" s="290"/>
      <c r="R427" s="290"/>
      <c r="S427" s="290"/>
      <c r="T427" s="290"/>
      <c r="U427" s="290"/>
      <c r="V427" s="290"/>
      <c r="W427" s="290"/>
      <c r="X427" s="290"/>
      <c r="Y427" s="290"/>
      <c r="Z427" s="290"/>
    </row>
    <row r="428" hidden="1">
      <c r="A428" s="335"/>
      <c r="B428" s="349"/>
      <c r="C428" s="339"/>
      <c r="D428" s="351"/>
      <c r="E428" s="336"/>
      <c r="F428" s="312">
        <f t="shared" si="210"/>
        <v>0</v>
      </c>
      <c r="G428" s="312">
        <f t="shared" si="211"/>
        <v>0</v>
      </c>
      <c r="H428" s="372"/>
      <c r="I428" s="312">
        <f t="shared" si="212"/>
        <v>0</v>
      </c>
      <c r="J428" s="312">
        <f t="shared" si="213"/>
        <v>0</v>
      </c>
      <c r="K428" s="315" t="str">
        <f t="shared" si="195"/>
        <v>#DIV/0!</v>
      </c>
      <c r="L428" s="290"/>
      <c r="M428" s="290"/>
      <c r="N428" s="290"/>
      <c r="O428" s="290"/>
      <c r="P428" s="290"/>
      <c r="Q428" s="290"/>
      <c r="R428" s="290"/>
      <c r="S428" s="290"/>
      <c r="T428" s="290"/>
      <c r="U428" s="290"/>
      <c r="V428" s="290"/>
      <c r="W428" s="290"/>
      <c r="X428" s="290"/>
      <c r="Y428" s="290"/>
      <c r="Z428" s="290"/>
    </row>
    <row r="429" hidden="1">
      <c r="A429" s="335"/>
      <c r="B429" s="349"/>
      <c r="C429" s="339"/>
      <c r="D429" s="351"/>
      <c r="E429" s="336"/>
      <c r="F429" s="312">
        <f t="shared" si="210"/>
        <v>0</v>
      </c>
      <c r="G429" s="312">
        <f t="shared" si="211"/>
        <v>0</v>
      </c>
      <c r="H429" s="372"/>
      <c r="I429" s="312">
        <f t="shared" si="212"/>
        <v>0</v>
      </c>
      <c r="J429" s="312">
        <f t="shared" si="213"/>
        <v>0</v>
      </c>
      <c r="K429" s="315" t="str">
        <f t="shared" si="195"/>
        <v>#DIV/0!</v>
      </c>
      <c r="L429" s="290"/>
      <c r="M429" s="290"/>
      <c r="N429" s="290"/>
      <c r="O429" s="290"/>
      <c r="P429" s="290"/>
      <c r="Q429" s="290"/>
      <c r="R429" s="290"/>
      <c r="S429" s="290"/>
      <c r="T429" s="290"/>
      <c r="U429" s="290"/>
      <c r="V429" s="290"/>
      <c r="W429" s="290"/>
      <c r="X429" s="290"/>
      <c r="Y429" s="290"/>
      <c r="Z429" s="290"/>
    </row>
    <row r="430" hidden="1">
      <c r="A430" s="335"/>
      <c r="B430" s="349"/>
      <c r="C430" s="339"/>
      <c r="D430" s="351"/>
      <c r="E430" s="336"/>
      <c r="F430" s="312">
        <f t="shared" si="210"/>
        <v>0</v>
      </c>
      <c r="G430" s="312">
        <f t="shared" si="211"/>
        <v>0</v>
      </c>
      <c r="H430" s="372"/>
      <c r="I430" s="312">
        <f t="shared" si="212"/>
        <v>0</v>
      </c>
      <c r="J430" s="312">
        <f t="shared" si="213"/>
        <v>0</v>
      </c>
      <c r="K430" s="315" t="str">
        <f t="shared" si="195"/>
        <v>#DIV/0!</v>
      </c>
      <c r="L430" s="290"/>
      <c r="M430" s="290"/>
      <c r="N430" s="290"/>
      <c r="O430" s="290"/>
      <c r="P430" s="290"/>
      <c r="Q430" s="290"/>
      <c r="R430" s="290"/>
      <c r="S430" s="290"/>
      <c r="T430" s="290"/>
      <c r="U430" s="290"/>
      <c r="V430" s="290"/>
      <c r="W430" s="290"/>
      <c r="X430" s="290"/>
      <c r="Y430" s="290"/>
      <c r="Z430" s="290"/>
    </row>
    <row r="431" hidden="1">
      <c r="A431" s="335"/>
      <c r="B431" s="349"/>
      <c r="C431" s="339"/>
      <c r="D431" s="351"/>
      <c r="E431" s="336"/>
      <c r="F431" s="312">
        <f t="shared" si="210"/>
        <v>0</v>
      </c>
      <c r="G431" s="312">
        <f t="shared" si="211"/>
        <v>0</v>
      </c>
      <c r="H431" s="372"/>
      <c r="I431" s="312">
        <f t="shared" si="212"/>
        <v>0</v>
      </c>
      <c r="J431" s="312">
        <f t="shared" si="213"/>
        <v>0</v>
      </c>
      <c r="K431" s="315" t="str">
        <f t="shared" si="195"/>
        <v>#DIV/0!</v>
      </c>
      <c r="L431" s="290"/>
      <c r="M431" s="290"/>
      <c r="N431" s="290"/>
      <c r="O431" s="290"/>
      <c r="P431" s="290"/>
      <c r="Q431" s="290"/>
      <c r="R431" s="290"/>
      <c r="S431" s="290"/>
      <c r="T431" s="290"/>
      <c r="U431" s="290"/>
      <c r="V431" s="290"/>
      <c r="W431" s="290"/>
      <c r="X431" s="290"/>
      <c r="Y431" s="290"/>
      <c r="Z431" s="290"/>
    </row>
    <row r="432" hidden="1">
      <c r="A432" s="335"/>
      <c r="B432" s="349"/>
      <c r="C432" s="339"/>
      <c r="D432" s="351"/>
      <c r="E432" s="336"/>
      <c r="F432" s="312">
        <f t="shared" si="210"/>
        <v>0</v>
      </c>
      <c r="G432" s="312">
        <f t="shared" si="211"/>
        <v>0</v>
      </c>
      <c r="H432" s="372"/>
      <c r="I432" s="312">
        <f t="shared" si="212"/>
        <v>0</v>
      </c>
      <c r="J432" s="312">
        <f t="shared" si="213"/>
        <v>0</v>
      </c>
      <c r="K432" s="315" t="str">
        <f t="shared" si="195"/>
        <v>#DIV/0!</v>
      </c>
      <c r="L432" s="290"/>
      <c r="M432" s="290"/>
      <c r="N432" s="290"/>
      <c r="O432" s="290"/>
      <c r="P432" s="290"/>
      <c r="Q432" s="290"/>
      <c r="R432" s="290"/>
      <c r="S432" s="290"/>
      <c r="T432" s="290"/>
      <c r="U432" s="290"/>
      <c r="V432" s="290"/>
      <c r="W432" s="290"/>
      <c r="X432" s="290"/>
      <c r="Y432" s="290"/>
      <c r="Z432" s="290"/>
    </row>
    <row r="433" hidden="1">
      <c r="A433" s="335"/>
      <c r="B433" s="349"/>
      <c r="C433" s="339"/>
      <c r="D433" s="351"/>
      <c r="E433" s="336"/>
      <c r="F433" s="312">
        <f t="shared" si="210"/>
        <v>0</v>
      </c>
      <c r="G433" s="312">
        <f t="shared" si="211"/>
        <v>0</v>
      </c>
      <c r="H433" s="372"/>
      <c r="I433" s="312">
        <f t="shared" si="212"/>
        <v>0</v>
      </c>
      <c r="J433" s="312">
        <f t="shared" si="213"/>
        <v>0</v>
      </c>
      <c r="K433" s="315" t="str">
        <f t="shared" si="195"/>
        <v>#DIV/0!</v>
      </c>
      <c r="L433" s="290"/>
      <c r="M433" s="290"/>
      <c r="N433" s="290"/>
      <c r="O433" s="290"/>
      <c r="P433" s="290"/>
      <c r="Q433" s="290"/>
      <c r="R433" s="290"/>
      <c r="S433" s="290"/>
      <c r="T433" s="290"/>
      <c r="U433" s="290"/>
      <c r="V433" s="290"/>
      <c r="W433" s="290"/>
      <c r="X433" s="290"/>
      <c r="Y433" s="290"/>
      <c r="Z433" s="290"/>
    </row>
    <row r="434" hidden="1">
      <c r="A434" s="335"/>
      <c r="B434" s="349"/>
      <c r="C434" s="339"/>
      <c r="D434" s="351"/>
      <c r="E434" s="336"/>
      <c r="F434" s="312">
        <f t="shared" si="210"/>
        <v>0</v>
      </c>
      <c r="G434" s="312">
        <f t="shared" si="211"/>
        <v>0</v>
      </c>
      <c r="H434" s="372"/>
      <c r="I434" s="312">
        <f t="shared" si="212"/>
        <v>0</v>
      </c>
      <c r="J434" s="312">
        <f t="shared" si="213"/>
        <v>0</v>
      </c>
      <c r="K434" s="315" t="str">
        <f t="shared" si="195"/>
        <v>#DIV/0!</v>
      </c>
      <c r="L434" s="290"/>
      <c r="M434" s="290"/>
      <c r="N434" s="290"/>
      <c r="O434" s="290"/>
      <c r="P434" s="290"/>
      <c r="Q434" s="290"/>
      <c r="R434" s="290"/>
      <c r="S434" s="290"/>
      <c r="T434" s="290"/>
      <c r="U434" s="290"/>
      <c r="V434" s="290"/>
      <c r="W434" s="290"/>
      <c r="X434" s="290"/>
      <c r="Y434" s="290"/>
      <c r="Z434" s="290"/>
    </row>
    <row r="435" hidden="1">
      <c r="A435" s="335"/>
      <c r="B435" s="349"/>
      <c r="C435" s="339"/>
      <c r="D435" s="351"/>
      <c r="E435" s="336"/>
      <c r="F435" s="312">
        <f t="shared" si="210"/>
        <v>0</v>
      </c>
      <c r="G435" s="312">
        <f t="shared" si="211"/>
        <v>0</v>
      </c>
      <c r="H435" s="372"/>
      <c r="I435" s="312">
        <f t="shared" si="212"/>
        <v>0</v>
      </c>
      <c r="J435" s="312">
        <f t="shared" si="213"/>
        <v>0</v>
      </c>
      <c r="K435" s="315" t="str">
        <f t="shared" si="195"/>
        <v>#DIV/0!</v>
      </c>
      <c r="L435" s="290"/>
      <c r="M435" s="290"/>
      <c r="N435" s="290"/>
      <c r="O435" s="290"/>
      <c r="P435" s="290"/>
      <c r="Q435" s="290"/>
      <c r="R435" s="290"/>
      <c r="S435" s="290"/>
      <c r="T435" s="290"/>
      <c r="U435" s="290"/>
      <c r="V435" s="290"/>
      <c r="W435" s="290"/>
      <c r="X435" s="290"/>
      <c r="Y435" s="290"/>
      <c r="Z435" s="290"/>
    </row>
    <row r="436" hidden="1">
      <c r="A436" s="335"/>
      <c r="B436" s="349"/>
      <c r="C436" s="339"/>
      <c r="D436" s="351"/>
      <c r="E436" s="336"/>
      <c r="F436" s="312">
        <f t="shared" si="210"/>
        <v>0</v>
      </c>
      <c r="G436" s="312">
        <f t="shared" si="211"/>
        <v>0</v>
      </c>
      <c r="H436" s="372"/>
      <c r="I436" s="312">
        <f t="shared" si="212"/>
        <v>0</v>
      </c>
      <c r="J436" s="312">
        <f t="shared" si="213"/>
        <v>0</v>
      </c>
      <c r="K436" s="315" t="str">
        <f t="shared" si="195"/>
        <v>#DIV/0!</v>
      </c>
      <c r="L436" s="290"/>
      <c r="M436" s="290"/>
      <c r="N436" s="290"/>
      <c r="O436" s="290"/>
      <c r="P436" s="290"/>
      <c r="Q436" s="290"/>
      <c r="R436" s="290"/>
      <c r="S436" s="290"/>
      <c r="T436" s="290"/>
      <c r="U436" s="290"/>
      <c r="V436" s="290"/>
      <c r="W436" s="290"/>
      <c r="X436" s="290"/>
      <c r="Y436" s="290"/>
      <c r="Z436" s="290"/>
    </row>
    <row r="437" hidden="1">
      <c r="A437" s="335"/>
      <c r="B437" s="349"/>
      <c r="C437" s="339"/>
      <c r="D437" s="351"/>
      <c r="E437" s="336"/>
      <c r="F437" s="312">
        <f t="shared" si="210"/>
        <v>0</v>
      </c>
      <c r="G437" s="312">
        <f t="shared" si="211"/>
        <v>0</v>
      </c>
      <c r="H437" s="372"/>
      <c r="I437" s="312">
        <f t="shared" si="212"/>
        <v>0</v>
      </c>
      <c r="J437" s="312">
        <f t="shared" si="213"/>
        <v>0</v>
      </c>
      <c r="K437" s="315" t="str">
        <f t="shared" si="195"/>
        <v>#DIV/0!</v>
      </c>
      <c r="L437" s="290"/>
      <c r="M437" s="290"/>
      <c r="N437" s="290"/>
      <c r="O437" s="290"/>
      <c r="P437" s="290"/>
      <c r="Q437" s="290"/>
      <c r="R437" s="290"/>
      <c r="S437" s="290"/>
      <c r="T437" s="290"/>
      <c r="U437" s="290"/>
      <c r="V437" s="290"/>
      <c r="W437" s="290"/>
      <c r="X437" s="290"/>
      <c r="Y437" s="290"/>
      <c r="Z437" s="290"/>
    </row>
    <row r="438" hidden="1">
      <c r="A438" s="337"/>
      <c r="B438" s="338"/>
      <c r="C438" s="339"/>
      <c r="D438" s="351"/>
      <c r="E438" s="336"/>
      <c r="F438" s="312">
        <f t="shared" si="210"/>
        <v>0</v>
      </c>
      <c r="G438" s="312">
        <f t="shared" si="211"/>
        <v>0</v>
      </c>
      <c r="H438" s="372"/>
      <c r="I438" s="312">
        <f t="shared" si="212"/>
        <v>0</v>
      </c>
      <c r="J438" s="312">
        <f t="shared" si="213"/>
        <v>0</v>
      </c>
      <c r="K438" s="315" t="str">
        <f t="shared" si="195"/>
        <v>#DIV/0!</v>
      </c>
      <c r="L438" s="290"/>
      <c r="M438" s="290"/>
      <c r="N438" s="290"/>
      <c r="O438" s="290"/>
      <c r="P438" s="290"/>
      <c r="Q438" s="290"/>
      <c r="R438" s="290"/>
      <c r="S438" s="290"/>
      <c r="T438" s="290"/>
      <c r="U438" s="290"/>
      <c r="V438" s="290"/>
      <c r="W438" s="290"/>
      <c r="X438" s="290"/>
      <c r="Y438" s="290"/>
      <c r="Z438" s="290"/>
    </row>
    <row r="439" hidden="1">
      <c r="A439" s="341"/>
      <c r="B439" s="338"/>
      <c r="C439" s="342"/>
      <c r="D439" s="355"/>
      <c r="E439" s="343"/>
      <c r="F439" s="312">
        <f t="shared" si="210"/>
        <v>0</v>
      </c>
      <c r="G439" s="312">
        <f t="shared" si="211"/>
        <v>0</v>
      </c>
      <c r="H439" s="374"/>
      <c r="I439" s="312">
        <f t="shared" si="212"/>
        <v>0</v>
      </c>
      <c r="J439" s="312">
        <f t="shared" si="213"/>
        <v>0</v>
      </c>
      <c r="K439" s="315" t="str">
        <f t="shared" si="195"/>
        <v>#DIV/0!</v>
      </c>
      <c r="L439" s="290"/>
      <c r="M439" s="290"/>
      <c r="N439" s="290"/>
      <c r="O439" s="290"/>
      <c r="P439" s="290"/>
      <c r="Q439" s="290"/>
      <c r="R439" s="290"/>
      <c r="S439" s="290"/>
      <c r="T439" s="290"/>
      <c r="U439" s="290"/>
      <c r="V439" s="290"/>
      <c r="W439" s="290"/>
      <c r="X439" s="290"/>
      <c r="Y439" s="290"/>
      <c r="Z439" s="290"/>
    </row>
    <row r="440" hidden="1">
      <c r="A440" s="344"/>
      <c r="B440" s="345" t="s">
        <v>858</v>
      </c>
      <c r="C440" s="346">
        <f>SUM(C425:C439)</f>
        <v>0</v>
      </c>
      <c r="D440" s="346"/>
      <c r="E440" s="346"/>
      <c r="F440" s="356">
        <f t="shared" ref="F440:G440" si="214">SUM(F425:F439)</f>
        <v>0</v>
      </c>
      <c r="G440" s="356">
        <f t="shared" si="214"/>
        <v>0</v>
      </c>
      <c r="H440" s="376"/>
      <c r="I440" s="356">
        <f t="shared" ref="I440:J440" si="215">SUM(I425:I439)</f>
        <v>0</v>
      </c>
      <c r="J440" s="356">
        <f t="shared" si="215"/>
        <v>0</v>
      </c>
      <c r="K440" s="357" t="str">
        <f t="shared" si="195"/>
        <v>#DIV/0!</v>
      </c>
      <c r="L440" s="290"/>
      <c r="M440" s="290"/>
      <c r="N440" s="290"/>
      <c r="O440" s="290"/>
      <c r="P440" s="290"/>
      <c r="Q440" s="290"/>
      <c r="R440" s="290"/>
      <c r="S440" s="290"/>
      <c r="T440" s="290"/>
      <c r="U440" s="290"/>
      <c r="V440" s="290"/>
      <c r="W440" s="290"/>
      <c r="X440" s="290"/>
      <c r="Y440" s="290"/>
      <c r="Z440" s="290"/>
    </row>
    <row r="441">
      <c r="A441" s="278"/>
      <c r="B441" s="290"/>
      <c r="C441" s="290"/>
      <c r="D441" s="290"/>
      <c r="E441" s="358" t="s">
        <v>859</v>
      </c>
      <c r="F441" s="359">
        <f t="shared" ref="F441:G441" si="216">F440+F424+F408+F392+F376+F360</f>
        <v>4705</v>
      </c>
      <c r="G441" s="359">
        <f t="shared" si="216"/>
        <v>145855</v>
      </c>
      <c r="H441" s="290"/>
      <c r="I441" s="359">
        <f t="shared" ref="I441:J441" si="217">I440+I424+I408+I392+I376+I360</f>
        <v>14439.65517</v>
      </c>
      <c r="J441" s="359">
        <f t="shared" si="217"/>
        <v>447629.3103</v>
      </c>
      <c r="K441" s="348">
        <f t="shared" si="195"/>
        <v>0.325838806</v>
      </c>
      <c r="L441" s="290"/>
      <c r="M441" s="290"/>
      <c r="N441" s="290"/>
      <c r="O441" s="290"/>
      <c r="P441" s="290"/>
      <c r="Q441" s="290"/>
      <c r="R441" s="290"/>
      <c r="S441" s="290"/>
      <c r="T441" s="290"/>
      <c r="U441" s="290"/>
      <c r="V441" s="290"/>
      <c r="W441" s="290"/>
      <c r="X441" s="290"/>
      <c r="Y441" s="290"/>
      <c r="Z441" s="290"/>
    </row>
    <row r="442">
      <c r="A442" s="278"/>
      <c r="B442" s="290"/>
      <c r="C442" s="290"/>
      <c r="D442" s="290"/>
      <c r="E442" s="290"/>
      <c r="F442" s="290"/>
      <c r="G442" s="290"/>
      <c r="H442" s="290"/>
      <c r="I442" s="290"/>
      <c r="J442" s="290"/>
      <c r="K442" s="290"/>
      <c r="L442" s="290"/>
      <c r="M442" s="290"/>
      <c r="N442" s="290"/>
      <c r="O442" s="290"/>
      <c r="P442" s="290"/>
      <c r="Q442" s="290"/>
      <c r="R442" s="290"/>
      <c r="S442" s="290"/>
      <c r="T442" s="290"/>
      <c r="U442" s="290"/>
      <c r="V442" s="290"/>
      <c r="W442" s="290"/>
      <c r="X442" s="290"/>
      <c r="Y442" s="290"/>
      <c r="Z442" s="290"/>
    </row>
    <row r="443">
      <c r="A443" s="278"/>
      <c r="B443" s="290"/>
      <c r="C443" s="290"/>
      <c r="D443" s="290"/>
      <c r="E443" s="290"/>
      <c r="F443" s="290"/>
      <c r="G443" s="290"/>
      <c r="H443" s="290"/>
      <c r="I443" s="290"/>
      <c r="J443" s="290"/>
      <c r="K443" s="290"/>
      <c r="L443" s="290"/>
      <c r="M443" s="290"/>
      <c r="N443" s="290"/>
      <c r="O443" s="290"/>
      <c r="P443" s="290"/>
      <c r="Q443" s="290"/>
      <c r="R443" s="290"/>
      <c r="S443" s="290"/>
      <c r="T443" s="290"/>
      <c r="U443" s="290"/>
      <c r="V443" s="290"/>
      <c r="W443" s="290"/>
      <c r="X443" s="290"/>
      <c r="Y443" s="290"/>
      <c r="Z443" s="290"/>
    </row>
    <row r="444">
      <c r="A444" s="291"/>
      <c r="B444" s="360" t="s">
        <v>818</v>
      </c>
      <c r="C444" s="3"/>
      <c r="D444" s="293"/>
      <c r="E444" s="361" t="s">
        <v>860</v>
      </c>
      <c r="F444" s="362">
        <f>C448</f>
        <v>33.62857143</v>
      </c>
      <c r="G444" s="361" t="s">
        <v>820</v>
      </c>
      <c r="H444" s="363" t="s">
        <v>821</v>
      </c>
      <c r="I444" s="289"/>
      <c r="J444" s="289"/>
      <c r="K444" s="286"/>
      <c r="L444" s="290"/>
      <c r="M444" s="290"/>
      <c r="N444" s="290"/>
      <c r="O444" s="290"/>
      <c r="P444" s="290"/>
      <c r="Q444" s="290"/>
      <c r="R444" s="290"/>
      <c r="S444" s="290"/>
      <c r="T444" s="290"/>
      <c r="U444" s="290"/>
      <c r="V444" s="290"/>
      <c r="W444" s="290"/>
      <c r="X444" s="290"/>
      <c r="Y444" s="290"/>
      <c r="Z444" s="290"/>
    </row>
    <row r="445">
      <c r="A445" s="291"/>
      <c r="B445" s="298" t="s">
        <v>822</v>
      </c>
      <c r="C445" s="377" t="str">
        <f>'Rotación'!C89</f>
        <v>Mayo</v>
      </c>
      <c r="D445" s="293"/>
      <c r="E445" s="300" t="s">
        <v>823</v>
      </c>
      <c r="F445" s="301">
        <v>2.0</v>
      </c>
      <c r="G445" s="302">
        <f>F445*F444</f>
        <v>67.25714286</v>
      </c>
      <c r="H445" s="303">
        <v>60.0</v>
      </c>
      <c r="I445" s="289"/>
      <c r="J445" s="289"/>
      <c r="K445" s="286"/>
      <c r="L445" s="290"/>
      <c r="M445" s="290"/>
      <c r="N445" s="290"/>
      <c r="O445" s="290"/>
      <c r="P445" s="290"/>
      <c r="Q445" s="290"/>
      <c r="R445" s="290"/>
      <c r="S445" s="290"/>
      <c r="T445" s="290"/>
      <c r="U445" s="290"/>
      <c r="V445" s="290"/>
      <c r="W445" s="290"/>
      <c r="X445" s="290"/>
      <c r="Y445" s="290"/>
      <c r="Z445" s="290"/>
    </row>
    <row r="446">
      <c r="A446" s="291"/>
      <c r="B446" s="304" t="s">
        <v>824</v>
      </c>
      <c r="C446" s="377">
        <f>'Rotación'!I5</f>
        <v>44</v>
      </c>
      <c r="D446" s="293"/>
      <c r="E446" s="300"/>
      <c r="F446" s="305"/>
      <c r="G446" s="302"/>
      <c r="H446" s="365"/>
      <c r="I446" s="289"/>
      <c r="J446" s="289"/>
      <c r="K446" s="286"/>
      <c r="L446" s="290"/>
      <c r="M446" s="290"/>
      <c r="N446" s="290"/>
      <c r="O446" s="290"/>
      <c r="P446" s="290"/>
      <c r="Q446" s="290"/>
      <c r="R446" s="290"/>
      <c r="S446" s="290"/>
      <c r="T446" s="290"/>
      <c r="U446" s="290"/>
      <c r="V446" s="290"/>
      <c r="W446" s="290"/>
      <c r="X446" s="290"/>
      <c r="Y446" s="290"/>
      <c r="Z446" s="290"/>
    </row>
    <row r="447">
      <c r="A447" s="291"/>
      <c r="B447" s="304" t="s">
        <v>795</v>
      </c>
      <c r="C447" s="378">
        <f>'Rotación'!I8</f>
        <v>0.7642857143</v>
      </c>
      <c r="D447" s="293"/>
      <c r="E447" s="300"/>
      <c r="F447" s="305"/>
      <c r="G447" s="302"/>
      <c r="H447" s="365"/>
      <c r="I447" s="289"/>
      <c r="J447" s="289"/>
      <c r="K447" s="286"/>
      <c r="L447" s="290"/>
      <c r="M447" s="290"/>
      <c r="N447" s="290"/>
      <c r="O447" s="290"/>
      <c r="P447" s="290"/>
      <c r="Q447" s="290"/>
      <c r="R447" s="290"/>
      <c r="S447" s="290"/>
      <c r="T447" s="290"/>
      <c r="U447" s="290"/>
      <c r="V447" s="290"/>
      <c r="W447" s="290"/>
      <c r="X447" s="290"/>
      <c r="Y447" s="290"/>
      <c r="Z447" s="290"/>
    </row>
    <row r="448">
      <c r="A448" s="291"/>
      <c r="B448" s="307" t="s">
        <v>825</v>
      </c>
      <c r="C448" s="377">
        <f>C447*C446</f>
        <v>33.62857143</v>
      </c>
      <c r="D448" s="293"/>
      <c r="E448" s="300"/>
      <c r="F448" s="305"/>
      <c r="G448" s="302"/>
      <c r="H448" s="365"/>
      <c r="I448" s="289"/>
      <c r="J448" s="289"/>
      <c r="K448" s="286"/>
      <c r="L448" s="290"/>
      <c r="M448" s="290"/>
      <c r="N448" s="290"/>
      <c r="O448" s="290"/>
      <c r="P448" s="290"/>
      <c r="Q448" s="290"/>
      <c r="R448" s="290"/>
      <c r="S448" s="290"/>
      <c r="T448" s="290"/>
      <c r="U448" s="290"/>
      <c r="V448" s="290"/>
      <c r="W448" s="290"/>
      <c r="X448" s="290"/>
      <c r="Y448" s="290"/>
      <c r="Z448" s="290"/>
    </row>
    <row r="449">
      <c r="A449" s="291"/>
      <c r="B449" s="307" t="s">
        <v>826</v>
      </c>
      <c r="C449" s="379">
        <f>C448*C450</f>
        <v>1042.485714</v>
      </c>
      <c r="D449" s="293"/>
      <c r="E449" s="300"/>
      <c r="F449" s="305"/>
      <c r="G449" s="302"/>
      <c r="H449" s="365"/>
      <c r="I449" s="289"/>
      <c r="J449" s="289"/>
      <c r="K449" s="286"/>
      <c r="L449" s="290"/>
      <c r="M449" s="290"/>
      <c r="N449" s="290"/>
      <c r="O449" s="290"/>
      <c r="P449" s="290"/>
      <c r="Q449" s="290"/>
      <c r="R449" s="290"/>
      <c r="S449" s="290"/>
      <c r="T449" s="290"/>
      <c r="U449" s="290"/>
      <c r="V449" s="290"/>
      <c r="W449" s="290"/>
      <c r="X449" s="290"/>
      <c r="Y449" s="290"/>
      <c r="Z449" s="290"/>
    </row>
    <row r="450">
      <c r="A450" s="291"/>
      <c r="B450" s="307" t="s">
        <v>827</v>
      </c>
      <c r="C450" s="377">
        <f>'Rotación'!I4</f>
        <v>31</v>
      </c>
      <c r="D450" s="293"/>
      <c r="E450" s="300"/>
      <c r="F450" s="305"/>
      <c r="G450" s="302"/>
      <c r="H450" s="365"/>
      <c r="I450" s="289"/>
      <c r="J450" s="289"/>
      <c r="K450" s="286"/>
      <c r="L450" s="290"/>
      <c r="M450" s="290"/>
      <c r="N450" s="290"/>
      <c r="O450" s="290"/>
      <c r="P450" s="290"/>
      <c r="Q450" s="290"/>
      <c r="R450" s="290"/>
      <c r="S450" s="290"/>
      <c r="T450" s="290"/>
      <c r="U450" s="290"/>
      <c r="V450" s="290"/>
      <c r="W450" s="290"/>
      <c r="X450" s="290"/>
      <c r="Y450" s="290"/>
      <c r="Z450" s="290"/>
    </row>
    <row r="451">
      <c r="A451" s="291"/>
      <c r="B451" s="311" t="s">
        <v>828</v>
      </c>
      <c r="C451" s="312">
        <f>J551/C449</f>
        <v>321.3804066</v>
      </c>
      <c r="D451" s="289"/>
      <c r="E451" s="289"/>
      <c r="F451" s="289"/>
      <c r="G451" s="289"/>
      <c r="H451" s="289"/>
      <c r="I451" s="289"/>
      <c r="J451" s="289"/>
      <c r="K451" s="286"/>
      <c r="L451" s="290"/>
      <c r="M451" s="290"/>
      <c r="N451" s="290"/>
      <c r="O451" s="290"/>
      <c r="P451" s="290"/>
      <c r="Q451" s="290"/>
      <c r="R451" s="290"/>
      <c r="S451" s="290"/>
      <c r="T451" s="290"/>
      <c r="U451" s="290"/>
      <c r="V451" s="290"/>
      <c r="W451" s="290"/>
      <c r="X451" s="290"/>
      <c r="Y451" s="290"/>
      <c r="Z451" s="290"/>
    </row>
    <row r="452">
      <c r="A452" s="291"/>
      <c r="B452" s="307" t="s">
        <v>829</v>
      </c>
      <c r="C452" s="315">
        <f>K551</f>
        <v>0.3203371758</v>
      </c>
      <c r="D452" s="286"/>
      <c r="E452" s="289"/>
      <c r="F452" s="289"/>
      <c r="G452" s="289"/>
      <c r="H452" s="289"/>
      <c r="I452" s="289"/>
      <c r="J452" s="289"/>
      <c r="K452" s="286"/>
      <c r="L452" s="290"/>
      <c r="M452" s="290"/>
      <c r="N452" s="290"/>
      <c r="O452" s="290"/>
      <c r="P452" s="290"/>
      <c r="Q452" s="290"/>
      <c r="R452" s="290"/>
      <c r="S452" s="290"/>
      <c r="T452" s="290"/>
      <c r="U452" s="290"/>
      <c r="V452" s="290"/>
      <c r="W452" s="290"/>
      <c r="X452" s="290"/>
      <c r="Y452" s="290"/>
      <c r="Z452" s="290"/>
    </row>
    <row r="453">
      <c r="A453" s="316"/>
      <c r="B453" s="285"/>
      <c r="C453" s="285"/>
      <c r="D453" s="285"/>
      <c r="E453" s="287"/>
      <c r="F453" s="287"/>
      <c r="G453" s="287"/>
      <c r="H453" s="287"/>
      <c r="I453" s="287"/>
      <c r="J453" s="287"/>
      <c r="K453" s="285"/>
      <c r="L453" s="290"/>
      <c r="M453" s="290"/>
      <c r="N453" s="290"/>
      <c r="O453" s="290"/>
      <c r="P453" s="290"/>
      <c r="Q453" s="290"/>
      <c r="R453" s="290"/>
      <c r="S453" s="290"/>
      <c r="T453" s="290"/>
      <c r="U453" s="290"/>
      <c r="V453" s="290"/>
      <c r="W453" s="290"/>
      <c r="X453" s="290"/>
      <c r="Y453" s="290"/>
      <c r="Z453" s="290"/>
    </row>
    <row r="454">
      <c r="A454" s="317" t="s">
        <v>830</v>
      </c>
      <c r="B454" s="318" t="s">
        <v>831</v>
      </c>
      <c r="C454" s="318" t="s">
        <v>832</v>
      </c>
      <c r="D454" s="318" t="s">
        <v>833</v>
      </c>
      <c r="E454" s="319" t="s">
        <v>834</v>
      </c>
      <c r="F454" s="319" t="s">
        <v>835</v>
      </c>
      <c r="G454" s="319" t="s">
        <v>836</v>
      </c>
      <c r="H454" s="319" t="s">
        <v>837</v>
      </c>
      <c r="I454" s="319" t="s">
        <v>838</v>
      </c>
      <c r="J454" s="319" t="s">
        <v>839</v>
      </c>
      <c r="K454" s="318" t="s">
        <v>840</v>
      </c>
      <c r="L454" s="322"/>
      <c r="M454" s="322"/>
      <c r="N454" s="322"/>
      <c r="O454" s="322"/>
      <c r="P454" s="322"/>
      <c r="Q454" s="322"/>
      <c r="R454" s="322"/>
      <c r="S454" s="322"/>
      <c r="T454" s="322"/>
      <c r="U454" s="322"/>
      <c r="V454" s="322"/>
      <c r="W454" s="322"/>
      <c r="X454" s="322"/>
      <c r="Y454" s="322"/>
      <c r="Z454" s="322"/>
    </row>
    <row r="455">
      <c r="A455" s="335"/>
      <c r="B455" s="368" t="str">
        <f t="shared" ref="B455:C455" si="218">B15</f>
        <v>Sándwich pollo</v>
      </c>
      <c r="C455" s="325">
        <f t="shared" si="218"/>
        <v>4</v>
      </c>
      <c r="D455" s="369"/>
      <c r="E455" s="327">
        <f t="shared" ref="E455:E466" si="219">E15</f>
        <v>60</v>
      </c>
      <c r="F455" s="312">
        <f t="shared" ref="F455:F466" si="220">E455*C455</f>
        <v>240</v>
      </c>
      <c r="G455" s="312">
        <f t="shared" ref="G455:G466" si="221">F455*$C$120</f>
        <v>6720</v>
      </c>
      <c r="H455" s="328">
        <f t="shared" ref="H455:H466" si="222">H15</f>
        <v>181.0344828</v>
      </c>
      <c r="I455" s="312">
        <f t="shared" ref="I455:I466" si="223">H455*C455</f>
        <v>724.137931</v>
      </c>
      <c r="J455" s="312">
        <f t="shared" ref="J455:J466" si="224">I455*$C$120</f>
        <v>20275.86207</v>
      </c>
      <c r="K455" s="315">
        <f t="shared" ref="K455:K466" si="225">G455/J455</f>
        <v>0.3314285714</v>
      </c>
      <c r="L455" s="370">
        <f t="shared" ref="L455:L466" si="226">H455*1.16</f>
        <v>210</v>
      </c>
      <c r="M455" s="331"/>
      <c r="N455" s="331"/>
      <c r="O455" s="331"/>
      <c r="P455" s="331"/>
      <c r="Q455" s="331"/>
      <c r="R455" s="331"/>
      <c r="S455" s="331"/>
      <c r="T455" s="331"/>
      <c r="U455" s="331"/>
      <c r="V455" s="331"/>
      <c r="W455" s="331"/>
      <c r="X455" s="331"/>
      <c r="Y455" s="331"/>
      <c r="Z455" s="331"/>
    </row>
    <row r="456">
      <c r="A456" s="335"/>
      <c r="B456" s="368" t="str">
        <f t="shared" ref="B456:B466" si="227">B16</f>
        <v>Sándwich cordero</v>
      </c>
      <c r="C456" s="325">
        <v>6.0</v>
      </c>
      <c r="D456" s="380">
        <v>0.5</v>
      </c>
      <c r="E456" s="327">
        <f t="shared" si="219"/>
        <v>120</v>
      </c>
      <c r="F456" s="312">
        <f t="shared" si="220"/>
        <v>720</v>
      </c>
      <c r="G456" s="312">
        <f t="shared" si="221"/>
        <v>20160</v>
      </c>
      <c r="H456" s="328">
        <f t="shared" si="222"/>
        <v>327.5862069</v>
      </c>
      <c r="I456" s="312">
        <f t="shared" si="223"/>
        <v>1965.517241</v>
      </c>
      <c r="J456" s="312">
        <f t="shared" si="224"/>
        <v>55034.48276</v>
      </c>
      <c r="K456" s="315">
        <f t="shared" si="225"/>
        <v>0.3663157895</v>
      </c>
      <c r="L456" s="370">
        <f t="shared" si="226"/>
        <v>380</v>
      </c>
      <c r="M456" s="290"/>
      <c r="N456" s="290"/>
      <c r="O456" s="290"/>
      <c r="P456" s="290"/>
      <c r="Q456" s="290"/>
      <c r="R456" s="290"/>
      <c r="S456" s="290"/>
      <c r="T456" s="290"/>
      <c r="U456" s="290"/>
      <c r="V456" s="290"/>
      <c r="W456" s="290"/>
      <c r="X456" s="290"/>
      <c r="Y456" s="290"/>
      <c r="Z456" s="290"/>
    </row>
    <row r="457">
      <c r="A457" s="335"/>
      <c r="B457" s="368" t="str">
        <f t="shared" si="227"/>
        <v>Sándwich picanha</v>
      </c>
      <c r="C457" s="325">
        <v>6.0</v>
      </c>
      <c r="D457" s="380">
        <v>0.5</v>
      </c>
      <c r="E457" s="327">
        <f t="shared" si="219"/>
        <v>110</v>
      </c>
      <c r="F457" s="312">
        <f t="shared" si="220"/>
        <v>660</v>
      </c>
      <c r="G457" s="312">
        <f t="shared" si="221"/>
        <v>18480</v>
      </c>
      <c r="H457" s="328">
        <f t="shared" si="222"/>
        <v>258.6206897</v>
      </c>
      <c r="I457" s="312">
        <f t="shared" si="223"/>
        <v>1551.724138</v>
      </c>
      <c r="J457" s="312">
        <f t="shared" si="224"/>
        <v>43448.27586</v>
      </c>
      <c r="K457" s="315">
        <f t="shared" si="225"/>
        <v>0.4253333333</v>
      </c>
      <c r="L457" s="370">
        <f t="shared" si="226"/>
        <v>300</v>
      </c>
      <c r="M457" s="290"/>
      <c r="N457" s="290"/>
      <c r="O457" s="290"/>
      <c r="P457" s="290"/>
      <c r="Q457" s="290"/>
      <c r="R457" s="290"/>
      <c r="S457" s="290"/>
      <c r="T457" s="290"/>
      <c r="U457" s="290"/>
      <c r="V457" s="290"/>
      <c r="W457" s="290"/>
      <c r="X457" s="290"/>
      <c r="Y457" s="290"/>
      <c r="Z457" s="290"/>
    </row>
    <row r="458">
      <c r="A458" s="335"/>
      <c r="B458" s="368" t="str">
        <f t="shared" si="227"/>
        <v>Sándwich pescado</v>
      </c>
      <c r="C458" s="325">
        <v>4.0</v>
      </c>
      <c r="D458" s="380">
        <v>0.3</v>
      </c>
      <c r="E458" s="327">
        <f t="shared" si="219"/>
        <v>80</v>
      </c>
      <c r="F458" s="312">
        <f t="shared" si="220"/>
        <v>320</v>
      </c>
      <c r="G458" s="312">
        <f t="shared" si="221"/>
        <v>8960</v>
      </c>
      <c r="H458" s="328">
        <f t="shared" si="222"/>
        <v>232.7586207</v>
      </c>
      <c r="I458" s="312">
        <f t="shared" si="223"/>
        <v>931.0344828</v>
      </c>
      <c r="J458" s="312">
        <f t="shared" si="224"/>
        <v>26068.96552</v>
      </c>
      <c r="K458" s="315">
        <f t="shared" si="225"/>
        <v>0.3437037037</v>
      </c>
      <c r="L458" s="370">
        <f t="shared" si="226"/>
        <v>270</v>
      </c>
      <c r="M458" s="290"/>
      <c r="N458" s="290"/>
      <c r="O458" s="290"/>
      <c r="P458" s="290"/>
      <c r="Q458" s="290"/>
      <c r="R458" s="290"/>
      <c r="S458" s="290"/>
      <c r="T458" s="290"/>
      <c r="U458" s="290"/>
      <c r="V458" s="290"/>
      <c r="W458" s="290"/>
      <c r="X458" s="290"/>
      <c r="Y458" s="290"/>
      <c r="Z458" s="290"/>
    </row>
    <row r="459">
      <c r="A459" s="335"/>
      <c r="B459" s="368" t="str">
        <f t="shared" si="227"/>
        <v>Sándwich pork belly</v>
      </c>
      <c r="C459" s="371">
        <v>4.0</v>
      </c>
      <c r="D459" s="380">
        <v>0.4</v>
      </c>
      <c r="E459" s="327">
        <f t="shared" si="219"/>
        <v>70</v>
      </c>
      <c r="F459" s="312">
        <f t="shared" si="220"/>
        <v>280</v>
      </c>
      <c r="G459" s="312">
        <f t="shared" si="221"/>
        <v>7840</v>
      </c>
      <c r="H459" s="328">
        <f t="shared" si="222"/>
        <v>250</v>
      </c>
      <c r="I459" s="312">
        <f t="shared" si="223"/>
        <v>1000</v>
      </c>
      <c r="J459" s="312">
        <f t="shared" si="224"/>
        <v>28000</v>
      </c>
      <c r="K459" s="315">
        <f t="shared" si="225"/>
        <v>0.28</v>
      </c>
      <c r="L459" s="370">
        <f t="shared" si="226"/>
        <v>290</v>
      </c>
      <c r="M459" s="290"/>
      <c r="N459" s="290"/>
      <c r="O459" s="290"/>
      <c r="P459" s="290"/>
      <c r="Q459" s="290"/>
      <c r="R459" s="290"/>
      <c r="S459" s="290"/>
      <c r="T459" s="290"/>
      <c r="U459" s="290"/>
      <c r="V459" s="290"/>
      <c r="W459" s="290"/>
      <c r="X459" s="290"/>
      <c r="Y459" s="290"/>
      <c r="Z459" s="290"/>
    </row>
    <row r="460">
      <c r="A460" s="335"/>
      <c r="B460" s="368" t="str">
        <f t="shared" si="227"/>
        <v>Tosta hongos</v>
      </c>
      <c r="C460" s="325">
        <v>4.0</v>
      </c>
      <c r="D460" s="380">
        <v>0.4</v>
      </c>
      <c r="E460" s="327">
        <f t="shared" si="219"/>
        <v>80</v>
      </c>
      <c r="F460" s="312">
        <f t="shared" si="220"/>
        <v>320</v>
      </c>
      <c r="G460" s="312">
        <f t="shared" si="221"/>
        <v>8960</v>
      </c>
      <c r="H460" s="328">
        <f t="shared" si="222"/>
        <v>232.7586207</v>
      </c>
      <c r="I460" s="312">
        <f t="shared" si="223"/>
        <v>931.0344828</v>
      </c>
      <c r="J460" s="312">
        <f t="shared" si="224"/>
        <v>26068.96552</v>
      </c>
      <c r="K460" s="315">
        <f t="shared" si="225"/>
        <v>0.3437037037</v>
      </c>
      <c r="L460" s="370">
        <f t="shared" si="226"/>
        <v>270</v>
      </c>
      <c r="M460" s="290"/>
      <c r="N460" s="290"/>
      <c r="O460" s="290"/>
      <c r="P460" s="290"/>
      <c r="Q460" s="290"/>
      <c r="R460" s="290"/>
      <c r="S460" s="290"/>
      <c r="T460" s="290"/>
      <c r="U460" s="290"/>
      <c r="V460" s="290"/>
      <c r="W460" s="290"/>
      <c r="X460" s="290"/>
      <c r="Y460" s="290"/>
      <c r="Z460" s="290"/>
    </row>
    <row r="461">
      <c r="A461" s="335"/>
      <c r="B461" s="368" t="str">
        <f t="shared" si="227"/>
        <v>Bollo veggie</v>
      </c>
      <c r="C461" s="325">
        <v>5.0</v>
      </c>
      <c r="D461" s="380">
        <v>0.3</v>
      </c>
      <c r="E461" s="327">
        <f t="shared" si="219"/>
        <v>45</v>
      </c>
      <c r="F461" s="312">
        <f t="shared" si="220"/>
        <v>225</v>
      </c>
      <c r="G461" s="312">
        <f t="shared" si="221"/>
        <v>6300</v>
      </c>
      <c r="H461" s="328">
        <f t="shared" si="222"/>
        <v>155.1724138</v>
      </c>
      <c r="I461" s="312">
        <f t="shared" si="223"/>
        <v>775.862069</v>
      </c>
      <c r="J461" s="312">
        <f t="shared" si="224"/>
        <v>21724.13793</v>
      </c>
      <c r="K461" s="315">
        <f t="shared" si="225"/>
        <v>0.29</v>
      </c>
      <c r="L461" s="370">
        <f t="shared" si="226"/>
        <v>180</v>
      </c>
      <c r="M461" s="290"/>
      <c r="N461" s="290"/>
      <c r="O461" s="290"/>
      <c r="P461" s="290"/>
      <c r="Q461" s="290"/>
      <c r="R461" s="290"/>
      <c r="S461" s="290"/>
      <c r="T461" s="290"/>
      <c r="U461" s="290"/>
      <c r="V461" s="290"/>
      <c r="W461" s="290"/>
      <c r="X461" s="290"/>
      <c r="Y461" s="290"/>
      <c r="Z461" s="290"/>
    </row>
    <row r="462">
      <c r="A462" s="335"/>
      <c r="B462" s="368" t="str">
        <f t="shared" si="227"/>
        <v>Croquetas cordero</v>
      </c>
      <c r="C462" s="325">
        <v>5.0</v>
      </c>
      <c r="D462" s="380">
        <v>0.6</v>
      </c>
      <c r="E462" s="327">
        <f t="shared" si="219"/>
        <v>30</v>
      </c>
      <c r="F462" s="312">
        <f t="shared" si="220"/>
        <v>150</v>
      </c>
      <c r="G462" s="312">
        <f t="shared" si="221"/>
        <v>4200</v>
      </c>
      <c r="H462" s="328">
        <f t="shared" si="222"/>
        <v>146.5517241</v>
      </c>
      <c r="I462" s="312">
        <f t="shared" si="223"/>
        <v>732.7586207</v>
      </c>
      <c r="J462" s="312">
        <f t="shared" si="224"/>
        <v>20517.24138</v>
      </c>
      <c r="K462" s="315">
        <f t="shared" si="225"/>
        <v>0.2047058824</v>
      </c>
      <c r="L462" s="370">
        <f t="shared" si="226"/>
        <v>170</v>
      </c>
      <c r="M462" s="290"/>
      <c r="N462" s="290"/>
      <c r="O462" s="290"/>
      <c r="P462" s="290"/>
      <c r="Q462" s="290"/>
      <c r="R462" s="290"/>
      <c r="S462" s="290"/>
      <c r="T462" s="290"/>
      <c r="U462" s="290"/>
      <c r="V462" s="290"/>
      <c r="W462" s="290"/>
      <c r="X462" s="290"/>
      <c r="Y462" s="290"/>
      <c r="Z462" s="290"/>
    </row>
    <row r="463">
      <c r="A463" s="335"/>
      <c r="B463" s="368" t="str">
        <f t="shared" si="227"/>
        <v>Croquetas camarón y cazón</v>
      </c>
      <c r="C463" s="325">
        <v>4.0</v>
      </c>
      <c r="D463" s="380">
        <v>0.7</v>
      </c>
      <c r="E463" s="327">
        <f t="shared" si="219"/>
        <v>35</v>
      </c>
      <c r="F463" s="312">
        <f t="shared" si="220"/>
        <v>140</v>
      </c>
      <c r="G463" s="312">
        <f t="shared" si="221"/>
        <v>3920</v>
      </c>
      <c r="H463" s="328">
        <f t="shared" si="222"/>
        <v>146.5517241</v>
      </c>
      <c r="I463" s="312">
        <f t="shared" si="223"/>
        <v>586.2068966</v>
      </c>
      <c r="J463" s="312">
        <f t="shared" si="224"/>
        <v>16413.7931</v>
      </c>
      <c r="K463" s="315">
        <f t="shared" si="225"/>
        <v>0.2388235294</v>
      </c>
      <c r="L463" s="370">
        <f t="shared" si="226"/>
        <v>170</v>
      </c>
      <c r="M463" s="290"/>
      <c r="N463" s="290"/>
      <c r="O463" s="290"/>
      <c r="P463" s="290"/>
      <c r="Q463" s="290"/>
      <c r="R463" s="290"/>
      <c r="S463" s="290"/>
      <c r="T463" s="290"/>
      <c r="U463" s="290"/>
      <c r="V463" s="290"/>
      <c r="W463" s="290"/>
      <c r="X463" s="290"/>
      <c r="Y463" s="290"/>
      <c r="Z463" s="290"/>
    </row>
    <row r="464">
      <c r="A464" s="335"/>
      <c r="B464" s="368" t="str">
        <f t="shared" si="227"/>
        <v>Caldo de camarón</v>
      </c>
      <c r="C464" s="325">
        <v>7.0</v>
      </c>
      <c r="D464" s="380">
        <v>0.8</v>
      </c>
      <c r="E464" s="327">
        <f t="shared" si="219"/>
        <v>14</v>
      </c>
      <c r="F464" s="312">
        <f t="shared" si="220"/>
        <v>98</v>
      </c>
      <c r="G464" s="312">
        <f t="shared" si="221"/>
        <v>2744</v>
      </c>
      <c r="H464" s="328">
        <f t="shared" si="222"/>
        <v>94.82758621</v>
      </c>
      <c r="I464" s="312">
        <f t="shared" si="223"/>
        <v>663.7931034</v>
      </c>
      <c r="J464" s="312">
        <f t="shared" si="224"/>
        <v>18586.2069</v>
      </c>
      <c r="K464" s="315">
        <f t="shared" si="225"/>
        <v>0.1476363636</v>
      </c>
      <c r="L464" s="370">
        <f t="shared" si="226"/>
        <v>110</v>
      </c>
      <c r="M464" s="290"/>
      <c r="N464" s="290"/>
      <c r="O464" s="290"/>
      <c r="P464" s="290"/>
      <c r="Q464" s="290"/>
      <c r="R464" s="290"/>
      <c r="S464" s="290"/>
      <c r="T464" s="290"/>
      <c r="U464" s="290"/>
      <c r="V464" s="290"/>
      <c r="W464" s="290"/>
      <c r="X464" s="290"/>
      <c r="Y464" s="290"/>
      <c r="Z464" s="290"/>
    </row>
    <row r="465">
      <c r="A465" s="335"/>
      <c r="B465" s="368" t="str">
        <f t="shared" si="227"/>
        <v>Aranchini de hongos</v>
      </c>
      <c r="C465" s="325">
        <v>8.0</v>
      </c>
      <c r="D465" s="380">
        <v>0.5</v>
      </c>
      <c r="E465" s="327">
        <f t="shared" si="219"/>
        <v>50</v>
      </c>
      <c r="F465" s="312">
        <f t="shared" si="220"/>
        <v>400</v>
      </c>
      <c r="G465" s="312">
        <f t="shared" si="221"/>
        <v>11200</v>
      </c>
      <c r="H465" s="328">
        <f t="shared" si="222"/>
        <v>172.4137931</v>
      </c>
      <c r="I465" s="312">
        <f t="shared" si="223"/>
        <v>1379.310345</v>
      </c>
      <c r="J465" s="312">
        <f t="shared" si="224"/>
        <v>38620.68966</v>
      </c>
      <c r="K465" s="315">
        <f t="shared" si="225"/>
        <v>0.29</v>
      </c>
      <c r="L465" s="370">
        <f t="shared" si="226"/>
        <v>200</v>
      </c>
      <c r="M465" s="290"/>
      <c r="N465" s="290"/>
      <c r="O465" s="290"/>
      <c r="P465" s="290"/>
      <c r="Q465" s="290"/>
      <c r="R465" s="290"/>
      <c r="S465" s="290"/>
      <c r="T465" s="290"/>
      <c r="U465" s="290"/>
      <c r="V465" s="290"/>
      <c r="W465" s="290"/>
      <c r="X465" s="290"/>
      <c r="Y465" s="290"/>
      <c r="Z465" s="290"/>
    </row>
    <row r="466">
      <c r="A466" s="335"/>
      <c r="B466" s="368" t="str">
        <f t="shared" si="227"/>
        <v>Papas fritas trufadas</v>
      </c>
      <c r="C466" s="325">
        <v>7.0</v>
      </c>
      <c r="D466" s="380">
        <v>0.8</v>
      </c>
      <c r="E466" s="327">
        <f t="shared" si="219"/>
        <v>40</v>
      </c>
      <c r="F466" s="312">
        <f t="shared" si="220"/>
        <v>280</v>
      </c>
      <c r="G466" s="312">
        <f t="shared" si="221"/>
        <v>7840</v>
      </c>
      <c r="H466" s="328">
        <f t="shared" si="222"/>
        <v>103.4482759</v>
      </c>
      <c r="I466" s="312">
        <f t="shared" si="223"/>
        <v>724.137931</v>
      </c>
      <c r="J466" s="312">
        <f t="shared" si="224"/>
        <v>20275.86207</v>
      </c>
      <c r="K466" s="315">
        <f t="shared" si="225"/>
        <v>0.3866666667</v>
      </c>
      <c r="L466" s="370">
        <f t="shared" si="226"/>
        <v>120</v>
      </c>
      <c r="M466" s="290"/>
      <c r="N466" s="290"/>
      <c r="O466" s="290"/>
      <c r="P466" s="290"/>
      <c r="Q466" s="290"/>
      <c r="R466" s="290"/>
      <c r="S466" s="290"/>
      <c r="T466" s="290"/>
      <c r="U466" s="290"/>
      <c r="V466" s="290"/>
      <c r="W466" s="290"/>
      <c r="X466" s="290"/>
      <c r="Y466" s="290"/>
      <c r="Z466" s="290"/>
    </row>
    <row r="467">
      <c r="A467" s="335"/>
      <c r="B467" s="368"/>
      <c r="C467" s="371"/>
      <c r="D467" s="380"/>
      <c r="E467" s="327"/>
      <c r="F467" s="312"/>
      <c r="G467" s="312"/>
      <c r="H467" s="375"/>
      <c r="I467" s="312"/>
      <c r="J467" s="312"/>
      <c r="K467" s="315"/>
      <c r="L467" s="370"/>
      <c r="M467" s="290"/>
      <c r="N467" s="290"/>
      <c r="O467" s="290"/>
      <c r="P467" s="290"/>
      <c r="Q467" s="290"/>
      <c r="R467" s="290"/>
      <c r="S467" s="290"/>
      <c r="T467" s="290"/>
      <c r="U467" s="290"/>
      <c r="V467" s="290"/>
      <c r="W467" s="290"/>
      <c r="X467" s="290"/>
      <c r="Y467" s="290"/>
      <c r="Z467" s="290"/>
    </row>
    <row r="468">
      <c r="A468" s="337"/>
      <c r="B468" s="338"/>
      <c r="C468" s="339"/>
      <c r="D468" s="351"/>
      <c r="E468" s="336"/>
      <c r="F468" s="312">
        <f t="shared" ref="F468:F469" si="228">E468*C468</f>
        <v>0</v>
      </c>
      <c r="G468" s="312">
        <f t="shared" ref="G468:G469" si="229">F468*$C$120</f>
        <v>0</v>
      </c>
      <c r="H468" s="372"/>
      <c r="I468" s="312">
        <f t="shared" ref="I468:I469" si="230">H468*C468</f>
        <v>0</v>
      </c>
      <c r="J468" s="312">
        <f t="shared" ref="J468:J469" si="231">I468*$C$120</f>
        <v>0</v>
      </c>
      <c r="K468" s="315" t="str">
        <f t="shared" ref="K468:K485" si="232">G468/J468</f>
        <v>#DIV/0!</v>
      </c>
      <c r="L468" s="373"/>
      <c r="M468" s="290"/>
      <c r="N468" s="290"/>
      <c r="O468" s="290"/>
      <c r="P468" s="290"/>
      <c r="Q468" s="290"/>
      <c r="R468" s="290"/>
      <c r="S468" s="290"/>
      <c r="T468" s="290"/>
      <c r="U468" s="290"/>
      <c r="V468" s="290"/>
      <c r="W468" s="290"/>
      <c r="X468" s="290"/>
      <c r="Y468" s="290"/>
      <c r="Z468" s="290"/>
    </row>
    <row r="469">
      <c r="A469" s="341"/>
      <c r="B469" s="338"/>
      <c r="C469" s="342"/>
      <c r="D469" s="355"/>
      <c r="E469" s="343"/>
      <c r="F469" s="312">
        <f t="shared" si="228"/>
        <v>0</v>
      </c>
      <c r="G469" s="312">
        <f t="shared" si="229"/>
        <v>0</v>
      </c>
      <c r="H469" s="374"/>
      <c r="I469" s="312">
        <f t="shared" si="230"/>
        <v>0</v>
      </c>
      <c r="J469" s="312">
        <f t="shared" si="231"/>
        <v>0</v>
      </c>
      <c r="K469" s="315" t="str">
        <f t="shared" si="232"/>
        <v>#DIV/0!</v>
      </c>
      <c r="L469" s="373"/>
      <c r="M469" s="290"/>
      <c r="N469" s="290"/>
      <c r="O469" s="290"/>
      <c r="P469" s="290"/>
      <c r="Q469" s="290"/>
      <c r="R469" s="290"/>
      <c r="S469" s="290"/>
      <c r="T469" s="290"/>
      <c r="U469" s="290"/>
      <c r="V469" s="290"/>
      <c r="W469" s="290"/>
      <c r="X469" s="290"/>
      <c r="Y469" s="290"/>
      <c r="Z469" s="290"/>
    </row>
    <row r="470">
      <c r="A470" s="344"/>
      <c r="B470" s="345" t="s">
        <v>853</v>
      </c>
      <c r="C470" s="346">
        <f>SUM(C455:C469)</f>
        <v>64</v>
      </c>
      <c r="D470" s="346"/>
      <c r="E470" s="346"/>
      <c r="F470" s="347">
        <f t="shared" ref="F470:G470" si="233">SUM(F455:F469)</f>
        <v>3833</v>
      </c>
      <c r="G470" s="347">
        <f t="shared" si="233"/>
        <v>107324</v>
      </c>
      <c r="H470" s="346"/>
      <c r="I470" s="347">
        <f t="shared" ref="I470:J470" si="234">SUM(I455:I469)</f>
        <v>11965.51724</v>
      </c>
      <c r="J470" s="347">
        <f t="shared" si="234"/>
        <v>335034.4828</v>
      </c>
      <c r="K470" s="348">
        <f t="shared" si="232"/>
        <v>0.3203371758</v>
      </c>
      <c r="L470" s="290"/>
      <c r="M470" s="290"/>
      <c r="N470" s="290"/>
      <c r="O470" s="290"/>
      <c r="P470" s="290"/>
      <c r="Q470" s="290"/>
      <c r="R470" s="290"/>
      <c r="S470" s="290"/>
      <c r="T470" s="290"/>
      <c r="U470" s="290"/>
      <c r="V470" s="290"/>
      <c r="W470" s="290"/>
      <c r="X470" s="290"/>
      <c r="Y470" s="290"/>
      <c r="Z470" s="290"/>
    </row>
    <row r="471" hidden="1">
      <c r="A471" s="335"/>
      <c r="B471" s="349"/>
      <c r="C471" s="350"/>
      <c r="D471" s="351"/>
      <c r="E471" s="352"/>
      <c r="F471" s="312">
        <f t="shared" ref="F471:F485" si="235">E471*C471</f>
        <v>0</v>
      </c>
      <c r="G471" s="312">
        <f t="shared" ref="G471:G485" si="236">F471*$C$450</f>
        <v>0</v>
      </c>
      <c r="H471" s="375"/>
      <c r="I471" s="312">
        <f t="shared" ref="I471:I485" si="237">H471*C471</f>
        <v>0</v>
      </c>
      <c r="J471" s="312">
        <f t="shared" ref="J471:J485" si="238">I471*$C$450</f>
        <v>0</v>
      </c>
      <c r="K471" s="315" t="str">
        <f t="shared" si="232"/>
        <v>#DIV/0!</v>
      </c>
      <c r="L471" s="331"/>
      <c r="M471" s="331"/>
      <c r="N471" s="331"/>
      <c r="O471" s="331"/>
      <c r="P471" s="331"/>
      <c r="Q471" s="331"/>
      <c r="R471" s="331"/>
      <c r="S471" s="331"/>
      <c r="T471" s="331"/>
      <c r="U471" s="331"/>
      <c r="V471" s="331"/>
      <c r="W471" s="331"/>
      <c r="X471" s="331"/>
      <c r="Y471" s="331"/>
      <c r="Z471" s="331"/>
    </row>
    <row r="472" hidden="1">
      <c r="A472" s="335"/>
      <c r="B472" s="349"/>
      <c r="C472" s="339"/>
      <c r="D472" s="351"/>
      <c r="E472" s="336"/>
      <c r="F472" s="312">
        <f t="shared" si="235"/>
        <v>0</v>
      </c>
      <c r="G472" s="312">
        <f t="shared" si="236"/>
        <v>0</v>
      </c>
      <c r="H472" s="372"/>
      <c r="I472" s="312">
        <f t="shared" si="237"/>
        <v>0</v>
      </c>
      <c r="J472" s="312">
        <f t="shared" si="238"/>
        <v>0</v>
      </c>
      <c r="K472" s="315" t="str">
        <f t="shared" si="232"/>
        <v>#DIV/0!</v>
      </c>
      <c r="L472" s="290"/>
      <c r="M472" s="290"/>
      <c r="N472" s="290"/>
      <c r="O472" s="290"/>
      <c r="P472" s="290"/>
      <c r="Q472" s="290"/>
      <c r="R472" s="290"/>
      <c r="S472" s="290"/>
      <c r="T472" s="290"/>
      <c r="U472" s="290"/>
      <c r="V472" s="290"/>
      <c r="W472" s="290"/>
      <c r="X472" s="290"/>
      <c r="Y472" s="290"/>
      <c r="Z472" s="290"/>
    </row>
    <row r="473" hidden="1">
      <c r="A473" s="335"/>
      <c r="B473" s="354"/>
      <c r="C473" s="339"/>
      <c r="D473" s="351"/>
      <c r="E473" s="336"/>
      <c r="F473" s="312">
        <f t="shared" si="235"/>
        <v>0</v>
      </c>
      <c r="G473" s="312">
        <f t="shared" si="236"/>
        <v>0</v>
      </c>
      <c r="H473" s="372"/>
      <c r="I473" s="312">
        <f t="shared" si="237"/>
        <v>0</v>
      </c>
      <c r="J473" s="312">
        <f t="shared" si="238"/>
        <v>0</v>
      </c>
      <c r="K473" s="315" t="str">
        <f t="shared" si="232"/>
        <v>#DIV/0!</v>
      </c>
      <c r="L473" s="290"/>
      <c r="M473" s="290"/>
      <c r="N473" s="290"/>
      <c r="O473" s="290"/>
      <c r="P473" s="290"/>
      <c r="Q473" s="290"/>
      <c r="R473" s="290"/>
      <c r="S473" s="290"/>
      <c r="T473" s="290"/>
      <c r="U473" s="290"/>
      <c r="V473" s="290"/>
      <c r="W473" s="290"/>
      <c r="X473" s="290"/>
      <c r="Y473" s="290"/>
      <c r="Z473" s="290"/>
    </row>
    <row r="474" hidden="1">
      <c r="A474" s="335"/>
      <c r="B474" s="349"/>
      <c r="C474" s="339"/>
      <c r="D474" s="351"/>
      <c r="E474" s="336"/>
      <c r="F474" s="312">
        <f t="shared" si="235"/>
        <v>0</v>
      </c>
      <c r="G474" s="312">
        <f t="shared" si="236"/>
        <v>0</v>
      </c>
      <c r="H474" s="372"/>
      <c r="I474" s="312">
        <f t="shared" si="237"/>
        <v>0</v>
      </c>
      <c r="J474" s="312">
        <f t="shared" si="238"/>
        <v>0</v>
      </c>
      <c r="K474" s="315" t="str">
        <f t="shared" si="232"/>
        <v>#DIV/0!</v>
      </c>
      <c r="L474" s="290"/>
      <c r="M474" s="290"/>
      <c r="N474" s="290"/>
      <c r="O474" s="290"/>
      <c r="P474" s="290"/>
      <c r="Q474" s="290"/>
      <c r="R474" s="290"/>
      <c r="S474" s="290"/>
      <c r="T474" s="290"/>
      <c r="U474" s="290"/>
      <c r="V474" s="290"/>
      <c r="W474" s="290"/>
      <c r="X474" s="290"/>
      <c r="Y474" s="290"/>
      <c r="Z474" s="290"/>
    </row>
    <row r="475" hidden="1">
      <c r="A475" s="335"/>
      <c r="B475" s="349"/>
      <c r="C475" s="339"/>
      <c r="D475" s="351"/>
      <c r="E475" s="336"/>
      <c r="F475" s="312">
        <f t="shared" si="235"/>
        <v>0</v>
      </c>
      <c r="G475" s="312">
        <f t="shared" si="236"/>
        <v>0</v>
      </c>
      <c r="H475" s="372"/>
      <c r="I475" s="312">
        <f t="shared" si="237"/>
        <v>0</v>
      </c>
      <c r="J475" s="312">
        <f t="shared" si="238"/>
        <v>0</v>
      </c>
      <c r="K475" s="315" t="str">
        <f t="shared" si="232"/>
        <v>#DIV/0!</v>
      </c>
      <c r="L475" s="290"/>
      <c r="M475" s="290"/>
      <c r="N475" s="290"/>
      <c r="O475" s="290"/>
      <c r="P475" s="290"/>
      <c r="Q475" s="290"/>
      <c r="R475" s="290"/>
      <c r="S475" s="290"/>
      <c r="T475" s="290"/>
      <c r="U475" s="290"/>
      <c r="V475" s="290"/>
      <c r="W475" s="290"/>
      <c r="X475" s="290"/>
      <c r="Y475" s="290"/>
      <c r="Z475" s="290"/>
    </row>
    <row r="476" hidden="1">
      <c r="A476" s="335"/>
      <c r="B476" s="349"/>
      <c r="C476" s="339"/>
      <c r="D476" s="351"/>
      <c r="E476" s="336"/>
      <c r="F476" s="312">
        <f t="shared" si="235"/>
        <v>0</v>
      </c>
      <c r="G476" s="312">
        <f t="shared" si="236"/>
        <v>0</v>
      </c>
      <c r="H476" s="372"/>
      <c r="I476" s="312">
        <f t="shared" si="237"/>
        <v>0</v>
      </c>
      <c r="J476" s="312">
        <f t="shared" si="238"/>
        <v>0</v>
      </c>
      <c r="K476" s="315" t="str">
        <f t="shared" si="232"/>
        <v>#DIV/0!</v>
      </c>
      <c r="L476" s="290"/>
      <c r="M476" s="290"/>
      <c r="N476" s="290"/>
      <c r="O476" s="290"/>
      <c r="P476" s="290"/>
      <c r="Q476" s="290"/>
      <c r="R476" s="290"/>
      <c r="S476" s="290"/>
      <c r="T476" s="290"/>
      <c r="U476" s="290"/>
      <c r="V476" s="290"/>
      <c r="W476" s="290"/>
      <c r="X476" s="290"/>
      <c r="Y476" s="290"/>
      <c r="Z476" s="290"/>
    </row>
    <row r="477" hidden="1">
      <c r="A477" s="335"/>
      <c r="B477" s="349"/>
      <c r="C477" s="339"/>
      <c r="D477" s="351"/>
      <c r="E477" s="336"/>
      <c r="F477" s="312">
        <f t="shared" si="235"/>
        <v>0</v>
      </c>
      <c r="G477" s="312">
        <f t="shared" si="236"/>
        <v>0</v>
      </c>
      <c r="H477" s="372"/>
      <c r="I477" s="312">
        <f t="shared" si="237"/>
        <v>0</v>
      </c>
      <c r="J477" s="312">
        <f t="shared" si="238"/>
        <v>0</v>
      </c>
      <c r="K477" s="315" t="str">
        <f t="shared" si="232"/>
        <v>#DIV/0!</v>
      </c>
      <c r="L477" s="290"/>
      <c r="M477" s="290"/>
      <c r="N477" s="290"/>
      <c r="O477" s="290"/>
      <c r="P477" s="290"/>
      <c r="Q477" s="290"/>
      <c r="R477" s="290"/>
      <c r="S477" s="290"/>
      <c r="T477" s="290"/>
      <c r="U477" s="290"/>
      <c r="V477" s="290"/>
      <c r="W477" s="290"/>
      <c r="X477" s="290"/>
      <c r="Y477" s="290"/>
      <c r="Z477" s="290"/>
    </row>
    <row r="478" hidden="1">
      <c r="A478" s="335"/>
      <c r="B478" s="349"/>
      <c r="C478" s="339"/>
      <c r="D478" s="351"/>
      <c r="E478" s="336"/>
      <c r="F478" s="312">
        <f t="shared" si="235"/>
        <v>0</v>
      </c>
      <c r="G478" s="312">
        <f t="shared" si="236"/>
        <v>0</v>
      </c>
      <c r="H478" s="372"/>
      <c r="I478" s="312">
        <f t="shared" si="237"/>
        <v>0</v>
      </c>
      <c r="J478" s="312">
        <f t="shared" si="238"/>
        <v>0</v>
      </c>
      <c r="K478" s="315" t="str">
        <f t="shared" si="232"/>
        <v>#DIV/0!</v>
      </c>
      <c r="L478" s="290"/>
      <c r="M478" s="290"/>
      <c r="N478" s="290"/>
      <c r="O478" s="290"/>
      <c r="P478" s="290"/>
      <c r="Q478" s="290"/>
      <c r="R478" s="290"/>
      <c r="S478" s="290"/>
      <c r="T478" s="290"/>
      <c r="U478" s="290"/>
      <c r="V478" s="290"/>
      <c r="W478" s="290"/>
      <c r="X478" s="290"/>
      <c r="Y478" s="290"/>
      <c r="Z478" s="290"/>
    </row>
    <row r="479" hidden="1">
      <c r="A479" s="335"/>
      <c r="B479" s="349"/>
      <c r="C479" s="339"/>
      <c r="D479" s="351"/>
      <c r="E479" s="336"/>
      <c r="F479" s="312">
        <f t="shared" si="235"/>
        <v>0</v>
      </c>
      <c r="G479" s="312">
        <f t="shared" si="236"/>
        <v>0</v>
      </c>
      <c r="H479" s="372"/>
      <c r="I479" s="312">
        <f t="shared" si="237"/>
        <v>0</v>
      </c>
      <c r="J479" s="312">
        <f t="shared" si="238"/>
        <v>0</v>
      </c>
      <c r="K479" s="315" t="str">
        <f t="shared" si="232"/>
        <v>#DIV/0!</v>
      </c>
      <c r="L479" s="290"/>
      <c r="M479" s="290"/>
      <c r="N479" s="290"/>
      <c r="O479" s="290"/>
      <c r="P479" s="290"/>
      <c r="Q479" s="290"/>
      <c r="R479" s="290"/>
      <c r="S479" s="290"/>
      <c r="T479" s="290"/>
      <c r="U479" s="290"/>
      <c r="V479" s="290"/>
      <c r="W479" s="290"/>
      <c r="X479" s="290"/>
      <c r="Y479" s="290"/>
      <c r="Z479" s="290"/>
    </row>
    <row r="480" hidden="1">
      <c r="A480" s="335"/>
      <c r="B480" s="349"/>
      <c r="C480" s="339"/>
      <c r="D480" s="351"/>
      <c r="E480" s="336"/>
      <c r="F480" s="312">
        <f t="shared" si="235"/>
        <v>0</v>
      </c>
      <c r="G480" s="312">
        <f t="shared" si="236"/>
        <v>0</v>
      </c>
      <c r="H480" s="372"/>
      <c r="I480" s="312">
        <f t="shared" si="237"/>
        <v>0</v>
      </c>
      <c r="J480" s="312">
        <f t="shared" si="238"/>
        <v>0</v>
      </c>
      <c r="K480" s="315" t="str">
        <f t="shared" si="232"/>
        <v>#DIV/0!</v>
      </c>
      <c r="L480" s="290"/>
      <c r="M480" s="290"/>
      <c r="N480" s="290"/>
      <c r="O480" s="290"/>
      <c r="P480" s="290"/>
      <c r="Q480" s="290"/>
      <c r="R480" s="290"/>
      <c r="S480" s="290"/>
      <c r="T480" s="290"/>
      <c r="U480" s="290"/>
      <c r="V480" s="290"/>
      <c r="W480" s="290"/>
      <c r="X480" s="290"/>
      <c r="Y480" s="290"/>
      <c r="Z480" s="290"/>
    </row>
    <row r="481" hidden="1">
      <c r="A481" s="335"/>
      <c r="B481" s="349"/>
      <c r="C481" s="339"/>
      <c r="D481" s="351"/>
      <c r="E481" s="336"/>
      <c r="F481" s="312">
        <f t="shared" si="235"/>
        <v>0</v>
      </c>
      <c r="G481" s="312">
        <f t="shared" si="236"/>
        <v>0</v>
      </c>
      <c r="H481" s="372"/>
      <c r="I481" s="312">
        <f t="shared" si="237"/>
        <v>0</v>
      </c>
      <c r="J481" s="312">
        <f t="shared" si="238"/>
        <v>0</v>
      </c>
      <c r="K481" s="315" t="str">
        <f t="shared" si="232"/>
        <v>#DIV/0!</v>
      </c>
      <c r="L481" s="290"/>
      <c r="M481" s="290"/>
      <c r="N481" s="290"/>
      <c r="O481" s="290"/>
      <c r="P481" s="290"/>
      <c r="Q481" s="290"/>
      <c r="R481" s="290"/>
      <c r="S481" s="290"/>
      <c r="T481" s="290"/>
      <c r="U481" s="290"/>
      <c r="V481" s="290"/>
      <c r="W481" s="290"/>
      <c r="X481" s="290"/>
      <c r="Y481" s="290"/>
      <c r="Z481" s="290"/>
    </row>
    <row r="482" hidden="1">
      <c r="A482" s="335"/>
      <c r="B482" s="349"/>
      <c r="C482" s="339"/>
      <c r="D482" s="351"/>
      <c r="E482" s="336"/>
      <c r="F482" s="312">
        <f t="shared" si="235"/>
        <v>0</v>
      </c>
      <c r="G482" s="312">
        <f t="shared" si="236"/>
        <v>0</v>
      </c>
      <c r="H482" s="372"/>
      <c r="I482" s="312">
        <f t="shared" si="237"/>
        <v>0</v>
      </c>
      <c r="J482" s="312">
        <f t="shared" si="238"/>
        <v>0</v>
      </c>
      <c r="K482" s="315" t="str">
        <f t="shared" si="232"/>
        <v>#DIV/0!</v>
      </c>
      <c r="L482" s="290"/>
      <c r="M482" s="290"/>
      <c r="N482" s="290"/>
      <c r="O482" s="290"/>
      <c r="P482" s="290"/>
      <c r="Q482" s="290"/>
      <c r="R482" s="290"/>
      <c r="S482" s="290"/>
      <c r="T482" s="290"/>
      <c r="U482" s="290"/>
      <c r="V482" s="290"/>
      <c r="W482" s="290"/>
      <c r="X482" s="290"/>
      <c r="Y482" s="290"/>
      <c r="Z482" s="290"/>
    </row>
    <row r="483" hidden="1">
      <c r="A483" s="335"/>
      <c r="B483" s="349"/>
      <c r="C483" s="339"/>
      <c r="D483" s="351"/>
      <c r="E483" s="336"/>
      <c r="F483" s="312">
        <f t="shared" si="235"/>
        <v>0</v>
      </c>
      <c r="G483" s="312">
        <f t="shared" si="236"/>
        <v>0</v>
      </c>
      <c r="H483" s="372"/>
      <c r="I483" s="312">
        <f t="shared" si="237"/>
        <v>0</v>
      </c>
      <c r="J483" s="312">
        <f t="shared" si="238"/>
        <v>0</v>
      </c>
      <c r="K483" s="315" t="str">
        <f t="shared" si="232"/>
        <v>#DIV/0!</v>
      </c>
      <c r="L483" s="290"/>
      <c r="M483" s="290"/>
      <c r="N483" s="290"/>
      <c r="O483" s="290"/>
      <c r="P483" s="290"/>
      <c r="Q483" s="290"/>
      <c r="R483" s="290"/>
      <c r="S483" s="290"/>
      <c r="T483" s="290"/>
      <c r="U483" s="290"/>
      <c r="V483" s="290"/>
      <c r="W483" s="290"/>
      <c r="X483" s="290"/>
      <c r="Y483" s="290"/>
      <c r="Z483" s="290"/>
    </row>
    <row r="484" hidden="1">
      <c r="A484" s="337"/>
      <c r="B484" s="338"/>
      <c r="C484" s="339"/>
      <c r="D484" s="351"/>
      <c r="E484" s="336"/>
      <c r="F484" s="312">
        <f t="shared" si="235"/>
        <v>0</v>
      </c>
      <c r="G484" s="312">
        <f t="shared" si="236"/>
        <v>0</v>
      </c>
      <c r="H484" s="372"/>
      <c r="I484" s="312">
        <f t="shared" si="237"/>
        <v>0</v>
      </c>
      <c r="J484" s="312">
        <f t="shared" si="238"/>
        <v>0</v>
      </c>
      <c r="K484" s="315" t="str">
        <f t="shared" si="232"/>
        <v>#DIV/0!</v>
      </c>
      <c r="L484" s="290"/>
      <c r="M484" s="290"/>
      <c r="N484" s="290"/>
      <c r="O484" s="290"/>
      <c r="P484" s="290"/>
      <c r="Q484" s="290"/>
      <c r="R484" s="290"/>
      <c r="S484" s="290"/>
      <c r="T484" s="290"/>
      <c r="U484" s="290"/>
      <c r="V484" s="290"/>
      <c r="W484" s="290"/>
      <c r="X484" s="290"/>
      <c r="Y484" s="290"/>
      <c r="Z484" s="290"/>
    </row>
    <row r="485" hidden="1">
      <c r="A485" s="341"/>
      <c r="B485" s="338"/>
      <c r="C485" s="342"/>
      <c r="D485" s="355"/>
      <c r="E485" s="343"/>
      <c r="F485" s="312">
        <f t="shared" si="235"/>
        <v>0</v>
      </c>
      <c r="G485" s="312">
        <f t="shared" si="236"/>
        <v>0</v>
      </c>
      <c r="H485" s="374"/>
      <c r="I485" s="312">
        <f t="shared" si="237"/>
        <v>0</v>
      </c>
      <c r="J485" s="312">
        <f t="shared" si="238"/>
        <v>0</v>
      </c>
      <c r="K485" s="315" t="str">
        <f t="shared" si="232"/>
        <v>#DIV/0!</v>
      </c>
      <c r="L485" s="290"/>
      <c r="M485" s="290"/>
      <c r="N485" s="290"/>
      <c r="O485" s="290"/>
      <c r="P485" s="290"/>
      <c r="Q485" s="290"/>
      <c r="R485" s="290"/>
      <c r="S485" s="290"/>
      <c r="T485" s="290"/>
      <c r="U485" s="290"/>
      <c r="V485" s="290"/>
      <c r="W485" s="290"/>
      <c r="X485" s="290"/>
      <c r="Y485" s="290"/>
      <c r="Z485" s="290"/>
    </row>
    <row r="486" hidden="1">
      <c r="A486" s="344"/>
      <c r="B486" s="345" t="s">
        <v>854</v>
      </c>
      <c r="C486" s="346">
        <f>SUM(C471:C485)</f>
        <v>0</v>
      </c>
      <c r="D486" s="346"/>
      <c r="E486" s="346"/>
      <c r="F486" s="347">
        <f t="shared" ref="F486:G486" si="239">SUM(F471:F485)</f>
        <v>0</v>
      </c>
      <c r="G486" s="347">
        <f t="shared" si="239"/>
        <v>0</v>
      </c>
      <c r="H486" s="346"/>
      <c r="I486" s="347">
        <f t="shared" ref="I486:K486" si="240">SUM(I471:I485)</f>
        <v>0</v>
      </c>
      <c r="J486" s="347">
        <f t="shared" si="240"/>
        <v>0</v>
      </c>
      <c r="K486" s="346" t="str">
        <f t="shared" si="240"/>
        <v>#DIV/0!</v>
      </c>
      <c r="L486" s="290"/>
      <c r="M486" s="290"/>
      <c r="N486" s="290"/>
      <c r="O486" s="290"/>
      <c r="P486" s="290"/>
      <c r="Q486" s="290"/>
      <c r="R486" s="290"/>
      <c r="S486" s="290"/>
      <c r="T486" s="290"/>
      <c r="U486" s="290"/>
      <c r="V486" s="290"/>
      <c r="W486" s="290"/>
      <c r="X486" s="290"/>
      <c r="Y486" s="290"/>
      <c r="Z486" s="290"/>
    </row>
    <row r="487" hidden="1">
      <c r="A487" s="335"/>
      <c r="B487" s="349"/>
      <c r="C487" s="350"/>
      <c r="D487" s="351"/>
      <c r="E487" s="352"/>
      <c r="F487" s="312">
        <f t="shared" ref="F487:F501" si="241">E487*C487</f>
        <v>0</v>
      </c>
      <c r="G487" s="312">
        <f t="shared" ref="G487:G501" si="242">F487*$C$450</f>
        <v>0</v>
      </c>
      <c r="H487" s="375"/>
      <c r="I487" s="312">
        <f t="shared" ref="I487:I501" si="243">H487*C487</f>
        <v>0</v>
      </c>
      <c r="J487" s="312">
        <f t="shared" ref="J487:J501" si="244">I487*$C$450</f>
        <v>0</v>
      </c>
      <c r="K487" s="315" t="str">
        <f t="shared" ref="K487:K517" si="245">G487/J487</f>
        <v>#DIV/0!</v>
      </c>
      <c r="L487" s="331"/>
      <c r="M487" s="331"/>
      <c r="N487" s="331"/>
      <c r="O487" s="331"/>
      <c r="P487" s="331"/>
      <c r="Q487" s="331"/>
      <c r="R487" s="331"/>
      <c r="S487" s="331"/>
      <c r="T487" s="331"/>
      <c r="U487" s="331"/>
      <c r="V487" s="331"/>
      <c r="W487" s="331"/>
      <c r="X487" s="331"/>
      <c r="Y487" s="331"/>
      <c r="Z487" s="331"/>
    </row>
    <row r="488" hidden="1">
      <c r="A488" s="335"/>
      <c r="B488" s="349"/>
      <c r="C488" s="339"/>
      <c r="D488" s="351"/>
      <c r="E488" s="336"/>
      <c r="F488" s="312">
        <f t="shared" si="241"/>
        <v>0</v>
      </c>
      <c r="G488" s="312">
        <f t="shared" si="242"/>
        <v>0</v>
      </c>
      <c r="H488" s="372"/>
      <c r="I488" s="312">
        <f t="shared" si="243"/>
        <v>0</v>
      </c>
      <c r="J488" s="312">
        <f t="shared" si="244"/>
        <v>0</v>
      </c>
      <c r="K488" s="315" t="str">
        <f t="shared" si="245"/>
        <v>#DIV/0!</v>
      </c>
      <c r="L488" s="290"/>
      <c r="M488" s="290"/>
      <c r="N488" s="290"/>
      <c r="O488" s="290"/>
      <c r="P488" s="290"/>
      <c r="Q488" s="290"/>
      <c r="R488" s="290"/>
      <c r="S488" s="290"/>
      <c r="T488" s="290"/>
      <c r="U488" s="290"/>
      <c r="V488" s="290"/>
      <c r="W488" s="290"/>
      <c r="X488" s="290"/>
      <c r="Y488" s="290"/>
      <c r="Z488" s="290"/>
    </row>
    <row r="489" hidden="1">
      <c r="A489" s="335"/>
      <c r="B489" s="354"/>
      <c r="C489" s="339"/>
      <c r="D489" s="351"/>
      <c r="E489" s="336"/>
      <c r="F489" s="312">
        <f t="shared" si="241"/>
        <v>0</v>
      </c>
      <c r="G489" s="312">
        <f t="shared" si="242"/>
        <v>0</v>
      </c>
      <c r="H489" s="372"/>
      <c r="I489" s="312">
        <f t="shared" si="243"/>
        <v>0</v>
      </c>
      <c r="J489" s="312">
        <f t="shared" si="244"/>
        <v>0</v>
      </c>
      <c r="K489" s="315" t="str">
        <f t="shared" si="245"/>
        <v>#DIV/0!</v>
      </c>
      <c r="L489" s="290"/>
      <c r="M489" s="290"/>
      <c r="N489" s="290"/>
      <c r="O489" s="290"/>
      <c r="P489" s="290"/>
      <c r="Q489" s="290"/>
      <c r="R489" s="290"/>
      <c r="S489" s="290"/>
      <c r="T489" s="290"/>
      <c r="U489" s="290"/>
      <c r="V489" s="290"/>
      <c r="W489" s="290"/>
      <c r="X489" s="290"/>
      <c r="Y489" s="290"/>
      <c r="Z489" s="290"/>
    </row>
    <row r="490" hidden="1">
      <c r="A490" s="335"/>
      <c r="B490" s="349"/>
      <c r="C490" s="339"/>
      <c r="D490" s="351"/>
      <c r="E490" s="336"/>
      <c r="F490" s="312">
        <f t="shared" si="241"/>
        <v>0</v>
      </c>
      <c r="G490" s="312">
        <f t="shared" si="242"/>
        <v>0</v>
      </c>
      <c r="H490" s="372"/>
      <c r="I490" s="312">
        <f t="shared" si="243"/>
        <v>0</v>
      </c>
      <c r="J490" s="312">
        <f t="shared" si="244"/>
        <v>0</v>
      </c>
      <c r="K490" s="315" t="str">
        <f t="shared" si="245"/>
        <v>#DIV/0!</v>
      </c>
      <c r="L490" s="290"/>
      <c r="M490" s="290"/>
      <c r="N490" s="290"/>
      <c r="O490" s="290"/>
      <c r="P490" s="290"/>
      <c r="Q490" s="290"/>
      <c r="R490" s="290"/>
      <c r="S490" s="290"/>
      <c r="T490" s="290"/>
      <c r="U490" s="290"/>
      <c r="V490" s="290"/>
      <c r="W490" s="290"/>
      <c r="X490" s="290"/>
      <c r="Y490" s="290"/>
      <c r="Z490" s="290"/>
    </row>
    <row r="491" hidden="1">
      <c r="A491" s="335"/>
      <c r="B491" s="349"/>
      <c r="C491" s="339"/>
      <c r="D491" s="351"/>
      <c r="E491" s="336"/>
      <c r="F491" s="312">
        <f t="shared" si="241"/>
        <v>0</v>
      </c>
      <c r="G491" s="312">
        <f t="shared" si="242"/>
        <v>0</v>
      </c>
      <c r="H491" s="372"/>
      <c r="I491" s="312">
        <f t="shared" si="243"/>
        <v>0</v>
      </c>
      <c r="J491" s="312">
        <f t="shared" si="244"/>
        <v>0</v>
      </c>
      <c r="K491" s="315" t="str">
        <f t="shared" si="245"/>
        <v>#DIV/0!</v>
      </c>
      <c r="L491" s="290"/>
      <c r="M491" s="290"/>
      <c r="N491" s="290"/>
      <c r="O491" s="290"/>
      <c r="P491" s="290"/>
      <c r="Q491" s="290"/>
      <c r="R491" s="290"/>
      <c r="S491" s="290"/>
      <c r="T491" s="290"/>
      <c r="U491" s="290"/>
      <c r="V491" s="290"/>
      <c r="W491" s="290"/>
      <c r="X491" s="290"/>
      <c r="Y491" s="290"/>
      <c r="Z491" s="290"/>
    </row>
    <row r="492" hidden="1">
      <c r="A492" s="335"/>
      <c r="B492" s="349"/>
      <c r="C492" s="339"/>
      <c r="D492" s="351"/>
      <c r="E492" s="336"/>
      <c r="F492" s="312">
        <f t="shared" si="241"/>
        <v>0</v>
      </c>
      <c r="G492" s="312">
        <f t="shared" si="242"/>
        <v>0</v>
      </c>
      <c r="H492" s="372"/>
      <c r="I492" s="312">
        <f t="shared" si="243"/>
        <v>0</v>
      </c>
      <c r="J492" s="312">
        <f t="shared" si="244"/>
        <v>0</v>
      </c>
      <c r="K492" s="315" t="str">
        <f t="shared" si="245"/>
        <v>#DIV/0!</v>
      </c>
      <c r="L492" s="290"/>
      <c r="M492" s="290"/>
      <c r="N492" s="290"/>
      <c r="O492" s="290"/>
      <c r="P492" s="290"/>
      <c r="Q492" s="290"/>
      <c r="R492" s="290"/>
      <c r="S492" s="290"/>
      <c r="T492" s="290"/>
      <c r="U492" s="290"/>
      <c r="V492" s="290"/>
      <c r="W492" s="290"/>
      <c r="X492" s="290"/>
      <c r="Y492" s="290"/>
      <c r="Z492" s="290"/>
    </row>
    <row r="493" hidden="1">
      <c r="A493" s="335"/>
      <c r="B493" s="349"/>
      <c r="C493" s="339"/>
      <c r="D493" s="351"/>
      <c r="E493" s="336"/>
      <c r="F493" s="312">
        <f t="shared" si="241"/>
        <v>0</v>
      </c>
      <c r="G493" s="312">
        <f t="shared" si="242"/>
        <v>0</v>
      </c>
      <c r="H493" s="372"/>
      <c r="I493" s="312">
        <f t="shared" si="243"/>
        <v>0</v>
      </c>
      <c r="J493" s="312">
        <f t="shared" si="244"/>
        <v>0</v>
      </c>
      <c r="K493" s="315" t="str">
        <f t="shared" si="245"/>
        <v>#DIV/0!</v>
      </c>
      <c r="L493" s="290"/>
      <c r="M493" s="290"/>
      <c r="N493" s="290"/>
      <c r="O493" s="290"/>
      <c r="P493" s="290"/>
      <c r="Q493" s="290"/>
      <c r="R493" s="290"/>
      <c r="S493" s="290"/>
      <c r="T493" s="290"/>
      <c r="U493" s="290"/>
      <c r="V493" s="290"/>
      <c r="W493" s="290"/>
      <c r="X493" s="290"/>
      <c r="Y493" s="290"/>
      <c r="Z493" s="290"/>
    </row>
    <row r="494" hidden="1">
      <c r="A494" s="335"/>
      <c r="B494" s="349"/>
      <c r="C494" s="339"/>
      <c r="D494" s="351"/>
      <c r="E494" s="336"/>
      <c r="F494" s="312">
        <f t="shared" si="241"/>
        <v>0</v>
      </c>
      <c r="G494" s="312">
        <f t="shared" si="242"/>
        <v>0</v>
      </c>
      <c r="H494" s="372"/>
      <c r="I494" s="312">
        <f t="shared" si="243"/>
        <v>0</v>
      </c>
      <c r="J494" s="312">
        <f t="shared" si="244"/>
        <v>0</v>
      </c>
      <c r="K494" s="315" t="str">
        <f t="shared" si="245"/>
        <v>#DIV/0!</v>
      </c>
      <c r="L494" s="290"/>
      <c r="M494" s="290"/>
      <c r="N494" s="290"/>
      <c r="O494" s="290"/>
      <c r="P494" s="290"/>
      <c r="Q494" s="290"/>
      <c r="R494" s="290"/>
      <c r="S494" s="290"/>
      <c r="T494" s="290"/>
      <c r="U494" s="290"/>
      <c r="V494" s="290"/>
      <c r="W494" s="290"/>
      <c r="X494" s="290"/>
      <c r="Y494" s="290"/>
      <c r="Z494" s="290"/>
    </row>
    <row r="495" hidden="1">
      <c r="A495" s="335"/>
      <c r="B495" s="349"/>
      <c r="C495" s="339"/>
      <c r="D495" s="351"/>
      <c r="E495" s="336"/>
      <c r="F495" s="312">
        <f t="shared" si="241"/>
        <v>0</v>
      </c>
      <c r="G495" s="312">
        <f t="shared" si="242"/>
        <v>0</v>
      </c>
      <c r="H495" s="372"/>
      <c r="I495" s="312">
        <f t="shared" si="243"/>
        <v>0</v>
      </c>
      <c r="J495" s="312">
        <f t="shared" si="244"/>
        <v>0</v>
      </c>
      <c r="K495" s="315" t="str">
        <f t="shared" si="245"/>
        <v>#DIV/0!</v>
      </c>
      <c r="L495" s="290"/>
      <c r="M495" s="290"/>
      <c r="N495" s="290"/>
      <c r="O495" s="290"/>
      <c r="P495" s="290"/>
      <c r="Q495" s="290"/>
      <c r="R495" s="290"/>
      <c r="S495" s="290"/>
      <c r="T495" s="290"/>
      <c r="U495" s="290"/>
      <c r="V495" s="290"/>
      <c r="W495" s="290"/>
      <c r="X495" s="290"/>
      <c r="Y495" s="290"/>
      <c r="Z495" s="290"/>
    </row>
    <row r="496" hidden="1">
      <c r="A496" s="335"/>
      <c r="B496" s="349"/>
      <c r="C496" s="339"/>
      <c r="D496" s="351"/>
      <c r="E496" s="336"/>
      <c r="F496" s="312">
        <f t="shared" si="241"/>
        <v>0</v>
      </c>
      <c r="G496" s="312">
        <f t="shared" si="242"/>
        <v>0</v>
      </c>
      <c r="H496" s="372"/>
      <c r="I496" s="312">
        <f t="shared" si="243"/>
        <v>0</v>
      </c>
      <c r="J496" s="312">
        <f t="shared" si="244"/>
        <v>0</v>
      </c>
      <c r="K496" s="315" t="str">
        <f t="shared" si="245"/>
        <v>#DIV/0!</v>
      </c>
      <c r="L496" s="290"/>
      <c r="M496" s="290"/>
      <c r="N496" s="290"/>
      <c r="O496" s="290"/>
      <c r="P496" s="290"/>
      <c r="Q496" s="290"/>
      <c r="R496" s="290"/>
      <c r="S496" s="290"/>
      <c r="T496" s="290"/>
      <c r="U496" s="290"/>
      <c r="V496" s="290"/>
      <c r="W496" s="290"/>
      <c r="X496" s="290"/>
      <c r="Y496" s="290"/>
      <c r="Z496" s="290"/>
    </row>
    <row r="497" hidden="1">
      <c r="A497" s="335"/>
      <c r="B497" s="349"/>
      <c r="C497" s="339"/>
      <c r="D497" s="351"/>
      <c r="E497" s="336"/>
      <c r="F497" s="312">
        <f t="shared" si="241"/>
        <v>0</v>
      </c>
      <c r="G497" s="312">
        <f t="shared" si="242"/>
        <v>0</v>
      </c>
      <c r="H497" s="372"/>
      <c r="I497" s="312">
        <f t="shared" si="243"/>
        <v>0</v>
      </c>
      <c r="J497" s="312">
        <f t="shared" si="244"/>
        <v>0</v>
      </c>
      <c r="K497" s="315" t="str">
        <f t="shared" si="245"/>
        <v>#DIV/0!</v>
      </c>
      <c r="L497" s="290"/>
      <c r="M497" s="290"/>
      <c r="N497" s="290"/>
      <c r="O497" s="290"/>
      <c r="P497" s="290"/>
      <c r="Q497" s="290"/>
      <c r="R497" s="290"/>
      <c r="S497" s="290"/>
      <c r="T497" s="290"/>
      <c r="U497" s="290"/>
      <c r="V497" s="290"/>
      <c r="W497" s="290"/>
      <c r="X497" s="290"/>
      <c r="Y497" s="290"/>
      <c r="Z497" s="290"/>
    </row>
    <row r="498" hidden="1">
      <c r="A498" s="335"/>
      <c r="B498" s="349"/>
      <c r="C498" s="339"/>
      <c r="D498" s="351"/>
      <c r="E498" s="336"/>
      <c r="F498" s="312">
        <f t="shared" si="241"/>
        <v>0</v>
      </c>
      <c r="G498" s="312">
        <f t="shared" si="242"/>
        <v>0</v>
      </c>
      <c r="H498" s="372"/>
      <c r="I498" s="312">
        <f t="shared" si="243"/>
        <v>0</v>
      </c>
      <c r="J498" s="312">
        <f t="shared" si="244"/>
        <v>0</v>
      </c>
      <c r="K498" s="315" t="str">
        <f t="shared" si="245"/>
        <v>#DIV/0!</v>
      </c>
      <c r="L498" s="290"/>
      <c r="M498" s="290"/>
      <c r="N498" s="290"/>
      <c r="O498" s="290"/>
      <c r="P498" s="290"/>
      <c r="Q498" s="290"/>
      <c r="R498" s="290"/>
      <c r="S498" s="290"/>
      <c r="T498" s="290"/>
      <c r="U498" s="290"/>
      <c r="V498" s="290"/>
      <c r="W498" s="290"/>
      <c r="X498" s="290"/>
      <c r="Y498" s="290"/>
      <c r="Z498" s="290"/>
    </row>
    <row r="499" hidden="1">
      <c r="A499" s="335"/>
      <c r="B499" s="349"/>
      <c r="C499" s="339"/>
      <c r="D499" s="351"/>
      <c r="E499" s="336"/>
      <c r="F499" s="312">
        <f t="shared" si="241"/>
        <v>0</v>
      </c>
      <c r="G499" s="312">
        <f t="shared" si="242"/>
        <v>0</v>
      </c>
      <c r="H499" s="372"/>
      <c r="I499" s="312">
        <f t="shared" si="243"/>
        <v>0</v>
      </c>
      <c r="J499" s="312">
        <f t="shared" si="244"/>
        <v>0</v>
      </c>
      <c r="K499" s="315" t="str">
        <f t="shared" si="245"/>
        <v>#DIV/0!</v>
      </c>
      <c r="L499" s="290"/>
      <c r="M499" s="290"/>
      <c r="N499" s="290"/>
      <c r="O499" s="290"/>
      <c r="P499" s="290"/>
      <c r="Q499" s="290"/>
      <c r="R499" s="290"/>
      <c r="S499" s="290"/>
      <c r="T499" s="290"/>
      <c r="U499" s="290"/>
      <c r="V499" s="290"/>
      <c r="W499" s="290"/>
      <c r="X499" s="290"/>
      <c r="Y499" s="290"/>
      <c r="Z499" s="290"/>
    </row>
    <row r="500" hidden="1">
      <c r="A500" s="337"/>
      <c r="B500" s="338"/>
      <c r="C500" s="339"/>
      <c r="D500" s="351"/>
      <c r="E500" s="336"/>
      <c r="F500" s="312">
        <f t="shared" si="241"/>
        <v>0</v>
      </c>
      <c r="G500" s="312">
        <f t="shared" si="242"/>
        <v>0</v>
      </c>
      <c r="H500" s="372"/>
      <c r="I500" s="312">
        <f t="shared" si="243"/>
        <v>0</v>
      </c>
      <c r="J500" s="312">
        <f t="shared" si="244"/>
        <v>0</v>
      </c>
      <c r="K500" s="315" t="str">
        <f t="shared" si="245"/>
        <v>#DIV/0!</v>
      </c>
      <c r="L500" s="290"/>
      <c r="M500" s="290"/>
      <c r="N500" s="290"/>
      <c r="O500" s="290"/>
      <c r="P500" s="290"/>
      <c r="Q500" s="290"/>
      <c r="R500" s="290"/>
      <c r="S500" s="290"/>
      <c r="T500" s="290"/>
      <c r="U500" s="290"/>
      <c r="V500" s="290"/>
      <c r="W500" s="290"/>
      <c r="X500" s="290"/>
      <c r="Y500" s="290"/>
      <c r="Z500" s="290"/>
    </row>
    <row r="501" hidden="1">
      <c r="A501" s="341"/>
      <c r="B501" s="338"/>
      <c r="C501" s="342"/>
      <c r="D501" s="355"/>
      <c r="E501" s="343"/>
      <c r="F501" s="312">
        <f t="shared" si="241"/>
        <v>0</v>
      </c>
      <c r="G501" s="312">
        <f t="shared" si="242"/>
        <v>0</v>
      </c>
      <c r="H501" s="374"/>
      <c r="I501" s="312">
        <f t="shared" si="243"/>
        <v>0</v>
      </c>
      <c r="J501" s="312">
        <f t="shared" si="244"/>
        <v>0</v>
      </c>
      <c r="K501" s="315" t="str">
        <f t="shared" si="245"/>
        <v>#DIV/0!</v>
      </c>
      <c r="L501" s="290"/>
      <c r="M501" s="290"/>
      <c r="N501" s="290"/>
      <c r="O501" s="290"/>
      <c r="P501" s="290"/>
      <c r="Q501" s="290"/>
      <c r="R501" s="290"/>
      <c r="S501" s="290"/>
      <c r="T501" s="290"/>
      <c r="U501" s="290"/>
      <c r="V501" s="290"/>
      <c r="W501" s="290"/>
      <c r="X501" s="290"/>
      <c r="Y501" s="290"/>
      <c r="Z501" s="290"/>
    </row>
    <row r="502" hidden="1">
      <c r="A502" s="344"/>
      <c r="B502" s="345" t="s">
        <v>855</v>
      </c>
      <c r="C502" s="346">
        <f>SUM(C487:C501)</f>
        <v>0</v>
      </c>
      <c r="D502" s="346"/>
      <c r="E502" s="346"/>
      <c r="F502" s="347">
        <f t="shared" ref="F502:G502" si="246">SUM(F487:F501)</f>
        <v>0</v>
      </c>
      <c r="G502" s="347">
        <f t="shared" si="246"/>
        <v>0</v>
      </c>
      <c r="H502" s="346"/>
      <c r="I502" s="347">
        <f t="shared" ref="I502:J502" si="247">SUM(I487:I501)</f>
        <v>0</v>
      </c>
      <c r="J502" s="347">
        <f t="shared" si="247"/>
        <v>0</v>
      </c>
      <c r="K502" s="348" t="str">
        <f t="shared" si="245"/>
        <v>#DIV/0!</v>
      </c>
      <c r="L502" s="290"/>
      <c r="M502" s="290"/>
      <c r="N502" s="290"/>
      <c r="O502" s="290"/>
      <c r="P502" s="290"/>
      <c r="Q502" s="290"/>
      <c r="R502" s="290"/>
      <c r="S502" s="290"/>
      <c r="T502" s="290"/>
      <c r="U502" s="290"/>
      <c r="V502" s="290"/>
      <c r="W502" s="290"/>
      <c r="X502" s="290"/>
      <c r="Y502" s="290"/>
      <c r="Z502" s="290"/>
    </row>
    <row r="503" hidden="1">
      <c r="A503" s="335"/>
      <c r="B503" s="349"/>
      <c r="C503" s="350"/>
      <c r="D503" s="351"/>
      <c r="E503" s="352"/>
      <c r="F503" s="312">
        <f t="shared" ref="F503:F517" si="248">E503*C503</f>
        <v>0</v>
      </c>
      <c r="G503" s="312">
        <f t="shared" ref="G503:G517" si="249">F503*$C$450</f>
        <v>0</v>
      </c>
      <c r="H503" s="375"/>
      <c r="I503" s="312">
        <f t="shared" ref="I503:I517" si="250">H503*C503</f>
        <v>0</v>
      </c>
      <c r="J503" s="312">
        <f t="shared" ref="J503:J517" si="251">I503*$C$450</f>
        <v>0</v>
      </c>
      <c r="K503" s="315" t="str">
        <f t="shared" si="245"/>
        <v>#DIV/0!</v>
      </c>
      <c r="L503" s="331"/>
      <c r="M503" s="331"/>
      <c r="N503" s="331"/>
      <c r="O503" s="331"/>
      <c r="P503" s="331"/>
      <c r="Q503" s="331"/>
      <c r="R503" s="331"/>
      <c r="S503" s="331"/>
      <c r="T503" s="331"/>
      <c r="U503" s="331"/>
      <c r="V503" s="331"/>
      <c r="W503" s="331"/>
      <c r="X503" s="331"/>
      <c r="Y503" s="331"/>
      <c r="Z503" s="331"/>
    </row>
    <row r="504" hidden="1">
      <c r="A504" s="335"/>
      <c r="B504" s="349"/>
      <c r="C504" s="339"/>
      <c r="D504" s="351"/>
      <c r="E504" s="336"/>
      <c r="F504" s="312">
        <f t="shared" si="248"/>
        <v>0</v>
      </c>
      <c r="G504" s="312">
        <f t="shared" si="249"/>
        <v>0</v>
      </c>
      <c r="H504" s="372"/>
      <c r="I504" s="312">
        <f t="shared" si="250"/>
        <v>0</v>
      </c>
      <c r="J504" s="312">
        <f t="shared" si="251"/>
        <v>0</v>
      </c>
      <c r="K504" s="315" t="str">
        <f t="shared" si="245"/>
        <v>#DIV/0!</v>
      </c>
      <c r="L504" s="290"/>
      <c r="M504" s="290"/>
      <c r="N504" s="290"/>
      <c r="O504" s="290"/>
      <c r="P504" s="290"/>
      <c r="Q504" s="290"/>
      <c r="R504" s="290"/>
      <c r="S504" s="290"/>
      <c r="T504" s="290"/>
      <c r="U504" s="290"/>
      <c r="V504" s="290"/>
      <c r="W504" s="290"/>
      <c r="X504" s="290"/>
      <c r="Y504" s="290"/>
      <c r="Z504" s="290"/>
    </row>
    <row r="505" hidden="1">
      <c r="A505" s="335"/>
      <c r="B505" s="354"/>
      <c r="C505" s="339"/>
      <c r="D505" s="351"/>
      <c r="E505" s="336"/>
      <c r="F505" s="312">
        <f t="shared" si="248"/>
        <v>0</v>
      </c>
      <c r="G505" s="312">
        <f t="shared" si="249"/>
        <v>0</v>
      </c>
      <c r="H505" s="372"/>
      <c r="I505" s="312">
        <f t="shared" si="250"/>
        <v>0</v>
      </c>
      <c r="J505" s="312">
        <f t="shared" si="251"/>
        <v>0</v>
      </c>
      <c r="K505" s="315" t="str">
        <f t="shared" si="245"/>
        <v>#DIV/0!</v>
      </c>
      <c r="L505" s="290"/>
      <c r="M505" s="290"/>
      <c r="N505" s="290"/>
      <c r="O505" s="290"/>
      <c r="P505" s="290"/>
      <c r="Q505" s="290"/>
      <c r="R505" s="290"/>
      <c r="S505" s="290"/>
      <c r="T505" s="290"/>
      <c r="U505" s="290"/>
      <c r="V505" s="290"/>
      <c r="W505" s="290"/>
      <c r="X505" s="290"/>
      <c r="Y505" s="290"/>
      <c r="Z505" s="290"/>
    </row>
    <row r="506" hidden="1">
      <c r="A506" s="335"/>
      <c r="B506" s="349"/>
      <c r="C506" s="339"/>
      <c r="D506" s="351"/>
      <c r="E506" s="336"/>
      <c r="F506" s="312">
        <f t="shared" si="248"/>
        <v>0</v>
      </c>
      <c r="G506" s="312">
        <f t="shared" si="249"/>
        <v>0</v>
      </c>
      <c r="H506" s="372"/>
      <c r="I506" s="312">
        <f t="shared" si="250"/>
        <v>0</v>
      </c>
      <c r="J506" s="312">
        <f t="shared" si="251"/>
        <v>0</v>
      </c>
      <c r="K506" s="315" t="str">
        <f t="shared" si="245"/>
        <v>#DIV/0!</v>
      </c>
      <c r="L506" s="290"/>
      <c r="M506" s="290"/>
      <c r="N506" s="290"/>
      <c r="O506" s="290"/>
      <c r="P506" s="290"/>
      <c r="Q506" s="290"/>
      <c r="R506" s="290"/>
      <c r="S506" s="290"/>
      <c r="T506" s="290"/>
      <c r="U506" s="290"/>
      <c r="V506" s="290"/>
      <c r="W506" s="290"/>
      <c r="X506" s="290"/>
      <c r="Y506" s="290"/>
      <c r="Z506" s="290"/>
    </row>
    <row r="507" hidden="1">
      <c r="A507" s="335"/>
      <c r="B507" s="349"/>
      <c r="C507" s="339"/>
      <c r="D507" s="351"/>
      <c r="E507" s="336"/>
      <c r="F507" s="312">
        <f t="shared" si="248"/>
        <v>0</v>
      </c>
      <c r="G507" s="312">
        <f t="shared" si="249"/>
        <v>0</v>
      </c>
      <c r="H507" s="372"/>
      <c r="I507" s="312">
        <f t="shared" si="250"/>
        <v>0</v>
      </c>
      <c r="J507" s="312">
        <f t="shared" si="251"/>
        <v>0</v>
      </c>
      <c r="K507" s="315" t="str">
        <f t="shared" si="245"/>
        <v>#DIV/0!</v>
      </c>
      <c r="L507" s="290"/>
      <c r="M507" s="290"/>
      <c r="N507" s="290"/>
      <c r="O507" s="290"/>
      <c r="P507" s="290"/>
      <c r="Q507" s="290"/>
      <c r="R507" s="290"/>
      <c r="S507" s="290"/>
      <c r="T507" s="290"/>
      <c r="U507" s="290"/>
      <c r="V507" s="290"/>
      <c r="W507" s="290"/>
      <c r="X507" s="290"/>
      <c r="Y507" s="290"/>
      <c r="Z507" s="290"/>
    </row>
    <row r="508" hidden="1">
      <c r="A508" s="335"/>
      <c r="B508" s="349"/>
      <c r="C508" s="339"/>
      <c r="D508" s="351"/>
      <c r="E508" s="336"/>
      <c r="F508" s="312">
        <f t="shared" si="248"/>
        <v>0</v>
      </c>
      <c r="G508" s="312">
        <f t="shared" si="249"/>
        <v>0</v>
      </c>
      <c r="H508" s="372"/>
      <c r="I508" s="312">
        <f t="shared" si="250"/>
        <v>0</v>
      </c>
      <c r="J508" s="312">
        <f t="shared" si="251"/>
        <v>0</v>
      </c>
      <c r="K508" s="315" t="str">
        <f t="shared" si="245"/>
        <v>#DIV/0!</v>
      </c>
      <c r="L508" s="290"/>
      <c r="M508" s="290"/>
      <c r="N508" s="290"/>
      <c r="O508" s="290"/>
      <c r="P508" s="290"/>
      <c r="Q508" s="290"/>
      <c r="R508" s="290"/>
      <c r="S508" s="290"/>
      <c r="T508" s="290"/>
      <c r="U508" s="290"/>
      <c r="V508" s="290"/>
      <c r="W508" s="290"/>
      <c r="X508" s="290"/>
      <c r="Y508" s="290"/>
      <c r="Z508" s="290"/>
    </row>
    <row r="509" hidden="1">
      <c r="A509" s="335"/>
      <c r="B509" s="349"/>
      <c r="C509" s="339"/>
      <c r="D509" s="351"/>
      <c r="E509" s="336"/>
      <c r="F509" s="312">
        <f t="shared" si="248"/>
        <v>0</v>
      </c>
      <c r="G509" s="312">
        <f t="shared" si="249"/>
        <v>0</v>
      </c>
      <c r="H509" s="372"/>
      <c r="I509" s="312">
        <f t="shared" si="250"/>
        <v>0</v>
      </c>
      <c r="J509" s="312">
        <f t="shared" si="251"/>
        <v>0</v>
      </c>
      <c r="K509" s="315" t="str">
        <f t="shared" si="245"/>
        <v>#DIV/0!</v>
      </c>
      <c r="L509" s="290"/>
      <c r="M509" s="290"/>
      <c r="N509" s="290"/>
      <c r="O509" s="290"/>
      <c r="P509" s="290"/>
      <c r="Q509" s="290"/>
      <c r="R509" s="290"/>
      <c r="S509" s="290"/>
      <c r="T509" s="290"/>
      <c r="U509" s="290"/>
      <c r="V509" s="290"/>
      <c r="W509" s="290"/>
      <c r="X509" s="290"/>
      <c r="Y509" s="290"/>
      <c r="Z509" s="290"/>
    </row>
    <row r="510" hidden="1">
      <c r="A510" s="335"/>
      <c r="B510" s="349"/>
      <c r="C510" s="339"/>
      <c r="D510" s="351"/>
      <c r="E510" s="336"/>
      <c r="F510" s="312">
        <f t="shared" si="248"/>
        <v>0</v>
      </c>
      <c r="G510" s="312">
        <f t="shared" si="249"/>
        <v>0</v>
      </c>
      <c r="H510" s="372"/>
      <c r="I510" s="312">
        <f t="shared" si="250"/>
        <v>0</v>
      </c>
      <c r="J510" s="312">
        <f t="shared" si="251"/>
        <v>0</v>
      </c>
      <c r="K510" s="315" t="str">
        <f t="shared" si="245"/>
        <v>#DIV/0!</v>
      </c>
      <c r="L510" s="290"/>
      <c r="M510" s="290"/>
      <c r="N510" s="290"/>
      <c r="O510" s="290"/>
      <c r="P510" s="290"/>
      <c r="Q510" s="290"/>
      <c r="R510" s="290"/>
      <c r="S510" s="290"/>
      <c r="T510" s="290"/>
      <c r="U510" s="290"/>
      <c r="V510" s="290"/>
      <c r="W510" s="290"/>
      <c r="X510" s="290"/>
      <c r="Y510" s="290"/>
      <c r="Z510" s="290"/>
    </row>
    <row r="511" hidden="1">
      <c r="A511" s="335"/>
      <c r="B511" s="349"/>
      <c r="C511" s="339"/>
      <c r="D511" s="351"/>
      <c r="E511" s="336"/>
      <c r="F511" s="312">
        <f t="shared" si="248"/>
        <v>0</v>
      </c>
      <c r="G511" s="312">
        <f t="shared" si="249"/>
        <v>0</v>
      </c>
      <c r="H511" s="372"/>
      <c r="I511" s="312">
        <f t="shared" si="250"/>
        <v>0</v>
      </c>
      <c r="J511" s="312">
        <f t="shared" si="251"/>
        <v>0</v>
      </c>
      <c r="K511" s="315" t="str">
        <f t="shared" si="245"/>
        <v>#DIV/0!</v>
      </c>
      <c r="L511" s="290"/>
      <c r="M511" s="290"/>
      <c r="N511" s="290"/>
      <c r="O511" s="290"/>
      <c r="P511" s="290"/>
      <c r="Q511" s="290"/>
      <c r="R511" s="290"/>
      <c r="S511" s="290"/>
      <c r="T511" s="290"/>
      <c r="U511" s="290"/>
      <c r="V511" s="290"/>
      <c r="W511" s="290"/>
      <c r="X511" s="290"/>
      <c r="Y511" s="290"/>
      <c r="Z511" s="290"/>
    </row>
    <row r="512" hidden="1">
      <c r="A512" s="335"/>
      <c r="B512" s="349"/>
      <c r="C512" s="339"/>
      <c r="D512" s="351"/>
      <c r="E512" s="336"/>
      <c r="F512" s="312">
        <f t="shared" si="248"/>
        <v>0</v>
      </c>
      <c r="G512" s="312">
        <f t="shared" si="249"/>
        <v>0</v>
      </c>
      <c r="H512" s="372"/>
      <c r="I512" s="312">
        <f t="shared" si="250"/>
        <v>0</v>
      </c>
      <c r="J512" s="312">
        <f t="shared" si="251"/>
        <v>0</v>
      </c>
      <c r="K512" s="315" t="str">
        <f t="shared" si="245"/>
        <v>#DIV/0!</v>
      </c>
      <c r="L512" s="290"/>
      <c r="M512" s="290"/>
      <c r="N512" s="290"/>
      <c r="O512" s="290"/>
      <c r="P512" s="290"/>
      <c r="Q512" s="290"/>
      <c r="R512" s="290"/>
      <c r="S512" s="290"/>
      <c r="T512" s="290"/>
      <c r="U512" s="290"/>
      <c r="V512" s="290"/>
      <c r="W512" s="290"/>
      <c r="X512" s="290"/>
      <c r="Y512" s="290"/>
      <c r="Z512" s="290"/>
    </row>
    <row r="513" hidden="1">
      <c r="A513" s="335"/>
      <c r="B513" s="349"/>
      <c r="C513" s="339"/>
      <c r="D513" s="351"/>
      <c r="E513" s="336"/>
      <c r="F513" s="312">
        <f t="shared" si="248"/>
        <v>0</v>
      </c>
      <c r="G513" s="312">
        <f t="shared" si="249"/>
        <v>0</v>
      </c>
      <c r="H513" s="372"/>
      <c r="I513" s="312">
        <f t="shared" si="250"/>
        <v>0</v>
      </c>
      <c r="J513" s="312">
        <f t="shared" si="251"/>
        <v>0</v>
      </c>
      <c r="K513" s="315" t="str">
        <f t="shared" si="245"/>
        <v>#DIV/0!</v>
      </c>
      <c r="L513" s="290"/>
      <c r="M513" s="290"/>
      <c r="N513" s="290"/>
      <c r="O513" s="290"/>
      <c r="P513" s="290"/>
      <c r="Q513" s="290"/>
      <c r="R513" s="290"/>
      <c r="S513" s="290"/>
      <c r="T513" s="290"/>
      <c r="U513" s="290"/>
      <c r="V513" s="290"/>
      <c r="W513" s="290"/>
      <c r="X513" s="290"/>
      <c r="Y513" s="290"/>
      <c r="Z513" s="290"/>
    </row>
    <row r="514" hidden="1">
      <c r="A514" s="335"/>
      <c r="B514" s="349"/>
      <c r="C514" s="339"/>
      <c r="D514" s="351"/>
      <c r="E514" s="336"/>
      <c r="F514" s="312">
        <f t="shared" si="248"/>
        <v>0</v>
      </c>
      <c r="G514" s="312">
        <f t="shared" si="249"/>
        <v>0</v>
      </c>
      <c r="H514" s="372"/>
      <c r="I514" s="312">
        <f t="shared" si="250"/>
        <v>0</v>
      </c>
      <c r="J514" s="312">
        <f t="shared" si="251"/>
        <v>0</v>
      </c>
      <c r="K514" s="315" t="str">
        <f t="shared" si="245"/>
        <v>#DIV/0!</v>
      </c>
      <c r="L514" s="290"/>
      <c r="M514" s="290"/>
      <c r="N514" s="290"/>
      <c r="O514" s="290"/>
      <c r="P514" s="290"/>
      <c r="Q514" s="290"/>
      <c r="R514" s="290"/>
      <c r="S514" s="290"/>
      <c r="T514" s="290"/>
      <c r="U514" s="290"/>
      <c r="V514" s="290"/>
      <c r="W514" s="290"/>
      <c r="X514" s="290"/>
      <c r="Y514" s="290"/>
      <c r="Z514" s="290"/>
    </row>
    <row r="515" hidden="1">
      <c r="A515" s="335"/>
      <c r="B515" s="349"/>
      <c r="C515" s="339"/>
      <c r="D515" s="351"/>
      <c r="E515" s="336"/>
      <c r="F515" s="312">
        <f t="shared" si="248"/>
        <v>0</v>
      </c>
      <c r="G515" s="312">
        <f t="shared" si="249"/>
        <v>0</v>
      </c>
      <c r="H515" s="372"/>
      <c r="I515" s="312">
        <f t="shared" si="250"/>
        <v>0</v>
      </c>
      <c r="J515" s="312">
        <f t="shared" si="251"/>
        <v>0</v>
      </c>
      <c r="K515" s="315" t="str">
        <f t="shared" si="245"/>
        <v>#DIV/0!</v>
      </c>
      <c r="L515" s="290"/>
      <c r="M515" s="290"/>
      <c r="N515" s="290"/>
      <c r="O515" s="290"/>
      <c r="P515" s="290"/>
      <c r="Q515" s="290"/>
      <c r="R515" s="290"/>
      <c r="S515" s="290"/>
      <c r="T515" s="290"/>
      <c r="U515" s="290"/>
      <c r="V515" s="290"/>
      <c r="W515" s="290"/>
      <c r="X515" s="290"/>
      <c r="Y515" s="290"/>
      <c r="Z515" s="290"/>
    </row>
    <row r="516" hidden="1">
      <c r="A516" s="337"/>
      <c r="B516" s="338"/>
      <c r="C516" s="339"/>
      <c r="D516" s="351"/>
      <c r="E516" s="336"/>
      <c r="F516" s="312">
        <f t="shared" si="248"/>
        <v>0</v>
      </c>
      <c r="G516" s="312">
        <f t="shared" si="249"/>
        <v>0</v>
      </c>
      <c r="H516" s="372"/>
      <c r="I516" s="312">
        <f t="shared" si="250"/>
        <v>0</v>
      </c>
      <c r="J516" s="312">
        <f t="shared" si="251"/>
        <v>0</v>
      </c>
      <c r="K516" s="315" t="str">
        <f t="shared" si="245"/>
        <v>#DIV/0!</v>
      </c>
      <c r="L516" s="290"/>
      <c r="M516" s="290"/>
      <c r="N516" s="290"/>
      <c r="O516" s="290"/>
      <c r="P516" s="290"/>
      <c r="Q516" s="290"/>
      <c r="R516" s="290"/>
      <c r="S516" s="290"/>
      <c r="T516" s="290"/>
      <c r="U516" s="290"/>
      <c r="V516" s="290"/>
      <c r="W516" s="290"/>
      <c r="X516" s="290"/>
      <c r="Y516" s="290"/>
      <c r="Z516" s="290"/>
    </row>
    <row r="517" hidden="1">
      <c r="A517" s="341"/>
      <c r="B517" s="338"/>
      <c r="C517" s="342"/>
      <c r="D517" s="355"/>
      <c r="E517" s="343"/>
      <c r="F517" s="312">
        <f t="shared" si="248"/>
        <v>0</v>
      </c>
      <c r="G517" s="312">
        <f t="shared" si="249"/>
        <v>0</v>
      </c>
      <c r="H517" s="374"/>
      <c r="I517" s="312">
        <f t="shared" si="250"/>
        <v>0</v>
      </c>
      <c r="J517" s="312">
        <f t="shared" si="251"/>
        <v>0</v>
      </c>
      <c r="K517" s="315" t="str">
        <f t="shared" si="245"/>
        <v>#DIV/0!</v>
      </c>
      <c r="L517" s="290"/>
      <c r="M517" s="290"/>
      <c r="N517" s="290"/>
      <c r="O517" s="290"/>
      <c r="P517" s="290"/>
      <c r="Q517" s="290"/>
      <c r="R517" s="290"/>
      <c r="S517" s="290"/>
      <c r="T517" s="290"/>
      <c r="U517" s="290"/>
      <c r="V517" s="290"/>
      <c r="W517" s="290"/>
      <c r="X517" s="290"/>
      <c r="Y517" s="290"/>
      <c r="Z517" s="290"/>
    </row>
    <row r="518" hidden="1">
      <c r="A518" s="344"/>
      <c r="B518" s="345" t="s">
        <v>856</v>
      </c>
      <c r="C518" s="346">
        <f>SUM(C503:C517)</f>
        <v>0</v>
      </c>
      <c r="D518" s="346"/>
      <c r="E518" s="346"/>
      <c r="F518" s="347">
        <f t="shared" ref="F518:G518" si="252">SUM(F503:F517)</f>
        <v>0</v>
      </c>
      <c r="G518" s="347">
        <f t="shared" si="252"/>
        <v>0</v>
      </c>
      <c r="H518" s="346"/>
      <c r="I518" s="347">
        <f t="shared" ref="I518:K518" si="253">SUM(I503:I517)</f>
        <v>0</v>
      </c>
      <c r="J518" s="347">
        <f t="shared" si="253"/>
        <v>0</v>
      </c>
      <c r="K518" s="346" t="str">
        <f t="shared" si="253"/>
        <v>#DIV/0!</v>
      </c>
      <c r="L518" s="290"/>
      <c r="M518" s="290"/>
      <c r="N518" s="290"/>
      <c r="O518" s="290"/>
      <c r="P518" s="290"/>
      <c r="Q518" s="290"/>
      <c r="R518" s="290"/>
      <c r="S518" s="290"/>
      <c r="T518" s="290"/>
      <c r="U518" s="290"/>
      <c r="V518" s="290"/>
      <c r="W518" s="290"/>
      <c r="X518" s="290"/>
      <c r="Y518" s="290"/>
      <c r="Z518" s="290"/>
    </row>
    <row r="519" hidden="1">
      <c r="A519" s="335"/>
      <c r="B519" s="349"/>
      <c r="C519" s="350"/>
      <c r="D519" s="351"/>
      <c r="E519" s="352"/>
      <c r="F519" s="312">
        <f t="shared" ref="F519:F533" si="254">E519*C519</f>
        <v>0</v>
      </c>
      <c r="G519" s="312">
        <f t="shared" ref="G519:G533" si="255">F519*$C$450</f>
        <v>0</v>
      </c>
      <c r="H519" s="375"/>
      <c r="I519" s="312">
        <f t="shared" ref="I519:I533" si="256">H519*C519</f>
        <v>0</v>
      </c>
      <c r="J519" s="312">
        <f t="shared" ref="J519:J533" si="257">I519*$C$450</f>
        <v>0</v>
      </c>
      <c r="K519" s="315" t="str">
        <f t="shared" ref="K519:K551" si="258">G519/J519</f>
        <v>#DIV/0!</v>
      </c>
      <c r="L519" s="331"/>
      <c r="M519" s="331"/>
      <c r="N519" s="331"/>
      <c r="O519" s="331"/>
      <c r="P519" s="331"/>
      <c r="Q519" s="331"/>
      <c r="R519" s="331"/>
      <c r="S519" s="331"/>
      <c r="T519" s="331"/>
      <c r="U519" s="331"/>
      <c r="V519" s="331"/>
      <c r="W519" s="331"/>
      <c r="X519" s="331"/>
      <c r="Y519" s="331"/>
      <c r="Z519" s="331"/>
    </row>
    <row r="520" hidden="1">
      <c r="A520" s="335"/>
      <c r="B520" s="349"/>
      <c r="C520" s="339"/>
      <c r="D520" s="351"/>
      <c r="E520" s="336"/>
      <c r="F520" s="312">
        <f t="shared" si="254"/>
        <v>0</v>
      </c>
      <c r="G520" s="312">
        <f t="shared" si="255"/>
        <v>0</v>
      </c>
      <c r="H520" s="372"/>
      <c r="I520" s="312">
        <f t="shared" si="256"/>
        <v>0</v>
      </c>
      <c r="J520" s="312">
        <f t="shared" si="257"/>
        <v>0</v>
      </c>
      <c r="K520" s="315" t="str">
        <f t="shared" si="258"/>
        <v>#DIV/0!</v>
      </c>
      <c r="L520" s="290"/>
      <c r="M520" s="290"/>
      <c r="N520" s="290"/>
      <c r="O520" s="290"/>
      <c r="P520" s="290"/>
      <c r="Q520" s="290"/>
      <c r="R520" s="290"/>
      <c r="S520" s="290"/>
      <c r="T520" s="290"/>
      <c r="U520" s="290"/>
      <c r="V520" s="290"/>
      <c r="W520" s="290"/>
      <c r="X520" s="290"/>
      <c r="Y520" s="290"/>
      <c r="Z520" s="290"/>
    </row>
    <row r="521" hidden="1">
      <c r="A521" s="335"/>
      <c r="B521" s="354"/>
      <c r="C521" s="339"/>
      <c r="D521" s="351"/>
      <c r="E521" s="336"/>
      <c r="F521" s="312">
        <f t="shared" si="254"/>
        <v>0</v>
      </c>
      <c r="G521" s="312">
        <f t="shared" si="255"/>
        <v>0</v>
      </c>
      <c r="H521" s="372"/>
      <c r="I521" s="312">
        <f t="shared" si="256"/>
        <v>0</v>
      </c>
      <c r="J521" s="312">
        <f t="shared" si="257"/>
        <v>0</v>
      </c>
      <c r="K521" s="315" t="str">
        <f t="shared" si="258"/>
        <v>#DIV/0!</v>
      </c>
      <c r="L521" s="290"/>
      <c r="M521" s="290"/>
      <c r="N521" s="290"/>
      <c r="O521" s="290"/>
      <c r="P521" s="290"/>
      <c r="Q521" s="290"/>
      <c r="R521" s="290"/>
      <c r="S521" s="290"/>
      <c r="T521" s="290"/>
      <c r="U521" s="290"/>
      <c r="V521" s="290"/>
      <c r="W521" s="290"/>
      <c r="X521" s="290"/>
      <c r="Y521" s="290"/>
      <c r="Z521" s="290"/>
    </row>
    <row r="522" hidden="1">
      <c r="A522" s="335"/>
      <c r="B522" s="349"/>
      <c r="C522" s="339"/>
      <c r="D522" s="351"/>
      <c r="E522" s="336"/>
      <c r="F522" s="312">
        <f t="shared" si="254"/>
        <v>0</v>
      </c>
      <c r="G522" s="312">
        <f t="shared" si="255"/>
        <v>0</v>
      </c>
      <c r="H522" s="372"/>
      <c r="I522" s="312">
        <f t="shared" si="256"/>
        <v>0</v>
      </c>
      <c r="J522" s="312">
        <f t="shared" si="257"/>
        <v>0</v>
      </c>
      <c r="K522" s="315" t="str">
        <f t="shared" si="258"/>
        <v>#DIV/0!</v>
      </c>
      <c r="L522" s="290"/>
      <c r="M522" s="290"/>
      <c r="N522" s="290"/>
      <c r="O522" s="290"/>
      <c r="P522" s="290"/>
      <c r="Q522" s="290"/>
      <c r="R522" s="290"/>
      <c r="S522" s="290"/>
      <c r="T522" s="290"/>
      <c r="U522" s="290"/>
      <c r="V522" s="290"/>
      <c r="W522" s="290"/>
      <c r="X522" s="290"/>
      <c r="Y522" s="290"/>
      <c r="Z522" s="290"/>
    </row>
    <row r="523" hidden="1">
      <c r="A523" s="335"/>
      <c r="B523" s="349"/>
      <c r="C523" s="339"/>
      <c r="D523" s="351"/>
      <c r="E523" s="336"/>
      <c r="F523" s="312">
        <f t="shared" si="254"/>
        <v>0</v>
      </c>
      <c r="G523" s="312">
        <f t="shared" si="255"/>
        <v>0</v>
      </c>
      <c r="H523" s="372"/>
      <c r="I523" s="312">
        <f t="shared" si="256"/>
        <v>0</v>
      </c>
      <c r="J523" s="312">
        <f t="shared" si="257"/>
        <v>0</v>
      </c>
      <c r="K523" s="315" t="str">
        <f t="shared" si="258"/>
        <v>#DIV/0!</v>
      </c>
      <c r="L523" s="290"/>
      <c r="M523" s="290"/>
      <c r="N523" s="290"/>
      <c r="O523" s="290"/>
      <c r="P523" s="290"/>
      <c r="Q523" s="290"/>
      <c r="R523" s="290"/>
      <c r="S523" s="290"/>
      <c r="T523" s="290"/>
      <c r="U523" s="290"/>
      <c r="V523" s="290"/>
      <c r="W523" s="290"/>
      <c r="X523" s="290"/>
      <c r="Y523" s="290"/>
      <c r="Z523" s="290"/>
    </row>
    <row r="524" hidden="1">
      <c r="A524" s="335"/>
      <c r="B524" s="349"/>
      <c r="C524" s="339"/>
      <c r="D524" s="351"/>
      <c r="E524" s="336"/>
      <c r="F524" s="312">
        <f t="shared" si="254"/>
        <v>0</v>
      </c>
      <c r="G524" s="312">
        <f t="shared" si="255"/>
        <v>0</v>
      </c>
      <c r="H524" s="372"/>
      <c r="I524" s="312">
        <f t="shared" si="256"/>
        <v>0</v>
      </c>
      <c r="J524" s="312">
        <f t="shared" si="257"/>
        <v>0</v>
      </c>
      <c r="K524" s="315" t="str">
        <f t="shared" si="258"/>
        <v>#DIV/0!</v>
      </c>
      <c r="L524" s="290"/>
      <c r="M524" s="290"/>
      <c r="N524" s="290"/>
      <c r="O524" s="290"/>
      <c r="P524" s="290"/>
      <c r="Q524" s="290"/>
      <c r="R524" s="290"/>
      <c r="S524" s="290"/>
      <c r="T524" s="290"/>
      <c r="U524" s="290"/>
      <c r="V524" s="290"/>
      <c r="W524" s="290"/>
      <c r="X524" s="290"/>
      <c r="Y524" s="290"/>
      <c r="Z524" s="290"/>
    </row>
    <row r="525" hidden="1">
      <c r="A525" s="335"/>
      <c r="B525" s="349"/>
      <c r="C525" s="339"/>
      <c r="D525" s="351"/>
      <c r="E525" s="336"/>
      <c r="F525" s="312">
        <f t="shared" si="254"/>
        <v>0</v>
      </c>
      <c r="G525" s="312">
        <f t="shared" si="255"/>
        <v>0</v>
      </c>
      <c r="H525" s="372"/>
      <c r="I525" s="312">
        <f t="shared" si="256"/>
        <v>0</v>
      </c>
      <c r="J525" s="312">
        <f t="shared" si="257"/>
        <v>0</v>
      </c>
      <c r="K525" s="315" t="str">
        <f t="shared" si="258"/>
        <v>#DIV/0!</v>
      </c>
      <c r="L525" s="290"/>
      <c r="M525" s="290"/>
      <c r="N525" s="290"/>
      <c r="O525" s="290"/>
      <c r="P525" s="290"/>
      <c r="Q525" s="290"/>
      <c r="R525" s="290"/>
      <c r="S525" s="290"/>
      <c r="T525" s="290"/>
      <c r="U525" s="290"/>
      <c r="V525" s="290"/>
      <c r="W525" s="290"/>
      <c r="X525" s="290"/>
      <c r="Y525" s="290"/>
      <c r="Z525" s="290"/>
    </row>
    <row r="526" hidden="1">
      <c r="A526" s="335"/>
      <c r="B526" s="349"/>
      <c r="C526" s="339"/>
      <c r="D526" s="351"/>
      <c r="E526" s="336"/>
      <c r="F526" s="312">
        <f t="shared" si="254"/>
        <v>0</v>
      </c>
      <c r="G526" s="312">
        <f t="shared" si="255"/>
        <v>0</v>
      </c>
      <c r="H526" s="372"/>
      <c r="I526" s="312">
        <f t="shared" si="256"/>
        <v>0</v>
      </c>
      <c r="J526" s="312">
        <f t="shared" si="257"/>
        <v>0</v>
      </c>
      <c r="K526" s="315" t="str">
        <f t="shared" si="258"/>
        <v>#DIV/0!</v>
      </c>
      <c r="L526" s="290"/>
      <c r="M526" s="290"/>
      <c r="N526" s="290"/>
      <c r="O526" s="290"/>
      <c r="P526" s="290"/>
      <c r="Q526" s="290"/>
      <c r="R526" s="290"/>
      <c r="S526" s="290"/>
      <c r="T526" s="290"/>
      <c r="U526" s="290"/>
      <c r="V526" s="290"/>
      <c r="W526" s="290"/>
      <c r="X526" s="290"/>
      <c r="Y526" s="290"/>
      <c r="Z526" s="290"/>
    </row>
    <row r="527" hidden="1">
      <c r="A527" s="335"/>
      <c r="B527" s="349"/>
      <c r="C527" s="339"/>
      <c r="D527" s="351"/>
      <c r="E527" s="336"/>
      <c r="F527" s="312">
        <f t="shared" si="254"/>
        <v>0</v>
      </c>
      <c r="G527" s="312">
        <f t="shared" si="255"/>
        <v>0</v>
      </c>
      <c r="H527" s="372"/>
      <c r="I527" s="312">
        <f t="shared" si="256"/>
        <v>0</v>
      </c>
      <c r="J527" s="312">
        <f t="shared" si="257"/>
        <v>0</v>
      </c>
      <c r="K527" s="315" t="str">
        <f t="shared" si="258"/>
        <v>#DIV/0!</v>
      </c>
      <c r="L527" s="290"/>
      <c r="M527" s="290"/>
      <c r="N527" s="290"/>
      <c r="O527" s="290"/>
      <c r="P527" s="290"/>
      <c r="Q527" s="290"/>
      <c r="R527" s="290"/>
      <c r="S527" s="290"/>
      <c r="T527" s="290"/>
      <c r="U527" s="290"/>
      <c r="V527" s="290"/>
      <c r="W527" s="290"/>
      <c r="X527" s="290"/>
      <c r="Y527" s="290"/>
      <c r="Z527" s="290"/>
    </row>
    <row r="528" hidden="1">
      <c r="A528" s="335"/>
      <c r="B528" s="349"/>
      <c r="C528" s="339"/>
      <c r="D528" s="351"/>
      <c r="E528" s="336"/>
      <c r="F528" s="312">
        <f t="shared" si="254"/>
        <v>0</v>
      </c>
      <c r="G528" s="312">
        <f t="shared" si="255"/>
        <v>0</v>
      </c>
      <c r="H528" s="372"/>
      <c r="I528" s="312">
        <f t="shared" si="256"/>
        <v>0</v>
      </c>
      <c r="J528" s="312">
        <f t="shared" si="257"/>
        <v>0</v>
      </c>
      <c r="K528" s="315" t="str">
        <f t="shared" si="258"/>
        <v>#DIV/0!</v>
      </c>
      <c r="L528" s="290"/>
      <c r="M528" s="290"/>
      <c r="N528" s="290"/>
      <c r="O528" s="290"/>
      <c r="P528" s="290"/>
      <c r="Q528" s="290"/>
      <c r="R528" s="290"/>
      <c r="S528" s="290"/>
      <c r="T528" s="290"/>
      <c r="U528" s="290"/>
      <c r="V528" s="290"/>
      <c r="W528" s="290"/>
      <c r="X528" s="290"/>
      <c r="Y528" s="290"/>
      <c r="Z528" s="290"/>
    </row>
    <row r="529" hidden="1">
      <c r="A529" s="335"/>
      <c r="B529" s="349"/>
      <c r="C529" s="339"/>
      <c r="D529" s="351"/>
      <c r="E529" s="336"/>
      <c r="F529" s="312">
        <f t="shared" si="254"/>
        <v>0</v>
      </c>
      <c r="G529" s="312">
        <f t="shared" si="255"/>
        <v>0</v>
      </c>
      <c r="H529" s="372"/>
      <c r="I529" s="312">
        <f t="shared" si="256"/>
        <v>0</v>
      </c>
      <c r="J529" s="312">
        <f t="shared" si="257"/>
        <v>0</v>
      </c>
      <c r="K529" s="315" t="str">
        <f t="shared" si="258"/>
        <v>#DIV/0!</v>
      </c>
      <c r="L529" s="290"/>
      <c r="M529" s="290"/>
      <c r="N529" s="290"/>
      <c r="O529" s="290"/>
      <c r="P529" s="290"/>
      <c r="Q529" s="290"/>
      <c r="R529" s="290"/>
      <c r="S529" s="290"/>
      <c r="T529" s="290"/>
      <c r="U529" s="290"/>
      <c r="V529" s="290"/>
      <c r="W529" s="290"/>
      <c r="X529" s="290"/>
      <c r="Y529" s="290"/>
      <c r="Z529" s="290"/>
    </row>
    <row r="530" hidden="1">
      <c r="A530" s="335"/>
      <c r="B530" s="349"/>
      <c r="C530" s="339"/>
      <c r="D530" s="351"/>
      <c r="E530" s="336"/>
      <c r="F530" s="312">
        <f t="shared" si="254"/>
        <v>0</v>
      </c>
      <c r="G530" s="312">
        <f t="shared" si="255"/>
        <v>0</v>
      </c>
      <c r="H530" s="372"/>
      <c r="I530" s="312">
        <f t="shared" si="256"/>
        <v>0</v>
      </c>
      <c r="J530" s="312">
        <f t="shared" si="257"/>
        <v>0</v>
      </c>
      <c r="K530" s="315" t="str">
        <f t="shared" si="258"/>
        <v>#DIV/0!</v>
      </c>
      <c r="L530" s="290"/>
      <c r="M530" s="290"/>
      <c r="N530" s="290"/>
      <c r="O530" s="290"/>
      <c r="P530" s="290"/>
      <c r="Q530" s="290"/>
      <c r="R530" s="290"/>
      <c r="S530" s="290"/>
      <c r="T530" s="290"/>
      <c r="U530" s="290"/>
      <c r="V530" s="290"/>
      <c r="W530" s="290"/>
      <c r="X530" s="290"/>
      <c r="Y530" s="290"/>
      <c r="Z530" s="290"/>
    </row>
    <row r="531" hidden="1">
      <c r="A531" s="335"/>
      <c r="B531" s="349"/>
      <c r="C531" s="339"/>
      <c r="D531" s="351"/>
      <c r="E531" s="336"/>
      <c r="F531" s="312">
        <f t="shared" si="254"/>
        <v>0</v>
      </c>
      <c r="G531" s="312">
        <f t="shared" si="255"/>
        <v>0</v>
      </c>
      <c r="H531" s="372"/>
      <c r="I531" s="312">
        <f t="shared" si="256"/>
        <v>0</v>
      </c>
      <c r="J531" s="312">
        <f t="shared" si="257"/>
        <v>0</v>
      </c>
      <c r="K531" s="315" t="str">
        <f t="shared" si="258"/>
        <v>#DIV/0!</v>
      </c>
      <c r="L531" s="290"/>
      <c r="M531" s="290"/>
      <c r="N531" s="290"/>
      <c r="O531" s="290"/>
      <c r="P531" s="290"/>
      <c r="Q531" s="290"/>
      <c r="R531" s="290"/>
      <c r="S531" s="290"/>
      <c r="T531" s="290"/>
      <c r="U531" s="290"/>
      <c r="V531" s="290"/>
      <c r="W531" s="290"/>
      <c r="X531" s="290"/>
      <c r="Y531" s="290"/>
      <c r="Z531" s="290"/>
    </row>
    <row r="532" hidden="1">
      <c r="A532" s="337"/>
      <c r="B532" s="338"/>
      <c r="C532" s="339"/>
      <c r="D532" s="351"/>
      <c r="E532" s="336"/>
      <c r="F532" s="312">
        <f t="shared" si="254"/>
        <v>0</v>
      </c>
      <c r="G532" s="312">
        <f t="shared" si="255"/>
        <v>0</v>
      </c>
      <c r="H532" s="372"/>
      <c r="I532" s="312">
        <f t="shared" si="256"/>
        <v>0</v>
      </c>
      <c r="J532" s="312">
        <f t="shared" si="257"/>
        <v>0</v>
      </c>
      <c r="K532" s="315" t="str">
        <f t="shared" si="258"/>
        <v>#DIV/0!</v>
      </c>
      <c r="L532" s="290"/>
      <c r="M532" s="290"/>
      <c r="N532" s="290"/>
      <c r="O532" s="290"/>
      <c r="P532" s="290"/>
      <c r="Q532" s="290"/>
      <c r="R532" s="290"/>
      <c r="S532" s="290"/>
      <c r="T532" s="290"/>
      <c r="U532" s="290"/>
      <c r="V532" s="290"/>
      <c r="W532" s="290"/>
      <c r="X532" s="290"/>
      <c r="Y532" s="290"/>
      <c r="Z532" s="290"/>
    </row>
    <row r="533" hidden="1">
      <c r="A533" s="341"/>
      <c r="B533" s="338"/>
      <c r="C533" s="342"/>
      <c r="D533" s="355"/>
      <c r="E533" s="343"/>
      <c r="F533" s="312">
        <f t="shared" si="254"/>
        <v>0</v>
      </c>
      <c r="G533" s="312">
        <f t="shared" si="255"/>
        <v>0</v>
      </c>
      <c r="H533" s="374"/>
      <c r="I533" s="312">
        <f t="shared" si="256"/>
        <v>0</v>
      </c>
      <c r="J533" s="312">
        <f t="shared" si="257"/>
        <v>0</v>
      </c>
      <c r="K533" s="315" t="str">
        <f t="shared" si="258"/>
        <v>#DIV/0!</v>
      </c>
      <c r="L533" s="290"/>
      <c r="M533" s="290"/>
      <c r="N533" s="290"/>
      <c r="O533" s="290"/>
      <c r="P533" s="290"/>
      <c r="Q533" s="290"/>
      <c r="R533" s="290"/>
      <c r="S533" s="290"/>
      <c r="T533" s="290"/>
      <c r="U533" s="290"/>
      <c r="V533" s="290"/>
      <c r="W533" s="290"/>
      <c r="X533" s="290"/>
      <c r="Y533" s="290"/>
      <c r="Z533" s="290"/>
    </row>
    <row r="534" hidden="1">
      <c r="A534" s="344"/>
      <c r="B534" s="345" t="s">
        <v>857</v>
      </c>
      <c r="C534" s="346">
        <f>SUM(C519:C533)</f>
        <v>0</v>
      </c>
      <c r="D534" s="346"/>
      <c r="E534" s="346"/>
      <c r="F534" s="347">
        <f t="shared" ref="F534:G534" si="259">SUM(F519:F533)</f>
        <v>0</v>
      </c>
      <c r="G534" s="347">
        <f t="shared" si="259"/>
        <v>0</v>
      </c>
      <c r="H534" s="346"/>
      <c r="I534" s="347">
        <f t="shared" ref="I534:J534" si="260">SUM(I519:I533)</f>
        <v>0</v>
      </c>
      <c r="J534" s="347">
        <f t="shared" si="260"/>
        <v>0</v>
      </c>
      <c r="K534" s="348" t="str">
        <f t="shared" si="258"/>
        <v>#DIV/0!</v>
      </c>
      <c r="L534" s="290"/>
      <c r="M534" s="290"/>
      <c r="N534" s="290"/>
      <c r="O534" s="290"/>
      <c r="P534" s="290"/>
      <c r="Q534" s="290"/>
      <c r="R534" s="290"/>
      <c r="S534" s="290"/>
      <c r="T534" s="290"/>
      <c r="U534" s="290"/>
      <c r="V534" s="290"/>
      <c r="W534" s="290"/>
      <c r="X534" s="290"/>
      <c r="Y534" s="290"/>
      <c r="Z534" s="290"/>
    </row>
    <row r="535" hidden="1">
      <c r="A535" s="335"/>
      <c r="B535" s="349"/>
      <c r="C535" s="350"/>
      <c r="D535" s="351"/>
      <c r="E535" s="352"/>
      <c r="F535" s="312">
        <f t="shared" ref="F535:F549" si="261">E535*C535</f>
        <v>0</v>
      </c>
      <c r="G535" s="312">
        <f t="shared" ref="G535:G549" si="262">F535*$C$450</f>
        <v>0</v>
      </c>
      <c r="H535" s="375"/>
      <c r="I535" s="312">
        <f t="shared" ref="I535:I549" si="263">H535*C535</f>
        <v>0</v>
      </c>
      <c r="J535" s="312">
        <f t="shared" ref="J535:J549" si="264">I535*$C$450</f>
        <v>0</v>
      </c>
      <c r="K535" s="315" t="str">
        <f t="shared" si="258"/>
        <v>#DIV/0!</v>
      </c>
      <c r="L535" s="331"/>
      <c r="M535" s="331"/>
      <c r="N535" s="331"/>
      <c r="O535" s="331"/>
      <c r="P535" s="331"/>
      <c r="Q535" s="331"/>
      <c r="R535" s="331"/>
      <c r="S535" s="331"/>
      <c r="T535" s="331"/>
      <c r="U535" s="331"/>
      <c r="V535" s="331"/>
      <c r="W535" s="331"/>
      <c r="X535" s="331"/>
      <c r="Y535" s="331"/>
      <c r="Z535" s="331"/>
    </row>
    <row r="536" hidden="1">
      <c r="A536" s="335"/>
      <c r="B536" s="349"/>
      <c r="C536" s="339"/>
      <c r="D536" s="351"/>
      <c r="E536" s="336"/>
      <c r="F536" s="312">
        <f t="shared" si="261"/>
        <v>0</v>
      </c>
      <c r="G536" s="312">
        <f t="shared" si="262"/>
        <v>0</v>
      </c>
      <c r="H536" s="372"/>
      <c r="I536" s="312">
        <f t="shared" si="263"/>
        <v>0</v>
      </c>
      <c r="J536" s="312">
        <f t="shared" si="264"/>
        <v>0</v>
      </c>
      <c r="K536" s="315" t="str">
        <f t="shared" si="258"/>
        <v>#DIV/0!</v>
      </c>
      <c r="L536" s="290"/>
      <c r="M536" s="290"/>
      <c r="N536" s="290"/>
      <c r="O536" s="290"/>
      <c r="P536" s="290"/>
      <c r="Q536" s="290"/>
      <c r="R536" s="290"/>
      <c r="S536" s="290"/>
      <c r="T536" s="290"/>
      <c r="U536" s="290"/>
      <c r="V536" s="290"/>
      <c r="W536" s="290"/>
      <c r="X536" s="290"/>
      <c r="Y536" s="290"/>
      <c r="Z536" s="290"/>
    </row>
    <row r="537" hidden="1">
      <c r="A537" s="335"/>
      <c r="B537" s="354"/>
      <c r="C537" s="339"/>
      <c r="D537" s="351"/>
      <c r="E537" s="336"/>
      <c r="F537" s="312">
        <f t="shared" si="261"/>
        <v>0</v>
      </c>
      <c r="G537" s="312">
        <f t="shared" si="262"/>
        <v>0</v>
      </c>
      <c r="H537" s="372"/>
      <c r="I537" s="312">
        <f t="shared" si="263"/>
        <v>0</v>
      </c>
      <c r="J537" s="312">
        <f t="shared" si="264"/>
        <v>0</v>
      </c>
      <c r="K537" s="315" t="str">
        <f t="shared" si="258"/>
        <v>#DIV/0!</v>
      </c>
      <c r="L537" s="290"/>
      <c r="M537" s="290"/>
      <c r="N537" s="290"/>
      <c r="O537" s="290"/>
      <c r="P537" s="290"/>
      <c r="Q537" s="290"/>
      <c r="R537" s="290"/>
      <c r="S537" s="290"/>
      <c r="T537" s="290"/>
      <c r="U537" s="290"/>
      <c r="V537" s="290"/>
      <c r="W537" s="290"/>
      <c r="X537" s="290"/>
      <c r="Y537" s="290"/>
      <c r="Z537" s="290"/>
    </row>
    <row r="538" hidden="1">
      <c r="A538" s="335"/>
      <c r="B538" s="349"/>
      <c r="C538" s="339"/>
      <c r="D538" s="351"/>
      <c r="E538" s="336"/>
      <c r="F538" s="312">
        <f t="shared" si="261"/>
        <v>0</v>
      </c>
      <c r="G538" s="312">
        <f t="shared" si="262"/>
        <v>0</v>
      </c>
      <c r="H538" s="372"/>
      <c r="I538" s="312">
        <f t="shared" si="263"/>
        <v>0</v>
      </c>
      <c r="J538" s="312">
        <f t="shared" si="264"/>
        <v>0</v>
      </c>
      <c r="K538" s="315" t="str">
        <f t="shared" si="258"/>
        <v>#DIV/0!</v>
      </c>
      <c r="L538" s="290"/>
      <c r="M538" s="290"/>
      <c r="N538" s="290"/>
      <c r="O538" s="290"/>
      <c r="P538" s="290"/>
      <c r="Q538" s="290"/>
      <c r="R538" s="290"/>
      <c r="S538" s="290"/>
      <c r="T538" s="290"/>
      <c r="U538" s="290"/>
      <c r="V538" s="290"/>
      <c r="W538" s="290"/>
      <c r="X538" s="290"/>
      <c r="Y538" s="290"/>
      <c r="Z538" s="290"/>
    </row>
    <row r="539" hidden="1">
      <c r="A539" s="335"/>
      <c r="B539" s="349"/>
      <c r="C539" s="339"/>
      <c r="D539" s="351"/>
      <c r="E539" s="336"/>
      <c r="F539" s="312">
        <f t="shared" si="261"/>
        <v>0</v>
      </c>
      <c r="G539" s="312">
        <f t="shared" si="262"/>
        <v>0</v>
      </c>
      <c r="H539" s="372"/>
      <c r="I539" s="312">
        <f t="shared" si="263"/>
        <v>0</v>
      </c>
      <c r="J539" s="312">
        <f t="shared" si="264"/>
        <v>0</v>
      </c>
      <c r="K539" s="315" t="str">
        <f t="shared" si="258"/>
        <v>#DIV/0!</v>
      </c>
      <c r="L539" s="290"/>
      <c r="M539" s="290"/>
      <c r="N539" s="290"/>
      <c r="O539" s="290"/>
      <c r="P539" s="290"/>
      <c r="Q539" s="290"/>
      <c r="R539" s="290"/>
      <c r="S539" s="290"/>
      <c r="T539" s="290"/>
      <c r="U539" s="290"/>
      <c r="V539" s="290"/>
      <c r="W539" s="290"/>
      <c r="X539" s="290"/>
      <c r="Y539" s="290"/>
      <c r="Z539" s="290"/>
    </row>
    <row r="540" hidden="1">
      <c r="A540" s="335"/>
      <c r="B540" s="349"/>
      <c r="C540" s="339"/>
      <c r="D540" s="351"/>
      <c r="E540" s="336"/>
      <c r="F540" s="312">
        <f t="shared" si="261"/>
        <v>0</v>
      </c>
      <c r="G540" s="312">
        <f t="shared" si="262"/>
        <v>0</v>
      </c>
      <c r="H540" s="372"/>
      <c r="I540" s="312">
        <f t="shared" si="263"/>
        <v>0</v>
      </c>
      <c r="J540" s="312">
        <f t="shared" si="264"/>
        <v>0</v>
      </c>
      <c r="K540" s="315" t="str">
        <f t="shared" si="258"/>
        <v>#DIV/0!</v>
      </c>
      <c r="L540" s="290"/>
      <c r="M540" s="290"/>
      <c r="N540" s="290"/>
      <c r="O540" s="290"/>
      <c r="P540" s="290"/>
      <c r="Q540" s="290"/>
      <c r="R540" s="290"/>
      <c r="S540" s="290"/>
      <c r="T540" s="290"/>
      <c r="U540" s="290"/>
      <c r="V540" s="290"/>
      <c r="W540" s="290"/>
      <c r="X540" s="290"/>
      <c r="Y540" s="290"/>
      <c r="Z540" s="290"/>
    </row>
    <row r="541" hidden="1">
      <c r="A541" s="335"/>
      <c r="B541" s="349"/>
      <c r="C541" s="339"/>
      <c r="D541" s="351"/>
      <c r="E541" s="336"/>
      <c r="F541" s="312">
        <f t="shared" si="261"/>
        <v>0</v>
      </c>
      <c r="G541" s="312">
        <f t="shared" si="262"/>
        <v>0</v>
      </c>
      <c r="H541" s="372"/>
      <c r="I541" s="312">
        <f t="shared" si="263"/>
        <v>0</v>
      </c>
      <c r="J541" s="312">
        <f t="shared" si="264"/>
        <v>0</v>
      </c>
      <c r="K541" s="315" t="str">
        <f t="shared" si="258"/>
        <v>#DIV/0!</v>
      </c>
      <c r="L541" s="290"/>
      <c r="M541" s="290"/>
      <c r="N541" s="290"/>
      <c r="O541" s="290"/>
      <c r="P541" s="290"/>
      <c r="Q541" s="290"/>
      <c r="R541" s="290"/>
      <c r="S541" s="290"/>
      <c r="T541" s="290"/>
      <c r="U541" s="290"/>
      <c r="V541" s="290"/>
      <c r="W541" s="290"/>
      <c r="X541" s="290"/>
      <c r="Y541" s="290"/>
      <c r="Z541" s="290"/>
    </row>
    <row r="542" hidden="1">
      <c r="A542" s="335"/>
      <c r="B542" s="349"/>
      <c r="C542" s="339"/>
      <c r="D542" s="351"/>
      <c r="E542" s="336"/>
      <c r="F542" s="312">
        <f t="shared" si="261"/>
        <v>0</v>
      </c>
      <c r="G542" s="312">
        <f t="shared" si="262"/>
        <v>0</v>
      </c>
      <c r="H542" s="372"/>
      <c r="I542" s="312">
        <f t="shared" si="263"/>
        <v>0</v>
      </c>
      <c r="J542" s="312">
        <f t="shared" si="264"/>
        <v>0</v>
      </c>
      <c r="K542" s="315" t="str">
        <f t="shared" si="258"/>
        <v>#DIV/0!</v>
      </c>
      <c r="L542" s="290"/>
      <c r="M542" s="290"/>
      <c r="N542" s="290"/>
      <c r="O542" s="290"/>
      <c r="P542" s="290"/>
      <c r="Q542" s="290"/>
      <c r="R542" s="290"/>
      <c r="S542" s="290"/>
      <c r="T542" s="290"/>
      <c r="U542" s="290"/>
      <c r="V542" s="290"/>
      <c r="W542" s="290"/>
      <c r="X542" s="290"/>
      <c r="Y542" s="290"/>
      <c r="Z542" s="290"/>
    </row>
    <row r="543" hidden="1">
      <c r="A543" s="335"/>
      <c r="B543" s="349"/>
      <c r="C543" s="339"/>
      <c r="D543" s="351"/>
      <c r="E543" s="336"/>
      <c r="F543" s="312">
        <f t="shared" si="261"/>
        <v>0</v>
      </c>
      <c r="G543" s="312">
        <f t="shared" si="262"/>
        <v>0</v>
      </c>
      <c r="H543" s="372"/>
      <c r="I543" s="312">
        <f t="shared" si="263"/>
        <v>0</v>
      </c>
      <c r="J543" s="312">
        <f t="shared" si="264"/>
        <v>0</v>
      </c>
      <c r="K543" s="315" t="str">
        <f t="shared" si="258"/>
        <v>#DIV/0!</v>
      </c>
      <c r="L543" s="290"/>
      <c r="M543" s="290"/>
      <c r="N543" s="290"/>
      <c r="O543" s="290"/>
      <c r="P543" s="290"/>
      <c r="Q543" s="290"/>
      <c r="R543" s="290"/>
      <c r="S543" s="290"/>
      <c r="T543" s="290"/>
      <c r="U543" s="290"/>
      <c r="V543" s="290"/>
      <c r="W543" s="290"/>
      <c r="X543" s="290"/>
      <c r="Y543" s="290"/>
      <c r="Z543" s="290"/>
    </row>
    <row r="544" hidden="1">
      <c r="A544" s="335"/>
      <c r="B544" s="349"/>
      <c r="C544" s="339"/>
      <c r="D544" s="351"/>
      <c r="E544" s="336"/>
      <c r="F544" s="312">
        <f t="shared" si="261"/>
        <v>0</v>
      </c>
      <c r="G544" s="312">
        <f t="shared" si="262"/>
        <v>0</v>
      </c>
      <c r="H544" s="372"/>
      <c r="I544" s="312">
        <f t="shared" si="263"/>
        <v>0</v>
      </c>
      <c r="J544" s="312">
        <f t="shared" si="264"/>
        <v>0</v>
      </c>
      <c r="K544" s="315" t="str">
        <f t="shared" si="258"/>
        <v>#DIV/0!</v>
      </c>
      <c r="L544" s="290"/>
      <c r="M544" s="290"/>
      <c r="N544" s="290"/>
      <c r="O544" s="290"/>
      <c r="P544" s="290"/>
      <c r="Q544" s="290"/>
      <c r="R544" s="290"/>
      <c r="S544" s="290"/>
      <c r="T544" s="290"/>
      <c r="U544" s="290"/>
      <c r="V544" s="290"/>
      <c r="W544" s="290"/>
      <c r="X544" s="290"/>
      <c r="Y544" s="290"/>
      <c r="Z544" s="290"/>
    </row>
    <row r="545" hidden="1">
      <c r="A545" s="335"/>
      <c r="B545" s="349"/>
      <c r="C545" s="339"/>
      <c r="D545" s="351"/>
      <c r="E545" s="336"/>
      <c r="F545" s="312">
        <f t="shared" si="261"/>
        <v>0</v>
      </c>
      <c r="G545" s="312">
        <f t="shared" si="262"/>
        <v>0</v>
      </c>
      <c r="H545" s="372"/>
      <c r="I545" s="312">
        <f t="shared" si="263"/>
        <v>0</v>
      </c>
      <c r="J545" s="312">
        <f t="shared" si="264"/>
        <v>0</v>
      </c>
      <c r="K545" s="315" t="str">
        <f t="shared" si="258"/>
        <v>#DIV/0!</v>
      </c>
      <c r="L545" s="290"/>
      <c r="M545" s="290"/>
      <c r="N545" s="290"/>
      <c r="O545" s="290"/>
      <c r="P545" s="290"/>
      <c r="Q545" s="290"/>
      <c r="R545" s="290"/>
      <c r="S545" s="290"/>
      <c r="T545" s="290"/>
      <c r="U545" s="290"/>
      <c r="V545" s="290"/>
      <c r="W545" s="290"/>
      <c r="X545" s="290"/>
      <c r="Y545" s="290"/>
      <c r="Z545" s="290"/>
    </row>
    <row r="546" hidden="1">
      <c r="A546" s="335"/>
      <c r="B546" s="349"/>
      <c r="C546" s="339"/>
      <c r="D546" s="351"/>
      <c r="E546" s="336"/>
      <c r="F546" s="312">
        <f t="shared" si="261"/>
        <v>0</v>
      </c>
      <c r="G546" s="312">
        <f t="shared" si="262"/>
        <v>0</v>
      </c>
      <c r="H546" s="372"/>
      <c r="I546" s="312">
        <f t="shared" si="263"/>
        <v>0</v>
      </c>
      <c r="J546" s="312">
        <f t="shared" si="264"/>
        <v>0</v>
      </c>
      <c r="K546" s="315" t="str">
        <f t="shared" si="258"/>
        <v>#DIV/0!</v>
      </c>
      <c r="L546" s="290"/>
      <c r="M546" s="290"/>
      <c r="N546" s="290"/>
      <c r="O546" s="290"/>
      <c r="P546" s="290"/>
      <c r="Q546" s="290"/>
      <c r="R546" s="290"/>
      <c r="S546" s="290"/>
      <c r="T546" s="290"/>
      <c r="U546" s="290"/>
      <c r="V546" s="290"/>
      <c r="W546" s="290"/>
      <c r="X546" s="290"/>
      <c r="Y546" s="290"/>
      <c r="Z546" s="290"/>
    </row>
    <row r="547" hidden="1">
      <c r="A547" s="335"/>
      <c r="B547" s="349"/>
      <c r="C547" s="339"/>
      <c r="D547" s="351"/>
      <c r="E547" s="336"/>
      <c r="F547" s="312">
        <f t="shared" si="261"/>
        <v>0</v>
      </c>
      <c r="G547" s="312">
        <f t="shared" si="262"/>
        <v>0</v>
      </c>
      <c r="H547" s="372"/>
      <c r="I547" s="312">
        <f t="shared" si="263"/>
        <v>0</v>
      </c>
      <c r="J547" s="312">
        <f t="shared" si="264"/>
        <v>0</v>
      </c>
      <c r="K547" s="315" t="str">
        <f t="shared" si="258"/>
        <v>#DIV/0!</v>
      </c>
      <c r="L547" s="290"/>
      <c r="M547" s="290"/>
      <c r="N547" s="290"/>
      <c r="O547" s="290"/>
      <c r="P547" s="290"/>
      <c r="Q547" s="290"/>
      <c r="R547" s="290"/>
      <c r="S547" s="290"/>
      <c r="T547" s="290"/>
      <c r="U547" s="290"/>
      <c r="V547" s="290"/>
      <c r="W547" s="290"/>
      <c r="X547" s="290"/>
      <c r="Y547" s="290"/>
      <c r="Z547" s="290"/>
    </row>
    <row r="548" hidden="1">
      <c r="A548" s="337"/>
      <c r="B548" s="338"/>
      <c r="C548" s="339"/>
      <c r="D548" s="351"/>
      <c r="E548" s="336"/>
      <c r="F548" s="312">
        <f t="shared" si="261"/>
        <v>0</v>
      </c>
      <c r="G548" s="312">
        <f t="shared" si="262"/>
        <v>0</v>
      </c>
      <c r="H548" s="372"/>
      <c r="I548" s="312">
        <f t="shared" si="263"/>
        <v>0</v>
      </c>
      <c r="J548" s="312">
        <f t="shared" si="264"/>
        <v>0</v>
      </c>
      <c r="K548" s="315" t="str">
        <f t="shared" si="258"/>
        <v>#DIV/0!</v>
      </c>
      <c r="L548" s="290"/>
      <c r="M548" s="290"/>
      <c r="N548" s="290"/>
      <c r="O548" s="290"/>
      <c r="P548" s="290"/>
      <c r="Q548" s="290"/>
      <c r="R548" s="290"/>
      <c r="S548" s="290"/>
      <c r="T548" s="290"/>
      <c r="U548" s="290"/>
      <c r="V548" s="290"/>
      <c r="W548" s="290"/>
      <c r="X548" s="290"/>
      <c r="Y548" s="290"/>
      <c r="Z548" s="290"/>
    </row>
    <row r="549" hidden="1">
      <c r="A549" s="341"/>
      <c r="B549" s="338"/>
      <c r="C549" s="342"/>
      <c r="D549" s="355"/>
      <c r="E549" s="343"/>
      <c r="F549" s="312">
        <f t="shared" si="261"/>
        <v>0</v>
      </c>
      <c r="G549" s="312">
        <f t="shared" si="262"/>
        <v>0</v>
      </c>
      <c r="H549" s="374"/>
      <c r="I549" s="312">
        <f t="shared" si="263"/>
        <v>0</v>
      </c>
      <c r="J549" s="312">
        <f t="shared" si="264"/>
        <v>0</v>
      </c>
      <c r="K549" s="315" t="str">
        <f t="shared" si="258"/>
        <v>#DIV/0!</v>
      </c>
      <c r="L549" s="290"/>
      <c r="M549" s="290"/>
      <c r="N549" s="290"/>
      <c r="O549" s="290"/>
      <c r="P549" s="290"/>
      <c r="Q549" s="290"/>
      <c r="R549" s="290"/>
      <c r="S549" s="290"/>
      <c r="T549" s="290"/>
      <c r="U549" s="290"/>
      <c r="V549" s="290"/>
      <c r="W549" s="290"/>
      <c r="X549" s="290"/>
      <c r="Y549" s="290"/>
      <c r="Z549" s="290"/>
    </row>
    <row r="550" hidden="1">
      <c r="A550" s="344"/>
      <c r="B550" s="345" t="s">
        <v>858</v>
      </c>
      <c r="C550" s="346">
        <f>SUM(C535:C549)</f>
        <v>0</v>
      </c>
      <c r="D550" s="346"/>
      <c r="E550" s="346"/>
      <c r="F550" s="356">
        <f t="shared" ref="F550:G550" si="265">SUM(F535:F549)</f>
        <v>0</v>
      </c>
      <c r="G550" s="356">
        <f t="shared" si="265"/>
        <v>0</v>
      </c>
      <c r="H550" s="376"/>
      <c r="I550" s="356">
        <f t="shared" ref="I550:J550" si="266">SUM(I535:I549)</f>
        <v>0</v>
      </c>
      <c r="J550" s="356">
        <f t="shared" si="266"/>
        <v>0</v>
      </c>
      <c r="K550" s="357" t="str">
        <f t="shared" si="258"/>
        <v>#DIV/0!</v>
      </c>
      <c r="L550" s="290"/>
      <c r="M550" s="290"/>
      <c r="N550" s="290"/>
      <c r="O550" s="290"/>
      <c r="P550" s="290"/>
      <c r="Q550" s="290"/>
      <c r="R550" s="290"/>
      <c r="S550" s="290"/>
      <c r="T550" s="290"/>
      <c r="U550" s="290"/>
      <c r="V550" s="290"/>
      <c r="W550" s="290"/>
      <c r="X550" s="290"/>
      <c r="Y550" s="290"/>
      <c r="Z550" s="290"/>
    </row>
    <row r="551">
      <c r="A551" s="278"/>
      <c r="B551" s="290"/>
      <c r="C551" s="290"/>
      <c r="D551" s="290"/>
      <c r="E551" s="358" t="s">
        <v>859</v>
      </c>
      <c r="F551" s="359">
        <f t="shared" ref="F551:G551" si="267">F550+F534+F518+F502+F486+F470</f>
        <v>3833</v>
      </c>
      <c r="G551" s="359">
        <f t="shared" si="267"/>
        <v>107324</v>
      </c>
      <c r="H551" s="290"/>
      <c r="I551" s="359">
        <f t="shared" ref="I551:J551" si="268">I550+I534+I518+I502+I486+I470</f>
        <v>11965.51724</v>
      </c>
      <c r="J551" s="359">
        <f t="shared" si="268"/>
        <v>335034.4828</v>
      </c>
      <c r="K551" s="348">
        <f t="shared" si="258"/>
        <v>0.3203371758</v>
      </c>
      <c r="L551" s="290"/>
      <c r="M551" s="290"/>
      <c r="N551" s="290"/>
      <c r="O551" s="290"/>
      <c r="P551" s="290"/>
      <c r="Q551" s="290"/>
      <c r="R551" s="290"/>
      <c r="S551" s="290"/>
      <c r="T551" s="290"/>
      <c r="U551" s="290"/>
      <c r="V551" s="290"/>
      <c r="W551" s="290"/>
      <c r="X551" s="290"/>
      <c r="Y551" s="290"/>
      <c r="Z551" s="290"/>
    </row>
    <row r="552">
      <c r="A552" s="278"/>
      <c r="B552" s="290"/>
      <c r="C552" s="290"/>
      <c r="D552" s="290"/>
      <c r="E552" s="290"/>
      <c r="F552" s="290"/>
      <c r="G552" s="290"/>
      <c r="H552" s="290"/>
      <c r="I552" s="290"/>
      <c r="J552" s="290"/>
      <c r="K552" s="290"/>
      <c r="L552" s="290"/>
      <c r="M552" s="290"/>
      <c r="N552" s="290"/>
      <c r="O552" s="290"/>
      <c r="P552" s="290"/>
      <c r="Q552" s="290"/>
      <c r="R552" s="290"/>
      <c r="S552" s="290"/>
      <c r="T552" s="290"/>
      <c r="U552" s="290"/>
      <c r="V552" s="290"/>
      <c r="W552" s="290"/>
      <c r="X552" s="290"/>
      <c r="Y552" s="290"/>
      <c r="Z552" s="290"/>
    </row>
    <row r="553">
      <c r="A553" s="278"/>
      <c r="B553" s="290"/>
      <c r="C553" s="290"/>
      <c r="D553" s="290"/>
      <c r="E553" s="290"/>
      <c r="F553" s="290"/>
      <c r="G553" s="290"/>
      <c r="H553" s="290"/>
      <c r="I553" s="290"/>
      <c r="J553" s="290"/>
      <c r="K553" s="290"/>
      <c r="L553" s="290"/>
      <c r="M553" s="290"/>
      <c r="N553" s="290"/>
      <c r="O553" s="290"/>
      <c r="P553" s="290"/>
      <c r="Q553" s="290"/>
      <c r="R553" s="290"/>
      <c r="S553" s="290"/>
      <c r="T553" s="290"/>
      <c r="U553" s="290"/>
      <c r="V553" s="290"/>
      <c r="W553" s="290"/>
      <c r="X553" s="290"/>
      <c r="Y553" s="290"/>
      <c r="Z553" s="290"/>
    </row>
    <row r="554">
      <c r="A554" s="291"/>
      <c r="B554" s="360" t="s">
        <v>818</v>
      </c>
      <c r="C554" s="3"/>
      <c r="D554" s="293"/>
      <c r="E554" s="361" t="s">
        <v>860</v>
      </c>
      <c r="F554" s="362">
        <f>C558</f>
        <v>36.14285714</v>
      </c>
      <c r="G554" s="361" t="s">
        <v>820</v>
      </c>
      <c r="H554" s="363" t="s">
        <v>821</v>
      </c>
      <c r="I554" s="289"/>
      <c r="J554" s="289"/>
      <c r="K554" s="286"/>
      <c r="L554" s="290"/>
      <c r="M554" s="290"/>
      <c r="N554" s="290"/>
      <c r="O554" s="290"/>
      <c r="P554" s="290"/>
      <c r="Q554" s="290"/>
      <c r="R554" s="290"/>
      <c r="S554" s="290"/>
      <c r="T554" s="290"/>
      <c r="U554" s="290"/>
      <c r="V554" s="290"/>
      <c r="W554" s="290"/>
      <c r="X554" s="290"/>
      <c r="Y554" s="290"/>
      <c r="Z554" s="290"/>
    </row>
    <row r="555">
      <c r="A555" s="291"/>
      <c r="B555" s="298" t="s">
        <v>822</v>
      </c>
      <c r="C555" s="299" t="str">
        <f>'Rotación'!C107</f>
        <v>Junio</v>
      </c>
      <c r="D555" s="293"/>
      <c r="E555" s="300" t="s">
        <v>823</v>
      </c>
      <c r="F555" s="301">
        <v>2.0</v>
      </c>
      <c r="G555" s="302">
        <f>F555*F554</f>
        <v>72.28571429</v>
      </c>
      <c r="H555" s="364">
        <f>C580</f>
        <v>71</v>
      </c>
      <c r="I555" s="289"/>
      <c r="J555" s="289"/>
      <c r="K555" s="286"/>
      <c r="L555" s="290"/>
      <c r="M555" s="290"/>
      <c r="N555" s="290"/>
      <c r="O555" s="290"/>
      <c r="P555" s="290"/>
      <c r="Q555" s="290"/>
      <c r="R555" s="290"/>
      <c r="S555" s="290"/>
      <c r="T555" s="290"/>
      <c r="U555" s="290"/>
      <c r="V555" s="290"/>
      <c r="W555" s="290"/>
      <c r="X555" s="290"/>
      <c r="Y555" s="290"/>
      <c r="Z555" s="290"/>
    </row>
    <row r="556">
      <c r="A556" s="291"/>
      <c r="B556" s="304" t="s">
        <v>824</v>
      </c>
      <c r="C556" s="299">
        <f>'Rotación'!J5</f>
        <v>44</v>
      </c>
      <c r="D556" s="293"/>
      <c r="E556" s="300"/>
      <c r="F556" s="305"/>
      <c r="G556" s="302"/>
      <c r="H556" s="365"/>
      <c r="I556" s="289"/>
      <c r="J556" s="289"/>
      <c r="K556" s="286"/>
      <c r="L556" s="290"/>
      <c r="M556" s="290"/>
      <c r="N556" s="290"/>
      <c r="O556" s="290"/>
      <c r="P556" s="290"/>
      <c r="Q556" s="290"/>
      <c r="R556" s="290"/>
      <c r="S556" s="290"/>
      <c r="T556" s="290"/>
      <c r="U556" s="290"/>
      <c r="V556" s="290"/>
      <c r="W556" s="290"/>
      <c r="X556" s="290"/>
      <c r="Y556" s="290"/>
      <c r="Z556" s="290"/>
    </row>
    <row r="557">
      <c r="A557" s="291"/>
      <c r="B557" s="304" t="s">
        <v>795</v>
      </c>
      <c r="C557" s="306">
        <f>'Rotación'!J8</f>
        <v>0.8214285714</v>
      </c>
      <c r="D557" s="293"/>
      <c r="E557" s="300"/>
      <c r="F557" s="305"/>
      <c r="G557" s="302"/>
      <c r="H557" s="365"/>
      <c r="I557" s="289"/>
      <c r="J557" s="289"/>
      <c r="K557" s="286"/>
      <c r="L557" s="290"/>
      <c r="M557" s="290"/>
      <c r="N557" s="290"/>
      <c r="O557" s="290"/>
      <c r="P557" s="290"/>
      <c r="Q557" s="290"/>
      <c r="R557" s="290"/>
      <c r="S557" s="290"/>
      <c r="T557" s="290"/>
      <c r="U557" s="290"/>
      <c r="V557" s="290"/>
      <c r="W557" s="290"/>
      <c r="X557" s="290"/>
      <c r="Y557" s="290"/>
      <c r="Z557" s="290"/>
    </row>
    <row r="558">
      <c r="A558" s="291"/>
      <c r="B558" s="307" t="s">
        <v>825</v>
      </c>
      <c r="C558" s="299">
        <f>C557*C556</f>
        <v>36.14285714</v>
      </c>
      <c r="D558" s="293"/>
      <c r="E558" s="300"/>
      <c r="F558" s="305"/>
      <c r="G558" s="302"/>
      <c r="H558" s="365"/>
      <c r="I558" s="289"/>
      <c r="J558" s="289"/>
      <c r="K558" s="286"/>
      <c r="L558" s="290"/>
      <c r="M558" s="290"/>
      <c r="N558" s="290"/>
      <c r="O558" s="290"/>
      <c r="P558" s="290"/>
      <c r="Q558" s="290"/>
      <c r="R558" s="290"/>
      <c r="S558" s="290"/>
      <c r="T558" s="290"/>
      <c r="U558" s="290"/>
      <c r="V558" s="290"/>
      <c r="W558" s="290"/>
      <c r="X558" s="290"/>
      <c r="Y558" s="290"/>
      <c r="Z558" s="290"/>
    </row>
    <row r="559">
      <c r="A559" s="291"/>
      <c r="B559" s="307" t="s">
        <v>826</v>
      </c>
      <c r="C559" s="366">
        <f>C558*C560</f>
        <v>1084.285714</v>
      </c>
      <c r="D559" s="293"/>
      <c r="E559" s="300"/>
      <c r="F559" s="305"/>
      <c r="G559" s="302"/>
      <c r="H559" s="365"/>
      <c r="I559" s="289"/>
      <c r="J559" s="289"/>
      <c r="K559" s="286"/>
      <c r="L559" s="290"/>
      <c r="M559" s="290"/>
      <c r="N559" s="290"/>
      <c r="O559" s="290"/>
      <c r="P559" s="290"/>
      <c r="Q559" s="290"/>
      <c r="R559" s="290"/>
      <c r="S559" s="290"/>
      <c r="T559" s="290"/>
      <c r="U559" s="290"/>
      <c r="V559" s="290"/>
      <c r="W559" s="290"/>
      <c r="X559" s="290"/>
      <c r="Y559" s="290"/>
      <c r="Z559" s="290"/>
    </row>
    <row r="560">
      <c r="A560" s="291"/>
      <c r="B560" s="307" t="s">
        <v>827</v>
      </c>
      <c r="C560" s="299">
        <f>'Rotación'!J4</f>
        <v>30</v>
      </c>
      <c r="D560" s="293"/>
      <c r="E560" s="300"/>
      <c r="F560" s="305"/>
      <c r="G560" s="302"/>
      <c r="H560" s="365"/>
      <c r="I560" s="289"/>
      <c r="J560" s="289"/>
      <c r="K560" s="286"/>
      <c r="L560" s="290"/>
      <c r="M560" s="290"/>
      <c r="N560" s="290"/>
      <c r="O560" s="290"/>
      <c r="P560" s="290"/>
      <c r="Q560" s="290"/>
      <c r="R560" s="290"/>
      <c r="S560" s="290"/>
      <c r="T560" s="290"/>
      <c r="U560" s="290"/>
      <c r="V560" s="290"/>
      <c r="W560" s="290"/>
      <c r="X560" s="290"/>
      <c r="Y560" s="290"/>
      <c r="Z560" s="290"/>
    </row>
    <row r="561">
      <c r="A561" s="291"/>
      <c r="B561" s="311" t="s">
        <v>828</v>
      </c>
      <c r="C561" s="312">
        <f>J661/C559</f>
        <v>339.2667303</v>
      </c>
      <c r="D561" s="289"/>
      <c r="E561" s="289"/>
      <c r="F561" s="289"/>
      <c r="G561" s="289"/>
      <c r="H561" s="289"/>
      <c r="I561" s="289"/>
      <c r="J561" s="289"/>
      <c r="K561" s="286"/>
      <c r="L561" s="290"/>
      <c r="M561" s="290"/>
      <c r="N561" s="290"/>
      <c r="O561" s="290"/>
      <c r="P561" s="290"/>
      <c r="Q561" s="290"/>
      <c r="R561" s="290"/>
      <c r="S561" s="290"/>
      <c r="T561" s="290"/>
      <c r="U561" s="290"/>
      <c r="V561" s="290"/>
      <c r="W561" s="290"/>
      <c r="X561" s="290"/>
      <c r="Y561" s="290"/>
      <c r="Z561" s="290"/>
    </row>
    <row r="562">
      <c r="A562" s="291"/>
      <c r="B562" s="307" t="s">
        <v>829</v>
      </c>
      <c r="C562" s="315">
        <f>K661</f>
        <v>0.316335958</v>
      </c>
      <c r="D562" s="286"/>
      <c r="E562" s="289"/>
      <c r="F562" s="289"/>
      <c r="G562" s="289"/>
      <c r="H562" s="289"/>
      <c r="I562" s="289"/>
      <c r="J562" s="289"/>
      <c r="K562" s="286"/>
      <c r="L562" s="290"/>
      <c r="M562" s="290"/>
      <c r="N562" s="290"/>
      <c r="O562" s="290"/>
      <c r="P562" s="290"/>
      <c r="Q562" s="290"/>
      <c r="R562" s="290"/>
      <c r="S562" s="290"/>
      <c r="T562" s="290"/>
      <c r="U562" s="290"/>
      <c r="V562" s="290"/>
      <c r="W562" s="290"/>
      <c r="X562" s="290"/>
      <c r="Y562" s="290"/>
      <c r="Z562" s="290"/>
    </row>
    <row r="563">
      <c r="A563" s="316"/>
      <c r="B563" s="285"/>
      <c r="C563" s="285"/>
      <c r="D563" s="285"/>
      <c r="E563" s="287"/>
      <c r="F563" s="287"/>
      <c r="G563" s="287"/>
      <c r="H563" s="287"/>
      <c r="I563" s="287"/>
      <c r="J563" s="287"/>
      <c r="K563" s="285"/>
      <c r="L563" s="290"/>
      <c r="M563" s="290"/>
      <c r="N563" s="290"/>
      <c r="O563" s="290"/>
      <c r="P563" s="290"/>
      <c r="Q563" s="290"/>
      <c r="R563" s="290"/>
      <c r="S563" s="290"/>
      <c r="T563" s="290"/>
      <c r="U563" s="290"/>
      <c r="V563" s="290"/>
      <c r="W563" s="290"/>
      <c r="X563" s="290"/>
      <c r="Y563" s="290"/>
      <c r="Z563" s="290"/>
    </row>
    <row r="564">
      <c r="A564" s="317" t="s">
        <v>830</v>
      </c>
      <c r="B564" s="318" t="s">
        <v>831</v>
      </c>
      <c r="C564" s="318" t="s">
        <v>832</v>
      </c>
      <c r="D564" s="318" t="s">
        <v>833</v>
      </c>
      <c r="E564" s="319" t="s">
        <v>834</v>
      </c>
      <c r="F564" s="319" t="s">
        <v>835</v>
      </c>
      <c r="G564" s="319" t="s">
        <v>836</v>
      </c>
      <c r="H564" s="319" t="s">
        <v>837</v>
      </c>
      <c r="I564" s="319" t="s">
        <v>838</v>
      </c>
      <c r="J564" s="319" t="s">
        <v>839</v>
      </c>
      <c r="K564" s="318" t="s">
        <v>840</v>
      </c>
      <c r="L564" s="322"/>
      <c r="M564" s="322"/>
      <c r="N564" s="322"/>
      <c r="O564" s="322"/>
      <c r="P564" s="322"/>
      <c r="Q564" s="322"/>
      <c r="R564" s="322"/>
      <c r="S564" s="322"/>
      <c r="T564" s="322"/>
      <c r="U564" s="322"/>
      <c r="V564" s="322"/>
      <c r="W564" s="322"/>
      <c r="X564" s="322"/>
      <c r="Y564" s="322"/>
      <c r="Z564" s="322"/>
    </row>
    <row r="565">
      <c r="A565" s="335"/>
      <c r="B565" s="368" t="str">
        <f t="shared" ref="B565:B576" si="269">B15</f>
        <v>Sándwich pollo</v>
      </c>
      <c r="C565" s="325">
        <v>6.0</v>
      </c>
      <c r="D565" s="369">
        <v>0.4</v>
      </c>
      <c r="E565" s="327">
        <f t="shared" ref="E565:E577" si="270">E15</f>
        <v>60</v>
      </c>
      <c r="F565" s="312">
        <f t="shared" ref="F565:F579" si="271">E565*C565</f>
        <v>360</v>
      </c>
      <c r="G565" s="312">
        <f t="shared" ref="G565:G579" si="272">F565*$C$120</f>
        <v>10080</v>
      </c>
      <c r="H565" s="328">
        <f t="shared" ref="H565:H576" si="273">H15</f>
        <v>181.0344828</v>
      </c>
      <c r="I565" s="312">
        <f t="shared" ref="I565:I579" si="274">H565*C565</f>
        <v>1086.206897</v>
      </c>
      <c r="J565" s="312">
        <f t="shared" ref="J565:J579" si="275">I565*$C$120</f>
        <v>30413.7931</v>
      </c>
      <c r="K565" s="315">
        <f t="shared" ref="K565:K595" si="276">G565/J565</f>
        <v>0.3314285714</v>
      </c>
      <c r="L565" s="370">
        <f t="shared" ref="L565:L577" si="277">H565*1.16</f>
        <v>210</v>
      </c>
      <c r="M565" s="331"/>
      <c r="N565" s="331"/>
      <c r="O565" s="331"/>
      <c r="P565" s="331"/>
      <c r="Q565" s="331"/>
      <c r="R565" s="331"/>
      <c r="S565" s="331"/>
      <c r="T565" s="331"/>
      <c r="U565" s="331"/>
      <c r="V565" s="331"/>
      <c r="W565" s="331"/>
      <c r="X565" s="331"/>
      <c r="Y565" s="331"/>
      <c r="Z565" s="331"/>
    </row>
    <row r="566">
      <c r="A566" s="335"/>
      <c r="B566" s="368" t="str">
        <f t="shared" si="269"/>
        <v>Sándwich cordero</v>
      </c>
      <c r="C566" s="325">
        <v>5.0</v>
      </c>
      <c r="D566" s="380">
        <v>0.5</v>
      </c>
      <c r="E566" s="327">
        <f t="shared" si="270"/>
        <v>120</v>
      </c>
      <c r="F566" s="312">
        <f t="shared" si="271"/>
        <v>600</v>
      </c>
      <c r="G566" s="312">
        <f t="shared" si="272"/>
        <v>16800</v>
      </c>
      <c r="H566" s="328">
        <f t="shared" si="273"/>
        <v>327.5862069</v>
      </c>
      <c r="I566" s="312">
        <f t="shared" si="274"/>
        <v>1637.931034</v>
      </c>
      <c r="J566" s="312">
        <f t="shared" si="275"/>
        <v>45862.06897</v>
      </c>
      <c r="K566" s="315">
        <f t="shared" si="276"/>
        <v>0.3663157895</v>
      </c>
      <c r="L566" s="370">
        <f t="shared" si="277"/>
        <v>380</v>
      </c>
      <c r="M566" s="290"/>
      <c r="N566" s="290"/>
      <c r="O566" s="290"/>
      <c r="P566" s="290"/>
      <c r="Q566" s="290"/>
      <c r="R566" s="290"/>
      <c r="S566" s="290"/>
      <c r="T566" s="290"/>
      <c r="U566" s="290"/>
      <c r="V566" s="290"/>
      <c r="W566" s="290"/>
      <c r="X566" s="290"/>
      <c r="Y566" s="290"/>
      <c r="Z566" s="290"/>
    </row>
    <row r="567">
      <c r="A567" s="335"/>
      <c r="B567" s="368" t="str">
        <f t="shared" si="269"/>
        <v>Sándwich picanha</v>
      </c>
      <c r="C567" s="325">
        <v>6.0</v>
      </c>
      <c r="D567" s="380">
        <v>0.5</v>
      </c>
      <c r="E567" s="327">
        <f t="shared" si="270"/>
        <v>110</v>
      </c>
      <c r="F567" s="312">
        <f t="shared" si="271"/>
        <v>660</v>
      </c>
      <c r="G567" s="312">
        <f t="shared" si="272"/>
        <v>18480</v>
      </c>
      <c r="H567" s="328">
        <f t="shared" si="273"/>
        <v>258.6206897</v>
      </c>
      <c r="I567" s="312">
        <f t="shared" si="274"/>
        <v>1551.724138</v>
      </c>
      <c r="J567" s="312">
        <f t="shared" si="275"/>
        <v>43448.27586</v>
      </c>
      <c r="K567" s="315">
        <f t="shared" si="276"/>
        <v>0.4253333333</v>
      </c>
      <c r="L567" s="370">
        <f t="shared" si="277"/>
        <v>300</v>
      </c>
      <c r="M567" s="290"/>
      <c r="N567" s="290"/>
      <c r="O567" s="290"/>
      <c r="P567" s="290"/>
      <c r="Q567" s="290"/>
      <c r="R567" s="290"/>
      <c r="S567" s="290"/>
      <c r="T567" s="290"/>
      <c r="U567" s="290"/>
      <c r="V567" s="290"/>
      <c r="W567" s="290"/>
      <c r="X567" s="290"/>
      <c r="Y567" s="290"/>
      <c r="Z567" s="290"/>
    </row>
    <row r="568">
      <c r="A568" s="335"/>
      <c r="B568" s="368" t="str">
        <f t="shared" si="269"/>
        <v>Sándwich pescado</v>
      </c>
      <c r="C568" s="325">
        <v>4.0</v>
      </c>
      <c r="D568" s="380">
        <v>0.3</v>
      </c>
      <c r="E568" s="327">
        <f t="shared" si="270"/>
        <v>80</v>
      </c>
      <c r="F568" s="312">
        <f t="shared" si="271"/>
        <v>320</v>
      </c>
      <c r="G568" s="312">
        <f t="shared" si="272"/>
        <v>8960</v>
      </c>
      <c r="H568" s="328">
        <f t="shared" si="273"/>
        <v>232.7586207</v>
      </c>
      <c r="I568" s="312">
        <f t="shared" si="274"/>
        <v>931.0344828</v>
      </c>
      <c r="J568" s="312">
        <f t="shared" si="275"/>
        <v>26068.96552</v>
      </c>
      <c r="K568" s="315">
        <f t="shared" si="276"/>
        <v>0.3437037037</v>
      </c>
      <c r="L568" s="370">
        <f t="shared" si="277"/>
        <v>270</v>
      </c>
      <c r="M568" s="290"/>
      <c r="N568" s="290"/>
      <c r="O568" s="290"/>
      <c r="P568" s="290"/>
      <c r="Q568" s="290"/>
      <c r="R568" s="290"/>
      <c r="S568" s="290"/>
      <c r="T568" s="290"/>
      <c r="U568" s="290"/>
      <c r="V568" s="290"/>
      <c r="W568" s="290"/>
      <c r="X568" s="290"/>
      <c r="Y568" s="290"/>
      <c r="Z568" s="290"/>
    </row>
    <row r="569">
      <c r="A569" s="335"/>
      <c r="B569" s="368" t="str">
        <f t="shared" si="269"/>
        <v>Sándwich pork belly</v>
      </c>
      <c r="C569" s="325">
        <v>7.0</v>
      </c>
      <c r="D569" s="380">
        <v>0.4</v>
      </c>
      <c r="E569" s="327">
        <f t="shared" si="270"/>
        <v>70</v>
      </c>
      <c r="F569" s="312">
        <f t="shared" si="271"/>
        <v>490</v>
      </c>
      <c r="G569" s="312">
        <f t="shared" si="272"/>
        <v>13720</v>
      </c>
      <c r="H569" s="328">
        <f t="shared" si="273"/>
        <v>250</v>
      </c>
      <c r="I569" s="312">
        <f t="shared" si="274"/>
        <v>1750</v>
      </c>
      <c r="J569" s="312">
        <f t="shared" si="275"/>
        <v>49000</v>
      </c>
      <c r="K569" s="315">
        <f t="shared" si="276"/>
        <v>0.28</v>
      </c>
      <c r="L569" s="370">
        <f t="shared" si="277"/>
        <v>290</v>
      </c>
      <c r="M569" s="290"/>
      <c r="N569" s="290"/>
      <c r="O569" s="290"/>
      <c r="P569" s="290"/>
      <c r="Q569" s="290"/>
      <c r="R569" s="290"/>
      <c r="S569" s="290"/>
      <c r="T569" s="290"/>
      <c r="U569" s="290"/>
      <c r="V569" s="290"/>
      <c r="W569" s="290"/>
      <c r="X569" s="290"/>
      <c r="Y569" s="290"/>
      <c r="Z569" s="290"/>
    </row>
    <row r="570">
      <c r="A570" s="335"/>
      <c r="B570" s="368" t="str">
        <f t="shared" si="269"/>
        <v>Tosta hongos</v>
      </c>
      <c r="C570" s="325">
        <v>6.0</v>
      </c>
      <c r="D570" s="380">
        <v>0.4</v>
      </c>
      <c r="E570" s="327">
        <f t="shared" si="270"/>
        <v>80</v>
      </c>
      <c r="F570" s="312">
        <f t="shared" si="271"/>
        <v>480</v>
      </c>
      <c r="G570" s="312">
        <f t="shared" si="272"/>
        <v>13440</v>
      </c>
      <c r="H570" s="328">
        <f t="shared" si="273"/>
        <v>232.7586207</v>
      </c>
      <c r="I570" s="312">
        <f t="shared" si="274"/>
        <v>1396.551724</v>
      </c>
      <c r="J570" s="312">
        <f t="shared" si="275"/>
        <v>39103.44828</v>
      </c>
      <c r="K570" s="315">
        <f t="shared" si="276"/>
        <v>0.3437037037</v>
      </c>
      <c r="L570" s="370">
        <f t="shared" si="277"/>
        <v>270</v>
      </c>
      <c r="M570" s="290"/>
      <c r="N570" s="290"/>
      <c r="O570" s="290"/>
      <c r="P570" s="290"/>
      <c r="Q570" s="290"/>
      <c r="R570" s="290"/>
      <c r="S570" s="290"/>
      <c r="T570" s="290"/>
      <c r="U570" s="290"/>
      <c r="V570" s="290"/>
      <c r="W570" s="290"/>
      <c r="X570" s="290"/>
      <c r="Y570" s="290"/>
      <c r="Z570" s="290"/>
    </row>
    <row r="571">
      <c r="A571" s="335"/>
      <c r="B571" s="368" t="str">
        <f t="shared" si="269"/>
        <v>Bollo veggie</v>
      </c>
      <c r="C571" s="325">
        <v>5.0</v>
      </c>
      <c r="D571" s="380">
        <v>0.3</v>
      </c>
      <c r="E571" s="327">
        <f t="shared" si="270"/>
        <v>45</v>
      </c>
      <c r="F571" s="312">
        <f t="shared" si="271"/>
        <v>225</v>
      </c>
      <c r="G571" s="312">
        <f t="shared" si="272"/>
        <v>6300</v>
      </c>
      <c r="H571" s="328">
        <f t="shared" si="273"/>
        <v>155.1724138</v>
      </c>
      <c r="I571" s="312">
        <f t="shared" si="274"/>
        <v>775.862069</v>
      </c>
      <c r="J571" s="312">
        <f t="shared" si="275"/>
        <v>21724.13793</v>
      </c>
      <c r="K571" s="315">
        <f t="shared" si="276"/>
        <v>0.29</v>
      </c>
      <c r="L571" s="370">
        <f t="shared" si="277"/>
        <v>180</v>
      </c>
      <c r="M571" s="290"/>
      <c r="N571" s="290"/>
      <c r="O571" s="290"/>
      <c r="P571" s="290"/>
      <c r="Q571" s="290"/>
      <c r="R571" s="290"/>
      <c r="S571" s="290"/>
      <c r="T571" s="290"/>
      <c r="U571" s="290"/>
      <c r="V571" s="290"/>
      <c r="W571" s="290"/>
      <c r="X571" s="290"/>
      <c r="Y571" s="290"/>
      <c r="Z571" s="290"/>
    </row>
    <row r="572">
      <c r="A572" s="335"/>
      <c r="B572" s="368" t="str">
        <f t="shared" si="269"/>
        <v>Croquetas cordero</v>
      </c>
      <c r="C572" s="325">
        <v>5.0</v>
      </c>
      <c r="D572" s="380">
        <v>0.6</v>
      </c>
      <c r="E572" s="327">
        <f t="shared" si="270"/>
        <v>30</v>
      </c>
      <c r="F572" s="312">
        <f t="shared" si="271"/>
        <v>150</v>
      </c>
      <c r="G572" s="312">
        <f t="shared" si="272"/>
        <v>4200</v>
      </c>
      <c r="H572" s="328">
        <f t="shared" si="273"/>
        <v>146.5517241</v>
      </c>
      <c r="I572" s="312">
        <f t="shared" si="274"/>
        <v>732.7586207</v>
      </c>
      <c r="J572" s="312">
        <f t="shared" si="275"/>
        <v>20517.24138</v>
      </c>
      <c r="K572" s="315">
        <f t="shared" si="276"/>
        <v>0.2047058824</v>
      </c>
      <c r="L572" s="370">
        <f t="shared" si="277"/>
        <v>170</v>
      </c>
      <c r="M572" s="290"/>
      <c r="N572" s="290"/>
      <c r="O572" s="290"/>
      <c r="P572" s="290"/>
      <c r="Q572" s="290"/>
      <c r="R572" s="290"/>
      <c r="S572" s="290"/>
      <c r="T572" s="290"/>
      <c r="U572" s="290"/>
      <c r="V572" s="290"/>
      <c r="W572" s="290"/>
      <c r="X572" s="290"/>
      <c r="Y572" s="290"/>
      <c r="Z572" s="290"/>
    </row>
    <row r="573">
      <c r="A573" s="335"/>
      <c r="B573" s="368" t="str">
        <f t="shared" si="269"/>
        <v>Croquetas camarón y cazón</v>
      </c>
      <c r="C573" s="325">
        <v>5.0</v>
      </c>
      <c r="D573" s="380">
        <v>0.7</v>
      </c>
      <c r="E573" s="327">
        <f t="shared" si="270"/>
        <v>35</v>
      </c>
      <c r="F573" s="312">
        <f t="shared" si="271"/>
        <v>175</v>
      </c>
      <c r="G573" s="312">
        <f t="shared" si="272"/>
        <v>4900</v>
      </c>
      <c r="H573" s="328">
        <f t="shared" si="273"/>
        <v>146.5517241</v>
      </c>
      <c r="I573" s="312">
        <f t="shared" si="274"/>
        <v>732.7586207</v>
      </c>
      <c r="J573" s="312">
        <f t="shared" si="275"/>
        <v>20517.24138</v>
      </c>
      <c r="K573" s="315">
        <f t="shared" si="276"/>
        <v>0.2388235294</v>
      </c>
      <c r="L573" s="370">
        <f t="shared" si="277"/>
        <v>170</v>
      </c>
      <c r="M573" s="290"/>
      <c r="N573" s="290"/>
      <c r="O573" s="290"/>
      <c r="P573" s="290"/>
      <c r="Q573" s="290"/>
      <c r="R573" s="290"/>
      <c r="S573" s="290"/>
      <c r="T573" s="290"/>
      <c r="U573" s="290"/>
      <c r="V573" s="290"/>
      <c r="W573" s="290"/>
      <c r="X573" s="290"/>
      <c r="Y573" s="290"/>
      <c r="Z573" s="290"/>
    </row>
    <row r="574">
      <c r="A574" s="335"/>
      <c r="B574" s="368" t="str">
        <f t="shared" si="269"/>
        <v>Caldo de camarón</v>
      </c>
      <c r="C574" s="325">
        <v>9.0</v>
      </c>
      <c r="D574" s="380">
        <v>0.8</v>
      </c>
      <c r="E574" s="327">
        <f t="shared" si="270"/>
        <v>14</v>
      </c>
      <c r="F574" s="312">
        <f t="shared" si="271"/>
        <v>126</v>
      </c>
      <c r="G574" s="312">
        <f t="shared" si="272"/>
        <v>3528</v>
      </c>
      <c r="H574" s="328">
        <f t="shared" si="273"/>
        <v>94.82758621</v>
      </c>
      <c r="I574" s="312">
        <f t="shared" si="274"/>
        <v>853.4482759</v>
      </c>
      <c r="J574" s="312">
        <f t="shared" si="275"/>
        <v>23896.55172</v>
      </c>
      <c r="K574" s="315">
        <f t="shared" si="276"/>
        <v>0.1476363636</v>
      </c>
      <c r="L574" s="370">
        <f t="shared" si="277"/>
        <v>110</v>
      </c>
      <c r="M574" s="290"/>
      <c r="N574" s="290"/>
      <c r="O574" s="290"/>
      <c r="P574" s="290"/>
      <c r="Q574" s="290"/>
      <c r="R574" s="290"/>
      <c r="S574" s="290"/>
      <c r="T574" s="290"/>
      <c r="U574" s="290"/>
      <c r="V574" s="290"/>
      <c r="W574" s="290"/>
      <c r="X574" s="290"/>
      <c r="Y574" s="290"/>
      <c r="Z574" s="290"/>
    </row>
    <row r="575">
      <c r="A575" s="335"/>
      <c r="B575" s="368" t="str">
        <f t="shared" si="269"/>
        <v>Aranchini de hongos</v>
      </c>
      <c r="C575" s="325">
        <v>5.0</v>
      </c>
      <c r="D575" s="380">
        <v>0.5</v>
      </c>
      <c r="E575" s="327">
        <f t="shared" si="270"/>
        <v>50</v>
      </c>
      <c r="F575" s="312">
        <f t="shared" si="271"/>
        <v>250</v>
      </c>
      <c r="G575" s="312">
        <f t="shared" si="272"/>
        <v>7000</v>
      </c>
      <c r="H575" s="328">
        <f t="shared" si="273"/>
        <v>172.4137931</v>
      </c>
      <c r="I575" s="312">
        <f t="shared" si="274"/>
        <v>862.0689655</v>
      </c>
      <c r="J575" s="312">
        <f t="shared" si="275"/>
        <v>24137.93103</v>
      </c>
      <c r="K575" s="315">
        <f t="shared" si="276"/>
        <v>0.29</v>
      </c>
      <c r="L575" s="370">
        <f t="shared" si="277"/>
        <v>200</v>
      </c>
      <c r="M575" s="290"/>
      <c r="N575" s="290"/>
      <c r="O575" s="290"/>
      <c r="P575" s="290"/>
      <c r="Q575" s="290"/>
      <c r="R575" s="290"/>
      <c r="S575" s="290"/>
      <c r="T575" s="290"/>
      <c r="U575" s="290"/>
      <c r="V575" s="290"/>
      <c r="W575" s="290"/>
      <c r="X575" s="290"/>
      <c r="Y575" s="290"/>
      <c r="Z575" s="290"/>
    </row>
    <row r="576">
      <c r="A576" s="335"/>
      <c r="B576" s="368" t="str">
        <f t="shared" si="269"/>
        <v>Papas fritas trufadas</v>
      </c>
      <c r="C576" s="325">
        <v>8.0</v>
      </c>
      <c r="D576" s="380">
        <v>0.8</v>
      </c>
      <c r="E576" s="327">
        <f t="shared" si="270"/>
        <v>40</v>
      </c>
      <c r="F576" s="312">
        <f t="shared" si="271"/>
        <v>320</v>
      </c>
      <c r="G576" s="312">
        <f t="shared" si="272"/>
        <v>8960</v>
      </c>
      <c r="H576" s="328">
        <f t="shared" si="273"/>
        <v>103.4482759</v>
      </c>
      <c r="I576" s="312">
        <f t="shared" si="274"/>
        <v>827.5862069</v>
      </c>
      <c r="J576" s="312">
        <f t="shared" si="275"/>
        <v>23172.41379</v>
      </c>
      <c r="K576" s="315">
        <f t="shared" si="276"/>
        <v>0.3866666667</v>
      </c>
      <c r="L576" s="370">
        <f t="shared" si="277"/>
        <v>120</v>
      </c>
      <c r="M576" s="290"/>
      <c r="N576" s="290"/>
      <c r="O576" s="290"/>
      <c r="P576" s="290"/>
      <c r="Q576" s="290"/>
      <c r="R576" s="290"/>
      <c r="S576" s="290"/>
      <c r="T576" s="290"/>
      <c r="U576" s="290"/>
      <c r="V576" s="290"/>
      <c r="W576" s="290"/>
      <c r="X576" s="290"/>
      <c r="Y576" s="290"/>
      <c r="Z576" s="290"/>
    </row>
    <row r="577">
      <c r="A577" s="335"/>
      <c r="B577" s="368"/>
      <c r="C577" s="371"/>
      <c r="D577" s="380"/>
      <c r="E577" s="327" t="str">
        <f t="shared" si="270"/>
        <v/>
      </c>
      <c r="F577" s="312">
        <f t="shared" si="271"/>
        <v>0</v>
      </c>
      <c r="G577" s="312">
        <f t="shared" si="272"/>
        <v>0</v>
      </c>
      <c r="H577" s="375"/>
      <c r="I577" s="312">
        <f t="shared" si="274"/>
        <v>0</v>
      </c>
      <c r="J577" s="312">
        <f t="shared" si="275"/>
        <v>0</v>
      </c>
      <c r="K577" s="315" t="str">
        <f t="shared" si="276"/>
        <v>#DIV/0!</v>
      </c>
      <c r="L577" s="370">
        <f t="shared" si="277"/>
        <v>0</v>
      </c>
      <c r="M577" s="290"/>
      <c r="N577" s="290"/>
      <c r="O577" s="290"/>
      <c r="P577" s="290"/>
      <c r="Q577" s="290"/>
      <c r="R577" s="290"/>
      <c r="S577" s="290"/>
      <c r="T577" s="290"/>
      <c r="U577" s="290"/>
      <c r="V577" s="290"/>
      <c r="W577" s="290"/>
      <c r="X577" s="290"/>
      <c r="Y577" s="290"/>
      <c r="Z577" s="290"/>
    </row>
    <row r="578">
      <c r="A578" s="337"/>
      <c r="B578" s="338"/>
      <c r="C578" s="339"/>
      <c r="D578" s="351"/>
      <c r="E578" s="336"/>
      <c r="F578" s="312">
        <f t="shared" si="271"/>
        <v>0</v>
      </c>
      <c r="G578" s="312">
        <f t="shared" si="272"/>
        <v>0</v>
      </c>
      <c r="H578" s="372"/>
      <c r="I578" s="312">
        <f t="shared" si="274"/>
        <v>0</v>
      </c>
      <c r="J578" s="312">
        <f t="shared" si="275"/>
        <v>0</v>
      </c>
      <c r="K578" s="315" t="str">
        <f t="shared" si="276"/>
        <v>#DIV/0!</v>
      </c>
      <c r="L578" s="373"/>
      <c r="M578" s="290"/>
      <c r="N578" s="290"/>
      <c r="O578" s="290"/>
      <c r="P578" s="290"/>
      <c r="Q578" s="290"/>
      <c r="R578" s="290"/>
      <c r="S578" s="290"/>
      <c r="T578" s="290"/>
      <c r="U578" s="290"/>
      <c r="V578" s="290"/>
      <c r="W578" s="290"/>
      <c r="X578" s="290"/>
      <c r="Y578" s="290"/>
      <c r="Z578" s="290"/>
    </row>
    <row r="579">
      <c r="A579" s="341"/>
      <c r="B579" s="338"/>
      <c r="C579" s="342"/>
      <c r="D579" s="355"/>
      <c r="E579" s="343"/>
      <c r="F579" s="312">
        <f t="shared" si="271"/>
        <v>0</v>
      </c>
      <c r="G579" s="312">
        <f t="shared" si="272"/>
        <v>0</v>
      </c>
      <c r="H579" s="374"/>
      <c r="I579" s="312">
        <f t="shared" si="274"/>
        <v>0</v>
      </c>
      <c r="J579" s="312">
        <f t="shared" si="275"/>
        <v>0</v>
      </c>
      <c r="K579" s="315" t="str">
        <f t="shared" si="276"/>
        <v>#DIV/0!</v>
      </c>
      <c r="L579" s="373"/>
      <c r="M579" s="290"/>
      <c r="N579" s="290"/>
      <c r="O579" s="290"/>
      <c r="P579" s="290"/>
      <c r="Q579" s="290"/>
      <c r="R579" s="290"/>
      <c r="S579" s="290"/>
      <c r="T579" s="290"/>
      <c r="U579" s="290"/>
      <c r="V579" s="290"/>
      <c r="W579" s="290"/>
      <c r="X579" s="290"/>
      <c r="Y579" s="290"/>
      <c r="Z579" s="290"/>
    </row>
    <row r="580">
      <c r="A580" s="344"/>
      <c r="B580" s="345" t="s">
        <v>853</v>
      </c>
      <c r="C580" s="346">
        <f>SUM(C565:C579)</f>
        <v>71</v>
      </c>
      <c r="D580" s="346"/>
      <c r="E580" s="346"/>
      <c r="F580" s="347">
        <f t="shared" ref="F580:G580" si="278">SUM(F565:F579)</f>
        <v>4156</v>
      </c>
      <c r="G580" s="347">
        <f t="shared" si="278"/>
        <v>116368</v>
      </c>
      <c r="H580" s="346"/>
      <c r="I580" s="347">
        <f t="shared" ref="I580:J580" si="279">SUM(I565:I579)</f>
        <v>13137.93103</v>
      </c>
      <c r="J580" s="347">
        <f t="shared" si="279"/>
        <v>367862.069</v>
      </c>
      <c r="K580" s="348">
        <f t="shared" si="276"/>
        <v>0.316335958</v>
      </c>
      <c r="L580" s="290"/>
      <c r="M580" s="290"/>
      <c r="N580" s="290"/>
      <c r="O580" s="290"/>
      <c r="P580" s="290"/>
      <c r="Q580" s="290"/>
      <c r="R580" s="290"/>
      <c r="S580" s="290"/>
      <c r="T580" s="290"/>
      <c r="U580" s="290"/>
      <c r="V580" s="290"/>
      <c r="W580" s="290"/>
      <c r="X580" s="290"/>
      <c r="Y580" s="290"/>
      <c r="Z580" s="290"/>
    </row>
    <row r="581" hidden="1">
      <c r="A581" s="335"/>
      <c r="B581" s="349"/>
      <c r="C581" s="350"/>
      <c r="D581" s="351"/>
      <c r="E581" s="352"/>
      <c r="F581" s="312">
        <f t="shared" ref="F581:F595" si="280">E581*C581</f>
        <v>0</v>
      </c>
      <c r="G581" s="312">
        <f t="shared" ref="G581:G595" si="281">F581*$C$560</f>
        <v>0</v>
      </c>
      <c r="H581" s="375"/>
      <c r="I581" s="312">
        <f t="shared" ref="I581:I595" si="282">H581*C581</f>
        <v>0</v>
      </c>
      <c r="J581" s="312">
        <f t="shared" ref="J581:J595" si="283">I581*$C$560</f>
        <v>0</v>
      </c>
      <c r="K581" s="315" t="str">
        <f t="shared" si="276"/>
        <v>#DIV/0!</v>
      </c>
      <c r="L581" s="331"/>
      <c r="M581" s="331"/>
      <c r="N581" s="331"/>
      <c r="O581" s="331"/>
      <c r="P581" s="331"/>
      <c r="Q581" s="331"/>
      <c r="R581" s="331"/>
      <c r="S581" s="331"/>
      <c r="T581" s="331"/>
      <c r="U581" s="331"/>
      <c r="V581" s="331"/>
      <c r="W581" s="331"/>
      <c r="X581" s="331"/>
      <c r="Y581" s="331"/>
      <c r="Z581" s="331"/>
    </row>
    <row r="582" hidden="1">
      <c r="A582" s="335"/>
      <c r="B582" s="349"/>
      <c r="C582" s="339"/>
      <c r="D582" s="351"/>
      <c r="E582" s="336"/>
      <c r="F582" s="312">
        <f t="shared" si="280"/>
        <v>0</v>
      </c>
      <c r="G582" s="312">
        <f t="shared" si="281"/>
        <v>0</v>
      </c>
      <c r="H582" s="372"/>
      <c r="I582" s="312">
        <f t="shared" si="282"/>
        <v>0</v>
      </c>
      <c r="J582" s="312">
        <f t="shared" si="283"/>
        <v>0</v>
      </c>
      <c r="K582" s="315" t="str">
        <f t="shared" si="276"/>
        <v>#DIV/0!</v>
      </c>
      <c r="L582" s="290"/>
      <c r="M582" s="290"/>
      <c r="N582" s="290"/>
      <c r="O582" s="290"/>
      <c r="P582" s="290"/>
      <c r="Q582" s="290"/>
      <c r="R582" s="290"/>
      <c r="S582" s="290"/>
      <c r="T582" s="290"/>
      <c r="U582" s="290"/>
      <c r="V582" s="290"/>
      <c r="W582" s="290"/>
      <c r="X582" s="290"/>
      <c r="Y582" s="290"/>
      <c r="Z582" s="290"/>
    </row>
    <row r="583" hidden="1">
      <c r="A583" s="335"/>
      <c r="B583" s="354"/>
      <c r="C583" s="339"/>
      <c r="D583" s="351"/>
      <c r="E583" s="336"/>
      <c r="F583" s="312">
        <f t="shared" si="280"/>
        <v>0</v>
      </c>
      <c r="G583" s="312">
        <f t="shared" si="281"/>
        <v>0</v>
      </c>
      <c r="H583" s="372"/>
      <c r="I583" s="312">
        <f t="shared" si="282"/>
        <v>0</v>
      </c>
      <c r="J583" s="312">
        <f t="shared" si="283"/>
        <v>0</v>
      </c>
      <c r="K583" s="315" t="str">
        <f t="shared" si="276"/>
        <v>#DIV/0!</v>
      </c>
      <c r="L583" s="290"/>
      <c r="M583" s="290"/>
      <c r="N583" s="290"/>
      <c r="O583" s="290"/>
      <c r="P583" s="290"/>
      <c r="Q583" s="290"/>
      <c r="R583" s="290"/>
      <c r="S583" s="290"/>
      <c r="T583" s="290"/>
      <c r="U583" s="290"/>
      <c r="V583" s="290"/>
      <c r="W583" s="290"/>
      <c r="X583" s="290"/>
      <c r="Y583" s="290"/>
      <c r="Z583" s="290"/>
    </row>
    <row r="584" hidden="1">
      <c r="A584" s="335"/>
      <c r="B584" s="349"/>
      <c r="C584" s="339"/>
      <c r="D584" s="351"/>
      <c r="E584" s="336"/>
      <c r="F584" s="312">
        <f t="shared" si="280"/>
        <v>0</v>
      </c>
      <c r="G584" s="312">
        <f t="shared" si="281"/>
        <v>0</v>
      </c>
      <c r="H584" s="372"/>
      <c r="I584" s="312">
        <f t="shared" si="282"/>
        <v>0</v>
      </c>
      <c r="J584" s="312">
        <f t="shared" si="283"/>
        <v>0</v>
      </c>
      <c r="K584" s="315" t="str">
        <f t="shared" si="276"/>
        <v>#DIV/0!</v>
      </c>
      <c r="L584" s="290"/>
      <c r="M584" s="290"/>
      <c r="N584" s="290"/>
      <c r="O584" s="290"/>
      <c r="P584" s="290"/>
      <c r="Q584" s="290"/>
      <c r="R584" s="290"/>
      <c r="S584" s="290"/>
      <c r="T584" s="290"/>
      <c r="U584" s="290"/>
      <c r="V584" s="290"/>
      <c r="W584" s="290"/>
      <c r="X584" s="290"/>
      <c r="Y584" s="290"/>
      <c r="Z584" s="290"/>
    </row>
    <row r="585" hidden="1">
      <c r="A585" s="335"/>
      <c r="B585" s="349"/>
      <c r="C585" s="339"/>
      <c r="D585" s="351"/>
      <c r="E585" s="336"/>
      <c r="F585" s="312">
        <f t="shared" si="280"/>
        <v>0</v>
      </c>
      <c r="G585" s="312">
        <f t="shared" si="281"/>
        <v>0</v>
      </c>
      <c r="H585" s="372"/>
      <c r="I585" s="312">
        <f t="shared" si="282"/>
        <v>0</v>
      </c>
      <c r="J585" s="312">
        <f t="shared" si="283"/>
        <v>0</v>
      </c>
      <c r="K585" s="315" t="str">
        <f t="shared" si="276"/>
        <v>#DIV/0!</v>
      </c>
      <c r="L585" s="290"/>
      <c r="M585" s="290"/>
      <c r="N585" s="290"/>
      <c r="O585" s="290"/>
      <c r="P585" s="290"/>
      <c r="Q585" s="290"/>
      <c r="R585" s="290"/>
      <c r="S585" s="290"/>
      <c r="T585" s="290"/>
      <c r="U585" s="290"/>
      <c r="V585" s="290"/>
      <c r="W585" s="290"/>
      <c r="X585" s="290"/>
      <c r="Y585" s="290"/>
      <c r="Z585" s="290"/>
    </row>
    <row r="586" hidden="1">
      <c r="A586" s="335"/>
      <c r="B586" s="349"/>
      <c r="C586" s="339"/>
      <c r="D586" s="351"/>
      <c r="E586" s="336"/>
      <c r="F586" s="312">
        <f t="shared" si="280"/>
        <v>0</v>
      </c>
      <c r="G586" s="312">
        <f t="shared" si="281"/>
        <v>0</v>
      </c>
      <c r="H586" s="372"/>
      <c r="I586" s="312">
        <f t="shared" si="282"/>
        <v>0</v>
      </c>
      <c r="J586" s="312">
        <f t="shared" si="283"/>
        <v>0</v>
      </c>
      <c r="K586" s="315" t="str">
        <f t="shared" si="276"/>
        <v>#DIV/0!</v>
      </c>
      <c r="L586" s="290"/>
      <c r="M586" s="290"/>
      <c r="N586" s="290"/>
      <c r="O586" s="290"/>
      <c r="P586" s="290"/>
      <c r="Q586" s="290"/>
      <c r="R586" s="290"/>
      <c r="S586" s="290"/>
      <c r="T586" s="290"/>
      <c r="U586" s="290"/>
      <c r="V586" s="290"/>
      <c r="W586" s="290"/>
      <c r="X586" s="290"/>
      <c r="Y586" s="290"/>
      <c r="Z586" s="290"/>
    </row>
    <row r="587" hidden="1">
      <c r="A587" s="335"/>
      <c r="B587" s="349"/>
      <c r="C587" s="339"/>
      <c r="D587" s="351"/>
      <c r="E587" s="336"/>
      <c r="F587" s="312">
        <f t="shared" si="280"/>
        <v>0</v>
      </c>
      <c r="G587" s="312">
        <f t="shared" si="281"/>
        <v>0</v>
      </c>
      <c r="H587" s="372"/>
      <c r="I587" s="312">
        <f t="shared" si="282"/>
        <v>0</v>
      </c>
      <c r="J587" s="312">
        <f t="shared" si="283"/>
        <v>0</v>
      </c>
      <c r="K587" s="315" t="str">
        <f t="shared" si="276"/>
        <v>#DIV/0!</v>
      </c>
      <c r="L587" s="290"/>
      <c r="M587" s="290"/>
      <c r="N587" s="290"/>
      <c r="O587" s="290"/>
      <c r="P587" s="290"/>
      <c r="Q587" s="290"/>
      <c r="R587" s="290"/>
      <c r="S587" s="290"/>
      <c r="T587" s="290"/>
      <c r="U587" s="290"/>
      <c r="V587" s="290"/>
      <c r="W587" s="290"/>
      <c r="X587" s="290"/>
      <c r="Y587" s="290"/>
      <c r="Z587" s="290"/>
    </row>
    <row r="588" hidden="1">
      <c r="A588" s="335"/>
      <c r="B588" s="349"/>
      <c r="C588" s="339"/>
      <c r="D588" s="351"/>
      <c r="E588" s="336"/>
      <c r="F588" s="312">
        <f t="shared" si="280"/>
        <v>0</v>
      </c>
      <c r="G588" s="312">
        <f t="shared" si="281"/>
        <v>0</v>
      </c>
      <c r="H588" s="372"/>
      <c r="I588" s="312">
        <f t="shared" si="282"/>
        <v>0</v>
      </c>
      <c r="J588" s="312">
        <f t="shared" si="283"/>
        <v>0</v>
      </c>
      <c r="K588" s="315" t="str">
        <f t="shared" si="276"/>
        <v>#DIV/0!</v>
      </c>
      <c r="L588" s="290"/>
      <c r="M588" s="290"/>
      <c r="N588" s="290"/>
      <c r="O588" s="290"/>
      <c r="P588" s="290"/>
      <c r="Q588" s="290"/>
      <c r="R588" s="290"/>
      <c r="S588" s="290"/>
      <c r="T588" s="290"/>
      <c r="U588" s="290"/>
      <c r="V588" s="290"/>
      <c r="W588" s="290"/>
      <c r="X588" s="290"/>
      <c r="Y588" s="290"/>
      <c r="Z588" s="290"/>
    </row>
    <row r="589" hidden="1">
      <c r="A589" s="335"/>
      <c r="B589" s="349"/>
      <c r="C589" s="339"/>
      <c r="D589" s="351"/>
      <c r="E589" s="336"/>
      <c r="F589" s="312">
        <f t="shared" si="280"/>
        <v>0</v>
      </c>
      <c r="G589" s="312">
        <f t="shared" si="281"/>
        <v>0</v>
      </c>
      <c r="H589" s="372"/>
      <c r="I589" s="312">
        <f t="shared" si="282"/>
        <v>0</v>
      </c>
      <c r="J589" s="312">
        <f t="shared" si="283"/>
        <v>0</v>
      </c>
      <c r="K589" s="315" t="str">
        <f t="shared" si="276"/>
        <v>#DIV/0!</v>
      </c>
      <c r="L589" s="290"/>
      <c r="M589" s="290"/>
      <c r="N589" s="290"/>
      <c r="O589" s="290"/>
      <c r="P589" s="290"/>
      <c r="Q589" s="290"/>
      <c r="R589" s="290"/>
      <c r="S589" s="290"/>
      <c r="T589" s="290"/>
      <c r="U589" s="290"/>
      <c r="V589" s="290"/>
      <c r="W589" s="290"/>
      <c r="X589" s="290"/>
      <c r="Y589" s="290"/>
      <c r="Z589" s="290"/>
    </row>
    <row r="590" hidden="1">
      <c r="A590" s="335"/>
      <c r="B590" s="349"/>
      <c r="C590" s="339"/>
      <c r="D590" s="351"/>
      <c r="E590" s="336"/>
      <c r="F590" s="312">
        <f t="shared" si="280"/>
        <v>0</v>
      </c>
      <c r="G590" s="312">
        <f t="shared" si="281"/>
        <v>0</v>
      </c>
      <c r="H590" s="372"/>
      <c r="I590" s="312">
        <f t="shared" si="282"/>
        <v>0</v>
      </c>
      <c r="J590" s="312">
        <f t="shared" si="283"/>
        <v>0</v>
      </c>
      <c r="K590" s="315" t="str">
        <f t="shared" si="276"/>
        <v>#DIV/0!</v>
      </c>
      <c r="L590" s="290"/>
      <c r="M590" s="290"/>
      <c r="N590" s="290"/>
      <c r="O590" s="290"/>
      <c r="P590" s="290"/>
      <c r="Q590" s="290"/>
      <c r="R590" s="290"/>
      <c r="S590" s="290"/>
      <c r="T590" s="290"/>
      <c r="U590" s="290"/>
      <c r="V590" s="290"/>
      <c r="W590" s="290"/>
      <c r="X590" s="290"/>
      <c r="Y590" s="290"/>
      <c r="Z590" s="290"/>
    </row>
    <row r="591" hidden="1">
      <c r="A591" s="335"/>
      <c r="B591" s="349"/>
      <c r="C591" s="339"/>
      <c r="D591" s="351"/>
      <c r="E591" s="336"/>
      <c r="F591" s="312">
        <f t="shared" si="280"/>
        <v>0</v>
      </c>
      <c r="G591" s="312">
        <f t="shared" si="281"/>
        <v>0</v>
      </c>
      <c r="H591" s="372"/>
      <c r="I591" s="312">
        <f t="shared" si="282"/>
        <v>0</v>
      </c>
      <c r="J591" s="312">
        <f t="shared" si="283"/>
        <v>0</v>
      </c>
      <c r="K591" s="315" t="str">
        <f t="shared" si="276"/>
        <v>#DIV/0!</v>
      </c>
      <c r="L591" s="290"/>
      <c r="M591" s="290"/>
      <c r="N591" s="290"/>
      <c r="O591" s="290"/>
      <c r="P591" s="290"/>
      <c r="Q591" s="290"/>
      <c r="R591" s="290"/>
      <c r="S591" s="290"/>
      <c r="T591" s="290"/>
      <c r="U591" s="290"/>
      <c r="V591" s="290"/>
      <c r="W591" s="290"/>
      <c r="X591" s="290"/>
      <c r="Y591" s="290"/>
      <c r="Z591" s="290"/>
    </row>
    <row r="592" hidden="1">
      <c r="A592" s="335"/>
      <c r="B592" s="349"/>
      <c r="C592" s="339"/>
      <c r="D592" s="351"/>
      <c r="E592" s="336"/>
      <c r="F592" s="312">
        <f t="shared" si="280"/>
        <v>0</v>
      </c>
      <c r="G592" s="312">
        <f t="shared" si="281"/>
        <v>0</v>
      </c>
      <c r="H592" s="372"/>
      <c r="I592" s="312">
        <f t="shared" si="282"/>
        <v>0</v>
      </c>
      <c r="J592" s="312">
        <f t="shared" si="283"/>
        <v>0</v>
      </c>
      <c r="K592" s="315" t="str">
        <f t="shared" si="276"/>
        <v>#DIV/0!</v>
      </c>
      <c r="L592" s="290"/>
      <c r="M592" s="290"/>
      <c r="N592" s="290"/>
      <c r="O592" s="290"/>
      <c r="P592" s="290"/>
      <c r="Q592" s="290"/>
      <c r="R592" s="290"/>
      <c r="S592" s="290"/>
      <c r="T592" s="290"/>
      <c r="U592" s="290"/>
      <c r="V592" s="290"/>
      <c r="W592" s="290"/>
      <c r="X592" s="290"/>
      <c r="Y592" s="290"/>
      <c r="Z592" s="290"/>
    </row>
    <row r="593" hidden="1">
      <c r="A593" s="335"/>
      <c r="B593" s="349"/>
      <c r="C593" s="339"/>
      <c r="D593" s="351"/>
      <c r="E593" s="336"/>
      <c r="F593" s="312">
        <f t="shared" si="280"/>
        <v>0</v>
      </c>
      <c r="G593" s="312">
        <f t="shared" si="281"/>
        <v>0</v>
      </c>
      <c r="H593" s="372"/>
      <c r="I593" s="312">
        <f t="shared" si="282"/>
        <v>0</v>
      </c>
      <c r="J593" s="312">
        <f t="shared" si="283"/>
        <v>0</v>
      </c>
      <c r="K593" s="315" t="str">
        <f t="shared" si="276"/>
        <v>#DIV/0!</v>
      </c>
      <c r="L593" s="290"/>
      <c r="M593" s="290"/>
      <c r="N593" s="290"/>
      <c r="O593" s="290"/>
      <c r="P593" s="290"/>
      <c r="Q593" s="290"/>
      <c r="R593" s="290"/>
      <c r="S593" s="290"/>
      <c r="T593" s="290"/>
      <c r="U593" s="290"/>
      <c r="V593" s="290"/>
      <c r="W593" s="290"/>
      <c r="X593" s="290"/>
      <c r="Y593" s="290"/>
      <c r="Z593" s="290"/>
    </row>
    <row r="594" hidden="1">
      <c r="A594" s="337"/>
      <c r="B594" s="338"/>
      <c r="C594" s="339"/>
      <c r="D594" s="351"/>
      <c r="E594" s="336"/>
      <c r="F594" s="312">
        <f t="shared" si="280"/>
        <v>0</v>
      </c>
      <c r="G594" s="312">
        <f t="shared" si="281"/>
        <v>0</v>
      </c>
      <c r="H594" s="372"/>
      <c r="I594" s="312">
        <f t="shared" si="282"/>
        <v>0</v>
      </c>
      <c r="J594" s="312">
        <f t="shared" si="283"/>
        <v>0</v>
      </c>
      <c r="K594" s="315" t="str">
        <f t="shared" si="276"/>
        <v>#DIV/0!</v>
      </c>
      <c r="L594" s="290"/>
      <c r="M594" s="290"/>
      <c r="N594" s="290"/>
      <c r="O594" s="290"/>
      <c r="P594" s="290"/>
      <c r="Q594" s="290"/>
      <c r="R594" s="290"/>
      <c r="S594" s="290"/>
      <c r="T594" s="290"/>
      <c r="U594" s="290"/>
      <c r="V594" s="290"/>
      <c r="W594" s="290"/>
      <c r="X594" s="290"/>
      <c r="Y594" s="290"/>
      <c r="Z594" s="290"/>
    </row>
    <row r="595" hidden="1">
      <c r="A595" s="341"/>
      <c r="B595" s="338"/>
      <c r="C595" s="342"/>
      <c r="D595" s="355"/>
      <c r="E595" s="343"/>
      <c r="F595" s="312">
        <f t="shared" si="280"/>
        <v>0</v>
      </c>
      <c r="G595" s="312">
        <f t="shared" si="281"/>
        <v>0</v>
      </c>
      <c r="H595" s="374"/>
      <c r="I595" s="312">
        <f t="shared" si="282"/>
        <v>0</v>
      </c>
      <c r="J595" s="312">
        <f t="shared" si="283"/>
        <v>0</v>
      </c>
      <c r="K595" s="315" t="str">
        <f t="shared" si="276"/>
        <v>#DIV/0!</v>
      </c>
      <c r="L595" s="290"/>
      <c r="M595" s="290"/>
      <c r="N595" s="290"/>
      <c r="O595" s="290"/>
      <c r="P595" s="290"/>
      <c r="Q595" s="290"/>
      <c r="R595" s="290"/>
      <c r="S595" s="290"/>
      <c r="T595" s="290"/>
      <c r="U595" s="290"/>
      <c r="V595" s="290"/>
      <c r="W595" s="290"/>
      <c r="X595" s="290"/>
      <c r="Y595" s="290"/>
      <c r="Z595" s="290"/>
    </row>
    <row r="596" hidden="1">
      <c r="A596" s="344"/>
      <c r="B596" s="345" t="s">
        <v>854</v>
      </c>
      <c r="C596" s="346">
        <f>SUM(C581:C595)</f>
        <v>0</v>
      </c>
      <c r="D596" s="346"/>
      <c r="E596" s="346"/>
      <c r="F596" s="347">
        <f t="shared" ref="F596:G596" si="284">SUM(F581:F595)</f>
        <v>0</v>
      </c>
      <c r="G596" s="347">
        <f t="shared" si="284"/>
        <v>0</v>
      </c>
      <c r="H596" s="346"/>
      <c r="I596" s="347">
        <f t="shared" ref="I596:K596" si="285">SUM(I581:I595)</f>
        <v>0</v>
      </c>
      <c r="J596" s="347">
        <f t="shared" si="285"/>
        <v>0</v>
      </c>
      <c r="K596" s="346" t="str">
        <f t="shared" si="285"/>
        <v>#DIV/0!</v>
      </c>
      <c r="L596" s="290"/>
      <c r="M596" s="290"/>
      <c r="N596" s="290"/>
      <c r="O596" s="290"/>
      <c r="P596" s="290"/>
      <c r="Q596" s="290"/>
      <c r="R596" s="290"/>
      <c r="S596" s="290"/>
      <c r="T596" s="290"/>
      <c r="U596" s="290"/>
      <c r="V596" s="290"/>
      <c r="W596" s="290"/>
      <c r="X596" s="290"/>
      <c r="Y596" s="290"/>
      <c r="Z596" s="290"/>
    </row>
    <row r="597" hidden="1">
      <c r="A597" s="335"/>
      <c r="B597" s="349"/>
      <c r="C597" s="350"/>
      <c r="D597" s="351"/>
      <c r="E597" s="352"/>
      <c r="F597" s="312">
        <f t="shared" ref="F597:F611" si="286">E597*C597</f>
        <v>0</v>
      </c>
      <c r="G597" s="312">
        <f t="shared" ref="G597:G611" si="287">F597*$C$560</f>
        <v>0</v>
      </c>
      <c r="H597" s="375"/>
      <c r="I597" s="312">
        <f t="shared" ref="I597:I611" si="288">H597*C597</f>
        <v>0</v>
      </c>
      <c r="J597" s="312">
        <f t="shared" ref="J597:J611" si="289">I597*$C$560</f>
        <v>0</v>
      </c>
      <c r="K597" s="315" t="str">
        <f t="shared" ref="K597:K627" si="290">G597/J597</f>
        <v>#DIV/0!</v>
      </c>
      <c r="L597" s="331"/>
      <c r="M597" s="331"/>
      <c r="N597" s="331"/>
      <c r="O597" s="331"/>
      <c r="P597" s="331"/>
      <c r="Q597" s="331"/>
      <c r="R597" s="331"/>
      <c r="S597" s="331"/>
      <c r="T597" s="331"/>
      <c r="U597" s="331"/>
      <c r="V597" s="331"/>
      <c r="W597" s="331"/>
      <c r="X597" s="331"/>
      <c r="Y597" s="331"/>
      <c r="Z597" s="331"/>
    </row>
    <row r="598" hidden="1">
      <c r="A598" s="335"/>
      <c r="B598" s="349"/>
      <c r="C598" s="339"/>
      <c r="D598" s="351"/>
      <c r="E598" s="336"/>
      <c r="F598" s="312">
        <f t="shared" si="286"/>
        <v>0</v>
      </c>
      <c r="G598" s="312">
        <f t="shared" si="287"/>
        <v>0</v>
      </c>
      <c r="H598" s="372"/>
      <c r="I598" s="312">
        <f t="shared" si="288"/>
        <v>0</v>
      </c>
      <c r="J598" s="312">
        <f t="shared" si="289"/>
        <v>0</v>
      </c>
      <c r="K598" s="315" t="str">
        <f t="shared" si="290"/>
        <v>#DIV/0!</v>
      </c>
      <c r="L598" s="290"/>
      <c r="M598" s="290"/>
      <c r="N598" s="290"/>
      <c r="O598" s="290"/>
      <c r="P598" s="290"/>
      <c r="Q598" s="290"/>
      <c r="R598" s="290"/>
      <c r="S598" s="290"/>
      <c r="T598" s="290"/>
      <c r="U598" s="290"/>
      <c r="V598" s="290"/>
      <c r="W598" s="290"/>
      <c r="X598" s="290"/>
      <c r="Y598" s="290"/>
      <c r="Z598" s="290"/>
    </row>
    <row r="599" hidden="1">
      <c r="A599" s="335"/>
      <c r="B599" s="354"/>
      <c r="C599" s="339"/>
      <c r="D599" s="351"/>
      <c r="E599" s="336"/>
      <c r="F599" s="312">
        <f t="shared" si="286"/>
        <v>0</v>
      </c>
      <c r="G599" s="312">
        <f t="shared" si="287"/>
        <v>0</v>
      </c>
      <c r="H599" s="372"/>
      <c r="I599" s="312">
        <f t="shared" si="288"/>
        <v>0</v>
      </c>
      <c r="J599" s="312">
        <f t="shared" si="289"/>
        <v>0</v>
      </c>
      <c r="K599" s="315" t="str">
        <f t="shared" si="290"/>
        <v>#DIV/0!</v>
      </c>
      <c r="L599" s="290"/>
      <c r="M599" s="290"/>
      <c r="N599" s="290"/>
      <c r="O599" s="290"/>
      <c r="P599" s="290"/>
      <c r="Q599" s="290"/>
      <c r="R599" s="290"/>
      <c r="S599" s="290"/>
      <c r="T599" s="290"/>
      <c r="U599" s="290"/>
      <c r="V599" s="290"/>
      <c r="W599" s="290"/>
      <c r="X599" s="290"/>
      <c r="Y599" s="290"/>
      <c r="Z599" s="290"/>
    </row>
    <row r="600" hidden="1">
      <c r="A600" s="335"/>
      <c r="B600" s="349"/>
      <c r="C600" s="339"/>
      <c r="D600" s="351"/>
      <c r="E600" s="336"/>
      <c r="F600" s="312">
        <f t="shared" si="286"/>
        <v>0</v>
      </c>
      <c r="G600" s="312">
        <f t="shared" si="287"/>
        <v>0</v>
      </c>
      <c r="H600" s="372"/>
      <c r="I600" s="312">
        <f t="shared" si="288"/>
        <v>0</v>
      </c>
      <c r="J600" s="312">
        <f t="shared" si="289"/>
        <v>0</v>
      </c>
      <c r="K600" s="315" t="str">
        <f t="shared" si="290"/>
        <v>#DIV/0!</v>
      </c>
      <c r="L600" s="290"/>
      <c r="M600" s="290"/>
      <c r="N600" s="290"/>
      <c r="O600" s="290"/>
      <c r="P600" s="290"/>
      <c r="Q600" s="290"/>
      <c r="R600" s="290"/>
      <c r="S600" s="290"/>
      <c r="T600" s="290"/>
      <c r="U600" s="290"/>
      <c r="V600" s="290"/>
      <c r="W600" s="290"/>
      <c r="X600" s="290"/>
      <c r="Y600" s="290"/>
      <c r="Z600" s="290"/>
    </row>
    <row r="601" hidden="1">
      <c r="A601" s="335"/>
      <c r="B601" s="349"/>
      <c r="C601" s="339"/>
      <c r="D601" s="351"/>
      <c r="E601" s="336"/>
      <c r="F601" s="312">
        <f t="shared" si="286"/>
        <v>0</v>
      </c>
      <c r="G601" s="312">
        <f t="shared" si="287"/>
        <v>0</v>
      </c>
      <c r="H601" s="372"/>
      <c r="I601" s="312">
        <f t="shared" si="288"/>
        <v>0</v>
      </c>
      <c r="J601" s="312">
        <f t="shared" si="289"/>
        <v>0</v>
      </c>
      <c r="K601" s="315" t="str">
        <f t="shared" si="290"/>
        <v>#DIV/0!</v>
      </c>
      <c r="L601" s="290"/>
      <c r="M601" s="290"/>
      <c r="N601" s="290"/>
      <c r="O601" s="290"/>
      <c r="P601" s="290"/>
      <c r="Q601" s="290"/>
      <c r="R601" s="290"/>
      <c r="S601" s="290"/>
      <c r="T601" s="290"/>
      <c r="U601" s="290"/>
      <c r="V601" s="290"/>
      <c r="W601" s="290"/>
      <c r="X601" s="290"/>
      <c r="Y601" s="290"/>
      <c r="Z601" s="290"/>
    </row>
    <row r="602" hidden="1">
      <c r="A602" s="335"/>
      <c r="B602" s="349"/>
      <c r="C602" s="339"/>
      <c r="D602" s="351"/>
      <c r="E602" s="336"/>
      <c r="F602" s="312">
        <f t="shared" si="286"/>
        <v>0</v>
      </c>
      <c r="G602" s="312">
        <f t="shared" si="287"/>
        <v>0</v>
      </c>
      <c r="H602" s="372"/>
      <c r="I602" s="312">
        <f t="shared" si="288"/>
        <v>0</v>
      </c>
      <c r="J602" s="312">
        <f t="shared" si="289"/>
        <v>0</v>
      </c>
      <c r="K602" s="315" t="str">
        <f t="shared" si="290"/>
        <v>#DIV/0!</v>
      </c>
      <c r="L602" s="290"/>
      <c r="M602" s="290"/>
      <c r="N602" s="290"/>
      <c r="O602" s="290"/>
      <c r="P602" s="290"/>
      <c r="Q602" s="290"/>
      <c r="R602" s="290"/>
      <c r="S602" s="290"/>
      <c r="T602" s="290"/>
      <c r="U602" s="290"/>
      <c r="V602" s="290"/>
      <c r="W602" s="290"/>
      <c r="X602" s="290"/>
      <c r="Y602" s="290"/>
      <c r="Z602" s="290"/>
    </row>
    <row r="603" hidden="1">
      <c r="A603" s="335"/>
      <c r="B603" s="349"/>
      <c r="C603" s="339"/>
      <c r="D603" s="351"/>
      <c r="E603" s="336"/>
      <c r="F603" s="312">
        <f t="shared" si="286"/>
        <v>0</v>
      </c>
      <c r="G603" s="312">
        <f t="shared" si="287"/>
        <v>0</v>
      </c>
      <c r="H603" s="372"/>
      <c r="I603" s="312">
        <f t="shared" si="288"/>
        <v>0</v>
      </c>
      <c r="J603" s="312">
        <f t="shared" si="289"/>
        <v>0</v>
      </c>
      <c r="K603" s="315" t="str">
        <f t="shared" si="290"/>
        <v>#DIV/0!</v>
      </c>
      <c r="L603" s="290"/>
      <c r="M603" s="290"/>
      <c r="N603" s="290"/>
      <c r="O603" s="290"/>
      <c r="P603" s="290"/>
      <c r="Q603" s="290"/>
      <c r="R603" s="290"/>
      <c r="S603" s="290"/>
      <c r="T603" s="290"/>
      <c r="U603" s="290"/>
      <c r="V603" s="290"/>
      <c r="W603" s="290"/>
      <c r="X603" s="290"/>
      <c r="Y603" s="290"/>
      <c r="Z603" s="290"/>
    </row>
    <row r="604" hidden="1">
      <c r="A604" s="335"/>
      <c r="B604" s="349"/>
      <c r="C604" s="339"/>
      <c r="D604" s="351"/>
      <c r="E604" s="336"/>
      <c r="F604" s="312">
        <f t="shared" si="286"/>
        <v>0</v>
      </c>
      <c r="G604" s="312">
        <f t="shared" si="287"/>
        <v>0</v>
      </c>
      <c r="H604" s="372"/>
      <c r="I604" s="312">
        <f t="shared" si="288"/>
        <v>0</v>
      </c>
      <c r="J604" s="312">
        <f t="shared" si="289"/>
        <v>0</v>
      </c>
      <c r="K604" s="315" t="str">
        <f t="shared" si="290"/>
        <v>#DIV/0!</v>
      </c>
      <c r="L604" s="290"/>
      <c r="M604" s="290"/>
      <c r="N604" s="290"/>
      <c r="O604" s="290"/>
      <c r="P604" s="290"/>
      <c r="Q604" s="290"/>
      <c r="R604" s="290"/>
      <c r="S604" s="290"/>
      <c r="T604" s="290"/>
      <c r="U604" s="290"/>
      <c r="V604" s="290"/>
      <c r="W604" s="290"/>
      <c r="X604" s="290"/>
      <c r="Y604" s="290"/>
      <c r="Z604" s="290"/>
    </row>
    <row r="605" hidden="1">
      <c r="A605" s="335"/>
      <c r="B605" s="349"/>
      <c r="C605" s="339"/>
      <c r="D605" s="351"/>
      <c r="E605" s="336"/>
      <c r="F605" s="312">
        <f t="shared" si="286"/>
        <v>0</v>
      </c>
      <c r="G605" s="312">
        <f t="shared" si="287"/>
        <v>0</v>
      </c>
      <c r="H605" s="372"/>
      <c r="I605" s="312">
        <f t="shared" si="288"/>
        <v>0</v>
      </c>
      <c r="J605" s="312">
        <f t="shared" si="289"/>
        <v>0</v>
      </c>
      <c r="K605" s="315" t="str">
        <f t="shared" si="290"/>
        <v>#DIV/0!</v>
      </c>
      <c r="L605" s="290"/>
      <c r="M605" s="290"/>
      <c r="N605" s="290"/>
      <c r="O605" s="290"/>
      <c r="P605" s="290"/>
      <c r="Q605" s="290"/>
      <c r="R605" s="290"/>
      <c r="S605" s="290"/>
      <c r="T605" s="290"/>
      <c r="U605" s="290"/>
      <c r="V605" s="290"/>
      <c r="W605" s="290"/>
      <c r="X605" s="290"/>
      <c r="Y605" s="290"/>
      <c r="Z605" s="290"/>
    </row>
    <row r="606" hidden="1">
      <c r="A606" s="335"/>
      <c r="B606" s="349"/>
      <c r="C606" s="339"/>
      <c r="D606" s="351"/>
      <c r="E606" s="336"/>
      <c r="F606" s="312">
        <f t="shared" si="286"/>
        <v>0</v>
      </c>
      <c r="G606" s="312">
        <f t="shared" si="287"/>
        <v>0</v>
      </c>
      <c r="H606" s="372"/>
      <c r="I606" s="312">
        <f t="shared" si="288"/>
        <v>0</v>
      </c>
      <c r="J606" s="312">
        <f t="shared" si="289"/>
        <v>0</v>
      </c>
      <c r="K606" s="315" t="str">
        <f t="shared" si="290"/>
        <v>#DIV/0!</v>
      </c>
      <c r="L606" s="290"/>
      <c r="M606" s="290"/>
      <c r="N606" s="290"/>
      <c r="O606" s="290"/>
      <c r="P606" s="290"/>
      <c r="Q606" s="290"/>
      <c r="R606" s="290"/>
      <c r="S606" s="290"/>
      <c r="T606" s="290"/>
      <c r="U606" s="290"/>
      <c r="V606" s="290"/>
      <c r="W606" s="290"/>
      <c r="X606" s="290"/>
      <c r="Y606" s="290"/>
      <c r="Z606" s="290"/>
    </row>
    <row r="607" hidden="1">
      <c r="A607" s="335"/>
      <c r="B607" s="349"/>
      <c r="C607" s="339"/>
      <c r="D607" s="351"/>
      <c r="E607" s="336"/>
      <c r="F607" s="312">
        <f t="shared" si="286"/>
        <v>0</v>
      </c>
      <c r="G607" s="312">
        <f t="shared" si="287"/>
        <v>0</v>
      </c>
      <c r="H607" s="372"/>
      <c r="I607" s="312">
        <f t="shared" si="288"/>
        <v>0</v>
      </c>
      <c r="J607" s="312">
        <f t="shared" si="289"/>
        <v>0</v>
      </c>
      <c r="K607" s="315" t="str">
        <f t="shared" si="290"/>
        <v>#DIV/0!</v>
      </c>
      <c r="L607" s="290"/>
      <c r="M607" s="290"/>
      <c r="N607" s="290"/>
      <c r="O607" s="290"/>
      <c r="P607" s="290"/>
      <c r="Q607" s="290"/>
      <c r="R607" s="290"/>
      <c r="S607" s="290"/>
      <c r="T607" s="290"/>
      <c r="U607" s="290"/>
      <c r="V607" s="290"/>
      <c r="W607" s="290"/>
      <c r="X607" s="290"/>
      <c r="Y607" s="290"/>
      <c r="Z607" s="290"/>
    </row>
    <row r="608" hidden="1">
      <c r="A608" s="335"/>
      <c r="B608" s="349"/>
      <c r="C608" s="339"/>
      <c r="D608" s="351"/>
      <c r="E608" s="336"/>
      <c r="F608" s="312">
        <f t="shared" si="286"/>
        <v>0</v>
      </c>
      <c r="G608" s="312">
        <f t="shared" si="287"/>
        <v>0</v>
      </c>
      <c r="H608" s="372"/>
      <c r="I608" s="312">
        <f t="shared" si="288"/>
        <v>0</v>
      </c>
      <c r="J608" s="312">
        <f t="shared" si="289"/>
        <v>0</v>
      </c>
      <c r="K608" s="315" t="str">
        <f t="shared" si="290"/>
        <v>#DIV/0!</v>
      </c>
      <c r="L608" s="290"/>
      <c r="M608" s="290"/>
      <c r="N608" s="290"/>
      <c r="O608" s="290"/>
      <c r="P608" s="290"/>
      <c r="Q608" s="290"/>
      <c r="R608" s="290"/>
      <c r="S608" s="290"/>
      <c r="T608" s="290"/>
      <c r="U608" s="290"/>
      <c r="V608" s="290"/>
      <c r="W608" s="290"/>
      <c r="X608" s="290"/>
      <c r="Y608" s="290"/>
      <c r="Z608" s="290"/>
    </row>
    <row r="609" hidden="1">
      <c r="A609" s="335"/>
      <c r="B609" s="349"/>
      <c r="C609" s="339"/>
      <c r="D609" s="351"/>
      <c r="E609" s="336"/>
      <c r="F609" s="312">
        <f t="shared" si="286"/>
        <v>0</v>
      </c>
      <c r="G609" s="312">
        <f t="shared" si="287"/>
        <v>0</v>
      </c>
      <c r="H609" s="372"/>
      <c r="I609" s="312">
        <f t="shared" si="288"/>
        <v>0</v>
      </c>
      <c r="J609" s="312">
        <f t="shared" si="289"/>
        <v>0</v>
      </c>
      <c r="K609" s="315" t="str">
        <f t="shared" si="290"/>
        <v>#DIV/0!</v>
      </c>
      <c r="L609" s="290"/>
      <c r="M609" s="290"/>
      <c r="N609" s="290"/>
      <c r="O609" s="290"/>
      <c r="P609" s="290"/>
      <c r="Q609" s="290"/>
      <c r="R609" s="290"/>
      <c r="S609" s="290"/>
      <c r="T609" s="290"/>
      <c r="U609" s="290"/>
      <c r="V609" s="290"/>
      <c r="W609" s="290"/>
      <c r="X609" s="290"/>
      <c r="Y609" s="290"/>
      <c r="Z609" s="290"/>
    </row>
    <row r="610" hidden="1">
      <c r="A610" s="337"/>
      <c r="B610" s="338"/>
      <c r="C610" s="339"/>
      <c r="D610" s="351"/>
      <c r="E610" s="336"/>
      <c r="F610" s="312">
        <f t="shared" si="286"/>
        <v>0</v>
      </c>
      <c r="G610" s="312">
        <f t="shared" si="287"/>
        <v>0</v>
      </c>
      <c r="H610" s="372"/>
      <c r="I610" s="312">
        <f t="shared" si="288"/>
        <v>0</v>
      </c>
      <c r="J610" s="312">
        <f t="shared" si="289"/>
        <v>0</v>
      </c>
      <c r="K610" s="315" t="str">
        <f t="shared" si="290"/>
        <v>#DIV/0!</v>
      </c>
      <c r="L610" s="290"/>
      <c r="M610" s="290"/>
      <c r="N610" s="290"/>
      <c r="O610" s="290"/>
      <c r="P610" s="290"/>
      <c r="Q610" s="290"/>
      <c r="R610" s="290"/>
      <c r="S610" s="290"/>
      <c r="T610" s="290"/>
      <c r="U610" s="290"/>
      <c r="V610" s="290"/>
      <c r="W610" s="290"/>
      <c r="X610" s="290"/>
      <c r="Y610" s="290"/>
      <c r="Z610" s="290"/>
    </row>
    <row r="611" hidden="1">
      <c r="A611" s="341"/>
      <c r="B611" s="338"/>
      <c r="C611" s="342"/>
      <c r="D611" s="355"/>
      <c r="E611" s="343"/>
      <c r="F611" s="312">
        <f t="shared" si="286"/>
        <v>0</v>
      </c>
      <c r="G611" s="312">
        <f t="shared" si="287"/>
        <v>0</v>
      </c>
      <c r="H611" s="374"/>
      <c r="I611" s="312">
        <f t="shared" si="288"/>
        <v>0</v>
      </c>
      <c r="J611" s="312">
        <f t="shared" si="289"/>
        <v>0</v>
      </c>
      <c r="K611" s="315" t="str">
        <f t="shared" si="290"/>
        <v>#DIV/0!</v>
      </c>
      <c r="L611" s="290"/>
      <c r="M611" s="290"/>
      <c r="N611" s="290"/>
      <c r="O611" s="290"/>
      <c r="P611" s="290"/>
      <c r="Q611" s="290"/>
      <c r="R611" s="290"/>
      <c r="S611" s="290"/>
      <c r="T611" s="290"/>
      <c r="U611" s="290"/>
      <c r="V611" s="290"/>
      <c r="W611" s="290"/>
      <c r="X611" s="290"/>
      <c r="Y611" s="290"/>
      <c r="Z611" s="290"/>
    </row>
    <row r="612" hidden="1">
      <c r="A612" s="344"/>
      <c r="B612" s="345" t="s">
        <v>855</v>
      </c>
      <c r="C612" s="346">
        <f>SUM(C597:C611)</f>
        <v>0</v>
      </c>
      <c r="D612" s="346"/>
      <c r="E612" s="346"/>
      <c r="F612" s="347">
        <f t="shared" ref="F612:G612" si="291">SUM(F597:F611)</f>
        <v>0</v>
      </c>
      <c r="G612" s="347">
        <f t="shared" si="291"/>
        <v>0</v>
      </c>
      <c r="H612" s="346"/>
      <c r="I612" s="347">
        <f t="shared" ref="I612:J612" si="292">SUM(I597:I611)</f>
        <v>0</v>
      </c>
      <c r="J612" s="347">
        <f t="shared" si="292"/>
        <v>0</v>
      </c>
      <c r="K612" s="348" t="str">
        <f t="shared" si="290"/>
        <v>#DIV/0!</v>
      </c>
      <c r="L612" s="290"/>
      <c r="M612" s="290"/>
      <c r="N612" s="290"/>
      <c r="O612" s="290"/>
      <c r="P612" s="290"/>
      <c r="Q612" s="290"/>
      <c r="R612" s="290"/>
      <c r="S612" s="290"/>
      <c r="T612" s="290"/>
      <c r="U612" s="290"/>
      <c r="V612" s="290"/>
      <c r="W612" s="290"/>
      <c r="X612" s="290"/>
      <c r="Y612" s="290"/>
      <c r="Z612" s="290"/>
    </row>
    <row r="613" hidden="1">
      <c r="A613" s="335"/>
      <c r="B613" s="349"/>
      <c r="C613" s="350"/>
      <c r="D613" s="351"/>
      <c r="E613" s="352"/>
      <c r="F613" s="312">
        <f t="shared" ref="F613:F627" si="293">E613*C613</f>
        <v>0</v>
      </c>
      <c r="G613" s="312">
        <f t="shared" ref="G613:G627" si="294">F613*$C$560</f>
        <v>0</v>
      </c>
      <c r="H613" s="375"/>
      <c r="I613" s="312">
        <f t="shared" ref="I613:I627" si="295">H613*C613</f>
        <v>0</v>
      </c>
      <c r="J613" s="312">
        <f t="shared" ref="J613:J627" si="296">I613*$C$560</f>
        <v>0</v>
      </c>
      <c r="K613" s="315" t="str">
        <f t="shared" si="290"/>
        <v>#DIV/0!</v>
      </c>
      <c r="L613" s="331"/>
      <c r="M613" s="331"/>
      <c r="N613" s="331"/>
      <c r="O613" s="331"/>
      <c r="P613" s="331"/>
      <c r="Q613" s="331"/>
      <c r="R613" s="331"/>
      <c r="S613" s="331"/>
      <c r="T613" s="331"/>
      <c r="U613" s="331"/>
      <c r="V613" s="331"/>
      <c r="W613" s="331"/>
      <c r="X613" s="331"/>
      <c r="Y613" s="331"/>
      <c r="Z613" s="331"/>
    </row>
    <row r="614" hidden="1">
      <c r="A614" s="335"/>
      <c r="B614" s="349"/>
      <c r="C614" s="339"/>
      <c r="D614" s="351"/>
      <c r="E614" s="336"/>
      <c r="F614" s="312">
        <f t="shared" si="293"/>
        <v>0</v>
      </c>
      <c r="G614" s="312">
        <f t="shared" si="294"/>
        <v>0</v>
      </c>
      <c r="H614" s="372"/>
      <c r="I614" s="312">
        <f t="shared" si="295"/>
        <v>0</v>
      </c>
      <c r="J614" s="312">
        <f t="shared" si="296"/>
        <v>0</v>
      </c>
      <c r="K614" s="315" t="str">
        <f t="shared" si="290"/>
        <v>#DIV/0!</v>
      </c>
      <c r="L614" s="290"/>
      <c r="M614" s="290"/>
      <c r="N614" s="290"/>
      <c r="O614" s="290"/>
      <c r="P614" s="290"/>
      <c r="Q614" s="290"/>
      <c r="R614" s="290"/>
      <c r="S614" s="290"/>
      <c r="T614" s="290"/>
      <c r="U614" s="290"/>
      <c r="V614" s="290"/>
      <c r="W614" s="290"/>
      <c r="X614" s="290"/>
      <c r="Y614" s="290"/>
      <c r="Z614" s="290"/>
    </row>
    <row r="615" hidden="1">
      <c r="A615" s="335"/>
      <c r="B615" s="354"/>
      <c r="C615" s="339"/>
      <c r="D615" s="351"/>
      <c r="E615" s="336"/>
      <c r="F615" s="312">
        <f t="shared" si="293"/>
        <v>0</v>
      </c>
      <c r="G615" s="312">
        <f t="shared" si="294"/>
        <v>0</v>
      </c>
      <c r="H615" s="372"/>
      <c r="I615" s="312">
        <f t="shared" si="295"/>
        <v>0</v>
      </c>
      <c r="J615" s="312">
        <f t="shared" si="296"/>
        <v>0</v>
      </c>
      <c r="K615" s="315" t="str">
        <f t="shared" si="290"/>
        <v>#DIV/0!</v>
      </c>
      <c r="L615" s="290"/>
      <c r="M615" s="290"/>
      <c r="N615" s="290"/>
      <c r="O615" s="290"/>
      <c r="P615" s="290"/>
      <c r="Q615" s="290"/>
      <c r="R615" s="290"/>
      <c r="S615" s="290"/>
      <c r="T615" s="290"/>
      <c r="U615" s="290"/>
      <c r="V615" s="290"/>
      <c r="W615" s="290"/>
      <c r="X615" s="290"/>
      <c r="Y615" s="290"/>
      <c r="Z615" s="290"/>
    </row>
    <row r="616" hidden="1">
      <c r="A616" s="335"/>
      <c r="B616" s="349"/>
      <c r="C616" s="339"/>
      <c r="D616" s="351"/>
      <c r="E616" s="336"/>
      <c r="F616" s="312">
        <f t="shared" si="293"/>
        <v>0</v>
      </c>
      <c r="G616" s="312">
        <f t="shared" si="294"/>
        <v>0</v>
      </c>
      <c r="H616" s="372"/>
      <c r="I616" s="312">
        <f t="shared" si="295"/>
        <v>0</v>
      </c>
      <c r="J616" s="312">
        <f t="shared" si="296"/>
        <v>0</v>
      </c>
      <c r="K616" s="315" t="str">
        <f t="shared" si="290"/>
        <v>#DIV/0!</v>
      </c>
      <c r="L616" s="290"/>
      <c r="M616" s="290"/>
      <c r="N616" s="290"/>
      <c r="O616" s="290"/>
      <c r="P616" s="290"/>
      <c r="Q616" s="290"/>
      <c r="R616" s="290"/>
      <c r="S616" s="290"/>
      <c r="T616" s="290"/>
      <c r="U616" s="290"/>
      <c r="V616" s="290"/>
      <c r="W616" s="290"/>
      <c r="X616" s="290"/>
      <c r="Y616" s="290"/>
      <c r="Z616" s="290"/>
    </row>
    <row r="617" hidden="1">
      <c r="A617" s="335"/>
      <c r="B617" s="349"/>
      <c r="C617" s="339"/>
      <c r="D617" s="351"/>
      <c r="E617" s="336"/>
      <c r="F617" s="312">
        <f t="shared" si="293"/>
        <v>0</v>
      </c>
      <c r="G617" s="312">
        <f t="shared" si="294"/>
        <v>0</v>
      </c>
      <c r="H617" s="372"/>
      <c r="I617" s="312">
        <f t="shared" si="295"/>
        <v>0</v>
      </c>
      <c r="J617" s="312">
        <f t="shared" si="296"/>
        <v>0</v>
      </c>
      <c r="K617" s="315" t="str">
        <f t="shared" si="290"/>
        <v>#DIV/0!</v>
      </c>
      <c r="L617" s="290"/>
      <c r="M617" s="290"/>
      <c r="N617" s="290"/>
      <c r="O617" s="290"/>
      <c r="P617" s="290"/>
      <c r="Q617" s="290"/>
      <c r="R617" s="290"/>
      <c r="S617" s="290"/>
      <c r="T617" s="290"/>
      <c r="U617" s="290"/>
      <c r="V617" s="290"/>
      <c r="W617" s="290"/>
      <c r="X617" s="290"/>
      <c r="Y617" s="290"/>
      <c r="Z617" s="290"/>
    </row>
    <row r="618" hidden="1">
      <c r="A618" s="335"/>
      <c r="B618" s="349"/>
      <c r="C618" s="339"/>
      <c r="D618" s="351"/>
      <c r="E618" s="336"/>
      <c r="F618" s="312">
        <f t="shared" si="293"/>
        <v>0</v>
      </c>
      <c r="G618" s="312">
        <f t="shared" si="294"/>
        <v>0</v>
      </c>
      <c r="H618" s="372"/>
      <c r="I618" s="312">
        <f t="shared" si="295"/>
        <v>0</v>
      </c>
      <c r="J618" s="312">
        <f t="shared" si="296"/>
        <v>0</v>
      </c>
      <c r="K618" s="315" t="str">
        <f t="shared" si="290"/>
        <v>#DIV/0!</v>
      </c>
      <c r="L618" s="290"/>
      <c r="M618" s="290"/>
      <c r="N618" s="290"/>
      <c r="O618" s="290"/>
      <c r="P618" s="290"/>
      <c r="Q618" s="290"/>
      <c r="R618" s="290"/>
      <c r="S618" s="290"/>
      <c r="T618" s="290"/>
      <c r="U618" s="290"/>
      <c r="V618" s="290"/>
      <c r="W618" s="290"/>
      <c r="X618" s="290"/>
      <c r="Y618" s="290"/>
      <c r="Z618" s="290"/>
    </row>
    <row r="619" hidden="1">
      <c r="A619" s="335"/>
      <c r="B619" s="349"/>
      <c r="C619" s="339"/>
      <c r="D619" s="351"/>
      <c r="E619" s="336"/>
      <c r="F619" s="312">
        <f t="shared" si="293"/>
        <v>0</v>
      </c>
      <c r="G619" s="312">
        <f t="shared" si="294"/>
        <v>0</v>
      </c>
      <c r="H619" s="372"/>
      <c r="I619" s="312">
        <f t="shared" si="295"/>
        <v>0</v>
      </c>
      <c r="J619" s="312">
        <f t="shared" si="296"/>
        <v>0</v>
      </c>
      <c r="K619" s="315" t="str">
        <f t="shared" si="290"/>
        <v>#DIV/0!</v>
      </c>
      <c r="L619" s="290"/>
      <c r="M619" s="290"/>
      <c r="N619" s="290"/>
      <c r="O619" s="290"/>
      <c r="P619" s="290"/>
      <c r="Q619" s="290"/>
      <c r="R619" s="290"/>
      <c r="S619" s="290"/>
      <c r="T619" s="290"/>
      <c r="U619" s="290"/>
      <c r="V619" s="290"/>
      <c r="W619" s="290"/>
      <c r="X619" s="290"/>
      <c r="Y619" s="290"/>
      <c r="Z619" s="290"/>
    </row>
    <row r="620" hidden="1">
      <c r="A620" s="335"/>
      <c r="B620" s="349"/>
      <c r="C620" s="339"/>
      <c r="D620" s="351"/>
      <c r="E620" s="336"/>
      <c r="F620" s="312">
        <f t="shared" si="293"/>
        <v>0</v>
      </c>
      <c r="G620" s="312">
        <f t="shared" si="294"/>
        <v>0</v>
      </c>
      <c r="H620" s="372"/>
      <c r="I620" s="312">
        <f t="shared" si="295"/>
        <v>0</v>
      </c>
      <c r="J620" s="312">
        <f t="shared" si="296"/>
        <v>0</v>
      </c>
      <c r="K620" s="315" t="str">
        <f t="shared" si="290"/>
        <v>#DIV/0!</v>
      </c>
      <c r="L620" s="290"/>
      <c r="M620" s="290"/>
      <c r="N620" s="290"/>
      <c r="O620" s="290"/>
      <c r="P620" s="290"/>
      <c r="Q620" s="290"/>
      <c r="R620" s="290"/>
      <c r="S620" s="290"/>
      <c r="T620" s="290"/>
      <c r="U620" s="290"/>
      <c r="V620" s="290"/>
      <c r="W620" s="290"/>
      <c r="X620" s="290"/>
      <c r="Y620" s="290"/>
      <c r="Z620" s="290"/>
    </row>
    <row r="621" hidden="1">
      <c r="A621" s="335"/>
      <c r="B621" s="349"/>
      <c r="C621" s="339"/>
      <c r="D621" s="351"/>
      <c r="E621" s="336"/>
      <c r="F621" s="312">
        <f t="shared" si="293"/>
        <v>0</v>
      </c>
      <c r="G621" s="312">
        <f t="shared" si="294"/>
        <v>0</v>
      </c>
      <c r="H621" s="372"/>
      <c r="I621" s="312">
        <f t="shared" si="295"/>
        <v>0</v>
      </c>
      <c r="J621" s="312">
        <f t="shared" si="296"/>
        <v>0</v>
      </c>
      <c r="K621" s="315" t="str">
        <f t="shared" si="290"/>
        <v>#DIV/0!</v>
      </c>
      <c r="L621" s="290"/>
      <c r="M621" s="290"/>
      <c r="N621" s="290"/>
      <c r="O621" s="290"/>
      <c r="P621" s="290"/>
      <c r="Q621" s="290"/>
      <c r="R621" s="290"/>
      <c r="S621" s="290"/>
      <c r="T621" s="290"/>
      <c r="U621" s="290"/>
      <c r="V621" s="290"/>
      <c r="W621" s="290"/>
      <c r="X621" s="290"/>
      <c r="Y621" s="290"/>
      <c r="Z621" s="290"/>
    </row>
    <row r="622" hidden="1">
      <c r="A622" s="335"/>
      <c r="B622" s="349"/>
      <c r="C622" s="339"/>
      <c r="D622" s="351"/>
      <c r="E622" s="336"/>
      <c r="F622" s="312">
        <f t="shared" si="293"/>
        <v>0</v>
      </c>
      <c r="G622" s="312">
        <f t="shared" si="294"/>
        <v>0</v>
      </c>
      <c r="H622" s="372"/>
      <c r="I622" s="312">
        <f t="shared" si="295"/>
        <v>0</v>
      </c>
      <c r="J622" s="312">
        <f t="shared" si="296"/>
        <v>0</v>
      </c>
      <c r="K622" s="315" t="str">
        <f t="shared" si="290"/>
        <v>#DIV/0!</v>
      </c>
      <c r="L622" s="290"/>
      <c r="M622" s="290"/>
      <c r="N622" s="290"/>
      <c r="O622" s="290"/>
      <c r="P622" s="290"/>
      <c r="Q622" s="290"/>
      <c r="R622" s="290"/>
      <c r="S622" s="290"/>
      <c r="T622" s="290"/>
      <c r="U622" s="290"/>
      <c r="V622" s="290"/>
      <c r="W622" s="290"/>
      <c r="X622" s="290"/>
      <c r="Y622" s="290"/>
      <c r="Z622" s="290"/>
    </row>
    <row r="623" hidden="1">
      <c r="A623" s="335"/>
      <c r="B623" s="349"/>
      <c r="C623" s="339"/>
      <c r="D623" s="351"/>
      <c r="E623" s="336"/>
      <c r="F623" s="312">
        <f t="shared" si="293"/>
        <v>0</v>
      </c>
      <c r="G623" s="312">
        <f t="shared" si="294"/>
        <v>0</v>
      </c>
      <c r="H623" s="372"/>
      <c r="I623" s="312">
        <f t="shared" si="295"/>
        <v>0</v>
      </c>
      <c r="J623" s="312">
        <f t="shared" si="296"/>
        <v>0</v>
      </c>
      <c r="K623" s="315" t="str">
        <f t="shared" si="290"/>
        <v>#DIV/0!</v>
      </c>
      <c r="L623" s="290"/>
      <c r="M623" s="290"/>
      <c r="N623" s="290"/>
      <c r="O623" s="290"/>
      <c r="P623" s="290"/>
      <c r="Q623" s="290"/>
      <c r="R623" s="290"/>
      <c r="S623" s="290"/>
      <c r="T623" s="290"/>
      <c r="U623" s="290"/>
      <c r="V623" s="290"/>
      <c r="W623" s="290"/>
      <c r="X623" s="290"/>
      <c r="Y623" s="290"/>
      <c r="Z623" s="290"/>
    </row>
    <row r="624" hidden="1">
      <c r="A624" s="335"/>
      <c r="B624" s="349"/>
      <c r="C624" s="339"/>
      <c r="D624" s="351"/>
      <c r="E624" s="336"/>
      <c r="F624" s="312">
        <f t="shared" si="293"/>
        <v>0</v>
      </c>
      <c r="G624" s="312">
        <f t="shared" si="294"/>
        <v>0</v>
      </c>
      <c r="H624" s="372"/>
      <c r="I624" s="312">
        <f t="shared" si="295"/>
        <v>0</v>
      </c>
      <c r="J624" s="312">
        <f t="shared" si="296"/>
        <v>0</v>
      </c>
      <c r="K624" s="315" t="str">
        <f t="shared" si="290"/>
        <v>#DIV/0!</v>
      </c>
      <c r="L624" s="290"/>
      <c r="M624" s="290"/>
      <c r="N624" s="290"/>
      <c r="O624" s="290"/>
      <c r="P624" s="290"/>
      <c r="Q624" s="290"/>
      <c r="R624" s="290"/>
      <c r="S624" s="290"/>
      <c r="T624" s="290"/>
      <c r="U624" s="290"/>
      <c r="V624" s="290"/>
      <c r="W624" s="290"/>
      <c r="X624" s="290"/>
      <c r="Y624" s="290"/>
      <c r="Z624" s="290"/>
    </row>
    <row r="625" hidden="1">
      <c r="A625" s="335"/>
      <c r="B625" s="349"/>
      <c r="C625" s="339"/>
      <c r="D625" s="351"/>
      <c r="E625" s="336"/>
      <c r="F625" s="312">
        <f t="shared" si="293"/>
        <v>0</v>
      </c>
      <c r="G625" s="312">
        <f t="shared" si="294"/>
        <v>0</v>
      </c>
      <c r="H625" s="372"/>
      <c r="I625" s="312">
        <f t="shared" si="295"/>
        <v>0</v>
      </c>
      <c r="J625" s="312">
        <f t="shared" si="296"/>
        <v>0</v>
      </c>
      <c r="K625" s="315" t="str">
        <f t="shared" si="290"/>
        <v>#DIV/0!</v>
      </c>
      <c r="L625" s="290"/>
      <c r="M625" s="290"/>
      <c r="N625" s="290"/>
      <c r="O625" s="290"/>
      <c r="P625" s="290"/>
      <c r="Q625" s="290"/>
      <c r="R625" s="290"/>
      <c r="S625" s="290"/>
      <c r="T625" s="290"/>
      <c r="U625" s="290"/>
      <c r="V625" s="290"/>
      <c r="W625" s="290"/>
      <c r="X625" s="290"/>
      <c r="Y625" s="290"/>
      <c r="Z625" s="290"/>
    </row>
    <row r="626" hidden="1">
      <c r="A626" s="337"/>
      <c r="B626" s="338"/>
      <c r="C626" s="339"/>
      <c r="D626" s="351"/>
      <c r="E626" s="336"/>
      <c r="F626" s="312">
        <f t="shared" si="293"/>
        <v>0</v>
      </c>
      <c r="G626" s="312">
        <f t="shared" si="294"/>
        <v>0</v>
      </c>
      <c r="H626" s="372"/>
      <c r="I626" s="312">
        <f t="shared" si="295"/>
        <v>0</v>
      </c>
      <c r="J626" s="312">
        <f t="shared" si="296"/>
        <v>0</v>
      </c>
      <c r="K626" s="315" t="str">
        <f t="shared" si="290"/>
        <v>#DIV/0!</v>
      </c>
      <c r="L626" s="290"/>
      <c r="M626" s="290"/>
      <c r="N626" s="290"/>
      <c r="O626" s="290"/>
      <c r="P626" s="290"/>
      <c r="Q626" s="290"/>
      <c r="R626" s="290"/>
      <c r="S626" s="290"/>
      <c r="T626" s="290"/>
      <c r="U626" s="290"/>
      <c r="V626" s="290"/>
      <c r="W626" s="290"/>
      <c r="X626" s="290"/>
      <c r="Y626" s="290"/>
      <c r="Z626" s="290"/>
    </row>
    <row r="627" hidden="1">
      <c r="A627" s="341"/>
      <c r="B627" s="338"/>
      <c r="C627" s="342"/>
      <c r="D627" s="355"/>
      <c r="E627" s="343"/>
      <c r="F627" s="312">
        <f t="shared" si="293"/>
        <v>0</v>
      </c>
      <c r="G627" s="312">
        <f t="shared" si="294"/>
        <v>0</v>
      </c>
      <c r="H627" s="374"/>
      <c r="I627" s="312">
        <f t="shared" si="295"/>
        <v>0</v>
      </c>
      <c r="J627" s="312">
        <f t="shared" si="296"/>
        <v>0</v>
      </c>
      <c r="K627" s="315" t="str">
        <f t="shared" si="290"/>
        <v>#DIV/0!</v>
      </c>
      <c r="L627" s="290"/>
      <c r="M627" s="290"/>
      <c r="N627" s="290"/>
      <c r="O627" s="290"/>
      <c r="P627" s="290"/>
      <c r="Q627" s="290"/>
      <c r="R627" s="290"/>
      <c r="S627" s="290"/>
      <c r="T627" s="290"/>
      <c r="U627" s="290"/>
      <c r="V627" s="290"/>
      <c r="W627" s="290"/>
      <c r="X627" s="290"/>
      <c r="Y627" s="290"/>
      <c r="Z627" s="290"/>
    </row>
    <row r="628" hidden="1">
      <c r="A628" s="344"/>
      <c r="B628" s="345" t="s">
        <v>856</v>
      </c>
      <c r="C628" s="346">
        <f>SUM(C613:C627)</f>
        <v>0</v>
      </c>
      <c r="D628" s="346"/>
      <c r="E628" s="346"/>
      <c r="F628" s="347">
        <f t="shared" ref="F628:G628" si="297">SUM(F613:F627)</f>
        <v>0</v>
      </c>
      <c r="G628" s="347">
        <f t="shared" si="297"/>
        <v>0</v>
      </c>
      <c r="H628" s="346"/>
      <c r="I628" s="347">
        <f t="shared" ref="I628:K628" si="298">SUM(I613:I627)</f>
        <v>0</v>
      </c>
      <c r="J628" s="347">
        <f t="shared" si="298"/>
        <v>0</v>
      </c>
      <c r="K628" s="346" t="str">
        <f t="shared" si="298"/>
        <v>#DIV/0!</v>
      </c>
      <c r="L628" s="290"/>
      <c r="M628" s="290"/>
      <c r="N628" s="290"/>
      <c r="O628" s="290"/>
      <c r="P628" s="290"/>
      <c r="Q628" s="290"/>
      <c r="R628" s="290"/>
      <c r="S628" s="290"/>
      <c r="T628" s="290"/>
      <c r="U628" s="290"/>
      <c r="V628" s="290"/>
      <c r="W628" s="290"/>
      <c r="X628" s="290"/>
      <c r="Y628" s="290"/>
      <c r="Z628" s="290"/>
    </row>
    <row r="629" hidden="1">
      <c r="A629" s="335"/>
      <c r="B629" s="349"/>
      <c r="C629" s="350"/>
      <c r="D629" s="351"/>
      <c r="E629" s="352"/>
      <c r="F629" s="312">
        <f t="shared" ref="F629:F643" si="299">E629*C629</f>
        <v>0</v>
      </c>
      <c r="G629" s="312">
        <f t="shared" ref="G629:G643" si="300">F629*$C$560</f>
        <v>0</v>
      </c>
      <c r="H629" s="375"/>
      <c r="I629" s="312">
        <f t="shared" ref="I629:I643" si="301">H629*C629</f>
        <v>0</v>
      </c>
      <c r="J629" s="312">
        <f t="shared" ref="J629:J643" si="302">I629*$C$560</f>
        <v>0</v>
      </c>
      <c r="K629" s="315" t="str">
        <f t="shared" ref="K629:K661" si="303">G629/J629</f>
        <v>#DIV/0!</v>
      </c>
      <c r="L629" s="331"/>
      <c r="M629" s="331"/>
      <c r="N629" s="331"/>
      <c r="O629" s="331"/>
      <c r="P629" s="331"/>
      <c r="Q629" s="331"/>
      <c r="R629" s="331"/>
      <c r="S629" s="331"/>
      <c r="T629" s="331"/>
      <c r="U629" s="331"/>
      <c r="V629" s="331"/>
      <c r="W629" s="331"/>
      <c r="X629" s="331"/>
      <c r="Y629" s="331"/>
      <c r="Z629" s="331"/>
    </row>
    <row r="630" hidden="1">
      <c r="A630" s="335"/>
      <c r="B630" s="349"/>
      <c r="C630" s="339"/>
      <c r="D630" s="351"/>
      <c r="E630" s="336"/>
      <c r="F630" s="312">
        <f t="shared" si="299"/>
        <v>0</v>
      </c>
      <c r="G630" s="312">
        <f t="shared" si="300"/>
        <v>0</v>
      </c>
      <c r="H630" s="372"/>
      <c r="I630" s="312">
        <f t="shared" si="301"/>
        <v>0</v>
      </c>
      <c r="J630" s="312">
        <f t="shared" si="302"/>
        <v>0</v>
      </c>
      <c r="K630" s="315" t="str">
        <f t="shared" si="303"/>
        <v>#DIV/0!</v>
      </c>
      <c r="L630" s="290"/>
      <c r="M630" s="290"/>
      <c r="N630" s="290"/>
      <c r="O630" s="290"/>
      <c r="P630" s="290"/>
      <c r="Q630" s="290"/>
      <c r="R630" s="290"/>
      <c r="S630" s="290"/>
      <c r="T630" s="290"/>
      <c r="U630" s="290"/>
      <c r="V630" s="290"/>
      <c r="W630" s="290"/>
      <c r="X630" s="290"/>
      <c r="Y630" s="290"/>
      <c r="Z630" s="290"/>
    </row>
    <row r="631" hidden="1">
      <c r="A631" s="335"/>
      <c r="B631" s="354"/>
      <c r="C631" s="339"/>
      <c r="D631" s="351"/>
      <c r="E631" s="336"/>
      <c r="F631" s="312">
        <f t="shared" si="299"/>
        <v>0</v>
      </c>
      <c r="G631" s="312">
        <f t="shared" si="300"/>
        <v>0</v>
      </c>
      <c r="H631" s="372"/>
      <c r="I631" s="312">
        <f t="shared" si="301"/>
        <v>0</v>
      </c>
      <c r="J631" s="312">
        <f t="shared" si="302"/>
        <v>0</v>
      </c>
      <c r="K631" s="315" t="str">
        <f t="shared" si="303"/>
        <v>#DIV/0!</v>
      </c>
      <c r="L631" s="290"/>
      <c r="M631" s="290"/>
      <c r="N631" s="290"/>
      <c r="O631" s="290"/>
      <c r="P631" s="290"/>
      <c r="Q631" s="290"/>
      <c r="R631" s="290"/>
      <c r="S631" s="290"/>
      <c r="T631" s="290"/>
      <c r="U631" s="290"/>
      <c r="V631" s="290"/>
      <c r="W631" s="290"/>
      <c r="X631" s="290"/>
      <c r="Y631" s="290"/>
      <c r="Z631" s="290"/>
    </row>
    <row r="632" hidden="1">
      <c r="A632" s="335"/>
      <c r="B632" s="349"/>
      <c r="C632" s="339"/>
      <c r="D632" s="351"/>
      <c r="E632" s="336"/>
      <c r="F632" s="312">
        <f t="shared" si="299"/>
        <v>0</v>
      </c>
      <c r="G632" s="312">
        <f t="shared" si="300"/>
        <v>0</v>
      </c>
      <c r="H632" s="372"/>
      <c r="I632" s="312">
        <f t="shared" si="301"/>
        <v>0</v>
      </c>
      <c r="J632" s="312">
        <f t="shared" si="302"/>
        <v>0</v>
      </c>
      <c r="K632" s="315" t="str">
        <f t="shared" si="303"/>
        <v>#DIV/0!</v>
      </c>
      <c r="L632" s="290"/>
      <c r="M632" s="290"/>
      <c r="N632" s="290"/>
      <c r="O632" s="290"/>
      <c r="P632" s="290"/>
      <c r="Q632" s="290"/>
      <c r="R632" s="290"/>
      <c r="S632" s="290"/>
      <c r="T632" s="290"/>
      <c r="U632" s="290"/>
      <c r="V632" s="290"/>
      <c r="W632" s="290"/>
      <c r="X632" s="290"/>
      <c r="Y632" s="290"/>
      <c r="Z632" s="290"/>
    </row>
    <row r="633" hidden="1">
      <c r="A633" s="335"/>
      <c r="B633" s="349"/>
      <c r="C633" s="339"/>
      <c r="D633" s="351"/>
      <c r="E633" s="336"/>
      <c r="F633" s="312">
        <f t="shared" si="299"/>
        <v>0</v>
      </c>
      <c r="G633" s="312">
        <f t="shared" si="300"/>
        <v>0</v>
      </c>
      <c r="H633" s="372"/>
      <c r="I633" s="312">
        <f t="shared" si="301"/>
        <v>0</v>
      </c>
      <c r="J633" s="312">
        <f t="shared" si="302"/>
        <v>0</v>
      </c>
      <c r="K633" s="315" t="str">
        <f t="shared" si="303"/>
        <v>#DIV/0!</v>
      </c>
      <c r="L633" s="290"/>
      <c r="M633" s="290"/>
      <c r="N633" s="290"/>
      <c r="O633" s="290"/>
      <c r="P633" s="290"/>
      <c r="Q633" s="290"/>
      <c r="R633" s="290"/>
      <c r="S633" s="290"/>
      <c r="T633" s="290"/>
      <c r="U633" s="290"/>
      <c r="V633" s="290"/>
      <c r="W633" s="290"/>
      <c r="X633" s="290"/>
      <c r="Y633" s="290"/>
      <c r="Z633" s="290"/>
    </row>
    <row r="634" hidden="1">
      <c r="A634" s="335"/>
      <c r="B634" s="349"/>
      <c r="C634" s="339"/>
      <c r="D634" s="351"/>
      <c r="E634" s="336"/>
      <c r="F634" s="312">
        <f t="shared" si="299"/>
        <v>0</v>
      </c>
      <c r="G634" s="312">
        <f t="shared" si="300"/>
        <v>0</v>
      </c>
      <c r="H634" s="372"/>
      <c r="I634" s="312">
        <f t="shared" si="301"/>
        <v>0</v>
      </c>
      <c r="J634" s="312">
        <f t="shared" si="302"/>
        <v>0</v>
      </c>
      <c r="K634" s="315" t="str">
        <f t="shared" si="303"/>
        <v>#DIV/0!</v>
      </c>
      <c r="L634" s="290"/>
      <c r="M634" s="290"/>
      <c r="N634" s="290"/>
      <c r="O634" s="290"/>
      <c r="P634" s="290"/>
      <c r="Q634" s="290"/>
      <c r="R634" s="290"/>
      <c r="S634" s="290"/>
      <c r="T634" s="290"/>
      <c r="U634" s="290"/>
      <c r="V634" s="290"/>
      <c r="W634" s="290"/>
      <c r="X634" s="290"/>
      <c r="Y634" s="290"/>
      <c r="Z634" s="290"/>
    </row>
    <row r="635" hidden="1">
      <c r="A635" s="335"/>
      <c r="B635" s="349"/>
      <c r="C635" s="339"/>
      <c r="D635" s="351"/>
      <c r="E635" s="336"/>
      <c r="F635" s="312">
        <f t="shared" si="299"/>
        <v>0</v>
      </c>
      <c r="G635" s="312">
        <f t="shared" si="300"/>
        <v>0</v>
      </c>
      <c r="H635" s="372"/>
      <c r="I635" s="312">
        <f t="shared" si="301"/>
        <v>0</v>
      </c>
      <c r="J635" s="312">
        <f t="shared" si="302"/>
        <v>0</v>
      </c>
      <c r="K635" s="315" t="str">
        <f t="shared" si="303"/>
        <v>#DIV/0!</v>
      </c>
      <c r="L635" s="290"/>
      <c r="M635" s="290"/>
      <c r="N635" s="290"/>
      <c r="O635" s="290"/>
      <c r="P635" s="290"/>
      <c r="Q635" s="290"/>
      <c r="R635" s="290"/>
      <c r="S635" s="290"/>
      <c r="T635" s="290"/>
      <c r="U635" s="290"/>
      <c r="V635" s="290"/>
      <c r="W635" s="290"/>
      <c r="X635" s="290"/>
      <c r="Y635" s="290"/>
      <c r="Z635" s="290"/>
    </row>
    <row r="636" hidden="1">
      <c r="A636" s="335"/>
      <c r="B636" s="349"/>
      <c r="C636" s="339"/>
      <c r="D636" s="351"/>
      <c r="E636" s="336"/>
      <c r="F636" s="312">
        <f t="shared" si="299"/>
        <v>0</v>
      </c>
      <c r="G636" s="312">
        <f t="shared" si="300"/>
        <v>0</v>
      </c>
      <c r="H636" s="372"/>
      <c r="I636" s="312">
        <f t="shared" si="301"/>
        <v>0</v>
      </c>
      <c r="J636" s="312">
        <f t="shared" si="302"/>
        <v>0</v>
      </c>
      <c r="K636" s="315" t="str">
        <f t="shared" si="303"/>
        <v>#DIV/0!</v>
      </c>
      <c r="L636" s="290"/>
      <c r="M636" s="290"/>
      <c r="N636" s="290"/>
      <c r="O636" s="290"/>
      <c r="P636" s="290"/>
      <c r="Q636" s="290"/>
      <c r="R636" s="290"/>
      <c r="S636" s="290"/>
      <c r="T636" s="290"/>
      <c r="U636" s="290"/>
      <c r="V636" s="290"/>
      <c r="W636" s="290"/>
      <c r="X636" s="290"/>
      <c r="Y636" s="290"/>
      <c r="Z636" s="290"/>
    </row>
    <row r="637" hidden="1">
      <c r="A637" s="335"/>
      <c r="B637" s="349"/>
      <c r="C637" s="339"/>
      <c r="D637" s="351"/>
      <c r="E637" s="336"/>
      <c r="F637" s="312">
        <f t="shared" si="299"/>
        <v>0</v>
      </c>
      <c r="G637" s="312">
        <f t="shared" si="300"/>
        <v>0</v>
      </c>
      <c r="H637" s="372"/>
      <c r="I637" s="312">
        <f t="shared" si="301"/>
        <v>0</v>
      </c>
      <c r="J637" s="312">
        <f t="shared" si="302"/>
        <v>0</v>
      </c>
      <c r="K637" s="315" t="str">
        <f t="shared" si="303"/>
        <v>#DIV/0!</v>
      </c>
      <c r="L637" s="290"/>
      <c r="M637" s="290"/>
      <c r="N637" s="290"/>
      <c r="O637" s="290"/>
      <c r="P637" s="290"/>
      <c r="Q637" s="290"/>
      <c r="R637" s="290"/>
      <c r="S637" s="290"/>
      <c r="T637" s="290"/>
      <c r="U637" s="290"/>
      <c r="V637" s="290"/>
      <c r="W637" s="290"/>
      <c r="X637" s="290"/>
      <c r="Y637" s="290"/>
      <c r="Z637" s="290"/>
    </row>
    <row r="638" hidden="1">
      <c r="A638" s="335"/>
      <c r="B638" s="349"/>
      <c r="C638" s="339"/>
      <c r="D638" s="351"/>
      <c r="E638" s="336"/>
      <c r="F638" s="312">
        <f t="shared" si="299"/>
        <v>0</v>
      </c>
      <c r="G638" s="312">
        <f t="shared" si="300"/>
        <v>0</v>
      </c>
      <c r="H638" s="372"/>
      <c r="I638" s="312">
        <f t="shared" si="301"/>
        <v>0</v>
      </c>
      <c r="J638" s="312">
        <f t="shared" si="302"/>
        <v>0</v>
      </c>
      <c r="K638" s="315" t="str">
        <f t="shared" si="303"/>
        <v>#DIV/0!</v>
      </c>
      <c r="L638" s="290"/>
      <c r="M638" s="290"/>
      <c r="N638" s="290"/>
      <c r="O638" s="290"/>
      <c r="P638" s="290"/>
      <c r="Q638" s="290"/>
      <c r="R638" s="290"/>
      <c r="S638" s="290"/>
      <c r="T638" s="290"/>
      <c r="U638" s="290"/>
      <c r="V638" s="290"/>
      <c r="W638" s="290"/>
      <c r="X638" s="290"/>
      <c r="Y638" s="290"/>
      <c r="Z638" s="290"/>
    </row>
    <row r="639" hidden="1">
      <c r="A639" s="335"/>
      <c r="B639" s="349"/>
      <c r="C639" s="339"/>
      <c r="D639" s="351"/>
      <c r="E639" s="336"/>
      <c r="F639" s="312">
        <f t="shared" si="299"/>
        <v>0</v>
      </c>
      <c r="G639" s="312">
        <f t="shared" si="300"/>
        <v>0</v>
      </c>
      <c r="H639" s="372"/>
      <c r="I639" s="312">
        <f t="shared" si="301"/>
        <v>0</v>
      </c>
      <c r="J639" s="312">
        <f t="shared" si="302"/>
        <v>0</v>
      </c>
      <c r="K639" s="315" t="str">
        <f t="shared" si="303"/>
        <v>#DIV/0!</v>
      </c>
      <c r="L639" s="290"/>
      <c r="M639" s="290"/>
      <c r="N639" s="290"/>
      <c r="O639" s="290"/>
      <c r="P639" s="290"/>
      <c r="Q639" s="290"/>
      <c r="R639" s="290"/>
      <c r="S639" s="290"/>
      <c r="T639" s="290"/>
      <c r="U639" s="290"/>
      <c r="V639" s="290"/>
      <c r="W639" s="290"/>
      <c r="X639" s="290"/>
      <c r="Y639" s="290"/>
      <c r="Z639" s="290"/>
    </row>
    <row r="640" hidden="1">
      <c r="A640" s="335"/>
      <c r="B640" s="349"/>
      <c r="C640" s="339"/>
      <c r="D640" s="351"/>
      <c r="E640" s="336"/>
      <c r="F640" s="312">
        <f t="shared" si="299"/>
        <v>0</v>
      </c>
      <c r="G640" s="312">
        <f t="shared" si="300"/>
        <v>0</v>
      </c>
      <c r="H640" s="372"/>
      <c r="I640" s="312">
        <f t="shared" si="301"/>
        <v>0</v>
      </c>
      <c r="J640" s="312">
        <f t="shared" si="302"/>
        <v>0</v>
      </c>
      <c r="K640" s="315" t="str">
        <f t="shared" si="303"/>
        <v>#DIV/0!</v>
      </c>
      <c r="L640" s="290"/>
      <c r="M640" s="290"/>
      <c r="N640" s="290"/>
      <c r="O640" s="290"/>
      <c r="P640" s="290"/>
      <c r="Q640" s="290"/>
      <c r="R640" s="290"/>
      <c r="S640" s="290"/>
      <c r="T640" s="290"/>
      <c r="U640" s="290"/>
      <c r="V640" s="290"/>
      <c r="W640" s="290"/>
      <c r="X640" s="290"/>
      <c r="Y640" s="290"/>
      <c r="Z640" s="290"/>
    </row>
    <row r="641" hidden="1">
      <c r="A641" s="335"/>
      <c r="B641" s="349"/>
      <c r="C641" s="339"/>
      <c r="D641" s="351"/>
      <c r="E641" s="336"/>
      <c r="F641" s="312">
        <f t="shared" si="299"/>
        <v>0</v>
      </c>
      <c r="G641" s="312">
        <f t="shared" si="300"/>
        <v>0</v>
      </c>
      <c r="H641" s="372"/>
      <c r="I641" s="312">
        <f t="shared" si="301"/>
        <v>0</v>
      </c>
      <c r="J641" s="312">
        <f t="shared" si="302"/>
        <v>0</v>
      </c>
      <c r="K641" s="315" t="str">
        <f t="shared" si="303"/>
        <v>#DIV/0!</v>
      </c>
      <c r="L641" s="290"/>
      <c r="M641" s="290"/>
      <c r="N641" s="290"/>
      <c r="O641" s="290"/>
      <c r="P641" s="290"/>
      <c r="Q641" s="290"/>
      <c r="R641" s="290"/>
      <c r="S641" s="290"/>
      <c r="T641" s="290"/>
      <c r="U641" s="290"/>
      <c r="V641" s="290"/>
      <c r="W641" s="290"/>
      <c r="X641" s="290"/>
      <c r="Y641" s="290"/>
      <c r="Z641" s="290"/>
    </row>
    <row r="642" hidden="1">
      <c r="A642" s="337"/>
      <c r="B642" s="338"/>
      <c r="C642" s="339"/>
      <c r="D642" s="351"/>
      <c r="E642" s="336"/>
      <c r="F642" s="312">
        <f t="shared" si="299"/>
        <v>0</v>
      </c>
      <c r="G642" s="312">
        <f t="shared" si="300"/>
        <v>0</v>
      </c>
      <c r="H642" s="372"/>
      <c r="I642" s="312">
        <f t="shared" si="301"/>
        <v>0</v>
      </c>
      <c r="J642" s="312">
        <f t="shared" si="302"/>
        <v>0</v>
      </c>
      <c r="K642" s="315" t="str">
        <f t="shared" si="303"/>
        <v>#DIV/0!</v>
      </c>
      <c r="L642" s="290"/>
      <c r="M642" s="290"/>
      <c r="N642" s="290"/>
      <c r="O642" s="290"/>
      <c r="P642" s="290"/>
      <c r="Q642" s="290"/>
      <c r="R642" s="290"/>
      <c r="S642" s="290"/>
      <c r="T642" s="290"/>
      <c r="U642" s="290"/>
      <c r="V642" s="290"/>
      <c r="W642" s="290"/>
      <c r="X642" s="290"/>
      <c r="Y642" s="290"/>
      <c r="Z642" s="290"/>
    </row>
    <row r="643" hidden="1">
      <c r="A643" s="341"/>
      <c r="B643" s="338"/>
      <c r="C643" s="342"/>
      <c r="D643" s="355"/>
      <c r="E643" s="343"/>
      <c r="F643" s="312">
        <f t="shared" si="299"/>
        <v>0</v>
      </c>
      <c r="G643" s="312">
        <f t="shared" si="300"/>
        <v>0</v>
      </c>
      <c r="H643" s="374"/>
      <c r="I643" s="312">
        <f t="shared" si="301"/>
        <v>0</v>
      </c>
      <c r="J643" s="312">
        <f t="shared" si="302"/>
        <v>0</v>
      </c>
      <c r="K643" s="315" t="str">
        <f t="shared" si="303"/>
        <v>#DIV/0!</v>
      </c>
      <c r="L643" s="290"/>
      <c r="M643" s="290"/>
      <c r="N643" s="290"/>
      <c r="O643" s="290"/>
      <c r="P643" s="290"/>
      <c r="Q643" s="290"/>
      <c r="R643" s="290"/>
      <c r="S643" s="290"/>
      <c r="T643" s="290"/>
      <c r="U643" s="290"/>
      <c r="V643" s="290"/>
      <c r="W643" s="290"/>
      <c r="X643" s="290"/>
      <c r="Y643" s="290"/>
      <c r="Z643" s="290"/>
    </row>
    <row r="644" hidden="1">
      <c r="A644" s="344"/>
      <c r="B644" s="345" t="s">
        <v>857</v>
      </c>
      <c r="C644" s="346">
        <f>SUM(C629:C643)</f>
        <v>0</v>
      </c>
      <c r="D644" s="346"/>
      <c r="E644" s="346"/>
      <c r="F644" s="347">
        <f t="shared" ref="F644:G644" si="304">SUM(F629:F643)</f>
        <v>0</v>
      </c>
      <c r="G644" s="347">
        <f t="shared" si="304"/>
        <v>0</v>
      </c>
      <c r="H644" s="346"/>
      <c r="I644" s="347">
        <f t="shared" ref="I644:J644" si="305">SUM(I629:I643)</f>
        <v>0</v>
      </c>
      <c r="J644" s="347">
        <f t="shared" si="305"/>
        <v>0</v>
      </c>
      <c r="K644" s="348" t="str">
        <f t="shared" si="303"/>
        <v>#DIV/0!</v>
      </c>
      <c r="L644" s="290"/>
      <c r="M644" s="290"/>
      <c r="N644" s="290"/>
      <c r="O644" s="290"/>
      <c r="P644" s="290"/>
      <c r="Q644" s="290"/>
      <c r="R644" s="290"/>
      <c r="S644" s="290"/>
      <c r="T644" s="290"/>
      <c r="U644" s="290"/>
      <c r="V644" s="290"/>
      <c r="W644" s="290"/>
      <c r="X644" s="290"/>
      <c r="Y644" s="290"/>
      <c r="Z644" s="290"/>
    </row>
    <row r="645" hidden="1">
      <c r="A645" s="335"/>
      <c r="B645" s="349"/>
      <c r="C645" s="350"/>
      <c r="D645" s="351"/>
      <c r="E645" s="352"/>
      <c r="F645" s="312">
        <f t="shared" ref="F645:F659" si="306">E645*C645</f>
        <v>0</v>
      </c>
      <c r="G645" s="312">
        <f t="shared" ref="G645:G659" si="307">F645*$C$560</f>
        <v>0</v>
      </c>
      <c r="H645" s="375"/>
      <c r="I645" s="312">
        <f t="shared" ref="I645:I659" si="308">H645*C645</f>
        <v>0</v>
      </c>
      <c r="J645" s="312">
        <f t="shared" ref="J645:J659" si="309">I645*$C$560</f>
        <v>0</v>
      </c>
      <c r="K645" s="315" t="str">
        <f t="shared" si="303"/>
        <v>#DIV/0!</v>
      </c>
      <c r="L645" s="331"/>
      <c r="M645" s="331"/>
      <c r="N645" s="331"/>
      <c r="O645" s="331"/>
      <c r="P645" s="331"/>
      <c r="Q645" s="331"/>
      <c r="R645" s="331"/>
      <c r="S645" s="331"/>
      <c r="T645" s="331"/>
      <c r="U645" s="331"/>
      <c r="V645" s="331"/>
      <c r="W645" s="331"/>
      <c r="X645" s="331"/>
      <c r="Y645" s="331"/>
      <c r="Z645" s="331"/>
    </row>
    <row r="646" hidden="1">
      <c r="A646" s="335"/>
      <c r="B646" s="349"/>
      <c r="C646" s="339"/>
      <c r="D646" s="351"/>
      <c r="E646" s="336"/>
      <c r="F646" s="312">
        <f t="shared" si="306"/>
        <v>0</v>
      </c>
      <c r="G646" s="312">
        <f t="shared" si="307"/>
        <v>0</v>
      </c>
      <c r="H646" s="372"/>
      <c r="I646" s="312">
        <f t="shared" si="308"/>
        <v>0</v>
      </c>
      <c r="J646" s="312">
        <f t="shared" si="309"/>
        <v>0</v>
      </c>
      <c r="K646" s="315" t="str">
        <f t="shared" si="303"/>
        <v>#DIV/0!</v>
      </c>
      <c r="L646" s="290"/>
      <c r="M646" s="290"/>
      <c r="N646" s="290"/>
      <c r="O646" s="290"/>
      <c r="P646" s="290"/>
      <c r="Q646" s="290"/>
      <c r="R646" s="290"/>
      <c r="S646" s="290"/>
      <c r="T646" s="290"/>
      <c r="U646" s="290"/>
      <c r="V646" s="290"/>
      <c r="W646" s="290"/>
      <c r="X646" s="290"/>
      <c r="Y646" s="290"/>
      <c r="Z646" s="290"/>
    </row>
    <row r="647" hidden="1">
      <c r="A647" s="335"/>
      <c r="B647" s="354"/>
      <c r="C647" s="339"/>
      <c r="D647" s="351"/>
      <c r="E647" s="336"/>
      <c r="F647" s="312">
        <f t="shared" si="306"/>
        <v>0</v>
      </c>
      <c r="G647" s="312">
        <f t="shared" si="307"/>
        <v>0</v>
      </c>
      <c r="H647" s="372"/>
      <c r="I647" s="312">
        <f t="shared" si="308"/>
        <v>0</v>
      </c>
      <c r="J647" s="312">
        <f t="shared" si="309"/>
        <v>0</v>
      </c>
      <c r="K647" s="315" t="str">
        <f t="shared" si="303"/>
        <v>#DIV/0!</v>
      </c>
      <c r="L647" s="290"/>
      <c r="M647" s="290"/>
      <c r="N647" s="290"/>
      <c r="O647" s="290"/>
      <c r="P647" s="290"/>
      <c r="Q647" s="290"/>
      <c r="R647" s="290"/>
      <c r="S647" s="290"/>
      <c r="T647" s="290"/>
      <c r="U647" s="290"/>
      <c r="V647" s="290"/>
      <c r="W647" s="290"/>
      <c r="X647" s="290"/>
      <c r="Y647" s="290"/>
      <c r="Z647" s="290"/>
    </row>
    <row r="648" hidden="1">
      <c r="A648" s="335"/>
      <c r="B648" s="349"/>
      <c r="C648" s="339"/>
      <c r="D648" s="351"/>
      <c r="E648" s="336"/>
      <c r="F648" s="312">
        <f t="shared" si="306"/>
        <v>0</v>
      </c>
      <c r="G648" s="312">
        <f t="shared" si="307"/>
        <v>0</v>
      </c>
      <c r="H648" s="372"/>
      <c r="I648" s="312">
        <f t="shared" si="308"/>
        <v>0</v>
      </c>
      <c r="J648" s="312">
        <f t="shared" si="309"/>
        <v>0</v>
      </c>
      <c r="K648" s="315" t="str">
        <f t="shared" si="303"/>
        <v>#DIV/0!</v>
      </c>
      <c r="L648" s="290"/>
      <c r="M648" s="290"/>
      <c r="N648" s="290"/>
      <c r="O648" s="290"/>
      <c r="P648" s="290"/>
      <c r="Q648" s="290"/>
      <c r="R648" s="290"/>
      <c r="S648" s="290"/>
      <c r="T648" s="290"/>
      <c r="U648" s="290"/>
      <c r="V648" s="290"/>
      <c r="W648" s="290"/>
      <c r="X648" s="290"/>
      <c r="Y648" s="290"/>
      <c r="Z648" s="290"/>
    </row>
    <row r="649" hidden="1">
      <c r="A649" s="335"/>
      <c r="B649" s="349"/>
      <c r="C649" s="339"/>
      <c r="D649" s="351"/>
      <c r="E649" s="336"/>
      <c r="F649" s="312">
        <f t="shared" si="306"/>
        <v>0</v>
      </c>
      <c r="G649" s="312">
        <f t="shared" si="307"/>
        <v>0</v>
      </c>
      <c r="H649" s="372"/>
      <c r="I649" s="312">
        <f t="shared" si="308"/>
        <v>0</v>
      </c>
      <c r="J649" s="312">
        <f t="shared" si="309"/>
        <v>0</v>
      </c>
      <c r="K649" s="315" t="str">
        <f t="shared" si="303"/>
        <v>#DIV/0!</v>
      </c>
      <c r="L649" s="290"/>
      <c r="M649" s="290"/>
      <c r="N649" s="290"/>
      <c r="O649" s="290"/>
      <c r="P649" s="290"/>
      <c r="Q649" s="290"/>
      <c r="R649" s="290"/>
      <c r="S649" s="290"/>
      <c r="T649" s="290"/>
      <c r="U649" s="290"/>
      <c r="V649" s="290"/>
      <c r="W649" s="290"/>
      <c r="X649" s="290"/>
      <c r="Y649" s="290"/>
      <c r="Z649" s="290"/>
    </row>
    <row r="650" hidden="1">
      <c r="A650" s="335"/>
      <c r="B650" s="349"/>
      <c r="C650" s="339"/>
      <c r="D650" s="351"/>
      <c r="E650" s="336"/>
      <c r="F650" s="312">
        <f t="shared" si="306"/>
        <v>0</v>
      </c>
      <c r="G650" s="312">
        <f t="shared" si="307"/>
        <v>0</v>
      </c>
      <c r="H650" s="372"/>
      <c r="I650" s="312">
        <f t="shared" si="308"/>
        <v>0</v>
      </c>
      <c r="J650" s="312">
        <f t="shared" si="309"/>
        <v>0</v>
      </c>
      <c r="K650" s="315" t="str">
        <f t="shared" si="303"/>
        <v>#DIV/0!</v>
      </c>
      <c r="L650" s="290"/>
      <c r="M650" s="290"/>
      <c r="N650" s="290"/>
      <c r="O650" s="290"/>
      <c r="P650" s="290"/>
      <c r="Q650" s="290"/>
      <c r="R650" s="290"/>
      <c r="S650" s="290"/>
      <c r="T650" s="290"/>
      <c r="U650" s="290"/>
      <c r="V650" s="290"/>
      <c r="W650" s="290"/>
      <c r="X650" s="290"/>
      <c r="Y650" s="290"/>
      <c r="Z650" s="290"/>
    </row>
    <row r="651" hidden="1">
      <c r="A651" s="335"/>
      <c r="B651" s="349"/>
      <c r="C651" s="339"/>
      <c r="D651" s="351"/>
      <c r="E651" s="336"/>
      <c r="F651" s="312">
        <f t="shared" si="306"/>
        <v>0</v>
      </c>
      <c r="G651" s="312">
        <f t="shared" si="307"/>
        <v>0</v>
      </c>
      <c r="H651" s="372"/>
      <c r="I651" s="312">
        <f t="shared" si="308"/>
        <v>0</v>
      </c>
      <c r="J651" s="312">
        <f t="shared" si="309"/>
        <v>0</v>
      </c>
      <c r="K651" s="315" t="str">
        <f t="shared" si="303"/>
        <v>#DIV/0!</v>
      </c>
      <c r="L651" s="290"/>
      <c r="M651" s="290"/>
      <c r="N651" s="290"/>
      <c r="O651" s="290"/>
      <c r="P651" s="290"/>
      <c r="Q651" s="290"/>
      <c r="R651" s="290"/>
      <c r="S651" s="290"/>
      <c r="T651" s="290"/>
      <c r="U651" s="290"/>
      <c r="V651" s="290"/>
      <c r="W651" s="290"/>
      <c r="X651" s="290"/>
      <c r="Y651" s="290"/>
      <c r="Z651" s="290"/>
    </row>
    <row r="652" hidden="1">
      <c r="A652" s="335"/>
      <c r="B652" s="349"/>
      <c r="C652" s="339"/>
      <c r="D652" s="351"/>
      <c r="E652" s="336"/>
      <c r="F652" s="312">
        <f t="shared" si="306"/>
        <v>0</v>
      </c>
      <c r="G652" s="312">
        <f t="shared" si="307"/>
        <v>0</v>
      </c>
      <c r="H652" s="372"/>
      <c r="I652" s="312">
        <f t="shared" si="308"/>
        <v>0</v>
      </c>
      <c r="J652" s="312">
        <f t="shared" si="309"/>
        <v>0</v>
      </c>
      <c r="K652" s="315" t="str">
        <f t="shared" si="303"/>
        <v>#DIV/0!</v>
      </c>
      <c r="L652" s="290"/>
      <c r="M652" s="290"/>
      <c r="N652" s="290"/>
      <c r="O652" s="290"/>
      <c r="P652" s="290"/>
      <c r="Q652" s="290"/>
      <c r="R652" s="290"/>
      <c r="S652" s="290"/>
      <c r="T652" s="290"/>
      <c r="U652" s="290"/>
      <c r="V652" s="290"/>
      <c r="W652" s="290"/>
      <c r="X652" s="290"/>
      <c r="Y652" s="290"/>
      <c r="Z652" s="290"/>
    </row>
    <row r="653" hidden="1">
      <c r="A653" s="335"/>
      <c r="B653" s="349"/>
      <c r="C653" s="339"/>
      <c r="D653" s="351"/>
      <c r="E653" s="336"/>
      <c r="F653" s="312">
        <f t="shared" si="306"/>
        <v>0</v>
      </c>
      <c r="G653" s="312">
        <f t="shared" si="307"/>
        <v>0</v>
      </c>
      <c r="H653" s="372"/>
      <c r="I653" s="312">
        <f t="shared" si="308"/>
        <v>0</v>
      </c>
      <c r="J653" s="312">
        <f t="shared" si="309"/>
        <v>0</v>
      </c>
      <c r="K653" s="315" t="str">
        <f t="shared" si="303"/>
        <v>#DIV/0!</v>
      </c>
      <c r="L653" s="290"/>
      <c r="M653" s="290"/>
      <c r="N653" s="290"/>
      <c r="O653" s="290"/>
      <c r="P653" s="290"/>
      <c r="Q653" s="290"/>
      <c r="R653" s="290"/>
      <c r="S653" s="290"/>
      <c r="T653" s="290"/>
      <c r="U653" s="290"/>
      <c r="V653" s="290"/>
      <c r="W653" s="290"/>
      <c r="X653" s="290"/>
      <c r="Y653" s="290"/>
      <c r="Z653" s="290"/>
    </row>
    <row r="654" hidden="1">
      <c r="A654" s="335"/>
      <c r="B654" s="349"/>
      <c r="C654" s="339"/>
      <c r="D654" s="351"/>
      <c r="E654" s="336"/>
      <c r="F654" s="312">
        <f t="shared" si="306"/>
        <v>0</v>
      </c>
      <c r="G654" s="312">
        <f t="shared" si="307"/>
        <v>0</v>
      </c>
      <c r="H654" s="372"/>
      <c r="I654" s="312">
        <f t="shared" si="308"/>
        <v>0</v>
      </c>
      <c r="J654" s="312">
        <f t="shared" si="309"/>
        <v>0</v>
      </c>
      <c r="K654" s="315" t="str">
        <f t="shared" si="303"/>
        <v>#DIV/0!</v>
      </c>
      <c r="L654" s="290"/>
      <c r="M654" s="290"/>
      <c r="N654" s="290"/>
      <c r="O654" s="290"/>
      <c r="P654" s="290"/>
      <c r="Q654" s="290"/>
      <c r="R654" s="290"/>
      <c r="S654" s="290"/>
      <c r="T654" s="290"/>
      <c r="U654" s="290"/>
      <c r="V654" s="290"/>
      <c r="W654" s="290"/>
      <c r="X654" s="290"/>
      <c r="Y654" s="290"/>
      <c r="Z654" s="290"/>
    </row>
    <row r="655" hidden="1">
      <c r="A655" s="335"/>
      <c r="B655" s="349"/>
      <c r="C655" s="339"/>
      <c r="D655" s="351"/>
      <c r="E655" s="336"/>
      <c r="F655" s="312">
        <f t="shared" si="306"/>
        <v>0</v>
      </c>
      <c r="G655" s="312">
        <f t="shared" si="307"/>
        <v>0</v>
      </c>
      <c r="H655" s="372"/>
      <c r="I655" s="312">
        <f t="shared" si="308"/>
        <v>0</v>
      </c>
      <c r="J655" s="312">
        <f t="shared" si="309"/>
        <v>0</v>
      </c>
      <c r="K655" s="315" t="str">
        <f t="shared" si="303"/>
        <v>#DIV/0!</v>
      </c>
      <c r="L655" s="290"/>
      <c r="M655" s="290"/>
      <c r="N655" s="290"/>
      <c r="O655" s="290"/>
      <c r="P655" s="290"/>
      <c r="Q655" s="290"/>
      <c r="R655" s="290"/>
      <c r="S655" s="290"/>
      <c r="T655" s="290"/>
      <c r="U655" s="290"/>
      <c r="V655" s="290"/>
      <c r="W655" s="290"/>
      <c r="X655" s="290"/>
      <c r="Y655" s="290"/>
      <c r="Z655" s="290"/>
    </row>
    <row r="656" hidden="1">
      <c r="A656" s="335"/>
      <c r="B656" s="349"/>
      <c r="C656" s="339"/>
      <c r="D656" s="351"/>
      <c r="E656" s="336"/>
      <c r="F656" s="312">
        <f t="shared" si="306"/>
        <v>0</v>
      </c>
      <c r="G656" s="312">
        <f t="shared" si="307"/>
        <v>0</v>
      </c>
      <c r="H656" s="372"/>
      <c r="I656" s="312">
        <f t="shared" si="308"/>
        <v>0</v>
      </c>
      <c r="J656" s="312">
        <f t="shared" si="309"/>
        <v>0</v>
      </c>
      <c r="K656" s="315" t="str">
        <f t="shared" si="303"/>
        <v>#DIV/0!</v>
      </c>
      <c r="L656" s="290"/>
      <c r="M656" s="290"/>
      <c r="N656" s="290"/>
      <c r="O656" s="290"/>
      <c r="P656" s="290"/>
      <c r="Q656" s="290"/>
      <c r="R656" s="290"/>
      <c r="S656" s="290"/>
      <c r="T656" s="290"/>
      <c r="U656" s="290"/>
      <c r="V656" s="290"/>
      <c r="W656" s="290"/>
      <c r="X656" s="290"/>
      <c r="Y656" s="290"/>
      <c r="Z656" s="290"/>
    </row>
    <row r="657" hidden="1">
      <c r="A657" s="335"/>
      <c r="B657" s="349"/>
      <c r="C657" s="339"/>
      <c r="D657" s="351"/>
      <c r="E657" s="336"/>
      <c r="F657" s="312">
        <f t="shared" si="306"/>
        <v>0</v>
      </c>
      <c r="G657" s="312">
        <f t="shared" si="307"/>
        <v>0</v>
      </c>
      <c r="H657" s="372"/>
      <c r="I657" s="312">
        <f t="shared" si="308"/>
        <v>0</v>
      </c>
      <c r="J657" s="312">
        <f t="shared" si="309"/>
        <v>0</v>
      </c>
      <c r="K657" s="315" t="str">
        <f t="shared" si="303"/>
        <v>#DIV/0!</v>
      </c>
      <c r="L657" s="290"/>
      <c r="M657" s="290"/>
      <c r="N657" s="290"/>
      <c r="O657" s="290"/>
      <c r="P657" s="290"/>
      <c r="Q657" s="290"/>
      <c r="R657" s="290"/>
      <c r="S657" s="290"/>
      <c r="T657" s="290"/>
      <c r="U657" s="290"/>
      <c r="V657" s="290"/>
      <c r="W657" s="290"/>
      <c r="X657" s="290"/>
      <c r="Y657" s="290"/>
      <c r="Z657" s="290"/>
    </row>
    <row r="658" hidden="1">
      <c r="A658" s="337"/>
      <c r="B658" s="338"/>
      <c r="C658" s="339"/>
      <c r="D658" s="351"/>
      <c r="E658" s="336"/>
      <c r="F658" s="312">
        <f t="shared" si="306"/>
        <v>0</v>
      </c>
      <c r="G658" s="312">
        <f t="shared" si="307"/>
        <v>0</v>
      </c>
      <c r="H658" s="372"/>
      <c r="I658" s="312">
        <f t="shared" si="308"/>
        <v>0</v>
      </c>
      <c r="J658" s="312">
        <f t="shared" si="309"/>
        <v>0</v>
      </c>
      <c r="K658" s="315" t="str">
        <f t="shared" si="303"/>
        <v>#DIV/0!</v>
      </c>
      <c r="L658" s="290"/>
      <c r="M658" s="290"/>
      <c r="N658" s="290"/>
      <c r="O658" s="290"/>
      <c r="P658" s="290"/>
      <c r="Q658" s="290"/>
      <c r="R658" s="290"/>
      <c r="S658" s="290"/>
      <c r="T658" s="290"/>
      <c r="U658" s="290"/>
      <c r="V658" s="290"/>
      <c r="W658" s="290"/>
      <c r="X658" s="290"/>
      <c r="Y658" s="290"/>
      <c r="Z658" s="290"/>
    </row>
    <row r="659" hidden="1">
      <c r="A659" s="341"/>
      <c r="B659" s="338"/>
      <c r="C659" s="342"/>
      <c r="D659" s="355"/>
      <c r="E659" s="343"/>
      <c r="F659" s="312">
        <f t="shared" si="306"/>
        <v>0</v>
      </c>
      <c r="G659" s="312">
        <f t="shared" si="307"/>
        <v>0</v>
      </c>
      <c r="H659" s="374"/>
      <c r="I659" s="312">
        <f t="shared" si="308"/>
        <v>0</v>
      </c>
      <c r="J659" s="312">
        <f t="shared" si="309"/>
        <v>0</v>
      </c>
      <c r="K659" s="315" t="str">
        <f t="shared" si="303"/>
        <v>#DIV/0!</v>
      </c>
      <c r="L659" s="290"/>
      <c r="M659" s="290"/>
      <c r="N659" s="290"/>
      <c r="O659" s="290"/>
      <c r="P659" s="290"/>
      <c r="Q659" s="290"/>
      <c r="R659" s="290"/>
      <c r="S659" s="290"/>
      <c r="T659" s="290"/>
      <c r="U659" s="290"/>
      <c r="V659" s="290"/>
      <c r="W659" s="290"/>
      <c r="X659" s="290"/>
      <c r="Y659" s="290"/>
      <c r="Z659" s="290"/>
    </row>
    <row r="660" hidden="1">
      <c r="A660" s="344"/>
      <c r="B660" s="345" t="s">
        <v>858</v>
      </c>
      <c r="C660" s="346">
        <f>SUM(C645:C659)</f>
        <v>0</v>
      </c>
      <c r="D660" s="346"/>
      <c r="E660" s="346"/>
      <c r="F660" s="356">
        <f t="shared" ref="F660:G660" si="310">SUM(F645:F659)</f>
        <v>0</v>
      </c>
      <c r="G660" s="356">
        <f t="shared" si="310"/>
        <v>0</v>
      </c>
      <c r="H660" s="376"/>
      <c r="I660" s="356">
        <f t="shared" ref="I660:J660" si="311">SUM(I645:I659)</f>
        <v>0</v>
      </c>
      <c r="J660" s="356">
        <f t="shared" si="311"/>
        <v>0</v>
      </c>
      <c r="K660" s="357" t="str">
        <f t="shared" si="303"/>
        <v>#DIV/0!</v>
      </c>
      <c r="L660" s="290"/>
      <c r="M660" s="290"/>
      <c r="N660" s="290"/>
      <c r="O660" s="290"/>
      <c r="P660" s="290"/>
      <c r="Q660" s="290"/>
      <c r="R660" s="290"/>
      <c r="S660" s="290"/>
      <c r="T660" s="290"/>
      <c r="U660" s="290"/>
      <c r="V660" s="290"/>
      <c r="W660" s="290"/>
      <c r="X660" s="290"/>
      <c r="Y660" s="290"/>
      <c r="Z660" s="290"/>
    </row>
    <row r="661">
      <c r="A661" s="278"/>
      <c r="B661" s="290"/>
      <c r="C661" s="290"/>
      <c r="D661" s="290"/>
      <c r="E661" s="358" t="s">
        <v>859</v>
      </c>
      <c r="F661" s="359">
        <f t="shared" ref="F661:G661" si="312">F660+F644+F628+F612+F596+F580</f>
        <v>4156</v>
      </c>
      <c r="G661" s="359">
        <f t="shared" si="312"/>
        <v>116368</v>
      </c>
      <c r="H661" s="290"/>
      <c r="I661" s="359">
        <f t="shared" ref="I661:J661" si="313">I660+I644+I628+I612+I596+I580</f>
        <v>13137.93103</v>
      </c>
      <c r="J661" s="359">
        <f t="shared" si="313"/>
        <v>367862.069</v>
      </c>
      <c r="K661" s="348">
        <f t="shared" si="303"/>
        <v>0.316335958</v>
      </c>
      <c r="L661" s="290"/>
      <c r="M661" s="290"/>
      <c r="N661" s="290"/>
      <c r="O661" s="290"/>
      <c r="P661" s="290"/>
      <c r="Q661" s="290"/>
      <c r="R661" s="290"/>
      <c r="S661" s="290"/>
      <c r="T661" s="290"/>
      <c r="U661" s="290"/>
      <c r="V661" s="290"/>
      <c r="W661" s="290"/>
      <c r="X661" s="290"/>
      <c r="Y661" s="290"/>
      <c r="Z661" s="290"/>
    </row>
    <row r="662">
      <c r="A662" s="278"/>
      <c r="B662" s="290"/>
      <c r="C662" s="290"/>
      <c r="D662" s="290"/>
      <c r="E662" s="290"/>
      <c r="F662" s="290"/>
      <c r="G662" s="290"/>
      <c r="H662" s="290"/>
      <c r="I662" s="290"/>
      <c r="J662" s="290"/>
      <c r="K662" s="290"/>
      <c r="L662" s="290"/>
      <c r="M662" s="290"/>
      <c r="N662" s="290"/>
      <c r="O662" s="290"/>
      <c r="P662" s="290"/>
      <c r="Q662" s="290"/>
      <c r="R662" s="290"/>
      <c r="S662" s="290"/>
      <c r="T662" s="290"/>
      <c r="U662" s="290"/>
      <c r="V662" s="290"/>
      <c r="W662" s="290"/>
      <c r="X662" s="290"/>
      <c r="Y662" s="290"/>
      <c r="Z662" s="290"/>
    </row>
    <row r="663">
      <c r="A663" s="278"/>
      <c r="B663" s="290"/>
      <c r="C663" s="290"/>
      <c r="D663" s="290"/>
      <c r="E663" s="290"/>
      <c r="F663" s="290"/>
      <c r="G663" s="290"/>
      <c r="H663" s="290"/>
      <c r="I663" s="290"/>
      <c r="J663" s="290"/>
      <c r="K663" s="290"/>
      <c r="L663" s="290"/>
      <c r="M663" s="290"/>
      <c r="N663" s="290"/>
      <c r="O663" s="290"/>
      <c r="P663" s="290"/>
      <c r="Q663" s="290"/>
      <c r="R663" s="290"/>
      <c r="S663" s="290"/>
      <c r="T663" s="290"/>
      <c r="U663" s="290"/>
      <c r="V663" s="290"/>
      <c r="W663" s="290"/>
      <c r="X663" s="290"/>
      <c r="Y663" s="290"/>
      <c r="Z663" s="290"/>
    </row>
    <row r="664">
      <c r="A664" s="291"/>
      <c r="B664" s="360" t="s">
        <v>818</v>
      </c>
      <c r="C664" s="3"/>
      <c r="D664" s="293"/>
      <c r="E664" s="361" t="s">
        <v>860</v>
      </c>
      <c r="F664" s="362">
        <f>C668</f>
        <v>36.77142857</v>
      </c>
      <c r="G664" s="361" t="s">
        <v>820</v>
      </c>
      <c r="H664" s="363" t="s">
        <v>821</v>
      </c>
      <c r="I664" s="289"/>
      <c r="J664" s="289"/>
      <c r="K664" s="286"/>
      <c r="L664" s="290"/>
      <c r="M664" s="290"/>
      <c r="N664" s="290"/>
      <c r="O664" s="290"/>
      <c r="P664" s="290"/>
      <c r="Q664" s="290"/>
      <c r="R664" s="290"/>
      <c r="S664" s="290"/>
      <c r="T664" s="290"/>
      <c r="U664" s="290"/>
      <c r="V664" s="290"/>
      <c r="W664" s="290"/>
      <c r="X664" s="290"/>
      <c r="Y664" s="290"/>
      <c r="Z664" s="290"/>
    </row>
    <row r="665">
      <c r="A665" s="291"/>
      <c r="B665" s="298" t="s">
        <v>822</v>
      </c>
      <c r="C665" s="299" t="str">
        <f>'Rotación'!C125</f>
        <v>Julio</v>
      </c>
      <c r="D665" s="293"/>
      <c r="E665" s="300" t="s">
        <v>823</v>
      </c>
      <c r="F665" s="301">
        <v>2.0</v>
      </c>
      <c r="G665" s="302">
        <f>F665*F664</f>
        <v>73.54285714</v>
      </c>
      <c r="H665" s="364">
        <f>C690</f>
        <v>74</v>
      </c>
      <c r="I665" s="289"/>
      <c r="J665" s="289"/>
      <c r="K665" s="286"/>
      <c r="L665" s="290"/>
      <c r="M665" s="290"/>
      <c r="N665" s="290"/>
      <c r="O665" s="290"/>
      <c r="P665" s="290"/>
      <c r="Q665" s="290"/>
      <c r="R665" s="290"/>
      <c r="S665" s="290"/>
      <c r="T665" s="290"/>
      <c r="U665" s="290"/>
      <c r="V665" s="290"/>
      <c r="W665" s="290"/>
      <c r="X665" s="290"/>
      <c r="Y665" s="290"/>
      <c r="Z665" s="290"/>
    </row>
    <row r="666">
      <c r="A666" s="291"/>
      <c r="B666" s="304" t="s">
        <v>824</v>
      </c>
      <c r="C666" s="299">
        <f>'Rotación'!K5</f>
        <v>44</v>
      </c>
      <c r="D666" s="293"/>
      <c r="E666" s="300"/>
      <c r="F666" s="305"/>
      <c r="G666" s="302"/>
      <c r="H666" s="365"/>
      <c r="I666" s="289"/>
      <c r="J666" s="289"/>
      <c r="K666" s="286"/>
      <c r="L666" s="290"/>
      <c r="M666" s="290"/>
      <c r="N666" s="290"/>
      <c r="O666" s="290"/>
      <c r="P666" s="290"/>
      <c r="Q666" s="290"/>
      <c r="R666" s="290"/>
      <c r="S666" s="290"/>
      <c r="T666" s="290"/>
      <c r="U666" s="290"/>
      <c r="V666" s="290"/>
      <c r="W666" s="290"/>
      <c r="X666" s="290"/>
      <c r="Y666" s="290"/>
      <c r="Z666" s="290"/>
    </row>
    <row r="667">
      <c r="A667" s="291"/>
      <c r="B667" s="304" t="s">
        <v>795</v>
      </c>
      <c r="C667" s="306">
        <f>'Rotación'!K8</f>
        <v>0.8357142857</v>
      </c>
      <c r="D667" s="293"/>
      <c r="E667" s="300"/>
      <c r="F667" s="305"/>
      <c r="G667" s="302"/>
      <c r="H667" s="365"/>
      <c r="I667" s="289"/>
      <c r="J667" s="289"/>
      <c r="K667" s="286"/>
      <c r="L667" s="290"/>
      <c r="M667" s="290"/>
      <c r="N667" s="290"/>
      <c r="O667" s="290"/>
      <c r="P667" s="290"/>
      <c r="Q667" s="290"/>
      <c r="R667" s="290"/>
      <c r="S667" s="290"/>
      <c r="T667" s="290"/>
      <c r="U667" s="290"/>
      <c r="V667" s="290"/>
      <c r="W667" s="290"/>
      <c r="X667" s="290"/>
      <c r="Y667" s="290"/>
      <c r="Z667" s="290"/>
    </row>
    <row r="668">
      <c r="A668" s="291"/>
      <c r="B668" s="307" t="s">
        <v>825</v>
      </c>
      <c r="C668" s="299">
        <f>C667*C666</f>
        <v>36.77142857</v>
      </c>
      <c r="D668" s="293"/>
      <c r="E668" s="300"/>
      <c r="F668" s="305"/>
      <c r="G668" s="302"/>
      <c r="H668" s="365"/>
      <c r="I668" s="289"/>
      <c r="J668" s="289"/>
      <c r="K668" s="286"/>
      <c r="L668" s="290"/>
      <c r="M668" s="290"/>
      <c r="N668" s="290"/>
      <c r="O668" s="290"/>
      <c r="P668" s="290"/>
      <c r="Q668" s="290"/>
      <c r="R668" s="290"/>
      <c r="S668" s="290"/>
      <c r="T668" s="290"/>
      <c r="U668" s="290"/>
      <c r="V668" s="290"/>
      <c r="W668" s="290"/>
      <c r="X668" s="290"/>
      <c r="Y668" s="290"/>
      <c r="Z668" s="290"/>
    </row>
    <row r="669">
      <c r="A669" s="291"/>
      <c r="B669" s="307" t="s">
        <v>826</v>
      </c>
      <c r="C669" s="366">
        <f>C668*C670</f>
        <v>1139.914286</v>
      </c>
      <c r="D669" s="293"/>
      <c r="E669" s="300"/>
      <c r="F669" s="305"/>
      <c r="G669" s="302"/>
      <c r="H669" s="365"/>
      <c r="I669" s="289"/>
      <c r="J669" s="289"/>
      <c r="K669" s="286"/>
      <c r="L669" s="290"/>
      <c r="M669" s="290"/>
      <c r="N669" s="290"/>
      <c r="O669" s="290"/>
      <c r="P669" s="290"/>
      <c r="Q669" s="290"/>
      <c r="R669" s="290"/>
      <c r="S669" s="290"/>
      <c r="T669" s="290"/>
      <c r="U669" s="290"/>
      <c r="V669" s="290"/>
      <c r="W669" s="290"/>
      <c r="X669" s="290"/>
      <c r="Y669" s="290"/>
      <c r="Z669" s="290"/>
    </row>
    <row r="670">
      <c r="A670" s="291"/>
      <c r="B670" s="307" t="s">
        <v>827</v>
      </c>
      <c r="C670" s="299">
        <f>'Rotación'!K4</f>
        <v>31</v>
      </c>
      <c r="D670" s="293"/>
      <c r="E670" s="300"/>
      <c r="F670" s="305"/>
      <c r="G670" s="302"/>
      <c r="H670" s="365"/>
      <c r="I670" s="289"/>
      <c r="J670" s="289"/>
      <c r="K670" s="286"/>
      <c r="L670" s="290"/>
      <c r="M670" s="290"/>
      <c r="N670" s="290"/>
      <c r="O670" s="290"/>
      <c r="P670" s="290"/>
      <c r="Q670" s="290"/>
      <c r="R670" s="290"/>
      <c r="S670" s="290"/>
      <c r="T670" s="290"/>
      <c r="U670" s="290"/>
      <c r="V670" s="290"/>
      <c r="W670" s="290"/>
      <c r="X670" s="290"/>
      <c r="Y670" s="290"/>
      <c r="Z670" s="290"/>
    </row>
    <row r="671">
      <c r="A671" s="291"/>
      <c r="B671" s="311" t="s">
        <v>828</v>
      </c>
      <c r="C671" s="312">
        <f>J771/C669</f>
        <v>338.3799491</v>
      </c>
      <c r="D671" s="289"/>
      <c r="E671" s="289"/>
      <c r="F671" s="289"/>
      <c r="G671" s="289"/>
      <c r="H671" s="289"/>
      <c r="I671" s="289"/>
      <c r="J671" s="289"/>
      <c r="K671" s="286"/>
      <c r="L671" s="290"/>
      <c r="M671" s="290"/>
      <c r="N671" s="290"/>
      <c r="O671" s="290"/>
      <c r="P671" s="290"/>
      <c r="Q671" s="290"/>
      <c r="R671" s="290"/>
      <c r="S671" s="290"/>
      <c r="T671" s="290"/>
      <c r="U671" s="290"/>
      <c r="V671" s="290"/>
      <c r="W671" s="290"/>
      <c r="X671" s="290"/>
      <c r="Y671" s="290"/>
      <c r="Z671" s="290"/>
    </row>
    <row r="672">
      <c r="A672" s="291"/>
      <c r="B672" s="307" t="s">
        <v>829</v>
      </c>
      <c r="C672" s="315">
        <f>K771</f>
        <v>0.3191088861</v>
      </c>
      <c r="D672" s="286"/>
      <c r="E672" s="289"/>
      <c r="F672" s="289"/>
      <c r="G672" s="289"/>
      <c r="H672" s="289"/>
      <c r="I672" s="289"/>
      <c r="J672" s="289"/>
      <c r="K672" s="286"/>
      <c r="L672" s="290"/>
      <c r="M672" s="290"/>
      <c r="N672" s="290"/>
      <c r="O672" s="290"/>
      <c r="P672" s="290"/>
      <c r="Q672" s="290"/>
      <c r="R672" s="290"/>
      <c r="S672" s="290"/>
      <c r="T672" s="290"/>
      <c r="U672" s="290"/>
      <c r="V672" s="290"/>
      <c r="W672" s="290"/>
      <c r="X672" s="290"/>
      <c r="Y672" s="290"/>
      <c r="Z672" s="290"/>
    </row>
    <row r="673">
      <c r="A673" s="316"/>
      <c r="B673" s="285"/>
      <c r="C673" s="285"/>
      <c r="D673" s="285"/>
      <c r="E673" s="287"/>
      <c r="F673" s="287"/>
      <c r="G673" s="287"/>
      <c r="H673" s="287"/>
      <c r="I673" s="287"/>
      <c r="J673" s="287"/>
      <c r="K673" s="285"/>
      <c r="L673" s="290"/>
      <c r="M673" s="290"/>
      <c r="N673" s="290"/>
      <c r="O673" s="290"/>
      <c r="P673" s="290"/>
      <c r="Q673" s="290"/>
      <c r="R673" s="290"/>
      <c r="S673" s="290"/>
      <c r="T673" s="290"/>
      <c r="U673" s="290"/>
      <c r="V673" s="290"/>
      <c r="W673" s="290"/>
      <c r="X673" s="290"/>
      <c r="Y673" s="290"/>
      <c r="Z673" s="290"/>
    </row>
    <row r="674">
      <c r="A674" s="317" t="s">
        <v>830</v>
      </c>
      <c r="B674" s="318" t="s">
        <v>831</v>
      </c>
      <c r="C674" s="318" t="s">
        <v>832</v>
      </c>
      <c r="D674" s="318" t="s">
        <v>833</v>
      </c>
      <c r="E674" s="319" t="s">
        <v>834</v>
      </c>
      <c r="F674" s="319" t="s">
        <v>835</v>
      </c>
      <c r="G674" s="319" t="s">
        <v>836</v>
      </c>
      <c r="H674" s="319" t="s">
        <v>837</v>
      </c>
      <c r="I674" s="319" t="s">
        <v>838</v>
      </c>
      <c r="J674" s="319" t="s">
        <v>839</v>
      </c>
      <c r="K674" s="318" t="s">
        <v>840</v>
      </c>
      <c r="L674" s="322"/>
      <c r="M674" s="322"/>
      <c r="N674" s="322"/>
      <c r="O674" s="322"/>
      <c r="P674" s="322"/>
      <c r="Q674" s="322"/>
      <c r="R674" s="322"/>
      <c r="S674" s="322"/>
      <c r="T674" s="322"/>
      <c r="U674" s="322"/>
      <c r="V674" s="322"/>
      <c r="W674" s="322"/>
      <c r="X674" s="322"/>
      <c r="Y674" s="322"/>
      <c r="Z674" s="322"/>
    </row>
    <row r="675">
      <c r="A675" s="335"/>
      <c r="B675" s="368" t="str">
        <f t="shared" ref="B675:B686" si="314">B15</f>
        <v>Sándwich pollo</v>
      </c>
      <c r="C675" s="325">
        <v>7.0</v>
      </c>
      <c r="D675" s="369">
        <v>0.4</v>
      </c>
      <c r="E675" s="327">
        <f t="shared" ref="E675:E686" si="315">E15</f>
        <v>60</v>
      </c>
      <c r="F675" s="312">
        <f t="shared" ref="F675:F689" si="316">E675*C675</f>
        <v>420</v>
      </c>
      <c r="G675" s="312">
        <f t="shared" ref="G675:G689" si="317">F675*$C$120</f>
        <v>11760</v>
      </c>
      <c r="H675" s="328">
        <f t="shared" ref="H675:H686" si="318">H15</f>
        <v>181.0344828</v>
      </c>
      <c r="I675" s="312">
        <f t="shared" ref="I675:I689" si="319">H675*C675</f>
        <v>1267.241379</v>
      </c>
      <c r="J675" s="312">
        <f t="shared" ref="J675:J689" si="320">I675*$C$120</f>
        <v>35482.75862</v>
      </c>
      <c r="K675" s="315">
        <f t="shared" ref="K675:K771" si="321">G675/J675</f>
        <v>0.3314285714</v>
      </c>
      <c r="L675" s="370">
        <f t="shared" ref="L675:L687" si="322">H675*1.16</f>
        <v>210</v>
      </c>
      <c r="M675" s="331"/>
      <c r="N675" s="331"/>
      <c r="O675" s="331"/>
      <c r="P675" s="331"/>
      <c r="Q675" s="331"/>
      <c r="R675" s="331"/>
      <c r="S675" s="331"/>
      <c r="T675" s="331"/>
      <c r="U675" s="331"/>
      <c r="V675" s="331"/>
      <c r="W675" s="331"/>
      <c r="X675" s="331"/>
      <c r="Y675" s="331"/>
      <c r="Z675" s="331"/>
    </row>
    <row r="676">
      <c r="A676" s="335"/>
      <c r="B676" s="368" t="str">
        <f t="shared" si="314"/>
        <v>Sándwich cordero</v>
      </c>
      <c r="C676" s="325">
        <v>7.0</v>
      </c>
      <c r="D676" s="380">
        <v>0.5</v>
      </c>
      <c r="E676" s="327">
        <f t="shared" si="315"/>
        <v>120</v>
      </c>
      <c r="F676" s="312">
        <f t="shared" si="316"/>
        <v>840</v>
      </c>
      <c r="G676" s="312">
        <f t="shared" si="317"/>
        <v>23520</v>
      </c>
      <c r="H676" s="328">
        <f t="shared" si="318"/>
        <v>327.5862069</v>
      </c>
      <c r="I676" s="312">
        <f t="shared" si="319"/>
        <v>2293.103448</v>
      </c>
      <c r="J676" s="312">
        <f t="shared" si="320"/>
        <v>64206.89655</v>
      </c>
      <c r="K676" s="315">
        <f t="shared" si="321"/>
        <v>0.3663157895</v>
      </c>
      <c r="L676" s="370">
        <f t="shared" si="322"/>
        <v>380</v>
      </c>
      <c r="M676" s="290"/>
      <c r="N676" s="290"/>
      <c r="O676" s="290"/>
      <c r="P676" s="290"/>
      <c r="Q676" s="290"/>
      <c r="R676" s="290"/>
      <c r="S676" s="290"/>
      <c r="T676" s="290"/>
      <c r="U676" s="290"/>
      <c r="V676" s="290"/>
      <c r="W676" s="290"/>
      <c r="X676" s="290"/>
      <c r="Y676" s="290"/>
      <c r="Z676" s="290"/>
    </row>
    <row r="677">
      <c r="A677" s="335"/>
      <c r="B677" s="368" t="str">
        <f t="shared" si="314"/>
        <v>Sándwich picanha</v>
      </c>
      <c r="C677" s="325">
        <v>5.0</v>
      </c>
      <c r="D677" s="380">
        <v>0.5</v>
      </c>
      <c r="E677" s="327">
        <f t="shared" si="315"/>
        <v>110</v>
      </c>
      <c r="F677" s="312">
        <f t="shared" si="316"/>
        <v>550</v>
      </c>
      <c r="G677" s="312">
        <f t="shared" si="317"/>
        <v>15400</v>
      </c>
      <c r="H677" s="328">
        <f t="shared" si="318"/>
        <v>258.6206897</v>
      </c>
      <c r="I677" s="312">
        <f t="shared" si="319"/>
        <v>1293.103448</v>
      </c>
      <c r="J677" s="312">
        <f t="shared" si="320"/>
        <v>36206.89655</v>
      </c>
      <c r="K677" s="315">
        <f t="shared" si="321"/>
        <v>0.4253333333</v>
      </c>
      <c r="L677" s="370">
        <f t="shared" si="322"/>
        <v>300</v>
      </c>
      <c r="M677" s="290"/>
      <c r="N677" s="290"/>
      <c r="O677" s="290"/>
      <c r="P677" s="290"/>
      <c r="Q677" s="290"/>
      <c r="R677" s="290"/>
      <c r="S677" s="290"/>
      <c r="T677" s="290"/>
      <c r="U677" s="290"/>
      <c r="V677" s="290"/>
      <c r="W677" s="290"/>
      <c r="X677" s="290"/>
      <c r="Y677" s="290"/>
      <c r="Z677" s="290"/>
    </row>
    <row r="678">
      <c r="A678" s="335"/>
      <c r="B678" s="368" t="str">
        <f t="shared" si="314"/>
        <v>Sándwich pescado</v>
      </c>
      <c r="C678" s="325">
        <v>4.0</v>
      </c>
      <c r="D678" s="380">
        <v>0.3</v>
      </c>
      <c r="E678" s="327">
        <f t="shared" si="315"/>
        <v>80</v>
      </c>
      <c r="F678" s="312">
        <f t="shared" si="316"/>
        <v>320</v>
      </c>
      <c r="G678" s="312">
        <f t="shared" si="317"/>
        <v>8960</v>
      </c>
      <c r="H678" s="328">
        <f t="shared" si="318"/>
        <v>232.7586207</v>
      </c>
      <c r="I678" s="312">
        <f t="shared" si="319"/>
        <v>931.0344828</v>
      </c>
      <c r="J678" s="312">
        <f t="shared" si="320"/>
        <v>26068.96552</v>
      </c>
      <c r="K678" s="315">
        <f t="shared" si="321"/>
        <v>0.3437037037</v>
      </c>
      <c r="L678" s="370">
        <f t="shared" si="322"/>
        <v>270</v>
      </c>
      <c r="M678" s="290"/>
      <c r="N678" s="290"/>
      <c r="O678" s="290"/>
      <c r="P678" s="290"/>
      <c r="Q678" s="290"/>
      <c r="R678" s="290"/>
      <c r="S678" s="290"/>
      <c r="T678" s="290"/>
      <c r="U678" s="290"/>
      <c r="V678" s="290"/>
      <c r="W678" s="290"/>
      <c r="X678" s="290"/>
      <c r="Y678" s="290"/>
      <c r="Z678" s="290"/>
    </row>
    <row r="679">
      <c r="A679" s="335"/>
      <c r="B679" s="368" t="str">
        <f t="shared" si="314"/>
        <v>Sándwich pork belly</v>
      </c>
      <c r="C679" s="371">
        <v>4.0</v>
      </c>
      <c r="D679" s="380">
        <v>0.4</v>
      </c>
      <c r="E679" s="327">
        <f t="shared" si="315"/>
        <v>70</v>
      </c>
      <c r="F679" s="312">
        <f t="shared" si="316"/>
        <v>280</v>
      </c>
      <c r="G679" s="312">
        <f t="shared" si="317"/>
        <v>7840</v>
      </c>
      <c r="H679" s="328">
        <f t="shared" si="318"/>
        <v>250</v>
      </c>
      <c r="I679" s="312">
        <f t="shared" si="319"/>
        <v>1000</v>
      </c>
      <c r="J679" s="312">
        <f t="shared" si="320"/>
        <v>28000</v>
      </c>
      <c r="K679" s="315">
        <f t="shared" si="321"/>
        <v>0.28</v>
      </c>
      <c r="L679" s="370">
        <f t="shared" si="322"/>
        <v>290</v>
      </c>
      <c r="M679" s="290"/>
      <c r="N679" s="290"/>
      <c r="O679" s="290"/>
      <c r="P679" s="290"/>
      <c r="Q679" s="290"/>
      <c r="R679" s="290"/>
      <c r="S679" s="290"/>
      <c r="T679" s="290"/>
      <c r="U679" s="290"/>
      <c r="V679" s="290"/>
      <c r="W679" s="290"/>
      <c r="X679" s="290"/>
      <c r="Y679" s="290"/>
      <c r="Z679" s="290"/>
    </row>
    <row r="680">
      <c r="A680" s="335"/>
      <c r="B680" s="368" t="str">
        <f t="shared" si="314"/>
        <v>Tosta hongos</v>
      </c>
      <c r="C680" s="325">
        <v>8.0</v>
      </c>
      <c r="D680" s="380">
        <v>0.4</v>
      </c>
      <c r="E680" s="327">
        <f t="shared" si="315"/>
        <v>80</v>
      </c>
      <c r="F680" s="312">
        <f t="shared" si="316"/>
        <v>640</v>
      </c>
      <c r="G680" s="312">
        <f t="shared" si="317"/>
        <v>17920</v>
      </c>
      <c r="H680" s="328">
        <f t="shared" si="318"/>
        <v>232.7586207</v>
      </c>
      <c r="I680" s="312">
        <f t="shared" si="319"/>
        <v>1862.068966</v>
      </c>
      <c r="J680" s="312">
        <f t="shared" si="320"/>
        <v>52137.93103</v>
      </c>
      <c r="K680" s="315">
        <f t="shared" si="321"/>
        <v>0.3437037037</v>
      </c>
      <c r="L680" s="370">
        <f t="shared" si="322"/>
        <v>270</v>
      </c>
      <c r="M680" s="290"/>
      <c r="N680" s="290"/>
      <c r="O680" s="290"/>
      <c r="P680" s="290"/>
      <c r="Q680" s="290"/>
      <c r="R680" s="290"/>
      <c r="S680" s="290"/>
      <c r="T680" s="290"/>
      <c r="U680" s="290"/>
      <c r="V680" s="290"/>
      <c r="W680" s="290"/>
      <c r="X680" s="290"/>
      <c r="Y680" s="290"/>
      <c r="Z680" s="290"/>
    </row>
    <row r="681">
      <c r="A681" s="335"/>
      <c r="B681" s="368" t="str">
        <f t="shared" si="314"/>
        <v>Bollo veggie</v>
      </c>
      <c r="C681" s="325">
        <v>5.0</v>
      </c>
      <c r="D681" s="380">
        <v>0.3</v>
      </c>
      <c r="E681" s="327">
        <f t="shared" si="315"/>
        <v>45</v>
      </c>
      <c r="F681" s="312">
        <f t="shared" si="316"/>
        <v>225</v>
      </c>
      <c r="G681" s="312">
        <f t="shared" si="317"/>
        <v>6300</v>
      </c>
      <c r="H681" s="328">
        <f t="shared" si="318"/>
        <v>155.1724138</v>
      </c>
      <c r="I681" s="312">
        <f t="shared" si="319"/>
        <v>775.862069</v>
      </c>
      <c r="J681" s="312">
        <f t="shared" si="320"/>
        <v>21724.13793</v>
      </c>
      <c r="K681" s="315">
        <f t="shared" si="321"/>
        <v>0.29</v>
      </c>
      <c r="L681" s="370">
        <f t="shared" si="322"/>
        <v>180</v>
      </c>
      <c r="M681" s="290"/>
      <c r="N681" s="290"/>
      <c r="O681" s="290"/>
      <c r="P681" s="290"/>
      <c r="Q681" s="290"/>
      <c r="R681" s="290"/>
      <c r="S681" s="290"/>
      <c r="T681" s="290"/>
      <c r="U681" s="290"/>
      <c r="V681" s="290"/>
      <c r="W681" s="290"/>
      <c r="X681" s="290"/>
      <c r="Y681" s="290"/>
      <c r="Z681" s="290"/>
    </row>
    <row r="682">
      <c r="A682" s="335"/>
      <c r="B682" s="368" t="str">
        <f t="shared" si="314"/>
        <v>Croquetas cordero</v>
      </c>
      <c r="C682" s="325">
        <v>5.0</v>
      </c>
      <c r="D682" s="380">
        <v>0.6</v>
      </c>
      <c r="E682" s="327">
        <f t="shared" si="315"/>
        <v>30</v>
      </c>
      <c r="F682" s="312">
        <f t="shared" si="316"/>
        <v>150</v>
      </c>
      <c r="G682" s="312">
        <f t="shared" si="317"/>
        <v>4200</v>
      </c>
      <c r="H682" s="328">
        <f t="shared" si="318"/>
        <v>146.5517241</v>
      </c>
      <c r="I682" s="312">
        <f t="shared" si="319"/>
        <v>732.7586207</v>
      </c>
      <c r="J682" s="312">
        <f t="shared" si="320"/>
        <v>20517.24138</v>
      </c>
      <c r="K682" s="315">
        <f t="shared" si="321"/>
        <v>0.2047058824</v>
      </c>
      <c r="L682" s="370">
        <f t="shared" si="322"/>
        <v>170</v>
      </c>
      <c r="M682" s="290"/>
      <c r="N682" s="290"/>
      <c r="O682" s="290"/>
      <c r="P682" s="290"/>
      <c r="Q682" s="290"/>
      <c r="R682" s="290"/>
      <c r="S682" s="290"/>
      <c r="T682" s="290"/>
      <c r="U682" s="290"/>
      <c r="V682" s="290"/>
      <c r="W682" s="290"/>
      <c r="X682" s="290"/>
      <c r="Y682" s="290"/>
      <c r="Z682" s="290"/>
    </row>
    <row r="683">
      <c r="A683" s="335"/>
      <c r="B683" s="368" t="str">
        <f t="shared" si="314"/>
        <v>Croquetas camarón y cazón</v>
      </c>
      <c r="C683" s="325">
        <v>5.0</v>
      </c>
      <c r="D683" s="380">
        <v>0.7</v>
      </c>
      <c r="E683" s="327">
        <f t="shared" si="315"/>
        <v>35</v>
      </c>
      <c r="F683" s="312">
        <f t="shared" si="316"/>
        <v>175</v>
      </c>
      <c r="G683" s="312">
        <f t="shared" si="317"/>
        <v>4900</v>
      </c>
      <c r="H683" s="328">
        <f t="shared" si="318"/>
        <v>146.5517241</v>
      </c>
      <c r="I683" s="312">
        <f t="shared" si="319"/>
        <v>732.7586207</v>
      </c>
      <c r="J683" s="312">
        <f t="shared" si="320"/>
        <v>20517.24138</v>
      </c>
      <c r="K683" s="315">
        <f t="shared" si="321"/>
        <v>0.2388235294</v>
      </c>
      <c r="L683" s="370">
        <f t="shared" si="322"/>
        <v>170</v>
      </c>
      <c r="M683" s="290"/>
      <c r="N683" s="290"/>
      <c r="O683" s="290"/>
      <c r="P683" s="290"/>
      <c r="Q683" s="290"/>
      <c r="R683" s="290"/>
      <c r="S683" s="290"/>
      <c r="T683" s="290"/>
      <c r="U683" s="290"/>
      <c r="V683" s="290"/>
      <c r="W683" s="290"/>
      <c r="X683" s="290"/>
      <c r="Y683" s="290"/>
      <c r="Z683" s="290"/>
    </row>
    <row r="684">
      <c r="A684" s="335"/>
      <c r="B684" s="368" t="str">
        <f t="shared" si="314"/>
        <v>Caldo de camarón</v>
      </c>
      <c r="C684" s="325">
        <v>9.0</v>
      </c>
      <c r="D684" s="380">
        <v>0.8</v>
      </c>
      <c r="E684" s="327">
        <f t="shared" si="315"/>
        <v>14</v>
      </c>
      <c r="F684" s="312">
        <f t="shared" si="316"/>
        <v>126</v>
      </c>
      <c r="G684" s="312">
        <f t="shared" si="317"/>
        <v>3528</v>
      </c>
      <c r="H684" s="328">
        <f t="shared" si="318"/>
        <v>94.82758621</v>
      </c>
      <c r="I684" s="312">
        <f t="shared" si="319"/>
        <v>853.4482759</v>
      </c>
      <c r="J684" s="312">
        <f t="shared" si="320"/>
        <v>23896.55172</v>
      </c>
      <c r="K684" s="315">
        <f t="shared" si="321"/>
        <v>0.1476363636</v>
      </c>
      <c r="L684" s="370">
        <f t="shared" si="322"/>
        <v>110</v>
      </c>
      <c r="M684" s="290"/>
      <c r="N684" s="290"/>
      <c r="O684" s="290"/>
      <c r="P684" s="290"/>
      <c r="Q684" s="290"/>
      <c r="R684" s="290"/>
      <c r="S684" s="290"/>
      <c r="T684" s="290"/>
      <c r="U684" s="290"/>
      <c r="V684" s="290"/>
      <c r="W684" s="290"/>
      <c r="X684" s="290"/>
      <c r="Y684" s="290"/>
      <c r="Z684" s="290"/>
    </row>
    <row r="685">
      <c r="A685" s="335"/>
      <c r="B685" s="368" t="str">
        <f t="shared" si="314"/>
        <v>Aranchini de hongos</v>
      </c>
      <c r="C685" s="325">
        <v>7.0</v>
      </c>
      <c r="D685" s="380">
        <v>0.5</v>
      </c>
      <c r="E685" s="327">
        <f t="shared" si="315"/>
        <v>50</v>
      </c>
      <c r="F685" s="312">
        <f t="shared" si="316"/>
        <v>350</v>
      </c>
      <c r="G685" s="312">
        <f t="shared" si="317"/>
        <v>9800</v>
      </c>
      <c r="H685" s="328">
        <f t="shared" si="318"/>
        <v>172.4137931</v>
      </c>
      <c r="I685" s="312">
        <f t="shared" si="319"/>
        <v>1206.896552</v>
      </c>
      <c r="J685" s="312">
        <f t="shared" si="320"/>
        <v>33793.10345</v>
      </c>
      <c r="K685" s="315">
        <f t="shared" si="321"/>
        <v>0.29</v>
      </c>
      <c r="L685" s="370">
        <f t="shared" si="322"/>
        <v>200</v>
      </c>
      <c r="M685" s="290"/>
      <c r="N685" s="290"/>
      <c r="O685" s="290"/>
      <c r="P685" s="290"/>
      <c r="Q685" s="290"/>
      <c r="R685" s="290"/>
      <c r="S685" s="290"/>
      <c r="T685" s="290"/>
      <c r="U685" s="290"/>
      <c r="V685" s="290"/>
      <c r="W685" s="290"/>
      <c r="X685" s="290"/>
      <c r="Y685" s="290"/>
      <c r="Z685" s="290"/>
    </row>
    <row r="686">
      <c r="A686" s="335"/>
      <c r="B686" s="368" t="str">
        <f t="shared" si="314"/>
        <v>Papas fritas trufadas</v>
      </c>
      <c r="C686" s="325">
        <v>8.0</v>
      </c>
      <c r="D686" s="380">
        <v>0.8</v>
      </c>
      <c r="E686" s="327">
        <f t="shared" si="315"/>
        <v>40</v>
      </c>
      <c r="F686" s="312">
        <f t="shared" si="316"/>
        <v>320</v>
      </c>
      <c r="G686" s="312">
        <f t="shared" si="317"/>
        <v>8960</v>
      </c>
      <c r="H686" s="328">
        <f t="shared" si="318"/>
        <v>103.4482759</v>
      </c>
      <c r="I686" s="312">
        <f t="shared" si="319"/>
        <v>827.5862069</v>
      </c>
      <c r="J686" s="312">
        <f t="shared" si="320"/>
        <v>23172.41379</v>
      </c>
      <c r="K686" s="315">
        <f t="shared" si="321"/>
        <v>0.3866666667</v>
      </c>
      <c r="L686" s="370">
        <f t="shared" si="322"/>
        <v>120</v>
      </c>
      <c r="M686" s="290"/>
      <c r="N686" s="290"/>
      <c r="O686" s="290"/>
      <c r="P686" s="290"/>
      <c r="Q686" s="290"/>
      <c r="R686" s="290"/>
      <c r="S686" s="290"/>
      <c r="T686" s="290"/>
      <c r="U686" s="290"/>
      <c r="V686" s="290"/>
      <c r="W686" s="290"/>
      <c r="X686" s="290"/>
      <c r="Y686" s="290"/>
      <c r="Z686" s="290"/>
    </row>
    <row r="687">
      <c r="A687" s="335"/>
      <c r="B687" s="368"/>
      <c r="C687" s="325"/>
      <c r="D687" s="380"/>
      <c r="E687" s="336"/>
      <c r="F687" s="312">
        <f t="shared" si="316"/>
        <v>0</v>
      </c>
      <c r="G687" s="312">
        <f t="shared" si="317"/>
        <v>0</v>
      </c>
      <c r="H687" s="375"/>
      <c r="I687" s="312">
        <f t="shared" si="319"/>
        <v>0</v>
      </c>
      <c r="J687" s="312">
        <f t="shared" si="320"/>
        <v>0</v>
      </c>
      <c r="K687" s="315" t="str">
        <f t="shared" si="321"/>
        <v>#DIV/0!</v>
      </c>
      <c r="L687" s="370">
        <f t="shared" si="322"/>
        <v>0</v>
      </c>
      <c r="M687" s="290"/>
      <c r="N687" s="290"/>
      <c r="O687" s="290"/>
      <c r="P687" s="290"/>
      <c r="Q687" s="290"/>
      <c r="R687" s="290"/>
      <c r="S687" s="290"/>
      <c r="T687" s="290"/>
      <c r="U687" s="290"/>
      <c r="V687" s="290"/>
      <c r="W687" s="290"/>
      <c r="X687" s="290"/>
      <c r="Y687" s="290"/>
      <c r="Z687" s="290"/>
    </row>
    <row r="688">
      <c r="A688" s="337"/>
      <c r="B688" s="338"/>
      <c r="C688" s="339"/>
      <c r="D688" s="351"/>
      <c r="E688" s="336"/>
      <c r="F688" s="312">
        <f t="shared" si="316"/>
        <v>0</v>
      </c>
      <c r="G688" s="312">
        <f t="shared" si="317"/>
        <v>0</v>
      </c>
      <c r="H688" s="372"/>
      <c r="I688" s="312">
        <f t="shared" si="319"/>
        <v>0</v>
      </c>
      <c r="J688" s="312">
        <f t="shared" si="320"/>
        <v>0</v>
      </c>
      <c r="K688" s="315" t="str">
        <f t="shared" si="321"/>
        <v>#DIV/0!</v>
      </c>
      <c r="L688" s="373"/>
      <c r="M688" s="290"/>
      <c r="N688" s="290"/>
      <c r="O688" s="290"/>
      <c r="P688" s="290"/>
      <c r="Q688" s="290"/>
      <c r="R688" s="290"/>
      <c r="S688" s="290"/>
      <c r="T688" s="290"/>
      <c r="U688" s="290"/>
      <c r="V688" s="290"/>
      <c r="W688" s="290"/>
      <c r="X688" s="290"/>
      <c r="Y688" s="290"/>
      <c r="Z688" s="290"/>
    </row>
    <row r="689">
      <c r="A689" s="341"/>
      <c r="B689" s="338"/>
      <c r="C689" s="342"/>
      <c r="D689" s="355"/>
      <c r="E689" s="343"/>
      <c r="F689" s="312">
        <f t="shared" si="316"/>
        <v>0</v>
      </c>
      <c r="G689" s="312">
        <f t="shared" si="317"/>
        <v>0</v>
      </c>
      <c r="H689" s="374"/>
      <c r="I689" s="312">
        <f t="shared" si="319"/>
        <v>0</v>
      </c>
      <c r="J689" s="312">
        <f t="shared" si="320"/>
        <v>0</v>
      </c>
      <c r="K689" s="315" t="str">
        <f t="shared" si="321"/>
        <v>#DIV/0!</v>
      </c>
      <c r="L689" s="373"/>
      <c r="M689" s="290"/>
      <c r="N689" s="290"/>
      <c r="O689" s="290"/>
      <c r="P689" s="290"/>
      <c r="Q689" s="290"/>
      <c r="R689" s="290"/>
      <c r="S689" s="290"/>
      <c r="T689" s="290"/>
      <c r="U689" s="290"/>
      <c r="V689" s="290"/>
      <c r="W689" s="290"/>
      <c r="X689" s="290"/>
      <c r="Y689" s="290"/>
      <c r="Z689" s="290"/>
    </row>
    <row r="690">
      <c r="A690" s="344"/>
      <c r="B690" s="345" t="s">
        <v>853</v>
      </c>
      <c r="C690" s="346">
        <f>SUM(C675:C689)</f>
        <v>74</v>
      </c>
      <c r="D690" s="346"/>
      <c r="E690" s="346"/>
      <c r="F690" s="347">
        <f t="shared" ref="F690:G690" si="323">SUM(F675:F689)</f>
        <v>4396</v>
      </c>
      <c r="G690" s="347">
        <f t="shared" si="323"/>
        <v>123088</v>
      </c>
      <c r="H690" s="346"/>
      <c r="I690" s="347">
        <f t="shared" ref="I690:J690" si="324">SUM(I675:I689)</f>
        <v>13775.86207</v>
      </c>
      <c r="J690" s="347">
        <f t="shared" si="324"/>
        <v>385724.1379</v>
      </c>
      <c r="K690" s="348">
        <f t="shared" si="321"/>
        <v>0.3191088861</v>
      </c>
      <c r="L690" s="290"/>
      <c r="M690" s="290"/>
      <c r="N690" s="290"/>
      <c r="O690" s="290"/>
      <c r="P690" s="290"/>
      <c r="Q690" s="290"/>
      <c r="R690" s="290"/>
      <c r="S690" s="290"/>
      <c r="T690" s="290"/>
      <c r="U690" s="290"/>
      <c r="V690" s="290"/>
      <c r="W690" s="290"/>
      <c r="X690" s="290"/>
      <c r="Y690" s="290"/>
      <c r="Z690" s="290"/>
    </row>
    <row r="691" hidden="1">
      <c r="A691" s="335"/>
      <c r="B691" s="349"/>
      <c r="C691" s="350"/>
      <c r="D691" s="351"/>
      <c r="E691" s="352"/>
      <c r="F691" s="312">
        <f t="shared" ref="F691:F705" si="325">E691*C691</f>
        <v>0</v>
      </c>
      <c r="G691" s="312">
        <f t="shared" ref="G691:G705" si="326">F691*$C$670</f>
        <v>0</v>
      </c>
      <c r="H691" s="375"/>
      <c r="I691" s="312">
        <f t="shared" ref="I691:I705" si="327">H691*C691</f>
        <v>0</v>
      </c>
      <c r="J691" s="312">
        <f t="shared" ref="J691:J705" si="328">I691*$C$670</f>
        <v>0</v>
      </c>
      <c r="K691" s="315" t="str">
        <f t="shared" si="321"/>
        <v>#DIV/0!</v>
      </c>
      <c r="L691" s="331"/>
      <c r="M691" s="331"/>
      <c r="N691" s="331"/>
      <c r="O691" s="331"/>
      <c r="P691" s="331"/>
      <c r="Q691" s="331"/>
      <c r="R691" s="331"/>
      <c r="S691" s="331"/>
      <c r="T691" s="331"/>
      <c r="U691" s="331"/>
      <c r="V691" s="331"/>
      <c r="W691" s="331"/>
      <c r="X691" s="331"/>
      <c r="Y691" s="331"/>
      <c r="Z691" s="331"/>
    </row>
    <row r="692" hidden="1">
      <c r="A692" s="335"/>
      <c r="B692" s="349"/>
      <c r="C692" s="339"/>
      <c r="D692" s="351"/>
      <c r="E692" s="336"/>
      <c r="F692" s="312">
        <f t="shared" si="325"/>
        <v>0</v>
      </c>
      <c r="G692" s="312">
        <f t="shared" si="326"/>
        <v>0</v>
      </c>
      <c r="H692" s="372"/>
      <c r="I692" s="312">
        <f t="shared" si="327"/>
        <v>0</v>
      </c>
      <c r="J692" s="312">
        <f t="shared" si="328"/>
        <v>0</v>
      </c>
      <c r="K692" s="315" t="str">
        <f t="shared" si="321"/>
        <v>#DIV/0!</v>
      </c>
      <c r="L692" s="290"/>
      <c r="M692" s="290"/>
      <c r="N692" s="290"/>
      <c r="O692" s="290"/>
      <c r="P692" s="290"/>
      <c r="Q692" s="290"/>
      <c r="R692" s="290"/>
      <c r="S692" s="290"/>
      <c r="T692" s="290"/>
      <c r="U692" s="290"/>
      <c r="V692" s="290"/>
      <c r="W692" s="290"/>
      <c r="X692" s="290"/>
      <c r="Y692" s="290"/>
      <c r="Z692" s="290"/>
    </row>
    <row r="693" hidden="1">
      <c r="A693" s="335"/>
      <c r="B693" s="354"/>
      <c r="C693" s="339"/>
      <c r="D693" s="351"/>
      <c r="E693" s="336"/>
      <c r="F693" s="312">
        <f t="shared" si="325"/>
        <v>0</v>
      </c>
      <c r="G693" s="312">
        <f t="shared" si="326"/>
        <v>0</v>
      </c>
      <c r="H693" s="372"/>
      <c r="I693" s="312">
        <f t="shared" si="327"/>
        <v>0</v>
      </c>
      <c r="J693" s="312">
        <f t="shared" si="328"/>
        <v>0</v>
      </c>
      <c r="K693" s="315" t="str">
        <f t="shared" si="321"/>
        <v>#DIV/0!</v>
      </c>
      <c r="L693" s="290"/>
      <c r="M693" s="290"/>
      <c r="N693" s="290"/>
      <c r="O693" s="290"/>
      <c r="P693" s="290"/>
      <c r="Q693" s="290"/>
      <c r="R693" s="290"/>
      <c r="S693" s="290"/>
      <c r="T693" s="290"/>
      <c r="U693" s="290"/>
      <c r="V693" s="290"/>
      <c r="W693" s="290"/>
      <c r="X693" s="290"/>
      <c r="Y693" s="290"/>
      <c r="Z693" s="290"/>
    </row>
    <row r="694" hidden="1">
      <c r="A694" s="335"/>
      <c r="B694" s="349"/>
      <c r="C694" s="339"/>
      <c r="D694" s="351"/>
      <c r="E694" s="336"/>
      <c r="F694" s="312">
        <f t="shared" si="325"/>
        <v>0</v>
      </c>
      <c r="G694" s="312">
        <f t="shared" si="326"/>
        <v>0</v>
      </c>
      <c r="H694" s="372"/>
      <c r="I694" s="312">
        <f t="shared" si="327"/>
        <v>0</v>
      </c>
      <c r="J694" s="312">
        <f t="shared" si="328"/>
        <v>0</v>
      </c>
      <c r="K694" s="315" t="str">
        <f t="shared" si="321"/>
        <v>#DIV/0!</v>
      </c>
      <c r="L694" s="290"/>
      <c r="M694" s="290"/>
      <c r="N694" s="290"/>
      <c r="O694" s="290"/>
      <c r="P694" s="290"/>
      <c r="Q694" s="290"/>
      <c r="R694" s="290"/>
      <c r="S694" s="290"/>
      <c r="T694" s="290"/>
      <c r="U694" s="290"/>
      <c r="V694" s="290"/>
      <c r="W694" s="290"/>
      <c r="X694" s="290"/>
      <c r="Y694" s="290"/>
      <c r="Z694" s="290"/>
    </row>
    <row r="695" hidden="1">
      <c r="A695" s="335"/>
      <c r="B695" s="349"/>
      <c r="C695" s="339"/>
      <c r="D695" s="351"/>
      <c r="E695" s="336"/>
      <c r="F695" s="312">
        <f t="shared" si="325"/>
        <v>0</v>
      </c>
      <c r="G695" s="312">
        <f t="shared" si="326"/>
        <v>0</v>
      </c>
      <c r="H695" s="372"/>
      <c r="I695" s="312">
        <f t="shared" si="327"/>
        <v>0</v>
      </c>
      <c r="J695" s="312">
        <f t="shared" si="328"/>
        <v>0</v>
      </c>
      <c r="K695" s="315" t="str">
        <f t="shared" si="321"/>
        <v>#DIV/0!</v>
      </c>
      <c r="L695" s="290"/>
      <c r="M695" s="290"/>
      <c r="N695" s="290"/>
      <c r="O695" s="290"/>
      <c r="P695" s="290"/>
      <c r="Q695" s="290"/>
      <c r="R695" s="290"/>
      <c r="S695" s="290"/>
      <c r="T695" s="290"/>
      <c r="U695" s="290"/>
      <c r="V695" s="290"/>
      <c r="W695" s="290"/>
      <c r="X695" s="290"/>
      <c r="Y695" s="290"/>
      <c r="Z695" s="290"/>
    </row>
    <row r="696" hidden="1">
      <c r="A696" s="335"/>
      <c r="B696" s="349"/>
      <c r="C696" s="339"/>
      <c r="D696" s="351"/>
      <c r="E696" s="336"/>
      <c r="F696" s="312">
        <f t="shared" si="325"/>
        <v>0</v>
      </c>
      <c r="G696" s="312">
        <f t="shared" si="326"/>
        <v>0</v>
      </c>
      <c r="H696" s="372"/>
      <c r="I696" s="312">
        <f t="shared" si="327"/>
        <v>0</v>
      </c>
      <c r="J696" s="312">
        <f t="shared" si="328"/>
        <v>0</v>
      </c>
      <c r="K696" s="315" t="str">
        <f t="shared" si="321"/>
        <v>#DIV/0!</v>
      </c>
      <c r="L696" s="290"/>
      <c r="M696" s="290"/>
      <c r="N696" s="290"/>
      <c r="O696" s="290"/>
      <c r="P696" s="290"/>
      <c r="Q696" s="290"/>
      <c r="R696" s="290"/>
      <c r="S696" s="290"/>
      <c r="T696" s="290"/>
      <c r="U696" s="290"/>
      <c r="V696" s="290"/>
      <c r="W696" s="290"/>
      <c r="X696" s="290"/>
      <c r="Y696" s="290"/>
      <c r="Z696" s="290"/>
    </row>
    <row r="697" hidden="1">
      <c r="A697" s="335"/>
      <c r="B697" s="349"/>
      <c r="C697" s="339"/>
      <c r="D697" s="351"/>
      <c r="E697" s="336"/>
      <c r="F697" s="312">
        <f t="shared" si="325"/>
        <v>0</v>
      </c>
      <c r="G697" s="312">
        <f t="shared" si="326"/>
        <v>0</v>
      </c>
      <c r="H697" s="372"/>
      <c r="I697" s="312">
        <f t="shared" si="327"/>
        <v>0</v>
      </c>
      <c r="J697" s="312">
        <f t="shared" si="328"/>
        <v>0</v>
      </c>
      <c r="K697" s="315" t="str">
        <f t="shared" si="321"/>
        <v>#DIV/0!</v>
      </c>
      <c r="L697" s="290"/>
      <c r="M697" s="290"/>
      <c r="N697" s="290"/>
      <c r="O697" s="290"/>
      <c r="P697" s="290"/>
      <c r="Q697" s="290"/>
      <c r="R697" s="290"/>
      <c r="S697" s="290"/>
      <c r="T697" s="290"/>
      <c r="U697" s="290"/>
      <c r="V697" s="290"/>
      <c r="W697" s="290"/>
      <c r="X697" s="290"/>
      <c r="Y697" s="290"/>
      <c r="Z697" s="290"/>
    </row>
    <row r="698" hidden="1">
      <c r="A698" s="335"/>
      <c r="B698" s="349"/>
      <c r="C698" s="339"/>
      <c r="D698" s="351"/>
      <c r="E698" s="336"/>
      <c r="F698" s="312">
        <f t="shared" si="325"/>
        <v>0</v>
      </c>
      <c r="G698" s="312">
        <f t="shared" si="326"/>
        <v>0</v>
      </c>
      <c r="H698" s="372"/>
      <c r="I698" s="312">
        <f t="shared" si="327"/>
        <v>0</v>
      </c>
      <c r="J698" s="312">
        <f t="shared" si="328"/>
        <v>0</v>
      </c>
      <c r="K698" s="315" t="str">
        <f t="shared" si="321"/>
        <v>#DIV/0!</v>
      </c>
      <c r="L698" s="290"/>
      <c r="M698" s="290"/>
      <c r="N698" s="290"/>
      <c r="O698" s="290"/>
      <c r="P698" s="290"/>
      <c r="Q698" s="290"/>
      <c r="R698" s="290"/>
      <c r="S698" s="290"/>
      <c r="T698" s="290"/>
      <c r="U698" s="290"/>
      <c r="V698" s="290"/>
      <c r="W698" s="290"/>
      <c r="X698" s="290"/>
      <c r="Y698" s="290"/>
      <c r="Z698" s="290"/>
    </row>
    <row r="699" hidden="1">
      <c r="A699" s="335"/>
      <c r="B699" s="349"/>
      <c r="C699" s="339"/>
      <c r="D699" s="351"/>
      <c r="E699" s="336"/>
      <c r="F699" s="312">
        <f t="shared" si="325"/>
        <v>0</v>
      </c>
      <c r="G699" s="312">
        <f t="shared" si="326"/>
        <v>0</v>
      </c>
      <c r="H699" s="372"/>
      <c r="I699" s="312">
        <f t="shared" si="327"/>
        <v>0</v>
      </c>
      <c r="J699" s="312">
        <f t="shared" si="328"/>
        <v>0</v>
      </c>
      <c r="K699" s="315" t="str">
        <f t="shared" si="321"/>
        <v>#DIV/0!</v>
      </c>
      <c r="L699" s="290"/>
      <c r="M699" s="290"/>
      <c r="N699" s="290"/>
      <c r="O699" s="290"/>
      <c r="P699" s="290"/>
      <c r="Q699" s="290"/>
      <c r="R699" s="290"/>
      <c r="S699" s="290"/>
      <c r="T699" s="290"/>
      <c r="U699" s="290"/>
      <c r="V699" s="290"/>
      <c r="W699" s="290"/>
      <c r="X699" s="290"/>
      <c r="Y699" s="290"/>
      <c r="Z699" s="290"/>
    </row>
    <row r="700" hidden="1">
      <c r="A700" s="335"/>
      <c r="B700" s="349"/>
      <c r="C700" s="339"/>
      <c r="D700" s="351"/>
      <c r="E700" s="336"/>
      <c r="F700" s="312">
        <f t="shared" si="325"/>
        <v>0</v>
      </c>
      <c r="G700" s="312">
        <f t="shared" si="326"/>
        <v>0</v>
      </c>
      <c r="H700" s="372"/>
      <c r="I700" s="312">
        <f t="shared" si="327"/>
        <v>0</v>
      </c>
      <c r="J700" s="312">
        <f t="shared" si="328"/>
        <v>0</v>
      </c>
      <c r="K700" s="315" t="str">
        <f t="shared" si="321"/>
        <v>#DIV/0!</v>
      </c>
      <c r="L700" s="290"/>
      <c r="M700" s="290"/>
      <c r="N700" s="290"/>
      <c r="O700" s="290"/>
      <c r="P700" s="290"/>
      <c r="Q700" s="290"/>
      <c r="R700" s="290"/>
      <c r="S700" s="290"/>
      <c r="T700" s="290"/>
      <c r="U700" s="290"/>
      <c r="V700" s="290"/>
      <c r="W700" s="290"/>
      <c r="X700" s="290"/>
      <c r="Y700" s="290"/>
      <c r="Z700" s="290"/>
    </row>
    <row r="701" hidden="1">
      <c r="A701" s="335"/>
      <c r="B701" s="349"/>
      <c r="C701" s="339"/>
      <c r="D701" s="351"/>
      <c r="E701" s="336"/>
      <c r="F701" s="312">
        <f t="shared" si="325"/>
        <v>0</v>
      </c>
      <c r="G701" s="312">
        <f t="shared" si="326"/>
        <v>0</v>
      </c>
      <c r="H701" s="372"/>
      <c r="I701" s="312">
        <f t="shared" si="327"/>
        <v>0</v>
      </c>
      <c r="J701" s="312">
        <f t="shared" si="328"/>
        <v>0</v>
      </c>
      <c r="K701" s="315" t="str">
        <f t="shared" si="321"/>
        <v>#DIV/0!</v>
      </c>
      <c r="L701" s="290"/>
      <c r="M701" s="290"/>
      <c r="N701" s="290"/>
      <c r="O701" s="290"/>
      <c r="P701" s="290"/>
      <c r="Q701" s="290"/>
      <c r="R701" s="290"/>
      <c r="S701" s="290"/>
      <c r="T701" s="290"/>
      <c r="U701" s="290"/>
      <c r="V701" s="290"/>
      <c r="W701" s="290"/>
      <c r="X701" s="290"/>
      <c r="Y701" s="290"/>
      <c r="Z701" s="290"/>
    </row>
    <row r="702" hidden="1">
      <c r="A702" s="335"/>
      <c r="B702" s="349"/>
      <c r="C702" s="339"/>
      <c r="D702" s="351"/>
      <c r="E702" s="336"/>
      <c r="F702" s="312">
        <f t="shared" si="325"/>
        <v>0</v>
      </c>
      <c r="G702" s="312">
        <f t="shared" si="326"/>
        <v>0</v>
      </c>
      <c r="H702" s="372"/>
      <c r="I702" s="312">
        <f t="shared" si="327"/>
        <v>0</v>
      </c>
      <c r="J702" s="312">
        <f t="shared" si="328"/>
        <v>0</v>
      </c>
      <c r="K702" s="315" t="str">
        <f t="shared" si="321"/>
        <v>#DIV/0!</v>
      </c>
      <c r="L702" s="290"/>
      <c r="M702" s="290"/>
      <c r="N702" s="290"/>
      <c r="O702" s="290"/>
      <c r="P702" s="290"/>
      <c r="Q702" s="290"/>
      <c r="R702" s="290"/>
      <c r="S702" s="290"/>
      <c r="T702" s="290"/>
      <c r="U702" s="290"/>
      <c r="V702" s="290"/>
      <c r="W702" s="290"/>
      <c r="X702" s="290"/>
      <c r="Y702" s="290"/>
      <c r="Z702" s="290"/>
    </row>
    <row r="703" hidden="1">
      <c r="A703" s="335"/>
      <c r="B703" s="349"/>
      <c r="C703" s="339"/>
      <c r="D703" s="351"/>
      <c r="E703" s="336"/>
      <c r="F703" s="312">
        <f t="shared" si="325"/>
        <v>0</v>
      </c>
      <c r="G703" s="312">
        <f t="shared" si="326"/>
        <v>0</v>
      </c>
      <c r="H703" s="372"/>
      <c r="I703" s="312">
        <f t="shared" si="327"/>
        <v>0</v>
      </c>
      <c r="J703" s="312">
        <f t="shared" si="328"/>
        <v>0</v>
      </c>
      <c r="K703" s="315" t="str">
        <f t="shared" si="321"/>
        <v>#DIV/0!</v>
      </c>
      <c r="L703" s="290"/>
      <c r="M703" s="290"/>
      <c r="N703" s="290"/>
      <c r="O703" s="290"/>
      <c r="P703" s="290"/>
      <c r="Q703" s="290"/>
      <c r="R703" s="290"/>
      <c r="S703" s="290"/>
      <c r="T703" s="290"/>
      <c r="U703" s="290"/>
      <c r="V703" s="290"/>
      <c r="W703" s="290"/>
      <c r="X703" s="290"/>
      <c r="Y703" s="290"/>
      <c r="Z703" s="290"/>
    </row>
    <row r="704" hidden="1">
      <c r="A704" s="337"/>
      <c r="B704" s="338"/>
      <c r="C704" s="339"/>
      <c r="D704" s="351"/>
      <c r="E704" s="336"/>
      <c r="F704" s="312">
        <f t="shared" si="325"/>
        <v>0</v>
      </c>
      <c r="G704" s="312">
        <f t="shared" si="326"/>
        <v>0</v>
      </c>
      <c r="H704" s="372"/>
      <c r="I704" s="312">
        <f t="shared" si="327"/>
        <v>0</v>
      </c>
      <c r="J704" s="312">
        <f t="shared" si="328"/>
        <v>0</v>
      </c>
      <c r="K704" s="315" t="str">
        <f t="shared" si="321"/>
        <v>#DIV/0!</v>
      </c>
      <c r="L704" s="290"/>
      <c r="M704" s="290"/>
      <c r="N704" s="290"/>
      <c r="O704" s="290"/>
      <c r="P704" s="290"/>
      <c r="Q704" s="290"/>
      <c r="R704" s="290"/>
      <c r="S704" s="290"/>
      <c r="T704" s="290"/>
      <c r="U704" s="290"/>
      <c r="V704" s="290"/>
      <c r="W704" s="290"/>
      <c r="X704" s="290"/>
      <c r="Y704" s="290"/>
      <c r="Z704" s="290"/>
    </row>
    <row r="705" hidden="1">
      <c r="A705" s="341"/>
      <c r="B705" s="338"/>
      <c r="C705" s="342"/>
      <c r="D705" s="355"/>
      <c r="E705" s="343"/>
      <c r="F705" s="312">
        <f t="shared" si="325"/>
        <v>0</v>
      </c>
      <c r="G705" s="312">
        <f t="shared" si="326"/>
        <v>0</v>
      </c>
      <c r="H705" s="374"/>
      <c r="I705" s="312">
        <f t="shared" si="327"/>
        <v>0</v>
      </c>
      <c r="J705" s="312">
        <f t="shared" si="328"/>
        <v>0</v>
      </c>
      <c r="K705" s="315" t="str">
        <f t="shared" si="321"/>
        <v>#DIV/0!</v>
      </c>
      <c r="L705" s="290"/>
      <c r="M705" s="290"/>
      <c r="N705" s="290"/>
      <c r="O705" s="290"/>
      <c r="P705" s="290"/>
      <c r="Q705" s="290"/>
      <c r="R705" s="290"/>
      <c r="S705" s="290"/>
      <c r="T705" s="290"/>
      <c r="U705" s="290"/>
      <c r="V705" s="290"/>
      <c r="W705" s="290"/>
      <c r="X705" s="290"/>
      <c r="Y705" s="290"/>
      <c r="Z705" s="290"/>
    </row>
    <row r="706" hidden="1">
      <c r="A706" s="344"/>
      <c r="B706" s="345" t="s">
        <v>854</v>
      </c>
      <c r="C706" s="346">
        <f>SUM(C691:C705)</f>
        <v>0</v>
      </c>
      <c r="D706" s="346"/>
      <c r="E706" s="346"/>
      <c r="F706" s="347">
        <f t="shared" ref="F706:G706" si="329">SUM(F691:F705)</f>
        <v>0</v>
      </c>
      <c r="G706" s="347">
        <f t="shared" si="329"/>
        <v>0</v>
      </c>
      <c r="H706" s="346"/>
      <c r="I706" s="347">
        <f t="shared" ref="I706:J706" si="330">SUM(I691:I705)</f>
        <v>0</v>
      </c>
      <c r="J706" s="347">
        <f t="shared" si="330"/>
        <v>0</v>
      </c>
      <c r="K706" s="348" t="str">
        <f t="shared" si="321"/>
        <v>#DIV/0!</v>
      </c>
      <c r="L706" s="290"/>
      <c r="M706" s="290"/>
      <c r="N706" s="290"/>
      <c r="O706" s="290"/>
      <c r="P706" s="290"/>
      <c r="Q706" s="290"/>
      <c r="R706" s="290"/>
      <c r="S706" s="290"/>
      <c r="T706" s="290"/>
      <c r="U706" s="290"/>
      <c r="V706" s="290"/>
      <c r="W706" s="290"/>
      <c r="X706" s="290"/>
      <c r="Y706" s="290"/>
      <c r="Z706" s="290"/>
    </row>
    <row r="707" hidden="1">
      <c r="A707" s="335"/>
      <c r="B707" s="349"/>
      <c r="C707" s="350"/>
      <c r="D707" s="351"/>
      <c r="E707" s="352"/>
      <c r="F707" s="312">
        <f t="shared" ref="F707:F721" si="331">E707*C707</f>
        <v>0</v>
      </c>
      <c r="G707" s="312">
        <f t="shared" ref="G707:G721" si="332">F707*$C$670</f>
        <v>0</v>
      </c>
      <c r="H707" s="375"/>
      <c r="I707" s="312">
        <f t="shared" ref="I707:I721" si="333">H707*C707</f>
        <v>0</v>
      </c>
      <c r="J707" s="312">
        <f t="shared" ref="J707:J721" si="334">I707*$C$670</f>
        <v>0</v>
      </c>
      <c r="K707" s="315" t="str">
        <f t="shared" si="321"/>
        <v>#DIV/0!</v>
      </c>
      <c r="L707" s="331"/>
      <c r="M707" s="331"/>
      <c r="N707" s="331"/>
      <c r="O707" s="331"/>
      <c r="P707" s="331"/>
      <c r="Q707" s="331"/>
      <c r="R707" s="331"/>
      <c r="S707" s="331"/>
      <c r="T707" s="331"/>
      <c r="U707" s="331"/>
      <c r="V707" s="331"/>
      <c r="W707" s="331"/>
      <c r="X707" s="331"/>
      <c r="Y707" s="331"/>
      <c r="Z707" s="331"/>
    </row>
    <row r="708" hidden="1">
      <c r="A708" s="335"/>
      <c r="B708" s="349"/>
      <c r="C708" s="339"/>
      <c r="D708" s="351"/>
      <c r="E708" s="336"/>
      <c r="F708" s="312">
        <f t="shared" si="331"/>
        <v>0</v>
      </c>
      <c r="G708" s="312">
        <f t="shared" si="332"/>
        <v>0</v>
      </c>
      <c r="H708" s="372"/>
      <c r="I708" s="312">
        <f t="shared" si="333"/>
        <v>0</v>
      </c>
      <c r="J708" s="312">
        <f t="shared" si="334"/>
        <v>0</v>
      </c>
      <c r="K708" s="315" t="str">
        <f t="shared" si="321"/>
        <v>#DIV/0!</v>
      </c>
      <c r="L708" s="290"/>
      <c r="M708" s="290"/>
      <c r="N708" s="290"/>
      <c r="O708" s="290"/>
      <c r="P708" s="290"/>
      <c r="Q708" s="290"/>
      <c r="R708" s="290"/>
      <c r="S708" s="290"/>
      <c r="T708" s="290"/>
      <c r="U708" s="290"/>
      <c r="V708" s="290"/>
      <c r="W708" s="290"/>
      <c r="X708" s="290"/>
      <c r="Y708" s="290"/>
      <c r="Z708" s="290"/>
    </row>
    <row r="709" hidden="1">
      <c r="A709" s="335"/>
      <c r="B709" s="354"/>
      <c r="C709" s="339"/>
      <c r="D709" s="351"/>
      <c r="E709" s="336"/>
      <c r="F709" s="312">
        <f t="shared" si="331"/>
        <v>0</v>
      </c>
      <c r="G709" s="312">
        <f t="shared" si="332"/>
        <v>0</v>
      </c>
      <c r="H709" s="372"/>
      <c r="I709" s="312">
        <f t="shared" si="333"/>
        <v>0</v>
      </c>
      <c r="J709" s="312">
        <f t="shared" si="334"/>
        <v>0</v>
      </c>
      <c r="K709" s="315" t="str">
        <f t="shared" si="321"/>
        <v>#DIV/0!</v>
      </c>
      <c r="L709" s="290"/>
      <c r="M709" s="290"/>
      <c r="N709" s="290"/>
      <c r="O709" s="290"/>
      <c r="P709" s="290"/>
      <c r="Q709" s="290"/>
      <c r="R709" s="290"/>
      <c r="S709" s="290"/>
      <c r="T709" s="290"/>
      <c r="U709" s="290"/>
      <c r="V709" s="290"/>
      <c r="W709" s="290"/>
      <c r="X709" s="290"/>
      <c r="Y709" s="290"/>
      <c r="Z709" s="290"/>
    </row>
    <row r="710" hidden="1">
      <c r="A710" s="335"/>
      <c r="B710" s="349"/>
      <c r="C710" s="339"/>
      <c r="D710" s="351"/>
      <c r="E710" s="336"/>
      <c r="F710" s="312">
        <f t="shared" si="331"/>
        <v>0</v>
      </c>
      <c r="G710" s="312">
        <f t="shared" si="332"/>
        <v>0</v>
      </c>
      <c r="H710" s="372"/>
      <c r="I710" s="312">
        <f t="shared" si="333"/>
        <v>0</v>
      </c>
      <c r="J710" s="312">
        <f t="shared" si="334"/>
        <v>0</v>
      </c>
      <c r="K710" s="315" t="str">
        <f t="shared" si="321"/>
        <v>#DIV/0!</v>
      </c>
      <c r="L710" s="290"/>
      <c r="M710" s="290"/>
      <c r="N710" s="290"/>
      <c r="O710" s="290"/>
      <c r="P710" s="290"/>
      <c r="Q710" s="290"/>
      <c r="R710" s="290"/>
      <c r="S710" s="290"/>
      <c r="T710" s="290"/>
      <c r="U710" s="290"/>
      <c r="V710" s="290"/>
      <c r="W710" s="290"/>
      <c r="X710" s="290"/>
      <c r="Y710" s="290"/>
      <c r="Z710" s="290"/>
    </row>
    <row r="711" hidden="1">
      <c r="A711" s="335"/>
      <c r="B711" s="349"/>
      <c r="C711" s="339"/>
      <c r="D711" s="351"/>
      <c r="E711" s="336"/>
      <c r="F711" s="312">
        <f t="shared" si="331"/>
        <v>0</v>
      </c>
      <c r="G711" s="312">
        <f t="shared" si="332"/>
        <v>0</v>
      </c>
      <c r="H711" s="372"/>
      <c r="I711" s="312">
        <f t="shared" si="333"/>
        <v>0</v>
      </c>
      <c r="J711" s="312">
        <f t="shared" si="334"/>
        <v>0</v>
      </c>
      <c r="K711" s="315" t="str">
        <f t="shared" si="321"/>
        <v>#DIV/0!</v>
      </c>
      <c r="L711" s="290"/>
      <c r="M711" s="290"/>
      <c r="N711" s="290"/>
      <c r="O711" s="290"/>
      <c r="P711" s="290"/>
      <c r="Q711" s="290"/>
      <c r="R711" s="290"/>
      <c r="S711" s="290"/>
      <c r="T711" s="290"/>
      <c r="U711" s="290"/>
      <c r="V711" s="290"/>
      <c r="W711" s="290"/>
      <c r="X711" s="290"/>
      <c r="Y711" s="290"/>
      <c r="Z711" s="290"/>
    </row>
    <row r="712" hidden="1">
      <c r="A712" s="335"/>
      <c r="B712" s="349"/>
      <c r="C712" s="339"/>
      <c r="D712" s="351"/>
      <c r="E712" s="336"/>
      <c r="F712" s="312">
        <f t="shared" si="331"/>
        <v>0</v>
      </c>
      <c r="G712" s="312">
        <f t="shared" si="332"/>
        <v>0</v>
      </c>
      <c r="H712" s="372"/>
      <c r="I712" s="312">
        <f t="shared" si="333"/>
        <v>0</v>
      </c>
      <c r="J712" s="312">
        <f t="shared" si="334"/>
        <v>0</v>
      </c>
      <c r="K712" s="315" t="str">
        <f t="shared" si="321"/>
        <v>#DIV/0!</v>
      </c>
      <c r="L712" s="290"/>
      <c r="M712" s="290"/>
      <c r="N712" s="290"/>
      <c r="O712" s="290"/>
      <c r="P712" s="290"/>
      <c r="Q712" s="290"/>
      <c r="R712" s="290"/>
      <c r="S712" s="290"/>
      <c r="T712" s="290"/>
      <c r="U712" s="290"/>
      <c r="V712" s="290"/>
      <c r="W712" s="290"/>
      <c r="X712" s="290"/>
      <c r="Y712" s="290"/>
      <c r="Z712" s="290"/>
    </row>
    <row r="713" hidden="1">
      <c r="A713" s="335"/>
      <c r="B713" s="349"/>
      <c r="C713" s="339"/>
      <c r="D713" s="351"/>
      <c r="E713" s="336"/>
      <c r="F713" s="312">
        <f t="shared" si="331"/>
        <v>0</v>
      </c>
      <c r="G713" s="312">
        <f t="shared" si="332"/>
        <v>0</v>
      </c>
      <c r="H713" s="372"/>
      <c r="I713" s="312">
        <f t="shared" si="333"/>
        <v>0</v>
      </c>
      <c r="J713" s="312">
        <f t="shared" si="334"/>
        <v>0</v>
      </c>
      <c r="K713" s="315" t="str">
        <f t="shared" si="321"/>
        <v>#DIV/0!</v>
      </c>
      <c r="L713" s="290"/>
      <c r="M713" s="290"/>
      <c r="N713" s="290"/>
      <c r="O713" s="290"/>
      <c r="P713" s="290"/>
      <c r="Q713" s="290"/>
      <c r="R713" s="290"/>
      <c r="S713" s="290"/>
      <c r="T713" s="290"/>
      <c r="U713" s="290"/>
      <c r="V713" s="290"/>
      <c r="W713" s="290"/>
      <c r="X713" s="290"/>
      <c r="Y713" s="290"/>
      <c r="Z713" s="290"/>
    </row>
    <row r="714" hidden="1">
      <c r="A714" s="335"/>
      <c r="B714" s="349"/>
      <c r="C714" s="339"/>
      <c r="D714" s="351"/>
      <c r="E714" s="336"/>
      <c r="F714" s="312">
        <f t="shared" si="331"/>
        <v>0</v>
      </c>
      <c r="G714" s="312">
        <f t="shared" si="332"/>
        <v>0</v>
      </c>
      <c r="H714" s="372"/>
      <c r="I714" s="312">
        <f t="shared" si="333"/>
        <v>0</v>
      </c>
      <c r="J714" s="312">
        <f t="shared" si="334"/>
        <v>0</v>
      </c>
      <c r="K714" s="315" t="str">
        <f t="shared" si="321"/>
        <v>#DIV/0!</v>
      </c>
      <c r="L714" s="290"/>
      <c r="M714" s="290"/>
      <c r="N714" s="290"/>
      <c r="O714" s="290"/>
      <c r="P714" s="290"/>
      <c r="Q714" s="290"/>
      <c r="R714" s="290"/>
      <c r="S714" s="290"/>
      <c r="T714" s="290"/>
      <c r="U714" s="290"/>
      <c r="V714" s="290"/>
      <c r="W714" s="290"/>
      <c r="X714" s="290"/>
      <c r="Y714" s="290"/>
      <c r="Z714" s="290"/>
    </row>
    <row r="715" hidden="1">
      <c r="A715" s="335"/>
      <c r="B715" s="349"/>
      <c r="C715" s="339"/>
      <c r="D715" s="351"/>
      <c r="E715" s="336"/>
      <c r="F715" s="312">
        <f t="shared" si="331"/>
        <v>0</v>
      </c>
      <c r="G715" s="312">
        <f t="shared" si="332"/>
        <v>0</v>
      </c>
      <c r="H715" s="372"/>
      <c r="I715" s="312">
        <f t="shared" si="333"/>
        <v>0</v>
      </c>
      <c r="J715" s="312">
        <f t="shared" si="334"/>
        <v>0</v>
      </c>
      <c r="K715" s="315" t="str">
        <f t="shared" si="321"/>
        <v>#DIV/0!</v>
      </c>
      <c r="L715" s="290"/>
      <c r="M715" s="290"/>
      <c r="N715" s="290"/>
      <c r="O715" s="290"/>
      <c r="P715" s="290"/>
      <c r="Q715" s="290"/>
      <c r="R715" s="290"/>
      <c r="S715" s="290"/>
      <c r="T715" s="290"/>
      <c r="U715" s="290"/>
      <c r="V715" s="290"/>
      <c r="W715" s="290"/>
      <c r="X715" s="290"/>
      <c r="Y715" s="290"/>
      <c r="Z715" s="290"/>
    </row>
    <row r="716" hidden="1">
      <c r="A716" s="335"/>
      <c r="B716" s="349"/>
      <c r="C716" s="339"/>
      <c r="D716" s="351"/>
      <c r="E716" s="336"/>
      <c r="F716" s="312">
        <f t="shared" si="331"/>
        <v>0</v>
      </c>
      <c r="G716" s="312">
        <f t="shared" si="332"/>
        <v>0</v>
      </c>
      <c r="H716" s="372"/>
      <c r="I716" s="312">
        <f t="shared" si="333"/>
        <v>0</v>
      </c>
      <c r="J716" s="312">
        <f t="shared" si="334"/>
        <v>0</v>
      </c>
      <c r="K716" s="315" t="str">
        <f t="shared" si="321"/>
        <v>#DIV/0!</v>
      </c>
      <c r="L716" s="290"/>
      <c r="M716" s="290"/>
      <c r="N716" s="290"/>
      <c r="O716" s="290"/>
      <c r="P716" s="290"/>
      <c r="Q716" s="290"/>
      <c r="R716" s="290"/>
      <c r="S716" s="290"/>
      <c r="T716" s="290"/>
      <c r="U716" s="290"/>
      <c r="V716" s="290"/>
      <c r="W716" s="290"/>
      <c r="X716" s="290"/>
      <c r="Y716" s="290"/>
      <c r="Z716" s="290"/>
    </row>
    <row r="717" hidden="1">
      <c r="A717" s="335"/>
      <c r="B717" s="349"/>
      <c r="C717" s="339"/>
      <c r="D717" s="351"/>
      <c r="E717" s="336"/>
      <c r="F717" s="312">
        <f t="shared" si="331"/>
        <v>0</v>
      </c>
      <c r="G717" s="312">
        <f t="shared" si="332"/>
        <v>0</v>
      </c>
      <c r="H717" s="372"/>
      <c r="I717" s="312">
        <f t="shared" si="333"/>
        <v>0</v>
      </c>
      <c r="J717" s="312">
        <f t="shared" si="334"/>
        <v>0</v>
      </c>
      <c r="K717" s="315" t="str">
        <f t="shared" si="321"/>
        <v>#DIV/0!</v>
      </c>
      <c r="L717" s="290"/>
      <c r="M717" s="290"/>
      <c r="N717" s="290"/>
      <c r="O717" s="290"/>
      <c r="P717" s="290"/>
      <c r="Q717" s="290"/>
      <c r="R717" s="290"/>
      <c r="S717" s="290"/>
      <c r="T717" s="290"/>
      <c r="U717" s="290"/>
      <c r="V717" s="290"/>
      <c r="W717" s="290"/>
      <c r="X717" s="290"/>
      <c r="Y717" s="290"/>
      <c r="Z717" s="290"/>
    </row>
    <row r="718" hidden="1">
      <c r="A718" s="335"/>
      <c r="B718" s="349"/>
      <c r="C718" s="339"/>
      <c r="D718" s="351"/>
      <c r="E718" s="336"/>
      <c r="F718" s="312">
        <f t="shared" si="331"/>
        <v>0</v>
      </c>
      <c r="G718" s="312">
        <f t="shared" si="332"/>
        <v>0</v>
      </c>
      <c r="H718" s="372"/>
      <c r="I718" s="312">
        <f t="shared" si="333"/>
        <v>0</v>
      </c>
      <c r="J718" s="312">
        <f t="shared" si="334"/>
        <v>0</v>
      </c>
      <c r="K718" s="315" t="str">
        <f t="shared" si="321"/>
        <v>#DIV/0!</v>
      </c>
      <c r="L718" s="290"/>
      <c r="M718" s="290"/>
      <c r="N718" s="290"/>
      <c r="O718" s="290"/>
      <c r="P718" s="290"/>
      <c r="Q718" s="290"/>
      <c r="R718" s="290"/>
      <c r="S718" s="290"/>
      <c r="T718" s="290"/>
      <c r="U718" s="290"/>
      <c r="V718" s="290"/>
      <c r="W718" s="290"/>
      <c r="X718" s="290"/>
      <c r="Y718" s="290"/>
      <c r="Z718" s="290"/>
    </row>
    <row r="719" hidden="1">
      <c r="A719" s="335"/>
      <c r="B719" s="349"/>
      <c r="C719" s="339"/>
      <c r="D719" s="351"/>
      <c r="E719" s="336"/>
      <c r="F719" s="312">
        <f t="shared" si="331"/>
        <v>0</v>
      </c>
      <c r="G719" s="312">
        <f t="shared" si="332"/>
        <v>0</v>
      </c>
      <c r="H719" s="372"/>
      <c r="I719" s="312">
        <f t="shared" si="333"/>
        <v>0</v>
      </c>
      <c r="J719" s="312">
        <f t="shared" si="334"/>
        <v>0</v>
      </c>
      <c r="K719" s="315" t="str">
        <f t="shared" si="321"/>
        <v>#DIV/0!</v>
      </c>
      <c r="L719" s="290"/>
      <c r="M719" s="290"/>
      <c r="N719" s="290"/>
      <c r="O719" s="290"/>
      <c r="P719" s="290"/>
      <c r="Q719" s="290"/>
      <c r="R719" s="290"/>
      <c r="S719" s="290"/>
      <c r="T719" s="290"/>
      <c r="U719" s="290"/>
      <c r="V719" s="290"/>
      <c r="W719" s="290"/>
      <c r="X719" s="290"/>
      <c r="Y719" s="290"/>
      <c r="Z719" s="290"/>
    </row>
    <row r="720" hidden="1">
      <c r="A720" s="337"/>
      <c r="B720" s="338"/>
      <c r="C720" s="339"/>
      <c r="D720" s="351"/>
      <c r="E720" s="336"/>
      <c r="F720" s="312">
        <f t="shared" si="331"/>
        <v>0</v>
      </c>
      <c r="G720" s="312">
        <f t="shared" si="332"/>
        <v>0</v>
      </c>
      <c r="H720" s="372"/>
      <c r="I720" s="312">
        <f t="shared" si="333"/>
        <v>0</v>
      </c>
      <c r="J720" s="312">
        <f t="shared" si="334"/>
        <v>0</v>
      </c>
      <c r="K720" s="315" t="str">
        <f t="shared" si="321"/>
        <v>#DIV/0!</v>
      </c>
      <c r="L720" s="290"/>
      <c r="M720" s="290"/>
      <c r="N720" s="290"/>
      <c r="O720" s="290"/>
      <c r="P720" s="290"/>
      <c r="Q720" s="290"/>
      <c r="R720" s="290"/>
      <c r="S720" s="290"/>
      <c r="T720" s="290"/>
      <c r="U720" s="290"/>
      <c r="V720" s="290"/>
      <c r="W720" s="290"/>
      <c r="X720" s="290"/>
      <c r="Y720" s="290"/>
      <c r="Z720" s="290"/>
    </row>
    <row r="721" hidden="1">
      <c r="A721" s="341"/>
      <c r="B721" s="338"/>
      <c r="C721" s="342"/>
      <c r="D721" s="355"/>
      <c r="E721" s="343"/>
      <c r="F721" s="312">
        <f t="shared" si="331"/>
        <v>0</v>
      </c>
      <c r="G721" s="312">
        <f t="shared" si="332"/>
        <v>0</v>
      </c>
      <c r="H721" s="374"/>
      <c r="I721" s="312">
        <f t="shared" si="333"/>
        <v>0</v>
      </c>
      <c r="J721" s="312">
        <f t="shared" si="334"/>
        <v>0</v>
      </c>
      <c r="K721" s="315" t="str">
        <f t="shared" si="321"/>
        <v>#DIV/0!</v>
      </c>
      <c r="L721" s="290"/>
      <c r="M721" s="290"/>
      <c r="N721" s="290"/>
      <c r="O721" s="290"/>
      <c r="P721" s="290"/>
      <c r="Q721" s="290"/>
      <c r="R721" s="290"/>
      <c r="S721" s="290"/>
      <c r="T721" s="290"/>
      <c r="U721" s="290"/>
      <c r="V721" s="290"/>
      <c r="W721" s="290"/>
      <c r="X721" s="290"/>
      <c r="Y721" s="290"/>
      <c r="Z721" s="290"/>
    </row>
    <row r="722" hidden="1">
      <c r="A722" s="344"/>
      <c r="B722" s="345" t="s">
        <v>855</v>
      </c>
      <c r="C722" s="346">
        <f>SUM(C707:C721)</f>
        <v>0</v>
      </c>
      <c r="D722" s="346"/>
      <c r="E722" s="346"/>
      <c r="F722" s="347">
        <f t="shared" ref="F722:G722" si="335">SUM(F707:F721)</f>
        <v>0</v>
      </c>
      <c r="G722" s="347">
        <f t="shared" si="335"/>
        <v>0</v>
      </c>
      <c r="H722" s="346"/>
      <c r="I722" s="347">
        <f t="shared" ref="I722:J722" si="336">SUM(I707:I721)</f>
        <v>0</v>
      </c>
      <c r="J722" s="347">
        <f t="shared" si="336"/>
        <v>0</v>
      </c>
      <c r="K722" s="348" t="str">
        <f t="shared" si="321"/>
        <v>#DIV/0!</v>
      </c>
      <c r="L722" s="290"/>
      <c r="M722" s="290"/>
      <c r="N722" s="290"/>
      <c r="O722" s="290"/>
      <c r="P722" s="290"/>
      <c r="Q722" s="290"/>
      <c r="R722" s="290"/>
      <c r="S722" s="290"/>
      <c r="T722" s="290"/>
      <c r="U722" s="290"/>
      <c r="V722" s="290"/>
      <c r="W722" s="290"/>
      <c r="X722" s="290"/>
      <c r="Y722" s="290"/>
      <c r="Z722" s="290"/>
    </row>
    <row r="723" hidden="1">
      <c r="A723" s="335"/>
      <c r="B723" s="349"/>
      <c r="C723" s="350"/>
      <c r="D723" s="351"/>
      <c r="E723" s="352"/>
      <c r="F723" s="312">
        <f t="shared" ref="F723:F737" si="337">E723*C723</f>
        <v>0</v>
      </c>
      <c r="G723" s="312">
        <f t="shared" ref="G723:G737" si="338">F723*$C$670</f>
        <v>0</v>
      </c>
      <c r="H723" s="375"/>
      <c r="I723" s="312">
        <f t="shared" ref="I723:I737" si="339">H723*C723</f>
        <v>0</v>
      </c>
      <c r="J723" s="312">
        <f t="shared" ref="J723:J737" si="340">I723*$C$670</f>
        <v>0</v>
      </c>
      <c r="K723" s="315" t="str">
        <f t="shared" si="321"/>
        <v>#DIV/0!</v>
      </c>
      <c r="L723" s="331"/>
      <c r="M723" s="331"/>
      <c r="N723" s="331"/>
      <c r="O723" s="331"/>
      <c r="P723" s="331"/>
      <c r="Q723" s="331"/>
      <c r="R723" s="331"/>
      <c r="S723" s="331"/>
      <c r="T723" s="331"/>
      <c r="U723" s="331"/>
      <c r="V723" s="331"/>
      <c r="W723" s="331"/>
      <c r="X723" s="331"/>
      <c r="Y723" s="331"/>
      <c r="Z723" s="331"/>
    </row>
    <row r="724" hidden="1">
      <c r="A724" s="335"/>
      <c r="B724" s="349"/>
      <c r="C724" s="339"/>
      <c r="D724" s="351"/>
      <c r="E724" s="336"/>
      <c r="F724" s="312">
        <f t="shared" si="337"/>
        <v>0</v>
      </c>
      <c r="G724" s="312">
        <f t="shared" si="338"/>
        <v>0</v>
      </c>
      <c r="H724" s="372"/>
      <c r="I724" s="312">
        <f t="shared" si="339"/>
        <v>0</v>
      </c>
      <c r="J724" s="312">
        <f t="shared" si="340"/>
        <v>0</v>
      </c>
      <c r="K724" s="315" t="str">
        <f t="shared" si="321"/>
        <v>#DIV/0!</v>
      </c>
      <c r="L724" s="290"/>
      <c r="M724" s="290"/>
      <c r="N724" s="290"/>
      <c r="O724" s="290"/>
      <c r="P724" s="290"/>
      <c r="Q724" s="290"/>
      <c r="R724" s="290"/>
      <c r="S724" s="290"/>
      <c r="T724" s="290"/>
      <c r="U724" s="290"/>
      <c r="V724" s="290"/>
      <c r="W724" s="290"/>
      <c r="X724" s="290"/>
      <c r="Y724" s="290"/>
      <c r="Z724" s="290"/>
    </row>
    <row r="725" hidden="1">
      <c r="A725" s="335"/>
      <c r="B725" s="354"/>
      <c r="C725" s="339"/>
      <c r="D725" s="351"/>
      <c r="E725" s="336"/>
      <c r="F725" s="312">
        <f t="shared" si="337"/>
        <v>0</v>
      </c>
      <c r="G725" s="312">
        <f t="shared" si="338"/>
        <v>0</v>
      </c>
      <c r="H725" s="372"/>
      <c r="I725" s="312">
        <f t="shared" si="339"/>
        <v>0</v>
      </c>
      <c r="J725" s="312">
        <f t="shared" si="340"/>
        <v>0</v>
      </c>
      <c r="K725" s="315" t="str">
        <f t="shared" si="321"/>
        <v>#DIV/0!</v>
      </c>
      <c r="L725" s="290"/>
      <c r="M725" s="290"/>
      <c r="N725" s="290"/>
      <c r="O725" s="290"/>
      <c r="P725" s="290"/>
      <c r="Q725" s="290"/>
      <c r="R725" s="290"/>
      <c r="S725" s="290"/>
      <c r="T725" s="290"/>
      <c r="U725" s="290"/>
      <c r="V725" s="290"/>
      <c r="W725" s="290"/>
      <c r="X725" s="290"/>
      <c r="Y725" s="290"/>
      <c r="Z725" s="290"/>
    </row>
    <row r="726" hidden="1">
      <c r="A726" s="335"/>
      <c r="B726" s="349"/>
      <c r="C726" s="339"/>
      <c r="D726" s="351"/>
      <c r="E726" s="336"/>
      <c r="F726" s="312">
        <f t="shared" si="337"/>
        <v>0</v>
      </c>
      <c r="G726" s="312">
        <f t="shared" si="338"/>
        <v>0</v>
      </c>
      <c r="H726" s="372"/>
      <c r="I726" s="312">
        <f t="shared" si="339"/>
        <v>0</v>
      </c>
      <c r="J726" s="312">
        <f t="shared" si="340"/>
        <v>0</v>
      </c>
      <c r="K726" s="315" t="str">
        <f t="shared" si="321"/>
        <v>#DIV/0!</v>
      </c>
      <c r="L726" s="290"/>
      <c r="M726" s="290"/>
      <c r="N726" s="290"/>
      <c r="O726" s="290"/>
      <c r="P726" s="290"/>
      <c r="Q726" s="290"/>
      <c r="R726" s="290"/>
      <c r="S726" s="290"/>
      <c r="T726" s="290"/>
      <c r="U726" s="290"/>
      <c r="V726" s="290"/>
      <c r="W726" s="290"/>
      <c r="X726" s="290"/>
      <c r="Y726" s="290"/>
      <c r="Z726" s="290"/>
    </row>
    <row r="727" hidden="1">
      <c r="A727" s="335"/>
      <c r="B727" s="349"/>
      <c r="C727" s="339"/>
      <c r="D727" s="351"/>
      <c r="E727" s="336"/>
      <c r="F727" s="312">
        <f t="shared" si="337"/>
        <v>0</v>
      </c>
      <c r="G727" s="312">
        <f t="shared" si="338"/>
        <v>0</v>
      </c>
      <c r="H727" s="372"/>
      <c r="I727" s="312">
        <f t="shared" si="339"/>
        <v>0</v>
      </c>
      <c r="J727" s="312">
        <f t="shared" si="340"/>
        <v>0</v>
      </c>
      <c r="K727" s="315" t="str">
        <f t="shared" si="321"/>
        <v>#DIV/0!</v>
      </c>
      <c r="L727" s="290"/>
      <c r="M727" s="290"/>
      <c r="N727" s="290"/>
      <c r="O727" s="290"/>
      <c r="P727" s="290"/>
      <c r="Q727" s="290"/>
      <c r="R727" s="290"/>
      <c r="S727" s="290"/>
      <c r="T727" s="290"/>
      <c r="U727" s="290"/>
      <c r="V727" s="290"/>
      <c r="W727" s="290"/>
      <c r="X727" s="290"/>
      <c r="Y727" s="290"/>
      <c r="Z727" s="290"/>
    </row>
    <row r="728" hidden="1">
      <c r="A728" s="335"/>
      <c r="B728" s="349"/>
      <c r="C728" s="339"/>
      <c r="D728" s="351"/>
      <c r="E728" s="336"/>
      <c r="F728" s="312">
        <f t="shared" si="337"/>
        <v>0</v>
      </c>
      <c r="G728" s="312">
        <f t="shared" si="338"/>
        <v>0</v>
      </c>
      <c r="H728" s="372"/>
      <c r="I728" s="312">
        <f t="shared" si="339"/>
        <v>0</v>
      </c>
      <c r="J728" s="312">
        <f t="shared" si="340"/>
        <v>0</v>
      </c>
      <c r="K728" s="315" t="str">
        <f t="shared" si="321"/>
        <v>#DIV/0!</v>
      </c>
      <c r="L728" s="290"/>
      <c r="M728" s="290"/>
      <c r="N728" s="290"/>
      <c r="O728" s="290"/>
      <c r="P728" s="290"/>
      <c r="Q728" s="290"/>
      <c r="R728" s="290"/>
      <c r="S728" s="290"/>
      <c r="T728" s="290"/>
      <c r="U728" s="290"/>
      <c r="V728" s="290"/>
      <c r="W728" s="290"/>
      <c r="X728" s="290"/>
      <c r="Y728" s="290"/>
      <c r="Z728" s="290"/>
    </row>
    <row r="729" hidden="1">
      <c r="A729" s="335"/>
      <c r="B729" s="349"/>
      <c r="C729" s="339"/>
      <c r="D729" s="351"/>
      <c r="E729" s="336"/>
      <c r="F729" s="312">
        <f t="shared" si="337"/>
        <v>0</v>
      </c>
      <c r="G729" s="312">
        <f t="shared" si="338"/>
        <v>0</v>
      </c>
      <c r="H729" s="372"/>
      <c r="I729" s="312">
        <f t="shared" si="339"/>
        <v>0</v>
      </c>
      <c r="J729" s="312">
        <f t="shared" si="340"/>
        <v>0</v>
      </c>
      <c r="K729" s="315" t="str">
        <f t="shared" si="321"/>
        <v>#DIV/0!</v>
      </c>
      <c r="L729" s="290"/>
      <c r="M729" s="290"/>
      <c r="N729" s="290"/>
      <c r="O729" s="290"/>
      <c r="P729" s="290"/>
      <c r="Q729" s="290"/>
      <c r="R729" s="290"/>
      <c r="S729" s="290"/>
      <c r="T729" s="290"/>
      <c r="U729" s="290"/>
      <c r="V729" s="290"/>
      <c r="W729" s="290"/>
      <c r="X729" s="290"/>
      <c r="Y729" s="290"/>
      <c r="Z729" s="290"/>
    </row>
    <row r="730" hidden="1">
      <c r="A730" s="335"/>
      <c r="B730" s="349"/>
      <c r="C730" s="339"/>
      <c r="D730" s="351"/>
      <c r="E730" s="336"/>
      <c r="F730" s="312">
        <f t="shared" si="337"/>
        <v>0</v>
      </c>
      <c r="G730" s="312">
        <f t="shared" si="338"/>
        <v>0</v>
      </c>
      <c r="H730" s="372"/>
      <c r="I730" s="312">
        <f t="shared" si="339"/>
        <v>0</v>
      </c>
      <c r="J730" s="312">
        <f t="shared" si="340"/>
        <v>0</v>
      </c>
      <c r="K730" s="315" t="str">
        <f t="shared" si="321"/>
        <v>#DIV/0!</v>
      </c>
      <c r="L730" s="290"/>
      <c r="M730" s="290"/>
      <c r="N730" s="290"/>
      <c r="O730" s="290"/>
      <c r="P730" s="290"/>
      <c r="Q730" s="290"/>
      <c r="R730" s="290"/>
      <c r="S730" s="290"/>
      <c r="T730" s="290"/>
      <c r="U730" s="290"/>
      <c r="V730" s="290"/>
      <c r="W730" s="290"/>
      <c r="X730" s="290"/>
      <c r="Y730" s="290"/>
      <c r="Z730" s="290"/>
    </row>
    <row r="731" hidden="1">
      <c r="A731" s="335"/>
      <c r="B731" s="349"/>
      <c r="C731" s="339"/>
      <c r="D731" s="351"/>
      <c r="E731" s="336"/>
      <c r="F731" s="312">
        <f t="shared" si="337"/>
        <v>0</v>
      </c>
      <c r="G731" s="312">
        <f t="shared" si="338"/>
        <v>0</v>
      </c>
      <c r="H731" s="372"/>
      <c r="I731" s="312">
        <f t="shared" si="339"/>
        <v>0</v>
      </c>
      <c r="J731" s="312">
        <f t="shared" si="340"/>
        <v>0</v>
      </c>
      <c r="K731" s="315" t="str">
        <f t="shared" si="321"/>
        <v>#DIV/0!</v>
      </c>
      <c r="L731" s="290"/>
      <c r="M731" s="290"/>
      <c r="N731" s="290"/>
      <c r="O731" s="290"/>
      <c r="P731" s="290"/>
      <c r="Q731" s="290"/>
      <c r="R731" s="290"/>
      <c r="S731" s="290"/>
      <c r="T731" s="290"/>
      <c r="U731" s="290"/>
      <c r="V731" s="290"/>
      <c r="W731" s="290"/>
      <c r="X731" s="290"/>
      <c r="Y731" s="290"/>
      <c r="Z731" s="290"/>
    </row>
    <row r="732" hidden="1">
      <c r="A732" s="335"/>
      <c r="B732" s="349"/>
      <c r="C732" s="339"/>
      <c r="D732" s="351"/>
      <c r="E732" s="336"/>
      <c r="F732" s="312">
        <f t="shared" si="337"/>
        <v>0</v>
      </c>
      <c r="G732" s="312">
        <f t="shared" si="338"/>
        <v>0</v>
      </c>
      <c r="H732" s="372"/>
      <c r="I732" s="312">
        <f t="shared" si="339"/>
        <v>0</v>
      </c>
      <c r="J732" s="312">
        <f t="shared" si="340"/>
        <v>0</v>
      </c>
      <c r="K732" s="315" t="str">
        <f t="shared" si="321"/>
        <v>#DIV/0!</v>
      </c>
      <c r="L732" s="290"/>
      <c r="M732" s="290"/>
      <c r="N732" s="290"/>
      <c r="O732" s="290"/>
      <c r="P732" s="290"/>
      <c r="Q732" s="290"/>
      <c r="R732" s="290"/>
      <c r="S732" s="290"/>
      <c r="T732" s="290"/>
      <c r="U732" s="290"/>
      <c r="V732" s="290"/>
      <c r="W732" s="290"/>
      <c r="X732" s="290"/>
      <c r="Y732" s="290"/>
      <c r="Z732" s="290"/>
    </row>
    <row r="733" hidden="1">
      <c r="A733" s="335"/>
      <c r="B733" s="349"/>
      <c r="C733" s="339"/>
      <c r="D733" s="351"/>
      <c r="E733" s="336"/>
      <c r="F733" s="312">
        <f t="shared" si="337"/>
        <v>0</v>
      </c>
      <c r="G733" s="312">
        <f t="shared" si="338"/>
        <v>0</v>
      </c>
      <c r="H733" s="372"/>
      <c r="I733" s="312">
        <f t="shared" si="339"/>
        <v>0</v>
      </c>
      <c r="J733" s="312">
        <f t="shared" si="340"/>
        <v>0</v>
      </c>
      <c r="K733" s="315" t="str">
        <f t="shared" si="321"/>
        <v>#DIV/0!</v>
      </c>
      <c r="L733" s="290"/>
      <c r="M733" s="290"/>
      <c r="N733" s="290"/>
      <c r="O733" s="290"/>
      <c r="P733" s="290"/>
      <c r="Q733" s="290"/>
      <c r="R733" s="290"/>
      <c r="S733" s="290"/>
      <c r="T733" s="290"/>
      <c r="U733" s="290"/>
      <c r="V733" s="290"/>
      <c r="W733" s="290"/>
      <c r="X733" s="290"/>
      <c r="Y733" s="290"/>
      <c r="Z733" s="290"/>
    </row>
    <row r="734" hidden="1">
      <c r="A734" s="335"/>
      <c r="B734" s="349"/>
      <c r="C734" s="339"/>
      <c r="D734" s="351"/>
      <c r="E734" s="336"/>
      <c r="F734" s="312">
        <f t="shared" si="337"/>
        <v>0</v>
      </c>
      <c r="G734" s="312">
        <f t="shared" si="338"/>
        <v>0</v>
      </c>
      <c r="H734" s="372"/>
      <c r="I734" s="312">
        <f t="shared" si="339"/>
        <v>0</v>
      </c>
      <c r="J734" s="312">
        <f t="shared" si="340"/>
        <v>0</v>
      </c>
      <c r="K734" s="315" t="str">
        <f t="shared" si="321"/>
        <v>#DIV/0!</v>
      </c>
      <c r="L734" s="290"/>
      <c r="M734" s="290"/>
      <c r="N734" s="290"/>
      <c r="O734" s="290"/>
      <c r="P734" s="290"/>
      <c r="Q734" s="290"/>
      <c r="R734" s="290"/>
      <c r="S734" s="290"/>
      <c r="T734" s="290"/>
      <c r="U734" s="290"/>
      <c r="V734" s="290"/>
      <c r="W734" s="290"/>
      <c r="X734" s="290"/>
      <c r="Y734" s="290"/>
      <c r="Z734" s="290"/>
    </row>
    <row r="735" hidden="1">
      <c r="A735" s="335"/>
      <c r="B735" s="349"/>
      <c r="C735" s="339"/>
      <c r="D735" s="351"/>
      <c r="E735" s="336"/>
      <c r="F735" s="312">
        <f t="shared" si="337"/>
        <v>0</v>
      </c>
      <c r="G735" s="312">
        <f t="shared" si="338"/>
        <v>0</v>
      </c>
      <c r="H735" s="372"/>
      <c r="I735" s="312">
        <f t="shared" si="339"/>
        <v>0</v>
      </c>
      <c r="J735" s="312">
        <f t="shared" si="340"/>
        <v>0</v>
      </c>
      <c r="K735" s="315" t="str">
        <f t="shared" si="321"/>
        <v>#DIV/0!</v>
      </c>
      <c r="L735" s="290"/>
      <c r="M735" s="290"/>
      <c r="N735" s="290"/>
      <c r="O735" s="290"/>
      <c r="P735" s="290"/>
      <c r="Q735" s="290"/>
      <c r="R735" s="290"/>
      <c r="S735" s="290"/>
      <c r="T735" s="290"/>
      <c r="U735" s="290"/>
      <c r="V735" s="290"/>
      <c r="W735" s="290"/>
      <c r="X735" s="290"/>
      <c r="Y735" s="290"/>
      <c r="Z735" s="290"/>
    </row>
    <row r="736" hidden="1">
      <c r="A736" s="337"/>
      <c r="B736" s="338"/>
      <c r="C736" s="339"/>
      <c r="D736" s="351"/>
      <c r="E736" s="336"/>
      <c r="F736" s="312">
        <f t="shared" si="337"/>
        <v>0</v>
      </c>
      <c r="G736" s="312">
        <f t="shared" si="338"/>
        <v>0</v>
      </c>
      <c r="H736" s="372"/>
      <c r="I736" s="312">
        <f t="shared" si="339"/>
        <v>0</v>
      </c>
      <c r="J736" s="312">
        <f t="shared" si="340"/>
        <v>0</v>
      </c>
      <c r="K736" s="315" t="str">
        <f t="shared" si="321"/>
        <v>#DIV/0!</v>
      </c>
      <c r="L736" s="290"/>
      <c r="M736" s="290"/>
      <c r="N736" s="290"/>
      <c r="O736" s="290"/>
      <c r="P736" s="290"/>
      <c r="Q736" s="290"/>
      <c r="R736" s="290"/>
      <c r="S736" s="290"/>
      <c r="T736" s="290"/>
      <c r="U736" s="290"/>
      <c r="V736" s="290"/>
      <c r="W736" s="290"/>
      <c r="X736" s="290"/>
      <c r="Y736" s="290"/>
      <c r="Z736" s="290"/>
    </row>
    <row r="737" hidden="1">
      <c r="A737" s="341"/>
      <c r="B737" s="338"/>
      <c r="C737" s="342"/>
      <c r="D737" s="355"/>
      <c r="E737" s="343"/>
      <c r="F737" s="312">
        <f t="shared" si="337"/>
        <v>0</v>
      </c>
      <c r="G737" s="312">
        <f t="shared" si="338"/>
        <v>0</v>
      </c>
      <c r="H737" s="374"/>
      <c r="I737" s="312">
        <f t="shared" si="339"/>
        <v>0</v>
      </c>
      <c r="J737" s="312">
        <f t="shared" si="340"/>
        <v>0</v>
      </c>
      <c r="K737" s="315" t="str">
        <f t="shared" si="321"/>
        <v>#DIV/0!</v>
      </c>
      <c r="L737" s="290"/>
      <c r="M737" s="290"/>
      <c r="N737" s="290"/>
      <c r="O737" s="290"/>
      <c r="P737" s="290"/>
      <c r="Q737" s="290"/>
      <c r="R737" s="290"/>
      <c r="S737" s="290"/>
      <c r="T737" s="290"/>
      <c r="U737" s="290"/>
      <c r="V737" s="290"/>
      <c r="W737" s="290"/>
      <c r="X737" s="290"/>
      <c r="Y737" s="290"/>
      <c r="Z737" s="290"/>
    </row>
    <row r="738" hidden="1">
      <c r="A738" s="344"/>
      <c r="B738" s="345" t="s">
        <v>856</v>
      </c>
      <c r="C738" s="346">
        <f>SUM(C723:C737)</f>
        <v>0</v>
      </c>
      <c r="D738" s="346"/>
      <c r="E738" s="346"/>
      <c r="F738" s="347">
        <f t="shared" ref="F738:G738" si="341">SUM(F723:F737)</f>
        <v>0</v>
      </c>
      <c r="G738" s="347">
        <f t="shared" si="341"/>
        <v>0</v>
      </c>
      <c r="H738" s="346"/>
      <c r="I738" s="347">
        <f t="shared" ref="I738:J738" si="342">SUM(I723:I737)</f>
        <v>0</v>
      </c>
      <c r="J738" s="347">
        <f t="shared" si="342"/>
        <v>0</v>
      </c>
      <c r="K738" s="348" t="str">
        <f t="shared" si="321"/>
        <v>#DIV/0!</v>
      </c>
      <c r="L738" s="290"/>
      <c r="M738" s="290"/>
      <c r="N738" s="290"/>
      <c r="O738" s="290"/>
      <c r="P738" s="290"/>
      <c r="Q738" s="290"/>
      <c r="R738" s="290"/>
      <c r="S738" s="290"/>
      <c r="T738" s="290"/>
      <c r="U738" s="290"/>
      <c r="V738" s="290"/>
      <c r="W738" s="290"/>
      <c r="X738" s="290"/>
      <c r="Y738" s="290"/>
      <c r="Z738" s="290"/>
    </row>
    <row r="739" hidden="1">
      <c r="A739" s="335"/>
      <c r="B739" s="349"/>
      <c r="C739" s="350"/>
      <c r="D739" s="351"/>
      <c r="E739" s="352"/>
      <c r="F739" s="312">
        <f t="shared" ref="F739:F753" si="343">E739*C739</f>
        <v>0</v>
      </c>
      <c r="G739" s="312">
        <f t="shared" ref="G739:G753" si="344">F739*$C$670</f>
        <v>0</v>
      </c>
      <c r="H739" s="375"/>
      <c r="I739" s="312">
        <f t="shared" ref="I739:I753" si="345">H739*C739</f>
        <v>0</v>
      </c>
      <c r="J739" s="312">
        <f t="shared" ref="J739:J753" si="346">I739*$C$670</f>
        <v>0</v>
      </c>
      <c r="K739" s="315" t="str">
        <f t="shared" si="321"/>
        <v>#DIV/0!</v>
      </c>
      <c r="L739" s="331"/>
      <c r="M739" s="331"/>
      <c r="N739" s="331"/>
      <c r="O739" s="331"/>
      <c r="P739" s="331"/>
      <c r="Q739" s="331"/>
      <c r="R739" s="331"/>
      <c r="S739" s="331"/>
      <c r="T739" s="331"/>
      <c r="U739" s="331"/>
      <c r="V739" s="331"/>
      <c r="W739" s="331"/>
      <c r="X739" s="331"/>
      <c r="Y739" s="331"/>
      <c r="Z739" s="331"/>
    </row>
    <row r="740" hidden="1">
      <c r="A740" s="335"/>
      <c r="B740" s="349"/>
      <c r="C740" s="339"/>
      <c r="D740" s="351"/>
      <c r="E740" s="336"/>
      <c r="F740" s="312">
        <f t="shared" si="343"/>
        <v>0</v>
      </c>
      <c r="G740" s="312">
        <f t="shared" si="344"/>
        <v>0</v>
      </c>
      <c r="H740" s="372"/>
      <c r="I740" s="312">
        <f t="shared" si="345"/>
        <v>0</v>
      </c>
      <c r="J740" s="312">
        <f t="shared" si="346"/>
        <v>0</v>
      </c>
      <c r="K740" s="315" t="str">
        <f t="shared" si="321"/>
        <v>#DIV/0!</v>
      </c>
      <c r="L740" s="290"/>
      <c r="M740" s="290"/>
      <c r="N740" s="290"/>
      <c r="O740" s="290"/>
      <c r="P740" s="290"/>
      <c r="Q740" s="290"/>
      <c r="R740" s="290"/>
      <c r="S740" s="290"/>
      <c r="T740" s="290"/>
      <c r="U740" s="290"/>
      <c r="V740" s="290"/>
      <c r="W740" s="290"/>
      <c r="X740" s="290"/>
      <c r="Y740" s="290"/>
      <c r="Z740" s="290"/>
    </row>
    <row r="741" hidden="1">
      <c r="A741" s="335"/>
      <c r="B741" s="354"/>
      <c r="C741" s="339"/>
      <c r="D741" s="351"/>
      <c r="E741" s="336"/>
      <c r="F741" s="312">
        <f t="shared" si="343"/>
        <v>0</v>
      </c>
      <c r="G741" s="312">
        <f t="shared" si="344"/>
        <v>0</v>
      </c>
      <c r="H741" s="372"/>
      <c r="I741" s="312">
        <f t="shared" si="345"/>
        <v>0</v>
      </c>
      <c r="J741" s="312">
        <f t="shared" si="346"/>
        <v>0</v>
      </c>
      <c r="K741" s="315" t="str">
        <f t="shared" si="321"/>
        <v>#DIV/0!</v>
      </c>
      <c r="L741" s="290"/>
      <c r="M741" s="290"/>
      <c r="N741" s="290"/>
      <c r="O741" s="290"/>
      <c r="P741" s="290"/>
      <c r="Q741" s="290"/>
      <c r="R741" s="290"/>
      <c r="S741" s="290"/>
      <c r="T741" s="290"/>
      <c r="U741" s="290"/>
      <c r="V741" s="290"/>
      <c r="W741" s="290"/>
      <c r="X741" s="290"/>
      <c r="Y741" s="290"/>
      <c r="Z741" s="290"/>
    </row>
    <row r="742" hidden="1">
      <c r="A742" s="335"/>
      <c r="B742" s="349"/>
      <c r="C742" s="339"/>
      <c r="D742" s="351"/>
      <c r="E742" s="336"/>
      <c r="F742" s="312">
        <f t="shared" si="343"/>
        <v>0</v>
      </c>
      <c r="G742" s="312">
        <f t="shared" si="344"/>
        <v>0</v>
      </c>
      <c r="H742" s="372"/>
      <c r="I742" s="312">
        <f t="shared" si="345"/>
        <v>0</v>
      </c>
      <c r="J742" s="312">
        <f t="shared" si="346"/>
        <v>0</v>
      </c>
      <c r="K742" s="315" t="str">
        <f t="shared" si="321"/>
        <v>#DIV/0!</v>
      </c>
      <c r="L742" s="290"/>
      <c r="M742" s="290"/>
      <c r="N742" s="290"/>
      <c r="O742" s="290"/>
      <c r="P742" s="290"/>
      <c r="Q742" s="290"/>
      <c r="R742" s="290"/>
      <c r="S742" s="290"/>
      <c r="T742" s="290"/>
      <c r="U742" s="290"/>
      <c r="V742" s="290"/>
      <c r="W742" s="290"/>
      <c r="X742" s="290"/>
      <c r="Y742" s="290"/>
      <c r="Z742" s="290"/>
    </row>
    <row r="743" hidden="1">
      <c r="A743" s="335"/>
      <c r="B743" s="349"/>
      <c r="C743" s="339"/>
      <c r="D743" s="351"/>
      <c r="E743" s="336"/>
      <c r="F743" s="312">
        <f t="shared" si="343"/>
        <v>0</v>
      </c>
      <c r="G743" s="312">
        <f t="shared" si="344"/>
        <v>0</v>
      </c>
      <c r="H743" s="372"/>
      <c r="I743" s="312">
        <f t="shared" si="345"/>
        <v>0</v>
      </c>
      <c r="J743" s="312">
        <f t="shared" si="346"/>
        <v>0</v>
      </c>
      <c r="K743" s="315" t="str">
        <f t="shared" si="321"/>
        <v>#DIV/0!</v>
      </c>
      <c r="L743" s="290"/>
      <c r="M743" s="290"/>
      <c r="N743" s="290"/>
      <c r="O743" s="290"/>
      <c r="P743" s="290"/>
      <c r="Q743" s="290"/>
      <c r="R743" s="290"/>
      <c r="S743" s="290"/>
      <c r="T743" s="290"/>
      <c r="U743" s="290"/>
      <c r="V743" s="290"/>
      <c r="W743" s="290"/>
      <c r="X743" s="290"/>
      <c r="Y743" s="290"/>
      <c r="Z743" s="290"/>
    </row>
    <row r="744" hidden="1">
      <c r="A744" s="335"/>
      <c r="B744" s="349"/>
      <c r="C744" s="339"/>
      <c r="D744" s="351"/>
      <c r="E744" s="336"/>
      <c r="F744" s="312">
        <f t="shared" si="343"/>
        <v>0</v>
      </c>
      <c r="G744" s="312">
        <f t="shared" si="344"/>
        <v>0</v>
      </c>
      <c r="H744" s="372"/>
      <c r="I744" s="312">
        <f t="shared" si="345"/>
        <v>0</v>
      </c>
      <c r="J744" s="312">
        <f t="shared" si="346"/>
        <v>0</v>
      </c>
      <c r="K744" s="315" t="str">
        <f t="shared" si="321"/>
        <v>#DIV/0!</v>
      </c>
      <c r="L744" s="290"/>
      <c r="M744" s="290"/>
      <c r="N744" s="290"/>
      <c r="O744" s="290"/>
      <c r="P744" s="290"/>
      <c r="Q744" s="290"/>
      <c r="R744" s="290"/>
      <c r="S744" s="290"/>
      <c r="T744" s="290"/>
      <c r="U744" s="290"/>
      <c r="V744" s="290"/>
      <c r="W744" s="290"/>
      <c r="X744" s="290"/>
      <c r="Y744" s="290"/>
      <c r="Z744" s="290"/>
    </row>
    <row r="745" hidden="1">
      <c r="A745" s="335"/>
      <c r="B745" s="349"/>
      <c r="C745" s="339"/>
      <c r="D745" s="351"/>
      <c r="E745" s="336"/>
      <c r="F745" s="312">
        <f t="shared" si="343"/>
        <v>0</v>
      </c>
      <c r="G745" s="312">
        <f t="shared" si="344"/>
        <v>0</v>
      </c>
      <c r="H745" s="372"/>
      <c r="I745" s="312">
        <f t="shared" si="345"/>
        <v>0</v>
      </c>
      <c r="J745" s="312">
        <f t="shared" si="346"/>
        <v>0</v>
      </c>
      <c r="K745" s="315" t="str">
        <f t="shared" si="321"/>
        <v>#DIV/0!</v>
      </c>
      <c r="L745" s="290"/>
      <c r="M745" s="290"/>
      <c r="N745" s="290"/>
      <c r="O745" s="290"/>
      <c r="P745" s="290"/>
      <c r="Q745" s="290"/>
      <c r="R745" s="290"/>
      <c r="S745" s="290"/>
      <c r="T745" s="290"/>
      <c r="U745" s="290"/>
      <c r="V745" s="290"/>
      <c r="W745" s="290"/>
      <c r="X745" s="290"/>
      <c r="Y745" s="290"/>
      <c r="Z745" s="290"/>
    </row>
    <row r="746" hidden="1">
      <c r="A746" s="335"/>
      <c r="B746" s="349"/>
      <c r="C746" s="339"/>
      <c r="D746" s="351"/>
      <c r="E746" s="336"/>
      <c r="F746" s="312">
        <f t="shared" si="343"/>
        <v>0</v>
      </c>
      <c r="G746" s="312">
        <f t="shared" si="344"/>
        <v>0</v>
      </c>
      <c r="H746" s="372"/>
      <c r="I746" s="312">
        <f t="shared" si="345"/>
        <v>0</v>
      </c>
      <c r="J746" s="312">
        <f t="shared" si="346"/>
        <v>0</v>
      </c>
      <c r="K746" s="315" t="str">
        <f t="shared" si="321"/>
        <v>#DIV/0!</v>
      </c>
      <c r="L746" s="290"/>
      <c r="M746" s="290"/>
      <c r="N746" s="290"/>
      <c r="O746" s="290"/>
      <c r="P746" s="290"/>
      <c r="Q746" s="290"/>
      <c r="R746" s="290"/>
      <c r="S746" s="290"/>
      <c r="T746" s="290"/>
      <c r="U746" s="290"/>
      <c r="V746" s="290"/>
      <c r="W746" s="290"/>
      <c r="X746" s="290"/>
      <c r="Y746" s="290"/>
      <c r="Z746" s="290"/>
    </row>
    <row r="747" hidden="1">
      <c r="A747" s="335"/>
      <c r="B747" s="349"/>
      <c r="C747" s="339"/>
      <c r="D747" s="351"/>
      <c r="E747" s="336"/>
      <c r="F747" s="312">
        <f t="shared" si="343"/>
        <v>0</v>
      </c>
      <c r="G747" s="312">
        <f t="shared" si="344"/>
        <v>0</v>
      </c>
      <c r="H747" s="372"/>
      <c r="I747" s="312">
        <f t="shared" si="345"/>
        <v>0</v>
      </c>
      <c r="J747" s="312">
        <f t="shared" si="346"/>
        <v>0</v>
      </c>
      <c r="K747" s="315" t="str">
        <f t="shared" si="321"/>
        <v>#DIV/0!</v>
      </c>
      <c r="L747" s="290"/>
      <c r="M747" s="290"/>
      <c r="N747" s="290"/>
      <c r="O747" s="290"/>
      <c r="P747" s="290"/>
      <c r="Q747" s="290"/>
      <c r="R747" s="290"/>
      <c r="S747" s="290"/>
      <c r="T747" s="290"/>
      <c r="U747" s="290"/>
      <c r="V747" s="290"/>
      <c r="W747" s="290"/>
      <c r="X747" s="290"/>
      <c r="Y747" s="290"/>
      <c r="Z747" s="290"/>
    </row>
    <row r="748" hidden="1">
      <c r="A748" s="335"/>
      <c r="B748" s="349"/>
      <c r="C748" s="339"/>
      <c r="D748" s="351"/>
      <c r="E748" s="336"/>
      <c r="F748" s="312">
        <f t="shared" si="343"/>
        <v>0</v>
      </c>
      <c r="G748" s="312">
        <f t="shared" si="344"/>
        <v>0</v>
      </c>
      <c r="H748" s="372"/>
      <c r="I748" s="312">
        <f t="shared" si="345"/>
        <v>0</v>
      </c>
      <c r="J748" s="312">
        <f t="shared" si="346"/>
        <v>0</v>
      </c>
      <c r="K748" s="315" t="str">
        <f t="shared" si="321"/>
        <v>#DIV/0!</v>
      </c>
      <c r="L748" s="290"/>
      <c r="M748" s="290"/>
      <c r="N748" s="290"/>
      <c r="O748" s="290"/>
      <c r="P748" s="290"/>
      <c r="Q748" s="290"/>
      <c r="R748" s="290"/>
      <c r="S748" s="290"/>
      <c r="T748" s="290"/>
      <c r="U748" s="290"/>
      <c r="V748" s="290"/>
      <c r="W748" s="290"/>
      <c r="X748" s="290"/>
      <c r="Y748" s="290"/>
      <c r="Z748" s="290"/>
    </row>
    <row r="749" hidden="1">
      <c r="A749" s="335"/>
      <c r="B749" s="349"/>
      <c r="C749" s="339"/>
      <c r="D749" s="351"/>
      <c r="E749" s="336"/>
      <c r="F749" s="312">
        <f t="shared" si="343"/>
        <v>0</v>
      </c>
      <c r="G749" s="312">
        <f t="shared" si="344"/>
        <v>0</v>
      </c>
      <c r="H749" s="372"/>
      <c r="I749" s="312">
        <f t="shared" si="345"/>
        <v>0</v>
      </c>
      <c r="J749" s="312">
        <f t="shared" si="346"/>
        <v>0</v>
      </c>
      <c r="K749" s="315" t="str">
        <f t="shared" si="321"/>
        <v>#DIV/0!</v>
      </c>
      <c r="L749" s="290"/>
      <c r="M749" s="290"/>
      <c r="N749" s="290"/>
      <c r="O749" s="290"/>
      <c r="P749" s="290"/>
      <c r="Q749" s="290"/>
      <c r="R749" s="290"/>
      <c r="S749" s="290"/>
      <c r="T749" s="290"/>
      <c r="U749" s="290"/>
      <c r="V749" s="290"/>
      <c r="W749" s="290"/>
      <c r="X749" s="290"/>
      <c r="Y749" s="290"/>
      <c r="Z749" s="290"/>
    </row>
    <row r="750" hidden="1">
      <c r="A750" s="335"/>
      <c r="B750" s="349"/>
      <c r="C750" s="339"/>
      <c r="D750" s="351"/>
      <c r="E750" s="336"/>
      <c r="F750" s="312">
        <f t="shared" si="343"/>
        <v>0</v>
      </c>
      <c r="G750" s="312">
        <f t="shared" si="344"/>
        <v>0</v>
      </c>
      <c r="H750" s="372"/>
      <c r="I750" s="312">
        <f t="shared" si="345"/>
        <v>0</v>
      </c>
      <c r="J750" s="312">
        <f t="shared" si="346"/>
        <v>0</v>
      </c>
      <c r="K750" s="315" t="str">
        <f t="shared" si="321"/>
        <v>#DIV/0!</v>
      </c>
      <c r="L750" s="290"/>
      <c r="M750" s="290"/>
      <c r="N750" s="290"/>
      <c r="O750" s="290"/>
      <c r="P750" s="290"/>
      <c r="Q750" s="290"/>
      <c r="R750" s="290"/>
      <c r="S750" s="290"/>
      <c r="T750" s="290"/>
      <c r="U750" s="290"/>
      <c r="V750" s="290"/>
      <c r="W750" s="290"/>
      <c r="X750" s="290"/>
      <c r="Y750" s="290"/>
      <c r="Z750" s="290"/>
    </row>
    <row r="751" hidden="1">
      <c r="A751" s="335"/>
      <c r="B751" s="349"/>
      <c r="C751" s="339"/>
      <c r="D751" s="351"/>
      <c r="E751" s="336"/>
      <c r="F751" s="312">
        <f t="shared" si="343"/>
        <v>0</v>
      </c>
      <c r="G751" s="312">
        <f t="shared" si="344"/>
        <v>0</v>
      </c>
      <c r="H751" s="372"/>
      <c r="I751" s="312">
        <f t="shared" si="345"/>
        <v>0</v>
      </c>
      <c r="J751" s="312">
        <f t="shared" si="346"/>
        <v>0</v>
      </c>
      <c r="K751" s="315" t="str">
        <f t="shared" si="321"/>
        <v>#DIV/0!</v>
      </c>
      <c r="L751" s="290"/>
      <c r="M751" s="290"/>
      <c r="N751" s="290"/>
      <c r="O751" s="290"/>
      <c r="P751" s="290"/>
      <c r="Q751" s="290"/>
      <c r="R751" s="290"/>
      <c r="S751" s="290"/>
      <c r="T751" s="290"/>
      <c r="U751" s="290"/>
      <c r="V751" s="290"/>
      <c r="W751" s="290"/>
      <c r="X751" s="290"/>
      <c r="Y751" s="290"/>
      <c r="Z751" s="290"/>
    </row>
    <row r="752" hidden="1">
      <c r="A752" s="337"/>
      <c r="B752" s="338"/>
      <c r="C752" s="339"/>
      <c r="D752" s="351"/>
      <c r="E752" s="336"/>
      <c r="F752" s="312">
        <f t="shared" si="343"/>
        <v>0</v>
      </c>
      <c r="G752" s="312">
        <f t="shared" si="344"/>
        <v>0</v>
      </c>
      <c r="H752" s="372"/>
      <c r="I752" s="312">
        <f t="shared" si="345"/>
        <v>0</v>
      </c>
      <c r="J752" s="312">
        <f t="shared" si="346"/>
        <v>0</v>
      </c>
      <c r="K752" s="315" t="str">
        <f t="shared" si="321"/>
        <v>#DIV/0!</v>
      </c>
      <c r="L752" s="290"/>
      <c r="M752" s="290"/>
      <c r="N752" s="290"/>
      <c r="O752" s="290"/>
      <c r="P752" s="290"/>
      <c r="Q752" s="290"/>
      <c r="R752" s="290"/>
      <c r="S752" s="290"/>
      <c r="T752" s="290"/>
      <c r="U752" s="290"/>
      <c r="V752" s="290"/>
      <c r="W752" s="290"/>
      <c r="X752" s="290"/>
      <c r="Y752" s="290"/>
      <c r="Z752" s="290"/>
    </row>
    <row r="753" hidden="1">
      <c r="A753" s="341"/>
      <c r="B753" s="338"/>
      <c r="C753" s="342"/>
      <c r="D753" s="355"/>
      <c r="E753" s="343"/>
      <c r="F753" s="312">
        <f t="shared" si="343"/>
        <v>0</v>
      </c>
      <c r="G753" s="312">
        <f t="shared" si="344"/>
        <v>0</v>
      </c>
      <c r="H753" s="374"/>
      <c r="I753" s="312">
        <f t="shared" si="345"/>
        <v>0</v>
      </c>
      <c r="J753" s="312">
        <f t="shared" si="346"/>
        <v>0</v>
      </c>
      <c r="K753" s="315" t="str">
        <f t="shared" si="321"/>
        <v>#DIV/0!</v>
      </c>
      <c r="L753" s="290"/>
      <c r="M753" s="290"/>
      <c r="N753" s="290"/>
      <c r="O753" s="290"/>
      <c r="P753" s="290"/>
      <c r="Q753" s="290"/>
      <c r="R753" s="290"/>
      <c r="S753" s="290"/>
      <c r="T753" s="290"/>
      <c r="U753" s="290"/>
      <c r="V753" s="290"/>
      <c r="W753" s="290"/>
      <c r="X753" s="290"/>
      <c r="Y753" s="290"/>
      <c r="Z753" s="290"/>
    </row>
    <row r="754" hidden="1">
      <c r="A754" s="344"/>
      <c r="B754" s="345" t="s">
        <v>857</v>
      </c>
      <c r="C754" s="346">
        <f>SUM(C739:C753)</f>
        <v>0</v>
      </c>
      <c r="D754" s="346"/>
      <c r="E754" s="346"/>
      <c r="F754" s="347">
        <f t="shared" ref="F754:G754" si="347">SUM(F739:F753)</f>
        <v>0</v>
      </c>
      <c r="G754" s="347">
        <f t="shared" si="347"/>
        <v>0</v>
      </c>
      <c r="H754" s="346"/>
      <c r="I754" s="347">
        <f t="shared" ref="I754:J754" si="348">SUM(I739:I753)</f>
        <v>0</v>
      </c>
      <c r="J754" s="347">
        <f t="shared" si="348"/>
        <v>0</v>
      </c>
      <c r="K754" s="348" t="str">
        <f t="shared" si="321"/>
        <v>#DIV/0!</v>
      </c>
      <c r="L754" s="290"/>
      <c r="M754" s="290"/>
      <c r="N754" s="290"/>
      <c r="O754" s="290"/>
      <c r="P754" s="290"/>
      <c r="Q754" s="290"/>
      <c r="R754" s="290"/>
      <c r="S754" s="290"/>
      <c r="T754" s="290"/>
      <c r="U754" s="290"/>
      <c r="V754" s="290"/>
      <c r="W754" s="290"/>
      <c r="X754" s="290"/>
      <c r="Y754" s="290"/>
      <c r="Z754" s="290"/>
    </row>
    <row r="755" hidden="1">
      <c r="A755" s="335"/>
      <c r="B755" s="349"/>
      <c r="C755" s="350"/>
      <c r="D755" s="351"/>
      <c r="E755" s="352"/>
      <c r="F755" s="312">
        <f t="shared" ref="F755:F769" si="349">E755*C755</f>
        <v>0</v>
      </c>
      <c r="G755" s="312">
        <f t="shared" ref="G755:G769" si="350">F755*$C$670</f>
        <v>0</v>
      </c>
      <c r="H755" s="375"/>
      <c r="I755" s="312">
        <f t="shared" ref="I755:I769" si="351">H755*C755</f>
        <v>0</v>
      </c>
      <c r="J755" s="312">
        <f t="shared" ref="J755:J769" si="352">I755*$C$670</f>
        <v>0</v>
      </c>
      <c r="K755" s="315" t="str">
        <f t="shared" si="321"/>
        <v>#DIV/0!</v>
      </c>
      <c r="L755" s="331"/>
      <c r="M755" s="331"/>
      <c r="N755" s="331"/>
      <c r="O755" s="331"/>
      <c r="P755" s="331"/>
      <c r="Q755" s="331"/>
      <c r="R755" s="331"/>
      <c r="S755" s="331"/>
      <c r="T755" s="331"/>
      <c r="U755" s="331"/>
      <c r="V755" s="331"/>
      <c r="W755" s="331"/>
      <c r="X755" s="331"/>
      <c r="Y755" s="331"/>
      <c r="Z755" s="331"/>
    </row>
    <row r="756" hidden="1">
      <c r="A756" s="335"/>
      <c r="B756" s="349"/>
      <c r="C756" s="339"/>
      <c r="D756" s="351"/>
      <c r="E756" s="336"/>
      <c r="F756" s="312">
        <f t="shared" si="349"/>
        <v>0</v>
      </c>
      <c r="G756" s="312">
        <f t="shared" si="350"/>
        <v>0</v>
      </c>
      <c r="H756" s="372"/>
      <c r="I756" s="312">
        <f t="shared" si="351"/>
        <v>0</v>
      </c>
      <c r="J756" s="312">
        <f t="shared" si="352"/>
        <v>0</v>
      </c>
      <c r="K756" s="315" t="str">
        <f t="shared" si="321"/>
        <v>#DIV/0!</v>
      </c>
      <c r="L756" s="290"/>
      <c r="M756" s="290"/>
      <c r="N756" s="290"/>
      <c r="O756" s="290"/>
      <c r="P756" s="290"/>
      <c r="Q756" s="290"/>
      <c r="R756" s="290"/>
      <c r="S756" s="290"/>
      <c r="T756" s="290"/>
      <c r="U756" s="290"/>
      <c r="V756" s="290"/>
      <c r="W756" s="290"/>
      <c r="X756" s="290"/>
      <c r="Y756" s="290"/>
      <c r="Z756" s="290"/>
    </row>
    <row r="757" hidden="1">
      <c r="A757" s="335"/>
      <c r="B757" s="354"/>
      <c r="C757" s="339"/>
      <c r="D757" s="351"/>
      <c r="E757" s="336"/>
      <c r="F757" s="312">
        <f t="shared" si="349"/>
        <v>0</v>
      </c>
      <c r="G757" s="312">
        <f t="shared" si="350"/>
        <v>0</v>
      </c>
      <c r="H757" s="372"/>
      <c r="I757" s="312">
        <f t="shared" si="351"/>
        <v>0</v>
      </c>
      <c r="J757" s="312">
        <f t="shared" si="352"/>
        <v>0</v>
      </c>
      <c r="K757" s="315" t="str">
        <f t="shared" si="321"/>
        <v>#DIV/0!</v>
      </c>
      <c r="L757" s="290"/>
      <c r="M757" s="290"/>
      <c r="N757" s="290"/>
      <c r="O757" s="290"/>
      <c r="P757" s="290"/>
      <c r="Q757" s="290"/>
      <c r="R757" s="290"/>
      <c r="S757" s="290"/>
      <c r="T757" s="290"/>
      <c r="U757" s="290"/>
      <c r="V757" s="290"/>
      <c r="W757" s="290"/>
      <c r="X757" s="290"/>
      <c r="Y757" s="290"/>
      <c r="Z757" s="290"/>
    </row>
    <row r="758" hidden="1">
      <c r="A758" s="335"/>
      <c r="B758" s="349"/>
      <c r="C758" s="339"/>
      <c r="D758" s="351"/>
      <c r="E758" s="336"/>
      <c r="F758" s="312">
        <f t="shared" si="349"/>
        <v>0</v>
      </c>
      <c r="G758" s="312">
        <f t="shared" si="350"/>
        <v>0</v>
      </c>
      <c r="H758" s="372"/>
      <c r="I758" s="312">
        <f t="shared" si="351"/>
        <v>0</v>
      </c>
      <c r="J758" s="312">
        <f t="shared" si="352"/>
        <v>0</v>
      </c>
      <c r="K758" s="315" t="str">
        <f t="shared" si="321"/>
        <v>#DIV/0!</v>
      </c>
      <c r="L758" s="290"/>
      <c r="M758" s="290"/>
      <c r="N758" s="290"/>
      <c r="O758" s="290"/>
      <c r="P758" s="290"/>
      <c r="Q758" s="290"/>
      <c r="R758" s="290"/>
      <c r="S758" s="290"/>
      <c r="T758" s="290"/>
      <c r="U758" s="290"/>
      <c r="V758" s="290"/>
      <c r="W758" s="290"/>
      <c r="X758" s="290"/>
      <c r="Y758" s="290"/>
      <c r="Z758" s="290"/>
    </row>
    <row r="759" hidden="1">
      <c r="A759" s="335"/>
      <c r="B759" s="349"/>
      <c r="C759" s="339"/>
      <c r="D759" s="351"/>
      <c r="E759" s="336"/>
      <c r="F759" s="312">
        <f t="shared" si="349"/>
        <v>0</v>
      </c>
      <c r="G759" s="312">
        <f t="shared" si="350"/>
        <v>0</v>
      </c>
      <c r="H759" s="372"/>
      <c r="I759" s="312">
        <f t="shared" si="351"/>
        <v>0</v>
      </c>
      <c r="J759" s="312">
        <f t="shared" si="352"/>
        <v>0</v>
      </c>
      <c r="K759" s="315" t="str">
        <f t="shared" si="321"/>
        <v>#DIV/0!</v>
      </c>
      <c r="L759" s="290"/>
      <c r="M759" s="290"/>
      <c r="N759" s="290"/>
      <c r="O759" s="290"/>
      <c r="P759" s="290"/>
      <c r="Q759" s="290"/>
      <c r="R759" s="290"/>
      <c r="S759" s="290"/>
      <c r="T759" s="290"/>
      <c r="U759" s="290"/>
      <c r="V759" s="290"/>
      <c r="W759" s="290"/>
      <c r="X759" s="290"/>
      <c r="Y759" s="290"/>
      <c r="Z759" s="290"/>
    </row>
    <row r="760" hidden="1">
      <c r="A760" s="335"/>
      <c r="B760" s="349"/>
      <c r="C760" s="339"/>
      <c r="D760" s="351"/>
      <c r="E760" s="336"/>
      <c r="F760" s="312">
        <f t="shared" si="349"/>
        <v>0</v>
      </c>
      <c r="G760" s="312">
        <f t="shared" si="350"/>
        <v>0</v>
      </c>
      <c r="H760" s="372"/>
      <c r="I760" s="312">
        <f t="shared" si="351"/>
        <v>0</v>
      </c>
      <c r="J760" s="312">
        <f t="shared" si="352"/>
        <v>0</v>
      </c>
      <c r="K760" s="315" t="str">
        <f t="shared" si="321"/>
        <v>#DIV/0!</v>
      </c>
      <c r="L760" s="290"/>
      <c r="M760" s="290"/>
      <c r="N760" s="290"/>
      <c r="O760" s="290"/>
      <c r="P760" s="290"/>
      <c r="Q760" s="290"/>
      <c r="R760" s="290"/>
      <c r="S760" s="290"/>
      <c r="T760" s="290"/>
      <c r="U760" s="290"/>
      <c r="V760" s="290"/>
      <c r="W760" s="290"/>
      <c r="X760" s="290"/>
      <c r="Y760" s="290"/>
      <c r="Z760" s="290"/>
    </row>
    <row r="761" hidden="1">
      <c r="A761" s="335"/>
      <c r="B761" s="349"/>
      <c r="C761" s="339"/>
      <c r="D761" s="351"/>
      <c r="E761" s="336"/>
      <c r="F761" s="312">
        <f t="shared" si="349"/>
        <v>0</v>
      </c>
      <c r="G761" s="312">
        <f t="shared" si="350"/>
        <v>0</v>
      </c>
      <c r="H761" s="372"/>
      <c r="I761" s="312">
        <f t="shared" si="351"/>
        <v>0</v>
      </c>
      <c r="J761" s="312">
        <f t="shared" si="352"/>
        <v>0</v>
      </c>
      <c r="K761" s="315" t="str">
        <f t="shared" si="321"/>
        <v>#DIV/0!</v>
      </c>
      <c r="L761" s="290"/>
      <c r="M761" s="290"/>
      <c r="N761" s="290"/>
      <c r="O761" s="290"/>
      <c r="P761" s="290"/>
      <c r="Q761" s="290"/>
      <c r="R761" s="290"/>
      <c r="S761" s="290"/>
      <c r="T761" s="290"/>
      <c r="U761" s="290"/>
      <c r="V761" s="290"/>
      <c r="W761" s="290"/>
      <c r="X761" s="290"/>
      <c r="Y761" s="290"/>
      <c r="Z761" s="290"/>
    </row>
    <row r="762" hidden="1">
      <c r="A762" s="335"/>
      <c r="B762" s="349"/>
      <c r="C762" s="339"/>
      <c r="D762" s="351"/>
      <c r="E762" s="336"/>
      <c r="F762" s="312">
        <f t="shared" si="349"/>
        <v>0</v>
      </c>
      <c r="G762" s="312">
        <f t="shared" si="350"/>
        <v>0</v>
      </c>
      <c r="H762" s="372"/>
      <c r="I762" s="312">
        <f t="shared" si="351"/>
        <v>0</v>
      </c>
      <c r="J762" s="312">
        <f t="shared" si="352"/>
        <v>0</v>
      </c>
      <c r="K762" s="315" t="str">
        <f t="shared" si="321"/>
        <v>#DIV/0!</v>
      </c>
      <c r="L762" s="290"/>
      <c r="M762" s="290"/>
      <c r="N762" s="290"/>
      <c r="O762" s="290"/>
      <c r="P762" s="290"/>
      <c r="Q762" s="290"/>
      <c r="R762" s="290"/>
      <c r="S762" s="290"/>
      <c r="T762" s="290"/>
      <c r="U762" s="290"/>
      <c r="V762" s="290"/>
      <c r="W762" s="290"/>
      <c r="X762" s="290"/>
      <c r="Y762" s="290"/>
      <c r="Z762" s="290"/>
    </row>
    <row r="763" hidden="1">
      <c r="A763" s="335"/>
      <c r="B763" s="349"/>
      <c r="C763" s="339"/>
      <c r="D763" s="351"/>
      <c r="E763" s="336"/>
      <c r="F763" s="312">
        <f t="shared" si="349"/>
        <v>0</v>
      </c>
      <c r="G763" s="312">
        <f t="shared" si="350"/>
        <v>0</v>
      </c>
      <c r="H763" s="372"/>
      <c r="I763" s="312">
        <f t="shared" si="351"/>
        <v>0</v>
      </c>
      <c r="J763" s="312">
        <f t="shared" si="352"/>
        <v>0</v>
      </c>
      <c r="K763" s="315" t="str">
        <f t="shared" si="321"/>
        <v>#DIV/0!</v>
      </c>
      <c r="L763" s="290"/>
      <c r="M763" s="290"/>
      <c r="N763" s="290"/>
      <c r="O763" s="290"/>
      <c r="P763" s="290"/>
      <c r="Q763" s="290"/>
      <c r="R763" s="290"/>
      <c r="S763" s="290"/>
      <c r="T763" s="290"/>
      <c r="U763" s="290"/>
      <c r="V763" s="290"/>
      <c r="W763" s="290"/>
      <c r="X763" s="290"/>
      <c r="Y763" s="290"/>
      <c r="Z763" s="290"/>
    </row>
    <row r="764" hidden="1">
      <c r="A764" s="335"/>
      <c r="B764" s="349"/>
      <c r="C764" s="339"/>
      <c r="D764" s="351"/>
      <c r="E764" s="336"/>
      <c r="F764" s="312">
        <f t="shared" si="349"/>
        <v>0</v>
      </c>
      <c r="G764" s="312">
        <f t="shared" si="350"/>
        <v>0</v>
      </c>
      <c r="H764" s="372"/>
      <c r="I764" s="312">
        <f t="shared" si="351"/>
        <v>0</v>
      </c>
      <c r="J764" s="312">
        <f t="shared" si="352"/>
        <v>0</v>
      </c>
      <c r="K764" s="315" t="str">
        <f t="shared" si="321"/>
        <v>#DIV/0!</v>
      </c>
      <c r="L764" s="290"/>
      <c r="M764" s="290"/>
      <c r="N764" s="290"/>
      <c r="O764" s="290"/>
      <c r="P764" s="290"/>
      <c r="Q764" s="290"/>
      <c r="R764" s="290"/>
      <c r="S764" s="290"/>
      <c r="T764" s="290"/>
      <c r="U764" s="290"/>
      <c r="V764" s="290"/>
      <c r="W764" s="290"/>
      <c r="X764" s="290"/>
      <c r="Y764" s="290"/>
      <c r="Z764" s="290"/>
    </row>
    <row r="765" hidden="1">
      <c r="A765" s="335"/>
      <c r="B765" s="349"/>
      <c r="C765" s="339"/>
      <c r="D765" s="351"/>
      <c r="E765" s="336"/>
      <c r="F765" s="312">
        <f t="shared" si="349"/>
        <v>0</v>
      </c>
      <c r="G765" s="312">
        <f t="shared" si="350"/>
        <v>0</v>
      </c>
      <c r="H765" s="372"/>
      <c r="I765" s="312">
        <f t="shared" si="351"/>
        <v>0</v>
      </c>
      <c r="J765" s="312">
        <f t="shared" si="352"/>
        <v>0</v>
      </c>
      <c r="K765" s="315" t="str">
        <f t="shared" si="321"/>
        <v>#DIV/0!</v>
      </c>
      <c r="L765" s="290"/>
      <c r="M765" s="290"/>
      <c r="N765" s="290"/>
      <c r="O765" s="290"/>
      <c r="P765" s="290"/>
      <c r="Q765" s="290"/>
      <c r="R765" s="290"/>
      <c r="S765" s="290"/>
      <c r="T765" s="290"/>
      <c r="U765" s="290"/>
      <c r="V765" s="290"/>
      <c r="W765" s="290"/>
      <c r="X765" s="290"/>
      <c r="Y765" s="290"/>
      <c r="Z765" s="290"/>
    </row>
    <row r="766" hidden="1">
      <c r="A766" s="335"/>
      <c r="B766" s="349"/>
      <c r="C766" s="339"/>
      <c r="D766" s="351"/>
      <c r="E766" s="336"/>
      <c r="F766" s="312">
        <f t="shared" si="349"/>
        <v>0</v>
      </c>
      <c r="G766" s="312">
        <f t="shared" si="350"/>
        <v>0</v>
      </c>
      <c r="H766" s="372"/>
      <c r="I766" s="312">
        <f t="shared" si="351"/>
        <v>0</v>
      </c>
      <c r="J766" s="312">
        <f t="shared" si="352"/>
        <v>0</v>
      </c>
      <c r="K766" s="315" t="str">
        <f t="shared" si="321"/>
        <v>#DIV/0!</v>
      </c>
      <c r="L766" s="290"/>
      <c r="M766" s="290"/>
      <c r="N766" s="290"/>
      <c r="O766" s="290"/>
      <c r="P766" s="290"/>
      <c r="Q766" s="290"/>
      <c r="R766" s="290"/>
      <c r="S766" s="290"/>
      <c r="T766" s="290"/>
      <c r="U766" s="290"/>
      <c r="V766" s="290"/>
      <c r="W766" s="290"/>
      <c r="X766" s="290"/>
      <c r="Y766" s="290"/>
      <c r="Z766" s="290"/>
    </row>
    <row r="767" hidden="1">
      <c r="A767" s="335"/>
      <c r="B767" s="349"/>
      <c r="C767" s="339"/>
      <c r="D767" s="351"/>
      <c r="E767" s="336"/>
      <c r="F767" s="312">
        <f t="shared" si="349"/>
        <v>0</v>
      </c>
      <c r="G767" s="312">
        <f t="shared" si="350"/>
        <v>0</v>
      </c>
      <c r="H767" s="372"/>
      <c r="I767" s="312">
        <f t="shared" si="351"/>
        <v>0</v>
      </c>
      <c r="J767" s="312">
        <f t="shared" si="352"/>
        <v>0</v>
      </c>
      <c r="K767" s="315" t="str">
        <f t="shared" si="321"/>
        <v>#DIV/0!</v>
      </c>
      <c r="L767" s="290"/>
      <c r="M767" s="290"/>
      <c r="N767" s="290"/>
      <c r="O767" s="290"/>
      <c r="P767" s="290"/>
      <c r="Q767" s="290"/>
      <c r="R767" s="290"/>
      <c r="S767" s="290"/>
      <c r="T767" s="290"/>
      <c r="U767" s="290"/>
      <c r="V767" s="290"/>
      <c r="W767" s="290"/>
      <c r="X767" s="290"/>
      <c r="Y767" s="290"/>
      <c r="Z767" s="290"/>
    </row>
    <row r="768" hidden="1">
      <c r="A768" s="337"/>
      <c r="B768" s="338"/>
      <c r="C768" s="339"/>
      <c r="D768" s="351"/>
      <c r="E768" s="336"/>
      <c r="F768" s="312">
        <f t="shared" si="349"/>
        <v>0</v>
      </c>
      <c r="G768" s="312">
        <f t="shared" si="350"/>
        <v>0</v>
      </c>
      <c r="H768" s="372"/>
      <c r="I768" s="312">
        <f t="shared" si="351"/>
        <v>0</v>
      </c>
      <c r="J768" s="312">
        <f t="shared" si="352"/>
        <v>0</v>
      </c>
      <c r="K768" s="315" t="str">
        <f t="shared" si="321"/>
        <v>#DIV/0!</v>
      </c>
      <c r="L768" s="290"/>
      <c r="M768" s="290"/>
      <c r="N768" s="290"/>
      <c r="O768" s="290"/>
      <c r="P768" s="290"/>
      <c r="Q768" s="290"/>
      <c r="R768" s="290"/>
      <c r="S768" s="290"/>
      <c r="T768" s="290"/>
      <c r="U768" s="290"/>
      <c r="V768" s="290"/>
      <c r="W768" s="290"/>
      <c r="X768" s="290"/>
      <c r="Y768" s="290"/>
      <c r="Z768" s="290"/>
    </row>
    <row r="769" hidden="1">
      <c r="A769" s="341"/>
      <c r="B769" s="338"/>
      <c r="C769" s="342"/>
      <c r="D769" s="355"/>
      <c r="E769" s="343"/>
      <c r="F769" s="312">
        <f t="shared" si="349"/>
        <v>0</v>
      </c>
      <c r="G769" s="312">
        <f t="shared" si="350"/>
        <v>0</v>
      </c>
      <c r="H769" s="374"/>
      <c r="I769" s="312">
        <f t="shared" si="351"/>
        <v>0</v>
      </c>
      <c r="J769" s="312">
        <f t="shared" si="352"/>
        <v>0</v>
      </c>
      <c r="K769" s="315" t="str">
        <f t="shared" si="321"/>
        <v>#DIV/0!</v>
      </c>
      <c r="L769" s="290"/>
      <c r="M769" s="290"/>
      <c r="N769" s="290"/>
      <c r="O769" s="290"/>
      <c r="P769" s="290"/>
      <c r="Q769" s="290"/>
      <c r="R769" s="290"/>
      <c r="S769" s="290"/>
      <c r="T769" s="290"/>
      <c r="U769" s="290"/>
      <c r="V769" s="290"/>
      <c r="W769" s="290"/>
      <c r="X769" s="290"/>
      <c r="Y769" s="290"/>
      <c r="Z769" s="290"/>
    </row>
    <row r="770" hidden="1">
      <c r="A770" s="344"/>
      <c r="B770" s="345" t="s">
        <v>858</v>
      </c>
      <c r="C770" s="346">
        <f>SUM(C755:C769)</f>
        <v>0</v>
      </c>
      <c r="D770" s="346"/>
      <c r="E770" s="346"/>
      <c r="F770" s="356">
        <f t="shared" ref="F770:G770" si="353">SUM(F755:F769)</f>
        <v>0</v>
      </c>
      <c r="G770" s="356">
        <f t="shared" si="353"/>
        <v>0</v>
      </c>
      <c r="H770" s="376"/>
      <c r="I770" s="356">
        <f t="shared" ref="I770:J770" si="354">SUM(I755:I769)</f>
        <v>0</v>
      </c>
      <c r="J770" s="356">
        <f t="shared" si="354"/>
        <v>0</v>
      </c>
      <c r="K770" s="357" t="str">
        <f t="shared" si="321"/>
        <v>#DIV/0!</v>
      </c>
      <c r="L770" s="290"/>
      <c r="M770" s="290"/>
      <c r="N770" s="290"/>
      <c r="O770" s="290"/>
      <c r="P770" s="290"/>
      <c r="Q770" s="290"/>
      <c r="R770" s="290"/>
      <c r="S770" s="290"/>
      <c r="T770" s="290"/>
      <c r="U770" s="290"/>
      <c r="V770" s="290"/>
      <c r="W770" s="290"/>
      <c r="X770" s="290"/>
      <c r="Y770" s="290"/>
      <c r="Z770" s="290"/>
    </row>
    <row r="771">
      <c r="A771" s="278"/>
      <c r="B771" s="290"/>
      <c r="C771" s="290"/>
      <c r="D771" s="290"/>
      <c r="E771" s="358" t="s">
        <v>859</v>
      </c>
      <c r="F771" s="359">
        <f t="shared" ref="F771:G771" si="355">F770+F754+F738+F722+F706+F690</f>
        <v>4396</v>
      </c>
      <c r="G771" s="359">
        <f t="shared" si="355"/>
        <v>123088</v>
      </c>
      <c r="H771" s="290"/>
      <c r="I771" s="359">
        <f t="shared" ref="I771:J771" si="356">I770+I754+I738+I722+I706+I690</f>
        <v>13775.86207</v>
      </c>
      <c r="J771" s="359">
        <f t="shared" si="356"/>
        <v>385724.1379</v>
      </c>
      <c r="K771" s="348">
        <f t="shared" si="321"/>
        <v>0.3191088861</v>
      </c>
      <c r="L771" s="290"/>
      <c r="M771" s="290"/>
      <c r="N771" s="290"/>
      <c r="O771" s="290"/>
      <c r="P771" s="290"/>
      <c r="Q771" s="290"/>
      <c r="R771" s="290"/>
      <c r="S771" s="290"/>
      <c r="T771" s="290"/>
      <c r="U771" s="290"/>
      <c r="V771" s="290"/>
      <c r="W771" s="290"/>
      <c r="X771" s="290"/>
      <c r="Y771" s="290"/>
      <c r="Z771" s="290"/>
    </row>
    <row r="772">
      <c r="A772" s="278"/>
      <c r="B772" s="290"/>
      <c r="C772" s="290"/>
      <c r="D772" s="290"/>
      <c r="E772" s="290"/>
      <c r="F772" s="290"/>
      <c r="G772" s="290"/>
      <c r="H772" s="290"/>
      <c r="I772" s="290"/>
      <c r="J772" s="290"/>
      <c r="K772" s="290"/>
      <c r="L772" s="290"/>
      <c r="M772" s="290"/>
      <c r="N772" s="290"/>
      <c r="O772" s="290"/>
      <c r="P772" s="290"/>
      <c r="Q772" s="290"/>
      <c r="R772" s="290"/>
      <c r="S772" s="290"/>
      <c r="T772" s="290"/>
      <c r="U772" s="290"/>
      <c r="V772" s="290"/>
      <c r="W772" s="290"/>
      <c r="X772" s="290"/>
      <c r="Y772" s="290"/>
      <c r="Z772" s="290"/>
    </row>
    <row r="773">
      <c r="A773" s="278"/>
      <c r="B773" s="290"/>
      <c r="C773" s="290"/>
      <c r="D773" s="290"/>
      <c r="E773" s="290"/>
      <c r="F773" s="290"/>
      <c r="G773" s="290"/>
      <c r="H773" s="290"/>
      <c r="I773" s="290"/>
      <c r="J773" s="290"/>
      <c r="K773" s="290"/>
      <c r="L773" s="290"/>
      <c r="M773" s="290"/>
      <c r="N773" s="290"/>
      <c r="O773" s="290"/>
      <c r="P773" s="290"/>
      <c r="Q773" s="290"/>
      <c r="R773" s="290"/>
      <c r="S773" s="290"/>
      <c r="T773" s="290"/>
      <c r="U773" s="290"/>
      <c r="V773" s="290"/>
      <c r="W773" s="290"/>
      <c r="X773" s="290"/>
      <c r="Y773" s="290"/>
      <c r="Z773" s="290"/>
    </row>
    <row r="774">
      <c r="A774" s="291"/>
      <c r="B774" s="360" t="s">
        <v>818</v>
      </c>
      <c r="C774" s="3"/>
      <c r="D774" s="293"/>
      <c r="E774" s="361" t="s">
        <v>860</v>
      </c>
      <c r="F774" s="362">
        <f>C778</f>
        <v>38.97142857</v>
      </c>
      <c r="G774" s="361" t="s">
        <v>820</v>
      </c>
      <c r="H774" s="363" t="s">
        <v>821</v>
      </c>
      <c r="I774" s="289"/>
      <c r="J774" s="289"/>
      <c r="K774" s="286"/>
      <c r="L774" s="290"/>
      <c r="M774" s="290"/>
      <c r="N774" s="290"/>
      <c r="O774" s="290"/>
      <c r="P774" s="290"/>
      <c r="Q774" s="290"/>
      <c r="R774" s="290"/>
      <c r="S774" s="290"/>
      <c r="T774" s="290"/>
      <c r="U774" s="290"/>
      <c r="V774" s="290"/>
      <c r="W774" s="290"/>
      <c r="X774" s="290"/>
      <c r="Y774" s="290"/>
      <c r="Z774" s="290"/>
    </row>
    <row r="775">
      <c r="A775" s="291"/>
      <c r="B775" s="298" t="s">
        <v>822</v>
      </c>
      <c r="C775" s="299" t="str">
        <f>'Rotación'!C143</f>
        <v>Agosto</v>
      </c>
      <c r="D775" s="293"/>
      <c r="E775" s="300" t="s">
        <v>823</v>
      </c>
      <c r="F775" s="301">
        <v>2.0</v>
      </c>
      <c r="G775" s="302">
        <f>F775*F774</f>
        <v>77.94285714</v>
      </c>
      <c r="H775" s="303">
        <v>75.0</v>
      </c>
      <c r="I775" s="289"/>
      <c r="J775" s="289"/>
      <c r="K775" s="286"/>
      <c r="L775" s="290"/>
      <c r="M775" s="290"/>
      <c r="N775" s="290"/>
      <c r="O775" s="290"/>
      <c r="P775" s="290"/>
      <c r="Q775" s="290"/>
      <c r="R775" s="290"/>
      <c r="S775" s="290"/>
      <c r="T775" s="290"/>
      <c r="U775" s="290"/>
      <c r="V775" s="290"/>
      <c r="W775" s="290"/>
      <c r="X775" s="290"/>
      <c r="Y775" s="290"/>
      <c r="Z775" s="290"/>
    </row>
    <row r="776">
      <c r="A776" s="291"/>
      <c r="B776" s="304" t="s">
        <v>824</v>
      </c>
      <c r="C776" s="299">
        <f>'Rotación'!L5</f>
        <v>44</v>
      </c>
      <c r="D776" s="293"/>
      <c r="E776" s="300"/>
      <c r="F776" s="305"/>
      <c r="G776" s="302"/>
      <c r="H776" s="365"/>
      <c r="I776" s="289"/>
      <c r="J776" s="289"/>
      <c r="K776" s="286"/>
      <c r="L776" s="290"/>
      <c r="M776" s="290"/>
      <c r="N776" s="290"/>
      <c r="O776" s="290"/>
      <c r="P776" s="290"/>
      <c r="Q776" s="290"/>
      <c r="R776" s="290"/>
      <c r="S776" s="290"/>
      <c r="T776" s="290"/>
      <c r="U776" s="290"/>
      <c r="V776" s="290"/>
      <c r="W776" s="290"/>
      <c r="X776" s="290"/>
      <c r="Y776" s="290"/>
      <c r="Z776" s="290"/>
    </row>
    <row r="777">
      <c r="A777" s="291"/>
      <c r="B777" s="304" t="s">
        <v>795</v>
      </c>
      <c r="C777" s="306">
        <f>'Rotación'!L8</f>
        <v>0.8857142857</v>
      </c>
      <c r="D777" s="293"/>
      <c r="E777" s="300"/>
      <c r="F777" s="305"/>
      <c r="G777" s="302"/>
      <c r="H777" s="365"/>
      <c r="I777" s="289"/>
      <c r="J777" s="289"/>
      <c r="K777" s="286"/>
      <c r="L777" s="290"/>
      <c r="M777" s="290"/>
      <c r="N777" s="290"/>
      <c r="O777" s="290"/>
      <c r="P777" s="290"/>
      <c r="Q777" s="290"/>
      <c r="R777" s="290"/>
      <c r="S777" s="290"/>
      <c r="T777" s="290"/>
      <c r="U777" s="290"/>
      <c r="V777" s="290"/>
      <c r="W777" s="290"/>
      <c r="X777" s="290"/>
      <c r="Y777" s="290"/>
      <c r="Z777" s="290"/>
    </row>
    <row r="778">
      <c r="A778" s="291"/>
      <c r="B778" s="307" t="s">
        <v>825</v>
      </c>
      <c r="C778" s="299">
        <f>C777*C776</f>
        <v>38.97142857</v>
      </c>
      <c r="D778" s="293"/>
      <c r="E778" s="300"/>
      <c r="F778" s="305"/>
      <c r="G778" s="302"/>
      <c r="H778" s="365"/>
      <c r="I778" s="289"/>
      <c r="J778" s="289"/>
      <c r="K778" s="286"/>
      <c r="L778" s="290"/>
      <c r="M778" s="290"/>
      <c r="N778" s="290"/>
      <c r="O778" s="290"/>
      <c r="P778" s="290"/>
      <c r="Q778" s="290"/>
      <c r="R778" s="290"/>
      <c r="S778" s="290"/>
      <c r="T778" s="290"/>
      <c r="U778" s="290"/>
      <c r="V778" s="290"/>
      <c r="W778" s="290"/>
      <c r="X778" s="290"/>
      <c r="Y778" s="290"/>
      <c r="Z778" s="290"/>
    </row>
    <row r="779">
      <c r="A779" s="291"/>
      <c r="B779" s="307" t="s">
        <v>826</v>
      </c>
      <c r="C779" s="366">
        <f>C778*C780</f>
        <v>1169.142857</v>
      </c>
      <c r="D779" s="293"/>
      <c r="E779" s="300"/>
      <c r="F779" s="305"/>
      <c r="G779" s="302"/>
      <c r="H779" s="365"/>
      <c r="I779" s="289"/>
      <c r="J779" s="289"/>
      <c r="K779" s="286"/>
      <c r="L779" s="290"/>
      <c r="M779" s="290"/>
      <c r="N779" s="290"/>
      <c r="O779" s="290"/>
      <c r="P779" s="290"/>
      <c r="Q779" s="290"/>
      <c r="R779" s="290"/>
      <c r="S779" s="290"/>
      <c r="T779" s="290"/>
      <c r="U779" s="290"/>
      <c r="V779" s="290"/>
      <c r="W779" s="290"/>
      <c r="X779" s="290"/>
      <c r="Y779" s="290"/>
      <c r="Z779" s="290"/>
    </row>
    <row r="780">
      <c r="A780" s="291"/>
      <c r="B780" s="307" t="s">
        <v>827</v>
      </c>
      <c r="C780" s="299">
        <f>'Rotación'!L4</f>
        <v>30</v>
      </c>
      <c r="D780" s="293"/>
      <c r="E780" s="300"/>
      <c r="F780" s="305"/>
      <c r="G780" s="302"/>
      <c r="H780" s="365"/>
      <c r="I780" s="289"/>
      <c r="J780" s="289"/>
      <c r="K780" s="286"/>
      <c r="L780" s="290"/>
      <c r="M780" s="290"/>
      <c r="N780" s="290"/>
      <c r="O780" s="290"/>
      <c r="P780" s="290"/>
      <c r="Q780" s="290"/>
      <c r="R780" s="290"/>
      <c r="S780" s="290"/>
      <c r="T780" s="290"/>
      <c r="U780" s="290"/>
      <c r="V780" s="290"/>
      <c r="W780" s="290"/>
      <c r="X780" s="290"/>
      <c r="Y780" s="290"/>
      <c r="Z780" s="290"/>
    </row>
    <row r="781">
      <c r="A781" s="291"/>
      <c r="B781" s="311" t="s">
        <v>828</v>
      </c>
      <c r="C781" s="312">
        <f>J881/C779</f>
        <v>352.6308693</v>
      </c>
      <c r="D781" s="289"/>
      <c r="E781" s="289"/>
      <c r="F781" s="289"/>
      <c r="G781" s="289"/>
      <c r="H781" s="289"/>
      <c r="I781" s="289"/>
      <c r="J781" s="289"/>
      <c r="K781" s="286"/>
      <c r="L781" s="290"/>
      <c r="M781" s="290"/>
      <c r="N781" s="290"/>
      <c r="O781" s="290"/>
      <c r="P781" s="290"/>
      <c r="Q781" s="290"/>
      <c r="R781" s="290"/>
      <c r="S781" s="290"/>
      <c r="T781" s="290"/>
      <c r="U781" s="290"/>
      <c r="V781" s="290"/>
      <c r="W781" s="290"/>
      <c r="X781" s="290"/>
      <c r="Y781" s="290"/>
      <c r="Z781" s="290"/>
    </row>
    <row r="782">
      <c r="A782" s="291"/>
      <c r="B782" s="307" t="s">
        <v>829</v>
      </c>
      <c r="C782" s="315">
        <f>K881</f>
        <v>0.3155362998</v>
      </c>
      <c r="D782" s="286"/>
      <c r="E782" s="289"/>
      <c r="F782" s="289"/>
      <c r="G782" s="289"/>
      <c r="H782" s="289"/>
      <c r="I782" s="289"/>
      <c r="J782" s="289"/>
      <c r="K782" s="286"/>
      <c r="L782" s="290"/>
      <c r="M782" s="290"/>
      <c r="N782" s="290"/>
      <c r="O782" s="290"/>
      <c r="P782" s="290"/>
      <c r="Q782" s="290"/>
      <c r="R782" s="290"/>
      <c r="S782" s="290"/>
      <c r="T782" s="290"/>
      <c r="U782" s="290"/>
      <c r="V782" s="290"/>
      <c r="W782" s="290"/>
      <c r="X782" s="290"/>
      <c r="Y782" s="290"/>
      <c r="Z782" s="290"/>
    </row>
    <row r="783">
      <c r="A783" s="316"/>
      <c r="B783" s="285"/>
      <c r="C783" s="285"/>
      <c r="D783" s="285"/>
      <c r="E783" s="287"/>
      <c r="F783" s="287"/>
      <c r="G783" s="287"/>
      <c r="H783" s="287"/>
      <c r="I783" s="287"/>
      <c r="J783" s="287"/>
      <c r="K783" s="285"/>
      <c r="L783" s="290"/>
      <c r="M783" s="290"/>
      <c r="N783" s="290"/>
      <c r="O783" s="290"/>
      <c r="P783" s="290"/>
      <c r="Q783" s="290"/>
      <c r="R783" s="290"/>
      <c r="S783" s="290"/>
      <c r="T783" s="290"/>
      <c r="U783" s="290"/>
      <c r="V783" s="290"/>
      <c r="W783" s="290"/>
      <c r="X783" s="290"/>
      <c r="Y783" s="290"/>
      <c r="Z783" s="290"/>
    </row>
    <row r="784">
      <c r="A784" s="317" t="s">
        <v>830</v>
      </c>
      <c r="B784" s="318" t="s">
        <v>831</v>
      </c>
      <c r="C784" s="318" t="s">
        <v>832</v>
      </c>
      <c r="D784" s="318" t="s">
        <v>833</v>
      </c>
      <c r="E784" s="319" t="s">
        <v>834</v>
      </c>
      <c r="F784" s="319" t="s">
        <v>835</v>
      </c>
      <c r="G784" s="319" t="s">
        <v>836</v>
      </c>
      <c r="H784" s="319" t="s">
        <v>837</v>
      </c>
      <c r="I784" s="319" t="s">
        <v>838</v>
      </c>
      <c r="J784" s="319" t="s">
        <v>839</v>
      </c>
      <c r="K784" s="318" t="s">
        <v>840</v>
      </c>
      <c r="L784" s="322"/>
      <c r="M784" s="322"/>
      <c r="N784" s="322"/>
      <c r="O784" s="322"/>
      <c r="P784" s="322"/>
      <c r="Q784" s="322"/>
      <c r="R784" s="322"/>
      <c r="S784" s="322"/>
      <c r="T784" s="322"/>
      <c r="U784" s="322"/>
      <c r="V784" s="322"/>
      <c r="W784" s="322"/>
      <c r="X784" s="322"/>
      <c r="Y784" s="322"/>
      <c r="Z784" s="322"/>
    </row>
    <row r="785">
      <c r="A785" s="335"/>
      <c r="B785" s="368" t="str">
        <f t="shared" ref="B785:B796" si="357">B15</f>
        <v>Sándwich pollo</v>
      </c>
      <c r="C785" s="325">
        <v>8.0</v>
      </c>
      <c r="D785" s="369">
        <v>0.4</v>
      </c>
      <c r="E785" s="327">
        <f t="shared" ref="E785:E795" si="358">E15</f>
        <v>60</v>
      </c>
      <c r="F785" s="312">
        <f t="shared" ref="F785:F799" si="359">E785*C785</f>
        <v>480</v>
      </c>
      <c r="G785" s="312">
        <f t="shared" ref="G785:G799" si="360">F785*$C$120</f>
        <v>13440</v>
      </c>
      <c r="H785" s="328">
        <f t="shared" ref="H785:H796" si="361">H15</f>
        <v>181.0344828</v>
      </c>
      <c r="I785" s="312">
        <f t="shared" ref="I785:I799" si="362">H785*C785</f>
        <v>1448.275862</v>
      </c>
      <c r="J785" s="312">
        <f t="shared" ref="J785:J799" si="363">I785*$C$120</f>
        <v>40551.72414</v>
      </c>
      <c r="K785" s="315">
        <f t="shared" ref="K785:K815" si="364">G785/J785</f>
        <v>0.3314285714</v>
      </c>
      <c r="L785" s="370">
        <f t="shared" ref="L785:L797" si="365">H785*1.16</f>
        <v>210</v>
      </c>
      <c r="M785" s="331"/>
      <c r="N785" s="331"/>
      <c r="O785" s="331"/>
      <c r="P785" s="331"/>
      <c r="Q785" s="331"/>
      <c r="R785" s="331"/>
      <c r="S785" s="331"/>
      <c r="T785" s="331"/>
      <c r="U785" s="331"/>
      <c r="V785" s="331"/>
      <c r="W785" s="331"/>
      <c r="X785" s="331"/>
      <c r="Y785" s="331"/>
      <c r="Z785" s="331"/>
    </row>
    <row r="786">
      <c r="A786" s="335"/>
      <c r="B786" s="368" t="str">
        <f t="shared" si="357"/>
        <v>Sándwich cordero</v>
      </c>
      <c r="C786" s="325">
        <v>5.0</v>
      </c>
      <c r="D786" s="380">
        <v>0.5</v>
      </c>
      <c r="E786" s="327">
        <f t="shared" si="358"/>
        <v>120</v>
      </c>
      <c r="F786" s="312">
        <f t="shared" si="359"/>
        <v>600</v>
      </c>
      <c r="G786" s="312">
        <f t="shared" si="360"/>
        <v>16800</v>
      </c>
      <c r="H786" s="328">
        <f t="shared" si="361"/>
        <v>327.5862069</v>
      </c>
      <c r="I786" s="312">
        <f t="shared" si="362"/>
        <v>1637.931034</v>
      </c>
      <c r="J786" s="312">
        <f t="shared" si="363"/>
        <v>45862.06897</v>
      </c>
      <c r="K786" s="315">
        <f t="shared" si="364"/>
        <v>0.3663157895</v>
      </c>
      <c r="L786" s="370">
        <f t="shared" si="365"/>
        <v>380</v>
      </c>
      <c r="M786" s="290"/>
      <c r="N786" s="290"/>
      <c r="O786" s="290"/>
      <c r="P786" s="290"/>
      <c r="Q786" s="290"/>
      <c r="R786" s="290"/>
      <c r="S786" s="290"/>
      <c r="T786" s="290"/>
      <c r="U786" s="290"/>
      <c r="V786" s="290"/>
      <c r="W786" s="290"/>
      <c r="X786" s="290"/>
      <c r="Y786" s="290"/>
      <c r="Z786" s="290"/>
    </row>
    <row r="787">
      <c r="A787" s="335"/>
      <c r="B787" s="368" t="str">
        <f t="shared" si="357"/>
        <v>Sándwich picanha</v>
      </c>
      <c r="C787" s="325">
        <v>5.0</v>
      </c>
      <c r="D787" s="380">
        <v>0.5</v>
      </c>
      <c r="E787" s="327">
        <f t="shared" si="358"/>
        <v>110</v>
      </c>
      <c r="F787" s="312">
        <f t="shared" si="359"/>
        <v>550</v>
      </c>
      <c r="G787" s="312">
        <f t="shared" si="360"/>
        <v>15400</v>
      </c>
      <c r="H787" s="328">
        <f t="shared" si="361"/>
        <v>258.6206897</v>
      </c>
      <c r="I787" s="312">
        <f t="shared" si="362"/>
        <v>1293.103448</v>
      </c>
      <c r="J787" s="312">
        <f t="shared" si="363"/>
        <v>36206.89655</v>
      </c>
      <c r="K787" s="315">
        <f t="shared" si="364"/>
        <v>0.4253333333</v>
      </c>
      <c r="L787" s="370">
        <f t="shared" si="365"/>
        <v>300</v>
      </c>
      <c r="M787" s="290"/>
      <c r="N787" s="290"/>
      <c r="O787" s="290"/>
      <c r="P787" s="290"/>
      <c r="Q787" s="290"/>
      <c r="R787" s="290"/>
      <c r="S787" s="290"/>
      <c r="T787" s="290"/>
      <c r="U787" s="290"/>
      <c r="V787" s="290"/>
      <c r="W787" s="290"/>
      <c r="X787" s="290"/>
      <c r="Y787" s="290"/>
      <c r="Z787" s="290"/>
    </row>
    <row r="788">
      <c r="A788" s="335"/>
      <c r="B788" s="368" t="str">
        <f t="shared" si="357"/>
        <v>Sándwich pescado</v>
      </c>
      <c r="C788" s="325">
        <v>8.0</v>
      </c>
      <c r="D788" s="380">
        <v>0.3</v>
      </c>
      <c r="E788" s="327">
        <f t="shared" si="358"/>
        <v>80</v>
      </c>
      <c r="F788" s="312">
        <f t="shared" si="359"/>
        <v>640</v>
      </c>
      <c r="G788" s="312">
        <f t="shared" si="360"/>
        <v>17920</v>
      </c>
      <c r="H788" s="328">
        <f t="shared" si="361"/>
        <v>232.7586207</v>
      </c>
      <c r="I788" s="312">
        <f t="shared" si="362"/>
        <v>1862.068966</v>
      </c>
      <c r="J788" s="312">
        <f t="shared" si="363"/>
        <v>52137.93103</v>
      </c>
      <c r="K788" s="315">
        <f t="shared" si="364"/>
        <v>0.3437037037</v>
      </c>
      <c r="L788" s="370">
        <f t="shared" si="365"/>
        <v>270</v>
      </c>
      <c r="M788" s="290"/>
      <c r="N788" s="290"/>
      <c r="O788" s="290"/>
      <c r="P788" s="290"/>
      <c r="Q788" s="290"/>
      <c r="R788" s="290"/>
      <c r="S788" s="290"/>
      <c r="T788" s="290"/>
      <c r="U788" s="290"/>
      <c r="V788" s="290"/>
      <c r="W788" s="290"/>
      <c r="X788" s="290"/>
      <c r="Y788" s="290"/>
      <c r="Z788" s="290"/>
    </row>
    <row r="789">
      <c r="A789" s="335"/>
      <c r="B789" s="368" t="str">
        <f t="shared" si="357"/>
        <v>Sándwich pork belly</v>
      </c>
      <c r="C789" s="325">
        <v>6.0</v>
      </c>
      <c r="D789" s="380">
        <v>0.4</v>
      </c>
      <c r="E789" s="327">
        <f t="shared" si="358"/>
        <v>70</v>
      </c>
      <c r="F789" s="312">
        <f t="shared" si="359"/>
        <v>420</v>
      </c>
      <c r="G789" s="312">
        <f t="shared" si="360"/>
        <v>11760</v>
      </c>
      <c r="H789" s="328">
        <f t="shared" si="361"/>
        <v>250</v>
      </c>
      <c r="I789" s="312">
        <f t="shared" si="362"/>
        <v>1500</v>
      </c>
      <c r="J789" s="312">
        <f t="shared" si="363"/>
        <v>42000</v>
      </c>
      <c r="K789" s="315">
        <f t="shared" si="364"/>
        <v>0.28</v>
      </c>
      <c r="L789" s="370">
        <f t="shared" si="365"/>
        <v>290</v>
      </c>
      <c r="M789" s="290"/>
      <c r="N789" s="290"/>
      <c r="O789" s="290"/>
      <c r="P789" s="290"/>
      <c r="Q789" s="290"/>
      <c r="R789" s="290"/>
      <c r="S789" s="290"/>
      <c r="T789" s="290"/>
      <c r="U789" s="290"/>
      <c r="V789" s="290"/>
      <c r="W789" s="290"/>
      <c r="X789" s="290"/>
      <c r="Y789" s="290"/>
      <c r="Z789" s="290"/>
    </row>
    <row r="790">
      <c r="A790" s="335"/>
      <c r="B790" s="368" t="str">
        <f t="shared" si="357"/>
        <v>Tosta hongos</v>
      </c>
      <c r="C790" s="325">
        <v>7.0</v>
      </c>
      <c r="D790" s="380">
        <v>0.4</v>
      </c>
      <c r="E790" s="327">
        <f t="shared" si="358"/>
        <v>80</v>
      </c>
      <c r="F790" s="312">
        <f t="shared" si="359"/>
        <v>560</v>
      </c>
      <c r="G790" s="312">
        <f t="shared" si="360"/>
        <v>15680</v>
      </c>
      <c r="H790" s="328">
        <f t="shared" si="361"/>
        <v>232.7586207</v>
      </c>
      <c r="I790" s="312">
        <f t="shared" si="362"/>
        <v>1629.310345</v>
      </c>
      <c r="J790" s="312">
        <f t="shared" si="363"/>
        <v>45620.68966</v>
      </c>
      <c r="K790" s="315">
        <f t="shared" si="364"/>
        <v>0.3437037037</v>
      </c>
      <c r="L790" s="370">
        <f t="shared" si="365"/>
        <v>270</v>
      </c>
      <c r="M790" s="290"/>
      <c r="N790" s="290"/>
      <c r="O790" s="290"/>
      <c r="P790" s="290"/>
      <c r="Q790" s="290"/>
      <c r="R790" s="290"/>
      <c r="S790" s="290"/>
      <c r="T790" s="290"/>
      <c r="U790" s="290"/>
      <c r="V790" s="290"/>
      <c r="W790" s="290"/>
      <c r="X790" s="290"/>
      <c r="Y790" s="290"/>
      <c r="Z790" s="290"/>
    </row>
    <row r="791">
      <c r="A791" s="335"/>
      <c r="B791" s="368" t="str">
        <f t="shared" si="357"/>
        <v>Bollo veggie</v>
      </c>
      <c r="C791" s="325">
        <v>5.0</v>
      </c>
      <c r="D791" s="380">
        <v>0.3</v>
      </c>
      <c r="E791" s="327">
        <f t="shared" si="358"/>
        <v>45</v>
      </c>
      <c r="F791" s="312">
        <f t="shared" si="359"/>
        <v>225</v>
      </c>
      <c r="G791" s="312">
        <f t="shared" si="360"/>
        <v>6300</v>
      </c>
      <c r="H791" s="328">
        <f t="shared" si="361"/>
        <v>155.1724138</v>
      </c>
      <c r="I791" s="312">
        <f t="shared" si="362"/>
        <v>775.862069</v>
      </c>
      <c r="J791" s="312">
        <f t="shared" si="363"/>
        <v>21724.13793</v>
      </c>
      <c r="K791" s="315">
        <f t="shared" si="364"/>
        <v>0.29</v>
      </c>
      <c r="L791" s="370">
        <f t="shared" si="365"/>
        <v>180</v>
      </c>
      <c r="M791" s="290"/>
      <c r="N791" s="290"/>
      <c r="O791" s="290"/>
      <c r="P791" s="290"/>
      <c r="Q791" s="290"/>
      <c r="R791" s="290"/>
      <c r="S791" s="290"/>
      <c r="T791" s="290"/>
      <c r="U791" s="290"/>
      <c r="V791" s="290"/>
      <c r="W791" s="290"/>
      <c r="X791" s="290"/>
      <c r="Y791" s="290"/>
      <c r="Z791" s="290"/>
    </row>
    <row r="792">
      <c r="A792" s="335"/>
      <c r="B792" s="368" t="str">
        <f t="shared" si="357"/>
        <v>Croquetas cordero</v>
      </c>
      <c r="C792" s="325">
        <v>7.0</v>
      </c>
      <c r="D792" s="380">
        <v>0.6</v>
      </c>
      <c r="E792" s="327">
        <f t="shared" si="358"/>
        <v>30</v>
      </c>
      <c r="F792" s="312">
        <f t="shared" si="359"/>
        <v>210</v>
      </c>
      <c r="G792" s="312">
        <f t="shared" si="360"/>
        <v>5880</v>
      </c>
      <c r="H792" s="328">
        <f t="shared" si="361"/>
        <v>146.5517241</v>
      </c>
      <c r="I792" s="312">
        <f t="shared" si="362"/>
        <v>1025.862069</v>
      </c>
      <c r="J792" s="312">
        <f t="shared" si="363"/>
        <v>28724.13793</v>
      </c>
      <c r="K792" s="315">
        <f t="shared" si="364"/>
        <v>0.2047058824</v>
      </c>
      <c r="L792" s="370">
        <f t="shared" si="365"/>
        <v>170</v>
      </c>
      <c r="M792" s="290"/>
      <c r="N792" s="290"/>
      <c r="O792" s="290"/>
      <c r="P792" s="290"/>
      <c r="Q792" s="290"/>
      <c r="R792" s="290"/>
      <c r="S792" s="290"/>
      <c r="T792" s="290"/>
      <c r="U792" s="290"/>
      <c r="V792" s="290"/>
      <c r="W792" s="290"/>
      <c r="X792" s="290"/>
      <c r="Y792" s="290"/>
      <c r="Z792" s="290"/>
    </row>
    <row r="793">
      <c r="A793" s="335"/>
      <c r="B793" s="368" t="str">
        <f t="shared" si="357"/>
        <v>Croquetas camarón y cazón</v>
      </c>
      <c r="C793" s="325">
        <v>5.0</v>
      </c>
      <c r="D793" s="380">
        <v>0.7</v>
      </c>
      <c r="E793" s="327">
        <f t="shared" si="358"/>
        <v>35</v>
      </c>
      <c r="F793" s="312">
        <f t="shared" si="359"/>
        <v>175</v>
      </c>
      <c r="G793" s="312">
        <f t="shared" si="360"/>
        <v>4900</v>
      </c>
      <c r="H793" s="328">
        <f t="shared" si="361"/>
        <v>146.5517241</v>
      </c>
      <c r="I793" s="312">
        <f t="shared" si="362"/>
        <v>732.7586207</v>
      </c>
      <c r="J793" s="312">
        <f t="shared" si="363"/>
        <v>20517.24138</v>
      </c>
      <c r="K793" s="315">
        <f t="shared" si="364"/>
        <v>0.2388235294</v>
      </c>
      <c r="L793" s="370">
        <f t="shared" si="365"/>
        <v>170</v>
      </c>
      <c r="M793" s="290"/>
      <c r="N793" s="290"/>
      <c r="O793" s="290"/>
      <c r="P793" s="290"/>
      <c r="Q793" s="290"/>
      <c r="R793" s="290"/>
      <c r="S793" s="290"/>
      <c r="T793" s="290"/>
      <c r="U793" s="290"/>
      <c r="V793" s="290"/>
      <c r="W793" s="290"/>
      <c r="X793" s="290"/>
      <c r="Y793" s="290"/>
      <c r="Z793" s="290"/>
    </row>
    <row r="794">
      <c r="A794" s="335"/>
      <c r="B794" s="368" t="str">
        <f t="shared" si="357"/>
        <v>Caldo de camarón</v>
      </c>
      <c r="C794" s="325">
        <v>9.0</v>
      </c>
      <c r="D794" s="380">
        <v>0.8</v>
      </c>
      <c r="E794" s="327">
        <f t="shared" si="358"/>
        <v>14</v>
      </c>
      <c r="F794" s="312">
        <f t="shared" si="359"/>
        <v>126</v>
      </c>
      <c r="G794" s="312">
        <f t="shared" si="360"/>
        <v>3528</v>
      </c>
      <c r="H794" s="328">
        <f t="shared" si="361"/>
        <v>94.82758621</v>
      </c>
      <c r="I794" s="312">
        <f t="shared" si="362"/>
        <v>853.4482759</v>
      </c>
      <c r="J794" s="312">
        <f t="shared" si="363"/>
        <v>23896.55172</v>
      </c>
      <c r="K794" s="315">
        <f t="shared" si="364"/>
        <v>0.1476363636</v>
      </c>
      <c r="L794" s="370">
        <f t="shared" si="365"/>
        <v>110</v>
      </c>
      <c r="M794" s="290"/>
      <c r="N794" s="290"/>
      <c r="O794" s="290"/>
      <c r="P794" s="290"/>
      <c r="Q794" s="290"/>
      <c r="R794" s="290"/>
      <c r="S794" s="290"/>
      <c r="T794" s="290"/>
      <c r="U794" s="290"/>
      <c r="V794" s="290"/>
      <c r="W794" s="290"/>
      <c r="X794" s="290"/>
      <c r="Y794" s="290"/>
      <c r="Z794" s="290"/>
    </row>
    <row r="795">
      <c r="A795" s="335"/>
      <c r="B795" s="368" t="str">
        <f t="shared" si="357"/>
        <v>Aranchini de hongos</v>
      </c>
      <c r="C795" s="325">
        <v>6.0</v>
      </c>
      <c r="D795" s="380">
        <v>0.5</v>
      </c>
      <c r="E795" s="327">
        <f t="shared" si="358"/>
        <v>50</v>
      </c>
      <c r="F795" s="312">
        <f t="shared" si="359"/>
        <v>300</v>
      </c>
      <c r="G795" s="312">
        <f t="shared" si="360"/>
        <v>8400</v>
      </c>
      <c r="H795" s="328">
        <f t="shared" si="361"/>
        <v>172.4137931</v>
      </c>
      <c r="I795" s="312">
        <f t="shared" si="362"/>
        <v>1034.482759</v>
      </c>
      <c r="J795" s="312">
        <f t="shared" si="363"/>
        <v>28965.51724</v>
      </c>
      <c r="K795" s="315">
        <f t="shared" si="364"/>
        <v>0.29</v>
      </c>
      <c r="L795" s="370">
        <f t="shared" si="365"/>
        <v>200</v>
      </c>
      <c r="M795" s="290"/>
      <c r="N795" s="290"/>
      <c r="O795" s="290"/>
      <c r="P795" s="290"/>
      <c r="Q795" s="290"/>
      <c r="R795" s="290"/>
      <c r="S795" s="290"/>
      <c r="T795" s="290"/>
      <c r="U795" s="290"/>
      <c r="V795" s="290"/>
      <c r="W795" s="290"/>
      <c r="X795" s="290"/>
      <c r="Y795" s="290"/>
      <c r="Z795" s="290"/>
    </row>
    <row r="796">
      <c r="A796" s="335"/>
      <c r="B796" s="368" t="str">
        <f t="shared" si="357"/>
        <v>Papas fritas trufadas</v>
      </c>
      <c r="C796" s="325">
        <v>9.0</v>
      </c>
      <c r="D796" s="380">
        <f t="shared" ref="D796:E796" si="366">D26</f>
        <v>0.6</v>
      </c>
      <c r="E796" s="327">
        <f t="shared" si="366"/>
        <v>40</v>
      </c>
      <c r="F796" s="312">
        <f t="shared" si="359"/>
        <v>360</v>
      </c>
      <c r="G796" s="312">
        <f t="shared" si="360"/>
        <v>10080</v>
      </c>
      <c r="H796" s="328">
        <f t="shared" si="361"/>
        <v>103.4482759</v>
      </c>
      <c r="I796" s="312">
        <f t="shared" si="362"/>
        <v>931.0344828</v>
      </c>
      <c r="J796" s="312">
        <f t="shared" si="363"/>
        <v>26068.96552</v>
      </c>
      <c r="K796" s="315">
        <f t="shared" si="364"/>
        <v>0.3866666667</v>
      </c>
      <c r="L796" s="370">
        <f t="shared" si="365"/>
        <v>120</v>
      </c>
      <c r="M796" s="290"/>
      <c r="N796" s="290"/>
      <c r="O796" s="290"/>
      <c r="P796" s="290"/>
      <c r="Q796" s="290"/>
      <c r="R796" s="290"/>
      <c r="S796" s="290"/>
      <c r="T796" s="290"/>
      <c r="U796" s="290"/>
      <c r="V796" s="290"/>
      <c r="W796" s="290"/>
      <c r="X796" s="290"/>
      <c r="Y796" s="290"/>
      <c r="Z796" s="290"/>
    </row>
    <row r="797">
      <c r="A797" s="335"/>
      <c r="B797" s="368"/>
      <c r="C797" s="325"/>
      <c r="D797" s="380"/>
      <c r="E797" s="327" t="str">
        <f>E27</f>
        <v/>
      </c>
      <c r="F797" s="312">
        <f t="shared" si="359"/>
        <v>0</v>
      </c>
      <c r="G797" s="312">
        <f t="shared" si="360"/>
        <v>0</v>
      </c>
      <c r="H797" s="375"/>
      <c r="I797" s="312">
        <f t="shared" si="362"/>
        <v>0</v>
      </c>
      <c r="J797" s="312">
        <f t="shared" si="363"/>
        <v>0</v>
      </c>
      <c r="K797" s="315" t="str">
        <f t="shared" si="364"/>
        <v>#DIV/0!</v>
      </c>
      <c r="L797" s="370">
        <f t="shared" si="365"/>
        <v>0</v>
      </c>
      <c r="M797" s="290"/>
      <c r="N797" s="290"/>
      <c r="O797" s="290"/>
      <c r="P797" s="290"/>
      <c r="Q797" s="290"/>
      <c r="R797" s="290"/>
      <c r="S797" s="290"/>
      <c r="T797" s="290"/>
      <c r="U797" s="290"/>
      <c r="V797" s="290"/>
      <c r="W797" s="290"/>
      <c r="X797" s="290"/>
      <c r="Y797" s="290"/>
      <c r="Z797" s="290"/>
    </row>
    <row r="798">
      <c r="A798" s="337"/>
      <c r="B798" s="338"/>
      <c r="C798" s="339"/>
      <c r="D798" s="351"/>
      <c r="E798" s="336"/>
      <c r="F798" s="312">
        <f t="shared" si="359"/>
        <v>0</v>
      </c>
      <c r="G798" s="312">
        <f t="shared" si="360"/>
        <v>0</v>
      </c>
      <c r="H798" s="372"/>
      <c r="I798" s="312">
        <f t="shared" si="362"/>
        <v>0</v>
      </c>
      <c r="J798" s="312">
        <f t="shared" si="363"/>
        <v>0</v>
      </c>
      <c r="K798" s="315" t="str">
        <f t="shared" si="364"/>
        <v>#DIV/0!</v>
      </c>
      <c r="L798" s="373"/>
      <c r="M798" s="290"/>
      <c r="N798" s="290"/>
      <c r="O798" s="290"/>
      <c r="P798" s="290"/>
      <c r="Q798" s="290"/>
      <c r="R798" s="290"/>
      <c r="S798" s="290"/>
      <c r="T798" s="290"/>
      <c r="U798" s="290"/>
      <c r="V798" s="290"/>
      <c r="W798" s="290"/>
      <c r="X798" s="290"/>
      <c r="Y798" s="290"/>
      <c r="Z798" s="290"/>
    </row>
    <row r="799">
      <c r="A799" s="341"/>
      <c r="B799" s="338"/>
      <c r="C799" s="342"/>
      <c r="D799" s="355"/>
      <c r="E799" s="343"/>
      <c r="F799" s="312">
        <f t="shared" si="359"/>
        <v>0</v>
      </c>
      <c r="G799" s="312">
        <f t="shared" si="360"/>
        <v>0</v>
      </c>
      <c r="H799" s="374"/>
      <c r="I799" s="312">
        <f t="shared" si="362"/>
        <v>0</v>
      </c>
      <c r="J799" s="312">
        <f t="shared" si="363"/>
        <v>0</v>
      </c>
      <c r="K799" s="315" t="str">
        <f t="shared" si="364"/>
        <v>#DIV/0!</v>
      </c>
      <c r="L799" s="373"/>
      <c r="M799" s="290"/>
      <c r="N799" s="290"/>
      <c r="O799" s="290"/>
      <c r="P799" s="290"/>
      <c r="Q799" s="290"/>
      <c r="R799" s="290"/>
      <c r="S799" s="290"/>
      <c r="T799" s="290"/>
      <c r="U799" s="290"/>
      <c r="V799" s="290"/>
      <c r="W799" s="290"/>
      <c r="X799" s="290"/>
      <c r="Y799" s="290"/>
      <c r="Z799" s="290"/>
    </row>
    <row r="800">
      <c r="A800" s="344"/>
      <c r="B800" s="345" t="s">
        <v>853</v>
      </c>
      <c r="C800" s="346">
        <f>SUM(C785:C799)</f>
        <v>80</v>
      </c>
      <c r="D800" s="346"/>
      <c r="E800" s="346"/>
      <c r="F800" s="347">
        <f t="shared" ref="F800:G800" si="367">SUM(F785:F799)</f>
        <v>4646</v>
      </c>
      <c r="G800" s="347">
        <f t="shared" si="367"/>
        <v>130088</v>
      </c>
      <c r="H800" s="346"/>
      <c r="I800" s="347">
        <f t="shared" ref="I800:J800" si="368">SUM(I785:I799)</f>
        <v>14724.13793</v>
      </c>
      <c r="J800" s="347">
        <f t="shared" si="368"/>
        <v>412275.8621</v>
      </c>
      <c r="K800" s="348">
        <f t="shared" si="364"/>
        <v>0.3155362998</v>
      </c>
      <c r="L800" s="290"/>
      <c r="M800" s="290"/>
      <c r="N800" s="290"/>
      <c r="O800" s="290"/>
      <c r="P800" s="290"/>
      <c r="Q800" s="290"/>
      <c r="R800" s="290"/>
      <c r="S800" s="290"/>
      <c r="T800" s="290"/>
      <c r="U800" s="290"/>
      <c r="V800" s="290"/>
      <c r="W800" s="290"/>
      <c r="X800" s="290"/>
      <c r="Y800" s="290"/>
      <c r="Z800" s="290"/>
    </row>
    <row r="801" hidden="1">
      <c r="A801" s="335"/>
      <c r="B801" s="349"/>
      <c r="C801" s="350"/>
      <c r="D801" s="351"/>
      <c r="E801" s="352"/>
      <c r="F801" s="312">
        <f t="shared" ref="F801:F815" si="369">E801*C801</f>
        <v>0</v>
      </c>
      <c r="G801" s="312">
        <f t="shared" ref="G801:G815" si="370">F801*$C$780</f>
        <v>0</v>
      </c>
      <c r="H801" s="375"/>
      <c r="I801" s="312">
        <f t="shared" ref="I801:I815" si="371">H801*C801</f>
        <v>0</v>
      </c>
      <c r="J801" s="312">
        <f t="shared" ref="J801:J815" si="372">I801*$C$780</f>
        <v>0</v>
      </c>
      <c r="K801" s="315" t="str">
        <f t="shared" si="364"/>
        <v>#DIV/0!</v>
      </c>
      <c r="L801" s="331"/>
      <c r="M801" s="331"/>
      <c r="N801" s="331"/>
      <c r="O801" s="331"/>
      <c r="P801" s="331"/>
      <c r="Q801" s="331"/>
      <c r="R801" s="331"/>
      <c r="S801" s="331"/>
      <c r="T801" s="331"/>
      <c r="U801" s="331"/>
      <c r="V801" s="331"/>
      <c r="W801" s="331"/>
      <c r="X801" s="331"/>
      <c r="Y801" s="331"/>
      <c r="Z801" s="331"/>
    </row>
    <row r="802" hidden="1">
      <c r="A802" s="335"/>
      <c r="B802" s="349"/>
      <c r="C802" s="339"/>
      <c r="D802" s="351"/>
      <c r="E802" s="336"/>
      <c r="F802" s="312">
        <f t="shared" si="369"/>
        <v>0</v>
      </c>
      <c r="G802" s="312">
        <f t="shared" si="370"/>
        <v>0</v>
      </c>
      <c r="H802" s="372"/>
      <c r="I802" s="312">
        <f t="shared" si="371"/>
        <v>0</v>
      </c>
      <c r="J802" s="312">
        <f t="shared" si="372"/>
        <v>0</v>
      </c>
      <c r="K802" s="315" t="str">
        <f t="shared" si="364"/>
        <v>#DIV/0!</v>
      </c>
      <c r="L802" s="290"/>
      <c r="M802" s="290"/>
      <c r="N802" s="290"/>
      <c r="O802" s="290"/>
      <c r="P802" s="290"/>
      <c r="Q802" s="290"/>
      <c r="R802" s="290"/>
      <c r="S802" s="290"/>
      <c r="T802" s="290"/>
      <c r="U802" s="290"/>
      <c r="V802" s="290"/>
      <c r="W802" s="290"/>
      <c r="X802" s="290"/>
      <c r="Y802" s="290"/>
      <c r="Z802" s="290"/>
    </row>
    <row r="803" hidden="1">
      <c r="A803" s="335"/>
      <c r="B803" s="354"/>
      <c r="C803" s="339"/>
      <c r="D803" s="351"/>
      <c r="E803" s="336"/>
      <c r="F803" s="312">
        <f t="shared" si="369"/>
        <v>0</v>
      </c>
      <c r="G803" s="312">
        <f t="shared" si="370"/>
        <v>0</v>
      </c>
      <c r="H803" s="372"/>
      <c r="I803" s="312">
        <f t="shared" si="371"/>
        <v>0</v>
      </c>
      <c r="J803" s="312">
        <f t="shared" si="372"/>
        <v>0</v>
      </c>
      <c r="K803" s="315" t="str">
        <f t="shared" si="364"/>
        <v>#DIV/0!</v>
      </c>
      <c r="L803" s="290"/>
      <c r="M803" s="290"/>
      <c r="N803" s="290"/>
      <c r="O803" s="290"/>
      <c r="P803" s="290"/>
      <c r="Q803" s="290"/>
      <c r="R803" s="290"/>
      <c r="S803" s="290"/>
      <c r="T803" s="290"/>
      <c r="U803" s="290"/>
      <c r="V803" s="290"/>
      <c r="W803" s="290"/>
      <c r="X803" s="290"/>
      <c r="Y803" s="290"/>
      <c r="Z803" s="290"/>
    </row>
    <row r="804" hidden="1">
      <c r="A804" s="335"/>
      <c r="B804" s="349"/>
      <c r="C804" s="339"/>
      <c r="D804" s="351"/>
      <c r="E804" s="336"/>
      <c r="F804" s="312">
        <f t="shared" si="369"/>
        <v>0</v>
      </c>
      <c r="G804" s="312">
        <f t="shared" si="370"/>
        <v>0</v>
      </c>
      <c r="H804" s="372"/>
      <c r="I804" s="312">
        <f t="shared" si="371"/>
        <v>0</v>
      </c>
      <c r="J804" s="312">
        <f t="shared" si="372"/>
        <v>0</v>
      </c>
      <c r="K804" s="315" t="str">
        <f t="shared" si="364"/>
        <v>#DIV/0!</v>
      </c>
      <c r="L804" s="290"/>
      <c r="M804" s="290"/>
      <c r="N804" s="290"/>
      <c r="O804" s="290"/>
      <c r="P804" s="290"/>
      <c r="Q804" s="290"/>
      <c r="R804" s="290"/>
      <c r="S804" s="290"/>
      <c r="T804" s="290"/>
      <c r="U804" s="290"/>
      <c r="V804" s="290"/>
      <c r="W804" s="290"/>
      <c r="X804" s="290"/>
      <c r="Y804" s="290"/>
      <c r="Z804" s="290"/>
    </row>
    <row r="805" hidden="1">
      <c r="A805" s="335"/>
      <c r="B805" s="349"/>
      <c r="C805" s="339"/>
      <c r="D805" s="351"/>
      <c r="E805" s="336"/>
      <c r="F805" s="312">
        <f t="shared" si="369"/>
        <v>0</v>
      </c>
      <c r="G805" s="312">
        <f t="shared" si="370"/>
        <v>0</v>
      </c>
      <c r="H805" s="372"/>
      <c r="I805" s="312">
        <f t="shared" si="371"/>
        <v>0</v>
      </c>
      <c r="J805" s="312">
        <f t="shared" si="372"/>
        <v>0</v>
      </c>
      <c r="K805" s="315" t="str">
        <f t="shared" si="364"/>
        <v>#DIV/0!</v>
      </c>
      <c r="L805" s="290"/>
      <c r="M805" s="290"/>
      <c r="N805" s="290"/>
      <c r="O805" s="290"/>
      <c r="P805" s="290"/>
      <c r="Q805" s="290"/>
      <c r="R805" s="290"/>
      <c r="S805" s="290"/>
      <c r="T805" s="290"/>
      <c r="U805" s="290"/>
      <c r="V805" s="290"/>
      <c r="W805" s="290"/>
      <c r="X805" s="290"/>
      <c r="Y805" s="290"/>
      <c r="Z805" s="290"/>
    </row>
    <row r="806" hidden="1">
      <c r="A806" s="335"/>
      <c r="B806" s="349"/>
      <c r="C806" s="339"/>
      <c r="D806" s="351"/>
      <c r="E806" s="336"/>
      <c r="F806" s="312">
        <f t="shared" si="369"/>
        <v>0</v>
      </c>
      <c r="G806" s="312">
        <f t="shared" si="370"/>
        <v>0</v>
      </c>
      <c r="H806" s="372"/>
      <c r="I806" s="312">
        <f t="shared" si="371"/>
        <v>0</v>
      </c>
      <c r="J806" s="312">
        <f t="shared" si="372"/>
        <v>0</v>
      </c>
      <c r="K806" s="315" t="str">
        <f t="shared" si="364"/>
        <v>#DIV/0!</v>
      </c>
      <c r="L806" s="290"/>
      <c r="M806" s="290"/>
      <c r="N806" s="290"/>
      <c r="O806" s="290"/>
      <c r="P806" s="290"/>
      <c r="Q806" s="290"/>
      <c r="R806" s="290"/>
      <c r="S806" s="290"/>
      <c r="T806" s="290"/>
      <c r="U806" s="290"/>
      <c r="V806" s="290"/>
      <c r="W806" s="290"/>
      <c r="X806" s="290"/>
      <c r="Y806" s="290"/>
      <c r="Z806" s="290"/>
    </row>
    <row r="807" hidden="1">
      <c r="A807" s="335"/>
      <c r="B807" s="349"/>
      <c r="C807" s="339"/>
      <c r="D807" s="351"/>
      <c r="E807" s="336"/>
      <c r="F807" s="312">
        <f t="shared" si="369"/>
        <v>0</v>
      </c>
      <c r="G807" s="312">
        <f t="shared" si="370"/>
        <v>0</v>
      </c>
      <c r="H807" s="372"/>
      <c r="I807" s="312">
        <f t="shared" si="371"/>
        <v>0</v>
      </c>
      <c r="J807" s="312">
        <f t="shared" si="372"/>
        <v>0</v>
      </c>
      <c r="K807" s="315" t="str">
        <f t="shared" si="364"/>
        <v>#DIV/0!</v>
      </c>
      <c r="L807" s="290"/>
      <c r="M807" s="290"/>
      <c r="N807" s="290"/>
      <c r="O807" s="290"/>
      <c r="P807" s="290"/>
      <c r="Q807" s="290"/>
      <c r="R807" s="290"/>
      <c r="S807" s="290"/>
      <c r="T807" s="290"/>
      <c r="U807" s="290"/>
      <c r="V807" s="290"/>
      <c r="W807" s="290"/>
      <c r="X807" s="290"/>
      <c r="Y807" s="290"/>
      <c r="Z807" s="290"/>
    </row>
    <row r="808" hidden="1">
      <c r="A808" s="335"/>
      <c r="B808" s="349"/>
      <c r="C808" s="339"/>
      <c r="D808" s="351"/>
      <c r="E808" s="336"/>
      <c r="F808" s="312">
        <f t="shared" si="369"/>
        <v>0</v>
      </c>
      <c r="G808" s="312">
        <f t="shared" si="370"/>
        <v>0</v>
      </c>
      <c r="H808" s="372"/>
      <c r="I808" s="312">
        <f t="shared" si="371"/>
        <v>0</v>
      </c>
      <c r="J808" s="312">
        <f t="shared" si="372"/>
        <v>0</v>
      </c>
      <c r="K808" s="315" t="str">
        <f t="shared" si="364"/>
        <v>#DIV/0!</v>
      </c>
      <c r="L808" s="290"/>
      <c r="M808" s="290"/>
      <c r="N808" s="290"/>
      <c r="O808" s="290"/>
      <c r="P808" s="290"/>
      <c r="Q808" s="290"/>
      <c r="R808" s="290"/>
      <c r="S808" s="290"/>
      <c r="T808" s="290"/>
      <c r="U808" s="290"/>
      <c r="V808" s="290"/>
      <c r="W808" s="290"/>
      <c r="X808" s="290"/>
      <c r="Y808" s="290"/>
      <c r="Z808" s="290"/>
    </row>
    <row r="809" hidden="1">
      <c r="A809" s="335"/>
      <c r="B809" s="349"/>
      <c r="C809" s="339"/>
      <c r="D809" s="351"/>
      <c r="E809" s="336"/>
      <c r="F809" s="312">
        <f t="shared" si="369"/>
        <v>0</v>
      </c>
      <c r="G809" s="312">
        <f t="shared" si="370"/>
        <v>0</v>
      </c>
      <c r="H809" s="372"/>
      <c r="I809" s="312">
        <f t="shared" si="371"/>
        <v>0</v>
      </c>
      <c r="J809" s="312">
        <f t="shared" si="372"/>
        <v>0</v>
      </c>
      <c r="K809" s="315" t="str">
        <f t="shared" si="364"/>
        <v>#DIV/0!</v>
      </c>
      <c r="L809" s="290"/>
      <c r="M809" s="290"/>
      <c r="N809" s="290"/>
      <c r="O809" s="290"/>
      <c r="P809" s="290"/>
      <c r="Q809" s="290"/>
      <c r="R809" s="290"/>
      <c r="S809" s="290"/>
      <c r="T809" s="290"/>
      <c r="U809" s="290"/>
      <c r="V809" s="290"/>
      <c r="W809" s="290"/>
      <c r="X809" s="290"/>
      <c r="Y809" s="290"/>
      <c r="Z809" s="290"/>
    </row>
    <row r="810" hidden="1">
      <c r="A810" s="335"/>
      <c r="B810" s="349"/>
      <c r="C810" s="339"/>
      <c r="D810" s="351"/>
      <c r="E810" s="336"/>
      <c r="F810" s="312">
        <f t="shared" si="369"/>
        <v>0</v>
      </c>
      <c r="G810" s="312">
        <f t="shared" si="370"/>
        <v>0</v>
      </c>
      <c r="H810" s="372"/>
      <c r="I810" s="312">
        <f t="shared" si="371"/>
        <v>0</v>
      </c>
      <c r="J810" s="312">
        <f t="shared" si="372"/>
        <v>0</v>
      </c>
      <c r="K810" s="315" t="str">
        <f t="shared" si="364"/>
        <v>#DIV/0!</v>
      </c>
      <c r="L810" s="290"/>
      <c r="M810" s="290"/>
      <c r="N810" s="290"/>
      <c r="O810" s="290"/>
      <c r="P810" s="290"/>
      <c r="Q810" s="290"/>
      <c r="R810" s="290"/>
      <c r="S810" s="290"/>
      <c r="T810" s="290"/>
      <c r="U810" s="290"/>
      <c r="V810" s="290"/>
      <c r="W810" s="290"/>
      <c r="X810" s="290"/>
      <c r="Y810" s="290"/>
      <c r="Z810" s="290"/>
    </row>
    <row r="811" hidden="1">
      <c r="A811" s="335"/>
      <c r="B811" s="349"/>
      <c r="C811" s="339"/>
      <c r="D811" s="351"/>
      <c r="E811" s="336"/>
      <c r="F811" s="312">
        <f t="shared" si="369"/>
        <v>0</v>
      </c>
      <c r="G811" s="312">
        <f t="shared" si="370"/>
        <v>0</v>
      </c>
      <c r="H811" s="372"/>
      <c r="I811" s="312">
        <f t="shared" si="371"/>
        <v>0</v>
      </c>
      <c r="J811" s="312">
        <f t="shared" si="372"/>
        <v>0</v>
      </c>
      <c r="K811" s="315" t="str">
        <f t="shared" si="364"/>
        <v>#DIV/0!</v>
      </c>
      <c r="L811" s="290"/>
      <c r="M811" s="290"/>
      <c r="N811" s="290"/>
      <c r="O811" s="290"/>
      <c r="P811" s="290"/>
      <c r="Q811" s="290"/>
      <c r="R811" s="290"/>
      <c r="S811" s="290"/>
      <c r="T811" s="290"/>
      <c r="U811" s="290"/>
      <c r="V811" s="290"/>
      <c r="W811" s="290"/>
      <c r="X811" s="290"/>
      <c r="Y811" s="290"/>
      <c r="Z811" s="290"/>
    </row>
    <row r="812" hidden="1">
      <c r="A812" s="335"/>
      <c r="B812" s="349"/>
      <c r="C812" s="339"/>
      <c r="D812" s="351"/>
      <c r="E812" s="336"/>
      <c r="F812" s="312">
        <f t="shared" si="369"/>
        <v>0</v>
      </c>
      <c r="G812" s="312">
        <f t="shared" si="370"/>
        <v>0</v>
      </c>
      <c r="H812" s="372"/>
      <c r="I812" s="312">
        <f t="shared" si="371"/>
        <v>0</v>
      </c>
      <c r="J812" s="312">
        <f t="shared" si="372"/>
        <v>0</v>
      </c>
      <c r="K812" s="315" t="str">
        <f t="shared" si="364"/>
        <v>#DIV/0!</v>
      </c>
      <c r="L812" s="290"/>
      <c r="M812" s="290"/>
      <c r="N812" s="290"/>
      <c r="O812" s="290"/>
      <c r="P812" s="290"/>
      <c r="Q812" s="290"/>
      <c r="R812" s="290"/>
      <c r="S812" s="290"/>
      <c r="T812" s="290"/>
      <c r="U812" s="290"/>
      <c r="V812" s="290"/>
      <c r="W812" s="290"/>
      <c r="X812" s="290"/>
      <c r="Y812" s="290"/>
      <c r="Z812" s="290"/>
    </row>
    <row r="813" hidden="1">
      <c r="A813" s="335"/>
      <c r="B813" s="349"/>
      <c r="C813" s="339"/>
      <c r="D813" s="351"/>
      <c r="E813" s="336"/>
      <c r="F813" s="312">
        <f t="shared" si="369"/>
        <v>0</v>
      </c>
      <c r="G813" s="312">
        <f t="shared" si="370"/>
        <v>0</v>
      </c>
      <c r="H813" s="372"/>
      <c r="I813" s="312">
        <f t="shared" si="371"/>
        <v>0</v>
      </c>
      <c r="J813" s="312">
        <f t="shared" si="372"/>
        <v>0</v>
      </c>
      <c r="K813" s="315" t="str">
        <f t="shared" si="364"/>
        <v>#DIV/0!</v>
      </c>
      <c r="L813" s="290"/>
      <c r="M813" s="290"/>
      <c r="N813" s="290"/>
      <c r="O813" s="290"/>
      <c r="P813" s="290"/>
      <c r="Q813" s="290"/>
      <c r="R813" s="290"/>
      <c r="S813" s="290"/>
      <c r="T813" s="290"/>
      <c r="U813" s="290"/>
      <c r="V813" s="290"/>
      <c r="W813" s="290"/>
      <c r="X813" s="290"/>
      <c r="Y813" s="290"/>
      <c r="Z813" s="290"/>
    </row>
    <row r="814" hidden="1">
      <c r="A814" s="337"/>
      <c r="B814" s="338"/>
      <c r="C814" s="339"/>
      <c r="D814" s="351"/>
      <c r="E814" s="336"/>
      <c r="F814" s="312">
        <f t="shared" si="369"/>
        <v>0</v>
      </c>
      <c r="G814" s="312">
        <f t="shared" si="370"/>
        <v>0</v>
      </c>
      <c r="H814" s="372"/>
      <c r="I814" s="312">
        <f t="shared" si="371"/>
        <v>0</v>
      </c>
      <c r="J814" s="312">
        <f t="shared" si="372"/>
        <v>0</v>
      </c>
      <c r="K814" s="315" t="str">
        <f t="shared" si="364"/>
        <v>#DIV/0!</v>
      </c>
      <c r="L814" s="290"/>
      <c r="M814" s="290"/>
      <c r="N814" s="290"/>
      <c r="O814" s="290"/>
      <c r="P814" s="290"/>
      <c r="Q814" s="290"/>
      <c r="R814" s="290"/>
      <c r="S814" s="290"/>
      <c r="T814" s="290"/>
      <c r="U814" s="290"/>
      <c r="V814" s="290"/>
      <c r="W814" s="290"/>
      <c r="X814" s="290"/>
      <c r="Y814" s="290"/>
      <c r="Z814" s="290"/>
    </row>
    <row r="815" hidden="1">
      <c r="A815" s="341"/>
      <c r="B815" s="338"/>
      <c r="C815" s="342"/>
      <c r="D815" s="355"/>
      <c r="E815" s="343"/>
      <c r="F815" s="312">
        <f t="shared" si="369"/>
        <v>0</v>
      </c>
      <c r="G815" s="312">
        <f t="shared" si="370"/>
        <v>0</v>
      </c>
      <c r="H815" s="374"/>
      <c r="I815" s="312">
        <f t="shared" si="371"/>
        <v>0</v>
      </c>
      <c r="J815" s="312">
        <f t="shared" si="372"/>
        <v>0</v>
      </c>
      <c r="K815" s="315" t="str">
        <f t="shared" si="364"/>
        <v>#DIV/0!</v>
      </c>
      <c r="L815" s="290"/>
      <c r="M815" s="290"/>
      <c r="N815" s="290"/>
      <c r="O815" s="290"/>
      <c r="P815" s="290"/>
      <c r="Q815" s="290"/>
      <c r="R815" s="290"/>
      <c r="S815" s="290"/>
      <c r="T815" s="290"/>
      <c r="U815" s="290"/>
      <c r="V815" s="290"/>
      <c r="W815" s="290"/>
      <c r="X815" s="290"/>
      <c r="Y815" s="290"/>
      <c r="Z815" s="290"/>
    </row>
    <row r="816" hidden="1">
      <c r="A816" s="344"/>
      <c r="B816" s="345" t="s">
        <v>854</v>
      </c>
      <c r="C816" s="346">
        <f>SUM(C801:C815)</f>
        <v>0</v>
      </c>
      <c r="D816" s="346"/>
      <c r="E816" s="346"/>
      <c r="F816" s="347">
        <f t="shared" ref="F816:G816" si="373">SUM(F801:F815)</f>
        <v>0</v>
      </c>
      <c r="G816" s="347">
        <f t="shared" si="373"/>
        <v>0</v>
      </c>
      <c r="H816" s="346"/>
      <c r="I816" s="347">
        <f t="shared" ref="I816:K816" si="374">SUM(I801:I815)</f>
        <v>0</v>
      </c>
      <c r="J816" s="347">
        <f t="shared" si="374"/>
        <v>0</v>
      </c>
      <c r="K816" s="346" t="str">
        <f t="shared" si="374"/>
        <v>#DIV/0!</v>
      </c>
      <c r="L816" s="290"/>
      <c r="M816" s="290"/>
      <c r="N816" s="290"/>
      <c r="O816" s="290"/>
      <c r="P816" s="290"/>
      <c r="Q816" s="290"/>
      <c r="R816" s="290"/>
      <c r="S816" s="290"/>
      <c r="T816" s="290"/>
      <c r="U816" s="290"/>
      <c r="V816" s="290"/>
      <c r="W816" s="290"/>
      <c r="X816" s="290"/>
      <c r="Y816" s="290"/>
      <c r="Z816" s="290"/>
    </row>
    <row r="817" hidden="1">
      <c r="A817" s="335"/>
      <c r="B817" s="349"/>
      <c r="C817" s="350"/>
      <c r="D817" s="351"/>
      <c r="E817" s="352"/>
      <c r="F817" s="312">
        <f t="shared" ref="F817:F831" si="375">E817*C817</f>
        <v>0</v>
      </c>
      <c r="G817" s="312">
        <f t="shared" ref="G817:G831" si="376">F817*$C$780</f>
        <v>0</v>
      </c>
      <c r="H817" s="375"/>
      <c r="I817" s="312">
        <f t="shared" ref="I817:I831" si="377">H817*C817</f>
        <v>0</v>
      </c>
      <c r="J817" s="312">
        <f t="shared" ref="J817:J831" si="378">I817*$C$780</f>
        <v>0</v>
      </c>
      <c r="K817" s="315" t="str">
        <f t="shared" ref="K817:K881" si="379">G817/J817</f>
        <v>#DIV/0!</v>
      </c>
      <c r="L817" s="331"/>
      <c r="M817" s="331"/>
      <c r="N817" s="331"/>
      <c r="O817" s="331"/>
      <c r="P817" s="331"/>
      <c r="Q817" s="331"/>
      <c r="R817" s="331"/>
      <c r="S817" s="331"/>
      <c r="T817" s="331"/>
      <c r="U817" s="331"/>
      <c r="V817" s="331"/>
      <c r="W817" s="331"/>
      <c r="X817" s="331"/>
      <c r="Y817" s="331"/>
      <c r="Z817" s="331"/>
    </row>
    <row r="818" hidden="1">
      <c r="A818" s="335"/>
      <c r="B818" s="349"/>
      <c r="C818" s="339"/>
      <c r="D818" s="351"/>
      <c r="E818" s="336"/>
      <c r="F818" s="312">
        <f t="shared" si="375"/>
        <v>0</v>
      </c>
      <c r="G818" s="312">
        <f t="shared" si="376"/>
        <v>0</v>
      </c>
      <c r="H818" s="372"/>
      <c r="I818" s="312">
        <f t="shared" si="377"/>
        <v>0</v>
      </c>
      <c r="J818" s="312">
        <f t="shared" si="378"/>
        <v>0</v>
      </c>
      <c r="K818" s="315" t="str">
        <f t="shared" si="379"/>
        <v>#DIV/0!</v>
      </c>
      <c r="L818" s="290"/>
      <c r="M818" s="290"/>
      <c r="N818" s="290"/>
      <c r="O818" s="290"/>
      <c r="P818" s="290"/>
      <c r="Q818" s="290"/>
      <c r="R818" s="290"/>
      <c r="S818" s="290"/>
      <c r="T818" s="290"/>
      <c r="U818" s="290"/>
      <c r="V818" s="290"/>
      <c r="W818" s="290"/>
      <c r="X818" s="290"/>
      <c r="Y818" s="290"/>
      <c r="Z818" s="290"/>
    </row>
    <row r="819" hidden="1">
      <c r="A819" s="335"/>
      <c r="B819" s="354"/>
      <c r="C819" s="339"/>
      <c r="D819" s="351"/>
      <c r="E819" s="336"/>
      <c r="F819" s="312">
        <f t="shared" si="375"/>
        <v>0</v>
      </c>
      <c r="G819" s="312">
        <f t="shared" si="376"/>
        <v>0</v>
      </c>
      <c r="H819" s="372"/>
      <c r="I819" s="312">
        <f t="shared" si="377"/>
        <v>0</v>
      </c>
      <c r="J819" s="312">
        <f t="shared" si="378"/>
        <v>0</v>
      </c>
      <c r="K819" s="315" t="str">
        <f t="shared" si="379"/>
        <v>#DIV/0!</v>
      </c>
      <c r="L819" s="290"/>
      <c r="M819" s="290"/>
      <c r="N819" s="290"/>
      <c r="O819" s="290"/>
      <c r="P819" s="290"/>
      <c r="Q819" s="290"/>
      <c r="R819" s="290"/>
      <c r="S819" s="290"/>
      <c r="T819" s="290"/>
      <c r="U819" s="290"/>
      <c r="V819" s="290"/>
      <c r="W819" s="290"/>
      <c r="X819" s="290"/>
      <c r="Y819" s="290"/>
      <c r="Z819" s="290"/>
    </row>
    <row r="820" hidden="1">
      <c r="A820" s="335"/>
      <c r="B820" s="349"/>
      <c r="C820" s="339"/>
      <c r="D820" s="351"/>
      <c r="E820" s="336"/>
      <c r="F820" s="312">
        <f t="shared" si="375"/>
        <v>0</v>
      </c>
      <c r="G820" s="312">
        <f t="shared" si="376"/>
        <v>0</v>
      </c>
      <c r="H820" s="372"/>
      <c r="I820" s="312">
        <f t="shared" si="377"/>
        <v>0</v>
      </c>
      <c r="J820" s="312">
        <f t="shared" si="378"/>
        <v>0</v>
      </c>
      <c r="K820" s="315" t="str">
        <f t="shared" si="379"/>
        <v>#DIV/0!</v>
      </c>
      <c r="L820" s="290"/>
      <c r="M820" s="290"/>
      <c r="N820" s="290"/>
      <c r="O820" s="290"/>
      <c r="P820" s="290"/>
      <c r="Q820" s="290"/>
      <c r="R820" s="290"/>
      <c r="S820" s="290"/>
      <c r="T820" s="290"/>
      <c r="U820" s="290"/>
      <c r="V820" s="290"/>
      <c r="W820" s="290"/>
      <c r="X820" s="290"/>
      <c r="Y820" s="290"/>
      <c r="Z820" s="290"/>
    </row>
    <row r="821" hidden="1">
      <c r="A821" s="335"/>
      <c r="B821" s="349"/>
      <c r="C821" s="339"/>
      <c r="D821" s="351"/>
      <c r="E821" s="336"/>
      <c r="F821" s="312">
        <f t="shared" si="375"/>
        <v>0</v>
      </c>
      <c r="G821" s="312">
        <f t="shared" si="376"/>
        <v>0</v>
      </c>
      <c r="H821" s="372"/>
      <c r="I821" s="312">
        <f t="shared" si="377"/>
        <v>0</v>
      </c>
      <c r="J821" s="312">
        <f t="shared" si="378"/>
        <v>0</v>
      </c>
      <c r="K821" s="315" t="str">
        <f t="shared" si="379"/>
        <v>#DIV/0!</v>
      </c>
      <c r="L821" s="290"/>
      <c r="M821" s="290"/>
      <c r="N821" s="290"/>
      <c r="O821" s="290"/>
      <c r="P821" s="290"/>
      <c r="Q821" s="290"/>
      <c r="R821" s="290"/>
      <c r="S821" s="290"/>
      <c r="T821" s="290"/>
      <c r="U821" s="290"/>
      <c r="V821" s="290"/>
      <c r="W821" s="290"/>
      <c r="X821" s="290"/>
      <c r="Y821" s="290"/>
      <c r="Z821" s="290"/>
    </row>
    <row r="822" hidden="1">
      <c r="A822" s="335"/>
      <c r="B822" s="349"/>
      <c r="C822" s="339"/>
      <c r="D822" s="351"/>
      <c r="E822" s="336"/>
      <c r="F822" s="312">
        <f t="shared" si="375"/>
        <v>0</v>
      </c>
      <c r="G822" s="312">
        <f t="shared" si="376"/>
        <v>0</v>
      </c>
      <c r="H822" s="372"/>
      <c r="I822" s="312">
        <f t="shared" si="377"/>
        <v>0</v>
      </c>
      <c r="J822" s="312">
        <f t="shared" si="378"/>
        <v>0</v>
      </c>
      <c r="K822" s="315" t="str">
        <f t="shared" si="379"/>
        <v>#DIV/0!</v>
      </c>
      <c r="L822" s="290"/>
      <c r="M822" s="290"/>
      <c r="N822" s="290"/>
      <c r="O822" s="290"/>
      <c r="P822" s="290"/>
      <c r="Q822" s="290"/>
      <c r="R822" s="290"/>
      <c r="S822" s="290"/>
      <c r="T822" s="290"/>
      <c r="U822" s="290"/>
      <c r="V822" s="290"/>
      <c r="W822" s="290"/>
      <c r="X822" s="290"/>
      <c r="Y822" s="290"/>
      <c r="Z822" s="290"/>
    </row>
    <row r="823" hidden="1">
      <c r="A823" s="335"/>
      <c r="B823" s="349"/>
      <c r="C823" s="339"/>
      <c r="D823" s="351"/>
      <c r="E823" s="336"/>
      <c r="F823" s="312">
        <f t="shared" si="375"/>
        <v>0</v>
      </c>
      <c r="G823" s="312">
        <f t="shared" si="376"/>
        <v>0</v>
      </c>
      <c r="H823" s="372"/>
      <c r="I823" s="312">
        <f t="shared" si="377"/>
        <v>0</v>
      </c>
      <c r="J823" s="312">
        <f t="shared" si="378"/>
        <v>0</v>
      </c>
      <c r="K823" s="315" t="str">
        <f t="shared" si="379"/>
        <v>#DIV/0!</v>
      </c>
      <c r="L823" s="290"/>
      <c r="M823" s="290"/>
      <c r="N823" s="290"/>
      <c r="O823" s="290"/>
      <c r="P823" s="290"/>
      <c r="Q823" s="290"/>
      <c r="R823" s="290"/>
      <c r="S823" s="290"/>
      <c r="T823" s="290"/>
      <c r="U823" s="290"/>
      <c r="V823" s="290"/>
      <c r="W823" s="290"/>
      <c r="X823" s="290"/>
      <c r="Y823" s="290"/>
      <c r="Z823" s="290"/>
    </row>
    <row r="824" hidden="1">
      <c r="A824" s="335"/>
      <c r="B824" s="349"/>
      <c r="C824" s="339"/>
      <c r="D824" s="351"/>
      <c r="E824" s="336"/>
      <c r="F824" s="312">
        <f t="shared" si="375"/>
        <v>0</v>
      </c>
      <c r="G824" s="312">
        <f t="shared" si="376"/>
        <v>0</v>
      </c>
      <c r="H824" s="372"/>
      <c r="I824" s="312">
        <f t="shared" si="377"/>
        <v>0</v>
      </c>
      <c r="J824" s="312">
        <f t="shared" si="378"/>
        <v>0</v>
      </c>
      <c r="K824" s="315" t="str">
        <f t="shared" si="379"/>
        <v>#DIV/0!</v>
      </c>
      <c r="L824" s="290"/>
      <c r="M824" s="290"/>
      <c r="N824" s="290"/>
      <c r="O824" s="290"/>
      <c r="P824" s="290"/>
      <c r="Q824" s="290"/>
      <c r="R824" s="290"/>
      <c r="S824" s="290"/>
      <c r="T824" s="290"/>
      <c r="U824" s="290"/>
      <c r="V824" s="290"/>
      <c r="W824" s="290"/>
      <c r="X824" s="290"/>
      <c r="Y824" s="290"/>
      <c r="Z824" s="290"/>
    </row>
    <row r="825" hidden="1">
      <c r="A825" s="335"/>
      <c r="B825" s="349"/>
      <c r="C825" s="339"/>
      <c r="D825" s="351"/>
      <c r="E825" s="336"/>
      <c r="F825" s="312">
        <f t="shared" si="375"/>
        <v>0</v>
      </c>
      <c r="G825" s="312">
        <f t="shared" si="376"/>
        <v>0</v>
      </c>
      <c r="H825" s="372"/>
      <c r="I825" s="312">
        <f t="shared" si="377"/>
        <v>0</v>
      </c>
      <c r="J825" s="312">
        <f t="shared" si="378"/>
        <v>0</v>
      </c>
      <c r="K825" s="315" t="str">
        <f t="shared" si="379"/>
        <v>#DIV/0!</v>
      </c>
      <c r="L825" s="290"/>
      <c r="M825" s="290"/>
      <c r="N825" s="290"/>
      <c r="O825" s="290"/>
      <c r="P825" s="290"/>
      <c r="Q825" s="290"/>
      <c r="R825" s="290"/>
      <c r="S825" s="290"/>
      <c r="T825" s="290"/>
      <c r="U825" s="290"/>
      <c r="V825" s="290"/>
      <c r="W825" s="290"/>
      <c r="X825" s="290"/>
      <c r="Y825" s="290"/>
      <c r="Z825" s="290"/>
    </row>
    <row r="826" hidden="1">
      <c r="A826" s="335"/>
      <c r="B826" s="349"/>
      <c r="C826" s="339"/>
      <c r="D826" s="351"/>
      <c r="E826" s="336"/>
      <c r="F826" s="312">
        <f t="shared" si="375"/>
        <v>0</v>
      </c>
      <c r="G826" s="312">
        <f t="shared" si="376"/>
        <v>0</v>
      </c>
      <c r="H826" s="372"/>
      <c r="I826" s="312">
        <f t="shared" si="377"/>
        <v>0</v>
      </c>
      <c r="J826" s="312">
        <f t="shared" si="378"/>
        <v>0</v>
      </c>
      <c r="K826" s="315" t="str">
        <f t="shared" si="379"/>
        <v>#DIV/0!</v>
      </c>
      <c r="L826" s="290"/>
      <c r="M826" s="290"/>
      <c r="N826" s="290"/>
      <c r="O826" s="290"/>
      <c r="P826" s="290"/>
      <c r="Q826" s="290"/>
      <c r="R826" s="290"/>
      <c r="S826" s="290"/>
      <c r="T826" s="290"/>
      <c r="U826" s="290"/>
      <c r="V826" s="290"/>
      <c r="W826" s="290"/>
      <c r="X826" s="290"/>
      <c r="Y826" s="290"/>
      <c r="Z826" s="290"/>
    </row>
    <row r="827" hidden="1">
      <c r="A827" s="335"/>
      <c r="B827" s="349"/>
      <c r="C827" s="339"/>
      <c r="D827" s="351"/>
      <c r="E827" s="336"/>
      <c r="F827" s="312">
        <f t="shared" si="375"/>
        <v>0</v>
      </c>
      <c r="G827" s="312">
        <f t="shared" si="376"/>
        <v>0</v>
      </c>
      <c r="H827" s="372"/>
      <c r="I827" s="312">
        <f t="shared" si="377"/>
        <v>0</v>
      </c>
      <c r="J827" s="312">
        <f t="shared" si="378"/>
        <v>0</v>
      </c>
      <c r="K827" s="315" t="str">
        <f t="shared" si="379"/>
        <v>#DIV/0!</v>
      </c>
      <c r="L827" s="290"/>
      <c r="M827" s="290"/>
      <c r="N827" s="290"/>
      <c r="O827" s="290"/>
      <c r="P827" s="290"/>
      <c r="Q827" s="290"/>
      <c r="R827" s="290"/>
      <c r="S827" s="290"/>
      <c r="T827" s="290"/>
      <c r="U827" s="290"/>
      <c r="V827" s="290"/>
      <c r="W827" s="290"/>
      <c r="X827" s="290"/>
      <c r="Y827" s="290"/>
      <c r="Z827" s="290"/>
    </row>
    <row r="828" hidden="1">
      <c r="A828" s="335"/>
      <c r="B828" s="349"/>
      <c r="C828" s="339"/>
      <c r="D828" s="351"/>
      <c r="E828" s="336"/>
      <c r="F828" s="312">
        <f t="shared" si="375"/>
        <v>0</v>
      </c>
      <c r="G828" s="312">
        <f t="shared" si="376"/>
        <v>0</v>
      </c>
      <c r="H828" s="372"/>
      <c r="I828" s="312">
        <f t="shared" si="377"/>
        <v>0</v>
      </c>
      <c r="J828" s="312">
        <f t="shared" si="378"/>
        <v>0</v>
      </c>
      <c r="K828" s="315" t="str">
        <f t="shared" si="379"/>
        <v>#DIV/0!</v>
      </c>
      <c r="L828" s="290"/>
      <c r="M828" s="290"/>
      <c r="N828" s="290"/>
      <c r="O828" s="290"/>
      <c r="P828" s="290"/>
      <c r="Q828" s="290"/>
      <c r="R828" s="290"/>
      <c r="S828" s="290"/>
      <c r="T828" s="290"/>
      <c r="U828" s="290"/>
      <c r="V828" s="290"/>
      <c r="W828" s="290"/>
      <c r="X828" s="290"/>
      <c r="Y828" s="290"/>
      <c r="Z828" s="290"/>
    </row>
    <row r="829" hidden="1">
      <c r="A829" s="335"/>
      <c r="B829" s="349"/>
      <c r="C829" s="339"/>
      <c r="D829" s="351"/>
      <c r="E829" s="336"/>
      <c r="F829" s="312">
        <f t="shared" si="375"/>
        <v>0</v>
      </c>
      <c r="G829" s="312">
        <f t="shared" si="376"/>
        <v>0</v>
      </c>
      <c r="H829" s="372"/>
      <c r="I829" s="312">
        <f t="shared" si="377"/>
        <v>0</v>
      </c>
      <c r="J829" s="312">
        <f t="shared" si="378"/>
        <v>0</v>
      </c>
      <c r="K829" s="315" t="str">
        <f t="shared" si="379"/>
        <v>#DIV/0!</v>
      </c>
      <c r="L829" s="290"/>
      <c r="M829" s="290"/>
      <c r="N829" s="290"/>
      <c r="O829" s="290"/>
      <c r="P829" s="290"/>
      <c r="Q829" s="290"/>
      <c r="R829" s="290"/>
      <c r="S829" s="290"/>
      <c r="T829" s="290"/>
      <c r="U829" s="290"/>
      <c r="V829" s="290"/>
      <c r="W829" s="290"/>
      <c r="X829" s="290"/>
      <c r="Y829" s="290"/>
      <c r="Z829" s="290"/>
    </row>
    <row r="830" hidden="1">
      <c r="A830" s="337"/>
      <c r="B830" s="338"/>
      <c r="C830" s="339"/>
      <c r="D830" s="351"/>
      <c r="E830" s="336"/>
      <c r="F830" s="312">
        <f t="shared" si="375"/>
        <v>0</v>
      </c>
      <c r="G830" s="312">
        <f t="shared" si="376"/>
        <v>0</v>
      </c>
      <c r="H830" s="372"/>
      <c r="I830" s="312">
        <f t="shared" si="377"/>
        <v>0</v>
      </c>
      <c r="J830" s="312">
        <f t="shared" si="378"/>
        <v>0</v>
      </c>
      <c r="K830" s="315" t="str">
        <f t="shared" si="379"/>
        <v>#DIV/0!</v>
      </c>
      <c r="L830" s="290"/>
      <c r="M830" s="290"/>
      <c r="N830" s="290"/>
      <c r="O830" s="290"/>
      <c r="P830" s="290"/>
      <c r="Q830" s="290"/>
      <c r="R830" s="290"/>
      <c r="S830" s="290"/>
      <c r="T830" s="290"/>
      <c r="U830" s="290"/>
      <c r="V830" s="290"/>
      <c r="W830" s="290"/>
      <c r="X830" s="290"/>
      <c r="Y830" s="290"/>
      <c r="Z830" s="290"/>
    </row>
    <row r="831" hidden="1">
      <c r="A831" s="341"/>
      <c r="B831" s="338"/>
      <c r="C831" s="342"/>
      <c r="D831" s="355"/>
      <c r="E831" s="343"/>
      <c r="F831" s="312">
        <f t="shared" si="375"/>
        <v>0</v>
      </c>
      <c r="G831" s="312">
        <f t="shared" si="376"/>
        <v>0</v>
      </c>
      <c r="H831" s="374"/>
      <c r="I831" s="312">
        <f t="shared" si="377"/>
        <v>0</v>
      </c>
      <c r="J831" s="312">
        <f t="shared" si="378"/>
        <v>0</v>
      </c>
      <c r="K831" s="315" t="str">
        <f t="shared" si="379"/>
        <v>#DIV/0!</v>
      </c>
      <c r="L831" s="290"/>
      <c r="M831" s="290"/>
      <c r="N831" s="290"/>
      <c r="O831" s="290"/>
      <c r="P831" s="290"/>
      <c r="Q831" s="290"/>
      <c r="R831" s="290"/>
      <c r="S831" s="290"/>
      <c r="T831" s="290"/>
      <c r="U831" s="290"/>
      <c r="V831" s="290"/>
      <c r="W831" s="290"/>
      <c r="X831" s="290"/>
      <c r="Y831" s="290"/>
      <c r="Z831" s="290"/>
    </row>
    <row r="832" hidden="1">
      <c r="A832" s="344"/>
      <c r="B832" s="345" t="s">
        <v>855</v>
      </c>
      <c r="C832" s="346">
        <f>SUM(C817:C831)</f>
        <v>0</v>
      </c>
      <c r="D832" s="346"/>
      <c r="E832" s="346"/>
      <c r="F832" s="347">
        <f t="shared" ref="F832:G832" si="380">SUM(F817:F831)</f>
        <v>0</v>
      </c>
      <c r="G832" s="347">
        <f t="shared" si="380"/>
        <v>0</v>
      </c>
      <c r="H832" s="346"/>
      <c r="I832" s="347">
        <f t="shared" ref="I832:J832" si="381">SUM(I817:I831)</f>
        <v>0</v>
      </c>
      <c r="J832" s="347">
        <f t="shared" si="381"/>
        <v>0</v>
      </c>
      <c r="K832" s="348" t="str">
        <f t="shared" si="379"/>
        <v>#DIV/0!</v>
      </c>
      <c r="L832" s="290"/>
      <c r="M832" s="290"/>
      <c r="N832" s="290"/>
      <c r="O832" s="290"/>
      <c r="P832" s="290"/>
      <c r="Q832" s="290"/>
      <c r="R832" s="290"/>
      <c r="S832" s="290"/>
      <c r="T832" s="290"/>
      <c r="U832" s="290"/>
      <c r="V832" s="290"/>
      <c r="W832" s="290"/>
      <c r="X832" s="290"/>
      <c r="Y832" s="290"/>
      <c r="Z832" s="290"/>
    </row>
    <row r="833" hidden="1">
      <c r="A833" s="335"/>
      <c r="B833" s="349"/>
      <c r="C833" s="350"/>
      <c r="D833" s="351"/>
      <c r="E833" s="352"/>
      <c r="F833" s="312">
        <f t="shared" ref="F833:F847" si="382">E833*C833</f>
        <v>0</v>
      </c>
      <c r="G833" s="312">
        <f t="shared" ref="G833:G847" si="383">F833*$C$780</f>
        <v>0</v>
      </c>
      <c r="H833" s="375"/>
      <c r="I833" s="312">
        <f t="shared" ref="I833:I847" si="384">H833*C833</f>
        <v>0</v>
      </c>
      <c r="J833" s="312">
        <f t="shared" ref="J833:J847" si="385">I833*$C$780</f>
        <v>0</v>
      </c>
      <c r="K833" s="315" t="str">
        <f t="shared" si="379"/>
        <v>#DIV/0!</v>
      </c>
      <c r="L833" s="331"/>
      <c r="M833" s="331"/>
      <c r="N833" s="331"/>
      <c r="O833" s="331"/>
      <c r="P833" s="331"/>
      <c r="Q833" s="331"/>
      <c r="R833" s="331"/>
      <c r="S833" s="331"/>
      <c r="T833" s="331"/>
      <c r="U833" s="331"/>
      <c r="V833" s="331"/>
      <c r="W833" s="331"/>
      <c r="X833" s="331"/>
      <c r="Y833" s="331"/>
      <c r="Z833" s="331"/>
    </row>
    <row r="834" hidden="1">
      <c r="A834" s="335"/>
      <c r="B834" s="349"/>
      <c r="C834" s="339"/>
      <c r="D834" s="351"/>
      <c r="E834" s="336"/>
      <c r="F834" s="312">
        <f t="shared" si="382"/>
        <v>0</v>
      </c>
      <c r="G834" s="312">
        <f t="shared" si="383"/>
        <v>0</v>
      </c>
      <c r="H834" s="372"/>
      <c r="I834" s="312">
        <f t="shared" si="384"/>
        <v>0</v>
      </c>
      <c r="J834" s="312">
        <f t="shared" si="385"/>
        <v>0</v>
      </c>
      <c r="K834" s="315" t="str">
        <f t="shared" si="379"/>
        <v>#DIV/0!</v>
      </c>
      <c r="L834" s="290"/>
      <c r="M834" s="290"/>
      <c r="N834" s="290"/>
      <c r="O834" s="290"/>
      <c r="P834" s="290"/>
      <c r="Q834" s="290"/>
      <c r="R834" s="290"/>
      <c r="S834" s="290"/>
      <c r="T834" s="290"/>
      <c r="U834" s="290"/>
      <c r="V834" s="290"/>
      <c r="W834" s="290"/>
      <c r="X834" s="290"/>
      <c r="Y834" s="290"/>
      <c r="Z834" s="290"/>
    </row>
    <row r="835" hidden="1">
      <c r="A835" s="335"/>
      <c r="B835" s="354"/>
      <c r="C835" s="339"/>
      <c r="D835" s="351"/>
      <c r="E835" s="336"/>
      <c r="F835" s="312">
        <f t="shared" si="382"/>
        <v>0</v>
      </c>
      <c r="G835" s="312">
        <f t="shared" si="383"/>
        <v>0</v>
      </c>
      <c r="H835" s="372"/>
      <c r="I835" s="312">
        <f t="shared" si="384"/>
        <v>0</v>
      </c>
      <c r="J835" s="312">
        <f t="shared" si="385"/>
        <v>0</v>
      </c>
      <c r="K835" s="315" t="str">
        <f t="shared" si="379"/>
        <v>#DIV/0!</v>
      </c>
      <c r="L835" s="290"/>
      <c r="M835" s="290"/>
      <c r="N835" s="290"/>
      <c r="O835" s="290"/>
      <c r="P835" s="290"/>
      <c r="Q835" s="290"/>
      <c r="R835" s="290"/>
      <c r="S835" s="290"/>
      <c r="T835" s="290"/>
      <c r="U835" s="290"/>
      <c r="V835" s="290"/>
      <c r="W835" s="290"/>
      <c r="X835" s="290"/>
      <c r="Y835" s="290"/>
      <c r="Z835" s="290"/>
    </row>
    <row r="836" hidden="1">
      <c r="A836" s="335"/>
      <c r="B836" s="349"/>
      <c r="C836" s="339"/>
      <c r="D836" s="351"/>
      <c r="E836" s="336"/>
      <c r="F836" s="312">
        <f t="shared" si="382"/>
        <v>0</v>
      </c>
      <c r="G836" s="312">
        <f t="shared" si="383"/>
        <v>0</v>
      </c>
      <c r="H836" s="372"/>
      <c r="I836" s="312">
        <f t="shared" si="384"/>
        <v>0</v>
      </c>
      <c r="J836" s="312">
        <f t="shared" si="385"/>
        <v>0</v>
      </c>
      <c r="K836" s="315" t="str">
        <f t="shared" si="379"/>
        <v>#DIV/0!</v>
      </c>
      <c r="L836" s="290"/>
      <c r="M836" s="290"/>
      <c r="N836" s="290"/>
      <c r="O836" s="290"/>
      <c r="P836" s="290"/>
      <c r="Q836" s="290"/>
      <c r="R836" s="290"/>
      <c r="S836" s="290"/>
      <c r="T836" s="290"/>
      <c r="U836" s="290"/>
      <c r="V836" s="290"/>
      <c r="W836" s="290"/>
      <c r="X836" s="290"/>
      <c r="Y836" s="290"/>
      <c r="Z836" s="290"/>
    </row>
    <row r="837" hidden="1">
      <c r="A837" s="335"/>
      <c r="B837" s="349"/>
      <c r="C837" s="339"/>
      <c r="D837" s="351"/>
      <c r="E837" s="336"/>
      <c r="F837" s="312">
        <f t="shared" si="382"/>
        <v>0</v>
      </c>
      <c r="G837" s="312">
        <f t="shared" si="383"/>
        <v>0</v>
      </c>
      <c r="H837" s="372"/>
      <c r="I837" s="312">
        <f t="shared" si="384"/>
        <v>0</v>
      </c>
      <c r="J837" s="312">
        <f t="shared" si="385"/>
        <v>0</v>
      </c>
      <c r="K837" s="315" t="str">
        <f t="shared" si="379"/>
        <v>#DIV/0!</v>
      </c>
      <c r="L837" s="290"/>
      <c r="M837" s="290"/>
      <c r="N837" s="290"/>
      <c r="O837" s="290"/>
      <c r="P837" s="290"/>
      <c r="Q837" s="290"/>
      <c r="R837" s="290"/>
      <c r="S837" s="290"/>
      <c r="T837" s="290"/>
      <c r="U837" s="290"/>
      <c r="V837" s="290"/>
      <c r="W837" s="290"/>
      <c r="X837" s="290"/>
      <c r="Y837" s="290"/>
      <c r="Z837" s="290"/>
    </row>
    <row r="838" hidden="1">
      <c r="A838" s="335"/>
      <c r="B838" s="349"/>
      <c r="C838" s="339"/>
      <c r="D838" s="351"/>
      <c r="E838" s="336"/>
      <c r="F838" s="312">
        <f t="shared" si="382"/>
        <v>0</v>
      </c>
      <c r="G838" s="312">
        <f t="shared" si="383"/>
        <v>0</v>
      </c>
      <c r="H838" s="372"/>
      <c r="I838" s="312">
        <f t="shared" si="384"/>
        <v>0</v>
      </c>
      <c r="J838" s="312">
        <f t="shared" si="385"/>
        <v>0</v>
      </c>
      <c r="K838" s="315" t="str">
        <f t="shared" si="379"/>
        <v>#DIV/0!</v>
      </c>
      <c r="L838" s="290"/>
      <c r="M838" s="290"/>
      <c r="N838" s="290"/>
      <c r="O838" s="290"/>
      <c r="P838" s="290"/>
      <c r="Q838" s="290"/>
      <c r="R838" s="290"/>
      <c r="S838" s="290"/>
      <c r="T838" s="290"/>
      <c r="U838" s="290"/>
      <c r="V838" s="290"/>
      <c r="W838" s="290"/>
      <c r="X838" s="290"/>
      <c r="Y838" s="290"/>
      <c r="Z838" s="290"/>
    </row>
    <row r="839" hidden="1">
      <c r="A839" s="335"/>
      <c r="B839" s="349"/>
      <c r="C839" s="339"/>
      <c r="D839" s="351"/>
      <c r="E839" s="336"/>
      <c r="F839" s="312">
        <f t="shared" si="382"/>
        <v>0</v>
      </c>
      <c r="G839" s="312">
        <f t="shared" si="383"/>
        <v>0</v>
      </c>
      <c r="H839" s="372"/>
      <c r="I839" s="312">
        <f t="shared" si="384"/>
        <v>0</v>
      </c>
      <c r="J839" s="312">
        <f t="shared" si="385"/>
        <v>0</v>
      </c>
      <c r="K839" s="315" t="str">
        <f t="shared" si="379"/>
        <v>#DIV/0!</v>
      </c>
      <c r="L839" s="290"/>
      <c r="M839" s="290"/>
      <c r="N839" s="290"/>
      <c r="O839" s="290"/>
      <c r="P839" s="290"/>
      <c r="Q839" s="290"/>
      <c r="R839" s="290"/>
      <c r="S839" s="290"/>
      <c r="T839" s="290"/>
      <c r="U839" s="290"/>
      <c r="V839" s="290"/>
      <c r="W839" s="290"/>
      <c r="X839" s="290"/>
      <c r="Y839" s="290"/>
      <c r="Z839" s="290"/>
    </row>
    <row r="840" hidden="1">
      <c r="A840" s="335"/>
      <c r="B840" s="349"/>
      <c r="C840" s="339"/>
      <c r="D840" s="351"/>
      <c r="E840" s="336"/>
      <c r="F840" s="312">
        <f t="shared" si="382"/>
        <v>0</v>
      </c>
      <c r="G840" s="312">
        <f t="shared" si="383"/>
        <v>0</v>
      </c>
      <c r="H840" s="372"/>
      <c r="I840" s="312">
        <f t="shared" si="384"/>
        <v>0</v>
      </c>
      <c r="J840" s="312">
        <f t="shared" si="385"/>
        <v>0</v>
      </c>
      <c r="K840" s="315" t="str">
        <f t="shared" si="379"/>
        <v>#DIV/0!</v>
      </c>
      <c r="L840" s="290"/>
      <c r="M840" s="290"/>
      <c r="N840" s="290"/>
      <c r="O840" s="290"/>
      <c r="P840" s="290"/>
      <c r="Q840" s="290"/>
      <c r="R840" s="290"/>
      <c r="S840" s="290"/>
      <c r="T840" s="290"/>
      <c r="U840" s="290"/>
      <c r="V840" s="290"/>
      <c r="W840" s="290"/>
      <c r="X840" s="290"/>
      <c r="Y840" s="290"/>
      <c r="Z840" s="290"/>
    </row>
    <row r="841" hidden="1">
      <c r="A841" s="335"/>
      <c r="B841" s="349"/>
      <c r="C841" s="339"/>
      <c r="D841" s="351"/>
      <c r="E841" s="336"/>
      <c r="F841" s="312">
        <f t="shared" si="382"/>
        <v>0</v>
      </c>
      <c r="G841" s="312">
        <f t="shared" si="383"/>
        <v>0</v>
      </c>
      <c r="H841" s="372"/>
      <c r="I841" s="312">
        <f t="shared" si="384"/>
        <v>0</v>
      </c>
      <c r="J841" s="312">
        <f t="shared" si="385"/>
        <v>0</v>
      </c>
      <c r="K841" s="315" t="str">
        <f t="shared" si="379"/>
        <v>#DIV/0!</v>
      </c>
      <c r="L841" s="290"/>
      <c r="M841" s="290"/>
      <c r="N841" s="290"/>
      <c r="O841" s="290"/>
      <c r="P841" s="290"/>
      <c r="Q841" s="290"/>
      <c r="R841" s="290"/>
      <c r="S841" s="290"/>
      <c r="T841" s="290"/>
      <c r="U841" s="290"/>
      <c r="V841" s="290"/>
      <c r="W841" s="290"/>
      <c r="X841" s="290"/>
      <c r="Y841" s="290"/>
      <c r="Z841" s="290"/>
    </row>
    <row r="842" hidden="1">
      <c r="A842" s="335"/>
      <c r="B842" s="349"/>
      <c r="C842" s="339"/>
      <c r="D842" s="351"/>
      <c r="E842" s="336"/>
      <c r="F842" s="312">
        <f t="shared" si="382"/>
        <v>0</v>
      </c>
      <c r="G842" s="312">
        <f t="shared" si="383"/>
        <v>0</v>
      </c>
      <c r="H842" s="372"/>
      <c r="I842" s="312">
        <f t="shared" si="384"/>
        <v>0</v>
      </c>
      <c r="J842" s="312">
        <f t="shared" si="385"/>
        <v>0</v>
      </c>
      <c r="K842" s="315" t="str">
        <f t="shared" si="379"/>
        <v>#DIV/0!</v>
      </c>
      <c r="L842" s="290"/>
      <c r="M842" s="290"/>
      <c r="N842" s="290"/>
      <c r="O842" s="290"/>
      <c r="P842" s="290"/>
      <c r="Q842" s="290"/>
      <c r="R842" s="290"/>
      <c r="S842" s="290"/>
      <c r="T842" s="290"/>
      <c r="U842" s="290"/>
      <c r="V842" s="290"/>
      <c r="W842" s="290"/>
      <c r="X842" s="290"/>
      <c r="Y842" s="290"/>
      <c r="Z842" s="290"/>
    </row>
    <row r="843" hidden="1">
      <c r="A843" s="335"/>
      <c r="B843" s="349"/>
      <c r="C843" s="339"/>
      <c r="D843" s="351"/>
      <c r="E843" s="336"/>
      <c r="F843" s="312">
        <f t="shared" si="382"/>
        <v>0</v>
      </c>
      <c r="G843" s="312">
        <f t="shared" si="383"/>
        <v>0</v>
      </c>
      <c r="H843" s="372"/>
      <c r="I843" s="312">
        <f t="shared" si="384"/>
        <v>0</v>
      </c>
      <c r="J843" s="312">
        <f t="shared" si="385"/>
        <v>0</v>
      </c>
      <c r="K843" s="315" t="str">
        <f t="shared" si="379"/>
        <v>#DIV/0!</v>
      </c>
      <c r="L843" s="290"/>
      <c r="M843" s="290"/>
      <c r="N843" s="290"/>
      <c r="O843" s="290"/>
      <c r="P843" s="290"/>
      <c r="Q843" s="290"/>
      <c r="R843" s="290"/>
      <c r="S843" s="290"/>
      <c r="T843" s="290"/>
      <c r="U843" s="290"/>
      <c r="V843" s="290"/>
      <c r="W843" s="290"/>
      <c r="X843" s="290"/>
      <c r="Y843" s="290"/>
      <c r="Z843" s="290"/>
    </row>
    <row r="844" hidden="1">
      <c r="A844" s="335"/>
      <c r="B844" s="349"/>
      <c r="C844" s="339"/>
      <c r="D844" s="351"/>
      <c r="E844" s="336"/>
      <c r="F844" s="312">
        <f t="shared" si="382"/>
        <v>0</v>
      </c>
      <c r="G844" s="312">
        <f t="shared" si="383"/>
        <v>0</v>
      </c>
      <c r="H844" s="372"/>
      <c r="I844" s="312">
        <f t="shared" si="384"/>
        <v>0</v>
      </c>
      <c r="J844" s="312">
        <f t="shared" si="385"/>
        <v>0</v>
      </c>
      <c r="K844" s="315" t="str">
        <f t="shared" si="379"/>
        <v>#DIV/0!</v>
      </c>
      <c r="L844" s="290"/>
      <c r="M844" s="290"/>
      <c r="N844" s="290"/>
      <c r="O844" s="290"/>
      <c r="P844" s="290"/>
      <c r="Q844" s="290"/>
      <c r="R844" s="290"/>
      <c r="S844" s="290"/>
      <c r="T844" s="290"/>
      <c r="U844" s="290"/>
      <c r="V844" s="290"/>
      <c r="W844" s="290"/>
      <c r="X844" s="290"/>
      <c r="Y844" s="290"/>
      <c r="Z844" s="290"/>
    </row>
    <row r="845" hidden="1">
      <c r="A845" s="335"/>
      <c r="B845" s="349"/>
      <c r="C845" s="339"/>
      <c r="D845" s="351"/>
      <c r="E845" s="336"/>
      <c r="F845" s="312">
        <f t="shared" si="382"/>
        <v>0</v>
      </c>
      <c r="G845" s="312">
        <f t="shared" si="383"/>
        <v>0</v>
      </c>
      <c r="H845" s="372"/>
      <c r="I845" s="312">
        <f t="shared" si="384"/>
        <v>0</v>
      </c>
      <c r="J845" s="312">
        <f t="shared" si="385"/>
        <v>0</v>
      </c>
      <c r="K845" s="315" t="str">
        <f t="shared" si="379"/>
        <v>#DIV/0!</v>
      </c>
      <c r="L845" s="290"/>
      <c r="M845" s="290"/>
      <c r="N845" s="290"/>
      <c r="O845" s="290"/>
      <c r="P845" s="290"/>
      <c r="Q845" s="290"/>
      <c r="R845" s="290"/>
      <c r="S845" s="290"/>
      <c r="T845" s="290"/>
      <c r="U845" s="290"/>
      <c r="V845" s="290"/>
      <c r="W845" s="290"/>
      <c r="X845" s="290"/>
      <c r="Y845" s="290"/>
      <c r="Z845" s="290"/>
    </row>
    <row r="846" hidden="1">
      <c r="A846" s="337"/>
      <c r="B846" s="338"/>
      <c r="C846" s="339"/>
      <c r="D846" s="351"/>
      <c r="E846" s="336"/>
      <c r="F846" s="312">
        <f t="shared" si="382"/>
        <v>0</v>
      </c>
      <c r="G846" s="312">
        <f t="shared" si="383"/>
        <v>0</v>
      </c>
      <c r="H846" s="372"/>
      <c r="I846" s="312">
        <f t="shared" si="384"/>
        <v>0</v>
      </c>
      <c r="J846" s="312">
        <f t="shared" si="385"/>
        <v>0</v>
      </c>
      <c r="K846" s="315" t="str">
        <f t="shared" si="379"/>
        <v>#DIV/0!</v>
      </c>
      <c r="L846" s="290"/>
      <c r="M846" s="290"/>
      <c r="N846" s="290"/>
      <c r="O846" s="290"/>
      <c r="P846" s="290"/>
      <c r="Q846" s="290"/>
      <c r="R846" s="290"/>
      <c r="S846" s="290"/>
      <c r="T846" s="290"/>
      <c r="U846" s="290"/>
      <c r="V846" s="290"/>
      <c r="W846" s="290"/>
      <c r="X846" s="290"/>
      <c r="Y846" s="290"/>
      <c r="Z846" s="290"/>
    </row>
    <row r="847" hidden="1">
      <c r="A847" s="341"/>
      <c r="B847" s="338"/>
      <c r="C847" s="342"/>
      <c r="D847" s="355"/>
      <c r="E847" s="343"/>
      <c r="F847" s="312">
        <f t="shared" si="382"/>
        <v>0</v>
      </c>
      <c r="G847" s="312">
        <f t="shared" si="383"/>
        <v>0</v>
      </c>
      <c r="H847" s="374"/>
      <c r="I847" s="312">
        <f t="shared" si="384"/>
        <v>0</v>
      </c>
      <c r="J847" s="312">
        <f t="shared" si="385"/>
        <v>0</v>
      </c>
      <c r="K847" s="315" t="str">
        <f t="shared" si="379"/>
        <v>#DIV/0!</v>
      </c>
      <c r="L847" s="290"/>
      <c r="M847" s="290"/>
      <c r="N847" s="290"/>
      <c r="O847" s="290"/>
      <c r="P847" s="290"/>
      <c r="Q847" s="290"/>
      <c r="R847" s="290"/>
      <c r="S847" s="290"/>
      <c r="T847" s="290"/>
      <c r="U847" s="290"/>
      <c r="V847" s="290"/>
      <c r="W847" s="290"/>
      <c r="X847" s="290"/>
      <c r="Y847" s="290"/>
      <c r="Z847" s="290"/>
    </row>
    <row r="848" hidden="1">
      <c r="A848" s="344"/>
      <c r="B848" s="345" t="s">
        <v>856</v>
      </c>
      <c r="C848" s="346">
        <f>SUM(C833:C847)</f>
        <v>0</v>
      </c>
      <c r="D848" s="346"/>
      <c r="E848" s="346"/>
      <c r="F848" s="347">
        <f t="shared" ref="F848:G848" si="386">SUM(F833:F847)</f>
        <v>0</v>
      </c>
      <c r="G848" s="347">
        <f t="shared" si="386"/>
        <v>0</v>
      </c>
      <c r="H848" s="346"/>
      <c r="I848" s="347">
        <f t="shared" ref="I848:J848" si="387">SUM(I833:I847)</f>
        <v>0</v>
      </c>
      <c r="J848" s="347">
        <f t="shared" si="387"/>
        <v>0</v>
      </c>
      <c r="K848" s="348" t="str">
        <f t="shared" si="379"/>
        <v>#DIV/0!</v>
      </c>
      <c r="L848" s="290"/>
      <c r="M848" s="290"/>
      <c r="N848" s="290"/>
      <c r="O848" s="290"/>
      <c r="P848" s="290"/>
      <c r="Q848" s="290"/>
      <c r="R848" s="290"/>
      <c r="S848" s="290"/>
      <c r="T848" s="290"/>
      <c r="U848" s="290"/>
      <c r="V848" s="290"/>
      <c r="W848" s="290"/>
      <c r="X848" s="290"/>
      <c r="Y848" s="290"/>
      <c r="Z848" s="290"/>
    </row>
    <row r="849" hidden="1">
      <c r="A849" s="335"/>
      <c r="B849" s="349"/>
      <c r="C849" s="350"/>
      <c r="D849" s="351"/>
      <c r="E849" s="352"/>
      <c r="F849" s="312">
        <f t="shared" ref="F849:F863" si="388">E849*C849</f>
        <v>0</v>
      </c>
      <c r="G849" s="312">
        <f t="shared" ref="G849:G863" si="389">F849*$C$780</f>
        <v>0</v>
      </c>
      <c r="H849" s="375"/>
      <c r="I849" s="312">
        <f t="shared" ref="I849:I863" si="390">H849*C849</f>
        <v>0</v>
      </c>
      <c r="J849" s="312">
        <f t="shared" ref="J849:J863" si="391">I849*$C$780</f>
        <v>0</v>
      </c>
      <c r="K849" s="315" t="str">
        <f t="shared" si="379"/>
        <v>#DIV/0!</v>
      </c>
      <c r="L849" s="331"/>
      <c r="M849" s="331"/>
      <c r="N849" s="331"/>
      <c r="O849" s="331"/>
      <c r="P849" s="331"/>
      <c r="Q849" s="331"/>
      <c r="R849" s="331"/>
      <c r="S849" s="331"/>
      <c r="T849" s="331"/>
      <c r="U849" s="331"/>
      <c r="V849" s="331"/>
      <c r="W849" s="331"/>
      <c r="X849" s="331"/>
      <c r="Y849" s="331"/>
      <c r="Z849" s="331"/>
    </row>
    <row r="850" hidden="1">
      <c r="A850" s="335"/>
      <c r="B850" s="349"/>
      <c r="C850" s="339"/>
      <c r="D850" s="351"/>
      <c r="E850" s="336"/>
      <c r="F850" s="312">
        <f t="shared" si="388"/>
        <v>0</v>
      </c>
      <c r="G850" s="312">
        <f t="shared" si="389"/>
        <v>0</v>
      </c>
      <c r="H850" s="372"/>
      <c r="I850" s="312">
        <f t="shared" si="390"/>
        <v>0</v>
      </c>
      <c r="J850" s="312">
        <f t="shared" si="391"/>
        <v>0</v>
      </c>
      <c r="K850" s="315" t="str">
        <f t="shared" si="379"/>
        <v>#DIV/0!</v>
      </c>
      <c r="L850" s="290"/>
      <c r="M850" s="290"/>
      <c r="N850" s="290"/>
      <c r="O850" s="290"/>
      <c r="P850" s="290"/>
      <c r="Q850" s="290"/>
      <c r="R850" s="290"/>
      <c r="S850" s="290"/>
      <c r="T850" s="290"/>
      <c r="U850" s="290"/>
      <c r="V850" s="290"/>
      <c r="W850" s="290"/>
      <c r="X850" s="290"/>
      <c r="Y850" s="290"/>
      <c r="Z850" s="290"/>
    </row>
    <row r="851" hidden="1">
      <c r="A851" s="335"/>
      <c r="B851" s="354"/>
      <c r="C851" s="339"/>
      <c r="D851" s="351"/>
      <c r="E851" s="336"/>
      <c r="F851" s="312">
        <f t="shared" si="388"/>
        <v>0</v>
      </c>
      <c r="G851" s="312">
        <f t="shared" si="389"/>
        <v>0</v>
      </c>
      <c r="H851" s="372"/>
      <c r="I851" s="312">
        <f t="shared" si="390"/>
        <v>0</v>
      </c>
      <c r="J851" s="312">
        <f t="shared" si="391"/>
        <v>0</v>
      </c>
      <c r="K851" s="315" t="str">
        <f t="shared" si="379"/>
        <v>#DIV/0!</v>
      </c>
      <c r="L851" s="290"/>
      <c r="M851" s="290"/>
      <c r="N851" s="290"/>
      <c r="O851" s="290"/>
      <c r="P851" s="290"/>
      <c r="Q851" s="290"/>
      <c r="R851" s="290"/>
      <c r="S851" s="290"/>
      <c r="T851" s="290"/>
      <c r="U851" s="290"/>
      <c r="V851" s="290"/>
      <c r="W851" s="290"/>
      <c r="X851" s="290"/>
      <c r="Y851" s="290"/>
      <c r="Z851" s="290"/>
    </row>
    <row r="852" hidden="1">
      <c r="A852" s="335"/>
      <c r="B852" s="349"/>
      <c r="C852" s="339"/>
      <c r="D852" s="351"/>
      <c r="E852" s="336"/>
      <c r="F852" s="312">
        <f t="shared" si="388"/>
        <v>0</v>
      </c>
      <c r="G852" s="312">
        <f t="shared" si="389"/>
        <v>0</v>
      </c>
      <c r="H852" s="372"/>
      <c r="I852" s="312">
        <f t="shared" si="390"/>
        <v>0</v>
      </c>
      <c r="J852" s="312">
        <f t="shared" si="391"/>
        <v>0</v>
      </c>
      <c r="K852" s="315" t="str">
        <f t="shared" si="379"/>
        <v>#DIV/0!</v>
      </c>
      <c r="L852" s="290"/>
      <c r="M852" s="290"/>
      <c r="N852" s="290"/>
      <c r="O852" s="290"/>
      <c r="P852" s="290"/>
      <c r="Q852" s="290"/>
      <c r="R852" s="290"/>
      <c r="S852" s="290"/>
      <c r="T852" s="290"/>
      <c r="U852" s="290"/>
      <c r="V852" s="290"/>
      <c r="W852" s="290"/>
      <c r="X852" s="290"/>
      <c r="Y852" s="290"/>
      <c r="Z852" s="290"/>
    </row>
    <row r="853" hidden="1">
      <c r="A853" s="335"/>
      <c r="B853" s="349"/>
      <c r="C853" s="339"/>
      <c r="D853" s="351"/>
      <c r="E853" s="336"/>
      <c r="F853" s="312">
        <f t="shared" si="388"/>
        <v>0</v>
      </c>
      <c r="G853" s="312">
        <f t="shared" si="389"/>
        <v>0</v>
      </c>
      <c r="H853" s="372"/>
      <c r="I853" s="312">
        <f t="shared" si="390"/>
        <v>0</v>
      </c>
      <c r="J853" s="312">
        <f t="shared" si="391"/>
        <v>0</v>
      </c>
      <c r="K853" s="315" t="str">
        <f t="shared" si="379"/>
        <v>#DIV/0!</v>
      </c>
      <c r="L853" s="290"/>
      <c r="M853" s="290"/>
      <c r="N853" s="290"/>
      <c r="O853" s="290"/>
      <c r="P853" s="290"/>
      <c r="Q853" s="290"/>
      <c r="R853" s="290"/>
      <c r="S853" s="290"/>
      <c r="T853" s="290"/>
      <c r="U853" s="290"/>
      <c r="V853" s="290"/>
      <c r="W853" s="290"/>
      <c r="X853" s="290"/>
      <c r="Y853" s="290"/>
      <c r="Z853" s="290"/>
    </row>
    <row r="854" hidden="1">
      <c r="A854" s="335"/>
      <c r="B854" s="349"/>
      <c r="C854" s="339"/>
      <c r="D854" s="351"/>
      <c r="E854" s="336"/>
      <c r="F854" s="312">
        <f t="shared" si="388"/>
        <v>0</v>
      </c>
      <c r="G854" s="312">
        <f t="shared" si="389"/>
        <v>0</v>
      </c>
      <c r="H854" s="372"/>
      <c r="I854" s="312">
        <f t="shared" si="390"/>
        <v>0</v>
      </c>
      <c r="J854" s="312">
        <f t="shared" si="391"/>
        <v>0</v>
      </c>
      <c r="K854" s="315" t="str">
        <f t="shared" si="379"/>
        <v>#DIV/0!</v>
      </c>
      <c r="L854" s="290"/>
      <c r="M854" s="290"/>
      <c r="N854" s="290"/>
      <c r="O854" s="290"/>
      <c r="P854" s="290"/>
      <c r="Q854" s="290"/>
      <c r="R854" s="290"/>
      <c r="S854" s="290"/>
      <c r="T854" s="290"/>
      <c r="U854" s="290"/>
      <c r="V854" s="290"/>
      <c r="W854" s="290"/>
      <c r="X854" s="290"/>
      <c r="Y854" s="290"/>
      <c r="Z854" s="290"/>
    </row>
    <row r="855" hidden="1">
      <c r="A855" s="335"/>
      <c r="B855" s="349"/>
      <c r="C855" s="339"/>
      <c r="D855" s="351"/>
      <c r="E855" s="336"/>
      <c r="F855" s="312">
        <f t="shared" si="388"/>
        <v>0</v>
      </c>
      <c r="G855" s="312">
        <f t="shared" si="389"/>
        <v>0</v>
      </c>
      <c r="H855" s="372"/>
      <c r="I855" s="312">
        <f t="shared" si="390"/>
        <v>0</v>
      </c>
      <c r="J855" s="312">
        <f t="shared" si="391"/>
        <v>0</v>
      </c>
      <c r="K855" s="315" t="str">
        <f t="shared" si="379"/>
        <v>#DIV/0!</v>
      </c>
      <c r="L855" s="290"/>
      <c r="M855" s="290"/>
      <c r="N855" s="290"/>
      <c r="O855" s="290"/>
      <c r="P855" s="290"/>
      <c r="Q855" s="290"/>
      <c r="R855" s="290"/>
      <c r="S855" s="290"/>
      <c r="T855" s="290"/>
      <c r="U855" s="290"/>
      <c r="V855" s="290"/>
      <c r="W855" s="290"/>
      <c r="X855" s="290"/>
      <c r="Y855" s="290"/>
      <c r="Z855" s="290"/>
    </row>
    <row r="856" hidden="1">
      <c r="A856" s="335"/>
      <c r="B856" s="349"/>
      <c r="C856" s="339"/>
      <c r="D856" s="351"/>
      <c r="E856" s="336"/>
      <c r="F856" s="312">
        <f t="shared" si="388"/>
        <v>0</v>
      </c>
      <c r="G856" s="312">
        <f t="shared" si="389"/>
        <v>0</v>
      </c>
      <c r="H856" s="372"/>
      <c r="I856" s="312">
        <f t="shared" si="390"/>
        <v>0</v>
      </c>
      <c r="J856" s="312">
        <f t="shared" si="391"/>
        <v>0</v>
      </c>
      <c r="K856" s="315" t="str">
        <f t="shared" si="379"/>
        <v>#DIV/0!</v>
      </c>
      <c r="L856" s="290"/>
      <c r="M856" s="290"/>
      <c r="N856" s="290"/>
      <c r="O856" s="290"/>
      <c r="P856" s="290"/>
      <c r="Q856" s="290"/>
      <c r="R856" s="290"/>
      <c r="S856" s="290"/>
      <c r="T856" s="290"/>
      <c r="U856" s="290"/>
      <c r="V856" s="290"/>
      <c r="W856" s="290"/>
      <c r="X856" s="290"/>
      <c r="Y856" s="290"/>
      <c r="Z856" s="290"/>
    </row>
    <row r="857" hidden="1">
      <c r="A857" s="335"/>
      <c r="B857" s="349"/>
      <c r="C857" s="339"/>
      <c r="D857" s="351"/>
      <c r="E857" s="336"/>
      <c r="F857" s="312">
        <f t="shared" si="388"/>
        <v>0</v>
      </c>
      <c r="G857" s="312">
        <f t="shared" si="389"/>
        <v>0</v>
      </c>
      <c r="H857" s="372"/>
      <c r="I857" s="312">
        <f t="shared" si="390"/>
        <v>0</v>
      </c>
      <c r="J857" s="312">
        <f t="shared" si="391"/>
        <v>0</v>
      </c>
      <c r="K857" s="315" t="str">
        <f t="shared" si="379"/>
        <v>#DIV/0!</v>
      </c>
      <c r="L857" s="290"/>
      <c r="M857" s="290"/>
      <c r="N857" s="290"/>
      <c r="O857" s="290"/>
      <c r="P857" s="290"/>
      <c r="Q857" s="290"/>
      <c r="R857" s="290"/>
      <c r="S857" s="290"/>
      <c r="T857" s="290"/>
      <c r="U857" s="290"/>
      <c r="V857" s="290"/>
      <c r="W857" s="290"/>
      <c r="X857" s="290"/>
      <c r="Y857" s="290"/>
      <c r="Z857" s="290"/>
    </row>
    <row r="858" hidden="1">
      <c r="A858" s="335"/>
      <c r="B858" s="349"/>
      <c r="C858" s="339"/>
      <c r="D858" s="351"/>
      <c r="E858" s="336"/>
      <c r="F858" s="312">
        <f t="shared" si="388"/>
        <v>0</v>
      </c>
      <c r="G858" s="312">
        <f t="shared" si="389"/>
        <v>0</v>
      </c>
      <c r="H858" s="372"/>
      <c r="I858" s="312">
        <f t="shared" si="390"/>
        <v>0</v>
      </c>
      <c r="J858" s="312">
        <f t="shared" si="391"/>
        <v>0</v>
      </c>
      <c r="K858" s="315" t="str">
        <f t="shared" si="379"/>
        <v>#DIV/0!</v>
      </c>
      <c r="L858" s="290"/>
      <c r="M858" s="290"/>
      <c r="N858" s="290"/>
      <c r="O858" s="290"/>
      <c r="P858" s="290"/>
      <c r="Q858" s="290"/>
      <c r="R858" s="290"/>
      <c r="S858" s="290"/>
      <c r="T858" s="290"/>
      <c r="U858" s="290"/>
      <c r="V858" s="290"/>
      <c r="W858" s="290"/>
      <c r="X858" s="290"/>
      <c r="Y858" s="290"/>
      <c r="Z858" s="290"/>
    </row>
    <row r="859" hidden="1">
      <c r="A859" s="335"/>
      <c r="B859" s="349"/>
      <c r="C859" s="339"/>
      <c r="D859" s="351"/>
      <c r="E859" s="336"/>
      <c r="F859" s="312">
        <f t="shared" si="388"/>
        <v>0</v>
      </c>
      <c r="G859" s="312">
        <f t="shared" si="389"/>
        <v>0</v>
      </c>
      <c r="H859" s="372"/>
      <c r="I859" s="312">
        <f t="shared" si="390"/>
        <v>0</v>
      </c>
      <c r="J859" s="312">
        <f t="shared" si="391"/>
        <v>0</v>
      </c>
      <c r="K859" s="315" t="str">
        <f t="shared" si="379"/>
        <v>#DIV/0!</v>
      </c>
      <c r="L859" s="290"/>
      <c r="M859" s="290"/>
      <c r="N859" s="290"/>
      <c r="O859" s="290"/>
      <c r="P859" s="290"/>
      <c r="Q859" s="290"/>
      <c r="R859" s="290"/>
      <c r="S859" s="290"/>
      <c r="T859" s="290"/>
      <c r="U859" s="290"/>
      <c r="V859" s="290"/>
      <c r="W859" s="290"/>
      <c r="X859" s="290"/>
      <c r="Y859" s="290"/>
      <c r="Z859" s="290"/>
    </row>
    <row r="860" hidden="1">
      <c r="A860" s="335"/>
      <c r="B860" s="349"/>
      <c r="C860" s="339"/>
      <c r="D860" s="351"/>
      <c r="E860" s="336"/>
      <c r="F860" s="312">
        <f t="shared" si="388"/>
        <v>0</v>
      </c>
      <c r="G860" s="312">
        <f t="shared" si="389"/>
        <v>0</v>
      </c>
      <c r="H860" s="372"/>
      <c r="I860" s="312">
        <f t="shared" si="390"/>
        <v>0</v>
      </c>
      <c r="J860" s="312">
        <f t="shared" si="391"/>
        <v>0</v>
      </c>
      <c r="K860" s="315" t="str">
        <f t="shared" si="379"/>
        <v>#DIV/0!</v>
      </c>
      <c r="L860" s="290"/>
      <c r="M860" s="290"/>
      <c r="N860" s="290"/>
      <c r="O860" s="290"/>
      <c r="P860" s="290"/>
      <c r="Q860" s="290"/>
      <c r="R860" s="290"/>
      <c r="S860" s="290"/>
      <c r="T860" s="290"/>
      <c r="U860" s="290"/>
      <c r="V860" s="290"/>
      <c r="W860" s="290"/>
      <c r="X860" s="290"/>
      <c r="Y860" s="290"/>
      <c r="Z860" s="290"/>
    </row>
    <row r="861" hidden="1">
      <c r="A861" s="335"/>
      <c r="B861" s="349"/>
      <c r="C861" s="339"/>
      <c r="D861" s="351"/>
      <c r="E861" s="336"/>
      <c r="F861" s="312">
        <f t="shared" si="388"/>
        <v>0</v>
      </c>
      <c r="G861" s="312">
        <f t="shared" si="389"/>
        <v>0</v>
      </c>
      <c r="H861" s="372"/>
      <c r="I861" s="312">
        <f t="shared" si="390"/>
        <v>0</v>
      </c>
      <c r="J861" s="312">
        <f t="shared" si="391"/>
        <v>0</v>
      </c>
      <c r="K861" s="315" t="str">
        <f t="shared" si="379"/>
        <v>#DIV/0!</v>
      </c>
      <c r="L861" s="290"/>
      <c r="M861" s="290"/>
      <c r="N861" s="290"/>
      <c r="O861" s="290"/>
      <c r="P861" s="290"/>
      <c r="Q861" s="290"/>
      <c r="R861" s="290"/>
      <c r="S861" s="290"/>
      <c r="T861" s="290"/>
      <c r="U861" s="290"/>
      <c r="V861" s="290"/>
      <c r="W861" s="290"/>
      <c r="X861" s="290"/>
      <c r="Y861" s="290"/>
      <c r="Z861" s="290"/>
    </row>
    <row r="862" hidden="1">
      <c r="A862" s="337"/>
      <c r="B862" s="338"/>
      <c r="C862" s="339"/>
      <c r="D862" s="351"/>
      <c r="E862" s="336"/>
      <c r="F862" s="312">
        <f t="shared" si="388"/>
        <v>0</v>
      </c>
      <c r="G862" s="312">
        <f t="shared" si="389"/>
        <v>0</v>
      </c>
      <c r="H862" s="372"/>
      <c r="I862" s="312">
        <f t="shared" si="390"/>
        <v>0</v>
      </c>
      <c r="J862" s="312">
        <f t="shared" si="391"/>
        <v>0</v>
      </c>
      <c r="K862" s="315" t="str">
        <f t="shared" si="379"/>
        <v>#DIV/0!</v>
      </c>
      <c r="L862" s="290"/>
      <c r="M862" s="290"/>
      <c r="N862" s="290"/>
      <c r="O862" s="290"/>
      <c r="P862" s="290"/>
      <c r="Q862" s="290"/>
      <c r="R862" s="290"/>
      <c r="S862" s="290"/>
      <c r="T862" s="290"/>
      <c r="U862" s="290"/>
      <c r="V862" s="290"/>
      <c r="W862" s="290"/>
      <c r="X862" s="290"/>
      <c r="Y862" s="290"/>
      <c r="Z862" s="290"/>
    </row>
    <row r="863" hidden="1">
      <c r="A863" s="341"/>
      <c r="B863" s="338"/>
      <c r="C863" s="342"/>
      <c r="D863" s="355"/>
      <c r="E863" s="343"/>
      <c r="F863" s="312">
        <f t="shared" si="388"/>
        <v>0</v>
      </c>
      <c r="G863" s="312">
        <f t="shared" si="389"/>
        <v>0</v>
      </c>
      <c r="H863" s="374"/>
      <c r="I863" s="312">
        <f t="shared" si="390"/>
        <v>0</v>
      </c>
      <c r="J863" s="312">
        <f t="shared" si="391"/>
        <v>0</v>
      </c>
      <c r="K863" s="315" t="str">
        <f t="shared" si="379"/>
        <v>#DIV/0!</v>
      </c>
      <c r="L863" s="290"/>
      <c r="M863" s="290"/>
      <c r="N863" s="290"/>
      <c r="O863" s="290"/>
      <c r="P863" s="290"/>
      <c r="Q863" s="290"/>
      <c r="R863" s="290"/>
      <c r="S863" s="290"/>
      <c r="T863" s="290"/>
      <c r="U863" s="290"/>
      <c r="V863" s="290"/>
      <c r="W863" s="290"/>
      <c r="X863" s="290"/>
      <c r="Y863" s="290"/>
      <c r="Z863" s="290"/>
    </row>
    <row r="864" hidden="1">
      <c r="A864" s="344"/>
      <c r="B864" s="345" t="s">
        <v>857</v>
      </c>
      <c r="C864" s="346">
        <f>SUM(C849:C863)</f>
        <v>0</v>
      </c>
      <c r="D864" s="346"/>
      <c r="E864" s="346"/>
      <c r="F864" s="347">
        <f t="shared" ref="F864:G864" si="392">SUM(F849:F863)</f>
        <v>0</v>
      </c>
      <c r="G864" s="347">
        <f t="shared" si="392"/>
        <v>0</v>
      </c>
      <c r="H864" s="346"/>
      <c r="I864" s="347">
        <f t="shared" ref="I864:J864" si="393">SUM(I849:I863)</f>
        <v>0</v>
      </c>
      <c r="J864" s="347">
        <f t="shared" si="393"/>
        <v>0</v>
      </c>
      <c r="K864" s="348" t="str">
        <f t="shared" si="379"/>
        <v>#DIV/0!</v>
      </c>
      <c r="L864" s="290"/>
      <c r="M864" s="290"/>
      <c r="N864" s="290"/>
      <c r="O864" s="290"/>
      <c r="P864" s="290"/>
      <c r="Q864" s="290"/>
      <c r="R864" s="290"/>
      <c r="S864" s="290"/>
      <c r="T864" s="290"/>
      <c r="U864" s="290"/>
      <c r="V864" s="290"/>
      <c r="W864" s="290"/>
      <c r="X864" s="290"/>
      <c r="Y864" s="290"/>
      <c r="Z864" s="290"/>
    </row>
    <row r="865" hidden="1">
      <c r="A865" s="335"/>
      <c r="B865" s="349"/>
      <c r="C865" s="350"/>
      <c r="D865" s="351"/>
      <c r="E865" s="352"/>
      <c r="F865" s="312">
        <f t="shared" ref="F865:F879" si="394">E865*C865</f>
        <v>0</v>
      </c>
      <c r="G865" s="312">
        <f t="shared" ref="G865:G879" si="395">F865*$C$780</f>
        <v>0</v>
      </c>
      <c r="H865" s="375"/>
      <c r="I865" s="312">
        <f t="shared" ref="I865:I879" si="396">H865*C865</f>
        <v>0</v>
      </c>
      <c r="J865" s="312">
        <f t="shared" ref="J865:J879" si="397">I865*$C$780</f>
        <v>0</v>
      </c>
      <c r="K865" s="315" t="str">
        <f t="shared" si="379"/>
        <v>#DIV/0!</v>
      </c>
      <c r="L865" s="331"/>
      <c r="M865" s="331"/>
      <c r="N865" s="331"/>
      <c r="O865" s="331"/>
      <c r="P865" s="331"/>
      <c r="Q865" s="331"/>
      <c r="R865" s="331"/>
      <c r="S865" s="331"/>
      <c r="T865" s="331"/>
      <c r="U865" s="331"/>
      <c r="V865" s="331"/>
      <c r="W865" s="331"/>
      <c r="X865" s="331"/>
      <c r="Y865" s="331"/>
      <c r="Z865" s="331"/>
    </row>
    <row r="866" hidden="1">
      <c r="A866" s="335"/>
      <c r="B866" s="349"/>
      <c r="C866" s="339"/>
      <c r="D866" s="351"/>
      <c r="E866" s="336"/>
      <c r="F866" s="312">
        <f t="shared" si="394"/>
        <v>0</v>
      </c>
      <c r="G866" s="312">
        <f t="shared" si="395"/>
        <v>0</v>
      </c>
      <c r="H866" s="372"/>
      <c r="I866" s="312">
        <f t="shared" si="396"/>
        <v>0</v>
      </c>
      <c r="J866" s="312">
        <f t="shared" si="397"/>
        <v>0</v>
      </c>
      <c r="K866" s="315" t="str">
        <f t="shared" si="379"/>
        <v>#DIV/0!</v>
      </c>
      <c r="L866" s="290"/>
      <c r="M866" s="290"/>
      <c r="N866" s="290"/>
      <c r="O866" s="290"/>
      <c r="P866" s="290"/>
      <c r="Q866" s="290"/>
      <c r="R866" s="290"/>
      <c r="S866" s="290"/>
      <c r="T866" s="290"/>
      <c r="U866" s="290"/>
      <c r="V866" s="290"/>
      <c r="W866" s="290"/>
      <c r="X866" s="290"/>
      <c r="Y866" s="290"/>
      <c r="Z866" s="290"/>
    </row>
    <row r="867" hidden="1">
      <c r="A867" s="335"/>
      <c r="B867" s="354"/>
      <c r="C867" s="339"/>
      <c r="D867" s="351"/>
      <c r="E867" s="336"/>
      <c r="F867" s="312">
        <f t="shared" si="394"/>
        <v>0</v>
      </c>
      <c r="G867" s="312">
        <f t="shared" si="395"/>
        <v>0</v>
      </c>
      <c r="H867" s="372"/>
      <c r="I867" s="312">
        <f t="shared" si="396"/>
        <v>0</v>
      </c>
      <c r="J867" s="312">
        <f t="shared" si="397"/>
        <v>0</v>
      </c>
      <c r="K867" s="315" t="str">
        <f t="shared" si="379"/>
        <v>#DIV/0!</v>
      </c>
      <c r="L867" s="290"/>
      <c r="M867" s="290"/>
      <c r="N867" s="290"/>
      <c r="O867" s="290"/>
      <c r="P867" s="290"/>
      <c r="Q867" s="290"/>
      <c r="R867" s="290"/>
      <c r="S867" s="290"/>
      <c r="T867" s="290"/>
      <c r="U867" s="290"/>
      <c r="V867" s="290"/>
      <c r="W867" s="290"/>
      <c r="X867" s="290"/>
      <c r="Y867" s="290"/>
      <c r="Z867" s="290"/>
    </row>
    <row r="868" hidden="1">
      <c r="A868" s="335"/>
      <c r="B868" s="349"/>
      <c r="C868" s="339"/>
      <c r="D868" s="351"/>
      <c r="E868" s="336"/>
      <c r="F868" s="312">
        <f t="shared" si="394"/>
        <v>0</v>
      </c>
      <c r="G868" s="312">
        <f t="shared" si="395"/>
        <v>0</v>
      </c>
      <c r="H868" s="372"/>
      <c r="I868" s="312">
        <f t="shared" si="396"/>
        <v>0</v>
      </c>
      <c r="J868" s="312">
        <f t="shared" si="397"/>
        <v>0</v>
      </c>
      <c r="K868" s="315" t="str">
        <f t="shared" si="379"/>
        <v>#DIV/0!</v>
      </c>
      <c r="L868" s="290"/>
      <c r="M868" s="290"/>
      <c r="N868" s="290"/>
      <c r="O868" s="290"/>
      <c r="P868" s="290"/>
      <c r="Q868" s="290"/>
      <c r="R868" s="290"/>
      <c r="S868" s="290"/>
      <c r="T868" s="290"/>
      <c r="U868" s="290"/>
      <c r="V868" s="290"/>
      <c r="W868" s="290"/>
      <c r="X868" s="290"/>
      <c r="Y868" s="290"/>
      <c r="Z868" s="290"/>
    </row>
    <row r="869" hidden="1">
      <c r="A869" s="335"/>
      <c r="B869" s="349"/>
      <c r="C869" s="339"/>
      <c r="D869" s="351"/>
      <c r="E869" s="336"/>
      <c r="F869" s="312">
        <f t="shared" si="394"/>
        <v>0</v>
      </c>
      <c r="G869" s="312">
        <f t="shared" si="395"/>
        <v>0</v>
      </c>
      <c r="H869" s="372"/>
      <c r="I869" s="312">
        <f t="shared" si="396"/>
        <v>0</v>
      </c>
      <c r="J869" s="312">
        <f t="shared" si="397"/>
        <v>0</v>
      </c>
      <c r="K869" s="315" t="str">
        <f t="shared" si="379"/>
        <v>#DIV/0!</v>
      </c>
      <c r="L869" s="290"/>
      <c r="M869" s="290"/>
      <c r="N869" s="290"/>
      <c r="O869" s="290"/>
      <c r="P869" s="290"/>
      <c r="Q869" s="290"/>
      <c r="R869" s="290"/>
      <c r="S869" s="290"/>
      <c r="T869" s="290"/>
      <c r="U869" s="290"/>
      <c r="V869" s="290"/>
      <c r="W869" s="290"/>
      <c r="X869" s="290"/>
      <c r="Y869" s="290"/>
      <c r="Z869" s="290"/>
    </row>
    <row r="870" hidden="1">
      <c r="A870" s="335"/>
      <c r="B870" s="349"/>
      <c r="C870" s="339"/>
      <c r="D870" s="351"/>
      <c r="E870" s="336"/>
      <c r="F870" s="312">
        <f t="shared" si="394"/>
        <v>0</v>
      </c>
      <c r="G870" s="312">
        <f t="shared" si="395"/>
        <v>0</v>
      </c>
      <c r="H870" s="372"/>
      <c r="I870" s="312">
        <f t="shared" si="396"/>
        <v>0</v>
      </c>
      <c r="J870" s="312">
        <f t="shared" si="397"/>
        <v>0</v>
      </c>
      <c r="K870" s="315" t="str">
        <f t="shared" si="379"/>
        <v>#DIV/0!</v>
      </c>
      <c r="L870" s="290"/>
      <c r="M870" s="290"/>
      <c r="N870" s="290"/>
      <c r="O870" s="290"/>
      <c r="P870" s="290"/>
      <c r="Q870" s="290"/>
      <c r="R870" s="290"/>
      <c r="S870" s="290"/>
      <c r="T870" s="290"/>
      <c r="U870" s="290"/>
      <c r="V870" s="290"/>
      <c r="W870" s="290"/>
      <c r="X870" s="290"/>
      <c r="Y870" s="290"/>
      <c r="Z870" s="290"/>
    </row>
    <row r="871" hidden="1">
      <c r="A871" s="335"/>
      <c r="B871" s="349"/>
      <c r="C871" s="339"/>
      <c r="D871" s="351"/>
      <c r="E871" s="336"/>
      <c r="F871" s="312">
        <f t="shared" si="394"/>
        <v>0</v>
      </c>
      <c r="G871" s="312">
        <f t="shared" si="395"/>
        <v>0</v>
      </c>
      <c r="H871" s="372"/>
      <c r="I871" s="312">
        <f t="shared" si="396"/>
        <v>0</v>
      </c>
      <c r="J871" s="312">
        <f t="shared" si="397"/>
        <v>0</v>
      </c>
      <c r="K871" s="315" t="str">
        <f t="shared" si="379"/>
        <v>#DIV/0!</v>
      </c>
      <c r="L871" s="290"/>
      <c r="M871" s="290"/>
      <c r="N871" s="290"/>
      <c r="O871" s="290"/>
      <c r="P871" s="290"/>
      <c r="Q871" s="290"/>
      <c r="R871" s="290"/>
      <c r="S871" s="290"/>
      <c r="T871" s="290"/>
      <c r="U871" s="290"/>
      <c r="V871" s="290"/>
      <c r="W871" s="290"/>
      <c r="X871" s="290"/>
      <c r="Y871" s="290"/>
      <c r="Z871" s="290"/>
    </row>
    <row r="872" hidden="1">
      <c r="A872" s="335"/>
      <c r="B872" s="349"/>
      <c r="C872" s="339"/>
      <c r="D872" s="351"/>
      <c r="E872" s="336"/>
      <c r="F872" s="312">
        <f t="shared" si="394"/>
        <v>0</v>
      </c>
      <c r="G872" s="312">
        <f t="shared" si="395"/>
        <v>0</v>
      </c>
      <c r="H872" s="372"/>
      <c r="I872" s="312">
        <f t="shared" si="396"/>
        <v>0</v>
      </c>
      <c r="J872" s="312">
        <f t="shared" si="397"/>
        <v>0</v>
      </c>
      <c r="K872" s="315" t="str">
        <f t="shared" si="379"/>
        <v>#DIV/0!</v>
      </c>
      <c r="L872" s="290"/>
      <c r="M872" s="290"/>
      <c r="N872" s="290"/>
      <c r="O872" s="290"/>
      <c r="P872" s="290"/>
      <c r="Q872" s="290"/>
      <c r="R872" s="290"/>
      <c r="S872" s="290"/>
      <c r="T872" s="290"/>
      <c r="U872" s="290"/>
      <c r="V872" s="290"/>
      <c r="W872" s="290"/>
      <c r="X872" s="290"/>
      <c r="Y872" s="290"/>
      <c r="Z872" s="290"/>
    </row>
    <row r="873" hidden="1">
      <c r="A873" s="335"/>
      <c r="B873" s="349"/>
      <c r="C873" s="339"/>
      <c r="D873" s="351"/>
      <c r="E873" s="336"/>
      <c r="F873" s="312">
        <f t="shared" si="394"/>
        <v>0</v>
      </c>
      <c r="G873" s="312">
        <f t="shared" si="395"/>
        <v>0</v>
      </c>
      <c r="H873" s="372"/>
      <c r="I873" s="312">
        <f t="shared" si="396"/>
        <v>0</v>
      </c>
      <c r="J873" s="312">
        <f t="shared" si="397"/>
        <v>0</v>
      </c>
      <c r="K873" s="315" t="str">
        <f t="shared" si="379"/>
        <v>#DIV/0!</v>
      </c>
      <c r="L873" s="290"/>
      <c r="M873" s="290"/>
      <c r="N873" s="290"/>
      <c r="O873" s="290"/>
      <c r="P873" s="290"/>
      <c r="Q873" s="290"/>
      <c r="R873" s="290"/>
      <c r="S873" s="290"/>
      <c r="T873" s="290"/>
      <c r="U873" s="290"/>
      <c r="V873" s="290"/>
      <c r="W873" s="290"/>
      <c r="X873" s="290"/>
      <c r="Y873" s="290"/>
      <c r="Z873" s="290"/>
    </row>
    <row r="874" hidden="1">
      <c r="A874" s="335"/>
      <c r="B874" s="349"/>
      <c r="C874" s="339"/>
      <c r="D874" s="351"/>
      <c r="E874" s="336"/>
      <c r="F874" s="312">
        <f t="shared" si="394"/>
        <v>0</v>
      </c>
      <c r="G874" s="312">
        <f t="shared" si="395"/>
        <v>0</v>
      </c>
      <c r="H874" s="372"/>
      <c r="I874" s="312">
        <f t="shared" si="396"/>
        <v>0</v>
      </c>
      <c r="J874" s="312">
        <f t="shared" si="397"/>
        <v>0</v>
      </c>
      <c r="K874" s="315" t="str">
        <f t="shared" si="379"/>
        <v>#DIV/0!</v>
      </c>
      <c r="L874" s="290"/>
      <c r="M874" s="290"/>
      <c r="N874" s="290"/>
      <c r="O874" s="290"/>
      <c r="P874" s="290"/>
      <c r="Q874" s="290"/>
      <c r="R874" s="290"/>
      <c r="S874" s="290"/>
      <c r="T874" s="290"/>
      <c r="U874" s="290"/>
      <c r="V874" s="290"/>
      <c r="W874" s="290"/>
      <c r="X874" s="290"/>
      <c r="Y874" s="290"/>
      <c r="Z874" s="290"/>
    </row>
    <row r="875" hidden="1">
      <c r="A875" s="335"/>
      <c r="B875" s="349"/>
      <c r="C875" s="339"/>
      <c r="D875" s="351"/>
      <c r="E875" s="336"/>
      <c r="F875" s="312">
        <f t="shared" si="394"/>
        <v>0</v>
      </c>
      <c r="G875" s="312">
        <f t="shared" si="395"/>
        <v>0</v>
      </c>
      <c r="H875" s="372"/>
      <c r="I875" s="312">
        <f t="shared" si="396"/>
        <v>0</v>
      </c>
      <c r="J875" s="312">
        <f t="shared" si="397"/>
        <v>0</v>
      </c>
      <c r="K875" s="315" t="str">
        <f t="shared" si="379"/>
        <v>#DIV/0!</v>
      </c>
      <c r="L875" s="290"/>
      <c r="M875" s="290"/>
      <c r="N875" s="290"/>
      <c r="O875" s="290"/>
      <c r="P875" s="290"/>
      <c r="Q875" s="290"/>
      <c r="R875" s="290"/>
      <c r="S875" s="290"/>
      <c r="T875" s="290"/>
      <c r="U875" s="290"/>
      <c r="V875" s="290"/>
      <c r="W875" s="290"/>
      <c r="X875" s="290"/>
      <c r="Y875" s="290"/>
      <c r="Z875" s="290"/>
    </row>
    <row r="876" hidden="1">
      <c r="A876" s="335"/>
      <c r="B876" s="349"/>
      <c r="C876" s="339"/>
      <c r="D876" s="351"/>
      <c r="E876" s="336"/>
      <c r="F876" s="312">
        <f t="shared" si="394"/>
        <v>0</v>
      </c>
      <c r="G876" s="312">
        <f t="shared" si="395"/>
        <v>0</v>
      </c>
      <c r="H876" s="372"/>
      <c r="I876" s="312">
        <f t="shared" si="396"/>
        <v>0</v>
      </c>
      <c r="J876" s="312">
        <f t="shared" si="397"/>
        <v>0</v>
      </c>
      <c r="K876" s="315" t="str">
        <f t="shared" si="379"/>
        <v>#DIV/0!</v>
      </c>
      <c r="L876" s="290"/>
      <c r="M876" s="290"/>
      <c r="N876" s="290"/>
      <c r="O876" s="290"/>
      <c r="P876" s="290"/>
      <c r="Q876" s="290"/>
      <c r="R876" s="290"/>
      <c r="S876" s="290"/>
      <c r="T876" s="290"/>
      <c r="U876" s="290"/>
      <c r="V876" s="290"/>
      <c r="W876" s="290"/>
      <c r="X876" s="290"/>
      <c r="Y876" s="290"/>
      <c r="Z876" s="290"/>
    </row>
    <row r="877" hidden="1">
      <c r="A877" s="335"/>
      <c r="B877" s="349"/>
      <c r="C877" s="339"/>
      <c r="D877" s="351"/>
      <c r="E877" s="336"/>
      <c r="F877" s="312">
        <f t="shared" si="394"/>
        <v>0</v>
      </c>
      <c r="G877" s="312">
        <f t="shared" si="395"/>
        <v>0</v>
      </c>
      <c r="H877" s="372"/>
      <c r="I877" s="312">
        <f t="shared" si="396"/>
        <v>0</v>
      </c>
      <c r="J877" s="312">
        <f t="shared" si="397"/>
        <v>0</v>
      </c>
      <c r="K877" s="315" t="str">
        <f t="shared" si="379"/>
        <v>#DIV/0!</v>
      </c>
      <c r="L877" s="290"/>
      <c r="M877" s="290"/>
      <c r="N877" s="290"/>
      <c r="O877" s="290"/>
      <c r="P877" s="290"/>
      <c r="Q877" s="290"/>
      <c r="R877" s="290"/>
      <c r="S877" s="290"/>
      <c r="T877" s="290"/>
      <c r="U877" s="290"/>
      <c r="V877" s="290"/>
      <c r="W877" s="290"/>
      <c r="X877" s="290"/>
      <c r="Y877" s="290"/>
      <c r="Z877" s="290"/>
    </row>
    <row r="878" hidden="1">
      <c r="A878" s="337"/>
      <c r="B878" s="338"/>
      <c r="C878" s="339"/>
      <c r="D878" s="351"/>
      <c r="E878" s="336"/>
      <c r="F878" s="312">
        <f t="shared" si="394"/>
        <v>0</v>
      </c>
      <c r="G878" s="312">
        <f t="shared" si="395"/>
        <v>0</v>
      </c>
      <c r="H878" s="372"/>
      <c r="I878" s="312">
        <f t="shared" si="396"/>
        <v>0</v>
      </c>
      <c r="J878" s="312">
        <f t="shared" si="397"/>
        <v>0</v>
      </c>
      <c r="K878" s="315" t="str">
        <f t="shared" si="379"/>
        <v>#DIV/0!</v>
      </c>
      <c r="L878" s="290"/>
      <c r="M878" s="290"/>
      <c r="N878" s="290"/>
      <c r="O878" s="290"/>
      <c r="P878" s="290"/>
      <c r="Q878" s="290"/>
      <c r="R878" s="290"/>
      <c r="S878" s="290"/>
      <c r="T878" s="290"/>
      <c r="U878" s="290"/>
      <c r="V878" s="290"/>
      <c r="W878" s="290"/>
      <c r="X878" s="290"/>
      <c r="Y878" s="290"/>
      <c r="Z878" s="290"/>
    </row>
    <row r="879" hidden="1">
      <c r="A879" s="341"/>
      <c r="B879" s="338"/>
      <c r="C879" s="342"/>
      <c r="D879" s="355"/>
      <c r="E879" s="343"/>
      <c r="F879" s="312">
        <f t="shared" si="394"/>
        <v>0</v>
      </c>
      <c r="G879" s="312">
        <f t="shared" si="395"/>
        <v>0</v>
      </c>
      <c r="H879" s="374"/>
      <c r="I879" s="312">
        <f t="shared" si="396"/>
        <v>0</v>
      </c>
      <c r="J879" s="312">
        <f t="shared" si="397"/>
        <v>0</v>
      </c>
      <c r="K879" s="315" t="str">
        <f t="shared" si="379"/>
        <v>#DIV/0!</v>
      </c>
      <c r="L879" s="290"/>
      <c r="M879" s="290"/>
      <c r="N879" s="290"/>
      <c r="O879" s="290"/>
      <c r="P879" s="290"/>
      <c r="Q879" s="290"/>
      <c r="R879" s="290"/>
      <c r="S879" s="290"/>
      <c r="T879" s="290"/>
      <c r="U879" s="290"/>
      <c r="V879" s="290"/>
      <c r="W879" s="290"/>
      <c r="X879" s="290"/>
      <c r="Y879" s="290"/>
      <c r="Z879" s="290"/>
    </row>
    <row r="880" hidden="1">
      <c r="A880" s="344"/>
      <c r="B880" s="345" t="s">
        <v>858</v>
      </c>
      <c r="C880" s="346">
        <f>SUM(C865:C879)</f>
        <v>0</v>
      </c>
      <c r="D880" s="346"/>
      <c r="E880" s="346"/>
      <c r="F880" s="356">
        <f t="shared" ref="F880:G880" si="398">SUM(F865:F879)</f>
        <v>0</v>
      </c>
      <c r="G880" s="356">
        <f t="shared" si="398"/>
        <v>0</v>
      </c>
      <c r="H880" s="376"/>
      <c r="I880" s="356">
        <f t="shared" ref="I880:J880" si="399">SUM(I865:I879)</f>
        <v>0</v>
      </c>
      <c r="J880" s="356">
        <f t="shared" si="399"/>
        <v>0</v>
      </c>
      <c r="K880" s="357" t="str">
        <f t="shared" si="379"/>
        <v>#DIV/0!</v>
      </c>
      <c r="L880" s="290"/>
      <c r="M880" s="290"/>
      <c r="N880" s="290"/>
      <c r="O880" s="290"/>
      <c r="P880" s="290"/>
      <c r="Q880" s="290"/>
      <c r="R880" s="290"/>
      <c r="S880" s="290"/>
      <c r="T880" s="290"/>
      <c r="U880" s="290"/>
      <c r="V880" s="290"/>
      <c r="W880" s="290"/>
      <c r="X880" s="290"/>
      <c r="Y880" s="290"/>
      <c r="Z880" s="290"/>
    </row>
    <row r="881">
      <c r="A881" s="278"/>
      <c r="B881" s="290"/>
      <c r="C881" s="290"/>
      <c r="D881" s="290"/>
      <c r="E881" s="358" t="s">
        <v>859</v>
      </c>
      <c r="F881" s="359">
        <f t="shared" ref="F881:G881" si="400">F880+F864+F848+F832+F816+F800</f>
        <v>4646</v>
      </c>
      <c r="G881" s="359">
        <f t="shared" si="400"/>
        <v>130088</v>
      </c>
      <c r="H881" s="290"/>
      <c r="I881" s="359">
        <f t="shared" ref="I881:J881" si="401">I880+I864+I848+I832+I816+I800</f>
        <v>14724.13793</v>
      </c>
      <c r="J881" s="359">
        <f t="shared" si="401"/>
        <v>412275.8621</v>
      </c>
      <c r="K881" s="348">
        <f t="shared" si="379"/>
        <v>0.3155362998</v>
      </c>
      <c r="L881" s="290"/>
      <c r="M881" s="290"/>
      <c r="N881" s="290"/>
      <c r="O881" s="290"/>
      <c r="P881" s="290"/>
      <c r="Q881" s="290"/>
      <c r="R881" s="290"/>
      <c r="S881" s="290"/>
      <c r="T881" s="290"/>
      <c r="U881" s="290"/>
      <c r="V881" s="290"/>
      <c r="W881" s="290"/>
      <c r="X881" s="290"/>
      <c r="Y881" s="290"/>
      <c r="Z881" s="290"/>
    </row>
    <row r="882">
      <c r="A882" s="278"/>
      <c r="B882" s="290"/>
      <c r="C882" s="290"/>
      <c r="D882" s="290"/>
      <c r="E882" s="290"/>
      <c r="F882" s="290"/>
      <c r="G882" s="290"/>
      <c r="H882" s="290"/>
      <c r="I882" s="290"/>
      <c r="J882" s="290"/>
      <c r="K882" s="290"/>
      <c r="L882" s="290"/>
      <c r="M882" s="290"/>
      <c r="N882" s="290"/>
      <c r="O882" s="290"/>
      <c r="P882" s="290"/>
      <c r="Q882" s="290"/>
      <c r="R882" s="290"/>
      <c r="S882" s="290"/>
      <c r="T882" s="290"/>
      <c r="U882" s="290"/>
      <c r="V882" s="290"/>
      <c r="W882" s="290"/>
      <c r="X882" s="290"/>
      <c r="Y882" s="290"/>
      <c r="Z882" s="290"/>
    </row>
    <row r="883">
      <c r="A883" s="278"/>
      <c r="B883" s="290"/>
      <c r="C883" s="290"/>
      <c r="D883" s="290"/>
      <c r="E883" s="290"/>
      <c r="F883" s="290"/>
      <c r="G883" s="290"/>
      <c r="H883" s="290"/>
      <c r="I883" s="290"/>
      <c r="J883" s="290"/>
      <c r="K883" s="290"/>
      <c r="L883" s="290"/>
      <c r="M883" s="290"/>
      <c r="N883" s="290"/>
      <c r="O883" s="290"/>
      <c r="P883" s="290"/>
      <c r="Q883" s="290"/>
      <c r="R883" s="290"/>
      <c r="S883" s="290"/>
      <c r="T883" s="290"/>
      <c r="U883" s="290"/>
      <c r="V883" s="290"/>
      <c r="W883" s="290"/>
      <c r="X883" s="290"/>
      <c r="Y883" s="290"/>
      <c r="Z883" s="290"/>
    </row>
    <row r="884">
      <c r="A884" s="291"/>
      <c r="B884" s="360" t="s">
        <v>818</v>
      </c>
      <c r="C884" s="3"/>
      <c r="D884" s="293"/>
      <c r="E884" s="361" t="s">
        <v>860</v>
      </c>
      <c r="F884" s="362">
        <f>C888</f>
        <v>39.91428571</v>
      </c>
      <c r="G884" s="361" t="s">
        <v>820</v>
      </c>
      <c r="H884" s="363" t="s">
        <v>821</v>
      </c>
      <c r="I884" s="289"/>
      <c r="J884" s="289"/>
      <c r="K884" s="286"/>
      <c r="L884" s="290"/>
      <c r="M884" s="290"/>
      <c r="N884" s="290"/>
      <c r="O884" s="290"/>
      <c r="P884" s="290"/>
      <c r="Q884" s="290"/>
      <c r="R884" s="290"/>
      <c r="S884" s="290"/>
      <c r="T884" s="290"/>
      <c r="U884" s="290"/>
      <c r="V884" s="290"/>
      <c r="W884" s="290"/>
      <c r="X884" s="290"/>
      <c r="Y884" s="290"/>
      <c r="Z884" s="290"/>
    </row>
    <row r="885">
      <c r="A885" s="291"/>
      <c r="B885" s="298" t="s">
        <v>822</v>
      </c>
      <c r="C885" s="299" t="str">
        <f>'Rotación'!C161</f>
        <v>Septiembre </v>
      </c>
      <c r="D885" s="293"/>
      <c r="E885" s="300" t="s">
        <v>823</v>
      </c>
      <c r="F885" s="301">
        <v>2.0</v>
      </c>
      <c r="G885" s="302">
        <f>F885*F884</f>
        <v>79.82857143</v>
      </c>
      <c r="H885" s="303">
        <v>70.0</v>
      </c>
      <c r="I885" s="289"/>
      <c r="J885" s="289"/>
      <c r="K885" s="286"/>
      <c r="L885" s="290"/>
      <c r="M885" s="290"/>
      <c r="N885" s="290"/>
      <c r="O885" s="290"/>
      <c r="P885" s="290"/>
      <c r="Q885" s="290"/>
      <c r="R885" s="290"/>
      <c r="S885" s="290"/>
      <c r="T885" s="290"/>
      <c r="U885" s="290"/>
      <c r="V885" s="290"/>
      <c r="W885" s="290"/>
      <c r="X885" s="290"/>
      <c r="Y885" s="290"/>
      <c r="Z885" s="290"/>
    </row>
    <row r="886">
      <c r="A886" s="291"/>
      <c r="B886" s="304" t="s">
        <v>824</v>
      </c>
      <c r="C886" s="299">
        <f>'Rotación'!M5</f>
        <v>44</v>
      </c>
      <c r="D886" s="293"/>
      <c r="E886" s="300"/>
      <c r="F886" s="305"/>
      <c r="G886" s="302"/>
      <c r="H886" s="365"/>
      <c r="I886" s="289"/>
      <c r="J886" s="289"/>
      <c r="K886" s="286"/>
      <c r="L886" s="290"/>
      <c r="M886" s="290"/>
      <c r="N886" s="290"/>
      <c r="O886" s="290"/>
      <c r="P886" s="290"/>
      <c r="Q886" s="290"/>
      <c r="R886" s="290"/>
      <c r="S886" s="290"/>
      <c r="T886" s="290"/>
      <c r="U886" s="290"/>
      <c r="V886" s="290"/>
      <c r="W886" s="290"/>
      <c r="X886" s="290"/>
      <c r="Y886" s="290"/>
      <c r="Z886" s="290"/>
    </row>
    <row r="887">
      <c r="A887" s="291"/>
      <c r="B887" s="304" t="s">
        <v>795</v>
      </c>
      <c r="C887" s="306">
        <f>'Rotación'!M8</f>
        <v>0.9071428571</v>
      </c>
      <c r="D887" s="293"/>
      <c r="E887" s="300"/>
      <c r="F887" s="305"/>
      <c r="G887" s="302"/>
      <c r="H887" s="365"/>
      <c r="I887" s="289"/>
      <c r="J887" s="289"/>
      <c r="K887" s="286"/>
      <c r="L887" s="290"/>
      <c r="M887" s="290"/>
      <c r="N887" s="290"/>
      <c r="O887" s="290"/>
      <c r="P887" s="290"/>
      <c r="Q887" s="290"/>
      <c r="R887" s="290"/>
      <c r="S887" s="290"/>
      <c r="T887" s="290"/>
      <c r="U887" s="290"/>
      <c r="V887" s="290"/>
      <c r="W887" s="290"/>
      <c r="X887" s="290"/>
      <c r="Y887" s="290"/>
      <c r="Z887" s="290"/>
    </row>
    <row r="888">
      <c r="A888" s="291"/>
      <c r="B888" s="307" t="s">
        <v>825</v>
      </c>
      <c r="C888" s="299">
        <f>C887*C886</f>
        <v>39.91428571</v>
      </c>
      <c r="D888" s="293"/>
      <c r="E888" s="300"/>
      <c r="F888" s="305"/>
      <c r="G888" s="302"/>
      <c r="H888" s="365"/>
      <c r="I888" s="289"/>
      <c r="J888" s="289"/>
      <c r="K888" s="286"/>
      <c r="L888" s="290"/>
      <c r="M888" s="290"/>
      <c r="N888" s="290"/>
      <c r="O888" s="290"/>
      <c r="P888" s="290"/>
      <c r="Q888" s="290"/>
      <c r="R888" s="290"/>
      <c r="S888" s="290"/>
      <c r="T888" s="290"/>
      <c r="U888" s="290"/>
      <c r="V888" s="290"/>
      <c r="W888" s="290"/>
      <c r="X888" s="290"/>
      <c r="Y888" s="290"/>
      <c r="Z888" s="290"/>
    </row>
    <row r="889">
      <c r="A889" s="291"/>
      <c r="B889" s="307" t="s">
        <v>826</v>
      </c>
      <c r="C889" s="366">
        <f>C888*C890</f>
        <v>1237.342857</v>
      </c>
      <c r="D889" s="293"/>
      <c r="E889" s="300"/>
      <c r="F889" s="305"/>
      <c r="G889" s="302"/>
      <c r="H889" s="365"/>
      <c r="I889" s="289"/>
      <c r="J889" s="289"/>
      <c r="K889" s="286"/>
      <c r="L889" s="290"/>
      <c r="M889" s="290"/>
      <c r="N889" s="290"/>
      <c r="O889" s="290"/>
      <c r="P889" s="290"/>
      <c r="Q889" s="290"/>
      <c r="R889" s="290"/>
      <c r="S889" s="290"/>
      <c r="T889" s="290"/>
      <c r="U889" s="290"/>
      <c r="V889" s="290"/>
      <c r="W889" s="290"/>
      <c r="X889" s="290"/>
      <c r="Y889" s="290"/>
      <c r="Z889" s="290"/>
    </row>
    <row r="890">
      <c r="A890" s="291"/>
      <c r="B890" s="307" t="s">
        <v>827</v>
      </c>
      <c r="C890" s="299">
        <f>'Rotación'!M4</f>
        <v>31</v>
      </c>
      <c r="D890" s="293"/>
      <c r="E890" s="300"/>
      <c r="F890" s="305"/>
      <c r="G890" s="302"/>
      <c r="H890" s="365"/>
      <c r="I890" s="289"/>
      <c r="J890" s="289"/>
      <c r="K890" s="286"/>
      <c r="L890" s="290"/>
      <c r="M890" s="290"/>
      <c r="N890" s="290"/>
      <c r="O890" s="290"/>
      <c r="P890" s="290"/>
      <c r="Q890" s="290"/>
      <c r="R890" s="290"/>
      <c r="S890" s="290"/>
      <c r="T890" s="290"/>
      <c r="U890" s="290"/>
      <c r="V890" s="290"/>
      <c r="W890" s="290"/>
      <c r="X890" s="290"/>
      <c r="Y890" s="290"/>
      <c r="Z890" s="290"/>
    </row>
    <row r="891">
      <c r="A891" s="291"/>
      <c r="B891" s="311" t="s">
        <v>828</v>
      </c>
      <c r="C891" s="312">
        <f>J991/C889</f>
        <v>317.1980639</v>
      </c>
      <c r="D891" s="289"/>
      <c r="E891" s="289"/>
      <c r="F891" s="289"/>
      <c r="G891" s="289"/>
      <c r="H891" s="289"/>
      <c r="I891" s="289"/>
      <c r="J891" s="289"/>
      <c r="K891" s="286"/>
      <c r="L891" s="290"/>
      <c r="M891" s="290"/>
      <c r="N891" s="290"/>
      <c r="O891" s="290"/>
      <c r="P891" s="290"/>
      <c r="Q891" s="290"/>
      <c r="R891" s="290"/>
      <c r="S891" s="290"/>
      <c r="T891" s="290"/>
      <c r="U891" s="290"/>
      <c r="V891" s="290"/>
      <c r="W891" s="290"/>
      <c r="X891" s="290"/>
      <c r="Y891" s="290"/>
      <c r="Z891" s="290"/>
    </row>
    <row r="892">
      <c r="A892" s="291"/>
      <c r="B892" s="307" t="s">
        <v>829</v>
      </c>
      <c r="C892" s="315">
        <f>K991</f>
        <v>0.3241722017</v>
      </c>
      <c r="D892" s="286"/>
      <c r="E892" s="289"/>
      <c r="F892" s="289"/>
      <c r="G892" s="289"/>
      <c r="H892" s="289"/>
      <c r="I892" s="289"/>
      <c r="J892" s="289"/>
      <c r="K892" s="286"/>
      <c r="L892" s="290"/>
      <c r="M892" s="290"/>
      <c r="N892" s="290"/>
      <c r="O892" s="290"/>
      <c r="P892" s="290"/>
      <c r="Q892" s="290"/>
      <c r="R892" s="290"/>
      <c r="S892" s="290"/>
      <c r="T892" s="290"/>
      <c r="U892" s="290"/>
      <c r="V892" s="290"/>
      <c r="W892" s="290"/>
      <c r="X892" s="290"/>
      <c r="Y892" s="290"/>
      <c r="Z892" s="290"/>
    </row>
    <row r="893">
      <c r="A893" s="316"/>
      <c r="B893" s="285"/>
      <c r="C893" s="285"/>
      <c r="D893" s="285"/>
      <c r="E893" s="287"/>
      <c r="F893" s="287"/>
      <c r="G893" s="287"/>
      <c r="H893" s="287"/>
      <c r="I893" s="287"/>
      <c r="J893" s="287"/>
      <c r="K893" s="285"/>
      <c r="L893" s="290"/>
      <c r="M893" s="290"/>
      <c r="N893" s="290"/>
      <c r="O893" s="290"/>
      <c r="P893" s="290"/>
      <c r="Q893" s="290"/>
      <c r="R893" s="290"/>
      <c r="S893" s="290"/>
      <c r="T893" s="290"/>
      <c r="U893" s="290"/>
      <c r="V893" s="290"/>
      <c r="W893" s="290"/>
      <c r="X893" s="290"/>
      <c r="Y893" s="290"/>
      <c r="Z893" s="290"/>
    </row>
    <row r="894">
      <c r="A894" s="317" t="s">
        <v>830</v>
      </c>
      <c r="B894" s="318" t="s">
        <v>831</v>
      </c>
      <c r="C894" s="318" t="s">
        <v>832</v>
      </c>
      <c r="D894" s="318" t="s">
        <v>833</v>
      </c>
      <c r="E894" s="319" t="s">
        <v>834</v>
      </c>
      <c r="F894" s="319" t="s">
        <v>835</v>
      </c>
      <c r="G894" s="319" t="s">
        <v>836</v>
      </c>
      <c r="H894" s="319" t="s">
        <v>837</v>
      </c>
      <c r="I894" s="319" t="s">
        <v>838</v>
      </c>
      <c r="J894" s="319" t="s">
        <v>839</v>
      </c>
      <c r="K894" s="318" t="s">
        <v>840</v>
      </c>
      <c r="L894" s="322"/>
      <c r="M894" s="322"/>
      <c r="N894" s="322"/>
      <c r="O894" s="322"/>
      <c r="P894" s="322"/>
      <c r="Q894" s="322"/>
      <c r="R894" s="322"/>
      <c r="S894" s="322"/>
      <c r="T894" s="322"/>
      <c r="U894" s="322"/>
      <c r="V894" s="322"/>
      <c r="W894" s="322"/>
      <c r="X894" s="322"/>
      <c r="Y894" s="322"/>
      <c r="Z894" s="322"/>
    </row>
    <row r="895">
      <c r="A895" s="335"/>
      <c r="B895" s="368" t="str">
        <f t="shared" ref="B895:B906" si="402">B15</f>
        <v>Sándwich pollo</v>
      </c>
      <c r="C895" s="325">
        <v>8.0</v>
      </c>
      <c r="D895" s="369">
        <v>0.4</v>
      </c>
      <c r="E895" s="327">
        <f t="shared" ref="E895:E907" si="403">E15</f>
        <v>60</v>
      </c>
      <c r="F895" s="312">
        <f t="shared" ref="F895:F909" si="404">E895*C895</f>
        <v>480</v>
      </c>
      <c r="G895" s="312">
        <f t="shared" ref="G895:G909" si="405">F895*$C$120</f>
        <v>13440</v>
      </c>
      <c r="H895" s="328">
        <f t="shared" ref="H895:H906" si="406">H15</f>
        <v>181.0344828</v>
      </c>
      <c r="I895" s="312">
        <f t="shared" ref="I895:I909" si="407">H895*C895</f>
        <v>1448.275862</v>
      </c>
      <c r="J895" s="312">
        <f t="shared" ref="J895:J909" si="408">I895*$C$120</f>
        <v>40551.72414</v>
      </c>
      <c r="K895" s="315">
        <f t="shared" ref="K895:K925" si="409">G895/J895</f>
        <v>0.3314285714</v>
      </c>
      <c r="L895" s="370">
        <f t="shared" ref="L895:L907" si="410">H895*1.16</f>
        <v>210</v>
      </c>
      <c r="M895" s="331"/>
      <c r="N895" s="331"/>
      <c r="O895" s="331"/>
      <c r="P895" s="331"/>
      <c r="Q895" s="331"/>
      <c r="R895" s="331"/>
      <c r="S895" s="331"/>
      <c r="T895" s="331"/>
      <c r="U895" s="331"/>
      <c r="V895" s="331"/>
      <c r="W895" s="331"/>
      <c r="X895" s="331"/>
      <c r="Y895" s="331"/>
      <c r="Z895" s="331"/>
    </row>
    <row r="896">
      <c r="A896" s="335"/>
      <c r="B896" s="368" t="str">
        <f t="shared" si="402"/>
        <v>Sándwich cordero</v>
      </c>
      <c r="C896" s="325">
        <v>7.0</v>
      </c>
      <c r="D896" s="380">
        <v>0.5</v>
      </c>
      <c r="E896" s="327">
        <f t="shared" si="403"/>
        <v>120</v>
      </c>
      <c r="F896" s="312">
        <f t="shared" si="404"/>
        <v>840</v>
      </c>
      <c r="G896" s="312">
        <f t="shared" si="405"/>
        <v>23520</v>
      </c>
      <c r="H896" s="328">
        <f t="shared" si="406"/>
        <v>327.5862069</v>
      </c>
      <c r="I896" s="312">
        <f t="shared" si="407"/>
        <v>2293.103448</v>
      </c>
      <c r="J896" s="312">
        <f t="shared" si="408"/>
        <v>64206.89655</v>
      </c>
      <c r="K896" s="315">
        <f t="shared" si="409"/>
        <v>0.3663157895</v>
      </c>
      <c r="L896" s="370">
        <f t="shared" si="410"/>
        <v>380</v>
      </c>
      <c r="M896" s="290"/>
      <c r="N896" s="290"/>
      <c r="O896" s="290"/>
      <c r="P896" s="290"/>
      <c r="Q896" s="290"/>
      <c r="R896" s="290"/>
      <c r="S896" s="290"/>
      <c r="T896" s="290"/>
      <c r="U896" s="290"/>
      <c r="V896" s="290"/>
      <c r="W896" s="290"/>
      <c r="X896" s="290"/>
      <c r="Y896" s="290"/>
      <c r="Z896" s="290"/>
    </row>
    <row r="897">
      <c r="A897" s="335"/>
      <c r="B897" s="368" t="str">
        <f t="shared" si="402"/>
        <v>Sándwich picanha</v>
      </c>
      <c r="C897" s="325">
        <v>7.0</v>
      </c>
      <c r="D897" s="380">
        <v>0.5</v>
      </c>
      <c r="E897" s="327">
        <f t="shared" si="403"/>
        <v>110</v>
      </c>
      <c r="F897" s="312">
        <f t="shared" si="404"/>
        <v>770</v>
      </c>
      <c r="G897" s="312">
        <f t="shared" si="405"/>
        <v>21560</v>
      </c>
      <c r="H897" s="328">
        <f t="shared" si="406"/>
        <v>258.6206897</v>
      </c>
      <c r="I897" s="312">
        <f t="shared" si="407"/>
        <v>1810.344828</v>
      </c>
      <c r="J897" s="312">
        <f t="shared" si="408"/>
        <v>50689.65517</v>
      </c>
      <c r="K897" s="315">
        <f t="shared" si="409"/>
        <v>0.4253333333</v>
      </c>
      <c r="L897" s="370">
        <f t="shared" si="410"/>
        <v>300</v>
      </c>
      <c r="M897" s="290"/>
      <c r="N897" s="290"/>
      <c r="O897" s="290"/>
      <c r="P897" s="290"/>
      <c r="Q897" s="290"/>
      <c r="R897" s="290"/>
      <c r="S897" s="290"/>
      <c r="T897" s="290"/>
      <c r="U897" s="290"/>
      <c r="V897" s="290"/>
      <c r="W897" s="290"/>
      <c r="X897" s="290"/>
      <c r="Y897" s="290"/>
      <c r="Z897" s="290"/>
    </row>
    <row r="898">
      <c r="A898" s="335"/>
      <c r="B898" s="368" t="str">
        <f t="shared" si="402"/>
        <v>Sándwich pescado</v>
      </c>
      <c r="C898" s="325">
        <v>5.0</v>
      </c>
      <c r="D898" s="380">
        <v>0.3</v>
      </c>
      <c r="E898" s="327">
        <f t="shared" si="403"/>
        <v>80</v>
      </c>
      <c r="F898" s="312">
        <f t="shared" si="404"/>
        <v>400</v>
      </c>
      <c r="G898" s="312">
        <f t="shared" si="405"/>
        <v>11200</v>
      </c>
      <c r="H898" s="328">
        <f t="shared" si="406"/>
        <v>232.7586207</v>
      </c>
      <c r="I898" s="312">
        <f t="shared" si="407"/>
        <v>1163.793103</v>
      </c>
      <c r="J898" s="312">
        <f t="shared" si="408"/>
        <v>32586.2069</v>
      </c>
      <c r="K898" s="315">
        <f t="shared" si="409"/>
        <v>0.3437037037</v>
      </c>
      <c r="L898" s="370">
        <f t="shared" si="410"/>
        <v>270</v>
      </c>
      <c r="M898" s="290"/>
      <c r="N898" s="290"/>
      <c r="O898" s="290"/>
      <c r="P898" s="290"/>
      <c r="Q898" s="290"/>
      <c r="R898" s="290"/>
      <c r="S898" s="290"/>
      <c r="T898" s="290"/>
      <c r="U898" s="290"/>
      <c r="V898" s="290"/>
      <c r="W898" s="290"/>
      <c r="X898" s="290"/>
      <c r="Y898" s="290"/>
      <c r="Z898" s="290"/>
    </row>
    <row r="899">
      <c r="A899" s="335"/>
      <c r="B899" s="368" t="str">
        <f t="shared" si="402"/>
        <v>Sándwich pork belly</v>
      </c>
      <c r="C899" s="371">
        <v>4.0</v>
      </c>
      <c r="D899" s="380">
        <v>0.4</v>
      </c>
      <c r="E899" s="327">
        <f t="shared" si="403"/>
        <v>70</v>
      </c>
      <c r="F899" s="312">
        <f t="shared" si="404"/>
        <v>280</v>
      </c>
      <c r="G899" s="312">
        <f t="shared" si="405"/>
        <v>7840</v>
      </c>
      <c r="H899" s="328">
        <f t="shared" si="406"/>
        <v>250</v>
      </c>
      <c r="I899" s="312">
        <f t="shared" si="407"/>
        <v>1000</v>
      </c>
      <c r="J899" s="312">
        <f t="shared" si="408"/>
        <v>28000</v>
      </c>
      <c r="K899" s="315">
        <f t="shared" si="409"/>
        <v>0.28</v>
      </c>
      <c r="L899" s="370">
        <f t="shared" si="410"/>
        <v>290</v>
      </c>
      <c r="M899" s="290"/>
      <c r="N899" s="290"/>
      <c r="O899" s="290"/>
      <c r="P899" s="290"/>
      <c r="Q899" s="290"/>
      <c r="R899" s="290"/>
      <c r="S899" s="290"/>
      <c r="T899" s="290"/>
      <c r="U899" s="290"/>
      <c r="V899" s="290"/>
      <c r="W899" s="290"/>
      <c r="X899" s="290"/>
      <c r="Y899" s="290"/>
      <c r="Z899" s="290"/>
    </row>
    <row r="900">
      <c r="A900" s="335"/>
      <c r="B900" s="368" t="str">
        <f t="shared" si="402"/>
        <v>Tosta hongos</v>
      </c>
      <c r="C900" s="325">
        <v>5.0</v>
      </c>
      <c r="D900" s="380">
        <v>0.4</v>
      </c>
      <c r="E900" s="327">
        <f t="shared" si="403"/>
        <v>80</v>
      </c>
      <c r="F900" s="312">
        <f t="shared" si="404"/>
        <v>400</v>
      </c>
      <c r="G900" s="312">
        <f t="shared" si="405"/>
        <v>11200</v>
      </c>
      <c r="H900" s="328">
        <f t="shared" si="406"/>
        <v>232.7586207</v>
      </c>
      <c r="I900" s="312">
        <f t="shared" si="407"/>
        <v>1163.793103</v>
      </c>
      <c r="J900" s="312">
        <f t="shared" si="408"/>
        <v>32586.2069</v>
      </c>
      <c r="K900" s="315">
        <f t="shared" si="409"/>
        <v>0.3437037037</v>
      </c>
      <c r="L900" s="370">
        <f t="shared" si="410"/>
        <v>270</v>
      </c>
      <c r="M900" s="290"/>
      <c r="N900" s="290"/>
      <c r="O900" s="290"/>
      <c r="P900" s="290"/>
      <c r="Q900" s="290"/>
      <c r="R900" s="290"/>
      <c r="S900" s="290"/>
      <c r="T900" s="290"/>
      <c r="U900" s="290"/>
      <c r="V900" s="290"/>
      <c r="W900" s="290"/>
      <c r="X900" s="290"/>
      <c r="Y900" s="290"/>
      <c r="Z900" s="290"/>
    </row>
    <row r="901">
      <c r="A901" s="335"/>
      <c r="B901" s="368" t="str">
        <f t="shared" si="402"/>
        <v>Bollo veggie</v>
      </c>
      <c r="C901" s="325">
        <v>5.0</v>
      </c>
      <c r="D901" s="380">
        <v>0.3</v>
      </c>
      <c r="E901" s="327">
        <f t="shared" si="403"/>
        <v>45</v>
      </c>
      <c r="F901" s="312">
        <f t="shared" si="404"/>
        <v>225</v>
      </c>
      <c r="G901" s="312">
        <f t="shared" si="405"/>
        <v>6300</v>
      </c>
      <c r="H901" s="328">
        <f t="shared" si="406"/>
        <v>155.1724138</v>
      </c>
      <c r="I901" s="312">
        <f t="shared" si="407"/>
        <v>775.862069</v>
      </c>
      <c r="J901" s="312">
        <f t="shared" si="408"/>
        <v>21724.13793</v>
      </c>
      <c r="K901" s="315">
        <f t="shared" si="409"/>
        <v>0.29</v>
      </c>
      <c r="L901" s="370">
        <f t="shared" si="410"/>
        <v>180</v>
      </c>
      <c r="M901" s="290"/>
      <c r="N901" s="290"/>
      <c r="O901" s="290"/>
      <c r="P901" s="290"/>
      <c r="Q901" s="290"/>
      <c r="R901" s="290"/>
      <c r="S901" s="290"/>
      <c r="T901" s="290"/>
      <c r="U901" s="290"/>
      <c r="V901" s="290"/>
      <c r="W901" s="290"/>
      <c r="X901" s="290"/>
      <c r="Y901" s="290"/>
      <c r="Z901" s="290"/>
    </row>
    <row r="902">
      <c r="A902" s="335"/>
      <c r="B902" s="368" t="str">
        <f t="shared" si="402"/>
        <v>Croquetas cordero</v>
      </c>
      <c r="C902" s="325">
        <v>5.0</v>
      </c>
      <c r="D902" s="380">
        <v>0.6</v>
      </c>
      <c r="E902" s="327">
        <f t="shared" si="403"/>
        <v>30</v>
      </c>
      <c r="F902" s="312">
        <f t="shared" si="404"/>
        <v>150</v>
      </c>
      <c r="G902" s="312">
        <f t="shared" si="405"/>
        <v>4200</v>
      </c>
      <c r="H902" s="328">
        <f t="shared" si="406"/>
        <v>146.5517241</v>
      </c>
      <c r="I902" s="312">
        <f t="shared" si="407"/>
        <v>732.7586207</v>
      </c>
      <c r="J902" s="312">
        <f t="shared" si="408"/>
        <v>20517.24138</v>
      </c>
      <c r="K902" s="315">
        <f t="shared" si="409"/>
        <v>0.2047058824</v>
      </c>
      <c r="L902" s="370">
        <f t="shared" si="410"/>
        <v>170</v>
      </c>
      <c r="M902" s="290"/>
      <c r="N902" s="290"/>
      <c r="O902" s="290"/>
      <c r="P902" s="290"/>
      <c r="Q902" s="290"/>
      <c r="R902" s="290"/>
      <c r="S902" s="290"/>
      <c r="T902" s="290"/>
      <c r="U902" s="290"/>
      <c r="V902" s="290"/>
      <c r="W902" s="290"/>
      <c r="X902" s="290"/>
      <c r="Y902" s="290"/>
      <c r="Z902" s="290"/>
    </row>
    <row r="903">
      <c r="A903" s="335"/>
      <c r="B903" s="368" t="str">
        <f t="shared" si="402"/>
        <v>Croquetas camarón y cazón</v>
      </c>
      <c r="C903" s="325">
        <v>7.0</v>
      </c>
      <c r="D903" s="380">
        <v>0.7</v>
      </c>
      <c r="E903" s="327">
        <f t="shared" si="403"/>
        <v>35</v>
      </c>
      <c r="F903" s="312">
        <f t="shared" si="404"/>
        <v>245</v>
      </c>
      <c r="G903" s="312">
        <f t="shared" si="405"/>
        <v>6860</v>
      </c>
      <c r="H903" s="328">
        <f t="shared" si="406"/>
        <v>146.5517241</v>
      </c>
      <c r="I903" s="312">
        <f t="shared" si="407"/>
        <v>1025.862069</v>
      </c>
      <c r="J903" s="312">
        <f t="shared" si="408"/>
        <v>28724.13793</v>
      </c>
      <c r="K903" s="315">
        <f t="shared" si="409"/>
        <v>0.2388235294</v>
      </c>
      <c r="L903" s="370">
        <f t="shared" si="410"/>
        <v>170</v>
      </c>
      <c r="M903" s="290"/>
      <c r="N903" s="290"/>
      <c r="O903" s="290"/>
      <c r="P903" s="290"/>
      <c r="Q903" s="290"/>
      <c r="R903" s="290"/>
      <c r="S903" s="290"/>
      <c r="T903" s="290"/>
      <c r="U903" s="290"/>
      <c r="V903" s="290"/>
      <c r="W903" s="290"/>
      <c r="X903" s="290"/>
      <c r="Y903" s="290"/>
      <c r="Z903" s="290"/>
    </row>
    <row r="904">
      <c r="A904" s="335"/>
      <c r="B904" s="368" t="str">
        <f t="shared" si="402"/>
        <v>Caldo de camarón</v>
      </c>
      <c r="C904" s="325">
        <v>6.0</v>
      </c>
      <c r="D904" s="380">
        <v>0.8</v>
      </c>
      <c r="E904" s="327">
        <f t="shared" si="403"/>
        <v>14</v>
      </c>
      <c r="F904" s="312">
        <f t="shared" si="404"/>
        <v>84</v>
      </c>
      <c r="G904" s="312">
        <f t="shared" si="405"/>
        <v>2352</v>
      </c>
      <c r="H904" s="328">
        <f t="shared" si="406"/>
        <v>94.82758621</v>
      </c>
      <c r="I904" s="312">
        <f t="shared" si="407"/>
        <v>568.9655172</v>
      </c>
      <c r="J904" s="312">
        <f t="shared" si="408"/>
        <v>15931.03448</v>
      </c>
      <c r="K904" s="315">
        <f t="shared" si="409"/>
        <v>0.1476363636</v>
      </c>
      <c r="L904" s="370">
        <f t="shared" si="410"/>
        <v>110</v>
      </c>
      <c r="M904" s="290"/>
      <c r="N904" s="290"/>
      <c r="O904" s="290"/>
      <c r="P904" s="290"/>
      <c r="Q904" s="290"/>
      <c r="R904" s="290"/>
      <c r="S904" s="290"/>
      <c r="T904" s="290"/>
      <c r="U904" s="290"/>
      <c r="V904" s="290"/>
      <c r="W904" s="290"/>
      <c r="X904" s="290"/>
      <c r="Y904" s="290"/>
      <c r="Z904" s="290"/>
    </row>
    <row r="905">
      <c r="A905" s="335"/>
      <c r="B905" s="368" t="str">
        <f t="shared" si="402"/>
        <v>Aranchini de hongos</v>
      </c>
      <c r="C905" s="325">
        <v>7.0</v>
      </c>
      <c r="D905" s="380">
        <v>0.5</v>
      </c>
      <c r="E905" s="327">
        <f t="shared" si="403"/>
        <v>50</v>
      </c>
      <c r="F905" s="312">
        <f t="shared" si="404"/>
        <v>350</v>
      </c>
      <c r="G905" s="312">
        <f t="shared" si="405"/>
        <v>9800</v>
      </c>
      <c r="H905" s="328">
        <f t="shared" si="406"/>
        <v>172.4137931</v>
      </c>
      <c r="I905" s="312">
        <f t="shared" si="407"/>
        <v>1206.896552</v>
      </c>
      <c r="J905" s="312">
        <f t="shared" si="408"/>
        <v>33793.10345</v>
      </c>
      <c r="K905" s="315">
        <f t="shared" si="409"/>
        <v>0.29</v>
      </c>
      <c r="L905" s="370">
        <f t="shared" si="410"/>
        <v>200</v>
      </c>
      <c r="M905" s="290"/>
      <c r="N905" s="290"/>
      <c r="O905" s="290"/>
      <c r="P905" s="290"/>
      <c r="Q905" s="290"/>
      <c r="R905" s="290"/>
      <c r="S905" s="290"/>
      <c r="T905" s="290"/>
      <c r="U905" s="290"/>
      <c r="V905" s="290"/>
      <c r="W905" s="290"/>
      <c r="X905" s="290"/>
      <c r="Y905" s="290"/>
      <c r="Z905" s="290"/>
    </row>
    <row r="906">
      <c r="A906" s="335"/>
      <c r="B906" s="368" t="str">
        <f t="shared" si="402"/>
        <v>Papas fritas trufadas</v>
      </c>
      <c r="C906" s="325">
        <v>8.0</v>
      </c>
      <c r="D906" s="380">
        <v>0.8</v>
      </c>
      <c r="E906" s="327">
        <f t="shared" si="403"/>
        <v>40</v>
      </c>
      <c r="F906" s="312">
        <f t="shared" si="404"/>
        <v>320</v>
      </c>
      <c r="G906" s="312">
        <f t="shared" si="405"/>
        <v>8960</v>
      </c>
      <c r="H906" s="328">
        <f t="shared" si="406"/>
        <v>103.4482759</v>
      </c>
      <c r="I906" s="312">
        <f t="shared" si="407"/>
        <v>827.5862069</v>
      </c>
      <c r="J906" s="312">
        <f t="shared" si="408"/>
        <v>23172.41379</v>
      </c>
      <c r="K906" s="315">
        <f t="shared" si="409"/>
        <v>0.3866666667</v>
      </c>
      <c r="L906" s="370">
        <f t="shared" si="410"/>
        <v>120</v>
      </c>
      <c r="M906" s="290"/>
      <c r="N906" s="290"/>
      <c r="O906" s="290"/>
      <c r="P906" s="290"/>
      <c r="Q906" s="290"/>
      <c r="R906" s="290"/>
      <c r="S906" s="290"/>
      <c r="T906" s="290"/>
      <c r="U906" s="290"/>
      <c r="V906" s="290"/>
      <c r="W906" s="290"/>
      <c r="X906" s="290"/>
      <c r="Y906" s="290"/>
      <c r="Z906" s="290"/>
    </row>
    <row r="907">
      <c r="A907" s="335"/>
      <c r="B907" s="368"/>
      <c r="C907" s="325"/>
      <c r="D907" s="380"/>
      <c r="E907" s="327" t="str">
        <f t="shared" si="403"/>
        <v/>
      </c>
      <c r="F907" s="312">
        <f t="shared" si="404"/>
        <v>0</v>
      </c>
      <c r="G907" s="312">
        <f t="shared" si="405"/>
        <v>0</v>
      </c>
      <c r="H907" s="375"/>
      <c r="I907" s="312">
        <f t="shared" si="407"/>
        <v>0</v>
      </c>
      <c r="J907" s="312">
        <f t="shared" si="408"/>
        <v>0</v>
      </c>
      <c r="K907" s="315" t="str">
        <f t="shared" si="409"/>
        <v>#DIV/0!</v>
      </c>
      <c r="L907" s="370">
        <f t="shared" si="410"/>
        <v>0</v>
      </c>
      <c r="M907" s="290"/>
      <c r="N907" s="290"/>
      <c r="O907" s="290"/>
      <c r="P907" s="290"/>
      <c r="Q907" s="290"/>
      <c r="R907" s="290"/>
      <c r="S907" s="290"/>
      <c r="T907" s="290"/>
      <c r="U907" s="290"/>
      <c r="V907" s="290"/>
      <c r="W907" s="290"/>
      <c r="X907" s="290"/>
      <c r="Y907" s="290"/>
      <c r="Z907" s="290"/>
    </row>
    <row r="908">
      <c r="A908" s="337"/>
      <c r="B908" s="338"/>
      <c r="C908" s="339"/>
      <c r="D908" s="351"/>
      <c r="E908" s="336"/>
      <c r="F908" s="312">
        <f t="shared" si="404"/>
        <v>0</v>
      </c>
      <c r="G908" s="312">
        <f t="shared" si="405"/>
        <v>0</v>
      </c>
      <c r="H908" s="372"/>
      <c r="I908" s="312">
        <f t="shared" si="407"/>
        <v>0</v>
      </c>
      <c r="J908" s="312">
        <f t="shared" si="408"/>
        <v>0</v>
      </c>
      <c r="K908" s="315" t="str">
        <f t="shared" si="409"/>
        <v>#DIV/0!</v>
      </c>
      <c r="L908" s="373"/>
      <c r="M908" s="290"/>
      <c r="N908" s="290"/>
      <c r="O908" s="290"/>
      <c r="P908" s="290"/>
      <c r="Q908" s="290"/>
      <c r="R908" s="290"/>
      <c r="S908" s="290"/>
      <c r="T908" s="290"/>
      <c r="U908" s="290"/>
      <c r="V908" s="290"/>
      <c r="W908" s="290"/>
      <c r="X908" s="290"/>
      <c r="Y908" s="290"/>
      <c r="Z908" s="290"/>
    </row>
    <row r="909">
      <c r="A909" s="341"/>
      <c r="B909" s="338"/>
      <c r="C909" s="342"/>
      <c r="D909" s="355"/>
      <c r="E909" s="343"/>
      <c r="F909" s="312">
        <f t="shared" si="404"/>
        <v>0</v>
      </c>
      <c r="G909" s="312">
        <f t="shared" si="405"/>
        <v>0</v>
      </c>
      <c r="H909" s="374"/>
      <c r="I909" s="312">
        <f t="shared" si="407"/>
        <v>0</v>
      </c>
      <c r="J909" s="312">
        <f t="shared" si="408"/>
        <v>0</v>
      </c>
      <c r="K909" s="315" t="str">
        <f t="shared" si="409"/>
        <v>#DIV/0!</v>
      </c>
      <c r="L909" s="373"/>
      <c r="M909" s="290"/>
      <c r="N909" s="290"/>
      <c r="O909" s="290"/>
      <c r="P909" s="290"/>
      <c r="Q909" s="290"/>
      <c r="R909" s="290"/>
      <c r="S909" s="290"/>
      <c r="T909" s="290"/>
      <c r="U909" s="290"/>
      <c r="V909" s="290"/>
      <c r="W909" s="290"/>
      <c r="X909" s="290"/>
      <c r="Y909" s="290"/>
      <c r="Z909" s="290"/>
    </row>
    <row r="910">
      <c r="A910" s="344"/>
      <c r="B910" s="345" t="s">
        <v>853</v>
      </c>
      <c r="C910" s="346">
        <f>SUM(C895:C909)</f>
        <v>74</v>
      </c>
      <c r="D910" s="346"/>
      <c r="E910" s="346"/>
      <c r="F910" s="347">
        <f t="shared" ref="F910:G910" si="411">SUM(F895:F909)</f>
        <v>4544</v>
      </c>
      <c r="G910" s="347">
        <f t="shared" si="411"/>
        <v>127232</v>
      </c>
      <c r="H910" s="346"/>
      <c r="I910" s="347">
        <f t="shared" ref="I910:J910" si="412">SUM(I895:I909)</f>
        <v>14017.24138</v>
      </c>
      <c r="J910" s="347">
        <f t="shared" si="412"/>
        <v>392482.7586</v>
      </c>
      <c r="K910" s="348">
        <f t="shared" si="409"/>
        <v>0.3241722017</v>
      </c>
      <c r="L910" s="290"/>
      <c r="M910" s="290"/>
      <c r="N910" s="290"/>
      <c r="O910" s="290"/>
      <c r="P910" s="290"/>
      <c r="Q910" s="290"/>
      <c r="R910" s="290"/>
      <c r="S910" s="290"/>
      <c r="T910" s="290"/>
      <c r="U910" s="290"/>
      <c r="V910" s="290"/>
      <c r="W910" s="290"/>
      <c r="X910" s="290"/>
      <c r="Y910" s="290"/>
      <c r="Z910" s="290"/>
    </row>
    <row r="911" hidden="1">
      <c r="A911" s="335"/>
      <c r="B911" s="349"/>
      <c r="C911" s="350"/>
      <c r="D911" s="351"/>
      <c r="E911" s="352"/>
      <c r="F911" s="312">
        <f t="shared" ref="F911:F925" si="413">E911*C911</f>
        <v>0</v>
      </c>
      <c r="G911" s="312">
        <f t="shared" ref="G911:G925" si="414">F911*$C$890</f>
        <v>0</v>
      </c>
      <c r="H911" s="375"/>
      <c r="I911" s="312">
        <f t="shared" ref="I911:I925" si="415">H911*C911</f>
        <v>0</v>
      </c>
      <c r="J911" s="312">
        <f t="shared" ref="J911:J925" si="416">I911*$C$890</f>
        <v>0</v>
      </c>
      <c r="K911" s="315" t="str">
        <f t="shared" si="409"/>
        <v>#DIV/0!</v>
      </c>
      <c r="L911" s="331"/>
      <c r="M911" s="331"/>
      <c r="N911" s="331"/>
      <c r="O911" s="331"/>
      <c r="P911" s="331"/>
      <c r="Q911" s="331"/>
      <c r="R911" s="331"/>
      <c r="S911" s="331"/>
      <c r="T911" s="331"/>
      <c r="U911" s="331"/>
      <c r="V911" s="331"/>
      <c r="W911" s="331"/>
      <c r="X911" s="331"/>
      <c r="Y911" s="331"/>
      <c r="Z911" s="331"/>
    </row>
    <row r="912" hidden="1">
      <c r="A912" s="335"/>
      <c r="B912" s="349"/>
      <c r="C912" s="339"/>
      <c r="D912" s="351"/>
      <c r="E912" s="336"/>
      <c r="F912" s="312">
        <f t="shared" si="413"/>
        <v>0</v>
      </c>
      <c r="G912" s="312">
        <f t="shared" si="414"/>
        <v>0</v>
      </c>
      <c r="H912" s="372"/>
      <c r="I912" s="312">
        <f t="shared" si="415"/>
        <v>0</v>
      </c>
      <c r="J912" s="312">
        <f t="shared" si="416"/>
        <v>0</v>
      </c>
      <c r="K912" s="315" t="str">
        <f t="shared" si="409"/>
        <v>#DIV/0!</v>
      </c>
      <c r="L912" s="290"/>
      <c r="M912" s="290"/>
      <c r="N912" s="290"/>
      <c r="O912" s="290"/>
      <c r="P912" s="290"/>
      <c r="Q912" s="290"/>
      <c r="R912" s="290"/>
      <c r="S912" s="290"/>
      <c r="T912" s="290"/>
      <c r="U912" s="290"/>
      <c r="V912" s="290"/>
      <c r="W912" s="290"/>
      <c r="X912" s="290"/>
      <c r="Y912" s="290"/>
      <c r="Z912" s="290"/>
    </row>
    <row r="913" hidden="1">
      <c r="A913" s="335"/>
      <c r="B913" s="354"/>
      <c r="C913" s="339"/>
      <c r="D913" s="351"/>
      <c r="E913" s="336"/>
      <c r="F913" s="312">
        <f t="shared" si="413"/>
        <v>0</v>
      </c>
      <c r="G913" s="312">
        <f t="shared" si="414"/>
        <v>0</v>
      </c>
      <c r="H913" s="372"/>
      <c r="I913" s="312">
        <f t="shared" si="415"/>
        <v>0</v>
      </c>
      <c r="J913" s="312">
        <f t="shared" si="416"/>
        <v>0</v>
      </c>
      <c r="K913" s="315" t="str">
        <f t="shared" si="409"/>
        <v>#DIV/0!</v>
      </c>
      <c r="L913" s="290"/>
      <c r="M913" s="290"/>
      <c r="N913" s="290"/>
      <c r="O913" s="290"/>
      <c r="P913" s="290"/>
      <c r="Q913" s="290"/>
      <c r="R913" s="290"/>
      <c r="S913" s="290"/>
      <c r="T913" s="290"/>
      <c r="U913" s="290"/>
      <c r="V913" s="290"/>
      <c r="W913" s="290"/>
      <c r="X913" s="290"/>
      <c r="Y913" s="290"/>
      <c r="Z913" s="290"/>
    </row>
    <row r="914" hidden="1">
      <c r="A914" s="335"/>
      <c r="B914" s="349"/>
      <c r="C914" s="339"/>
      <c r="D914" s="351"/>
      <c r="E914" s="336"/>
      <c r="F914" s="312">
        <f t="shared" si="413"/>
        <v>0</v>
      </c>
      <c r="G914" s="312">
        <f t="shared" si="414"/>
        <v>0</v>
      </c>
      <c r="H914" s="372"/>
      <c r="I914" s="312">
        <f t="shared" si="415"/>
        <v>0</v>
      </c>
      <c r="J914" s="312">
        <f t="shared" si="416"/>
        <v>0</v>
      </c>
      <c r="K914" s="315" t="str">
        <f t="shared" si="409"/>
        <v>#DIV/0!</v>
      </c>
      <c r="L914" s="290"/>
      <c r="M914" s="290"/>
      <c r="N914" s="290"/>
      <c r="O914" s="290"/>
      <c r="P914" s="290"/>
      <c r="Q914" s="290"/>
      <c r="R914" s="290"/>
      <c r="S914" s="290"/>
      <c r="T914" s="290"/>
      <c r="U914" s="290"/>
      <c r="V914" s="290"/>
      <c r="W914" s="290"/>
      <c r="X914" s="290"/>
      <c r="Y914" s="290"/>
      <c r="Z914" s="290"/>
    </row>
    <row r="915" hidden="1">
      <c r="A915" s="335"/>
      <c r="B915" s="349"/>
      <c r="C915" s="339"/>
      <c r="D915" s="351"/>
      <c r="E915" s="336"/>
      <c r="F915" s="312">
        <f t="shared" si="413"/>
        <v>0</v>
      </c>
      <c r="G915" s="312">
        <f t="shared" si="414"/>
        <v>0</v>
      </c>
      <c r="H915" s="372"/>
      <c r="I915" s="312">
        <f t="shared" si="415"/>
        <v>0</v>
      </c>
      <c r="J915" s="312">
        <f t="shared" si="416"/>
        <v>0</v>
      </c>
      <c r="K915" s="315" t="str">
        <f t="shared" si="409"/>
        <v>#DIV/0!</v>
      </c>
      <c r="L915" s="290"/>
      <c r="M915" s="290"/>
      <c r="N915" s="290"/>
      <c r="O915" s="290"/>
      <c r="P915" s="290"/>
      <c r="Q915" s="290"/>
      <c r="R915" s="290"/>
      <c r="S915" s="290"/>
      <c r="T915" s="290"/>
      <c r="U915" s="290"/>
      <c r="V915" s="290"/>
      <c r="W915" s="290"/>
      <c r="X915" s="290"/>
      <c r="Y915" s="290"/>
      <c r="Z915" s="290"/>
    </row>
    <row r="916" hidden="1">
      <c r="A916" s="335"/>
      <c r="B916" s="349"/>
      <c r="C916" s="339"/>
      <c r="D916" s="351"/>
      <c r="E916" s="336"/>
      <c r="F916" s="312">
        <f t="shared" si="413"/>
        <v>0</v>
      </c>
      <c r="G916" s="312">
        <f t="shared" si="414"/>
        <v>0</v>
      </c>
      <c r="H916" s="372"/>
      <c r="I916" s="312">
        <f t="shared" si="415"/>
        <v>0</v>
      </c>
      <c r="J916" s="312">
        <f t="shared" si="416"/>
        <v>0</v>
      </c>
      <c r="K916" s="315" t="str">
        <f t="shared" si="409"/>
        <v>#DIV/0!</v>
      </c>
      <c r="L916" s="290"/>
      <c r="M916" s="290"/>
      <c r="N916" s="290"/>
      <c r="O916" s="290"/>
      <c r="P916" s="290"/>
      <c r="Q916" s="290"/>
      <c r="R916" s="290"/>
      <c r="S916" s="290"/>
      <c r="T916" s="290"/>
      <c r="U916" s="290"/>
      <c r="V916" s="290"/>
      <c r="W916" s="290"/>
      <c r="X916" s="290"/>
      <c r="Y916" s="290"/>
      <c r="Z916" s="290"/>
    </row>
    <row r="917" hidden="1">
      <c r="A917" s="335"/>
      <c r="B917" s="349"/>
      <c r="C917" s="339"/>
      <c r="D917" s="351"/>
      <c r="E917" s="336"/>
      <c r="F917" s="312">
        <f t="shared" si="413"/>
        <v>0</v>
      </c>
      <c r="G917" s="312">
        <f t="shared" si="414"/>
        <v>0</v>
      </c>
      <c r="H917" s="372"/>
      <c r="I917" s="312">
        <f t="shared" si="415"/>
        <v>0</v>
      </c>
      <c r="J917" s="312">
        <f t="shared" si="416"/>
        <v>0</v>
      </c>
      <c r="K917" s="315" t="str">
        <f t="shared" si="409"/>
        <v>#DIV/0!</v>
      </c>
      <c r="L917" s="290"/>
      <c r="M917" s="290"/>
      <c r="N917" s="290"/>
      <c r="O917" s="290"/>
      <c r="P917" s="290"/>
      <c r="Q917" s="290"/>
      <c r="R917" s="290"/>
      <c r="S917" s="290"/>
      <c r="T917" s="290"/>
      <c r="U917" s="290"/>
      <c r="V917" s="290"/>
      <c r="W917" s="290"/>
      <c r="X917" s="290"/>
      <c r="Y917" s="290"/>
      <c r="Z917" s="290"/>
    </row>
    <row r="918" hidden="1">
      <c r="A918" s="335"/>
      <c r="B918" s="349"/>
      <c r="C918" s="339"/>
      <c r="D918" s="351"/>
      <c r="E918" s="336"/>
      <c r="F918" s="312">
        <f t="shared" si="413"/>
        <v>0</v>
      </c>
      <c r="G918" s="312">
        <f t="shared" si="414"/>
        <v>0</v>
      </c>
      <c r="H918" s="372"/>
      <c r="I918" s="312">
        <f t="shared" si="415"/>
        <v>0</v>
      </c>
      <c r="J918" s="312">
        <f t="shared" si="416"/>
        <v>0</v>
      </c>
      <c r="K918" s="315" t="str">
        <f t="shared" si="409"/>
        <v>#DIV/0!</v>
      </c>
      <c r="L918" s="290"/>
      <c r="M918" s="290"/>
      <c r="N918" s="290"/>
      <c r="O918" s="290"/>
      <c r="P918" s="290"/>
      <c r="Q918" s="290"/>
      <c r="R918" s="290"/>
      <c r="S918" s="290"/>
      <c r="T918" s="290"/>
      <c r="U918" s="290"/>
      <c r="V918" s="290"/>
      <c r="W918" s="290"/>
      <c r="X918" s="290"/>
      <c r="Y918" s="290"/>
      <c r="Z918" s="290"/>
    </row>
    <row r="919" hidden="1">
      <c r="A919" s="335"/>
      <c r="B919" s="349"/>
      <c r="C919" s="339"/>
      <c r="D919" s="351"/>
      <c r="E919" s="336"/>
      <c r="F919" s="312">
        <f t="shared" si="413"/>
        <v>0</v>
      </c>
      <c r="G919" s="312">
        <f t="shared" si="414"/>
        <v>0</v>
      </c>
      <c r="H919" s="372"/>
      <c r="I919" s="312">
        <f t="shared" si="415"/>
        <v>0</v>
      </c>
      <c r="J919" s="312">
        <f t="shared" si="416"/>
        <v>0</v>
      </c>
      <c r="K919" s="315" t="str">
        <f t="shared" si="409"/>
        <v>#DIV/0!</v>
      </c>
      <c r="L919" s="290"/>
      <c r="M919" s="290"/>
      <c r="N919" s="290"/>
      <c r="O919" s="290"/>
      <c r="P919" s="290"/>
      <c r="Q919" s="290"/>
      <c r="R919" s="290"/>
      <c r="S919" s="290"/>
      <c r="T919" s="290"/>
      <c r="U919" s="290"/>
      <c r="V919" s="290"/>
      <c r="W919" s="290"/>
      <c r="X919" s="290"/>
      <c r="Y919" s="290"/>
      <c r="Z919" s="290"/>
    </row>
    <row r="920" hidden="1">
      <c r="A920" s="335"/>
      <c r="B920" s="349"/>
      <c r="C920" s="339"/>
      <c r="D920" s="351"/>
      <c r="E920" s="336"/>
      <c r="F920" s="312">
        <f t="shared" si="413"/>
        <v>0</v>
      </c>
      <c r="G920" s="312">
        <f t="shared" si="414"/>
        <v>0</v>
      </c>
      <c r="H920" s="372"/>
      <c r="I920" s="312">
        <f t="shared" si="415"/>
        <v>0</v>
      </c>
      <c r="J920" s="312">
        <f t="shared" si="416"/>
        <v>0</v>
      </c>
      <c r="K920" s="315" t="str">
        <f t="shared" si="409"/>
        <v>#DIV/0!</v>
      </c>
      <c r="L920" s="290"/>
      <c r="M920" s="290"/>
      <c r="N920" s="290"/>
      <c r="O920" s="290"/>
      <c r="P920" s="290"/>
      <c r="Q920" s="290"/>
      <c r="R920" s="290"/>
      <c r="S920" s="290"/>
      <c r="T920" s="290"/>
      <c r="U920" s="290"/>
      <c r="V920" s="290"/>
      <c r="W920" s="290"/>
      <c r="X920" s="290"/>
      <c r="Y920" s="290"/>
      <c r="Z920" s="290"/>
    </row>
    <row r="921" hidden="1">
      <c r="A921" s="335"/>
      <c r="B921" s="349"/>
      <c r="C921" s="339"/>
      <c r="D921" s="351"/>
      <c r="E921" s="336"/>
      <c r="F921" s="312">
        <f t="shared" si="413"/>
        <v>0</v>
      </c>
      <c r="G921" s="312">
        <f t="shared" si="414"/>
        <v>0</v>
      </c>
      <c r="H921" s="372"/>
      <c r="I921" s="312">
        <f t="shared" si="415"/>
        <v>0</v>
      </c>
      <c r="J921" s="312">
        <f t="shared" si="416"/>
        <v>0</v>
      </c>
      <c r="K921" s="315" t="str">
        <f t="shared" si="409"/>
        <v>#DIV/0!</v>
      </c>
      <c r="L921" s="290"/>
      <c r="M921" s="290"/>
      <c r="N921" s="290"/>
      <c r="O921" s="290"/>
      <c r="P921" s="290"/>
      <c r="Q921" s="290"/>
      <c r="R921" s="290"/>
      <c r="S921" s="290"/>
      <c r="T921" s="290"/>
      <c r="U921" s="290"/>
      <c r="V921" s="290"/>
      <c r="W921" s="290"/>
      <c r="X921" s="290"/>
      <c r="Y921" s="290"/>
      <c r="Z921" s="290"/>
    </row>
    <row r="922" hidden="1">
      <c r="A922" s="335"/>
      <c r="B922" s="349"/>
      <c r="C922" s="339"/>
      <c r="D922" s="351"/>
      <c r="E922" s="336"/>
      <c r="F922" s="312">
        <f t="shared" si="413"/>
        <v>0</v>
      </c>
      <c r="G922" s="312">
        <f t="shared" si="414"/>
        <v>0</v>
      </c>
      <c r="H922" s="372"/>
      <c r="I922" s="312">
        <f t="shared" si="415"/>
        <v>0</v>
      </c>
      <c r="J922" s="312">
        <f t="shared" si="416"/>
        <v>0</v>
      </c>
      <c r="K922" s="315" t="str">
        <f t="shared" si="409"/>
        <v>#DIV/0!</v>
      </c>
      <c r="L922" s="290"/>
      <c r="M922" s="290"/>
      <c r="N922" s="290"/>
      <c r="O922" s="290"/>
      <c r="P922" s="290"/>
      <c r="Q922" s="290"/>
      <c r="R922" s="290"/>
      <c r="S922" s="290"/>
      <c r="T922" s="290"/>
      <c r="U922" s="290"/>
      <c r="V922" s="290"/>
      <c r="W922" s="290"/>
      <c r="X922" s="290"/>
      <c r="Y922" s="290"/>
      <c r="Z922" s="290"/>
    </row>
    <row r="923" hidden="1">
      <c r="A923" s="335"/>
      <c r="B923" s="349"/>
      <c r="C923" s="339"/>
      <c r="D923" s="351"/>
      <c r="E923" s="336"/>
      <c r="F923" s="312">
        <f t="shared" si="413"/>
        <v>0</v>
      </c>
      <c r="G923" s="312">
        <f t="shared" si="414"/>
        <v>0</v>
      </c>
      <c r="H923" s="372"/>
      <c r="I923" s="312">
        <f t="shared" si="415"/>
        <v>0</v>
      </c>
      <c r="J923" s="312">
        <f t="shared" si="416"/>
        <v>0</v>
      </c>
      <c r="K923" s="315" t="str">
        <f t="shared" si="409"/>
        <v>#DIV/0!</v>
      </c>
      <c r="L923" s="290"/>
      <c r="M923" s="290"/>
      <c r="N923" s="290"/>
      <c r="O923" s="290"/>
      <c r="P923" s="290"/>
      <c r="Q923" s="290"/>
      <c r="R923" s="290"/>
      <c r="S923" s="290"/>
      <c r="T923" s="290"/>
      <c r="U923" s="290"/>
      <c r="V923" s="290"/>
      <c r="W923" s="290"/>
      <c r="X923" s="290"/>
      <c r="Y923" s="290"/>
      <c r="Z923" s="290"/>
    </row>
    <row r="924" hidden="1">
      <c r="A924" s="337"/>
      <c r="B924" s="338"/>
      <c r="C924" s="339"/>
      <c r="D924" s="351"/>
      <c r="E924" s="336"/>
      <c r="F924" s="312">
        <f t="shared" si="413"/>
        <v>0</v>
      </c>
      <c r="G924" s="312">
        <f t="shared" si="414"/>
        <v>0</v>
      </c>
      <c r="H924" s="372"/>
      <c r="I924" s="312">
        <f t="shared" si="415"/>
        <v>0</v>
      </c>
      <c r="J924" s="312">
        <f t="shared" si="416"/>
        <v>0</v>
      </c>
      <c r="K924" s="315" t="str">
        <f t="shared" si="409"/>
        <v>#DIV/0!</v>
      </c>
      <c r="L924" s="290"/>
      <c r="M924" s="290"/>
      <c r="N924" s="290"/>
      <c r="O924" s="290"/>
      <c r="P924" s="290"/>
      <c r="Q924" s="290"/>
      <c r="R924" s="290"/>
      <c r="S924" s="290"/>
      <c r="T924" s="290"/>
      <c r="U924" s="290"/>
      <c r="V924" s="290"/>
      <c r="W924" s="290"/>
      <c r="X924" s="290"/>
      <c r="Y924" s="290"/>
      <c r="Z924" s="290"/>
    </row>
    <row r="925" hidden="1">
      <c r="A925" s="341"/>
      <c r="B925" s="338"/>
      <c r="C925" s="342"/>
      <c r="D925" s="355"/>
      <c r="E925" s="343"/>
      <c r="F925" s="312">
        <f t="shared" si="413"/>
        <v>0</v>
      </c>
      <c r="G925" s="312">
        <f t="shared" si="414"/>
        <v>0</v>
      </c>
      <c r="H925" s="374"/>
      <c r="I925" s="312">
        <f t="shared" si="415"/>
        <v>0</v>
      </c>
      <c r="J925" s="312">
        <f t="shared" si="416"/>
        <v>0</v>
      </c>
      <c r="K925" s="315" t="str">
        <f t="shared" si="409"/>
        <v>#DIV/0!</v>
      </c>
      <c r="L925" s="290"/>
      <c r="M925" s="290"/>
      <c r="N925" s="290"/>
      <c r="O925" s="290"/>
      <c r="P925" s="290"/>
      <c r="Q925" s="290"/>
      <c r="R925" s="290"/>
      <c r="S925" s="290"/>
      <c r="T925" s="290"/>
      <c r="U925" s="290"/>
      <c r="V925" s="290"/>
      <c r="W925" s="290"/>
      <c r="X925" s="290"/>
      <c r="Y925" s="290"/>
      <c r="Z925" s="290"/>
    </row>
    <row r="926" hidden="1">
      <c r="A926" s="344"/>
      <c r="B926" s="345" t="s">
        <v>854</v>
      </c>
      <c r="C926" s="346">
        <f>SUM(C911:C925)</f>
        <v>0</v>
      </c>
      <c r="D926" s="346"/>
      <c r="E926" s="346"/>
      <c r="F926" s="347">
        <f t="shared" ref="F926:G926" si="417">SUM(F911:F925)</f>
        <v>0</v>
      </c>
      <c r="G926" s="347">
        <f t="shared" si="417"/>
        <v>0</v>
      </c>
      <c r="H926" s="346"/>
      <c r="I926" s="347">
        <f t="shared" ref="I926:K926" si="418">SUM(I911:I925)</f>
        <v>0</v>
      </c>
      <c r="J926" s="347">
        <f t="shared" si="418"/>
        <v>0</v>
      </c>
      <c r="K926" s="346" t="str">
        <f t="shared" si="418"/>
        <v>#DIV/0!</v>
      </c>
      <c r="L926" s="290"/>
      <c r="M926" s="290"/>
      <c r="N926" s="290"/>
      <c r="O926" s="290"/>
      <c r="P926" s="290"/>
      <c r="Q926" s="290"/>
      <c r="R926" s="290"/>
      <c r="S926" s="290"/>
      <c r="T926" s="290"/>
      <c r="U926" s="290"/>
      <c r="V926" s="290"/>
      <c r="W926" s="290"/>
      <c r="X926" s="290"/>
      <c r="Y926" s="290"/>
      <c r="Z926" s="290"/>
    </row>
    <row r="927" hidden="1">
      <c r="A927" s="335"/>
      <c r="B927" s="349"/>
      <c r="C927" s="350"/>
      <c r="D927" s="351"/>
      <c r="E927" s="352"/>
      <c r="F927" s="312">
        <f t="shared" ref="F927:F941" si="419">E927*C927</f>
        <v>0</v>
      </c>
      <c r="G927" s="312">
        <f t="shared" ref="G927:G941" si="420">F927*$C$890</f>
        <v>0</v>
      </c>
      <c r="H927" s="375"/>
      <c r="I927" s="312">
        <f t="shared" ref="I927:I941" si="421">H927*C927</f>
        <v>0</v>
      </c>
      <c r="J927" s="312">
        <f t="shared" ref="J927:J941" si="422">I927*$C$890</f>
        <v>0</v>
      </c>
      <c r="K927" s="315" t="str">
        <f t="shared" ref="K927:K991" si="423">G927/J927</f>
        <v>#DIV/0!</v>
      </c>
      <c r="L927" s="331"/>
      <c r="M927" s="331"/>
      <c r="N927" s="331"/>
      <c r="O927" s="331"/>
      <c r="P927" s="331"/>
      <c r="Q927" s="331"/>
      <c r="R927" s="331"/>
      <c r="S927" s="331"/>
      <c r="T927" s="331"/>
      <c r="U927" s="331"/>
      <c r="V927" s="331"/>
      <c r="W927" s="331"/>
      <c r="X927" s="331"/>
      <c r="Y927" s="331"/>
      <c r="Z927" s="331"/>
    </row>
    <row r="928" hidden="1">
      <c r="A928" s="335"/>
      <c r="B928" s="349"/>
      <c r="C928" s="339"/>
      <c r="D928" s="351"/>
      <c r="E928" s="336"/>
      <c r="F928" s="312">
        <f t="shared" si="419"/>
        <v>0</v>
      </c>
      <c r="G928" s="312">
        <f t="shared" si="420"/>
        <v>0</v>
      </c>
      <c r="H928" s="372"/>
      <c r="I928" s="312">
        <f t="shared" si="421"/>
        <v>0</v>
      </c>
      <c r="J928" s="312">
        <f t="shared" si="422"/>
        <v>0</v>
      </c>
      <c r="K928" s="315" t="str">
        <f t="shared" si="423"/>
        <v>#DIV/0!</v>
      </c>
      <c r="L928" s="290"/>
      <c r="M928" s="290"/>
      <c r="N928" s="290"/>
      <c r="O928" s="290"/>
      <c r="P928" s="290"/>
      <c r="Q928" s="290"/>
      <c r="R928" s="290"/>
      <c r="S928" s="290"/>
      <c r="T928" s="290"/>
      <c r="U928" s="290"/>
      <c r="V928" s="290"/>
      <c r="W928" s="290"/>
      <c r="X928" s="290"/>
      <c r="Y928" s="290"/>
      <c r="Z928" s="290"/>
    </row>
    <row r="929" hidden="1">
      <c r="A929" s="335"/>
      <c r="B929" s="354"/>
      <c r="C929" s="339"/>
      <c r="D929" s="351"/>
      <c r="E929" s="336"/>
      <c r="F929" s="312">
        <f t="shared" si="419"/>
        <v>0</v>
      </c>
      <c r="G929" s="312">
        <f t="shared" si="420"/>
        <v>0</v>
      </c>
      <c r="H929" s="372"/>
      <c r="I929" s="312">
        <f t="shared" si="421"/>
        <v>0</v>
      </c>
      <c r="J929" s="312">
        <f t="shared" si="422"/>
        <v>0</v>
      </c>
      <c r="K929" s="315" t="str">
        <f t="shared" si="423"/>
        <v>#DIV/0!</v>
      </c>
      <c r="L929" s="290"/>
      <c r="M929" s="290"/>
      <c r="N929" s="290"/>
      <c r="O929" s="290"/>
      <c r="P929" s="290"/>
      <c r="Q929" s="290"/>
      <c r="R929" s="290"/>
      <c r="S929" s="290"/>
      <c r="T929" s="290"/>
      <c r="U929" s="290"/>
      <c r="V929" s="290"/>
      <c r="W929" s="290"/>
      <c r="X929" s="290"/>
      <c r="Y929" s="290"/>
      <c r="Z929" s="290"/>
    </row>
    <row r="930" hidden="1">
      <c r="A930" s="335"/>
      <c r="B930" s="349"/>
      <c r="C930" s="339"/>
      <c r="D930" s="351"/>
      <c r="E930" s="336"/>
      <c r="F930" s="312">
        <f t="shared" si="419"/>
        <v>0</v>
      </c>
      <c r="G930" s="312">
        <f t="shared" si="420"/>
        <v>0</v>
      </c>
      <c r="H930" s="372"/>
      <c r="I930" s="312">
        <f t="shared" si="421"/>
        <v>0</v>
      </c>
      <c r="J930" s="312">
        <f t="shared" si="422"/>
        <v>0</v>
      </c>
      <c r="K930" s="315" t="str">
        <f t="shared" si="423"/>
        <v>#DIV/0!</v>
      </c>
      <c r="L930" s="290"/>
      <c r="M930" s="290"/>
      <c r="N930" s="290"/>
      <c r="O930" s="290"/>
      <c r="P930" s="290"/>
      <c r="Q930" s="290"/>
      <c r="R930" s="290"/>
      <c r="S930" s="290"/>
      <c r="T930" s="290"/>
      <c r="U930" s="290"/>
      <c r="V930" s="290"/>
      <c r="W930" s="290"/>
      <c r="X930" s="290"/>
      <c r="Y930" s="290"/>
      <c r="Z930" s="290"/>
    </row>
    <row r="931" hidden="1">
      <c r="A931" s="335"/>
      <c r="B931" s="349"/>
      <c r="C931" s="339"/>
      <c r="D931" s="351"/>
      <c r="E931" s="336"/>
      <c r="F931" s="312">
        <f t="shared" si="419"/>
        <v>0</v>
      </c>
      <c r="G931" s="312">
        <f t="shared" si="420"/>
        <v>0</v>
      </c>
      <c r="H931" s="372"/>
      <c r="I931" s="312">
        <f t="shared" si="421"/>
        <v>0</v>
      </c>
      <c r="J931" s="312">
        <f t="shared" si="422"/>
        <v>0</v>
      </c>
      <c r="K931" s="315" t="str">
        <f t="shared" si="423"/>
        <v>#DIV/0!</v>
      </c>
      <c r="L931" s="290"/>
      <c r="M931" s="290"/>
      <c r="N931" s="290"/>
      <c r="O931" s="290"/>
      <c r="P931" s="290"/>
      <c r="Q931" s="290"/>
      <c r="R931" s="290"/>
      <c r="S931" s="290"/>
      <c r="T931" s="290"/>
      <c r="U931" s="290"/>
      <c r="V931" s="290"/>
      <c r="W931" s="290"/>
      <c r="X931" s="290"/>
      <c r="Y931" s="290"/>
      <c r="Z931" s="290"/>
    </row>
    <row r="932" hidden="1">
      <c r="A932" s="335"/>
      <c r="B932" s="349"/>
      <c r="C932" s="339"/>
      <c r="D932" s="351"/>
      <c r="E932" s="336"/>
      <c r="F932" s="312">
        <f t="shared" si="419"/>
        <v>0</v>
      </c>
      <c r="G932" s="312">
        <f t="shared" si="420"/>
        <v>0</v>
      </c>
      <c r="H932" s="372"/>
      <c r="I932" s="312">
        <f t="shared" si="421"/>
        <v>0</v>
      </c>
      <c r="J932" s="312">
        <f t="shared" si="422"/>
        <v>0</v>
      </c>
      <c r="K932" s="315" t="str">
        <f t="shared" si="423"/>
        <v>#DIV/0!</v>
      </c>
      <c r="L932" s="290"/>
      <c r="M932" s="290"/>
      <c r="N932" s="290"/>
      <c r="O932" s="290"/>
      <c r="P932" s="290"/>
      <c r="Q932" s="290"/>
      <c r="R932" s="290"/>
      <c r="S932" s="290"/>
      <c r="T932" s="290"/>
      <c r="U932" s="290"/>
      <c r="V932" s="290"/>
      <c r="W932" s="290"/>
      <c r="X932" s="290"/>
      <c r="Y932" s="290"/>
      <c r="Z932" s="290"/>
    </row>
    <row r="933" hidden="1">
      <c r="A933" s="335"/>
      <c r="B933" s="349"/>
      <c r="C933" s="339"/>
      <c r="D933" s="351"/>
      <c r="E933" s="336"/>
      <c r="F933" s="312">
        <f t="shared" si="419"/>
        <v>0</v>
      </c>
      <c r="G933" s="312">
        <f t="shared" si="420"/>
        <v>0</v>
      </c>
      <c r="H933" s="372"/>
      <c r="I933" s="312">
        <f t="shared" si="421"/>
        <v>0</v>
      </c>
      <c r="J933" s="312">
        <f t="shared" si="422"/>
        <v>0</v>
      </c>
      <c r="K933" s="315" t="str">
        <f t="shared" si="423"/>
        <v>#DIV/0!</v>
      </c>
      <c r="L933" s="290"/>
      <c r="M933" s="290"/>
      <c r="N933" s="290"/>
      <c r="O933" s="290"/>
      <c r="P933" s="290"/>
      <c r="Q933" s="290"/>
      <c r="R933" s="290"/>
      <c r="S933" s="290"/>
      <c r="T933" s="290"/>
      <c r="U933" s="290"/>
      <c r="V933" s="290"/>
      <c r="W933" s="290"/>
      <c r="X933" s="290"/>
      <c r="Y933" s="290"/>
      <c r="Z933" s="290"/>
    </row>
    <row r="934" hidden="1">
      <c r="A934" s="335"/>
      <c r="B934" s="349"/>
      <c r="C934" s="339"/>
      <c r="D934" s="351"/>
      <c r="E934" s="336"/>
      <c r="F934" s="312">
        <f t="shared" si="419"/>
        <v>0</v>
      </c>
      <c r="G934" s="312">
        <f t="shared" si="420"/>
        <v>0</v>
      </c>
      <c r="H934" s="372"/>
      <c r="I934" s="312">
        <f t="shared" si="421"/>
        <v>0</v>
      </c>
      <c r="J934" s="312">
        <f t="shared" si="422"/>
        <v>0</v>
      </c>
      <c r="K934" s="315" t="str">
        <f t="shared" si="423"/>
        <v>#DIV/0!</v>
      </c>
      <c r="L934" s="290"/>
      <c r="M934" s="290"/>
      <c r="N934" s="290"/>
      <c r="O934" s="290"/>
      <c r="P934" s="290"/>
      <c r="Q934" s="290"/>
      <c r="R934" s="290"/>
      <c r="S934" s="290"/>
      <c r="T934" s="290"/>
      <c r="U934" s="290"/>
      <c r="V934" s="290"/>
      <c r="W934" s="290"/>
      <c r="X934" s="290"/>
      <c r="Y934" s="290"/>
      <c r="Z934" s="290"/>
    </row>
    <row r="935" hidden="1">
      <c r="A935" s="335"/>
      <c r="B935" s="349"/>
      <c r="C935" s="339"/>
      <c r="D935" s="351"/>
      <c r="E935" s="336"/>
      <c r="F935" s="312">
        <f t="shared" si="419"/>
        <v>0</v>
      </c>
      <c r="G935" s="312">
        <f t="shared" si="420"/>
        <v>0</v>
      </c>
      <c r="H935" s="372"/>
      <c r="I935" s="312">
        <f t="shared" si="421"/>
        <v>0</v>
      </c>
      <c r="J935" s="312">
        <f t="shared" si="422"/>
        <v>0</v>
      </c>
      <c r="K935" s="315" t="str">
        <f t="shared" si="423"/>
        <v>#DIV/0!</v>
      </c>
      <c r="L935" s="290"/>
      <c r="M935" s="290"/>
      <c r="N935" s="290"/>
      <c r="O935" s="290"/>
      <c r="P935" s="290"/>
      <c r="Q935" s="290"/>
      <c r="R935" s="290"/>
      <c r="S935" s="290"/>
      <c r="T935" s="290"/>
      <c r="U935" s="290"/>
      <c r="V935" s="290"/>
      <c r="W935" s="290"/>
      <c r="X935" s="290"/>
      <c r="Y935" s="290"/>
      <c r="Z935" s="290"/>
    </row>
    <row r="936" hidden="1">
      <c r="A936" s="335"/>
      <c r="B936" s="349"/>
      <c r="C936" s="339"/>
      <c r="D936" s="351"/>
      <c r="E936" s="336"/>
      <c r="F936" s="312">
        <f t="shared" si="419"/>
        <v>0</v>
      </c>
      <c r="G936" s="312">
        <f t="shared" si="420"/>
        <v>0</v>
      </c>
      <c r="H936" s="372"/>
      <c r="I936" s="312">
        <f t="shared" si="421"/>
        <v>0</v>
      </c>
      <c r="J936" s="312">
        <f t="shared" si="422"/>
        <v>0</v>
      </c>
      <c r="K936" s="315" t="str">
        <f t="shared" si="423"/>
        <v>#DIV/0!</v>
      </c>
      <c r="L936" s="290"/>
      <c r="M936" s="290"/>
      <c r="N936" s="290"/>
      <c r="O936" s="290"/>
      <c r="P936" s="290"/>
      <c r="Q936" s="290"/>
      <c r="R936" s="290"/>
      <c r="S936" s="290"/>
      <c r="T936" s="290"/>
      <c r="U936" s="290"/>
      <c r="V936" s="290"/>
      <c r="W936" s="290"/>
      <c r="X936" s="290"/>
      <c r="Y936" s="290"/>
      <c r="Z936" s="290"/>
    </row>
    <row r="937" hidden="1">
      <c r="A937" s="335"/>
      <c r="B937" s="349"/>
      <c r="C937" s="339"/>
      <c r="D937" s="351"/>
      <c r="E937" s="336"/>
      <c r="F937" s="312">
        <f t="shared" si="419"/>
        <v>0</v>
      </c>
      <c r="G937" s="312">
        <f t="shared" si="420"/>
        <v>0</v>
      </c>
      <c r="H937" s="372"/>
      <c r="I937" s="312">
        <f t="shared" si="421"/>
        <v>0</v>
      </c>
      <c r="J937" s="312">
        <f t="shared" si="422"/>
        <v>0</v>
      </c>
      <c r="K937" s="315" t="str">
        <f t="shared" si="423"/>
        <v>#DIV/0!</v>
      </c>
      <c r="L937" s="290"/>
      <c r="M937" s="290"/>
      <c r="N937" s="290"/>
      <c r="O937" s="290"/>
      <c r="P937" s="290"/>
      <c r="Q937" s="290"/>
      <c r="R937" s="290"/>
      <c r="S937" s="290"/>
      <c r="T937" s="290"/>
      <c r="U937" s="290"/>
      <c r="V937" s="290"/>
      <c r="W937" s="290"/>
      <c r="X937" s="290"/>
      <c r="Y937" s="290"/>
      <c r="Z937" s="290"/>
    </row>
    <row r="938" hidden="1">
      <c r="A938" s="335"/>
      <c r="B938" s="349"/>
      <c r="C938" s="339"/>
      <c r="D938" s="351"/>
      <c r="E938" s="336"/>
      <c r="F938" s="312">
        <f t="shared" si="419"/>
        <v>0</v>
      </c>
      <c r="G938" s="312">
        <f t="shared" si="420"/>
        <v>0</v>
      </c>
      <c r="H938" s="372"/>
      <c r="I938" s="312">
        <f t="shared" si="421"/>
        <v>0</v>
      </c>
      <c r="J938" s="312">
        <f t="shared" si="422"/>
        <v>0</v>
      </c>
      <c r="K938" s="315" t="str">
        <f t="shared" si="423"/>
        <v>#DIV/0!</v>
      </c>
      <c r="L938" s="290"/>
      <c r="M938" s="290"/>
      <c r="N938" s="290"/>
      <c r="O938" s="290"/>
      <c r="P938" s="290"/>
      <c r="Q938" s="290"/>
      <c r="R938" s="290"/>
      <c r="S938" s="290"/>
      <c r="T938" s="290"/>
      <c r="U938" s="290"/>
      <c r="V938" s="290"/>
      <c r="W938" s="290"/>
      <c r="X938" s="290"/>
      <c r="Y938" s="290"/>
      <c r="Z938" s="290"/>
    </row>
    <row r="939" hidden="1">
      <c r="A939" s="335"/>
      <c r="B939" s="349"/>
      <c r="C939" s="339"/>
      <c r="D939" s="351"/>
      <c r="E939" s="336"/>
      <c r="F939" s="312">
        <f t="shared" si="419"/>
        <v>0</v>
      </c>
      <c r="G939" s="312">
        <f t="shared" si="420"/>
        <v>0</v>
      </c>
      <c r="H939" s="372"/>
      <c r="I939" s="312">
        <f t="shared" si="421"/>
        <v>0</v>
      </c>
      <c r="J939" s="312">
        <f t="shared" si="422"/>
        <v>0</v>
      </c>
      <c r="K939" s="315" t="str">
        <f t="shared" si="423"/>
        <v>#DIV/0!</v>
      </c>
      <c r="L939" s="290"/>
      <c r="M939" s="290"/>
      <c r="N939" s="290"/>
      <c r="O939" s="290"/>
      <c r="P939" s="290"/>
      <c r="Q939" s="290"/>
      <c r="R939" s="290"/>
      <c r="S939" s="290"/>
      <c r="T939" s="290"/>
      <c r="U939" s="290"/>
      <c r="V939" s="290"/>
      <c r="W939" s="290"/>
      <c r="X939" s="290"/>
      <c r="Y939" s="290"/>
      <c r="Z939" s="290"/>
    </row>
    <row r="940" hidden="1">
      <c r="A940" s="337"/>
      <c r="B940" s="338"/>
      <c r="C940" s="339"/>
      <c r="D940" s="351"/>
      <c r="E940" s="336"/>
      <c r="F940" s="312">
        <f t="shared" si="419"/>
        <v>0</v>
      </c>
      <c r="G940" s="312">
        <f t="shared" si="420"/>
        <v>0</v>
      </c>
      <c r="H940" s="372"/>
      <c r="I940" s="312">
        <f t="shared" si="421"/>
        <v>0</v>
      </c>
      <c r="J940" s="312">
        <f t="shared" si="422"/>
        <v>0</v>
      </c>
      <c r="K940" s="315" t="str">
        <f t="shared" si="423"/>
        <v>#DIV/0!</v>
      </c>
      <c r="L940" s="290"/>
      <c r="M940" s="290"/>
      <c r="N940" s="290"/>
      <c r="O940" s="290"/>
      <c r="P940" s="290"/>
      <c r="Q940" s="290"/>
      <c r="R940" s="290"/>
      <c r="S940" s="290"/>
      <c r="T940" s="290"/>
      <c r="U940" s="290"/>
      <c r="V940" s="290"/>
      <c r="W940" s="290"/>
      <c r="X940" s="290"/>
      <c r="Y940" s="290"/>
      <c r="Z940" s="290"/>
    </row>
    <row r="941" hidden="1">
      <c r="A941" s="341"/>
      <c r="B941" s="338"/>
      <c r="C941" s="342"/>
      <c r="D941" s="355"/>
      <c r="E941" s="343"/>
      <c r="F941" s="312">
        <f t="shared" si="419"/>
        <v>0</v>
      </c>
      <c r="G941" s="312">
        <f t="shared" si="420"/>
        <v>0</v>
      </c>
      <c r="H941" s="374"/>
      <c r="I941" s="312">
        <f t="shared" si="421"/>
        <v>0</v>
      </c>
      <c r="J941" s="312">
        <f t="shared" si="422"/>
        <v>0</v>
      </c>
      <c r="K941" s="315" t="str">
        <f t="shared" si="423"/>
        <v>#DIV/0!</v>
      </c>
      <c r="L941" s="290"/>
      <c r="M941" s="290"/>
      <c r="N941" s="290"/>
      <c r="O941" s="290"/>
      <c r="P941" s="290"/>
      <c r="Q941" s="290"/>
      <c r="R941" s="290"/>
      <c r="S941" s="290"/>
      <c r="T941" s="290"/>
      <c r="U941" s="290"/>
      <c r="V941" s="290"/>
      <c r="W941" s="290"/>
      <c r="X941" s="290"/>
      <c r="Y941" s="290"/>
      <c r="Z941" s="290"/>
    </row>
    <row r="942" hidden="1">
      <c r="A942" s="344"/>
      <c r="B942" s="345" t="s">
        <v>855</v>
      </c>
      <c r="C942" s="346">
        <f>SUM(C927:C941)</f>
        <v>0</v>
      </c>
      <c r="D942" s="346"/>
      <c r="E942" s="346"/>
      <c r="F942" s="347">
        <f t="shared" ref="F942:G942" si="424">SUM(F927:F941)</f>
        <v>0</v>
      </c>
      <c r="G942" s="347">
        <f t="shared" si="424"/>
        <v>0</v>
      </c>
      <c r="H942" s="346"/>
      <c r="I942" s="347">
        <f t="shared" ref="I942:J942" si="425">SUM(I927:I941)</f>
        <v>0</v>
      </c>
      <c r="J942" s="347">
        <f t="shared" si="425"/>
        <v>0</v>
      </c>
      <c r="K942" s="348" t="str">
        <f t="shared" si="423"/>
        <v>#DIV/0!</v>
      </c>
      <c r="L942" s="290"/>
      <c r="M942" s="290"/>
      <c r="N942" s="290"/>
      <c r="O942" s="290"/>
      <c r="P942" s="290"/>
      <c r="Q942" s="290"/>
      <c r="R942" s="290"/>
      <c r="S942" s="290"/>
      <c r="T942" s="290"/>
      <c r="U942" s="290"/>
      <c r="V942" s="290"/>
      <c r="W942" s="290"/>
      <c r="X942" s="290"/>
      <c r="Y942" s="290"/>
      <c r="Z942" s="290"/>
    </row>
    <row r="943" hidden="1">
      <c r="A943" s="335"/>
      <c r="B943" s="349"/>
      <c r="C943" s="350"/>
      <c r="D943" s="351"/>
      <c r="E943" s="352"/>
      <c r="F943" s="312">
        <f t="shared" ref="F943:F957" si="426">E943*C943</f>
        <v>0</v>
      </c>
      <c r="G943" s="312">
        <f t="shared" ref="G943:G957" si="427">F943*$C$890</f>
        <v>0</v>
      </c>
      <c r="H943" s="375"/>
      <c r="I943" s="312">
        <f t="shared" ref="I943:I957" si="428">H943*C943</f>
        <v>0</v>
      </c>
      <c r="J943" s="312">
        <f t="shared" ref="J943:J957" si="429">I943*$C$890</f>
        <v>0</v>
      </c>
      <c r="K943" s="315" t="str">
        <f t="shared" si="423"/>
        <v>#DIV/0!</v>
      </c>
      <c r="L943" s="331"/>
      <c r="M943" s="331"/>
      <c r="N943" s="331"/>
      <c r="O943" s="331"/>
      <c r="P943" s="331"/>
      <c r="Q943" s="331"/>
      <c r="R943" s="331"/>
      <c r="S943" s="331"/>
      <c r="T943" s="331"/>
      <c r="U943" s="331"/>
      <c r="V943" s="331"/>
      <c r="W943" s="331"/>
      <c r="X943" s="331"/>
      <c r="Y943" s="331"/>
      <c r="Z943" s="331"/>
    </row>
    <row r="944" hidden="1">
      <c r="A944" s="335"/>
      <c r="B944" s="349"/>
      <c r="C944" s="339"/>
      <c r="D944" s="351"/>
      <c r="E944" s="336"/>
      <c r="F944" s="312">
        <f t="shared" si="426"/>
        <v>0</v>
      </c>
      <c r="G944" s="312">
        <f t="shared" si="427"/>
        <v>0</v>
      </c>
      <c r="H944" s="372"/>
      <c r="I944" s="312">
        <f t="shared" si="428"/>
        <v>0</v>
      </c>
      <c r="J944" s="312">
        <f t="shared" si="429"/>
        <v>0</v>
      </c>
      <c r="K944" s="315" t="str">
        <f t="shared" si="423"/>
        <v>#DIV/0!</v>
      </c>
      <c r="L944" s="290"/>
      <c r="M944" s="290"/>
      <c r="N944" s="290"/>
      <c r="O944" s="290"/>
      <c r="P944" s="290"/>
      <c r="Q944" s="290"/>
      <c r="R944" s="290"/>
      <c r="S944" s="290"/>
      <c r="T944" s="290"/>
      <c r="U944" s="290"/>
      <c r="V944" s="290"/>
      <c r="W944" s="290"/>
      <c r="X944" s="290"/>
      <c r="Y944" s="290"/>
      <c r="Z944" s="290"/>
    </row>
    <row r="945" hidden="1">
      <c r="A945" s="335"/>
      <c r="B945" s="354"/>
      <c r="C945" s="339"/>
      <c r="D945" s="351"/>
      <c r="E945" s="336"/>
      <c r="F945" s="312">
        <f t="shared" si="426"/>
        <v>0</v>
      </c>
      <c r="G945" s="312">
        <f t="shared" si="427"/>
        <v>0</v>
      </c>
      <c r="H945" s="372"/>
      <c r="I945" s="312">
        <f t="shared" si="428"/>
        <v>0</v>
      </c>
      <c r="J945" s="312">
        <f t="shared" si="429"/>
        <v>0</v>
      </c>
      <c r="K945" s="315" t="str">
        <f t="shared" si="423"/>
        <v>#DIV/0!</v>
      </c>
      <c r="L945" s="290"/>
      <c r="M945" s="290"/>
      <c r="N945" s="290"/>
      <c r="O945" s="290"/>
      <c r="P945" s="290"/>
      <c r="Q945" s="290"/>
      <c r="R945" s="290"/>
      <c r="S945" s="290"/>
      <c r="T945" s="290"/>
      <c r="U945" s="290"/>
      <c r="V945" s="290"/>
      <c r="W945" s="290"/>
      <c r="X945" s="290"/>
      <c r="Y945" s="290"/>
      <c r="Z945" s="290"/>
    </row>
    <row r="946" hidden="1">
      <c r="A946" s="335"/>
      <c r="B946" s="349"/>
      <c r="C946" s="339"/>
      <c r="D946" s="351"/>
      <c r="E946" s="336"/>
      <c r="F946" s="312">
        <f t="shared" si="426"/>
        <v>0</v>
      </c>
      <c r="G946" s="312">
        <f t="shared" si="427"/>
        <v>0</v>
      </c>
      <c r="H946" s="372"/>
      <c r="I946" s="312">
        <f t="shared" si="428"/>
        <v>0</v>
      </c>
      <c r="J946" s="312">
        <f t="shared" si="429"/>
        <v>0</v>
      </c>
      <c r="K946" s="315" t="str">
        <f t="shared" si="423"/>
        <v>#DIV/0!</v>
      </c>
      <c r="L946" s="290"/>
      <c r="M946" s="290"/>
      <c r="N946" s="290"/>
      <c r="O946" s="290"/>
      <c r="P946" s="290"/>
      <c r="Q946" s="290"/>
      <c r="R946" s="290"/>
      <c r="S946" s="290"/>
      <c r="T946" s="290"/>
      <c r="U946" s="290"/>
      <c r="V946" s="290"/>
      <c r="W946" s="290"/>
      <c r="X946" s="290"/>
      <c r="Y946" s="290"/>
      <c r="Z946" s="290"/>
    </row>
    <row r="947" hidden="1">
      <c r="A947" s="335"/>
      <c r="B947" s="349"/>
      <c r="C947" s="339"/>
      <c r="D947" s="351"/>
      <c r="E947" s="336"/>
      <c r="F947" s="312">
        <f t="shared" si="426"/>
        <v>0</v>
      </c>
      <c r="G947" s="312">
        <f t="shared" si="427"/>
        <v>0</v>
      </c>
      <c r="H947" s="372"/>
      <c r="I947" s="312">
        <f t="shared" si="428"/>
        <v>0</v>
      </c>
      <c r="J947" s="312">
        <f t="shared" si="429"/>
        <v>0</v>
      </c>
      <c r="K947" s="315" t="str">
        <f t="shared" si="423"/>
        <v>#DIV/0!</v>
      </c>
      <c r="L947" s="290"/>
      <c r="M947" s="290"/>
      <c r="N947" s="290"/>
      <c r="O947" s="290"/>
      <c r="P947" s="290"/>
      <c r="Q947" s="290"/>
      <c r="R947" s="290"/>
      <c r="S947" s="290"/>
      <c r="T947" s="290"/>
      <c r="U947" s="290"/>
      <c r="V947" s="290"/>
      <c r="W947" s="290"/>
      <c r="X947" s="290"/>
      <c r="Y947" s="290"/>
      <c r="Z947" s="290"/>
    </row>
    <row r="948" hidden="1">
      <c r="A948" s="335"/>
      <c r="B948" s="349"/>
      <c r="C948" s="339"/>
      <c r="D948" s="351"/>
      <c r="E948" s="336"/>
      <c r="F948" s="312">
        <f t="shared" si="426"/>
        <v>0</v>
      </c>
      <c r="G948" s="312">
        <f t="shared" si="427"/>
        <v>0</v>
      </c>
      <c r="H948" s="372"/>
      <c r="I948" s="312">
        <f t="shared" si="428"/>
        <v>0</v>
      </c>
      <c r="J948" s="312">
        <f t="shared" si="429"/>
        <v>0</v>
      </c>
      <c r="K948" s="315" t="str">
        <f t="shared" si="423"/>
        <v>#DIV/0!</v>
      </c>
      <c r="L948" s="290"/>
      <c r="M948" s="290"/>
      <c r="N948" s="290"/>
      <c r="O948" s="290"/>
      <c r="P948" s="290"/>
      <c r="Q948" s="290"/>
      <c r="R948" s="290"/>
      <c r="S948" s="290"/>
      <c r="T948" s="290"/>
      <c r="U948" s="290"/>
      <c r="V948" s="290"/>
      <c r="W948" s="290"/>
      <c r="X948" s="290"/>
      <c r="Y948" s="290"/>
      <c r="Z948" s="290"/>
    </row>
    <row r="949" hidden="1">
      <c r="A949" s="335"/>
      <c r="B949" s="349"/>
      <c r="C949" s="339"/>
      <c r="D949" s="351"/>
      <c r="E949" s="336"/>
      <c r="F949" s="312">
        <f t="shared" si="426"/>
        <v>0</v>
      </c>
      <c r="G949" s="312">
        <f t="shared" si="427"/>
        <v>0</v>
      </c>
      <c r="H949" s="372"/>
      <c r="I949" s="312">
        <f t="shared" si="428"/>
        <v>0</v>
      </c>
      <c r="J949" s="312">
        <f t="shared" si="429"/>
        <v>0</v>
      </c>
      <c r="K949" s="315" t="str">
        <f t="shared" si="423"/>
        <v>#DIV/0!</v>
      </c>
      <c r="L949" s="290"/>
      <c r="M949" s="290"/>
      <c r="N949" s="290"/>
      <c r="O949" s="290"/>
      <c r="P949" s="290"/>
      <c r="Q949" s="290"/>
      <c r="R949" s="290"/>
      <c r="S949" s="290"/>
      <c r="T949" s="290"/>
      <c r="U949" s="290"/>
      <c r="V949" s="290"/>
      <c r="W949" s="290"/>
      <c r="X949" s="290"/>
      <c r="Y949" s="290"/>
      <c r="Z949" s="290"/>
    </row>
    <row r="950" hidden="1">
      <c r="A950" s="335"/>
      <c r="B950" s="349"/>
      <c r="C950" s="339"/>
      <c r="D950" s="351"/>
      <c r="E950" s="336"/>
      <c r="F950" s="312">
        <f t="shared" si="426"/>
        <v>0</v>
      </c>
      <c r="G950" s="312">
        <f t="shared" si="427"/>
        <v>0</v>
      </c>
      <c r="H950" s="372"/>
      <c r="I950" s="312">
        <f t="shared" si="428"/>
        <v>0</v>
      </c>
      <c r="J950" s="312">
        <f t="shared" si="429"/>
        <v>0</v>
      </c>
      <c r="K950" s="315" t="str">
        <f t="shared" si="423"/>
        <v>#DIV/0!</v>
      </c>
      <c r="L950" s="290"/>
      <c r="M950" s="290"/>
      <c r="N950" s="290"/>
      <c r="O950" s="290"/>
      <c r="P950" s="290"/>
      <c r="Q950" s="290"/>
      <c r="R950" s="290"/>
      <c r="S950" s="290"/>
      <c r="T950" s="290"/>
      <c r="U950" s="290"/>
      <c r="V950" s="290"/>
      <c r="W950" s="290"/>
      <c r="X950" s="290"/>
      <c r="Y950" s="290"/>
      <c r="Z950" s="290"/>
    </row>
    <row r="951" hidden="1">
      <c r="A951" s="335"/>
      <c r="B951" s="349"/>
      <c r="C951" s="339"/>
      <c r="D951" s="351"/>
      <c r="E951" s="336"/>
      <c r="F951" s="312">
        <f t="shared" si="426"/>
        <v>0</v>
      </c>
      <c r="G951" s="312">
        <f t="shared" si="427"/>
        <v>0</v>
      </c>
      <c r="H951" s="372"/>
      <c r="I951" s="312">
        <f t="shared" si="428"/>
        <v>0</v>
      </c>
      <c r="J951" s="312">
        <f t="shared" si="429"/>
        <v>0</v>
      </c>
      <c r="K951" s="315" t="str">
        <f t="shared" si="423"/>
        <v>#DIV/0!</v>
      </c>
      <c r="L951" s="290"/>
      <c r="M951" s="290"/>
      <c r="N951" s="290"/>
      <c r="O951" s="290"/>
      <c r="P951" s="290"/>
      <c r="Q951" s="290"/>
      <c r="R951" s="290"/>
      <c r="S951" s="290"/>
      <c r="T951" s="290"/>
      <c r="U951" s="290"/>
      <c r="V951" s="290"/>
      <c r="W951" s="290"/>
      <c r="X951" s="290"/>
      <c r="Y951" s="290"/>
      <c r="Z951" s="290"/>
    </row>
    <row r="952" hidden="1">
      <c r="A952" s="335"/>
      <c r="B952" s="349"/>
      <c r="C952" s="339"/>
      <c r="D952" s="351"/>
      <c r="E952" s="336"/>
      <c r="F952" s="312">
        <f t="shared" si="426"/>
        <v>0</v>
      </c>
      <c r="G952" s="312">
        <f t="shared" si="427"/>
        <v>0</v>
      </c>
      <c r="H952" s="372"/>
      <c r="I952" s="312">
        <f t="shared" si="428"/>
        <v>0</v>
      </c>
      <c r="J952" s="312">
        <f t="shared" si="429"/>
        <v>0</v>
      </c>
      <c r="K952" s="315" t="str">
        <f t="shared" si="423"/>
        <v>#DIV/0!</v>
      </c>
      <c r="L952" s="290"/>
      <c r="M952" s="290"/>
      <c r="N952" s="290"/>
      <c r="O952" s="290"/>
      <c r="P952" s="290"/>
      <c r="Q952" s="290"/>
      <c r="R952" s="290"/>
      <c r="S952" s="290"/>
      <c r="T952" s="290"/>
      <c r="U952" s="290"/>
      <c r="V952" s="290"/>
      <c r="W952" s="290"/>
      <c r="X952" s="290"/>
      <c r="Y952" s="290"/>
      <c r="Z952" s="290"/>
    </row>
    <row r="953" hidden="1">
      <c r="A953" s="335"/>
      <c r="B953" s="349"/>
      <c r="C953" s="339"/>
      <c r="D953" s="351"/>
      <c r="E953" s="336"/>
      <c r="F953" s="312">
        <f t="shared" si="426"/>
        <v>0</v>
      </c>
      <c r="G953" s="312">
        <f t="shared" si="427"/>
        <v>0</v>
      </c>
      <c r="H953" s="372"/>
      <c r="I953" s="312">
        <f t="shared" si="428"/>
        <v>0</v>
      </c>
      <c r="J953" s="312">
        <f t="shared" si="429"/>
        <v>0</v>
      </c>
      <c r="K953" s="315" t="str">
        <f t="shared" si="423"/>
        <v>#DIV/0!</v>
      </c>
      <c r="L953" s="290"/>
      <c r="M953" s="290"/>
      <c r="N953" s="290"/>
      <c r="O953" s="290"/>
      <c r="P953" s="290"/>
      <c r="Q953" s="290"/>
      <c r="R953" s="290"/>
      <c r="S953" s="290"/>
      <c r="T953" s="290"/>
      <c r="U953" s="290"/>
      <c r="V953" s="290"/>
      <c r="W953" s="290"/>
      <c r="X953" s="290"/>
      <c r="Y953" s="290"/>
      <c r="Z953" s="290"/>
    </row>
    <row r="954" hidden="1">
      <c r="A954" s="335"/>
      <c r="B954" s="349"/>
      <c r="C954" s="339"/>
      <c r="D954" s="351"/>
      <c r="E954" s="336"/>
      <c r="F954" s="312">
        <f t="shared" si="426"/>
        <v>0</v>
      </c>
      <c r="G954" s="312">
        <f t="shared" si="427"/>
        <v>0</v>
      </c>
      <c r="H954" s="372"/>
      <c r="I954" s="312">
        <f t="shared" si="428"/>
        <v>0</v>
      </c>
      <c r="J954" s="312">
        <f t="shared" si="429"/>
        <v>0</v>
      </c>
      <c r="K954" s="315" t="str">
        <f t="shared" si="423"/>
        <v>#DIV/0!</v>
      </c>
      <c r="L954" s="290"/>
      <c r="M954" s="290"/>
      <c r="N954" s="290"/>
      <c r="O954" s="290"/>
      <c r="P954" s="290"/>
      <c r="Q954" s="290"/>
      <c r="R954" s="290"/>
      <c r="S954" s="290"/>
      <c r="T954" s="290"/>
      <c r="U954" s="290"/>
      <c r="V954" s="290"/>
      <c r="W954" s="290"/>
      <c r="X954" s="290"/>
      <c r="Y954" s="290"/>
      <c r="Z954" s="290"/>
    </row>
    <row r="955" hidden="1">
      <c r="A955" s="335"/>
      <c r="B955" s="349"/>
      <c r="C955" s="339"/>
      <c r="D955" s="351"/>
      <c r="E955" s="336"/>
      <c r="F955" s="312">
        <f t="shared" si="426"/>
        <v>0</v>
      </c>
      <c r="G955" s="312">
        <f t="shared" si="427"/>
        <v>0</v>
      </c>
      <c r="H955" s="372"/>
      <c r="I955" s="312">
        <f t="shared" si="428"/>
        <v>0</v>
      </c>
      <c r="J955" s="312">
        <f t="shared" si="429"/>
        <v>0</v>
      </c>
      <c r="K955" s="315" t="str">
        <f t="shared" si="423"/>
        <v>#DIV/0!</v>
      </c>
      <c r="L955" s="290"/>
      <c r="M955" s="290"/>
      <c r="N955" s="290"/>
      <c r="O955" s="290"/>
      <c r="P955" s="290"/>
      <c r="Q955" s="290"/>
      <c r="R955" s="290"/>
      <c r="S955" s="290"/>
      <c r="T955" s="290"/>
      <c r="U955" s="290"/>
      <c r="V955" s="290"/>
      <c r="W955" s="290"/>
      <c r="X955" s="290"/>
      <c r="Y955" s="290"/>
      <c r="Z955" s="290"/>
    </row>
    <row r="956" hidden="1">
      <c r="A956" s="337"/>
      <c r="B956" s="338"/>
      <c r="C956" s="339"/>
      <c r="D956" s="351"/>
      <c r="E956" s="336"/>
      <c r="F956" s="312">
        <f t="shared" si="426"/>
        <v>0</v>
      </c>
      <c r="G956" s="312">
        <f t="shared" si="427"/>
        <v>0</v>
      </c>
      <c r="H956" s="372"/>
      <c r="I956" s="312">
        <f t="shared" si="428"/>
        <v>0</v>
      </c>
      <c r="J956" s="312">
        <f t="shared" si="429"/>
        <v>0</v>
      </c>
      <c r="K956" s="315" t="str">
        <f t="shared" si="423"/>
        <v>#DIV/0!</v>
      </c>
      <c r="L956" s="290"/>
      <c r="M956" s="290"/>
      <c r="N956" s="290"/>
      <c r="O956" s="290"/>
      <c r="P956" s="290"/>
      <c r="Q956" s="290"/>
      <c r="R956" s="290"/>
      <c r="S956" s="290"/>
      <c r="T956" s="290"/>
      <c r="U956" s="290"/>
      <c r="V956" s="290"/>
      <c r="W956" s="290"/>
      <c r="X956" s="290"/>
      <c r="Y956" s="290"/>
      <c r="Z956" s="290"/>
    </row>
    <row r="957" hidden="1">
      <c r="A957" s="341"/>
      <c r="B957" s="338"/>
      <c r="C957" s="342"/>
      <c r="D957" s="355"/>
      <c r="E957" s="343"/>
      <c r="F957" s="312">
        <f t="shared" si="426"/>
        <v>0</v>
      </c>
      <c r="G957" s="312">
        <f t="shared" si="427"/>
        <v>0</v>
      </c>
      <c r="H957" s="374"/>
      <c r="I957" s="312">
        <f t="shared" si="428"/>
        <v>0</v>
      </c>
      <c r="J957" s="312">
        <f t="shared" si="429"/>
        <v>0</v>
      </c>
      <c r="K957" s="315" t="str">
        <f t="shared" si="423"/>
        <v>#DIV/0!</v>
      </c>
      <c r="L957" s="290"/>
      <c r="M957" s="290"/>
      <c r="N957" s="290"/>
      <c r="O957" s="290"/>
      <c r="P957" s="290"/>
      <c r="Q957" s="290"/>
      <c r="R957" s="290"/>
      <c r="S957" s="290"/>
      <c r="T957" s="290"/>
      <c r="U957" s="290"/>
      <c r="V957" s="290"/>
      <c r="W957" s="290"/>
      <c r="X957" s="290"/>
      <c r="Y957" s="290"/>
      <c r="Z957" s="290"/>
    </row>
    <row r="958" hidden="1">
      <c r="A958" s="344"/>
      <c r="B958" s="345" t="s">
        <v>856</v>
      </c>
      <c r="C958" s="346">
        <f>SUM(C943:C957)</f>
        <v>0</v>
      </c>
      <c r="D958" s="346"/>
      <c r="E958" s="346"/>
      <c r="F958" s="347">
        <f t="shared" ref="F958:G958" si="430">SUM(F943:F957)</f>
        <v>0</v>
      </c>
      <c r="G958" s="347">
        <f t="shared" si="430"/>
        <v>0</v>
      </c>
      <c r="H958" s="346"/>
      <c r="I958" s="347">
        <f t="shared" ref="I958:J958" si="431">SUM(I943:I957)</f>
        <v>0</v>
      </c>
      <c r="J958" s="347">
        <f t="shared" si="431"/>
        <v>0</v>
      </c>
      <c r="K958" s="348" t="str">
        <f t="shared" si="423"/>
        <v>#DIV/0!</v>
      </c>
      <c r="L958" s="290"/>
      <c r="M958" s="290"/>
      <c r="N958" s="290"/>
      <c r="O958" s="290"/>
      <c r="P958" s="290"/>
      <c r="Q958" s="290"/>
      <c r="R958" s="290"/>
      <c r="S958" s="290"/>
      <c r="T958" s="290"/>
      <c r="U958" s="290"/>
      <c r="V958" s="290"/>
      <c r="W958" s="290"/>
      <c r="X958" s="290"/>
      <c r="Y958" s="290"/>
      <c r="Z958" s="290"/>
    </row>
    <row r="959" hidden="1">
      <c r="A959" s="335"/>
      <c r="B959" s="349"/>
      <c r="C959" s="350"/>
      <c r="D959" s="351"/>
      <c r="E959" s="352"/>
      <c r="F959" s="312">
        <f t="shared" ref="F959:F973" si="432">E959*C959</f>
        <v>0</v>
      </c>
      <c r="G959" s="312">
        <f t="shared" ref="G959:G973" si="433">F959*$C$890</f>
        <v>0</v>
      </c>
      <c r="H959" s="375"/>
      <c r="I959" s="312">
        <f t="shared" ref="I959:I973" si="434">H959*C959</f>
        <v>0</v>
      </c>
      <c r="J959" s="312">
        <f t="shared" ref="J959:J973" si="435">I959*$C$890</f>
        <v>0</v>
      </c>
      <c r="K959" s="315" t="str">
        <f t="shared" si="423"/>
        <v>#DIV/0!</v>
      </c>
      <c r="L959" s="331"/>
      <c r="M959" s="331"/>
      <c r="N959" s="331"/>
      <c r="O959" s="331"/>
      <c r="P959" s="331"/>
      <c r="Q959" s="331"/>
      <c r="R959" s="331"/>
      <c r="S959" s="331"/>
      <c r="T959" s="331"/>
      <c r="U959" s="331"/>
      <c r="V959" s="331"/>
      <c r="W959" s="331"/>
      <c r="X959" s="331"/>
      <c r="Y959" s="331"/>
      <c r="Z959" s="331"/>
    </row>
    <row r="960" hidden="1">
      <c r="A960" s="335"/>
      <c r="B960" s="349"/>
      <c r="C960" s="339"/>
      <c r="D960" s="351"/>
      <c r="E960" s="336"/>
      <c r="F960" s="312">
        <f t="shared" si="432"/>
        <v>0</v>
      </c>
      <c r="G960" s="312">
        <f t="shared" si="433"/>
        <v>0</v>
      </c>
      <c r="H960" s="372"/>
      <c r="I960" s="312">
        <f t="shared" si="434"/>
        <v>0</v>
      </c>
      <c r="J960" s="312">
        <f t="shared" si="435"/>
        <v>0</v>
      </c>
      <c r="K960" s="315" t="str">
        <f t="shared" si="423"/>
        <v>#DIV/0!</v>
      </c>
      <c r="L960" s="290"/>
      <c r="M960" s="290"/>
      <c r="N960" s="290"/>
      <c r="O960" s="290"/>
      <c r="P960" s="290"/>
      <c r="Q960" s="290"/>
      <c r="R960" s="290"/>
      <c r="S960" s="290"/>
      <c r="T960" s="290"/>
      <c r="U960" s="290"/>
      <c r="V960" s="290"/>
      <c r="W960" s="290"/>
      <c r="X960" s="290"/>
      <c r="Y960" s="290"/>
      <c r="Z960" s="290"/>
    </row>
    <row r="961" hidden="1">
      <c r="A961" s="335"/>
      <c r="B961" s="354"/>
      <c r="C961" s="339"/>
      <c r="D961" s="351"/>
      <c r="E961" s="336"/>
      <c r="F961" s="312">
        <f t="shared" si="432"/>
        <v>0</v>
      </c>
      <c r="G961" s="312">
        <f t="shared" si="433"/>
        <v>0</v>
      </c>
      <c r="H961" s="372"/>
      <c r="I961" s="312">
        <f t="shared" si="434"/>
        <v>0</v>
      </c>
      <c r="J961" s="312">
        <f t="shared" si="435"/>
        <v>0</v>
      </c>
      <c r="K961" s="315" t="str">
        <f t="shared" si="423"/>
        <v>#DIV/0!</v>
      </c>
      <c r="L961" s="290"/>
      <c r="M961" s="290"/>
      <c r="N961" s="290"/>
      <c r="O961" s="290"/>
      <c r="P961" s="290"/>
      <c r="Q961" s="290"/>
      <c r="R961" s="290"/>
      <c r="S961" s="290"/>
      <c r="T961" s="290"/>
      <c r="U961" s="290"/>
      <c r="V961" s="290"/>
      <c r="W961" s="290"/>
      <c r="X961" s="290"/>
      <c r="Y961" s="290"/>
      <c r="Z961" s="290"/>
    </row>
    <row r="962" hidden="1">
      <c r="A962" s="335"/>
      <c r="B962" s="349"/>
      <c r="C962" s="339"/>
      <c r="D962" s="351"/>
      <c r="E962" s="336"/>
      <c r="F962" s="312">
        <f t="shared" si="432"/>
        <v>0</v>
      </c>
      <c r="G962" s="312">
        <f t="shared" si="433"/>
        <v>0</v>
      </c>
      <c r="H962" s="372"/>
      <c r="I962" s="312">
        <f t="shared" si="434"/>
        <v>0</v>
      </c>
      <c r="J962" s="312">
        <f t="shared" si="435"/>
        <v>0</v>
      </c>
      <c r="K962" s="315" t="str">
        <f t="shared" si="423"/>
        <v>#DIV/0!</v>
      </c>
      <c r="L962" s="290"/>
      <c r="M962" s="290"/>
      <c r="N962" s="290"/>
      <c r="O962" s="290"/>
      <c r="P962" s="290"/>
      <c r="Q962" s="290"/>
      <c r="R962" s="290"/>
      <c r="S962" s="290"/>
      <c r="T962" s="290"/>
      <c r="U962" s="290"/>
      <c r="V962" s="290"/>
      <c r="W962" s="290"/>
      <c r="X962" s="290"/>
      <c r="Y962" s="290"/>
      <c r="Z962" s="290"/>
    </row>
    <row r="963" hidden="1">
      <c r="A963" s="335"/>
      <c r="B963" s="349"/>
      <c r="C963" s="339"/>
      <c r="D963" s="351"/>
      <c r="E963" s="336"/>
      <c r="F963" s="312">
        <f t="shared" si="432"/>
        <v>0</v>
      </c>
      <c r="G963" s="312">
        <f t="shared" si="433"/>
        <v>0</v>
      </c>
      <c r="H963" s="372"/>
      <c r="I963" s="312">
        <f t="shared" si="434"/>
        <v>0</v>
      </c>
      <c r="J963" s="312">
        <f t="shared" si="435"/>
        <v>0</v>
      </c>
      <c r="K963" s="315" t="str">
        <f t="shared" si="423"/>
        <v>#DIV/0!</v>
      </c>
      <c r="L963" s="290"/>
      <c r="M963" s="290"/>
      <c r="N963" s="290"/>
      <c r="O963" s="290"/>
      <c r="P963" s="290"/>
      <c r="Q963" s="290"/>
      <c r="R963" s="290"/>
      <c r="S963" s="290"/>
      <c r="T963" s="290"/>
      <c r="U963" s="290"/>
      <c r="V963" s="290"/>
      <c r="W963" s="290"/>
      <c r="X963" s="290"/>
      <c r="Y963" s="290"/>
      <c r="Z963" s="290"/>
    </row>
    <row r="964" hidden="1">
      <c r="A964" s="335"/>
      <c r="B964" s="349"/>
      <c r="C964" s="339"/>
      <c r="D964" s="351"/>
      <c r="E964" s="336"/>
      <c r="F964" s="312">
        <f t="shared" si="432"/>
        <v>0</v>
      </c>
      <c r="G964" s="312">
        <f t="shared" si="433"/>
        <v>0</v>
      </c>
      <c r="H964" s="372"/>
      <c r="I964" s="312">
        <f t="shared" si="434"/>
        <v>0</v>
      </c>
      <c r="J964" s="312">
        <f t="shared" si="435"/>
        <v>0</v>
      </c>
      <c r="K964" s="315" t="str">
        <f t="shared" si="423"/>
        <v>#DIV/0!</v>
      </c>
      <c r="L964" s="290"/>
      <c r="M964" s="290"/>
      <c r="N964" s="290"/>
      <c r="O964" s="290"/>
      <c r="P964" s="290"/>
      <c r="Q964" s="290"/>
      <c r="R964" s="290"/>
      <c r="S964" s="290"/>
      <c r="T964" s="290"/>
      <c r="U964" s="290"/>
      <c r="V964" s="290"/>
      <c r="W964" s="290"/>
      <c r="X964" s="290"/>
      <c r="Y964" s="290"/>
      <c r="Z964" s="290"/>
    </row>
    <row r="965" hidden="1">
      <c r="A965" s="335"/>
      <c r="B965" s="349"/>
      <c r="C965" s="339"/>
      <c r="D965" s="351"/>
      <c r="E965" s="336"/>
      <c r="F965" s="312">
        <f t="shared" si="432"/>
        <v>0</v>
      </c>
      <c r="G965" s="312">
        <f t="shared" si="433"/>
        <v>0</v>
      </c>
      <c r="H965" s="372"/>
      <c r="I965" s="312">
        <f t="shared" si="434"/>
        <v>0</v>
      </c>
      <c r="J965" s="312">
        <f t="shared" si="435"/>
        <v>0</v>
      </c>
      <c r="K965" s="315" t="str">
        <f t="shared" si="423"/>
        <v>#DIV/0!</v>
      </c>
      <c r="L965" s="290"/>
      <c r="M965" s="290"/>
      <c r="N965" s="290"/>
      <c r="O965" s="290"/>
      <c r="P965" s="290"/>
      <c r="Q965" s="290"/>
      <c r="R965" s="290"/>
      <c r="S965" s="290"/>
      <c r="T965" s="290"/>
      <c r="U965" s="290"/>
      <c r="V965" s="290"/>
      <c r="W965" s="290"/>
      <c r="X965" s="290"/>
      <c r="Y965" s="290"/>
      <c r="Z965" s="290"/>
    </row>
    <row r="966" hidden="1">
      <c r="A966" s="335"/>
      <c r="B966" s="349"/>
      <c r="C966" s="339"/>
      <c r="D966" s="351"/>
      <c r="E966" s="336"/>
      <c r="F966" s="312">
        <f t="shared" si="432"/>
        <v>0</v>
      </c>
      <c r="G966" s="312">
        <f t="shared" si="433"/>
        <v>0</v>
      </c>
      <c r="H966" s="372"/>
      <c r="I966" s="312">
        <f t="shared" si="434"/>
        <v>0</v>
      </c>
      <c r="J966" s="312">
        <f t="shared" si="435"/>
        <v>0</v>
      </c>
      <c r="K966" s="315" t="str">
        <f t="shared" si="423"/>
        <v>#DIV/0!</v>
      </c>
      <c r="L966" s="290"/>
      <c r="M966" s="290"/>
      <c r="N966" s="290"/>
      <c r="O966" s="290"/>
      <c r="P966" s="290"/>
      <c r="Q966" s="290"/>
      <c r="R966" s="290"/>
      <c r="S966" s="290"/>
      <c r="T966" s="290"/>
      <c r="U966" s="290"/>
      <c r="V966" s="290"/>
      <c r="W966" s="290"/>
      <c r="X966" s="290"/>
      <c r="Y966" s="290"/>
      <c r="Z966" s="290"/>
    </row>
    <row r="967" hidden="1">
      <c r="A967" s="335"/>
      <c r="B967" s="349"/>
      <c r="C967" s="339"/>
      <c r="D967" s="351"/>
      <c r="E967" s="336"/>
      <c r="F967" s="312">
        <f t="shared" si="432"/>
        <v>0</v>
      </c>
      <c r="G967" s="312">
        <f t="shared" si="433"/>
        <v>0</v>
      </c>
      <c r="H967" s="372"/>
      <c r="I967" s="312">
        <f t="shared" si="434"/>
        <v>0</v>
      </c>
      <c r="J967" s="312">
        <f t="shared" si="435"/>
        <v>0</v>
      </c>
      <c r="K967" s="315" t="str">
        <f t="shared" si="423"/>
        <v>#DIV/0!</v>
      </c>
      <c r="L967" s="290"/>
      <c r="M967" s="290"/>
      <c r="N967" s="290"/>
      <c r="O967" s="290"/>
      <c r="P967" s="290"/>
      <c r="Q967" s="290"/>
      <c r="R967" s="290"/>
      <c r="S967" s="290"/>
      <c r="T967" s="290"/>
      <c r="U967" s="290"/>
      <c r="V967" s="290"/>
      <c r="W967" s="290"/>
      <c r="X967" s="290"/>
      <c r="Y967" s="290"/>
      <c r="Z967" s="290"/>
    </row>
    <row r="968" hidden="1">
      <c r="A968" s="335"/>
      <c r="B968" s="349"/>
      <c r="C968" s="339"/>
      <c r="D968" s="351"/>
      <c r="E968" s="336"/>
      <c r="F968" s="312">
        <f t="shared" si="432"/>
        <v>0</v>
      </c>
      <c r="G968" s="312">
        <f t="shared" si="433"/>
        <v>0</v>
      </c>
      <c r="H968" s="372"/>
      <c r="I968" s="312">
        <f t="shared" si="434"/>
        <v>0</v>
      </c>
      <c r="J968" s="312">
        <f t="shared" si="435"/>
        <v>0</v>
      </c>
      <c r="K968" s="315" t="str">
        <f t="shared" si="423"/>
        <v>#DIV/0!</v>
      </c>
      <c r="L968" s="290"/>
      <c r="M968" s="290"/>
      <c r="N968" s="290"/>
      <c r="O968" s="290"/>
      <c r="P968" s="290"/>
      <c r="Q968" s="290"/>
      <c r="R968" s="290"/>
      <c r="S968" s="290"/>
      <c r="T968" s="290"/>
      <c r="U968" s="290"/>
      <c r="V968" s="290"/>
      <c r="W968" s="290"/>
      <c r="X968" s="290"/>
      <c r="Y968" s="290"/>
      <c r="Z968" s="290"/>
    </row>
    <row r="969" hidden="1">
      <c r="A969" s="335"/>
      <c r="B969" s="349"/>
      <c r="C969" s="339"/>
      <c r="D969" s="351"/>
      <c r="E969" s="336"/>
      <c r="F969" s="312">
        <f t="shared" si="432"/>
        <v>0</v>
      </c>
      <c r="G969" s="312">
        <f t="shared" si="433"/>
        <v>0</v>
      </c>
      <c r="H969" s="372"/>
      <c r="I969" s="312">
        <f t="shared" si="434"/>
        <v>0</v>
      </c>
      <c r="J969" s="312">
        <f t="shared" si="435"/>
        <v>0</v>
      </c>
      <c r="K969" s="315" t="str">
        <f t="shared" si="423"/>
        <v>#DIV/0!</v>
      </c>
      <c r="L969" s="290"/>
      <c r="M969" s="290"/>
      <c r="N969" s="290"/>
      <c r="O969" s="290"/>
      <c r="P969" s="290"/>
      <c r="Q969" s="290"/>
      <c r="R969" s="290"/>
      <c r="S969" s="290"/>
      <c r="T969" s="290"/>
      <c r="U969" s="290"/>
      <c r="V969" s="290"/>
      <c r="W969" s="290"/>
      <c r="X969" s="290"/>
      <c r="Y969" s="290"/>
      <c r="Z969" s="290"/>
    </row>
    <row r="970" hidden="1">
      <c r="A970" s="335"/>
      <c r="B970" s="349"/>
      <c r="C970" s="339"/>
      <c r="D970" s="351"/>
      <c r="E970" s="336"/>
      <c r="F970" s="312">
        <f t="shared" si="432"/>
        <v>0</v>
      </c>
      <c r="G970" s="312">
        <f t="shared" si="433"/>
        <v>0</v>
      </c>
      <c r="H970" s="372"/>
      <c r="I970" s="312">
        <f t="shared" si="434"/>
        <v>0</v>
      </c>
      <c r="J970" s="312">
        <f t="shared" si="435"/>
        <v>0</v>
      </c>
      <c r="K970" s="315" t="str">
        <f t="shared" si="423"/>
        <v>#DIV/0!</v>
      </c>
      <c r="L970" s="290"/>
      <c r="M970" s="290"/>
      <c r="N970" s="290"/>
      <c r="O970" s="290"/>
      <c r="P970" s="290"/>
      <c r="Q970" s="290"/>
      <c r="R970" s="290"/>
      <c r="S970" s="290"/>
      <c r="T970" s="290"/>
      <c r="U970" s="290"/>
      <c r="V970" s="290"/>
      <c r="W970" s="290"/>
      <c r="X970" s="290"/>
      <c r="Y970" s="290"/>
      <c r="Z970" s="290"/>
    </row>
    <row r="971" hidden="1">
      <c r="A971" s="335"/>
      <c r="B971" s="349"/>
      <c r="C971" s="339"/>
      <c r="D971" s="351"/>
      <c r="E971" s="336"/>
      <c r="F971" s="312">
        <f t="shared" si="432"/>
        <v>0</v>
      </c>
      <c r="G971" s="312">
        <f t="shared" si="433"/>
        <v>0</v>
      </c>
      <c r="H971" s="372"/>
      <c r="I971" s="312">
        <f t="shared" si="434"/>
        <v>0</v>
      </c>
      <c r="J971" s="312">
        <f t="shared" si="435"/>
        <v>0</v>
      </c>
      <c r="K971" s="315" t="str">
        <f t="shared" si="423"/>
        <v>#DIV/0!</v>
      </c>
      <c r="L971" s="290"/>
      <c r="M971" s="290"/>
      <c r="N971" s="290"/>
      <c r="O971" s="290"/>
      <c r="P971" s="290"/>
      <c r="Q971" s="290"/>
      <c r="R971" s="290"/>
      <c r="S971" s="290"/>
      <c r="T971" s="290"/>
      <c r="U971" s="290"/>
      <c r="V971" s="290"/>
      <c r="W971" s="290"/>
      <c r="X971" s="290"/>
      <c r="Y971" s="290"/>
      <c r="Z971" s="290"/>
    </row>
    <row r="972" hidden="1">
      <c r="A972" s="337"/>
      <c r="B972" s="338"/>
      <c r="C972" s="339"/>
      <c r="D972" s="351"/>
      <c r="E972" s="336"/>
      <c r="F972" s="312">
        <f t="shared" si="432"/>
        <v>0</v>
      </c>
      <c r="G972" s="312">
        <f t="shared" si="433"/>
        <v>0</v>
      </c>
      <c r="H972" s="372"/>
      <c r="I972" s="312">
        <f t="shared" si="434"/>
        <v>0</v>
      </c>
      <c r="J972" s="312">
        <f t="shared" si="435"/>
        <v>0</v>
      </c>
      <c r="K972" s="315" t="str">
        <f t="shared" si="423"/>
        <v>#DIV/0!</v>
      </c>
      <c r="L972" s="290"/>
      <c r="M972" s="290"/>
      <c r="N972" s="290"/>
      <c r="O972" s="290"/>
      <c r="P972" s="290"/>
      <c r="Q972" s="290"/>
      <c r="R972" s="290"/>
      <c r="S972" s="290"/>
      <c r="T972" s="290"/>
      <c r="U972" s="290"/>
      <c r="V972" s="290"/>
      <c r="W972" s="290"/>
      <c r="X972" s="290"/>
      <c r="Y972" s="290"/>
      <c r="Z972" s="290"/>
    </row>
    <row r="973" hidden="1">
      <c r="A973" s="341"/>
      <c r="B973" s="338"/>
      <c r="C973" s="342"/>
      <c r="D973" s="355"/>
      <c r="E973" s="343"/>
      <c r="F973" s="312">
        <f t="shared" si="432"/>
        <v>0</v>
      </c>
      <c r="G973" s="312">
        <f t="shared" si="433"/>
        <v>0</v>
      </c>
      <c r="H973" s="374"/>
      <c r="I973" s="312">
        <f t="shared" si="434"/>
        <v>0</v>
      </c>
      <c r="J973" s="312">
        <f t="shared" si="435"/>
        <v>0</v>
      </c>
      <c r="K973" s="315" t="str">
        <f t="shared" si="423"/>
        <v>#DIV/0!</v>
      </c>
      <c r="L973" s="290"/>
      <c r="M973" s="290"/>
      <c r="N973" s="290"/>
      <c r="O973" s="290"/>
      <c r="P973" s="290"/>
      <c r="Q973" s="290"/>
      <c r="R973" s="290"/>
      <c r="S973" s="290"/>
      <c r="T973" s="290"/>
      <c r="U973" s="290"/>
      <c r="V973" s="290"/>
      <c r="W973" s="290"/>
      <c r="X973" s="290"/>
      <c r="Y973" s="290"/>
      <c r="Z973" s="290"/>
    </row>
    <row r="974" hidden="1">
      <c r="A974" s="344"/>
      <c r="B974" s="345" t="s">
        <v>857</v>
      </c>
      <c r="C974" s="346">
        <f>SUM(C959:C973)</f>
        <v>0</v>
      </c>
      <c r="D974" s="346"/>
      <c r="E974" s="346"/>
      <c r="F974" s="347">
        <f t="shared" ref="F974:G974" si="436">SUM(F959:F973)</f>
        <v>0</v>
      </c>
      <c r="G974" s="347">
        <f t="shared" si="436"/>
        <v>0</v>
      </c>
      <c r="H974" s="346"/>
      <c r="I974" s="347">
        <f t="shared" ref="I974:J974" si="437">SUM(I959:I973)</f>
        <v>0</v>
      </c>
      <c r="J974" s="347">
        <f t="shared" si="437"/>
        <v>0</v>
      </c>
      <c r="K974" s="348" t="str">
        <f t="shared" si="423"/>
        <v>#DIV/0!</v>
      </c>
      <c r="L974" s="290"/>
      <c r="M974" s="290"/>
      <c r="N974" s="290"/>
      <c r="O974" s="290"/>
      <c r="P974" s="290"/>
      <c r="Q974" s="290"/>
      <c r="R974" s="290"/>
      <c r="S974" s="290"/>
      <c r="T974" s="290"/>
      <c r="U974" s="290"/>
      <c r="V974" s="290"/>
      <c r="W974" s="290"/>
      <c r="X974" s="290"/>
      <c r="Y974" s="290"/>
      <c r="Z974" s="290"/>
    </row>
    <row r="975" hidden="1">
      <c r="A975" s="335"/>
      <c r="B975" s="349"/>
      <c r="C975" s="350"/>
      <c r="D975" s="351"/>
      <c r="E975" s="352"/>
      <c r="F975" s="312">
        <f t="shared" ref="F975:F989" si="438">E975*C975</f>
        <v>0</v>
      </c>
      <c r="G975" s="312">
        <f t="shared" ref="G975:G989" si="439">F975*$C$890</f>
        <v>0</v>
      </c>
      <c r="H975" s="375"/>
      <c r="I975" s="312">
        <f t="shared" ref="I975:I989" si="440">H975*C975</f>
        <v>0</v>
      </c>
      <c r="J975" s="312">
        <f t="shared" ref="J975:J989" si="441">I975*$C$890</f>
        <v>0</v>
      </c>
      <c r="K975" s="315" t="str">
        <f t="shared" si="423"/>
        <v>#DIV/0!</v>
      </c>
      <c r="L975" s="331"/>
      <c r="M975" s="331"/>
      <c r="N975" s="331"/>
      <c r="O975" s="331"/>
      <c r="P975" s="331"/>
      <c r="Q975" s="331"/>
      <c r="R975" s="331"/>
      <c r="S975" s="331"/>
      <c r="T975" s="331"/>
      <c r="U975" s="331"/>
      <c r="V975" s="331"/>
      <c r="W975" s="331"/>
      <c r="X975" s="331"/>
      <c r="Y975" s="331"/>
      <c r="Z975" s="331"/>
    </row>
    <row r="976" hidden="1">
      <c r="A976" s="335"/>
      <c r="B976" s="349"/>
      <c r="C976" s="339"/>
      <c r="D976" s="351"/>
      <c r="E976" s="336"/>
      <c r="F976" s="312">
        <f t="shared" si="438"/>
        <v>0</v>
      </c>
      <c r="G976" s="312">
        <f t="shared" si="439"/>
        <v>0</v>
      </c>
      <c r="H976" s="372"/>
      <c r="I976" s="312">
        <f t="shared" si="440"/>
        <v>0</v>
      </c>
      <c r="J976" s="312">
        <f t="shared" si="441"/>
        <v>0</v>
      </c>
      <c r="K976" s="315" t="str">
        <f t="shared" si="423"/>
        <v>#DIV/0!</v>
      </c>
      <c r="L976" s="290"/>
      <c r="M976" s="290"/>
      <c r="N976" s="290"/>
      <c r="O976" s="290"/>
      <c r="P976" s="290"/>
      <c r="Q976" s="290"/>
      <c r="R976" s="290"/>
      <c r="S976" s="290"/>
      <c r="T976" s="290"/>
      <c r="U976" s="290"/>
      <c r="V976" s="290"/>
      <c r="W976" s="290"/>
      <c r="X976" s="290"/>
      <c r="Y976" s="290"/>
      <c r="Z976" s="290"/>
    </row>
    <row r="977" hidden="1">
      <c r="A977" s="335"/>
      <c r="B977" s="354"/>
      <c r="C977" s="339"/>
      <c r="D977" s="351"/>
      <c r="E977" s="336"/>
      <c r="F977" s="312">
        <f t="shared" si="438"/>
        <v>0</v>
      </c>
      <c r="G977" s="312">
        <f t="shared" si="439"/>
        <v>0</v>
      </c>
      <c r="H977" s="372"/>
      <c r="I977" s="312">
        <f t="shared" si="440"/>
        <v>0</v>
      </c>
      <c r="J977" s="312">
        <f t="shared" si="441"/>
        <v>0</v>
      </c>
      <c r="K977" s="315" t="str">
        <f t="shared" si="423"/>
        <v>#DIV/0!</v>
      </c>
      <c r="L977" s="290"/>
      <c r="M977" s="290"/>
      <c r="N977" s="290"/>
      <c r="O977" s="290"/>
      <c r="P977" s="290"/>
      <c r="Q977" s="290"/>
      <c r="R977" s="290"/>
      <c r="S977" s="290"/>
      <c r="T977" s="290"/>
      <c r="U977" s="290"/>
      <c r="V977" s="290"/>
      <c r="W977" s="290"/>
      <c r="X977" s="290"/>
      <c r="Y977" s="290"/>
      <c r="Z977" s="290"/>
    </row>
    <row r="978" hidden="1">
      <c r="A978" s="335"/>
      <c r="B978" s="349"/>
      <c r="C978" s="339"/>
      <c r="D978" s="351"/>
      <c r="E978" s="336"/>
      <c r="F978" s="312">
        <f t="shared" si="438"/>
        <v>0</v>
      </c>
      <c r="G978" s="312">
        <f t="shared" si="439"/>
        <v>0</v>
      </c>
      <c r="H978" s="372"/>
      <c r="I978" s="312">
        <f t="shared" si="440"/>
        <v>0</v>
      </c>
      <c r="J978" s="312">
        <f t="shared" si="441"/>
        <v>0</v>
      </c>
      <c r="K978" s="315" t="str">
        <f t="shared" si="423"/>
        <v>#DIV/0!</v>
      </c>
      <c r="L978" s="290"/>
      <c r="M978" s="290"/>
      <c r="N978" s="290"/>
      <c r="O978" s="290"/>
      <c r="P978" s="290"/>
      <c r="Q978" s="290"/>
      <c r="R978" s="290"/>
      <c r="S978" s="290"/>
      <c r="T978" s="290"/>
      <c r="U978" s="290"/>
      <c r="V978" s="290"/>
      <c r="W978" s="290"/>
      <c r="X978" s="290"/>
      <c r="Y978" s="290"/>
      <c r="Z978" s="290"/>
    </row>
    <row r="979" hidden="1">
      <c r="A979" s="335"/>
      <c r="B979" s="349"/>
      <c r="C979" s="339"/>
      <c r="D979" s="351"/>
      <c r="E979" s="336"/>
      <c r="F979" s="312">
        <f t="shared" si="438"/>
        <v>0</v>
      </c>
      <c r="G979" s="312">
        <f t="shared" si="439"/>
        <v>0</v>
      </c>
      <c r="H979" s="372"/>
      <c r="I979" s="312">
        <f t="shared" si="440"/>
        <v>0</v>
      </c>
      <c r="J979" s="312">
        <f t="shared" si="441"/>
        <v>0</v>
      </c>
      <c r="K979" s="315" t="str">
        <f t="shared" si="423"/>
        <v>#DIV/0!</v>
      </c>
      <c r="L979" s="290"/>
      <c r="M979" s="290"/>
      <c r="N979" s="290"/>
      <c r="O979" s="290"/>
      <c r="P979" s="290"/>
      <c r="Q979" s="290"/>
      <c r="R979" s="290"/>
      <c r="S979" s="290"/>
      <c r="T979" s="290"/>
      <c r="U979" s="290"/>
      <c r="V979" s="290"/>
      <c r="W979" s="290"/>
      <c r="X979" s="290"/>
      <c r="Y979" s="290"/>
      <c r="Z979" s="290"/>
    </row>
    <row r="980" hidden="1">
      <c r="A980" s="335"/>
      <c r="B980" s="349"/>
      <c r="C980" s="339"/>
      <c r="D980" s="351"/>
      <c r="E980" s="336"/>
      <c r="F980" s="312">
        <f t="shared" si="438"/>
        <v>0</v>
      </c>
      <c r="G980" s="312">
        <f t="shared" si="439"/>
        <v>0</v>
      </c>
      <c r="H980" s="372"/>
      <c r="I980" s="312">
        <f t="shared" si="440"/>
        <v>0</v>
      </c>
      <c r="J980" s="312">
        <f t="shared" si="441"/>
        <v>0</v>
      </c>
      <c r="K980" s="315" t="str">
        <f t="shared" si="423"/>
        <v>#DIV/0!</v>
      </c>
      <c r="L980" s="290"/>
      <c r="M980" s="290"/>
      <c r="N980" s="290"/>
      <c r="O980" s="290"/>
      <c r="P980" s="290"/>
      <c r="Q980" s="290"/>
      <c r="R980" s="290"/>
      <c r="S980" s="290"/>
      <c r="T980" s="290"/>
      <c r="U980" s="290"/>
      <c r="V980" s="290"/>
      <c r="W980" s="290"/>
      <c r="X980" s="290"/>
      <c r="Y980" s="290"/>
      <c r="Z980" s="290"/>
    </row>
    <row r="981" hidden="1">
      <c r="A981" s="335"/>
      <c r="B981" s="349"/>
      <c r="C981" s="339"/>
      <c r="D981" s="351"/>
      <c r="E981" s="336"/>
      <c r="F981" s="312">
        <f t="shared" si="438"/>
        <v>0</v>
      </c>
      <c r="G981" s="312">
        <f t="shared" si="439"/>
        <v>0</v>
      </c>
      <c r="H981" s="372"/>
      <c r="I981" s="312">
        <f t="shared" si="440"/>
        <v>0</v>
      </c>
      <c r="J981" s="312">
        <f t="shared" si="441"/>
        <v>0</v>
      </c>
      <c r="K981" s="315" t="str">
        <f t="shared" si="423"/>
        <v>#DIV/0!</v>
      </c>
      <c r="L981" s="290"/>
      <c r="M981" s="290"/>
      <c r="N981" s="290"/>
      <c r="O981" s="290"/>
      <c r="P981" s="290"/>
      <c r="Q981" s="290"/>
      <c r="R981" s="290"/>
      <c r="S981" s="290"/>
      <c r="T981" s="290"/>
      <c r="U981" s="290"/>
      <c r="V981" s="290"/>
      <c r="W981" s="290"/>
      <c r="X981" s="290"/>
      <c r="Y981" s="290"/>
      <c r="Z981" s="290"/>
    </row>
    <row r="982" hidden="1">
      <c r="A982" s="335"/>
      <c r="B982" s="349"/>
      <c r="C982" s="339"/>
      <c r="D982" s="351"/>
      <c r="E982" s="336"/>
      <c r="F982" s="312">
        <f t="shared" si="438"/>
        <v>0</v>
      </c>
      <c r="G982" s="312">
        <f t="shared" si="439"/>
        <v>0</v>
      </c>
      <c r="H982" s="372"/>
      <c r="I982" s="312">
        <f t="shared" si="440"/>
        <v>0</v>
      </c>
      <c r="J982" s="312">
        <f t="shared" si="441"/>
        <v>0</v>
      </c>
      <c r="K982" s="315" t="str">
        <f t="shared" si="423"/>
        <v>#DIV/0!</v>
      </c>
      <c r="L982" s="290"/>
      <c r="M982" s="290"/>
      <c r="N982" s="290"/>
      <c r="O982" s="290"/>
      <c r="P982" s="290"/>
      <c r="Q982" s="290"/>
      <c r="R982" s="290"/>
      <c r="S982" s="290"/>
      <c r="T982" s="290"/>
      <c r="U982" s="290"/>
      <c r="V982" s="290"/>
      <c r="W982" s="290"/>
      <c r="X982" s="290"/>
      <c r="Y982" s="290"/>
      <c r="Z982" s="290"/>
    </row>
    <row r="983" hidden="1">
      <c r="A983" s="335"/>
      <c r="B983" s="349"/>
      <c r="C983" s="339"/>
      <c r="D983" s="351"/>
      <c r="E983" s="336"/>
      <c r="F983" s="312">
        <f t="shared" si="438"/>
        <v>0</v>
      </c>
      <c r="G983" s="312">
        <f t="shared" si="439"/>
        <v>0</v>
      </c>
      <c r="H983" s="372"/>
      <c r="I983" s="312">
        <f t="shared" si="440"/>
        <v>0</v>
      </c>
      <c r="J983" s="312">
        <f t="shared" si="441"/>
        <v>0</v>
      </c>
      <c r="K983" s="315" t="str">
        <f t="shared" si="423"/>
        <v>#DIV/0!</v>
      </c>
      <c r="L983" s="290"/>
      <c r="M983" s="290"/>
      <c r="N983" s="290"/>
      <c r="O983" s="290"/>
      <c r="P983" s="290"/>
      <c r="Q983" s="290"/>
      <c r="R983" s="290"/>
      <c r="S983" s="290"/>
      <c r="T983" s="290"/>
      <c r="U983" s="290"/>
      <c r="V983" s="290"/>
      <c r="W983" s="290"/>
      <c r="X983" s="290"/>
      <c r="Y983" s="290"/>
      <c r="Z983" s="290"/>
    </row>
    <row r="984" hidden="1">
      <c r="A984" s="335"/>
      <c r="B984" s="349"/>
      <c r="C984" s="339"/>
      <c r="D984" s="351"/>
      <c r="E984" s="336"/>
      <c r="F984" s="312">
        <f t="shared" si="438"/>
        <v>0</v>
      </c>
      <c r="G984" s="312">
        <f t="shared" si="439"/>
        <v>0</v>
      </c>
      <c r="H984" s="372"/>
      <c r="I984" s="312">
        <f t="shared" si="440"/>
        <v>0</v>
      </c>
      <c r="J984" s="312">
        <f t="shared" si="441"/>
        <v>0</v>
      </c>
      <c r="K984" s="315" t="str">
        <f t="shared" si="423"/>
        <v>#DIV/0!</v>
      </c>
      <c r="L984" s="290"/>
      <c r="M984" s="290"/>
      <c r="N984" s="290"/>
      <c r="O984" s="290"/>
      <c r="P984" s="290"/>
      <c r="Q984" s="290"/>
      <c r="R984" s="290"/>
      <c r="S984" s="290"/>
      <c r="T984" s="290"/>
      <c r="U984" s="290"/>
      <c r="V984" s="290"/>
      <c r="W984" s="290"/>
      <c r="X984" s="290"/>
      <c r="Y984" s="290"/>
      <c r="Z984" s="290"/>
    </row>
    <row r="985" hidden="1">
      <c r="A985" s="335"/>
      <c r="B985" s="349"/>
      <c r="C985" s="339"/>
      <c r="D985" s="351"/>
      <c r="E985" s="336"/>
      <c r="F985" s="312">
        <f t="shared" si="438"/>
        <v>0</v>
      </c>
      <c r="G985" s="312">
        <f t="shared" si="439"/>
        <v>0</v>
      </c>
      <c r="H985" s="372"/>
      <c r="I985" s="312">
        <f t="shared" si="440"/>
        <v>0</v>
      </c>
      <c r="J985" s="312">
        <f t="shared" si="441"/>
        <v>0</v>
      </c>
      <c r="K985" s="315" t="str">
        <f t="shared" si="423"/>
        <v>#DIV/0!</v>
      </c>
      <c r="L985" s="290"/>
      <c r="M985" s="290"/>
      <c r="N985" s="290"/>
      <c r="O985" s="290"/>
      <c r="P985" s="290"/>
      <c r="Q985" s="290"/>
      <c r="R985" s="290"/>
      <c r="S985" s="290"/>
      <c r="T985" s="290"/>
      <c r="U985" s="290"/>
      <c r="V985" s="290"/>
      <c r="W985" s="290"/>
      <c r="X985" s="290"/>
      <c r="Y985" s="290"/>
      <c r="Z985" s="290"/>
    </row>
    <row r="986" hidden="1">
      <c r="A986" s="335"/>
      <c r="B986" s="349"/>
      <c r="C986" s="339"/>
      <c r="D986" s="351"/>
      <c r="E986" s="336"/>
      <c r="F986" s="312">
        <f t="shared" si="438"/>
        <v>0</v>
      </c>
      <c r="G986" s="312">
        <f t="shared" si="439"/>
        <v>0</v>
      </c>
      <c r="H986" s="372"/>
      <c r="I986" s="312">
        <f t="shared" si="440"/>
        <v>0</v>
      </c>
      <c r="J986" s="312">
        <f t="shared" si="441"/>
        <v>0</v>
      </c>
      <c r="K986" s="315" t="str">
        <f t="shared" si="423"/>
        <v>#DIV/0!</v>
      </c>
      <c r="L986" s="290"/>
      <c r="M986" s="290"/>
      <c r="N986" s="290"/>
      <c r="O986" s="290"/>
      <c r="P986" s="290"/>
      <c r="Q986" s="290"/>
      <c r="R986" s="290"/>
      <c r="S986" s="290"/>
      <c r="T986" s="290"/>
      <c r="U986" s="290"/>
      <c r="V986" s="290"/>
      <c r="W986" s="290"/>
      <c r="X986" s="290"/>
      <c r="Y986" s="290"/>
      <c r="Z986" s="290"/>
    </row>
    <row r="987" hidden="1">
      <c r="A987" s="335"/>
      <c r="B987" s="349"/>
      <c r="C987" s="339"/>
      <c r="D987" s="351"/>
      <c r="E987" s="336"/>
      <c r="F987" s="312">
        <f t="shared" si="438"/>
        <v>0</v>
      </c>
      <c r="G987" s="312">
        <f t="shared" si="439"/>
        <v>0</v>
      </c>
      <c r="H987" s="372"/>
      <c r="I987" s="312">
        <f t="shared" si="440"/>
        <v>0</v>
      </c>
      <c r="J987" s="312">
        <f t="shared" si="441"/>
        <v>0</v>
      </c>
      <c r="K987" s="315" t="str">
        <f t="shared" si="423"/>
        <v>#DIV/0!</v>
      </c>
      <c r="L987" s="290"/>
      <c r="M987" s="290"/>
      <c r="N987" s="290"/>
      <c r="O987" s="290"/>
      <c r="P987" s="290"/>
      <c r="Q987" s="290"/>
      <c r="R987" s="290"/>
      <c r="S987" s="290"/>
      <c r="T987" s="290"/>
      <c r="U987" s="290"/>
      <c r="V987" s="290"/>
      <c r="W987" s="290"/>
      <c r="X987" s="290"/>
      <c r="Y987" s="290"/>
      <c r="Z987" s="290"/>
    </row>
    <row r="988" hidden="1">
      <c r="A988" s="337"/>
      <c r="B988" s="338"/>
      <c r="C988" s="339"/>
      <c r="D988" s="351"/>
      <c r="E988" s="336"/>
      <c r="F988" s="312">
        <f t="shared" si="438"/>
        <v>0</v>
      </c>
      <c r="G988" s="312">
        <f t="shared" si="439"/>
        <v>0</v>
      </c>
      <c r="H988" s="372"/>
      <c r="I988" s="312">
        <f t="shared" si="440"/>
        <v>0</v>
      </c>
      <c r="J988" s="312">
        <f t="shared" si="441"/>
        <v>0</v>
      </c>
      <c r="K988" s="315" t="str">
        <f t="shared" si="423"/>
        <v>#DIV/0!</v>
      </c>
      <c r="L988" s="290"/>
      <c r="M988" s="290"/>
      <c r="N988" s="290"/>
      <c r="O988" s="290"/>
      <c r="P988" s="290"/>
      <c r="Q988" s="290"/>
      <c r="R988" s="290"/>
      <c r="S988" s="290"/>
      <c r="T988" s="290"/>
      <c r="U988" s="290"/>
      <c r="V988" s="290"/>
      <c r="W988" s="290"/>
      <c r="X988" s="290"/>
      <c r="Y988" s="290"/>
      <c r="Z988" s="290"/>
    </row>
    <row r="989" hidden="1">
      <c r="A989" s="341"/>
      <c r="B989" s="338"/>
      <c r="C989" s="342"/>
      <c r="D989" s="355"/>
      <c r="E989" s="343"/>
      <c r="F989" s="312">
        <f t="shared" si="438"/>
        <v>0</v>
      </c>
      <c r="G989" s="312">
        <f t="shared" si="439"/>
        <v>0</v>
      </c>
      <c r="H989" s="374"/>
      <c r="I989" s="312">
        <f t="shared" si="440"/>
        <v>0</v>
      </c>
      <c r="J989" s="312">
        <f t="shared" si="441"/>
        <v>0</v>
      </c>
      <c r="K989" s="315" t="str">
        <f t="shared" si="423"/>
        <v>#DIV/0!</v>
      </c>
      <c r="L989" s="290"/>
      <c r="M989" s="290"/>
      <c r="N989" s="290"/>
      <c r="O989" s="290"/>
      <c r="P989" s="290"/>
      <c r="Q989" s="290"/>
      <c r="R989" s="290"/>
      <c r="S989" s="290"/>
      <c r="T989" s="290"/>
      <c r="U989" s="290"/>
      <c r="V989" s="290"/>
      <c r="W989" s="290"/>
      <c r="X989" s="290"/>
      <c r="Y989" s="290"/>
      <c r="Z989" s="290"/>
    </row>
    <row r="990" hidden="1">
      <c r="A990" s="344"/>
      <c r="B990" s="345" t="s">
        <v>858</v>
      </c>
      <c r="C990" s="346">
        <f>SUM(C975:C989)</f>
        <v>0</v>
      </c>
      <c r="D990" s="346"/>
      <c r="E990" s="346"/>
      <c r="F990" s="356">
        <f t="shared" ref="F990:G990" si="442">SUM(F975:F989)</f>
        <v>0</v>
      </c>
      <c r="G990" s="356">
        <f t="shared" si="442"/>
        <v>0</v>
      </c>
      <c r="H990" s="376"/>
      <c r="I990" s="356">
        <f t="shared" ref="I990:J990" si="443">SUM(I975:I989)</f>
        <v>0</v>
      </c>
      <c r="J990" s="356">
        <f t="shared" si="443"/>
        <v>0</v>
      </c>
      <c r="K990" s="357" t="str">
        <f t="shared" si="423"/>
        <v>#DIV/0!</v>
      </c>
      <c r="L990" s="290"/>
      <c r="M990" s="290"/>
      <c r="N990" s="290"/>
      <c r="O990" s="290"/>
      <c r="P990" s="290"/>
      <c r="Q990" s="290"/>
      <c r="R990" s="290"/>
      <c r="S990" s="290"/>
      <c r="T990" s="290"/>
      <c r="U990" s="290"/>
      <c r="V990" s="290"/>
      <c r="W990" s="290"/>
      <c r="X990" s="290"/>
      <c r="Y990" s="290"/>
      <c r="Z990" s="290"/>
    </row>
    <row r="991">
      <c r="A991" s="278"/>
      <c r="B991" s="290"/>
      <c r="C991" s="290"/>
      <c r="D991" s="290"/>
      <c r="E991" s="358" t="s">
        <v>859</v>
      </c>
      <c r="F991" s="359">
        <f t="shared" ref="F991:G991" si="444">F990+F974+F958+F942+F926+F910</f>
        <v>4544</v>
      </c>
      <c r="G991" s="359">
        <f t="shared" si="444"/>
        <v>127232</v>
      </c>
      <c r="H991" s="290"/>
      <c r="I991" s="359">
        <f t="shared" ref="I991:J991" si="445">I990+I974+I958+I942+I926+I910</f>
        <v>14017.24138</v>
      </c>
      <c r="J991" s="359">
        <f t="shared" si="445"/>
        <v>392482.7586</v>
      </c>
      <c r="K991" s="348">
        <f t="shared" si="423"/>
        <v>0.3241722017</v>
      </c>
      <c r="L991" s="290"/>
      <c r="M991" s="290"/>
      <c r="N991" s="290"/>
      <c r="O991" s="290"/>
      <c r="P991" s="290"/>
      <c r="Q991" s="290"/>
      <c r="R991" s="290"/>
      <c r="S991" s="290"/>
      <c r="T991" s="290"/>
      <c r="U991" s="290"/>
      <c r="V991" s="290"/>
      <c r="W991" s="290"/>
      <c r="X991" s="290"/>
      <c r="Y991" s="290"/>
      <c r="Z991" s="290"/>
    </row>
    <row r="992">
      <c r="A992" s="278"/>
      <c r="B992" s="290"/>
      <c r="C992" s="290"/>
      <c r="D992" s="290"/>
      <c r="E992" s="290"/>
      <c r="F992" s="290"/>
      <c r="G992" s="290"/>
      <c r="H992" s="290"/>
      <c r="I992" s="290"/>
      <c r="J992" s="290"/>
      <c r="K992" s="290"/>
      <c r="L992" s="290"/>
      <c r="M992" s="290"/>
      <c r="N992" s="290"/>
      <c r="O992" s="290"/>
      <c r="P992" s="290"/>
      <c r="Q992" s="290"/>
      <c r="R992" s="290"/>
      <c r="S992" s="290"/>
      <c r="T992" s="290"/>
      <c r="U992" s="290"/>
      <c r="V992" s="290"/>
      <c r="W992" s="290"/>
      <c r="X992" s="290"/>
      <c r="Y992" s="290"/>
      <c r="Z992" s="290"/>
    </row>
    <row r="993">
      <c r="A993" s="278"/>
      <c r="B993" s="290"/>
      <c r="C993" s="290"/>
      <c r="D993" s="290"/>
      <c r="E993" s="290"/>
      <c r="F993" s="290"/>
      <c r="G993" s="290"/>
      <c r="H993" s="290"/>
      <c r="I993" s="290"/>
      <c r="J993" s="290"/>
      <c r="K993" s="290"/>
      <c r="L993" s="290"/>
      <c r="M993" s="290"/>
      <c r="N993" s="290"/>
      <c r="O993" s="290"/>
      <c r="P993" s="290"/>
      <c r="Q993" s="290"/>
      <c r="R993" s="290"/>
      <c r="S993" s="290"/>
      <c r="T993" s="290"/>
      <c r="U993" s="290"/>
      <c r="V993" s="290"/>
      <c r="W993" s="290"/>
      <c r="X993" s="290"/>
      <c r="Y993" s="290"/>
      <c r="Z993" s="290"/>
    </row>
    <row r="994">
      <c r="A994" s="291"/>
      <c r="B994" s="360" t="s">
        <v>818</v>
      </c>
      <c r="C994" s="3"/>
      <c r="D994" s="293"/>
      <c r="E994" s="361" t="s">
        <v>860</v>
      </c>
      <c r="F994" s="362">
        <f>C998</f>
        <v>39.91428571</v>
      </c>
      <c r="G994" s="361" t="s">
        <v>820</v>
      </c>
      <c r="H994" s="363" t="s">
        <v>821</v>
      </c>
      <c r="I994" s="289"/>
      <c r="J994" s="289"/>
      <c r="K994" s="286"/>
      <c r="L994" s="290"/>
      <c r="M994" s="290"/>
      <c r="N994" s="290"/>
      <c r="O994" s="290"/>
      <c r="P994" s="290"/>
      <c r="Q994" s="290"/>
      <c r="R994" s="290"/>
      <c r="S994" s="290"/>
      <c r="T994" s="290"/>
      <c r="U994" s="290"/>
      <c r="V994" s="290"/>
      <c r="W994" s="290"/>
      <c r="X994" s="290"/>
      <c r="Y994" s="290"/>
      <c r="Z994" s="290"/>
    </row>
    <row r="995">
      <c r="A995" s="291"/>
      <c r="B995" s="298" t="s">
        <v>822</v>
      </c>
      <c r="C995" s="299" t="str">
        <f>'Rotación'!C179</f>
        <v>Octubre</v>
      </c>
      <c r="D995" s="293"/>
      <c r="E995" s="300" t="s">
        <v>823</v>
      </c>
      <c r="F995" s="301">
        <v>2.0</v>
      </c>
      <c r="G995" s="302">
        <f>F995*F994</f>
        <v>79.82857143</v>
      </c>
      <c r="H995" s="303">
        <v>75.0</v>
      </c>
      <c r="I995" s="289"/>
      <c r="J995" s="289"/>
      <c r="K995" s="286"/>
      <c r="L995" s="290"/>
      <c r="M995" s="290"/>
      <c r="N995" s="290"/>
      <c r="O995" s="290"/>
      <c r="P995" s="290"/>
      <c r="Q995" s="290"/>
      <c r="R995" s="290"/>
      <c r="S995" s="290"/>
      <c r="T995" s="290"/>
      <c r="U995" s="290"/>
      <c r="V995" s="290"/>
      <c r="W995" s="290"/>
      <c r="X995" s="290"/>
      <c r="Y995" s="290"/>
      <c r="Z995" s="290"/>
    </row>
    <row r="996">
      <c r="A996" s="291"/>
      <c r="B996" s="304" t="s">
        <v>824</v>
      </c>
      <c r="C996" s="299">
        <f>'Rotación'!N5</f>
        <v>44</v>
      </c>
      <c r="D996" s="293"/>
      <c r="E996" s="300"/>
      <c r="F996" s="305"/>
      <c r="G996" s="302"/>
      <c r="H996" s="365"/>
      <c r="I996" s="289"/>
      <c r="J996" s="289"/>
      <c r="K996" s="286"/>
      <c r="L996" s="290"/>
      <c r="M996" s="290"/>
      <c r="N996" s="290"/>
      <c r="O996" s="290"/>
      <c r="P996" s="290"/>
      <c r="Q996" s="290"/>
      <c r="R996" s="290"/>
      <c r="S996" s="290"/>
      <c r="T996" s="290"/>
      <c r="U996" s="290"/>
      <c r="V996" s="290"/>
      <c r="W996" s="290"/>
      <c r="X996" s="290"/>
      <c r="Y996" s="290"/>
      <c r="Z996" s="290"/>
    </row>
    <row r="997">
      <c r="A997" s="291"/>
      <c r="B997" s="304" t="s">
        <v>795</v>
      </c>
      <c r="C997" s="306">
        <f>'Rotación'!N8</f>
        <v>0.9071428571</v>
      </c>
      <c r="D997" s="293"/>
      <c r="E997" s="300"/>
      <c r="F997" s="305"/>
      <c r="G997" s="302"/>
      <c r="H997" s="365"/>
      <c r="I997" s="289"/>
      <c r="J997" s="289"/>
      <c r="K997" s="286"/>
      <c r="L997" s="290"/>
      <c r="M997" s="290"/>
      <c r="N997" s="290"/>
      <c r="O997" s="290"/>
      <c r="P997" s="290"/>
      <c r="Q997" s="290"/>
      <c r="R997" s="290"/>
      <c r="S997" s="290"/>
      <c r="T997" s="290"/>
      <c r="U997" s="290"/>
      <c r="V997" s="290"/>
      <c r="W997" s="290"/>
      <c r="X997" s="290"/>
      <c r="Y997" s="290"/>
      <c r="Z997" s="290"/>
    </row>
    <row r="998">
      <c r="A998" s="291"/>
      <c r="B998" s="307" t="s">
        <v>825</v>
      </c>
      <c r="C998" s="299">
        <f>C997*C996</f>
        <v>39.91428571</v>
      </c>
      <c r="D998" s="293"/>
      <c r="E998" s="300"/>
      <c r="F998" s="305"/>
      <c r="G998" s="302"/>
      <c r="H998" s="365"/>
      <c r="I998" s="289"/>
      <c r="J998" s="289"/>
      <c r="K998" s="286"/>
      <c r="L998" s="290"/>
      <c r="M998" s="290"/>
      <c r="N998" s="290"/>
      <c r="O998" s="290"/>
      <c r="P998" s="290"/>
      <c r="Q998" s="290"/>
      <c r="R998" s="290"/>
      <c r="S998" s="290"/>
      <c r="T998" s="290"/>
      <c r="U998" s="290"/>
      <c r="V998" s="290"/>
      <c r="W998" s="290"/>
      <c r="X998" s="290"/>
      <c r="Y998" s="290"/>
      <c r="Z998" s="290"/>
    </row>
    <row r="999">
      <c r="A999" s="291"/>
      <c r="B999" s="307" t="s">
        <v>826</v>
      </c>
      <c r="C999" s="366">
        <f>C998*C1000</f>
        <v>1197.428571</v>
      </c>
      <c r="D999" s="293"/>
      <c r="E999" s="300"/>
      <c r="F999" s="305"/>
      <c r="G999" s="302"/>
      <c r="H999" s="365"/>
      <c r="I999" s="289"/>
      <c r="J999" s="289"/>
      <c r="K999" s="286"/>
      <c r="L999" s="290"/>
      <c r="M999" s="290"/>
      <c r="N999" s="290"/>
      <c r="O999" s="290"/>
      <c r="P999" s="290"/>
      <c r="Q999" s="290"/>
      <c r="R999" s="290"/>
      <c r="S999" s="290"/>
      <c r="T999" s="290"/>
      <c r="U999" s="290"/>
      <c r="V999" s="290"/>
      <c r="W999" s="290"/>
      <c r="X999" s="290"/>
      <c r="Y999" s="290"/>
      <c r="Z999" s="290"/>
    </row>
    <row r="1000">
      <c r="A1000" s="291"/>
      <c r="B1000" s="307" t="s">
        <v>827</v>
      </c>
      <c r="C1000" s="299">
        <f>'Rotación'!N4</f>
        <v>30</v>
      </c>
      <c r="D1000" s="293"/>
      <c r="E1000" s="300"/>
      <c r="F1000" s="305"/>
      <c r="G1000" s="302"/>
      <c r="H1000" s="365"/>
      <c r="I1000" s="289"/>
      <c r="J1000" s="289"/>
      <c r="K1000" s="286"/>
      <c r="L1000" s="290"/>
      <c r="M1000" s="290"/>
      <c r="N1000" s="290"/>
      <c r="O1000" s="290"/>
      <c r="P1000" s="290"/>
      <c r="Q1000" s="290"/>
      <c r="R1000" s="290"/>
      <c r="S1000" s="290"/>
      <c r="T1000" s="290"/>
      <c r="U1000" s="290"/>
      <c r="V1000" s="290"/>
      <c r="W1000" s="290"/>
      <c r="X1000" s="290"/>
      <c r="Y1000" s="290"/>
      <c r="Z1000" s="290"/>
    </row>
    <row r="1001">
      <c r="A1001" s="291"/>
      <c r="B1001" s="311" t="s">
        <v>828</v>
      </c>
      <c r="C1001" s="312">
        <f>J1101/C999</f>
        <v>332.2061231</v>
      </c>
      <c r="D1001" s="289"/>
      <c r="E1001" s="289"/>
      <c r="F1001" s="289"/>
      <c r="G1001" s="289"/>
      <c r="H1001" s="289"/>
      <c r="I1001" s="289"/>
      <c r="J1001" s="289"/>
      <c r="K1001" s="286"/>
      <c r="L1001" s="290"/>
      <c r="M1001" s="290"/>
      <c r="N1001" s="290"/>
      <c r="O1001" s="290"/>
      <c r="P1001" s="290"/>
      <c r="Q1001" s="290"/>
      <c r="R1001" s="290"/>
      <c r="S1001" s="290"/>
      <c r="T1001" s="290"/>
      <c r="U1001" s="290"/>
      <c r="V1001" s="290"/>
      <c r="W1001" s="290"/>
      <c r="X1001" s="290"/>
      <c r="Y1001" s="290"/>
      <c r="Z1001" s="290"/>
    </row>
    <row r="1002">
      <c r="A1002" s="291"/>
      <c r="B1002" s="307" t="s">
        <v>829</v>
      </c>
      <c r="C1002" s="315">
        <f>K1101</f>
        <v>0.3208300971</v>
      </c>
      <c r="D1002" s="286"/>
      <c r="E1002" s="289"/>
      <c r="F1002" s="289"/>
      <c r="G1002" s="289"/>
      <c r="H1002" s="289"/>
      <c r="I1002" s="289"/>
      <c r="J1002" s="289"/>
      <c r="K1002" s="286"/>
      <c r="L1002" s="290"/>
      <c r="M1002" s="290"/>
      <c r="N1002" s="290"/>
      <c r="O1002" s="290"/>
      <c r="P1002" s="290"/>
      <c r="Q1002" s="290"/>
      <c r="R1002" s="290"/>
      <c r="S1002" s="290"/>
      <c r="T1002" s="290"/>
      <c r="U1002" s="290"/>
      <c r="V1002" s="290"/>
      <c r="W1002" s="290"/>
      <c r="X1002" s="290"/>
      <c r="Y1002" s="290"/>
      <c r="Z1002" s="290"/>
    </row>
    <row r="1003">
      <c r="A1003" s="316"/>
      <c r="B1003" s="285"/>
      <c r="C1003" s="285"/>
      <c r="D1003" s="285"/>
      <c r="E1003" s="287"/>
      <c r="F1003" s="287"/>
      <c r="G1003" s="287"/>
      <c r="H1003" s="287"/>
      <c r="I1003" s="287"/>
      <c r="J1003" s="287"/>
      <c r="K1003" s="285"/>
      <c r="L1003" s="290"/>
      <c r="M1003" s="290"/>
      <c r="N1003" s="290"/>
      <c r="O1003" s="290"/>
      <c r="P1003" s="290"/>
      <c r="Q1003" s="290"/>
      <c r="R1003" s="290"/>
      <c r="S1003" s="290"/>
      <c r="T1003" s="290"/>
      <c r="U1003" s="290"/>
      <c r="V1003" s="290"/>
      <c r="W1003" s="290"/>
      <c r="X1003" s="290"/>
      <c r="Y1003" s="290"/>
      <c r="Z1003" s="290"/>
    </row>
    <row r="1004">
      <c r="A1004" s="317" t="s">
        <v>830</v>
      </c>
      <c r="B1004" s="318" t="s">
        <v>831</v>
      </c>
      <c r="C1004" s="318" t="s">
        <v>832</v>
      </c>
      <c r="D1004" s="318" t="s">
        <v>833</v>
      </c>
      <c r="E1004" s="319" t="s">
        <v>834</v>
      </c>
      <c r="F1004" s="319" t="s">
        <v>835</v>
      </c>
      <c r="G1004" s="319" t="s">
        <v>836</v>
      </c>
      <c r="H1004" s="319" t="s">
        <v>837</v>
      </c>
      <c r="I1004" s="319" t="s">
        <v>838</v>
      </c>
      <c r="J1004" s="319" t="s">
        <v>839</v>
      </c>
      <c r="K1004" s="318" t="s">
        <v>840</v>
      </c>
      <c r="L1004" s="322"/>
      <c r="M1004" s="322"/>
      <c r="N1004" s="322"/>
      <c r="O1004" s="322"/>
      <c r="P1004" s="322"/>
      <c r="Q1004" s="322"/>
      <c r="R1004" s="322"/>
      <c r="S1004" s="322"/>
      <c r="T1004" s="322"/>
      <c r="U1004" s="322"/>
      <c r="V1004" s="322"/>
      <c r="W1004" s="322"/>
      <c r="X1004" s="322"/>
      <c r="Y1004" s="322"/>
      <c r="Z1004" s="322"/>
    </row>
    <row r="1005">
      <c r="A1005" s="335"/>
      <c r="B1005" s="368" t="str">
        <f t="shared" ref="B1005:B1016" si="446">B15</f>
        <v>Sándwich pollo</v>
      </c>
      <c r="C1005" s="325">
        <v>7.0</v>
      </c>
      <c r="D1005" s="369">
        <v>0.4</v>
      </c>
      <c r="E1005" s="327">
        <f t="shared" ref="E1005:E1016" si="447">E15</f>
        <v>60</v>
      </c>
      <c r="F1005" s="312">
        <f t="shared" ref="F1005:F1019" si="448">E1005*C1005</f>
        <v>420</v>
      </c>
      <c r="G1005" s="312">
        <f t="shared" ref="G1005:G1019" si="449">F1005*$C$120</f>
        <v>11760</v>
      </c>
      <c r="H1005" s="328">
        <f t="shared" ref="H1005:H1016" si="450">H15</f>
        <v>181.0344828</v>
      </c>
      <c r="I1005" s="312">
        <f t="shared" ref="I1005:I1019" si="451">H1005*C1005</f>
        <v>1267.241379</v>
      </c>
      <c r="J1005" s="312">
        <f t="shared" ref="J1005:J1019" si="452">I1005*$C$120</f>
        <v>35482.75862</v>
      </c>
      <c r="K1005" s="315">
        <f t="shared" ref="K1005:K1035" si="453">G1005/J1005</f>
        <v>0.3314285714</v>
      </c>
      <c r="L1005" s="370">
        <f t="shared" ref="L1005:L1017" si="454">H1005*1.16</f>
        <v>210</v>
      </c>
      <c r="M1005" s="331"/>
      <c r="N1005" s="331"/>
      <c r="O1005" s="331"/>
      <c r="P1005" s="331"/>
      <c r="Q1005" s="331"/>
      <c r="R1005" s="331"/>
      <c r="S1005" s="331"/>
      <c r="T1005" s="331"/>
      <c r="U1005" s="331"/>
      <c r="V1005" s="331"/>
      <c r="W1005" s="331"/>
      <c r="X1005" s="331"/>
      <c r="Y1005" s="331"/>
      <c r="Z1005" s="331"/>
    </row>
    <row r="1006">
      <c r="A1006" s="335"/>
      <c r="B1006" s="368" t="str">
        <f t="shared" si="446"/>
        <v>Sándwich cordero</v>
      </c>
      <c r="C1006" s="325">
        <v>5.0</v>
      </c>
      <c r="D1006" s="380">
        <v>0.5</v>
      </c>
      <c r="E1006" s="327">
        <f t="shared" si="447"/>
        <v>120</v>
      </c>
      <c r="F1006" s="312">
        <f t="shared" si="448"/>
        <v>600</v>
      </c>
      <c r="G1006" s="312">
        <f t="shared" si="449"/>
        <v>16800</v>
      </c>
      <c r="H1006" s="328">
        <f t="shared" si="450"/>
        <v>327.5862069</v>
      </c>
      <c r="I1006" s="312">
        <f t="shared" si="451"/>
        <v>1637.931034</v>
      </c>
      <c r="J1006" s="312">
        <f t="shared" si="452"/>
        <v>45862.06897</v>
      </c>
      <c r="K1006" s="315">
        <f t="shared" si="453"/>
        <v>0.3663157895</v>
      </c>
      <c r="L1006" s="370">
        <f t="shared" si="454"/>
        <v>380</v>
      </c>
      <c r="M1006" s="290"/>
      <c r="N1006" s="290"/>
      <c r="O1006" s="290"/>
      <c r="P1006" s="290"/>
      <c r="Q1006" s="290"/>
      <c r="R1006" s="290"/>
      <c r="S1006" s="290"/>
      <c r="T1006" s="290"/>
      <c r="U1006" s="290"/>
      <c r="V1006" s="290"/>
      <c r="W1006" s="290"/>
      <c r="X1006" s="290"/>
      <c r="Y1006" s="290"/>
      <c r="Z1006" s="290"/>
    </row>
    <row r="1007">
      <c r="A1007" s="335"/>
      <c r="B1007" s="368" t="str">
        <f t="shared" si="446"/>
        <v>Sándwich picanha</v>
      </c>
      <c r="C1007" s="325">
        <v>7.0</v>
      </c>
      <c r="D1007" s="380">
        <v>0.5</v>
      </c>
      <c r="E1007" s="327">
        <f t="shared" si="447"/>
        <v>110</v>
      </c>
      <c r="F1007" s="312">
        <f t="shared" si="448"/>
        <v>770</v>
      </c>
      <c r="G1007" s="312">
        <f t="shared" si="449"/>
        <v>21560</v>
      </c>
      <c r="H1007" s="328">
        <f t="shared" si="450"/>
        <v>258.6206897</v>
      </c>
      <c r="I1007" s="312">
        <f t="shared" si="451"/>
        <v>1810.344828</v>
      </c>
      <c r="J1007" s="312">
        <f t="shared" si="452"/>
        <v>50689.65517</v>
      </c>
      <c r="K1007" s="315">
        <f t="shared" si="453"/>
        <v>0.4253333333</v>
      </c>
      <c r="L1007" s="370">
        <f t="shared" si="454"/>
        <v>300</v>
      </c>
      <c r="M1007" s="290"/>
      <c r="N1007" s="290"/>
      <c r="O1007" s="290"/>
      <c r="P1007" s="290"/>
      <c r="Q1007" s="290"/>
      <c r="R1007" s="290"/>
      <c r="S1007" s="290"/>
      <c r="T1007" s="290"/>
      <c r="U1007" s="290"/>
      <c r="V1007" s="290"/>
      <c r="W1007" s="290"/>
      <c r="X1007" s="290"/>
      <c r="Y1007" s="290"/>
      <c r="Z1007" s="290"/>
    </row>
    <row r="1008">
      <c r="A1008" s="335"/>
      <c r="B1008" s="368" t="str">
        <f t="shared" si="446"/>
        <v>Sándwich pescado</v>
      </c>
      <c r="C1008" s="325">
        <v>6.0</v>
      </c>
      <c r="D1008" s="380">
        <v>0.3</v>
      </c>
      <c r="E1008" s="327">
        <f t="shared" si="447"/>
        <v>80</v>
      </c>
      <c r="F1008" s="312">
        <f t="shared" si="448"/>
        <v>480</v>
      </c>
      <c r="G1008" s="312">
        <f t="shared" si="449"/>
        <v>13440</v>
      </c>
      <c r="H1008" s="328">
        <f t="shared" si="450"/>
        <v>232.7586207</v>
      </c>
      <c r="I1008" s="312">
        <f t="shared" si="451"/>
        <v>1396.551724</v>
      </c>
      <c r="J1008" s="312">
        <f t="shared" si="452"/>
        <v>39103.44828</v>
      </c>
      <c r="K1008" s="315">
        <f t="shared" si="453"/>
        <v>0.3437037037</v>
      </c>
      <c r="L1008" s="370">
        <f t="shared" si="454"/>
        <v>270</v>
      </c>
      <c r="M1008" s="290"/>
      <c r="N1008" s="290"/>
      <c r="O1008" s="290"/>
      <c r="P1008" s="290"/>
      <c r="Q1008" s="290"/>
      <c r="R1008" s="290"/>
      <c r="S1008" s="290"/>
      <c r="T1008" s="290"/>
      <c r="U1008" s="290"/>
      <c r="V1008" s="290"/>
      <c r="W1008" s="290"/>
      <c r="X1008" s="290"/>
      <c r="Y1008" s="290"/>
      <c r="Z1008" s="290"/>
    </row>
    <row r="1009">
      <c r="A1009" s="335"/>
      <c r="B1009" s="368" t="str">
        <f t="shared" si="446"/>
        <v>Sándwich pork belly</v>
      </c>
      <c r="C1009" s="325">
        <v>5.0</v>
      </c>
      <c r="D1009" s="380">
        <v>0.4</v>
      </c>
      <c r="E1009" s="327">
        <f t="shared" si="447"/>
        <v>70</v>
      </c>
      <c r="F1009" s="312">
        <f t="shared" si="448"/>
        <v>350</v>
      </c>
      <c r="G1009" s="312">
        <f t="shared" si="449"/>
        <v>9800</v>
      </c>
      <c r="H1009" s="328">
        <f t="shared" si="450"/>
        <v>250</v>
      </c>
      <c r="I1009" s="312">
        <f t="shared" si="451"/>
        <v>1250</v>
      </c>
      <c r="J1009" s="312">
        <f t="shared" si="452"/>
        <v>35000</v>
      </c>
      <c r="K1009" s="315">
        <f t="shared" si="453"/>
        <v>0.28</v>
      </c>
      <c r="L1009" s="370">
        <f t="shared" si="454"/>
        <v>290</v>
      </c>
      <c r="M1009" s="290"/>
      <c r="N1009" s="290"/>
      <c r="O1009" s="290"/>
      <c r="P1009" s="290"/>
      <c r="Q1009" s="290"/>
      <c r="R1009" s="290"/>
      <c r="S1009" s="290"/>
      <c r="T1009" s="290"/>
      <c r="U1009" s="290"/>
      <c r="V1009" s="290"/>
      <c r="W1009" s="290"/>
      <c r="X1009" s="290"/>
      <c r="Y1009" s="290"/>
      <c r="Z1009" s="290"/>
    </row>
    <row r="1010">
      <c r="A1010" s="335"/>
      <c r="B1010" s="368" t="str">
        <f t="shared" si="446"/>
        <v>Tosta hongos</v>
      </c>
      <c r="C1010" s="325">
        <v>7.0</v>
      </c>
      <c r="D1010" s="380">
        <v>0.4</v>
      </c>
      <c r="E1010" s="327">
        <f t="shared" si="447"/>
        <v>80</v>
      </c>
      <c r="F1010" s="312">
        <f t="shared" si="448"/>
        <v>560</v>
      </c>
      <c r="G1010" s="312">
        <f t="shared" si="449"/>
        <v>15680</v>
      </c>
      <c r="H1010" s="328">
        <f t="shared" si="450"/>
        <v>232.7586207</v>
      </c>
      <c r="I1010" s="312">
        <f t="shared" si="451"/>
        <v>1629.310345</v>
      </c>
      <c r="J1010" s="312">
        <f t="shared" si="452"/>
        <v>45620.68966</v>
      </c>
      <c r="K1010" s="315">
        <f t="shared" si="453"/>
        <v>0.3437037037</v>
      </c>
      <c r="L1010" s="370">
        <f t="shared" si="454"/>
        <v>270</v>
      </c>
      <c r="M1010" s="290"/>
      <c r="N1010" s="290"/>
      <c r="O1010" s="290"/>
      <c r="P1010" s="290"/>
      <c r="Q1010" s="290"/>
      <c r="R1010" s="290"/>
      <c r="S1010" s="290"/>
      <c r="T1010" s="290"/>
      <c r="U1010" s="290"/>
      <c r="V1010" s="290"/>
      <c r="W1010" s="290"/>
      <c r="X1010" s="290"/>
      <c r="Y1010" s="290"/>
      <c r="Z1010" s="290"/>
    </row>
    <row r="1011">
      <c r="A1011" s="335"/>
      <c r="B1011" s="368" t="str">
        <f t="shared" si="446"/>
        <v>Bollo veggie</v>
      </c>
      <c r="C1011" s="325">
        <v>6.0</v>
      </c>
      <c r="D1011" s="380">
        <v>0.3</v>
      </c>
      <c r="E1011" s="327">
        <f t="shared" si="447"/>
        <v>45</v>
      </c>
      <c r="F1011" s="312">
        <f t="shared" si="448"/>
        <v>270</v>
      </c>
      <c r="G1011" s="312">
        <f t="shared" si="449"/>
        <v>7560</v>
      </c>
      <c r="H1011" s="328">
        <f t="shared" si="450"/>
        <v>155.1724138</v>
      </c>
      <c r="I1011" s="312">
        <f t="shared" si="451"/>
        <v>931.0344828</v>
      </c>
      <c r="J1011" s="312">
        <f t="shared" si="452"/>
        <v>26068.96552</v>
      </c>
      <c r="K1011" s="315">
        <f t="shared" si="453"/>
        <v>0.29</v>
      </c>
      <c r="L1011" s="370">
        <f t="shared" si="454"/>
        <v>180</v>
      </c>
      <c r="M1011" s="290"/>
      <c r="N1011" s="290"/>
      <c r="O1011" s="290"/>
      <c r="P1011" s="290"/>
      <c r="Q1011" s="290"/>
      <c r="R1011" s="290"/>
      <c r="S1011" s="290"/>
      <c r="T1011" s="290"/>
      <c r="U1011" s="290"/>
      <c r="V1011" s="290"/>
      <c r="W1011" s="290"/>
      <c r="X1011" s="290"/>
      <c r="Y1011" s="290"/>
      <c r="Z1011" s="290"/>
    </row>
    <row r="1012">
      <c r="A1012" s="335"/>
      <c r="B1012" s="368" t="str">
        <f t="shared" si="446"/>
        <v>Croquetas cordero</v>
      </c>
      <c r="C1012" s="325">
        <v>6.0</v>
      </c>
      <c r="D1012" s="380">
        <v>0.6</v>
      </c>
      <c r="E1012" s="327">
        <f t="shared" si="447"/>
        <v>30</v>
      </c>
      <c r="F1012" s="312">
        <f t="shared" si="448"/>
        <v>180</v>
      </c>
      <c r="G1012" s="312">
        <f t="shared" si="449"/>
        <v>5040</v>
      </c>
      <c r="H1012" s="328">
        <f t="shared" si="450"/>
        <v>146.5517241</v>
      </c>
      <c r="I1012" s="312">
        <f t="shared" si="451"/>
        <v>879.3103448</v>
      </c>
      <c r="J1012" s="312">
        <f t="shared" si="452"/>
        <v>24620.68966</v>
      </c>
      <c r="K1012" s="315">
        <f t="shared" si="453"/>
        <v>0.2047058824</v>
      </c>
      <c r="L1012" s="370">
        <f t="shared" si="454"/>
        <v>170</v>
      </c>
      <c r="M1012" s="290"/>
      <c r="N1012" s="290"/>
      <c r="O1012" s="290"/>
      <c r="P1012" s="290"/>
      <c r="Q1012" s="290"/>
      <c r="R1012" s="290"/>
      <c r="S1012" s="290"/>
      <c r="T1012" s="290"/>
      <c r="U1012" s="290"/>
      <c r="V1012" s="290"/>
      <c r="W1012" s="290"/>
      <c r="X1012" s="290"/>
      <c r="Y1012" s="290"/>
      <c r="Z1012" s="290"/>
    </row>
    <row r="1013">
      <c r="A1013" s="335"/>
      <c r="B1013" s="368" t="str">
        <f t="shared" si="446"/>
        <v>Croquetas camarón y cazón</v>
      </c>
      <c r="C1013" s="325">
        <v>6.0</v>
      </c>
      <c r="D1013" s="380">
        <v>0.7</v>
      </c>
      <c r="E1013" s="327">
        <f t="shared" si="447"/>
        <v>35</v>
      </c>
      <c r="F1013" s="312">
        <f t="shared" si="448"/>
        <v>210</v>
      </c>
      <c r="G1013" s="312">
        <f t="shared" si="449"/>
        <v>5880</v>
      </c>
      <c r="H1013" s="328">
        <f t="shared" si="450"/>
        <v>146.5517241</v>
      </c>
      <c r="I1013" s="312">
        <f t="shared" si="451"/>
        <v>879.3103448</v>
      </c>
      <c r="J1013" s="312">
        <f t="shared" si="452"/>
        <v>24620.68966</v>
      </c>
      <c r="K1013" s="315">
        <f t="shared" si="453"/>
        <v>0.2388235294</v>
      </c>
      <c r="L1013" s="370">
        <f t="shared" si="454"/>
        <v>170</v>
      </c>
      <c r="M1013" s="290"/>
      <c r="N1013" s="290"/>
      <c r="O1013" s="290"/>
      <c r="P1013" s="290"/>
      <c r="Q1013" s="290"/>
      <c r="R1013" s="290"/>
      <c r="S1013" s="290"/>
      <c r="T1013" s="290"/>
      <c r="U1013" s="290"/>
      <c r="V1013" s="290"/>
      <c r="W1013" s="290"/>
      <c r="X1013" s="290"/>
      <c r="Y1013" s="290"/>
      <c r="Z1013" s="290"/>
    </row>
    <row r="1014">
      <c r="A1014" s="335"/>
      <c r="B1014" s="368" t="str">
        <f t="shared" si="446"/>
        <v>Caldo de camarón</v>
      </c>
      <c r="C1014" s="325">
        <v>7.0</v>
      </c>
      <c r="D1014" s="380">
        <v>0.8</v>
      </c>
      <c r="E1014" s="327">
        <f t="shared" si="447"/>
        <v>14</v>
      </c>
      <c r="F1014" s="312">
        <f t="shared" si="448"/>
        <v>98</v>
      </c>
      <c r="G1014" s="312">
        <f t="shared" si="449"/>
        <v>2744</v>
      </c>
      <c r="H1014" s="328">
        <f t="shared" si="450"/>
        <v>94.82758621</v>
      </c>
      <c r="I1014" s="312">
        <f t="shared" si="451"/>
        <v>663.7931034</v>
      </c>
      <c r="J1014" s="312">
        <f t="shared" si="452"/>
        <v>18586.2069</v>
      </c>
      <c r="K1014" s="315">
        <f t="shared" si="453"/>
        <v>0.1476363636</v>
      </c>
      <c r="L1014" s="370">
        <f t="shared" si="454"/>
        <v>110</v>
      </c>
      <c r="M1014" s="290"/>
      <c r="N1014" s="290"/>
      <c r="O1014" s="290"/>
      <c r="P1014" s="290"/>
      <c r="Q1014" s="290"/>
      <c r="R1014" s="290"/>
      <c r="S1014" s="290"/>
      <c r="T1014" s="290"/>
      <c r="U1014" s="290"/>
      <c r="V1014" s="290"/>
      <c r="W1014" s="290"/>
      <c r="X1014" s="290"/>
      <c r="Y1014" s="290"/>
      <c r="Z1014" s="290"/>
    </row>
    <row r="1015">
      <c r="A1015" s="335"/>
      <c r="B1015" s="368" t="str">
        <f t="shared" si="446"/>
        <v>Aranchini de hongos</v>
      </c>
      <c r="C1015" s="325">
        <v>6.0</v>
      </c>
      <c r="D1015" s="380">
        <v>0.5</v>
      </c>
      <c r="E1015" s="327">
        <f t="shared" si="447"/>
        <v>50</v>
      </c>
      <c r="F1015" s="312">
        <f t="shared" si="448"/>
        <v>300</v>
      </c>
      <c r="G1015" s="312">
        <f t="shared" si="449"/>
        <v>8400</v>
      </c>
      <c r="H1015" s="328">
        <f t="shared" si="450"/>
        <v>172.4137931</v>
      </c>
      <c r="I1015" s="312">
        <f t="shared" si="451"/>
        <v>1034.482759</v>
      </c>
      <c r="J1015" s="312">
        <f t="shared" si="452"/>
        <v>28965.51724</v>
      </c>
      <c r="K1015" s="315">
        <f t="shared" si="453"/>
        <v>0.29</v>
      </c>
      <c r="L1015" s="370">
        <f t="shared" si="454"/>
        <v>200</v>
      </c>
      <c r="M1015" s="290"/>
      <c r="N1015" s="290"/>
      <c r="O1015" s="290"/>
      <c r="P1015" s="290"/>
      <c r="Q1015" s="290"/>
      <c r="R1015" s="290"/>
      <c r="S1015" s="290"/>
      <c r="T1015" s="290"/>
      <c r="U1015" s="290"/>
      <c r="V1015" s="290"/>
      <c r="W1015" s="290"/>
      <c r="X1015" s="290"/>
      <c r="Y1015" s="290"/>
      <c r="Z1015" s="290"/>
    </row>
    <row r="1016">
      <c r="A1016" s="335"/>
      <c r="B1016" s="368" t="str">
        <f t="shared" si="446"/>
        <v>Papas fritas trufadas</v>
      </c>
      <c r="C1016" s="325">
        <v>8.0</v>
      </c>
      <c r="D1016" s="380">
        <v>0.8</v>
      </c>
      <c r="E1016" s="327">
        <f t="shared" si="447"/>
        <v>40</v>
      </c>
      <c r="F1016" s="312">
        <f t="shared" si="448"/>
        <v>320</v>
      </c>
      <c r="G1016" s="312">
        <f t="shared" si="449"/>
        <v>8960</v>
      </c>
      <c r="H1016" s="328">
        <f t="shared" si="450"/>
        <v>103.4482759</v>
      </c>
      <c r="I1016" s="312">
        <f t="shared" si="451"/>
        <v>827.5862069</v>
      </c>
      <c r="J1016" s="312">
        <f t="shared" si="452"/>
        <v>23172.41379</v>
      </c>
      <c r="K1016" s="315">
        <f t="shared" si="453"/>
        <v>0.3866666667</v>
      </c>
      <c r="L1016" s="370">
        <f t="shared" si="454"/>
        <v>120</v>
      </c>
      <c r="M1016" s="290"/>
      <c r="N1016" s="290"/>
      <c r="O1016" s="290"/>
      <c r="P1016" s="290"/>
      <c r="Q1016" s="290"/>
      <c r="R1016" s="290"/>
      <c r="S1016" s="290"/>
      <c r="T1016" s="290"/>
      <c r="U1016" s="290"/>
      <c r="V1016" s="290"/>
      <c r="W1016" s="290"/>
      <c r="X1016" s="290"/>
      <c r="Y1016" s="290"/>
      <c r="Z1016" s="290"/>
    </row>
    <row r="1017">
      <c r="A1017" s="335"/>
      <c r="B1017" s="368"/>
      <c r="C1017" s="325"/>
      <c r="D1017" s="380"/>
      <c r="E1017" s="336"/>
      <c r="F1017" s="312">
        <f t="shared" si="448"/>
        <v>0</v>
      </c>
      <c r="G1017" s="312">
        <f t="shared" si="449"/>
        <v>0</v>
      </c>
      <c r="H1017" s="375"/>
      <c r="I1017" s="312">
        <f t="shared" si="451"/>
        <v>0</v>
      </c>
      <c r="J1017" s="312">
        <f t="shared" si="452"/>
        <v>0</v>
      </c>
      <c r="K1017" s="315" t="str">
        <f t="shared" si="453"/>
        <v>#DIV/0!</v>
      </c>
      <c r="L1017" s="370">
        <f t="shared" si="454"/>
        <v>0</v>
      </c>
      <c r="M1017" s="290"/>
      <c r="N1017" s="290"/>
      <c r="O1017" s="290"/>
      <c r="P1017" s="290"/>
      <c r="Q1017" s="290"/>
      <c r="R1017" s="290"/>
      <c r="S1017" s="290"/>
      <c r="T1017" s="290"/>
      <c r="U1017" s="290"/>
      <c r="V1017" s="290"/>
      <c r="W1017" s="290"/>
      <c r="X1017" s="290"/>
      <c r="Y1017" s="290"/>
      <c r="Z1017" s="290"/>
    </row>
    <row r="1018">
      <c r="A1018" s="337"/>
      <c r="B1018" s="338"/>
      <c r="C1018" s="339"/>
      <c r="D1018" s="351"/>
      <c r="E1018" s="336"/>
      <c r="F1018" s="312">
        <f t="shared" si="448"/>
        <v>0</v>
      </c>
      <c r="G1018" s="312">
        <f t="shared" si="449"/>
        <v>0</v>
      </c>
      <c r="H1018" s="372"/>
      <c r="I1018" s="312">
        <f t="shared" si="451"/>
        <v>0</v>
      </c>
      <c r="J1018" s="312">
        <f t="shared" si="452"/>
        <v>0</v>
      </c>
      <c r="K1018" s="315" t="str">
        <f t="shared" si="453"/>
        <v>#DIV/0!</v>
      </c>
      <c r="L1018" s="373"/>
      <c r="M1018" s="290"/>
      <c r="N1018" s="290"/>
      <c r="O1018" s="290"/>
      <c r="P1018" s="290"/>
      <c r="Q1018" s="290"/>
      <c r="R1018" s="290"/>
      <c r="S1018" s="290"/>
      <c r="T1018" s="290"/>
      <c r="U1018" s="290"/>
      <c r="V1018" s="290"/>
      <c r="W1018" s="290"/>
      <c r="X1018" s="290"/>
      <c r="Y1018" s="290"/>
      <c r="Z1018" s="290"/>
    </row>
    <row r="1019">
      <c r="A1019" s="341"/>
      <c r="B1019" s="338"/>
      <c r="C1019" s="342"/>
      <c r="D1019" s="355"/>
      <c r="E1019" s="343"/>
      <c r="F1019" s="312">
        <f t="shared" si="448"/>
        <v>0</v>
      </c>
      <c r="G1019" s="312">
        <f t="shared" si="449"/>
        <v>0</v>
      </c>
      <c r="H1019" s="374"/>
      <c r="I1019" s="312">
        <f t="shared" si="451"/>
        <v>0</v>
      </c>
      <c r="J1019" s="312">
        <f t="shared" si="452"/>
        <v>0</v>
      </c>
      <c r="K1019" s="315" t="str">
        <f t="shared" si="453"/>
        <v>#DIV/0!</v>
      </c>
      <c r="L1019" s="373"/>
      <c r="M1019" s="290"/>
      <c r="N1019" s="290"/>
      <c r="O1019" s="290"/>
      <c r="P1019" s="290"/>
      <c r="Q1019" s="290"/>
      <c r="R1019" s="290"/>
      <c r="S1019" s="290"/>
      <c r="T1019" s="290"/>
      <c r="U1019" s="290"/>
      <c r="V1019" s="290"/>
      <c r="W1019" s="290"/>
      <c r="X1019" s="290"/>
      <c r="Y1019" s="290"/>
      <c r="Z1019" s="290"/>
    </row>
    <row r="1020">
      <c r="A1020" s="344"/>
      <c r="B1020" s="345" t="s">
        <v>853</v>
      </c>
      <c r="C1020" s="346">
        <f>SUM(C1005:C1019)</f>
        <v>76</v>
      </c>
      <c r="D1020" s="346"/>
      <c r="E1020" s="346"/>
      <c r="F1020" s="347">
        <f t="shared" ref="F1020:G1020" si="455">SUM(F1005:F1019)</f>
        <v>4558</v>
      </c>
      <c r="G1020" s="347">
        <f t="shared" si="455"/>
        <v>127624</v>
      </c>
      <c r="H1020" s="346"/>
      <c r="I1020" s="347">
        <f t="shared" ref="I1020:J1020" si="456">SUM(I1005:I1019)</f>
        <v>14206.89655</v>
      </c>
      <c r="J1020" s="347">
        <f t="shared" si="456"/>
        <v>397793.1034</v>
      </c>
      <c r="K1020" s="348">
        <f t="shared" si="453"/>
        <v>0.3208300971</v>
      </c>
      <c r="L1020" s="290"/>
      <c r="M1020" s="290"/>
      <c r="N1020" s="290"/>
      <c r="O1020" s="290"/>
      <c r="P1020" s="290"/>
      <c r="Q1020" s="290"/>
      <c r="R1020" s="290"/>
      <c r="S1020" s="290"/>
      <c r="T1020" s="290"/>
      <c r="U1020" s="290"/>
      <c r="V1020" s="290"/>
      <c r="W1020" s="290"/>
      <c r="X1020" s="290"/>
      <c r="Y1020" s="290"/>
      <c r="Z1020" s="290"/>
    </row>
    <row r="1021" hidden="1">
      <c r="A1021" s="335"/>
      <c r="B1021" s="349"/>
      <c r="C1021" s="350"/>
      <c r="D1021" s="351"/>
      <c r="E1021" s="352"/>
      <c r="F1021" s="312">
        <f t="shared" ref="F1021:F1035" si="457">E1021*C1021</f>
        <v>0</v>
      </c>
      <c r="G1021" s="312">
        <f t="shared" ref="G1021:G1035" si="458">F1021*$C$1000</f>
        <v>0</v>
      </c>
      <c r="H1021" s="375"/>
      <c r="I1021" s="312">
        <f t="shared" ref="I1021:I1035" si="459">H1021*C1021</f>
        <v>0</v>
      </c>
      <c r="J1021" s="312">
        <f t="shared" ref="J1021:J1035" si="460">I1021*$C$1000</f>
        <v>0</v>
      </c>
      <c r="K1021" s="315" t="str">
        <f t="shared" si="453"/>
        <v>#DIV/0!</v>
      </c>
      <c r="L1021" s="331"/>
      <c r="M1021" s="331"/>
      <c r="N1021" s="331"/>
      <c r="O1021" s="331"/>
      <c r="P1021" s="331"/>
      <c r="Q1021" s="331"/>
      <c r="R1021" s="331"/>
      <c r="S1021" s="331"/>
      <c r="T1021" s="331"/>
      <c r="U1021" s="331"/>
      <c r="V1021" s="331"/>
      <c r="W1021" s="331"/>
      <c r="X1021" s="331"/>
      <c r="Y1021" s="331"/>
      <c r="Z1021" s="331"/>
    </row>
    <row r="1022" hidden="1">
      <c r="A1022" s="335"/>
      <c r="B1022" s="349"/>
      <c r="C1022" s="339"/>
      <c r="D1022" s="351"/>
      <c r="E1022" s="336"/>
      <c r="F1022" s="312">
        <f t="shared" si="457"/>
        <v>0</v>
      </c>
      <c r="G1022" s="312">
        <f t="shared" si="458"/>
        <v>0</v>
      </c>
      <c r="H1022" s="372"/>
      <c r="I1022" s="312">
        <f t="shared" si="459"/>
        <v>0</v>
      </c>
      <c r="J1022" s="312">
        <f t="shared" si="460"/>
        <v>0</v>
      </c>
      <c r="K1022" s="315" t="str">
        <f t="shared" si="453"/>
        <v>#DIV/0!</v>
      </c>
      <c r="L1022" s="290"/>
      <c r="M1022" s="290"/>
      <c r="N1022" s="290"/>
      <c r="O1022" s="290"/>
      <c r="P1022" s="290"/>
      <c r="Q1022" s="290"/>
      <c r="R1022" s="290"/>
      <c r="S1022" s="290"/>
      <c r="T1022" s="290"/>
      <c r="U1022" s="290"/>
      <c r="V1022" s="290"/>
      <c r="W1022" s="290"/>
      <c r="X1022" s="290"/>
      <c r="Y1022" s="290"/>
      <c r="Z1022" s="290"/>
    </row>
    <row r="1023" hidden="1">
      <c r="A1023" s="335"/>
      <c r="B1023" s="354"/>
      <c r="C1023" s="339"/>
      <c r="D1023" s="351"/>
      <c r="E1023" s="336"/>
      <c r="F1023" s="312">
        <f t="shared" si="457"/>
        <v>0</v>
      </c>
      <c r="G1023" s="312">
        <f t="shared" si="458"/>
        <v>0</v>
      </c>
      <c r="H1023" s="372"/>
      <c r="I1023" s="312">
        <f t="shared" si="459"/>
        <v>0</v>
      </c>
      <c r="J1023" s="312">
        <f t="shared" si="460"/>
        <v>0</v>
      </c>
      <c r="K1023" s="315" t="str">
        <f t="shared" si="453"/>
        <v>#DIV/0!</v>
      </c>
      <c r="L1023" s="290"/>
      <c r="M1023" s="290"/>
      <c r="N1023" s="290"/>
      <c r="O1023" s="290"/>
      <c r="P1023" s="290"/>
      <c r="Q1023" s="290"/>
      <c r="R1023" s="290"/>
      <c r="S1023" s="290"/>
      <c r="T1023" s="290"/>
      <c r="U1023" s="290"/>
      <c r="V1023" s="290"/>
      <c r="W1023" s="290"/>
      <c r="X1023" s="290"/>
      <c r="Y1023" s="290"/>
      <c r="Z1023" s="290"/>
    </row>
    <row r="1024" hidden="1">
      <c r="A1024" s="335"/>
      <c r="B1024" s="349"/>
      <c r="C1024" s="339"/>
      <c r="D1024" s="351"/>
      <c r="E1024" s="336"/>
      <c r="F1024" s="312">
        <f t="shared" si="457"/>
        <v>0</v>
      </c>
      <c r="G1024" s="312">
        <f t="shared" si="458"/>
        <v>0</v>
      </c>
      <c r="H1024" s="372"/>
      <c r="I1024" s="312">
        <f t="shared" si="459"/>
        <v>0</v>
      </c>
      <c r="J1024" s="312">
        <f t="shared" si="460"/>
        <v>0</v>
      </c>
      <c r="K1024" s="315" t="str">
        <f t="shared" si="453"/>
        <v>#DIV/0!</v>
      </c>
      <c r="L1024" s="290"/>
      <c r="M1024" s="290"/>
      <c r="N1024" s="290"/>
      <c r="O1024" s="290"/>
      <c r="P1024" s="290"/>
      <c r="Q1024" s="290"/>
      <c r="R1024" s="290"/>
      <c r="S1024" s="290"/>
      <c r="T1024" s="290"/>
      <c r="U1024" s="290"/>
      <c r="V1024" s="290"/>
      <c r="W1024" s="290"/>
      <c r="X1024" s="290"/>
      <c r="Y1024" s="290"/>
      <c r="Z1024" s="290"/>
    </row>
    <row r="1025" hidden="1">
      <c r="A1025" s="335"/>
      <c r="B1025" s="349"/>
      <c r="C1025" s="339"/>
      <c r="D1025" s="351"/>
      <c r="E1025" s="336"/>
      <c r="F1025" s="312">
        <f t="shared" si="457"/>
        <v>0</v>
      </c>
      <c r="G1025" s="312">
        <f t="shared" si="458"/>
        <v>0</v>
      </c>
      <c r="H1025" s="372"/>
      <c r="I1025" s="312">
        <f t="shared" si="459"/>
        <v>0</v>
      </c>
      <c r="J1025" s="312">
        <f t="shared" si="460"/>
        <v>0</v>
      </c>
      <c r="K1025" s="315" t="str">
        <f t="shared" si="453"/>
        <v>#DIV/0!</v>
      </c>
      <c r="L1025" s="290"/>
      <c r="M1025" s="290"/>
      <c r="N1025" s="290"/>
      <c r="O1025" s="290"/>
      <c r="P1025" s="290"/>
      <c r="Q1025" s="290"/>
      <c r="R1025" s="290"/>
      <c r="S1025" s="290"/>
      <c r="T1025" s="290"/>
      <c r="U1025" s="290"/>
      <c r="V1025" s="290"/>
      <c r="W1025" s="290"/>
      <c r="X1025" s="290"/>
      <c r="Y1025" s="290"/>
      <c r="Z1025" s="290"/>
    </row>
    <row r="1026" hidden="1">
      <c r="A1026" s="335"/>
      <c r="B1026" s="349"/>
      <c r="C1026" s="339"/>
      <c r="D1026" s="351"/>
      <c r="E1026" s="336"/>
      <c r="F1026" s="312">
        <f t="shared" si="457"/>
        <v>0</v>
      </c>
      <c r="G1026" s="312">
        <f t="shared" si="458"/>
        <v>0</v>
      </c>
      <c r="H1026" s="372"/>
      <c r="I1026" s="312">
        <f t="shared" si="459"/>
        <v>0</v>
      </c>
      <c r="J1026" s="312">
        <f t="shared" si="460"/>
        <v>0</v>
      </c>
      <c r="K1026" s="315" t="str">
        <f t="shared" si="453"/>
        <v>#DIV/0!</v>
      </c>
      <c r="L1026" s="290"/>
      <c r="M1026" s="290"/>
      <c r="N1026" s="290"/>
      <c r="O1026" s="290"/>
      <c r="P1026" s="290"/>
      <c r="Q1026" s="290"/>
      <c r="R1026" s="290"/>
      <c r="S1026" s="290"/>
      <c r="T1026" s="290"/>
      <c r="U1026" s="290"/>
      <c r="V1026" s="290"/>
      <c r="W1026" s="290"/>
      <c r="X1026" s="290"/>
      <c r="Y1026" s="290"/>
      <c r="Z1026" s="290"/>
    </row>
    <row r="1027" hidden="1">
      <c r="A1027" s="335"/>
      <c r="B1027" s="349"/>
      <c r="C1027" s="339"/>
      <c r="D1027" s="351"/>
      <c r="E1027" s="336"/>
      <c r="F1027" s="312">
        <f t="shared" si="457"/>
        <v>0</v>
      </c>
      <c r="G1027" s="312">
        <f t="shared" si="458"/>
        <v>0</v>
      </c>
      <c r="H1027" s="372"/>
      <c r="I1027" s="312">
        <f t="shared" si="459"/>
        <v>0</v>
      </c>
      <c r="J1027" s="312">
        <f t="shared" si="460"/>
        <v>0</v>
      </c>
      <c r="K1027" s="315" t="str">
        <f t="shared" si="453"/>
        <v>#DIV/0!</v>
      </c>
      <c r="L1027" s="290"/>
      <c r="M1027" s="290"/>
      <c r="N1027" s="290"/>
      <c r="O1027" s="290"/>
      <c r="P1027" s="290"/>
      <c r="Q1027" s="290"/>
      <c r="R1027" s="290"/>
      <c r="S1027" s="290"/>
      <c r="T1027" s="290"/>
      <c r="U1027" s="290"/>
      <c r="V1027" s="290"/>
      <c r="W1027" s="290"/>
      <c r="X1027" s="290"/>
      <c r="Y1027" s="290"/>
      <c r="Z1027" s="290"/>
    </row>
    <row r="1028" hidden="1">
      <c r="A1028" s="335"/>
      <c r="B1028" s="349"/>
      <c r="C1028" s="339"/>
      <c r="D1028" s="351"/>
      <c r="E1028" s="336"/>
      <c r="F1028" s="312">
        <f t="shared" si="457"/>
        <v>0</v>
      </c>
      <c r="G1028" s="312">
        <f t="shared" si="458"/>
        <v>0</v>
      </c>
      <c r="H1028" s="372"/>
      <c r="I1028" s="312">
        <f t="shared" si="459"/>
        <v>0</v>
      </c>
      <c r="J1028" s="312">
        <f t="shared" si="460"/>
        <v>0</v>
      </c>
      <c r="K1028" s="315" t="str">
        <f t="shared" si="453"/>
        <v>#DIV/0!</v>
      </c>
      <c r="L1028" s="290"/>
      <c r="M1028" s="290"/>
      <c r="N1028" s="290"/>
      <c r="O1028" s="290"/>
      <c r="P1028" s="290"/>
      <c r="Q1028" s="290"/>
      <c r="R1028" s="290"/>
      <c r="S1028" s="290"/>
      <c r="T1028" s="290"/>
      <c r="U1028" s="290"/>
      <c r="V1028" s="290"/>
      <c r="W1028" s="290"/>
      <c r="X1028" s="290"/>
      <c r="Y1028" s="290"/>
      <c r="Z1028" s="290"/>
    </row>
    <row r="1029" hidden="1">
      <c r="A1029" s="335"/>
      <c r="B1029" s="349"/>
      <c r="C1029" s="339"/>
      <c r="D1029" s="351"/>
      <c r="E1029" s="336"/>
      <c r="F1029" s="312">
        <f t="shared" si="457"/>
        <v>0</v>
      </c>
      <c r="G1029" s="312">
        <f t="shared" si="458"/>
        <v>0</v>
      </c>
      <c r="H1029" s="372"/>
      <c r="I1029" s="312">
        <f t="shared" si="459"/>
        <v>0</v>
      </c>
      <c r="J1029" s="312">
        <f t="shared" si="460"/>
        <v>0</v>
      </c>
      <c r="K1029" s="315" t="str">
        <f t="shared" si="453"/>
        <v>#DIV/0!</v>
      </c>
      <c r="L1029" s="290"/>
      <c r="M1029" s="290"/>
      <c r="N1029" s="290"/>
      <c r="O1029" s="290"/>
      <c r="P1029" s="290"/>
      <c r="Q1029" s="290"/>
      <c r="R1029" s="290"/>
      <c r="S1029" s="290"/>
      <c r="T1029" s="290"/>
      <c r="U1029" s="290"/>
      <c r="V1029" s="290"/>
      <c r="W1029" s="290"/>
      <c r="X1029" s="290"/>
      <c r="Y1029" s="290"/>
      <c r="Z1029" s="290"/>
    </row>
    <row r="1030" hidden="1">
      <c r="A1030" s="335"/>
      <c r="B1030" s="349"/>
      <c r="C1030" s="339"/>
      <c r="D1030" s="351"/>
      <c r="E1030" s="336"/>
      <c r="F1030" s="312">
        <f t="shared" si="457"/>
        <v>0</v>
      </c>
      <c r="G1030" s="312">
        <f t="shared" si="458"/>
        <v>0</v>
      </c>
      <c r="H1030" s="372"/>
      <c r="I1030" s="312">
        <f t="shared" si="459"/>
        <v>0</v>
      </c>
      <c r="J1030" s="312">
        <f t="shared" si="460"/>
        <v>0</v>
      </c>
      <c r="K1030" s="315" t="str">
        <f t="shared" si="453"/>
        <v>#DIV/0!</v>
      </c>
      <c r="L1030" s="290"/>
      <c r="M1030" s="290"/>
      <c r="N1030" s="290"/>
      <c r="O1030" s="290"/>
      <c r="P1030" s="290"/>
      <c r="Q1030" s="290"/>
      <c r="R1030" s="290"/>
      <c r="S1030" s="290"/>
      <c r="T1030" s="290"/>
      <c r="U1030" s="290"/>
      <c r="V1030" s="290"/>
      <c r="W1030" s="290"/>
      <c r="X1030" s="290"/>
      <c r="Y1030" s="290"/>
      <c r="Z1030" s="290"/>
    </row>
    <row r="1031" hidden="1">
      <c r="A1031" s="335"/>
      <c r="B1031" s="349"/>
      <c r="C1031" s="339"/>
      <c r="D1031" s="351"/>
      <c r="E1031" s="336"/>
      <c r="F1031" s="312">
        <f t="shared" si="457"/>
        <v>0</v>
      </c>
      <c r="G1031" s="312">
        <f t="shared" si="458"/>
        <v>0</v>
      </c>
      <c r="H1031" s="372"/>
      <c r="I1031" s="312">
        <f t="shared" si="459"/>
        <v>0</v>
      </c>
      <c r="J1031" s="312">
        <f t="shared" si="460"/>
        <v>0</v>
      </c>
      <c r="K1031" s="315" t="str">
        <f t="shared" si="453"/>
        <v>#DIV/0!</v>
      </c>
      <c r="L1031" s="290"/>
      <c r="M1031" s="290"/>
      <c r="N1031" s="290"/>
      <c r="O1031" s="290"/>
      <c r="P1031" s="290"/>
      <c r="Q1031" s="290"/>
      <c r="R1031" s="290"/>
      <c r="S1031" s="290"/>
      <c r="T1031" s="290"/>
      <c r="U1031" s="290"/>
      <c r="V1031" s="290"/>
      <c r="W1031" s="290"/>
      <c r="X1031" s="290"/>
      <c r="Y1031" s="290"/>
      <c r="Z1031" s="290"/>
    </row>
    <row r="1032" hidden="1">
      <c r="A1032" s="335"/>
      <c r="B1032" s="349"/>
      <c r="C1032" s="339"/>
      <c r="D1032" s="351"/>
      <c r="E1032" s="336"/>
      <c r="F1032" s="312">
        <f t="shared" si="457"/>
        <v>0</v>
      </c>
      <c r="G1032" s="312">
        <f t="shared" si="458"/>
        <v>0</v>
      </c>
      <c r="H1032" s="372"/>
      <c r="I1032" s="312">
        <f t="shared" si="459"/>
        <v>0</v>
      </c>
      <c r="J1032" s="312">
        <f t="shared" si="460"/>
        <v>0</v>
      </c>
      <c r="K1032" s="315" t="str">
        <f t="shared" si="453"/>
        <v>#DIV/0!</v>
      </c>
      <c r="L1032" s="290"/>
      <c r="M1032" s="290"/>
      <c r="N1032" s="290"/>
      <c r="O1032" s="290"/>
      <c r="P1032" s="290"/>
      <c r="Q1032" s="290"/>
      <c r="R1032" s="290"/>
      <c r="S1032" s="290"/>
      <c r="T1032" s="290"/>
      <c r="U1032" s="290"/>
      <c r="V1032" s="290"/>
      <c r="W1032" s="290"/>
      <c r="X1032" s="290"/>
      <c r="Y1032" s="290"/>
      <c r="Z1032" s="290"/>
    </row>
    <row r="1033" hidden="1">
      <c r="A1033" s="335"/>
      <c r="B1033" s="349"/>
      <c r="C1033" s="339"/>
      <c r="D1033" s="351"/>
      <c r="E1033" s="336"/>
      <c r="F1033" s="312">
        <f t="shared" si="457"/>
        <v>0</v>
      </c>
      <c r="G1033" s="312">
        <f t="shared" si="458"/>
        <v>0</v>
      </c>
      <c r="H1033" s="372"/>
      <c r="I1033" s="312">
        <f t="shared" si="459"/>
        <v>0</v>
      </c>
      <c r="J1033" s="312">
        <f t="shared" si="460"/>
        <v>0</v>
      </c>
      <c r="K1033" s="315" t="str">
        <f t="shared" si="453"/>
        <v>#DIV/0!</v>
      </c>
      <c r="L1033" s="290"/>
      <c r="M1033" s="290"/>
      <c r="N1033" s="290"/>
      <c r="O1033" s="290"/>
      <c r="P1033" s="290"/>
      <c r="Q1033" s="290"/>
      <c r="R1033" s="290"/>
      <c r="S1033" s="290"/>
      <c r="T1033" s="290"/>
      <c r="U1033" s="290"/>
      <c r="V1033" s="290"/>
      <c r="W1033" s="290"/>
      <c r="X1033" s="290"/>
      <c r="Y1033" s="290"/>
      <c r="Z1033" s="290"/>
    </row>
    <row r="1034" hidden="1">
      <c r="A1034" s="337"/>
      <c r="B1034" s="338"/>
      <c r="C1034" s="339"/>
      <c r="D1034" s="351"/>
      <c r="E1034" s="336"/>
      <c r="F1034" s="312">
        <f t="shared" si="457"/>
        <v>0</v>
      </c>
      <c r="G1034" s="312">
        <f t="shared" si="458"/>
        <v>0</v>
      </c>
      <c r="H1034" s="372"/>
      <c r="I1034" s="312">
        <f t="shared" si="459"/>
        <v>0</v>
      </c>
      <c r="J1034" s="312">
        <f t="shared" si="460"/>
        <v>0</v>
      </c>
      <c r="K1034" s="315" t="str">
        <f t="shared" si="453"/>
        <v>#DIV/0!</v>
      </c>
      <c r="L1034" s="290"/>
      <c r="M1034" s="290"/>
      <c r="N1034" s="290"/>
      <c r="O1034" s="290"/>
      <c r="P1034" s="290"/>
      <c r="Q1034" s="290"/>
      <c r="R1034" s="290"/>
      <c r="S1034" s="290"/>
      <c r="T1034" s="290"/>
      <c r="U1034" s="290"/>
      <c r="V1034" s="290"/>
      <c r="W1034" s="290"/>
      <c r="X1034" s="290"/>
      <c r="Y1034" s="290"/>
      <c r="Z1034" s="290"/>
    </row>
    <row r="1035" hidden="1">
      <c r="A1035" s="341"/>
      <c r="B1035" s="338"/>
      <c r="C1035" s="342"/>
      <c r="D1035" s="355"/>
      <c r="E1035" s="343"/>
      <c r="F1035" s="312">
        <f t="shared" si="457"/>
        <v>0</v>
      </c>
      <c r="G1035" s="312">
        <f t="shared" si="458"/>
        <v>0</v>
      </c>
      <c r="H1035" s="374"/>
      <c r="I1035" s="312">
        <f t="shared" si="459"/>
        <v>0</v>
      </c>
      <c r="J1035" s="312">
        <f t="shared" si="460"/>
        <v>0</v>
      </c>
      <c r="K1035" s="315" t="str">
        <f t="shared" si="453"/>
        <v>#DIV/0!</v>
      </c>
      <c r="L1035" s="290"/>
      <c r="M1035" s="290"/>
      <c r="N1035" s="290"/>
      <c r="O1035" s="290"/>
      <c r="P1035" s="290"/>
      <c r="Q1035" s="290"/>
      <c r="R1035" s="290"/>
      <c r="S1035" s="290"/>
      <c r="T1035" s="290"/>
      <c r="U1035" s="290"/>
      <c r="V1035" s="290"/>
      <c r="W1035" s="290"/>
      <c r="X1035" s="290"/>
      <c r="Y1035" s="290"/>
      <c r="Z1035" s="290"/>
    </row>
    <row r="1036" hidden="1">
      <c r="A1036" s="344"/>
      <c r="B1036" s="345" t="s">
        <v>854</v>
      </c>
      <c r="C1036" s="346">
        <f>SUM(C1021:C1035)</f>
        <v>0</v>
      </c>
      <c r="D1036" s="346"/>
      <c r="E1036" s="346"/>
      <c r="F1036" s="347">
        <f t="shared" ref="F1036:G1036" si="461">SUM(F1021:F1035)</f>
        <v>0</v>
      </c>
      <c r="G1036" s="347">
        <f t="shared" si="461"/>
        <v>0</v>
      </c>
      <c r="H1036" s="346"/>
      <c r="I1036" s="347">
        <f t="shared" ref="I1036:K1036" si="462">SUM(I1021:I1035)</f>
        <v>0</v>
      </c>
      <c r="J1036" s="347">
        <f t="shared" si="462"/>
        <v>0</v>
      </c>
      <c r="K1036" s="346" t="str">
        <f t="shared" si="462"/>
        <v>#DIV/0!</v>
      </c>
      <c r="L1036" s="290"/>
      <c r="M1036" s="290"/>
      <c r="N1036" s="290"/>
      <c r="O1036" s="290"/>
      <c r="P1036" s="290"/>
      <c r="Q1036" s="290"/>
      <c r="R1036" s="290"/>
      <c r="S1036" s="290"/>
      <c r="T1036" s="290"/>
      <c r="U1036" s="290"/>
      <c r="V1036" s="290"/>
      <c r="W1036" s="290"/>
      <c r="X1036" s="290"/>
      <c r="Y1036" s="290"/>
      <c r="Z1036" s="290"/>
    </row>
    <row r="1037" hidden="1">
      <c r="A1037" s="335"/>
      <c r="B1037" s="349"/>
      <c r="C1037" s="350"/>
      <c r="D1037" s="351"/>
      <c r="E1037" s="352"/>
      <c r="F1037" s="312">
        <f t="shared" ref="F1037:F1051" si="463">E1037*C1037</f>
        <v>0</v>
      </c>
      <c r="G1037" s="312">
        <f t="shared" ref="G1037:G1051" si="464">F1037*$C$1000</f>
        <v>0</v>
      </c>
      <c r="H1037" s="375"/>
      <c r="I1037" s="312">
        <f t="shared" ref="I1037:I1051" si="465">H1037*C1037</f>
        <v>0</v>
      </c>
      <c r="J1037" s="312">
        <f t="shared" ref="J1037:J1051" si="466">I1037*$C$1000</f>
        <v>0</v>
      </c>
      <c r="K1037" s="315" t="str">
        <f t="shared" ref="K1037:K1101" si="467">G1037/J1037</f>
        <v>#DIV/0!</v>
      </c>
      <c r="L1037" s="331"/>
      <c r="M1037" s="331"/>
      <c r="N1037" s="331"/>
      <c r="O1037" s="331"/>
      <c r="P1037" s="331"/>
      <c r="Q1037" s="331"/>
      <c r="R1037" s="331"/>
      <c r="S1037" s="331"/>
      <c r="T1037" s="331"/>
      <c r="U1037" s="331"/>
      <c r="V1037" s="331"/>
      <c r="W1037" s="331"/>
      <c r="X1037" s="331"/>
      <c r="Y1037" s="331"/>
      <c r="Z1037" s="331"/>
    </row>
    <row r="1038" hidden="1">
      <c r="A1038" s="335"/>
      <c r="B1038" s="349"/>
      <c r="C1038" s="339"/>
      <c r="D1038" s="351"/>
      <c r="E1038" s="336"/>
      <c r="F1038" s="312">
        <f t="shared" si="463"/>
        <v>0</v>
      </c>
      <c r="G1038" s="312">
        <f t="shared" si="464"/>
        <v>0</v>
      </c>
      <c r="H1038" s="372"/>
      <c r="I1038" s="312">
        <f t="shared" si="465"/>
        <v>0</v>
      </c>
      <c r="J1038" s="312">
        <f t="shared" si="466"/>
        <v>0</v>
      </c>
      <c r="K1038" s="315" t="str">
        <f t="shared" si="467"/>
        <v>#DIV/0!</v>
      </c>
      <c r="L1038" s="290"/>
      <c r="M1038" s="290"/>
      <c r="N1038" s="290"/>
      <c r="O1038" s="290"/>
      <c r="P1038" s="290"/>
      <c r="Q1038" s="290"/>
      <c r="R1038" s="290"/>
      <c r="S1038" s="290"/>
      <c r="T1038" s="290"/>
      <c r="U1038" s="290"/>
      <c r="V1038" s="290"/>
      <c r="W1038" s="290"/>
      <c r="X1038" s="290"/>
      <c r="Y1038" s="290"/>
      <c r="Z1038" s="290"/>
    </row>
    <row r="1039" hidden="1">
      <c r="A1039" s="335"/>
      <c r="B1039" s="354"/>
      <c r="C1039" s="339"/>
      <c r="D1039" s="351"/>
      <c r="E1039" s="336"/>
      <c r="F1039" s="312">
        <f t="shared" si="463"/>
        <v>0</v>
      </c>
      <c r="G1039" s="312">
        <f t="shared" si="464"/>
        <v>0</v>
      </c>
      <c r="H1039" s="372"/>
      <c r="I1039" s="312">
        <f t="shared" si="465"/>
        <v>0</v>
      </c>
      <c r="J1039" s="312">
        <f t="shared" si="466"/>
        <v>0</v>
      </c>
      <c r="K1039" s="315" t="str">
        <f t="shared" si="467"/>
        <v>#DIV/0!</v>
      </c>
      <c r="L1039" s="290"/>
      <c r="M1039" s="290"/>
      <c r="N1039" s="290"/>
      <c r="O1039" s="290"/>
      <c r="P1039" s="290"/>
      <c r="Q1039" s="290"/>
      <c r="R1039" s="290"/>
      <c r="S1039" s="290"/>
      <c r="T1039" s="290"/>
      <c r="U1039" s="290"/>
      <c r="V1039" s="290"/>
      <c r="W1039" s="290"/>
      <c r="X1039" s="290"/>
      <c r="Y1039" s="290"/>
      <c r="Z1039" s="290"/>
    </row>
    <row r="1040" hidden="1">
      <c r="A1040" s="335"/>
      <c r="B1040" s="349"/>
      <c r="C1040" s="339"/>
      <c r="D1040" s="351"/>
      <c r="E1040" s="336"/>
      <c r="F1040" s="312">
        <f t="shared" si="463"/>
        <v>0</v>
      </c>
      <c r="G1040" s="312">
        <f t="shared" si="464"/>
        <v>0</v>
      </c>
      <c r="H1040" s="372"/>
      <c r="I1040" s="312">
        <f t="shared" si="465"/>
        <v>0</v>
      </c>
      <c r="J1040" s="312">
        <f t="shared" si="466"/>
        <v>0</v>
      </c>
      <c r="K1040" s="315" t="str">
        <f t="shared" si="467"/>
        <v>#DIV/0!</v>
      </c>
      <c r="L1040" s="290"/>
      <c r="M1040" s="290"/>
      <c r="N1040" s="290"/>
      <c r="O1040" s="290"/>
      <c r="P1040" s="290"/>
      <c r="Q1040" s="290"/>
      <c r="R1040" s="290"/>
      <c r="S1040" s="290"/>
      <c r="T1040" s="290"/>
      <c r="U1040" s="290"/>
      <c r="V1040" s="290"/>
      <c r="W1040" s="290"/>
      <c r="X1040" s="290"/>
      <c r="Y1040" s="290"/>
      <c r="Z1040" s="290"/>
    </row>
    <row r="1041" hidden="1">
      <c r="A1041" s="335"/>
      <c r="B1041" s="349"/>
      <c r="C1041" s="339"/>
      <c r="D1041" s="351"/>
      <c r="E1041" s="336"/>
      <c r="F1041" s="312">
        <f t="shared" si="463"/>
        <v>0</v>
      </c>
      <c r="G1041" s="312">
        <f t="shared" si="464"/>
        <v>0</v>
      </c>
      <c r="H1041" s="372"/>
      <c r="I1041" s="312">
        <f t="shared" si="465"/>
        <v>0</v>
      </c>
      <c r="J1041" s="312">
        <f t="shared" si="466"/>
        <v>0</v>
      </c>
      <c r="K1041" s="315" t="str">
        <f t="shared" si="467"/>
        <v>#DIV/0!</v>
      </c>
      <c r="L1041" s="290"/>
      <c r="M1041" s="290"/>
      <c r="N1041" s="290"/>
      <c r="O1041" s="290"/>
      <c r="P1041" s="290"/>
      <c r="Q1041" s="290"/>
      <c r="R1041" s="290"/>
      <c r="S1041" s="290"/>
      <c r="T1041" s="290"/>
      <c r="U1041" s="290"/>
      <c r="V1041" s="290"/>
      <c r="W1041" s="290"/>
      <c r="X1041" s="290"/>
      <c r="Y1041" s="290"/>
      <c r="Z1041" s="290"/>
    </row>
    <row r="1042" hidden="1">
      <c r="A1042" s="335"/>
      <c r="B1042" s="349"/>
      <c r="C1042" s="339"/>
      <c r="D1042" s="351"/>
      <c r="E1042" s="336"/>
      <c r="F1042" s="312">
        <f t="shared" si="463"/>
        <v>0</v>
      </c>
      <c r="G1042" s="312">
        <f t="shared" si="464"/>
        <v>0</v>
      </c>
      <c r="H1042" s="372"/>
      <c r="I1042" s="312">
        <f t="shared" si="465"/>
        <v>0</v>
      </c>
      <c r="J1042" s="312">
        <f t="shared" si="466"/>
        <v>0</v>
      </c>
      <c r="K1042" s="315" t="str">
        <f t="shared" si="467"/>
        <v>#DIV/0!</v>
      </c>
      <c r="L1042" s="290"/>
      <c r="M1042" s="290"/>
      <c r="N1042" s="290"/>
      <c r="O1042" s="290"/>
      <c r="P1042" s="290"/>
      <c r="Q1042" s="290"/>
      <c r="R1042" s="290"/>
      <c r="S1042" s="290"/>
      <c r="T1042" s="290"/>
      <c r="U1042" s="290"/>
      <c r="V1042" s="290"/>
      <c r="W1042" s="290"/>
      <c r="X1042" s="290"/>
      <c r="Y1042" s="290"/>
      <c r="Z1042" s="290"/>
    </row>
    <row r="1043" hidden="1">
      <c r="A1043" s="335"/>
      <c r="B1043" s="349"/>
      <c r="C1043" s="339"/>
      <c r="D1043" s="351"/>
      <c r="E1043" s="336"/>
      <c r="F1043" s="312">
        <f t="shared" si="463"/>
        <v>0</v>
      </c>
      <c r="G1043" s="312">
        <f t="shared" si="464"/>
        <v>0</v>
      </c>
      <c r="H1043" s="372"/>
      <c r="I1043" s="312">
        <f t="shared" si="465"/>
        <v>0</v>
      </c>
      <c r="J1043" s="312">
        <f t="shared" si="466"/>
        <v>0</v>
      </c>
      <c r="K1043" s="315" t="str">
        <f t="shared" si="467"/>
        <v>#DIV/0!</v>
      </c>
      <c r="L1043" s="290"/>
      <c r="M1043" s="290"/>
      <c r="N1043" s="290"/>
      <c r="O1043" s="290"/>
      <c r="P1043" s="290"/>
      <c r="Q1043" s="290"/>
      <c r="R1043" s="290"/>
      <c r="S1043" s="290"/>
      <c r="T1043" s="290"/>
      <c r="U1043" s="290"/>
      <c r="V1043" s="290"/>
      <c r="W1043" s="290"/>
      <c r="X1043" s="290"/>
      <c r="Y1043" s="290"/>
      <c r="Z1043" s="290"/>
    </row>
    <row r="1044" hidden="1">
      <c r="A1044" s="335"/>
      <c r="B1044" s="349"/>
      <c r="C1044" s="339"/>
      <c r="D1044" s="351"/>
      <c r="E1044" s="336"/>
      <c r="F1044" s="312">
        <f t="shared" si="463"/>
        <v>0</v>
      </c>
      <c r="G1044" s="312">
        <f t="shared" si="464"/>
        <v>0</v>
      </c>
      <c r="H1044" s="372"/>
      <c r="I1044" s="312">
        <f t="shared" si="465"/>
        <v>0</v>
      </c>
      <c r="J1044" s="312">
        <f t="shared" si="466"/>
        <v>0</v>
      </c>
      <c r="K1044" s="315" t="str">
        <f t="shared" si="467"/>
        <v>#DIV/0!</v>
      </c>
      <c r="L1044" s="290"/>
      <c r="M1044" s="290"/>
      <c r="N1044" s="290"/>
      <c r="O1044" s="290"/>
      <c r="P1044" s="290"/>
      <c r="Q1044" s="290"/>
      <c r="R1044" s="290"/>
      <c r="S1044" s="290"/>
      <c r="T1044" s="290"/>
      <c r="U1044" s="290"/>
      <c r="V1044" s="290"/>
      <c r="W1044" s="290"/>
      <c r="X1044" s="290"/>
      <c r="Y1044" s="290"/>
      <c r="Z1044" s="290"/>
    </row>
    <row r="1045" hidden="1">
      <c r="A1045" s="335"/>
      <c r="B1045" s="349"/>
      <c r="C1045" s="339"/>
      <c r="D1045" s="351"/>
      <c r="E1045" s="336"/>
      <c r="F1045" s="312">
        <f t="shared" si="463"/>
        <v>0</v>
      </c>
      <c r="G1045" s="312">
        <f t="shared" si="464"/>
        <v>0</v>
      </c>
      <c r="H1045" s="372"/>
      <c r="I1045" s="312">
        <f t="shared" si="465"/>
        <v>0</v>
      </c>
      <c r="J1045" s="312">
        <f t="shared" si="466"/>
        <v>0</v>
      </c>
      <c r="K1045" s="315" t="str">
        <f t="shared" si="467"/>
        <v>#DIV/0!</v>
      </c>
      <c r="L1045" s="290"/>
      <c r="M1045" s="290"/>
      <c r="N1045" s="290"/>
      <c r="O1045" s="290"/>
      <c r="P1045" s="290"/>
      <c r="Q1045" s="290"/>
      <c r="R1045" s="290"/>
      <c r="S1045" s="290"/>
      <c r="T1045" s="290"/>
      <c r="U1045" s="290"/>
      <c r="V1045" s="290"/>
      <c r="W1045" s="290"/>
      <c r="X1045" s="290"/>
      <c r="Y1045" s="290"/>
      <c r="Z1045" s="290"/>
    </row>
    <row r="1046" hidden="1">
      <c r="A1046" s="335"/>
      <c r="B1046" s="349"/>
      <c r="C1046" s="339"/>
      <c r="D1046" s="351"/>
      <c r="E1046" s="336"/>
      <c r="F1046" s="312">
        <f t="shared" si="463"/>
        <v>0</v>
      </c>
      <c r="G1046" s="312">
        <f t="shared" si="464"/>
        <v>0</v>
      </c>
      <c r="H1046" s="372"/>
      <c r="I1046" s="312">
        <f t="shared" si="465"/>
        <v>0</v>
      </c>
      <c r="J1046" s="312">
        <f t="shared" si="466"/>
        <v>0</v>
      </c>
      <c r="K1046" s="315" t="str">
        <f t="shared" si="467"/>
        <v>#DIV/0!</v>
      </c>
      <c r="L1046" s="290"/>
      <c r="M1046" s="290"/>
      <c r="N1046" s="290"/>
      <c r="O1046" s="290"/>
      <c r="P1046" s="290"/>
      <c r="Q1046" s="290"/>
      <c r="R1046" s="290"/>
      <c r="S1046" s="290"/>
      <c r="T1046" s="290"/>
      <c r="U1046" s="290"/>
      <c r="V1046" s="290"/>
      <c r="W1046" s="290"/>
      <c r="X1046" s="290"/>
      <c r="Y1046" s="290"/>
      <c r="Z1046" s="290"/>
    </row>
    <row r="1047" hidden="1">
      <c r="A1047" s="335"/>
      <c r="B1047" s="349"/>
      <c r="C1047" s="339"/>
      <c r="D1047" s="351"/>
      <c r="E1047" s="336"/>
      <c r="F1047" s="312">
        <f t="shared" si="463"/>
        <v>0</v>
      </c>
      <c r="G1047" s="312">
        <f t="shared" si="464"/>
        <v>0</v>
      </c>
      <c r="H1047" s="372"/>
      <c r="I1047" s="312">
        <f t="shared" si="465"/>
        <v>0</v>
      </c>
      <c r="J1047" s="312">
        <f t="shared" si="466"/>
        <v>0</v>
      </c>
      <c r="K1047" s="315" t="str">
        <f t="shared" si="467"/>
        <v>#DIV/0!</v>
      </c>
      <c r="L1047" s="290"/>
      <c r="M1047" s="290"/>
      <c r="N1047" s="290"/>
      <c r="O1047" s="290"/>
      <c r="P1047" s="290"/>
      <c r="Q1047" s="290"/>
      <c r="R1047" s="290"/>
      <c r="S1047" s="290"/>
      <c r="T1047" s="290"/>
      <c r="U1047" s="290"/>
      <c r="V1047" s="290"/>
      <c r="W1047" s="290"/>
      <c r="X1047" s="290"/>
      <c r="Y1047" s="290"/>
      <c r="Z1047" s="290"/>
    </row>
    <row r="1048" hidden="1">
      <c r="A1048" s="335"/>
      <c r="B1048" s="349"/>
      <c r="C1048" s="339"/>
      <c r="D1048" s="351"/>
      <c r="E1048" s="336"/>
      <c r="F1048" s="312">
        <f t="shared" si="463"/>
        <v>0</v>
      </c>
      <c r="G1048" s="312">
        <f t="shared" si="464"/>
        <v>0</v>
      </c>
      <c r="H1048" s="372"/>
      <c r="I1048" s="312">
        <f t="shared" si="465"/>
        <v>0</v>
      </c>
      <c r="J1048" s="312">
        <f t="shared" si="466"/>
        <v>0</v>
      </c>
      <c r="K1048" s="315" t="str">
        <f t="shared" si="467"/>
        <v>#DIV/0!</v>
      </c>
      <c r="L1048" s="290"/>
      <c r="M1048" s="290"/>
      <c r="N1048" s="290"/>
      <c r="O1048" s="290"/>
      <c r="P1048" s="290"/>
      <c r="Q1048" s="290"/>
      <c r="R1048" s="290"/>
      <c r="S1048" s="290"/>
      <c r="T1048" s="290"/>
      <c r="U1048" s="290"/>
      <c r="V1048" s="290"/>
      <c r="W1048" s="290"/>
      <c r="X1048" s="290"/>
      <c r="Y1048" s="290"/>
      <c r="Z1048" s="290"/>
    </row>
    <row r="1049" hidden="1">
      <c r="A1049" s="335"/>
      <c r="B1049" s="349"/>
      <c r="C1049" s="339"/>
      <c r="D1049" s="351"/>
      <c r="E1049" s="336"/>
      <c r="F1049" s="312">
        <f t="shared" si="463"/>
        <v>0</v>
      </c>
      <c r="G1049" s="312">
        <f t="shared" si="464"/>
        <v>0</v>
      </c>
      <c r="H1049" s="372"/>
      <c r="I1049" s="312">
        <f t="shared" si="465"/>
        <v>0</v>
      </c>
      <c r="J1049" s="312">
        <f t="shared" si="466"/>
        <v>0</v>
      </c>
      <c r="K1049" s="315" t="str">
        <f t="shared" si="467"/>
        <v>#DIV/0!</v>
      </c>
      <c r="L1049" s="290"/>
      <c r="M1049" s="290"/>
      <c r="N1049" s="290"/>
      <c r="O1049" s="290"/>
      <c r="P1049" s="290"/>
      <c r="Q1049" s="290"/>
      <c r="R1049" s="290"/>
      <c r="S1049" s="290"/>
      <c r="T1049" s="290"/>
      <c r="U1049" s="290"/>
      <c r="V1049" s="290"/>
      <c r="W1049" s="290"/>
      <c r="X1049" s="290"/>
      <c r="Y1049" s="290"/>
      <c r="Z1049" s="290"/>
    </row>
    <row r="1050" hidden="1">
      <c r="A1050" s="337"/>
      <c r="B1050" s="338"/>
      <c r="C1050" s="339"/>
      <c r="D1050" s="351"/>
      <c r="E1050" s="336"/>
      <c r="F1050" s="312">
        <f t="shared" si="463"/>
        <v>0</v>
      </c>
      <c r="G1050" s="312">
        <f t="shared" si="464"/>
        <v>0</v>
      </c>
      <c r="H1050" s="372"/>
      <c r="I1050" s="312">
        <f t="shared" si="465"/>
        <v>0</v>
      </c>
      <c r="J1050" s="312">
        <f t="shared" si="466"/>
        <v>0</v>
      </c>
      <c r="K1050" s="315" t="str">
        <f t="shared" si="467"/>
        <v>#DIV/0!</v>
      </c>
      <c r="L1050" s="290"/>
      <c r="M1050" s="290"/>
      <c r="N1050" s="290"/>
      <c r="O1050" s="290"/>
      <c r="P1050" s="290"/>
      <c r="Q1050" s="290"/>
      <c r="R1050" s="290"/>
      <c r="S1050" s="290"/>
      <c r="T1050" s="290"/>
      <c r="U1050" s="290"/>
      <c r="V1050" s="290"/>
      <c r="W1050" s="290"/>
      <c r="X1050" s="290"/>
      <c r="Y1050" s="290"/>
      <c r="Z1050" s="290"/>
    </row>
    <row r="1051" hidden="1">
      <c r="A1051" s="341"/>
      <c r="B1051" s="338"/>
      <c r="C1051" s="342"/>
      <c r="D1051" s="355"/>
      <c r="E1051" s="343"/>
      <c r="F1051" s="312">
        <f t="shared" si="463"/>
        <v>0</v>
      </c>
      <c r="G1051" s="312">
        <f t="shared" si="464"/>
        <v>0</v>
      </c>
      <c r="H1051" s="374"/>
      <c r="I1051" s="312">
        <f t="shared" si="465"/>
        <v>0</v>
      </c>
      <c r="J1051" s="312">
        <f t="shared" si="466"/>
        <v>0</v>
      </c>
      <c r="K1051" s="315" t="str">
        <f t="shared" si="467"/>
        <v>#DIV/0!</v>
      </c>
      <c r="L1051" s="290"/>
      <c r="M1051" s="290"/>
      <c r="N1051" s="290"/>
      <c r="O1051" s="290"/>
      <c r="P1051" s="290"/>
      <c r="Q1051" s="290"/>
      <c r="R1051" s="290"/>
      <c r="S1051" s="290"/>
      <c r="T1051" s="290"/>
      <c r="U1051" s="290"/>
      <c r="V1051" s="290"/>
      <c r="W1051" s="290"/>
      <c r="X1051" s="290"/>
      <c r="Y1051" s="290"/>
      <c r="Z1051" s="290"/>
    </row>
    <row r="1052" hidden="1">
      <c r="A1052" s="344"/>
      <c r="B1052" s="345" t="s">
        <v>855</v>
      </c>
      <c r="C1052" s="346">
        <f>SUM(C1037:C1051)</f>
        <v>0</v>
      </c>
      <c r="D1052" s="346"/>
      <c r="E1052" s="346"/>
      <c r="F1052" s="347">
        <f t="shared" ref="F1052:G1052" si="468">SUM(F1037:F1051)</f>
        <v>0</v>
      </c>
      <c r="G1052" s="347">
        <f t="shared" si="468"/>
        <v>0</v>
      </c>
      <c r="H1052" s="346"/>
      <c r="I1052" s="347">
        <f t="shared" ref="I1052:J1052" si="469">SUM(I1037:I1051)</f>
        <v>0</v>
      </c>
      <c r="J1052" s="347">
        <f t="shared" si="469"/>
        <v>0</v>
      </c>
      <c r="K1052" s="348" t="str">
        <f t="shared" si="467"/>
        <v>#DIV/0!</v>
      </c>
      <c r="L1052" s="290"/>
      <c r="M1052" s="290"/>
      <c r="N1052" s="290"/>
      <c r="O1052" s="290"/>
      <c r="P1052" s="290"/>
      <c r="Q1052" s="290"/>
      <c r="R1052" s="290"/>
      <c r="S1052" s="290"/>
      <c r="T1052" s="290"/>
      <c r="U1052" s="290"/>
      <c r="V1052" s="290"/>
      <c r="W1052" s="290"/>
      <c r="X1052" s="290"/>
      <c r="Y1052" s="290"/>
      <c r="Z1052" s="290"/>
    </row>
    <row r="1053" hidden="1">
      <c r="A1053" s="335"/>
      <c r="B1053" s="349"/>
      <c r="C1053" s="350"/>
      <c r="D1053" s="351"/>
      <c r="E1053" s="352"/>
      <c r="F1053" s="312">
        <f t="shared" ref="F1053:F1067" si="470">E1053*C1053</f>
        <v>0</v>
      </c>
      <c r="G1053" s="312">
        <f t="shared" ref="G1053:G1067" si="471">F1053*$C$1000</f>
        <v>0</v>
      </c>
      <c r="H1053" s="375"/>
      <c r="I1053" s="312">
        <f t="shared" ref="I1053:I1067" si="472">H1053*C1053</f>
        <v>0</v>
      </c>
      <c r="J1053" s="312">
        <f t="shared" ref="J1053:J1067" si="473">I1053*$C$1000</f>
        <v>0</v>
      </c>
      <c r="K1053" s="315" t="str">
        <f t="shared" si="467"/>
        <v>#DIV/0!</v>
      </c>
      <c r="L1053" s="331"/>
      <c r="M1053" s="331"/>
      <c r="N1053" s="331"/>
      <c r="O1053" s="331"/>
      <c r="P1053" s="331"/>
      <c r="Q1053" s="331"/>
      <c r="R1053" s="331"/>
      <c r="S1053" s="331"/>
      <c r="T1053" s="331"/>
      <c r="U1053" s="331"/>
      <c r="V1053" s="331"/>
      <c r="W1053" s="331"/>
      <c r="X1053" s="331"/>
      <c r="Y1053" s="331"/>
      <c r="Z1053" s="331"/>
    </row>
    <row r="1054" hidden="1">
      <c r="A1054" s="335"/>
      <c r="B1054" s="349"/>
      <c r="C1054" s="339"/>
      <c r="D1054" s="351"/>
      <c r="E1054" s="336"/>
      <c r="F1054" s="312">
        <f t="shared" si="470"/>
        <v>0</v>
      </c>
      <c r="G1054" s="312">
        <f t="shared" si="471"/>
        <v>0</v>
      </c>
      <c r="H1054" s="372"/>
      <c r="I1054" s="312">
        <f t="shared" si="472"/>
        <v>0</v>
      </c>
      <c r="J1054" s="312">
        <f t="shared" si="473"/>
        <v>0</v>
      </c>
      <c r="K1054" s="315" t="str">
        <f t="shared" si="467"/>
        <v>#DIV/0!</v>
      </c>
      <c r="L1054" s="290"/>
      <c r="M1054" s="290"/>
      <c r="N1054" s="290"/>
      <c r="O1054" s="290"/>
      <c r="P1054" s="290"/>
      <c r="Q1054" s="290"/>
      <c r="R1054" s="290"/>
      <c r="S1054" s="290"/>
      <c r="T1054" s="290"/>
      <c r="U1054" s="290"/>
      <c r="V1054" s="290"/>
      <c r="W1054" s="290"/>
      <c r="X1054" s="290"/>
      <c r="Y1054" s="290"/>
      <c r="Z1054" s="290"/>
    </row>
    <row r="1055" hidden="1">
      <c r="A1055" s="335"/>
      <c r="B1055" s="354"/>
      <c r="C1055" s="339"/>
      <c r="D1055" s="351"/>
      <c r="E1055" s="336"/>
      <c r="F1055" s="312">
        <f t="shared" si="470"/>
        <v>0</v>
      </c>
      <c r="G1055" s="312">
        <f t="shared" si="471"/>
        <v>0</v>
      </c>
      <c r="H1055" s="372"/>
      <c r="I1055" s="312">
        <f t="shared" si="472"/>
        <v>0</v>
      </c>
      <c r="J1055" s="312">
        <f t="shared" si="473"/>
        <v>0</v>
      </c>
      <c r="K1055" s="315" t="str">
        <f t="shared" si="467"/>
        <v>#DIV/0!</v>
      </c>
      <c r="L1055" s="290"/>
      <c r="M1055" s="290"/>
      <c r="N1055" s="290"/>
      <c r="O1055" s="290"/>
      <c r="P1055" s="290"/>
      <c r="Q1055" s="290"/>
      <c r="R1055" s="290"/>
      <c r="S1055" s="290"/>
      <c r="T1055" s="290"/>
      <c r="U1055" s="290"/>
      <c r="V1055" s="290"/>
      <c r="W1055" s="290"/>
      <c r="X1055" s="290"/>
      <c r="Y1055" s="290"/>
      <c r="Z1055" s="290"/>
    </row>
    <row r="1056" hidden="1">
      <c r="A1056" s="335"/>
      <c r="B1056" s="349"/>
      <c r="C1056" s="339"/>
      <c r="D1056" s="351"/>
      <c r="E1056" s="336"/>
      <c r="F1056" s="312">
        <f t="shared" si="470"/>
        <v>0</v>
      </c>
      <c r="G1056" s="312">
        <f t="shared" si="471"/>
        <v>0</v>
      </c>
      <c r="H1056" s="372"/>
      <c r="I1056" s="312">
        <f t="shared" si="472"/>
        <v>0</v>
      </c>
      <c r="J1056" s="312">
        <f t="shared" si="473"/>
        <v>0</v>
      </c>
      <c r="K1056" s="315" t="str">
        <f t="shared" si="467"/>
        <v>#DIV/0!</v>
      </c>
      <c r="L1056" s="290"/>
      <c r="M1056" s="290"/>
      <c r="N1056" s="290"/>
      <c r="O1056" s="290"/>
      <c r="P1056" s="290"/>
      <c r="Q1056" s="290"/>
      <c r="R1056" s="290"/>
      <c r="S1056" s="290"/>
      <c r="T1056" s="290"/>
      <c r="U1056" s="290"/>
      <c r="V1056" s="290"/>
      <c r="W1056" s="290"/>
      <c r="X1056" s="290"/>
      <c r="Y1056" s="290"/>
      <c r="Z1056" s="290"/>
    </row>
    <row r="1057" hidden="1">
      <c r="A1057" s="335"/>
      <c r="B1057" s="349"/>
      <c r="C1057" s="339"/>
      <c r="D1057" s="351"/>
      <c r="E1057" s="336"/>
      <c r="F1057" s="312">
        <f t="shared" si="470"/>
        <v>0</v>
      </c>
      <c r="G1057" s="312">
        <f t="shared" si="471"/>
        <v>0</v>
      </c>
      <c r="H1057" s="372"/>
      <c r="I1057" s="312">
        <f t="shared" si="472"/>
        <v>0</v>
      </c>
      <c r="J1057" s="312">
        <f t="shared" si="473"/>
        <v>0</v>
      </c>
      <c r="K1057" s="315" t="str">
        <f t="shared" si="467"/>
        <v>#DIV/0!</v>
      </c>
      <c r="L1057" s="290"/>
      <c r="M1057" s="290"/>
      <c r="N1057" s="290"/>
      <c r="O1057" s="290"/>
      <c r="P1057" s="290"/>
      <c r="Q1057" s="290"/>
      <c r="R1057" s="290"/>
      <c r="S1057" s="290"/>
      <c r="T1057" s="290"/>
      <c r="U1057" s="290"/>
      <c r="V1057" s="290"/>
      <c r="W1057" s="290"/>
      <c r="X1057" s="290"/>
      <c r="Y1057" s="290"/>
      <c r="Z1057" s="290"/>
    </row>
    <row r="1058" hidden="1">
      <c r="A1058" s="335"/>
      <c r="B1058" s="349"/>
      <c r="C1058" s="339"/>
      <c r="D1058" s="351"/>
      <c r="E1058" s="336"/>
      <c r="F1058" s="312">
        <f t="shared" si="470"/>
        <v>0</v>
      </c>
      <c r="G1058" s="312">
        <f t="shared" si="471"/>
        <v>0</v>
      </c>
      <c r="H1058" s="372"/>
      <c r="I1058" s="312">
        <f t="shared" si="472"/>
        <v>0</v>
      </c>
      <c r="J1058" s="312">
        <f t="shared" si="473"/>
        <v>0</v>
      </c>
      <c r="K1058" s="315" t="str">
        <f t="shared" si="467"/>
        <v>#DIV/0!</v>
      </c>
      <c r="L1058" s="290"/>
      <c r="M1058" s="290"/>
      <c r="N1058" s="290"/>
      <c r="O1058" s="290"/>
      <c r="P1058" s="290"/>
      <c r="Q1058" s="290"/>
      <c r="R1058" s="290"/>
      <c r="S1058" s="290"/>
      <c r="T1058" s="290"/>
      <c r="U1058" s="290"/>
      <c r="V1058" s="290"/>
      <c r="W1058" s="290"/>
      <c r="X1058" s="290"/>
      <c r="Y1058" s="290"/>
      <c r="Z1058" s="290"/>
    </row>
    <row r="1059" hidden="1">
      <c r="A1059" s="335"/>
      <c r="B1059" s="349"/>
      <c r="C1059" s="339"/>
      <c r="D1059" s="351"/>
      <c r="E1059" s="336"/>
      <c r="F1059" s="312">
        <f t="shared" si="470"/>
        <v>0</v>
      </c>
      <c r="G1059" s="312">
        <f t="shared" si="471"/>
        <v>0</v>
      </c>
      <c r="H1059" s="372"/>
      <c r="I1059" s="312">
        <f t="shared" si="472"/>
        <v>0</v>
      </c>
      <c r="J1059" s="312">
        <f t="shared" si="473"/>
        <v>0</v>
      </c>
      <c r="K1059" s="315" t="str">
        <f t="shared" si="467"/>
        <v>#DIV/0!</v>
      </c>
      <c r="L1059" s="290"/>
      <c r="M1059" s="290"/>
      <c r="N1059" s="290"/>
      <c r="O1059" s="290"/>
      <c r="P1059" s="290"/>
      <c r="Q1059" s="290"/>
      <c r="R1059" s="290"/>
      <c r="S1059" s="290"/>
      <c r="T1059" s="290"/>
      <c r="U1059" s="290"/>
      <c r="V1059" s="290"/>
      <c r="W1059" s="290"/>
      <c r="X1059" s="290"/>
      <c r="Y1059" s="290"/>
      <c r="Z1059" s="290"/>
    </row>
    <row r="1060" hidden="1">
      <c r="A1060" s="335"/>
      <c r="B1060" s="349"/>
      <c r="C1060" s="339"/>
      <c r="D1060" s="351"/>
      <c r="E1060" s="336"/>
      <c r="F1060" s="312">
        <f t="shared" si="470"/>
        <v>0</v>
      </c>
      <c r="G1060" s="312">
        <f t="shared" si="471"/>
        <v>0</v>
      </c>
      <c r="H1060" s="372"/>
      <c r="I1060" s="312">
        <f t="shared" si="472"/>
        <v>0</v>
      </c>
      <c r="J1060" s="312">
        <f t="shared" si="473"/>
        <v>0</v>
      </c>
      <c r="K1060" s="315" t="str">
        <f t="shared" si="467"/>
        <v>#DIV/0!</v>
      </c>
      <c r="L1060" s="290"/>
      <c r="M1060" s="290"/>
      <c r="N1060" s="290"/>
      <c r="O1060" s="290"/>
      <c r="P1060" s="290"/>
      <c r="Q1060" s="290"/>
      <c r="R1060" s="290"/>
      <c r="S1060" s="290"/>
      <c r="T1060" s="290"/>
      <c r="U1060" s="290"/>
      <c r="V1060" s="290"/>
      <c r="W1060" s="290"/>
      <c r="X1060" s="290"/>
      <c r="Y1060" s="290"/>
      <c r="Z1060" s="290"/>
    </row>
    <row r="1061" hidden="1">
      <c r="A1061" s="335"/>
      <c r="B1061" s="349"/>
      <c r="C1061" s="339"/>
      <c r="D1061" s="351"/>
      <c r="E1061" s="336"/>
      <c r="F1061" s="312">
        <f t="shared" si="470"/>
        <v>0</v>
      </c>
      <c r="G1061" s="312">
        <f t="shared" si="471"/>
        <v>0</v>
      </c>
      <c r="H1061" s="372"/>
      <c r="I1061" s="312">
        <f t="shared" si="472"/>
        <v>0</v>
      </c>
      <c r="J1061" s="312">
        <f t="shared" si="473"/>
        <v>0</v>
      </c>
      <c r="K1061" s="315" t="str">
        <f t="shared" si="467"/>
        <v>#DIV/0!</v>
      </c>
      <c r="L1061" s="290"/>
      <c r="M1061" s="290"/>
      <c r="N1061" s="290"/>
      <c r="O1061" s="290"/>
      <c r="P1061" s="290"/>
      <c r="Q1061" s="290"/>
      <c r="R1061" s="290"/>
      <c r="S1061" s="290"/>
      <c r="T1061" s="290"/>
      <c r="U1061" s="290"/>
      <c r="V1061" s="290"/>
      <c r="W1061" s="290"/>
      <c r="X1061" s="290"/>
      <c r="Y1061" s="290"/>
      <c r="Z1061" s="290"/>
    </row>
    <row r="1062" hidden="1">
      <c r="A1062" s="335"/>
      <c r="B1062" s="349"/>
      <c r="C1062" s="339"/>
      <c r="D1062" s="351"/>
      <c r="E1062" s="336"/>
      <c r="F1062" s="312">
        <f t="shared" si="470"/>
        <v>0</v>
      </c>
      <c r="G1062" s="312">
        <f t="shared" si="471"/>
        <v>0</v>
      </c>
      <c r="H1062" s="372"/>
      <c r="I1062" s="312">
        <f t="shared" si="472"/>
        <v>0</v>
      </c>
      <c r="J1062" s="312">
        <f t="shared" si="473"/>
        <v>0</v>
      </c>
      <c r="K1062" s="315" t="str">
        <f t="shared" si="467"/>
        <v>#DIV/0!</v>
      </c>
      <c r="L1062" s="290"/>
      <c r="M1062" s="290"/>
      <c r="N1062" s="290"/>
      <c r="O1062" s="290"/>
      <c r="P1062" s="290"/>
      <c r="Q1062" s="290"/>
      <c r="R1062" s="290"/>
      <c r="S1062" s="290"/>
      <c r="T1062" s="290"/>
      <c r="U1062" s="290"/>
      <c r="V1062" s="290"/>
      <c r="W1062" s="290"/>
      <c r="X1062" s="290"/>
      <c r="Y1062" s="290"/>
      <c r="Z1062" s="290"/>
    </row>
    <row r="1063" hidden="1">
      <c r="A1063" s="335"/>
      <c r="B1063" s="349"/>
      <c r="C1063" s="339"/>
      <c r="D1063" s="351"/>
      <c r="E1063" s="336"/>
      <c r="F1063" s="312">
        <f t="shared" si="470"/>
        <v>0</v>
      </c>
      <c r="G1063" s="312">
        <f t="shared" si="471"/>
        <v>0</v>
      </c>
      <c r="H1063" s="372"/>
      <c r="I1063" s="312">
        <f t="shared" si="472"/>
        <v>0</v>
      </c>
      <c r="J1063" s="312">
        <f t="shared" si="473"/>
        <v>0</v>
      </c>
      <c r="K1063" s="315" t="str">
        <f t="shared" si="467"/>
        <v>#DIV/0!</v>
      </c>
      <c r="L1063" s="290"/>
      <c r="M1063" s="290"/>
      <c r="N1063" s="290"/>
      <c r="O1063" s="290"/>
      <c r="P1063" s="290"/>
      <c r="Q1063" s="290"/>
      <c r="R1063" s="290"/>
      <c r="S1063" s="290"/>
      <c r="T1063" s="290"/>
      <c r="U1063" s="290"/>
      <c r="V1063" s="290"/>
      <c r="W1063" s="290"/>
      <c r="X1063" s="290"/>
      <c r="Y1063" s="290"/>
      <c r="Z1063" s="290"/>
    </row>
    <row r="1064" hidden="1">
      <c r="A1064" s="335"/>
      <c r="B1064" s="349"/>
      <c r="C1064" s="339"/>
      <c r="D1064" s="351"/>
      <c r="E1064" s="336"/>
      <c r="F1064" s="312">
        <f t="shared" si="470"/>
        <v>0</v>
      </c>
      <c r="G1064" s="312">
        <f t="shared" si="471"/>
        <v>0</v>
      </c>
      <c r="H1064" s="372"/>
      <c r="I1064" s="312">
        <f t="shared" si="472"/>
        <v>0</v>
      </c>
      <c r="J1064" s="312">
        <f t="shared" si="473"/>
        <v>0</v>
      </c>
      <c r="K1064" s="315" t="str">
        <f t="shared" si="467"/>
        <v>#DIV/0!</v>
      </c>
      <c r="L1064" s="290"/>
      <c r="M1064" s="290"/>
      <c r="N1064" s="290"/>
      <c r="O1064" s="290"/>
      <c r="P1064" s="290"/>
      <c r="Q1064" s="290"/>
      <c r="R1064" s="290"/>
      <c r="S1064" s="290"/>
      <c r="T1064" s="290"/>
      <c r="U1064" s="290"/>
      <c r="V1064" s="290"/>
      <c r="W1064" s="290"/>
      <c r="X1064" s="290"/>
      <c r="Y1064" s="290"/>
      <c r="Z1064" s="290"/>
    </row>
    <row r="1065" hidden="1">
      <c r="A1065" s="335"/>
      <c r="B1065" s="349"/>
      <c r="C1065" s="339"/>
      <c r="D1065" s="351"/>
      <c r="E1065" s="336"/>
      <c r="F1065" s="312">
        <f t="shared" si="470"/>
        <v>0</v>
      </c>
      <c r="G1065" s="312">
        <f t="shared" si="471"/>
        <v>0</v>
      </c>
      <c r="H1065" s="372"/>
      <c r="I1065" s="312">
        <f t="shared" si="472"/>
        <v>0</v>
      </c>
      <c r="J1065" s="312">
        <f t="shared" si="473"/>
        <v>0</v>
      </c>
      <c r="K1065" s="315" t="str">
        <f t="shared" si="467"/>
        <v>#DIV/0!</v>
      </c>
      <c r="L1065" s="290"/>
      <c r="M1065" s="290"/>
      <c r="N1065" s="290"/>
      <c r="O1065" s="290"/>
      <c r="P1065" s="290"/>
      <c r="Q1065" s="290"/>
      <c r="R1065" s="290"/>
      <c r="S1065" s="290"/>
      <c r="T1065" s="290"/>
      <c r="U1065" s="290"/>
      <c r="V1065" s="290"/>
      <c r="W1065" s="290"/>
      <c r="X1065" s="290"/>
      <c r="Y1065" s="290"/>
      <c r="Z1065" s="290"/>
    </row>
    <row r="1066" hidden="1">
      <c r="A1066" s="337"/>
      <c r="B1066" s="338"/>
      <c r="C1066" s="339"/>
      <c r="D1066" s="351"/>
      <c r="E1066" s="336"/>
      <c r="F1066" s="312">
        <f t="shared" si="470"/>
        <v>0</v>
      </c>
      <c r="G1066" s="312">
        <f t="shared" si="471"/>
        <v>0</v>
      </c>
      <c r="H1066" s="372"/>
      <c r="I1066" s="312">
        <f t="shared" si="472"/>
        <v>0</v>
      </c>
      <c r="J1066" s="312">
        <f t="shared" si="473"/>
        <v>0</v>
      </c>
      <c r="K1066" s="315" t="str">
        <f t="shared" si="467"/>
        <v>#DIV/0!</v>
      </c>
      <c r="L1066" s="290"/>
      <c r="M1066" s="290"/>
      <c r="N1066" s="290"/>
      <c r="O1066" s="290"/>
      <c r="P1066" s="290"/>
      <c r="Q1066" s="290"/>
      <c r="R1066" s="290"/>
      <c r="S1066" s="290"/>
      <c r="T1066" s="290"/>
      <c r="U1066" s="290"/>
      <c r="V1066" s="290"/>
      <c r="W1066" s="290"/>
      <c r="X1066" s="290"/>
      <c r="Y1066" s="290"/>
      <c r="Z1066" s="290"/>
    </row>
    <row r="1067" hidden="1">
      <c r="A1067" s="341"/>
      <c r="B1067" s="338"/>
      <c r="C1067" s="342"/>
      <c r="D1067" s="355"/>
      <c r="E1067" s="343"/>
      <c r="F1067" s="312">
        <f t="shared" si="470"/>
        <v>0</v>
      </c>
      <c r="G1067" s="312">
        <f t="shared" si="471"/>
        <v>0</v>
      </c>
      <c r="H1067" s="374"/>
      <c r="I1067" s="312">
        <f t="shared" si="472"/>
        <v>0</v>
      </c>
      <c r="J1067" s="312">
        <f t="shared" si="473"/>
        <v>0</v>
      </c>
      <c r="K1067" s="315" t="str">
        <f t="shared" si="467"/>
        <v>#DIV/0!</v>
      </c>
      <c r="L1067" s="290"/>
      <c r="M1067" s="290"/>
      <c r="N1067" s="290"/>
      <c r="O1067" s="290"/>
      <c r="P1067" s="290"/>
      <c r="Q1067" s="290"/>
      <c r="R1067" s="290"/>
      <c r="S1067" s="290"/>
      <c r="T1067" s="290"/>
      <c r="U1067" s="290"/>
      <c r="V1067" s="290"/>
      <c r="W1067" s="290"/>
      <c r="X1067" s="290"/>
      <c r="Y1067" s="290"/>
      <c r="Z1067" s="290"/>
    </row>
    <row r="1068" hidden="1">
      <c r="A1068" s="344"/>
      <c r="B1068" s="345" t="s">
        <v>856</v>
      </c>
      <c r="C1068" s="346">
        <f>SUM(C1053:C1067)</f>
        <v>0</v>
      </c>
      <c r="D1068" s="346"/>
      <c r="E1068" s="346"/>
      <c r="F1068" s="347">
        <f t="shared" ref="F1068:G1068" si="474">SUM(F1053:F1067)</f>
        <v>0</v>
      </c>
      <c r="G1068" s="347">
        <f t="shared" si="474"/>
        <v>0</v>
      </c>
      <c r="H1068" s="346"/>
      <c r="I1068" s="347">
        <f t="shared" ref="I1068:J1068" si="475">SUM(I1053:I1067)</f>
        <v>0</v>
      </c>
      <c r="J1068" s="347">
        <f t="shared" si="475"/>
        <v>0</v>
      </c>
      <c r="K1068" s="348" t="str">
        <f t="shared" si="467"/>
        <v>#DIV/0!</v>
      </c>
      <c r="L1068" s="290"/>
      <c r="M1068" s="290"/>
      <c r="N1068" s="290"/>
      <c r="O1068" s="290"/>
      <c r="P1068" s="290"/>
      <c r="Q1068" s="290"/>
      <c r="R1068" s="290"/>
      <c r="S1068" s="290"/>
      <c r="T1068" s="290"/>
      <c r="U1068" s="290"/>
      <c r="V1068" s="290"/>
      <c r="W1068" s="290"/>
      <c r="X1068" s="290"/>
      <c r="Y1068" s="290"/>
      <c r="Z1068" s="290"/>
    </row>
    <row r="1069" hidden="1">
      <c r="A1069" s="335"/>
      <c r="B1069" s="349"/>
      <c r="C1069" s="350"/>
      <c r="D1069" s="351"/>
      <c r="E1069" s="352"/>
      <c r="F1069" s="312">
        <f t="shared" ref="F1069:F1083" si="476">E1069*C1069</f>
        <v>0</v>
      </c>
      <c r="G1069" s="312">
        <f t="shared" ref="G1069:G1083" si="477">F1069*$C$1000</f>
        <v>0</v>
      </c>
      <c r="H1069" s="375"/>
      <c r="I1069" s="312">
        <f t="shared" ref="I1069:I1083" si="478">H1069*C1069</f>
        <v>0</v>
      </c>
      <c r="J1069" s="312">
        <f t="shared" ref="J1069:J1083" si="479">I1069*$C$1000</f>
        <v>0</v>
      </c>
      <c r="K1069" s="315" t="str">
        <f t="shared" si="467"/>
        <v>#DIV/0!</v>
      </c>
      <c r="L1069" s="331"/>
      <c r="M1069" s="331"/>
      <c r="N1069" s="331"/>
      <c r="O1069" s="331"/>
      <c r="P1069" s="331"/>
      <c r="Q1069" s="331"/>
      <c r="R1069" s="331"/>
      <c r="S1069" s="331"/>
      <c r="T1069" s="331"/>
      <c r="U1069" s="331"/>
      <c r="V1069" s="331"/>
      <c r="W1069" s="331"/>
      <c r="X1069" s="331"/>
      <c r="Y1069" s="331"/>
      <c r="Z1069" s="331"/>
    </row>
    <row r="1070" hidden="1">
      <c r="A1070" s="335"/>
      <c r="B1070" s="349"/>
      <c r="C1070" s="339"/>
      <c r="D1070" s="351"/>
      <c r="E1070" s="336"/>
      <c r="F1070" s="312">
        <f t="shared" si="476"/>
        <v>0</v>
      </c>
      <c r="G1070" s="312">
        <f t="shared" si="477"/>
        <v>0</v>
      </c>
      <c r="H1070" s="372"/>
      <c r="I1070" s="312">
        <f t="shared" si="478"/>
        <v>0</v>
      </c>
      <c r="J1070" s="312">
        <f t="shared" si="479"/>
        <v>0</v>
      </c>
      <c r="K1070" s="315" t="str">
        <f t="shared" si="467"/>
        <v>#DIV/0!</v>
      </c>
      <c r="L1070" s="290"/>
      <c r="M1070" s="290"/>
      <c r="N1070" s="290"/>
      <c r="O1070" s="290"/>
      <c r="P1070" s="290"/>
      <c r="Q1070" s="290"/>
      <c r="R1070" s="290"/>
      <c r="S1070" s="290"/>
      <c r="T1070" s="290"/>
      <c r="U1070" s="290"/>
      <c r="V1070" s="290"/>
      <c r="W1070" s="290"/>
      <c r="X1070" s="290"/>
      <c r="Y1070" s="290"/>
      <c r="Z1070" s="290"/>
    </row>
    <row r="1071" hidden="1">
      <c r="A1071" s="335"/>
      <c r="B1071" s="354"/>
      <c r="C1071" s="339"/>
      <c r="D1071" s="351"/>
      <c r="E1071" s="336"/>
      <c r="F1071" s="312">
        <f t="shared" si="476"/>
        <v>0</v>
      </c>
      <c r="G1071" s="312">
        <f t="shared" si="477"/>
        <v>0</v>
      </c>
      <c r="H1071" s="372"/>
      <c r="I1071" s="312">
        <f t="shared" si="478"/>
        <v>0</v>
      </c>
      <c r="J1071" s="312">
        <f t="shared" si="479"/>
        <v>0</v>
      </c>
      <c r="K1071" s="315" t="str">
        <f t="shared" si="467"/>
        <v>#DIV/0!</v>
      </c>
      <c r="L1071" s="290"/>
      <c r="M1071" s="290"/>
      <c r="N1071" s="290"/>
      <c r="O1071" s="290"/>
      <c r="P1071" s="290"/>
      <c r="Q1071" s="290"/>
      <c r="R1071" s="290"/>
      <c r="S1071" s="290"/>
      <c r="T1071" s="290"/>
      <c r="U1071" s="290"/>
      <c r="V1071" s="290"/>
      <c r="W1071" s="290"/>
      <c r="X1071" s="290"/>
      <c r="Y1071" s="290"/>
      <c r="Z1071" s="290"/>
    </row>
    <row r="1072" hidden="1">
      <c r="A1072" s="335"/>
      <c r="B1072" s="349"/>
      <c r="C1072" s="339"/>
      <c r="D1072" s="351"/>
      <c r="E1072" s="336"/>
      <c r="F1072" s="312">
        <f t="shared" si="476"/>
        <v>0</v>
      </c>
      <c r="G1072" s="312">
        <f t="shared" si="477"/>
        <v>0</v>
      </c>
      <c r="H1072" s="372"/>
      <c r="I1072" s="312">
        <f t="shared" si="478"/>
        <v>0</v>
      </c>
      <c r="J1072" s="312">
        <f t="shared" si="479"/>
        <v>0</v>
      </c>
      <c r="K1072" s="315" t="str">
        <f t="shared" si="467"/>
        <v>#DIV/0!</v>
      </c>
      <c r="L1072" s="290"/>
      <c r="M1072" s="290"/>
      <c r="N1072" s="290"/>
      <c r="O1072" s="290"/>
      <c r="P1072" s="290"/>
      <c r="Q1072" s="290"/>
      <c r="R1072" s="290"/>
      <c r="S1072" s="290"/>
      <c r="T1072" s="290"/>
      <c r="U1072" s="290"/>
      <c r="V1072" s="290"/>
      <c r="W1072" s="290"/>
      <c r="X1072" s="290"/>
      <c r="Y1072" s="290"/>
      <c r="Z1072" s="290"/>
    </row>
    <row r="1073" hidden="1">
      <c r="A1073" s="335"/>
      <c r="B1073" s="349"/>
      <c r="C1073" s="339"/>
      <c r="D1073" s="351"/>
      <c r="E1073" s="336"/>
      <c r="F1073" s="312">
        <f t="shared" si="476"/>
        <v>0</v>
      </c>
      <c r="G1073" s="312">
        <f t="shared" si="477"/>
        <v>0</v>
      </c>
      <c r="H1073" s="372"/>
      <c r="I1073" s="312">
        <f t="shared" si="478"/>
        <v>0</v>
      </c>
      <c r="J1073" s="312">
        <f t="shared" si="479"/>
        <v>0</v>
      </c>
      <c r="K1073" s="315" t="str">
        <f t="shared" si="467"/>
        <v>#DIV/0!</v>
      </c>
      <c r="L1073" s="290"/>
      <c r="M1073" s="290"/>
      <c r="N1073" s="290"/>
      <c r="O1073" s="290"/>
      <c r="P1073" s="290"/>
      <c r="Q1073" s="290"/>
      <c r="R1073" s="290"/>
      <c r="S1073" s="290"/>
      <c r="T1073" s="290"/>
      <c r="U1073" s="290"/>
      <c r="V1073" s="290"/>
      <c r="W1073" s="290"/>
      <c r="X1073" s="290"/>
      <c r="Y1073" s="290"/>
      <c r="Z1073" s="290"/>
    </row>
    <row r="1074" hidden="1">
      <c r="A1074" s="335"/>
      <c r="B1074" s="349"/>
      <c r="C1074" s="339"/>
      <c r="D1074" s="351"/>
      <c r="E1074" s="336"/>
      <c r="F1074" s="312">
        <f t="shared" si="476"/>
        <v>0</v>
      </c>
      <c r="G1074" s="312">
        <f t="shared" si="477"/>
        <v>0</v>
      </c>
      <c r="H1074" s="372"/>
      <c r="I1074" s="312">
        <f t="shared" si="478"/>
        <v>0</v>
      </c>
      <c r="J1074" s="312">
        <f t="shared" si="479"/>
        <v>0</v>
      </c>
      <c r="K1074" s="315" t="str">
        <f t="shared" si="467"/>
        <v>#DIV/0!</v>
      </c>
      <c r="L1074" s="290"/>
      <c r="M1074" s="290"/>
      <c r="N1074" s="290"/>
      <c r="O1074" s="290"/>
      <c r="P1074" s="290"/>
      <c r="Q1074" s="290"/>
      <c r="R1074" s="290"/>
      <c r="S1074" s="290"/>
      <c r="T1074" s="290"/>
      <c r="U1074" s="290"/>
      <c r="V1074" s="290"/>
      <c r="W1074" s="290"/>
      <c r="X1074" s="290"/>
      <c r="Y1074" s="290"/>
      <c r="Z1074" s="290"/>
    </row>
    <row r="1075" hidden="1">
      <c r="A1075" s="335"/>
      <c r="B1075" s="349"/>
      <c r="C1075" s="339"/>
      <c r="D1075" s="351"/>
      <c r="E1075" s="336"/>
      <c r="F1075" s="312">
        <f t="shared" si="476"/>
        <v>0</v>
      </c>
      <c r="G1075" s="312">
        <f t="shared" si="477"/>
        <v>0</v>
      </c>
      <c r="H1075" s="372"/>
      <c r="I1075" s="312">
        <f t="shared" si="478"/>
        <v>0</v>
      </c>
      <c r="J1075" s="312">
        <f t="shared" si="479"/>
        <v>0</v>
      </c>
      <c r="K1075" s="315" t="str">
        <f t="shared" si="467"/>
        <v>#DIV/0!</v>
      </c>
      <c r="L1075" s="290"/>
      <c r="M1075" s="290"/>
      <c r="N1075" s="290"/>
      <c r="O1075" s="290"/>
      <c r="P1075" s="290"/>
      <c r="Q1075" s="290"/>
      <c r="R1075" s="290"/>
      <c r="S1075" s="290"/>
      <c r="T1075" s="290"/>
      <c r="U1075" s="290"/>
      <c r="V1075" s="290"/>
      <c r="W1075" s="290"/>
      <c r="X1075" s="290"/>
      <c r="Y1075" s="290"/>
      <c r="Z1075" s="290"/>
    </row>
    <row r="1076" hidden="1">
      <c r="A1076" s="335"/>
      <c r="B1076" s="349"/>
      <c r="C1076" s="339"/>
      <c r="D1076" s="351"/>
      <c r="E1076" s="336"/>
      <c r="F1076" s="312">
        <f t="shared" si="476"/>
        <v>0</v>
      </c>
      <c r="G1076" s="312">
        <f t="shared" si="477"/>
        <v>0</v>
      </c>
      <c r="H1076" s="372"/>
      <c r="I1076" s="312">
        <f t="shared" si="478"/>
        <v>0</v>
      </c>
      <c r="J1076" s="312">
        <f t="shared" si="479"/>
        <v>0</v>
      </c>
      <c r="K1076" s="315" t="str">
        <f t="shared" si="467"/>
        <v>#DIV/0!</v>
      </c>
      <c r="L1076" s="290"/>
      <c r="M1076" s="290"/>
      <c r="N1076" s="290"/>
      <c r="O1076" s="290"/>
      <c r="P1076" s="290"/>
      <c r="Q1076" s="290"/>
      <c r="R1076" s="290"/>
      <c r="S1076" s="290"/>
      <c r="T1076" s="290"/>
      <c r="U1076" s="290"/>
      <c r="V1076" s="290"/>
      <c r="W1076" s="290"/>
      <c r="X1076" s="290"/>
      <c r="Y1076" s="290"/>
      <c r="Z1076" s="290"/>
    </row>
    <row r="1077" hidden="1">
      <c r="A1077" s="335"/>
      <c r="B1077" s="349"/>
      <c r="C1077" s="339"/>
      <c r="D1077" s="351"/>
      <c r="E1077" s="336"/>
      <c r="F1077" s="312">
        <f t="shared" si="476"/>
        <v>0</v>
      </c>
      <c r="G1077" s="312">
        <f t="shared" si="477"/>
        <v>0</v>
      </c>
      <c r="H1077" s="372"/>
      <c r="I1077" s="312">
        <f t="shared" si="478"/>
        <v>0</v>
      </c>
      <c r="J1077" s="312">
        <f t="shared" si="479"/>
        <v>0</v>
      </c>
      <c r="K1077" s="315" t="str">
        <f t="shared" si="467"/>
        <v>#DIV/0!</v>
      </c>
      <c r="L1077" s="290"/>
      <c r="M1077" s="290"/>
      <c r="N1077" s="290"/>
      <c r="O1077" s="290"/>
      <c r="P1077" s="290"/>
      <c r="Q1077" s="290"/>
      <c r="R1077" s="290"/>
      <c r="S1077" s="290"/>
      <c r="T1077" s="290"/>
      <c r="U1077" s="290"/>
      <c r="V1077" s="290"/>
      <c r="W1077" s="290"/>
      <c r="X1077" s="290"/>
      <c r="Y1077" s="290"/>
      <c r="Z1077" s="290"/>
    </row>
    <row r="1078" hidden="1">
      <c r="A1078" s="335"/>
      <c r="B1078" s="349"/>
      <c r="C1078" s="339"/>
      <c r="D1078" s="351"/>
      <c r="E1078" s="336"/>
      <c r="F1078" s="312">
        <f t="shared" si="476"/>
        <v>0</v>
      </c>
      <c r="G1078" s="312">
        <f t="shared" si="477"/>
        <v>0</v>
      </c>
      <c r="H1078" s="372"/>
      <c r="I1078" s="312">
        <f t="shared" si="478"/>
        <v>0</v>
      </c>
      <c r="J1078" s="312">
        <f t="shared" si="479"/>
        <v>0</v>
      </c>
      <c r="K1078" s="315" t="str">
        <f t="shared" si="467"/>
        <v>#DIV/0!</v>
      </c>
      <c r="L1078" s="290"/>
      <c r="M1078" s="290"/>
      <c r="N1078" s="290"/>
      <c r="O1078" s="290"/>
      <c r="P1078" s="290"/>
      <c r="Q1078" s="290"/>
      <c r="R1078" s="290"/>
      <c r="S1078" s="290"/>
      <c r="T1078" s="290"/>
      <c r="U1078" s="290"/>
      <c r="V1078" s="290"/>
      <c r="W1078" s="290"/>
      <c r="X1078" s="290"/>
      <c r="Y1078" s="290"/>
      <c r="Z1078" s="290"/>
    </row>
    <row r="1079" hidden="1">
      <c r="A1079" s="335"/>
      <c r="B1079" s="349"/>
      <c r="C1079" s="339"/>
      <c r="D1079" s="351"/>
      <c r="E1079" s="336"/>
      <c r="F1079" s="312">
        <f t="shared" si="476"/>
        <v>0</v>
      </c>
      <c r="G1079" s="312">
        <f t="shared" si="477"/>
        <v>0</v>
      </c>
      <c r="H1079" s="372"/>
      <c r="I1079" s="312">
        <f t="shared" si="478"/>
        <v>0</v>
      </c>
      <c r="J1079" s="312">
        <f t="shared" si="479"/>
        <v>0</v>
      </c>
      <c r="K1079" s="315" t="str">
        <f t="shared" si="467"/>
        <v>#DIV/0!</v>
      </c>
      <c r="L1079" s="290"/>
      <c r="M1079" s="290"/>
      <c r="N1079" s="290"/>
      <c r="O1079" s="290"/>
      <c r="P1079" s="290"/>
      <c r="Q1079" s="290"/>
      <c r="R1079" s="290"/>
      <c r="S1079" s="290"/>
      <c r="T1079" s="290"/>
      <c r="U1079" s="290"/>
      <c r="V1079" s="290"/>
      <c r="W1079" s="290"/>
      <c r="X1079" s="290"/>
      <c r="Y1079" s="290"/>
      <c r="Z1079" s="290"/>
    </row>
    <row r="1080" hidden="1">
      <c r="A1080" s="335"/>
      <c r="B1080" s="349"/>
      <c r="C1080" s="339"/>
      <c r="D1080" s="351"/>
      <c r="E1080" s="336"/>
      <c r="F1080" s="312">
        <f t="shared" si="476"/>
        <v>0</v>
      </c>
      <c r="G1080" s="312">
        <f t="shared" si="477"/>
        <v>0</v>
      </c>
      <c r="H1080" s="372"/>
      <c r="I1080" s="312">
        <f t="shared" si="478"/>
        <v>0</v>
      </c>
      <c r="J1080" s="312">
        <f t="shared" si="479"/>
        <v>0</v>
      </c>
      <c r="K1080" s="315" t="str">
        <f t="shared" si="467"/>
        <v>#DIV/0!</v>
      </c>
      <c r="L1080" s="290"/>
      <c r="M1080" s="290"/>
      <c r="N1080" s="290"/>
      <c r="O1080" s="290"/>
      <c r="P1080" s="290"/>
      <c r="Q1080" s="290"/>
      <c r="R1080" s="290"/>
      <c r="S1080" s="290"/>
      <c r="T1080" s="290"/>
      <c r="U1080" s="290"/>
      <c r="V1080" s="290"/>
      <c r="W1080" s="290"/>
      <c r="X1080" s="290"/>
      <c r="Y1080" s="290"/>
      <c r="Z1080" s="290"/>
    </row>
    <row r="1081" hidden="1">
      <c r="A1081" s="335"/>
      <c r="B1081" s="349"/>
      <c r="C1081" s="339"/>
      <c r="D1081" s="351"/>
      <c r="E1081" s="336"/>
      <c r="F1081" s="312">
        <f t="shared" si="476"/>
        <v>0</v>
      </c>
      <c r="G1081" s="312">
        <f t="shared" si="477"/>
        <v>0</v>
      </c>
      <c r="H1081" s="372"/>
      <c r="I1081" s="312">
        <f t="shared" si="478"/>
        <v>0</v>
      </c>
      <c r="J1081" s="312">
        <f t="shared" si="479"/>
        <v>0</v>
      </c>
      <c r="K1081" s="315" t="str">
        <f t="shared" si="467"/>
        <v>#DIV/0!</v>
      </c>
      <c r="L1081" s="290"/>
      <c r="M1081" s="290"/>
      <c r="N1081" s="290"/>
      <c r="O1081" s="290"/>
      <c r="P1081" s="290"/>
      <c r="Q1081" s="290"/>
      <c r="R1081" s="290"/>
      <c r="S1081" s="290"/>
      <c r="T1081" s="290"/>
      <c r="U1081" s="290"/>
      <c r="V1081" s="290"/>
      <c r="W1081" s="290"/>
      <c r="X1081" s="290"/>
      <c r="Y1081" s="290"/>
      <c r="Z1081" s="290"/>
    </row>
    <row r="1082" hidden="1">
      <c r="A1082" s="337"/>
      <c r="B1082" s="338"/>
      <c r="C1082" s="339"/>
      <c r="D1082" s="351"/>
      <c r="E1082" s="336"/>
      <c r="F1082" s="312">
        <f t="shared" si="476"/>
        <v>0</v>
      </c>
      <c r="G1082" s="312">
        <f t="shared" si="477"/>
        <v>0</v>
      </c>
      <c r="H1082" s="372"/>
      <c r="I1082" s="312">
        <f t="shared" si="478"/>
        <v>0</v>
      </c>
      <c r="J1082" s="312">
        <f t="shared" si="479"/>
        <v>0</v>
      </c>
      <c r="K1082" s="315" t="str">
        <f t="shared" si="467"/>
        <v>#DIV/0!</v>
      </c>
      <c r="L1082" s="290"/>
      <c r="M1082" s="290"/>
      <c r="N1082" s="290"/>
      <c r="O1082" s="290"/>
      <c r="P1082" s="290"/>
      <c r="Q1082" s="290"/>
      <c r="R1082" s="290"/>
      <c r="S1082" s="290"/>
      <c r="T1082" s="290"/>
      <c r="U1082" s="290"/>
      <c r="V1082" s="290"/>
      <c r="W1082" s="290"/>
      <c r="X1082" s="290"/>
      <c r="Y1082" s="290"/>
      <c r="Z1082" s="290"/>
    </row>
    <row r="1083" hidden="1">
      <c r="A1083" s="341"/>
      <c r="B1083" s="338"/>
      <c r="C1083" s="342"/>
      <c r="D1083" s="355"/>
      <c r="E1083" s="343"/>
      <c r="F1083" s="312">
        <f t="shared" si="476"/>
        <v>0</v>
      </c>
      <c r="G1083" s="312">
        <f t="shared" si="477"/>
        <v>0</v>
      </c>
      <c r="H1083" s="374"/>
      <c r="I1083" s="312">
        <f t="shared" si="478"/>
        <v>0</v>
      </c>
      <c r="J1083" s="312">
        <f t="shared" si="479"/>
        <v>0</v>
      </c>
      <c r="K1083" s="315" t="str">
        <f t="shared" si="467"/>
        <v>#DIV/0!</v>
      </c>
      <c r="L1083" s="290"/>
      <c r="M1083" s="290"/>
      <c r="N1083" s="290"/>
      <c r="O1083" s="290"/>
      <c r="P1083" s="290"/>
      <c r="Q1083" s="290"/>
      <c r="R1083" s="290"/>
      <c r="S1083" s="290"/>
      <c r="T1083" s="290"/>
      <c r="U1083" s="290"/>
      <c r="V1083" s="290"/>
      <c r="W1083" s="290"/>
      <c r="X1083" s="290"/>
      <c r="Y1083" s="290"/>
      <c r="Z1083" s="290"/>
    </row>
    <row r="1084" hidden="1">
      <c r="A1084" s="344"/>
      <c r="B1084" s="345" t="s">
        <v>857</v>
      </c>
      <c r="C1084" s="346">
        <f>SUM(C1069:C1083)</f>
        <v>0</v>
      </c>
      <c r="D1084" s="346"/>
      <c r="E1084" s="346"/>
      <c r="F1084" s="347">
        <f t="shared" ref="F1084:G1084" si="480">SUM(F1069:F1083)</f>
        <v>0</v>
      </c>
      <c r="G1084" s="347">
        <f t="shared" si="480"/>
        <v>0</v>
      </c>
      <c r="H1084" s="346"/>
      <c r="I1084" s="347">
        <f t="shared" ref="I1084:J1084" si="481">SUM(I1069:I1083)</f>
        <v>0</v>
      </c>
      <c r="J1084" s="347">
        <f t="shared" si="481"/>
        <v>0</v>
      </c>
      <c r="K1084" s="348" t="str">
        <f t="shared" si="467"/>
        <v>#DIV/0!</v>
      </c>
      <c r="L1084" s="290"/>
      <c r="M1084" s="290"/>
      <c r="N1084" s="290"/>
      <c r="O1084" s="290"/>
      <c r="P1084" s="290"/>
      <c r="Q1084" s="290"/>
      <c r="R1084" s="290"/>
      <c r="S1084" s="290"/>
      <c r="T1084" s="290"/>
      <c r="U1084" s="290"/>
      <c r="V1084" s="290"/>
      <c r="W1084" s="290"/>
      <c r="X1084" s="290"/>
      <c r="Y1084" s="290"/>
      <c r="Z1084" s="290"/>
    </row>
    <row r="1085" hidden="1">
      <c r="A1085" s="335"/>
      <c r="B1085" s="349"/>
      <c r="C1085" s="350"/>
      <c r="D1085" s="351"/>
      <c r="E1085" s="352"/>
      <c r="F1085" s="312">
        <f t="shared" ref="F1085:F1099" si="482">E1085*C1085</f>
        <v>0</v>
      </c>
      <c r="G1085" s="312">
        <f t="shared" ref="G1085:G1099" si="483">F1085*$C$1000</f>
        <v>0</v>
      </c>
      <c r="H1085" s="375"/>
      <c r="I1085" s="312">
        <f t="shared" ref="I1085:I1099" si="484">H1085*C1085</f>
        <v>0</v>
      </c>
      <c r="J1085" s="312">
        <f t="shared" ref="J1085:J1099" si="485">I1085*$C$1000</f>
        <v>0</v>
      </c>
      <c r="K1085" s="315" t="str">
        <f t="shared" si="467"/>
        <v>#DIV/0!</v>
      </c>
      <c r="L1085" s="331"/>
      <c r="M1085" s="331"/>
      <c r="N1085" s="331"/>
      <c r="O1085" s="331"/>
      <c r="P1085" s="331"/>
      <c r="Q1085" s="331"/>
      <c r="R1085" s="331"/>
      <c r="S1085" s="331"/>
      <c r="T1085" s="331"/>
      <c r="U1085" s="331"/>
      <c r="V1085" s="331"/>
      <c r="W1085" s="331"/>
      <c r="X1085" s="331"/>
      <c r="Y1085" s="331"/>
      <c r="Z1085" s="331"/>
    </row>
    <row r="1086" hidden="1">
      <c r="A1086" s="335"/>
      <c r="B1086" s="349"/>
      <c r="C1086" s="339"/>
      <c r="D1086" s="351"/>
      <c r="E1086" s="336"/>
      <c r="F1086" s="312">
        <f t="shared" si="482"/>
        <v>0</v>
      </c>
      <c r="G1086" s="312">
        <f t="shared" si="483"/>
        <v>0</v>
      </c>
      <c r="H1086" s="372"/>
      <c r="I1086" s="312">
        <f t="shared" si="484"/>
        <v>0</v>
      </c>
      <c r="J1086" s="312">
        <f t="shared" si="485"/>
        <v>0</v>
      </c>
      <c r="K1086" s="315" t="str">
        <f t="shared" si="467"/>
        <v>#DIV/0!</v>
      </c>
      <c r="L1086" s="290"/>
      <c r="M1086" s="290"/>
      <c r="N1086" s="290"/>
      <c r="O1086" s="290"/>
      <c r="P1086" s="290"/>
      <c r="Q1086" s="290"/>
      <c r="R1086" s="290"/>
      <c r="S1086" s="290"/>
      <c r="T1086" s="290"/>
      <c r="U1086" s="290"/>
      <c r="V1086" s="290"/>
      <c r="W1086" s="290"/>
      <c r="X1086" s="290"/>
      <c r="Y1086" s="290"/>
      <c r="Z1086" s="290"/>
    </row>
    <row r="1087" hidden="1">
      <c r="A1087" s="335"/>
      <c r="B1087" s="354"/>
      <c r="C1087" s="339"/>
      <c r="D1087" s="351"/>
      <c r="E1087" s="336"/>
      <c r="F1087" s="312">
        <f t="shared" si="482"/>
        <v>0</v>
      </c>
      <c r="G1087" s="312">
        <f t="shared" si="483"/>
        <v>0</v>
      </c>
      <c r="H1087" s="372"/>
      <c r="I1087" s="312">
        <f t="shared" si="484"/>
        <v>0</v>
      </c>
      <c r="J1087" s="312">
        <f t="shared" si="485"/>
        <v>0</v>
      </c>
      <c r="K1087" s="315" t="str">
        <f t="shared" si="467"/>
        <v>#DIV/0!</v>
      </c>
      <c r="L1087" s="290"/>
      <c r="M1087" s="290"/>
      <c r="N1087" s="290"/>
      <c r="O1087" s="290"/>
      <c r="P1087" s="290"/>
      <c r="Q1087" s="290"/>
      <c r="R1087" s="290"/>
      <c r="S1087" s="290"/>
      <c r="T1087" s="290"/>
      <c r="U1087" s="290"/>
      <c r="V1087" s="290"/>
      <c r="W1087" s="290"/>
      <c r="X1087" s="290"/>
      <c r="Y1087" s="290"/>
      <c r="Z1087" s="290"/>
    </row>
    <row r="1088" hidden="1">
      <c r="A1088" s="335"/>
      <c r="B1088" s="349"/>
      <c r="C1088" s="339"/>
      <c r="D1088" s="351"/>
      <c r="E1088" s="336"/>
      <c r="F1088" s="312">
        <f t="shared" si="482"/>
        <v>0</v>
      </c>
      <c r="G1088" s="312">
        <f t="shared" si="483"/>
        <v>0</v>
      </c>
      <c r="H1088" s="372"/>
      <c r="I1088" s="312">
        <f t="shared" si="484"/>
        <v>0</v>
      </c>
      <c r="J1088" s="312">
        <f t="shared" si="485"/>
        <v>0</v>
      </c>
      <c r="K1088" s="315" t="str">
        <f t="shared" si="467"/>
        <v>#DIV/0!</v>
      </c>
      <c r="L1088" s="290"/>
      <c r="M1088" s="290"/>
      <c r="N1088" s="290"/>
      <c r="O1088" s="290"/>
      <c r="P1088" s="290"/>
      <c r="Q1088" s="290"/>
      <c r="R1088" s="290"/>
      <c r="S1088" s="290"/>
      <c r="T1088" s="290"/>
      <c r="U1088" s="290"/>
      <c r="V1088" s="290"/>
      <c r="W1088" s="290"/>
      <c r="X1088" s="290"/>
      <c r="Y1088" s="290"/>
      <c r="Z1088" s="290"/>
    </row>
    <row r="1089" hidden="1">
      <c r="A1089" s="335"/>
      <c r="B1089" s="349"/>
      <c r="C1089" s="339"/>
      <c r="D1089" s="351"/>
      <c r="E1089" s="336"/>
      <c r="F1089" s="312">
        <f t="shared" si="482"/>
        <v>0</v>
      </c>
      <c r="G1089" s="312">
        <f t="shared" si="483"/>
        <v>0</v>
      </c>
      <c r="H1089" s="372"/>
      <c r="I1089" s="312">
        <f t="shared" si="484"/>
        <v>0</v>
      </c>
      <c r="J1089" s="312">
        <f t="shared" si="485"/>
        <v>0</v>
      </c>
      <c r="K1089" s="315" t="str">
        <f t="shared" si="467"/>
        <v>#DIV/0!</v>
      </c>
      <c r="L1089" s="290"/>
      <c r="M1089" s="290"/>
      <c r="N1089" s="290"/>
      <c r="O1089" s="290"/>
      <c r="P1089" s="290"/>
      <c r="Q1089" s="290"/>
      <c r="R1089" s="290"/>
      <c r="S1089" s="290"/>
      <c r="T1089" s="290"/>
      <c r="U1089" s="290"/>
      <c r="V1089" s="290"/>
      <c r="W1089" s="290"/>
      <c r="X1089" s="290"/>
      <c r="Y1089" s="290"/>
      <c r="Z1089" s="290"/>
    </row>
    <row r="1090" hidden="1">
      <c r="A1090" s="335"/>
      <c r="B1090" s="349"/>
      <c r="C1090" s="339"/>
      <c r="D1090" s="351"/>
      <c r="E1090" s="336"/>
      <c r="F1090" s="312">
        <f t="shared" si="482"/>
        <v>0</v>
      </c>
      <c r="G1090" s="312">
        <f t="shared" si="483"/>
        <v>0</v>
      </c>
      <c r="H1090" s="372"/>
      <c r="I1090" s="312">
        <f t="shared" si="484"/>
        <v>0</v>
      </c>
      <c r="J1090" s="312">
        <f t="shared" si="485"/>
        <v>0</v>
      </c>
      <c r="K1090" s="315" t="str">
        <f t="shared" si="467"/>
        <v>#DIV/0!</v>
      </c>
      <c r="L1090" s="290"/>
      <c r="M1090" s="290"/>
      <c r="N1090" s="290"/>
      <c r="O1090" s="290"/>
      <c r="P1090" s="290"/>
      <c r="Q1090" s="290"/>
      <c r="R1090" s="290"/>
      <c r="S1090" s="290"/>
      <c r="T1090" s="290"/>
      <c r="U1090" s="290"/>
      <c r="V1090" s="290"/>
      <c r="W1090" s="290"/>
      <c r="X1090" s="290"/>
      <c r="Y1090" s="290"/>
      <c r="Z1090" s="290"/>
    </row>
    <row r="1091" hidden="1">
      <c r="A1091" s="335"/>
      <c r="B1091" s="349"/>
      <c r="C1091" s="339"/>
      <c r="D1091" s="351"/>
      <c r="E1091" s="336"/>
      <c r="F1091" s="312">
        <f t="shared" si="482"/>
        <v>0</v>
      </c>
      <c r="G1091" s="312">
        <f t="shared" si="483"/>
        <v>0</v>
      </c>
      <c r="H1091" s="372"/>
      <c r="I1091" s="312">
        <f t="shared" si="484"/>
        <v>0</v>
      </c>
      <c r="J1091" s="312">
        <f t="shared" si="485"/>
        <v>0</v>
      </c>
      <c r="K1091" s="315" t="str">
        <f t="shared" si="467"/>
        <v>#DIV/0!</v>
      </c>
      <c r="L1091" s="290"/>
      <c r="M1091" s="290"/>
      <c r="N1091" s="290"/>
      <c r="O1091" s="290"/>
      <c r="P1091" s="290"/>
      <c r="Q1091" s="290"/>
      <c r="R1091" s="290"/>
      <c r="S1091" s="290"/>
      <c r="T1091" s="290"/>
      <c r="U1091" s="290"/>
      <c r="V1091" s="290"/>
      <c r="W1091" s="290"/>
      <c r="X1091" s="290"/>
      <c r="Y1091" s="290"/>
      <c r="Z1091" s="290"/>
    </row>
    <row r="1092" hidden="1">
      <c r="A1092" s="335"/>
      <c r="B1092" s="349"/>
      <c r="C1092" s="339"/>
      <c r="D1092" s="351"/>
      <c r="E1092" s="336"/>
      <c r="F1092" s="312">
        <f t="shared" si="482"/>
        <v>0</v>
      </c>
      <c r="G1092" s="312">
        <f t="shared" si="483"/>
        <v>0</v>
      </c>
      <c r="H1092" s="372"/>
      <c r="I1092" s="312">
        <f t="shared" si="484"/>
        <v>0</v>
      </c>
      <c r="J1092" s="312">
        <f t="shared" si="485"/>
        <v>0</v>
      </c>
      <c r="K1092" s="315" t="str">
        <f t="shared" si="467"/>
        <v>#DIV/0!</v>
      </c>
      <c r="L1092" s="290"/>
      <c r="M1092" s="290"/>
      <c r="N1092" s="290"/>
      <c r="O1092" s="290"/>
      <c r="P1092" s="290"/>
      <c r="Q1092" s="290"/>
      <c r="R1092" s="290"/>
      <c r="S1092" s="290"/>
      <c r="T1092" s="290"/>
      <c r="U1092" s="290"/>
      <c r="V1092" s="290"/>
      <c r="W1092" s="290"/>
      <c r="X1092" s="290"/>
      <c r="Y1092" s="290"/>
      <c r="Z1092" s="290"/>
    </row>
    <row r="1093" hidden="1">
      <c r="A1093" s="335"/>
      <c r="B1093" s="349"/>
      <c r="C1093" s="339"/>
      <c r="D1093" s="351"/>
      <c r="E1093" s="336"/>
      <c r="F1093" s="312">
        <f t="shared" si="482"/>
        <v>0</v>
      </c>
      <c r="G1093" s="312">
        <f t="shared" si="483"/>
        <v>0</v>
      </c>
      <c r="H1093" s="372"/>
      <c r="I1093" s="312">
        <f t="shared" si="484"/>
        <v>0</v>
      </c>
      <c r="J1093" s="312">
        <f t="shared" si="485"/>
        <v>0</v>
      </c>
      <c r="K1093" s="315" t="str">
        <f t="shared" si="467"/>
        <v>#DIV/0!</v>
      </c>
      <c r="L1093" s="290"/>
      <c r="M1093" s="290"/>
      <c r="N1093" s="290"/>
      <c r="O1093" s="290"/>
      <c r="P1093" s="290"/>
      <c r="Q1093" s="290"/>
      <c r="R1093" s="290"/>
      <c r="S1093" s="290"/>
      <c r="T1093" s="290"/>
      <c r="U1093" s="290"/>
      <c r="V1093" s="290"/>
      <c r="W1093" s="290"/>
      <c r="X1093" s="290"/>
      <c r="Y1093" s="290"/>
      <c r="Z1093" s="290"/>
    </row>
    <row r="1094" hidden="1">
      <c r="A1094" s="335"/>
      <c r="B1094" s="349"/>
      <c r="C1094" s="339"/>
      <c r="D1094" s="351"/>
      <c r="E1094" s="336"/>
      <c r="F1094" s="312">
        <f t="shared" si="482"/>
        <v>0</v>
      </c>
      <c r="G1094" s="312">
        <f t="shared" si="483"/>
        <v>0</v>
      </c>
      <c r="H1094" s="372"/>
      <c r="I1094" s="312">
        <f t="shared" si="484"/>
        <v>0</v>
      </c>
      <c r="J1094" s="312">
        <f t="shared" si="485"/>
        <v>0</v>
      </c>
      <c r="K1094" s="315" t="str">
        <f t="shared" si="467"/>
        <v>#DIV/0!</v>
      </c>
      <c r="L1094" s="290"/>
      <c r="M1094" s="290"/>
      <c r="N1094" s="290"/>
      <c r="O1094" s="290"/>
      <c r="P1094" s="290"/>
      <c r="Q1094" s="290"/>
      <c r="R1094" s="290"/>
      <c r="S1094" s="290"/>
      <c r="T1094" s="290"/>
      <c r="U1094" s="290"/>
      <c r="V1094" s="290"/>
      <c r="W1094" s="290"/>
      <c r="X1094" s="290"/>
      <c r="Y1094" s="290"/>
      <c r="Z1094" s="290"/>
    </row>
    <row r="1095" hidden="1">
      <c r="A1095" s="335"/>
      <c r="B1095" s="349"/>
      <c r="C1095" s="339"/>
      <c r="D1095" s="351"/>
      <c r="E1095" s="336"/>
      <c r="F1095" s="312">
        <f t="shared" si="482"/>
        <v>0</v>
      </c>
      <c r="G1095" s="312">
        <f t="shared" si="483"/>
        <v>0</v>
      </c>
      <c r="H1095" s="372"/>
      <c r="I1095" s="312">
        <f t="shared" si="484"/>
        <v>0</v>
      </c>
      <c r="J1095" s="312">
        <f t="shared" si="485"/>
        <v>0</v>
      </c>
      <c r="K1095" s="315" t="str">
        <f t="shared" si="467"/>
        <v>#DIV/0!</v>
      </c>
      <c r="L1095" s="290"/>
      <c r="M1095" s="290"/>
      <c r="N1095" s="290"/>
      <c r="O1095" s="290"/>
      <c r="P1095" s="290"/>
      <c r="Q1095" s="290"/>
      <c r="R1095" s="290"/>
      <c r="S1095" s="290"/>
      <c r="T1095" s="290"/>
      <c r="U1095" s="290"/>
      <c r="V1095" s="290"/>
      <c r="W1095" s="290"/>
      <c r="X1095" s="290"/>
      <c r="Y1095" s="290"/>
      <c r="Z1095" s="290"/>
    </row>
    <row r="1096" hidden="1">
      <c r="A1096" s="335"/>
      <c r="B1096" s="349"/>
      <c r="C1096" s="339"/>
      <c r="D1096" s="351"/>
      <c r="E1096" s="336"/>
      <c r="F1096" s="312">
        <f t="shared" si="482"/>
        <v>0</v>
      </c>
      <c r="G1096" s="312">
        <f t="shared" si="483"/>
        <v>0</v>
      </c>
      <c r="H1096" s="372"/>
      <c r="I1096" s="312">
        <f t="shared" si="484"/>
        <v>0</v>
      </c>
      <c r="J1096" s="312">
        <f t="shared" si="485"/>
        <v>0</v>
      </c>
      <c r="K1096" s="315" t="str">
        <f t="shared" si="467"/>
        <v>#DIV/0!</v>
      </c>
      <c r="L1096" s="290"/>
      <c r="M1096" s="290"/>
      <c r="N1096" s="290"/>
      <c r="O1096" s="290"/>
      <c r="P1096" s="290"/>
      <c r="Q1096" s="290"/>
      <c r="R1096" s="290"/>
      <c r="S1096" s="290"/>
      <c r="T1096" s="290"/>
      <c r="U1096" s="290"/>
      <c r="V1096" s="290"/>
      <c r="W1096" s="290"/>
      <c r="X1096" s="290"/>
      <c r="Y1096" s="290"/>
      <c r="Z1096" s="290"/>
    </row>
    <row r="1097" hidden="1">
      <c r="A1097" s="335"/>
      <c r="B1097" s="349"/>
      <c r="C1097" s="339"/>
      <c r="D1097" s="351"/>
      <c r="E1097" s="336"/>
      <c r="F1097" s="312">
        <f t="shared" si="482"/>
        <v>0</v>
      </c>
      <c r="G1097" s="312">
        <f t="shared" si="483"/>
        <v>0</v>
      </c>
      <c r="H1097" s="372"/>
      <c r="I1097" s="312">
        <f t="shared" si="484"/>
        <v>0</v>
      </c>
      <c r="J1097" s="312">
        <f t="shared" si="485"/>
        <v>0</v>
      </c>
      <c r="K1097" s="315" t="str">
        <f t="shared" si="467"/>
        <v>#DIV/0!</v>
      </c>
      <c r="L1097" s="290"/>
      <c r="M1097" s="290"/>
      <c r="N1097" s="290"/>
      <c r="O1097" s="290"/>
      <c r="P1097" s="290"/>
      <c r="Q1097" s="290"/>
      <c r="R1097" s="290"/>
      <c r="S1097" s="290"/>
      <c r="T1097" s="290"/>
      <c r="U1097" s="290"/>
      <c r="V1097" s="290"/>
      <c r="W1097" s="290"/>
      <c r="X1097" s="290"/>
      <c r="Y1097" s="290"/>
      <c r="Z1097" s="290"/>
    </row>
    <row r="1098" hidden="1">
      <c r="A1098" s="337"/>
      <c r="B1098" s="338"/>
      <c r="C1098" s="339"/>
      <c r="D1098" s="351"/>
      <c r="E1098" s="336"/>
      <c r="F1098" s="312">
        <f t="shared" si="482"/>
        <v>0</v>
      </c>
      <c r="G1098" s="312">
        <f t="shared" si="483"/>
        <v>0</v>
      </c>
      <c r="H1098" s="372"/>
      <c r="I1098" s="312">
        <f t="shared" si="484"/>
        <v>0</v>
      </c>
      <c r="J1098" s="312">
        <f t="shared" si="485"/>
        <v>0</v>
      </c>
      <c r="K1098" s="315" t="str">
        <f t="shared" si="467"/>
        <v>#DIV/0!</v>
      </c>
      <c r="L1098" s="290"/>
      <c r="M1098" s="290"/>
      <c r="N1098" s="290"/>
      <c r="O1098" s="290"/>
      <c r="P1098" s="290"/>
      <c r="Q1098" s="290"/>
      <c r="R1098" s="290"/>
      <c r="S1098" s="290"/>
      <c r="T1098" s="290"/>
      <c r="U1098" s="290"/>
      <c r="V1098" s="290"/>
      <c r="W1098" s="290"/>
      <c r="X1098" s="290"/>
      <c r="Y1098" s="290"/>
      <c r="Z1098" s="290"/>
    </row>
    <row r="1099" hidden="1">
      <c r="A1099" s="341"/>
      <c r="B1099" s="338"/>
      <c r="C1099" s="342"/>
      <c r="D1099" s="355"/>
      <c r="E1099" s="343"/>
      <c r="F1099" s="312">
        <f t="shared" si="482"/>
        <v>0</v>
      </c>
      <c r="G1099" s="312">
        <f t="shared" si="483"/>
        <v>0</v>
      </c>
      <c r="H1099" s="374"/>
      <c r="I1099" s="312">
        <f t="shared" si="484"/>
        <v>0</v>
      </c>
      <c r="J1099" s="312">
        <f t="shared" si="485"/>
        <v>0</v>
      </c>
      <c r="K1099" s="315" t="str">
        <f t="shared" si="467"/>
        <v>#DIV/0!</v>
      </c>
      <c r="L1099" s="290"/>
      <c r="M1099" s="290"/>
      <c r="N1099" s="290"/>
      <c r="O1099" s="290"/>
      <c r="P1099" s="290"/>
      <c r="Q1099" s="290"/>
      <c r="R1099" s="290"/>
      <c r="S1099" s="290"/>
      <c r="T1099" s="290"/>
      <c r="U1099" s="290"/>
      <c r="V1099" s="290"/>
      <c r="W1099" s="290"/>
      <c r="X1099" s="290"/>
      <c r="Y1099" s="290"/>
      <c r="Z1099" s="290"/>
    </row>
    <row r="1100" hidden="1">
      <c r="A1100" s="344"/>
      <c r="B1100" s="345" t="s">
        <v>858</v>
      </c>
      <c r="C1100" s="346">
        <f>SUM(C1085:C1099)</f>
        <v>0</v>
      </c>
      <c r="D1100" s="346"/>
      <c r="E1100" s="346"/>
      <c r="F1100" s="356">
        <f t="shared" ref="F1100:G1100" si="486">SUM(F1085:F1099)</f>
        <v>0</v>
      </c>
      <c r="G1100" s="356">
        <f t="shared" si="486"/>
        <v>0</v>
      </c>
      <c r="H1100" s="376"/>
      <c r="I1100" s="356">
        <f t="shared" ref="I1100:J1100" si="487">SUM(I1085:I1099)</f>
        <v>0</v>
      </c>
      <c r="J1100" s="356">
        <f t="shared" si="487"/>
        <v>0</v>
      </c>
      <c r="K1100" s="357" t="str">
        <f t="shared" si="467"/>
        <v>#DIV/0!</v>
      </c>
      <c r="L1100" s="290"/>
      <c r="M1100" s="290"/>
      <c r="N1100" s="290"/>
      <c r="O1100" s="290"/>
      <c r="P1100" s="290"/>
      <c r="Q1100" s="290"/>
      <c r="R1100" s="290"/>
      <c r="S1100" s="290"/>
      <c r="T1100" s="290"/>
      <c r="U1100" s="290"/>
      <c r="V1100" s="290"/>
      <c r="W1100" s="290"/>
      <c r="X1100" s="290"/>
      <c r="Y1100" s="290"/>
      <c r="Z1100" s="290"/>
    </row>
    <row r="1101">
      <c r="A1101" s="278"/>
      <c r="B1101" s="290"/>
      <c r="C1101" s="290"/>
      <c r="D1101" s="290"/>
      <c r="E1101" s="358" t="s">
        <v>859</v>
      </c>
      <c r="F1101" s="359">
        <f t="shared" ref="F1101:G1101" si="488">F1100+F1084+F1068+F1052+F1036+F1020</f>
        <v>4558</v>
      </c>
      <c r="G1101" s="359">
        <f t="shared" si="488"/>
        <v>127624</v>
      </c>
      <c r="H1101" s="290"/>
      <c r="I1101" s="359">
        <f t="shared" ref="I1101:J1101" si="489">I1100+I1084+I1068+I1052+I1036+I1020</f>
        <v>14206.89655</v>
      </c>
      <c r="J1101" s="359">
        <f t="shared" si="489"/>
        <v>397793.1034</v>
      </c>
      <c r="K1101" s="348">
        <f t="shared" si="467"/>
        <v>0.3208300971</v>
      </c>
      <c r="L1101" s="290"/>
      <c r="M1101" s="290"/>
      <c r="N1101" s="290"/>
      <c r="O1101" s="290"/>
      <c r="P1101" s="290"/>
      <c r="Q1101" s="290"/>
      <c r="R1101" s="290"/>
      <c r="S1101" s="290"/>
      <c r="T1101" s="290"/>
      <c r="U1101" s="290"/>
      <c r="V1101" s="290"/>
      <c r="W1101" s="290"/>
      <c r="X1101" s="290"/>
      <c r="Y1101" s="290"/>
      <c r="Z1101" s="290"/>
    </row>
    <row r="1102">
      <c r="A1102" s="278"/>
      <c r="B1102" s="290"/>
      <c r="C1102" s="290"/>
      <c r="D1102" s="290"/>
      <c r="E1102" s="290"/>
      <c r="F1102" s="290"/>
      <c r="G1102" s="290"/>
      <c r="H1102" s="290"/>
      <c r="I1102" s="290"/>
      <c r="J1102" s="290"/>
      <c r="K1102" s="290"/>
      <c r="L1102" s="290"/>
      <c r="M1102" s="290"/>
      <c r="N1102" s="290"/>
      <c r="O1102" s="290"/>
      <c r="P1102" s="290"/>
      <c r="Q1102" s="290"/>
      <c r="R1102" s="290"/>
      <c r="S1102" s="290"/>
      <c r="T1102" s="290"/>
      <c r="U1102" s="290"/>
      <c r="V1102" s="290"/>
      <c r="W1102" s="290"/>
      <c r="X1102" s="290"/>
      <c r="Y1102" s="290"/>
      <c r="Z1102" s="290"/>
    </row>
    <row r="1103">
      <c r="A1103" s="278"/>
      <c r="B1103" s="290"/>
      <c r="C1103" s="290"/>
      <c r="D1103" s="290"/>
      <c r="E1103" s="290"/>
      <c r="F1103" s="290"/>
      <c r="G1103" s="290"/>
      <c r="H1103" s="290"/>
      <c r="I1103" s="290"/>
      <c r="J1103" s="290"/>
      <c r="K1103" s="290"/>
      <c r="L1103" s="290"/>
      <c r="M1103" s="290"/>
      <c r="N1103" s="290"/>
      <c r="O1103" s="290"/>
      <c r="P1103" s="290"/>
      <c r="Q1103" s="290"/>
      <c r="R1103" s="290"/>
      <c r="S1103" s="290"/>
      <c r="T1103" s="290"/>
      <c r="U1103" s="290"/>
      <c r="V1103" s="290"/>
      <c r="W1103" s="290"/>
      <c r="X1103" s="290"/>
      <c r="Y1103" s="290"/>
      <c r="Z1103" s="290"/>
    </row>
    <row r="1104">
      <c r="A1104" s="291"/>
      <c r="B1104" s="360" t="s">
        <v>818</v>
      </c>
      <c r="C1104" s="3"/>
      <c r="D1104" s="293"/>
      <c r="E1104" s="361" t="s">
        <v>860</v>
      </c>
      <c r="F1104" s="362">
        <f>C1108</f>
        <v>40.54285714</v>
      </c>
      <c r="G1104" s="361" t="s">
        <v>820</v>
      </c>
      <c r="H1104" s="363" t="s">
        <v>821</v>
      </c>
      <c r="I1104" s="289"/>
      <c r="J1104" s="289"/>
      <c r="K1104" s="286"/>
      <c r="L1104" s="290"/>
      <c r="M1104" s="290"/>
      <c r="N1104" s="290"/>
      <c r="O1104" s="290"/>
      <c r="P1104" s="290"/>
      <c r="Q1104" s="290"/>
      <c r="R1104" s="290"/>
      <c r="S1104" s="290"/>
      <c r="T1104" s="290"/>
      <c r="U1104" s="290"/>
      <c r="V1104" s="290"/>
      <c r="W1104" s="290"/>
      <c r="X1104" s="290"/>
      <c r="Y1104" s="290"/>
      <c r="Z1104" s="290"/>
    </row>
    <row r="1105">
      <c r="A1105" s="291"/>
      <c r="B1105" s="298" t="s">
        <v>822</v>
      </c>
      <c r="C1105" s="299" t="str">
        <f>'Rotación'!C197</f>
        <v>Noviembre</v>
      </c>
      <c r="D1105" s="293"/>
      <c r="E1105" s="300" t="s">
        <v>823</v>
      </c>
      <c r="F1105" s="301">
        <v>2.0</v>
      </c>
      <c r="G1105" s="302">
        <f>F1105*F1104</f>
        <v>81.08571429</v>
      </c>
      <c r="H1105" s="303">
        <v>75.0</v>
      </c>
      <c r="I1105" s="289"/>
      <c r="J1105" s="289"/>
      <c r="K1105" s="286"/>
      <c r="L1105" s="290"/>
      <c r="M1105" s="290"/>
      <c r="N1105" s="290"/>
      <c r="O1105" s="290"/>
      <c r="P1105" s="290"/>
      <c r="Q1105" s="290"/>
      <c r="R1105" s="290"/>
      <c r="S1105" s="290"/>
      <c r="T1105" s="290"/>
      <c r="U1105" s="290"/>
      <c r="V1105" s="290"/>
      <c r="W1105" s="290"/>
      <c r="X1105" s="290"/>
      <c r="Y1105" s="290"/>
      <c r="Z1105" s="290"/>
    </row>
    <row r="1106">
      <c r="A1106" s="291"/>
      <c r="B1106" s="304" t="s">
        <v>824</v>
      </c>
      <c r="C1106" s="299">
        <f>'Rotación'!O5</f>
        <v>44</v>
      </c>
      <c r="D1106" s="293"/>
      <c r="E1106" s="300"/>
      <c r="F1106" s="305"/>
      <c r="G1106" s="302"/>
      <c r="H1106" s="365"/>
      <c r="I1106" s="289"/>
      <c r="J1106" s="289"/>
      <c r="K1106" s="286"/>
      <c r="L1106" s="290"/>
      <c r="M1106" s="290"/>
      <c r="N1106" s="290"/>
      <c r="O1106" s="290"/>
      <c r="P1106" s="290"/>
      <c r="Q1106" s="290"/>
      <c r="R1106" s="290"/>
      <c r="S1106" s="290"/>
      <c r="T1106" s="290"/>
      <c r="U1106" s="290"/>
      <c r="V1106" s="290"/>
      <c r="W1106" s="290"/>
      <c r="X1106" s="290"/>
      <c r="Y1106" s="290"/>
      <c r="Z1106" s="290"/>
    </row>
    <row r="1107">
      <c r="A1107" s="291"/>
      <c r="B1107" s="304" t="s">
        <v>795</v>
      </c>
      <c r="C1107" s="306">
        <f>'Rotación'!O8</f>
        <v>0.9214285714</v>
      </c>
      <c r="D1107" s="293"/>
      <c r="E1107" s="300"/>
      <c r="F1107" s="305"/>
      <c r="G1107" s="302"/>
      <c r="H1107" s="365"/>
      <c r="I1107" s="289"/>
      <c r="J1107" s="289"/>
      <c r="K1107" s="286"/>
      <c r="L1107" s="290"/>
      <c r="M1107" s="290"/>
      <c r="N1107" s="290"/>
      <c r="O1107" s="290"/>
      <c r="P1107" s="290"/>
      <c r="Q1107" s="290"/>
      <c r="R1107" s="290"/>
      <c r="S1107" s="290"/>
      <c r="T1107" s="290"/>
      <c r="U1107" s="290"/>
      <c r="V1107" s="290"/>
      <c r="W1107" s="290"/>
      <c r="X1107" s="290"/>
      <c r="Y1107" s="290"/>
      <c r="Z1107" s="290"/>
    </row>
    <row r="1108">
      <c r="A1108" s="291"/>
      <c r="B1108" s="307" t="s">
        <v>825</v>
      </c>
      <c r="C1108" s="299">
        <f>C1107*C1106</f>
        <v>40.54285714</v>
      </c>
      <c r="D1108" s="293"/>
      <c r="E1108" s="300"/>
      <c r="F1108" s="305"/>
      <c r="G1108" s="302"/>
      <c r="H1108" s="365"/>
      <c r="I1108" s="289"/>
      <c r="J1108" s="289"/>
      <c r="K1108" s="286"/>
      <c r="L1108" s="290"/>
      <c r="M1108" s="290"/>
      <c r="N1108" s="290"/>
      <c r="O1108" s="290"/>
      <c r="P1108" s="290"/>
      <c r="Q1108" s="290"/>
      <c r="R1108" s="290"/>
      <c r="S1108" s="290"/>
      <c r="T1108" s="290"/>
      <c r="U1108" s="290"/>
      <c r="V1108" s="290"/>
      <c r="W1108" s="290"/>
      <c r="X1108" s="290"/>
      <c r="Y1108" s="290"/>
      <c r="Z1108" s="290"/>
    </row>
    <row r="1109">
      <c r="A1109" s="291"/>
      <c r="B1109" s="307" t="s">
        <v>826</v>
      </c>
      <c r="C1109" s="366">
        <f>C1108*C1110</f>
        <v>1256.828571</v>
      </c>
      <c r="D1109" s="293"/>
      <c r="E1109" s="300"/>
      <c r="F1109" s="305"/>
      <c r="G1109" s="302"/>
      <c r="H1109" s="365"/>
      <c r="I1109" s="289"/>
      <c r="J1109" s="289"/>
      <c r="K1109" s="286"/>
      <c r="L1109" s="290"/>
      <c r="M1109" s="290"/>
      <c r="N1109" s="290"/>
      <c r="O1109" s="290"/>
      <c r="P1109" s="290"/>
      <c r="Q1109" s="290"/>
      <c r="R1109" s="290"/>
      <c r="S1109" s="290"/>
      <c r="T1109" s="290"/>
      <c r="U1109" s="290"/>
      <c r="V1109" s="290"/>
      <c r="W1109" s="290"/>
      <c r="X1109" s="290"/>
      <c r="Y1109" s="290"/>
      <c r="Z1109" s="290"/>
    </row>
    <row r="1110">
      <c r="A1110" s="291"/>
      <c r="B1110" s="307" t="s">
        <v>827</v>
      </c>
      <c r="C1110" s="299">
        <f>'Rotación'!O4</f>
        <v>31</v>
      </c>
      <c r="D1110" s="293"/>
      <c r="E1110" s="300"/>
      <c r="F1110" s="305"/>
      <c r="G1110" s="302"/>
      <c r="H1110" s="365"/>
      <c r="I1110" s="289"/>
      <c r="J1110" s="289"/>
      <c r="K1110" s="286"/>
      <c r="L1110" s="290"/>
      <c r="M1110" s="290"/>
      <c r="N1110" s="290"/>
      <c r="O1110" s="290"/>
      <c r="P1110" s="290"/>
      <c r="Q1110" s="290"/>
      <c r="R1110" s="290"/>
      <c r="S1110" s="290"/>
      <c r="T1110" s="290"/>
      <c r="U1110" s="290"/>
      <c r="V1110" s="290"/>
      <c r="W1110" s="290"/>
      <c r="X1110" s="290"/>
      <c r="Y1110" s="290"/>
      <c r="Z1110" s="290"/>
    </row>
    <row r="1111">
      <c r="A1111" s="291"/>
      <c r="B1111" s="311" t="s">
        <v>828</v>
      </c>
      <c r="C1111" s="312">
        <f>J1211/C1109</f>
        <v>314.008753</v>
      </c>
      <c r="D1111" s="289"/>
      <c r="E1111" s="289"/>
      <c r="F1111" s="289"/>
      <c r="G1111" s="289"/>
      <c r="H1111" s="289"/>
      <c r="I1111" s="289"/>
      <c r="J1111" s="289"/>
      <c r="K1111" s="286"/>
      <c r="L1111" s="290"/>
      <c r="M1111" s="290"/>
      <c r="N1111" s="290"/>
      <c r="O1111" s="290"/>
      <c r="P1111" s="290"/>
      <c r="Q1111" s="290"/>
      <c r="R1111" s="290"/>
      <c r="S1111" s="290"/>
      <c r="T1111" s="290"/>
      <c r="U1111" s="290"/>
      <c r="V1111" s="290"/>
      <c r="W1111" s="290"/>
      <c r="X1111" s="290"/>
      <c r="Y1111" s="290"/>
      <c r="Z1111" s="290"/>
    </row>
    <row r="1112">
      <c r="A1112" s="291"/>
      <c r="B1112" s="307" t="s">
        <v>829</v>
      </c>
      <c r="C1112" s="315">
        <f>K1211</f>
        <v>0.3197626911</v>
      </c>
      <c r="D1112" s="286"/>
      <c r="E1112" s="289"/>
      <c r="F1112" s="289"/>
      <c r="G1112" s="289"/>
      <c r="H1112" s="289"/>
      <c r="I1112" s="289"/>
      <c r="J1112" s="289"/>
      <c r="K1112" s="286"/>
      <c r="L1112" s="290"/>
      <c r="M1112" s="290"/>
      <c r="N1112" s="290"/>
      <c r="O1112" s="290"/>
      <c r="P1112" s="290"/>
      <c r="Q1112" s="290"/>
      <c r="R1112" s="290"/>
      <c r="S1112" s="290"/>
      <c r="T1112" s="290"/>
      <c r="U1112" s="290"/>
      <c r="V1112" s="290"/>
      <c r="W1112" s="290"/>
      <c r="X1112" s="290"/>
      <c r="Y1112" s="290"/>
      <c r="Z1112" s="290"/>
    </row>
    <row r="1113">
      <c r="A1113" s="316"/>
      <c r="B1113" s="285"/>
      <c r="C1113" s="285"/>
      <c r="D1113" s="285"/>
      <c r="E1113" s="287"/>
      <c r="F1113" s="287"/>
      <c r="G1113" s="287"/>
      <c r="H1113" s="287"/>
      <c r="I1113" s="287"/>
      <c r="J1113" s="287"/>
      <c r="K1113" s="285"/>
      <c r="L1113" s="290"/>
      <c r="M1113" s="290"/>
      <c r="N1113" s="290"/>
      <c r="O1113" s="290"/>
      <c r="P1113" s="290"/>
      <c r="Q1113" s="290"/>
      <c r="R1113" s="290"/>
      <c r="S1113" s="290"/>
      <c r="T1113" s="290"/>
      <c r="U1113" s="290"/>
      <c r="V1113" s="290"/>
      <c r="W1113" s="290"/>
      <c r="X1113" s="290"/>
      <c r="Y1113" s="290"/>
      <c r="Z1113" s="290"/>
    </row>
    <row r="1114">
      <c r="A1114" s="317" t="s">
        <v>830</v>
      </c>
      <c r="B1114" s="318" t="s">
        <v>831</v>
      </c>
      <c r="C1114" s="318" t="s">
        <v>832</v>
      </c>
      <c r="D1114" s="318" t="s">
        <v>833</v>
      </c>
      <c r="E1114" s="319" t="s">
        <v>834</v>
      </c>
      <c r="F1114" s="319" t="s">
        <v>835</v>
      </c>
      <c r="G1114" s="319" t="s">
        <v>836</v>
      </c>
      <c r="H1114" s="319" t="s">
        <v>837</v>
      </c>
      <c r="I1114" s="319" t="s">
        <v>838</v>
      </c>
      <c r="J1114" s="319" t="s">
        <v>839</v>
      </c>
      <c r="K1114" s="318" t="s">
        <v>840</v>
      </c>
      <c r="L1114" s="322"/>
      <c r="M1114" s="322"/>
      <c r="N1114" s="322"/>
      <c r="O1114" s="322"/>
      <c r="P1114" s="322"/>
      <c r="Q1114" s="322"/>
      <c r="R1114" s="322"/>
      <c r="S1114" s="322"/>
      <c r="T1114" s="322"/>
      <c r="U1114" s="322"/>
      <c r="V1114" s="322"/>
      <c r="W1114" s="322"/>
      <c r="X1114" s="322"/>
      <c r="Y1114" s="322"/>
      <c r="Z1114" s="322"/>
    </row>
    <row r="1115">
      <c r="A1115" s="335"/>
      <c r="B1115" s="368" t="str">
        <f t="shared" ref="B1115:B1126" si="490">B15</f>
        <v>Sándwich pollo</v>
      </c>
      <c r="C1115" s="325">
        <v>7.0</v>
      </c>
      <c r="D1115" s="369">
        <v>0.4</v>
      </c>
      <c r="E1115" s="327">
        <f t="shared" ref="E1115:E1127" si="491">E15</f>
        <v>60</v>
      </c>
      <c r="F1115" s="312">
        <f t="shared" ref="F1115:F1129" si="492">E1115*C1115</f>
        <v>420</v>
      </c>
      <c r="G1115" s="312">
        <f t="shared" ref="G1115:G1129" si="493">F1115*$C$120</f>
        <v>11760</v>
      </c>
      <c r="H1115" s="328">
        <f t="shared" ref="H1115:H1126" si="494">H15</f>
        <v>181.0344828</v>
      </c>
      <c r="I1115" s="312">
        <f t="shared" ref="I1115:I1129" si="495">H1115*C1115</f>
        <v>1267.241379</v>
      </c>
      <c r="J1115" s="312">
        <f t="shared" ref="J1115:J1129" si="496">I1115*$C$120</f>
        <v>35482.75862</v>
      </c>
      <c r="K1115" s="315">
        <f t="shared" ref="K1115:K1145" si="497">G1115/J1115</f>
        <v>0.3314285714</v>
      </c>
      <c r="L1115" s="370">
        <f t="shared" ref="L1115:L1127" si="498">H1115*1.16</f>
        <v>210</v>
      </c>
      <c r="M1115" s="331"/>
      <c r="N1115" s="331"/>
      <c r="O1115" s="331"/>
      <c r="P1115" s="331"/>
      <c r="Q1115" s="331"/>
      <c r="R1115" s="331"/>
      <c r="S1115" s="331"/>
      <c r="T1115" s="331"/>
      <c r="U1115" s="331"/>
      <c r="V1115" s="331"/>
      <c r="W1115" s="331"/>
      <c r="X1115" s="331"/>
      <c r="Y1115" s="331"/>
      <c r="Z1115" s="331"/>
    </row>
    <row r="1116">
      <c r="A1116" s="335"/>
      <c r="B1116" s="368" t="str">
        <f t="shared" si="490"/>
        <v>Sándwich cordero</v>
      </c>
      <c r="C1116" s="325">
        <v>6.0</v>
      </c>
      <c r="D1116" s="380">
        <v>0.5</v>
      </c>
      <c r="E1116" s="327">
        <f t="shared" si="491"/>
        <v>120</v>
      </c>
      <c r="F1116" s="312">
        <f t="shared" si="492"/>
        <v>720</v>
      </c>
      <c r="G1116" s="312">
        <f t="shared" si="493"/>
        <v>20160</v>
      </c>
      <c r="H1116" s="328">
        <f t="shared" si="494"/>
        <v>327.5862069</v>
      </c>
      <c r="I1116" s="312">
        <f t="shared" si="495"/>
        <v>1965.517241</v>
      </c>
      <c r="J1116" s="312">
        <f t="shared" si="496"/>
        <v>55034.48276</v>
      </c>
      <c r="K1116" s="315">
        <f t="shared" si="497"/>
        <v>0.3663157895</v>
      </c>
      <c r="L1116" s="370">
        <f t="shared" si="498"/>
        <v>380</v>
      </c>
      <c r="M1116" s="290"/>
      <c r="N1116" s="290"/>
      <c r="O1116" s="290"/>
      <c r="P1116" s="290"/>
      <c r="Q1116" s="290"/>
      <c r="R1116" s="290"/>
      <c r="S1116" s="290"/>
      <c r="T1116" s="290"/>
      <c r="U1116" s="290"/>
      <c r="V1116" s="290"/>
      <c r="W1116" s="290"/>
      <c r="X1116" s="290"/>
      <c r="Y1116" s="290"/>
      <c r="Z1116" s="290"/>
    </row>
    <row r="1117">
      <c r="A1117" s="335"/>
      <c r="B1117" s="368" t="str">
        <f t="shared" si="490"/>
        <v>Sándwich picanha</v>
      </c>
      <c r="C1117" s="325">
        <v>6.0</v>
      </c>
      <c r="D1117" s="380">
        <v>0.5</v>
      </c>
      <c r="E1117" s="327">
        <f t="shared" si="491"/>
        <v>110</v>
      </c>
      <c r="F1117" s="312">
        <f t="shared" si="492"/>
        <v>660</v>
      </c>
      <c r="G1117" s="312">
        <f t="shared" si="493"/>
        <v>18480</v>
      </c>
      <c r="H1117" s="328">
        <f t="shared" si="494"/>
        <v>258.6206897</v>
      </c>
      <c r="I1117" s="312">
        <f t="shared" si="495"/>
        <v>1551.724138</v>
      </c>
      <c r="J1117" s="312">
        <f t="shared" si="496"/>
        <v>43448.27586</v>
      </c>
      <c r="K1117" s="315">
        <f t="shared" si="497"/>
        <v>0.4253333333</v>
      </c>
      <c r="L1117" s="370">
        <f t="shared" si="498"/>
        <v>300</v>
      </c>
      <c r="M1117" s="290"/>
      <c r="N1117" s="290"/>
      <c r="O1117" s="290"/>
      <c r="P1117" s="290"/>
      <c r="Q1117" s="290"/>
      <c r="R1117" s="290"/>
      <c r="S1117" s="290"/>
      <c r="T1117" s="290"/>
      <c r="U1117" s="290"/>
      <c r="V1117" s="290"/>
      <c r="W1117" s="290"/>
      <c r="X1117" s="290"/>
      <c r="Y1117" s="290"/>
      <c r="Z1117" s="290"/>
    </row>
    <row r="1118">
      <c r="A1118" s="335"/>
      <c r="B1118" s="368" t="str">
        <f t="shared" si="490"/>
        <v>Sándwich pescado</v>
      </c>
      <c r="C1118" s="325">
        <v>6.0</v>
      </c>
      <c r="D1118" s="380">
        <v>0.3</v>
      </c>
      <c r="E1118" s="327">
        <f t="shared" si="491"/>
        <v>80</v>
      </c>
      <c r="F1118" s="312">
        <f t="shared" si="492"/>
        <v>480</v>
      </c>
      <c r="G1118" s="312">
        <f t="shared" si="493"/>
        <v>13440</v>
      </c>
      <c r="H1118" s="328">
        <f t="shared" si="494"/>
        <v>232.7586207</v>
      </c>
      <c r="I1118" s="312">
        <f t="shared" si="495"/>
        <v>1396.551724</v>
      </c>
      <c r="J1118" s="312">
        <f t="shared" si="496"/>
        <v>39103.44828</v>
      </c>
      <c r="K1118" s="315">
        <f t="shared" si="497"/>
        <v>0.3437037037</v>
      </c>
      <c r="L1118" s="370">
        <f t="shared" si="498"/>
        <v>270</v>
      </c>
      <c r="M1118" s="290"/>
      <c r="N1118" s="290"/>
      <c r="O1118" s="290"/>
      <c r="P1118" s="290"/>
      <c r="Q1118" s="290"/>
      <c r="R1118" s="290"/>
      <c r="S1118" s="290"/>
      <c r="T1118" s="290"/>
      <c r="U1118" s="290"/>
      <c r="V1118" s="290"/>
      <c r="W1118" s="290"/>
      <c r="X1118" s="290"/>
      <c r="Y1118" s="290"/>
      <c r="Z1118" s="290"/>
    </row>
    <row r="1119">
      <c r="A1119" s="335"/>
      <c r="B1119" s="368" t="str">
        <f t="shared" si="490"/>
        <v>Sándwich pork belly</v>
      </c>
      <c r="C1119" s="325">
        <v>6.0</v>
      </c>
      <c r="D1119" s="380">
        <v>0.4</v>
      </c>
      <c r="E1119" s="327">
        <f t="shared" si="491"/>
        <v>70</v>
      </c>
      <c r="F1119" s="312">
        <f t="shared" si="492"/>
        <v>420</v>
      </c>
      <c r="G1119" s="312">
        <f t="shared" si="493"/>
        <v>11760</v>
      </c>
      <c r="H1119" s="328">
        <f t="shared" si="494"/>
        <v>250</v>
      </c>
      <c r="I1119" s="312">
        <f t="shared" si="495"/>
        <v>1500</v>
      </c>
      <c r="J1119" s="312">
        <f t="shared" si="496"/>
        <v>42000</v>
      </c>
      <c r="K1119" s="315">
        <f t="shared" si="497"/>
        <v>0.28</v>
      </c>
      <c r="L1119" s="370">
        <f t="shared" si="498"/>
        <v>290</v>
      </c>
      <c r="M1119" s="290"/>
      <c r="N1119" s="290"/>
      <c r="O1119" s="290"/>
      <c r="P1119" s="290"/>
      <c r="Q1119" s="290"/>
      <c r="R1119" s="290"/>
      <c r="S1119" s="290"/>
      <c r="T1119" s="290"/>
      <c r="U1119" s="290"/>
      <c r="V1119" s="290"/>
      <c r="W1119" s="290"/>
      <c r="X1119" s="290"/>
      <c r="Y1119" s="290"/>
      <c r="Z1119" s="290"/>
    </row>
    <row r="1120">
      <c r="A1120" s="335"/>
      <c r="B1120" s="368" t="str">
        <f t="shared" si="490"/>
        <v>Tosta hongos</v>
      </c>
      <c r="C1120" s="325">
        <v>6.0</v>
      </c>
      <c r="D1120" s="380">
        <v>0.4</v>
      </c>
      <c r="E1120" s="327">
        <f t="shared" si="491"/>
        <v>80</v>
      </c>
      <c r="F1120" s="312">
        <f t="shared" si="492"/>
        <v>480</v>
      </c>
      <c r="G1120" s="312">
        <f t="shared" si="493"/>
        <v>13440</v>
      </c>
      <c r="H1120" s="328">
        <f t="shared" si="494"/>
        <v>232.7586207</v>
      </c>
      <c r="I1120" s="312">
        <f t="shared" si="495"/>
        <v>1396.551724</v>
      </c>
      <c r="J1120" s="312">
        <f t="shared" si="496"/>
        <v>39103.44828</v>
      </c>
      <c r="K1120" s="315">
        <f t="shared" si="497"/>
        <v>0.3437037037</v>
      </c>
      <c r="L1120" s="370">
        <f t="shared" si="498"/>
        <v>270</v>
      </c>
      <c r="M1120" s="290"/>
      <c r="N1120" s="290"/>
      <c r="O1120" s="290"/>
      <c r="P1120" s="290"/>
      <c r="Q1120" s="290"/>
      <c r="R1120" s="290"/>
      <c r="S1120" s="290"/>
      <c r="T1120" s="290"/>
      <c r="U1120" s="290"/>
      <c r="V1120" s="290"/>
      <c r="W1120" s="290"/>
      <c r="X1120" s="290"/>
      <c r="Y1120" s="290"/>
      <c r="Z1120" s="290"/>
    </row>
    <row r="1121">
      <c r="A1121" s="335"/>
      <c r="B1121" s="368" t="str">
        <f t="shared" si="490"/>
        <v>Bollo veggie</v>
      </c>
      <c r="C1121" s="325">
        <v>6.0</v>
      </c>
      <c r="D1121" s="380">
        <v>0.3</v>
      </c>
      <c r="E1121" s="327">
        <f t="shared" si="491"/>
        <v>45</v>
      </c>
      <c r="F1121" s="312">
        <f t="shared" si="492"/>
        <v>270</v>
      </c>
      <c r="G1121" s="312">
        <f t="shared" si="493"/>
        <v>7560</v>
      </c>
      <c r="H1121" s="328">
        <f t="shared" si="494"/>
        <v>155.1724138</v>
      </c>
      <c r="I1121" s="312">
        <f t="shared" si="495"/>
        <v>931.0344828</v>
      </c>
      <c r="J1121" s="312">
        <f t="shared" si="496"/>
        <v>26068.96552</v>
      </c>
      <c r="K1121" s="315">
        <f t="shared" si="497"/>
        <v>0.29</v>
      </c>
      <c r="L1121" s="370">
        <f t="shared" si="498"/>
        <v>180</v>
      </c>
      <c r="M1121" s="290"/>
      <c r="N1121" s="290"/>
      <c r="O1121" s="290"/>
      <c r="P1121" s="290"/>
      <c r="Q1121" s="290"/>
      <c r="R1121" s="290"/>
      <c r="S1121" s="290"/>
      <c r="T1121" s="290"/>
      <c r="U1121" s="290"/>
      <c r="V1121" s="290"/>
      <c r="W1121" s="290"/>
      <c r="X1121" s="290"/>
      <c r="Y1121" s="290"/>
      <c r="Z1121" s="290"/>
    </row>
    <row r="1122">
      <c r="A1122" s="335"/>
      <c r="B1122" s="368" t="str">
        <f t="shared" si="490"/>
        <v>Croquetas cordero</v>
      </c>
      <c r="C1122" s="325">
        <v>5.0</v>
      </c>
      <c r="D1122" s="380">
        <v>0.6</v>
      </c>
      <c r="E1122" s="327">
        <f t="shared" si="491"/>
        <v>30</v>
      </c>
      <c r="F1122" s="312">
        <f t="shared" si="492"/>
        <v>150</v>
      </c>
      <c r="G1122" s="312">
        <f t="shared" si="493"/>
        <v>4200</v>
      </c>
      <c r="H1122" s="328">
        <f t="shared" si="494"/>
        <v>146.5517241</v>
      </c>
      <c r="I1122" s="312">
        <f t="shared" si="495"/>
        <v>732.7586207</v>
      </c>
      <c r="J1122" s="312">
        <f t="shared" si="496"/>
        <v>20517.24138</v>
      </c>
      <c r="K1122" s="315">
        <f t="shared" si="497"/>
        <v>0.2047058824</v>
      </c>
      <c r="L1122" s="370">
        <f t="shared" si="498"/>
        <v>170</v>
      </c>
      <c r="M1122" s="290"/>
      <c r="N1122" s="290"/>
      <c r="O1122" s="290"/>
      <c r="P1122" s="290"/>
      <c r="Q1122" s="290"/>
      <c r="R1122" s="290"/>
      <c r="S1122" s="290"/>
      <c r="T1122" s="290"/>
      <c r="U1122" s="290"/>
      <c r="V1122" s="290"/>
      <c r="W1122" s="290"/>
      <c r="X1122" s="290"/>
      <c r="Y1122" s="290"/>
      <c r="Z1122" s="290"/>
    </row>
    <row r="1123">
      <c r="A1123" s="335"/>
      <c r="B1123" s="368" t="str">
        <f t="shared" si="490"/>
        <v>Croquetas camarón y cazón</v>
      </c>
      <c r="C1123" s="325">
        <v>5.0</v>
      </c>
      <c r="D1123" s="380">
        <v>0.7</v>
      </c>
      <c r="E1123" s="327">
        <f t="shared" si="491"/>
        <v>35</v>
      </c>
      <c r="F1123" s="312">
        <f t="shared" si="492"/>
        <v>175</v>
      </c>
      <c r="G1123" s="312">
        <f t="shared" si="493"/>
        <v>4900</v>
      </c>
      <c r="H1123" s="328">
        <f t="shared" si="494"/>
        <v>146.5517241</v>
      </c>
      <c r="I1123" s="312">
        <f t="shared" si="495"/>
        <v>732.7586207</v>
      </c>
      <c r="J1123" s="312">
        <f t="shared" si="496"/>
        <v>20517.24138</v>
      </c>
      <c r="K1123" s="315">
        <f t="shared" si="497"/>
        <v>0.2388235294</v>
      </c>
      <c r="L1123" s="370">
        <f t="shared" si="498"/>
        <v>170</v>
      </c>
      <c r="M1123" s="290"/>
      <c r="N1123" s="290"/>
      <c r="O1123" s="290"/>
      <c r="P1123" s="290"/>
      <c r="Q1123" s="290"/>
      <c r="R1123" s="290"/>
      <c r="S1123" s="290"/>
      <c r="T1123" s="290"/>
      <c r="U1123" s="290"/>
      <c r="V1123" s="290"/>
      <c r="W1123" s="290"/>
      <c r="X1123" s="290"/>
      <c r="Y1123" s="290"/>
      <c r="Z1123" s="290"/>
    </row>
    <row r="1124">
      <c r="A1124" s="335"/>
      <c r="B1124" s="368" t="str">
        <f t="shared" si="490"/>
        <v>Caldo de camarón</v>
      </c>
      <c r="C1124" s="325">
        <v>8.0</v>
      </c>
      <c r="D1124" s="380">
        <v>0.8</v>
      </c>
      <c r="E1124" s="327">
        <f t="shared" si="491"/>
        <v>14</v>
      </c>
      <c r="F1124" s="312">
        <f t="shared" si="492"/>
        <v>112</v>
      </c>
      <c r="G1124" s="312">
        <f t="shared" si="493"/>
        <v>3136</v>
      </c>
      <c r="H1124" s="328">
        <f t="shared" si="494"/>
        <v>94.82758621</v>
      </c>
      <c r="I1124" s="312">
        <f t="shared" si="495"/>
        <v>758.6206897</v>
      </c>
      <c r="J1124" s="312">
        <f t="shared" si="496"/>
        <v>21241.37931</v>
      </c>
      <c r="K1124" s="315">
        <f t="shared" si="497"/>
        <v>0.1476363636</v>
      </c>
      <c r="L1124" s="370">
        <f t="shared" si="498"/>
        <v>110</v>
      </c>
      <c r="M1124" s="290"/>
      <c r="N1124" s="290"/>
      <c r="O1124" s="290"/>
      <c r="P1124" s="290"/>
      <c r="Q1124" s="290"/>
      <c r="R1124" s="290"/>
      <c r="S1124" s="290"/>
      <c r="T1124" s="290"/>
      <c r="U1124" s="290"/>
      <c r="V1124" s="290"/>
      <c r="W1124" s="290"/>
      <c r="X1124" s="290"/>
      <c r="Y1124" s="290"/>
      <c r="Z1124" s="290"/>
    </row>
    <row r="1125">
      <c r="A1125" s="335"/>
      <c r="B1125" s="368" t="str">
        <f t="shared" si="490"/>
        <v>Aranchini de hongos</v>
      </c>
      <c r="C1125" s="325">
        <v>6.0</v>
      </c>
      <c r="D1125" s="380">
        <v>0.5</v>
      </c>
      <c r="E1125" s="327">
        <f t="shared" si="491"/>
        <v>50</v>
      </c>
      <c r="F1125" s="312">
        <f t="shared" si="492"/>
        <v>300</v>
      </c>
      <c r="G1125" s="312">
        <f t="shared" si="493"/>
        <v>8400</v>
      </c>
      <c r="H1125" s="328">
        <f t="shared" si="494"/>
        <v>172.4137931</v>
      </c>
      <c r="I1125" s="312">
        <f t="shared" si="495"/>
        <v>1034.482759</v>
      </c>
      <c r="J1125" s="312">
        <f t="shared" si="496"/>
        <v>28965.51724</v>
      </c>
      <c r="K1125" s="315">
        <f t="shared" si="497"/>
        <v>0.29</v>
      </c>
      <c r="L1125" s="370">
        <f t="shared" si="498"/>
        <v>200</v>
      </c>
      <c r="M1125" s="290"/>
      <c r="N1125" s="290"/>
      <c r="O1125" s="290"/>
      <c r="P1125" s="290"/>
      <c r="Q1125" s="290"/>
      <c r="R1125" s="290"/>
      <c r="S1125" s="290"/>
      <c r="T1125" s="290"/>
      <c r="U1125" s="290"/>
      <c r="V1125" s="290"/>
      <c r="W1125" s="290"/>
      <c r="X1125" s="290"/>
      <c r="Y1125" s="290"/>
      <c r="Z1125" s="290"/>
    </row>
    <row r="1126">
      <c r="A1126" s="335"/>
      <c r="B1126" s="368" t="str">
        <f t="shared" si="490"/>
        <v>Papas fritas trufadas</v>
      </c>
      <c r="C1126" s="325">
        <v>8.0</v>
      </c>
      <c r="D1126" s="380">
        <v>0.8</v>
      </c>
      <c r="E1126" s="327">
        <f t="shared" si="491"/>
        <v>40</v>
      </c>
      <c r="F1126" s="312">
        <f t="shared" si="492"/>
        <v>320</v>
      </c>
      <c r="G1126" s="312">
        <f t="shared" si="493"/>
        <v>8960</v>
      </c>
      <c r="H1126" s="328">
        <f t="shared" si="494"/>
        <v>103.4482759</v>
      </c>
      <c r="I1126" s="312">
        <f t="shared" si="495"/>
        <v>827.5862069</v>
      </c>
      <c r="J1126" s="312">
        <f t="shared" si="496"/>
        <v>23172.41379</v>
      </c>
      <c r="K1126" s="315">
        <f t="shared" si="497"/>
        <v>0.3866666667</v>
      </c>
      <c r="L1126" s="370">
        <f t="shared" si="498"/>
        <v>120</v>
      </c>
      <c r="M1126" s="290"/>
      <c r="N1126" s="290"/>
      <c r="O1126" s="290"/>
      <c r="P1126" s="290"/>
      <c r="Q1126" s="290"/>
      <c r="R1126" s="290"/>
      <c r="S1126" s="290"/>
      <c r="T1126" s="290"/>
      <c r="U1126" s="290"/>
      <c r="V1126" s="290"/>
      <c r="W1126" s="290"/>
      <c r="X1126" s="290"/>
      <c r="Y1126" s="290"/>
      <c r="Z1126" s="290"/>
    </row>
    <row r="1127">
      <c r="A1127" s="335"/>
      <c r="B1127" s="368"/>
      <c r="C1127" s="325"/>
      <c r="D1127" s="380"/>
      <c r="E1127" s="327" t="str">
        <f t="shared" si="491"/>
        <v/>
      </c>
      <c r="F1127" s="312">
        <f t="shared" si="492"/>
        <v>0</v>
      </c>
      <c r="G1127" s="312">
        <f t="shared" si="493"/>
        <v>0</v>
      </c>
      <c r="H1127" s="375"/>
      <c r="I1127" s="312">
        <f t="shared" si="495"/>
        <v>0</v>
      </c>
      <c r="J1127" s="312">
        <f t="shared" si="496"/>
        <v>0</v>
      </c>
      <c r="K1127" s="315" t="str">
        <f t="shared" si="497"/>
        <v>#DIV/0!</v>
      </c>
      <c r="L1127" s="370">
        <f t="shared" si="498"/>
        <v>0</v>
      </c>
      <c r="M1127" s="290"/>
      <c r="N1127" s="290"/>
      <c r="O1127" s="290"/>
      <c r="P1127" s="290"/>
      <c r="Q1127" s="290"/>
      <c r="R1127" s="290"/>
      <c r="S1127" s="290"/>
      <c r="T1127" s="290"/>
      <c r="U1127" s="290"/>
      <c r="V1127" s="290"/>
      <c r="W1127" s="290"/>
      <c r="X1127" s="290"/>
      <c r="Y1127" s="290"/>
      <c r="Z1127" s="290"/>
    </row>
    <row r="1128">
      <c r="A1128" s="337"/>
      <c r="B1128" s="338"/>
      <c r="C1128" s="339"/>
      <c r="D1128" s="351"/>
      <c r="E1128" s="336"/>
      <c r="F1128" s="312">
        <f t="shared" si="492"/>
        <v>0</v>
      </c>
      <c r="G1128" s="312">
        <f t="shared" si="493"/>
        <v>0</v>
      </c>
      <c r="H1128" s="372"/>
      <c r="I1128" s="312">
        <f t="shared" si="495"/>
        <v>0</v>
      </c>
      <c r="J1128" s="312">
        <f t="shared" si="496"/>
        <v>0</v>
      </c>
      <c r="K1128" s="315" t="str">
        <f t="shared" si="497"/>
        <v>#DIV/0!</v>
      </c>
      <c r="L1128" s="373"/>
      <c r="M1128" s="290"/>
      <c r="N1128" s="290"/>
      <c r="O1128" s="290"/>
      <c r="P1128" s="290"/>
      <c r="Q1128" s="290"/>
      <c r="R1128" s="290"/>
      <c r="S1128" s="290"/>
      <c r="T1128" s="290"/>
      <c r="U1128" s="290"/>
      <c r="V1128" s="290"/>
      <c r="W1128" s="290"/>
      <c r="X1128" s="290"/>
      <c r="Y1128" s="290"/>
      <c r="Z1128" s="290"/>
    </row>
    <row r="1129">
      <c r="A1129" s="341"/>
      <c r="B1129" s="338"/>
      <c r="C1129" s="342"/>
      <c r="D1129" s="355"/>
      <c r="E1129" s="343"/>
      <c r="F1129" s="312">
        <f t="shared" si="492"/>
        <v>0</v>
      </c>
      <c r="G1129" s="312">
        <f t="shared" si="493"/>
        <v>0</v>
      </c>
      <c r="H1129" s="374"/>
      <c r="I1129" s="312">
        <f t="shared" si="495"/>
        <v>0</v>
      </c>
      <c r="J1129" s="312">
        <f t="shared" si="496"/>
        <v>0</v>
      </c>
      <c r="K1129" s="315" t="str">
        <f t="shared" si="497"/>
        <v>#DIV/0!</v>
      </c>
      <c r="L1129" s="373"/>
      <c r="M1129" s="290"/>
      <c r="N1129" s="290"/>
      <c r="O1129" s="290"/>
      <c r="P1129" s="290"/>
      <c r="Q1129" s="290"/>
      <c r="R1129" s="290"/>
      <c r="S1129" s="290"/>
      <c r="T1129" s="290"/>
      <c r="U1129" s="290"/>
      <c r="V1129" s="290"/>
      <c r="W1129" s="290"/>
      <c r="X1129" s="290"/>
      <c r="Y1129" s="290"/>
      <c r="Z1129" s="290"/>
    </row>
    <row r="1130">
      <c r="A1130" s="344"/>
      <c r="B1130" s="345" t="s">
        <v>853</v>
      </c>
      <c r="C1130" s="346">
        <f>SUM(C1115:C1129)</f>
        <v>75</v>
      </c>
      <c r="D1130" s="346"/>
      <c r="E1130" s="346"/>
      <c r="F1130" s="347">
        <f t="shared" ref="F1130:G1130" si="499">SUM(F1115:F1129)</f>
        <v>4507</v>
      </c>
      <c r="G1130" s="347">
        <f t="shared" si="499"/>
        <v>126196</v>
      </c>
      <c r="H1130" s="346"/>
      <c r="I1130" s="347">
        <f t="shared" ref="I1130:J1130" si="500">SUM(I1115:I1129)</f>
        <v>14094.82759</v>
      </c>
      <c r="J1130" s="347">
        <f t="shared" si="500"/>
        <v>394655.1724</v>
      </c>
      <c r="K1130" s="348">
        <f t="shared" si="497"/>
        <v>0.3197626911</v>
      </c>
      <c r="L1130" s="290"/>
      <c r="M1130" s="290"/>
      <c r="N1130" s="290"/>
      <c r="O1130" s="290"/>
      <c r="P1130" s="290"/>
      <c r="Q1130" s="290"/>
      <c r="R1130" s="290"/>
      <c r="S1130" s="290"/>
      <c r="T1130" s="290"/>
      <c r="U1130" s="290"/>
      <c r="V1130" s="290"/>
      <c r="W1130" s="290"/>
      <c r="X1130" s="290"/>
      <c r="Y1130" s="290"/>
      <c r="Z1130" s="290"/>
    </row>
    <row r="1131" hidden="1">
      <c r="A1131" s="335"/>
      <c r="B1131" s="349"/>
      <c r="C1131" s="350"/>
      <c r="D1131" s="351"/>
      <c r="E1131" s="352"/>
      <c r="F1131" s="312">
        <f t="shared" ref="F1131:F1145" si="501">E1131*C1131</f>
        <v>0</v>
      </c>
      <c r="G1131" s="312">
        <f t="shared" ref="G1131:G1145" si="502">F1131*$C$1110</f>
        <v>0</v>
      </c>
      <c r="H1131" s="375"/>
      <c r="I1131" s="312">
        <f t="shared" ref="I1131:I1145" si="503">H1131*C1131</f>
        <v>0</v>
      </c>
      <c r="J1131" s="312">
        <f t="shared" ref="J1131:J1145" si="504">I1131*$C$1110</f>
        <v>0</v>
      </c>
      <c r="K1131" s="315" t="str">
        <f t="shared" si="497"/>
        <v>#DIV/0!</v>
      </c>
      <c r="L1131" s="331"/>
      <c r="M1131" s="331"/>
      <c r="N1131" s="331"/>
      <c r="O1131" s="331"/>
      <c r="P1131" s="331"/>
      <c r="Q1131" s="331"/>
      <c r="R1131" s="331"/>
      <c r="S1131" s="331"/>
      <c r="T1131" s="331"/>
      <c r="U1131" s="331"/>
      <c r="V1131" s="331"/>
      <c r="W1131" s="331"/>
      <c r="X1131" s="331"/>
      <c r="Y1131" s="331"/>
      <c r="Z1131" s="331"/>
    </row>
    <row r="1132" hidden="1">
      <c r="A1132" s="335"/>
      <c r="B1132" s="349"/>
      <c r="C1132" s="339"/>
      <c r="D1132" s="351"/>
      <c r="E1132" s="336"/>
      <c r="F1132" s="312">
        <f t="shared" si="501"/>
        <v>0</v>
      </c>
      <c r="G1132" s="312">
        <f t="shared" si="502"/>
        <v>0</v>
      </c>
      <c r="H1132" s="372"/>
      <c r="I1132" s="312">
        <f t="shared" si="503"/>
        <v>0</v>
      </c>
      <c r="J1132" s="312">
        <f t="shared" si="504"/>
        <v>0</v>
      </c>
      <c r="K1132" s="315" t="str">
        <f t="shared" si="497"/>
        <v>#DIV/0!</v>
      </c>
      <c r="L1132" s="290"/>
      <c r="M1132" s="290"/>
      <c r="N1132" s="290"/>
      <c r="O1132" s="290"/>
      <c r="P1132" s="290"/>
      <c r="Q1132" s="290"/>
      <c r="R1132" s="290"/>
      <c r="S1132" s="290"/>
      <c r="T1132" s="290"/>
      <c r="U1132" s="290"/>
      <c r="V1132" s="290"/>
      <c r="W1132" s="290"/>
      <c r="X1132" s="290"/>
      <c r="Y1132" s="290"/>
      <c r="Z1132" s="290"/>
    </row>
    <row r="1133" hidden="1">
      <c r="A1133" s="335"/>
      <c r="B1133" s="354"/>
      <c r="C1133" s="339"/>
      <c r="D1133" s="351"/>
      <c r="E1133" s="336"/>
      <c r="F1133" s="312">
        <f t="shared" si="501"/>
        <v>0</v>
      </c>
      <c r="G1133" s="312">
        <f t="shared" si="502"/>
        <v>0</v>
      </c>
      <c r="H1133" s="372"/>
      <c r="I1133" s="312">
        <f t="shared" si="503"/>
        <v>0</v>
      </c>
      <c r="J1133" s="312">
        <f t="shared" si="504"/>
        <v>0</v>
      </c>
      <c r="K1133" s="315" t="str">
        <f t="shared" si="497"/>
        <v>#DIV/0!</v>
      </c>
      <c r="L1133" s="290"/>
      <c r="M1133" s="290"/>
      <c r="N1133" s="290"/>
      <c r="O1133" s="290"/>
      <c r="P1133" s="290"/>
      <c r="Q1133" s="290"/>
      <c r="R1133" s="290"/>
      <c r="S1133" s="290"/>
      <c r="T1133" s="290"/>
      <c r="U1133" s="290"/>
      <c r="V1133" s="290"/>
      <c r="W1133" s="290"/>
      <c r="X1133" s="290"/>
      <c r="Y1133" s="290"/>
      <c r="Z1133" s="290"/>
    </row>
    <row r="1134" hidden="1">
      <c r="A1134" s="335"/>
      <c r="B1134" s="349"/>
      <c r="C1134" s="339"/>
      <c r="D1134" s="351"/>
      <c r="E1134" s="336"/>
      <c r="F1134" s="312">
        <f t="shared" si="501"/>
        <v>0</v>
      </c>
      <c r="G1134" s="312">
        <f t="shared" si="502"/>
        <v>0</v>
      </c>
      <c r="H1134" s="372"/>
      <c r="I1134" s="312">
        <f t="shared" si="503"/>
        <v>0</v>
      </c>
      <c r="J1134" s="312">
        <f t="shared" si="504"/>
        <v>0</v>
      </c>
      <c r="K1134" s="315" t="str">
        <f t="shared" si="497"/>
        <v>#DIV/0!</v>
      </c>
      <c r="L1134" s="290"/>
      <c r="M1134" s="290"/>
      <c r="N1134" s="290"/>
      <c r="O1134" s="290"/>
      <c r="P1134" s="290"/>
      <c r="Q1134" s="290"/>
      <c r="R1134" s="290"/>
      <c r="S1134" s="290"/>
      <c r="T1134" s="290"/>
      <c r="U1134" s="290"/>
      <c r="V1134" s="290"/>
      <c r="W1134" s="290"/>
      <c r="X1134" s="290"/>
      <c r="Y1134" s="290"/>
      <c r="Z1134" s="290"/>
    </row>
    <row r="1135" hidden="1">
      <c r="A1135" s="335"/>
      <c r="B1135" s="349"/>
      <c r="C1135" s="339"/>
      <c r="D1135" s="351"/>
      <c r="E1135" s="336"/>
      <c r="F1135" s="312">
        <f t="shared" si="501"/>
        <v>0</v>
      </c>
      <c r="G1135" s="312">
        <f t="shared" si="502"/>
        <v>0</v>
      </c>
      <c r="H1135" s="372"/>
      <c r="I1135" s="312">
        <f t="shared" si="503"/>
        <v>0</v>
      </c>
      <c r="J1135" s="312">
        <f t="shared" si="504"/>
        <v>0</v>
      </c>
      <c r="K1135" s="315" t="str">
        <f t="shared" si="497"/>
        <v>#DIV/0!</v>
      </c>
      <c r="L1135" s="290"/>
      <c r="M1135" s="290"/>
      <c r="N1135" s="290"/>
      <c r="O1135" s="290"/>
      <c r="P1135" s="290"/>
      <c r="Q1135" s="290"/>
      <c r="R1135" s="290"/>
      <c r="S1135" s="290"/>
      <c r="T1135" s="290"/>
      <c r="U1135" s="290"/>
      <c r="V1135" s="290"/>
      <c r="W1135" s="290"/>
      <c r="X1135" s="290"/>
      <c r="Y1135" s="290"/>
      <c r="Z1135" s="290"/>
    </row>
    <row r="1136" hidden="1">
      <c r="A1136" s="335"/>
      <c r="B1136" s="349"/>
      <c r="C1136" s="339"/>
      <c r="D1136" s="351"/>
      <c r="E1136" s="336"/>
      <c r="F1136" s="312">
        <f t="shared" si="501"/>
        <v>0</v>
      </c>
      <c r="G1136" s="312">
        <f t="shared" si="502"/>
        <v>0</v>
      </c>
      <c r="H1136" s="372"/>
      <c r="I1136" s="312">
        <f t="shared" si="503"/>
        <v>0</v>
      </c>
      <c r="J1136" s="312">
        <f t="shared" si="504"/>
        <v>0</v>
      </c>
      <c r="K1136" s="315" t="str">
        <f t="shared" si="497"/>
        <v>#DIV/0!</v>
      </c>
      <c r="L1136" s="290"/>
      <c r="M1136" s="290"/>
      <c r="N1136" s="290"/>
      <c r="O1136" s="290"/>
      <c r="P1136" s="290"/>
      <c r="Q1136" s="290"/>
      <c r="R1136" s="290"/>
      <c r="S1136" s="290"/>
      <c r="T1136" s="290"/>
      <c r="U1136" s="290"/>
      <c r="V1136" s="290"/>
      <c r="W1136" s="290"/>
      <c r="X1136" s="290"/>
      <c r="Y1136" s="290"/>
      <c r="Z1136" s="290"/>
    </row>
    <row r="1137" hidden="1">
      <c r="A1137" s="335"/>
      <c r="B1137" s="349"/>
      <c r="C1137" s="339"/>
      <c r="D1137" s="351"/>
      <c r="E1137" s="336"/>
      <c r="F1137" s="312">
        <f t="shared" si="501"/>
        <v>0</v>
      </c>
      <c r="G1137" s="312">
        <f t="shared" si="502"/>
        <v>0</v>
      </c>
      <c r="H1137" s="372"/>
      <c r="I1137" s="312">
        <f t="shared" si="503"/>
        <v>0</v>
      </c>
      <c r="J1137" s="312">
        <f t="shared" si="504"/>
        <v>0</v>
      </c>
      <c r="K1137" s="315" t="str">
        <f t="shared" si="497"/>
        <v>#DIV/0!</v>
      </c>
      <c r="L1137" s="290"/>
      <c r="M1137" s="290"/>
      <c r="N1137" s="290"/>
      <c r="O1137" s="290"/>
      <c r="P1137" s="290"/>
      <c r="Q1137" s="290"/>
      <c r="R1137" s="290"/>
      <c r="S1137" s="290"/>
      <c r="T1137" s="290"/>
      <c r="U1137" s="290"/>
      <c r="V1137" s="290"/>
      <c r="W1137" s="290"/>
      <c r="X1137" s="290"/>
      <c r="Y1137" s="290"/>
      <c r="Z1137" s="290"/>
    </row>
    <row r="1138" hidden="1">
      <c r="A1138" s="335"/>
      <c r="B1138" s="349"/>
      <c r="C1138" s="339"/>
      <c r="D1138" s="351"/>
      <c r="E1138" s="336"/>
      <c r="F1138" s="312">
        <f t="shared" si="501"/>
        <v>0</v>
      </c>
      <c r="G1138" s="312">
        <f t="shared" si="502"/>
        <v>0</v>
      </c>
      <c r="H1138" s="372"/>
      <c r="I1138" s="312">
        <f t="shared" si="503"/>
        <v>0</v>
      </c>
      <c r="J1138" s="312">
        <f t="shared" si="504"/>
        <v>0</v>
      </c>
      <c r="K1138" s="315" t="str">
        <f t="shared" si="497"/>
        <v>#DIV/0!</v>
      </c>
      <c r="L1138" s="290"/>
      <c r="M1138" s="290"/>
      <c r="N1138" s="290"/>
      <c r="O1138" s="290"/>
      <c r="P1138" s="290"/>
      <c r="Q1138" s="290"/>
      <c r="R1138" s="290"/>
      <c r="S1138" s="290"/>
      <c r="T1138" s="290"/>
      <c r="U1138" s="290"/>
      <c r="V1138" s="290"/>
      <c r="W1138" s="290"/>
      <c r="X1138" s="290"/>
      <c r="Y1138" s="290"/>
      <c r="Z1138" s="290"/>
    </row>
    <row r="1139" hidden="1">
      <c r="A1139" s="335"/>
      <c r="B1139" s="349"/>
      <c r="C1139" s="339"/>
      <c r="D1139" s="351"/>
      <c r="E1139" s="336"/>
      <c r="F1139" s="312">
        <f t="shared" si="501"/>
        <v>0</v>
      </c>
      <c r="G1139" s="312">
        <f t="shared" si="502"/>
        <v>0</v>
      </c>
      <c r="H1139" s="372"/>
      <c r="I1139" s="312">
        <f t="shared" si="503"/>
        <v>0</v>
      </c>
      <c r="J1139" s="312">
        <f t="shared" si="504"/>
        <v>0</v>
      </c>
      <c r="K1139" s="315" t="str">
        <f t="shared" si="497"/>
        <v>#DIV/0!</v>
      </c>
      <c r="L1139" s="290"/>
      <c r="M1139" s="290"/>
      <c r="N1139" s="290"/>
      <c r="O1139" s="290"/>
      <c r="P1139" s="290"/>
      <c r="Q1139" s="290"/>
      <c r="R1139" s="290"/>
      <c r="S1139" s="290"/>
      <c r="T1139" s="290"/>
      <c r="U1139" s="290"/>
      <c r="V1139" s="290"/>
      <c r="W1139" s="290"/>
      <c r="X1139" s="290"/>
      <c r="Y1139" s="290"/>
      <c r="Z1139" s="290"/>
    </row>
    <row r="1140" hidden="1">
      <c r="A1140" s="335"/>
      <c r="B1140" s="349"/>
      <c r="C1140" s="339"/>
      <c r="D1140" s="351"/>
      <c r="E1140" s="336"/>
      <c r="F1140" s="312">
        <f t="shared" si="501"/>
        <v>0</v>
      </c>
      <c r="G1140" s="312">
        <f t="shared" si="502"/>
        <v>0</v>
      </c>
      <c r="H1140" s="372"/>
      <c r="I1140" s="312">
        <f t="shared" si="503"/>
        <v>0</v>
      </c>
      <c r="J1140" s="312">
        <f t="shared" si="504"/>
        <v>0</v>
      </c>
      <c r="K1140" s="315" t="str">
        <f t="shared" si="497"/>
        <v>#DIV/0!</v>
      </c>
      <c r="L1140" s="290"/>
      <c r="M1140" s="290"/>
      <c r="N1140" s="290"/>
      <c r="O1140" s="290"/>
      <c r="P1140" s="290"/>
      <c r="Q1140" s="290"/>
      <c r="R1140" s="290"/>
      <c r="S1140" s="290"/>
      <c r="T1140" s="290"/>
      <c r="U1140" s="290"/>
      <c r="V1140" s="290"/>
      <c r="W1140" s="290"/>
      <c r="X1140" s="290"/>
      <c r="Y1140" s="290"/>
      <c r="Z1140" s="290"/>
    </row>
    <row r="1141" hidden="1">
      <c r="A1141" s="335"/>
      <c r="B1141" s="349"/>
      <c r="C1141" s="339"/>
      <c r="D1141" s="351"/>
      <c r="E1141" s="336"/>
      <c r="F1141" s="312">
        <f t="shared" si="501"/>
        <v>0</v>
      </c>
      <c r="G1141" s="312">
        <f t="shared" si="502"/>
        <v>0</v>
      </c>
      <c r="H1141" s="372"/>
      <c r="I1141" s="312">
        <f t="shared" si="503"/>
        <v>0</v>
      </c>
      <c r="J1141" s="312">
        <f t="shared" si="504"/>
        <v>0</v>
      </c>
      <c r="K1141" s="315" t="str">
        <f t="shared" si="497"/>
        <v>#DIV/0!</v>
      </c>
      <c r="L1141" s="290"/>
      <c r="M1141" s="290"/>
      <c r="N1141" s="290"/>
      <c r="O1141" s="290"/>
      <c r="P1141" s="290"/>
      <c r="Q1141" s="290"/>
      <c r="R1141" s="290"/>
      <c r="S1141" s="290"/>
      <c r="T1141" s="290"/>
      <c r="U1141" s="290"/>
      <c r="V1141" s="290"/>
      <c r="W1141" s="290"/>
      <c r="X1141" s="290"/>
      <c r="Y1141" s="290"/>
      <c r="Z1141" s="290"/>
    </row>
    <row r="1142" hidden="1">
      <c r="A1142" s="335"/>
      <c r="B1142" s="349"/>
      <c r="C1142" s="339"/>
      <c r="D1142" s="351"/>
      <c r="E1142" s="336"/>
      <c r="F1142" s="312">
        <f t="shared" si="501"/>
        <v>0</v>
      </c>
      <c r="G1142" s="312">
        <f t="shared" si="502"/>
        <v>0</v>
      </c>
      <c r="H1142" s="372"/>
      <c r="I1142" s="312">
        <f t="shared" si="503"/>
        <v>0</v>
      </c>
      <c r="J1142" s="312">
        <f t="shared" si="504"/>
        <v>0</v>
      </c>
      <c r="K1142" s="315" t="str">
        <f t="shared" si="497"/>
        <v>#DIV/0!</v>
      </c>
      <c r="L1142" s="290"/>
      <c r="M1142" s="290"/>
      <c r="N1142" s="290"/>
      <c r="O1142" s="290"/>
      <c r="P1142" s="290"/>
      <c r="Q1142" s="290"/>
      <c r="R1142" s="290"/>
      <c r="S1142" s="290"/>
      <c r="T1142" s="290"/>
      <c r="U1142" s="290"/>
      <c r="V1142" s="290"/>
      <c r="W1142" s="290"/>
      <c r="X1142" s="290"/>
      <c r="Y1142" s="290"/>
      <c r="Z1142" s="290"/>
    </row>
    <row r="1143" hidden="1">
      <c r="A1143" s="335"/>
      <c r="B1143" s="349"/>
      <c r="C1143" s="339"/>
      <c r="D1143" s="351"/>
      <c r="E1143" s="336"/>
      <c r="F1143" s="312">
        <f t="shared" si="501"/>
        <v>0</v>
      </c>
      <c r="G1143" s="312">
        <f t="shared" si="502"/>
        <v>0</v>
      </c>
      <c r="H1143" s="372"/>
      <c r="I1143" s="312">
        <f t="shared" si="503"/>
        <v>0</v>
      </c>
      <c r="J1143" s="312">
        <f t="shared" si="504"/>
        <v>0</v>
      </c>
      <c r="K1143" s="315" t="str">
        <f t="shared" si="497"/>
        <v>#DIV/0!</v>
      </c>
      <c r="L1143" s="290"/>
      <c r="M1143" s="290"/>
      <c r="N1143" s="290"/>
      <c r="O1143" s="290"/>
      <c r="P1143" s="290"/>
      <c r="Q1143" s="290"/>
      <c r="R1143" s="290"/>
      <c r="S1143" s="290"/>
      <c r="T1143" s="290"/>
      <c r="U1143" s="290"/>
      <c r="V1143" s="290"/>
      <c r="W1143" s="290"/>
      <c r="X1143" s="290"/>
      <c r="Y1143" s="290"/>
      <c r="Z1143" s="290"/>
    </row>
    <row r="1144" hidden="1">
      <c r="A1144" s="337"/>
      <c r="B1144" s="338"/>
      <c r="C1144" s="339"/>
      <c r="D1144" s="351"/>
      <c r="E1144" s="336"/>
      <c r="F1144" s="312">
        <f t="shared" si="501"/>
        <v>0</v>
      </c>
      <c r="G1144" s="312">
        <f t="shared" si="502"/>
        <v>0</v>
      </c>
      <c r="H1144" s="372"/>
      <c r="I1144" s="312">
        <f t="shared" si="503"/>
        <v>0</v>
      </c>
      <c r="J1144" s="312">
        <f t="shared" si="504"/>
        <v>0</v>
      </c>
      <c r="K1144" s="315" t="str">
        <f t="shared" si="497"/>
        <v>#DIV/0!</v>
      </c>
      <c r="L1144" s="290"/>
      <c r="M1144" s="290"/>
      <c r="N1144" s="290"/>
      <c r="O1144" s="290"/>
      <c r="P1144" s="290"/>
      <c r="Q1144" s="290"/>
      <c r="R1144" s="290"/>
      <c r="S1144" s="290"/>
      <c r="T1144" s="290"/>
      <c r="U1144" s="290"/>
      <c r="V1144" s="290"/>
      <c r="W1144" s="290"/>
      <c r="X1144" s="290"/>
      <c r="Y1144" s="290"/>
      <c r="Z1144" s="290"/>
    </row>
    <row r="1145" hidden="1">
      <c r="A1145" s="341"/>
      <c r="B1145" s="338"/>
      <c r="C1145" s="342"/>
      <c r="D1145" s="355"/>
      <c r="E1145" s="343"/>
      <c r="F1145" s="312">
        <f t="shared" si="501"/>
        <v>0</v>
      </c>
      <c r="G1145" s="312">
        <f t="shared" si="502"/>
        <v>0</v>
      </c>
      <c r="H1145" s="374"/>
      <c r="I1145" s="312">
        <f t="shared" si="503"/>
        <v>0</v>
      </c>
      <c r="J1145" s="312">
        <f t="shared" si="504"/>
        <v>0</v>
      </c>
      <c r="K1145" s="315" t="str">
        <f t="shared" si="497"/>
        <v>#DIV/0!</v>
      </c>
      <c r="L1145" s="290"/>
      <c r="M1145" s="290"/>
      <c r="N1145" s="290"/>
      <c r="O1145" s="290"/>
      <c r="P1145" s="290"/>
      <c r="Q1145" s="290"/>
      <c r="R1145" s="290"/>
      <c r="S1145" s="290"/>
      <c r="T1145" s="290"/>
      <c r="U1145" s="290"/>
      <c r="V1145" s="290"/>
      <c r="W1145" s="290"/>
      <c r="X1145" s="290"/>
      <c r="Y1145" s="290"/>
      <c r="Z1145" s="290"/>
    </row>
    <row r="1146" hidden="1">
      <c r="A1146" s="344"/>
      <c r="B1146" s="345" t="s">
        <v>854</v>
      </c>
      <c r="C1146" s="346">
        <f>SUM(C1131:C1145)</f>
        <v>0</v>
      </c>
      <c r="D1146" s="346"/>
      <c r="E1146" s="346"/>
      <c r="F1146" s="347">
        <f t="shared" ref="F1146:G1146" si="505">SUM(F1131:F1145)</f>
        <v>0</v>
      </c>
      <c r="G1146" s="347">
        <f t="shared" si="505"/>
        <v>0</v>
      </c>
      <c r="H1146" s="346"/>
      <c r="I1146" s="347">
        <f t="shared" ref="I1146:K1146" si="506">SUM(I1131:I1145)</f>
        <v>0</v>
      </c>
      <c r="J1146" s="347">
        <f t="shared" si="506"/>
        <v>0</v>
      </c>
      <c r="K1146" s="346" t="str">
        <f t="shared" si="506"/>
        <v>#DIV/0!</v>
      </c>
      <c r="L1146" s="290"/>
      <c r="M1146" s="290"/>
      <c r="N1146" s="290"/>
      <c r="O1146" s="290"/>
      <c r="P1146" s="290"/>
      <c r="Q1146" s="290"/>
      <c r="R1146" s="290"/>
      <c r="S1146" s="290"/>
      <c r="T1146" s="290"/>
      <c r="U1146" s="290"/>
      <c r="V1146" s="290"/>
      <c r="W1146" s="290"/>
      <c r="X1146" s="290"/>
      <c r="Y1146" s="290"/>
      <c r="Z1146" s="290"/>
    </row>
    <row r="1147" hidden="1">
      <c r="A1147" s="335"/>
      <c r="B1147" s="349"/>
      <c r="C1147" s="350"/>
      <c r="D1147" s="351"/>
      <c r="E1147" s="352"/>
      <c r="F1147" s="312">
        <f t="shared" ref="F1147:F1161" si="507">E1147*C1147</f>
        <v>0</v>
      </c>
      <c r="G1147" s="312">
        <f t="shared" ref="G1147:G1161" si="508">F1147*$C$1110</f>
        <v>0</v>
      </c>
      <c r="H1147" s="375"/>
      <c r="I1147" s="312">
        <f t="shared" ref="I1147:I1161" si="509">H1147*C1147</f>
        <v>0</v>
      </c>
      <c r="J1147" s="312">
        <f t="shared" ref="J1147:J1161" si="510">I1147*$C$1110</f>
        <v>0</v>
      </c>
      <c r="K1147" s="315" t="str">
        <f t="shared" ref="K1147:K1177" si="511">G1147/J1147</f>
        <v>#DIV/0!</v>
      </c>
      <c r="L1147" s="331"/>
      <c r="M1147" s="331"/>
      <c r="N1147" s="331"/>
      <c r="O1147" s="331"/>
      <c r="P1147" s="331"/>
      <c r="Q1147" s="331"/>
      <c r="R1147" s="331"/>
      <c r="S1147" s="331"/>
      <c r="T1147" s="331"/>
      <c r="U1147" s="331"/>
      <c r="V1147" s="331"/>
      <c r="W1147" s="331"/>
      <c r="X1147" s="331"/>
      <c r="Y1147" s="331"/>
      <c r="Z1147" s="331"/>
    </row>
    <row r="1148" hidden="1">
      <c r="A1148" s="335"/>
      <c r="B1148" s="349"/>
      <c r="C1148" s="339"/>
      <c r="D1148" s="351"/>
      <c r="E1148" s="336"/>
      <c r="F1148" s="312">
        <f t="shared" si="507"/>
        <v>0</v>
      </c>
      <c r="G1148" s="312">
        <f t="shared" si="508"/>
        <v>0</v>
      </c>
      <c r="H1148" s="372"/>
      <c r="I1148" s="312">
        <f t="shared" si="509"/>
        <v>0</v>
      </c>
      <c r="J1148" s="312">
        <f t="shared" si="510"/>
        <v>0</v>
      </c>
      <c r="K1148" s="315" t="str">
        <f t="shared" si="511"/>
        <v>#DIV/0!</v>
      </c>
      <c r="L1148" s="290"/>
      <c r="M1148" s="290"/>
      <c r="N1148" s="290"/>
      <c r="O1148" s="290"/>
      <c r="P1148" s="290"/>
      <c r="Q1148" s="290"/>
      <c r="R1148" s="290"/>
      <c r="S1148" s="290"/>
      <c r="T1148" s="290"/>
      <c r="U1148" s="290"/>
      <c r="V1148" s="290"/>
      <c r="W1148" s="290"/>
      <c r="X1148" s="290"/>
      <c r="Y1148" s="290"/>
      <c r="Z1148" s="290"/>
    </row>
    <row r="1149" hidden="1">
      <c r="A1149" s="335"/>
      <c r="B1149" s="354"/>
      <c r="C1149" s="339"/>
      <c r="D1149" s="351"/>
      <c r="E1149" s="336"/>
      <c r="F1149" s="312">
        <f t="shared" si="507"/>
        <v>0</v>
      </c>
      <c r="G1149" s="312">
        <f t="shared" si="508"/>
        <v>0</v>
      </c>
      <c r="H1149" s="372"/>
      <c r="I1149" s="312">
        <f t="shared" si="509"/>
        <v>0</v>
      </c>
      <c r="J1149" s="312">
        <f t="shared" si="510"/>
        <v>0</v>
      </c>
      <c r="K1149" s="315" t="str">
        <f t="shared" si="511"/>
        <v>#DIV/0!</v>
      </c>
      <c r="L1149" s="290"/>
      <c r="M1149" s="290"/>
      <c r="N1149" s="290"/>
      <c r="O1149" s="290"/>
      <c r="P1149" s="290"/>
      <c r="Q1149" s="290"/>
      <c r="R1149" s="290"/>
      <c r="S1149" s="290"/>
      <c r="T1149" s="290"/>
      <c r="U1149" s="290"/>
      <c r="V1149" s="290"/>
      <c r="W1149" s="290"/>
      <c r="X1149" s="290"/>
      <c r="Y1149" s="290"/>
      <c r="Z1149" s="290"/>
    </row>
    <row r="1150" hidden="1">
      <c r="A1150" s="335"/>
      <c r="B1150" s="349"/>
      <c r="C1150" s="339"/>
      <c r="D1150" s="351"/>
      <c r="E1150" s="336"/>
      <c r="F1150" s="312">
        <f t="shared" si="507"/>
        <v>0</v>
      </c>
      <c r="G1150" s="312">
        <f t="shared" si="508"/>
        <v>0</v>
      </c>
      <c r="H1150" s="372"/>
      <c r="I1150" s="312">
        <f t="shared" si="509"/>
        <v>0</v>
      </c>
      <c r="J1150" s="312">
        <f t="shared" si="510"/>
        <v>0</v>
      </c>
      <c r="K1150" s="315" t="str">
        <f t="shared" si="511"/>
        <v>#DIV/0!</v>
      </c>
      <c r="L1150" s="290"/>
      <c r="M1150" s="290"/>
      <c r="N1150" s="290"/>
      <c r="O1150" s="290"/>
      <c r="P1150" s="290"/>
      <c r="Q1150" s="290"/>
      <c r="R1150" s="290"/>
      <c r="S1150" s="290"/>
      <c r="T1150" s="290"/>
      <c r="U1150" s="290"/>
      <c r="V1150" s="290"/>
      <c r="W1150" s="290"/>
      <c r="X1150" s="290"/>
      <c r="Y1150" s="290"/>
      <c r="Z1150" s="290"/>
    </row>
    <row r="1151" hidden="1">
      <c r="A1151" s="335"/>
      <c r="B1151" s="349"/>
      <c r="C1151" s="339"/>
      <c r="D1151" s="351"/>
      <c r="E1151" s="336"/>
      <c r="F1151" s="312">
        <f t="shared" si="507"/>
        <v>0</v>
      </c>
      <c r="G1151" s="312">
        <f t="shared" si="508"/>
        <v>0</v>
      </c>
      <c r="H1151" s="372"/>
      <c r="I1151" s="312">
        <f t="shared" si="509"/>
        <v>0</v>
      </c>
      <c r="J1151" s="312">
        <f t="shared" si="510"/>
        <v>0</v>
      </c>
      <c r="K1151" s="315" t="str">
        <f t="shared" si="511"/>
        <v>#DIV/0!</v>
      </c>
      <c r="L1151" s="290"/>
      <c r="M1151" s="290"/>
      <c r="N1151" s="290"/>
      <c r="O1151" s="290"/>
      <c r="P1151" s="290"/>
      <c r="Q1151" s="290"/>
      <c r="R1151" s="290"/>
      <c r="S1151" s="290"/>
      <c r="T1151" s="290"/>
      <c r="U1151" s="290"/>
      <c r="V1151" s="290"/>
      <c r="W1151" s="290"/>
      <c r="X1151" s="290"/>
      <c r="Y1151" s="290"/>
      <c r="Z1151" s="290"/>
    </row>
    <row r="1152" hidden="1">
      <c r="A1152" s="335"/>
      <c r="B1152" s="349"/>
      <c r="C1152" s="339"/>
      <c r="D1152" s="351"/>
      <c r="E1152" s="336"/>
      <c r="F1152" s="312">
        <f t="shared" si="507"/>
        <v>0</v>
      </c>
      <c r="G1152" s="312">
        <f t="shared" si="508"/>
        <v>0</v>
      </c>
      <c r="H1152" s="372"/>
      <c r="I1152" s="312">
        <f t="shared" si="509"/>
        <v>0</v>
      </c>
      <c r="J1152" s="312">
        <f t="shared" si="510"/>
        <v>0</v>
      </c>
      <c r="K1152" s="315" t="str">
        <f t="shared" si="511"/>
        <v>#DIV/0!</v>
      </c>
      <c r="L1152" s="290"/>
      <c r="M1152" s="290"/>
      <c r="N1152" s="290"/>
      <c r="O1152" s="290"/>
      <c r="P1152" s="290"/>
      <c r="Q1152" s="290"/>
      <c r="R1152" s="290"/>
      <c r="S1152" s="290"/>
      <c r="T1152" s="290"/>
      <c r="U1152" s="290"/>
      <c r="V1152" s="290"/>
      <c r="W1152" s="290"/>
      <c r="X1152" s="290"/>
      <c r="Y1152" s="290"/>
      <c r="Z1152" s="290"/>
    </row>
    <row r="1153" hidden="1">
      <c r="A1153" s="335"/>
      <c r="B1153" s="349"/>
      <c r="C1153" s="339"/>
      <c r="D1153" s="351"/>
      <c r="E1153" s="336"/>
      <c r="F1153" s="312">
        <f t="shared" si="507"/>
        <v>0</v>
      </c>
      <c r="G1153" s="312">
        <f t="shared" si="508"/>
        <v>0</v>
      </c>
      <c r="H1153" s="372"/>
      <c r="I1153" s="312">
        <f t="shared" si="509"/>
        <v>0</v>
      </c>
      <c r="J1153" s="312">
        <f t="shared" si="510"/>
        <v>0</v>
      </c>
      <c r="K1153" s="315" t="str">
        <f t="shared" si="511"/>
        <v>#DIV/0!</v>
      </c>
      <c r="L1153" s="290"/>
      <c r="M1153" s="290"/>
      <c r="N1153" s="290"/>
      <c r="O1153" s="290"/>
      <c r="P1153" s="290"/>
      <c r="Q1153" s="290"/>
      <c r="R1153" s="290"/>
      <c r="S1153" s="290"/>
      <c r="T1153" s="290"/>
      <c r="U1153" s="290"/>
      <c r="V1153" s="290"/>
      <c r="W1153" s="290"/>
      <c r="X1153" s="290"/>
      <c r="Y1153" s="290"/>
      <c r="Z1153" s="290"/>
    </row>
    <row r="1154" hidden="1">
      <c r="A1154" s="335"/>
      <c r="B1154" s="349"/>
      <c r="C1154" s="339"/>
      <c r="D1154" s="351"/>
      <c r="E1154" s="336"/>
      <c r="F1154" s="312">
        <f t="shared" si="507"/>
        <v>0</v>
      </c>
      <c r="G1154" s="312">
        <f t="shared" si="508"/>
        <v>0</v>
      </c>
      <c r="H1154" s="372"/>
      <c r="I1154" s="312">
        <f t="shared" si="509"/>
        <v>0</v>
      </c>
      <c r="J1154" s="312">
        <f t="shared" si="510"/>
        <v>0</v>
      </c>
      <c r="K1154" s="315" t="str">
        <f t="shared" si="511"/>
        <v>#DIV/0!</v>
      </c>
      <c r="L1154" s="290"/>
      <c r="M1154" s="290"/>
      <c r="N1154" s="290"/>
      <c r="O1154" s="290"/>
      <c r="P1154" s="290"/>
      <c r="Q1154" s="290"/>
      <c r="R1154" s="290"/>
      <c r="S1154" s="290"/>
      <c r="T1154" s="290"/>
      <c r="U1154" s="290"/>
      <c r="V1154" s="290"/>
      <c r="W1154" s="290"/>
      <c r="X1154" s="290"/>
      <c r="Y1154" s="290"/>
      <c r="Z1154" s="290"/>
    </row>
    <row r="1155" hidden="1">
      <c r="A1155" s="335"/>
      <c r="B1155" s="349"/>
      <c r="C1155" s="339"/>
      <c r="D1155" s="351"/>
      <c r="E1155" s="336"/>
      <c r="F1155" s="312">
        <f t="shared" si="507"/>
        <v>0</v>
      </c>
      <c r="G1155" s="312">
        <f t="shared" si="508"/>
        <v>0</v>
      </c>
      <c r="H1155" s="372"/>
      <c r="I1155" s="312">
        <f t="shared" si="509"/>
        <v>0</v>
      </c>
      <c r="J1155" s="312">
        <f t="shared" si="510"/>
        <v>0</v>
      </c>
      <c r="K1155" s="315" t="str">
        <f t="shared" si="511"/>
        <v>#DIV/0!</v>
      </c>
      <c r="L1155" s="290"/>
      <c r="M1155" s="290"/>
      <c r="N1155" s="290"/>
      <c r="O1155" s="290"/>
      <c r="P1155" s="290"/>
      <c r="Q1155" s="290"/>
      <c r="R1155" s="290"/>
      <c r="S1155" s="290"/>
      <c r="T1155" s="290"/>
      <c r="U1155" s="290"/>
      <c r="V1155" s="290"/>
      <c r="W1155" s="290"/>
      <c r="X1155" s="290"/>
      <c r="Y1155" s="290"/>
      <c r="Z1155" s="290"/>
    </row>
    <row r="1156" hidden="1">
      <c r="A1156" s="335"/>
      <c r="B1156" s="349"/>
      <c r="C1156" s="339"/>
      <c r="D1156" s="351"/>
      <c r="E1156" s="336"/>
      <c r="F1156" s="312">
        <f t="shared" si="507"/>
        <v>0</v>
      </c>
      <c r="G1156" s="312">
        <f t="shared" si="508"/>
        <v>0</v>
      </c>
      <c r="H1156" s="372"/>
      <c r="I1156" s="312">
        <f t="shared" si="509"/>
        <v>0</v>
      </c>
      <c r="J1156" s="312">
        <f t="shared" si="510"/>
        <v>0</v>
      </c>
      <c r="K1156" s="315" t="str">
        <f t="shared" si="511"/>
        <v>#DIV/0!</v>
      </c>
      <c r="L1156" s="290"/>
      <c r="M1156" s="290"/>
      <c r="N1156" s="290"/>
      <c r="O1156" s="290"/>
      <c r="P1156" s="290"/>
      <c r="Q1156" s="290"/>
      <c r="R1156" s="290"/>
      <c r="S1156" s="290"/>
      <c r="T1156" s="290"/>
      <c r="U1156" s="290"/>
      <c r="V1156" s="290"/>
      <c r="W1156" s="290"/>
      <c r="X1156" s="290"/>
      <c r="Y1156" s="290"/>
      <c r="Z1156" s="290"/>
    </row>
    <row r="1157" hidden="1">
      <c r="A1157" s="335"/>
      <c r="B1157" s="349"/>
      <c r="C1157" s="339"/>
      <c r="D1157" s="351"/>
      <c r="E1157" s="336"/>
      <c r="F1157" s="312">
        <f t="shared" si="507"/>
        <v>0</v>
      </c>
      <c r="G1157" s="312">
        <f t="shared" si="508"/>
        <v>0</v>
      </c>
      <c r="H1157" s="372"/>
      <c r="I1157" s="312">
        <f t="shared" si="509"/>
        <v>0</v>
      </c>
      <c r="J1157" s="312">
        <f t="shared" si="510"/>
        <v>0</v>
      </c>
      <c r="K1157" s="315" t="str">
        <f t="shared" si="511"/>
        <v>#DIV/0!</v>
      </c>
      <c r="L1157" s="290"/>
      <c r="M1157" s="290"/>
      <c r="N1157" s="290"/>
      <c r="O1157" s="290"/>
      <c r="P1157" s="290"/>
      <c r="Q1157" s="290"/>
      <c r="R1157" s="290"/>
      <c r="S1157" s="290"/>
      <c r="T1157" s="290"/>
      <c r="U1157" s="290"/>
      <c r="V1157" s="290"/>
      <c r="W1157" s="290"/>
      <c r="X1157" s="290"/>
      <c r="Y1157" s="290"/>
      <c r="Z1157" s="290"/>
    </row>
    <row r="1158" hidden="1">
      <c r="A1158" s="335"/>
      <c r="B1158" s="349"/>
      <c r="C1158" s="339"/>
      <c r="D1158" s="351"/>
      <c r="E1158" s="336"/>
      <c r="F1158" s="312">
        <f t="shared" si="507"/>
        <v>0</v>
      </c>
      <c r="G1158" s="312">
        <f t="shared" si="508"/>
        <v>0</v>
      </c>
      <c r="H1158" s="372"/>
      <c r="I1158" s="312">
        <f t="shared" si="509"/>
        <v>0</v>
      </c>
      <c r="J1158" s="312">
        <f t="shared" si="510"/>
        <v>0</v>
      </c>
      <c r="K1158" s="315" t="str">
        <f t="shared" si="511"/>
        <v>#DIV/0!</v>
      </c>
      <c r="L1158" s="290"/>
      <c r="M1158" s="290"/>
      <c r="N1158" s="290"/>
      <c r="O1158" s="290"/>
      <c r="P1158" s="290"/>
      <c r="Q1158" s="290"/>
      <c r="R1158" s="290"/>
      <c r="S1158" s="290"/>
      <c r="T1158" s="290"/>
      <c r="U1158" s="290"/>
      <c r="V1158" s="290"/>
      <c r="W1158" s="290"/>
      <c r="X1158" s="290"/>
      <c r="Y1158" s="290"/>
      <c r="Z1158" s="290"/>
    </row>
    <row r="1159" hidden="1">
      <c r="A1159" s="335"/>
      <c r="B1159" s="349"/>
      <c r="C1159" s="339"/>
      <c r="D1159" s="351"/>
      <c r="E1159" s="336"/>
      <c r="F1159" s="312">
        <f t="shared" si="507"/>
        <v>0</v>
      </c>
      <c r="G1159" s="312">
        <f t="shared" si="508"/>
        <v>0</v>
      </c>
      <c r="H1159" s="372"/>
      <c r="I1159" s="312">
        <f t="shared" si="509"/>
        <v>0</v>
      </c>
      <c r="J1159" s="312">
        <f t="shared" si="510"/>
        <v>0</v>
      </c>
      <c r="K1159" s="315" t="str">
        <f t="shared" si="511"/>
        <v>#DIV/0!</v>
      </c>
      <c r="L1159" s="290"/>
      <c r="M1159" s="290"/>
      <c r="N1159" s="290"/>
      <c r="O1159" s="290"/>
      <c r="P1159" s="290"/>
      <c r="Q1159" s="290"/>
      <c r="R1159" s="290"/>
      <c r="S1159" s="290"/>
      <c r="T1159" s="290"/>
      <c r="U1159" s="290"/>
      <c r="V1159" s="290"/>
      <c r="W1159" s="290"/>
      <c r="X1159" s="290"/>
      <c r="Y1159" s="290"/>
      <c r="Z1159" s="290"/>
    </row>
    <row r="1160" hidden="1">
      <c r="A1160" s="337"/>
      <c r="B1160" s="338"/>
      <c r="C1160" s="339"/>
      <c r="D1160" s="351"/>
      <c r="E1160" s="336"/>
      <c r="F1160" s="312">
        <f t="shared" si="507"/>
        <v>0</v>
      </c>
      <c r="G1160" s="312">
        <f t="shared" si="508"/>
        <v>0</v>
      </c>
      <c r="H1160" s="372"/>
      <c r="I1160" s="312">
        <f t="shared" si="509"/>
        <v>0</v>
      </c>
      <c r="J1160" s="312">
        <f t="shared" si="510"/>
        <v>0</v>
      </c>
      <c r="K1160" s="315" t="str">
        <f t="shared" si="511"/>
        <v>#DIV/0!</v>
      </c>
      <c r="L1160" s="290"/>
      <c r="M1160" s="290"/>
      <c r="N1160" s="290"/>
      <c r="O1160" s="290"/>
      <c r="P1160" s="290"/>
      <c r="Q1160" s="290"/>
      <c r="R1160" s="290"/>
      <c r="S1160" s="290"/>
      <c r="T1160" s="290"/>
      <c r="U1160" s="290"/>
      <c r="V1160" s="290"/>
      <c r="W1160" s="290"/>
      <c r="X1160" s="290"/>
      <c r="Y1160" s="290"/>
      <c r="Z1160" s="290"/>
    </row>
    <row r="1161" hidden="1">
      <c r="A1161" s="341"/>
      <c r="B1161" s="338"/>
      <c r="C1161" s="342"/>
      <c r="D1161" s="355"/>
      <c r="E1161" s="343"/>
      <c r="F1161" s="312">
        <f t="shared" si="507"/>
        <v>0</v>
      </c>
      <c r="G1161" s="312">
        <f t="shared" si="508"/>
        <v>0</v>
      </c>
      <c r="H1161" s="374"/>
      <c r="I1161" s="312">
        <f t="shared" si="509"/>
        <v>0</v>
      </c>
      <c r="J1161" s="312">
        <f t="shared" si="510"/>
        <v>0</v>
      </c>
      <c r="K1161" s="315" t="str">
        <f t="shared" si="511"/>
        <v>#DIV/0!</v>
      </c>
      <c r="L1161" s="290"/>
      <c r="M1161" s="290"/>
      <c r="N1161" s="290"/>
      <c r="O1161" s="290"/>
      <c r="P1161" s="290"/>
      <c r="Q1161" s="290"/>
      <c r="R1161" s="290"/>
      <c r="S1161" s="290"/>
      <c r="T1161" s="290"/>
      <c r="U1161" s="290"/>
      <c r="V1161" s="290"/>
      <c r="W1161" s="290"/>
      <c r="X1161" s="290"/>
      <c r="Y1161" s="290"/>
      <c r="Z1161" s="290"/>
    </row>
    <row r="1162" hidden="1">
      <c r="A1162" s="344"/>
      <c r="B1162" s="345" t="s">
        <v>855</v>
      </c>
      <c r="C1162" s="346">
        <f>SUM(C1147:C1161)</f>
        <v>0</v>
      </c>
      <c r="D1162" s="346"/>
      <c r="E1162" s="346"/>
      <c r="F1162" s="347">
        <f t="shared" ref="F1162:G1162" si="512">SUM(F1147:F1161)</f>
        <v>0</v>
      </c>
      <c r="G1162" s="347">
        <f t="shared" si="512"/>
        <v>0</v>
      </c>
      <c r="H1162" s="346"/>
      <c r="I1162" s="347">
        <f t="shared" ref="I1162:J1162" si="513">SUM(I1147:I1161)</f>
        <v>0</v>
      </c>
      <c r="J1162" s="347">
        <f t="shared" si="513"/>
        <v>0</v>
      </c>
      <c r="K1162" s="348" t="str">
        <f t="shared" si="511"/>
        <v>#DIV/0!</v>
      </c>
      <c r="L1162" s="290"/>
      <c r="M1162" s="290"/>
      <c r="N1162" s="290"/>
      <c r="O1162" s="290"/>
      <c r="P1162" s="290"/>
      <c r="Q1162" s="290"/>
      <c r="R1162" s="290"/>
      <c r="S1162" s="290"/>
      <c r="T1162" s="290"/>
      <c r="U1162" s="290"/>
      <c r="V1162" s="290"/>
      <c r="W1162" s="290"/>
      <c r="X1162" s="290"/>
      <c r="Y1162" s="290"/>
      <c r="Z1162" s="290"/>
    </row>
    <row r="1163" hidden="1">
      <c r="A1163" s="335"/>
      <c r="B1163" s="349"/>
      <c r="C1163" s="350"/>
      <c r="D1163" s="351"/>
      <c r="E1163" s="352"/>
      <c r="F1163" s="312">
        <f t="shared" ref="F1163:F1177" si="514">E1163*C1163</f>
        <v>0</v>
      </c>
      <c r="G1163" s="312">
        <f t="shared" ref="G1163:G1177" si="515">F1163*$C$1110</f>
        <v>0</v>
      </c>
      <c r="H1163" s="375"/>
      <c r="I1163" s="312">
        <f t="shared" ref="I1163:I1177" si="516">H1163*C1163</f>
        <v>0</v>
      </c>
      <c r="J1163" s="312">
        <f t="shared" ref="J1163:J1177" si="517">I1163*$C$1110</f>
        <v>0</v>
      </c>
      <c r="K1163" s="315" t="str">
        <f t="shared" si="511"/>
        <v>#DIV/0!</v>
      </c>
      <c r="L1163" s="331"/>
      <c r="M1163" s="331"/>
      <c r="N1163" s="331"/>
      <c r="O1163" s="331"/>
      <c r="P1163" s="331"/>
      <c r="Q1163" s="331"/>
      <c r="R1163" s="331"/>
      <c r="S1163" s="331"/>
      <c r="T1163" s="331"/>
      <c r="U1163" s="331"/>
      <c r="V1163" s="331"/>
      <c r="W1163" s="331"/>
      <c r="X1163" s="331"/>
      <c r="Y1163" s="331"/>
      <c r="Z1163" s="331"/>
    </row>
    <row r="1164" hidden="1">
      <c r="A1164" s="335"/>
      <c r="B1164" s="349"/>
      <c r="C1164" s="339"/>
      <c r="D1164" s="351"/>
      <c r="E1164" s="336"/>
      <c r="F1164" s="312">
        <f t="shared" si="514"/>
        <v>0</v>
      </c>
      <c r="G1164" s="312">
        <f t="shared" si="515"/>
        <v>0</v>
      </c>
      <c r="H1164" s="372"/>
      <c r="I1164" s="312">
        <f t="shared" si="516"/>
        <v>0</v>
      </c>
      <c r="J1164" s="312">
        <f t="shared" si="517"/>
        <v>0</v>
      </c>
      <c r="K1164" s="315" t="str">
        <f t="shared" si="511"/>
        <v>#DIV/0!</v>
      </c>
      <c r="L1164" s="290"/>
      <c r="M1164" s="290"/>
      <c r="N1164" s="290"/>
      <c r="O1164" s="290"/>
      <c r="P1164" s="290"/>
      <c r="Q1164" s="290"/>
      <c r="R1164" s="290"/>
      <c r="S1164" s="290"/>
      <c r="T1164" s="290"/>
      <c r="U1164" s="290"/>
      <c r="V1164" s="290"/>
      <c r="W1164" s="290"/>
      <c r="X1164" s="290"/>
      <c r="Y1164" s="290"/>
      <c r="Z1164" s="290"/>
    </row>
    <row r="1165" hidden="1">
      <c r="A1165" s="335"/>
      <c r="B1165" s="354"/>
      <c r="C1165" s="339"/>
      <c r="D1165" s="351"/>
      <c r="E1165" s="336"/>
      <c r="F1165" s="312">
        <f t="shared" si="514"/>
        <v>0</v>
      </c>
      <c r="G1165" s="312">
        <f t="shared" si="515"/>
        <v>0</v>
      </c>
      <c r="H1165" s="372"/>
      <c r="I1165" s="312">
        <f t="shared" si="516"/>
        <v>0</v>
      </c>
      <c r="J1165" s="312">
        <f t="shared" si="517"/>
        <v>0</v>
      </c>
      <c r="K1165" s="315" t="str">
        <f t="shared" si="511"/>
        <v>#DIV/0!</v>
      </c>
      <c r="L1165" s="290"/>
      <c r="M1165" s="290"/>
      <c r="N1165" s="290"/>
      <c r="O1165" s="290"/>
      <c r="P1165" s="290"/>
      <c r="Q1165" s="290"/>
      <c r="R1165" s="290"/>
      <c r="S1165" s="290"/>
      <c r="T1165" s="290"/>
      <c r="U1165" s="290"/>
      <c r="V1165" s="290"/>
      <c r="W1165" s="290"/>
      <c r="X1165" s="290"/>
      <c r="Y1165" s="290"/>
      <c r="Z1165" s="290"/>
    </row>
    <row r="1166" hidden="1">
      <c r="A1166" s="335"/>
      <c r="B1166" s="349"/>
      <c r="C1166" s="339"/>
      <c r="D1166" s="351"/>
      <c r="E1166" s="336"/>
      <c r="F1166" s="312">
        <f t="shared" si="514"/>
        <v>0</v>
      </c>
      <c r="G1166" s="312">
        <f t="shared" si="515"/>
        <v>0</v>
      </c>
      <c r="H1166" s="372"/>
      <c r="I1166" s="312">
        <f t="shared" si="516"/>
        <v>0</v>
      </c>
      <c r="J1166" s="312">
        <f t="shared" si="517"/>
        <v>0</v>
      </c>
      <c r="K1166" s="315" t="str">
        <f t="shared" si="511"/>
        <v>#DIV/0!</v>
      </c>
      <c r="L1166" s="290"/>
      <c r="M1166" s="290"/>
      <c r="N1166" s="290"/>
      <c r="O1166" s="290"/>
      <c r="P1166" s="290"/>
      <c r="Q1166" s="290"/>
      <c r="R1166" s="290"/>
      <c r="S1166" s="290"/>
      <c r="T1166" s="290"/>
      <c r="U1166" s="290"/>
      <c r="V1166" s="290"/>
      <c r="W1166" s="290"/>
      <c r="X1166" s="290"/>
      <c r="Y1166" s="290"/>
      <c r="Z1166" s="290"/>
    </row>
    <row r="1167" hidden="1">
      <c r="A1167" s="335"/>
      <c r="B1167" s="349"/>
      <c r="C1167" s="339"/>
      <c r="D1167" s="351"/>
      <c r="E1167" s="336"/>
      <c r="F1167" s="312">
        <f t="shared" si="514"/>
        <v>0</v>
      </c>
      <c r="G1167" s="312">
        <f t="shared" si="515"/>
        <v>0</v>
      </c>
      <c r="H1167" s="372"/>
      <c r="I1167" s="312">
        <f t="shared" si="516"/>
        <v>0</v>
      </c>
      <c r="J1167" s="312">
        <f t="shared" si="517"/>
        <v>0</v>
      </c>
      <c r="K1167" s="315" t="str">
        <f t="shared" si="511"/>
        <v>#DIV/0!</v>
      </c>
      <c r="L1167" s="290"/>
      <c r="M1167" s="290"/>
      <c r="N1167" s="290"/>
      <c r="O1167" s="290"/>
      <c r="P1167" s="290"/>
      <c r="Q1167" s="290"/>
      <c r="R1167" s="290"/>
      <c r="S1167" s="290"/>
      <c r="T1167" s="290"/>
      <c r="U1167" s="290"/>
      <c r="V1167" s="290"/>
      <c r="W1167" s="290"/>
      <c r="X1167" s="290"/>
      <c r="Y1167" s="290"/>
      <c r="Z1167" s="290"/>
    </row>
    <row r="1168" hidden="1">
      <c r="A1168" s="335"/>
      <c r="B1168" s="349"/>
      <c r="C1168" s="339"/>
      <c r="D1168" s="351"/>
      <c r="E1168" s="336"/>
      <c r="F1168" s="312">
        <f t="shared" si="514"/>
        <v>0</v>
      </c>
      <c r="G1168" s="312">
        <f t="shared" si="515"/>
        <v>0</v>
      </c>
      <c r="H1168" s="372"/>
      <c r="I1168" s="312">
        <f t="shared" si="516"/>
        <v>0</v>
      </c>
      <c r="J1168" s="312">
        <f t="shared" si="517"/>
        <v>0</v>
      </c>
      <c r="K1168" s="315" t="str">
        <f t="shared" si="511"/>
        <v>#DIV/0!</v>
      </c>
      <c r="L1168" s="290"/>
      <c r="M1168" s="290"/>
      <c r="N1168" s="290"/>
      <c r="O1168" s="290"/>
      <c r="P1168" s="290"/>
      <c r="Q1168" s="290"/>
      <c r="R1168" s="290"/>
      <c r="S1168" s="290"/>
      <c r="T1168" s="290"/>
      <c r="U1168" s="290"/>
      <c r="V1168" s="290"/>
      <c r="W1168" s="290"/>
      <c r="X1168" s="290"/>
      <c r="Y1168" s="290"/>
      <c r="Z1168" s="290"/>
    </row>
    <row r="1169" hidden="1">
      <c r="A1169" s="335"/>
      <c r="B1169" s="349"/>
      <c r="C1169" s="339"/>
      <c r="D1169" s="351"/>
      <c r="E1169" s="336"/>
      <c r="F1169" s="312">
        <f t="shared" si="514"/>
        <v>0</v>
      </c>
      <c r="G1169" s="312">
        <f t="shared" si="515"/>
        <v>0</v>
      </c>
      <c r="H1169" s="372"/>
      <c r="I1169" s="312">
        <f t="shared" si="516"/>
        <v>0</v>
      </c>
      <c r="J1169" s="312">
        <f t="shared" si="517"/>
        <v>0</v>
      </c>
      <c r="K1169" s="315" t="str">
        <f t="shared" si="511"/>
        <v>#DIV/0!</v>
      </c>
      <c r="L1169" s="290"/>
      <c r="M1169" s="290"/>
      <c r="N1169" s="290"/>
      <c r="O1169" s="290"/>
      <c r="P1169" s="290"/>
      <c r="Q1169" s="290"/>
      <c r="R1169" s="290"/>
      <c r="S1169" s="290"/>
      <c r="T1169" s="290"/>
      <c r="U1169" s="290"/>
      <c r="V1169" s="290"/>
      <c r="W1169" s="290"/>
      <c r="X1169" s="290"/>
      <c r="Y1169" s="290"/>
      <c r="Z1169" s="290"/>
    </row>
    <row r="1170" hidden="1">
      <c r="A1170" s="335"/>
      <c r="B1170" s="349"/>
      <c r="C1170" s="339"/>
      <c r="D1170" s="351"/>
      <c r="E1170" s="336"/>
      <c r="F1170" s="312">
        <f t="shared" si="514"/>
        <v>0</v>
      </c>
      <c r="G1170" s="312">
        <f t="shared" si="515"/>
        <v>0</v>
      </c>
      <c r="H1170" s="372"/>
      <c r="I1170" s="312">
        <f t="shared" si="516"/>
        <v>0</v>
      </c>
      <c r="J1170" s="312">
        <f t="shared" si="517"/>
        <v>0</v>
      </c>
      <c r="K1170" s="315" t="str">
        <f t="shared" si="511"/>
        <v>#DIV/0!</v>
      </c>
      <c r="L1170" s="290"/>
      <c r="M1170" s="290"/>
      <c r="N1170" s="290"/>
      <c r="O1170" s="290"/>
      <c r="P1170" s="290"/>
      <c r="Q1170" s="290"/>
      <c r="R1170" s="290"/>
      <c r="S1170" s="290"/>
      <c r="T1170" s="290"/>
      <c r="U1170" s="290"/>
      <c r="V1170" s="290"/>
      <c r="W1170" s="290"/>
      <c r="X1170" s="290"/>
      <c r="Y1170" s="290"/>
      <c r="Z1170" s="290"/>
    </row>
    <row r="1171" hidden="1">
      <c r="A1171" s="335"/>
      <c r="B1171" s="349"/>
      <c r="C1171" s="339"/>
      <c r="D1171" s="351"/>
      <c r="E1171" s="336"/>
      <c r="F1171" s="312">
        <f t="shared" si="514"/>
        <v>0</v>
      </c>
      <c r="G1171" s="312">
        <f t="shared" si="515"/>
        <v>0</v>
      </c>
      <c r="H1171" s="372"/>
      <c r="I1171" s="312">
        <f t="shared" si="516"/>
        <v>0</v>
      </c>
      <c r="J1171" s="312">
        <f t="shared" si="517"/>
        <v>0</v>
      </c>
      <c r="K1171" s="315" t="str">
        <f t="shared" si="511"/>
        <v>#DIV/0!</v>
      </c>
      <c r="L1171" s="290"/>
      <c r="M1171" s="290"/>
      <c r="N1171" s="290"/>
      <c r="O1171" s="290"/>
      <c r="P1171" s="290"/>
      <c r="Q1171" s="290"/>
      <c r="R1171" s="290"/>
      <c r="S1171" s="290"/>
      <c r="T1171" s="290"/>
      <c r="U1171" s="290"/>
      <c r="V1171" s="290"/>
      <c r="W1171" s="290"/>
      <c r="X1171" s="290"/>
      <c r="Y1171" s="290"/>
      <c r="Z1171" s="290"/>
    </row>
    <row r="1172" hidden="1">
      <c r="A1172" s="335"/>
      <c r="B1172" s="349"/>
      <c r="C1172" s="339"/>
      <c r="D1172" s="351"/>
      <c r="E1172" s="336"/>
      <c r="F1172" s="312">
        <f t="shared" si="514"/>
        <v>0</v>
      </c>
      <c r="G1172" s="312">
        <f t="shared" si="515"/>
        <v>0</v>
      </c>
      <c r="H1172" s="372"/>
      <c r="I1172" s="312">
        <f t="shared" si="516"/>
        <v>0</v>
      </c>
      <c r="J1172" s="312">
        <f t="shared" si="517"/>
        <v>0</v>
      </c>
      <c r="K1172" s="315" t="str">
        <f t="shared" si="511"/>
        <v>#DIV/0!</v>
      </c>
      <c r="L1172" s="290"/>
      <c r="M1172" s="290"/>
      <c r="N1172" s="290"/>
      <c r="O1172" s="290"/>
      <c r="P1172" s="290"/>
      <c r="Q1172" s="290"/>
      <c r="R1172" s="290"/>
      <c r="S1172" s="290"/>
      <c r="T1172" s="290"/>
      <c r="U1172" s="290"/>
      <c r="V1172" s="290"/>
      <c r="W1172" s="290"/>
      <c r="X1172" s="290"/>
      <c r="Y1172" s="290"/>
      <c r="Z1172" s="290"/>
    </row>
    <row r="1173" hidden="1">
      <c r="A1173" s="335"/>
      <c r="B1173" s="349"/>
      <c r="C1173" s="339"/>
      <c r="D1173" s="351"/>
      <c r="E1173" s="336"/>
      <c r="F1173" s="312">
        <f t="shared" si="514"/>
        <v>0</v>
      </c>
      <c r="G1173" s="312">
        <f t="shared" si="515"/>
        <v>0</v>
      </c>
      <c r="H1173" s="372"/>
      <c r="I1173" s="312">
        <f t="shared" si="516"/>
        <v>0</v>
      </c>
      <c r="J1173" s="312">
        <f t="shared" si="517"/>
        <v>0</v>
      </c>
      <c r="K1173" s="315" t="str">
        <f t="shared" si="511"/>
        <v>#DIV/0!</v>
      </c>
      <c r="L1173" s="290"/>
      <c r="M1173" s="290"/>
      <c r="N1173" s="290"/>
      <c r="O1173" s="290"/>
      <c r="P1173" s="290"/>
      <c r="Q1173" s="290"/>
      <c r="R1173" s="290"/>
      <c r="S1173" s="290"/>
      <c r="T1173" s="290"/>
      <c r="U1173" s="290"/>
      <c r="V1173" s="290"/>
      <c r="W1173" s="290"/>
      <c r="X1173" s="290"/>
      <c r="Y1173" s="290"/>
      <c r="Z1173" s="290"/>
    </row>
    <row r="1174" hidden="1">
      <c r="A1174" s="335"/>
      <c r="B1174" s="349"/>
      <c r="C1174" s="339"/>
      <c r="D1174" s="351"/>
      <c r="E1174" s="336"/>
      <c r="F1174" s="312">
        <f t="shared" si="514"/>
        <v>0</v>
      </c>
      <c r="G1174" s="312">
        <f t="shared" si="515"/>
        <v>0</v>
      </c>
      <c r="H1174" s="372"/>
      <c r="I1174" s="312">
        <f t="shared" si="516"/>
        <v>0</v>
      </c>
      <c r="J1174" s="312">
        <f t="shared" si="517"/>
        <v>0</v>
      </c>
      <c r="K1174" s="315" t="str">
        <f t="shared" si="511"/>
        <v>#DIV/0!</v>
      </c>
      <c r="L1174" s="290"/>
      <c r="M1174" s="290"/>
      <c r="N1174" s="290"/>
      <c r="O1174" s="290"/>
      <c r="P1174" s="290"/>
      <c r="Q1174" s="290"/>
      <c r="R1174" s="290"/>
      <c r="S1174" s="290"/>
      <c r="T1174" s="290"/>
      <c r="U1174" s="290"/>
      <c r="V1174" s="290"/>
      <c r="W1174" s="290"/>
      <c r="X1174" s="290"/>
      <c r="Y1174" s="290"/>
      <c r="Z1174" s="290"/>
    </row>
    <row r="1175" hidden="1">
      <c r="A1175" s="335"/>
      <c r="B1175" s="349"/>
      <c r="C1175" s="339"/>
      <c r="D1175" s="351"/>
      <c r="E1175" s="336"/>
      <c r="F1175" s="312">
        <f t="shared" si="514"/>
        <v>0</v>
      </c>
      <c r="G1175" s="312">
        <f t="shared" si="515"/>
        <v>0</v>
      </c>
      <c r="H1175" s="372"/>
      <c r="I1175" s="312">
        <f t="shared" si="516"/>
        <v>0</v>
      </c>
      <c r="J1175" s="312">
        <f t="shared" si="517"/>
        <v>0</v>
      </c>
      <c r="K1175" s="315" t="str">
        <f t="shared" si="511"/>
        <v>#DIV/0!</v>
      </c>
      <c r="L1175" s="290"/>
      <c r="M1175" s="290"/>
      <c r="N1175" s="290"/>
      <c r="O1175" s="290"/>
      <c r="P1175" s="290"/>
      <c r="Q1175" s="290"/>
      <c r="R1175" s="290"/>
      <c r="S1175" s="290"/>
      <c r="T1175" s="290"/>
      <c r="U1175" s="290"/>
      <c r="V1175" s="290"/>
      <c r="W1175" s="290"/>
      <c r="X1175" s="290"/>
      <c r="Y1175" s="290"/>
      <c r="Z1175" s="290"/>
    </row>
    <row r="1176" hidden="1">
      <c r="A1176" s="337"/>
      <c r="B1176" s="338"/>
      <c r="C1176" s="339"/>
      <c r="D1176" s="351"/>
      <c r="E1176" s="336"/>
      <c r="F1176" s="312">
        <f t="shared" si="514"/>
        <v>0</v>
      </c>
      <c r="G1176" s="312">
        <f t="shared" si="515"/>
        <v>0</v>
      </c>
      <c r="H1176" s="372"/>
      <c r="I1176" s="312">
        <f t="shared" si="516"/>
        <v>0</v>
      </c>
      <c r="J1176" s="312">
        <f t="shared" si="517"/>
        <v>0</v>
      </c>
      <c r="K1176" s="315" t="str">
        <f t="shared" si="511"/>
        <v>#DIV/0!</v>
      </c>
      <c r="L1176" s="290"/>
      <c r="M1176" s="290"/>
      <c r="N1176" s="290"/>
      <c r="O1176" s="290"/>
      <c r="P1176" s="290"/>
      <c r="Q1176" s="290"/>
      <c r="R1176" s="290"/>
      <c r="S1176" s="290"/>
      <c r="T1176" s="290"/>
      <c r="U1176" s="290"/>
      <c r="V1176" s="290"/>
      <c r="W1176" s="290"/>
      <c r="X1176" s="290"/>
      <c r="Y1176" s="290"/>
      <c r="Z1176" s="290"/>
    </row>
    <row r="1177" hidden="1">
      <c r="A1177" s="341"/>
      <c r="B1177" s="338"/>
      <c r="C1177" s="342"/>
      <c r="D1177" s="355"/>
      <c r="E1177" s="343"/>
      <c r="F1177" s="312">
        <f t="shared" si="514"/>
        <v>0</v>
      </c>
      <c r="G1177" s="312">
        <f t="shared" si="515"/>
        <v>0</v>
      </c>
      <c r="H1177" s="374"/>
      <c r="I1177" s="312">
        <f t="shared" si="516"/>
        <v>0</v>
      </c>
      <c r="J1177" s="312">
        <f t="shared" si="517"/>
        <v>0</v>
      </c>
      <c r="K1177" s="315" t="str">
        <f t="shared" si="511"/>
        <v>#DIV/0!</v>
      </c>
      <c r="L1177" s="290"/>
      <c r="M1177" s="290"/>
      <c r="N1177" s="290"/>
      <c r="O1177" s="290"/>
      <c r="P1177" s="290"/>
      <c r="Q1177" s="290"/>
      <c r="R1177" s="290"/>
      <c r="S1177" s="290"/>
      <c r="T1177" s="290"/>
      <c r="U1177" s="290"/>
      <c r="V1177" s="290"/>
      <c r="W1177" s="290"/>
      <c r="X1177" s="290"/>
      <c r="Y1177" s="290"/>
      <c r="Z1177" s="290"/>
    </row>
    <row r="1178" hidden="1">
      <c r="A1178" s="344"/>
      <c r="B1178" s="345" t="s">
        <v>856</v>
      </c>
      <c r="C1178" s="346">
        <f>SUM(C1163:C1177)</f>
        <v>0</v>
      </c>
      <c r="D1178" s="346"/>
      <c r="E1178" s="346"/>
      <c r="F1178" s="347">
        <f t="shared" ref="F1178:G1178" si="518">SUM(F1163:F1177)</f>
        <v>0</v>
      </c>
      <c r="G1178" s="347">
        <f t="shared" si="518"/>
        <v>0</v>
      </c>
      <c r="H1178" s="346"/>
      <c r="I1178" s="347">
        <f t="shared" ref="I1178:K1178" si="519">SUM(I1163:I1177)</f>
        <v>0</v>
      </c>
      <c r="J1178" s="347">
        <f t="shared" si="519"/>
        <v>0</v>
      </c>
      <c r="K1178" s="346" t="str">
        <f t="shared" si="519"/>
        <v>#DIV/0!</v>
      </c>
      <c r="L1178" s="290"/>
      <c r="M1178" s="290"/>
      <c r="N1178" s="290"/>
      <c r="O1178" s="290"/>
      <c r="P1178" s="290"/>
      <c r="Q1178" s="290"/>
      <c r="R1178" s="290"/>
      <c r="S1178" s="290"/>
      <c r="T1178" s="290"/>
      <c r="U1178" s="290"/>
      <c r="V1178" s="290"/>
      <c r="W1178" s="290"/>
      <c r="X1178" s="290"/>
      <c r="Y1178" s="290"/>
      <c r="Z1178" s="290"/>
    </row>
    <row r="1179" hidden="1">
      <c r="A1179" s="335"/>
      <c r="B1179" s="349"/>
      <c r="C1179" s="350"/>
      <c r="D1179" s="351"/>
      <c r="E1179" s="352"/>
      <c r="F1179" s="312">
        <f t="shared" ref="F1179:F1193" si="520">E1179*C1179</f>
        <v>0</v>
      </c>
      <c r="G1179" s="312">
        <f t="shared" ref="G1179:G1193" si="521">F1179*$C$1110</f>
        <v>0</v>
      </c>
      <c r="H1179" s="375"/>
      <c r="I1179" s="312">
        <f t="shared" ref="I1179:I1193" si="522">H1179*C1179</f>
        <v>0</v>
      </c>
      <c r="J1179" s="312">
        <f t="shared" ref="J1179:J1193" si="523">I1179*$C$1110</f>
        <v>0</v>
      </c>
      <c r="K1179" s="315" t="str">
        <f t="shared" ref="K1179:K1211" si="524">G1179/J1179</f>
        <v>#DIV/0!</v>
      </c>
      <c r="L1179" s="331"/>
      <c r="M1179" s="331"/>
      <c r="N1179" s="331"/>
      <c r="O1179" s="331"/>
      <c r="P1179" s="331"/>
      <c r="Q1179" s="331"/>
      <c r="R1179" s="331"/>
      <c r="S1179" s="331"/>
      <c r="T1179" s="331"/>
      <c r="U1179" s="331"/>
      <c r="V1179" s="331"/>
      <c r="W1179" s="331"/>
      <c r="X1179" s="331"/>
      <c r="Y1179" s="331"/>
      <c r="Z1179" s="331"/>
    </row>
    <row r="1180" hidden="1">
      <c r="A1180" s="335"/>
      <c r="B1180" s="349"/>
      <c r="C1180" s="339"/>
      <c r="D1180" s="351"/>
      <c r="E1180" s="336"/>
      <c r="F1180" s="312">
        <f t="shared" si="520"/>
        <v>0</v>
      </c>
      <c r="G1180" s="312">
        <f t="shared" si="521"/>
        <v>0</v>
      </c>
      <c r="H1180" s="372"/>
      <c r="I1180" s="312">
        <f t="shared" si="522"/>
        <v>0</v>
      </c>
      <c r="J1180" s="312">
        <f t="shared" si="523"/>
        <v>0</v>
      </c>
      <c r="K1180" s="315" t="str">
        <f t="shared" si="524"/>
        <v>#DIV/0!</v>
      </c>
      <c r="L1180" s="290"/>
      <c r="M1180" s="290"/>
      <c r="N1180" s="290"/>
      <c r="O1180" s="290"/>
      <c r="P1180" s="290"/>
      <c r="Q1180" s="290"/>
      <c r="R1180" s="290"/>
      <c r="S1180" s="290"/>
      <c r="T1180" s="290"/>
      <c r="U1180" s="290"/>
      <c r="V1180" s="290"/>
      <c r="W1180" s="290"/>
      <c r="X1180" s="290"/>
      <c r="Y1180" s="290"/>
      <c r="Z1180" s="290"/>
    </row>
    <row r="1181" hidden="1">
      <c r="A1181" s="335"/>
      <c r="B1181" s="354"/>
      <c r="C1181" s="339"/>
      <c r="D1181" s="351"/>
      <c r="E1181" s="336"/>
      <c r="F1181" s="312">
        <f t="shared" si="520"/>
        <v>0</v>
      </c>
      <c r="G1181" s="312">
        <f t="shared" si="521"/>
        <v>0</v>
      </c>
      <c r="H1181" s="372"/>
      <c r="I1181" s="312">
        <f t="shared" si="522"/>
        <v>0</v>
      </c>
      <c r="J1181" s="312">
        <f t="shared" si="523"/>
        <v>0</v>
      </c>
      <c r="K1181" s="315" t="str">
        <f t="shared" si="524"/>
        <v>#DIV/0!</v>
      </c>
      <c r="L1181" s="290"/>
      <c r="M1181" s="290"/>
      <c r="N1181" s="290"/>
      <c r="O1181" s="290"/>
      <c r="P1181" s="290"/>
      <c r="Q1181" s="290"/>
      <c r="R1181" s="290"/>
      <c r="S1181" s="290"/>
      <c r="T1181" s="290"/>
      <c r="U1181" s="290"/>
      <c r="V1181" s="290"/>
      <c r="W1181" s="290"/>
      <c r="X1181" s="290"/>
      <c r="Y1181" s="290"/>
      <c r="Z1181" s="290"/>
    </row>
    <row r="1182" hidden="1">
      <c r="A1182" s="335"/>
      <c r="B1182" s="349"/>
      <c r="C1182" s="339"/>
      <c r="D1182" s="351"/>
      <c r="E1182" s="336"/>
      <c r="F1182" s="312">
        <f t="shared" si="520"/>
        <v>0</v>
      </c>
      <c r="G1182" s="312">
        <f t="shared" si="521"/>
        <v>0</v>
      </c>
      <c r="H1182" s="372"/>
      <c r="I1182" s="312">
        <f t="shared" si="522"/>
        <v>0</v>
      </c>
      <c r="J1182" s="312">
        <f t="shared" si="523"/>
        <v>0</v>
      </c>
      <c r="K1182" s="315" t="str">
        <f t="shared" si="524"/>
        <v>#DIV/0!</v>
      </c>
      <c r="L1182" s="290"/>
      <c r="M1182" s="290"/>
      <c r="N1182" s="290"/>
      <c r="O1182" s="290"/>
      <c r="P1182" s="290"/>
      <c r="Q1182" s="290"/>
      <c r="R1182" s="290"/>
      <c r="S1182" s="290"/>
      <c r="T1182" s="290"/>
      <c r="U1182" s="290"/>
      <c r="V1182" s="290"/>
      <c r="W1182" s="290"/>
      <c r="X1182" s="290"/>
      <c r="Y1182" s="290"/>
      <c r="Z1182" s="290"/>
    </row>
    <row r="1183" hidden="1">
      <c r="A1183" s="335"/>
      <c r="B1183" s="349"/>
      <c r="C1183" s="339"/>
      <c r="D1183" s="351"/>
      <c r="E1183" s="336"/>
      <c r="F1183" s="312">
        <f t="shared" si="520"/>
        <v>0</v>
      </c>
      <c r="G1183" s="312">
        <f t="shared" si="521"/>
        <v>0</v>
      </c>
      <c r="H1183" s="372"/>
      <c r="I1183" s="312">
        <f t="shared" si="522"/>
        <v>0</v>
      </c>
      <c r="J1183" s="312">
        <f t="shared" si="523"/>
        <v>0</v>
      </c>
      <c r="K1183" s="315" t="str">
        <f t="shared" si="524"/>
        <v>#DIV/0!</v>
      </c>
      <c r="L1183" s="290"/>
      <c r="M1183" s="290"/>
      <c r="N1183" s="290"/>
      <c r="O1183" s="290"/>
      <c r="P1183" s="290"/>
      <c r="Q1183" s="290"/>
      <c r="R1183" s="290"/>
      <c r="S1183" s="290"/>
      <c r="T1183" s="290"/>
      <c r="U1183" s="290"/>
      <c r="V1183" s="290"/>
      <c r="W1183" s="290"/>
      <c r="X1183" s="290"/>
      <c r="Y1183" s="290"/>
      <c r="Z1183" s="290"/>
    </row>
    <row r="1184" hidden="1">
      <c r="A1184" s="335"/>
      <c r="B1184" s="349"/>
      <c r="C1184" s="339"/>
      <c r="D1184" s="351"/>
      <c r="E1184" s="336"/>
      <c r="F1184" s="312">
        <f t="shared" si="520"/>
        <v>0</v>
      </c>
      <c r="G1184" s="312">
        <f t="shared" si="521"/>
        <v>0</v>
      </c>
      <c r="H1184" s="372"/>
      <c r="I1184" s="312">
        <f t="shared" si="522"/>
        <v>0</v>
      </c>
      <c r="J1184" s="312">
        <f t="shared" si="523"/>
        <v>0</v>
      </c>
      <c r="K1184" s="315" t="str">
        <f t="shared" si="524"/>
        <v>#DIV/0!</v>
      </c>
      <c r="L1184" s="290"/>
      <c r="M1184" s="290"/>
      <c r="N1184" s="290"/>
      <c r="O1184" s="290"/>
      <c r="P1184" s="290"/>
      <c r="Q1184" s="290"/>
      <c r="R1184" s="290"/>
      <c r="S1184" s="290"/>
      <c r="T1184" s="290"/>
      <c r="U1184" s="290"/>
      <c r="V1184" s="290"/>
      <c r="W1184" s="290"/>
      <c r="X1184" s="290"/>
      <c r="Y1184" s="290"/>
      <c r="Z1184" s="290"/>
    </row>
    <row r="1185" hidden="1">
      <c r="A1185" s="335"/>
      <c r="B1185" s="349"/>
      <c r="C1185" s="339"/>
      <c r="D1185" s="351"/>
      <c r="E1185" s="336"/>
      <c r="F1185" s="312">
        <f t="shared" si="520"/>
        <v>0</v>
      </c>
      <c r="G1185" s="312">
        <f t="shared" si="521"/>
        <v>0</v>
      </c>
      <c r="H1185" s="372"/>
      <c r="I1185" s="312">
        <f t="shared" si="522"/>
        <v>0</v>
      </c>
      <c r="J1185" s="312">
        <f t="shared" si="523"/>
        <v>0</v>
      </c>
      <c r="K1185" s="315" t="str">
        <f t="shared" si="524"/>
        <v>#DIV/0!</v>
      </c>
      <c r="L1185" s="290"/>
      <c r="M1185" s="290"/>
      <c r="N1185" s="290"/>
      <c r="O1185" s="290"/>
      <c r="P1185" s="290"/>
      <c r="Q1185" s="290"/>
      <c r="R1185" s="290"/>
      <c r="S1185" s="290"/>
      <c r="T1185" s="290"/>
      <c r="U1185" s="290"/>
      <c r="V1185" s="290"/>
      <c r="W1185" s="290"/>
      <c r="X1185" s="290"/>
      <c r="Y1185" s="290"/>
      <c r="Z1185" s="290"/>
    </row>
    <row r="1186" hidden="1">
      <c r="A1186" s="335"/>
      <c r="B1186" s="349"/>
      <c r="C1186" s="339"/>
      <c r="D1186" s="351"/>
      <c r="E1186" s="336"/>
      <c r="F1186" s="312">
        <f t="shared" si="520"/>
        <v>0</v>
      </c>
      <c r="G1186" s="312">
        <f t="shared" si="521"/>
        <v>0</v>
      </c>
      <c r="H1186" s="372"/>
      <c r="I1186" s="312">
        <f t="shared" si="522"/>
        <v>0</v>
      </c>
      <c r="J1186" s="312">
        <f t="shared" si="523"/>
        <v>0</v>
      </c>
      <c r="K1186" s="315" t="str">
        <f t="shared" si="524"/>
        <v>#DIV/0!</v>
      </c>
      <c r="L1186" s="290"/>
      <c r="M1186" s="290"/>
      <c r="N1186" s="290"/>
      <c r="O1186" s="290"/>
      <c r="P1186" s="290"/>
      <c r="Q1186" s="290"/>
      <c r="R1186" s="290"/>
      <c r="S1186" s="290"/>
      <c r="T1186" s="290"/>
      <c r="U1186" s="290"/>
      <c r="V1186" s="290"/>
      <c r="W1186" s="290"/>
      <c r="X1186" s="290"/>
      <c r="Y1186" s="290"/>
      <c r="Z1186" s="290"/>
    </row>
    <row r="1187" hidden="1">
      <c r="A1187" s="335"/>
      <c r="B1187" s="349"/>
      <c r="C1187" s="339"/>
      <c r="D1187" s="351"/>
      <c r="E1187" s="336"/>
      <c r="F1187" s="312">
        <f t="shared" si="520"/>
        <v>0</v>
      </c>
      <c r="G1187" s="312">
        <f t="shared" si="521"/>
        <v>0</v>
      </c>
      <c r="H1187" s="372"/>
      <c r="I1187" s="312">
        <f t="shared" si="522"/>
        <v>0</v>
      </c>
      <c r="J1187" s="312">
        <f t="shared" si="523"/>
        <v>0</v>
      </c>
      <c r="K1187" s="315" t="str">
        <f t="shared" si="524"/>
        <v>#DIV/0!</v>
      </c>
      <c r="L1187" s="290"/>
      <c r="M1187" s="290"/>
      <c r="N1187" s="290"/>
      <c r="O1187" s="290"/>
      <c r="P1187" s="290"/>
      <c r="Q1187" s="290"/>
      <c r="R1187" s="290"/>
      <c r="S1187" s="290"/>
      <c r="T1187" s="290"/>
      <c r="U1187" s="290"/>
      <c r="V1187" s="290"/>
      <c r="W1187" s="290"/>
      <c r="X1187" s="290"/>
      <c r="Y1187" s="290"/>
      <c r="Z1187" s="290"/>
    </row>
    <row r="1188" hidden="1">
      <c r="A1188" s="335"/>
      <c r="B1188" s="349"/>
      <c r="C1188" s="339"/>
      <c r="D1188" s="351"/>
      <c r="E1188" s="336"/>
      <c r="F1188" s="312">
        <f t="shared" si="520"/>
        <v>0</v>
      </c>
      <c r="G1188" s="312">
        <f t="shared" si="521"/>
        <v>0</v>
      </c>
      <c r="H1188" s="372"/>
      <c r="I1188" s="312">
        <f t="shared" si="522"/>
        <v>0</v>
      </c>
      <c r="J1188" s="312">
        <f t="shared" si="523"/>
        <v>0</v>
      </c>
      <c r="K1188" s="315" t="str">
        <f t="shared" si="524"/>
        <v>#DIV/0!</v>
      </c>
      <c r="L1188" s="290"/>
      <c r="M1188" s="290"/>
      <c r="N1188" s="290"/>
      <c r="O1188" s="290"/>
      <c r="P1188" s="290"/>
      <c r="Q1188" s="290"/>
      <c r="R1188" s="290"/>
      <c r="S1188" s="290"/>
      <c r="T1188" s="290"/>
      <c r="U1188" s="290"/>
      <c r="V1188" s="290"/>
      <c r="W1188" s="290"/>
      <c r="X1188" s="290"/>
      <c r="Y1188" s="290"/>
      <c r="Z1188" s="290"/>
    </row>
    <row r="1189" hidden="1">
      <c r="A1189" s="335"/>
      <c r="B1189" s="349"/>
      <c r="C1189" s="339"/>
      <c r="D1189" s="351"/>
      <c r="E1189" s="336"/>
      <c r="F1189" s="312">
        <f t="shared" si="520"/>
        <v>0</v>
      </c>
      <c r="G1189" s="312">
        <f t="shared" si="521"/>
        <v>0</v>
      </c>
      <c r="H1189" s="372"/>
      <c r="I1189" s="312">
        <f t="shared" si="522"/>
        <v>0</v>
      </c>
      <c r="J1189" s="312">
        <f t="shared" si="523"/>
        <v>0</v>
      </c>
      <c r="K1189" s="315" t="str">
        <f t="shared" si="524"/>
        <v>#DIV/0!</v>
      </c>
      <c r="L1189" s="290"/>
      <c r="M1189" s="290"/>
      <c r="N1189" s="290"/>
      <c r="O1189" s="290"/>
      <c r="P1189" s="290"/>
      <c r="Q1189" s="290"/>
      <c r="R1189" s="290"/>
      <c r="S1189" s="290"/>
      <c r="T1189" s="290"/>
      <c r="U1189" s="290"/>
      <c r="V1189" s="290"/>
      <c r="W1189" s="290"/>
      <c r="X1189" s="290"/>
      <c r="Y1189" s="290"/>
      <c r="Z1189" s="290"/>
    </row>
    <row r="1190" hidden="1">
      <c r="A1190" s="335"/>
      <c r="B1190" s="349"/>
      <c r="C1190" s="339"/>
      <c r="D1190" s="351"/>
      <c r="E1190" s="336"/>
      <c r="F1190" s="312">
        <f t="shared" si="520"/>
        <v>0</v>
      </c>
      <c r="G1190" s="312">
        <f t="shared" si="521"/>
        <v>0</v>
      </c>
      <c r="H1190" s="372"/>
      <c r="I1190" s="312">
        <f t="shared" si="522"/>
        <v>0</v>
      </c>
      <c r="J1190" s="312">
        <f t="shared" si="523"/>
        <v>0</v>
      </c>
      <c r="K1190" s="315" t="str">
        <f t="shared" si="524"/>
        <v>#DIV/0!</v>
      </c>
      <c r="L1190" s="290"/>
      <c r="M1190" s="290"/>
      <c r="N1190" s="290"/>
      <c r="O1190" s="290"/>
      <c r="P1190" s="290"/>
      <c r="Q1190" s="290"/>
      <c r="R1190" s="290"/>
      <c r="S1190" s="290"/>
      <c r="T1190" s="290"/>
      <c r="U1190" s="290"/>
      <c r="V1190" s="290"/>
      <c r="W1190" s="290"/>
      <c r="X1190" s="290"/>
      <c r="Y1190" s="290"/>
      <c r="Z1190" s="290"/>
    </row>
    <row r="1191" hidden="1">
      <c r="A1191" s="335"/>
      <c r="B1191" s="349"/>
      <c r="C1191" s="339"/>
      <c r="D1191" s="351"/>
      <c r="E1191" s="336"/>
      <c r="F1191" s="312">
        <f t="shared" si="520"/>
        <v>0</v>
      </c>
      <c r="G1191" s="312">
        <f t="shared" si="521"/>
        <v>0</v>
      </c>
      <c r="H1191" s="372"/>
      <c r="I1191" s="312">
        <f t="shared" si="522"/>
        <v>0</v>
      </c>
      <c r="J1191" s="312">
        <f t="shared" si="523"/>
        <v>0</v>
      </c>
      <c r="K1191" s="315" t="str">
        <f t="shared" si="524"/>
        <v>#DIV/0!</v>
      </c>
      <c r="L1191" s="290"/>
      <c r="M1191" s="290"/>
      <c r="N1191" s="290"/>
      <c r="O1191" s="290"/>
      <c r="P1191" s="290"/>
      <c r="Q1191" s="290"/>
      <c r="R1191" s="290"/>
      <c r="S1191" s="290"/>
      <c r="T1191" s="290"/>
      <c r="U1191" s="290"/>
      <c r="V1191" s="290"/>
      <c r="W1191" s="290"/>
      <c r="X1191" s="290"/>
      <c r="Y1191" s="290"/>
      <c r="Z1191" s="290"/>
    </row>
    <row r="1192" hidden="1">
      <c r="A1192" s="337"/>
      <c r="B1192" s="338"/>
      <c r="C1192" s="339"/>
      <c r="D1192" s="351"/>
      <c r="E1192" s="336"/>
      <c r="F1192" s="312">
        <f t="shared" si="520"/>
        <v>0</v>
      </c>
      <c r="G1192" s="312">
        <f t="shared" si="521"/>
        <v>0</v>
      </c>
      <c r="H1192" s="372"/>
      <c r="I1192" s="312">
        <f t="shared" si="522"/>
        <v>0</v>
      </c>
      <c r="J1192" s="312">
        <f t="shared" si="523"/>
        <v>0</v>
      </c>
      <c r="K1192" s="315" t="str">
        <f t="shared" si="524"/>
        <v>#DIV/0!</v>
      </c>
      <c r="L1192" s="290"/>
      <c r="M1192" s="290"/>
      <c r="N1192" s="290"/>
      <c r="O1192" s="290"/>
      <c r="P1192" s="290"/>
      <c r="Q1192" s="290"/>
      <c r="R1192" s="290"/>
      <c r="S1192" s="290"/>
      <c r="T1192" s="290"/>
      <c r="U1192" s="290"/>
      <c r="V1192" s="290"/>
      <c r="W1192" s="290"/>
      <c r="X1192" s="290"/>
      <c r="Y1192" s="290"/>
      <c r="Z1192" s="290"/>
    </row>
    <row r="1193" hidden="1">
      <c r="A1193" s="341"/>
      <c r="B1193" s="338"/>
      <c r="C1193" s="342"/>
      <c r="D1193" s="355"/>
      <c r="E1193" s="343"/>
      <c r="F1193" s="312">
        <f t="shared" si="520"/>
        <v>0</v>
      </c>
      <c r="G1193" s="312">
        <f t="shared" si="521"/>
        <v>0</v>
      </c>
      <c r="H1193" s="374"/>
      <c r="I1193" s="312">
        <f t="shared" si="522"/>
        <v>0</v>
      </c>
      <c r="J1193" s="312">
        <f t="shared" si="523"/>
        <v>0</v>
      </c>
      <c r="K1193" s="315" t="str">
        <f t="shared" si="524"/>
        <v>#DIV/0!</v>
      </c>
      <c r="L1193" s="290"/>
      <c r="M1193" s="290"/>
      <c r="N1193" s="290"/>
      <c r="O1193" s="290"/>
      <c r="P1193" s="290"/>
      <c r="Q1193" s="290"/>
      <c r="R1193" s="290"/>
      <c r="S1193" s="290"/>
      <c r="T1193" s="290"/>
      <c r="U1193" s="290"/>
      <c r="V1193" s="290"/>
      <c r="W1193" s="290"/>
      <c r="X1193" s="290"/>
      <c r="Y1193" s="290"/>
      <c r="Z1193" s="290"/>
    </row>
    <row r="1194" hidden="1">
      <c r="A1194" s="344"/>
      <c r="B1194" s="345" t="s">
        <v>857</v>
      </c>
      <c r="C1194" s="346">
        <f>SUM(C1179:C1193)</f>
        <v>0</v>
      </c>
      <c r="D1194" s="346"/>
      <c r="E1194" s="346"/>
      <c r="F1194" s="347">
        <f t="shared" ref="F1194:G1194" si="525">SUM(F1179:F1193)</f>
        <v>0</v>
      </c>
      <c r="G1194" s="347">
        <f t="shared" si="525"/>
        <v>0</v>
      </c>
      <c r="H1194" s="346"/>
      <c r="I1194" s="347">
        <f t="shared" ref="I1194:J1194" si="526">SUM(I1179:I1193)</f>
        <v>0</v>
      </c>
      <c r="J1194" s="347">
        <f t="shared" si="526"/>
        <v>0</v>
      </c>
      <c r="K1194" s="348" t="str">
        <f t="shared" si="524"/>
        <v>#DIV/0!</v>
      </c>
      <c r="L1194" s="290"/>
      <c r="M1194" s="290"/>
      <c r="N1194" s="290"/>
      <c r="O1194" s="290"/>
      <c r="P1194" s="290"/>
      <c r="Q1194" s="290"/>
      <c r="R1194" s="290"/>
      <c r="S1194" s="290"/>
      <c r="T1194" s="290"/>
      <c r="U1194" s="290"/>
      <c r="V1194" s="290"/>
      <c r="W1194" s="290"/>
      <c r="X1194" s="290"/>
      <c r="Y1194" s="290"/>
      <c r="Z1194" s="290"/>
    </row>
    <row r="1195" hidden="1">
      <c r="A1195" s="335"/>
      <c r="B1195" s="349"/>
      <c r="C1195" s="350"/>
      <c r="D1195" s="351"/>
      <c r="E1195" s="352"/>
      <c r="F1195" s="312">
        <f t="shared" ref="F1195:F1209" si="527">E1195*C1195</f>
        <v>0</v>
      </c>
      <c r="G1195" s="312">
        <f t="shared" ref="G1195:G1209" si="528">F1195*$C$1110</f>
        <v>0</v>
      </c>
      <c r="H1195" s="375"/>
      <c r="I1195" s="312">
        <f t="shared" ref="I1195:I1209" si="529">H1195*C1195</f>
        <v>0</v>
      </c>
      <c r="J1195" s="312">
        <f t="shared" ref="J1195:J1209" si="530">I1195*$C$1110</f>
        <v>0</v>
      </c>
      <c r="K1195" s="315" t="str">
        <f t="shared" si="524"/>
        <v>#DIV/0!</v>
      </c>
      <c r="L1195" s="331"/>
      <c r="M1195" s="331"/>
      <c r="N1195" s="331"/>
      <c r="O1195" s="331"/>
      <c r="P1195" s="331"/>
      <c r="Q1195" s="331"/>
      <c r="R1195" s="331"/>
      <c r="S1195" s="331"/>
      <c r="T1195" s="331"/>
      <c r="U1195" s="331"/>
      <c r="V1195" s="331"/>
      <c r="W1195" s="331"/>
      <c r="X1195" s="331"/>
      <c r="Y1195" s="331"/>
      <c r="Z1195" s="331"/>
    </row>
    <row r="1196" hidden="1">
      <c r="A1196" s="335"/>
      <c r="B1196" s="349"/>
      <c r="C1196" s="339"/>
      <c r="D1196" s="351"/>
      <c r="E1196" s="336"/>
      <c r="F1196" s="312">
        <f t="shared" si="527"/>
        <v>0</v>
      </c>
      <c r="G1196" s="312">
        <f t="shared" si="528"/>
        <v>0</v>
      </c>
      <c r="H1196" s="372"/>
      <c r="I1196" s="312">
        <f t="shared" si="529"/>
        <v>0</v>
      </c>
      <c r="J1196" s="312">
        <f t="shared" si="530"/>
        <v>0</v>
      </c>
      <c r="K1196" s="315" t="str">
        <f t="shared" si="524"/>
        <v>#DIV/0!</v>
      </c>
      <c r="L1196" s="290"/>
      <c r="M1196" s="290"/>
      <c r="N1196" s="290"/>
      <c r="O1196" s="290"/>
      <c r="P1196" s="290"/>
      <c r="Q1196" s="290"/>
      <c r="R1196" s="290"/>
      <c r="S1196" s="290"/>
      <c r="T1196" s="290"/>
      <c r="U1196" s="290"/>
      <c r="V1196" s="290"/>
      <c r="W1196" s="290"/>
      <c r="X1196" s="290"/>
      <c r="Y1196" s="290"/>
      <c r="Z1196" s="290"/>
    </row>
    <row r="1197" hidden="1">
      <c r="A1197" s="335"/>
      <c r="B1197" s="354"/>
      <c r="C1197" s="339"/>
      <c r="D1197" s="351"/>
      <c r="E1197" s="336"/>
      <c r="F1197" s="312">
        <f t="shared" si="527"/>
        <v>0</v>
      </c>
      <c r="G1197" s="312">
        <f t="shared" si="528"/>
        <v>0</v>
      </c>
      <c r="H1197" s="372"/>
      <c r="I1197" s="312">
        <f t="shared" si="529"/>
        <v>0</v>
      </c>
      <c r="J1197" s="312">
        <f t="shared" si="530"/>
        <v>0</v>
      </c>
      <c r="K1197" s="315" t="str">
        <f t="shared" si="524"/>
        <v>#DIV/0!</v>
      </c>
      <c r="L1197" s="290"/>
      <c r="M1197" s="290"/>
      <c r="N1197" s="290"/>
      <c r="O1197" s="290"/>
      <c r="P1197" s="290"/>
      <c r="Q1197" s="290"/>
      <c r="R1197" s="290"/>
      <c r="S1197" s="290"/>
      <c r="T1197" s="290"/>
      <c r="U1197" s="290"/>
      <c r="V1197" s="290"/>
      <c r="W1197" s="290"/>
      <c r="X1197" s="290"/>
      <c r="Y1197" s="290"/>
      <c r="Z1197" s="290"/>
    </row>
    <row r="1198" hidden="1">
      <c r="A1198" s="335"/>
      <c r="B1198" s="349"/>
      <c r="C1198" s="339"/>
      <c r="D1198" s="351"/>
      <c r="E1198" s="336"/>
      <c r="F1198" s="312">
        <f t="shared" si="527"/>
        <v>0</v>
      </c>
      <c r="G1198" s="312">
        <f t="shared" si="528"/>
        <v>0</v>
      </c>
      <c r="H1198" s="372"/>
      <c r="I1198" s="312">
        <f t="shared" si="529"/>
        <v>0</v>
      </c>
      <c r="J1198" s="312">
        <f t="shared" si="530"/>
        <v>0</v>
      </c>
      <c r="K1198" s="315" t="str">
        <f t="shared" si="524"/>
        <v>#DIV/0!</v>
      </c>
      <c r="L1198" s="290"/>
      <c r="M1198" s="290"/>
      <c r="N1198" s="290"/>
      <c r="O1198" s="290"/>
      <c r="P1198" s="290"/>
      <c r="Q1198" s="290"/>
      <c r="R1198" s="290"/>
      <c r="S1198" s="290"/>
      <c r="T1198" s="290"/>
      <c r="U1198" s="290"/>
      <c r="V1198" s="290"/>
      <c r="W1198" s="290"/>
      <c r="X1198" s="290"/>
      <c r="Y1198" s="290"/>
      <c r="Z1198" s="290"/>
    </row>
    <row r="1199" hidden="1">
      <c r="A1199" s="335"/>
      <c r="B1199" s="349"/>
      <c r="C1199" s="339"/>
      <c r="D1199" s="351"/>
      <c r="E1199" s="336"/>
      <c r="F1199" s="312">
        <f t="shared" si="527"/>
        <v>0</v>
      </c>
      <c r="G1199" s="312">
        <f t="shared" si="528"/>
        <v>0</v>
      </c>
      <c r="H1199" s="372"/>
      <c r="I1199" s="312">
        <f t="shared" si="529"/>
        <v>0</v>
      </c>
      <c r="J1199" s="312">
        <f t="shared" si="530"/>
        <v>0</v>
      </c>
      <c r="K1199" s="315" t="str">
        <f t="shared" si="524"/>
        <v>#DIV/0!</v>
      </c>
      <c r="L1199" s="290"/>
      <c r="M1199" s="290"/>
      <c r="N1199" s="290"/>
      <c r="O1199" s="290"/>
      <c r="P1199" s="290"/>
      <c r="Q1199" s="290"/>
      <c r="R1199" s="290"/>
      <c r="S1199" s="290"/>
      <c r="T1199" s="290"/>
      <c r="U1199" s="290"/>
      <c r="V1199" s="290"/>
      <c r="W1199" s="290"/>
      <c r="X1199" s="290"/>
      <c r="Y1199" s="290"/>
      <c r="Z1199" s="290"/>
    </row>
    <row r="1200" hidden="1">
      <c r="A1200" s="335"/>
      <c r="B1200" s="349"/>
      <c r="C1200" s="339"/>
      <c r="D1200" s="351"/>
      <c r="E1200" s="336"/>
      <c r="F1200" s="312">
        <f t="shared" si="527"/>
        <v>0</v>
      </c>
      <c r="G1200" s="312">
        <f t="shared" si="528"/>
        <v>0</v>
      </c>
      <c r="H1200" s="372"/>
      <c r="I1200" s="312">
        <f t="shared" si="529"/>
        <v>0</v>
      </c>
      <c r="J1200" s="312">
        <f t="shared" si="530"/>
        <v>0</v>
      </c>
      <c r="K1200" s="315" t="str">
        <f t="shared" si="524"/>
        <v>#DIV/0!</v>
      </c>
      <c r="L1200" s="290"/>
      <c r="M1200" s="290"/>
      <c r="N1200" s="290"/>
      <c r="O1200" s="290"/>
      <c r="P1200" s="290"/>
      <c r="Q1200" s="290"/>
      <c r="R1200" s="290"/>
      <c r="S1200" s="290"/>
      <c r="T1200" s="290"/>
      <c r="U1200" s="290"/>
      <c r="V1200" s="290"/>
      <c r="W1200" s="290"/>
      <c r="X1200" s="290"/>
      <c r="Y1200" s="290"/>
      <c r="Z1200" s="290"/>
    </row>
    <row r="1201" hidden="1">
      <c r="A1201" s="335"/>
      <c r="B1201" s="349"/>
      <c r="C1201" s="339"/>
      <c r="D1201" s="351"/>
      <c r="E1201" s="336"/>
      <c r="F1201" s="312">
        <f t="shared" si="527"/>
        <v>0</v>
      </c>
      <c r="G1201" s="312">
        <f t="shared" si="528"/>
        <v>0</v>
      </c>
      <c r="H1201" s="372"/>
      <c r="I1201" s="312">
        <f t="shared" si="529"/>
        <v>0</v>
      </c>
      <c r="J1201" s="312">
        <f t="shared" si="530"/>
        <v>0</v>
      </c>
      <c r="K1201" s="315" t="str">
        <f t="shared" si="524"/>
        <v>#DIV/0!</v>
      </c>
      <c r="L1201" s="290"/>
      <c r="M1201" s="290"/>
      <c r="N1201" s="290"/>
      <c r="O1201" s="290"/>
      <c r="P1201" s="290"/>
      <c r="Q1201" s="290"/>
      <c r="R1201" s="290"/>
      <c r="S1201" s="290"/>
      <c r="T1201" s="290"/>
      <c r="U1201" s="290"/>
      <c r="V1201" s="290"/>
      <c r="W1201" s="290"/>
      <c r="X1201" s="290"/>
      <c r="Y1201" s="290"/>
      <c r="Z1201" s="290"/>
    </row>
    <row r="1202" hidden="1">
      <c r="A1202" s="335"/>
      <c r="B1202" s="349"/>
      <c r="C1202" s="339"/>
      <c r="D1202" s="351"/>
      <c r="E1202" s="336"/>
      <c r="F1202" s="312">
        <f t="shared" si="527"/>
        <v>0</v>
      </c>
      <c r="G1202" s="312">
        <f t="shared" si="528"/>
        <v>0</v>
      </c>
      <c r="H1202" s="372"/>
      <c r="I1202" s="312">
        <f t="shared" si="529"/>
        <v>0</v>
      </c>
      <c r="J1202" s="312">
        <f t="shared" si="530"/>
        <v>0</v>
      </c>
      <c r="K1202" s="315" t="str">
        <f t="shared" si="524"/>
        <v>#DIV/0!</v>
      </c>
      <c r="L1202" s="290"/>
      <c r="M1202" s="290"/>
      <c r="N1202" s="290"/>
      <c r="O1202" s="290"/>
      <c r="P1202" s="290"/>
      <c r="Q1202" s="290"/>
      <c r="R1202" s="290"/>
      <c r="S1202" s="290"/>
      <c r="T1202" s="290"/>
      <c r="U1202" s="290"/>
      <c r="V1202" s="290"/>
      <c r="W1202" s="290"/>
      <c r="X1202" s="290"/>
      <c r="Y1202" s="290"/>
      <c r="Z1202" s="290"/>
    </row>
    <row r="1203" hidden="1">
      <c r="A1203" s="335"/>
      <c r="B1203" s="349"/>
      <c r="C1203" s="339"/>
      <c r="D1203" s="351"/>
      <c r="E1203" s="336"/>
      <c r="F1203" s="312">
        <f t="shared" si="527"/>
        <v>0</v>
      </c>
      <c r="G1203" s="312">
        <f t="shared" si="528"/>
        <v>0</v>
      </c>
      <c r="H1203" s="372"/>
      <c r="I1203" s="312">
        <f t="shared" si="529"/>
        <v>0</v>
      </c>
      <c r="J1203" s="312">
        <f t="shared" si="530"/>
        <v>0</v>
      </c>
      <c r="K1203" s="315" t="str">
        <f t="shared" si="524"/>
        <v>#DIV/0!</v>
      </c>
      <c r="L1203" s="290"/>
      <c r="M1203" s="290"/>
      <c r="N1203" s="290"/>
      <c r="O1203" s="290"/>
      <c r="P1203" s="290"/>
      <c r="Q1203" s="290"/>
      <c r="R1203" s="290"/>
      <c r="S1203" s="290"/>
      <c r="T1203" s="290"/>
      <c r="U1203" s="290"/>
      <c r="V1203" s="290"/>
      <c r="W1203" s="290"/>
      <c r="X1203" s="290"/>
      <c r="Y1203" s="290"/>
      <c r="Z1203" s="290"/>
    </row>
    <row r="1204" hidden="1">
      <c r="A1204" s="335"/>
      <c r="B1204" s="349"/>
      <c r="C1204" s="339"/>
      <c r="D1204" s="351"/>
      <c r="E1204" s="336"/>
      <c r="F1204" s="312">
        <f t="shared" si="527"/>
        <v>0</v>
      </c>
      <c r="G1204" s="312">
        <f t="shared" si="528"/>
        <v>0</v>
      </c>
      <c r="H1204" s="372"/>
      <c r="I1204" s="312">
        <f t="shared" si="529"/>
        <v>0</v>
      </c>
      <c r="J1204" s="312">
        <f t="shared" si="530"/>
        <v>0</v>
      </c>
      <c r="K1204" s="315" t="str">
        <f t="shared" si="524"/>
        <v>#DIV/0!</v>
      </c>
      <c r="L1204" s="290"/>
      <c r="M1204" s="290"/>
      <c r="N1204" s="290"/>
      <c r="O1204" s="290"/>
      <c r="P1204" s="290"/>
      <c r="Q1204" s="290"/>
      <c r="R1204" s="290"/>
      <c r="S1204" s="290"/>
      <c r="T1204" s="290"/>
      <c r="U1204" s="290"/>
      <c r="V1204" s="290"/>
      <c r="W1204" s="290"/>
      <c r="X1204" s="290"/>
      <c r="Y1204" s="290"/>
      <c r="Z1204" s="290"/>
    </row>
    <row r="1205" hidden="1">
      <c r="A1205" s="335"/>
      <c r="B1205" s="349"/>
      <c r="C1205" s="339"/>
      <c r="D1205" s="351"/>
      <c r="E1205" s="336"/>
      <c r="F1205" s="312">
        <f t="shared" si="527"/>
        <v>0</v>
      </c>
      <c r="G1205" s="312">
        <f t="shared" si="528"/>
        <v>0</v>
      </c>
      <c r="H1205" s="372"/>
      <c r="I1205" s="312">
        <f t="shared" si="529"/>
        <v>0</v>
      </c>
      <c r="J1205" s="312">
        <f t="shared" si="530"/>
        <v>0</v>
      </c>
      <c r="K1205" s="315" t="str">
        <f t="shared" si="524"/>
        <v>#DIV/0!</v>
      </c>
      <c r="L1205" s="290"/>
      <c r="M1205" s="290"/>
      <c r="N1205" s="290"/>
      <c r="O1205" s="290"/>
      <c r="P1205" s="290"/>
      <c r="Q1205" s="290"/>
      <c r="R1205" s="290"/>
      <c r="S1205" s="290"/>
      <c r="T1205" s="290"/>
      <c r="U1205" s="290"/>
      <c r="V1205" s="290"/>
      <c r="W1205" s="290"/>
      <c r="X1205" s="290"/>
      <c r="Y1205" s="290"/>
      <c r="Z1205" s="290"/>
    </row>
    <row r="1206" hidden="1">
      <c r="A1206" s="335"/>
      <c r="B1206" s="349"/>
      <c r="C1206" s="339"/>
      <c r="D1206" s="351"/>
      <c r="E1206" s="336"/>
      <c r="F1206" s="312">
        <f t="shared" si="527"/>
        <v>0</v>
      </c>
      <c r="G1206" s="312">
        <f t="shared" si="528"/>
        <v>0</v>
      </c>
      <c r="H1206" s="372"/>
      <c r="I1206" s="312">
        <f t="shared" si="529"/>
        <v>0</v>
      </c>
      <c r="J1206" s="312">
        <f t="shared" si="530"/>
        <v>0</v>
      </c>
      <c r="K1206" s="315" t="str">
        <f t="shared" si="524"/>
        <v>#DIV/0!</v>
      </c>
      <c r="L1206" s="290"/>
      <c r="M1206" s="290"/>
      <c r="N1206" s="290"/>
      <c r="O1206" s="290"/>
      <c r="P1206" s="290"/>
      <c r="Q1206" s="290"/>
      <c r="R1206" s="290"/>
      <c r="S1206" s="290"/>
      <c r="T1206" s="290"/>
      <c r="U1206" s="290"/>
      <c r="V1206" s="290"/>
      <c r="W1206" s="290"/>
      <c r="X1206" s="290"/>
      <c r="Y1206" s="290"/>
      <c r="Z1206" s="290"/>
    </row>
    <row r="1207" hidden="1">
      <c r="A1207" s="335"/>
      <c r="B1207" s="349"/>
      <c r="C1207" s="339"/>
      <c r="D1207" s="351"/>
      <c r="E1207" s="336"/>
      <c r="F1207" s="312">
        <f t="shared" si="527"/>
        <v>0</v>
      </c>
      <c r="G1207" s="312">
        <f t="shared" si="528"/>
        <v>0</v>
      </c>
      <c r="H1207" s="372"/>
      <c r="I1207" s="312">
        <f t="shared" si="529"/>
        <v>0</v>
      </c>
      <c r="J1207" s="312">
        <f t="shared" si="530"/>
        <v>0</v>
      </c>
      <c r="K1207" s="315" t="str">
        <f t="shared" si="524"/>
        <v>#DIV/0!</v>
      </c>
      <c r="L1207" s="290"/>
      <c r="M1207" s="290"/>
      <c r="N1207" s="290"/>
      <c r="O1207" s="290"/>
      <c r="P1207" s="290"/>
      <c r="Q1207" s="290"/>
      <c r="R1207" s="290"/>
      <c r="S1207" s="290"/>
      <c r="T1207" s="290"/>
      <c r="U1207" s="290"/>
      <c r="V1207" s="290"/>
      <c r="W1207" s="290"/>
      <c r="X1207" s="290"/>
      <c r="Y1207" s="290"/>
      <c r="Z1207" s="290"/>
    </row>
    <row r="1208" hidden="1">
      <c r="A1208" s="337"/>
      <c r="B1208" s="338"/>
      <c r="C1208" s="339"/>
      <c r="D1208" s="351"/>
      <c r="E1208" s="336"/>
      <c r="F1208" s="312">
        <f t="shared" si="527"/>
        <v>0</v>
      </c>
      <c r="G1208" s="312">
        <f t="shared" si="528"/>
        <v>0</v>
      </c>
      <c r="H1208" s="372"/>
      <c r="I1208" s="312">
        <f t="shared" si="529"/>
        <v>0</v>
      </c>
      <c r="J1208" s="312">
        <f t="shared" si="530"/>
        <v>0</v>
      </c>
      <c r="K1208" s="315" t="str">
        <f t="shared" si="524"/>
        <v>#DIV/0!</v>
      </c>
      <c r="L1208" s="290"/>
      <c r="M1208" s="290"/>
      <c r="N1208" s="290"/>
      <c r="O1208" s="290"/>
      <c r="P1208" s="290"/>
      <c r="Q1208" s="290"/>
      <c r="R1208" s="290"/>
      <c r="S1208" s="290"/>
      <c r="T1208" s="290"/>
      <c r="U1208" s="290"/>
      <c r="V1208" s="290"/>
      <c r="W1208" s="290"/>
      <c r="X1208" s="290"/>
      <c r="Y1208" s="290"/>
      <c r="Z1208" s="290"/>
    </row>
    <row r="1209" hidden="1">
      <c r="A1209" s="341"/>
      <c r="B1209" s="338"/>
      <c r="C1209" s="342"/>
      <c r="D1209" s="355"/>
      <c r="E1209" s="343"/>
      <c r="F1209" s="312">
        <f t="shared" si="527"/>
        <v>0</v>
      </c>
      <c r="G1209" s="312">
        <f t="shared" si="528"/>
        <v>0</v>
      </c>
      <c r="H1209" s="374"/>
      <c r="I1209" s="312">
        <f t="shared" si="529"/>
        <v>0</v>
      </c>
      <c r="J1209" s="312">
        <f t="shared" si="530"/>
        <v>0</v>
      </c>
      <c r="K1209" s="315" t="str">
        <f t="shared" si="524"/>
        <v>#DIV/0!</v>
      </c>
      <c r="L1209" s="290"/>
      <c r="M1209" s="290"/>
      <c r="N1209" s="290"/>
      <c r="O1209" s="290"/>
      <c r="P1209" s="290"/>
      <c r="Q1209" s="290"/>
      <c r="R1209" s="290"/>
      <c r="S1209" s="290"/>
      <c r="T1209" s="290"/>
      <c r="U1209" s="290"/>
      <c r="V1209" s="290"/>
      <c r="W1209" s="290"/>
      <c r="X1209" s="290"/>
      <c r="Y1209" s="290"/>
      <c r="Z1209" s="290"/>
    </row>
    <row r="1210" hidden="1">
      <c r="A1210" s="344"/>
      <c r="B1210" s="345" t="s">
        <v>858</v>
      </c>
      <c r="C1210" s="346">
        <f>SUM(C1195:C1209)</f>
        <v>0</v>
      </c>
      <c r="D1210" s="346"/>
      <c r="E1210" s="346"/>
      <c r="F1210" s="356">
        <f t="shared" ref="F1210:G1210" si="531">SUM(F1195:F1209)</f>
        <v>0</v>
      </c>
      <c r="G1210" s="356">
        <f t="shared" si="531"/>
        <v>0</v>
      </c>
      <c r="H1210" s="376"/>
      <c r="I1210" s="356">
        <f t="shared" ref="I1210:J1210" si="532">SUM(I1195:I1209)</f>
        <v>0</v>
      </c>
      <c r="J1210" s="356">
        <f t="shared" si="532"/>
        <v>0</v>
      </c>
      <c r="K1210" s="357" t="str">
        <f t="shared" si="524"/>
        <v>#DIV/0!</v>
      </c>
      <c r="L1210" s="290"/>
      <c r="M1210" s="290"/>
      <c r="N1210" s="290"/>
      <c r="O1210" s="290"/>
      <c r="P1210" s="290"/>
      <c r="Q1210" s="290"/>
      <c r="R1210" s="290"/>
      <c r="S1210" s="290"/>
      <c r="T1210" s="290"/>
      <c r="U1210" s="290"/>
      <c r="V1210" s="290"/>
      <c r="W1210" s="290"/>
      <c r="X1210" s="290"/>
      <c r="Y1210" s="290"/>
      <c r="Z1210" s="290"/>
    </row>
    <row r="1211">
      <c r="A1211" s="278"/>
      <c r="B1211" s="290"/>
      <c r="C1211" s="290"/>
      <c r="D1211" s="290"/>
      <c r="E1211" s="358" t="s">
        <v>859</v>
      </c>
      <c r="F1211" s="359">
        <f t="shared" ref="F1211:G1211" si="533">F1210+F1194+F1178+F1162+F1146+F1130</f>
        <v>4507</v>
      </c>
      <c r="G1211" s="359">
        <f t="shared" si="533"/>
        <v>126196</v>
      </c>
      <c r="H1211" s="290"/>
      <c r="I1211" s="359">
        <f t="shared" ref="I1211:J1211" si="534">I1210+I1194+I1178+I1162+I1146+I1130</f>
        <v>14094.82759</v>
      </c>
      <c r="J1211" s="359">
        <f t="shared" si="534"/>
        <v>394655.1724</v>
      </c>
      <c r="K1211" s="348">
        <f t="shared" si="524"/>
        <v>0.3197626911</v>
      </c>
      <c r="L1211" s="290"/>
      <c r="M1211" s="290"/>
      <c r="N1211" s="290"/>
      <c r="O1211" s="290"/>
      <c r="P1211" s="290"/>
      <c r="Q1211" s="290"/>
      <c r="R1211" s="290"/>
      <c r="S1211" s="290"/>
      <c r="T1211" s="290"/>
      <c r="U1211" s="290"/>
      <c r="V1211" s="290"/>
      <c r="W1211" s="290"/>
      <c r="X1211" s="290"/>
      <c r="Y1211" s="290"/>
      <c r="Z1211" s="290"/>
    </row>
    <row r="1212">
      <c r="A1212" s="278"/>
      <c r="B1212" s="290"/>
      <c r="C1212" s="290"/>
      <c r="D1212" s="290"/>
      <c r="E1212" s="290"/>
      <c r="F1212" s="290"/>
      <c r="G1212" s="290"/>
      <c r="H1212" s="290"/>
      <c r="I1212" s="290"/>
      <c r="J1212" s="290"/>
      <c r="K1212" s="290"/>
      <c r="L1212" s="290"/>
      <c r="M1212" s="290"/>
      <c r="N1212" s="290"/>
      <c r="O1212" s="290"/>
      <c r="P1212" s="290"/>
      <c r="Q1212" s="290"/>
      <c r="R1212" s="290"/>
      <c r="S1212" s="290"/>
      <c r="T1212" s="290"/>
      <c r="U1212" s="290"/>
      <c r="V1212" s="290"/>
      <c r="W1212" s="290"/>
      <c r="X1212" s="290"/>
      <c r="Y1212" s="290"/>
      <c r="Z1212" s="290"/>
    </row>
    <row r="1213">
      <c r="A1213" s="278"/>
      <c r="B1213" s="290"/>
      <c r="C1213" s="290"/>
      <c r="D1213" s="290"/>
      <c r="E1213" s="290"/>
      <c r="F1213" s="290"/>
      <c r="G1213" s="290"/>
      <c r="H1213" s="290"/>
      <c r="I1213" s="290"/>
      <c r="J1213" s="290"/>
      <c r="K1213" s="290"/>
      <c r="L1213" s="290"/>
      <c r="M1213" s="290"/>
      <c r="N1213" s="290"/>
      <c r="O1213" s="290"/>
      <c r="P1213" s="290"/>
      <c r="Q1213" s="290"/>
      <c r="R1213" s="290"/>
      <c r="S1213" s="290"/>
      <c r="T1213" s="290"/>
      <c r="U1213" s="290"/>
      <c r="V1213" s="290"/>
      <c r="W1213" s="290"/>
      <c r="X1213" s="290"/>
      <c r="Y1213" s="290"/>
      <c r="Z1213" s="290"/>
    </row>
    <row r="1214">
      <c r="A1214" s="291"/>
      <c r="B1214" s="360" t="s">
        <v>818</v>
      </c>
      <c r="C1214" s="3"/>
      <c r="D1214" s="293"/>
      <c r="E1214" s="361" t="s">
        <v>860</v>
      </c>
      <c r="F1214" s="362">
        <f>C1218</f>
        <v>41.17142857</v>
      </c>
      <c r="G1214" s="361" t="s">
        <v>820</v>
      </c>
      <c r="H1214" s="363" t="s">
        <v>821</v>
      </c>
      <c r="I1214" s="289"/>
      <c r="J1214" s="289"/>
      <c r="K1214" s="286"/>
      <c r="L1214" s="290"/>
      <c r="M1214" s="290"/>
      <c r="N1214" s="290"/>
      <c r="O1214" s="290"/>
      <c r="P1214" s="290"/>
      <c r="Q1214" s="290"/>
      <c r="R1214" s="290"/>
      <c r="S1214" s="290"/>
      <c r="T1214" s="290"/>
      <c r="U1214" s="290"/>
      <c r="V1214" s="290"/>
      <c r="W1214" s="290"/>
      <c r="X1214" s="290"/>
      <c r="Y1214" s="290"/>
      <c r="Z1214" s="290"/>
    </row>
    <row r="1215">
      <c r="A1215" s="291"/>
      <c r="B1215" s="298" t="s">
        <v>822</v>
      </c>
      <c r="C1215" s="299" t="str">
        <f>'Rotación'!C215</f>
        <v>Diciembre</v>
      </c>
      <c r="D1215" s="293"/>
      <c r="E1215" s="300" t="s">
        <v>823</v>
      </c>
      <c r="F1215" s="301">
        <v>2.0</v>
      </c>
      <c r="G1215" s="302">
        <f>F1215*F1214</f>
        <v>82.34285714</v>
      </c>
      <c r="H1215" s="303">
        <v>75.0</v>
      </c>
      <c r="I1215" s="289"/>
      <c r="J1215" s="289"/>
      <c r="K1215" s="286"/>
      <c r="L1215" s="290"/>
      <c r="M1215" s="290"/>
      <c r="N1215" s="290"/>
      <c r="O1215" s="290"/>
      <c r="P1215" s="290"/>
      <c r="Q1215" s="290"/>
      <c r="R1215" s="290"/>
      <c r="S1215" s="290"/>
      <c r="T1215" s="290"/>
      <c r="U1215" s="290"/>
      <c r="V1215" s="290"/>
      <c r="W1215" s="290"/>
      <c r="X1215" s="290"/>
      <c r="Y1215" s="290"/>
      <c r="Z1215" s="290"/>
    </row>
    <row r="1216">
      <c r="A1216" s="291"/>
      <c r="B1216" s="304" t="s">
        <v>824</v>
      </c>
      <c r="C1216" s="299">
        <f>'Rotación'!P5</f>
        <v>44</v>
      </c>
      <c r="D1216" s="293"/>
      <c r="E1216" s="300"/>
      <c r="F1216" s="305"/>
      <c r="G1216" s="302"/>
      <c r="H1216" s="365"/>
      <c r="I1216" s="289"/>
      <c r="J1216" s="289"/>
      <c r="K1216" s="286"/>
      <c r="L1216" s="290"/>
      <c r="M1216" s="290"/>
      <c r="N1216" s="290"/>
      <c r="O1216" s="290"/>
      <c r="P1216" s="290"/>
      <c r="Q1216" s="290"/>
      <c r="R1216" s="290"/>
      <c r="S1216" s="290"/>
      <c r="T1216" s="290"/>
      <c r="U1216" s="290"/>
      <c r="V1216" s="290"/>
      <c r="W1216" s="290"/>
      <c r="X1216" s="290"/>
      <c r="Y1216" s="290"/>
      <c r="Z1216" s="290"/>
    </row>
    <row r="1217">
      <c r="A1217" s="291"/>
      <c r="B1217" s="304" t="s">
        <v>795</v>
      </c>
      <c r="C1217" s="306">
        <f>'Rotación'!P8</f>
        <v>0.9357142857</v>
      </c>
      <c r="D1217" s="293"/>
      <c r="E1217" s="300"/>
      <c r="F1217" s="305"/>
      <c r="G1217" s="302"/>
      <c r="H1217" s="365"/>
      <c r="I1217" s="289"/>
      <c r="J1217" s="289"/>
      <c r="K1217" s="286"/>
      <c r="L1217" s="290"/>
      <c r="M1217" s="290"/>
      <c r="N1217" s="290"/>
      <c r="O1217" s="290"/>
      <c r="P1217" s="290"/>
      <c r="Q1217" s="290"/>
      <c r="R1217" s="290"/>
      <c r="S1217" s="290"/>
      <c r="T1217" s="290"/>
      <c r="U1217" s="290"/>
      <c r="V1217" s="290"/>
      <c r="W1217" s="290"/>
      <c r="X1217" s="290"/>
      <c r="Y1217" s="290"/>
      <c r="Z1217" s="290"/>
    </row>
    <row r="1218">
      <c r="A1218" s="291"/>
      <c r="B1218" s="307" t="s">
        <v>825</v>
      </c>
      <c r="C1218" s="299">
        <f>C1217*C1216</f>
        <v>41.17142857</v>
      </c>
      <c r="D1218" s="293"/>
      <c r="E1218" s="300"/>
      <c r="F1218" s="305"/>
      <c r="G1218" s="302"/>
      <c r="H1218" s="365"/>
      <c r="I1218" s="289"/>
      <c r="J1218" s="289"/>
      <c r="K1218" s="286"/>
      <c r="L1218" s="290"/>
      <c r="M1218" s="290"/>
      <c r="N1218" s="290"/>
      <c r="O1218" s="290"/>
      <c r="P1218" s="290"/>
      <c r="Q1218" s="290"/>
      <c r="R1218" s="290"/>
      <c r="S1218" s="290"/>
      <c r="T1218" s="290"/>
      <c r="U1218" s="290"/>
      <c r="V1218" s="290"/>
      <c r="W1218" s="290"/>
      <c r="X1218" s="290"/>
      <c r="Y1218" s="290"/>
      <c r="Z1218" s="290"/>
    </row>
    <row r="1219">
      <c r="A1219" s="291"/>
      <c r="B1219" s="307" t="s">
        <v>826</v>
      </c>
      <c r="C1219" s="366">
        <f>C1218*C1220</f>
        <v>1235.142857</v>
      </c>
      <c r="D1219" s="293"/>
      <c r="E1219" s="300"/>
      <c r="F1219" s="305"/>
      <c r="G1219" s="302"/>
      <c r="H1219" s="365"/>
      <c r="I1219" s="289"/>
      <c r="J1219" s="289"/>
      <c r="K1219" s="286"/>
      <c r="L1219" s="290"/>
      <c r="M1219" s="290"/>
      <c r="N1219" s="290"/>
      <c r="O1219" s="290"/>
      <c r="P1219" s="290"/>
      <c r="Q1219" s="290"/>
      <c r="R1219" s="290"/>
      <c r="S1219" s="290"/>
      <c r="T1219" s="290"/>
      <c r="U1219" s="290"/>
      <c r="V1219" s="290"/>
      <c r="W1219" s="290"/>
      <c r="X1219" s="290"/>
      <c r="Y1219" s="290"/>
      <c r="Z1219" s="290"/>
    </row>
    <row r="1220">
      <c r="A1220" s="291"/>
      <c r="B1220" s="307" t="s">
        <v>827</v>
      </c>
      <c r="C1220" s="299">
        <f>'Rotación'!P4</f>
        <v>30</v>
      </c>
      <c r="D1220" s="293"/>
      <c r="E1220" s="300"/>
      <c r="F1220" s="305"/>
      <c r="G1220" s="302"/>
      <c r="H1220" s="365"/>
      <c r="I1220" s="289"/>
      <c r="J1220" s="289"/>
      <c r="K1220" s="286"/>
      <c r="L1220" s="290"/>
      <c r="M1220" s="290"/>
      <c r="N1220" s="290"/>
      <c r="O1220" s="290"/>
      <c r="P1220" s="290"/>
      <c r="Q1220" s="290"/>
      <c r="R1220" s="290"/>
      <c r="S1220" s="290"/>
      <c r="T1220" s="290"/>
      <c r="U1220" s="290"/>
      <c r="V1220" s="290"/>
      <c r="W1220" s="290"/>
      <c r="X1220" s="290"/>
      <c r="Y1220" s="290"/>
      <c r="Z1220" s="290"/>
    </row>
    <row r="1221">
      <c r="A1221" s="291"/>
      <c r="B1221" s="311" t="s">
        <v>828</v>
      </c>
      <c r="C1221" s="312">
        <f>J1321/C1219</f>
        <v>319.9127362</v>
      </c>
      <c r="D1221" s="289"/>
      <c r="E1221" s="289"/>
      <c r="F1221" s="289"/>
      <c r="G1221" s="289"/>
      <c r="H1221" s="289"/>
      <c r="I1221" s="289"/>
      <c r="J1221" s="289"/>
      <c r="K1221" s="286"/>
      <c r="L1221" s="290"/>
      <c r="M1221" s="290"/>
      <c r="N1221" s="290"/>
      <c r="O1221" s="290"/>
      <c r="P1221" s="290"/>
      <c r="Q1221" s="290"/>
      <c r="R1221" s="290"/>
      <c r="S1221" s="290"/>
      <c r="T1221" s="290"/>
      <c r="U1221" s="290"/>
      <c r="V1221" s="290"/>
      <c r="W1221" s="290"/>
      <c r="X1221" s="290"/>
      <c r="Y1221" s="290"/>
      <c r="Z1221" s="290"/>
    </row>
    <row r="1222">
      <c r="A1222" s="291"/>
      <c r="B1222" s="307" t="s">
        <v>829</v>
      </c>
      <c r="C1222" s="315">
        <f>K1321</f>
        <v>0.3201514966</v>
      </c>
      <c r="D1222" s="286"/>
      <c r="E1222" s="289"/>
      <c r="F1222" s="289"/>
      <c r="G1222" s="289"/>
      <c r="H1222" s="289"/>
      <c r="I1222" s="289"/>
      <c r="J1222" s="289"/>
      <c r="K1222" s="286"/>
      <c r="L1222" s="290"/>
      <c r="M1222" s="290"/>
      <c r="N1222" s="290"/>
      <c r="O1222" s="290"/>
      <c r="P1222" s="290"/>
      <c r="Q1222" s="290"/>
      <c r="R1222" s="290"/>
      <c r="S1222" s="290"/>
      <c r="T1222" s="290"/>
      <c r="U1222" s="290"/>
      <c r="V1222" s="290"/>
      <c r="W1222" s="290"/>
      <c r="X1222" s="290"/>
      <c r="Y1222" s="290"/>
      <c r="Z1222" s="290"/>
    </row>
    <row r="1223">
      <c r="A1223" s="316"/>
      <c r="B1223" s="285"/>
      <c r="C1223" s="285"/>
      <c r="D1223" s="285"/>
      <c r="E1223" s="287"/>
      <c r="F1223" s="287"/>
      <c r="G1223" s="287"/>
      <c r="H1223" s="287"/>
      <c r="I1223" s="287"/>
      <c r="J1223" s="287"/>
      <c r="K1223" s="285"/>
      <c r="L1223" s="290"/>
      <c r="M1223" s="290"/>
      <c r="N1223" s="290"/>
      <c r="O1223" s="290"/>
      <c r="P1223" s="290"/>
      <c r="Q1223" s="290"/>
      <c r="R1223" s="290"/>
      <c r="S1223" s="290"/>
      <c r="T1223" s="290"/>
      <c r="U1223" s="290"/>
      <c r="V1223" s="290"/>
      <c r="W1223" s="290"/>
      <c r="X1223" s="290"/>
      <c r="Y1223" s="290"/>
      <c r="Z1223" s="290"/>
    </row>
    <row r="1224">
      <c r="A1224" s="317" t="s">
        <v>830</v>
      </c>
      <c r="B1224" s="318" t="s">
        <v>831</v>
      </c>
      <c r="C1224" s="318" t="s">
        <v>832</v>
      </c>
      <c r="D1224" s="318" t="s">
        <v>833</v>
      </c>
      <c r="E1224" s="319" t="s">
        <v>834</v>
      </c>
      <c r="F1224" s="319" t="s">
        <v>835</v>
      </c>
      <c r="G1224" s="319" t="s">
        <v>836</v>
      </c>
      <c r="H1224" s="319" t="s">
        <v>837</v>
      </c>
      <c r="I1224" s="319" t="s">
        <v>838</v>
      </c>
      <c r="J1224" s="319" t="s">
        <v>839</v>
      </c>
      <c r="K1224" s="318" t="s">
        <v>840</v>
      </c>
      <c r="L1224" s="322"/>
      <c r="M1224" s="322"/>
      <c r="N1224" s="322"/>
      <c r="O1224" s="322"/>
      <c r="P1224" s="322"/>
      <c r="Q1224" s="322"/>
      <c r="R1224" s="322"/>
      <c r="S1224" s="322"/>
      <c r="T1224" s="322"/>
      <c r="U1224" s="322"/>
      <c r="V1224" s="322"/>
      <c r="W1224" s="322"/>
      <c r="X1224" s="322"/>
      <c r="Y1224" s="322"/>
      <c r="Z1224" s="322"/>
    </row>
    <row r="1225">
      <c r="A1225" s="335"/>
      <c r="B1225" s="368" t="str">
        <f t="shared" ref="B1225:B1236" si="535">B15</f>
        <v>Sándwich pollo</v>
      </c>
      <c r="C1225" s="325">
        <v>7.0</v>
      </c>
      <c r="D1225" s="369">
        <v>0.4</v>
      </c>
      <c r="E1225" s="327">
        <f t="shared" ref="E1225:E1237" si="536">E15</f>
        <v>60</v>
      </c>
      <c r="F1225" s="312">
        <f t="shared" ref="F1225:F1239" si="537">E1225*C1225</f>
        <v>420</v>
      </c>
      <c r="G1225" s="312">
        <f t="shared" ref="G1225:G1239" si="538">F1225*$C$120</f>
        <v>11760</v>
      </c>
      <c r="H1225" s="328">
        <f t="shared" ref="H1225:H1236" si="539">H15</f>
        <v>181.0344828</v>
      </c>
      <c r="I1225" s="312">
        <f t="shared" ref="I1225:I1239" si="540">H1225*C1225</f>
        <v>1267.241379</v>
      </c>
      <c r="J1225" s="312">
        <f t="shared" ref="J1225:J1239" si="541">I1225*$C$120</f>
        <v>35482.75862</v>
      </c>
      <c r="K1225" s="315">
        <f t="shared" ref="K1225:K1255" si="542">G1225/J1225</f>
        <v>0.3314285714</v>
      </c>
      <c r="L1225" s="370">
        <f t="shared" ref="L1225:L1237" si="543">H1225*1.16</f>
        <v>210</v>
      </c>
      <c r="M1225" s="331"/>
      <c r="N1225" s="331"/>
      <c r="O1225" s="331"/>
      <c r="P1225" s="331"/>
      <c r="Q1225" s="331"/>
      <c r="R1225" s="331"/>
      <c r="S1225" s="331"/>
      <c r="T1225" s="331"/>
      <c r="U1225" s="331"/>
      <c r="V1225" s="331"/>
      <c r="W1225" s="331"/>
      <c r="X1225" s="331"/>
      <c r="Y1225" s="331"/>
      <c r="Z1225" s="331"/>
    </row>
    <row r="1226">
      <c r="A1226" s="335"/>
      <c r="B1226" s="368" t="str">
        <f t="shared" si="535"/>
        <v>Sándwich cordero</v>
      </c>
      <c r="C1226" s="325">
        <v>5.0</v>
      </c>
      <c r="D1226" s="380">
        <v>0.5</v>
      </c>
      <c r="E1226" s="327">
        <f t="shared" si="536"/>
        <v>120</v>
      </c>
      <c r="F1226" s="312">
        <f t="shared" si="537"/>
        <v>600</v>
      </c>
      <c r="G1226" s="312">
        <f t="shared" si="538"/>
        <v>16800</v>
      </c>
      <c r="H1226" s="328">
        <f t="shared" si="539"/>
        <v>327.5862069</v>
      </c>
      <c r="I1226" s="312">
        <f t="shared" si="540"/>
        <v>1637.931034</v>
      </c>
      <c r="J1226" s="312">
        <f t="shared" si="541"/>
        <v>45862.06897</v>
      </c>
      <c r="K1226" s="315">
        <f t="shared" si="542"/>
        <v>0.3663157895</v>
      </c>
      <c r="L1226" s="370">
        <f t="shared" si="543"/>
        <v>380</v>
      </c>
      <c r="M1226" s="290"/>
      <c r="N1226" s="290"/>
      <c r="O1226" s="290"/>
      <c r="P1226" s="290"/>
      <c r="Q1226" s="290"/>
      <c r="R1226" s="290"/>
      <c r="S1226" s="290"/>
      <c r="T1226" s="290"/>
      <c r="U1226" s="290"/>
      <c r="V1226" s="290"/>
      <c r="W1226" s="290"/>
      <c r="X1226" s="290"/>
      <c r="Y1226" s="290"/>
      <c r="Z1226" s="290"/>
    </row>
    <row r="1227">
      <c r="A1227" s="335"/>
      <c r="B1227" s="368" t="str">
        <f t="shared" si="535"/>
        <v>Sándwich picanha</v>
      </c>
      <c r="C1227" s="325">
        <v>6.0</v>
      </c>
      <c r="D1227" s="380">
        <v>0.5</v>
      </c>
      <c r="E1227" s="327">
        <f t="shared" si="536"/>
        <v>110</v>
      </c>
      <c r="F1227" s="312">
        <f t="shared" si="537"/>
        <v>660</v>
      </c>
      <c r="G1227" s="312">
        <f t="shared" si="538"/>
        <v>18480</v>
      </c>
      <c r="H1227" s="328">
        <f t="shared" si="539"/>
        <v>258.6206897</v>
      </c>
      <c r="I1227" s="312">
        <f t="shared" si="540"/>
        <v>1551.724138</v>
      </c>
      <c r="J1227" s="312">
        <f t="shared" si="541"/>
        <v>43448.27586</v>
      </c>
      <c r="K1227" s="315">
        <f t="shared" si="542"/>
        <v>0.4253333333</v>
      </c>
      <c r="L1227" s="370">
        <f t="shared" si="543"/>
        <v>300</v>
      </c>
      <c r="M1227" s="290"/>
      <c r="N1227" s="290"/>
      <c r="O1227" s="290"/>
      <c r="P1227" s="290"/>
      <c r="Q1227" s="290"/>
      <c r="R1227" s="290"/>
      <c r="S1227" s="290"/>
      <c r="T1227" s="290"/>
      <c r="U1227" s="290"/>
      <c r="V1227" s="290"/>
      <c r="W1227" s="290"/>
      <c r="X1227" s="290"/>
      <c r="Y1227" s="290"/>
      <c r="Z1227" s="290"/>
    </row>
    <row r="1228">
      <c r="A1228" s="335"/>
      <c r="B1228" s="368" t="str">
        <f t="shared" si="535"/>
        <v>Sándwich pescado</v>
      </c>
      <c r="C1228" s="325">
        <v>7.0</v>
      </c>
      <c r="D1228" s="380">
        <v>0.3</v>
      </c>
      <c r="E1228" s="327">
        <f t="shared" si="536"/>
        <v>80</v>
      </c>
      <c r="F1228" s="312">
        <f t="shared" si="537"/>
        <v>560</v>
      </c>
      <c r="G1228" s="312">
        <f t="shared" si="538"/>
        <v>15680</v>
      </c>
      <c r="H1228" s="328">
        <f t="shared" si="539"/>
        <v>232.7586207</v>
      </c>
      <c r="I1228" s="312">
        <f t="shared" si="540"/>
        <v>1629.310345</v>
      </c>
      <c r="J1228" s="312">
        <f t="shared" si="541"/>
        <v>45620.68966</v>
      </c>
      <c r="K1228" s="315">
        <f t="shared" si="542"/>
        <v>0.3437037037</v>
      </c>
      <c r="L1228" s="370">
        <f t="shared" si="543"/>
        <v>270</v>
      </c>
      <c r="M1228" s="290"/>
      <c r="N1228" s="290"/>
      <c r="O1228" s="290"/>
      <c r="P1228" s="290"/>
      <c r="Q1228" s="290"/>
      <c r="R1228" s="290"/>
      <c r="S1228" s="290"/>
      <c r="T1228" s="290"/>
      <c r="U1228" s="290"/>
      <c r="V1228" s="290"/>
      <c r="W1228" s="290"/>
      <c r="X1228" s="290"/>
      <c r="Y1228" s="290"/>
      <c r="Z1228" s="290"/>
    </row>
    <row r="1229">
      <c r="A1229" s="335"/>
      <c r="B1229" s="368" t="str">
        <f t="shared" si="535"/>
        <v>Sándwich pork belly</v>
      </c>
      <c r="C1229" s="325">
        <v>6.0</v>
      </c>
      <c r="D1229" s="380">
        <v>0.4</v>
      </c>
      <c r="E1229" s="327">
        <f t="shared" si="536"/>
        <v>70</v>
      </c>
      <c r="F1229" s="312">
        <f t="shared" si="537"/>
        <v>420</v>
      </c>
      <c r="G1229" s="312">
        <f t="shared" si="538"/>
        <v>11760</v>
      </c>
      <c r="H1229" s="328">
        <f t="shared" si="539"/>
        <v>250</v>
      </c>
      <c r="I1229" s="312">
        <f t="shared" si="540"/>
        <v>1500</v>
      </c>
      <c r="J1229" s="312">
        <f t="shared" si="541"/>
        <v>42000</v>
      </c>
      <c r="K1229" s="315">
        <f t="shared" si="542"/>
        <v>0.28</v>
      </c>
      <c r="L1229" s="370">
        <f t="shared" si="543"/>
        <v>290</v>
      </c>
      <c r="M1229" s="290"/>
      <c r="N1229" s="290"/>
      <c r="O1229" s="290"/>
      <c r="P1229" s="290"/>
      <c r="Q1229" s="290"/>
      <c r="R1229" s="290"/>
      <c r="S1229" s="290"/>
      <c r="T1229" s="290"/>
      <c r="U1229" s="290"/>
      <c r="V1229" s="290"/>
      <c r="W1229" s="290"/>
      <c r="X1229" s="290"/>
      <c r="Y1229" s="290"/>
      <c r="Z1229" s="290"/>
    </row>
    <row r="1230">
      <c r="A1230" s="335"/>
      <c r="B1230" s="368" t="str">
        <f t="shared" si="535"/>
        <v>Tosta hongos</v>
      </c>
      <c r="C1230" s="325">
        <v>7.0</v>
      </c>
      <c r="D1230" s="380">
        <v>0.4</v>
      </c>
      <c r="E1230" s="327">
        <f t="shared" si="536"/>
        <v>80</v>
      </c>
      <c r="F1230" s="312">
        <f t="shared" si="537"/>
        <v>560</v>
      </c>
      <c r="G1230" s="312">
        <f t="shared" si="538"/>
        <v>15680</v>
      </c>
      <c r="H1230" s="328">
        <f t="shared" si="539"/>
        <v>232.7586207</v>
      </c>
      <c r="I1230" s="312">
        <f t="shared" si="540"/>
        <v>1629.310345</v>
      </c>
      <c r="J1230" s="312">
        <f t="shared" si="541"/>
        <v>45620.68966</v>
      </c>
      <c r="K1230" s="315">
        <f t="shared" si="542"/>
        <v>0.3437037037</v>
      </c>
      <c r="L1230" s="370">
        <f t="shared" si="543"/>
        <v>270</v>
      </c>
      <c r="M1230" s="290"/>
      <c r="N1230" s="290"/>
      <c r="O1230" s="290"/>
      <c r="P1230" s="290"/>
      <c r="Q1230" s="290"/>
      <c r="R1230" s="290"/>
      <c r="S1230" s="290"/>
      <c r="T1230" s="290"/>
      <c r="U1230" s="290"/>
      <c r="V1230" s="290"/>
      <c r="W1230" s="290"/>
      <c r="X1230" s="290"/>
      <c r="Y1230" s="290"/>
      <c r="Z1230" s="290"/>
    </row>
    <row r="1231">
      <c r="A1231" s="335"/>
      <c r="B1231" s="368" t="str">
        <f t="shared" si="535"/>
        <v>Bollo veggie</v>
      </c>
      <c r="C1231" s="325">
        <v>6.0</v>
      </c>
      <c r="D1231" s="380">
        <v>0.3</v>
      </c>
      <c r="E1231" s="327">
        <f t="shared" si="536"/>
        <v>45</v>
      </c>
      <c r="F1231" s="312">
        <f t="shared" si="537"/>
        <v>270</v>
      </c>
      <c r="G1231" s="312">
        <f t="shared" si="538"/>
        <v>7560</v>
      </c>
      <c r="H1231" s="328">
        <f t="shared" si="539"/>
        <v>155.1724138</v>
      </c>
      <c r="I1231" s="312">
        <f t="shared" si="540"/>
        <v>931.0344828</v>
      </c>
      <c r="J1231" s="312">
        <f t="shared" si="541"/>
        <v>26068.96552</v>
      </c>
      <c r="K1231" s="315">
        <f t="shared" si="542"/>
        <v>0.29</v>
      </c>
      <c r="L1231" s="370">
        <f t="shared" si="543"/>
        <v>180</v>
      </c>
      <c r="M1231" s="290"/>
      <c r="N1231" s="290"/>
      <c r="O1231" s="290"/>
      <c r="P1231" s="290"/>
      <c r="Q1231" s="290"/>
      <c r="R1231" s="290"/>
      <c r="S1231" s="290"/>
      <c r="T1231" s="290"/>
      <c r="U1231" s="290"/>
      <c r="V1231" s="290"/>
      <c r="W1231" s="290"/>
      <c r="X1231" s="290"/>
      <c r="Y1231" s="290"/>
      <c r="Z1231" s="290"/>
    </row>
    <row r="1232">
      <c r="A1232" s="335"/>
      <c r="B1232" s="368" t="str">
        <f t="shared" si="535"/>
        <v>Croquetas cordero</v>
      </c>
      <c r="C1232" s="325">
        <v>5.0</v>
      </c>
      <c r="D1232" s="380">
        <v>0.6</v>
      </c>
      <c r="E1232" s="327">
        <f t="shared" si="536"/>
        <v>30</v>
      </c>
      <c r="F1232" s="312">
        <f t="shared" si="537"/>
        <v>150</v>
      </c>
      <c r="G1232" s="312">
        <f t="shared" si="538"/>
        <v>4200</v>
      </c>
      <c r="H1232" s="328">
        <f t="shared" si="539"/>
        <v>146.5517241</v>
      </c>
      <c r="I1232" s="312">
        <f t="shared" si="540"/>
        <v>732.7586207</v>
      </c>
      <c r="J1232" s="312">
        <f t="shared" si="541"/>
        <v>20517.24138</v>
      </c>
      <c r="K1232" s="315">
        <f t="shared" si="542"/>
        <v>0.2047058824</v>
      </c>
      <c r="L1232" s="370">
        <f t="shared" si="543"/>
        <v>170</v>
      </c>
      <c r="M1232" s="290"/>
      <c r="N1232" s="290"/>
      <c r="O1232" s="290"/>
      <c r="P1232" s="290"/>
      <c r="Q1232" s="290"/>
      <c r="R1232" s="290"/>
      <c r="S1232" s="290"/>
      <c r="T1232" s="290"/>
      <c r="U1232" s="290"/>
      <c r="V1232" s="290"/>
      <c r="W1232" s="290"/>
      <c r="X1232" s="290"/>
      <c r="Y1232" s="290"/>
      <c r="Z1232" s="290"/>
    </row>
    <row r="1233">
      <c r="A1233" s="335"/>
      <c r="B1233" s="368" t="str">
        <f t="shared" si="535"/>
        <v>Croquetas camarón y cazón</v>
      </c>
      <c r="C1233" s="325">
        <v>6.0</v>
      </c>
      <c r="D1233" s="380">
        <v>0.7</v>
      </c>
      <c r="E1233" s="327">
        <f t="shared" si="536"/>
        <v>35</v>
      </c>
      <c r="F1233" s="312">
        <f t="shared" si="537"/>
        <v>210</v>
      </c>
      <c r="G1233" s="312">
        <f t="shared" si="538"/>
        <v>5880</v>
      </c>
      <c r="H1233" s="328">
        <f t="shared" si="539"/>
        <v>146.5517241</v>
      </c>
      <c r="I1233" s="312">
        <f t="shared" si="540"/>
        <v>879.3103448</v>
      </c>
      <c r="J1233" s="312">
        <f t="shared" si="541"/>
        <v>24620.68966</v>
      </c>
      <c r="K1233" s="315">
        <f t="shared" si="542"/>
        <v>0.2388235294</v>
      </c>
      <c r="L1233" s="370">
        <f t="shared" si="543"/>
        <v>170</v>
      </c>
      <c r="M1233" s="290"/>
      <c r="N1233" s="290"/>
      <c r="O1233" s="290"/>
      <c r="P1233" s="290"/>
      <c r="Q1233" s="290"/>
      <c r="R1233" s="290"/>
      <c r="S1233" s="290"/>
      <c r="T1233" s="290"/>
      <c r="U1233" s="290"/>
      <c r="V1233" s="290"/>
      <c r="W1233" s="290"/>
      <c r="X1233" s="290"/>
      <c r="Y1233" s="290"/>
      <c r="Z1233" s="290"/>
    </row>
    <row r="1234">
      <c r="A1234" s="335"/>
      <c r="B1234" s="368" t="str">
        <f t="shared" si="535"/>
        <v>Caldo de camarón</v>
      </c>
      <c r="C1234" s="325">
        <v>7.0</v>
      </c>
      <c r="D1234" s="380">
        <v>0.8</v>
      </c>
      <c r="E1234" s="327">
        <f t="shared" si="536"/>
        <v>14</v>
      </c>
      <c r="F1234" s="312">
        <f t="shared" si="537"/>
        <v>98</v>
      </c>
      <c r="G1234" s="312">
        <f t="shared" si="538"/>
        <v>2744</v>
      </c>
      <c r="H1234" s="328">
        <f t="shared" si="539"/>
        <v>94.82758621</v>
      </c>
      <c r="I1234" s="312">
        <f t="shared" si="540"/>
        <v>663.7931034</v>
      </c>
      <c r="J1234" s="312">
        <f t="shared" si="541"/>
        <v>18586.2069</v>
      </c>
      <c r="K1234" s="315">
        <f t="shared" si="542"/>
        <v>0.1476363636</v>
      </c>
      <c r="L1234" s="370">
        <f t="shared" si="543"/>
        <v>110</v>
      </c>
      <c r="M1234" s="290"/>
      <c r="N1234" s="290"/>
      <c r="O1234" s="290"/>
      <c r="P1234" s="290"/>
      <c r="Q1234" s="290"/>
      <c r="R1234" s="290"/>
      <c r="S1234" s="290"/>
      <c r="T1234" s="290"/>
      <c r="U1234" s="290"/>
      <c r="V1234" s="290"/>
      <c r="W1234" s="290"/>
      <c r="X1234" s="290"/>
      <c r="Y1234" s="290"/>
      <c r="Z1234" s="290"/>
    </row>
    <row r="1235">
      <c r="A1235" s="335"/>
      <c r="B1235" s="368" t="str">
        <f t="shared" si="535"/>
        <v>Aranchini de hongos</v>
      </c>
      <c r="C1235" s="325">
        <v>5.0</v>
      </c>
      <c r="D1235" s="380">
        <v>0.5</v>
      </c>
      <c r="E1235" s="327">
        <f t="shared" si="536"/>
        <v>50</v>
      </c>
      <c r="F1235" s="312">
        <f t="shared" si="537"/>
        <v>250</v>
      </c>
      <c r="G1235" s="312">
        <f t="shared" si="538"/>
        <v>7000</v>
      </c>
      <c r="H1235" s="328">
        <f t="shared" si="539"/>
        <v>172.4137931</v>
      </c>
      <c r="I1235" s="312">
        <f t="shared" si="540"/>
        <v>862.0689655</v>
      </c>
      <c r="J1235" s="312">
        <f t="shared" si="541"/>
        <v>24137.93103</v>
      </c>
      <c r="K1235" s="315">
        <f t="shared" si="542"/>
        <v>0.29</v>
      </c>
      <c r="L1235" s="370">
        <f t="shared" si="543"/>
        <v>200</v>
      </c>
      <c r="M1235" s="290"/>
      <c r="N1235" s="290"/>
      <c r="O1235" s="290"/>
      <c r="P1235" s="290"/>
      <c r="Q1235" s="290"/>
      <c r="R1235" s="290"/>
      <c r="S1235" s="290"/>
      <c r="T1235" s="290"/>
      <c r="U1235" s="290"/>
      <c r="V1235" s="290"/>
      <c r="W1235" s="290"/>
      <c r="X1235" s="290"/>
      <c r="Y1235" s="290"/>
      <c r="Z1235" s="290"/>
    </row>
    <row r="1236">
      <c r="A1236" s="335"/>
      <c r="B1236" s="368" t="str">
        <f t="shared" si="535"/>
        <v>Papas fritas trufadas</v>
      </c>
      <c r="C1236" s="325">
        <v>8.0</v>
      </c>
      <c r="D1236" s="380">
        <v>0.8</v>
      </c>
      <c r="E1236" s="327">
        <f t="shared" si="536"/>
        <v>40</v>
      </c>
      <c r="F1236" s="312">
        <f t="shared" si="537"/>
        <v>320</v>
      </c>
      <c r="G1236" s="312">
        <f t="shared" si="538"/>
        <v>8960</v>
      </c>
      <c r="H1236" s="328">
        <f t="shared" si="539"/>
        <v>103.4482759</v>
      </c>
      <c r="I1236" s="312">
        <f t="shared" si="540"/>
        <v>827.5862069</v>
      </c>
      <c r="J1236" s="312">
        <f t="shared" si="541"/>
        <v>23172.41379</v>
      </c>
      <c r="K1236" s="315">
        <f t="shared" si="542"/>
        <v>0.3866666667</v>
      </c>
      <c r="L1236" s="370">
        <f t="shared" si="543"/>
        <v>120</v>
      </c>
      <c r="M1236" s="290"/>
      <c r="N1236" s="290"/>
      <c r="O1236" s="290"/>
      <c r="P1236" s="290"/>
      <c r="Q1236" s="290"/>
      <c r="R1236" s="290"/>
      <c r="S1236" s="290"/>
      <c r="T1236" s="290"/>
      <c r="U1236" s="290"/>
      <c r="V1236" s="290"/>
      <c r="W1236" s="290"/>
      <c r="X1236" s="290"/>
      <c r="Y1236" s="290"/>
      <c r="Z1236" s="290"/>
    </row>
    <row r="1237">
      <c r="A1237" s="335"/>
      <c r="B1237" s="368"/>
      <c r="C1237" s="325"/>
      <c r="D1237" s="380"/>
      <c r="E1237" s="327" t="str">
        <f t="shared" si="536"/>
        <v/>
      </c>
      <c r="F1237" s="312">
        <f t="shared" si="537"/>
        <v>0</v>
      </c>
      <c r="G1237" s="312">
        <f t="shared" si="538"/>
        <v>0</v>
      </c>
      <c r="H1237" s="375"/>
      <c r="I1237" s="312">
        <f t="shared" si="540"/>
        <v>0</v>
      </c>
      <c r="J1237" s="312">
        <f t="shared" si="541"/>
        <v>0</v>
      </c>
      <c r="K1237" s="315" t="str">
        <f t="shared" si="542"/>
        <v>#DIV/0!</v>
      </c>
      <c r="L1237" s="370">
        <f t="shared" si="543"/>
        <v>0</v>
      </c>
      <c r="M1237" s="290"/>
      <c r="N1237" s="290"/>
      <c r="O1237" s="290"/>
      <c r="P1237" s="290"/>
      <c r="Q1237" s="290"/>
      <c r="R1237" s="290"/>
      <c r="S1237" s="290"/>
      <c r="T1237" s="290"/>
      <c r="U1237" s="290"/>
      <c r="V1237" s="290"/>
      <c r="W1237" s="290"/>
      <c r="X1237" s="290"/>
      <c r="Y1237" s="290"/>
      <c r="Z1237" s="290"/>
    </row>
    <row r="1238">
      <c r="A1238" s="337"/>
      <c r="B1238" s="338"/>
      <c r="C1238" s="339"/>
      <c r="D1238" s="351"/>
      <c r="E1238" s="336"/>
      <c r="F1238" s="312">
        <f t="shared" si="537"/>
        <v>0</v>
      </c>
      <c r="G1238" s="312">
        <f t="shared" si="538"/>
        <v>0</v>
      </c>
      <c r="H1238" s="372"/>
      <c r="I1238" s="312">
        <f t="shared" si="540"/>
        <v>0</v>
      </c>
      <c r="J1238" s="312">
        <f t="shared" si="541"/>
        <v>0</v>
      </c>
      <c r="K1238" s="315" t="str">
        <f t="shared" si="542"/>
        <v>#DIV/0!</v>
      </c>
      <c r="L1238" s="373"/>
      <c r="M1238" s="290"/>
      <c r="N1238" s="290"/>
      <c r="O1238" s="290"/>
      <c r="P1238" s="290"/>
      <c r="Q1238" s="290"/>
      <c r="R1238" s="290"/>
      <c r="S1238" s="290"/>
      <c r="T1238" s="290"/>
      <c r="U1238" s="290"/>
      <c r="V1238" s="290"/>
      <c r="W1238" s="290"/>
      <c r="X1238" s="290"/>
      <c r="Y1238" s="290"/>
      <c r="Z1238" s="290"/>
    </row>
    <row r="1239">
      <c r="A1239" s="341"/>
      <c r="B1239" s="338"/>
      <c r="C1239" s="342"/>
      <c r="D1239" s="355"/>
      <c r="E1239" s="343"/>
      <c r="F1239" s="312">
        <f t="shared" si="537"/>
        <v>0</v>
      </c>
      <c r="G1239" s="312">
        <f t="shared" si="538"/>
        <v>0</v>
      </c>
      <c r="H1239" s="374"/>
      <c r="I1239" s="312">
        <f t="shared" si="540"/>
        <v>0</v>
      </c>
      <c r="J1239" s="312">
        <f t="shared" si="541"/>
        <v>0</v>
      </c>
      <c r="K1239" s="315" t="str">
        <f t="shared" si="542"/>
        <v>#DIV/0!</v>
      </c>
      <c r="L1239" s="373"/>
      <c r="M1239" s="290"/>
      <c r="N1239" s="290"/>
      <c r="O1239" s="290"/>
      <c r="P1239" s="290"/>
      <c r="Q1239" s="290"/>
      <c r="R1239" s="290"/>
      <c r="S1239" s="290"/>
      <c r="T1239" s="290"/>
      <c r="U1239" s="290"/>
      <c r="V1239" s="290"/>
      <c r="W1239" s="290"/>
      <c r="X1239" s="290"/>
      <c r="Y1239" s="290"/>
      <c r="Z1239" s="290"/>
    </row>
    <row r="1240">
      <c r="A1240" s="344"/>
      <c r="B1240" s="345" t="s">
        <v>853</v>
      </c>
      <c r="C1240" s="346">
        <f>SUM(C1225:C1239)</f>
        <v>75</v>
      </c>
      <c r="D1240" s="346"/>
      <c r="E1240" s="346"/>
      <c r="F1240" s="347">
        <f t="shared" ref="F1240:G1240" si="544">SUM(F1225:F1239)</f>
        <v>4518</v>
      </c>
      <c r="G1240" s="347">
        <f t="shared" si="544"/>
        <v>126504</v>
      </c>
      <c r="H1240" s="346"/>
      <c r="I1240" s="347">
        <f t="shared" ref="I1240:J1240" si="545">SUM(I1225:I1239)</f>
        <v>14112.06897</v>
      </c>
      <c r="J1240" s="347">
        <f t="shared" si="545"/>
        <v>395137.931</v>
      </c>
      <c r="K1240" s="348">
        <f t="shared" si="542"/>
        <v>0.3201514966</v>
      </c>
      <c r="L1240" s="290"/>
      <c r="M1240" s="290"/>
      <c r="N1240" s="290"/>
      <c r="O1240" s="290"/>
      <c r="P1240" s="290"/>
      <c r="Q1240" s="290"/>
      <c r="R1240" s="290"/>
      <c r="S1240" s="290"/>
      <c r="T1240" s="290"/>
      <c r="U1240" s="290"/>
      <c r="V1240" s="290"/>
      <c r="W1240" s="290"/>
      <c r="X1240" s="290"/>
      <c r="Y1240" s="290"/>
      <c r="Z1240" s="290"/>
    </row>
    <row r="1241" hidden="1">
      <c r="A1241" s="335"/>
      <c r="B1241" s="349"/>
      <c r="C1241" s="350"/>
      <c r="D1241" s="351"/>
      <c r="E1241" s="352"/>
      <c r="F1241" s="312">
        <f t="shared" ref="F1241:F1255" si="546">E1241*C1241</f>
        <v>0</v>
      </c>
      <c r="G1241" s="312">
        <f t="shared" ref="G1241:G1255" si="547">F1241*$C$1220</f>
        <v>0</v>
      </c>
      <c r="H1241" s="375"/>
      <c r="I1241" s="312">
        <f t="shared" ref="I1241:I1255" si="548">H1241*C1241</f>
        <v>0</v>
      </c>
      <c r="J1241" s="312">
        <f t="shared" ref="J1241:J1255" si="549">I1241*$C$1220</f>
        <v>0</v>
      </c>
      <c r="K1241" s="315" t="str">
        <f t="shared" si="542"/>
        <v>#DIV/0!</v>
      </c>
      <c r="L1241" s="331"/>
      <c r="M1241" s="331"/>
      <c r="N1241" s="331"/>
      <c r="O1241" s="331"/>
      <c r="P1241" s="331"/>
      <c r="Q1241" s="331"/>
      <c r="R1241" s="331"/>
      <c r="S1241" s="331"/>
      <c r="T1241" s="331"/>
      <c r="U1241" s="331"/>
      <c r="V1241" s="331"/>
      <c r="W1241" s="331"/>
      <c r="X1241" s="331"/>
      <c r="Y1241" s="331"/>
      <c r="Z1241" s="331"/>
    </row>
    <row r="1242" hidden="1">
      <c r="A1242" s="335"/>
      <c r="B1242" s="349"/>
      <c r="C1242" s="339"/>
      <c r="D1242" s="351"/>
      <c r="E1242" s="336"/>
      <c r="F1242" s="312">
        <f t="shared" si="546"/>
        <v>0</v>
      </c>
      <c r="G1242" s="312">
        <f t="shared" si="547"/>
        <v>0</v>
      </c>
      <c r="H1242" s="372"/>
      <c r="I1242" s="312">
        <f t="shared" si="548"/>
        <v>0</v>
      </c>
      <c r="J1242" s="312">
        <f t="shared" si="549"/>
        <v>0</v>
      </c>
      <c r="K1242" s="315" t="str">
        <f t="shared" si="542"/>
        <v>#DIV/0!</v>
      </c>
      <c r="L1242" s="290"/>
      <c r="M1242" s="290"/>
      <c r="N1242" s="290"/>
      <c r="O1242" s="290"/>
      <c r="P1242" s="290"/>
      <c r="Q1242" s="290"/>
      <c r="R1242" s="290"/>
      <c r="S1242" s="290"/>
      <c r="T1242" s="290"/>
      <c r="U1242" s="290"/>
      <c r="V1242" s="290"/>
      <c r="W1242" s="290"/>
      <c r="X1242" s="290"/>
      <c r="Y1242" s="290"/>
      <c r="Z1242" s="290"/>
    </row>
    <row r="1243" hidden="1">
      <c r="A1243" s="335"/>
      <c r="B1243" s="354"/>
      <c r="C1243" s="339"/>
      <c r="D1243" s="351"/>
      <c r="E1243" s="336"/>
      <c r="F1243" s="312">
        <f t="shared" si="546"/>
        <v>0</v>
      </c>
      <c r="G1243" s="312">
        <f t="shared" si="547"/>
        <v>0</v>
      </c>
      <c r="H1243" s="372"/>
      <c r="I1243" s="312">
        <f t="shared" si="548"/>
        <v>0</v>
      </c>
      <c r="J1243" s="312">
        <f t="shared" si="549"/>
        <v>0</v>
      </c>
      <c r="K1243" s="315" t="str">
        <f t="shared" si="542"/>
        <v>#DIV/0!</v>
      </c>
      <c r="L1243" s="290"/>
      <c r="M1243" s="290"/>
      <c r="N1243" s="290"/>
      <c r="O1243" s="290"/>
      <c r="P1243" s="290"/>
      <c r="Q1243" s="290"/>
      <c r="R1243" s="290"/>
      <c r="S1243" s="290"/>
      <c r="T1243" s="290"/>
      <c r="U1243" s="290"/>
      <c r="V1243" s="290"/>
      <c r="W1243" s="290"/>
      <c r="X1243" s="290"/>
      <c r="Y1243" s="290"/>
      <c r="Z1243" s="290"/>
    </row>
    <row r="1244" hidden="1">
      <c r="A1244" s="335"/>
      <c r="B1244" s="349"/>
      <c r="C1244" s="339"/>
      <c r="D1244" s="351"/>
      <c r="E1244" s="336"/>
      <c r="F1244" s="312">
        <f t="shared" si="546"/>
        <v>0</v>
      </c>
      <c r="G1244" s="312">
        <f t="shared" si="547"/>
        <v>0</v>
      </c>
      <c r="H1244" s="372"/>
      <c r="I1244" s="312">
        <f t="shared" si="548"/>
        <v>0</v>
      </c>
      <c r="J1244" s="312">
        <f t="shared" si="549"/>
        <v>0</v>
      </c>
      <c r="K1244" s="315" t="str">
        <f t="shared" si="542"/>
        <v>#DIV/0!</v>
      </c>
      <c r="L1244" s="290"/>
      <c r="M1244" s="290"/>
      <c r="N1244" s="290"/>
      <c r="O1244" s="290"/>
      <c r="P1244" s="290"/>
      <c r="Q1244" s="290"/>
      <c r="R1244" s="290"/>
      <c r="S1244" s="290"/>
      <c r="T1244" s="290"/>
      <c r="U1244" s="290"/>
      <c r="V1244" s="290"/>
      <c r="W1244" s="290"/>
      <c r="X1244" s="290"/>
      <c r="Y1244" s="290"/>
      <c r="Z1244" s="290"/>
    </row>
    <row r="1245" hidden="1">
      <c r="A1245" s="335"/>
      <c r="B1245" s="349"/>
      <c r="C1245" s="339"/>
      <c r="D1245" s="351"/>
      <c r="E1245" s="336"/>
      <c r="F1245" s="312">
        <f t="shared" si="546"/>
        <v>0</v>
      </c>
      <c r="G1245" s="312">
        <f t="shared" si="547"/>
        <v>0</v>
      </c>
      <c r="H1245" s="372"/>
      <c r="I1245" s="312">
        <f t="shared" si="548"/>
        <v>0</v>
      </c>
      <c r="J1245" s="312">
        <f t="shared" si="549"/>
        <v>0</v>
      </c>
      <c r="K1245" s="315" t="str">
        <f t="shared" si="542"/>
        <v>#DIV/0!</v>
      </c>
      <c r="L1245" s="290"/>
      <c r="M1245" s="290"/>
      <c r="N1245" s="290"/>
      <c r="O1245" s="290"/>
      <c r="P1245" s="290"/>
      <c r="Q1245" s="290"/>
      <c r="R1245" s="290"/>
      <c r="S1245" s="290"/>
      <c r="T1245" s="290"/>
      <c r="U1245" s="290"/>
      <c r="V1245" s="290"/>
      <c r="W1245" s="290"/>
      <c r="X1245" s="290"/>
      <c r="Y1245" s="290"/>
      <c r="Z1245" s="290"/>
    </row>
    <row r="1246" hidden="1">
      <c r="A1246" s="335"/>
      <c r="B1246" s="349"/>
      <c r="C1246" s="339"/>
      <c r="D1246" s="351"/>
      <c r="E1246" s="336"/>
      <c r="F1246" s="312">
        <f t="shared" si="546"/>
        <v>0</v>
      </c>
      <c r="G1246" s="312">
        <f t="shared" si="547"/>
        <v>0</v>
      </c>
      <c r="H1246" s="372"/>
      <c r="I1246" s="312">
        <f t="shared" si="548"/>
        <v>0</v>
      </c>
      <c r="J1246" s="312">
        <f t="shared" si="549"/>
        <v>0</v>
      </c>
      <c r="K1246" s="315" t="str">
        <f t="shared" si="542"/>
        <v>#DIV/0!</v>
      </c>
      <c r="L1246" s="290"/>
      <c r="M1246" s="290"/>
      <c r="N1246" s="290"/>
      <c r="O1246" s="290"/>
      <c r="P1246" s="290"/>
      <c r="Q1246" s="290"/>
      <c r="R1246" s="290"/>
      <c r="S1246" s="290"/>
      <c r="T1246" s="290"/>
      <c r="U1246" s="290"/>
      <c r="V1246" s="290"/>
      <c r="W1246" s="290"/>
      <c r="X1246" s="290"/>
      <c r="Y1246" s="290"/>
      <c r="Z1246" s="290"/>
    </row>
    <row r="1247" hidden="1">
      <c r="A1247" s="335"/>
      <c r="B1247" s="349"/>
      <c r="C1247" s="339"/>
      <c r="D1247" s="351"/>
      <c r="E1247" s="336"/>
      <c r="F1247" s="312">
        <f t="shared" si="546"/>
        <v>0</v>
      </c>
      <c r="G1247" s="312">
        <f t="shared" si="547"/>
        <v>0</v>
      </c>
      <c r="H1247" s="372"/>
      <c r="I1247" s="312">
        <f t="shared" si="548"/>
        <v>0</v>
      </c>
      <c r="J1247" s="312">
        <f t="shared" si="549"/>
        <v>0</v>
      </c>
      <c r="K1247" s="315" t="str">
        <f t="shared" si="542"/>
        <v>#DIV/0!</v>
      </c>
      <c r="L1247" s="290"/>
      <c r="M1247" s="290"/>
      <c r="N1247" s="290"/>
      <c r="O1247" s="290"/>
      <c r="P1247" s="290"/>
      <c r="Q1247" s="290"/>
      <c r="R1247" s="290"/>
      <c r="S1247" s="290"/>
      <c r="T1247" s="290"/>
      <c r="U1247" s="290"/>
      <c r="V1247" s="290"/>
      <c r="W1247" s="290"/>
      <c r="X1247" s="290"/>
      <c r="Y1247" s="290"/>
      <c r="Z1247" s="290"/>
    </row>
    <row r="1248" hidden="1">
      <c r="A1248" s="335"/>
      <c r="B1248" s="349"/>
      <c r="C1248" s="339"/>
      <c r="D1248" s="351"/>
      <c r="E1248" s="336"/>
      <c r="F1248" s="312">
        <f t="shared" si="546"/>
        <v>0</v>
      </c>
      <c r="G1248" s="312">
        <f t="shared" si="547"/>
        <v>0</v>
      </c>
      <c r="H1248" s="372"/>
      <c r="I1248" s="312">
        <f t="shared" si="548"/>
        <v>0</v>
      </c>
      <c r="J1248" s="312">
        <f t="shared" si="549"/>
        <v>0</v>
      </c>
      <c r="K1248" s="315" t="str">
        <f t="shared" si="542"/>
        <v>#DIV/0!</v>
      </c>
      <c r="L1248" s="290"/>
      <c r="M1248" s="290"/>
      <c r="N1248" s="290"/>
      <c r="O1248" s="290"/>
      <c r="P1248" s="290"/>
      <c r="Q1248" s="290"/>
      <c r="R1248" s="290"/>
      <c r="S1248" s="290"/>
      <c r="T1248" s="290"/>
      <c r="U1248" s="290"/>
      <c r="V1248" s="290"/>
      <c r="W1248" s="290"/>
      <c r="X1248" s="290"/>
      <c r="Y1248" s="290"/>
      <c r="Z1248" s="290"/>
    </row>
    <row r="1249" hidden="1">
      <c r="A1249" s="335"/>
      <c r="B1249" s="349"/>
      <c r="C1249" s="339"/>
      <c r="D1249" s="351"/>
      <c r="E1249" s="336"/>
      <c r="F1249" s="312">
        <f t="shared" si="546"/>
        <v>0</v>
      </c>
      <c r="G1249" s="312">
        <f t="shared" si="547"/>
        <v>0</v>
      </c>
      <c r="H1249" s="372"/>
      <c r="I1249" s="312">
        <f t="shared" si="548"/>
        <v>0</v>
      </c>
      <c r="J1249" s="312">
        <f t="shared" si="549"/>
        <v>0</v>
      </c>
      <c r="K1249" s="315" t="str">
        <f t="shared" si="542"/>
        <v>#DIV/0!</v>
      </c>
      <c r="L1249" s="290"/>
      <c r="M1249" s="290"/>
      <c r="N1249" s="290"/>
      <c r="O1249" s="290"/>
      <c r="P1249" s="290"/>
      <c r="Q1249" s="290"/>
      <c r="R1249" s="290"/>
      <c r="S1249" s="290"/>
      <c r="T1249" s="290"/>
      <c r="U1249" s="290"/>
      <c r="V1249" s="290"/>
      <c r="W1249" s="290"/>
      <c r="X1249" s="290"/>
      <c r="Y1249" s="290"/>
      <c r="Z1249" s="290"/>
    </row>
    <row r="1250" hidden="1">
      <c r="A1250" s="335"/>
      <c r="B1250" s="349"/>
      <c r="C1250" s="339"/>
      <c r="D1250" s="351"/>
      <c r="E1250" s="336"/>
      <c r="F1250" s="312">
        <f t="shared" si="546"/>
        <v>0</v>
      </c>
      <c r="G1250" s="312">
        <f t="shared" si="547"/>
        <v>0</v>
      </c>
      <c r="H1250" s="372"/>
      <c r="I1250" s="312">
        <f t="shared" si="548"/>
        <v>0</v>
      </c>
      <c r="J1250" s="312">
        <f t="shared" si="549"/>
        <v>0</v>
      </c>
      <c r="K1250" s="315" t="str">
        <f t="shared" si="542"/>
        <v>#DIV/0!</v>
      </c>
      <c r="L1250" s="290"/>
      <c r="M1250" s="290"/>
      <c r="N1250" s="290"/>
      <c r="O1250" s="290"/>
      <c r="P1250" s="290"/>
      <c r="Q1250" s="290"/>
      <c r="R1250" s="290"/>
      <c r="S1250" s="290"/>
      <c r="T1250" s="290"/>
      <c r="U1250" s="290"/>
      <c r="V1250" s="290"/>
      <c r="W1250" s="290"/>
      <c r="X1250" s="290"/>
      <c r="Y1250" s="290"/>
      <c r="Z1250" s="290"/>
    </row>
    <row r="1251" hidden="1">
      <c r="A1251" s="335"/>
      <c r="B1251" s="349"/>
      <c r="C1251" s="339"/>
      <c r="D1251" s="351"/>
      <c r="E1251" s="336"/>
      <c r="F1251" s="312">
        <f t="shared" si="546"/>
        <v>0</v>
      </c>
      <c r="G1251" s="312">
        <f t="shared" si="547"/>
        <v>0</v>
      </c>
      <c r="H1251" s="372"/>
      <c r="I1251" s="312">
        <f t="shared" si="548"/>
        <v>0</v>
      </c>
      <c r="J1251" s="312">
        <f t="shared" si="549"/>
        <v>0</v>
      </c>
      <c r="K1251" s="315" t="str">
        <f t="shared" si="542"/>
        <v>#DIV/0!</v>
      </c>
      <c r="L1251" s="290"/>
      <c r="M1251" s="290"/>
      <c r="N1251" s="290"/>
      <c r="O1251" s="290"/>
      <c r="P1251" s="290"/>
      <c r="Q1251" s="290"/>
      <c r="R1251" s="290"/>
      <c r="S1251" s="290"/>
      <c r="T1251" s="290"/>
      <c r="U1251" s="290"/>
      <c r="V1251" s="290"/>
      <c r="W1251" s="290"/>
      <c r="X1251" s="290"/>
      <c r="Y1251" s="290"/>
      <c r="Z1251" s="290"/>
    </row>
    <row r="1252" hidden="1">
      <c r="A1252" s="335"/>
      <c r="B1252" s="349"/>
      <c r="C1252" s="339"/>
      <c r="D1252" s="351"/>
      <c r="E1252" s="336"/>
      <c r="F1252" s="312">
        <f t="shared" si="546"/>
        <v>0</v>
      </c>
      <c r="G1252" s="312">
        <f t="shared" si="547"/>
        <v>0</v>
      </c>
      <c r="H1252" s="372"/>
      <c r="I1252" s="312">
        <f t="shared" si="548"/>
        <v>0</v>
      </c>
      <c r="J1252" s="312">
        <f t="shared" si="549"/>
        <v>0</v>
      </c>
      <c r="K1252" s="315" t="str">
        <f t="shared" si="542"/>
        <v>#DIV/0!</v>
      </c>
      <c r="L1252" s="290"/>
      <c r="M1252" s="290"/>
      <c r="N1252" s="290"/>
      <c r="O1252" s="290"/>
      <c r="P1252" s="290"/>
      <c r="Q1252" s="290"/>
      <c r="R1252" s="290"/>
      <c r="S1252" s="290"/>
      <c r="T1252" s="290"/>
      <c r="U1252" s="290"/>
      <c r="V1252" s="290"/>
      <c r="W1252" s="290"/>
      <c r="X1252" s="290"/>
      <c r="Y1252" s="290"/>
      <c r="Z1252" s="290"/>
    </row>
    <row r="1253" hidden="1">
      <c r="A1253" s="335"/>
      <c r="B1253" s="349"/>
      <c r="C1253" s="339"/>
      <c r="D1253" s="351"/>
      <c r="E1253" s="336"/>
      <c r="F1253" s="312">
        <f t="shared" si="546"/>
        <v>0</v>
      </c>
      <c r="G1253" s="312">
        <f t="shared" si="547"/>
        <v>0</v>
      </c>
      <c r="H1253" s="372"/>
      <c r="I1253" s="312">
        <f t="shared" si="548"/>
        <v>0</v>
      </c>
      <c r="J1253" s="312">
        <f t="shared" si="549"/>
        <v>0</v>
      </c>
      <c r="K1253" s="315" t="str">
        <f t="shared" si="542"/>
        <v>#DIV/0!</v>
      </c>
      <c r="L1253" s="290"/>
      <c r="M1253" s="290"/>
      <c r="N1253" s="290"/>
      <c r="O1253" s="290"/>
      <c r="P1253" s="290"/>
      <c r="Q1253" s="290"/>
      <c r="R1253" s="290"/>
      <c r="S1253" s="290"/>
      <c r="T1253" s="290"/>
      <c r="U1253" s="290"/>
      <c r="V1253" s="290"/>
      <c r="W1253" s="290"/>
      <c r="X1253" s="290"/>
      <c r="Y1253" s="290"/>
      <c r="Z1253" s="290"/>
    </row>
    <row r="1254" hidden="1">
      <c r="A1254" s="337"/>
      <c r="B1254" s="338"/>
      <c r="C1254" s="339"/>
      <c r="D1254" s="351"/>
      <c r="E1254" s="336"/>
      <c r="F1254" s="312">
        <f t="shared" si="546"/>
        <v>0</v>
      </c>
      <c r="G1254" s="312">
        <f t="shared" si="547"/>
        <v>0</v>
      </c>
      <c r="H1254" s="372"/>
      <c r="I1254" s="312">
        <f t="shared" si="548"/>
        <v>0</v>
      </c>
      <c r="J1254" s="312">
        <f t="shared" si="549"/>
        <v>0</v>
      </c>
      <c r="K1254" s="315" t="str">
        <f t="shared" si="542"/>
        <v>#DIV/0!</v>
      </c>
      <c r="L1254" s="290"/>
      <c r="M1254" s="290"/>
      <c r="N1254" s="290"/>
      <c r="O1254" s="290"/>
      <c r="P1254" s="290"/>
      <c r="Q1254" s="290"/>
      <c r="R1254" s="290"/>
      <c r="S1254" s="290"/>
      <c r="T1254" s="290"/>
      <c r="U1254" s="290"/>
      <c r="V1254" s="290"/>
      <c r="W1254" s="290"/>
      <c r="X1254" s="290"/>
      <c r="Y1254" s="290"/>
      <c r="Z1254" s="290"/>
    </row>
    <row r="1255" hidden="1">
      <c r="A1255" s="341"/>
      <c r="B1255" s="338"/>
      <c r="C1255" s="342"/>
      <c r="D1255" s="355"/>
      <c r="E1255" s="343"/>
      <c r="F1255" s="312">
        <f t="shared" si="546"/>
        <v>0</v>
      </c>
      <c r="G1255" s="312">
        <f t="shared" si="547"/>
        <v>0</v>
      </c>
      <c r="H1255" s="374"/>
      <c r="I1255" s="312">
        <f t="shared" si="548"/>
        <v>0</v>
      </c>
      <c r="J1255" s="312">
        <f t="shared" si="549"/>
        <v>0</v>
      </c>
      <c r="K1255" s="315" t="str">
        <f t="shared" si="542"/>
        <v>#DIV/0!</v>
      </c>
      <c r="L1255" s="290"/>
      <c r="M1255" s="290"/>
      <c r="N1255" s="290"/>
      <c r="O1255" s="290"/>
      <c r="P1255" s="290"/>
      <c r="Q1255" s="290"/>
      <c r="R1255" s="290"/>
      <c r="S1255" s="290"/>
      <c r="T1255" s="290"/>
      <c r="U1255" s="290"/>
      <c r="V1255" s="290"/>
      <c r="W1255" s="290"/>
      <c r="X1255" s="290"/>
      <c r="Y1255" s="290"/>
      <c r="Z1255" s="290"/>
    </row>
    <row r="1256" hidden="1">
      <c r="A1256" s="344"/>
      <c r="B1256" s="345" t="s">
        <v>854</v>
      </c>
      <c r="C1256" s="346">
        <f>SUM(C1241:C1255)</f>
        <v>0</v>
      </c>
      <c r="D1256" s="346"/>
      <c r="E1256" s="346"/>
      <c r="F1256" s="347">
        <f t="shared" ref="F1256:G1256" si="550">SUM(F1241:F1255)</f>
        <v>0</v>
      </c>
      <c r="G1256" s="347">
        <f t="shared" si="550"/>
        <v>0</v>
      </c>
      <c r="H1256" s="346"/>
      <c r="I1256" s="347">
        <f t="shared" ref="I1256:K1256" si="551">SUM(I1241:I1255)</f>
        <v>0</v>
      </c>
      <c r="J1256" s="347">
        <f t="shared" si="551"/>
        <v>0</v>
      </c>
      <c r="K1256" s="346" t="str">
        <f t="shared" si="551"/>
        <v>#DIV/0!</v>
      </c>
      <c r="L1256" s="290"/>
      <c r="M1256" s="290"/>
      <c r="N1256" s="290"/>
      <c r="O1256" s="290"/>
      <c r="P1256" s="290"/>
      <c r="Q1256" s="290"/>
      <c r="R1256" s="290"/>
      <c r="S1256" s="290"/>
      <c r="T1256" s="290"/>
      <c r="U1256" s="290"/>
      <c r="V1256" s="290"/>
      <c r="W1256" s="290"/>
      <c r="X1256" s="290"/>
      <c r="Y1256" s="290"/>
      <c r="Z1256" s="290"/>
    </row>
    <row r="1257" hidden="1">
      <c r="A1257" s="335"/>
      <c r="B1257" s="349"/>
      <c r="C1257" s="350"/>
      <c r="D1257" s="351"/>
      <c r="E1257" s="352"/>
      <c r="F1257" s="312">
        <f t="shared" ref="F1257:F1271" si="552">E1257*C1257</f>
        <v>0</v>
      </c>
      <c r="G1257" s="312">
        <f t="shared" ref="G1257:G1271" si="553">F1257*$C$1220</f>
        <v>0</v>
      </c>
      <c r="H1257" s="375"/>
      <c r="I1257" s="312">
        <f t="shared" ref="I1257:I1271" si="554">H1257*C1257</f>
        <v>0</v>
      </c>
      <c r="J1257" s="312">
        <f t="shared" ref="J1257:J1271" si="555">I1257*$C$1220</f>
        <v>0</v>
      </c>
      <c r="K1257" s="315" t="str">
        <f t="shared" ref="K1257:K1287" si="556">G1257/J1257</f>
        <v>#DIV/0!</v>
      </c>
      <c r="L1257" s="331"/>
      <c r="M1257" s="331"/>
      <c r="N1257" s="331"/>
      <c r="O1257" s="331"/>
      <c r="P1257" s="331"/>
      <c r="Q1257" s="331"/>
      <c r="R1257" s="331"/>
      <c r="S1257" s="331"/>
      <c r="T1257" s="331"/>
      <c r="U1257" s="331"/>
      <c r="V1257" s="331"/>
      <c r="W1257" s="331"/>
      <c r="X1257" s="331"/>
      <c r="Y1257" s="331"/>
      <c r="Z1257" s="331"/>
    </row>
    <row r="1258" hidden="1">
      <c r="A1258" s="335"/>
      <c r="B1258" s="349"/>
      <c r="C1258" s="339"/>
      <c r="D1258" s="351"/>
      <c r="E1258" s="336"/>
      <c r="F1258" s="312">
        <f t="shared" si="552"/>
        <v>0</v>
      </c>
      <c r="G1258" s="312">
        <f t="shared" si="553"/>
        <v>0</v>
      </c>
      <c r="H1258" s="372"/>
      <c r="I1258" s="312">
        <f t="shared" si="554"/>
        <v>0</v>
      </c>
      <c r="J1258" s="312">
        <f t="shared" si="555"/>
        <v>0</v>
      </c>
      <c r="K1258" s="315" t="str">
        <f t="shared" si="556"/>
        <v>#DIV/0!</v>
      </c>
      <c r="L1258" s="290"/>
      <c r="M1258" s="290"/>
      <c r="N1258" s="290"/>
      <c r="O1258" s="290"/>
      <c r="P1258" s="290"/>
      <c r="Q1258" s="290"/>
      <c r="R1258" s="290"/>
      <c r="S1258" s="290"/>
      <c r="T1258" s="290"/>
      <c r="U1258" s="290"/>
      <c r="V1258" s="290"/>
      <c r="W1258" s="290"/>
      <c r="X1258" s="290"/>
      <c r="Y1258" s="290"/>
      <c r="Z1258" s="290"/>
    </row>
    <row r="1259" hidden="1">
      <c r="A1259" s="335"/>
      <c r="B1259" s="354"/>
      <c r="C1259" s="339"/>
      <c r="D1259" s="351"/>
      <c r="E1259" s="336"/>
      <c r="F1259" s="312">
        <f t="shared" si="552"/>
        <v>0</v>
      </c>
      <c r="G1259" s="312">
        <f t="shared" si="553"/>
        <v>0</v>
      </c>
      <c r="H1259" s="372"/>
      <c r="I1259" s="312">
        <f t="shared" si="554"/>
        <v>0</v>
      </c>
      <c r="J1259" s="312">
        <f t="shared" si="555"/>
        <v>0</v>
      </c>
      <c r="K1259" s="315" t="str">
        <f t="shared" si="556"/>
        <v>#DIV/0!</v>
      </c>
      <c r="L1259" s="290"/>
      <c r="M1259" s="290"/>
      <c r="N1259" s="290"/>
      <c r="O1259" s="290"/>
      <c r="P1259" s="290"/>
      <c r="Q1259" s="290"/>
      <c r="R1259" s="290"/>
      <c r="S1259" s="290"/>
      <c r="T1259" s="290"/>
      <c r="U1259" s="290"/>
      <c r="V1259" s="290"/>
      <c r="W1259" s="290"/>
      <c r="X1259" s="290"/>
      <c r="Y1259" s="290"/>
      <c r="Z1259" s="290"/>
    </row>
    <row r="1260" hidden="1">
      <c r="A1260" s="335"/>
      <c r="B1260" s="349"/>
      <c r="C1260" s="339"/>
      <c r="D1260" s="351"/>
      <c r="E1260" s="336"/>
      <c r="F1260" s="312">
        <f t="shared" si="552"/>
        <v>0</v>
      </c>
      <c r="G1260" s="312">
        <f t="shared" si="553"/>
        <v>0</v>
      </c>
      <c r="H1260" s="372"/>
      <c r="I1260" s="312">
        <f t="shared" si="554"/>
        <v>0</v>
      </c>
      <c r="J1260" s="312">
        <f t="shared" si="555"/>
        <v>0</v>
      </c>
      <c r="K1260" s="315" t="str">
        <f t="shared" si="556"/>
        <v>#DIV/0!</v>
      </c>
      <c r="L1260" s="290"/>
      <c r="M1260" s="290"/>
      <c r="N1260" s="290"/>
      <c r="O1260" s="290"/>
      <c r="P1260" s="290"/>
      <c r="Q1260" s="290"/>
      <c r="R1260" s="290"/>
      <c r="S1260" s="290"/>
      <c r="T1260" s="290"/>
      <c r="U1260" s="290"/>
      <c r="V1260" s="290"/>
      <c r="W1260" s="290"/>
      <c r="X1260" s="290"/>
      <c r="Y1260" s="290"/>
      <c r="Z1260" s="290"/>
    </row>
    <row r="1261" hidden="1">
      <c r="A1261" s="335"/>
      <c r="B1261" s="349"/>
      <c r="C1261" s="339"/>
      <c r="D1261" s="351"/>
      <c r="E1261" s="336"/>
      <c r="F1261" s="312">
        <f t="shared" si="552"/>
        <v>0</v>
      </c>
      <c r="G1261" s="312">
        <f t="shared" si="553"/>
        <v>0</v>
      </c>
      <c r="H1261" s="372"/>
      <c r="I1261" s="312">
        <f t="shared" si="554"/>
        <v>0</v>
      </c>
      <c r="J1261" s="312">
        <f t="shared" si="555"/>
        <v>0</v>
      </c>
      <c r="K1261" s="315" t="str">
        <f t="shared" si="556"/>
        <v>#DIV/0!</v>
      </c>
      <c r="L1261" s="290"/>
      <c r="M1261" s="290"/>
      <c r="N1261" s="290"/>
      <c r="O1261" s="290"/>
      <c r="P1261" s="290"/>
      <c r="Q1261" s="290"/>
      <c r="R1261" s="290"/>
      <c r="S1261" s="290"/>
      <c r="T1261" s="290"/>
      <c r="U1261" s="290"/>
      <c r="V1261" s="290"/>
      <c r="W1261" s="290"/>
      <c r="X1261" s="290"/>
      <c r="Y1261" s="290"/>
      <c r="Z1261" s="290"/>
    </row>
    <row r="1262" hidden="1">
      <c r="A1262" s="335"/>
      <c r="B1262" s="349"/>
      <c r="C1262" s="339"/>
      <c r="D1262" s="351"/>
      <c r="E1262" s="336"/>
      <c r="F1262" s="312">
        <f t="shared" si="552"/>
        <v>0</v>
      </c>
      <c r="G1262" s="312">
        <f t="shared" si="553"/>
        <v>0</v>
      </c>
      <c r="H1262" s="372"/>
      <c r="I1262" s="312">
        <f t="shared" si="554"/>
        <v>0</v>
      </c>
      <c r="J1262" s="312">
        <f t="shared" si="555"/>
        <v>0</v>
      </c>
      <c r="K1262" s="315" t="str">
        <f t="shared" si="556"/>
        <v>#DIV/0!</v>
      </c>
      <c r="L1262" s="290"/>
      <c r="M1262" s="290"/>
      <c r="N1262" s="290"/>
      <c r="O1262" s="290"/>
      <c r="P1262" s="290"/>
      <c r="Q1262" s="290"/>
      <c r="R1262" s="290"/>
      <c r="S1262" s="290"/>
      <c r="T1262" s="290"/>
      <c r="U1262" s="290"/>
      <c r="V1262" s="290"/>
      <c r="W1262" s="290"/>
      <c r="X1262" s="290"/>
      <c r="Y1262" s="290"/>
      <c r="Z1262" s="290"/>
    </row>
    <row r="1263" hidden="1">
      <c r="A1263" s="335"/>
      <c r="B1263" s="349"/>
      <c r="C1263" s="339"/>
      <c r="D1263" s="351"/>
      <c r="E1263" s="336"/>
      <c r="F1263" s="312">
        <f t="shared" si="552"/>
        <v>0</v>
      </c>
      <c r="G1263" s="312">
        <f t="shared" si="553"/>
        <v>0</v>
      </c>
      <c r="H1263" s="372"/>
      <c r="I1263" s="312">
        <f t="shared" si="554"/>
        <v>0</v>
      </c>
      <c r="J1263" s="312">
        <f t="shared" si="555"/>
        <v>0</v>
      </c>
      <c r="K1263" s="315" t="str">
        <f t="shared" si="556"/>
        <v>#DIV/0!</v>
      </c>
      <c r="L1263" s="290"/>
      <c r="M1263" s="290"/>
      <c r="N1263" s="290"/>
      <c r="O1263" s="290"/>
      <c r="P1263" s="290"/>
      <c r="Q1263" s="290"/>
      <c r="R1263" s="290"/>
      <c r="S1263" s="290"/>
      <c r="T1263" s="290"/>
      <c r="U1263" s="290"/>
      <c r="V1263" s="290"/>
      <c r="W1263" s="290"/>
      <c r="X1263" s="290"/>
      <c r="Y1263" s="290"/>
      <c r="Z1263" s="290"/>
    </row>
    <row r="1264" hidden="1">
      <c r="A1264" s="335"/>
      <c r="B1264" s="349"/>
      <c r="C1264" s="339"/>
      <c r="D1264" s="351"/>
      <c r="E1264" s="336"/>
      <c r="F1264" s="312">
        <f t="shared" si="552"/>
        <v>0</v>
      </c>
      <c r="G1264" s="312">
        <f t="shared" si="553"/>
        <v>0</v>
      </c>
      <c r="H1264" s="372"/>
      <c r="I1264" s="312">
        <f t="shared" si="554"/>
        <v>0</v>
      </c>
      <c r="J1264" s="312">
        <f t="shared" si="555"/>
        <v>0</v>
      </c>
      <c r="K1264" s="315" t="str">
        <f t="shared" si="556"/>
        <v>#DIV/0!</v>
      </c>
      <c r="L1264" s="290"/>
      <c r="M1264" s="290"/>
      <c r="N1264" s="290"/>
      <c r="O1264" s="290"/>
      <c r="P1264" s="290"/>
      <c r="Q1264" s="290"/>
      <c r="R1264" s="290"/>
      <c r="S1264" s="290"/>
      <c r="T1264" s="290"/>
      <c r="U1264" s="290"/>
      <c r="V1264" s="290"/>
      <c r="W1264" s="290"/>
      <c r="X1264" s="290"/>
      <c r="Y1264" s="290"/>
      <c r="Z1264" s="290"/>
    </row>
    <row r="1265" hidden="1">
      <c r="A1265" s="335"/>
      <c r="B1265" s="349"/>
      <c r="C1265" s="339"/>
      <c r="D1265" s="351"/>
      <c r="E1265" s="336"/>
      <c r="F1265" s="312">
        <f t="shared" si="552"/>
        <v>0</v>
      </c>
      <c r="G1265" s="312">
        <f t="shared" si="553"/>
        <v>0</v>
      </c>
      <c r="H1265" s="372"/>
      <c r="I1265" s="312">
        <f t="shared" si="554"/>
        <v>0</v>
      </c>
      <c r="J1265" s="312">
        <f t="shared" si="555"/>
        <v>0</v>
      </c>
      <c r="K1265" s="315" t="str">
        <f t="shared" si="556"/>
        <v>#DIV/0!</v>
      </c>
      <c r="L1265" s="290"/>
      <c r="M1265" s="290"/>
      <c r="N1265" s="290"/>
      <c r="O1265" s="290"/>
      <c r="P1265" s="290"/>
      <c r="Q1265" s="290"/>
      <c r="R1265" s="290"/>
      <c r="S1265" s="290"/>
      <c r="T1265" s="290"/>
      <c r="U1265" s="290"/>
      <c r="V1265" s="290"/>
      <c r="W1265" s="290"/>
      <c r="X1265" s="290"/>
      <c r="Y1265" s="290"/>
      <c r="Z1265" s="290"/>
    </row>
    <row r="1266" hidden="1">
      <c r="A1266" s="335"/>
      <c r="B1266" s="349"/>
      <c r="C1266" s="339"/>
      <c r="D1266" s="351"/>
      <c r="E1266" s="336"/>
      <c r="F1266" s="312">
        <f t="shared" si="552"/>
        <v>0</v>
      </c>
      <c r="G1266" s="312">
        <f t="shared" si="553"/>
        <v>0</v>
      </c>
      <c r="H1266" s="372"/>
      <c r="I1266" s="312">
        <f t="shared" si="554"/>
        <v>0</v>
      </c>
      <c r="J1266" s="312">
        <f t="shared" si="555"/>
        <v>0</v>
      </c>
      <c r="K1266" s="315" t="str">
        <f t="shared" si="556"/>
        <v>#DIV/0!</v>
      </c>
      <c r="L1266" s="290"/>
      <c r="M1266" s="290"/>
      <c r="N1266" s="290"/>
      <c r="O1266" s="290"/>
      <c r="P1266" s="290"/>
      <c r="Q1266" s="290"/>
      <c r="R1266" s="290"/>
      <c r="S1266" s="290"/>
      <c r="T1266" s="290"/>
      <c r="U1266" s="290"/>
      <c r="V1266" s="290"/>
      <c r="W1266" s="290"/>
      <c r="X1266" s="290"/>
      <c r="Y1266" s="290"/>
      <c r="Z1266" s="290"/>
    </row>
    <row r="1267" hidden="1">
      <c r="A1267" s="335"/>
      <c r="B1267" s="349"/>
      <c r="C1267" s="339"/>
      <c r="D1267" s="351"/>
      <c r="E1267" s="336"/>
      <c r="F1267" s="312">
        <f t="shared" si="552"/>
        <v>0</v>
      </c>
      <c r="G1267" s="312">
        <f t="shared" si="553"/>
        <v>0</v>
      </c>
      <c r="H1267" s="372"/>
      <c r="I1267" s="312">
        <f t="shared" si="554"/>
        <v>0</v>
      </c>
      <c r="J1267" s="312">
        <f t="shared" si="555"/>
        <v>0</v>
      </c>
      <c r="K1267" s="315" t="str">
        <f t="shared" si="556"/>
        <v>#DIV/0!</v>
      </c>
      <c r="L1267" s="290"/>
      <c r="M1267" s="290"/>
      <c r="N1267" s="290"/>
      <c r="O1267" s="290"/>
      <c r="P1267" s="290"/>
      <c r="Q1267" s="290"/>
      <c r="R1267" s="290"/>
      <c r="S1267" s="290"/>
      <c r="T1267" s="290"/>
      <c r="U1267" s="290"/>
      <c r="V1267" s="290"/>
      <c r="W1267" s="290"/>
      <c r="X1267" s="290"/>
      <c r="Y1267" s="290"/>
      <c r="Z1267" s="290"/>
    </row>
    <row r="1268" hidden="1">
      <c r="A1268" s="335"/>
      <c r="B1268" s="349"/>
      <c r="C1268" s="339"/>
      <c r="D1268" s="351"/>
      <c r="E1268" s="336"/>
      <c r="F1268" s="312">
        <f t="shared" si="552"/>
        <v>0</v>
      </c>
      <c r="G1268" s="312">
        <f t="shared" si="553"/>
        <v>0</v>
      </c>
      <c r="H1268" s="372"/>
      <c r="I1268" s="312">
        <f t="shared" si="554"/>
        <v>0</v>
      </c>
      <c r="J1268" s="312">
        <f t="shared" si="555"/>
        <v>0</v>
      </c>
      <c r="K1268" s="315" t="str">
        <f t="shared" si="556"/>
        <v>#DIV/0!</v>
      </c>
      <c r="L1268" s="290"/>
      <c r="M1268" s="290"/>
      <c r="N1268" s="290"/>
      <c r="O1268" s="290"/>
      <c r="P1268" s="290"/>
      <c r="Q1268" s="290"/>
      <c r="R1268" s="290"/>
      <c r="S1268" s="290"/>
      <c r="T1268" s="290"/>
      <c r="U1268" s="290"/>
      <c r="V1268" s="290"/>
      <c r="W1268" s="290"/>
      <c r="X1268" s="290"/>
      <c r="Y1268" s="290"/>
      <c r="Z1268" s="290"/>
    </row>
    <row r="1269" hidden="1">
      <c r="A1269" s="335"/>
      <c r="B1269" s="349"/>
      <c r="C1269" s="339"/>
      <c r="D1269" s="351"/>
      <c r="E1269" s="336"/>
      <c r="F1269" s="312">
        <f t="shared" si="552"/>
        <v>0</v>
      </c>
      <c r="G1269" s="312">
        <f t="shared" si="553"/>
        <v>0</v>
      </c>
      <c r="H1269" s="372"/>
      <c r="I1269" s="312">
        <f t="shared" si="554"/>
        <v>0</v>
      </c>
      <c r="J1269" s="312">
        <f t="shared" si="555"/>
        <v>0</v>
      </c>
      <c r="K1269" s="315" t="str">
        <f t="shared" si="556"/>
        <v>#DIV/0!</v>
      </c>
      <c r="L1269" s="290"/>
      <c r="M1269" s="290"/>
      <c r="N1269" s="290"/>
      <c r="O1269" s="290"/>
      <c r="P1269" s="290"/>
      <c r="Q1269" s="290"/>
      <c r="R1269" s="290"/>
      <c r="S1269" s="290"/>
      <c r="T1269" s="290"/>
      <c r="U1269" s="290"/>
      <c r="V1269" s="290"/>
      <c r="W1269" s="290"/>
      <c r="X1269" s="290"/>
      <c r="Y1269" s="290"/>
      <c r="Z1269" s="290"/>
    </row>
    <row r="1270" hidden="1">
      <c r="A1270" s="337"/>
      <c r="B1270" s="338"/>
      <c r="C1270" s="339"/>
      <c r="D1270" s="351"/>
      <c r="E1270" s="336"/>
      <c r="F1270" s="312">
        <f t="shared" si="552"/>
        <v>0</v>
      </c>
      <c r="G1270" s="312">
        <f t="shared" si="553"/>
        <v>0</v>
      </c>
      <c r="H1270" s="372"/>
      <c r="I1270" s="312">
        <f t="shared" si="554"/>
        <v>0</v>
      </c>
      <c r="J1270" s="312">
        <f t="shared" si="555"/>
        <v>0</v>
      </c>
      <c r="K1270" s="315" t="str">
        <f t="shared" si="556"/>
        <v>#DIV/0!</v>
      </c>
      <c r="L1270" s="290"/>
      <c r="M1270" s="290"/>
      <c r="N1270" s="290"/>
      <c r="O1270" s="290"/>
      <c r="P1270" s="290"/>
      <c r="Q1270" s="290"/>
      <c r="R1270" s="290"/>
      <c r="S1270" s="290"/>
      <c r="T1270" s="290"/>
      <c r="U1270" s="290"/>
      <c r="V1270" s="290"/>
      <c r="W1270" s="290"/>
      <c r="X1270" s="290"/>
      <c r="Y1270" s="290"/>
      <c r="Z1270" s="290"/>
    </row>
    <row r="1271" hidden="1">
      <c r="A1271" s="341"/>
      <c r="B1271" s="338"/>
      <c r="C1271" s="342"/>
      <c r="D1271" s="355"/>
      <c r="E1271" s="343"/>
      <c r="F1271" s="312">
        <f t="shared" si="552"/>
        <v>0</v>
      </c>
      <c r="G1271" s="312">
        <f t="shared" si="553"/>
        <v>0</v>
      </c>
      <c r="H1271" s="374"/>
      <c r="I1271" s="312">
        <f t="shared" si="554"/>
        <v>0</v>
      </c>
      <c r="J1271" s="312">
        <f t="shared" si="555"/>
        <v>0</v>
      </c>
      <c r="K1271" s="315" t="str">
        <f t="shared" si="556"/>
        <v>#DIV/0!</v>
      </c>
      <c r="L1271" s="290"/>
      <c r="M1271" s="290"/>
      <c r="N1271" s="290"/>
      <c r="O1271" s="290"/>
      <c r="P1271" s="290"/>
      <c r="Q1271" s="290"/>
      <c r="R1271" s="290"/>
      <c r="S1271" s="290"/>
      <c r="T1271" s="290"/>
      <c r="U1271" s="290"/>
      <c r="V1271" s="290"/>
      <c r="W1271" s="290"/>
      <c r="X1271" s="290"/>
      <c r="Y1271" s="290"/>
      <c r="Z1271" s="290"/>
    </row>
    <row r="1272" hidden="1">
      <c r="A1272" s="344"/>
      <c r="B1272" s="345" t="s">
        <v>855</v>
      </c>
      <c r="C1272" s="346">
        <f>SUM(C1257:C1271)</f>
        <v>0</v>
      </c>
      <c r="D1272" s="346"/>
      <c r="E1272" s="346"/>
      <c r="F1272" s="347">
        <f t="shared" ref="F1272:G1272" si="557">SUM(F1257:F1271)</f>
        <v>0</v>
      </c>
      <c r="G1272" s="347">
        <f t="shared" si="557"/>
        <v>0</v>
      </c>
      <c r="H1272" s="346"/>
      <c r="I1272" s="347">
        <f t="shared" ref="I1272:J1272" si="558">SUM(I1257:I1271)</f>
        <v>0</v>
      </c>
      <c r="J1272" s="347">
        <f t="shared" si="558"/>
        <v>0</v>
      </c>
      <c r="K1272" s="348" t="str">
        <f t="shared" si="556"/>
        <v>#DIV/0!</v>
      </c>
      <c r="L1272" s="290"/>
      <c r="M1272" s="290"/>
      <c r="N1272" s="290"/>
      <c r="O1272" s="290"/>
      <c r="P1272" s="290"/>
      <c r="Q1272" s="290"/>
      <c r="R1272" s="290"/>
      <c r="S1272" s="290"/>
      <c r="T1272" s="290"/>
      <c r="U1272" s="290"/>
      <c r="V1272" s="290"/>
      <c r="W1272" s="290"/>
      <c r="X1272" s="290"/>
      <c r="Y1272" s="290"/>
      <c r="Z1272" s="290"/>
    </row>
    <row r="1273" hidden="1">
      <c r="A1273" s="335"/>
      <c r="B1273" s="349"/>
      <c r="C1273" s="350"/>
      <c r="D1273" s="351"/>
      <c r="E1273" s="352"/>
      <c r="F1273" s="312">
        <f t="shared" ref="F1273:F1287" si="559">E1273*C1273</f>
        <v>0</v>
      </c>
      <c r="G1273" s="312">
        <f t="shared" ref="G1273:G1287" si="560">F1273*$C$1220</f>
        <v>0</v>
      </c>
      <c r="H1273" s="375"/>
      <c r="I1273" s="312">
        <f t="shared" ref="I1273:I1287" si="561">H1273*C1273</f>
        <v>0</v>
      </c>
      <c r="J1273" s="312">
        <f t="shared" ref="J1273:J1287" si="562">I1273*$C$1220</f>
        <v>0</v>
      </c>
      <c r="K1273" s="315" t="str">
        <f t="shared" si="556"/>
        <v>#DIV/0!</v>
      </c>
      <c r="L1273" s="331"/>
      <c r="M1273" s="331"/>
      <c r="N1273" s="331"/>
      <c r="O1273" s="331"/>
      <c r="P1273" s="331"/>
      <c r="Q1273" s="331"/>
      <c r="R1273" s="331"/>
      <c r="S1273" s="331"/>
      <c r="T1273" s="331"/>
      <c r="U1273" s="331"/>
      <c r="V1273" s="331"/>
      <c r="W1273" s="331"/>
      <c r="X1273" s="331"/>
      <c r="Y1273" s="331"/>
      <c r="Z1273" s="331"/>
    </row>
    <row r="1274" hidden="1">
      <c r="A1274" s="335"/>
      <c r="B1274" s="349"/>
      <c r="C1274" s="339"/>
      <c r="D1274" s="351"/>
      <c r="E1274" s="336"/>
      <c r="F1274" s="312">
        <f t="shared" si="559"/>
        <v>0</v>
      </c>
      <c r="G1274" s="312">
        <f t="shared" si="560"/>
        <v>0</v>
      </c>
      <c r="H1274" s="372"/>
      <c r="I1274" s="312">
        <f t="shared" si="561"/>
        <v>0</v>
      </c>
      <c r="J1274" s="312">
        <f t="shared" si="562"/>
        <v>0</v>
      </c>
      <c r="K1274" s="315" t="str">
        <f t="shared" si="556"/>
        <v>#DIV/0!</v>
      </c>
      <c r="L1274" s="290"/>
      <c r="M1274" s="290"/>
      <c r="N1274" s="290"/>
      <c r="O1274" s="290"/>
      <c r="P1274" s="290"/>
      <c r="Q1274" s="290"/>
      <c r="R1274" s="290"/>
      <c r="S1274" s="290"/>
      <c r="T1274" s="290"/>
      <c r="U1274" s="290"/>
      <c r="V1274" s="290"/>
      <c r="W1274" s="290"/>
      <c r="X1274" s="290"/>
      <c r="Y1274" s="290"/>
      <c r="Z1274" s="290"/>
    </row>
    <row r="1275" hidden="1">
      <c r="A1275" s="335"/>
      <c r="B1275" s="354"/>
      <c r="C1275" s="339"/>
      <c r="D1275" s="351"/>
      <c r="E1275" s="336"/>
      <c r="F1275" s="312">
        <f t="shared" si="559"/>
        <v>0</v>
      </c>
      <c r="G1275" s="312">
        <f t="shared" si="560"/>
        <v>0</v>
      </c>
      <c r="H1275" s="372"/>
      <c r="I1275" s="312">
        <f t="shared" si="561"/>
        <v>0</v>
      </c>
      <c r="J1275" s="312">
        <f t="shared" si="562"/>
        <v>0</v>
      </c>
      <c r="K1275" s="315" t="str">
        <f t="shared" si="556"/>
        <v>#DIV/0!</v>
      </c>
      <c r="L1275" s="290"/>
      <c r="M1275" s="290"/>
      <c r="N1275" s="290"/>
      <c r="O1275" s="290"/>
      <c r="P1275" s="290"/>
      <c r="Q1275" s="290"/>
      <c r="R1275" s="290"/>
      <c r="S1275" s="290"/>
      <c r="T1275" s="290"/>
      <c r="U1275" s="290"/>
      <c r="V1275" s="290"/>
      <c r="W1275" s="290"/>
      <c r="X1275" s="290"/>
      <c r="Y1275" s="290"/>
      <c r="Z1275" s="290"/>
    </row>
    <row r="1276" hidden="1">
      <c r="A1276" s="335"/>
      <c r="B1276" s="349"/>
      <c r="C1276" s="339"/>
      <c r="D1276" s="351"/>
      <c r="E1276" s="336"/>
      <c r="F1276" s="312">
        <f t="shared" si="559"/>
        <v>0</v>
      </c>
      <c r="G1276" s="312">
        <f t="shared" si="560"/>
        <v>0</v>
      </c>
      <c r="H1276" s="372"/>
      <c r="I1276" s="312">
        <f t="shared" si="561"/>
        <v>0</v>
      </c>
      <c r="J1276" s="312">
        <f t="shared" si="562"/>
        <v>0</v>
      </c>
      <c r="K1276" s="315" t="str">
        <f t="shared" si="556"/>
        <v>#DIV/0!</v>
      </c>
      <c r="L1276" s="290"/>
      <c r="M1276" s="290"/>
      <c r="N1276" s="290"/>
      <c r="O1276" s="290"/>
      <c r="P1276" s="290"/>
      <c r="Q1276" s="290"/>
      <c r="R1276" s="290"/>
      <c r="S1276" s="290"/>
      <c r="T1276" s="290"/>
      <c r="U1276" s="290"/>
      <c r="V1276" s="290"/>
      <c r="W1276" s="290"/>
      <c r="X1276" s="290"/>
      <c r="Y1276" s="290"/>
      <c r="Z1276" s="290"/>
    </row>
    <row r="1277" hidden="1">
      <c r="A1277" s="335"/>
      <c r="B1277" s="349"/>
      <c r="C1277" s="339"/>
      <c r="D1277" s="351"/>
      <c r="E1277" s="336"/>
      <c r="F1277" s="312">
        <f t="shared" si="559"/>
        <v>0</v>
      </c>
      <c r="G1277" s="312">
        <f t="shared" si="560"/>
        <v>0</v>
      </c>
      <c r="H1277" s="372"/>
      <c r="I1277" s="312">
        <f t="shared" si="561"/>
        <v>0</v>
      </c>
      <c r="J1277" s="312">
        <f t="shared" si="562"/>
        <v>0</v>
      </c>
      <c r="K1277" s="315" t="str">
        <f t="shared" si="556"/>
        <v>#DIV/0!</v>
      </c>
      <c r="L1277" s="290"/>
      <c r="M1277" s="290"/>
      <c r="N1277" s="290"/>
      <c r="O1277" s="290"/>
      <c r="P1277" s="290"/>
      <c r="Q1277" s="290"/>
      <c r="R1277" s="290"/>
      <c r="S1277" s="290"/>
      <c r="T1277" s="290"/>
      <c r="U1277" s="290"/>
      <c r="V1277" s="290"/>
      <c r="W1277" s="290"/>
      <c r="X1277" s="290"/>
      <c r="Y1277" s="290"/>
      <c r="Z1277" s="290"/>
    </row>
    <row r="1278" hidden="1">
      <c r="A1278" s="335"/>
      <c r="B1278" s="349"/>
      <c r="C1278" s="339"/>
      <c r="D1278" s="351"/>
      <c r="E1278" s="336"/>
      <c r="F1278" s="312">
        <f t="shared" si="559"/>
        <v>0</v>
      </c>
      <c r="G1278" s="312">
        <f t="shared" si="560"/>
        <v>0</v>
      </c>
      <c r="H1278" s="372"/>
      <c r="I1278" s="312">
        <f t="shared" si="561"/>
        <v>0</v>
      </c>
      <c r="J1278" s="312">
        <f t="shared" si="562"/>
        <v>0</v>
      </c>
      <c r="K1278" s="315" t="str">
        <f t="shared" si="556"/>
        <v>#DIV/0!</v>
      </c>
      <c r="L1278" s="290"/>
      <c r="M1278" s="290"/>
      <c r="N1278" s="290"/>
      <c r="O1278" s="290"/>
      <c r="P1278" s="290"/>
      <c r="Q1278" s="290"/>
      <c r="R1278" s="290"/>
      <c r="S1278" s="290"/>
      <c r="T1278" s="290"/>
      <c r="U1278" s="290"/>
      <c r="V1278" s="290"/>
      <c r="W1278" s="290"/>
      <c r="X1278" s="290"/>
      <c r="Y1278" s="290"/>
      <c r="Z1278" s="290"/>
    </row>
    <row r="1279" hidden="1">
      <c r="A1279" s="335"/>
      <c r="B1279" s="349"/>
      <c r="C1279" s="339"/>
      <c r="D1279" s="351"/>
      <c r="E1279" s="336"/>
      <c r="F1279" s="312">
        <f t="shared" si="559"/>
        <v>0</v>
      </c>
      <c r="G1279" s="312">
        <f t="shared" si="560"/>
        <v>0</v>
      </c>
      <c r="H1279" s="372"/>
      <c r="I1279" s="312">
        <f t="shared" si="561"/>
        <v>0</v>
      </c>
      <c r="J1279" s="312">
        <f t="shared" si="562"/>
        <v>0</v>
      </c>
      <c r="K1279" s="315" t="str">
        <f t="shared" si="556"/>
        <v>#DIV/0!</v>
      </c>
      <c r="L1279" s="290"/>
      <c r="M1279" s="290"/>
      <c r="N1279" s="290"/>
      <c r="O1279" s="290"/>
      <c r="P1279" s="290"/>
      <c r="Q1279" s="290"/>
      <c r="R1279" s="290"/>
      <c r="S1279" s="290"/>
      <c r="T1279" s="290"/>
      <c r="U1279" s="290"/>
      <c r="V1279" s="290"/>
      <c r="W1279" s="290"/>
      <c r="X1279" s="290"/>
      <c r="Y1279" s="290"/>
      <c r="Z1279" s="290"/>
    </row>
    <row r="1280" hidden="1">
      <c r="A1280" s="335"/>
      <c r="B1280" s="349"/>
      <c r="C1280" s="339"/>
      <c r="D1280" s="351"/>
      <c r="E1280" s="336"/>
      <c r="F1280" s="312">
        <f t="shared" si="559"/>
        <v>0</v>
      </c>
      <c r="G1280" s="312">
        <f t="shared" si="560"/>
        <v>0</v>
      </c>
      <c r="H1280" s="372"/>
      <c r="I1280" s="312">
        <f t="shared" si="561"/>
        <v>0</v>
      </c>
      <c r="J1280" s="312">
        <f t="shared" si="562"/>
        <v>0</v>
      </c>
      <c r="K1280" s="315" t="str">
        <f t="shared" si="556"/>
        <v>#DIV/0!</v>
      </c>
      <c r="L1280" s="290"/>
      <c r="M1280" s="290"/>
      <c r="N1280" s="290"/>
      <c r="O1280" s="290"/>
      <c r="P1280" s="290"/>
      <c r="Q1280" s="290"/>
      <c r="R1280" s="290"/>
      <c r="S1280" s="290"/>
      <c r="T1280" s="290"/>
      <c r="U1280" s="290"/>
      <c r="V1280" s="290"/>
      <c r="W1280" s="290"/>
      <c r="X1280" s="290"/>
      <c r="Y1280" s="290"/>
      <c r="Z1280" s="290"/>
    </row>
    <row r="1281" hidden="1">
      <c r="A1281" s="335"/>
      <c r="B1281" s="349"/>
      <c r="C1281" s="339"/>
      <c r="D1281" s="351"/>
      <c r="E1281" s="336"/>
      <c r="F1281" s="312">
        <f t="shared" si="559"/>
        <v>0</v>
      </c>
      <c r="G1281" s="312">
        <f t="shared" si="560"/>
        <v>0</v>
      </c>
      <c r="H1281" s="372"/>
      <c r="I1281" s="312">
        <f t="shared" si="561"/>
        <v>0</v>
      </c>
      <c r="J1281" s="312">
        <f t="shared" si="562"/>
        <v>0</v>
      </c>
      <c r="K1281" s="315" t="str">
        <f t="shared" si="556"/>
        <v>#DIV/0!</v>
      </c>
      <c r="L1281" s="290"/>
      <c r="M1281" s="290"/>
      <c r="N1281" s="290"/>
      <c r="O1281" s="290"/>
      <c r="P1281" s="290"/>
      <c r="Q1281" s="290"/>
      <c r="R1281" s="290"/>
      <c r="S1281" s="290"/>
      <c r="T1281" s="290"/>
      <c r="U1281" s="290"/>
      <c r="V1281" s="290"/>
      <c r="W1281" s="290"/>
      <c r="X1281" s="290"/>
      <c r="Y1281" s="290"/>
      <c r="Z1281" s="290"/>
    </row>
    <row r="1282" hidden="1">
      <c r="A1282" s="335"/>
      <c r="B1282" s="349"/>
      <c r="C1282" s="339"/>
      <c r="D1282" s="351"/>
      <c r="E1282" s="336"/>
      <c r="F1282" s="312">
        <f t="shared" si="559"/>
        <v>0</v>
      </c>
      <c r="G1282" s="312">
        <f t="shared" si="560"/>
        <v>0</v>
      </c>
      <c r="H1282" s="372"/>
      <c r="I1282" s="312">
        <f t="shared" si="561"/>
        <v>0</v>
      </c>
      <c r="J1282" s="312">
        <f t="shared" si="562"/>
        <v>0</v>
      </c>
      <c r="K1282" s="315" t="str">
        <f t="shared" si="556"/>
        <v>#DIV/0!</v>
      </c>
      <c r="L1282" s="290"/>
      <c r="M1282" s="290"/>
      <c r="N1282" s="290"/>
      <c r="O1282" s="290"/>
      <c r="P1282" s="290"/>
      <c r="Q1282" s="290"/>
      <c r="R1282" s="290"/>
      <c r="S1282" s="290"/>
      <c r="T1282" s="290"/>
      <c r="U1282" s="290"/>
      <c r="V1282" s="290"/>
      <c r="W1282" s="290"/>
      <c r="X1282" s="290"/>
      <c r="Y1282" s="290"/>
      <c r="Z1282" s="290"/>
    </row>
    <row r="1283" hidden="1">
      <c r="A1283" s="335"/>
      <c r="B1283" s="349"/>
      <c r="C1283" s="339"/>
      <c r="D1283" s="351"/>
      <c r="E1283" s="336"/>
      <c r="F1283" s="312">
        <f t="shared" si="559"/>
        <v>0</v>
      </c>
      <c r="G1283" s="312">
        <f t="shared" si="560"/>
        <v>0</v>
      </c>
      <c r="H1283" s="372"/>
      <c r="I1283" s="312">
        <f t="shared" si="561"/>
        <v>0</v>
      </c>
      <c r="J1283" s="312">
        <f t="shared" si="562"/>
        <v>0</v>
      </c>
      <c r="K1283" s="315" t="str">
        <f t="shared" si="556"/>
        <v>#DIV/0!</v>
      </c>
      <c r="L1283" s="290"/>
      <c r="M1283" s="290"/>
      <c r="N1283" s="290"/>
      <c r="O1283" s="290"/>
      <c r="P1283" s="290"/>
      <c r="Q1283" s="290"/>
      <c r="R1283" s="290"/>
      <c r="S1283" s="290"/>
      <c r="T1283" s="290"/>
      <c r="U1283" s="290"/>
      <c r="V1283" s="290"/>
      <c r="W1283" s="290"/>
      <c r="X1283" s="290"/>
      <c r="Y1283" s="290"/>
      <c r="Z1283" s="290"/>
    </row>
    <row r="1284" hidden="1">
      <c r="A1284" s="335"/>
      <c r="B1284" s="349"/>
      <c r="C1284" s="339"/>
      <c r="D1284" s="351"/>
      <c r="E1284" s="336"/>
      <c r="F1284" s="312">
        <f t="shared" si="559"/>
        <v>0</v>
      </c>
      <c r="G1284" s="312">
        <f t="shared" si="560"/>
        <v>0</v>
      </c>
      <c r="H1284" s="372"/>
      <c r="I1284" s="312">
        <f t="shared" si="561"/>
        <v>0</v>
      </c>
      <c r="J1284" s="312">
        <f t="shared" si="562"/>
        <v>0</v>
      </c>
      <c r="K1284" s="315" t="str">
        <f t="shared" si="556"/>
        <v>#DIV/0!</v>
      </c>
      <c r="L1284" s="290"/>
      <c r="M1284" s="290"/>
      <c r="N1284" s="290"/>
      <c r="O1284" s="290"/>
      <c r="P1284" s="290"/>
      <c r="Q1284" s="290"/>
      <c r="R1284" s="290"/>
      <c r="S1284" s="290"/>
      <c r="T1284" s="290"/>
      <c r="U1284" s="290"/>
      <c r="V1284" s="290"/>
      <c r="W1284" s="290"/>
      <c r="X1284" s="290"/>
      <c r="Y1284" s="290"/>
      <c r="Z1284" s="290"/>
    </row>
    <row r="1285" hidden="1">
      <c r="A1285" s="335"/>
      <c r="B1285" s="349"/>
      <c r="C1285" s="339"/>
      <c r="D1285" s="351"/>
      <c r="E1285" s="336"/>
      <c r="F1285" s="312">
        <f t="shared" si="559"/>
        <v>0</v>
      </c>
      <c r="G1285" s="312">
        <f t="shared" si="560"/>
        <v>0</v>
      </c>
      <c r="H1285" s="372"/>
      <c r="I1285" s="312">
        <f t="shared" si="561"/>
        <v>0</v>
      </c>
      <c r="J1285" s="312">
        <f t="shared" si="562"/>
        <v>0</v>
      </c>
      <c r="K1285" s="315" t="str">
        <f t="shared" si="556"/>
        <v>#DIV/0!</v>
      </c>
      <c r="L1285" s="290"/>
      <c r="M1285" s="290"/>
      <c r="N1285" s="290"/>
      <c r="O1285" s="290"/>
      <c r="P1285" s="290"/>
      <c r="Q1285" s="290"/>
      <c r="R1285" s="290"/>
      <c r="S1285" s="290"/>
      <c r="T1285" s="290"/>
      <c r="U1285" s="290"/>
      <c r="V1285" s="290"/>
      <c r="W1285" s="290"/>
      <c r="X1285" s="290"/>
      <c r="Y1285" s="290"/>
      <c r="Z1285" s="290"/>
    </row>
    <row r="1286" hidden="1">
      <c r="A1286" s="337"/>
      <c r="B1286" s="338"/>
      <c r="C1286" s="339"/>
      <c r="D1286" s="351"/>
      <c r="E1286" s="336"/>
      <c r="F1286" s="312">
        <f t="shared" si="559"/>
        <v>0</v>
      </c>
      <c r="G1286" s="312">
        <f t="shared" si="560"/>
        <v>0</v>
      </c>
      <c r="H1286" s="372"/>
      <c r="I1286" s="312">
        <f t="shared" si="561"/>
        <v>0</v>
      </c>
      <c r="J1286" s="312">
        <f t="shared" si="562"/>
        <v>0</v>
      </c>
      <c r="K1286" s="315" t="str">
        <f t="shared" si="556"/>
        <v>#DIV/0!</v>
      </c>
      <c r="L1286" s="290"/>
      <c r="M1286" s="290"/>
      <c r="N1286" s="290"/>
      <c r="O1286" s="290"/>
      <c r="P1286" s="290"/>
      <c r="Q1286" s="290"/>
      <c r="R1286" s="290"/>
      <c r="S1286" s="290"/>
      <c r="T1286" s="290"/>
      <c r="U1286" s="290"/>
      <c r="V1286" s="290"/>
      <c r="W1286" s="290"/>
      <c r="X1286" s="290"/>
      <c r="Y1286" s="290"/>
      <c r="Z1286" s="290"/>
    </row>
    <row r="1287" hidden="1">
      <c r="A1287" s="341"/>
      <c r="B1287" s="338"/>
      <c r="C1287" s="342"/>
      <c r="D1287" s="355"/>
      <c r="E1287" s="343"/>
      <c r="F1287" s="312">
        <f t="shared" si="559"/>
        <v>0</v>
      </c>
      <c r="G1287" s="312">
        <f t="shared" si="560"/>
        <v>0</v>
      </c>
      <c r="H1287" s="374"/>
      <c r="I1287" s="312">
        <f t="shared" si="561"/>
        <v>0</v>
      </c>
      <c r="J1287" s="312">
        <f t="shared" si="562"/>
        <v>0</v>
      </c>
      <c r="K1287" s="315" t="str">
        <f t="shared" si="556"/>
        <v>#DIV/0!</v>
      </c>
      <c r="L1287" s="290"/>
      <c r="M1287" s="290"/>
      <c r="N1287" s="290"/>
      <c r="O1287" s="290"/>
      <c r="P1287" s="290"/>
      <c r="Q1287" s="290"/>
      <c r="R1287" s="290"/>
      <c r="S1287" s="290"/>
      <c r="T1287" s="290"/>
      <c r="U1287" s="290"/>
      <c r="V1287" s="290"/>
      <c r="W1287" s="290"/>
      <c r="X1287" s="290"/>
      <c r="Y1287" s="290"/>
      <c r="Z1287" s="290"/>
    </row>
    <row r="1288" hidden="1">
      <c r="A1288" s="344"/>
      <c r="B1288" s="345" t="s">
        <v>856</v>
      </c>
      <c r="C1288" s="346">
        <f>SUM(C1273:C1287)</f>
        <v>0</v>
      </c>
      <c r="D1288" s="346"/>
      <c r="E1288" s="346"/>
      <c r="F1288" s="347">
        <f t="shared" ref="F1288:G1288" si="563">SUM(F1273:F1287)</f>
        <v>0</v>
      </c>
      <c r="G1288" s="347">
        <f t="shared" si="563"/>
        <v>0</v>
      </c>
      <c r="H1288" s="346"/>
      <c r="I1288" s="347">
        <f t="shared" ref="I1288:K1288" si="564">SUM(I1273:I1287)</f>
        <v>0</v>
      </c>
      <c r="J1288" s="347">
        <f t="shared" si="564"/>
        <v>0</v>
      </c>
      <c r="K1288" s="346" t="str">
        <f t="shared" si="564"/>
        <v>#DIV/0!</v>
      </c>
      <c r="L1288" s="290"/>
      <c r="M1288" s="290"/>
      <c r="N1288" s="290"/>
      <c r="O1288" s="290"/>
      <c r="P1288" s="290"/>
      <c r="Q1288" s="290"/>
      <c r="R1288" s="290"/>
      <c r="S1288" s="290"/>
      <c r="T1288" s="290"/>
      <c r="U1288" s="290"/>
      <c r="V1288" s="290"/>
      <c r="W1288" s="290"/>
      <c r="X1288" s="290"/>
      <c r="Y1288" s="290"/>
      <c r="Z1288" s="290"/>
    </row>
    <row r="1289" hidden="1">
      <c r="A1289" s="335"/>
      <c r="B1289" s="349"/>
      <c r="C1289" s="350"/>
      <c r="D1289" s="351"/>
      <c r="E1289" s="352"/>
      <c r="F1289" s="312">
        <f t="shared" ref="F1289:F1303" si="565">E1289*C1289</f>
        <v>0</v>
      </c>
      <c r="G1289" s="312">
        <f t="shared" ref="G1289:G1303" si="566">F1289*$C$1220</f>
        <v>0</v>
      </c>
      <c r="H1289" s="375"/>
      <c r="I1289" s="312">
        <f t="shared" ref="I1289:I1303" si="567">H1289*C1289</f>
        <v>0</v>
      </c>
      <c r="J1289" s="312">
        <f t="shared" ref="J1289:J1303" si="568">I1289*$C$1220</f>
        <v>0</v>
      </c>
      <c r="K1289" s="315" t="str">
        <f t="shared" ref="K1289:K1321" si="569">G1289/J1289</f>
        <v>#DIV/0!</v>
      </c>
      <c r="L1289" s="331"/>
      <c r="M1289" s="331"/>
      <c r="N1289" s="331"/>
      <c r="O1289" s="331"/>
      <c r="P1289" s="331"/>
      <c r="Q1289" s="331"/>
      <c r="R1289" s="331"/>
      <c r="S1289" s="331"/>
      <c r="T1289" s="331"/>
      <c r="U1289" s="331"/>
      <c r="V1289" s="331"/>
      <c r="W1289" s="331"/>
      <c r="X1289" s="331"/>
      <c r="Y1289" s="331"/>
      <c r="Z1289" s="331"/>
    </row>
    <row r="1290" hidden="1">
      <c r="A1290" s="335"/>
      <c r="B1290" s="349"/>
      <c r="C1290" s="339"/>
      <c r="D1290" s="351"/>
      <c r="E1290" s="336"/>
      <c r="F1290" s="312">
        <f t="shared" si="565"/>
        <v>0</v>
      </c>
      <c r="G1290" s="312">
        <f t="shared" si="566"/>
        <v>0</v>
      </c>
      <c r="H1290" s="372"/>
      <c r="I1290" s="312">
        <f t="shared" si="567"/>
        <v>0</v>
      </c>
      <c r="J1290" s="312">
        <f t="shared" si="568"/>
        <v>0</v>
      </c>
      <c r="K1290" s="315" t="str">
        <f t="shared" si="569"/>
        <v>#DIV/0!</v>
      </c>
      <c r="L1290" s="290"/>
      <c r="M1290" s="290"/>
      <c r="N1290" s="290"/>
      <c r="O1290" s="290"/>
      <c r="P1290" s="290"/>
      <c r="Q1290" s="290"/>
      <c r="R1290" s="290"/>
      <c r="S1290" s="290"/>
      <c r="T1290" s="290"/>
      <c r="U1290" s="290"/>
      <c r="V1290" s="290"/>
      <c r="W1290" s="290"/>
      <c r="X1290" s="290"/>
      <c r="Y1290" s="290"/>
      <c r="Z1290" s="290"/>
    </row>
    <row r="1291" hidden="1">
      <c r="A1291" s="335"/>
      <c r="B1291" s="354"/>
      <c r="C1291" s="339"/>
      <c r="D1291" s="351"/>
      <c r="E1291" s="336"/>
      <c r="F1291" s="312">
        <f t="shared" si="565"/>
        <v>0</v>
      </c>
      <c r="G1291" s="312">
        <f t="shared" si="566"/>
        <v>0</v>
      </c>
      <c r="H1291" s="372"/>
      <c r="I1291" s="312">
        <f t="shared" si="567"/>
        <v>0</v>
      </c>
      <c r="J1291" s="312">
        <f t="shared" si="568"/>
        <v>0</v>
      </c>
      <c r="K1291" s="315" t="str">
        <f t="shared" si="569"/>
        <v>#DIV/0!</v>
      </c>
      <c r="L1291" s="290"/>
      <c r="M1291" s="290"/>
      <c r="N1291" s="290"/>
      <c r="O1291" s="290"/>
      <c r="P1291" s="290"/>
      <c r="Q1291" s="290"/>
      <c r="R1291" s="290"/>
      <c r="S1291" s="290"/>
      <c r="T1291" s="290"/>
      <c r="U1291" s="290"/>
      <c r="V1291" s="290"/>
      <c r="W1291" s="290"/>
      <c r="X1291" s="290"/>
      <c r="Y1291" s="290"/>
      <c r="Z1291" s="290"/>
    </row>
    <row r="1292" hidden="1">
      <c r="A1292" s="335"/>
      <c r="B1292" s="349"/>
      <c r="C1292" s="339"/>
      <c r="D1292" s="351"/>
      <c r="E1292" s="336"/>
      <c r="F1292" s="312">
        <f t="shared" si="565"/>
        <v>0</v>
      </c>
      <c r="G1292" s="312">
        <f t="shared" si="566"/>
        <v>0</v>
      </c>
      <c r="H1292" s="372"/>
      <c r="I1292" s="312">
        <f t="shared" si="567"/>
        <v>0</v>
      </c>
      <c r="J1292" s="312">
        <f t="shared" si="568"/>
        <v>0</v>
      </c>
      <c r="K1292" s="315" t="str">
        <f t="shared" si="569"/>
        <v>#DIV/0!</v>
      </c>
      <c r="L1292" s="290"/>
      <c r="M1292" s="290"/>
      <c r="N1292" s="290"/>
      <c r="O1292" s="290"/>
      <c r="P1292" s="290"/>
      <c r="Q1292" s="290"/>
      <c r="R1292" s="290"/>
      <c r="S1292" s="290"/>
      <c r="T1292" s="290"/>
      <c r="U1292" s="290"/>
      <c r="V1292" s="290"/>
      <c r="W1292" s="290"/>
      <c r="X1292" s="290"/>
      <c r="Y1292" s="290"/>
      <c r="Z1292" s="290"/>
    </row>
    <row r="1293" hidden="1">
      <c r="A1293" s="335"/>
      <c r="B1293" s="349"/>
      <c r="C1293" s="339"/>
      <c r="D1293" s="351"/>
      <c r="E1293" s="336"/>
      <c r="F1293" s="312">
        <f t="shared" si="565"/>
        <v>0</v>
      </c>
      <c r="G1293" s="312">
        <f t="shared" si="566"/>
        <v>0</v>
      </c>
      <c r="H1293" s="372"/>
      <c r="I1293" s="312">
        <f t="shared" si="567"/>
        <v>0</v>
      </c>
      <c r="J1293" s="312">
        <f t="shared" si="568"/>
        <v>0</v>
      </c>
      <c r="K1293" s="315" t="str">
        <f t="shared" si="569"/>
        <v>#DIV/0!</v>
      </c>
      <c r="L1293" s="290"/>
      <c r="M1293" s="290"/>
      <c r="N1293" s="290"/>
      <c r="O1293" s="290"/>
      <c r="P1293" s="290"/>
      <c r="Q1293" s="290"/>
      <c r="R1293" s="290"/>
      <c r="S1293" s="290"/>
      <c r="T1293" s="290"/>
      <c r="U1293" s="290"/>
      <c r="V1293" s="290"/>
      <c r="W1293" s="290"/>
      <c r="X1293" s="290"/>
      <c r="Y1293" s="290"/>
      <c r="Z1293" s="290"/>
    </row>
    <row r="1294" hidden="1">
      <c r="A1294" s="335"/>
      <c r="B1294" s="349"/>
      <c r="C1294" s="339"/>
      <c r="D1294" s="351"/>
      <c r="E1294" s="336"/>
      <c r="F1294" s="312">
        <f t="shared" si="565"/>
        <v>0</v>
      </c>
      <c r="G1294" s="312">
        <f t="shared" si="566"/>
        <v>0</v>
      </c>
      <c r="H1294" s="372"/>
      <c r="I1294" s="312">
        <f t="shared" si="567"/>
        <v>0</v>
      </c>
      <c r="J1294" s="312">
        <f t="shared" si="568"/>
        <v>0</v>
      </c>
      <c r="K1294" s="315" t="str">
        <f t="shared" si="569"/>
        <v>#DIV/0!</v>
      </c>
      <c r="L1294" s="290"/>
      <c r="M1294" s="290"/>
      <c r="N1294" s="290"/>
      <c r="O1294" s="290"/>
      <c r="P1294" s="290"/>
      <c r="Q1294" s="290"/>
      <c r="R1294" s="290"/>
      <c r="S1294" s="290"/>
      <c r="T1294" s="290"/>
      <c r="U1294" s="290"/>
      <c r="V1294" s="290"/>
      <c r="W1294" s="290"/>
      <c r="X1294" s="290"/>
      <c r="Y1294" s="290"/>
      <c r="Z1294" s="290"/>
    </row>
    <row r="1295" hidden="1">
      <c r="A1295" s="335"/>
      <c r="B1295" s="349"/>
      <c r="C1295" s="339"/>
      <c r="D1295" s="351"/>
      <c r="E1295" s="336"/>
      <c r="F1295" s="312">
        <f t="shared" si="565"/>
        <v>0</v>
      </c>
      <c r="G1295" s="312">
        <f t="shared" si="566"/>
        <v>0</v>
      </c>
      <c r="H1295" s="372"/>
      <c r="I1295" s="312">
        <f t="shared" si="567"/>
        <v>0</v>
      </c>
      <c r="J1295" s="312">
        <f t="shared" si="568"/>
        <v>0</v>
      </c>
      <c r="K1295" s="315" t="str">
        <f t="shared" si="569"/>
        <v>#DIV/0!</v>
      </c>
      <c r="L1295" s="290"/>
      <c r="M1295" s="290"/>
      <c r="N1295" s="290"/>
      <c r="O1295" s="290"/>
      <c r="P1295" s="290"/>
      <c r="Q1295" s="290"/>
      <c r="R1295" s="290"/>
      <c r="S1295" s="290"/>
      <c r="T1295" s="290"/>
      <c r="U1295" s="290"/>
      <c r="V1295" s="290"/>
      <c r="W1295" s="290"/>
      <c r="X1295" s="290"/>
      <c r="Y1295" s="290"/>
      <c r="Z1295" s="290"/>
    </row>
    <row r="1296" hidden="1">
      <c r="A1296" s="335"/>
      <c r="B1296" s="349"/>
      <c r="C1296" s="339"/>
      <c r="D1296" s="351"/>
      <c r="E1296" s="336"/>
      <c r="F1296" s="312">
        <f t="shared" si="565"/>
        <v>0</v>
      </c>
      <c r="G1296" s="312">
        <f t="shared" si="566"/>
        <v>0</v>
      </c>
      <c r="H1296" s="372"/>
      <c r="I1296" s="312">
        <f t="shared" si="567"/>
        <v>0</v>
      </c>
      <c r="J1296" s="312">
        <f t="shared" si="568"/>
        <v>0</v>
      </c>
      <c r="K1296" s="315" t="str">
        <f t="shared" si="569"/>
        <v>#DIV/0!</v>
      </c>
      <c r="L1296" s="290"/>
      <c r="M1296" s="290"/>
      <c r="N1296" s="290"/>
      <c r="O1296" s="290"/>
      <c r="P1296" s="290"/>
      <c r="Q1296" s="290"/>
      <c r="R1296" s="290"/>
      <c r="S1296" s="290"/>
      <c r="T1296" s="290"/>
      <c r="U1296" s="290"/>
      <c r="V1296" s="290"/>
      <c r="W1296" s="290"/>
      <c r="X1296" s="290"/>
      <c r="Y1296" s="290"/>
      <c r="Z1296" s="290"/>
    </row>
    <row r="1297" hidden="1">
      <c r="A1297" s="335"/>
      <c r="B1297" s="349"/>
      <c r="C1297" s="339"/>
      <c r="D1297" s="351"/>
      <c r="E1297" s="336"/>
      <c r="F1297" s="312">
        <f t="shared" si="565"/>
        <v>0</v>
      </c>
      <c r="G1297" s="312">
        <f t="shared" si="566"/>
        <v>0</v>
      </c>
      <c r="H1297" s="372"/>
      <c r="I1297" s="312">
        <f t="shared" si="567"/>
        <v>0</v>
      </c>
      <c r="J1297" s="312">
        <f t="shared" si="568"/>
        <v>0</v>
      </c>
      <c r="K1297" s="315" t="str">
        <f t="shared" si="569"/>
        <v>#DIV/0!</v>
      </c>
      <c r="L1297" s="290"/>
      <c r="M1297" s="290"/>
      <c r="N1297" s="290"/>
      <c r="O1297" s="290"/>
      <c r="P1297" s="290"/>
      <c r="Q1297" s="290"/>
      <c r="R1297" s="290"/>
      <c r="S1297" s="290"/>
      <c r="T1297" s="290"/>
      <c r="U1297" s="290"/>
      <c r="V1297" s="290"/>
      <c r="W1297" s="290"/>
      <c r="X1297" s="290"/>
      <c r="Y1297" s="290"/>
      <c r="Z1297" s="290"/>
    </row>
    <row r="1298" hidden="1">
      <c r="A1298" s="335"/>
      <c r="B1298" s="349"/>
      <c r="C1298" s="339"/>
      <c r="D1298" s="351"/>
      <c r="E1298" s="336"/>
      <c r="F1298" s="312">
        <f t="shared" si="565"/>
        <v>0</v>
      </c>
      <c r="G1298" s="312">
        <f t="shared" si="566"/>
        <v>0</v>
      </c>
      <c r="H1298" s="372"/>
      <c r="I1298" s="312">
        <f t="shared" si="567"/>
        <v>0</v>
      </c>
      <c r="J1298" s="312">
        <f t="shared" si="568"/>
        <v>0</v>
      </c>
      <c r="K1298" s="315" t="str">
        <f t="shared" si="569"/>
        <v>#DIV/0!</v>
      </c>
      <c r="L1298" s="290"/>
      <c r="M1298" s="290"/>
      <c r="N1298" s="290"/>
      <c r="O1298" s="290"/>
      <c r="P1298" s="290"/>
      <c r="Q1298" s="290"/>
      <c r="R1298" s="290"/>
      <c r="S1298" s="290"/>
      <c r="T1298" s="290"/>
      <c r="U1298" s="290"/>
      <c r="V1298" s="290"/>
      <c r="W1298" s="290"/>
      <c r="X1298" s="290"/>
      <c r="Y1298" s="290"/>
      <c r="Z1298" s="290"/>
    </row>
    <row r="1299" hidden="1">
      <c r="A1299" s="335"/>
      <c r="B1299" s="349"/>
      <c r="C1299" s="339"/>
      <c r="D1299" s="351"/>
      <c r="E1299" s="336"/>
      <c r="F1299" s="312">
        <f t="shared" si="565"/>
        <v>0</v>
      </c>
      <c r="G1299" s="312">
        <f t="shared" si="566"/>
        <v>0</v>
      </c>
      <c r="H1299" s="372"/>
      <c r="I1299" s="312">
        <f t="shared" si="567"/>
        <v>0</v>
      </c>
      <c r="J1299" s="312">
        <f t="shared" si="568"/>
        <v>0</v>
      </c>
      <c r="K1299" s="315" t="str">
        <f t="shared" si="569"/>
        <v>#DIV/0!</v>
      </c>
      <c r="L1299" s="290"/>
      <c r="M1299" s="290"/>
      <c r="N1299" s="290"/>
      <c r="O1299" s="290"/>
      <c r="P1299" s="290"/>
      <c r="Q1299" s="290"/>
      <c r="R1299" s="290"/>
      <c r="S1299" s="290"/>
      <c r="T1299" s="290"/>
      <c r="U1299" s="290"/>
      <c r="V1299" s="290"/>
      <c r="W1299" s="290"/>
      <c r="X1299" s="290"/>
      <c r="Y1299" s="290"/>
      <c r="Z1299" s="290"/>
    </row>
    <row r="1300" hidden="1">
      <c r="A1300" s="335"/>
      <c r="B1300" s="349"/>
      <c r="C1300" s="339"/>
      <c r="D1300" s="351"/>
      <c r="E1300" s="336"/>
      <c r="F1300" s="312">
        <f t="shared" si="565"/>
        <v>0</v>
      </c>
      <c r="G1300" s="312">
        <f t="shared" si="566"/>
        <v>0</v>
      </c>
      <c r="H1300" s="372"/>
      <c r="I1300" s="312">
        <f t="shared" si="567"/>
        <v>0</v>
      </c>
      <c r="J1300" s="312">
        <f t="shared" si="568"/>
        <v>0</v>
      </c>
      <c r="K1300" s="315" t="str">
        <f t="shared" si="569"/>
        <v>#DIV/0!</v>
      </c>
      <c r="L1300" s="290"/>
      <c r="M1300" s="290"/>
      <c r="N1300" s="290"/>
      <c r="O1300" s="290"/>
      <c r="P1300" s="290"/>
      <c r="Q1300" s="290"/>
      <c r="R1300" s="290"/>
      <c r="S1300" s="290"/>
      <c r="T1300" s="290"/>
      <c r="U1300" s="290"/>
      <c r="V1300" s="290"/>
      <c r="W1300" s="290"/>
      <c r="X1300" s="290"/>
      <c r="Y1300" s="290"/>
      <c r="Z1300" s="290"/>
    </row>
    <row r="1301" hidden="1">
      <c r="A1301" s="335"/>
      <c r="B1301" s="349"/>
      <c r="C1301" s="339"/>
      <c r="D1301" s="351"/>
      <c r="E1301" s="336"/>
      <c r="F1301" s="312">
        <f t="shared" si="565"/>
        <v>0</v>
      </c>
      <c r="G1301" s="312">
        <f t="shared" si="566"/>
        <v>0</v>
      </c>
      <c r="H1301" s="372"/>
      <c r="I1301" s="312">
        <f t="shared" si="567"/>
        <v>0</v>
      </c>
      <c r="J1301" s="312">
        <f t="shared" si="568"/>
        <v>0</v>
      </c>
      <c r="K1301" s="315" t="str">
        <f t="shared" si="569"/>
        <v>#DIV/0!</v>
      </c>
      <c r="L1301" s="290"/>
      <c r="M1301" s="290"/>
      <c r="N1301" s="290"/>
      <c r="O1301" s="290"/>
      <c r="P1301" s="290"/>
      <c r="Q1301" s="290"/>
      <c r="R1301" s="290"/>
      <c r="S1301" s="290"/>
      <c r="T1301" s="290"/>
      <c r="U1301" s="290"/>
      <c r="V1301" s="290"/>
      <c r="W1301" s="290"/>
      <c r="X1301" s="290"/>
      <c r="Y1301" s="290"/>
      <c r="Z1301" s="290"/>
    </row>
    <row r="1302" hidden="1">
      <c r="A1302" s="337"/>
      <c r="B1302" s="338"/>
      <c r="C1302" s="339"/>
      <c r="D1302" s="351"/>
      <c r="E1302" s="336"/>
      <c r="F1302" s="312">
        <f t="shared" si="565"/>
        <v>0</v>
      </c>
      <c r="G1302" s="312">
        <f t="shared" si="566"/>
        <v>0</v>
      </c>
      <c r="H1302" s="372"/>
      <c r="I1302" s="312">
        <f t="shared" si="567"/>
        <v>0</v>
      </c>
      <c r="J1302" s="312">
        <f t="shared" si="568"/>
        <v>0</v>
      </c>
      <c r="K1302" s="315" t="str">
        <f t="shared" si="569"/>
        <v>#DIV/0!</v>
      </c>
      <c r="L1302" s="290"/>
      <c r="M1302" s="290"/>
      <c r="N1302" s="290"/>
      <c r="O1302" s="290"/>
      <c r="P1302" s="290"/>
      <c r="Q1302" s="290"/>
      <c r="R1302" s="290"/>
      <c r="S1302" s="290"/>
      <c r="T1302" s="290"/>
      <c r="U1302" s="290"/>
      <c r="V1302" s="290"/>
      <c r="W1302" s="290"/>
      <c r="X1302" s="290"/>
      <c r="Y1302" s="290"/>
      <c r="Z1302" s="290"/>
    </row>
    <row r="1303" hidden="1">
      <c r="A1303" s="341"/>
      <c r="B1303" s="338"/>
      <c r="C1303" s="342"/>
      <c r="D1303" s="355"/>
      <c r="E1303" s="343"/>
      <c r="F1303" s="312">
        <f t="shared" si="565"/>
        <v>0</v>
      </c>
      <c r="G1303" s="312">
        <f t="shared" si="566"/>
        <v>0</v>
      </c>
      <c r="H1303" s="374"/>
      <c r="I1303" s="312">
        <f t="shared" si="567"/>
        <v>0</v>
      </c>
      <c r="J1303" s="312">
        <f t="shared" si="568"/>
        <v>0</v>
      </c>
      <c r="K1303" s="315" t="str">
        <f t="shared" si="569"/>
        <v>#DIV/0!</v>
      </c>
      <c r="L1303" s="290"/>
      <c r="M1303" s="290"/>
      <c r="N1303" s="290"/>
      <c r="O1303" s="290"/>
      <c r="P1303" s="290"/>
      <c r="Q1303" s="290"/>
      <c r="R1303" s="290"/>
      <c r="S1303" s="290"/>
      <c r="T1303" s="290"/>
      <c r="U1303" s="290"/>
      <c r="V1303" s="290"/>
      <c r="W1303" s="290"/>
      <c r="X1303" s="290"/>
      <c r="Y1303" s="290"/>
      <c r="Z1303" s="290"/>
    </row>
    <row r="1304" hidden="1">
      <c r="A1304" s="344"/>
      <c r="B1304" s="345" t="s">
        <v>857</v>
      </c>
      <c r="C1304" s="346">
        <f>SUM(C1289:C1303)</f>
        <v>0</v>
      </c>
      <c r="D1304" s="346"/>
      <c r="E1304" s="346"/>
      <c r="F1304" s="347">
        <f t="shared" ref="F1304:G1304" si="570">SUM(F1289:F1303)</f>
        <v>0</v>
      </c>
      <c r="G1304" s="347">
        <f t="shared" si="570"/>
        <v>0</v>
      </c>
      <c r="H1304" s="346"/>
      <c r="I1304" s="347">
        <f t="shared" ref="I1304:J1304" si="571">SUM(I1289:I1303)</f>
        <v>0</v>
      </c>
      <c r="J1304" s="347">
        <f t="shared" si="571"/>
        <v>0</v>
      </c>
      <c r="K1304" s="348" t="str">
        <f t="shared" si="569"/>
        <v>#DIV/0!</v>
      </c>
      <c r="L1304" s="290"/>
      <c r="M1304" s="290"/>
      <c r="N1304" s="290"/>
      <c r="O1304" s="290"/>
      <c r="P1304" s="290"/>
      <c r="Q1304" s="290"/>
      <c r="R1304" s="290"/>
      <c r="S1304" s="290"/>
      <c r="T1304" s="290"/>
      <c r="U1304" s="290"/>
      <c r="V1304" s="290"/>
      <c r="W1304" s="290"/>
      <c r="X1304" s="290"/>
      <c r="Y1304" s="290"/>
      <c r="Z1304" s="290"/>
    </row>
    <row r="1305" hidden="1">
      <c r="A1305" s="335"/>
      <c r="B1305" s="349"/>
      <c r="C1305" s="350"/>
      <c r="D1305" s="351"/>
      <c r="E1305" s="352"/>
      <c r="F1305" s="312">
        <f t="shared" ref="F1305:F1319" si="572">E1305*C1305</f>
        <v>0</v>
      </c>
      <c r="G1305" s="312">
        <f t="shared" ref="G1305:G1319" si="573">F1305*$C$1220</f>
        <v>0</v>
      </c>
      <c r="H1305" s="375"/>
      <c r="I1305" s="312">
        <f t="shared" ref="I1305:I1319" si="574">H1305*C1305</f>
        <v>0</v>
      </c>
      <c r="J1305" s="312">
        <f t="shared" ref="J1305:J1319" si="575">I1305*$C$1220</f>
        <v>0</v>
      </c>
      <c r="K1305" s="315" t="str">
        <f t="shared" si="569"/>
        <v>#DIV/0!</v>
      </c>
      <c r="L1305" s="331"/>
      <c r="M1305" s="331"/>
      <c r="N1305" s="331"/>
      <c r="O1305" s="331"/>
      <c r="P1305" s="331"/>
      <c r="Q1305" s="331"/>
      <c r="R1305" s="331"/>
      <c r="S1305" s="331"/>
      <c r="T1305" s="331"/>
      <c r="U1305" s="331"/>
      <c r="V1305" s="331"/>
      <c r="W1305" s="331"/>
      <c r="X1305" s="331"/>
      <c r="Y1305" s="331"/>
      <c r="Z1305" s="331"/>
    </row>
    <row r="1306" hidden="1">
      <c r="A1306" s="335"/>
      <c r="B1306" s="349"/>
      <c r="C1306" s="339"/>
      <c r="D1306" s="351"/>
      <c r="E1306" s="336"/>
      <c r="F1306" s="312">
        <f t="shared" si="572"/>
        <v>0</v>
      </c>
      <c r="G1306" s="312">
        <f t="shared" si="573"/>
        <v>0</v>
      </c>
      <c r="H1306" s="372"/>
      <c r="I1306" s="312">
        <f t="shared" si="574"/>
        <v>0</v>
      </c>
      <c r="J1306" s="312">
        <f t="shared" si="575"/>
        <v>0</v>
      </c>
      <c r="K1306" s="315" t="str">
        <f t="shared" si="569"/>
        <v>#DIV/0!</v>
      </c>
      <c r="L1306" s="290"/>
      <c r="M1306" s="290"/>
      <c r="N1306" s="290"/>
      <c r="O1306" s="290"/>
      <c r="P1306" s="290"/>
      <c r="Q1306" s="290"/>
      <c r="R1306" s="290"/>
      <c r="S1306" s="290"/>
      <c r="T1306" s="290"/>
      <c r="U1306" s="290"/>
      <c r="V1306" s="290"/>
      <c r="W1306" s="290"/>
      <c r="X1306" s="290"/>
      <c r="Y1306" s="290"/>
      <c r="Z1306" s="290"/>
    </row>
    <row r="1307" hidden="1">
      <c r="A1307" s="335"/>
      <c r="B1307" s="354"/>
      <c r="C1307" s="339"/>
      <c r="D1307" s="351"/>
      <c r="E1307" s="336"/>
      <c r="F1307" s="312">
        <f t="shared" si="572"/>
        <v>0</v>
      </c>
      <c r="G1307" s="312">
        <f t="shared" si="573"/>
        <v>0</v>
      </c>
      <c r="H1307" s="372"/>
      <c r="I1307" s="312">
        <f t="shared" si="574"/>
        <v>0</v>
      </c>
      <c r="J1307" s="312">
        <f t="shared" si="575"/>
        <v>0</v>
      </c>
      <c r="K1307" s="315" t="str">
        <f t="shared" si="569"/>
        <v>#DIV/0!</v>
      </c>
      <c r="L1307" s="290"/>
      <c r="M1307" s="290"/>
      <c r="N1307" s="290"/>
      <c r="O1307" s="290"/>
      <c r="P1307" s="290"/>
      <c r="Q1307" s="290"/>
      <c r="R1307" s="290"/>
      <c r="S1307" s="290"/>
      <c r="T1307" s="290"/>
      <c r="U1307" s="290"/>
      <c r="V1307" s="290"/>
      <c r="W1307" s="290"/>
      <c r="X1307" s="290"/>
      <c r="Y1307" s="290"/>
      <c r="Z1307" s="290"/>
    </row>
    <row r="1308" hidden="1">
      <c r="A1308" s="335"/>
      <c r="B1308" s="349"/>
      <c r="C1308" s="339"/>
      <c r="D1308" s="351"/>
      <c r="E1308" s="336"/>
      <c r="F1308" s="312">
        <f t="shared" si="572"/>
        <v>0</v>
      </c>
      <c r="G1308" s="312">
        <f t="shared" si="573"/>
        <v>0</v>
      </c>
      <c r="H1308" s="372"/>
      <c r="I1308" s="312">
        <f t="shared" si="574"/>
        <v>0</v>
      </c>
      <c r="J1308" s="312">
        <f t="shared" si="575"/>
        <v>0</v>
      </c>
      <c r="K1308" s="315" t="str">
        <f t="shared" si="569"/>
        <v>#DIV/0!</v>
      </c>
      <c r="L1308" s="290"/>
      <c r="M1308" s="290"/>
      <c r="N1308" s="290"/>
      <c r="O1308" s="290"/>
      <c r="P1308" s="290"/>
      <c r="Q1308" s="290"/>
      <c r="R1308" s="290"/>
      <c r="S1308" s="290"/>
      <c r="T1308" s="290"/>
      <c r="U1308" s="290"/>
      <c r="V1308" s="290"/>
      <c r="W1308" s="290"/>
      <c r="X1308" s="290"/>
      <c r="Y1308" s="290"/>
      <c r="Z1308" s="290"/>
    </row>
    <row r="1309" hidden="1">
      <c r="A1309" s="335"/>
      <c r="B1309" s="349"/>
      <c r="C1309" s="339"/>
      <c r="D1309" s="351"/>
      <c r="E1309" s="336"/>
      <c r="F1309" s="312">
        <f t="shared" si="572"/>
        <v>0</v>
      </c>
      <c r="G1309" s="312">
        <f t="shared" si="573"/>
        <v>0</v>
      </c>
      <c r="H1309" s="372"/>
      <c r="I1309" s="312">
        <f t="shared" si="574"/>
        <v>0</v>
      </c>
      <c r="J1309" s="312">
        <f t="shared" si="575"/>
        <v>0</v>
      </c>
      <c r="K1309" s="315" t="str">
        <f t="shared" si="569"/>
        <v>#DIV/0!</v>
      </c>
      <c r="L1309" s="290"/>
      <c r="M1309" s="290"/>
      <c r="N1309" s="290"/>
      <c r="O1309" s="290"/>
      <c r="P1309" s="290"/>
      <c r="Q1309" s="290"/>
      <c r="R1309" s="290"/>
      <c r="S1309" s="290"/>
      <c r="T1309" s="290"/>
      <c r="U1309" s="290"/>
      <c r="V1309" s="290"/>
      <c r="W1309" s="290"/>
      <c r="X1309" s="290"/>
      <c r="Y1309" s="290"/>
      <c r="Z1309" s="290"/>
    </row>
    <row r="1310" hidden="1">
      <c r="A1310" s="335"/>
      <c r="B1310" s="349"/>
      <c r="C1310" s="339"/>
      <c r="D1310" s="351"/>
      <c r="E1310" s="336"/>
      <c r="F1310" s="312">
        <f t="shared" si="572"/>
        <v>0</v>
      </c>
      <c r="G1310" s="312">
        <f t="shared" si="573"/>
        <v>0</v>
      </c>
      <c r="H1310" s="372"/>
      <c r="I1310" s="312">
        <f t="shared" si="574"/>
        <v>0</v>
      </c>
      <c r="J1310" s="312">
        <f t="shared" si="575"/>
        <v>0</v>
      </c>
      <c r="K1310" s="315" t="str">
        <f t="shared" si="569"/>
        <v>#DIV/0!</v>
      </c>
      <c r="L1310" s="290"/>
      <c r="M1310" s="290"/>
      <c r="N1310" s="290"/>
      <c r="O1310" s="290"/>
      <c r="P1310" s="290"/>
      <c r="Q1310" s="290"/>
      <c r="R1310" s="290"/>
      <c r="S1310" s="290"/>
      <c r="T1310" s="290"/>
      <c r="U1310" s="290"/>
      <c r="V1310" s="290"/>
      <c r="W1310" s="290"/>
      <c r="X1310" s="290"/>
      <c r="Y1310" s="290"/>
      <c r="Z1310" s="290"/>
    </row>
    <row r="1311" hidden="1">
      <c r="A1311" s="335"/>
      <c r="B1311" s="349"/>
      <c r="C1311" s="339"/>
      <c r="D1311" s="351"/>
      <c r="E1311" s="336"/>
      <c r="F1311" s="312">
        <f t="shared" si="572"/>
        <v>0</v>
      </c>
      <c r="G1311" s="312">
        <f t="shared" si="573"/>
        <v>0</v>
      </c>
      <c r="H1311" s="372"/>
      <c r="I1311" s="312">
        <f t="shared" si="574"/>
        <v>0</v>
      </c>
      <c r="J1311" s="312">
        <f t="shared" si="575"/>
        <v>0</v>
      </c>
      <c r="K1311" s="315" t="str">
        <f t="shared" si="569"/>
        <v>#DIV/0!</v>
      </c>
      <c r="L1311" s="290"/>
      <c r="M1311" s="290"/>
      <c r="N1311" s="290"/>
      <c r="O1311" s="290"/>
      <c r="P1311" s="290"/>
      <c r="Q1311" s="290"/>
      <c r="R1311" s="290"/>
      <c r="S1311" s="290"/>
      <c r="T1311" s="290"/>
      <c r="U1311" s="290"/>
      <c r="V1311" s="290"/>
      <c r="W1311" s="290"/>
      <c r="X1311" s="290"/>
      <c r="Y1311" s="290"/>
      <c r="Z1311" s="290"/>
    </row>
    <row r="1312" hidden="1">
      <c r="A1312" s="335"/>
      <c r="B1312" s="349"/>
      <c r="C1312" s="339"/>
      <c r="D1312" s="351"/>
      <c r="E1312" s="336"/>
      <c r="F1312" s="312">
        <f t="shared" si="572"/>
        <v>0</v>
      </c>
      <c r="G1312" s="312">
        <f t="shared" si="573"/>
        <v>0</v>
      </c>
      <c r="H1312" s="372"/>
      <c r="I1312" s="312">
        <f t="shared" si="574"/>
        <v>0</v>
      </c>
      <c r="J1312" s="312">
        <f t="shared" si="575"/>
        <v>0</v>
      </c>
      <c r="K1312" s="315" t="str">
        <f t="shared" si="569"/>
        <v>#DIV/0!</v>
      </c>
      <c r="L1312" s="290"/>
      <c r="M1312" s="290"/>
      <c r="N1312" s="290"/>
      <c r="O1312" s="290"/>
      <c r="P1312" s="290"/>
      <c r="Q1312" s="290"/>
      <c r="R1312" s="290"/>
      <c r="S1312" s="290"/>
      <c r="T1312" s="290"/>
      <c r="U1312" s="290"/>
      <c r="V1312" s="290"/>
      <c r="W1312" s="290"/>
      <c r="X1312" s="290"/>
      <c r="Y1312" s="290"/>
      <c r="Z1312" s="290"/>
    </row>
    <row r="1313" hidden="1">
      <c r="A1313" s="335"/>
      <c r="B1313" s="349"/>
      <c r="C1313" s="339"/>
      <c r="D1313" s="351"/>
      <c r="E1313" s="336"/>
      <c r="F1313" s="312">
        <f t="shared" si="572"/>
        <v>0</v>
      </c>
      <c r="G1313" s="312">
        <f t="shared" si="573"/>
        <v>0</v>
      </c>
      <c r="H1313" s="372"/>
      <c r="I1313" s="312">
        <f t="shared" si="574"/>
        <v>0</v>
      </c>
      <c r="J1313" s="312">
        <f t="shared" si="575"/>
        <v>0</v>
      </c>
      <c r="K1313" s="315" t="str">
        <f t="shared" si="569"/>
        <v>#DIV/0!</v>
      </c>
      <c r="L1313" s="290"/>
      <c r="M1313" s="290"/>
      <c r="N1313" s="290"/>
      <c r="O1313" s="290"/>
      <c r="P1313" s="290"/>
      <c r="Q1313" s="290"/>
      <c r="R1313" s="290"/>
      <c r="S1313" s="290"/>
      <c r="T1313" s="290"/>
      <c r="U1313" s="290"/>
      <c r="V1313" s="290"/>
      <c r="W1313" s="290"/>
      <c r="X1313" s="290"/>
      <c r="Y1313" s="290"/>
      <c r="Z1313" s="290"/>
    </row>
    <row r="1314" hidden="1">
      <c r="A1314" s="335"/>
      <c r="B1314" s="349"/>
      <c r="C1314" s="339"/>
      <c r="D1314" s="351"/>
      <c r="E1314" s="336"/>
      <c r="F1314" s="312">
        <f t="shared" si="572"/>
        <v>0</v>
      </c>
      <c r="G1314" s="312">
        <f t="shared" si="573"/>
        <v>0</v>
      </c>
      <c r="H1314" s="372"/>
      <c r="I1314" s="312">
        <f t="shared" si="574"/>
        <v>0</v>
      </c>
      <c r="J1314" s="312">
        <f t="shared" si="575"/>
        <v>0</v>
      </c>
      <c r="K1314" s="315" t="str">
        <f t="shared" si="569"/>
        <v>#DIV/0!</v>
      </c>
      <c r="L1314" s="290"/>
      <c r="M1314" s="290"/>
      <c r="N1314" s="290"/>
      <c r="O1314" s="290"/>
      <c r="P1314" s="290"/>
      <c r="Q1314" s="290"/>
      <c r="R1314" s="290"/>
      <c r="S1314" s="290"/>
      <c r="T1314" s="290"/>
      <c r="U1314" s="290"/>
      <c r="V1314" s="290"/>
      <c r="W1314" s="290"/>
      <c r="X1314" s="290"/>
      <c r="Y1314" s="290"/>
      <c r="Z1314" s="290"/>
    </row>
    <row r="1315" hidden="1">
      <c r="A1315" s="335"/>
      <c r="B1315" s="349"/>
      <c r="C1315" s="339"/>
      <c r="D1315" s="351"/>
      <c r="E1315" s="336"/>
      <c r="F1315" s="312">
        <f t="shared" si="572"/>
        <v>0</v>
      </c>
      <c r="G1315" s="312">
        <f t="shared" si="573"/>
        <v>0</v>
      </c>
      <c r="H1315" s="372"/>
      <c r="I1315" s="312">
        <f t="shared" si="574"/>
        <v>0</v>
      </c>
      <c r="J1315" s="312">
        <f t="shared" si="575"/>
        <v>0</v>
      </c>
      <c r="K1315" s="315" t="str">
        <f t="shared" si="569"/>
        <v>#DIV/0!</v>
      </c>
      <c r="L1315" s="290"/>
      <c r="M1315" s="290"/>
      <c r="N1315" s="290"/>
      <c r="O1315" s="290"/>
      <c r="P1315" s="290"/>
      <c r="Q1315" s="290"/>
      <c r="R1315" s="290"/>
      <c r="S1315" s="290"/>
      <c r="T1315" s="290"/>
      <c r="U1315" s="290"/>
      <c r="V1315" s="290"/>
      <c r="W1315" s="290"/>
      <c r="X1315" s="290"/>
      <c r="Y1315" s="290"/>
      <c r="Z1315" s="290"/>
    </row>
    <row r="1316" hidden="1">
      <c r="A1316" s="335"/>
      <c r="B1316" s="349"/>
      <c r="C1316" s="339"/>
      <c r="D1316" s="351"/>
      <c r="E1316" s="336"/>
      <c r="F1316" s="312">
        <f t="shared" si="572"/>
        <v>0</v>
      </c>
      <c r="G1316" s="312">
        <f t="shared" si="573"/>
        <v>0</v>
      </c>
      <c r="H1316" s="372"/>
      <c r="I1316" s="312">
        <f t="shared" si="574"/>
        <v>0</v>
      </c>
      <c r="J1316" s="312">
        <f t="shared" si="575"/>
        <v>0</v>
      </c>
      <c r="K1316" s="315" t="str">
        <f t="shared" si="569"/>
        <v>#DIV/0!</v>
      </c>
      <c r="L1316" s="290"/>
      <c r="M1316" s="290"/>
      <c r="N1316" s="290"/>
      <c r="O1316" s="290"/>
      <c r="P1316" s="290"/>
      <c r="Q1316" s="290"/>
      <c r="R1316" s="290"/>
      <c r="S1316" s="290"/>
      <c r="T1316" s="290"/>
      <c r="U1316" s="290"/>
      <c r="V1316" s="290"/>
      <c r="W1316" s="290"/>
      <c r="X1316" s="290"/>
      <c r="Y1316" s="290"/>
      <c r="Z1316" s="290"/>
    </row>
    <row r="1317" hidden="1">
      <c r="A1317" s="335"/>
      <c r="B1317" s="349"/>
      <c r="C1317" s="339"/>
      <c r="D1317" s="351"/>
      <c r="E1317" s="336"/>
      <c r="F1317" s="312">
        <f t="shared" si="572"/>
        <v>0</v>
      </c>
      <c r="G1317" s="312">
        <f t="shared" si="573"/>
        <v>0</v>
      </c>
      <c r="H1317" s="372"/>
      <c r="I1317" s="312">
        <f t="shared" si="574"/>
        <v>0</v>
      </c>
      <c r="J1317" s="312">
        <f t="shared" si="575"/>
        <v>0</v>
      </c>
      <c r="K1317" s="315" t="str">
        <f t="shared" si="569"/>
        <v>#DIV/0!</v>
      </c>
      <c r="L1317" s="290"/>
      <c r="M1317" s="290"/>
      <c r="N1317" s="290"/>
      <c r="O1317" s="290"/>
      <c r="P1317" s="290"/>
      <c r="Q1317" s="290"/>
      <c r="R1317" s="290"/>
      <c r="S1317" s="290"/>
      <c r="T1317" s="290"/>
      <c r="U1317" s="290"/>
      <c r="V1317" s="290"/>
      <c r="W1317" s="290"/>
      <c r="X1317" s="290"/>
      <c r="Y1317" s="290"/>
      <c r="Z1317" s="290"/>
    </row>
    <row r="1318" hidden="1">
      <c r="A1318" s="337"/>
      <c r="B1318" s="338"/>
      <c r="C1318" s="339"/>
      <c r="D1318" s="351"/>
      <c r="E1318" s="336"/>
      <c r="F1318" s="312">
        <f t="shared" si="572"/>
        <v>0</v>
      </c>
      <c r="G1318" s="312">
        <f t="shared" si="573"/>
        <v>0</v>
      </c>
      <c r="H1318" s="372"/>
      <c r="I1318" s="312">
        <f t="shared" si="574"/>
        <v>0</v>
      </c>
      <c r="J1318" s="312">
        <f t="shared" si="575"/>
        <v>0</v>
      </c>
      <c r="K1318" s="315" t="str">
        <f t="shared" si="569"/>
        <v>#DIV/0!</v>
      </c>
      <c r="L1318" s="290"/>
      <c r="M1318" s="290"/>
      <c r="N1318" s="290"/>
      <c r="O1318" s="290"/>
      <c r="P1318" s="290"/>
      <c r="Q1318" s="290"/>
      <c r="R1318" s="290"/>
      <c r="S1318" s="290"/>
      <c r="T1318" s="290"/>
      <c r="U1318" s="290"/>
      <c r="V1318" s="290"/>
      <c r="W1318" s="290"/>
      <c r="X1318" s="290"/>
      <c r="Y1318" s="290"/>
      <c r="Z1318" s="290"/>
    </row>
    <row r="1319" hidden="1">
      <c r="A1319" s="341"/>
      <c r="B1319" s="338"/>
      <c r="C1319" s="342"/>
      <c r="D1319" s="355"/>
      <c r="E1319" s="343"/>
      <c r="F1319" s="312">
        <f t="shared" si="572"/>
        <v>0</v>
      </c>
      <c r="G1319" s="312">
        <f t="shared" si="573"/>
        <v>0</v>
      </c>
      <c r="H1319" s="374"/>
      <c r="I1319" s="312">
        <f t="shared" si="574"/>
        <v>0</v>
      </c>
      <c r="J1319" s="312">
        <f t="shared" si="575"/>
        <v>0</v>
      </c>
      <c r="K1319" s="315" t="str">
        <f t="shared" si="569"/>
        <v>#DIV/0!</v>
      </c>
      <c r="L1319" s="290"/>
      <c r="M1319" s="290"/>
      <c r="N1319" s="290"/>
      <c r="O1319" s="290"/>
      <c r="P1319" s="290"/>
      <c r="Q1319" s="290"/>
      <c r="R1319" s="290"/>
      <c r="S1319" s="290"/>
      <c r="T1319" s="290"/>
      <c r="U1319" s="290"/>
      <c r="V1319" s="290"/>
      <c r="W1319" s="290"/>
      <c r="X1319" s="290"/>
      <c r="Y1319" s="290"/>
      <c r="Z1319" s="290"/>
    </row>
    <row r="1320" hidden="1">
      <c r="A1320" s="344"/>
      <c r="B1320" s="345" t="s">
        <v>858</v>
      </c>
      <c r="C1320" s="346">
        <f>SUM(C1305:C1319)</f>
        <v>0</v>
      </c>
      <c r="D1320" s="346"/>
      <c r="E1320" s="346"/>
      <c r="F1320" s="356">
        <f t="shared" ref="F1320:G1320" si="576">SUM(F1305:F1319)</f>
        <v>0</v>
      </c>
      <c r="G1320" s="356">
        <f t="shared" si="576"/>
        <v>0</v>
      </c>
      <c r="H1320" s="376"/>
      <c r="I1320" s="356">
        <f t="shared" ref="I1320:J1320" si="577">SUM(I1305:I1319)</f>
        <v>0</v>
      </c>
      <c r="J1320" s="356">
        <f t="shared" si="577"/>
        <v>0</v>
      </c>
      <c r="K1320" s="357" t="str">
        <f t="shared" si="569"/>
        <v>#DIV/0!</v>
      </c>
      <c r="L1320" s="290"/>
      <c r="M1320" s="290"/>
      <c r="N1320" s="290"/>
      <c r="O1320" s="290"/>
      <c r="P1320" s="290"/>
      <c r="Q1320" s="290"/>
      <c r="R1320" s="290"/>
      <c r="S1320" s="290"/>
      <c r="T1320" s="290"/>
      <c r="U1320" s="290"/>
      <c r="V1320" s="290"/>
      <c r="W1320" s="290"/>
      <c r="X1320" s="290"/>
      <c r="Y1320" s="290"/>
      <c r="Z1320" s="290"/>
    </row>
    <row r="1321">
      <c r="A1321" s="278"/>
      <c r="B1321" s="290"/>
      <c r="C1321" s="290"/>
      <c r="D1321" s="290"/>
      <c r="E1321" s="358" t="s">
        <v>859</v>
      </c>
      <c r="F1321" s="359">
        <f t="shared" ref="F1321:G1321" si="578">F1320+F1304+F1288+F1272+F1256+F1240</f>
        <v>4518</v>
      </c>
      <c r="G1321" s="359">
        <f t="shared" si="578"/>
        <v>126504</v>
      </c>
      <c r="H1321" s="290"/>
      <c r="I1321" s="359">
        <f t="shared" ref="I1321:J1321" si="579">I1320+I1304+I1288+I1272+I1256+I1240</f>
        <v>14112.06897</v>
      </c>
      <c r="J1321" s="359">
        <f t="shared" si="579"/>
        <v>395137.931</v>
      </c>
      <c r="K1321" s="348">
        <f t="shared" si="569"/>
        <v>0.3201514966</v>
      </c>
      <c r="L1321" s="290"/>
      <c r="M1321" s="290"/>
      <c r="N1321" s="290"/>
      <c r="O1321" s="290"/>
      <c r="P1321" s="290"/>
      <c r="Q1321" s="290"/>
      <c r="R1321" s="290"/>
      <c r="S1321" s="290"/>
      <c r="T1321" s="290"/>
      <c r="U1321" s="290"/>
      <c r="V1321" s="290"/>
      <c r="W1321" s="290"/>
      <c r="X1321" s="290"/>
      <c r="Y1321" s="290"/>
      <c r="Z1321" s="290"/>
    </row>
  </sheetData>
  <mergeCells count="14">
    <mergeCell ref="B554:C554"/>
    <mergeCell ref="B664:C664"/>
    <mergeCell ref="B774:C774"/>
    <mergeCell ref="B884:C884"/>
    <mergeCell ref="B994:C994"/>
    <mergeCell ref="B1104:C1104"/>
    <mergeCell ref="B1214:C1214"/>
    <mergeCell ref="A1:H1"/>
    <mergeCell ref="A2:C2"/>
    <mergeCell ref="B4:C4"/>
    <mergeCell ref="B114:C114"/>
    <mergeCell ref="B224:C224"/>
    <mergeCell ref="B334:C334"/>
    <mergeCell ref="B444:C44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0.88"/>
    <col customWidth="1" min="2" max="2" width="32.5"/>
    <col customWidth="1" min="3" max="3" width="16.0"/>
    <col customWidth="1" min="4" max="4" width="19.13"/>
    <col customWidth="1" min="5" max="5" width="14.88"/>
    <col customWidth="1" min="6" max="6" width="17.25"/>
    <col customWidth="1" min="7" max="7" width="15.38"/>
    <col customWidth="1" min="8" max="9" width="11.25"/>
    <col customWidth="1" min="10" max="10" width="12.5"/>
  </cols>
  <sheetData>
    <row r="1">
      <c r="A1" s="26" t="s">
        <v>7</v>
      </c>
      <c r="I1" s="276"/>
      <c r="J1" s="277"/>
      <c r="K1" s="277"/>
      <c r="L1" s="277"/>
      <c r="M1" s="381"/>
      <c r="N1" s="277"/>
      <c r="O1" s="277"/>
      <c r="P1" s="278"/>
      <c r="Q1" s="278"/>
      <c r="R1" s="278"/>
      <c r="S1" s="278"/>
      <c r="T1" s="278"/>
      <c r="U1" s="278"/>
      <c r="V1" s="278"/>
      <c r="W1" s="278"/>
      <c r="X1" s="278"/>
      <c r="Y1" s="278"/>
      <c r="Z1" s="278"/>
    </row>
    <row r="2">
      <c r="A2" s="382" t="s">
        <v>862</v>
      </c>
      <c r="B2" s="280"/>
      <c r="C2" s="281"/>
      <c r="D2" s="286"/>
      <c r="E2" s="383"/>
      <c r="F2" s="283"/>
      <c r="G2" s="283"/>
      <c r="H2" s="283"/>
      <c r="I2" s="283"/>
      <c r="J2" s="282"/>
      <c r="K2" s="282"/>
      <c r="L2" s="282"/>
      <c r="M2" s="384"/>
      <c r="N2" s="282"/>
      <c r="O2" s="282"/>
      <c r="P2" s="278"/>
      <c r="Q2" s="278"/>
      <c r="R2" s="278"/>
      <c r="S2" s="278"/>
      <c r="T2" s="278"/>
      <c r="U2" s="278"/>
      <c r="V2" s="278"/>
      <c r="W2" s="278"/>
      <c r="X2" s="278"/>
      <c r="Y2" s="278"/>
      <c r="Z2" s="278"/>
    </row>
    <row r="3">
      <c r="A3" s="284"/>
      <c r="B3" s="285"/>
      <c r="C3" s="285"/>
      <c r="D3" s="286"/>
      <c r="E3" s="283"/>
      <c r="F3" s="289"/>
      <c r="G3" s="289"/>
      <c r="H3" s="289"/>
      <c r="I3" s="289"/>
      <c r="J3" s="286"/>
      <c r="K3" s="282"/>
      <c r="L3" s="282"/>
      <c r="M3" s="384"/>
      <c r="N3" s="282"/>
      <c r="O3" s="282"/>
      <c r="P3" s="290"/>
      <c r="Q3" s="290"/>
      <c r="R3" s="290"/>
      <c r="S3" s="290"/>
      <c r="T3" s="290"/>
      <c r="U3" s="290"/>
      <c r="V3" s="290"/>
      <c r="W3" s="290"/>
      <c r="X3" s="290"/>
      <c r="Y3" s="290"/>
      <c r="Z3" s="290"/>
    </row>
    <row r="4">
      <c r="A4" s="291"/>
      <c r="B4" s="292" t="s">
        <v>818</v>
      </c>
      <c r="C4" s="100"/>
      <c r="D4" s="286"/>
      <c r="E4" s="385"/>
      <c r="F4" s="289"/>
      <c r="G4" s="289"/>
      <c r="H4" s="289"/>
      <c r="I4" s="289"/>
      <c r="J4" s="286"/>
      <c r="K4" s="282"/>
      <c r="L4" s="282"/>
      <c r="M4" s="384"/>
      <c r="N4" s="282"/>
      <c r="O4" s="282"/>
      <c r="P4" s="290"/>
      <c r="Q4" s="290"/>
      <c r="R4" s="290"/>
      <c r="S4" s="290"/>
      <c r="T4" s="290"/>
      <c r="U4" s="290"/>
      <c r="V4" s="290"/>
      <c r="W4" s="290"/>
      <c r="X4" s="290"/>
      <c r="Y4" s="290"/>
      <c r="Z4" s="290"/>
    </row>
    <row r="5">
      <c r="A5" s="291"/>
      <c r="B5" s="386" t="s">
        <v>822</v>
      </c>
      <c r="C5" s="299" t="str">
        <f>'Rotación'!E7</f>
        <v>Enero</v>
      </c>
      <c r="D5" s="387"/>
      <c r="E5" s="388" t="s">
        <v>863</v>
      </c>
      <c r="F5" s="389">
        <v>2.0</v>
      </c>
      <c r="G5" s="288"/>
      <c r="H5" s="287"/>
      <c r="I5" s="289"/>
      <c r="J5" s="286"/>
      <c r="K5" s="282"/>
      <c r="L5" s="282"/>
      <c r="M5" s="384"/>
      <c r="N5" s="282"/>
      <c r="O5" s="282"/>
      <c r="P5" s="290"/>
      <c r="Q5" s="290"/>
      <c r="R5" s="290"/>
      <c r="S5" s="290"/>
      <c r="T5" s="290"/>
      <c r="U5" s="290"/>
      <c r="V5" s="290"/>
      <c r="W5" s="290"/>
      <c r="X5" s="290"/>
      <c r="Y5" s="290"/>
      <c r="Z5" s="290"/>
    </row>
    <row r="6">
      <c r="A6" s="291"/>
      <c r="B6" s="304" t="s">
        <v>824</v>
      </c>
      <c r="C6" s="299">
        <f>'Rotación'!E5</f>
        <v>44</v>
      </c>
      <c r="D6" s="390"/>
      <c r="E6" s="391" t="s">
        <v>864</v>
      </c>
      <c r="F6" s="392">
        <f>C8*F5</f>
        <v>53.11428571</v>
      </c>
      <c r="G6" s="393" t="s">
        <v>865</v>
      </c>
      <c r="H6" s="393" t="s">
        <v>866</v>
      </c>
      <c r="I6" s="289"/>
      <c r="J6" s="286"/>
      <c r="K6" s="282"/>
      <c r="L6" s="282"/>
      <c r="M6" s="384"/>
      <c r="N6" s="282"/>
      <c r="O6" s="282"/>
      <c r="P6" s="290"/>
      <c r="Q6" s="290"/>
      <c r="R6" s="290"/>
      <c r="S6" s="290"/>
      <c r="T6" s="290"/>
      <c r="U6" s="290"/>
      <c r="V6" s="290"/>
      <c r="W6" s="290"/>
      <c r="X6" s="290"/>
      <c r="Y6" s="290"/>
      <c r="Z6" s="290"/>
    </row>
    <row r="7">
      <c r="A7" s="291"/>
      <c r="B7" s="304" t="s">
        <v>795</v>
      </c>
      <c r="C7" s="306">
        <f>'Rotación'!E8</f>
        <v>0.6035714286</v>
      </c>
      <c r="D7" s="387"/>
      <c r="E7" s="394" t="s">
        <v>867</v>
      </c>
      <c r="F7" s="301">
        <v>0.05</v>
      </c>
      <c r="G7" s="302">
        <f>F7*F6</f>
        <v>2.655714286</v>
      </c>
      <c r="H7" s="365">
        <v>0.0</v>
      </c>
      <c r="I7" s="289"/>
      <c r="J7" s="286"/>
      <c r="K7" s="282"/>
      <c r="L7" s="282"/>
      <c r="M7" s="384"/>
      <c r="N7" s="282"/>
      <c r="O7" s="282"/>
      <c r="P7" s="290"/>
      <c r="Q7" s="290"/>
      <c r="R7" s="290"/>
      <c r="S7" s="290"/>
      <c r="T7" s="290"/>
      <c r="U7" s="290"/>
      <c r="V7" s="290"/>
      <c r="W7" s="290"/>
      <c r="X7" s="290"/>
      <c r="Y7" s="290"/>
      <c r="Z7" s="290"/>
    </row>
    <row r="8">
      <c r="A8" s="291"/>
      <c r="B8" s="307" t="s">
        <v>825</v>
      </c>
      <c r="C8" s="308">
        <f>C7*C6</f>
        <v>26.55714286</v>
      </c>
      <c r="D8" s="395"/>
      <c r="E8" s="394" t="s">
        <v>868</v>
      </c>
      <c r="F8" s="301">
        <v>0.8</v>
      </c>
      <c r="G8" s="302">
        <f>F8*F6</f>
        <v>42.49142857</v>
      </c>
      <c r="H8" s="365">
        <v>0.0</v>
      </c>
      <c r="I8" s="289"/>
      <c r="J8" s="286"/>
      <c r="K8" s="282"/>
      <c r="L8" s="282"/>
      <c r="M8" s="384"/>
      <c r="N8" s="282"/>
      <c r="O8" s="282"/>
      <c r="P8" s="290"/>
      <c r="Q8" s="290"/>
      <c r="R8" s="290"/>
      <c r="S8" s="290"/>
      <c r="T8" s="290"/>
      <c r="U8" s="290"/>
      <c r="V8" s="290"/>
      <c r="W8" s="290"/>
      <c r="X8" s="290"/>
      <c r="Y8" s="290"/>
      <c r="Z8" s="290"/>
    </row>
    <row r="9">
      <c r="A9" s="291"/>
      <c r="B9" s="307" t="s">
        <v>826</v>
      </c>
      <c r="C9" s="309">
        <f>C8*C10</f>
        <v>823.2714286</v>
      </c>
      <c r="D9" s="387"/>
      <c r="E9" s="394" t="s">
        <v>869</v>
      </c>
      <c r="F9" s="301">
        <v>0.15</v>
      </c>
      <c r="G9" s="302">
        <f>F9*F6</f>
        <v>7.967142857</v>
      </c>
      <c r="H9" s="365">
        <v>0.0</v>
      </c>
      <c r="I9" s="289"/>
      <c r="J9" s="286"/>
      <c r="K9" s="282"/>
      <c r="L9" s="282"/>
      <c r="M9" s="384"/>
      <c r="N9" s="282"/>
      <c r="O9" s="282"/>
      <c r="P9" s="290"/>
      <c r="Q9" s="290"/>
      <c r="R9" s="290"/>
      <c r="S9" s="290"/>
      <c r="T9" s="290"/>
      <c r="U9" s="290"/>
      <c r="V9" s="290"/>
      <c r="W9" s="290"/>
      <c r="X9" s="290"/>
      <c r="Y9" s="290"/>
      <c r="Z9" s="290"/>
    </row>
    <row r="10">
      <c r="A10" s="291"/>
      <c r="B10" s="307" t="s">
        <v>827</v>
      </c>
      <c r="C10" s="299">
        <f>'Rotación'!E4</f>
        <v>31</v>
      </c>
      <c r="D10" s="289"/>
      <c r="E10" s="289"/>
      <c r="F10" s="289"/>
      <c r="G10" s="289"/>
      <c r="H10" s="289"/>
      <c r="I10" s="289"/>
      <c r="J10" s="286"/>
      <c r="K10" s="282"/>
      <c r="L10" s="282"/>
      <c r="M10" s="384"/>
      <c r="N10" s="282"/>
      <c r="O10" s="282"/>
      <c r="P10" s="290"/>
      <c r="Q10" s="290"/>
      <c r="R10" s="290"/>
      <c r="S10" s="290"/>
      <c r="T10" s="290"/>
      <c r="U10" s="290"/>
      <c r="V10" s="290"/>
      <c r="W10" s="290"/>
      <c r="X10" s="290"/>
      <c r="Y10" s="290"/>
      <c r="Z10" s="290"/>
    </row>
    <row r="11">
      <c r="A11" s="291"/>
      <c r="B11" s="311" t="s">
        <v>870</v>
      </c>
      <c r="C11" s="312">
        <f>I117/C9</f>
        <v>376.693128</v>
      </c>
      <c r="D11" s="289"/>
      <c r="E11" s="289"/>
      <c r="F11" s="289"/>
      <c r="G11" s="289"/>
      <c r="H11" s="289"/>
      <c r="I11" s="289"/>
      <c r="J11" s="286"/>
      <c r="K11" s="282"/>
      <c r="L11" s="282"/>
      <c r="M11" s="384"/>
      <c r="N11" s="282"/>
      <c r="O11" s="282"/>
      <c r="P11" s="290"/>
      <c r="Q11" s="290"/>
      <c r="R11" s="290"/>
      <c r="S11" s="290"/>
      <c r="T11" s="290"/>
      <c r="U11" s="290"/>
      <c r="V11" s="290"/>
      <c r="W11" s="290"/>
      <c r="X11" s="290"/>
      <c r="Y11" s="290"/>
      <c r="Z11" s="290"/>
    </row>
    <row r="12">
      <c r="A12" s="291"/>
      <c r="B12" s="311" t="s">
        <v>871</v>
      </c>
      <c r="C12" s="396">
        <f>J117</f>
        <v>0.234894572</v>
      </c>
      <c r="D12" s="397" t="s">
        <v>872</v>
      </c>
      <c r="E12" s="289"/>
      <c r="F12" s="289"/>
      <c r="G12" s="289"/>
      <c r="H12" s="289"/>
      <c r="I12" s="289"/>
      <c r="J12" s="286"/>
      <c r="K12" s="282"/>
      <c r="L12" s="282"/>
      <c r="M12" s="384"/>
      <c r="N12" s="282"/>
      <c r="O12" s="282"/>
      <c r="P12" s="290"/>
      <c r="Q12" s="290"/>
      <c r="R12" s="290"/>
      <c r="S12" s="290"/>
      <c r="T12" s="290"/>
      <c r="U12" s="290"/>
      <c r="V12" s="290"/>
      <c r="W12" s="290"/>
      <c r="X12" s="290"/>
      <c r="Y12" s="290"/>
      <c r="Z12" s="290"/>
    </row>
    <row r="13">
      <c r="A13" s="316"/>
      <c r="B13" s="285"/>
      <c r="C13" s="285"/>
      <c r="D13" s="287"/>
      <c r="E13" s="287"/>
      <c r="F13" s="287"/>
      <c r="G13" s="287"/>
      <c r="H13" s="287"/>
      <c r="I13" s="287"/>
      <c r="J13" s="285"/>
      <c r="K13" s="282"/>
      <c r="L13" s="282"/>
      <c r="M13" s="384"/>
      <c r="N13" s="282"/>
      <c r="O13" s="282"/>
      <c r="P13" s="290"/>
      <c r="Q13" s="290"/>
      <c r="R13" s="290"/>
      <c r="S13" s="290"/>
      <c r="T13" s="290"/>
      <c r="U13" s="290"/>
      <c r="V13" s="290"/>
      <c r="W13" s="290"/>
      <c r="X13" s="290"/>
      <c r="Y13" s="290"/>
      <c r="Z13" s="290"/>
    </row>
    <row r="14">
      <c r="A14" s="398" t="s">
        <v>707</v>
      </c>
      <c r="B14" s="399" t="s">
        <v>873</v>
      </c>
      <c r="C14" s="318" t="s">
        <v>832</v>
      </c>
      <c r="D14" s="319" t="s">
        <v>834</v>
      </c>
      <c r="E14" s="319" t="s">
        <v>835</v>
      </c>
      <c r="F14" s="319" t="s">
        <v>836</v>
      </c>
      <c r="G14" s="319" t="s">
        <v>837</v>
      </c>
      <c r="H14" s="319" t="s">
        <v>838</v>
      </c>
      <c r="I14" s="319" t="s">
        <v>839</v>
      </c>
      <c r="J14" s="318" t="s">
        <v>840</v>
      </c>
      <c r="K14" s="282"/>
      <c r="L14" s="282"/>
      <c r="M14" s="384"/>
      <c r="N14" s="282"/>
      <c r="O14" s="282"/>
      <c r="P14" s="322"/>
      <c r="Q14" s="322"/>
      <c r="R14" s="322"/>
      <c r="S14" s="322"/>
      <c r="T14" s="322"/>
      <c r="U14" s="322"/>
      <c r="V14" s="322"/>
      <c r="W14" s="322"/>
      <c r="X14" s="322"/>
      <c r="Y14" s="322"/>
      <c r="Z14" s="322"/>
    </row>
    <row r="15">
      <c r="A15" s="323" t="s">
        <v>874</v>
      </c>
      <c r="B15" s="400" t="s">
        <v>875</v>
      </c>
      <c r="C15" s="401">
        <f>14/31</f>
        <v>0.4516129032</v>
      </c>
      <c r="D15" s="402">
        <v>180.0</v>
      </c>
      <c r="E15" s="312">
        <f t="shared" ref="E15:E57" si="1">D15*C15</f>
        <v>81.29032258</v>
      </c>
      <c r="F15" s="312">
        <f>E15*C10</f>
        <v>2520</v>
      </c>
      <c r="G15" s="328">
        <f t="shared" ref="G15:G57" si="2">L15/1.16</f>
        <v>1034.482759</v>
      </c>
      <c r="H15" s="312">
        <f t="shared" ref="H15:H57" si="3">G15*C15</f>
        <v>467.185762</v>
      </c>
      <c r="I15" s="312">
        <f>H15*C10</f>
        <v>14482.75862</v>
      </c>
      <c r="J15" s="315">
        <f t="shared" ref="J15:J117" si="4">F15/I15</f>
        <v>0.174</v>
      </c>
      <c r="K15" s="282"/>
      <c r="L15" s="403">
        <v>1200.0</v>
      </c>
      <c r="M15" s="404">
        <v>1264.3999999999999</v>
      </c>
      <c r="N15" s="282"/>
      <c r="O15" s="282"/>
      <c r="P15" s="331"/>
      <c r="Q15" s="331"/>
      <c r="R15" s="331"/>
      <c r="S15" s="331"/>
      <c r="T15" s="331"/>
      <c r="U15" s="331"/>
      <c r="V15" s="331"/>
      <c r="W15" s="331"/>
      <c r="X15" s="331"/>
      <c r="Y15" s="331"/>
      <c r="Z15" s="331"/>
    </row>
    <row r="16">
      <c r="A16" s="323" t="s">
        <v>876</v>
      </c>
      <c r="B16" s="400" t="s">
        <v>877</v>
      </c>
      <c r="C16" s="405">
        <f>8/C10</f>
        <v>0.2580645161</v>
      </c>
      <c r="D16" s="406">
        <v>350.0</v>
      </c>
      <c r="E16" s="312">
        <f t="shared" si="1"/>
        <v>90.32258065</v>
      </c>
      <c r="F16" s="312">
        <f>E16*C10</f>
        <v>2800</v>
      </c>
      <c r="G16" s="328">
        <f t="shared" si="2"/>
        <v>1551.724138</v>
      </c>
      <c r="H16" s="312">
        <f t="shared" si="3"/>
        <v>400.4449388</v>
      </c>
      <c r="I16" s="312">
        <f>H16*C10</f>
        <v>12413.7931</v>
      </c>
      <c r="J16" s="315">
        <f t="shared" si="4"/>
        <v>0.2255555556</v>
      </c>
      <c r="K16" s="282"/>
      <c r="L16" s="403">
        <v>1800.0</v>
      </c>
      <c r="M16" s="404">
        <v>1844.3999999999999</v>
      </c>
      <c r="N16" s="282"/>
      <c r="O16" s="282"/>
      <c r="P16" s="290"/>
      <c r="Q16" s="290"/>
      <c r="R16" s="290"/>
      <c r="S16" s="290"/>
      <c r="T16" s="290"/>
      <c r="U16" s="290"/>
      <c r="V16" s="290"/>
      <c r="W16" s="290"/>
      <c r="X16" s="290"/>
      <c r="Y16" s="290"/>
      <c r="Z16" s="290"/>
    </row>
    <row r="17">
      <c r="A17" s="323" t="s">
        <v>878</v>
      </c>
      <c r="B17" s="400" t="s">
        <v>879</v>
      </c>
      <c r="C17" s="407">
        <f>12/C10</f>
        <v>0.3870967742</v>
      </c>
      <c r="D17" s="406">
        <v>180.0</v>
      </c>
      <c r="E17" s="312">
        <f t="shared" si="1"/>
        <v>69.67741935</v>
      </c>
      <c r="F17" s="312">
        <f>E17*C10</f>
        <v>2160</v>
      </c>
      <c r="G17" s="328">
        <f t="shared" si="2"/>
        <v>1120.689655</v>
      </c>
      <c r="H17" s="312">
        <f t="shared" si="3"/>
        <v>433.8153504</v>
      </c>
      <c r="I17" s="312">
        <f>H17*C10</f>
        <v>13448.27586</v>
      </c>
      <c r="J17" s="315">
        <f t="shared" si="4"/>
        <v>0.1606153846</v>
      </c>
      <c r="K17" s="282"/>
      <c r="L17" s="403">
        <v>1300.0</v>
      </c>
      <c r="M17" s="404">
        <v>1264.3999999999999</v>
      </c>
      <c r="N17" s="282"/>
      <c r="O17" s="282"/>
      <c r="P17" s="290"/>
      <c r="Q17" s="290"/>
      <c r="R17" s="290"/>
      <c r="S17" s="290"/>
      <c r="T17" s="290"/>
      <c r="U17" s="290"/>
      <c r="V17" s="290"/>
      <c r="W17" s="290"/>
      <c r="X17" s="290"/>
      <c r="Y17" s="290"/>
      <c r="Z17" s="290"/>
    </row>
    <row r="18">
      <c r="A18" s="323" t="s">
        <v>880</v>
      </c>
      <c r="B18" s="408" t="s">
        <v>881</v>
      </c>
      <c r="C18" s="401">
        <f>11/31</f>
        <v>0.3548387097</v>
      </c>
      <c r="D18" s="406">
        <v>300.0</v>
      </c>
      <c r="E18" s="312">
        <f t="shared" si="1"/>
        <v>106.4516129</v>
      </c>
      <c r="F18" s="312">
        <f>E18*C10</f>
        <v>3300</v>
      </c>
      <c r="G18" s="328">
        <f t="shared" si="2"/>
        <v>1293.103448</v>
      </c>
      <c r="H18" s="312">
        <f t="shared" si="3"/>
        <v>458.8431591</v>
      </c>
      <c r="I18" s="312">
        <f>H18*C10</f>
        <v>14224.13793</v>
      </c>
      <c r="J18" s="315">
        <f t="shared" si="4"/>
        <v>0.232</v>
      </c>
      <c r="K18" s="282"/>
      <c r="L18" s="403">
        <v>1500.0</v>
      </c>
      <c r="M18" s="404">
        <v>1612.3999999999999</v>
      </c>
      <c r="N18" s="282"/>
      <c r="O18" s="282"/>
      <c r="P18" s="290"/>
      <c r="Q18" s="290"/>
      <c r="R18" s="290"/>
      <c r="S18" s="290"/>
      <c r="T18" s="290"/>
      <c r="U18" s="290"/>
      <c r="V18" s="290"/>
      <c r="W18" s="290"/>
      <c r="X18" s="290"/>
      <c r="Y18" s="290"/>
      <c r="Z18" s="290"/>
    </row>
    <row r="19">
      <c r="A19" s="323" t="s">
        <v>882</v>
      </c>
      <c r="B19" s="400" t="s">
        <v>883</v>
      </c>
      <c r="C19" s="405">
        <f>6/C10</f>
        <v>0.1935483871</v>
      </c>
      <c r="D19" s="406">
        <v>430.0</v>
      </c>
      <c r="E19" s="312">
        <f t="shared" si="1"/>
        <v>83.22580645</v>
      </c>
      <c r="F19" s="312">
        <f>E19*C10</f>
        <v>2580</v>
      </c>
      <c r="G19" s="328">
        <f t="shared" si="2"/>
        <v>1810.344828</v>
      </c>
      <c r="H19" s="312">
        <f t="shared" si="3"/>
        <v>350.3893215</v>
      </c>
      <c r="I19" s="312">
        <f>H19*C10</f>
        <v>10862.06897</v>
      </c>
      <c r="J19" s="315">
        <f t="shared" si="4"/>
        <v>0.2375238095</v>
      </c>
      <c r="K19" s="282"/>
      <c r="L19" s="403">
        <v>2100.0</v>
      </c>
      <c r="M19" s="404">
        <v>2192.3999999999996</v>
      </c>
      <c r="N19" s="282"/>
      <c r="O19" s="282"/>
      <c r="P19" s="290"/>
      <c r="Q19" s="290"/>
      <c r="R19" s="290"/>
      <c r="S19" s="290"/>
      <c r="T19" s="290"/>
      <c r="U19" s="290"/>
      <c r="V19" s="290"/>
      <c r="W19" s="290"/>
      <c r="X19" s="290"/>
      <c r="Y19" s="290"/>
      <c r="Z19" s="290"/>
    </row>
    <row r="20">
      <c r="A20" s="323" t="s">
        <v>884</v>
      </c>
      <c r="B20" s="400" t="s">
        <v>885</v>
      </c>
      <c r="C20" s="405">
        <f>11/C10</f>
        <v>0.3548387097</v>
      </c>
      <c r="D20" s="406">
        <v>300.0</v>
      </c>
      <c r="E20" s="312">
        <f t="shared" si="1"/>
        <v>106.4516129</v>
      </c>
      <c r="F20" s="312">
        <f>E20*C10</f>
        <v>3300</v>
      </c>
      <c r="G20" s="328">
        <f t="shared" si="2"/>
        <v>1293.103448</v>
      </c>
      <c r="H20" s="312">
        <f t="shared" si="3"/>
        <v>458.8431591</v>
      </c>
      <c r="I20" s="312">
        <f>H20*C10</f>
        <v>14224.13793</v>
      </c>
      <c r="J20" s="315">
        <f t="shared" si="4"/>
        <v>0.232</v>
      </c>
      <c r="K20" s="282"/>
      <c r="L20" s="403">
        <v>1500.0</v>
      </c>
      <c r="M20" s="404">
        <v>1681.9999999999998</v>
      </c>
      <c r="N20" s="282"/>
      <c r="O20" s="282"/>
      <c r="P20" s="290"/>
      <c r="Q20" s="290"/>
      <c r="R20" s="290"/>
      <c r="S20" s="290"/>
      <c r="T20" s="290"/>
      <c r="U20" s="290"/>
      <c r="V20" s="290"/>
      <c r="W20" s="290"/>
      <c r="X20" s="290"/>
      <c r="Y20" s="290"/>
      <c r="Z20" s="290"/>
    </row>
    <row r="21">
      <c r="A21" s="323" t="s">
        <v>886</v>
      </c>
      <c r="B21" s="29" t="s">
        <v>887</v>
      </c>
      <c r="C21" s="405">
        <f>10/C10</f>
        <v>0.3225806452</v>
      </c>
      <c r="D21" s="402">
        <v>390.0</v>
      </c>
      <c r="E21" s="312">
        <f t="shared" si="1"/>
        <v>125.8064516</v>
      </c>
      <c r="F21" s="312">
        <f>E21*C10</f>
        <v>3900</v>
      </c>
      <c r="G21" s="328">
        <f t="shared" si="2"/>
        <v>1551.724138</v>
      </c>
      <c r="H21" s="312">
        <f t="shared" si="3"/>
        <v>500.5561735</v>
      </c>
      <c r="I21" s="312">
        <f>H21*C10</f>
        <v>15517.24138</v>
      </c>
      <c r="J21" s="315">
        <f t="shared" si="4"/>
        <v>0.2513333333</v>
      </c>
      <c r="K21" s="282"/>
      <c r="L21" s="403">
        <v>1800.0</v>
      </c>
      <c r="M21" s="404">
        <v>1844.3999999999999</v>
      </c>
      <c r="N21" s="282"/>
      <c r="O21" s="282"/>
      <c r="P21" s="290"/>
      <c r="Q21" s="290"/>
      <c r="R21" s="290"/>
      <c r="S21" s="290"/>
      <c r="T21" s="290"/>
      <c r="U21" s="290"/>
      <c r="V21" s="290"/>
      <c r="W21" s="290"/>
      <c r="X21" s="290"/>
      <c r="Y21" s="290"/>
      <c r="Z21" s="290"/>
    </row>
    <row r="22">
      <c r="A22" s="323" t="s">
        <v>888</v>
      </c>
      <c r="B22" s="400" t="s">
        <v>889</v>
      </c>
      <c r="C22" s="405">
        <f>12/C10</f>
        <v>0.3870967742</v>
      </c>
      <c r="D22" s="402">
        <v>270.0</v>
      </c>
      <c r="E22" s="312">
        <f t="shared" si="1"/>
        <v>104.516129</v>
      </c>
      <c r="F22" s="312">
        <f>E22*C10</f>
        <v>3240</v>
      </c>
      <c r="G22" s="328">
        <f t="shared" si="2"/>
        <v>1034.482759</v>
      </c>
      <c r="H22" s="312">
        <f t="shared" si="3"/>
        <v>400.4449388</v>
      </c>
      <c r="I22" s="312">
        <f>H22*C10</f>
        <v>12413.7931</v>
      </c>
      <c r="J22" s="315">
        <f t="shared" si="4"/>
        <v>0.261</v>
      </c>
      <c r="K22" s="282"/>
      <c r="L22" s="403">
        <v>1200.0</v>
      </c>
      <c r="M22" s="404">
        <v>1276.0</v>
      </c>
      <c r="N22" s="282"/>
      <c r="O22" s="282"/>
      <c r="P22" s="290"/>
      <c r="Q22" s="290"/>
      <c r="R22" s="290"/>
      <c r="S22" s="290"/>
      <c r="T22" s="290"/>
      <c r="U22" s="290"/>
      <c r="V22" s="290"/>
      <c r="W22" s="290"/>
      <c r="X22" s="290"/>
      <c r="Y22" s="290"/>
      <c r="Z22" s="290"/>
    </row>
    <row r="23">
      <c r="A23" s="323" t="s">
        <v>890</v>
      </c>
      <c r="B23" s="400" t="s">
        <v>891</v>
      </c>
      <c r="C23" s="409">
        <f>8/C10</f>
        <v>0.2580645161</v>
      </c>
      <c r="D23" s="402">
        <v>280.0</v>
      </c>
      <c r="E23" s="312">
        <f t="shared" si="1"/>
        <v>72.25806452</v>
      </c>
      <c r="F23" s="312">
        <f>E23*C10</f>
        <v>2240</v>
      </c>
      <c r="G23" s="328">
        <f t="shared" si="2"/>
        <v>1206.896552</v>
      </c>
      <c r="H23" s="312">
        <f t="shared" si="3"/>
        <v>311.4571746</v>
      </c>
      <c r="I23" s="312">
        <f>H23*C10</f>
        <v>9655.172414</v>
      </c>
      <c r="J23" s="315">
        <f t="shared" si="4"/>
        <v>0.232</v>
      </c>
      <c r="K23" s="282"/>
      <c r="L23" s="403">
        <v>1400.0</v>
      </c>
      <c r="M23" s="404">
        <v>1392.0</v>
      </c>
      <c r="N23" s="282"/>
      <c r="O23" s="282"/>
      <c r="P23" s="290"/>
      <c r="Q23" s="290"/>
      <c r="R23" s="290"/>
      <c r="S23" s="290"/>
      <c r="T23" s="290"/>
      <c r="U23" s="290"/>
      <c r="V23" s="290"/>
      <c r="W23" s="290"/>
      <c r="X23" s="290"/>
      <c r="Y23" s="290"/>
      <c r="Z23" s="290"/>
    </row>
    <row r="24">
      <c r="A24" s="323" t="s">
        <v>892</v>
      </c>
      <c r="B24" s="324" t="s">
        <v>893</v>
      </c>
      <c r="C24" s="405">
        <f>9/C10</f>
        <v>0.2903225806</v>
      </c>
      <c r="D24" s="327">
        <v>430.0</v>
      </c>
      <c r="E24" s="312">
        <f t="shared" si="1"/>
        <v>124.8387097</v>
      </c>
      <c r="F24" s="312">
        <f>E24*C10</f>
        <v>3870</v>
      </c>
      <c r="G24" s="328">
        <f t="shared" si="2"/>
        <v>1637.931034</v>
      </c>
      <c r="H24" s="312">
        <f t="shared" si="3"/>
        <v>475.5283648</v>
      </c>
      <c r="I24" s="312">
        <f>H24*C10</f>
        <v>14741.37931</v>
      </c>
      <c r="J24" s="315">
        <f t="shared" si="4"/>
        <v>0.2625263158</v>
      </c>
      <c r="K24" s="282"/>
      <c r="L24" s="403">
        <v>1900.0</v>
      </c>
      <c r="M24" s="404">
        <v>1960.3999999999999</v>
      </c>
      <c r="N24" s="282"/>
      <c r="O24" s="282"/>
      <c r="P24" s="290"/>
      <c r="Q24" s="290"/>
      <c r="R24" s="290"/>
      <c r="S24" s="290"/>
      <c r="T24" s="290"/>
      <c r="U24" s="290"/>
      <c r="V24" s="290"/>
      <c r="W24" s="290"/>
      <c r="X24" s="290"/>
      <c r="Y24" s="290"/>
      <c r="Z24" s="290"/>
    </row>
    <row r="25">
      <c r="A25" s="323" t="s">
        <v>894</v>
      </c>
      <c r="B25" s="400" t="s">
        <v>895</v>
      </c>
      <c r="C25" s="325">
        <v>3.0</v>
      </c>
      <c r="D25" s="402">
        <v>14.0</v>
      </c>
      <c r="E25" s="312">
        <f t="shared" si="1"/>
        <v>42</v>
      </c>
      <c r="F25" s="312">
        <f>E25*C10</f>
        <v>1302</v>
      </c>
      <c r="G25" s="328">
        <f t="shared" si="2"/>
        <v>60.34482759</v>
      </c>
      <c r="H25" s="312">
        <f t="shared" si="3"/>
        <v>181.0344828</v>
      </c>
      <c r="I25" s="312">
        <f>H25*C10</f>
        <v>5612.068966</v>
      </c>
      <c r="J25" s="315">
        <f t="shared" si="4"/>
        <v>0.232</v>
      </c>
      <c r="K25" s="282"/>
      <c r="L25" s="403">
        <v>70.0</v>
      </c>
      <c r="M25" s="404">
        <v>81.19999999999999</v>
      </c>
      <c r="N25" s="282"/>
      <c r="O25" s="282"/>
      <c r="P25" s="290"/>
      <c r="Q25" s="290"/>
      <c r="R25" s="290"/>
      <c r="S25" s="290"/>
      <c r="T25" s="290"/>
      <c r="U25" s="290"/>
      <c r="V25" s="290"/>
      <c r="W25" s="290"/>
      <c r="X25" s="290"/>
      <c r="Y25" s="290"/>
      <c r="Z25" s="290"/>
    </row>
    <row r="26">
      <c r="A26" s="323" t="s">
        <v>896</v>
      </c>
      <c r="B26" s="400" t="s">
        <v>897</v>
      </c>
      <c r="C26" s="325">
        <v>3.0</v>
      </c>
      <c r="D26" s="402">
        <v>14.0</v>
      </c>
      <c r="E26" s="312">
        <f t="shared" si="1"/>
        <v>42</v>
      </c>
      <c r="F26" s="312">
        <f>E26*C10</f>
        <v>1302</v>
      </c>
      <c r="G26" s="328">
        <f t="shared" si="2"/>
        <v>60.34482759</v>
      </c>
      <c r="H26" s="312">
        <f t="shared" si="3"/>
        <v>181.0344828</v>
      </c>
      <c r="I26" s="312">
        <f>H26*C10</f>
        <v>5612.068966</v>
      </c>
      <c r="J26" s="315">
        <f t="shared" si="4"/>
        <v>0.232</v>
      </c>
      <c r="K26" s="282"/>
      <c r="L26" s="403">
        <v>70.0</v>
      </c>
      <c r="M26" s="404">
        <v>81.19999999999999</v>
      </c>
      <c r="N26" s="282"/>
      <c r="O26" s="282"/>
      <c r="P26" s="290"/>
      <c r="Q26" s="290"/>
      <c r="R26" s="290"/>
      <c r="S26" s="290"/>
      <c r="T26" s="290"/>
      <c r="U26" s="290"/>
      <c r="V26" s="290"/>
      <c r="W26" s="290"/>
      <c r="X26" s="290"/>
      <c r="Y26" s="290"/>
      <c r="Z26" s="290"/>
    </row>
    <row r="27">
      <c r="A27" s="323" t="s">
        <v>898</v>
      </c>
      <c r="B27" s="400" t="s">
        <v>899</v>
      </c>
      <c r="C27" s="325">
        <v>3.0</v>
      </c>
      <c r="D27" s="402">
        <v>12.0</v>
      </c>
      <c r="E27" s="312">
        <f t="shared" si="1"/>
        <v>36</v>
      </c>
      <c r="F27" s="312">
        <f>E27*C10</f>
        <v>1116</v>
      </c>
      <c r="G27" s="328">
        <f t="shared" si="2"/>
        <v>60.34482759</v>
      </c>
      <c r="H27" s="312">
        <f t="shared" si="3"/>
        <v>181.0344828</v>
      </c>
      <c r="I27" s="312">
        <f>H27*C10</f>
        <v>5612.068966</v>
      </c>
      <c r="J27" s="315">
        <f t="shared" si="4"/>
        <v>0.1988571429</v>
      </c>
      <c r="K27" s="282"/>
      <c r="L27" s="403">
        <v>70.0</v>
      </c>
      <c r="M27" s="404">
        <v>81.19999999999999</v>
      </c>
      <c r="N27" s="282"/>
      <c r="O27" s="282"/>
      <c r="P27" s="290"/>
      <c r="Q27" s="290"/>
      <c r="R27" s="290"/>
      <c r="S27" s="290"/>
      <c r="T27" s="290"/>
      <c r="U27" s="290"/>
      <c r="V27" s="290"/>
      <c r="W27" s="290"/>
      <c r="X27" s="290"/>
      <c r="Y27" s="290"/>
      <c r="Z27" s="290"/>
    </row>
    <row r="28">
      <c r="A28" s="323" t="s">
        <v>900</v>
      </c>
      <c r="B28" s="29" t="s">
        <v>901</v>
      </c>
      <c r="C28" s="325">
        <v>2.0</v>
      </c>
      <c r="D28" s="402">
        <v>12.0</v>
      </c>
      <c r="E28" s="312">
        <f t="shared" si="1"/>
        <v>24</v>
      </c>
      <c r="F28" s="312">
        <f>E28*C10</f>
        <v>744</v>
      </c>
      <c r="G28" s="328">
        <f t="shared" si="2"/>
        <v>60.34482759</v>
      </c>
      <c r="H28" s="312">
        <f t="shared" si="3"/>
        <v>120.6896552</v>
      </c>
      <c r="I28" s="312">
        <f>H28*C10</f>
        <v>3741.37931</v>
      </c>
      <c r="J28" s="315">
        <f t="shared" si="4"/>
        <v>0.1988571429</v>
      </c>
      <c r="K28" s="282"/>
      <c r="L28" s="403">
        <v>70.0</v>
      </c>
      <c r="M28" s="404">
        <v>81.19999999999999</v>
      </c>
      <c r="N28" s="282"/>
      <c r="O28" s="282"/>
      <c r="P28" s="290"/>
      <c r="Q28" s="290"/>
      <c r="R28" s="290"/>
      <c r="S28" s="290"/>
      <c r="T28" s="290"/>
      <c r="U28" s="290"/>
      <c r="V28" s="290"/>
      <c r="W28" s="290"/>
      <c r="X28" s="290"/>
      <c r="Y28" s="290"/>
      <c r="Z28" s="290"/>
    </row>
    <row r="29">
      <c r="A29" s="323" t="s">
        <v>902</v>
      </c>
      <c r="B29" s="29" t="s">
        <v>903</v>
      </c>
      <c r="C29" s="410">
        <f>17/C10</f>
        <v>0.5483870968</v>
      </c>
      <c r="D29" s="402">
        <v>50.0</v>
      </c>
      <c r="E29" s="312">
        <f t="shared" si="1"/>
        <v>27.41935484</v>
      </c>
      <c r="F29" s="312">
        <f>E29*C10</f>
        <v>850</v>
      </c>
      <c r="G29" s="328">
        <f t="shared" si="2"/>
        <v>163.7931034</v>
      </c>
      <c r="H29" s="312">
        <f t="shared" si="3"/>
        <v>89.82202447</v>
      </c>
      <c r="I29" s="312">
        <f>H29*C10</f>
        <v>2784.482759</v>
      </c>
      <c r="J29" s="315">
        <f t="shared" si="4"/>
        <v>0.3052631579</v>
      </c>
      <c r="K29" s="282"/>
      <c r="L29" s="403">
        <v>190.0</v>
      </c>
      <c r="M29" s="404">
        <v>220.39999999999998</v>
      </c>
      <c r="N29" s="282"/>
      <c r="O29" s="282"/>
      <c r="P29" s="290"/>
      <c r="Q29" s="290"/>
      <c r="R29" s="290"/>
      <c r="S29" s="290"/>
      <c r="T29" s="290"/>
      <c r="U29" s="290"/>
      <c r="V29" s="290"/>
      <c r="W29" s="290"/>
      <c r="X29" s="290"/>
      <c r="Y29" s="290"/>
      <c r="Z29" s="290"/>
    </row>
    <row r="30">
      <c r="A30" s="323" t="s">
        <v>904</v>
      </c>
      <c r="B30" s="400" t="s">
        <v>905</v>
      </c>
      <c r="C30" s="325">
        <f>18/C10</f>
        <v>0.5806451613</v>
      </c>
      <c r="D30" s="402">
        <v>50.0</v>
      </c>
      <c r="E30" s="312">
        <f t="shared" si="1"/>
        <v>29.03225806</v>
      </c>
      <c r="F30" s="312">
        <f>E30*C10</f>
        <v>900</v>
      </c>
      <c r="G30" s="328">
        <f t="shared" si="2"/>
        <v>163.7931034</v>
      </c>
      <c r="H30" s="312">
        <f t="shared" si="3"/>
        <v>95.10567297</v>
      </c>
      <c r="I30" s="312">
        <f>H30*C10</f>
        <v>2948.275862</v>
      </c>
      <c r="J30" s="315">
        <f t="shared" si="4"/>
        <v>0.3052631579</v>
      </c>
      <c r="K30" s="282"/>
      <c r="L30" s="403">
        <v>190.0</v>
      </c>
      <c r="M30" s="404">
        <v>220.39999999999998</v>
      </c>
      <c r="N30" s="282"/>
      <c r="O30" s="282"/>
      <c r="P30" s="331"/>
      <c r="Q30" s="331"/>
      <c r="R30" s="331"/>
      <c r="S30" s="331"/>
      <c r="T30" s="331"/>
      <c r="U30" s="331"/>
      <c r="V30" s="331"/>
      <c r="W30" s="331"/>
      <c r="X30" s="331"/>
      <c r="Y30" s="331"/>
      <c r="Z30" s="331"/>
    </row>
    <row r="31">
      <c r="A31" s="323" t="s">
        <v>906</v>
      </c>
      <c r="B31" s="324" t="s">
        <v>907</v>
      </c>
      <c r="C31" s="325">
        <v>2.0</v>
      </c>
      <c r="D31" s="327">
        <v>27.0</v>
      </c>
      <c r="E31" s="312">
        <f t="shared" si="1"/>
        <v>54</v>
      </c>
      <c r="F31" s="312">
        <f>E31*C10</f>
        <v>1674</v>
      </c>
      <c r="G31" s="328">
        <f t="shared" si="2"/>
        <v>94.82758621</v>
      </c>
      <c r="H31" s="312">
        <f t="shared" si="3"/>
        <v>189.6551724</v>
      </c>
      <c r="I31" s="312">
        <f>H31*C10</f>
        <v>5879.310345</v>
      </c>
      <c r="J31" s="315">
        <f t="shared" si="4"/>
        <v>0.2847272727</v>
      </c>
      <c r="K31" s="282"/>
      <c r="L31" s="403">
        <v>110.0</v>
      </c>
      <c r="M31" s="404">
        <v>127.6</v>
      </c>
      <c r="N31" s="282"/>
      <c r="O31" s="282"/>
      <c r="P31" s="290"/>
      <c r="Q31" s="290"/>
      <c r="R31" s="290"/>
      <c r="S31" s="290"/>
      <c r="T31" s="290"/>
      <c r="U31" s="290"/>
      <c r="V31" s="290"/>
      <c r="W31" s="290"/>
      <c r="X31" s="290"/>
      <c r="Y31" s="290"/>
      <c r="Z31" s="290"/>
    </row>
    <row r="32">
      <c r="A32" s="323" t="s">
        <v>908</v>
      </c>
      <c r="B32" s="334" t="s">
        <v>909</v>
      </c>
      <c r="C32" s="339">
        <f>20/C10</f>
        <v>0.6451612903</v>
      </c>
      <c r="D32" s="327">
        <v>45.0</v>
      </c>
      <c r="E32" s="312">
        <f t="shared" si="1"/>
        <v>29.03225806</v>
      </c>
      <c r="F32" s="312">
        <f>E32*C10</f>
        <v>900</v>
      </c>
      <c r="G32" s="328">
        <f t="shared" si="2"/>
        <v>155.1724138</v>
      </c>
      <c r="H32" s="312">
        <f t="shared" si="3"/>
        <v>100.1112347</v>
      </c>
      <c r="I32" s="312">
        <f>H32*C10</f>
        <v>3103.448276</v>
      </c>
      <c r="J32" s="315">
        <f t="shared" si="4"/>
        <v>0.29</v>
      </c>
      <c r="K32" s="282"/>
      <c r="L32" s="403">
        <v>180.0</v>
      </c>
      <c r="M32" s="404">
        <v>208.79999999999998</v>
      </c>
      <c r="N32" s="282"/>
      <c r="O32" s="282"/>
      <c r="P32" s="290"/>
      <c r="Q32" s="290"/>
      <c r="R32" s="290"/>
      <c r="S32" s="290"/>
      <c r="T32" s="290"/>
      <c r="U32" s="290"/>
      <c r="V32" s="290"/>
      <c r="W32" s="290"/>
      <c r="X32" s="290"/>
      <c r="Y32" s="290"/>
      <c r="Z32" s="290"/>
    </row>
    <row r="33">
      <c r="A33" s="323" t="s">
        <v>910</v>
      </c>
      <c r="B33" s="324" t="s">
        <v>911</v>
      </c>
      <c r="C33" s="325">
        <v>1.0</v>
      </c>
      <c r="D33" s="327">
        <v>26.0</v>
      </c>
      <c r="E33" s="312">
        <f t="shared" si="1"/>
        <v>26</v>
      </c>
      <c r="F33" s="312">
        <f>E33*C10</f>
        <v>806</v>
      </c>
      <c r="G33" s="328">
        <f t="shared" si="2"/>
        <v>86.20689655</v>
      </c>
      <c r="H33" s="312">
        <f t="shared" si="3"/>
        <v>86.20689655</v>
      </c>
      <c r="I33" s="312">
        <f>H33*C10</f>
        <v>2672.413793</v>
      </c>
      <c r="J33" s="315">
        <f t="shared" si="4"/>
        <v>0.3016</v>
      </c>
      <c r="K33" s="282"/>
      <c r="L33" s="403">
        <v>100.0</v>
      </c>
      <c r="M33" s="404">
        <v>115.99999999999999</v>
      </c>
      <c r="N33" s="282"/>
      <c r="O33" s="282"/>
      <c r="P33" s="290"/>
      <c r="Q33" s="290"/>
      <c r="R33" s="290"/>
      <c r="S33" s="290"/>
      <c r="T33" s="290"/>
      <c r="U33" s="290"/>
      <c r="V33" s="290"/>
      <c r="W33" s="290"/>
      <c r="X33" s="290"/>
      <c r="Y33" s="290"/>
      <c r="Z33" s="290"/>
    </row>
    <row r="34">
      <c r="A34" s="323" t="s">
        <v>912</v>
      </c>
      <c r="B34" s="324" t="s">
        <v>913</v>
      </c>
      <c r="C34" s="339">
        <f>17/C10</f>
        <v>0.5483870968</v>
      </c>
      <c r="D34" s="327">
        <v>30.0</v>
      </c>
      <c r="E34" s="312">
        <f t="shared" si="1"/>
        <v>16.4516129</v>
      </c>
      <c r="F34" s="312">
        <f>E34*C10</f>
        <v>510</v>
      </c>
      <c r="G34" s="328">
        <f t="shared" si="2"/>
        <v>99.13793103</v>
      </c>
      <c r="H34" s="312">
        <f t="shared" si="3"/>
        <v>54.36596218</v>
      </c>
      <c r="I34" s="312">
        <f>H34*C10</f>
        <v>1685.344828</v>
      </c>
      <c r="J34" s="315">
        <f t="shared" si="4"/>
        <v>0.3026086957</v>
      </c>
      <c r="K34" s="282"/>
      <c r="L34" s="403">
        <v>115.0</v>
      </c>
      <c r="M34" s="404">
        <v>133.39999999999998</v>
      </c>
      <c r="N34" s="282"/>
      <c r="O34" s="282"/>
      <c r="P34" s="290"/>
      <c r="Q34" s="290"/>
      <c r="R34" s="290"/>
      <c r="S34" s="290"/>
      <c r="T34" s="290"/>
      <c r="U34" s="290"/>
      <c r="V34" s="290"/>
      <c r="W34" s="290"/>
      <c r="X34" s="290"/>
      <c r="Y34" s="290"/>
      <c r="Z34" s="290"/>
    </row>
    <row r="35">
      <c r="A35" s="323" t="s">
        <v>914</v>
      </c>
      <c r="B35" s="411" t="s">
        <v>391</v>
      </c>
      <c r="C35" s="325">
        <v>4.0</v>
      </c>
      <c r="D35" s="327">
        <v>17.0</v>
      </c>
      <c r="E35" s="312">
        <f t="shared" si="1"/>
        <v>68</v>
      </c>
      <c r="F35" s="312">
        <f>E35*C10</f>
        <v>2108</v>
      </c>
      <c r="G35" s="328">
        <f t="shared" si="2"/>
        <v>56.03448276</v>
      </c>
      <c r="H35" s="312">
        <f t="shared" si="3"/>
        <v>224.137931</v>
      </c>
      <c r="I35" s="312">
        <f>H35*C10</f>
        <v>6948.275862</v>
      </c>
      <c r="J35" s="315">
        <f t="shared" si="4"/>
        <v>0.3033846154</v>
      </c>
      <c r="K35" s="282"/>
      <c r="L35" s="403">
        <v>65.0</v>
      </c>
      <c r="M35" s="404">
        <v>75.39999999999999</v>
      </c>
      <c r="N35" s="282"/>
      <c r="O35" s="282"/>
      <c r="P35" s="290"/>
      <c r="Q35" s="290"/>
      <c r="R35" s="290"/>
      <c r="S35" s="290"/>
      <c r="T35" s="290"/>
      <c r="U35" s="290"/>
      <c r="V35" s="290"/>
      <c r="W35" s="290"/>
      <c r="X35" s="290"/>
      <c r="Y35" s="290"/>
      <c r="Z35" s="290"/>
    </row>
    <row r="36">
      <c r="A36" s="323" t="s">
        <v>915</v>
      </c>
      <c r="B36" s="412" t="s">
        <v>916</v>
      </c>
      <c r="C36" s="325">
        <v>3.0</v>
      </c>
      <c r="D36" s="327">
        <v>17.0</v>
      </c>
      <c r="E36" s="312">
        <f t="shared" si="1"/>
        <v>51</v>
      </c>
      <c r="F36" s="312">
        <f>E36*C10</f>
        <v>1581</v>
      </c>
      <c r="G36" s="328">
        <f t="shared" si="2"/>
        <v>56.03448276</v>
      </c>
      <c r="H36" s="312">
        <f t="shared" si="3"/>
        <v>168.1034483</v>
      </c>
      <c r="I36" s="312">
        <f>H36*C10</f>
        <v>5211.206897</v>
      </c>
      <c r="J36" s="315">
        <f t="shared" si="4"/>
        <v>0.3033846154</v>
      </c>
      <c r="K36" s="282"/>
      <c r="L36" s="403">
        <v>65.0</v>
      </c>
      <c r="M36" s="404">
        <v>75.39999999999999</v>
      </c>
      <c r="N36" s="282"/>
      <c r="O36" s="282"/>
      <c r="P36" s="290"/>
      <c r="Q36" s="290"/>
      <c r="R36" s="290"/>
      <c r="S36" s="290"/>
      <c r="T36" s="290"/>
      <c r="U36" s="290"/>
      <c r="V36" s="290"/>
      <c r="W36" s="290"/>
      <c r="X36" s="290"/>
      <c r="Y36" s="290"/>
      <c r="Z36" s="290"/>
    </row>
    <row r="37">
      <c r="A37" s="323" t="s">
        <v>917</v>
      </c>
      <c r="B37" s="412" t="s">
        <v>918</v>
      </c>
      <c r="C37" s="325">
        <v>2.0</v>
      </c>
      <c r="D37" s="327">
        <v>17.0</v>
      </c>
      <c r="E37" s="312">
        <f t="shared" si="1"/>
        <v>34</v>
      </c>
      <c r="F37" s="312">
        <f>E37*C10</f>
        <v>1054</v>
      </c>
      <c r="G37" s="328">
        <f t="shared" si="2"/>
        <v>56.03448276</v>
      </c>
      <c r="H37" s="312">
        <f t="shared" si="3"/>
        <v>112.0689655</v>
      </c>
      <c r="I37" s="312">
        <f>H37*C10</f>
        <v>3474.137931</v>
      </c>
      <c r="J37" s="315">
        <f t="shared" si="4"/>
        <v>0.3033846154</v>
      </c>
      <c r="K37" s="282"/>
      <c r="L37" s="403">
        <v>65.0</v>
      </c>
      <c r="M37" s="404">
        <v>75.39999999999999</v>
      </c>
      <c r="N37" s="282"/>
      <c r="O37" s="282"/>
      <c r="P37" s="290"/>
      <c r="Q37" s="290"/>
      <c r="R37" s="290"/>
      <c r="S37" s="290"/>
      <c r="T37" s="290"/>
      <c r="U37" s="290"/>
      <c r="V37" s="290"/>
      <c r="W37" s="290"/>
      <c r="X37" s="290"/>
      <c r="Y37" s="290"/>
      <c r="Z37" s="290"/>
    </row>
    <row r="38">
      <c r="A38" s="323" t="s">
        <v>919</v>
      </c>
      <c r="B38" s="413" t="s">
        <v>920</v>
      </c>
      <c r="C38" s="325">
        <v>2.0</v>
      </c>
      <c r="D38" s="327">
        <v>15.0</v>
      </c>
      <c r="E38" s="312">
        <f t="shared" si="1"/>
        <v>30</v>
      </c>
      <c r="F38" s="312">
        <f>E38*C10</f>
        <v>930</v>
      </c>
      <c r="G38" s="328">
        <f t="shared" si="2"/>
        <v>56.03448276</v>
      </c>
      <c r="H38" s="312">
        <f t="shared" si="3"/>
        <v>112.0689655</v>
      </c>
      <c r="I38" s="312">
        <f>H38*C10</f>
        <v>3474.137931</v>
      </c>
      <c r="J38" s="315">
        <f t="shared" si="4"/>
        <v>0.2676923077</v>
      </c>
      <c r="K38" s="282"/>
      <c r="L38" s="403">
        <v>65.0</v>
      </c>
      <c r="M38" s="404">
        <v>75.39999999999999</v>
      </c>
      <c r="N38" s="282"/>
      <c r="O38" s="282"/>
      <c r="P38" s="290"/>
      <c r="Q38" s="290"/>
      <c r="R38" s="290"/>
      <c r="S38" s="290"/>
      <c r="T38" s="290"/>
      <c r="U38" s="290"/>
      <c r="V38" s="290"/>
      <c r="W38" s="290"/>
      <c r="X38" s="290"/>
      <c r="Y38" s="290"/>
      <c r="Z38" s="290"/>
    </row>
    <row r="39">
      <c r="A39" s="323" t="s">
        <v>921</v>
      </c>
      <c r="B39" s="413" t="s">
        <v>397</v>
      </c>
      <c r="C39" s="325">
        <v>1.0</v>
      </c>
      <c r="D39" s="327">
        <v>16.0</v>
      </c>
      <c r="E39" s="312">
        <f t="shared" si="1"/>
        <v>16</v>
      </c>
      <c r="F39" s="312">
        <f>E39*C10</f>
        <v>496</v>
      </c>
      <c r="G39" s="328">
        <f t="shared" si="2"/>
        <v>56.03448276</v>
      </c>
      <c r="H39" s="312">
        <f t="shared" si="3"/>
        <v>56.03448276</v>
      </c>
      <c r="I39" s="312">
        <f>H39*C10</f>
        <v>1737.068966</v>
      </c>
      <c r="J39" s="315">
        <f t="shared" si="4"/>
        <v>0.2855384615</v>
      </c>
      <c r="K39" s="282"/>
      <c r="L39" s="403">
        <v>65.0</v>
      </c>
      <c r="M39" s="404">
        <v>75.39999999999999</v>
      </c>
      <c r="N39" s="282"/>
      <c r="O39" s="282"/>
      <c r="P39" s="290"/>
      <c r="Q39" s="290"/>
      <c r="R39" s="290"/>
      <c r="S39" s="290"/>
      <c r="T39" s="290"/>
      <c r="U39" s="290"/>
      <c r="V39" s="290"/>
      <c r="W39" s="290"/>
      <c r="X39" s="290"/>
      <c r="Y39" s="290"/>
      <c r="Z39" s="290"/>
    </row>
    <row r="40">
      <c r="A40" s="323" t="s">
        <v>922</v>
      </c>
      <c r="B40" s="413" t="s">
        <v>401</v>
      </c>
      <c r="C40" s="325">
        <v>1.0</v>
      </c>
      <c r="D40" s="327">
        <v>15.0</v>
      </c>
      <c r="E40" s="312">
        <f t="shared" si="1"/>
        <v>15</v>
      </c>
      <c r="F40" s="312">
        <f>E40*C10</f>
        <v>465</v>
      </c>
      <c r="G40" s="328">
        <f t="shared" si="2"/>
        <v>56.03448276</v>
      </c>
      <c r="H40" s="312">
        <f t="shared" si="3"/>
        <v>56.03448276</v>
      </c>
      <c r="I40" s="312">
        <f>H40*C10</f>
        <v>1737.068966</v>
      </c>
      <c r="J40" s="315">
        <f t="shared" si="4"/>
        <v>0.2676923077</v>
      </c>
      <c r="K40" s="282"/>
      <c r="L40" s="403">
        <v>65.0</v>
      </c>
      <c r="M40" s="404">
        <v>75.39999999999999</v>
      </c>
      <c r="N40" s="282"/>
      <c r="O40" s="282"/>
      <c r="P40" s="290"/>
      <c r="Q40" s="290"/>
      <c r="R40" s="290"/>
      <c r="S40" s="290"/>
      <c r="T40" s="290"/>
      <c r="U40" s="290"/>
      <c r="V40" s="290"/>
      <c r="W40" s="290"/>
      <c r="X40" s="290"/>
      <c r="Y40" s="290"/>
      <c r="Z40" s="290"/>
    </row>
    <row r="41">
      <c r="A41" s="323" t="s">
        <v>923</v>
      </c>
      <c r="B41" s="413" t="s">
        <v>399</v>
      </c>
      <c r="C41" s="339">
        <f>25/C10</f>
        <v>0.8064516129</v>
      </c>
      <c r="D41" s="327">
        <v>16.0</v>
      </c>
      <c r="E41" s="312">
        <f t="shared" si="1"/>
        <v>12.90322581</v>
      </c>
      <c r="F41" s="312">
        <f>E41*C10</f>
        <v>400</v>
      </c>
      <c r="G41" s="328">
        <f t="shared" si="2"/>
        <v>56.03448276</v>
      </c>
      <c r="H41" s="312">
        <f t="shared" si="3"/>
        <v>45.189099</v>
      </c>
      <c r="I41" s="312">
        <f>H41*C10</f>
        <v>1400.862069</v>
      </c>
      <c r="J41" s="315">
        <f t="shared" si="4"/>
        <v>0.2855384615</v>
      </c>
      <c r="K41" s="282"/>
      <c r="L41" s="403">
        <v>65.0</v>
      </c>
      <c r="M41" s="404">
        <v>75.39999999999999</v>
      </c>
      <c r="N41" s="282"/>
      <c r="O41" s="282"/>
      <c r="P41" s="290"/>
      <c r="Q41" s="290"/>
      <c r="R41" s="290"/>
      <c r="S41" s="290"/>
      <c r="T41" s="290"/>
      <c r="U41" s="290"/>
      <c r="V41" s="290"/>
      <c r="W41" s="290"/>
      <c r="X41" s="290"/>
      <c r="Y41" s="290"/>
      <c r="Z41" s="290"/>
    </row>
    <row r="42">
      <c r="A42" s="323" t="s">
        <v>924</v>
      </c>
      <c r="B42" s="413" t="s">
        <v>925</v>
      </c>
      <c r="C42" s="339">
        <f>25/C10</f>
        <v>0.8064516129</v>
      </c>
      <c r="D42" s="327">
        <v>8.0</v>
      </c>
      <c r="E42" s="312">
        <f t="shared" si="1"/>
        <v>6.451612903</v>
      </c>
      <c r="F42" s="312">
        <f>E42*C10</f>
        <v>200</v>
      </c>
      <c r="G42" s="328">
        <f t="shared" si="2"/>
        <v>43.10344828</v>
      </c>
      <c r="H42" s="312">
        <f t="shared" si="3"/>
        <v>34.76084538</v>
      </c>
      <c r="I42" s="312">
        <f>H42*C10</f>
        <v>1077.586207</v>
      </c>
      <c r="J42" s="315">
        <f t="shared" si="4"/>
        <v>0.1856</v>
      </c>
      <c r="K42" s="282"/>
      <c r="L42" s="403">
        <v>50.0</v>
      </c>
      <c r="M42" s="404">
        <v>57.99999999999999</v>
      </c>
      <c r="N42" s="282"/>
      <c r="O42" s="282"/>
      <c r="P42" s="290"/>
      <c r="Q42" s="290"/>
      <c r="R42" s="290"/>
      <c r="S42" s="290"/>
      <c r="T42" s="290"/>
      <c r="U42" s="290"/>
      <c r="V42" s="290"/>
      <c r="W42" s="290"/>
      <c r="X42" s="290"/>
      <c r="Y42" s="290"/>
      <c r="Z42" s="290"/>
    </row>
    <row r="43">
      <c r="A43" s="323" t="s">
        <v>926</v>
      </c>
      <c r="B43" s="413" t="s">
        <v>927</v>
      </c>
      <c r="C43" s="325">
        <v>3.0</v>
      </c>
      <c r="D43" s="327">
        <v>14.0</v>
      </c>
      <c r="E43" s="312">
        <f t="shared" si="1"/>
        <v>42</v>
      </c>
      <c r="F43" s="312">
        <f>E43*C10</f>
        <v>1302</v>
      </c>
      <c r="G43" s="328">
        <f t="shared" si="2"/>
        <v>51.72413793</v>
      </c>
      <c r="H43" s="312">
        <f t="shared" si="3"/>
        <v>155.1724138</v>
      </c>
      <c r="I43" s="312">
        <f>H43*C10</f>
        <v>4810.344828</v>
      </c>
      <c r="J43" s="315">
        <f t="shared" si="4"/>
        <v>0.2706666667</v>
      </c>
      <c r="K43" s="282"/>
      <c r="L43" s="403">
        <v>60.0</v>
      </c>
      <c r="M43" s="404">
        <v>69.6</v>
      </c>
      <c r="N43" s="282"/>
      <c r="O43" s="282"/>
      <c r="P43" s="290"/>
      <c r="Q43" s="290"/>
      <c r="R43" s="290"/>
      <c r="S43" s="290"/>
      <c r="T43" s="290"/>
      <c r="U43" s="290"/>
      <c r="V43" s="290"/>
      <c r="W43" s="290"/>
      <c r="X43" s="290"/>
      <c r="Y43" s="290"/>
      <c r="Z43" s="290"/>
    </row>
    <row r="44">
      <c r="A44" s="323" t="s">
        <v>928</v>
      </c>
      <c r="B44" s="413" t="s">
        <v>929</v>
      </c>
      <c r="C44" s="410">
        <v>2.0</v>
      </c>
      <c r="D44" s="414">
        <v>15.0</v>
      </c>
      <c r="E44" s="312">
        <f t="shared" si="1"/>
        <v>30</v>
      </c>
      <c r="F44" s="312">
        <f>E44*C10</f>
        <v>930</v>
      </c>
      <c r="G44" s="328">
        <f t="shared" si="2"/>
        <v>51.72413793</v>
      </c>
      <c r="H44" s="312">
        <f t="shared" si="3"/>
        <v>103.4482759</v>
      </c>
      <c r="I44" s="312">
        <f>H44*C10</f>
        <v>3206.896552</v>
      </c>
      <c r="J44" s="315">
        <f t="shared" si="4"/>
        <v>0.29</v>
      </c>
      <c r="K44" s="282"/>
      <c r="L44" s="403">
        <v>60.0</v>
      </c>
      <c r="M44" s="404">
        <v>69.6</v>
      </c>
      <c r="N44" s="282"/>
      <c r="O44" s="282"/>
      <c r="P44" s="290"/>
      <c r="Q44" s="290"/>
      <c r="R44" s="290"/>
      <c r="S44" s="290"/>
      <c r="T44" s="290"/>
      <c r="U44" s="290"/>
      <c r="V44" s="290"/>
      <c r="W44" s="290"/>
      <c r="X44" s="290"/>
      <c r="Y44" s="290"/>
      <c r="Z44" s="290"/>
    </row>
    <row r="45">
      <c r="A45" s="323" t="s">
        <v>930</v>
      </c>
      <c r="B45" s="324" t="s">
        <v>931</v>
      </c>
      <c r="C45" s="415">
        <f>12/C10</f>
        <v>0.3870967742</v>
      </c>
      <c r="D45" s="327">
        <v>300.0</v>
      </c>
      <c r="E45" s="312">
        <f t="shared" si="1"/>
        <v>116.1290323</v>
      </c>
      <c r="F45" s="312">
        <f>E45*C10</f>
        <v>3600</v>
      </c>
      <c r="G45" s="328">
        <f t="shared" si="2"/>
        <v>1206.896552</v>
      </c>
      <c r="H45" s="312">
        <f t="shared" si="3"/>
        <v>467.185762</v>
      </c>
      <c r="I45" s="312">
        <f>H45*C10</f>
        <v>14482.75862</v>
      </c>
      <c r="J45" s="315">
        <f t="shared" si="4"/>
        <v>0.2485714286</v>
      </c>
      <c r="K45" s="282"/>
      <c r="L45" s="403">
        <v>1400.0</v>
      </c>
      <c r="M45" s="404">
        <v>1624.0</v>
      </c>
      <c r="N45" s="282"/>
      <c r="O45" s="282"/>
      <c r="P45" s="331"/>
      <c r="Q45" s="331"/>
      <c r="R45" s="331"/>
      <c r="S45" s="331"/>
      <c r="T45" s="331"/>
      <c r="U45" s="331"/>
      <c r="V45" s="331"/>
      <c r="W45" s="331"/>
      <c r="X45" s="331"/>
      <c r="Y45" s="331"/>
      <c r="Z45" s="331"/>
    </row>
    <row r="46">
      <c r="A46" s="323" t="s">
        <v>932</v>
      </c>
      <c r="B46" s="324" t="s">
        <v>933</v>
      </c>
      <c r="C46" s="416">
        <f>10/C10</f>
        <v>0.3225806452</v>
      </c>
      <c r="D46" s="327">
        <v>400.0</v>
      </c>
      <c r="E46" s="312">
        <f t="shared" si="1"/>
        <v>129.0322581</v>
      </c>
      <c r="F46" s="312">
        <f>E46*C10</f>
        <v>4000</v>
      </c>
      <c r="G46" s="328">
        <f t="shared" si="2"/>
        <v>1379.310345</v>
      </c>
      <c r="H46" s="312">
        <f t="shared" si="3"/>
        <v>444.9388209</v>
      </c>
      <c r="I46" s="312">
        <f>H46*C10</f>
        <v>13793.10345</v>
      </c>
      <c r="J46" s="315">
        <f t="shared" si="4"/>
        <v>0.29</v>
      </c>
      <c r="K46" s="282"/>
      <c r="L46" s="403">
        <v>1600.0</v>
      </c>
      <c r="M46" s="404">
        <v>1855.9999999999998</v>
      </c>
      <c r="N46" s="282"/>
      <c r="O46" s="282"/>
      <c r="P46" s="290"/>
      <c r="Q46" s="290"/>
      <c r="R46" s="290"/>
      <c r="S46" s="290"/>
      <c r="T46" s="290"/>
      <c r="U46" s="290"/>
      <c r="V46" s="290"/>
      <c r="W46" s="290"/>
      <c r="X46" s="290"/>
      <c r="Y46" s="290"/>
      <c r="Z46" s="290"/>
    </row>
    <row r="47">
      <c r="A47" s="323" t="s">
        <v>934</v>
      </c>
      <c r="B47" s="334" t="s">
        <v>935</v>
      </c>
      <c r="C47" s="416">
        <f>9/C10</f>
        <v>0.2903225806</v>
      </c>
      <c r="D47" s="327">
        <v>600.0</v>
      </c>
      <c r="E47" s="312">
        <f t="shared" si="1"/>
        <v>174.1935484</v>
      </c>
      <c r="F47" s="312">
        <f>E47*C10</f>
        <v>5400</v>
      </c>
      <c r="G47" s="328">
        <f t="shared" si="2"/>
        <v>1853.448276</v>
      </c>
      <c r="H47" s="312">
        <f t="shared" si="3"/>
        <v>538.0978865</v>
      </c>
      <c r="I47" s="312">
        <f>H47*C10</f>
        <v>16681.03448</v>
      </c>
      <c r="J47" s="315">
        <f t="shared" si="4"/>
        <v>0.3237209302</v>
      </c>
      <c r="K47" s="282"/>
      <c r="L47" s="403">
        <v>2150.0</v>
      </c>
      <c r="M47" s="404">
        <v>2494.0</v>
      </c>
      <c r="N47" s="282"/>
      <c r="O47" s="282"/>
      <c r="P47" s="290"/>
      <c r="Q47" s="290"/>
      <c r="R47" s="290"/>
      <c r="S47" s="290"/>
      <c r="T47" s="290"/>
      <c r="U47" s="290"/>
      <c r="V47" s="290"/>
      <c r="W47" s="290"/>
      <c r="X47" s="290"/>
      <c r="Y47" s="290"/>
      <c r="Z47" s="290"/>
    </row>
    <row r="48">
      <c r="A48" s="323" t="s">
        <v>936</v>
      </c>
      <c r="B48" s="324" t="s">
        <v>937</v>
      </c>
      <c r="C48" s="415">
        <f>15/C10</f>
        <v>0.4838709677</v>
      </c>
      <c r="D48" s="327">
        <v>25.0</v>
      </c>
      <c r="E48" s="312">
        <f t="shared" si="1"/>
        <v>12.09677419</v>
      </c>
      <c r="F48" s="312">
        <f>E48*C10</f>
        <v>375</v>
      </c>
      <c r="G48" s="328">
        <f t="shared" si="2"/>
        <v>94.82758621</v>
      </c>
      <c r="H48" s="312">
        <f t="shared" si="3"/>
        <v>45.88431591</v>
      </c>
      <c r="I48" s="312">
        <f>H48*C10</f>
        <v>1422.413793</v>
      </c>
      <c r="J48" s="315">
        <f t="shared" si="4"/>
        <v>0.2636363636</v>
      </c>
      <c r="K48" s="282"/>
      <c r="L48" s="403">
        <v>110.0</v>
      </c>
      <c r="M48" s="404">
        <v>127.6</v>
      </c>
      <c r="N48" s="282"/>
      <c r="O48" s="282"/>
      <c r="P48" s="290"/>
      <c r="Q48" s="290"/>
      <c r="R48" s="290"/>
      <c r="S48" s="290"/>
      <c r="T48" s="290"/>
      <c r="U48" s="290"/>
      <c r="V48" s="290"/>
      <c r="W48" s="290"/>
      <c r="X48" s="290"/>
      <c r="Y48" s="290"/>
      <c r="Z48" s="290"/>
    </row>
    <row r="49" hidden="1">
      <c r="A49" s="335"/>
      <c r="B49" s="324"/>
      <c r="C49" s="339"/>
      <c r="D49" s="336"/>
      <c r="E49" s="312">
        <f t="shared" si="1"/>
        <v>0</v>
      </c>
      <c r="F49" s="312">
        <f>E49*C10</f>
        <v>0</v>
      </c>
      <c r="G49" s="328">
        <f t="shared" si="2"/>
        <v>0</v>
      </c>
      <c r="H49" s="312">
        <f t="shared" si="3"/>
        <v>0</v>
      </c>
      <c r="I49" s="312">
        <f>H49*C10</f>
        <v>0</v>
      </c>
      <c r="J49" s="315" t="str">
        <f t="shared" si="4"/>
        <v>#DIV/0!</v>
      </c>
      <c r="K49" s="282"/>
      <c r="L49" s="403"/>
      <c r="M49" s="404">
        <v>0.0</v>
      </c>
      <c r="N49" s="282"/>
      <c r="O49" s="282"/>
      <c r="P49" s="290"/>
      <c r="Q49" s="290"/>
      <c r="R49" s="290"/>
      <c r="S49" s="290"/>
      <c r="T49" s="290"/>
      <c r="U49" s="290"/>
      <c r="V49" s="290"/>
      <c r="W49" s="290"/>
      <c r="X49" s="290"/>
      <c r="Y49" s="290"/>
      <c r="Z49" s="290"/>
    </row>
    <row r="50" hidden="1">
      <c r="A50" s="335"/>
      <c r="B50" s="349"/>
      <c r="C50" s="339"/>
      <c r="D50" s="336"/>
      <c r="E50" s="312">
        <f t="shared" si="1"/>
        <v>0</v>
      </c>
      <c r="F50" s="312">
        <f>E50*C10</f>
        <v>0</v>
      </c>
      <c r="G50" s="328">
        <f t="shared" si="2"/>
        <v>0</v>
      </c>
      <c r="H50" s="312">
        <f t="shared" si="3"/>
        <v>0</v>
      </c>
      <c r="I50" s="312">
        <f>H50*C10</f>
        <v>0</v>
      </c>
      <c r="J50" s="315" t="str">
        <f t="shared" si="4"/>
        <v>#DIV/0!</v>
      </c>
      <c r="K50" s="282"/>
      <c r="L50" s="403"/>
      <c r="M50" s="404">
        <v>0.0</v>
      </c>
      <c r="N50" s="282"/>
      <c r="O50" s="282"/>
      <c r="P50" s="290"/>
      <c r="Q50" s="290"/>
      <c r="R50" s="290"/>
      <c r="S50" s="290"/>
      <c r="T50" s="290"/>
      <c r="U50" s="290"/>
      <c r="V50" s="290"/>
      <c r="W50" s="290"/>
      <c r="X50" s="290"/>
      <c r="Y50" s="290"/>
      <c r="Z50" s="290"/>
    </row>
    <row r="51" hidden="1">
      <c r="A51" s="335"/>
      <c r="B51" s="349"/>
      <c r="C51" s="339"/>
      <c r="D51" s="336"/>
      <c r="E51" s="312">
        <f t="shared" si="1"/>
        <v>0</v>
      </c>
      <c r="F51" s="312">
        <f>E51*C10</f>
        <v>0</v>
      </c>
      <c r="G51" s="328">
        <f t="shared" si="2"/>
        <v>0</v>
      </c>
      <c r="H51" s="312">
        <f t="shared" si="3"/>
        <v>0</v>
      </c>
      <c r="I51" s="312">
        <f>H51*C10</f>
        <v>0</v>
      </c>
      <c r="J51" s="315" t="str">
        <f t="shared" si="4"/>
        <v>#DIV/0!</v>
      </c>
      <c r="K51" s="282"/>
      <c r="L51" s="403"/>
      <c r="M51" s="404">
        <v>0.0</v>
      </c>
      <c r="N51" s="282"/>
      <c r="O51" s="282"/>
      <c r="P51" s="290"/>
      <c r="Q51" s="290"/>
      <c r="R51" s="290"/>
      <c r="S51" s="290"/>
      <c r="T51" s="290"/>
      <c r="U51" s="290"/>
      <c r="V51" s="290"/>
      <c r="W51" s="290"/>
      <c r="X51" s="290"/>
      <c r="Y51" s="290"/>
      <c r="Z51" s="290"/>
    </row>
    <row r="52" hidden="1">
      <c r="A52" s="335"/>
      <c r="B52" s="349"/>
      <c r="C52" s="339"/>
      <c r="D52" s="336"/>
      <c r="E52" s="312">
        <f t="shared" si="1"/>
        <v>0</v>
      </c>
      <c r="F52" s="312">
        <f>E52*C10</f>
        <v>0</v>
      </c>
      <c r="G52" s="328">
        <f t="shared" si="2"/>
        <v>0</v>
      </c>
      <c r="H52" s="312">
        <f t="shared" si="3"/>
        <v>0</v>
      </c>
      <c r="I52" s="312">
        <f>H52*C10</f>
        <v>0</v>
      </c>
      <c r="J52" s="315" t="str">
        <f t="shared" si="4"/>
        <v>#DIV/0!</v>
      </c>
      <c r="K52" s="282"/>
      <c r="L52" s="403"/>
      <c r="M52" s="404">
        <v>0.0</v>
      </c>
      <c r="N52" s="282"/>
      <c r="O52" s="282"/>
      <c r="P52" s="290"/>
      <c r="Q52" s="290"/>
      <c r="R52" s="290"/>
      <c r="S52" s="290"/>
      <c r="T52" s="290"/>
      <c r="U52" s="290"/>
      <c r="V52" s="290"/>
      <c r="W52" s="290"/>
      <c r="X52" s="290"/>
      <c r="Y52" s="290"/>
      <c r="Z52" s="290"/>
    </row>
    <row r="53" hidden="1">
      <c r="A53" s="335"/>
      <c r="B53" s="349"/>
      <c r="C53" s="339"/>
      <c r="D53" s="336"/>
      <c r="E53" s="312">
        <f t="shared" si="1"/>
        <v>0</v>
      </c>
      <c r="F53" s="312">
        <f>E53*C10</f>
        <v>0</v>
      </c>
      <c r="G53" s="328">
        <f t="shared" si="2"/>
        <v>0</v>
      </c>
      <c r="H53" s="312">
        <f t="shared" si="3"/>
        <v>0</v>
      </c>
      <c r="I53" s="312">
        <f>H53*C10</f>
        <v>0</v>
      </c>
      <c r="J53" s="315" t="str">
        <f t="shared" si="4"/>
        <v>#DIV/0!</v>
      </c>
      <c r="K53" s="282"/>
      <c r="L53" s="403"/>
      <c r="M53" s="404">
        <v>0.0</v>
      </c>
      <c r="N53" s="282"/>
      <c r="O53" s="282"/>
      <c r="P53" s="290"/>
      <c r="Q53" s="290"/>
      <c r="R53" s="290"/>
      <c r="S53" s="290"/>
      <c r="T53" s="290"/>
      <c r="U53" s="290"/>
      <c r="V53" s="290"/>
      <c r="W53" s="290"/>
      <c r="X53" s="290"/>
      <c r="Y53" s="290"/>
      <c r="Z53" s="290"/>
    </row>
    <row r="54" hidden="1">
      <c r="A54" s="335"/>
      <c r="B54" s="349"/>
      <c r="C54" s="339"/>
      <c r="D54" s="336"/>
      <c r="E54" s="312">
        <f t="shared" si="1"/>
        <v>0</v>
      </c>
      <c r="F54" s="312">
        <f>E54*C10</f>
        <v>0</v>
      </c>
      <c r="G54" s="328">
        <f t="shared" si="2"/>
        <v>0</v>
      </c>
      <c r="H54" s="312">
        <f t="shared" si="3"/>
        <v>0</v>
      </c>
      <c r="I54" s="312">
        <f>H54*C10</f>
        <v>0</v>
      </c>
      <c r="J54" s="315" t="str">
        <f t="shared" si="4"/>
        <v>#DIV/0!</v>
      </c>
      <c r="K54" s="282"/>
      <c r="L54" s="403"/>
      <c r="M54" s="404">
        <v>0.0</v>
      </c>
      <c r="N54" s="282"/>
      <c r="O54" s="282"/>
      <c r="P54" s="290"/>
      <c r="Q54" s="290"/>
      <c r="R54" s="290"/>
      <c r="S54" s="290"/>
      <c r="T54" s="290"/>
      <c r="U54" s="290"/>
      <c r="V54" s="290"/>
      <c r="W54" s="290"/>
      <c r="X54" s="290"/>
      <c r="Y54" s="290"/>
      <c r="Z54" s="290"/>
    </row>
    <row r="55" hidden="1">
      <c r="A55" s="335"/>
      <c r="B55" s="349"/>
      <c r="C55" s="339"/>
      <c r="D55" s="336"/>
      <c r="E55" s="312">
        <f t="shared" si="1"/>
        <v>0</v>
      </c>
      <c r="F55" s="312">
        <f>E55*C10</f>
        <v>0</v>
      </c>
      <c r="G55" s="328">
        <f t="shared" si="2"/>
        <v>0</v>
      </c>
      <c r="H55" s="312">
        <f t="shared" si="3"/>
        <v>0</v>
      </c>
      <c r="I55" s="312">
        <f>H55*C10</f>
        <v>0</v>
      </c>
      <c r="J55" s="315" t="str">
        <f t="shared" si="4"/>
        <v>#DIV/0!</v>
      </c>
      <c r="K55" s="282"/>
      <c r="L55" s="403"/>
      <c r="M55" s="404">
        <v>0.0</v>
      </c>
      <c r="N55" s="282"/>
      <c r="O55" s="282"/>
      <c r="P55" s="290"/>
      <c r="Q55" s="290"/>
      <c r="R55" s="290"/>
      <c r="S55" s="290"/>
      <c r="T55" s="290"/>
      <c r="U55" s="290"/>
      <c r="V55" s="290"/>
      <c r="W55" s="290"/>
      <c r="X55" s="290"/>
      <c r="Y55" s="290"/>
      <c r="Z55" s="290"/>
    </row>
    <row r="56" hidden="1">
      <c r="A56" s="335"/>
      <c r="B56" s="349"/>
      <c r="C56" s="339"/>
      <c r="D56" s="336"/>
      <c r="E56" s="312">
        <f t="shared" si="1"/>
        <v>0</v>
      </c>
      <c r="F56" s="312">
        <f>E56*C10</f>
        <v>0</v>
      </c>
      <c r="G56" s="328">
        <f t="shared" si="2"/>
        <v>0</v>
      </c>
      <c r="H56" s="312">
        <f t="shared" si="3"/>
        <v>0</v>
      </c>
      <c r="I56" s="312">
        <f>H56*C10</f>
        <v>0</v>
      </c>
      <c r="J56" s="315" t="str">
        <f t="shared" si="4"/>
        <v>#DIV/0!</v>
      </c>
      <c r="K56" s="282"/>
      <c r="L56" s="403"/>
      <c r="M56" s="404">
        <v>0.0</v>
      </c>
      <c r="N56" s="282"/>
      <c r="O56" s="282"/>
      <c r="P56" s="290"/>
      <c r="Q56" s="290"/>
      <c r="R56" s="290"/>
      <c r="S56" s="290"/>
      <c r="T56" s="290"/>
      <c r="U56" s="290"/>
      <c r="V56" s="290"/>
      <c r="W56" s="290"/>
      <c r="X56" s="290"/>
      <c r="Y56" s="290"/>
      <c r="Z56" s="290"/>
    </row>
    <row r="57" hidden="1">
      <c r="A57" s="335"/>
      <c r="B57" s="349"/>
      <c r="C57" s="339"/>
      <c r="D57" s="336"/>
      <c r="E57" s="312">
        <f t="shared" si="1"/>
        <v>0</v>
      </c>
      <c r="F57" s="312">
        <f>E57*C10</f>
        <v>0</v>
      </c>
      <c r="G57" s="328">
        <f t="shared" si="2"/>
        <v>0</v>
      </c>
      <c r="H57" s="312">
        <f t="shared" si="3"/>
        <v>0</v>
      </c>
      <c r="I57" s="312">
        <f>H57*C10</f>
        <v>0</v>
      </c>
      <c r="J57" s="315" t="str">
        <f t="shared" si="4"/>
        <v>#DIV/0!</v>
      </c>
      <c r="K57" s="282"/>
      <c r="L57" s="403"/>
      <c r="M57" s="404">
        <v>0.0</v>
      </c>
      <c r="N57" s="282"/>
      <c r="O57" s="282"/>
      <c r="P57" s="290"/>
      <c r="Q57" s="290"/>
      <c r="R57" s="290"/>
      <c r="S57" s="290"/>
      <c r="T57" s="290"/>
      <c r="U57" s="290"/>
      <c r="V57" s="290"/>
      <c r="W57" s="290"/>
      <c r="X57" s="290"/>
      <c r="Y57" s="290"/>
      <c r="Z57" s="290"/>
    </row>
    <row r="58">
      <c r="A58" s="344"/>
      <c r="B58" s="345" t="s">
        <v>938</v>
      </c>
      <c r="C58" s="346">
        <f>SUM(C15:C57)</f>
        <v>40.67741935</v>
      </c>
      <c r="D58" s="346"/>
      <c r="E58" s="347">
        <f t="shared" ref="E58:F58" si="5">SUM(E15:E57)</f>
        <v>2027.580645</v>
      </c>
      <c r="F58" s="347">
        <f t="shared" si="5"/>
        <v>62855</v>
      </c>
      <c r="G58" s="346"/>
      <c r="H58" s="347">
        <f t="shared" ref="H58:I58" si="6">SUM(H15:H57)</f>
        <v>8099.694105</v>
      </c>
      <c r="I58" s="347">
        <f t="shared" si="6"/>
        <v>251090.5172</v>
      </c>
      <c r="J58" s="348">
        <f t="shared" si="4"/>
        <v>0.2503280518</v>
      </c>
      <c r="K58" s="282"/>
      <c r="L58" s="403"/>
      <c r="M58" s="404">
        <v>0.0</v>
      </c>
      <c r="N58" s="282"/>
      <c r="O58" s="282"/>
      <c r="P58" s="290"/>
      <c r="Q58" s="290"/>
      <c r="R58" s="290"/>
      <c r="S58" s="290"/>
      <c r="T58" s="290"/>
      <c r="U58" s="290"/>
      <c r="V58" s="290"/>
      <c r="W58" s="290"/>
      <c r="X58" s="290"/>
      <c r="Y58" s="290"/>
      <c r="Z58" s="290"/>
    </row>
    <row r="59">
      <c r="A59" s="323" t="s">
        <v>939</v>
      </c>
      <c r="B59" s="324" t="s">
        <v>879</v>
      </c>
      <c r="C59" s="325">
        <f>18/$C$10</f>
        <v>0.5806451613</v>
      </c>
      <c r="D59" s="327">
        <v>36.6</v>
      </c>
      <c r="E59" s="312">
        <f t="shared" ref="E59:E99" si="7">D59*C59</f>
        <v>21.2516129</v>
      </c>
      <c r="F59" s="312">
        <f>E59*C10</f>
        <v>658.8</v>
      </c>
      <c r="G59" s="328">
        <f t="shared" ref="G59:G99" si="8">L59/1.16</f>
        <v>189.6551724</v>
      </c>
      <c r="H59" s="312">
        <f t="shared" ref="H59:H99" si="9">G59*C59</f>
        <v>110.1223582</v>
      </c>
      <c r="I59" s="312">
        <f>H59*C10</f>
        <v>3413.793103</v>
      </c>
      <c r="J59" s="315">
        <f t="shared" si="4"/>
        <v>0.1929818182</v>
      </c>
      <c r="K59" s="282"/>
      <c r="L59" s="403">
        <v>220.0</v>
      </c>
      <c r="M59" s="404">
        <v>255.2</v>
      </c>
      <c r="N59" s="282"/>
      <c r="O59" s="282"/>
      <c r="P59" s="331"/>
      <c r="Q59" s="331"/>
      <c r="R59" s="331"/>
      <c r="S59" s="331"/>
      <c r="T59" s="331"/>
      <c r="U59" s="331"/>
      <c r="V59" s="331"/>
      <c r="W59" s="331"/>
      <c r="X59" s="331"/>
      <c r="Y59" s="331"/>
      <c r="Z59" s="331"/>
    </row>
    <row r="60">
      <c r="A60" s="323" t="s">
        <v>940</v>
      </c>
      <c r="B60" s="324" t="s">
        <v>941</v>
      </c>
      <c r="C60" s="325">
        <f>10/$C$10</f>
        <v>0.3225806452</v>
      </c>
      <c r="D60" s="327">
        <v>55.0</v>
      </c>
      <c r="E60" s="312">
        <f t="shared" si="7"/>
        <v>17.74193548</v>
      </c>
      <c r="F60" s="312">
        <f>E60*C10</f>
        <v>550</v>
      </c>
      <c r="G60" s="328">
        <f t="shared" si="8"/>
        <v>206.8965517</v>
      </c>
      <c r="H60" s="312">
        <f t="shared" si="9"/>
        <v>66.74082314</v>
      </c>
      <c r="I60" s="312">
        <f>H60*C10</f>
        <v>2068.965517</v>
      </c>
      <c r="J60" s="315">
        <f t="shared" si="4"/>
        <v>0.2658333333</v>
      </c>
      <c r="K60" s="282"/>
      <c r="L60" s="403">
        <v>240.0</v>
      </c>
      <c r="M60" s="404">
        <v>278.4</v>
      </c>
      <c r="N60" s="282"/>
      <c r="O60" s="282"/>
      <c r="P60" s="290"/>
      <c r="Q60" s="290"/>
      <c r="R60" s="290"/>
      <c r="S60" s="290"/>
      <c r="T60" s="290"/>
      <c r="U60" s="290"/>
      <c r="V60" s="290"/>
      <c r="W60" s="290"/>
      <c r="X60" s="290"/>
      <c r="Y60" s="290"/>
      <c r="Z60" s="290"/>
    </row>
    <row r="61">
      <c r="A61" s="323" t="s">
        <v>942</v>
      </c>
      <c r="B61" s="334" t="s">
        <v>943</v>
      </c>
      <c r="C61" s="325">
        <f t="shared" ref="C61:C73" si="10">7/$C$10</f>
        <v>0.2258064516</v>
      </c>
      <c r="D61" s="327">
        <v>46.6</v>
      </c>
      <c r="E61" s="312">
        <f t="shared" si="7"/>
        <v>10.52258065</v>
      </c>
      <c r="F61" s="312">
        <f>E61*C10</f>
        <v>326.2</v>
      </c>
      <c r="G61" s="328">
        <f t="shared" si="8"/>
        <v>189.6551724</v>
      </c>
      <c r="H61" s="312">
        <f t="shared" si="9"/>
        <v>42.82536151</v>
      </c>
      <c r="I61" s="312">
        <f>H61*C10</f>
        <v>1327.586207</v>
      </c>
      <c r="J61" s="315">
        <f t="shared" si="4"/>
        <v>0.2457090909</v>
      </c>
      <c r="K61" s="282"/>
      <c r="L61" s="403">
        <v>220.0</v>
      </c>
      <c r="M61" s="404">
        <v>255.2</v>
      </c>
      <c r="N61" s="282"/>
      <c r="O61" s="282"/>
      <c r="P61" s="290"/>
      <c r="Q61" s="290"/>
      <c r="R61" s="290"/>
      <c r="S61" s="290"/>
      <c r="T61" s="290"/>
      <c r="U61" s="290"/>
      <c r="V61" s="290"/>
      <c r="W61" s="290"/>
      <c r="X61" s="290"/>
      <c r="Y61" s="290"/>
      <c r="Z61" s="290"/>
    </row>
    <row r="62">
      <c r="A62" s="323" t="s">
        <v>944</v>
      </c>
      <c r="B62" s="324" t="s">
        <v>945</v>
      </c>
      <c r="C62" s="325">
        <f t="shared" si="10"/>
        <v>0.2258064516</v>
      </c>
      <c r="D62" s="327">
        <f>295/15</f>
        <v>19.66666667</v>
      </c>
      <c r="E62" s="312">
        <f t="shared" si="7"/>
        <v>4.440860215</v>
      </c>
      <c r="F62" s="312">
        <f>E62*C10</f>
        <v>137.6666667</v>
      </c>
      <c r="G62" s="328">
        <f t="shared" si="8"/>
        <v>125</v>
      </c>
      <c r="H62" s="312">
        <f t="shared" si="9"/>
        <v>28.22580645</v>
      </c>
      <c r="I62" s="312">
        <f>H62*C10</f>
        <v>875</v>
      </c>
      <c r="J62" s="315">
        <f t="shared" si="4"/>
        <v>0.1573333333</v>
      </c>
      <c r="K62" s="282"/>
      <c r="L62" s="403">
        <v>145.0</v>
      </c>
      <c r="M62" s="404">
        <v>231.99999999999997</v>
      </c>
      <c r="N62" s="282"/>
      <c r="O62" s="282"/>
      <c r="P62" s="290"/>
      <c r="Q62" s="290"/>
      <c r="R62" s="290"/>
      <c r="S62" s="290"/>
      <c r="T62" s="290"/>
      <c r="U62" s="290"/>
      <c r="V62" s="290"/>
      <c r="W62" s="290"/>
      <c r="X62" s="290"/>
      <c r="Y62" s="290"/>
      <c r="Z62" s="290"/>
    </row>
    <row r="63">
      <c r="A63" s="323" t="s">
        <v>946</v>
      </c>
      <c r="B63" s="324" t="s">
        <v>947</v>
      </c>
      <c r="C63" s="325">
        <f t="shared" si="10"/>
        <v>0.2258064516</v>
      </c>
      <c r="D63" s="327">
        <f>800/14</f>
        <v>57.14285714</v>
      </c>
      <c r="E63" s="312">
        <f t="shared" si="7"/>
        <v>12.90322581</v>
      </c>
      <c r="F63" s="312">
        <f>E63*C10</f>
        <v>400</v>
      </c>
      <c r="G63" s="328">
        <f t="shared" si="8"/>
        <v>258.6206897</v>
      </c>
      <c r="H63" s="312">
        <f t="shared" si="9"/>
        <v>58.39822024</v>
      </c>
      <c r="I63" s="312">
        <f>H63*C10</f>
        <v>1810.344828</v>
      </c>
      <c r="J63" s="315">
        <f t="shared" si="4"/>
        <v>0.220952381</v>
      </c>
      <c r="K63" s="282"/>
      <c r="L63" s="403">
        <v>300.0</v>
      </c>
      <c r="M63" s="404">
        <v>290.0</v>
      </c>
      <c r="N63" s="282"/>
      <c r="O63" s="282"/>
      <c r="P63" s="290"/>
      <c r="Q63" s="290"/>
      <c r="R63" s="290"/>
      <c r="S63" s="290"/>
      <c r="T63" s="290"/>
      <c r="U63" s="290"/>
      <c r="V63" s="290"/>
      <c r="W63" s="290"/>
      <c r="X63" s="290"/>
      <c r="Y63" s="290"/>
      <c r="Z63" s="290"/>
    </row>
    <row r="64">
      <c r="A64" s="323" t="s">
        <v>948</v>
      </c>
      <c r="B64" s="324" t="s">
        <v>949</v>
      </c>
      <c r="C64" s="325">
        <f t="shared" si="10"/>
        <v>0.2258064516</v>
      </c>
      <c r="D64" s="327">
        <v>17.0</v>
      </c>
      <c r="E64" s="312">
        <f t="shared" si="7"/>
        <v>3.838709677</v>
      </c>
      <c r="F64" s="312">
        <f>E64*C10</f>
        <v>119</v>
      </c>
      <c r="G64" s="328">
        <f t="shared" si="8"/>
        <v>129.3103448</v>
      </c>
      <c r="H64" s="312">
        <f t="shared" si="9"/>
        <v>29.19911012</v>
      </c>
      <c r="I64" s="312">
        <f>H64*C10</f>
        <v>905.1724138</v>
      </c>
      <c r="J64" s="315">
        <f t="shared" si="4"/>
        <v>0.1314666667</v>
      </c>
      <c r="K64" s="282"/>
      <c r="L64" s="403">
        <v>150.0</v>
      </c>
      <c r="M64" s="404">
        <v>208.79999999999998</v>
      </c>
      <c r="N64" s="282"/>
      <c r="O64" s="282"/>
      <c r="P64" s="290"/>
      <c r="Q64" s="290"/>
      <c r="R64" s="290"/>
      <c r="S64" s="290"/>
      <c r="T64" s="290"/>
      <c r="U64" s="290"/>
      <c r="V64" s="290"/>
      <c r="W64" s="290"/>
      <c r="X64" s="290"/>
      <c r="Y64" s="290"/>
      <c r="Z64" s="290"/>
    </row>
    <row r="65">
      <c r="A65" s="323" t="s">
        <v>950</v>
      </c>
      <c r="B65" s="324" t="s">
        <v>951</v>
      </c>
      <c r="C65" s="325">
        <f t="shared" si="10"/>
        <v>0.2258064516</v>
      </c>
      <c r="D65" s="327">
        <v>45.0</v>
      </c>
      <c r="E65" s="312">
        <f t="shared" si="7"/>
        <v>10.16129032</v>
      </c>
      <c r="F65" s="312">
        <f>E65*C10</f>
        <v>315</v>
      </c>
      <c r="G65" s="328">
        <f t="shared" si="8"/>
        <v>215.5172414</v>
      </c>
      <c r="H65" s="312">
        <f t="shared" si="9"/>
        <v>48.66518354</v>
      </c>
      <c r="I65" s="312">
        <f>H65*C10</f>
        <v>1508.62069</v>
      </c>
      <c r="J65" s="315">
        <f t="shared" si="4"/>
        <v>0.2088</v>
      </c>
      <c r="K65" s="282"/>
      <c r="L65" s="403">
        <v>250.0</v>
      </c>
      <c r="M65" s="404">
        <v>231.99999999999997</v>
      </c>
      <c r="N65" s="282"/>
      <c r="O65" s="282"/>
      <c r="P65" s="290"/>
      <c r="Q65" s="290"/>
      <c r="R65" s="290"/>
      <c r="S65" s="290"/>
      <c r="T65" s="290"/>
      <c r="U65" s="290"/>
      <c r="V65" s="290"/>
      <c r="W65" s="290"/>
      <c r="X65" s="290"/>
      <c r="Y65" s="290"/>
      <c r="Z65" s="290"/>
    </row>
    <row r="66">
      <c r="A66" s="323" t="s">
        <v>952</v>
      </c>
      <c r="B66" s="324" t="s">
        <v>953</v>
      </c>
      <c r="C66" s="325">
        <f t="shared" si="10"/>
        <v>0.2258064516</v>
      </c>
      <c r="D66" s="327">
        <v>19.0</v>
      </c>
      <c r="E66" s="312">
        <f t="shared" si="7"/>
        <v>4.290322581</v>
      </c>
      <c r="F66" s="312">
        <f>E66*C10</f>
        <v>133</v>
      </c>
      <c r="G66" s="328">
        <f t="shared" si="8"/>
        <v>133.6206897</v>
      </c>
      <c r="H66" s="312">
        <f t="shared" si="9"/>
        <v>30.17241379</v>
      </c>
      <c r="I66" s="312">
        <f>H66*C10</f>
        <v>935.3448276</v>
      </c>
      <c r="J66" s="315">
        <f t="shared" si="4"/>
        <v>0.1421935484</v>
      </c>
      <c r="K66" s="282"/>
      <c r="L66" s="403">
        <v>155.0</v>
      </c>
      <c r="M66" s="404">
        <v>266.79999999999995</v>
      </c>
      <c r="N66" s="282"/>
      <c r="O66" s="282"/>
      <c r="P66" s="290"/>
      <c r="Q66" s="290"/>
      <c r="R66" s="290"/>
      <c r="S66" s="290"/>
      <c r="T66" s="290"/>
      <c r="U66" s="290"/>
      <c r="V66" s="290"/>
      <c r="W66" s="290"/>
      <c r="X66" s="290"/>
      <c r="Y66" s="290"/>
      <c r="Z66" s="290"/>
    </row>
    <row r="67">
      <c r="A67" s="323" t="s">
        <v>954</v>
      </c>
      <c r="B67" s="324" t="s">
        <v>955</v>
      </c>
      <c r="C67" s="325">
        <f t="shared" si="10"/>
        <v>0.2258064516</v>
      </c>
      <c r="D67" s="327">
        <v>40.0</v>
      </c>
      <c r="E67" s="312">
        <f t="shared" si="7"/>
        <v>9.032258065</v>
      </c>
      <c r="F67" s="312">
        <f>E67*C10</f>
        <v>280</v>
      </c>
      <c r="G67" s="328">
        <f t="shared" si="8"/>
        <v>206.8965517</v>
      </c>
      <c r="H67" s="312">
        <f t="shared" si="9"/>
        <v>46.7185762</v>
      </c>
      <c r="I67" s="312">
        <f>H67*C10</f>
        <v>1448.275862</v>
      </c>
      <c r="J67" s="315">
        <f t="shared" si="4"/>
        <v>0.1933333333</v>
      </c>
      <c r="K67" s="282"/>
      <c r="L67" s="403">
        <v>240.0</v>
      </c>
      <c r="M67" s="404">
        <v>208.79999999999998</v>
      </c>
      <c r="N67" s="282"/>
      <c r="O67" s="282"/>
      <c r="P67" s="290"/>
      <c r="Q67" s="290"/>
      <c r="R67" s="290"/>
      <c r="S67" s="290"/>
      <c r="T67" s="290"/>
      <c r="U67" s="290"/>
      <c r="V67" s="290"/>
      <c r="W67" s="290"/>
      <c r="X67" s="290"/>
      <c r="Y67" s="290"/>
      <c r="Z67" s="290"/>
    </row>
    <row r="68">
      <c r="A68" s="323" t="s">
        <v>956</v>
      </c>
      <c r="B68" s="324" t="s">
        <v>957</v>
      </c>
      <c r="C68" s="325">
        <f t="shared" si="10"/>
        <v>0.2258064516</v>
      </c>
      <c r="D68" s="327">
        <v>15.0</v>
      </c>
      <c r="E68" s="312">
        <f t="shared" si="7"/>
        <v>3.387096774</v>
      </c>
      <c r="F68" s="312">
        <f>E68*C10</f>
        <v>105</v>
      </c>
      <c r="G68" s="328">
        <f t="shared" si="8"/>
        <v>116.3793103</v>
      </c>
      <c r="H68" s="312">
        <f t="shared" si="9"/>
        <v>26.27919911</v>
      </c>
      <c r="I68" s="312">
        <f>H68*C10</f>
        <v>814.6551724</v>
      </c>
      <c r="J68" s="315">
        <f t="shared" si="4"/>
        <v>0.1288888889</v>
      </c>
      <c r="K68" s="282"/>
      <c r="L68" s="403">
        <v>135.0</v>
      </c>
      <c r="M68" s="404">
        <v>220.39999999999998</v>
      </c>
      <c r="N68" s="282"/>
      <c r="O68" s="282"/>
      <c r="P68" s="290"/>
      <c r="Q68" s="290"/>
      <c r="R68" s="290"/>
      <c r="S68" s="290"/>
      <c r="T68" s="290"/>
      <c r="U68" s="290"/>
      <c r="V68" s="290"/>
      <c r="W68" s="290"/>
      <c r="X68" s="290"/>
      <c r="Y68" s="290"/>
      <c r="Z68" s="290"/>
    </row>
    <row r="69">
      <c r="A69" s="323" t="s">
        <v>958</v>
      </c>
      <c r="B69" s="324" t="s">
        <v>959</v>
      </c>
      <c r="C69" s="325">
        <f t="shared" si="10"/>
        <v>0.2258064516</v>
      </c>
      <c r="D69" s="327">
        <v>35.0</v>
      </c>
      <c r="E69" s="312">
        <f t="shared" si="7"/>
        <v>7.903225806</v>
      </c>
      <c r="F69" s="312">
        <f>E69*C10</f>
        <v>245</v>
      </c>
      <c r="G69" s="328">
        <f t="shared" si="8"/>
        <v>172.4137931</v>
      </c>
      <c r="H69" s="312">
        <f t="shared" si="9"/>
        <v>38.93214683</v>
      </c>
      <c r="I69" s="312">
        <f>H69*C10</f>
        <v>1206.896552</v>
      </c>
      <c r="J69" s="315">
        <f t="shared" si="4"/>
        <v>0.203</v>
      </c>
      <c r="K69" s="282"/>
      <c r="L69" s="403">
        <v>200.0</v>
      </c>
      <c r="M69" s="404">
        <v>324.79999999999995</v>
      </c>
      <c r="N69" s="282"/>
      <c r="O69" s="282"/>
      <c r="P69" s="290"/>
      <c r="Q69" s="290"/>
      <c r="R69" s="290"/>
      <c r="S69" s="290"/>
      <c r="T69" s="290"/>
      <c r="U69" s="290"/>
      <c r="V69" s="290"/>
      <c r="W69" s="290"/>
      <c r="X69" s="290"/>
      <c r="Y69" s="290"/>
      <c r="Z69" s="290"/>
    </row>
    <row r="70">
      <c r="A70" s="323" t="s">
        <v>960</v>
      </c>
      <c r="B70" s="324" t="s">
        <v>961</v>
      </c>
      <c r="C70" s="325">
        <f t="shared" si="10"/>
        <v>0.2258064516</v>
      </c>
      <c r="D70" s="327">
        <v>20.0</v>
      </c>
      <c r="E70" s="312">
        <f t="shared" si="7"/>
        <v>4.516129032</v>
      </c>
      <c r="F70" s="312">
        <f>E70*C10</f>
        <v>140</v>
      </c>
      <c r="G70" s="328">
        <f t="shared" si="8"/>
        <v>146.5517241</v>
      </c>
      <c r="H70" s="312">
        <f t="shared" si="9"/>
        <v>33.09232481</v>
      </c>
      <c r="I70" s="312">
        <f>H70*C10</f>
        <v>1025.862069</v>
      </c>
      <c r="J70" s="315">
        <f t="shared" si="4"/>
        <v>0.1364705882</v>
      </c>
      <c r="K70" s="282"/>
      <c r="L70" s="403">
        <v>170.0</v>
      </c>
      <c r="M70" s="404">
        <v>231.99999999999997</v>
      </c>
      <c r="N70" s="282"/>
      <c r="O70" s="282"/>
      <c r="P70" s="290"/>
      <c r="Q70" s="290"/>
      <c r="R70" s="290"/>
      <c r="S70" s="290"/>
      <c r="T70" s="290"/>
      <c r="U70" s="290"/>
      <c r="V70" s="290"/>
      <c r="W70" s="290"/>
      <c r="X70" s="290"/>
      <c r="Y70" s="290"/>
      <c r="Z70" s="290"/>
    </row>
    <row r="71">
      <c r="A71" s="323" t="s">
        <v>962</v>
      </c>
      <c r="B71" s="417" t="s">
        <v>963</v>
      </c>
      <c r="C71" s="325">
        <f t="shared" si="10"/>
        <v>0.2258064516</v>
      </c>
      <c r="D71" s="327">
        <v>60.0</v>
      </c>
      <c r="E71" s="312">
        <f t="shared" si="7"/>
        <v>13.5483871</v>
      </c>
      <c r="F71" s="312">
        <f>E71*C10</f>
        <v>420</v>
      </c>
      <c r="G71" s="328">
        <f t="shared" si="8"/>
        <v>275.862069</v>
      </c>
      <c r="H71" s="312">
        <f t="shared" si="9"/>
        <v>62.29143493</v>
      </c>
      <c r="I71" s="312">
        <f>H71*C10</f>
        <v>1931.034483</v>
      </c>
      <c r="J71" s="315">
        <f t="shared" si="4"/>
        <v>0.2175</v>
      </c>
      <c r="K71" s="282"/>
      <c r="L71" s="403">
        <v>320.0</v>
      </c>
      <c r="M71" s="404">
        <v>255.2</v>
      </c>
      <c r="N71" s="282"/>
      <c r="O71" s="282"/>
      <c r="P71" s="290"/>
      <c r="Q71" s="290"/>
      <c r="R71" s="290"/>
      <c r="S71" s="290"/>
      <c r="T71" s="290"/>
      <c r="U71" s="290"/>
      <c r="V71" s="290"/>
      <c r="W71" s="290"/>
      <c r="X71" s="290"/>
      <c r="Y71" s="290"/>
      <c r="Z71" s="290"/>
    </row>
    <row r="72">
      <c r="A72" s="323" t="s">
        <v>964</v>
      </c>
      <c r="B72" s="324" t="s">
        <v>965</v>
      </c>
      <c r="C72" s="325">
        <f t="shared" si="10"/>
        <v>0.2258064516</v>
      </c>
      <c r="D72" s="327">
        <v>12.0</v>
      </c>
      <c r="E72" s="312">
        <f t="shared" si="7"/>
        <v>2.709677419</v>
      </c>
      <c r="F72" s="312">
        <f>E72*C10</f>
        <v>84</v>
      </c>
      <c r="G72" s="328">
        <f t="shared" si="8"/>
        <v>129.3103448</v>
      </c>
      <c r="H72" s="312">
        <f t="shared" si="9"/>
        <v>29.19911012</v>
      </c>
      <c r="I72" s="312">
        <f>H72*C10</f>
        <v>905.1724138</v>
      </c>
      <c r="J72" s="315">
        <f t="shared" si="4"/>
        <v>0.0928</v>
      </c>
      <c r="K72" s="282"/>
      <c r="L72" s="403">
        <v>150.0</v>
      </c>
      <c r="M72" s="404">
        <v>220.39999999999998</v>
      </c>
      <c r="N72" s="282"/>
      <c r="O72" s="282"/>
      <c r="P72" s="290"/>
      <c r="Q72" s="290"/>
      <c r="R72" s="290"/>
      <c r="S72" s="290"/>
      <c r="T72" s="290"/>
      <c r="U72" s="290"/>
      <c r="V72" s="290"/>
      <c r="W72" s="290"/>
      <c r="X72" s="290"/>
      <c r="Y72" s="290"/>
      <c r="Z72" s="290"/>
    </row>
    <row r="73">
      <c r="A73" s="323" t="s">
        <v>966</v>
      </c>
      <c r="B73" s="324" t="s">
        <v>967</v>
      </c>
      <c r="C73" s="325">
        <f t="shared" si="10"/>
        <v>0.2258064516</v>
      </c>
      <c r="D73" s="327">
        <v>40.0</v>
      </c>
      <c r="E73" s="312">
        <f t="shared" si="7"/>
        <v>9.032258065</v>
      </c>
      <c r="F73" s="312">
        <f>E73*C10</f>
        <v>280</v>
      </c>
      <c r="G73" s="328">
        <f t="shared" si="8"/>
        <v>202.5862069</v>
      </c>
      <c r="H73" s="312">
        <f t="shared" si="9"/>
        <v>45.74527253</v>
      </c>
      <c r="I73" s="312">
        <f>H73*C10</f>
        <v>1418.103448</v>
      </c>
      <c r="J73" s="315">
        <f t="shared" si="4"/>
        <v>0.1974468085</v>
      </c>
      <c r="K73" s="282"/>
      <c r="L73" s="403">
        <v>235.0</v>
      </c>
      <c r="M73" s="404">
        <v>290.0</v>
      </c>
      <c r="N73" s="282"/>
      <c r="O73" s="282"/>
      <c r="P73" s="290"/>
      <c r="Q73" s="290"/>
      <c r="R73" s="290"/>
      <c r="S73" s="290"/>
      <c r="T73" s="290"/>
      <c r="U73" s="290"/>
      <c r="V73" s="290"/>
      <c r="W73" s="290"/>
      <c r="X73" s="290"/>
      <c r="Y73" s="290"/>
      <c r="Z73" s="290"/>
    </row>
    <row r="74">
      <c r="A74" s="323"/>
      <c r="B74" s="324"/>
      <c r="C74" s="325"/>
      <c r="D74" s="327"/>
      <c r="E74" s="312">
        <f t="shared" si="7"/>
        <v>0</v>
      </c>
      <c r="F74" s="312">
        <f>E74*C10</f>
        <v>0</v>
      </c>
      <c r="G74" s="328">
        <f t="shared" si="8"/>
        <v>0</v>
      </c>
      <c r="H74" s="312">
        <f t="shared" si="9"/>
        <v>0</v>
      </c>
      <c r="I74" s="312">
        <f>H74*C10</f>
        <v>0</v>
      </c>
      <c r="J74" s="315" t="str">
        <f t="shared" si="4"/>
        <v>#DIV/0!</v>
      </c>
      <c r="K74" s="282"/>
      <c r="L74" s="403"/>
      <c r="M74" s="404">
        <v>220.39999999999998</v>
      </c>
      <c r="N74" s="282"/>
      <c r="O74" s="282"/>
      <c r="P74" s="331"/>
      <c r="Q74" s="331"/>
      <c r="R74" s="331"/>
      <c r="S74" s="331"/>
      <c r="T74" s="331"/>
      <c r="U74" s="331"/>
      <c r="V74" s="331"/>
      <c r="W74" s="331"/>
      <c r="X74" s="331"/>
      <c r="Y74" s="331"/>
      <c r="Z74" s="331"/>
    </row>
    <row r="75">
      <c r="A75" s="323"/>
      <c r="B75" s="324"/>
      <c r="C75" s="325"/>
      <c r="D75" s="327"/>
      <c r="E75" s="312">
        <f t="shared" si="7"/>
        <v>0</v>
      </c>
      <c r="F75" s="312">
        <f>E75*C10</f>
        <v>0</v>
      </c>
      <c r="G75" s="328">
        <f t="shared" si="8"/>
        <v>0</v>
      </c>
      <c r="H75" s="312">
        <f t="shared" si="9"/>
        <v>0</v>
      </c>
      <c r="I75" s="312">
        <f>H75*C10</f>
        <v>0</v>
      </c>
      <c r="J75" s="315" t="str">
        <f t="shared" si="4"/>
        <v>#DIV/0!</v>
      </c>
      <c r="K75" s="282"/>
      <c r="L75" s="403"/>
      <c r="M75" s="404">
        <v>174.0</v>
      </c>
      <c r="N75" s="282"/>
      <c r="O75" s="282"/>
      <c r="P75" s="290"/>
      <c r="Q75" s="290"/>
      <c r="R75" s="290"/>
      <c r="S75" s="290"/>
      <c r="T75" s="290"/>
      <c r="U75" s="290"/>
      <c r="V75" s="290"/>
      <c r="W75" s="290"/>
      <c r="X75" s="290"/>
      <c r="Y75" s="290"/>
      <c r="Z75" s="290"/>
    </row>
    <row r="76">
      <c r="A76" s="323"/>
      <c r="B76" s="324"/>
      <c r="C76" s="325"/>
      <c r="D76" s="327"/>
      <c r="E76" s="312">
        <f t="shared" si="7"/>
        <v>0</v>
      </c>
      <c r="F76" s="312">
        <f>E76*C10</f>
        <v>0</v>
      </c>
      <c r="G76" s="328">
        <f t="shared" si="8"/>
        <v>0</v>
      </c>
      <c r="H76" s="312">
        <f t="shared" si="9"/>
        <v>0</v>
      </c>
      <c r="I76" s="312">
        <f>H76*C10</f>
        <v>0</v>
      </c>
      <c r="J76" s="315" t="str">
        <f t="shared" si="4"/>
        <v>#DIV/0!</v>
      </c>
      <c r="K76" s="282"/>
      <c r="L76" s="403"/>
      <c r="M76" s="404">
        <v>197.2</v>
      </c>
      <c r="N76" s="282"/>
      <c r="O76" s="282"/>
      <c r="P76" s="290"/>
      <c r="Q76" s="290"/>
      <c r="R76" s="290"/>
      <c r="S76" s="290"/>
      <c r="T76" s="290"/>
      <c r="U76" s="290"/>
      <c r="V76" s="290"/>
      <c r="W76" s="290"/>
      <c r="X76" s="290"/>
      <c r="Y76" s="290"/>
      <c r="Z76" s="290"/>
    </row>
    <row r="77">
      <c r="A77" s="323"/>
      <c r="B77" s="324"/>
      <c r="C77" s="325"/>
      <c r="D77" s="327"/>
      <c r="E77" s="312">
        <f t="shared" si="7"/>
        <v>0</v>
      </c>
      <c r="F77" s="312">
        <f>E77*C10</f>
        <v>0</v>
      </c>
      <c r="G77" s="328">
        <f t="shared" si="8"/>
        <v>0</v>
      </c>
      <c r="H77" s="312">
        <f t="shared" si="9"/>
        <v>0</v>
      </c>
      <c r="I77" s="312">
        <f>H77*C10</f>
        <v>0</v>
      </c>
      <c r="J77" s="315" t="str">
        <f t="shared" si="4"/>
        <v>#DIV/0!</v>
      </c>
      <c r="K77" s="282"/>
      <c r="L77" s="403"/>
      <c r="M77" s="404">
        <v>208.79999999999998</v>
      </c>
      <c r="N77" s="282"/>
      <c r="O77" s="282"/>
      <c r="P77" s="290"/>
      <c r="Q77" s="290"/>
      <c r="R77" s="290"/>
      <c r="S77" s="290"/>
      <c r="T77" s="290"/>
      <c r="U77" s="290"/>
      <c r="V77" s="290"/>
      <c r="W77" s="290"/>
      <c r="X77" s="290"/>
      <c r="Y77" s="290"/>
      <c r="Z77" s="290"/>
    </row>
    <row r="78">
      <c r="A78" s="323"/>
      <c r="B78" s="324"/>
      <c r="C78" s="325"/>
      <c r="D78" s="327"/>
      <c r="E78" s="312">
        <f t="shared" si="7"/>
        <v>0</v>
      </c>
      <c r="F78" s="312">
        <f>E78*C10</f>
        <v>0</v>
      </c>
      <c r="G78" s="328">
        <f t="shared" si="8"/>
        <v>0</v>
      </c>
      <c r="H78" s="312">
        <f t="shared" si="9"/>
        <v>0</v>
      </c>
      <c r="I78" s="312">
        <f>H78*C10</f>
        <v>0</v>
      </c>
      <c r="J78" s="315" t="str">
        <f t="shared" si="4"/>
        <v>#DIV/0!</v>
      </c>
      <c r="K78" s="282"/>
      <c r="L78" s="403"/>
      <c r="M78" s="404">
        <v>243.6</v>
      </c>
      <c r="N78" s="282"/>
      <c r="O78" s="282"/>
      <c r="P78" s="290"/>
      <c r="Q78" s="290"/>
      <c r="R78" s="290"/>
      <c r="S78" s="290"/>
      <c r="T78" s="290"/>
      <c r="U78" s="290"/>
      <c r="V78" s="290"/>
      <c r="W78" s="290"/>
      <c r="X78" s="290"/>
      <c r="Y78" s="290"/>
      <c r="Z78" s="290"/>
    </row>
    <row r="79">
      <c r="A79" s="323"/>
      <c r="B79" s="324"/>
      <c r="C79" s="325"/>
      <c r="D79" s="327"/>
      <c r="E79" s="312">
        <f t="shared" si="7"/>
        <v>0</v>
      </c>
      <c r="F79" s="312">
        <f>E79*C10</f>
        <v>0</v>
      </c>
      <c r="G79" s="328">
        <f t="shared" si="8"/>
        <v>0</v>
      </c>
      <c r="H79" s="312">
        <f t="shared" si="9"/>
        <v>0</v>
      </c>
      <c r="I79" s="312">
        <f>H79*C10</f>
        <v>0</v>
      </c>
      <c r="J79" s="315" t="str">
        <f t="shared" si="4"/>
        <v>#DIV/0!</v>
      </c>
      <c r="K79" s="282"/>
      <c r="L79" s="403"/>
      <c r="M79" s="404">
        <v>197.2</v>
      </c>
      <c r="N79" s="282"/>
      <c r="O79" s="282"/>
      <c r="P79" s="290"/>
      <c r="Q79" s="290"/>
      <c r="R79" s="290"/>
      <c r="S79" s="290"/>
      <c r="T79" s="290"/>
      <c r="U79" s="290"/>
      <c r="V79" s="290"/>
      <c r="W79" s="290"/>
      <c r="X79" s="290"/>
      <c r="Y79" s="290"/>
      <c r="Z79" s="290"/>
    </row>
    <row r="80">
      <c r="A80" s="323"/>
      <c r="B80" s="324"/>
      <c r="C80" s="325"/>
      <c r="D80" s="327"/>
      <c r="E80" s="312">
        <f t="shared" si="7"/>
        <v>0</v>
      </c>
      <c r="F80" s="312">
        <f>E80*C10</f>
        <v>0</v>
      </c>
      <c r="G80" s="328">
        <f t="shared" si="8"/>
        <v>0</v>
      </c>
      <c r="H80" s="312">
        <f t="shared" si="9"/>
        <v>0</v>
      </c>
      <c r="I80" s="312">
        <f>H80*C10</f>
        <v>0</v>
      </c>
      <c r="J80" s="315" t="str">
        <f t="shared" si="4"/>
        <v>#DIV/0!</v>
      </c>
      <c r="K80" s="282"/>
      <c r="L80" s="403"/>
      <c r="M80" s="404">
        <v>174.0</v>
      </c>
      <c r="N80" s="282"/>
      <c r="O80" s="282"/>
      <c r="P80" s="290"/>
      <c r="Q80" s="290"/>
      <c r="R80" s="290"/>
      <c r="S80" s="290"/>
      <c r="T80" s="290"/>
      <c r="U80" s="290"/>
      <c r="V80" s="290"/>
      <c r="W80" s="290"/>
      <c r="X80" s="290"/>
      <c r="Y80" s="290"/>
      <c r="Z80" s="290"/>
    </row>
    <row r="81">
      <c r="A81" s="323"/>
      <c r="B81" s="324"/>
      <c r="C81" s="325"/>
      <c r="D81" s="327"/>
      <c r="E81" s="312">
        <f t="shared" si="7"/>
        <v>0</v>
      </c>
      <c r="F81" s="312">
        <f>E81*C10</f>
        <v>0</v>
      </c>
      <c r="G81" s="328">
        <f t="shared" si="8"/>
        <v>0</v>
      </c>
      <c r="H81" s="312">
        <f t="shared" si="9"/>
        <v>0</v>
      </c>
      <c r="I81" s="312">
        <f>H81*C10</f>
        <v>0</v>
      </c>
      <c r="J81" s="315" t="str">
        <f t="shared" si="4"/>
        <v>#DIV/0!</v>
      </c>
      <c r="K81" s="282"/>
      <c r="L81" s="403"/>
      <c r="M81" s="404">
        <v>243.6</v>
      </c>
      <c r="N81" s="282"/>
      <c r="O81" s="282"/>
      <c r="P81" s="290"/>
      <c r="Q81" s="290"/>
      <c r="R81" s="290"/>
      <c r="S81" s="290"/>
      <c r="T81" s="290"/>
      <c r="U81" s="290"/>
      <c r="V81" s="290"/>
      <c r="W81" s="290"/>
      <c r="X81" s="290"/>
      <c r="Y81" s="290"/>
      <c r="Z81" s="290"/>
    </row>
    <row r="82">
      <c r="A82" s="323"/>
      <c r="B82" s="334"/>
      <c r="C82" s="325"/>
      <c r="D82" s="327"/>
      <c r="E82" s="312">
        <f t="shared" si="7"/>
        <v>0</v>
      </c>
      <c r="F82" s="312">
        <f>E82*C10</f>
        <v>0</v>
      </c>
      <c r="G82" s="328">
        <f t="shared" si="8"/>
        <v>0</v>
      </c>
      <c r="H82" s="312">
        <f t="shared" si="9"/>
        <v>0</v>
      </c>
      <c r="I82" s="312">
        <f>H82*C10</f>
        <v>0</v>
      </c>
      <c r="J82" s="315" t="str">
        <f t="shared" si="4"/>
        <v>#DIV/0!</v>
      </c>
      <c r="K82" s="282"/>
      <c r="L82" s="403"/>
      <c r="M82" s="404">
        <v>220.39999999999998</v>
      </c>
      <c r="N82" s="282"/>
      <c r="O82" s="282"/>
      <c r="P82" s="290"/>
      <c r="Q82" s="290"/>
      <c r="R82" s="290"/>
      <c r="S82" s="290"/>
      <c r="T82" s="290"/>
      <c r="U82" s="290"/>
      <c r="V82" s="290"/>
      <c r="W82" s="290"/>
      <c r="X82" s="290"/>
      <c r="Y82" s="290"/>
      <c r="Z82" s="290"/>
    </row>
    <row r="83">
      <c r="A83" s="323"/>
      <c r="B83" s="324"/>
      <c r="C83" s="325"/>
      <c r="D83" s="327"/>
      <c r="E83" s="312">
        <f t="shared" si="7"/>
        <v>0</v>
      </c>
      <c r="F83" s="312">
        <f>E83*C10</f>
        <v>0</v>
      </c>
      <c r="G83" s="328">
        <f t="shared" si="8"/>
        <v>0</v>
      </c>
      <c r="H83" s="312">
        <f t="shared" si="9"/>
        <v>0</v>
      </c>
      <c r="I83" s="312">
        <f>H83*C10</f>
        <v>0</v>
      </c>
      <c r="J83" s="315" t="str">
        <f t="shared" si="4"/>
        <v>#DIV/0!</v>
      </c>
      <c r="K83" s="282"/>
      <c r="L83" s="403"/>
      <c r="M83" s="404">
        <v>231.99999999999997</v>
      </c>
      <c r="N83" s="282"/>
      <c r="O83" s="282"/>
      <c r="P83" s="290"/>
      <c r="Q83" s="290"/>
      <c r="R83" s="290"/>
      <c r="S83" s="290"/>
      <c r="T83" s="290"/>
      <c r="U83" s="290"/>
      <c r="V83" s="290"/>
      <c r="W83" s="290"/>
      <c r="X83" s="290"/>
      <c r="Y83" s="290"/>
      <c r="Z83" s="290"/>
    </row>
    <row r="84">
      <c r="A84" s="323"/>
      <c r="B84" s="324"/>
      <c r="C84" s="325"/>
      <c r="D84" s="327"/>
      <c r="E84" s="312">
        <f t="shared" si="7"/>
        <v>0</v>
      </c>
      <c r="F84" s="312">
        <f>E84*C10</f>
        <v>0</v>
      </c>
      <c r="G84" s="328">
        <f t="shared" si="8"/>
        <v>0</v>
      </c>
      <c r="H84" s="312">
        <f t="shared" si="9"/>
        <v>0</v>
      </c>
      <c r="I84" s="312">
        <f>H84*C10</f>
        <v>0</v>
      </c>
      <c r="J84" s="315" t="str">
        <f t="shared" si="4"/>
        <v>#DIV/0!</v>
      </c>
      <c r="K84" s="282"/>
      <c r="L84" s="403"/>
      <c r="M84" s="404">
        <v>220.39999999999998</v>
      </c>
      <c r="N84" s="282"/>
      <c r="O84" s="282"/>
      <c r="P84" s="290"/>
      <c r="Q84" s="290"/>
      <c r="R84" s="290"/>
      <c r="S84" s="290"/>
      <c r="T84" s="290"/>
      <c r="U84" s="290"/>
      <c r="V84" s="290"/>
      <c r="W84" s="290"/>
      <c r="X84" s="290"/>
      <c r="Y84" s="290"/>
      <c r="Z84" s="290"/>
    </row>
    <row r="85">
      <c r="A85" s="323"/>
      <c r="B85" s="324"/>
      <c r="C85" s="325"/>
      <c r="D85" s="327"/>
      <c r="E85" s="312">
        <f t="shared" si="7"/>
        <v>0</v>
      </c>
      <c r="F85" s="312">
        <f>E85*C10</f>
        <v>0</v>
      </c>
      <c r="G85" s="328">
        <f t="shared" si="8"/>
        <v>0</v>
      </c>
      <c r="H85" s="312">
        <f t="shared" si="9"/>
        <v>0</v>
      </c>
      <c r="I85" s="312">
        <f>H85*C10</f>
        <v>0</v>
      </c>
      <c r="J85" s="315" t="str">
        <f t="shared" si="4"/>
        <v>#DIV/0!</v>
      </c>
      <c r="K85" s="282"/>
      <c r="L85" s="403"/>
      <c r="M85" s="404">
        <v>220.39999999999998</v>
      </c>
      <c r="N85" s="282"/>
      <c r="O85" s="282"/>
      <c r="P85" s="290"/>
      <c r="Q85" s="290"/>
      <c r="R85" s="290"/>
      <c r="S85" s="290"/>
      <c r="T85" s="290"/>
      <c r="U85" s="290"/>
      <c r="V85" s="290"/>
      <c r="W85" s="290"/>
      <c r="X85" s="290"/>
      <c r="Y85" s="290"/>
      <c r="Z85" s="290"/>
    </row>
    <row r="86">
      <c r="A86" s="323"/>
      <c r="B86" s="324"/>
      <c r="C86" s="325"/>
      <c r="D86" s="327"/>
      <c r="E86" s="312">
        <f t="shared" si="7"/>
        <v>0</v>
      </c>
      <c r="F86" s="312">
        <f>E86*C10</f>
        <v>0</v>
      </c>
      <c r="G86" s="328">
        <f t="shared" si="8"/>
        <v>0</v>
      </c>
      <c r="H86" s="312">
        <f t="shared" si="9"/>
        <v>0</v>
      </c>
      <c r="I86" s="312">
        <f>H86*C10</f>
        <v>0</v>
      </c>
      <c r="J86" s="315" t="str">
        <f t="shared" si="4"/>
        <v>#DIV/0!</v>
      </c>
      <c r="K86" s="282"/>
      <c r="L86" s="403"/>
      <c r="M86" s="404">
        <v>348.0</v>
      </c>
      <c r="N86" s="282"/>
      <c r="O86" s="282"/>
      <c r="P86" s="290"/>
      <c r="Q86" s="290"/>
      <c r="R86" s="290"/>
      <c r="S86" s="290"/>
      <c r="T86" s="290"/>
      <c r="U86" s="290"/>
      <c r="V86" s="290"/>
      <c r="W86" s="290"/>
      <c r="X86" s="290"/>
      <c r="Y86" s="290"/>
      <c r="Z86" s="290"/>
    </row>
    <row r="87">
      <c r="A87" s="337"/>
      <c r="B87" s="417"/>
      <c r="C87" s="339"/>
      <c r="D87" s="327"/>
      <c r="E87" s="312">
        <f t="shared" si="7"/>
        <v>0</v>
      </c>
      <c r="F87" s="312">
        <f>E87*C10</f>
        <v>0</v>
      </c>
      <c r="G87" s="328">
        <f t="shared" si="8"/>
        <v>0</v>
      </c>
      <c r="H87" s="312">
        <f t="shared" si="9"/>
        <v>0</v>
      </c>
      <c r="I87" s="312">
        <f>H87*C10</f>
        <v>0</v>
      </c>
      <c r="J87" s="315" t="str">
        <f t="shared" si="4"/>
        <v>#DIV/0!</v>
      </c>
      <c r="K87" s="282"/>
      <c r="L87" s="403"/>
      <c r="M87" s="404">
        <v>0.0</v>
      </c>
      <c r="N87" s="282"/>
      <c r="O87" s="282"/>
      <c r="P87" s="290"/>
      <c r="Q87" s="290"/>
      <c r="R87" s="290"/>
      <c r="S87" s="290"/>
      <c r="T87" s="290"/>
      <c r="U87" s="290"/>
      <c r="V87" s="290"/>
      <c r="W87" s="290"/>
      <c r="X87" s="290"/>
      <c r="Y87" s="290"/>
      <c r="Z87" s="290"/>
    </row>
    <row r="88">
      <c r="A88" s="341"/>
      <c r="B88" s="417"/>
      <c r="C88" s="342"/>
      <c r="D88" s="414"/>
      <c r="E88" s="312">
        <f t="shared" si="7"/>
        <v>0</v>
      </c>
      <c r="F88" s="312">
        <f>E88*C10</f>
        <v>0</v>
      </c>
      <c r="G88" s="328">
        <f t="shared" si="8"/>
        <v>0</v>
      </c>
      <c r="H88" s="312">
        <f t="shared" si="9"/>
        <v>0</v>
      </c>
      <c r="I88" s="312">
        <f>H88*C10</f>
        <v>0</v>
      </c>
      <c r="J88" s="315" t="str">
        <f t="shared" si="4"/>
        <v>#DIV/0!</v>
      </c>
      <c r="K88" s="282"/>
      <c r="L88" s="403"/>
      <c r="M88" s="404">
        <v>0.0</v>
      </c>
      <c r="N88" s="282"/>
      <c r="O88" s="282"/>
      <c r="P88" s="290"/>
      <c r="Q88" s="290"/>
      <c r="R88" s="290"/>
      <c r="S88" s="290"/>
      <c r="T88" s="290"/>
      <c r="U88" s="290"/>
      <c r="V88" s="290"/>
      <c r="W88" s="290"/>
      <c r="X88" s="290"/>
      <c r="Y88" s="290"/>
      <c r="Z88" s="290"/>
    </row>
    <row r="89">
      <c r="A89" s="335"/>
      <c r="B89" s="324"/>
      <c r="C89" s="350"/>
      <c r="D89" s="327"/>
      <c r="E89" s="312">
        <f t="shared" si="7"/>
        <v>0</v>
      </c>
      <c r="F89" s="312">
        <f>E89*C10</f>
        <v>0</v>
      </c>
      <c r="G89" s="328">
        <f t="shared" si="8"/>
        <v>0</v>
      </c>
      <c r="H89" s="312">
        <f t="shared" si="9"/>
        <v>0</v>
      </c>
      <c r="I89" s="312">
        <f>H89*C10</f>
        <v>0</v>
      </c>
      <c r="J89" s="315" t="str">
        <f t="shared" si="4"/>
        <v>#DIV/0!</v>
      </c>
      <c r="K89" s="282"/>
      <c r="L89" s="403"/>
      <c r="M89" s="404">
        <v>0.0</v>
      </c>
      <c r="N89" s="282"/>
      <c r="O89" s="282"/>
      <c r="P89" s="331"/>
      <c r="Q89" s="331"/>
      <c r="R89" s="331"/>
      <c r="S89" s="331"/>
      <c r="T89" s="331"/>
      <c r="U89" s="331"/>
      <c r="V89" s="331"/>
      <c r="W89" s="331"/>
      <c r="X89" s="331"/>
      <c r="Y89" s="331"/>
      <c r="Z89" s="331"/>
    </row>
    <row r="90">
      <c r="A90" s="335"/>
      <c r="B90" s="324"/>
      <c r="C90" s="339"/>
      <c r="D90" s="327"/>
      <c r="E90" s="312">
        <f t="shared" si="7"/>
        <v>0</v>
      </c>
      <c r="F90" s="312">
        <f>E90*C10</f>
        <v>0</v>
      </c>
      <c r="G90" s="328">
        <f t="shared" si="8"/>
        <v>0</v>
      </c>
      <c r="H90" s="312">
        <f t="shared" si="9"/>
        <v>0</v>
      </c>
      <c r="I90" s="312">
        <f>H90*C10</f>
        <v>0</v>
      </c>
      <c r="J90" s="315" t="str">
        <f t="shared" si="4"/>
        <v>#DIV/0!</v>
      </c>
      <c r="K90" s="282"/>
      <c r="L90" s="403"/>
      <c r="M90" s="404">
        <v>0.0</v>
      </c>
      <c r="N90" s="282"/>
      <c r="O90" s="282"/>
      <c r="P90" s="290"/>
      <c r="Q90" s="290"/>
      <c r="R90" s="290"/>
      <c r="S90" s="290"/>
      <c r="T90" s="290"/>
      <c r="U90" s="290"/>
      <c r="V90" s="290"/>
      <c r="W90" s="290"/>
      <c r="X90" s="290"/>
      <c r="Y90" s="290"/>
      <c r="Z90" s="290"/>
    </row>
    <row r="91">
      <c r="A91" s="335"/>
      <c r="B91" s="334"/>
      <c r="C91" s="339"/>
      <c r="D91" s="327"/>
      <c r="E91" s="312">
        <f t="shared" si="7"/>
        <v>0</v>
      </c>
      <c r="F91" s="312">
        <f>E91*C10</f>
        <v>0</v>
      </c>
      <c r="G91" s="328">
        <f t="shared" si="8"/>
        <v>0</v>
      </c>
      <c r="H91" s="312">
        <f t="shared" si="9"/>
        <v>0</v>
      </c>
      <c r="I91" s="312">
        <f>H91*C10</f>
        <v>0</v>
      </c>
      <c r="J91" s="315" t="str">
        <f t="shared" si="4"/>
        <v>#DIV/0!</v>
      </c>
      <c r="K91" s="282"/>
      <c r="L91" s="403"/>
      <c r="M91" s="404">
        <v>0.0</v>
      </c>
      <c r="N91" s="282"/>
      <c r="O91" s="282"/>
      <c r="P91" s="290"/>
      <c r="Q91" s="290"/>
      <c r="R91" s="290"/>
      <c r="S91" s="290"/>
      <c r="T91" s="290"/>
      <c r="U91" s="290"/>
      <c r="V91" s="290"/>
      <c r="W91" s="290"/>
      <c r="X91" s="290"/>
      <c r="Y91" s="290"/>
      <c r="Z91" s="290"/>
    </row>
    <row r="92">
      <c r="A92" s="335"/>
      <c r="B92" s="324"/>
      <c r="C92" s="339"/>
      <c r="D92" s="327"/>
      <c r="E92" s="312">
        <f t="shared" si="7"/>
        <v>0</v>
      </c>
      <c r="F92" s="312">
        <f>E92*C10</f>
        <v>0</v>
      </c>
      <c r="G92" s="328">
        <f t="shared" si="8"/>
        <v>0</v>
      </c>
      <c r="H92" s="312">
        <f t="shared" si="9"/>
        <v>0</v>
      </c>
      <c r="I92" s="312">
        <f>H92*C10</f>
        <v>0</v>
      </c>
      <c r="J92" s="315" t="str">
        <f t="shared" si="4"/>
        <v>#DIV/0!</v>
      </c>
      <c r="K92" s="282"/>
      <c r="L92" s="403"/>
      <c r="M92" s="404">
        <v>0.0</v>
      </c>
      <c r="N92" s="282"/>
      <c r="O92" s="282"/>
      <c r="P92" s="290"/>
      <c r="Q92" s="290"/>
      <c r="R92" s="290"/>
      <c r="S92" s="290"/>
      <c r="T92" s="290"/>
      <c r="U92" s="290"/>
      <c r="V92" s="290"/>
      <c r="W92" s="290"/>
      <c r="X92" s="290"/>
      <c r="Y92" s="290"/>
      <c r="Z92" s="290"/>
    </row>
    <row r="93">
      <c r="A93" s="335"/>
      <c r="B93" s="324"/>
      <c r="C93" s="339"/>
      <c r="D93" s="327"/>
      <c r="E93" s="312">
        <f t="shared" si="7"/>
        <v>0</v>
      </c>
      <c r="F93" s="312">
        <f>E93*C10</f>
        <v>0</v>
      </c>
      <c r="G93" s="328">
        <f t="shared" si="8"/>
        <v>0</v>
      </c>
      <c r="H93" s="312">
        <f t="shared" si="9"/>
        <v>0</v>
      </c>
      <c r="I93" s="312">
        <f>H93*C10</f>
        <v>0</v>
      </c>
      <c r="J93" s="315" t="str">
        <f t="shared" si="4"/>
        <v>#DIV/0!</v>
      </c>
      <c r="K93" s="282"/>
      <c r="L93" s="403"/>
      <c r="M93" s="404">
        <v>0.0</v>
      </c>
      <c r="N93" s="282"/>
      <c r="O93" s="282"/>
      <c r="P93" s="290"/>
      <c r="Q93" s="290"/>
      <c r="R93" s="290"/>
      <c r="S93" s="290"/>
      <c r="T93" s="290"/>
      <c r="U93" s="290"/>
      <c r="V93" s="290"/>
      <c r="W93" s="290"/>
      <c r="X93" s="290"/>
      <c r="Y93" s="290"/>
      <c r="Z93" s="290"/>
    </row>
    <row r="94">
      <c r="A94" s="335"/>
      <c r="B94" s="349"/>
      <c r="C94" s="339"/>
      <c r="D94" s="336"/>
      <c r="E94" s="312">
        <f t="shared" si="7"/>
        <v>0</v>
      </c>
      <c r="F94" s="312">
        <f>E94*C10</f>
        <v>0</v>
      </c>
      <c r="G94" s="328">
        <f t="shared" si="8"/>
        <v>0</v>
      </c>
      <c r="H94" s="312">
        <f t="shared" si="9"/>
        <v>0</v>
      </c>
      <c r="I94" s="312">
        <f>H94*C10</f>
        <v>0</v>
      </c>
      <c r="J94" s="315" t="str">
        <f t="shared" si="4"/>
        <v>#DIV/0!</v>
      </c>
      <c r="K94" s="282"/>
      <c r="L94" s="403"/>
      <c r="M94" s="404">
        <v>0.0</v>
      </c>
      <c r="N94" s="282"/>
      <c r="O94" s="282"/>
      <c r="P94" s="290"/>
      <c r="Q94" s="290"/>
      <c r="R94" s="290"/>
      <c r="S94" s="290"/>
      <c r="T94" s="290"/>
      <c r="U94" s="290"/>
      <c r="V94" s="290"/>
      <c r="W94" s="290"/>
      <c r="X94" s="290"/>
      <c r="Y94" s="290"/>
      <c r="Z94" s="290"/>
    </row>
    <row r="95">
      <c r="A95" s="335"/>
      <c r="B95" s="349"/>
      <c r="C95" s="339"/>
      <c r="D95" s="336"/>
      <c r="E95" s="312">
        <f t="shared" si="7"/>
        <v>0</v>
      </c>
      <c r="F95" s="312">
        <f>E95*C10</f>
        <v>0</v>
      </c>
      <c r="G95" s="328">
        <f t="shared" si="8"/>
        <v>0</v>
      </c>
      <c r="H95" s="312">
        <f t="shared" si="9"/>
        <v>0</v>
      </c>
      <c r="I95" s="312">
        <f>H95*C10</f>
        <v>0</v>
      </c>
      <c r="J95" s="315" t="str">
        <f t="shared" si="4"/>
        <v>#DIV/0!</v>
      </c>
      <c r="K95" s="282"/>
      <c r="L95" s="403"/>
      <c r="M95" s="404">
        <v>0.0</v>
      </c>
      <c r="N95" s="282"/>
      <c r="O95" s="282"/>
      <c r="P95" s="290"/>
      <c r="Q95" s="290"/>
      <c r="R95" s="290"/>
      <c r="S95" s="290"/>
      <c r="T95" s="290"/>
      <c r="U95" s="290"/>
      <c r="V95" s="290"/>
      <c r="W95" s="290"/>
      <c r="X95" s="290"/>
      <c r="Y95" s="290"/>
      <c r="Z95" s="290"/>
    </row>
    <row r="96">
      <c r="A96" s="335"/>
      <c r="B96" s="349"/>
      <c r="C96" s="339"/>
      <c r="D96" s="336"/>
      <c r="E96" s="312">
        <f t="shared" si="7"/>
        <v>0</v>
      </c>
      <c r="F96" s="312">
        <f>E96*C10</f>
        <v>0</v>
      </c>
      <c r="G96" s="328">
        <f t="shared" si="8"/>
        <v>0</v>
      </c>
      <c r="H96" s="312">
        <f t="shared" si="9"/>
        <v>0</v>
      </c>
      <c r="I96" s="312">
        <f>H96*C10</f>
        <v>0</v>
      </c>
      <c r="J96" s="315" t="str">
        <f t="shared" si="4"/>
        <v>#DIV/0!</v>
      </c>
      <c r="K96" s="282"/>
      <c r="L96" s="403"/>
      <c r="M96" s="404">
        <v>0.0</v>
      </c>
      <c r="N96" s="282"/>
      <c r="O96" s="282"/>
      <c r="P96" s="290"/>
      <c r="Q96" s="290"/>
      <c r="R96" s="290"/>
      <c r="S96" s="290"/>
      <c r="T96" s="290"/>
      <c r="U96" s="290"/>
      <c r="V96" s="290"/>
      <c r="W96" s="290"/>
      <c r="X96" s="290"/>
      <c r="Y96" s="290"/>
      <c r="Z96" s="290"/>
    </row>
    <row r="97">
      <c r="A97" s="335"/>
      <c r="B97" s="349"/>
      <c r="C97" s="339"/>
      <c r="D97" s="336"/>
      <c r="E97" s="312">
        <f t="shared" si="7"/>
        <v>0</v>
      </c>
      <c r="F97" s="312">
        <f>E97*C10</f>
        <v>0</v>
      </c>
      <c r="G97" s="328">
        <f t="shared" si="8"/>
        <v>0</v>
      </c>
      <c r="H97" s="312">
        <f t="shared" si="9"/>
        <v>0</v>
      </c>
      <c r="I97" s="312">
        <f>H97*C10</f>
        <v>0</v>
      </c>
      <c r="J97" s="315" t="str">
        <f t="shared" si="4"/>
        <v>#DIV/0!</v>
      </c>
      <c r="K97" s="282"/>
      <c r="L97" s="403"/>
      <c r="M97" s="404">
        <v>0.0</v>
      </c>
      <c r="N97" s="282"/>
      <c r="O97" s="282"/>
      <c r="P97" s="290"/>
      <c r="Q97" s="290"/>
      <c r="R97" s="290"/>
      <c r="S97" s="290"/>
      <c r="T97" s="290"/>
      <c r="U97" s="290"/>
      <c r="V97" s="290"/>
      <c r="W97" s="290"/>
      <c r="X97" s="290"/>
      <c r="Y97" s="290"/>
      <c r="Z97" s="290"/>
    </row>
    <row r="98">
      <c r="A98" s="335"/>
      <c r="B98" s="349"/>
      <c r="C98" s="339"/>
      <c r="D98" s="336"/>
      <c r="E98" s="312">
        <f t="shared" si="7"/>
        <v>0</v>
      </c>
      <c r="F98" s="312">
        <f>E98*C10</f>
        <v>0</v>
      </c>
      <c r="G98" s="328">
        <f t="shared" si="8"/>
        <v>0</v>
      </c>
      <c r="H98" s="312">
        <f t="shared" si="9"/>
        <v>0</v>
      </c>
      <c r="I98" s="312">
        <f>H98*C10</f>
        <v>0</v>
      </c>
      <c r="J98" s="315" t="str">
        <f t="shared" si="4"/>
        <v>#DIV/0!</v>
      </c>
      <c r="K98" s="282"/>
      <c r="L98" s="403"/>
      <c r="M98" s="404">
        <v>0.0</v>
      </c>
      <c r="N98" s="282"/>
      <c r="O98" s="282"/>
      <c r="P98" s="290"/>
      <c r="Q98" s="290"/>
      <c r="R98" s="290"/>
      <c r="S98" s="290"/>
      <c r="T98" s="290"/>
      <c r="U98" s="290"/>
      <c r="V98" s="290"/>
      <c r="W98" s="290"/>
      <c r="X98" s="290"/>
      <c r="Y98" s="290"/>
      <c r="Z98" s="290"/>
    </row>
    <row r="99">
      <c r="A99" s="335"/>
      <c r="B99" s="349"/>
      <c r="C99" s="339"/>
      <c r="D99" s="336"/>
      <c r="E99" s="312">
        <f t="shared" si="7"/>
        <v>0</v>
      </c>
      <c r="F99" s="312">
        <f>E99*C10</f>
        <v>0</v>
      </c>
      <c r="G99" s="328">
        <f t="shared" si="8"/>
        <v>0</v>
      </c>
      <c r="H99" s="312">
        <f t="shared" si="9"/>
        <v>0</v>
      </c>
      <c r="I99" s="312">
        <f>H99*C10</f>
        <v>0</v>
      </c>
      <c r="J99" s="315" t="str">
        <f t="shared" si="4"/>
        <v>#DIV/0!</v>
      </c>
      <c r="K99" s="282"/>
      <c r="L99" s="403"/>
      <c r="M99" s="404">
        <v>0.0</v>
      </c>
      <c r="N99" s="282"/>
      <c r="O99" s="282"/>
      <c r="P99" s="290"/>
      <c r="Q99" s="290"/>
      <c r="R99" s="290"/>
      <c r="S99" s="290"/>
      <c r="T99" s="290"/>
      <c r="U99" s="290"/>
      <c r="V99" s="290"/>
      <c r="W99" s="290"/>
      <c r="X99" s="290"/>
      <c r="Y99" s="290"/>
      <c r="Z99" s="290"/>
    </row>
    <row r="100">
      <c r="A100" s="344"/>
      <c r="B100" s="345" t="s">
        <v>968</v>
      </c>
      <c r="C100" s="346">
        <f>SUM(C59:C99)</f>
        <v>3.838709677</v>
      </c>
      <c r="D100" s="346"/>
      <c r="E100" s="347">
        <f t="shared" ref="E100:F100" si="11">SUM(E59:E99)</f>
        <v>135.2795699</v>
      </c>
      <c r="F100" s="347">
        <f t="shared" si="11"/>
        <v>4193.666667</v>
      </c>
      <c r="G100" s="346"/>
      <c r="H100" s="347">
        <f t="shared" ref="H100:I100" si="12">SUM(H59:H99)</f>
        <v>696.6073415</v>
      </c>
      <c r="I100" s="347">
        <f t="shared" si="12"/>
        <v>21594.82759</v>
      </c>
      <c r="J100" s="348">
        <f t="shared" si="4"/>
        <v>0.1941977379</v>
      </c>
      <c r="K100" s="282"/>
      <c r="L100" s="403"/>
      <c r="M100" s="404">
        <v>0.0</v>
      </c>
      <c r="N100" s="282"/>
      <c r="O100" s="282"/>
      <c r="P100" s="290"/>
      <c r="Q100" s="290"/>
      <c r="R100" s="290"/>
      <c r="S100" s="290"/>
      <c r="T100" s="290"/>
      <c r="U100" s="290"/>
      <c r="V100" s="290"/>
      <c r="W100" s="290"/>
      <c r="X100" s="290"/>
      <c r="Y100" s="290"/>
      <c r="Z100" s="290"/>
    </row>
    <row r="101">
      <c r="A101" s="323" t="s">
        <v>969</v>
      </c>
      <c r="B101" s="324" t="s">
        <v>970</v>
      </c>
      <c r="C101" s="325">
        <f>7/$C$10</f>
        <v>0.2258064516</v>
      </c>
      <c r="D101" s="327">
        <v>40.0</v>
      </c>
      <c r="E101" s="312">
        <f t="shared" ref="E101:E115" si="13">D101*C101</f>
        <v>9.032258065</v>
      </c>
      <c r="F101" s="312">
        <f>E101*C10</f>
        <v>280</v>
      </c>
      <c r="G101" s="328">
        <f t="shared" ref="G101:G115" si="14">L101/1.16</f>
        <v>224.137931</v>
      </c>
      <c r="H101" s="312">
        <f t="shared" ref="H101:H115" si="15">G101*C101</f>
        <v>50.61179088</v>
      </c>
      <c r="I101" s="312">
        <f>H101*C10</f>
        <v>1568.965517</v>
      </c>
      <c r="J101" s="315">
        <f t="shared" si="4"/>
        <v>0.1784615385</v>
      </c>
      <c r="K101" s="282"/>
      <c r="L101" s="403">
        <v>260.0</v>
      </c>
      <c r="M101" s="404">
        <v>290.0</v>
      </c>
      <c r="N101" s="282"/>
      <c r="O101" s="282"/>
      <c r="P101" s="290"/>
      <c r="Q101" s="290"/>
      <c r="R101" s="290"/>
      <c r="S101" s="290"/>
      <c r="T101" s="290"/>
      <c r="U101" s="290"/>
      <c r="V101" s="290"/>
      <c r="W101" s="290"/>
      <c r="X101" s="290"/>
      <c r="Y101" s="290"/>
      <c r="Z101" s="290"/>
    </row>
    <row r="102">
      <c r="A102" s="323" t="s">
        <v>971</v>
      </c>
      <c r="B102" s="324" t="s">
        <v>972</v>
      </c>
      <c r="C102" s="325">
        <v>1.0</v>
      </c>
      <c r="D102" s="327">
        <v>17.0</v>
      </c>
      <c r="E102" s="312">
        <f t="shared" si="13"/>
        <v>17</v>
      </c>
      <c r="F102" s="312">
        <f>E102*C10</f>
        <v>527</v>
      </c>
      <c r="G102" s="328">
        <f t="shared" si="14"/>
        <v>129.3103448</v>
      </c>
      <c r="H102" s="312">
        <f t="shared" si="15"/>
        <v>129.3103448</v>
      </c>
      <c r="I102" s="312">
        <f>H102*C10</f>
        <v>4008.62069</v>
      </c>
      <c r="J102" s="315">
        <f t="shared" si="4"/>
        <v>0.1314666667</v>
      </c>
      <c r="K102" s="282"/>
      <c r="L102" s="403">
        <v>150.0</v>
      </c>
      <c r="M102" s="404">
        <v>168.2</v>
      </c>
      <c r="N102" s="282"/>
      <c r="O102" s="282"/>
      <c r="P102" s="290"/>
      <c r="Q102" s="290"/>
      <c r="R102" s="290"/>
      <c r="S102" s="290"/>
      <c r="T102" s="290"/>
      <c r="U102" s="290"/>
      <c r="V102" s="290"/>
      <c r="W102" s="290"/>
      <c r="X102" s="290"/>
      <c r="Y102" s="290"/>
      <c r="Z102" s="290"/>
    </row>
    <row r="103">
      <c r="A103" s="323" t="s">
        <v>973</v>
      </c>
      <c r="B103" s="324" t="s">
        <v>974</v>
      </c>
      <c r="C103" s="325">
        <f>10/$C$10</f>
        <v>0.3225806452</v>
      </c>
      <c r="D103" s="327">
        <v>51.0</v>
      </c>
      <c r="E103" s="312">
        <f t="shared" si="13"/>
        <v>16.4516129</v>
      </c>
      <c r="F103" s="312">
        <f>E103*C10</f>
        <v>510</v>
      </c>
      <c r="G103" s="328">
        <f t="shared" si="14"/>
        <v>215.5172414</v>
      </c>
      <c r="H103" s="312">
        <f t="shared" si="15"/>
        <v>69.52169077</v>
      </c>
      <c r="I103" s="312">
        <f>H103*C10</f>
        <v>2155.172414</v>
      </c>
      <c r="J103" s="315">
        <f t="shared" si="4"/>
        <v>0.23664</v>
      </c>
      <c r="K103" s="282"/>
      <c r="L103" s="403">
        <v>250.0</v>
      </c>
      <c r="M103" s="404">
        <v>301.59999999999997</v>
      </c>
      <c r="N103" s="282"/>
      <c r="O103" s="282"/>
      <c r="P103" s="290"/>
      <c r="Q103" s="290"/>
      <c r="R103" s="290"/>
      <c r="S103" s="290"/>
      <c r="T103" s="290"/>
      <c r="U103" s="290"/>
      <c r="V103" s="290"/>
      <c r="W103" s="290"/>
      <c r="X103" s="290"/>
      <c r="Y103" s="290"/>
      <c r="Z103" s="290"/>
    </row>
    <row r="104">
      <c r="A104" s="323" t="s">
        <v>975</v>
      </c>
      <c r="B104" s="324" t="s">
        <v>976</v>
      </c>
      <c r="C104" s="325">
        <v>1.0</v>
      </c>
      <c r="D104" s="327">
        <v>19.0</v>
      </c>
      <c r="E104" s="312">
        <f t="shared" si="13"/>
        <v>19</v>
      </c>
      <c r="F104" s="312">
        <f>E104*C10</f>
        <v>589</v>
      </c>
      <c r="G104" s="328">
        <f t="shared" si="14"/>
        <v>146.5517241</v>
      </c>
      <c r="H104" s="312">
        <f t="shared" si="15"/>
        <v>146.5517241</v>
      </c>
      <c r="I104" s="312">
        <f>H104*C10</f>
        <v>4543.103448</v>
      </c>
      <c r="J104" s="315">
        <f t="shared" si="4"/>
        <v>0.1296470588</v>
      </c>
      <c r="K104" s="282"/>
      <c r="L104" s="403">
        <v>170.0</v>
      </c>
      <c r="M104" s="404">
        <v>174.0</v>
      </c>
      <c r="N104" s="282"/>
      <c r="O104" s="282"/>
      <c r="P104" s="290"/>
      <c r="Q104" s="290"/>
      <c r="R104" s="290"/>
      <c r="S104" s="290"/>
      <c r="T104" s="290"/>
      <c r="U104" s="290"/>
      <c r="V104" s="290"/>
      <c r="W104" s="290"/>
      <c r="X104" s="290"/>
      <c r="Y104" s="290"/>
      <c r="Z104" s="290"/>
    </row>
    <row r="105">
      <c r="A105" s="323" t="s">
        <v>977</v>
      </c>
      <c r="B105" s="324" t="s">
        <v>978</v>
      </c>
      <c r="C105" s="325">
        <f>1/$C$10</f>
        <v>0.03225806452</v>
      </c>
      <c r="D105" s="327">
        <v>40.0</v>
      </c>
      <c r="E105" s="312">
        <f t="shared" si="13"/>
        <v>1.290322581</v>
      </c>
      <c r="F105" s="312">
        <f>E105*C10</f>
        <v>40</v>
      </c>
      <c r="G105" s="328">
        <f t="shared" si="14"/>
        <v>198.2758621</v>
      </c>
      <c r="H105" s="312">
        <f t="shared" si="15"/>
        <v>6.395995551</v>
      </c>
      <c r="I105" s="312">
        <f>H105*C10</f>
        <v>198.2758621</v>
      </c>
      <c r="J105" s="315">
        <f t="shared" si="4"/>
        <v>0.2017391304</v>
      </c>
      <c r="K105" s="282"/>
      <c r="L105" s="403">
        <v>230.0</v>
      </c>
      <c r="M105" s="404">
        <v>243.6</v>
      </c>
      <c r="N105" s="282"/>
      <c r="O105" s="282"/>
      <c r="P105" s="290"/>
      <c r="Q105" s="290"/>
      <c r="R105" s="290"/>
      <c r="S105" s="290"/>
      <c r="T105" s="290"/>
      <c r="U105" s="290"/>
      <c r="V105" s="290"/>
      <c r="W105" s="290"/>
      <c r="X105" s="290"/>
      <c r="Y105" s="290"/>
      <c r="Z105" s="290"/>
    </row>
    <row r="106">
      <c r="A106" s="323" t="s">
        <v>979</v>
      </c>
      <c r="B106" s="324" t="s">
        <v>980</v>
      </c>
      <c r="C106" s="325">
        <v>1.0</v>
      </c>
      <c r="D106" s="327">
        <v>15.0</v>
      </c>
      <c r="E106" s="312">
        <f t="shared" si="13"/>
        <v>15</v>
      </c>
      <c r="F106" s="312">
        <f>E106*C10</f>
        <v>465</v>
      </c>
      <c r="G106" s="328">
        <f t="shared" si="14"/>
        <v>116.3793103</v>
      </c>
      <c r="H106" s="312">
        <f t="shared" si="15"/>
        <v>116.3793103</v>
      </c>
      <c r="I106" s="312">
        <f>H106*C10</f>
        <v>3607.758621</v>
      </c>
      <c r="J106" s="315">
        <f t="shared" si="4"/>
        <v>0.1288888889</v>
      </c>
      <c r="K106" s="282"/>
      <c r="L106" s="403">
        <v>135.0</v>
      </c>
      <c r="M106" s="404">
        <v>156.6</v>
      </c>
      <c r="N106" s="282"/>
      <c r="O106" s="282"/>
      <c r="P106" s="290"/>
      <c r="Q106" s="290"/>
      <c r="R106" s="290"/>
      <c r="S106" s="290"/>
      <c r="T106" s="290"/>
      <c r="U106" s="290"/>
      <c r="V106" s="290"/>
      <c r="W106" s="290"/>
      <c r="X106" s="290"/>
      <c r="Y106" s="290"/>
      <c r="Z106" s="290"/>
    </row>
    <row r="107">
      <c r="A107" s="323" t="s">
        <v>981</v>
      </c>
      <c r="B107" s="324" t="s">
        <v>982</v>
      </c>
      <c r="C107" s="325">
        <f>12/$C$10</f>
        <v>0.3870967742</v>
      </c>
      <c r="D107" s="327">
        <v>35.0</v>
      </c>
      <c r="E107" s="312">
        <f t="shared" si="13"/>
        <v>13.5483871</v>
      </c>
      <c r="F107" s="312">
        <f>E107*C10</f>
        <v>420</v>
      </c>
      <c r="G107" s="328">
        <f t="shared" si="14"/>
        <v>215.5172414</v>
      </c>
      <c r="H107" s="312">
        <f t="shared" si="15"/>
        <v>83.42602892</v>
      </c>
      <c r="I107" s="312">
        <f>H107*C10</f>
        <v>2586.206897</v>
      </c>
      <c r="J107" s="315">
        <f t="shared" si="4"/>
        <v>0.1624</v>
      </c>
      <c r="K107" s="282"/>
      <c r="L107" s="403">
        <v>250.0</v>
      </c>
      <c r="M107" s="404">
        <v>278.4</v>
      </c>
      <c r="N107" s="282"/>
      <c r="O107" s="282"/>
      <c r="P107" s="290"/>
      <c r="Q107" s="290"/>
      <c r="R107" s="290"/>
      <c r="S107" s="290"/>
      <c r="T107" s="290"/>
      <c r="U107" s="290"/>
      <c r="V107" s="290"/>
      <c r="W107" s="290"/>
      <c r="X107" s="290"/>
      <c r="Y107" s="290"/>
      <c r="Z107" s="290"/>
    </row>
    <row r="108">
      <c r="A108" s="323" t="s">
        <v>983</v>
      </c>
      <c r="B108" s="324" t="s">
        <v>984</v>
      </c>
      <c r="C108" s="325">
        <v>1.0</v>
      </c>
      <c r="D108" s="327">
        <v>16.0</v>
      </c>
      <c r="E108" s="312">
        <f t="shared" si="13"/>
        <v>16</v>
      </c>
      <c r="F108" s="312">
        <f>E108*C10</f>
        <v>496</v>
      </c>
      <c r="G108" s="328">
        <f t="shared" si="14"/>
        <v>129.3103448</v>
      </c>
      <c r="H108" s="312">
        <f t="shared" si="15"/>
        <v>129.3103448</v>
      </c>
      <c r="I108" s="312">
        <f>H108*C10</f>
        <v>4008.62069</v>
      </c>
      <c r="J108" s="315">
        <f t="shared" si="4"/>
        <v>0.1237333333</v>
      </c>
      <c r="K108" s="282"/>
      <c r="L108" s="403">
        <v>150.0</v>
      </c>
      <c r="M108" s="404">
        <v>185.6</v>
      </c>
      <c r="N108" s="282"/>
      <c r="O108" s="282"/>
      <c r="P108" s="290"/>
      <c r="Q108" s="290"/>
      <c r="R108" s="290"/>
      <c r="S108" s="290"/>
      <c r="T108" s="290"/>
      <c r="U108" s="290"/>
      <c r="V108" s="290"/>
      <c r="W108" s="290"/>
      <c r="X108" s="290"/>
      <c r="Y108" s="290"/>
      <c r="Z108" s="290"/>
    </row>
    <row r="109">
      <c r="A109" s="323" t="s">
        <v>985</v>
      </c>
      <c r="B109" s="324" t="s">
        <v>986</v>
      </c>
      <c r="C109" s="325">
        <f>15/$C$10</f>
        <v>0.4838709677</v>
      </c>
      <c r="D109" s="327">
        <v>47.0</v>
      </c>
      <c r="E109" s="312">
        <f t="shared" si="13"/>
        <v>22.74193548</v>
      </c>
      <c r="F109" s="312">
        <f>E109*C10</f>
        <v>705</v>
      </c>
      <c r="G109" s="328">
        <f t="shared" si="14"/>
        <v>232.7586207</v>
      </c>
      <c r="H109" s="312">
        <f t="shared" si="15"/>
        <v>112.625139</v>
      </c>
      <c r="I109" s="312">
        <f>H109*C10</f>
        <v>3491.37931</v>
      </c>
      <c r="J109" s="315">
        <f t="shared" si="4"/>
        <v>0.2019259259</v>
      </c>
      <c r="K109" s="282"/>
      <c r="L109" s="403">
        <v>270.0</v>
      </c>
      <c r="M109" s="404">
        <v>301.59999999999997</v>
      </c>
      <c r="N109" s="282"/>
      <c r="O109" s="282"/>
      <c r="P109" s="290"/>
      <c r="Q109" s="290"/>
      <c r="R109" s="290"/>
      <c r="S109" s="290"/>
      <c r="T109" s="290"/>
      <c r="U109" s="290"/>
      <c r="V109" s="290"/>
      <c r="W109" s="290"/>
      <c r="X109" s="290"/>
      <c r="Y109" s="290"/>
      <c r="Z109" s="290"/>
    </row>
    <row r="110">
      <c r="A110" s="323" t="s">
        <v>987</v>
      </c>
      <c r="B110" s="324" t="s">
        <v>988</v>
      </c>
      <c r="C110" s="325">
        <v>1.0</v>
      </c>
      <c r="D110" s="327">
        <v>23.0</v>
      </c>
      <c r="E110" s="312">
        <f t="shared" si="13"/>
        <v>23</v>
      </c>
      <c r="F110" s="312">
        <f>E110*C10</f>
        <v>713</v>
      </c>
      <c r="G110" s="328">
        <f t="shared" si="14"/>
        <v>163.7931034</v>
      </c>
      <c r="H110" s="312">
        <f t="shared" si="15"/>
        <v>163.7931034</v>
      </c>
      <c r="I110" s="312">
        <f>H110*C10</f>
        <v>5077.586207</v>
      </c>
      <c r="J110" s="315">
        <f t="shared" si="4"/>
        <v>0.1404210526</v>
      </c>
      <c r="K110" s="282"/>
      <c r="L110" s="403">
        <v>190.0</v>
      </c>
      <c r="M110" s="404">
        <v>208.79999999999998</v>
      </c>
      <c r="N110" s="282"/>
      <c r="O110" s="282"/>
      <c r="P110" s="290"/>
      <c r="Q110" s="290"/>
      <c r="R110" s="290"/>
      <c r="S110" s="290"/>
      <c r="T110" s="290"/>
      <c r="U110" s="290"/>
      <c r="V110" s="290"/>
      <c r="W110" s="290"/>
      <c r="X110" s="290"/>
      <c r="Y110" s="290"/>
      <c r="Z110" s="290"/>
    </row>
    <row r="111">
      <c r="A111" s="323" t="s">
        <v>989</v>
      </c>
      <c r="B111" s="324" t="s">
        <v>990</v>
      </c>
      <c r="C111" s="325">
        <f>15/$C$10</f>
        <v>0.4838709677</v>
      </c>
      <c r="D111" s="327">
        <v>35.0</v>
      </c>
      <c r="E111" s="312">
        <f t="shared" si="13"/>
        <v>16.93548387</v>
      </c>
      <c r="F111" s="312">
        <f>E111*C10</f>
        <v>525</v>
      </c>
      <c r="G111" s="328">
        <f t="shared" si="14"/>
        <v>181.0344828</v>
      </c>
      <c r="H111" s="312">
        <f t="shared" si="15"/>
        <v>87.59733037</v>
      </c>
      <c r="I111" s="312">
        <f>H111*C10</f>
        <v>2715.517241</v>
      </c>
      <c r="J111" s="315">
        <f t="shared" si="4"/>
        <v>0.1933333333</v>
      </c>
      <c r="K111" s="282"/>
      <c r="L111" s="403">
        <v>210.0</v>
      </c>
      <c r="M111" s="404">
        <v>249.39999999999998</v>
      </c>
      <c r="N111" s="282"/>
      <c r="O111" s="282"/>
      <c r="P111" s="290"/>
      <c r="Q111" s="290"/>
      <c r="R111" s="290"/>
      <c r="S111" s="290"/>
      <c r="T111" s="290"/>
      <c r="U111" s="290"/>
      <c r="V111" s="290"/>
      <c r="W111" s="290"/>
      <c r="X111" s="290"/>
      <c r="Y111" s="290"/>
      <c r="Z111" s="290"/>
    </row>
    <row r="112">
      <c r="A112" s="323" t="s">
        <v>991</v>
      </c>
      <c r="B112" s="324" t="s">
        <v>992</v>
      </c>
      <c r="C112" s="325">
        <v>1.0</v>
      </c>
      <c r="D112" s="327">
        <v>17.0</v>
      </c>
      <c r="E112" s="312">
        <f t="shared" si="13"/>
        <v>17</v>
      </c>
      <c r="F112" s="312">
        <f>E112*C10</f>
        <v>527</v>
      </c>
      <c r="G112" s="328">
        <f t="shared" si="14"/>
        <v>112.0689655</v>
      </c>
      <c r="H112" s="312">
        <f t="shared" si="15"/>
        <v>112.0689655</v>
      </c>
      <c r="I112" s="312">
        <f>H112*C10</f>
        <v>3474.137931</v>
      </c>
      <c r="J112" s="315">
        <f t="shared" si="4"/>
        <v>0.1516923077</v>
      </c>
      <c r="K112" s="282"/>
      <c r="L112" s="403">
        <v>130.0</v>
      </c>
      <c r="M112" s="404">
        <v>162.39999999999998</v>
      </c>
      <c r="N112" s="282"/>
      <c r="O112" s="282"/>
      <c r="P112" s="290"/>
      <c r="Q112" s="290"/>
      <c r="R112" s="290"/>
      <c r="S112" s="290"/>
      <c r="T112" s="290"/>
      <c r="U112" s="290"/>
      <c r="V112" s="290"/>
      <c r="W112" s="290"/>
      <c r="X112" s="290"/>
      <c r="Y112" s="290"/>
      <c r="Z112" s="290"/>
    </row>
    <row r="113">
      <c r="A113" s="418"/>
      <c r="B113" s="349"/>
      <c r="C113" s="339"/>
      <c r="D113" s="336"/>
      <c r="E113" s="312">
        <f t="shared" si="13"/>
        <v>0</v>
      </c>
      <c r="F113" s="312">
        <f>E113*C10</f>
        <v>0</v>
      </c>
      <c r="G113" s="328">
        <f t="shared" si="14"/>
        <v>0</v>
      </c>
      <c r="H113" s="312">
        <f t="shared" si="15"/>
        <v>0</v>
      </c>
      <c r="I113" s="312">
        <f>H113*C10</f>
        <v>0</v>
      </c>
      <c r="J113" s="315" t="str">
        <f t="shared" si="4"/>
        <v>#DIV/0!</v>
      </c>
      <c r="K113" s="282"/>
      <c r="L113" s="403"/>
      <c r="M113" s="404">
        <v>0.0</v>
      </c>
      <c r="N113" s="282"/>
      <c r="O113" s="282"/>
      <c r="P113" s="290"/>
      <c r="Q113" s="290"/>
      <c r="R113" s="290"/>
      <c r="S113" s="290"/>
      <c r="T113" s="290"/>
      <c r="U113" s="290"/>
      <c r="V113" s="290"/>
      <c r="W113" s="290"/>
      <c r="X113" s="290"/>
      <c r="Y113" s="290"/>
      <c r="Z113" s="290"/>
    </row>
    <row r="114">
      <c r="A114" s="337"/>
      <c r="B114" s="338"/>
      <c r="C114" s="339"/>
      <c r="D114" s="336"/>
      <c r="E114" s="312">
        <f t="shared" si="13"/>
        <v>0</v>
      </c>
      <c r="F114" s="312">
        <f>E114*C10</f>
        <v>0</v>
      </c>
      <c r="G114" s="328">
        <f t="shared" si="14"/>
        <v>0</v>
      </c>
      <c r="H114" s="312">
        <f t="shared" si="15"/>
        <v>0</v>
      </c>
      <c r="I114" s="312">
        <f>H114*C10</f>
        <v>0</v>
      </c>
      <c r="J114" s="315" t="str">
        <f t="shared" si="4"/>
        <v>#DIV/0!</v>
      </c>
      <c r="K114" s="282"/>
      <c r="L114" s="403"/>
      <c r="M114" s="404">
        <v>0.0</v>
      </c>
      <c r="N114" s="282"/>
      <c r="O114" s="282"/>
      <c r="P114" s="290"/>
      <c r="Q114" s="290"/>
      <c r="R114" s="290"/>
      <c r="S114" s="290"/>
      <c r="T114" s="290"/>
      <c r="U114" s="290"/>
      <c r="V114" s="290"/>
      <c r="W114" s="290"/>
      <c r="X114" s="290"/>
      <c r="Y114" s="290"/>
      <c r="Z114" s="290"/>
    </row>
    <row r="115">
      <c r="A115" s="341"/>
      <c r="B115" s="338"/>
      <c r="C115" s="342"/>
      <c r="D115" s="343"/>
      <c r="E115" s="312">
        <f t="shared" si="13"/>
        <v>0</v>
      </c>
      <c r="F115" s="312">
        <f>E115*C10</f>
        <v>0</v>
      </c>
      <c r="G115" s="328">
        <f t="shared" si="14"/>
        <v>0</v>
      </c>
      <c r="H115" s="312">
        <f t="shared" si="15"/>
        <v>0</v>
      </c>
      <c r="I115" s="312">
        <f>H115*C10</f>
        <v>0</v>
      </c>
      <c r="J115" s="315" t="str">
        <f t="shared" si="4"/>
        <v>#DIV/0!</v>
      </c>
      <c r="K115" s="282"/>
      <c r="L115" s="403"/>
      <c r="M115" s="404">
        <v>0.0</v>
      </c>
      <c r="N115" s="282"/>
      <c r="O115" s="282"/>
      <c r="P115" s="290"/>
      <c r="Q115" s="290"/>
      <c r="R115" s="290"/>
      <c r="S115" s="290"/>
      <c r="T115" s="290"/>
      <c r="U115" s="290"/>
      <c r="V115" s="290"/>
      <c r="W115" s="290"/>
      <c r="X115" s="290"/>
      <c r="Y115" s="290"/>
      <c r="Z115" s="290"/>
    </row>
    <row r="116">
      <c r="A116" s="344"/>
      <c r="B116" s="345" t="s">
        <v>993</v>
      </c>
      <c r="C116" s="346">
        <f>SUM(C101:C115)</f>
        <v>7.935483871</v>
      </c>
      <c r="D116" s="376"/>
      <c r="E116" s="356">
        <f t="shared" ref="E116:F116" si="16">SUM(E101:E115)</f>
        <v>187</v>
      </c>
      <c r="F116" s="356">
        <f t="shared" si="16"/>
        <v>5797</v>
      </c>
      <c r="G116" s="376"/>
      <c r="H116" s="356">
        <f t="shared" ref="H116:I116" si="17">SUM(H101:H115)</f>
        <v>1207.591769</v>
      </c>
      <c r="I116" s="356">
        <f t="shared" si="17"/>
        <v>37435.34483</v>
      </c>
      <c r="J116" s="357">
        <f t="shared" si="4"/>
        <v>0.1548536557</v>
      </c>
      <c r="K116" s="282"/>
      <c r="L116" s="282"/>
      <c r="M116" s="384"/>
      <c r="N116" s="282"/>
      <c r="O116" s="282"/>
      <c r="P116" s="290"/>
      <c r="Q116" s="290"/>
      <c r="R116" s="290"/>
      <c r="S116" s="290"/>
      <c r="T116" s="290"/>
      <c r="U116" s="290"/>
      <c r="V116" s="290"/>
      <c r="W116" s="290"/>
      <c r="X116" s="290"/>
      <c r="Y116" s="290"/>
      <c r="Z116" s="290"/>
    </row>
    <row r="117">
      <c r="A117" s="277"/>
      <c r="B117" s="419"/>
      <c r="C117" s="419"/>
      <c r="D117" s="358" t="s">
        <v>859</v>
      </c>
      <c r="E117" s="359">
        <f t="shared" ref="E117:F117" si="18">E116+E100+E58</f>
        <v>2349.860215</v>
      </c>
      <c r="F117" s="359">
        <f t="shared" si="18"/>
        <v>72845.66667</v>
      </c>
      <c r="G117" s="290"/>
      <c r="H117" s="359">
        <f t="shared" ref="H117:I117" si="19">H116+H100+H58</f>
        <v>10003.89321</v>
      </c>
      <c r="I117" s="359">
        <f t="shared" si="19"/>
        <v>310120.6897</v>
      </c>
      <c r="J117" s="357">
        <f t="shared" si="4"/>
        <v>0.234894572</v>
      </c>
      <c r="K117" s="282"/>
      <c r="L117" s="282"/>
      <c r="M117" s="384"/>
      <c r="N117" s="282"/>
      <c r="O117" s="282"/>
      <c r="P117" s="290"/>
      <c r="Q117" s="290"/>
      <c r="R117" s="290"/>
      <c r="S117" s="290"/>
      <c r="T117" s="290"/>
      <c r="U117" s="290"/>
      <c r="V117" s="290"/>
      <c r="W117" s="290"/>
      <c r="X117" s="290"/>
      <c r="Y117" s="290"/>
      <c r="Z117" s="290"/>
    </row>
    <row r="118">
      <c r="A118" s="277"/>
      <c r="B118" s="419"/>
      <c r="C118" s="419"/>
      <c r="D118" s="290"/>
      <c r="E118" s="290"/>
      <c r="F118" s="290"/>
      <c r="G118" s="290"/>
      <c r="H118" s="290"/>
      <c r="I118" s="290"/>
      <c r="J118" s="290"/>
      <c r="K118" s="282"/>
      <c r="L118" s="282"/>
      <c r="M118" s="384"/>
      <c r="N118" s="282"/>
      <c r="O118" s="282"/>
      <c r="P118" s="290"/>
      <c r="Q118" s="290"/>
      <c r="R118" s="290"/>
      <c r="S118" s="290"/>
      <c r="T118" s="290"/>
      <c r="U118" s="290"/>
      <c r="V118" s="290"/>
      <c r="W118" s="290"/>
      <c r="X118" s="290"/>
      <c r="Y118" s="290"/>
      <c r="Z118" s="290"/>
    </row>
    <row r="119">
      <c r="A119" s="277"/>
      <c r="B119" s="419"/>
      <c r="C119" s="419"/>
      <c r="D119" s="290"/>
      <c r="E119" s="290"/>
      <c r="F119" s="290"/>
      <c r="G119" s="290"/>
      <c r="H119" s="290"/>
      <c r="I119" s="290"/>
      <c r="J119" s="290"/>
      <c r="K119" s="282"/>
      <c r="L119" s="282"/>
      <c r="M119" s="384"/>
      <c r="N119" s="282"/>
      <c r="O119" s="282"/>
      <c r="P119" s="290"/>
      <c r="Q119" s="290"/>
      <c r="R119" s="290"/>
      <c r="S119" s="290"/>
      <c r="T119" s="290"/>
      <c r="U119" s="290"/>
      <c r="V119" s="290"/>
      <c r="W119" s="290"/>
      <c r="X119" s="290"/>
      <c r="Y119" s="290"/>
      <c r="Z119" s="290"/>
    </row>
    <row r="120">
      <c r="A120" s="291"/>
      <c r="B120" s="360" t="s">
        <v>818</v>
      </c>
      <c r="C120" s="3"/>
      <c r="D120" s="286"/>
      <c r="E120" s="385"/>
      <c r="F120" s="289"/>
      <c r="G120" s="289"/>
      <c r="H120" s="289"/>
      <c r="I120" s="289"/>
      <c r="J120" s="286"/>
      <c r="K120" s="282"/>
      <c r="L120" s="282"/>
      <c r="M120" s="384"/>
      <c r="N120" s="282"/>
      <c r="O120" s="282"/>
      <c r="P120" s="290"/>
      <c r="Q120" s="290"/>
      <c r="R120" s="290"/>
      <c r="S120" s="290"/>
      <c r="T120" s="290"/>
      <c r="U120" s="290"/>
      <c r="V120" s="290"/>
      <c r="W120" s="290"/>
      <c r="X120" s="290"/>
      <c r="Y120" s="290"/>
      <c r="Z120" s="290"/>
    </row>
    <row r="121">
      <c r="A121" s="291"/>
      <c r="B121" s="386" t="s">
        <v>822</v>
      </c>
      <c r="C121" s="299" t="str">
        <f>'Rotación'!F7</f>
        <v>Febrero</v>
      </c>
      <c r="D121" s="387"/>
      <c r="E121" s="388" t="s">
        <v>863</v>
      </c>
      <c r="F121" s="420">
        <v>2.0</v>
      </c>
      <c r="G121" s="288"/>
      <c r="H121" s="287"/>
      <c r="I121" s="289"/>
      <c r="J121" s="286"/>
      <c r="K121" s="282"/>
      <c r="L121" s="282"/>
      <c r="M121" s="384"/>
      <c r="N121" s="282"/>
      <c r="O121" s="282"/>
      <c r="P121" s="290"/>
      <c r="Q121" s="290"/>
      <c r="R121" s="290"/>
      <c r="S121" s="290"/>
      <c r="T121" s="290"/>
      <c r="U121" s="290"/>
      <c r="V121" s="290"/>
      <c r="W121" s="290"/>
      <c r="X121" s="290"/>
      <c r="Y121" s="290"/>
      <c r="Z121" s="290"/>
    </row>
    <row r="122">
      <c r="A122" s="291"/>
      <c r="B122" s="304" t="s">
        <v>824</v>
      </c>
      <c r="C122" s="299">
        <f>'Rotación'!F5</f>
        <v>44</v>
      </c>
      <c r="D122" s="390"/>
      <c r="E122" s="391" t="s">
        <v>994</v>
      </c>
      <c r="F122" s="392">
        <f>C124*F121</f>
        <v>55.31428571</v>
      </c>
      <c r="G122" s="393" t="s">
        <v>865</v>
      </c>
      <c r="H122" s="393" t="s">
        <v>866</v>
      </c>
      <c r="I122" s="289"/>
      <c r="J122" s="286"/>
      <c r="K122" s="282"/>
      <c r="L122" s="282"/>
      <c r="M122" s="384"/>
      <c r="N122" s="282"/>
      <c r="O122" s="282"/>
      <c r="P122" s="290"/>
      <c r="Q122" s="290"/>
      <c r="R122" s="290"/>
      <c r="S122" s="290"/>
      <c r="T122" s="290"/>
      <c r="U122" s="290"/>
      <c r="V122" s="290"/>
      <c r="W122" s="290"/>
      <c r="X122" s="290"/>
      <c r="Y122" s="290"/>
      <c r="Z122" s="290"/>
    </row>
    <row r="123">
      <c r="A123" s="291"/>
      <c r="B123" s="304" t="s">
        <v>795</v>
      </c>
      <c r="C123" s="306">
        <f>'Rotación'!F8</f>
        <v>0.6285714286</v>
      </c>
      <c r="D123" s="387"/>
      <c r="E123" s="394" t="s">
        <v>867</v>
      </c>
      <c r="F123" s="301">
        <v>0.05</v>
      </c>
      <c r="G123" s="302">
        <f>F123*F122</f>
        <v>2.765714286</v>
      </c>
      <c r="H123" s="365">
        <v>0.0</v>
      </c>
      <c r="I123" s="289"/>
      <c r="J123" s="286"/>
      <c r="K123" s="282"/>
      <c r="L123" s="282"/>
      <c r="M123" s="384"/>
      <c r="N123" s="282"/>
      <c r="O123" s="282"/>
      <c r="P123" s="290"/>
      <c r="Q123" s="290"/>
      <c r="R123" s="290"/>
      <c r="S123" s="290"/>
      <c r="T123" s="290"/>
      <c r="U123" s="290"/>
      <c r="V123" s="290"/>
      <c r="W123" s="290"/>
      <c r="X123" s="290"/>
      <c r="Y123" s="290"/>
      <c r="Z123" s="290"/>
    </row>
    <row r="124">
      <c r="A124" s="291"/>
      <c r="B124" s="307" t="s">
        <v>825</v>
      </c>
      <c r="C124" s="299">
        <f>C123*C122</f>
        <v>27.65714286</v>
      </c>
      <c r="D124" s="387"/>
      <c r="E124" s="394" t="s">
        <v>868</v>
      </c>
      <c r="F124" s="301">
        <v>0.8</v>
      </c>
      <c r="G124" s="302">
        <f>F124*F122</f>
        <v>44.25142857</v>
      </c>
      <c r="H124" s="365">
        <v>0.0</v>
      </c>
      <c r="I124" s="289"/>
      <c r="J124" s="286"/>
      <c r="K124" s="282"/>
      <c r="L124" s="282"/>
      <c r="M124" s="384"/>
      <c r="N124" s="282"/>
      <c r="O124" s="282"/>
      <c r="P124" s="290"/>
      <c r="Q124" s="290"/>
      <c r="R124" s="290"/>
      <c r="S124" s="290"/>
      <c r="T124" s="290"/>
      <c r="U124" s="290"/>
      <c r="V124" s="290"/>
      <c r="W124" s="290"/>
      <c r="X124" s="290"/>
      <c r="Y124" s="290"/>
      <c r="Z124" s="290"/>
    </row>
    <row r="125">
      <c r="A125" s="291"/>
      <c r="B125" s="307" t="s">
        <v>826</v>
      </c>
      <c r="C125" s="366">
        <f>C124*C126</f>
        <v>774.4</v>
      </c>
      <c r="D125" s="387"/>
      <c r="E125" s="394" t="s">
        <v>869</v>
      </c>
      <c r="F125" s="301">
        <v>0.15</v>
      </c>
      <c r="G125" s="302">
        <f>F125*F122</f>
        <v>8.297142857</v>
      </c>
      <c r="H125" s="365">
        <v>0.0</v>
      </c>
      <c r="I125" s="289"/>
      <c r="J125" s="286"/>
      <c r="K125" s="282"/>
      <c r="L125" s="282"/>
      <c r="M125" s="384"/>
      <c r="N125" s="282"/>
      <c r="O125" s="282"/>
      <c r="P125" s="290"/>
      <c r="Q125" s="290"/>
      <c r="R125" s="290"/>
      <c r="S125" s="290"/>
      <c r="T125" s="290"/>
      <c r="U125" s="290"/>
      <c r="V125" s="290"/>
      <c r="W125" s="290"/>
      <c r="X125" s="290"/>
      <c r="Y125" s="290"/>
      <c r="Z125" s="290"/>
    </row>
    <row r="126">
      <c r="A126" s="291"/>
      <c r="B126" s="307" t="s">
        <v>827</v>
      </c>
      <c r="C126" s="299">
        <f>'Rotación'!F4</f>
        <v>28</v>
      </c>
      <c r="D126" s="289"/>
      <c r="E126" s="289"/>
      <c r="F126" s="289"/>
      <c r="G126" s="289"/>
      <c r="H126" s="289"/>
      <c r="I126" s="289"/>
      <c r="J126" s="286"/>
      <c r="K126" s="282"/>
      <c r="L126" s="282"/>
      <c r="M126" s="384"/>
      <c r="N126" s="282"/>
      <c r="O126" s="282"/>
      <c r="P126" s="290"/>
      <c r="Q126" s="290"/>
      <c r="R126" s="290"/>
      <c r="S126" s="290"/>
      <c r="T126" s="290"/>
      <c r="U126" s="290"/>
      <c r="V126" s="290"/>
      <c r="W126" s="290"/>
      <c r="X126" s="290"/>
      <c r="Y126" s="290"/>
      <c r="Z126" s="290"/>
    </row>
    <row r="127">
      <c r="A127" s="291"/>
      <c r="B127" s="311" t="s">
        <v>870</v>
      </c>
      <c r="C127" s="312">
        <f>I233/C125</f>
        <v>401.139258</v>
      </c>
      <c r="D127" s="289"/>
      <c r="E127" s="289"/>
      <c r="F127" s="289"/>
      <c r="G127" s="289"/>
      <c r="H127" s="289"/>
      <c r="I127" s="289"/>
      <c r="J127" s="286"/>
      <c r="K127" s="282"/>
      <c r="L127" s="282"/>
      <c r="M127" s="384"/>
      <c r="N127" s="282"/>
      <c r="O127" s="282"/>
      <c r="P127" s="290"/>
      <c r="Q127" s="290"/>
      <c r="R127" s="290"/>
      <c r="S127" s="290"/>
      <c r="T127" s="290"/>
      <c r="U127" s="290"/>
      <c r="V127" s="290"/>
      <c r="W127" s="290"/>
      <c r="X127" s="290"/>
      <c r="Y127" s="290"/>
      <c r="Z127" s="290"/>
    </row>
    <row r="128">
      <c r="A128" s="291"/>
      <c r="B128" s="311" t="s">
        <v>871</v>
      </c>
      <c r="C128" s="396">
        <f>J233</f>
        <v>0.234269645</v>
      </c>
      <c r="D128" s="297"/>
      <c r="E128" s="289"/>
      <c r="F128" s="289"/>
      <c r="G128" s="289"/>
      <c r="H128" s="289"/>
      <c r="I128" s="289"/>
      <c r="J128" s="286"/>
      <c r="K128" s="282"/>
      <c r="L128" s="282"/>
      <c r="M128" s="384"/>
      <c r="N128" s="282"/>
      <c r="O128" s="282"/>
      <c r="P128" s="290"/>
      <c r="Q128" s="290"/>
      <c r="R128" s="290"/>
      <c r="S128" s="290"/>
      <c r="T128" s="290"/>
      <c r="U128" s="290"/>
      <c r="V128" s="290"/>
      <c r="W128" s="290"/>
      <c r="X128" s="290"/>
      <c r="Y128" s="290"/>
      <c r="Z128" s="290"/>
    </row>
    <row r="129">
      <c r="A129" s="316"/>
      <c r="B129" s="285"/>
      <c r="C129" s="285"/>
      <c r="D129" s="287"/>
      <c r="E129" s="287"/>
      <c r="F129" s="287"/>
      <c r="G129" s="287"/>
      <c r="H129" s="287"/>
      <c r="I129" s="287"/>
      <c r="J129" s="285"/>
      <c r="K129" s="282"/>
      <c r="L129" s="282"/>
      <c r="M129" s="384"/>
      <c r="N129" s="282"/>
      <c r="O129" s="282"/>
      <c r="P129" s="290"/>
      <c r="Q129" s="290"/>
      <c r="R129" s="290"/>
      <c r="S129" s="290"/>
      <c r="T129" s="290"/>
      <c r="U129" s="290"/>
      <c r="V129" s="290"/>
      <c r="W129" s="290"/>
      <c r="X129" s="290"/>
      <c r="Y129" s="290"/>
      <c r="Z129" s="290"/>
    </row>
    <row r="130">
      <c r="A130" s="398" t="s">
        <v>707</v>
      </c>
      <c r="B130" s="399" t="s">
        <v>873</v>
      </c>
      <c r="C130" s="318" t="s">
        <v>832</v>
      </c>
      <c r="D130" s="319" t="s">
        <v>834</v>
      </c>
      <c r="E130" s="319" t="s">
        <v>835</v>
      </c>
      <c r="F130" s="319" t="s">
        <v>836</v>
      </c>
      <c r="G130" s="319" t="s">
        <v>837</v>
      </c>
      <c r="H130" s="319" t="s">
        <v>838</v>
      </c>
      <c r="I130" s="319" t="s">
        <v>839</v>
      </c>
      <c r="J130" s="318" t="s">
        <v>840</v>
      </c>
      <c r="K130" s="282"/>
      <c r="L130" s="282"/>
      <c r="M130" s="384"/>
      <c r="N130" s="282"/>
      <c r="O130" s="282"/>
      <c r="P130" s="322"/>
      <c r="Q130" s="322"/>
      <c r="R130" s="322"/>
      <c r="S130" s="322"/>
      <c r="T130" s="322"/>
      <c r="U130" s="322"/>
      <c r="V130" s="322"/>
      <c r="W130" s="322"/>
      <c r="X130" s="322"/>
      <c r="Y130" s="322"/>
      <c r="Z130" s="322"/>
    </row>
    <row r="131">
      <c r="A131" s="335" t="str">
        <f t="shared" ref="A131:B131" si="20">A15</f>
        <v>BAL-01</v>
      </c>
      <c r="B131" s="349" t="str">
        <f t="shared" si="20"/>
        <v>Kris Pinot Grigio </v>
      </c>
      <c r="C131" s="401">
        <f>11/28</f>
        <v>0.3928571429</v>
      </c>
      <c r="D131" s="352">
        <f t="shared" ref="D131:D164" si="22">D15</f>
        <v>180</v>
      </c>
      <c r="E131" s="312">
        <f t="shared" ref="E131:E173" si="23">D131*C131</f>
        <v>70.71428571</v>
      </c>
      <c r="F131" s="312">
        <f>E131*C126</f>
        <v>1980</v>
      </c>
      <c r="G131" s="375">
        <f t="shared" ref="G131:G172" si="24">G15</f>
        <v>1034.482759</v>
      </c>
      <c r="H131" s="312">
        <f t="shared" ref="H131:H173" si="25">G131*C131</f>
        <v>406.4039409</v>
      </c>
      <c r="I131" s="312">
        <f>H131*C126</f>
        <v>11379.31034</v>
      </c>
      <c r="J131" s="315">
        <f t="shared" ref="J131:J233" si="26">F131/I131</f>
        <v>0.174</v>
      </c>
      <c r="K131" s="282"/>
      <c r="L131" s="282"/>
      <c r="M131" s="384"/>
      <c r="N131" s="282"/>
      <c r="O131" s="282"/>
      <c r="P131" s="331"/>
      <c r="Q131" s="331"/>
      <c r="R131" s="331"/>
      <c r="S131" s="331"/>
      <c r="T131" s="331"/>
      <c r="U131" s="331"/>
      <c r="V131" s="331"/>
      <c r="W131" s="331"/>
      <c r="X131" s="331"/>
      <c r="Y131" s="331"/>
      <c r="Z131" s="331"/>
    </row>
    <row r="132">
      <c r="A132" s="335" t="str">
        <f t="shared" ref="A132:B132" si="21">A16</f>
        <v>BAL-02</v>
      </c>
      <c r="B132" s="349" t="str">
        <f t="shared" si="21"/>
        <v>Domaines schlumberger riesling</v>
      </c>
      <c r="C132" s="401">
        <f>10/28</f>
        <v>0.3571428571</v>
      </c>
      <c r="D132" s="352">
        <f t="shared" si="22"/>
        <v>350</v>
      </c>
      <c r="E132" s="312">
        <f t="shared" si="23"/>
        <v>125</v>
      </c>
      <c r="F132" s="312">
        <f>E132*C126</f>
        <v>3500</v>
      </c>
      <c r="G132" s="375">
        <f t="shared" si="24"/>
        <v>1551.724138</v>
      </c>
      <c r="H132" s="312">
        <f t="shared" si="25"/>
        <v>554.1871921</v>
      </c>
      <c r="I132" s="312">
        <f>H132*C126</f>
        <v>15517.24138</v>
      </c>
      <c r="J132" s="315">
        <f t="shared" si="26"/>
        <v>0.2255555556</v>
      </c>
      <c r="K132" s="282"/>
      <c r="L132" s="282"/>
      <c r="M132" s="384"/>
      <c r="N132" s="282"/>
      <c r="O132" s="282"/>
      <c r="P132" s="290"/>
      <c r="Q132" s="290"/>
      <c r="R132" s="290"/>
      <c r="S132" s="290"/>
      <c r="T132" s="290"/>
      <c r="U132" s="290"/>
      <c r="V132" s="290"/>
      <c r="W132" s="290"/>
      <c r="X132" s="290"/>
      <c r="Y132" s="290"/>
      <c r="Z132" s="290"/>
    </row>
    <row r="133">
      <c r="A133" s="335" t="str">
        <f t="shared" ref="A133:B133" si="27">A17</f>
        <v>BAL-03</v>
      </c>
      <c r="B133" s="349" t="str">
        <f t="shared" si="27"/>
        <v>Damana 5</v>
      </c>
      <c r="C133" s="401">
        <f>9/28</f>
        <v>0.3214285714</v>
      </c>
      <c r="D133" s="352">
        <f t="shared" si="22"/>
        <v>180</v>
      </c>
      <c r="E133" s="312">
        <f t="shared" si="23"/>
        <v>57.85714286</v>
      </c>
      <c r="F133" s="312">
        <f>E133*C126</f>
        <v>1620</v>
      </c>
      <c r="G133" s="375">
        <f t="shared" si="24"/>
        <v>1120.689655</v>
      </c>
      <c r="H133" s="312">
        <f t="shared" si="25"/>
        <v>360.2216749</v>
      </c>
      <c r="I133" s="312">
        <f>H133*C126</f>
        <v>10086.2069</v>
      </c>
      <c r="J133" s="315">
        <f t="shared" si="26"/>
        <v>0.1606153846</v>
      </c>
      <c r="K133" s="282"/>
      <c r="L133" s="282"/>
      <c r="M133" s="384"/>
      <c r="N133" s="282"/>
      <c r="O133" s="282"/>
      <c r="P133" s="290"/>
      <c r="Q133" s="290"/>
      <c r="R133" s="290"/>
      <c r="S133" s="290"/>
      <c r="T133" s="290"/>
      <c r="U133" s="290"/>
      <c r="V133" s="290"/>
      <c r="W133" s="290"/>
      <c r="X133" s="290"/>
      <c r="Y133" s="290"/>
      <c r="Z133" s="290"/>
    </row>
    <row r="134">
      <c r="A134" s="335" t="str">
        <f t="shared" ref="A134:B134" si="28">A18</f>
        <v>BAL-04</v>
      </c>
      <c r="B134" s="349" t="str">
        <f t="shared" si="28"/>
        <v>Charlatan </v>
      </c>
      <c r="C134" s="401">
        <f>11/28</f>
        <v>0.3928571429</v>
      </c>
      <c r="D134" s="352">
        <f t="shared" si="22"/>
        <v>300</v>
      </c>
      <c r="E134" s="312">
        <f t="shared" si="23"/>
        <v>117.8571429</v>
      </c>
      <c r="F134" s="312">
        <f>E134*C126</f>
        <v>3300</v>
      </c>
      <c r="G134" s="375">
        <f t="shared" si="24"/>
        <v>1293.103448</v>
      </c>
      <c r="H134" s="312">
        <f t="shared" si="25"/>
        <v>508.0049261</v>
      </c>
      <c r="I134" s="312">
        <f>H134*C126</f>
        <v>14224.13793</v>
      </c>
      <c r="J134" s="315">
        <f t="shared" si="26"/>
        <v>0.232</v>
      </c>
      <c r="K134" s="282"/>
      <c r="L134" s="282"/>
      <c r="M134" s="384"/>
      <c r="N134" s="282"/>
      <c r="O134" s="282"/>
      <c r="P134" s="290"/>
      <c r="Q134" s="290"/>
      <c r="R134" s="290"/>
      <c r="S134" s="290"/>
      <c r="T134" s="290"/>
      <c r="U134" s="290"/>
      <c r="V134" s="290"/>
      <c r="W134" s="290"/>
      <c r="X134" s="290"/>
      <c r="Y134" s="290"/>
      <c r="Z134" s="290"/>
    </row>
    <row r="135">
      <c r="A135" s="335" t="str">
        <f t="shared" ref="A135:B135" si="29">A19</f>
        <v>BAL-05</v>
      </c>
      <c r="B135" s="349" t="str">
        <f t="shared" si="29"/>
        <v>Cuvee constance rouge</v>
      </c>
      <c r="C135" s="401">
        <f>10/28</f>
        <v>0.3571428571</v>
      </c>
      <c r="D135" s="352">
        <f t="shared" si="22"/>
        <v>430</v>
      </c>
      <c r="E135" s="312">
        <f t="shared" si="23"/>
        <v>153.5714286</v>
      </c>
      <c r="F135" s="312">
        <f>E135*C126</f>
        <v>4300</v>
      </c>
      <c r="G135" s="375">
        <f t="shared" si="24"/>
        <v>1810.344828</v>
      </c>
      <c r="H135" s="312">
        <f t="shared" si="25"/>
        <v>646.5517241</v>
      </c>
      <c r="I135" s="312">
        <f>H135*C126</f>
        <v>18103.44828</v>
      </c>
      <c r="J135" s="315">
        <f t="shared" si="26"/>
        <v>0.2375238095</v>
      </c>
      <c r="K135" s="282"/>
      <c r="L135" s="282"/>
      <c r="M135" s="384"/>
      <c r="N135" s="282"/>
      <c r="O135" s="282"/>
      <c r="P135" s="290"/>
      <c r="Q135" s="290"/>
      <c r="R135" s="290"/>
      <c r="S135" s="290"/>
      <c r="T135" s="290"/>
      <c r="U135" s="290"/>
      <c r="V135" s="290"/>
      <c r="W135" s="290"/>
      <c r="X135" s="290"/>
      <c r="Y135" s="290"/>
      <c r="Z135" s="290"/>
    </row>
    <row r="136">
      <c r="A136" s="335" t="str">
        <f t="shared" ref="A136:B136" si="30">A20</f>
        <v>BAL-06</v>
      </c>
      <c r="B136" s="349" t="str">
        <f t="shared" si="30"/>
        <v>Xion 2021</v>
      </c>
      <c r="C136" s="401">
        <f t="shared" ref="C136:C137" si="32">12/28</f>
        <v>0.4285714286</v>
      </c>
      <c r="D136" s="352">
        <f t="shared" si="22"/>
        <v>300</v>
      </c>
      <c r="E136" s="312">
        <f t="shared" si="23"/>
        <v>128.5714286</v>
      </c>
      <c r="F136" s="312">
        <f>E136*C126</f>
        <v>3600</v>
      </c>
      <c r="G136" s="375">
        <f t="shared" si="24"/>
        <v>1293.103448</v>
      </c>
      <c r="H136" s="312">
        <f t="shared" si="25"/>
        <v>554.1871921</v>
      </c>
      <c r="I136" s="312">
        <f>H136*C126</f>
        <v>15517.24138</v>
      </c>
      <c r="J136" s="315">
        <f t="shared" si="26"/>
        <v>0.232</v>
      </c>
      <c r="K136" s="282"/>
      <c r="L136" s="282"/>
      <c r="M136" s="384"/>
      <c r="N136" s="282"/>
      <c r="O136" s="282"/>
      <c r="P136" s="290"/>
      <c r="Q136" s="290"/>
      <c r="R136" s="290"/>
      <c r="S136" s="290"/>
      <c r="T136" s="290"/>
      <c r="U136" s="290"/>
      <c r="V136" s="290"/>
      <c r="W136" s="290"/>
      <c r="X136" s="290"/>
      <c r="Y136" s="290"/>
      <c r="Z136" s="290"/>
    </row>
    <row r="137">
      <c r="A137" s="335" t="str">
        <f t="shared" ref="A137:B137" si="31">A21</f>
        <v>BAL-07</v>
      </c>
      <c r="B137" s="349" t="str">
        <f t="shared" si="31"/>
        <v>Monte Xanic Selección</v>
      </c>
      <c r="C137" s="401">
        <f t="shared" si="32"/>
        <v>0.4285714286</v>
      </c>
      <c r="D137" s="352">
        <f t="shared" si="22"/>
        <v>390</v>
      </c>
      <c r="E137" s="312">
        <f t="shared" si="23"/>
        <v>167.1428571</v>
      </c>
      <c r="F137" s="312">
        <f>E137*C126</f>
        <v>4680</v>
      </c>
      <c r="G137" s="375">
        <f t="shared" si="24"/>
        <v>1551.724138</v>
      </c>
      <c r="H137" s="312">
        <f t="shared" si="25"/>
        <v>665.0246305</v>
      </c>
      <c r="I137" s="312">
        <f>H137*C126</f>
        <v>18620.68966</v>
      </c>
      <c r="J137" s="315">
        <f t="shared" si="26"/>
        <v>0.2513333333</v>
      </c>
      <c r="K137" s="282"/>
      <c r="L137" s="282"/>
      <c r="M137" s="384"/>
      <c r="N137" s="282"/>
      <c r="O137" s="282"/>
      <c r="P137" s="290"/>
      <c r="Q137" s="290"/>
      <c r="R137" s="290"/>
      <c r="S137" s="290"/>
      <c r="T137" s="290"/>
      <c r="U137" s="290"/>
      <c r="V137" s="290"/>
      <c r="W137" s="290"/>
      <c r="X137" s="290"/>
      <c r="Y137" s="290"/>
      <c r="Z137" s="290"/>
    </row>
    <row r="138">
      <c r="A138" s="335" t="str">
        <f t="shared" ref="A138:B138" si="33">A22</f>
        <v>BAL-08</v>
      </c>
      <c r="B138" s="349" t="str">
        <f t="shared" si="33"/>
        <v>Matua </v>
      </c>
      <c r="C138" s="401">
        <f>8/28</f>
        <v>0.2857142857</v>
      </c>
      <c r="D138" s="352">
        <f t="shared" si="22"/>
        <v>270</v>
      </c>
      <c r="E138" s="312">
        <f t="shared" si="23"/>
        <v>77.14285714</v>
      </c>
      <c r="F138" s="312">
        <f>E138*C126</f>
        <v>2160</v>
      </c>
      <c r="G138" s="375">
        <f t="shared" si="24"/>
        <v>1034.482759</v>
      </c>
      <c r="H138" s="312">
        <f t="shared" si="25"/>
        <v>295.5665025</v>
      </c>
      <c r="I138" s="312">
        <f>H138*C126</f>
        <v>8275.862069</v>
      </c>
      <c r="J138" s="315">
        <f t="shared" si="26"/>
        <v>0.261</v>
      </c>
      <c r="K138" s="282"/>
      <c r="L138" s="282"/>
      <c r="M138" s="384"/>
      <c r="N138" s="282"/>
      <c r="O138" s="282"/>
      <c r="P138" s="290"/>
      <c r="Q138" s="290"/>
      <c r="R138" s="290"/>
      <c r="S138" s="290"/>
      <c r="T138" s="290"/>
      <c r="U138" s="290"/>
      <c r="V138" s="290"/>
      <c r="W138" s="290"/>
      <c r="X138" s="290"/>
      <c r="Y138" s="290"/>
      <c r="Z138" s="290"/>
    </row>
    <row r="139">
      <c r="A139" s="335" t="str">
        <f t="shared" ref="A139:B139" si="34">A23</f>
        <v>BAL-09</v>
      </c>
      <c r="B139" s="349" t="str">
        <f t="shared" si="34"/>
        <v>Coueaux bourguignons Albert Bichot</v>
      </c>
      <c r="C139" s="401">
        <f>11/28</f>
        <v>0.3928571429</v>
      </c>
      <c r="D139" s="352">
        <f t="shared" si="22"/>
        <v>280</v>
      </c>
      <c r="E139" s="312">
        <f t="shared" si="23"/>
        <v>110</v>
      </c>
      <c r="F139" s="312">
        <f>E139*C126</f>
        <v>3080</v>
      </c>
      <c r="G139" s="375">
        <f t="shared" si="24"/>
        <v>1206.896552</v>
      </c>
      <c r="H139" s="312">
        <f t="shared" si="25"/>
        <v>474.137931</v>
      </c>
      <c r="I139" s="312">
        <f>H139*C126</f>
        <v>13275.86207</v>
      </c>
      <c r="J139" s="315">
        <f t="shared" si="26"/>
        <v>0.232</v>
      </c>
      <c r="K139" s="282"/>
      <c r="L139" s="282"/>
      <c r="M139" s="384"/>
      <c r="N139" s="282"/>
      <c r="O139" s="282"/>
      <c r="P139" s="290"/>
      <c r="Q139" s="290"/>
      <c r="R139" s="290"/>
      <c r="S139" s="290"/>
      <c r="T139" s="290"/>
      <c r="U139" s="290"/>
      <c r="V139" s="290"/>
      <c r="W139" s="290"/>
      <c r="X139" s="290"/>
      <c r="Y139" s="290"/>
      <c r="Z139" s="290"/>
    </row>
    <row r="140">
      <c r="A140" s="335" t="str">
        <f t="shared" ref="A140:B140" si="35">A24</f>
        <v>BAL-10</v>
      </c>
      <c r="B140" s="349" t="str">
        <f t="shared" si="35"/>
        <v>Corral de campanas</v>
      </c>
      <c r="C140" s="401">
        <f>9/28</f>
        <v>0.3214285714</v>
      </c>
      <c r="D140" s="352">
        <f t="shared" si="22"/>
        <v>430</v>
      </c>
      <c r="E140" s="312">
        <f t="shared" si="23"/>
        <v>138.2142857</v>
      </c>
      <c r="F140" s="312">
        <f>E140*C126</f>
        <v>3870</v>
      </c>
      <c r="G140" s="375">
        <f t="shared" si="24"/>
        <v>1637.931034</v>
      </c>
      <c r="H140" s="312">
        <f t="shared" si="25"/>
        <v>526.4778325</v>
      </c>
      <c r="I140" s="312">
        <f>H140*C126</f>
        <v>14741.37931</v>
      </c>
      <c r="J140" s="315">
        <f t="shared" si="26"/>
        <v>0.2625263158</v>
      </c>
      <c r="K140" s="282"/>
      <c r="L140" s="282"/>
      <c r="M140" s="384"/>
      <c r="N140" s="282"/>
      <c r="O140" s="282"/>
      <c r="P140" s="290"/>
      <c r="Q140" s="290"/>
      <c r="R140" s="290"/>
      <c r="S140" s="290"/>
      <c r="T140" s="290"/>
      <c r="U140" s="290"/>
      <c r="V140" s="290"/>
      <c r="W140" s="290"/>
      <c r="X140" s="290"/>
      <c r="Y140" s="290"/>
      <c r="Z140" s="290"/>
    </row>
    <row r="141">
      <c r="A141" s="335" t="str">
        <f t="shared" ref="A141:B141" si="36">A25</f>
        <v>BAL-11</v>
      </c>
      <c r="B141" s="349" t="str">
        <f t="shared" si="36"/>
        <v>Cerveza Corona</v>
      </c>
      <c r="C141" s="325">
        <v>5.0</v>
      </c>
      <c r="D141" s="352">
        <f t="shared" si="22"/>
        <v>14</v>
      </c>
      <c r="E141" s="312">
        <f t="shared" si="23"/>
        <v>70</v>
      </c>
      <c r="F141" s="312">
        <f>E141*C126</f>
        <v>1960</v>
      </c>
      <c r="G141" s="375">
        <f t="shared" si="24"/>
        <v>60.34482759</v>
      </c>
      <c r="H141" s="312">
        <f t="shared" si="25"/>
        <v>301.7241379</v>
      </c>
      <c r="I141" s="312">
        <f>H141*C126</f>
        <v>8448.275862</v>
      </c>
      <c r="J141" s="315">
        <f t="shared" si="26"/>
        <v>0.232</v>
      </c>
      <c r="K141" s="282"/>
      <c r="L141" s="282"/>
      <c r="M141" s="384"/>
      <c r="N141" s="282"/>
      <c r="O141" s="282"/>
      <c r="P141" s="290"/>
      <c r="Q141" s="290"/>
      <c r="R141" s="290"/>
      <c r="S141" s="290"/>
      <c r="T141" s="290"/>
      <c r="U141" s="290"/>
      <c r="V141" s="290"/>
      <c r="W141" s="290"/>
      <c r="X141" s="290"/>
      <c r="Y141" s="290"/>
      <c r="Z141" s="290"/>
    </row>
    <row r="142">
      <c r="A142" s="335" t="str">
        <f t="shared" ref="A142:B142" si="37">A26</f>
        <v>BAL-12</v>
      </c>
      <c r="B142" s="349" t="str">
        <f t="shared" si="37"/>
        <v>Cerveza Victoria</v>
      </c>
      <c r="C142" s="325">
        <v>5.0</v>
      </c>
      <c r="D142" s="352">
        <f t="shared" si="22"/>
        <v>14</v>
      </c>
      <c r="E142" s="312">
        <f t="shared" si="23"/>
        <v>70</v>
      </c>
      <c r="F142" s="312">
        <f>E142*C126</f>
        <v>1960</v>
      </c>
      <c r="G142" s="375">
        <f t="shared" si="24"/>
        <v>60.34482759</v>
      </c>
      <c r="H142" s="312">
        <f t="shared" si="25"/>
        <v>301.7241379</v>
      </c>
      <c r="I142" s="312">
        <f>H142*C126</f>
        <v>8448.275862</v>
      </c>
      <c r="J142" s="315">
        <f t="shared" si="26"/>
        <v>0.232</v>
      </c>
      <c r="K142" s="282"/>
      <c r="L142" s="282"/>
      <c r="M142" s="384"/>
      <c r="N142" s="282"/>
      <c r="O142" s="282"/>
      <c r="P142" s="290"/>
      <c r="Q142" s="290"/>
      <c r="R142" s="290"/>
      <c r="S142" s="290"/>
      <c r="T142" s="290"/>
      <c r="U142" s="290"/>
      <c r="V142" s="290"/>
      <c r="W142" s="290"/>
      <c r="X142" s="290"/>
      <c r="Y142" s="290"/>
      <c r="Z142" s="290"/>
    </row>
    <row r="143">
      <c r="A143" s="335" t="str">
        <f t="shared" ref="A143:B143" si="38">A27</f>
        <v>BAL-13</v>
      </c>
      <c r="B143" s="349" t="str">
        <f t="shared" si="38"/>
        <v>Modelo Especial</v>
      </c>
      <c r="C143" s="325">
        <v>5.0</v>
      </c>
      <c r="D143" s="352">
        <f t="shared" si="22"/>
        <v>12</v>
      </c>
      <c r="E143" s="312">
        <f t="shared" si="23"/>
        <v>60</v>
      </c>
      <c r="F143" s="312">
        <f>E143*C126</f>
        <v>1680</v>
      </c>
      <c r="G143" s="375">
        <f t="shared" si="24"/>
        <v>60.34482759</v>
      </c>
      <c r="H143" s="312">
        <f t="shared" si="25"/>
        <v>301.7241379</v>
      </c>
      <c r="I143" s="312">
        <f>H143*C126</f>
        <v>8448.275862</v>
      </c>
      <c r="J143" s="315">
        <f t="shared" si="26"/>
        <v>0.1988571429</v>
      </c>
      <c r="K143" s="282"/>
      <c r="L143" s="282"/>
      <c r="M143" s="384"/>
      <c r="N143" s="282"/>
      <c r="O143" s="282"/>
      <c r="P143" s="290"/>
      <c r="Q143" s="290"/>
      <c r="R143" s="290"/>
      <c r="S143" s="290"/>
      <c r="T143" s="290"/>
      <c r="U143" s="290"/>
      <c r="V143" s="290"/>
      <c r="W143" s="290"/>
      <c r="X143" s="290"/>
      <c r="Y143" s="290"/>
      <c r="Z143" s="290"/>
    </row>
    <row r="144">
      <c r="A144" s="335" t="str">
        <f t="shared" ref="A144:B144" si="39">A28</f>
        <v>BAL-14</v>
      </c>
      <c r="B144" s="349" t="str">
        <f t="shared" si="39"/>
        <v>Negra Modelo</v>
      </c>
      <c r="C144" s="325">
        <v>5.0</v>
      </c>
      <c r="D144" s="352">
        <f t="shared" si="22"/>
        <v>12</v>
      </c>
      <c r="E144" s="312">
        <f t="shared" si="23"/>
        <v>60</v>
      </c>
      <c r="F144" s="312">
        <f>E144*C126</f>
        <v>1680</v>
      </c>
      <c r="G144" s="375">
        <f t="shared" si="24"/>
        <v>60.34482759</v>
      </c>
      <c r="H144" s="312">
        <f t="shared" si="25"/>
        <v>301.7241379</v>
      </c>
      <c r="I144" s="312">
        <f>H144*C126</f>
        <v>8448.275862</v>
      </c>
      <c r="J144" s="315">
        <f t="shared" si="26"/>
        <v>0.1988571429</v>
      </c>
      <c r="K144" s="282"/>
      <c r="L144" s="282"/>
      <c r="M144" s="384"/>
      <c r="N144" s="282"/>
      <c r="O144" s="282"/>
      <c r="P144" s="290"/>
      <c r="Q144" s="290"/>
      <c r="R144" s="290"/>
      <c r="S144" s="290"/>
      <c r="T144" s="290"/>
      <c r="U144" s="290"/>
      <c r="V144" s="290"/>
      <c r="W144" s="290"/>
      <c r="X144" s="290"/>
      <c r="Y144" s="290"/>
      <c r="Z144" s="290"/>
    </row>
    <row r="145">
      <c r="A145" s="335" t="str">
        <f t="shared" ref="A145:B145" si="40">A29</f>
        <v>BAL-15</v>
      </c>
      <c r="B145" s="349" t="str">
        <f t="shared" si="40"/>
        <v>Hofbrau Schwarze</v>
      </c>
      <c r="C145" s="325">
        <f t="shared" ref="C145:C146" si="42">17/$C$126</f>
        <v>0.6071428571</v>
      </c>
      <c r="D145" s="352">
        <f t="shared" si="22"/>
        <v>50</v>
      </c>
      <c r="E145" s="312">
        <f t="shared" si="23"/>
        <v>30.35714286</v>
      </c>
      <c r="F145" s="312">
        <f>E145*C126</f>
        <v>850</v>
      </c>
      <c r="G145" s="375">
        <f t="shared" si="24"/>
        <v>163.7931034</v>
      </c>
      <c r="H145" s="312">
        <f t="shared" si="25"/>
        <v>99.44581281</v>
      </c>
      <c r="I145" s="312">
        <f>H145*C126</f>
        <v>2784.482759</v>
      </c>
      <c r="J145" s="315">
        <f t="shared" si="26"/>
        <v>0.3052631579</v>
      </c>
      <c r="K145" s="282"/>
      <c r="L145" s="282"/>
      <c r="M145" s="384"/>
      <c r="N145" s="282"/>
      <c r="O145" s="282"/>
      <c r="P145" s="290"/>
      <c r="Q145" s="290"/>
      <c r="R145" s="290"/>
      <c r="S145" s="290"/>
      <c r="T145" s="290"/>
      <c r="U145" s="290"/>
      <c r="V145" s="290"/>
      <c r="W145" s="290"/>
      <c r="X145" s="290"/>
      <c r="Y145" s="290"/>
      <c r="Z145" s="290"/>
    </row>
    <row r="146">
      <c r="A146" s="335" t="str">
        <f t="shared" ref="A146:B146" si="41">A30</f>
        <v>BAL-16</v>
      </c>
      <c r="B146" s="349" t="str">
        <f t="shared" si="41"/>
        <v>Paulaner Weissbier Dunkel</v>
      </c>
      <c r="C146" s="325">
        <f t="shared" si="42"/>
        <v>0.6071428571</v>
      </c>
      <c r="D146" s="352">
        <f t="shared" si="22"/>
        <v>50</v>
      </c>
      <c r="E146" s="312">
        <f t="shared" si="23"/>
        <v>30.35714286</v>
      </c>
      <c r="F146" s="312">
        <f>E146*C126</f>
        <v>850</v>
      </c>
      <c r="G146" s="375">
        <f t="shared" si="24"/>
        <v>163.7931034</v>
      </c>
      <c r="H146" s="312">
        <f t="shared" si="25"/>
        <v>99.44581281</v>
      </c>
      <c r="I146" s="312">
        <f>H146*C126</f>
        <v>2784.482759</v>
      </c>
      <c r="J146" s="315">
        <f t="shared" si="26"/>
        <v>0.3052631579</v>
      </c>
      <c r="K146" s="282"/>
      <c r="L146" s="282"/>
      <c r="M146" s="384"/>
      <c r="N146" s="282"/>
      <c r="O146" s="282"/>
      <c r="P146" s="331"/>
      <c r="Q146" s="331"/>
      <c r="R146" s="331"/>
      <c r="S146" s="331"/>
      <c r="T146" s="331"/>
      <c r="U146" s="331"/>
      <c r="V146" s="331"/>
      <c r="W146" s="331"/>
      <c r="X146" s="331"/>
      <c r="Y146" s="331"/>
      <c r="Z146" s="331"/>
    </row>
    <row r="147">
      <c r="A147" s="335" t="str">
        <f t="shared" ref="A147:B147" si="43">A31</f>
        <v>BAL-17</v>
      </c>
      <c r="B147" s="349" t="str">
        <f t="shared" si="43"/>
        <v>Leffe Brune </v>
      </c>
      <c r="C147" s="325">
        <f>19/$C$126</f>
        <v>0.6785714286</v>
      </c>
      <c r="D147" s="352">
        <f t="shared" si="22"/>
        <v>27</v>
      </c>
      <c r="E147" s="312">
        <f t="shared" si="23"/>
        <v>18.32142857</v>
      </c>
      <c r="F147" s="312">
        <f>E147*C126</f>
        <v>513</v>
      </c>
      <c r="G147" s="375">
        <f t="shared" si="24"/>
        <v>94.82758621</v>
      </c>
      <c r="H147" s="312">
        <f t="shared" si="25"/>
        <v>64.34729064</v>
      </c>
      <c r="I147" s="312">
        <f>H147*C126</f>
        <v>1801.724138</v>
      </c>
      <c r="J147" s="315">
        <f t="shared" si="26"/>
        <v>0.2847272727</v>
      </c>
      <c r="K147" s="282"/>
      <c r="L147" s="282"/>
      <c r="M147" s="384"/>
      <c r="N147" s="282"/>
      <c r="O147" s="282"/>
      <c r="P147" s="290"/>
      <c r="Q147" s="290"/>
      <c r="R147" s="290"/>
      <c r="S147" s="290"/>
      <c r="T147" s="290"/>
      <c r="U147" s="290"/>
      <c r="V147" s="290"/>
      <c r="W147" s="290"/>
      <c r="X147" s="290"/>
      <c r="Y147" s="290"/>
      <c r="Z147" s="290"/>
    </row>
    <row r="148">
      <c r="A148" s="335" t="str">
        <f t="shared" ref="A148:B148" si="44">A32</f>
        <v>BAL-18</v>
      </c>
      <c r="B148" s="349" t="str">
        <f t="shared" si="44"/>
        <v>Pueblito Hercules </v>
      </c>
      <c r="C148" s="325">
        <f>14/$C$126</f>
        <v>0.5</v>
      </c>
      <c r="D148" s="352">
        <f t="shared" si="22"/>
        <v>45</v>
      </c>
      <c r="E148" s="312">
        <f t="shared" si="23"/>
        <v>22.5</v>
      </c>
      <c r="F148" s="312">
        <f>E148*C126</f>
        <v>630</v>
      </c>
      <c r="G148" s="375">
        <f t="shared" si="24"/>
        <v>155.1724138</v>
      </c>
      <c r="H148" s="312">
        <f t="shared" si="25"/>
        <v>77.5862069</v>
      </c>
      <c r="I148" s="312">
        <f>H148*C126</f>
        <v>2172.413793</v>
      </c>
      <c r="J148" s="315">
        <f t="shared" si="26"/>
        <v>0.29</v>
      </c>
      <c r="K148" s="282"/>
      <c r="L148" s="282"/>
      <c r="M148" s="384"/>
      <c r="N148" s="282"/>
      <c r="O148" s="282"/>
      <c r="P148" s="290"/>
      <c r="Q148" s="290"/>
      <c r="R148" s="290"/>
      <c r="S148" s="290"/>
      <c r="T148" s="290"/>
      <c r="U148" s="290"/>
      <c r="V148" s="290"/>
      <c r="W148" s="290"/>
      <c r="X148" s="290"/>
      <c r="Y148" s="290"/>
      <c r="Z148" s="290"/>
    </row>
    <row r="149">
      <c r="A149" s="335" t="str">
        <f t="shared" ref="A149:B149" si="45">A33</f>
        <v>BAL-19</v>
      </c>
      <c r="B149" s="349" t="str">
        <f t="shared" si="45"/>
        <v>Colimita </v>
      </c>
      <c r="C149" s="325">
        <f t="shared" ref="C149:C150" si="47">23/$C$126</f>
        <v>0.8214285714</v>
      </c>
      <c r="D149" s="352">
        <f t="shared" si="22"/>
        <v>26</v>
      </c>
      <c r="E149" s="312">
        <f t="shared" si="23"/>
        <v>21.35714286</v>
      </c>
      <c r="F149" s="312">
        <f>E149*C126</f>
        <v>598</v>
      </c>
      <c r="G149" s="375">
        <f t="shared" si="24"/>
        <v>86.20689655</v>
      </c>
      <c r="H149" s="312">
        <f t="shared" si="25"/>
        <v>70.81280788</v>
      </c>
      <c r="I149" s="312">
        <f>H149*C126</f>
        <v>1982.758621</v>
      </c>
      <c r="J149" s="315">
        <f t="shared" si="26"/>
        <v>0.3016</v>
      </c>
      <c r="K149" s="282"/>
      <c r="L149" s="282"/>
      <c r="M149" s="384"/>
      <c r="N149" s="282"/>
      <c r="O149" s="282"/>
      <c r="P149" s="290"/>
      <c r="Q149" s="290"/>
      <c r="R149" s="290"/>
      <c r="S149" s="290"/>
      <c r="T149" s="290"/>
      <c r="U149" s="290"/>
      <c r="V149" s="290"/>
      <c r="W149" s="290"/>
      <c r="X149" s="290"/>
      <c r="Y149" s="290"/>
      <c r="Z149" s="290"/>
    </row>
    <row r="150">
      <c r="A150" s="335" t="str">
        <f t="shared" ref="A150:B150" si="46">A34</f>
        <v>BAL-20</v>
      </c>
      <c r="B150" s="349" t="str">
        <f t="shared" si="46"/>
        <v>Insurgente rompe olas IPA</v>
      </c>
      <c r="C150" s="325">
        <f t="shared" si="47"/>
        <v>0.8214285714</v>
      </c>
      <c r="D150" s="352">
        <f t="shared" si="22"/>
        <v>30</v>
      </c>
      <c r="E150" s="312">
        <f t="shared" si="23"/>
        <v>24.64285714</v>
      </c>
      <c r="F150" s="312">
        <f>E150*C126</f>
        <v>690</v>
      </c>
      <c r="G150" s="375">
        <f t="shared" si="24"/>
        <v>99.13793103</v>
      </c>
      <c r="H150" s="312">
        <f t="shared" si="25"/>
        <v>81.43472906</v>
      </c>
      <c r="I150" s="312">
        <f>H150*C126</f>
        <v>2280.172414</v>
      </c>
      <c r="J150" s="315">
        <f t="shared" si="26"/>
        <v>0.3026086957</v>
      </c>
      <c r="K150" s="282"/>
      <c r="L150" s="282"/>
      <c r="M150" s="384"/>
      <c r="N150" s="282"/>
      <c r="O150" s="282"/>
      <c r="P150" s="290"/>
      <c r="Q150" s="290"/>
      <c r="R150" s="290"/>
      <c r="S150" s="290"/>
      <c r="T150" s="290"/>
      <c r="U150" s="290"/>
      <c r="V150" s="290"/>
      <c r="W150" s="290"/>
      <c r="X150" s="290"/>
      <c r="Y150" s="290"/>
      <c r="Z150" s="290"/>
    </row>
    <row r="151">
      <c r="A151" s="335" t="str">
        <f t="shared" ref="A151:B151" si="48">A35</f>
        <v>BNA-01</v>
      </c>
      <c r="B151" s="349" t="str">
        <f t="shared" si="48"/>
        <v>Coca Cola</v>
      </c>
      <c r="C151" s="325">
        <v>4.0</v>
      </c>
      <c r="D151" s="352">
        <f t="shared" si="22"/>
        <v>17</v>
      </c>
      <c r="E151" s="312">
        <f t="shared" si="23"/>
        <v>68</v>
      </c>
      <c r="F151" s="312">
        <f>E151*C126</f>
        <v>1904</v>
      </c>
      <c r="G151" s="375">
        <f t="shared" si="24"/>
        <v>56.03448276</v>
      </c>
      <c r="H151" s="312">
        <f t="shared" si="25"/>
        <v>224.137931</v>
      </c>
      <c r="I151" s="312">
        <f>H151*C126</f>
        <v>6275.862069</v>
      </c>
      <c r="J151" s="315">
        <f t="shared" si="26"/>
        <v>0.3033846154</v>
      </c>
      <c r="K151" s="282"/>
      <c r="L151" s="282"/>
      <c r="M151" s="384"/>
      <c r="N151" s="282"/>
      <c r="O151" s="282"/>
      <c r="P151" s="290"/>
      <c r="Q151" s="290"/>
      <c r="R151" s="290"/>
      <c r="S151" s="290"/>
      <c r="T151" s="290"/>
      <c r="U151" s="290"/>
      <c r="V151" s="290"/>
      <c r="W151" s="290"/>
      <c r="X151" s="290"/>
      <c r="Y151" s="290"/>
      <c r="Z151" s="290"/>
    </row>
    <row r="152">
      <c r="A152" s="335" t="str">
        <f t="shared" ref="A152:B152" si="49">A36</f>
        <v>BNA-02</v>
      </c>
      <c r="B152" s="349" t="str">
        <f t="shared" si="49"/>
        <v>Coca Cola Zero</v>
      </c>
      <c r="C152" s="325">
        <v>3.0</v>
      </c>
      <c r="D152" s="352">
        <f t="shared" si="22"/>
        <v>17</v>
      </c>
      <c r="E152" s="312">
        <f t="shared" si="23"/>
        <v>51</v>
      </c>
      <c r="F152" s="312">
        <f>E152*C126</f>
        <v>1428</v>
      </c>
      <c r="G152" s="375">
        <f t="shared" si="24"/>
        <v>56.03448276</v>
      </c>
      <c r="H152" s="312">
        <f t="shared" si="25"/>
        <v>168.1034483</v>
      </c>
      <c r="I152" s="312">
        <f>H152*C126</f>
        <v>4706.896552</v>
      </c>
      <c r="J152" s="315">
        <f t="shared" si="26"/>
        <v>0.3033846154</v>
      </c>
      <c r="K152" s="282"/>
      <c r="L152" s="282"/>
      <c r="M152" s="384"/>
      <c r="N152" s="282"/>
      <c r="O152" s="282"/>
      <c r="P152" s="290"/>
      <c r="Q152" s="290"/>
      <c r="R152" s="290"/>
      <c r="S152" s="290"/>
      <c r="T152" s="290"/>
      <c r="U152" s="290"/>
      <c r="V152" s="290"/>
      <c r="W152" s="290"/>
      <c r="X152" s="290"/>
      <c r="Y152" s="290"/>
      <c r="Z152" s="290"/>
    </row>
    <row r="153">
      <c r="A153" s="335" t="str">
        <f t="shared" ref="A153:B153" si="50">A37</f>
        <v>BNA-03</v>
      </c>
      <c r="B153" s="349" t="str">
        <f t="shared" si="50"/>
        <v>Coca Cola Light</v>
      </c>
      <c r="C153" s="325">
        <v>3.0</v>
      </c>
      <c r="D153" s="352">
        <f t="shared" si="22"/>
        <v>17</v>
      </c>
      <c r="E153" s="312">
        <f t="shared" si="23"/>
        <v>51</v>
      </c>
      <c r="F153" s="312">
        <f>E153*C126</f>
        <v>1428</v>
      </c>
      <c r="G153" s="375">
        <f t="shared" si="24"/>
        <v>56.03448276</v>
      </c>
      <c r="H153" s="312">
        <f t="shared" si="25"/>
        <v>168.1034483</v>
      </c>
      <c r="I153" s="312">
        <f>H153*C126</f>
        <v>4706.896552</v>
      </c>
      <c r="J153" s="315">
        <f t="shared" si="26"/>
        <v>0.3033846154</v>
      </c>
      <c r="K153" s="282"/>
      <c r="L153" s="282"/>
      <c r="M153" s="384"/>
      <c r="N153" s="282"/>
      <c r="O153" s="282"/>
      <c r="P153" s="290"/>
      <c r="Q153" s="290"/>
      <c r="R153" s="290"/>
      <c r="S153" s="290"/>
      <c r="T153" s="290"/>
      <c r="U153" s="290"/>
      <c r="V153" s="290"/>
      <c r="W153" s="290"/>
      <c r="X153" s="290"/>
      <c r="Y153" s="290"/>
      <c r="Z153" s="290"/>
    </row>
    <row r="154">
      <c r="A154" s="335" t="str">
        <f t="shared" ref="A154:B154" si="51">A38</f>
        <v>BNA-04</v>
      </c>
      <c r="B154" s="349" t="str">
        <f t="shared" si="51"/>
        <v>Sidral</v>
      </c>
      <c r="C154" s="325">
        <v>3.0</v>
      </c>
      <c r="D154" s="352">
        <f t="shared" si="22"/>
        <v>15</v>
      </c>
      <c r="E154" s="312">
        <f t="shared" si="23"/>
        <v>45</v>
      </c>
      <c r="F154" s="312">
        <f>E154*C126</f>
        <v>1260</v>
      </c>
      <c r="G154" s="375">
        <f t="shared" si="24"/>
        <v>56.03448276</v>
      </c>
      <c r="H154" s="312">
        <f t="shared" si="25"/>
        <v>168.1034483</v>
      </c>
      <c r="I154" s="312">
        <f>H154*C126</f>
        <v>4706.896552</v>
      </c>
      <c r="J154" s="315">
        <f t="shared" si="26"/>
        <v>0.2676923077</v>
      </c>
      <c r="K154" s="282"/>
      <c r="L154" s="282"/>
      <c r="M154" s="384"/>
      <c r="N154" s="282"/>
      <c r="O154" s="282"/>
      <c r="P154" s="290"/>
      <c r="Q154" s="290"/>
      <c r="R154" s="290"/>
      <c r="S154" s="290"/>
      <c r="T154" s="290"/>
      <c r="U154" s="290"/>
      <c r="V154" s="290"/>
      <c r="W154" s="290"/>
      <c r="X154" s="290"/>
      <c r="Y154" s="290"/>
      <c r="Z154" s="290"/>
    </row>
    <row r="155">
      <c r="A155" s="335" t="str">
        <f t="shared" ref="A155:B155" si="52">A39</f>
        <v>BNA-05</v>
      </c>
      <c r="B155" s="349" t="str">
        <f t="shared" si="52"/>
        <v>Sprite</v>
      </c>
      <c r="C155" s="325">
        <v>1.0</v>
      </c>
      <c r="D155" s="352">
        <f t="shared" si="22"/>
        <v>16</v>
      </c>
      <c r="E155" s="312">
        <f t="shared" si="23"/>
        <v>16</v>
      </c>
      <c r="F155" s="312">
        <f>E155*C126</f>
        <v>448</v>
      </c>
      <c r="G155" s="375">
        <f t="shared" si="24"/>
        <v>56.03448276</v>
      </c>
      <c r="H155" s="312">
        <f t="shared" si="25"/>
        <v>56.03448276</v>
      </c>
      <c r="I155" s="312">
        <f>H155*C126</f>
        <v>1568.965517</v>
      </c>
      <c r="J155" s="315">
        <f t="shared" si="26"/>
        <v>0.2855384615</v>
      </c>
      <c r="K155" s="282"/>
      <c r="L155" s="282"/>
      <c r="M155" s="384"/>
      <c r="N155" s="282"/>
      <c r="O155" s="282"/>
      <c r="P155" s="290"/>
      <c r="Q155" s="290"/>
      <c r="R155" s="290"/>
      <c r="S155" s="290"/>
      <c r="T155" s="290"/>
      <c r="U155" s="290"/>
      <c r="V155" s="290"/>
      <c r="W155" s="290"/>
      <c r="X155" s="290"/>
      <c r="Y155" s="290"/>
      <c r="Z155" s="290"/>
    </row>
    <row r="156">
      <c r="A156" s="335" t="str">
        <f t="shared" ref="A156:B156" si="53">A40</f>
        <v>BNA-06</v>
      </c>
      <c r="B156" s="349" t="str">
        <f t="shared" si="53"/>
        <v>Fresca</v>
      </c>
      <c r="C156" s="325">
        <f>23/$C$126</f>
        <v>0.8214285714</v>
      </c>
      <c r="D156" s="352">
        <f t="shared" si="22"/>
        <v>15</v>
      </c>
      <c r="E156" s="312">
        <f t="shared" si="23"/>
        <v>12.32142857</v>
      </c>
      <c r="F156" s="312">
        <f>E156*C126</f>
        <v>345</v>
      </c>
      <c r="G156" s="375">
        <f t="shared" si="24"/>
        <v>56.03448276</v>
      </c>
      <c r="H156" s="312">
        <f t="shared" si="25"/>
        <v>46.02832512</v>
      </c>
      <c r="I156" s="312">
        <f>H156*C126</f>
        <v>1288.793103</v>
      </c>
      <c r="J156" s="315">
        <f t="shared" si="26"/>
        <v>0.2676923077</v>
      </c>
      <c r="K156" s="282"/>
      <c r="L156" s="282"/>
      <c r="M156" s="384"/>
      <c r="N156" s="282"/>
      <c r="O156" s="282"/>
      <c r="P156" s="290"/>
      <c r="Q156" s="290"/>
      <c r="R156" s="290"/>
      <c r="S156" s="290"/>
      <c r="T156" s="290"/>
      <c r="U156" s="290"/>
      <c r="V156" s="290"/>
      <c r="W156" s="290"/>
      <c r="X156" s="290"/>
      <c r="Y156" s="290"/>
      <c r="Z156" s="290"/>
    </row>
    <row r="157">
      <c r="A157" s="335" t="str">
        <f t="shared" ref="A157:B157" si="54">A41</f>
        <v>BNA-07</v>
      </c>
      <c r="B157" s="349" t="str">
        <f t="shared" si="54"/>
        <v>Fanta</v>
      </c>
      <c r="C157" s="325">
        <f>15/$C$126</f>
        <v>0.5357142857</v>
      </c>
      <c r="D157" s="352">
        <f t="shared" si="22"/>
        <v>16</v>
      </c>
      <c r="E157" s="312">
        <f t="shared" si="23"/>
        <v>8.571428571</v>
      </c>
      <c r="F157" s="312">
        <f>E157*C126</f>
        <v>240</v>
      </c>
      <c r="G157" s="375">
        <f t="shared" si="24"/>
        <v>56.03448276</v>
      </c>
      <c r="H157" s="312">
        <f t="shared" si="25"/>
        <v>30.01847291</v>
      </c>
      <c r="I157" s="312">
        <f>H157*C126</f>
        <v>840.5172414</v>
      </c>
      <c r="J157" s="315">
        <f t="shared" si="26"/>
        <v>0.2855384615</v>
      </c>
      <c r="K157" s="282"/>
      <c r="L157" s="282"/>
      <c r="M157" s="384"/>
      <c r="N157" s="282"/>
      <c r="O157" s="282"/>
      <c r="P157" s="290"/>
      <c r="Q157" s="290"/>
      <c r="R157" s="290"/>
      <c r="S157" s="290"/>
      <c r="T157" s="290"/>
      <c r="U157" s="290"/>
      <c r="V157" s="290"/>
      <c r="W157" s="290"/>
      <c r="X157" s="290"/>
      <c r="Y157" s="290"/>
      <c r="Z157" s="290"/>
    </row>
    <row r="158">
      <c r="A158" s="335" t="str">
        <f t="shared" ref="A158:B158" si="55">A42</f>
        <v>BNA-08</v>
      </c>
      <c r="B158" s="349" t="str">
        <f t="shared" si="55"/>
        <v>Agua embotellada Ciel</v>
      </c>
      <c r="C158" s="325">
        <f t="shared" ref="C158:C160" si="57">23/$C$126</f>
        <v>0.8214285714</v>
      </c>
      <c r="D158" s="352">
        <f t="shared" si="22"/>
        <v>8</v>
      </c>
      <c r="E158" s="312">
        <f t="shared" si="23"/>
        <v>6.571428571</v>
      </c>
      <c r="F158" s="312">
        <f>E158*C126</f>
        <v>184</v>
      </c>
      <c r="G158" s="375">
        <f t="shared" si="24"/>
        <v>43.10344828</v>
      </c>
      <c r="H158" s="312">
        <f t="shared" si="25"/>
        <v>35.40640394</v>
      </c>
      <c r="I158" s="312">
        <f>H158*C126</f>
        <v>991.3793103</v>
      </c>
      <c r="J158" s="315">
        <f t="shared" si="26"/>
        <v>0.1856</v>
      </c>
      <c r="K158" s="282"/>
      <c r="L158" s="282"/>
      <c r="M158" s="384"/>
      <c r="N158" s="282"/>
      <c r="O158" s="282"/>
      <c r="P158" s="290"/>
      <c r="Q158" s="290"/>
      <c r="R158" s="290"/>
      <c r="S158" s="290"/>
      <c r="T158" s="290"/>
      <c r="U158" s="290"/>
      <c r="V158" s="290"/>
      <c r="W158" s="290"/>
      <c r="X158" s="290"/>
      <c r="Y158" s="290"/>
      <c r="Z158" s="290"/>
    </row>
    <row r="159">
      <c r="A159" s="335" t="str">
        <f t="shared" ref="A159:B159" si="56">A43</f>
        <v>BNA-09</v>
      </c>
      <c r="B159" s="349" t="str">
        <f t="shared" si="56"/>
        <v>Ciel Mineral</v>
      </c>
      <c r="C159" s="325">
        <f t="shared" si="57"/>
        <v>0.8214285714</v>
      </c>
      <c r="D159" s="352">
        <f t="shared" si="22"/>
        <v>14</v>
      </c>
      <c r="E159" s="312">
        <f t="shared" si="23"/>
        <v>11.5</v>
      </c>
      <c r="F159" s="312">
        <f>E159*C126</f>
        <v>322</v>
      </c>
      <c r="G159" s="375">
        <f t="shared" si="24"/>
        <v>51.72413793</v>
      </c>
      <c r="H159" s="312">
        <f t="shared" si="25"/>
        <v>42.48768473</v>
      </c>
      <c r="I159" s="312">
        <f>H159*C126</f>
        <v>1189.655172</v>
      </c>
      <c r="J159" s="315">
        <f t="shared" si="26"/>
        <v>0.2706666667</v>
      </c>
      <c r="K159" s="282"/>
      <c r="L159" s="282"/>
      <c r="M159" s="384"/>
      <c r="N159" s="282"/>
      <c r="O159" s="282"/>
      <c r="P159" s="290"/>
      <c r="Q159" s="290"/>
      <c r="R159" s="290"/>
      <c r="S159" s="290"/>
      <c r="T159" s="290"/>
      <c r="U159" s="290"/>
      <c r="V159" s="290"/>
      <c r="W159" s="290"/>
      <c r="X159" s="290"/>
      <c r="Y159" s="290"/>
      <c r="Z159" s="290"/>
    </row>
    <row r="160">
      <c r="A160" s="335" t="str">
        <f t="shared" ref="A160:B160" si="58">A44</f>
        <v>BNA-10</v>
      </c>
      <c r="B160" s="349" t="str">
        <f t="shared" si="58"/>
        <v>Topo Chico</v>
      </c>
      <c r="C160" s="325">
        <f t="shared" si="57"/>
        <v>0.8214285714</v>
      </c>
      <c r="D160" s="352">
        <f t="shared" si="22"/>
        <v>15</v>
      </c>
      <c r="E160" s="312">
        <f t="shared" si="23"/>
        <v>12.32142857</v>
      </c>
      <c r="F160" s="312">
        <f>E160*C126</f>
        <v>345</v>
      </c>
      <c r="G160" s="375">
        <f t="shared" si="24"/>
        <v>51.72413793</v>
      </c>
      <c r="H160" s="312">
        <f t="shared" si="25"/>
        <v>42.48768473</v>
      </c>
      <c r="I160" s="312">
        <f>H160*C126</f>
        <v>1189.655172</v>
      </c>
      <c r="J160" s="315">
        <f t="shared" si="26"/>
        <v>0.29</v>
      </c>
      <c r="K160" s="282"/>
      <c r="L160" s="282"/>
      <c r="M160" s="384"/>
      <c r="N160" s="282"/>
      <c r="O160" s="282"/>
      <c r="P160" s="290"/>
      <c r="Q160" s="290"/>
      <c r="R160" s="290"/>
      <c r="S160" s="290"/>
      <c r="T160" s="290"/>
      <c r="U160" s="290"/>
      <c r="V160" s="290"/>
      <c r="W160" s="290"/>
      <c r="X160" s="290"/>
      <c r="Y160" s="290"/>
      <c r="Z160" s="290"/>
    </row>
    <row r="161">
      <c r="A161" s="335" t="str">
        <f t="shared" ref="A161:B161" si="59">A45</f>
        <v>BAL-21</v>
      </c>
      <c r="B161" s="349" t="str">
        <f t="shared" si="59"/>
        <v>Vino del mes rango 300$</v>
      </c>
      <c r="C161" s="325">
        <f t="shared" ref="C161:C162" si="61">12/$C$126</f>
        <v>0.4285714286</v>
      </c>
      <c r="D161" s="352">
        <f t="shared" si="22"/>
        <v>300</v>
      </c>
      <c r="E161" s="312">
        <f t="shared" si="23"/>
        <v>128.5714286</v>
      </c>
      <c r="F161" s="312">
        <f>E161*C126</f>
        <v>3600</v>
      </c>
      <c r="G161" s="375">
        <f t="shared" si="24"/>
        <v>1206.896552</v>
      </c>
      <c r="H161" s="312">
        <f t="shared" si="25"/>
        <v>517.2413793</v>
      </c>
      <c r="I161" s="312">
        <f>H161*C126</f>
        <v>14482.75862</v>
      </c>
      <c r="J161" s="315">
        <f t="shared" si="26"/>
        <v>0.2485714286</v>
      </c>
      <c r="K161" s="282"/>
      <c r="L161" s="282"/>
      <c r="M161" s="384"/>
      <c r="N161" s="282"/>
      <c r="O161" s="282"/>
      <c r="P161" s="331"/>
      <c r="Q161" s="331"/>
      <c r="R161" s="331"/>
      <c r="S161" s="331"/>
      <c r="T161" s="331"/>
      <c r="U161" s="331"/>
      <c r="V161" s="331"/>
      <c r="W161" s="331"/>
      <c r="X161" s="331"/>
      <c r="Y161" s="331"/>
      <c r="Z161" s="331"/>
    </row>
    <row r="162">
      <c r="A162" s="335" t="str">
        <f t="shared" ref="A162:B162" si="60">A46</f>
        <v>BAL-22</v>
      </c>
      <c r="B162" s="349" t="str">
        <f t="shared" si="60"/>
        <v>Vino del mes rango 400$</v>
      </c>
      <c r="C162" s="325">
        <f t="shared" si="61"/>
        <v>0.4285714286</v>
      </c>
      <c r="D162" s="352">
        <f t="shared" si="22"/>
        <v>400</v>
      </c>
      <c r="E162" s="312">
        <f t="shared" si="23"/>
        <v>171.4285714</v>
      </c>
      <c r="F162" s="312">
        <f>E162*C126</f>
        <v>4800</v>
      </c>
      <c r="G162" s="375">
        <f t="shared" si="24"/>
        <v>1379.310345</v>
      </c>
      <c r="H162" s="312">
        <f t="shared" si="25"/>
        <v>591.1330049</v>
      </c>
      <c r="I162" s="312">
        <f>H162*C126</f>
        <v>16551.72414</v>
      </c>
      <c r="J162" s="315">
        <f t="shared" si="26"/>
        <v>0.29</v>
      </c>
      <c r="K162" s="282"/>
      <c r="L162" s="282"/>
      <c r="M162" s="384"/>
      <c r="N162" s="282"/>
      <c r="O162" s="282"/>
      <c r="P162" s="290"/>
      <c r="Q162" s="290"/>
      <c r="R162" s="290"/>
      <c r="S162" s="290"/>
      <c r="T162" s="290"/>
      <c r="U162" s="290"/>
      <c r="V162" s="290"/>
      <c r="W162" s="290"/>
      <c r="X162" s="290"/>
      <c r="Y162" s="290"/>
      <c r="Z162" s="290"/>
    </row>
    <row r="163">
      <c r="A163" s="335" t="str">
        <f t="shared" ref="A163:B163" si="62">A47</f>
        <v>BAL-23</v>
      </c>
      <c r="B163" s="349" t="str">
        <f t="shared" si="62"/>
        <v>Vino del mes rango 600$</v>
      </c>
      <c r="C163" s="325">
        <f>8/$C$126</f>
        <v>0.2857142857</v>
      </c>
      <c r="D163" s="352">
        <f t="shared" si="22"/>
        <v>600</v>
      </c>
      <c r="E163" s="312">
        <f t="shared" si="23"/>
        <v>171.4285714</v>
      </c>
      <c r="F163" s="312">
        <f>E163*C126</f>
        <v>4800</v>
      </c>
      <c r="G163" s="375">
        <f t="shared" si="24"/>
        <v>1853.448276</v>
      </c>
      <c r="H163" s="312">
        <f t="shared" si="25"/>
        <v>529.5566502</v>
      </c>
      <c r="I163" s="312">
        <f>H163*C126</f>
        <v>14827.58621</v>
      </c>
      <c r="J163" s="315">
        <f t="shared" si="26"/>
        <v>0.3237209302</v>
      </c>
      <c r="K163" s="282"/>
      <c r="L163" s="282"/>
      <c r="M163" s="384"/>
      <c r="N163" s="282"/>
      <c r="O163" s="282"/>
      <c r="P163" s="290"/>
      <c r="Q163" s="290"/>
      <c r="R163" s="290"/>
      <c r="S163" s="290"/>
      <c r="T163" s="290"/>
      <c r="U163" s="290"/>
      <c r="V163" s="290"/>
      <c r="W163" s="290"/>
      <c r="X163" s="290"/>
      <c r="Y163" s="290"/>
      <c r="Z163" s="290"/>
    </row>
    <row r="164">
      <c r="A164" s="335" t="str">
        <f t="shared" ref="A164:B164" si="63">A48</f>
        <v>BAL-24</v>
      </c>
      <c r="B164" s="349" t="str">
        <f t="shared" si="63"/>
        <v>Cerveza del mes </v>
      </c>
      <c r="C164" s="325">
        <f>11/$C$126</f>
        <v>0.3928571429</v>
      </c>
      <c r="D164" s="352">
        <f t="shared" si="22"/>
        <v>25</v>
      </c>
      <c r="E164" s="312">
        <f t="shared" si="23"/>
        <v>9.821428571</v>
      </c>
      <c r="F164" s="312">
        <f>E164*C126</f>
        <v>275</v>
      </c>
      <c r="G164" s="375">
        <f t="shared" si="24"/>
        <v>94.82758621</v>
      </c>
      <c r="H164" s="312">
        <f t="shared" si="25"/>
        <v>37.25369458</v>
      </c>
      <c r="I164" s="312">
        <f>H164*C126</f>
        <v>1043.103448</v>
      </c>
      <c r="J164" s="315">
        <f t="shared" si="26"/>
        <v>0.2636363636</v>
      </c>
      <c r="K164" s="282"/>
      <c r="L164" s="282"/>
      <c r="M164" s="384"/>
      <c r="N164" s="282"/>
      <c r="O164" s="282"/>
      <c r="P164" s="290"/>
      <c r="Q164" s="290"/>
      <c r="R164" s="290"/>
      <c r="S164" s="290"/>
      <c r="T164" s="290"/>
      <c r="U164" s="290"/>
      <c r="V164" s="290"/>
      <c r="W164" s="290"/>
      <c r="X164" s="290"/>
      <c r="Y164" s="290"/>
      <c r="Z164" s="290"/>
    </row>
    <row r="165">
      <c r="A165" s="335" t="str">
        <f t="shared" ref="A165:A170" si="64">A49</f>
        <v/>
      </c>
      <c r="B165" s="349"/>
      <c r="C165" s="325"/>
      <c r="D165" s="336"/>
      <c r="E165" s="312">
        <f t="shared" si="23"/>
        <v>0</v>
      </c>
      <c r="F165" s="312">
        <f>E165*C126</f>
        <v>0</v>
      </c>
      <c r="G165" s="375">
        <f t="shared" si="24"/>
        <v>0</v>
      </c>
      <c r="H165" s="312">
        <f t="shared" si="25"/>
        <v>0</v>
      </c>
      <c r="I165" s="312">
        <f>H165*C126</f>
        <v>0</v>
      </c>
      <c r="J165" s="315" t="str">
        <f t="shared" si="26"/>
        <v>#DIV/0!</v>
      </c>
      <c r="K165" s="282"/>
      <c r="L165" s="282"/>
      <c r="M165" s="384"/>
      <c r="N165" s="282"/>
      <c r="O165" s="282"/>
      <c r="P165" s="290"/>
      <c r="Q165" s="290"/>
      <c r="R165" s="290"/>
      <c r="S165" s="290"/>
      <c r="T165" s="290"/>
      <c r="U165" s="290"/>
      <c r="V165" s="290"/>
      <c r="W165" s="290"/>
      <c r="X165" s="290"/>
      <c r="Y165" s="290"/>
      <c r="Z165" s="290"/>
    </row>
    <row r="166">
      <c r="A166" s="335" t="str">
        <f t="shared" si="64"/>
        <v/>
      </c>
      <c r="B166" s="349"/>
      <c r="C166" s="325"/>
      <c r="D166" s="336"/>
      <c r="E166" s="312">
        <f t="shared" si="23"/>
        <v>0</v>
      </c>
      <c r="F166" s="312">
        <f>E166*C126</f>
        <v>0</v>
      </c>
      <c r="G166" s="375">
        <f t="shared" si="24"/>
        <v>0</v>
      </c>
      <c r="H166" s="312">
        <f t="shared" si="25"/>
        <v>0</v>
      </c>
      <c r="I166" s="312">
        <f>H166*C126</f>
        <v>0</v>
      </c>
      <c r="J166" s="315" t="str">
        <f t="shared" si="26"/>
        <v>#DIV/0!</v>
      </c>
      <c r="K166" s="282"/>
      <c r="L166" s="282"/>
      <c r="M166" s="384"/>
      <c r="N166" s="282"/>
      <c r="O166" s="282"/>
      <c r="P166" s="290"/>
      <c r="Q166" s="290"/>
      <c r="R166" s="290"/>
      <c r="S166" s="290"/>
      <c r="T166" s="290"/>
      <c r="U166" s="290"/>
      <c r="V166" s="290"/>
      <c r="W166" s="290"/>
      <c r="X166" s="290"/>
      <c r="Y166" s="290"/>
      <c r="Z166" s="290"/>
    </row>
    <row r="167">
      <c r="A167" s="335" t="str">
        <f t="shared" si="64"/>
        <v/>
      </c>
      <c r="B167" s="349"/>
      <c r="C167" s="325"/>
      <c r="D167" s="336"/>
      <c r="E167" s="312">
        <f t="shared" si="23"/>
        <v>0</v>
      </c>
      <c r="F167" s="312">
        <f>E167*C126</f>
        <v>0</v>
      </c>
      <c r="G167" s="375">
        <f t="shared" si="24"/>
        <v>0</v>
      </c>
      <c r="H167" s="312">
        <f t="shared" si="25"/>
        <v>0</v>
      </c>
      <c r="I167" s="312">
        <f>H167*C126</f>
        <v>0</v>
      </c>
      <c r="J167" s="315" t="str">
        <f t="shared" si="26"/>
        <v>#DIV/0!</v>
      </c>
      <c r="K167" s="282"/>
      <c r="L167" s="282"/>
      <c r="M167" s="384"/>
      <c r="N167" s="282"/>
      <c r="O167" s="282"/>
      <c r="P167" s="290"/>
      <c r="Q167" s="290"/>
      <c r="R167" s="290"/>
      <c r="S167" s="290"/>
      <c r="T167" s="290"/>
      <c r="U167" s="290"/>
      <c r="V167" s="290"/>
      <c r="W167" s="290"/>
      <c r="X167" s="290"/>
      <c r="Y167" s="290"/>
      <c r="Z167" s="290"/>
    </row>
    <row r="168">
      <c r="A168" s="335" t="str">
        <f t="shared" si="64"/>
        <v/>
      </c>
      <c r="B168" s="349"/>
      <c r="C168" s="325"/>
      <c r="D168" s="336"/>
      <c r="E168" s="312">
        <f t="shared" si="23"/>
        <v>0</v>
      </c>
      <c r="F168" s="312">
        <f>E168*C126</f>
        <v>0</v>
      </c>
      <c r="G168" s="375">
        <f t="shared" si="24"/>
        <v>0</v>
      </c>
      <c r="H168" s="312">
        <f t="shared" si="25"/>
        <v>0</v>
      </c>
      <c r="I168" s="312">
        <f>H168*C126</f>
        <v>0</v>
      </c>
      <c r="J168" s="315" t="str">
        <f t="shared" si="26"/>
        <v>#DIV/0!</v>
      </c>
      <c r="K168" s="282"/>
      <c r="L168" s="282"/>
      <c r="M168" s="384"/>
      <c r="N168" s="282"/>
      <c r="O168" s="282"/>
      <c r="P168" s="290"/>
      <c r="Q168" s="290"/>
      <c r="R168" s="290"/>
      <c r="S168" s="290"/>
      <c r="T168" s="290"/>
      <c r="U168" s="290"/>
      <c r="V168" s="290"/>
      <c r="W168" s="290"/>
      <c r="X168" s="290"/>
      <c r="Y168" s="290"/>
      <c r="Z168" s="290"/>
    </row>
    <row r="169">
      <c r="A169" s="335" t="str">
        <f t="shared" si="64"/>
        <v/>
      </c>
      <c r="B169" s="349"/>
      <c r="C169" s="325"/>
      <c r="D169" s="336"/>
      <c r="E169" s="312">
        <f t="shared" si="23"/>
        <v>0</v>
      </c>
      <c r="F169" s="312">
        <f>E169*C126</f>
        <v>0</v>
      </c>
      <c r="G169" s="375">
        <f t="shared" si="24"/>
        <v>0</v>
      </c>
      <c r="H169" s="312">
        <f t="shared" si="25"/>
        <v>0</v>
      </c>
      <c r="I169" s="312">
        <f>H169*C126</f>
        <v>0</v>
      </c>
      <c r="J169" s="315" t="str">
        <f t="shared" si="26"/>
        <v>#DIV/0!</v>
      </c>
      <c r="K169" s="282"/>
      <c r="L169" s="282"/>
      <c r="M169" s="384"/>
      <c r="N169" s="282"/>
      <c r="O169" s="282"/>
      <c r="P169" s="290"/>
      <c r="Q169" s="290"/>
      <c r="R169" s="290"/>
      <c r="S169" s="290"/>
      <c r="T169" s="290"/>
      <c r="U169" s="290"/>
      <c r="V169" s="290"/>
      <c r="W169" s="290"/>
      <c r="X169" s="290"/>
      <c r="Y169" s="290"/>
      <c r="Z169" s="290"/>
    </row>
    <row r="170">
      <c r="A170" s="335" t="str">
        <f t="shared" si="64"/>
        <v/>
      </c>
      <c r="B170" s="349"/>
      <c r="C170" s="325"/>
      <c r="D170" s="336"/>
      <c r="E170" s="312">
        <f t="shared" si="23"/>
        <v>0</v>
      </c>
      <c r="F170" s="312">
        <f>E170*C126</f>
        <v>0</v>
      </c>
      <c r="G170" s="375">
        <f t="shared" si="24"/>
        <v>0</v>
      </c>
      <c r="H170" s="312">
        <f t="shared" si="25"/>
        <v>0</v>
      </c>
      <c r="I170" s="312">
        <f>H170*C126</f>
        <v>0</v>
      </c>
      <c r="J170" s="315" t="str">
        <f t="shared" si="26"/>
        <v>#DIV/0!</v>
      </c>
      <c r="K170" s="282"/>
      <c r="L170" s="282"/>
      <c r="M170" s="384"/>
      <c r="N170" s="282"/>
      <c r="O170" s="282"/>
      <c r="P170" s="290"/>
      <c r="Q170" s="290"/>
      <c r="R170" s="290"/>
      <c r="S170" s="290"/>
      <c r="T170" s="290"/>
      <c r="U170" s="290"/>
      <c r="V170" s="290"/>
      <c r="W170" s="290"/>
      <c r="X170" s="290"/>
      <c r="Y170" s="290"/>
      <c r="Z170" s="290"/>
    </row>
    <row r="171">
      <c r="A171" s="335"/>
      <c r="B171" s="349"/>
      <c r="C171" s="325"/>
      <c r="D171" s="336"/>
      <c r="E171" s="312">
        <f t="shared" si="23"/>
        <v>0</v>
      </c>
      <c r="F171" s="312">
        <f>E171*C126</f>
        <v>0</v>
      </c>
      <c r="G171" s="375">
        <f t="shared" si="24"/>
        <v>0</v>
      </c>
      <c r="H171" s="312">
        <f t="shared" si="25"/>
        <v>0</v>
      </c>
      <c r="I171" s="312">
        <f>H171*C126</f>
        <v>0</v>
      </c>
      <c r="J171" s="315" t="str">
        <f t="shared" si="26"/>
        <v>#DIV/0!</v>
      </c>
      <c r="K171" s="282"/>
      <c r="L171" s="282"/>
      <c r="M171" s="384"/>
      <c r="N171" s="282"/>
      <c r="O171" s="282"/>
      <c r="P171" s="290"/>
      <c r="Q171" s="290"/>
      <c r="R171" s="290"/>
      <c r="S171" s="290"/>
      <c r="T171" s="290"/>
      <c r="U171" s="290"/>
      <c r="V171" s="290"/>
      <c r="W171" s="290"/>
      <c r="X171" s="290"/>
      <c r="Y171" s="290"/>
      <c r="Z171" s="290"/>
    </row>
    <row r="172">
      <c r="A172" s="335"/>
      <c r="B172" s="349"/>
      <c r="C172" s="325"/>
      <c r="D172" s="336"/>
      <c r="E172" s="312">
        <f t="shared" si="23"/>
        <v>0</v>
      </c>
      <c r="F172" s="312">
        <f>E172*C126</f>
        <v>0</v>
      </c>
      <c r="G172" s="375">
        <f t="shared" si="24"/>
        <v>0</v>
      </c>
      <c r="H172" s="312">
        <f t="shared" si="25"/>
        <v>0</v>
      </c>
      <c r="I172" s="312">
        <f>H172*C126</f>
        <v>0</v>
      </c>
      <c r="J172" s="315" t="str">
        <f t="shared" si="26"/>
        <v>#DIV/0!</v>
      </c>
      <c r="K172" s="282"/>
      <c r="L172" s="282"/>
      <c r="M172" s="384"/>
      <c r="N172" s="282"/>
      <c r="O172" s="282"/>
      <c r="P172" s="290"/>
      <c r="Q172" s="290"/>
      <c r="R172" s="290"/>
      <c r="S172" s="290"/>
      <c r="T172" s="290"/>
      <c r="U172" s="290"/>
      <c r="V172" s="290"/>
      <c r="W172" s="290"/>
      <c r="X172" s="290"/>
      <c r="Y172" s="290"/>
      <c r="Z172" s="290"/>
    </row>
    <row r="173">
      <c r="A173" s="335"/>
      <c r="B173" s="349"/>
      <c r="C173" s="325"/>
      <c r="D173" s="336"/>
      <c r="E173" s="312">
        <f t="shared" si="23"/>
        <v>0</v>
      </c>
      <c r="F173" s="312">
        <f>E173*C126</f>
        <v>0</v>
      </c>
      <c r="G173" s="372"/>
      <c r="H173" s="312">
        <f t="shared" si="25"/>
        <v>0</v>
      </c>
      <c r="I173" s="312">
        <f>H173*C126</f>
        <v>0</v>
      </c>
      <c r="J173" s="315" t="str">
        <f t="shared" si="26"/>
        <v>#DIV/0!</v>
      </c>
      <c r="K173" s="282"/>
      <c r="L173" s="282"/>
      <c r="M173" s="384"/>
      <c r="N173" s="282"/>
      <c r="O173" s="282"/>
      <c r="P173" s="290"/>
      <c r="Q173" s="290"/>
      <c r="R173" s="290"/>
      <c r="S173" s="290"/>
      <c r="T173" s="290"/>
      <c r="U173" s="290"/>
      <c r="V173" s="290"/>
      <c r="W173" s="290"/>
      <c r="X173" s="290"/>
      <c r="Y173" s="290"/>
      <c r="Z173" s="290"/>
    </row>
    <row r="174">
      <c r="A174" s="344"/>
      <c r="B174" s="345" t="s">
        <v>938</v>
      </c>
      <c r="C174" s="346">
        <f>SUM(C131:C173)</f>
        <v>47.07142857</v>
      </c>
      <c r="D174" s="346"/>
      <c r="E174" s="347">
        <f t="shared" ref="E174:F174" si="65">SUM(E131:E173)</f>
        <v>2317.142857</v>
      </c>
      <c r="F174" s="347">
        <f t="shared" si="65"/>
        <v>64880</v>
      </c>
      <c r="G174" s="346"/>
      <c r="H174" s="347">
        <f t="shared" ref="H174:I174" si="66">SUM(H131:H173)</f>
        <v>9346.828818</v>
      </c>
      <c r="I174" s="347">
        <f t="shared" si="66"/>
        <v>261711.2069</v>
      </c>
      <c r="J174" s="348">
        <f t="shared" si="26"/>
        <v>0.2479068465</v>
      </c>
      <c r="K174" s="282"/>
      <c r="L174" s="282"/>
      <c r="M174" s="384"/>
      <c r="N174" s="282"/>
      <c r="O174" s="282"/>
      <c r="P174" s="290"/>
      <c r="Q174" s="290"/>
      <c r="R174" s="290"/>
      <c r="S174" s="290"/>
      <c r="T174" s="290"/>
      <c r="U174" s="290"/>
      <c r="V174" s="290"/>
      <c r="W174" s="290"/>
      <c r="X174" s="290"/>
      <c r="Y174" s="290"/>
      <c r="Z174" s="290"/>
    </row>
    <row r="175">
      <c r="A175" s="335" t="str">
        <f t="shared" ref="A175:B175" si="67">A59</f>
        <v>COP-01</v>
      </c>
      <c r="B175" s="349" t="str">
        <f t="shared" si="67"/>
        <v>Damana 5</v>
      </c>
      <c r="C175" s="350">
        <f>20/$C$126</f>
        <v>0.7142857143</v>
      </c>
      <c r="D175" s="352">
        <f t="shared" ref="D175:D208" si="69">D59</f>
        <v>36.6</v>
      </c>
      <c r="E175" s="312">
        <f t="shared" ref="E175:E215" si="70">D175*C175</f>
        <v>26.14285714</v>
      </c>
      <c r="F175" s="312">
        <f>E175*C126</f>
        <v>732</v>
      </c>
      <c r="G175" s="375">
        <f t="shared" ref="G175:G228" si="71">G59</f>
        <v>189.6551724</v>
      </c>
      <c r="H175" s="312">
        <f t="shared" ref="H175:H215" si="72">G175*C175</f>
        <v>135.4679803</v>
      </c>
      <c r="I175" s="312">
        <f>H175*C126</f>
        <v>3793.103448</v>
      </c>
      <c r="J175" s="315">
        <f t="shared" si="26"/>
        <v>0.1929818182</v>
      </c>
      <c r="K175" s="282"/>
      <c r="L175" s="282"/>
      <c r="M175" s="384"/>
      <c r="N175" s="282"/>
      <c r="O175" s="282"/>
      <c r="P175" s="331"/>
      <c r="Q175" s="331"/>
      <c r="R175" s="331"/>
      <c r="S175" s="331"/>
      <c r="T175" s="331"/>
      <c r="U175" s="331"/>
      <c r="V175" s="331"/>
      <c r="W175" s="331"/>
      <c r="X175" s="331"/>
      <c r="Y175" s="331"/>
      <c r="Z175" s="331"/>
    </row>
    <row r="176">
      <c r="A176" s="335" t="str">
        <f t="shared" ref="A176:B176" si="68">A60</f>
        <v>COP-02</v>
      </c>
      <c r="B176" s="349" t="str">
        <f t="shared" si="68"/>
        <v>Matua</v>
      </c>
      <c r="C176" s="350">
        <f>5/$C$126</f>
        <v>0.1785714286</v>
      </c>
      <c r="D176" s="352">
        <f t="shared" si="69"/>
        <v>55</v>
      </c>
      <c r="E176" s="312">
        <f t="shared" si="70"/>
        <v>9.821428571</v>
      </c>
      <c r="F176" s="312">
        <f>E176*C126</f>
        <v>275</v>
      </c>
      <c r="G176" s="375">
        <f t="shared" si="71"/>
        <v>206.8965517</v>
      </c>
      <c r="H176" s="312">
        <f t="shared" si="72"/>
        <v>36.94581281</v>
      </c>
      <c r="I176" s="312">
        <f>H176*C126</f>
        <v>1034.482759</v>
      </c>
      <c r="J176" s="315">
        <f t="shared" si="26"/>
        <v>0.2658333333</v>
      </c>
      <c r="K176" s="282"/>
      <c r="L176" s="282"/>
      <c r="M176" s="384"/>
      <c r="N176" s="282"/>
      <c r="O176" s="282"/>
      <c r="P176" s="290"/>
      <c r="Q176" s="290"/>
      <c r="R176" s="290"/>
      <c r="S176" s="290"/>
      <c r="T176" s="290"/>
      <c r="U176" s="290"/>
      <c r="V176" s="290"/>
      <c r="W176" s="290"/>
      <c r="X176" s="290"/>
      <c r="Y176" s="290"/>
      <c r="Z176" s="290"/>
    </row>
    <row r="177">
      <c r="A177" s="335" t="str">
        <f t="shared" ref="A177:B177" si="73">A61</f>
        <v>COP-03</v>
      </c>
      <c r="B177" s="349" t="str">
        <f t="shared" si="73"/>
        <v>Kris Pinot girgio</v>
      </c>
      <c r="C177" s="350">
        <f>20/$C$126</f>
        <v>0.7142857143</v>
      </c>
      <c r="D177" s="352">
        <f t="shared" si="69"/>
        <v>46.6</v>
      </c>
      <c r="E177" s="312">
        <f t="shared" si="70"/>
        <v>33.28571429</v>
      </c>
      <c r="F177" s="312">
        <f>E177*C126</f>
        <v>932</v>
      </c>
      <c r="G177" s="375">
        <f t="shared" si="71"/>
        <v>189.6551724</v>
      </c>
      <c r="H177" s="312">
        <f t="shared" si="72"/>
        <v>135.4679803</v>
      </c>
      <c r="I177" s="312">
        <f>H177*C126</f>
        <v>3793.103448</v>
      </c>
      <c r="J177" s="315">
        <f t="shared" si="26"/>
        <v>0.2457090909</v>
      </c>
      <c r="K177" s="282"/>
      <c r="L177" s="282"/>
      <c r="M177" s="384"/>
      <c r="N177" s="282"/>
      <c r="O177" s="282"/>
      <c r="P177" s="290"/>
      <c r="Q177" s="290"/>
      <c r="R177" s="290"/>
      <c r="S177" s="290"/>
      <c r="T177" s="290"/>
      <c r="U177" s="290"/>
      <c r="V177" s="290"/>
      <c r="W177" s="290"/>
      <c r="X177" s="290"/>
      <c r="Y177" s="290"/>
      <c r="Z177" s="290"/>
    </row>
    <row r="178">
      <c r="A178" s="335" t="str">
        <f t="shared" ref="A178:B178" si="74">A62</f>
        <v>COP-04</v>
      </c>
      <c r="B178" s="349" t="str">
        <f t="shared" si="74"/>
        <v>Ginebra (Mínimo)</v>
      </c>
      <c r="C178" s="350">
        <f t="shared" ref="C178:C189" si="76">5/$C$126</f>
        <v>0.1785714286</v>
      </c>
      <c r="D178" s="352">
        <f t="shared" si="69"/>
        <v>19.66666667</v>
      </c>
      <c r="E178" s="312">
        <f t="shared" si="70"/>
        <v>3.511904762</v>
      </c>
      <c r="F178" s="312">
        <f>E178*C126</f>
        <v>98.33333333</v>
      </c>
      <c r="G178" s="375">
        <f t="shared" si="71"/>
        <v>125</v>
      </c>
      <c r="H178" s="312">
        <f t="shared" si="72"/>
        <v>22.32142857</v>
      </c>
      <c r="I178" s="312">
        <f>H178*C126</f>
        <v>625</v>
      </c>
      <c r="J178" s="315">
        <f t="shared" si="26"/>
        <v>0.1573333333</v>
      </c>
      <c r="K178" s="282"/>
      <c r="L178" s="282"/>
      <c r="M178" s="384"/>
      <c r="N178" s="282"/>
      <c r="O178" s="282"/>
      <c r="P178" s="290"/>
      <c r="Q178" s="290"/>
      <c r="R178" s="290"/>
      <c r="S178" s="290"/>
      <c r="T178" s="290"/>
      <c r="U178" s="290"/>
      <c r="V178" s="290"/>
      <c r="W178" s="290"/>
      <c r="X178" s="290"/>
      <c r="Y178" s="290"/>
      <c r="Z178" s="290"/>
    </row>
    <row r="179">
      <c r="A179" s="335" t="str">
        <f t="shared" ref="A179:B179" si="75">A63</f>
        <v>COP-05</v>
      </c>
      <c r="B179" s="349" t="str">
        <f t="shared" si="75"/>
        <v>Ginebra (Máximo)</v>
      </c>
      <c r="C179" s="350">
        <f t="shared" si="76"/>
        <v>0.1785714286</v>
      </c>
      <c r="D179" s="352">
        <f t="shared" si="69"/>
        <v>57.14285714</v>
      </c>
      <c r="E179" s="312">
        <f t="shared" si="70"/>
        <v>10.20408163</v>
      </c>
      <c r="F179" s="312">
        <f>E179*C126</f>
        <v>285.7142857</v>
      </c>
      <c r="G179" s="375">
        <f t="shared" si="71"/>
        <v>258.6206897</v>
      </c>
      <c r="H179" s="312">
        <f t="shared" si="72"/>
        <v>46.18226601</v>
      </c>
      <c r="I179" s="312">
        <f>H179*C126</f>
        <v>1293.103448</v>
      </c>
      <c r="J179" s="315">
        <f t="shared" si="26"/>
        <v>0.220952381</v>
      </c>
      <c r="K179" s="282"/>
      <c r="L179" s="282"/>
      <c r="M179" s="384"/>
      <c r="N179" s="282"/>
      <c r="O179" s="282"/>
      <c r="P179" s="290"/>
      <c r="Q179" s="290"/>
      <c r="R179" s="290"/>
      <c r="S179" s="290"/>
      <c r="T179" s="290"/>
      <c r="U179" s="290"/>
      <c r="V179" s="290"/>
      <c r="W179" s="290"/>
      <c r="X179" s="290"/>
      <c r="Y179" s="290"/>
      <c r="Z179" s="290"/>
    </row>
    <row r="180">
      <c r="A180" s="335" t="str">
        <f t="shared" ref="A180:B180" si="77">A64</f>
        <v>COP-06</v>
      </c>
      <c r="B180" s="349" t="str">
        <f t="shared" si="77"/>
        <v>Whisky (Mínimo)</v>
      </c>
      <c r="C180" s="350">
        <f t="shared" si="76"/>
        <v>0.1785714286</v>
      </c>
      <c r="D180" s="352">
        <f t="shared" si="69"/>
        <v>17</v>
      </c>
      <c r="E180" s="312">
        <f t="shared" si="70"/>
        <v>3.035714286</v>
      </c>
      <c r="F180" s="312">
        <f>E180*C126</f>
        <v>85</v>
      </c>
      <c r="G180" s="375">
        <f t="shared" si="71"/>
        <v>129.3103448</v>
      </c>
      <c r="H180" s="312">
        <f t="shared" si="72"/>
        <v>23.091133</v>
      </c>
      <c r="I180" s="312">
        <f>H180*C126</f>
        <v>646.5517241</v>
      </c>
      <c r="J180" s="315">
        <f t="shared" si="26"/>
        <v>0.1314666667</v>
      </c>
      <c r="K180" s="282"/>
      <c r="L180" s="282"/>
      <c r="M180" s="384"/>
      <c r="N180" s="282"/>
      <c r="O180" s="282"/>
      <c r="P180" s="290"/>
      <c r="Q180" s="290"/>
      <c r="R180" s="290"/>
      <c r="S180" s="290"/>
      <c r="T180" s="290"/>
      <c r="U180" s="290"/>
      <c r="V180" s="290"/>
      <c r="W180" s="290"/>
      <c r="X180" s="290"/>
      <c r="Y180" s="290"/>
      <c r="Z180" s="290"/>
    </row>
    <row r="181">
      <c r="A181" s="335" t="str">
        <f t="shared" ref="A181:B181" si="78">A65</f>
        <v>COP-07</v>
      </c>
      <c r="B181" s="349" t="str">
        <f t="shared" si="78"/>
        <v>Whisky (Máximo)</v>
      </c>
      <c r="C181" s="350">
        <f t="shared" si="76"/>
        <v>0.1785714286</v>
      </c>
      <c r="D181" s="352">
        <f t="shared" si="69"/>
        <v>45</v>
      </c>
      <c r="E181" s="312">
        <f t="shared" si="70"/>
        <v>8.035714286</v>
      </c>
      <c r="F181" s="312">
        <f>E181*C126</f>
        <v>225</v>
      </c>
      <c r="G181" s="375">
        <f t="shared" si="71"/>
        <v>215.5172414</v>
      </c>
      <c r="H181" s="312">
        <f t="shared" si="72"/>
        <v>38.48522167</v>
      </c>
      <c r="I181" s="312">
        <f>H181*C126</f>
        <v>1077.586207</v>
      </c>
      <c r="J181" s="315">
        <f t="shared" si="26"/>
        <v>0.2088</v>
      </c>
      <c r="K181" s="282"/>
      <c r="L181" s="282"/>
      <c r="M181" s="384"/>
      <c r="N181" s="282"/>
      <c r="O181" s="282"/>
      <c r="P181" s="290"/>
      <c r="Q181" s="290"/>
      <c r="R181" s="290"/>
      <c r="S181" s="290"/>
      <c r="T181" s="290"/>
      <c r="U181" s="290"/>
      <c r="V181" s="290"/>
      <c r="W181" s="290"/>
      <c r="X181" s="290"/>
      <c r="Y181" s="290"/>
      <c r="Z181" s="290"/>
    </row>
    <row r="182">
      <c r="A182" s="335" t="str">
        <f t="shared" ref="A182:B182" si="79">A66</f>
        <v>COP-08</v>
      </c>
      <c r="B182" s="349" t="str">
        <f t="shared" si="79"/>
        <v>Ron (Mínimo)</v>
      </c>
      <c r="C182" s="350">
        <f t="shared" si="76"/>
        <v>0.1785714286</v>
      </c>
      <c r="D182" s="352">
        <f t="shared" si="69"/>
        <v>19</v>
      </c>
      <c r="E182" s="312">
        <f t="shared" si="70"/>
        <v>3.392857143</v>
      </c>
      <c r="F182" s="312">
        <f>E182*C126</f>
        <v>95</v>
      </c>
      <c r="G182" s="375">
        <f t="shared" si="71"/>
        <v>133.6206897</v>
      </c>
      <c r="H182" s="312">
        <f t="shared" si="72"/>
        <v>23.86083744</v>
      </c>
      <c r="I182" s="312">
        <f>H182*C126</f>
        <v>668.1034483</v>
      </c>
      <c r="J182" s="315">
        <f t="shared" si="26"/>
        <v>0.1421935484</v>
      </c>
      <c r="K182" s="282"/>
      <c r="L182" s="282"/>
      <c r="M182" s="384"/>
      <c r="N182" s="282"/>
      <c r="O182" s="282"/>
      <c r="P182" s="290"/>
      <c r="Q182" s="290"/>
      <c r="R182" s="290"/>
      <c r="S182" s="290"/>
      <c r="T182" s="290"/>
      <c r="U182" s="290"/>
      <c r="V182" s="290"/>
      <c r="W182" s="290"/>
      <c r="X182" s="290"/>
      <c r="Y182" s="290"/>
      <c r="Z182" s="290"/>
    </row>
    <row r="183">
      <c r="A183" s="335" t="str">
        <f t="shared" ref="A183:B183" si="80">A67</f>
        <v>COP-09</v>
      </c>
      <c r="B183" s="349" t="str">
        <f t="shared" si="80"/>
        <v>Ron (Máximo)</v>
      </c>
      <c r="C183" s="350">
        <f t="shared" si="76"/>
        <v>0.1785714286</v>
      </c>
      <c r="D183" s="352">
        <f t="shared" si="69"/>
        <v>40</v>
      </c>
      <c r="E183" s="312">
        <f t="shared" si="70"/>
        <v>7.142857143</v>
      </c>
      <c r="F183" s="312">
        <f>E183*C126</f>
        <v>200</v>
      </c>
      <c r="G183" s="375">
        <f t="shared" si="71"/>
        <v>206.8965517</v>
      </c>
      <c r="H183" s="312">
        <f t="shared" si="72"/>
        <v>36.94581281</v>
      </c>
      <c r="I183" s="312">
        <f>H183*C126</f>
        <v>1034.482759</v>
      </c>
      <c r="J183" s="315">
        <f t="shared" si="26"/>
        <v>0.1933333333</v>
      </c>
      <c r="K183" s="282"/>
      <c r="L183" s="282"/>
      <c r="M183" s="384"/>
      <c r="N183" s="282"/>
      <c r="O183" s="282"/>
      <c r="P183" s="290"/>
      <c r="Q183" s="290"/>
      <c r="R183" s="290"/>
      <c r="S183" s="290"/>
      <c r="T183" s="290"/>
      <c r="U183" s="290"/>
      <c r="V183" s="290"/>
      <c r="W183" s="290"/>
      <c r="X183" s="290"/>
      <c r="Y183" s="290"/>
      <c r="Z183" s="290"/>
    </row>
    <row r="184">
      <c r="A184" s="335" t="str">
        <f t="shared" ref="A184:B184" si="81">A68</f>
        <v>COP-10</v>
      </c>
      <c r="B184" s="349" t="str">
        <f t="shared" si="81"/>
        <v>Tequila (Mínimo)</v>
      </c>
      <c r="C184" s="350">
        <f t="shared" si="76"/>
        <v>0.1785714286</v>
      </c>
      <c r="D184" s="352">
        <f t="shared" si="69"/>
        <v>15</v>
      </c>
      <c r="E184" s="312">
        <f t="shared" si="70"/>
        <v>2.678571429</v>
      </c>
      <c r="F184" s="312">
        <f>E184*C126</f>
        <v>75</v>
      </c>
      <c r="G184" s="375">
        <f t="shared" si="71"/>
        <v>116.3793103</v>
      </c>
      <c r="H184" s="312">
        <f t="shared" si="72"/>
        <v>20.7820197</v>
      </c>
      <c r="I184" s="312">
        <f>H184*C126</f>
        <v>581.8965517</v>
      </c>
      <c r="J184" s="315">
        <f t="shared" si="26"/>
        <v>0.1288888889</v>
      </c>
      <c r="K184" s="282"/>
      <c r="L184" s="282"/>
      <c r="M184" s="384"/>
      <c r="N184" s="282"/>
      <c r="O184" s="282"/>
      <c r="P184" s="290"/>
      <c r="Q184" s="290"/>
      <c r="R184" s="290"/>
      <c r="S184" s="290"/>
      <c r="T184" s="290"/>
      <c r="U184" s="290"/>
      <c r="V184" s="290"/>
      <c r="W184" s="290"/>
      <c r="X184" s="290"/>
      <c r="Y184" s="290"/>
      <c r="Z184" s="290"/>
    </row>
    <row r="185">
      <c r="A185" s="335" t="str">
        <f t="shared" ref="A185:B185" si="82">A69</f>
        <v>COP-11</v>
      </c>
      <c r="B185" s="349" t="str">
        <f t="shared" si="82"/>
        <v>Tequila (Máximo)</v>
      </c>
      <c r="C185" s="350">
        <f t="shared" si="76"/>
        <v>0.1785714286</v>
      </c>
      <c r="D185" s="352">
        <f t="shared" si="69"/>
        <v>35</v>
      </c>
      <c r="E185" s="312">
        <f t="shared" si="70"/>
        <v>6.25</v>
      </c>
      <c r="F185" s="312">
        <f>E185*C126</f>
        <v>175</v>
      </c>
      <c r="G185" s="375">
        <f t="shared" si="71"/>
        <v>172.4137931</v>
      </c>
      <c r="H185" s="312">
        <f t="shared" si="72"/>
        <v>30.78817734</v>
      </c>
      <c r="I185" s="312">
        <f>H185*C126</f>
        <v>862.0689655</v>
      </c>
      <c r="J185" s="315">
        <f t="shared" si="26"/>
        <v>0.203</v>
      </c>
      <c r="K185" s="282"/>
      <c r="L185" s="282"/>
      <c r="M185" s="384"/>
      <c r="N185" s="282"/>
      <c r="O185" s="282"/>
      <c r="P185" s="290"/>
      <c r="Q185" s="290"/>
      <c r="R185" s="290"/>
      <c r="S185" s="290"/>
      <c r="T185" s="290"/>
      <c r="U185" s="290"/>
      <c r="V185" s="290"/>
      <c r="W185" s="290"/>
      <c r="X185" s="290"/>
      <c r="Y185" s="290"/>
      <c r="Z185" s="290"/>
    </row>
    <row r="186">
      <c r="A186" s="335" t="str">
        <f t="shared" ref="A186:B186" si="83">A70</f>
        <v>COP-12</v>
      </c>
      <c r="B186" s="349" t="str">
        <f t="shared" si="83"/>
        <v>Mezcal (Mínimo)</v>
      </c>
      <c r="C186" s="350">
        <f t="shared" si="76"/>
        <v>0.1785714286</v>
      </c>
      <c r="D186" s="352">
        <f t="shared" si="69"/>
        <v>20</v>
      </c>
      <c r="E186" s="312">
        <f t="shared" si="70"/>
        <v>3.571428571</v>
      </c>
      <c r="F186" s="312">
        <f>E186*C126</f>
        <v>100</v>
      </c>
      <c r="G186" s="375">
        <f t="shared" si="71"/>
        <v>146.5517241</v>
      </c>
      <c r="H186" s="312">
        <f t="shared" si="72"/>
        <v>26.16995074</v>
      </c>
      <c r="I186" s="312">
        <f>H186*C126</f>
        <v>732.7586207</v>
      </c>
      <c r="J186" s="315">
        <f t="shared" si="26"/>
        <v>0.1364705882</v>
      </c>
      <c r="K186" s="282"/>
      <c r="L186" s="282"/>
      <c r="M186" s="384"/>
      <c r="N186" s="282"/>
      <c r="O186" s="282"/>
      <c r="P186" s="290"/>
      <c r="Q186" s="290"/>
      <c r="R186" s="290"/>
      <c r="S186" s="290"/>
      <c r="T186" s="290"/>
      <c r="U186" s="290"/>
      <c r="V186" s="290"/>
      <c r="W186" s="290"/>
      <c r="X186" s="290"/>
      <c r="Y186" s="290"/>
      <c r="Z186" s="290"/>
    </row>
    <row r="187">
      <c r="A187" s="335" t="str">
        <f t="shared" ref="A187:B187" si="84">A71</f>
        <v>COP-13</v>
      </c>
      <c r="B187" s="349" t="str">
        <f t="shared" si="84"/>
        <v>Mezcal (Máximo)</v>
      </c>
      <c r="C187" s="350">
        <f t="shared" si="76"/>
        <v>0.1785714286</v>
      </c>
      <c r="D187" s="352">
        <f t="shared" si="69"/>
        <v>60</v>
      </c>
      <c r="E187" s="312">
        <f t="shared" si="70"/>
        <v>10.71428571</v>
      </c>
      <c r="F187" s="312">
        <f>E187*C126</f>
        <v>300</v>
      </c>
      <c r="G187" s="375">
        <f t="shared" si="71"/>
        <v>275.862069</v>
      </c>
      <c r="H187" s="312">
        <f t="shared" si="72"/>
        <v>49.26108374</v>
      </c>
      <c r="I187" s="312">
        <f>H187*C126</f>
        <v>1379.310345</v>
      </c>
      <c r="J187" s="315">
        <f t="shared" si="26"/>
        <v>0.2175</v>
      </c>
      <c r="K187" s="282"/>
      <c r="L187" s="282"/>
      <c r="M187" s="384"/>
      <c r="N187" s="282"/>
      <c r="O187" s="282"/>
      <c r="P187" s="290"/>
      <c r="Q187" s="290"/>
      <c r="R187" s="290"/>
      <c r="S187" s="290"/>
      <c r="T187" s="290"/>
      <c r="U187" s="290"/>
      <c r="V187" s="290"/>
      <c r="W187" s="290"/>
      <c r="X187" s="290"/>
      <c r="Y187" s="290"/>
      <c r="Z187" s="290"/>
    </row>
    <row r="188">
      <c r="A188" s="335" t="str">
        <f t="shared" ref="A188:B188" si="85">A72</f>
        <v>COP-14</v>
      </c>
      <c r="B188" s="349" t="str">
        <f t="shared" si="85"/>
        <v>Vodka (Mínimo)</v>
      </c>
      <c r="C188" s="350">
        <f t="shared" si="76"/>
        <v>0.1785714286</v>
      </c>
      <c r="D188" s="352">
        <f t="shared" si="69"/>
        <v>12</v>
      </c>
      <c r="E188" s="312">
        <f t="shared" si="70"/>
        <v>2.142857143</v>
      </c>
      <c r="F188" s="312">
        <f>E188*C126</f>
        <v>60</v>
      </c>
      <c r="G188" s="375">
        <f t="shared" si="71"/>
        <v>129.3103448</v>
      </c>
      <c r="H188" s="312">
        <f t="shared" si="72"/>
        <v>23.091133</v>
      </c>
      <c r="I188" s="312">
        <f>H188*C126</f>
        <v>646.5517241</v>
      </c>
      <c r="J188" s="315">
        <f t="shared" si="26"/>
        <v>0.0928</v>
      </c>
      <c r="K188" s="282"/>
      <c r="L188" s="282"/>
      <c r="M188" s="384"/>
      <c r="N188" s="282"/>
      <c r="O188" s="282"/>
      <c r="P188" s="290"/>
      <c r="Q188" s="290"/>
      <c r="R188" s="290"/>
      <c r="S188" s="290"/>
      <c r="T188" s="290"/>
      <c r="U188" s="290"/>
      <c r="V188" s="290"/>
      <c r="W188" s="290"/>
      <c r="X188" s="290"/>
      <c r="Y188" s="290"/>
      <c r="Z188" s="290"/>
    </row>
    <row r="189">
      <c r="A189" s="335" t="str">
        <f t="shared" ref="A189:B189" si="86">A73</f>
        <v>COP-15</v>
      </c>
      <c r="B189" s="349" t="str">
        <f t="shared" si="86"/>
        <v>Vodka (Máximo)</v>
      </c>
      <c r="C189" s="350">
        <f t="shared" si="76"/>
        <v>0.1785714286</v>
      </c>
      <c r="D189" s="352">
        <f t="shared" si="69"/>
        <v>40</v>
      </c>
      <c r="E189" s="312">
        <f t="shared" si="70"/>
        <v>7.142857143</v>
      </c>
      <c r="F189" s="312">
        <f>E189*C126</f>
        <v>200</v>
      </c>
      <c r="G189" s="375">
        <f t="shared" si="71"/>
        <v>202.5862069</v>
      </c>
      <c r="H189" s="312">
        <f t="shared" si="72"/>
        <v>36.17610837</v>
      </c>
      <c r="I189" s="312">
        <f>H189*C126</f>
        <v>1012.931034</v>
      </c>
      <c r="J189" s="315">
        <f t="shared" si="26"/>
        <v>0.1974468085</v>
      </c>
      <c r="K189" s="282"/>
      <c r="L189" s="282"/>
      <c r="M189" s="384"/>
      <c r="N189" s="282"/>
      <c r="O189" s="282"/>
      <c r="P189" s="290"/>
      <c r="Q189" s="290"/>
      <c r="R189" s="290"/>
      <c r="S189" s="290"/>
      <c r="T189" s="290"/>
      <c r="U189" s="290"/>
      <c r="V189" s="290"/>
      <c r="W189" s="290"/>
      <c r="X189" s="290"/>
      <c r="Y189" s="290"/>
      <c r="Z189" s="290"/>
    </row>
    <row r="190">
      <c r="A190" s="335" t="str">
        <f t="shared" ref="A190:B190" si="87">A74</f>
        <v/>
      </c>
      <c r="B190" s="349" t="str">
        <f t="shared" si="87"/>
        <v/>
      </c>
      <c r="C190" s="350"/>
      <c r="D190" s="352" t="str">
        <f t="shared" si="69"/>
        <v/>
      </c>
      <c r="E190" s="312">
        <f t="shared" si="70"/>
        <v>0</v>
      </c>
      <c r="F190" s="312">
        <f>E190*C126</f>
        <v>0</v>
      </c>
      <c r="G190" s="375">
        <f t="shared" si="71"/>
        <v>0</v>
      </c>
      <c r="H190" s="312">
        <f t="shared" si="72"/>
        <v>0</v>
      </c>
      <c r="I190" s="312">
        <f>H190*C126</f>
        <v>0</v>
      </c>
      <c r="J190" s="315" t="str">
        <f t="shared" si="26"/>
        <v>#DIV/0!</v>
      </c>
      <c r="K190" s="282"/>
      <c r="L190" s="282"/>
      <c r="M190" s="384"/>
      <c r="N190" s="282"/>
      <c r="O190" s="282"/>
      <c r="P190" s="331"/>
      <c r="Q190" s="331"/>
      <c r="R190" s="331"/>
      <c r="S190" s="331"/>
      <c r="T190" s="331"/>
      <c r="U190" s="331"/>
      <c r="V190" s="331"/>
      <c r="W190" s="331"/>
      <c r="X190" s="331"/>
      <c r="Y190" s="331"/>
      <c r="Z190" s="331"/>
    </row>
    <row r="191">
      <c r="A191" s="335" t="str">
        <f t="shared" ref="A191:B191" si="88">A75</f>
        <v/>
      </c>
      <c r="B191" s="349" t="str">
        <f t="shared" si="88"/>
        <v/>
      </c>
      <c r="C191" s="350"/>
      <c r="D191" s="352" t="str">
        <f t="shared" si="69"/>
        <v/>
      </c>
      <c r="E191" s="312">
        <f t="shared" si="70"/>
        <v>0</v>
      </c>
      <c r="F191" s="312">
        <f>E191*C126</f>
        <v>0</v>
      </c>
      <c r="G191" s="375">
        <f t="shared" si="71"/>
        <v>0</v>
      </c>
      <c r="H191" s="312">
        <f t="shared" si="72"/>
        <v>0</v>
      </c>
      <c r="I191" s="312">
        <f>H191*C126</f>
        <v>0</v>
      </c>
      <c r="J191" s="315" t="str">
        <f t="shared" si="26"/>
        <v>#DIV/0!</v>
      </c>
      <c r="K191" s="282"/>
      <c r="L191" s="282"/>
      <c r="M191" s="384"/>
      <c r="N191" s="282"/>
      <c r="O191" s="282"/>
      <c r="P191" s="290"/>
      <c r="Q191" s="290"/>
      <c r="R191" s="290"/>
      <c r="S191" s="290"/>
      <c r="T191" s="290"/>
      <c r="U191" s="290"/>
      <c r="V191" s="290"/>
      <c r="W191" s="290"/>
      <c r="X191" s="290"/>
      <c r="Y191" s="290"/>
      <c r="Z191" s="290"/>
    </row>
    <row r="192">
      <c r="A192" s="335" t="str">
        <f t="shared" ref="A192:B192" si="89">A76</f>
        <v/>
      </c>
      <c r="B192" s="349" t="str">
        <f t="shared" si="89"/>
        <v/>
      </c>
      <c r="C192" s="350"/>
      <c r="D192" s="352" t="str">
        <f t="shared" si="69"/>
        <v/>
      </c>
      <c r="E192" s="312">
        <f t="shared" si="70"/>
        <v>0</v>
      </c>
      <c r="F192" s="312">
        <f>E192*C126</f>
        <v>0</v>
      </c>
      <c r="G192" s="375">
        <f t="shared" si="71"/>
        <v>0</v>
      </c>
      <c r="H192" s="312">
        <f t="shared" si="72"/>
        <v>0</v>
      </c>
      <c r="I192" s="312">
        <f>H192*C126</f>
        <v>0</v>
      </c>
      <c r="J192" s="315" t="str">
        <f t="shared" si="26"/>
        <v>#DIV/0!</v>
      </c>
      <c r="K192" s="282"/>
      <c r="L192" s="282"/>
      <c r="M192" s="384"/>
      <c r="N192" s="282"/>
      <c r="O192" s="282"/>
      <c r="P192" s="290"/>
      <c r="Q192" s="290"/>
      <c r="R192" s="290"/>
      <c r="S192" s="290"/>
      <c r="T192" s="290"/>
      <c r="U192" s="290"/>
      <c r="V192" s="290"/>
      <c r="W192" s="290"/>
      <c r="X192" s="290"/>
      <c r="Y192" s="290"/>
      <c r="Z192" s="290"/>
    </row>
    <row r="193">
      <c r="A193" s="335" t="str">
        <f t="shared" ref="A193:B193" si="90">A77</f>
        <v/>
      </c>
      <c r="B193" s="349" t="str">
        <f t="shared" si="90"/>
        <v/>
      </c>
      <c r="C193" s="350"/>
      <c r="D193" s="352" t="str">
        <f t="shared" si="69"/>
        <v/>
      </c>
      <c r="E193" s="312">
        <f t="shared" si="70"/>
        <v>0</v>
      </c>
      <c r="F193" s="312">
        <f>E193*C126</f>
        <v>0</v>
      </c>
      <c r="G193" s="375">
        <f t="shared" si="71"/>
        <v>0</v>
      </c>
      <c r="H193" s="312">
        <f t="shared" si="72"/>
        <v>0</v>
      </c>
      <c r="I193" s="312">
        <f>H193*C126</f>
        <v>0</v>
      </c>
      <c r="J193" s="315" t="str">
        <f t="shared" si="26"/>
        <v>#DIV/0!</v>
      </c>
      <c r="K193" s="282"/>
      <c r="L193" s="282"/>
      <c r="M193" s="384"/>
      <c r="N193" s="282"/>
      <c r="O193" s="282"/>
      <c r="P193" s="290"/>
      <c r="Q193" s="290"/>
      <c r="R193" s="290"/>
      <c r="S193" s="290"/>
      <c r="T193" s="290"/>
      <c r="U193" s="290"/>
      <c r="V193" s="290"/>
      <c r="W193" s="290"/>
      <c r="X193" s="290"/>
      <c r="Y193" s="290"/>
      <c r="Z193" s="290"/>
    </row>
    <row r="194">
      <c r="A194" s="335" t="str">
        <f t="shared" ref="A194:B194" si="91">A78</f>
        <v/>
      </c>
      <c r="B194" s="349" t="str">
        <f t="shared" si="91"/>
        <v/>
      </c>
      <c r="C194" s="350"/>
      <c r="D194" s="352" t="str">
        <f t="shared" si="69"/>
        <v/>
      </c>
      <c r="E194" s="312">
        <f t="shared" si="70"/>
        <v>0</v>
      </c>
      <c r="F194" s="312">
        <f>E194*C126</f>
        <v>0</v>
      </c>
      <c r="G194" s="375">
        <f t="shared" si="71"/>
        <v>0</v>
      </c>
      <c r="H194" s="312">
        <f t="shared" si="72"/>
        <v>0</v>
      </c>
      <c r="I194" s="312">
        <f>H194*C126</f>
        <v>0</v>
      </c>
      <c r="J194" s="315" t="str">
        <f t="shared" si="26"/>
        <v>#DIV/0!</v>
      </c>
      <c r="K194" s="282"/>
      <c r="L194" s="282"/>
      <c r="M194" s="384"/>
      <c r="N194" s="282"/>
      <c r="O194" s="282"/>
      <c r="P194" s="290"/>
      <c r="Q194" s="290"/>
      <c r="R194" s="290"/>
      <c r="S194" s="290"/>
      <c r="T194" s="290"/>
      <c r="U194" s="290"/>
      <c r="V194" s="290"/>
      <c r="W194" s="290"/>
      <c r="X194" s="290"/>
      <c r="Y194" s="290"/>
      <c r="Z194" s="290"/>
    </row>
    <row r="195">
      <c r="A195" s="335" t="str">
        <f t="shared" ref="A195:B195" si="92">A79</f>
        <v/>
      </c>
      <c r="B195" s="349" t="str">
        <f t="shared" si="92"/>
        <v/>
      </c>
      <c r="C195" s="350"/>
      <c r="D195" s="352" t="str">
        <f t="shared" si="69"/>
        <v/>
      </c>
      <c r="E195" s="312">
        <f t="shared" si="70"/>
        <v>0</v>
      </c>
      <c r="F195" s="312">
        <f>E195*C126</f>
        <v>0</v>
      </c>
      <c r="G195" s="375">
        <f t="shared" si="71"/>
        <v>0</v>
      </c>
      <c r="H195" s="312">
        <f t="shared" si="72"/>
        <v>0</v>
      </c>
      <c r="I195" s="312">
        <f>H195*C126</f>
        <v>0</v>
      </c>
      <c r="J195" s="315" t="str">
        <f t="shared" si="26"/>
        <v>#DIV/0!</v>
      </c>
      <c r="K195" s="282"/>
      <c r="L195" s="282"/>
      <c r="M195" s="384"/>
      <c r="N195" s="282"/>
      <c r="O195" s="282"/>
      <c r="P195" s="290"/>
      <c r="Q195" s="290"/>
      <c r="R195" s="290"/>
      <c r="S195" s="290"/>
      <c r="T195" s="290"/>
      <c r="U195" s="290"/>
      <c r="V195" s="290"/>
      <c r="W195" s="290"/>
      <c r="X195" s="290"/>
      <c r="Y195" s="290"/>
      <c r="Z195" s="290"/>
    </row>
    <row r="196">
      <c r="A196" s="335" t="str">
        <f t="shared" ref="A196:B196" si="93">A80</f>
        <v/>
      </c>
      <c r="B196" s="349" t="str">
        <f t="shared" si="93"/>
        <v/>
      </c>
      <c r="C196" s="350"/>
      <c r="D196" s="352" t="str">
        <f t="shared" si="69"/>
        <v/>
      </c>
      <c r="E196" s="312">
        <f t="shared" si="70"/>
        <v>0</v>
      </c>
      <c r="F196" s="312">
        <f>E196*C126</f>
        <v>0</v>
      </c>
      <c r="G196" s="375">
        <f t="shared" si="71"/>
        <v>0</v>
      </c>
      <c r="H196" s="312">
        <f t="shared" si="72"/>
        <v>0</v>
      </c>
      <c r="I196" s="312">
        <f>H196*C126</f>
        <v>0</v>
      </c>
      <c r="J196" s="315" t="str">
        <f t="shared" si="26"/>
        <v>#DIV/0!</v>
      </c>
      <c r="K196" s="282"/>
      <c r="L196" s="282"/>
      <c r="M196" s="384"/>
      <c r="N196" s="282"/>
      <c r="O196" s="282"/>
      <c r="P196" s="290"/>
      <c r="Q196" s="290"/>
      <c r="R196" s="290"/>
      <c r="S196" s="290"/>
      <c r="T196" s="290"/>
      <c r="U196" s="290"/>
      <c r="V196" s="290"/>
      <c r="W196" s="290"/>
      <c r="X196" s="290"/>
      <c r="Y196" s="290"/>
      <c r="Z196" s="290"/>
    </row>
    <row r="197">
      <c r="A197" s="335" t="str">
        <f t="shared" ref="A197:B197" si="94">A81</f>
        <v/>
      </c>
      <c r="B197" s="349" t="str">
        <f t="shared" si="94"/>
        <v/>
      </c>
      <c r="C197" s="350"/>
      <c r="D197" s="352" t="str">
        <f t="shared" si="69"/>
        <v/>
      </c>
      <c r="E197" s="312">
        <f t="shared" si="70"/>
        <v>0</v>
      </c>
      <c r="F197" s="312">
        <f>E197*C126</f>
        <v>0</v>
      </c>
      <c r="G197" s="375">
        <f t="shared" si="71"/>
        <v>0</v>
      </c>
      <c r="H197" s="312">
        <f t="shared" si="72"/>
        <v>0</v>
      </c>
      <c r="I197" s="312">
        <f>H197*C126</f>
        <v>0</v>
      </c>
      <c r="J197" s="315" t="str">
        <f t="shared" si="26"/>
        <v>#DIV/0!</v>
      </c>
      <c r="K197" s="282"/>
      <c r="L197" s="282"/>
      <c r="M197" s="384"/>
      <c r="N197" s="282"/>
      <c r="O197" s="282"/>
      <c r="P197" s="290"/>
      <c r="Q197" s="290"/>
      <c r="R197" s="290"/>
      <c r="S197" s="290"/>
      <c r="T197" s="290"/>
      <c r="U197" s="290"/>
      <c r="V197" s="290"/>
      <c r="W197" s="290"/>
      <c r="X197" s="290"/>
      <c r="Y197" s="290"/>
      <c r="Z197" s="290"/>
    </row>
    <row r="198">
      <c r="A198" s="335" t="str">
        <f t="shared" ref="A198:B198" si="95">A82</f>
        <v/>
      </c>
      <c r="B198" s="349" t="str">
        <f t="shared" si="95"/>
        <v/>
      </c>
      <c r="C198" s="350"/>
      <c r="D198" s="352" t="str">
        <f t="shared" si="69"/>
        <v/>
      </c>
      <c r="E198" s="312">
        <f t="shared" si="70"/>
        <v>0</v>
      </c>
      <c r="F198" s="312">
        <f>E198*C126</f>
        <v>0</v>
      </c>
      <c r="G198" s="375">
        <f t="shared" si="71"/>
        <v>0</v>
      </c>
      <c r="H198" s="312">
        <f t="shared" si="72"/>
        <v>0</v>
      </c>
      <c r="I198" s="312">
        <f>H198*C126</f>
        <v>0</v>
      </c>
      <c r="J198" s="315" t="str">
        <f t="shared" si="26"/>
        <v>#DIV/0!</v>
      </c>
      <c r="K198" s="282"/>
      <c r="L198" s="282"/>
      <c r="M198" s="384"/>
      <c r="N198" s="282"/>
      <c r="O198" s="282"/>
      <c r="P198" s="290"/>
      <c r="Q198" s="290"/>
      <c r="R198" s="290"/>
      <c r="S198" s="290"/>
      <c r="T198" s="290"/>
      <c r="U198" s="290"/>
      <c r="V198" s="290"/>
      <c r="W198" s="290"/>
      <c r="X198" s="290"/>
      <c r="Y198" s="290"/>
      <c r="Z198" s="290"/>
    </row>
    <row r="199">
      <c r="A199" s="335" t="str">
        <f t="shared" ref="A199:B199" si="96">A83</f>
        <v/>
      </c>
      <c r="B199" s="349" t="str">
        <f t="shared" si="96"/>
        <v/>
      </c>
      <c r="C199" s="350"/>
      <c r="D199" s="352" t="str">
        <f t="shared" si="69"/>
        <v/>
      </c>
      <c r="E199" s="312">
        <f t="shared" si="70"/>
        <v>0</v>
      </c>
      <c r="F199" s="312">
        <f>E199*C126</f>
        <v>0</v>
      </c>
      <c r="G199" s="375">
        <f t="shared" si="71"/>
        <v>0</v>
      </c>
      <c r="H199" s="312">
        <f t="shared" si="72"/>
        <v>0</v>
      </c>
      <c r="I199" s="312">
        <f>H199*C126</f>
        <v>0</v>
      </c>
      <c r="J199" s="315" t="str">
        <f t="shared" si="26"/>
        <v>#DIV/0!</v>
      </c>
      <c r="K199" s="282"/>
      <c r="L199" s="282"/>
      <c r="M199" s="384"/>
      <c r="N199" s="282"/>
      <c r="O199" s="282"/>
      <c r="P199" s="290"/>
      <c r="Q199" s="290"/>
      <c r="R199" s="290"/>
      <c r="S199" s="290"/>
      <c r="T199" s="290"/>
      <c r="U199" s="290"/>
      <c r="V199" s="290"/>
      <c r="W199" s="290"/>
      <c r="X199" s="290"/>
      <c r="Y199" s="290"/>
      <c r="Z199" s="290"/>
    </row>
    <row r="200">
      <c r="A200" s="335" t="str">
        <f t="shared" ref="A200:B200" si="97">A84</f>
        <v/>
      </c>
      <c r="B200" s="349" t="str">
        <f t="shared" si="97"/>
        <v/>
      </c>
      <c r="C200" s="350"/>
      <c r="D200" s="352" t="str">
        <f t="shared" si="69"/>
        <v/>
      </c>
      <c r="E200" s="312">
        <f t="shared" si="70"/>
        <v>0</v>
      </c>
      <c r="F200" s="312">
        <f>E200*C126</f>
        <v>0</v>
      </c>
      <c r="G200" s="375">
        <f t="shared" si="71"/>
        <v>0</v>
      </c>
      <c r="H200" s="312">
        <f t="shared" si="72"/>
        <v>0</v>
      </c>
      <c r="I200" s="312">
        <f>H200*C126</f>
        <v>0</v>
      </c>
      <c r="J200" s="315" t="str">
        <f t="shared" si="26"/>
        <v>#DIV/0!</v>
      </c>
      <c r="K200" s="282"/>
      <c r="L200" s="282"/>
      <c r="M200" s="384"/>
      <c r="N200" s="282"/>
      <c r="O200" s="282"/>
      <c r="P200" s="290"/>
      <c r="Q200" s="290"/>
      <c r="R200" s="290"/>
      <c r="S200" s="290"/>
      <c r="T200" s="290"/>
      <c r="U200" s="290"/>
      <c r="V200" s="290"/>
      <c r="W200" s="290"/>
      <c r="X200" s="290"/>
      <c r="Y200" s="290"/>
      <c r="Z200" s="290"/>
    </row>
    <row r="201">
      <c r="A201" s="335" t="str">
        <f t="shared" ref="A201:B201" si="98">A85</f>
        <v/>
      </c>
      <c r="B201" s="349" t="str">
        <f t="shared" si="98"/>
        <v/>
      </c>
      <c r="C201" s="350"/>
      <c r="D201" s="352" t="str">
        <f t="shared" si="69"/>
        <v/>
      </c>
      <c r="E201" s="312">
        <f t="shared" si="70"/>
        <v>0</v>
      </c>
      <c r="F201" s="312">
        <f>E201*C126</f>
        <v>0</v>
      </c>
      <c r="G201" s="375">
        <f t="shared" si="71"/>
        <v>0</v>
      </c>
      <c r="H201" s="312">
        <f t="shared" si="72"/>
        <v>0</v>
      </c>
      <c r="I201" s="312">
        <f>H201*C126</f>
        <v>0</v>
      </c>
      <c r="J201" s="315" t="str">
        <f t="shared" si="26"/>
        <v>#DIV/0!</v>
      </c>
      <c r="K201" s="282"/>
      <c r="L201" s="282"/>
      <c r="M201" s="384"/>
      <c r="N201" s="282"/>
      <c r="O201" s="282"/>
      <c r="P201" s="290"/>
      <c r="Q201" s="290"/>
      <c r="R201" s="290"/>
      <c r="S201" s="290"/>
      <c r="T201" s="290"/>
      <c r="U201" s="290"/>
      <c r="V201" s="290"/>
      <c r="W201" s="290"/>
      <c r="X201" s="290"/>
      <c r="Y201" s="290"/>
      <c r="Z201" s="290"/>
    </row>
    <row r="202">
      <c r="A202" s="335" t="str">
        <f t="shared" ref="A202:B202" si="99">A86</f>
        <v/>
      </c>
      <c r="B202" s="349" t="str">
        <f t="shared" si="99"/>
        <v/>
      </c>
      <c r="C202" s="350"/>
      <c r="D202" s="352" t="str">
        <f t="shared" si="69"/>
        <v/>
      </c>
      <c r="E202" s="312">
        <f t="shared" si="70"/>
        <v>0</v>
      </c>
      <c r="F202" s="312">
        <f>E202*C126</f>
        <v>0</v>
      </c>
      <c r="G202" s="375">
        <f t="shared" si="71"/>
        <v>0</v>
      </c>
      <c r="H202" s="312">
        <f t="shared" si="72"/>
        <v>0</v>
      </c>
      <c r="I202" s="312">
        <f>H202*C126</f>
        <v>0</v>
      </c>
      <c r="J202" s="315" t="str">
        <f t="shared" si="26"/>
        <v>#DIV/0!</v>
      </c>
      <c r="K202" s="282"/>
      <c r="L202" s="282"/>
      <c r="M202" s="384"/>
      <c r="N202" s="282"/>
      <c r="O202" s="282"/>
      <c r="P202" s="290"/>
      <c r="Q202" s="290"/>
      <c r="R202" s="290"/>
      <c r="S202" s="290"/>
      <c r="T202" s="290"/>
      <c r="U202" s="290"/>
      <c r="V202" s="290"/>
      <c r="W202" s="290"/>
      <c r="X202" s="290"/>
      <c r="Y202" s="290"/>
      <c r="Z202" s="290"/>
    </row>
    <row r="203">
      <c r="A203" s="335" t="str">
        <f t="shared" ref="A203:B203" si="100">A87</f>
        <v/>
      </c>
      <c r="B203" s="349" t="str">
        <f t="shared" si="100"/>
        <v/>
      </c>
      <c r="C203" s="339"/>
      <c r="D203" s="352" t="str">
        <f t="shared" si="69"/>
        <v/>
      </c>
      <c r="E203" s="312">
        <f t="shared" si="70"/>
        <v>0</v>
      </c>
      <c r="F203" s="312">
        <f>E203*C126</f>
        <v>0</v>
      </c>
      <c r="G203" s="375">
        <f t="shared" si="71"/>
        <v>0</v>
      </c>
      <c r="H203" s="312">
        <f t="shared" si="72"/>
        <v>0</v>
      </c>
      <c r="I203" s="312">
        <f>H203*C126</f>
        <v>0</v>
      </c>
      <c r="J203" s="315" t="str">
        <f t="shared" si="26"/>
        <v>#DIV/0!</v>
      </c>
      <c r="K203" s="282"/>
      <c r="L203" s="282"/>
      <c r="M203" s="384"/>
      <c r="N203" s="282"/>
      <c r="O203" s="282"/>
      <c r="P203" s="290"/>
      <c r="Q203" s="290"/>
      <c r="R203" s="290"/>
      <c r="S203" s="290"/>
      <c r="T203" s="290"/>
      <c r="U203" s="290"/>
      <c r="V203" s="290"/>
      <c r="W203" s="290"/>
      <c r="X203" s="290"/>
      <c r="Y203" s="290"/>
      <c r="Z203" s="290"/>
    </row>
    <row r="204">
      <c r="A204" s="335" t="str">
        <f t="shared" ref="A204:B204" si="101">A88</f>
        <v/>
      </c>
      <c r="B204" s="349" t="str">
        <f t="shared" si="101"/>
        <v/>
      </c>
      <c r="C204" s="342"/>
      <c r="D204" s="352" t="str">
        <f t="shared" si="69"/>
        <v/>
      </c>
      <c r="E204" s="312">
        <f t="shared" si="70"/>
        <v>0</v>
      </c>
      <c r="F204" s="312">
        <f>E204*C126</f>
        <v>0</v>
      </c>
      <c r="G204" s="375">
        <f t="shared" si="71"/>
        <v>0</v>
      </c>
      <c r="H204" s="312">
        <f t="shared" si="72"/>
        <v>0</v>
      </c>
      <c r="I204" s="312">
        <f>H204*C126</f>
        <v>0</v>
      </c>
      <c r="J204" s="315" t="str">
        <f t="shared" si="26"/>
        <v>#DIV/0!</v>
      </c>
      <c r="K204" s="282"/>
      <c r="L204" s="282"/>
      <c r="M204" s="384"/>
      <c r="N204" s="282"/>
      <c r="O204" s="282"/>
      <c r="P204" s="290"/>
      <c r="Q204" s="290"/>
      <c r="R204" s="290"/>
      <c r="S204" s="290"/>
      <c r="T204" s="290"/>
      <c r="U204" s="290"/>
      <c r="V204" s="290"/>
      <c r="W204" s="290"/>
      <c r="X204" s="290"/>
      <c r="Y204" s="290"/>
      <c r="Z204" s="290"/>
    </row>
    <row r="205">
      <c r="A205" s="335" t="str">
        <f t="shared" ref="A205:B205" si="102">A89</f>
        <v/>
      </c>
      <c r="B205" s="349" t="str">
        <f t="shared" si="102"/>
        <v/>
      </c>
      <c r="C205" s="350"/>
      <c r="D205" s="352" t="str">
        <f t="shared" si="69"/>
        <v/>
      </c>
      <c r="E205" s="312">
        <f t="shared" si="70"/>
        <v>0</v>
      </c>
      <c r="F205" s="312">
        <f>E205*C126</f>
        <v>0</v>
      </c>
      <c r="G205" s="375">
        <f t="shared" si="71"/>
        <v>0</v>
      </c>
      <c r="H205" s="312">
        <f t="shared" si="72"/>
        <v>0</v>
      </c>
      <c r="I205" s="312">
        <f>H205*C126</f>
        <v>0</v>
      </c>
      <c r="J205" s="315" t="str">
        <f t="shared" si="26"/>
        <v>#DIV/0!</v>
      </c>
      <c r="K205" s="282"/>
      <c r="L205" s="282"/>
      <c r="M205" s="384"/>
      <c r="N205" s="282"/>
      <c r="O205" s="282"/>
      <c r="P205" s="331"/>
      <c r="Q205" s="331"/>
      <c r="R205" s="331"/>
      <c r="S205" s="331"/>
      <c r="T205" s="331"/>
      <c r="U205" s="331"/>
      <c r="V205" s="331"/>
      <c r="W205" s="331"/>
      <c r="X205" s="331"/>
      <c r="Y205" s="331"/>
      <c r="Z205" s="331"/>
    </row>
    <row r="206">
      <c r="A206" s="335" t="str">
        <f t="shared" ref="A206:B206" si="103">A90</f>
        <v/>
      </c>
      <c r="B206" s="349" t="str">
        <f t="shared" si="103"/>
        <v/>
      </c>
      <c r="C206" s="339"/>
      <c r="D206" s="352" t="str">
        <f t="shared" si="69"/>
        <v/>
      </c>
      <c r="E206" s="312">
        <f t="shared" si="70"/>
        <v>0</v>
      </c>
      <c r="F206" s="312">
        <f>E206*C126</f>
        <v>0</v>
      </c>
      <c r="G206" s="375">
        <f t="shared" si="71"/>
        <v>0</v>
      </c>
      <c r="H206" s="312">
        <f t="shared" si="72"/>
        <v>0</v>
      </c>
      <c r="I206" s="312">
        <f>H206*C126</f>
        <v>0</v>
      </c>
      <c r="J206" s="315" t="str">
        <f t="shared" si="26"/>
        <v>#DIV/0!</v>
      </c>
      <c r="K206" s="282"/>
      <c r="L206" s="282"/>
      <c r="M206" s="384"/>
      <c r="N206" s="282"/>
      <c r="O206" s="282"/>
      <c r="P206" s="290"/>
      <c r="Q206" s="290"/>
      <c r="R206" s="290"/>
      <c r="S206" s="290"/>
      <c r="T206" s="290"/>
      <c r="U206" s="290"/>
      <c r="V206" s="290"/>
      <c r="W206" s="290"/>
      <c r="X206" s="290"/>
      <c r="Y206" s="290"/>
      <c r="Z206" s="290"/>
    </row>
    <row r="207">
      <c r="A207" s="335" t="str">
        <f t="shared" ref="A207:B207" si="104">A91</f>
        <v/>
      </c>
      <c r="B207" s="349" t="str">
        <f t="shared" si="104"/>
        <v/>
      </c>
      <c r="C207" s="339"/>
      <c r="D207" s="352" t="str">
        <f t="shared" si="69"/>
        <v/>
      </c>
      <c r="E207" s="312">
        <f t="shared" si="70"/>
        <v>0</v>
      </c>
      <c r="F207" s="312">
        <f>E207*C126</f>
        <v>0</v>
      </c>
      <c r="G207" s="375">
        <f t="shared" si="71"/>
        <v>0</v>
      </c>
      <c r="H207" s="312">
        <f t="shared" si="72"/>
        <v>0</v>
      </c>
      <c r="I207" s="312">
        <f>H207*C126</f>
        <v>0</v>
      </c>
      <c r="J207" s="315" t="str">
        <f t="shared" si="26"/>
        <v>#DIV/0!</v>
      </c>
      <c r="K207" s="282"/>
      <c r="L207" s="282"/>
      <c r="M207" s="384"/>
      <c r="N207" s="282"/>
      <c r="O207" s="282"/>
      <c r="P207" s="290"/>
      <c r="Q207" s="290"/>
      <c r="R207" s="290"/>
      <c r="S207" s="290"/>
      <c r="T207" s="290"/>
      <c r="U207" s="290"/>
      <c r="V207" s="290"/>
      <c r="W207" s="290"/>
      <c r="X207" s="290"/>
      <c r="Y207" s="290"/>
      <c r="Z207" s="290"/>
    </row>
    <row r="208">
      <c r="A208" s="335" t="str">
        <f t="shared" ref="A208:B208" si="105">A92</f>
        <v/>
      </c>
      <c r="B208" s="349" t="str">
        <f t="shared" si="105"/>
        <v/>
      </c>
      <c r="C208" s="339"/>
      <c r="D208" s="352" t="str">
        <f t="shared" si="69"/>
        <v/>
      </c>
      <c r="E208" s="312">
        <f t="shared" si="70"/>
        <v>0</v>
      </c>
      <c r="F208" s="312">
        <f>E208*C126</f>
        <v>0</v>
      </c>
      <c r="G208" s="375">
        <f t="shared" si="71"/>
        <v>0</v>
      </c>
      <c r="H208" s="312">
        <f t="shared" si="72"/>
        <v>0</v>
      </c>
      <c r="I208" s="312">
        <f>H208*C126</f>
        <v>0</v>
      </c>
      <c r="J208" s="315" t="str">
        <f t="shared" si="26"/>
        <v>#DIV/0!</v>
      </c>
      <c r="K208" s="282"/>
      <c r="L208" s="282"/>
      <c r="M208" s="384"/>
      <c r="N208" s="282"/>
      <c r="O208" s="282"/>
      <c r="P208" s="290"/>
      <c r="Q208" s="290"/>
      <c r="R208" s="290"/>
      <c r="S208" s="290"/>
      <c r="T208" s="290"/>
      <c r="U208" s="290"/>
      <c r="V208" s="290"/>
      <c r="W208" s="290"/>
      <c r="X208" s="290"/>
      <c r="Y208" s="290"/>
      <c r="Z208" s="290"/>
    </row>
    <row r="209">
      <c r="A209" s="335" t="str">
        <f t="shared" ref="A209:B209" si="106">A93</f>
        <v/>
      </c>
      <c r="B209" s="349" t="str">
        <f t="shared" si="106"/>
        <v/>
      </c>
      <c r="C209" s="339"/>
      <c r="D209" s="352" t="str">
        <f t="shared" ref="D209:D215" si="107">D51</f>
        <v/>
      </c>
      <c r="E209" s="312">
        <f t="shared" si="70"/>
        <v>0</v>
      </c>
      <c r="F209" s="312">
        <f>E209*C126</f>
        <v>0</v>
      </c>
      <c r="G209" s="375">
        <f t="shared" si="71"/>
        <v>0</v>
      </c>
      <c r="H209" s="312">
        <f t="shared" si="72"/>
        <v>0</v>
      </c>
      <c r="I209" s="312">
        <f>H209*C126</f>
        <v>0</v>
      </c>
      <c r="J209" s="315" t="str">
        <f t="shared" si="26"/>
        <v>#DIV/0!</v>
      </c>
      <c r="K209" s="282"/>
      <c r="L209" s="282"/>
      <c r="M209" s="384"/>
      <c r="N209" s="282"/>
      <c r="O209" s="282"/>
      <c r="P209" s="290"/>
      <c r="Q209" s="290"/>
      <c r="R209" s="290"/>
      <c r="S209" s="290"/>
      <c r="T209" s="290"/>
      <c r="U209" s="290"/>
      <c r="V209" s="290"/>
      <c r="W209" s="290"/>
      <c r="X209" s="290"/>
      <c r="Y209" s="290"/>
      <c r="Z209" s="290"/>
    </row>
    <row r="210">
      <c r="A210" s="335" t="str">
        <f t="shared" ref="A210:A214" si="108">A94</f>
        <v/>
      </c>
      <c r="B210" s="349" t="str">
        <f t="shared" ref="B210:B214" si="109">B52</f>
        <v/>
      </c>
      <c r="C210" s="339"/>
      <c r="D210" s="352" t="str">
        <f t="shared" si="107"/>
        <v/>
      </c>
      <c r="E210" s="312">
        <f t="shared" si="70"/>
        <v>0</v>
      </c>
      <c r="F210" s="312">
        <f>E210*C126</f>
        <v>0</v>
      </c>
      <c r="G210" s="375">
        <f t="shared" si="71"/>
        <v>0</v>
      </c>
      <c r="H210" s="312">
        <f t="shared" si="72"/>
        <v>0</v>
      </c>
      <c r="I210" s="312">
        <f>H210*C126</f>
        <v>0</v>
      </c>
      <c r="J210" s="315" t="str">
        <f t="shared" si="26"/>
        <v>#DIV/0!</v>
      </c>
      <c r="K210" s="282"/>
      <c r="L210" s="282"/>
      <c r="M210" s="384"/>
      <c r="N210" s="282"/>
      <c r="O210" s="282"/>
      <c r="P210" s="290"/>
      <c r="Q210" s="290"/>
      <c r="R210" s="290"/>
      <c r="S210" s="290"/>
      <c r="T210" s="290"/>
      <c r="U210" s="290"/>
      <c r="V210" s="290"/>
      <c r="W210" s="290"/>
      <c r="X210" s="290"/>
      <c r="Y210" s="290"/>
      <c r="Z210" s="290"/>
    </row>
    <row r="211">
      <c r="A211" s="335" t="str">
        <f t="shared" si="108"/>
        <v/>
      </c>
      <c r="B211" s="349" t="str">
        <f t="shared" si="109"/>
        <v/>
      </c>
      <c r="C211" s="339"/>
      <c r="D211" s="352" t="str">
        <f t="shared" si="107"/>
        <v/>
      </c>
      <c r="E211" s="312">
        <f t="shared" si="70"/>
        <v>0</v>
      </c>
      <c r="F211" s="312">
        <f>E211*C126</f>
        <v>0</v>
      </c>
      <c r="G211" s="375">
        <f t="shared" si="71"/>
        <v>0</v>
      </c>
      <c r="H211" s="312">
        <f t="shared" si="72"/>
        <v>0</v>
      </c>
      <c r="I211" s="312">
        <f>H211*C126</f>
        <v>0</v>
      </c>
      <c r="J211" s="315" t="str">
        <f t="shared" si="26"/>
        <v>#DIV/0!</v>
      </c>
      <c r="K211" s="282"/>
      <c r="L211" s="282"/>
      <c r="M211" s="384"/>
      <c r="N211" s="282"/>
      <c r="O211" s="282"/>
      <c r="P211" s="290"/>
      <c r="Q211" s="290"/>
      <c r="R211" s="290"/>
      <c r="S211" s="290"/>
      <c r="T211" s="290"/>
      <c r="U211" s="290"/>
      <c r="V211" s="290"/>
      <c r="W211" s="290"/>
      <c r="X211" s="290"/>
      <c r="Y211" s="290"/>
      <c r="Z211" s="290"/>
    </row>
    <row r="212">
      <c r="A212" s="335" t="str">
        <f t="shared" si="108"/>
        <v/>
      </c>
      <c r="B212" s="349" t="str">
        <f t="shared" si="109"/>
        <v/>
      </c>
      <c r="C212" s="339"/>
      <c r="D212" s="352" t="str">
        <f t="shared" si="107"/>
        <v/>
      </c>
      <c r="E212" s="312">
        <f t="shared" si="70"/>
        <v>0</v>
      </c>
      <c r="F212" s="312">
        <f>E212*C126</f>
        <v>0</v>
      </c>
      <c r="G212" s="375">
        <f t="shared" si="71"/>
        <v>0</v>
      </c>
      <c r="H212" s="312">
        <f t="shared" si="72"/>
        <v>0</v>
      </c>
      <c r="I212" s="312">
        <f>H212*C126</f>
        <v>0</v>
      </c>
      <c r="J212" s="315" t="str">
        <f t="shared" si="26"/>
        <v>#DIV/0!</v>
      </c>
      <c r="K212" s="282"/>
      <c r="L212" s="282"/>
      <c r="M212" s="384"/>
      <c r="N212" s="282"/>
      <c r="O212" s="282"/>
      <c r="P212" s="290"/>
      <c r="Q212" s="290"/>
      <c r="R212" s="290"/>
      <c r="S212" s="290"/>
      <c r="T212" s="290"/>
      <c r="U212" s="290"/>
      <c r="V212" s="290"/>
      <c r="W212" s="290"/>
      <c r="X212" s="290"/>
      <c r="Y212" s="290"/>
      <c r="Z212" s="290"/>
    </row>
    <row r="213">
      <c r="A213" s="335" t="str">
        <f t="shared" si="108"/>
        <v/>
      </c>
      <c r="B213" s="349" t="str">
        <f t="shared" si="109"/>
        <v/>
      </c>
      <c r="C213" s="339"/>
      <c r="D213" s="352" t="str">
        <f t="shared" si="107"/>
        <v/>
      </c>
      <c r="E213" s="312">
        <f t="shared" si="70"/>
        <v>0</v>
      </c>
      <c r="F213" s="312">
        <f>E213*C126</f>
        <v>0</v>
      </c>
      <c r="G213" s="375">
        <f t="shared" si="71"/>
        <v>0</v>
      </c>
      <c r="H213" s="312">
        <f t="shared" si="72"/>
        <v>0</v>
      </c>
      <c r="I213" s="312">
        <f>H213*C126</f>
        <v>0</v>
      </c>
      <c r="J213" s="315" t="str">
        <f t="shared" si="26"/>
        <v>#DIV/0!</v>
      </c>
      <c r="K213" s="282"/>
      <c r="L213" s="282"/>
      <c r="M213" s="384"/>
      <c r="N213" s="282"/>
      <c r="O213" s="282"/>
      <c r="P213" s="290"/>
      <c r="Q213" s="290"/>
      <c r="R213" s="290"/>
      <c r="S213" s="290"/>
      <c r="T213" s="290"/>
      <c r="U213" s="290"/>
      <c r="V213" s="290"/>
      <c r="W213" s="290"/>
      <c r="X213" s="290"/>
      <c r="Y213" s="290"/>
      <c r="Z213" s="290"/>
    </row>
    <row r="214">
      <c r="A214" s="335" t="str">
        <f t="shared" si="108"/>
        <v/>
      </c>
      <c r="B214" s="349" t="str">
        <f t="shared" si="109"/>
        <v/>
      </c>
      <c r="C214" s="339"/>
      <c r="D214" s="352" t="str">
        <f t="shared" si="107"/>
        <v/>
      </c>
      <c r="E214" s="312">
        <f t="shared" si="70"/>
        <v>0</v>
      </c>
      <c r="F214" s="312">
        <f>E214*C126</f>
        <v>0</v>
      </c>
      <c r="G214" s="375">
        <f t="shared" si="71"/>
        <v>0</v>
      </c>
      <c r="H214" s="312">
        <f t="shared" si="72"/>
        <v>0</v>
      </c>
      <c r="I214" s="312">
        <f>H214*C126</f>
        <v>0</v>
      </c>
      <c r="J214" s="315" t="str">
        <f t="shared" si="26"/>
        <v>#DIV/0!</v>
      </c>
      <c r="K214" s="282"/>
      <c r="L214" s="282"/>
      <c r="M214" s="384"/>
      <c r="N214" s="282"/>
      <c r="O214" s="282"/>
      <c r="P214" s="290"/>
      <c r="Q214" s="290"/>
      <c r="R214" s="290"/>
      <c r="S214" s="290"/>
      <c r="T214" s="290"/>
      <c r="U214" s="290"/>
      <c r="V214" s="290"/>
      <c r="W214" s="290"/>
      <c r="X214" s="290"/>
      <c r="Y214" s="290"/>
      <c r="Z214" s="290"/>
    </row>
    <row r="215">
      <c r="A215" s="335" t="str">
        <f>A57</f>
        <v/>
      </c>
      <c r="B215" s="349"/>
      <c r="C215" s="339"/>
      <c r="D215" s="352" t="str">
        <f t="shared" si="107"/>
        <v/>
      </c>
      <c r="E215" s="312">
        <f t="shared" si="70"/>
        <v>0</v>
      </c>
      <c r="F215" s="312">
        <f>E215*C126</f>
        <v>0</v>
      </c>
      <c r="G215" s="375">
        <f t="shared" si="71"/>
        <v>0</v>
      </c>
      <c r="H215" s="312">
        <f t="shared" si="72"/>
        <v>0</v>
      </c>
      <c r="I215" s="312">
        <f>H215*C126</f>
        <v>0</v>
      </c>
      <c r="J215" s="315" t="str">
        <f t="shared" si="26"/>
        <v>#DIV/0!</v>
      </c>
      <c r="K215" s="282"/>
      <c r="L215" s="282"/>
      <c r="M215" s="384"/>
      <c r="N215" s="282"/>
      <c r="O215" s="282"/>
      <c r="P215" s="290"/>
      <c r="Q215" s="290"/>
      <c r="R215" s="290"/>
      <c r="S215" s="290"/>
      <c r="T215" s="290"/>
      <c r="U215" s="290"/>
      <c r="V215" s="290"/>
      <c r="W215" s="290"/>
      <c r="X215" s="290"/>
      <c r="Y215" s="290"/>
      <c r="Z215" s="290"/>
    </row>
    <row r="216">
      <c r="A216" s="344"/>
      <c r="B216" s="345" t="s">
        <v>968</v>
      </c>
      <c r="C216" s="346">
        <f>SUM(C175:C215)</f>
        <v>3.75</v>
      </c>
      <c r="D216" s="346"/>
      <c r="E216" s="347">
        <f t="shared" ref="E216:F216" si="110">SUM(E175:E215)</f>
        <v>137.0731293</v>
      </c>
      <c r="F216" s="347">
        <f t="shared" si="110"/>
        <v>3838.047619</v>
      </c>
      <c r="G216" s="421" t="str">
        <f t="shared" si="71"/>
        <v/>
      </c>
      <c r="H216" s="347">
        <f t="shared" ref="H216:I216" si="111">SUM(H175:H215)</f>
        <v>685.0369458</v>
      </c>
      <c r="I216" s="347">
        <f t="shared" si="111"/>
        <v>19181.03448</v>
      </c>
      <c r="J216" s="348">
        <f t="shared" si="26"/>
        <v>0.2000959658</v>
      </c>
      <c r="K216" s="282"/>
      <c r="L216" s="282"/>
      <c r="M216" s="384"/>
      <c r="N216" s="282"/>
      <c r="O216" s="282"/>
      <c r="P216" s="290"/>
      <c r="Q216" s="290"/>
      <c r="R216" s="290"/>
      <c r="S216" s="290"/>
      <c r="T216" s="290"/>
      <c r="U216" s="290"/>
      <c r="V216" s="290"/>
      <c r="W216" s="290"/>
      <c r="X216" s="290"/>
      <c r="Y216" s="290"/>
      <c r="Z216" s="290"/>
    </row>
    <row r="217">
      <c r="A217" s="323" t="str">
        <f t="shared" ref="A217:B217" si="112">A101</f>
        <v>CKT-001</v>
      </c>
      <c r="B217" s="323" t="str">
        <f t="shared" si="112"/>
        <v>Cócteles con ginebra (máximo)</v>
      </c>
      <c r="C217" s="323">
        <f>1/$C$126</f>
        <v>0.03571428571</v>
      </c>
      <c r="D217" s="422">
        <f t="shared" ref="D217:D228" si="114">D101</f>
        <v>40</v>
      </c>
      <c r="E217" s="312">
        <f t="shared" ref="E217:E231" si="115">D217*C217</f>
        <v>1.428571429</v>
      </c>
      <c r="F217" s="312">
        <f>E217*C126</f>
        <v>40</v>
      </c>
      <c r="G217" s="375">
        <f t="shared" si="71"/>
        <v>224.137931</v>
      </c>
      <c r="H217" s="312">
        <f t="shared" ref="H217:H231" si="116">G217*C217</f>
        <v>8.004926108</v>
      </c>
      <c r="I217" s="312">
        <f>H217*C126</f>
        <v>224.137931</v>
      </c>
      <c r="J217" s="315">
        <f t="shared" si="26"/>
        <v>0.1784615385</v>
      </c>
      <c r="K217" s="282"/>
      <c r="L217" s="282"/>
      <c r="M217" s="384"/>
      <c r="N217" s="282"/>
      <c r="O217" s="282"/>
      <c r="P217" s="290"/>
      <c r="Q217" s="290"/>
      <c r="R217" s="290"/>
      <c r="S217" s="290"/>
      <c r="T217" s="290"/>
      <c r="U217" s="290"/>
      <c r="V217" s="290"/>
      <c r="W217" s="290"/>
      <c r="X217" s="290"/>
      <c r="Y217" s="290"/>
      <c r="Z217" s="290"/>
    </row>
    <row r="218">
      <c r="A218" s="323" t="str">
        <f t="shared" ref="A218:B218" si="113">A102</f>
        <v>CKT-002</v>
      </c>
      <c r="B218" s="323" t="str">
        <f t="shared" si="113"/>
        <v>Cócteles con ginebra (mínimo)</v>
      </c>
      <c r="C218" s="323">
        <v>1.0</v>
      </c>
      <c r="D218" s="422">
        <f t="shared" si="114"/>
        <v>17</v>
      </c>
      <c r="E218" s="312">
        <f t="shared" si="115"/>
        <v>17</v>
      </c>
      <c r="F218" s="312">
        <f>E218*C126</f>
        <v>476</v>
      </c>
      <c r="G218" s="375">
        <f t="shared" si="71"/>
        <v>129.3103448</v>
      </c>
      <c r="H218" s="312">
        <f t="shared" si="116"/>
        <v>129.3103448</v>
      </c>
      <c r="I218" s="312">
        <f>H218*C126</f>
        <v>3620.689655</v>
      </c>
      <c r="J218" s="315">
        <f t="shared" si="26"/>
        <v>0.1314666667</v>
      </c>
      <c r="K218" s="282"/>
      <c r="L218" s="282"/>
      <c r="M218" s="384"/>
      <c r="N218" s="282"/>
      <c r="O218" s="282"/>
      <c r="P218" s="290"/>
      <c r="Q218" s="290"/>
      <c r="R218" s="290"/>
      <c r="S218" s="290"/>
      <c r="T218" s="290"/>
      <c r="U218" s="290"/>
      <c r="V218" s="290"/>
      <c r="W218" s="290"/>
      <c r="X218" s="290"/>
      <c r="Y218" s="290"/>
      <c r="Z218" s="290"/>
    </row>
    <row r="219">
      <c r="A219" s="323" t="str">
        <f t="shared" ref="A219:B219" si="117">A103</f>
        <v>CKT-003</v>
      </c>
      <c r="B219" s="323" t="str">
        <f t="shared" si="117"/>
        <v>Cócteles con whisky (máximo)</v>
      </c>
      <c r="C219" s="323">
        <f>1/$C$126</f>
        <v>0.03571428571</v>
      </c>
      <c r="D219" s="422">
        <f t="shared" si="114"/>
        <v>51</v>
      </c>
      <c r="E219" s="312">
        <f t="shared" si="115"/>
        <v>1.821428571</v>
      </c>
      <c r="F219" s="312">
        <f>E219*C126</f>
        <v>51</v>
      </c>
      <c r="G219" s="375">
        <f t="shared" si="71"/>
        <v>215.5172414</v>
      </c>
      <c r="H219" s="312">
        <f t="shared" si="116"/>
        <v>7.697044335</v>
      </c>
      <c r="I219" s="312">
        <f>H219*C126</f>
        <v>215.5172414</v>
      </c>
      <c r="J219" s="315">
        <f t="shared" si="26"/>
        <v>0.23664</v>
      </c>
      <c r="K219" s="282"/>
      <c r="L219" s="282"/>
      <c r="M219" s="384"/>
      <c r="N219" s="282"/>
      <c r="O219" s="282"/>
      <c r="P219" s="290"/>
      <c r="Q219" s="290"/>
      <c r="R219" s="290"/>
      <c r="S219" s="290"/>
      <c r="T219" s="290"/>
      <c r="U219" s="290"/>
      <c r="V219" s="290"/>
      <c r="W219" s="290"/>
      <c r="X219" s="290"/>
      <c r="Y219" s="290"/>
      <c r="Z219" s="290"/>
    </row>
    <row r="220">
      <c r="A220" s="323" t="str">
        <f t="shared" ref="A220:B220" si="118">A104</f>
        <v>CKT-004</v>
      </c>
      <c r="B220" s="323" t="str">
        <f t="shared" si="118"/>
        <v>Cócteles con whisky (mínimo)</v>
      </c>
      <c r="C220" s="323">
        <v>1.5</v>
      </c>
      <c r="D220" s="422">
        <f t="shared" si="114"/>
        <v>19</v>
      </c>
      <c r="E220" s="312">
        <f t="shared" si="115"/>
        <v>28.5</v>
      </c>
      <c r="F220" s="312">
        <f>E220*C126</f>
        <v>798</v>
      </c>
      <c r="G220" s="375">
        <f t="shared" si="71"/>
        <v>146.5517241</v>
      </c>
      <c r="H220" s="312">
        <f t="shared" si="116"/>
        <v>219.8275862</v>
      </c>
      <c r="I220" s="312">
        <f>H220*C126</f>
        <v>6155.172414</v>
      </c>
      <c r="J220" s="315">
        <f t="shared" si="26"/>
        <v>0.1296470588</v>
      </c>
      <c r="K220" s="282"/>
      <c r="L220" s="282"/>
      <c r="M220" s="384"/>
      <c r="N220" s="282"/>
      <c r="O220" s="282"/>
      <c r="P220" s="290"/>
      <c r="Q220" s="290"/>
      <c r="R220" s="290"/>
      <c r="S220" s="290"/>
      <c r="T220" s="290"/>
      <c r="U220" s="290"/>
      <c r="V220" s="290"/>
      <c r="W220" s="290"/>
      <c r="X220" s="290"/>
      <c r="Y220" s="290"/>
      <c r="Z220" s="290"/>
    </row>
    <row r="221">
      <c r="A221" s="323" t="str">
        <f t="shared" ref="A221:B221" si="119">A105</f>
        <v>CKT-005</v>
      </c>
      <c r="B221" s="323" t="str">
        <f t="shared" si="119"/>
        <v>Cócteles con ron (máximo)</v>
      </c>
      <c r="C221" s="323">
        <f>1/$C$126</f>
        <v>0.03571428571</v>
      </c>
      <c r="D221" s="422">
        <f t="shared" si="114"/>
        <v>40</v>
      </c>
      <c r="E221" s="312">
        <f t="shared" si="115"/>
        <v>1.428571429</v>
      </c>
      <c r="F221" s="312">
        <f>E221*C126</f>
        <v>40</v>
      </c>
      <c r="G221" s="375">
        <f t="shared" si="71"/>
        <v>198.2758621</v>
      </c>
      <c r="H221" s="312">
        <f t="shared" si="116"/>
        <v>7.081280788</v>
      </c>
      <c r="I221" s="312">
        <f>H221*C126</f>
        <v>198.2758621</v>
      </c>
      <c r="J221" s="315">
        <f t="shared" si="26"/>
        <v>0.2017391304</v>
      </c>
      <c r="K221" s="282"/>
      <c r="L221" s="282"/>
      <c r="M221" s="384"/>
      <c r="N221" s="282"/>
      <c r="O221" s="282"/>
      <c r="P221" s="290"/>
      <c r="Q221" s="290"/>
      <c r="R221" s="290"/>
      <c r="S221" s="290"/>
      <c r="T221" s="290"/>
      <c r="U221" s="290"/>
      <c r="V221" s="290"/>
      <c r="W221" s="290"/>
      <c r="X221" s="290"/>
      <c r="Y221" s="290"/>
      <c r="Z221" s="290"/>
    </row>
    <row r="222">
      <c r="A222" s="323" t="str">
        <f t="shared" ref="A222:B222" si="120">A106</f>
        <v>CKT-006</v>
      </c>
      <c r="B222" s="323" t="str">
        <f t="shared" si="120"/>
        <v>Cócteles con ron (mínimo)</v>
      </c>
      <c r="C222" s="323">
        <v>1.0</v>
      </c>
      <c r="D222" s="422">
        <f t="shared" si="114"/>
        <v>15</v>
      </c>
      <c r="E222" s="312">
        <f t="shared" si="115"/>
        <v>15</v>
      </c>
      <c r="F222" s="312">
        <f>E222*C126</f>
        <v>420</v>
      </c>
      <c r="G222" s="375">
        <f t="shared" si="71"/>
        <v>116.3793103</v>
      </c>
      <c r="H222" s="312">
        <f t="shared" si="116"/>
        <v>116.3793103</v>
      </c>
      <c r="I222" s="312">
        <f>H222*C126</f>
        <v>3258.62069</v>
      </c>
      <c r="J222" s="315">
        <f t="shared" si="26"/>
        <v>0.1288888889</v>
      </c>
      <c r="K222" s="282"/>
      <c r="L222" s="282"/>
      <c r="M222" s="384"/>
      <c r="N222" s="282"/>
      <c r="O222" s="282"/>
      <c r="P222" s="290"/>
      <c r="Q222" s="290"/>
      <c r="R222" s="290"/>
      <c r="S222" s="290"/>
      <c r="T222" s="290"/>
      <c r="U222" s="290"/>
      <c r="V222" s="290"/>
      <c r="W222" s="290"/>
      <c r="X222" s="290"/>
      <c r="Y222" s="290"/>
      <c r="Z222" s="290"/>
    </row>
    <row r="223">
      <c r="A223" s="323" t="str">
        <f t="shared" ref="A223:B223" si="121">A107</f>
        <v>CKT-007</v>
      </c>
      <c r="B223" s="323" t="str">
        <f t="shared" si="121"/>
        <v>Cócteles con tequila (máximo)</v>
      </c>
      <c r="C223" s="323">
        <f>1/$C$126</f>
        <v>0.03571428571</v>
      </c>
      <c r="D223" s="422">
        <f t="shared" si="114"/>
        <v>35</v>
      </c>
      <c r="E223" s="312">
        <f t="shared" si="115"/>
        <v>1.25</v>
      </c>
      <c r="F223" s="312">
        <f>E223*C126</f>
        <v>35</v>
      </c>
      <c r="G223" s="375">
        <f t="shared" si="71"/>
        <v>215.5172414</v>
      </c>
      <c r="H223" s="312">
        <f t="shared" si="116"/>
        <v>7.697044335</v>
      </c>
      <c r="I223" s="312">
        <f>H223*C126</f>
        <v>215.5172414</v>
      </c>
      <c r="J223" s="315">
        <f t="shared" si="26"/>
        <v>0.1624</v>
      </c>
      <c r="K223" s="282"/>
      <c r="L223" s="282"/>
      <c r="M223" s="384"/>
      <c r="N223" s="282"/>
      <c r="O223" s="282"/>
      <c r="P223" s="290"/>
      <c r="Q223" s="290"/>
      <c r="R223" s="290"/>
      <c r="S223" s="290"/>
      <c r="T223" s="290"/>
      <c r="U223" s="290"/>
      <c r="V223" s="290"/>
      <c r="W223" s="290"/>
      <c r="X223" s="290"/>
      <c r="Y223" s="290"/>
      <c r="Z223" s="290"/>
    </row>
    <row r="224">
      <c r="A224" s="323" t="str">
        <f t="shared" ref="A224:B224" si="122">A108</f>
        <v>CKT-008</v>
      </c>
      <c r="B224" s="323" t="str">
        <f t="shared" si="122"/>
        <v>Cócteles con tequila (mínimo)</v>
      </c>
      <c r="C224" s="323">
        <v>1.5</v>
      </c>
      <c r="D224" s="422">
        <f t="shared" si="114"/>
        <v>16</v>
      </c>
      <c r="E224" s="312">
        <f t="shared" si="115"/>
        <v>24</v>
      </c>
      <c r="F224" s="312">
        <f>E224*C126</f>
        <v>672</v>
      </c>
      <c r="G224" s="375">
        <f t="shared" si="71"/>
        <v>129.3103448</v>
      </c>
      <c r="H224" s="312">
        <f t="shared" si="116"/>
        <v>193.9655172</v>
      </c>
      <c r="I224" s="312">
        <f>H224*C126</f>
        <v>5431.034483</v>
      </c>
      <c r="J224" s="315">
        <f t="shared" si="26"/>
        <v>0.1237333333</v>
      </c>
      <c r="K224" s="282"/>
      <c r="L224" s="282"/>
      <c r="M224" s="384"/>
      <c r="N224" s="282"/>
      <c r="O224" s="282"/>
      <c r="P224" s="290"/>
      <c r="Q224" s="290"/>
      <c r="R224" s="290"/>
      <c r="S224" s="290"/>
      <c r="T224" s="290"/>
      <c r="U224" s="290"/>
      <c r="V224" s="290"/>
      <c r="W224" s="290"/>
      <c r="X224" s="290"/>
      <c r="Y224" s="290"/>
      <c r="Z224" s="290"/>
    </row>
    <row r="225">
      <c r="A225" s="323" t="str">
        <f t="shared" ref="A225:B225" si="123">A109</f>
        <v>CKT-009</v>
      </c>
      <c r="B225" s="323" t="str">
        <f t="shared" si="123"/>
        <v>Cócteles con mezcal (máximo)</v>
      </c>
      <c r="C225" s="323">
        <f>1/$C$126</f>
        <v>0.03571428571</v>
      </c>
      <c r="D225" s="422">
        <f t="shared" si="114"/>
        <v>47</v>
      </c>
      <c r="E225" s="312">
        <f t="shared" si="115"/>
        <v>1.678571429</v>
      </c>
      <c r="F225" s="312">
        <f>E225*C126</f>
        <v>47</v>
      </c>
      <c r="G225" s="375">
        <f t="shared" si="71"/>
        <v>232.7586207</v>
      </c>
      <c r="H225" s="312">
        <f t="shared" si="116"/>
        <v>8.312807882</v>
      </c>
      <c r="I225" s="312">
        <f>H225*C126</f>
        <v>232.7586207</v>
      </c>
      <c r="J225" s="315">
        <f t="shared" si="26"/>
        <v>0.2019259259</v>
      </c>
      <c r="K225" s="282"/>
      <c r="L225" s="282"/>
      <c r="M225" s="384"/>
      <c r="N225" s="282"/>
      <c r="O225" s="282"/>
      <c r="P225" s="290"/>
      <c r="Q225" s="290"/>
      <c r="R225" s="290"/>
      <c r="S225" s="290"/>
      <c r="T225" s="290"/>
      <c r="U225" s="290"/>
      <c r="V225" s="290"/>
      <c r="W225" s="290"/>
      <c r="X225" s="290"/>
      <c r="Y225" s="290"/>
      <c r="Z225" s="290"/>
    </row>
    <row r="226">
      <c r="A226" s="323" t="str">
        <f t="shared" ref="A226:B226" si="124">A110</f>
        <v>CKT-010</v>
      </c>
      <c r="B226" s="323" t="str">
        <f t="shared" si="124"/>
        <v>Cócteles con mezcal (mínimo)</v>
      </c>
      <c r="C226" s="323">
        <v>1.5</v>
      </c>
      <c r="D226" s="422">
        <f t="shared" si="114"/>
        <v>23</v>
      </c>
      <c r="E226" s="312">
        <f t="shared" si="115"/>
        <v>34.5</v>
      </c>
      <c r="F226" s="312">
        <f>E226*C126</f>
        <v>966</v>
      </c>
      <c r="G226" s="375">
        <f t="shared" si="71"/>
        <v>163.7931034</v>
      </c>
      <c r="H226" s="312">
        <f t="shared" si="116"/>
        <v>245.6896552</v>
      </c>
      <c r="I226" s="312">
        <f>H226*C126</f>
        <v>6879.310345</v>
      </c>
      <c r="J226" s="315">
        <f t="shared" si="26"/>
        <v>0.1404210526</v>
      </c>
      <c r="K226" s="282"/>
      <c r="L226" s="282"/>
      <c r="M226" s="384"/>
      <c r="N226" s="282"/>
      <c r="O226" s="282"/>
      <c r="P226" s="290"/>
      <c r="Q226" s="290"/>
      <c r="R226" s="290"/>
      <c r="S226" s="290"/>
      <c r="T226" s="290"/>
      <c r="U226" s="290"/>
      <c r="V226" s="290"/>
      <c r="W226" s="290"/>
      <c r="X226" s="290"/>
      <c r="Y226" s="290"/>
      <c r="Z226" s="290"/>
    </row>
    <row r="227">
      <c r="A227" s="323" t="str">
        <f t="shared" ref="A227:B227" si="125">A111</f>
        <v>CKT-011</v>
      </c>
      <c r="B227" s="323" t="str">
        <f t="shared" si="125"/>
        <v>Cócteles con vodka (máximo)</v>
      </c>
      <c r="C227" s="323">
        <f>1/$C$126</f>
        <v>0.03571428571</v>
      </c>
      <c r="D227" s="422">
        <f t="shared" si="114"/>
        <v>35</v>
      </c>
      <c r="E227" s="312">
        <f t="shared" si="115"/>
        <v>1.25</v>
      </c>
      <c r="F227" s="312">
        <f>E227*C126</f>
        <v>35</v>
      </c>
      <c r="G227" s="375">
        <f t="shared" si="71"/>
        <v>181.0344828</v>
      </c>
      <c r="H227" s="312">
        <f t="shared" si="116"/>
        <v>6.465517241</v>
      </c>
      <c r="I227" s="312">
        <f>H227*C126</f>
        <v>181.0344828</v>
      </c>
      <c r="J227" s="315">
        <f t="shared" si="26"/>
        <v>0.1933333333</v>
      </c>
      <c r="K227" s="282"/>
      <c r="L227" s="282"/>
      <c r="M227" s="384"/>
      <c r="N227" s="282"/>
      <c r="O227" s="282"/>
      <c r="P227" s="290"/>
      <c r="Q227" s="290"/>
      <c r="R227" s="290"/>
      <c r="S227" s="290"/>
      <c r="T227" s="290"/>
      <c r="U227" s="290"/>
      <c r="V227" s="290"/>
      <c r="W227" s="290"/>
      <c r="X227" s="290"/>
      <c r="Y227" s="290"/>
      <c r="Z227" s="290"/>
    </row>
    <row r="228">
      <c r="A228" s="323" t="str">
        <f t="shared" ref="A228:B228" si="126">A112</f>
        <v>CKT-012</v>
      </c>
      <c r="B228" s="323" t="str">
        <f t="shared" si="126"/>
        <v>Cócteles con vodka (mínimo)</v>
      </c>
      <c r="C228" s="323">
        <v>1.0</v>
      </c>
      <c r="D228" s="422">
        <f t="shared" si="114"/>
        <v>17</v>
      </c>
      <c r="E228" s="312">
        <f t="shared" si="115"/>
        <v>17</v>
      </c>
      <c r="F228" s="312">
        <f>E228*C126</f>
        <v>476</v>
      </c>
      <c r="G228" s="375">
        <f t="shared" si="71"/>
        <v>112.0689655</v>
      </c>
      <c r="H228" s="312">
        <f t="shared" si="116"/>
        <v>112.0689655</v>
      </c>
      <c r="I228" s="312">
        <f>H228*C126</f>
        <v>3137.931034</v>
      </c>
      <c r="J228" s="315">
        <f t="shared" si="26"/>
        <v>0.1516923077</v>
      </c>
      <c r="K228" s="282"/>
      <c r="L228" s="282"/>
      <c r="M228" s="384"/>
      <c r="N228" s="282"/>
      <c r="O228" s="282"/>
      <c r="P228" s="290"/>
      <c r="Q228" s="290"/>
      <c r="R228" s="290"/>
      <c r="S228" s="290"/>
      <c r="T228" s="290"/>
      <c r="U228" s="290"/>
      <c r="V228" s="290"/>
      <c r="W228" s="290"/>
      <c r="X228" s="290"/>
      <c r="Y228" s="290"/>
      <c r="Z228" s="290"/>
    </row>
    <row r="229">
      <c r="A229" s="323" t="str">
        <f t="shared" ref="A229:D229" si="127">A113</f>
        <v/>
      </c>
      <c r="B229" s="323" t="str">
        <f t="shared" si="127"/>
        <v/>
      </c>
      <c r="C229" s="323" t="str">
        <f t="shared" si="127"/>
        <v/>
      </c>
      <c r="D229" s="422" t="str">
        <f t="shared" si="127"/>
        <v/>
      </c>
      <c r="E229" s="312">
        <f t="shared" si="115"/>
        <v>0</v>
      </c>
      <c r="F229" s="312">
        <f>E229*C126</f>
        <v>0</v>
      </c>
      <c r="G229" s="372"/>
      <c r="H229" s="312">
        <f t="shared" si="116"/>
        <v>0</v>
      </c>
      <c r="I229" s="312">
        <f>H229*C126</f>
        <v>0</v>
      </c>
      <c r="J229" s="315" t="str">
        <f t="shared" si="26"/>
        <v>#DIV/0!</v>
      </c>
      <c r="K229" s="282"/>
      <c r="L229" s="282"/>
      <c r="M229" s="384"/>
      <c r="N229" s="282"/>
      <c r="O229" s="282"/>
      <c r="P229" s="290"/>
      <c r="Q229" s="290"/>
      <c r="R229" s="290"/>
      <c r="S229" s="290"/>
      <c r="T229" s="290"/>
      <c r="U229" s="290"/>
      <c r="V229" s="290"/>
      <c r="W229" s="290"/>
      <c r="X229" s="290"/>
      <c r="Y229" s="290"/>
      <c r="Z229" s="290"/>
    </row>
    <row r="230">
      <c r="A230" s="323" t="str">
        <f t="shared" ref="A230:D230" si="128">A114</f>
        <v/>
      </c>
      <c r="B230" s="323" t="str">
        <f t="shared" si="128"/>
        <v/>
      </c>
      <c r="C230" s="323" t="str">
        <f t="shared" si="128"/>
        <v/>
      </c>
      <c r="D230" s="422" t="str">
        <f t="shared" si="128"/>
        <v/>
      </c>
      <c r="E230" s="312">
        <f t="shared" si="115"/>
        <v>0</v>
      </c>
      <c r="F230" s="312">
        <f>E230*C126</f>
        <v>0</v>
      </c>
      <c r="G230" s="372"/>
      <c r="H230" s="312">
        <f t="shared" si="116"/>
        <v>0</v>
      </c>
      <c r="I230" s="312">
        <f>H230*C126</f>
        <v>0</v>
      </c>
      <c r="J230" s="315" t="str">
        <f t="shared" si="26"/>
        <v>#DIV/0!</v>
      </c>
      <c r="K230" s="282"/>
      <c r="L230" s="282"/>
      <c r="M230" s="384"/>
      <c r="N230" s="282"/>
      <c r="O230" s="282"/>
      <c r="P230" s="290"/>
      <c r="Q230" s="290"/>
      <c r="R230" s="290"/>
      <c r="S230" s="290"/>
      <c r="T230" s="290"/>
      <c r="U230" s="290"/>
      <c r="V230" s="290"/>
      <c r="W230" s="290"/>
      <c r="X230" s="290"/>
      <c r="Y230" s="290"/>
      <c r="Z230" s="290"/>
    </row>
    <row r="231">
      <c r="A231" s="323" t="str">
        <f t="shared" ref="A231:D231" si="129">A115</f>
        <v/>
      </c>
      <c r="B231" s="323" t="str">
        <f t="shared" si="129"/>
        <v/>
      </c>
      <c r="C231" s="323" t="str">
        <f t="shared" si="129"/>
        <v/>
      </c>
      <c r="D231" s="422" t="str">
        <f t="shared" si="129"/>
        <v/>
      </c>
      <c r="E231" s="312">
        <f t="shared" si="115"/>
        <v>0</v>
      </c>
      <c r="F231" s="312">
        <f>E231*C126</f>
        <v>0</v>
      </c>
      <c r="G231" s="374"/>
      <c r="H231" s="312">
        <f t="shared" si="116"/>
        <v>0</v>
      </c>
      <c r="I231" s="312">
        <f>H231*C126</f>
        <v>0</v>
      </c>
      <c r="J231" s="315" t="str">
        <f t="shared" si="26"/>
        <v>#DIV/0!</v>
      </c>
      <c r="K231" s="282"/>
      <c r="L231" s="282"/>
      <c r="M231" s="384"/>
      <c r="N231" s="282"/>
      <c r="O231" s="282"/>
      <c r="P231" s="290"/>
      <c r="Q231" s="290"/>
      <c r="R231" s="290"/>
      <c r="S231" s="290"/>
      <c r="T231" s="290"/>
      <c r="U231" s="290"/>
      <c r="V231" s="290"/>
      <c r="W231" s="290"/>
      <c r="X231" s="290"/>
      <c r="Y231" s="290"/>
      <c r="Z231" s="290"/>
    </row>
    <row r="232">
      <c r="A232" s="344"/>
      <c r="B232" s="345" t="s">
        <v>993</v>
      </c>
      <c r="C232" s="346">
        <f>SUM(C217:C231)</f>
        <v>7.714285714</v>
      </c>
      <c r="D232" s="376"/>
      <c r="E232" s="356">
        <f t="shared" ref="E232:F232" si="130">SUM(E217:E231)</f>
        <v>144.8571429</v>
      </c>
      <c r="F232" s="356">
        <f t="shared" si="130"/>
        <v>4056</v>
      </c>
      <c r="G232" s="376"/>
      <c r="H232" s="356">
        <f t="shared" ref="H232:I232" si="131">SUM(H217:H231)</f>
        <v>1062.5</v>
      </c>
      <c r="I232" s="356">
        <f t="shared" si="131"/>
        <v>29750</v>
      </c>
      <c r="J232" s="357">
        <f t="shared" si="26"/>
        <v>0.1363361345</v>
      </c>
      <c r="K232" s="282"/>
      <c r="L232" s="282"/>
      <c r="M232" s="384"/>
      <c r="N232" s="282"/>
      <c r="O232" s="282"/>
      <c r="P232" s="290"/>
      <c r="Q232" s="290"/>
      <c r="R232" s="290"/>
      <c r="S232" s="290"/>
      <c r="T232" s="290"/>
      <c r="U232" s="290"/>
      <c r="V232" s="290"/>
      <c r="W232" s="290"/>
      <c r="X232" s="290"/>
      <c r="Y232" s="290"/>
      <c r="Z232" s="290"/>
    </row>
    <row r="233">
      <c r="A233" s="277"/>
      <c r="B233" s="419"/>
      <c r="C233" s="419"/>
      <c r="D233" s="358" t="s">
        <v>859</v>
      </c>
      <c r="E233" s="359">
        <f t="shared" ref="E233:F233" si="132">E232+E216+E174</f>
        <v>2599.073129</v>
      </c>
      <c r="F233" s="359">
        <f t="shared" si="132"/>
        <v>72774.04762</v>
      </c>
      <c r="G233" s="290"/>
      <c r="H233" s="359">
        <f t="shared" ref="H233:I233" si="133">H232+H216+H174</f>
        <v>11094.36576</v>
      </c>
      <c r="I233" s="359">
        <f t="shared" si="133"/>
        <v>310642.2414</v>
      </c>
      <c r="J233" s="357">
        <f t="shared" si="26"/>
        <v>0.234269645</v>
      </c>
      <c r="K233" s="282"/>
      <c r="L233" s="282"/>
      <c r="M233" s="384"/>
      <c r="N233" s="282"/>
      <c r="O233" s="282"/>
      <c r="P233" s="290"/>
      <c r="Q233" s="290"/>
      <c r="R233" s="290"/>
      <c r="S233" s="290"/>
      <c r="T233" s="290"/>
      <c r="U233" s="290"/>
      <c r="V233" s="290"/>
      <c r="W233" s="290"/>
      <c r="X233" s="290"/>
      <c r="Y233" s="290"/>
      <c r="Z233" s="290"/>
    </row>
    <row r="234">
      <c r="A234" s="277"/>
      <c r="B234" s="419"/>
      <c r="C234" s="419"/>
      <c r="D234" s="423"/>
      <c r="E234" s="424"/>
      <c r="F234" s="424"/>
      <c r="G234" s="419"/>
      <c r="H234" s="424"/>
      <c r="I234" s="424"/>
      <c r="J234" s="425"/>
      <c r="K234" s="419"/>
      <c r="L234" s="419"/>
      <c r="M234" s="426"/>
      <c r="N234" s="419"/>
      <c r="O234" s="419"/>
      <c r="P234" s="419"/>
      <c r="Q234" s="419"/>
      <c r="R234" s="419"/>
      <c r="S234" s="419"/>
      <c r="T234" s="419"/>
      <c r="U234" s="419"/>
      <c r="V234" s="419"/>
      <c r="W234" s="419"/>
      <c r="X234" s="419"/>
      <c r="Y234" s="419"/>
      <c r="Z234" s="419"/>
    </row>
    <row r="235">
      <c r="A235" s="277"/>
      <c r="B235" s="419"/>
      <c r="C235" s="419"/>
      <c r="D235" s="423"/>
      <c r="E235" s="424"/>
      <c r="F235" s="424"/>
      <c r="G235" s="419"/>
      <c r="H235" s="424"/>
      <c r="I235" s="424"/>
      <c r="J235" s="425"/>
      <c r="K235" s="419"/>
      <c r="L235" s="419"/>
      <c r="M235" s="426"/>
      <c r="N235" s="419"/>
      <c r="O235" s="419"/>
      <c r="P235" s="419"/>
      <c r="Q235" s="419"/>
      <c r="R235" s="419"/>
      <c r="S235" s="419"/>
      <c r="T235" s="419"/>
      <c r="U235" s="419"/>
      <c r="V235" s="419"/>
      <c r="W235" s="419"/>
      <c r="X235" s="419"/>
      <c r="Y235" s="419"/>
      <c r="Z235" s="419"/>
    </row>
    <row r="236">
      <c r="A236" s="291"/>
      <c r="B236" s="360" t="s">
        <v>818</v>
      </c>
      <c r="C236" s="3"/>
      <c r="D236" s="286"/>
      <c r="E236" s="385"/>
      <c r="F236" s="289"/>
      <c r="G236" s="289"/>
      <c r="H236" s="289"/>
      <c r="I236" s="289"/>
      <c r="J236" s="286"/>
      <c r="K236" s="282"/>
      <c r="L236" s="282"/>
      <c r="M236" s="384"/>
      <c r="N236" s="282"/>
      <c r="O236" s="282"/>
      <c r="P236" s="290"/>
      <c r="Q236" s="290"/>
      <c r="R236" s="290"/>
      <c r="S236" s="290"/>
      <c r="T236" s="290"/>
      <c r="U236" s="290"/>
      <c r="V236" s="290"/>
      <c r="W236" s="290"/>
      <c r="X236" s="290"/>
      <c r="Y236" s="290"/>
      <c r="Z236" s="290"/>
    </row>
    <row r="237">
      <c r="A237" s="291"/>
      <c r="B237" s="386" t="s">
        <v>822</v>
      </c>
      <c r="C237" s="299" t="str">
        <f>'Rotación'!G7</f>
        <v>Marzo</v>
      </c>
      <c r="D237" s="387"/>
      <c r="E237" s="388" t="s">
        <v>863</v>
      </c>
      <c r="F237" s="420">
        <v>2.0</v>
      </c>
      <c r="G237" s="288"/>
      <c r="H237" s="287"/>
      <c r="I237" s="289"/>
      <c r="J237" s="286"/>
      <c r="K237" s="282"/>
      <c r="L237" s="282"/>
      <c r="M237" s="384"/>
      <c r="N237" s="282"/>
      <c r="O237" s="282"/>
      <c r="P237" s="290"/>
      <c r="Q237" s="290"/>
      <c r="R237" s="290"/>
      <c r="S237" s="290"/>
      <c r="T237" s="290"/>
      <c r="U237" s="290"/>
      <c r="V237" s="290"/>
      <c r="W237" s="290"/>
      <c r="X237" s="290"/>
      <c r="Y237" s="290"/>
      <c r="Z237" s="290"/>
    </row>
    <row r="238">
      <c r="A238" s="291"/>
      <c r="B238" s="304" t="s">
        <v>824</v>
      </c>
      <c r="C238" s="299">
        <f>'Rotación'!G5</f>
        <v>44</v>
      </c>
      <c r="D238" s="390"/>
      <c r="E238" s="391" t="s">
        <v>994</v>
      </c>
      <c r="F238" s="392">
        <f>C240*F237</f>
        <v>57.82857143</v>
      </c>
      <c r="G238" s="393" t="s">
        <v>865</v>
      </c>
      <c r="H238" s="393" t="s">
        <v>866</v>
      </c>
      <c r="I238" s="289"/>
      <c r="J238" s="286"/>
      <c r="K238" s="282"/>
      <c r="L238" s="282"/>
      <c r="M238" s="384"/>
      <c r="N238" s="282"/>
      <c r="O238" s="282"/>
      <c r="P238" s="290"/>
      <c r="Q238" s="290"/>
      <c r="R238" s="290"/>
      <c r="S238" s="290"/>
      <c r="T238" s="290"/>
      <c r="U238" s="290"/>
      <c r="V238" s="290"/>
      <c r="W238" s="290"/>
      <c r="X238" s="290"/>
      <c r="Y238" s="290"/>
      <c r="Z238" s="290"/>
    </row>
    <row r="239">
      <c r="A239" s="291"/>
      <c r="B239" s="304" t="s">
        <v>795</v>
      </c>
      <c r="C239" s="306">
        <f>'Rotación'!G8</f>
        <v>0.6571428571</v>
      </c>
      <c r="D239" s="387"/>
      <c r="E239" s="394" t="s">
        <v>867</v>
      </c>
      <c r="F239" s="301">
        <v>0.05</v>
      </c>
      <c r="G239" s="302">
        <f>F239*F238</f>
        <v>2.891428571</v>
      </c>
      <c r="H239" s="365">
        <v>0.0</v>
      </c>
      <c r="I239" s="289"/>
      <c r="J239" s="286"/>
      <c r="K239" s="282"/>
      <c r="L239" s="282"/>
      <c r="M239" s="384"/>
      <c r="N239" s="282"/>
      <c r="O239" s="282"/>
      <c r="P239" s="290"/>
      <c r="Q239" s="290"/>
      <c r="R239" s="290"/>
      <c r="S239" s="290"/>
      <c r="T239" s="290"/>
      <c r="U239" s="290"/>
      <c r="V239" s="290"/>
      <c r="W239" s="290"/>
      <c r="X239" s="290"/>
      <c r="Y239" s="290"/>
      <c r="Z239" s="290"/>
    </row>
    <row r="240">
      <c r="A240" s="291"/>
      <c r="B240" s="307" t="s">
        <v>825</v>
      </c>
      <c r="C240" s="299">
        <f>C239*C238</f>
        <v>28.91428571</v>
      </c>
      <c r="D240" s="387"/>
      <c r="E240" s="394" t="s">
        <v>868</v>
      </c>
      <c r="F240" s="301">
        <v>0.8</v>
      </c>
      <c r="G240" s="302">
        <f>F240*F238</f>
        <v>46.26285714</v>
      </c>
      <c r="H240" s="365">
        <v>0.0</v>
      </c>
      <c r="I240" s="289"/>
      <c r="J240" s="286"/>
      <c r="K240" s="282"/>
      <c r="L240" s="282"/>
      <c r="M240" s="384"/>
      <c r="N240" s="282"/>
      <c r="O240" s="282"/>
      <c r="P240" s="290"/>
      <c r="Q240" s="290"/>
      <c r="R240" s="290"/>
      <c r="S240" s="290"/>
      <c r="T240" s="290"/>
      <c r="U240" s="290"/>
      <c r="V240" s="290"/>
      <c r="W240" s="290"/>
      <c r="X240" s="290"/>
      <c r="Y240" s="290"/>
      <c r="Z240" s="290"/>
    </row>
    <row r="241">
      <c r="A241" s="291"/>
      <c r="B241" s="307" t="s">
        <v>826</v>
      </c>
      <c r="C241" s="366">
        <f>C240*C242</f>
        <v>896.3428571</v>
      </c>
      <c r="D241" s="387"/>
      <c r="E241" s="394" t="s">
        <v>869</v>
      </c>
      <c r="F241" s="301">
        <v>0.15</v>
      </c>
      <c r="G241" s="302">
        <f>F241*F238</f>
        <v>8.674285714</v>
      </c>
      <c r="H241" s="365">
        <v>0.0</v>
      </c>
      <c r="I241" s="289"/>
      <c r="J241" s="286"/>
      <c r="K241" s="282"/>
      <c r="L241" s="282"/>
      <c r="M241" s="384"/>
      <c r="N241" s="282"/>
      <c r="O241" s="282"/>
      <c r="P241" s="290"/>
      <c r="Q241" s="290"/>
      <c r="R241" s="290"/>
      <c r="S241" s="290"/>
      <c r="T241" s="290"/>
      <c r="U241" s="290"/>
      <c r="V241" s="290"/>
      <c r="W241" s="290"/>
      <c r="X241" s="290"/>
      <c r="Y241" s="290"/>
      <c r="Z241" s="290"/>
    </row>
    <row r="242">
      <c r="A242" s="291"/>
      <c r="B242" s="307" t="s">
        <v>827</v>
      </c>
      <c r="C242" s="299">
        <f>'Rotación'!G4</f>
        <v>31</v>
      </c>
      <c r="D242" s="289"/>
      <c r="E242" s="289"/>
      <c r="F242" s="289"/>
      <c r="G242" s="289"/>
      <c r="H242" s="289"/>
      <c r="I242" s="289"/>
      <c r="J242" s="286"/>
      <c r="K242" s="282"/>
      <c r="L242" s="282"/>
      <c r="M242" s="384"/>
      <c r="N242" s="282"/>
      <c r="O242" s="282"/>
      <c r="P242" s="290"/>
      <c r="Q242" s="290"/>
      <c r="R242" s="290"/>
      <c r="S242" s="290"/>
      <c r="T242" s="290"/>
      <c r="U242" s="290"/>
      <c r="V242" s="290"/>
      <c r="W242" s="290"/>
      <c r="X242" s="290"/>
      <c r="Y242" s="290"/>
      <c r="Z242" s="290"/>
    </row>
    <row r="243">
      <c r="A243" s="291"/>
      <c r="B243" s="311" t="s">
        <v>870</v>
      </c>
      <c r="C243" s="312">
        <f>I349/C241</f>
        <v>403.5440125</v>
      </c>
      <c r="D243" s="289"/>
      <c r="E243" s="289"/>
      <c r="F243" s="289"/>
      <c r="G243" s="289"/>
      <c r="H243" s="289"/>
      <c r="I243" s="289"/>
      <c r="J243" s="286"/>
      <c r="K243" s="282"/>
      <c r="L243" s="282"/>
      <c r="M243" s="384"/>
      <c r="N243" s="282"/>
      <c r="O243" s="282"/>
      <c r="P243" s="290"/>
      <c r="Q243" s="290"/>
      <c r="R243" s="290"/>
      <c r="S243" s="290"/>
      <c r="T243" s="290"/>
      <c r="U243" s="290"/>
      <c r="V243" s="290"/>
      <c r="W243" s="290"/>
      <c r="X243" s="290"/>
      <c r="Y243" s="290"/>
      <c r="Z243" s="290"/>
    </row>
    <row r="244">
      <c r="A244" s="291"/>
      <c r="B244" s="311" t="s">
        <v>871</v>
      </c>
      <c r="C244" s="396">
        <f>J349</f>
        <v>0.2385065518</v>
      </c>
      <c r="D244" s="289"/>
      <c r="E244" s="289"/>
      <c r="F244" s="289"/>
      <c r="G244" s="289"/>
      <c r="H244" s="289"/>
      <c r="I244" s="289"/>
      <c r="J244" s="286"/>
      <c r="K244" s="282"/>
      <c r="L244" s="282"/>
      <c r="M244" s="384"/>
      <c r="N244" s="282"/>
      <c r="O244" s="282"/>
      <c r="P244" s="290"/>
      <c r="Q244" s="290"/>
      <c r="R244" s="290"/>
      <c r="S244" s="290"/>
      <c r="T244" s="290"/>
      <c r="U244" s="290"/>
      <c r="V244" s="290"/>
      <c r="W244" s="290"/>
      <c r="X244" s="290"/>
      <c r="Y244" s="290"/>
      <c r="Z244" s="290"/>
    </row>
    <row r="245">
      <c r="A245" s="316"/>
      <c r="B245" s="285"/>
      <c r="C245" s="285"/>
      <c r="D245" s="287"/>
      <c r="E245" s="287"/>
      <c r="F245" s="287"/>
      <c r="G245" s="287"/>
      <c r="H245" s="287"/>
      <c r="I245" s="287"/>
      <c r="J245" s="285"/>
      <c r="K245" s="282"/>
      <c r="L245" s="282"/>
      <c r="M245" s="384"/>
      <c r="N245" s="282"/>
      <c r="O245" s="282"/>
      <c r="P245" s="290"/>
      <c r="Q245" s="290"/>
      <c r="R245" s="290"/>
      <c r="S245" s="290"/>
      <c r="T245" s="290"/>
      <c r="U245" s="290"/>
      <c r="V245" s="290"/>
      <c r="W245" s="290"/>
      <c r="X245" s="290"/>
      <c r="Y245" s="290"/>
      <c r="Z245" s="290"/>
    </row>
    <row r="246">
      <c r="A246" s="398" t="s">
        <v>707</v>
      </c>
      <c r="B246" s="399" t="s">
        <v>873</v>
      </c>
      <c r="C246" s="318" t="s">
        <v>832</v>
      </c>
      <c r="D246" s="319" t="s">
        <v>834</v>
      </c>
      <c r="E246" s="319" t="s">
        <v>835</v>
      </c>
      <c r="F246" s="319" t="s">
        <v>836</v>
      </c>
      <c r="G246" s="319" t="s">
        <v>837</v>
      </c>
      <c r="H246" s="319" t="s">
        <v>838</v>
      </c>
      <c r="I246" s="319" t="s">
        <v>839</v>
      </c>
      <c r="J246" s="318" t="s">
        <v>840</v>
      </c>
      <c r="K246" s="282"/>
      <c r="L246" s="282"/>
      <c r="M246" s="384"/>
      <c r="N246" s="282"/>
      <c r="O246" s="282"/>
      <c r="P246" s="322"/>
      <c r="Q246" s="322"/>
      <c r="R246" s="322"/>
      <c r="S246" s="322"/>
      <c r="T246" s="322"/>
      <c r="U246" s="322"/>
      <c r="V246" s="322"/>
      <c r="W246" s="322"/>
      <c r="X246" s="322"/>
      <c r="Y246" s="322"/>
      <c r="Z246" s="322"/>
    </row>
    <row r="247">
      <c r="A247" s="335" t="str">
        <f t="shared" ref="A247:B247" si="134">A15</f>
        <v>BAL-01</v>
      </c>
      <c r="B247" s="349" t="str">
        <f t="shared" si="134"/>
        <v>Kris Pinot Grigio </v>
      </c>
      <c r="C247" s="350">
        <f>15/$C$242</f>
        <v>0.4838709677</v>
      </c>
      <c r="D247" s="352">
        <f t="shared" ref="D247:D281" si="136">D15</f>
        <v>180</v>
      </c>
      <c r="E247" s="312">
        <f t="shared" ref="E247:E289" si="137">D247*C247</f>
        <v>87.09677419</v>
      </c>
      <c r="F247" s="312">
        <f>E247*C242</f>
        <v>2700</v>
      </c>
      <c r="G247" s="375">
        <f t="shared" ref="G247:G285" si="138">G15</f>
        <v>1034.482759</v>
      </c>
      <c r="H247" s="312">
        <f t="shared" ref="H247:H289" si="139">G247*C247</f>
        <v>500.5561735</v>
      </c>
      <c r="I247" s="312">
        <f>H247*C242</f>
        <v>15517.24138</v>
      </c>
      <c r="J247" s="315">
        <f t="shared" ref="J247:J349" si="140">F247/I247</f>
        <v>0.174</v>
      </c>
      <c r="K247" s="282"/>
      <c r="L247" s="282"/>
      <c r="M247" s="384"/>
      <c r="N247" s="282"/>
      <c r="O247" s="282"/>
      <c r="P247" s="331"/>
      <c r="Q247" s="331"/>
      <c r="R247" s="331"/>
      <c r="S247" s="331"/>
      <c r="T247" s="331"/>
      <c r="U247" s="331"/>
      <c r="V247" s="331"/>
      <c r="W247" s="331"/>
      <c r="X247" s="331"/>
      <c r="Y247" s="331"/>
      <c r="Z247" s="331"/>
    </row>
    <row r="248">
      <c r="A248" s="335" t="str">
        <f t="shared" ref="A248:B248" si="135">A16</f>
        <v>BAL-02</v>
      </c>
      <c r="B248" s="349" t="str">
        <f t="shared" si="135"/>
        <v>Domaines schlumberger riesling</v>
      </c>
      <c r="C248" s="350">
        <f>9/$C$242</f>
        <v>0.2903225806</v>
      </c>
      <c r="D248" s="352">
        <f t="shared" si="136"/>
        <v>350</v>
      </c>
      <c r="E248" s="312">
        <f t="shared" si="137"/>
        <v>101.6129032</v>
      </c>
      <c r="F248" s="312">
        <f>E248*C242</f>
        <v>3150</v>
      </c>
      <c r="G248" s="375">
        <f t="shared" si="138"/>
        <v>1551.724138</v>
      </c>
      <c r="H248" s="312">
        <f t="shared" si="139"/>
        <v>450.5005562</v>
      </c>
      <c r="I248" s="312">
        <f>H248*C242</f>
        <v>13965.51724</v>
      </c>
      <c r="J248" s="315">
        <f t="shared" si="140"/>
        <v>0.2255555556</v>
      </c>
      <c r="K248" s="282"/>
      <c r="L248" s="282"/>
      <c r="M248" s="384"/>
      <c r="N248" s="282"/>
      <c r="O248" s="282"/>
      <c r="P248" s="290"/>
      <c r="Q248" s="290"/>
      <c r="R248" s="290"/>
      <c r="S248" s="290"/>
      <c r="T248" s="290"/>
      <c r="U248" s="290"/>
      <c r="V248" s="290"/>
      <c r="W248" s="290"/>
      <c r="X248" s="290"/>
      <c r="Y248" s="290"/>
      <c r="Z248" s="290"/>
    </row>
    <row r="249">
      <c r="A249" s="335" t="str">
        <f t="shared" ref="A249:B249" si="141">A17</f>
        <v>BAL-03</v>
      </c>
      <c r="B249" s="349" t="str">
        <f t="shared" si="141"/>
        <v>Damana 5</v>
      </c>
      <c r="C249" s="350">
        <f>18/$C$242</f>
        <v>0.5806451613</v>
      </c>
      <c r="D249" s="352">
        <f t="shared" si="136"/>
        <v>180</v>
      </c>
      <c r="E249" s="312">
        <f t="shared" si="137"/>
        <v>104.516129</v>
      </c>
      <c r="F249" s="312">
        <f>E249*C242</f>
        <v>3240</v>
      </c>
      <c r="G249" s="375">
        <f t="shared" si="138"/>
        <v>1120.689655</v>
      </c>
      <c r="H249" s="312">
        <f t="shared" si="139"/>
        <v>650.7230256</v>
      </c>
      <c r="I249" s="312">
        <f>H249*C242</f>
        <v>20172.41379</v>
      </c>
      <c r="J249" s="315">
        <f t="shared" si="140"/>
        <v>0.1606153846</v>
      </c>
      <c r="K249" s="282"/>
      <c r="L249" s="282"/>
      <c r="M249" s="384"/>
      <c r="N249" s="282"/>
      <c r="O249" s="282"/>
      <c r="P249" s="290"/>
      <c r="Q249" s="290"/>
      <c r="R249" s="290"/>
      <c r="S249" s="290"/>
      <c r="T249" s="290"/>
      <c r="U249" s="290"/>
      <c r="V249" s="290"/>
      <c r="W249" s="290"/>
      <c r="X249" s="290"/>
      <c r="Y249" s="290"/>
      <c r="Z249" s="290"/>
    </row>
    <row r="250">
      <c r="A250" s="335" t="str">
        <f t="shared" ref="A250:B250" si="142">A18</f>
        <v>BAL-04</v>
      </c>
      <c r="B250" s="349" t="str">
        <f t="shared" si="142"/>
        <v>Charlatan </v>
      </c>
      <c r="C250" s="350">
        <f>13/$C$242</f>
        <v>0.4193548387</v>
      </c>
      <c r="D250" s="352">
        <f t="shared" si="136"/>
        <v>300</v>
      </c>
      <c r="E250" s="312">
        <f t="shared" si="137"/>
        <v>125.8064516</v>
      </c>
      <c r="F250" s="312">
        <f>E250*C242</f>
        <v>3900</v>
      </c>
      <c r="G250" s="375">
        <f t="shared" si="138"/>
        <v>1293.103448</v>
      </c>
      <c r="H250" s="312">
        <f t="shared" si="139"/>
        <v>542.269188</v>
      </c>
      <c r="I250" s="312">
        <f>H250*C242</f>
        <v>16810.34483</v>
      </c>
      <c r="J250" s="315">
        <f t="shared" si="140"/>
        <v>0.232</v>
      </c>
      <c r="K250" s="282"/>
      <c r="L250" s="282"/>
      <c r="M250" s="384"/>
      <c r="N250" s="282"/>
      <c r="O250" s="282"/>
      <c r="P250" s="290"/>
      <c r="Q250" s="290"/>
      <c r="R250" s="290"/>
      <c r="S250" s="290"/>
      <c r="T250" s="290"/>
      <c r="U250" s="290"/>
      <c r="V250" s="290"/>
      <c r="W250" s="290"/>
      <c r="X250" s="290"/>
      <c r="Y250" s="290"/>
      <c r="Z250" s="290"/>
    </row>
    <row r="251">
      <c r="A251" s="335" t="str">
        <f t="shared" ref="A251:B251" si="143">A19</f>
        <v>BAL-05</v>
      </c>
      <c r="B251" s="349" t="str">
        <f t="shared" si="143"/>
        <v>Cuvee constance rouge</v>
      </c>
      <c r="C251" s="350">
        <f>11/$C$242</f>
        <v>0.3548387097</v>
      </c>
      <c r="D251" s="352">
        <f t="shared" si="136"/>
        <v>430</v>
      </c>
      <c r="E251" s="312">
        <f t="shared" si="137"/>
        <v>152.5806452</v>
      </c>
      <c r="F251" s="312">
        <f>E251*C242</f>
        <v>4730</v>
      </c>
      <c r="G251" s="375">
        <f t="shared" si="138"/>
        <v>1810.344828</v>
      </c>
      <c r="H251" s="312">
        <f t="shared" si="139"/>
        <v>642.3804227</v>
      </c>
      <c r="I251" s="312">
        <f>H251*C242</f>
        <v>19913.7931</v>
      </c>
      <c r="J251" s="315">
        <f t="shared" si="140"/>
        <v>0.2375238095</v>
      </c>
      <c r="K251" s="282"/>
      <c r="L251" s="282"/>
      <c r="M251" s="384"/>
      <c r="N251" s="282"/>
      <c r="O251" s="282"/>
      <c r="P251" s="290"/>
      <c r="Q251" s="290"/>
      <c r="R251" s="290"/>
      <c r="S251" s="290"/>
      <c r="T251" s="290"/>
      <c r="U251" s="290"/>
      <c r="V251" s="290"/>
      <c r="W251" s="290"/>
      <c r="X251" s="290"/>
      <c r="Y251" s="290"/>
      <c r="Z251" s="290"/>
    </row>
    <row r="252">
      <c r="A252" s="335" t="str">
        <f t="shared" ref="A252:B252" si="144">A20</f>
        <v>BAL-06</v>
      </c>
      <c r="B252" s="349" t="str">
        <f t="shared" si="144"/>
        <v>Xion 2021</v>
      </c>
      <c r="C252" s="350">
        <f>10/$C$242</f>
        <v>0.3225806452</v>
      </c>
      <c r="D252" s="352">
        <f t="shared" si="136"/>
        <v>300</v>
      </c>
      <c r="E252" s="312">
        <f t="shared" si="137"/>
        <v>96.77419355</v>
      </c>
      <c r="F252" s="312">
        <f>E252*C242</f>
        <v>3000</v>
      </c>
      <c r="G252" s="375">
        <f t="shared" si="138"/>
        <v>1293.103448</v>
      </c>
      <c r="H252" s="312">
        <f t="shared" si="139"/>
        <v>417.1301446</v>
      </c>
      <c r="I252" s="312">
        <f>H252*C242</f>
        <v>12931.03448</v>
      </c>
      <c r="J252" s="315">
        <f t="shared" si="140"/>
        <v>0.232</v>
      </c>
      <c r="K252" s="282"/>
      <c r="L252" s="282"/>
      <c r="M252" s="384"/>
      <c r="N252" s="282"/>
      <c r="O252" s="282"/>
      <c r="P252" s="290"/>
      <c r="Q252" s="290"/>
      <c r="R252" s="290"/>
      <c r="S252" s="290"/>
      <c r="T252" s="290"/>
      <c r="U252" s="290"/>
      <c r="V252" s="290"/>
      <c r="W252" s="290"/>
      <c r="X252" s="290"/>
      <c r="Y252" s="290"/>
      <c r="Z252" s="290"/>
    </row>
    <row r="253">
      <c r="A253" s="335" t="str">
        <f t="shared" ref="A253:B253" si="145">A21</f>
        <v>BAL-07</v>
      </c>
      <c r="B253" s="349" t="str">
        <f t="shared" si="145"/>
        <v>Monte Xanic Selección</v>
      </c>
      <c r="C253" s="350">
        <f>7/$C$242</f>
        <v>0.2258064516</v>
      </c>
      <c r="D253" s="352">
        <f t="shared" si="136"/>
        <v>390</v>
      </c>
      <c r="E253" s="312">
        <f t="shared" si="137"/>
        <v>88.06451613</v>
      </c>
      <c r="F253" s="312">
        <f>E253*C242</f>
        <v>2730</v>
      </c>
      <c r="G253" s="375">
        <f t="shared" si="138"/>
        <v>1551.724138</v>
      </c>
      <c r="H253" s="312">
        <f t="shared" si="139"/>
        <v>350.3893215</v>
      </c>
      <c r="I253" s="312">
        <f>H253*C242</f>
        <v>10862.06897</v>
      </c>
      <c r="J253" s="315">
        <f t="shared" si="140"/>
        <v>0.2513333333</v>
      </c>
      <c r="K253" s="282"/>
      <c r="L253" s="282"/>
      <c r="M253" s="384"/>
      <c r="N253" s="282"/>
      <c r="O253" s="282"/>
      <c r="P253" s="290"/>
      <c r="Q253" s="290"/>
      <c r="R253" s="290"/>
      <c r="S253" s="290"/>
      <c r="T253" s="290"/>
      <c r="U253" s="290"/>
      <c r="V253" s="290"/>
      <c r="W253" s="290"/>
      <c r="X253" s="290"/>
      <c r="Y253" s="290"/>
      <c r="Z253" s="290"/>
    </row>
    <row r="254">
      <c r="A254" s="335" t="str">
        <f t="shared" ref="A254:B254" si="146">A22</f>
        <v>BAL-08</v>
      </c>
      <c r="B254" s="349" t="str">
        <f t="shared" si="146"/>
        <v>Matua </v>
      </c>
      <c r="C254" s="350">
        <f t="shared" ref="C254:C256" si="148">10/$C$242</f>
        <v>0.3225806452</v>
      </c>
      <c r="D254" s="352">
        <f t="shared" si="136"/>
        <v>270</v>
      </c>
      <c r="E254" s="312">
        <f t="shared" si="137"/>
        <v>87.09677419</v>
      </c>
      <c r="F254" s="312">
        <f>E254*C242</f>
        <v>2700</v>
      </c>
      <c r="G254" s="375">
        <f t="shared" si="138"/>
        <v>1034.482759</v>
      </c>
      <c r="H254" s="312">
        <f t="shared" si="139"/>
        <v>333.7041157</v>
      </c>
      <c r="I254" s="312">
        <f>H254*C242</f>
        <v>10344.82759</v>
      </c>
      <c r="J254" s="315">
        <f t="shared" si="140"/>
        <v>0.261</v>
      </c>
      <c r="K254" s="282"/>
      <c r="L254" s="282"/>
      <c r="M254" s="384"/>
      <c r="N254" s="282"/>
      <c r="O254" s="282"/>
      <c r="P254" s="290"/>
      <c r="Q254" s="290"/>
      <c r="R254" s="290"/>
      <c r="S254" s="290"/>
      <c r="T254" s="290"/>
      <c r="U254" s="290"/>
      <c r="V254" s="290"/>
      <c r="W254" s="290"/>
      <c r="X254" s="290"/>
      <c r="Y254" s="290"/>
      <c r="Z254" s="290"/>
    </row>
    <row r="255">
      <c r="A255" s="335" t="str">
        <f t="shared" ref="A255:B255" si="147">A23</f>
        <v>BAL-09</v>
      </c>
      <c r="B255" s="349" t="str">
        <f t="shared" si="147"/>
        <v>Coueaux bourguignons Albert Bichot</v>
      </c>
      <c r="C255" s="350">
        <f t="shared" si="148"/>
        <v>0.3225806452</v>
      </c>
      <c r="D255" s="352">
        <f t="shared" si="136"/>
        <v>280</v>
      </c>
      <c r="E255" s="312">
        <f t="shared" si="137"/>
        <v>90.32258065</v>
      </c>
      <c r="F255" s="312">
        <f>E255*C242</f>
        <v>2800</v>
      </c>
      <c r="G255" s="375">
        <f t="shared" si="138"/>
        <v>1206.896552</v>
      </c>
      <c r="H255" s="312">
        <f t="shared" si="139"/>
        <v>389.3214683</v>
      </c>
      <c r="I255" s="312">
        <f>H255*C242</f>
        <v>12068.96552</v>
      </c>
      <c r="J255" s="315">
        <f t="shared" si="140"/>
        <v>0.232</v>
      </c>
      <c r="K255" s="282"/>
      <c r="L255" s="282"/>
      <c r="M255" s="384"/>
      <c r="N255" s="282"/>
      <c r="O255" s="282"/>
      <c r="P255" s="290"/>
      <c r="Q255" s="290"/>
      <c r="R255" s="290"/>
      <c r="S255" s="290"/>
      <c r="T255" s="290"/>
      <c r="U255" s="290"/>
      <c r="V255" s="290"/>
      <c r="W255" s="290"/>
      <c r="X255" s="290"/>
      <c r="Y255" s="290"/>
      <c r="Z255" s="290"/>
    </row>
    <row r="256">
      <c r="A256" s="335" t="str">
        <f t="shared" ref="A256:B256" si="149">A24</f>
        <v>BAL-10</v>
      </c>
      <c r="B256" s="349" t="str">
        <f t="shared" si="149"/>
        <v>Corral de campanas</v>
      </c>
      <c r="C256" s="350">
        <f t="shared" si="148"/>
        <v>0.3225806452</v>
      </c>
      <c r="D256" s="352">
        <f t="shared" si="136"/>
        <v>430</v>
      </c>
      <c r="E256" s="312">
        <f t="shared" si="137"/>
        <v>138.7096774</v>
      </c>
      <c r="F256" s="312">
        <f>E256*C242</f>
        <v>4300</v>
      </c>
      <c r="G256" s="375">
        <f t="shared" si="138"/>
        <v>1637.931034</v>
      </c>
      <c r="H256" s="312">
        <f t="shared" si="139"/>
        <v>528.3648498</v>
      </c>
      <c r="I256" s="312">
        <f>H256*C242</f>
        <v>16379.31034</v>
      </c>
      <c r="J256" s="315">
        <f t="shared" si="140"/>
        <v>0.2625263158</v>
      </c>
      <c r="K256" s="282"/>
      <c r="L256" s="282"/>
      <c r="M256" s="384"/>
      <c r="N256" s="282"/>
      <c r="O256" s="282"/>
      <c r="P256" s="290"/>
      <c r="Q256" s="290"/>
      <c r="R256" s="290"/>
      <c r="S256" s="290"/>
      <c r="T256" s="290"/>
      <c r="U256" s="290"/>
      <c r="V256" s="290"/>
      <c r="W256" s="290"/>
      <c r="X256" s="290"/>
      <c r="Y256" s="290"/>
      <c r="Z256" s="290"/>
    </row>
    <row r="257">
      <c r="A257" s="335" t="str">
        <f t="shared" ref="A257:B257" si="150">A25</f>
        <v>BAL-11</v>
      </c>
      <c r="B257" s="349" t="str">
        <f t="shared" si="150"/>
        <v>Cerveza Corona</v>
      </c>
      <c r="C257" s="325">
        <v>8.0</v>
      </c>
      <c r="D257" s="352">
        <f t="shared" si="136"/>
        <v>14</v>
      </c>
      <c r="E257" s="312">
        <f t="shared" si="137"/>
        <v>112</v>
      </c>
      <c r="F257" s="312">
        <f>E257*C242</f>
        <v>3472</v>
      </c>
      <c r="G257" s="375">
        <f t="shared" si="138"/>
        <v>60.34482759</v>
      </c>
      <c r="H257" s="312">
        <f t="shared" si="139"/>
        <v>482.7586207</v>
      </c>
      <c r="I257" s="312">
        <f>H257*C242</f>
        <v>14965.51724</v>
      </c>
      <c r="J257" s="315">
        <f t="shared" si="140"/>
        <v>0.232</v>
      </c>
      <c r="K257" s="282"/>
      <c r="L257" s="282"/>
      <c r="M257" s="384"/>
      <c r="N257" s="282"/>
      <c r="O257" s="282"/>
      <c r="P257" s="290"/>
      <c r="Q257" s="290"/>
      <c r="R257" s="290"/>
      <c r="S257" s="290"/>
      <c r="T257" s="290"/>
      <c r="U257" s="290"/>
      <c r="V257" s="290"/>
      <c r="W257" s="290"/>
      <c r="X257" s="290"/>
      <c r="Y257" s="290"/>
      <c r="Z257" s="290"/>
    </row>
    <row r="258">
      <c r="A258" s="335" t="str">
        <f t="shared" ref="A258:B258" si="151">A26</f>
        <v>BAL-12</v>
      </c>
      <c r="B258" s="349" t="str">
        <f t="shared" si="151"/>
        <v>Cerveza Victoria</v>
      </c>
      <c r="C258" s="325">
        <v>6.0</v>
      </c>
      <c r="D258" s="352">
        <f t="shared" si="136"/>
        <v>14</v>
      </c>
      <c r="E258" s="312">
        <f t="shared" si="137"/>
        <v>84</v>
      </c>
      <c r="F258" s="312">
        <f>E258*C242</f>
        <v>2604</v>
      </c>
      <c r="G258" s="375">
        <f t="shared" si="138"/>
        <v>60.34482759</v>
      </c>
      <c r="H258" s="312">
        <f t="shared" si="139"/>
        <v>362.0689655</v>
      </c>
      <c r="I258" s="312">
        <f>H258*C242</f>
        <v>11224.13793</v>
      </c>
      <c r="J258" s="315">
        <f t="shared" si="140"/>
        <v>0.232</v>
      </c>
      <c r="K258" s="282"/>
      <c r="L258" s="282"/>
      <c r="M258" s="384"/>
      <c r="N258" s="282"/>
      <c r="O258" s="282"/>
      <c r="P258" s="290"/>
      <c r="Q258" s="290"/>
      <c r="R258" s="290"/>
      <c r="S258" s="290"/>
      <c r="T258" s="290"/>
      <c r="U258" s="290"/>
      <c r="V258" s="290"/>
      <c r="W258" s="290"/>
      <c r="X258" s="290"/>
      <c r="Y258" s="290"/>
      <c r="Z258" s="290"/>
    </row>
    <row r="259">
      <c r="A259" s="335" t="str">
        <f t="shared" ref="A259:B259" si="152">A27</f>
        <v>BAL-13</v>
      </c>
      <c r="B259" s="349" t="str">
        <f t="shared" si="152"/>
        <v>Modelo Especial</v>
      </c>
      <c r="C259" s="325">
        <v>6.0</v>
      </c>
      <c r="D259" s="352">
        <f t="shared" si="136"/>
        <v>12</v>
      </c>
      <c r="E259" s="312">
        <f t="shared" si="137"/>
        <v>72</v>
      </c>
      <c r="F259" s="312">
        <f>E259*C242</f>
        <v>2232</v>
      </c>
      <c r="G259" s="375">
        <f t="shared" si="138"/>
        <v>60.34482759</v>
      </c>
      <c r="H259" s="312">
        <f t="shared" si="139"/>
        <v>362.0689655</v>
      </c>
      <c r="I259" s="312">
        <f>H259*C242</f>
        <v>11224.13793</v>
      </c>
      <c r="J259" s="315">
        <f t="shared" si="140"/>
        <v>0.1988571429</v>
      </c>
      <c r="K259" s="282"/>
      <c r="L259" s="282"/>
      <c r="M259" s="384"/>
      <c r="N259" s="282"/>
      <c r="O259" s="282"/>
      <c r="P259" s="290"/>
      <c r="Q259" s="290"/>
      <c r="R259" s="290"/>
      <c r="S259" s="290"/>
      <c r="T259" s="290"/>
      <c r="U259" s="290"/>
      <c r="V259" s="290"/>
      <c r="W259" s="290"/>
      <c r="X259" s="290"/>
      <c r="Y259" s="290"/>
      <c r="Z259" s="290"/>
    </row>
    <row r="260">
      <c r="A260" s="335" t="str">
        <f t="shared" ref="A260:B260" si="153">A28</f>
        <v>BAL-14</v>
      </c>
      <c r="B260" s="349" t="str">
        <f t="shared" si="153"/>
        <v>Negra Modelo</v>
      </c>
      <c r="C260" s="325">
        <v>6.0</v>
      </c>
      <c r="D260" s="352">
        <f t="shared" si="136"/>
        <v>12</v>
      </c>
      <c r="E260" s="312">
        <f t="shared" si="137"/>
        <v>72</v>
      </c>
      <c r="F260" s="312">
        <f>E260*C242</f>
        <v>2232</v>
      </c>
      <c r="G260" s="375">
        <f t="shared" si="138"/>
        <v>60.34482759</v>
      </c>
      <c r="H260" s="312">
        <f t="shared" si="139"/>
        <v>362.0689655</v>
      </c>
      <c r="I260" s="312">
        <f>H260*C242</f>
        <v>11224.13793</v>
      </c>
      <c r="J260" s="315">
        <f t="shared" si="140"/>
        <v>0.1988571429</v>
      </c>
      <c r="K260" s="282"/>
      <c r="L260" s="282"/>
      <c r="M260" s="384"/>
      <c r="N260" s="282"/>
      <c r="O260" s="282"/>
      <c r="P260" s="290"/>
      <c r="Q260" s="290"/>
      <c r="R260" s="290"/>
      <c r="S260" s="290"/>
      <c r="T260" s="290"/>
      <c r="U260" s="290"/>
      <c r="V260" s="290"/>
      <c r="W260" s="290"/>
      <c r="X260" s="290"/>
      <c r="Y260" s="290"/>
      <c r="Z260" s="290"/>
    </row>
    <row r="261">
      <c r="A261" s="335" t="str">
        <f t="shared" ref="A261:B261" si="154">A29</f>
        <v>BAL-15</v>
      </c>
      <c r="B261" s="349" t="str">
        <f t="shared" si="154"/>
        <v>Hofbrau Schwarze</v>
      </c>
      <c r="C261" s="350">
        <f>24/$C$242</f>
        <v>0.7741935484</v>
      </c>
      <c r="D261" s="352">
        <f t="shared" si="136"/>
        <v>50</v>
      </c>
      <c r="E261" s="312">
        <f t="shared" si="137"/>
        <v>38.70967742</v>
      </c>
      <c r="F261" s="312">
        <f>E261*C242</f>
        <v>1200</v>
      </c>
      <c r="G261" s="375">
        <f t="shared" si="138"/>
        <v>163.7931034</v>
      </c>
      <c r="H261" s="312">
        <f t="shared" si="139"/>
        <v>126.807564</v>
      </c>
      <c r="I261" s="312">
        <f>H261*C242</f>
        <v>3931.034483</v>
      </c>
      <c r="J261" s="315">
        <f t="shared" si="140"/>
        <v>0.3052631579</v>
      </c>
      <c r="K261" s="282"/>
      <c r="L261" s="282"/>
      <c r="M261" s="384"/>
      <c r="N261" s="282"/>
      <c r="O261" s="282"/>
      <c r="P261" s="290"/>
      <c r="Q261" s="290"/>
      <c r="R261" s="290"/>
      <c r="S261" s="290"/>
      <c r="T261" s="290"/>
      <c r="U261" s="290"/>
      <c r="V261" s="290"/>
      <c r="W261" s="290"/>
      <c r="X261" s="290"/>
      <c r="Y261" s="290"/>
      <c r="Z261" s="290"/>
    </row>
    <row r="262">
      <c r="A262" s="335" t="str">
        <f t="shared" ref="A262:B262" si="155">A30</f>
        <v>BAL-16</v>
      </c>
      <c r="B262" s="349" t="str">
        <f t="shared" si="155"/>
        <v>Paulaner Weissbier Dunkel</v>
      </c>
      <c r="C262" s="350">
        <f>20/$C$242</f>
        <v>0.6451612903</v>
      </c>
      <c r="D262" s="352">
        <f t="shared" si="136"/>
        <v>50</v>
      </c>
      <c r="E262" s="312">
        <f t="shared" si="137"/>
        <v>32.25806452</v>
      </c>
      <c r="F262" s="312">
        <f>E262*C242</f>
        <v>1000</v>
      </c>
      <c r="G262" s="375">
        <f t="shared" si="138"/>
        <v>163.7931034</v>
      </c>
      <c r="H262" s="312">
        <f t="shared" si="139"/>
        <v>105.67297</v>
      </c>
      <c r="I262" s="312">
        <f>H262*C242</f>
        <v>3275.862069</v>
      </c>
      <c r="J262" s="315">
        <f t="shared" si="140"/>
        <v>0.3052631579</v>
      </c>
      <c r="K262" s="282"/>
      <c r="L262" s="282"/>
      <c r="M262" s="384"/>
      <c r="N262" s="282"/>
      <c r="O262" s="282"/>
      <c r="P262" s="331"/>
      <c r="Q262" s="331"/>
      <c r="R262" s="331"/>
      <c r="S262" s="331"/>
      <c r="T262" s="331"/>
      <c r="U262" s="331"/>
      <c r="V262" s="331"/>
      <c r="W262" s="331"/>
      <c r="X262" s="331"/>
      <c r="Y262" s="331"/>
      <c r="Z262" s="331"/>
    </row>
    <row r="263">
      <c r="A263" s="335" t="str">
        <f t="shared" ref="A263:B263" si="156">A31</f>
        <v>BAL-17</v>
      </c>
      <c r="B263" s="349" t="str">
        <f t="shared" si="156"/>
        <v>Leffe Brune </v>
      </c>
      <c r="C263" s="350">
        <f>26/$C$242</f>
        <v>0.8387096774</v>
      </c>
      <c r="D263" s="352">
        <f t="shared" si="136"/>
        <v>27</v>
      </c>
      <c r="E263" s="312">
        <f t="shared" si="137"/>
        <v>22.64516129</v>
      </c>
      <c r="F263" s="312">
        <f>E263*C242</f>
        <v>702</v>
      </c>
      <c r="G263" s="375">
        <f t="shared" si="138"/>
        <v>94.82758621</v>
      </c>
      <c r="H263" s="312">
        <f t="shared" si="139"/>
        <v>79.53281424</v>
      </c>
      <c r="I263" s="312">
        <f>H263*C242</f>
        <v>2465.517241</v>
      </c>
      <c r="J263" s="315">
        <f t="shared" si="140"/>
        <v>0.2847272727</v>
      </c>
      <c r="K263" s="282"/>
      <c r="L263" s="282"/>
      <c r="M263" s="384"/>
      <c r="N263" s="282"/>
      <c r="O263" s="282"/>
      <c r="P263" s="290"/>
      <c r="Q263" s="290"/>
      <c r="R263" s="290"/>
      <c r="S263" s="290"/>
      <c r="T263" s="290"/>
      <c r="U263" s="290"/>
      <c r="V263" s="290"/>
      <c r="W263" s="290"/>
      <c r="X263" s="290"/>
      <c r="Y263" s="290"/>
      <c r="Z263" s="290"/>
    </row>
    <row r="264">
      <c r="A264" s="335" t="str">
        <f t="shared" ref="A264:B264" si="157">A32</f>
        <v>BAL-18</v>
      </c>
      <c r="B264" s="349" t="str">
        <f t="shared" si="157"/>
        <v>Pueblito Hercules </v>
      </c>
      <c r="C264" s="350">
        <f>14/$C$242</f>
        <v>0.4516129032</v>
      </c>
      <c r="D264" s="352">
        <f t="shared" si="136"/>
        <v>45</v>
      </c>
      <c r="E264" s="312">
        <f t="shared" si="137"/>
        <v>20.32258065</v>
      </c>
      <c r="F264" s="312">
        <f>E264*C242</f>
        <v>630</v>
      </c>
      <c r="G264" s="375">
        <f t="shared" si="138"/>
        <v>155.1724138</v>
      </c>
      <c r="H264" s="312">
        <f t="shared" si="139"/>
        <v>70.07786429</v>
      </c>
      <c r="I264" s="312">
        <f>H264*C242</f>
        <v>2172.413793</v>
      </c>
      <c r="J264" s="315">
        <f t="shared" si="140"/>
        <v>0.29</v>
      </c>
      <c r="K264" s="282"/>
      <c r="L264" s="282"/>
      <c r="M264" s="384"/>
      <c r="N264" s="282"/>
      <c r="O264" s="282"/>
      <c r="P264" s="290"/>
      <c r="Q264" s="290"/>
      <c r="R264" s="290"/>
      <c r="S264" s="290"/>
      <c r="T264" s="290"/>
      <c r="U264" s="290"/>
      <c r="V264" s="290"/>
      <c r="W264" s="290"/>
      <c r="X264" s="290"/>
      <c r="Y264" s="290"/>
      <c r="Z264" s="290"/>
    </row>
    <row r="265">
      <c r="A265" s="335" t="str">
        <f t="shared" ref="A265:B265" si="158">A33</f>
        <v>BAL-19</v>
      </c>
      <c r="B265" s="349" t="str">
        <f t="shared" si="158"/>
        <v>Colimita </v>
      </c>
      <c r="C265" s="350">
        <f>27/$C$242</f>
        <v>0.8709677419</v>
      </c>
      <c r="D265" s="352">
        <f t="shared" si="136"/>
        <v>26</v>
      </c>
      <c r="E265" s="312">
        <f t="shared" si="137"/>
        <v>22.64516129</v>
      </c>
      <c r="F265" s="312">
        <f>E265*C242</f>
        <v>702</v>
      </c>
      <c r="G265" s="375">
        <f t="shared" si="138"/>
        <v>86.20689655</v>
      </c>
      <c r="H265" s="312">
        <f t="shared" si="139"/>
        <v>75.08342603</v>
      </c>
      <c r="I265" s="312">
        <f>H265*C242</f>
        <v>2327.586207</v>
      </c>
      <c r="J265" s="315">
        <f t="shared" si="140"/>
        <v>0.3016</v>
      </c>
      <c r="K265" s="282"/>
      <c r="L265" s="282"/>
      <c r="M265" s="384"/>
      <c r="N265" s="282"/>
      <c r="O265" s="282"/>
      <c r="P265" s="290"/>
      <c r="Q265" s="290"/>
      <c r="R265" s="290"/>
      <c r="S265" s="290"/>
      <c r="T265" s="290"/>
      <c r="U265" s="290"/>
      <c r="V265" s="290"/>
      <c r="W265" s="290"/>
      <c r="X265" s="290"/>
      <c r="Y265" s="290"/>
      <c r="Z265" s="290"/>
    </row>
    <row r="266">
      <c r="A266" s="335" t="str">
        <f t="shared" ref="A266:B266" si="159">A34</f>
        <v>BAL-20</v>
      </c>
      <c r="B266" s="349" t="str">
        <f t="shared" si="159"/>
        <v>Insurgente rompe olas IPA</v>
      </c>
      <c r="C266" s="350">
        <f>26/$C$242</f>
        <v>0.8387096774</v>
      </c>
      <c r="D266" s="352">
        <f t="shared" si="136"/>
        <v>30</v>
      </c>
      <c r="E266" s="312">
        <f t="shared" si="137"/>
        <v>25.16129032</v>
      </c>
      <c r="F266" s="312">
        <f>E266*C242</f>
        <v>780</v>
      </c>
      <c r="G266" s="375">
        <f t="shared" si="138"/>
        <v>99.13793103</v>
      </c>
      <c r="H266" s="312">
        <f t="shared" si="139"/>
        <v>83.14794216</v>
      </c>
      <c r="I266" s="312">
        <f>H266*C242</f>
        <v>2577.586207</v>
      </c>
      <c r="J266" s="315">
        <f t="shared" si="140"/>
        <v>0.3026086957</v>
      </c>
      <c r="K266" s="282"/>
      <c r="L266" s="282"/>
      <c r="M266" s="384"/>
      <c r="N266" s="282"/>
      <c r="O266" s="282"/>
      <c r="P266" s="290"/>
      <c r="Q266" s="290"/>
      <c r="R266" s="290"/>
      <c r="S266" s="290"/>
      <c r="T266" s="290"/>
      <c r="U266" s="290"/>
      <c r="V266" s="290"/>
      <c r="W266" s="290"/>
      <c r="X266" s="290"/>
      <c r="Y266" s="290"/>
      <c r="Z266" s="290"/>
    </row>
    <row r="267">
      <c r="A267" s="335"/>
      <c r="B267" s="349" t="str">
        <f t="shared" ref="B267:B282" si="160">B35</f>
        <v>Coca Cola</v>
      </c>
      <c r="C267" s="325">
        <v>3.0</v>
      </c>
      <c r="D267" s="352">
        <f t="shared" si="136"/>
        <v>17</v>
      </c>
      <c r="E267" s="312">
        <f t="shared" si="137"/>
        <v>51</v>
      </c>
      <c r="F267" s="312">
        <f>E267*C242</f>
        <v>1581</v>
      </c>
      <c r="G267" s="375">
        <f t="shared" si="138"/>
        <v>56.03448276</v>
      </c>
      <c r="H267" s="312">
        <f t="shared" si="139"/>
        <v>168.1034483</v>
      </c>
      <c r="I267" s="312">
        <f>H267*C242</f>
        <v>5211.206897</v>
      </c>
      <c r="J267" s="315">
        <f t="shared" si="140"/>
        <v>0.3033846154</v>
      </c>
      <c r="K267" s="282"/>
      <c r="L267" s="282"/>
      <c r="M267" s="384"/>
      <c r="N267" s="282"/>
      <c r="O267" s="282"/>
      <c r="P267" s="290"/>
      <c r="Q267" s="290"/>
      <c r="R267" s="290"/>
      <c r="S267" s="290"/>
      <c r="T267" s="290"/>
      <c r="U267" s="290"/>
      <c r="V267" s="290"/>
      <c r="W267" s="290"/>
      <c r="X267" s="290"/>
      <c r="Y267" s="290"/>
      <c r="Z267" s="290"/>
    </row>
    <row r="268">
      <c r="A268" s="335"/>
      <c r="B268" s="349" t="str">
        <f t="shared" si="160"/>
        <v>Coca Cola Zero</v>
      </c>
      <c r="C268" s="325">
        <v>3.0</v>
      </c>
      <c r="D268" s="352">
        <f t="shared" si="136"/>
        <v>17</v>
      </c>
      <c r="E268" s="312">
        <f t="shared" si="137"/>
        <v>51</v>
      </c>
      <c r="F268" s="312">
        <f>E268*C242</f>
        <v>1581</v>
      </c>
      <c r="G268" s="375">
        <f t="shared" si="138"/>
        <v>56.03448276</v>
      </c>
      <c r="H268" s="312">
        <f t="shared" si="139"/>
        <v>168.1034483</v>
      </c>
      <c r="I268" s="312">
        <f>H268*C242</f>
        <v>5211.206897</v>
      </c>
      <c r="J268" s="315">
        <f t="shared" si="140"/>
        <v>0.3033846154</v>
      </c>
      <c r="K268" s="282"/>
      <c r="L268" s="282"/>
      <c r="M268" s="384"/>
      <c r="N268" s="282"/>
      <c r="O268" s="282"/>
      <c r="P268" s="290"/>
      <c r="Q268" s="290"/>
      <c r="R268" s="290"/>
      <c r="S268" s="290"/>
      <c r="T268" s="290"/>
      <c r="U268" s="290"/>
      <c r="V268" s="290"/>
      <c r="W268" s="290"/>
      <c r="X268" s="290"/>
      <c r="Y268" s="290"/>
      <c r="Z268" s="290"/>
    </row>
    <row r="269">
      <c r="A269" s="335"/>
      <c r="B269" s="349" t="str">
        <f t="shared" si="160"/>
        <v>Coca Cola Light</v>
      </c>
      <c r="C269" s="325">
        <v>1.0</v>
      </c>
      <c r="D269" s="352">
        <f t="shared" si="136"/>
        <v>17</v>
      </c>
      <c r="E269" s="312">
        <f t="shared" si="137"/>
        <v>17</v>
      </c>
      <c r="F269" s="312">
        <f>E269*C242</f>
        <v>527</v>
      </c>
      <c r="G269" s="375">
        <f t="shared" si="138"/>
        <v>56.03448276</v>
      </c>
      <c r="H269" s="312">
        <f t="shared" si="139"/>
        <v>56.03448276</v>
      </c>
      <c r="I269" s="312">
        <f>H269*C242</f>
        <v>1737.068966</v>
      </c>
      <c r="J269" s="315">
        <f t="shared" si="140"/>
        <v>0.3033846154</v>
      </c>
      <c r="K269" s="282"/>
      <c r="L269" s="282"/>
      <c r="M269" s="384"/>
      <c r="N269" s="282"/>
      <c r="O269" s="282"/>
      <c r="P269" s="290"/>
      <c r="Q269" s="290"/>
      <c r="R269" s="290"/>
      <c r="S269" s="290"/>
      <c r="T269" s="290"/>
      <c r="U269" s="290"/>
      <c r="V269" s="290"/>
      <c r="W269" s="290"/>
      <c r="X269" s="290"/>
      <c r="Y269" s="290"/>
      <c r="Z269" s="290"/>
    </row>
    <row r="270">
      <c r="A270" s="335"/>
      <c r="B270" s="349" t="str">
        <f t="shared" si="160"/>
        <v>Sidral</v>
      </c>
      <c r="C270" s="325">
        <v>1.0</v>
      </c>
      <c r="D270" s="352">
        <f t="shared" si="136"/>
        <v>15</v>
      </c>
      <c r="E270" s="312">
        <f t="shared" si="137"/>
        <v>15</v>
      </c>
      <c r="F270" s="312">
        <f>E270*C242</f>
        <v>465</v>
      </c>
      <c r="G270" s="375">
        <f t="shared" si="138"/>
        <v>56.03448276</v>
      </c>
      <c r="H270" s="312">
        <f t="shared" si="139"/>
        <v>56.03448276</v>
      </c>
      <c r="I270" s="312">
        <f>H270*C242</f>
        <v>1737.068966</v>
      </c>
      <c r="J270" s="315">
        <f t="shared" si="140"/>
        <v>0.2676923077</v>
      </c>
      <c r="K270" s="282"/>
      <c r="L270" s="282"/>
      <c r="M270" s="384"/>
      <c r="N270" s="282"/>
      <c r="O270" s="282"/>
      <c r="P270" s="290"/>
      <c r="Q270" s="290"/>
      <c r="R270" s="290"/>
      <c r="S270" s="290"/>
      <c r="T270" s="290"/>
      <c r="U270" s="290"/>
      <c r="V270" s="290"/>
      <c r="W270" s="290"/>
      <c r="X270" s="290"/>
      <c r="Y270" s="290"/>
      <c r="Z270" s="290"/>
    </row>
    <row r="271">
      <c r="A271" s="335"/>
      <c r="B271" s="349" t="str">
        <f t="shared" si="160"/>
        <v>Sprite</v>
      </c>
      <c r="C271" s="350">
        <f>30/$C$242</f>
        <v>0.9677419355</v>
      </c>
      <c r="D271" s="352">
        <f t="shared" si="136"/>
        <v>16</v>
      </c>
      <c r="E271" s="312">
        <f t="shared" si="137"/>
        <v>15.48387097</v>
      </c>
      <c r="F271" s="312">
        <f>E271*C242</f>
        <v>480</v>
      </c>
      <c r="G271" s="375">
        <f t="shared" si="138"/>
        <v>56.03448276</v>
      </c>
      <c r="H271" s="312">
        <f t="shared" si="139"/>
        <v>54.2269188</v>
      </c>
      <c r="I271" s="312">
        <f>H271*C242</f>
        <v>1681.034483</v>
      </c>
      <c r="J271" s="315">
        <f t="shared" si="140"/>
        <v>0.2855384615</v>
      </c>
      <c r="K271" s="282"/>
      <c r="L271" s="282"/>
      <c r="M271" s="384"/>
      <c r="N271" s="282"/>
      <c r="O271" s="282"/>
      <c r="P271" s="290"/>
      <c r="Q271" s="290"/>
      <c r="R271" s="290"/>
      <c r="S271" s="290"/>
      <c r="T271" s="290"/>
      <c r="U271" s="290"/>
      <c r="V271" s="290"/>
      <c r="W271" s="290"/>
      <c r="X271" s="290"/>
      <c r="Y271" s="290"/>
      <c r="Z271" s="290"/>
    </row>
    <row r="272">
      <c r="A272" s="335"/>
      <c r="B272" s="349" t="str">
        <f t="shared" si="160"/>
        <v>Fresca</v>
      </c>
      <c r="C272" s="350">
        <f>22/$C$242</f>
        <v>0.7096774194</v>
      </c>
      <c r="D272" s="352">
        <f t="shared" si="136"/>
        <v>15</v>
      </c>
      <c r="E272" s="312">
        <f t="shared" si="137"/>
        <v>10.64516129</v>
      </c>
      <c r="F272" s="312">
        <f>E272*C242</f>
        <v>330</v>
      </c>
      <c r="G272" s="375">
        <f t="shared" si="138"/>
        <v>56.03448276</v>
      </c>
      <c r="H272" s="312">
        <f t="shared" si="139"/>
        <v>39.76640712</v>
      </c>
      <c r="I272" s="312">
        <f>H272*C242</f>
        <v>1232.758621</v>
      </c>
      <c r="J272" s="315">
        <f t="shared" si="140"/>
        <v>0.2676923077</v>
      </c>
      <c r="K272" s="282"/>
      <c r="L272" s="282"/>
      <c r="M272" s="384"/>
      <c r="N272" s="282"/>
      <c r="O272" s="282"/>
      <c r="P272" s="290"/>
      <c r="Q272" s="290"/>
      <c r="R272" s="290"/>
      <c r="S272" s="290"/>
      <c r="T272" s="290"/>
      <c r="U272" s="290"/>
      <c r="V272" s="290"/>
      <c r="W272" s="290"/>
      <c r="X272" s="290"/>
      <c r="Y272" s="290"/>
      <c r="Z272" s="290"/>
    </row>
    <row r="273">
      <c r="A273" s="335"/>
      <c r="B273" s="349" t="str">
        <f t="shared" si="160"/>
        <v>Fanta</v>
      </c>
      <c r="C273" s="350">
        <f>13/$C$242</f>
        <v>0.4193548387</v>
      </c>
      <c r="D273" s="352">
        <f t="shared" si="136"/>
        <v>16</v>
      </c>
      <c r="E273" s="312">
        <f t="shared" si="137"/>
        <v>6.709677419</v>
      </c>
      <c r="F273" s="312">
        <f>E273*C242</f>
        <v>208</v>
      </c>
      <c r="G273" s="375">
        <f t="shared" si="138"/>
        <v>56.03448276</v>
      </c>
      <c r="H273" s="312">
        <f t="shared" si="139"/>
        <v>23.49833148</v>
      </c>
      <c r="I273" s="312">
        <f>H273*C242</f>
        <v>728.4482759</v>
      </c>
      <c r="J273" s="315">
        <f t="shared" si="140"/>
        <v>0.2855384615</v>
      </c>
      <c r="K273" s="282"/>
      <c r="L273" s="282"/>
      <c r="M273" s="384"/>
      <c r="N273" s="282"/>
      <c r="O273" s="282"/>
      <c r="P273" s="290"/>
      <c r="Q273" s="290"/>
      <c r="R273" s="290"/>
      <c r="S273" s="290"/>
      <c r="T273" s="290"/>
      <c r="U273" s="290"/>
      <c r="V273" s="290"/>
      <c r="W273" s="290"/>
      <c r="X273" s="290"/>
      <c r="Y273" s="290"/>
      <c r="Z273" s="290"/>
    </row>
    <row r="274">
      <c r="A274" s="335"/>
      <c r="B274" s="349" t="str">
        <f t="shared" si="160"/>
        <v>Agua embotellada Ciel</v>
      </c>
      <c r="C274" s="350">
        <f>20/$C$242</f>
        <v>0.6451612903</v>
      </c>
      <c r="D274" s="352">
        <f t="shared" si="136"/>
        <v>8</v>
      </c>
      <c r="E274" s="312">
        <f t="shared" si="137"/>
        <v>5.161290323</v>
      </c>
      <c r="F274" s="312">
        <f>E274*C242</f>
        <v>160</v>
      </c>
      <c r="G274" s="375">
        <f t="shared" si="138"/>
        <v>43.10344828</v>
      </c>
      <c r="H274" s="312">
        <f t="shared" si="139"/>
        <v>27.80867631</v>
      </c>
      <c r="I274" s="312">
        <f>H274*C242</f>
        <v>862.0689655</v>
      </c>
      <c r="J274" s="315">
        <f t="shared" si="140"/>
        <v>0.1856</v>
      </c>
      <c r="K274" s="282"/>
      <c r="L274" s="282"/>
      <c r="M274" s="384"/>
      <c r="N274" s="282"/>
      <c r="O274" s="282"/>
      <c r="P274" s="290"/>
      <c r="Q274" s="290"/>
      <c r="R274" s="290"/>
      <c r="S274" s="290"/>
      <c r="T274" s="290"/>
      <c r="U274" s="290"/>
      <c r="V274" s="290"/>
      <c r="W274" s="290"/>
      <c r="X274" s="290"/>
      <c r="Y274" s="290"/>
      <c r="Z274" s="290"/>
    </row>
    <row r="275">
      <c r="A275" s="337"/>
      <c r="B275" s="349" t="str">
        <f t="shared" si="160"/>
        <v>Ciel Mineral</v>
      </c>
      <c r="C275" s="350">
        <f>31/$C$242</f>
        <v>1</v>
      </c>
      <c r="D275" s="352">
        <f t="shared" si="136"/>
        <v>14</v>
      </c>
      <c r="E275" s="312">
        <f t="shared" si="137"/>
        <v>14</v>
      </c>
      <c r="F275" s="312">
        <f>E275*C242</f>
        <v>434</v>
      </c>
      <c r="G275" s="375">
        <f t="shared" si="138"/>
        <v>51.72413793</v>
      </c>
      <c r="H275" s="312">
        <f t="shared" si="139"/>
        <v>51.72413793</v>
      </c>
      <c r="I275" s="312">
        <f>H275*C242</f>
        <v>1603.448276</v>
      </c>
      <c r="J275" s="315">
        <f t="shared" si="140"/>
        <v>0.2706666667</v>
      </c>
      <c r="K275" s="282"/>
      <c r="L275" s="282"/>
      <c r="M275" s="384"/>
      <c r="N275" s="282"/>
      <c r="O275" s="282"/>
      <c r="P275" s="290"/>
      <c r="Q275" s="290"/>
      <c r="R275" s="290"/>
      <c r="S275" s="290"/>
      <c r="T275" s="290"/>
      <c r="U275" s="290"/>
      <c r="V275" s="290"/>
      <c r="W275" s="290"/>
      <c r="X275" s="290"/>
      <c r="Y275" s="290"/>
      <c r="Z275" s="290"/>
    </row>
    <row r="276">
      <c r="A276" s="341"/>
      <c r="B276" s="349" t="str">
        <f t="shared" si="160"/>
        <v>Topo Chico</v>
      </c>
      <c r="C276" s="325">
        <v>1.0</v>
      </c>
      <c r="D276" s="352">
        <f t="shared" si="136"/>
        <v>15</v>
      </c>
      <c r="E276" s="312">
        <f t="shared" si="137"/>
        <v>15</v>
      </c>
      <c r="F276" s="312">
        <f>E276*C242</f>
        <v>465</v>
      </c>
      <c r="G276" s="375">
        <f t="shared" si="138"/>
        <v>51.72413793</v>
      </c>
      <c r="H276" s="312">
        <f t="shared" si="139"/>
        <v>51.72413793</v>
      </c>
      <c r="I276" s="312">
        <f>H276*C242</f>
        <v>1603.448276</v>
      </c>
      <c r="J276" s="315">
        <f t="shared" si="140"/>
        <v>0.29</v>
      </c>
      <c r="K276" s="282"/>
      <c r="L276" s="282"/>
      <c r="M276" s="384"/>
      <c r="N276" s="282"/>
      <c r="O276" s="282"/>
      <c r="P276" s="290"/>
      <c r="Q276" s="290"/>
      <c r="R276" s="290"/>
      <c r="S276" s="290"/>
      <c r="T276" s="290"/>
      <c r="U276" s="290"/>
      <c r="V276" s="290"/>
      <c r="W276" s="290"/>
      <c r="X276" s="290"/>
      <c r="Y276" s="290"/>
      <c r="Z276" s="290"/>
    </row>
    <row r="277">
      <c r="A277" s="335"/>
      <c r="B277" s="349" t="str">
        <f t="shared" si="160"/>
        <v>Vino del mes rango 300$</v>
      </c>
      <c r="C277" s="350">
        <f>10/$C$242</f>
        <v>0.3225806452</v>
      </c>
      <c r="D277" s="352">
        <f t="shared" si="136"/>
        <v>300</v>
      </c>
      <c r="E277" s="312">
        <f t="shared" si="137"/>
        <v>96.77419355</v>
      </c>
      <c r="F277" s="312">
        <f>E277*C242</f>
        <v>3000</v>
      </c>
      <c r="G277" s="375">
        <f t="shared" si="138"/>
        <v>1206.896552</v>
      </c>
      <c r="H277" s="312">
        <f t="shared" si="139"/>
        <v>389.3214683</v>
      </c>
      <c r="I277" s="312">
        <f>H277*C242</f>
        <v>12068.96552</v>
      </c>
      <c r="J277" s="315">
        <f t="shared" si="140"/>
        <v>0.2485714286</v>
      </c>
      <c r="K277" s="282"/>
      <c r="L277" s="282"/>
      <c r="M277" s="384"/>
      <c r="N277" s="282"/>
      <c r="O277" s="282"/>
      <c r="P277" s="331"/>
      <c r="Q277" s="331"/>
      <c r="R277" s="331"/>
      <c r="S277" s="331"/>
      <c r="T277" s="331"/>
      <c r="U277" s="331"/>
      <c r="V277" s="331"/>
      <c r="W277" s="331"/>
      <c r="X277" s="331"/>
      <c r="Y277" s="331"/>
      <c r="Z277" s="331"/>
    </row>
    <row r="278">
      <c r="A278" s="335"/>
      <c r="B278" s="349" t="str">
        <f t="shared" si="160"/>
        <v>Vino del mes rango 400$</v>
      </c>
      <c r="C278" s="350">
        <f>11/$C$242</f>
        <v>0.3548387097</v>
      </c>
      <c r="D278" s="352">
        <f t="shared" si="136"/>
        <v>400</v>
      </c>
      <c r="E278" s="312">
        <f t="shared" si="137"/>
        <v>141.9354839</v>
      </c>
      <c r="F278" s="312">
        <f>E278*C242</f>
        <v>4400</v>
      </c>
      <c r="G278" s="375">
        <f t="shared" si="138"/>
        <v>1379.310345</v>
      </c>
      <c r="H278" s="312">
        <f t="shared" si="139"/>
        <v>489.432703</v>
      </c>
      <c r="I278" s="312">
        <f>H278*C242</f>
        <v>15172.41379</v>
      </c>
      <c r="J278" s="315">
        <f t="shared" si="140"/>
        <v>0.29</v>
      </c>
      <c r="K278" s="282"/>
      <c r="L278" s="282"/>
      <c r="M278" s="384"/>
      <c r="N278" s="282"/>
      <c r="O278" s="282"/>
      <c r="P278" s="290"/>
      <c r="Q278" s="290"/>
      <c r="R278" s="290"/>
      <c r="S278" s="290"/>
      <c r="T278" s="290"/>
      <c r="U278" s="290"/>
      <c r="V278" s="290"/>
      <c r="W278" s="290"/>
      <c r="X278" s="290"/>
      <c r="Y278" s="290"/>
      <c r="Z278" s="290"/>
    </row>
    <row r="279">
      <c r="A279" s="335"/>
      <c r="B279" s="349" t="str">
        <f t="shared" si="160"/>
        <v>Vino del mes rango 600$</v>
      </c>
      <c r="C279" s="350">
        <f>7/$C$242</f>
        <v>0.2258064516</v>
      </c>
      <c r="D279" s="352">
        <f t="shared" si="136"/>
        <v>600</v>
      </c>
      <c r="E279" s="312">
        <f t="shared" si="137"/>
        <v>135.483871</v>
      </c>
      <c r="F279" s="312">
        <f>E279*C242</f>
        <v>4200</v>
      </c>
      <c r="G279" s="375">
        <f t="shared" si="138"/>
        <v>1853.448276</v>
      </c>
      <c r="H279" s="312">
        <f t="shared" si="139"/>
        <v>418.5205784</v>
      </c>
      <c r="I279" s="312">
        <f>H279*C242</f>
        <v>12974.13793</v>
      </c>
      <c r="J279" s="315">
        <f t="shared" si="140"/>
        <v>0.3237209302</v>
      </c>
      <c r="K279" s="282"/>
      <c r="L279" s="282"/>
      <c r="M279" s="384"/>
      <c r="N279" s="282"/>
      <c r="O279" s="282"/>
      <c r="P279" s="290"/>
      <c r="Q279" s="290"/>
      <c r="R279" s="290"/>
      <c r="S279" s="290"/>
      <c r="T279" s="290"/>
      <c r="U279" s="290"/>
      <c r="V279" s="290"/>
      <c r="W279" s="290"/>
      <c r="X279" s="290"/>
      <c r="Y279" s="290"/>
      <c r="Z279" s="290"/>
    </row>
    <row r="280">
      <c r="A280" s="335"/>
      <c r="B280" s="349" t="str">
        <f t="shared" si="160"/>
        <v>Cerveza del mes </v>
      </c>
      <c r="C280" s="350">
        <f>24/$C$242</f>
        <v>0.7741935484</v>
      </c>
      <c r="D280" s="352">
        <f t="shared" si="136"/>
        <v>25</v>
      </c>
      <c r="E280" s="312">
        <f t="shared" si="137"/>
        <v>19.35483871</v>
      </c>
      <c r="F280" s="312">
        <f>E280*C242</f>
        <v>600</v>
      </c>
      <c r="G280" s="375">
        <f t="shared" si="138"/>
        <v>94.82758621</v>
      </c>
      <c r="H280" s="312">
        <f t="shared" si="139"/>
        <v>73.41490545</v>
      </c>
      <c r="I280" s="312">
        <f>H280*C242</f>
        <v>2275.862069</v>
      </c>
      <c r="J280" s="315">
        <f t="shared" si="140"/>
        <v>0.2636363636</v>
      </c>
      <c r="K280" s="282"/>
      <c r="L280" s="282"/>
      <c r="M280" s="384"/>
      <c r="N280" s="282"/>
      <c r="O280" s="282"/>
      <c r="P280" s="290"/>
      <c r="Q280" s="290"/>
      <c r="R280" s="290"/>
      <c r="S280" s="290"/>
      <c r="T280" s="290"/>
      <c r="U280" s="290"/>
      <c r="V280" s="290"/>
      <c r="W280" s="290"/>
      <c r="X280" s="290"/>
      <c r="Y280" s="290"/>
      <c r="Z280" s="290"/>
    </row>
    <row r="281">
      <c r="A281" s="335"/>
      <c r="B281" s="349" t="str">
        <f t="shared" si="160"/>
        <v/>
      </c>
      <c r="C281" s="350"/>
      <c r="D281" s="352" t="str">
        <f t="shared" si="136"/>
        <v/>
      </c>
      <c r="E281" s="312">
        <f t="shared" si="137"/>
        <v>0</v>
      </c>
      <c r="F281" s="312">
        <f>E281*C242</f>
        <v>0</v>
      </c>
      <c r="G281" s="375">
        <f t="shared" si="138"/>
        <v>0</v>
      </c>
      <c r="H281" s="312">
        <f t="shared" si="139"/>
        <v>0</v>
      </c>
      <c r="I281" s="312">
        <f>H281*C242</f>
        <v>0</v>
      </c>
      <c r="J281" s="315" t="str">
        <f t="shared" si="140"/>
        <v>#DIV/0!</v>
      </c>
      <c r="K281" s="282"/>
      <c r="L281" s="282"/>
      <c r="M281" s="384"/>
      <c r="N281" s="282"/>
      <c r="O281" s="282"/>
      <c r="P281" s="290"/>
      <c r="Q281" s="290"/>
      <c r="R281" s="290"/>
      <c r="S281" s="290"/>
      <c r="T281" s="290"/>
      <c r="U281" s="290"/>
      <c r="V281" s="290"/>
      <c r="W281" s="290"/>
      <c r="X281" s="290"/>
      <c r="Y281" s="290"/>
      <c r="Z281" s="290"/>
    </row>
    <row r="282">
      <c r="A282" s="335"/>
      <c r="B282" s="349" t="str">
        <f t="shared" si="160"/>
        <v/>
      </c>
      <c r="C282" s="339"/>
      <c r="D282" s="336"/>
      <c r="E282" s="312">
        <f t="shared" si="137"/>
        <v>0</v>
      </c>
      <c r="F282" s="312">
        <f>E282*C242</f>
        <v>0</v>
      </c>
      <c r="G282" s="375">
        <f t="shared" si="138"/>
        <v>0</v>
      </c>
      <c r="H282" s="312">
        <f t="shared" si="139"/>
        <v>0</v>
      </c>
      <c r="I282" s="312">
        <f>H282*C242</f>
        <v>0</v>
      </c>
      <c r="J282" s="315" t="str">
        <f t="shared" si="140"/>
        <v>#DIV/0!</v>
      </c>
      <c r="K282" s="282"/>
      <c r="L282" s="282"/>
      <c r="M282" s="384"/>
      <c r="N282" s="282"/>
      <c r="O282" s="282"/>
      <c r="P282" s="290"/>
      <c r="Q282" s="290"/>
      <c r="R282" s="290"/>
      <c r="S282" s="290"/>
      <c r="T282" s="290"/>
      <c r="U282" s="290"/>
      <c r="V282" s="290"/>
      <c r="W282" s="290"/>
      <c r="X282" s="290"/>
      <c r="Y282" s="290"/>
      <c r="Z282" s="290"/>
    </row>
    <row r="283">
      <c r="A283" s="335"/>
      <c r="B283" s="349"/>
      <c r="C283" s="339"/>
      <c r="D283" s="336"/>
      <c r="E283" s="312">
        <f t="shared" si="137"/>
        <v>0</v>
      </c>
      <c r="F283" s="312">
        <f>E283*C242</f>
        <v>0</v>
      </c>
      <c r="G283" s="375">
        <f t="shared" si="138"/>
        <v>0</v>
      </c>
      <c r="H283" s="312">
        <f t="shared" si="139"/>
        <v>0</v>
      </c>
      <c r="I283" s="312">
        <f>H283*C242</f>
        <v>0</v>
      </c>
      <c r="J283" s="315" t="str">
        <f t="shared" si="140"/>
        <v>#DIV/0!</v>
      </c>
      <c r="K283" s="282"/>
      <c r="L283" s="282"/>
      <c r="M283" s="384"/>
      <c r="N283" s="282"/>
      <c r="O283" s="282"/>
      <c r="P283" s="290"/>
      <c r="Q283" s="290"/>
      <c r="R283" s="290"/>
      <c r="S283" s="290"/>
      <c r="T283" s="290"/>
      <c r="U283" s="290"/>
      <c r="V283" s="290"/>
      <c r="W283" s="290"/>
      <c r="X283" s="290"/>
      <c r="Y283" s="290"/>
      <c r="Z283" s="290"/>
    </row>
    <row r="284">
      <c r="A284" s="335"/>
      <c r="B284" s="349"/>
      <c r="C284" s="339"/>
      <c r="D284" s="336"/>
      <c r="E284" s="312">
        <f t="shared" si="137"/>
        <v>0</v>
      </c>
      <c r="F284" s="312">
        <f>E284*C242</f>
        <v>0</v>
      </c>
      <c r="G284" s="375">
        <f t="shared" si="138"/>
        <v>0</v>
      </c>
      <c r="H284" s="312">
        <f t="shared" si="139"/>
        <v>0</v>
      </c>
      <c r="I284" s="312">
        <f>H284*C242</f>
        <v>0</v>
      </c>
      <c r="J284" s="315" t="str">
        <f t="shared" si="140"/>
        <v>#DIV/0!</v>
      </c>
      <c r="K284" s="282"/>
      <c r="L284" s="282"/>
      <c r="M284" s="384"/>
      <c r="N284" s="282"/>
      <c r="O284" s="282"/>
      <c r="P284" s="290"/>
      <c r="Q284" s="290"/>
      <c r="R284" s="290"/>
      <c r="S284" s="290"/>
      <c r="T284" s="290"/>
      <c r="U284" s="290"/>
      <c r="V284" s="290"/>
      <c r="W284" s="290"/>
      <c r="X284" s="290"/>
      <c r="Y284" s="290"/>
      <c r="Z284" s="290"/>
    </row>
    <row r="285">
      <c r="A285" s="335"/>
      <c r="B285" s="349"/>
      <c r="C285" s="339"/>
      <c r="D285" s="336"/>
      <c r="E285" s="312">
        <f t="shared" si="137"/>
        <v>0</v>
      </c>
      <c r="F285" s="312">
        <f>E285*C242</f>
        <v>0</v>
      </c>
      <c r="G285" s="375">
        <f t="shared" si="138"/>
        <v>0</v>
      </c>
      <c r="H285" s="312">
        <f t="shared" si="139"/>
        <v>0</v>
      </c>
      <c r="I285" s="312">
        <f>H285*C242</f>
        <v>0</v>
      </c>
      <c r="J285" s="315" t="str">
        <f t="shared" si="140"/>
        <v>#DIV/0!</v>
      </c>
      <c r="K285" s="282"/>
      <c r="L285" s="282"/>
      <c r="M285" s="384"/>
      <c r="N285" s="282"/>
      <c r="O285" s="282"/>
      <c r="P285" s="290"/>
      <c r="Q285" s="290"/>
      <c r="R285" s="290"/>
      <c r="S285" s="290"/>
      <c r="T285" s="290"/>
      <c r="U285" s="290"/>
      <c r="V285" s="290"/>
      <c r="W285" s="290"/>
      <c r="X285" s="290"/>
      <c r="Y285" s="290"/>
      <c r="Z285" s="290"/>
    </row>
    <row r="286">
      <c r="A286" s="335"/>
      <c r="B286" s="349"/>
      <c r="C286" s="339"/>
      <c r="D286" s="336"/>
      <c r="E286" s="312">
        <f t="shared" si="137"/>
        <v>0</v>
      </c>
      <c r="F286" s="312">
        <f>E286*C242</f>
        <v>0</v>
      </c>
      <c r="G286" s="372"/>
      <c r="H286" s="312">
        <f t="shared" si="139"/>
        <v>0</v>
      </c>
      <c r="I286" s="312">
        <f>H286*C242</f>
        <v>0</v>
      </c>
      <c r="J286" s="315" t="str">
        <f t="shared" si="140"/>
        <v>#DIV/0!</v>
      </c>
      <c r="K286" s="282"/>
      <c r="L286" s="282"/>
      <c r="M286" s="384"/>
      <c r="N286" s="282"/>
      <c r="O286" s="282"/>
      <c r="P286" s="290"/>
      <c r="Q286" s="290"/>
      <c r="R286" s="290"/>
      <c r="S286" s="290"/>
      <c r="T286" s="290"/>
      <c r="U286" s="290"/>
      <c r="V286" s="290"/>
      <c r="W286" s="290"/>
      <c r="X286" s="290"/>
      <c r="Y286" s="290"/>
      <c r="Z286" s="290"/>
    </row>
    <row r="287">
      <c r="A287" s="335"/>
      <c r="B287" s="349"/>
      <c r="C287" s="339"/>
      <c r="D287" s="336"/>
      <c r="E287" s="312">
        <f t="shared" si="137"/>
        <v>0</v>
      </c>
      <c r="F287" s="312">
        <f>E287*C242</f>
        <v>0</v>
      </c>
      <c r="G287" s="372"/>
      <c r="H287" s="312">
        <f t="shared" si="139"/>
        <v>0</v>
      </c>
      <c r="I287" s="312">
        <f>H287*C242</f>
        <v>0</v>
      </c>
      <c r="J287" s="315" t="str">
        <f t="shared" si="140"/>
        <v>#DIV/0!</v>
      </c>
      <c r="K287" s="282"/>
      <c r="L287" s="282"/>
      <c r="M287" s="384"/>
      <c r="N287" s="282"/>
      <c r="O287" s="282"/>
      <c r="P287" s="290"/>
      <c r="Q287" s="290"/>
      <c r="R287" s="290"/>
      <c r="S287" s="290"/>
      <c r="T287" s="290"/>
      <c r="U287" s="290"/>
      <c r="V287" s="290"/>
      <c r="W287" s="290"/>
      <c r="X287" s="290"/>
      <c r="Y287" s="290"/>
      <c r="Z287" s="290"/>
    </row>
    <row r="288">
      <c r="A288" s="335"/>
      <c r="B288" s="349"/>
      <c r="C288" s="339"/>
      <c r="D288" s="336"/>
      <c r="E288" s="312">
        <f t="shared" si="137"/>
        <v>0</v>
      </c>
      <c r="F288" s="312">
        <f>E288*C242</f>
        <v>0</v>
      </c>
      <c r="G288" s="372"/>
      <c r="H288" s="312">
        <f t="shared" si="139"/>
        <v>0</v>
      </c>
      <c r="I288" s="312">
        <f>H288*C242</f>
        <v>0</v>
      </c>
      <c r="J288" s="315" t="str">
        <f t="shared" si="140"/>
        <v>#DIV/0!</v>
      </c>
      <c r="K288" s="282"/>
      <c r="L288" s="282"/>
      <c r="M288" s="384"/>
      <c r="N288" s="282"/>
      <c r="O288" s="282"/>
      <c r="P288" s="290"/>
      <c r="Q288" s="290"/>
      <c r="R288" s="290"/>
      <c r="S288" s="290"/>
      <c r="T288" s="290"/>
      <c r="U288" s="290"/>
      <c r="V288" s="290"/>
      <c r="W288" s="290"/>
      <c r="X288" s="290"/>
      <c r="Y288" s="290"/>
      <c r="Z288" s="290"/>
    </row>
    <row r="289">
      <c r="A289" s="335"/>
      <c r="B289" s="349"/>
      <c r="C289" s="339"/>
      <c r="D289" s="336"/>
      <c r="E289" s="312">
        <f t="shared" si="137"/>
        <v>0</v>
      </c>
      <c r="F289" s="312">
        <f>E289*C242</f>
        <v>0</v>
      </c>
      <c r="G289" s="372"/>
      <c r="H289" s="312">
        <f t="shared" si="139"/>
        <v>0</v>
      </c>
      <c r="I289" s="312">
        <f>H289*C242</f>
        <v>0</v>
      </c>
      <c r="J289" s="315" t="str">
        <f t="shared" si="140"/>
        <v>#DIV/0!</v>
      </c>
      <c r="K289" s="282"/>
      <c r="L289" s="282"/>
      <c r="M289" s="384"/>
      <c r="N289" s="282"/>
      <c r="O289" s="282"/>
      <c r="P289" s="290"/>
      <c r="Q289" s="290"/>
      <c r="R289" s="290"/>
      <c r="S289" s="290"/>
      <c r="T289" s="290"/>
      <c r="U289" s="290"/>
      <c r="V289" s="290"/>
      <c r="W289" s="290"/>
      <c r="X289" s="290"/>
      <c r="Y289" s="290"/>
      <c r="Z289" s="290"/>
    </row>
    <row r="290">
      <c r="A290" s="344"/>
      <c r="B290" s="345" t="s">
        <v>938</v>
      </c>
      <c r="C290" s="346">
        <f>SUM(C247:C289)</f>
        <v>48.48387097</v>
      </c>
      <c r="D290" s="346"/>
      <c r="E290" s="347">
        <f t="shared" ref="E290:F290" si="161">SUM(E247:E289)</f>
        <v>2168.870968</v>
      </c>
      <c r="F290" s="347">
        <f t="shared" si="161"/>
        <v>67235</v>
      </c>
      <c r="G290" s="346"/>
      <c r="H290" s="347">
        <f t="shared" ref="H290:I290" si="162">SUM(H247:H289)</f>
        <v>8982.341491</v>
      </c>
      <c r="I290" s="347">
        <f t="shared" si="162"/>
        <v>278452.5862</v>
      </c>
      <c r="J290" s="348">
        <f t="shared" si="140"/>
        <v>0.2414594201</v>
      </c>
      <c r="K290" s="282"/>
      <c r="L290" s="282"/>
      <c r="M290" s="384"/>
      <c r="N290" s="282"/>
      <c r="O290" s="282"/>
      <c r="P290" s="290"/>
      <c r="Q290" s="290"/>
      <c r="R290" s="290"/>
      <c r="S290" s="290"/>
      <c r="T290" s="290"/>
      <c r="U290" s="290"/>
      <c r="V290" s="290"/>
      <c r="W290" s="290"/>
      <c r="X290" s="290"/>
      <c r="Y290" s="290"/>
      <c r="Z290" s="290"/>
    </row>
    <row r="291">
      <c r="A291" s="335" t="str">
        <f t="shared" ref="A291:B291" si="163">A59</f>
        <v>COP-01</v>
      </c>
      <c r="B291" s="349" t="str">
        <f t="shared" si="163"/>
        <v>Damana 5</v>
      </c>
      <c r="C291" s="325">
        <v>1.5</v>
      </c>
      <c r="D291" s="352">
        <f t="shared" ref="D291:D323" si="165">D59</f>
        <v>36.6</v>
      </c>
      <c r="E291" s="312">
        <f t="shared" ref="E291:E331" si="166">D291*C291</f>
        <v>54.9</v>
      </c>
      <c r="F291" s="312">
        <f>E291*C242</f>
        <v>1701.9</v>
      </c>
      <c r="G291" s="375">
        <f t="shared" ref="G291:G318" si="167">G59</f>
        <v>189.6551724</v>
      </c>
      <c r="H291" s="312">
        <f t="shared" ref="H291:H331" si="168">G291*C291</f>
        <v>284.4827586</v>
      </c>
      <c r="I291" s="312">
        <f>H291*C242</f>
        <v>8818.965517</v>
      </c>
      <c r="J291" s="315">
        <f t="shared" si="140"/>
        <v>0.1929818182</v>
      </c>
      <c r="K291" s="282"/>
      <c r="L291" s="282"/>
      <c r="M291" s="384"/>
      <c r="N291" s="282"/>
      <c r="O291" s="282"/>
      <c r="P291" s="331"/>
      <c r="Q291" s="331"/>
      <c r="R291" s="331"/>
      <c r="S291" s="331"/>
      <c r="T291" s="331"/>
      <c r="U291" s="331"/>
      <c r="V291" s="331"/>
      <c r="W291" s="331"/>
      <c r="X291" s="331"/>
      <c r="Y291" s="331"/>
      <c r="Z291" s="331"/>
    </row>
    <row r="292">
      <c r="A292" s="335" t="str">
        <f t="shared" ref="A292:B292" si="164">A60</f>
        <v>COP-02</v>
      </c>
      <c r="B292" s="349" t="str">
        <f t="shared" si="164"/>
        <v>Matua</v>
      </c>
      <c r="C292" s="325">
        <v>1.5</v>
      </c>
      <c r="D292" s="352">
        <f t="shared" si="165"/>
        <v>55</v>
      </c>
      <c r="E292" s="312">
        <f t="shared" si="166"/>
        <v>82.5</v>
      </c>
      <c r="F292" s="312">
        <f>E292*C242</f>
        <v>2557.5</v>
      </c>
      <c r="G292" s="375">
        <f t="shared" si="167"/>
        <v>206.8965517</v>
      </c>
      <c r="H292" s="312">
        <f t="shared" si="168"/>
        <v>310.3448276</v>
      </c>
      <c r="I292" s="312">
        <f>H292*C242</f>
        <v>9620.689655</v>
      </c>
      <c r="J292" s="315">
        <f t="shared" si="140"/>
        <v>0.2658333333</v>
      </c>
      <c r="K292" s="282"/>
      <c r="L292" s="282"/>
      <c r="M292" s="384"/>
      <c r="N292" s="282"/>
      <c r="O292" s="282"/>
      <c r="P292" s="290"/>
      <c r="Q292" s="290"/>
      <c r="R292" s="290"/>
      <c r="S292" s="290"/>
      <c r="T292" s="290"/>
      <c r="U292" s="290"/>
      <c r="V292" s="290"/>
      <c r="W292" s="290"/>
      <c r="X292" s="290"/>
      <c r="Y292" s="290"/>
      <c r="Z292" s="290"/>
    </row>
    <row r="293">
      <c r="A293" s="335" t="str">
        <f t="shared" ref="A293:B293" si="169">A61</f>
        <v>COP-03</v>
      </c>
      <c r="B293" s="349" t="str">
        <f t="shared" si="169"/>
        <v>Kris Pinot girgio</v>
      </c>
      <c r="C293" s="325">
        <v>1.5</v>
      </c>
      <c r="D293" s="352">
        <f t="shared" si="165"/>
        <v>46.6</v>
      </c>
      <c r="E293" s="312">
        <f t="shared" si="166"/>
        <v>69.9</v>
      </c>
      <c r="F293" s="312">
        <f>E293*C242</f>
        <v>2166.9</v>
      </c>
      <c r="G293" s="375">
        <f t="shared" si="167"/>
        <v>189.6551724</v>
      </c>
      <c r="H293" s="312">
        <f t="shared" si="168"/>
        <v>284.4827586</v>
      </c>
      <c r="I293" s="312">
        <f>H293*C242</f>
        <v>8818.965517</v>
      </c>
      <c r="J293" s="315">
        <f t="shared" si="140"/>
        <v>0.2457090909</v>
      </c>
      <c r="K293" s="282"/>
      <c r="L293" s="282"/>
      <c r="M293" s="384"/>
      <c r="N293" s="282"/>
      <c r="O293" s="282"/>
      <c r="P293" s="290"/>
      <c r="Q293" s="290"/>
      <c r="R293" s="290"/>
      <c r="S293" s="290"/>
      <c r="T293" s="290"/>
      <c r="U293" s="290"/>
      <c r="V293" s="290"/>
      <c r="W293" s="290"/>
      <c r="X293" s="290"/>
      <c r="Y293" s="290"/>
      <c r="Z293" s="290"/>
    </row>
    <row r="294">
      <c r="A294" s="335" t="str">
        <f t="shared" ref="A294:B294" si="170">A62</f>
        <v>COP-04</v>
      </c>
      <c r="B294" s="349" t="str">
        <f t="shared" si="170"/>
        <v>Ginebra (Mínimo)</v>
      </c>
      <c r="C294" s="325">
        <v>0.4</v>
      </c>
      <c r="D294" s="352">
        <f t="shared" si="165"/>
        <v>19.66666667</v>
      </c>
      <c r="E294" s="312">
        <f t="shared" si="166"/>
        <v>7.866666667</v>
      </c>
      <c r="F294" s="312">
        <f>E294*C242</f>
        <v>243.8666667</v>
      </c>
      <c r="G294" s="375">
        <f t="shared" si="167"/>
        <v>125</v>
      </c>
      <c r="H294" s="312">
        <f t="shared" si="168"/>
        <v>50</v>
      </c>
      <c r="I294" s="312">
        <f>H294*C242</f>
        <v>1550</v>
      </c>
      <c r="J294" s="315">
        <f t="shared" si="140"/>
        <v>0.1573333333</v>
      </c>
      <c r="K294" s="282"/>
      <c r="L294" s="282"/>
      <c r="M294" s="384"/>
      <c r="N294" s="282"/>
      <c r="O294" s="282"/>
      <c r="P294" s="290"/>
      <c r="Q294" s="290"/>
      <c r="R294" s="290"/>
      <c r="S294" s="290"/>
      <c r="T294" s="290"/>
      <c r="U294" s="290"/>
      <c r="V294" s="290"/>
      <c r="W294" s="290"/>
      <c r="X294" s="290"/>
      <c r="Y294" s="290"/>
      <c r="Z294" s="290"/>
    </row>
    <row r="295">
      <c r="A295" s="335" t="str">
        <f t="shared" ref="A295:B295" si="171">A63</f>
        <v>COP-05</v>
      </c>
      <c r="B295" s="349" t="str">
        <f t="shared" si="171"/>
        <v>Ginebra (Máximo)</v>
      </c>
      <c r="C295" s="350">
        <f>1/$C$242</f>
        <v>0.03225806452</v>
      </c>
      <c r="D295" s="352">
        <f t="shared" si="165"/>
        <v>57.14285714</v>
      </c>
      <c r="E295" s="312">
        <f t="shared" si="166"/>
        <v>1.843317972</v>
      </c>
      <c r="F295" s="312">
        <f>E295*C242</f>
        <v>57.14285714</v>
      </c>
      <c r="G295" s="375">
        <f t="shared" si="167"/>
        <v>258.6206897</v>
      </c>
      <c r="H295" s="312">
        <f t="shared" si="168"/>
        <v>8.342602892</v>
      </c>
      <c r="I295" s="312">
        <f>H295*C242</f>
        <v>258.6206897</v>
      </c>
      <c r="J295" s="315">
        <f t="shared" si="140"/>
        <v>0.220952381</v>
      </c>
      <c r="K295" s="282"/>
      <c r="L295" s="282"/>
      <c r="M295" s="384"/>
      <c r="N295" s="282"/>
      <c r="O295" s="282"/>
      <c r="P295" s="290"/>
      <c r="Q295" s="290"/>
      <c r="R295" s="290"/>
      <c r="S295" s="290"/>
      <c r="T295" s="290"/>
      <c r="U295" s="290"/>
      <c r="V295" s="290"/>
      <c r="W295" s="290"/>
      <c r="X295" s="290"/>
      <c r="Y295" s="290"/>
      <c r="Z295" s="290"/>
    </row>
    <row r="296">
      <c r="A296" s="335" t="str">
        <f t="shared" ref="A296:B296" si="172">A64</f>
        <v>COP-06</v>
      </c>
      <c r="B296" s="349" t="str">
        <f t="shared" si="172"/>
        <v>Whisky (Mínimo)</v>
      </c>
      <c r="C296" s="325">
        <v>0.4</v>
      </c>
      <c r="D296" s="352">
        <f t="shared" si="165"/>
        <v>17</v>
      </c>
      <c r="E296" s="312">
        <f t="shared" si="166"/>
        <v>6.8</v>
      </c>
      <c r="F296" s="312">
        <f>E296*C242</f>
        <v>210.8</v>
      </c>
      <c r="G296" s="375">
        <f t="shared" si="167"/>
        <v>129.3103448</v>
      </c>
      <c r="H296" s="312">
        <f t="shared" si="168"/>
        <v>51.72413793</v>
      </c>
      <c r="I296" s="312">
        <f>H296*C242</f>
        <v>1603.448276</v>
      </c>
      <c r="J296" s="315">
        <f t="shared" si="140"/>
        <v>0.1314666667</v>
      </c>
      <c r="K296" s="282"/>
      <c r="L296" s="282"/>
      <c r="M296" s="384"/>
      <c r="N296" s="282"/>
      <c r="O296" s="282"/>
      <c r="P296" s="290"/>
      <c r="Q296" s="290"/>
      <c r="R296" s="290"/>
      <c r="S296" s="290"/>
      <c r="T296" s="290"/>
      <c r="U296" s="290"/>
      <c r="V296" s="290"/>
      <c r="W296" s="290"/>
      <c r="X296" s="290"/>
      <c r="Y296" s="290"/>
      <c r="Z296" s="290"/>
    </row>
    <row r="297">
      <c r="A297" s="335" t="str">
        <f t="shared" ref="A297:B297" si="173">A65</f>
        <v>COP-07</v>
      </c>
      <c r="B297" s="349" t="str">
        <f t="shared" si="173"/>
        <v>Whisky (Máximo)</v>
      </c>
      <c r="C297" s="350">
        <f t="shared" ref="C297:C302" si="175">1/$C$242</f>
        <v>0.03225806452</v>
      </c>
      <c r="D297" s="352">
        <f t="shared" si="165"/>
        <v>45</v>
      </c>
      <c r="E297" s="312">
        <f t="shared" si="166"/>
        <v>1.451612903</v>
      </c>
      <c r="F297" s="312">
        <f>E297*C242</f>
        <v>45</v>
      </c>
      <c r="G297" s="375">
        <f t="shared" si="167"/>
        <v>215.5172414</v>
      </c>
      <c r="H297" s="312">
        <f t="shared" si="168"/>
        <v>6.952169077</v>
      </c>
      <c r="I297" s="312">
        <f>H297*C242</f>
        <v>215.5172414</v>
      </c>
      <c r="J297" s="315">
        <f t="shared" si="140"/>
        <v>0.2088</v>
      </c>
      <c r="K297" s="282"/>
      <c r="L297" s="282"/>
      <c r="M297" s="384"/>
      <c r="N297" s="282"/>
      <c r="O297" s="282"/>
      <c r="P297" s="290"/>
      <c r="Q297" s="290"/>
      <c r="R297" s="290"/>
      <c r="S297" s="290"/>
      <c r="T297" s="290"/>
      <c r="U297" s="290"/>
      <c r="V297" s="290"/>
      <c r="W297" s="290"/>
      <c r="X297" s="290"/>
      <c r="Y297" s="290"/>
      <c r="Z297" s="290"/>
    </row>
    <row r="298">
      <c r="A298" s="335" t="str">
        <f t="shared" ref="A298:B298" si="174">A66</f>
        <v>COP-08</v>
      </c>
      <c r="B298" s="349" t="str">
        <f t="shared" si="174"/>
        <v>Ron (Mínimo)</v>
      </c>
      <c r="C298" s="350">
        <f t="shared" si="175"/>
        <v>0.03225806452</v>
      </c>
      <c r="D298" s="352">
        <f t="shared" si="165"/>
        <v>19</v>
      </c>
      <c r="E298" s="312">
        <f t="shared" si="166"/>
        <v>0.6129032258</v>
      </c>
      <c r="F298" s="312">
        <f>E298*C242</f>
        <v>19</v>
      </c>
      <c r="G298" s="375">
        <f t="shared" si="167"/>
        <v>133.6206897</v>
      </c>
      <c r="H298" s="312">
        <f t="shared" si="168"/>
        <v>4.310344828</v>
      </c>
      <c r="I298" s="312">
        <f>H298*C242</f>
        <v>133.6206897</v>
      </c>
      <c r="J298" s="315">
        <f t="shared" si="140"/>
        <v>0.1421935484</v>
      </c>
      <c r="K298" s="282"/>
      <c r="L298" s="282"/>
      <c r="M298" s="384"/>
      <c r="N298" s="282"/>
      <c r="O298" s="282"/>
      <c r="P298" s="290"/>
      <c r="Q298" s="290"/>
      <c r="R298" s="290"/>
      <c r="S298" s="290"/>
      <c r="T298" s="290"/>
      <c r="U298" s="290"/>
      <c r="V298" s="290"/>
      <c r="W298" s="290"/>
      <c r="X298" s="290"/>
      <c r="Y298" s="290"/>
      <c r="Z298" s="290"/>
    </row>
    <row r="299">
      <c r="A299" s="335" t="str">
        <f t="shared" ref="A299:B299" si="176">A67</f>
        <v>COP-09</v>
      </c>
      <c r="B299" s="349" t="str">
        <f t="shared" si="176"/>
        <v>Ron (Máximo)</v>
      </c>
      <c r="C299" s="350">
        <f t="shared" si="175"/>
        <v>0.03225806452</v>
      </c>
      <c r="D299" s="352">
        <f t="shared" si="165"/>
        <v>40</v>
      </c>
      <c r="E299" s="312">
        <f t="shared" si="166"/>
        <v>1.290322581</v>
      </c>
      <c r="F299" s="312">
        <f>E299*C242</f>
        <v>40</v>
      </c>
      <c r="G299" s="375">
        <f t="shared" si="167"/>
        <v>206.8965517</v>
      </c>
      <c r="H299" s="312">
        <f t="shared" si="168"/>
        <v>6.674082314</v>
      </c>
      <c r="I299" s="312">
        <f>H299*C242</f>
        <v>206.8965517</v>
      </c>
      <c r="J299" s="315">
        <f t="shared" si="140"/>
        <v>0.1933333333</v>
      </c>
      <c r="K299" s="282"/>
      <c r="L299" s="282"/>
      <c r="M299" s="384"/>
      <c r="N299" s="282"/>
      <c r="O299" s="282"/>
      <c r="P299" s="290"/>
      <c r="Q299" s="290"/>
      <c r="R299" s="290"/>
      <c r="S299" s="290"/>
      <c r="T299" s="290"/>
      <c r="U299" s="290"/>
      <c r="V299" s="290"/>
      <c r="W299" s="290"/>
      <c r="X299" s="290"/>
      <c r="Y299" s="290"/>
      <c r="Z299" s="290"/>
    </row>
    <row r="300">
      <c r="A300" s="335" t="str">
        <f t="shared" ref="A300:B300" si="177">A68</f>
        <v>COP-10</v>
      </c>
      <c r="B300" s="349" t="str">
        <f t="shared" si="177"/>
        <v>Tequila (Mínimo)</v>
      </c>
      <c r="C300" s="350">
        <f t="shared" si="175"/>
        <v>0.03225806452</v>
      </c>
      <c r="D300" s="352">
        <f t="shared" si="165"/>
        <v>15</v>
      </c>
      <c r="E300" s="312">
        <f t="shared" si="166"/>
        <v>0.4838709677</v>
      </c>
      <c r="F300" s="312">
        <f>E300*C242</f>
        <v>15</v>
      </c>
      <c r="G300" s="375">
        <f t="shared" si="167"/>
        <v>116.3793103</v>
      </c>
      <c r="H300" s="312">
        <f t="shared" si="168"/>
        <v>3.754171301</v>
      </c>
      <c r="I300" s="312">
        <f>H300*C242</f>
        <v>116.3793103</v>
      </c>
      <c r="J300" s="315">
        <f t="shared" si="140"/>
        <v>0.1288888889</v>
      </c>
      <c r="K300" s="282"/>
      <c r="L300" s="282"/>
      <c r="M300" s="384"/>
      <c r="N300" s="282"/>
      <c r="O300" s="282"/>
      <c r="P300" s="290"/>
      <c r="Q300" s="290"/>
      <c r="R300" s="290"/>
      <c r="S300" s="290"/>
      <c r="T300" s="290"/>
      <c r="U300" s="290"/>
      <c r="V300" s="290"/>
      <c r="W300" s="290"/>
      <c r="X300" s="290"/>
      <c r="Y300" s="290"/>
      <c r="Z300" s="290"/>
    </row>
    <row r="301">
      <c r="A301" s="335" t="str">
        <f t="shared" ref="A301:B301" si="178">A69</f>
        <v>COP-11</v>
      </c>
      <c r="B301" s="349" t="str">
        <f t="shared" si="178"/>
        <v>Tequila (Máximo)</v>
      </c>
      <c r="C301" s="350">
        <f t="shared" si="175"/>
        <v>0.03225806452</v>
      </c>
      <c r="D301" s="352">
        <f t="shared" si="165"/>
        <v>35</v>
      </c>
      <c r="E301" s="312">
        <f t="shared" si="166"/>
        <v>1.129032258</v>
      </c>
      <c r="F301" s="312">
        <f>E301*C242</f>
        <v>35</v>
      </c>
      <c r="G301" s="375">
        <f t="shared" si="167"/>
        <v>172.4137931</v>
      </c>
      <c r="H301" s="312">
        <f t="shared" si="168"/>
        <v>5.561735261</v>
      </c>
      <c r="I301" s="312">
        <f>H301*C242</f>
        <v>172.4137931</v>
      </c>
      <c r="J301" s="315">
        <f t="shared" si="140"/>
        <v>0.203</v>
      </c>
      <c r="K301" s="282"/>
      <c r="L301" s="282"/>
      <c r="M301" s="384"/>
      <c r="N301" s="282"/>
      <c r="O301" s="282"/>
      <c r="P301" s="290"/>
      <c r="Q301" s="290"/>
      <c r="R301" s="290"/>
      <c r="S301" s="290"/>
      <c r="T301" s="290"/>
      <c r="U301" s="290"/>
      <c r="V301" s="290"/>
      <c r="W301" s="290"/>
      <c r="X301" s="290"/>
      <c r="Y301" s="290"/>
      <c r="Z301" s="290"/>
    </row>
    <row r="302">
      <c r="A302" s="335" t="str">
        <f t="shared" ref="A302:B302" si="179">A70</f>
        <v>COP-12</v>
      </c>
      <c r="B302" s="349" t="str">
        <f t="shared" si="179"/>
        <v>Mezcal (Mínimo)</v>
      </c>
      <c r="C302" s="350">
        <f t="shared" si="175"/>
        <v>0.03225806452</v>
      </c>
      <c r="D302" s="352">
        <f t="shared" si="165"/>
        <v>20</v>
      </c>
      <c r="E302" s="312">
        <f t="shared" si="166"/>
        <v>0.6451612903</v>
      </c>
      <c r="F302" s="312">
        <f>E302*C242</f>
        <v>20</v>
      </c>
      <c r="G302" s="375">
        <f t="shared" si="167"/>
        <v>146.5517241</v>
      </c>
      <c r="H302" s="312">
        <f t="shared" si="168"/>
        <v>4.727474972</v>
      </c>
      <c r="I302" s="312">
        <f>H302*C242</f>
        <v>146.5517241</v>
      </c>
      <c r="J302" s="315">
        <f t="shared" si="140"/>
        <v>0.1364705882</v>
      </c>
      <c r="K302" s="282"/>
      <c r="L302" s="282"/>
      <c r="M302" s="384"/>
      <c r="N302" s="282"/>
      <c r="O302" s="282"/>
      <c r="P302" s="290"/>
      <c r="Q302" s="290"/>
      <c r="R302" s="290"/>
      <c r="S302" s="290"/>
      <c r="T302" s="290"/>
      <c r="U302" s="290"/>
      <c r="V302" s="290"/>
      <c r="W302" s="290"/>
      <c r="X302" s="290"/>
      <c r="Y302" s="290"/>
      <c r="Z302" s="290"/>
    </row>
    <row r="303">
      <c r="A303" s="335" t="str">
        <f t="shared" ref="A303:B303" si="180">A71</f>
        <v>COP-13</v>
      </c>
      <c r="B303" s="349" t="str">
        <f t="shared" si="180"/>
        <v>Mezcal (Máximo)</v>
      </c>
      <c r="C303" s="350">
        <f>10/$C$242</f>
        <v>0.3225806452</v>
      </c>
      <c r="D303" s="352">
        <f t="shared" si="165"/>
        <v>60</v>
      </c>
      <c r="E303" s="312">
        <f t="shared" si="166"/>
        <v>19.35483871</v>
      </c>
      <c r="F303" s="312">
        <f>E303*C242</f>
        <v>600</v>
      </c>
      <c r="G303" s="375">
        <f t="shared" si="167"/>
        <v>275.862069</v>
      </c>
      <c r="H303" s="312">
        <f t="shared" si="168"/>
        <v>88.98776418</v>
      </c>
      <c r="I303" s="312">
        <f>H303*C242</f>
        <v>2758.62069</v>
      </c>
      <c r="J303" s="315">
        <f t="shared" si="140"/>
        <v>0.2175</v>
      </c>
      <c r="K303" s="282"/>
      <c r="L303" s="282"/>
      <c r="M303" s="384"/>
      <c r="N303" s="282"/>
      <c r="O303" s="282"/>
      <c r="P303" s="290"/>
      <c r="Q303" s="290"/>
      <c r="R303" s="290"/>
      <c r="S303" s="290"/>
      <c r="T303" s="290"/>
      <c r="U303" s="290"/>
      <c r="V303" s="290"/>
      <c r="W303" s="290"/>
      <c r="X303" s="290"/>
      <c r="Y303" s="290"/>
      <c r="Z303" s="290"/>
    </row>
    <row r="304">
      <c r="A304" s="335" t="str">
        <f t="shared" ref="A304:B304" si="181">A72</f>
        <v>COP-14</v>
      </c>
      <c r="B304" s="349" t="str">
        <f t="shared" si="181"/>
        <v>Vodka (Mínimo)</v>
      </c>
      <c r="C304" s="325">
        <v>0.5</v>
      </c>
      <c r="D304" s="352">
        <f t="shared" si="165"/>
        <v>12</v>
      </c>
      <c r="E304" s="312">
        <f t="shared" si="166"/>
        <v>6</v>
      </c>
      <c r="F304" s="312">
        <f>E304*C242</f>
        <v>186</v>
      </c>
      <c r="G304" s="375">
        <f t="shared" si="167"/>
        <v>129.3103448</v>
      </c>
      <c r="H304" s="312">
        <f t="shared" si="168"/>
        <v>64.65517241</v>
      </c>
      <c r="I304" s="312">
        <f>H304*C242</f>
        <v>2004.310345</v>
      </c>
      <c r="J304" s="315">
        <f t="shared" si="140"/>
        <v>0.0928</v>
      </c>
      <c r="K304" s="282"/>
      <c r="L304" s="282"/>
      <c r="M304" s="384"/>
      <c r="N304" s="282"/>
      <c r="O304" s="282"/>
      <c r="P304" s="290"/>
      <c r="Q304" s="290"/>
      <c r="R304" s="290"/>
      <c r="S304" s="290"/>
      <c r="T304" s="290"/>
      <c r="U304" s="290"/>
      <c r="V304" s="290"/>
      <c r="W304" s="290"/>
      <c r="X304" s="290"/>
      <c r="Y304" s="290"/>
      <c r="Z304" s="290"/>
    </row>
    <row r="305">
      <c r="A305" s="335" t="str">
        <f t="shared" ref="A305:B305" si="182">A73</f>
        <v>COP-15</v>
      </c>
      <c r="B305" s="349" t="str">
        <f t="shared" si="182"/>
        <v>Vodka (Máximo)</v>
      </c>
      <c r="C305" s="350">
        <f>1/$C$242</f>
        <v>0.03225806452</v>
      </c>
      <c r="D305" s="352">
        <f t="shared" si="165"/>
        <v>40</v>
      </c>
      <c r="E305" s="312">
        <f t="shared" si="166"/>
        <v>1.290322581</v>
      </c>
      <c r="F305" s="312">
        <f>E305*C242</f>
        <v>40</v>
      </c>
      <c r="G305" s="375">
        <f t="shared" si="167"/>
        <v>202.5862069</v>
      </c>
      <c r="H305" s="312">
        <f t="shared" si="168"/>
        <v>6.535038932</v>
      </c>
      <c r="I305" s="312">
        <f>H305*C242</f>
        <v>202.5862069</v>
      </c>
      <c r="J305" s="315">
        <f t="shared" si="140"/>
        <v>0.1974468085</v>
      </c>
      <c r="K305" s="282"/>
      <c r="L305" s="282"/>
      <c r="M305" s="384"/>
      <c r="N305" s="282"/>
      <c r="O305" s="282"/>
      <c r="P305" s="290"/>
      <c r="Q305" s="290"/>
      <c r="R305" s="290"/>
      <c r="S305" s="290"/>
      <c r="T305" s="290"/>
      <c r="U305" s="290"/>
      <c r="V305" s="290"/>
      <c r="W305" s="290"/>
      <c r="X305" s="290"/>
      <c r="Y305" s="290"/>
      <c r="Z305" s="290"/>
    </row>
    <row r="306">
      <c r="A306" s="335" t="str">
        <f t="shared" ref="A306:B306" si="183">A74</f>
        <v/>
      </c>
      <c r="B306" s="349" t="str">
        <f t="shared" si="183"/>
        <v/>
      </c>
      <c r="C306" s="350"/>
      <c r="D306" s="352" t="str">
        <f t="shared" si="165"/>
        <v/>
      </c>
      <c r="E306" s="312">
        <f t="shared" si="166"/>
        <v>0</v>
      </c>
      <c r="F306" s="312">
        <f>E306*C242</f>
        <v>0</v>
      </c>
      <c r="G306" s="375">
        <f t="shared" si="167"/>
        <v>0</v>
      </c>
      <c r="H306" s="312">
        <f t="shared" si="168"/>
        <v>0</v>
      </c>
      <c r="I306" s="312">
        <f>H306*C242</f>
        <v>0</v>
      </c>
      <c r="J306" s="315" t="str">
        <f t="shared" si="140"/>
        <v>#DIV/0!</v>
      </c>
      <c r="K306" s="282"/>
      <c r="L306" s="282"/>
      <c r="M306" s="384"/>
      <c r="N306" s="282"/>
      <c r="O306" s="282"/>
      <c r="P306" s="331"/>
      <c r="Q306" s="331"/>
      <c r="R306" s="331"/>
      <c r="S306" s="331"/>
      <c r="T306" s="331"/>
      <c r="U306" s="331"/>
      <c r="V306" s="331"/>
      <c r="W306" s="331"/>
      <c r="X306" s="331"/>
      <c r="Y306" s="331"/>
      <c r="Z306" s="331"/>
    </row>
    <row r="307">
      <c r="A307" s="335" t="str">
        <f t="shared" ref="A307:B307" si="184">A75</f>
        <v/>
      </c>
      <c r="B307" s="349" t="str">
        <f t="shared" si="184"/>
        <v/>
      </c>
      <c r="C307" s="350"/>
      <c r="D307" s="352" t="str">
        <f t="shared" si="165"/>
        <v/>
      </c>
      <c r="E307" s="312">
        <f t="shared" si="166"/>
        <v>0</v>
      </c>
      <c r="F307" s="312">
        <f>E307*C242</f>
        <v>0</v>
      </c>
      <c r="G307" s="375">
        <f t="shared" si="167"/>
        <v>0</v>
      </c>
      <c r="H307" s="312">
        <f t="shared" si="168"/>
        <v>0</v>
      </c>
      <c r="I307" s="312">
        <f>H307*C242</f>
        <v>0</v>
      </c>
      <c r="J307" s="315" t="str">
        <f t="shared" si="140"/>
        <v>#DIV/0!</v>
      </c>
      <c r="K307" s="282"/>
      <c r="L307" s="282"/>
      <c r="M307" s="384"/>
      <c r="N307" s="282"/>
      <c r="O307" s="282"/>
      <c r="P307" s="290"/>
      <c r="Q307" s="290"/>
      <c r="R307" s="290"/>
      <c r="S307" s="290"/>
      <c r="T307" s="290"/>
      <c r="U307" s="290"/>
      <c r="V307" s="290"/>
      <c r="W307" s="290"/>
      <c r="X307" s="290"/>
      <c r="Y307" s="290"/>
      <c r="Z307" s="290"/>
    </row>
    <row r="308">
      <c r="A308" s="335" t="str">
        <f t="shared" ref="A308:B308" si="185">A76</f>
        <v/>
      </c>
      <c r="B308" s="349" t="str">
        <f t="shared" si="185"/>
        <v/>
      </c>
      <c r="C308" s="350"/>
      <c r="D308" s="352" t="str">
        <f t="shared" si="165"/>
        <v/>
      </c>
      <c r="E308" s="312">
        <f t="shared" si="166"/>
        <v>0</v>
      </c>
      <c r="F308" s="312">
        <f>E308*C242</f>
        <v>0</v>
      </c>
      <c r="G308" s="375">
        <f t="shared" si="167"/>
        <v>0</v>
      </c>
      <c r="H308" s="312">
        <f t="shared" si="168"/>
        <v>0</v>
      </c>
      <c r="I308" s="312">
        <f>H308*C242</f>
        <v>0</v>
      </c>
      <c r="J308" s="315" t="str">
        <f t="shared" si="140"/>
        <v>#DIV/0!</v>
      </c>
      <c r="K308" s="282"/>
      <c r="L308" s="282"/>
      <c r="M308" s="384"/>
      <c r="N308" s="282"/>
      <c r="O308" s="282"/>
      <c r="P308" s="290"/>
      <c r="Q308" s="290"/>
      <c r="R308" s="290"/>
      <c r="S308" s="290"/>
      <c r="T308" s="290"/>
      <c r="U308" s="290"/>
      <c r="V308" s="290"/>
      <c r="W308" s="290"/>
      <c r="X308" s="290"/>
      <c r="Y308" s="290"/>
      <c r="Z308" s="290"/>
    </row>
    <row r="309">
      <c r="A309" s="335" t="str">
        <f t="shared" ref="A309:B309" si="186">A77</f>
        <v/>
      </c>
      <c r="B309" s="349" t="str">
        <f t="shared" si="186"/>
        <v/>
      </c>
      <c r="C309" s="350"/>
      <c r="D309" s="352" t="str">
        <f t="shared" si="165"/>
        <v/>
      </c>
      <c r="E309" s="312">
        <f t="shared" si="166"/>
        <v>0</v>
      </c>
      <c r="F309" s="312">
        <f>E309*C242</f>
        <v>0</v>
      </c>
      <c r="G309" s="375">
        <f t="shared" si="167"/>
        <v>0</v>
      </c>
      <c r="H309" s="312">
        <f t="shared" si="168"/>
        <v>0</v>
      </c>
      <c r="I309" s="312">
        <f>H309*C242</f>
        <v>0</v>
      </c>
      <c r="J309" s="315" t="str">
        <f t="shared" si="140"/>
        <v>#DIV/0!</v>
      </c>
      <c r="K309" s="282"/>
      <c r="L309" s="282"/>
      <c r="M309" s="384"/>
      <c r="N309" s="282"/>
      <c r="O309" s="282"/>
      <c r="P309" s="290"/>
      <c r="Q309" s="290"/>
      <c r="R309" s="290"/>
      <c r="S309" s="290"/>
      <c r="T309" s="290"/>
      <c r="U309" s="290"/>
      <c r="V309" s="290"/>
      <c r="W309" s="290"/>
      <c r="X309" s="290"/>
      <c r="Y309" s="290"/>
      <c r="Z309" s="290"/>
    </row>
    <row r="310">
      <c r="A310" s="335" t="str">
        <f t="shared" ref="A310:B310" si="187">A78</f>
        <v/>
      </c>
      <c r="B310" s="349" t="str">
        <f t="shared" si="187"/>
        <v/>
      </c>
      <c r="C310" s="350"/>
      <c r="D310" s="352" t="str">
        <f t="shared" si="165"/>
        <v/>
      </c>
      <c r="E310" s="312">
        <f t="shared" si="166"/>
        <v>0</v>
      </c>
      <c r="F310" s="312">
        <f>E310*C242</f>
        <v>0</v>
      </c>
      <c r="G310" s="375">
        <f t="shared" si="167"/>
        <v>0</v>
      </c>
      <c r="H310" s="312">
        <f t="shared" si="168"/>
        <v>0</v>
      </c>
      <c r="I310" s="312">
        <f>H310*C242</f>
        <v>0</v>
      </c>
      <c r="J310" s="315" t="str">
        <f t="shared" si="140"/>
        <v>#DIV/0!</v>
      </c>
      <c r="K310" s="282"/>
      <c r="L310" s="282"/>
      <c r="M310" s="384"/>
      <c r="N310" s="282"/>
      <c r="O310" s="282"/>
      <c r="P310" s="290"/>
      <c r="Q310" s="290"/>
      <c r="R310" s="290"/>
      <c r="S310" s="290"/>
      <c r="T310" s="290"/>
      <c r="U310" s="290"/>
      <c r="V310" s="290"/>
      <c r="W310" s="290"/>
      <c r="X310" s="290"/>
      <c r="Y310" s="290"/>
      <c r="Z310" s="290"/>
    </row>
    <row r="311">
      <c r="A311" s="335" t="str">
        <f t="shared" ref="A311:B311" si="188">A79</f>
        <v/>
      </c>
      <c r="B311" s="349" t="str">
        <f t="shared" si="188"/>
        <v/>
      </c>
      <c r="C311" s="350"/>
      <c r="D311" s="352" t="str">
        <f t="shared" si="165"/>
        <v/>
      </c>
      <c r="E311" s="312">
        <f t="shared" si="166"/>
        <v>0</v>
      </c>
      <c r="F311" s="312">
        <f>E311*C242</f>
        <v>0</v>
      </c>
      <c r="G311" s="375">
        <f t="shared" si="167"/>
        <v>0</v>
      </c>
      <c r="H311" s="312">
        <f t="shared" si="168"/>
        <v>0</v>
      </c>
      <c r="I311" s="312">
        <f>H311*C242</f>
        <v>0</v>
      </c>
      <c r="J311" s="315" t="str">
        <f t="shared" si="140"/>
        <v>#DIV/0!</v>
      </c>
      <c r="K311" s="282"/>
      <c r="L311" s="282"/>
      <c r="M311" s="384"/>
      <c r="N311" s="282"/>
      <c r="O311" s="282"/>
      <c r="P311" s="290"/>
      <c r="Q311" s="290"/>
      <c r="R311" s="290"/>
      <c r="S311" s="290"/>
      <c r="T311" s="290"/>
      <c r="U311" s="290"/>
      <c r="V311" s="290"/>
      <c r="W311" s="290"/>
      <c r="X311" s="290"/>
      <c r="Y311" s="290"/>
      <c r="Z311" s="290"/>
    </row>
    <row r="312">
      <c r="A312" s="335" t="str">
        <f t="shared" ref="A312:B312" si="189">A80</f>
        <v/>
      </c>
      <c r="B312" s="349" t="str">
        <f t="shared" si="189"/>
        <v/>
      </c>
      <c r="C312" s="350"/>
      <c r="D312" s="352" t="str">
        <f t="shared" si="165"/>
        <v/>
      </c>
      <c r="E312" s="312">
        <f t="shared" si="166"/>
        <v>0</v>
      </c>
      <c r="F312" s="312">
        <f>E312*C242</f>
        <v>0</v>
      </c>
      <c r="G312" s="375">
        <f t="shared" si="167"/>
        <v>0</v>
      </c>
      <c r="H312" s="312">
        <f t="shared" si="168"/>
        <v>0</v>
      </c>
      <c r="I312" s="312">
        <f>H312*C242</f>
        <v>0</v>
      </c>
      <c r="J312" s="315" t="str">
        <f t="shared" si="140"/>
        <v>#DIV/0!</v>
      </c>
      <c r="K312" s="282"/>
      <c r="L312" s="282"/>
      <c r="M312" s="384"/>
      <c r="N312" s="282"/>
      <c r="O312" s="282"/>
      <c r="P312" s="290"/>
      <c r="Q312" s="290"/>
      <c r="R312" s="290"/>
      <c r="S312" s="290"/>
      <c r="T312" s="290"/>
      <c r="U312" s="290"/>
      <c r="V312" s="290"/>
      <c r="W312" s="290"/>
      <c r="X312" s="290"/>
      <c r="Y312" s="290"/>
      <c r="Z312" s="290"/>
    </row>
    <row r="313">
      <c r="A313" s="335" t="str">
        <f t="shared" ref="A313:B313" si="190">A81</f>
        <v/>
      </c>
      <c r="B313" s="349" t="str">
        <f t="shared" si="190"/>
        <v/>
      </c>
      <c r="C313" s="350"/>
      <c r="D313" s="352" t="str">
        <f t="shared" si="165"/>
        <v/>
      </c>
      <c r="E313" s="312">
        <f t="shared" si="166"/>
        <v>0</v>
      </c>
      <c r="F313" s="312">
        <f>E313*C242</f>
        <v>0</v>
      </c>
      <c r="G313" s="375">
        <f t="shared" si="167"/>
        <v>0</v>
      </c>
      <c r="H313" s="312">
        <f t="shared" si="168"/>
        <v>0</v>
      </c>
      <c r="I313" s="312">
        <f>H313*C242</f>
        <v>0</v>
      </c>
      <c r="J313" s="315" t="str">
        <f t="shared" si="140"/>
        <v>#DIV/0!</v>
      </c>
      <c r="K313" s="282"/>
      <c r="L313" s="282"/>
      <c r="M313" s="384"/>
      <c r="N313" s="282"/>
      <c r="O313" s="282"/>
      <c r="P313" s="290"/>
      <c r="Q313" s="290"/>
      <c r="R313" s="290"/>
      <c r="S313" s="290"/>
      <c r="T313" s="290"/>
      <c r="U313" s="290"/>
      <c r="V313" s="290"/>
      <c r="W313" s="290"/>
      <c r="X313" s="290"/>
      <c r="Y313" s="290"/>
      <c r="Z313" s="290"/>
    </row>
    <row r="314">
      <c r="A314" s="335" t="str">
        <f t="shared" ref="A314:B314" si="191">A82</f>
        <v/>
      </c>
      <c r="B314" s="349" t="str">
        <f t="shared" si="191"/>
        <v/>
      </c>
      <c r="C314" s="350"/>
      <c r="D314" s="352" t="str">
        <f t="shared" si="165"/>
        <v/>
      </c>
      <c r="E314" s="312">
        <f t="shared" si="166"/>
        <v>0</v>
      </c>
      <c r="F314" s="312">
        <f>E314*C242</f>
        <v>0</v>
      </c>
      <c r="G314" s="375">
        <f t="shared" si="167"/>
        <v>0</v>
      </c>
      <c r="H314" s="312">
        <f t="shared" si="168"/>
        <v>0</v>
      </c>
      <c r="I314" s="312">
        <f>H314*C242</f>
        <v>0</v>
      </c>
      <c r="J314" s="315" t="str">
        <f t="shared" si="140"/>
        <v>#DIV/0!</v>
      </c>
      <c r="K314" s="282"/>
      <c r="L314" s="282"/>
      <c r="M314" s="384"/>
      <c r="N314" s="282"/>
      <c r="O314" s="282"/>
      <c r="P314" s="290"/>
      <c r="Q314" s="290"/>
      <c r="R314" s="290"/>
      <c r="S314" s="290"/>
      <c r="T314" s="290"/>
      <c r="U314" s="290"/>
      <c r="V314" s="290"/>
      <c r="W314" s="290"/>
      <c r="X314" s="290"/>
      <c r="Y314" s="290"/>
      <c r="Z314" s="290"/>
    </row>
    <row r="315">
      <c r="A315" s="335" t="str">
        <f t="shared" ref="A315:B315" si="192">A83</f>
        <v/>
      </c>
      <c r="B315" s="349" t="str">
        <f t="shared" si="192"/>
        <v/>
      </c>
      <c r="C315" s="350"/>
      <c r="D315" s="352" t="str">
        <f t="shared" si="165"/>
        <v/>
      </c>
      <c r="E315" s="312">
        <f t="shared" si="166"/>
        <v>0</v>
      </c>
      <c r="F315" s="312">
        <f>E315*C242</f>
        <v>0</v>
      </c>
      <c r="G315" s="375">
        <f t="shared" si="167"/>
        <v>0</v>
      </c>
      <c r="H315" s="312">
        <f t="shared" si="168"/>
        <v>0</v>
      </c>
      <c r="I315" s="312">
        <f>H315*C242</f>
        <v>0</v>
      </c>
      <c r="J315" s="315" t="str">
        <f t="shared" si="140"/>
        <v>#DIV/0!</v>
      </c>
      <c r="K315" s="282"/>
      <c r="L315" s="282"/>
      <c r="M315" s="384"/>
      <c r="N315" s="282"/>
      <c r="O315" s="282"/>
      <c r="P315" s="290"/>
      <c r="Q315" s="290"/>
      <c r="R315" s="290"/>
      <c r="S315" s="290"/>
      <c r="T315" s="290"/>
      <c r="U315" s="290"/>
      <c r="V315" s="290"/>
      <c r="W315" s="290"/>
      <c r="X315" s="290"/>
      <c r="Y315" s="290"/>
      <c r="Z315" s="290"/>
    </row>
    <row r="316">
      <c r="A316" s="335" t="str">
        <f t="shared" ref="A316:B316" si="193">A84</f>
        <v/>
      </c>
      <c r="B316" s="349" t="str">
        <f t="shared" si="193"/>
        <v/>
      </c>
      <c r="C316" s="350"/>
      <c r="D316" s="352" t="str">
        <f t="shared" si="165"/>
        <v/>
      </c>
      <c r="E316" s="312">
        <f t="shared" si="166"/>
        <v>0</v>
      </c>
      <c r="F316" s="312">
        <f>E316*C242</f>
        <v>0</v>
      </c>
      <c r="G316" s="375">
        <f t="shared" si="167"/>
        <v>0</v>
      </c>
      <c r="H316" s="312">
        <f t="shared" si="168"/>
        <v>0</v>
      </c>
      <c r="I316" s="312">
        <f>H316*C242</f>
        <v>0</v>
      </c>
      <c r="J316" s="315" t="str">
        <f t="shared" si="140"/>
        <v>#DIV/0!</v>
      </c>
      <c r="K316" s="282"/>
      <c r="L316" s="282"/>
      <c r="M316" s="384"/>
      <c r="N316" s="282"/>
      <c r="O316" s="282"/>
      <c r="P316" s="290"/>
      <c r="Q316" s="290"/>
      <c r="R316" s="290"/>
      <c r="S316" s="290"/>
      <c r="T316" s="290"/>
      <c r="U316" s="290"/>
      <c r="V316" s="290"/>
      <c r="W316" s="290"/>
      <c r="X316" s="290"/>
      <c r="Y316" s="290"/>
      <c r="Z316" s="290"/>
    </row>
    <row r="317">
      <c r="A317" s="335" t="str">
        <f t="shared" ref="A317:B317" si="194">A85</f>
        <v/>
      </c>
      <c r="B317" s="349" t="str">
        <f t="shared" si="194"/>
        <v/>
      </c>
      <c r="C317" s="350"/>
      <c r="D317" s="352" t="str">
        <f t="shared" si="165"/>
        <v/>
      </c>
      <c r="E317" s="312">
        <f t="shared" si="166"/>
        <v>0</v>
      </c>
      <c r="F317" s="312">
        <f>E317*C242</f>
        <v>0</v>
      </c>
      <c r="G317" s="375">
        <f t="shared" si="167"/>
        <v>0</v>
      </c>
      <c r="H317" s="312">
        <f t="shared" si="168"/>
        <v>0</v>
      </c>
      <c r="I317" s="312">
        <f>H317*C242</f>
        <v>0</v>
      </c>
      <c r="J317" s="315" t="str">
        <f t="shared" si="140"/>
        <v>#DIV/0!</v>
      </c>
      <c r="K317" s="282"/>
      <c r="L317" s="282"/>
      <c r="M317" s="384"/>
      <c r="N317" s="282"/>
      <c r="O317" s="282"/>
      <c r="P317" s="290"/>
      <c r="Q317" s="290"/>
      <c r="R317" s="290"/>
      <c r="S317" s="290"/>
      <c r="T317" s="290"/>
      <c r="U317" s="290"/>
      <c r="V317" s="290"/>
      <c r="W317" s="290"/>
      <c r="X317" s="290"/>
      <c r="Y317" s="290"/>
      <c r="Z317" s="290"/>
    </row>
    <row r="318">
      <c r="A318" s="335" t="str">
        <f t="shared" ref="A318:B318" si="195">A86</f>
        <v/>
      </c>
      <c r="B318" s="349" t="str">
        <f t="shared" si="195"/>
        <v/>
      </c>
      <c r="C318" s="350"/>
      <c r="D318" s="352" t="str">
        <f t="shared" si="165"/>
        <v/>
      </c>
      <c r="E318" s="312">
        <f t="shared" si="166"/>
        <v>0</v>
      </c>
      <c r="F318" s="312">
        <f>E318*C242</f>
        <v>0</v>
      </c>
      <c r="G318" s="375">
        <f t="shared" si="167"/>
        <v>0</v>
      </c>
      <c r="H318" s="312">
        <f t="shared" si="168"/>
        <v>0</v>
      </c>
      <c r="I318" s="312">
        <f>H318*C242</f>
        <v>0</v>
      </c>
      <c r="J318" s="315" t="str">
        <f t="shared" si="140"/>
        <v>#DIV/0!</v>
      </c>
      <c r="K318" s="282"/>
      <c r="L318" s="282"/>
      <c r="M318" s="384"/>
      <c r="N318" s="282"/>
      <c r="O318" s="282"/>
      <c r="P318" s="290"/>
      <c r="Q318" s="290"/>
      <c r="R318" s="290"/>
      <c r="S318" s="290"/>
      <c r="T318" s="290"/>
      <c r="U318" s="290"/>
      <c r="V318" s="290"/>
      <c r="W318" s="290"/>
      <c r="X318" s="290"/>
      <c r="Y318" s="290"/>
      <c r="Z318" s="290"/>
    </row>
    <row r="319">
      <c r="A319" s="335" t="str">
        <f t="shared" ref="A319:B319" si="196">A87</f>
        <v/>
      </c>
      <c r="B319" s="349" t="str">
        <f t="shared" si="196"/>
        <v/>
      </c>
      <c r="C319" s="339"/>
      <c r="D319" s="352" t="str">
        <f t="shared" si="165"/>
        <v/>
      </c>
      <c r="E319" s="312">
        <f t="shared" si="166"/>
        <v>0</v>
      </c>
      <c r="F319" s="312">
        <f>E319*C242</f>
        <v>0</v>
      </c>
      <c r="G319" s="372"/>
      <c r="H319" s="312">
        <f t="shared" si="168"/>
        <v>0</v>
      </c>
      <c r="I319" s="312">
        <f>H319*C242</f>
        <v>0</v>
      </c>
      <c r="J319" s="315" t="str">
        <f t="shared" si="140"/>
        <v>#DIV/0!</v>
      </c>
      <c r="K319" s="282"/>
      <c r="L319" s="282"/>
      <c r="M319" s="384"/>
      <c r="N319" s="282"/>
      <c r="O319" s="282"/>
      <c r="P319" s="290"/>
      <c r="Q319" s="290"/>
      <c r="R319" s="290"/>
      <c r="S319" s="290"/>
      <c r="T319" s="290"/>
      <c r="U319" s="290"/>
      <c r="V319" s="290"/>
      <c r="W319" s="290"/>
      <c r="X319" s="290"/>
      <c r="Y319" s="290"/>
      <c r="Z319" s="290"/>
    </row>
    <row r="320">
      <c r="A320" s="335" t="str">
        <f t="shared" ref="A320:B320" si="197">A88</f>
        <v/>
      </c>
      <c r="B320" s="349" t="str">
        <f t="shared" si="197"/>
        <v/>
      </c>
      <c r="C320" s="342"/>
      <c r="D320" s="352" t="str">
        <f t="shared" si="165"/>
        <v/>
      </c>
      <c r="E320" s="312">
        <f t="shared" si="166"/>
        <v>0</v>
      </c>
      <c r="F320" s="312">
        <f>E320*C242</f>
        <v>0</v>
      </c>
      <c r="G320" s="374"/>
      <c r="H320" s="312">
        <f t="shared" si="168"/>
        <v>0</v>
      </c>
      <c r="I320" s="312">
        <f>H320*C242</f>
        <v>0</v>
      </c>
      <c r="J320" s="315" t="str">
        <f t="shared" si="140"/>
        <v>#DIV/0!</v>
      </c>
      <c r="K320" s="282"/>
      <c r="L320" s="282"/>
      <c r="M320" s="384"/>
      <c r="N320" s="282"/>
      <c r="O320" s="282"/>
      <c r="P320" s="290"/>
      <c r="Q320" s="290"/>
      <c r="R320" s="290"/>
      <c r="S320" s="290"/>
      <c r="T320" s="290"/>
      <c r="U320" s="290"/>
      <c r="V320" s="290"/>
      <c r="W320" s="290"/>
      <c r="X320" s="290"/>
      <c r="Y320" s="290"/>
      <c r="Z320" s="290"/>
    </row>
    <row r="321">
      <c r="A321" s="335" t="str">
        <f t="shared" ref="A321:B321" si="198">A89</f>
        <v/>
      </c>
      <c r="B321" s="349" t="str">
        <f t="shared" si="198"/>
        <v/>
      </c>
      <c r="C321" s="350"/>
      <c r="D321" s="352" t="str">
        <f t="shared" si="165"/>
        <v/>
      </c>
      <c r="E321" s="312">
        <f t="shared" si="166"/>
        <v>0</v>
      </c>
      <c r="F321" s="312">
        <f>E321*C242</f>
        <v>0</v>
      </c>
      <c r="G321" s="375"/>
      <c r="H321" s="312">
        <f t="shared" si="168"/>
        <v>0</v>
      </c>
      <c r="I321" s="312">
        <f>H321*C242</f>
        <v>0</v>
      </c>
      <c r="J321" s="315" t="str">
        <f t="shared" si="140"/>
        <v>#DIV/0!</v>
      </c>
      <c r="K321" s="282"/>
      <c r="L321" s="282"/>
      <c r="M321" s="384"/>
      <c r="N321" s="282"/>
      <c r="O321" s="282"/>
      <c r="P321" s="331"/>
      <c r="Q321" s="331"/>
      <c r="R321" s="331"/>
      <c r="S321" s="331"/>
      <c r="T321" s="331"/>
      <c r="U321" s="331"/>
      <c r="V321" s="331"/>
      <c r="W321" s="331"/>
      <c r="X321" s="331"/>
      <c r="Y321" s="331"/>
      <c r="Z321" s="331"/>
    </row>
    <row r="322">
      <c r="A322" s="335" t="str">
        <f t="shared" ref="A322:B322" si="199">A90</f>
        <v/>
      </c>
      <c r="B322" s="349" t="str">
        <f t="shared" si="199"/>
        <v/>
      </c>
      <c r="C322" s="339"/>
      <c r="D322" s="352" t="str">
        <f t="shared" si="165"/>
        <v/>
      </c>
      <c r="E322" s="312">
        <f t="shared" si="166"/>
        <v>0</v>
      </c>
      <c r="F322" s="312">
        <f>E322*C242</f>
        <v>0</v>
      </c>
      <c r="G322" s="372"/>
      <c r="H322" s="312">
        <f t="shared" si="168"/>
        <v>0</v>
      </c>
      <c r="I322" s="312">
        <f>H322*C242</f>
        <v>0</v>
      </c>
      <c r="J322" s="315" t="str">
        <f t="shared" si="140"/>
        <v>#DIV/0!</v>
      </c>
      <c r="K322" s="282"/>
      <c r="L322" s="282"/>
      <c r="M322" s="384"/>
      <c r="N322" s="282"/>
      <c r="O322" s="282"/>
      <c r="P322" s="290"/>
      <c r="Q322" s="290"/>
      <c r="R322" s="290"/>
      <c r="S322" s="290"/>
      <c r="T322" s="290"/>
      <c r="U322" s="290"/>
      <c r="V322" s="290"/>
      <c r="W322" s="290"/>
      <c r="X322" s="290"/>
      <c r="Y322" s="290"/>
      <c r="Z322" s="290"/>
    </row>
    <row r="323">
      <c r="A323" s="335" t="str">
        <f t="shared" ref="A323:B323" si="200">A91</f>
        <v/>
      </c>
      <c r="B323" s="349" t="str">
        <f t="shared" si="200"/>
        <v/>
      </c>
      <c r="C323" s="339"/>
      <c r="D323" s="352" t="str">
        <f t="shared" si="165"/>
        <v/>
      </c>
      <c r="E323" s="312">
        <f t="shared" si="166"/>
        <v>0</v>
      </c>
      <c r="F323" s="312">
        <f>E323*C242</f>
        <v>0</v>
      </c>
      <c r="G323" s="372"/>
      <c r="H323" s="312">
        <f t="shared" si="168"/>
        <v>0</v>
      </c>
      <c r="I323" s="312">
        <f>H323*C242</f>
        <v>0</v>
      </c>
      <c r="J323" s="315" t="str">
        <f t="shared" si="140"/>
        <v>#DIV/0!</v>
      </c>
      <c r="K323" s="282"/>
      <c r="L323" s="282"/>
      <c r="M323" s="384"/>
      <c r="N323" s="282"/>
      <c r="O323" s="282"/>
      <c r="P323" s="290"/>
      <c r="Q323" s="290"/>
      <c r="R323" s="290"/>
      <c r="S323" s="290"/>
      <c r="T323" s="290"/>
      <c r="U323" s="290"/>
      <c r="V323" s="290"/>
      <c r="W323" s="290"/>
      <c r="X323" s="290"/>
      <c r="Y323" s="290"/>
      <c r="Z323" s="290"/>
    </row>
    <row r="324">
      <c r="A324" s="335" t="str">
        <f t="shared" ref="A324:B324" si="201">A92</f>
        <v/>
      </c>
      <c r="B324" s="349" t="str">
        <f t="shared" si="201"/>
        <v/>
      </c>
      <c r="C324" s="339"/>
      <c r="D324" s="352" t="str">
        <f t="shared" ref="D324:D330" si="202">D50</f>
        <v/>
      </c>
      <c r="E324" s="312">
        <f t="shared" si="166"/>
        <v>0</v>
      </c>
      <c r="F324" s="312">
        <f>E324*C242</f>
        <v>0</v>
      </c>
      <c r="G324" s="372"/>
      <c r="H324" s="312">
        <f t="shared" si="168"/>
        <v>0</v>
      </c>
      <c r="I324" s="312">
        <f>H324*C242</f>
        <v>0</v>
      </c>
      <c r="J324" s="315" t="str">
        <f t="shared" si="140"/>
        <v>#DIV/0!</v>
      </c>
      <c r="K324" s="282"/>
      <c r="L324" s="282"/>
      <c r="M324" s="384"/>
      <c r="N324" s="282"/>
      <c r="O324" s="282"/>
      <c r="P324" s="290"/>
      <c r="Q324" s="290"/>
      <c r="R324" s="290"/>
      <c r="S324" s="290"/>
      <c r="T324" s="290"/>
      <c r="U324" s="290"/>
      <c r="V324" s="290"/>
      <c r="W324" s="290"/>
      <c r="X324" s="290"/>
      <c r="Y324" s="290"/>
      <c r="Z324" s="290"/>
    </row>
    <row r="325">
      <c r="A325" s="335" t="str">
        <f t="shared" ref="A325:A330" si="203">A93</f>
        <v/>
      </c>
      <c r="B325" s="349" t="str">
        <f t="shared" ref="B325:B330" si="204">B51</f>
        <v/>
      </c>
      <c r="C325" s="339"/>
      <c r="D325" s="352" t="str">
        <f t="shared" si="202"/>
        <v/>
      </c>
      <c r="E325" s="312">
        <f t="shared" si="166"/>
        <v>0</v>
      </c>
      <c r="F325" s="312">
        <f>E325*C242</f>
        <v>0</v>
      </c>
      <c r="G325" s="372"/>
      <c r="H325" s="312">
        <f t="shared" si="168"/>
        <v>0</v>
      </c>
      <c r="I325" s="312">
        <f>H325*C242</f>
        <v>0</v>
      </c>
      <c r="J325" s="315" t="str">
        <f t="shared" si="140"/>
        <v>#DIV/0!</v>
      </c>
      <c r="K325" s="282"/>
      <c r="L325" s="282"/>
      <c r="M325" s="384"/>
      <c r="N325" s="282"/>
      <c r="O325" s="282"/>
      <c r="P325" s="290"/>
      <c r="Q325" s="290"/>
      <c r="R325" s="290"/>
      <c r="S325" s="290"/>
      <c r="T325" s="290"/>
      <c r="U325" s="290"/>
      <c r="V325" s="290"/>
      <c r="W325" s="290"/>
      <c r="X325" s="290"/>
      <c r="Y325" s="290"/>
      <c r="Z325" s="290"/>
    </row>
    <row r="326">
      <c r="A326" s="335" t="str">
        <f t="shared" si="203"/>
        <v/>
      </c>
      <c r="B326" s="349" t="str">
        <f t="shared" si="204"/>
        <v/>
      </c>
      <c r="C326" s="339"/>
      <c r="D326" s="352" t="str">
        <f t="shared" si="202"/>
        <v/>
      </c>
      <c r="E326" s="312">
        <f t="shared" si="166"/>
        <v>0</v>
      </c>
      <c r="F326" s="312">
        <f>E326*C242</f>
        <v>0</v>
      </c>
      <c r="G326" s="372"/>
      <c r="H326" s="312">
        <f t="shared" si="168"/>
        <v>0</v>
      </c>
      <c r="I326" s="312">
        <f>H326*C242</f>
        <v>0</v>
      </c>
      <c r="J326" s="315" t="str">
        <f t="shared" si="140"/>
        <v>#DIV/0!</v>
      </c>
      <c r="K326" s="282"/>
      <c r="L326" s="282"/>
      <c r="M326" s="384"/>
      <c r="N326" s="282"/>
      <c r="O326" s="282"/>
      <c r="P326" s="290"/>
      <c r="Q326" s="290"/>
      <c r="R326" s="290"/>
      <c r="S326" s="290"/>
      <c r="T326" s="290"/>
      <c r="U326" s="290"/>
      <c r="V326" s="290"/>
      <c r="W326" s="290"/>
      <c r="X326" s="290"/>
      <c r="Y326" s="290"/>
      <c r="Z326" s="290"/>
    </row>
    <row r="327">
      <c r="A327" s="335" t="str">
        <f t="shared" si="203"/>
        <v/>
      </c>
      <c r="B327" s="349" t="str">
        <f t="shared" si="204"/>
        <v/>
      </c>
      <c r="C327" s="339"/>
      <c r="D327" s="352" t="str">
        <f t="shared" si="202"/>
        <v/>
      </c>
      <c r="E327" s="312">
        <f t="shared" si="166"/>
        <v>0</v>
      </c>
      <c r="F327" s="312">
        <f>E327*C242</f>
        <v>0</v>
      </c>
      <c r="G327" s="372"/>
      <c r="H327" s="312">
        <f t="shared" si="168"/>
        <v>0</v>
      </c>
      <c r="I327" s="312">
        <f>H327*C242</f>
        <v>0</v>
      </c>
      <c r="J327" s="315" t="str">
        <f t="shared" si="140"/>
        <v>#DIV/0!</v>
      </c>
      <c r="K327" s="282"/>
      <c r="L327" s="282"/>
      <c r="M327" s="384"/>
      <c r="N327" s="282"/>
      <c r="O327" s="282"/>
      <c r="P327" s="290"/>
      <c r="Q327" s="290"/>
      <c r="R327" s="290"/>
      <c r="S327" s="290"/>
      <c r="T327" s="290"/>
      <c r="U327" s="290"/>
      <c r="V327" s="290"/>
      <c r="W327" s="290"/>
      <c r="X327" s="290"/>
      <c r="Y327" s="290"/>
      <c r="Z327" s="290"/>
    </row>
    <row r="328">
      <c r="A328" s="335" t="str">
        <f t="shared" si="203"/>
        <v/>
      </c>
      <c r="B328" s="349" t="str">
        <f t="shared" si="204"/>
        <v/>
      </c>
      <c r="C328" s="339"/>
      <c r="D328" s="352" t="str">
        <f t="shared" si="202"/>
        <v/>
      </c>
      <c r="E328" s="312">
        <f t="shared" si="166"/>
        <v>0</v>
      </c>
      <c r="F328" s="312">
        <f>E328*C242</f>
        <v>0</v>
      </c>
      <c r="G328" s="372"/>
      <c r="H328" s="312">
        <f t="shared" si="168"/>
        <v>0</v>
      </c>
      <c r="I328" s="312">
        <f>H328*C242</f>
        <v>0</v>
      </c>
      <c r="J328" s="315" t="str">
        <f t="shared" si="140"/>
        <v>#DIV/0!</v>
      </c>
      <c r="K328" s="282"/>
      <c r="L328" s="282"/>
      <c r="M328" s="384"/>
      <c r="N328" s="282"/>
      <c r="O328" s="282"/>
      <c r="P328" s="290"/>
      <c r="Q328" s="290"/>
      <c r="R328" s="290"/>
      <c r="S328" s="290"/>
      <c r="T328" s="290"/>
      <c r="U328" s="290"/>
      <c r="V328" s="290"/>
      <c r="W328" s="290"/>
      <c r="X328" s="290"/>
      <c r="Y328" s="290"/>
      <c r="Z328" s="290"/>
    </row>
    <row r="329">
      <c r="A329" s="335" t="str">
        <f t="shared" si="203"/>
        <v/>
      </c>
      <c r="B329" s="349" t="str">
        <f t="shared" si="204"/>
        <v/>
      </c>
      <c r="C329" s="339"/>
      <c r="D329" s="352" t="str">
        <f t="shared" si="202"/>
        <v/>
      </c>
      <c r="E329" s="312">
        <f t="shared" si="166"/>
        <v>0</v>
      </c>
      <c r="F329" s="312">
        <f>E329*C242</f>
        <v>0</v>
      </c>
      <c r="G329" s="372"/>
      <c r="H329" s="312">
        <f t="shared" si="168"/>
        <v>0</v>
      </c>
      <c r="I329" s="312">
        <f>H329*C242</f>
        <v>0</v>
      </c>
      <c r="J329" s="315" t="str">
        <f t="shared" si="140"/>
        <v>#DIV/0!</v>
      </c>
      <c r="K329" s="282"/>
      <c r="L329" s="282"/>
      <c r="M329" s="384"/>
      <c r="N329" s="282"/>
      <c r="O329" s="282"/>
      <c r="P329" s="290"/>
      <c r="Q329" s="290"/>
      <c r="R329" s="290"/>
      <c r="S329" s="290"/>
      <c r="T329" s="290"/>
      <c r="U329" s="290"/>
      <c r="V329" s="290"/>
      <c r="W329" s="290"/>
      <c r="X329" s="290"/>
      <c r="Y329" s="290"/>
      <c r="Z329" s="290"/>
    </row>
    <row r="330">
      <c r="A330" s="335" t="str">
        <f t="shared" si="203"/>
        <v/>
      </c>
      <c r="B330" s="349" t="str">
        <f t="shared" si="204"/>
        <v/>
      </c>
      <c r="C330" s="339"/>
      <c r="D330" s="352" t="str">
        <f t="shared" si="202"/>
        <v/>
      </c>
      <c r="E330" s="312">
        <f t="shared" si="166"/>
        <v>0</v>
      </c>
      <c r="F330" s="312">
        <f>E330*C242</f>
        <v>0</v>
      </c>
      <c r="G330" s="372"/>
      <c r="H330" s="312">
        <f t="shared" si="168"/>
        <v>0</v>
      </c>
      <c r="I330" s="312">
        <f>H330*C242</f>
        <v>0</v>
      </c>
      <c r="J330" s="315" t="str">
        <f t="shared" si="140"/>
        <v>#DIV/0!</v>
      </c>
      <c r="K330" s="282"/>
      <c r="L330" s="282"/>
      <c r="M330" s="384"/>
      <c r="N330" s="282"/>
      <c r="O330" s="282"/>
      <c r="P330" s="290"/>
      <c r="Q330" s="290"/>
      <c r="R330" s="290"/>
      <c r="S330" s="290"/>
      <c r="T330" s="290"/>
      <c r="U330" s="290"/>
      <c r="V330" s="290"/>
      <c r="W330" s="290"/>
      <c r="X330" s="290"/>
      <c r="Y330" s="290"/>
      <c r="Z330" s="290"/>
    </row>
    <row r="331">
      <c r="A331" s="335"/>
      <c r="B331" s="349"/>
      <c r="C331" s="339"/>
      <c r="D331" s="336"/>
      <c r="E331" s="312">
        <f t="shared" si="166"/>
        <v>0</v>
      </c>
      <c r="F331" s="312">
        <f>E331*C242</f>
        <v>0</v>
      </c>
      <c r="G331" s="372"/>
      <c r="H331" s="312">
        <f t="shared" si="168"/>
        <v>0</v>
      </c>
      <c r="I331" s="312">
        <f>H331*C242</f>
        <v>0</v>
      </c>
      <c r="J331" s="315" t="str">
        <f t="shared" si="140"/>
        <v>#DIV/0!</v>
      </c>
      <c r="K331" s="282"/>
      <c r="L331" s="282"/>
      <c r="M331" s="384"/>
      <c r="N331" s="282"/>
      <c r="O331" s="282"/>
      <c r="P331" s="290"/>
      <c r="Q331" s="290"/>
      <c r="R331" s="290"/>
      <c r="S331" s="290"/>
      <c r="T331" s="290"/>
      <c r="U331" s="290"/>
      <c r="V331" s="290"/>
      <c r="W331" s="290"/>
      <c r="X331" s="290"/>
      <c r="Y331" s="290"/>
      <c r="Z331" s="290"/>
    </row>
    <row r="332">
      <c r="A332" s="344"/>
      <c r="B332" s="345" t="s">
        <v>968</v>
      </c>
      <c r="C332" s="346">
        <f>SUM(C291:C331)</f>
        <v>6.380645161</v>
      </c>
      <c r="D332" s="346"/>
      <c r="E332" s="347">
        <f t="shared" ref="E332:F332" si="205">SUM(E291:E331)</f>
        <v>256.0680492</v>
      </c>
      <c r="F332" s="347">
        <f t="shared" si="205"/>
        <v>7938.109524</v>
      </c>
      <c r="G332" s="346"/>
      <c r="H332" s="347">
        <f t="shared" ref="H332:I332" si="206">SUM(H291:H331)</f>
        <v>1181.535039</v>
      </c>
      <c r="I332" s="347">
        <f t="shared" si="206"/>
        <v>36627.58621</v>
      </c>
      <c r="J332" s="348">
        <f t="shared" si="140"/>
        <v>0.2167248881</v>
      </c>
      <c r="K332" s="282"/>
      <c r="L332" s="282"/>
      <c r="M332" s="384"/>
      <c r="N332" s="282"/>
      <c r="O332" s="282"/>
      <c r="P332" s="290"/>
      <c r="Q332" s="290"/>
      <c r="R332" s="290"/>
      <c r="S332" s="290"/>
      <c r="T332" s="290"/>
      <c r="U332" s="290"/>
      <c r="V332" s="290"/>
      <c r="W332" s="290"/>
      <c r="X332" s="290"/>
      <c r="Y332" s="290"/>
      <c r="Z332" s="290"/>
    </row>
    <row r="333">
      <c r="A333" s="323" t="str">
        <f t="shared" ref="A333:B333" si="207">A101</f>
        <v>CKT-001</v>
      </c>
      <c r="B333" s="323" t="str">
        <f t="shared" si="207"/>
        <v>Cócteles con ginebra (máximo)</v>
      </c>
      <c r="C333" s="323">
        <v>2.0</v>
      </c>
      <c r="D333" s="422">
        <f t="shared" ref="D333:D344" si="209">D101</f>
        <v>40</v>
      </c>
      <c r="E333" s="312">
        <f t="shared" ref="E333:E347" si="210">D333*C333</f>
        <v>80</v>
      </c>
      <c r="F333" s="312">
        <f>E333*C242</f>
        <v>2480</v>
      </c>
      <c r="G333" s="328">
        <f t="shared" ref="G333:G340" si="211">G101</f>
        <v>224.137931</v>
      </c>
      <c r="H333" s="312">
        <f t="shared" ref="H333:H347" si="212">G333*C333</f>
        <v>448.2758621</v>
      </c>
      <c r="I333" s="312">
        <f>H333*C242</f>
        <v>13896.55172</v>
      </c>
      <c r="J333" s="315">
        <f t="shared" si="140"/>
        <v>0.1784615385</v>
      </c>
      <c r="K333" s="282"/>
      <c r="L333" s="282"/>
      <c r="M333" s="384"/>
      <c r="N333" s="282"/>
      <c r="O333" s="282"/>
      <c r="P333" s="290"/>
      <c r="Q333" s="290"/>
      <c r="R333" s="290"/>
      <c r="S333" s="290"/>
      <c r="T333" s="290"/>
      <c r="U333" s="290"/>
      <c r="V333" s="290"/>
      <c r="W333" s="290"/>
      <c r="X333" s="290"/>
      <c r="Y333" s="290"/>
      <c r="Z333" s="290"/>
    </row>
    <row r="334">
      <c r="A334" s="323" t="str">
        <f t="shared" ref="A334:B334" si="208">A102</f>
        <v>CKT-002</v>
      </c>
      <c r="B334" s="323" t="str">
        <f t="shared" si="208"/>
        <v>Cócteles con ginebra (mínimo)</v>
      </c>
      <c r="C334" s="323">
        <v>1.0</v>
      </c>
      <c r="D334" s="422">
        <f t="shared" si="209"/>
        <v>17</v>
      </c>
      <c r="E334" s="312">
        <f t="shared" si="210"/>
        <v>17</v>
      </c>
      <c r="F334" s="312">
        <f>E334*C242</f>
        <v>527</v>
      </c>
      <c r="G334" s="328">
        <f t="shared" si="211"/>
        <v>129.3103448</v>
      </c>
      <c r="H334" s="312">
        <f t="shared" si="212"/>
        <v>129.3103448</v>
      </c>
      <c r="I334" s="312">
        <f>H334*C242</f>
        <v>4008.62069</v>
      </c>
      <c r="J334" s="315">
        <f t="shared" si="140"/>
        <v>0.1314666667</v>
      </c>
      <c r="K334" s="282"/>
      <c r="L334" s="282"/>
      <c r="M334" s="384"/>
      <c r="N334" s="282"/>
      <c r="O334" s="282"/>
      <c r="P334" s="290"/>
      <c r="Q334" s="290"/>
      <c r="R334" s="290"/>
      <c r="S334" s="290"/>
      <c r="T334" s="290"/>
      <c r="U334" s="290"/>
      <c r="V334" s="290"/>
      <c r="W334" s="290"/>
      <c r="X334" s="290"/>
      <c r="Y334" s="290"/>
      <c r="Z334" s="290"/>
    </row>
    <row r="335">
      <c r="A335" s="323" t="str">
        <f t="shared" ref="A335:B335" si="213">A103</f>
        <v>CKT-003</v>
      </c>
      <c r="B335" s="323" t="str">
        <f t="shared" si="213"/>
        <v>Cócteles con whisky (máximo)</v>
      </c>
      <c r="C335" s="323">
        <v>1.0</v>
      </c>
      <c r="D335" s="422">
        <f t="shared" si="209"/>
        <v>51</v>
      </c>
      <c r="E335" s="312">
        <f t="shared" si="210"/>
        <v>51</v>
      </c>
      <c r="F335" s="312">
        <f>E335*C242</f>
        <v>1581</v>
      </c>
      <c r="G335" s="328">
        <f t="shared" si="211"/>
        <v>215.5172414</v>
      </c>
      <c r="H335" s="312">
        <f t="shared" si="212"/>
        <v>215.5172414</v>
      </c>
      <c r="I335" s="312">
        <f>H335*C242</f>
        <v>6681.034483</v>
      </c>
      <c r="J335" s="315">
        <f t="shared" si="140"/>
        <v>0.23664</v>
      </c>
      <c r="K335" s="282"/>
      <c r="L335" s="282"/>
      <c r="M335" s="384"/>
      <c r="N335" s="282"/>
      <c r="O335" s="282"/>
      <c r="P335" s="290"/>
      <c r="Q335" s="290"/>
      <c r="R335" s="290"/>
      <c r="S335" s="290"/>
      <c r="T335" s="290"/>
      <c r="U335" s="290"/>
      <c r="V335" s="290"/>
      <c r="W335" s="290"/>
      <c r="X335" s="290"/>
      <c r="Y335" s="290"/>
      <c r="Z335" s="290"/>
    </row>
    <row r="336">
      <c r="A336" s="323" t="str">
        <f t="shared" ref="A336:B336" si="214">A104</f>
        <v>CKT-004</v>
      </c>
      <c r="B336" s="323" t="str">
        <f t="shared" si="214"/>
        <v>Cócteles con whisky (mínimo)</v>
      </c>
      <c r="C336" s="323">
        <v>0.5</v>
      </c>
      <c r="D336" s="422">
        <f t="shared" si="209"/>
        <v>19</v>
      </c>
      <c r="E336" s="312">
        <f t="shared" si="210"/>
        <v>9.5</v>
      </c>
      <c r="F336" s="312">
        <f>E336*C242</f>
        <v>294.5</v>
      </c>
      <c r="G336" s="328">
        <f t="shared" si="211"/>
        <v>146.5517241</v>
      </c>
      <c r="H336" s="312">
        <f t="shared" si="212"/>
        <v>73.27586207</v>
      </c>
      <c r="I336" s="312">
        <f>H336*C242</f>
        <v>2271.551724</v>
      </c>
      <c r="J336" s="315">
        <f t="shared" si="140"/>
        <v>0.1296470588</v>
      </c>
      <c r="K336" s="282"/>
      <c r="L336" s="282"/>
      <c r="M336" s="384"/>
      <c r="N336" s="282"/>
      <c r="O336" s="282"/>
      <c r="P336" s="290"/>
      <c r="Q336" s="290"/>
      <c r="R336" s="290"/>
      <c r="S336" s="290"/>
      <c r="T336" s="290"/>
      <c r="U336" s="290"/>
      <c r="V336" s="290"/>
      <c r="W336" s="290"/>
      <c r="X336" s="290"/>
      <c r="Y336" s="290"/>
      <c r="Z336" s="290"/>
    </row>
    <row r="337">
      <c r="A337" s="323" t="str">
        <f t="shared" ref="A337:B337" si="215">A105</f>
        <v>CKT-005</v>
      </c>
      <c r="B337" s="323" t="str">
        <f t="shared" si="215"/>
        <v>Cócteles con ron (máximo)</v>
      </c>
      <c r="C337" s="323">
        <v>0.5</v>
      </c>
      <c r="D337" s="422">
        <f t="shared" si="209"/>
        <v>40</v>
      </c>
      <c r="E337" s="312">
        <f t="shared" si="210"/>
        <v>20</v>
      </c>
      <c r="F337" s="312">
        <f>E337*C242</f>
        <v>620</v>
      </c>
      <c r="G337" s="328">
        <f t="shared" si="211"/>
        <v>198.2758621</v>
      </c>
      <c r="H337" s="312">
        <f t="shared" si="212"/>
        <v>99.13793103</v>
      </c>
      <c r="I337" s="312">
        <f>H337*C242</f>
        <v>3073.275862</v>
      </c>
      <c r="J337" s="315">
        <f t="shared" si="140"/>
        <v>0.2017391304</v>
      </c>
      <c r="K337" s="282"/>
      <c r="L337" s="282"/>
      <c r="M337" s="384"/>
      <c r="N337" s="282"/>
      <c r="O337" s="282"/>
      <c r="P337" s="290"/>
      <c r="Q337" s="290"/>
      <c r="R337" s="290"/>
      <c r="S337" s="290"/>
      <c r="T337" s="290"/>
      <c r="U337" s="290"/>
      <c r="V337" s="290"/>
      <c r="W337" s="290"/>
      <c r="X337" s="290"/>
      <c r="Y337" s="290"/>
      <c r="Z337" s="290"/>
    </row>
    <row r="338">
      <c r="A338" s="323" t="str">
        <f t="shared" ref="A338:B338" si="216">A106</f>
        <v>CKT-006</v>
      </c>
      <c r="B338" s="323" t="str">
        <f t="shared" si="216"/>
        <v>Cócteles con ron (mínimo)</v>
      </c>
      <c r="C338" s="323">
        <v>1.0</v>
      </c>
      <c r="D338" s="422">
        <f t="shared" si="209"/>
        <v>15</v>
      </c>
      <c r="E338" s="312">
        <f t="shared" si="210"/>
        <v>15</v>
      </c>
      <c r="F338" s="312">
        <f>E338*C242</f>
        <v>465</v>
      </c>
      <c r="G338" s="328">
        <f t="shared" si="211"/>
        <v>116.3793103</v>
      </c>
      <c r="H338" s="312">
        <f t="shared" si="212"/>
        <v>116.3793103</v>
      </c>
      <c r="I338" s="312">
        <f>H338*C242</f>
        <v>3607.758621</v>
      </c>
      <c r="J338" s="315">
        <f t="shared" si="140"/>
        <v>0.1288888889</v>
      </c>
      <c r="K338" s="282"/>
      <c r="L338" s="282"/>
      <c r="M338" s="384"/>
      <c r="N338" s="282"/>
      <c r="O338" s="282"/>
      <c r="P338" s="290"/>
      <c r="Q338" s="290"/>
      <c r="R338" s="290"/>
      <c r="S338" s="290"/>
      <c r="T338" s="290"/>
      <c r="U338" s="290"/>
      <c r="V338" s="290"/>
      <c r="W338" s="290"/>
      <c r="X338" s="290"/>
      <c r="Y338" s="290"/>
      <c r="Z338" s="290"/>
    </row>
    <row r="339">
      <c r="A339" s="323" t="str">
        <f t="shared" ref="A339:B339" si="217">A107</f>
        <v>CKT-007</v>
      </c>
      <c r="B339" s="323" t="str">
        <f t="shared" si="217"/>
        <v>Cócteles con tequila (máximo)</v>
      </c>
      <c r="C339" s="323">
        <v>1.0</v>
      </c>
      <c r="D339" s="422">
        <f t="shared" si="209"/>
        <v>35</v>
      </c>
      <c r="E339" s="312">
        <f t="shared" si="210"/>
        <v>35</v>
      </c>
      <c r="F339" s="312">
        <f>E339*C242</f>
        <v>1085</v>
      </c>
      <c r="G339" s="328">
        <f t="shared" si="211"/>
        <v>215.5172414</v>
      </c>
      <c r="H339" s="312">
        <f t="shared" si="212"/>
        <v>215.5172414</v>
      </c>
      <c r="I339" s="312">
        <f>H339*C242</f>
        <v>6681.034483</v>
      </c>
      <c r="J339" s="315">
        <f t="shared" si="140"/>
        <v>0.1624</v>
      </c>
      <c r="K339" s="282"/>
      <c r="L339" s="282"/>
      <c r="M339" s="384"/>
      <c r="N339" s="282"/>
      <c r="O339" s="282"/>
      <c r="P339" s="290"/>
      <c r="Q339" s="290"/>
      <c r="R339" s="290"/>
      <c r="S339" s="290"/>
      <c r="T339" s="290"/>
      <c r="U339" s="290"/>
      <c r="V339" s="290"/>
      <c r="W339" s="290"/>
      <c r="X339" s="290"/>
      <c r="Y339" s="290"/>
      <c r="Z339" s="290"/>
    </row>
    <row r="340">
      <c r="A340" s="323" t="str">
        <f t="shared" ref="A340:B340" si="218">A108</f>
        <v>CKT-008</v>
      </c>
      <c r="B340" s="323" t="str">
        <f t="shared" si="218"/>
        <v>Cócteles con tequila (mínimo)</v>
      </c>
      <c r="C340" s="323">
        <v>1.6</v>
      </c>
      <c r="D340" s="422">
        <f t="shared" si="209"/>
        <v>16</v>
      </c>
      <c r="E340" s="312">
        <f t="shared" si="210"/>
        <v>25.6</v>
      </c>
      <c r="F340" s="312">
        <f>E340*C242</f>
        <v>793.6</v>
      </c>
      <c r="G340" s="328">
        <f t="shared" si="211"/>
        <v>129.3103448</v>
      </c>
      <c r="H340" s="312">
        <f t="shared" si="212"/>
        <v>206.8965517</v>
      </c>
      <c r="I340" s="312">
        <f>H340*C242</f>
        <v>6413.793103</v>
      </c>
      <c r="J340" s="315">
        <f t="shared" si="140"/>
        <v>0.1237333333</v>
      </c>
      <c r="K340" s="282"/>
      <c r="L340" s="282"/>
      <c r="M340" s="384"/>
      <c r="N340" s="282"/>
      <c r="O340" s="282"/>
      <c r="P340" s="290"/>
      <c r="Q340" s="290"/>
      <c r="R340" s="290"/>
      <c r="S340" s="290"/>
      <c r="T340" s="290"/>
      <c r="U340" s="290"/>
      <c r="V340" s="290"/>
      <c r="W340" s="290"/>
      <c r="X340" s="290"/>
      <c r="Y340" s="290"/>
      <c r="Z340" s="290"/>
    </row>
    <row r="341">
      <c r="A341" s="323" t="str">
        <f t="shared" ref="A341:B341" si="219">A109</f>
        <v>CKT-009</v>
      </c>
      <c r="B341" s="323" t="str">
        <f t="shared" si="219"/>
        <v>Cócteles con mezcal (máximo)</v>
      </c>
      <c r="C341" s="323">
        <v>1.0</v>
      </c>
      <c r="D341" s="422">
        <f t="shared" si="209"/>
        <v>47</v>
      </c>
      <c r="E341" s="312">
        <f t="shared" si="210"/>
        <v>47</v>
      </c>
      <c r="F341" s="312">
        <f>E341*C242</f>
        <v>1457</v>
      </c>
      <c r="G341" s="372"/>
      <c r="H341" s="312">
        <f t="shared" si="212"/>
        <v>0</v>
      </c>
      <c r="I341" s="312">
        <f>H341*C242</f>
        <v>0</v>
      </c>
      <c r="J341" s="315" t="str">
        <f t="shared" si="140"/>
        <v>#DIV/0!</v>
      </c>
      <c r="K341" s="282"/>
      <c r="L341" s="282"/>
      <c r="M341" s="384"/>
      <c r="N341" s="282"/>
      <c r="O341" s="282"/>
      <c r="P341" s="290"/>
      <c r="Q341" s="290"/>
      <c r="R341" s="290"/>
      <c r="S341" s="290"/>
      <c r="T341" s="290"/>
      <c r="U341" s="290"/>
      <c r="V341" s="290"/>
      <c r="W341" s="290"/>
      <c r="X341" s="290"/>
      <c r="Y341" s="290"/>
      <c r="Z341" s="290"/>
    </row>
    <row r="342">
      <c r="A342" s="323" t="str">
        <f t="shared" ref="A342:B342" si="220">A110</f>
        <v>CKT-010</v>
      </c>
      <c r="B342" s="323" t="str">
        <f t="shared" si="220"/>
        <v>Cócteles con mezcal (mínimo)</v>
      </c>
      <c r="C342" s="323">
        <v>0.7</v>
      </c>
      <c r="D342" s="422">
        <f t="shared" si="209"/>
        <v>23</v>
      </c>
      <c r="E342" s="312">
        <f t="shared" si="210"/>
        <v>16.1</v>
      </c>
      <c r="F342" s="312">
        <f>E342*C242</f>
        <v>499.1</v>
      </c>
      <c r="G342" s="372"/>
      <c r="H342" s="312">
        <f t="shared" si="212"/>
        <v>0</v>
      </c>
      <c r="I342" s="312">
        <f>H342*C242</f>
        <v>0</v>
      </c>
      <c r="J342" s="315" t="str">
        <f t="shared" si="140"/>
        <v>#DIV/0!</v>
      </c>
      <c r="K342" s="282"/>
      <c r="L342" s="282"/>
      <c r="M342" s="384"/>
      <c r="N342" s="282"/>
      <c r="O342" s="282"/>
      <c r="P342" s="290"/>
      <c r="Q342" s="290"/>
      <c r="R342" s="290"/>
      <c r="S342" s="290"/>
      <c r="T342" s="290"/>
      <c r="U342" s="290"/>
      <c r="V342" s="290"/>
      <c r="W342" s="290"/>
      <c r="X342" s="290"/>
      <c r="Y342" s="290"/>
      <c r="Z342" s="290"/>
    </row>
    <row r="343">
      <c r="A343" s="323" t="str">
        <f t="shared" ref="A343:B343" si="221">A111</f>
        <v>CKT-011</v>
      </c>
      <c r="B343" s="323" t="str">
        <f t="shared" si="221"/>
        <v>Cócteles con vodka (máximo)</v>
      </c>
      <c r="C343" s="323">
        <v>1.0</v>
      </c>
      <c r="D343" s="422">
        <f t="shared" si="209"/>
        <v>35</v>
      </c>
      <c r="E343" s="312">
        <f t="shared" si="210"/>
        <v>35</v>
      </c>
      <c r="F343" s="312">
        <f>E343*C242</f>
        <v>1085</v>
      </c>
      <c r="G343" s="372"/>
      <c r="H343" s="312">
        <f t="shared" si="212"/>
        <v>0</v>
      </c>
      <c r="I343" s="312">
        <f>H343*C242</f>
        <v>0</v>
      </c>
      <c r="J343" s="315" t="str">
        <f t="shared" si="140"/>
        <v>#DIV/0!</v>
      </c>
      <c r="K343" s="282"/>
      <c r="L343" s="282"/>
      <c r="M343" s="384"/>
      <c r="N343" s="282"/>
      <c r="O343" s="282"/>
      <c r="P343" s="290"/>
      <c r="Q343" s="290"/>
      <c r="R343" s="290"/>
      <c r="S343" s="290"/>
      <c r="T343" s="290"/>
      <c r="U343" s="290"/>
      <c r="V343" s="290"/>
      <c r="W343" s="290"/>
      <c r="X343" s="290"/>
      <c r="Y343" s="290"/>
      <c r="Z343" s="290"/>
    </row>
    <row r="344">
      <c r="A344" s="323" t="str">
        <f t="shared" ref="A344:B344" si="222">A112</f>
        <v>CKT-012</v>
      </c>
      <c r="B344" s="323" t="str">
        <f t="shared" si="222"/>
        <v>Cócteles con vodka (mínimo)</v>
      </c>
      <c r="C344" s="323">
        <v>0.4</v>
      </c>
      <c r="D344" s="422">
        <f t="shared" si="209"/>
        <v>17</v>
      </c>
      <c r="E344" s="312">
        <f t="shared" si="210"/>
        <v>6.8</v>
      </c>
      <c r="F344" s="312">
        <f>E344*C242</f>
        <v>210.8</v>
      </c>
      <c r="G344" s="372"/>
      <c r="H344" s="312">
        <f t="shared" si="212"/>
        <v>0</v>
      </c>
      <c r="I344" s="312">
        <f>H344*C242</f>
        <v>0</v>
      </c>
      <c r="J344" s="315" t="str">
        <f t="shared" si="140"/>
        <v>#DIV/0!</v>
      </c>
      <c r="K344" s="282"/>
      <c r="L344" s="282"/>
      <c r="M344" s="384"/>
      <c r="N344" s="282"/>
      <c r="O344" s="282"/>
      <c r="P344" s="290"/>
      <c r="Q344" s="290"/>
      <c r="R344" s="290"/>
      <c r="S344" s="290"/>
      <c r="T344" s="290"/>
      <c r="U344" s="290"/>
      <c r="V344" s="290"/>
      <c r="W344" s="290"/>
      <c r="X344" s="290"/>
      <c r="Y344" s="290"/>
      <c r="Z344" s="290"/>
    </row>
    <row r="345">
      <c r="A345" s="323" t="str">
        <f t="shared" ref="A345:D345" si="223">A113</f>
        <v/>
      </c>
      <c r="B345" s="323" t="str">
        <f t="shared" si="223"/>
        <v/>
      </c>
      <c r="C345" s="323" t="str">
        <f t="shared" si="223"/>
        <v/>
      </c>
      <c r="D345" s="422" t="str">
        <f t="shared" si="223"/>
        <v/>
      </c>
      <c r="E345" s="312">
        <f t="shared" si="210"/>
        <v>0</v>
      </c>
      <c r="F345" s="312">
        <f>E345*C242</f>
        <v>0</v>
      </c>
      <c r="G345" s="372"/>
      <c r="H345" s="312">
        <f t="shared" si="212"/>
        <v>0</v>
      </c>
      <c r="I345" s="312">
        <f>H345*C242</f>
        <v>0</v>
      </c>
      <c r="J345" s="315" t="str">
        <f t="shared" si="140"/>
        <v>#DIV/0!</v>
      </c>
      <c r="K345" s="282"/>
      <c r="L345" s="282"/>
      <c r="M345" s="384"/>
      <c r="N345" s="282"/>
      <c r="O345" s="282"/>
      <c r="P345" s="290"/>
      <c r="Q345" s="290"/>
      <c r="R345" s="290"/>
      <c r="S345" s="290"/>
      <c r="T345" s="290"/>
      <c r="U345" s="290"/>
      <c r="V345" s="290"/>
      <c r="W345" s="290"/>
      <c r="X345" s="290"/>
      <c r="Y345" s="290"/>
      <c r="Z345" s="290"/>
    </row>
    <row r="346">
      <c r="A346" s="323" t="str">
        <f t="shared" ref="A346:D346" si="224">A114</f>
        <v/>
      </c>
      <c r="B346" s="323" t="str">
        <f t="shared" si="224"/>
        <v/>
      </c>
      <c r="C346" s="323" t="str">
        <f t="shared" si="224"/>
        <v/>
      </c>
      <c r="D346" s="422" t="str">
        <f t="shared" si="224"/>
        <v/>
      </c>
      <c r="E346" s="312">
        <f t="shared" si="210"/>
        <v>0</v>
      </c>
      <c r="F346" s="312">
        <f>E346*C242</f>
        <v>0</v>
      </c>
      <c r="G346" s="372"/>
      <c r="H346" s="312">
        <f t="shared" si="212"/>
        <v>0</v>
      </c>
      <c r="I346" s="312">
        <f>H346*C242</f>
        <v>0</v>
      </c>
      <c r="J346" s="315" t="str">
        <f t="shared" si="140"/>
        <v>#DIV/0!</v>
      </c>
      <c r="K346" s="282"/>
      <c r="L346" s="282"/>
      <c r="M346" s="384"/>
      <c r="N346" s="282"/>
      <c r="O346" s="282"/>
      <c r="P346" s="290"/>
      <c r="Q346" s="290"/>
      <c r="R346" s="290"/>
      <c r="S346" s="290"/>
      <c r="T346" s="290"/>
      <c r="U346" s="290"/>
      <c r="V346" s="290"/>
      <c r="W346" s="290"/>
      <c r="X346" s="290"/>
      <c r="Y346" s="290"/>
      <c r="Z346" s="290"/>
    </row>
    <row r="347">
      <c r="A347" s="323" t="str">
        <f t="shared" ref="A347:D347" si="225">A115</f>
        <v/>
      </c>
      <c r="B347" s="323" t="str">
        <f t="shared" si="225"/>
        <v/>
      </c>
      <c r="C347" s="323" t="str">
        <f t="shared" si="225"/>
        <v/>
      </c>
      <c r="D347" s="422" t="str">
        <f t="shared" si="225"/>
        <v/>
      </c>
      <c r="E347" s="312">
        <f t="shared" si="210"/>
        <v>0</v>
      </c>
      <c r="F347" s="312">
        <f>E347*C242</f>
        <v>0</v>
      </c>
      <c r="G347" s="374"/>
      <c r="H347" s="312">
        <f t="shared" si="212"/>
        <v>0</v>
      </c>
      <c r="I347" s="312">
        <f>H347*C242</f>
        <v>0</v>
      </c>
      <c r="J347" s="315" t="str">
        <f t="shared" si="140"/>
        <v>#DIV/0!</v>
      </c>
      <c r="K347" s="282"/>
      <c r="L347" s="282"/>
      <c r="M347" s="384"/>
      <c r="N347" s="282"/>
      <c r="O347" s="282"/>
      <c r="P347" s="290"/>
      <c r="Q347" s="290"/>
      <c r="R347" s="290"/>
      <c r="S347" s="290"/>
      <c r="T347" s="290"/>
      <c r="U347" s="290"/>
      <c r="V347" s="290"/>
      <c r="W347" s="290"/>
      <c r="X347" s="290"/>
      <c r="Y347" s="290"/>
      <c r="Z347" s="290"/>
    </row>
    <row r="348">
      <c r="A348" s="344"/>
      <c r="B348" s="345" t="s">
        <v>993</v>
      </c>
      <c r="C348" s="346">
        <f>SUM(C333:C347)</f>
        <v>11.7</v>
      </c>
      <c r="D348" s="376"/>
      <c r="E348" s="356">
        <f t="shared" ref="E348:F348" si="226">SUM(E333:E347)</f>
        <v>358</v>
      </c>
      <c r="F348" s="356">
        <f t="shared" si="226"/>
        <v>11098</v>
      </c>
      <c r="G348" s="376"/>
      <c r="H348" s="356">
        <f t="shared" ref="H348:I348" si="227">SUM(H333:H347)</f>
        <v>1504.310345</v>
      </c>
      <c r="I348" s="356">
        <f t="shared" si="227"/>
        <v>46633.62069</v>
      </c>
      <c r="J348" s="357">
        <f t="shared" si="140"/>
        <v>0.237982808</v>
      </c>
      <c r="K348" s="282"/>
      <c r="L348" s="282"/>
      <c r="M348" s="384"/>
      <c r="N348" s="282"/>
      <c r="O348" s="282"/>
      <c r="P348" s="290"/>
      <c r="Q348" s="290"/>
      <c r="R348" s="290"/>
      <c r="S348" s="290"/>
      <c r="T348" s="290"/>
      <c r="U348" s="290"/>
      <c r="V348" s="290"/>
      <c r="W348" s="290"/>
      <c r="X348" s="290"/>
      <c r="Y348" s="290"/>
      <c r="Z348" s="290"/>
    </row>
    <row r="349">
      <c r="A349" s="277"/>
      <c r="B349" s="419"/>
      <c r="C349" s="419"/>
      <c r="D349" s="358" t="s">
        <v>859</v>
      </c>
      <c r="E349" s="359">
        <f t="shared" ref="E349:F349" si="228">E348+E332+E290</f>
        <v>2782.939017</v>
      </c>
      <c r="F349" s="359">
        <f t="shared" si="228"/>
        <v>86271.10952</v>
      </c>
      <c r="G349" s="290"/>
      <c r="H349" s="359">
        <f t="shared" ref="H349:I349" si="229">H348+H332+H290</f>
        <v>11668.18687</v>
      </c>
      <c r="I349" s="359">
        <f t="shared" si="229"/>
        <v>361713.7931</v>
      </c>
      <c r="J349" s="357">
        <f t="shared" si="140"/>
        <v>0.2385065518</v>
      </c>
      <c r="K349" s="282"/>
      <c r="L349" s="282"/>
      <c r="M349" s="384"/>
      <c r="N349" s="282"/>
      <c r="O349" s="282"/>
      <c r="P349" s="290"/>
      <c r="Q349" s="290"/>
      <c r="R349" s="290"/>
      <c r="S349" s="290"/>
      <c r="T349" s="290"/>
      <c r="U349" s="290"/>
      <c r="V349" s="290"/>
      <c r="W349" s="290"/>
      <c r="X349" s="290"/>
      <c r="Y349" s="290"/>
      <c r="Z349" s="290"/>
    </row>
    <row r="350">
      <c r="A350" s="277"/>
      <c r="B350" s="419"/>
      <c r="C350" s="419"/>
      <c r="D350" s="423"/>
      <c r="E350" s="424"/>
      <c r="F350" s="424"/>
      <c r="G350" s="419"/>
      <c r="H350" s="424"/>
      <c r="I350" s="424"/>
      <c r="J350" s="427"/>
      <c r="K350" s="277"/>
      <c r="L350" s="277"/>
      <c r="M350" s="381"/>
      <c r="N350" s="277"/>
      <c r="O350" s="277"/>
      <c r="P350" s="419"/>
      <c r="Q350" s="419"/>
      <c r="R350" s="419"/>
      <c r="S350" s="419"/>
      <c r="T350" s="419"/>
      <c r="U350" s="419"/>
      <c r="V350" s="419"/>
      <c r="W350" s="419"/>
      <c r="X350" s="419"/>
      <c r="Y350" s="419"/>
      <c r="Z350" s="419"/>
    </row>
    <row r="351">
      <c r="A351" s="277"/>
      <c r="B351" s="419"/>
      <c r="C351" s="419"/>
      <c r="D351" s="423"/>
      <c r="E351" s="424"/>
      <c r="F351" s="424"/>
      <c r="G351" s="419"/>
      <c r="H351" s="424"/>
      <c r="I351" s="424"/>
      <c r="J351" s="427"/>
      <c r="K351" s="277"/>
      <c r="L351" s="277"/>
      <c r="M351" s="381"/>
      <c r="N351" s="277"/>
      <c r="O351" s="277"/>
      <c r="P351" s="419"/>
      <c r="Q351" s="419"/>
      <c r="R351" s="419"/>
      <c r="S351" s="419"/>
      <c r="T351" s="419"/>
      <c r="U351" s="419"/>
      <c r="V351" s="419"/>
      <c r="W351" s="419"/>
      <c r="X351" s="419"/>
      <c r="Y351" s="419"/>
      <c r="Z351" s="419"/>
    </row>
    <row r="352">
      <c r="A352" s="291"/>
      <c r="B352" s="360" t="s">
        <v>818</v>
      </c>
      <c r="C352" s="3"/>
      <c r="D352" s="286"/>
      <c r="E352" s="385"/>
      <c r="F352" s="289"/>
      <c r="G352" s="289"/>
      <c r="H352" s="289"/>
      <c r="I352" s="289"/>
      <c r="J352" s="286"/>
      <c r="K352" s="282"/>
      <c r="L352" s="282"/>
      <c r="M352" s="384"/>
      <c r="N352" s="282"/>
      <c r="O352" s="282"/>
      <c r="P352" s="290"/>
      <c r="Q352" s="290"/>
      <c r="R352" s="290"/>
      <c r="S352" s="290"/>
      <c r="T352" s="290"/>
      <c r="U352" s="290"/>
      <c r="V352" s="290"/>
      <c r="W352" s="290"/>
      <c r="X352" s="290"/>
      <c r="Y352" s="290"/>
      <c r="Z352" s="290"/>
    </row>
    <row r="353">
      <c r="A353" s="291"/>
      <c r="B353" s="386" t="s">
        <v>822</v>
      </c>
      <c r="C353" s="299" t="str">
        <f>'Rotación'!H7</f>
        <v>Abril</v>
      </c>
      <c r="D353" s="387"/>
      <c r="E353" s="388" t="s">
        <v>863</v>
      </c>
      <c r="F353" s="420">
        <v>2.0</v>
      </c>
      <c r="G353" s="288"/>
      <c r="H353" s="287"/>
      <c r="I353" s="289"/>
      <c r="J353" s="286"/>
      <c r="K353" s="282"/>
      <c r="L353" s="282"/>
      <c r="M353" s="384"/>
      <c r="N353" s="282"/>
      <c r="O353" s="282"/>
      <c r="P353" s="290"/>
      <c r="Q353" s="290"/>
      <c r="R353" s="290"/>
      <c r="S353" s="290"/>
      <c r="T353" s="290"/>
      <c r="U353" s="290"/>
      <c r="V353" s="290"/>
      <c r="W353" s="290"/>
      <c r="X353" s="290"/>
      <c r="Y353" s="290"/>
      <c r="Z353" s="290"/>
    </row>
    <row r="354">
      <c r="A354" s="291"/>
      <c r="B354" s="304" t="s">
        <v>824</v>
      </c>
      <c r="C354" s="299">
        <f>'Rotación'!H5</f>
        <v>44</v>
      </c>
      <c r="D354" s="390"/>
      <c r="E354" s="391" t="s">
        <v>994</v>
      </c>
      <c r="F354" s="392">
        <f>C356*F353</f>
        <v>63.48571429</v>
      </c>
      <c r="G354" s="393" t="s">
        <v>865</v>
      </c>
      <c r="H354" s="393" t="s">
        <v>866</v>
      </c>
      <c r="I354" s="289"/>
      <c r="J354" s="286"/>
      <c r="K354" s="282"/>
      <c r="L354" s="282"/>
      <c r="M354" s="384"/>
      <c r="N354" s="282"/>
      <c r="O354" s="282"/>
      <c r="P354" s="290"/>
      <c r="Q354" s="290"/>
      <c r="R354" s="290"/>
      <c r="S354" s="290"/>
      <c r="T354" s="290"/>
      <c r="U354" s="290"/>
      <c r="V354" s="290"/>
      <c r="W354" s="290"/>
      <c r="X354" s="290"/>
      <c r="Y354" s="290"/>
      <c r="Z354" s="290"/>
    </row>
    <row r="355">
      <c r="A355" s="291"/>
      <c r="B355" s="304" t="s">
        <v>795</v>
      </c>
      <c r="C355" s="306">
        <f>'Rotación'!H8</f>
        <v>0.7214285714</v>
      </c>
      <c r="D355" s="387"/>
      <c r="E355" s="394" t="s">
        <v>867</v>
      </c>
      <c r="F355" s="301">
        <v>0.05</v>
      </c>
      <c r="G355" s="302">
        <f>F355*F354</f>
        <v>3.174285714</v>
      </c>
      <c r="H355" s="365">
        <v>0.0</v>
      </c>
      <c r="I355" s="289"/>
      <c r="J355" s="286"/>
      <c r="K355" s="282"/>
      <c r="L355" s="282"/>
      <c r="M355" s="384"/>
      <c r="N355" s="282"/>
      <c r="O355" s="282"/>
      <c r="P355" s="290"/>
      <c r="Q355" s="290"/>
      <c r="R355" s="290"/>
      <c r="S355" s="290"/>
      <c r="T355" s="290"/>
      <c r="U355" s="290"/>
      <c r="V355" s="290"/>
      <c r="W355" s="290"/>
      <c r="X355" s="290"/>
      <c r="Y355" s="290"/>
      <c r="Z355" s="290"/>
    </row>
    <row r="356">
      <c r="A356" s="291"/>
      <c r="B356" s="307" t="s">
        <v>825</v>
      </c>
      <c r="C356" s="299">
        <f>C355*C354</f>
        <v>31.74285714</v>
      </c>
      <c r="D356" s="387"/>
      <c r="E356" s="394" t="s">
        <v>868</v>
      </c>
      <c r="F356" s="301">
        <v>0.8</v>
      </c>
      <c r="G356" s="302">
        <f>F356*F354</f>
        <v>50.78857143</v>
      </c>
      <c r="H356" s="365">
        <v>0.0</v>
      </c>
      <c r="I356" s="289"/>
      <c r="J356" s="286"/>
      <c r="K356" s="282"/>
      <c r="L356" s="282"/>
      <c r="M356" s="384"/>
      <c r="N356" s="282"/>
      <c r="O356" s="282"/>
      <c r="P356" s="290"/>
      <c r="Q356" s="290"/>
      <c r="R356" s="290"/>
      <c r="S356" s="290"/>
      <c r="T356" s="290"/>
      <c r="U356" s="290"/>
      <c r="V356" s="290"/>
      <c r="W356" s="290"/>
      <c r="X356" s="290"/>
      <c r="Y356" s="290"/>
      <c r="Z356" s="290"/>
    </row>
    <row r="357">
      <c r="A357" s="291"/>
      <c r="B357" s="307" t="s">
        <v>826</v>
      </c>
      <c r="C357" s="366">
        <f>C356*C358</f>
        <v>952.2857143</v>
      </c>
      <c r="D357" s="387"/>
      <c r="E357" s="394" t="s">
        <v>869</v>
      </c>
      <c r="F357" s="301">
        <v>0.15</v>
      </c>
      <c r="G357" s="302">
        <f>F357*F354</f>
        <v>9.522857143</v>
      </c>
      <c r="H357" s="365">
        <v>0.0</v>
      </c>
      <c r="I357" s="289"/>
      <c r="J357" s="286"/>
      <c r="K357" s="282"/>
      <c r="L357" s="282"/>
      <c r="M357" s="384"/>
      <c r="N357" s="282"/>
      <c r="O357" s="282"/>
      <c r="P357" s="290"/>
      <c r="Q357" s="290"/>
      <c r="R357" s="290"/>
      <c r="S357" s="290"/>
      <c r="T357" s="290"/>
      <c r="U357" s="290"/>
      <c r="V357" s="290"/>
      <c r="W357" s="290"/>
      <c r="X357" s="290"/>
      <c r="Y357" s="290"/>
      <c r="Z357" s="290"/>
    </row>
    <row r="358">
      <c r="A358" s="291"/>
      <c r="B358" s="307" t="s">
        <v>827</v>
      </c>
      <c r="C358" s="299">
        <f>'Rotación'!H4</f>
        <v>30</v>
      </c>
      <c r="D358" s="289"/>
      <c r="E358" s="289"/>
      <c r="F358" s="289"/>
      <c r="G358" s="289"/>
      <c r="H358" s="289"/>
      <c r="I358" s="289"/>
      <c r="J358" s="286"/>
      <c r="K358" s="282"/>
      <c r="L358" s="282"/>
      <c r="M358" s="384"/>
      <c r="N358" s="282"/>
      <c r="O358" s="282"/>
      <c r="P358" s="290"/>
      <c r="Q358" s="290"/>
      <c r="R358" s="290"/>
      <c r="S358" s="290"/>
      <c r="T358" s="290"/>
      <c r="U358" s="290"/>
      <c r="V358" s="290"/>
      <c r="W358" s="290"/>
      <c r="X358" s="290"/>
      <c r="Y358" s="290"/>
      <c r="Z358" s="290"/>
    </row>
    <row r="359">
      <c r="A359" s="291"/>
      <c r="B359" s="311" t="s">
        <v>870</v>
      </c>
      <c r="C359" s="312">
        <f>I465/C357</f>
        <v>475.9329381</v>
      </c>
      <c r="D359" s="289"/>
      <c r="E359" s="289"/>
      <c r="F359" s="289"/>
      <c r="G359" s="289"/>
      <c r="H359" s="289"/>
      <c r="I359" s="289"/>
      <c r="J359" s="286"/>
      <c r="K359" s="282"/>
      <c r="L359" s="282"/>
      <c r="M359" s="384"/>
      <c r="N359" s="282"/>
      <c r="O359" s="282"/>
      <c r="P359" s="290"/>
      <c r="Q359" s="290"/>
      <c r="R359" s="290"/>
      <c r="S359" s="290"/>
      <c r="T359" s="290"/>
      <c r="U359" s="290"/>
      <c r="V359" s="290"/>
      <c r="W359" s="290"/>
      <c r="X359" s="290"/>
      <c r="Y359" s="290"/>
      <c r="Z359" s="290"/>
    </row>
    <row r="360">
      <c r="A360" s="291"/>
      <c r="B360" s="311" t="s">
        <v>871</v>
      </c>
      <c r="C360" s="396">
        <f>J465</f>
        <v>0.2416438145</v>
      </c>
      <c r="D360" s="289"/>
      <c r="E360" s="289"/>
      <c r="F360" s="289"/>
      <c r="G360" s="289"/>
      <c r="H360" s="289"/>
      <c r="I360" s="289"/>
      <c r="J360" s="286"/>
      <c r="K360" s="282"/>
      <c r="L360" s="282"/>
      <c r="M360" s="384"/>
      <c r="N360" s="282"/>
      <c r="O360" s="282"/>
      <c r="P360" s="290"/>
      <c r="Q360" s="290"/>
      <c r="R360" s="290"/>
      <c r="S360" s="290"/>
      <c r="T360" s="290"/>
      <c r="U360" s="290"/>
      <c r="V360" s="290"/>
      <c r="W360" s="290"/>
      <c r="X360" s="290"/>
      <c r="Y360" s="290"/>
      <c r="Z360" s="290"/>
    </row>
    <row r="361">
      <c r="A361" s="316"/>
      <c r="B361" s="285"/>
      <c r="C361" s="285"/>
      <c r="D361" s="287"/>
      <c r="E361" s="287"/>
      <c r="F361" s="287"/>
      <c r="G361" s="287"/>
      <c r="H361" s="287"/>
      <c r="I361" s="287"/>
      <c r="J361" s="285"/>
      <c r="K361" s="282"/>
      <c r="L361" s="282"/>
      <c r="M361" s="384"/>
      <c r="N361" s="282"/>
      <c r="O361" s="282"/>
      <c r="P361" s="290"/>
      <c r="Q361" s="290"/>
      <c r="R361" s="290"/>
      <c r="S361" s="290"/>
      <c r="T361" s="290"/>
      <c r="U361" s="290"/>
      <c r="V361" s="290"/>
      <c r="W361" s="290"/>
      <c r="X361" s="290"/>
      <c r="Y361" s="290"/>
      <c r="Z361" s="290"/>
    </row>
    <row r="362">
      <c r="A362" s="398" t="s">
        <v>707</v>
      </c>
      <c r="B362" s="399" t="s">
        <v>873</v>
      </c>
      <c r="C362" s="318" t="s">
        <v>832</v>
      </c>
      <c r="D362" s="319" t="s">
        <v>834</v>
      </c>
      <c r="E362" s="319" t="s">
        <v>835</v>
      </c>
      <c r="F362" s="319" t="s">
        <v>836</v>
      </c>
      <c r="G362" s="319" t="s">
        <v>837</v>
      </c>
      <c r="H362" s="319" t="s">
        <v>838</v>
      </c>
      <c r="I362" s="319" t="s">
        <v>839</v>
      </c>
      <c r="J362" s="318" t="s">
        <v>840</v>
      </c>
      <c r="K362" s="282"/>
      <c r="L362" s="282"/>
      <c r="M362" s="384"/>
      <c r="N362" s="282"/>
      <c r="O362" s="282"/>
      <c r="P362" s="322"/>
      <c r="Q362" s="322"/>
      <c r="R362" s="322"/>
      <c r="S362" s="322"/>
      <c r="T362" s="322"/>
      <c r="U362" s="322"/>
      <c r="V362" s="322"/>
      <c r="W362" s="322"/>
      <c r="X362" s="322"/>
      <c r="Y362" s="322"/>
      <c r="Z362" s="322"/>
    </row>
    <row r="363">
      <c r="A363" s="335" t="str">
        <f t="shared" ref="A363:B363" si="230">A15</f>
        <v>BAL-01</v>
      </c>
      <c r="B363" s="349" t="str">
        <f t="shared" si="230"/>
        <v>Kris Pinot Grigio </v>
      </c>
      <c r="C363" s="350">
        <f>19/$C$358</f>
        <v>0.6333333333</v>
      </c>
      <c r="D363" s="352">
        <f t="shared" ref="D363:D396" si="232">D15</f>
        <v>180</v>
      </c>
      <c r="E363" s="312">
        <f t="shared" ref="E363:E405" si="233">D363*C363</f>
        <v>114</v>
      </c>
      <c r="F363" s="312">
        <f>E363*C358</f>
        <v>3420</v>
      </c>
      <c r="G363" s="375">
        <f t="shared" ref="G363:G398" si="234">G15</f>
        <v>1034.482759</v>
      </c>
      <c r="H363" s="312">
        <f t="shared" ref="H363:H405" si="235">G363*C363</f>
        <v>655.1724138</v>
      </c>
      <c r="I363" s="312">
        <f>H363*C358</f>
        <v>19655.17241</v>
      </c>
      <c r="J363" s="315">
        <f t="shared" ref="J363:J465" si="236">F363/I363</f>
        <v>0.174</v>
      </c>
      <c r="K363" s="282"/>
      <c r="L363" s="282"/>
      <c r="M363" s="384"/>
      <c r="N363" s="282"/>
      <c r="O363" s="282"/>
      <c r="P363" s="331"/>
      <c r="Q363" s="331"/>
      <c r="R363" s="331"/>
      <c r="S363" s="331"/>
      <c r="T363" s="331"/>
      <c r="U363" s="331"/>
      <c r="V363" s="331"/>
      <c r="W363" s="331"/>
      <c r="X363" s="331"/>
      <c r="Y363" s="331"/>
      <c r="Z363" s="331"/>
    </row>
    <row r="364">
      <c r="A364" s="335" t="str">
        <f t="shared" ref="A364:B364" si="231">A16</f>
        <v>BAL-02</v>
      </c>
      <c r="B364" s="349" t="str">
        <f t="shared" si="231"/>
        <v>Domaines schlumberger riesling</v>
      </c>
      <c r="C364" s="350">
        <f>21/$C$358</f>
        <v>0.7</v>
      </c>
      <c r="D364" s="352">
        <f t="shared" si="232"/>
        <v>350</v>
      </c>
      <c r="E364" s="312">
        <f t="shared" si="233"/>
        <v>245</v>
      </c>
      <c r="F364" s="312">
        <f>E364*C358</f>
        <v>7350</v>
      </c>
      <c r="G364" s="375">
        <f t="shared" si="234"/>
        <v>1551.724138</v>
      </c>
      <c r="H364" s="312">
        <f t="shared" si="235"/>
        <v>1086.206897</v>
      </c>
      <c r="I364" s="312">
        <f>H364*C358</f>
        <v>32586.2069</v>
      </c>
      <c r="J364" s="315">
        <f t="shared" si="236"/>
        <v>0.2255555556</v>
      </c>
      <c r="K364" s="282"/>
      <c r="L364" s="282"/>
      <c r="M364" s="384"/>
      <c r="N364" s="282"/>
      <c r="O364" s="282"/>
      <c r="P364" s="290"/>
      <c r="Q364" s="290"/>
      <c r="R364" s="290"/>
      <c r="S364" s="290"/>
      <c r="T364" s="290"/>
      <c r="U364" s="290"/>
      <c r="V364" s="290"/>
      <c r="W364" s="290"/>
      <c r="X364" s="290"/>
      <c r="Y364" s="290"/>
      <c r="Z364" s="290"/>
    </row>
    <row r="365">
      <c r="A365" s="335" t="str">
        <f t="shared" ref="A365:B365" si="237">A17</f>
        <v>BAL-03</v>
      </c>
      <c r="B365" s="349" t="str">
        <f t="shared" si="237"/>
        <v>Damana 5</v>
      </c>
      <c r="C365" s="350">
        <f>18/$C$358</f>
        <v>0.6</v>
      </c>
      <c r="D365" s="352">
        <f t="shared" si="232"/>
        <v>180</v>
      </c>
      <c r="E365" s="312">
        <f t="shared" si="233"/>
        <v>108</v>
      </c>
      <c r="F365" s="312">
        <f>E365*C358</f>
        <v>3240</v>
      </c>
      <c r="G365" s="375">
        <f t="shared" si="234"/>
        <v>1120.689655</v>
      </c>
      <c r="H365" s="312">
        <f t="shared" si="235"/>
        <v>672.4137931</v>
      </c>
      <c r="I365" s="312">
        <f>H365*C358</f>
        <v>20172.41379</v>
      </c>
      <c r="J365" s="315">
        <f t="shared" si="236"/>
        <v>0.1606153846</v>
      </c>
      <c r="K365" s="282"/>
      <c r="L365" s="282"/>
      <c r="M365" s="384"/>
      <c r="N365" s="282"/>
      <c r="O365" s="282"/>
      <c r="P365" s="290"/>
      <c r="Q365" s="290"/>
      <c r="R365" s="290"/>
      <c r="S365" s="290"/>
      <c r="T365" s="290"/>
      <c r="U365" s="290"/>
      <c r="V365" s="290"/>
      <c r="W365" s="290"/>
      <c r="X365" s="290"/>
      <c r="Y365" s="290"/>
      <c r="Z365" s="290"/>
    </row>
    <row r="366">
      <c r="A366" s="335" t="str">
        <f t="shared" ref="A366:B366" si="238">A18</f>
        <v>BAL-04</v>
      </c>
      <c r="B366" s="349" t="str">
        <f t="shared" si="238"/>
        <v>Charlatan </v>
      </c>
      <c r="C366" s="350">
        <f>20/$C$358</f>
        <v>0.6666666667</v>
      </c>
      <c r="D366" s="352">
        <f t="shared" si="232"/>
        <v>300</v>
      </c>
      <c r="E366" s="312">
        <f t="shared" si="233"/>
        <v>200</v>
      </c>
      <c r="F366" s="312">
        <f>E366*C358</f>
        <v>6000</v>
      </c>
      <c r="G366" s="375">
        <f t="shared" si="234"/>
        <v>1293.103448</v>
      </c>
      <c r="H366" s="312">
        <f t="shared" si="235"/>
        <v>862.0689655</v>
      </c>
      <c r="I366" s="312">
        <f>H366*C358</f>
        <v>25862.06897</v>
      </c>
      <c r="J366" s="315">
        <f t="shared" si="236"/>
        <v>0.232</v>
      </c>
      <c r="K366" s="282"/>
      <c r="L366" s="282"/>
      <c r="M366" s="384"/>
      <c r="N366" s="282"/>
      <c r="O366" s="282"/>
      <c r="P366" s="290"/>
      <c r="Q366" s="290"/>
      <c r="R366" s="290"/>
      <c r="S366" s="290"/>
      <c r="T366" s="290"/>
      <c r="U366" s="290"/>
      <c r="V366" s="290"/>
      <c r="W366" s="290"/>
      <c r="X366" s="290"/>
      <c r="Y366" s="290"/>
      <c r="Z366" s="290"/>
    </row>
    <row r="367">
      <c r="A367" s="335" t="str">
        <f t="shared" ref="A367:B367" si="239">A19</f>
        <v>BAL-05</v>
      </c>
      <c r="B367" s="349" t="str">
        <f t="shared" si="239"/>
        <v>Cuvee constance rouge</v>
      </c>
      <c r="C367" s="350">
        <f>15/$C$358</f>
        <v>0.5</v>
      </c>
      <c r="D367" s="352">
        <f t="shared" si="232"/>
        <v>430</v>
      </c>
      <c r="E367" s="312">
        <f t="shared" si="233"/>
        <v>215</v>
      </c>
      <c r="F367" s="312">
        <f>E367*C358</f>
        <v>6450</v>
      </c>
      <c r="G367" s="375">
        <f t="shared" si="234"/>
        <v>1810.344828</v>
      </c>
      <c r="H367" s="312">
        <f t="shared" si="235"/>
        <v>905.1724138</v>
      </c>
      <c r="I367" s="312">
        <f>H367*C358</f>
        <v>27155.17241</v>
      </c>
      <c r="J367" s="315">
        <f t="shared" si="236"/>
        <v>0.2375238095</v>
      </c>
      <c r="K367" s="282"/>
      <c r="L367" s="282"/>
      <c r="M367" s="384"/>
      <c r="N367" s="282"/>
      <c r="O367" s="282"/>
      <c r="P367" s="290"/>
      <c r="Q367" s="290"/>
      <c r="R367" s="290"/>
      <c r="S367" s="290"/>
      <c r="T367" s="290"/>
      <c r="U367" s="290"/>
      <c r="V367" s="290"/>
      <c r="W367" s="290"/>
      <c r="X367" s="290"/>
      <c r="Y367" s="290"/>
      <c r="Z367" s="290"/>
    </row>
    <row r="368">
      <c r="A368" s="335" t="str">
        <f t="shared" ref="A368:B368" si="240">A20</f>
        <v>BAL-06</v>
      </c>
      <c r="B368" s="349" t="str">
        <f t="shared" si="240"/>
        <v>Xion 2021</v>
      </c>
      <c r="C368" s="350">
        <f>5/$C$358</f>
        <v>0.1666666667</v>
      </c>
      <c r="D368" s="352">
        <f t="shared" si="232"/>
        <v>300</v>
      </c>
      <c r="E368" s="312">
        <f t="shared" si="233"/>
        <v>50</v>
      </c>
      <c r="F368" s="312">
        <f>E368*C358</f>
        <v>1500</v>
      </c>
      <c r="G368" s="375">
        <f t="shared" si="234"/>
        <v>1293.103448</v>
      </c>
      <c r="H368" s="312">
        <f t="shared" si="235"/>
        <v>215.5172414</v>
      </c>
      <c r="I368" s="312">
        <f>H368*C358</f>
        <v>6465.517241</v>
      </c>
      <c r="J368" s="315">
        <f t="shared" si="236"/>
        <v>0.232</v>
      </c>
      <c r="K368" s="282"/>
      <c r="L368" s="282"/>
      <c r="M368" s="384"/>
      <c r="N368" s="282"/>
      <c r="O368" s="282"/>
      <c r="P368" s="290"/>
      <c r="Q368" s="290"/>
      <c r="R368" s="290"/>
      <c r="S368" s="290"/>
      <c r="T368" s="290"/>
      <c r="U368" s="290"/>
      <c r="V368" s="290"/>
      <c r="W368" s="290"/>
      <c r="X368" s="290"/>
      <c r="Y368" s="290"/>
      <c r="Z368" s="290"/>
    </row>
    <row r="369">
      <c r="A369" s="335" t="str">
        <f t="shared" ref="A369:B369" si="241">A21</f>
        <v>BAL-07</v>
      </c>
      <c r="B369" s="349" t="str">
        <f t="shared" si="241"/>
        <v>Monte Xanic Selección</v>
      </c>
      <c r="C369" s="350">
        <f>9/$C$358</f>
        <v>0.3</v>
      </c>
      <c r="D369" s="352">
        <f t="shared" si="232"/>
        <v>390</v>
      </c>
      <c r="E369" s="312">
        <f t="shared" si="233"/>
        <v>117</v>
      </c>
      <c r="F369" s="312">
        <f>E369*C358</f>
        <v>3510</v>
      </c>
      <c r="G369" s="375">
        <f t="shared" si="234"/>
        <v>1551.724138</v>
      </c>
      <c r="H369" s="312">
        <f t="shared" si="235"/>
        <v>465.5172414</v>
      </c>
      <c r="I369" s="312">
        <f>H369*C358</f>
        <v>13965.51724</v>
      </c>
      <c r="J369" s="315">
        <f t="shared" si="236"/>
        <v>0.2513333333</v>
      </c>
      <c r="K369" s="282"/>
      <c r="L369" s="282"/>
      <c r="M369" s="384"/>
      <c r="N369" s="282"/>
      <c r="O369" s="282"/>
      <c r="P369" s="290"/>
      <c r="Q369" s="290"/>
      <c r="R369" s="290"/>
      <c r="S369" s="290"/>
      <c r="T369" s="290"/>
      <c r="U369" s="290"/>
      <c r="V369" s="290"/>
      <c r="W369" s="290"/>
      <c r="X369" s="290"/>
      <c r="Y369" s="290"/>
      <c r="Z369" s="290"/>
    </row>
    <row r="370">
      <c r="A370" s="335" t="str">
        <f t="shared" ref="A370:B370" si="242">A22</f>
        <v>BAL-08</v>
      </c>
      <c r="B370" s="349" t="str">
        <f t="shared" si="242"/>
        <v>Matua </v>
      </c>
      <c r="C370" s="350">
        <f>7/$C$358</f>
        <v>0.2333333333</v>
      </c>
      <c r="D370" s="352">
        <f t="shared" si="232"/>
        <v>270</v>
      </c>
      <c r="E370" s="312">
        <f t="shared" si="233"/>
        <v>63</v>
      </c>
      <c r="F370" s="312">
        <f>E370*C358</f>
        <v>1890</v>
      </c>
      <c r="G370" s="375">
        <f t="shared" si="234"/>
        <v>1034.482759</v>
      </c>
      <c r="H370" s="312">
        <f t="shared" si="235"/>
        <v>241.3793103</v>
      </c>
      <c r="I370" s="312">
        <f>H370*C358</f>
        <v>7241.37931</v>
      </c>
      <c r="J370" s="315">
        <f t="shared" si="236"/>
        <v>0.261</v>
      </c>
      <c r="K370" s="282"/>
      <c r="L370" s="282"/>
      <c r="M370" s="384"/>
      <c r="N370" s="282"/>
      <c r="O370" s="282"/>
      <c r="P370" s="290"/>
      <c r="Q370" s="290"/>
      <c r="R370" s="290"/>
      <c r="S370" s="290"/>
      <c r="T370" s="290"/>
      <c r="U370" s="290"/>
      <c r="V370" s="290"/>
      <c r="W370" s="290"/>
      <c r="X370" s="290"/>
      <c r="Y370" s="290"/>
      <c r="Z370" s="290"/>
    </row>
    <row r="371">
      <c r="A371" s="335" t="str">
        <f t="shared" ref="A371:B371" si="243">A23</f>
        <v>BAL-09</v>
      </c>
      <c r="B371" s="349" t="str">
        <f t="shared" si="243"/>
        <v>Coueaux bourguignons Albert Bichot</v>
      </c>
      <c r="C371" s="350">
        <f>8/$C$358</f>
        <v>0.2666666667</v>
      </c>
      <c r="D371" s="352">
        <f t="shared" si="232"/>
        <v>280</v>
      </c>
      <c r="E371" s="312">
        <f t="shared" si="233"/>
        <v>74.66666667</v>
      </c>
      <c r="F371" s="312">
        <f>E371*C358</f>
        <v>2240</v>
      </c>
      <c r="G371" s="375">
        <f t="shared" si="234"/>
        <v>1206.896552</v>
      </c>
      <c r="H371" s="312">
        <f t="shared" si="235"/>
        <v>321.8390805</v>
      </c>
      <c r="I371" s="312">
        <f>H371*C358</f>
        <v>9655.172414</v>
      </c>
      <c r="J371" s="315">
        <f t="shared" si="236"/>
        <v>0.232</v>
      </c>
      <c r="K371" s="282"/>
      <c r="L371" s="282"/>
      <c r="M371" s="384"/>
      <c r="N371" s="282"/>
      <c r="O371" s="282"/>
      <c r="P371" s="290"/>
      <c r="Q371" s="290"/>
      <c r="R371" s="290"/>
      <c r="S371" s="290"/>
      <c r="T371" s="290"/>
      <c r="U371" s="290"/>
      <c r="V371" s="290"/>
      <c r="W371" s="290"/>
      <c r="X371" s="290"/>
      <c r="Y371" s="290"/>
      <c r="Z371" s="290"/>
    </row>
    <row r="372">
      <c r="A372" s="335" t="str">
        <f t="shared" ref="A372:B372" si="244">A24</f>
        <v>BAL-10</v>
      </c>
      <c r="B372" s="349" t="str">
        <f t="shared" si="244"/>
        <v>Corral de campanas</v>
      </c>
      <c r="C372" s="350">
        <f>12/$C$358</f>
        <v>0.4</v>
      </c>
      <c r="D372" s="352">
        <f t="shared" si="232"/>
        <v>430</v>
      </c>
      <c r="E372" s="312">
        <f t="shared" si="233"/>
        <v>172</v>
      </c>
      <c r="F372" s="312">
        <f>E372*C358</f>
        <v>5160</v>
      </c>
      <c r="G372" s="375">
        <f t="shared" si="234"/>
        <v>1637.931034</v>
      </c>
      <c r="H372" s="312">
        <f t="shared" si="235"/>
        <v>655.1724138</v>
      </c>
      <c r="I372" s="312">
        <f>H372*C358</f>
        <v>19655.17241</v>
      </c>
      <c r="J372" s="315">
        <f t="shared" si="236"/>
        <v>0.2625263158</v>
      </c>
      <c r="K372" s="282"/>
      <c r="L372" s="282"/>
      <c r="M372" s="384"/>
      <c r="N372" s="282"/>
      <c r="O372" s="282"/>
      <c r="P372" s="290"/>
      <c r="Q372" s="290"/>
      <c r="R372" s="290"/>
      <c r="S372" s="290"/>
      <c r="T372" s="290"/>
      <c r="U372" s="290"/>
      <c r="V372" s="290"/>
      <c r="W372" s="290"/>
      <c r="X372" s="290"/>
      <c r="Y372" s="290"/>
      <c r="Z372" s="290"/>
    </row>
    <row r="373">
      <c r="A373" s="335" t="str">
        <f t="shared" ref="A373:B373" si="245">A25</f>
        <v>BAL-11</v>
      </c>
      <c r="B373" s="349" t="str">
        <f t="shared" si="245"/>
        <v>Cerveza Corona</v>
      </c>
      <c r="C373" s="325">
        <v>8.0</v>
      </c>
      <c r="D373" s="352">
        <f t="shared" si="232"/>
        <v>14</v>
      </c>
      <c r="E373" s="312">
        <f t="shared" si="233"/>
        <v>112</v>
      </c>
      <c r="F373" s="312">
        <f>E373*C358</f>
        <v>3360</v>
      </c>
      <c r="G373" s="375">
        <f t="shared" si="234"/>
        <v>60.34482759</v>
      </c>
      <c r="H373" s="312">
        <f t="shared" si="235"/>
        <v>482.7586207</v>
      </c>
      <c r="I373" s="312">
        <f>H373*C358</f>
        <v>14482.75862</v>
      </c>
      <c r="J373" s="315">
        <f t="shared" si="236"/>
        <v>0.232</v>
      </c>
      <c r="K373" s="282"/>
      <c r="L373" s="282"/>
      <c r="M373" s="384"/>
      <c r="N373" s="282"/>
      <c r="O373" s="282"/>
      <c r="P373" s="290"/>
      <c r="Q373" s="290"/>
      <c r="R373" s="290"/>
      <c r="S373" s="290"/>
      <c r="T373" s="290"/>
      <c r="U373" s="290"/>
      <c r="V373" s="290"/>
      <c r="W373" s="290"/>
      <c r="X373" s="290"/>
      <c r="Y373" s="290"/>
      <c r="Z373" s="290"/>
    </row>
    <row r="374">
      <c r="A374" s="335" t="str">
        <f t="shared" ref="A374:B374" si="246">A26</f>
        <v>BAL-12</v>
      </c>
      <c r="B374" s="349" t="str">
        <f t="shared" si="246"/>
        <v>Cerveza Victoria</v>
      </c>
      <c r="C374" s="325">
        <v>8.0</v>
      </c>
      <c r="D374" s="352">
        <f t="shared" si="232"/>
        <v>14</v>
      </c>
      <c r="E374" s="312">
        <f t="shared" si="233"/>
        <v>112</v>
      </c>
      <c r="F374" s="312">
        <f>E374*C358</f>
        <v>3360</v>
      </c>
      <c r="G374" s="375">
        <f t="shared" si="234"/>
        <v>60.34482759</v>
      </c>
      <c r="H374" s="312">
        <f t="shared" si="235"/>
        <v>482.7586207</v>
      </c>
      <c r="I374" s="312">
        <f>H374*C358</f>
        <v>14482.75862</v>
      </c>
      <c r="J374" s="315">
        <f t="shared" si="236"/>
        <v>0.232</v>
      </c>
      <c r="K374" s="282"/>
      <c r="L374" s="282"/>
      <c r="M374" s="384"/>
      <c r="N374" s="282"/>
      <c r="O374" s="282"/>
      <c r="P374" s="290"/>
      <c r="Q374" s="290"/>
      <c r="R374" s="290"/>
      <c r="S374" s="290"/>
      <c r="T374" s="290"/>
      <c r="U374" s="290"/>
      <c r="V374" s="290"/>
      <c r="W374" s="290"/>
      <c r="X374" s="290"/>
      <c r="Y374" s="290"/>
      <c r="Z374" s="290"/>
    </row>
    <row r="375">
      <c r="A375" s="335" t="str">
        <f t="shared" ref="A375:B375" si="247">A27</f>
        <v>BAL-13</v>
      </c>
      <c r="B375" s="349" t="str">
        <f t="shared" si="247"/>
        <v>Modelo Especial</v>
      </c>
      <c r="C375" s="325">
        <v>8.0</v>
      </c>
      <c r="D375" s="352">
        <f t="shared" si="232"/>
        <v>12</v>
      </c>
      <c r="E375" s="312">
        <f t="shared" si="233"/>
        <v>96</v>
      </c>
      <c r="F375" s="312">
        <f>E375*C358</f>
        <v>2880</v>
      </c>
      <c r="G375" s="375">
        <f t="shared" si="234"/>
        <v>60.34482759</v>
      </c>
      <c r="H375" s="312">
        <f t="shared" si="235"/>
        <v>482.7586207</v>
      </c>
      <c r="I375" s="312">
        <f>H375*C358</f>
        <v>14482.75862</v>
      </c>
      <c r="J375" s="315">
        <f t="shared" si="236"/>
        <v>0.1988571429</v>
      </c>
      <c r="K375" s="282"/>
      <c r="L375" s="282"/>
      <c r="M375" s="384"/>
      <c r="N375" s="282"/>
      <c r="O375" s="282"/>
      <c r="P375" s="290"/>
      <c r="Q375" s="290"/>
      <c r="R375" s="290"/>
      <c r="S375" s="290"/>
      <c r="T375" s="290"/>
      <c r="U375" s="290"/>
      <c r="V375" s="290"/>
      <c r="W375" s="290"/>
      <c r="X375" s="290"/>
      <c r="Y375" s="290"/>
      <c r="Z375" s="290"/>
    </row>
    <row r="376">
      <c r="A376" s="335" t="str">
        <f t="shared" ref="A376:B376" si="248">A28</f>
        <v>BAL-14</v>
      </c>
      <c r="B376" s="349" t="str">
        <f t="shared" si="248"/>
        <v>Negra Modelo</v>
      </c>
      <c r="C376" s="325">
        <v>8.0</v>
      </c>
      <c r="D376" s="352">
        <f t="shared" si="232"/>
        <v>12</v>
      </c>
      <c r="E376" s="312">
        <f t="shared" si="233"/>
        <v>96</v>
      </c>
      <c r="F376" s="312">
        <f>E376*C358</f>
        <v>2880</v>
      </c>
      <c r="G376" s="375">
        <f t="shared" si="234"/>
        <v>60.34482759</v>
      </c>
      <c r="H376" s="312">
        <f t="shared" si="235"/>
        <v>482.7586207</v>
      </c>
      <c r="I376" s="312">
        <f>H376*C358</f>
        <v>14482.75862</v>
      </c>
      <c r="J376" s="315">
        <f t="shared" si="236"/>
        <v>0.1988571429</v>
      </c>
      <c r="K376" s="282"/>
      <c r="L376" s="282"/>
      <c r="M376" s="384"/>
      <c r="N376" s="282"/>
      <c r="O376" s="282"/>
      <c r="P376" s="290"/>
      <c r="Q376" s="290"/>
      <c r="R376" s="290"/>
      <c r="S376" s="290"/>
      <c r="T376" s="290"/>
      <c r="U376" s="290"/>
      <c r="V376" s="290"/>
      <c r="W376" s="290"/>
      <c r="X376" s="290"/>
      <c r="Y376" s="290"/>
      <c r="Z376" s="290"/>
    </row>
    <row r="377">
      <c r="A377" s="335" t="str">
        <f t="shared" ref="A377:B377" si="249">A29</f>
        <v>BAL-15</v>
      </c>
      <c r="B377" s="349" t="str">
        <f t="shared" si="249"/>
        <v>Hofbrau Schwarze</v>
      </c>
      <c r="C377" s="350">
        <f>19/$C$358</f>
        <v>0.6333333333</v>
      </c>
      <c r="D377" s="352">
        <f t="shared" si="232"/>
        <v>50</v>
      </c>
      <c r="E377" s="312">
        <f t="shared" si="233"/>
        <v>31.66666667</v>
      </c>
      <c r="F377" s="312">
        <f>E377*C358</f>
        <v>950</v>
      </c>
      <c r="G377" s="375">
        <f t="shared" si="234"/>
        <v>163.7931034</v>
      </c>
      <c r="H377" s="312">
        <f t="shared" si="235"/>
        <v>103.7356322</v>
      </c>
      <c r="I377" s="312">
        <f>H377*C358</f>
        <v>3112.068966</v>
      </c>
      <c r="J377" s="315">
        <f t="shared" si="236"/>
        <v>0.3052631579</v>
      </c>
      <c r="K377" s="282"/>
      <c r="L377" s="282"/>
      <c r="M377" s="384"/>
      <c r="N377" s="282"/>
      <c r="O377" s="282"/>
      <c r="P377" s="290"/>
      <c r="Q377" s="290"/>
      <c r="R377" s="290"/>
      <c r="S377" s="290"/>
      <c r="T377" s="290"/>
      <c r="U377" s="290"/>
      <c r="V377" s="290"/>
      <c r="W377" s="290"/>
      <c r="X377" s="290"/>
      <c r="Y377" s="290"/>
      <c r="Z377" s="290"/>
    </row>
    <row r="378">
      <c r="A378" s="335" t="str">
        <f t="shared" ref="A378:B378" si="250">A30</f>
        <v>BAL-16</v>
      </c>
      <c r="B378" s="349" t="str">
        <f t="shared" si="250"/>
        <v>Paulaner Weissbier Dunkel</v>
      </c>
      <c r="C378" s="350">
        <f>26/$C$358</f>
        <v>0.8666666667</v>
      </c>
      <c r="D378" s="352">
        <f t="shared" si="232"/>
        <v>50</v>
      </c>
      <c r="E378" s="312">
        <f t="shared" si="233"/>
        <v>43.33333333</v>
      </c>
      <c r="F378" s="312">
        <f>E378*C358</f>
        <v>1300</v>
      </c>
      <c r="G378" s="375">
        <f t="shared" si="234"/>
        <v>163.7931034</v>
      </c>
      <c r="H378" s="312">
        <f t="shared" si="235"/>
        <v>141.954023</v>
      </c>
      <c r="I378" s="312">
        <f>H378*C358</f>
        <v>4258.62069</v>
      </c>
      <c r="J378" s="315">
        <f t="shared" si="236"/>
        <v>0.3052631579</v>
      </c>
      <c r="K378" s="282"/>
      <c r="L378" s="282"/>
      <c r="M378" s="384"/>
      <c r="N378" s="282"/>
      <c r="O378" s="282"/>
      <c r="P378" s="331"/>
      <c r="Q378" s="331"/>
      <c r="R378" s="331"/>
      <c r="S378" s="331"/>
      <c r="T378" s="331"/>
      <c r="U378" s="331"/>
      <c r="V378" s="331"/>
      <c r="W378" s="331"/>
      <c r="X378" s="331"/>
      <c r="Y378" s="331"/>
      <c r="Z378" s="331"/>
    </row>
    <row r="379">
      <c r="A379" s="335" t="str">
        <f t="shared" ref="A379:B379" si="251">A31</f>
        <v>BAL-17</v>
      </c>
      <c r="B379" s="349" t="str">
        <f t="shared" si="251"/>
        <v>Leffe Brune </v>
      </c>
      <c r="C379" s="350">
        <f>22/$C$358</f>
        <v>0.7333333333</v>
      </c>
      <c r="D379" s="352">
        <f t="shared" si="232"/>
        <v>27</v>
      </c>
      <c r="E379" s="312">
        <f t="shared" si="233"/>
        <v>19.8</v>
      </c>
      <c r="F379" s="312">
        <f>E379*C358</f>
        <v>594</v>
      </c>
      <c r="G379" s="375">
        <f t="shared" si="234"/>
        <v>94.82758621</v>
      </c>
      <c r="H379" s="312">
        <f t="shared" si="235"/>
        <v>69.54022989</v>
      </c>
      <c r="I379" s="312">
        <f>H379*C358</f>
        <v>2086.206897</v>
      </c>
      <c r="J379" s="315">
        <f t="shared" si="236"/>
        <v>0.2847272727</v>
      </c>
      <c r="K379" s="282"/>
      <c r="L379" s="282"/>
      <c r="M379" s="384"/>
      <c r="N379" s="282"/>
      <c r="O379" s="282"/>
      <c r="P379" s="290"/>
      <c r="Q379" s="290"/>
      <c r="R379" s="290"/>
      <c r="S379" s="290"/>
      <c r="T379" s="290"/>
      <c r="U379" s="290"/>
      <c r="V379" s="290"/>
      <c r="W379" s="290"/>
      <c r="X379" s="290"/>
      <c r="Y379" s="290"/>
      <c r="Z379" s="290"/>
    </row>
    <row r="380">
      <c r="A380" s="335" t="str">
        <f t="shared" ref="A380:B380" si="252">A32</f>
        <v>BAL-18</v>
      </c>
      <c r="B380" s="349" t="str">
        <f t="shared" si="252"/>
        <v>Pueblito Hercules </v>
      </c>
      <c r="C380" s="350">
        <f>23/$C$358</f>
        <v>0.7666666667</v>
      </c>
      <c r="D380" s="352">
        <f t="shared" si="232"/>
        <v>45</v>
      </c>
      <c r="E380" s="312">
        <f t="shared" si="233"/>
        <v>34.5</v>
      </c>
      <c r="F380" s="312">
        <f>E380*C358</f>
        <v>1035</v>
      </c>
      <c r="G380" s="375">
        <f t="shared" si="234"/>
        <v>155.1724138</v>
      </c>
      <c r="H380" s="312">
        <f t="shared" si="235"/>
        <v>118.9655172</v>
      </c>
      <c r="I380" s="312">
        <f>H380*C358</f>
        <v>3568.965517</v>
      </c>
      <c r="J380" s="315">
        <f t="shared" si="236"/>
        <v>0.29</v>
      </c>
      <c r="K380" s="282"/>
      <c r="L380" s="282"/>
      <c r="M380" s="384"/>
      <c r="N380" s="282"/>
      <c r="O380" s="282"/>
      <c r="P380" s="290"/>
      <c r="Q380" s="290"/>
      <c r="R380" s="290"/>
      <c r="S380" s="290"/>
      <c r="T380" s="290"/>
      <c r="U380" s="290"/>
      <c r="V380" s="290"/>
      <c r="W380" s="290"/>
      <c r="X380" s="290"/>
      <c r="Y380" s="290"/>
      <c r="Z380" s="290"/>
    </row>
    <row r="381">
      <c r="A381" s="335" t="str">
        <f t="shared" ref="A381:B381" si="253">A33</f>
        <v>BAL-19</v>
      </c>
      <c r="B381" s="349" t="str">
        <f t="shared" si="253"/>
        <v>Colimita </v>
      </c>
      <c r="C381" s="325">
        <v>0.9</v>
      </c>
      <c r="D381" s="352">
        <f t="shared" si="232"/>
        <v>26</v>
      </c>
      <c r="E381" s="312">
        <f t="shared" si="233"/>
        <v>23.4</v>
      </c>
      <c r="F381" s="312">
        <f>E381*C358</f>
        <v>702</v>
      </c>
      <c r="G381" s="375">
        <f t="shared" si="234"/>
        <v>86.20689655</v>
      </c>
      <c r="H381" s="312">
        <f t="shared" si="235"/>
        <v>77.5862069</v>
      </c>
      <c r="I381" s="312">
        <f>H381*C358</f>
        <v>2327.586207</v>
      </c>
      <c r="J381" s="315">
        <f t="shared" si="236"/>
        <v>0.3016</v>
      </c>
      <c r="K381" s="282"/>
      <c r="L381" s="282"/>
      <c r="M381" s="384"/>
      <c r="N381" s="282"/>
      <c r="O381" s="282"/>
      <c r="P381" s="290"/>
      <c r="Q381" s="290"/>
      <c r="R381" s="290"/>
      <c r="S381" s="290"/>
      <c r="T381" s="290"/>
      <c r="U381" s="290"/>
      <c r="V381" s="290"/>
      <c r="W381" s="290"/>
      <c r="X381" s="290"/>
      <c r="Y381" s="290"/>
      <c r="Z381" s="290"/>
    </row>
    <row r="382">
      <c r="A382" s="335" t="str">
        <f t="shared" ref="A382:B382" si="254">A34</f>
        <v>BAL-20</v>
      </c>
      <c r="B382" s="349" t="str">
        <f t="shared" si="254"/>
        <v>Insurgente rompe olas IPA</v>
      </c>
      <c r="C382" s="350">
        <f>22/$C$358</f>
        <v>0.7333333333</v>
      </c>
      <c r="D382" s="352">
        <f t="shared" si="232"/>
        <v>30</v>
      </c>
      <c r="E382" s="312">
        <f t="shared" si="233"/>
        <v>22</v>
      </c>
      <c r="F382" s="312">
        <f>E382*C358</f>
        <v>660</v>
      </c>
      <c r="G382" s="375">
        <f t="shared" si="234"/>
        <v>99.13793103</v>
      </c>
      <c r="H382" s="312">
        <f t="shared" si="235"/>
        <v>72.70114943</v>
      </c>
      <c r="I382" s="312">
        <f>H382*C358</f>
        <v>2181.034483</v>
      </c>
      <c r="J382" s="315">
        <f t="shared" si="236"/>
        <v>0.3026086957</v>
      </c>
      <c r="K382" s="282"/>
      <c r="L382" s="282"/>
      <c r="M382" s="384"/>
      <c r="N382" s="282"/>
      <c r="O382" s="282"/>
      <c r="P382" s="290"/>
      <c r="Q382" s="290"/>
      <c r="R382" s="290"/>
      <c r="S382" s="290"/>
      <c r="T382" s="290"/>
      <c r="U382" s="290"/>
      <c r="V382" s="290"/>
      <c r="W382" s="290"/>
      <c r="X382" s="290"/>
      <c r="Y382" s="290"/>
      <c r="Z382" s="290"/>
    </row>
    <row r="383">
      <c r="A383" s="335" t="str">
        <f t="shared" ref="A383:B383" si="255">A35</f>
        <v>BNA-01</v>
      </c>
      <c r="B383" s="349" t="str">
        <f t="shared" si="255"/>
        <v>Coca Cola</v>
      </c>
      <c r="C383" s="325">
        <v>2.0</v>
      </c>
      <c r="D383" s="352">
        <f t="shared" si="232"/>
        <v>17</v>
      </c>
      <c r="E383" s="312">
        <f t="shared" si="233"/>
        <v>34</v>
      </c>
      <c r="F383" s="312">
        <f>E383*C358</f>
        <v>1020</v>
      </c>
      <c r="G383" s="375">
        <f t="shared" si="234"/>
        <v>56.03448276</v>
      </c>
      <c r="H383" s="312">
        <f t="shared" si="235"/>
        <v>112.0689655</v>
      </c>
      <c r="I383" s="312">
        <f>H383*C358</f>
        <v>3362.068966</v>
      </c>
      <c r="J383" s="315">
        <f t="shared" si="236"/>
        <v>0.3033846154</v>
      </c>
      <c r="K383" s="282"/>
      <c r="L383" s="282"/>
      <c r="M383" s="384"/>
      <c r="N383" s="282"/>
      <c r="O383" s="282"/>
      <c r="P383" s="290"/>
      <c r="Q383" s="290"/>
      <c r="R383" s="290"/>
      <c r="S383" s="290"/>
      <c r="T383" s="290"/>
      <c r="U383" s="290"/>
      <c r="V383" s="290"/>
      <c r="W383" s="290"/>
      <c r="X383" s="290"/>
      <c r="Y383" s="290"/>
      <c r="Z383" s="290"/>
    </row>
    <row r="384">
      <c r="A384" s="335" t="str">
        <f t="shared" ref="A384:B384" si="256">A36</f>
        <v>BNA-02</v>
      </c>
      <c r="B384" s="349" t="str">
        <f t="shared" si="256"/>
        <v>Coca Cola Zero</v>
      </c>
      <c r="C384" s="350">
        <f>25/$C$358</f>
        <v>0.8333333333</v>
      </c>
      <c r="D384" s="352">
        <f t="shared" si="232"/>
        <v>17</v>
      </c>
      <c r="E384" s="312">
        <f t="shared" si="233"/>
        <v>14.16666667</v>
      </c>
      <c r="F384" s="312">
        <f>E384*C358</f>
        <v>425</v>
      </c>
      <c r="G384" s="375">
        <f t="shared" si="234"/>
        <v>56.03448276</v>
      </c>
      <c r="H384" s="312">
        <f t="shared" si="235"/>
        <v>46.6954023</v>
      </c>
      <c r="I384" s="312">
        <f>H384*C358</f>
        <v>1400.862069</v>
      </c>
      <c r="J384" s="315">
        <f t="shared" si="236"/>
        <v>0.3033846154</v>
      </c>
      <c r="K384" s="282"/>
      <c r="L384" s="282"/>
      <c r="M384" s="384"/>
      <c r="N384" s="282"/>
      <c r="O384" s="282"/>
      <c r="P384" s="290"/>
      <c r="Q384" s="290"/>
      <c r="R384" s="290"/>
      <c r="S384" s="290"/>
      <c r="T384" s="290"/>
      <c r="U384" s="290"/>
      <c r="V384" s="290"/>
      <c r="W384" s="290"/>
      <c r="X384" s="290"/>
      <c r="Y384" s="290"/>
      <c r="Z384" s="290"/>
    </row>
    <row r="385">
      <c r="A385" s="335" t="str">
        <f t="shared" ref="A385:B385" si="257">A37</f>
        <v>BNA-03</v>
      </c>
      <c r="B385" s="349" t="str">
        <f t="shared" si="257"/>
        <v>Coca Cola Light</v>
      </c>
      <c r="C385" s="350">
        <f>27/$C$358</f>
        <v>0.9</v>
      </c>
      <c r="D385" s="352">
        <f t="shared" si="232"/>
        <v>17</v>
      </c>
      <c r="E385" s="312">
        <f t="shared" si="233"/>
        <v>15.3</v>
      </c>
      <c r="F385" s="312">
        <f>E385*C358</f>
        <v>459</v>
      </c>
      <c r="G385" s="375">
        <f t="shared" si="234"/>
        <v>56.03448276</v>
      </c>
      <c r="H385" s="312">
        <f t="shared" si="235"/>
        <v>50.43103448</v>
      </c>
      <c r="I385" s="312">
        <f>H385*C358</f>
        <v>1512.931034</v>
      </c>
      <c r="J385" s="315">
        <f t="shared" si="236"/>
        <v>0.3033846154</v>
      </c>
      <c r="K385" s="282"/>
      <c r="L385" s="282"/>
      <c r="M385" s="384"/>
      <c r="N385" s="282"/>
      <c r="O385" s="282"/>
      <c r="P385" s="290"/>
      <c r="Q385" s="290"/>
      <c r="R385" s="290"/>
      <c r="S385" s="290"/>
      <c r="T385" s="290"/>
      <c r="U385" s="290"/>
      <c r="V385" s="290"/>
      <c r="W385" s="290"/>
      <c r="X385" s="290"/>
      <c r="Y385" s="290"/>
      <c r="Z385" s="290"/>
    </row>
    <row r="386">
      <c r="A386" s="335" t="str">
        <f t="shared" ref="A386:B386" si="258">A38</f>
        <v>BNA-04</v>
      </c>
      <c r="B386" s="349" t="str">
        <f t="shared" si="258"/>
        <v>Sidral</v>
      </c>
      <c r="C386" s="325">
        <v>0.7</v>
      </c>
      <c r="D386" s="352">
        <f t="shared" si="232"/>
        <v>15</v>
      </c>
      <c r="E386" s="312">
        <f t="shared" si="233"/>
        <v>10.5</v>
      </c>
      <c r="F386" s="312">
        <f>E386*C358</f>
        <v>315</v>
      </c>
      <c r="G386" s="375">
        <f t="shared" si="234"/>
        <v>56.03448276</v>
      </c>
      <c r="H386" s="312">
        <f t="shared" si="235"/>
        <v>39.22413793</v>
      </c>
      <c r="I386" s="312">
        <f>H386*C358</f>
        <v>1176.724138</v>
      </c>
      <c r="J386" s="315">
        <f t="shared" si="236"/>
        <v>0.2676923077</v>
      </c>
      <c r="K386" s="282"/>
      <c r="L386" s="282"/>
      <c r="M386" s="384"/>
      <c r="N386" s="282"/>
      <c r="O386" s="282"/>
      <c r="P386" s="290"/>
      <c r="Q386" s="290"/>
      <c r="R386" s="290"/>
      <c r="S386" s="290"/>
      <c r="T386" s="290"/>
      <c r="U386" s="290"/>
      <c r="V386" s="290"/>
      <c r="W386" s="290"/>
      <c r="X386" s="290"/>
      <c r="Y386" s="290"/>
      <c r="Z386" s="290"/>
    </row>
    <row r="387">
      <c r="A387" s="335" t="str">
        <f t="shared" ref="A387:B387" si="259">A39</f>
        <v>BNA-05</v>
      </c>
      <c r="B387" s="349" t="str">
        <f t="shared" si="259"/>
        <v>Sprite</v>
      </c>
      <c r="C387" s="350">
        <f>25/$C$358</f>
        <v>0.8333333333</v>
      </c>
      <c r="D387" s="352">
        <f t="shared" si="232"/>
        <v>16</v>
      </c>
      <c r="E387" s="312">
        <f t="shared" si="233"/>
        <v>13.33333333</v>
      </c>
      <c r="F387" s="312">
        <f>E387*C358</f>
        <v>400</v>
      </c>
      <c r="G387" s="375">
        <f t="shared" si="234"/>
        <v>56.03448276</v>
      </c>
      <c r="H387" s="312">
        <f t="shared" si="235"/>
        <v>46.6954023</v>
      </c>
      <c r="I387" s="312">
        <f>H387*C358</f>
        <v>1400.862069</v>
      </c>
      <c r="J387" s="315">
        <f t="shared" si="236"/>
        <v>0.2855384615</v>
      </c>
      <c r="K387" s="282"/>
      <c r="L387" s="282"/>
      <c r="M387" s="384"/>
      <c r="N387" s="282"/>
      <c r="O387" s="282"/>
      <c r="P387" s="290"/>
      <c r="Q387" s="290"/>
      <c r="R387" s="290"/>
      <c r="S387" s="290"/>
      <c r="T387" s="290"/>
      <c r="U387" s="290"/>
      <c r="V387" s="290"/>
      <c r="W387" s="290"/>
      <c r="X387" s="290"/>
      <c r="Y387" s="290"/>
      <c r="Z387" s="290"/>
    </row>
    <row r="388">
      <c r="A388" s="335" t="str">
        <f t="shared" ref="A388:B388" si="260">A40</f>
        <v>BNA-06</v>
      </c>
      <c r="B388" s="349" t="str">
        <f t="shared" si="260"/>
        <v>Fresca</v>
      </c>
      <c r="C388" s="350">
        <f>20/$C$358</f>
        <v>0.6666666667</v>
      </c>
      <c r="D388" s="352">
        <f t="shared" si="232"/>
        <v>15</v>
      </c>
      <c r="E388" s="312">
        <f t="shared" si="233"/>
        <v>10</v>
      </c>
      <c r="F388" s="312">
        <f>E388*C358</f>
        <v>300</v>
      </c>
      <c r="G388" s="375">
        <f t="shared" si="234"/>
        <v>56.03448276</v>
      </c>
      <c r="H388" s="312">
        <f t="shared" si="235"/>
        <v>37.35632184</v>
      </c>
      <c r="I388" s="312">
        <f>H388*C358</f>
        <v>1120.689655</v>
      </c>
      <c r="J388" s="315">
        <f t="shared" si="236"/>
        <v>0.2676923077</v>
      </c>
      <c r="K388" s="282"/>
      <c r="L388" s="282"/>
      <c r="M388" s="384"/>
      <c r="N388" s="282"/>
      <c r="O388" s="282"/>
      <c r="P388" s="290"/>
      <c r="Q388" s="290"/>
      <c r="R388" s="290"/>
      <c r="S388" s="290"/>
      <c r="T388" s="290"/>
      <c r="U388" s="290"/>
      <c r="V388" s="290"/>
      <c r="W388" s="290"/>
      <c r="X388" s="290"/>
      <c r="Y388" s="290"/>
      <c r="Z388" s="290"/>
    </row>
    <row r="389">
      <c r="A389" s="335" t="str">
        <f t="shared" ref="A389:B389" si="261">A41</f>
        <v>BNA-07</v>
      </c>
      <c r="B389" s="349" t="str">
        <f t="shared" si="261"/>
        <v>Fanta</v>
      </c>
      <c r="C389" s="350">
        <f>17/$C$358</f>
        <v>0.5666666667</v>
      </c>
      <c r="D389" s="352">
        <f t="shared" si="232"/>
        <v>16</v>
      </c>
      <c r="E389" s="312">
        <f t="shared" si="233"/>
        <v>9.066666667</v>
      </c>
      <c r="F389" s="312">
        <f>E389*C358</f>
        <v>272</v>
      </c>
      <c r="G389" s="375">
        <f t="shared" si="234"/>
        <v>56.03448276</v>
      </c>
      <c r="H389" s="312">
        <f t="shared" si="235"/>
        <v>31.75287356</v>
      </c>
      <c r="I389" s="312">
        <f>H389*C358</f>
        <v>952.5862069</v>
      </c>
      <c r="J389" s="315">
        <f t="shared" si="236"/>
        <v>0.2855384615</v>
      </c>
      <c r="K389" s="282"/>
      <c r="L389" s="282"/>
      <c r="M389" s="384"/>
      <c r="N389" s="282"/>
      <c r="O389" s="282"/>
      <c r="P389" s="290"/>
      <c r="Q389" s="290"/>
      <c r="R389" s="290"/>
      <c r="S389" s="290"/>
      <c r="T389" s="290"/>
      <c r="U389" s="290"/>
      <c r="V389" s="290"/>
      <c r="W389" s="290"/>
      <c r="X389" s="290"/>
      <c r="Y389" s="290"/>
      <c r="Z389" s="290"/>
    </row>
    <row r="390">
      <c r="A390" s="335" t="str">
        <f t="shared" ref="A390:B390" si="262">A42</f>
        <v>BNA-08</v>
      </c>
      <c r="B390" s="349" t="str">
        <f t="shared" si="262"/>
        <v>Agua embotellada Ciel</v>
      </c>
      <c r="C390" s="325">
        <v>1.0</v>
      </c>
      <c r="D390" s="352">
        <f t="shared" si="232"/>
        <v>8</v>
      </c>
      <c r="E390" s="312">
        <f t="shared" si="233"/>
        <v>8</v>
      </c>
      <c r="F390" s="312">
        <f>E390*C358</f>
        <v>240</v>
      </c>
      <c r="G390" s="375">
        <f t="shared" si="234"/>
        <v>43.10344828</v>
      </c>
      <c r="H390" s="312">
        <f t="shared" si="235"/>
        <v>43.10344828</v>
      </c>
      <c r="I390" s="312">
        <f>H390*C358</f>
        <v>1293.103448</v>
      </c>
      <c r="J390" s="315">
        <f t="shared" si="236"/>
        <v>0.1856</v>
      </c>
      <c r="K390" s="282"/>
      <c r="L390" s="282"/>
      <c r="M390" s="384"/>
      <c r="N390" s="282"/>
      <c r="O390" s="282"/>
      <c r="P390" s="290"/>
      <c r="Q390" s="290"/>
      <c r="R390" s="290"/>
      <c r="S390" s="290"/>
      <c r="T390" s="290"/>
      <c r="U390" s="290"/>
      <c r="V390" s="290"/>
      <c r="W390" s="290"/>
      <c r="X390" s="290"/>
      <c r="Y390" s="290"/>
      <c r="Z390" s="290"/>
    </row>
    <row r="391">
      <c r="A391" s="335" t="str">
        <f t="shared" ref="A391:B391" si="263">A43</f>
        <v>BNA-09</v>
      </c>
      <c r="B391" s="349" t="str">
        <f t="shared" si="263"/>
        <v>Ciel Mineral</v>
      </c>
      <c r="C391" s="325">
        <v>1.0</v>
      </c>
      <c r="D391" s="352">
        <f t="shared" si="232"/>
        <v>14</v>
      </c>
      <c r="E391" s="312">
        <f t="shared" si="233"/>
        <v>14</v>
      </c>
      <c r="F391" s="312">
        <f>E391*C358</f>
        <v>420</v>
      </c>
      <c r="G391" s="375">
        <f t="shared" si="234"/>
        <v>51.72413793</v>
      </c>
      <c r="H391" s="312">
        <f t="shared" si="235"/>
        <v>51.72413793</v>
      </c>
      <c r="I391" s="312">
        <f>H391*C358</f>
        <v>1551.724138</v>
      </c>
      <c r="J391" s="315">
        <f t="shared" si="236"/>
        <v>0.2706666667</v>
      </c>
      <c r="K391" s="282"/>
      <c r="L391" s="282"/>
      <c r="M391" s="384"/>
      <c r="N391" s="282"/>
      <c r="O391" s="282"/>
      <c r="P391" s="290"/>
      <c r="Q391" s="290"/>
      <c r="R391" s="290"/>
      <c r="S391" s="290"/>
      <c r="T391" s="290"/>
      <c r="U391" s="290"/>
      <c r="V391" s="290"/>
      <c r="W391" s="290"/>
      <c r="X391" s="290"/>
      <c r="Y391" s="290"/>
      <c r="Z391" s="290"/>
    </row>
    <row r="392">
      <c r="A392" s="335" t="str">
        <f t="shared" ref="A392:B392" si="264">A44</f>
        <v>BNA-10</v>
      </c>
      <c r="B392" s="349" t="str">
        <f t="shared" si="264"/>
        <v>Topo Chico</v>
      </c>
      <c r="C392" s="325">
        <v>2.0</v>
      </c>
      <c r="D392" s="352">
        <f t="shared" si="232"/>
        <v>15</v>
      </c>
      <c r="E392" s="312">
        <f t="shared" si="233"/>
        <v>30</v>
      </c>
      <c r="F392" s="312">
        <f>E392*C358</f>
        <v>900</v>
      </c>
      <c r="G392" s="375">
        <f t="shared" si="234"/>
        <v>51.72413793</v>
      </c>
      <c r="H392" s="312">
        <f t="shared" si="235"/>
        <v>103.4482759</v>
      </c>
      <c r="I392" s="312">
        <f>H392*C358</f>
        <v>3103.448276</v>
      </c>
      <c r="J392" s="315">
        <f t="shared" si="236"/>
        <v>0.29</v>
      </c>
      <c r="K392" s="282"/>
      <c r="L392" s="282"/>
      <c r="M392" s="384"/>
      <c r="N392" s="282"/>
      <c r="O392" s="282"/>
      <c r="P392" s="290"/>
      <c r="Q392" s="290"/>
      <c r="R392" s="290"/>
      <c r="S392" s="290"/>
      <c r="T392" s="290"/>
      <c r="U392" s="290"/>
      <c r="V392" s="290"/>
      <c r="W392" s="290"/>
      <c r="X392" s="290"/>
      <c r="Y392" s="290"/>
      <c r="Z392" s="290"/>
    </row>
    <row r="393">
      <c r="A393" s="335" t="str">
        <f t="shared" ref="A393:B393" si="265">A45</f>
        <v>BAL-21</v>
      </c>
      <c r="B393" s="349" t="str">
        <f t="shared" si="265"/>
        <v>Vino del mes rango 300$</v>
      </c>
      <c r="C393" s="325">
        <v>1.0</v>
      </c>
      <c r="D393" s="352">
        <f t="shared" si="232"/>
        <v>300</v>
      </c>
      <c r="E393" s="312">
        <f t="shared" si="233"/>
        <v>300</v>
      </c>
      <c r="F393" s="312">
        <f>E393*C358</f>
        <v>9000</v>
      </c>
      <c r="G393" s="375">
        <f t="shared" si="234"/>
        <v>1206.896552</v>
      </c>
      <c r="H393" s="312">
        <f t="shared" si="235"/>
        <v>1206.896552</v>
      </c>
      <c r="I393" s="312">
        <f>H393*C358</f>
        <v>36206.89655</v>
      </c>
      <c r="J393" s="315">
        <f t="shared" si="236"/>
        <v>0.2485714286</v>
      </c>
      <c r="K393" s="282"/>
      <c r="L393" s="282"/>
      <c r="M393" s="384"/>
      <c r="N393" s="282"/>
      <c r="O393" s="282"/>
      <c r="P393" s="331"/>
      <c r="Q393" s="331"/>
      <c r="R393" s="331"/>
      <c r="S393" s="331"/>
      <c r="T393" s="331"/>
      <c r="U393" s="331"/>
      <c r="V393" s="331"/>
      <c r="W393" s="331"/>
      <c r="X393" s="331"/>
      <c r="Y393" s="331"/>
      <c r="Z393" s="331"/>
    </row>
    <row r="394">
      <c r="A394" s="335" t="str">
        <f t="shared" ref="A394:B394" si="266">A46</f>
        <v>BAL-22</v>
      </c>
      <c r="B394" s="349" t="str">
        <f t="shared" si="266"/>
        <v>Vino del mes rango 400$</v>
      </c>
      <c r="C394" s="350">
        <f>13/$C$358</f>
        <v>0.4333333333</v>
      </c>
      <c r="D394" s="352">
        <f t="shared" si="232"/>
        <v>400</v>
      </c>
      <c r="E394" s="312">
        <f t="shared" si="233"/>
        <v>173.3333333</v>
      </c>
      <c r="F394" s="312">
        <f>E394*C358</f>
        <v>5200</v>
      </c>
      <c r="G394" s="375">
        <f t="shared" si="234"/>
        <v>1379.310345</v>
      </c>
      <c r="H394" s="312">
        <f t="shared" si="235"/>
        <v>597.7011494</v>
      </c>
      <c r="I394" s="312">
        <f>H394*C358</f>
        <v>17931.03448</v>
      </c>
      <c r="J394" s="315">
        <f t="shared" si="236"/>
        <v>0.29</v>
      </c>
      <c r="K394" s="282"/>
      <c r="L394" s="282"/>
      <c r="M394" s="384"/>
      <c r="N394" s="282"/>
      <c r="O394" s="282"/>
      <c r="P394" s="290"/>
      <c r="Q394" s="290"/>
      <c r="R394" s="290"/>
      <c r="S394" s="290"/>
      <c r="T394" s="290"/>
      <c r="U394" s="290"/>
      <c r="V394" s="290"/>
      <c r="W394" s="290"/>
      <c r="X394" s="290"/>
      <c r="Y394" s="290"/>
      <c r="Z394" s="290"/>
    </row>
    <row r="395">
      <c r="A395" s="335" t="str">
        <f t="shared" ref="A395:B395" si="267">A47</f>
        <v>BAL-23</v>
      </c>
      <c r="B395" s="349" t="str">
        <f t="shared" si="267"/>
        <v>Vino del mes rango 600$</v>
      </c>
      <c r="C395" s="350">
        <f>20/$C$358</f>
        <v>0.6666666667</v>
      </c>
      <c r="D395" s="352">
        <f t="shared" si="232"/>
        <v>600</v>
      </c>
      <c r="E395" s="312">
        <f t="shared" si="233"/>
        <v>400</v>
      </c>
      <c r="F395" s="312">
        <f>E395*C358</f>
        <v>12000</v>
      </c>
      <c r="G395" s="375">
        <f t="shared" si="234"/>
        <v>1853.448276</v>
      </c>
      <c r="H395" s="312">
        <f t="shared" si="235"/>
        <v>1235.632184</v>
      </c>
      <c r="I395" s="312">
        <f>H395*C358</f>
        <v>37068.96552</v>
      </c>
      <c r="J395" s="315">
        <f t="shared" si="236"/>
        <v>0.3237209302</v>
      </c>
      <c r="K395" s="282"/>
      <c r="L395" s="282"/>
      <c r="M395" s="384"/>
      <c r="N395" s="282"/>
      <c r="O395" s="282"/>
      <c r="P395" s="290"/>
      <c r="Q395" s="290"/>
      <c r="R395" s="290"/>
      <c r="S395" s="290"/>
      <c r="T395" s="290"/>
      <c r="U395" s="290"/>
      <c r="V395" s="290"/>
      <c r="W395" s="290"/>
      <c r="X395" s="290"/>
      <c r="Y395" s="290"/>
      <c r="Z395" s="290"/>
    </row>
    <row r="396">
      <c r="A396" s="335" t="str">
        <f t="shared" ref="A396:B396" si="268">A48</f>
        <v>BAL-24</v>
      </c>
      <c r="B396" s="349" t="str">
        <f t="shared" si="268"/>
        <v>Cerveza del mes </v>
      </c>
      <c r="C396" s="350">
        <f>27/$C$358</f>
        <v>0.9</v>
      </c>
      <c r="D396" s="352">
        <f t="shared" si="232"/>
        <v>25</v>
      </c>
      <c r="E396" s="312">
        <f t="shared" si="233"/>
        <v>22.5</v>
      </c>
      <c r="F396" s="312">
        <f>E396*C358</f>
        <v>675</v>
      </c>
      <c r="G396" s="375">
        <f t="shared" si="234"/>
        <v>94.82758621</v>
      </c>
      <c r="H396" s="312">
        <f t="shared" si="235"/>
        <v>85.34482759</v>
      </c>
      <c r="I396" s="312">
        <f>H396*C358</f>
        <v>2560.344828</v>
      </c>
      <c r="J396" s="315">
        <f t="shared" si="236"/>
        <v>0.2636363636</v>
      </c>
      <c r="K396" s="282"/>
      <c r="L396" s="282"/>
      <c r="M396" s="384"/>
      <c r="N396" s="282"/>
      <c r="O396" s="282"/>
      <c r="P396" s="290"/>
      <c r="Q396" s="290"/>
      <c r="R396" s="290"/>
      <c r="S396" s="290"/>
      <c r="T396" s="290"/>
      <c r="U396" s="290"/>
      <c r="V396" s="290"/>
      <c r="W396" s="290"/>
      <c r="X396" s="290"/>
      <c r="Y396" s="290"/>
      <c r="Z396" s="290"/>
    </row>
    <row r="397">
      <c r="A397" s="335" t="str">
        <f t="shared" ref="A397:C397" si="269">A49</f>
        <v/>
      </c>
      <c r="B397" s="349" t="str">
        <f t="shared" si="269"/>
        <v/>
      </c>
      <c r="C397" s="350" t="str">
        <f t="shared" si="269"/>
        <v/>
      </c>
      <c r="D397" s="336"/>
      <c r="E397" s="312">
        <f t="shared" si="233"/>
        <v>0</v>
      </c>
      <c r="F397" s="312">
        <f>E397*C358</f>
        <v>0</v>
      </c>
      <c r="G397" s="375">
        <f t="shared" si="234"/>
        <v>0</v>
      </c>
      <c r="H397" s="312">
        <f t="shared" si="235"/>
        <v>0</v>
      </c>
      <c r="I397" s="312">
        <f>H397*C358</f>
        <v>0</v>
      </c>
      <c r="J397" s="315" t="str">
        <f t="shared" si="236"/>
        <v>#DIV/0!</v>
      </c>
      <c r="K397" s="282"/>
      <c r="L397" s="282"/>
      <c r="M397" s="384"/>
      <c r="N397" s="282"/>
      <c r="O397" s="282"/>
      <c r="P397" s="290"/>
      <c r="Q397" s="290"/>
      <c r="R397" s="290"/>
      <c r="S397" s="290"/>
      <c r="T397" s="290"/>
      <c r="U397" s="290"/>
      <c r="V397" s="290"/>
      <c r="W397" s="290"/>
      <c r="X397" s="290"/>
      <c r="Y397" s="290"/>
      <c r="Z397" s="290"/>
    </row>
    <row r="398">
      <c r="A398" s="335" t="str">
        <f t="shared" ref="A398:C398" si="270">A50</f>
        <v/>
      </c>
      <c r="B398" s="349" t="str">
        <f t="shared" si="270"/>
        <v/>
      </c>
      <c r="C398" s="350" t="str">
        <f t="shared" si="270"/>
        <v/>
      </c>
      <c r="D398" s="336"/>
      <c r="E398" s="312">
        <f t="shared" si="233"/>
        <v>0</v>
      </c>
      <c r="F398" s="312">
        <f>E398*C358</f>
        <v>0</v>
      </c>
      <c r="G398" s="375">
        <f t="shared" si="234"/>
        <v>0</v>
      </c>
      <c r="H398" s="312">
        <f t="shared" si="235"/>
        <v>0</v>
      </c>
      <c r="I398" s="312">
        <f>H398*C358</f>
        <v>0</v>
      </c>
      <c r="J398" s="315" t="str">
        <f t="shared" si="236"/>
        <v>#DIV/0!</v>
      </c>
      <c r="K398" s="282"/>
      <c r="L398" s="282"/>
      <c r="M398" s="384"/>
      <c r="N398" s="282"/>
      <c r="O398" s="282"/>
      <c r="P398" s="290"/>
      <c r="Q398" s="290"/>
      <c r="R398" s="290"/>
      <c r="S398" s="290"/>
      <c r="T398" s="290"/>
      <c r="U398" s="290"/>
      <c r="V398" s="290"/>
      <c r="W398" s="290"/>
      <c r="X398" s="290"/>
      <c r="Y398" s="290"/>
      <c r="Z398" s="290"/>
    </row>
    <row r="399">
      <c r="A399" s="335"/>
      <c r="B399" s="349" t="str">
        <f t="shared" ref="B399:B400" si="271">B51</f>
        <v/>
      </c>
      <c r="C399" s="339"/>
      <c r="D399" s="336"/>
      <c r="E399" s="312">
        <f t="shared" si="233"/>
        <v>0</v>
      </c>
      <c r="F399" s="312">
        <f>E399*C358</f>
        <v>0</v>
      </c>
      <c r="G399" s="372"/>
      <c r="H399" s="312">
        <f t="shared" si="235"/>
        <v>0</v>
      </c>
      <c r="I399" s="312">
        <f>H399*C358</f>
        <v>0</v>
      </c>
      <c r="J399" s="315" t="str">
        <f t="shared" si="236"/>
        <v>#DIV/0!</v>
      </c>
      <c r="K399" s="282"/>
      <c r="L399" s="282"/>
      <c r="M399" s="384"/>
      <c r="N399" s="282"/>
      <c r="O399" s="282"/>
      <c r="P399" s="290"/>
      <c r="Q399" s="290"/>
      <c r="R399" s="290"/>
      <c r="S399" s="290"/>
      <c r="T399" s="290"/>
      <c r="U399" s="290"/>
      <c r="V399" s="290"/>
      <c r="W399" s="290"/>
      <c r="X399" s="290"/>
      <c r="Y399" s="290"/>
      <c r="Z399" s="290"/>
    </row>
    <row r="400">
      <c r="A400" s="335"/>
      <c r="B400" s="349" t="str">
        <f t="shared" si="271"/>
        <v/>
      </c>
      <c r="C400" s="339"/>
      <c r="D400" s="336"/>
      <c r="E400" s="312">
        <f t="shared" si="233"/>
        <v>0</v>
      </c>
      <c r="F400" s="312">
        <f>E400*C358</f>
        <v>0</v>
      </c>
      <c r="G400" s="372"/>
      <c r="H400" s="312">
        <f t="shared" si="235"/>
        <v>0</v>
      </c>
      <c r="I400" s="312">
        <f>H400*C358</f>
        <v>0</v>
      </c>
      <c r="J400" s="315" t="str">
        <f t="shared" si="236"/>
        <v>#DIV/0!</v>
      </c>
      <c r="K400" s="282"/>
      <c r="L400" s="282"/>
      <c r="M400" s="384"/>
      <c r="N400" s="282"/>
      <c r="O400" s="282"/>
      <c r="P400" s="290"/>
      <c r="Q400" s="290"/>
      <c r="R400" s="290"/>
      <c r="S400" s="290"/>
      <c r="T400" s="290"/>
      <c r="U400" s="290"/>
      <c r="V400" s="290"/>
      <c r="W400" s="290"/>
      <c r="X400" s="290"/>
      <c r="Y400" s="290"/>
      <c r="Z400" s="290"/>
    </row>
    <row r="401">
      <c r="A401" s="335"/>
      <c r="B401" s="349"/>
      <c r="C401" s="339"/>
      <c r="D401" s="336"/>
      <c r="E401" s="312">
        <f t="shared" si="233"/>
        <v>0</v>
      </c>
      <c r="F401" s="312">
        <f>E401*C358</f>
        <v>0</v>
      </c>
      <c r="G401" s="372"/>
      <c r="H401" s="312">
        <f t="shared" si="235"/>
        <v>0</v>
      </c>
      <c r="I401" s="312">
        <f>H401*C358</f>
        <v>0</v>
      </c>
      <c r="J401" s="315" t="str">
        <f t="shared" si="236"/>
        <v>#DIV/0!</v>
      </c>
      <c r="K401" s="282"/>
      <c r="L401" s="282"/>
      <c r="M401" s="384"/>
      <c r="N401" s="282"/>
      <c r="O401" s="282"/>
      <c r="P401" s="290"/>
      <c r="Q401" s="290"/>
      <c r="R401" s="290"/>
      <c r="S401" s="290"/>
      <c r="T401" s="290"/>
      <c r="U401" s="290"/>
      <c r="V401" s="290"/>
      <c r="W401" s="290"/>
      <c r="X401" s="290"/>
      <c r="Y401" s="290"/>
      <c r="Z401" s="290"/>
    </row>
    <row r="402">
      <c r="A402" s="335"/>
      <c r="B402" s="349"/>
      <c r="C402" s="339"/>
      <c r="D402" s="336"/>
      <c r="E402" s="312">
        <f t="shared" si="233"/>
        <v>0</v>
      </c>
      <c r="F402" s="312">
        <f>E402*C358</f>
        <v>0</v>
      </c>
      <c r="G402" s="372"/>
      <c r="H402" s="312">
        <f t="shared" si="235"/>
        <v>0</v>
      </c>
      <c r="I402" s="312">
        <f>H402*C358</f>
        <v>0</v>
      </c>
      <c r="J402" s="315" t="str">
        <f t="shared" si="236"/>
        <v>#DIV/0!</v>
      </c>
      <c r="K402" s="282"/>
      <c r="L402" s="282"/>
      <c r="M402" s="384"/>
      <c r="N402" s="282"/>
      <c r="O402" s="282"/>
      <c r="P402" s="290"/>
      <c r="Q402" s="290"/>
      <c r="R402" s="290"/>
      <c r="S402" s="290"/>
      <c r="T402" s="290"/>
      <c r="U402" s="290"/>
      <c r="V402" s="290"/>
      <c r="W402" s="290"/>
      <c r="X402" s="290"/>
      <c r="Y402" s="290"/>
      <c r="Z402" s="290"/>
    </row>
    <row r="403">
      <c r="A403" s="335"/>
      <c r="B403" s="349"/>
      <c r="C403" s="339"/>
      <c r="D403" s="336"/>
      <c r="E403" s="312">
        <f t="shared" si="233"/>
        <v>0</v>
      </c>
      <c r="F403" s="312">
        <f>E403*C358</f>
        <v>0</v>
      </c>
      <c r="G403" s="372"/>
      <c r="H403" s="312">
        <f t="shared" si="235"/>
        <v>0</v>
      </c>
      <c r="I403" s="312">
        <f>H403*C358</f>
        <v>0</v>
      </c>
      <c r="J403" s="315" t="str">
        <f t="shared" si="236"/>
        <v>#DIV/0!</v>
      </c>
      <c r="K403" s="282"/>
      <c r="L403" s="282"/>
      <c r="M403" s="384"/>
      <c r="N403" s="282"/>
      <c r="O403" s="282"/>
      <c r="P403" s="290"/>
      <c r="Q403" s="290"/>
      <c r="R403" s="290"/>
      <c r="S403" s="290"/>
      <c r="T403" s="290"/>
      <c r="U403" s="290"/>
      <c r="V403" s="290"/>
      <c r="W403" s="290"/>
      <c r="X403" s="290"/>
      <c r="Y403" s="290"/>
      <c r="Z403" s="290"/>
    </row>
    <row r="404">
      <c r="A404" s="335"/>
      <c r="B404" s="349"/>
      <c r="C404" s="339"/>
      <c r="D404" s="336"/>
      <c r="E404" s="312">
        <f t="shared" si="233"/>
        <v>0</v>
      </c>
      <c r="F404" s="312">
        <f>E404*C358</f>
        <v>0</v>
      </c>
      <c r="G404" s="372"/>
      <c r="H404" s="312">
        <f t="shared" si="235"/>
        <v>0</v>
      </c>
      <c r="I404" s="312">
        <f>H404*C358</f>
        <v>0</v>
      </c>
      <c r="J404" s="315" t="str">
        <f t="shared" si="236"/>
        <v>#DIV/0!</v>
      </c>
      <c r="K404" s="282"/>
      <c r="L404" s="282"/>
      <c r="M404" s="384"/>
      <c r="N404" s="282"/>
      <c r="O404" s="282"/>
      <c r="P404" s="290"/>
      <c r="Q404" s="290"/>
      <c r="R404" s="290"/>
      <c r="S404" s="290"/>
      <c r="T404" s="290"/>
      <c r="U404" s="290"/>
      <c r="V404" s="290"/>
      <c r="W404" s="290"/>
      <c r="X404" s="290"/>
      <c r="Y404" s="290"/>
      <c r="Z404" s="290"/>
    </row>
    <row r="405">
      <c r="A405" s="335"/>
      <c r="B405" s="349"/>
      <c r="C405" s="339"/>
      <c r="D405" s="336"/>
      <c r="E405" s="312">
        <f t="shared" si="233"/>
        <v>0</v>
      </c>
      <c r="F405" s="312">
        <f>E405*C358</f>
        <v>0</v>
      </c>
      <c r="G405" s="372"/>
      <c r="H405" s="312">
        <f t="shared" si="235"/>
        <v>0</v>
      </c>
      <c r="I405" s="312">
        <f>H405*C358</f>
        <v>0</v>
      </c>
      <c r="J405" s="315" t="str">
        <f t="shared" si="236"/>
        <v>#DIV/0!</v>
      </c>
      <c r="K405" s="282"/>
      <c r="L405" s="282"/>
      <c r="M405" s="384"/>
      <c r="N405" s="282"/>
      <c r="O405" s="282"/>
      <c r="P405" s="290"/>
      <c r="Q405" s="290"/>
      <c r="R405" s="290"/>
      <c r="S405" s="290"/>
      <c r="T405" s="290"/>
      <c r="U405" s="290"/>
      <c r="V405" s="290"/>
      <c r="W405" s="290"/>
      <c r="X405" s="290"/>
      <c r="Y405" s="290"/>
      <c r="Z405" s="290"/>
    </row>
    <row r="406">
      <c r="A406" s="344"/>
      <c r="B406" s="345" t="s">
        <v>938</v>
      </c>
      <c r="C406" s="346">
        <f>SUM(C363:C405)</f>
        <v>54.6</v>
      </c>
      <c r="D406" s="346"/>
      <c r="E406" s="347">
        <f t="shared" ref="E406:F406" si="272">SUM(E363:E405)</f>
        <v>3003.566667</v>
      </c>
      <c r="F406" s="347">
        <f t="shared" si="272"/>
        <v>90107</v>
      </c>
      <c r="G406" s="346"/>
      <c r="H406" s="347">
        <f t="shared" ref="H406:I406" si="273">SUM(H363:H405)</f>
        <v>12284.05172</v>
      </c>
      <c r="I406" s="347">
        <f t="shared" si="273"/>
        <v>368521.5517</v>
      </c>
      <c r="J406" s="348">
        <f t="shared" si="236"/>
        <v>0.2445094448</v>
      </c>
      <c r="K406" s="282"/>
      <c r="L406" s="282"/>
      <c r="M406" s="384"/>
      <c r="N406" s="282"/>
      <c r="O406" s="282"/>
      <c r="P406" s="290"/>
      <c r="Q406" s="290"/>
      <c r="R406" s="290"/>
      <c r="S406" s="290"/>
      <c r="T406" s="290"/>
      <c r="U406" s="290"/>
      <c r="V406" s="290"/>
      <c r="W406" s="290"/>
      <c r="X406" s="290"/>
      <c r="Y406" s="290"/>
      <c r="Z406" s="290"/>
    </row>
    <row r="407">
      <c r="A407" s="335" t="str">
        <f t="shared" ref="A407:B407" si="274">A59</f>
        <v>COP-01</v>
      </c>
      <c r="B407" s="349" t="str">
        <f t="shared" si="274"/>
        <v>Damana 5</v>
      </c>
      <c r="C407" s="325">
        <v>2.0</v>
      </c>
      <c r="D407" s="352">
        <f t="shared" ref="D407:D444" si="276">D59</f>
        <v>36.6</v>
      </c>
      <c r="E407" s="312">
        <f t="shared" ref="E407:E447" si="277">D407*C407</f>
        <v>73.2</v>
      </c>
      <c r="F407" s="312">
        <f>E407*C358</f>
        <v>2196</v>
      </c>
      <c r="G407" s="375">
        <f t="shared" ref="G407:G434" si="278">G59</f>
        <v>189.6551724</v>
      </c>
      <c r="H407" s="312">
        <f t="shared" ref="H407:H447" si="279">G407*C407</f>
        <v>379.3103448</v>
      </c>
      <c r="I407" s="312">
        <f>H407*C358</f>
        <v>11379.31034</v>
      </c>
      <c r="J407" s="315">
        <f t="shared" si="236"/>
        <v>0.1929818182</v>
      </c>
      <c r="K407" s="282"/>
      <c r="L407" s="282"/>
      <c r="M407" s="384"/>
      <c r="N407" s="282"/>
      <c r="O407" s="282"/>
      <c r="P407" s="331"/>
      <c r="Q407" s="331"/>
      <c r="R407" s="331"/>
      <c r="S407" s="331"/>
      <c r="T407" s="331"/>
      <c r="U407" s="331"/>
      <c r="V407" s="331"/>
      <c r="W407" s="331"/>
      <c r="X407" s="331"/>
      <c r="Y407" s="331"/>
      <c r="Z407" s="331"/>
    </row>
    <row r="408">
      <c r="A408" s="335" t="str">
        <f t="shared" ref="A408:B408" si="275">A60</f>
        <v>COP-02</v>
      </c>
      <c r="B408" s="349" t="str">
        <f t="shared" si="275"/>
        <v>Matua</v>
      </c>
      <c r="C408" s="325">
        <v>2.0</v>
      </c>
      <c r="D408" s="352">
        <f t="shared" si="276"/>
        <v>55</v>
      </c>
      <c r="E408" s="312">
        <f t="shared" si="277"/>
        <v>110</v>
      </c>
      <c r="F408" s="312">
        <f>E408*C358</f>
        <v>3300</v>
      </c>
      <c r="G408" s="375">
        <f t="shared" si="278"/>
        <v>206.8965517</v>
      </c>
      <c r="H408" s="312">
        <f t="shared" si="279"/>
        <v>413.7931034</v>
      </c>
      <c r="I408" s="312">
        <f>H408*C358</f>
        <v>12413.7931</v>
      </c>
      <c r="J408" s="315">
        <f t="shared" si="236"/>
        <v>0.2658333333</v>
      </c>
      <c r="K408" s="282"/>
      <c r="L408" s="282"/>
      <c r="M408" s="384"/>
      <c r="N408" s="282"/>
      <c r="O408" s="282"/>
      <c r="P408" s="290"/>
      <c r="Q408" s="290"/>
      <c r="R408" s="290"/>
      <c r="S408" s="290"/>
      <c r="T408" s="290"/>
      <c r="U408" s="290"/>
      <c r="V408" s="290"/>
      <c r="W408" s="290"/>
      <c r="X408" s="290"/>
      <c r="Y408" s="290"/>
      <c r="Z408" s="290"/>
    </row>
    <row r="409">
      <c r="A409" s="335" t="str">
        <f t="shared" ref="A409:B409" si="280">A61</f>
        <v>COP-03</v>
      </c>
      <c r="B409" s="349" t="str">
        <f t="shared" si="280"/>
        <v>Kris Pinot girgio</v>
      </c>
      <c r="C409" s="325">
        <v>2.0</v>
      </c>
      <c r="D409" s="352">
        <f t="shared" si="276"/>
        <v>46.6</v>
      </c>
      <c r="E409" s="312">
        <f t="shared" si="277"/>
        <v>93.2</v>
      </c>
      <c r="F409" s="312">
        <f>E409*C358</f>
        <v>2796</v>
      </c>
      <c r="G409" s="375">
        <f t="shared" si="278"/>
        <v>189.6551724</v>
      </c>
      <c r="H409" s="312">
        <f t="shared" si="279"/>
        <v>379.3103448</v>
      </c>
      <c r="I409" s="312">
        <f>H409*C358</f>
        <v>11379.31034</v>
      </c>
      <c r="J409" s="315">
        <f t="shared" si="236"/>
        <v>0.2457090909</v>
      </c>
      <c r="K409" s="282"/>
      <c r="L409" s="282"/>
      <c r="M409" s="384"/>
      <c r="N409" s="282"/>
      <c r="O409" s="282"/>
      <c r="P409" s="290"/>
      <c r="Q409" s="290"/>
      <c r="R409" s="290"/>
      <c r="S409" s="290"/>
      <c r="T409" s="290"/>
      <c r="U409" s="290"/>
      <c r="V409" s="290"/>
      <c r="W409" s="290"/>
      <c r="X409" s="290"/>
      <c r="Y409" s="290"/>
      <c r="Z409" s="290"/>
    </row>
    <row r="410">
      <c r="A410" s="335" t="str">
        <f t="shared" ref="A410:B410" si="281">A62</f>
        <v>COP-04</v>
      </c>
      <c r="B410" s="349" t="str">
        <f t="shared" si="281"/>
        <v>Ginebra (Mínimo)</v>
      </c>
      <c r="C410" s="350">
        <f t="shared" ref="C410:C421" si="283">1/$C$358</f>
        <v>0.03333333333</v>
      </c>
      <c r="D410" s="352">
        <f t="shared" si="276"/>
        <v>19.66666667</v>
      </c>
      <c r="E410" s="312">
        <f t="shared" si="277"/>
        <v>0.6555555556</v>
      </c>
      <c r="F410" s="312">
        <f>E410*C358</f>
        <v>19.66666667</v>
      </c>
      <c r="G410" s="375">
        <f t="shared" si="278"/>
        <v>125</v>
      </c>
      <c r="H410" s="312">
        <f t="shared" si="279"/>
        <v>4.166666667</v>
      </c>
      <c r="I410" s="312">
        <f>H410*C358</f>
        <v>125</v>
      </c>
      <c r="J410" s="315">
        <f t="shared" si="236"/>
        <v>0.1573333333</v>
      </c>
      <c r="K410" s="282"/>
      <c r="L410" s="282"/>
      <c r="M410" s="384"/>
      <c r="N410" s="282"/>
      <c r="O410" s="282"/>
      <c r="P410" s="290"/>
      <c r="Q410" s="290"/>
      <c r="R410" s="290"/>
      <c r="S410" s="290"/>
      <c r="T410" s="290"/>
      <c r="U410" s="290"/>
      <c r="V410" s="290"/>
      <c r="W410" s="290"/>
      <c r="X410" s="290"/>
      <c r="Y410" s="290"/>
      <c r="Z410" s="290"/>
    </row>
    <row r="411">
      <c r="A411" s="335" t="str">
        <f t="shared" ref="A411:B411" si="282">A63</f>
        <v>COP-05</v>
      </c>
      <c r="B411" s="349" t="str">
        <f t="shared" si="282"/>
        <v>Ginebra (Máximo)</v>
      </c>
      <c r="C411" s="350">
        <f t="shared" si="283"/>
        <v>0.03333333333</v>
      </c>
      <c r="D411" s="352">
        <f t="shared" si="276"/>
        <v>57.14285714</v>
      </c>
      <c r="E411" s="312">
        <f t="shared" si="277"/>
        <v>1.904761905</v>
      </c>
      <c r="F411" s="312">
        <f>E411*C358</f>
        <v>57.14285714</v>
      </c>
      <c r="G411" s="375">
        <f t="shared" si="278"/>
        <v>258.6206897</v>
      </c>
      <c r="H411" s="312">
        <f t="shared" si="279"/>
        <v>8.620689655</v>
      </c>
      <c r="I411" s="312">
        <f>H411*C358</f>
        <v>258.6206897</v>
      </c>
      <c r="J411" s="315">
        <f t="shared" si="236"/>
        <v>0.220952381</v>
      </c>
      <c r="K411" s="282"/>
      <c r="L411" s="282"/>
      <c r="M411" s="384"/>
      <c r="N411" s="282"/>
      <c r="O411" s="282"/>
      <c r="P411" s="290"/>
      <c r="Q411" s="290"/>
      <c r="R411" s="290"/>
      <c r="S411" s="290"/>
      <c r="T411" s="290"/>
      <c r="U411" s="290"/>
      <c r="V411" s="290"/>
      <c r="W411" s="290"/>
      <c r="X411" s="290"/>
      <c r="Y411" s="290"/>
      <c r="Z411" s="290"/>
    </row>
    <row r="412">
      <c r="A412" s="335" t="str">
        <f t="shared" ref="A412:B412" si="284">A64</f>
        <v>COP-06</v>
      </c>
      <c r="B412" s="349" t="str">
        <f t="shared" si="284"/>
        <v>Whisky (Mínimo)</v>
      </c>
      <c r="C412" s="350">
        <f t="shared" si="283"/>
        <v>0.03333333333</v>
      </c>
      <c r="D412" s="352">
        <f t="shared" si="276"/>
        <v>17</v>
      </c>
      <c r="E412" s="312">
        <f t="shared" si="277"/>
        <v>0.5666666667</v>
      </c>
      <c r="F412" s="312">
        <f>E412*C358</f>
        <v>17</v>
      </c>
      <c r="G412" s="375">
        <f t="shared" si="278"/>
        <v>129.3103448</v>
      </c>
      <c r="H412" s="312">
        <f t="shared" si="279"/>
        <v>4.310344828</v>
      </c>
      <c r="I412" s="312">
        <f>H412*C358</f>
        <v>129.3103448</v>
      </c>
      <c r="J412" s="315">
        <f t="shared" si="236"/>
        <v>0.1314666667</v>
      </c>
      <c r="K412" s="282"/>
      <c r="L412" s="282"/>
      <c r="M412" s="384"/>
      <c r="N412" s="282"/>
      <c r="O412" s="282"/>
      <c r="P412" s="290"/>
      <c r="Q412" s="290"/>
      <c r="R412" s="290"/>
      <c r="S412" s="290"/>
      <c r="T412" s="290"/>
      <c r="U412" s="290"/>
      <c r="V412" s="290"/>
      <c r="W412" s="290"/>
      <c r="X412" s="290"/>
      <c r="Y412" s="290"/>
      <c r="Z412" s="290"/>
    </row>
    <row r="413">
      <c r="A413" s="335" t="str">
        <f t="shared" ref="A413:B413" si="285">A65</f>
        <v>COP-07</v>
      </c>
      <c r="B413" s="349" t="str">
        <f t="shared" si="285"/>
        <v>Whisky (Máximo)</v>
      </c>
      <c r="C413" s="350">
        <f t="shared" si="283"/>
        <v>0.03333333333</v>
      </c>
      <c r="D413" s="352">
        <f t="shared" si="276"/>
        <v>45</v>
      </c>
      <c r="E413" s="312">
        <f t="shared" si="277"/>
        <v>1.5</v>
      </c>
      <c r="F413" s="312">
        <f>E413*C358</f>
        <v>45</v>
      </c>
      <c r="G413" s="375">
        <f t="shared" si="278"/>
        <v>215.5172414</v>
      </c>
      <c r="H413" s="312">
        <f t="shared" si="279"/>
        <v>7.183908046</v>
      </c>
      <c r="I413" s="312">
        <f>H413*C358</f>
        <v>215.5172414</v>
      </c>
      <c r="J413" s="315">
        <f t="shared" si="236"/>
        <v>0.2088</v>
      </c>
      <c r="K413" s="282"/>
      <c r="L413" s="282"/>
      <c r="M413" s="384"/>
      <c r="N413" s="282"/>
      <c r="O413" s="282"/>
      <c r="P413" s="290"/>
      <c r="Q413" s="290"/>
      <c r="R413" s="290"/>
      <c r="S413" s="290"/>
      <c r="T413" s="290"/>
      <c r="U413" s="290"/>
      <c r="V413" s="290"/>
      <c r="W413" s="290"/>
      <c r="X413" s="290"/>
      <c r="Y413" s="290"/>
      <c r="Z413" s="290"/>
    </row>
    <row r="414">
      <c r="A414" s="335" t="str">
        <f t="shared" ref="A414:B414" si="286">A66</f>
        <v>COP-08</v>
      </c>
      <c r="B414" s="349" t="str">
        <f t="shared" si="286"/>
        <v>Ron (Mínimo)</v>
      </c>
      <c r="C414" s="350">
        <f t="shared" si="283"/>
        <v>0.03333333333</v>
      </c>
      <c r="D414" s="352">
        <f t="shared" si="276"/>
        <v>19</v>
      </c>
      <c r="E414" s="312">
        <f t="shared" si="277"/>
        <v>0.6333333333</v>
      </c>
      <c r="F414" s="312">
        <f>E414*C358</f>
        <v>19</v>
      </c>
      <c r="G414" s="375">
        <f t="shared" si="278"/>
        <v>133.6206897</v>
      </c>
      <c r="H414" s="312">
        <f t="shared" si="279"/>
        <v>4.454022989</v>
      </c>
      <c r="I414" s="312">
        <f>H414*C358</f>
        <v>133.6206897</v>
      </c>
      <c r="J414" s="315">
        <f t="shared" si="236"/>
        <v>0.1421935484</v>
      </c>
      <c r="K414" s="282"/>
      <c r="L414" s="282"/>
      <c r="M414" s="384"/>
      <c r="N414" s="282"/>
      <c r="O414" s="282"/>
      <c r="P414" s="290"/>
      <c r="Q414" s="290"/>
      <c r="R414" s="290"/>
      <c r="S414" s="290"/>
      <c r="T414" s="290"/>
      <c r="U414" s="290"/>
      <c r="V414" s="290"/>
      <c r="W414" s="290"/>
      <c r="X414" s="290"/>
      <c r="Y414" s="290"/>
      <c r="Z414" s="290"/>
    </row>
    <row r="415">
      <c r="A415" s="335" t="str">
        <f t="shared" ref="A415:B415" si="287">A67</f>
        <v>COP-09</v>
      </c>
      <c r="B415" s="349" t="str">
        <f t="shared" si="287"/>
        <v>Ron (Máximo)</v>
      </c>
      <c r="C415" s="350">
        <f t="shared" si="283"/>
        <v>0.03333333333</v>
      </c>
      <c r="D415" s="352">
        <f t="shared" si="276"/>
        <v>40</v>
      </c>
      <c r="E415" s="312">
        <f t="shared" si="277"/>
        <v>1.333333333</v>
      </c>
      <c r="F415" s="312">
        <f>E415*C358</f>
        <v>40</v>
      </c>
      <c r="G415" s="375">
        <f t="shared" si="278"/>
        <v>206.8965517</v>
      </c>
      <c r="H415" s="312">
        <f t="shared" si="279"/>
        <v>6.896551724</v>
      </c>
      <c r="I415" s="312">
        <f>H415*C358</f>
        <v>206.8965517</v>
      </c>
      <c r="J415" s="315">
        <f t="shared" si="236"/>
        <v>0.1933333333</v>
      </c>
      <c r="K415" s="282"/>
      <c r="L415" s="282"/>
      <c r="M415" s="384"/>
      <c r="N415" s="282"/>
      <c r="O415" s="282"/>
      <c r="P415" s="290"/>
      <c r="Q415" s="290"/>
      <c r="R415" s="290"/>
      <c r="S415" s="290"/>
      <c r="T415" s="290"/>
      <c r="U415" s="290"/>
      <c r="V415" s="290"/>
      <c r="W415" s="290"/>
      <c r="X415" s="290"/>
      <c r="Y415" s="290"/>
      <c r="Z415" s="290"/>
    </row>
    <row r="416">
      <c r="A416" s="335" t="str">
        <f t="shared" ref="A416:B416" si="288">A68</f>
        <v>COP-10</v>
      </c>
      <c r="B416" s="349" t="str">
        <f t="shared" si="288"/>
        <v>Tequila (Mínimo)</v>
      </c>
      <c r="C416" s="350">
        <f t="shared" si="283"/>
        <v>0.03333333333</v>
      </c>
      <c r="D416" s="352">
        <f t="shared" si="276"/>
        <v>15</v>
      </c>
      <c r="E416" s="312">
        <f t="shared" si="277"/>
        <v>0.5</v>
      </c>
      <c r="F416" s="312">
        <f>E416*C358</f>
        <v>15</v>
      </c>
      <c r="G416" s="375">
        <f t="shared" si="278"/>
        <v>116.3793103</v>
      </c>
      <c r="H416" s="312">
        <f t="shared" si="279"/>
        <v>3.879310345</v>
      </c>
      <c r="I416" s="312">
        <f>H416*C358</f>
        <v>116.3793103</v>
      </c>
      <c r="J416" s="315">
        <f t="shared" si="236"/>
        <v>0.1288888889</v>
      </c>
      <c r="K416" s="282"/>
      <c r="L416" s="282"/>
      <c r="M416" s="384"/>
      <c r="N416" s="282"/>
      <c r="O416" s="282"/>
      <c r="P416" s="290"/>
      <c r="Q416" s="290"/>
      <c r="R416" s="290"/>
      <c r="S416" s="290"/>
      <c r="T416" s="290"/>
      <c r="U416" s="290"/>
      <c r="V416" s="290"/>
      <c r="W416" s="290"/>
      <c r="X416" s="290"/>
      <c r="Y416" s="290"/>
      <c r="Z416" s="290"/>
    </row>
    <row r="417">
      <c r="A417" s="335" t="str">
        <f t="shared" ref="A417:B417" si="289">A69</f>
        <v>COP-11</v>
      </c>
      <c r="B417" s="349" t="str">
        <f t="shared" si="289"/>
        <v>Tequila (Máximo)</v>
      </c>
      <c r="C417" s="350">
        <f t="shared" si="283"/>
        <v>0.03333333333</v>
      </c>
      <c r="D417" s="352">
        <f t="shared" si="276"/>
        <v>35</v>
      </c>
      <c r="E417" s="312">
        <f t="shared" si="277"/>
        <v>1.166666667</v>
      </c>
      <c r="F417" s="312">
        <f>E417*C358</f>
        <v>35</v>
      </c>
      <c r="G417" s="375">
        <f t="shared" si="278"/>
        <v>172.4137931</v>
      </c>
      <c r="H417" s="312">
        <f t="shared" si="279"/>
        <v>5.747126437</v>
      </c>
      <c r="I417" s="312">
        <f>H417*C358</f>
        <v>172.4137931</v>
      </c>
      <c r="J417" s="315">
        <f t="shared" si="236"/>
        <v>0.203</v>
      </c>
      <c r="K417" s="282"/>
      <c r="L417" s="282"/>
      <c r="M417" s="384"/>
      <c r="N417" s="282"/>
      <c r="O417" s="282"/>
      <c r="P417" s="290"/>
      <c r="Q417" s="290"/>
      <c r="R417" s="290"/>
      <c r="S417" s="290"/>
      <c r="T417" s="290"/>
      <c r="U417" s="290"/>
      <c r="V417" s="290"/>
      <c r="W417" s="290"/>
      <c r="X417" s="290"/>
      <c r="Y417" s="290"/>
      <c r="Z417" s="290"/>
    </row>
    <row r="418">
      <c r="A418" s="335" t="str">
        <f t="shared" ref="A418:B418" si="290">A70</f>
        <v>COP-12</v>
      </c>
      <c r="B418" s="349" t="str">
        <f t="shared" si="290"/>
        <v>Mezcal (Mínimo)</v>
      </c>
      <c r="C418" s="350">
        <f t="shared" si="283"/>
        <v>0.03333333333</v>
      </c>
      <c r="D418" s="352">
        <f t="shared" si="276"/>
        <v>20</v>
      </c>
      <c r="E418" s="312">
        <f t="shared" si="277"/>
        <v>0.6666666667</v>
      </c>
      <c r="F418" s="312">
        <f>E418*C358</f>
        <v>20</v>
      </c>
      <c r="G418" s="375">
        <f t="shared" si="278"/>
        <v>146.5517241</v>
      </c>
      <c r="H418" s="312">
        <f t="shared" si="279"/>
        <v>4.885057471</v>
      </c>
      <c r="I418" s="312">
        <f>H418*C358</f>
        <v>146.5517241</v>
      </c>
      <c r="J418" s="315">
        <f t="shared" si="236"/>
        <v>0.1364705882</v>
      </c>
      <c r="K418" s="282"/>
      <c r="L418" s="282"/>
      <c r="M418" s="384"/>
      <c r="N418" s="282"/>
      <c r="O418" s="282"/>
      <c r="P418" s="290"/>
      <c r="Q418" s="290"/>
      <c r="R418" s="290"/>
      <c r="S418" s="290"/>
      <c r="T418" s="290"/>
      <c r="U418" s="290"/>
      <c r="V418" s="290"/>
      <c r="W418" s="290"/>
      <c r="X418" s="290"/>
      <c r="Y418" s="290"/>
      <c r="Z418" s="290"/>
    </row>
    <row r="419">
      <c r="A419" s="335" t="str">
        <f t="shared" ref="A419:B419" si="291">A71</f>
        <v>COP-13</v>
      </c>
      <c r="B419" s="349" t="str">
        <f t="shared" si="291"/>
        <v>Mezcal (Máximo)</v>
      </c>
      <c r="C419" s="350">
        <f t="shared" si="283"/>
        <v>0.03333333333</v>
      </c>
      <c r="D419" s="352">
        <f t="shared" si="276"/>
        <v>60</v>
      </c>
      <c r="E419" s="312">
        <f t="shared" si="277"/>
        <v>2</v>
      </c>
      <c r="F419" s="312">
        <f>E419*C358</f>
        <v>60</v>
      </c>
      <c r="G419" s="375">
        <f t="shared" si="278"/>
        <v>275.862069</v>
      </c>
      <c r="H419" s="312">
        <f t="shared" si="279"/>
        <v>9.195402299</v>
      </c>
      <c r="I419" s="312">
        <f>H419*C358</f>
        <v>275.862069</v>
      </c>
      <c r="J419" s="315">
        <f t="shared" si="236"/>
        <v>0.2175</v>
      </c>
      <c r="K419" s="282"/>
      <c r="L419" s="282"/>
      <c r="M419" s="384"/>
      <c r="N419" s="282"/>
      <c r="O419" s="282"/>
      <c r="P419" s="290"/>
      <c r="Q419" s="290"/>
      <c r="R419" s="290"/>
      <c r="S419" s="290"/>
      <c r="T419" s="290"/>
      <c r="U419" s="290"/>
      <c r="V419" s="290"/>
      <c r="W419" s="290"/>
      <c r="X419" s="290"/>
      <c r="Y419" s="290"/>
      <c r="Z419" s="290"/>
    </row>
    <row r="420">
      <c r="A420" s="335" t="str">
        <f t="shared" ref="A420:B420" si="292">A72</f>
        <v>COP-14</v>
      </c>
      <c r="B420" s="349" t="str">
        <f t="shared" si="292"/>
        <v>Vodka (Mínimo)</v>
      </c>
      <c r="C420" s="350">
        <f t="shared" si="283"/>
        <v>0.03333333333</v>
      </c>
      <c r="D420" s="352">
        <f t="shared" si="276"/>
        <v>12</v>
      </c>
      <c r="E420" s="312">
        <f t="shared" si="277"/>
        <v>0.4</v>
      </c>
      <c r="F420" s="312">
        <f>E420*C358</f>
        <v>12</v>
      </c>
      <c r="G420" s="375">
        <f t="shared" si="278"/>
        <v>129.3103448</v>
      </c>
      <c r="H420" s="312">
        <f t="shared" si="279"/>
        <v>4.310344828</v>
      </c>
      <c r="I420" s="312">
        <f>H420*C358</f>
        <v>129.3103448</v>
      </c>
      <c r="J420" s="315">
        <f t="shared" si="236"/>
        <v>0.0928</v>
      </c>
      <c r="K420" s="282"/>
      <c r="L420" s="282"/>
      <c r="M420" s="384"/>
      <c r="N420" s="282"/>
      <c r="O420" s="282"/>
      <c r="P420" s="290"/>
      <c r="Q420" s="290"/>
      <c r="R420" s="290"/>
      <c r="S420" s="290"/>
      <c r="T420" s="290"/>
      <c r="U420" s="290"/>
      <c r="V420" s="290"/>
      <c r="W420" s="290"/>
      <c r="X420" s="290"/>
      <c r="Y420" s="290"/>
      <c r="Z420" s="290"/>
    </row>
    <row r="421">
      <c r="A421" s="335" t="str">
        <f t="shared" ref="A421:B421" si="293">A73</f>
        <v>COP-15</v>
      </c>
      <c r="B421" s="349" t="str">
        <f t="shared" si="293"/>
        <v>Vodka (Máximo)</v>
      </c>
      <c r="C421" s="350">
        <f t="shared" si="283"/>
        <v>0.03333333333</v>
      </c>
      <c r="D421" s="352">
        <f t="shared" si="276"/>
        <v>40</v>
      </c>
      <c r="E421" s="312">
        <f t="shared" si="277"/>
        <v>1.333333333</v>
      </c>
      <c r="F421" s="312">
        <f>E421*C358</f>
        <v>40</v>
      </c>
      <c r="G421" s="375">
        <f t="shared" si="278"/>
        <v>202.5862069</v>
      </c>
      <c r="H421" s="312">
        <f t="shared" si="279"/>
        <v>6.752873563</v>
      </c>
      <c r="I421" s="312">
        <f>H421*C358</f>
        <v>202.5862069</v>
      </c>
      <c r="J421" s="315">
        <f t="shared" si="236"/>
        <v>0.1974468085</v>
      </c>
      <c r="K421" s="282"/>
      <c r="L421" s="282"/>
      <c r="M421" s="384"/>
      <c r="N421" s="282"/>
      <c r="O421" s="282"/>
      <c r="P421" s="290"/>
      <c r="Q421" s="290"/>
      <c r="R421" s="290"/>
      <c r="S421" s="290"/>
      <c r="T421" s="290"/>
      <c r="U421" s="290"/>
      <c r="V421" s="290"/>
      <c r="W421" s="290"/>
      <c r="X421" s="290"/>
      <c r="Y421" s="290"/>
      <c r="Z421" s="290"/>
    </row>
    <row r="422">
      <c r="A422" s="335" t="str">
        <f t="shared" ref="A422:B422" si="294">A74</f>
        <v/>
      </c>
      <c r="B422" s="349" t="str">
        <f t="shared" si="294"/>
        <v/>
      </c>
      <c r="C422" s="350"/>
      <c r="D422" s="352" t="str">
        <f t="shared" si="276"/>
        <v/>
      </c>
      <c r="E422" s="312">
        <f t="shared" si="277"/>
        <v>0</v>
      </c>
      <c r="F422" s="312">
        <f>E422*C358</f>
        <v>0</v>
      </c>
      <c r="G422" s="375">
        <f t="shared" si="278"/>
        <v>0</v>
      </c>
      <c r="H422" s="312">
        <f t="shared" si="279"/>
        <v>0</v>
      </c>
      <c r="I422" s="312">
        <f>H422*C358</f>
        <v>0</v>
      </c>
      <c r="J422" s="315" t="str">
        <f t="shared" si="236"/>
        <v>#DIV/0!</v>
      </c>
      <c r="K422" s="282"/>
      <c r="L422" s="282"/>
      <c r="M422" s="384"/>
      <c r="N422" s="282"/>
      <c r="O422" s="282"/>
      <c r="P422" s="331"/>
      <c r="Q422" s="331"/>
      <c r="R422" s="331"/>
      <c r="S422" s="331"/>
      <c r="T422" s="331"/>
      <c r="U422" s="331"/>
      <c r="V422" s="331"/>
      <c r="W422" s="331"/>
      <c r="X422" s="331"/>
      <c r="Y422" s="331"/>
      <c r="Z422" s="331"/>
    </row>
    <row r="423">
      <c r="A423" s="335" t="str">
        <f t="shared" ref="A423:B423" si="295">A75</f>
        <v/>
      </c>
      <c r="B423" s="349" t="str">
        <f t="shared" si="295"/>
        <v/>
      </c>
      <c r="C423" s="350"/>
      <c r="D423" s="352" t="str">
        <f t="shared" si="276"/>
        <v/>
      </c>
      <c r="E423" s="312">
        <f t="shared" si="277"/>
        <v>0</v>
      </c>
      <c r="F423" s="312">
        <f>E423*C358</f>
        <v>0</v>
      </c>
      <c r="G423" s="375">
        <f t="shared" si="278"/>
        <v>0</v>
      </c>
      <c r="H423" s="312">
        <f t="shared" si="279"/>
        <v>0</v>
      </c>
      <c r="I423" s="312">
        <f>H423*C358</f>
        <v>0</v>
      </c>
      <c r="J423" s="315" t="str">
        <f t="shared" si="236"/>
        <v>#DIV/0!</v>
      </c>
      <c r="K423" s="282"/>
      <c r="L423" s="282"/>
      <c r="M423" s="384"/>
      <c r="N423" s="282"/>
      <c r="O423" s="282"/>
      <c r="P423" s="290"/>
      <c r="Q423" s="290"/>
      <c r="R423" s="290"/>
      <c r="S423" s="290"/>
      <c r="T423" s="290"/>
      <c r="U423" s="290"/>
      <c r="V423" s="290"/>
      <c r="W423" s="290"/>
      <c r="X423" s="290"/>
      <c r="Y423" s="290"/>
      <c r="Z423" s="290"/>
    </row>
    <row r="424">
      <c r="A424" s="335" t="str">
        <f t="shared" ref="A424:B424" si="296">A76</f>
        <v/>
      </c>
      <c r="B424" s="349" t="str">
        <f t="shared" si="296"/>
        <v/>
      </c>
      <c r="C424" s="350"/>
      <c r="D424" s="352" t="str">
        <f t="shared" si="276"/>
        <v/>
      </c>
      <c r="E424" s="312">
        <f t="shared" si="277"/>
        <v>0</v>
      </c>
      <c r="F424" s="312">
        <f>E424*C358</f>
        <v>0</v>
      </c>
      <c r="G424" s="375">
        <f t="shared" si="278"/>
        <v>0</v>
      </c>
      <c r="H424" s="312">
        <f t="shared" si="279"/>
        <v>0</v>
      </c>
      <c r="I424" s="312">
        <f>H424*C358</f>
        <v>0</v>
      </c>
      <c r="J424" s="315" t="str">
        <f t="shared" si="236"/>
        <v>#DIV/0!</v>
      </c>
      <c r="K424" s="282"/>
      <c r="L424" s="282"/>
      <c r="M424" s="384"/>
      <c r="N424" s="282"/>
      <c r="O424" s="282"/>
      <c r="P424" s="290"/>
      <c r="Q424" s="290"/>
      <c r="R424" s="290"/>
      <c r="S424" s="290"/>
      <c r="T424" s="290"/>
      <c r="U424" s="290"/>
      <c r="V424" s="290"/>
      <c r="W424" s="290"/>
      <c r="X424" s="290"/>
      <c r="Y424" s="290"/>
      <c r="Z424" s="290"/>
    </row>
    <row r="425">
      <c r="A425" s="335" t="str">
        <f t="shared" ref="A425:B425" si="297">A77</f>
        <v/>
      </c>
      <c r="B425" s="349" t="str">
        <f t="shared" si="297"/>
        <v/>
      </c>
      <c r="C425" s="350"/>
      <c r="D425" s="352" t="str">
        <f t="shared" si="276"/>
        <v/>
      </c>
      <c r="E425" s="312">
        <f t="shared" si="277"/>
        <v>0</v>
      </c>
      <c r="F425" s="312">
        <f>E425*C358</f>
        <v>0</v>
      </c>
      <c r="G425" s="375">
        <f t="shared" si="278"/>
        <v>0</v>
      </c>
      <c r="H425" s="312">
        <f t="shared" si="279"/>
        <v>0</v>
      </c>
      <c r="I425" s="312">
        <f>H425*C358</f>
        <v>0</v>
      </c>
      <c r="J425" s="315" t="str">
        <f t="shared" si="236"/>
        <v>#DIV/0!</v>
      </c>
      <c r="K425" s="282"/>
      <c r="L425" s="282"/>
      <c r="M425" s="384"/>
      <c r="N425" s="282"/>
      <c r="O425" s="282"/>
      <c r="P425" s="290"/>
      <c r="Q425" s="290"/>
      <c r="R425" s="290"/>
      <c r="S425" s="290"/>
      <c r="T425" s="290"/>
      <c r="U425" s="290"/>
      <c r="V425" s="290"/>
      <c r="W425" s="290"/>
      <c r="X425" s="290"/>
      <c r="Y425" s="290"/>
      <c r="Z425" s="290"/>
    </row>
    <row r="426">
      <c r="A426" s="335" t="str">
        <f t="shared" ref="A426:B426" si="298">A78</f>
        <v/>
      </c>
      <c r="B426" s="349" t="str">
        <f t="shared" si="298"/>
        <v/>
      </c>
      <c r="C426" s="350"/>
      <c r="D426" s="352" t="str">
        <f t="shared" si="276"/>
        <v/>
      </c>
      <c r="E426" s="312">
        <f t="shared" si="277"/>
        <v>0</v>
      </c>
      <c r="F426" s="312">
        <f>E426*C358</f>
        <v>0</v>
      </c>
      <c r="G426" s="375">
        <f t="shared" si="278"/>
        <v>0</v>
      </c>
      <c r="H426" s="312">
        <f t="shared" si="279"/>
        <v>0</v>
      </c>
      <c r="I426" s="312">
        <f>H426*C358</f>
        <v>0</v>
      </c>
      <c r="J426" s="315" t="str">
        <f t="shared" si="236"/>
        <v>#DIV/0!</v>
      </c>
      <c r="K426" s="282"/>
      <c r="L426" s="282"/>
      <c r="M426" s="384"/>
      <c r="N426" s="282"/>
      <c r="O426" s="282"/>
      <c r="P426" s="290"/>
      <c r="Q426" s="290"/>
      <c r="R426" s="290"/>
      <c r="S426" s="290"/>
      <c r="T426" s="290"/>
      <c r="U426" s="290"/>
      <c r="V426" s="290"/>
      <c r="W426" s="290"/>
      <c r="X426" s="290"/>
      <c r="Y426" s="290"/>
      <c r="Z426" s="290"/>
    </row>
    <row r="427">
      <c r="A427" s="335" t="str">
        <f t="shared" ref="A427:B427" si="299">A79</f>
        <v/>
      </c>
      <c r="B427" s="349" t="str">
        <f t="shared" si="299"/>
        <v/>
      </c>
      <c r="C427" s="350"/>
      <c r="D427" s="352" t="str">
        <f t="shared" si="276"/>
        <v/>
      </c>
      <c r="E427" s="312">
        <f t="shared" si="277"/>
        <v>0</v>
      </c>
      <c r="F427" s="312">
        <f>E427*C358</f>
        <v>0</v>
      </c>
      <c r="G427" s="375">
        <f t="shared" si="278"/>
        <v>0</v>
      </c>
      <c r="H427" s="312">
        <f t="shared" si="279"/>
        <v>0</v>
      </c>
      <c r="I427" s="312">
        <f>H427*C358</f>
        <v>0</v>
      </c>
      <c r="J427" s="315" t="str">
        <f t="shared" si="236"/>
        <v>#DIV/0!</v>
      </c>
      <c r="K427" s="282"/>
      <c r="L427" s="282"/>
      <c r="M427" s="384"/>
      <c r="N427" s="282"/>
      <c r="O427" s="282"/>
      <c r="P427" s="290"/>
      <c r="Q427" s="290"/>
      <c r="R427" s="290"/>
      <c r="S427" s="290"/>
      <c r="T427" s="290"/>
      <c r="U427" s="290"/>
      <c r="V427" s="290"/>
      <c r="W427" s="290"/>
      <c r="X427" s="290"/>
      <c r="Y427" s="290"/>
      <c r="Z427" s="290"/>
    </row>
    <row r="428">
      <c r="A428" s="335" t="str">
        <f t="shared" ref="A428:B428" si="300">A80</f>
        <v/>
      </c>
      <c r="B428" s="349" t="str">
        <f t="shared" si="300"/>
        <v/>
      </c>
      <c r="C428" s="350"/>
      <c r="D428" s="352" t="str">
        <f t="shared" si="276"/>
        <v/>
      </c>
      <c r="E428" s="312">
        <f t="shared" si="277"/>
        <v>0</v>
      </c>
      <c r="F428" s="312">
        <f>E428*C358</f>
        <v>0</v>
      </c>
      <c r="G428" s="375">
        <f t="shared" si="278"/>
        <v>0</v>
      </c>
      <c r="H428" s="312">
        <f t="shared" si="279"/>
        <v>0</v>
      </c>
      <c r="I428" s="312">
        <f>H428*C358</f>
        <v>0</v>
      </c>
      <c r="J428" s="315" t="str">
        <f t="shared" si="236"/>
        <v>#DIV/0!</v>
      </c>
      <c r="K428" s="282"/>
      <c r="L428" s="282"/>
      <c r="M428" s="384"/>
      <c r="N428" s="282"/>
      <c r="O428" s="282"/>
      <c r="P428" s="290"/>
      <c r="Q428" s="290"/>
      <c r="R428" s="290"/>
      <c r="S428" s="290"/>
      <c r="T428" s="290"/>
      <c r="U428" s="290"/>
      <c r="V428" s="290"/>
      <c r="W428" s="290"/>
      <c r="X428" s="290"/>
      <c r="Y428" s="290"/>
      <c r="Z428" s="290"/>
    </row>
    <row r="429">
      <c r="A429" s="335" t="str">
        <f t="shared" ref="A429:B429" si="301">A81</f>
        <v/>
      </c>
      <c r="B429" s="349" t="str">
        <f t="shared" si="301"/>
        <v/>
      </c>
      <c r="C429" s="350"/>
      <c r="D429" s="352" t="str">
        <f t="shared" si="276"/>
        <v/>
      </c>
      <c r="E429" s="312">
        <f t="shared" si="277"/>
        <v>0</v>
      </c>
      <c r="F429" s="312">
        <f>E429*C358</f>
        <v>0</v>
      </c>
      <c r="G429" s="375">
        <f t="shared" si="278"/>
        <v>0</v>
      </c>
      <c r="H429" s="312">
        <f t="shared" si="279"/>
        <v>0</v>
      </c>
      <c r="I429" s="312">
        <f>H429*C358</f>
        <v>0</v>
      </c>
      <c r="J429" s="315" t="str">
        <f t="shared" si="236"/>
        <v>#DIV/0!</v>
      </c>
      <c r="K429" s="282"/>
      <c r="L429" s="282"/>
      <c r="M429" s="384"/>
      <c r="N429" s="282"/>
      <c r="O429" s="282"/>
      <c r="P429" s="290"/>
      <c r="Q429" s="290"/>
      <c r="R429" s="290"/>
      <c r="S429" s="290"/>
      <c r="T429" s="290"/>
      <c r="U429" s="290"/>
      <c r="V429" s="290"/>
      <c r="W429" s="290"/>
      <c r="X429" s="290"/>
      <c r="Y429" s="290"/>
      <c r="Z429" s="290"/>
    </row>
    <row r="430">
      <c r="A430" s="335" t="str">
        <f t="shared" ref="A430:B430" si="302">A82</f>
        <v/>
      </c>
      <c r="B430" s="349" t="str">
        <f t="shared" si="302"/>
        <v/>
      </c>
      <c r="C430" s="350"/>
      <c r="D430" s="352" t="str">
        <f t="shared" si="276"/>
        <v/>
      </c>
      <c r="E430" s="312">
        <f t="shared" si="277"/>
        <v>0</v>
      </c>
      <c r="F430" s="312">
        <f>E430*C358</f>
        <v>0</v>
      </c>
      <c r="G430" s="375">
        <f t="shared" si="278"/>
        <v>0</v>
      </c>
      <c r="H430" s="312">
        <f t="shared" si="279"/>
        <v>0</v>
      </c>
      <c r="I430" s="312">
        <f>H430*C358</f>
        <v>0</v>
      </c>
      <c r="J430" s="315" t="str">
        <f t="shared" si="236"/>
        <v>#DIV/0!</v>
      </c>
      <c r="K430" s="282"/>
      <c r="L430" s="282"/>
      <c r="M430" s="384"/>
      <c r="N430" s="282"/>
      <c r="O430" s="282"/>
      <c r="P430" s="290"/>
      <c r="Q430" s="290"/>
      <c r="R430" s="290"/>
      <c r="S430" s="290"/>
      <c r="T430" s="290"/>
      <c r="U430" s="290"/>
      <c r="V430" s="290"/>
      <c r="W430" s="290"/>
      <c r="X430" s="290"/>
      <c r="Y430" s="290"/>
      <c r="Z430" s="290"/>
    </row>
    <row r="431">
      <c r="A431" s="335" t="str">
        <f t="shared" ref="A431:B431" si="303">A83</f>
        <v/>
      </c>
      <c r="B431" s="349" t="str">
        <f t="shared" si="303"/>
        <v/>
      </c>
      <c r="C431" s="350"/>
      <c r="D431" s="352" t="str">
        <f t="shared" si="276"/>
        <v/>
      </c>
      <c r="E431" s="312">
        <f t="shared" si="277"/>
        <v>0</v>
      </c>
      <c r="F431" s="312">
        <f>E431*C358</f>
        <v>0</v>
      </c>
      <c r="G431" s="375">
        <f t="shared" si="278"/>
        <v>0</v>
      </c>
      <c r="H431" s="312">
        <f t="shared" si="279"/>
        <v>0</v>
      </c>
      <c r="I431" s="312">
        <f>H431*C358</f>
        <v>0</v>
      </c>
      <c r="J431" s="315" t="str">
        <f t="shared" si="236"/>
        <v>#DIV/0!</v>
      </c>
      <c r="K431" s="282"/>
      <c r="L431" s="282"/>
      <c r="M431" s="384"/>
      <c r="N431" s="282"/>
      <c r="O431" s="282"/>
      <c r="P431" s="290"/>
      <c r="Q431" s="290"/>
      <c r="R431" s="290"/>
      <c r="S431" s="290"/>
      <c r="T431" s="290"/>
      <c r="U431" s="290"/>
      <c r="V431" s="290"/>
      <c r="W431" s="290"/>
      <c r="X431" s="290"/>
      <c r="Y431" s="290"/>
      <c r="Z431" s="290"/>
    </row>
    <row r="432">
      <c r="A432" s="335" t="str">
        <f t="shared" ref="A432:B432" si="304">A84</f>
        <v/>
      </c>
      <c r="B432" s="349" t="str">
        <f t="shared" si="304"/>
        <v/>
      </c>
      <c r="C432" s="350"/>
      <c r="D432" s="352" t="str">
        <f t="shared" si="276"/>
        <v/>
      </c>
      <c r="E432" s="312">
        <f t="shared" si="277"/>
        <v>0</v>
      </c>
      <c r="F432" s="312">
        <f>E432*C358</f>
        <v>0</v>
      </c>
      <c r="G432" s="375">
        <f t="shared" si="278"/>
        <v>0</v>
      </c>
      <c r="H432" s="312">
        <f t="shared" si="279"/>
        <v>0</v>
      </c>
      <c r="I432" s="312">
        <f>H432*C358</f>
        <v>0</v>
      </c>
      <c r="J432" s="315" t="str">
        <f t="shared" si="236"/>
        <v>#DIV/0!</v>
      </c>
      <c r="K432" s="282"/>
      <c r="L432" s="282"/>
      <c r="M432" s="384"/>
      <c r="N432" s="282"/>
      <c r="O432" s="282"/>
      <c r="P432" s="290"/>
      <c r="Q432" s="290"/>
      <c r="R432" s="290"/>
      <c r="S432" s="290"/>
      <c r="T432" s="290"/>
      <c r="U432" s="290"/>
      <c r="V432" s="290"/>
      <c r="W432" s="290"/>
      <c r="X432" s="290"/>
      <c r="Y432" s="290"/>
      <c r="Z432" s="290"/>
    </row>
    <row r="433">
      <c r="A433" s="335" t="str">
        <f t="shared" ref="A433:B433" si="305">A85</f>
        <v/>
      </c>
      <c r="B433" s="349" t="str">
        <f t="shared" si="305"/>
        <v/>
      </c>
      <c r="C433" s="350"/>
      <c r="D433" s="352" t="str">
        <f t="shared" si="276"/>
        <v/>
      </c>
      <c r="E433" s="312">
        <f t="shared" si="277"/>
        <v>0</v>
      </c>
      <c r="F433" s="312">
        <f>E433*C358</f>
        <v>0</v>
      </c>
      <c r="G433" s="375">
        <f t="shared" si="278"/>
        <v>0</v>
      </c>
      <c r="H433" s="312">
        <f t="shared" si="279"/>
        <v>0</v>
      </c>
      <c r="I433" s="312">
        <f>H433*C358</f>
        <v>0</v>
      </c>
      <c r="J433" s="315" t="str">
        <f t="shared" si="236"/>
        <v>#DIV/0!</v>
      </c>
      <c r="K433" s="282"/>
      <c r="L433" s="282"/>
      <c r="M433" s="384"/>
      <c r="N433" s="282"/>
      <c r="O433" s="282"/>
      <c r="P433" s="290"/>
      <c r="Q433" s="290"/>
      <c r="R433" s="290"/>
      <c r="S433" s="290"/>
      <c r="T433" s="290"/>
      <c r="U433" s="290"/>
      <c r="V433" s="290"/>
      <c r="W433" s="290"/>
      <c r="X433" s="290"/>
      <c r="Y433" s="290"/>
      <c r="Z433" s="290"/>
    </row>
    <row r="434">
      <c r="A434" s="335" t="str">
        <f t="shared" ref="A434:B434" si="306">A86</f>
        <v/>
      </c>
      <c r="B434" s="349" t="str">
        <f t="shared" si="306"/>
        <v/>
      </c>
      <c r="C434" s="350"/>
      <c r="D434" s="352" t="str">
        <f t="shared" si="276"/>
        <v/>
      </c>
      <c r="E434" s="312">
        <f t="shared" si="277"/>
        <v>0</v>
      </c>
      <c r="F434" s="312">
        <f>E434*C358</f>
        <v>0</v>
      </c>
      <c r="G434" s="375">
        <f t="shared" si="278"/>
        <v>0</v>
      </c>
      <c r="H434" s="312">
        <f t="shared" si="279"/>
        <v>0</v>
      </c>
      <c r="I434" s="312">
        <f>H434*C358</f>
        <v>0</v>
      </c>
      <c r="J434" s="315" t="str">
        <f t="shared" si="236"/>
        <v>#DIV/0!</v>
      </c>
      <c r="K434" s="282"/>
      <c r="L434" s="282"/>
      <c r="M434" s="384"/>
      <c r="N434" s="282"/>
      <c r="O434" s="282"/>
      <c r="P434" s="290"/>
      <c r="Q434" s="290"/>
      <c r="R434" s="290"/>
      <c r="S434" s="290"/>
      <c r="T434" s="290"/>
      <c r="U434" s="290"/>
      <c r="V434" s="290"/>
      <c r="W434" s="290"/>
      <c r="X434" s="290"/>
      <c r="Y434" s="290"/>
      <c r="Z434" s="290"/>
    </row>
    <row r="435">
      <c r="A435" s="335" t="str">
        <f t="shared" ref="A435:B435" si="307">A87</f>
        <v/>
      </c>
      <c r="B435" s="349" t="str">
        <f t="shared" si="307"/>
        <v/>
      </c>
      <c r="C435" s="339"/>
      <c r="D435" s="352" t="str">
        <f t="shared" si="276"/>
        <v/>
      </c>
      <c r="E435" s="312">
        <f t="shared" si="277"/>
        <v>0</v>
      </c>
      <c r="F435" s="312">
        <f>E435*C358</f>
        <v>0</v>
      </c>
      <c r="G435" s="372"/>
      <c r="H435" s="312">
        <f t="shared" si="279"/>
        <v>0</v>
      </c>
      <c r="I435" s="312">
        <f>H435*C358</f>
        <v>0</v>
      </c>
      <c r="J435" s="315" t="str">
        <f t="shared" si="236"/>
        <v>#DIV/0!</v>
      </c>
      <c r="K435" s="282"/>
      <c r="L435" s="282"/>
      <c r="M435" s="384"/>
      <c r="N435" s="282"/>
      <c r="O435" s="282"/>
      <c r="P435" s="290"/>
      <c r="Q435" s="290"/>
      <c r="R435" s="290"/>
      <c r="S435" s="290"/>
      <c r="T435" s="290"/>
      <c r="U435" s="290"/>
      <c r="V435" s="290"/>
      <c r="W435" s="290"/>
      <c r="X435" s="290"/>
      <c r="Y435" s="290"/>
      <c r="Z435" s="290"/>
    </row>
    <row r="436">
      <c r="A436" s="335" t="str">
        <f t="shared" ref="A436:B436" si="308">A88</f>
        <v/>
      </c>
      <c r="B436" s="349" t="str">
        <f t="shared" si="308"/>
        <v/>
      </c>
      <c r="C436" s="342"/>
      <c r="D436" s="352" t="str">
        <f t="shared" si="276"/>
        <v/>
      </c>
      <c r="E436" s="312">
        <f t="shared" si="277"/>
        <v>0</v>
      </c>
      <c r="F436" s="312">
        <f>E436*C358</f>
        <v>0</v>
      </c>
      <c r="G436" s="374"/>
      <c r="H436" s="312">
        <f t="shared" si="279"/>
        <v>0</v>
      </c>
      <c r="I436" s="312">
        <f>H436*C358</f>
        <v>0</v>
      </c>
      <c r="J436" s="315" t="str">
        <f t="shared" si="236"/>
        <v>#DIV/0!</v>
      </c>
      <c r="K436" s="282"/>
      <c r="L436" s="282"/>
      <c r="M436" s="384"/>
      <c r="N436" s="282"/>
      <c r="O436" s="282"/>
      <c r="P436" s="290"/>
      <c r="Q436" s="290"/>
      <c r="R436" s="290"/>
      <c r="S436" s="290"/>
      <c r="T436" s="290"/>
      <c r="U436" s="290"/>
      <c r="V436" s="290"/>
      <c r="W436" s="290"/>
      <c r="X436" s="290"/>
      <c r="Y436" s="290"/>
      <c r="Z436" s="290"/>
    </row>
    <row r="437">
      <c r="A437" s="335" t="str">
        <f t="shared" ref="A437:B437" si="309">A89</f>
        <v/>
      </c>
      <c r="B437" s="349" t="str">
        <f t="shared" si="309"/>
        <v/>
      </c>
      <c r="C437" s="350"/>
      <c r="D437" s="352" t="str">
        <f t="shared" si="276"/>
        <v/>
      </c>
      <c r="E437" s="312">
        <f t="shared" si="277"/>
        <v>0</v>
      </c>
      <c r="F437" s="312">
        <f>E437*C358</f>
        <v>0</v>
      </c>
      <c r="G437" s="375"/>
      <c r="H437" s="312">
        <f t="shared" si="279"/>
        <v>0</v>
      </c>
      <c r="I437" s="312">
        <f>H437*C358</f>
        <v>0</v>
      </c>
      <c r="J437" s="315" t="str">
        <f t="shared" si="236"/>
        <v>#DIV/0!</v>
      </c>
      <c r="K437" s="282"/>
      <c r="L437" s="282"/>
      <c r="M437" s="384"/>
      <c r="N437" s="282"/>
      <c r="O437" s="282"/>
      <c r="P437" s="331"/>
      <c r="Q437" s="331"/>
      <c r="R437" s="331"/>
      <c r="S437" s="331"/>
      <c r="T437" s="331"/>
      <c r="U437" s="331"/>
      <c r="V437" s="331"/>
      <c r="W437" s="331"/>
      <c r="X437" s="331"/>
      <c r="Y437" s="331"/>
      <c r="Z437" s="331"/>
    </row>
    <row r="438">
      <c r="A438" s="335" t="str">
        <f t="shared" ref="A438:B438" si="310">A90</f>
        <v/>
      </c>
      <c r="B438" s="349" t="str">
        <f t="shared" si="310"/>
        <v/>
      </c>
      <c r="C438" s="339"/>
      <c r="D438" s="352" t="str">
        <f t="shared" si="276"/>
        <v/>
      </c>
      <c r="E438" s="312">
        <f t="shared" si="277"/>
        <v>0</v>
      </c>
      <c r="F438" s="312">
        <f>E438*C358</f>
        <v>0</v>
      </c>
      <c r="G438" s="372"/>
      <c r="H438" s="312">
        <f t="shared" si="279"/>
        <v>0</v>
      </c>
      <c r="I438" s="312">
        <f>H438*C358</f>
        <v>0</v>
      </c>
      <c r="J438" s="315" t="str">
        <f t="shared" si="236"/>
        <v>#DIV/0!</v>
      </c>
      <c r="K438" s="282"/>
      <c r="L438" s="282"/>
      <c r="M438" s="384"/>
      <c r="N438" s="282"/>
      <c r="O438" s="282"/>
      <c r="P438" s="290"/>
      <c r="Q438" s="290"/>
      <c r="R438" s="290"/>
      <c r="S438" s="290"/>
      <c r="T438" s="290"/>
      <c r="U438" s="290"/>
      <c r="V438" s="290"/>
      <c r="W438" s="290"/>
      <c r="X438" s="290"/>
      <c r="Y438" s="290"/>
      <c r="Z438" s="290"/>
    </row>
    <row r="439">
      <c r="A439" s="335" t="str">
        <f>A91</f>
        <v/>
      </c>
      <c r="B439" s="349" t="str">
        <f>B49</f>
        <v/>
      </c>
      <c r="C439" s="339"/>
      <c r="D439" s="352" t="str">
        <f t="shared" si="276"/>
        <v/>
      </c>
      <c r="E439" s="312">
        <f t="shared" si="277"/>
        <v>0</v>
      </c>
      <c r="F439" s="312">
        <f>E439*C358</f>
        <v>0</v>
      </c>
      <c r="G439" s="372"/>
      <c r="H439" s="312">
        <f t="shared" si="279"/>
        <v>0</v>
      </c>
      <c r="I439" s="312">
        <f>H439*C358</f>
        <v>0</v>
      </c>
      <c r="J439" s="315" t="str">
        <f t="shared" si="236"/>
        <v>#DIV/0!</v>
      </c>
      <c r="K439" s="282"/>
      <c r="L439" s="282"/>
      <c r="M439" s="384"/>
      <c r="N439" s="282"/>
      <c r="O439" s="282"/>
      <c r="P439" s="290"/>
      <c r="Q439" s="290"/>
      <c r="R439" s="290"/>
      <c r="S439" s="290"/>
      <c r="T439" s="290"/>
      <c r="U439" s="290"/>
      <c r="V439" s="290"/>
      <c r="W439" s="290"/>
      <c r="X439" s="290"/>
      <c r="Y439" s="290"/>
      <c r="Z439" s="290"/>
    </row>
    <row r="440">
      <c r="A440" s="335" t="str">
        <f t="shared" ref="A440:B440" si="311">A50</f>
        <v/>
      </c>
      <c r="B440" s="349" t="str">
        <f t="shared" si="311"/>
        <v/>
      </c>
      <c r="C440" s="339"/>
      <c r="D440" s="352" t="str">
        <f t="shared" si="276"/>
        <v/>
      </c>
      <c r="E440" s="312">
        <f t="shared" si="277"/>
        <v>0</v>
      </c>
      <c r="F440" s="312">
        <f>E440*C358</f>
        <v>0</v>
      </c>
      <c r="G440" s="372"/>
      <c r="H440" s="312">
        <f t="shared" si="279"/>
        <v>0</v>
      </c>
      <c r="I440" s="312">
        <f>H440*C358</f>
        <v>0</v>
      </c>
      <c r="J440" s="315" t="str">
        <f t="shared" si="236"/>
        <v>#DIV/0!</v>
      </c>
      <c r="K440" s="282"/>
      <c r="L440" s="282"/>
      <c r="M440" s="384"/>
      <c r="N440" s="282"/>
      <c r="O440" s="282"/>
      <c r="P440" s="290"/>
      <c r="Q440" s="290"/>
      <c r="R440" s="290"/>
      <c r="S440" s="290"/>
      <c r="T440" s="290"/>
      <c r="U440" s="290"/>
      <c r="V440" s="290"/>
      <c r="W440" s="290"/>
      <c r="X440" s="290"/>
      <c r="Y440" s="290"/>
      <c r="Z440" s="290"/>
    </row>
    <row r="441">
      <c r="A441" s="335" t="str">
        <f t="shared" ref="A441:B441" si="312">A51</f>
        <v/>
      </c>
      <c r="B441" s="349" t="str">
        <f t="shared" si="312"/>
        <v/>
      </c>
      <c r="C441" s="339"/>
      <c r="D441" s="352" t="str">
        <f t="shared" si="276"/>
        <v/>
      </c>
      <c r="E441" s="312">
        <f t="shared" si="277"/>
        <v>0</v>
      </c>
      <c r="F441" s="312">
        <f>E441*C358</f>
        <v>0</v>
      </c>
      <c r="G441" s="372"/>
      <c r="H441" s="312">
        <f t="shared" si="279"/>
        <v>0</v>
      </c>
      <c r="I441" s="312">
        <f>H441*C358</f>
        <v>0</v>
      </c>
      <c r="J441" s="315" t="str">
        <f t="shared" si="236"/>
        <v>#DIV/0!</v>
      </c>
      <c r="K441" s="282"/>
      <c r="L441" s="282"/>
      <c r="M441" s="384"/>
      <c r="N441" s="282"/>
      <c r="O441" s="282"/>
      <c r="P441" s="290"/>
      <c r="Q441" s="290"/>
      <c r="R441" s="290"/>
      <c r="S441" s="290"/>
      <c r="T441" s="290"/>
      <c r="U441" s="290"/>
      <c r="V441" s="290"/>
      <c r="W441" s="290"/>
      <c r="X441" s="290"/>
      <c r="Y441" s="290"/>
      <c r="Z441" s="290"/>
    </row>
    <row r="442">
      <c r="A442" s="335" t="str">
        <f t="shared" ref="A442:B442" si="313">A52</f>
        <v/>
      </c>
      <c r="B442" s="349" t="str">
        <f t="shared" si="313"/>
        <v/>
      </c>
      <c r="C442" s="339"/>
      <c r="D442" s="352" t="str">
        <f t="shared" si="276"/>
        <v/>
      </c>
      <c r="E442" s="312">
        <f t="shared" si="277"/>
        <v>0</v>
      </c>
      <c r="F442" s="312">
        <f>E442*C358</f>
        <v>0</v>
      </c>
      <c r="G442" s="372"/>
      <c r="H442" s="312">
        <f t="shared" si="279"/>
        <v>0</v>
      </c>
      <c r="I442" s="312">
        <f>H442*C358</f>
        <v>0</v>
      </c>
      <c r="J442" s="315" t="str">
        <f t="shared" si="236"/>
        <v>#DIV/0!</v>
      </c>
      <c r="K442" s="282"/>
      <c r="L442" s="282"/>
      <c r="M442" s="384"/>
      <c r="N442" s="282"/>
      <c r="O442" s="282"/>
      <c r="P442" s="290"/>
      <c r="Q442" s="290"/>
      <c r="R442" s="290"/>
      <c r="S442" s="290"/>
      <c r="T442" s="290"/>
      <c r="U442" s="290"/>
      <c r="V442" s="290"/>
      <c r="W442" s="290"/>
      <c r="X442" s="290"/>
      <c r="Y442" s="290"/>
      <c r="Z442" s="290"/>
    </row>
    <row r="443">
      <c r="A443" s="335" t="str">
        <f t="shared" ref="A443:B443" si="314">A53</f>
        <v/>
      </c>
      <c r="B443" s="349" t="str">
        <f t="shared" si="314"/>
        <v/>
      </c>
      <c r="C443" s="339"/>
      <c r="D443" s="352" t="str">
        <f t="shared" si="276"/>
        <v/>
      </c>
      <c r="E443" s="312">
        <f t="shared" si="277"/>
        <v>0</v>
      </c>
      <c r="F443" s="312">
        <f>E443*C358</f>
        <v>0</v>
      </c>
      <c r="G443" s="372"/>
      <c r="H443" s="312">
        <f t="shared" si="279"/>
        <v>0</v>
      </c>
      <c r="I443" s="312">
        <f>H443*C358</f>
        <v>0</v>
      </c>
      <c r="J443" s="315" t="str">
        <f t="shared" si="236"/>
        <v>#DIV/0!</v>
      </c>
      <c r="K443" s="282"/>
      <c r="L443" s="282"/>
      <c r="M443" s="384"/>
      <c r="N443" s="282"/>
      <c r="O443" s="282"/>
      <c r="P443" s="290"/>
      <c r="Q443" s="290"/>
      <c r="R443" s="290"/>
      <c r="S443" s="290"/>
      <c r="T443" s="290"/>
      <c r="U443" s="290"/>
      <c r="V443" s="290"/>
      <c r="W443" s="290"/>
      <c r="X443" s="290"/>
      <c r="Y443" s="290"/>
      <c r="Z443" s="290"/>
    </row>
    <row r="444">
      <c r="A444" s="335" t="str">
        <f t="shared" ref="A444:B444" si="315">A54</f>
        <v/>
      </c>
      <c r="B444" s="349" t="str">
        <f t="shared" si="315"/>
        <v/>
      </c>
      <c r="C444" s="339"/>
      <c r="D444" s="352" t="str">
        <f t="shared" si="276"/>
        <v/>
      </c>
      <c r="E444" s="312">
        <f t="shared" si="277"/>
        <v>0</v>
      </c>
      <c r="F444" s="312">
        <f>E444*C358</f>
        <v>0</v>
      </c>
      <c r="G444" s="372"/>
      <c r="H444" s="312">
        <f t="shared" si="279"/>
        <v>0</v>
      </c>
      <c r="I444" s="312">
        <f>H444*C358</f>
        <v>0</v>
      </c>
      <c r="J444" s="315" t="str">
        <f t="shared" si="236"/>
        <v>#DIV/0!</v>
      </c>
      <c r="K444" s="282"/>
      <c r="L444" s="282"/>
      <c r="M444" s="384"/>
      <c r="N444" s="282"/>
      <c r="O444" s="282"/>
      <c r="P444" s="290"/>
      <c r="Q444" s="290"/>
      <c r="R444" s="290"/>
      <c r="S444" s="290"/>
      <c r="T444" s="290"/>
      <c r="U444" s="290"/>
      <c r="V444" s="290"/>
      <c r="W444" s="290"/>
      <c r="X444" s="290"/>
      <c r="Y444" s="290"/>
      <c r="Z444" s="290"/>
    </row>
    <row r="445">
      <c r="A445" s="335" t="str">
        <f t="shared" ref="A445:B445" si="316">A55</f>
        <v/>
      </c>
      <c r="B445" s="349" t="str">
        <f t="shared" si="316"/>
        <v/>
      </c>
      <c r="C445" s="339"/>
      <c r="D445" s="352" t="str">
        <f t="shared" ref="D445:D447" si="318">D55</f>
        <v/>
      </c>
      <c r="E445" s="312">
        <f t="shared" si="277"/>
        <v>0</v>
      </c>
      <c r="F445" s="312">
        <f>E445*C358</f>
        <v>0</v>
      </c>
      <c r="G445" s="372"/>
      <c r="H445" s="312">
        <f t="shared" si="279"/>
        <v>0</v>
      </c>
      <c r="I445" s="312">
        <f>H445*C358</f>
        <v>0</v>
      </c>
      <c r="J445" s="315" t="str">
        <f t="shared" si="236"/>
        <v>#DIV/0!</v>
      </c>
      <c r="K445" s="282"/>
      <c r="L445" s="282"/>
      <c r="M445" s="384"/>
      <c r="N445" s="282"/>
      <c r="O445" s="282"/>
      <c r="P445" s="290"/>
      <c r="Q445" s="290"/>
      <c r="R445" s="290"/>
      <c r="S445" s="290"/>
      <c r="T445" s="290"/>
      <c r="U445" s="290"/>
      <c r="V445" s="290"/>
      <c r="W445" s="290"/>
      <c r="X445" s="290"/>
      <c r="Y445" s="290"/>
      <c r="Z445" s="290"/>
    </row>
    <row r="446">
      <c r="A446" s="335" t="str">
        <f t="shared" ref="A446:B446" si="317">A56</f>
        <v/>
      </c>
      <c r="B446" s="349" t="str">
        <f t="shared" si="317"/>
        <v/>
      </c>
      <c r="C446" s="339"/>
      <c r="D446" s="352" t="str">
        <f t="shared" si="318"/>
        <v/>
      </c>
      <c r="E446" s="312">
        <f t="shared" si="277"/>
        <v>0</v>
      </c>
      <c r="F446" s="312">
        <f>E446*C358</f>
        <v>0</v>
      </c>
      <c r="G446" s="372"/>
      <c r="H446" s="312">
        <f t="shared" si="279"/>
        <v>0</v>
      </c>
      <c r="I446" s="312">
        <f>H446*C358</f>
        <v>0</v>
      </c>
      <c r="J446" s="315" t="str">
        <f t="shared" si="236"/>
        <v>#DIV/0!</v>
      </c>
      <c r="K446" s="282"/>
      <c r="L446" s="282"/>
      <c r="M446" s="384"/>
      <c r="N446" s="282"/>
      <c r="O446" s="282"/>
      <c r="P446" s="290"/>
      <c r="Q446" s="290"/>
      <c r="R446" s="290"/>
      <c r="S446" s="290"/>
      <c r="T446" s="290"/>
      <c r="U446" s="290"/>
      <c r="V446" s="290"/>
      <c r="W446" s="290"/>
      <c r="X446" s="290"/>
      <c r="Y446" s="290"/>
      <c r="Z446" s="290"/>
    </row>
    <row r="447">
      <c r="A447" s="335" t="str">
        <f t="shared" ref="A447:B447" si="319">A57</f>
        <v/>
      </c>
      <c r="B447" s="349" t="str">
        <f t="shared" si="319"/>
        <v/>
      </c>
      <c r="C447" s="339"/>
      <c r="D447" s="352" t="str">
        <f t="shared" si="318"/>
        <v/>
      </c>
      <c r="E447" s="312">
        <f t="shared" si="277"/>
        <v>0</v>
      </c>
      <c r="F447" s="312">
        <f>E447*C358</f>
        <v>0</v>
      </c>
      <c r="G447" s="372"/>
      <c r="H447" s="312">
        <f t="shared" si="279"/>
        <v>0</v>
      </c>
      <c r="I447" s="312">
        <f>H447*C358</f>
        <v>0</v>
      </c>
      <c r="J447" s="315" t="str">
        <f t="shared" si="236"/>
        <v>#DIV/0!</v>
      </c>
      <c r="K447" s="282"/>
      <c r="L447" s="282"/>
      <c r="M447" s="384"/>
      <c r="N447" s="282"/>
      <c r="O447" s="282"/>
      <c r="P447" s="290"/>
      <c r="Q447" s="290"/>
      <c r="R447" s="290"/>
      <c r="S447" s="290"/>
      <c r="T447" s="290"/>
      <c r="U447" s="290"/>
      <c r="V447" s="290"/>
      <c r="W447" s="290"/>
      <c r="X447" s="290"/>
      <c r="Y447" s="290"/>
      <c r="Z447" s="290"/>
    </row>
    <row r="448">
      <c r="A448" s="344"/>
      <c r="B448" s="345" t="s">
        <v>968</v>
      </c>
      <c r="C448" s="346">
        <f>SUM(C407:C447)</f>
        <v>6.4</v>
      </c>
      <c r="D448" s="346"/>
      <c r="E448" s="347">
        <f t="shared" ref="E448:F448" si="320">SUM(E407:E447)</f>
        <v>289.0603175</v>
      </c>
      <c r="F448" s="347">
        <f t="shared" si="320"/>
        <v>8671.809524</v>
      </c>
      <c r="G448" s="346"/>
      <c r="H448" s="347">
        <f t="shared" ref="H448:I448" si="321">SUM(H407:H447)</f>
        <v>1242.816092</v>
      </c>
      <c r="I448" s="347">
        <f t="shared" si="321"/>
        <v>37284.48276</v>
      </c>
      <c r="J448" s="348">
        <f t="shared" si="236"/>
        <v>0.2325849491</v>
      </c>
      <c r="K448" s="282"/>
      <c r="L448" s="282"/>
      <c r="M448" s="384"/>
      <c r="N448" s="282"/>
      <c r="O448" s="282"/>
      <c r="P448" s="290"/>
      <c r="Q448" s="290"/>
      <c r="R448" s="290"/>
      <c r="S448" s="290"/>
      <c r="T448" s="290"/>
      <c r="U448" s="290"/>
      <c r="V448" s="290"/>
      <c r="W448" s="290"/>
      <c r="X448" s="290"/>
      <c r="Y448" s="290"/>
      <c r="Z448" s="290"/>
    </row>
    <row r="449">
      <c r="A449" s="323" t="str">
        <f t="shared" ref="A449:B449" si="322">A101</f>
        <v>CKT-001</v>
      </c>
      <c r="B449" s="323" t="str">
        <f t="shared" si="322"/>
        <v>Cócteles con ginebra (máximo)</v>
      </c>
      <c r="C449" s="323">
        <v>0.7</v>
      </c>
      <c r="D449" s="422">
        <f t="shared" ref="D449:D460" si="324">D101</f>
        <v>40</v>
      </c>
      <c r="E449" s="312">
        <f t="shared" ref="E449:E463" si="325">D449*C449</f>
        <v>28</v>
      </c>
      <c r="F449" s="312">
        <f>E449*C358</f>
        <v>840</v>
      </c>
      <c r="G449" s="372">
        <f t="shared" ref="G449:G456" si="326">G101</f>
        <v>224.137931</v>
      </c>
      <c r="H449" s="312">
        <f t="shared" ref="H449:H463" si="327">G449*C449</f>
        <v>156.8965517</v>
      </c>
      <c r="I449" s="312">
        <f>H449*C358</f>
        <v>4706.896552</v>
      </c>
      <c r="J449" s="315">
        <f t="shared" si="236"/>
        <v>0.1784615385</v>
      </c>
      <c r="K449" s="282"/>
      <c r="L449" s="282"/>
      <c r="M449" s="384"/>
      <c r="N449" s="282"/>
      <c r="O449" s="282"/>
      <c r="P449" s="290"/>
      <c r="Q449" s="290"/>
      <c r="R449" s="290"/>
      <c r="S449" s="290"/>
      <c r="T449" s="290"/>
      <c r="U449" s="290"/>
      <c r="V449" s="290"/>
      <c r="W449" s="290"/>
      <c r="X449" s="290"/>
      <c r="Y449" s="290"/>
      <c r="Z449" s="290"/>
    </row>
    <row r="450">
      <c r="A450" s="323" t="str">
        <f t="shared" ref="A450:B450" si="323">A102</f>
        <v>CKT-002</v>
      </c>
      <c r="B450" s="323" t="str">
        <f t="shared" si="323"/>
        <v>Cócteles con ginebra (mínimo)</v>
      </c>
      <c r="C450" s="323">
        <v>2.0</v>
      </c>
      <c r="D450" s="422">
        <f t="shared" si="324"/>
        <v>17</v>
      </c>
      <c r="E450" s="312">
        <f t="shared" si="325"/>
        <v>34</v>
      </c>
      <c r="F450" s="312">
        <f>E450*C358</f>
        <v>1020</v>
      </c>
      <c r="G450" s="372">
        <f t="shared" si="326"/>
        <v>129.3103448</v>
      </c>
      <c r="H450" s="312">
        <f t="shared" si="327"/>
        <v>258.6206897</v>
      </c>
      <c r="I450" s="312">
        <f>H450*C358</f>
        <v>7758.62069</v>
      </c>
      <c r="J450" s="315">
        <f t="shared" si="236"/>
        <v>0.1314666667</v>
      </c>
      <c r="K450" s="282"/>
      <c r="L450" s="282"/>
      <c r="M450" s="384"/>
      <c r="N450" s="282"/>
      <c r="O450" s="282"/>
      <c r="P450" s="290"/>
      <c r="Q450" s="290"/>
      <c r="R450" s="290"/>
      <c r="S450" s="290"/>
      <c r="T450" s="290"/>
      <c r="U450" s="290"/>
      <c r="V450" s="290"/>
      <c r="W450" s="290"/>
      <c r="X450" s="290"/>
      <c r="Y450" s="290"/>
      <c r="Z450" s="290"/>
    </row>
    <row r="451">
      <c r="A451" s="323" t="str">
        <f t="shared" ref="A451:B451" si="328">A103</f>
        <v>CKT-003</v>
      </c>
      <c r="B451" s="323" t="str">
        <f t="shared" si="328"/>
        <v>Cócteles con whisky (máximo)</v>
      </c>
      <c r="C451" s="323">
        <v>0.7</v>
      </c>
      <c r="D451" s="422">
        <f t="shared" si="324"/>
        <v>51</v>
      </c>
      <c r="E451" s="312">
        <f t="shared" si="325"/>
        <v>35.7</v>
      </c>
      <c r="F451" s="312">
        <f>E451*C358</f>
        <v>1071</v>
      </c>
      <c r="G451" s="372">
        <f t="shared" si="326"/>
        <v>215.5172414</v>
      </c>
      <c r="H451" s="312">
        <f t="shared" si="327"/>
        <v>150.862069</v>
      </c>
      <c r="I451" s="312">
        <f>H451*C358</f>
        <v>4525.862069</v>
      </c>
      <c r="J451" s="315">
        <f t="shared" si="236"/>
        <v>0.23664</v>
      </c>
      <c r="K451" s="282"/>
      <c r="L451" s="282"/>
      <c r="M451" s="384"/>
      <c r="N451" s="282"/>
      <c r="O451" s="282"/>
      <c r="P451" s="290"/>
      <c r="Q451" s="290"/>
      <c r="R451" s="290"/>
      <c r="S451" s="290"/>
      <c r="T451" s="290"/>
      <c r="U451" s="290"/>
      <c r="V451" s="290"/>
      <c r="W451" s="290"/>
      <c r="X451" s="290"/>
      <c r="Y451" s="290"/>
      <c r="Z451" s="290"/>
    </row>
    <row r="452">
      <c r="A452" s="323" t="str">
        <f t="shared" ref="A452:B452" si="329">A104</f>
        <v>CKT-004</v>
      </c>
      <c r="B452" s="323" t="str">
        <f t="shared" si="329"/>
        <v>Cócteles con whisky (mínimo)</v>
      </c>
      <c r="C452" s="323">
        <v>2.0</v>
      </c>
      <c r="D452" s="422">
        <f t="shared" si="324"/>
        <v>19</v>
      </c>
      <c r="E452" s="312">
        <f t="shared" si="325"/>
        <v>38</v>
      </c>
      <c r="F452" s="312">
        <f>E452*C358</f>
        <v>1140</v>
      </c>
      <c r="G452" s="372">
        <f t="shared" si="326"/>
        <v>146.5517241</v>
      </c>
      <c r="H452" s="312">
        <f t="shared" si="327"/>
        <v>293.1034483</v>
      </c>
      <c r="I452" s="312">
        <f>H452*C358</f>
        <v>8793.103448</v>
      </c>
      <c r="J452" s="315">
        <f t="shared" si="236"/>
        <v>0.1296470588</v>
      </c>
      <c r="K452" s="282"/>
      <c r="L452" s="282"/>
      <c r="M452" s="384"/>
      <c r="N452" s="282"/>
      <c r="O452" s="282"/>
      <c r="P452" s="290"/>
      <c r="Q452" s="290"/>
      <c r="R452" s="290"/>
      <c r="S452" s="290"/>
      <c r="T452" s="290"/>
      <c r="U452" s="290"/>
      <c r="V452" s="290"/>
      <c r="W452" s="290"/>
      <c r="X452" s="290"/>
      <c r="Y452" s="290"/>
      <c r="Z452" s="290"/>
    </row>
    <row r="453">
      <c r="A453" s="323" t="str">
        <f t="shared" ref="A453:B453" si="330">A105</f>
        <v>CKT-005</v>
      </c>
      <c r="B453" s="323" t="str">
        <f t="shared" si="330"/>
        <v>Cócteles con ron (máximo)</v>
      </c>
      <c r="C453" s="323">
        <v>0.8</v>
      </c>
      <c r="D453" s="422">
        <f t="shared" si="324"/>
        <v>40</v>
      </c>
      <c r="E453" s="312">
        <f t="shared" si="325"/>
        <v>32</v>
      </c>
      <c r="F453" s="312">
        <f>E453*C358</f>
        <v>960</v>
      </c>
      <c r="G453" s="372">
        <f t="shared" si="326"/>
        <v>198.2758621</v>
      </c>
      <c r="H453" s="312">
        <f t="shared" si="327"/>
        <v>158.6206897</v>
      </c>
      <c r="I453" s="312">
        <f>H453*C358</f>
        <v>4758.62069</v>
      </c>
      <c r="J453" s="315">
        <f t="shared" si="236"/>
        <v>0.2017391304</v>
      </c>
      <c r="K453" s="282"/>
      <c r="L453" s="282"/>
      <c r="M453" s="384"/>
      <c r="N453" s="282"/>
      <c r="O453" s="282"/>
      <c r="P453" s="290"/>
      <c r="Q453" s="290"/>
      <c r="R453" s="290"/>
      <c r="S453" s="290"/>
      <c r="T453" s="290"/>
      <c r="U453" s="290"/>
      <c r="V453" s="290"/>
      <c r="W453" s="290"/>
      <c r="X453" s="290"/>
      <c r="Y453" s="290"/>
      <c r="Z453" s="290"/>
    </row>
    <row r="454">
      <c r="A454" s="323" t="str">
        <f t="shared" ref="A454:B454" si="331">A106</f>
        <v>CKT-006</v>
      </c>
      <c r="B454" s="323" t="str">
        <f t="shared" si="331"/>
        <v>Cócteles con ron (mínimo)</v>
      </c>
      <c r="C454" s="323">
        <v>1.5</v>
      </c>
      <c r="D454" s="422">
        <f t="shared" si="324"/>
        <v>15</v>
      </c>
      <c r="E454" s="312">
        <f t="shared" si="325"/>
        <v>22.5</v>
      </c>
      <c r="F454" s="312">
        <f>E454*C358</f>
        <v>675</v>
      </c>
      <c r="G454" s="372">
        <f t="shared" si="326"/>
        <v>116.3793103</v>
      </c>
      <c r="H454" s="312">
        <f t="shared" si="327"/>
        <v>174.5689655</v>
      </c>
      <c r="I454" s="312">
        <f>H454*C358</f>
        <v>5237.068966</v>
      </c>
      <c r="J454" s="315">
        <f t="shared" si="236"/>
        <v>0.1288888889</v>
      </c>
      <c r="K454" s="282"/>
      <c r="L454" s="282"/>
      <c r="M454" s="384"/>
      <c r="N454" s="282"/>
      <c r="O454" s="282"/>
      <c r="P454" s="290"/>
      <c r="Q454" s="290"/>
      <c r="R454" s="290"/>
      <c r="S454" s="290"/>
      <c r="T454" s="290"/>
      <c r="U454" s="290"/>
      <c r="V454" s="290"/>
      <c r="W454" s="290"/>
      <c r="X454" s="290"/>
      <c r="Y454" s="290"/>
      <c r="Z454" s="290"/>
    </row>
    <row r="455">
      <c r="A455" s="323" t="str">
        <f t="shared" ref="A455:B455" si="332">A107</f>
        <v>CKT-007</v>
      </c>
      <c r="B455" s="323" t="str">
        <f t="shared" si="332"/>
        <v>Cócteles con tequila (máximo)</v>
      </c>
      <c r="C455" s="323">
        <v>0.6</v>
      </c>
      <c r="D455" s="422">
        <f t="shared" si="324"/>
        <v>35</v>
      </c>
      <c r="E455" s="312">
        <f t="shared" si="325"/>
        <v>21</v>
      </c>
      <c r="F455" s="312">
        <f>E455*C358</f>
        <v>630</v>
      </c>
      <c r="G455" s="372">
        <f t="shared" si="326"/>
        <v>215.5172414</v>
      </c>
      <c r="H455" s="312">
        <f t="shared" si="327"/>
        <v>129.3103448</v>
      </c>
      <c r="I455" s="312">
        <f>H455*C358</f>
        <v>3879.310345</v>
      </c>
      <c r="J455" s="315">
        <f t="shared" si="236"/>
        <v>0.1624</v>
      </c>
      <c r="K455" s="282"/>
      <c r="L455" s="282"/>
      <c r="M455" s="384"/>
      <c r="N455" s="282"/>
      <c r="O455" s="282"/>
      <c r="P455" s="290"/>
      <c r="Q455" s="290"/>
      <c r="R455" s="290"/>
      <c r="S455" s="290"/>
      <c r="T455" s="290"/>
      <c r="U455" s="290"/>
      <c r="V455" s="290"/>
      <c r="W455" s="290"/>
      <c r="X455" s="290"/>
      <c r="Y455" s="290"/>
      <c r="Z455" s="290"/>
    </row>
    <row r="456">
      <c r="A456" s="323" t="str">
        <f t="shared" ref="A456:B456" si="333">A108</f>
        <v>CKT-008</v>
      </c>
      <c r="B456" s="323" t="str">
        <f t="shared" si="333"/>
        <v>Cócteles con tequila (mínimo)</v>
      </c>
      <c r="C456" s="323">
        <v>2.0</v>
      </c>
      <c r="D456" s="422">
        <f t="shared" si="324"/>
        <v>16</v>
      </c>
      <c r="E456" s="312">
        <f t="shared" si="325"/>
        <v>32</v>
      </c>
      <c r="F456" s="312">
        <f>E456*C358</f>
        <v>960</v>
      </c>
      <c r="G456" s="372">
        <f t="shared" si="326"/>
        <v>129.3103448</v>
      </c>
      <c r="H456" s="312">
        <f t="shared" si="327"/>
        <v>258.6206897</v>
      </c>
      <c r="I456" s="312">
        <f>H456*C358</f>
        <v>7758.62069</v>
      </c>
      <c r="J456" s="315">
        <f t="shared" si="236"/>
        <v>0.1237333333</v>
      </c>
      <c r="K456" s="282"/>
      <c r="L456" s="282"/>
      <c r="M456" s="384"/>
      <c r="N456" s="282"/>
      <c r="O456" s="282"/>
      <c r="P456" s="290"/>
      <c r="Q456" s="290"/>
      <c r="R456" s="290"/>
      <c r="S456" s="290"/>
      <c r="T456" s="290"/>
      <c r="U456" s="290"/>
      <c r="V456" s="290"/>
      <c r="W456" s="290"/>
      <c r="X456" s="290"/>
      <c r="Y456" s="290"/>
      <c r="Z456" s="290"/>
    </row>
    <row r="457">
      <c r="A457" s="323" t="str">
        <f t="shared" ref="A457:B457" si="334">A109</f>
        <v>CKT-009</v>
      </c>
      <c r="B457" s="323" t="str">
        <f t="shared" si="334"/>
        <v>Cócteles con mezcal (máximo)</v>
      </c>
      <c r="C457" s="323">
        <v>0.5</v>
      </c>
      <c r="D457" s="422">
        <f t="shared" si="324"/>
        <v>47</v>
      </c>
      <c r="E457" s="312">
        <f t="shared" si="325"/>
        <v>23.5</v>
      </c>
      <c r="F457" s="312">
        <f>E457*C358</f>
        <v>705</v>
      </c>
      <c r="G457" s="372"/>
      <c r="H457" s="312">
        <f t="shared" si="327"/>
        <v>0</v>
      </c>
      <c r="I457" s="312">
        <f>H457*C358</f>
        <v>0</v>
      </c>
      <c r="J457" s="315" t="str">
        <f t="shared" si="236"/>
        <v>#DIV/0!</v>
      </c>
      <c r="K457" s="282"/>
      <c r="L457" s="282"/>
      <c r="M457" s="384"/>
      <c r="N457" s="282"/>
      <c r="O457" s="282"/>
      <c r="P457" s="290"/>
      <c r="Q457" s="290"/>
      <c r="R457" s="290"/>
      <c r="S457" s="290"/>
      <c r="T457" s="290"/>
      <c r="U457" s="290"/>
      <c r="V457" s="290"/>
      <c r="W457" s="290"/>
      <c r="X457" s="290"/>
      <c r="Y457" s="290"/>
      <c r="Z457" s="290"/>
    </row>
    <row r="458">
      <c r="A458" s="323" t="str">
        <f t="shared" ref="A458:B458" si="335">A110</f>
        <v>CKT-010</v>
      </c>
      <c r="B458" s="323" t="str">
        <f t="shared" si="335"/>
        <v>Cócteles con mezcal (mínimo)</v>
      </c>
      <c r="C458" s="323">
        <v>2.4</v>
      </c>
      <c r="D458" s="422">
        <f t="shared" si="324"/>
        <v>23</v>
      </c>
      <c r="E458" s="312">
        <f t="shared" si="325"/>
        <v>55.2</v>
      </c>
      <c r="F458" s="312">
        <f>E458*C358</f>
        <v>1656</v>
      </c>
      <c r="G458" s="372"/>
      <c r="H458" s="312">
        <f t="shared" si="327"/>
        <v>0</v>
      </c>
      <c r="I458" s="312">
        <f>H458*C358</f>
        <v>0</v>
      </c>
      <c r="J458" s="315" t="str">
        <f t="shared" si="236"/>
        <v>#DIV/0!</v>
      </c>
      <c r="K458" s="282"/>
      <c r="L458" s="282"/>
      <c r="M458" s="384"/>
      <c r="N458" s="282"/>
      <c r="O458" s="282"/>
      <c r="P458" s="290"/>
      <c r="Q458" s="290"/>
      <c r="R458" s="290"/>
      <c r="S458" s="290"/>
      <c r="T458" s="290"/>
      <c r="U458" s="290"/>
      <c r="V458" s="290"/>
      <c r="W458" s="290"/>
      <c r="X458" s="290"/>
      <c r="Y458" s="290"/>
      <c r="Z458" s="290"/>
    </row>
    <row r="459">
      <c r="A459" s="323" t="str">
        <f t="shared" ref="A459:B459" si="336">A111</f>
        <v>CKT-011</v>
      </c>
      <c r="B459" s="323" t="str">
        <f t="shared" si="336"/>
        <v>Cócteles con vodka (máximo)</v>
      </c>
      <c r="C459" s="323">
        <v>0.4</v>
      </c>
      <c r="D459" s="422">
        <f t="shared" si="324"/>
        <v>35</v>
      </c>
      <c r="E459" s="312">
        <f t="shared" si="325"/>
        <v>14</v>
      </c>
      <c r="F459" s="312">
        <f>E459*C358</f>
        <v>420</v>
      </c>
      <c r="G459" s="372"/>
      <c r="H459" s="312">
        <f t="shared" si="327"/>
        <v>0</v>
      </c>
      <c r="I459" s="312">
        <f>H459*C358</f>
        <v>0</v>
      </c>
      <c r="J459" s="315" t="str">
        <f t="shared" si="236"/>
        <v>#DIV/0!</v>
      </c>
      <c r="K459" s="282"/>
      <c r="L459" s="282"/>
      <c r="M459" s="384"/>
      <c r="N459" s="282"/>
      <c r="O459" s="282"/>
      <c r="P459" s="290"/>
      <c r="Q459" s="290"/>
      <c r="R459" s="290"/>
      <c r="S459" s="290"/>
      <c r="T459" s="290"/>
      <c r="U459" s="290"/>
      <c r="V459" s="290"/>
      <c r="W459" s="290"/>
      <c r="X459" s="290"/>
      <c r="Y459" s="290"/>
      <c r="Z459" s="290"/>
    </row>
    <row r="460">
      <c r="A460" s="323" t="str">
        <f t="shared" ref="A460:B460" si="337">A112</f>
        <v>CKT-012</v>
      </c>
      <c r="B460" s="323" t="str">
        <f t="shared" si="337"/>
        <v>Cócteles con vodka (mínimo)</v>
      </c>
      <c r="C460" s="323">
        <v>1.3</v>
      </c>
      <c r="D460" s="422">
        <f t="shared" si="324"/>
        <v>17</v>
      </c>
      <c r="E460" s="312">
        <f t="shared" si="325"/>
        <v>22.1</v>
      </c>
      <c r="F460" s="312">
        <f>E460*C358</f>
        <v>663</v>
      </c>
      <c r="G460" s="372"/>
      <c r="H460" s="312">
        <f t="shared" si="327"/>
        <v>0</v>
      </c>
      <c r="I460" s="312">
        <f>H460*C358</f>
        <v>0</v>
      </c>
      <c r="J460" s="315" t="str">
        <f t="shared" si="236"/>
        <v>#DIV/0!</v>
      </c>
      <c r="K460" s="282"/>
      <c r="L460" s="282"/>
      <c r="M460" s="384"/>
      <c r="N460" s="282"/>
      <c r="O460" s="282"/>
      <c r="P460" s="290"/>
      <c r="Q460" s="290"/>
      <c r="R460" s="290"/>
      <c r="S460" s="290"/>
      <c r="T460" s="290"/>
      <c r="U460" s="290"/>
      <c r="V460" s="290"/>
      <c r="W460" s="290"/>
      <c r="X460" s="290"/>
      <c r="Y460" s="290"/>
      <c r="Z460" s="290"/>
    </row>
    <row r="461">
      <c r="A461" s="323" t="str">
        <f t="shared" ref="A461:D461" si="338">A113</f>
        <v/>
      </c>
      <c r="B461" s="323" t="str">
        <f t="shared" si="338"/>
        <v/>
      </c>
      <c r="C461" s="323" t="str">
        <f t="shared" si="338"/>
        <v/>
      </c>
      <c r="D461" s="422" t="str">
        <f t="shared" si="338"/>
        <v/>
      </c>
      <c r="E461" s="312">
        <f t="shared" si="325"/>
        <v>0</v>
      </c>
      <c r="F461" s="312">
        <f>E461*C358</f>
        <v>0</v>
      </c>
      <c r="G461" s="372"/>
      <c r="H461" s="312">
        <f t="shared" si="327"/>
        <v>0</v>
      </c>
      <c r="I461" s="312">
        <f>H461*C358</f>
        <v>0</v>
      </c>
      <c r="J461" s="315" t="str">
        <f t="shared" si="236"/>
        <v>#DIV/0!</v>
      </c>
      <c r="K461" s="282"/>
      <c r="L461" s="282"/>
      <c r="M461" s="384"/>
      <c r="N461" s="282"/>
      <c r="O461" s="282"/>
      <c r="P461" s="290"/>
      <c r="Q461" s="290"/>
      <c r="R461" s="290"/>
      <c r="S461" s="290"/>
      <c r="T461" s="290"/>
      <c r="U461" s="290"/>
      <c r="V461" s="290"/>
      <c r="W461" s="290"/>
      <c r="X461" s="290"/>
      <c r="Y461" s="290"/>
      <c r="Z461" s="290"/>
    </row>
    <row r="462">
      <c r="A462" s="323" t="str">
        <f t="shared" ref="A462:D462" si="339">A114</f>
        <v/>
      </c>
      <c r="B462" s="323" t="str">
        <f t="shared" si="339"/>
        <v/>
      </c>
      <c r="C462" s="323" t="str">
        <f t="shared" si="339"/>
        <v/>
      </c>
      <c r="D462" s="422" t="str">
        <f t="shared" si="339"/>
        <v/>
      </c>
      <c r="E462" s="312">
        <f t="shared" si="325"/>
        <v>0</v>
      </c>
      <c r="F462" s="312">
        <f>E462*C358</f>
        <v>0</v>
      </c>
      <c r="G462" s="372"/>
      <c r="H462" s="312">
        <f t="shared" si="327"/>
        <v>0</v>
      </c>
      <c r="I462" s="312">
        <f>H462*C358</f>
        <v>0</v>
      </c>
      <c r="J462" s="315" t="str">
        <f t="shared" si="236"/>
        <v>#DIV/0!</v>
      </c>
      <c r="K462" s="282"/>
      <c r="L462" s="282"/>
      <c r="M462" s="384"/>
      <c r="N462" s="282"/>
      <c r="O462" s="282"/>
      <c r="P462" s="290"/>
      <c r="Q462" s="290"/>
      <c r="R462" s="290"/>
      <c r="S462" s="290"/>
      <c r="T462" s="290"/>
      <c r="U462" s="290"/>
      <c r="V462" s="290"/>
      <c r="W462" s="290"/>
      <c r="X462" s="290"/>
      <c r="Y462" s="290"/>
      <c r="Z462" s="290"/>
    </row>
    <row r="463">
      <c r="A463" s="323" t="str">
        <f t="shared" ref="A463:D463" si="340">A115</f>
        <v/>
      </c>
      <c r="B463" s="323" t="str">
        <f t="shared" si="340"/>
        <v/>
      </c>
      <c r="C463" s="323" t="str">
        <f t="shared" si="340"/>
        <v/>
      </c>
      <c r="D463" s="422" t="str">
        <f t="shared" si="340"/>
        <v/>
      </c>
      <c r="E463" s="312">
        <f t="shared" si="325"/>
        <v>0</v>
      </c>
      <c r="F463" s="312">
        <f>E463*C358</f>
        <v>0</v>
      </c>
      <c r="G463" s="374"/>
      <c r="H463" s="312">
        <f t="shared" si="327"/>
        <v>0</v>
      </c>
      <c r="I463" s="312">
        <f>H463*C358</f>
        <v>0</v>
      </c>
      <c r="J463" s="315" t="str">
        <f t="shared" si="236"/>
        <v>#DIV/0!</v>
      </c>
      <c r="K463" s="282"/>
      <c r="L463" s="282"/>
      <c r="M463" s="384"/>
      <c r="N463" s="282"/>
      <c r="O463" s="282"/>
      <c r="P463" s="290"/>
      <c r="Q463" s="290"/>
      <c r="R463" s="290"/>
      <c r="S463" s="290"/>
      <c r="T463" s="290"/>
      <c r="U463" s="290"/>
      <c r="V463" s="290"/>
      <c r="W463" s="290"/>
      <c r="X463" s="290"/>
      <c r="Y463" s="290"/>
      <c r="Z463" s="290"/>
    </row>
    <row r="464">
      <c r="A464" s="344"/>
      <c r="B464" s="345" t="s">
        <v>993</v>
      </c>
      <c r="C464" s="346">
        <f>SUM(C449:C463)</f>
        <v>14.9</v>
      </c>
      <c r="D464" s="376"/>
      <c r="E464" s="356">
        <f t="shared" ref="E464:F464" si="341">SUM(E449:E463)</f>
        <v>358</v>
      </c>
      <c r="F464" s="356">
        <f t="shared" si="341"/>
        <v>10740</v>
      </c>
      <c r="G464" s="376"/>
      <c r="H464" s="356">
        <f t="shared" ref="H464:I464" si="342">SUM(H449:H463)</f>
        <v>1580.603448</v>
      </c>
      <c r="I464" s="356">
        <f t="shared" si="342"/>
        <v>47418.10345</v>
      </c>
      <c r="J464" s="357">
        <f t="shared" si="236"/>
        <v>0.2264957731</v>
      </c>
      <c r="K464" s="282"/>
      <c r="L464" s="282"/>
      <c r="M464" s="384"/>
      <c r="N464" s="282"/>
      <c r="O464" s="282"/>
      <c r="P464" s="290"/>
      <c r="Q464" s="290"/>
      <c r="R464" s="290"/>
      <c r="S464" s="290"/>
      <c r="T464" s="290"/>
      <c r="U464" s="290"/>
      <c r="V464" s="290"/>
      <c r="W464" s="290"/>
      <c r="X464" s="290"/>
      <c r="Y464" s="290"/>
      <c r="Z464" s="290"/>
    </row>
    <row r="465">
      <c r="A465" s="277"/>
      <c r="B465" s="419"/>
      <c r="C465" s="419"/>
      <c r="D465" s="358" t="s">
        <v>859</v>
      </c>
      <c r="E465" s="359">
        <f t="shared" ref="E465:F465" si="343">E464+E448+E406</f>
        <v>3650.626984</v>
      </c>
      <c r="F465" s="359">
        <f t="shared" si="343"/>
        <v>109518.8095</v>
      </c>
      <c r="G465" s="290"/>
      <c r="H465" s="359">
        <f t="shared" ref="H465:I465" si="344">H464+H448+H406</f>
        <v>15107.47126</v>
      </c>
      <c r="I465" s="359">
        <f t="shared" si="344"/>
        <v>453224.1379</v>
      </c>
      <c r="J465" s="357">
        <f t="shared" si="236"/>
        <v>0.2416438145</v>
      </c>
      <c r="K465" s="282"/>
      <c r="L465" s="282"/>
      <c r="M465" s="384"/>
      <c r="N465" s="282"/>
      <c r="O465" s="282"/>
      <c r="P465" s="290"/>
      <c r="Q465" s="290"/>
      <c r="R465" s="290"/>
      <c r="S465" s="290"/>
      <c r="T465" s="290"/>
      <c r="U465" s="290"/>
      <c r="V465" s="290"/>
      <c r="W465" s="290"/>
      <c r="X465" s="290"/>
      <c r="Y465" s="290"/>
      <c r="Z465" s="290"/>
    </row>
    <row r="466">
      <c r="A466" s="277"/>
      <c r="B466" s="419"/>
      <c r="C466" s="419"/>
      <c r="D466" s="423"/>
      <c r="E466" s="424"/>
      <c r="F466" s="424"/>
      <c r="G466" s="419"/>
      <c r="H466" s="424"/>
      <c r="I466" s="424"/>
      <c r="J466" s="427"/>
      <c r="K466" s="277"/>
      <c r="L466" s="277"/>
      <c r="M466" s="381"/>
      <c r="N466" s="277"/>
      <c r="O466" s="277"/>
      <c r="P466" s="419"/>
      <c r="Q466" s="419"/>
      <c r="R466" s="419"/>
      <c r="S466" s="419"/>
      <c r="T466" s="419"/>
      <c r="U466" s="419"/>
      <c r="V466" s="419"/>
      <c r="W466" s="419"/>
      <c r="X466" s="419"/>
      <c r="Y466" s="419"/>
      <c r="Z466" s="419"/>
    </row>
    <row r="467">
      <c r="A467" s="277"/>
      <c r="B467" s="419"/>
      <c r="C467" s="419"/>
      <c r="D467" s="423"/>
      <c r="E467" s="424"/>
      <c r="F467" s="424"/>
      <c r="G467" s="419"/>
      <c r="H467" s="424"/>
      <c r="I467" s="424"/>
      <c r="J467" s="427"/>
      <c r="K467" s="277"/>
      <c r="L467" s="277"/>
      <c r="M467" s="381"/>
      <c r="N467" s="277"/>
      <c r="O467" s="277"/>
      <c r="P467" s="419"/>
      <c r="Q467" s="419"/>
      <c r="R467" s="419"/>
      <c r="S467" s="419"/>
      <c r="T467" s="419"/>
      <c r="U467" s="419"/>
      <c r="V467" s="419"/>
      <c r="W467" s="419"/>
      <c r="X467" s="419"/>
      <c r="Y467" s="419"/>
      <c r="Z467" s="419"/>
    </row>
    <row r="468">
      <c r="A468" s="291"/>
      <c r="B468" s="360" t="s">
        <v>818</v>
      </c>
      <c r="C468" s="3"/>
      <c r="D468" s="286"/>
      <c r="E468" s="385"/>
      <c r="F468" s="289"/>
      <c r="G468" s="289"/>
      <c r="H468" s="289"/>
      <c r="I468" s="289"/>
      <c r="J468" s="286"/>
      <c r="K468" s="282"/>
      <c r="L468" s="282"/>
      <c r="M468" s="384"/>
      <c r="N468" s="282"/>
      <c r="O468" s="282"/>
      <c r="P468" s="290"/>
      <c r="Q468" s="290"/>
      <c r="R468" s="290"/>
      <c r="S468" s="290"/>
      <c r="T468" s="290"/>
      <c r="U468" s="290"/>
      <c r="V468" s="290"/>
      <c r="W468" s="290"/>
      <c r="X468" s="290"/>
      <c r="Y468" s="290"/>
      <c r="Z468" s="290"/>
    </row>
    <row r="469">
      <c r="A469" s="291"/>
      <c r="B469" s="386" t="s">
        <v>822</v>
      </c>
      <c r="C469" s="299" t="str">
        <f>'Rotación'!I7</f>
        <v>Mayo</v>
      </c>
      <c r="D469" s="387"/>
      <c r="E469" s="388" t="s">
        <v>863</v>
      </c>
      <c r="F469" s="420">
        <v>2.0</v>
      </c>
      <c r="G469" s="288"/>
      <c r="H469" s="287"/>
      <c r="I469" s="289"/>
      <c r="J469" s="286"/>
      <c r="K469" s="282"/>
      <c r="L469" s="282"/>
      <c r="M469" s="384"/>
      <c r="N469" s="282"/>
      <c r="O469" s="282"/>
      <c r="P469" s="290"/>
      <c r="Q469" s="290"/>
      <c r="R469" s="290"/>
      <c r="S469" s="290"/>
      <c r="T469" s="290"/>
      <c r="U469" s="290"/>
      <c r="V469" s="290"/>
      <c r="W469" s="290"/>
      <c r="X469" s="290"/>
      <c r="Y469" s="290"/>
      <c r="Z469" s="290"/>
    </row>
    <row r="470">
      <c r="A470" s="291"/>
      <c r="B470" s="304" t="s">
        <v>824</v>
      </c>
      <c r="C470" s="299">
        <f>'Rotación'!I5</f>
        <v>44</v>
      </c>
      <c r="D470" s="390"/>
      <c r="E470" s="391" t="s">
        <v>994</v>
      </c>
      <c r="F470" s="392">
        <f>C472*F469</f>
        <v>67.25714286</v>
      </c>
      <c r="G470" s="393" t="s">
        <v>865</v>
      </c>
      <c r="H470" s="393" t="s">
        <v>866</v>
      </c>
      <c r="I470" s="289"/>
      <c r="J470" s="286"/>
      <c r="K470" s="282"/>
      <c r="L470" s="282"/>
      <c r="M470" s="384"/>
      <c r="N470" s="282"/>
      <c r="O470" s="282"/>
      <c r="P470" s="290"/>
      <c r="Q470" s="290"/>
      <c r="R470" s="290"/>
      <c r="S470" s="290"/>
      <c r="T470" s="290"/>
      <c r="U470" s="290"/>
      <c r="V470" s="290"/>
      <c r="W470" s="290"/>
      <c r="X470" s="290"/>
      <c r="Y470" s="290"/>
      <c r="Z470" s="290"/>
    </row>
    <row r="471">
      <c r="A471" s="291"/>
      <c r="B471" s="304" t="s">
        <v>795</v>
      </c>
      <c r="C471" s="306">
        <f>'Rotación'!I8</f>
        <v>0.7642857143</v>
      </c>
      <c r="D471" s="387"/>
      <c r="E471" s="394" t="s">
        <v>867</v>
      </c>
      <c r="F471" s="301">
        <v>0.05</v>
      </c>
      <c r="G471" s="302">
        <f>F471*F470</f>
        <v>3.362857143</v>
      </c>
      <c r="H471" s="365">
        <v>0.0</v>
      </c>
      <c r="I471" s="289"/>
      <c r="J471" s="286"/>
      <c r="K471" s="282"/>
      <c r="L471" s="282"/>
      <c r="M471" s="384"/>
      <c r="N471" s="282"/>
      <c r="O471" s="282"/>
      <c r="P471" s="290"/>
      <c r="Q471" s="290"/>
      <c r="R471" s="290"/>
      <c r="S471" s="290"/>
      <c r="T471" s="290"/>
      <c r="U471" s="290"/>
      <c r="V471" s="290"/>
      <c r="W471" s="290"/>
      <c r="X471" s="290"/>
      <c r="Y471" s="290"/>
      <c r="Z471" s="290"/>
    </row>
    <row r="472">
      <c r="A472" s="291"/>
      <c r="B472" s="307" t="s">
        <v>825</v>
      </c>
      <c r="C472" s="299">
        <f>C471*C470</f>
        <v>33.62857143</v>
      </c>
      <c r="D472" s="387"/>
      <c r="E472" s="394" t="s">
        <v>868</v>
      </c>
      <c r="F472" s="301">
        <v>0.8</v>
      </c>
      <c r="G472" s="302">
        <f>F472*F470</f>
        <v>53.80571429</v>
      </c>
      <c r="H472" s="365">
        <v>0.0</v>
      </c>
      <c r="I472" s="289"/>
      <c r="J472" s="286"/>
      <c r="K472" s="282"/>
      <c r="L472" s="282"/>
      <c r="M472" s="384"/>
      <c r="N472" s="282"/>
      <c r="O472" s="282"/>
      <c r="P472" s="290"/>
      <c r="Q472" s="290"/>
      <c r="R472" s="290"/>
      <c r="S472" s="290"/>
      <c r="T472" s="290"/>
      <c r="U472" s="290"/>
      <c r="V472" s="290"/>
      <c r="W472" s="290"/>
      <c r="X472" s="290"/>
      <c r="Y472" s="290"/>
      <c r="Z472" s="290"/>
    </row>
    <row r="473">
      <c r="A473" s="291"/>
      <c r="B473" s="307" t="s">
        <v>826</v>
      </c>
      <c r="C473" s="366">
        <f>C472*C474</f>
        <v>1042.485714</v>
      </c>
      <c r="D473" s="387"/>
      <c r="E473" s="394" t="s">
        <v>869</v>
      </c>
      <c r="F473" s="301">
        <v>0.15</v>
      </c>
      <c r="G473" s="302">
        <f>F473*F470</f>
        <v>10.08857143</v>
      </c>
      <c r="H473" s="365">
        <v>0.0</v>
      </c>
      <c r="I473" s="289"/>
      <c r="J473" s="286"/>
      <c r="K473" s="282"/>
      <c r="L473" s="282"/>
      <c r="M473" s="384"/>
      <c r="N473" s="282"/>
      <c r="O473" s="282"/>
      <c r="P473" s="290"/>
      <c r="Q473" s="290"/>
      <c r="R473" s="290"/>
      <c r="S473" s="290"/>
      <c r="T473" s="290"/>
      <c r="U473" s="290"/>
      <c r="V473" s="290"/>
      <c r="W473" s="290"/>
      <c r="X473" s="290"/>
      <c r="Y473" s="290"/>
      <c r="Z473" s="290"/>
    </row>
    <row r="474">
      <c r="A474" s="291"/>
      <c r="B474" s="307" t="s">
        <v>827</v>
      </c>
      <c r="C474" s="299">
        <f>'Rotación'!I4</f>
        <v>31</v>
      </c>
      <c r="D474" s="289"/>
      <c r="E474" s="289"/>
      <c r="F474" s="289"/>
      <c r="G474" s="289"/>
      <c r="H474" s="289"/>
      <c r="I474" s="289"/>
      <c r="J474" s="286"/>
      <c r="K474" s="282"/>
      <c r="L474" s="282"/>
      <c r="M474" s="384"/>
      <c r="N474" s="282"/>
      <c r="O474" s="282"/>
      <c r="P474" s="290"/>
      <c r="Q474" s="290"/>
      <c r="R474" s="290"/>
      <c r="S474" s="290"/>
      <c r="T474" s="290"/>
      <c r="U474" s="290"/>
      <c r="V474" s="290"/>
      <c r="W474" s="290"/>
      <c r="X474" s="290"/>
      <c r="Y474" s="290"/>
      <c r="Z474" s="290"/>
    </row>
    <row r="475">
      <c r="A475" s="291"/>
      <c r="B475" s="311" t="s">
        <v>870</v>
      </c>
      <c r="C475" s="312">
        <f>I581/C473</f>
        <v>368.2164077</v>
      </c>
      <c r="D475" s="289"/>
      <c r="E475" s="289"/>
      <c r="F475" s="289"/>
      <c r="G475" s="289"/>
      <c r="H475" s="289"/>
      <c r="I475" s="289"/>
      <c r="J475" s="286"/>
      <c r="K475" s="282"/>
      <c r="L475" s="282"/>
      <c r="M475" s="384"/>
      <c r="N475" s="282"/>
      <c r="O475" s="282"/>
      <c r="P475" s="290"/>
      <c r="Q475" s="290"/>
      <c r="R475" s="290"/>
      <c r="S475" s="290"/>
      <c r="T475" s="290"/>
      <c r="U475" s="290"/>
      <c r="V475" s="290"/>
      <c r="W475" s="290"/>
      <c r="X475" s="290"/>
      <c r="Y475" s="290"/>
      <c r="Z475" s="290"/>
    </row>
    <row r="476">
      <c r="A476" s="291"/>
      <c r="B476" s="311" t="s">
        <v>871</v>
      </c>
      <c r="C476" s="396">
        <f>J581</f>
        <v>0.2363546269</v>
      </c>
      <c r="D476" s="289"/>
      <c r="E476" s="289"/>
      <c r="F476" s="289"/>
      <c r="G476" s="289"/>
      <c r="H476" s="289"/>
      <c r="I476" s="289"/>
      <c r="J476" s="286"/>
      <c r="K476" s="282"/>
      <c r="L476" s="282"/>
      <c r="M476" s="384"/>
      <c r="N476" s="282"/>
      <c r="O476" s="282"/>
      <c r="P476" s="290"/>
      <c r="Q476" s="290"/>
      <c r="R476" s="290"/>
      <c r="S476" s="290"/>
      <c r="T476" s="290"/>
      <c r="U476" s="290"/>
      <c r="V476" s="290"/>
      <c r="W476" s="290"/>
      <c r="X476" s="290"/>
      <c r="Y476" s="290"/>
      <c r="Z476" s="290"/>
    </row>
    <row r="477">
      <c r="A477" s="316"/>
      <c r="B477" s="285"/>
      <c r="C477" s="285"/>
      <c r="D477" s="287"/>
      <c r="E477" s="287"/>
      <c r="F477" s="287"/>
      <c r="G477" s="287"/>
      <c r="H477" s="287"/>
      <c r="I477" s="287"/>
      <c r="J477" s="285"/>
      <c r="K477" s="282"/>
      <c r="L477" s="282"/>
      <c r="M477" s="384"/>
      <c r="N477" s="282"/>
      <c r="O477" s="282"/>
      <c r="P477" s="290"/>
      <c r="Q477" s="290"/>
      <c r="R477" s="290"/>
      <c r="S477" s="290"/>
      <c r="T477" s="290"/>
      <c r="U477" s="290"/>
      <c r="V477" s="290"/>
      <c r="W477" s="290"/>
      <c r="X477" s="290"/>
      <c r="Y477" s="290"/>
      <c r="Z477" s="290"/>
    </row>
    <row r="478">
      <c r="A478" s="398" t="s">
        <v>707</v>
      </c>
      <c r="B478" s="399" t="s">
        <v>873</v>
      </c>
      <c r="C478" s="318" t="s">
        <v>832</v>
      </c>
      <c r="D478" s="319" t="s">
        <v>834</v>
      </c>
      <c r="E478" s="319" t="s">
        <v>835</v>
      </c>
      <c r="F478" s="319" t="s">
        <v>836</v>
      </c>
      <c r="G478" s="319" t="s">
        <v>837</v>
      </c>
      <c r="H478" s="319" t="s">
        <v>838</v>
      </c>
      <c r="I478" s="319" t="s">
        <v>839</v>
      </c>
      <c r="J478" s="318" t="s">
        <v>840</v>
      </c>
      <c r="K478" s="282"/>
      <c r="L478" s="282"/>
      <c r="M478" s="384"/>
      <c r="N478" s="282"/>
      <c r="O478" s="282"/>
      <c r="P478" s="322"/>
      <c r="Q478" s="322"/>
      <c r="R478" s="322"/>
      <c r="S478" s="322"/>
      <c r="T478" s="322"/>
      <c r="U478" s="322"/>
      <c r="V478" s="322"/>
      <c r="W478" s="322"/>
      <c r="X478" s="322"/>
      <c r="Y478" s="322"/>
      <c r="Z478" s="322"/>
    </row>
    <row r="479">
      <c r="A479" s="335" t="str">
        <f t="shared" ref="A479:B479" si="345">A15</f>
        <v>BAL-01</v>
      </c>
      <c r="B479" s="349" t="str">
        <f t="shared" si="345"/>
        <v>Kris Pinot Grigio </v>
      </c>
      <c r="C479" s="350">
        <f>13/$C$474</f>
        <v>0.4193548387</v>
      </c>
      <c r="D479" s="352">
        <f t="shared" ref="D479:D517" si="347">D15</f>
        <v>180</v>
      </c>
      <c r="E479" s="312">
        <f t="shared" ref="E479:E521" si="348">D479*C479</f>
        <v>75.48387097</v>
      </c>
      <c r="F479" s="312">
        <f>E479*C474</f>
        <v>2340</v>
      </c>
      <c r="G479" s="375">
        <f t="shared" ref="G479:G521" si="349">G15</f>
        <v>1034.482759</v>
      </c>
      <c r="H479" s="312">
        <f t="shared" ref="H479:H521" si="350">G479*C479</f>
        <v>433.8153504</v>
      </c>
      <c r="I479" s="312">
        <f>H479*C474</f>
        <v>13448.27586</v>
      </c>
      <c r="J479" s="315">
        <f t="shared" ref="J479:J581" si="351">F479/I479</f>
        <v>0.174</v>
      </c>
      <c r="K479" s="282"/>
      <c r="L479" s="282"/>
      <c r="M479" s="384"/>
      <c r="N479" s="282"/>
      <c r="O479" s="282"/>
      <c r="P479" s="331"/>
      <c r="Q479" s="331"/>
      <c r="R479" s="331"/>
      <c r="S479" s="331"/>
      <c r="T479" s="331"/>
      <c r="U479" s="331"/>
      <c r="V479" s="331"/>
      <c r="W479" s="331"/>
      <c r="X479" s="331"/>
      <c r="Y479" s="331"/>
      <c r="Z479" s="331"/>
    </row>
    <row r="480">
      <c r="A480" s="335" t="str">
        <f t="shared" ref="A480:B480" si="346">A16</f>
        <v>BAL-02</v>
      </c>
      <c r="B480" s="349" t="str">
        <f t="shared" si="346"/>
        <v>Domaines schlumberger riesling</v>
      </c>
      <c r="C480" s="350">
        <f>6/$C$474</f>
        <v>0.1935483871</v>
      </c>
      <c r="D480" s="352">
        <f t="shared" si="347"/>
        <v>350</v>
      </c>
      <c r="E480" s="312">
        <f t="shared" si="348"/>
        <v>67.74193548</v>
      </c>
      <c r="F480" s="312">
        <f>E480*C474</f>
        <v>2100</v>
      </c>
      <c r="G480" s="375">
        <f t="shared" si="349"/>
        <v>1551.724138</v>
      </c>
      <c r="H480" s="312">
        <f t="shared" si="350"/>
        <v>300.3337041</v>
      </c>
      <c r="I480" s="312">
        <f>H480*C474</f>
        <v>9310.344828</v>
      </c>
      <c r="J480" s="315">
        <f t="shared" si="351"/>
        <v>0.2255555556</v>
      </c>
      <c r="K480" s="282"/>
      <c r="L480" s="282"/>
      <c r="M480" s="384"/>
      <c r="N480" s="282"/>
      <c r="O480" s="282"/>
      <c r="P480" s="290"/>
      <c r="Q480" s="290"/>
      <c r="R480" s="290"/>
      <c r="S480" s="290"/>
      <c r="T480" s="290"/>
      <c r="U480" s="290"/>
      <c r="V480" s="290"/>
      <c r="W480" s="290"/>
      <c r="X480" s="290"/>
      <c r="Y480" s="290"/>
      <c r="Z480" s="290"/>
    </row>
    <row r="481">
      <c r="A481" s="335" t="str">
        <f t="shared" ref="A481:B481" si="352">A17</f>
        <v>BAL-03</v>
      </c>
      <c r="B481" s="349" t="str">
        <f t="shared" si="352"/>
        <v>Damana 5</v>
      </c>
      <c r="C481" s="350">
        <f t="shared" ref="C481:C482" si="354">13/$C$474</f>
        <v>0.4193548387</v>
      </c>
      <c r="D481" s="352">
        <f t="shared" si="347"/>
        <v>180</v>
      </c>
      <c r="E481" s="312">
        <f t="shared" si="348"/>
        <v>75.48387097</v>
      </c>
      <c r="F481" s="312">
        <f>E481*C474</f>
        <v>2340</v>
      </c>
      <c r="G481" s="375">
        <f t="shared" si="349"/>
        <v>1120.689655</v>
      </c>
      <c r="H481" s="312">
        <f t="shared" si="350"/>
        <v>469.9666296</v>
      </c>
      <c r="I481" s="312">
        <f>H481*C474</f>
        <v>14568.96552</v>
      </c>
      <c r="J481" s="315">
        <f t="shared" si="351"/>
        <v>0.1606153846</v>
      </c>
      <c r="K481" s="282"/>
      <c r="L481" s="282"/>
      <c r="M481" s="384"/>
      <c r="N481" s="282"/>
      <c r="O481" s="282"/>
      <c r="P481" s="290"/>
      <c r="Q481" s="290"/>
      <c r="R481" s="290"/>
      <c r="S481" s="290"/>
      <c r="T481" s="290"/>
      <c r="U481" s="290"/>
      <c r="V481" s="290"/>
      <c r="W481" s="290"/>
      <c r="X481" s="290"/>
      <c r="Y481" s="290"/>
      <c r="Z481" s="290"/>
    </row>
    <row r="482">
      <c r="A482" s="335" t="str">
        <f t="shared" ref="A482:B482" si="353">A18</f>
        <v>BAL-04</v>
      </c>
      <c r="B482" s="349" t="str">
        <f t="shared" si="353"/>
        <v>Charlatan </v>
      </c>
      <c r="C482" s="350">
        <f t="shared" si="354"/>
        <v>0.4193548387</v>
      </c>
      <c r="D482" s="352">
        <f t="shared" si="347"/>
        <v>300</v>
      </c>
      <c r="E482" s="312">
        <f t="shared" si="348"/>
        <v>125.8064516</v>
      </c>
      <c r="F482" s="312">
        <f>E482*C474</f>
        <v>3900</v>
      </c>
      <c r="G482" s="375">
        <f t="shared" si="349"/>
        <v>1293.103448</v>
      </c>
      <c r="H482" s="312">
        <f t="shared" si="350"/>
        <v>542.269188</v>
      </c>
      <c r="I482" s="312">
        <f>H482*C474</f>
        <v>16810.34483</v>
      </c>
      <c r="J482" s="315">
        <f t="shared" si="351"/>
        <v>0.232</v>
      </c>
      <c r="K482" s="282"/>
      <c r="L482" s="282"/>
      <c r="M482" s="384"/>
      <c r="N482" s="282"/>
      <c r="O482" s="282"/>
      <c r="P482" s="290"/>
      <c r="Q482" s="290"/>
      <c r="R482" s="290"/>
      <c r="S482" s="290"/>
      <c r="T482" s="290"/>
      <c r="U482" s="290"/>
      <c r="V482" s="290"/>
      <c r="W482" s="290"/>
      <c r="X482" s="290"/>
      <c r="Y482" s="290"/>
      <c r="Z482" s="290"/>
    </row>
    <row r="483">
      <c r="A483" s="335" t="str">
        <f t="shared" ref="A483:B483" si="355">A19</f>
        <v>BAL-05</v>
      </c>
      <c r="B483" s="349" t="str">
        <f t="shared" si="355"/>
        <v>Cuvee constance rouge</v>
      </c>
      <c r="C483" s="350">
        <f>10/$C$474</f>
        <v>0.3225806452</v>
      </c>
      <c r="D483" s="352">
        <f t="shared" si="347"/>
        <v>430</v>
      </c>
      <c r="E483" s="312">
        <f t="shared" si="348"/>
        <v>138.7096774</v>
      </c>
      <c r="F483" s="312">
        <f>E483*C474</f>
        <v>4300</v>
      </c>
      <c r="G483" s="375">
        <f t="shared" si="349"/>
        <v>1810.344828</v>
      </c>
      <c r="H483" s="312">
        <f t="shared" si="350"/>
        <v>583.9822024</v>
      </c>
      <c r="I483" s="312">
        <f>H483*C474</f>
        <v>18103.44828</v>
      </c>
      <c r="J483" s="315">
        <f t="shared" si="351"/>
        <v>0.2375238095</v>
      </c>
      <c r="K483" s="282"/>
      <c r="L483" s="282"/>
      <c r="M483" s="384"/>
      <c r="N483" s="282"/>
      <c r="O483" s="282"/>
      <c r="P483" s="290"/>
      <c r="Q483" s="290"/>
      <c r="R483" s="290"/>
      <c r="S483" s="290"/>
      <c r="T483" s="290"/>
      <c r="U483" s="290"/>
      <c r="V483" s="290"/>
      <c r="W483" s="290"/>
      <c r="X483" s="290"/>
      <c r="Y483" s="290"/>
      <c r="Z483" s="290"/>
    </row>
    <row r="484">
      <c r="A484" s="335" t="str">
        <f t="shared" ref="A484:B484" si="356">A20</f>
        <v>BAL-06</v>
      </c>
      <c r="B484" s="349" t="str">
        <f t="shared" si="356"/>
        <v>Xion 2021</v>
      </c>
      <c r="C484" s="350">
        <f>12/$C$474</f>
        <v>0.3870967742</v>
      </c>
      <c r="D484" s="352">
        <f t="shared" si="347"/>
        <v>300</v>
      </c>
      <c r="E484" s="312">
        <f t="shared" si="348"/>
        <v>116.1290323</v>
      </c>
      <c r="F484" s="312">
        <f>E484*C474</f>
        <v>3600</v>
      </c>
      <c r="G484" s="375">
        <f t="shared" si="349"/>
        <v>1293.103448</v>
      </c>
      <c r="H484" s="312">
        <f t="shared" si="350"/>
        <v>500.5561735</v>
      </c>
      <c r="I484" s="312">
        <f>H484*C474</f>
        <v>15517.24138</v>
      </c>
      <c r="J484" s="315">
        <f t="shared" si="351"/>
        <v>0.232</v>
      </c>
      <c r="K484" s="282"/>
      <c r="L484" s="282"/>
      <c r="M484" s="384"/>
      <c r="N484" s="282"/>
      <c r="O484" s="282"/>
      <c r="P484" s="290"/>
      <c r="Q484" s="290"/>
      <c r="R484" s="290"/>
      <c r="S484" s="290"/>
      <c r="T484" s="290"/>
      <c r="U484" s="290"/>
      <c r="V484" s="290"/>
      <c r="W484" s="290"/>
      <c r="X484" s="290"/>
      <c r="Y484" s="290"/>
      <c r="Z484" s="290"/>
    </row>
    <row r="485">
      <c r="A485" s="335" t="str">
        <f t="shared" ref="A485:B485" si="357">A21</f>
        <v>BAL-07</v>
      </c>
      <c r="B485" s="349" t="str">
        <f t="shared" si="357"/>
        <v>Monte Xanic Selección</v>
      </c>
      <c r="C485" s="350">
        <f>13/$C$474</f>
        <v>0.4193548387</v>
      </c>
      <c r="D485" s="352">
        <f t="shared" si="347"/>
        <v>390</v>
      </c>
      <c r="E485" s="312">
        <f t="shared" si="348"/>
        <v>163.5483871</v>
      </c>
      <c r="F485" s="312">
        <f>E485*C474</f>
        <v>5070</v>
      </c>
      <c r="G485" s="375">
        <f t="shared" si="349"/>
        <v>1551.724138</v>
      </c>
      <c r="H485" s="312">
        <f t="shared" si="350"/>
        <v>650.7230256</v>
      </c>
      <c r="I485" s="312">
        <f>H485*C474</f>
        <v>20172.41379</v>
      </c>
      <c r="J485" s="315">
        <f t="shared" si="351"/>
        <v>0.2513333333</v>
      </c>
      <c r="K485" s="282"/>
      <c r="L485" s="282"/>
      <c r="M485" s="384"/>
      <c r="N485" s="282"/>
      <c r="O485" s="282"/>
      <c r="P485" s="290"/>
      <c r="Q485" s="290"/>
      <c r="R485" s="290"/>
      <c r="S485" s="290"/>
      <c r="T485" s="290"/>
      <c r="U485" s="290"/>
      <c r="V485" s="290"/>
      <c r="W485" s="290"/>
      <c r="X485" s="290"/>
      <c r="Y485" s="290"/>
      <c r="Z485" s="290"/>
    </row>
    <row r="486">
      <c r="A486" s="335" t="str">
        <f t="shared" ref="A486:B486" si="358">A22</f>
        <v>BAL-08</v>
      </c>
      <c r="B486" s="349" t="str">
        <f t="shared" si="358"/>
        <v>Matua </v>
      </c>
      <c r="C486" s="350">
        <f>10/$C$474</f>
        <v>0.3225806452</v>
      </c>
      <c r="D486" s="352">
        <f t="shared" si="347"/>
        <v>270</v>
      </c>
      <c r="E486" s="312">
        <f t="shared" si="348"/>
        <v>87.09677419</v>
      </c>
      <c r="F486" s="312">
        <f>E486*C474</f>
        <v>2700</v>
      </c>
      <c r="G486" s="375">
        <f t="shared" si="349"/>
        <v>1034.482759</v>
      </c>
      <c r="H486" s="312">
        <f t="shared" si="350"/>
        <v>333.7041157</v>
      </c>
      <c r="I486" s="312">
        <f>H486*C474</f>
        <v>10344.82759</v>
      </c>
      <c r="J486" s="315">
        <f t="shared" si="351"/>
        <v>0.261</v>
      </c>
      <c r="K486" s="282"/>
      <c r="L486" s="282"/>
      <c r="M486" s="384"/>
      <c r="N486" s="282"/>
      <c r="O486" s="282"/>
      <c r="P486" s="290"/>
      <c r="Q486" s="290"/>
      <c r="R486" s="290"/>
      <c r="S486" s="290"/>
      <c r="T486" s="290"/>
      <c r="U486" s="290"/>
      <c r="V486" s="290"/>
      <c r="W486" s="290"/>
      <c r="X486" s="290"/>
      <c r="Y486" s="290"/>
      <c r="Z486" s="290"/>
    </row>
    <row r="487">
      <c r="A487" s="335" t="str">
        <f t="shared" ref="A487:B487" si="359">A23</f>
        <v>BAL-09</v>
      </c>
      <c r="B487" s="349" t="str">
        <f t="shared" si="359"/>
        <v>Coueaux bourguignons Albert Bichot</v>
      </c>
      <c r="C487" s="350">
        <f>12/$C$474</f>
        <v>0.3870967742</v>
      </c>
      <c r="D487" s="352">
        <f t="shared" si="347"/>
        <v>280</v>
      </c>
      <c r="E487" s="312">
        <f t="shared" si="348"/>
        <v>108.3870968</v>
      </c>
      <c r="F487" s="312">
        <f>E487*C474</f>
        <v>3360</v>
      </c>
      <c r="G487" s="375">
        <f t="shared" si="349"/>
        <v>1206.896552</v>
      </c>
      <c r="H487" s="312">
        <f t="shared" si="350"/>
        <v>467.185762</v>
      </c>
      <c r="I487" s="312">
        <f>H487*C474</f>
        <v>14482.75862</v>
      </c>
      <c r="J487" s="315">
        <f t="shared" si="351"/>
        <v>0.232</v>
      </c>
      <c r="K487" s="282"/>
      <c r="L487" s="282"/>
      <c r="M487" s="384"/>
      <c r="N487" s="282"/>
      <c r="O487" s="282"/>
      <c r="P487" s="290"/>
      <c r="Q487" s="290"/>
      <c r="R487" s="290"/>
      <c r="S487" s="290"/>
      <c r="T487" s="290"/>
      <c r="U487" s="290"/>
      <c r="V487" s="290"/>
      <c r="W487" s="290"/>
      <c r="X487" s="290"/>
      <c r="Y487" s="290"/>
      <c r="Z487" s="290"/>
    </row>
    <row r="488">
      <c r="A488" s="335" t="str">
        <f t="shared" ref="A488:B488" si="360">A24</f>
        <v>BAL-10</v>
      </c>
      <c r="B488" s="349" t="str">
        <f t="shared" si="360"/>
        <v>Corral de campanas</v>
      </c>
      <c r="C488" s="350">
        <f>11/$C$474</f>
        <v>0.3548387097</v>
      </c>
      <c r="D488" s="352">
        <f t="shared" si="347"/>
        <v>430</v>
      </c>
      <c r="E488" s="312">
        <f t="shared" si="348"/>
        <v>152.5806452</v>
      </c>
      <c r="F488" s="312">
        <f>E488*C474</f>
        <v>4730</v>
      </c>
      <c r="G488" s="375">
        <f t="shared" si="349"/>
        <v>1637.931034</v>
      </c>
      <c r="H488" s="312">
        <f t="shared" si="350"/>
        <v>581.2013348</v>
      </c>
      <c r="I488" s="312">
        <f>H488*C474</f>
        <v>18017.24138</v>
      </c>
      <c r="J488" s="315">
        <f t="shared" si="351"/>
        <v>0.2625263158</v>
      </c>
      <c r="K488" s="282"/>
      <c r="L488" s="282"/>
      <c r="M488" s="384"/>
      <c r="N488" s="282"/>
      <c r="O488" s="282"/>
      <c r="P488" s="290"/>
      <c r="Q488" s="290"/>
      <c r="R488" s="290"/>
      <c r="S488" s="290"/>
      <c r="T488" s="290"/>
      <c r="U488" s="290"/>
      <c r="V488" s="290"/>
      <c r="W488" s="290"/>
      <c r="X488" s="290"/>
      <c r="Y488" s="290"/>
      <c r="Z488" s="290"/>
    </row>
    <row r="489">
      <c r="A489" s="335" t="str">
        <f t="shared" ref="A489:B489" si="361">A25</f>
        <v>BAL-11</v>
      </c>
      <c r="B489" s="349" t="str">
        <f t="shared" si="361"/>
        <v>Cerveza Corona</v>
      </c>
      <c r="C489" s="325">
        <v>9.0</v>
      </c>
      <c r="D489" s="352">
        <f t="shared" si="347"/>
        <v>14</v>
      </c>
      <c r="E489" s="312">
        <f t="shared" si="348"/>
        <v>126</v>
      </c>
      <c r="F489" s="312">
        <f>E489*C474</f>
        <v>3906</v>
      </c>
      <c r="G489" s="375">
        <f t="shared" si="349"/>
        <v>60.34482759</v>
      </c>
      <c r="H489" s="312">
        <f t="shared" si="350"/>
        <v>543.1034483</v>
      </c>
      <c r="I489" s="312">
        <f>H489*C474</f>
        <v>16836.2069</v>
      </c>
      <c r="J489" s="315">
        <f t="shared" si="351"/>
        <v>0.232</v>
      </c>
      <c r="K489" s="282"/>
      <c r="L489" s="282"/>
      <c r="M489" s="384"/>
      <c r="N489" s="282"/>
      <c r="O489" s="282"/>
      <c r="P489" s="290"/>
      <c r="Q489" s="290"/>
      <c r="R489" s="290"/>
      <c r="S489" s="290"/>
      <c r="T489" s="290"/>
      <c r="U489" s="290"/>
      <c r="V489" s="290"/>
      <c r="W489" s="290"/>
      <c r="X489" s="290"/>
      <c r="Y489" s="290"/>
      <c r="Z489" s="290"/>
    </row>
    <row r="490">
      <c r="A490" s="335" t="str">
        <f t="shared" ref="A490:B490" si="362">A26</f>
        <v>BAL-12</v>
      </c>
      <c r="B490" s="349" t="str">
        <f t="shared" si="362"/>
        <v>Cerveza Victoria</v>
      </c>
      <c r="C490" s="325">
        <v>5.0</v>
      </c>
      <c r="D490" s="352">
        <f t="shared" si="347"/>
        <v>14</v>
      </c>
      <c r="E490" s="312">
        <f t="shared" si="348"/>
        <v>70</v>
      </c>
      <c r="F490" s="312">
        <f>E490*C474</f>
        <v>2170</v>
      </c>
      <c r="G490" s="375">
        <f t="shared" si="349"/>
        <v>60.34482759</v>
      </c>
      <c r="H490" s="312">
        <f t="shared" si="350"/>
        <v>301.7241379</v>
      </c>
      <c r="I490" s="312">
        <f>H490*C474</f>
        <v>9353.448276</v>
      </c>
      <c r="J490" s="315">
        <f t="shared" si="351"/>
        <v>0.232</v>
      </c>
      <c r="K490" s="282"/>
      <c r="L490" s="282"/>
      <c r="M490" s="384"/>
      <c r="N490" s="282"/>
      <c r="O490" s="282"/>
      <c r="P490" s="290"/>
      <c r="Q490" s="290"/>
      <c r="R490" s="290"/>
      <c r="S490" s="290"/>
      <c r="T490" s="290"/>
      <c r="U490" s="290"/>
      <c r="V490" s="290"/>
      <c r="W490" s="290"/>
      <c r="X490" s="290"/>
      <c r="Y490" s="290"/>
      <c r="Z490" s="290"/>
    </row>
    <row r="491">
      <c r="A491" s="335" t="str">
        <f t="shared" ref="A491:B491" si="363">A27</f>
        <v>BAL-13</v>
      </c>
      <c r="B491" s="349" t="str">
        <f t="shared" si="363"/>
        <v>Modelo Especial</v>
      </c>
      <c r="C491" s="325">
        <v>5.0</v>
      </c>
      <c r="D491" s="352">
        <f t="shared" si="347"/>
        <v>12</v>
      </c>
      <c r="E491" s="312">
        <f t="shared" si="348"/>
        <v>60</v>
      </c>
      <c r="F491" s="312">
        <f>E491*C474</f>
        <v>1860</v>
      </c>
      <c r="G491" s="375">
        <f t="shared" si="349"/>
        <v>60.34482759</v>
      </c>
      <c r="H491" s="312">
        <f t="shared" si="350"/>
        <v>301.7241379</v>
      </c>
      <c r="I491" s="312">
        <f>H491*C474</f>
        <v>9353.448276</v>
      </c>
      <c r="J491" s="315">
        <f t="shared" si="351"/>
        <v>0.1988571429</v>
      </c>
      <c r="K491" s="282"/>
      <c r="L491" s="282"/>
      <c r="M491" s="384"/>
      <c r="N491" s="282"/>
      <c r="O491" s="282"/>
      <c r="P491" s="290"/>
      <c r="Q491" s="290"/>
      <c r="R491" s="290"/>
      <c r="S491" s="290"/>
      <c r="T491" s="290"/>
      <c r="U491" s="290"/>
      <c r="V491" s="290"/>
      <c r="W491" s="290"/>
      <c r="X491" s="290"/>
      <c r="Y491" s="290"/>
      <c r="Z491" s="290"/>
    </row>
    <row r="492">
      <c r="A492" s="335" t="str">
        <f t="shared" ref="A492:B492" si="364">A28</f>
        <v>BAL-14</v>
      </c>
      <c r="B492" s="349" t="str">
        <f t="shared" si="364"/>
        <v>Negra Modelo</v>
      </c>
      <c r="C492" s="325">
        <v>7.0</v>
      </c>
      <c r="D492" s="352">
        <f t="shared" si="347"/>
        <v>12</v>
      </c>
      <c r="E492" s="312">
        <f t="shared" si="348"/>
        <v>84</v>
      </c>
      <c r="F492" s="312">
        <f>E492*C474</f>
        <v>2604</v>
      </c>
      <c r="G492" s="375">
        <f t="shared" si="349"/>
        <v>60.34482759</v>
      </c>
      <c r="H492" s="312">
        <f t="shared" si="350"/>
        <v>422.4137931</v>
      </c>
      <c r="I492" s="312">
        <f>H492*C474</f>
        <v>13094.82759</v>
      </c>
      <c r="J492" s="315">
        <f t="shared" si="351"/>
        <v>0.1988571429</v>
      </c>
      <c r="K492" s="282"/>
      <c r="L492" s="282"/>
      <c r="M492" s="384"/>
      <c r="N492" s="282"/>
      <c r="O492" s="282"/>
      <c r="P492" s="290"/>
      <c r="Q492" s="290"/>
      <c r="R492" s="290"/>
      <c r="S492" s="290"/>
      <c r="T492" s="290"/>
      <c r="U492" s="290"/>
      <c r="V492" s="290"/>
      <c r="W492" s="290"/>
      <c r="X492" s="290"/>
      <c r="Y492" s="290"/>
      <c r="Z492" s="290"/>
    </row>
    <row r="493">
      <c r="A493" s="335" t="str">
        <f t="shared" ref="A493:B493" si="365">A29</f>
        <v>BAL-15</v>
      </c>
      <c r="B493" s="349" t="str">
        <f t="shared" si="365"/>
        <v>Hofbrau Schwarze</v>
      </c>
      <c r="C493" s="350">
        <f>18/$C$474</f>
        <v>0.5806451613</v>
      </c>
      <c r="D493" s="352">
        <f t="shared" si="347"/>
        <v>50</v>
      </c>
      <c r="E493" s="312">
        <f t="shared" si="348"/>
        <v>29.03225806</v>
      </c>
      <c r="F493" s="312">
        <f>E493*C474</f>
        <v>900</v>
      </c>
      <c r="G493" s="375">
        <f t="shared" si="349"/>
        <v>163.7931034</v>
      </c>
      <c r="H493" s="312">
        <f t="shared" si="350"/>
        <v>95.10567297</v>
      </c>
      <c r="I493" s="312">
        <f>H493*C474</f>
        <v>2948.275862</v>
      </c>
      <c r="J493" s="315">
        <f t="shared" si="351"/>
        <v>0.3052631579</v>
      </c>
      <c r="K493" s="282"/>
      <c r="L493" s="282"/>
      <c r="M493" s="384"/>
      <c r="N493" s="282"/>
      <c r="O493" s="282"/>
      <c r="P493" s="290"/>
      <c r="Q493" s="290"/>
      <c r="R493" s="290"/>
      <c r="S493" s="290"/>
      <c r="T493" s="290"/>
      <c r="U493" s="290"/>
      <c r="V493" s="290"/>
      <c r="W493" s="290"/>
      <c r="X493" s="290"/>
      <c r="Y493" s="290"/>
      <c r="Z493" s="290"/>
    </row>
    <row r="494">
      <c r="A494" s="335" t="str">
        <f t="shared" ref="A494:B494" si="366">A30</f>
        <v>BAL-16</v>
      </c>
      <c r="B494" s="349" t="str">
        <f t="shared" si="366"/>
        <v>Paulaner Weissbier Dunkel</v>
      </c>
      <c r="C494" s="350">
        <f>20/$C$474</f>
        <v>0.6451612903</v>
      </c>
      <c r="D494" s="352">
        <f t="shared" si="347"/>
        <v>50</v>
      </c>
      <c r="E494" s="312">
        <f t="shared" si="348"/>
        <v>32.25806452</v>
      </c>
      <c r="F494" s="312">
        <f>E494*C474</f>
        <v>1000</v>
      </c>
      <c r="G494" s="375">
        <f t="shared" si="349"/>
        <v>163.7931034</v>
      </c>
      <c r="H494" s="312">
        <f t="shared" si="350"/>
        <v>105.67297</v>
      </c>
      <c r="I494" s="312">
        <f>H494*C474</f>
        <v>3275.862069</v>
      </c>
      <c r="J494" s="315">
        <f t="shared" si="351"/>
        <v>0.3052631579</v>
      </c>
      <c r="K494" s="282"/>
      <c r="L494" s="282"/>
      <c r="M494" s="384"/>
      <c r="N494" s="282"/>
      <c r="O494" s="282"/>
      <c r="P494" s="331"/>
      <c r="Q494" s="331"/>
      <c r="R494" s="331"/>
      <c r="S494" s="331"/>
      <c r="T494" s="331"/>
      <c r="U494" s="331"/>
      <c r="V494" s="331"/>
      <c r="W494" s="331"/>
      <c r="X494" s="331"/>
      <c r="Y494" s="331"/>
      <c r="Z494" s="331"/>
    </row>
    <row r="495">
      <c r="A495" s="335" t="str">
        <f t="shared" ref="A495:B495" si="367">A31</f>
        <v>BAL-17</v>
      </c>
      <c r="B495" s="349" t="str">
        <f t="shared" si="367"/>
        <v>Leffe Brune </v>
      </c>
      <c r="C495" s="350">
        <f>17/$C$474</f>
        <v>0.5483870968</v>
      </c>
      <c r="D495" s="352">
        <f t="shared" si="347"/>
        <v>27</v>
      </c>
      <c r="E495" s="312">
        <f t="shared" si="348"/>
        <v>14.80645161</v>
      </c>
      <c r="F495" s="312">
        <f>E495*C474</f>
        <v>459</v>
      </c>
      <c r="G495" s="375">
        <f t="shared" si="349"/>
        <v>94.82758621</v>
      </c>
      <c r="H495" s="312">
        <f t="shared" si="350"/>
        <v>52.00222469</v>
      </c>
      <c r="I495" s="312">
        <f>H495*C474</f>
        <v>1612.068966</v>
      </c>
      <c r="J495" s="315">
        <f t="shared" si="351"/>
        <v>0.2847272727</v>
      </c>
      <c r="K495" s="282"/>
      <c r="L495" s="282"/>
      <c r="M495" s="384"/>
      <c r="N495" s="282"/>
      <c r="O495" s="282"/>
      <c r="P495" s="290"/>
      <c r="Q495" s="290"/>
      <c r="R495" s="290"/>
      <c r="S495" s="290"/>
      <c r="T495" s="290"/>
      <c r="U495" s="290"/>
      <c r="V495" s="290"/>
      <c r="W495" s="290"/>
      <c r="X495" s="290"/>
      <c r="Y495" s="290"/>
      <c r="Z495" s="290"/>
    </row>
    <row r="496">
      <c r="A496" s="335" t="str">
        <f t="shared" ref="A496:B496" si="368">A32</f>
        <v>BAL-18</v>
      </c>
      <c r="B496" s="349" t="str">
        <f t="shared" si="368"/>
        <v>Pueblito Hercules </v>
      </c>
      <c r="C496" s="350">
        <f>21/$C$474</f>
        <v>0.6774193548</v>
      </c>
      <c r="D496" s="352">
        <f t="shared" si="347"/>
        <v>45</v>
      </c>
      <c r="E496" s="312">
        <f t="shared" si="348"/>
        <v>30.48387097</v>
      </c>
      <c r="F496" s="312">
        <f>E496*C474</f>
        <v>945</v>
      </c>
      <c r="G496" s="375">
        <f t="shared" si="349"/>
        <v>155.1724138</v>
      </c>
      <c r="H496" s="312">
        <f t="shared" si="350"/>
        <v>105.1167964</v>
      </c>
      <c r="I496" s="312">
        <f>H496*C474</f>
        <v>3258.62069</v>
      </c>
      <c r="J496" s="315">
        <f t="shared" si="351"/>
        <v>0.29</v>
      </c>
      <c r="K496" s="282"/>
      <c r="L496" s="282"/>
      <c r="M496" s="384"/>
      <c r="N496" s="282"/>
      <c r="O496" s="282"/>
      <c r="P496" s="290"/>
      <c r="Q496" s="290"/>
      <c r="R496" s="290"/>
      <c r="S496" s="290"/>
      <c r="T496" s="290"/>
      <c r="U496" s="290"/>
      <c r="V496" s="290"/>
      <c r="W496" s="290"/>
      <c r="X496" s="290"/>
      <c r="Y496" s="290"/>
      <c r="Z496" s="290"/>
    </row>
    <row r="497">
      <c r="A497" s="335" t="str">
        <f t="shared" ref="A497:B497" si="369">A33</f>
        <v>BAL-19</v>
      </c>
      <c r="B497" s="349" t="str">
        <f t="shared" si="369"/>
        <v>Colimita </v>
      </c>
      <c r="C497" s="350">
        <f t="shared" ref="C497:C498" si="371">27/$C$474</f>
        <v>0.8709677419</v>
      </c>
      <c r="D497" s="352">
        <f t="shared" si="347"/>
        <v>26</v>
      </c>
      <c r="E497" s="312">
        <f t="shared" si="348"/>
        <v>22.64516129</v>
      </c>
      <c r="F497" s="312">
        <f>E497*C474</f>
        <v>702</v>
      </c>
      <c r="G497" s="375">
        <f t="shared" si="349"/>
        <v>86.20689655</v>
      </c>
      <c r="H497" s="312">
        <f t="shared" si="350"/>
        <v>75.08342603</v>
      </c>
      <c r="I497" s="312">
        <f>H497*C474</f>
        <v>2327.586207</v>
      </c>
      <c r="J497" s="315">
        <f t="shared" si="351"/>
        <v>0.3016</v>
      </c>
      <c r="K497" s="282"/>
      <c r="L497" s="282"/>
      <c r="M497" s="384"/>
      <c r="N497" s="282"/>
      <c r="O497" s="282"/>
      <c r="P497" s="290"/>
      <c r="Q497" s="290"/>
      <c r="R497" s="290"/>
      <c r="S497" s="290"/>
      <c r="T497" s="290"/>
      <c r="U497" s="290"/>
      <c r="V497" s="290"/>
      <c r="W497" s="290"/>
      <c r="X497" s="290"/>
      <c r="Y497" s="290"/>
      <c r="Z497" s="290"/>
    </row>
    <row r="498">
      <c r="A498" s="335" t="str">
        <f t="shared" ref="A498:B498" si="370">A34</f>
        <v>BAL-20</v>
      </c>
      <c r="B498" s="349" t="str">
        <f t="shared" si="370"/>
        <v>Insurgente rompe olas IPA</v>
      </c>
      <c r="C498" s="350">
        <f t="shared" si="371"/>
        <v>0.8709677419</v>
      </c>
      <c r="D498" s="352">
        <f t="shared" si="347"/>
        <v>30</v>
      </c>
      <c r="E498" s="312">
        <f t="shared" si="348"/>
        <v>26.12903226</v>
      </c>
      <c r="F498" s="312">
        <f>E498*C474</f>
        <v>810</v>
      </c>
      <c r="G498" s="375">
        <f t="shared" si="349"/>
        <v>99.13793103</v>
      </c>
      <c r="H498" s="312">
        <f t="shared" si="350"/>
        <v>86.34593993</v>
      </c>
      <c r="I498" s="312">
        <f>H498*C474</f>
        <v>2676.724138</v>
      </c>
      <c r="J498" s="315">
        <f t="shared" si="351"/>
        <v>0.3026086957</v>
      </c>
      <c r="K498" s="282"/>
      <c r="L498" s="282"/>
      <c r="M498" s="384"/>
      <c r="N498" s="282"/>
      <c r="O498" s="282"/>
      <c r="P498" s="290"/>
      <c r="Q498" s="290"/>
      <c r="R498" s="290"/>
      <c r="S498" s="290"/>
      <c r="T498" s="290"/>
      <c r="U498" s="290"/>
      <c r="V498" s="290"/>
      <c r="W498" s="290"/>
      <c r="X498" s="290"/>
      <c r="Y498" s="290"/>
      <c r="Z498" s="290"/>
    </row>
    <row r="499">
      <c r="A499" s="335" t="str">
        <f t="shared" ref="A499:B499" si="372">A35</f>
        <v>BNA-01</v>
      </c>
      <c r="B499" s="349" t="str">
        <f t="shared" si="372"/>
        <v>Coca Cola</v>
      </c>
      <c r="C499" s="325">
        <v>3.0</v>
      </c>
      <c r="D499" s="352">
        <f t="shared" si="347"/>
        <v>17</v>
      </c>
      <c r="E499" s="312">
        <f t="shared" si="348"/>
        <v>51</v>
      </c>
      <c r="F499" s="312">
        <f>E499*C474</f>
        <v>1581</v>
      </c>
      <c r="G499" s="375">
        <f t="shared" si="349"/>
        <v>56.03448276</v>
      </c>
      <c r="H499" s="312">
        <f t="shared" si="350"/>
        <v>168.1034483</v>
      </c>
      <c r="I499" s="312">
        <f>H499*C474</f>
        <v>5211.206897</v>
      </c>
      <c r="J499" s="315">
        <f t="shared" si="351"/>
        <v>0.3033846154</v>
      </c>
      <c r="K499" s="282"/>
      <c r="L499" s="282"/>
      <c r="M499" s="384"/>
      <c r="N499" s="282"/>
      <c r="O499" s="282"/>
      <c r="P499" s="290"/>
      <c r="Q499" s="290"/>
      <c r="R499" s="290"/>
      <c r="S499" s="290"/>
      <c r="T499" s="290"/>
      <c r="U499" s="290"/>
      <c r="V499" s="290"/>
      <c r="W499" s="290"/>
      <c r="X499" s="290"/>
      <c r="Y499" s="290"/>
      <c r="Z499" s="290"/>
    </row>
    <row r="500">
      <c r="A500" s="335" t="str">
        <f t="shared" ref="A500:B500" si="373">A36</f>
        <v>BNA-02</v>
      </c>
      <c r="B500" s="349" t="str">
        <f t="shared" si="373"/>
        <v>Coca Cola Zero</v>
      </c>
      <c r="C500" s="325">
        <v>2.0</v>
      </c>
      <c r="D500" s="352">
        <f t="shared" si="347"/>
        <v>17</v>
      </c>
      <c r="E500" s="312">
        <f t="shared" si="348"/>
        <v>34</v>
      </c>
      <c r="F500" s="312">
        <f>E500*C474</f>
        <v>1054</v>
      </c>
      <c r="G500" s="375">
        <f t="shared" si="349"/>
        <v>56.03448276</v>
      </c>
      <c r="H500" s="312">
        <f t="shared" si="350"/>
        <v>112.0689655</v>
      </c>
      <c r="I500" s="312">
        <f>H500*C474</f>
        <v>3474.137931</v>
      </c>
      <c r="J500" s="315">
        <f t="shared" si="351"/>
        <v>0.3033846154</v>
      </c>
      <c r="K500" s="282"/>
      <c r="L500" s="282"/>
      <c r="M500" s="384"/>
      <c r="N500" s="282"/>
      <c r="O500" s="282"/>
      <c r="P500" s="290"/>
      <c r="Q500" s="290"/>
      <c r="R500" s="290"/>
      <c r="S500" s="290"/>
      <c r="T500" s="290"/>
      <c r="U500" s="290"/>
      <c r="V500" s="290"/>
      <c r="W500" s="290"/>
      <c r="X500" s="290"/>
      <c r="Y500" s="290"/>
      <c r="Z500" s="290"/>
    </row>
    <row r="501">
      <c r="A501" s="335" t="str">
        <f t="shared" ref="A501:B501" si="374">A37</f>
        <v>BNA-03</v>
      </c>
      <c r="B501" s="349" t="str">
        <f t="shared" si="374"/>
        <v>Coca Cola Light</v>
      </c>
      <c r="C501" s="325">
        <v>3.0</v>
      </c>
      <c r="D501" s="352">
        <f t="shared" si="347"/>
        <v>17</v>
      </c>
      <c r="E501" s="312">
        <f t="shared" si="348"/>
        <v>51</v>
      </c>
      <c r="F501" s="312">
        <f>E501*C474</f>
        <v>1581</v>
      </c>
      <c r="G501" s="375">
        <f t="shared" si="349"/>
        <v>56.03448276</v>
      </c>
      <c r="H501" s="312">
        <f t="shared" si="350"/>
        <v>168.1034483</v>
      </c>
      <c r="I501" s="312">
        <f>H501*C474</f>
        <v>5211.206897</v>
      </c>
      <c r="J501" s="315">
        <f t="shared" si="351"/>
        <v>0.3033846154</v>
      </c>
      <c r="K501" s="282"/>
      <c r="L501" s="282"/>
      <c r="M501" s="384"/>
      <c r="N501" s="282"/>
      <c r="O501" s="282"/>
      <c r="P501" s="290"/>
      <c r="Q501" s="290"/>
      <c r="R501" s="290"/>
      <c r="S501" s="290"/>
      <c r="T501" s="290"/>
      <c r="U501" s="290"/>
      <c r="V501" s="290"/>
      <c r="W501" s="290"/>
      <c r="X501" s="290"/>
      <c r="Y501" s="290"/>
      <c r="Z501" s="290"/>
    </row>
    <row r="502">
      <c r="A502" s="335" t="str">
        <f t="shared" ref="A502:B502" si="375">A38</f>
        <v>BNA-04</v>
      </c>
      <c r="B502" s="349" t="str">
        <f t="shared" si="375"/>
        <v>Sidral</v>
      </c>
      <c r="C502" s="325">
        <v>3.0</v>
      </c>
      <c r="D502" s="352">
        <f t="shared" si="347"/>
        <v>15</v>
      </c>
      <c r="E502" s="312">
        <f t="shared" si="348"/>
        <v>45</v>
      </c>
      <c r="F502" s="312">
        <f>E502*C474</f>
        <v>1395</v>
      </c>
      <c r="G502" s="375">
        <f t="shared" si="349"/>
        <v>56.03448276</v>
      </c>
      <c r="H502" s="312">
        <f t="shared" si="350"/>
        <v>168.1034483</v>
      </c>
      <c r="I502" s="312">
        <f>H502*C474</f>
        <v>5211.206897</v>
      </c>
      <c r="J502" s="315">
        <f t="shared" si="351"/>
        <v>0.2676923077</v>
      </c>
      <c r="K502" s="282"/>
      <c r="L502" s="282"/>
      <c r="M502" s="384"/>
      <c r="N502" s="282"/>
      <c r="O502" s="282"/>
      <c r="P502" s="290"/>
      <c r="Q502" s="290"/>
      <c r="R502" s="290"/>
      <c r="S502" s="290"/>
      <c r="T502" s="290"/>
      <c r="U502" s="290"/>
      <c r="V502" s="290"/>
      <c r="W502" s="290"/>
      <c r="X502" s="290"/>
      <c r="Y502" s="290"/>
      <c r="Z502" s="290"/>
    </row>
    <row r="503">
      <c r="A503" s="335" t="str">
        <f t="shared" ref="A503:B503" si="376">A39</f>
        <v>BNA-05</v>
      </c>
      <c r="B503" s="349" t="str">
        <f t="shared" si="376"/>
        <v>Sprite</v>
      </c>
      <c r="C503" s="325">
        <v>2.0</v>
      </c>
      <c r="D503" s="352">
        <f t="shared" si="347"/>
        <v>16</v>
      </c>
      <c r="E503" s="312">
        <f t="shared" si="348"/>
        <v>32</v>
      </c>
      <c r="F503" s="312">
        <f>E503*C474</f>
        <v>992</v>
      </c>
      <c r="G503" s="375">
        <f t="shared" si="349"/>
        <v>56.03448276</v>
      </c>
      <c r="H503" s="312">
        <f t="shared" si="350"/>
        <v>112.0689655</v>
      </c>
      <c r="I503" s="312">
        <f>H503*C474</f>
        <v>3474.137931</v>
      </c>
      <c r="J503" s="315">
        <f t="shared" si="351"/>
        <v>0.2855384615</v>
      </c>
      <c r="K503" s="282"/>
      <c r="L503" s="282"/>
      <c r="M503" s="384"/>
      <c r="N503" s="282"/>
      <c r="O503" s="282"/>
      <c r="P503" s="290"/>
      <c r="Q503" s="290"/>
      <c r="R503" s="290"/>
      <c r="S503" s="290"/>
      <c r="T503" s="290"/>
      <c r="U503" s="290"/>
      <c r="V503" s="290"/>
      <c r="W503" s="290"/>
      <c r="X503" s="290"/>
      <c r="Y503" s="290"/>
      <c r="Z503" s="290"/>
    </row>
    <row r="504">
      <c r="A504" s="335" t="str">
        <f t="shared" ref="A504:B504" si="377">A40</f>
        <v>BNA-06</v>
      </c>
      <c r="B504" s="349" t="str">
        <f t="shared" si="377"/>
        <v>Fresca</v>
      </c>
      <c r="C504" s="325">
        <v>2.0</v>
      </c>
      <c r="D504" s="352">
        <f t="shared" si="347"/>
        <v>15</v>
      </c>
      <c r="E504" s="312">
        <f t="shared" si="348"/>
        <v>30</v>
      </c>
      <c r="F504" s="312">
        <f>E504*C474</f>
        <v>930</v>
      </c>
      <c r="G504" s="375">
        <f t="shared" si="349"/>
        <v>56.03448276</v>
      </c>
      <c r="H504" s="312">
        <f t="shared" si="350"/>
        <v>112.0689655</v>
      </c>
      <c r="I504" s="312">
        <f>H504*C474</f>
        <v>3474.137931</v>
      </c>
      <c r="J504" s="315">
        <f t="shared" si="351"/>
        <v>0.2676923077</v>
      </c>
      <c r="K504" s="282"/>
      <c r="L504" s="282"/>
      <c r="M504" s="384"/>
      <c r="N504" s="282"/>
      <c r="O504" s="282"/>
      <c r="P504" s="290"/>
      <c r="Q504" s="290"/>
      <c r="R504" s="290"/>
      <c r="S504" s="290"/>
      <c r="T504" s="290"/>
      <c r="U504" s="290"/>
      <c r="V504" s="290"/>
      <c r="W504" s="290"/>
      <c r="X504" s="290"/>
      <c r="Y504" s="290"/>
      <c r="Z504" s="290"/>
    </row>
    <row r="505">
      <c r="A505" s="335" t="str">
        <f t="shared" ref="A505:B505" si="378">A41</f>
        <v>BNA-07</v>
      </c>
      <c r="B505" s="349" t="str">
        <f t="shared" si="378"/>
        <v>Fanta</v>
      </c>
      <c r="C505" s="350">
        <f>17/$C$474</f>
        <v>0.5483870968</v>
      </c>
      <c r="D505" s="352">
        <f t="shared" si="347"/>
        <v>16</v>
      </c>
      <c r="E505" s="312">
        <f t="shared" si="348"/>
        <v>8.774193548</v>
      </c>
      <c r="F505" s="312">
        <f>E505*C474</f>
        <v>272</v>
      </c>
      <c r="G505" s="375">
        <f t="shared" si="349"/>
        <v>56.03448276</v>
      </c>
      <c r="H505" s="312">
        <f t="shared" si="350"/>
        <v>30.72858732</v>
      </c>
      <c r="I505" s="312">
        <f>H505*C474</f>
        <v>952.5862069</v>
      </c>
      <c r="J505" s="315">
        <f t="shared" si="351"/>
        <v>0.2855384615</v>
      </c>
      <c r="K505" s="282"/>
      <c r="L505" s="282"/>
      <c r="M505" s="384"/>
      <c r="N505" s="282"/>
      <c r="O505" s="282"/>
      <c r="P505" s="290"/>
      <c r="Q505" s="290"/>
      <c r="R505" s="290"/>
      <c r="S505" s="290"/>
      <c r="T505" s="290"/>
      <c r="U505" s="290"/>
      <c r="V505" s="290"/>
      <c r="W505" s="290"/>
      <c r="X505" s="290"/>
      <c r="Y505" s="290"/>
      <c r="Z505" s="290"/>
    </row>
    <row r="506">
      <c r="A506" s="335" t="str">
        <f t="shared" ref="A506:B506" si="379">A42</f>
        <v>BNA-08</v>
      </c>
      <c r="B506" s="349" t="str">
        <f t="shared" si="379"/>
        <v>Agua embotellada Ciel</v>
      </c>
      <c r="C506" s="350">
        <f>28/$C$474</f>
        <v>0.9032258065</v>
      </c>
      <c r="D506" s="352">
        <f t="shared" si="347"/>
        <v>8</v>
      </c>
      <c r="E506" s="312">
        <f t="shared" si="348"/>
        <v>7.225806452</v>
      </c>
      <c r="F506" s="312">
        <f>E506*C474</f>
        <v>224</v>
      </c>
      <c r="G506" s="375">
        <f t="shared" si="349"/>
        <v>43.10344828</v>
      </c>
      <c r="H506" s="312">
        <f t="shared" si="350"/>
        <v>38.93214683</v>
      </c>
      <c r="I506" s="312">
        <f>H506*C474</f>
        <v>1206.896552</v>
      </c>
      <c r="J506" s="315">
        <f t="shared" si="351"/>
        <v>0.1856</v>
      </c>
      <c r="K506" s="282"/>
      <c r="L506" s="282"/>
      <c r="M506" s="384"/>
      <c r="N506" s="282"/>
      <c r="O506" s="282"/>
      <c r="P506" s="290"/>
      <c r="Q506" s="290"/>
      <c r="R506" s="290"/>
      <c r="S506" s="290"/>
      <c r="T506" s="290"/>
      <c r="U506" s="290"/>
      <c r="V506" s="290"/>
      <c r="W506" s="290"/>
      <c r="X506" s="290"/>
      <c r="Y506" s="290"/>
      <c r="Z506" s="290"/>
    </row>
    <row r="507">
      <c r="A507" s="335" t="str">
        <f t="shared" ref="A507:B507" si="380">A43</f>
        <v>BNA-09</v>
      </c>
      <c r="B507" s="349" t="str">
        <f t="shared" si="380"/>
        <v>Ciel Mineral</v>
      </c>
      <c r="C507" s="325">
        <v>2.0</v>
      </c>
      <c r="D507" s="352">
        <f t="shared" si="347"/>
        <v>14</v>
      </c>
      <c r="E507" s="312">
        <f t="shared" si="348"/>
        <v>28</v>
      </c>
      <c r="F507" s="312">
        <f>E507*C474</f>
        <v>868</v>
      </c>
      <c r="G507" s="375">
        <f t="shared" si="349"/>
        <v>51.72413793</v>
      </c>
      <c r="H507" s="312">
        <f t="shared" si="350"/>
        <v>103.4482759</v>
      </c>
      <c r="I507" s="312">
        <f>H507*C474</f>
        <v>3206.896552</v>
      </c>
      <c r="J507" s="315">
        <f t="shared" si="351"/>
        <v>0.2706666667</v>
      </c>
      <c r="K507" s="282"/>
      <c r="L507" s="282"/>
      <c r="M507" s="384"/>
      <c r="N507" s="282"/>
      <c r="O507" s="282"/>
      <c r="P507" s="290"/>
      <c r="Q507" s="290"/>
      <c r="R507" s="290"/>
      <c r="S507" s="290"/>
      <c r="T507" s="290"/>
      <c r="U507" s="290"/>
      <c r="V507" s="290"/>
      <c r="W507" s="290"/>
      <c r="X507" s="290"/>
      <c r="Y507" s="290"/>
      <c r="Z507" s="290"/>
    </row>
    <row r="508">
      <c r="A508" s="335" t="str">
        <f t="shared" ref="A508:B508" si="381">A44</f>
        <v>BNA-10</v>
      </c>
      <c r="B508" s="349" t="str">
        <f t="shared" si="381"/>
        <v>Topo Chico</v>
      </c>
      <c r="C508" s="325">
        <v>2.0</v>
      </c>
      <c r="D508" s="352">
        <f t="shared" si="347"/>
        <v>15</v>
      </c>
      <c r="E508" s="312">
        <f t="shared" si="348"/>
        <v>30</v>
      </c>
      <c r="F508" s="312">
        <f>E508*C474</f>
        <v>930</v>
      </c>
      <c r="G508" s="375">
        <f t="shared" si="349"/>
        <v>51.72413793</v>
      </c>
      <c r="H508" s="312">
        <f t="shared" si="350"/>
        <v>103.4482759</v>
      </c>
      <c r="I508" s="312">
        <f>H508*C474</f>
        <v>3206.896552</v>
      </c>
      <c r="J508" s="315">
        <f t="shared" si="351"/>
        <v>0.29</v>
      </c>
      <c r="K508" s="282"/>
      <c r="L508" s="282"/>
      <c r="M508" s="384"/>
      <c r="N508" s="282"/>
      <c r="O508" s="282"/>
      <c r="P508" s="290"/>
      <c r="Q508" s="290"/>
      <c r="R508" s="290"/>
      <c r="S508" s="290"/>
      <c r="T508" s="290"/>
      <c r="U508" s="290"/>
      <c r="V508" s="290"/>
      <c r="W508" s="290"/>
      <c r="X508" s="290"/>
      <c r="Y508" s="290"/>
      <c r="Z508" s="290"/>
    </row>
    <row r="509">
      <c r="A509" s="335" t="str">
        <f t="shared" ref="A509:B509" si="382">A45</f>
        <v>BAL-21</v>
      </c>
      <c r="B509" s="349" t="str">
        <f t="shared" si="382"/>
        <v>Vino del mes rango 300$</v>
      </c>
      <c r="C509" s="350">
        <f>16/$C$474</f>
        <v>0.5161290323</v>
      </c>
      <c r="D509" s="352">
        <f t="shared" si="347"/>
        <v>300</v>
      </c>
      <c r="E509" s="312">
        <f t="shared" si="348"/>
        <v>154.8387097</v>
      </c>
      <c r="F509" s="312">
        <f>E509*C474</f>
        <v>4800</v>
      </c>
      <c r="G509" s="375">
        <f t="shared" si="349"/>
        <v>1206.896552</v>
      </c>
      <c r="H509" s="312">
        <f t="shared" si="350"/>
        <v>622.9143493</v>
      </c>
      <c r="I509" s="312">
        <f>H509*C474</f>
        <v>19310.34483</v>
      </c>
      <c r="J509" s="315">
        <f t="shared" si="351"/>
        <v>0.2485714286</v>
      </c>
      <c r="K509" s="282"/>
      <c r="L509" s="282"/>
      <c r="M509" s="384"/>
      <c r="N509" s="282"/>
      <c r="O509" s="282"/>
      <c r="P509" s="331"/>
      <c r="Q509" s="331"/>
      <c r="R509" s="331"/>
      <c r="S509" s="331"/>
      <c r="T509" s="331"/>
      <c r="U509" s="331"/>
      <c r="V509" s="331"/>
      <c r="W509" s="331"/>
      <c r="X509" s="331"/>
      <c r="Y509" s="331"/>
      <c r="Z509" s="331"/>
    </row>
    <row r="510">
      <c r="A510" s="335" t="str">
        <f t="shared" ref="A510:B510" si="383">A46</f>
        <v>BAL-22</v>
      </c>
      <c r="B510" s="349" t="str">
        <f t="shared" si="383"/>
        <v>Vino del mes rango 400$</v>
      </c>
      <c r="C510" s="350">
        <f>13/$C$474</f>
        <v>0.4193548387</v>
      </c>
      <c r="D510" s="352">
        <f t="shared" si="347"/>
        <v>400</v>
      </c>
      <c r="E510" s="312">
        <f t="shared" si="348"/>
        <v>167.7419355</v>
      </c>
      <c r="F510" s="312">
        <f>E510*C474</f>
        <v>5200</v>
      </c>
      <c r="G510" s="375">
        <f t="shared" si="349"/>
        <v>1379.310345</v>
      </c>
      <c r="H510" s="312">
        <f t="shared" si="350"/>
        <v>578.4204672</v>
      </c>
      <c r="I510" s="312">
        <f>H510*C474</f>
        <v>17931.03448</v>
      </c>
      <c r="J510" s="315">
        <f t="shared" si="351"/>
        <v>0.29</v>
      </c>
      <c r="K510" s="282"/>
      <c r="L510" s="282"/>
      <c r="M510" s="384"/>
      <c r="N510" s="282"/>
      <c r="O510" s="282"/>
      <c r="P510" s="290"/>
      <c r="Q510" s="290"/>
      <c r="R510" s="290"/>
      <c r="S510" s="290"/>
      <c r="T510" s="290"/>
      <c r="U510" s="290"/>
      <c r="V510" s="290"/>
      <c r="W510" s="290"/>
      <c r="X510" s="290"/>
      <c r="Y510" s="290"/>
      <c r="Z510" s="290"/>
    </row>
    <row r="511">
      <c r="A511" s="335" t="str">
        <f t="shared" ref="A511:B511" si="384">A47</f>
        <v>BAL-23</v>
      </c>
      <c r="B511" s="349" t="str">
        <f t="shared" si="384"/>
        <v>Vino del mes rango 600$</v>
      </c>
      <c r="C511" s="350">
        <f>12/$C$474</f>
        <v>0.3870967742</v>
      </c>
      <c r="D511" s="352">
        <f t="shared" si="347"/>
        <v>600</v>
      </c>
      <c r="E511" s="312">
        <f t="shared" si="348"/>
        <v>232.2580645</v>
      </c>
      <c r="F511" s="312">
        <f>E511*C474</f>
        <v>7200</v>
      </c>
      <c r="G511" s="375">
        <f t="shared" si="349"/>
        <v>1853.448276</v>
      </c>
      <c r="H511" s="312">
        <f t="shared" si="350"/>
        <v>717.4638487</v>
      </c>
      <c r="I511" s="312">
        <f>H511*C474</f>
        <v>22241.37931</v>
      </c>
      <c r="J511" s="315">
        <f t="shared" si="351"/>
        <v>0.3237209302</v>
      </c>
      <c r="K511" s="282"/>
      <c r="L511" s="282"/>
      <c r="M511" s="384"/>
      <c r="N511" s="282"/>
      <c r="O511" s="282"/>
      <c r="P511" s="290"/>
      <c r="Q511" s="290"/>
      <c r="R511" s="290"/>
      <c r="S511" s="290"/>
      <c r="T511" s="290"/>
      <c r="U511" s="290"/>
      <c r="V511" s="290"/>
      <c r="W511" s="290"/>
      <c r="X511" s="290"/>
      <c r="Y511" s="290"/>
      <c r="Z511" s="290"/>
    </row>
    <row r="512">
      <c r="A512" s="335" t="str">
        <f t="shared" ref="A512:B512" si="385">A48</f>
        <v>BAL-24</v>
      </c>
      <c r="B512" s="349" t="str">
        <f t="shared" si="385"/>
        <v>Cerveza del mes </v>
      </c>
      <c r="C512" s="350">
        <f>28/$C$474</f>
        <v>0.9032258065</v>
      </c>
      <c r="D512" s="352">
        <f t="shared" si="347"/>
        <v>25</v>
      </c>
      <c r="E512" s="312">
        <f t="shared" si="348"/>
        <v>22.58064516</v>
      </c>
      <c r="F512" s="312">
        <f>E512*C474</f>
        <v>700</v>
      </c>
      <c r="G512" s="375">
        <f t="shared" si="349"/>
        <v>94.82758621</v>
      </c>
      <c r="H512" s="312">
        <f t="shared" si="350"/>
        <v>85.65072303</v>
      </c>
      <c r="I512" s="312">
        <f>H512*C474</f>
        <v>2655.172414</v>
      </c>
      <c r="J512" s="315">
        <f t="shared" si="351"/>
        <v>0.2636363636</v>
      </c>
      <c r="K512" s="282"/>
      <c r="L512" s="282"/>
      <c r="M512" s="384"/>
      <c r="N512" s="282"/>
      <c r="O512" s="282"/>
      <c r="P512" s="290"/>
      <c r="Q512" s="290"/>
      <c r="R512" s="290"/>
      <c r="S512" s="290"/>
      <c r="T512" s="290"/>
      <c r="U512" s="290"/>
      <c r="V512" s="290"/>
      <c r="W512" s="290"/>
      <c r="X512" s="290"/>
      <c r="Y512" s="290"/>
      <c r="Z512" s="290"/>
    </row>
    <row r="513">
      <c r="A513" s="335" t="str">
        <f t="shared" ref="A513:B513" si="386">A49</f>
        <v/>
      </c>
      <c r="B513" s="349" t="str">
        <f t="shared" si="386"/>
        <v/>
      </c>
      <c r="C513" s="350"/>
      <c r="D513" s="352" t="str">
        <f t="shared" si="347"/>
        <v/>
      </c>
      <c r="E513" s="312">
        <f t="shared" si="348"/>
        <v>0</v>
      </c>
      <c r="F513" s="312">
        <f>E513*C474</f>
        <v>0</v>
      </c>
      <c r="G513" s="375">
        <f t="shared" si="349"/>
        <v>0</v>
      </c>
      <c r="H513" s="312">
        <f t="shared" si="350"/>
        <v>0</v>
      </c>
      <c r="I513" s="312">
        <f>H513*C474</f>
        <v>0</v>
      </c>
      <c r="J513" s="315" t="str">
        <f t="shared" si="351"/>
        <v>#DIV/0!</v>
      </c>
      <c r="K513" s="282"/>
      <c r="L513" s="282"/>
      <c r="M513" s="384"/>
      <c r="N513" s="282"/>
      <c r="O513" s="282"/>
      <c r="P513" s="290"/>
      <c r="Q513" s="290"/>
      <c r="R513" s="290"/>
      <c r="S513" s="290"/>
      <c r="T513" s="290"/>
      <c r="U513" s="290"/>
      <c r="V513" s="290"/>
      <c r="W513" s="290"/>
      <c r="X513" s="290"/>
      <c r="Y513" s="290"/>
      <c r="Z513" s="290"/>
    </row>
    <row r="514">
      <c r="A514" s="335" t="str">
        <f t="shared" ref="A514:B514" si="387">A50</f>
        <v/>
      </c>
      <c r="B514" s="349" t="str">
        <f t="shared" si="387"/>
        <v/>
      </c>
      <c r="C514" s="350"/>
      <c r="D514" s="352" t="str">
        <f t="shared" si="347"/>
        <v/>
      </c>
      <c r="E514" s="312">
        <f t="shared" si="348"/>
        <v>0</v>
      </c>
      <c r="F514" s="312">
        <f>E514*C474</f>
        <v>0</v>
      </c>
      <c r="G514" s="375">
        <f t="shared" si="349"/>
        <v>0</v>
      </c>
      <c r="H514" s="312">
        <f t="shared" si="350"/>
        <v>0</v>
      </c>
      <c r="I514" s="312">
        <f>H514*C474</f>
        <v>0</v>
      </c>
      <c r="J514" s="315" t="str">
        <f t="shared" si="351"/>
        <v>#DIV/0!</v>
      </c>
      <c r="K514" s="282"/>
      <c r="L514" s="282"/>
      <c r="M514" s="384"/>
      <c r="N514" s="282"/>
      <c r="O514" s="282"/>
      <c r="P514" s="290"/>
      <c r="Q514" s="290"/>
      <c r="R514" s="290"/>
      <c r="S514" s="290"/>
      <c r="T514" s="290"/>
      <c r="U514" s="290"/>
      <c r="V514" s="290"/>
      <c r="W514" s="290"/>
      <c r="X514" s="290"/>
      <c r="Y514" s="290"/>
      <c r="Z514" s="290"/>
    </row>
    <row r="515">
      <c r="A515" s="335" t="str">
        <f t="shared" ref="A515:B515" si="388">A51</f>
        <v/>
      </c>
      <c r="B515" s="349" t="str">
        <f t="shared" si="388"/>
        <v/>
      </c>
      <c r="C515" s="350"/>
      <c r="D515" s="352" t="str">
        <f t="shared" si="347"/>
        <v/>
      </c>
      <c r="E515" s="312">
        <f t="shared" si="348"/>
        <v>0</v>
      </c>
      <c r="F515" s="312">
        <f>E515*C474</f>
        <v>0</v>
      </c>
      <c r="G515" s="375">
        <f t="shared" si="349"/>
        <v>0</v>
      </c>
      <c r="H515" s="312">
        <f t="shared" si="350"/>
        <v>0</v>
      </c>
      <c r="I515" s="312">
        <f>H515*C474</f>
        <v>0</v>
      </c>
      <c r="J515" s="315" t="str">
        <f t="shared" si="351"/>
        <v>#DIV/0!</v>
      </c>
      <c r="K515" s="282"/>
      <c r="L515" s="282"/>
      <c r="M515" s="384"/>
      <c r="N515" s="282"/>
      <c r="O515" s="282"/>
      <c r="P515" s="290"/>
      <c r="Q515" s="290"/>
      <c r="R515" s="290"/>
      <c r="S515" s="290"/>
      <c r="T515" s="290"/>
      <c r="U515" s="290"/>
      <c r="V515" s="290"/>
      <c r="W515" s="290"/>
      <c r="X515" s="290"/>
      <c r="Y515" s="290"/>
      <c r="Z515" s="290"/>
    </row>
    <row r="516">
      <c r="A516" s="335" t="str">
        <f t="shared" ref="A516:B516" si="389">A52</f>
        <v/>
      </c>
      <c r="B516" s="349" t="str">
        <f t="shared" si="389"/>
        <v/>
      </c>
      <c r="C516" s="350"/>
      <c r="D516" s="352" t="str">
        <f t="shared" si="347"/>
        <v/>
      </c>
      <c r="E516" s="312">
        <f t="shared" si="348"/>
        <v>0</v>
      </c>
      <c r="F516" s="312">
        <f>E516*C474</f>
        <v>0</v>
      </c>
      <c r="G516" s="375">
        <f t="shared" si="349"/>
        <v>0</v>
      </c>
      <c r="H516" s="312">
        <f t="shared" si="350"/>
        <v>0</v>
      </c>
      <c r="I516" s="312">
        <f>H516*C474</f>
        <v>0</v>
      </c>
      <c r="J516" s="315" t="str">
        <f t="shared" si="351"/>
        <v>#DIV/0!</v>
      </c>
      <c r="K516" s="282"/>
      <c r="L516" s="282"/>
      <c r="M516" s="384"/>
      <c r="N516" s="282"/>
      <c r="O516" s="282"/>
      <c r="P516" s="290"/>
      <c r="Q516" s="290"/>
      <c r="R516" s="290"/>
      <c r="S516" s="290"/>
      <c r="T516" s="290"/>
      <c r="U516" s="290"/>
      <c r="V516" s="290"/>
      <c r="W516" s="290"/>
      <c r="X516" s="290"/>
      <c r="Y516" s="290"/>
      <c r="Z516" s="290"/>
    </row>
    <row r="517">
      <c r="A517" s="335" t="str">
        <f t="shared" ref="A517:B517" si="390">A53</f>
        <v/>
      </c>
      <c r="B517" s="349" t="str">
        <f t="shared" si="390"/>
        <v/>
      </c>
      <c r="C517" s="350"/>
      <c r="D517" s="352" t="str">
        <f t="shared" si="347"/>
        <v/>
      </c>
      <c r="E517" s="312">
        <f t="shared" si="348"/>
        <v>0</v>
      </c>
      <c r="F517" s="312">
        <f>E517*C474</f>
        <v>0</v>
      </c>
      <c r="G517" s="375">
        <f t="shared" si="349"/>
        <v>0</v>
      </c>
      <c r="H517" s="312">
        <f t="shared" si="350"/>
        <v>0</v>
      </c>
      <c r="I517" s="312">
        <f>H517*C474</f>
        <v>0</v>
      </c>
      <c r="J517" s="315" t="str">
        <f t="shared" si="351"/>
        <v>#DIV/0!</v>
      </c>
      <c r="K517" s="282"/>
      <c r="L517" s="282"/>
      <c r="M517" s="384"/>
      <c r="N517" s="282"/>
      <c r="O517" s="282"/>
      <c r="P517" s="290"/>
      <c r="Q517" s="290"/>
      <c r="R517" s="290"/>
      <c r="S517" s="290"/>
      <c r="T517" s="290"/>
      <c r="U517" s="290"/>
      <c r="V517" s="290"/>
      <c r="W517" s="290"/>
      <c r="X517" s="290"/>
      <c r="Y517" s="290"/>
      <c r="Z517" s="290"/>
    </row>
    <row r="518">
      <c r="A518" s="335" t="str">
        <f t="shared" ref="A518:D518" si="391">A54</f>
        <v/>
      </c>
      <c r="B518" s="349" t="str">
        <f t="shared" si="391"/>
        <v/>
      </c>
      <c r="C518" s="350" t="str">
        <f t="shared" si="391"/>
        <v/>
      </c>
      <c r="D518" s="352" t="str">
        <f t="shared" si="391"/>
        <v/>
      </c>
      <c r="E518" s="312">
        <f t="shared" si="348"/>
        <v>0</v>
      </c>
      <c r="F518" s="312">
        <f>E518*C474</f>
        <v>0</v>
      </c>
      <c r="G518" s="375">
        <f t="shared" si="349"/>
        <v>0</v>
      </c>
      <c r="H518" s="312">
        <f t="shared" si="350"/>
        <v>0</v>
      </c>
      <c r="I518" s="312">
        <f>H518*C474</f>
        <v>0</v>
      </c>
      <c r="J518" s="315" t="str">
        <f t="shared" si="351"/>
        <v>#DIV/0!</v>
      </c>
      <c r="K518" s="282"/>
      <c r="L518" s="282"/>
      <c r="M518" s="384"/>
      <c r="N518" s="282"/>
      <c r="O518" s="282"/>
      <c r="P518" s="290"/>
      <c r="Q518" s="290"/>
      <c r="R518" s="290"/>
      <c r="S518" s="290"/>
      <c r="T518" s="290"/>
      <c r="U518" s="290"/>
      <c r="V518" s="290"/>
      <c r="W518" s="290"/>
      <c r="X518" s="290"/>
      <c r="Y518" s="290"/>
      <c r="Z518" s="290"/>
    </row>
    <row r="519">
      <c r="A519" s="335"/>
      <c r="B519" s="349" t="str">
        <f t="shared" ref="B519:D519" si="392">B55</f>
        <v/>
      </c>
      <c r="C519" s="350" t="str">
        <f t="shared" si="392"/>
        <v/>
      </c>
      <c r="D519" s="352" t="str">
        <f t="shared" si="392"/>
        <v/>
      </c>
      <c r="E519" s="312">
        <f t="shared" si="348"/>
        <v>0</v>
      </c>
      <c r="F519" s="312">
        <f>E519*C474</f>
        <v>0</v>
      </c>
      <c r="G519" s="375">
        <f t="shared" si="349"/>
        <v>0</v>
      </c>
      <c r="H519" s="312">
        <f t="shared" si="350"/>
        <v>0</v>
      </c>
      <c r="I519" s="312">
        <f>H519*C474</f>
        <v>0</v>
      </c>
      <c r="J519" s="315" t="str">
        <f t="shared" si="351"/>
        <v>#DIV/0!</v>
      </c>
      <c r="K519" s="282"/>
      <c r="L519" s="282"/>
      <c r="M519" s="384"/>
      <c r="N519" s="282"/>
      <c r="O519" s="282"/>
      <c r="P519" s="290"/>
      <c r="Q519" s="290"/>
      <c r="R519" s="290"/>
      <c r="S519" s="290"/>
      <c r="T519" s="290"/>
      <c r="U519" s="290"/>
      <c r="V519" s="290"/>
      <c r="W519" s="290"/>
      <c r="X519" s="290"/>
      <c r="Y519" s="290"/>
      <c r="Z519" s="290"/>
    </row>
    <row r="520">
      <c r="A520" s="335"/>
      <c r="B520" s="349"/>
      <c r="C520" s="350" t="str">
        <f t="shared" ref="C520:D520" si="393">C56</f>
        <v/>
      </c>
      <c r="D520" s="352" t="str">
        <f t="shared" si="393"/>
        <v/>
      </c>
      <c r="E520" s="312">
        <f t="shared" si="348"/>
        <v>0</v>
      </c>
      <c r="F520" s="312">
        <f>E520*C474</f>
        <v>0</v>
      </c>
      <c r="G520" s="375">
        <f t="shared" si="349"/>
        <v>0</v>
      </c>
      <c r="H520" s="312">
        <f t="shared" si="350"/>
        <v>0</v>
      </c>
      <c r="I520" s="312">
        <f>H520*C474</f>
        <v>0</v>
      </c>
      <c r="J520" s="315" t="str">
        <f t="shared" si="351"/>
        <v>#DIV/0!</v>
      </c>
      <c r="K520" s="282"/>
      <c r="L520" s="282"/>
      <c r="M520" s="384"/>
      <c r="N520" s="282"/>
      <c r="O520" s="282"/>
      <c r="P520" s="290"/>
      <c r="Q520" s="290"/>
      <c r="R520" s="290"/>
      <c r="S520" s="290"/>
      <c r="T520" s="290"/>
      <c r="U520" s="290"/>
      <c r="V520" s="290"/>
      <c r="W520" s="290"/>
      <c r="X520" s="290"/>
      <c r="Y520" s="290"/>
      <c r="Z520" s="290"/>
    </row>
    <row r="521">
      <c r="A521" s="335"/>
      <c r="B521" s="349"/>
      <c r="C521" s="350" t="str">
        <f t="shared" ref="C521:D521" si="394">C57</f>
        <v/>
      </c>
      <c r="D521" s="352" t="str">
        <f t="shared" si="394"/>
        <v/>
      </c>
      <c r="E521" s="312">
        <f t="shared" si="348"/>
        <v>0</v>
      </c>
      <c r="F521" s="312">
        <f>E521*C474</f>
        <v>0</v>
      </c>
      <c r="G521" s="375">
        <f t="shared" si="349"/>
        <v>0</v>
      </c>
      <c r="H521" s="312">
        <f t="shared" si="350"/>
        <v>0</v>
      </c>
      <c r="I521" s="312">
        <f>H521*C474</f>
        <v>0</v>
      </c>
      <c r="J521" s="315" t="str">
        <f t="shared" si="351"/>
        <v>#DIV/0!</v>
      </c>
      <c r="K521" s="282"/>
      <c r="L521" s="282"/>
      <c r="M521" s="384"/>
      <c r="N521" s="282"/>
      <c r="O521" s="282"/>
      <c r="P521" s="290"/>
      <c r="Q521" s="290"/>
      <c r="R521" s="290"/>
      <c r="S521" s="290"/>
      <c r="T521" s="290"/>
      <c r="U521" s="290"/>
      <c r="V521" s="290"/>
      <c r="W521" s="290"/>
      <c r="X521" s="290"/>
      <c r="Y521" s="290"/>
      <c r="Z521" s="290"/>
    </row>
    <row r="522">
      <c r="A522" s="344"/>
      <c r="B522" s="345" t="s">
        <v>938</v>
      </c>
      <c r="C522" s="346">
        <f>SUM(C479:C521)</f>
        <v>56.51612903</v>
      </c>
      <c r="D522" s="346"/>
      <c r="E522" s="347">
        <f t="shared" ref="E522:F522" si="395">SUM(E479:E521)</f>
        <v>2500.741935</v>
      </c>
      <c r="F522" s="347">
        <f t="shared" si="395"/>
        <v>77523</v>
      </c>
      <c r="G522" s="346"/>
      <c r="H522" s="347">
        <f t="shared" ref="H522:I522" si="396">SUM(H479:H521)</f>
        <v>10073.55395</v>
      </c>
      <c r="I522" s="347">
        <f t="shared" si="396"/>
        <v>312280.1724</v>
      </c>
      <c r="J522" s="348">
        <f t="shared" si="351"/>
        <v>0.2482482298</v>
      </c>
      <c r="K522" s="282"/>
      <c r="L522" s="282"/>
      <c r="M522" s="384"/>
      <c r="N522" s="282"/>
      <c r="O522" s="282"/>
      <c r="P522" s="290"/>
      <c r="Q522" s="290"/>
      <c r="R522" s="290"/>
      <c r="S522" s="290"/>
      <c r="T522" s="290"/>
      <c r="U522" s="290"/>
      <c r="V522" s="290"/>
      <c r="W522" s="290"/>
      <c r="X522" s="290"/>
      <c r="Y522" s="290"/>
      <c r="Z522" s="290"/>
    </row>
    <row r="523">
      <c r="A523" s="335" t="str">
        <f t="shared" ref="A523:B523" si="397">A59</f>
        <v>COP-01</v>
      </c>
      <c r="B523" s="349" t="str">
        <f t="shared" si="397"/>
        <v>Damana 5</v>
      </c>
      <c r="C523" s="325">
        <v>1.4</v>
      </c>
      <c r="D523" s="327">
        <f t="shared" ref="D523:D562" si="399">D59</f>
        <v>36.6</v>
      </c>
      <c r="E523" s="312">
        <f t="shared" ref="E523:E563" si="400">D523*C523</f>
        <v>51.24</v>
      </c>
      <c r="F523" s="312">
        <f>E523*C474</f>
        <v>1588.44</v>
      </c>
      <c r="G523" s="375">
        <f t="shared" ref="G523:G550" si="401">G59</f>
        <v>189.6551724</v>
      </c>
      <c r="H523" s="312">
        <f t="shared" ref="H523:H563" si="402">G523*C523</f>
        <v>265.5172414</v>
      </c>
      <c r="I523" s="312">
        <f>H523*C474</f>
        <v>8231.034483</v>
      </c>
      <c r="J523" s="315">
        <f t="shared" si="351"/>
        <v>0.1929818182</v>
      </c>
      <c r="K523" s="282"/>
      <c r="L523" s="282"/>
      <c r="M523" s="384"/>
      <c r="N523" s="282"/>
      <c r="O523" s="282"/>
      <c r="P523" s="331"/>
      <c r="Q523" s="331"/>
      <c r="R523" s="331"/>
      <c r="S523" s="331"/>
      <c r="T523" s="331"/>
      <c r="U523" s="331"/>
      <c r="V523" s="331"/>
      <c r="W523" s="331"/>
      <c r="X523" s="331"/>
      <c r="Y523" s="331"/>
      <c r="Z523" s="331"/>
    </row>
    <row r="524">
      <c r="A524" s="335" t="str">
        <f t="shared" ref="A524:B524" si="398">A60</f>
        <v>COP-02</v>
      </c>
      <c r="B524" s="349" t="str">
        <f t="shared" si="398"/>
        <v>Matua</v>
      </c>
      <c r="C524" s="325">
        <v>1.0</v>
      </c>
      <c r="D524" s="327">
        <f t="shared" si="399"/>
        <v>55</v>
      </c>
      <c r="E524" s="312">
        <f t="shared" si="400"/>
        <v>55</v>
      </c>
      <c r="F524" s="312">
        <f>E524*C474</f>
        <v>1705</v>
      </c>
      <c r="G524" s="375">
        <f t="shared" si="401"/>
        <v>206.8965517</v>
      </c>
      <c r="H524" s="312">
        <f t="shared" si="402"/>
        <v>206.8965517</v>
      </c>
      <c r="I524" s="312">
        <f>H524*C474</f>
        <v>6413.793103</v>
      </c>
      <c r="J524" s="315">
        <f t="shared" si="351"/>
        <v>0.2658333333</v>
      </c>
      <c r="K524" s="282"/>
      <c r="L524" s="282"/>
      <c r="M524" s="384"/>
      <c r="N524" s="282"/>
      <c r="O524" s="282"/>
      <c r="P524" s="290"/>
      <c r="Q524" s="290"/>
      <c r="R524" s="290"/>
      <c r="S524" s="290"/>
      <c r="T524" s="290"/>
      <c r="U524" s="290"/>
      <c r="V524" s="290"/>
      <c r="W524" s="290"/>
      <c r="X524" s="290"/>
      <c r="Y524" s="290"/>
      <c r="Z524" s="290"/>
    </row>
    <row r="525">
      <c r="A525" s="335" t="str">
        <f t="shared" ref="A525:B525" si="403">A61</f>
        <v>COP-03</v>
      </c>
      <c r="B525" s="349" t="str">
        <f t="shared" si="403"/>
        <v>Kris Pinot girgio</v>
      </c>
      <c r="C525" s="325">
        <v>0.5</v>
      </c>
      <c r="D525" s="327">
        <f t="shared" si="399"/>
        <v>46.6</v>
      </c>
      <c r="E525" s="312">
        <f t="shared" si="400"/>
        <v>23.3</v>
      </c>
      <c r="F525" s="312">
        <f>E525*C474</f>
        <v>722.3</v>
      </c>
      <c r="G525" s="375">
        <f t="shared" si="401"/>
        <v>189.6551724</v>
      </c>
      <c r="H525" s="312">
        <f t="shared" si="402"/>
        <v>94.82758621</v>
      </c>
      <c r="I525" s="312">
        <f>H525*C474</f>
        <v>2939.655172</v>
      </c>
      <c r="J525" s="315">
        <f t="shared" si="351"/>
        <v>0.2457090909</v>
      </c>
      <c r="K525" s="282"/>
      <c r="L525" s="282"/>
      <c r="M525" s="384"/>
      <c r="N525" s="282"/>
      <c r="O525" s="282"/>
      <c r="P525" s="290"/>
      <c r="Q525" s="290"/>
      <c r="R525" s="290"/>
      <c r="S525" s="290"/>
      <c r="T525" s="290"/>
      <c r="U525" s="290"/>
      <c r="V525" s="290"/>
      <c r="W525" s="290"/>
      <c r="X525" s="290"/>
      <c r="Y525" s="290"/>
      <c r="Z525" s="290"/>
    </row>
    <row r="526">
      <c r="A526" s="335" t="str">
        <f t="shared" ref="A526:B526" si="404">A62</f>
        <v>COP-04</v>
      </c>
      <c r="B526" s="349" t="str">
        <f t="shared" si="404"/>
        <v>Ginebra (Mínimo)</v>
      </c>
      <c r="C526" s="350">
        <f t="shared" ref="C526:C537" si="406">3/$C$474</f>
        <v>0.09677419355</v>
      </c>
      <c r="D526" s="327">
        <f t="shared" si="399"/>
        <v>19.66666667</v>
      </c>
      <c r="E526" s="312">
        <f t="shared" si="400"/>
        <v>1.903225806</v>
      </c>
      <c r="F526" s="312">
        <f>E526*C474</f>
        <v>59</v>
      </c>
      <c r="G526" s="375">
        <f t="shared" si="401"/>
        <v>125</v>
      </c>
      <c r="H526" s="312">
        <f t="shared" si="402"/>
        <v>12.09677419</v>
      </c>
      <c r="I526" s="312">
        <f>H526*C474</f>
        <v>375</v>
      </c>
      <c r="J526" s="315">
        <f t="shared" si="351"/>
        <v>0.1573333333</v>
      </c>
      <c r="K526" s="282"/>
      <c r="L526" s="282"/>
      <c r="M526" s="384"/>
      <c r="N526" s="282"/>
      <c r="O526" s="282"/>
      <c r="P526" s="290"/>
      <c r="Q526" s="290"/>
      <c r="R526" s="290"/>
      <c r="S526" s="290"/>
      <c r="T526" s="290"/>
      <c r="U526" s="290"/>
      <c r="V526" s="290"/>
      <c r="W526" s="290"/>
      <c r="X526" s="290"/>
      <c r="Y526" s="290"/>
      <c r="Z526" s="290"/>
    </row>
    <row r="527">
      <c r="A527" s="335" t="str">
        <f t="shared" ref="A527:B527" si="405">A63</f>
        <v>COP-05</v>
      </c>
      <c r="B527" s="349" t="str">
        <f t="shared" si="405"/>
        <v>Ginebra (Máximo)</v>
      </c>
      <c r="C527" s="350">
        <f t="shared" si="406"/>
        <v>0.09677419355</v>
      </c>
      <c r="D527" s="327">
        <f t="shared" si="399"/>
        <v>57.14285714</v>
      </c>
      <c r="E527" s="312">
        <f t="shared" si="400"/>
        <v>5.529953917</v>
      </c>
      <c r="F527" s="312">
        <f>E527*C474</f>
        <v>171.4285714</v>
      </c>
      <c r="G527" s="375">
        <f t="shared" si="401"/>
        <v>258.6206897</v>
      </c>
      <c r="H527" s="312">
        <f t="shared" si="402"/>
        <v>25.02780868</v>
      </c>
      <c r="I527" s="312">
        <f>H527*C474</f>
        <v>775.862069</v>
      </c>
      <c r="J527" s="315">
        <f t="shared" si="351"/>
        <v>0.220952381</v>
      </c>
      <c r="K527" s="282"/>
      <c r="L527" s="282"/>
      <c r="M527" s="384"/>
      <c r="N527" s="282"/>
      <c r="O527" s="282"/>
      <c r="P527" s="290"/>
      <c r="Q527" s="290"/>
      <c r="R527" s="290"/>
      <c r="S527" s="290"/>
      <c r="T527" s="290"/>
      <c r="U527" s="290"/>
      <c r="V527" s="290"/>
      <c r="W527" s="290"/>
      <c r="X527" s="290"/>
      <c r="Y527" s="290"/>
      <c r="Z527" s="290"/>
    </row>
    <row r="528">
      <c r="A528" s="335" t="str">
        <f t="shared" ref="A528:B528" si="407">A64</f>
        <v>COP-06</v>
      </c>
      <c r="B528" s="349" t="str">
        <f t="shared" si="407"/>
        <v>Whisky (Mínimo)</v>
      </c>
      <c r="C528" s="350">
        <f t="shared" si="406"/>
        <v>0.09677419355</v>
      </c>
      <c r="D528" s="327">
        <f t="shared" si="399"/>
        <v>17</v>
      </c>
      <c r="E528" s="312">
        <f t="shared" si="400"/>
        <v>1.64516129</v>
      </c>
      <c r="F528" s="312">
        <f>E528*C474</f>
        <v>51</v>
      </c>
      <c r="G528" s="375">
        <f t="shared" si="401"/>
        <v>129.3103448</v>
      </c>
      <c r="H528" s="312">
        <f t="shared" si="402"/>
        <v>12.51390434</v>
      </c>
      <c r="I528" s="312">
        <f>H528*C474</f>
        <v>387.9310345</v>
      </c>
      <c r="J528" s="315">
        <f t="shared" si="351"/>
        <v>0.1314666667</v>
      </c>
      <c r="K528" s="282"/>
      <c r="L528" s="282"/>
      <c r="M528" s="384"/>
      <c r="N528" s="282"/>
      <c r="O528" s="282"/>
      <c r="P528" s="290"/>
      <c r="Q528" s="290"/>
      <c r="R528" s="290"/>
      <c r="S528" s="290"/>
      <c r="T528" s="290"/>
      <c r="U528" s="290"/>
      <c r="V528" s="290"/>
      <c r="W528" s="290"/>
      <c r="X528" s="290"/>
      <c r="Y528" s="290"/>
      <c r="Z528" s="290"/>
    </row>
    <row r="529">
      <c r="A529" s="335" t="str">
        <f t="shared" ref="A529:B529" si="408">A65</f>
        <v>COP-07</v>
      </c>
      <c r="B529" s="349" t="str">
        <f t="shared" si="408"/>
        <v>Whisky (Máximo)</v>
      </c>
      <c r="C529" s="350">
        <f t="shared" si="406"/>
        <v>0.09677419355</v>
      </c>
      <c r="D529" s="327">
        <f t="shared" si="399"/>
        <v>45</v>
      </c>
      <c r="E529" s="312">
        <f t="shared" si="400"/>
        <v>4.35483871</v>
      </c>
      <c r="F529" s="312">
        <f>E529*C474</f>
        <v>135</v>
      </c>
      <c r="G529" s="375">
        <f t="shared" si="401"/>
        <v>215.5172414</v>
      </c>
      <c r="H529" s="312">
        <f t="shared" si="402"/>
        <v>20.85650723</v>
      </c>
      <c r="I529" s="312">
        <f>H529*C474</f>
        <v>646.5517241</v>
      </c>
      <c r="J529" s="315">
        <f t="shared" si="351"/>
        <v>0.2088</v>
      </c>
      <c r="K529" s="282"/>
      <c r="L529" s="282"/>
      <c r="M529" s="384"/>
      <c r="N529" s="282"/>
      <c r="O529" s="282"/>
      <c r="P529" s="290"/>
      <c r="Q529" s="290"/>
      <c r="R529" s="290"/>
      <c r="S529" s="290"/>
      <c r="T529" s="290"/>
      <c r="U529" s="290"/>
      <c r="V529" s="290"/>
      <c r="W529" s="290"/>
      <c r="X529" s="290"/>
      <c r="Y529" s="290"/>
      <c r="Z529" s="290"/>
    </row>
    <row r="530">
      <c r="A530" s="335" t="str">
        <f t="shared" ref="A530:B530" si="409">A66</f>
        <v>COP-08</v>
      </c>
      <c r="B530" s="349" t="str">
        <f t="shared" si="409"/>
        <v>Ron (Mínimo)</v>
      </c>
      <c r="C530" s="350">
        <f t="shared" si="406"/>
        <v>0.09677419355</v>
      </c>
      <c r="D530" s="327">
        <f t="shared" si="399"/>
        <v>19</v>
      </c>
      <c r="E530" s="312">
        <f t="shared" si="400"/>
        <v>1.838709677</v>
      </c>
      <c r="F530" s="312">
        <f>E530*C474</f>
        <v>57</v>
      </c>
      <c r="G530" s="375">
        <f t="shared" si="401"/>
        <v>133.6206897</v>
      </c>
      <c r="H530" s="312">
        <f t="shared" si="402"/>
        <v>12.93103448</v>
      </c>
      <c r="I530" s="312">
        <f>H530*C474</f>
        <v>400.862069</v>
      </c>
      <c r="J530" s="315">
        <f t="shared" si="351"/>
        <v>0.1421935484</v>
      </c>
      <c r="K530" s="282"/>
      <c r="L530" s="282"/>
      <c r="M530" s="384"/>
      <c r="N530" s="282"/>
      <c r="O530" s="282"/>
      <c r="P530" s="290"/>
      <c r="Q530" s="290"/>
      <c r="R530" s="290"/>
      <c r="S530" s="290"/>
      <c r="T530" s="290"/>
      <c r="U530" s="290"/>
      <c r="V530" s="290"/>
      <c r="W530" s="290"/>
      <c r="X530" s="290"/>
      <c r="Y530" s="290"/>
      <c r="Z530" s="290"/>
    </row>
    <row r="531">
      <c r="A531" s="335" t="str">
        <f t="shared" ref="A531:B531" si="410">A67</f>
        <v>COP-09</v>
      </c>
      <c r="B531" s="349" t="str">
        <f t="shared" si="410"/>
        <v>Ron (Máximo)</v>
      </c>
      <c r="C531" s="350">
        <f t="shared" si="406"/>
        <v>0.09677419355</v>
      </c>
      <c r="D531" s="327">
        <f t="shared" si="399"/>
        <v>40</v>
      </c>
      <c r="E531" s="312">
        <f t="shared" si="400"/>
        <v>3.870967742</v>
      </c>
      <c r="F531" s="312">
        <f>E531*C474</f>
        <v>120</v>
      </c>
      <c r="G531" s="375">
        <f t="shared" si="401"/>
        <v>206.8965517</v>
      </c>
      <c r="H531" s="312">
        <f t="shared" si="402"/>
        <v>20.02224694</v>
      </c>
      <c r="I531" s="312">
        <f>H531*C474</f>
        <v>620.6896552</v>
      </c>
      <c r="J531" s="315">
        <f t="shared" si="351"/>
        <v>0.1933333333</v>
      </c>
      <c r="K531" s="282"/>
      <c r="L531" s="282"/>
      <c r="M531" s="384"/>
      <c r="N531" s="282"/>
      <c r="O531" s="282"/>
      <c r="P531" s="290"/>
      <c r="Q531" s="290"/>
      <c r="R531" s="290"/>
      <c r="S531" s="290"/>
      <c r="T531" s="290"/>
      <c r="U531" s="290"/>
      <c r="V531" s="290"/>
      <c r="W531" s="290"/>
      <c r="X531" s="290"/>
      <c r="Y531" s="290"/>
      <c r="Z531" s="290"/>
    </row>
    <row r="532">
      <c r="A532" s="335" t="str">
        <f t="shared" ref="A532:B532" si="411">A68</f>
        <v>COP-10</v>
      </c>
      <c r="B532" s="349" t="str">
        <f t="shared" si="411"/>
        <v>Tequila (Mínimo)</v>
      </c>
      <c r="C532" s="350">
        <f t="shared" si="406"/>
        <v>0.09677419355</v>
      </c>
      <c r="D532" s="327">
        <f t="shared" si="399"/>
        <v>15</v>
      </c>
      <c r="E532" s="312">
        <f t="shared" si="400"/>
        <v>1.451612903</v>
      </c>
      <c r="F532" s="312">
        <f>E532*C474</f>
        <v>45</v>
      </c>
      <c r="G532" s="375">
        <f t="shared" si="401"/>
        <v>116.3793103</v>
      </c>
      <c r="H532" s="312">
        <f t="shared" si="402"/>
        <v>11.2625139</v>
      </c>
      <c r="I532" s="312">
        <f>H532*C474</f>
        <v>349.137931</v>
      </c>
      <c r="J532" s="315">
        <f t="shared" si="351"/>
        <v>0.1288888889</v>
      </c>
      <c r="K532" s="282"/>
      <c r="L532" s="282"/>
      <c r="M532" s="384"/>
      <c r="N532" s="282"/>
      <c r="O532" s="282"/>
      <c r="P532" s="290"/>
      <c r="Q532" s="290"/>
      <c r="R532" s="290"/>
      <c r="S532" s="290"/>
      <c r="T532" s="290"/>
      <c r="U532" s="290"/>
      <c r="V532" s="290"/>
      <c r="W532" s="290"/>
      <c r="X532" s="290"/>
      <c r="Y532" s="290"/>
      <c r="Z532" s="290"/>
    </row>
    <row r="533">
      <c r="A533" s="335" t="str">
        <f t="shared" ref="A533:B533" si="412">A69</f>
        <v>COP-11</v>
      </c>
      <c r="B533" s="349" t="str">
        <f t="shared" si="412"/>
        <v>Tequila (Máximo)</v>
      </c>
      <c r="C533" s="350">
        <f t="shared" si="406"/>
        <v>0.09677419355</v>
      </c>
      <c r="D533" s="327">
        <f t="shared" si="399"/>
        <v>35</v>
      </c>
      <c r="E533" s="312">
        <f t="shared" si="400"/>
        <v>3.387096774</v>
      </c>
      <c r="F533" s="312">
        <f>E533*C474</f>
        <v>105</v>
      </c>
      <c r="G533" s="375">
        <f t="shared" si="401"/>
        <v>172.4137931</v>
      </c>
      <c r="H533" s="312">
        <f t="shared" si="402"/>
        <v>16.68520578</v>
      </c>
      <c r="I533" s="312">
        <f>H533*C474</f>
        <v>517.2413793</v>
      </c>
      <c r="J533" s="315">
        <f t="shared" si="351"/>
        <v>0.203</v>
      </c>
      <c r="K533" s="282"/>
      <c r="L533" s="282"/>
      <c r="M533" s="384"/>
      <c r="N533" s="282"/>
      <c r="O533" s="282"/>
      <c r="P533" s="290"/>
      <c r="Q533" s="290"/>
      <c r="R533" s="290"/>
      <c r="S533" s="290"/>
      <c r="T533" s="290"/>
      <c r="U533" s="290"/>
      <c r="V533" s="290"/>
      <c r="W533" s="290"/>
      <c r="X533" s="290"/>
      <c r="Y533" s="290"/>
      <c r="Z533" s="290"/>
    </row>
    <row r="534">
      <c r="A534" s="335" t="str">
        <f t="shared" ref="A534:B534" si="413">A70</f>
        <v>COP-12</v>
      </c>
      <c r="B534" s="349" t="str">
        <f t="shared" si="413"/>
        <v>Mezcal (Mínimo)</v>
      </c>
      <c r="C534" s="350">
        <f t="shared" si="406"/>
        <v>0.09677419355</v>
      </c>
      <c r="D534" s="327">
        <f t="shared" si="399"/>
        <v>20</v>
      </c>
      <c r="E534" s="312">
        <f t="shared" si="400"/>
        <v>1.935483871</v>
      </c>
      <c r="F534" s="312">
        <f>E534*C474</f>
        <v>60</v>
      </c>
      <c r="G534" s="375">
        <f t="shared" si="401"/>
        <v>146.5517241</v>
      </c>
      <c r="H534" s="312">
        <f t="shared" si="402"/>
        <v>14.18242492</v>
      </c>
      <c r="I534" s="312">
        <f>H534*C474</f>
        <v>439.6551724</v>
      </c>
      <c r="J534" s="315">
        <f t="shared" si="351"/>
        <v>0.1364705882</v>
      </c>
      <c r="K534" s="282"/>
      <c r="L534" s="282"/>
      <c r="M534" s="384"/>
      <c r="N534" s="282"/>
      <c r="O534" s="282"/>
      <c r="P534" s="290"/>
      <c r="Q534" s="290"/>
      <c r="R534" s="290"/>
      <c r="S534" s="290"/>
      <c r="T534" s="290"/>
      <c r="U534" s="290"/>
      <c r="V534" s="290"/>
      <c r="W534" s="290"/>
      <c r="X534" s="290"/>
      <c r="Y534" s="290"/>
      <c r="Z534" s="290"/>
    </row>
    <row r="535">
      <c r="A535" s="335" t="str">
        <f t="shared" ref="A535:B535" si="414">A71</f>
        <v>COP-13</v>
      </c>
      <c r="B535" s="349" t="str">
        <f t="shared" si="414"/>
        <v>Mezcal (Máximo)</v>
      </c>
      <c r="C535" s="350">
        <f t="shared" si="406"/>
        <v>0.09677419355</v>
      </c>
      <c r="D535" s="327">
        <f t="shared" si="399"/>
        <v>60</v>
      </c>
      <c r="E535" s="312">
        <f t="shared" si="400"/>
        <v>5.806451613</v>
      </c>
      <c r="F535" s="312">
        <f>E535*C474</f>
        <v>180</v>
      </c>
      <c r="G535" s="375">
        <f t="shared" si="401"/>
        <v>275.862069</v>
      </c>
      <c r="H535" s="312">
        <f t="shared" si="402"/>
        <v>26.69632925</v>
      </c>
      <c r="I535" s="312">
        <f>H535*C474</f>
        <v>827.5862069</v>
      </c>
      <c r="J535" s="315">
        <f t="shared" si="351"/>
        <v>0.2175</v>
      </c>
      <c r="K535" s="282"/>
      <c r="L535" s="282"/>
      <c r="M535" s="384"/>
      <c r="N535" s="282"/>
      <c r="O535" s="282"/>
      <c r="P535" s="290"/>
      <c r="Q535" s="290"/>
      <c r="R535" s="290"/>
      <c r="S535" s="290"/>
      <c r="T535" s="290"/>
      <c r="U535" s="290"/>
      <c r="V535" s="290"/>
      <c r="W535" s="290"/>
      <c r="X535" s="290"/>
      <c r="Y535" s="290"/>
      <c r="Z535" s="290"/>
    </row>
    <row r="536">
      <c r="A536" s="335" t="str">
        <f t="shared" ref="A536:B536" si="415">A72</f>
        <v>COP-14</v>
      </c>
      <c r="B536" s="349" t="str">
        <f t="shared" si="415"/>
        <v>Vodka (Mínimo)</v>
      </c>
      <c r="C536" s="350">
        <f t="shared" si="406"/>
        <v>0.09677419355</v>
      </c>
      <c r="D536" s="327">
        <f t="shared" si="399"/>
        <v>12</v>
      </c>
      <c r="E536" s="312">
        <f t="shared" si="400"/>
        <v>1.161290323</v>
      </c>
      <c r="F536" s="312">
        <f>E536*C474</f>
        <v>36</v>
      </c>
      <c r="G536" s="375">
        <f t="shared" si="401"/>
        <v>129.3103448</v>
      </c>
      <c r="H536" s="312">
        <f t="shared" si="402"/>
        <v>12.51390434</v>
      </c>
      <c r="I536" s="312">
        <f>H536*C474</f>
        <v>387.9310345</v>
      </c>
      <c r="J536" s="315">
        <f t="shared" si="351"/>
        <v>0.0928</v>
      </c>
      <c r="K536" s="282"/>
      <c r="L536" s="282"/>
      <c r="M536" s="384"/>
      <c r="N536" s="282"/>
      <c r="O536" s="282"/>
      <c r="P536" s="290"/>
      <c r="Q536" s="290"/>
      <c r="R536" s="290"/>
      <c r="S536" s="290"/>
      <c r="T536" s="290"/>
      <c r="U536" s="290"/>
      <c r="V536" s="290"/>
      <c r="W536" s="290"/>
      <c r="X536" s="290"/>
      <c r="Y536" s="290"/>
      <c r="Z536" s="290"/>
    </row>
    <row r="537">
      <c r="A537" s="335" t="str">
        <f t="shared" ref="A537:B537" si="416">A73</f>
        <v>COP-15</v>
      </c>
      <c r="B537" s="349" t="str">
        <f t="shared" si="416"/>
        <v>Vodka (Máximo)</v>
      </c>
      <c r="C537" s="350">
        <f t="shared" si="406"/>
        <v>0.09677419355</v>
      </c>
      <c r="D537" s="327">
        <f t="shared" si="399"/>
        <v>40</v>
      </c>
      <c r="E537" s="312">
        <f t="shared" si="400"/>
        <v>3.870967742</v>
      </c>
      <c r="F537" s="312">
        <f>E537*C474</f>
        <v>120</v>
      </c>
      <c r="G537" s="375">
        <f t="shared" si="401"/>
        <v>202.5862069</v>
      </c>
      <c r="H537" s="312">
        <f t="shared" si="402"/>
        <v>19.6051168</v>
      </c>
      <c r="I537" s="312">
        <f>H537*C474</f>
        <v>607.7586207</v>
      </c>
      <c r="J537" s="315">
        <f t="shared" si="351"/>
        <v>0.1974468085</v>
      </c>
      <c r="K537" s="282"/>
      <c r="L537" s="282"/>
      <c r="M537" s="384"/>
      <c r="N537" s="282"/>
      <c r="O537" s="282"/>
      <c r="P537" s="290"/>
      <c r="Q537" s="290"/>
      <c r="R537" s="290"/>
      <c r="S537" s="290"/>
      <c r="T537" s="290"/>
      <c r="U537" s="290"/>
      <c r="V537" s="290"/>
      <c r="W537" s="290"/>
      <c r="X537" s="290"/>
      <c r="Y537" s="290"/>
      <c r="Z537" s="290"/>
    </row>
    <row r="538">
      <c r="A538" s="335" t="str">
        <f t="shared" ref="A538:B538" si="417">A74</f>
        <v/>
      </c>
      <c r="B538" s="349" t="str">
        <f t="shared" si="417"/>
        <v/>
      </c>
      <c r="C538" s="350"/>
      <c r="D538" s="327" t="str">
        <f t="shared" si="399"/>
        <v/>
      </c>
      <c r="E538" s="312">
        <f t="shared" si="400"/>
        <v>0</v>
      </c>
      <c r="F538" s="312">
        <f>E538*C474</f>
        <v>0</v>
      </c>
      <c r="G538" s="375">
        <f t="shared" si="401"/>
        <v>0</v>
      </c>
      <c r="H538" s="312">
        <f t="shared" si="402"/>
        <v>0</v>
      </c>
      <c r="I538" s="312">
        <f>H538*C474</f>
        <v>0</v>
      </c>
      <c r="J538" s="315" t="str">
        <f t="shared" si="351"/>
        <v>#DIV/0!</v>
      </c>
      <c r="K538" s="282"/>
      <c r="L538" s="282"/>
      <c r="M538" s="384"/>
      <c r="N538" s="282"/>
      <c r="O538" s="282"/>
      <c r="P538" s="331"/>
      <c r="Q538" s="331"/>
      <c r="R538" s="331"/>
      <c r="S538" s="331"/>
      <c r="T538" s="331"/>
      <c r="U538" s="331"/>
      <c r="V538" s="331"/>
      <c r="W538" s="331"/>
      <c r="X538" s="331"/>
      <c r="Y538" s="331"/>
      <c r="Z538" s="331"/>
    </row>
    <row r="539">
      <c r="A539" s="335" t="str">
        <f t="shared" ref="A539:B539" si="418">A75</f>
        <v/>
      </c>
      <c r="B539" s="349" t="str">
        <f t="shared" si="418"/>
        <v/>
      </c>
      <c r="C539" s="350"/>
      <c r="D539" s="327" t="str">
        <f t="shared" si="399"/>
        <v/>
      </c>
      <c r="E539" s="312">
        <f t="shared" si="400"/>
        <v>0</v>
      </c>
      <c r="F539" s="312">
        <f>E539*C474</f>
        <v>0</v>
      </c>
      <c r="G539" s="375">
        <f t="shared" si="401"/>
        <v>0</v>
      </c>
      <c r="H539" s="312">
        <f t="shared" si="402"/>
        <v>0</v>
      </c>
      <c r="I539" s="312">
        <f>H539*C474</f>
        <v>0</v>
      </c>
      <c r="J539" s="315" t="str">
        <f t="shared" si="351"/>
        <v>#DIV/0!</v>
      </c>
      <c r="K539" s="282"/>
      <c r="L539" s="282"/>
      <c r="M539" s="384"/>
      <c r="N539" s="282"/>
      <c r="O539" s="282"/>
      <c r="P539" s="290"/>
      <c r="Q539" s="290"/>
      <c r="R539" s="290"/>
      <c r="S539" s="290"/>
      <c r="T539" s="290"/>
      <c r="U539" s="290"/>
      <c r="V539" s="290"/>
      <c r="W539" s="290"/>
      <c r="X539" s="290"/>
      <c r="Y539" s="290"/>
      <c r="Z539" s="290"/>
    </row>
    <row r="540">
      <c r="A540" s="335" t="str">
        <f t="shared" ref="A540:B540" si="419">A76</f>
        <v/>
      </c>
      <c r="B540" s="349" t="str">
        <f t="shared" si="419"/>
        <v/>
      </c>
      <c r="C540" s="350"/>
      <c r="D540" s="327" t="str">
        <f t="shared" si="399"/>
        <v/>
      </c>
      <c r="E540" s="312">
        <f t="shared" si="400"/>
        <v>0</v>
      </c>
      <c r="F540" s="312">
        <f>E540*C474</f>
        <v>0</v>
      </c>
      <c r="G540" s="375">
        <f t="shared" si="401"/>
        <v>0</v>
      </c>
      <c r="H540" s="312">
        <f t="shared" si="402"/>
        <v>0</v>
      </c>
      <c r="I540" s="312">
        <f>H540*C474</f>
        <v>0</v>
      </c>
      <c r="J540" s="315" t="str">
        <f t="shared" si="351"/>
        <v>#DIV/0!</v>
      </c>
      <c r="K540" s="282"/>
      <c r="L540" s="282"/>
      <c r="M540" s="384"/>
      <c r="N540" s="282"/>
      <c r="O540" s="282"/>
      <c r="P540" s="290"/>
      <c r="Q540" s="290"/>
      <c r="R540" s="290"/>
      <c r="S540" s="290"/>
      <c r="T540" s="290"/>
      <c r="U540" s="290"/>
      <c r="V540" s="290"/>
      <c r="W540" s="290"/>
      <c r="X540" s="290"/>
      <c r="Y540" s="290"/>
      <c r="Z540" s="290"/>
    </row>
    <row r="541">
      <c r="A541" s="335" t="str">
        <f t="shared" ref="A541:B541" si="420">A77</f>
        <v/>
      </c>
      <c r="B541" s="349" t="str">
        <f t="shared" si="420"/>
        <v/>
      </c>
      <c r="C541" s="350"/>
      <c r="D541" s="327" t="str">
        <f t="shared" si="399"/>
        <v/>
      </c>
      <c r="E541" s="312">
        <f t="shared" si="400"/>
        <v>0</v>
      </c>
      <c r="F541" s="312">
        <f>E541*C474</f>
        <v>0</v>
      </c>
      <c r="G541" s="375">
        <f t="shared" si="401"/>
        <v>0</v>
      </c>
      <c r="H541" s="312">
        <f t="shared" si="402"/>
        <v>0</v>
      </c>
      <c r="I541" s="312">
        <f>H541*C474</f>
        <v>0</v>
      </c>
      <c r="J541" s="315" t="str">
        <f t="shared" si="351"/>
        <v>#DIV/0!</v>
      </c>
      <c r="K541" s="282"/>
      <c r="L541" s="282"/>
      <c r="M541" s="384"/>
      <c r="N541" s="282"/>
      <c r="O541" s="282"/>
      <c r="P541" s="290"/>
      <c r="Q541" s="290"/>
      <c r="R541" s="290"/>
      <c r="S541" s="290"/>
      <c r="T541" s="290"/>
      <c r="U541" s="290"/>
      <c r="V541" s="290"/>
      <c r="W541" s="290"/>
      <c r="X541" s="290"/>
      <c r="Y541" s="290"/>
      <c r="Z541" s="290"/>
    </row>
    <row r="542">
      <c r="A542" s="335" t="str">
        <f t="shared" ref="A542:B542" si="421">A78</f>
        <v/>
      </c>
      <c r="B542" s="349" t="str">
        <f t="shared" si="421"/>
        <v/>
      </c>
      <c r="C542" s="350"/>
      <c r="D542" s="327" t="str">
        <f t="shared" si="399"/>
        <v/>
      </c>
      <c r="E542" s="312">
        <f t="shared" si="400"/>
        <v>0</v>
      </c>
      <c r="F542" s="312">
        <f>E542*C474</f>
        <v>0</v>
      </c>
      <c r="G542" s="375">
        <f t="shared" si="401"/>
        <v>0</v>
      </c>
      <c r="H542" s="312">
        <f t="shared" si="402"/>
        <v>0</v>
      </c>
      <c r="I542" s="312">
        <f>H542*C474</f>
        <v>0</v>
      </c>
      <c r="J542" s="315" t="str">
        <f t="shared" si="351"/>
        <v>#DIV/0!</v>
      </c>
      <c r="K542" s="282"/>
      <c r="L542" s="282"/>
      <c r="M542" s="384"/>
      <c r="N542" s="282"/>
      <c r="O542" s="282"/>
      <c r="P542" s="290"/>
      <c r="Q542" s="290"/>
      <c r="R542" s="290"/>
      <c r="S542" s="290"/>
      <c r="T542" s="290"/>
      <c r="U542" s="290"/>
      <c r="V542" s="290"/>
      <c r="W542" s="290"/>
      <c r="X542" s="290"/>
      <c r="Y542" s="290"/>
      <c r="Z542" s="290"/>
    </row>
    <row r="543">
      <c r="A543" s="335" t="str">
        <f t="shared" ref="A543:B543" si="422">A79</f>
        <v/>
      </c>
      <c r="B543" s="349" t="str">
        <f t="shared" si="422"/>
        <v/>
      </c>
      <c r="C543" s="350"/>
      <c r="D543" s="327" t="str">
        <f t="shared" si="399"/>
        <v/>
      </c>
      <c r="E543" s="312">
        <f t="shared" si="400"/>
        <v>0</v>
      </c>
      <c r="F543" s="312">
        <f>E543*C474</f>
        <v>0</v>
      </c>
      <c r="G543" s="375">
        <f t="shared" si="401"/>
        <v>0</v>
      </c>
      <c r="H543" s="312">
        <f t="shared" si="402"/>
        <v>0</v>
      </c>
      <c r="I543" s="312">
        <f>H543*C474</f>
        <v>0</v>
      </c>
      <c r="J543" s="315" t="str">
        <f t="shared" si="351"/>
        <v>#DIV/0!</v>
      </c>
      <c r="K543" s="282"/>
      <c r="L543" s="282"/>
      <c r="M543" s="384"/>
      <c r="N543" s="282"/>
      <c r="O543" s="282"/>
      <c r="P543" s="290"/>
      <c r="Q543" s="290"/>
      <c r="R543" s="290"/>
      <c r="S543" s="290"/>
      <c r="T543" s="290"/>
      <c r="U543" s="290"/>
      <c r="V543" s="290"/>
      <c r="W543" s="290"/>
      <c r="X543" s="290"/>
      <c r="Y543" s="290"/>
      <c r="Z543" s="290"/>
    </row>
    <row r="544">
      <c r="A544" s="335" t="str">
        <f t="shared" ref="A544:B544" si="423">A80</f>
        <v/>
      </c>
      <c r="B544" s="349" t="str">
        <f t="shared" si="423"/>
        <v/>
      </c>
      <c r="C544" s="350"/>
      <c r="D544" s="327" t="str">
        <f t="shared" si="399"/>
        <v/>
      </c>
      <c r="E544" s="312">
        <f t="shared" si="400"/>
        <v>0</v>
      </c>
      <c r="F544" s="312">
        <f>E544*C474</f>
        <v>0</v>
      </c>
      <c r="G544" s="375">
        <f t="shared" si="401"/>
        <v>0</v>
      </c>
      <c r="H544" s="312">
        <f t="shared" si="402"/>
        <v>0</v>
      </c>
      <c r="I544" s="312">
        <f>H544*C474</f>
        <v>0</v>
      </c>
      <c r="J544" s="315" t="str">
        <f t="shared" si="351"/>
        <v>#DIV/0!</v>
      </c>
      <c r="K544" s="282"/>
      <c r="L544" s="282"/>
      <c r="M544" s="384"/>
      <c r="N544" s="282"/>
      <c r="O544" s="282"/>
      <c r="P544" s="290"/>
      <c r="Q544" s="290"/>
      <c r="R544" s="290"/>
      <c r="S544" s="290"/>
      <c r="T544" s="290"/>
      <c r="U544" s="290"/>
      <c r="V544" s="290"/>
      <c r="W544" s="290"/>
      <c r="X544" s="290"/>
      <c r="Y544" s="290"/>
      <c r="Z544" s="290"/>
    </row>
    <row r="545">
      <c r="A545" s="335" t="str">
        <f t="shared" ref="A545:B545" si="424">A81</f>
        <v/>
      </c>
      <c r="B545" s="349" t="str">
        <f t="shared" si="424"/>
        <v/>
      </c>
      <c r="C545" s="350"/>
      <c r="D545" s="327" t="str">
        <f t="shared" si="399"/>
        <v/>
      </c>
      <c r="E545" s="312">
        <f t="shared" si="400"/>
        <v>0</v>
      </c>
      <c r="F545" s="312">
        <f>E545*C474</f>
        <v>0</v>
      </c>
      <c r="G545" s="375">
        <f t="shared" si="401"/>
        <v>0</v>
      </c>
      <c r="H545" s="312">
        <f t="shared" si="402"/>
        <v>0</v>
      </c>
      <c r="I545" s="312">
        <f>H545*C474</f>
        <v>0</v>
      </c>
      <c r="J545" s="315" t="str">
        <f t="shared" si="351"/>
        <v>#DIV/0!</v>
      </c>
      <c r="K545" s="282"/>
      <c r="L545" s="282"/>
      <c r="M545" s="384"/>
      <c r="N545" s="282"/>
      <c r="O545" s="282"/>
      <c r="P545" s="290"/>
      <c r="Q545" s="290"/>
      <c r="R545" s="290"/>
      <c r="S545" s="290"/>
      <c r="T545" s="290"/>
      <c r="U545" s="290"/>
      <c r="V545" s="290"/>
      <c r="W545" s="290"/>
      <c r="X545" s="290"/>
      <c r="Y545" s="290"/>
      <c r="Z545" s="290"/>
    </row>
    <row r="546">
      <c r="A546" s="335" t="str">
        <f t="shared" ref="A546:B546" si="425">A82</f>
        <v/>
      </c>
      <c r="B546" s="349" t="str">
        <f t="shared" si="425"/>
        <v/>
      </c>
      <c r="C546" s="350"/>
      <c r="D546" s="327" t="str">
        <f t="shared" si="399"/>
        <v/>
      </c>
      <c r="E546" s="312">
        <f t="shared" si="400"/>
        <v>0</v>
      </c>
      <c r="F546" s="312">
        <f>E546*C474</f>
        <v>0</v>
      </c>
      <c r="G546" s="375">
        <f t="shared" si="401"/>
        <v>0</v>
      </c>
      <c r="H546" s="312">
        <f t="shared" si="402"/>
        <v>0</v>
      </c>
      <c r="I546" s="312">
        <f>H546*C474</f>
        <v>0</v>
      </c>
      <c r="J546" s="315" t="str">
        <f t="shared" si="351"/>
        <v>#DIV/0!</v>
      </c>
      <c r="K546" s="282"/>
      <c r="L546" s="282"/>
      <c r="M546" s="384"/>
      <c r="N546" s="282"/>
      <c r="O546" s="282"/>
      <c r="P546" s="290"/>
      <c r="Q546" s="290"/>
      <c r="R546" s="290"/>
      <c r="S546" s="290"/>
      <c r="T546" s="290"/>
      <c r="U546" s="290"/>
      <c r="V546" s="290"/>
      <c r="W546" s="290"/>
      <c r="X546" s="290"/>
      <c r="Y546" s="290"/>
      <c r="Z546" s="290"/>
    </row>
    <row r="547">
      <c r="A547" s="335" t="str">
        <f t="shared" ref="A547:B547" si="426">A83</f>
        <v/>
      </c>
      <c r="B547" s="349" t="str">
        <f t="shared" si="426"/>
        <v/>
      </c>
      <c r="C547" s="350"/>
      <c r="D547" s="327" t="str">
        <f t="shared" si="399"/>
        <v/>
      </c>
      <c r="E547" s="312">
        <f t="shared" si="400"/>
        <v>0</v>
      </c>
      <c r="F547" s="312">
        <f>E547*C474</f>
        <v>0</v>
      </c>
      <c r="G547" s="375">
        <f t="shared" si="401"/>
        <v>0</v>
      </c>
      <c r="H547" s="312">
        <f t="shared" si="402"/>
        <v>0</v>
      </c>
      <c r="I547" s="312">
        <f>H547*C474</f>
        <v>0</v>
      </c>
      <c r="J547" s="315" t="str">
        <f t="shared" si="351"/>
        <v>#DIV/0!</v>
      </c>
      <c r="K547" s="282"/>
      <c r="L547" s="282"/>
      <c r="M547" s="384"/>
      <c r="N547" s="282"/>
      <c r="O547" s="282"/>
      <c r="P547" s="290"/>
      <c r="Q547" s="290"/>
      <c r="R547" s="290"/>
      <c r="S547" s="290"/>
      <c r="T547" s="290"/>
      <c r="U547" s="290"/>
      <c r="V547" s="290"/>
      <c r="W547" s="290"/>
      <c r="X547" s="290"/>
      <c r="Y547" s="290"/>
      <c r="Z547" s="290"/>
    </row>
    <row r="548">
      <c r="A548" s="335" t="str">
        <f t="shared" ref="A548:B548" si="427">A84</f>
        <v/>
      </c>
      <c r="B548" s="349" t="str">
        <f t="shared" si="427"/>
        <v/>
      </c>
      <c r="C548" s="350"/>
      <c r="D548" s="327" t="str">
        <f t="shared" si="399"/>
        <v/>
      </c>
      <c r="E548" s="312">
        <f t="shared" si="400"/>
        <v>0</v>
      </c>
      <c r="F548" s="312">
        <f>E548*C474</f>
        <v>0</v>
      </c>
      <c r="G548" s="375">
        <f t="shared" si="401"/>
        <v>0</v>
      </c>
      <c r="H548" s="312">
        <f t="shared" si="402"/>
        <v>0</v>
      </c>
      <c r="I548" s="312">
        <f>H548*C474</f>
        <v>0</v>
      </c>
      <c r="J548" s="315" t="str">
        <f t="shared" si="351"/>
        <v>#DIV/0!</v>
      </c>
      <c r="K548" s="282"/>
      <c r="L548" s="282"/>
      <c r="M548" s="384"/>
      <c r="N548" s="282"/>
      <c r="O548" s="282"/>
      <c r="P548" s="290"/>
      <c r="Q548" s="290"/>
      <c r="R548" s="290"/>
      <c r="S548" s="290"/>
      <c r="T548" s="290"/>
      <c r="U548" s="290"/>
      <c r="V548" s="290"/>
      <c r="W548" s="290"/>
      <c r="X548" s="290"/>
      <c r="Y548" s="290"/>
      <c r="Z548" s="290"/>
    </row>
    <row r="549">
      <c r="A549" s="335" t="str">
        <f t="shared" ref="A549:B549" si="428">A85</f>
        <v/>
      </c>
      <c r="B549" s="349" t="str">
        <f t="shared" si="428"/>
        <v/>
      </c>
      <c r="C549" s="350"/>
      <c r="D549" s="327" t="str">
        <f t="shared" si="399"/>
        <v/>
      </c>
      <c r="E549" s="312">
        <f t="shared" si="400"/>
        <v>0</v>
      </c>
      <c r="F549" s="312">
        <f>E549*C474</f>
        <v>0</v>
      </c>
      <c r="G549" s="375">
        <f t="shared" si="401"/>
        <v>0</v>
      </c>
      <c r="H549" s="312">
        <f t="shared" si="402"/>
        <v>0</v>
      </c>
      <c r="I549" s="312">
        <f>H549*C474</f>
        <v>0</v>
      </c>
      <c r="J549" s="315" t="str">
        <f t="shared" si="351"/>
        <v>#DIV/0!</v>
      </c>
      <c r="K549" s="282"/>
      <c r="L549" s="282"/>
      <c r="M549" s="384"/>
      <c r="N549" s="282"/>
      <c r="O549" s="282"/>
      <c r="P549" s="290"/>
      <c r="Q549" s="290"/>
      <c r="R549" s="290"/>
      <c r="S549" s="290"/>
      <c r="T549" s="290"/>
      <c r="U549" s="290"/>
      <c r="V549" s="290"/>
      <c r="W549" s="290"/>
      <c r="X549" s="290"/>
      <c r="Y549" s="290"/>
      <c r="Z549" s="290"/>
    </row>
    <row r="550">
      <c r="A550" s="335" t="str">
        <f t="shared" ref="A550:B550" si="429">A86</f>
        <v/>
      </c>
      <c r="B550" s="349" t="str">
        <f t="shared" si="429"/>
        <v/>
      </c>
      <c r="C550" s="350"/>
      <c r="D550" s="327" t="str">
        <f t="shared" si="399"/>
        <v/>
      </c>
      <c r="E550" s="312">
        <f t="shared" si="400"/>
        <v>0</v>
      </c>
      <c r="F550" s="312">
        <f>E550*C474</f>
        <v>0</v>
      </c>
      <c r="G550" s="375">
        <f t="shared" si="401"/>
        <v>0</v>
      </c>
      <c r="H550" s="312">
        <f t="shared" si="402"/>
        <v>0</v>
      </c>
      <c r="I550" s="312">
        <f>H550*C474</f>
        <v>0</v>
      </c>
      <c r="J550" s="315" t="str">
        <f t="shared" si="351"/>
        <v>#DIV/0!</v>
      </c>
      <c r="K550" s="282"/>
      <c r="L550" s="282"/>
      <c r="M550" s="384"/>
      <c r="N550" s="282"/>
      <c r="O550" s="282"/>
      <c r="P550" s="290"/>
      <c r="Q550" s="290"/>
      <c r="R550" s="290"/>
      <c r="S550" s="290"/>
      <c r="T550" s="290"/>
      <c r="U550" s="290"/>
      <c r="V550" s="290"/>
      <c r="W550" s="290"/>
      <c r="X550" s="290"/>
      <c r="Y550" s="290"/>
      <c r="Z550" s="290"/>
    </row>
    <row r="551">
      <c r="A551" s="335" t="str">
        <f t="shared" ref="A551:B551" si="430">A87</f>
        <v/>
      </c>
      <c r="B551" s="349" t="str">
        <f t="shared" si="430"/>
        <v/>
      </c>
      <c r="C551" s="339"/>
      <c r="D551" s="327" t="str">
        <f t="shared" si="399"/>
        <v/>
      </c>
      <c r="E551" s="312">
        <f t="shared" si="400"/>
        <v>0</v>
      </c>
      <c r="F551" s="312">
        <f>E551*C474</f>
        <v>0</v>
      </c>
      <c r="G551" s="372"/>
      <c r="H551" s="312">
        <f t="shared" si="402"/>
        <v>0</v>
      </c>
      <c r="I551" s="312">
        <f>H551*C474</f>
        <v>0</v>
      </c>
      <c r="J551" s="315" t="str">
        <f t="shared" si="351"/>
        <v>#DIV/0!</v>
      </c>
      <c r="K551" s="282"/>
      <c r="L551" s="282"/>
      <c r="M551" s="384"/>
      <c r="N551" s="282"/>
      <c r="O551" s="282"/>
      <c r="P551" s="290"/>
      <c r="Q551" s="290"/>
      <c r="R551" s="290"/>
      <c r="S551" s="290"/>
      <c r="T551" s="290"/>
      <c r="U551" s="290"/>
      <c r="V551" s="290"/>
      <c r="W551" s="290"/>
      <c r="X551" s="290"/>
      <c r="Y551" s="290"/>
      <c r="Z551" s="290"/>
    </row>
    <row r="552">
      <c r="A552" s="335" t="str">
        <f t="shared" ref="A552:B552" si="431">A88</f>
        <v/>
      </c>
      <c r="B552" s="349" t="str">
        <f t="shared" si="431"/>
        <v/>
      </c>
      <c r="C552" s="342"/>
      <c r="D552" s="327" t="str">
        <f t="shared" si="399"/>
        <v/>
      </c>
      <c r="E552" s="312">
        <f t="shared" si="400"/>
        <v>0</v>
      </c>
      <c r="F552" s="312">
        <f>E552*C474</f>
        <v>0</v>
      </c>
      <c r="G552" s="374"/>
      <c r="H552" s="312">
        <f t="shared" si="402"/>
        <v>0</v>
      </c>
      <c r="I552" s="312">
        <f>H552*C474</f>
        <v>0</v>
      </c>
      <c r="J552" s="315" t="str">
        <f t="shared" si="351"/>
        <v>#DIV/0!</v>
      </c>
      <c r="K552" s="282"/>
      <c r="L552" s="282"/>
      <c r="M552" s="384"/>
      <c r="N552" s="282"/>
      <c r="O552" s="282"/>
      <c r="P552" s="290"/>
      <c r="Q552" s="290"/>
      <c r="R552" s="290"/>
      <c r="S552" s="290"/>
      <c r="T552" s="290"/>
      <c r="U552" s="290"/>
      <c r="V552" s="290"/>
      <c r="W552" s="290"/>
      <c r="X552" s="290"/>
      <c r="Y552" s="290"/>
      <c r="Z552" s="290"/>
    </row>
    <row r="553">
      <c r="A553" s="335" t="str">
        <f t="shared" ref="A553:B553" si="432">A89</f>
        <v/>
      </c>
      <c r="B553" s="349" t="str">
        <f t="shared" si="432"/>
        <v/>
      </c>
      <c r="C553" s="350"/>
      <c r="D553" s="327" t="str">
        <f t="shared" si="399"/>
        <v/>
      </c>
      <c r="E553" s="312">
        <f t="shared" si="400"/>
        <v>0</v>
      </c>
      <c r="F553" s="312">
        <f>E553*C474</f>
        <v>0</v>
      </c>
      <c r="G553" s="375"/>
      <c r="H553" s="312">
        <f t="shared" si="402"/>
        <v>0</v>
      </c>
      <c r="I553" s="312">
        <f>H553*C474</f>
        <v>0</v>
      </c>
      <c r="J553" s="315" t="str">
        <f t="shared" si="351"/>
        <v>#DIV/0!</v>
      </c>
      <c r="K553" s="282"/>
      <c r="L553" s="282"/>
      <c r="M553" s="384"/>
      <c r="N553" s="282"/>
      <c r="O553" s="282"/>
      <c r="P553" s="331"/>
      <c r="Q553" s="331"/>
      <c r="R553" s="331"/>
      <c r="S553" s="331"/>
      <c r="T553" s="331"/>
      <c r="U553" s="331"/>
      <c r="V553" s="331"/>
      <c r="W553" s="331"/>
      <c r="X553" s="331"/>
      <c r="Y553" s="331"/>
      <c r="Z553" s="331"/>
    </row>
    <row r="554">
      <c r="A554" s="335" t="str">
        <f t="shared" ref="A554:B554" si="433">A90</f>
        <v/>
      </c>
      <c r="B554" s="349" t="str">
        <f t="shared" si="433"/>
        <v/>
      </c>
      <c r="C554" s="339"/>
      <c r="D554" s="327" t="str">
        <f t="shared" si="399"/>
        <v/>
      </c>
      <c r="E554" s="312">
        <f t="shared" si="400"/>
        <v>0</v>
      </c>
      <c r="F554" s="312">
        <f>E554*C474</f>
        <v>0</v>
      </c>
      <c r="G554" s="372"/>
      <c r="H554" s="312">
        <f t="shared" si="402"/>
        <v>0</v>
      </c>
      <c r="I554" s="312">
        <f>H554*C474</f>
        <v>0</v>
      </c>
      <c r="J554" s="315" t="str">
        <f t="shared" si="351"/>
        <v>#DIV/0!</v>
      </c>
      <c r="K554" s="282"/>
      <c r="L554" s="282"/>
      <c r="M554" s="384"/>
      <c r="N554" s="282"/>
      <c r="O554" s="282"/>
      <c r="P554" s="290"/>
      <c r="Q554" s="290"/>
      <c r="R554" s="290"/>
      <c r="S554" s="290"/>
      <c r="T554" s="290"/>
      <c r="U554" s="290"/>
      <c r="V554" s="290"/>
      <c r="W554" s="290"/>
      <c r="X554" s="290"/>
      <c r="Y554" s="290"/>
      <c r="Z554" s="290"/>
    </row>
    <row r="555">
      <c r="A555" s="335" t="str">
        <f t="shared" ref="A555:B555" si="434">A91</f>
        <v/>
      </c>
      <c r="B555" s="349" t="str">
        <f t="shared" si="434"/>
        <v/>
      </c>
      <c r="C555" s="339"/>
      <c r="D555" s="327" t="str">
        <f t="shared" si="399"/>
        <v/>
      </c>
      <c r="E555" s="312">
        <f t="shared" si="400"/>
        <v>0</v>
      </c>
      <c r="F555" s="312">
        <f>E555*C474</f>
        <v>0</v>
      </c>
      <c r="G555" s="372"/>
      <c r="H555" s="312">
        <f t="shared" si="402"/>
        <v>0</v>
      </c>
      <c r="I555" s="312">
        <f>H555*C474</f>
        <v>0</v>
      </c>
      <c r="J555" s="315" t="str">
        <f t="shared" si="351"/>
        <v>#DIV/0!</v>
      </c>
      <c r="K555" s="282"/>
      <c r="L555" s="282"/>
      <c r="M555" s="384"/>
      <c r="N555" s="282"/>
      <c r="O555" s="282"/>
      <c r="P555" s="290"/>
      <c r="Q555" s="290"/>
      <c r="R555" s="290"/>
      <c r="S555" s="290"/>
      <c r="T555" s="290"/>
      <c r="U555" s="290"/>
      <c r="V555" s="290"/>
      <c r="W555" s="290"/>
      <c r="X555" s="290"/>
      <c r="Y555" s="290"/>
      <c r="Z555" s="290"/>
    </row>
    <row r="556">
      <c r="A556" s="335" t="str">
        <f t="shared" ref="A556:B556" si="435">A92</f>
        <v/>
      </c>
      <c r="B556" s="349" t="str">
        <f t="shared" si="435"/>
        <v/>
      </c>
      <c r="C556" s="339"/>
      <c r="D556" s="327" t="str">
        <f t="shared" si="399"/>
        <v/>
      </c>
      <c r="E556" s="312">
        <f t="shared" si="400"/>
        <v>0</v>
      </c>
      <c r="F556" s="312">
        <f>E556*C474</f>
        <v>0</v>
      </c>
      <c r="G556" s="372"/>
      <c r="H556" s="312">
        <f t="shared" si="402"/>
        <v>0</v>
      </c>
      <c r="I556" s="312">
        <f>H556*C474</f>
        <v>0</v>
      </c>
      <c r="J556" s="315" t="str">
        <f t="shared" si="351"/>
        <v>#DIV/0!</v>
      </c>
      <c r="K556" s="282"/>
      <c r="L556" s="282"/>
      <c r="M556" s="384"/>
      <c r="N556" s="282"/>
      <c r="O556" s="282"/>
      <c r="P556" s="290"/>
      <c r="Q556" s="290"/>
      <c r="R556" s="290"/>
      <c r="S556" s="290"/>
      <c r="T556" s="290"/>
      <c r="U556" s="290"/>
      <c r="V556" s="290"/>
      <c r="W556" s="290"/>
      <c r="X556" s="290"/>
      <c r="Y556" s="290"/>
      <c r="Z556" s="290"/>
    </row>
    <row r="557">
      <c r="A557" s="335" t="str">
        <f t="shared" ref="A557:B557" si="436">A93</f>
        <v/>
      </c>
      <c r="B557" s="349" t="str">
        <f t="shared" si="436"/>
        <v/>
      </c>
      <c r="C557" s="339"/>
      <c r="D557" s="327" t="str">
        <f t="shared" si="399"/>
        <v/>
      </c>
      <c r="E557" s="312">
        <f t="shared" si="400"/>
        <v>0</v>
      </c>
      <c r="F557" s="312">
        <f>E557*C474</f>
        <v>0</v>
      </c>
      <c r="G557" s="372"/>
      <c r="H557" s="312">
        <f t="shared" si="402"/>
        <v>0</v>
      </c>
      <c r="I557" s="312">
        <f>H557*C474</f>
        <v>0</v>
      </c>
      <c r="J557" s="315" t="str">
        <f t="shared" si="351"/>
        <v>#DIV/0!</v>
      </c>
      <c r="K557" s="282"/>
      <c r="L557" s="282"/>
      <c r="M557" s="384"/>
      <c r="N557" s="282"/>
      <c r="O557" s="282"/>
      <c r="P557" s="290"/>
      <c r="Q557" s="290"/>
      <c r="R557" s="290"/>
      <c r="S557" s="290"/>
      <c r="T557" s="290"/>
      <c r="U557" s="290"/>
      <c r="V557" s="290"/>
      <c r="W557" s="290"/>
      <c r="X557" s="290"/>
      <c r="Y557" s="290"/>
      <c r="Z557" s="290"/>
    </row>
    <row r="558">
      <c r="A558" s="335" t="str">
        <f t="shared" ref="A558:B558" si="437">A94</f>
        <v/>
      </c>
      <c r="B558" s="349" t="str">
        <f t="shared" si="437"/>
        <v/>
      </c>
      <c r="C558" s="339"/>
      <c r="D558" s="327" t="str">
        <f t="shared" si="399"/>
        <v/>
      </c>
      <c r="E558" s="312">
        <f t="shared" si="400"/>
        <v>0</v>
      </c>
      <c r="F558" s="312">
        <f>E558*C474</f>
        <v>0</v>
      </c>
      <c r="G558" s="372"/>
      <c r="H558" s="312">
        <f t="shared" si="402"/>
        <v>0</v>
      </c>
      <c r="I558" s="312">
        <f>H558*C474</f>
        <v>0</v>
      </c>
      <c r="J558" s="315" t="str">
        <f t="shared" si="351"/>
        <v>#DIV/0!</v>
      </c>
      <c r="K558" s="282"/>
      <c r="L558" s="282"/>
      <c r="M558" s="384"/>
      <c r="N558" s="282"/>
      <c r="O558" s="282"/>
      <c r="P558" s="290"/>
      <c r="Q558" s="290"/>
      <c r="R558" s="290"/>
      <c r="S558" s="290"/>
      <c r="T558" s="290"/>
      <c r="U558" s="290"/>
      <c r="V558" s="290"/>
      <c r="W558" s="290"/>
      <c r="X558" s="290"/>
      <c r="Y558" s="290"/>
      <c r="Z558" s="290"/>
    </row>
    <row r="559">
      <c r="A559" s="335" t="str">
        <f t="shared" ref="A559:B559" si="438">A95</f>
        <v/>
      </c>
      <c r="B559" s="349" t="str">
        <f t="shared" si="438"/>
        <v/>
      </c>
      <c r="C559" s="339"/>
      <c r="D559" s="327" t="str">
        <f t="shared" si="399"/>
        <v/>
      </c>
      <c r="E559" s="312">
        <f t="shared" si="400"/>
        <v>0</v>
      </c>
      <c r="F559" s="312">
        <f>E559*C474</f>
        <v>0</v>
      </c>
      <c r="G559" s="372"/>
      <c r="H559" s="312">
        <f t="shared" si="402"/>
        <v>0</v>
      </c>
      <c r="I559" s="312">
        <f>H559*C474</f>
        <v>0</v>
      </c>
      <c r="J559" s="315" t="str">
        <f t="shared" si="351"/>
        <v>#DIV/0!</v>
      </c>
      <c r="K559" s="282"/>
      <c r="L559" s="282"/>
      <c r="M559" s="384"/>
      <c r="N559" s="282"/>
      <c r="O559" s="282"/>
      <c r="P559" s="290"/>
      <c r="Q559" s="290"/>
      <c r="R559" s="290"/>
      <c r="S559" s="290"/>
      <c r="T559" s="290"/>
      <c r="U559" s="290"/>
      <c r="V559" s="290"/>
      <c r="W559" s="290"/>
      <c r="X559" s="290"/>
      <c r="Y559" s="290"/>
      <c r="Z559" s="290"/>
    </row>
    <row r="560">
      <c r="A560" s="335" t="str">
        <f t="shared" ref="A560:B560" si="439">A96</f>
        <v/>
      </c>
      <c r="B560" s="349" t="str">
        <f t="shared" si="439"/>
        <v/>
      </c>
      <c r="C560" s="339"/>
      <c r="D560" s="327" t="str">
        <f t="shared" si="399"/>
        <v/>
      </c>
      <c r="E560" s="312">
        <f t="shared" si="400"/>
        <v>0</v>
      </c>
      <c r="F560" s="312">
        <f>E560*C474</f>
        <v>0</v>
      </c>
      <c r="G560" s="372"/>
      <c r="H560" s="312">
        <f t="shared" si="402"/>
        <v>0</v>
      </c>
      <c r="I560" s="312">
        <f>H560*C474</f>
        <v>0</v>
      </c>
      <c r="J560" s="315" t="str">
        <f t="shared" si="351"/>
        <v>#DIV/0!</v>
      </c>
      <c r="K560" s="282"/>
      <c r="L560" s="282"/>
      <c r="M560" s="384"/>
      <c r="N560" s="282"/>
      <c r="O560" s="282"/>
      <c r="P560" s="290"/>
      <c r="Q560" s="290"/>
      <c r="R560" s="290"/>
      <c r="S560" s="290"/>
      <c r="T560" s="290"/>
      <c r="U560" s="290"/>
      <c r="V560" s="290"/>
      <c r="W560" s="290"/>
      <c r="X560" s="290"/>
      <c r="Y560" s="290"/>
      <c r="Z560" s="290"/>
    </row>
    <row r="561">
      <c r="A561" s="335" t="str">
        <f t="shared" ref="A561:B561" si="440">A97</f>
        <v/>
      </c>
      <c r="B561" s="349" t="str">
        <f t="shared" si="440"/>
        <v/>
      </c>
      <c r="C561" s="339"/>
      <c r="D561" s="327" t="str">
        <f t="shared" si="399"/>
        <v/>
      </c>
      <c r="E561" s="312">
        <f t="shared" si="400"/>
        <v>0</v>
      </c>
      <c r="F561" s="312">
        <f>E561*C474</f>
        <v>0</v>
      </c>
      <c r="G561" s="372"/>
      <c r="H561" s="312">
        <f t="shared" si="402"/>
        <v>0</v>
      </c>
      <c r="I561" s="312">
        <f>H561*C474</f>
        <v>0</v>
      </c>
      <c r="J561" s="315" t="str">
        <f t="shared" si="351"/>
        <v>#DIV/0!</v>
      </c>
      <c r="K561" s="282"/>
      <c r="L561" s="282"/>
      <c r="M561" s="384"/>
      <c r="N561" s="282"/>
      <c r="O561" s="282"/>
      <c r="P561" s="290"/>
      <c r="Q561" s="290"/>
      <c r="R561" s="290"/>
      <c r="S561" s="290"/>
      <c r="T561" s="290"/>
      <c r="U561" s="290"/>
      <c r="V561" s="290"/>
      <c r="W561" s="290"/>
      <c r="X561" s="290"/>
      <c r="Y561" s="290"/>
      <c r="Z561" s="290"/>
    </row>
    <row r="562">
      <c r="A562" s="335"/>
      <c r="B562" s="349"/>
      <c r="C562" s="339"/>
      <c r="D562" s="327" t="str">
        <f t="shared" si="399"/>
        <v/>
      </c>
      <c r="E562" s="312">
        <f t="shared" si="400"/>
        <v>0</v>
      </c>
      <c r="F562" s="312">
        <f>E562*C474</f>
        <v>0</v>
      </c>
      <c r="G562" s="372"/>
      <c r="H562" s="312">
        <f t="shared" si="402"/>
        <v>0</v>
      </c>
      <c r="I562" s="312">
        <f>H562*C474</f>
        <v>0</v>
      </c>
      <c r="J562" s="315" t="str">
        <f t="shared" si="351"/>
        <v>#DIV/0!</v>
      </c>
      <c r="K562" s="282"/>
      <c r="L562" s="282"/>
      <c r="M562" s="384"/>
      <c r="N562" s="282"/>
      <c r="O562" s="282"/>
      <c r="P562" s="290"/>
      <c r="Q562" s="290"/>
      <c r="R562" s="290"/>
      <c r="S562" s="290"/>
      <c r="T562" s="290"/>
      <c r="U562" s="290"/>
      <c r="V562" s="290"/>
      <c r="W562" s="290"/>
      <c r="X562" s="290"/>
      <c r="Y562" s="290"/>
      <c r="Z562" s="290"/>
    </row>
    <row r="563">
      <c r="A563" s="335"/>
      <c r="B563" s="349"/>
      <c r="C563" s="339"/>
      <c r="D563" s="336"/>
      <c r="E563" s="312">
        <f t="shared" si="400"/>
        <v>0</v>
      </c>
      <c r="F563" s="312">
        <f>E563*C474</f>
        <v>0</v>
      </c>
      <c r="G563" s="372"/>
      <c r="H563" s="312">
        <f t="shared" si="402"/>
        <v>0</v>
      </c>
      <c r="I563" s="312">
        <f>H563*C474</f>
        <v>0</v>
      </c>
      <c r="J563" s="315" t="str">
        <f t="shared" si="351"/>
        <v>#DIV/0!</v>
      </c>
      <c r="K563" s="282"/>
      <c r="L563" s="282"/>
      <c r="M563" s="384"/>
      <c r="N563" s="282"/>
      <c r="O563" s="282"/>
      <c r="P563" s="290"/>
      <c r="Q563" s="290"/>
      <c r="R563" s="290"/>
      <c r="S563" s="290"/>
      <c r="T563" s="290"/>
      <c r="U563" s="290"/>
      <c r="V563" s="290"/>
      <c r="W563" s="290"/>
      <c r="X563" s="290"/>
      <c r="Y563" s="290"/>
      <c r="Z563" s="290"/>
    </row>
    <row r="564">
      <c r="A564" s="344"/>
      <c r="B564" s="345" t="s">
        <v>968</v>
      </c>
      <c r="C564" s="346">
        <f>SUM(C523:C563)</f>
        <v>4.061290323</v>
      </c>
      <c r="D564" s="346"/>
      <c r="E564" s="347">
        <f t="shared" ref="E564:F564" si="441">SUM(E523:E563)</f>
        <v>166.2957604</v>
      </c>
      <c r="F564" s="347">
        <f t="shared" si="441"/>
        <v>5155.168571</v>
      </c>
      <c r="G564" s="346"/>
      <c r="H564" s="347">
        <f t="shared" ref="H564:I564" si="442">SUM(H523:H563)</f>
        <v>771.6351502</v>
      </c>
      <c r="I564" s="347">
        <f t="shared" si="442"/>
        <v>23920.68966</v>
      </c>
      <c r="J564" s="348">
        <f t="shared" si="351"/>
        <v>0.2155108672</v>
      </c>
      <c r="K564" s="282"/>
      <c r="L564" s="282"/>
      <c r="M564" s="384"/>
      <c r="N564" s="282"/>
      <c r="O564" s="282"/>
      <c r="P564" s="290"/>
      <c r="Q564" s="290"/>
      <c r="R564" s="290"/>
      <c r="S564" s="290"/>
      <c r="T564" s="290"/>
      <c r="U564" s="290"/>
      <c r="V564" s="290"/>
      <c r="W564" s="290"/>
      <c r="X564" s="290"/>
      <c r="Y564" s="290"/>
      <c r="Z564" s="290"/>
    </row>
    <row r="565">
      <c r="A565" s="323" t="str">
        <f t="shared" ref="A565:B565" si="443">A101</f>
        <v>CKT-001</v>
      </c>
      <c r="B565" s="323" t="str">
        <f t="shared" si="443"/>
        <v>Cócteles con ginebra (máximo)</v>
      </c>
      <c r="C565" s="323">
        <v>1.0</v>
      </c>
      <c r="D565" s="422">
        <f t="shared" ref="D565:D576" si="445">D101</f>
        <v>40</v>
      </c>
      <c r="E565" s="312">
        <f t="shared" ref="E565:E579" si="446">D565*C565</f>
        <v>40</v>
      </c>
      <c r="F565" s="312">
        <f>E565*C474</f>
        <v>1240</v>
      </c>
      <c r="G565" s="372">
        <f t="shared" ref="G565:G577" si="447">G101</f>
        <v>224.137931</v>
      </c>
      <c r="H565" s="312">
        <f t="shared" ref="H565:H579" si="448">G565*C565</f>
        <v>224.137931</v>
      </c>
      <c r="I565" s="312">
        <f>H565*C474</f>
        <v>6948.275862</v>
      </c>
      <c r="J565" s="315">
        <f t="shared" si="351"/>
        <v>0.1784615385</v>
      </c>
      <c r="K565" s="282"/>
      <c r="L565" s="282"/>
      <c r="M565" s="384"/>
      <c r="N565" s="282"/>
      <c r="O565" s="282"/>
      <c r="P565" s="290"/>
      <c r="Q565" s="290"/>
      <c r="R565" s="290"/>
      <c r="S565" s="290"/>
      <c r="T565" s="290"/>
      <c r="U565" s="290"/>
      <c r="V565" s="290"/>
      <c r="W565" s="290"/>
      <c r="X565" s="290"/>
      <c r="Y565" s="290"/>
      <c r="Z565" s="290"/>
    </row>
    <row r="566">
      <c r="A566" s="323" t="str">
        <f t="shared" ref="A566:B566" si="444">A102</f>
        <v>CKT-002</v>
      </c>
      <c r="B566" s="323" t="str">
        <f t="shared" si="444"/>
        <v>Cócteles con ginebra (mínimo)</v>
      </c>
      <c r="C566" s="323">
        <f>20/$C$474</f>
        <v>0.6451612903</v>
      </c>
      <c r="D566" s="422">
        <f t="shared" si="445"/>
        <v>17</v>
      </c>
      <c r="E566" s="312">
        <f t="shared" si="446"/>
        <v>10.96774194</v>
      </c>
      <c r="F566" s="312">
        <f>E566*C474</f>
        <v>340</v>
      </c>
      <c r="G566" s="372">
        <f t="shared" si="447"/>
        <v>129.3103448</v>
      </c>
      <c r="H566" s="312">
        <f t="shared" si="448"/>
        <v>83.42602892</v>
      </c>
      <c r="I566" s="312">
        <f>H566*C474</f>
        <v>2586.206897</v>
      </c>
      <c r="J566" s="315">
        <f t="shared" si="351"/>
        <v>0.1314666667</v>
      </c>
      <c r="K566" s="282"/>
      <c r="L566" s="282"/>
      <c r="M566" s="384"/>
      <c r="N566" s="282"/>
      <c r="O566" s="282"/>
      <c r="P566" s="290"/>
      <c r="Q566" s="290"/>
      <c r="R566" s="290"/>
      <c r="S566" s="290"/>
      <c r="T566" s="290"/>
      <c r="U566" s="290"/>
      <c r="V566" s="290"/>
      <c r="W566" s="290"/>
      <c r="X566" s="290"/>
      <c r="Y566" s="290"/>
      <c r="Z566" s="290"/>
    </row>
    <row r="567">
      <c r="A567" s="323" t="str">
        <f t="shared" ref="A567:B567" si="449">A103</f>
        <v>CKT-003</v>
      </c>
      <c r="B567" s="323" t="str">
        <f t="shared" si="449"/>
        <v>Cócteles con whisky (máximo)</v>
      </c>
      <c r="C567" s="323">
        <v>1.0</v>
      </c>
      <c r="D567" s="422">
        <f t="shared" si="445"/>
        <v>51</v>
      </c>
      <c r="E567" s="312">
        <f t="shared" si="446"/>
        <v>51</v>
      </c>
      <c r="F567" s="312">
        <f>E567*C474</f>
        <v>1581</v>
      </c>
      <c r="G567" s="372">
        <f t="shared" si="447"/>
        <v>215.5172414</v>
      </c>
      <c r="H567" s="312">
        <f t="shared" si="448"/>
        <v>215.5172414</v>
      </c>
      <c r="I567" s="312">
        <f>H567*C474</f>
        <v>6681.034483</v>
      </c>
      <c r="J567" s="315">
        <f t="shared" si="351"/>
        <v>0.23664</v>
      </c>
      <c r="K567" s="282"/>
      <c r="L567" s="282"/>
      <c r="M567" s="384"/>
      <c r="N567" s="282"/>
      <c r="O567" s="282"/>
      <c r="P567" s="290"/>
      <c r="Q567" s="290"/>
      <c r="R567" s="290"/>
      <c r="S567" s="290"/>
      <c r="T567" s="290"/>
      <c r="U567" s="290"/>
      <c r="V567" s="290"/>
      <c r="W567" s="290"/>
      <c r="X567" s="290"/>
      <c r="Y567" s="290"/>
      <c r="Z567" s="290"/>
    </row>
    <row r="568">
      <c r="A568" s="323" t="str">
        <f t="shared" ref="A568:B568" si="450">A104</f>
        <v>CKT-004</v>
      </c>
      <c r="B568" s="323" t="str">
        <f t="shared" si="450"/>
        <v>Cócteles con whisky (mínimo)</v>
      </c>
      <c r="C568" s="323">
        <f>25/$C$474</f>
        <v>0.8064516129</v>
      </c>
      <c r="D568" s="422">
        <f t="shared" si="445"/>
        <v>19</v>
      </c>
      <c r="E568" s="312">
        <f t="shared" si="446"/>
        <v>15.32258065</v>
      </c>
      <c r="F568" s="312">
        <f>E568*C474</f>
        <v>475</v>
      </c>
      <c r="G568" s="372">
        <f t="shared" si="447"/>
        <v>146.5517241</v>
      </c>
      <c r="H568" s="312">
        <f t="shared" si="448"/>
        <v>118.1868743</v>
      </c>
      <c r="I568" s="312">
        <f>H568*C474</f>
        <v>3663.793103</v>
      </c>
      <c r="J568" s="315">
        <f t="shared" si="351"/>
        <v>0.1296470588</v>
      </c>
      <c r="K568" s="282"/>
      <c r="L568" s="282"/>
      <c r="M568" s="384"/>
      <c r="N568" s="282"/>
      <c r="O568" s="282"/>
      <c r="P568" s="290"/>
      <c r="Q568" s="290"/>
      <c r="R568" s="290"/>
      <c r="S568" s="290"/>
      <c r="T568" s="290"/>
      <c r="U568" s="290"/>
      <c r="V568" s="290"/>
      <c r="W568" s="290"/>
      <c r="X568" s="290"/>
      <c r="Y568" s="290"/>
      <c r="Z568" s="290"/>
    </row>
    <row r="569">
      <c r="A569" s="323" t="str">
        <f t="shared" ref="A569:B569" si="451">A105</f>
        <v>CKT-005</v>
      </c>
      <c r="B569" s="323" t="str">
        <f t="shared" si="451"/>
        <v>Cócteles con ron (máximo)</v>
      </c>
      <c r="C569" s="323">
        <f>17/$C$474</f>
        <v>0.5483870968</v>
      </c>
      <c r="D569" s="422">
        <f t="shared" si="445"/>
        <v>40</v>
      </c>
      <c r="E569" s="312">
        <f t="shared" si="446"/>
        <v>21.93548387</v>
      </c>
      <c r="F569" s="312">
        <f>E569*C474</f>
        <v>680</v>
      </c>
      <c r="G569" s="372">
        <f t="shared" si="447"/>
        <v>198.2758621</v>
      </c>
      <c r="H569" s="312">
        <f t="shared" si="448"/>
        <v>108.7319244</v>
      </c>
      <c r="I569" s="312">
        <f>H569*C474</f>
        <v>3370.689655</v>
      </c>
      <c r="J569" s="315">
        <f t="shared" si="351"/>
        <v>0.2017391304</v>
      </c>
      <c r="K569" s="282"/>
      <c r="L569" s="282"/>
      <c r="M569" s="384"/>
      <c r="N569" s="282"/>
      <c r="O569" s="282"/>
      <c r="P569" s="290"/>
      <c r="Q569" s="290"/>
      <c r="R569" s="290"/>
      <c r="S569" s="290"/>
      <c r="T569" s="290"/>
      <c r="U569" s="290"/>
      <c r="V569" s="290"/>
      <c r="W569" s="290"/>
      <c r="X569" s="290"/>
      <c r="Y569" s="290"/>
      <c r="Z569" s="290"/>
    </row>
    <row r="570">
      <c r="A570" s="323" t="str">
        <f t="shared" ref="A570:B570" si="452">A106</f>
        <v>CKT-006</v>
      </c>
      <c r="B570" s="323" t="str">
        <f t="shared" si="452"/>
        <v>Cócteles con ron (mínimo)</v>
      </c>
      <c r="C570" s="323">
        <v>1.0</v>
      </c>
      <c r="D570" s="422">
        <f t="shared" si="445"/>
        <v>15</v>
      </c>
      <c r="E570" s="312">
        <f t="shared" si="446"/>
        <v>15</v>
      </c>
      <c r="F570" s="312">
        <f>E570*C474</f>
        <v>465</v>
      </c>
      <c r="G570" s="372">
        <f t="shared" si="447"/>
        <v>116.3793103</v>
      </c>
      <c r="H570" s="312">
        <f t="shared" si="448"/>
        <v>116.3793103</v>
      </c>
      <c r="I570" s="312">
        <f>H570*C474</f>
        <v>3607.758621</v>
      </c>
      <c r="J570" s="315">
        <f t="shared" si="351"/>
        <v>0.1288888889</v>
      </c>
      <c r="K570" s="282"/>
      <c r="L570" s="282"/>
      <c r="M570" s="384"/>
      <c r="N570" s="282"/>
      <c r="O570" s="282"/>
      <c r="P570" s="290"/>
      <c r="Q570" s="290"/>
      <c r="R570" s="290"/>
      <c r="S570" s="290"/>
      <c r="T570" s="290"/>
      <c r="U570" s="290"/>
      <c r="V570" s="290"/>
      <c r="W570" s="290"/>
      <c r="X570" s="290"/>
      <c r="Y570" s="290"/>
      <c r="Z570" s="290"/>
    </row>
    <row r="571">
      <c r="A571" s="323" t="str">
        <f t="shared" ref="A571:B571" si="453">A107</f>
        <v>CKT-007</v>
      </c>
      <c r="B571" s="323" t="str">
        <f t="shared" si="453"/>
        <v>Cócteles con tequila (máximo)</v>
      </c>
      <c r="C571" s="323">
        <f>19/$C$474</f>
        <v>0.6129032258</v>
      </c>
      <c r="D571" s="422">
        <f t="shared" si="445"/>
        <v>35</v>
      </c>
      <c r="E571" s="312">
        <f t="shared" si="446"/>
        <v>21.4516129</v>
      </c>
      <c r="F571" s="312">
        <f>E571*C474</f>
        <v>665</v>
      </c>
      <c r="G571" s="372">
        <f t="shared" si="447"/>
        <v>215.5172414</v>
      </c>
      <c r="H571" s="312">
        <f t="shared" si="448"/>
        <v>132.0912125</v>
      </c>
      <c r="I571" s="312">
        <f>H571*C474</f>
        <v>4094.827586</v>
      </c>
      <c r="J571" s="315">
        <f t="shared" si="351"/>
        <v>0.1624</v>
      </c>
      <c r="K571" s="282"/>
      <c r="L571" s="282"/>
      <c r="M571" s="384"/>
      <c r="N571" s="282"/>
      <c r="O571" s="282"/>
      <c r="P571" s="290"/>
      <c r="Q571" s="290"/>
      <c r="R571" s="290"/>
      <c r="S571" s="290"/>
      <c r="T571" s="290"/>
      <c r="U571" s="290"/>
      <c r="V571" s="290"/>
      <c r="W571" s="290"/>
      <c r="X571" s="290"/>
      <c r="Y571" s="290"/>
      <c r="Z571" s="290"/>
    </row>
    <row r="572">
      <c r="A572" s="323" t="str">
        <f t="shared" ref="A572:B572" si="454">A108</f>
        <v>CKT-008</v>
      </c>
      <c r="B572" s="323" t="str">
        <f t="shared" si="454"/>
        <v>Cócteles con tequila (mínimo)</v>
      </c>
      <c r="C572" s="323">
        <v>1.0</v>
      </c>
      <c r="D572" s="422">
        <f t="shared" si="445"/>
        <v>16</v>
      </c>
      <c r="E572" s="312">
        <f t="shared" si="446"/>
        <v>16</v>
      </c>
      <c r="F572" s="312">
        <f>E572*C474</f>
        <v>496</v>
      </c>
      <c r="G572" s="372">
        <f t="shared" si="447"/>
        <v>129.3103448</v>
      </c>
      <c r="H572" s="312">
        <f t="shared" si="448"/>
        <v>129.3103448</v>
      </c>
      <c r="I572" s="312">
        <f>H572*C474</f>
        <v>4008.62069</v>
      </c>
      <c r="J572" s="315">
        <f t="shared" si="351"/>
        <v>0.1237333333</v>
      </c>
      <c r="K572" s="282"/>
      <c r="L572" s="282"/>
      <c r="M572" s="384"/>
      <c r="N572" s="282"/>
      <c r="O572" s="282"/>
      <c r="P572" s="290"/>
      <c r="Q572" s="290"/>
      <c r="R572" s="290"/>
      <c r="S572" s="290"/>
      <c r="T572" s="290"/>
      <c r="U572" s="290"/>
      <c r="V572" s="290"/>
      <c r="W572" s="290"/>
      <c r="X572" s="290"/>
      <c r="Y572" s="290"/>
      <c r="Z572" s="290"/>
    </row>
    <row r="573">
      <c r="A573" s="323" t="str">
        <f t="shared" ref="A573:B573" si="455">A109</f>
        <v>CKT-009</v>
      </c>
      <c r="B573" s="323" t="str">
        <f t="shared" si="455"/>
        <v>Cócteles con mezcal (máximo)</v>
      </c>
      <c r="C573" s="323">
        <f>1/$C$474</f>
        <v>0.03225806452</v>
      </c>
      <c r="D573" s="422">
        <f t="shared" si="445"/>
        <v>47</v>
      </c>
      <c r="E573" s="312">
        <f t="shared" si="446"/>
        <v>1.516129032</v>
      </c>
      <c r="F573" s="312">
        <f>E573*C474</f>
        <v>47</v>
      </c>
      <c r="G573" s="372">
        <f t="shared" si="447"/>
        <v>232.7586207</v>
      </c>
      <c r="H573" s="312">
        <f t="shared" si="448"/>
        <v>7.508342603</v>
      </c>
      <c r="I573" s="312">
        <f>H573*C474</f>
        <v>232.7586207</v>
      </c>
      <c r="J573" s="315">
        <f t="shared" si="351"/>
        <v>0.2019259259</v>
      </c>
      <c r="K573" s="282"/>
      <c r="L573" s="282"/>
      <c r="M573" s="384"/>
      <c r="N573" s="282"/>
      <c r="O573" s="282"/>
      <c r="P573" s="290"/>
      <c r="Q573" s="290"/>
      <c r="R573" s="290"/>
      <c r="S573" s="290"/>
      <c r="T573" s="290"/>
      <c r="U573" s="290"/>
      <c r="V573" s="290"/>
      <c r="W573" s="290"/>
      <c r="X573" s="290"/>
      <c r="Y573" s="290"/>
      <c r="Z573" s="290"/>
    </row>
    <row r="574">
      <c r="A574" s="323" t="str">
        <f t="shared" ref="A574:B574" si="456">A110</f>
        <v>CKT-010</v>
      </c>
      <c r="B574" s="323" t="str">
        <f t="shared" si="456"/>
        <v>Cócteles con mezcal (mínimo)</v>
      </c>
      <c r="C574" s="323">
        <f>35/$C$474</f>
        <v>1.129032258</v>
      </c>
      <c r="D574" s="422">
        <f t="shared" si="445"/>
        <v>23</v>
      </c>
      <c r="E574" s="312">
        <f t="shared" si="446"/>
        <v>25.96774194</v>
      </c>
      <c r="F574" s="312">
        <f>E574*C474</f>
        <v>805</v>
      </c>
      <c r="G574" s="372">
        <f t="shared" si="447"/>
        <v>163.7931034</v>
      </c>
      <c r="H574" s="312">
        <f t="shared" si="448"/>
        <v>184.9276974</v>
      </c>
      <c r="I574" s="312">
        <f>H574*C474</f>
        <v>5732.758621</v>
      </c>
      <c r="J574" s="315">
        <f t="shared" si="351"/>
        <v>0.1404210526</v>
      </c>
      <c r="K574" s="282"/>
      <c r="L574" s="282"/>
      <c r="M574" s="384"/>
      <c r="N574" s="282"/>
      <c r="O574" s="282"/>
      <c r="P574" s="290"/>
      <c r="Q574" s="290"/>
      <c r="R574" s="290"/>
      <c r="S574" s="290"/>
      <c r="T574" s="290"/>
      <c r="U574" s="290"/>
      <c r="V574" s="290"/>
      <c r="W574" s="290"/>
      <c r="X574" s="290"/>
      <c r="Y574" s="290"/>
      <c r="Z574" s="290"/>
    </row>
    <row r="575">
      <c r="A575" s="323" t="str">
        <f t="shared" ref="A575:B575" si="457">A111</f>
        <v>CKT-011</v>
      </c>
      <c r="B575" s="323" t="str">
        <f t="shared" si="457"/>
        <v>Cócteles con vodka (máximo)</v>
      </c>
      <c r="C575" s="323">
        <v>1.0</v>
      </c>
      <c r="D575" s="422">
        <f t="shared" si="445"/>
        <v>35</v>
      </c>
      <c r="E575" s="312">
        <f t="shared" si="446"/>
        <v>35</v>
      </c>
      <c r="F575" s="312">
        <f>E575*C474</f>
        <v>1085</v>
      </c>
      <c r="G575" s="372">
        <f t="shared" si="447"/>
        <v>181.0344828</v>
      </c>
      <c r="H575" s="312">
        <f t="shared" si="448"/>
        <v>181.0344828</v>
      </c>
      <c r="I575" s="312">
        <f>H575*C474</f>
        <v>5612.068966</v>
      </c>
      <c r="J575" s="315">
        <f t="shared" si="351"/>
        <v>0.1933333333</v>
      </c>
      <c r="K575" s="282"/>
      <c r="L575" s="282"/>
      <c r="M575" s="384"/>
      <c r="N575" s="282"/>
      <c r="O575" s="282"/>
      <c r="P575" s="290"/>
      <c r="Q575" s="290"/>
      <c r="R575" s="290"/>
      <c r="S575" s="290"/>
      <c r="T575" s="290"/>
      <c r="U575" s="290"/>
      <c r="V575" s="290"/>
      <c r="W575" s="290"/>
      <c r="X575" s="290"/>
      <c r="Y575" s="290"/>
      <c r="Z575" s="290"/>
    </row>
    <row r="576">
      <c r="A576" s="323" t="str">
        <f t="shared" ref="A576:B576" si="458">A112</f>
        <v>CKT-012</v>
      </c>
      <c r="B576" s="323" t="str">
        <f t="shared" si="458"/>
        <v>Cócteles con vodka (mínimo)</v>
      </c>
      <c r="C576" s="323">
        <f>10/$C$474</f>
        <v>0.3225806452</v>
      </c>
      <c r="D576" s="422">
        <f t="shared" si="445"/>
        <v>17</v>
      </c>
      <c r="E576" s="312">
        <f t="shared" si="446"/>
        <v>5.483870968</v>
      </c>
      <c r="F576" s="312">
        <f>E576*C474</f>
        <v>170</v>
      </c>
      <c r="G576" s="372">
        <f t="shared" si="447"/>
        <v>112.0689655</v>
      </c>
      <c r="H576" s="312">
        <f t="shared" si="448"/>
        <v>36.1512792</v>
      </c>
      <c r="I576" s="312">
        <f>H576*C474</f>
        <v>1120.689655</v>
      </c>
      <c r="J576" s="315">
        <f t="shared" si="351"/>
        <v>0.1516923077</v>
      </c>
      <c r="K576" s="282"/>
      <c r="L576" s="282"/>
      <c r="M576" s="384"/>
      <c r="N576" s="282"/>
      <c r="O576" s="282"/>
      <c r="P576" s="290"/>
      <c r="Q576" s="290"/>
      <c r="R576" s="290"/>
      <c r="S576" s="290"/>
      <c r="T576" s="290"/>
      <c r="U576" s="290"/>
      <c r="V576" s="290"/>
      <c r="W576" s="290"/>
      <c r="X576" s="290"/>
      <c r="Y576" s="290"/>
      <c r="Z576" s="290"/>
    </row>
    <row r="577">
      <c r="A577" s="323" t="str">
        <f t="shared" ref="A577:D577" si="459">A113</f>
        <v/>
      </c>
      <c r="B577" s="323" t="str">
        <f t="shared" si="459"/>
        <v/>
      </c>
      <c r="C577" s="323" t="str">
        <f t="shared" si="459"/>
        <v/>
      </c>
      <c r="D577" s="422" t="str">
        <f t="shared" si="459"/>
        <v/>
      </c>
      <c r="E577" s="312">
        <f t="shared" si="446"/>
        <v>0</v>
      </c>
      <c r="F577" s="312">
        <f>E577*C474</f>
        <v>0</v>
      </c>
      <c r="G577" s="372">
        <f t="shared" si="447"/>
        <v>0</v>
      </c>
      <c r="H577" s="312">
        <f t="shared" si="448"/>
        <v>0</v>
      </c>
      <c r="I577" s="312">
        <f>H577*C474</f>
        <v>0</v>
      </c>
      <c r="J577" s="315" t="str">
        <f t="shared" si="351"/>
        <v>#DIV/0!</v>
      </c>
      <c r="K577" s="282"/>
      <c r="L577" s="282"/>
      <c r="M577" s="384"/>
      <c r="N577" s="282"/>
      <c r="O577" s="282"/>
      <c r="P577" s="290"/>
      <c r="Q577" s="290"/>
      <c r="R577" s="290"/>
      <c r="S577" s="290"/>
      <c r="T577" s="290"/>
      <c r="U577" s="290"/>
      <c r="V577" s="290"/>
      <c r="W577" s="290"/>
      <c r="X577" s="290"/>
      <c r="Y577" s="290"/>
      <c r="Z577" s="290"/>
    </row>
    <row r="578">
      <c r="A578" s="323" t="str">
        <f t="shared" ref="A578:D578" si="460">A114</f>
        <v/>
      </c>
      <c r="B578" s="323" t="str">
        <f t="shared" si="460"/>
        <v/>
      </c>
      <c r="C578" s="323" t="str">
        <f t="shared" si="460"/>
        <v/>
      </c>
      <c r="D578" s="422" t="str">
        <f t="shared" si="460"/>
        <v/>
      </c>
      <c r="E578" s="312">
        <f t="shared" si="446"/>
        <v>0</v>
      </c>
      <c r="F578" s="312">
        <f>E578*C474</f>
        <v>0</v>
      </c>
      <c r="G578" s="372"/>
      <c r="H578" s="312">
        <f t="shared" si="448"/>
        <v>0</v>
      </c>
      <c r="I578" s="312">
        <f>H578*C474</f>
        <v>0</v>
      </c>
      <c r="J578" s="315" t="str">
        <f t="shared" si="351"/>
        <v>#DIV/0!</v>
      </c>
      <c r="K578" s="282"/>
      <c r="L578" s="282"/>
      <c r="M578" s="384"/>
      <c r="N578" s="282"/>
      <c r="O578" s="282"/>
      <c r="P578" s="290"/>
      <c r="Q578" s="290"/>
      <c r="R578" s="290"/>
      <c r="S578" s="290"/>
      <c r="T578" s="290"/>
      <c r="U578" s="290"/>
      <c r="V578" s="290"/>
      <c r="W578" s="290"/>
      <c r="X578" s="290"/>
      <c r="Y578" s="290"/>
      <c r="Z578" s="290"/>
    </row>
    <row r="579">
      <c r="A579" s="323" t="str">
        <f t="shared" ref="A579:D579" si="461">A115</f>
        <v/>
      </c>
      <c r="B579" s="323" t="str">
        <f t="shared" si="461"/>
        <v/>
      </c>
      <c r="C579" s="323" t="str">
        <f t="shared" si="461"/>
        <v/>
      </c>
      <c r="D579" s="422" t="str">
        <f t="shared" si="461"/>
        <v/>
      </c>
      <c r="E579" s="312">
        <f t="shared" si="446"/>
        <v>0</v>
      </c>
      <c r="F579" s="312">
        <f>E579*C474</f>
        <v>0</v>
      </c>
      <c r="G579" s="374"/>
      <c r="H579" s="312">
        <f t="shared" si="448"/>
        <v>0</v>
      </c>
      <c r="I579" s="312">
        <f>H579*C474</f>
        <v>0</v>
      </c>
      <c r="J579" s="315" t="str">
        <f t="shared" si="351"/>
        <v>#DIV/0!</v>
      </c>
      <c r="K579" s="282"/>
      <c r="L579" s="282"/>
      <c r="M579" s="384"/>
      <c r="N579" s="282"/>
      <c r="O579" s="282"/>
      <c r="P579" s="290"/>
      <c r="Q579" s="290"/>
      <c r="R579" s="290"/>
      <c r="S579" s="290"/>
      <c r="T579" s="290"/>
      <c r="U579" s="290"/>
      <c r="V579" s="290"/>
      <c r="W579" s="290"/>
      <c r="X579" s="290"/>
      <c r="Y579" s="290"/>
      <c r="Z579" s="290"/>
    </row>
    <row r="580">
      <c r="A580" s="344"/>
      <c r="B580" s="345" t="s">
        <v>993</v>
      </c>
      <c r="C580" s="346">
        <f>SUM(C565:C579)</f>
        <v>9.096774194</v>
      </c>
      <c r="D580" s="376"/>
      <c r="E580" s="356">
        <f t="shared" ref="E580:F580" si="462">SUM(E565:E579)</f>
        <v>259.6451613</v>
      </c>
      <c r="F580" s="356">
        <f t="shared" si="462"/>
        <v>8049</v>
      </c>
      <c r="G580" s="376"/>
      <c r="H580" s="356">
        <f t="shared" ref="H580:I580" si="463">SUM(H565:H579)</f>
        <v>1537.40267</v>
      </c>
      <c r="I580" s="356">
        <f t="shared" si="463"/>
        <v>47659.48276</v>
      </c>
      <c r="J580" s="357">
        <f t="shared" si="351"/>
        <v>0.1688855928</v>
      </c>
      <c r="K580" s="282"/>
      <c r="L580" s="282"/>
      <c r="M580" s="384"/>
      <c r="N580" s="282"/>
      <c r="O580" s="282"/>
      <c r="P580" s="290"/>
      <c r="Q580" s="290"/>
      <c r="R580" s="290"/>
      <c r="S580" s="290"/>
      <c r="T580" s="290"/>
      <c r="U580" s="290"/>
      <c r="V580" s="290"/>
      <c r="W580" s="290"/>
      <c r="X580" s="290"/>
      <c r="Y580" s="290"/>
      <c r="Z580" s="290"/>
    </row>
    <row r="581">
      <c r="A581" s="277"/>
      <c r="B581" s="419"/>
      <c r="C581" s="419"/>
      <c r="D581" s="358" t="s">
        <v>859</v>
      </c>
      <c r="E581" s="359">
        <f t="shared" ref="E581:F581" si="464">E580+E564+E522</f>
        <v>2926.682857</v>
      </c>
      <c r="F581" s="359">
        <f t="shared" si="464"/>
        <v>90727.16857</v>
      </c>
      <c r="G581" s="290"/>
      <c r="H581" s="359">
        <f t="shared" ref="H581:I581" si="465">H580+H564+H522</f>
        <v>12382.59177</v>
      </c>
      <c r="I581" s="359">
        <f t="shared" si="465"/>
        <v>383860.3448</v>
      </c>
      <c r="J581" s="357">
        <f t="shared" si="351"/>
        <v>0.2363546269</v>
      </c>
      <c r="K581" s="282"/>
      <c r="L581" s="282"/>
      <c r="M581" s="384"/>
      <c r="N581" s="282"/>
      <c r="O581" s="282"/>
      <c r="P581" s="290"/>
      <c r="Q581" s="290"/>
      <c r="R581" s="290"/>
      <c r="S581" s="290"/>
      <c r="T581" s="290"/>
      <c r="U581" s="290"/>
      <c r="V581" s="290"/>
      <c r="W581" s="290"/>
      <c r="X581" s="290"/>
      <c r="Y581" s="290"/>
      <c r="Z581" s="290"/>
    </row>
    <row r="582">
      <c r="A582" s="277"/>
      <c r="B582" s="419"/>
      <c r="C582" s="419"/>
      <c r="D582" s="423"/>
      <c r="E582" s="424"/>
      <c r="F582" s="424"/>
      <c r="G582" s="419"/>
      <c r="H582" s="424"/>
      <c r="I582" s="424"/>
      <c r="J582" s="427"/>
      <c r="K582" s="277"/>
      <c r="L582" s="277"/>
      <c r="M582" s="381"/>
      <c r="N582" s="277"/>
      <c r="O582" s="277"/>
      <c r="P582" s="419"/>
      <c r="Q582" s="419"/>
      <c r="R582" s="419"/>
      <c r="S582" s="419"/>
      <c r="T582" s="419"/>
      <c r="U582" s="419"/>
      <c r="V582" s="419"/>
      <c r="W582" s="419"/>
      <c r="X582" s="419"/>
      <c r="Y582" s="419"/>
      <c r="Z582" s="419"/>
    </row>
    <row r="583">
      <c r="A583" s="277"/>
      <c r="B583" s="419"/>
      <c r="C583" s="419"/>
      <c r="D583" s="423"/>
      <c r="E583" s="424"/>
      <c r="F583" s="424"/>
      <c r="G583" s="419"/>
      <c r="H583" s="424"/>
      <c r="I583" s="424"/>
      <c r="J583" s="427"/>
      <c r="K583" s="277"/>
      <c r="L583" s="277"/>
      <c r="M583" s="381"/>
      <c r="N583" s="277"/>
      <c r="O583" s="277"/>
      <c r="P583" s="419"/>
      <c r="Q583" s="419"/>
      <c r="R583" s="419"/>
      <c r="S583" s="419"/>
      <c r="T583" s="419"/>
      <c r="U583" s="419"/>
      <c r="V583" s="419"/>
      <c r="W583" s="419"/>
      <c r="X583" s="419"/>
      <c r="Y583" s="419"/>
      <c r="Z583" s="419"/>
    </row>
    <row r="584">
      <c r="A584" s="291"/>
      <c r="B584" s="360" t="s">
        <v>818</v>
      </c>
      <c r="C584" s="3"/>
      <c r="D584" s="286"/>
      <c r="E584" s="385"/>
      <c r="F584" s="289"/>
      <c r="G584" s="289"/>
      <c r="H584" s="289"/>
      <c r="I584" s="289"/>
      <c r="J584" s="286"/>
      <c r="K584" s="282"/>
      <c r="L584" s="282"/>
      <c r="M584" s="384"/>
      <c r="N584" s="282"/>
      <c r="O584" s="282"/>
      <c r="P584" s="290"/>
      <c r="Q584" s="290"/>
      <c r="R584" s="290"/>
      <c r="S584" s="290"/>
      <c r="T584" s="290"/>
      <c r="U584" s="290"/>
      <c r="V584" s="290"/>
      <c r="W584" s="290"/>
      <c r="X584" s="290"/>
      <c r="Y584" s="290"/>
      <c r="Z584" s="290"/>
    </row>
    <row r="585">
      <c r="A585" s="291"/>
      <c r="B585" s="386" t="s">
        <v>822</v>
      </c>
      <c r="C585" s="299" t="str">
        <f>'Rotación'!J7</f>
        <v>Junio</v>
      </c>
      <c r="D585" s="387"/>
      <c r="E585" s="388" t="s">
        <v>863</v>
      </c>
      <c r="F585" s="420">
        <v>2.0</v>
      </c>
      <c r="G585" s="288"/>
      <c r="H585" s="287"/>
      <c r="I585" s="289"/>
      <c r="J585" s="286"/>
      <c r="K585" s="282"/>
      <c r="L585" s="282"/>
      <c r="M585" s="384"/>
      <c r="N585" s="282"/>
      <c r="O585" s="282"/>
      <c r="P585" s="290"/>
      <c r="Q585" s="290"/>
      <c r="R585" s="290"/>
      <c r="S585" s="290"/>
      <c r="T585" s="290"/>
      <c r="U585" s="290"/>
      <c r="V585" s="290"/>
      <c r="W585" s="290"/>
      <c r="X585" s="290"/>
      <c r="Y585" s="290"/>
      <c r="Z585" s="290"/>
    </row>
    <row r="586">
      <c r="A586" s="291"/>
      <c r="B586" s="304" t="s">
        <v>824</v>
      </c>
      <c r="C586" s="299">
        <f>'Rotación'!J5</f>
        <v>44</v>
      </c>
      <c r="D586" s="390"/>
      <c r="E586" s="391" t="s">
        <v>994</v>
      </c>
      <c r="F586" s="392">
        <f>C588*F585</f>
        <v>72.28571429</v>
      </c>
      <c r="G586" s="393" t="s">
        <v>865</v>
      </c>
      <c r="H586" s="393" t="s">
        <v>866</v>
      </c>
      <c r="I586" s="289"/>
      <c r="J586" s="286"/>
      <c r="K586" s="282"/>
      <c r="L586" s="282"/>
      <c r="M586" s="384"/>
      <c r="N586" s="282"/>
      <c r="O586" s="282"/>
      <c r="P586" s="290"/>
      <c r="Q586" s="290"/>
      <c r="R586" s="290"/>
      <c r="S586" s="290"/>
      <c r="T586" s="290"/>
      <c r="U586" s="290"/>
      <c r="V586" s="290"/>
      <c r="W586" s="290"/>
      <c r="X586" s="290"/>
      <c r="Y586" s="290"/>
      <c r="Z586" s="290"/>
    </row>
    <row r="587">
      <c r="A587" s="291"/>
      <c r="B587" s="304" t="s">
        <v>795</v>
      </c>
      <c r="C587" s="306">
        <f>'Rotación'!J8</f>
        <v>0.8214285714</v>
      </c>
      <c r="D587" s="387"/>
      <c r="E587" s="394" t="s">
        <v>867</v>
      </c>
      <c r="F587" s="301">
        <v>0.05</v>
      </c>
      <c r="G587" s="302">
        <f>F587*F586</f>
        <v>3.614285714</v>
      </c>
      <c r="H587" s="365">
        <v>0.0</v>
      </c>
      <c r="I587" s="289"/>
      <c r="J587" s="286"/>
      <c r="K587" s="282"/>
      <c r="L587" s="282"/>
      <c r="M587" s="384"/>
      <c r="N587" s="282"/>
      <c r="O587" s="282"/>
      <c r="P587" s="290"/>
      <c r="Q587" s="290"/>
      <c r="R587" s="290"/>
      <c r="S587" s="290"/>
      <c r="T587" s="290"/>
      <c r="U587" s="290"/>
      <c r="V587" s="290"/>
      <c r="W587" s="290"/>
      <c r="X587" s="290"/>
      <c r="Y587" s="290"/>
      <c r="Z587" s="290"/>
    </row>
    <row r="588">
      <c r="A588" s="291"/>
      <c r="B588" s="307" t="s">
        <v>825</v>
      </c>
      <c r="C588" s="299">
        <f>C587*C586</f>
        <v>36.14285714</v>
      </c>
      <c r="D588" s="387"/>
      <c r="E588" s="394" t="s">
        <v>868</v>
      </c>
      <c r="F588" s="301">
        <v>0.75</v>
      </c>
      <c r="G588" s="302">
        <f>F588*F586</f>
        <v>54.21428571</v>
      </c>
      <c r="H588" s="365">
        <v>0.0</v>
      </c>
      <c r="I588" s="289"/>
      <c r="J588" s="286"/>
      <c r="K588" s="282"/>
      <c r="L588" s="282"/>
      <c r="M588" s="384"/>
      <c r="N588" s="282"/>
      <c r="O588" s="282"/>
      <c r="P588" s="290"/>
      <c r="Q588" s="290"/>
      <c r="R588" s="290"/>
      <c r="S588" s="290"/>
      <c r="T588" s="290"/>
      <c r="U588" s="290"/>
      <c r="V588" s="290"/>
      <c r="W588" s="290"/>
      <c r="X588" s="290"/>
      <c r="Y588" s="290"/>
      <c r="Z588" s="290"/>
    </row>
    <row r="589">
      <c r="A589" s="291"/>
      <c r="B589" s="307" t="s">
        <v>826</v>
      </c>
      <c r="C589" s="366">
        <f>C588*C590</f>
        <v>1084.285714</v>
      </c>
      <c r="D589" s="387"/>
      <c r="E589" s="394" t="s">
        <v>869</v>
      </c>
      <c r="F589" s="301">
        <v>0.2</v>
      </c>
      <c r="G589" s="302">
        <f>F589*F586</f>
        <v>14.45714286</v>
      </c>
      <c r="H589" s="365">
        <v>0.0</v>
      </c>
      <c r="I589" s="289"/>
      <c r="J589" s="286"/>
      <c r="K589" s="282"/>
      <c r="L589" s="282"/>
      <c r="M589" s="384"/>
      <c r="N589" s="282"/>
      <c r="O589" s="282"/>
      <c r="P589" s="290"/>
      <c r="Q589" s="290"/>
      <c r="R589" s="290"/>
      <c r="S589" s="290"/>
      <c r="T589" s="290"/>
      <c r="U589" s="290"/>
      <c r="V589" s="290"/>
      <c r="W589" s="290"/>
      <c r="X589" s="290"/>
      <c r="Y589" s="290"/>
      <c r="Z589" s="290"/>
    </row>
    <row r="590">
      <c r="A590" s="291"/>
      <c r="B590" s="307" t="s">
        <v>827</v>
      </c>
      <c r="C590" s="299">
        <f>'Rotación'!J4</f>
        <v>30</v>
      </c>
      <c r="D590" s="289"/>
      <c r="E590" s="289"/>
      <c r="F590" s="289"/>
      <c r="G590" s="289"/>
      <c r="H590" s="289"/>
      <c r="I590" s="289"/>
      <c r="J590" s="286"/>
      <c r="K590" s="282"/>
      <c r="L590" s="282"/>
      <c r="M590" s="384"/>
      <c r="N590" s="282"/>
      <c r="O590" s="282"/>
      <c r="P590" s="290"/>
      <c r="Q590" s="290"/>
      <c r="R590" s="290"/>
      <c r="S590" s="290"/>
      <c r="T590" s="290"/>
      <c r="U590" s="290"/>
      <c r="V590" s="290"/>
      <c r="W590" s="290"/>
      <c r="X590" s="290"/>
      <c r="Y590" s="290"/>
      <c r="Z590" s="290"/>
    </row>
    <row r="591">
      <c r="A591" s="291"/>
      <c r="B591" s="311" t="s">
        <v>870</v>
      </c>
      <c r="C591" s="312">
        <f>I697/C589</f>
        <v>387.0019536</v>
      </c>
      <c r="D591" s="289"/>
      <c r="E591" s="289"/>
      <c r="F591" s="289"/>
      <c r="G591" s="289"/>
      <c r="H591" s="289"/>
      <c r="I591" s="289"/>
      <c r="J591" s="286"/>
      <c r="K591" s="282"/>
      <c r="L591" s="282"/>
      <c r="M591" s="384"/>
      <c r="N591" s="282"/>
      <c r="O591" s="282"/>
      <c r="P591" s="290"/>
      <c r="Q591" s="290"/>
      <c r="R591" s="290"/>
      <c r="S591" s="290"/>
      <c r="T591" s="290"/>
      <c r="U591" s="290"/>
      <c r="V591" s="290"/>
      <c r="W591" s="290"/>
      <c r="X591" s="290"/>
      <c r="Y591" s="290"/>
      <c r="Z591" s="290"/>
    </row>
    <row r="592">
      <c r="A592" s="291"/>
      <c r="B592" s="311" t="s">
        <v>871</v>
      </c>
      <c r="C592" s="396">
        <f>J697</f>
        <v>0.2296202998</v>
      </c>
      <c r="D592" s="289"/>
      <c r="E592" s="289"/>
      <c r="F592" s="289"/>
      <c r="G592" s="289"/>
      <c r="H592" s="289"/>
      <c r="I592" s="289"/>
      <c r="J592" s="286"/>
      <c r="K592" s="282"/>
      <c r="L592" s="282"/>
      <c r="M592" s="384"/>
      <c r="N592" s="282"/>
      <c r="O592" s="282"/>
      <c r="P592" s="290"/>
      <c r="Q592" s="290"/>
      <c r="R592" s="290"/>
      <c r="S592" s="290"/>
      <c r="T592" s="290"/>
      <c r="U592" s="290"/>
      <c r="V592" s="290"/>
      <c r="W592" s="290"/>
      <c r="X592" s="290"/>
      <c r="Y592" s="290"/>
      <c r="Z592" s="290"/>
    </row>
    <row r="593">
      <c r="A593" s="316"/>
      <c r="B593" s="285"/>
      <c r="C593" s="285"/>
      <c r="D593" s="287"/>
      <c r="E593" s="287"/>
      <c r="F593" s="287"/>
      <c r="G593" s="287"/>
      <c r="H593" s="287"/>
      <c r="I593" s="287"/>
      <c r="J593" s="285"/>
      <c r="K593" s="282"/>
      <c r="L593" s="282"/>
      <c r="M593" s="384"/>
      <c r="N593" s="282"/>
      <c r="O593" s="282"/>
      <c r="P593" s="290"/>
      <c r="Q593" s="290"/>
      <c r="R593" s="290"/>
      <c r="S593" s="290"/>
      <c r="T593" s="290"/>
      <c r="U593" s="290"/>
      <c r="V593" s="290"/>
      <c r="W593" s="290"/>
      <c r="X593" s="290"/>
      <c r="Y593" s="290"/>
      <c r="Z593" s="290"/>
    </row>
    <row r="594">
      <c r="A594" s="398" t="s">
        <v>707</v>
      </c>
      <c r="B594" s="399" t="s">
        <v>873</v>
      </c>
      <c r="C594" s="318" t="s">
        <v>832</v>
      </c>
      <c r="D594" s="319" t="s">
        <v>834</v>
      </c>
      <c r="E594" s="319" t="s">
        <v>835</v>
      </c>
      <c r="F594" s="319" t="s">
        <v>836</v>
      </c>
      <c r="G594" s="319" t="s">
        <v>837</v>
      </c>
      <c r="H594" s="319" t="s">
        <v>838</v>
      </c>
      <c r="I594" s="319" t="s">
        <v>839</v>
      </c>
      <c r="J594" s="318" t="s">
        <v>840</v>
      </c>
      <c r="K594" s="282"/>
      <c r="L594" s="282"/>
      <c r="M594" s="384"/>
      <c r="N594" s="282"/>
      <c r="O594" s="282"/>
      <c r="P594" s="322"/>
      <c r="Q594" s="322"/>
      <c r="R594" s="322"/>
      <c r="S594" s="322"/>
      <c r="T594" s="322"/>
      <c r="U594" s="322"/>
      <c r="V594" s="322"/>
      <c r="W594" s="322"/>
      <c r="X594" s="322"/>
      <c r="Y594" s="322"/>
      <c r="Z594" s="322"/>
    </row>
    <row r="595">
      <c r="A595" s="335" t="str">
        <f t="shared" ref="A595:B595" si="466">A15</f>
        <v>BAL-01</v>
      </c>
      <c r="B595" s="349" t="str">
        <f t="shared" si="466"/>
        <v>Kris Pinot Grigio </v>
      </c>
      <c r="C595" s="350">
        <f>26/$C$590</f>
        <v>0.8666666667</v>
      </c>
      <c r="D595" s="352">
        <f t="shared" ref="D595:D631" si="468">D15</f>
        <v>180</v>
      </c>
      <c r="E595" s="312">
        <f t="shared" ref="E595:E637" si="469">D595*C595</f>
        <v>156</v>
      </c>
      <c r="F595" s="312">
        <f>E595*C590</f>
        <v>4680</v>
      </c>
      <c r="G595" s="375">
        <f t="shared" ref="G595:G637" si="470">G15</f>
        <v>1034.482759</v>
      </c>
      <c r="H595" s="312">
        <f t="shared" ref="H595:H637" si="471">G595*C595</f>
        <v>896.5517241</v>
      </c>
      <c r="I595" s="312">
        <f>H595*C590</f>
        <v>26896.55172</v>
      </c>
      <c r="J595" s="315">
        <f t="shared" ref="J595:J697" si="472">F595/I595</f>
        <v>0.174</v>
      </c>
      <c r="K595" s="282"/>
      <c r="L595" s="282"/>
      <c r="M595" s="384"/>
      <c r="N595" s="282"/>
      <c r="O595" s="282"/>
      <c r="P595" s="331"/>
      <c r="Q595" s="331"/>
      <c r="R595" s="331"/>
      <c r="S595" s="331"/>
      <c r="T595" s="331"/>
      <c r="U595" s="331"/>
      <c r="V595" s="331"/>
      <c r="W595" s="331"/>
      <c r="X595" s="331"/>
      <c r="Y595" s="331"/>
      <c r="Z595" s="331"/>
    </row>
    <row r="596">
      <c r="A596" s="335" t="str">
        <f t="shared" ref="A596:B596" si="467">A16</f>
        <v>BAL-02</v>
      </c>
      <c r="B596" s="349" t="str">
        <f t="shared" si="467"/>
        <v>Domaines schlumberger riesling</v>
      </c>
      <c r="C596" s="350">
        <f>24/$C$590</f>
        <v>0.8</v>
      </c>
      <c r="D596" s="352">
        <f t="shared" si="468"/>
        <v>350</v>
      </c>
      <c r="E596" s="312">
        <f t="shared" si="469"/>
        <v>280</v>
      </c>
      <c r="F596" s="312">
        <f>E596*C590</f>
        <v>8400</v>
      </c>
      <c r="G596" s="375">
        <f t="shared" si="470"/>
        <v>1551.724138</v>
      </c>
      <c r="H596" s="312">
        <f t="shared" si="471"/>
        <v>1241.37931</v>
      </c>
      <c r="I596" s="312">
        <f>H596*C590</f>
        <v>37241.37931</v>
      </c>
      <c r="J596" s="315">
        <f t="shared" si="472"/>
        <v>0.2255555556</v>
      </c>
      <c r="K596" s="282"/>
      <c r="L596" s="282"/>
      <c r="M596" s="384"/>
      <c r="N596" s="282"/>
      <c r="O596" s="282"/>
      <c r="P596" s="290"/>
      <c r="Q596" s="290"/>
      <c r="R596" s="290"/>
      <c r="S596" s="290"/>
      <c r="T596" s="290"/>
      <c r="U596" s="290"/>
      <c r="V596" s="290"/>
      <c r="W596" s="290"/>
      <c r="X596" s="290"/>
      <c r="Y596" s="290"/>
      <c r="Z596" s="290"/>
    </row>
    <row r="597">
      <c r="A597" s="335" t="str">
        <f t="shared" ref="A597:B597" si="473">A17</f>
        <v>BAL-03</v>
      </c>
      <c r="B597" s="349" t="str">
        <f t="shared" si="473"/>
        <v>Damana 5</v>
      </c>
      <c r="C597" s="350">
        <f>14/$C$590</f>
        <v>0.4666666667</v>
      </c>
      <c r="D597" s="352">
        <f t="shared" si="468"/>
        <v>180</v>
      </c>
      <c r="E597" s="312">
        <f t="shared" si="469"/>
        <v>84</v>
      </c>
      <c r="F597" s="312">
        <f>E597*C590</f>
        <v>2520</v>
      </c>
      <c r="G597" s="375">
        <f t="shared" si="470"/>
        <v>1120.689655</v>
      </c>
      <c r="H597" s="312">
        <f t="shared" si="471"/>
        <v>522.9885057</v>
      </c>
      <c r="I597" s="312">
        <f>H597*C590</f>
        <v>15689.65517</v>
      </c>
      <c r="J597" s="315">
        <f t="shared" si="472"/>
        <v>0.1606153846</v>
      </c>
      <c r="K597" s="282"/>
      <c r="L597" s="282"/>
      <c r="M597" s="384"/>
      <c r="N597" s="282"/>
      <c r="O597" s="282"/>
      <c r="P597" s="290"/>
      <c r="Q597" s="290"/>
      <c r="R597" s="290"/>
      <c r="S597" s="290"/>
      <c r="T597" s="290"/>
      <c r="U597" s="290"/>
      <c r="V597" s="290"/>
      <c r="W597" s="290"/>
      <c r="X597" s="290"/>
      <c r="Y597" s="290"/>
      <c r="Z597" s="290"/>
    </row>
    <row r="598">
      <c r="A598" s="335" t="str">
        <f t="shared" ref="A598:B598" si="474">A18</f>
        <v>BAL-04</v>
      </c>
      <c r="B598" s="349" t="str">
        <f t="shared" si="474"/>
        <v>Charlatan </v>
      </c>
      <c r="C598" s="350">
        <f>17/$C$590</f>
        <v>0.5666666667</v>
      </c>
      <c r="D598" s="352">
        <f t="shared" si="468"/>
        <v>300</v>
      </c>
      <c r="E598" s="312">
        <f t="shared" si="469"/>
        <v>170</v>
      </c>
      <c r="F598" s="312">
        <f>E598*C590</f>
        <v>5100</v>
      </c>
      <c r="G598" s="375">
        <f t="shared" si="470"/>
        <v>1293.103448</v>
      </c>
      <c r="H598" s="312">
        <f t="shared" si="471"/>
        <v>732.7586207</v>
      </c>
      <c r="I598" s="312">
        <f>H598*C590</f>
        <v>21982.75862</v>
      </c>
      <c r="J598" s="315">
        <f t="shared" si="472"/>
        <v>0.232</v>
      </c>
      <c r="K598" s="282"/>
      <c r="L598" s="282"/>
      <c r="M598" s="384"/>
      <c r="N598" s="282"/>
      <c r="O598" s="282"/>
      <c r="P598" s="290"/>
      <c r="Q598" s="290"/>
      <c r="R598" s="290"/>
      <c r="S598" s="290"/>
      <c r="T598" s="290"/>
      <c r="U598" s="290"/>
      <c r="V598" s="290"/>
      <c r="W598" s="290"/>
      <c r="X598" s="290"/>
      <c r="Y598" s="290"/>
      <c r="Z598" s="290"/>
    </row>
    <row r="599">
      <c r="A599" s="335" t="str">
        <f t="shared" ref="A599:B599" si="475">A19</f>
        <v>BAL-05</v>
      </c>
      <c r="B599" s="349" t="str">
        <f t="shared" si="475"/>
        <v>Cuvee constance rouge</v>
      </c>
      <c r="C599" s="350">
        <f>10/$C$590</f>
        <v>0.3333333333</v>
      </c>
      <c r="D599" s="352">
        <f t="shared" si="468"/>
        <v>430</v>
      </c>
      <c r="E599" s="312">
        <f t="shared" si="469"/>
        <v>143.3333333</v>
      </c>
      <c r="F599" s="312">
        <f>E599*C590</f>
        <v>4300</v>
      </c>
      <c r="G599" s="375">
        <f t="shared" si="470"/>
        <v>1810.344828</v>
      </c>
      <c r="H599" s="312">
        <f t="shared" si="471"/>
        <v>603.4482759</v>
      </c>
      <c r="I599" s="312">
        <f>H599*C590</f>
        <v>18103.44828</v>
      </c>
      <c r="J599" s="315">
        <f t="shared" si="472"/>
        <v>0.2375238095</v>
      </c>
      <c r="K599" s="282"/>
      <c r="L599" s="282"/>
      <c r="M599" s="384"/>
      <c r="N599" s="282"/>
      <c r="O599" s="282"/>
      <c r="P599" s="290"/>
      <c r="Q599" s="290"/>
      <c r="R599" s="290"/>
      <c r="S599" s="290"/>
      <c r="T599" s="290"/>
      <c r="U599" s="290"/>
      <c r="V599" s="290"/>
      <c r="W599" s="290"/>
      <c r="X599" s="290"/>
      <c r="Y599" s="290"/>
      <c r="Z599" s="290"/>
    </row>
    <row r="600">
      <c r="A600" s="335" t="str">
        <f t="shared" ref="A600:B600" si="476">A20</f>
        <v>BAL-06</v>
      </c>
      <c r="B600" s="349" t="str">
        <f t="shared" si="476"/>
        <v>Xion 2021</v>
      </c>
      <c r="C600" s="350">
        <f>9/$C$590</f>
        <v>0.3</v>
      </c>
      <c r="D600" s="352">
        <f t="shared" si="468"/>
        <v>300</v>
      </c>
      <c r="E600" s="312">
        <f t="shared" si="469"/>
        <v>90</v>
      </c>
      <c r="F600" s="312">
        <f>E600*C590</f>
        <v>2700</v>
      </c>
      <c r="G600" s="375">
        <f t="shared" si="470"/>
        <v>1293.103448</v>
      </c>
      <c r="H600" s="312">
        <f t="shared" si="471"/>
        <v>387.9310345</v>
      </c>
      <c r="I600" s="312">
        <f>H600*C590</f>
        <v>11637.93103</v>
      </c>
      <c r="J600" s="315">
        <f t="shared" si="472"/>
        <v>0.232</v>
      </c>
      <c r="K600" s="282"/>
      <c r="L600" s="282"/>
      <c r="M600" s="384"/>
      <c r="N600" s="282"/>
      <c r="O600" s="282"/>
      <c r="P600" s="290"/>
      <c r="Q600" s="290"/>
      <c r="R600" s="290"/>
      <c r="S600" s="290"/>
      <c r="T600" s="290"/>
      <c r="U600" s="290"/>
      <c r="V600" s="290"/>
      <c r="W600" s="290"/>
      <c r="X600" s="290"/>
      <c r="Y600" s="290"/>
      <c r="Z600" s="290"/>
    </row>
    <row r="601">
      <c r="A601" s="335" t="str">
        <f t="shared" ref="A601:B601" si="477">A21</f>
        <v>BAL-07</v>
      </c>
      <c r="B601" s="349" t="str">
        <f t="shared" si="477"/>
        <v>Monte Xanic Selección</v>
      </c>
      <c r="C601" s="350">
        <f>6/$C$590</f>
        <v>0.2</v>
      </c>
      <c r="D601" s="352">
        <f t="shared" si="468"/>
        <v>390</v>
      </c>
      <c r="E601" s="312">
        <f t="shared" si="469"/>
        <v>78</v>
      </c>
      <c r="F601" s="312">
        <f>E601*C590</f>
        <v>2340</v>
      </c>
      <c r="G601" s="375">
        <f t="shared" si="470"/>
        <v>1551.724138</v>
      </c>
      <c r="H601" s="312">
        <f t="shared" si="471"/>
        <v>310.3448276</v>
      </c>
      <c r="I601" s="312">
        <f>H601*C590</f>
        <v>9310.344828</v>
      </c>
      <c r="J601" s="315">
        <f t="shared" si="472"/>
        <v>0.2513333333</v>
      </c>
      <c r="K601" s="282"/>
      <c r="L601" s="282"/>
      <c r="M601" s="384"/>
      <c r="N601" s="282"/>
      <c r="O601" s="282"/>
      <c r="P601" s="290"/>
      <c r="Q601" s="290"/>
      <c r="R601" s="290"/>
      <c r="S601" s="290"/>
      <c r="T601" s="290"/>
      <c r="U601" s="290"/>
      <c r="V601" s="290"/>
      <c r="W601" s="290"/>
      <c r="X601" s="290"/>
      <c r="Y601" s="290"/>
      <c r="Z601" s="290"/>
    </row>
    <row r="602">
      <c r="A602" s="335" t="str">
        <f t="shared" ref="A602:B602" si="478">A22</f>
        <v>BAL-08</v>
      </c>
      <c r="B602" s="349" t="str">
        <f t="shared" si="478"/>
        <v>Matua </v>
      </c>
      <c r="C602" s="350">
        <f>12/$C$590</f>
        <v>0.4</v>
      </c>
      <c r="D602" s="352">
        <f t="shared" si="468"/>
        <v>270</v>
      </c>
      <c r="E602" s="312">
        <f t="shared" si="469"/>
        <v>108</v>
      </c>
      <c r="F602" s="312">
        <f>E602*C590</f>
        <v>3240</v>
      </c>
      <c r="G602" s="375">
        <f t="shared" si="470"/>
        <v>1034.482759</v>
      </c>
      <c r="H602" s="312">
        <f t="shared" si="471"/>
        <v>413.7931034</v>
      </c>
      <c r="I602" s="312">
        <f>H602*C590</f>
        <v>12413.7931</v>
      </c>
      <c r="J602" s="315">
        <f t="shared" si="472"/>
        <v>0.261</v>
      </c>
      <c r="K602" s="282"/>
      <c r="L602" s="282"/>
      <c r="M602" s="384"/>
      <c r="N602" s="282"/>
      <c r="O602" s="282"/>
      <c r="P602" s="290"/>
      <c r="Q602" s="290"/>
      <c r="R602" s="290"/>
      <c r="S602" s="290"/>
      <c r="T602" s="290"/>
      <c r="U602" s="290"/>
      <c r="V602" s="290"/>
      <c r="W602" s="290"/>
      <c r="X602" s="290"/>
      <c r="Y602" s="290"/>
      <c r="Z602" s="290"/>
    </row>
    <row r="603">
      <c r="A603" s="335" t="str">
        <f t="shared" ref="A603:B603" si="479">A23</f>
        <v>BAL-09</v>
      </c>
      <c r="B603" s="349" t="str">
        <f t="shared" si="479"/>
        <v>Coueaux bourguignons Albert Bichot</v>
      </c>
      <c r="C603" s="350">
        <f>13/$C$590</f>
        <v>0.4333333333</v>
      </c>
      <c r="D603" s="352">
        <f t="shared" si="468"/>
        <v>280</v>
      </c>
      <c r="E603" s="312">
        <f t="shared" si="469"/>
        <v>121.3333333</v>
      </c>
      <c r="F603" s="312">
        <f>E603*C590</f>
        <v>3640</v>
      </c>
      <c r="G603" s="375">
        <f t="shared" si="470"/>
        <v>1206.896552</v>
      </c>
      <c r="H603" s="312">
        <f t="shared" si="471"/>
        <v>522.9885057</v>
      </c>
      <c r="I603" s="312">
        <f>H603*C590</f>
        <v>15689.65517</v>
      </c>
      <c r="J603" s="315">
        <f t="shared" si="472"/>
        <v>0.232</v>
      </c>
      <c r="K603" s="282"/>
      <c r="L603" s="282"/>
      <c r="M603" s="384"/>
      <c r="N603" s="282"/>
      <c r="O603" s="282"/>
      <c r="P603" s="290"/>
      <c r="Q603" s="290"/>
      <c r="R603" s="290"/>
      <c r="S603" s="290"/>
      <c r="T603" s="290"/>
      <c r="U603" s="290"/>
      <c r="V603" s="290"/>
      <c r="W603" s="290"/>
      <c r="X603" s="290"/>
      <c r="Y603" s="290"/>
      <c r="Z603" s="290"/>
    </row>
    <row r="604">
      <c r="A604" s="335" t="str">
        <f t="shared" ref="A604:B604" si="480">A24</f>
        <v>BAL-10</v>
      </c>
      <c r="B604" s="349" t="str">
        <f t="shared" si="480"/>
        <v>Corral de campanas</v>
      </c>
      <c r="C604" s="350">
        <f>9/$C$590</f>
        <v>0.3</v>
      </c>
      <c r="D604" s="352">
        <f t="shared" si="468"/>
        <v>430</v>
      </c>
      <c r="E604" s="312">
        <f t="shared" si="469"/>
        <v>129</v>
      </c>
      <c r="F604" s="312">
        <f>E604*C590</f>
        <v>3870</v>
      </c>
      <c r="G604" s="375">
        <f t="shared" si="470"/>
        <v>1637.931034</v>
      </c>
      <c r="H604" s="312">
        <f t="shared" si="471"/>
        <v>491.3793103</v>
      </c>
      <c r="I604" s="312">
        <f>H604*C590</f>
        <v>14741.37931</v>
      </c>
      <c r="J604" s="315">
        <f t="shared" si="472"/>
        <v>0.2625263158</v>
      </c>
      <c r="K604" s="282"/>
      <c r="L604" s="282"/>
      <c r="M604" s="384"/>
      <c r="N604" s="282"/>
      <c r="O604" s="282"/>
      <c r="P604" s="290"/>
      <c r="Q604" s="290"/>
      <c r="R604" s="290"/>
      <c r="S604" s="290"/>
      <c r="T604" s="290"/>
      <c r="U604" s="290"/>
      <c r="V604" s="290"/>
      <c r="W604" s="290"/>
      <c r="X604" s="290"/>
      <c r="Y604" s="290"/>
      <c r="Z604" s="290"/>
    </row>
    <row r="605">
      <c r="A605" s="335" t="str">
        <f t="shared" ref="A605:B605" si="481">A25</f>
        <v>BAL-11</v>
      </c>
      <c r="B605" s="349" t="str">
        <f t="shared" si="481"/>
        <v>Cerveza Corona</v>
      </c>
      <c r="C605" s="325">
        <v>9.0</v>
      </c>
      <c r="D605" s="352">
        <f t="shared" si="468"/>
        <v>14</v>
      </c>
      <c r="E605" s="312">
        <f t="shared" si="469"/>
        <v>126</v>
      </c>
      <c r="F605" s="312">
        <f>E605*C590</f>
        <v>3780</v>
      </c>
      <c r="G605" s="375">
        <f t="shared" si="470"/>
        <v>60.34482759</v>
      </c>
      <c r="H605" s="312">
        <f t="shared" si="471"/>
        <v>543.1034483</v>
      </c>
      <c r="I605" s="312">
        <f>H605*C590</f>
        <v>16293.10345</v>
      </c>
      <c r="J605" s="315">
        <f t="shared" si="472"/>
        <v>0.232</v>
      </c>
      <c r="K605" s="282"/>
      <c r="L605" s="282"/>
      <c r="M605" s="384"/>
      <c r="N605" s="282"/>
      <c r="O605" s="282"/>
      <c r="P605" s="290"/>
      <c r="Q605" s="290"/>
      <c r="R605" s="290"/>
      <c r="S605" s="290"/>
      <c r="T605" s="290"/>
      <c r="U605" s="290"/>
      <c r="V605" s="290"/>
      <c r="W605" s="290"/>
      <c r="X605" s="290"/>
      <c r="Y605" s="290"/>
      <c r="Z605" s="290"/>
    </row>
    <row r="606">
      <c r="A606" s="335" t="str">
        <f t="shared" ref="A606:B606" si="482">A26</f>
        <v>BAL-12</v>
      </c>
      <c r="B606" s="349" t="str">
        <f t="shared" si="482"/>
        <v>Cerveza Victoria</v>
      </c>
      <c r="C606" s="325">
        <v>4.0</v>
      </c>
      <c r="D606" s="352">
        <f t="shared" si="468"/>
        <v>14</v>
      </c>
      <c r="E606" s="312">
        <f t="shared" si="469"/>
        <v>56</v>
      </c>
      <c r="F606" s="312">
        <f>E606*C590</f>
        <v>1680</v>
      </c>
      <c r="G606" s="375">
        <f t="shared" si="470"/>
        <v>60.34482759</v>
      </c>
      <c r="H606" s="312">
        <f t="shared" si="471"/>
        <v>241.3793103</v>
      </c>
      <c r="I606" s="312">
        <f>H606*C590</f>
        <v>7241.37931</v>
      </c>
      <c r="J606" s="315">
        <f t="shared" si="472"/>
        <v>0.232</v>
      </c>
      <c r="K606" s="282"/>
      <c r="L606" s="282"/>
      <c r="M606" s="384"/>
      <c r="N606" s="282"/>
      <c r="O606" s="282"/>
      <c r="P606" s="290"/>
      <c r="Q606" s="290"/>
      <c r="R606" s="290"/>
      <c r="S606" s="290"/>
      <c r="T606" s="290"/>
      <c r="U606" s="290"/>
      <c r="V606" s="290"/>
      <c r="W606" s="290"/>
      <c r="X606" s="290"/>
      <c r="Y606" s="290"/>
      <c r="Z606" s="290"/>
    </row>
    <row r="607">
      <c r="A607" s="335" t="str">
        <f t="shared" ref="A607:B607" si="483">A27</f>
        <v>BAL-13</v>
      </c>
      <c r="B607" s="349" t="str">
        <f t="shared" si="483"/>
        <v>Modelo Especial</v>
      </c>
      <c r="C607" s="325">
        <v>3.0</v>
      </c>
      <c r="D607" s="352">
        <f t="shared" si="468"/>
        <v>12</v>
      </c>
      <c r="E607" s="312">
        <f t="shared" si="469"/>
        <v>36</v>
      </c>
      <c r="F607" s="312">
        <f>E607*C590</f>
        <v>1080</v>
      </c>
      <c r="G607" s="375">
        <f t="shared" si="470"/>
        <v>60.34482759</v>
      </c>
      <c r="H607" s="312">
        <f t="shared" si="471"/>
        <v>181.0344828</v>
      </c>
      <c r="I607" s="312">
        <f>H607*C590</f>
        <v>5431.034483</v>
      </c>
      <c r="J607" s="315">
        <f t="shared" si="472"/>
        <v>0.1988571429</v>
      </c>
      <c r="K607" s="282"/>
      <c r="L607" s="282"/>
      <c r="M607" s="384"/>
      <c r="N607" s="282"/>
      <c r="O607" s="282"/>
      <c r="P607" s="290"/>
      <c r="Q607" s="290"/>
      <c r="R607" s="290"/>
      <c r="S607" s="290"/>
      <c r="T607" s="290"/>
      <c r="U607" s="290"/>
      <c r="V607" s="290"/>
      <c r="W607" s="290"/>
      <c r="X607" s="290"/>
      <c r="Y607" s="290"/>
      <c r="Z607" s="290"/>
    </row>
    <row r="608">
      <c r="A608" s="335" t="str">
        <f t="shared" ref="A608:B608" si="484">A28</f>
        <v>BAL-14</v>
      </c>
      <c r="B608" s="349" t="str">
        <f t="shared" si="484"/>
        <v>Negra Modelo</v>
      </c>
      <c r="C608" s="325">
        <v>3.0</v>
      </c>
      <c r="D608" s="352">
        <f t="shared" si="468"/>
        <v>12</v>
      </c>
      <c r="E608" s="312">
        <f t="shared" si="469"/>
        <v>36</v>
      </c>
      <c r="F608" s="312">
        <f>E608*C590</f>
        <v>1080</v>
      </c>
      <c r="G608" s="375">
        <f t="shared" si="470"/>
        <v>60.34482759</v>
      </c>
      <c r="H608" s="312">
        <f t="shared" si="471"/>
        <v>181.0344828</v>
      </c>
      <c r="I608" s="312">
        <f>H608*C590</f>
        <v>5431.034483</v>
      </c>
      <c r="J608" s="315">
        <f t="shared" si="472"/>
        <v>0.1988571429</v>
      </c>
      <c r="K608" s="282"/>
      <c r="L608" s="282"/>
      <c r="M608" s="384"/>
      <c r="N608" s="282"/>
      <c r="O608" s="282"/>
      <c r="P608" s="290"/>
      <c r="Q608" s="290"/>
      <c r="R608" s="290"/>
      <c r="S608" s="290"/>
      <c r="T608" s="290"/>
      <c r="U608" s="290"/>
      <c r="V608" s="290"/>
      <c r="W608" s="290"/>
      <c r="X608" s="290"/>
      <c r="Y608" s="290"/>
      <c r="Z608" s="290"/>
    </row>
    <row r="609">
      <c r="A609" s="335" t="str">
        <f t="shared" ref="A609:B609" si="485">A29</f>
        <v>BAL-15</v>
      </c>
      <c r="B609" s="349" t="str">
        <f t="shared" si="485"/>
        <v>Hofbrau Schwarze</v>
      </c>
      <c r="C609" s="350">
        <f>20/$C$590</f>
        <v>0.6666666667</v>
      </c>
      <c r="D609" s="352">
        <f t="shared" si="468"/>
        <v>50</v>
      </c>
      <c r="E609" s="312">
        <f t="shared" si="469"/>
        <v>33.33333333</v>
      </c>
      <c r="F609" s="312">
        <f>E609*C590</f>
        <v>1000</v>
      </c>
      <c r="G609" s="375">
        <f t="shared" si="470"/>
        <v>163.7931034</v>
      </c>
      <c r="H609" s="312">
        <f t="shared" si="471"/>
        <v>109.1954023</v>
      </c>
      <c r="I609" s="312">
        <f>H609*C590</f>
        <v>3275.862069</v>
      </c>
      <c r="J609" s="315">
        <f t="shared" si="472"/>
        <v>0.3052631579</v>
      </c>
      <c r="K609" s="282"/>
      <c r="L609" s="282"/>
      <c r="M609" s="384"/>
      <c r="N609" s="282"/>
      <c r="O609" s="282"/>
      <c r="P609" s="290"/>
      <c r="Q609" s="290"/>
      <c r="R609" s="290"/>
      <c r="S609" s="290"/>
      <c r="T609" s="290"/>
      <c r="U609" s="290"/>
      <c r="V609" s="290"/>
      <c r="W609" s="290"/>
      <c r="X609" s="290"/>
      <c r="Y609" s="290"/>
      <c r="Z609" s="290"/>
    </row>
    <row r="610">
      <c r="A610" s="335" t="str">
        <f t="shared" ref="A610:B610" si="486">A30</f>
        <v>BAL-16</v>
      </c>
      <c r="B610" s="349" t="str">
        <f t="shared" si="486"/>
        <v>Paulaner Weissbier Dunkel</v>
      </c>
      <c r="C610" s="350">
        <f>23/$C$590</f>
        <v>0.7666666667</v>
      </c>
      <c r="D610" s="352">
        <f t="shared" si="468"/>
        <v>50</v>
      </c>
      <c r="E610" s="312">
        <f t="shared" si="469"/>
        <v>38.33333333</v>
      </c>
      <c r="F610" s="312">
        <f>E610*C590</f>
        <v>1150</v>
      </c>
      <c r="G610" s="375">
        <f t="shared" si="470"/>
        <v>163.7931034</v>
      </c>
      <c r="H610" s="312">
        <f t="shared" si="471"/>
        <v>125.5747126</v>
      </c>
      <c r="I610" s="312">
        <f>H610*C590</f>
        <v>3767.241379</v>
      </c>
      <c r="J610" s="315">
        <f t="shared" si="472"/>
        <v>0.3052631579</v>
      </c>
      <c r="K610" s="282"/>
      <c r="L610" s="282"/>
      <c r="M610" s="384"/>
      <c r="N610" s="282"/>
      <c r="O610" s="282"/>
      <c r="P610" s="331"/>
      <c r="Q610" s="331"/>
      <c r="R610" s="331"/>
      <c r="S610" s="331"/>
      <c r="T610" s="331"/>
      <c r="U610" s="331"/>
      <c r="V610" s="331"/>
      <c r="W610" s="331"/>
      <c r="X610" s="331"/>
      <c r="Y610" s="331"/>
      <c r="Z610" s="331"/>
    </row>
    <row r="611">
      <c r="A611" s="335" t="str">
        <f t="shared" ref="A611:B611" si="487">A31</f>
        <v>BAL-17</v>
      </c>
      <c r="B611" s="349" t="str">
        <f t="shared" si="487"/>
        <v>Leffe Brune </v>
      </c>
      <c r="C611" s="350">
        <f t="shared" ref="C611:C612" si="489">24/$C$590</f>
        <v>0.8</v>
      </c>
      <c r="D611" s="352">
        <f t="shared" si="468"/>
        <v>27</v>
      </c>
      <c r="E611" s="312">
        <f t="shared" si="469"/>
        <v>21.6</v>
      </c>
      <c r="F611" s="312">
        <f>E611*C590</f>
        <v>648</v>
      </c>
      <c r="G611" s="375">
        <f t="shared" si="470"/>
        <v>94.82758621</v>
      </c>
      <c r="H611" s="312">
        <f t="shared" si="471"/>
        <v>75.86206897</v>
      </c>
      <c r="I611" s="312">
        <f>H611*C590</f>
        <v>2275.862069</v>
      </c>
      <c r="J611" s="315">
        <f t="shared" si="472"/>
        <v>0.2847272727</v>
      </c>
      <c r="K611" s="282"/>
      <c r="L611" s="282"/>
      <c r="M611" s="384"/>
      <c r="N611" s="282"/>
      <c r="O611" s="282"/>
      <c r="P611" s="290"/>
      <c r="Q611" s="290"/>
      <c r="R611" s="290"/>
      <c r="S611" s="290"/>
      <c r="T611" s="290"/>
      <c r="U611" s="290"/>
      <c r="V611" s="290"/>
      <c r="W611" s="290"/>
      <c r="X611" s="290"/>
      <c r="Y611" s="290"/>
      <c r="Z611" s="290"/>
    </row>
    <row r="612">
      <c r="A612" s="335" t="str">
        <f t="shared" ref="A612:B612" si="488">A32</f>
        <v>BAL-18</v>
      </c>
      <c r="B612" s="349" t="str">
        <f t="shared" si="488"/>
        <v>Pueblito Hercules </v>
      </c>
      <c r="C612" s="350">
        <f t="shared" si="489"/>
        <v>0.8</v>
      </c>
      <c r="D612" s="352">
        <f t="shared" si="468"/>
        <v>45</v>
      </c>
      <c r="E612" s="312">
        <f t="shared" si="469"/>
        <v>36</v>
      </c>
      <c r="F612" s="312">
        <f>E612*C590</f>
        <v>1080</v>
      </c>
      <c r="G612" s="375">
        <f t="shared" si="470"/>
        <v>155.1724138</v>
      </c>
      <c r="H612" s="312">
        <f t="shared" si="471"/>
        <v>124.137931</v>
      </c>
      <c r="I612" s="312">
        <f>H612*C590</f>
        <v>3724.137931</v>
      </c>
      <c r="J612" s="315">
        <f t="shared" si="472"/>
        <v>0.29</v>
      </c>
      <c r="K612" s="282"/>
      <c r="L612" s="282"/>
      <c r="M612" s="384"/>
      <c r="N612" s="282"/>
      <c r="O612" s="282"/>
      <c r="P612" s="290"/>
      <c r="Q612" s="290"/>
      <c r="R612" s="290"/>
      <c r="S612" s="290"/>
      <c r="T612" s="290"/>
      <c r="U612" s="290"/>
      <c r="V612" s="290"/>
      <c r="W612" s="290"/>
      <c r="X612" s="290"/>
      <c r="Y612" s="290"/>
      <c r="Z612" s="290"/>
    </row>
    <row r="613">
      <c r="A613" s="335" t="str">
        <f t="shared" ref="A613:B613" si="490">A33</f>
        <v>BAL-19</v>
      </c>
      <c r="B613" s="349" t="str">
        <f t="shared" si="490"/>
        <v>Colimita </v>
      </c>
      <c r="C613" s="350">
        <f>26/$C$590</f>
        <v>0.8666666667</v>
      </c>
      <c r="D613" s="352">
        <f t="shared" si="468"/>
        <v>26</v>
      </c>
      <c r="E613" s="312">
        <f t="shared" si="469"/>
        <v>22.53333333</v>
      </c>
      <c r="F613" s="312">
        <f>E613*C590</f>
        <v>676</v>
      </c>
      <c r="G613" s="375">
        <f t="shared" si="470"/>
        <v>86.20689655</v>
      </c>
      <c r="H613" s="312">
        <f t="shared" si="471"/>
        <v>74.71264368</v>
      </c>
      <c r="I613" s="312">
        <f>H613*C590</f>
        <v>2241.37931</v>
      </c>
      <c r="J613" s="315">
        <f t="shared" si="472"/>
        <v>0.3016</v>
      </c>
      <c r="K613" s="282"/>
      <c r="L613" s="282"/>
      <c r="M613" s="384"/>
      <c r="N613" s="282"/>
      <c r="O613" s="282"/>
      <c r="P613" s="290"/>
      <c r="Q613" s="290"/>
      <c r="R613" s="290"/>
      <c r="S613" s="290"/>
      <c r="T613" s="290"/>
      <c r="U613" s="290"/>
      <c r="V613" s="290"/>
      <c r="W613" s="290"/>
      <c r="X613" s="290"/>
      <c r="Y613" s="290"/>
      <c r="Z613" s="290"/>
    </row>
    <row r="614">
      <c r="A614" s="335" t="str">
        <f t="shared" ref="A614:B614" si="491">A34</f>
        <v>BAL-20</v>
      </c>
      <c r="B614" s="349" t="str">
        <f t="shared" si="491"/>
        <v>Insurgente rompe olas IPA</v>
      </c>
      <c r="C614" s="350">
        <f>27/$C$590</f>
        <v>0.9</v>
      </c>
      <c r="D614" s="352">
        <f t="shared" si="468"/>
        <v>30</v>
      </c>
      <c r="E614" s="312">
        <f t="shared" si="469"/>
        <v>27</v>
      </c>
      <c r="F614" s="312">
        <f>E614*C590</f>
        <v>810</v>
      </c>
      <c r="G614" s="375">
        <f t="shared" si="470"/>
        <v>99.13793103</v>
      </c>
      <c r="H614" s="312">
        <f t="shared" si="471"/>
        <v>89.22413793</v>
      </c>
      <c r="I614" s="312">
        <f>H614*C590</f>
        <v>2676.724138</v>
      </c>
      <c r="J614" s="315">
        <f t="shared" si="472"/>
        <v>0.3026086957</v>
      </c>
      <c r="K614" s="282"/>
      <c r="L614" s="282"/>
      <c r="M614" s="384"/>
      <c r="N614" s="282"/>
      <c r="O614" s="282"/>
      <c r="P614" s="290"/>
      <c r="Q614" s="290"/>
      <c r="R614" s="290"/>
      <c r="S614" s="290"/>
      <c r="T614" s="290"/>
      <c r="U614" s="290"/>
      <c r="V614" s="290"/>
      <c r="W614" s="290"/>
      <c r="X614" s="290"/>
      <c r="Y614" s="290"/>
      <c r="Z614" s="290"/>
    </row>
    <row r="615">
      <c r="A615" s="335" t="str">
        <f t="shared" ref="A615:B615" si="492">A35</f>
        <v>BNA-01</v>
      </c>
      <c r="B615" s="349" t="str">
        <f t="shared" si="492"/>
        <v>Coca Cola</v>
      </c>
      <c r="C615" s="325">
        <v>5.0</v>
      </c>
      <c r="D615" s="352">
        <f t="shared" si="468"/>
        <v>17</v>
      </c>
      <c r="E615" s="312">
        <f t="shared" si="469"/>
        <v>85</v>
      </c>
      <c r="F615" s="312">
        <f>E615*C590</f>
        <v>2550</v>
      </c>
      <c r="G615" s="375">
        <f t="shared" si="470"/>
        <v>56.03448276</v>
      </c>
      <c r="H615" s="312">
        <f t="shared" si="471"/>
        <v>280.1724138</v>
      </c>
      <c r="I615" s="312">
        <f>H615*C590</f>
        <v>8405.172414</v>
      </c>
      <c r="J615" s="315">
        <f t="shared" si="472"/>
        <v>0.3033846154</v>
      </c>
      <c r="K615" s="282"/>
      <c r="L615" s="282"/>
      <c r="M615" s="384"/>
      <c r="N615" s="282"/>
      <c r="O615" s="282"/>
      <c r="P615" s="290"/>
      <c r="Q615" s="290"/>
      <c r="R615" s="290"/>
      <c r="S615" s="290"/>
      <c r="T615" s="290"/>
      <c r="U615" s="290"/>
      <c r="V615" s="290"/>
      <c r="W615" s="290"/>
      <c r="X615" s="290"/>
      <c r="Y615" s="290"/>
      <c r="Z615" s="290"/>
    </row>
    <row r="616">
      <c r="A616" s="335" t="str">
        <f t="shared" ref="A616:B616" si="493">A36</f>
        <v>BNA-02</v>
      </c>
      <c r="B616" s="349" t="str">
        <f t="shared" si="493"/>
        <v>Coca Cola Zero</v>
      </c>
      <c r="C616" s="325">
        <v>4.0</v>
      </c>
      <c r="D616" s="352">
        <f t="shared" si="468"/>
        <v>17</v>
      </c>
      <c r="E616" s="312">
        <f t="shared" si="469"/>
        <v>68</v>
      </c>
      <c r="F616" s="312">
        <f>E616*C590</f>
        <v>2040</v>
      </c>
      <c r="G616" s="375">
        <f t="shared" si="470"/>
        <v>56.03448276</v>
      </c>
      <c r="H616" s="312">
        <f t="shared" si="471"/>
        <v>224.137931</v>
      </c>
      <c r="I616" s="312">
        <f>H616*C590</f>
        <v>6724.137931</v>
      </c>
      <c r="J616" s="315">
        <f t="shared" si="472"/>
        <v>0.3033846154</v>
      </c>
      <c r="K616" s="282"/>
      <c r="L616" s="282"/>
      <c r="M616" s="384"/>
      <c r="N616" s="282"/>
      <c r="O616" s="282"/>
      <c r="P616" s="290"/>
      <c r="Q616" s="290"/>
      <c r="R616" s="290"/>
      <c r="S616" s="290"/>
      <c r="T616" s="290"/>
      <c r="U616" s="290"/>
      <c r="V616" s="290"/>
      <c r="W616" s="290"/>
      <c r="X616" s="290"/>
      <c r="Y616" s="290"/>
      <c r="Z616" s="290"/>
    </row>
    <row r="617">
      <c r="A617" s="335" t="str">
        <f t="shared" ref="A617:B617" si="494">A37</f>
        <v>BNA-03</v>
      </c>
      <c r="B617" s="349" t="str">
        <f t="shared" si="494"/>
        <v>Coca Cola Light</v>
      </c>
      <c r="C617" s="325">
        <v>4.0</v>
      </c>
      <c r="D617" s="352">
        <f t="shared" si="468"/>
        <v>17</v>
      </c>
      <c r="E617" s="312">
        <f t="shared" si="469"/>
        <v>68</v>
      </c>
      <c r="F617" s="312">
        <f>E617*C590</f>
        <v>2040</v>
      </c>
      <c r="G617" s="375">
        <f t="shared" si="470"/>
        <v>56.03448276</v>
      </c>
      <c r="H617" s="312">
        <f t="shared" si="471"/>
        <v>224.137931</v>
      </c>
      <c r="I617" s="312">
        <f>H617*C590</f>
        <v>6724.137931</v>
      </c>
      <c r="J617" s="315">
        <f t="shared" si="472"/>
        <v>0.3033846154</v>
      </c>
      <c r="K617" s="282"/>
      <c r="L617" s="282"/>
      <c r="M617" s="384"/>
      <c r="N617" s="282"/>
      <c r="O617" s="282"/>
      <c r="P617" s="290"/>
      <c r="Q617" s="290"/>
      <c r="R617" s="290"/>
      <c r="S617" s="290"/>
      <c r="T617" s="290"/>
      <c r="U617" s="290"/>
      <c r="V617" s="290"/>
      <c r="W617" s="290"/>
      <c r="X617" s="290"/>
      <c r="Y617" s="290"/>
      <c r="Z617" s="290"/>
    </row>
    <row r="618">
      <c r="A618" s="335" t="str">
        <f t="shared" ref="A618:B618" si="495">A38</f>
        <v>BNA-04</v>
      </c>
      <c r="B618" s="349" t="str">
        <f t="shared" si="495"/>
        <v>Sidral</v>
      </c>
      <c r="C618" s="325">
        <v>3.0</v>
      </c>
      <c r="D618" s="352">
        <f t="shared" si="468"/>
        <v>15</v>
      </c>
      <c r="E618" s="312">
        <f t="shared" si="469"/>
        <v>45</v>
      </c>
      <c r="F618" s="312">
        <f>E618*C590</f>
        <v>1350</v>
      </c>
      <c r="G618" s="375">
        <f t="shared" si="470"/>
        <v>56.03448276</v>
      </c>
      <c r="H618" s="312">
        <f t="shared" si="471"/>
        <v>168.1034483</v>
      </c>
      <c r="I618" s="312">
        <f>H618*C590</f>
        <v>5043.103448</v>
      </c>
      <c r="J618" s="315">
        <f t="shared" si="472"/>
        <v>0.2676923077</v>
      </c>
      <c r="K618" s="282"/>
      <c r="L618" s="282"/>
      <c r="M618" s="384"/>
      <c r="N618" s="282"/>
      <c r="O618" s="282"/>
      <c r="P618" s="290"/>
      <c r="Q618" s="290"/>
      <c r="R618" s="290"/>
      <c r="S618" s="290"/>
      <c r="T618" s="290"/>
      <c r="U618" s="290"/>
      <c r="V618" s="290"/>
      <c r="W618" s="290"/>
      <c r="X618" s="290"/>
      <c r="Y618" s="290"/>
      <c r="Z618" s="290"/>
    </row>
    <row r="619">
      <c r="A619" s="335" t="str">
        <f t="shared" ref="A619:B619" si="496">A39</f>
        <v>BNA-05</v>
      </c>
      <c r="B619" s="349" t="str">
        <f t="shared" si="496"/>
        <v>Sprite</v>
      </c>
      <c r="C619" s="350">
        <f>30/$C$590</f>
        <v>1</v>
      </c>
      <c r="D619" s="352">
        <f t="shared" si="468"/>
        <v>16</v>
      </c>
      <c r="E619" s="312">
        <f t="shared" si="469"/>
        <v>16</v>
      </c>
      <c r="F619" s="312">
        <f>E619*C590</f>
        <v>480</v>
      </c>
      <c r="G619" s="375">
        <f t="shared" si="470"/>
        <v>56.03448276</v>
      </c>
      <c r="H619" s="312">
        <f t="shared" si="471"/>
        <v>56.03448276</v>
      </c>
      <c r="I619" s="312">
        <f>H619*C590</f>
        <v>1681.034483</v>
      </c>
      <c r="J619" s="315">
        <f t="shared" si="472"/>
        <v>0.2855384615</v>
      </c>
      <c r="K619" s="282"/>
      <c r="L619" s="282"/>
      <c r="M619" s="384"/>
      <c r="N619" s="282"/>
      <c r="O619" s="282"/>
      <c r="P619" s="290"/>
      <c r="Q619" s="290"/>
      <c r="R619" s="290"/>
      <c r="S619" s="290"/>
      <c r="T619" s="290"/>
      <c r="U619" s="290"/>
      <c r="V619" s="290"/>
      <c r="W619" s="290"/>
      <c r="X619" s="290"/>
      <c r="Y619" s="290"/>
      <c r="Z619" s="290"/>
    </row>
    <row r="620">
      <c r="A620" s="335" t="str">
        <f t="shared" ref="A620:B620" si="497">A40</f>
        <v>BNA-06</v>
      </c>
      <c r="B620" s="349" t="str">
        <f t="shared" si="497"/>
        <v>Fresca</v>
      </c>
      <c r="C620" s="350">
        <f>27/$C$590</f>
        <v>0.9</v>
      </c>
      <c r="D620" s="352">
        <f t="shared" si="468"/>
        <v>15</v>
      </c>
      <c r="E620" s="312">
        <f t="shared" si="469"/>
        <v>13.5</v>
      </c>
      <c r="F620" s="312">
        <f>E620*C590</f>
        <v>405</v>
      </c>
      <c r="G620" s="375">
        <f t="shared" si="470"/>
        <v>56.03448276</v>
      </c>
      <c r="H620" s="312">
        <f t="shared" si="471"/>
        <v>50.43103448</v>
      </c>
      <c r="I620" s="312">
        <f>H620*C590</f>
        <v>1512.931034</v>
      </c>
      <c r="J620" s="315">
        <f t="shared" si="472"/>
        <v>0.2676923077</v>
      </c>
      <c r="K620" s="282"/>
      <c r="L620" s="282"/>
      <c r="M620" s="384"/>
      <c r="N620" s="282"/>
      <c r="O620" s="282"/>
      <c r="P620" s="290"/>
      <c r="Q620" s="290"/>
      <c r="R620" s="290"/>
      <c r="S620" s="290"/>
      <c r="T620" s="290"/>
      <c r="U620" s="290"/>
      <c r="V620" s="290"/>
      <c r="W620" s="290"/>
      <c r="X620" s="290"/>
      <c r="Y620" s="290"/>
      <c r="Z620" s="290"/>
    </row>
    <row r="621">
      <c r="A621" s="335" t="str">
        <f t="shared" ref="A621:B621" si="498">A41</f>
        <v>BNA-07</v>
      </c>
      <c r="B621" s="349" t="str">
        <f t="shared" si="498"/>
        <v>Fanta</v>
      </c>
      <c r="C621" s="350">
        <f>18/$C$590</f>
        <v>0.6</v>
      </c>
      <c r="D621" s="352">
        <f t="shared" si="468"/>
        <v>16</v>
      </c>
      <c r="E621" s="312">
        <f t="shared" si="469"/>
        <v>9.6</v>
      </c>
      <c r="F621" s="312">
        <f>E621*C590</f>
        <v>288</v>
      </c>
      <c r="G621" s="375">
        <f t="shared" si="470"/>
        <v>56.03448276</v>
      </c>
      <c r="H621" s="312">
        <f t="shared" si="471"/>
        <v>33.62068966</v>
      </c>
      <c r="I621" s="312">
        <f>H621*C590</f>
        <v>1008.62069</v>
      </c>
      <c r="J621" s="315">
        <f t="shared" si="472"/>
        <v>0.2855384615</v>
      </c>
      <c r="K621" s="282"/>
      <c r="L621" s="282"/>
      <c r="M621" s="384"/>
      <c r="N621" s="282"/>
      <c r="O621" s="282"/>
      <c r="P621" s="290"/>
      <c r="Q621" s="290"/>
      <c r="R621" s="290"/>
      <c r="S621" s="290"/>
      <c r="T621" s="290"/>
      <c r="U621" s="290"/>
      <c r="V621" s="290"/>
      <c r="W621" s="290"/>
      <c r="X621" s="290"/>
      <c r="Y621" s="290"/>
      <c r="Z621" s="290"/>
    </row>
    <row r="622">
      <c r="A622" s="335" t="str">
        <f t="shared" ref="A622:B622" si="499">A42</f>
        <v>BNA-08</v>
      </c>
      <c r="B622" s="349" t="str">
        <f t="shared" si="499"/>
        <v>Agua embotellada Ciel</v>
      </c>
      <c r="C622" s="325">
        <v>1.0</v>
      </c>
      <c r="D622" s="352">
        <f t="shared" si="468"/>
        <v>8</v>
      </c>
      <c r="E622" s="312">
        <f t="shared" si="469"/>
        <v>8</v>
      </c>
      <c r="F622" s="312">
        <f>E622*C590</f>
        <v>240</v>
      </c>
      <c r="G622" s="375">
        <f t="shared" si="470"/>
        <v>43.10344828</v>
      </c>
      <c r="H622" s="312">
        <f t="shared" si="471"/>
        <v>43.10344828</v>
      </c>
      <c r="I622" s="312">
        <f>H622*C590</f>
        <v>1293.103448</v>
      </c>
      <c r="J622" s="315">
        <f t="shared" si="472"/>
        <v>0.1856</v>
      </c>
      <c r="K622" s="282"/>
      <c r="L622" s="282"/>
      <c r="M622" s="384"/>
      <c r="N622" s="282"/>
      <c r="O622" s="282"/>
      <c r="P622" s="290"/>
      <c r="Q622" s="290"/>
      <c r="R622" s="290"/>
      <c r="S622" s="290"/>
      <c r="T622" s="290"/>
      <c r="U622" s="290"/>
      <c r="V622" s="290"/>
      <c r="W622" s="290"/>
      <c r="X622" s="290"/>
      <c r="Y622" s="290"/>
      <c r="Z622" s="290"/>
    </row>
    <row r="623">
      <c r="A623" s="335" t="str">
        <f t="shared" ref="A623:B623" si="500">A43</f>
        <v>BNA-09</v>
      </c>
      <c r="B623" s="349" t="str">
        <f t="shared" si="500"/>
        <v>Ciel Mineral</v>
      </c>
      <c r="C623" s="325">
        <v>3.0</v>
      </c>
      <c r="D623" s="352">
        <f t="shared" si="468"/>
        <v>14</v>
      </c>
      <c r="E623" s="312">
        <f t="shared" si="469"/>
        <v>42</v>
      </c>
      <c r="F623" s="312">
        <f>E623*C590</f>
        <v>1260</v>
      </c>
      <c r="G623" s="375">
        <f t="shared" si="470"/>
        <v>51.72413793</v>
      </c>
      <c r="H623" s="312">
        <f t="shared" si="471"/>
        <v>155.1724138</v>
      </c>
      <c r="I623" s="312">
        <f>H623*C590</f>
        <v>4655.172414</v>
      </c>
      <c r="J623" s="315">
        <f t="shared" si="472"/>
        <v>0.2706666667</v>
      </c>
      <c r="K623" s="282"/>
      <c r="L623" s="282"/>
      <c r="M623" s="384"/>
      <c r="N623" s="282"/>
      <c r="O623" s="282"/>
      <c r="P623" s="290"/>
      <c r="Q623" s="290"/>
      <c r="R623" s="290"/>
      <c r="S623" s="290"/>
      <c r="T623" s="290"/>
      <c r="U623" s="290"/>
      <c r="V623" s="290"/>
      <c r="W623" s="290"/>
      <c r="X623" s="290"/>
      <c r="Y623" s="290"/>
      <c r="Z623" s="290"/>
    </row>
    <row r="624">
      <c r="A624" s="335" t="str">
        <f t="shared" ref="A624:B624" si="501">A44</f>
        <v>BNA-10</v>
      </c>
      <c r="B624" s="349" t="str">
        <f t="shared" si="501"/>
        <v>Topo Chico</v>
      </c>
      <c r="C624" s="325">
        <v>3.0</v>
      </c>
      <c r="D624" s="352">
        <f t="shared" si="468"/>
        <v>15</v>
      </c>
      <c r="E624" s="312">
        <f t="shared" si="469"/>
        <v>45</v>
      </c>
      <c r="F624" s="312">
        <f>E624*C590</f>
        <v>1350</v>
      </c>
      <c r="G624" s="375">
        <f t="shared" si="470"/>
        <v>51.72413793</v>
      </c>
      <c r="H624" s="312">
        <f t="shared" si="471"/>
        <v>155.1724138</v>
      </c>
      <c r="I624" s="312">
        <f>H624*C590</f>
        <v>4655.172414</v>
      </c>
      <c r="J624" s="315">
        <f t="shared" si="472"/>
        <v>0.29</v>
      </c>
      <c r="K624" s="282"/>
      <c r="L624" s="282"/>
      <c r="M624" s="384"/>
      <c r="N624" s="282"/>
      <c r="O624" s="282"/>
      <c r="P624" s="290"/>
      <c r="Q624" s="290"/>
      <c r="R624" s="290"/>
      <c r="S624" s="290"/>
      <c r="T624" s="290"/>
      <c r="U624" s="290"/>
      <c r="V624" s="290"/>
      <c r="W624" s="290"/>
      <c r="X624" s="290"/>
      <c r="Y624" s="290"/>
      <c r="Z624" s="290"/>
    </row>
    <row r="625">
      <c r="A625" s="335" t="str">
        <f t="shared" ref="A625:B625" si="502">A45</f>
        <v>BAL-21</v>
      </c>
      <c r="B625" s="349" t="str">
        <f t="shared" si="502"/>
        <v>Vino del mes rango 300$</v>
      </c>
      <c r="C625" s="350">
        <f>17/$C$590</f>
        <v>0.5666666667</v>
      </c>
      <c r="D625" s="352">
        <f t="shared" si="468"/>
        <v>300</v>
      </c>
      <c r="E625" s="312">
        <f t="shared" si="469"/>
        <v>170</v>
      </c>
      <c r="F625" s="312">
        <f>E625*C590</f>
        <v>5100</v>
      </c>
      <c r="G625" s="375">
        <f t="shared" si="470"/>
        <v>1206.896552</v>
      </c>
      <c r="H625" s="312">
        <f t="shared" si="471"/>
        <v>683.908046</v>
      </c>
      <c r="I625" s="312">
        <f>H625*C590</f>
        <v>20517.24138</v>
      </c>
      <c r="J625" s="315">
        <f t="shared" si="472"/>
        <v>0.2485714286</v>
      </c>
      <c r="K625" s="282"/>
      <c r="L625" s="282"/>
      <c r="M625" s="384"/>
      <c r="N625" s="282"/>
      <c r="O625" s="282"/>
      <c r="P625" s="331"/>
      <c r="Q625" s="331"/>
      <c r="R625" s="331"/>
      <c r="S625" s="331"/>
      <c r="T625" s="331"/>
      <c r="U625" s="331"/>
      <c r="V625" s="331"/>
      <c r="W625" s="331"/>
      <c r="X625" s="331"/>
      <c r="Y625" s="331"/>
      <c r="Z625" s="331"/>
    </row>
    <row r="626">
      <c r="A626" s="335" t="str">
        <f t="shared" ref="A626:B626" si="503">A46</f>
        <v>BAL-22</v>
      </c>
      <c r="B626" s="349" t="str">
        <f t="shared" si="503"/>
        <v>Vino del mes rango 400$</v>
      </c>
      <c r="C626" s="350">
        <f>14/$C$590</f>
        <v>0.4666666667</v>
      </c>
      <c r="D626" s="352">
        <f t="shared" si="468"/>
        <v>400</v>
      </c>
      <c r="E626" s="312">
        <f t="shared" si="469"/>
        <v>186.6666667</v>
      </c>
      <c r="F626" s="312">
        <f>E626*C590</f>
        <v>5600</v>
      </c>
      <c r="G626" s="375">
        <f t="shared" si="470"/>
        <v>1379.310345</v>
      </c>
      <c r="H626" s="312">
        <f t="shared" si="471"/>
        <v>643.6781609</v>
      </c>
      <c r="I626" s="312">
        <f>H626*C590</f>
        <v>19310.34483</v>
      </c>
      <c r="J626" s="315">
        <f t="shared" si="472"/>
        <v>0.29</v>
      </c>
      <c r="K626" s="282"/>
      <c r="L626" s="282"/>
      <c r="M626" s="384"/>
      <c r="N626" s="282"/>
      <c r="O626" s="282"/>
      <c r="P626" s="290"/>
      <c r="Q626" s="290"/>
      <c r="R626" s="290"/>
      <c r="S626" s="290"/>
      <c r="T626" s="290"/>
      <c r="U626" s="290"/>
      <c r="V626" s="290"/>
      <c r="W626" s="290"/>
      <c r="X626" s="290"/>
      <c r="Y626" s="290"/>
      <c r="Z626" s="290"/>
    </row>
    <row r="627">
      <c r="A627" s="335" t="str">
        <f t="shared" ref="A627:B627" si="504">A47</f>
        <v>BAL-23</v>
      </c>
      <c r="B627" s="349" t="str">
        <f t="shared" si="504"/>
        <v>Vino del mes rango 600$</v>
      </c>
      <c r="C627" s="350">
        <f>9/$C$590</f>
        <v>0.3</v>
      </c>
      <c r="D627" s="352">
        <f t="shared" si="468"/>
        <v>600</v>
      </c>
      <c r="E627" s="312">
        <f t="shared" si="469"/>
        <v>180</v>
      </c>
      <c r="F627" s="312">
        <f>E627*C590</f>
        <v>5400</v>
      </c>
      <c r="G627" s="375">
        <f t="shared" si="470"/>
        <v>1853.448276</v>
      </c>
      <c r="H627" s="312">
        <f t="shared" si="471"/>
        <v>556.0344828</v>
      </c>
      <c r="I627" s="312">
        <f>H627*C590</f>
        <v>16681.03448</v>
      </c>
      <c r="J627" s="315">
        <f t="shared" si="472"/>
        <v>0.3237209302</v>
      </c>
      <c r="K627" s="282"/>
      <c r="L627" s="282"/>
      <c r="M627" s="384"/>
      <c r="N627" s="282"/>
      <c r="O627" s="282"/>
      <c r="P627" s="290"/>
      <c r="Q627" s="290"/>
      <c r="R627" s="290"/>
      <c r="S627" s="290"/>
      <c r="T627" s="290"/>
      <c r="U627" s="290"/>
      <c r="V627" s="290"/>
      <c r="W627" s="290"/>
      <c r="X627" s="290"/>
      <c r="Y627" s="290"/>
      <c r="Z627" s="290"/>
    </row>
    <row r="628">
      <c r="A628" s="335" t="str">
        <f t="shared" ref="A628:B628" si="505">A48</f>
        <v>BAL-24</v>
      </c>
      <c r="B628" s="349" t="str">
        <f t="shared" si="505"/>
        <v>Cerveza del mes </v>
      </c>
      <c r="C628" s="325">
        <v>1.0</v>
      </c>
      <c r="D628" s="352">
        <f t="shared" si="468"/>
        <v>25</v>
      </c>
      <c r="E628" s="312">
        <f t="shared" si="469"/>
        <v>25</v>
      </c>
      <c r="F628" s="312">
        <f>E628*C590</f>
        <v>750</v>
      </c>
      <c r="G628" s="375">
        <f t="shared" si="470"/>
        <v>94.82758621</v>
      </c>
      <c r="H628" s="312">
        <f t="shared" si="471"/>
        <v>94.82758621</v>
      </c>
      <c r="I628" s="312">
        <f>H628*C590</f>
        <v>2844.827586</v>
      </c>
      <c r="J628" s="315">
        <f t="shared" si="472"/>
        <v>0.2636363636</v>
      </c>
      <c r="K628" s="282"/>
      <c r="L628" s="282"/>
      <c r="M628" s="384"/>
      <c r="N628" s="282"/>
      <c r="O628" s="282"/>
      <c r="P628" s="290"/>
      <c r="Q628" s="290"/>
      <c r="R628" s="290"/>
      <c r="S628" s="290"/>
      <c r="T628" s="290"/>
      <c r="U628" s="290"/>
      <c r="V628" s="290"/>
      <c r="W628" s="290"/>
      <c r="X628" s="290"/>
      <c r="Y628" s="290"/>
      <c r="Z628" s="290"/>
    </row>
    <row r="629">
      <c r="A629" s="335" t="str">
        <f t="shared" ref="A629:B629" si="506">A49</f>
        <v/>
      </c>
      <c r="B629" s="349" t="str">
        <f t="shared" si="506"/>
        <v/>
      </c>
      <c r="C629" s="350"/>
      <c r="D629" s="352" t="str">
        <f t="shared" si="468"/>
        <v/>
      </c>
      <c r="E629" s="312">
        <f t="shared" si="469"/>
        <v>0</v>
      </c>
      <c r="F629" s="312">
        <f>E629*C590</f>
        <v>0</v>
      </c>
      <c r="G629" s="375">
        <f t="shared" si="470"/>
        <v>0</v>
      </c>
      <c r="H629" s="312">
        <f t="shared" si="471"/>
        <v>0</v>
      </c>
      <c r="I629" s="312">
        <f>H629*C590</f>
        <v>0</v>
      </c>
      <c r="J629" s="315" t="str">
        <f t="shared" si="472"/>
        <v>#DIV/0!</v>
      </c>
      <c r="K629" s="282"/>
      <c r="L629" s="282"/>
      <c r="M629" s="384"/>
      <c r="N629" s="282"/>
      <c r="O629" s="282"/>
      <c r="P629" s="290"/>
      <c r="Q629" s="290"/>
      <c r="R629" s="290"/>
      <c r="S629" s="290"/>
      <c r="T629" s="290"/>
      <c r="U629" s="290"/>
      <c r="V629" s="290"/>
      <c r="W629" s="290"/>
      <c r="X629" s="290"/>
      <c r="Y629" s="290"/>
      <c r="Z629" s="290"/>
    </row>
    <row r="630">
      <c r="A630" s="335" t="str">
        <f t="shared" ref="A630:B630" si="507">A50</f>
        <v/>
      </c>
      <c r="B630" s="349" t="str">
        <f t="shared" si="507"/>
        <v/>
      </c>
      <c r="C630" s="350"/>
      <c r="D630" s="352" t="str">
        <f t="shared" si="468"/>
        <v/>
      </c>
      <c r="E630" s="312">
        <f t="shared" si="469"/>
        <v>0</v>
      </c>
      <c r="F630" s="312">
        <f>E630*C590</f>
        <v>0</v>
      </c>
      <c r="G630" s="375">
        <f t="shared" si="470"/>
        <v>0</v>
      </c>
      <c r="H630" s="312">
        <f t="shared" si="471"/>
        <v>0</v>
      </c>
      <c r="I630" s="312">
        <f>H630*C590</f>
        <v>0</v>
      </c>
      <c r="J630" s="315" t="str">
        <f t="shared" si="472"/>
        <v>#DIV/0!</v>
      </c>
      <c r="K630" s="282"/>
      <c r="L630" s="282"/>
      <c r="M630" s="384"/>
      <c r="N630" s="282"/>
      <c r="O630" s="282"/>
      <c r="P630" s="290"/>
      <c r="Q630" s="290"/>
      <c r="R630" s="290"/>
      <c r="S630" s="290"/>
      <c r="T630" s="290"/>
      <c r="U630" s="290"/>
      <c r="V630" s="290"/>
      <c r="W630" s="290"/>
      <c r="X630" s="290"/>
      <c r="Y630" s="290"/>
      <c r="Z630" s="290"/>
    </row>
    <row r="631">
      <c r="A631" s="335" t="str">
        <f t="shared" ref="A631:B631" si="508">A51</f>
        <v/>
      </c>
      <c r="B631" s="349" t="str">
        <f t="shared" si="508"/>
        <v/>
      </c>
      <c r="C631" s="350"/>
      <c r="D631" s="352" t="str">
        <f t="shared" si="468"/>
        <v/>
      </c>
      <c r="E631" s="312">
        <f t="shared" si="469"/>
        <v>0</v>
      </c>
      <c r="F631" s="312">
        <f>E631*C590</f>
        <v>0</v>
      </c>
      <c r="G631" s="375">
        <f t="shared" si="470"/>
        <v>0</v>
      </c>
      <c r="H631" s="312">
        <f t="shared" si="471"/>
        <v>0</v>
      </c>
      <c r="I631" s="312">
        <f>H631*C590</f>
        <v>0</v>
      </c>
      <c r="J631" s="315" t="str">
        <f t="shared" si="472"/>
        <v>#DIV/0!</v>
      </c>
      <c r="K631" s="282"/>
      <c r="L631" s="282"/>
      <c r="M631" s="384"/>
      <c r="N631" s="282"/>
      <c r="O631" s="282"/>
      <c r="P631" s="290"/>
      <c r="Q631" s="290"/>
      <c r="R631" s="290"/>
      <c r="S631" s="290"/>
      <c r="T631" s="290"/>
      <c r="U631" s="290"/>
      <c r="V631" s="290"/>
      <c r="W631" s="290"/>
      <c r="X631" s="290"/>
      <c r="Y631" s="290"/>
      <c r="Z631" s="290"/>
    </row>
    <row r="632">
      <c r="A632" s="335" t="str">
        <f t="shared" ref="A632:D632" si="509">A52</f>
        <v/>
      </c>
      <c r="B632" s="349" t="str">
        <f t="shared" si="509"/>
        <v/>
      </c>
      <c r="C632" s="350" t="str">
        <f t="shared" si="509"/>
        <v/>
      </c>
      <c r="D632" s="352" t="str">
        <f t="shared" si="509"/>
        <v/>
      </c>
      <c r="E632" s="312">
        <f t="shared" si="469"/>
        <v>0</v>
      </c>
      <c r="F632" s="312">
        <f>E632*C590</f>
        <v>0</v>
      </c>
      <c r="G632" s="375">
        <f t="shared" si="470"/>
        <v>0</v>
      </c>
      <c r="H632" s="312">
        <f t="shared" si="471"/>
        <v>0</v>
      </c>
      <c r="I632" s="312">
        <f>H632*C590</f>
        <v>0</v>
      </c>
      <c r="J632" s="315" t="str">
        <f t="shared" si="472"/>
        <v>#DIV/0!</v>
      </c>
      <c r="K632" s="282"/>
      <c r="L632" s="282"/>
      <c r="M632" s="384"/>
      <c r="N632" s="282"/>
      <c r="O632" s="282"/>
      <c r="P632" s="290"/>
      <c r="Q632" s="290"/>
      <c r="R632" s="290"/>
      <c r="S632" s="290"/>
      <c r="T632" s="290"/>
      <c r="U632" s="290"/>
      <c r="V632" s="290"/>
      <c r="W632" s="290"/>
      <c r="X632" s="290"/>
      <c r="Y632" s="290"/>
      <c r="Z632" s="290"/>
    </row>
    <row r="633">
      <c r="A633" s="335" t="str">
        <f t="shared" ref="A633:D633" si="510">A53</f>
        <v/>
      </c>
      <c r="B633" s="349" t="str">
        <f t="shared" si="510"/>
        <v/>
      </c>
      <c r="C633" s="350" t="str">
        <f t="shared" si="510"/>
        <v/>
      </c>
      <c r="D633" s="352" t="str">
        <f t="shared" si="510"/>
        <v/>
      </c>
      <c r="E633" s="312">
        <f t="shared" si="469"/>
        <v>0</v>
      </c>
      <c r="F633" s="312">
        <f>E633*C590</f>
        <v>0</v>
      </c>
      <c r="G633" s="375">
        <f t="shared" si="470"/>
        <v>0</v>
      </c>
      <c r="H633" s="312">
        <f t="shared" si="471"/>
        <v>0</v>
      </c>
      <c r="I633" s="312">
        <f>H633*C590</f>
        <v>0</v>
      </c>
      <c r="J633" s="315" t="str">
        <f t="shared" si="472"/>
        <v>#DIV/0!</v>
      </c>
      <c r="K633" s="282"/>
      <c r="L633" s="282"/>
      <c r="M633" s="384"/>
      <c r="N633" s="282"/>
      <c r="O633" s="282"/>
      <c r="P633" s="290"/>
      <c r="Q633" s="290"/>
      <c r="R633" s="290"/>
      <c r="S633" s="290"/>
      <c r="T633" s="290"/>
      <c r="U633" s="290"/>
      <c r="V633" s="290"/>
      <c r="W633" s="290"/>
      <c r="X633" s="290"/>
      <c r="Y633" s="290"/>
      <c r="Z633" s="290"/>
    </row>
    <row r="634">
      <c r="A634" s="335" t="str">
        <f t="shared" ref="A634:D634" si="511">A54</f>
        <v/>
      </c>
      <c r="B634" s="349" t="str">
        <f t="shared" si="511"/>
        <v/>
      </c>
      <c r="C634" s="350" t="str">
        <f t="shared" si="511"/>
        <v/>
      </c>
      <c r="D634" s="352" t="str">
        <f t="shared" si="511"/>
        <v/>
      </c>
      <c r="E634" s="312">
        <f t="shared" si="469"/>
        <v>0</v>
      </c>
      <c r="F634" s="312">
        <f>E634*C590</f>
        <v>0</v>
      </c>
      <c r="G634" s="375">
        <f t="shared" si="470"/>
        <v>0</v>
      </c>
      <c r="H634" s="312">
        <f t="shared" si="471"/>
        <v>0</v>
      </c>
      <c r="I634" s="312">
        <f>H634*C590</f>
        <v>0</v>
      </c>
      <c r="J634" s="315" t="str">
        <f t="shared" si="472"/>
        <v>#DIV/0!</v>
      </c>
      <c r="K634" s="282"/>
      <c r="L634" s="282"/>
      <c r="M634" s="384"/>
      <c r="N634" s="282"/>
      <c r="O634" s="282"/>
      <c r="P634" s="290"/>
      <c r="Q634" s="290"/>
      <c r="R634" s="290"/>
      <c r="S634" s="290"/>
      <c r="T634" s="290"/>
      <c r="U634" s="290"/>
      <c r="V634" s="290"/>
      <c r="W634" s="290"/>
      <c r="X634" s="290"/>
      <c r="Y634" s="290"/>
      <c r="Z634" s="290"/>
    </row>
    <row r="635">
      <c r="A635" s="335" t="str">
        <f t="shared" ref="A635:D635" si="512">A55</f>
        <v/>
      </c>
      <c r="B635" s="349" t="str">
        <f t="shared" si="512"/>
        <v/>
      </c>
      <c r="C635" s="350" t="str">
        <f t="shared" si="512"/>
        <v/>
      </c>
      <c r="D635" s="352" t="str">
        <f t="shared" si="512"/>
        <v/>
      </c>
      <c r="E635" s="312">
        <f t="shared" si="469"/>
        <v>0</v>
      </c>
      <c r="F635" s="312">
        <f>E635*C590</f>
        <v>0</v>
      </c>
      <c r="G635" s="375">
        <f t="shared" si="470"/>
        <v>0</v>
      </c>
      <c r="H635" s="312">
        <f t="shared" si="471"/>
        <v>0</v>
      </c>
      <c r="I635" s="312">
        <f>H635*C590</f>
        <v>0</v>
      </c>
      <c r="J635" s="315" t="str">
        <f t="shared" si="472"/>
        <v>#DIV/0!</v>
      </c>
      <c r="K635" s="282"/>
      <c r="L635" s="282"/>
      <c r="M635" s="384"/>
      <c r="N635" s="282"/>
      <c r="O635" s="282"/>
      <c r="P635" s="290"/>
      <c r="Q635" s="290"/>
      <c r="R635" s="290"/>
      <c r="S635" s="290"/>
      <c r="T635" s="290"/>
      <c r="U635" s="290"/>
      <c r="V635" s="290"/>
      <c r="W635" s="290"/>
      <c r="X635" s="290"/>
      <c r="Y635" s="290"/>
      <c r="Z635" s="290"/>
    </row>
    <row r="636">
      <c r="A636" s="335" t="str">
        <f t="shared" ref="A636:D636" si="513">A56</f>
        <v/>
      </c>
      <c r="B636" s="349" t="str">
        <f t="shared" si="513"/>
        <v/>
      </c>
      <c r="C636" s="350" t="str">
        <f t="shared" si="513"/>
        <v/>
      </c>
      <c r="D636" s="352" t="str">
        <f t="shared" si="513"/>
        <v/>
      </c>
      <c r="E636" s="312">
        <f t="shared" si="469"/>
        <v>0</v>
      </c>
      <c r="F636" s="312">
        <f>E636*C590</f>
        <v>0</v>
      </c>
      <c r="G636" s="375">
        <f t="shared" si="470"/>
        <v>0</v>
      </c>
      <c r="H636" s="312">
        <f t="shared" si="471"/>
        <v>0</v>
      </c>
      <c r="I636" s="312">
        <f>H636*C590</f>
        <v>0</v>
      </c>
      <c r="J636" s="315" t="str">
        <f t="shared" si="472"/>
        <v>#DIV/0!</v>
      </c>
      <c r="K636" s="282"/>
      <c r="L636" s="282"/>
      <c r="M636" s="384"/>
      <c r="N636" s="282"/>
      <c r="O636" s="282"/>
      <c r="P636" s="290"/>
      <c r="Q636" s="290"/>
      <c r="R636" s="290"/>
      <c r="S636" s="290"/>
      <c r="T636" s="290"/>
      <c r="U636" s="290"/>
      <c r="V636" s="290"/>
      <c r="W636" s="290"/>
      <c r="X636" s="290"/>
      <c r="Y636" s="290"/>
      <c r="Z636" s="290"/>
    </row>
    <row r="637">
      <c r="A637" s="335" t="str">
        <f t="shared" ref="A637:D637" si="514">A57</f>
        <v/>
      </c>
      <c r="B637" s="349" t="str">
        <f t="shared" si="514"/>
        <v/>
      </c>
      <c r="C637" s="350" t="str">
        <f t="shared" si="514"/>
        <v/>
      </c>
      <c r="D637" s="352" t="str">
        <f t="shared" si="514"/>
        <v/>
      </c>
      <c r="E637" s="312">
        <f t="shared" si="469"/>
        <v>0</v>
      </c>
      <c r="F637" s="312">
        <f>E637*C590</f>
        <v>0</v>
      </c>
      <c r="G637" s="375">
        <f t="shared" si="470"/>
        <v>0</v>
      </c>
      <c r="H637" s="312">
        <f t="shared" si="471"/>
        <v>0</v>
      </c>
      <c r="I637" s="312">
        <f>H637*C590</f>
        <v>0</v>
      </c>
      <c r="J637" s="315" t="str">
        <f t="shared" si="472"/>
        <v>#DIV/0!</v>
      </c>
      <c r="K637" s="282"/>
      <c r="L637" s="282"/>
      <c r="M637" s="384"/>
      <c r="N637" s="282"/>
      <c r="O637" s="282"/>
      <c r="P637" s="290"/>
      <c r="Q637" s="290"/>
      <c r="R637" s="290"/>
      <c r="S637" s="290"/>
      <c r="T637" s="290"/>
      <c r="U637" s="290"/>
      <c r="V637" s="290"/>
      <c r="W637" s="290"/>
      <c r="X637" s="290"/>
      <c r="Y637" s="290"/>
      <c r="Z637" s="290"/>
    </row>
    <row r="638">
      <c r="A638" s="344"/>
      <c r="B638" s="345" t="s">
        <v>938</v>
      </c>
      <c r="C638" s="346">
        <f>SUM(C595:C637)</f>
        <v>56.3</v>
      </c>
      <c r="D638" s="346"/>
      <c r="E638" s="347">
        <f t="shared" ref="E638:F638" si="515">SUM(E595:E637)</f>
        <v>2754.233333</v>
      </c>
      <c r="F638" s="347">
        <f t="shared" si="515"/>
        <v>82627</v>
      </c>
      <c r="G638" s="346"/>
      <c r="H638" s="347">
        <f t="shared" ref="H638:I638" si="516">SUM(H595:H637)</f>
        <v>11237.35632</v>
      </c>
      <c r="I638" s="347">
        <f t="shared" si="516"/>
        <v>337120.6897</v>
      </c>
      <c r="J638" s="348">
        <f t="shared" si="472"/>
        <v>0.2450962001</v>
      </c>
      <c r="K638" s="282"/>
      <c r="L638" s="282"/>
      <c r="M638" s="384"/>
      <c r="N638" s="282"/>
      <c r="O638" s="282"/>
      <c r="P638" s="290"/>
      <c r="Q638" s="290"/>
      <c r="R638" s="290"/>
      <c r="S638" s="290"/>
      <c r="T638" s="290"/>
      <c r="U638" s="290"/>
      <c r="V638" s="290"/>
      <c r="W638" s="290"/>
      <c r="X638" s="290"/>
      <c r="Y638" s="290"/>
      <c r="Z638" s="290"/>
    </row>
    <row r="639">
      <c r="A639" s="335" t="str">
        <f t="shared" ref="A639:B639" si="517">A59</f>
        <v>COP-01</v>
      </c>
      <c r="B639" s="335" t="str">
        <f t="shared" si="517"/>
        <v>Damana 5</v>
      </c>
      <c r="C639" s="323">
        <v>1.0</v>
      </c>
      <c r="D639" s="428">
        <f t="shared" ref="D639:D666" si="519">D59</f>
        <v>36.6</v>
      </c>
      <c r="E639" s="312">
        <f t="shared" ref="E639:E679" si="520">D639*C639</f>
        <v>36.6</v>
      </c>
      <c r="F639" s="312">
        <f>E639*C590</f>
        <v>1098</v>
      </c>
      <c r="G639" s="375">
        <f t="shared" ref="G639:G666" si="521">G59</f>
        <v>189.6551724</v>
      </c>
      <c r="H639" s="312">
        <f t="shared" ref="H639:H679" si="522">G639*C639</f>
        <v>189.6551724</v>
      </c>
      <c r="I639" s="312">
        <f>H639*C590</f>
        <v>5689.655172</v>
      </c>
      <c r="J639" s="315">
        <f t="shared" si="472"/>
        <v>0.1929818182</v>
      </c>
      <c r="K639" s="282"/>
      <c r="L639" s="282"/>
      <c r="M639" s="384"/>
      <c r="N639" s="282"/>
      <c r="O639" s="282"/>
      <c r="P639" s="331"/>
      <c r="Q639" s="331"/>
      <c r="R639" s="331"/>
      <c r="S639" s="331"/>
      <c r="T639" s="331"/>
      <c r="U639" s="331"/>
      <c r="V639" s="331"/>
      <c r="W639" s="331"/>
      <c r="X639" s="331"/>
      <c r="Y639" s="331"/>
      <c r="Z639" s="331"/>
    </row>
    <row r="640">
      <c r="A640" s="335" t="str">
        <f t="shared" ref="A640:B640" si="518">A60</f>
        <v>COP-02</v>
      </c>
      <c r="B640" s="335" t="str">
        <f t="shared" si="518"/>
        <v>Matua</v>
      </c>
      <c r="C640" s="323">
        <v>1.0</v>
      </c>
      <c r="D640" s="428">
        <f t="shared" si="519"/>
        <v>55</v>
      </c>
      <c r="E640" s="312">
        <f t="shared" si="520"/>
        <v>55</v>
      </c>
      <c r="F640" s="312">
        <f>E640*C590</f>
        <v>1650</v>
      </c>
      <c r="G640" s="375">
        <f t="shared" si="521"/>
        <v>206.8965517</v>
      </c>
      <c r="H640" s="312">
        <f t="shared" si="522"/>
        <v>206.8965517</v>
      </c>
      <c r="I640" s="312">
        <f>H640*C590</f>
        <v>6206.896552</v>
      </c>
      <c r="J640" s="315">
        <f t="shared" si="472"/>
        <v>0.2658333333</v>
      </c>
      <c r="K640" s="282"/>
      <c r="L640" s="282"/>
      <c r="M640" s="384"/>
      <c r="N640" s="282"/>
      <c r="O640" s="282"/>
      <c r="P640" s="290"/>
      <c r="Q640" s="290"/>
      <c r="R640" s="290"/>
      <c r="S640" s="290"/>
      <c r="T640" s="290"/>
      <c r="U640" s="290"/>
      <c r="V640" s="290"/>
      <c r="W640" s="290"/>
      <c r="X640" s="290"/>
      <c r="Y640" s="290"/>
      <c r="Z640" s="290"/>
    </row>
    <row r="641">
      <c r="A641" s="335" t="str">
        <f t="shared" ref="A641:B641" si="523">A61</f>
        <v>COP-03</v>
      </c>
      <c r="B641" s="335" t="str">
        <f t="shared" si="523"/>
        <v>Kris Pinot girgio</v>
      </c>
      <c r="C641" s="323">
        <v>1.0</v>
      </c>
      <c r="D641" s="428">
        <f t="shared" si="519"/>
        <v>46.6</v>
      </c>
      <c r="E641" s="312">
        <f t="shared" si="520"/>
        <v>46.6</v>
      </c>
      <c r="F641" s="312">
        <f>E641*C590</f>
        <v>1398</v>
      </c>
      <c r="G641" s="375">
        <f t="shared" si="521"/>
        <v>189.6551724</v>
      </c>
      <c r="H641" s="312">
        <f t="shared" si="522"/>
        <v>189.6551724</v>
      </c>
      <c r="I641" s="312">
        <f>H641*C590</f>
        <v>5689.655172</v>
      </c>
      <c r="J641" s="315">
        <f t="shared" si="472"/>
        <v>0.2457090909</v>
      </c>
      <c r="K641" s="282"/>
      <c r="L641" s="282"/>
      <c r="M641" s="384"/>
      <c r="N641" s="282"/>
      <c r="O641" s="282"/>
      <c r="P641" s="290"/>
      <c r="Q641" s="290"/>
      <c r="R641" s="290"/>
      <c r="S641" s="290"/>
      <c r="T641" s="290"/>
      <c r="U641" s="290"/>
      <c r="V641" s="290"/>
      <c r="W641" s="290"/>
      <c r="X641" s="290"/>
      <c r="Y641" s="290"/>
      <c r="Z641" s="290"/>
    </row>
    <row r="642">
      <c r="A642" s="335" t="str">
        <f t="shared" ref="A642:B642" si="524">A62</f>
        <v>COP-04</v>
      </c>
      <c r="B642" s="335" t="str">
        <f t="shared" si="524"/>
        <v>Ginebra (Mínimo)</v>
      </c>
      <c r="C642" s="335">
        <f t="shared" ref="C642:C653" si="526">3/$C$590</f>
        <v>0.1</v>
      </c>
      <c r="D642" s="428">
        <f t="shared" si="519"/>
        <v>19.66666667</v>
      </c>
      <c r="E642" s="312">
        <f t="shared" si="520"/>
        <v>1.966666667</v>
      </c>
      <c r="F642" s="312">
        <f>E642*C590</f>
        <v>59</v>
      </c>
      <c r="G642" s="375">
        <f t="shared" si="521"/>
        <v>125</v>
      </c>
      <c r="H642" s="312">
        <f t="shared" si="522"/>
        <v>12.5</v>
      </c>
      <c r="I642" s="312">
        <f>H642*C590</f>
        <v>375</v>
      </c>
      <c r="J642" s="315">
        <f t="shared" si="472"/>
        <v>0.1573333333</v>
      </c>
      <c r="K642" s="282"/>
      <c r="L642" s="282"/>
      <c r="M642" s="384"/>
      <c r="N642" s="282"/>
      <c r="O642" s="282"/>
      <c r="P642" s="290"/>
      <c r="Q642" s="290"/>
      <c r="R642" s="290"/>
      <c r="S642" s="290"/>
      <c r="T642" s="290"/>
      <c r="U642" s="290"/>
      <c r="V642" s="290"/>
      <c r="W642" s="290"/>
      <c r="X642" s="290"/>
      <c r="Y642" s="290"/>
      <c r="Z642" s="290"/>
    </row>
    <row r="643">
      <c r="A643" s="335" t="str">
        <f t="shared" ref="A643:B643" si="525">A63</f>
        <v>COP-05</v>
      </c>
      <c r="B643" s="335" t="str">
        <f t="shared" si="525"/>
        <v>Ginebra (Máximo)</v>
      </c>
      <c r="C643" s="335">
        <f t="shared" si="526"/>
        <v>0.1</v>
      </c>
      <c r="D643" s="428">
        <f t="shared" si="519"/>
        <v>57.14285714</v>
      </c>
      <c r="E643" s="312">
        <f t="shared" si="520"/>
        <v>5.714285714</v>
      </c>
      <c r="F643" s="312">
        <f>E643*C590</f>
        <v>171.4285714</v>
      </c>
      <c r="G643" s="375">
        <f t="shared" si="521"/>
        <v>258.6206897</v>
      </c>
      <c r="H643" s="312">
        <f t="shared" si="522"/>
        <v>25.86206897</v>
      </c>
      <c r="I643" s="312">
        <f>H643*C590</f>
        <v>775.862069</v>
      </c>
      <c r="J643" s="315">
        <f t="shared" si="472"/>
        <v>0.220952381</v>
      </c>
      <c r="K643" s="282"/>
      <c r="L643" s="282"/>
      <c r="M643" s="384"/>
      <c r="N643" s="282"/>
      <c r="O643" s="282"/>
      <c r="P643" s="290"/>
      <c r="Q643" s="290"/>
      <c r="R643" s="290"/>
      <c r="S643" s="290"/>
      <c r="T643" s="290"/>
      <c r="U643" s="290"/>
      <c r="V643" s="290"/>
      <c r="W643" s="290"/>
      <c r="X643" s="290"/>
      <c r="Y643" s="290"/>
      <c r="Z643" s="290"/>
    </row>
    <row r="644">
      <c r="A644" s="335" t="str">
        <f t="shared" ref="A644:B644" si="527">A64</f>
        <v>COP-06</v>
      </c>
      <c r="B644" s="335" t="str">
        <f t="shared" si="527"/>
        <v>Whisky (Mínimo)</v>
      </c>
      <c r="C644" s="335">
        <f t="shared" si="526"/>
        <v>0.1</v>
      </c>
      <c r="D644" s="428">
        <f t="shared" si="519"/>
        <v>17</v>
      </c>
      <c r="E644" s="312">
        <f t="shared" si="520"/>
        <v>1.7</v>
      </c>
      <c r="F644" s="312">
        <f>E644*C590</f>
        <v>51</v>
      </c>
      <c r="G644" s="375">
        <f t="shared" si="521"/>
        <v>129.3103448</v>
      </c>
      <c r="H644" s="312">
        <f t="shared" si="522"/>
        <v>12.93103448</v>
      </c>
      <c r="I644" s="312">
        <f>H644*C590</f>
        <v>387.9310345</v>
      </c>
      <c r="J644" s="315">
        <f t="shared" si="472"/>
        <v>0.1314666667</v>
      </c>
      <c r="K644" s="282"/>
      <c r="L644" s="282"/>
      <c r="M644" s="384"/>
      <c r="N644" s="282"/>
      <c r="O644" s="282"/>
      <c r="P644" s="290"/>
      <c r="Q644" s="290"/>
      <c r="R644" s="290"/>
      <c r="S644" s="290"/>
      <c r="T644" s="290"/>
      <c r="U644" s="290"/>
      <c r="V644" s="290"/>
      <c r="W644" s="290"/>
      <c r="X644" s="290"/>
      <c r="Y644" s="290"/>
      <c r="Z644" s="290"/>
    </row>
    <row r="645">
      <c r="A645" s="335" t="str">
        <f t="shared" ref="A645:B645" si="528">A65</f>
        <v>COP-07</v>
      </c>
      <c r="B645" s="335" t="str">
        <f t="shared" si="528"/>
        <v>Whisky (Máximo)</v>
      </c>
      <c r="C645" s="335">
        <f t="shared" si="526"/>
        <v>0.1</v>
      </c>
      <c r="D645" s="428">
        <f t="shared" si="519"/>
        <v>45</v>
      </c>
      <c r="E645" s="312">
        <f t="shared" si="520"/>
        <v>4.5</v>
      </c>
      <c r="F645" s="312">
        <f>E645*C590</f>
        <v>135</v>
      </c>
      <c r="G645" s="375">
        <f t="shared" si="521"/>
        <v>215.5172414</v>
      </c>
      <c r="H645" s="312">
        <f t="shared" si="522"/>
        <v>21.55172414</v>
      </c>
      <c r="I645" s="312">
        <f>H645*C590</f>
        <v>646.5517241</v>
      </c>
      <c r="J645" s="315">
        <f t="shared" si="472"/>
        <v>0.2088</v>
      </c>
      <c r="K645" s="282"/>
      <c r="L645" s="282"/>
      <c r="M645" s="384"/>
      <c r="N645" s="282"/>
      <c r="O645" s="282"/>
      <c r="P645" s="290"/>
      <c r="Q645" s="290"/>
      <c r="R645" s="290"/>
      <c r="S645" s="290"/>
      <c r="T645" s="290"/>
      <c r="U645" s="290"/>
      <c r="V645" s="290"/>
      <c r="W645" s="290"/>
      <c r="X645" s="290"/>
      <c r="Y645" s="290"/>
      <c r="Z645" s="290"/>
    </row>
    <row r="646">
      <c r="A646" s="335" t="str">
        <f t="shared" ref="A646:B646" si="529">A66</f>
        <v>COP-08</v>
      </c>
      <c r="B646" s="335" t="str">
        <f t="shared" si="529"/>
        <v>Ron (Mínimo)</v>
      </c>
      <c r="C646" s="335">
        <f t="shared" si="526"/>
        <v>0.1</v>
      </c>
      <c r="D646" s="428">
        <f t="shared" si="519"/>
        <v>19</v>
      </c>
      <c r="E646" s="312">
        <f t="shared" si="520"/>
        <v>1.9</v>
      </c>
      <c r="F646" s="312">
        <f>E646*C590</f>
        <v>57</v>
      </c>
      <c r="G646" s="375">
        <f t="shared" si="521"/>
        <v>133.6206897</v>
      </c>
      <c r="H646" s="312">
        <f t="shared" si="522"/>
        <v>13.36206897</v>
      </c>
      <c r="I646" s="312">
        <f>H646*C590</f>
        <v>400.862069</v>
      </c>
      <c r="J646" s="315">
        <f t="shared" si="472"/>
        <v>0.1421935484</v>
      </c>
      <c r="K646" s="282"/>
      <c r="L646" s="282"/>
      <c r="M646" s="384"/>
      <c r="N646" s="282"/>
      <c r="O646" s="282"/>
      <c r="P646" s="290"/>
      <c r="Q646" s="290"/>
      <c r="R646" s="290"/>
      <c r="S646" s="290"/>
      <c r="T646" s="290"/>
      <c r="U646" s="290"/>
      <c r="V646" s="290"/>
      <c r="W646" s="290"/>
      <c r="X646" s="290"/>
      <c r="Y646" s="290"/>
      <c r="Z646" s="290"/>
    </row>
    <row r="647">
      <c r="A647" s="335" t="str">
        <f t="shared" ref="A647:B647" si="530">A67</f>
        <v>COP-09</v>
      </c>
      <c r="B647" s="335" t="str">
        <f t="shared" si="530"/>
        <v>Ron (Máximo)</v>
      </c>
      <c r="C647" s="335">
        <f t="shared" si="526"/>
        <v>0.1</v>
      </c>
      <c r="D647" s="428">
        <f t="shared" si="519"/>
        <v>40</v>
      </c>
      <c r="E647" s="312">
        <f t="shared" si="520"/>
        <v>4</v>
      </c>
      <c r="F647" s="312">
        <f>E647*C590</f>
        <v>120</v>
      </c>
      <c r="G647" s="375">
        <f t="shared" si="521"/>
        <v>206.8965517</v>
      </c>
      <c r="H647" s="312">
        <f t="shared" si="522"/>
        <v>20.68965517</v>
      </c>
      <c r="I647" s="312">
        <f>H647*C590</f>
        <v>620.6896552</v>
      </c>
      <c r="J647" s="315">
        <f t="shared" si="472"/>
        <v>0.1933333333</v>
      </c>
      <c r="K647" s="282"/>
      <c r="L647" s="282"/>
      <c r="M647" s="384"/>
      <c r="N647" s="282"/>
      <c r="O647" s="282"/>
      <c r="P647" s="290"/>
      <c r="Q647" s="290"/>
      <c r="R647" s="290"/>
      <c r="S647" s="290"/>
      <c r="T647" s="290"/>
      <c r="U647" s="290"/>
      <c r="V647" s="290"/>
      <c r="W647" s="290"/>
      <c r="X647" s="290"/>
      <c r="Y647" s="290"/>
      <c r="Z647" s="290"/>
    </row>
    <row r="648">
      <c r="A648" s="335" t="str">
        <f t="shared" ref="A648:B648" si="531">A68</f>
        <v>COP-10</v>
      </c>
      <c r="B648" s="335" t="str">
        <f t="shared" si="531"/>
        <v>Tequila (Mínimo)</v>
      </c>
      <c r="C648" s="335">
        <f t="shared" si="526"/>
        <v>0.1</v>
      </c>
      <c r="D648" s="428">
        <f t="shared" si="519"/>
        <v>15</v>
      </c>
      <c r="E648" s="312">
        <f t="shared" si="520"/>
        <v>1.5</v>
      </c>
      <c r="F648" s="312">
        <f>E648*C590</f>
        <v>45</v>
      </c>
      <c r="G648" s="375">
        <f t="shared" si="521"/>
        <v>116.3793103</v>
      </c>
      <c r="H648" s="312">
        <f t="shared" si="522"/>
        <v>11.63793103</v>
      </c>
      <c r="I648" s="312">
        <f>H648*C590</f>
        <v>349.137931</v>
      </c>
      <c r="J648" s="315">
        <f t="shared" si="472"/>
        <v>0.1288888889</v>
      </c>
      <c r="K648" s="282"/>
      <c r="L648" s="282"/>
      <c r="M648" s="384"/>
      <c r="N648" s="282"/>
      <c r="O648" s="282"/>
      <c r="P648" s="290"/>
      <c r="Q648" s="290"/>
      <c r="R648" s="290"/>
      <c r="S648" s="290"/>
      <c r="T648" s="290"/>
      <c r="U648" s="290"/>
      <c r="V648" s="290"/>
      <c r="W648" s="290"/>
      <c r="X648" s="290"/>
      <c r="Y648" s="290"/>
      <c r="Z648" s="290"/>
    </row>
    <row r="649">
      <c r="A649" s="335" t="str">
        <f t="shared" ref="A649:B649" si="532">A69</f>
        <v>COP-11</v>
      </c>
      <c r="B649" s="335" t="str">
        <f t="shared" si="532"/>
        <v>Tequila (Máximo)</v>
      </c>
      <c r="C649" s="335">
        <f t="shared" si="526"/>
        <v>0.1</v>
      </c>
      <c r="D649" s="428">
        <f t="shared" si="519"/>
        <v>35</v>
      </c>
      <c r="E649" s="312">
        <f t="shared" si="520"/>
        <v>3.5</v>
      </c>
      <c r="F649" s="312">
        <f>E649*C590</f>
        <v>105</v>
      </c>
      <c r="G649" s="375">
        <f t="shared" si="521"/>
        <v>172.4137931</v>
      </c>
      <c r="H649" s="312">
        <f t="shared" si="522"/>
        <v>17.24137931</v>
      </c>
      <c r="I649" s="312">
        <f>H649*C590</f>
        <v>517.2413793</v>
      </c>
      <c r="J649" s="315">
        <f t="shared" si="472"/>
        <v>0.203</v>
      </c>
      <c r="K649" s="282"/>
      <c r="L649" s="282"/>
      <c r="M649" s="384"/>
      <c r="N649" s="282"/>
      <c r="O649" s="282"/>
      <c r="P649" s="290"/>
      <c r="Q649" s="290"/>
      <c r="R649" s="290"/>
      <c r="S649" s="290"/>
      <c r="T649" s="290"/>
      <c r="U649" s="290"/>
      <c r="V649" s="290"/>
      <c r="W649" s="290"/>
      <c r="X649" s="290"/>
      <c r="Y649" s="290"/>
      <c r="Z649" s="290"/>
    </row>
    <row r="650">
      <c r="A650" s="335" t="str">
        <f t="shared" ref="A650:B650" si="533">A70</f>
        <v>COP-12</v>
      </c>
      <c r="B650" s="335" t="str">
        <f t="shared" si="533"/>
        <v>Mezcal (Mínimo)</v>
      </c>
      <c r="C650" s="335">
        <f t="shared" si="526"/>
        <v>0.1</v>
      </c>
      <c r="D650" s="428">
        <f t="shared" si="519"/>
        <v>20</v>
      </c>
      <c r="E650" s="312">
        <f t="shared" si="520"/>
        <v>2</v>
      </c>
      <c r="F650" s="312">
        <f>E650*C590</f>
        <v>60</v>
      </c>
      <c r="G650" s="375">
        <f t="shared" si="521"/>
        <v>146.5517241</v>
      </c>
      <c r="H650" s="312">
        <f t="shared" si="522"/>
        <v>14.65517241</v>
      </c>
      <c r="I650" s="312">
        <f>H650*C590</f>
        <v>439.6551724</v>
      </c>
      <c r="J650" s="315">
        <f t="shared" si="472"/>
        <v>0.1364705882</v>
      </c>
      <c r="K650" s="282"/>
      <c r="L650" s="282"/>
      <c r="M650" s="384"/>
      <c r="N650" s="282"/>
      <c r="O650" s="282"/>
      <c r="P650" s="290"/>
      <c r="Q650" s="290"/>
      <c r="R650" s="290"/>
      <c r="S650" s="290"/>
      <c r="T650" s="290"/>
      <c r="U650" s="290"/>
      <c r="V650" s="290"/>
      <c r="W650" s="290"/>
      <c r="X650" s="290"/>
      <c r="Y650" s="290"/>
      <c r="Z650" s="290"/>
    </row>
    <row r="651">
      <c r="A651" s="335" t="str">
        <f t="shared" ref="A651:B651" si="534">A71</f>
        <v>COP-13</v>
      </c>
      <c r="B651" s="335" t="str">
        <f t="shared" si="534"/>
        <v>Mezcal (Máximo)</v>
      </c>
      <c r="C651" s="335">
        <f t="shared" si="526"/>
        <v>0.1</v>
      </c>
      <c r="D651" s="428">
        <f t="shared" si="519"/>
        <v>60</v>
      </c>
      <c r="E651" s="312">
        <f t="shared" si="520"/>
        <v>6</v>
      </c>
      <c r="F651" s="312">
        <f>E651*C590</f>
        <v>180</v>
      </c>
      <c r="G651" s="375">
        <f t="shared" si="521"/>
        <v>275.862069</v>
      </c>
      <c r="H651" s="312">
        <f t="shared" si="522"/>
        <v>27.5862069</v>
      </c>
      <c r="I651" s="312">
        <f>H651*C590</f>
        <v>827.5862069</v>
      </c>
      <c r="J651" s="315">
        <f t="shared" si="472"/>
        <v>0.2175</v>
      </c>
      <c r="K651" s="282"/>
      <c r="L651" s="282"/>
      <c r="M651" s="384"/>
      <c r="N651" s="282"/>
      <c r="O651" s="282"/>
      <c r="P651" s="290"/>
      <c r="Q651" s="290"/>
      <c r="R651" s="290"/>
      <c r="S651" s="290"/>
      <c r="T651" s="290"/>
      <c r="U651" s="290"/>
      <c r="V651" s="290"/>
      <c r="W651" s="290"/>
      <c r="X651" s="290"/>
      <c r="Y651" s="290"/>
      <c r="Z651" s="290"/>
    </row>
    <row r="652">
      <c r="A652" s="335" t="str">
        <f t="shared" ref="A652:B652" si="535">A72</f>
        <v>COP-14</v>
      </c>
      <c r="B652" s="335" t="str">
        <f t="shared" si="535"/>
        <v>Vodka (Mínimo)</v>
      </c>
      <c r="C652" s="335">
        <f t="shared" si="526"/>
        <v>0.1</v>
      </c>
      <c r="D652" s="428">
        <f t="shared" si="519"/>
        <v>12</v>
      </c>
      <c r="E652" s="312">
        <f t="shared" si="520"/>
        <v>1.2</v>
      </c>
      <c r="F652" s="312">
        <f>E652*C590</f>
        <v>36</v>
      </c>
      <c r="G652" s="375">
        <f t="shared" si="521"/>
        <v>129.3103448</v>
      </c>
      <c r="H652" s="312">
        <f t="shared" si="522"/>
        <v>12.93103448</v>
      </c>
      <c r="I652" s="312">
        <f>H652*C590</f>
        <v>387.9310345</v>
      </c>
      <c r="J652" s="315">
        <f t="shared" si="472"/>
        <v>0.0928</v>
      </c>
      <c r="K652" s="282"/>
      <c r="L652" s="282"/>
      <c r="M652" s="384"/>
      <c r="N652" s="282"/>
      <c r="O652" s="282"/>
      <c r="P652" s="290"/>
      <c r="Q652" s="290"/>
      <c r="R652" s="290"/>
      <c r="S652" s="290"/>
      <c r="T652" s="290"/>
      <c r="U652" s="290"/>
      <c r="V652" s="290"/>
      <c r="W652" s="290"/>
      <c r="X652" s="290"/>
      <c r="Y652" s="290"/>
      <c r="Z652" s="290"/>
    </row>
    <row r="653">
      <c r="A653" s="335" t="str">
        <f t="shared" ref="A653:B653" si="536">A73</f>
        <v>COP-15</v>
      </c>
      <c r="B653" s="335" t="str">
        <f t="shared" si="536"/>
        <v>Vodka (Máximo)</v>
      </c>
      <c r="C653" s="335">
        <f t="shared" si="526"/>
        <v>0.1</v>
      </c>
      <c r="D653" s="428">
        <f t="shared" si="519"/>
        <v>40</v>
      </c>
      <c r="E653" s="312">
        <f t="shared" si="520"/>
        <v>4</v>
      </c>
      <c r="F653" s="312">
        <f>E653*C590</f>
        <v>120</v>
      </c>
      <c r="G653" s="375">
        <f t="shared" si="521"/>
        <v>202.5862069</v>
      </c>
      <c r="H653" s="312">
        <f t="shared" si="522"/>
        <v>20.25862069</v>
      </c>
      <c r="I653" s="312">
        <f>H653*C590</f>
        <v>607.7586207</v>
      </c>
      <c r="J653" s="315">
        <f t="shared" si="472"/>
        <v>0.1974468085</v>
      </c>
      <c r="K653" s="282"/>
      <c r="L653" s="282"/>
      <c r="M653" s="384"/>
      <c r="N653" s="282"/>
      <c r="O653" s="282"/>
      <c r="P653" s="290"/>
      <c r="Q653" s="290"/>
      <c r="R653" s="290"/>
      <c r="S653" s="290"/>
      <c r="T653" s="290"/>
      <c r="U653" s="290"/>
      <c r="V653" s="290"/>
      <c r="W653" s="290"/>
      <c r="X653" s="290"/>
      <c r="Y653" s="290"/>
      <c r="Z653" s="290"/>
    </row>
    <row r="654">
      <c r="A654" s="335" t="str">
        <f t="shared" ref="A654:B654" si="537">A74</f>
        <v/>
      </c>
      <c r="B654" s="335" t="str">
        <f t="shared" si="537"/>
        <v/>
      </c>
      <c r="C654" s="335"/>
      <c r="D654" s="428" t="str">
        <f t="shared" si="519"/>
        <v/>
      </c>
      <c r="E654" s="312">
        <f t="shared" si="520"/>
        <v>0</v>
      </c>
      <c r="F654" s="312">
        <f>E654*C590</f>
        <v>0</v>
      </c>
      <c r="G654" s="375">
        <f t="shared" si="521"/>
        <v>0</v>
      </c>
      <c r="H654" s="312">
        <f t="shared" si="522"/>
        <v>0</v>
      </c>
      <c r="I654" s="312">
        <f>H654*C590</f>
        <v>0</v>
      </c>
      <c r="J654" s="315" t="str">
        <f t="shared" si="472"/>
        <v>#DIV/0!</v>
      </c>
      <c r="K654" s="282"/>
      <c r="L654" s="282"/>
      <c r="M654" s="384"/>
      <c r="N654" s="282"/>
      <c r="O654" s="282"/>
      <c r="P654" s="331"/>
      <c r="Q654" s="331"/>
      <c r="R654" s="331"/>
      <c r="S654" s="331"/>
      <c r="T654" s="331"/>
      <c r="U654" s="331"/>
      <c r="V654" s="331"/>
      <c r="W654" s="331"/>
      <c r="X654" s="331"/>
      <c r="Y654" s="331"/>
      <c r="Z654" s="331"/>
    </row>
    <row r="655">
      <c r="A655" s="335" t="str">
        <f t="shared" ref="A655:B655" si="538">A75</f>
        <v/>
      </c>
      <c r="B655" s="335" t="str">
        <f t="shared" si="538"/>
        <v/>
      </c>
      <c r="C655" s="335"/>
      <c r="D655" s="428" t="str">
        <f t="shared" si="519"/>
        <v/>
      </c>
      <c r="E655" s="312">
        <f t="shared" si="520"/>
        <v>0</v>
      </c>
      <c r="F655" s="312">
        <f>E655*C590</f>
        <v>0</v>
      </c>
      <c r="G655" s="375">
        <f t="shared" si="521"/>
        <v>0</v>
      </c>
      <c r="H655" s="312">
        <f t="shared" si="522"/>
        <v>0</v>
      </c>
      <c r="I655" s="312">
        <f>H655*C590</f>
        <v>0</v>
      </c>
      <c r="J655" s="315" t="str">
        <f t="shared" si="472"/>
        <v>#DIV/0!</v>
      </c>
      <c r="K655" s="282"/>
      <c r="L655" s="282"/>
      <c r="M655" s="384"/>
      <c r="N655" s="282"/>
      <c r="O655" s="282"/>
      <c r="P655" s="290"/>
      <c r="Q655" s="290"/>
      <c r="R655" s="290"/>
      <c r="S655" s="290"/>
      <c r="T655" s="290"/>
      <c r="U655" s="290"/>
      <c r="V655" s="290"/>
      <c r="W655" s="290"/>
      <c r="X655" s="290"/>
      <c r="Y655" s="290"/>
      <c r="Z655" s="290"/>
    </row>
    <row r="656">
      <c r="A656" s="335" t="str">
        <f t="shared" ref="A656:B656" si="539">A76</f>
        <v/>
      </c>
      <c r="B656" s="335" t="str">
        <f t="shared" si="539"/>
        <v/>
      </c>
      <c r="C656" s="335"/>
      <c r="D656" s="428" t="str">
        <f t="shared" si="519"/>
        <v/>
      </c>
      <c r="E656" s="312">
        <f t="shared" si="520"/>
        <v>0</v>
      </c>
      <c r="F656" s="312">
        <f>E656*C590</f>
        <v>0</v>
      </c>
      <c r="G656" s="375">
        <f t="shared" si="521"/>
        <v>0</v>
      </c>
      <c r="H656" s="312">
        <f t="shared" si="522"/>
        <v>0</v>
      </c>
      <c r="I656" s="312">
        <f>H656*C590</f>
        <v>0</v>
      </c>
      <c r="J656" s="315" t="str">
        <f t="shared" si="472"/>
        <v>#DIV/0!</v>
      </c>
      <c r="K656" s="282"/>
      <c r="L656" s="282"/>
      <c r="M656" s="384"/>
      <c r="N656" s="282"/>
      <c r="O656" s="282"/>
      <c r="P656" s="290"/>
      <c r="Q656" s="290"/>
      <c r="R656" s="290"/>
      <c r="S656" s="290"/>
      <c r="T656" s="290"/>
      <c r="U656" s="290"/>
      <c r="V656" s="290"/>
      <c r="W656" s="290"/>
      <c r="X656" s="290"/>
      <c r="Y656" s="290"/>
      <c r="Z656" s="290"/>
    </row>
    <row r="657">
      <c r="A657" s="335" t="str">
        <f t="shared" ref="A657:B657" si="540">A77</f>
        <v/>
      </c>
      <c r="B657" s="335" t="str">
        <f t="shared" si="540"/>
        <v/>
      </c>
      <c r="C657" s="335"/>
      <c r="D657" s="428" t="str">
        <f t="shared" si="519"/>
        <v/>
      </c>
      <c r="E657" s="312">
        <f t="shared" si="520"/>
        <v>0</v>
      </c>
      <c r="F657" s="312">
        <f>E657*C590</f>
        <v>0</v>
      </c>
      <c r="G657" s="375">
        <f t="shared" si="521"/>
        <v>0</v>
      </c>
      <c r="H657" s="312">
        <f t="shared" si="522"/>
        <v>0</v>
      </c>
      <c r="I657" s="312">
        <f>H657*C590</f>
        <v>0</v>
      </c>
      <c r="J657" s="315" t="str">
        <f t="shared" si="472"/>
        <v>#DIV/0!</v>
      </c>
      <c r="K657" s="282"/>
      <c r="L657" s="282"/>
      <c r="M657" s="384"/>
      <c r="N657" s="282"/>
      <c r="O657" s="282"/>
      <c r="P657" s="290"/>
      <c r="Q657" s="290"/>
      <c r="R657" s="290"/>
      <c r="S657" s="290"/>
      <c r="T657" s="290"/>
      <c r="U657" s="290"/>
      <c r="V657" s="290"/>
      <c r="W657" s="290"/>
      <c r="X657" s="290"/>
      <c r="Y657" s="290"/>
      <c r="Z657" s="290"/>
    </row>
    <row r="658">
      <c r="A658" s="335" t="str">
        <f t="shared" ref="A658:B658" si="541">A78</f>
        <v/>
      </c>
      <c r="B658" s="335" t="str">
        <f t="shared" si="541"/>
        <v/>
      </c>
      <c r="C658" s="335"/>
      <c r="D658" s="428" t="str">
        <f t="shared" si="519"/>
        <v/>
      </c>
      <c r="E658" s="312">
        <f t="shared" si="520"/>
        <v>0</v>
      </c>
      <c r="F658" s="312">
        <f>E658*C590</f>
        <v>0</v>
      </c>
      <c r="G658" s="375">
        <f t="shared" si="521"/>
        <v>0</v>
      </c>
      <c r="H658" s="312">
        <f t="shared" si="522"/>
        <v>0</v>
      </c>
      <c r="I658" s="312">
        <f>H658*C590</f>
        <v>0</v>
      </c>
      <c r="J658" s="315" t="str">
        <f t="shared" si="472"/>
        <v>#DIV/0!</v>
      </c>
      <c r="K658" s="282"/>
      <c r="L658" s="282"/>
      <c r="M658" s="384"/>
      <c r="N658" s="282"/>
      <c r="O658" s="282"/>
      <c r="P658" s="290"/>
      <c r="Q658" s="290"/>
      <c r="R658" s="290"/>
      <c r="S658" s="290"/>
      <c r="T658" s="290"/>
      <c r="U658" s="290"/>
      <c r="V658" s="290"/>
      <c r="W658" s="290"/>
      <c r="X658" s="290"/>
      <c r="Y658" s="290"/>
      <c r="Z658" s="290"/>
    </row>
    <row r="659">
      <c r="A659" s="335" t="str">
        <f t="shared" ref="A659:B659" si="542">A79</f>
        <v/>
      </c>
      <c r="B659" s="335" t="str">
        <f t="shared" si="542"/>
        <v/>
      </c>
      <c r="C659" s="335"/>
      <c r="D659" s="428" t="str">
        <f t="shared" si="519"/>
        <v/>
      </c>
      <c r="E659" s="312">
        <f t="shared" si="520"/>
        <v>0</v>
      </c>
      <c r="F659" s="312">
        <f>E659*C590</f>
        <v>0</v>
      </c>
      <c r="G659" s="375">
        <f t="shared" si="521"/>
        <v>0</v>
      </c>
      <c r="H659" s="312">
        <f t="shared" si="522"/>
        <v>0</v>
      </c>
      <c r="I659" s="312">
        <f>H659*C590</f>
        <v>0</v>
      </c>
      <c r="J659" s="315" t="str">
        <f t="shared" si="472"/>
        <v>#DIV/0!</v>
      </c>
      <c r="K659" s="282"/>
      <c r="L659" s="282"/>
      <c r="M659" s="384"/>
      <c r="N659" s="282"/>
      <c r="O659" s="282"/>
      <c r="P659" s="290"/>
      <c r="Q659" s="290"/>
      <c r="R659" s="290"/>
      <c r="S659" s="290"/>
      <c r="T659" s="290"/>
      <c r="U659" s="290"/>
      <c r="V659" s="290"/>
      <c r="W659" s="290"/>
      <c r="X659" s="290"/>
      <c r="Y659" s="290"/>
      <c r="Z659" s="290"/>
    </row>
    <row r="660">
      <c r="A660" s="335" t="str">
        <f t="shared" ref="A660:B660" si="543">A80</f>
        <v/>
      </c>
      <c r="B660" s="335" t="str">
        <f t="shared" si="543"/>
        <v/>
      </c>
      <c r="C660" s="335"/>
      <c r="D660" s="428" t="str">
        <f t="shared" si="519"/>
        <v/>
      </c>
      <c r="E660" s="312">
        <f t="shared" si="520"/>
        <v>0</v>
      </c>
      <c r="F660" s="312">
        <f>E660*C590</f>
        <v>0</v>
      </c>
      <c r="G660" s="375">
        <f t="shared" si="521"/>
        <v>0</v>
      </c>
      <c r="H660" s="312">
        <f t="shared" si="522"/>
        <v>0</v>
      </c>
      <c r="I660" s="312">
        <f>H660*C590</f>
        <v>0</v>
      </c>
      <c r="J660" s="315" t="str">
        <f t="shared" si="472"/>
        <v>#DIV/0!</v>
      </c>
      <c r="K660" s="282"/>
      <c r="L660" s="282"/>
      <c r="M660" s="384"/>
      <c r="N660" s="282"/>
      <c r="O660" s="282"/>
      <c r="P660" s="290"/>
      <c r="Q660" s="290"/>
      <c r="R660" s="290"/>
      <c r="S660" s="290"/>
      <c r="T660" s="290"/>
      <c r="U660" s="290"/>
      <c r="V660" s="290"/>
      <c r="W660" s="290"/>
      <c r="X660" s="290"/>
      <c r="Y660" s="290"/>
      <c r="Z660" s="290"/>
    </row>
    <row r="661">
      <c r="A661" s="335" t="str">
        <f t="shared" ref="A661:B661" si="544">A81</f>
        <v/>
      </c>
      <c r="B661" s="335" t="str">
        <f t="shared" si="544"/>
        <v/>
      </c>
      <c r="C661" s="335"/>
      <c r="D661" s="428" t="str">
        <f t="shared" si="519"/>
        <v/>
      </c>
      <c r="E661" s="312">
        <f t="shared" si="520"/>
        <v>0</v>
      </c>
      <c r="F661" s="312">
        <f>E661*C590</f>
        <v>0</v>
      </c>
      <c r="G661" s="375">
        <f t="shared" si="521"/>
        <v>0</v>
      </c>
      <c r="H661" s="312">
        <f t="shared" si="522"/>
        <v>0</v>
      </c>
      <c r="I661" s="312">
        <f>H661*C590</f>
        <v>0</v>
      </c>
      <c r="J661" s="315" t="str">
        <f t="shared" si="472"/>
        <v>#DIV/0!</v>
      </c>
      <c r="K661" s="282"/>
      <c r="L661" s="282"/>
      <c r="M661" s="384"/>
      <c r="N661" s="282"/>
      <c r="O661" s="282"/>
      <c r="P661" s="290"/>
      <c r="Q661" s="290"/>
      <c r="R661" s="290"/>
      <c r="S661" s="290"/>
      <c r="T661" s="290"/>
      <c r="U661" s="290"/>
      <c r="V661" s="290"/>
      <c r="W661" s="290"/>
      <c r="X661" s="290"/>
      <c r="Y661" s="290"/>
      <c r="Z661" s="290"/>
    </row>
    <row r="662">
      <c r="A662" s="335" t="str">
        <f t="shared" ref="A662:B662" si="545">A82</f>
        <v/>
      </c>
      <c r="B662" s="335" t="str">
        <f t="shared" si="545"/>
        <v/>
      </c>
      <c r="C662" s="335"/>
      <c r="D662" s="428" t="str">
        <f t="shared" si="519"/>
        <v/>
      </c>
      <c r="E662" s="312">
        <f t="shared" si="520"/>
        <v>0</v>
      </c>
      <c r="F662" s="312">
        <f>E662*C590</f>
        <v>0</v>
      </c>
      <c r="G662" s="375">
        <f t="shared" si="521"/>
        <v>0</v>
      </c>
      <c r="H662" s="312">
        <f t="shared" si="522"/>
        <v>0</v>
      </c>
      <c r="I662" s="312">
        <f>H662*C590</f>
        <v>0</v>
      </c>
      <c r="J662" s="315" t="str">
        <f t="shared" si="472"/>
        <v>#DIV/0!</v>
      </c>
      <c r="K662" s="282"/>
      <c r="L662" s="282"/>
      <c r="M662" s="384"/>
      <c r="N662" s="282"/>
      <c r="O662" s="282"/>
      <c r="P662" s="290"/>
      <c r="Q662" s="290"/>
      <c r="R662" s="290"/>
      <c r="S662" s="290"/>
      <c r="T662" s="290"/>
      <c r="U662" s="290"/>
      <c r="V662" s="290"/>
      <c r="W662" s="290"/>
      <c r="X662" s="290"/>
      <c r="Y662" s="290"/>
      <c r="Z662" s="290"/>
    </row>
    <row r="663">
      <c r="A663" s="335" t="str">
        <f t="shared" ref="A663:B663" si="546">A83</f>
        <v/>
      </c>
      <c r="B663" s="335" t="str">
        <f t="shared" si="546"/>
        <v/>
      </c>
      <c r="C663" s="335"/>
      <c r="D663" s="428" t="str">
        <f t="shared" si="519"/>
        <v/>
      </c>
      <c r="E663" s="312">
        <f t="shared" si="520"/>
        <v>0</v>
      </c>
      <c r="F663" s="312">
        <f>E663*C590</f>
        <v>0</v>
      </c>
      <c r="G663" s="375">
        <f t="shared" si="521"/>
        <v>0</v>
      </c>
      <c r="H663" s="312">
        <f t="shared" si="522"/>
        <v>0</v>
      </c>
      <c r="I663" s="312">
        <f>H663*C590</f>
        <v>0</v>
      </c>
      <c r="J663" s="315" t="str">
        <f t="shared" si="472"/>
        <v>#DIV/0!</v>
      </c>
      <c r="K663" s="282"/>
      <c r="L663" s="282"/>
      <c r="M663" s="384"/>
      <c r="N663" s="282"/>
      <c r="O663" s="282"/>
      <c r="P663" s="290"/>
      <c r="Q663" s="290"/>
      <c r="R663" s="290"/>
      <c r="S663" s="290"/>
      <c r="T663" s="290"/>
      <c r="U663" s="290"/>
      <c r="V663" s="290"/>
      <c r="W663" s="290"/>
      <c r="X663" s="290"/>
      <c r="Y663" s="290"/>
      <c r="Z663" s="290"/>
    </row>
    <row r="664">
      <c r="A664" s="335" t="str">
        <f t="shared" ref="A664:B664" si="547">A84</f>
        <v/>
      </c>
      <c r="B664" s="335" t="str">
        <f t="shared" si="547"/>
        <v/>
      </c>
      <c r="C664" s="335"/>
      <c r="D664" s="428" t="str">
        <f t="shared" si="519"/>
        <v/>
      </c>
      <c r="E664" s="312">
        <f t="shared" si="520"/>
        <v>0</v>
      </c>
      <c r="F664" s="312">
        <f>E664*C590</f>
        <v>0</v>
      </c>
      <c r="G664" s="375">
        <f t="shared" si="521"/>
        <v>0</v>
      </c>
      <c r="H664" s="312">
        <f t="shared" si="522"/>
        <v>0</v>
      </c>
      <c r="I664" s="312">
        <f>H664*C590</f>
        <v>0</v>
      </c>
      <c r="J664" s="315" t="str">
        <f t="shared" si="472"/>
        <v>#DIV/0!</v>
      </c>
      <c r="K664" s="282"/>
      <c r="L664" s="282"/>
      <c r="M664" s="384"/>
      <c r="N664" s="282"/>
      <c r="O664" s="282"/>
      <c r="P664" s="290"/>
      <c r="Q664" s="290"/>
      <c r="R664" s="290"/>
      <c r="S664" s="290"/>
      <c r="T664" s="290"/>
      <c r="U664" s="290"/>
      <c r="V664" s="290"/>
      <c r="W664" s="290"/>
      <c r="X664" s="290"/>
      <c r="Y664" s="290"/>
      <c r="Z664" s="290"/>
    </row>
    <row r="665">
      <c r="A665" s="335" t="str">
        <f t="shared" ref="A665:B665" si="548">A85</f>
        <v/>
      </c>
      <c r="B665" s="335" t="str">
        <f t="shared" si="548"/>
        <v/>
      </c>
      <c r="C665" s="335"/>
      <c r="D665" s="428" t="str">
        <f t="shared" si="519"/>
        <v/>
      </c>
      <c r="E665" s="312">
        <f t="shared" si="520"/>
        <v>0</v>
      </c>
      <c r="F665" s="312">
        <f>E665*C590</f>
        <v>0</v>
      </c>
      <c r="G665" s="375">
        <f t="shared" si="521"/>
        <v>0</v>
      </c>
      <c r="H665" s="312">
        <f t="shared" si="522"/>
        <v>0</v>
      </c>
      <c r="I665" s="312">
        <f>H665*C590</f>
        <v>0</v>
      </c>
      <c r="J665" s="315" t="str">
        <f t="shared" si="472"/>
        <v>#DIV/0!</v>
      </c>
      <c r="K665" s="282"/>
      <c r="L665" s="282"/>
      <c r="M665" s="384"/>
      <c r="N665" s="282"/>
      <c r="O665" s="282"/>
      <c r="P665" s="290"/>
      <c r="Q665" s="290"/>
      <c r="R665" s="290"/>
      <c r="S665" s="290"/>
      <c r="T665" s="290"/>
      <c r="U665" s="290"/>
      <c r="V665" s="290"/>
      <c r="W665" s="290"/>
      <c r="X665" s="290"/>
      <c r="Y665" s="290"/>
      <c r="Z665" s="290"/>
    </row>
    <row r="666">
      <c r="A666" s="335" t="str">
        <f t="shared" ref="A666:B666" si="549">A86</f>
        <v/>
      </c>
      <c r="B666" s="335" t="str">
        <f t="shared" si="549"/>
        <v/>
      </c>
      <c r="C666" s="335"/>
      <c r="D666" s="428" t="str">
        <f t="shared" si="519"/>
        <v/>
      </c>
      <c r="E666" s="312">
        <f t="shared" si="520"/>
        <v>0</v>
      </c>
      <c r="F666" s="312">
        <f>E666*C590</f>
        <v>0</v>
      </c>
      <c r="G666" s="375">
        <f t="shared" si="521"/>
        <v>0</v>
      </c>
      <c r="H666" s="312">
        <f t="shared" si="522"/>
        <v>0</v>
      </c>
      <c r="I666" s="312">
        <f>H666*C590</f>
        <v>0</v>
      </c>
      <c r="J666" s="315" t="str">
        <f t="shared" si="472"/>
        <v>#DIV/0!</v>
      </c>
      <c r="K666" s="282"/>
      <c r="L666" s="282"/>
      <c r="M666" s="384"/>
      <c r="N666" s="282"/>
      <c r="O666" s="282"/>
      <c r="P666" s="290"/>
      <c r="Q666" s="290"/>
      <c r="R666" s="290"/>
      <c r="S666" s="290"/>
      <c r="T666" s="290"/>
      <c r="U666" s="290"/>
      <c r="V666" s="290"/>
      <c r="W666" s="290"/>
      <c r="X666" s="290"/>
      <c r="Y666" s="290"/>
      <c r="Z666" s="290"/>
    </row>
    <row r="667">
      <c r="A667" s="335" t="str">
        <f t="shared" ref="A667:D667" si="550">A87</f>
        <v/>
      </c>
      <c r="B667" s="335" t="str">
        <f t="shared" si="550"/>
        <v/>
      </c>
      <c r="C667" s="335" t="str">
        <f t="shared" si="550"/>
        <v/>
      </c>
      <c r="D667" s="428" t="str">
        <f t="shared" si="550"/>
        <v/>
      </c>
      <c r="E667" s="312">
        <f t="shared" si="520"/>
        <v>0</v>
      </c>
      <c r="F667" s="312">
        <f>E667*C590</f>
        <v>0</v>
      </c>
      <c r="G667" s="372"/>
      <c r="H667" s="312">
        <f t="shared" si="522"/>
        <v>0</v>
      </c>
      <c r="I667" s="312">
        <f>H667*C590</f>
        <v>0</v>
      </c>
      <c r="J667" s="315" t="str">
        <f t="shared" si="472"/>
        <v>#DIV/0!</v>
      </c>
      <c r="K667" s="282"/>
      <c r="L667" s="282"/>
      <c r="M667" s="384"/>
      <c r="N667" s="282"/>
      <c r="O667" s="282"/>
      <c r="P667" s="290"/>
      <c r="Q667" s="290"/>
      <c r="R667" s="290"/>
      <c r="S667" s="290"/>
      <c r="T667" s="290"/>
      <c r="U667" s="290"/>
      <c r="V667" s="290"/>
      <c r="W667" s="290"/>
      <c r="X667" s="290"/>
      <c r="Y667" s="290"/>
      <c r="Z667" s="290"/>
    </row>
    <row r="668">
      <c r="A668" s="335" t="str">
        <f t="shared" ref="A668:D668" si="551">A88</f>
        <v/>
      </c>
      <c r="B668" s="335" t="str">
        <f t="shared" si="551"/>
        <v/>
      </c>
      <c r="C668" s="335" t="str">
        <f t="shared" si="551"/>
        <v/>
      </c>
      <c r="D668" s="428" t="str">
        <f t="shared" si="551"/>
        <v/>
      </c>
      <c r="E668" s="312">
        <f t="shared" si="520"/>
        <v>0</v>
      </c>
      <c r="F668" s="312">
        <f>E668*C590</f>
        <v>0</v>
      </c>
      <c r="G668" s="374"/>
      <c r="H668" s="312">
        <f t="shared" si="522"/>
        <v>0</v>
      </c>
      <c r="I668" s="312">
        <f>H668*C590</f>
        <v>0</v>
      </c>
      <c r="J668" s="315" t="str">
        <f t="shared" si="472"/>
        <v>#DIV/0!</v>
      </c>
      <c r="K668" s="282"/>
      <c r="L668" s="282"/>
      <c r="M668" s="384"/>
      <c r="N668" s="282"/>
      <c r="O668" s="282"/>
      <c r="P668" s="290"/>
      <c r="Q668" s="290"/>
      <c r="R668" s="290"/>
      <c r="S668" s="290"/>
      <c r="T668" s="290"/>
      <c r="U668" s="290"/>
      <c r="V668" s="290"/>
      <c r="W668" s="290"/>
      <c r="X668" s="290"/>
      <c r="Y668" s="290"/>
      <c r="Z668" s="290"/>
    </row>
    <row r="669">
      <c r="A669" s="335" t="str">
        <f t="shared" ref="A669:D669" si="552">A89</f>
        <v/>
      </c>
      <c r="B669" s="335" t="str">
        <f t="shared" si="552"/>
        <v/>
      </c>
      <c r="C669" s="335" t="str">
        <f t="shared" si="552"/>
        <v/>
      </c>
      <c r="D669" s="428" t="str">
        <f t="shared" si="552"/>
        <v/>
      </c>
      <c r="E669" s="312">
        <f t="shared" si="520"/>
        <v>0</v>
      </c>
      <c r="F669" s="312">
        <f>E669*C590</f>
        <v>0</v>
      </c>
      <c r="G669" s="375"/>
      <c r="H669" s="312">
        <f t="shared" si="522"/>
        <v>0</v>
      </c>
      <c r="I669" s="312">
        <f>H669*C590</f>
        <v>0</v>
      </c>
      <c r="J669" s="315" t="str">
        <f t="shared" si="472"/>
        <v>#DIV/0!</v>
      </c>
      <c r="K669" s="282"/>
      <c r="L669" s="282"/>
      <c r="M669" s="384"/>
      <c r="N669" s="282"/>
      <c r="O669" s="282"/>
      <c r="P669" s="331"/>
      <c r="Q669" s="331"/>
      <c r="R669" s="331"/>
      <c r="S669" s="331"/>
      <c r="T669" s="331"/>
      <c r="U669" s="331"/>
      <c r="V669" s="331"/>
      <c r="W669" s="331"/>
      <c r="X669" s="331"/>
      <c r="Y669" s="331"/>
      <c r="Z669" s="331"/>
    </row>
    <row r="670">
      <c r="A670" s="335" t="str">
        <f t="shared" ref="A670:D670" si="553">A90</f>
        <v/>
      </c>
      <c r="B670" s="335" t="str">
        <f t="shared" si="553"/>
        <v/>
      </c>
      <c r="C670" s="335" t="str">
        <f t="shared" si="553"/>
        <v/>
      </c>
      <c r="D670" s="428" t="str">
        <f t="shared" si="553"/>
        <v/>
      </c>
      <c r="E670" s="312">
        <f t="shared" si="520"/>
        <v>0</v>
      </c>
      <c r="F670" s="312">
        <f>E670*C590</f>
        <v>0</v>
      </c>
      <c r="G670" s="372"/>
      <c r="H670" s="312">
        <f t="shared" si="522"/>
        <v>0</v>
      </c>
      <c r="I670" s="312">
        <f>H670*C590</f>
        <v>0</v>
      </c>
      <c r="J670" s="315" t="str">
        <f t="shared" si="472"/>
        <v>#DIV/0!</v>
      </c>
      <c r="K670" s="282"/>
      <c r="L670" s="282"/>
      <c r="M670" s="384"/>
      <c r="N670" s="282"/>
      <c r="O670" s="282"/>
      <c r="P670" s="290"/>
      <c r="Q670" s="290"/>
      <c r="R670" s="290"/>
      <c r="S670" s="290"/>
      <c r="T670" s="290"/>
      <c r="U670" s="290"/>
      <c r="V670" s="290"/>
      <c r="W670" s="290"/>
      <c r="X670" s="290"/>
      <c r="Y670" s="290"/>
      <c r="Z670" s="290"/>
    </row>
    <row r="671">
      <c r="A671" s="335" t="str">
        <f t="shared" ref="A671:D671" si="554">A91</f>
        <v/>
      </c>
      <c r="B671" s="335" t="str">
        <f t="shared" si="554"/>
        <v/>
      </c>
      <c r="C671" s="335" t="str">
        <f t="shared" si="554"/>
        <v/>
      </c>
      <c r="D671" s="428" t="str">
        <f t="shared" si="554"/>
        <v/>
      </c>
      <c r="E671" s="312">
        <f t="shared" si="520"/>
        <v>0</v>
      </c>
      <c r="F671" s="312">
        <f>E671*C590</f>
        <v>0</v>
      </c>
      <c r="G671" s="372"/>
      <c r="H671" s="312">
        <f t="shared" si="522"/>
        <v>0</v>
      </c>
      <c r="I671" s="312">
        <f>H671*C590</f>
        <v>0</v>
      </c>
      <c r="J671" s="315" t="str">
        <f t="shared" si="472"/>
        <v>#DIV/0!</v>
      </c>
      <c r="K671" s="282"/>
      <c r="L671" s="282"/>
      <c r="M671" s="384"/>
      <c r="N671" s="282"/>
      <c r="O671" s="282"/>
      <c r="P671" s="290"/>
      <c r="Q671" s="290"/>
      <c r="R671" s="290"/>
      <c r="S671" s="290"/>
      <c r="T671" s="290"/>
      <c r="U671" s="290"/>
      <c r="V671" s="290"/>
      <c r="W671" s="290"/>
      <c r="X671" s="290"/>
      <c r="Y671" s="290"/>
      <c r="Z671" s="290"/>
    </row>
    <row r="672">
      <c r="A672" s="335" t="str">
        <f t="shared" ref="A672:D672" si="555">A92</f>
        <v/>
      </c>
      <c r="B672" s="335" t="str">
        <f t="shared" si="555"/>
        <v/>
      </c>
      <c r="C672" s="335" t="str">
        <f t="shared" si="555"/>
        <v/>
      </c>
      <c r="D672" s="428" t="str">
        <f t="shared" si="555"/>
        <v/>
      </c>
      <c r="E672" s="312">
        <f t="shared" si="520"/>
        <v>0</v>
      </c>
      <c r="F672" s="312">
        <f>E672*C590</f>
        <v>0</v>
      </c>
      <c r="G672" s="372"/>
      <c r="H672" s="312">
        <f t="shared" si="522"/>
        <v>0</v>
      </c>
      <c r="I672" s="312">
        <f>H672*C590</f>
        <v>0</v>
      </c>
      <c r="J672" s="315" t="str">
        <f t="shared" si="472"/>
        <v>#DIV/0!</v>
      </c>
      <c r="K672" s="282"/>
      <c r="L672" s="282"/>
      <c r="M672" s="384"/>
      <c r="N672" s="282"/>
      <c r="O672" s="282"/>
      <c r="P672" s="290"/>
      <c r="Q672" s="290"/>
      <c r="R672" s="290"/>
      <c r="S672" s="290"/>
      <c r="T672" s="290"/>
      <c r="U672" s="290"/>
      <c r="V672" s="290"/>
      <c r="W672" s="290"/>
      <c r="X672" s="290"/>
      <c r="Y672" s="290"/>
      <c r="Z672" s="290"/>
    </row>
    <row r="673">
      <c r="A673" s="335" t="str">
        <f t="shared" ref="A673:D673" si="556">A93</f>
        <v/>
      </c>
      <c r="B673" s="335" t="str">
        <f t="shared" si="556"/>
        <v/>
      </c>
      <c r="C673" s="335" t="str">
        <f t="shared" si="556"/>
        <v/>
      </c>
      <c r="D673" s="428" t="str">
        <f t="shared" si="556"/>
        <v/>
      </c>
      <c r="E673" s="312">
        <f t="shared" si="520"/>
        <v>0</v>
      </c>
      <c r="F673" s="312">
        <f>E673*C590</f>
        <v>0</v>
      </c>
      <c r="G673" s="372"/>
      <c r="H673" s="312">
        <f t="shared" si="522"/>
        <v>0</v>
      </c>
      <c r="I673" s="312">
        <f>H673*C590</f>
        <v>0</v>
      </c>
      <c r="J673" s="315" t="str">
        <f t="shared" si="472"/>
        <v>#DIV/0!</v>
      </c>
      <c r="K673" s="282"/>
      <c r="L673" s="282"/>
      <c r="M673" s="384"/>
      <c r="N673" s="282"/>
      <c r="O673" s="282"/>
      <c r="P673" s="290"/>
      <c r="Q673" s="290"/>
      <c r="R673" s="290"/>
      <c r="S673" s="290"/>
      <c r="T673" s="290"/>
      <c r="U673" s="290"/>
      <c r="V673" s="290"/>
      <c r="W673" s="290"/>
      <c r="X673" s="290"/>
      <c r="Y673" s="290"/>
      <c r="Z673" s="290"/>
    </row>
    <row r="674">
      <c r="A674" s="335" t="str">
        <f t="shared" ref="A674:D674" si="557">A94</f>
        <v/>
      </c>
      <c r="B674" s="335" t="str">
        <f t="shared" si="557"/>
        <v/>
      </c>
      <c r="C674" s="335" t="str">
        <f t="shared" si="557"/>
        <v/>
      </c>
      <c r="D674" s="428" t="str">
        <f t="shared" si="557"/>
        <v/>
      </c>
      <c r="E674" s="312">
        <f t="shared" si="520"/>
        <v>0</v>
      </c>
      <c r="F674" s="312">
        <f>E674*C590</f>
        <v>0</v>
      </c>
      <c r="G674" s="372"/>
      <c r="H674" s="312">
        <f t="shared" si="522"/>
        <v>0</v>
      </c>
      <c r="I674" s="312">
        <f>H674*C590</f>
        <v>0</v>
      </c>
      <c r="J674" s="315" t="str">
        <f t="shared" si="472"/>
        <v>#DIV/0!</v>
      </c>
      <c r="K674" s="282"/>
      <c r="L674" s="282"/>
      <c r="M674" s="384"/>
      <c r="N674" s="282"/>
      <c r="O674" s="282"/>
      <c r="P674" s="290"/>
      <c r="Q674" s="290"/>
      <c r="R674" s="290"/>
      <c r="S674" s="290"/>
      <c r="T674" s="290"/>
      <c r="U674" s="290"/>
      <c r="V674" s="290"/>
      <c r="W674" s="290"/>
      <c r="X674" s="290"/>
      <c r="Y674" s="290"/>
      <c r="Z674" s="290"/>
    </row>
    <row r="675">
      <c r="A675" s="335" t="str">
        <f t="shared" ref="A675:D675" si="558">A95</f>
        <v/>
      </c>
      <c r="B675" s="335" t="str">
        <f t="shared" si="558"/>
        <v/>
      </c>
      <c r="C675" s="335" t="str">
        <f t="shared" si="558"/>
        <v/>
      </c>
      <c r="D675" s="428" t="str">
        <f t="shared" si="558"/>
        <v/>
      </c>
      <c r="E675" s="312">
        <f t="shared" si="520"/>
        <v>0</v>
      </c>
      <c r="F675" s="312">
        <f>E675*C590</f>
        <v>0</v>
      </c>
      <c r="G675" s="372"/>
      <c r="H675" s="312">
        <f t="shared" si="522"/>
        <v>0</v>
      </c>
      <c r="I675" s="312">
        <f>H675*C590</f>
        <v>0</v>
      </c>
      <c r="J675" s="315" t="str">
        <f t="shared" si="472"/>
        <v>#DIV/0!</v>
      </c>
      <c r="K675" s="282"/>
      <c r="L675" s="282"/>
      <c r="M675" s="384"/>
      <c r="N675" s="282"/>
      <c r="O675" s="282"/>
      <c r="P675" s="290"/>
      <c r="Q675" s="290"/>
      <c r="R675" s="290"/>
      <c r="S675" s="290"/>
      <c r="T675" s="290"/>
      <c r="U675" s="290"/>
      <c r="V675" s="290"/>
      <c r="W675" s="290"/>
      <c r="X675" s="290"/>
      <c r="Y675" s="290"/>
      <c r="Z675" s="290"/>
    </row>
    <row r="676">
      <c r="A676" s="335" t="str">
        <f t="shared" ref="A676:D676" si="559">A96</f>
        <v/>
      </c>
      <c r="B676" s="335" t="str">
        <f t="shared" si="559"/>
        <v/>
      </c>
      <c r="C676" s="335" t="str">
        <f t="shared" si="559"/>
        <v/>
      </c>
      <c r="D676" s="428" t="str">
        <f t="shared" si="559"/>
        <v/>
      </c>
      <c r="E676" s="312">
        <f t="shared" si="520"/>
        <v>0</v>
      </c>
      <c r="F676" s="312">
        <f>E676*C590</f>
        <v>0</v>
      </c>
      <c r="G676" s="372"/>
      <c r="H676" s="312">
        <f t="shared" si="522"/>
        <v>0</v>
      </c>
      <c r="I676" s="312">
        <f>H676*C590</f>
        <v>0</v>
      </c>
      <c r="J676" s="315" t="str">
        <f t="shared" si="472"/>
        <v>#DIV/0!</v>
      </c>
      <c r="K676" s="282"/>
      <c r="L676" s="282"/>
      <c r="M676" s="384"/>
      <c r="N676" s="282"/>
      <c r="O676" s="282"/>
      <c r="P676" s="290"/>
      <c r="Q676" s="290"/>
      <c r="R676" s="290"/>
      <c r="S676" s="290"/>
      <c r="T676" s="290"/>
      <c r="U676" s="290"/>
      <c r="V676" s="290"/>
      <c r="W676" s="290"/>
      <c r="X676" s="290"/>
      <c r="Y676" s="290"/>
      <c r="Z676" s="290"/>
    </row>
    <row r="677">
      <c r="A677" s="335" t="str">
        <f t="shared" ref="A677:D677" si="560">A97</f>
        <v/>
      </c>
      <c r="B677" s="335" t="str">
        <f t="shared" si="560"/>
        <v/>
      </c>
      <c r="C677" s="335" t="str">
        <f t="shared" si="560"/>
        <v/>
      </c>
      <c r="D677" s="428" t="str">
        <f t="shared" si="560"/>
        <v/>
      </c>
      <c r="E677" s="312">
        <f t="shared" si="520"/>
        <v>0</v>
      </c>
      <c r="F677" s="312">
        <f>E677*C590</f>
        <v>0</v>
      </c>
      <c r="G677" s="372"/>
      <c r="H677" s="312">
        <f t="shared" si="522"/>
        <v>0</v>
      </c>
      <c r="I677" s="312">
        <f>H677*C590</f>
        <v>0</v>
      </c>
      <c r="J677" s="315" t="str">
        <f t="shared" si="472"/>
        <v>#DIV/0!</v>
      </c>
      <c r="K677" s="282"/>
      <c r="L677" s="282"/>
      <c r="M677" s="384"/>
      <c r="N677" s="282"/>
      <c r="O677" s="282"/>
      <c r="P677" s="290"/>
      <c r="Q677" s="290"/>
      <c r="R677" s="290"/>
      <c r="S677" s="290"/>
      <c r="T677" s="290"/>
      <c r="U677" s="290"/>
      <c r="V677" s="290"/>
      <c r="W677" s="290"/>
      <c r="X677" s="290"/>
      <c r="Y677" s="290"/>
      <c r="Z677" s="290"/>
    </row>
    <row r="678">
      <c r="A678" s="335" t="str">
        <f t="shared" ref="A678:D678" si="561">A98</f>
        <v/>
      </c>
      <c r="B678" s="335" t="str">
        <f t="shared" si="561"/>
        <v/>
      </c>
      <c r="C678" s="335" t="str">
        <f t="shared" si="561"/>
        <v/>
      </c>
      <c r="D678" s="428" t="str">
        <f t="shared" si="561"/>
        <v/>
      </c>
      <c r="E678" s="312">
        <f t="shared" si="520"/>
        <v>0</v>
      </c>
      <c r="F678" s="312">
        <f>E678*C590</f>
        <v>0</v>
      </c>
      <c r="G678" s="372"/>
      <c r="H678" s="312">
        <f t="shared" si="522"/>
        <v>0</v>
      </c>
      <c r="I678" s="312">
        <f>H678*C590</f>
        <v>0</v>
      </c>
      <c r="J678" s="315" t="str">
        <f t="shared" si="472"/>
        <v>#DIV/0!</v>
      </c>
      <c r="K678" s="282"/>
      <c r="L678" s="282"/>
      <c r="M678" s="384"/>
      <c r="N678" s="282"/>
      <c r="O678" s="282"/>
      <c r="P678" s="290"/>
      <c r="Q678" s="290"/>
      <c r="R678" s="290"/>
      <c r="S678" s="290"/>
      <c r="T678" s="290"/>
      <c r="U678" s="290"/>
      <c r="V678" s="290"/>
      <c r="W678" s="290"/>
      <c r="X678" s="290"/>
      <c r="Y678" s="290"/>
      <c r="Z678" s="290"/>
    </row>
    <row r="679">
      <c r="A679" s="335"/>
      <c r="B679" s="349"/>
      <c r="C679" s="339"/>
      <c r="D679" s="336"/>
      <c r="E679" s="312">
        <f t="shared" si="520"/>
        <v>0</v>
      </c>
      <c r="F679" s="312">
        <f>E679*C590</f>
        <v>0</v>
      </c>
      <c r="G679" s="372"/>
      <c r="H679" s="312">
        <f t="shared" si="522"/>
        <v>0</v>
      </c>
      <c r="I679" s="312">
        <f>H679*C590</f>
        <v>0</v>
      </c>
      <c r="J679" s="315" t="str">
        <f t="shared" si="472"/>
        <v>#DIV/0!</v>
      </c>
      <c r="K679" s="282"/>
      <c r="L679" s="282"/>
      <c r="M679" s="384"/>
      <c r="N679" s="282"/>
      <c r="O679" s="282"/>
      <c r="P679" s="290"/>
      <c r="Q679" s="290"/>
      <c r="R679" s="290"/>
      <c r="S679" s="290"/>
      <c r="T679" s="290"/>
      <c r="U679" s="290"/>
      <c r="V679" s="290"/>
      <c r="W679" s="290"/>
      <c r="X679" s="290"/>
      <c r="Y679" s="290"/>
      <c r="Z679" s="290"/>
    </row>
    <row r="680">
      <c r="A680" s="344"/>
      <c r="B680" s="345" t="s">
        <v>968</v>
      </c>
      <c r="C680" s="346">
        <f>SUM(C639:C679)</f>
        <v>4.2</v>
      </c>
      <c r="D680" s="346"/>
      <c r="E680" s="347">
        <f t="shared" ref="E680:F680" si="562">SUM(E639:E679)</f>
        <v>176.1809524</v>
      </c>
      <c r="F680" s="347">
        <f t="shared" si="562"/>
        <v>5285.428571</v>
      </c>
      <c r="G680" s="346"/>
      <c r="H680" s="347">
        <f t="shared" ref="H680:I680" si="563">SUM(H639:H679)</f>
        <v>797.4137931</v>
      </c>
      <c r="I680" s="347">
        <f t="shared" si="563"/>
        <v>23922.41379</v>
      </c>
      <c r="J680" s="348">
        <f t="shared" si="472"/>
        <v>0.2209404376</v>
      </c>
      <c r="K680" s="282"/>
      <c r="L680" s="282"/>
      <c r="M680" s="384"/>
      <c r="N680" s="282"/>
      <c r="O680" s="282"/>
      <c r="P680" s="290"/>
      <c r="Q680" s="290"/>
      <c r="R680" s="290"/>
      <c r="S680" s="290"/>
      <c r="T680" s="290"/>
      <c r="U680" s="290"/>
      <c r="V680" s="290"/>
      <c r="W680" s="290"/>
      <c r="X680" s="290"/>
      <c r="Y680" s="290"/>
      <c r="Z680" s="290"/>
    </row>
    <row r="681">
      <c r="A681" s="323" t="str">
        <f t="shared" ref="A681:B681" si="564">A101</f>
        <v>CKT-001</v>
      </c>
      <c r="B681" s="323" t="str">
        <f t="shared" si="564"/>
        <v>Cócteles con ginebra (máximo)</v>
      </c>
      <c r="C681" s="323">
        <f>10/$C$590</f>
        <v>0.3333333333</v>
      </c>
      <c r="D681" s="422">
        <f t="shared" ref="D681:D692" si="566">D101</f>
        <v>40</v>
      </c>
      <c r="E681" s="312">
        <f t="shared" ref="E681:E695" si="567">D681*C681</f>
        <v>13.33333333</v>
      </c>
      <c r="F681" s="312">
        <f>E681*C590</f>
        <v>400</v>
      </c>
      <c r="G681" s="372">
        <f t="shared" ref="G681:G693" si="568">G101</f>
        <v>224.137931</v>
      </c>
      <c r="H681" s="312">
        <f t="shared" ref="H681:H695" si="569">G681*C681</f>
        <v>74.71264368</v>
      </c>
      <c r="I681" s="312">
        <f>H681*C590</f>
        <v>2241.37931</v>
      </c>
      <c r="J681" s="315">
        <f t="shared" si="472"/>
        <v>0.1784615385</v>
      </c>
      <c r="K681" s="282"/>
      <c r="L681" s="282"/>
      <c r="M681" s="384"/>
      <c r="N681" s="282"/>
      <c r="O681" s="282"/>
      <c r="P681" s="290"/>
      <c r="Q681" s="290"/>
      <c r="R681" s="290"/>
      <c r="S681" s="290"/>
      <c r="T681" s="290"/>
      <c r="U681" s="290"/>
      <c r="V681" s="290"/>
      <c r="W681" s="290"/>
      <c r="X681" s="290"/>
      <c r="Y681" s="290"/>
      <c r="Z681" s="290"/>
    </row>
    <row r="682">
      <c r="A682" s="323" t="str">
        <f t="shared" ref="A682:B682" si="565">A102</f>
        <v>CKT-002</v>
      </c>
      <c r="B682" s="323" t="str">
        <f t="shared" si="565"/>
        <v>Cócteles con ginebra (mínimo)</v>
      </c>
      <c r="C682" s="323">
        <v>2.0</v>
      </c>
      <c r="D682" s="422">
        <f t="shared" si="566"/>
        <v>17</v>
      </c>
      <c r="E682" s="312">
        <f t="shared" si="567"/>
        <v>34</v>
      </c>
      <c r="F682" s="312">
        <f>E682*C590</f>
        <v>1020</v>
      </c>
      <c r="G682" s="372">
        <f t="shared" si="568"/>
        <v>129.3103448</v>
      </c>
      <c r="H682" s="312">
        <f t="shared" si="569"/>
        <v>258.6206897</v>
      </c>
      <c r="I682" s="312">
        <f>H682*C590</f>
        <v>7758.62069</v>
      </c>
      <c r="J682" s="315">
        <f t="shared" si="472"/>
        <v>0.1314666667</v>
      </c>
      <c r="K682" s="282"/>
      <c r="L682" s="282"/>
      <c r="M682" s="384"/>
      <c r="N682" s="282"/>
      <c r="O682" s="282"/>
      <c r="P682" s="290"/>
      <c r="Q682" s="290"/>
      <c r="R682" s="290"/>
      <c r="S682" s="290"/>
      <c r="T682" s="290"/>
      <c r="U682" s="290"/>
      <c r="V682" s="290"/>
      <c r="W682" s="290"/>
      <c r="X682" s="290"/>
      <c r="Y682" s="290"/>
      <c r="Z682" s="290"/>
    </row>
    <row r="683">
      <c r="A683" s="323" t="str">
        <f t="shared" ref="A683:B683" si="570">A103</f>
        <v>CKT-003</v>
      </c>
      <c r="B683" s="323" t="str">
        <f t="shared" si="570"/>
        <v>Cócteles con whisky (máximo)</v>
      </c>
      <c r="C683" s="323">
        <f>1/$C$590</f>
        <v>0.03333333333</v>
      </c>
      <c r="D683" s="422">
        <f t="shared" si="566"/>
        <v>51</v>
      </c>
      <c r="E683" s="312">
        <f t="shared" si="567"/>
        <v>1.7</v>
      </c>
      <c r="F683" s="312">
        <f>E683*C590</f>
        <v>51</v>
      </c>
      <c r="G683" s="372">
        <f t="shared" si="568"/>
        <v>215.5172414</v>
      </c>
      <c r="H683" s="312">
        <f t="shared" si="569"/>
        <v>7.183908046</v>
      </c>
      <c r="I683" s="312">
        <f>H683*C590</f>
        <v>215.5172414</v>
      </c>
      <c r="J683" s="315">
        <f t="shared" si="472"/>
        <v>0.23664</v>
      </c>
      <c r="K683" s="282"/>
      <c r="L683" s="282"/>
      <c r="M683" s="384"/>
      <c r="N683" s="282"/>
      <c r="O683" s="282"/>
      <c r="P683" s="290"/>
      <c r="Q683" s="290"/>
      <c r="R683" s="290"/>
      <c r="S683" s="290"/>
      <c r="T683" s="290"/>
      <c r="U683" s="290"/>
      <c r="V683" s="290"/>
      <c r="W683" s="290"/>
      <c r="X683" s="290"/>
      <c r="Y683" s="290"/>
      <c r="Z683" s="290"/>
    </row>
    <row r="684">
      <c r="A684" s="323" t="str">
        <f t="shared" ref="A684:B684" si="571">A104</f>
        <v>CKT-004</v>
      </c>
      <c r="B684" s="323" t="str">
        <f t="shared" si="571"/>
        <v>Cócteles con whisky (mínimo)</v>
      </c>
      <c r="C684" s="323">
        <v>2.0</v>
      </c>
      <c r="D684" s="422">
        <f t="shared" si="566"/>
        <v>19</v>
      </c>
      <c r="E684" s="312">
        <f t="shared" si="567"/>
        <v>38</v>
      </c>
      <c r="F684" s="312">
        <f>E684*C590</f>
        <v>1140</v>
      </c>
      <c r="G684" s="372">
        <f t="shared" si="568"/>
        <v>146.5517241</v>
      </c>
      <c r="H684" s="312">
        <f t="shared" si="569"/>
        <v>293.1034483</v>
      </c>
      <c r="I684" s="312">
        <f>H684*C590</f>
        <v>8793.103448</v>
      </c>
      <c r="J684" s="315">
        <f t="shared" si="472"/>
        <v>0.1296470588</v>
      </c>
      <c r="K684" s="282"/>
      <c r="L684" s="282"/>
      <c r="M684" s="384"/>
      <c r="N684" s="282"/>
      <c r="O684" s="282"/>
      <c r="P684" s="290"/>
      <c r="Q684" s="290"/>
      <c r="R684" s="290"/>
      <c r="S684" s="290"/>
      <c r="T684" s="290"/>
      <c r="U684" s="290"/>
      <c r="V684" s="290"/>
      <c r="W684" s="290"/>
      <c r="X684" s="290"/>
      <c r="Y684" s="290"/>
      <c r="Z684" s="290"/>
    </row>
    <row r="685">
      <c r="A685" s="323" t="str">
        <f t="shared" ref="A685:B685" si="572">A105</f>
        <v>CKT-005</v>
      </c>
      <c r="B685" s="323" t="str">
        <f t="shared" si="572"/>
        <v>Cócteles con ron (máximo)</v>
      </c>
      <c r="C685" s="323">
        <f>10/$C$590</f>
        <v>0.3333333333</v>
      </c>
      <c r="D685" s="422">
        <f t="shared" si="566"/>
        <v>40</v>
      </c>
      <c r="E685" s="312">
        <f t="shared" si="567"/>
        <v>13.33333333</v>
      </c>
      <c r="F685" s="312">
        <f>E685*C590</f>
        <v>400</v>
      </c>
      <c r="G685" s="372">
        <f t="shared" si="568"/>
        <v>198.2758621</v>
      </c>
      <c r="H685" s="312">
        <f t="shared" si="569"/>
        <v>66.09195402</v>
      </c>
      <c r="I685" s="312">
        <f>H685*C590</f>
        <v>1982.758621</v>
      </c>
      <c r="J685" s="315">
        <f t="shared" si="472"/>
        <v>0.2017391304</v>
      </c>
      <c r="K685" s="282"/>
      <c r="L685" s="282"/>
      <c r="M685" s="384"/>
      <c r="N685" s="282"/>
      <c r="O685" s="282"/>
      <c r="P685" s="290"/>
      <c r="Q685" s="290"/>
      <c r="R685" s="290"/>
      <c r="S685" s="290"/>
      <c r="T685" s="290"/>
      <c r="U685" s="290"/>
      <c r="V685" s="290"/>
      <c r="W685" s="290"/>
      <c r="X685" s="290"/>
      <c r="Y685" s="290"/>
      <c r="Z685" s="290"/>
    </row>
    <row r="686">
      <c r="A686" s="323" t="str">
        <f t="shared" ref="A686:B686" si="573">A106</f>
        <v>CKT-006</v>
      </c>
      <c r="B686" s="323" t="str">
        <f t="shared" si="573"/>
        <v>Cócteles con ron (mínimo)</v>
      </c>
      <c r="C686" s="323">
        <v>2.0</v>
      </c>
      <c r="D686" s="422">
        <f t="shared" si="566"/>
        <v>15</v>
      </c>
      <c r="E686" s="312">
        <f t="shared" si="567"/>
        <v>30</v>
      </c>
      <c r="F686" s="312">
        <f>E686*C590</f>
        <v>900</v>
      </c>
      <c r="G686" s="372">
        <f t="shared" si="568"/>
        <v>116.3793103</v>
      </c>
      <c r="H686" s="312">
        <f t="shared" si="569"/>
        <v>232.7586207</v>
      </c>
      <c r="I686" s="312">
        <f>H686*C590</f>
        <v>6982.758621</v>
      </c>
      <c r="J686" s="315">
        <f t="shared" si="472"/>
        <v>0.1288888889</v>
      </c>
      <c r="K686" s="282"/>
      <c r="L686" s="282"/>
      <c r="M686" s="384"/>
      <c r="N686" s="282"/>
      <c r="O686" s="282"/>
      <c r="P686" s="290"/>
      <c r="Q686" s="290"/>
      <c r="R686" s="290"/>
      <c r="S686" s="290"/>
      <c r="T686" s="290"/>
      <c r="U686" s="290"/>
      <c r="V686" s="290"/>
      <c r="W686" s="290"/>
      <c r="X686" s="290"/>
      <c r="Y686" s="290"/>
      <c r="Z686" s="290"/>
    </row>
    <row r="687">
      <c r="A687" s="323" t="str">
        <f t="shared" ref="A687:B687" si="574">A107</f>
        <v>CKT-007</v>
      </c>
      <c r="B687" s="323" t="str">
        <f t="shared" si="574"/>
        <v>Cócteles con tequila (máximo)</v>
      </c>
      <c r="C687" s="323">
        <f>10/$C$590</f>
        <v>0.3333333333</v>
      </c>
      <c r="D687" s="422">
        <f t="shared" si="566"/>
        <v>35</v>
      </c>
      <c r="E687" s="312">
        <f t="shared" si="567"/>
        <v>11.66666667</v>
      </c>
      <c r="F687" s="312">
        <f>E687*C590</f>
        <v>350</v>
      </c>
      <c r="G687" s="372">
        <f t="shared" si="568"/>
        <v>215.5172414</v>
      </c>
      <c r="H687" s="312">
        <f t="shared" si="569"/>
        <v>71.83908046</v>
      </c>
      <c r="I687" s="312">
        <f>H687*C590</f>
        <v>2155.172414</v>
      </c>
      <c r="J687" s="315">
        <f t="shared" si="472"/>
        <v>0.1624</v>
      </c>
      <c r="K687" s="282"/>
      <c r="L687" s="282"/>
      <c r="M687" s="384"/>
      <c r="N687" s="282"/>
      <c r="O687" s="282"/>
      <c r="P687" s="290"/>
      <c r="Q687" s="290"/>
      <c r="R687" s="290"/>
      <c r="S687" s="290"/>
      <c r="T687" s="290"/>
      <c r="U687" s="290"/>
      <c r="V687" s="290"/>
      <c r="W687" s="290"/>
      <c r="X687" s="290"/>
      <c r="Y687" s="290"/>
      <c r="Z687" s="290"/>
    </row>
    <row r="688">
      <c r="A688" s="323" t="str">
        <f t="shared" ref="A688:B688" si="575">A108</f>
        <v>CKT-008</v>
      </c>
      <c r="B688" s="323" t="str">
        <f t="shared" si="575"/>
        <v>Cócteles con tequila (mínimo)</v>
      </c>
      <c r="C688" s="323">
        <v>2.0</v>
      </c>
      <c r="D688" s="422">
        <f t="shared" si="566"/>
        <v>16</v>
      </c>
      <c r="E688" s="312">
        <f t="shared" si="567"/>
        <v>32</v>
      </c>
      <c r="F688" s="312">
        <f>E688*C590</f>
        <v>960</v>
      </c>
      <c r="G688" s="372">
        <f t="shared" si="568"/>
        <v>129.3103448</v>
      </c>
      <c r="H688" s="312">
        <f t="shared" si="569"/>
        <v>258.6206897</v>
      </c>
      <c r="I688" s="312">
        <f>H688*C590</f>
        <v>7758.62069</v>
      </c>
      <c r="J688" s="315">
        <f t="shared" si="472"/>
        <v>0.1237333333</v>
      </c>
      <c r="K688" s="282"/>
      <c r="L688" s="282"/>
      <c r="M688" s="384"/>
      <c r="N688" s="282"/>
      <c r="O688" s="282"/>
      <c r="P688" s="290"/>
      <c r="Q688" s="290"/>
      <c r="R688" s="290"/>
      <c r="S688" s="290"/>
      <c r="T688" s="290"/>
      <c r="U688" s="290"/>
      <c r="V688" s="290"/>
      <c r="W688" s="290"/>
      <c r="X688" s="290"/>
      <c r="Y688" s="290"/>
      <c r="Z688" s="290"/>
    </row>
    <row r="689">
      <c r="A689" s="323" t="str">
        <f t="shared" ref="A689:B689" si="576">A109</f>
        <v>CKT-009</v>
      </c>
      <c r="B689" s="323" t="str">
        <f t="shared" si="576"/>
        <v>Cócteles con mezcal (máximo)</v>
      </c>
      <c r="C689" s="323">
        <f>10/$C$590</f>
        <v>0.3333333333</v>
      </c>
      <c r="D689" s="422">
        <f t="shared" si="566"/>
        <v>47</v>
      </c>
      <c r="E689" s="312">
        <f t="shared" si="567"/>
        <v>15.66666667</v>
      </c>
      <c r="F689" s="312">
        <f>E689*C590</f>
        <v>470</v>
      </c>
      <c r="G689" s="372">
        <f t="shared" si="568"/>
        <v>232.7586207</v>
      </c>
      <c r="H689" s="312">
        <f t="shared" si="569"/>
        <v>77.5862069</v>
      </c>
      <c r="I689" s="312">
        <f>H689*C590</f>
        <v>2327.586207</v>
      </c>
      <c r="J689" s="315">
        <f t="shared" si="472"/>
        <v>0.2019259259</v>
      </c>
      <c r="K689" s="282"/>
      <c r="L689" s="282"/>
      <c r="M689" s="384"/>
      <c r="N689" s="282"/>
      <c r="O689" s="282"/>
      <c r="P689" s="290"/>
      <c r="Q689" s="290"/>
      <c r="R689" s="290"/>
      <c r="S689" s="290"/>
      <c r="T689" s="290"/>
      <c r="U689" s="290"/>
      <c r="V689" s="290"/>
      <c r="W689" s="290"/>
      <c r="X689" s="290"/>
      <c r="Y689" s="290"/>
      <c r="Z689" s="290"/>
    </row>
    <row r="690">
      <c r="A690" s="323" t="str">
        <f t="shared" ref="A690:B690" si="577">A110</f>
        <v>CKT-010</v>
      </c>
      <c r="B690" s="323" t="str">
        <f t="shared" si="577"/>
        <v>Cócteles con mezcal (mínimo)</v>
      </c>
      <c r="C690" s="323">
        <v>2.0</v>
      </c>
      <c r="D690" s="422">
        <f t="shared" si="566"/>
        <v>23</v>
      </c>
      <c r="E690" s="312">
        <f t="shared" si="567"/>
        <v>46</v>
      </c>
      <c r="F690" s="312">
        <f>E690*C590</f>
        <v>1380</v>
      </c>
      <c r="G690" s="372">
        <f t="shared" si="568"/>
        <v>163.7931034</v>
      </c>
      <c r="H690" s="312">
        <f t="shared" si="569"/>
        <v>327.5862069</v>
      </c>
      <c r="I690" s="312">
        <f>H690*C590</f>
        <v>9827.586207</v>
      </c>
      <c r="J690" s="315">
        <f t="shared" si="472"/>
        <v>0.1404210526</v>
      </c>
      <c r="K690" s="282"/>
      <c r="L690" s="282"/>
      <c r="M690" s="384"/>
      <c r="N690" s="282"/>
      <c r="O690" s="282"/>
      <c r="P690" s="290"/>
      <c r="Q690" s="290"/>
      <c r="R690" s="290"/>
      <c r="S690" s="290"/>
      <c r="T690" s="290"/>
      <c r="U690" s="290"/>
      <c r="V690" s="290"/>
      <c r="W690" s="290"/>
      <c r="X690" s="290"/>
      <c r="Y690" s="290"/>
      <c r="Z690" s="290"/>
    </row>
    <row r="691">
      <c r="A691" s="323" t="str">
        <f t="shared" ref="A691:B691" si="578">A111</f>
        <v>CKT-011</v>
      </c>
      <c r="B691" s="323" t="str">
        <f t="shared" si="578"/>
        <v>Cócteles con vodka (máximo)</v>
      </c>
      <c r="C691" s="323">
        <f>10/$C$590</f>
        <v>0.3333333333</v>
      </c>
      <c r="D691" s="422">
        <f t="shared" si="566"/>
        <v>35</v>
      </c>
      <c r="E691" s="312">
        <f t="shared" si="567"/>
        <v>11.66666667</v>
      </c>
      <c r="F691" s="312">
        <f>E691*C590</f>
        <v>350</v>
      </c>
      <c r="G691" s="372">
        <f t="shared" si="568"/>
        <v>181.0344828</v>
      </c>
      <c r="H691" s="312">
        <f t="shared" si="569"/>
        <v>60.34482759</v>
      </c>
      <c r="I691" s="312">
        <f>H691*C590</f>
        <v>1810.344828</v>
      </c>
      <c r="J691" s="315">
        <f t="shared" si="472"/>
        <v>0.1933333333</v>
      </c>
      <c r="K691" s="282"/>
      <c r="L691" s="282"/>
      <c r="M691" s="384"/>
      <c r="N691" s="282"/>
      <c r="O691" s="282"/>
      <c r="P691" s="290"/>
      <c r="Q691" s="290"/>
      <c r="R691" s="290"/>
      <c r="S691" s="290"/>
      <c r="T691" s="290"/>
      <c r="U691" s="290"/>
      <c r="V691" s="290"/>
      <c r="W691" s="290"/>
      <c r="X691" s="290"/>
      <c r="Y691" s="290"/>
      <c r="Z691" s="290"/>
    </row>
    <row r="692">
      <c r="A692" s="323" t="str">
        <f t="shared" ref="A692:B692" si="579">A112</f>
        <v>CKT-012</v>
      </c>
      <c r="B692" s="323" t="str">
        <f t="shared" si="579"/>
        <v>Cócteles con vodka (mínimo)</v>
      </c>
      <c r="C692" s="323">
        <v>2.0</v>
      </c>
      <c r="D692" s="422">
        <f t="shared" si="566"/>
        <v>17</v>
      </c>
      <c r="E692" s="312">
        <f t="shared" si="567"/>
        <v>34</v>
      </c>
      <c r="F692" s="312">
        <f>E692*C590</f>
        <v>1020</v>
      </c>
      <c r="G692" s="372">
        <f t="shared" si="568"/>
        <v>112.0689655</v>
      </c>
      <c r="H692" s="312">
        <f t="shared" si="569"/>
        <v>224.137931</v>
      </c>
      <c r="I692" s="312">
        <f>H692*C590</f>
        <v>6724.137931</v>
      </c>
      <c r="J692" s="315">
        <f t="shared" si="472"/>
        <v>0.1516923077</v>
      </c>
      <c r="K692" s="282"/>
      <c r="L692" s="282"/>
      <c r="M692" s="384"/>
      <c r="N692" s="282"/>
      <c r="O692" s="282"/>
      <c r="P692" s="290"/>
      <c r="Q692" s="290"/>
      <c r="R692" s="290"/>
      <c r="S692" s="290"/>
      <c r="T692" s="290"/>
      <c r="U692" s="290"/>
      <c r="V692" s="290"/>
      <c r="W692" s="290"/>
      <c r="X692" s="290"/>
      <c r="Y692" s="290"/>
      <c r="Z692" s="290"/>
    </row>
    <row r="693">
      <c r="A693" s="323" t="str">
        <f t="shared" ref="A693:D693" si="580">A113</f>
        <v/>
      </c>
      <c r="B693" s="323" t="str">
        <f t="shared" si="580"/>
        <v/>
      </c>
      <c r="C693" s="323" t="str">
        <f t="shared" si="580"/>
        <v/>
      </c>
      <c r="D693" s="422" t="str">
        <f t="shared" si="580"/>
        <v/>
      </c>
      <c r="E693" s="312">
        <f t="shared" si="567"/>
        <v>0</v>
      </c>
      <c r="F693" s="312">
        <f>E693*C590</f>
        <v>0</v>
      </c>
      <c r="G693" s="372">
        <f t="shared" si="568"/>
        <v>0</v>
      </c>
      <c r="H693" s="312">
        <f t="shared" si="569"/>
        <v>0</v>
      </c>
      <c r="I693" s="312">
        <f>H693*C590</f>
        <v>0</v>
      </c>
      <c r="J693" s="315" t="str">
        <f t="shared" si="472"/>
        <v>#DIV/0!</v>
      </c>
      <c r="K693" s="282"/>
      <c r="L693" s="282"/>
      <c r="M693" s="384"/>
      <c r="N693" s="282"/>
      <c r="O693" s="282"/>
      <c r="P693" s="290"/>
      <c r="Q693" s="290"/>
      <c r="R693" s="290"/>
      <c r="S693" s="290"/>
      <c r="T693" s="290"/>
      <c r="U693" s="290"/>
      <c r="V693" s="290"/>
      <c r="W693" s="290"/>
      <c r="X693" s="290"/>
      <c r="Y693" s="290"/>
      <c r="Z693" s="290"/>
    </row>
    <row r="694">
      <c r="A694" s="337"/>
      <c r="B694" s="338"/>
      <c r="C694" s="339"/>
      <c r="D694" s="336"/>
      <c r="E694" s="312">
        <f t="shared" si="567"/>
        <v>0</v>
      </c>
      <c r="F694" s="312">
        <f>E694*C590</f>
        <v>0</v>
      </c>
      <c r="G694" s="372"/>
      <c r="H694" s="312">
        <f t="shared" si="569"/>
        <v>0</v>
      </c>
      <c r="I694" s="312">
        <f>H694*C590</f>
        <v>0</v>
      </c>
      <c r="J694" s="315" t="str">
        <f t="shared" si="472"/>
        <v>#DIV/0!</v>
      </c>
      <c r="K694" s="282"/>
      <c r="L694" s="282"/>
      <c r="M694" s="384"/>
      <c r="N694" s="282"/>
      <c r="O694" s="282"/>
      <c r="P694" s="290"/>
      <c r="Q694" s="290"/>
      <c r="R694" s="290"/>
      <c r="S694" s="290"/>
      <c r="T694" s="290"/>
      <c r="U694" s="290"/>
      <c r="V694" s="290"/>
      <c r="W694" s="290"/>
      <c r="X694" s="290"/>
      <c r="Y694" s="290"/>
      <c r="Z694" s="290"/>
    </row>
    <row r="695">
      <c r="A695" s="341"/>
      <c r="B695" s="338"/>
      <c r="C695" s="342"/>
      <c r="D695" s="343"/>
      <c r="E695" s="312">
        <f t="shared" si="567"/>
        <v>0</v>
      </c>
      <c r="F695" s="312">
        <f>E695*C590</f>
        <v>0</v>
      </c>
      <c r="G695" s="374"/>
      <c r="H695" s="312">
        <f t="shared" si="569"/>
        <v>0</v>
      </c>
      <c r="I695" s="312">
        <f>H695*C590</f>
        <v>0</v>
      </c>
      <c r="J695" s="315" t="str">
        <f t="shared" si="472"/>
        <v>#DIV/0!</v>
      </c>
      <c r="K695" s="282"/>
      <c r="L695" s="282"/>
      <c r="M695" s="384"/>
      <c r="N695" s="282"/>
      <c r="O695" s="282"/>
      <c r="P695" s="290"/>
      <c r="Q695" s="290"/>
      <c r="R695" s="290"/>
      <c r="S695" s="290"/>
      <c r="T695" s="290"/>
      <c r="U695" s="290"/>
      <c r="V695" s="290"/>
      <c r="W695" s="290"/>
      <c r="X695" s="290"/>
      <c r="Y695" s="290"/>
      <c r="Z695" s="290"/>
    </row>
    <row r="696">
      <c r="A696" s="344"/>
      <c r="B696" s="345" t="s">
        <v>993</v>
      </c>
      <c r="C696" s="346">
        <f>SUM(C681:C695)</f>
        <v>13.7</v>
      </c>
      <c r="D696" s="376"/>
      <c r="E696" s="356">
        <f t="shared" ref="E696:F696" si="581">SUM(E681:E695)</f>
        <v>281.3666667</v>
      </c>
      <c r="F696" s="356">
        <f t="shared" si="581"/>
        <v>8441</v>
      </c>
      <c r="G696" s="376"/>
      <c r="H696" s="356">
        <f t="shared" ref="H696:I696" si="582">SUM(H681:H695)</f>
        <v>1952.586207</v>
      </c>
      <c r="I696" s="356">
        <f t="shared" si="582"/>
        <v>58577.58621</v>
      </c>
      <c r="J696" s="357">
        <f t="shared" si="472"/>
        <v>0.1440994849</v>
      </c>
      <c r="K696" s="282"/>
      <c r="L696" s="282"/>
      <c r="M696" s="384"/>
      <c r="N696" s="282"/>
      <c r="O696" s="282"/>
      <c r="P696" s="290"/>
      <c r="Q696" s="290"/>
      <c r="R696" s="290"/>
      <c r="S696" s="290"/>
      <c r="T696" s="290"/>
      <c r="U696" s="290"/>
      <c r="V696" s="290"/>
      <c r="W696" s="290"/>
      <c r="X696" s="290"/>
      <c r="Y696" s="290"/>
      <c r="Z696" s="290"/>
    </row>
    <row r="697">
      <c r="A697" s="277"/>
      <c r="B697" s="419"/>
      <c r="C697" s="419"/>
      <c r="D697" s="358" t="s">
        <v>859</v>
      </c>
      <c r="E697" s="359">
        <f t="shared" ref="E697:F697" si="583">E696+E680+E638</f>
        <v>3211.780952</v>
      </c>
      <c r="F697" s="359">
        <f t="shared" si="583"/>
        <v>96353.42857</v>
      </c>
      <c r="G697" s="290"/>
      <c r="H697" s="359">
        <f t="shared" ref="H697:I697" si="584">H696+H680+H638</f>
        <v>13987.35632</v>
      </c>
      <c r="I697" s="359">
        <f t="shared" si="584"/>
        <v>419620.6897</v>
      </c>
      <c r="J697" s="357">
        <f t="shared" si="472"/>
        <v>0.2296202998</v>
      </c>
      <c r="K697" s="282"/>
      <c r="L697" s="282"/>
      <c r="M697" s="384"/>
      <c r="N697" s="282"/>
      <c r="O697" s="282"/>
      <c r="P697" s="290"/>
      <c r="Q697" s="290"/>
      <c r="R697" s="290"/>
      <c r="S697" s="290"/>
      <c r="T697" s="290"/>
      <c r="U697" s="290"/>
      <c r="V697" s="290"/>
      <c r="W697" s="290"/>
      <c r="X697" s="290"/>
      <c r="Y697" s="290"/>
      <c r="Z697" s="290"/>
    </row>
    <row r="698">
      <c r="A698" s="277"/>
      <c r="B698" s="419"/>
      <c r="C698" s="419"/>
      <c r="D698" s="423"/>
      <c r="E698" s="424"/>
      <c r="F698" s="424"/>
      <c r="G698" s="419"/>
      <c r="H698" s="424"/>
      <c r="I698" s="424"/>
      <c r="J698" s="427"/>
      <c r="K698" s="277"/>
      <c r="L698" s="277"/>
      <c r="M698" s="381"/>
      <c r="N698" s="277"/>
      <c r="O698" s="277"/>
      <c r="P698" s="419"/>
      <c r="Q698" s="419"/>
      <c r="R698" s="419"/>
      <c r="S698" s="419"/>
      <c r="T698" s="419"/>
      <c r="U698" s="419"/>
      <c r="V698" s="419"/>
      <c r="W698" s="419"/>
      <c r="X698" s="419"/>
      <c r="Y698" s="419"/>
      <c r="Z698" s="419"/>
    </row>
    <row r="699">
      <c r="A699" s="277"/>
      <c r="B699" s="419"/>
      <c r="C699" s="419"/>
      <c r="D699" s="423"/>
      <c r="E699" s="424"/>
      <c r="F699" s="424"/>
      <c r="G699" s="419"/>
      <c r="H699" s="424"/>
      <c r="I699" s="424"/>
      <c r="J699" s="427"/>
      <c r="K699" s="277"/>
      <c r="L699" s="277"/>
      <c r="M699" s="381"/>
      <c r="N699" s="277"/>
      <c r="O699" s="277"/>
      <c r="P699" s="419"/>
      <c r="Q699" s="419"/>
      <c r="R699" s="419"/>
      <c r="S699" s="419"/>
      <c r="T699" s="419"/>
      <c r="U699" s="419"/>
      <c r="V699" s="419"/>
      <c r="W699" s="419"/>
      <c r="X699" s="419"/>
      <c r="Y699" s="419"/>
      <c r="Z699" s="419"/>
    </row>
    <row r="700">
      <c r="A700" s="291"/>
      <c r="B700" s="360" t="s">
        <v>818</v>
      </c>
      <c r="C700" s="3"/>
      <c r="D700" s="286"/>
      <c r="E700" s="385"/>
      <c r="F700" s="289"/>
      <c r="G700" s="289"/>
      <c r="H700" s="289"/>
      <c r="I700" s="289"/>
      <c r="J700" s="286"/>
      <c r="K700" s="282"/>
      <c r="L700" s="282"/>
      <c r="M700" s="384"/>
      <c r="N700" s="282"/>
      <c r="O700" s="282"/>
      <c r="P700" s="290"/>
      <c r="Q700" s="290"/>
      <c r="R700" s="290"/>
      <c r="S700" s="290"/>
      <c r="T700" s="290"/>
      <c r="U700" s="290"/>
      <c r="V700" s="290"/>
      <c r="W700" s="290"/>
      <c r="X700" s="290"/>
      <c r="Y700" s="290"/>
      <c r="Z700" s="290"/>
    </row>
    <row r="701">
      <c r="A701" s="291"/>
      <c r="B701" s="386" t="s">
        <v>822</v>
      </c>
      <c r="C701" s="299" t="str">
        <f>'Rotación'!K7</f>
        <v>Julio</v>
      </c>
      <c r="D701" s="387"/>
      <c r="E701" s="388" t="s">
        <v>863</v>
      </c>
      <c r="F701" s="420">
        <v>2.0</v>
      </c>
      <c r="G701" s="288"/>
      <c r="H701" s="287"/>
      <c r="I701" s="289"/>
      <c r="J701" s="286"/>
      <c r="K701" s="282"/>
      <c r="L701" s="282"/>
      <c r="M701" s="384"/>
      <c r="N701" s="282"/>
      <c r="O701" s="282"/>
      <c r="P701" s="290"/>
      <c r="Q701" s="290"/>
      <c r="R701" s="290"/>
      <c r="S701" s="290"/>
      <c r="T701" s="290"/>
      <c r="U701" s="290"/>
      <c r="V701" s="290"/>
      <c r="W701" s="290"/>
      <c r="X701" s="290"/>
      <c r="Y701" s="290"/>
      <c r="Z701" s="290"/>
    </row>
    <row r="702">
      <c r="A702" s="291"/>
      <c r="B702" s="304" t="s">
        <v>824</v>
      </c>
      <c r="C702" s="299">
        <f>'Rotación'!K5</f>
        <v>44</v>
      </c>
      <c r="D702" s="390"/>
      <c r="E702" s="391" t="s">
        <v>994</v>
      </c>
      <c r="F702" s="392">
        <f>C704*F701</f>
        <v>73.54285714</v>
      </c>
      <c r="G702" s="393" t="s">
        <v>865</v>
      </c>
      <c r="H702" s="393" t="s">
        <v>866</v>
      </c>
      <c r="I702" s="289"/>
      <c r="J702" s="286"/>
      <c r="K702" s="282"/>
      <c r="L702" s="282"/>
      <c r="M702" s="384"/>
      <c r="N702" s="282"/>
      <c r="O702" s="282"/>
      <c r="P702" s="290"/>
      <c r="Q702" s="290"/>
      <c r="R702" s="290"/>
      <c r="S702" s="290"/>
      <c r="T702" s="290"/>
      <c r="U702" s="290"/>
      <c r="V702" s="290"/>
      <c r="W702" s="290"/>
      <c r="X702" s="290"/>
      <c r="Y702" s="290"/>
      <c r="Z702" s="290"/>
    </row>
    <row r="703">
      <c r="A703" s="291"/>
      <c r="B703" s="304" t="s">
        <v>795</v>
      </c>
      <c r="C703" s="306">
        <f>'Rotación'!K8</f>
        <v>0.8357142857</v>
      </c>
      <c r="D703" s="387"/>
      <c r="E703" s="394" t="s">
        <v>867</v>
      </c>
      <c r="F703" s="301">
        <v>0.05</v>
      </c>
      <c r="G703" s="302">
        <f>F703*F702</f>
        <v>3.677142857</v>
      </c>
      <c r="H703" s="365">
        <v>0.0</v>
      </c>
      <c r="I703" s="289"/>
      <c r="J703" s="286"/>
      <c r="K703" s="282"/>
      <c r="L703" s="282"/>
      <c r="M703" s="384"/>
      <c r="N703" s="282"/>
      <c r="O703" s="282"/>
      <c r="P703" s="290"/>
      <c r="Q703" s="290"/>
      <c r="R703" s="290"/>
      <c r="S703" s="290"/>
      <c r="T703" s="290"/>
      <c r="U703" s="290"/>
      <c r="V703" s="290"/>
      <c r="W703" s="290"/>
      <c r="X703" s="290"/>
      <c r="Y703" s="290"/>
      <c r="Z703" s="290"/>
    </row>
    <row r="704">
      <c r="A704" s="291"/>
      <c r="B704" s="307" t="s">
        <v>825</v>
      </c>
      <c r="C704" s="299">
        <f>C703*C702</f>
        <v>36.77142857</v>
      </c>
      <c r="D704" s="387"/>
      <c r="E704" s="394" t="s">
        <v>868</v>
      </c>
      <c r="F704" s="301">
        <v>0.8</v>
      </c>
      <c r="G704" s="302">
        <f>F704*F702</f>
        <v>58.83428571</v>
      </c>
      <c r="H704" s="365">
        <v>0.0</v>
      </c>
      <c r="I704" s="289"/>
      <c r="J704" s="286"/>
      <c r="K704" s="282"/>
      <c r="L704" s="282"/>
      <c r="M704" s="384"/>
      <c r="N704" s="282"/>
      <c r="O704" s="282"/>
      <c r="P704" s="290"/>
      <c r="Q704" s="290"/>
      <c r="R704" s="290"/>
      <c r="S704" s="290"/>
      <c r="T704" s="290"/>
      <c r="U704" s="290"/>
      <c r="V704" s="290"/>
      <c r="W704" s="290"/>
      <c r="X704" s="290"/>
      <c r="Y704" s="290"/>
      <c r="Z704" s="290"/>
    </row>
    <row r="705">
      <c r="A705" s="291"/>
      <c r="B705" s="307" t="s">
        <v>826</v>
      </c>
      <c r="C705" s="366">
        <f>C704*C706</f>
        <v>1139.914286</v>
      </c>
      <c r="D705" s="387"/>
      <c r="E705" s="394" t="s">
        <v>869</v>
      </c>
      <c r="F705" s="301">
        <v>0.15</v>
      </c>
      <c r="G705" s="302">
        <f>F705*F702</f>
        <v>11.03142857</v>
      </c>
      <c r="H705" s="365">
        <v>0.0</v>
      </c>
      <c r="I705" s="289"/>
      <c r="J705" s="286"/>
      <c r="K705" s="282"/>
      <c r="L705" s="282"/>
      <c r="M705" s="384"/>
      <c r="N705" s="282"/>
      <c r="O705" s="282"/>
      <c r="P705" s="290"/>
      <c r="Q705" s="290"/>
      <c r="R705" s="290"/>
      <c r="S705" s="290"/>
      <c r="T705" s="290"/>
      <c r="U705" s="290"/>
      <c r="V705" s="290"/>
      <c r="W705" s="290"/>
      <c r="X705" s="290"/>
      <c r="Y705" s="290"/>
      <c r="Z705" s="290"/>
    </row>
    <row r="706">
      <c r="A706" s="291"/>
      <c r="B706" s="307" t="s">
        <v>827</v>
      </c>
      <c r="C706" s="299">
        <f>'Rotación'!K4</f>
        <v>31</v>
      </c>
      <c r="D706" s="289"/>
      <c r="E706" s="289"/>
      <c r="F706" s="289"/>
      <c r="G706" s="289"/>
      <c r="H706" s="289"/>
      <c r="I706" s="289"/>
      <c r="J706" s="286"/>
      <c r="K706" s="282"/>
      <c r="L706" s="282"/>
      <c r="M706" s="384"/>
      <c r="N706" s="282"/>
      <c r="O706" s="282"/>
      <c r="P706" s="290"/>
      <c r="Q706" s="290"/>
      <c r="R706" s="290"/>
      <c r="S706" s="290"/>
      <c r="T706" s="290"/>
      <c r="U706" s="290"/>
      <c r="V706" s="290"/>
      <c r="W706" s="290"/>
      <c r="X706" s="290"/>
      <c r="Y706" s="290"/>
      <c r="Z706" s="290"/>
    </row>
    <row r="707">
      <c r="A707" s="291"/>
      <c r="B707" s="311" t="s">
        <v>870</v>
      </c>
      <c r="C707" s="312">
        <f>I813/C705</f>
        <v>436.0468508</v>
      </c>
      <c r="D707" s="289"/>
      <c r="E707" s="289"/>
      <c r="F707" s="289"/>
      <c r="G707" s="289"/>
      <c r="H707" s="289"/>
      <c r="I707" s="289"/>
      <c r="J707" s="286"/>
      <c r="K707" s="282"/>
      <c r="L707" s="282"/>
      <c r="M707" s="384"/>
      <c r="N707" s="282"/>
      <c r="O707" s="282"/>
      <c r="P707" s="290"/>
      <c r="Q707" s="290"/>
      <c r="R707" s="290"/>
      <c r="S707" s="290"/>
      <c r="T707" s="290"/>
      <c r="U707" s="290"/>
      <c r="V707" s="290"/>
      <c r="W707" s="290"/>
      <c r="X707" s="290"/>
      <c r="Y707" s="290"/>
      <c r="Z707" s="290"/>
    </row>
    <row r="708">
      <c r="A708" s="291"/>
      <c r="B708" s="311" t="s">
        <v>871</v>
      </c>
      <c r="C708" s="396">
        <f>J813</f>
        <v>0.2357791466</v>
      </c>
      <c r="D708" s="289"/>
      <c r="E708" s="289"/>
      <c r="F708" s="289"/>
      <c r="G708" s="289"/>
      <c r="H708" s="289"/>
      <c r="I708" s="289"/>
      <c r="J708" s="286"/>
      <c r="K708" s="282"/>
      <c r="L708" s="282"/>
      <c r="M708" s="384"/>
      <c r="N708" s="282"/>
      <c r="O708" s="282"/>
      <c r="P708" s="290"/>
      <c r="Q708" s="290"/>
      <c r="R708" s="290"/>
      <c r="S708" s="290"/>
      <c r="T708" s="290"/>
      <c r="U708" s="290"/>
      <c r="V708" s="290"/>
      <c r="W708" s="290"/>
      <c r="X708" s="290"/>
      <c r="Y708" s="290"/>
      <c r="Z708" s="290"/>
    </row>
    <row r="709">
      <c r="A709" s="316"/>
      <c r="B709" s="285"/>
      <c r="C709" s="285"/>
      <c r="D709" s="287"/>
      <c r="E709" s="287"/>
      <c r="F709" s="287"/>
      <c r="G709" s="287"/>
      <c r="H709" s="287"/>
      <c r="I709" s="287"/>
      <c r="J709" s="285"/>
      <c r="K709" s="282"/>
      <c r="L709" s="282"/>
      <c r="M709" s="384"/>
      <c r="N709" s="282"/>
      <c r="O709" s="282"/>
      <c r="P709" s="290"/>
      <c r="Q709" s="290"/>
      <c r="R709" s="290"/>
      <c r="S709" s="290"/>
      <c r="T709" s="290"/>
      <c r="U709" s="290"/>
      <c r="V709" s="290"/>
      <c r="W709" s="290"/>
      <c r="X709" s="290"/>
      <c r="Y709" s="290"/>
      <c r="Z709" s="290"/>
    </row>
    <row r="710">
      <c r="A710" s="398" t="s">
        <v>707</v>
      </c>
      <c r="B710" s="399" t="s">
        <v>873</v>
      </c>
      <c r="C710" s="318" t="s">
        <v>832</v>
      </c>
      <c r="D710" s="319" t="s">
        <v>834</v>
      </c>
      <c r="E710" s="319" t="s">
        <v>835</v>
      </c>
      <c r="F710" s="319" t="s">
        <v>836</v>
      </c>
      <c r="G710" s="319" t="s">
        <v>837</v>
      </c>
      <c r="H710" s="319" t="s">
        <v>838</v>
      </c>
      <c r="I710" s="319" t="s">
        <v>839</v>
      </c>
      <c r="J710" s="318" t="s">
        <v>840</v>
      </c>
      <c r="K710" s="282"/>
      <c r="L710" s="282"/>
      <c r="M710" s="384"/>
      <c r="N710" s="282"/>
      <c r="O710" s="282"/>
      <c r="P710" s="322"/>
      <c r="Q710" s="322"/>
      <c r="R710" s="322"/>
      <c r="S710" s="322"/>
      <c r="T710" s="322"/>
      <c r="U710" s="322"/>
      <c r="V710" s="322"/>
      <c r="W710" s="322"/>
      <c r="X710" s="322"/>
      <c r="Y710" s="322"/>
      <c r="Z710" s="322"/>
    </row>
    <row r="711">
      <c r="A711" s="335" t="str">
        <f t="shared" ref="A711:B711" si="585">A15</f>
        <v>BAL-01</v>
      </c>
      <c r="B711" s="349" t="str">
        <f t="shared" si="585"/>
        <v>Kris Pinot Grigio </v>
      </c>
      <c r="C711" s="350">
        <f>24/$C$706</f>
        <v>0.7741935484</v>
      </c>
      <c r="D711" s="352">
        <f t="shared" ref="D711:D753" si="587">D15</f>
        <v>180</v>
      </c>
      <c r="E711" s="312">
        <f t="shared" ref="E711:E753" si="588">D711*C711</f>
        <v>139.3548387</v>
      </c>
      <c r="F711" s="312">
        <f>E711*C706</f>
        <v>4320</v>
      </c>
      <c r="G711" s="375">
        <f t="shared" ref="G711:G753" si="589">G15</f>
        <v>1034.482759</v>
      </c>
      <c r="H711" s="312">
        <f t="shared" ref="H711:H753" si="590">G711*C711</f>
        <v>800.8898776</v>
      </c>
      <c r="I711" s="312">
        <f>H711*C706</f>
        <v>24827.58621</v>
      </c>
      <c r="J711" s="315">
        <f t="shared" ref="J711:J813" si="591">F711/I711</f>
        <v>0.174</v>
      </c>
      <c r="K711" s="282"/>
      <c r="L711" s="282"/>
      <c r="M711" s="384"/>
      <c r="N711" s="282"/>
      <c r="O711" s="282"/>
      <c r="P711" s="331"/>
      <c r="Q711" s="331"/>
      <c r="R711" s="331"/>
      <c r="S711" s="331"/>
      <c r="T711" s="331"/>
      <c r="U711" s="331"/>
      <c r="V711" s="331"/>
      <c r="W711" s="331"/>
      <c r="X711" s="331"/>
      <c r="Y711" s="331"/>
      <c r="Z711" s="331"/>
    </row>
    <row r="712">
      <c r="A712" s="335" t="str">
        <f t="shared" ref="A712:B712" si="586">A16</f>
        <v>BAL-02</v>
      </c>
      <c r="B712" s="349" t="str">
        <f t="shared" si="586"/>
        <v>Domaines schlumberger riesling</v>
      </c>
      <c r="C712" s="350">
        <f>22/$C$706</f>
        <v>0.7096774194</v>
      </c>
      <c r="D712" s="352">
        <f t="shared" si="587"/>
        <v>350</v>
      </c>
      <c r="E712" s="312">
        <f t="shared" si="588"/>
        <v>248.3870968</v>
      </c>
      <c r="F712" s="312">
        <f>E712*C706</f>
        <v>7700</v>
      </c>
      <c r="G712" s="375">
        <f t="shared" si="589"/>
        <v>1551.724138</v>
      </c>
      <c r="H712" s="312">
        <f t="shared" si="590"/>
        <v>1101.223582</v>
      </c>
      <c r="I712" s="312">
        <f>H712*C706</f>
        <v>34137.93103</v>
      </c>
      <c r="J712" s="315">
        <f t="shared" si="591"/>
        <v>0.2255555556</v>
      </c>
      <c r="K712" s="282"/>
      <c r="L712" s="282"/>
      <c r="M712" s="384"/>
      <c r="N712" s="282"/>
      <c r="O712" s="282"/>
      <c r="P712" s="290"/>
      <c r="Q712" s="290"/>
      <c r="R712" s="290"/>
      <c r="S712" s="290"/>
      <c r="T712" s="290"/>
      <c r="U712" s="290"/>
      <c r="V712" s="290"/>
      <c r="W712" s="290"/>
      <c r="X712" s="290"/>
      <c r="Y712" s="290"/>
      <c r="Z712" s="290"/>
    </row>
    <row r="713">
      <c r="A713" s="335" t="str">
        <f t="shared" ref="A713:B713" si="592">A17</f>
        <v>BAL-03</v>
      </c>
      <c r="B713" s="349" t="str">
        <f t="shared" si="592"/>
        <v>Damana 5</v>
      </c>
      <c r="C713" s="325">
        <f>17/$C$706</f>
        <v>0.5483870968</v>
      </c>
      <c r="D713" s="352">
        <f t="shared" si="587"/>
        <v>180</v>
      </c>
      <c r="E713" s="312">
        <f t="shared" si="588"/>
        <v>98.70967742</v>
      </c>
      <c r="F713" s="312">
        <f>E713*C706</f>
        <v>3060</v>
      </c>
      <c r="G713" s="375">
        <f t="shared" si="589"/>
        <v>1120.689655</v>
      </c>
      <c r="H713" s="312">
        <f t="shared" si="590"/>
        <v>614.5717464</v>
      </c>
      <c r="I713" s="312">
        <f>H713*C706</f>
        <v>19051.72414</v>
      </c>
      <c r="J713" s="315">
        <f t="shared" si="591"/>
        <v>0.1606153846</v>
      </c>
      <c r="K713" s="282"/>
      <c r="L713" s="282"/>
      <c r="M713" s="384"/>
      <c r="N713" s="282"/>
      <c r="O713" s="282"/>
      <c r="P713" s="290"/>
      <c r="Q713" s="290"/>
      <c r="R713" s="290"/>
      <c r="S713" s="290"/>
      <c r="T713" s="290"/>
      <c r="U713" s="290"/>
      <c r="V713" s="290"/>
      <c r="W713" s="290"/>
      <c r="X713" s="290"/>
      <c r="Y713" s="290"/>
      <c r="Z713" s="290"/>
    </row>
    <row r="714">
      <c r="A714" s="335" t="str">
        <f t="shared" ref="A714:B714" si="593">A18</f>
        <v>BAL-04</v>
      </c>
      <c r="B714" s="349" t="str">
        <f t="shared" si="593"/>
        <v>Charlatan </v>
      </c>
      <c r="C714" s="350">
        <f>12/$C$706</f>
        <v>0.3870967742</v>
      </c>
      <c r="D714" s="352">
        <f t="shared" si="587"/>
        <v>300</v>
      </c>
      <c r="E714" s="312">
        <f t="shared" si="588"/>
        <v>116.1290323</v>
      </c>
      <c r="F714" s="312">
        <f>E714*C706</f>
        <v>3600</v>
      </c>
      <c r="G714" s="375">
        <f t="shared" si="589"/>
        <v>1293.103448</v>
      </c>
      <c r="H714" s="312">
        <f t="shared" si="590"/>
        <v>500.5561735</v>
      </c>
      <c r="I714" s="312">
        <f>H714*C706</f>
        <v>15517.24138</v>
      </c>
      <c r="J714" s="315">
        <f t="shared" si="591"/>
        <v>0.232</v>
      </c>
      <c r="K714" s="282"/>
      <c r="L714" s="282"/>
      <c r="M714" s="384"/>
      <c r="N714" s="282"/>
      <c r="O714" s="282"/>
      <c r="P714" s="290"/>
      <c r="Q714" s="290"/>
      <c r="R714" s="290"/>
      <c r="S714" s="290"/>
      <c r="T714" s="290"/>
      <c r="U714" s="290"/>
      <c r="V714" s="290"/>
      <c r="W714" s="290"/>
      <c r="X714" s="290"/>
      <c r="Y714" s="290"/>
      <c r="Z714" s="290"/>
    </row>
    <row r="715">
      <c r="A715" s="335" t="str">
        <f t="shared" ref="A715:B715" si="594">A19</f>
        <v>BAL-05</v>
      </c>
      <c r="B715" s="349" t="str">
        <f t="shared" si="594"/>
        <v>Cuvee constance rouge</v>
      </c>
      <c r="C715" s="350">
        <f>8/$C$706</f>
        <v>0.2580645161</v>
      </c>
      <c r="D715" s="352">
        <f t="shared" si="587"/>
        <v>430</v>
      </c>
      <c r="E715" s="312">
        <f t="shared" si="588"/>
        <v>110.9677419</v>
      </c>
      <c r="F715" s="312">
        <f>E715*C706</f>
        <v>3440</v>
      </c>
      <c r="G715" s="375">
        <f t="shared" si="589"/>
        <v>1810.344828</v>
      </c>
      <c r="H715" s="312">
        <f t="shared" si="590"/>
        <v>467.185762</v>
      </c>
      <c r="I715" s="312">
        <f>H715*C706</f>
        <v>14482.75862</v>
      </c>
      <c r="J715" s="315">
        <f t="shared" si="591"/>
        <v>0.2375238095</v>
      </c>
      <c r="K715" s="282"/>
      <c r="L715" s="282"/>
      <c r="M715" s="384"/>
      <c r="N715" s="282"/>
      <c r="O715" s="282"/>
      <c r="P715" s="290"/>
      <c r="Q715" s="290"/>
      <c r="R715" s="290"/>
      <c r="S715" s="290"/>
      <c r="T715" s="290"/>
      <c r="U715" s="290"/>
      <c r="V715" s="290"/>
      <c r="W715" s="290"/>
      <c r="X715" s="290"/>
      <c r="Y715" s="290"/>
      <c r="Z715" s="290"/>
    </row>
    <row r="716">
      <c r="A716" s="335" t="str">
        <f t="shared" ref="A716:B716" si="595">A20</f>
        <v>BAL-06</v>
      </c>
      <c r="B716" s="349" t="str">
        <f t="shared" si="595"/>
        <v>Xion 2021</v>
      </c>
      <c r="C716" s="350">
        <f>19/$C$706</f>
        <v>0.6129032258</v>
      </c>
      <c r="D716" s="352">
        <f t="shared" si="587"/>
        <v>300</v>
      </c>
      <c r="E716" s="312">
        <f t="shared" si="588"/>
        <v>183.8709677</v>
      </c>
      <c r="F716" s="312">
        <f>E716*C706</f>
        <v>5700</v>
      </c>
      <c r="G716" s="375">
        <f t="shared" si="589"/>
        <v>1293.103448</v>
      </c>
      <c r="H716" s="312">
        <f t="shared" si="590"/>
        <v>792.5472747</v>
      </c>
      <c r="I716" s="312">
        <f>H716*C706</f>
        <v>24568.96552</v>
      </c>
      <c r="J716" s="315">
        <f t="shared" si="591"/>
        <v>0.232</v>
      </c>
      <c r="K716" s="282"/>
      <c r="L716" s="282"/>
      <c r="M716" s="384"/>
      <c r="N716" s="282"/>
      <c r="O716" s="282"/>
      <c r="P716" s="290"/>
      <c r="Q716" s="290"/>
      <c r="R716" s="290"/>
      <c r="S716" s="290"/>
      <c r="T716" s="290"/>
      <c r="U716" s="290"/>
      <c r="V716" s="290"/>
      <c r="W716" s="290"/>
      <c r="X716" s="290"/>
      <c r="Y716" s="290"/>
      <c r="Z716" s="290"/>
    </row>
    <row r="717">
      <c r="A717" s="335" t="str">
        <f t="shared" ref="A717:B717" si="596">A21</f>
        <v>BAL-07</v>
      </c>
      <c r="B717" s="349" t="str">
        <f t="shared" si="596"/>
        <v>Monte Xanic Selección</v>
      </c>
      <c r="C717" s="350">
        <f>13/$C$706</f>
        <v>0.4193548387</v>
      </c>
      <c r="D717" s="352">
        <f t="shared" si="587"/>
        <v>390</v>
      </c>
      <c r="E717" s="312">
        <f t="shared" si="588"/>
        <v>163.5483871</v>
      </c>
      <c r="F717" s="312">
        <f>E717*C706</f>
        <v>5070</v>
      </c>
      <c r="G717" s="375">
        <f t="shared" si="589"/>
        <v>1551.724138</v>
      </c>
      <c r="H717" s="312">
        <f t="shared" si="590"/>
        <v>650.7230256</v>
      </c>
      <c r="I717" s="312">
        <f>H717*C706</f>
        <v>20172.41379</v>
      </c>
      <c r="J717" s="315">
        <f t="shared" si="591"/>
        <v>0.2513333333</v>
      </c>
      <c r="K717" s="282"/>
      <c r="L717" s="282"/>
      <c r="M717" s="384"/>
      <c r="N717" s="282"/>
      <c r="O717" s="282"/>
      <c r="P717" s="290"/>
      <c r="Q717" s="290"/>
      <c r="R717" s="290"/>
      <c r="S717" s="290"/>
      <c r="T717" s="290"/>
      <c r="U717" s="290"/>
      <c r="V717" s="290"/>
      <c r="W717" s="290"/>
      <c r="X717" s="290"/>
      <c r="Y717" s="290"/>
      <c r="Z717" s="290"/>
    </row>
    <row r="718">
      <c r="A718" s="335" t="str">
        <f t="shared" ref="A718:B718" si="597">A22</f>
        <v>BAL-08</v>
      </c>
      <c r="B718" s="349" t="str">
        <f t="shared" si="597"/>
        <v>Matua </v>
      </c>
      <c r="C718" s="350">
        <f>25/$C$706</f>
        <v>0.8064516129</v>
      </c>
      <c r="D718" s="352">
        <f t="shared" si="587"/>
        <v>270</v>
      </c>
      <c r="E718" s="312">
        <f t="shared" si="588"/>
        <v>217.7419355</v>
      </c>
      <c r="F718" s="312">
        <f>E718*C706</f>
        <v>6750</v>
      </c>
      <c r="G718" s="375">
        <f t="shared" si="589"/>
        <v>1034.482759</v>
      </c>
      <c r="H718" s="312">
        <f t="shared" si="590"/>
        <v>834.2602892</v>
      </c>
      <c r="I718" s="312">
        <f>H718*C706</f>
        <v>25862.06897</v>
      </c>
      <c r="J718" s="315">
        <f t="shared" si="591"/>
        <v>0.261</v>
      </c>
      <c r="K718" s="282"/>
      <c r="L718" s="282"/>
      <c r="M718" s="384"/>
      <c r="N718" s="282"/>
      <c r="O718" s="282"/>
      <c r="P718" s="290"/>
      <c r="Q718" s="290"/>
      <c r="R718" s="290"/>
      <c r="S718" s="290"/>
      <c r="T718" s="290"/>
      <c r="U718" s="290"/>
      <c r="V718" s="290"/>
      <c r="W718" s="290"/>
      <c r="X718" s="290"/>
      <c r="Y718" s="290"/>
      <c r="Z718" s="290"/>
    </row>
    <row r="719">
      <c r="A719" s="335" t="str">
        <f t="shared" ref="A719:B719" si="598">A23</f>
        <v>BAL-09</v>
      </c>
      <c r="B719" s="349" t="str">
        <f t="shared" si="598"/>
        <v>Coueaux bourguignons Albert Bichot</v>
      </c>
      <c r="C719" s="350">
        <f>20/$C$706</f>
        <v>0.6451612903</v>
      </c>
      <c r="D719" s="352">
        <f t="shared" si="587"/>
        <v>280</v>
      </c>
      <c r="E719" s="312">
        <f t="shared" si="588"/>
        <v>180.6451613</v>
      </c>
      <c r="F719" s="312">
        <f>E719*C706</f>
        <v>5600</v>
      </c>
      <c r="G719" s="375">
        <f t="shared" si="589"/>
        <v>1206.896552</v>
      </c>
      <c r="H719" s="312">
        <f t="shared" si="590"/>
        <v>778.6429366</v>
      </c>
      <c r="I719" s="312">
        <f>H719*C706</f>
        <v>24137.93103</v>
      </c>
      <c r="J719" s="315">
        <f t="shared" si="591"/>
        <v>0.232</v>
      </c>
      <c r="K719" s="282"/>
      <c r="L719" s="282"/>
      <c r="M719" s="384"/>
      <c r="N719" s="282"/>
      <c r="O719" s="282"/>
      <c r="P719" s="290"/>
      <c r="Q719" s="290"/>
      <c r="R719" s="290"/>
      <c r="S719" s="290"/>
      <c r="T719" s="290"/>
      <c r="U719" s="290"/>
      <c r="V719" s="290"/>
      <c r="W719" s="290"/>
      <c r="X719" s="290"/>
      <c r="Y719" s="290"/>
      <c r="Z719" s="290"/>
    </row>
    <row r="720">
      <c r="A720" s="335" t="str">
        <f t="shared" ref="A720:B720" si="599">A24</f>
        <v>BAL-10</v>
      </c>
      <c r="B720" s="349" t="str">
        <f t="shared" si="599"/>
        <v>Corral de campanas</v>
      </c>
      <c r="C720" s="350">
        <f>17/$C$706</f>
        <v>0.5483870968</v>
      </c>
      <c r="D720" s="352">
        <f t="shared" si="587"/>
        <v>430</v>
      </c>
      <c r="E720" s="312">
        <f t="shared" si="588"/>
        <v>235.8064516</v>
      </c>
      <c r="F720" s="312">
        <f>E720*C706</f>
        <v>7310</v>
      </c>
      <c r="G720" s="375">
        <f t="shared" si="589"/>
        <v>1637.931034</v>
      </c>
      <c r="H720" s="312">
        <f t="shared" si="590"/>
        <v>898.2202447</v>
      </c>
      <c r="I720" s="312">
        <f>H720*C706</f>
        <v>27844.82759</v>
      </c>
      <c r="J720" s="315">
        <f t="shared" si="591"/>
        <v>0.2625263158</v>
      </c>
      <c r="K720" s="282"/>
      <c r="L720" s="282"/>
      <c r="M720" s="384"/>
      <c r="N720" s="282"/>
      <c r="O720" s="282"/>
      <c r="P720" s="290"/>
      <c r="Q720" s="290"/>
      <c r="R720" s="290"/>
      <c r="S720" s="290"/>
      <c r="T720" s="290"/>
      <c r="U720" s="290"/>
      <c r="V720" s="290"/>
      <c r="W720" s="290"/>
      <c r="X720" s="290"/>
      <c r="Y720" s="290"/>
      <c r="Z720" s="290"/>
    </row>
    <row r="721">
      <c r="A721" s="335" t="str">
        <f t="shared" ref="A721:B721" si="600">A25</f>
        <v>BAL-11</v>
      </c>
      <c r="B721" s="349" t="str">
        <f t="shared" si="600"/>
        <v>Cerveza Corona</v>
      </c>
      <c r="C721" s="325">
        <v>9.0</v>
      </c>
      <c r="D721" s="352">
        <f t="shared" si="587"/>
        <v>14</v>
      </c>
      <c r="E721" s="312">
        <f t="shared" si="588"/>
        <v>126</v>
      </c>
      <c r="F721" s="312">
        <f>E721*C706</f>
        <v>3906</v>
      </c>
      <c r="G721" s="375">
        <f t="shared" si="589"/>
        <v>60.34482759</v>
      </c>
      <c r="H721" s="312">
        <f t="shared" si="590"/>
        <v>543.1034483</v>
      </c>
      <c r="I721" s="312">
        <f>H721*C706</f>
        <v>16836.2069</v>
      </c>
      <c r="J721" s="315">
        <f t="shared" si="591"/>
        <v>0.232</v>
      </c>
      <c r="K721" s="282"/>
      <c r="L721" s="282"/>
      <c r="M721" s="384"/>
      <c r="N721" s="282"/>
      <c r="O721" s="282"/>
      <c r="P721" s="290"/>
      <c r="Q721" s="290"/>
      <c r="R721" s="290"/>
      <c r="S721" s="290"/>
      <c r="T721" s="290"/>
      <c r="U721" s="290"/>
      <c r="V721" s="290"/>
      <c r="W721" s="290"/>
      <c r="X721" s="290"/>
      <c r="Y721" s="290"/>
      <c r="Z721" s="290"/>
    </row>
    <row r="722">
      <c r="A722" s="335" t="str">
        <f t="shared" ref="A722:B722" si="601">A26</f>
        <v>BAL-12</v>
      </c>
      <c r="B722" s="349" t="str">
        <f t="shared" si="601"/>
        <v>Cerveza Victoria</v>
      </c>
      <c r="C722" s="325">
        <v>4.0</v>
      </c>
      <c r="D722" s="352">
        <f t="shared" si="587"/>
        <v>14</v>
      </c>
      <c r="E722" s="312">
        <f t="shared" si="588"/>
        <v>56</v>
      </c>
      <c r="F722" s="312">
        <f>E722*C706</f>
        <v>1736</v>
      </c>
      <c r="G722" s="375">
        <f t="shared" si="589"/>
        <v>60.34482759</v>
      </c>
      <c r="H722" s="312">
        <f t="shared" si="590"/>
        <v>241.3793103</v>
      </c>
      <c r="I722" s="312">
        <f>H722*C706</f>
        <v>7482.758621</v>
      </c>
      <c r="J722" s="315">
        <f t="shared" si="591"/>
        <v>0.232</v>
      </c>
      <c r="K722" s="282"/>
      <c r="L722" s="282"/>
      <c r="M722" s="384"/>
      <c r="N722" s="282"/>
      <c r="O722" s="282"/>
      <c r="P722" s="290"/>
      <c r="Q722" s="290"/>
      <c r="R722" s="290"/>
      <c r="S722" s="290"/>
      <c r="T722" s="290"/>
      <c r="U722" s="290"/>
      <c r="V722" s="290"/>
      <c r="W722" s="290"/>
      <c r="X722" s="290"/>
      <c r="Y722" s="290"/>
      <c r="Z722" s="290"/>
    </row>
    <row r="723">
      <c r="A723" s="335" t="str">
        <f t="shared" ref="A723:B723" si="602">A27</f>
        <v>BAL-13</v>
      </c>
      <c r="B723" s="349" t="str">
        <f t="shared" si="602"/>
        <v>Modelo Especial</v>
      </c>
      <c r="C723" s="325">
        <v>6.0</v>
      </c>
      <c r="D723" s="352">
        <f t="shared" si="587"/>
        <v>12</v>
      </c>
      <c r="E723" s="312">
        <f t="shared" si="588"/>
        <v>72</v>
      </c>
      <c r="F723" s="312">
        <f>E723*C706</f>
        <v>2232</v>
      </c>
      <c r="G723" s="375">
        <f t="shared" si="589"/>
        <v>60.34482759</v>
      </c>
      <c r="H723" s="312">
        <f t="shared" si="590"/>
        <v>362.0689655</v>
      </c>
      <c r="I723" s="312">
        <f>H723*C706</f>
        <v>11224.13793</v>
      </c>
      <c r="J723" s="315">
        <f t="shared" si="591"/>
        <v>0.1988571429</v>
      </c>
      <c r="K723" s="282"/>
      <c r="L723" s="282"/>
      <c r="M723" s="384"/>
      <c r="N723" s="282"/>
      <c r="O723" s="282"/>
      <c r="P723" s="290"/>
      <c r="Q723" s="290"/>
      <c r="R723" s="290"/>
      <c r="S723" s="290"/>
      <c r="T723" s="290"/>
      <c r="U723" s="290"/>
      <c r="V723" s="290"/>
      <c r="W723" s="290"/>
      <c r="X723" s="290"/>
      <c r="Y723" s="290"/>
      <c r="Z723" s="290"/>
    </row>
    <row r="724">
      <c r="A724" s="335" t="str">
        <f t="shared" ref="A724:B724" si="603">A28</f>
        <v>BAL-14</v>
      </c>
      <c r="B724" s="349" t="str">
        <f t="shared" si="603"/>
        <v>Negra Modelo</v>
      </c>
      <c r="C724" s="325">
        <v>6.0</v>
      </c>
      <c r="D724" s="352">
        <f t="shared" si="587"/>
        <v>12</v>
      </c>
      <c r="E724" s="312">
        <f t="shared" si="588"/>
        <v>72</v>
      </c>
      <c r="F724" s="312">
        <f>E724*C706</f>
        <v>2232</v>
      </c>
      <c r="G724" s="375">
        <f t="shared" si="589"/>
        <v>60.34482759</v>
      </c>
      <c r="H724" s="312">
        <f t="shared" si="590"/>
        <v>362.0689655</v>
      </c>
      <c r="I724" s="312">
        <f>H724*C706</f>
        <v>11224.13793</v>
      </c>
      <c r="J724" s="315">
        <f t="shared" si="591"/>
        <v>0.1988571429</v>
      </c>
      <c r="K724" s="282"/>
      <c r="L724" s="282"/>
      <c r="M724" s="384"/>
      <c r="N724" s="282"/>
      <c r="O724" s="282"/>
      <c r="P724" s="290"/>
      <c r="Q724" s="290"/>
      <c r="R724" s="290"/>
      <c r="S724" s="290"/>
      <c r="T724" s="290"/>
      <c r="U724" s="290"/>
      <c r="V724" s="290"/>
      <c r="W724" s="290"/>
      <c r="X724" s="290"/>
      <c r="Y724" s="290"/>
      <c r="Z724" s="290"/>
    </row>
    <row r="725">
      <c r="A725" s="335" t="str">
        <f t="shared" ref="A725:B725" si="604">A29</f>
        <v>BAL-15</v>
      </c>
      <c r="B725" s="349" t="str">
        <f t="shared" si="604"/>
        <v>Hofbrau Schwarze</v>
      </c>
      <c r="C725" s="350">
        <f t="shared" ref="C725:C726" si="606">29/$C$706</f>
        <v>0.935483871</v>
      </c>
      <c r="D725" s="352">
        <f t="shared" si="587"/>
        <v>50</v>
      </c>
      <c r="E725" s="312">
        <f t="shared" si="588"/>
        <v>46.77419355</v>
      </c>
      <c r="F725" s="312">
        <f>E725*C706</f>
        <v>1450</v>
      </c>
      <c r="G725" s="375">
        <f t="shared" si="589"/>
        <v>163.7931034</v>
      </c>
      <c r="H725" s="312">
        <f t="shared" si="590"/>
        <v>153.2258065</v>
      </c>
      <c r="I725" s="312">
        <f>H725*C706</f>
        <v>4750</v>
      </c>
      <c r="J725" s="315">
        <f t="shared" si="591"/>
        <v>0.3052631579</v>
      </c>
      <c r="K725" s="282"/>
      <c r="L725" s="282"/>
      <c r="M725" s="384"/>
      <c r="N725" s="282"/>
      <c r="O725" s="282"/>
      <c r="P725" s="290"/>
      <c r="Q725" s="290"/>
      <c r="R725" s="290"/>
      <c r="S725" s="290"/>
      <c r="T725" s="290"/>
      <c r="U725" s="290"/>
      <c r="V725" s="290"/>
      <c r="W725" s="290"/>
      <c r="X725" s="290"/>
      <c r="Y725" s="290"/>
      <c r="Z725" s="290"/>
    </row>
    <row r="726">
      <c r="A726" s="335" t="str">
        <f t="shared" ref="A726:B726" si="605">A30</f>
        <v>BAL-16</v>
      </c>
      <c r="B726" s="349" t="str">
        <f t="shared" si="605"/>
        <v>Paulaner Weissbier Dunkel</v>
      </c>
      <c r="C726" s="350">
        <f t="shared" si="606"/>
        <v>0.935483871</v>
      </c>
      <c r="D726" s="352">
        <f t="shared" si="587"/>
        <v>50</v>
      </c>
      <c r="E726" s="312">
        <f t="shared" si="588"/>
        <v>46.77419355</v>
      </c>
      <c r="F726" s="312">
        <f>E726*C706</f>
        <v>1450</v>
      </c>
      <c r="G726" s="375">
        <f t="shared" si="589"/>
        <v>163.7931034</v>
      </c>
      <c r="H726" s="312">
        <f t="shared" si="590"/>
        <v>153.2258065</v>
      </c>
      <c r="I726" s="312">
        <f>H726*C706</f>
        <v>4750</v>
      </c>
      <c r="J726" s="315">
        <f t="shared" si="591"/>
        <v>0.3052631579</v>
      </c>
      <c r="K726" s="282"/>
      <c r="L726" s="282"/>
      <c r="M726" s="384"/>
      <c r="N726" s="282"/>
      <c r="O726" s="282"/>
      <c r="P726" s="331"/>
      <c r="Q726" s="331"/>
      <c r="R726" s="331"/>
      <c r="S726" s="331"/>
      <c r="T726" s="331"/>
      <c r="U726" s="331"/>
      <c r="V726" s="331"/>
      <c r="W726" s="331"/>
      <c r="X726" s="331"/>
      <c r="Y726" s="331"/>
      <c r="Z726" s="331"/>
    </row>
    <row r="727">
      <c r="A727" s="335" t="str">
        <f t="shared" ref="A727:B727" si="607">A31</f>
        <v>BAL-17</v>
      </c>
      <c r="B727" s="349" t="str">
        <f t="shared" si="607"/>
        <v>Leffe Brune </v>
      </c>
      <c r="C727" s="350">
        <f>25/$C$706</f>
        <v>0.8064516129</v>
      </c>
      <c r="D727" s="352">
        <f t="shared" si="587"/>
        <v>27</v>
      </c>
      <c r="E727" s="312">
        <f t="shared" si="588"/>
        <v>21.77419355</v>
      </c>
      <c r="F727" s="312">
        <f>E727*C706</f>
        <v>675</v>
      </c>
      <c r="G727" s="375">
        <f t="shared" si="589"/>
        <v>94.82758621</v>
      </c>
      <c r="H727" s="312">
        <f t="shared" si="590"/>
        <v>76.47385984</v>
      </c>
      <c r="I727" s="312">
        <f>H727*C706</f>
        <v>2370.689655</v>
      </c>
      <c r="J727" s="315">
        <f t="shared" si="591"/>
        <v>0.2847272727</v>
      </c>
      <c r="K727" s="282"/>
      <c r="L727" s="282"/>
      <c r="M727" s="384"/>
      <c r="N727" s="282"/>
      <c r="O727" s="282"/>
      <c r="P727" s="290"/>
      <c r="Q727" s="290"/>
      <c r="R727" s="290"/>
      <c r="S727" s="290"/>
      <c r="T727" s="290"/>
      <c r="U727" s="290"/>
      <c r="V727" s="290"/>
      <c r="W727" s="290"/>
      <c r="X727" s="290"/>
      <c r="Y727" s="290"/>
      <c r="Z727" s="290"/>
    </row>
    <row r="728">
      <c r="A728" s="335" t="str">
        <f t="shared" ref="A728:B728" si="608">A32</f>
        <v>BAL-18</v>
      </c>
      <c r="B728" s="349" t="str">
        <f t="shared" si="608"/>
        <v>Pueblito Hercules </v>
      </c>
      <c r="C728" s="350">
        <f>27/$C$706</f>
        <v>0.8709677419</v>
      </c>
      <c r="D728" s="352">
        <f t="shared" si="587"/>
        <v>45</v>
      </c>
      <c r="E728" s="312">
        <f t="shared" si="588"/>
        <v>39.19354839</v>
      </c>
      <c r="F728" s="312">
        <f>E728*C706</f>
        <v>1215</v>
      </c>
      <c r="G728" s="375">
        <f t="shared" si="589"/>
        <v>155.1724138</v>
      </c>
      <c r="H728" s="312">
        <f t="shared" si="590"/>
        <v>135.1501669</v>
      </c>
      <c r="I728" s="312">
        <f>H728*C706</f>
        <v>4189.655172</v>
      </c>
      <c r="J728" s="315">
        <f t="shared" si="591"/>
        <v>0.29</v>
      </c>
      <c r="K728" s="282"/>
      <c r="L728" s="282"/>
      <c r="M728" s="384"/>
      <c r="N728" s="282"/>
      <c r="O728" s="282"/>
      <c r="P728" s="290"/>
      <c r="Q728" s="290"/>
      <c r="R728" s="290"/>
      <c r="S728" s="290"/>
      <c r="T728" s="290"/>
      <c r="U728" s="290"/>
      <c r="V728" s="290"/>
      <c r="W728" s="290"/>
      <c r="X728" s="290"/>
      <c r="Y728" s="290"/>
      <c r="Z728" s="290"/>
    </row>
    <row r="729">
      <c r="A729" s="335" t="str">
        <f t="shared" ref="A729:B729" si="609">A33</f>
        <v>BAL-19</v>
      </c>
      <c r="B729" s="349" t="str">
        <f t="shared" si="609"/>
        <v>Colimita </v>
      </c>
      <c r="C729" s="325">
        <v>1.0</v>
      </c>
      <c r="D729" s="352">
        <f t="shared" si="587"/>
        <v>26</v>
      </c>
      <c r="E729" s="312">
        <f t="shared" si="588"/>
        <v>26</v>
      </c>
      <c r="F729" s="312">
        <f>E729*C706</f>
        <v>806</v>
      </c>
      <c r="G729" s="375">
        <f t="shared" si="589"/>
        <v>86.20689655</v>
      </c>
      <c r="H729" s="312">
        <f t="shared" si="590"/>
        <v>86.20689655</v>
      </c>
      <c r="I729" s="312">
        <f>H729*C706</f>
        <v>2672.413793</v>
      </c>
      <c r="J729" s="315">
        <f t="shared" si="591"/>
        <v>0.3016</v>
      </c>
      <c r="K729" s="282"/>
      <c r="L729" s="282"/>
      <c r="M729" s="384"/>
      <c r="N729" s="282"/>
      <c r="O729" s="282"/>
      <c r="P729" s="290"/>
      <c r="Q729" s="290"/>
      <c r="R729" s="290"/>
      <c r="S729" s="290"/>
      <c r="T729" s="290"/>
      <c r="U729" s="290"/>
      <c r="V729" s="290"/>
      <c r="W729" s="290"/>
      <c r="X729" s="290"/>
      <c r="Y729" s="290"/>
      <c r="Z729" s="290"/>
    </row>
    <row r="730">
      <c r="A730" s="335" t="str">
        <f t="shared" ref="A730:B730" si="610">A34</f>
        <v>BAL-20</v>
      </c>
      <c r="B730" s="349" t="str">
        <f t="shared" si="610"/>
        <v>Insurgente rompe olas IPA</v>
      </c>
      <c r="C730" s="350">
        <f>29/$C$706</f>
        <v>0.935483871</v>
      </c>
      <c r="D730" s="352">
        <f t="shared" si="587"/>
        <v>30</v>
      </c>
      <c r="E730" s="312">
        <f t="shared" si="588"/>
        <v>28.06451613</v>
      </c>
      <c r="F730" s="312">
        <f>E730*C706</f>
        <v>870</v>
      </c>
      <c r="G730" s="375">
        <f t="shared" si="589"/>
        <v>99.13793103</v>
      </c>
      <c r="H730" s="312">
        <f t="shared" si="590"/>
        <v>92.74193548</v>
      </c>
      <c r="I730" s="312">
        <f>H730*C706</f>
        <v>2875</v>
      </c>
      <c r="J730" s="315">
        <f t="shared" si="591"/>
        <v>0.3026086957</v>
      </c>
      <c r="K730" s="282"/>
      <c r="L730" s="282"/>
      <c r="M730" s="384"/>
      <c r="N730" s="282"/>
      <c r="O730" s="282"/>
      <c r="P730" s="290"/>
      <c r="Q730" s="290"/>
      <c r="R730" s="290"/>
      <c r="S730" s="290"/>
      <c r="T730" s="290"/>
      <c r="U730" s="290"/>
      <c r="V730" s="290"/>
      <c r="W730" s="290"/>
      <c r="X730" s="290"/>
      <c r="Y730" s="290"/>
      <c r="Z730" s="290"/>
    </row>
    <row r="731">
      <c r="A731" s="335" t="str">
        <f t="shared" ref="A731:B731" si="611">A35</f>
        <v>BNA-01</v>
      </c>
      <c r="B731" s="349" t="str">
        <f t="shared" si="611"/>
        <v>Coca Cola</v>
      </c>
      <c r="C731" s="325">
        <v>4.0</v>
      </c>
      <c r="D731" s="352">
        <f t="shared" si="587"/>
        <v>17</v>
      </c>
      <c r="E731" s="312">
        <f t="shared" si="588"/>
        <v>68</v>
      </c>
      <c r="F731" s="312">
        <f>E731*C706</f>
        <v>2108</v>
      </c>
      <c r="G731" s="375">
        <f t="shared" si="589"/>
        <v>56.03448276</v>
      </c>
      <c r="H731" s="312">
        <f t="shared" si="590"/>
        <v>224.137931</v>
      </c>
      <c r="I731" s="312">
        <f>H731*C706</f>
        <v>6948.275862</v>
      </c>
      <c r="J731" s="315">
        <f t="shared" si="591"/>
        <v>0.3033846154</v>
      </c>
      <c r="K731" s="282"/>
      <c r="L731" s="282"/>
      <c r="M731" s="384"/>
      <c r="N731" s="282"/>
      <c r="O731" s="282"/>
      <c r="P731" s="290"/>
      <c r="Q731" s="290"/>
      <c r="R731" s="290"/>
      <c r="S731" s="290"/>
      <c r="T731" s="290"/>
      <c r="U731" s="290"/>
      <c r="V731" s="290"/>
      <c r="W731" s="290"/>
      <c r="X731" s="290"/>
      <c r="Y731" s="290"/>
      <c r="Z731" s="290"/>
    </row>
    <row r="732">
      <c r="A732" s="335" t="str">
        <f t="shared" ref="A732:B732" si="612">A36</f>
        <v>BNA-02</v>
      </c>
      <c r="B732" s="349" t="str">
        <f t="shared" si="612"/>
        <v>Coca Cola Zero</v>
      </c>
      <c r="C732" s="325">
        <v>2.0</v>
      </c>
      <c r="D732" s="352">
        <f t="shared" si="587"/>
        <v>17</v>
      </c>
      <c r="E732" s="312">
        <f t="shared" si="588"/>
        <v>34</v>
      </c>
      <c r="F732" s="312">
        <f>E732*C706</f>
        <v>1054</v>
      </c>
      <c r="G732" s="375">
        <f t="shared" si="589"/>
        <v>56.03448276</v>
      </c>
      <c r="H732" s="312">
        <f t="shared" si="590"/>
        <v>112.0689655</v>
      </c>
      <c r="I732" s="312">
        <f>H732*C706</f>
        <v>3474.137931</v>
      </c>
      <c r="J732" s="315">
        <f t="shared" si="591"/>
        <v>0.3033846154</v>
      </c>
      <c r="K732" s="282"/>
      <c r="L732" s="282"/>
      <c r="M732" s="384"/>
      <c r="N732" s="282"/>
      <c r="O732" s="282"/>
      <c r="P732" s="290"/>
      <c r="Q732" s="290"/>
      <c r="R732" s="290"/>
      <c r="S732" s="290"/>
      <c r="T732" s="290"/>
      <c r="U732" s="290"/>
      <c r="V732" s="290"/>
      <c r="W732" s="290"/>
      <c r="X732" s="290"/>
      <c r="Y732" s="290"/>
      <c r="Z732" s="290"/>
    </row>
    <row r="733">
      <c r="A733" s="335" t="str">
        <f t="shared" ref="A733:B733" si="613">A37</f>
        <v>BNA-03</v>
      </c>
      <c r="B733" s="349" t="str">
        <f t="shared" si="613"/>
        <v>Coca Cola Light</v>
      </c>
      <c r="C733" s="325">
        <v>3.0</v>
      </c>
      <c r="D733" s="352">
        <f t="shared" si="587"/>
        <v>17</v>
      </c>
      <c r="E733" s="312">
        <f t="shared" si="588"/>
        <v>51</v>
      </c>
      <c r="F733" s="312">
        <f>E733*C706</f>
        <v>1581</v>
      </c>
      <c r="G733" s="375">
        <f t="shared" si="589"/>
        <v>56.03448276</v>
      </c>
      <c r="H733" s="312">
        <f t="shared" si="590"/>
        <v>168.1034483</v>
      </c>
      <c r="I733" s="312">
        <f>H733*C706</f>
        <v>5211.206897</v>
      </c>
      <c r="J733" s="315">
        <f t="shared" si="591"/>
        <v>0.3033846154</v>
      </c>
      <c r="K733" s="282"/>
      <c r="L733" s="282"/>
      <c r="M733" s="384"/>
      <c r="N733" s="282"/>
      <c r="O733" s="282"/>
      <c r="P733" s="290"/>
      <c r="Q733" s="290"/>
      <c r="R733" s="290"/>
      <c r="S733" s="290"/>
      <c r="T733" s="290"/>
      <c r="U733" s="290"/>
      <c r="V733" s="290"/>
      <c r="W733" s="290"/>
      <c r="X733" s="290"/>
      <c r="Y733" s="290"/>
      <c r="Z733" s="290"/>
    </row>
    <row r="734">
      <c r="A734" s="335" t="str">
        <f t="shared" ref="A734:B734" si="614">A38</f>
        <v>BNA-04</v>
      </c>
      <c r="B734" s="349" t="str">
        <f t="shared" si="614"/>
        <v>Sidral</v>
      </c>
      <c r="C734" s="325">
        <v>2.0</v>
      </c>
      <c r="D734" s="352">
        <f t="shared" si="587"/>
        <v>15</v>
      </c>
      <c r="E734" s="312">
        <f t="shared" si="588"/>
        <v>30</v>
      </c>
      <c r="F734" s="312">
        <f>E734*C706</f>
        <v>930</v>
      </c>
      <c r="G734" s="375">
        <f t="shared" si="589"/>
        <v>56.03448276</v>
      </c>
      <c r="H734" s="312">
        <f t="shared" si="590"/>
        <v>112.0689655</v>
      </c>
      <c r="I734" s="312">
        <f>H734*C706</f>
        <v>3474.137931</v>
      </c>
      <c r="J734" s="315">
        <f t="shared" si="591"/>
        <v>0.2676923077</v>
      </c>
      <c r="K734" s="282"/>
      <c r="L734" s="282"/>
      <c r="M734" s="384"/>
      <c r="N734" s="282"/>
      <c r="O734" s="282"/>
      <c r="P734" s="290"/>
      <c r="Q734" s="290"/>
      <c r="R734" s="290"/>
      <c r="S734" s="290"/>
      <c r="T734" s="290"/>
      <c r="U734" s="290"/>
      <c r="V734" s="290"/>
      <c r="W734" s="290"/>
      <c r="X734" s="290"/>
      <c r="Y734" s="290"/>
      <c r="Z734" s="290"/>
    </row>
    <row r="735">
      <c r="A735" s="335" t="str">
        <f t="shared" ref="A735:B735" si="615">A39</f>
        <v>BNA-05</v>
      </c>
      <c r="B735" s="349" t="str">
        <f t="shared" si="615"/>
        <v>Sprite</v>
      </c>
      <c r="C735" s="325">
        <v>1.0</v>
      </c>
      <c r="D735" s="352">
        <f t="shared" si="587"/>
        <v>16</v>
      </c>
      <c r="E735" s="312">
        <f t="shared" si="588"/>
        <v>16</v>
      </c>
      <c r="F735" s="312">
        <f>E735*C706</f>
        <v>496</v>
      </c>
      <c r="G735" s="375">
        <f t="shared" si="589"/>
        <v>56.03448276</v>
      </c>
      <c r="H735" s="312">
        <f t="shared" si="590"/>
        <v>56.03448276</v>
      </c>
      <c r="I735" s="312">
        <f>H735*C706</f>
        <v>1737.068966</v>
      </c>
      <c r="J735" s="315">
        <f t="shared" si="591"/>
        <v>0.2855384615</v>
      </c>
      <c r="K735" s="282"/>
      <c r="L735" s="282"/>
      <c r="M735" s="384"/>
      <c r="N735" s="282"/>
      <c r="O735" s="282"/>
      <c r="P735" s="290"/>
      <c r="Q735" s="290"/>
      <c r="R735" s="290"/>
      <c r="S735" s="290"/>
      <c r="T735" s="290"/>
      <c r="U735" s="290"/>
      <c r="V735" s="290"/>
      <c r="W735" s="290"/>
      <c r="X735" s="290"/>
      <c r="Y735" s="290"/>
      <c r="Z735" s="290"/>
    </row>
    <row r="736">
      <c r="A736" s="335" t="str">
        <f t="shared" ref="A736:B736" si="616">A40</f>
        <v>BNA-06</v>
      </c>
      <c r="B736" s="349" t="str">
        <f t="shared" si="616"/>
        <v>Fresca</v>
      </c>
      <c r="C736" s="350">
        <f>26/$C$706</f>
        <v>0.8387096774</v>
      </c>
      <c r="D736" s="352">
        <f t="shared" si="587"/>
        <v>15</v>
      </c>
      <c r="E736" s="312">
        <f t="shared" si="588"/>
        <v>12.58064516</v>
      </c>
      <c r="F736" s="312">
        <f>E736*C706</f>
        <v>390</v>
      </c>
      <c r="G736" s="375">
        <f t="shared" si="589"/>
        <v>56.03448276</v>
      </c>
      <c r="H736" s="312">
        <f t="shared" si="590"/>
        <v>46.99666296</v>
      </c>
      <c r="I736" s="312">
        <f>H736*C706</f>
        <v>1456.896552</v>
      </c>
      <c r="J736" s="315">
        <f t="shared" si="591"/>
        <v>0.2676923077</v>
      </c>
      <c r="K736" s="282"/>
      <c r="L736" s="282"/>
      <c r="M736" s="384"/>
      <c r="N736" s="282"/>
      <c r="O736" s="282"/>
      <c r="P736" s="290"/>
      <c r="Q736" s="290"/>
      <c r="R736" s="290"/>
      <c r="S736" s="290"/>
      <c r="T736" s="290"/>
      <c r="U736" s="290"/>
      <c r="V736" s="290"/>
      <c r="W736" s="290"/>
      <c r="X736" s="290"/>
      <c r="Y736" s="290"/>
      <c r="Z736" s="290"/>
    </row>
    <row r="737">
      <c r="A737" s="335" t="str">
        <f t="shared" ref="A737:B737" si="617">A41</f>
        <v>BNA-07</v>
      </c>
      <c r="B737" s="349" t="str">
        <f t="shared" si="617"/>
        <v>Fanta</v>
      </c>
      <c r="C737" s="350">
        <f>17/$C$706</f>
        <v>0.5483870968</v>
      </c>
      <c r="D737" s="352">
        <f t="shared" si="587"/>
        <v>16</v>
      </c>
      <c r="E737" s="312">
        <f t="shared" si="588"/>
        <v>8.774193548</v>
      </c>
      <c r="F737" s="312">
        <f>E737*C706</f>
        <v>272</v>
      </c>
      <c r="G737" s="375">
        <f t="shared" si="589"/>
        <v>56.03448276</v>
      </c>
      <c r="H737" s="312">
        <f t="shared" si="590"/>
        <v>30.72858732</v>
      </c>
      <c r="I737" s="312">
        <f>H737*C706</f>
        <v>952.5862069</v>
      </c>
      <c r="J737" s="315">
        <f t="shared" si="591"/>
        <v>0.2855384615</v>
      </c>
      <c r="K737" s="282"/>
      <c r="L737" s="282"/>
      <c r="M737" s="384"/>
      <c r="N737" s="282"/>
      <c r="O737" s="282"/>
      <c r="P737" s="290"/>
      <c r="Q737" s="290"/>
      <c r="R737" s="290"/>
      <c r="S737" s="290"/>
      <c r="T737" s="290"/>
      <c r="U737" s="290"/>
      <c r="V737" s="290"/>
      <c r="W737" s="290"/>
      <c r="X737" s="290"/>
      <c r="Y737" s="290"/>
      <c r="Z737" s="290"/>
    </row>
    <row r="738">
      <c r="A738" s="335" t="str">
        <f t="shared" ref="A738:B738" si="618">A42</f>
        <v>BNA-08</v>
      </c>
      <c r="B738" s="349" t="str">
        <f t="shared" si="618"/>
        <v>Agua embotellada Ciel</v>
      </c>
      <c r="C738" s="350">
        <f>20/$C$706</f>
        <v>0.6451612903</v>
      </c>
      <c r="D738" s="352">
        <f t="shared" si="587"/>
        <v>8</v>
      </c>
      <c r="E738" s="312">
        <f t="shared" si="588"/>
        <v>5.161290323</v>
      </c>
      <c r="F738" s="312">
        <f>E738*C706</f>
        <v>160</v>
      </c>
      <c r="G738" s="375">
        <f t="shared" si="589"/>
        <v>43.10344828</v>
      </c>
      <c r="H738" s="312">
        <f t="shared" si="590"/>
        <v>27.80867631</v>
      </c>
      <c r="I738" s="312">
        <f>H738*C706</f>
        <v>862.0689655</v>
      </c>
      <c r="J738" s="315">
        <f t="shared" si="591"/>
        <v>0.1856</v>
      </c>
      <c r="K738" s="282"/>
      <c r="L738" s="282"/>
      <c r="M738" s="384"/>
      <c r="N738" s="282"/>
      <c r="O738" s="282"/>
      <c r="P738" s="290"/>
      <c r="Q738" s="290"/>
      <c r="R738" s="290"/>
      <c r="S738" s="290"/>
      <c r="T738" s="290"/>
      <c r="U738" s="290"/>
      <c r="V738" s="290"/>
      <c r="W738" s="290"/>
      <c r="X738" s="290"/>
      <c r="Y738" s="290"/>
      <c r="Z738" s="290"/>
    </row>
    <row r="739">
      <c r="A739" s="335" t="str">
        <f t="shared" ref="A739:B739" si="619">A43</f>
        <v>BNA-09</v>
      </c>
      <c r="B739" s="349" t="str">
        <f t="shared" si="619"/>
        <v>Ciel Mineral</v>
      </c>
      <c r="C739" s="325">
        <v>3.0</v>
      </c>
      <c r="D739" s="352">
        <f t="shared" si="587"/>
        <v>14</v>
      </c>
      <c r="E739" s="312">
        <f t="shared" si="588"/>
        <v>42</v>
      </c>
      <c r="F739" s="312">
        <f>E739*C706</f>
        <v>1302</v>
      </c>
      <c r="G739" s="375">
        <f t="shared" si="589"/>
        <v>51.72413793</v>
      </c>
      <c r="H739" s="312">
        <f t="shared" si="590"/>
        <v>155.1724138</v>
      </c>
      <c r="I739" s="312">
        <f>H739*C706</f>
        <v>4810.344828</v>
      </c>
      <c r="J739" s="315">
        <f t="shared" si="591"/>
        <v>0.2706666667</v>
      </c>
      <c r="K739" s="282"/>
      <c r="L739" s="282"/>
      <c r="M739" s="384"/>
      <c r="N739" s="282"/>
      <c r="O739" s="282"/>
      <c r="P739" s="290"/>
      <c r="Q739" s="290"/>
      <c r="R739" s="290"/>
      <c r="S739" s="290"/>
      <c r="T739" s="290"/>
      <c r="U739" s="290"/>
      <c r="V739" s="290"/>
      <c r="W739" s="290"/>
      <c r="X739" s="290"/>
      <c r="Y739" s="290"/>
      <c r="Z739" s="290"/>
    </row>
    <row r="740">
      <c r="A740" s="335" t="str">
        <f t="shared" ref="A740:B740" si="620">A44</f>
        <v>BNA-10</v>
      </c>
      <c r="B740" s="349" t="str">
        <f t="shared" si="620"/>
        <v>Topo Chico</v>
      </c>
      <c r="C740" s="325">
        <v>4.0</v>
      </c>
      <c r="D740" s="352">
        <f t="shared" si="587"/>
        <v>15</v>
      </c>
      <c r="E740" s="312">
        <f t="shared" si="588"/>
        <v>60</v>
      </c>
      <c r="F740" s="312">
        <f>E740*C706</f>
        <v>1860</v>
      </c>
      <c r="G740" s="375">
        <f t="shared" si="589"/>
        <v>51.72413793</v>
      </c>
      <c r="H740" s="312">
        <f t="shared" si="590"/>
        <v>206.8965517</v>
      </c>
      <c r="I740" s="312">
        <f>H740*C706</f>
        <v>6413.793103</v>
      </c>
      <c r="J740" s="315">
        <f t="shared" si="591"/>
        <v>0.29</v>
      </c>
      <c r="K740" s="282"/>
      <c r="L740" s="282"/>
      <c r="M740" s="384"/>
      <c r="N740" s="282"/>
      <c r="O740" s="282"/>
      <c r="P740" s="290"/>
      <c r="Q740" s="290"/>
      <c r="R740" s="290"/>
      <c r="S740" s="290"/>
      <c r="T740" s="290"/>
      <c r="U740" s="290"/>
      <c r="V740" s="290"/>
      <c r="W740" s="290"/>
      <c r="X740" s="290"/>
      <c r="Y740" s="290"/>
      <c r="Z740" s="290"/>
    </row>
    <row r="741">
      <c r="A741" s="335" t="str">
        <f t="shared" ref="A741:B741" si="621">A45</f>
        <v>BAL-21</v>
      </c>
      <c r="B741" s="349" t="str">
        <f t="shared" si="621"/>
        <v>Vino del mes rango 300$</v>
      </c>
      <c r="C741" s="350">
        <f>22/$C$706</f>
        <v>0.7096774194</v>
      </c>
      <c r="D741" s="352">
        <f t="shared" si="587"/>
        <v>300</v>
      </c>
      <c r="E741" s="312">
        <f t="shared" si="588"/>
        <v>212.9032258</v>
      </c>
      <c r="F741" s="312">
        <f>E741*C706</f>
        <v>6600</v>
      </c>
      <c r="G741" s="375">
        <f t="shared" si="589"/>
        <v>1206.896552</v>
      </c>
      <c r="H741" s="312">
        <f t="shared" si="590"/>
        <v>856.5072303</v>
      </c>
      <c r="I741" s="312">
        <f>H741*C706</f>
        <v>26551.72414</v>
      </c>
      <c r="J741" s="315">
        <f t="shared" si="591"/>
        <v>0.2485714286</v>
      </c>
      <c r="K741" s="282"/>
      <c r="L741" s="282"/>
      <c r="M741" s="384"/>
      <c r="N741" s="282"/>
      <c r="O741" s="282"/>
      <c r="P741" s="331"/>
      <c r="Q741" s="331"/>
      <c r="R741" s="331"/>
      <c r="S741" s="331"/>
      <c r="T741" s="331"/>
      <c r="U741" s="331"/>
      <c r="V741" s="331"/>
      <c r="W741" s="331"/>
      <c r="X741" s="331"/>
      <c r="Y741" s="331"/>
      <c r="Z741" s="331"/>
    </row>
    <row r="742">
      <c r="A742" s="335" t="str">
        <f t="shared" ref="A742:B742" si="622">A46</f>
        <v>BAL-22</v>
      </c>
      <c r="B742" s="349" t="str">
        <f t="shared" si="622"/>
        <v>Vino del mes rango 400$</v>
      </c>
      <c r="C742" s="350">
        <f>15/$C$706</f>
        <v>0.4838709677</v>
      </c>
      <c r="D742" s="352">
        <f t="shared" si="587"/>
        <v>400</v>
      </c>
      <c r="E742" s="312">
        <f t="shared" si="588"/>
        <v>193.5483871</v>
      </c>
      <c r="F742" s="312">
        <f>E742*C706</f>
        <v>6000</v>
      </c>
      <c r="G742" s="375">
        <f t="shared" si="589"/>
        <v>1379.310345</v>
      </c>
      <c r="H742" s="312">
        <f t="shared" si="590"/>
        <v>667.4082314</v>
      </c>
      <c r="I742" s="312">
        <f>H742*C706</f>
        <v>20689.65517</v>
      </c>
      <c r="J742" s="315">
        <f t="shared" si="591"/>
        <v>0.29</v>
      </c>
      <c r="K742" s="282"/>
      <c r="L742" s="282"/>
      <c r="M742" s="384"/>
      <c r="N742" s="282"/>
      <c r="O742" s="282"/>
      <c r="P742" s="290"/>
      <c r="Q742" s="290"/>
      <c r="R742" s="290"/>
      <c r="S742" s="290"/>
      <c r="T742" s="290"/>
      <c r="U742" s="290"/>
      <c r="V742" s="290"/>
      <c r="W742" s="290"/>
      <c r="X742" s="290"/>
      <c r="Y742" s="290"/>
      <c r="Z742" s="290"/>
    </row>
    <row r="743">
      <c r="A743" s="335" t="str">
        <f t="shared" ref="A743:B743" si="623">A47</f>
        <v>BAL-23</v>
      </c>
      <c r="B743" s="349" t="str">
        <f t="shared" si="623"/>
        <v>Vino del mes rango 600$</v>
      </c>
      <c r="C743" s="350">
        <f>14/$C$706</f>
        <v>0.4516129032</v>
      </c>
      <c r="D743" s="352">
        <f t="shared" si="587"/>
        <v>600</v>
      </c>
      <c r="E743" s="312">
        <f t="shared" si="588"/>
        <v>270.9677419</v>
      </c>
      <c r="F743" s="312">
        <f>E743*C706</f>
        <v>8400</v>
      </c>
      <c r="G743" s="375">
        <f t="shared" si="589"/>
        <v>1853.448276</v>
      </c>
      <c r="H743" s="312">
        <f t="shared" si="590"/>
        <v>837.0411568</v>
      </c>
      <c r="I743" s="312">
        <f>H743*C706</f>
        <v>25948.27586</v>
      </c>
      <c r="J743" s="315">
        <f t="shared" si="591"/>
        <v>0.3237209302</v>
      </c>
      <c r="K743" s="282"/>
      <c r="L743" s="282"/>
      <c r="M743" s="384"/>
      <c r="N743" s="282"/>
      <c r="O743" s="282"/>
      <c r="P743" s="290"/>
      <c r="Q743" s="290"/>
      <c r="R743" s="290"/>
      <c r="S743" s="290"/>
      <c r="T743" s="290"/>
      <c r="U743" s="290"/>
      <c r="V743" s="290"/>
      <c r="W743" s="290"/>
      <c r="X743" s="290"/>
      <c r="Y743" s="290"/>
      <c r="Z743" s="290"/>
    </row>
    <row r="744">
      <c r="A744" s="335" t="str">
        <f t="shared" ref="A744:B744" si="624">A48</f>
        <v>BAL-24</v>
      </c>
      <c r="B744" s="349" t="str">
        <f t="shared" si="624"/>
        <v>Cerveza del mes </v>
      </c>
      <c r="C744" s="350">
        <f>30/$C$706</f>
        <v>0.9677419355</v>
      </c>
      <c r="D744" s="352">
        <f t="shared" si="587"/>
        <v>25</v>
      </c>
      <c r="E744" s="312">
        <f t="shared" si="588"/>
        <v>24.19354839</v>
      </c>
      <c r="F744" s="312">
        <f>E744*C706</f>
        <v>750</v>
      </c>
      <c r="G744" s="375">
        <f t="shared" si="589"/>
        <v>94.82758621</v>
      </c>
      <c r="H744" s="312">
        <f t="shared" si="590"/>
        <v>91.76863181</v>
      </c>
      <c r="I744" s="312">
        <f>H744*C706</f>
        <v>2844.827586</v>
      </c>
      <c r="J744" s="315">
        <f t="shared" si="591"/>
        <v>0.2636363636</v>
      </c>
      <c r="K744" s="282"/>
      <c r="L744" s="282"/>
      <c r="M744" s="384"/>
      <c r="N744" s="282"/>
      <c r="O744" s="282"/>
      <c r="P744" s="290"/>
      <c r="Q744" s="290"/>
      <c r="R744" s="290"/>
      <c r="S744" s="290"/>
      <c r="T744" s="290"/>
      <c r="U744" s="290"/>
      <c r="V744" s="290"/>
      <c r="W744" s="290"/>
      <c r="X744" s="290"/>
      <c r="Y744" s="290"/>
      <c r="Z744" s="290"/>
    </row>
    <row r="745">
      <c r="A745" s="335" t="str">
        <f t="shared" ref="A745:B745" si="625">A49</f>
        <v/>
      </c>
      <c r="B745" s="349" t="str">
        <f t="shared" si="625"/>
        <v/>
      </c>
      <c r="C745" s="350"/>
      <c r="D745" s="352" t="str">
        <f t="shared" si="587"/>
        <v/>
      </c>
      <c r="E745" s="312">
        <f t="shared" si="588"/>
        <v>0</v>
      </c>
      <c r="F745" s="312">
        <f>E745*C706</f>
        <v>0</v>
      </c>
      <c r="G745" s="375">
        <f t="shared" si="589"/>
        <v>0</v>
      </c>
      <c r="H745" s="312">
        <f t="shared" si="590"/>
        <v>0</v>
      </c>
      <c r="I745" s="312">
        <f>H745*C706</f>
        <v>0</v>
      </c>
      <c r="J745" s="315" t="str">
        <f t="shared" si="591"/>
        <v>#DIV/0!</v>
      </c>
      <c r="K745" s="282"/>
      <c r="L745" s="282"/>
      <c r="M745" s="384"/>
      <c r="N745" s="282"/>
      <c r="O745" s="282"/>
      <c r="P745" s="290"/>
      <c r="Q745" s="290"/>
      <c r="R745" s="290"/>
      <c r="S745" s="290"/>
      <c r="T745" s="290"/>
      <c r="U745" s="290"/>
      <c r="V745" s="290"/>
      <c r="W745" s="290"/>
      <c r="X745" s="290"/>
      <c r="Y745" s="290"/>
      <c r="Z745" s="290"/>
    </row>
    <row r="746">
      <c r="A746" s="335" t="str">
        <f t="shared" ref="A746:B746" si="626">A50</f>
        <v/>
      </c>
      <c r="B746" s="349" t="str">
        <f t="shared" si="626"/>
        <v/>
      </c>
      <c r="C746" s="350"/>
      <c r="D746" s="352" t="str">
        <f t="shared" si="587"/>
        <v/>
      </c>
      <c r="E746" s="312">
        <f t="shared" si="588"/>
        <v>0</v>
      </c>
      <c r="F746" s="312">
        <f>E746*C706</f>
        <v>0</v>
      </c>
      <c r="G746" s="375">
        <f t="shared" si="589"/>
        <v>0</v>
      </c>
      <c r="H746" s="312">
        <f t="shared" si="590"/>
        <v>0</v>
      </c>
      <c r="I746" s="312">
        <f>H746*C706</f>
        <v>0</v>
      </c>
      <c r="J746" s="315" t="str">
        <f t="shared" si="591"/>
        <v>#DIV/0!</v>
      </c>
      <c r="K746" s="282"/>
      <c r="L746" s="282"/>
      <c r="M746" s="384"/>
      <c r="N746" s="282"/>
      <c r="O746" s="282"/>
      <c r="P746" s="290"/>
      <c r="Q746" s="290"/>
      <c r="R746" s="290"/>
      <c r="S746" s="290"/>
      <c r="T746" s="290"/>
      <c r="U746" s="290"/>
      <c r="V746" s="290"/>
      <c r="W746" s="290"/>
      <c r="X746" s="290"/>
      <c r="Y746" s="290"/>
      <c r="Z746" s="290"/>
    </row>
    <row r="747">
      <c r="A747" s="335" t="str">
        <f t="shared" ref="A747:B747" si="627">A51</f>
        <v/>
      </c>
      <c r="B747" s="349" t="str">
        <f t="shared" si="627"/>
        <v/>
      </c>
      <c r="C747" s="350"/>
      <c r="D747" s="352" t="str">
        <f t="shared" si="587"/>
        <v/>
      </c>
      <c r="E747" s="312">
        <f t="shared" si="588"/>
        <v>0</v>
      </c>
      <c r="F747" s="312">
        <f>E747*C706</f>
        <v>0</v>
      </c>
      <c r="G747" s="375">
        <f t="shared" si="589"/>
        <v>0</v>
      </c>
      <c r="H747" s="312">
        <f t="shared" si="590"/>
        <v>0</v>
      </c>
      <c r="I747" s="312">
        <f>H747*C706</f>
        <v>0</v>
      </c>
      <c r="J747" s="315" t="str">
        <f t="shared" si="591"/>
        <v>#DIV/0!</v>
      </c>
      <c r="K747" s="282"/>
      <c r="L747" s="282"/>
      <c r="M747" s="384"/>
      <c r="N747" s="282"/>
      <c r="O747" s="282"/>
      <c r="P747" s="290"/>
      <c r="Q747" s="290"/>
      <c r="R747" s="290"/>
      <c r="S747" s="290"/>
      <c r="T747" s="290"/>
      <c r="U747" s="290"/>
      <c r="V747" s="290"/>
      <c r="W747" s="290"/>
      <c r="X747" s="290"/>
      <c r="Y747" s="290"/>
      <c r="Z747" s="290"/>
    </row>
    <row r="748">
      <c r="A748" s="335" t="str">
        <f t="shared" ref="A748:B748" si="628">A52</f>
        <v/>
      </c>
      <c r="B748" s="349" t="str">
        <f t="shared" si="628"/>
        <v/>
      </c>
      <c r="C748" s="350"/>
      <c r="D748" s="352" t="str">
        <f t="shared" si="587"/>
        <v/>
      </c>
      <c r="E748" s="312">
        <f t="shared" si="588"/>
        <v>0</v>
      </c>
      <c r="F748" s="312">
        <f>E748*C706</f>
        <v>0</v>
      </c>
      <c r="G748" s="375">
        <f t="shared" si="589"/>
        <v>0</v>
      </c>
      <c r="H748" s="312">
        <f t="shared" si="590"/>
        <v>0</v>
      </c>
      <c r="I748" s="312">
        <f>H748*C706</f>
        <v>0</v>
      </c>
      <c r="J748" s="315" t="str">
        <f t="shared" si="591"/>
        <v>#DIV/0!</v>
      </c>
      <c r="K748" s="282"/>
      <c r="L748" s="282"/>
      <c r="M748" s="384"/>
      <c r="N748" s="282"/>
      <c r="O748" s="282"/>
      <c r="P748" s="290"/>
      <c r="Q748" s="290"/>
      <c r="R748" s="290"/>
      <c r="S748" s="290"/>
      <c r="T748" s="290"/>
      <c r="U748" s="290"/>
      <c r="V748" s="290"/>
      <c r="W748" s="290"/>
      <c r="X748" s="290"/>
      <c r="Y748" s="290"/>
      <c r="Z748" s="290"/>
    </row>
    <row r="749">
      <c r="A749" s="335" t="str">
        <f t="shared" ref="A749:B749" si="629">A53</f>
        <v/>
      </c>
      <c r="B749" s="349" t="str">
        <f t="shared" si="629"/>
        <v/>
      </c>
      <c r="C749" s="350"/>
      <c r="D749" s="352" t="str">
        <f t="shared" si="587"/>
        <v/>
      </c>
      <c r="E749" s="312">
        <f t="shared" si="588"/>
        <v>0</v>
      </c>
      <c r="F749" s="312">
        <f>E749*C706</f>
        <v>0</v>
      </c>
      <c r="G749" s="375">
        <f t="shared" si="589"/>
        <v>0</v>
      </c>
      <c r="H749" s="312">
        <f t="shared" si="590"/>
        <v>0</v>
      </c>
      <c r="I749" s="312">
        <f>H749*C706</f>
        <v>0</v>
      </c>
      <c r="J749" s="315" t="str">
        <f t="shared" si="591"/>
        <v>#DIV/0!</v>
      </c>
      <c r="K749" s="282"/>
      <c r="L749" s="282"/>
      <c r="M749" s="384"/>
      <c r="N749" s="282"/>
      <c r="O749" s="282"/>
      <c r="P749" s="290"/>
      <c r="Q749" s="290"/>
      <c r="R749" s="290"/>
      <c r="S749" s="290"/>
      <c r="T749" s="290"/>
      <c r="U749" s="290"/>
      <c r="V749" s="290"/>
      <c r="W749" s="290"/>
      <c r="X749" s="290"/>
      <c r="Y749" s="290"/>
      <c r="Z749" s="290"/>
    </row>
    <row r="750">
      <c r="A750" s="335" t="str">
        <f t="shared" ref="A750:B750" si="630">A54</f>
        <v/>
      </c>
      <c r="B750" s="349" t="str">
        <f t="shared" si="630"/>
        <v/>
      </c>
      <c r="C750" s="350"/>
      <c r="D750" s="352" t="str">
        <f t="shared" si="587"/>
        <v/>
      </c>
      <c r="E750" s="312">
        <f t="shared" si="588"/>
        <v>0</v>
      </c>
      <c r="F750" s="312">
        <f>E750*C706</f>
        <v>0</v>
      </c>
      <c r="G750" s="375">
        <f t="shared" si="589"/>
        <v>0</v>
      </c>
      <c r="H750" s="312">
        <f t="shared" si="590"/>
        <v>0</v>
      </c>
      <c r="I750" s="312">
        <f>H750*C706</f>
        <v>0</v>
      </c>
      <c r="J750" s="315" t="str">
        <f t="shared" si="591"/>
        <v>#DIV/0!</v>
      </c>
      <c r="K750" s="282"/>
      <c r="L750" s="282"/>
      <c r="M750" s="384"/>
      <c r="N750" s="282"/>
      <c r="O750" s="282"/>
      <c r="P750" s="290"/>
      <c r="Q750" s="290"/>
      <c r="R750" s="290"/>
      <c r="S750" s="290"/>
      <c r="T750" s="290"/>
      <c r="U750" s="290"/>
      <c r="V750" s="290"/>
      <c r="W750" s="290"/>
      <c r="X750" s="290"/>
      <c r="Y750" s="290"/>
      <c r="Z750" s="290"/>
    </row>
    <row r="751">
      <c r="A751" s="335" t="str">
        <f t="shared" ref="A751:B751" si="631">A55</f>
        <v/>
      </c>
      <c r="B751" s="349" t="str">
        <f t="shared" si="631"/>
        <v/>
      </c>
      <c r="C751" s="350"/>
      <c r="D751" s="352" t="str">
        <f t="shared" si="587"/>
        <v/>
      </c>
      <c r="E751" s="312">
        <f t="shared" si="588"/>
        <v>0</v>
      </c>
      <c r="F751" s="312">
        <f>E751*C706</f>
        <v>0</v>
      </c>
      <c r="G751" s="375">
        <f t="shared" si="589"/>
        <v>0</v>
      </c>
      <c r="H751" s="312">
        <f t="shared" si="590"/>
        <v>0</v>
      </c>
      <c r="I751" s="312">
        <f>H751*C706</f>
        <v>0</v>
      </c>
      <c r="J751" s="315" t="str">
        <f t="shared" si="591"/>
        <v>#DIV/0!</v>
      </c>
      <c r="K751" s="282"/>
      <c r="L751" s="282"/>
      <c r="M751" s="384"/>
      <c r="N751" s="282"/>
      <c r="O751" s="282"/>
      <c r="P751" s="290"/>
      <c r="Q751" s="290"/>
      <c r="R751" s="290"/>
      <c r="S751" s="290"/>
      <c r="T751" s="290"/>
      <c r="U751" s="290"/>
      <c r="V751" s="290"/>
      <c r="W751" s="290"/>
      <c r="X751" s="290"/>
      <c r="Y751" s="290"/>
      <c r="Z751" s="290"/>
    </row>
    <row r="752">
      <c r="A752" s="335" t="str">
        <f t="shared" ref="A752:B752" si="632">A56</f>
        <v/>
      </c>
      <c r="B752" s="349" t="str">
        <f t="shared" si="632"/>
        <v/>
      </c>
      <c r="C752" s="350"/>
      <c r="D752" s="352" t="str">
        <f t="shared" si="587"/>
        <v/>
      </c>
      <c r="E752" s="312">
        <f t="shared" si="588"/>
        <v>0</v>
      </c>
      <c r="F752" s="312">
        <f>E752*C706</f>
        <v>0</v>
      </c>
      <c r="G752" s="375">
        <f t="shared" si="589"/>
        <v>0</v>
      </c>
      <c r="H752" s="312">
        <f t="shared" si="590"/>
        <v>0</v>
      </c>
      <c r="I752" s="312">
        <f>H752*C706</f>
        <v>0</v>
      </c>
      <c r="J752" s="315" t="str">
        <f t="shared" si="591"/>
        <v>#DIV/0!</v>
      </c>
      <c r="K752" s="282"/>
      <c r="L752" s="282"/>
      <c r="M752" s="384"/>
      <c r="N752" s="282"/>
      <c r="O752" s="282"/>
      <c r="P752" s="290"/>
      <c r="Q752" s="290"/>
      <c r="R752" s="290"/>
      <c r="S752" s="290"/>
      <c r="T752" s="290"/>
      <c r="U752" s="290"/>
      <c r="V752" s="290"/>
      <c r="W752" s="290"/>
      <c r="X752" s="290"/>
      <c r="Y752" s="290"/>
      <c r="Z752" s="290"/>
    </row>
    <row r="753">
      <c r="A753" s="335" t="str">
        <f t="shared" ref="A753:B753" si="633">A57</f>
        <v/>
      </c>
      <c r="B753" s="349" t="str">
        <f t="shared" si="633"/>
        <v/>
      </c>
      <c r="C753" s="350"/>
      <c r="D753" s="352" t="str">
        <f t="shared" si="587"/>
        <v/>
      </c>
      <c r="E753" s="312">
        <f t="shared" si="588"/>
        <v>0</v>
      </c>
      <c r="F753" s="312">
        <f>E753*C706</f>
        <v>0</v>
      </c>
      <c r="G753" s="375">
        <f t="shared" si="589"/>
        <v>0</v>
      </c>
      <c r="H753" s="312">
        <f t="shared" si="590"/>
        <v>0</v>
      </c>
      <c r="I753" s="312">
        <f>H753*C706</f>
        <v>0</v>
      </c>
      <c r="J753" s="315" t="str">
        <f t="shared" si="591"/>
        <v>#DIV/0!</v>
      </c>
      <c r="K753" s="282"/>
      <c r="L753" s="282"/>
      <c r="M753" s="384"/>
      <c r="N753" s="282"/>
      <c r="O753" s="282"/>
      <c r="P753" s="290"/>
      <c r="Q753" s="290"/>
      <c r="R753" s="290"/>
      <c r="S753" s="290"/>
      <c r="T753" s="290"/>
      <c r="U753" s="290"/>
      <c r="V753" s="290"/>
      <c r="W753" s="290"/>
      <c r="X753" s="290"/>
      <c r="Y753" s="290"/>
      <c r="Z753" s="290"/>
    </row>
    <row r="754">
      <c r="A754" s="344"/>
      <c r="B754" s="345" t="s">
        <v>938</v>
      </c>
      <c r="C754" s="346">
        <f>SUM(C711:C753)</f>
        <v>59.83870968</v>
      </c>
      <c r="D754" s="346"/>
      <c r="E754" s="347">
        <f t="shared" ref="E754:F754" si="634">SUM(E711:E753)</f>
        <v>3258.870968</v>
      </c>
      <c r="F754" s="347">
        <f t="shared" si="634"/>
        <v>101025</v>
      </c>
      <c r="G754" s="346"/>
      <c r="H754" s="347">
        <f t="shared" ref="H754:I754" si="635">SUM(H711:H753)</f>
        <v>13237.20801</v>
      </c>
      <c r="I754" s="347">
        <f t="shared" si="635"/>
        <v>410353.4483</v>
      </c>
      <c r="J754" s="348">
        <f t="shared" si="591"/>
        <v>0.2461902061</v>
      </c>
      <c r="K754" s="282"/>
      <c r="L754" s="282"/>
      <c r="M754" s="384"/>
      <c r="N754" s="282"/>
      <c r="O754" s="282"/>
      <c r="P754" s="290"/>
      <c r="Q754" s="290"/>
      <c r="R754" s="290"/>
      <c r="S754" s="290"/>
      <c r="T754" s="290"/>
      <c r="U754" s="290"/>
      <c r="V754" s="290"/>
      <c r="W754" s="290"/>
      <c r="X754" s="290"/>
      <c r="Y754" s="290"/>
      <c r="Z754" s="290"/>
    </row>
    <row r="755">
      <c r="A755" s="335" t="str">
        <f t="shared" ref="A755:B755" si="636">A59</f>
        <v>COP-01</v>
      </c>
      <c r="B755" s="335" t="str">
        <f t="shared" si="636"/>
        <v>Damana 5</v>
      </c>
      <c r="C755" s="323">
        <v>1.0</v>
      </c>
      <c r="D755" s="428">
        <f t="shared" ref="D755:D782" si="638">D59</f>
        <v>36.6</v>
      </c>
      <c r="E755" s="312">
        <f t="shared" ref="E755:E795" si="639">D755*C755</f>
        <v>36.6</v>
      </c>
      <c r="F755" s="312">
        <f>E755*C706</f>
        <v>1134.6</v>
      </c>
      <c r="G755" s="375">
        <f t="shared" ref="G755:G782" si="640">G59</f>
        <v>189.6551724</v>
      </c>
      <c r="H755" s="312">
        <f t="shared" ref="H755:H795" si="641">G755*C755</f>
        <v>189.6551724</v>
      </c>
      <c r="I755" s="312">
        <f>H755*C706</f>
        <v>5879.310345</v>
      </c>
      <c r="J755" s="315">
        <f t="shared" si="591"/>
        <v>0.1929818182</v>
      </c>
      <c r="K755" s="282"/>
      <c r="L755" s="282"/>
      <c r="M755" s="384"/>
      <c r="N755" s="282"/>
      <c r="O755" s="282"/>
      <c r="P755" s="331"/>
      <c r="Q755" s="331"/>
      <c r="R755" s="331"/>
      <c r="S755" s="331"/>
      <c r="T755" s="331"/>
      <c r="U755" s="331"/>
      <c r="V755" s="331"/>
      <c r="W755" s="331"/>
      <c r="X755" s="331"/>
      <c r="Y755" s="331"/>
      <c r="Z755" s="331"/>
    </row>
    <row r="756">
      <c r="A756" s="335" t="str">
        <f t="shared" ref="A756:B756" si="637">A60</f>
        <v>COP-02</v>
      </c>
      <c r="B756" s="335" t="str">
        <f t="shared" si="637"/>
        <v>Matua</v>
      </c>
      <c r="C756" s="323">
        <v>1.5</v>
      </c>
      <c r="D756" s="428">
        <f t="shared" si="638"/>
        <v>55</v>
      </c>
      <c r="E756" s="312">
        <f t="shared" si="639"/>
        <v>82.5</v>
      </c>
      <c r="F756" s="312">
        <f>E756*C706</f>
        <v>2557.5</v>
      </c>
      <c r="G756" s="375">
        <f t="shared" si="640"/>
        <v>206.8965517</v>
      </c>
      <c r="H756" s="312">
        <f t="shared" si="641"/>
        <v>310.3448276</v>
      </c>
      <c r="I756" s="312">
        <f>H756*C706</f>
        <v>9620.689655</v>
      </c>
      <c r="J756" s="315">
        <f t="shared" si="591"/>
        <v>0.2658333333</v>
      </c>
      <c r="K756" s="282"/>
      <c r="L756" s="282"/>
      <c r="M756" s="384"/>
      <c r="N756" s="282"/>
      <c r="O756" s="282"/>
      <c r="P756" s="290"/>
      <c r="Q756" s="290"/>
      <c r="R756" s="290"/>
      <c r="S756" s="290"/>
      <c r="T756" s="290"/>
      <c r="U756" s="290"/>
      <c r="V756" s="290"/>
      <c r="W756" s="290"/>
      <c r="X756" s="290"/>
      <c r="Y756" s="290"/>
      <c r="Z756" s="290"/>
    </row>
    <row r="757">
      <c r="A757" s="335" t="str">
        <f t="shared" ref="A757:B757" si="642">A61</f>
        <v>COP-03</v>
      </c>
      <c r="B757" s="335" t="str">
        <f t="shared" si="642"/>
        <v>Kris Pinot girgio</v>
      </c>
      <c r="C757" s="323">
        <v>0.5</v>
      </c>
      <c r="D757" s="428">
        <f t="shared" si="638"/>
        <v>46.6</v>
      </c>
      <c r="E757" s="312">
        <f t="shared" si="639"/>
        <v>23.3</v>
      </c>
      <c r="F757" s="312">
        <f>E757*C706</f>
        <v>722.3</v>
      </c>
      <c r="G757" s="375">
        <f t="shared" si="640"/>
        <v>189.6551724</v>
      </c>
      <c r="H757" s="312">
        <f t="shared" si="641"/>
        <v>94.82758621</v>
      </c>
      <c r="I757" s="312">
        <f>H757*C706</f>
        <v>2939.655172</v>
      </c>
      <c r="J757" s="315">
        <f t="shared" si="591"/>
        <v>0.2457090909</v>
      </c>
      <c r="K757" s="282"/>
      <c r="L757" s="282"/>
      <c r="M757" s="384"/>
      <c r="N757" s="282"/>
      <c r="O757" s="282"/>
      <c r="P757" s="290"/>
      <c r="Q757" s="290"/>
      <c r="R757" s="290"/>
      <c r="S757" s="290"/>
      <c r="T757" s="290"/>
      <c r="U757" s="290"/>
      <c r="V757" s="290"/>
      <c r="W757" s="290"/>
      <c r="X757" s="290"/>
      <c r="Y757" s="290"/>
      <c r="Z757" s="290"/>
    </row>
    <row r="758">
      <c r="A758" s="335" t="str">
        <f t="shared" ref="A758:B758" si="643">A62</f>
        <v>COP-04</v>
      </c>
      <c r="B758" s="335" t="str">
        <f t="shared" si="643"/>
        <v>Ginebra (Mínimo)</v>
      </c>
      <c r="C758" s="335">
        <f t="shared" ref="C758:C769" si="645">5/$C$706</f>
        <v>0.1612903226</v>
      </c>
      <c r="D758" s="428">
        <f t="shared" si="638"/>
        <v>19.66666667</v>
      </c>
      <c r="E758" s="312">
        <f t="shared" si="639"/>
        <v>3.172043011</v>
      </c>
      <c r="F758" s="312">
        <f>E758*C706</f>
        <v>98.33333333</v>
      </c>
      <c r="G758" s="375">
        <f t="shared" si="640"/>
        <v>125</v>
      </c>
      <c r="H758" s="312">
        <f t="shared" si="641"/>
        <v>20.16129032</v>
      </c>
      <c r="I758" s="312">
        <f>H758*C706</f>
        <v>625</v>
      </c>
      <c r="J758" s="315">
        <f t="shared" si="591"/>
        <v>0.1573333333</v>
      </c>
      <c r="K758" s="282"/>
      <c r="L758" s="282"/>
      <c r="M758" s="384"/>
      <c r="N758" s="282"/>
      <c r="O758" s="282"/>
      <c r="P758" s="290"/>
      <c r="Q758" s="290"/>
      <c r="R758" s="290"/>
      <c r="S758" s="290"/>
      <c r="T758" s="290"/>
      <c r="U758" s="290"/>
      <c r="V758" s="290"/>
      <c r="W758" s="290"/>
      <c r="X758" s="290"/>
      <c r="Y758" s="290"/>
      <c r="Z758" s="290"/>
    </row>
    <row r="759">
      <c r="A759" s="335" t="str">
        <f t="shared" ref="A759:B759" si="644">A63</f>
        <v>COP-05</v>
      </c>
      <c r="B759" s="335" t="str">
        <f t="shared" si="644"/>
        <v>Ginebra (Máximo)</v>
      </c>
      <c r="C759" s="335">
        <f t="shared" si="645"/>
        <v>0.1612903226</v>
      </c>
      <c r="D759" s="428">
        <f t="shared" si="638"/>
        <v>57.14285714</v>
      </c>
      <c r="E759" s="312">
        <f t="shared" si="639"/>
        <v>9.216589862</v>
      </c>
      <c r="F759" s="312">
        <f>E759*C706</f>
        <v>285.7142857</v>
      </c>
      <c r="G759" s="375">
        <f t="shared" si="640"/>
        <v>258.6206897</v>
      </c>
      <c r="H759" s="312">
        <f t="shared" si="641"/>
        <v>41.71301446</v>
      </c>
      <c r="I759" s="312">
        <f>H759*C706</f>
        <v>1293.103448</v>
      </c>
      <c r="J759" s="315">
        <f t="shared" si="591"/>
        <v>0.220952381</v>
      </c>
      <c r="K759" s="282"/>
      <c r="L759" s="282"/>
      <c r="M759" s="384"/>
      <c r="N759" s="282"/>
      <c r="O759" s="282"/>
      <c r="P759" s="290"/>
      <c r="Q759" s="290"/>
      <c r="R759" s="290"/>
      <c r="S759" s="290"/>
      <c r="T759" s="290"/>
      <c r="U759" s="290"/>
      <c r="V759" s="290"/>
      <c r="W759" s="290"/>
      <c r="X759" s="290"/>
      <c r="Y759" s="290"/>
      <c r="Z759" s="290"/>
    </row>
    <row r="760">
      <c r="A760" s="335" t="str">
        <f t="shared" ref="A760:B760" si="646">A64</f>
        <v>COP-06</v>
      </c>
      <c r="B760" s="335" t="str">
        <f t="shared" si="646"/>
        <v>Whisky (Mínimo)</v>
      </c>
      <c r="C760" s="335">
        <f t="shared" si="645"/>
        <v>0.1612903226</v>
      </c>
      <c r="D760" s="428">
        <f t="shared" si="638"/>
        <v>17</v>
      </c>
      <c r="E760" s="312">
        <f t="shared" si="639"/>
        <v>2.741935484</v>
      </c>
      <c r="F760" s="312">
        <f>E760*C706</f>
        <v>85</v>
      </c>
      <c r="G760" s="375">
        <f t="shared" si="640"/>
        <v>129.3103448</v>
      </c>
      <c r="H760" s="312">
        <f t="shared" si="641"/>
        <v>20.85650723</v>
      </c>
      <c r="I760" s="312">
        <f>H760*C706</f>
        <v>646.5517241</v>
      </c>
      <c r="J760" s="315">
        <f t="shared" si="591"/>
        <v>0.1314666667</v>
      </c>
      <c r="K760" s="282"/>
      <c r="L760" s="282"/>
      <c r="M760" s="384"/>
      <c r="N760" s="282"/>
      <c r="O760" s="282"/>
      <c r="P760" s="290"/>
      <c r="Q760" s="290"/>
      <c r="R760" s="290"/>
      <c r="S760" s="290"/>
      <c r="T760" s="290"/>
      <c r="U760" s="290"/>
      <c r="V760" s="290"/>
      <c r="W760" s="290"/>
      <c r="X760" s="290"/>
      <c r="Y760" s="290"/>
      <c r="Z760" s="290"/>
    </row>
    <row r="761">
      <c r="A761" s="335" t="str">
        <f t="shared" ref="A761:B761" si="647">A65</f>
        <v>COP-07</v>
      </c>
      <c r="B761" s="335" t="str">
        <f t="shared" si="647"/>
        <v>Whisky (Máximo)</v>
      </c>
      <c r="C761" s="335">
        <f t="shared" si="645"/>
        <v>0.1612903226</v>
      </c>
      <c r="D761" s="428">
        <f t="shared" si="638"/>
        <v>45</v>
      </c>
      <c r="E761" s="312">
        <f t="shared" si="639"/>
        <v>7.258064516</v>
      </c>
      <c r="F761" s="312">
        <f>E761*C706</f>
        <v>225</v>
      </c>
      <c r="G761" s="375">
        <f t="shared" si="640"/>
        <v>215.5172414</v>
      </c>
      <c r="H761" s="312">
        <f t="shared" si="641"/>
        <v>34.76084538</v>
      </c>
      <c r="I761" s="312">
        <f>H761*C706</f>
        <v>1077.586207</v>
      </c>
      <c r="J761" s="315">
        <f t="shared" si="591"/>
        <v>0.2088</v>
      </c>
      <c r="K761" s="282"/>
      <c r="L761" s="282"/>
      <c r="M761" s="384"/>
      <c r="N761" s="282"/>
      <c r="O761" s="282"/>
      <c r="P761" s="290"/>
      <c r="Q761" s="290"/>
      <c r="R761" s="290"/>
      <c r="S761" s="290"/>
      <c r="T761" s="290"/>
      <c r="U761" s="290"/>
      <c r="V761" s="290"/>
      <c r="W761" s="290"/>
      <c r="X761" s="290"/>
      <c r="Y761" s="290"/>
      <c r="Z761" s="290"/>
    </row>
    <row r="762">
      <c r="A762" s="335" t="str">
        <f t="shared" ref="A762:B762" si="648">A66</f>
        <v>COP-08</v>
      </c>
      <c r="B762" s="335" t="str">
        <f t="shared" si="648"/>
        <v>Ron (Mínimo)</v>
      </c>
      <c r="C762" s="335">
        <f t="shared" si="645"/>
        <v>0.1612903226</v>
      </c>
      <c r="D762" s="428">
        <f t="shared" si="638"/>
        <v>19</v>
      </c>
      <c r="E762" s="312">
        <f t="shared" si="639"/>
        <v>3.064516129</v>
      </c>
      <c r="F762" s="312">
        <f>E762*C706</f>
        <v>95</v>
      </c>
      <c r="G762" s="375">
        <f t="shared" si="640"/>
        <v>133.6206897</v>
      </c>
      <c r="H762" s="312">
        <f t="shared" si="641"/>
        <v>21.55172414</v>
      </c>
      <c r="I762" s="312">
        <f>H762*C706</f>
        <v>668.1034483</v>
      </c>
      <c r="J762" s="315">
        <f t="shared" si="591"/>
        <v>0.1421935484</v>
      </c>
      <c r="K762" s="282"/>
      <c r="L762" s="282"/>
      <c r="M762" s="384"/>
      <c r="N762" s="282"/>
      <c r="O762" s="282"/>
      <c r="P762" s="290"/>
      <c r="Q762" s="290"/>
      <c r="R762" s="290"/>
      <c r="S762" s="290"/>
      <c r="T762" s="290"/>
      <c r="U762" s="290"/>
      <c r="V762" s="290"/>
      <c r="W762" s="290"/>
      <c r="X762" s="290"/>
      <c r="Y762" s="290"/>
      <c r="Z762" s="290"/>
    </row>
    <row r="763">
      <c r="A763" s="335" t="str">
        <f t="shared" ref="A763:B763" si="649">A67</f>
        <v>COP-09</v>
      </c>
      <c r="B763" s="335" t="str">
        <f t="shared" si="649"/>
        <v>Ron (Máximo)</v>
      </c>
      <c r="C763" s="335">
        <f t="shared" si="645"/>
        <v>0.1612903226</v>
      </c>
      <c r="D763" s="428">
        <f t="shared" si="638"/>
        <v>40</v>
      </c>
      <c r="E763" s="312">
        <f t="shared" si="639"/>
        <v>6.451612903</v>
      </c>
      <c r="F763" s="312">
        <f>E763*C706</f>
        <v>200</v>
      </c>
      <c r="G763" s="375">
        <f t="shared" si="640"/>
        <v>206.8965517</v>
      </c>
      <c r="H763" s="312">
        <f t="shared" si="641"/>
        <v>33.37041157</v>
      </c>
      <c r="I763" s="312">
        <f>H763*C706</f>
        <v>1034.482759</v>
      </c>
      <c r="J763" s="315">
        <f t="shared" si="591"/>
        <v>0.1933333333</v>
      </c>
      <c r="K763" s="282"/>
      <c r="L763" s="282"/>
      <c r="M763" s="384"/>
      <c r="N763" s="282"/>
      <c r="O763" s="282"/>
      <c r="P763" s="290"/>
      <c r="Q763" s="290"/>
      <c r="R763" s="290"/>
      <c r="S763" s="290"/>
      <c r="T763" s="290"/>
      <c r="U763" s="290"/>
      <c r="V763" s="290"/>
      <c r="W763" s="290"/>
      <c r="X763" s="290"/>
      <c r="Y763" s="290"/>
      <c r="Z763" s="290"/>
    </row>
    <row r="764">
      <c r="A764" s="335" t="str">
        <f t="shared" ref="A764:B764" si="650">A68</f>
        <v>COP-10</v>
      </c>
      <c r="B764" s="335" t="str">
        <f t="shared" si="650"/>
        <v>Tequila (Mínimo)</v>
      </c>
      <c r="C764" s="335">
        <f t="shared" si="645"/>
        <v>0.1612903226</v>
      </c>
      <c r="D764" s="428">
        <f t="shared" si="638"/>
        <v>15</v>
      </c>
      <c r="E764" s="312">
        <f t="shared" si="639"/>
        <v>2.419354839</v>
      </c>
      <c r="F764" s="312">
        <f>E764*C706</f>
        <v>75</v>
      </c>
      <c r="G764" s="375">
        <f t="shared" si="640"/>
        <v>116.3793103</v>
      </c>
      <c r="H764" s="312">
        <f t="shared" si="641"/>
        <v>18.77085651</v>
      </c>
      <c r="I764" s="312">
        <f>H764*C706</f>
        <v>581.8965517</v>
      </c>
      <c r="J764" s="315">
        <f t="shared" si="591"/>
        <v>0.1288888889</v>
      </c>
      <c r="K764" s="282"/>
      <c r="L764" s="282"/>
      <c r="M764" s="384"/>
      <c r="N764" s="282"/>
      <c r="O764" s="282"/>
      <c r="P764" s="290"/>
      <c r="Q764" s="290"/>
      <c r="R764" s="290"/>
      <c r="S764" s="290"/>
      <c r="T764" s="290"/>
      <c r="U764" s="290"/>
      <c r="V764" s="290"/>
      <c r="W764" s="290"/>
      <c r="X764" s="290"/>
      <c r="Y764" s="290"/>
      <c r="Z764" s="290"/>
    </row>
    <row r="765">
      <c r="A765" s="335" t="str">
        <f t="shared" ref="A765:B765" si="651">A69</f>
        <v>COP-11</v>
      </c>
      <c r="B765" s="335" t="str">
        <f t="shared" si="651"/>
        <v>Tequila (Máximo)</v>
      </c>
      <c r="C765" s="335">
        <f t="shared" si="645"/>
        <v>0.1612903226</v>
      </c>
      <c r="D765" s="428">
        <f t="shared" si="638"/>
        <v>35</v>
      </c>
      <c r="E765" s="312">
        <f t="shared" si="639"/>
        <v>5.64516129</v>
      </c>
      <c r="F765" s="312">
        <f>E765*C706</f>
        <v>175</v>
      </c>
      <c r="G765" s="375">
        <f t="shared" si="640"/>
        <v>172.4137931</v>
      </c>
      <c r="H765" s="312">
        <f t="shared" si="641"/>
        <v>27.80867631</v>
      </c>
      <c r="I765" s="312">
        <f>H765*C706</f>
        <v>862.0689655</v>
      </c>
      <c r="J765" s="315">
        <f t="shared" si="591"/>
        <v>0.203</v>
      </c>
      <c r="K765" s="282"/>
      <c r="L765" s="282"/>
      <c r="M765" s="384"/>
      <c r="N765" s="282"/>
      <c r="O765" s="282"/>
      <c r="P765" s="290"/>
      <c r="Q765" s="290"/>
      <c r="R765" s="290"/>
      <c r="S765" s="290"/>
      <c r="T765" s="290"/>
      <c r="U765" s="290"/>
      <c r="V765" s="290"/>
      <c r="W765" s="290"/>
      <c r="X765" s="290"/>
      <c r="Y765" s="290"/>
      <c r="Z765" s="290"/>
    </row>
    <row r="766">
      <c r="A766" s="335" t="str">
        <f t="shared" ref="A766:B766" si="652">A70</f>
        <v>COP-12</v>
      </c>
      <c r="B766" s="335" t="str">
        <f t="shared" si="652"/>
        <v>Mezcal (Mínimo)</v>
      </c>
      <c r="C766" s="335">
        <f t="shared" si="645"/>
        <v>0.1612903226</v>
      </c>
      <c r="D766" s="428">
        <f t="shared" si="638"/>
        <v>20</v>
      </c>
      <c r="E766" s="312">
        <f t="shared" si="639"/>
        <v>3.225806452</v>
      </c>
      <c r="F766" s="312">
        <f>E766*C706</f>
        <v>100</v>
      </c>
      <c r="G766" s="375">
        <f t="shared" si="640"/>
        <v>146.5517241</v>
      </c>
      <c r="H766" s="312">
        <f t="shared" si="641"/>
        <v>23.63737486</v>
      </c>
      <c r="I766" s="312">
        <f>H766*C706</f>
        <v>732.7586207</v>
      </c>
      <c r="J766" s="315">
        <f t="shared" si="591"/>
        <v>0.1364705882</v>
      </c>
      <c r="K766" s="282"/>
      <c r="L766" s="282"/>
      <c r="M766" s="384"/>
      <c r="N766" s="282"/>
      <c r="O766" s="282"/>
      <c r="P766" s="290"/>
      <c r="Q766" s="290"/>
      <c r="R766" s="290"/>
      <c r="S766" s="290"/>
      <c r="T766" s="290"/>
      <c r="U766" s="290"/>
      <c r="V766" s="290"/>
      <c r="W766" s="290"/>
      <c r="X766" s="290"/>
      <c r="Y766" s="290"/>
      <c r="Z766" s="290"/>
    </row>
    <row r="767">
      <c r="A767" s="335" t="str">
        <f t="shared" ref="A767:B767" si="653">A71</f>
        <v>COP-13</v>
      </c>
      <c r="B767" s="335" t="str">
        <f t="shared" si="653"/>
        <v>Mezcal (Máximo)</v>
      </c>
      <c r="C767" s="335">
        <f t="shared" si="645"/>
        <v>0.1612903226</v>
      </c>
      <c r="D767" s="428">
        <f t="shared" si="638"/>
        <v>60</v>
      </c>
      <c r="E767" s="312">
        <f t="shared" si="639"/>
        <v>9.677419355</v>
      </c>
      <c r="F767" s="312">
        <f>E767*C706</f>
        <v>300</v>
      </c>
      <c r="G767" s="375">
        <f t="shared" si="640"/>
        <v>275.862069</v>
      </c>
      <c r="H767" s="312">
        <f t="shared" si="641"/>
        <v>44.49388209</v>
      </c>
      <c r="I767" s="312">
        <f>H767*C706</f>
        <v>1379.310345</v>
      </c>
      <c r="J767" s="315">
        <f t="shared" si="591"/>
        <v>0.2175</v>
      </c>
      <c r="K767" s="282"/>
      <c r="L767" s="282"/>
      <c r="M767" s="384"/>
      <c r="N767" s="282"/>
      <c r="O767" s="282"/>
      <c r="P767" s="290"/>
      <c r="Q767" s="290"/>
      <c r="R767" s="290"/>
      <c r="S767" s="290"/>
      <c r="T767" s="290"/>
      <c r="U767" s="290"/>
      <c r="V767" s="290"/>
      <c r="W767" s="290"/>
      <c r="X767" s="290"/>
      <c r="Y767" s="290"/>
      <c r="Z767" s="290"/>
    </row>
    <row r="768">
      <c r="A768" s="335" t="str">
        <f t="shared" ref="A768:B768" si="654">A72</f>
        <v>COP-14</v>
      </c>
      <c r="B768" s="335" t="str">
        <f t="shared" si="654"/>
        <v>Vodka (Mínimo)</v>
      </c>
      <c r="C768" s="335">
        <f t="shared" si="645"/>
        <v>0.1612903226</v>
      </c>
      <c r="D768" s="428">
        <f t="shared" si="638"/>
        <v>12</v>
      </c>
      <c r="E768" s="312">
        <f t="shared" si="639"/>
        <v>1.935483871</v>
      </c>
      <c r="F768" s="312">
        <f>E768*C706</f>
        <v>60</v>
      </c>
      <c r="G768" s="375">
        <f t="shared" si="640"/>
        <v>129.3103448</v>
      </c>
      <c r="H768" s="312">
        <f t="shared" si="641"/>
        <v>20.85650723</v>
      </c>
      <c r="I768" s="312">
        <f>H768*C706</f>
        <v>646.5517241</v>
      </c>
      <c r="J768" s="315">
        <f t="shared" si="591"/>
        <v>0.0928</v>
      </c>
      <c r="K768" s="282"/>
      <c r="L768" s="282"/>
      <c r="M768" s="384"/>
      <c r="N768" s="282"/>
      <c r="O768" s="282"/>
      <c r="P768" s="290"/>
      <c r="Q768" s="290"/>
      <c r="R768" s="290"/>
      <c r="S768" s="290"/>
      <c r="T768" s="290"/>
      <c r="U768" s="290"/>
      <c r="V768" s="290"/>
      <c r="W768" s="290"/>
      <c r="X768" s="290"/>
      <c r="Y768" s="290"/>
      <c r="Z768" s="290"/>
    </row>
    <row r="769">
      <c r="A769" s="335" t="str">
        <f t="shared" ref="A769:B769" si="655">A73</f>
        <v>COP-15</v>
      </c>
      <c r="B769" s="335" t="str">
        <f t="shared" si="655"/>
        <v>Vodka (Máximo)</v>
      </c>
      <c r="C769" s="335">
        <f t="shared" si="645"/>
        <v>0.1612903226</v>
      </c>
      <c r="D769" s="428">
        <f t="shared" si="638"/>
        <v>40</v>
      </c>
      <c r="E769" s="312">
        <f t="shared" si="639"/>
        <v>6.451612903</v>
      </c>
      <c r="F769" s="312">
        <f>E769*C706</f>
        <v>200</v>
      </c>
      <c r="G769" s="375">
        <f t="shared" si="640"/>
        <v>202.5862069</v>
      </c>
      <c r="H769" s="312">
        <f t="shared" si="641"/>
        <v>32.67519466</v>
      </c>
      <c r="I769" s="312">
        <f>H769*C706</f>
        <v>1012.931034</v>
      </c>
      <c r="J769" s="315">
        <f t="shared" si="591"/>
        <v>0.1974468085</v>
      </c>
      <c r="K769" s="282"/>
      <c r="L769" s="282"/>
      <c r="M769" s="384"/>
      <c r="N769" s="282"/>
      <c r="O769" s="282"/>
      <c r="P769" s="290"/>
      <c r="Q769" s="290"/>
      <c r="R769" s="290"/>
      <c r="S769" s="290"/>
      <c r="T769" s="290"/>
      <c r="U769" s="290"/>
      <c r="V769" s="290"/>
      <c r="W769" s="290"/>
      <c r="X769" s="290"/>
      <c r="Y769" s="290"/>
      <c r="Z769" s="290"/>
    </row>
    <row r="770">
      <c r="A770" s="335" t="str">
        <f t="shared" ref="A770:B770" si="656">A74</f>
        <v/>
      </c>
      <c r="B770" s="335" t="str">
        <f t="shared" si="656"/>
        <v/>
      </c>
      <c r="C770" s="335"/>
      <c r="D770" s="428" t="str">
        <f t="shared" si="638"/>
        <v/>
      </c>
      <c r="E770" s="312">
        <f t="shared" si="639"/>
        <v>0</v>
      </c>
      <c r="F770" s="312">
        <f>E770*C706</f>
        <v>0</v>
      </c>
      <c r="G770" s="375">
        <f t="shared" si="640"/>
        <v>0</v>
      </c>
      <c r="H770" s="312">
        <f t="shared" si="641"/>
        <v>0</v>
      </c>
      <c r="I770" s="312">
        <f>H770*C706</f>
        <v>0</v>
      </c>
      <c r="J770" s="315" t="str">
        <f t="shared" si="591"/>
        <v>#DIV/0!</v>
      </c>
      <c r="K770" s="282"/>
      <c r="L770" s="282"/>
      <c r="M770" s="384"/>
      <c r="N770" s="282"/>
      <c r="O770" s="282"/>
      <c r="P770" s="331"/>
      <c r="Q770" s="331"/>
      <c r="R770" s="331"/>
      <c r="S770" s="331"/>
      <c r="T770" s="331"/>
      <c r="U770" s="331"/>
      <c r="V770" s="331"/>
      <c r="W770" s="331"/>
      <c r="X770" s="331"/>
      <c r="Y770" s="331"/>
      <c r="Z770" s="331"/>
    </row>
    <row r="771">
      <c r="A771" s="335" t="str">
        <f t="shared" ref="A771:B771" si="657">A75</f>
        <v/>
      </c>
      <c r="B771" s="335" t="str">
        <f t="shared" si="657"/>
        <v/>
      </c>
      <c r="C771" s="335"/>
      <c r="D771" s="428" t="str">
        <f t="shared" si="638"/>
        <v/>
      </c>
      <c r="E771" s="312">
        <f t="shared" si="639"/>
        <v>0</v>
      </c>
      <c r="F771" s="312">
        <f>E771*C706</f>
        <v>0</v>
      </c>
      <c r="G771" s="375">
        <f t="shared" si="640"/>
        <v>0</v>
      </c>
      <c r="H771" s="312">
        <f t="shared" si="641"/>
        <v>0</v>
      </c>
      <c r="I771" s="312">
        <f>H771*C706</f>
        <v>0</v>
      </c>
      <c r="J771" s="315" t="str">
        <f t="shared" si="591"/>
        <v>#DIV/0!</v>
      </c>
      <c r="K771" s="282"/>
      <c r="L771" s="282"/>
      <c r="M771" s="384"/>
      <c r="N771" s="282"/>
      <c r="O771" s="282"/>
      <c r="P771" s="290"/>
      <c r="Q771" s="290"/>
      <c r="R771" s="290"/>
      <c r="S771" s="290"/>
      <c r="T771" s="290"/>
      <c r="U771" s="290"/>
      <c r="V771" s="290"/>
      <c r="W771" s="290"/>
      <c r="X771" s="290"/>
      <c r="Y771" s="290"/>
      <c r="Z771" s="290"/>
    </row>
    <row r="772">
      <c r="A772" s="335" t="str">
        <f t="shared" ref="A772:B772" si="658">A76</f>
        <v/>
      </c>
      <c r="B772" s="335" t="str">
        <f t="shared" si="658"/>
        <v/>
      </c>
      <c r="C772" s="335"/>
      <c r="D772" s="428" t="str">
        <f t="shared" si="638"/>
        <v/>
      </c>
      <c r="E772" s="312">
        <f t="shared" si="639"/>
        <v>0</v>
      </c>
      <c r="F772" s="312">
        <f>E772*C706</f>
        <v>0</v>
      </c>
      <c r="G772" s="375">
        <f t="shared" si="640"/>
        <v>0</v>
      </c>
      <c r="H772" s="312">
        <f t="shared" si="641"/>
        <v>0</v>
      </c>
      <c r="I772" s="312">
        <f>H772*C706</f>
        <v>0</v>
      </c>
      <c r="J772" s="315" t="str">
        <f t="shared" si="591"/>
        <v>#DIV/0!</v>
      </c>
      <c r="K772" s="282"/>
      <c r="L772" s="282"/>
      <c r="M772" s="384"/>
      <c r="N772" s="282"/>
      <c r="O772" s="282"/>
      <c r="P772" s="290"/>
      <c r="Q772" s="290"/>
      <c r="R772" s="290"/>
      <c r="S772" s="290"/>
      <c r="T772" s="290"/>
      <c r="U772" s="290"/>
      <c r="V772" s="290"/>
      <c r="W772" s="290"/>
      <c r="X772" s="290"/>
      <c r="Y772" s="290"/>
      <c r="Z772" s="290"/>
    </row>
    <row r="773">
      <c r="A773" s="335" t="str">
        <f t="shared" ref="A773:B773" si="659">A77</f>
        <v/>
      </c>
      <c r="B773" s="335" t="str">
        <f t="shared" si="659"/>
        <v/>
      </c>
      <c r="C773" s="335"/>
      <c r="D773" s="428" t="str">
        <f t="shared" si="638"/>
        <v/>
      </c>
      <c r="E773" s="312">
        <f t="shared" si="639"/>
        <v>0</v>
      </c>
      <c r="F773" s="312">
        <f>E773*C706</f>
        <v>0</v>
      </c>
      <c r="G773" s="375">
        <f t="shared" si="640"/>
        <v>0</v>
      </c>
      <c r="H773" s="312">
        <f t="shared" si="641"/>
        <v>0</v>
      </c>
      <c r="I773" s="312">
        <f>H773*C706</f>
        <v>0</v>
      </c>
      <c r="J773" s="315" t="str">
        <f t="shared" si="591"/>
        <v>#DIV/0!</v>
      </c>
      <c r="K773" s="282"/>
      <c r="L773" s="282"/>
      <c r="M773" s="384"/>
      <c r="N773" s="282"/>
      <c r="O773" s="282"/>
      <c r="P773" s="290"/>
      <c r="Q773" s="290"/>
      <c r="R773" s="290"/>
      <c r="S773" s="290"/>
      <c r="T773" s="290"/>
      <c r="U773" s="290"/>
      <c r="V773" s="290"/>
      <c r="W773" s="290"/>
      <c r="X773" s="290"/>
      <c r="Y773" s="290"/>
      <c r="Z773" s="290"/>
    </row>
    <row r="774">
      <c r="A774" s="335" t="str">
        <f t="shared" ref="A774:B774" si="660">A78</f>
        <v/>
      </c>
      <c r="B774" s="335" t="str">
        <f t="shared" si="660"/>
        <v/>
      </c>
      <c r="C774" s="335"/>
      <c r="D774" s="428" t="str">
        <f t="shared" si="638"/>
        <v/>
      </c>
      <c r="E774" s="312">
        <f t="shared" si="639"/>
        <v>0</v>
      </c>
      <c r="F774" s="312">
        <f>E774*C706</f>
        <v>0</v>
      </c>
      <c r="G774" s="375">
        <f t="shared" si="640"/>
        <v>0</v>
      </c>
      <c r="H774" s="312">
        <f t="shared" si="641"/>
        <v>0</v>
      </c>
      <c r="I774" s="312">
        <f>H774*C706</f>
        <v>0</v>
      </c>
      <c r="J774" s="315" t="str">
        <f t="shared" si="591"/>
        <v>#DIV/0!</v>
      </c>
      <c r="K774" s="282"/>
      <c r="L774" s="282"/>
      <c r="M774" s="384"/>
      <c r="N774" s="282"/>
      <c r="O774" s="282"/>
      <c r="P774" s="290"/>
      <c r="Q774" s="290"/>
      <c r="R774" s="290"/>
      <c r="S774" s="290"/>
      <c r="T774" s="290"/>
      <c r="U774" s="290"/>
      <c r="V774" s="290"/>
      <c r="W774" s="290"/>
      <c r="X774" s="290"/>
      <c r="Y774" s="290"/>
      <c r="Z774" s="290"/>
    </row>
    <row r="775">
      <c r="A775" s="335" t="str">
        <f t="shared" ref="A775:B775" si="661">A79</f>
        <v/>
      </c>
      <c r="B775" s="335" t="str">
        <f t="shared" si="661"/>
        <v/>
      </c>
      <c r="C775" s="335"/>
      <c r="D775" s="428" t="str">
        <f t="shared" si="638"/>
        <v/>
      </c>
      <c r="E775" s="312">
        <f t="shared" si="639"/>
        <v>0</v>
      </c>
      <c r="F775" s="312">
        <f>E775*C706</f>
        <v>0</v>
      </c>
      <c r="G775" s="375">
        <f t="shared" si="640"/>
        <v>0</v>
      </c>
      <c r="H775" s="312">
        <f t="shared" si="641"/>
        <v>0</v>
      </c>
      <c r="I775" s="312">
        <f>H775*C706</f>
        <v>0</v>
      </c>
      <c r="J775" s="315" t="str">
        <f t="shared" si="591"/>
        <v>#DIV/0!</v>
      </c>
      <c r="K775" s="282"/>
      <c r="L775" s="282"/>
      <c r="M775" s="384"/>
      <c r="N775" s="282"/>
      <c r="O775" s="282"/>
      <c r="P775" s="290"/>
      <c r="Q775" s="290"/>
      <c r="R775" s="290"/>
      <c r="S775" s="290"/>
      <c r="T775" s="290"/>
      <c r="U775" s="290"/>
      <c r="V775" s="290"/>
      <c r="W775" s="290"/>
      <c r="X775" s="290"/>
      <c r="Y775" s="290"/>
      <c r="Z775" s="290"/>
    </row>
    <row r="776">
      <c r="A776" s="335" t="str">
        <f t="shared" ref="A776:B776" si="662">A80</f>
        <v/>
      </c>
      <c r="B776" s="335" t="str">
        <f t="shared" si="662"/>
        <v/>
      </c>
      <c r="C776" s="335"/>
      <c r="D776" s="428" t="str">
        <f t="shared" si="638"/>
        <v/>
      </c>
      <c r="E776" s="312">
        <f t="shared" si="639"/>
        <v>0</v>
      </c>
      <c r="F776" s="312">
        <f>E776*C706</f>
        <v>0</v>
      </c>
      <c r="G776" s="375">
        <f t="shared" si="640"/>
        <v>0</v>
      </c>
      <c r="H776" s="312">
        <f t="shared" si="641"/>
        <v>0</v>
      </c>
      <c r="I776" s="312">
        <f>H776*C706</f>
        <v>0</v>
      </c>
      <c r="J776" s="315" t="str">
        <f t="shared" si="591"/>
        <v>#DIV/0!</v>
      </c>
      <c r="K776" s="282"/>
      <c r="L776" s="282"/>
      <c r="M776" s="384"/>
      <c r="N776" s="282"/>
      <c r="O776" s="282"/>
      <c r="P776" s="290"/>
      <c r="Q776" s="290"/>
      <c r="R776" s="290"/>
      <c r="S776" s="290"/>
      <c r="T776" s="290"/>
      <c r="U776" s="290"/>
      <c r="V776" s="290"/>
      <c r="W776" s="290"/>
      <c r="X776" s="290"/>
      <c r="Y776" s="290"/>
      <c r="Z776" s="290"/>
    </row>
    <row r="777">
      <c r="A777" s="335" t="str">
        <f t="shared" ref="A777:B777" si="663">A81</f>
        <v/>
      </c>
      <c r="B777" s="335" t="str">
        <f t="shared" si="663"/>
        <v/>
      </c>
      <c r="C777" s="335"/>
      <c r="D777" s="428" t="str">
        <f t="shared" si="638"/>
        <v/>
      </c>
      <c r="E777" s="312">
        <f t="shared" si="639"/>
        <v>0</v>
      </c>
      <c r="F777" s="312">
        <f>E777*C706</f>
        <v>0</v>
      </c>
      <c r="G777" s="375">
        <f t="shared" si="640"/>
        <v>0</v>
      </c>
      <c r="H777" s="312">
        <f t="shared" si="641"/>
        <v>0</v>
      </c>
      <c r="I777" s="312">
        <f>H777*C706</f>
        <v>0</v>
      </c>
      <c r="J777" s="315" t="str">
        <f t="shared" si="591"/>
        <v>#DIV/0!</v>
      </c>
      <c r="K777" s="282"/>
      <c r="L777" s="282"/>
      <c r="M777" s="384"/>
      <c r="N777" s="282"/>
      <c r="O777" s="282"/>
      <c r="P777" s="290"/>
      <c r="Q777" s="290"/>
      <c r="R777" s="290"/>
      <c r="S777" s="290"/>
      <c r="T777" s="290"/>
      <c r="U777" s="290"/>
      <c r="V777" s="290"/>
      <c r="W777" s="290"/>
      <c r="X777" s="290"/>
      <c r="Y777" s="290"/>
      <c r="Z777" s="290"/>
    </row>
    <row r="778">
      <c r="A778" s="335" t="str">
        <f t="shared" ref="A778:B778" si="664">A82</f>
        <v/>
      </c>
      <c r="B778" s="335" t="str">
        <f t="shared" si="664"/>
        <v/>
      </c>
      <c r="C778" s="335"/>
      <c r="D778" s="428" t="str">
        <f t="shared" si="638"/>
        <v/>
      </c>
      <c r="E778" s="312">
        <f t="shared" si="639"/>
        <v>0</v>
      </c>
      <c r="F778" s="312">
        <f>E778*C706</f>
        <v>0</v>
      </c>
      <c r="G778" s="375">
        <f t="shared" si="640"/>
        <v>0</v>
      </c>
      <c r="H778" s="312">
        <f t="shared" si="641"/>
        <v>0</v>
      </c>
      <c r="I778" s="312">
        <f>H778*C706</f>
        <v>0</v>
      </c>
      <c r="J778" s="315" t="str">
        <f t="shared" si="591"/>
        <v>#DIV/0!</v>
      </c>
      <c r="K778" s="282"/>
      <c r="L778" s="282"/>
      <c r="M778" s="384"/>
      <c r="N778" s="282"/>
      <c r="O778" s="282"/>
      <c r="P778" s="290"/>
      <c r="Q778" s="290"/>
      <c r="R778" s="290"/>
      <c r="S778" s="290"/>
      <c r="T778" s="290"/>
      <c r="U778" s="290"/>
      <c r="V778" s="290"/>
      <c r="W778" s="290"/>
      <c r="X778" s="290"/>
      <c r="Y778" s="290"/>
      <c r="Z778" s="290"/>
    </row>
    <row r="779">
      <c r="A779" s="335" t="str">
        <f t="shared" ref="A779:B779" si="665">A83</f>
        <v/>
      </c>
      <c r="B779" s="335" t="str">
        <f t="shared" si="665"/>
        <v/>
      </c>
      <c r="C779" s="335"/>
      <c r="D779" s="428" t="str">
        <f t="shared" si="638"/>
        <v/>
      </c>
      <c r="E779" s="312">
        <f t="shared" si="639"/>
        <v>0</v>
      </c>
      <c r="F779" s="312">
        <f>E779*C706</f>
        <v>0</v>
      </c>
      <c r="G779" s="375">
        <f t="shared" si="640"/>
        <v>0</v>
      </c>
      <c r="H779" s="312">
        <f t="shared" si="641"/>
        <v>0</v>
      </c>
      <c r="I779" s="312">
        <f>H779*C706</f>
        <v>0</v>
      </c>
      <c r="J779" s="315" t="str">
        <f t="shared" si="591"/>
        <v>#DIV/0!</v>
      </c>
      <c r="K779" s="282"/>
      <c r="L779" s="282"/>
      <c r="M779" s="384"/>
      <c r="N779" s="282"/>
      <c r="O779" s="282"/>
      <c r="P779" s="290"/>
      <c r="Q779" s="290"/>
      <c r="R779" s="290"/>
      <c r="S779" s="290"/>
      <c r="T779" s="290"/>
      <c r="U779" s="290"/>
      <c r="V779" s="290"/>
      <c r="W779" s="290"/>
      <c r="X779" s="290"/>
      <c r="Y779" s="290"/>
      <c r="Z779" s="290"/>
    </row>
    <row r="780">
      <c r="A780" s="335" t="str">
        <f t="shared" ref="A780:B780" si="666">A84</f>
        <v/>
      </c>
      <c r="B780" s="335" t="str">
        <f t="shared" si="666"/>
        <v/>
      </c>
      <c r="C780" s="335"/>
      <c r="D780" s="428" t="str">
        <f t="shared" si="638"/>
        <v/>
      </c>
      <c r="E780" s="312">
        <f t="shared" si="639"/>
        <v>0</v>
      </c>
      <c r="F780" s="312">
        <f>E780*C706</f>
        <v>0</v>
      </c>
      <c r="G780" s="375">
        <f t="shared" si="640"/>
        <v>0</v>
      </c>
      <c r="H780" s="312">
        <f t="shared" si="641"/>
        <v>0</v>
      </c>
      <c r="I780" s="312">
        <f>H780*C706</f>
        <v>0</v>
      </c>
      <c r="J780" s="315" t="str">
        <f t="shared" si="591"/>
        <v>#DIV/0!</v>
      </c>
      <c r="K780" s="282"/>
      <c r="L780" s="282"/>
      <c r="M780" s="384"/>
      <c r="N780" s="282"/>
      <c r="O780" s="282"/>
      <c r="P780" s="290"/>
      <c r="Q780" s="290"/>
      <c r="R780" s="290"/>
      <c r="S780" s="290"/>
      <c r="T780" s="290"/>
      <c r="U780" s="290"/>
      <c r="V780" s="290"/>
      <c r="W780" s="290"/>
      <c r="X780" s="290"/>
      <c r="Y780" s="290"/>
      <c r="Z780" s="290"/>
    </row>
    <row r="781">
      <c r="A781" s="335" t="str">
        <f t="shared" ref="A781:B781" si="667">A85</f>
        <v/>
      </c>
      <c r="B781" s="335" t="str">
        <f t="shared" si="667"/>
        <v/>
      </c>
      <c r="C781" s="335"/>
      <c r="D781" s="428" t="str">
        <f t="shared" si="638"/>
        <v/>
      </c>
      <c r="E781" s="312">
        <f t="shared" si="639"/>
        <v>0</v>
      </c>
      <c r="F781" s="312">
        <f>E781*C706</f>
        <v>0</v>
      </c>
      <c r="G781" s="375">
        <f t="shared" si="640"/>
        <v>0</v>
      </c>
      <c r="H781" s="312">
        <f t="shared" si="641"/>
        <v>0</v>
      </c>
      <c r="I781" s="312">
        <f>H781*C706</f>
        <v>0</v>
      </c>
      <c r="J781" s="315" t="str">
        <f t="shared" si="591"/>
        <v>#DIV/0!</v>
      </c>
      <c r="K781" s="282"/>
      <c r="L781" s="282"/>
      <c r="M781" s="384"/>
      <c r="N781" s="282"/>
      <c r="O781" s="282"/>
      <c r="P781" s="290"/>
      <c r="Q781" s="290"/>
      <c r="R781" s="290"/>
      <c r="S781" s="290"/>
      <c r="T781" s="290"/>
      <c r="U781" s="290"/>
      <c r="V781" s="290"/>
      <c r="W781" s="290"/>
      <c r="X781" s="290"/>
      <c r="Y781" s="290"/>
      <c r="Z781" s="290"/>
    </row>
    <row r="782">
      <c r="A782" s="335" t="str">
        <f t="shared" ref="A782:B782" si="668">A86</f>
        <v/>
      </c>
      <c r="B782" s="335" t="str">
        <f t="shared" si="668"/>
        <v/>
      </c>
      <c r="C782" s="335"/>
      <c r="D782" s="428" t="str">
        <f t="shared" si="638"/>
        <v/>
      </c>
      <c r="E782" s="312">
        <f t="shared" si="639"/>
        <v>0</v>
      </c>
      <c r="F782" s="312">
        <f>E782*C706</f>
        <v>0</v>
      </c>
      <c r="G782" s="375">
        <f t="shared" si="640"/>
        <v>0</v>
      </c>
      <c r="H782" s="312">
        <f t="shared" si="641"/>
        <v>0</v>
      </c>
      <c r="I782" s="312">
        <f>H782*C706</f>
        <v>0</v>
      </c>
      <c r="J782" s="315" t="str">
        <f t="shared" si="591"/>
        <v>#DIV/0!</v>
      </c>
      <c r="K782" s="282"/>
      <c r="L782" s="282"/>
      <c r="M782" s="384"/>
      <c r="N782" s="282"/>
      <c r="O782" s="282"/>
      <c r="P782" s="290"/>
      <c r="Q782" s="290"/>
      <c r="R782" s="290"/>
      <c r="S782" s="290"/>
      <c r="T782" s="290"/>
      <c r="U782" s="290"/>
      <c r="V782" s="290"/>
      <c r="W782" s="290"/>
      <c r="X782" s="290"/>
      <c r="Y782" s="290"/>
      <c r="Z782" s="290"/>
    </row>
    <row r="783">
      <c r="A783" s="337"/>
      <c r="B783" s="338"/>
      <c r="C783" s="339"/>
      <c r="D783" s="336"/>
      <c r="E783" s="312">
        <f t="shared" si="639"/>
        <v>0</v>
      </c>
      <c r="F783" s="312">
        <f>E783*C706</f>
        <v>0</v>
      </c>
      <c r="G783" s="372"/>
      <c r="H783" s="312">
        <f t="shared" si="641"/>
        <v>0</v>
      </c>
      <c r="I783" s="312">
        <f>H783*C706</f>
        <v>0</v>
      </c>
      <c r="J783" s="315" t="str">
        <f t="shared" si="591"/>
        <v>#DIV/0!</v>
      </c>
      <c r="K783" s="282"/>
      <c r="L783" s="282"/>
      <c r="M783" s="384"/>
      <c r="N783" s="282"/>
      <c r="O783" s="282"/>
      <c r="P783" s="290"/>
      <c r="Q783" s="290"/>
      <c r="R783" s="290"/>
      <c r="S783" s="290"/>
      <c r="T783" s="290"/>
      <c r="U783" s="290"/>
      <c r="V783" s="290"/>
      <c r="W783" s="290"/>
      <c r="X783" s="290"/>
      <c r="Y783" s="290"/>
      <c r="Z783" s="290"/>
    </row>
    <row r="784">
      <c r="A784" s="341"/>
      <c r="B784" s="338"/>
      <c r="C784" s="342"/>
      <c r="D784" s="343"/>
      <c r="E784" s="312">
        <f t="shared" si="639"/>
        <v>0</v>
      </c>
      <c r="F784" s="312">
        <f>E784*C706</f>
        <v>0</v>
      </c>
      <c r="G784" s="374"/>
      <c r="H784" s="312">
        <f t="shared" si="641"/>
        <v>0</v>
      </c>
      <c r="I784" s="312">
        <f>H784*C706</f>
        <v>0</v>
      </c>
      <c r="J784" s="315" t="str">
        <f t="shared" si="591"/>
        <v>#DIV/0!</v>
      </c>
      <c r="K784" s="282"/>
      <c r="L784" s="282"/>
      <c r="M784" s="384"/>
      <c r="N784" s="282"/>
      <c r="O784" s="282"/>
      <c r="P784" s="290"/>
      <c r="Q784" s="290"/>
      <c r="R784" s="290"/>
      <c r="S784" s="290"/>
      <c r="T784" s="290"/>
      <c r="U784" s="290"/>
      <c r="V784" s="290"/>
      <c r="W784" s="290"/>
      <c r="X784" s="290"/>
      <c r="Y784" s="290"/>
      <c r="Z784" s="290"/>
    </row>
    <row r="785">
      <c r="A785" s="335"/>
      <c r="B785" s="349"/>
      <c r="C785" s="350"/>
      <c r="D785" s="352"/>
      <c r="E785" s="312">
        <f t="shared" si="639"/>
        <v>0</v>
      </c>
      <c r="F785" s="312">
        <f>E785*C706</f>
        <v>0</v>
      </c>
      <c r="G785" s="375"/>
      <c r="H785" s="312">
        <f t="shared" si="641"/>
        <v>0</v>
      </c>
      <c r="I785" s="312">
        <f>H785*C706</f>
        <v>0</v>
      </c>
      <c r="J785" s="315" t="str">
        <f t="shared" si="591"/>
        <v>#DIV/0!</v>
      </c>
      <c r="K785" s="282"/>
      <c r="L785" s="282"/>
      <c r="M785" s="384"/>
      <c r="N785" s="282"/>
      <c r="O785" s="282"/>
      <c r="P785" s="331"/>
      <c r="Q785" s="331"/>
      <c r="R785" s="331"/>
      <c r="S785" s="331"/>
      <c r="T785" s="331"/>
      <c r="U785" s="331"/>
      <c r="V785" s="331"/>
      <c r="W785" s="331"/>
      <c r="X785" s="331"/>
      <c r="Y785" s="331"/>
      <c r="Z785" s="331"/>
    </row>
    <row r="786">
      <c r="A786" s="335"/>
      <c r="B786" s="349"/>
      <c r="C786" s="339"/>
      <c r="D786" s="336"/>
      <c r="E786" s="312">
        <f t="shared" si="639"/>
        <v>0</v>
      </c>
      <c r="F786" s="312">
        <f>E786*C706</f>
        <v>0</v>
      </c>
      <c r="G786" s="372"/>
      <c r="H786" s="312">
        <f t="shared" si="641"/>
        <v>0</v>
      </c>
      <c r="I786" s="312">
        <f>H786*C706</f>
        <v>0</v>
      </c>
      <c r="J786" s="315" t="str">
        <f t="shared" si="591"/>
        <v>#DIV/0!</v>
      </c>
      <c r="K786" s="282"/>
      <c r="L786" s="282"/>
      <c r="M786" s="384"/>
      <c r="N786" s="282"/>
      <c r="O786" s="282"/>
      <c r="P786" s="290"/>
      <c r="Q786" s="290"/>
      <c r="R786" s="290"/>
      <c r="S786" s="290"/>
      <c r="T786" s="290"/>
      <c r="U786" s="290"/>
      <c r="V786" s="290"/>
      <c r="W786" s="290"/>
      <c r="X786" s="290"/>
      <c r="Y786" s="290"/>
      <c r="Z786" s="290"/>
    </row>
    <row r="787">
      <c r="A787" s="335"/>
      <c r="B787" s="354"/>
      <c r="C787" s="339"/>
      <c r="D787" s="336"/>
      <c r="E787" s="312">
        <f t="shared" si="639"/>
        <v>0</v>
      </c>
      <c r="F787" s="312">
        <f>E787*C706</f>
        <v>0</v>
      </c>
      <c r="G787" s="372"/>
      <c r="H787" s="312">
        <f t="shared" si="641"/>
        <v>0</v>
      </c>
      <c r="I787" s="312">
        <f>H787*C706</f>
        <v>0</v>
      </c>
      <c r="J787" s="315" t="str">
        <f t="shared" si="591"/>
        <v>#DIV/0!</v>
      </c>
      <c r="K787" s="282"/>
      <c r="L787" s="282"/>
      <c r="M787" s="384"/>
      <c r="N787" s="282"/>
      <c r="O787" s="282"/>
      <c r="P787" s="290"/>
      <c r="Q787" s="290"/>
      <c r="R787" s="290"/>
      <c r="S787" s="290"/>
      <c r="T787" s="290"/>
      <c r="U787" s="290"/>
      <c r="V787" s="290"/>
      <c r="W787" s="290"/>
      <c r="X787" s="290"/>
      <c r="Y787" s="290"/>
      <c r="Z787" s="290"/>
    </row>
    <row r="788">
      <c r="A788" s="335"/>
      <c r="B788" s="349"/>
      <c r="C788" s="339"/>
      <c r="D788" s="336"/>
      <c r="E788" s="312">
        <f t="shared" si="639"/>
        <v>0</v>
      </c>
      <c r="F788" s="312">
        <f>E788*C706</f>
        <v>0</v>
      </c>
      <c r="G788" s="372"/>
      <c r="H788" s="312">
        <f t="shared" si="641"/>
        <v>0</v>
      </c>
      <c r="I788" s="312">
        <f>H788*C706</f>
        <v>0</v>
      </c>
      <c r="J788" s="315" t="str">
        <f t="shared" si="591"/>
        <v>#DIV/0!</v>
      </c>
      <c r="K788" s="282"/>
      <c r="L788" s="282"/>
      <c r="M788" s="384"/>
      <c r="N788" s="282"/>
      <c r="O788" s="282"/>
      <c r="P788" s="290"/>
      <c r="Q788" s="290"/>
      <c r="R788" s="290"/>
      <c r="S788" s="290"/>
      <c r="T788" s="290"/>
      <c r="U788" s="290"/>
      <c r="V788" s="290"/>
      <c r="W788" s="290"/>
      <c r="X788" s="290"/>
      <c r="Y788" s="290"/>
      <c r="Z788" s="290"/>
    </row>
    <row r="789">
      <c r="A789" s="335"/>
      <c r="B789" s="349"/>
      <c r="C789" s="339"/>
      <c r="D789" s="336"/>
      <c r="E789" s="312">
        <f t="shared" si="639"/>
        <v>0</v>
      </c>
      <c r="F789" s="312">
        <f>E789*C706</f>
        <v>0</v>
      </c>
      <c r="G789" s="372"/>
      <c r="H789" s="312">
        <f t="shared" si="641"/>
        <v>0</v>
      </c>
      <c r="I789" s="312">
        <f>H789*C706</f>
        <v>0</v>
      </c>
      <c r="J789" s="315" t="str">
        <f t="shared" si="591"/>
        <v>#DIV/0!</v>
      </c>
      <c r="K789" s="282"/>
      <c r="L789" s="282"/>
      <c r="M789" s="384"/>
      <c r="N789" s="282"/>
      <c r="O789" s="282"/>
      <c r="P789" s="290"/>
      <c r="Q789" s="290"/>
      <c r="R789" s="290"/>
      <c r="S789" s="290"/>
      <c r="T789" s="290"/>
      <c r="U789" s="290"/>
      <c r="V789" s="290"/>
      <c r="W789" s="290"/>
      <c r="X789" s="290"/>
      <c r="Y789" s="290"/>
      <c r="Z789" s="290"/>
    </row>
    <row r="790">
      <c r="A790" s="335"/>
      <c r="B790" s="349"/>
      <c r="C790" s="339"/>
      <c r="D790" s="336"/>
      <c r="E790" s="312">
        <f t="shared" si="639"/>
        <v>0</v>
      </c>
      <c r="F790" s="312">
        <f>E790*C706</f>
        <v>0</v>
      </c>
      <c r="G790" s="372"/>
      <c r="H790" s="312">
        <f t="shared" si="641"/>
        <v>0</v>
      </c>
      <c r="I790" s="312">
        <f>H790*C706</f>
        <v>0</v>
      </c>
      <c r="J790" s="315" t="str">
        <f t="shared" si="591"/>
        <v>#DIV/0!</v>
      </c>
      <c r="K790" s="282"/>
      <c r="L790" s="282"/>
      <c r="M790" s="384"/>
      <c r="N790" s="282"/>
      <c r="O790" s="282"/>
      <c r="P790" s="290"/>
      <c r="Q790" s="290"/>
      <c r="R790" s="290"/>
      <c r="S790" s="290"/>
      <c r="T790" s="290"/>
      <c r="U790" s="290"/>
      <c r="V790" s="290"/>
      <c r="W790" s="290"/>
      <c r="X790" s="290"/>
      <c r="Y790" s="290"/>
      <c r="Z790" s="290"/>
    </row>
    <row r="791">
      <c r="A791" s="335"/>
      <c r="B791" s="349"/>
      <c r="C791" s="339"/>
      <c r="D791" s="336"/>
      <c r="E791" s="312">
        <f t="shared" si="639"/>
        <v>0</v>
      </c>
      <c r="F791" s="312">
        <f>E791*C706</f>
        <v>0</v>
      </c>
      <c r="G791" s="372"/>
      <c r="H791" s="312">
        <f t="shared" si="641"/>
        <v>0</v>
      </c>
      <c r="I791" s="312">
        <f>H791*C706</f>
        <v>0</v>
      </c>
      <c r="J791" s="315" t="str">
        <f t="shared" si="591"/>
        <v>#DIV/0!</v>
      </c>
      <c r="K791" s="282"/>
      <c r="L791" s="282"/>
      <c r="M791" s="384"/>
      <c r="N791" s="282"/>
      <c r="O791" s="282"/>
      <c r="P791" s="290"/>
      <c r="Q791" s="290"/>
      <c r="R791" s="290"/>
      <c r="S791" s="290"/>
      <c r="T791" s="290"/>
      <c r="U791" s="290"/>
      <c r="V791" s="290"/>
      <c r="W791" s="290"/>
      <c r="X791" s="290"/>
      <c r="Y791" s="290"/>
      <c r="Z791" s="290"/>
    </row>
    <row r="792">
      <c r="A792" s="335"/>
      <c r="B792" s="349"/>
      <c r="C792" s="339"/>
      <c r="D792" s="336"/>
      <c r="E792" s="312">
        <f t="shared" si="639"/>
        <v>0</v>
      </c>
      <c r="F792" s="312">
        <f>E792*C706</f>
        <v>0</v>
      </c>
      <c r="G792" s="372"/>
      <c r="H792" s="312">
        <f t="shared" si="641"/>
        <v>0</v>
      </c>
      <c r="I792" s="312">
        <f>H792*C706</f>
        <v>0</v>
      </c>
      <c r="J792" s="315" t="str">
        <f t="shared" si="591"/>
        <v>#DIV/0!</v>
      </c>
      <c r="K792" s="282"/>
      <c r="L792" s="282"/>
      <c r="M792" s="384"/>
      <c r="N792" s="282"/>
      <c r="O792" s="282"/>
      <c r="P792" s="290"/>
      <c r="Q792" s="290"/>
      <c r="R792" s="290"/>
      <c r="S792" s="290"/>
      <c r="T792" s="290"/>
      <c r="U792" s="290"/>
      <c r="V792" s="290"/>
      <c r="W792" s="290"/>
      <c r="X792" s="290"/>
      <c r="Y792" s="290"/>
      <c r="Z792" s="290"/>
    </row>
    <row r="793">
      <c r="A793" s="335"/>
      <c r="B793" s="349"/>
      <c r="C793" s="339"/>
      <c r="D793" s="336"/>
      <c r="E793" s="312">
        <f t="shared" si="639"/>
        <v>0</v>
      </c>
      <c r="F793" s="312">
        <f>E793*C706</f>
        <v>0</v>
      </c>
      <c r="G793" s="372"/>
      <c r="H793" s="312">
        <f t="shared" si="641"/>
        <v>0</v>
      </c>
      <c r="I793" s="312">
        <f>H793*C706</f>
        <v>0</v>
      </c>
      <c r="J793" s="315" t="str">
        <f t="shared" si="591"/>
        <v>#DIV/0!</v>
      </c>
      <c r="K793" s="282"/>
      <c r="L793" s="282"/>
      <c r="M793" s="384"/>
      <c r="N793" s="282"/>
      <c r="O793" s="282"/>
      <c r="P793" s="290"/>
      <c r="Q793" s="290"/>
      <c r="R793" s="290"/>
      <c r="S793" s="290"/>
      <c r="T793" s="290"/>
      <c r="U793" s="290"/>
      <c r="V793" s="290"/>
      <c r="W793" s="290"/>
      <c r="X793" s="290"/>
      <c r="Y793" s="290"/>
      <c r="Z793" s="290"/>
    </row>
    <row r="794">
      <c r="A794" s="335"/>
      <c r="B794" s="349"/>
      <c r="C794" s="339"/>
      <c r="D794" s="336"/>
      <c r="E794" s="312">
        <f t="shared" si="639"/>
        <v>0</v>
      </c>
      <c r="F794" s="312">
        <f>E794*C706</f>
        <v>0</v>
      </c>
      <c r="G794" s="372"/>
      <c r="H794" s="312">
        <f t="shared" si="641"/>
        <v>0</v>
      </c>
      <c r="I794" s="312">
        <f>H794*C706</f>
        <v>0</v>
      </c>
      <c r="J794" s="315" t="str">
        <f t="shared" si="591"/>
        <v>#DIV/0!</v>
      </c>
      <c r="K794" s="282"/>
      <c r="L794" s="282"/>
      <c r="M794" s="384"/>
      <c r="N794" s="282"/>
      <c r="O794" s="282"/>
      <c r="P794" s="290"/>
      <c r="Q794" s="290"/>
      <c r="R794" s="290"/>
      <c r="S794" s="290"/>
      <c r="T794" s="290"/>
      <c r="U794" s="290"/>
      <c r="V794" s="290"/>
      <c r="W794" s="290"/>
      <c r="X794" s="290"/>
      <c r="Y794" s="290"/>
      <c r="Z794" s="290"/>
    </row>
    <row r="795">
      <c r="A795" s="335"/>
      <c r="B795" s="349"/>
      <c r="C795" s="339"/>
      <c r="D795" s="336"/>
      <c r="E795" s="312">
        <f t="shared" si="639"/>
        <v>0</v>
      </c>
      <c r="F795" s="312">
        <f>E795*C706</f>
        <v>0</v>
      </c>
      <c r="G795" s="372"/>
      <c r="H795" s="312">
        <f t="shared" si="641"/>
        <v>0</v>
      </c>
      <c r="I795" s="312">
        <f>H795*C706</f>
        <v>0</v>
      </c>
      <c r="J795" s="315" t="str">
        <f t="shared" si="591"/>
        <v>#DIV/0!</v>
      </c>
      <c r="K795" s="282"/>
      <c r="L795" s="282"/>
      <c r="M795" s="384"/>
      <c r="N795" s="282"/>
      <c r="O795" s="282"/>
      <c r="P795" s="290"/>
      <c r="Q795" s="290"/>
      <c r="R795" s="290"/>
      <c r="S795" s="290"/>
      <c r="T795" s="290"/>
      <c r="U795" s="290"/>
      <c r="V795" s="290"/>
      <c r="W795" s="290"/>
      <c r="X795" s="290"/>
      <c r="Y795" s="290"/>
      <c r="Z795" s="290"/>
    </row>
    <row r="796">
      <c r="A796" s="344"/>
      <c r="B796" s="345" t="s">
        <v>968</v>
      </c>
      <c r="C796" s="346">
        <f>SUM(C755:C795)</f>
        <v>4.935483871</v>
      </c>
      <c r="D796" s="346"/>
      <c r="E796" s="347">
        <f t="shared" ref="E796:F796" si="669">SUM(E755:E795)</f>
        <v>203.6596006</v>
      </c>
      <c r="F796" s="347">
        <f t="shared" si="669"/>
        <v>6313.447619</v>
      </c>
      <c r="G796" s="346"/>
      <c r="H796" s="347">
        <f t="shared" ref="H796:I796" si="670">SUM(H755:H795)</f>
        <v>935.483871</v>
      </c>
      <c r="I796" s="347">
        <f t="shared" si="670"/>
        <v>29000</v>
      </c>
      <c r="J796" s="348">
        <f t="shared" si="591"/>
        <v>0.2177050903</v>
      </c>
      <c r="K796" s="282"/>
      <c r="L796" s="282"/>
      <c r="M796" s="384"/>
      <c r="N796" s="282"/>
      <c r="O796" s="282"/>
      <c r="P796" s="290"/>
      <c r="Q796" s="290"/>
      <c r="R796" s="290"/>
      <c r="S796" s="290"/>
      <c r="T796" s="290"/>
      <c r="U796" s="290"/>
      <c r="V796" s="290"/>
      <c r="W796" s="290"/>
      <c r="X796" s="290"/>
      <c r="Y796" s="290"/>
      <c r="Z796" s="290"/>
    </row>
    <row r="797">
      <c r="A797" s="323" t="str">
        <f t="shared" ref="A797:B797" si="671">A101</f>
        <v>CKT-001</v>
      </c>
      <c r="B797" s="323" t="str">
        <f t="shared" si="671"/>
        <v>Cócteles con ginebra (máximo)</v>
      </c>
      <c r="C797" s="323">
        <f>25/$C$706</f>
        <v>0.8064516129</v>
      </c>
      <c r="D797" s="422">
        <f t="shared" ref="D797:D810" si="673">D101</f>
        <v>40</v>
      </c>
      <c r="E797" s="312">
        <f t="shared" ref="E797:E811" si="674">D797*C797</f>
        <v>32.25806452</v>
      </c>
      <c r="F797" s="312">
        <f>E797*C706</f>
        <v>1000</v>
      </c>
      <c r="G797" s="372">
        <f t="shared" ref="G797:G808" si="675">G101</f>
        <v>224.137931</v>
      </c>
      <c r="H797" s="312">
        <f t="shared" ref="H797:H811" si="676">G797*C797</f>
        <v>180.756396</v>
      </c>
      <c r="I797" s="312">
        <f>H797*C706</f>
        <v>5603.448276</v>
      </c>
      <c r="J797" s="315">
        <f t="shared" si="591"/>
        <v>0.1784615385</v>
      </c>
      <c r="K797" s="282"/>
      <c r="L797" s="282"/>
      <c r="M797" s="384"/>
      <c r="N797" s="282"/>
      <c r="O797" s="282"/>
      <c r="P797" s="290"/>
      <c r="Q797" s="290"/>
      <c r="R797" s="290"/>
      <c r="S797" s="290"/>
      <c r="T797" s="290"/>
      <c r="U797" s="290"/>
      <c r="V797" s="290"/>
      <c r="W797" s="290"/>
      <c r="X797" s="290"/>
      <c r="Y797" s="290"/>
      <c r="Z797" s="290"/>
    </row>
    <row r="798">
      <c r="A798" s="323" t="str">
        <f t="shared" ref="A798:B798" si="672">A102</f>
        <v>CKT-002</v>
      </c>
      <c r="B798" s="323" t="str">
        <f t="shared" si="672"/>
        <v>Cócteles con ginebra (mínimo)</v>
      </c>
      <c r="C798" s="323">
        <v>1.0</v>
      </c>
      <c r="D798" s="422">
        <f t="shared" si="673"/>
        <v>17</v>
      </c>
      <c r="E798" s="312">
        <f t="shared" si="674"/>
        <v>17</v>
      </c>
      <c r="F798" s="312">
        <f>E798*C706</f>
        <v>527</v>
      </c>
      <c r="G798" s="372">
        <f t="shared" si="675"/>
        <v>129.3103448</v>
      </c>
      <c r="H798" s="312">
        <f t="shared" si="676"/>
        <v>129.3103448</v>
      </c>
      <c r="I798" s="312">
        <f>H798*C706</f>
        <v>4008.62069</v>
      </c>
      <c r="J798" s="315">
        <f t="shared" si="591"/>
        <v>0.1314666667</v>
      </c>
      <c r="K798" s="282"/>
      <c r="L798" s="282"/>
      <c r="M798" s="384"/>
      <c r="N798" s="282"/>
      <c r="O798" s="282"/>
      <c r="P798" s="290"/>
      <c r="Q798" s="290"/>
      <c r="R798" s="290"/>
      <c r="S798" s="290"/>
      <c r="T798" s="290"/>
      <c r="U798" s="290"/>
      <c r="V798" s="290"/>
      <c r="W798" s="290"/>
      <c r="X798" s="290"/>
      <c r="Y798" s="290"/>
      <c r="Z798" s="290"/>
    </row>
    <row r="799">
      <c r="A799" s="323" t="str">
        <f t="shared" ref="A799:B799" si="677">A103</f>
        <v>CKT-003</v>
      </c>
      <c r="B799" s="323" t="str">
        <f t="shared" si="677"/>
        <v>Cócteles con whisky (máximo)</v>
      </c>
      <c r="C799" s="323">
        <f>25/$C$706</f>
        <v>0.8064516129</v>
      </c>
      <c r="D799" s="422">
        <f t="shared" si="673"/>
        <v>51</v>
      </c>
      <c r="E799" s="312">
        <f t="shared" si="674"/>
        <v>41.12903226</v>
      </c>
      <c r="F799" s="312">
        <f>E799*C706</f>
        <v>1275</v>
      </c>
      <c r="G799" s="372">
        <f t="shared" si="675"/>
        <v>215.5172414</v>
      </c>
      <c r="H799" s="312">
        <f t="shared" si="676"/>
        <v>173.8042269</v>
      </c>
      <c r="I799" s="312">
        <f>H799*C706</f>
        <v>5387.931034</v>
      </c>
      <c r="J799" s="315">
        <f t="shared" si="591"/>
        <v>0.23664</v>
      </c>
      <c r="K799" s="282"/>
      <c r="L799" s="282"/>
      <c r="M799" s="384"/>
      <c r="N799" s="282"/>
      <c r="O799" s="282"/>
      <c r="P799" s="290"/>
      <c r="Q799" s="290"/>
      <c r="R799" s="290"/>
      <c r="S799" s="290"/>
      <c r="T799" s="290"/>
      <c r="U799" s="290"/>
      <c r="V799" s="290"/>
      <c r="W799" s="290"/>
      <c r="X799" s="290"/>
      <c r="Y799" s="290"/>
      <c r="Z799" s="290"/>
    </row>
    <row r="800">
      <c r="A800" s="323" t="str">
        <f t="shared" ref="A800:B800" si="678">A104</f>
        <v>CKT-004</v>
      </c>
      <c r="B800" s="323" t="str">
        <f t="shared" si="678"/>
        <v>Cócteles con whisky (mínimo)</v>
      </c>
      <c r="C800" s="323">
        <v>1.0</v>
      </c>
      <c r="D800" s="422">
        <f t="shared" si="673"/>
        <v>19</v>
      </c>
      <c r="E800" s="312">
        <f t="shared" si="674"/>
        <v>19</v>
      </c>
      <c r="F800" s="312">
        <f>E800*C706</f>
        <v>589</v>
      </c>
      <c r="G800" s="372">
        <f t="shared" si="675"/>
        <v>146.5517241</v>
      </c>
      <c r="H800" s="312">
        <f t="shared" si="676"/>
        <v>146.5517241</v>
      </c>
      <c r="I800" s="312">
        <f>H800*C706</f>
        <v>4543.103448</v>
      </c>
      <c r="J800" s="315">
        <f t="shared" si="591"/>
        <v>0.1296470588</v>
      </c>
      <c r="K800" s="282"/>
      <c r="L800" s="282"/>
      <c r="M800" s="384"/>
      <c r="N800" s="282"/>
      <c r="O800" s="282"/>
      <c r="P800" s="290"/>
      <c r="Q800" s="290"/>
      <c r="R800" s="290"/>
      <c r="S800" s="290"/>
      <c r="T800" s="290"/>
      <c r="U800" s="290"/>
      <c r="V800" s="290"/>
      <c r="W800" s="290"/>
      <c r="X800" s="290"/>
      <c r="Y800" s="290"/>
      <c r="Z800" s="290"/>
    </row>
    <row r="801">
      <c r="A801" s="323" t="str">
        <f t="shared" ref="A801:B801" si="679">A105</f>
        <v>CKT-005</v>
      </c>
      <c r="B801" s="323" t="str">
        <f t="shared" si="679"/>
        <v>Cócteles con ron (máximo)</v>
      </c>
      <c r="C801" s="323">
        <f>32/$C$706</f>
        <v>1.032258065</v>
      </c>
      <c r="D801" s="422">
        <f t="shared" si="673"/>
        <v>40</v>
      </c>
      <c r="E801" s="312">
        <f t="shared" si="674"/>
        <v>41.29032258</v>
      </c>
      <c r="F801" s="312">
        <f>E801*C706</f>
        <v>1280</v>
      </c>
      <c r="G801" s="372">
        <f t="shared" si="675"/>
        <v>198.2758621</v>
      </c>
      <c r="H801" s="312">
        <f t="shared" si="676"/>
        <v>204.6718576</v>
      </c>
      <c r="I801" s="312">
        <f>H801*C706</f>
        <v>6344.827586</v>
      </c>
      <c r="J801" s="315">
        <f t="shared" si="591"/>
        <v>0.2017391304</v>
      </c>
      <c r="K801" s="282"/>
      <c r="L801" s="282"/>
      <c r="M801" s="384"/>
      <c r="N801" s="282"/>
      <c r="O801" s="282"/>
      <c r="P801" s="290"/>
      <c r="Q801" s="290"/>
      <c r="R801" s="290"/>
      <c r="S801" s="290"/>
      <c r="T801" s="290"/>
      <c r="U801" s="290"/>
      <c r="V801" s="290"/>
      <c r="W801" s="290"/>
      <c r="X801" s="290"/>
      <c r="Y801" s="290"/>
      <c r="Z801" s="290"/>
    </row>
    <row r="802">
      <c r="A802" s="323" t="str">
        <f t="shared" ref="A802:B802" si="680">A106</f>
        <v>CKT-006</v>
      </c>
      <c r="B802" s="323" t="str">
        <f t="shared" si="680"/>
        <v>Cócteles con ron (mínimo)</v>
      </c>
      <c r="C802" s="323">
        <v>1.0</v>
      </c>
      <c r="D802" s="422">
        <f t="shared" si="673"/>
        <v>15</v>
      </c>
      <c r="E802" s="312">
        <f t="shared" si="674"/>
        <v>15</v>
      </c>
      <c r="F802" s="312">
        <f>E802*C706</f>
        <v>465</v>
      </c>
      <c r="G802" s="372">
        <f t="shared" si="675"/>
        <v>116.3793103</v>
      </c>
      <c r="H802" s="312">
        <f t="shared" si="676"/>
        <v>116.3793103</v>
      </c>
      <c r="I802" s="312">
        <f>H802*C706</f>
        <v>3607.758621</v>
      </c>
      <c r="J802" s="315">
        <f t="shared" si="591"/>
        <v>0.1288888889</v>
      </c>
      <c r="K802" s="282"/>
      <c r="L802" s="282"/>
      <c r="M802" s="384"/>
      <c r="N802" s="282"/>
      <c r="O802" s="282"/>
      <c r="P802" s="290"/>
      <c r="Q802" s="290"/>
      <c r="R802" s="290"/>
      <c r="S802" s="290"/>
      <c r="T802" s="290"/>
      <c r="U802" s="290"/>
      <c r="V802" s="290"/>
      <c r="W802" s="290"/>
      <c r="X802" s="290"/>
      <c r="Y802" s="290"/>
      <c r="Z802" s="290"/>
    </row>
    <row r="803">
      <c r="A803" s="323" t="str">
        <f t="shared" ref="A803:B803" si="681">A107</f>
        <v>CKT-007</v>
      </c>
      <c r="B803" s="323" t="str">
        <f t="shared" si="681"/>
        <v>Cócteles con tequila (máximo)</v>
      </c>
      <c r="C803" s="323">
        <f>15/$C$706</f>
        <v>0.4838709677</v>
      </c>
      <c r="D803" s="422">
        <f t="shared" si="673"/>
        <v>35</v>
      </c>
      <c r="E803" s="312">
        <f t="shared" si="674"/>
        <v>16.93548387</v>
      </c>
      <c r="F803" s="312">
        <f>E803*C706</f>
        <v>525</v>
      </c>
      <c r="G803" s="372">
        <f t="shared" si="675"/>
        <v>215.5172414</v>
      </c>
      <c r="H803" s="312">
        <f t="shared" si="676"/>
        <v>104.2825362</v>
      </c>
      <c r="I803" s="312">
        <f>H803*C706</f>
        <v>3232.758621</v>
      </c>
      <c r="J803" s="315">
        <f t="shared" si="591"/>
        <v>0.1624</v>
      </c>
      <c r="K803" s="282"/>
      <c r="L803" s="282"/>
      <c r="M803" s="384"/>
      <c r="N803" s="282"/>
      <c r="O803" s="282"/>
      <c r="P803" s="290"/>
      <c r="Q803" s="290"/>
      <c r="R803" s="290"/>
      <c r="S803" s="290"/>
      <c r="T803" s="290"/>
      <c r="U803" s="290"/>
      <c r="V803" s="290"/>
      <c r="W803" s="290"/>
      <c r="X803" s="290"/>
      <c r="Y803" s="290"/>
      <c r="Z803" s="290"/>
    </row>
    <row r="804">
      <c r="A804" s="323" t="str">
        <f t="shared" ref="A804:B804" si="682">A108</f>
        <v>CKT-008</v>
      </c>
      <c r="B804" s="323" t="str">
        <f t="shared" si="682"/>
        <v>Cócteles con tequila (mínimo)</v>
      </c>
      <c r="C804" s="323">
        <v>1.0</v>
      </c>
      <c r="D804" s="422">
        <f t="shared" si="673"/>
        <v>16</v>
      </c>
      <c r="E804" s="312">
        <f t="shared" si="674"/>
        <v>16</v>
      </c>
      <c r="F804" s="312">
        <f>E804*C706</f>
        <v>496</v>
      </c>
      <c r="G804" s="372">
        <f t="shared" si="675"/>
        <v>129.3103448</v>
      </c>
      <c r="H804" s="312">
        <f t="shared" si="676"/>
        <v>129.3103448</v>
      </c>
      <c r="I804" s="312">
        <f>H804*C706</f>
        <v>4008.62069</v>
      </c>
      <c r="J804" s="315">
        <f t="shared" si="591"/>
        <v>0.1237333333</v>
      </c>
      <c r="K804" s="282"/>
      <c r="L804" s="282"/>
      <c r="M804" s="384"/>
      <c r="N804" s="282"/>
      <c r="O804" s="282"/>
      <c r="P804" s="290"/>
      <c r="Q804" s="290"/>
      <c r="R804" s="290"/>
      <c r="S804" s="290"/>
      <c r="T804" s="290"/>
      <c r="U804" s="290"/>
      <c r="V804" s="290"/>
      <c r="W804" s="290"/>
      <c r="X804" s="290"/>
      <c r="Y804" s="290"/>
      <c r="Z804" s="290"/>
    </row>
    <row r="805">
      <c r="A805" s="323" t="str">
        <f t="shared" ref="A805:B805" si="683">A109</f>
        <v>CKT-009</v>
      </c>
      <c r="B805" s="323" t="str">
        <f t="shared" si="683"/>
        <v>Cócteles con mezcal (máximo)</v>
      </c>
      <c r="C805" s="323">
        <f>30/$C$706</f>
        <v>0.9677419355</v>
      </c>
      <c r="D805" s="422">
        <f t="shared" si="673"/>
        <v>47</v>
      </c>
      <c r="E805" s="312">
        <f t="shared" si="674"/>
        <v>45.48387097</v>
      </c>
      <c r="F805" s="312">
        <f>E805*C706</f>
        <v>1410</v>
      </c>
      <c r="G805" s="372">
        <f t="shared" si="675"/>
        <v>232.7586207</v>
      </c>
      <c r="H805" s="312">
        <f t="shared" si="676"/>
        <v>225.2502781</v>
      </c>
      <c r="I805" s="312">
        <f>H805*C706</f>
        <v>6982.758621</v>
      </c>
      <c r="J805" s="315">
        <f t="shared" si="591"/>
        <v>0.2019259259</v>
      </c>
      <c r="K805" s="282"/>
      <c r="L805" s="282"/>
      <c r="M805" s="384"/>
      <c r="N805" s="282"/>
      <c r="O805" s="282"/>
      <c r="P805" s="290"/>
      <c r="Q805" s="290"/>
      <c r="R805" s="290"/>
      <c r="S805" s="290"/>
      <c r="T805" s="290"/>
      <c r="U805" s="290"/>
      <c r="V805" s="290"/>
      <c r="W805" s="290"/>
      <c r="X805" s="290"/>
      <c r="Y805" s="290"/>
      <c r="Z805" s="290"/>
    </row>
    <row r="806">
      <c r="A806" s="323" t="str">
        <f t="shared" ref="A806:B806" si="684">A110</f>
        <v>CKT-010</v>
      </c>
      <c r="B806" s="323" t="str">
        <f t="shared" si="684"/>
        <v>Cócteles con mezcal (mínimo)</v>
      </c>
      <c r="C806" s="323">
        <v>1.0</v>
      </c>
      <c r="D806" s="422">
        <f t="shared" si="673"/>
        <v>23</v>
      </c>
      <c r="E806" s="312">
        <f t="shared" si="674"/>
        <v>23</v>
      </c>
      <c r="F806" s="312">
        <f>E806*C706</f>
        <v>713</v>
      </c>
      <c r="G806" s="372">
        <f t="shared" si="675"/>
        <v>163.7931034</v>
      </c>
      <c r="H806" s="312">
        <f t="shared" si="676"/>
        <v>163.7931034</v>
      </c>
      <c r="I806" s="312">
        <f>H806*C706</f>
        <v>5077.586207</v>
      </c>
      <c r="J806" s="315">
        <f t="shared" si="591"/>
        <v>0.1404210526</v>
      </c>
      <c r="K806" s="282"/>
      <c r="L806" s="282"/>
      <c r="M806" s="384"/>
      <c r="N806" s="282"/>
      <c r="O806" s="282"/>
      <c r="P806" s="290"/>
      <c r="Q806" s="290"/>
      <c r="R806" s="290"/>
      <c r="S806" s="290"/>
      <c r="T806" s="290"/>
      <c r="U806" s="290"/>
      <c r="V806" s="290"/>
      <c r="W806" s="290"/>
      <c r="X806" s="290"/>
      <c r="Y806" s="290"/>
      <c r="Z806" s="290"/>
    </row>
    <row r="807">
      <c r="A807" s="323" t="str">
        <f t="shared" ref="A807:B807" si="685">A111</f>
        <v>CKT-011</v>
      </c>
      <c r="B807" s="323" t="str">
        <f t="shared" si="685"/>
        <v>Cócteles con vodka (máximo)</v>
      </c>
      <c r="C807" s="323">
        <f>30/$C$706</f>
        <v>0.9677419355</v>
      </c>
      <c r="D807" s="422">
        <f t="shared" si="673"/>
        <v>35</v>
      </c>
      <c r="E807" s="312">
        <f t="shared" si="674"/>
        <v>33.87096774</v>
      </c>
      <c r="F807" s="312">
        <f>E807*C706</f>
        <v>1050</v>
      </c>
      <c r="G807" s="372">
        <f t="shared" si="675"/>
        <v>181.0344828</v>
      </c>
      <c r="H807" s="312">
        <f t="shared" si="676"/>
        <v>175.1946607</v>
      </c>
      <c r="I807" s="312">
        <f>H807*C706</f>
        <v>5431.034483</v>
      </c>
      <c r="J807" s="315">
        <f t="shared" si="591"/>
        <v>0.1933333333</v>
      </c>
      <c r="K807" s="282"/>
      <c r="L807" s="282"/>
      <c r="M807" s="384"/>
      <c r="N807" s="282"/>
      <c r="O807" s="282"/>
      <c r="P807" s="290"/>
      <c r="Q807" s="290"/>
      <c r="R807" s="290"/>
      <c r="S807" s="290"/>
      <c r="T807" s="290"/>
      <c r="U807" s="290"/>
      <c r="V807" s="290"/>
      <c r="W807" s="290"/>
      <c r="X807" s="290"/>
      <c r="Y807" s="290"/>
      <c r="Z807" s="290"/>
    </row>
    <row r="808">
      <c r="A808" s="323" t="str">
        <f t="shared" ref="A808:B808" si="686">A112</f>
        <v>CKT-012</v>
      </c>
      <c r="B808" s="323" t="str">
        <f t="shared" si="686"/>
        <v>Cócteles con vodka (mínimo)</v>
      </c>
      <c r="C808" s="323">
        <v>1.0</v>
      </c>
      <c r="D808" s="422">
        <f t="shared" si="673"/>
        <v>17</v>
      </c>
      <c r="E808" s="312">
        <f t="shared" si="674"/>
        <v>17</v>
      </c>
      <c r="F808" s="312">
        <f>E808*C706</f>
        <v>527</v>
      </c>
      <c r="G808" s="372">
        <f t="shared" si="675"/>
        <v>112.0689655</v>
      </c>
      <c r="H808" s="312">
        <f t="shared" si="676"/>
        <v>112.0689655</v>
      </c>
      <c r="I808" s="312">
        <f>H808*C706</f>
        <v>3474.137931</v>
      </c>
      <c r="J808" s="315">
        <f t="shared" si="591"/>
        <v>0.1516923077</v>
      </c>
      <c r="K808" s="282"/>
      <c r="L808" s="282"/>
      <c r="M808" s="384"/>
      <c r="N808" s="282"/>
      <c r="O808" s="282"/>
      <c r="P808" s="290"/>
      <c r="Q808" s="290"/>
      <c r="R808" s="290"/>
      <c r="S808" s="290"/>
      <c r="T808" s="290"/>
      <c r="U808" s="290"/>
      <c r="V808" s="290"/>
      <c r="W808" s="290"/>
      <c r="X808" s="290"/>
      <c r="Y808" s="290"/>
      <c r="Z808" s="290"/>
    </row>
    <row r="809">
      <c r="A809" s="323" t="str">
        <f t="shared" ref="A809:B809" si="687">A113</f>
        <v/>
      </c>
      <c r="B809" s="323" t="str">
        <f t="shared" si="687"/>
        <v/>
      </c>
      <c r="C809" s="323"/>
      <c r="D809" s="422" t="str">
        <f t="shared" si="673"/>
        <v/>
      </c>
      <c r="E809" s="312">
        <f t="shared" si="674"/>
        <v>0</v>
      </c>
      <c r="F809" s="312">
        <f>E809*C706</f>
        <v>0</v>
      </c>
      <c r="G809" s="372"/>
      <c r="H809" s="312">
        <f t="shared" si="676"/>
        <v>0</v>
      </c>
      <c r="I809" s="312">
        <f>H809*C706</f>
        <v>0</v>
      </c>
      <c r="J809" s="315" t="str">
        <f t="shared" si="591"/>
        <v>#DIV/0!</v>
      </c>
      <c r="K809" s="282"/>
      <c r="L809" s="282"/>
      <c r="M809" s="384"/>
      <c r="N809" s="282"/>
      <c r="O809" s="282"/>
      <c r="P809" s="290"/>
      <c r="Q809" s="290"/>
      <c r="R809" s="290"/>
      <c r="S809" s="290"/>
      <c r="T809" s="290"/>
      <c r="U809" s="290"/>
      <c r="V809" s="290"/>
      <c r="W809" s="290"/>
      <c r="X809" s="290"/>
      <c r="Y809" s="290"/>
      <c r="Z809" s="290"/>
    </row>
    <row r="810">
      <c r="A810" s="323" t="str">
        <f t="shared" ref="A810:B810" si="688">A114</f>
        <v/>
      </c>
      <c r="B810" s="323" t="str">
        <f t="shared" si="688"/>
        <v/>
      </c>
      <c r="C810" s="323"/>
      <c r="D810" s="422" t="str">
        <f t="shared" si="673"/>
        <v/>
      </c>
      <c r="E810" s="312">
        <f t="shared" si="674"/>
        <v>0</v>
      </c>
      <c r="F810" s="312">
        <f>E810*C706</f>
        <v>0</v>
      </c>
      <c r="G810" s="372"/>
      <c r="H810" s="312">
        <f t="shared" si="676"/>
        <v>0</v>
      </c>
      <c r="I810" s="312">
        <f>H810*C706</f>
        <v>0</v>
      </c>
      <c r="J810" s="315" t="str">
        <f t="shared" si="591"/>
        <v>#DIV/0!</v>
      </c>
      <c r="K810" s="282"/>
      <c r="L810" s="282"/>
      <c r="M810" s="384"/>
      <c r="N810" s="282"/>
      <c r="O810" s="282"/>
      <c r="P810" s="290"/>
      <c r="Q810" s="290"/>
      <c r="R810" s="290"/>
      <c r="S810" s="290"/>
      <c r="T810" s="290"/>
      <c r="U810" s="290"/>
      <c r="V810" s="290"/>
      <c r="W810" s="290"/>
      <c r="X810" s="290"/>
      <c r="Y810" s="290"/>
      <c r="Z810" s="290"/>
    </row>
    <row r="811">
      <c r="A811" s="341"/>
      <c r="B811" s="338"/>
      <c r="C811" s="342"/>
      <c r="D811" s="343"/>
      <c r="E811" s="312">
        <f t="shared" si="674"/>
        <v>0</v>
      </c>
      <c r="F811" s="312">
        <f>E811*C706</f>
        <v>0</v>
      </c>
      <c r="G811" s="374"/>
      <c r="H811" s="312">
        <f t="shared" si="676"/>
        <v>0</v>
      </c>
      <c r="I811" s="312">
        <f>H811*C706</f>
        <v>0</v>
      </c>
      <c r="J811" s="315" t="str">
        <f t="shared" si="591"/>
        <v>#DIV/0!</v>
      </c>
      <c r="K811" s="282"/>
      <c r="L811" s="282"/>
      <c r="M811" s="384"/>
      <c r="N811" s="282"/>
      <c r="O811" s="282"/>
      <c r="P811" s="290"/>
      <c r="Q811" s="290"/>
      <c r="R811" s="290"/>
      <c r="S811" s="290"/>
      <c r="T811" s="290"/>
      <c r="U811" s="290"/>
      <c r="V811" s="290"/>
      <c r="W811" s="290"/>
      <c r="X811" s="290"/>
      <c r="Y811" s="290"/>
      <c r="Z811" s="290"/>
    </row>
    <row r="812">
      <c r="A812" s="344"/>
      <c r="B812" s="345" t="s">
        <v>993</v>
      </c>
      <c r="C812" s="346">
        <f>SUM(C797:C811)</f>
        <v>11.06451613</v>
      </c>
      <c r="D812" s="376"/>
      <c r="E812" s="356">
        <f t="shared" ref="E812:F812" si="689">SUM(E797:E811)</f>
        <v>317.9677419</v>
      </c>
      <c r="F812" s="356">
        <f t="shared" si="689"/>
        <v>9857</v>
      </c>
      <c r="G812" s="376"/>
      <c r="H812" s="356">
        <f t="shared" ref="H812:I812" si="690">SUM(H797:H811)</f>
        <v>1861.373749</v>
      </c>
      <c r="I812" s="356">
        <f t="shared" si="690"/>
        <v>57702.58621</v>
      </c>
      <c r="J812" s="357">
        <f t="shared" si="591"/>
        <v>0.1708242325</v>
      </c>
      <c r="K812" s="282"/>
      <c r="L812" s="282"/>
      <c r="M812" s="384"/>
      <c r="N812" s="282"/>
      <c r="O812" s="282"/>
      <c r="P812" s="290"/>
      <c r="Q812" s="290"/>
      <c r="R812" s="290"/>
      <c r="S812" s="290"/>
      <c r="T812" s="290"/>
      <c r="U812" s="290"/>
      <c r="V812" s="290"/>
      <c r="W812" s="290"/>
      <c r="X812" s="290"/>
      <c r="Y812" s="290"/>
      <c r="Z812" s="290"/>
    </row>
    <row r="813">
      <c r="A813" s="277"/>
      <c r="B813" s="419"/>
      <c r="C813" s="419"/>
      <c r="D813" s="358" t="s">
        <v>859</v>
      </c>
      <c r="E813" s="359">
        <f t="shared" ref="E813:F813" si="691">E812+E796+E754</f>
        <v>3780.49831</v>
      </c>
      <c r="F813" s="359">
        <f t="shared" si="691"/>
        <v>117195.4476</v>
      </c>
      <c r="G813" s="290"/>
      <c r="H813" s="359">
        <f t="shared" ref="H813:I813" si="692">H812+H796+H754</f>
        <v>16034.06563</v>
      </c>
      <c r="I813" s="359">
        <f t="shared" si="692"/>
        <v>497056.0345</v>
      </c>
      <c r="J813" s="357">
        <f t="shared" si="591"/>
        <v>0.2357791466</v>
      </c>
      <c r="K813" s="282"/>
      <c r="L813" s="282"/>
      <c r="M813" s="384"/>
      <c r="N813" s="282"/>
      <c r="O813" s="282"/>
      <c r="P813" s="290"/>
      <c r="Q813" s="290"/>
      <c r="R813" s="290"/>
      <c r="S813" s="290"/>
      <c r="T813" s="290"/>
      <c r="U813" s="290"/>
      <c r="V813" s="290"/>
      <c r="W813" s="290"/>
      <c r="X813" s="290"/>
      <c r="Y813" s="290"/>
      <c r="Z813" s="290"/>
    </row>
    <row r="814">
      <c r="A814" s="277"/>
      <c r="B814" s="419"/>
      <c r="C814" s="419"/>
      <c r="D814" s="423"/>
      <c r="E814" s="424"/>
      <c r="F814" s="424"/>
      <c r="G814" s="419"/>
      <c r="H814" s="424"/>
      <c r="I814" s="424"/>
      <c r="J814" s="427"/>
      <c r="K814" s="277"/>
      <c r="L814" s="277"/>
      <c r="M814" s="381"/>
      <c r="N814" s="277"/>
      <c r="O814" s="277"/>
      <c r="P814" s="419"/>
      <c r="Q814" s="419"/>
      <c r="R814" s="419"/>
      <c r="S814" s="419"/>
      <c r="T814" s="419"/>
      <c r="U814" s="419"/>
      <c r="V814" s="419"/>
      <c r="W814" s="419"/>
      <c r="X814" s="419"/>
      <c r="Y814" s="419"/>
      <c r="Z814" s="419"/>
    </row>
    <row r="815">
      <c r="A815" s="277"/>
      <c r="B815" s="419"/>
      <c r="C815" s="419"/>
      <c r="D815" s="423"/>
      <c r="E815" s="424"/>
      <c r="F815" s="424"/>
      <c r="G815" s="419"/>
      <c r="H815" s="424"/>
      <c r="I815" s="424"/>
      <c r="J815" s="427"/>
      <c r="K815" s="277"/>
      <c r="L815" s="277"/>
      <c r="M815" s="381"/>
      <c r="N815" s="277"/>
      <c r="O815" s="277"/>
      <c r="P815" s="419"/>
      <c r="Q815" s="419"/>
      <c r="R815" s="419"/>
      <c r="S815" s="419"/>
      <c r="T815" s="419"/>
      <c r="U815" s="419"/>
      <c r="V815" s="419"/>
      <c r="W815" s="419"/>
      <c r="X815" s="419"/>
      <c r="Y815" s="419"/>
      <c r="Z815" s="419"/>
    </row>
    <row r="816">
      <c r="A816" s="291"/>
      <c r="B816" s="360" t="s">
        <v>818</v>
      </c>
      <c r="C816" s="3"/>
      <c r="D816" s="286"/>
      <c r="E816" s="385"/>
      <c r="F816" s="289"/>
      <c r="G816" s="289"/>
      <c r="H816" s="289"/>
      <c r="I816" s="289"/>
      <c r="J816" s="286"/>
      <c r="K816" s="282"/>
      <c r="L816" s="282"/>
      <c r="M816" s="384"/>
      <c r="N816" s="282"/>
      <c r="O816" s="282"/>
      <c r="P816" s="290"/>
      <c r="Q816" s="290"/>
      <c r="R816" s="290"/>
      <c r="S816" s="290"/>
      <c r="T816" s="290"/>
      <c r="U816" s="290"/>
      <c r="V816" s="290"/>
      <c r="W816" s="290"/>
      <c r="X816" s="290"/>
      <c r="Y816" s="290"/>
      <c r="Z816" s="290"/>
    </row>
    <row r="817">
      <c r="A817" s="291"/>
      <c r="B817" s="386" t="s">
        <v>822</v>
      </c>
      <c r="C817" s="299" t="str">
        <f>'Rotación'!L7</f>
        <v>Agosto</v>
      </c>
      <c r="D817" s="387"/>
      <c r="E817" s="388" t="s">
        <v>863</v>
      </c>
      <c r="F817" s="420">
        <v>2.0</v>
      </c>
      <c r="G817" s="288"/>
      <c r="H817" s="287"/>
      <c r="I817" s="289"/>
      <c r="J817" s="286"/>
      <c r="K817" s="282"/>
      <c r="L817" s="282"/>
      <c r="M817" s="384"/>
      <c r="N817" s="282"/>
      <c r="O817" s="282"/>
      <c r="P817" s="290"/>
      <c r="Q817" s="290"/>
      <c r="R817" s="290"/>
      <c r="S817" s="290"/>
      <c r="T817" s="290"/>
      <c r="U817" s="290"/>
      <c r="V817" s="290"/>
      <c r="W817" s="290"/>
      <c r="X817" s="290"/>
      <c r="Y817" s="290"/>
      <c r="Z817" s="290"/>
    </row>
    <row r="818">
      <c r="A818" s="291"/>
      <c r="B818" s="304" t="s">
        <v>824</v>
      </c>
      <c r="C818" s="299">
        <f>'Rotación'!L5</f>
        <v>44</v>
      </c>
      <c r="D818" s="390"/>
      <c r="E818" s="391" t="s">
        <v>994</v>
      </c>
      <c r="F818" s="392">
        <f>C820*F817</f>
        <v>77.94285714</v>
      </c>
      <c r="G818" s="393" t="s">
        <v>865</v>
      </c>
      <c r="H818" s="393" t="s">
        <v>866</v>
      </c>
      <c r="I818" s="289"/>
      <c r="J818" s="286"/>
      <c r="K818" s="282"/>
      <c r="L818" s="282"/>
      <c r="M818" s="384"/>
      <c r="N818" s="282"/>
      <c r="O818" s="282"/>
      <c r="P818" s="290"/>
      <c r="Q818" s="290"/>
      <c r="R818" s="290"/>
      <c r="S818" s="290"/>
      <c r="T818" s="290"/>
      <c r="U818" s="290"/>
      <c r="V818" s="290"/>
      <c r="W818" s="290"/>
      <c r="X818" s="290"/>
      <c r="Y818" s="290"/>
      <c r="Z818" s="290"/>
    </row>
    <row r="819">
      <c r="A819" s="291"/>
      <c r="B819" s="304" t="s">
        <v>795</v>
      </c>
      <c r="C819" s="306">
        <f>'Rotación'!L8</f>
        <v>0.8857142857</v>
      </c>
      <c r="D819" s="387"/>
      <c r="E819" s="394" t="s">
        <v>867</v>
      </c>
      <c r="F819" s="301">
        <v>0.05</v>
      </c>
      <c r="G819" s="302">
        <f>F819*F818</f>
        <v>3.897142857</v>
      </c>
      <c r="H819" s="365">
        <v>0.0</v>
      </c>
      <c r="I819" s="289"/>
      <c r="J819" s="286"/>
      <c r="K819" s="282"/>
      <c r="L819" s="282"/>
      <c r="M819" s="384"/>
      <c r="N819" s="282"/>
      <c r="O819" s="282"/>
      <c r="P819" s="290"/>
      <c r="Q819" s="290"/>
      <c r="R819" s="290"/>
      <c r="S819" s="290"/>
      <c r="T819" s="290"/>
      <c r="U819" s="290"/>
      <c r="V819" s="290"/>
      <c r="W819" s="290"/>
      <c r="X819" s="290"/>
      <c r="Y819" s="290"/>
      <c r="Z819" s="290"/>
    </row>
    <row r="820">
      <c r="A820" s="291"/>
      <c r="B820" s="307" t="s">
        <v>825</v>
      </c>
      <c r="C820" s="299">
        <f>C819*C818</f>
        <v>38.97142857</v>
      </c>
      <c r="D820" s="387"/>
      <c r="E820" s="394" t="s">
        <v>868</v>
      </c>
      <c r="F820" s="301">
        <v>0.7</v>
      </c>
      <c r="G820" s="302">
        <f>F820*F818</f>
        <v>54.56</v>
      </c>
      <c r="H820" s="365">
        <v>0.0</v>
      </c>
      <c r="I820" s="289"/>
      <c r="J820" s="286"/>
      <c r="K820" s="282"/>
      <c r="L820" s="282"/>
      <c r="M820" s="384"/>
      <c r="N820" s="282"/>
      <c r="O820" s="282"/>
      <c r="P820" s="290"/>
      <c r="Q820" s="290"/>
      <c r="R820" s="290"/>
      <c r="S820" s="290"/>
      <c r="T820" s="290"/>
      <c r="U820" s="290"/>
      <c r="V820" s="290"/>
      <c r="W820" s="290"/>
      <c r="X820" s="290"/>
      <c r="Y820" s="290"/>
      <c r="Z820" s="290"/>
    </row>
    <row r="821">
      <c r="A821" s="291"/>
      <c r="B821" s="307" t="s">
        <v>826</v>
      </c>
      <c r="C821" s="366">
        <f>C820*C822</f>
        <v>1169.142857</v>
      </c>
      <c r="D821" s="387"/>
      <c r="E821" s="394" t="s">
        <v>869</v>
      </c>
      <c r="F821" s="301">
        <v>0.25</v>
      </c>
      <c r="G821" s="302">
        <f>F821*F818</f>
        <v>19.48571429</v>
      </c>
      <c r="H821" s="365">
        <v>0.0</v>
      </c>
      <c r="I821" s="289"/>
      <c r="J821" s="286"/>
      <c r="K821" s="282"/>
      <c r="L821" s="282"/>
      <c r="M821" s="384"/>
      <c r="N821" s="282"/>
      <c r="O821" s="282"/>
      <c r="P821" s="290"/>
      <c r="Q821" s="290"/>
      <c r="R821" s="290"/>
      <c r="S821" s="290"/>
      <c r="T821" s="290"/>
      <c r="U821" s="290"/>
      <c r="V821" s="290"/>
      <c r="W821" s="290"/>
      <c r="X821" s="290"/>
      <c r="Y821" s="290"/>
      <c r="Z821" s="290"/>
    </row>
    <row r="822">
      <c r="A822" s="291"/>
      <c r="B822" s="307" t="s">
        <v>827</v>
      </c>
      <c r="C822" s="299">
        <f>'Rotación'!L4</f>
        <v>30</v>
      </c>
      <c r="D822" s="289"/>
      <c r="E822" s="289"/>
      <c r="F822" s="289"/>
      <c r="G822" s="289"/>
      <c r="H822" s="289"/>
      <c r="I822" s="289"/>
      <c r="J822" s="286"/>
      <c r="K822" s="282"/>
      <c r="L822" s="282"/>
      <c r="M822" s="384"/>
      <c r="N822" s="282"/>
      <c r="O822" s="282"/>
      <c r="P822" s="290"/>
      <c r="Q822" s="290"/>
      <c r="R822" s="290"/>
      <c r="S822" s="290"/>
      <c r="T822" s="290"/>
      <c r="U822" s="290"/>
      <c r="V822" s="290"/>
      <c r="W822" s="290"/>
      <c r="X822" s="290"/>
      <c r="Y822" s="290"/>
      <c r="Z822" s="290"/>
    </row>
    <row r="823">
      <c r="A823" s="291"/>
      <c r="B823" s="311" t="s">
        <v>870</v>
      </c>
      <c r="C823" s="312">
        <f>I929/C821</f>
        <v>405.0270503</v>
      </c>
      <c r="D823" s="289"/>
      <c r="E823" s="289"/>
      <c r="F823" s="289"/>
      <c r="G823" s="289"/>
      <c r="H823" s="289"/>
      <c r="I823" s="289"/>
      <c r="J823" s="286"/>
      <c r="K823" s="282"/>
      <c r="L823" s="282"/>
      <c r="M823" s="384"/>
      <c r="N823" s="282"/>
      <c r="O823" s="282"/>
      <c r="P823" s="290"/>
      <c r="Q823" s="290"/>
      <c r="R823" s="290"/>
      <c r="S823" s="290"/>
      <c r="T823" s="290"/>
      <c r="U823" s="290"/>
      <c r="V823" s="290"/>
      <c r="W823" s="290"/>
      <c r="X823" s="290"/>
      <c r="Y823" s="290"/>
      <c r="Z823" s="290"/>
    </row>
    <row r="824">
      <c r="A824" s="291"/>
      <c r="B824" s="311" t="s">
        <v>871</v>
      </c>
      <c r="C824" s="396">
        <f>J929</f>
        <v>0.2260427127</v>
      </c>
      <c r="D824" s="289"/>
      <c r="E824" s="289"/>
      <c r="F824" s="289"/>
      <c r="G824" s="289"/>
      <c r="H824" s="289"/>
      <c r="I824" s="289"/>
      <c r="J824" s="286"/>
      <c r="K824" s="282"/>
      <c r="L824" s="282"/>
      <c r="M824" s="384"/>
      <c r="N824" s="282"/>
      <c r="O824" s="282"/>
      <c r="P824" s="290"/>
      <c r="Q824" s="290"/>
      <c r="R824" s="290"/>
      <c r="S824" s="290"/>
      <c r="T824" s="290"/>
      <c r="U824" s="290"/>
      <c r="V824" s="290"/>
      <c r="W824" s="290"/>
      <c r="X824" s="290"/>
      <c r="Y824" s="290"/>
      <c r="Z824" s="290"/>
    </row>
    <row r="825">
      <c r="A825" s="316"/>
      <c r="B825" s="285"/>
      <c r="C825" s="285"/>
      <c r="D825" s="287"/>
      <c r="E825" s="287"/>
      <c r="F825" s="287"/>
      <c r="G825" s="287"/>
      <c r="H825" s="287"/>
      <c r="I825" s="287"/>
      <c r="J825" s="285"/>
      <c r="K825" s="282"/>
      <c r="L825" s="282"/>
      <c r="M825" s="384"/>
      <c r="N825" s="282"/>
      <c r="O825" s="282"/>
      <c r="P825" s="290"/>
      <c r="Q825" s="290"/>
      <c r="R825" s="290"/>
      <c r="S825" s="290"/>
      <c r="T825" s="290"/>
      <c r="U825" s="290"/>
      <c r="V825" s="290"/>
      <c r="W825" s="290"/>
      <c r="X825" s="290"/>
      <c r="Y825" s="290"/>
      <c r="Z825" s="290"/>
    </row>
    <row r="826">
      <c r="A826" s="398" t="s">
        <v>707</v>
      </c>
      <c r="B826" s="399" t="s">
        <v>873</v>
      </c>
      <c r="C826" s="318" t="s">
        <v>832</v>
      </c>
      <c r="D826" s="319" t="s">
        <v>834</v>
      </c>
      <c r="E826" s="319" t="s">
        <v>835</v>
      </c>
      <c r="F826" s="319" t="s">
        <v>836</v>
      </c>
      <c r="G826" s="319" t="s">
        <v>837</v>
      </c>
      <c r="H826" s="319" t="s">
        <v>838</v>
      </c>
      <c r="I826" s="319" t="s">
        <v>839</v>
      </c>
      <c r="J826" s="318" t="s">
        <v>840</v>
      </c>
      <c r="K826" s="282"/>
      <c r="L826" s="282"/>
      <c r="M826" s="384"/>
      <c r="N826" s="282"/>
      <c r="O826" s="282"/>
      <c r="P826" s="322"/>
      <c r="Q826" s="322"/>
      <c r="R826" s="322"/>
      <c r="S826" s="322"/>
      <c r="T826" s="322"/>
      <c r="U826" s="322"/>
      <c r="V826" s="322"/>
      <c r="W826" s="322"/>
      <c r="X826" s="322"/>
      <c r="Y826" s="322"/>
      <c r="Z826" s="322"/>
    </row>
    <row r="827">
      <c r="A827" s="335" t="str">
        <f t="shared" ref="A827:B827" si="693">A15</f>
        <v>BAL-01</v>
      </c>
      <c r="B827" s="349" t="str">
        <f t="shared" si="693"/>
        <v>Kris Pinot Grigio </v>
      </c>
      <c r="C827" s="350">
        <f>20/C822</f>
        <v>0.6666666667</v>
      </c>
      <c r="D827" s="352">
        <f t="shared" ref="D827:D861" si="695">D15</f>
        <v>180</v>
      </c>
      <c r="E827" s="312">
        <f t="shared" ref="E827:E869" si="696">D827*C827</f>
        <v>120</v>
      </c>
      <c r="F827" s="312">
        <f>E827*C822</f>
        <v>3600</v>
      </c>
      <c r="G827" s="375">
        <f t="shared" ref="G827:G869" si="697">G15</f>
        <v>1034.482759</v>
      </c>
      <c r="H827" s="312">
        <f t="shared" ref="H827:H869" si="698">G827*C827</f>
        <v>689.6551724</v>
      </c>
      <c r="I827" s="312">
        <f>H827*C822</f>
        <v>20689.65517</v>
      </c>
      <c r="J827" s="315">
        <f t="shared" ref="J827:J929" si="699">F827/I827</f>
        <v>0.174</v>
      </c>
      <c r="K827" s="282"/>
      <c r="L827" s="282"/>
      <c r="M827" s="384"/>
      <c r="N827" s="282"/>
      <c r="O827" s="282"/>
      <c r="P827" s="331"/>
      <c r="Q827" s="331"/>
      <c r="R827" s="331"/>
      <c r="S827" s="331"/>
      <c r="T827" s="331"/>
      <c r="U827" s="331"/>
      <c r="V827" s="331"/>
      <c r="W827" s="331"/>
      <c r="X827" s="331"/>
      <c r="Y827" s="331"/>
      <c r="Z827" s="331"/>
    </row>
    <row r="828">
      <c r="A828" s="335" t="str">
        <f t="shared" ref="A828:B828" si="694">A16</f>
        <v>BAL-02</v>
      </c>
      <c r="B828" s="349" t="str">
        <f t="shared" si="694"/>
        <v>Domaines schlumberger riesling</v>
      </c>
      <c r="C828" s="350">
        <f>17/C822</f>
        <v>0.5666666667</v>
      </c>
      <c r="D828" s="352">
        <f t="shared" si="695"/>
        <v>350</v>
      </c>
      <c r="E828" s="312">
        <f t="shared" si="696"/>
        <v>198.3333333</v>
      </c>
      <c r="F828" s="312">
        <f>E828*C822</f>
        <v>5950</v>
      </c>
      <c r="G828" s="375">
        <f t="shared" si="697"/>
        <v>1551.724138</v>
      </c>
      <c r="H828" s="312">
        <f t="shared" si="698"/>
        <v>879.3103448</v>
      </c>
      <c r="I828" s="312">
        <f>H828*C822</f>
        <v>26379.31034</v>
      </c>
      <c r="J828" s="315">
        <f t="shared" si="699"/>
        <v>0.2255555556</v>
      </c>
      <c r="K828" s="282"/>
      <c r="L828" s="282"/>
      <c r="M828" s="384"/>
      <c r="N828" s="282"/>
      <c r="O828" s="282"/>
      <c r="P828" s="290"/>
      <c r="Q828" s="290"/>
      <c r="R828" s="290"/>
      <c r="S828" s="290"/>
      <c r="T828" s="290"/>
      <c r="U828" s="290"/>
      <c r="V828" s="290"/>
      <c r="W828" s="290"/>
      <c r="X828" s="290"/>
      <c r="Y828" s="290"/>
      <c r="Z828" s="290"/>
    </row>
    <row r="829">
      <c r="A829" s="335" t="str">
        <f t="shared" ref="A829:B829" si="700">A17</f>
        <v>BAL-03</v>
      </c>
      <c r="B829" s="349" t="str">
        <f t="shared" si="700"/>
        <v>Damana 5</v>
      </c>
      <c r="C829" s="350">
        <f>20/C822</f>
        <v>0.6666666667</v>
      </c>
      <c r="D829" s="352">
        <f t="shared" si="695"/>
        <v>180</v>
      </c>
      <c r="E829" s="312">
        <f t="shared" si="696"/>
        <v>120</v>
      </c>
      <c r="F829" s="312">
        <f>E829*C822</f>
        <v>3600</v>
      </c>
      <c r="G829" s="375">
        <f t="shared" si="697"/>
        <v>1120.689655</v>
      </c>
      <c r="H829" s="312">
        <f t="shared" si="698"/>
        <v>747.1264368</v>
      </c>
      <c r="I829" s="312">
        <f>H829*C822</f>
        <v>22413.7931</v>
      </c>
      <c r="J829" s="315">
        <f t="shared" si="699"/>
        <v>0.1606153846</v>
      </c>
      <c r="K829" s="282"/>
      <c r="L829" s="282"/>
      <c r="M829" s="384"/>
      <c r="N829" s="282"/>
      <c r="O829" s="282"/>
      <c r="P829" s="290"/>
      <c r="Q829" s="290"/>
      <c r="R829" s="290"/>
      <c r="S829" s="290"/>
      <c r="T829" s="290"/>
      <c r="U829" s="290"/>
      <c r="V829" s="290"/>
      <c r="W829" s="290"/>
      <c r="X829" s="290"/>
      <c r="Y829" s="290"/>
      <c r="Z829" s="290"/>
    </row>
    <row r="830">
      <c r="A830" s="335" t="str">
        <f t="shared" ref="A830:B830" si="701">A18</f>
        <v>BAL-04</v>
      </c>
      <c r="B830" s="349" t="str">
        <f t="shared" si="701"/>
        <v>Charlatan </v>
      </c>
      <c r="C830" s="350">
        <f>14/$C$822</f>
        <v>0.4666666667</v>
      </c>
      <c r="D830" s="352">
        <f t="shared" si="695"/>
        <v>300</v>
      </c>
      <c r="E830" s="312">
        <f t="shared" si="696"/>
        <v>140</v>
      </c>
      <c r="F830" s="312">
        <f>E830*C822</f>
        <v>4200</v>
      </c>
      <c r="G830" s="375">
        <f t="shared" si="697"/>
        <v>1293.103448</v>
      </c>
      <c r="H830" s="312">
        <f t="shared" si="698"/>
        <v>603.4482759</v>
      </c>
      <c r="I830" s="312">
        <f>H830*C822</f>
        <v>18103.44828</v>
      </c>
      <c r="J830" s="315">
        <f t="shared" si="699"/>
        <v>0.232</v>
      </c>
      <c r="K830" s="282"/>
      <c r="L830" s="282"/>
      <c r="M830" s="384"/>
      <c r="N830" s="282"/>
      <c r="O830" s="282"/>
      <c r="P830" s="290"/>
      <c r="Q830" s="290"/>
      <c r="R830" s="290"/>
      <c r="S830" s="290"/>
      <c r="T830" s="290"/>
      <c r="U830" s="290"/>
      <c r="V830" s="290"/>
      <c r="W830" s="290"/>
      <c r="X830" s="290"/>
      <c r="Y830" s="290"/>
      <c r="Z830" s="290"/>
    </row>
    <row r="831">
      <c r="A831" s="335" t="str">
        <f t="shared" ref="A831:B831" si="702">A19</f>
        <v>BAL-05</v>
      </c>
      <c r="B831" s="349" t="str">
        <f t="shared" si="702"/>
        <v>Cuvee constance rouge</v>
      </c>
      <c r="C831" s="350">
        <f>12/$C$822</f>
        <v>0.4</v>
      </c>
      <c r="D831" s="352">
        <f t="shared" si="695"/>
        <v>430</v>
      </c>
      <c r="E831" s="312">
        <f t="shared" si="696"/>
        <v>172</v>
      </c>
      <c r="F831" s="312">
        <f>E831*C822</f>
        <v>5160</v>
      </c>
      <c r="G831" s="375">
        <f t="shared" si="697"/>
        <v>1810.344828</v>
      </c>
      <c r="H831" s="312">
        <f t="shared" si="698"/>
        <v>724.137931</v>
      </c>
      <c r="I831" s="312">
        <f>H831*C822</f>
        <v>21724.13793</v>
      </c>
      <c r="J831" s="315">
        <f t="shared" si="699"/>
        <v>0.2375238095</v>
      </c>
      <c r="K831" s="282"/>
      <c r="L831" s="282"/>
      <c r="M831" s="384"/>
      <c r="N831" s="282"/>
      <c r="O831" s="282"/>
      <c r="P831" s="290"/>
      <c r="Q831" s="290"/>
      <c r="R831" s="290"/>
      <c r="S831" s="290"/>
      <c r="T831" s="290"/>
      <c r="U831" s="290"/>
      <c r="V831" s="290"/>
      <c r="W831" s="290"/>
      <c r="X831" s="290"/>
      <c r="Y831" s="290"/>
      <c r="Z831" s="290"/>
    </row>
    <row r="832">
      <c r="A832" s="335" t="str">
        <f t="shared" ref="A832:B832" si="703">A20</f>
        <v>BAL-06</v>
      </c>
      <c r="B832" s="349" t="str">
        <f t="shared" si="703"/>
        <v>Xion 2021</v>
      </c>
      <c r="C832" s="350">
        <f>24/$C$822</f>
        <v>0.8</v>
      </c>
      <c r="D832" s="352">
        <f t="shared" si="695"/>
        <v>300</v>
      </c>
      <c r="E832" s="312">
        <f t="shared" si="696"/>
        <v>240</v>
      </c>
      <c r="F832" s="312">
        <f>E832*C822</f>
        <v>7200</v>
      </c>
      <c r="G832" s="375">
        <f t="shared" si="697"/>
        <v>1293.103448</v>
      </c>
      <c r="H832" s="312">
        <f t="shared" si="698"/>
        <v>1034.482759</v>
      </c>
      <c r="I832" s="312">
        <f>H832*C822</f>
        <v>31034.48276</v>
      </c>
      <c r="J832" s="315">
        <f t="shared" si="699"/>
        <v>0.232</v>
      </c>
      <c r="K832" s="282"/>
      <c r="L832" s="282"/>
      <c r="M832" s="384"/>
      <c r="N832" s="282"/>
      <c r="O832" s="282"/>
      <c r="P832" s="290"/>
      <c r="Q832" s="290"/>
      <c r="R832" s="290"/>
      <c r="S832" s="290"/>
      <c r="T832" s="290"/>
      <c r="U832" s="290"/>
      <c r="V832" s="290"/>
      <c r="W832" s="290"/>
      <c r="X832" s="290"/>
      <c r="Y832" s="290"/>
      <c r="Z832" s="290"/>
    </row>
    <row r="833">
      <c r="A833" s="335" t="str">
        <f t="shared" ref="A833:B833" si="704">A21</f>
        <v>BAL-07</v>
      </c>
      <c r="B833" s="349" t="str">
        <f t="shared" si="704"/>
        <v>Monte Xanic Selección</v>
      </c>
      <c r="C833" s="350">
        <f>9/$C$822</f>
        <v>0.3</v>
      </c>
      <c r="D833" s="352">
        <f t="shared" si="695"/>
        <v>390</v>
      </c>
      <c r="E833" s="312">
        <f t="shared" si="696"/>
        <v>117</v>
      </c>
      <c r="F833" s="312">
        <f>E833*C822</f>
        <v>3510</v>
      </c>
      <c r="G833" s="375">
        <f t="shared" si="697"/>
        <v>1551.724138</v>
      </c>
      <c r="H833" s="312">
        <f t="shared" si="698"/>
        <v>465.5172414</v>
      </c>
      <c r="I833" s="312">
        <f>H833*C822</f>
        <v>13965.51724</v>
      </c>
      <c r="J833" s="315">
        <f t="shared" si="699"/>
        <v>0.2513333333</v>
      </c>
      <c r="K833" s="282"/>
      <c r="L833" s="282"/>
      <c r="M833" s="384"/>
      <c r="N833" s="282"/>
      <c r="O833" s="282"/>
      <c r="P833" s="290"/>
      <c r="Q833" s="290"/>
      <c r="R833" s="290"/>
      <c r="S833" s="290"/>
      <c r="T833" s="290"/>
      <c r="U833" s="290"/>
      <c r="V833" s="290"/>
      <c r="W833" s="290"/>
      <c r="X833" s="290"/>
      <c r="Y833" s="290"/>
      <c r="Z833" s="290"/>
    </row>
    <row r="834">
      <c r="A834" s="335" t="str">
        <f t="shared" ref="A834:B834" si="705">A22</f>
        <v>BAL-08</v>
      </c>
      <c r="B834" s="349" t="str">
        <f t="shared" si="705"/>
        <v>Matua </v>
      </c>
      <c r="C834" s="350">
        <f>13/$C$822</f>
        <v>0.4333333333</v>
      </c>
      <c r="D834" s="352">
        <f t="shared" si="695"/>
        <v>270</v>
      </c>
      <c r="E834" s="312">
        <f t="shared" si="696"/>
        <v>117</v>
      </c>
      <c r="F834" s="312">
        <f>E834*C822</f>
        <v>3510</v>
      </c>
      <c r="G834" s="375">
        <f t="shared" si="697"/>
        <v>1034.482759</v>
      </c>
      <c r="H834" s="312">
        <f t="shared" si="698"/>
        <v>448.2758621</v>
      </c>
      <c r="I834" s="312">
        <f>H834*C822</f>
        <v>13448.27586</v>
      </c>
      <c r="J834" s="315">
        <f t="shared" si="699"/>
        <v>0.261</v>
      </c>
      <c r="K834" s="282"/>
      <c r="L834" s="282"/>
      <c r="M834" s="384"/>
      <c r="N834" s="282"/>
      <c r="O834" s="282"/>
      <c r="P834" s="290"/>
      <c r="Q834" s="290"/>
      <c r="R834" s="290"/>
      <c r="S834" s="290"/>
      <c r="T834" s="290"/>
      <c r="U834" s="290"/>
      <c r="V834" s="290"/>
      <c r="W834" s="290"/>
      <c r="X834" s="290"/>
      <c r="Y834" s="290"/>
      <c r="Z834" s="290"/>
    </row>
    <row r="835">
      <c r="A835" s="335" t="str">
        <f t="shared" ref="A835:B835" si="706">A23</f>
        <v>BAL-09</v>
      </c>
      <c r="B835" s="349" t="str">
        <f t="shared" si="706"/>
        <v>Coueaux bourguignons Albert Bichot</v>
      </c>
      <c r="C835" s="350">
        <f>15/$C$822</f>
        <v>0.5</v>
      </c>
      <c r="D835" s="352">
        <f t="shared" si="695"/>
        <v>280</v>
      </c>
      <c r="E835" s="312">
        <f t="shared" si="696"/>
        <v>140</v>
      </c>
      <c r="F835" s="312">
        <f>E835*C822</f>
        <v>4200</v>
      </c>
      <c r="G835" s="375">
        <f t="shared" si="697"/>
        <v>1206.896552</v>
      </c>
      <c r="H835" s="312">
        <f t="shared" si="698"/>
        <v>603.4482759</v>
      </c>
      <c r="I835" s="312">
        <f>H835*C822</f>
        <v>18103.44828</v>
      </c>
      <c r="J835" s="315">
        <f t="shared" si="699"/>
        <v>0.232</v>
      </c>
      <c r="K835" s="282"/>
      <c r="L835" s="282"/>
      <c r="M835" s="384"/>
      <c r="N835" s="282"/>
      <c r="O835" s="282"/>
      <c r="P835" s="290"/>
      <c r="Q835" s="290"/>
      <c r="R835" s="290"/>
      <c r="S835" s="290"/>
      <c r="T835" s="290"/>
      <c r="U835" s="290"/>
      <c r="V835" s="290"/>
      <c r="W835" s="290"/>
      <c r="X835" s="290"/>
      <c r="Y835" s="290"/>
      <c r="Z835" s="290"/>
    </row>
    <row r="836">
      <c r="A836" s="335" t="str">
        <f t="shared" ref="A836:B836" si="707">A24</f>
        <v>BAL-10</v>
      </c>
      <c r="B836" s="349" t="str">
        <f t="shared" si="707"/>
        <v>Corral de campanas</v>
      </c>
      <c r="C836" s="350">
        <f>12/$C$822</f>
        <v>0.4</v>
      </c>
      <c r="D836" s="352">
        <f t="shared" si="695"/>
        <v>430</v>
      </c>
      <c r="E836" s="312">
        <f t="shared" si="696"/>
        <v>172</v>
      </c>
      <c r="F836" s="312">
        <f>E836*C822</f>
        <v>5160</v>
      </c>
      <c r="G836" s="375">
        <f t="shared" si="697"/>
        <v>1637.931034</v>
      </c>
      <c r="H836" s="312">
        <f t="shared" si="698"/>
        <v>655.1724138</v>
      </c>
      <c r="I836" s="312">
        <f>H836*C822</f>
        <v>19655.17241</v>
      </c>
      <c r="J836" s="315">
        <f t="shared" si="699"/>
        <v>0.2625263158</v>
      </c>
      <c r="K836" s="282"/>
      <c r="L836" s="282"/>
      <c r="M836" s="384"/>
      <c r="N836" s="282"/>
      <c r="O836" s="282"/>
      <c r="P836" s="290"/>
      <c r="Q836" s="290"/>
      <c r="R836" s="290"/>
      <c r="S836" s="290"/>
      <c r="T836" s="290"/>
      <c r="U836" s="290"/>
      <c r="V836" s="290"/>
      <c r="W836" s="290"/>
      <c r="X836" s="290"/>
      <c r="Y836" s="290"/>
      <c r="Z836" s="290"/>
    </row>
    <row r="837">
      <c r="A837" s="335" t="str">
        <f t="shared" ref="A837:B837" si="708">A25</f>
        <v>BAL-11</v>
      </c>
      <c r="B837" s="349" t="str">
        <f t="shared" si="708"/>
        <v>Cerveza Corona</v>
      </c>
      <c r="C837" s="325">
        <v>9.0</v>
      </c>
      <c r="D837" s="352">
        <f t="shared" si="695"/>
        <v>14</v>
      </c>
      <c r="E837" s="312">
        <f t="shared" si="696"/>
        <v>126</v>
      </c>
      <c r="F837" s="312">
        <f>E837*C822</f>
        <v>3780</v>
      </c>
      <c r="G837" s="375">
        <f t="shared" si="697"/>
        <v>60.34482759</v>
      </c>
      <c r="H837" s="312">
        <f t="shared" si="698"/>
        <v>543.1034483</v>
      </c>
      <c r="I837" s="312">
        <f>H837*C822</f>
        <v>16293.10345</v>
      </c>
      <c r="J837" s="315">
        <f t="shared" si="699"/>
        <v>0.232</v>
      </c>
      <c r="K837" s="282"/>
      <c r="L837" s="282"/>
      <c r="M837" s="384"/>
      <c r="N837" s="282"/>
      <c r="O837" s="282"/>
      <c r="P837" s="290"/>
      <c r="Q837" s="290"/>
      <c r="R837" s="290"/>
      <c r="S837" s="290"/>
      <c r="T837" s="290"/>
      <c r="U837" s="290"/>
      <c r="V837" s="290"/>
      <c r="W837" s="290"/>
      <c r="X837" s="290"/>
      <c r="Y837" s="290"/>
      <c r="Z837" s="290"/>
    </row>
    <row r="838">
      <c r="A838" s="335" t="str">
        <f t="shared" ref="A838:B838" si="709">A26</f>
        <v>BAL-12</v>
      </c>
      <c r="B838" s="349" t="str">
        <f t="shared" si="709"/>
        <v>Cerveza Victoria</v>
      </c>
      <c r="C838" s="325">
        <v>4.0</v>
      </c>
      <c r="D838" s="352">
        <f t="shared" si="695"/>
        <v>14</v>
      </c>
      <c r="E838" s="312">
        <f t="shared" si="696"/>
        <v>56</v>
      </c>
      <c r="F838" s="312">
        <f>E838*C822</f>
        <v>1680</v>
      </c>
      <c r="G838" s="375">
        <f t="shared" si="697"/>
        <v>60.34482759</v>
      </c>
      <c r="H838" s="312">
        <f t="shared" si="698"/>
        <v>241.3793103</v>
      </c>
      <c r="I838" s="312">
        <f>H838*C822</f>
        <v>7241.37931</v>
      </c>
      <c r="J838" s="315">
        <f t="shared" si="699"/>
        <v>0.232</v>
      </c>
      <c r="K838" s="282"/>
      <c r="L838" s="282"/>
      <c r="M838" s="384"/>
      <c r="N838" s="282"/>
      <c r="O838" s="282"/>
      <c r="P838" s="290"/>
      <c r="Q838" s="290"/>
      <c r="R838" s="290"/>
      <c r="S838" s="290"/>
      <c r="T838" s="290"/>
      <c r="U838" s="290"/>
      <c r="V838" s="290"/>
      <c r="W838" s="290"/>
      <c r="X838" s="290"/>
      <c r="Y838" s="290"/>
      <c r="Z838" s="290"/>
    </row>
    <row r="839">
      <c r="A839" s="335" t="str">
        <f t="shared" ref="A839:B839" si="710">A27</f>
        <v>BAL-13</v>
      </c>
      <c r="B839" s="349" t="str">
        <f t="shared" si="710"/>
        <v>Modelo Especial</v>
      </c>
      <c r="C839" s="325">
        <v>3.0</v>
      </c>
      <c r="D839" s="352">
        <f t="shared" si="695"/>
        <v>12</v>
      </c>
      <c r="E839" s="312">
        <f t="shared" si="696"/>
        <v>36</v>
      </c>
      <c r="F839" s="312">
        <f>E839*C822</f>
        <v>1080</v>
      </c>
      <c r="G839" s="375">
        <f t="shared" si="697"/>
        <v>60.34482759</v>
      </c>
      <c r="H839" s="312">
        <f t="shared" si="698"/>
        <v>181.0344828</v>
      </c>
      <c r="I839" s="312">
        <f>H839*C822</f>
        <v>5431.034483</v>
      </c>
      <c r="J839" s="315">
        <f t="shared" si="699"/>
        <v>0.1988571429</v>
      </c>
      <c r="K839" s="282"/>
      <c r="L839" s="282"/>
      <c r="M839" s="384"/>
      <c r="N839" s="282"/>
      <c r="O839" s="282"/>
      <c r="P839" s="290"/>
      <c r="Q839" s="290"/>
      <c r="R839" s="290"/>
      <c r="S839" s="290"/>
      <c r="T839" s="290"/>
      <c r="U839" s="290"/>
      <c r="V839" s="290"/>
      <c r="W839" s="290"/>
      <c r="X839" s="290"/>
      <c r="Y839" s="290"/>
      <c r="Z839" s="290"/>
    </row>
    <row r="840">
      <c r="A840" s="335" t="str">
        <f t="shared" ref="A840:B840" si="711">A28</f>
        <v>BAL-14</v>
      </c>
      <c r="B840" s="349" t="str">
        <f t="shared" si="711"/>
        <v>Negra Modelo</v>
      </c>
      <c r="C840" s="325">
        <v>5.0</v>
      </c>
      <c r="D840" s="352">
        <f t="shared" si="695"/>
        <v>12</v>
      </c>
      <c r="E840" s="312">
        <f t="shared" si="696"/>
        <v>60</v>
      </c>
      <c r="F840" s="312">
        <f>E840*C822</f>
        <v>1800</v>
      </c>
      <c r="G840" s="375">
        <f t="shared" si="697"/>
        <v>60.34482759</v>
      </c>
      <c r="H840" s="312">
        <f t="shared" si="698"/>
        <v>301.7241379</v>
      </c>
      <c r="I840" s="312">
        <f>H840*C822</f>
        <v>9051.724138</v>
      </c>
      <c r="J840" s="315">
        <f t="shared" si="699"/>
        <v>0.1988571429</v>
      </c>
      <c r="K840" s="282"/>
      <c r="L840" s="282"/>
      <c r="M840" s="384"/>
      <c r="N840" s="282"/>
      <c r="O840" s="282"/>
      <c r="P840" s="290"/>
      <c r="Q840" s="290"/>
      <c r="R840" s="290"/>
      <c r="S840" s="290"/>
      <c r="T840" s="290"/>
      <c r="U840" s="290"/>
      <c r="V840" s="290"/>
      <c r="W840" s="290"/>
      <c r="X840" s="290"/>
      <c r="Y840" s="290"/>
      <c r="Z840" s="290"/>
    </row>
    <row r="841">
      <c r="A841" s="335" t="str">
        <f t="shared" ref="A841:B841" si="712">A29</f>
        <v>BAL-15</v>
      </c>
      <c r="B841" s="349" t="str">
        <f t="shared" si="712"/>
        <v>Hofbrau Schwarze</v>
      </c>
      <c r="C841" s="350">
        <f>26/$C$822</f>
        <v>0.8666666667</v>
      </c>
      <c r="D841" s="352">
        <f t="shared" si="695"/>
        <v>50</v>
      </c>
      <c r="E841" s="312">
        <f t="shared" si="696"/>
        <v>43.33333333</v>
      </c>
      <c r="F841" s="312">
        <f>E841*C822</f>
        <v>1300</v>
      </c>
      <c r="G841" s="375">
        <f t="shared" si="697"/>
        <v>163.7931034</v>
      </c>
      <c r="H841" s="312">
        <f t="shared" si="698"/>
        <v>141.954023</v>
      </c>
      <c r="I841" s="312">
        <f>H841*C822</f>
        <v>4258.62069</v>
      </c>
      <c r="J841" s="315">
        <f t="shared" si="699"/>
        <v>0.3052631579</v>
      </c>
      <c r="K841" s="282"/>
      <c r="L841" s="282"/>
      <c r="M841" s="384"/>
      <c r="N841" s="282"/>
      <c r="O841" s="282"/>
      <c r="P841" s="290"/>
      <c r="Q841" s="290"/>
      <c r="R841" s="290"/>
      <c r="S841" s="290"/>
      <c r="T841" s="290"/>
      <c r="U841" s="290"/>
      <c r="V841" s="290"/>
      <c r="W841" s="290"/>
      <c r="X841" s="290"/>
      <c r="Y841" s="290"/>
      <c r="Z841" s="290"/>
    </row>
    <row r="842">
      <c r="A842" s="335" t="str">
        <f t="shared" ref="A842:B842" si="713">A30</f>
        <v>BAL-16</v>
      </c>
      <c r="B842" s="349" t="str">
        <f t="shared" si="713"/>
        <v>Paulaner Weissbier Dunkel</v>
      </c>
      <c r="C842" s="350">
        <f>24/$C$822</f>
        <v>0.8</v>
      </c>
      <c r="D842" s="352">
        <f t="shared" si="695"/>
        <v>50</v>
      </c>
      <c r="E842" s="312">
        <f t="shared" si="696"/>
        <v>40</v>
      </c>
      <c r="F842" s="312">
        <f>E842*C822</f>
        <v>1200</v>
      </c>
      <c r="G842" s="375">
        <f t="shared" si="697"/>
        <v>163.7931034</v>
      </c>
      <c r="H842" s="312">
        <f t="shared" si="698"/>
        <v>131.0344828</v>
      </c>
      <c r="I842" s="312">
        <f>H842*C822</f>
        <v>3931.034483</v>
      </c>
      <c r="J842" s="315">
        <f t="shared" si="699"/>
        <v>0.3052631579</v>
      </c>
      <c r="K842" s="282"/>
      <c r="L842" s="282"/>
      <c r="M842" s="384"/>
      <c r="N842" s="282"/>
      <c r="O842" s="282"/>
      <c r="P842" s="331"/>
      <c r="Q842" s="331"/>
      <c r="R842" s="331"/>
      <c r="S842" s="331"/>
      <c r="T842" s="331"/>
      <c r="U842" s="331"/>
      <c r="V842" s="331"/>
      <c r="W842" s="331"/>
      <c r="X842" s="331"/>
      <c r="Y842" s="331"/>
      <c r="Z842" s="331"/>
    </row>
    <row r="843">
      <c r="A843" s="335" t="str">
        <f t="shared" ref="A843:B843" si="714">A31</f>
        <v>BAL-17</v>
      </c>
      <c r="B843" s="349" t="str">
        <f t="shared" si="714"/>
        <v>Leffe Brune </v>
      </c>
      <c r="C843" s="350">
        <f>23/$C$822</f>
        <v>0.7666666667</v>
      </c>
      <c r="D843" s="352">
        <f t="shared" si="695"/>
        <v>27</v>
      </c>
      <c r="E843" s="312">
        <f t="shared" si="696"/>
        <v>20.7</v>
      </c>
      <c r="F843" s="312">
        <f>E843*C822</f>
        <v>621</v>
      </c>
      <c r="G843" s="375">
        <f t="shared" si="697"/>
        <v>94.82758621</v>
      </c>
      <c r="H843" s="312">
        <f t="shared" si="698"/>
        <v>72.70114943</v>
      </c>
      <c r="I843" s="312">
        <f>H843*C822</f>
        <v>2181.034483</v>
      </c>
      <c r="J843" s="315">
        <f t="shared" si="699"/>
        <v>0.2847272727</v>
      </c>
      <c r="K843" s="282"/>
      <c r="L843" s="282"/>
      <c r="M843" s="384"/>
      <c r="N843" s="282"/>
      <c r="O843" s="282"/>
      <c r="P843" s="290"/>
      <c r="Q843" s="290"/>
      <c r="R843" s="290"/>
      <c r="S843" s="290"/>
      <c r="T843" s="290"/>
      <c r="U843" s="290"/>
      <c r="V843" s="290"/>
      <c r="W843" s="290"/>
      <c r="X843" s="290"/>
      <c r="Y843" s="290"/>
      <c r="Z843" s="290"/>
    </row>
    <row r="844">
      <c r="A844" s="335" t="str">
        <f t="shared" ref="A844:B844" si="715">A32</f>
        <v>BAL-18</v>
      </c>
      <c r="B844" s="349" t="str">
        <f t="shared" si="715"/>
        <v>Pueblito Hercules </v>
      </c>
      <c r="C844" s="350">
        <f>25/$C$822</f>
        <v>0.8333333333</v>
      </c>
      <c r="D844" s="352">
        <f t="shared" si="695"/>
        <v>45</v>
      </c>
      <c r="E844" s="312">
        <f t="shared" si="696"/>
        <v>37.5</v>
      </c>
      <c r="F844" s="312">
        <f>E844*C822</f>
        <v>1125</v>
      </c>
      <c r="G844" s="375">
        <f t="shared" si="697"/>
        <v>155.1724138</v>
      </c>
      <c r="H844" s="312">
        <f t="shared" si="698"/>
        <v>129.3103448</v>
      </c>
      <c r="I844" s="312">
        <f>H844*C822</f>
        <v>3879.310345</v>
      </c>
      <c r="J844" s="315">
        <f t="shared" si="699"/>
        <v>0.29</v>
      </c>
      <c r="K844" s="282"/>
      <c r="L844" s="282"/>
      <c r="M844" s="384"/>
      <c r="N844" s="282"/>
      <c r="O844" s="282"/>
      <c r="P844" s="290"/>
      <c r="Q844" s="290"/>
      <c r="R844" s="290"/>
      <c r="S844" s="290"/>
      <c r="T844" s="290"/>
      <c r="U844" s="290"/>
      <c r="V844" s="290"/>
      <c r="W844" s="290"/>
      <c r="X844" s="290"/>
      <c r="Y844" s="290"/>
      <c r="Z844" s="290"/>
    </row>
    <row r="845">
      <c r="A845" s="335" t="str">
        <f t="shared" ref="A845:B845" si="716">A33</f>
        <v>BAL-19</v>
      </c>
      <c r="B845" s="349" t="str">
        <f t="shared" si="716"/>
        <v>Colimita </v>
      </c>
      <c r="C845" s="350">
        <f>28/$C$822</f>
        <v>0.9333333333</v>
      </c>
      <c r="D845" s="352">
        <f t="shared" si="695"/>
        <v>26</v>
      </c>
      <c r="E845" s="312">
        <f t="shared" si="696"/>
        <v>24.26666667</v>
      </c>
      <c r="F845" s="312">
        <f>E845*C822</f>
        <v>728</v>
      </c>
      <c r="G845" s="375">
        <f t="shared" si="697"/>
        <v>86.20689655</v>
      </c>
      <c r="H845" s="312">
        <f t="shared" si="698"/>
        <v>80.45977011</v>
      </c>
      <c r="I845" s="312">
        <f>H845*C822</f>
        <v>2413.793103</v>
      </c>
      <c r="J845" s="315">
        <f t="shared" si="699"/>
        <v>0.3016</v>
      </c>
      <c r="K845" s="282"/>
      <c r="L845" s="282"/>
      <c r="M845" s="384"/>
      <c r="N845" s="282"/>
      <c r="O845" s="282"/>
      <c r="P845" s="290"/>
      <c r="Q845" s="290"/>
      <c r="R845" s="290"/>
      <c r="S845" s="290"/>
      <c r="T845" s="290"/>
      <c r="U845" s="290"/>
      <c r="V845" s="290"/>
      <c r="W845" s="290"/>
      <c r="X845" s="290"/>
      <c r="Y845" s="290"/>
      <c r="Z845" s="290"/>
    </row>
    <row r="846">
      <c r="A846" s="335" t="str">
        <f t="shared" ref="A846:B846" si="717">A34</f>
        <v>BAL-20</v>
      </c>
      <c r="B846" s="349" t="str">
        <f t="shared" si="717"/>
        <v>Insurgente rompe olas IPA</v>
      </c>
      <c r="C846" s="350">
        <f>29/$C$822</f>
        <v>0.9666666667</v>
      </c>
      <c r="D846" s="352">
        <f t="shared" si="695"/>
        <v>30</v>
      </c>
      <c r="E846" s="312">
        <f t="shared" si="696"/>
        <v>29</v>
      </c>
      <c r="F846" s="312">
        <f>E846*C822</f>
        <v>870</v>
      </c>
      <c r="G846" s="375">
        <f t="shared" si="697"/>
        <v>99.13793103</v>
      </c>
      <c r="H846" s="312">
        <f t="shared" si="698"/>
        <v>95.83333333</v>
      </c>
      <c r="I846" s="312">
        <f>H846*C822</f>
        <v>2875</v>
      </c>
      <c r="J846" s="315">
        <f t="shared" si="699"/>
        <v>0.3026086957</v>
      </c>
      <c r="K846" s="282"/>
      <c r="L846" s="282"/>
      <c r="M846" s="384"/>
      <c r="N846" s="282"/>
      <c r="O846" s="282"/>
      <c r="P846" s="290"/>
      <c r="Q846" s="290"/>
      <c r="R846" s="290"/>
      <c r="S846" s="290"/>
      <c r="T846" s="290"/>
      <c r="U846" s="290"/>
      <c r="V846" s="290"/>
      <c r="W846" s="290"/>
      <c r="X846" s="290"/>
      <c r="Y846" s="290"/>
      <c r="Z846" s="290"/>
    </row>
    <row r="847">
      <c r="A847" s="335" t="str">
        <f t="shared" ref="A847:B847" si="718">A35</f>
        <v>BNA-01</v>
      </c>
      <c r="B847" s="349" t="str">
        <f t="shared" si="718"/>
        <v>Coca Cola</v>
      </c>
      <c r="C847" s="325">
        <v>4.0</v>
      </c>
      <c r="D847" s="352">
        <f t="shared" si="695"/>
        <v>17</v>
      </c>
      <c r="E847" s="312">
        <f t="shared" si="696"/>
        <v>68</v>
      </c>
      <c r="F847" s="312">
        <f>E847*C822</f>
        <v>2040</v>
      </c>
      <c r="G847" s="375">
        <f t="shared" si="697"/>
        <v>56.03448276</v>
      </c>
      <c r="H847" s="312">
        <f t="shared" si="698"/>
        <v>224.137931</v>
      </c>
      <c r="I847" s="312">
        <f>H847*C822</f>
        <v>6724.137931</v>
      </c>
      <c r="J847" s="315">
        <f t="shared" si="699"/>
        <v>0.3033846154</v>
      </c>
      <c r="K847" s="282"/>
      <c r="L847" s="282"/>
      <c r="M847" s="384"/>
      <c r="N847" s="282"/>
      <c r="O847" s="282"/>
      <c r="P847" s="290"/>
      <c r="Q847" s="290"/>
      <c r="R847" s="290"/>
      <c r="S847" s="290"/>
      <c r="T847" s="290"/>
      <c r="U847" s="290"/>
      <c r="V847" s="290"/>
      <c r="W847" s="290"/>
      <c r="X847" s="290"/>
      <c r="Y847" s="290"/>
      <c r="Z847" s="290"/>
    </row>
    <row r="848">
      <c r="A848" s="335" t="str">
        <f t="shared" ref="A848:B848" si="719">A36</f>
        <v>BNA-02</v>
      </c>
      <c r="B848" s="349" t="str">
        <f t="shared" si="719"/>
        <v>Coca Cola Zero</v>
      </c>
      <c r="C848" s="325">
        <v>3.0</v>
      </c>
      <c r="D848" s="352">
        <f t="shared" si="695"/>
        <v>17</v>
      </c>
      <c r="E848" s="312">
        <f t="shared" si="696"/>
        <v>51</v>
      </c>
      <c r="F848" s="312">
        <f>E848*C822</f>
        <v>1530</v>
      </c>
      <c r="G848" s="375">
        <f t="shared" si="697"/>
        <v>56.03448276</v>
      </c>
      <c r="H848" s="312">
        <f t="shared" si="698"/>
        <v>168.1034483</v>
      </c>
      <c r="I848" s="312">
        <f>H848*C822</f>
        <v>5043.103448</v>
      </c>
      <c r="J848" s="315">
        <f t="shared" si="699"/>
        <v>0.3033846154</v>
      </c>
      <c r="K848" s="282"/>
      <c r="L848" s="282"/>
      <c r="M848" s="384"/>
      <c r="N848" s="282"/>
      <c r="O848" s="282"/>
      <c r="P848" s="290"/>
      <c r="Q848" s="290"/>
      <c r="R848" s="290"/>
      <c r="S848" s="290"/>
      <c r="T848" s="290"/>
      <c r="U848" s="290"/>
      <c r="V848" s="290"/>
      <c r="W848" s="290"/>
      <c r="X848" s="290"/>
      <c r="Y848" s="290"/>
      <c r="Z848" s="290"/>
    </row>
    <row r="849">
      <c r="A849" s="335" t="str">
        <f t="shared" ref="A849:B849" si="720">A37</f>
        <v>BNA-03</v>
      </c>
      <c r="B849" s="349" t="str">
        <f t="shared" si="720"/>
        <v>Coca Cola Light</v>
      </c>
      <c r="C849" s="325">
        <v>4.0</v>
      </c>
      <c r="D849" s="352">
        <f t="shared" si="695"/>
        <v>17</v>
      </c>
      <c r="E849" s="312">
        <f t="shared" si="696"/>
        <v>68</v>
      </c>
      <c r="F849" s="312">
        <f>E849*C822</f>
        <v>2040</v>
      </c>
      <c r="G849" s="375">
        <f t="shared" si="697"/>
        <v>56.03448276</v>
      </c>
      <c r="H849" s="312">
        <f t="shared" si="698"/>
        <v>224.137931</v>
      </c>
      <c r="I849" s="312">
        <f>H849*C822</f>
        <v>6724.137931</v>
      </c>
      <c r="J849" s="315">
        <f t="shared" si="699"/>
        <v>0.3033846154</v>
      </c>
      <c r="K849" s="282"/>
      <c r="L849" s="282"/>
      <c r="M849" s="384"/>
      <c r="N849" s="282"/>
      <c r="O849" s="282"/>
      <c r="P849" s="290"/>
      <c r="Q849" s="290"/>
      <c r="R849" s="290"/>
      <c r="S849" s="290"/>
      <c r="T849" s="290"/>
      <c r="U849" s="290"/>
      <c r="V849" s="290"/>
      <c r="W849" s="290"/>
      <c r="X849" s="290"/>
      <c r="Y849" s="290"/>
      <c r="Z849" s="290"/>
    </row>
    <row r="850">
      <c r="A850" s="335" t="str">
        <f t="shared" ref="A850:B850" si="721">A38</f>
        <v>BNA-04</v>
      </c>
      <c r="B850" s="349" t="str">
        <f t="shared" si="721"/>
        <v>Sidral</v>
      </c>
      <c r="C850" s="325">
        <v>2.0</v>
      </c>
      <c r="D850" s="352">
        <f t="shared" si="695"/>
        <v>15</v>
      </c>
      <c r="E850" s="312">
        <f t="shared" si="696"/>
        <v>30</v>
      </c>
      <c r="F850" s="312">
        <f>E850*C822</f>
        <v>900</v>
      </c>
      <c r="G850" s="375">
        <f t="shared" si="697"/>
        <v>56.03448276</v>
      </c>
      <c r="H850" s="312">
        <f t="shared" si="698"/>
        <v>112.0689655</v>
      </c>
      <c r="I850" s="312">
        <f>H850*C822</f>
        <v>3362.068966</v>
      </c>
      <c r="J850" s="315">
        <f t="shared" si="699"/>
        <v>0.2676923077</v>
      </c>
      <c r="K850" s="282"/>
      <c r="L850" s="282"/>
      <c r="M850" s="384"/>
      <c r="N850" s="282"/>
      <c r="O850" s="282"/>
      <c r="P850" s="290"/>
      <c r="Q850" s="290"/>
      <c r="R850" s="290"/>
      <c r="S850" s="290"/>
      <c r="T850" s="290"/>
      <c r="U850" s="290"/>
      <c r="V850" s="290"/>
      <c r="W850" s="290"/>
      <c r="X850" s="290"/>
      <c r="Y850" s="290"/>
      <c r="Z850" s="290"/>
    </row>
    <row r="851">
      <c r="A851" s="335" t="str">
        <f t="shared" ref="A851:B851" si="722">A39</f>
        <v>BNA-05</v>
      </c>
      <c r="B851" s="349" t="str">
        <f t="shared" si="722"/>
        <v>Sprite</v>
      </c>
      <c r="C851" s="325">
        <v>1.0</v>
      </c>
      <c r="D851" s="352">
        <f t="shared" si="695"/>
        <v>16</v>
      </c>
      <c r="E851" s="312">
        <f t="shared" si="696"/>
        <v>16</v>
      </c>
      <c r="F851" s="312">
        <f>E851*C822</f>
        <v>480</v>
      </c>
      <c r="G851" s="375">
        <f t="shared" si="697"/>
        <v>56.03448276</v>
      </c>
      <c r="H851" s="312">
        <f t="shared" si="698"/>
        <v>56.03448276</v>
      </c>
      <c r="I851" s="312">
        <f>H851*C822</f>
        <v>1681.034483</v>
      </c>
      <c r="J851" s="315">
        <f t="shared" si="699"/>
        <v>0.2855384615</v>
      </c>
      <c r="K851" s="282"/>
      <c r="L851" s="282"/>
      <c r="M851" s="384"/>
      <c r="N851" s="282"/>
      <c r="O851" s="282"/>
      <c r="P851" s="290"/>
      <c r="Q851" s="290"/>
      <c r="R851" s="290"/>
      <c r="S851" s="290"/>
      <c r="T851" s="290"/>
      <c r="U851" s="290"/>
      <c r="V851" s="290"/>
      <c r="W851" s="290"/>
      <c r="X851" s="290"/>
      <c r="Y851" s="290"/>
      <c r="Z851" s="290"/>
    </row>
    <row r="852">
      <c r="A852" s="335" t="str">
        <f t="shared" ref="A852:B852" si="723">A40</f>
        <v>BNA-06</v>
      </c>
      <c r="B852" s="349" t="str">
        <f t="shared" si="723"/>
        <v>Fresca</v>
      </c>
      <c r="C852" s="350">
        <f>27/$C$822</f>
        <v>0.9</v>
      </c>
      <c r="D852" s="352">
        <f t="shared" si="695"/>
        <v>15</v>
      </c>
      <c r="E852" s="312">
        <f t="shared" si="696"/>
        <v>13.5</v>
      </c>
      <c r="F852" s="312">
        <f>E852*C822</f>
        <v>405</v>
      </c>
      <c r="G852" s="375">
        <f t="shared" si="697"/>
        <v>56.03448276</v>
      </c>
      <c r="H852" s="312">
        <f t="shared" si="698"/>
        <v>50.43103448</v>
      </c>
      <c r="I852" s="312">
        <f>H852*C822</f>
        <v>1512.931034</v>
      </c>
      <c r="J852" s="315">
        <f t="shared" si="699"/>
        <v>0.2676923077</v>
      </c>
      <c r="K852" s="282"/>
      <c r="L852" s="282"/>
      <c r="M852" s="384"/>
      <c r="N852" s="282"/>
      <c r="O852" s="282"/>
      <c r="P852" s="290"/>
      <c r="Q852" s="290"/>
      <c r="R852" s="290"/>
      <c r="S852" s="290"/>
      <c r="T852" s="290"/>
      <c r="U852" s="290"/>
      <c r="V852" s="290"/>
      <c r="W852" s="290"/>
      <c r="X852" s="290"/>
      <c r="Y852" s="290"/>
      <c r="Z852" s="290"/>
    </row>
    <row r="853">
      <c r="A853" s="335" t="str">
        <f t="shared" ref="A853:B853" si="724">A41</f>
        <v>BNA-07</v>
      </c>
      <c r="B853" s="349" t="str">
        <f t="shared" si="724"/>
        <v>Fanta</v>
      </c>
      <c r="C853" s="350">
        <f>20/$C$822</f>
        <v>0.6666666667</v>
      </c>
      <c r="D853" s="352">
        <f t="shared" si="695"/>
        <v>16</v>
      </c>
      <c r="E853" s="312">
        <f t="shared" si="696"/>
        <v>10.66666667</v>
      </c>
      <c r="F853" s="312">
        <f>E853*C822</f>
        <v>320</v>
      </c>
      <c r="G853" s="375">
        <f t="shared" si="697"/>
        <v>56.03448276</v>
      </c>
      <c r="H853" s="312">
        <f t="shared" si="698"/>
        <v>37.35632184</v>
      </c>
      <c r="I853" s="312">
        <f>H853*C822</f>
        <v>1120.689655</v>
      </c>
      <c r="J853" s="315">
        <f t="shared" si="699"/>
        <v>0.2855384615</v>
      </c>
      <c r="K853" s="282"/>
      <c r="L853" s="282"/>
      <c r="M853" s="384"/>
      <c r="N853" s="282"/>
      <c r="O853" s="282"/>
      <c r="P853" s="290"/>
      <c r="Q853" s="290"/>
      <c r="R853" s="290"/>
      <c r="S853" s="290"/>
      <c r="T853" s="290"/>
      <c r="U853" s="290"/>
      <c r="V853" s="290"/>
      <c r="W853" s="290"/>
      <c r="X853" s="290"/>
      <c r="Y853" s="290"/>
      <c r="Z853" s="290"/>
    </row>
    <row r="854">
      <c r="A854" s="335" t="str">
        <f t="shared" ref="A854:B854" si="725">A42</f>
        <v>BNA-08</v>
      </c>
      <c r="B854" s="349" t="str">
        <f t="shared" si="725"/>
        <v>Agua embotellada Ciel</v>
      </c>
      <c r="C854" s="350">
        <f>27/$C$822</f>
        <v>0.9</v>
      </c>
      <c r="D854" s="352">
        <f t="shared" si="695"/>
        <v>8</v>
      </c>
      <c r="E854" s="312">
        <f t="shared" si="696"/>
        <v>7.2</v>
      </c>
      <c r="F854" s="312">
        <f>E854*C822</f>
        <v>216</v>
      </c>
      <c r="G854" s="375">
        <f t="shared" si="697"/>
        <v>43.10344828</v>
      </c>
      <c r="H854" s="312">
        <f t="shared" si="698"/>
        <v>38.79310345</v>
      </c>
      <c r="I854" s="312">
        <f>H854*C822</f>
        <v>1163.793103</v>
      </c>
      <c r="J854" s="315">
        <f t="shared" si="699"/>
        <v>0.1856</v>
      </c>
      <c r="K854" s="282"/>
      <c r="L854" s="282"/>
      <c r="M854" s="384"/>
      <c r="N854" s="282"/>
      <c r="O854" s="282"/>
      <c r="P854" s="290"/>
      <c r="Q854" s="290"/>
      <c r="R854" s="290"/>
      <c r="S854" s="290"/>
      <c r="T854" s="290"/>
      <c r="U854" s="290"/>
      <c r="V854" s="290"/>
      <c r="W854" s="290"/>
      <c r="X854" s="290"/>
      <c r="Y854" s="290"/>
      <c r="Z854" s="290"/>
    </row>
    <row r="855">
      <c r="A855" s="335" t="str">
        <f t="shared" ref="A855:B855" si="726">A43</f>
        <v>BNA-09</v>
      </c>
      <c r="B855" s="349" t="str">
        <f t="shared" si="726"/>
        <v>Ciel Mineral</v>
      </c>
      <c r="C855" s="325">
        <v>3.0</v>
      </c>
      <c r="D855" s="352">
        <f t="shared" si="695"/>
        <v>14</v>
      </c>
      <c r="E855" s="312">
        <f t="shared" si="696"/>
        <v>42</v>
      </c>
      <c r="F855" s="312">
        <f>E855*C822</f>
        <v>1260</v>
      </c>
      <c r="G855" s="375">
        <f t="shared" si="697"/>
        <v>51.72413793</v>
      </c>
      <c r="H855" s="312">
        <f t="shared" si="698"/>
        <v>155.1724138</v>
      </c>
      <c r="I855" s="312">
        <f>H855*C822</f>
        <v>4655.172414</v>
      </c>
      <c r="J855" s="315">
        <f t="shared" si="699"/>
        <v>0.2706666667</v>
      </c>
      <c r="K855" s="282"/>
      <c r="L855" s="282"/>
      <c r="M855" s="384"/>
      <c r="N855" s="282"/>
      <c r="O855" s="282"/>
      <c r="P855" s="290"/>
      <c r="Q855" s="290"/>
      <c r="R855" s="290"/>
      <c r="S855" s="290"/>
      <c r="T855" s="290"/>
      <c r="U855" s="290"/>
      <c r="V855" s="290"/>
      <c r="W855" s="290"/>
      <c r="X855" s="290"/>
      <c r="Y855" s="290"/>
      <c r="Z855" s="290"/>
    </row>
    <row r="856">
      <c r="A856" s="335" t="str">
        <f t="shared" ref="A856:B856" si="727">A44</f>
        <v>BNA-10</v>
      </c>
      <c r="B856" s="349" t="str">
        <f t="shared" si="727"/>
        <v>Topo Chico</v>
      </c>
      <c r="C856" s="325">
        <v>3.0</v>
      </c>
      <c r="D856" s="352">
        <f t="shared" si="695"/>
        <v>15</v>
      </c>
      <c r="E856" s="312">
        <f t="shared" si="696"/>
        <v>45</v>
      </c>
      <c r="F856" s="312">
        <f>E856*C822</f>
        <v>1350</v>
      </c>
      <c r="G856" s="375">
        <f t="shared" si="697"/>
        <v>51.72413793</v>
      </c>
      <c r="H856" s="312">
        <f t="shared" si="698"/>
        <v>155.1724138</v>
      </c>
      <c r="I856" s="312">
        <f>H856*C822</f>
        <v>4655.172414</v>
      </c>
      <c r="J856" s="315">
        <f t="shared" si="699"/>
        <v>0.29</v>
      </c>
      <c r="K856" s="282"/>
      <c r="L856" s="282"/>
      <c r="M856" s="384"/>
      <c r="N856" s="282"/>
      <c r="O856" s="282"/>
      <c r="P856" s="290"/>
      <c r="Q856" s="290"/>
      <c r="R856" s="290"/>
      <c r="S856" s="290"/>
      <c r="T856" s="290"/>
      <c r="U856" s="290"/>
      <c r="V856" s="290"/>
      <c r="W856" s="290"/>
      <c r="X856" s="290"/>
      <c r="Y856" s="290"/>
      <c r="Z856" s="290"/>
    </row>
    <row r="857">
      <c r="A857" s="335" t="str">
        <f t="shared" ref="A857:B857" si="728">A45</f>
        <v>BAL-21</v>
      </c>
      <c r="B857" s="349" t="str">
        <f t="shared" si="728"/>
        <v>Vino del mes rango 300$</v>
      </c>
      <c r="C857" s="350">
        <f>18/$C$822</f>
        <v>0.6</v>
      </c>
      <c r="D857" s="352">
        <f t="shared" si="695"/>
        <v>300</v>
      </c>
      <c r="E857" s="312">
        <f t="shared" si="696"/>
        <v>180</v>
      </c>
      <c r="F857" s="312">
        <f>E857*C822</f>
        <v>5400</v>
      </c>
      <c r="G857" s="375">
        <f t="shared" si="697"/>
        <v>1206.896552</v>
      </c>
      <c r="H857" s="312">
        <f t="shared" si="698"/>
        <v>724.137931</v>
      </c>
      <c r="I857" s="312">
        <f>H857*C822</f>
        <v>21724.13793</v>
      </c>
      <c r="J857" s="315">
        <f t="shared" si="699"/>
        <v>0.2485714286</v>
      </c>
      <c r="K857" s="282"/>
      <c r="L857" s="282"/>
      <c r="M857" s="384"/>
      <c r="N857" s="282"/>
      <c r="O857" s="282"/>
      <c r="P857" s="331"/>
      <c r="Q857" s="331"/>
      <c r="R857" s="331"/>
      <c r="S857" s="331"/>
      <c r="T857" s="331"/>
      <c r="U857" s="331"/>
      <c r="V857" s="331"/>
      <c r="W857" s="331"/>
      <c r="X857" s="331"/>
      <c r="Y857" s="331"/>
      <c r="Z857" s="331"/>
    </row>
    <row r="858">
      <c r="A858" s="335" t="str">
        <f t="shared" ref="A858:B858" si="729">A46</f>
        <v>BAL-22</v>
      </c>
      <c r="B858" s="349" t="str">
        <f t="shared" si="729"/>
        <v>Vino del mes rango 400$</v>
      </c>
      <c r="C858" s="350">
        <f>12/$C$822</f>
        <v>0.4</v>
      </c>
      <c r="D858" s="352">
        <f t="shared" si="695"/>
        <v>400</v>
      </c>
      <c r="E858" s="312">
        <f t="shared" si="696"/>
        <v>160</v>
      </c>
      <c r="F858" s="312">
        <f>E858*C822</f>
        <v>4800</v>
      </c>
      <c r="G858" s="375">
        <f t="shared" si="697"/>
        <v>1379.310345</v>
      </c>
      <c r="H858" s="312">
        <f t="shared" si="698"/>
        <v>551.7241379</v>
      </c>
      <c r="I858" s="312">
        <f>H858*C822</f>
        <v>16551.72414</v>
      </c>
      <c r="J858" s="315">
        <f t="shared" si="699"/>
        <v>0.29</v>
      </c>
      <c r="K858" s="282"/>
      <c r="L858" s="282"/>
      <c r="M858" s="384"/>
      <c r="N858" s="282"/>
      <c r="O858" s="282"/>
      <c r="P858" s="290"/>
      <c r="Q858" s="290"/>
      <c r="R858" s="290"/>
      <c r="S858" s="290"/>
      <c r="T858" s="290"/>
      <c r="U858" s="290"/>
      <c r="V858" s="290"/>
      <c r="W858" s="290"/>
      <c r="X858" s="290"/>
      <c r="Y858" s="290"/>
      <c r="Z858" s="290"/>
    </row>
    <row r="859">
      <c r="A859" s="335" t="str">
        <f t="shared" ref="A859:B859" si="730">A47</f>
        <v>BAL-23</v>
      </c>
      <c r="B859" s="349" t="str">
        <f t="shared" si="730"/>
        <v>Vino del mes rango 600$</v>
      </c>
      <c r="C859" s="350">
        <f>10/$C$822</f>
        <v>0.3333333333</v>
      </c>
      <c r="D859" s="352">
        <f t="shared" si="695"/>
        <v>600</v>
      </c>
      <c r="E859" s="312">
        <f t="shared" si="696"/>
        <v>200</v>
      </c>
      <c r="F859" s="312">
        <f>E859*C822</f>
        <v>6000</v>
      </c>
      <c r="G859" s="375">
        <f t="shared" si="697"/>
        <v>1853.448276</v>
      </c>
      <c r="H859" s="312">
        <f t="shared" si="698"/>
        <v>617.816092</v>
      </c>
      <c r="I859" s="312">
        <f>H859*C822</f>
        <v>18534.48276</v>
      </c>
      <c r="J859" s="315">
        <f t="shared" si="699"/>
        <v>0.3237209302</v>
      </c>
      <c r="K859" s="282"/>
      <c r="L859" s="282"/>
      <c r="M859" s="384"/>
      <c r="N859" s="282"/>
      <c r="O859" s="282"/>
      <c r="P859" s="290"/>
      <c r="Q859" s="290"/>
      <c r="R859" s="290"/>
      <c r="S859" s="290"/>
      <c r="T859" s="290"/>
      <c r="U859" s="290"/>
      <c r="V859" s="290"/>
      <c r="W859" s="290"/>
      <c r="X859" s="290"/>
      <c r="Y859" s="290"/>
      <c r="Z859" s="290"/>
    </row>
    <row r="860">
      <c r="A860" s="335" t="str">
        <f t="shared" ref="A860:B860" si="731">A48</f>
        <v>BAL-24</v>
      </c>
      <c r="B860" s="349" t="str">
        <f t="shared" si="731"/>
        <v>Cerveza del mes </v>
      </c>
      <c r="C860" s="325">
        <v>1.0</v>
      </c>
      <c r="D860" s="352">
        <f t="shared" si="695"/>
        <v>25</v>
      </c>
      <c r="E860" s="312">
        <f t="shared" si="696"/>
        <v>25</v>
      </c>
      <c r="F860" s="312">
        <f>E860*C822</f>
        <v>750</v>
      </c>
      <c r="G860" s="375">
        <f t="shared" si="697"/>
        <v>94.82758621</v>
      </c>
      <c r="H860" s="312">
        <f t="shared" si="698"/>
        <v>94.82758621</v>
      </c>
      <c r="I860" s="312">
        <f>H860*C822</f>
        <v>2844.827586</v>
      </c>
      <c r="J860" s="315">
        <f t="shared" si="699"/>
        <v>0.2636363636</v>
      </c>
      <c r="K860" s="282"/>
      <c r="L860" s="282"/>
      <c r="M860" s="384"/>
      <c r="N860" s="282"/>
      <c r="O860" s="282"/>
      <c r="P860" s="290"/>
      <c r="Q860" s="290"/>
      <c r="R860" s="290"/>
      <c r="S860" s="290"/>
      <c r="T860" s="290"/>
      <c r="U860" s="290"/>
      <c r="V860" s="290"/>
      <c r="W860" s="290"/>
      <c r="X860" s="290"/>
      <c r="Y860" s="290"/>
      <c r="Z860" s="290"/>
    </row>
    <row r="861">
      <c r="A861" s="335" t="str">
        <f t="shared" ref="A861:B861" si="732">A49</f>
        <v/>
      </c>
      <c r="B861" s="349" t="str">
        <f t="shared" si="732"/>
        <v/>
      </c>
      <c r="C861" s="350"/>
      <c r="D861" s="352" t="str">
        <f t="shared" si="695"/>
        <v/>
      </c>
      <c r="E861" s="312">
        <f t="shared" si="696"/>
        <v>0</v>
      </c>
      <c r="F861" s="312">
        <f>E861*C822</f>
        <v>0</v>
      </c>
      <c r="G861" s="375">
        <f t="shared" si="697"/>
        <v>0</v>
      </c>
      <c r="H861" s="312">
        <f t="shared" si="698"/>
        <v>0</v>
      </c>
      <c r="I861" s="312">
        <f>H861*C822</f>
        <v>0</v>
      </c>
      <c r="J861" s="315" t="str">
        <f t="shared" si="699"/>
        <v>#DIV/0!</v>
      </c>
      <c r="K861" s="282"/>
      <c r="L861" s="282"/>
      <c r="M861" s="384"/>
      <c r="N861" s="282"/>
      <c r="O861" s="282"/>
      <c r="P861" s="290"/>
      <c r="Q861" s="290"/>
      <c r="R861" s="290"/>
      <c r="S861" s="290"/>
      <c r="T861" s="290"/>
      <c r="U861" s="290"/>
      <c r="V861" s="290"/>
      <c r="W861" s="290"/>
      <c r="X861" s="290"/>
      <c r="Y861" s="290"/>
      <c r="Z861" s="290"/>
    </row>
    <row r="862">
      <c r="A862" s="335" t="str">
        <f t="shared" ref="A862:D862" si="733">A50</f>
        <v/>
      </c>
      <c r="B862" s="349" t="str">
        <f t="shared" si="733"/>
        <v/>
      </c>
      <c r="C862" s="350" t="str">
        <f t="shared" si="733"/>
        <v/>
      </c>
      <c r="D862" s="352" t="str">
        <f t="shared" si="733"/>
        <v/>
      </c>
      <c r="E862" s="312">
        <f t="shared" si="696"/>
        <v>0</v>
      </c>
      <c r="F862" s="312">
        <f>E862*C822</f>
        <v>0</v>
      </c>
      <c r="G862" s="375">
        <f t="shared" si="697"/>
        <v>0</v>
      </c>
      <c r="H862" s="312">
        <f t="shared" si="698"/>
        <v>0</v>
      </c>
      <c r="I862" s="312">
        <f>H862*C822</f>
        <v>0</v>
      </c>
      <c r="J862" s="315" t="str">
        <f t="shared" si="699"/>
        <v>#DIV/0!</v>
      </c>
      <c r="K862" s="282"/>
      <c r="L862" s="282"/>
      <c r="M862" s="384"/>
      <c r="N862" s="282"/>
      <c r="O862" s="282"/>
      <c r="P862" s="290"/>
      <c r="Q862" s="290"/>
      <c r="R862" s="290"/>
      <c r="S862" s="290"/>
      <c r="T862" s="290"/>
      <c r="U862" s="290"/>
      <c r="V862" s="290"/>
      <c r="W862" s="290"/>
      <c r="X862" s="290"/>
      <c r="Y862" s="290"/>
      <c r="Z862" s="290"/>
    </row>
    <row r="863">
      <c r="A863" s="335" t="str">
        <f t="shared" ref="A863:D863" si="734">A51</f>
        <v/>
      </c>
      <c r="B863" s="349" t="str">
        <f t="shared" si="734"/>
        <v/>
      </c>
      <c r="C863" s="350" t="str">
        <f t="shared" si="734"/>
        <v/>
      </c>
      <c r="D863" s="352" t="str">
        <f t="shared" si="734"/>
        <v/>
      </c>
      <c r="E863" s="312">
        <f t="shared" si="696"/>
        <v>0</v>
      </c>
      <c r="F863" s="312">
        <f>E863*C822</f>
        <v>0</v>
      </c>
      <c r="G863" s="375">
        <f t="shared" si="697"/>
        <v>0</v>
      </c>
      <c r="H863" s="312">
        <f t="shared" si="698"/>
        <v>0</v>
      </c>
      <c r="I863" s="312">
        <f>H863*C822</f>
        <v>0</v>
      </c>
      <c r="J863" s="315" t="str">
        <f t="shared" si="699"/>
        <v>#DIV/0!</v>
      </c>
      <c r="K863" s="282"/>
      <c r="L863" s="282"/>
      <c r="M863" s="384"/>
      <c r="N863" s="282"/>
      <c r="O863" s="282"/>
      <c r="P863" s="290"/>
      <c r="Q863" s="290"/>
      <c r="R863" s="290"/>
      <c r="S863" s="290"/>
      <c r="T863" s="290"/>
      <c r="U863" s="290"/>
      <c r="V863" s="290"/>
      <c r="W863" s="290"/>
      <c r="X863" s="290"/>
      <c r="Y863" s="290"/>
      <c r="Z863" s="290"/>
    </row>
    <row r="864">
      <c r="A864" s="335" t="str">
        <f t="shared" ref="A864:D864" si="735">A52</f>
        <v/>
      </c>
      <c r="B864" s="349" t="str">
        <f t="shared" si="735"/>
        <v/>
      </c>
      <c r="C864" s="350" t="str">
        <f t="shared" si="735"/>
        <v/>
      </c>
      <c r="D864" s="352" t="str">
        <f t="shared" si="735"/>
        <v/>
      </c>
      <c r="E864" s="312">
        <f t="shared" si="696"/>
        <v>0</v>
      </c>
      <c r="F864" s="312">
        <f>E864*C822</f>
        <v>0</v>
      </c>
      <c r="G864" s="375">
        <f t="shared" si="697"/>
        <v>0</v>
      </c>
      <c r="H864" s="312">
        <f t="shared" si="698"/>
        <v>0</v>
      </c>
      <c r="I864" s="312">
        <f>H864*C822</f>
        <v>0</v>
      </c>
      <c r="J864" s="315" t="str">
        <f t="shared" si="699"/>
        <v>#DIV/0!</v>
      </c>
      <c r="K864" s="282"/>
      <c r="L864" s="282"/>
      <c r="M864" s="384"/>
      <c r="N864" s="282"/>
      <c r="O864" s="282"/>
      <c r="P864" s="290"/>
      <c r="Q864" s="290"/>
      <c r="R864" s="290"/>
      <c r="S864" s="290"/>
      <c r="T864" s="290"/>
      <c r="U864" s="290"/>
      <c r="V864" s="290"/>
      <c r="W864" s="290"/>
      <c r="X864" s="290"/>
      <c r="Y864" s="290"/>
      <c r="Z864" s="290"/>
    </row>
    <row r="865">
      <c r="A865" s="335" t="str">
        <f t="shared" ref="A865:D865" si="736">A53</f>
        <v/>
      </c>
      <c r="B865" s="349" t="str">
        <f t="shared" si="736"/>
        <v/>
      </c>
      <c r="C865" s="350" t="str">
        <f t="shared" si="736"/>
        <v/>
      </c>
      <c r="D865" s="352" t="str">
        <f t="shared" si="736"/>
        <v/>
      </c>
      <c r="E865" s="312">
        <f t="shared" si="696"/>
        <v>0</v>
      </c>
      <c r="F865" s="312">
        <f>E865*C822</f>
        <v>0</v>
      </c>
      <c r="G865" s="375">
        <f t="shared" si="697"/>
        <v>0</v>
      </c>
      <c r="H865" s="312">
        <f t="shared" si="698"/>
        <v>0</v>
      </c>
      <c r="I865" s="312">
        <f>H865*C822</f>
        <v>0</v>
      </c>
      <c r="J865" s="315" t="str">
        <f t="shared" si="699"/>
        <v>#DIV/0!</v>
      </c>
      <c r="K865" s="282"/>
      <c r="L865" s="282"/>
      <c r="M865" s="384"/>
      <c r="N865" s="282"/>
      <c r="O865" s="282"/>
      <c r="P865" s="290"/>
      <c r="Q865" s="290"/>
      <c r="R865" s="290"/>
      <c r="S865" s="290"/>
      <c r="T865" s="290"/>
      <c r="U865" s="290"/>
      <c r="V865" s="290"/>
      <c r="W865" s="290"/>
      <c r="X865" s="290"/>
      <c r="Y865" s="290"/>
      <c r="Z865" s="290"/>
    </row>
    <row r="866">
      <c r="A866" s="335" t="str">
        <f t="shared" ref="A866:D866" si="737">A54</f>
        <v/>
      </c>
      <c r="B866" s="349" t="str">
        <f t="shared" si="737"/>
        <v/>
      </c>
      <c r="C866" s="350" t="str">
        <f t="shared" si="737"/>
        <v/>
      </c>
      <c r="D866" s="352" t="str">
        <f t="shared" si="737"/>
        <v/>
      </c>
      <c r="E866" s="312">
        <f t="shared" si="696"/>
        <v>0</v>
      </c>
      <c r="F866" s="312">
        <f>E866*C822</f>
        <v>0</v>
      </c>
      <c r="G866" s="375">
        <f t="shared" si="697"/>
        <v>0</v>
      </c>
      <c r="H866" s="312">
        <f t="shared" si="698"/>
        <v>0</v>
      </c>
      <c r="I866" s="312">
        <f>H866*C822</f>
        <v>0</v>
      </c>
      <c r="J866" s="315" t="str">
        <f t="shared" si="699"/>
        <v>#DIV/0!</v>
      </c>
      <c r="K866" s="282"/>
      <c r="L866" s="282"/>
      <c r="M866" s="384"/>
      <c r="N866" s="282"/>
      <c r="O866" s="282"/>
      <c r="P866" s="290"/>
      <c r="Q866" s="290"/>
      <c r="R866" s="290"/>
      <c r="S866" s="290"/>
      <c r="T866" s="290"/>
      <c r="U866" s="290"/>
      <c r="V866" s="290"/>
      <c r="W866" s="290"/>
      <c r="X866" s="290"/>
      <c r="Y866" s="290"/>
      <c r="Z866" s="290"/>
    </row>
    <row r="867">
      <c r="A867" s="335" t="str">
        <f t="shared" ref="A867:D867" si="738">A55</f>
        <v/>
      </c>
      <c r="B867" s="349" t="str">
        <f t="shared" si="738"/>
        <v/>
      </c>
      <c r="C867" s="350" t="str">
        <f t="shared" si="738"/>
        <v/>
      </c>
      <c r="D867" s="352" t="str">
        <f t="shared" si="738"/>
        <v/>
      </c>
      <c r="E867" s="312">
        <f t="shared" si="696"/>
        <v>0</v>
      </c>
      <c r="F867" s="312">
        <f>E867*C822</f>
        <v>0</v>
      </c>
      <c r="G867" s="375">
        <f t="shared" si="697"/>
        <v>0</v>
      </c>
      <c r="H867" s="312">
        <f t="shared" si="698"/>
        <v>0</v>
      </c>
      <c r="I867" s="312">
        <f>H867*C822</f>
        <v>0</v>
      </c>
      <c r="J867" s="315" t="str">
        <f t="shared" si="699"/>
        <v>#DIV/0!</v>
      </c>
      <c r="K867" s="282"/>
      <c r="L867" s="282"/>
      <c r="M867" s="384"/>
      <c r="N867" s="282"/>
      <c r="O867" s="282"/>
      <c r="P867" s="290"/>
      <c r="Q867" s="290"/>
      <c r="R867" s="290"/>
      <c r="S867" s="290"/>
      <c r="T867" s="290"/>
      <c r="U867" s="290"/>
      <c r="V867" s="290"/>
      <c r="W867" s="290"/>
      <c r="X867" s="290"/>
      <c r="Y867" s="290"/>
      <c r="Z867" s="290"/>
    </row>
    <row r="868">
      <c r="A868" s="335" t="str">
        <f t="shared" ref="A868:D868" si="739">A56</f>
        <v/>
      </c>
      <c r="B868" s="349" t="str">
        <f t="shared" si="739"/>
        <v/>
      </c>
      <c r="C868" s="350" t="str">
        <f t="shared" si="739"/>
        <v/>
      </c>
      <c r="D868" s="352" t="str">
        <f t="shared" si="739"/>
        <v/>
      </c>
      <c r="E868" s="312">
        <f t="shared" si="696"/>
        <v>0</v>
      </c>
      <c r="F868" s="312">
        <f>E868*C822</f>
        <v>0</v>
      </c>
      <c r="G868" s="375">
        <f t="shared" si="697"/>
        <v>0</v>
      </c>
      <c r="H868" s="312">
        <f t="shared" si="698"/>
        <v>0</v>
      </c>
      <c r="I868" s="312">
        <f>H868*C822</f>
        <v>0</v>
      </c>
      <c r="J868" s="315" t="str">
        <f t="shared" si="699"/>
        <v>#DIV/0!</v>
      </c>
      <c r="K868" s="282"/>
      <c r="L868" s="282"/>
      <c r="M868" s="384"/>
      <c r="N868" s="282"/>
      <c r="O868" s="282"/>
      <c r="P868" s="290"/>
      <c r="Q868" s="290"/>
      <c r="R868" s="290"/>
      <c r="S868" s="290"/>
      <c r="T868" s="290"/>
      <c r="U868" s="290"/>
      <c r="V868" s="290"/>
      <c r="W868" s="290"/>
      <c r="X868" s="290"/>
      <c r="Y868" s="290"/>
      <c r="Z868" s="290"/>
    </row>
    <row r="869">
      <c r="A869" s="335" t="str">
        <f t="shared" ref="A869:D869" si="740">A57</f>
        <v/>
      </c>
      <c r="B869" s="349" t="str">
        <f t="shared" si="740"/>
        <v/>
      </c>
      <c r="C869" s="350" t="str">
        <f t="shared" si="740"/>
        <v/>
      </c>
      <c r="D869" s="352" t="str">
        <f t="shared" si="740"/>
        <v/>
      </c>
      <c r="E869" s="312">
        <f t="shared" si="696"/>
        <v>0</v>
      </c>
      <c r="F869" s="312">
        <f>E869*C822</f>
        <v>0</v>
      </c>
      <c r="G869" s="375">
        <f t="shared" si="697"/>
        <v>0</v>
      </c>
      <c r="H869" s="312">
        <f t="shared" si="698"/>
        <v>0</v>
      </c>
      <c r="I869" s="312">
        <f>H869*C822</f>
        <v>0</v>
      </c>
      <c r="J869" s="315" t="str">
        <f t="shared" si="699"/>
        <v>#DIV/0!</v>
      </c>
      <c r="K869" s="282"/>
      <c r="L869" s="282"/>
      <c r="M869" s="384"/>
      <c r="N869" s="282"/>
      <c r="O869" s="282"/>
      <c r="P869" s="290"/>
      <c r="Q869" s="290"/>
      <c r="R869" s="290"/>
      <c r="S869" s="290"/>
      <c r="T869" s="290"/>
      <c r="U869" s="290"/>
      <c r="V869" s="290"/>
      <c r="W869" s="290"/>
      <c r="X869" s="290"/>
      <c r="Y869" s="290"/>
      <c r="Z869" s="290"/>
    </row>
    <row r="870">
      <c r="A870" s="344"/>
      <c r="B870" s="345" t="s">
        <v>938</v>
      </c>
      <c r="C870" s="346">
        <f>SUM(C827:C869)</f>
        <v>56.16666667</v>
      </c>
      <c r="D870" s="346"/>
      <c r="E870" s="347">
        <f t="shared" ref="E870:F870" si="741">SUM(E827:E869)</f>
        <v>2925.5</v>
      </c>
      <c r="F870" s="347">
        <f t="shared" si="741"/>
        <v>87765</v>
      </c>
      <c r="G870" s="346"/>
      <c r="H870" s="347">
        <f t="shared" ref="H870:I870" si="742">SUM(H827:H869)</f>
        <v>11979.02299</v>
      </c>
      <c r="I870" s="347">
        <f t="shared" si="742"/>
        <v>359370.6897</v>
      </c>
      <c r="J870" s="348">
        <f t="shared" si="699"/>
        <v>0.2442185813</v>
      </c>
      <c r="K870" s="282"/>
      <c r="L870" s="282"/>
      <c r="M870" s="384"/>
      <c r="N870" s="282"/>
      <c r="O870" s="282"/>
      <c r="P870" s="290"/>
      <c r="Q870" s="290"/>
      <c r="R870" s="290"/>
      <c r="S870" s="290"/>
      <c r="T870" s="290"/>
      <c r="U870" s="290"/>
      <c r="V870" s="290"/>
      <c r="W870" s="290"/>
      <c r="X870" s="290"/>
      <c r="Y870" s="290"/>
      <c r="Z870" s="290"/>
    </row>
    <row r="871">
      <c r="A871" s="335" t="str">
        <f t="shared" ref="A871:B871" si="743">A59</f>
        <v>COP-01</v>
      </c>
      <c r="B871" s="335" t="str">
        <f t="shared" si="743"/>
        <v>Damana 5</v>
      </c>
      <c r="C871" s="323">
        <v>2.5</v>
      </c>
      <c r="D871" s="428">
        <f t="shared" ref="D871:D898" si="745">D59</f>
        <v>36.6</v>
      </c>
      <c r="E871" s="312">
        <f t="shared" ref="E871:E911" si="746">D871*C871</f>
        <v>91.5</v>
      </c>
      <c r="F871" s="312">
        <f>E871*C822</f>
        <v>2745</v>
      </c>
      <c r="G871" s="375">
        <f t="shared" ref="G871:G898" si="747">G59</f>
        <v>189.6551724</v>
      </c>
      <c r="H871" s="312">
        <f t="shared" ref="H871:H911" si="748">G871*C871</f>
        <v>474.137931</v>
      </c>
      <c r="I871" s="312">
        <f>H871*C822</f>
        <v>14224.13793</v>
      </c>
      <c r="J871" s="315">
        <f t="shared" si="699"/>
        <v>0.1929818182</v>
      </c>
      <c r="K871" s="282"/>
      <c r="L871" s="282"/>
      <c r="M871" s="384"/>
      <c r="N871" s="282"/>
      <c r="O871" s="282"/>
      <c r="P871" s="331"/>
      <c r="Q871" s="331"/>
      <c r="R871" s="331"/>
      <c r="S871" s="331"/>
      <c r="T871" s="331"/>
      <c r="U871" s="331"/>
      <c r="V871" s="331"/>
      <c r="W871" s="331"/>
      <c r="X871" s="331"/>
      <c r="Y871" s="331"/>
      <c r="Z871" s="331"/>
    </row>
    <row r="872">
      <c r="A872" s="335" t="str">
        <f t="shared" ref="A872:B872" si="744">A60</f>
        <v>COP-02</v>
      </c>
      <c r="B872" s="335" t="str">
        <f t="shared" si="744"/>
        <v>Matua</v>
      </c>
      <c r="C872" s="323">
        <v>1.0</v>
      </c>
      <c r="D872" s="428">
        <f t="shared" si="745"/>
        <v>55</v>
      </c>
      <c r="E872" s="312">
        <f t="shared" si="746"/>
        <v>55</v>
      </c>
      <c r="F872" s="312">
        <f>E872*C822</f>
        <v>1650</v>
      </c>
      <c r="G872" s="375">
        <f t="shared" si="747"/>
        <v>206.8965517</v>
      </c>
      <c r="H872" s="312">
        <f t="shared" si="748"/>
        <v>206.8965517</v>
      </c>
      <c r="I872" s="312">
        <f>H872*C822</f>
        <v>6206.896552</v>
      </c>
      <c r="J872" s="315">
        <f t="shared" si="699"/>
        <v>0.2658333333</v>
      </c>
      <c r="K872" s="282"/>
      <c r="L872" s="282"/>
      <c r="M872" s="384"/>
      <c r="N872" s="282"/>
      <c r="O872" s="282"/>
      <c r="P872" s="290"/>
      <c r="Q872" s="290"/>
      <c r="R872" s="290"/>
      <c r="S872" s="290"/>
      <c r="T872" s="290"/>
      <c r="U872" s="290"/>
      <c r="V872" s="290"/>
      <c r="W872" s="290"/>
      <c r="X872" s="290"/>
      <c r="Y872" s="290"/>
      <c r="Z872" s="290"/>
    </row>
    <row r="873">
      <c r="A873" s="335" t="str">
        <f t="shared" ref="A873:B873" si="749">A61</f>
        <v>COP-03</v>
      </c>
      <c r="B873" s="335" t="str">
        <f t="shared" si="749"/>
        <v>Kris Pinot girgio</v>
      </c>
      <c r="C873" s="323">
        <v>0.3</v>
      </c>
      <c r="D873" s="428">
        <f t="shared" si="745"/>
        <v>46.6</v>
      </c>
      <c r="E873" s="312">
        <f t="shared" si="746"/>
        <v>13.98</v>
      </c>
      <c r="F873" s="312">
        <f>E873*C822</f>
        <v>419.4</v>
      </c>
      <c r="G873" s="375">
        <f t="shared" si="747"/>
        <v>189.6551724</v>
      </c>
      <c r="H873" s="312">
        <f t="shared" si="748"/>
        <v>56.89655172</v>
      </c>
      <c r="I873" s="312">
        <f>H873*C822</f>
        <v>1706.896552</v>
      </c>
      <c r="J873" s="315">
        <f t="shared" si="699"/>
        <v>0.2457090909</v>
      </c>
      <c r="K873" s="282"/>
      <c r="L873" s="282"/>
      <c r="M873" s="384"/>
      <c r="N873" s="282"/>
      <c r="O873" s="282"/>
      <c r="P873" s="290"/>
      <c r="Q873" s="290"/>
      <c r="R873" s="290"/>
      <c r="S873" s="290"/>
      <c r="T873" s="290"/>
      <c r="U873" s="290"/>
      <c r="V873" s="290"/>
      <c r="W873" s="290"/>
      <c r="X873" s="290"/>
      <c r="Y873" s="290"/>
      <c r="Z873" s="290"/>
    </row>
    <row r="874">
      <c r="A874" s="335" t="str">
        <f t="shared" ref="A874:B874" si="750">A62</f>
        <v>COP-04</v>
      </c>
      <c r="B874" s="335" t="str">
        <f t="shared" si="750"/>
        <v>Ginebra (Mínimo)</v>
      </c>
      <c r="C874" s="335">
        <f t="shared" ref="C874:C885" si="752">2/$C$822</f>
        <v>0.06666666667</v>
      </c>
      <c r="D874" s="428">
        <f t="shared" si="745"/>
        <v>19.66666667</v>
      </c>
      <c r="E874" s="312">
        <f t="shared" si="746"/>
        <v>1.311111111</v>
      </c>
      <c r="F874" s="312">
        <f>E874*C822</f>
        <v>39.33333333</v>
      </c>
      <c r="G874" s="375">
        <f t="shared" si="747"/>
        <v>125</v>
      </c>
      <c r="H874" s="312">
        <f t="shared" si="748"/>
        <v>8.333333333</v>
      </c>
      <c r="I874" s="312">
        <f>H874*C822</f>
        <v>250</v>
      </c>
      <c r="J874" s="315">
        <f t="shared" si="699"/>
        <v>0.1573333333</v>
      </c>
      <c r="K874" s="282"/>
      <c r="L874" s="282"/>
      <c r="M874" s="384"/>
      <c r="N874" s="282"/>
      <c r="O874" s="282"/>
      <c r="P874" s="290"/>
      <c r="Q874" s="290"/>
      <c r="R874" s="290"/>
      <c r="S874" s="290"/>
      <c r="T874" s="290"/>
      <c r="U874" s="290"/>
      <c r="V874" s="290"/>
      <c r="W874" s="290"/>
      <c r="X874" s="290"/>
      <c r="Y874" s="290"/>
      <c r="Z874" s="290"/>
    </row>
    <row r="875">
      <c r="A875" s="335" t="str">
        <f t="shared" ref="A875:B875" si="751">A63</f>
        <v>COP-05</v>
      </c>
      <c r="B875" s="335" t="str">
        <f t="shared" si="751"/>
        <v>Ginebra (Máximo)</v>
      </c>
      <c r="C875" s="335">
        <f t="shared" si="752"/>
        <v>0.06666666667</v>
      </c>
      <c r="D875" s="428">
        <f t="shared" si="745"/>
        <v>57.14285714</v>
      </c>
      <c r="E875" s="312">
        <f t="shared" si="746"/>
        <v>3.80952381</v>
      </c>
      <c r="F875" s="312">
        <f>E875*C822</f>
        <v>114.2857143</v>
      </c>
      <c r="G875" s="375">
        <f t="shared" si="747"/>
        <v>258.6206897</v>
      </c>
      <c r="H875" s="312">
        <f t="shared" si="748"/>
        <v>17.24137931</v>
      </c>
      <c r="I875" s="312">
        <f>H875*C822</f>
        <v>517.2413793</v>
      </c>
      <c r="J875" s="315">
        <f t="shared" si="699"/>
        <v>0.220952381</v>
      </c>
      <c r="K875" s="282"/>
      <c r="L875" s="282"/>
      <c r="M875" s="384"/>
      <c r="N875" s="282"/>
      <c r="O875" s="282"/>
      <c r="P875" s="290"/>
      <c r="Q875" s="290"/>
      <c r="R875" s="290"/>
      <c r="S875" s="290"/>
      <c r="T875" s="290"/>
      <c r="U875" s="290"/>
      <c r="V875" s="290"/>
      <c r="W875" s="290"/>
      <c r="X875" s="290"/>
      <c r="Y875" s="290"/>
      <c r="Z875" s="290"/>
    </row>
    <row r="876">
      <c r="A876" s="335" t="str">
        <f t="shared" ref="A876:B876" si="753">A64</f>
        <v>COP-06</v>
      </c>
      <c r="B876" s="335" t="str">
        <f t="shared" si="753"/>
        <v>Whisky (Mínimo)</v>
      </c>
      <c r="C876" s="335">
        <f t="shared" si="752"/>
        <v>0.06666666667</v>
      </c>
      <c r="D876" s="428">
        <f t="shared" si="745"/>
        <v>17</v>
      </c>
      <c r="E876" s="312">
        <f t="shared" si="746"/>
        <v>1.133333333</v>
      </c>
      <c r="F876" s="312">
        <f>E876*C822</f>
        <v>34</v>
      </c>
      <c r="G876" s="375">
        <f t="shared" si="747"/>
        <v>129.3103448</v>
      </c>
      <c r="H876" s="312">
        <f t="shared" si="748"/>
        <v>8.620689655</v>
      </c>
      <c r="I876" s="312">
        <f>H876*C822</f>
        <v>258.6206897</v>
      </c>
      <c r="J876" s="315">
        <f t="shared" si="699"/>
        <v>0.1314666667</v>
      </c>
      <c r="K876" s="282"/>
      <c r="L876" s="282"/>
      <c r="M876" s="384"/>
      <c r="N876" s="282"/>
      <c r="O876" s="282"/>
      <c r="P876" s="290"/>
      <c r="Q876" s="290"/>
      <c r="R876" s="290"/>
      <c r="S876" s="290"/>
      <c r="T876" s="290"/>
      <c r="U876" s="290"/>
      <c r="V876" s="290"/>
      <c r="W876" s="290"/>
      <c r="X876" s="290"/>
      <c r="Y876" s="290"/>
      <c r="Z876" s="290"/>
    </row>
    <row r="877">
      <c r="A877" s="335" t="str">
        <f t="shared" ref="A877:B877" si="754">A65</f>
        <v>COP-07</v>
      </c>
      <c r="B877" s="335" t="str">
        <f t="shared" si="754"/>
        <v>Whisky (Máximo)</v>
      </c>
      <c r="C877" s="335">
        <f t="shared" si="752"/>
        <v>0.06666666667</v>
      </c>
      <c r="D877" s="428">
        <f t="shared" si="745"/>
        <v>45</v>
      </c>
      <c r="E877" s="312">
        <f t="shared" si="746"/>
        <v>3</v>
      </c>
      <c r="F877" s="312">
        <f>E877*C822</f>
        <v>90</v>
      </c>
      <c r="G877" s="375">
        <f t="shared" si="747"/>
        <v>215.5172414</v>
      </c>
      <c r="H877" s="312">
        <f t="shared" si="748"/>
        <v>14.36781609</v>
      </c>
      <c r="I877" s="312">
        <f>H877*C822</f>
        <v>431.0344828</v>
      </c>
      <c r="J877" s="315">
        <f t="shared" si="699"/>
        <v>0.2088</v>
      </c>
      <c r="K877" s="282"/>
      <c r="L877" s="282"/>
      <c r="M877" s="384"/>
      <c r="N877" s="282"/>
      <c r="O877" s="282"/>
      <c r="P877" s="290"/>
      <c r="Q877" s="290"/>
      <c r="R877" s="290"/>
      <c r="S877" s="290"/>
      <c r="T877" s="290"/>
      <c r="U877" s="290"/>
      <c r="V877" s="290"/>
      <c r="W877" s="290"/>
      <c r="X877" s="290"/>
      <c r="Y877" s="290"/>
      <c r="Z877" s="290"/>
    </row>
    <row r="878">
      <c r="A878" s="335" t="str">
        <f t="shared" ref="A878:B878" si="755">A66</f>
        <v>COP-08</v>
      </c>
      <c r="B878" s="335" t="str">
        <f t="shared" si="755"/>
        <v>Ron (Mínimo)</v>
      </c>
      <c r="C878" s="335">
        <f t="shared" si="752"/>
        <v>0.06666666667</v>
      </c>
      <c r="D878" s="428">
        <f t="shared" si="745"/>
        <v>19</v>
      </c>
      <c r="E878" s="312">
        <f t="shared" si="746"/>
        <v>1.266666667</v>
      </c>
      <c r="F878" s="312">
        <f>E878*C822</f>
        <v>38</v>
      </c>
      <c r="G878" s="375">
        <f t="shared" si="747"/>
        <v>133.6206897</v>
      </c>
      <c r="H878" s="312">
        <f t="shared" si="748"/>
        <v>8.908045977</v>
      </c>
      <c r="I878" s="312">
        <f>H878*C822</f>
        <v>267.2413793</v>
      </c>
      <c r="J878" s="315">
        <f t="shared" si="699"/>
        <v>0.1421935484</v>
      </c>
      <c r="K878" s="282"/>
      <c r="L878" s="282"/>
      <c r="M878" s="384"/>
      <c r="N878" s="282"/>
      <c r="O878" s="282"/>
      <c r="P878" s="290"/>
      <c r="Q878" s="290"/>
      <c r="R878" s="290"/>
      <c r="S878" s="290"/>
      <c r="T878" s="290"/>
      <c r="U878" s="290"/>
      <c r="V878" s="290"/>
      <c r="W878" s="290"/>
      <c r="X878" s="290"/>
      <c r="Y878" s="290"/>
      <c r="Z878" s="290"/>
    </row>
    <row r="879">
      <c r="A879" s="335" t="str">
        <f t="shared" ref="A879:B879" si="756">A67</f>
        <v>COP-09</v>
      </c>
      <c r="B879" s="335" t="str">
        <f t="shared" si="756"/>
        <v>Ron (Máximo)</v>
      </c>
      <c r="C879" s="335">
        <f t="shared" si="752"/>
        <v>0.06666666667</v>
      </c>
      <c r="D879" s="428">
        <f t="shared" si="745"/>
        <v>40</v>
      </c>
      <c r="E879" s="312">
        <f t="shared" si="746"/>
        <v>2.666666667</v>
      </c>
      <c r="F879" s="312">
        <f>E879*C822</f>
        <v>80</v>
      </c>
      <c r="G879" s="375">
        <f t="shared" si="747"/>
        <v>206.8965517</v>
      </c>
      <c r="H879" s="312">
        <f t="shared" si="748"/>
        <v>13.79310345</v>
      </c>
      <c r="I879" s="312">
        <f>H879*C822</f>
        <v>413.7931034</v>
      </c>
      <c r="J879" s="315">
        <f t="shared" si="699"/>
        <v>0.1933333333</v>
      </c>
      <c r="K879" s="282"/>
      <c r="L879" s="282"/>
      <c r="M879" s="384"/>
      <c r="N879" s="282"/>
      <c r="O879" s="282"/>
      <c r="P879" s="290"/>
      <c r="Q879" s="290"/>
      <c r="R879" s="290"/>
      <c r="S879" s="290"/>
      <c r="T879" s="290"/>
      <c r="U879" s="290"/>
      <c r="V879" s="290"/>
      <c r="W879" s="290"/>
      <c r="X879" s="290"/>
      <c r="Y879" s="290"/>
      <c r="Z879" s="290"/>
    </row>
    <row r="880">
      <c r="A880" s="335" t="str">
        <f t="shared" ref="A880:B880" si="757">A68</f>
        <v>COP-10</v>
      </c>
      <c r="B880" s="335" t="str">
        <f t="shared" si="757"/>
        <v>Tequila (Mínimo)</v>
      </c>
      <c r="C880" s="335">
        <f t="shared" si="752"/>
        <v>0.06666666667</v>
      </c>
      <c r="D880" s="428">
        <f t="shared" si="745"/>
        <v>15</v>
      </c>
      <c r="E880" s="312">
        <f t="shared" si="746"/>
        <v>1</v>
      </c>
      <c r="F880" s="312">
        <f>E880*C822</f>
        <v>30</v>
      </c>
      <c r="G880" s="375">
        <f t="shared" si="747"/>
        <v>116.3793103</v>
      </c>
      <c r="H880" s="312">
        <f t="shared" si="748"/>
        <v>7.75862069</v>
      </c>
      <c r="I880" s="312">
        <f>H880*C822</f>
        <v>232.7586207</v>
      </c>
      <c r="J880" s="315">
        <f t="shared" si="699"/>
        <v>0.1288888889</v>
      </c>
      <c r="K880" s="282"/>
      <c r="L880" s="282"/>
      <c r="M880" s="384"/>
      <c r="N880" s="282"/>
      <c r="O880" s="282"/>
      <c r="P880" s="290"/>
      <c r="Q880" s="290"/>
      <c r="R880" s="290"/>
      <c r="S880" s="290"/>
      <c r="T880" s="290"/>
      <c r="U880" s="290"/>
      <c r="V880" s="290"/>
      <c r="W880" s="290"/>
      <c r="X880" s="290"/>
      <c r="Y880" s="290"/>
      <c r="Z880" s="290"/>
    </row>
    <row r="881">
      <c r="A881" s="335" t="str">
        <f t="shared" ref="A881:B881" si="758">A69</f>
        <v>COP-11</v>
      </c>
      <c r="B881" s="335" t="str">
        <f t="shared" si="758"/>
        <v>Tequila (Máximo)</v>
      </c>
      <c r="C881" s="335">
        <f t="shared" si="752"/>
        <v>0.06666666667</v>
      </c>
      <c r="D881" s="428">
        <f t="shared" si="745"/>
        <v>35</v>
      </c>
      <c r="E881" s="312">
        <f t="shared" si="746"/>
        <v>2.333333333</v>
      </c>
      <c r="F881" s="312">
        <f>E881*C822</f>
        <v>70</v>
      </c>
      <c r="G881" s="375">
        <f t="shared" si="747"/>
        <v>172.4137931</v>
      </c>
      <c r="H881" s="312">
        <f t="shared" si="748"/>
        <v>11.49425287</v>
      </c>
      <c r="I881" s="312">
        <f>H881*C822</f>
        <v>344.8275862</v>
      </c>
      <c r="J881" s="315">
        <f t="shared" si="699"/>
        <v>0.203</v>
      </c>
      <c r="K881" s="282"/>
      <c r="L881" s="282"/>
      <c r="M881" s="384"/>
      <c r="N881" s="282"/>
      <c r="O881" s="282"/>
      <c r="P881" s="290"/>
      <c r="Q881" s="290"/>
      <c r="R881" s="290"/>
      <c r="S881" s="290"/>
      <c r="T881" s="290"/>
      <c r="U881" s="290"/>
      <c r="V881" s="290"/>
      <c r="W881" s="290"/>
      <c r="X881" s="290"/>
      <c r="Y881" s="290"/>
      <c r="Z881" s="290"/>
    </row>
    <row r="882">
      <c r="A882" s="335" t="str">
        <f t="shared" ref="A882:B882" si="759">A70</f>
        <v>COP-12</v>
      </c>
      <c r="B882" s="335" t="str">
        <f t="shared" si="759"/>
        <v>Mezcal (Mínimo)</v>
      </c>
      <c r="C882" s="335">
        <f t="shared" si="752"/>
        <v>0.06666666667</v>
      </c>
      <c r="D882" s="428">
        <f t="shared" si="745"/>
        <v>20</v>
      </c>
      <c r="E882" s="312">
        <f t="shared" si="746"/>
        <v>1.333333333</v>
      </c>
      <c r="F882" s="312">
        <f>E882*C822</f>
        <v>40</v>
      </c>
      <c r="G882" s="375">
        <f t="shared" si="747"/>
        <v>146.5517241</v>
      </c>
      <c r="H882" s="312">
        <f t="shared" si="748"/>
        <v>9.770114943</v>
      </c>
      <c r="I882" s="312">
        <f>H882*C822</f>
        <v>293.1034483</v>
      </c>
      <c r="J882" s="315">
        <f t="shared" si="699"/>
        <v>0.1364705882</v>
      </c>
      <c r="K882" s="282"/>
      <c r="L882" s="282"/>
      <c r="M882" s="384"/>
      <c r="N882" s="282"/>
      <c r="O882" s="282"/>
      <c r="P882" s="290"/>
      <c r="Q882" s="290"/>
      <c r="R882" s="290"/>
      <c r="S882" s="290"/>
      <c r="T882" s="290"/>
      <c r="U882" s="290"/>
      <c r="V882" s="290"/>
      <c r="W882" s="290"/>
      <c r="X882" s="290"/>
      <c r="Y882" s="290"/>
      <c r="Z882" s="290"/>
    </row>
    <row r="883">
      <c r="A883" s="335" t="str">
        <f t="shared" ref="A883:B883" si="760">A71</f>
        <v>COP-13</v>
      </c>
      <c r="B883" s="335" t="str">
        <f t="shared" si="760"/>
        <v>Mezcal (Máximo)</v>
      </c>
      <c r="C883" s="335">
        <f t="shared" si="752"/>
        <v>0.06666666667</v>
      </c>
      <c r="D883" s="428">
        <f t="shared" si="745"/>
        <v>60</v>
      </c>
      <c r="E883" s="312">
        <f t="shared" si="746"/>
        <v>4</v>
      </c>
      <c r="F883" s="312">
        <f>E883*C822</f>
        <v>120</v>
      </c>
      <c r="G883" s="375">
        <f t="shared" si="747"/>
        <v>275.862069</v>
      </c>
      <c r="H883" s="312">
        <f t="shared" si="748"/>
        <v>18.3908046</v>
      </c>
      <c r="I883" s="312">
        <f>H883*C822</f>
        <v>551.7241379</v>
      </c>
      <c r="J883" s="315">
        <f t="shared" si="699"/>
        <v>0.2175</v>
      </c>
      <c r="K883" s="282"/>
      <c r="L883" s="282"/>
      <c r="M883" s="384"/>
      <c r="N883" s="282"/>
      <c r="O883" s="282"/>
      <c r="P883" s="290"/>
      <c r="Q883" s="290"/>
      <c r="R883" s="290"/>
      <c r="S883" s="290"/>
      <c r="T883" s="290"/>
      <c r="U883" s="290"/>
      <c r="V883" s="290"/>
      <c r="W883" s="290"/>
      <c r="X883" s="290"/>
      <c r="Y883" s="290"/>
      <c r="Z883" s="290"/>
    </row>
    <row r="884">
      <c r="A884" s="335" t="str">
        <f t="shared" ref="A884:B884" si="761">A72</f>
        <v>COP-14</v>
      </c>
      <c r="B884" s="335" t="str">
        <f t="shared" si="761"/>
        <v>Vodka (Mínimo)</v>
      </c>
      <c r="C884" s="335">
        <f t="shared" si="752"/>
        <v>0.06666666667</v>
      </c>
      <c r="D884" s="428">
        <f t="shared" si="745"/>
        <v>12</v>
      </c>
      <c r="E884" s="312">
        <f t="shared" si="746"/>
        <v>0.8</v>
      </c>
      <c r="F884" s="312">
        <f>E884*C822</f>
        <v>24</v>
      </c>
      <c r="G884" s="375">
        <f t="shared" si="747"/>
        <v>129.3103448</v>
      </c>
      <c r="H884" s="312">
        <f t="shared" si="748"/>
        <v>8.620689655</v>
      </c>
      <c r="I884" s="312">
        <f>H884*C822</f>
        <v>258.6206897</v>
      </c>
      <c r="J884" s="315">
        <f t="shared" si="699"/>
        <v>0.0928</v>
      </c>
      <c r="K884" s="282"/>
      <c r="L884" s="282"/>
      <c r="M884" s="384"/>
      <c r="N884" s="282"/>
      <c r="O884" s="282"/>
      <c r="P884" s="290"/>
      <c r="Q884" s="290"/>
      <c r="R884" s="290"/>
      <c r="S884" s="290"/>
      <c r="T884" s="290"/>
      <c r="U884" s="290"/>
      <c r="V884" s="290"/>
      <c r="W884" s="290"/>
      <c r="X884" s="290"/>
      <c r="Y884" s="290"/>
      <c r="Z884" s="290"/>
    </row>
    <row r="885">
      <c r="A885" s="335" t="str">
        <f t="shared" ref="A885:B885" si="762">A73</f>
        <v>COP-15</v>
      </c>
      <c r="B885" s="335" t="str">
        <f t="shared" si="762"/>
        <v>Vodka (Máximo)</v>
      </c>
      <c r="C885" s="335">
        <f t="shared" si="752"/>
        <v>0.06666666667</v>
      </c>
      <c r="D885" s="428">
        <f t="shared" si="745"/>
        <v>40</v>
      </c>
      <c r="E885" s="312">
        <f t="shared" si="746"/>
        <v>2.666666667</v>
      </c>
      <c r="F885" s="312">
        <f>E885*C822</f>
        <v>80</v>
      </c>
      <c r="G885" s="375">
        <f t="shared" si="747"/>
        <v>202.5862069</v>
      </c>
      <c r="H885" s="312">
        <f t="shared" si="748"/>
        <v>13.50574713</v>
      </c>
      <c r="I885" s="312">
        <f>H885*C822</f>
        <v>405.1724138</v>
      </c>
      <c r="J885" s="315">
        <f t="shared" si="699"/>
        <v>0.1974468085</v>
      </c>
      <c r="K885" s="282"/>
      <c r="L885" s="282"/>
      <c r="M885" s="384"/>
      <c r="N885" s="282"/>
      <c r="O885" s="282"/>
      <c r="P885" s="290"/>
      <c r="Q885" s="290"/>
      <c r="R885" s="290"/>
      <c r="S885" s="290"/>
      <c r="T885" s="290"/>
      <c r="U885" s="290"/>
      <c r="V885" s="290"/>
      <c r="W885" s="290"/>
      <c r="X885" s="290"/>
      <c r="Y885" s="290"/>
      <c r="Z885" s="290"/>
    </row>
    <row r="886">
      <c r="A886" s="335" t="str">
        <f t="shared" ref="A886:B886" si="763">A74</f>
        <v/>
      </c>
      <c r="B886" s="335" t="str">
        <f t="shared" si="763"/>
        <v/>
      </c>
      <c r="C886" s="335"/>
      <c r="D886" s="428" t="str">
        <f t="shared" si="745"/>
        <v/>
      </c>
      <c r="E886" s="312">
        <f t="shared" si="746"/>
        <v>0</v>
      </c>
      <c r="F886" s="312">
        <f>E886*C822</f>
        <v>0</v>
      </c>
      <c r="G886" s="375">
        <f t="shared" si="747"/>
        <v>0</v>
      </c>
      <c r="H886" s="312">
        <f t="shared" si="748"/>
        <v>0</v>
      </c>
      <c r="I886" s="312">
        <f>H886*C822</f>
        <v>0</v>
      </c>
      <c r="J886" s="315" t="str">
        <f t="shared" si="699"/>
        <v>#DIV/0!</v>
      </c>
      <c r="K886" s="282"/>
      <c r="L886" s="282"/>
      <c r="M886" s="384"/>
      <c r="N886" s="282"/>
      <c r="O886" s="282"/>
      <c r="P886" s="331"/>
      <c r="Q886" s="331"/>
      <c r="R886" s="331"/>
      <c r="S886" s="331"/>
      <c r="T886" s="331"/>
      <c r="U886" s="331"/>
      <c r="V886" s="331"/>
      <c r="W886" s="331"/>
      <c r="X886" s="331"/>
      <c r="Y886" s="331"/>
      <c r="Z886" s="331"/>
    </row>
    <row r="887">
      <c r="A887" s="335" t="str">
        <f t="shared" ref="A887:B887" si="764">A75</f>
        <v/>
      </c>
      <c r="B887" s="335" t="str">
        <f t="shared" si="764"/>
        <v/>
      </c>
      <c r="C887" s="335"/>
      <c r="D887" s="428" t="str">
        <f t="shared" si="745"/>
        <v/>
      </c>
      <c r="E887" s="312">
        <f t="shared" si="746"/>
        <v>0</v>
      </c>
      <c r="F887" s="312">
        <f>E887*C822</f>
        <v>0</v>
      </c>
      <c r="G887" s="375">
        <f t="shared" si="747"/>
        <v>0</v>
      </c>
      <c r="H887" s="312">
        <f t="shared" si="748"/>
        <v>0</v>
      </c>
      <c r="I887" s="312">
        <f>H887*C822</f>
        <v>0</v>
      </c>
      <c r="J887" s="315" t="str">
        <f t="shared" si="699"/>
        <v>#DIV/0!</v>
      </c>
      <c r="K887" s="282"/>
      <c r="L887" s="282"/>
      <c r="M887" s="384"/>
      <c r="N887" s="282"/>
      <c r="O887" s="282"/>
      <c r="P887" s="290"/>
      <c r="Q887" s="290"/>
      <c r="R887" s="290"/>
      <c r="S887" s="290"/>
      <c r="T887" s="290"/>
      <c r="U887" s="290"/>
      <c r="V887" s="290"/>
      <c r="W887" s="290"/>
      <c r="X887" s="290"/>
      <c r="Y887" s="290"/>
      <c r="Z887" s="290"/>
    </row>
    <row r="888">
      <c r="A888" s="335" t="str">
        <f t="shared" ref="A888:B888" si="765">A76</f>
        <v/>
      </c>
      <c r="B888" s="335" t="str">
        <f t="shared" si="765"/>
        <v/>
      </c>
      <c r="C888" s="335"/>
      <c r="D888" s="428" t="str">
        <f t="shared" si="745"/>
        <v/>
      </c>
      <c r="E888" s="312">
        <f t="shared" si="746"/>
        <v>0</v>
      </c>
      <c r="F888" s="312">
        <f>E888*C822</f>
        <v>0</v>
      </c>
      <c r="G888" s="375">
        <f t="shared" si="747"/>
        <v>0</v>
      </c>
      <c r="H888" s="312">
        <f t="shared" si="748"/>
        <v>0</v>
      </c>
      <c r="I888" s="312">
        <f>H888*C822</f>
        <v>0</v>
      </c>
      <c r="J888" s="315" t="str">
        <f t="shared" si="699"/>
        <v>#DIV/0!</v>
      </c>
      <c r="K888" s="282"/>
      <c r="L888" s="282"/>
      <c r="M888" s="384"/>
      <c r="N888" s="282"/>
      <c r="O888" s="282"/>
      <c r="P888" s="290"/>
      <c r="Q888" s="290"/>
      <c r="R888" s="290"/>
      <c r="S888" s="290"/>
      <c r="T888" s="290"/>
      <c r="U888" s="290"/>
      <c r="V888" s="290"/>
      <c r="W888" s="290"/>
      <c r="X888" s="290"/>
      <c r="Y888" s="290"/>
      <c r="Z888" s="290"/>
    </row>
    <row r="889">
      <c r="A889" s="335" t="str">
        <f t="shared" ref="A889:B889" si="766">A77</f>
        <v/>
      </c>
      <c r="B889" s="335" t="str">
        <f t="shared" si="766"/>
        <v/>
      </c>
      <c r="C889" s="335"/>
      <c r="D889" s="428" t="str">
        <f t="shared" si="745"/>
        <v/>
      </c>
      <c r="E889" s="312">
        <f t="shared" si="746"/>
        <v>0</v>
      </c>
      <c r="F889" s="312">
        <f>E889*C822</f>
        <v>0</v>
      </c>
      <c r="G889" s="375">
        <f t="shared" si="747"/>
        <v>0</v>
      </c>
      <c r="H889" s="312">
        <f t="shared" si="748"/>
        <v>0</v>
      </c>
      <c r="I889" s="312">
        <f>H889*C822</f>
        <v>0</v>
      </c>
      <c r="J889" s="315" t="str">
        <f t="shared" si="699"/>
        <v>#DIV/0!</v>
      </c>
      <c r="K889" s="282"/>
      <c r="L889" s="282"/>
      <c r="M889" s="384"/>
      <c r="N889" s="282"/>
      <c r="O889" s="282"/>
      <c r="P889" s="290"/>
      <c r="Q889" s="290"/>
      <c r="R889" s="290"/>
      <c r="S889" s="290"/>
      <c r="T889" s="290"/>
      <c r="U889" s="290"/>
      <c r="V889" s="290"/>
      <c r="W889" s="290"/>
      <c r="X889" s="290"/>
      <c r="Y889" s="290"/>
      <c r="Z889" s="290"/>
    </row>
    <row r="890">
      <c r="A890" s="335" t="str">
        <f t="shared" ref="A890:B890" si="767">A78</f>
        <v/>
      </c>
      <c r="B890" s="335" t="str">
        <f t="shared" si="767"/>
        <v/>
      </c>
      <c r="C890" s="335"/>
      <c r="D890" s="428" t="str">
        <f t="shared" si="745"/>
        <v/>
      </c>
      <c r="E890" s="312">
        <f t="shared" si="746"/>
        <v>0</v>
      </c>
      <c r="F890" s="312">
        <f>E890*C822</f>
        <v>0</v>
      </c>
      <c r="G890" s="375">
        <f t="shared" si="747"/>
        <v>0</v>
      </c>
      <c r="H890" s="312">
        <f t="shared" si="748"/>
        <v>0</v>
      </c>
      <c r="I890" s="312">
        <f>H890*C822</f>
        <v>0</v>
      </c>
      <c r="J890" s="315" t="str">
        <f t="shared" si="699"/>
        <v>#DIV/0!</v>
      </c>
      <c r="K890" s="282"/>
      <c r="L890" s="282"/>
      <c r="M890" s="384"/>
      <c r="N890" s="282"/>
      <c r="O890" s="282"/>
      <c r="P890" s="290"/>
      <c r="Q890" s="290"/>
      <c r="R890" s="290"/>
      <c r="S890" s="290"/>
      <c r="T890" s="290"/>
      <c r="U890" s="290"/>
      <c r="V890" s="290"/>
      <c r="W890" s="290"/>
      <c r="X890" s="290"/>
      <c r="Y890" s="290"/>
      <c r="Z890" s="290"/>
    </row>
    <row r="891">
      <c r="A891" s="335" t="str">
        <f t="shared" ref="A891:B891" si="768">A79</f>
        <v/>
      </c>
      <c r="B891" s="335" t="str">
        <f t="shared" si="768"/>
        <v/>
      </c>
      <c r="C891" s="335"/>
      <c r="D891" s="428" t="str">
        <f t="shared" si="745"/>
        <v/>
      </c>
      <c r="E891" s="312">
        <f t="shared" si="746"/>
        <v>0</v>
      </c>
      <c r="F891" s="312">
        <f>E891*C822</f>
        <v>0</v>
      </c>
      <c r="G891" s="375">
        <f t="shared" si="747"/>
        <v>0</v>
      </c>
      <c r="H891" s="312">
        <f t="shared" si="748"/>
        <v>0</v>
      </c>
      <c r="I891" s="312">
        <f>H891*C822</f>
        <v>0</v>
      </c>
      <c r="J891" s="315" t="str">
        <f t="shared" si="699"/>
        <v>#DIV/0!</v>
      </c>
      <c r="K891" s="282"/>
      <c r="L891" s="282"/>
      <c r="M891" s="384"/>
      <c r="N891" s="282"/>
      <c r="O891" s="282"/>
      <c r="P891" s="290"/>
      <c r="Q891" s="290"/>
      <c r="R891" s="290"/>
      <c r="S891" s="290"/>
      <c r="T891" s="290"/>
      <c r="U891" s="290"/>
      <c r="V891" s="290"/>
      <c r="W891" s="290"/>
      <c r="X891" s="290"/>
      <c r="Y891" s="290"/>
      <c r="Z891" s="290"/>
    </row>
    <row r="892">
      <c r="A892" s="335" t="str">
        <f t="shared" ref="A892:B892" si="769">A80</f>
        <v/>
      </c>
      <c r="B892" s="335" t="str">
        <f t="shared" si="769"/>
        <v/>
      </c>
      <c r="C892" s="335"/>
      <c r="D892" s="428" t="str">
        <f t="shared" si="745"/>
        <v/>
      </c>
      <c r="E892" s="312">
        <f t="shared" si="746"/>
        <v>0</v>
      </c>
      <c r="F892" s="312">
        <f>E892*C822</f>
        <v>0</v>
      </c>
      <c r="G892" s="375">
        <f t="shared" si="747"/>
        <v>0</v>
      </c>
      <c r="H892" s="312">
        <f t="shared" si="748"/>
        <v>0</v>
      </c>
      <c r="I892" s="312">
        <f>H892*C822</f>
        <v>0</v>
      </c>
      <c r="J892" s="315" t="str">
        <f t="shared" si="699"/>
        <v>#DIV/0!</v>
      </c>
      <c r="K892" s="282"/>
      <c r="L892" s="282"/>
      <c r="M892" s="384"/>
      <c r="N892" s="282"/>
      <c r="O892" s="282"/>
      <c r="P892" s="290"/>
      <c r="Q892" s="290"/>
      <c r="R892" s="290"/>
      <c r="S892" s="290"/>
      <c r="T892" s="290"/>
      <c r="U892" s="290"/>
      <c r="V892" s="290"/>
      <c r="W892" s="290"/>
      <c r="X892" s="290"/>
      <c r="Y892" s="290"/>
      <c r="Z892" s="290"/>
    </row>
    <row r="893">
      <c r="A893" s="335" t="str">
        <f t="shared" ref="A893:B893" si="770">A81</f>
        <v/>
      </c>
      <c r="B893" s="335" t="str">
        <f t="shared" si="770"/>
        <v/>
      </c>
      <c r="C893" s="335"/>
      <c r="D893" s="428" t="str">
        <f t="shared" si="745"/>
        <v/>
      </c>
      <c r="E893" s="312">
        <f t="shared" si="746"/>
        <v>0</v>
      </c>
      <c r="F893" s="312">
        <f>E893*C822</f>
        <v>0</v>
      </c>
      <c r="G893" s="375">
        <f t="shared" si="747"/>
        <v>0</v>
      </c>
      <c r="H893" s="312">
        <f t="shared" si="748"/>
        <v>0</v>
      </c>
      <c r="I893" s="312">
        <f>H893*C822</f>
        <v>0</v>
      </c>
      <c r="J893" s="315" t="str">
        <f t="shared" si="699"/>
        <v>#DIV/0!</v>
      </c>
      <c r="K893" s="282"/>
      <c r="L893" s="282"/>
      <c r="M893" s="384"/>
      <c r="N893" s="282"/>
      <c r="O893" s="282"/>
      <c r="P893" s="290"/>
      <c r="Q893" s="290"/>
      <c r="R893" s="290"/>
      <c r="S893" s="290"/>
      <c r="T893" s="290"/>
      <c r="U893" s="290"/>
      <c r="V893" s="290"/>
      <c r="W893" s="290"/>
      <c r="X893" s="290"/>
      <c r="Y893" s="290"/>
      <c r="Z893" s="290"/>
    </row>
    <row r="894">
      <c r="A894" s="335" t="str">
        <f t="shared" ref="A894:B894" si="771">A82</f>
        <v/>
      </c>
      <c r="B894" s="335" t="str">
        <f t="shared" si="771"/>
        <v/>
      </c>
      <c r="C894" s="335"/>
      <c r="D894" s="428" t="str">
        <f t="shared" si="745"/>
        <v/>
      </c>
      <c r="E894" s="312">
        <f t="shared" si="746"/>
        <v>0</v>
      </c>
      <c r="F894" s="312">
        <f>E894*C822</f>
        <v>0</v>
      </c>
      <c r="G894" s="375">
        <f t="shared" si="747"/>
        <v>0</v>
      </c>
      <c r="H894" s="312">
        <f t="shared" si="748"/>
        <v>0</v>
      </c>
      <c r="I894" s="312">
        <f>H894*C822</f>
        <v>0</v>
      </c>
      <c r="J894" s="315" t="str">
        <f t="shared" si="699"/>
        <v>#DIV/0!</v>
      </c>
      <c r="K894" s="282"/>
      <c r="L894" s="282"/>
      <c r="M894" s="384"/>
      <c r="N894" s="282"/>
      <c r="O894" s="282"/>
      <c r="P894" s="290"/>
      <c r="Q894" s="290"/>
      <c r="R894" s="290"/>
      <c r="S894" s="290"/>
      <c r="T894" s="290"/>
      <c r="U894" s="290"/>
      <c r="V894" s="290"/>
      <c r="W894" s="290"/>
      <c r="X894" s="290"/>
      <c r="Y894" s="290"/>
      <c r="Z894" s="290"/>
    </row>
    <row r="895">
      <c r="A895" s="335" t="str">
        <f t="shared" ref="A895:B895" si="772">A83</f>
        <v/>
      </c>
      <c r="B895" s="335" t="str">
        <f t="shared" si="772"/>
        <v/>
      </c>
      <c r="C895" s="335"/>
      <c r="D895" s="428" t="str">
        <f t="shared" si="745"/>
        <v/>
      </c>
      <c r="E895" s="312">
        <f t="shared" si="746"/>
        <v>0</v>
      </c>
      <c r="F895" s="312">
        <f>E895*C822</f>
        <v>0</v>
      </c>
      <c r="G895" s="375">
        <f t="shared" si="747"/>
        <v>0</v>
      </c>
      <c r="H895" s="312">
        <f t="shared" si="748"/>
        <v>0</v>
      </c>
      <c r="I895" s="312">
        <f>H895*C822</f>
        <v>0</v>
      </c>
      <c r="J895" s="315" t="str">
        <f t="shared" si="699"/>
        <v>#DIV/0!</v>
      </c>
      <c r="K895" s="282"/>
      <c r="L895" s="282"/>
      <c r="M895" s="384"/>
      <c r="N895" s="282"/>
      <c r="O895" s="282"/>
      <c r="P895" s="290"/>
      <c r="Q895" s="290"/>
      <c r="R895" s="290"/>
      <c r="S895" s="290"/>
      <c r="T895" s="290"/>
      <c r="U895" s="290"/>
      <c r="V895" s="290"/>
      <c r="W895" s="290"/>
      <c r="X895" s="290"/>
      <c r="Y895" s="290"/>
      <c r="Z895" s="290"/>
    </row>
    <row r="896">
      <c r="A896" s="335" t="str">
        <f t="shared" ref="A896:B896" si="773">A84</f>
        <v/>
      </c>
      <c r="B896" s="335" t="str">
        <f t="shared" si="773"/>
        <v/>
      </c>
      <c r="C896" s="335"/>
      <c r="D896" s="428" t="str">
        <f t="shared" si="745"/>
        <v/>
      </c>
      <c r="E896" s="312">
        <f t="shared" si="746"/>
        <v>0</v>
      </c>
      <c r="F896" s="312">
        <f>E896*C822</f>
        <v>0</v>
      </c>
      <c r="G896" s="375">
        <f t="shared" si="747"/>
        <v>0</v>
      </c>
      <c r="H896" s="312">
        <f t="shared" si="748"/>
        <v>0</v>
      </c>
      <c r="I896" s="312">
        <f>H896*C822</f>
        <v>0</v>
      </c>
      <c r="J896" s="315" t="str">
        <f t="shared" si="699"/>
        <v>#DIV/0!</v>
      </c>
      <c r="K896" s="282"/>
      <c r="L896" s="282"/>
      <c r="M896" s="384"/>
      <c r="N896" s="282"/>
      <c r="O896" s="282"/>
      <c r="P896" s="290"/>
      <c r="Q896" s="290"/>
      <c r="R896" s="290"/>
      <c r="S896" s="290"/>
      <c r="T896" s="290"/>
      <c r="U896" s="290"/>
      <c r="V896" s="290"/>
      <c r="W896" s="290"/>
      <c r="X896" s="290"/>
      <c r="Y896" s="290"/>
      <c r="Z896" s="290"/>
    </row>
    <row r="897">
      <c r="A897" s="335" t="str">
        <f t="shared" ref="A897:B897" si="774">A85</f>
        <v/>
      </c>
      <c r="B897" s="335" t="str">
        <f t="shared" si="774"/>
        <v/>
      </c>
      <c r="C897" s="335"/>
      <c r="D897" s="428" t="str">
        <f t="shared" si="745"/>
        <v/>
      </c>
      <c r="E897" s="312">
        <f t="shared" si="746"/>
        <v>0</v>
      </c>
      <c r="F897" s="312">
        <f>E897*C822</f>
        <v>0</v>
      </c>
      <c r="G897" s="375">
        <f t="shared" si="747"/>
        <v>0</v>
      </c>
      <c r="H897" s="312">
        <f t="shared" si="748"/>
        <v>0</v>
      </c>
      <c r="I897" s="312">
        <f>H897*C822</f>
        <v>0</v>
      </c>
      <c r="J897" s="315" t="str">
        <f t="shared" si="699"/>
        <v>#DIV/0!</v>
      </c>
      <c r="K897" s="282"/>
      <c r="L897" s="282"/>
      <c r="M897" s="384"/>
      <c r="N897" s="282"/>
      <c r="O897" s="282"/>
      <c r="P897" s="290"/>
      <c r="Q897" s="290"/>
      <c r="R897" s="290"/>
      <c r="S897" s="290"/>
      <c r="T897" s="290"/>
      <c r="U897" s="290"/>
      <c r="V897" s="290"/>
      <c r="W897" s="290"/>
      <c r="X897" s="290"/>
      <c r="Y897" s="290"/>
      <c r="Z897" s="290"/>
    </row>
    <row r="898">
      <c r="A898" s="335" t="str">
        <f t="shared" ref="A898:B898" si="775">A86</f>
        <v/>
      </c>
      <c r="B898" s="335" t="str">
        <f t="shared" si="775"/>
        <v/>
      </c>
      <c r="C898" s="335"/>
      <c r="D898" s="428" t="str">
        <f t="shared" si="745"/>
        <v/>
      </c>
      <c r="E898" s="312">
        <f t="shared" si="746"/>
        <v>0</v>
      </c>
      <c r="F898" s="312">
        <f>E898*C822</f>
        <v>0</v>
      </c>
      <c r="G898" s="375">
        <f t="shared" si="747"/>
        <v>0</v>
      </c>
      <c r="H898" s="312">
        <f t="shared" si="748"/>
        <v>0</v>
      </c>
      <c r="I898" s="312">
        <f>H898*C822</f>
        <v>0</v>
      </c>
      <c r="J898" s="315" t="str">
        <f t="shared" si="699"/>
        <v>#DIV/0!</v>
      </c>
      <c r="K898" s="282"/>
      <c r="L898" s="282"/>
      <c r="M898" s="384"/>
      <c r="N898" s="282"/>
      <c r="O898" s="282"/>
      <c r="P898" s="290"/>
      <c r="Q898" s="290"/>
      <c r="R898" s="290"/>
      <c r="S898" s="290"/>
      <c r="T898" s="290"/>
      <c r="U898" s="290"/>
      <c r="V898" s="290"/>
      <c r="W898" s="290"/>
      <c r="X898" s="290"/>
      <c r="Y898" s="290"/>
      <c r="Z898" s="290"/>
    </row>
    <row r="899">
      <c r="A899" s="337"/>
      <c r="B899" s="338"/>
      <c r="C899" s="339"/>
      <c r="D899" s="336"/>
      <c r="E899" s="312">
        <f t="shared" si="746"/>
        <v>0</v>
      </c>
      <c r="F899" s="312">
        <f>E899*C822</f>
        <v>0</v>
      </c>
      <c r="G899" s="372"/>
      <c r="H899" s="312">
        <f t="shared" si="748"/>
        <v>0</v>
      </c>
      <c r="I899" s="312">
        <f>H899*C822</f>
        <v>0</v>
      </c>
      <c r="J899" s="315" t="str">
        <f t="shared" si="699"/>
        <v>#DIV/0!</v>
      </c>
      <c r="K899" s="282"/>
      <c r="L899" s="282"/>
      <c r="M899" s="384"/>
      <c r="N899" s="282"/>
      <c r="O899" s="282"/>
      <c r="P899" s="290"/>
      <c r="Q899" s="290"/>
      <c r="R899" s="290"/>
      <c r="S899" s="290"/>
      <c r="T899" s="290"/>
      <c r="U899" s="290"/>
      <c r="V899" s="290"/>
      <c r="W899" s="290"/>
      <c r="X899" s="290"/>
      <c r="Y899" s="290"/>
      <c r="Z899" s="290"/>
    </row>
    <row r="900">
      <c r="A900" s="341"/>
      <c r="B900" s="338"/>
      <c r="C900" s="342"/>
      <c r="D900" s="343"/>
      <c r="E900" s="312">
        <f t="shared" si="746"/>
        <v>0</v>
      </c>
      <c r="F900" s="312">
        <f>E900*C822</f>
        <v>0</v>
      </c>
      <c r="G900" s="374"/>
      <c r="H900" s="312">
        <f t="shared" si="748"/>
        <v>0</v>
      </c>
      <c r="I900" s="312">
        <f>H900*C822</f>
        <v>0</v>
      </c>
      <c r="J900" s="315" t="str">
        <f t="shared" si="699"/>
        <v>#DIV/0!</v>
      </c>
      <c r="K900" s="282"/>
      <c r="L900" s="282"/>
      <c r="M900" s="384"/>
      <c r="N900" s="282"/>
      <c r="O900" s="282"/>
      <c r="P900" s="290"/>
      <c r="Q900" s="290"/>
      <c r="R900" s="290"/>
      <c r="S900" s="290"/>
      <c r="T900" s="290"/>
      <c r="U900" s="290"/>
      <c r="V900" s="290"/>
      <c r="W900" s="290"/>
      <c r="X900" s="290"/>
      <c r="Y900" s="290"/>
      <c r="Z900" s="290"/>
    </row>
    <row r="901">
      <c r="A901" s="335"/>
      <c r="B901" s="349"/>
      <c r="C901" s="350"/>
      <c r="D901" s="352"/>
      <c r="E901" s="312">
        <f t="shared" si="746"/>
        <v>0</v>
      </c>
      <c r="F901" s="312">
        <f>E901*C822</f>
        <v>0</v>
      </c>
      <c r="G901" s="375"/>
      <c r="H901" s="312">
        <f t="shared" si="748"/>
        <v>0</v>
      </c>
      <c r="I901" s="312">
        <f>H901*C822</f>
        <v>0</v>
      </c>
      <c r="J901" s="315" t="str">
        <f t="shared" si="699"/>
        <v>#DIV/0!</v>
      </c>
      <c r="K901" s="282"/>
      <c r="L901" s="282"/>
      <c r="M901" s="384"/>
      <c r="N901" s="282"/>
      <c r="O901" s="282"/>
      <c r="P901" s="331"/>
      <c r="Q901" s="331"/>
      <c r="R901" s="331"/>
      <c r="S901" s="331"/>
      <c r="T901" s="331"/>
      <c r="U901" s="331"/>
      <c r="V901" s="331"/>
      <c r="W901" s="331"/>
      <c r="X901" s="331"/>
      <c r="Y901" s="331"/>
      <c r="Z901" s="331"/>
    </row>
    <row r="902">
      <c r="A902" s="335"/>
      <c r="B902" s="349"/>
      <c r="C902" s="339"/>
      <c r="D902" s="336"/>
      <c r="E902" s="312">
        <f t="shared" si="746"/>
        <v>0</v>
      </c>
      <c r="F902" s="312">
        <f>E902*C822</f>
        <v>0</v>
      </c>
      <c r="G902" s="372"/>
      <c r="H902" s="312">
        <f t="shared" si="748"/>
        <v>0</v>
      </c>
      <c r="I902" s="312">
        <f>H902*C822</f>
        <v>0</v>
      </c>
      <c r="J902" s="315" t="str">
        <f t="shared" si="699"/>
        <v>#DIV/0!</v>
      </c>
      <c r="K902" s="282"/>
      <c r="L902" s="282"/>
      <c r="M902" s="384"/>
      <c r="N902" s="282"/>
      <c r="O902" s="282"/>
      <c r="P902" s="290"/>
      <c r="Q902" s="290"/>
      <c r="R902" s="290"/>
      <c r="S902" s="290"/>
      <c r="T902" s="290"/>
      <c r="U902" s="290"/>
      <c r="V902" s="290"/>
      <c r="W902" s="290"/>
      <c r="X902" s="290"/>
      <c r="Y902" s="290"/>
      <c r="Z902" s="290"/>
    </row>
    <row r="903">
      <c r="A903" s="335"/>
      <c r="B903" s="354"/>
      <c r="C903" s="339"/>
      <c r="D903" s="336"/>
      <c r="E903" s="312">
        <f t="shared" si="746"/>
        <v>0</v>
      </c>
      <c r="F903" s="312">
        <f>E903*C822</f>
        <v>0</v>
      </c>
      <c r="G903" s="372"/>
      <c r="H903" s="312">
        <f t="shared" si="748"/>
        <v>0</v>
      </c>
      <c r="I903" s="312">
        <f>H903*C822</f>
        <v>0</v>
      </c>
      <c r="J903" s="315" t="str">
        <f t="shared" si="699"/>
        <v>#DIV/0!</v>
      </c>
      <c r="K903" s="282"/>
      <c r="L903" s="282"/>
      <c r="M903" s="384"/>
      <c r="N903" s="282"/>
      <c r="O903" s="282"/>
      <c r="P903" s="290"/>
      <c r="Q903" s="290"/>
      <c r="R903" s="290"/>
      <c r="S903" s="290"/>
      <c r="T903" s="290"/>
      <c r="U903" s="290"/>
      <c r="V903" s="290"/>
      <c r="W903" s="290"/>
      <c r="X903" s="290"/>
      <c r="Y903" s="290"/>
      <c r="Z903" s="290"/>
    </row>
    <row r="904">
      <c r="A904" s="335"/>
      <c r="B904" s="349"/>
      <c r="C904" s="339"/>
      <c r="D904" s="336"/>
      <c r="E904" s="312">
        <f t="shared" si="746"/>
        <v>0</v>
      </c>
      <c r="F904" s="312">
        <f>E904*C822</f>
        <v>0</v>
      </c>
      <c r="G904" s="372"/>
      <c r="H904" s="312">
        <f t="shared" si="748"/>
        <v>0</v>
      </c>
      <c r="I904" s="312">
        <f>H904*C822</f>
        <v>0</v>
      </c>
      <c r="J904" s="315" t="str">
        <f t="shared" si="699"/>
        <v>#DIV/0!</v>
      </c>
      <c r="K904" s="282"/>
      <c r="L904" s="282"/>
      <c r="M904" s="384"/>
      <c r="N904" s="282"/>
      <c r="O904" s="282"/>
      <c r="P904" s="290"/>
      <c r="Q904" s="290"/>
      <c r="R904" s="290"/>
      <c r="S904" s="290"/>
      <c r="T904" s="290"/>
      <c r="U904" s="290"/>
      <c r="V904" s="290"/>
      <c r="W904" s="290"/>
      <c r="X904" s="290"/>
      <c r="Y904" s="290"/>
      <c r="Z904" s="290"/>
    </row>
    <row r="905">
      <c r="A905" s="335"/>
      <c r="B905" s="349"/>
      <c r="C905" s="339"/>
      <c r="D905" s="336"/>
      <c r="E905" s="312">
        <f t="shared" si="746"/>
        <v>0</v>
      </c>
      <c r="F905" s="312">
        <f>E905*C822</f>
        <v>0</v>
      </c>
      <c r="G905" s="372"/>
      <c r="H905" s="312">
        <f t="shared" si="748"/>
        <v>0</v>
      </c>
      <c r="I905" s="312">
        <f>H905*C822</f>
        <v>0</v>
      </c>
      <c r="J905" s="315" t="str">
        <f t="shared" si="699"/>
        <v>#DIV/0!</v>
      </c>
      <c r="K905" s="282"/>
      <c r="L905" s="282"/>
      <c r="M905" s="384"/>
      <c r="N905" s="282"/>
      <c r="O905" s="282"/>
      <c r="P905" s="290"/>
      <c r="Q905" s="290"/>
      <c r="R905" s="290"/>
      <c r="S905" s="290"/>
      <c r="T905" s="290"/>
      <c r="U905" s="290"/>
      <c r="V905" s="290"/>
      <c r="W905" s="290"/>
      <c r="X905" s="290"/>
      <c r="Y905" s="290"/>
      <c r="Z905" s="290"/>
    </row>
    <row r="906">
      <c r="A906" s="335"/>
      <c r="B906" s="349"/>
      <c r="C906" s="339"/>
      <c r="D906" s="336"/>
      <c r="E906" s="312">
        <f t="shared" si="746"/>
        <v>0</v>
      </c>
      <c r="F906" s="312">
        <f>E906*C822</f>
        <v>0</v>
      </c>
      <c r="G906" s="372"/>
      <c r="H906" s="312">
        <f t="shared" si="748"/>
        <v>0</v>
      </c>
      <c r="I906" s="312">
        <f>H906*C822</f>
        <v>0</v>
      </c>
      <c r="J906" s="315" t="str">
        <f t="shared" si="699"/>
        <v>#DIV/0!</v>
      </c>
      <c r="K906" s="282"/>
      <c r="L906" s="282"/>
      <c r="M906" s="384"/>
      <c r="N906" s="282"/>
      <c r="O906" s="282"/>
      <c r="P906" s="290"/>
      <c r="Q906" s="290"/>
      <c r="R906" s="290"/>
      <c r="S906" s="290"/>
      <c r="T906" s="290"/>
      <c r="U906" s="290"/>
      <c r="V906" s="290"/>
      <c r="W906" s="290"/>
      <c r="X906" s="290"/>
      <c r="Y906" s="290"/>
      <c r="Z906" s="290"/>
    </row>
    <row r="907">
      <c r="A907" s="335"/>
      <c r="B907" s="349"/>
      <c r="C907" s="339"/>
      <c r="D907" s="336"/>
      <c r="E907" s="312">
        <f t="shared" si="746"/>
        <v>0</v>
      </c>
      <c r="F907" s="312">
        <f>E907*C822</f>
        <v>0</v>
      </c>
      <c r="G907" s="372"/>
      <c r="H907" s="312">
        <f t="shared" si="748"/>
        <v>0</v>
      </c>
      <c r="I907" s="312">
        <f>H907*C822</f>
        <v>0</v>
      </c>
      <c r="J907" s="315" t="str">
        <f t="shared" si="699"/>
        <v>#DIV/0!</v>
      </c>
      <c r="K907" s="282"/>
      <c r="L907" s="282"/>
      <c r="M907" s="384"/>
      <c r="N907" s="282"/>
      <c r="O907" s="282"/>
      <c r="P907" s="290"/>
      <c r="Q907" s="290"/>
      <c r="R907" s="290"/>
      <c r="S907" s="290"/>
      <c r="T907" s="290"/>
      <c r="U907" s="290"/>
      <c r="V907" s="290"/>
      <c r="W907" s="290"/>
      <c r="X907" s="290"/>
      <c r="Y907" s="290"/>
      <c r="Z907" s="290"/>
    </row>
    <row r="908">
      <c r="A908" s="335"/>
      <c r="B908" s="349"/>
      <c r="C908" s="339"/>
      <c r="D908" s="336"/>
      <c r="E908" s="312">
        <f t="shared" si="746"/>
        <v>0</v>
      </c>
      <c r="F908" s="312">
        <f>E908*C822</f>
        <v>0</v>
      </c>
      <c r="G908" s="372"/>
      <c r="H908" s="312">
        <f t="shared" si="748"/>
        <v>0</v>
      </c>
      <c r="I908" s="312">
        <f>H908*C822</f>
        <v>0</v>
      </c>
      <c r="J908" s="315" t="str">
        <f t="shared" si="699"/>
        <v>#DIV/0!</v>
      </c>
      <c r="K908" s="282"/>
      <c r="L908" s="282"/>
      <c r="M908" s="384"/>
      <c r="N908" s="282"/>
      <c r="O908" s="282"/>
      <c r="P908" s="290"/>
      <c r="Q908" s="290"/>
      <c r="R908" s="290"/>
      <c r="S908" s="290"/>
      <c r="T908" s="290"/>
      <c r="U908" s="290"/>
      <c r="V908" s="290"/>
      <c r="W908" s="290"/>
      <c r="X908" s="290"/>
      <c r="Y908" s="290"/>
      <c r="Z908" s="290"/>
    </row>
    <row r="909">
      <c r="A909" s="335"/>
      <c r="B909" s="349"/>
      <c r="C909" s="339"/>
      <c r="D909" s="336"/>
      <c r="E909" s="312">
        <f t="shared" si="746"/>
        <v>0</v>
      </c>
      <c r="F909" s="312">
        <f>E909*C822</f>
        <v>0</v>
      </c>
      <c r="G909" s="372"/>
      <c r="H909" s="312">
        <f t="shared" si="748"/>
        <v>0</v>
      </c>
      <c r="I909" s="312">
        <f>H909*C822</f>
        <v>0</v>
      </c>
      <c r="J909" s="315" t="str">
        <f t="shared" si="699"/>
        <v>#DIV/0!</v>
      </c>
      <c r="K909" s="282"/>
      <c r="L909" s="282"/>
      <c r="M909" s="384"/>
      <c r="N909" s="282"/>
      <c r="O909" s="282"/>
      <c r="P909" s="290"/>
      <c r="Q909" s="290"/>
      <c r="R909" s="290"/>
      <c r="S909" s="290"/>
      <c r="T909" s="290"/>
      <c r="U909" s="290"/>
      <c r="V909" s="290"/>
      <c r="W909" s="290"/>
      <c r="X909" s="290"/>
      <c r="Y909" s="290"/>
      <c r="Z909" s="290"/>
    </row>
    <row r="910">
      <c r="A910" s="335"/>
      <c r="B910" s="349"/>
      <c r="C910" s="339"/>
      <c r="D910" s="336"/>
      <c r="E910" s="312">
        <f t="shared" si="746"/>
        <v>0</v>
      </c>
      <c r="F910" s="312">
        <f>E910*C822</f>
        <v>0</v>
      </c>
      <c r="G910" s="372"/>
      <c r="H910" s="312">
        <f t="shared" si="748"/>
        <v>0</v>
      </c>
      <c r="I910" s="312">
        <f>H910*C822</f>
        <v>0</v>
      </c>
      <c r="J910" s="315" t="str">
        <f t="shared" si="699"/>
        <v>#DIV/0!</v>
      </c>
      <c r="K910" s="282"/>
      <c r="L910" s="282"/>
      <c r="M910" s="384"/>
      <c r="N910" s="282"/>
      <c r="O910" s="282"/>
      <c r="P910" s="290"/>
      <c r="Q910" s="290"/>
      <c r="R910" s="290"/>
      <c r="S910" s="290"/>
      <c r="T910" s="290"/>
      <c r="U910" s="290"/>
      <c r="V910" s="290"/>
      <c r="W910" s="290"/>
      <c r="X910" s="290"/>
      <c r="Y910" s="290"/>
      <c r="Z910" s="290"/>
    </row>
    <row r="911">
      <c r="A911" s="335"/>
      <c r="B911" s="349"/>
      <c r="C911" s="339"/>
      <c r="D911" s="336"/>
      <c r="E911" s="312">
        <f t="shared" si="746"/>
        <v>0</v>
      </c>
      <c r="F911" s="312">
        <f>E911*C822</f>
        <v>0</v>
      </c>
      <c r="G911" s="372"/>
      <c r="H911" s="312">
        <f t="shared" si="748"/>
        <v>0</v>
      </c>
      <c r="I911" s="312">
        <f>H911*C822</f>
        <v>0</v>
      </c>
      <c r="J911" s="315" t="str">
        <f t="shared" si="699"/>
        <v>#DIV/0!</v>
      </c>
      <c r="K911" s="282"/>
      <c r="L911" s="282"/>
      <c r="M911" s="384"/>
      <c r="N911" s="282"/>
      <c r="O911" s="282"/>
      <c r="P911" s="290"/>
      <c r="Q911" s="290"/>
      <c r="R911" s="290"/>
      <c r="S911" s="290"/>
      <c r="T911" s="290"/>
      <c r="U911" s="290"/>
      <c r="V911" s="290"/>
      <c r="W911" s="290"/>
      <c r="X911" s="290"/>
      <c r="Y911" s="290"/>
      <c r="Z911" s="290"/>
    </row>
    <row r="912">
      <c r="A912" s="344"/>
      <c r="B912" s="345" t="s">
        <v>968</v>
      </c>
      <c r="C912" s="346">
        <f>SUM(C871:C911)</f>
        <v>4.6</v>
      </c>
      <c r="D912" s="346"/>
      <c r="E912" s="347">
        <f t="shared" ref="E912:F912" si="776">SUM(E871:E911)</f>
        <v>185.8006349</v>
      </c>
      <c r="F912" s="347">
        <f t="shared" si="776"/>
        <v>5574.019048</v>
      </c>
      <c r="G912" s="346"/>
      <c r="H912" s="347">
        <f t="shared" ref="H912:I912" si="777">SUM(H871:H911)</f>
        <v>878.7356322</v>
      </c>
      <c r="I912" s="347">
        <f t="shared" si="777"/>
        <v>26362.06897</v>
      </c>
      <c r="J912" s="348">
        <f t="shared" si="699"/>
        <v>0.2114408795</v>
      </c>
      <c r="K912" s="282"/>
      <c r="L912" s="282"/>
      <c r="M912" s="384"/>
      <c r="N912" s="282"/>
      <c r="O912" s="282"/>
      <c r="P912" s="290"/>
      <c r="Q912" s="290"/>
      <c r="R912" s="290"/>
      <c r="S912" s="290"/>
      <c r="T912" s="290"/>
      <c r="U912" s="290"/>
      <c r="V912" s="290"/>
      <c r="W912" s="290"/>
      <c r="X912" s="290"/>
      <c r="Y912" s="290"/>
      <c r="Z912" s="290"/>
    </row>
    <row r="913">
      <c r="A913" s="323" t="str">
        <f t="shared" ref="A913:B913" si="778">A101</f>
        <v>CKT-001</v>
      </c>
      <c r="B913" s="323" t="str">
        <f t="shared" si="778"/>
        <v>Cócteles con ginebra (máximo)</v>
      </c>
      <c r="C913" s="323">
        <f>25/$C$822</f>
        <v>0.8333333333</v>
      </c>
      <c r="D913" s="422">
        <f t="shared" ref="D913:D926" si="780">D101</f>
        <v>40</v>
      </c>
      <c r="E913" s="312">
        <f t="shared" ref="E913:E927" si="781">D913*C913</f>
        <v>33.33333333</v>
      </c>
      <c r="F913" s="312">
        <f>E913*C822</f>
        <v>1000</v>
      </c>
      <c r="G913" s="372">
        <f t="shared" ref="G913:G926" si="782">G101</f>
        <v>224.137931</v>
      </c>
      <c r="H913" s="312">
        <f t="shared" ref="H913:H927" si="783">G913*C913</f>
        <v>186.7816092</v>
      </c>
      <c r="I913" s="312">
        <f>H913*C822</f>
        <v>5603.448276</v>
      </c>
      <c r="J913" s="315">
        <f t="shared" si="699"/>
        <v>0.1784615385</v>
      </c>
      <c r="K913" s="282"/>
      <c r="L913" s="282"/>
      <c r="M913" s="384"/>
      <c r="N913" s="282"/>
      <c r="O913" s="282"/>
      <c r="P913" s="290"/>
      <c r="Q913" s="290"/>
      <c r="R913" s="290"/>
      <c r="S913" s="290"/>
      <c r="T913" s="290"/>
      <c r="U913" s="290"/>
      <c r="V913" s="290"/>
      <c r="W913" s="290"/>
      <c r="X913" s="290"/>
      <c r="Y913" s="290"/>
      <c r="Z913" s="290"/>
    </row>
    <row r="914">
      <c r="A914" s="323" t="str">
        <f t="shared" ref="A914:B914" si="779">A102</f>
        <v>CKT-002</v>
      </c>
      <c r="B914" s="323" t="str">
        <f t="shared" si="779"/>
        <v>Cócteles con ginebra (mínimo)</v>
      </c>
      <c r="C914" s="323">
        <v>2.5</v>
      </c>
      <c r="D914" s="422">
        <f t="shared" si="780"/>
        <v>17</v>
      </c>
      <c r="E914" s="312">
        <f t="shared" si="781"/>
        <v>42.5</v>
      </c>
      <c r="F914" s="312">
        <f>E914*C822</f>
        <v>1275</v>
      </c>
      <c r="G914" s="372">
        <f t="shared" si="782"/>
        <v>129.3103448</v>
      </c>
      <c r="H914" s="312">
        <f t="shared" si="783"/>
        <v>323.2758621</v>
      </c>
      <c r="I914" s="312">
        <f>H914*C822</f>
        <v>9698.275862</v>
      </c>
      <c r="J914" s="315">
        <f t="shared" si="699"/>
        <v>0.1314666667</v>
      </c>
      <c r="K914" s="282"/>
      <c r="L914" s="282"/>
      <c r="M914" s="384"/>
      <c r="N914" s="282"/>
      <c r="O914" s="282"/>
      <c r="P914" s="290"/>
      <c r="Q914" s="290"/>
      <c r="R914" s="290"/>
      <c r="S914" s="290"/>
      <c r="T914" s="290"/>
      <c r="U914" s="290"/>
      <c r="V914" s="290"/>
      <c r="W914" s="290"/>
      <c r="X914" s="290"/>
      <c r="Y914" s="290"/>
      <c r="Z914" s="290"/>
    </row>
    <row r="915">
      <c r="A915" s="323" t="str">
        <f t="shared" ref="A915:B915" si="784">A103</f>
        <v>CKT-003</v>
      </c>
      <c r="B915" s="323" t="str">
        <f t="shared" si="784"/>
        <v>Cócteles con whisky (máximo)</v>
      </c>
      <c r="C915" s="323">
        <f>25/$C$822</f>
        <v>0.8333333333</v>
      </c>
      <c r="D915" s="422">
        <f t="shared" si="780"/>
        <v>51</v>
      </c>
      <c r="E915" s="312">
        <f t="shared" si="781"/>
        <v>42.5</v>
      </c>
      <c r="F915" s="312">
        <f>E915*C822</f>
        <v>1275</v>
      </c>
      <c r="G915" s="372">
        <f t="shared" si="782"/>
        <v>215.5172414</v>
      </c>
      <c r="H915" s="312">
        <f t="shared" si="783"/>
        <v>179.5977011</v>
      </c>
      <c r="I915" s="312">
        <f>H915*C822</f>
        <v>5387.931034</v>
      </c>
      <c r="J915" s="315">
        <f t="shared" si="699"/>
        <v>0.23664</v>
      </c>
      <c r="K915" s="282"/>
      <c r="L915" s="282"/>
      <c r="M915" s="384"/>
      <c r="N915" s="282"/>
      <c r="O915" s="282"/>
      <c r="P915" s="290"/>
      <c r="Q915" s="290"/>
      <c r="R915" s="290"/>
      <c r="S915" s="290"/>
      <c r="T915" s="290"/>
      <c r="U915" s="290"/>
      <c r="V915" s="290"/>
      <c r="W915" s="290"/>
      <c r="X915" s="290"/>
      <c r="Y915" s="290"/>
      <c r="Z915" s="290"/>
    </row>
    <row r="916">
      <c r="A916" s="323" t="str">
        <f t="shared" ref="A916:B916" si="785">A104</f>
        <v>CKT-004</v>
      </c>
      <c r="B916" s="323" t="str">
        <f t="shared" si="785"/>
        <v>Cócteles con whisky (mínimo)</v>
      </c>
      <c r="C916" s="323">
        <v>2.0</v>
      </c>
      <c r="D916" s="422">
        <f t="shared" si="780"/>
        <v>19</v>
      </c>
      <c r="E916" s="312">
        <f t="shared" si="781"/>
        <v>38</v>
      </c>
      <c r="F916" s="312">
        <f>E916*C822</f>
        <v>1140</v>
      </c>
      <c r="G916" s="372">
        <f t="shared" si="782"/>
        <v>146.5517241</v>
      </c>
      <c r="H916" s="312">
        <f t="shared" si="783"/>
        <v>293.1034483</v>
      </c>
      <c r="I916" s="312">
        <f>H916*C822</f>
        <v>8793.103448</v>
      </c>
      <c r="J916" s="315">
        <f t="shared" si="699"/>
        <v>0.1296470588</v>
      </c>
      <c r="K916" s="282"/>
      <c r="L916" s="282"/>
      <c r="M916" s="384"/>
      <c r="N916" s="282"/>
      <c r="O916" s="282"/>
      <c r="P916" s="290"/>
      <c r="Q916" s="290"/>
      <c r="R916" s="290"/>
      <c r="S916" s="290"/>
      <c r="T916" s="290"/>
      <c r="U916" s="290"/>
      <c r="V916" s="290"/>
      <c r="W916" s="290"/>
      <c r="X916" s="290"/>
      <c r="Y916" s="290"/>
      <c r="Z916" s="290"/>
    </row>
    <row r="917">
      <c r="A917" s="323" t="str">
        <f t="shared" ref="A917:B917" si="786">A105</f>
        <v>CKT-005</v>
      </c>
      <c r="B917" s="323" t="str">
        <f t="shared" si="786"/>
        <v>Cócteles con ron (máximo)</v>
      </c>
      <c r="C917" s="323">
        <f>25/$C$822</f>
        <v>0.8333333333</v>
      </c>
      <c r="D917" s="422">
        <f t="shared" si="780"/>
        <v>40</v>
      </c>
      <c r="E917" s="312">
        <f t="shared" si="781"/>
        <v>33.33333333</v>
      </c>
      <c r="F917" s="312">
        <f>E917*C822</f>
        <v>1000</v>
      </c>
      <c r="G917" s="372">
        <f t="shared" si="782"/>
        <v>198.2758621</v>
      </c>
      <c r="H917" s="312">
        <f t="shared" si="783"/>
        <v>165.2298851</v>
      </c>
      <c r="I917" s="312">
        <f>H917*C822</f>
        <v>4956.896552</v>
      </c>
      <c r="J917" s="315">
        <f t="shared" si="699"/>
        <v>0.2017391304</v>
      </c>
      <c r="K917" s="282"/>
      <c r="L917" s="282"/>
      <c r="M917" s="384"/>
      <c r="N917" s="282"/>
      <c r="O917" s="282"/>
      <c r="P917" s="290"/>
      <c r="Q917" s="290"/>
      <c r="R917" s="290"/>
      <c r="S917" s="290"/>
      <c r="T917" s="290"/>
      <c r="U917" s="290"/>
      <c r="V917" s="290"/>
      <c r="W917" s="290"/>
      <c r="X917" s="290"/>
      <c r="Y917" s="290"/>
      <c r="Z917" s="290"/>
    </row>
    <row r="918">
      <c r="A918" s="323" t="str">
        <f t="shared" ref="A918:B918" si="787">A106</f>
        <v>CKT-006</v>
      </c>
      <c r="B918" s="323" t="str">
        <f t="shared" si="787"/>
        <v>Cócteles con ron (mínimo)</v>
      </c>
      <c r="C918" s="323">
        <v>2.0</v>
      </c>
      <c r="D918" s="422">
        <f t="shared" si="780"/>
        <v>15</v>
      </c>
      <c r="E918" s="312">
        <f t="shared" si="781"/>
        <v>30</v>
      </c>
      <c r="F918" s="312">
        <f>E918*C822</f>
        <v>900</v>
      </c>
      <c r="G918" s="372">
        <f t="shared" si="782"/>
        <v>116.3793103</v>
      </c>
      <c r="H918" s="312">
        <f t="shared" si="783"/>
        <v>232.7586207</v>
      </c>
      <c r="I918" s="312">
        <f>H918*C822</f>
        <v>6982.758621</v>
      </c>
      <c r="J918" s="315">
        <f t="shared" si="699"/>
        <v>0.1288888889</v>
      </c>
      <c r="K918" s="282"/>
      <c r="L918" s="282"/>
      <c r="M918" s="384"/>
      <c r="N918" s="282"/>
      <c r="O918" s="282"/>
      <c r="P918" s="290"/>
      <c r="Q918" s="290"/>
      <c r="R918" s="290"/>
      <c r="S918" s="290"/>
      <c r="T918" s="290"/>
      <c r="U918" s="290"/>
      <c r="V918" s="290"/>
      <c r="W918" s="290"/>
      <c r="X918" s="290"/>
      <c r="Y918" s="290"/>
      <c r="Z918" s="290"/>
    </row>
    <row r="919">
      <c r="A919" s="323" t="str">
        <f t="shared" ref="A919:B919" si="788">A107</f>
        <v>CKT-007</v>
      </c>
      <c r="B919" s="323" t="str">
        <f t="shared" si="788"/>
        <v>Cócteles con tequila (máximo)</v>
      </c>
      <c r="C919" s="323">
        <f>25/$C$822</f>
        <v>0.8333333333</v>
      </c>
      <c r="D919" s="422">
        <f t="shared" si="780"/>
        <v>35</v>
      </c>
      <c r="E919" s="312">
        <f t="shared" si="781"/>
        <v>29.16666667</v>
      </c>
      <c r="F919" s="312">
        <f>E919*C822</f>
        <v>875</v>
      </c>
      <c r="G919" s="372">
        <f t="shared" si="782"/>
        <v>215.5172414</v>
      </c>
      <c r="H919" s="312">
        <f t="shared" si="783"/>
        <v>179.5977011</v>
      </c>
      <c r="I919" s="312">
        <f>H919*C822</f>
        <v>5387.931034</v>
      </c>
      <c r="J919" s="315">
        <f t="shared" si="699"/>
        <v>0.1624</v>
      </c>
      <c r="K919" s="282"/>
      <c r="L919" s="282"/>
      <c r="M919" s="384"/>
      <c r="N919" s="282"/>
      <c r="O919" s="282"/>
      <c r="P919" s="290"/>
      <c r="Q919" s="290"/>
      <c r="R919" s="290"/>
      <c r="S919" s="290"/>
      <c r="T919" s="290"/>
      <c r="U919" s="290"/>
      <c r="V919" s="290"/>
      <c r="W919" s="290"/>
      <c r="X919" s="290"/>
      <c r="Y919" s="290"/>
      <c r="Z919" s="290"/>
    </row>
    <row r="920">
      <c r="A920" s="323" t="str">
        <f t="shared" ref="A920:B920" si="789">A108</f>
        <v>CKT-008</v>
      </c>
      <c r="B920" s="323" t="str">
        <f t="shared" si="789"/>
        <v>Cócteles con tequila (mínimo)</v>
      </c>
      <c r="C920" s="323">
        <v>3.0</v>
      </c>
      <c r="D920" s="422">
        <f t="shared" si="780"/>
        <v>16</v>
      </c>
      <c r="E920" s="312">
        <f t="shared" si="781"/>
        <v>48</v>
      </c>
      <c r="F920" s="312">
        <f>E920*C822</f>
        <v>1440</v>
      </c>
      <c r="G920" s="372">
        <f t="shared" si="782"/>
        <v>129.3103448</v>
      </c>
      <c r="H920" s="312">
        <f t="shared" si="783"/>
        <v>387.9310345</v>
      </c>
      <c r="I920" s="312">
        <f>H920*C822</f>
        <v>11637.93103</v>
      </c>
      <c r="J920" s="315">
        <f t="shared" si="699"/>
        <v>0.1237333333</v>
      </c>
      <c r="K920" s="282"/>
      <c r="L920" s="282"/>
      <c r="M920" s="384"/>
      <c r="N920" s="282"/>
      <c r="O920" s="282"/>
      <c r="P920" s="290"/>
      <c r="Q920" s="290"/>
      <c r="R920" s="290"/>
      <c r="S920" s="290"/>
      <c r="T920" s="290"/>
      <c r="U920" s="290"/>
      <c r="V920" s="290"/>
      <c r="W920" s="290"/>
      <c r="X920" s="290"/>
      <c r="Y920" s="290"/>
      <c r="Z920" s="290"/>
    </row>
    <row r="921">
      <c r="A921" s="323" t="str">
        <f t="shared" ref="A921:B921" si="790">A109</f>
        <v>CKT-009</v>
      </c>
      <c r="B921" s="323" t="str">
        <f t="shared" si="790"/>
        <v>Cócteles con mezcal (máximo)</v>
      </c>
      <c r="C921" s="323">
        <f>25/$C$822</f>
        <v>0.8333333333</v>
      </c>
      <c r="D921" s="422">
        <f t="shared" si="780"/>
        <v>47</v>
      </c>
      <c r="E921" s="312">
        <f t="shared" si="781"/>
        <v>39.16666667</v>
      </c>
      <c r="F921" s="312">
        <f>E921*C822</f>
        <v>1175</v>
      </c>
      <c r="G921" s="372">
        <f t="shared" si="782"/>
        <v>232.7586207</v>
      </c>
      <c r="H921" s="312">
        <f t="shared" si="783"/>
        <v>193.9655172</v>
      </c>
      <c r="I921" s="312">
        <f>H921*C822</f>
        <v>5818.965517</v>
      </c>
      <c r="J921" s="315">
        <f t="shared" si="699"/>
        <v>0.2019259259</v>
      </c>
      <c r="K921" s="282"/>
      <c r="L921" s="282"/>
      <c r="M921" s="384"/>
      <c r="N921" s="282"/>
      <c r="O921" s="282"/>
      <c r="P921" s="290"/>
      <c r="Q921" s="290"/>
      <c r="R921" s="290"/>
      <c r="S921" s="290"/>
      <c r="T921" s="290"/>
      <c r="U921" s="290"/>
      <c r="V921" s="290"/>
      <c r="W921" s="290"/>
      <c r="X921" s="290"/>
      <c r="Y921" s="290"/>
      <c r="Z921" s="290"/>
    </row>
    <row r="922">
      <c r="A922" s="323" t="str">
        <f t="shared" ref="A922:B922" si="791">A110</f>
        <v>CKT-010</v>
      </c>
      <c r="B922" s="323" t="str">
        <f t="shared" si="791"/>
        <v>Cócteles con mezcal (mínimo)</v>
      </c>
      <c r="C922" s="323">
        <v>2.5</v>
      </c>
      <c r="D922" s="422">
        <f t="shared" si="780"/>
        <v>23</v>
      </c>
      <c r="E922" s="312">
        <f t="shared" si="781"/>
        <v>57.5</v>
      </c>
      <c r="F922" s="312">
        <f>E922*C822</f>
        <v>1725</v>
      </c>
      <c r="G922" s="372">
        <f t="shared" si="782"/>
        <v>163.7931034</v>
      </c>
      <c r="H922" s="312">
        <f t="shared" si="783"/>
        <v>409.4827586</v>
      </c>
      <c r="I922" s="312">
        <f>H922*C822</f>
        <v>12284.48276</v>
      </c>
      <c r="J922" s="315">
        <f t="shared" si="699"/>
        <v>0.1404210526</v>
      </c>
      <c r="K922" s="282"/>
      <c r="L922" s="282"/>
      <c r="M922" s="384"/>
      <c r="N922" s="282"/>
      <c r="O922" s="282"/>
      <c r="P922" s="290"/>
      <c r="Q922" s="290"/>
      <c r="R922" s="290"/>
      <c r="S922" s="290"/>
      <c r="T922" s="290"/>
      <c r="U922" s="290"/>
      <c r="V922" s="290"/>
      <c r="W922" s="290"/>
      <c r="X922" s="290"/>
      <c r="Y922" s="290"/>
      <c r="Z922" s="290"/>
    </row>
    <row r="923">
      <c r="A923" s="323" t="str">
        <f t="shared" ref="A923:B923" si="792">A111</f>
        <v>CKT-011</v>
      </c>
      <c r="B923" s="323" t="str">
        <f t="shared" si="792"/>
        <v>Cócteles con vodka (máximo)</v>
      </c>
      <c r="C923" s="323">
        <f>25/$C$822</f>
        <v>0.8333333333</v>
      </c>
      <c r="D923" s="422">
        <f t="shared" si="780"/>
        <v>35</v>
      </c>
      <c r="E923" s="312">
        <f t="shared" si="781"/>
        <v>29.16666667</v>
      </c>
      <c r="F923" s="312">
        <f>E923*C822</f>
        <v>875</v>
      </c>
      <c r="G923" s="372">
        <f t="shared" si="782"/>
        <v>181.0344828</v>
      </c>
      <c r="H923" s="312">
        <f t="shared" si="783"/>
        <v>150.862069</v>
      </c>
      <c r="I923" s="312">
        <f>H923*C822</f>
        <v>4525.862069</v>
      </c>
      <c r="J923" s="315">
        <f t="shared" si="699"/>
        <v>0.1933333333</v>
      </c>
      <c r="K923" s="282"/>
      <c r="L923" s="282"/>
      <c r="M923" s="384"/>
      <c r="N923" s="282"/>
      <c r="O923" s="282"/>
      <c r="P923" s="290"/>
      <c r="Q923" s="290"/>
      <c r="R923" s="290"/>
      <c r="S923" s="290"/>
      <c r="T923" s="290"/>
      <c r="U923" s="290"/>
      <c r="V923" s="290"/>
      <c r="W923" s="290"/>
      <c r="X923" s="290"/>
      <c r="Y923" s="290"/>
      <c r="Z923" s="290"/>
    </row>
    <row r="924">
      <c r="A924" s="323" t="str">
        <f t="shared" ref="A924:B924" si="793">A112</f>
        <v>CKT-012</v>
      </c>
      <c r="B924" s="323" t="str">
        <f t="shared" si="793"/>
        <v>Cócteles con vodka (mínimo)</v>
      </c>
      <c r="C924" s="323">
        <v>2.0</v>
      </c>
      <c r="D924" s="422">
        <f t="shared" si="780"/>
        <v>17</v>
      </c>
      <c r="E924" s="312">
        <f t="shared" si="781"/>
        <v>34</v>
      </c>
      <c r="F924" s="312">
        <f>E924*C822</f>
        <v>1020</v>
      </c>
      <c r="G924" s="372">
        <f t="shared" si="782"/>
        <v>112.0689655</v>
      </c>
      <c r="H924" s="312">
        <f t="shared" si="783"/>
        <v>224.137931</v>
      </c>
      <c r="I924" s="312">
        <f>H924*C822</f>
        <v>6724.137931</v>
      </c>
      <c r="J924" s="315">
        <f t="shared" si="699"/>
        <v>0.1516923077</v>
      </c>
      <c r="K924" s="282"/>
      <c r="L924" s="282"/>
      <c r="M924" s="384"/>
      <c r="N924" s="282"/>
      <c r="O924" s="282"/>
      <c r="P924" s="290"/>
      <c r="Q924" s="290"/>
      <c r="R924" s="290"/>
      <c r="S924" s="290"/>
      <c r="T924" s="290"/>
      <c r="U924" s="290"/>
      <c r="V924" s="290"/>
      <c r="W924" s="290"/>
      <c r="X924" s="290"/>
      <c r="Y924" s="290"/>
      <c r="Z924" s="290"/>
    </row>
    <row r="925">
      <c r="A925" s="323" t="str">
        <f t="shared" ref="A925:B925" si="794">A113</f>
        <v/>
      </c>
      <c r="B925" s="323" t="str">
        <f t="shared" si="794"/>
        <v/>
      </c>
      <c r="C925" s="323"/>
      <c r="D925" s="422" t="str">
        <f t="shared" si="780"/>
        <v/>
      </c>
      <c r="E925" s="312">
        <f t="shared" si="781"/>
        <v>0</v>
      </c>
      <c r="F925" s="312">
        <f>E925*C822</f>
        <v>0</v>
      </c>
      <c r="G925" s="372">
        <f t="shared" si="782"/>
        <v>0</v>
      </c>
      <c r="H925" s="312">
        <f t="shared" si="783"/>
        <v>0</v>
      </c>
      <c r="I925" s="312">
        <f>H925*C822</f>
        <v>0</v>
      </c>
      <c r="J925" s="315" t="str">
        <f t="shared" si="699"/>
        <v>#DIV/0!</v>
      </c>
      <c r="K925" s="282"/>
      <c r="L925" s="282"/>
      <c r="M925" s="384"/>
      <c r="N925" s="282"/>
      <c r="O925" s="282"/>
      <c r="P925" s="290"/>
      <c r="Q925" s="290"/>
      <c r="R925" s="290"/>
      <c r="S925" s="290"/>
      <c r="T925" s="290"/>
      <c r="U925" s="290"/>
      <c r="V925" s="290"/>
      <c r="W925" s="290"/>
      <c r="X925" s="290"/>
      <c r="Y925" s="290"/>
      <c r="Z925" s="290"/>
    </row>
    <row r="926">
      <c r="A926" s="323" t="str">
        <f t="shared" ref="A926:B926" si="795">A114</f>
        <v/>
      </c>
      <c r="B926" s="323" t="str">
        <f t="shared" si="795"/>
        <v/>
      </c>
      <c r="C926" s="323"/>
      <c r="D926" s="422" t="str">
        <f t="shared" si="780"/>
        <v/>
      </c>
      <c r="E926" s="312">
        <f t="shared" si="781"/>
        <v>0</v>
      </c>
      <c r="F926" s="312">
        <f>E926*C822</f>
        <v>0</v>
      </c>
      <c r="G926" s="372">
        <f t="shared" si="782"/>
        <v>0</v>
      </c>
      <c r="H926" s="312">
        <f t="shared" si="783"/>
        <v>0</v>
      </c>
      <c r="I926" s="312">
        <f>H926*C822</f>
        <v>0</v>
      </c>
      <c r="J926" s="315" t="str">
        <f t="shared" si="699"/>
        <v>#DIV/0!</v>
      </c>
      <c r="K926" s="282"/>
      <c r="L926" s="282"/>
      <c r="M926" s="384"/>
      <c r="N926" s="282"/>
      <c r="O926" s="282"/>
      <c r="P926" s="290"/>
      <c r="Q926" s="290"/>
      <c r="R926" s="290"/>
      <c r="S926" s="290"/>
      <c r="T926" s="290"/>
      <c r="U926" s="290"/>
      <c r="V926" s="290"/>
      <c r="W926" s="290"/>
      <c r="X926" s="290"/>
      <c r="Y926" s="290"/>
      <c r="Z926" s="290"/>
    </row>
    <row r="927">
      <c r="A927" s="341"/>
      <c r="B927" s="338"/>
      <c r="C927" s="342"/>
      <c r="D927" s="343"/>
      <c r="E927" s="312">
        <f t="shared" si="781"/>
        <v>0</v>
      </c>
      <c r="F927" s="312">
        <f>E927*C822</f>
        <v>0</v>
      </c>
      <c r="G927" s="374"/>
      <c r="H927" s="312">
        <f t="shared" si="783"/>
        <v>0</v>
      </c>
      <c r="I927" s="312">
        <f>H927*C822</f>
        <v>0</v>
      </c>
      <c r="J927" s="315" t="str">
        <f t="shared" si="699"/>
        <v>#DIV/0!</v>
      </c>
      <c r="K927" s="282"/>
      <c r="L927" s="282"/>
      <c r="M927" s="384"/>
      <c r="N927" s="282"/>
      <c r="O927" s="282"/>
      <c r="P927" s="290"/>
      <c r="Q927" s="290"/>
      <c r="R927" s="290"/>
      <c r="S927" s="290"/>
      <c r="T927" s="290"/>
      <c r="U927" s="290"/>
      <c r="V927" s="290"/>
      <c r="W927" s="290"/>
      <c r="X927" s="290"/>
      <c r="Y927" s="290"/>
      <c r="Z927" s="290"/>
    </row>
    <row r="928">
      <c r="A928" s="344"/>
      <c r="B928" s="345" t="s">
        <v>993</v>
      </c>
      <c r="C928" s="346">
        <f>SUM(C913:C927)</f>
        <v>19</v>
      </c>
      <c r="D928" s="376"/>
      <c r="E928" s="356">
        <f t="shared" ref="E928:F928" si="796">SUM(E913:E927)</f>
        <v>456.6666667</v>
      </c>
      <c r="F928" s="356">
        <f t="shared" si="796"/>
        <v>13700</v>
      </c>
      <c r="G928" s="376"/>
      <c r="H928" s="356">
        <f t="shared" ref="H928:I928" si="797">SUM(H913:H927)</f>
        <v>2926.724138</v>
      </c>
      <c r="I928" s="356">
        <f t="shared" si="797"/>
        <v>87801.72414</v>
      </c>
      <c r="J928" s="357">
        <f t="shared" si="699"/>
        <v>0.1560333824</v>
      </c>
      <c r="K928" s="282"/>
      <c r="L928" s="282"/>
      <c r="M928" s="384"/>
      <c r="N928" s="282"/>
      <c r="O928" s="282"/>
      <c r="P928" s="290"/>
      <c r="Q928" s="290"/>
      <c r="R928" s="290"/>
      <c r="S928" s="290"/>
      <c r="T928" s="290"/>
      <c r="U928" s="290"/>
      <c r="V928" s="290"/>
      <c r="W928" s="290"/>
      <c r="X928" s="290"/>
      <c r="Y928" s="290"/>
      <c r="Z928" s="290"/>
    </row>
    <row r="929">
      <c r="A929" s="277"/>
      <c r="B929" s="419"/>
      <c r="C929" s="419"/>
      <c r="D929" s="358" t="s">
        <v>859</v>
      </c>
      <c r="E929" s="359">
        <f t="shared" ref="E929:F929" si="798">E928+E912+E870</f>
        <v>3567.967302</v>
      </c>
      <c r="F929" s="359">
        <f t="shared" si="798"/>
        <v>107039.019</v>
      </c>
      <c r="G929" s="290"/>
      <c r="H929" s="359">
        <f t="shared" ref="H929:I929" si="799">H928+H912+H870</f>
        <v>15784.48276</v>
      </c>
      <c r="I929" s="359">
        <f t="shared" si="799"/>
        <v>473534.4828</v>
      </c>
      <c r="J929" s="357">
        <f t="shared" si="699"/>
        <v>0.2260427127</v>
      </c>
      <c r="K929" s="282"/>
      <c r="L929" s="282"/>
      <c r="M929" s="384"/>
      <c r="N929" s="282"/>
      <c r="O929" s="282"/>
      <c r="P929" s="290"/>
      <c r="Q929" s="290"/>
      <c r="R929" s="290"/>
      <c r="S929" s="290"/>
      <c r="T929" s="290"/>
      <c r="U929" s="290"/>
      <c r="V929" s="290"/>
      <c r="W929" s="290"/>
      <c r="X929" s="290"/>
      <c r="Y929" s="290"/>
      <c r="Z929" s="290"/>
    </row>
    <row r="930">
      <c r="A930" s="277"/>
      <c r="B930" s="419"/>
      <c r="C930" s="419"/>
      <c r="D930" s="423"/>
      <c r="E930" s="424"/>
      <c r="F930" s="424"/>
      <c r="G930" s="419"/>
      <c r="H930" s="424"/>
      <c r="I930" s="424"/>
      <c r="J930" s="427"/>
      <c r="K930" s="277"/>
      <c r="L930" s="277"/>
      <c r="M930" s="381"/>
      <c r="N930" s="277"/>
      <c r="O930" s="277"/>
      <c r="P930" s="419"/>
      <c r="Q930" s="419"/>
      <c r="R930" s="419"/>
      <c r="S930" s="419"/>
      <c r="T930" s="419"/>
      <c r="U930" s="419"/>
      <c r="V930" s="419"/>
      <c r="W930" s="419"/>
      <c r="X930" s="419"/>
      <c r="Y930" s="419"/>
      <c r="Z930" s="419"/>
    </row>
    <row r="931">
      <c r="A931" s="277"/>
      <c r="B931" s="419"/>
      <c r="C931" s="419"/>
      <c r="D931" s="423"/>
      <c r="E931" s="424"/>
      <c r="F931" s="424"/>
      <c r="G931" s="419"/>
      <c r="H931" s="424"/>
      <c r="I931" s="424"/>
      <c r="J931" s="427"/>
      <c r="K931" s="277"/>
      <c r="L931" s="277"/>
      <c r="M931" s="381"/>
      <c r="N931" s="277"/>
      <c r="O931" s="277"/>
      <c r="P931" s="419"/>
      <c r="Q931" s="419"/>
      <c r="R931" s="419"/>
      <c r="S931" s="419"/>
      <c r="T931" s="419"/>
      <c r="U931" s="419"/>
      <c r="V931" s="419"/>
      <c r="W931" s="419"/>
      <c r="X931" s="419"/>
      <c r="Y931" s="419"/>
      <c r="Z931" s="419"/>
    </row>
    <row r="932">
      <c r="A932" s="291"/>
      <c r="B932" s="360" t="s">
        <v>818</v>
      </c>
      <c r="C932" s="3"/>
      <c r="D932" s="286"/>
      <c r="E932" s="385"/>
      <c r="F932" s="289"/>
      <c r="G932" s="289"/>
      <c r="H932" s="289"/>
      <c r="I932" s="289"/>
      <c r="J932" s="286"/>
      <c r="K932" s="282"/>
      <c r="L932" s="282"/>
      <c r="M932" s="384"/>
      <c r="N932" s="282"/>
      <c r="O932" s="282"/>
      <c r="P932" s="290"/>
      <c r="Q932" s="290"/>
      <c r="R932" s="290"/>
      <c r="S932" s="290"/>
      <c r="T932" s="290"/>
      <c r="U932" s="290"/>
      <c r="V932" s="290"/>
      <c r="W932" s="290"/>
      <c r="X932" s="290"/>
      <c r="Y932" s="290"/>
      <c r="Z932" s="290"/>
    </row>
    <row r="933">
      <c r="A933" s="291"/>
      <c r="B933" s="386" t="s">
        <v>822</v>
      </c>
      <c r="C933" s="299" t="str">
        <f>'Rotación'!M7</f>
        <v>Septiembre </v>
      </c>
      <c r="D933" s="387"/>
      <c r="E933" s="388" t="s">
        <v>863</v>
      </c>
      <c r="F933" s="420">
        <v>2.0</v>
      </c>
      <c r="G933" s="288"/>
      <c r="H933" s="287"/>
      <c r="I933" s="289"/>
      <c r="J933" s="286"/>
      <c r="K933" s="282"/>
      <c r="L933" s="282"/>
      <c r="M933" s="384"/>
      <c r="N933" s="282"/>
      <c r="O933" s="282"/>
      <c r="P933" s="290"/>
      <c r="Q933" s="290"/>
      <c r="R933" s="290"/>
      <c r="S933" s="290"/>
      <c r="T933" s="290"/>
      <c r="U933" s="290"/>
      <c r="V933" s="290"/>
      <c r="W933" s="290"/>
      <c r="X933" s="290"/>
      <c r="Y933" s="290"/>
      <c r="Z933" s="290"/>
    </row>
    <row r="934">
      <c r="A934" s="291"/>
      <c r="B934" s="304" t="s">
        <v>824</v>
      </c>
      <c r="C934" s="299">
        <f>'Rotación'!M5</f>
        <v>44</v>
      </c>
      <c r="D934" s="390"/>
      <c r="E934" s="391" t="s">
        <v>994</v>
      </c>
      <c r="F934" s="392">
        <f>C936*F933</f>
        <v>79.82857143</v>
      </c>
      <c r="G934" s="393" t="s">
        <v>865</v>
      </c>
      <c r="H934" s="393" t="s">
        <v>866</v>
      </c>
      <c r="I934" s="289"/>
      <c r="J934" s="286"/>
      <c r="K934" s="282"/>
      <c r="L934" s="282"/>
      <c r="M934" s="384"/>
      <c r="N934" s="282"/>
      <c r="O934" s="282"/>
      <c r="P934" s="290"/>
      <c r="Q934" s="290"/>
      <c r="R934" s="290"/>
      <c r="S934" s="290"/>
      <c r="T934" s="290"/>
      <c r="U934" s="290"/>
      <c r="V934" s="290"/>
      <c r="W934" s="290"/>
      <c r="X934" s="290"/>
      <c r="Y934" s="290"/>
      <c r="Z934" s="290"/>
    </row>
    <row r="935">
      <c r="A935" s="291"/>
      <c r="B935" s="304" t="s">
        <v>795</v>
      </c>
      <c r="C935" s="306">
        <f>'Rotación'!M8</f>
        <v>0.9071428571</v>
      </c>
      <c r="D935" s="387"/>
      <c r="E935" s="394" t="s">
        <v>867</v>
      </c>
      <c r="F935" s="301">
        <v>0.15</v>
      </c>
      <c r="G935" s="302">
        <f>F935*F934</f>
        <v>11.97428571</v>
      </c>
      <c r="H935" s="365">
        <v>0.0</v>
      </c>
      <c r="I935" s="289"/>
      <c r="J935" s="286"/>
      <c r="K935" s="282"/>
      <c r="L935" s="282"/>
      <c r="M935" s="384"/>
      <c r="N935" s="282"/>
      <c r="O935" s="282"/>
      <c r="P935" s="290"/>
      <c r="Q935" s="290"/>
      <c r="R935" s="290"/>
      <c r="S935" s="290"/>
      <c r="T935" s="290"/>
      <c r="U935" s="290"/>
      <c r="V935" s="290"/>
      <c r="W935" s="290"/>
      <c r="X935" s="290"/>
      <c r="Y935" s="290"/>
      <c r="Z935" s="290"/>
    </row>
    <row r="936">
      <c r="A936" s="291"/>
      <c r="B936" s="307" t="s">
        <v>825</v>
      </c>
      <c r="C936" s="299">
        <f>C935*C934</f>
        <v>39.91428571</v>
      </c>
      <c r="D936" s="387"/>
      <c r="E936" s="394" t="s">
        <v>868</v>
      </c>
      <c r="F936" s="301">
        <v>0.6</v>
      </c>
      <c r="G936" s="302">
        <f>F936*F934</f>
        <v>47.89714286</v>
      </c>
      <c r="H936" s="365">
        <v>0.0</v>
      </c>
      <c r="I936" s="289"/>
      <c r="J936" s="286"/>
      <c r="K936" s="282"/>
      <c r="L936" s="282"/>
      <c r="M936" s="384"/>
      <c r="N936" s="282"/>
      <c r="O936" s="282"/>
      <c r="P936" s="290"/>
      <c r="Q936" s="290"/>
      <c r="R936" s="290"/>
      <c r="S936" s="290"/>
      <c r="T936" s="290"/>
      <c r="U936" s="290"/>
      <c r="V936" s="290"/>
      <c r="W936" s="290"/>
      <c r="X936" s="290"/>
      <c r="Y936" s="290"/>
      <c r="Z936" s="290"/>
    </row>
    <row r="937">
      <c r="A937" s="291"/>
      <c r="B937" s="307" t="s">
        <v>826</v>
      </c>
      <c r="C937" s="366">
        <f>C936*C938</f>
        <v>1237.342857</v>
      </c>
      <c r="D937" s="387"/>
      <c r="E937" s="394" t="s">
        <v>869</v>
      </c>
      <c r="F937" s="301">
        <v>0.25</v>
      </c>
      <c r="G937" s="302">
        <f>F937*F934</f>
        <v>19.95714286</v>
      </c>
      <c r="H937" s="365">
        <v>0.0</v>
      </c>
      <c r="I937" s="289"/>
      <c r="J937" s="286"/>
      <c r="K937" s="282"/>
      <c r="L937" s="282"/>
      <c r="M937" s="384"/>
      <c r="N937" s="282"/>
      <c r="O937" s="282"/>
      <c r="P937" s="290"/>
      <c r="Q937" s="290"/>
      <c r="R937" s="290"/>
      <c r="S937" s="290"/>
      <c r="T937" s="290"/>
      <c r="U937" s="290"/>
      <c r="V937" s="290"/>
      <c r="W937" s="290"/>
      <c r="X937" s="290"/>
      <c r="Y937" s="290"/>
      <c r="Z937" s="290"/>
    </row>
    <row r="938">
      <c r="A938" s="291"/>
      <c r="B938" s="307" t="s">
        <v>827</v>
      </c>
      <c r="C938" s="299">
        <f>'Rotación'!M4</f>
        <v>31</v>
      </c>
      <c r="D938" s="289"/>
      <c r="E938" s="289"/>
      <c r="F938" s="289"/>
      <c r="G938" s="289"/>
      <c r="H938" s="289"/>
      <c r="I938" s="289"/>
      <c r="J938" s="286"/>
      <c r="K938" s="282"/>
      <c r="L938" s="282"/>
      <c r="M938" s="384"/>
      <c r="N938" s="282"/>
      <c r="O938" s="282"/>
      <c r="P938" s="290"/>
      <c r="Q938" s="290"/>
      <c r="R938" s="290"/>
      <c r="S938" s="290"/>
      <c r="T938" s="290"/>
      <c r="U938" s="290"/>
      <c r="V938" s="290"/>
      <c r="W938" s="290"/>
      <c r="X938" s="290"/>
      <c r="Y938" s="290"/>
      <c r="Z938" s="290"/>
    </row>
    <row r="939">
      <c r="A939" s="291"/>
      <c r="B939" s="311" t="s">
        <v>870</v>
      </c>
      <c r="C939" s="312">
        <f>I1045/C937</f>
        <v>380.6125951</v>
      </c>
      <c r="D939" s="289"/>
      <c r="E939" s="289"/>
      <c r="F939" s="289"/>
      <c r="G939" s="289"/>
      <c r="H939" s="289"/>
      <c r="I939" s="289"/>
      <c r="J939" s="286"/>
      <c r="K939" s="282"/>
      <c r="L939" s="282"/>
      <c r="M939" s="384"/>
      <c r="N939" s="282"/>
      <c r="O939" s="282"/>
      <c r="P939" s="290"/>
      <c r="Q939" s="290"/>
      <c r="R939" s="290"/>
      <c r="S939" s="290"/>
      <c r="T939" s="290"/>
      <c r="U939" s="290"/>
      <c r="V939" s="290"/>
      <c r="W939" s="290"/>
      <c r="X939" s="290"/>
      <c r="Y939" s="290"/>
      <c r="Z939" s="290"/>
    </row>
    <row r="940">
      <c r="A940" s="291"/>
      <c r="B940" s="311" t="s">
        <v>871</v>
      </c>
      <c r="C940" s="396">
        <f>J1045</f>
        <v>0.2264499112</v>
      </c>
      <c r="D940" s="289"/>
      <c r="E940" s="289"/>
      <c r="F940" s="289"/>
      <c r="G940" s="289"/>
      <c r="H940" s="289"/>
      <c r="I940" s="289"/>
      <c r="J940" s="286"/>
      <c r="K940" s="282"/>
      <c r="L940" s="282"/>
      <c r="M940" s="384"/>
      <c r="N940" s="282"/>
      <c r="O940" s="282"/>
      <c r="P940" s="290"/>
      <c r="Q940" s="290"/>
      <c r="R940" s="290"/>
      <c r="S940" s="290"/>
      <c r="T940" s="290"/>
      <c r="U940" s="290"/>
      <c r="V940" s="290"/>
      <c r="W940" s="290"/>
      <c r="X940" s="290"/>
      <c r="Y940" s="290"/>
      <c r="Z940" s="290"/>
    </row>
    <row r="941">
      <c r="A941" s="316"/>
      <c r="B941" s="285"/>
      <c r="C941" s="285"/>
      <c r="D941" s="287"/>
      <c r="E941" s="287"/>
      <c r="F941" s="287"/>
      <c r="G941" s="287"/>
      <c r="H941" s="287"/>
      <c r="I941" s="287"/>
      <c r="J941" s="285"/>
      <c r="K941" s="282"/>
      <c r="L941" s="282"/>
      <c r="M941" s="384"/>
      <c r="N941" s="282"/>
      <c r="O941" s="282"/>
      <c r="P941" s="290"/>
      <c r="Q941" s="290"/>
      <c r="R941" s="290"/>
      <c r="S941" s="290"/>
      <c r="T941" s="290"/>
      <c r="U941" s="290"/>
      <c r="V941" s="290"/>
      <c r="W941" s="290"/>
      <c r="X941" s="290"/>
      <c r="Y941" s="290"/>
      <c r="Z941" s="290"/>
    </row>
    <row r="942">
      <c r="A942" s="398" t="s">
        <v>707</v>
      </c>
      <c r="B942" s="399" t="s">
        <v>873</v>
      </c>
      <c r="C942" s="318" t="s">
        <v>832</v>
      </c>
      <c r="D942" s="319" t="s">
        <v>834</v>
      </c>
      <c r="E942" s="319" t="s">
        <v>835</v>
      </c>
      <c r="F942" s="319" t="s">
        <v>836</v>
      </c>
      <c r="G942" s="319" t="s">
        <v>837</v>
      </c>
      <c r="H942" s="319" t="s">
        <v>838</v>
      </c>
      <c r="I942" s="319" t="s">
        <v>839</v>
      </c>
      <c r="J942" s="318" t="s">
        <v>840</v>
      </c>
      <c r="K942" s="282"/>
      <c r="L942" s="282"/>
      <c r="M942" s="384"/>
      <c r="N942" s="282"/>
      <c r="O942" s="282"/>
      <c r="P942" s="322"/>
      <c r="Q942" s="322"/>
      <c r="R942" s="322"/>
      <c r="S942" s="322"/>
      <c r="T942" s="322"/>
      <c r="U942" s="322"/>
      <c r="V942" s="322"/>
      <c r="W942" s="322"/>
      <c r="X942" s="322"/>
      <c r="Y942" s="322"/>
      <c r="Z942" s="322"/>
    </row>
    <row r="943">
      <c r="A943" s="335" t="str">
        <f t="shared" ref="A943:B943" si="800">A15</f>
        <v>BAL-01</v>
      </c>
      <c r="B943" s="349" t="str">
        <f t="shared" si="800"/>
        <v>Kris Pinot Grigio </v>
      </c>
      <c r="C943" s="350">
        <f>13/$C$938</f>
        <v>0.4193548387</v>
      </c>
      <c r="D943" s="352">
        <f t="shared" ref="D943:D977" si="802">D15</f>
        <v>180</v>
      </c>
      <c r="E943" s="312">
        <f t="shared" ref="E943:E985" si="803">D943*C943</f>
        <v>75.48387097</v>
      </c>
      <c r="F943" s="312">
        <f>E943*C938</f>
        <v>2340</v>
      </c>
      <c r="G943" s="375">
        <f t="shared" ref="G943:G985" si="804">G15</f>
        <v>1034.482759</v>
      </c>
      <c r="H943" s="312">
        <f t="shared" ref="H943:H985" si="805">G943*C943</f>
        <v>433.8153504</v>
      </c>
      <c r="I943" s="312">
        <f>H943*C938</f>
        <v>13448.27586</v>
      </c>
      <c r="J943" s="315">
        <f t="shared" ref="J943:J1045" si="806">F943/I943</f>
        <v>0.174</v>
      </c>
      <c r="K943" s="282"/>
      <c r="L943" s="282"/>
      <c r="M943" s="384"/>
      <c r="N943" s="282"/>
      <c r="O943" s="282"/>
      <c r="P943" s="331"/>
      <c r="Q943" s="331"/>
      <c r="R943" s="331"/>
      <c r="S943" s="331"/>
      <c r="T943" s="331"/>
      <c r="U943" s="331"/>
      <c r="V943" s="331"/>
      <c r="W943" s="331"/>
      <c r="X943" s="331"/>
      <c r="Y943" s="331"/>
      <c r="Z943" s="331"/>
    </row>
    <row r="944">
      <c r="A944" s="335" t="str">
        <f t="shared" ref="A944:B944" si="801">A16</f>
        <v>BAL-02</v>
      </c>
      <c r="B944" s="349" t="str">
        <f t="shared" si="801"/>
        <v>Domaines schlumberger riesling</v>
      </c>
      <c r="C944" s="350">
        <f>12/$C$938</f>
        <v>0.3870967742</v>
      </c>
      <c r="D944" s="352">
        <f t="shared" si="802"/>
        <v>350</v>
      </c>
      <c r="E944" s="312">
        <f t="shared" si="803"/>
        <v>135.483871</v>
      </c>
      <c r="F944" s="312">
        <f>E944*C938</f>
        <v>4200</v>
      </c>
      <c r="G944" s="375">
        <f t="shared" si="804"/>
        <v>1551.724138</v>
      </c>
      <c r="H944" s="312">
        <f t="shared" si="805"/>
        <v>600.6674082</v>
      </c>
      <c r="I944" s="312">
        <f>H944*C938</f>
        <v>18620.68966</v>
      </c>
      <c r="J944" s="315">
        <f t="shared" si="806"/>
        <v>0.2255555556</v>
      </c>
      <c r="K944" s="282"/>
      <c r="L944" s="282"/>
      <c r="M944" s="384"/>
      <c r="N944" s="282"/>
      <c r="O944" s="282"/>
      <c r="P944" s="290"/>
      <c r="Q944" s="290"/>
      <c r="R944" s="290"/>
      <c r="S944" s="290"/>
      <c r="T944" s="290"/>
      <c r="U944" s="290"/>
      <c r="V944" s="290"/>
      <c r="W944" s="290"/>
      <c r="X944" s="290"/>
      <c r="Y944" s="290"/>
      <c r="Z944" s="290"/>
    </row>
    <row r="945">
      <c r="A945" s="335" t="str">
        <f t="shared" ref="A945:B945" si="807">A17</f>
        <v>BAL-03</v>
      </c>
      <c r="B945" s="349" t="str">
        <f t="shared" si="807"/>
        <v>Damana 5</v>
      </c>
      <c r="C945" s="350">
        <f>15/$C$938</f>
        <v>0.4838709677</v>
      </c>
      <c r="D945" s="352">
        <f t="shared" si="802"/>
        <v>180</v>
      </c>
      <c r="E945" s="312">
        <f t="shared" si="803"/>
        <v>87.09677419</v>
      </c>
      <c r="F945" s="312">
        <f>E945*C938</f>
        <v>2700</v>
      </c>
      <c r="G945" s="375">
        <f t="shared" si="804"/>
        <v>1120.689655</v>
      </c>
      <c r="H945" s="312">
        <f t="shared" si="805"/>
        <v>542.269188</v>
      </c>
      <c r="I945" s="312">
        <f>H945*C938</f>
        <v>16810.34483</v>
      </c>
      <c r="J945" s="315">
        <f t="shared" si="806"/>
        <v>0.1606153846</v>
      </c>
      <c r="K945" s="282"/>
      <c r="L945" s="282"/>
      <c r="M945" s="384"/>
      <c r="N945" s="282"/>
      <c r="O945" s="282"/>
      <c r="P945" s="290"/>
      <c r="Q945" s="290"/>
      <c r="R945" s="290"/>
      <c r="S945" s="290"/>
      <c r="T945" s="290"/>
      <c r="U945" s="290"/>
      <c r="V945" s="290"/>
      <c r="W945" s="290"/>
      <c r="X945" s="290"/>
      <c r="Y945" s="290"/>
      <c r="Z945" s="290"/>
    </row>
    <row r="946">
      <c r="A946" s="335" t="str">
        <f t="shared" ref="A946:B946" si="808">A18</f>
        <v>BAL-04</v>
      </c>
      <c r="B946" s="349" t="str">
        <f t="shared" si="808"/>
        <v>Charlatan </v>
      </c>
      <c r="C946" s="350">
        <f>13/$C$938</f>
        <v>0.4193548387</v>
      </c>
      <c r="D946" s="352">
        <f t="shared" si="802"/>
        <v>300</v>
      </c>
      <c r="E946" s="312">
        <f t="shared" si="803"/>
        <v>125.8064516</v>
      </c>
      <c r="F946" s="312">
        <f>E946*C938</f>
        <v>3900</v>
      </c>
      <c r="G946" s="375">
        <f t="shared" si="804"/>
        <v>1293.103448</v>
      </c>
      <c r="H946" s="312">
        <f t="shared" si="805"/>
        <v>542.269188</v>
      </c>
      <c r="I946" s="312">
        <f>H946*C938</f>
        <v>16810.34483</v>
      </c>
      <c r="J946" s="315">
        <f t="shared" si="806"/>
        <v>0.232</v>
      </c>
      <c r="K946" s="282"/>
      <c r="L946" s="282"/>
      <c r="M946" s="384"/>
      <c r="N946" s="282"/>
      <c r="O946" s="282"/>
      <c r="P946" s="290"/>
      <c r="Q946" s="290"/>
      <c r="R946" s="290"/>
      <c r="S946" s="290"/>
      <c r="T946" s="290"/>
      <c r="U946" s="290"/>
      <c r="V946" s="290"/>
      <c r="W946" s="290"/>
      <c r="X946" s="290"/>
      <c r="Y946" s="290"/>
      <c r="Z946" s="290"/>
    </row>
    <row r="947">
      <c r="A947" s="335" t="str">
        <f t="shared" ref="A947:B947" si="809">A19</f>
        <v>BAL-05</v>
      </c>
      <c r="B947" s="349" t="str">
        <f t="shared" si="809"/>
        <v>Cuvee constance rouge</v>
      </c>
      <c r="C947" s="350">
        <f>9/$C$938</f>
        <v>0.2903225806</v>
      </c>
      <c r="D947" s="352">
        <f t="shared" si="802"/>
        <v>430</v>
      </c>
      <c r="E947" s="312">
        <f t="shared" si="803"/>
        <v>124.8387097</v>
      </c>
      <c r="F947" s="312">
        <f>E947*C938</f>
        <v>3870</v>
      </c>
      <c r="G947" s="375">
        <f t="shared" si="804"/>
        <v>1810.344828</v>
      </c>
      <c r="H947" s="312">
        <f t="shared" si="805"/>
        <v>525.5839822</v>
      </c>
      <c r="I947" s="312">
        <f>H947*C938</f>
        <v>16293.10345</v>
      </c>
      <c r="J947" s="315">
        <f t="shared" si="806"/>
        <v>0.2375238095</v>
      </c>
      <c r="K947" s="282"/>
      <c r="L947" s="282"/>
      <c r="M947" s="384"/>
      <c r="N947" s="282"/>
      <c r="O947" s="282"/>
      <c r="P947" s="290"/>
      <c r="Q947" s="290"/>
      <c r="R947" s="290"/>
      <c r="S947" s="290"/>
      <c r="T947" s="290"/>
      <c r="U947" s="290"/>
      <c r="V947" s="290"/>
      <c r="W947" s="290"/>
      <c r="X947" s="290"/>
      <c r="Y947" s="290"/>
      <c r="Z947" s="290"/>
    </row>
    <row r="948">
      <c r="A948" s="335" t="str">
        <f t="shared" ref="A948:B948" si="810">A20</f>
        <v>BAL-06</v>
      </c>
      <c r="B948" s="349" t="str">
        <f t="shared" si="810"/>
        <v>Xion 2021</v>
      </c>
      <c r="C948" s="350">
        <f>12/$C$938</f>
        <v>0.3870967742</v>
      </c>
      <c r="D948" s="352">
        <f t="shared" si="802"/>
        <v>300</v>
      </c>
      <c r="E948" s="312">
        <f t="shared" si="803"/>
        <v>116.1290323</v>
      </c>
      <c r="F948" s="312">
        <f>E948*C938</f>
        <v>3600</v>
      </c>
      <c r="G948" s="375">
        <f t="shared" si="804"/>
        <v>1293.103448</v>
      </c>
      <c r="H948" s="312">
        <f t="shared" si="805"/>
        <v>500.5561735</v>
      </c>
      <c r="I948" s="312">
        <f>H948*C938</f>
        <v>15517.24138</v>
      </c>
      <c r="J948" s="315">
        <f t="shared" si="806"/>
        <v>0.232</v>
      </c>
      <c r="K948" s="282"/>
      <c r="L948" s="282"/>
      <c r="M948" s="384"/>
      <c r="N948" s="282"/>
      <c r="O948" s="282"/>
      <c r="P948" s="290"/>
      <c r="Q948" s="290"/>
      <c r="R948" s="290"/>
      <c r="S948" s="290"/>
      <c r="T948" s="290"/>
      <c r="U948" s="290"/>
      <c r="V948" s="290"/>
      <c r="W948" s="290"/>
      <c r="X948" s="290"/>
      <c r="Y948" s="290"/>
      <c r="Z948" s="290"/>
    </row>
    <row r="949">
      <c r="A949" s="335" t="str">
        <f t="shared" ref="A949:B949" si="811">A21</f>
        <v>BAL-07</v>
      </c>
      <c r="B949" s="349" t="str">
        <f t="shared" si="811"/>
        <v>Monte Xanic Selección</v>
      </c>
      <c r="C949" s="350">
        <f>10/$C$938</f>
        <v>0.3225806452</v>
      </c>
      <c r="D949" s="352">
        <f t="shared" si="802"/>
        <v>390</v>
      </c>
      <c r="E949" s="312">
        <f t="shared" si="803"/>
        <v>125.8064516</v>
      </c>
      <c r="F949" s="312">
        <f>E949*C938</f>
        <v>3900</v>
      </c>
      <c r="G949" s="375">
        <f t="shared" si="804"/>
        <v>1551.724138</v>
      </c>
      <c r="H949" s="312">
        <f t="shared" si="805"/>
        <v>500.5561735</v>
      </c>
      <c r="I949" s="312">
        <f>H949*C938</f>
        <v>15517.24138</v>
      </c>
      <c r="J949" s="315">
        <f t="shared" si="806"/>
        <v>0.2513333333</v>
      </c>
      <c r="K949" s="282"/>
      <c r="L949" s="282"/>
      <c r="M949" s="384"/>
      <c r="N949" s="282"/>
      <c r="O949" s="282"/>
      <c r="P949" s="290"/>
      <c r="Q949" s="290"/>
      <c r="R949" s="290"/>
      <c r="S949" s="290"/>
      <c r="T949" s="290"/>
      <c r="U949" s="290"/>
      <c r="V949" s="290"/>
      <c r="W949" s="290"/>
      <c r="X949" s="290"/>
      <c r="Y949" s="290"/>
      <c r="Z949" s="290"/>
    </row>
    <row r="950">
      <c r="A950" s="335" t="str">
        <f t="shared" ref="A950:B950" si="812">A22</f>
        <v>BAL-08</v>
      </c>
      <c r="B950" s="349" t="str">
        <f t="shared" si="812"/>
        <v>Matua </v>
      </c>
      <c r="C950" s="350">
        <f>19/$C$938</f>
        <v>0.6129032258</v>
      </c>
      <c r="D950" s="352">
        <f t="shared" si="802"/>
        <v>270</v>
      </c>
      <c r="E950" s="312">
        <f t="shared" si="803"/>
        <v>165.483871</v>
      </c>
      <c r="F950" s="312">
        <f>E950*C938</f>
        <v>5130</v>
      </c>
      <c r="G950" s="375">
        <f t="shared" si="804"/>
        <v>1034.482759</v>
      </c>
      <c r="H950" s="312">
        <f t="shared" si="805"/>
        <v>634.0378198</v>
      </c>
      <c r="I950" s="312">
        <f>H950*C938</f>
        <v>19655.17241</v>
      </c>
      <c r="J950" s="315">
        <f t="shared" si="806"/>
        <v>0.261</v>
      </c>
      <c r="K950" s="282"/>
      <c r="L950" s="282"/>
      <c r="M950" s="384"/>
      <c r="N950" s="282"/>
      <c r="O950" s="282"/>
      <c r="P950" s="290"/>
      <c r="Q950" s="290"/>
      <c r="R950" s="290"/>
      <c r="S950" s="290"/>
      <c r="T950" s="290"/>
      <c r="U950" s="290"/>
      <c r="V950" s="290"/>
      <c r="W950" s="290"/>
      <c r="X950" s="290"/>
      <c r="Y950" s="290"/>
      <c r="Z950" s="290"/>
    </row>
    <row r="951">
      <c r="A951" s="335" t="str">
        <f t="shared" ref="A951:B951" si="813">A23</f>
        <v>BAL-09</v>
      </c>
      <c r="B951" s="349" t="str">
        <f t="shared" si="813"/>
        <v>Coueaux bourguignons Albert Bichot</v>
      </c>
      <c r="C951" s="350">
        <f t="shared" ref="C951:C952" si="815">10/$C$938</f>
        <v>0.3225806452</v>
      </c>
      <c r="D951" s="352">
        <f t="shared" si="802"/>
        <v>280</v>
      </c>
      <c r="E951" s="312">
        <f t="shared" si="803"/>
        <v>90.32258065</v>
      </c>
      <c r="F951" s="312">
        <f>E951*C938</f>
        <v>2800</v>
      </c>
      <c r="G951" s="375">
        <f t="shared" si="804"/>
        <v>1206.896552</v>
      </c>
      <c r="H951" s="312">
        <f t="shared" si="805"/>
        <v>389.3214683</v>
      </c>
      <c r="I951" s="312">
        <f>H951*C938</f>
        <v>12068.96552</v>
      </c>
      <c r="J951" s="315">
        <f t="shared" si="806"/>
        <v>0.232</v>
      </c>
      <c r="K951" s="282"/>
      <c r="L951" s="282"/>
      <c r="M951" s="384"/>
      <c r="N951" s="282"/>
      <c r="O951" s="282"/>
      <c r="P951" s="290"/>
      <c r="Q951" s="290"/>
      <c r="R951" s="290"/>
      <c r="S951" s="290"/>
      <c r="T951" s="290"/>
      <c r="U951" s="290"/>
      <c r="V951" s="290"/>
      <c r="W951" s="290"/>
      <c r="X951" s="290"/>
      <c r="Y951" s="290"/>
      <c r="Z951" s="290"/>
    </row>
    <row r="952">
      <c r="A952" s="335" t="str">
        <f t="shared" ref="A952:B952" si="814">A24</f>
        <v>BAL-10</v>
      </c>
      <c r="B952" s="349" t="str">
        <f t="shared" si="814"/>
        <v>Corral de campanas</v>
      </c>
      <c r="C952" s="350">
        <f t="shared" si="815"/>
        <v>0.3225806452</v>
      </c>
      <c r="D952" s="352">
        <f t="shared" si="802"/>
        <v>430</v>
      </c>
      <c r="E952" s="312">
        <f t="shared" si="803"/>
        <v>138.7096774</v>
      </c>
      <c r="F952" s="312">
        <f>E952*C938</f>
        <v>4300</v>
      </c>
      <c r="G952" s="375">
        <f t="shared" si="804"/>
        <v>1637.931034</v>
      </c>
      <c r="H952" s="312">
        <f t="shared" si="805"/>
        <v>528.3648498</v>
      </c>
      <c r="I952" s="312">
        <f>H952*C938</f>
        <v>16379.31034</v>
      </c>
      <c r="J952" s="315">
        <f t="shared" si="806"/>
        <v>0.2625263158</v>
      </c>
      <c r="K952" s="282"/>
      <c r="L952" s="282"/>
      <c r="M952" s="384"/>
      <c r="N952" s="282"/>
      <c r="O952" s="282"/>
      <c r="P952" s="290"/>
      <c r="Q952" s="290"/>
      <c r="R952" s="290"/>
      <c r="S952" s="290"/>
      <c r="T952" s="290"/>
      <c r="U952" s="290"/>
      <c r="V952" s="290"/>
      <c r="W952" s="290"/>
      <c r="X952" s="290"/>
      <c r="Y952" s="290"/>
      <c r="Z952" s="290"/>
    </row>
    <row r="953">
      <c r="A953" s="335" t="str">
        <f t="shared" ref="A953:B953" si="816">A25</f>
        <v>BAL-11</v>
      </c>
      <c r="B953" s="349" t="str">
        <f t="shared" si="816"/>
        <v>Cerveza Corona</v>
      </c>
      <c r="C953" s="325">
        <v>3.0</v>
      </c>
      <c r="D953" s="352">
        <f t="shared" si="802"/>
        <v>14</v>
      </c>
      <c r="E953" s="312">
        <f t="shared" si="803"/>
        <v>42</v>
      </c>
      <c r="F953" s="312">
        <f>E953*C938</f>
        <v>1302</v>
      </c>
      <c r="G953" s="375">
        <f t="shared" si="804"/>
        <v>60.34482759</v>
      </c>
      <c r="H953" s="312">
        <f t="shared" si="805"/>
        <v>181.0344828</v>
      </c>
      <c r="I953" s="312">
        <f>H953*C938</f>
        <v>5612.068966</v>
      </c>
      <c r="J953" s="315">
        <f t="shared" si="806"/>
        <v>0.232</v>
      </c>
      <c r="K953" s="282"/>
      <c r="L953" s="282"/>
      <c r="M953" s="384"/>
      <c r="N953" s="282"/>
      <c r="O953" s="282"/>
      <c r="P953" s="290"/>
      <c r="Q953" s="290"/>
      <c r="R953" s="290"/>
      <c r="S953" s="290"/>
      <c r="T953" s="290"/>
      <c r="U953" s="290"/>
      <c r="V953" s="290"/>
      <c r="W953" s="290"/>
      <c r="X953" s="290"/>
      <c r="Y953" s="290"/>
      <c r="Z953" s="290"/>
    </row>
    <row r="954">
      <c r="A954" s="335" t="str">
        <f t="shared" ref="A954:B954" si="817">A26</f>
        <v>BAL-12</v>
      </c>
      <c r="B954" s="349" t="str">
        <f t="shared" si="817"/>
        <v>Cerveza Victoria</v>
      </c>
      <c r="C954" s="325">
        <v>4.0</v>
      </c>
      <c r="D954" s="352">
        <f t="shared" si="802"/>
        <v>14</v>
      </c>
      <c r="E954" s="312">
        <f t="shared" si="803"/>
        <v>56</v>
      </c>
      <c r="F954" s="312">
        <f>E954*C938</f>
        <v>1736</v>
      </c>
      <c r="G954" s="375">
        <f t="shared" si="804"/>
        <v>60.34482759</v>
      </c>
      <c r="H954" s="312">
        <f t="shared" si="805"/>
        <v>241.3793103</v>
      </c>
      <c r="I954" s="312">
        <f>H954*C938</f>
        <v>7482.758621</v>
      </c>
      <c r="J954" s="315">
        <f t="shared" si="806"/>
        <v>0.232</v>
      </c>
      <c r="K954" s="282"/>
      <c r="L954" s="282"/>
      <c r="M954" s="384"/>
      <c r="N954" s="282"/>
      <c r="O954" s="282"/>
      <c r="P954" s="290"/>
      <c r="Q954" s="290"/>
      <c r="R954" s="290"/>
      <c r="S954" s="290"/>
      <c r="T954" s="290"/>
      <c r="U954" s="290"/>
      <c r="V954" s="290"/>
      <c r="W954" s="290"/>
      <c r="X954" s="290"/>
      <c r="Y954" s="290"/>
      <c r="Z954" s="290"/>
    </row>
    <row r="955">
      <c r="A955" s="335" t="str">
        <f t="shared" ref="A955:B955" si="818">A27</f>
        <v>BAL-13</v>
      </c>
      <c r="B955" s="349" t="str">
        <f t="shared" si="818"/>
        <v>Modelo Especial</v>
      </c>
      <c r="C955" s="325">
        <v>4.0</v>
      </c>
      <c r="D955" s="352">
        <f t="shared" si="802"/>
        <v>12</v>
      </c>
      <c r="E955" s="312">
        <f t="shared" si="803"/>
        <v>48</v>
      </c>
      <c r="F955" s="312">
        <f>E955*C938</f>
        <v>1488</v>
      </c>
      <c r="G955" s="375">
        <f t="shared" si="804"/>
        <v>60.34482759</v>
      </c>
      <c r="H955" s="312">
        <f t="shared" si="805"/>
        <v>241.3793103</v>
      </c>
      <c r="I955" s="312">
        <f>H955*C938</f>
        <v>7482.758621</v>
      </c>
      <c r="J955" s="315">
        <f t="shared" si="806"/>
        <v>0.1988571429</v>
      </c>
      <c r="K955" s="282"/>
      <c r="L955" s="282"/>
      <c r="M955" s="384"/>
      <c r="N955" s="282"/>
      <c r="O955" s="282"/>
      <c r="P955" s="290"/>
      <c r="Q955" s="290"/>
      <c r="R955" s="290"/>
      <c r="S955" s="290"/>
      <c r="T955" s="290"/>
      <c r="U955" s="290"/>
      <c r="V955" s="290"/>
      <c r="W955" s="290"/>
      <c r="X955" s="290"/>
      <c r="Y955" s="290"/>
      <c r="Z955" s="290"/>
    </row>
    <row r="956">
      <c r="A956" s="335" t="str">
        <f t="shared" ref="A956:B956" si="819">A28</f>
        <v>BAL-14</v>
      </c>
      <c r="B956" s="349" t="str">
        <f t="shared" si="819"/>
        <v>Negra Modelo</v>
      </c>
      <c r="C956" s="325">
        <v>3.0</v>
      </c>
      <c r="D956" s="352">
        <f t="shared" si="802"/>
        <v>12</v>
      </c>
      <c r="E956" s="312">
        <f t="shared" si="803"/>
        <v>36</v>
      </c>
      <c r="F956" s="312">
        <f>E956*C938</f>
        <v>1116</v>
      </c>
      <c r="G956" s="375">
        <f t="shared" si="804"/>
        <v>60.34482759</v>
      </c>
      <c r="H956" s="312">
        <f t="shared" si="805"/>
        <v>181.0344828</v>
      </c>
      <c r="I956" s="312">
        <f>H956*C938</f>
        <v>5612.068966</v>
      </c>
      <c r="J956" s="315">
        <f t="shared" si="806"/>
        <v>0.1988571429</v>
      </c>
      <c r="K956" s="282"/>
      <c r="L956" s="282"/>
      <c r="M956" s="384"/>
      <c r="N956" s="282"/>
      <c r="O956" s="282"/>
      <c r="P956" s="290"/>
      <c r="Q956" s="290"/>
      <c r="R956" s="290"/>
      <c r="S956" s="290"/>
      <c r="T956" s="290"/>
      <c r="U956" s="290"/>
      <c r="V956" s="290"/>
      <c r="W956" s="290"/>
      <c r="X956" s="290"/>
      <c r="Y956" s="290"/>
      <c r="Z956" s="290"/>
    </row>
    <row r="957">
      <c r="A957" s="335" t="str">
        <f t="shared" ref="A957:B957" si="820">A29</f>
        <v>BAL-15</v>
      </c>
      <c r="B957" s="349" t="str">
        <f t="shared" si="820"/>
        <v>Hofbrau Schwarze</v>
      </c>
      <c r="C957" s="350">
        <f>23/$C$938</f>
        <v>0.7419354839</v>
      </c>
      <c r="D957" s="352">
        <f t="shared" si="802"/>
        <v>50</v>
      </c>
      <c r="E957" s="312">
        <f t="shared" si="803"/>
        <v>37.09677419</v>
      </c>
      <c r="F957" s="312">
        <f>E957*C938</f>
        <v>1150</v>
      </c>
      <c r="G957" s="375">
        <f t="shared" si="804"/>
        <v>163.7931034</v>
      </c>
      <c r="H957" s="312">
        <f t="shared" si="805"/>
        <v>121.5239155</v>
      </c>
      <c r="I957" s="312">
        <f>H957*C938</f>
        <v>3767.241379</v>
      </c>
      <c r="J957" s="315">
        <f t="shared" si="806"/>
        <v>0.3052631579</v>
      </c>
      <c r="K957" s="282"/>
      <c r="L957" s="282"/>
      <c r="M957" s="384"/>
      <c r="N957" s="282"/>
      <c r="O957" s="282"/>
      <c r="P957" s="290"/>
      <c r="Q957" s="290"/>
      <c r="R957" s="290"/>
      <c r="S957" s="290"/>
      <c r="T957" s="290"/>
      <c r="U957" s="290"/>
      <c r="V957" s="290"/>
      <c r="W957" s="290"/>
      <c r="X957" s="290"/>
      <c r="Y957" s="290"/>
      <c r="Z957" s="290"/>
    </row>
    <row r="958">
      <c r="A958" s="335" t="str">
        <f t="shared" ref="A958:B958" si="821">A30</f>
        <v>BAL-16</v>
      </c>
      <c r="B958" s="349" t="str">
        <f t="shared" si="821"/>
        <v>Paulaner Weissbier Dunkel</v>
      </c>
      <c r="C958" s="350">
        <f>22/$C$938</f>
        <v>0.7096774194</v>
      </c>
      <c r="D958" s="352">
        <f t="shared" si="802"/>
        <v>50</v>
      </c>
      <c r="E958" s="312">
        <f t="shared" si="803"/>
        <v>35.48387097</v>
      </c>
      <c r="F958" s="312">
        <f>E958*C938</f>
        <v>1100</v>
      </c>
      <c r="G958" s="375">
        <f t="shared" si="804"/>
        <v>163.7931034</v>
      </c>
      <c r="H958" s="312">
        <f t="shared" si="805"/>
        <v>116.240267</v>
      </c>
      <c r="I958" s="312">
        <f>H958*C938</f>
        <v>3603.448276</v>
      </c>
      <c r="J958" s="315">
        <f t="shared" si="806"/>
        <v>0.3052631579</v>
      </c>
      <c r="K958" s="282"/>
      <c r="L958" s="282"/>
      <c r="M958" s="384"/>
      <c r="N958" s="282"/>
      <c r="O958" s="282"/>
      <c r="P958" s="331"/>
      <c r="Q958" s="331"/>
      <c r="R958" s="331"/>
      <c r="S958" s="331"/>
      <c r="T958" s="331"/>
      <c r="U958" s="331"/>
      <c r="V958" s="331"/>
      <c r="W958" s="331"/>
      <c r="X958" s="331"/>
      <c r="Y958" s="331"/>
      <c r="Z958" s="331"/>
    </row>
    <row r="959">
      <c r="A959" s="335" t="str">
        <f t="shared" ref="A959:B959" si="822">A31</f>
        <v>BAL-17</v>
      </c>
      <c r="B959" s="349" t="str">
        <f t="shared" si="822"/>
        <v>Leffe Brune </v>
      </c>
      <c r="C959" s="350">
        <f>25/$C$938</f>
        <v>0.8064516129</v>
      </c>
      <c r="D959" s="352">
        <f t="shared" si="802"/>
        <v>27</v>
      </c>
      <c r="E959" s="312">
        <f t="shared" si="803"/>
        <v>21.77419355</v>
      </c>
      <c r="F959" s="312">
        <f>E959*C938</f>
        <v>675</v>
      </c>
      <c r="G959" s="375">
        <f t="shared" si="804"/>
        <v>94.82758621</v>
      </c>
      <c r="H959" s="312">
        <f t="shared" si="805"/>
        <v>76.47385984</v>
      </c>
      <c r="I959" s="312">
        <f>H959*C938</f>
        <v>2370.689655</v>
      </c>
      <c r="J959" s="315">
        <f t="shared" si="806"/>
        <v>0.2847272727</v>
      </c>
      <c r="K959" s="282"/>
      <c r="L959" s="282"/>
      <c r="M959" s="384"/>
      <c r="N959" s="282"/>
      <c r="O959" s="282"/>
      <c r="P959" s="290"/>
      <c r="Q959" s="290"/>
      <c r="R959" s="290"/>
      <c r="S959" s="290"/>
      <c r="T959" s="290"/>
      <c r="U959" s="290"/>
      <c r="V959" s="290"/>
      <c r="W959" s="290"/>
      <c r="X959" s="290"/>
      <c r="Y959" s="290"/>
      <c r="Z959" s="290"/>
    </row>
    <row r="960">
      <c r="A960" s="335" t="str">
        <f t="shared" ref="A960:B960" si="823">A32</f>
        <v>BAL-18</v>
      </c>
      <c r="B960" s="349" t="str">
        <f t="shared" si="823"/>
        <v>Pueblito Hercules </v>
      </c>
      <c r="C960" s="350">
        <f>18/$C$938</f>
        <v>0.5806451613</v>
      </c>
      <c r="D960" s="352">
        <f t="shared" si="802"/>
        <v>45</v>
      </c>
      <c r="E960" s="312">
        <f t="shared" si="803"/>
        <v>26.12903226</v>
      </c>
      <c r="F960" s="312">
        <f>E960*C938</f>
        <v>810</v>
      </c>
      <c r="G960" s="375">
        <f t="shared" si="804"/>
        <v>155.1724138</v>
      </c>
      <c r="H960" s="312">
        <f t="shared" si="805"/>
        <v>90.10011123</v>
      </c>
      <c r="I960" s="312">
        <f>H960*C938</f>
        <v>2793.103448</v>
      </c>
      <c r="J960" s="315">
        <f t="shared" si="806"/>
        <v>0.29</v>
      </c>
      <c r="K960" s="282"/>
      <c r="L960" s="282"/>
      <c r="M960" s="384"/>
      <c r="N960" s="282"/>
      <c r="O960" s="282"/>
      <c r="P960" s="290"/>
      <c r="Q960" s="290"/>
      <c r="R960" s="290"/>
      <c r="S960" s="290"/>
      <c r="T960" s="290"/>
      <c r="U960" s="290"/>
      <c r="V960" s="290"/>
      <c r="W960" s="290"/>
      <c r="X960" s="290"/>
      <c r="Y960" s="290"/>
      <c r="Z960" s="290"/>
    </row>
    <row r="961">
      <c r="A961" s="335" t="str">
        <f t="shared" ref="A961:B961" si="824">A33</f>
        <v>BAL-19</v>
      </c>
      <c r="B961" s="349" t="str">
        <f t="shared" si="824"/>
        <v>Colimita </v>
      </c>
      <c r="C961" s="350">
        <f t="shared" ref="C961:C962" si="826">22/$C$938</f>
        <v>0.7096774194</v>
      </c>
      <c r="D961" s="352">
        <f t="shared" si="802"/>
        <v>26</v>
      </c>
      <c r="E961" s="312">
        <f t="shared" si="803"/>
        <v>18.4516129</v>
      </c>
      <c r="F961" s="312">
        <f>E961*C938</f>
        <v>572</v>
      </c>
      <c r="G961" s="375">
        <f t="shared" si="804"/>
        <v>86.20689655</v>
      </c>
      <c r="H961" s="312">
        <f t="shared" si="805"/>
        <v>61.17908788</v>
      </c>
      <c r="I961" s="312">
        <f>H961*C938</f>
        <v>1896.551724</v>
      </c>
      <c r="J961" s="315">
        <f t="shared" si="806"/>
        <v>0.3016</v>
      </c>
      <c r="K961" s="282"/>
      <c r="L961" s="282"/>
      <c r="M961" s="384"/>
      <c r="N961" s="282"/>
      <c r="O961" s="282"/>
      <c r="P961" s="290"/>
      <c r="Q961" s="290"/>
      <c r="R961" s="290"/>
      <c r="S961" s="290"/>
      <c r="T961" s="290"/>
      <c r="U961" s="290"/>
      <c r="V961" s="290"/>
      <c r="W961" s="290"/>
      <c r="X961" s="290"/>
      <c r="Y961" s="290"/>
      <c r="Z961" s="290"/>
    </row>
    <row r="962">
      <c r="A962" s="335" t="str">
        <f t="shared" ref="A962:B962" si="825">A34</f>
        <v>BAL-20</v>
      </c>
      <c r="B962" s="349" t="str">
        <f t="shared" si="825"/>
        <v>Insurgente rompe olas IPA</v>
      </c>
      <c r="C962" s="350">
        <f t="shared" si="826"/>
        <v>0.7096774194</v>
      </c>
      <c r="D962" s="352">
        <f t="shared" si="802"/>
        <v>30</v>
      </c>
      <c r="E962" s="312">
        <f t="shared" si="803"/>
        <v>21.29032258</v>
      </c>
      <c r="F962" s="312">
        <f>E962*C938</f>
        <v>660</v>
      </c>
      <c r="G962" s="375">
        <f t="shared" si="804"/>
        <v>99.13793103</v>
      </c>
      <c r="H962" s="312">
        <f t="shared" si="805"/>
        <v>70.35595106</v>
      </c>
      <c r="I962" s="312">
        <f>H962*C938</f>
        <v>2181.034483</v>
      </c>
      <c r="J962" s="315">
        <f t="shared" si="806"/>
        <v>0.3026086957</v>
      </c>
      <c r="K962" s="282"/>
      <c r="L962" s="282"/>
      <c r="M962" s="384"/>
      <c r="N962" s="282"/>
      <c r="O962" s="282"/>
      <c r="P962" s="290"/>
      <c r="Q962" s="290"/>
      <c r="R962" s="290"/>
      <c r="S962" s="290"/>
      <c r="T962" s="290"/>
      <c r="U962" s="290"/>
      <c r="V962" s="290"/>
      <c r="W962" s="290"/>
      <c r="X962" s="290"/>
      <c r="Y962" s="290"/>
      <c r="Z962" s="290"/>
    </row>
    <row r="963">
      <c r="A963" s="335" t="str">
        <f t="shared" ref="A963:B963" si="827">A35</f>
        <v>BNA-01</v>
      </c>
      <c r="B963" s="349" t="str">
        <f t="shared" si="827"/>
        <v>Coca Cola</v>
      </c>
      <c r="C963" s="325">
        <v>5.0</v>
      </c>
      <c r="D963" s="352">
        <f t="shared" si="802"/>
        <v>17</v>
      </c>
      <c r="E963" s="312">
        <f t="shared" si="803"/>
        <v>85</v>
      </c>
      <c r="F963" s="312">
        <f>E963*C938</f>
        <v>2635</v>
      </c>
      <c r="G963" s="375">
        <f t="shared" si="804"/>
        <v>56.03448276</v>
      </c>
      <c r="H963" s="312">
        <f t="shared" si="805"/>
        <v>280.1724138</v>
      </c>
      <c r="I963" s="312">
        <f>H963*C938</f>
        <v>8685.344828</v>
      </c>
      <c r="J963" s="315">
        <f t="shared" si="806"/>
        <v>0.3033846154</v>
      </c>
      <c r="K963" s="282"/>
      <c r="L963" s="282"/>
      <c r="M963" s="384"/>
      <c r="N963" s="282"/>
      <c r="O963" s="282"/>
      <c r="P963" s="290"/>
      <c r="Q963" s="290"/>
      <c r="R963" s="290"/>
      <c r="S963" s="290"/>
      <c r="T963" s="290"/>
      <c r="U963" s="290"/>
      <c r="V963" s="290"/>
      <c r="W963" s="290"/>
      <c r="X963" s="290"/>
      <c r="Y963" s="290"/>
      <c r="Z963" s="290"/>
    </row>
    <row r="964">
      <c r="A964" s="335" t="str">
        <f t="shared" ref="A964:B964" si="828">A36</f>
        <v>BNA-02</v>
      </c>
      <c r="B964" s="349" t="str">
        <f t="shared" si="828"/>
        <v>Coca Cola Zero</v>
      </c>
      <c r="C964" s="325">
        <v>3.0</v>
      </c>
      <c r="D964" s="352">
        <f t="shared" si="802"/>
        <v>17</v>
      </c>
      <c r="E964" s="312">
        <f t="shared" si="803"/>
        <v>51</v>
      </c>
      <c r="F964" s="312">
        <f>E964*C938</f>
        <v>1581</v>
      </c>
      <c r="G964" s="375">
        <f t="shared" si="804"/>
        <v>56.03448276</v>
      </c>
      <c r="H964" s="312">
        <f t="shared" si="805"/>
        <v>168.1034483</v>
      </c>
      <c r="I964" s="312">
        <f>H964*C938</f>
        <v>5211.206897</v>
      </c>
      <c r="J964" s="315">
        <f t="shared" si="806"/>
        <v>0.3033846154</v>
      </c>
      <c r="K964" s="282"/>
      <c r="L964" s="282"/>
      <c r="M964" s="384"/>
      <c r="N964" s="282"/>
      <c r="O964" s="282"/>
      <c r="P964" s="290"/>
      <c r="Q964" s="290"/>
      <c r="R964" s="290"/>
      <c r="S964" s="290"/>
      <c r="T964" s="290"/>
      <c r="U964" s="290"/>
      <c r="V964" s="290"/>
      <c r="W964" s="290"/>
      <c r="X964" s="290"/>
      <c r="Y964" s="290"/>
      <c r="Z964" s="290"/>
    </row>
    <row r="965">
      <c r="A965" s="335" t="str">
        <f t="shared" ref="A965:B965" si="829">A37</f>
        <v>BNA-03</v>
      </c>
      <c r="B965" s="349" t="str">
        <f t="shared" si="829"/>
        <v>Coca Cola Light</v>
      </c>
      <c r="C965" s="325">
        <v>3.0</v>
      </c>
      <c r="D965" s="352">
        <f t="shared" si="802"/>
        <v>17</v>
      </c>
      <c r="E965" s="312">
        <f t="shared" si="803"/>
        <v>51</v>
      </c>
      <c r="F965" s="312">
        <f>E965*C938</f>
        <v>1581</v>
      </c>
      <c r="G965" s="375">
        <f t="shared" si="804"/>
        <v>56.03448276</v>
      </c>
      <c r="H965" s="312">
        <f t="shared" si="805"/>
        <v>168.1034483</v>
      </c>
      <c r="I965" s="312">
        <f>H965*C938</f>
        <v>5211.206897</v>
      </c>
      <c r="J965" s="315">
        <f t="shared" si="806"/>
        <v>0.3033846154</v>
      </c>
      <c r="K965" s="282"/>
      <c r="L965" s="282"/>
      <c r="M965" s="384"/>
      <c r="N965" s="282"/>
      <c r="O965" s="282"/>
      <c r="P965" s="290"/>
      <c r="Q965" s="290"/>
      <c r="R965" s="290"/>
      <c r="S965" s="290"/>
      <c r="T965" s="290"/>
      <c r="U965" s="290"/>
      <c r="V965" s="290"/>
      <c r="W965" s="290"/>
      <c r="X965" s="290"/>
      <c r="Y965" s="290"/>
      <c r="Z965" s="290"/>
    </row>
    <row r="966">
      <c r="A966" s="335" t="str">
        <f t="shared" ref="A966:B966" si="830">A38</f>
        <v>BNA-04</v>
      </c>
      <c r="B966" s="349" t="str">
        <f t="shared" si="830"/>
        <v>Sidral</v>
      </c>
      <c r="C966" s="325">
        <v>2.0</v>
      </c>
      <c r="D966" s="352">
        <f t="shared" si="802"/>
        <v>15</v>
      </c>
      <c r="E966" s="312">
        <f t="shared" si="803"/>
        <v>30</v>
      </c>
      <c r="F966" s="312">
        <f>E966*C938</f>
        <v>930</v>
      </c>
      <c r="G966" s="375">
        <f t="shared" si="804"/>
        <v>56.03448276</v>
      </c>
      <c r="H966" s="312">
        <f t="shared" si="805"/>
        <v>112.0689655</v>
      </c>
      <c r="I966" s="312">
        <f>H966*C938</f>
        <v>3474.137931</v>
      </c>
      <c r="J966" s="315">
        <f t="shared" si="806"/>
        <v>0.2676923077</v>
      </c>
      <c r="K966" s="282"/>
      <c r="L966" s="282"/>
      <c r="M966" s="384"/>
      <c r="N966" s="282"/>
      <c r="O966" s="282"/>
      <c r="P966" s="290"/>
      <c r="Q966" s="290"/>
      <c r="R966" s="290"/>
      <c r="S966" s="290"/>
      <c r="T966" s="290"/>
      <c r="U966" s="290"/>
      <c r="V966" s="290"/>
      <c r="W966" s="290"/>
      <c r="X966" s="290"/>
      <c r="Y966" s="290"/>
      <c r="Z966" s="290"/>
    </row>
    <row r="967">
      <c r="A967" s="335" t="str">
        <f t="shared" ref="A967:B967" si="831">A39</f>
        <v>BNA-05</v>
      </c>
      <c r="B967" s="349" t="str">
        <f t="shared" si="831"/>
        <v>Sprite</v>
      </c>
      <c r="C967" s="350">
        <f t="shared" ref="C967:C968" si="833">27/$C$938</f>
        <v>0.8709677419</v>
      </c>
      <c r="D967" s="352">
        <f t="shared" si="802"/>
        <v>16</v>
      </c>
      <c r="E967" s="312">
        <f t="shared" si="803"/>
        <v>13.93548387</v>
      </c>
      <c r="F967" s="312">
        <f>E967*C938</f>
        <v>432</v>
      </c>
      <c r="G967" s="375">
        <f t="shared" si="804"/>
        <v>56.03448276</v>
      </c>
      <c r="H967" s="312">
        <f t="shared" si="805"/>
        <v>48.80422692</v>
      </c>
      <c r="I967" s="312">
        <f>H967*C938</f>
        <v>1512.931034</v>
      </c>
      <c r="J967" s="315">
        <f t="shared" si="806"/>
        <v>0.2855384615</v>
      </c>
      <c r="K967" s="282"/>
      <c r="L967" s="282"/>
      <c r="M967" s="384"/>
      <c r="N967" s="282"/>
      <c r="O967" s="282"/>
      <c r="P967" s="290"/>
      <c r="Q967" s="290"/>
      <c r="R967" s="290"/>
      <c r="S967" s="290"/>
      <c r="T967" s="290"/>
      <c r="U967" s="290"/>
      <c r="V967" s="290"/>
      <c r="W967" s="290"/>
      <c r="X967" s="290"/>
      <c r="Y967" s="290"/>
      <c r="Z967" s="290"/>
    </row>
    <row r="968">
      <c r="A968" s="335" t="str">
        <f t="shared" ref="A968:B968" si="832">A40</f>
        <v>BNA-06</v>
      </c>
      <c r="B968" s="349" t="str">
        <f t="shared" si="832"/>
        <v>Fresca</v>
      </c>
      <c r="C968" s="350">
        <f t="shared" si="833"/>
        <v>0.8709677419</v>
      </c>
      <c r="D968" s="352">
        <f t="shared" si="802"/>
        <v>15</v>
      </c>
      <c r="E968" s="312">
        <f t="shared" si="803"/>
        <v>13.06451613</v>
      </c>
      <c r="F968" s="312">
        <f>E968*C938</f>
        <v>405</v>
      </c>
      <c r="G968" s="375">
        <f t="shared" si="804"/>
        <v>56.03448276</v>
      </c>
      <c r="H968" s="312">
        <f t="shared" si="805"/>
        <v>48.80422692</v>
      </c>
      <c r="I968" s="312">
        <f>H968*C938</f>
        <v>1512.931034</v>
      </c>
      <c r="J968" s="315">
        <f t="shared" si="806"/>
        <v>0.2676923077</v>
      </c>
      <c r="K968" s="282"/>
      <c r="L968" s="282"/>
      <c r="M968" s="384"/>
      <c r="N968" s="282"/>
      <c r="O968" s="282"/>
      <c r="P968" s="290"/>
      <c r="Q968" s="290"/>
      <c r="R968" s="290"/>
      <c r="S968" s="290"/>
      <c r="T968" s="290"/>
      <c r="U968" s="290"/>
      <c r="V968" s="290"/>
      <c r="W968" s="290"/>
      <c r="X968" s="290"/>
      <c r="Y968" s="290"/>
      <c r="Z968" s="290"/>
    </row>
    <row r="969">
      <c r="A969" s="335" t="str">
        <f t="shared" ref="A969:B969" si="834">A41</f>
        <v>BNA-07</v>
      </c>
      <c r="B969" s="349" t="str">
        <f t="shared" si="834"/>
        <v>Fanta</v>
      </c>
      <c r="C969" s="350">
        <f>16/$C$938</f>
        <v>0.5161290323</v>
      </c>
      <c r="D969" s="352">
        <f t="shared" si="802"/>
        <v>16</v>
      </c>
      <c r="E969" s="312">
        <f t="shared" si="803"/>
        <v>8.258064516</v>
      </c>
      <c r="F969" s="312">
        <f>E969*C938</f>
        <v>256</v>
      </c>
      <c r="G969" s="375">
        <f t="shared" si="804"/>
        <v>56.03448276</v>
      </c>
      <c r="H969" s="312">
        <f t="shared" si="805"/>
        <v>28.92102336</v>
      </c>
      <c r="I969" s="312">
        <f>H969*C938</f>
        <v>896.5517241</v>
      </c>
      <c r="J969" s="315">
        <f t="shared" si="806"/>
        <v>0.2855384615</v>
      </c>
      <c r="K969" s="282"/>
      <c r="L969" s="282"/>
      <c r="M969" s="384"/>
      <c r="N969" s="282"/>
      <c r="O969" s="282"/>
      <c r="P969" s="290"/>
      <c r="Q969" s="290"/>
      <c r="R969" s="290"/>
      <c r="S969" s="290"/>
      <c r="T969" s="290"/>
      <c r="U969" s="290"/>
      <c r="V969" s="290"/>
      <c r="W969" s="290"/>
      <c r="X969" s="290"/>
      <c r="Y969" s="290"/>
      <c r="Z969" s="290"/>
    </row>
    <row r="970">
      <c r="A970" s="335" t="str">
        <f t="shared" ref="A970:B970" si="835">A42</f>
        <v>BNA-08</v>
      </c>
      <c r="B970" s="349" t="str">
        <f t="shared" si="835"/>
        <v>Agua embotellada Ciel</v>
      </c>
      <c r="C970" s="350">
        <f>27/$C$938</f>
        <v>0.8709677419</v>
      </c>
      <c r="D970" s="352">
        <f t="shared" si="802"/>
        <v>8</v>
      </c>
      <c r="E970" s="312">
        <f t="shared" si="803"/>
        <v>6.967741935</v>
      </c>
      <c r="F970" s="312">
        <f>E970*C938</f>
        <v>216</v>
      </c>
      <c r="G970" s="375">
        <f t="shared" si="804"/>
        <v>43.10344828</v>
      </c>
      <c r="H970" s="312">
        <f t="shared" si="805"/>
        <v>37.54171301</v>
      </c>
      <c r="I970" s="312">
        <f>H970*C938</f>
        <v>1163.793103</v>
      </c>
      <c r="J970" s="315">
        <f t="shared" si="806"/>
        <v>0.1856</v>
      </c>
      <c r="K970" s="282"/>
      <c r="L970" s="282"/>
      <c r="M970" s="384"/>
      <c r="N970" s="282"/>
      <c r="O970" s="282"/>
      <c r="P970" s="290"/>
      <c r="Q970" s="290"/>
      <c r="R970" s="290"/>
      <c r="S970" s="290"/>
      <c r="T970" s="290"/>
      <c r="U970" s="290"/>
      <c r="V970" s="290"/>
      <c r="W970" s="290"/>
      <c r="X970" s="290"/>
      <c r="Y970" s="290"/>
      <c r="Z970" s="290"/>
    </row>
    <row r="971">
      <c r="A971" s="335" t="str">
        <f t="shared" ref="A971:B971" si="836">A43</f>
        <v>BNA-09</v>
      </c>
      <c r="B971" s="349" t="str">
        <f t="shared" si="836"/>
        <v>Ciel Mineral</v>
      </c>
      <c r="C971" s="325">
        <v>3.0</v>
      </c>
      <c r="D971" s="352">
        <f t="shared" si="802"/>
        <v>14</v>
      </c>
      <c r="E971" s="312">
        <f t="shared" si="803"/>
        <v>42</v>
      </c>
      <c r="F971" s="312">
        <f>E971*C938</f>
        <v>1302</v>
      </c>
      <c r="G971" s="375">
        <f t="shared" si="804"/>
        <v>51.72413793</v>
      </c>
      <c r="H971" s="312">
        <f t="shared" si="805"/>
        <v>155.1724138</v>
      </c>
      <c r="I971" s="312">
        <f>H971*C938</f>
        <v>4810.344828</v>
      </c>
      <c r="J971" s="315">
        <f t="shared" si="806"/>
        <v>0.2706666667</v>
      </c>
      <c r="K971" s="282"/>
      <c r="L971" s="282"/>
      <c r="M971" s="384"/>
      <c r="N971" s="282"/>
      <c r="O971" s="282"/>
      <c r="P971" s="290"/>
      <c r="Q971" s="290"/>
      <c r="R971" s="290"/>
      <c r="S971" s="290"/>
      <c r="T971" s="290"/>
      <c r="U971" s="290"/>
      <c r="V971" s="290"/>
      <c r="W971" s="290"/>
      <c r="X971" s="290"/>
      <c r="Y971" s="290"/>
      <c r="Z971" s="290"/>
    </row>
    <row r="972">
      <c r="A972" s="335" t="str">
        <f t="shared" ref="A972:B972" si="837">A44</f>
        <v>BNA-10</v>
      </c>
      <c r="B972" s="349" t="str">
        <f t="shared" si="837"/>
        <v>Topo Chico</v>
      </c>
      <c r="C972" s="325">
        <v>4.0</v>
      </c>
      <c r="D972" s="352">
        <f t="shared" si="802"/>
        <v>15</v>
      </c>
      <c r="E972" s="312">
        <f t="shared" si="803"/>
        <v>60</v>
      </c>
      <c r="F972" s="312">
        <f>E972*C938</f>
        <v>1860</v>
      </c>
      <c r="G972" s="375">
        <f t="shared" si="804"/>
        <v>51.72413793</v>
      </c>
      <c r="H972" s="312">
        <f t="shared" si="805"/>
        <v>206.8965517</v>
      </c>
      <c r="I972" s="312">
        <f>H972*C938</f>
        <v>6413.793103</v>
      </c>
      <c r="J972" s="315">
        <f t="shared" si="806"/>
        <v>0.29</v>
      </c>
      <c r="K972" s="282"/>
      <c r="L972" s="282"/>
      <c r="M972" s="384"/>
      <c r="N972" s="282"/>
      <c r="O972" s="282"/>
      <c r="P972" s="290"/>
      <c r="Q972" s="290"/>
      <c r="R972" s="290"/>
      <c r="S972" s="290"/>
      <c r="T972" s="290"/>
      <c r="U972" s="290"/>
      <c r="V972" s="290"/>
      <c r="W972" s="290"/>
      <c r="X972" s="290"/>
      <c r="Y972" s="290"/>
      <c r="Z972" s="290"/>
    </row>
    <row r="973">
      <c r="A973" s="335" t="str">
        <f t="shared" ref="A973:B973" si="838">A45</f>
        <v>BAL-21</v>
      </c>
      <c r="B973" s="349" t="str">
        <f t="shared" si="838"/>
        <v>Vino del mes rango 300$</v>
      </c>
      <c r="C973" s="350">
        <f>17/$C$938</f>
        <v>0.5483870968</v>
      </c>
      <c r="D973" s="352">
        <f t="shared" si="802"/>
        <v>300</v>
      </c>
      <c r="E973" s="312">
        <f t="shared" si="803"/>
        <v>164.516129</v>
      </c>
      <c r="F973" s="312">
        <f>E973*C938</f>
        <v>5100</v>
      </c>
      <c r="G973" s="375">
        <f t="shared" si="804"/>
        <v>1206.896552</v>
      </c>
      <c r="H973" s="312">
        <f t="shared" si="805"/>
        <v>661.8464961</v>
      </c>
      <c r="I973" s="312">
        <f>H973*C938</f>
        <v>20517.24138</v>
      </c>
      <c r="J973" s="315">
        <f t="shared" si="806"/>
        <v>0.2485714286</v>
      </c>
      <c r="K973" s="282"/>
      <c r="L973" s="282"/>
      <c r="M973" s="384"/>
      <c r="N973" s="282"/>
      <c r="O973" s="282"/>
      <c r="P973" s="331"/>
      <c r="Q973" s="331"/>
      <c r="R973" s="331"/>
      <c r="S973" s="331"/>
      <c r="T973" s="331"/>
      <c r="U973" s="331"/>
      <c r="V973" s="331"/>
      <c r="W973" s="331"/>
      <c r="X973" s="331"/>
      <c r="Y973" s="331"/>
      <c r="Z973" s="331"/>
    </row>
    <row r="974">
      <c r="A974" s="335" t="str">
        <f t="shared" ref="A974:B974" si="839">A46</f>
        <v>BAL-22</v>
      </c>
      <c r="B974" s="349" t="str">
        <f t="shared" si="839"/>
        <v>Vino del mes rango 400$</v>
      </c>
      <c r="C974" s="350">
        <f>11/$C$938</f>
        <v>0.3548387097</v>
      </c>
      <c r="D974" s="352">
        <f t="shared" si="802"/>
        <v>400</v>
      </c>
      <c r="E974" s="312">
        <f t="shared" si="803"/>
        <v>141.9354839</v>
      </c>
      <c r="F974" s="312">
        <f>E974*C938</f>
        <v>4400</v>
      </c>
      <c r="G974" s="375">
        <f t="shared" si="804"/>
        <v>1379.310345</v>
      </c>
      <c r="H974" s="312">
        <f t="shared" si="805"/>
        <v>489.432703</v>
      </c>
      <c r="I974" s="312">
        <f>H974*C938</f>
        <v>15172.41379</v>
      </c>
      <c r="J974" s="315">
        <f t="shared" si="806"/>
        <v>0.29</v>
      </c>
      <c r="K974" s="282"/>
      <c r="L974" s="282"/>
      <c r="M974" s="384"/>
      <c r="N974" s="282"/>
      <c r="O974" s="282"/>
      <c r="P974" s="290"/>
      <c r="Q974" s="290"/>
      <c r="R974" s="290"/>
      <c r="S974" s="290"/>
      <c r="T974" s="290"/>
      <c r="U974" s="290"/>
      <c r="V974" s="290"/>
      <c r="W974" s="290"/>
      <c r="X974" s="290"/>
      <c r="Y974" s="290"/>
      <c r="Z974" s="290"/>
    </row>
    <row r="975">
      <c r="A975" s="335" t="str">
        <f t="shared" ref="A975:B975" si="840">A47</f>
        <v>BAL-23</v>
      </c>
      <c r="B975" s="349" t="str">
        <f t="shared" si="840"/>
        <v>Vino del mes rango 600$</v>
      </c>
      <c r="C975" s="350">
        <f>10/$C$938</f>
        <v>0.3225806452</v>
      </c>
      <c r="D975" s="352">
        <f t="shared" si="802"/>
        <v>600</v>
      </c>
      <c r="E975" s="312">
        <f t="shared" si="803"/>
        <v>193.5483871</v>
      </c>
      <c r="F975" s="312">
        <f>E975*C938</f>
        <v>6000</v>
      </c>
      <c r="G975" s="375">
        <f t="shared" si="804"/>
        <v>1853.448276</v>
      </c>
      <c r="H975" s="312">
        <f t="shared" si="805"/>
        <v>597.8865406</v>
      </c>
      <c r="I975" s="312">
        <f>H975*C938</f>
        <v>18534.48276</v>
      </c>
      <c r="J975" s="315">
        <f t="shared" si="806"/>
        <v>0.3237209302</v>
      </c>
      <c r="K975" s="282"/>
      <c r="L975" s="282"/>
      <c r="M975" s="384"/>
      <c r="N975" s="282"/>
      <c r="O975" s="282"/>
      <c r="P975" s="290"/>
      <c r="Q975" s="290"/>
      <c r="R975" s="290"/>
      <c r="S975" s="290"/>
      <c r="T975" s="290"/>
      <c r="U975" s="290"/>
      <c r="V975" s="290"/>
      <c r="W975" s="290"/>
      <c r="X975" s="290"/>
      <c r="Y975" s="290"/>
      <c r="Z975" s="290"/>
    </row>
    <row r="976">
      <c r="A976" s="335" t="str">
        <f t="shared" ref="A976:B976" si="841">A48</f>
        <v>BAL-24</v>
      </c>
      <c r="B976" s="349" t="str">
        <f t="shared" si="841"/>
        <v>Cerveza del mes </v>
      </c>
      <c r="C976" s="350">
        <f>26/$C$938</f>
        <v>0.8387096774</v>
      </c>
      <c r="D976" s="352">
        <f t="shared" si="802"/>
        <v>25</v>
      </c>
      <c r="E976" s="312">
        <f t="shared" si="803"/>
        <v>20.96774194</v>
      </c>
      <c r="F976" s="312">
        <f>E976*C938</f>
        <v>650</v>
      </c>
      <c r="G976" s="375">
        <f t="shared" si="804"/>
        <v>94.82758621</v>
      </c>
      <c r="H976" s="312">
        <f t="shared" si="805"/>
        <v>79.53281424</v>
      </c>
      <c r="I976" s="312">
        <f>H976*C938</f>
        <v>2465.517241</v>
      </c>
      <c r="J976" s="315">
        <f t="shared" si="806"/>
        <v>0.2636363636</v>
      </c>
      <c r="K976" s="282"/>
      <c r="L976" s="282"/>
      <c r="M976" s="384"/>
      <c r="N976" s="282"/>
      <c r="O976" s="282"/>
      <c r="P976" s="290"/>
      <c r="Q976" s="290"/>
      <c r="R976" s="290"/>
      <c r="S976" s="290"/>
      <c r="T976" s="290"/>
      <c r="U976" s="290"/>
      <c r="V976" s="290"/>
      <c r="W976" s="290"/>
      <c r="X976" s="290"/>
      <c r="Y976" s="290"/>
      <c r="Z976" s="290"/>
    </row>
    <row r="977">
      <c r="A977" s="335" t="str">
        <f t="shared" ref="A977:B977" si="842">A49</f>
        <v/>
      </c>
      <c r="B977" s="349" t="str">
        <f t="shared" si="842"/>
        <v/>
      </c>
      <c r="C977" s="350"/>
      <c r="D977" s="352" t="str">
        <f t="shared" si="802"/>
        <v/>
      </c>
      <c r="E977" s="312">
        <f t="shared" si="803"/>
        <v>0</v>
      </c>
      <c r="F977" s="312">
        <f>E977*C938</f>
        <v>0</v>
      </c>
      <c r="G977" s="375">
        <f t="shared" si="804"/>
        <v>0</v>
      </c>
      <c r="H977" s="312">
        <f t="shared" si="805"/>
        <v>0</v>
      </c>
      <c r="I977" s="312">
        <f>H977*C938</f>
        <v>0</v>
      </c>
      <c r="J977" s="315" t="str">
        <f t="shared" si="806"/>
        <v>#DIV/0!</v>
      </c>
      <c r="K977" s="282"/>
      <c r="L977" s="282"/>
      <c r="M977" s="384"/>
      <c r="N977" s="282"/>
      <c r="O977" s="282"/>
      <c r="P977" s="290"/>
      <c r="Q977" s="290"/>
      <c r="R977" s="290"/>
      <c r="S977" s="290"/>
      <c r="T977" s="290"/>
      <c r="U977" s="290"/>
      <c r="V977" s="290"/>
      <c r="W977" s="290"/>
      <c r="X977" s="290"/>
      <c r="Y977" s="290"/>
      <c r="Z977" s="290"/>
    </row>
    <row r="978">
      <c r="A978" s="335" t="str">
        <f t="shared" ref="A978:D978" si="843">A50</f>
        <v/>
      </c>
      <c r="B978" s="349" t="str">
        <f t="shared" si="843"/>
        <v/>
      </c>
      <c r="C978" s="350" t="str">
        <f t="shared" si="843"/>
        <v/>
      </c>
      <c r="D978" s="352" t="str">
        <f t="shared" si="843"/>
        <v/>
      </c>
      <c r="E978" s="312">
        <f t="shared" si="803"/>
        <v>0</v>
      </c>
      <c r="F978" s="312">
        <f>E978*C938</f>
        <v>0</v>
      </c>
      <c r="G978" s="375">
        <f t="shared" si="804"/>
        <v>0</v>
      </c>
      <c r="H978" s="312">
        <f t="shared" si="805"/>
        <v>0</v>
      </c>
      <c r="I978" s="312">
        <f>H978*C938</f>
        <v>0</v>
      </c>
      <c r="J978" s="315" t="str">
        <f t="shared" si="806"/>
        <v>#DIV/0!</v>
      </c>
      <c r="K978" s="282"/>
      <c r="L978" s="282"/>
      <c r="M978" s="384"/>
      <c r="N978" s="282"/>
      <c r="O978" s="282"/>
      <c r="P978" s="290"/>
      <c r="Q978" s="290"/>
      <c r="R978" s="290"/>
      <c r="S978" s="290"/>
      <c r="T978" s="290"/>
      <c r="U978" s="290"/>
      <c r="V978" s="290"/>
      <c r="W978" s="290"/>
      <c r="X978" s="290"/>
      <c r="Y978" s="290"/>
      <c r="Z978" s="290"/>
    </row>
    <row r="979">
      <c r="A979" s="335" t="str">
        <f t="shared" ref="A979:D979" si="844">A51</f>
        <v/>
      </c>
      <c r="B979" s="349" t="str">
        <f t="shared" si="844"/>
        <v/>
      </c>
      <c r="C979" s="350" t="str">
        <f t="shared" si="844"/>
        <v/>
      </c>
      <c r="D979" s="352" t="str">
        <f t="shared" si="844"/>
        <v/>
      </c>
      <c r="E979" s="312">
        <f t="shared" si="803"/>
        <v>0</v>
      </c>
      <c r="F979" s="312">
        <f>E979*C938</f>
        <v>0</v>
      </c>
      <c r="G979" s="375">
        <f t="shared" si="804"/>
        <v>0</v>
      </c>
      <c r="H979" s="312">
        <f t="shared" si="805"/>
        <v>0</v>
      </c>
      <c r="I979" s="312">
        <f>H979*C938</f>
        <v>0</v>
      </c>
      <c r="J979" s="315" t="str">
        <f t="shared" si="806"/>
        <v>#DIV/0!</v>
      </c>
      <c r="K979" s="282"/>
      <c r="L979" s="282"/>
      <c r="M979" s="384"/>
      <c r="N979" s="282"/>
      <c r="O979" s="282"/>
      <c r="P979" s="290"/>
      <c r="Q979" s="290"/>
      <c r="R979" s="290"/>
      <c r="S979" s="290"/>
      <c r="T979" s="290"/>
      <c r="U979" s="290"/>
      <c r="V979" s="290"/>
      <c r="W979" s="290"/>
      <c r="X979" s="290"/>
      <c r="Y979" s="290"/>
      <c r="Z979" s="290"/>
    </row>
    <row r="980">
      <c r="A980" s="335" t="str">
        <f t="shared" ref="A980:D980" si="845">A52</f>
        <v/>
      </c>
      <c r="B980" s="349" t="str">
        <f t="shared" si="845"/>
        <v/>
      </c>
      <c r="C980" s="350" t="str">
        <f t="shared" si="845"/>
        <v/>
      </c>
      <c r="D980" s="352" t="str">
        <f t="shared" si="845"/>
        <v/>
      </c>
      <c r="E980" s="312">
        <f t="shared" si="803"/>
        <v>0</v>
      </c>
      <c r="F980" s="312">
        <f>E980*C938</f>
        <v>0</v>
      </c>
      <c r="G980" s="375">
        <f t="shared" si="804"/>
        <v>0</v>
      </c>
      <c r="H980" s="312">
        <f t="shared" si="805"/>
        <v>0</v>
      </c>
      <c r="I980" s="312">
        <f>H980*C938</f>
        <v>0</v>
      </c>
      <c r="J980" s="315" t="str">
        <f t="shared" si="806"/>
        <v>#DIV/0!</v>
      </c>
      <c r="K980" s="282"/>
      <c r="L980" s="282"/>
      <c r="M980" s="384"/>
      <c r="N980" s="282"/>
      <c r="O980" s="282"/>
      <c r="P980" s="290"/>
      <c r="Q980" s="290"/>
      <c r="R980" s="290"/>
      <c r="S980" s="290"/>
      <c r="T980" s="290"/>
      <c r="U980" s="290"/>
      <c r="V980" s="290"/>
      <c r="W980" s="290"/>
      <c r="X980" s="290"/>
      <c r="Y980" s="290"/>
      <c r="Z980" s="290"/>
    </row>
    <row r="981">
      <c r="A981" s="335" t="str">
        <f t="shared" ref="A981:D981" si="846">A53</f>
        <v/>
      </c>
      <c r="B981" s="349" t="str">
        <f t="shared" si="846"/>
        <v/>
      </c>
      <c r="C981" s="350" t="str">
        <f t="shared" si="846"/>
        <v/>
      </c>
      <c r="D981" s="352" t="str">
        <f t="shared" si="846"/>
        <v/>
      </c>
      <c r="E981" s="312">
        <f t="shared" si="803"/>
        <v>0</v>
      </c>
      <c r="F981" s="312">
        <f>E981*C938</f>
        <v>0</v>
      </c>
      <c r="G981" s="375">
        <f t="shared" si="804"/>
        <v>0</v>
      </c>
      <c r="H981" s="312">
        <f t="shared" si="805"/>
        <v>0</v>
      </c>
      <c r="I981" s="312">
        <f>H981*C938</f>
        <v>0</v>
      </c>
      <c r="J981" s="315" t="str">
        <f t="shared" si="806"/>
        <v>#DIV/0!</v>
      </c>
      <c r="K981" s="282"/>
      <c r="L981" s="282"/>
      <c r="M981" s="384"/>
      <c r="N981" s="282"/>
      <c r="O981" s="282"/>
      <c r="P981" s="290"/>
      <c r="Q981" s="290"/>
      <c r="R981" s="290"/>
      <c r="S981" s="290"/>
      <c r="T981" s="290"/>
      <c r="U981" s="290"/>
      <c r="V981" s="290"/>
      <c r="W981" s="290"/>
      <c r="X981" s="290"/>
      <c r="Y981" s="290"/>
      <c r="Z981" s="290"/>
    </row>
    <row r="982">
      <c r="A982" s="335" t="str">
        <f t="shared" ref="A982:D982" si="847">A54</f>
        <v/>
      </c>
      <c r="B982" s="349" t="str">
        <f t="shared" si="847"/>
        <v/>
      </c>
      <c r="C982" s="350" t="str">
        <f t="shared" si="847"/>
        <v/>
      </c>
      <c r="D982" s="352" t="str">
        <f t="shared" si="847"/>
        <v/>
      </c>
      <c r="E982" s="312">
        <f t="shared" si="803"/>
        <v>0</v>
      </c>
      <c r="F982" s="312">
        <f>E982*C938</f>
        <v>0</v>
      </c>
      <c r="G982" s="375">
        <f t="shared" si="804"/>
        <v>0</v>
      </c>
      <c r="H982" s="312">
        <f t="shared" si="805"/>
        <v>0</v>
      </c>
      <c r="I982" s="312">
        <f>H982*C938</f>
        <v>0</v>
      </c>
      <c r="J982" s="315" t="str">
        <f t="shared" si="806"/>
        <v>#DIV/0!</v>
      </c>
      <c r="K982" s="282"/>
      <c r="L982" s="282"/>
      <c r="M982" s="384"/>
      <c r="N982" s="282"/>
      <c r="O982" s="282"/>
      <c r="P982" s="290"/>
      <c r="Q982" s="290"/>
      <c r="R982" s="290"/>
      <c r="S982" s="290"/>
      <c r="T982" s="290"/>
      <c r="U982" s="290"/>
      <c r="V982" s="290"/>
      <c r="W982" s="290"/>
      <c r="X982" s="290"/>
      <c r="Y982" s="290"/>
      <c r="Z982" s="290"/>
    </row>
    <row r="983">
      <c r="A983" s="335" t="str">
        <f t="shared" ref="A983:D983" si="848">A55</f>
        <v/>
      </c>
      <c r="B983" s="349" t="str">
        <f t="shared" si="848"/>
        <v/>
      </c>
      <c r="C983" s="350" t="str">
        <f t="shared" si="848"/>
        <v/>
      </c>
      <c r="D983" s="352" t="str">
        <f t="shared" si="848"/>
        <v/>
      </c>
      <c r="E983" s="312">
        <f t="shared" si="803"/>
        <v>0</v>
      </c>
      <c r="F983" s="312">
        <f>E983*C938</f>
        <v>0</v>
      </c>
      <c r="G983" s="375">
        <f t="shared" si="804"/>
        <v>0</v>
      </c>
      <c r="H983" s="312">
        <f t="shared" si="805"/>
        <v>0</v>
      </c>
      <c r="I983" s="312">
        <f>H983*C938</f>
        <v>0</v>
      </c>
      <c r="J983" s="315" t="str">
        <f t="shared" si="806"/>
        <v>#DIV/0!</v>
      </c>
      <c r="K983" s="282"/>
      <c r="L983" s="282"/>
      <c r="M983" s="384"/>
      <c r="N983" s="282"/>
      <c r="O983" s="282"/>
      <c r="P983" s="290"/>
      <c r="Q983" s="290"/>
      <c r="R983" s="290"/>
      <c r="S983" s="290"/>
      <c r="T983" s="290"/>
      <c r="U983" s="290"/>
      <c r="V983" s="290"/>
      <c r="W983" s="290"/>
      <c r="X983" s="290"/>
      <c r="Y983" s="290"/>
      <c r="Z983" s="290"/>
    </row>
    <row r="984">
      <c r="A984" s="335" t="str">
        <f t="shared" ref="A984:D984" si="849">A56</f>
        <v/>
      </c>
      <c r="B984" s="349" t="str">
        <f t="shared" si="849"/>
        <v/>
      </c>
      <c r="C984" s="350" t="str">
        <f t="shared" si="849"/>
        <v/>
      </c>
      <c r="D984" s="352" t="str">
        <f t="shared" si="849"/>
        <v/>
      </c>
      <c r="E984" s="312">
        <f t="shared" si="803"/>
        <v>0</v>
      </c>
      <c r="F984" s="312">
        <f>E984*C938</f>
        <v>0</v>
      </c>
      <c r="G984" s="375">
        <f t="shared" si="804"/>
        <v>0</v>
      </c>
      <c r="H984" s="312">
        <f t="shared" si="805"/>
        <v>0</v>
      </c>
      <c r="I984" s="312">
        <f>H984*C938</f>
        <v>0</v>
      </c>
      <c r="J984" s="315" t="str">
        <f t="shared" si="806"/>
        <v>#DIV/0!</v>
      </c>
      <c r="K984" s="282"/>
      <c r="L984" s="282"/>
      <c r="M984" s="384"/>
      <c r="N984" s="282"/>
      <c r="O984" s="282"/>
      <c r="P984" s="290"/>
      <c r="Q984" s="290"/>
      <c r="R984" s="290"/>
      <c r="S984" s="290"/>
      <c r="T984" s="290"/>
      <c r="U984" s="290"/>
      <c r="V984" s="290"/>
      <c r="W984" s="290"/>
      <c r="X984" s="290"/>
      <c r="Y984" s="290"/>
      <c r="Z984" s="290"/>
    </row>
    <row r="985">
      <c r="A985" s="335" t="str">
        <f t="shared" ref="A985:D985" si="850">A57</f>
        <v/>
      </c>
      <c r="B985" s="349" t="str">
        <f t="shared" si="850"/>
        <v/>
      </c>
      <c r="C985" s="350" t="str">
        <f t="shared" si="850"/>
        <v/>
      </c>
      <c r="D985" s="352" t="str">
        <f t="shared" si="850"/>
        <v/>
      </c>
      <c r="E985" s="312">
        <f t="shared" si="803"/>
        <v>0</v>
      </c>
      <c r="F985" s="312">
        <f>E985*C938</f>
        <v>0</v>
      </c>
      <c r="G985" s="375">
        <f t="shared" si="804"/>
        <v>0</v>
      </c>
      <c r="H985" s="312">
        <f t="shared" si="805"/>
        <v>0</v>
      </c>
      <c r="I985" s="312">
        <f>H985*C938</f>
        <v>0</v>
      </c>
      <c r="J985" s="315" t="str">
        <f t="shared" si="806"/>
        <v>#DIV/0!</v>
      </c>
      <c r="K985" s="282"/>
      <c r="L985" s="282"/>
      <c r="M985" s="384"/>
      <c r="N985" s="282"/>
      <c r="O985" s="282"/>
      <c r="P985" s="290"/>
      <c r="Q985" s="290"/>
      <c r="R985" s="290"/>
      <c r="S985" s="290"/>
      <c r="T985" s="290"/>
      <c r="U985" s="290"/>
      <c r="V985" s="290"/>
      <c r="W985" s="290"/>
      <c r="X985" s="290"/>
      <c r="Y985" s="290"/>
      <c r="Z985" s="290"/>
    </row>
    <row r="986">
      <c r="A986" s="344"/>
      <c r="B986" s="345" t="s">
        <v>938</v>
      </c>
      <c r="C986" s="346">
        <f>SUM(C943:C985)</f>
        <v>47.41935484</v>
      </c>
      <c r="D986" s="346"/>
      <c r="E986" s="347">
        <f t="shared" ref="E986:F986" si="851">SUM(E943:E985)</f>
        <v>2409.580645</v>
      </c>
      <c r="F986" s="347">
        <f t="shared" si="851"/>
        <v>74697</v>
      </c>
      <c r="G986" s="346"/>
      <c r="H986" s="347">
        <f t="shared" ref="H986:I986" si="852">SUM(H943:H985)</f>
        <v>9661.429366</v>
      </c>
      <c r="I986" s="347">
        <f t="shared" si="852"/>
        <v>299504.3103</v>
      </c>
      <c r="J986" s="348">
        <f t="shared" si="806"/>
        <v>0.2494020868</v>
      </c>
      <c r="K986" s="282"/>
      <c r="L986" s="282"/>
      <c r="M986" s="384"/>
      <c r="N986" s="282"/>
      <c r="O986" s="282"/>
      <c r="P986" s="290"/>
      <c r="Q986" s="290"/>
      <c r="R986" s="290"/>
      <c r="S986" s="290"/>
      <c r="T986" s="290"/>
      <c r="U986" s="290"/>
      <c r="V986" s="290"/>
      <c r="W986" s="290"/>
      <c r="X986" s="290"/>
      <c r="Y986" s="290"/>
      <c r="Z986" s="290"/>
    </row>
    <row r="987">
      <c r="A987" s="335" t="str">
        <f t="shared" ref="A987:B987" si="853">A59</f>
        <v>COP-01</v>
      </c>
      <c r="B987" s="335" t="str">
        <f t="shared" si="853"/>
        <v>Damana 5</v>
      </c>
      <c r="C987" s="323">
        <v>3.0</v>
      </c>
      <c r="D987" s="428">
        <f t="shared" ref="D987:D1014" si="855">D59</f>
        <v>36.6</v>
      </c>
      <c r="E987" s="312">
        <f t="shared" ref="E987:E1027" si="856">D987*C987</f>
        <v>109.8</v>
      </c>
      <c r="F987" s="312">
        <f>E987*C938</f>
        <v>3403.8</v>
      </c>
      <c r="G987" s="375">
        <f t="shared" ref="G987:G1014" si="857">G59</f>
        <v>189.6551724</v>
      </c>
      <c r="H987" s="312">
        <f t="shared" ref="H987:H1027" si="858">G987*C987</f>
        <v>568.9655172</v>
      </c>
      <c r="I987" s="312">
        <f>H987*C938</f>
        <v>17637.93103</v>
      </c>
      <c r="J987" s="315">
        <f t="shared" si="806"/>
        <v>0.1929818182</v>
      </c>
      <c r="K987" s="282"/>
      <c r="L987" s="282"/>
      <c r="M987" s="384"/>
      <c r="N987" s="282"/>
      <c r="O987" s="282"/>
      <c r="P987" s="331"/>
      <c r="Q987" s="331"/>
      <c r="R987" s="331"/>
      <c r="S987" s="331"/>
      <c r="T987" s="331"/>
      <c r="U987" s="331"/>
      <c r="V987" s="331"/>
      <c r="W987" s="331"/>
      <c r="X987" s="331"/>
      <c r="Y987" s="331"/>
      <c r="Z987" s="331"/>
    </row>
    <row r="988">
      <c r="A988" s="335" t="str">
        <f t="shared" ref="A988:B988" si="854">A60</f>
        <v>COP-02</v>
      </c>
      <c r="B988" s="335" t="str">
        <f t="shared" si="854"/>
        <v>Matua</v>
      </c>
      <c r="C988" s="323">
        <v>3.0</v>
      </c>
      <c r="D988" s="428">
        <f t="shared" si="855"/>
        <v>55</v>
      </c>
      <c r="E988" s="312">
        <f t="shared" si="856"/>
        <v>165</v>
      </c>
      <c r="F988" s="312">
        <f>E988*C938</f>
        <v>5115</v>
      </c>
      <c r="G988" s="375">
        <f t="shared" si="857"/>
        <v>206.8965517</v>
      </c>
      <c r="H988" s="312">
        <f t="shared" si="858"/>
        <v>620.6896552</v>
      </c>
      <c r="I988" s="312">
        <f>H988*C938</f>
        <v>19241.37931</v>
      </c>
      <c r="J988" s="315">
        <f t="shared" si="806"/>
        <v>0.2658333333</v>
      </c>
      <c r="K988" s="282"/>
      <c r="L988" s="282"/>
      <c r="M988" s="384"/>
      <c r="N988" s="282"/>
      <c r="O988" s="282"/>
      <c r="P988" s="290"/>
      <c r="Q988" s="290"/>
      <c r="R988" s="290"/>
      <c r="S988" s="290"/>
      <c r="T988" s="290"/>
      <c r="U988" s="290"/>
      <c r="V988" s="290"/>
      <c r="W988" s="290"/>
      <c r="X988" s="290"/>
      <c r="Y988" s="290"/>
      <c r="Z988" s="290"/>
    </row>
    <row r="989">
      <c r="A989" s="335" t="str">
        <f t="shared" ref="A989:B989" si="859">A61</f>
        <v>COP-03</v>
      </c>
      <c r="B989" s="335" t="str">
        <f t="shared" si="859"/>
        <v>Kris Pinot girgio</v>
      </c>
      <c r="C989" s="323">
        <v>3.0</v>
      </c>
      <c r="D989" s="428">
        <f t="shared" si="855"/>
        <v>46.6</v>
      </c>
      <c r="E989" s="312">
        <f t="shared" si="856"/>
        <v>139.8</v>
      </c>
      <c r="F989" s="312">
        <f>E989*C938</f>
        <v>4333.8</v>
      </c>
      <c r="G989" s="375">
        <f t="shared" si="857"/>
        <v>189.6551724</v>
      </c>
      <c r="H989" s="312">
        <f t="shared" si="858"/>
        <v>568.9655172</v>
      </c>
      <c r="I989" s="312">
        <f>H989*C938</f>
        <v>17637.93103</v>
      </c>
      <c r="J989" s="315">
        <f t="shared" si="806"/>
        <v>0.2457090909</v>
      </c>
      <c r="K989" s="282"/>
      <c r="L989" s="282"/>
      <c r="M989" s="384"/>
      <c r="N989" s="282"/>
      <c r="O989" s="282"/>
      <c r="P989" s="290"/>
      <c r="Q989" s="290"/>
      <c r="R989" s="290"/>
      <c r="S989" s="290"/>
      <c r="T989" s="290"/>
      <c r="U989" s="290"/>
      <c r="V989" s="290"/>
      <c r="W989" s="290"/>
      <c r="X989" s="290"/>
      <c r="Y989" s="290"/>
      <c r="Z989" s="290"/>
    </row>
    <row r="990">
      <c r="A990" s="335" t="str">
        <f t="shared" ref="A990:B990" si="860">A62</f>
        <v>COP-04</v>
      </c>
      <c r="B990" s="335" t="str">
        <f t="shared" si="860"/>
        <v>Ginebra (Mínimo)</v>
      </c>
      <c r="C990" s="335">
        <f t="shared" ref="C990:C1001" si="862">10/$C$938</f>
        <v>0.3225806452</v>
      </c>
      <c r="D990" s="428">
        <f t="shared" si="855"/>
        <v>19.66666667</v>
      </c>
      <c r="E990" s="312">
        <f t="shared" si="856"/>
        <v>6.344086022</v>
      </c>
      <c r="F990" s="312">
        <f>E990*C938</f>
        <v>196.6666667</v>
      </c>
      <c r="G990" s="375">
        <f t="shared" si="857"/>
        <v>125</v>
      </c>
      <c r="H990" s="312">
        <f t="shared" si="858"/>
        <v>40.32258065</v>
      </c>
      <c r="I990" s="312">
        <f>H990*C938</f>
        <v>1250</v>
      </c>
      <c r="J990" s="315">
        <f t="shared" si="806"/>
        <v>0.1573333333</v>
      </c>
      <c r="K990" s="282"/>
      <c r="L990" s="282"/>
      <c r="M990" s="384"/>
      <c r="N990" s="282"/>
      <c r="O990" s="282"/>
      <c r="P990" s="290"/>
      <c r="Q990" s="290"/>
      <c r="R990" s="290"/>
      <c r="S990" s="290"/>
      <c r="T990" s="290"/>
      <c r="U990" s="290"/>
      <c r="V990" s="290"/>
      <c r="W990" s="290"/>
      <c r="X990" s="290"/>
      <c r="Y990" s="290"/>
      <c r="Z990" s="290"/>
    </row>
    <row r="991">
      <c r="A991" s="335" t="str">
        <f t="shared" ref="A991:B991" si="861">A63</f>
        <v>COP-05</v>
      </c>
      <c r="B991" s="335" t="str">
        <f t="shared" si="861"/>
        <v>Ginebra (Máximo)</v>
      </c>
      <c r="C991" s="335">
        <f t="shared" si="862"/>
        <v>0.3225806452</v>
      </c>
      <c r="D991" s="428">
        <f t="shared" si="855"/>
        <v>57.14285714</v>
      </c>
      <c r="E991" s="312">
        <f t="shared" si="856"/>
        <v>18.43317972</v>
      </c>
      <c r="F991" s="312">
        <f>E991*C938</f>
        <v>571.4285714</v>
      </c>
      <c r="G991" s="375">
        <f t="shared" si="857"/>
        <v>258.6206897</v>
      </c>
      <c r="H991" s="312">
        <f t="shared" si="858"/>
        <v>83.42602892</v>
      </c>
      <c r="I991" s="312">
        <f>H991*C938</f>
        <v>2586.206897</v>
      </c>
      <c r="J991" s="315">
        <f t="shared" si="806"/>
        <v>0.220952381</v>
      </c>
      <c r="K991" s="282"/>
      <c r="L991" s="282"/>
      <c r="M991" s="384"/>
      <c r="N991" s="282"/>
      <c r="O991" s="282"/>
      <c r="P991" s="290"/>
      <c r="Q991" s="290"/>
      <c r="R991" s="290"/>
      <c r="S991" s="290"/>
      <c r="T991" s="290"/>
      <c r="U991" s="290"/>
      <c r="V991" s="290"/>
      <c r="W991" s="290"/>
      <c r="X991" s="290"/>
      <c r="Y991" s="290"/>
      <c r="Z991" s="290"/>
    </row>
    <row r="992">
      <c r="A992" s="335" t="str">
        <f t="shared" ref="A992:B992" si="863">A64</f>
        <v>COP-06</v>
      </c>
      <c r="B992" s="335" t="str">
        <f t="shared" si="863"/>
        <v>Whisky (Mínimo)</v>
      </c>
      <c r="C992" s="335">
        <f t="shared" si="862"/>
        <v>0.3225806452</v>
      </c>
      <c r="D992" s="428">
        <f t="shared" si="855"/>
        <v>17</v>
      </c>
      <c r="E992" s="312">
        <f t="shared" si="856"/>
        <v>5.483870968</v>
      </c>
      <c r="F992" s="312">
        <f>E992*C938</f>
        <v>170</v>
      </c>
      <c r="G992" s="375">
        <f t="shared" si="857"/>
        <v>129.3103448</v>
      </c>
      <c r="H992" s="312">
        <f t="shared" si="858"/>
        <v>41.71301446</v>
      </c>
      <c r="I992" s="312">
        <f>H992*C938</f>
        <v>1293.103448</v>
      </c>
      <c r="J992" s="315">
        <f t="shared" si="806"/>
        <v>0.1314666667</v>
      </c>
      <c r="K992" s="282"/>
      <c r="L992" s="282"/>
      <c r="M992" s="384"/>
      <c r="N992" s="282"/>
      <c r="O992" s="282"/>
      <c r="P992" s="290"/>
      <c r="Q992" s="290"/>
      <c r="R992" s="290"/>
      <c r="S992" s="290"/>
      <c r="T992" s="290"/>
      <c r="U992" s="290"/>
      <c r="V992" s="290"/>
      <c r="W992" s="290"/>
      <c r="X992" s="290"/>
      <c r="Y992" s="290"/>
      <c r="Z992" s="290"/>
    </row>
    <row r="993">
      <c r="A993" s="335" t="str">
        <f t="shared" ref="A993:B993" si="864">A65</f>
        <v>COP-07</v>
      </c>
      <c r="B993" s="335" t="str">
        <f t="shared" si="864"/>
        <v>Whisky (Máximo)</v>
      </c>
      <c r="C993" s="335">
        <f t="shared" si="862"/>
        <v>0.3225806452</v>
      </c>
      <c r="D993" s="428">
        <f t="shared" si="855"/>
        <v>45</v>
      </c>
      <c r="E993" s="312">
        <f t="shared" si="856"/>
        <v>14.51612903</v>
      </c>
      <c r="F993" s="312">
        <f>E993*C938</f>
        <v>450</v>
      </c>
      <c r="G993" s="375">
        <f t="shared" si="857"/>
        <v>215.5172414</v>
      </c>
      <c r="H993" s="312">
        <f t="shared" si="858"/>
        <v>69.52169077</v>
      </c>
      <c r="I993" s="312">
        <f>H993*C938</f>
        <v>2155.172414</v>
      </c>
      <c r="J993" s="315">
        <f t="shared" si="806"/>
        <v>0.2088</v>
      </c>
      <c r="K993" s="282"/>
      <c r="L993" s="282"/>
      <c r="M993" s="384"/>
      <c r="N993" s="282"/>
      <c r="O993" s="282"/>
      <c r="P993" s="290"/>
      <c r="Q993" s="290"/>
      <c r="R993" s="290"/>
      <c r="S993" s="290"/>
      <c r="T993" s="290"/>
      <c r="U993" s="290"/>
      <c r="V993" s="290"/>
      <c r="W993" s="290"/>
      <c r="X993" s="290"/>
      <c r="Y993" s="290"/>
      <c r="Z993" s="290"/>
    </row>
    <row r="994">
      <c r="A994" s="335" t="str">
        <f t="shared" ref="A994:B994" si="865">A66</f>
        <v>COP-08</v>
      </c>
      <c r="B994" s="335" t="str">
        <f t="shared" si="865"/>
        <v>Ron (Mínimo)</v>
      </c>
      <c r="C994" s="335">
        <f t="shared" si="862"/>
        <v>0.3225806452</v>
      </c>
      <c r="D994" s="428">
        <f t="shared" si="855"/>
        <v>19</v>
      </c>
      <c r="E994" s="312">
        <f t="shared" si="856"/>
        <v>6.129032258</v>
      </c>
      <c r="F994" s="312">
        <f>E994*C938</f>
        <v>190</v>
      </c>
      <c r="G994" s="375">
        <f t="shared" si="857"/>
        <v>133.6206897</v>
      </c>
      <c r="H994" s="312">
        <f t="shared" si="858"/>
        <v>43.10344828</v>
      </c>
      <c r="I994" s="312">
        <f>H994*C938</f>
        <v>1336.206897</v>
      </c>
      <c r="J994" s="315">
        <f t="shared" si="806"/>
        <v>0.1421935484</v>
      </c>
      <c r="K994" s="282"/>
      <c r="L994" s="282"/>
      <c r="M994" s="384"/>
      <c r="N994" s="282"/>
      <c r="O994" s="282"/>
      <c r="P994" s="290"/>
      <c r="Q994" s="290"/>
      <c r="R994" s="290"/>
      <c r="S994" s="290"/>
      <c r="T994" s="290"/>
      <c r="U994" s="290"/>
      <c r="V994" s="290"/>
      <c r="W994" s="290"/>
      <c r="X994" s="290"/>
      <c r="Y994" s="290"/>
      <c r="Z994" s="290"/>
    </row>
    <row r="995">
      <c r="A995" s="335" t="str">
        <f t="shared" ref="A995:B995" si="866">A67</f>
        <v>COP-09</v>
      </c>
      <c r="B995" s="335" t="str">
        <f t="shared" si="866"/>
        <v>Ron (Máximo)</v>
      </c>
      <c r="C995" s="335">
        <f t="shared" si="862"/>
        <v>0.3225806452</v>
      </c>
      <c r="D995" s="428">
        <f t="shared" si="855"/>
        <v>40</v>
      </c>
      <c r="E995" s="312">
        <f t="shared" si="856"/>
        <v>12.90322581</v>
      </c>
      <c r="F995" s="312">
        <f>E995*C938</f>
        <v>400</v>
      </c>
      <c r="G995" s="375">
        <f t="shared" si="857"/>
        <v>206.8965517</v>
      </c>
      <c r="H995" s="312">
        <f t="shared" si="858"/>
        <v>66.74082314</v>
      </c>
      <c r="I995" s="312">
        <f>H995*C938</f>
        <v>2068.965517</v>
      </c>
      <c r="J995" s="315">
        <f t="shared" si="806"/>
        <v>0.1933333333</v>
      </c>
      <c r="K995" s="282"/>
      <c r="L995" s="282"/>
      <c r="M995" s="384"/>
      <c r="N995" s="282"/>
      <c r="O995" s="282"/>
      <c r="P995" s="290"/>
      <c r="Q995" s="290"/>
      <c r="R995" s="290"/>
      <c r="S995" s="290"/>
      <c r="T995" s="290"/>
      <c r="U995" s="290"/>
      <c r="V995" s="290"/>
      <c r="W995" s="290"/>
      <c r="X995" s="290"/>
      <c r="Y995" s="290"/>
      <c r="Z995" s="290"/>
    </row>
    <row r="996">
      <c r="A996" s="335" t="str">
        <f t="shared" ref="A996:B996" si="867">A68</f>
        <v>COP-10</v>
      </c>
      <c r="B996" s="335" t="str">
        <f t="shared" si="867"/>
        <v>Tequila (Mínimo)</v>
      </c>
      <c r="C996" s="335">
        <f t="shared" si="862"/>
        <v>0.3225806452</v>
      </c>
      <c r="D996" s="428">
        <f t="shared" si="855"/>
        <v>15</v>
      </c>
      <c r="E996" s="312">
        <f t="shared" si="856"/>
        <v>4.838709677</v>
      </c>
      <c r="F996" s="312">
        <f>E996*C938</f>
        <v>150</v>
      </c>
      <c r="G996" s="375">
        <f t="shared" si="857"/>
        <v>116.3793103</v>
      </c>
      <c r="H996" s="312">
        <f t="shared" si="858"/>
        <v>37.54171301</v>
      </c>
      <c r="I996" s="312">
        <f>H996*C938</f>
        <v>1163.793103</v>
      </c>
      <c r="J996" s="315">
        <f t="shared" si="806"/>
        <v>0.1288888889</v>
      </c>
      <c r="K996" s="282"/>
      <c r="L996" s="282"/>
      <c r="M996" s="384"/>
      <c r="N996" s="282"/>
      <c r="O996" s="282"/>
      <c r="P996" s="290"/>
      <c r="Q996" s="290"/>
      <c r="R996" s="290"/>
      <c r="S996" s="290"/>
      <c r="T996" s="290"/>
      <c r="U996" s="290"/>
      <c r="V996" s="290"/>
      <c r="W996" s="290"/>
      <c r="X996" s="290"/>
      <c r="Y996" s="290"/>
      <c r="Z996" s="290"/>
    </row>
    <row r="997">
      <c r="A997" s="335" t="str">
        <f t="shared" ref="A997:B997" si="868">A69</f>
        <v>COP-11</v>
      </c>
      <c r="B997" s="335" t="str">
        <f t="shared" si="868"/>
        <v>Tequila (Máximo)</v>
      </c>
      <c r="C997" s="335">
        <f t="shared" si="862"/>
        <v>0.3225806452</v>
      </c>
      <c r="D997" s="428">
        <f t="shared" si="855"/>
        <v>35</v>
      </c>
      <c r="E997" s="312">
        <f t="shared" si="856"/>
        <v>11.29032258</v>
      </c>
      <c r="F997" s="312">
        <f>E997*C938</f>
        <v>350</v>
      </c>
      <c r="G997" s="375">
        <f t="shared" si="857"/>
        <v>172.4137931</v>
      </c>
      <c r="H997" s="312">
        <f t="shared" si="858"/>
        <v>55.61735261</v>
      </c>
      <c r="I997" s="312">
        <f>H997*C938</f>
        <v>1724.137931</v>
      </c>
      <c r="J997" s="315">
        <f t="shared" si="806"/>
        <v>0.203</v>
      </c>
      <c r="K997" s="282"/>
      <c r="L997" s="282"/>
      <c r="M997" s="384"/>
      <c r="N997" s="282"/>
      <c r="O997" s="282"/>
      <c r="P997" s="290"/>
      <c r="Q997" s="290"/>
      <c r="R997" s="290"/>
      <c r="S997" s="290"/>
      <c r="T997" s="290"/>
      <c r="U997" s="290"/>
      <c r="V997" s="290"/>
      <c r="W997" s="290"/>
      <c r="X997" s="290"/>
      <c r="Y997" s="290"/>
      <c r="Z997" s="290"/>
    </row>
    <row r="998">
      <c r="A998" s="335" t="str">
        <f t="shared" ref="A998:B998" si="869">A70</f>
        <v>COP-12</v>
      </c>
      <c r="B998" s="335" t="str">
        <f t="shared" si="869"/>
        <v>Mezcal (Mínimo)</v>
      </c>
      <c r="C998" s="335">
        <f t="shared" si="862"/>
        <v>0.3225806452</v>
      </c>
      <c r="D998" s="428">
        <f t="shared" si="855"/>
        <v>20</v>
      </c>
      <c r="E998" s="312">
        <f t="shared" si="856"/>
        <v>6.451612903</v>
      </c>
      <c r="F998" s="312">
        <f>E998*C938</f>
        <v>200</v>
      </c>
      <c r="G998" s="375">
        <f t="shared" si="857"/>
        <v>146.5517241</v>
      </c>
      <c r="H998" s="312">
        <f t="shared" si="858"/>
        <v>47.27474972</v>
      </c>
      <c r="I998" s="312">
        <f>H998*C938</f>
        <v>1465.517241</v>
      </c>
      <c r="J998" s="315">
        <f t="shared" si="806"/>
        <v>0.1364705882</v>
      </c>
      <c r="K998" s="282"/>
      <c r="L998" s="282"/>
      <c r="M998" s="384"/>
      <c r="N998" s="282"/>
      <c r="O998" s="282"/>
      <c r="P998" s="290"/>
      <c r="Q998" s="290"/>
      <c r="R998" s="290"/>
      <c r="S998" s="290"/>
      <c r="T998" s="290"/>
      <c r="U998" s="290"/>
      <c r="V998" s="290"/>
      <c r="W998" s="290"/>
      <c r="X998" s="290"/>
      <c r="Y998" s="290"/>
      <c r="Z998" s="290"/>
    </row>
    <row r="999">
      <c r="A999" s="335" t="str">
        <f t="shared" ref="A999:B999" si="870">A71</f>
        <v>COP-13</v>
      </c>
      <c r="B999" s="335" t="str">
        <f t="shared" si="870"/>
        <v>Mezcal (Máximo)</v>
      </c>
      <c r="C999" s="335">
        <f t="shared" si="862"/>
        <v>0.3225806452</v>
      </c>
      <c r="D999" s="428">
        <f t="shared" si="855"/>
        <v>60</v>
      </c>
      <c r="E999" s="312">
        <f t="shared" si="856"/>
        <v>19.35483871</v>
      </c>
      <c r="F999" s="312">
        <f>E999*C938</f>
        <v>600</v>
      </c>
      <c r="G999" s="375">
        <f t="shared" si="857"/>
        <v>275.862069</v>
      </c>
      <c r="H999" s="312">
        <f t="shared" si="858"/>
        <v>88.98776418</v>
      </c>
      <c r="I999" s="312">
        <f>H999*C938</f>
        <v>2758.62069</v>
      </c>
      <c r="J999" s="315">
        <f t="shared" si="806"/>
        <v>0.2175</v>
      </c>
      <c r="K999" s="282"/>
      <c r="L999" s="282"/>
      <c r="M999" s="384"/>
      <c r="N999" s="282"/>
      <c r="O999" s="282"/>
      <c r="P999" s="290"/>
      <c r="Q999" s="290"/>
      <c r="R999" s="290"/>
      <c r="S999" s="290"/>
      <c r="T999" s="290"/>
      <c r="U999" s="290"/>
      <c r="V999" s="290"/>
      <c r="W999" s="290"/>
      <c r="X999" s="290"/>
      <c r="Y999" s="290"/>
      <c r="Z999" s="290"/>
    </row>
    <row r="1000">
      <c r="A1000" s="335" t="str">
        <f t="shared" ref="A1000:B1000" si="871">A72</f>
        <v>COP-14</v>
      </c>
      <c r="B1000" s="335" t="str">
        <f t="shared" si="871"/>
        <v>Vodka (Mínimo)</v>
      </c>
      <c r="C1000" s="335">
        <f t="shared" si="862"/>
        <v>0.3225806452</v>
      </c>
      <c r="D1000" s="428">
        <f t="shared" si="855"/>
        <v>12</v>
      </c>
      <c r="E1000" s="312">
        <f t="shared" si="856"/>
        <v>3.870967742</v>
      </c>
      <c r="F1000" s="312">
        <f>E1000*C938</f>
        <v>120</v>
      </c>
      <c r="G1000" s="375">
        <f t="shared" si="857"/>
        <v>129.3103448</v>
      </c>
      <c r="H1000" s="312">
        <f t="shared" si="858"/>
        <v>41.71301446</v>
      </c>
      <c r="I1000" s="312">
        <f>H1000*C938</f>
        <v>1293.103448</v>
      </c>
      <c r="J1000" s="315">
        <f t="shared" si="806"/>
        <v>0.0928</v>
      </c>
      <c r="K1000" s="282"/>
      <c r="L1000" s="282"/>
      <c r="M1000" s="384"/>
      <c r="N1000" s="282"/>
      <c r="O1000" s="282"/>
      <c r="P1000" s="290"/>
      <c r="Q1000" s="290"/>
      <c r="R1000" s="290"/>
      <c r="S1000" s="290"/>
      <c r="T1000" s="290"/>
      <c r="U1000" s="290"/>
      <c r="V1000" s="290"/>
      <c r="W1000" s="290"/>
      <c r="X1000" s="290"/>
      <c r="Y1000" s="290"/>
      <c r="Z1000" s="290"/>
    </row>
    <row r="1001">
      <c r="A1001" s="335" t="str">
        <f t="shared" ref="A1001:B1001" si="872">A73</f>
        <v>COP-15</v>
      </c>
      <c r="B1001" s="335" t="str">
        <f t="shared" si="872"/>
        <v>Vodka (Máximo)</v>
      </c>
      <c r="C1001" s="335">
        <f t="shared" si="862"/>
        <v>0.3225806452</v>
      </c>
      <c r="D1001" s="428">
        <f t="shared" si="855"/>
        <v>40</v>
      </c>
      <c r="E1001" s="312">
        <f t="shared" si="856"/>
        <v>12.90322581</v>
      </c>
      <c r="F1001" s="312">
        <f>E1001*C938</f>
        <v>400</v>
      </c>
      <c r="G1001" s="375">
        <f t="shared" si="857"/>
        <v>202.5862069</v>
      </c>
      <c r="H1001" s="312">
        <f t="shared" si="858"/>
        <v>65.35038932</v>
      </c>
      <c r="I1001" s="312">
        <f>H1001*C938</f>
        <v>2025.862069</v>
      </c>
      <c r="J1001" s="315">
        <f t="shared" si="806"/>
        <v>0.1974468085</v>
      </c>
      <c r="K1001" s="282"/>
      <c r="L1001" s="282"/>
      <c r="M1001" s="384"/>
      <c r="N1001" s="282"/>
      <c r="O1001" s="282"/>
      <c r="P1001" s="290"/>
      <c r="Q1001" s="290"/>
      <c r="R1001" s="290"/>
      <c r="S1001" s="290"/>
      <c r="T1001" s="290"/>
      <c r="U1001" s="290"/>
      <c r="V1001" s="290"/>
      <c r="W1001" s="290"/>
      <c r="X1001" s="290"/>
      <c r="Y1001" s="290"/>
      <c r="Z1001" s="290"/>
    </row>
    <row r="1002">
      <c r="A1002" s="335" t="str">
        <f t="shared" ref="A1002:B1002" si="873">A74</f>
        <v/>
      </c>
      <c r="B1002" s="335" t="str">
        <f t="shared" si="873"/>
        <v/>
      </c>
      <c r="C1002" s="335"/>
      <c r="D1002" s="428" t="str">
        <f t="shared" si="855"/>
        <v/>
      </c>
      <c r="E1002" s="312">
        <f t="shared" si="856"/>
        <v>0</v>
      </c>
      <c r="F1002" s="312">
        <f>E1002*C938</f>
        <v>0</v>
      </c>
      <c r="G1002" s="375">
        <f t="shared" si="857"/>
        <v>0</v>
      </c>
      <c r="H1002" s="312">
        <f t="shared" si="858"/>
        <v>0</v>
      </c>
      <c r="I1002" s="312">
        <f>H1002*C938</f>
        <v>0</v>
      </c>
      <c r="J1002" s="315" t="str">
        <f t="shared" si="806"/>
        <v>#DIV/0!</v>
      </c>
      <c r="K1002" s="282"/>
      <c r="L1002" s="282"/>
      <c r="M1002" s="384"/>
      <c r="N1002" s="282"/>
      <c r="O1002" s="282"/>
      <c r="P1002" s="331"/>
      <c r="Q1002" s="331"/>
      <c r="R1002" s="331"/>
      <c r="S1002" s="331"/>
      <c r="T1002" s="331"/>
      <c r="U1002" s="331"/>
      <c r="V1002" s="331"/>
      <c r="W1002" s="331"/>
      <c r="X1002" s="331"/>
      <c r="Y1002" s="331"/>
      <c r="Z1002" s="331"/>
    </row>
    <row r="1003">
      <c r="A1003" s="335" t="str">
        <f t="shared" ref="A1003:B1003" si="874">A75</f>
        <v/>
      </c>
      <c r="B1003" s="335" t="str">
        <f t="shared" si="874"/>
        <v/>
      </c>
      <c r="C1003" s="335"/>
      <c r="D1003" s="428" t="str">
        <f t="shared" si="855"/>
        <v/>
      </c>
      <c r="E1003" s="312">
        <f t="shared" si="856"/>
        <v>0</v>
      </c>
      <c r="F1003" s="312">
        <f>E1003*C938</f>
        <v>0</v>
      </c>
      <c r="G1003" s="375">
        <f t="shared" si="857"/>
        <v>0</v>
      </c>
      <c r="H1003" s="312">
        <f t="shared" si="858"/>
        <v>0</v>
      </c>
      <c r="I1003" s="312">
        <f>H1003*C938</f>
        <v>0</v>
      </c>
      <c r="J1003" s="315" t="str">
        <f t="shared" si="806"/>
        <v>#DIV/0!</v>
      </c>
      <c r="K1003" s="282"/>
      <c r="L1003" s="282"/>
      <c r="M1003" s="384"/>
      <c r="N1003" s="282"/>
      <c r="O1003" s="282"/>
      <c r="P1003" s="290"/>
      <c r="Q1003" s="290"/>
      <c r="R1003" s="290"/>
      <c r="S1003" s="290"/>
      <c r="T1003" s="290"/>
      <c r="U1003" s="290"/>
      <c r="V1003" s="290"/>
      <c r="W1003" s="290"/>
      <c r="X1003" s="290"/>
      <c r="Y1003" s="290"/>
      <c r="Z1003" s="290"/>
    </row>
    <row r="1004">
      <c r="A1004" s="335" t="str">
        <f t="shared" ref="A1004:B1004" si="875">A76</f>
        <v/>
      </c>
      <c r="B1004" s="335" t="str">
        <f t="shared" si="875"/>
        <v/>
      </c>
      <c r="C1004" s="335"/>
      <c r="D1004" s="428" t="str">
        <f t="shared" si="855"/>
        <v/>
      </c>
      <c r="E1004" s="312">
        <f t="shared" si="856"/>
        <v>0</v>
      </c>
      <c r="F1004" s="312">
        <f>E1004*C938</f>
        <v>0</v>
      </c>
      <c r="G1004" s="375">
        <f t="shared" si="857"/>
        <v>0</v>
      </c>
      <c r="H1004" s="312">
        <f t="shared" si="858"/>
        <v>0</v>
      </c>
      <c r="I1004" s="312">
        <f>H1004*C938</f>
        <v>0</v>
      </c>
      <c r="J1004" s="315" t="str">
        <f t="shared" si="806"/>
        <v>#DIV/0!</v>
      </c>
      <c r="K1004" s="282"/>
      <c r="L1004" s="282"/>
      <c r="M1004" s="384"/>
      <c r="N1004" s="282"/>
      <c r="O1004" s="282"/>
      <c r="P1004" s="290"/>
      <c r="Q1004" s="290"/>
      <c r="R1004" s="290"/>
      <c r="S1004" s="290"/>
      <c r="T1004" s="290"/>
      <c r="U1004" s="290"/>
      <c r="V1004" s="290"/>
      <c r="W1004" s="290"/>
      <c r="X1004" s="290"/>
      <c r="Y1004" s="290"/>
      <c r="Z1004" s="290"/>
    </row>
    <row r="1005">
      <c r="A1005" s="335" t="str">
        <f t="shared" ref="A1005:B1005" si="876">A77</f>
        <v/>
      </c>
      <c r="B1005" s="335" t="str">
        <f t="shared" si="876"/>
        <v/>
      </c>
      <c r="C1005" s="335"/>
      <c r="D1005" s="428" t="str">
        <f t="shared" si="855"/>
        <v/>
      </c>
      <c r="E1005" s="312">
        <f t="shared" si="856"/>
        <v>0</v>
      </c>
      <c r="F1005" s="312">
        <f>E1005*C938</f>
        <v>0</v>
      </c>
      <c r="G1005" s="375">
        <f t="shared" si="857"/>
        <v>0</v>
      </c>
      <c r="H1005" s="312">
        <f t="shared" si="858"/>
        <v>0</v>
      </c>
      <c r="I1005" s="312">
        <f>H1005*C938</f>
        <v>0</v>
      </c>
      <c r="J1005" s="315" t="str">
        <f t="shared" si="806"/>
        <v>#DIV/0!</v>
      </c>
      <c r="K1005" s="282"/>
      <c r="L1005" s="282"/>
      <c r="M1005" s="384"/>
      <c r="N1005" s="282"/>
      <c r="O1005" s="282"/>
      <c r="P1005" s="290"/>
      <c r="Q1005" s="290"/>
      <c r="R1005" s="290"/>
      <c r="S1005" s="290"/>
      <c r="T1005" s="290"/>
      <c r="U1005" s="290"/>
      <c r="V1005" s="290"/>
      <c r="W1005" s="290"/>
      <c r="X1005" s="290"/>
      <c r="Y1005" s="290"/>
      <c r="Z1005" s="290"/>
    </row>
    <row r="1006">
      <c r="A1006" s="335" t="str">
        <f t="shared" ref="A1006:B1006" si="877">A78</f>
        <v/>
      </c>
      <c r="B1006" s="335" t="str">
        <f t="shared" si="877"/>
        <v/>
      </c>
      <c r="C1006" s="335"/>
      <c r="D1006" s="428" t="str">
        <f t="shared" si="855"/>
        <v/>
      </c>
      <c r="E1006" s="312">
        <f t="shared" si="856"/>
        <v>0</v>
      </c>
      <c r="F1006" s="312">
        <f>E1006*C938</f>
        <v>0</v>
      </c>
      <c r="G1006" s="375">
        <f t="shared" si="857"/>
        <v>0</v>
      </c>
      <c r="H1006" s="312">
        <f t="shared" si="858"/>
        <v>0</v>
      </c>
      <c r="I1006" s="312">
        <f>H1006*C938</f>
        <v>0</v>
      </c>
      <c r="J1006" s="315" t="str">
        <f t="shared" si="806"/>
        <v>#DIV/0!</v>
      </c>
      <c r="K1006" s="282"/>
      <c r="L1006" s="282"/>
      <c r="M1006" s="384"/>
      <c r="N1006" s="282"/>
      <c r="O1006" s="282"/>
      <c r="P1006" s="290"/>
      <c r="Q1006" s="290"/>
      <c r="R1006" s="290"/>
      <c r="S1006" s="290"/>
      <c r="T1006" s="290"/>
      <c r="U1006" s="290"/>
      <c r="V1006" s="290"/>
      <c r="W1006" s="290"/>
      <c r="X1006" s="290"/>
      <c r="Y1006" s="290"/>
      <c r="Z1006" s="290"/>
    </row>
    <row r="1007">
      <c r="A1007" s="335" t="str">
        <f t="shared" ref="A1007:B1007" si="878">A79</f>
        <v/>
      </c>
      <c r="B1007" s="335" t="str">
        <f t="shared" si="878"/>
        <v/>
      </c>
      <c r="C1007" s="335"/>
      <c r="D1007" s="428" t="str">
        <f t="shared" si="855"/>
        <v/>
      </c>
      <c r="E1007" s="312">
        <f t="shared" si="856"/>
        <v>0</v>
      </c>
      <c r="F1007" s="312">
        <f>E1007*C938</f>
        <v>0</v>
      </c>
      <c r="G1007" s="375">
        <f t="shared" si="857"/>
        <v>0</v>
      </c>
      <c r="H1007" s="312">
        <f t="shared" si="858"/>
        <v>0</v>
      </c>
      <c r="I1007" s="312">
        <f>H1007*C938</f>
        <v>0</v>
      </c>
      <c r="J1007" s="315" t="str">
        <f t="shared" si="806"/>
        <v>#DIV/0!</v>
      </c>
      <c r="K1007" s="282"/>
      <c r="L1007" s="282"/>
      <c r="M1007" s="384"/>
      <c r="N1007" s="282"/>
      <c r="O1007" s="282"/>
      <c r="P1007" s="290"/>
      <c r="Q1007" s="290"/>
      <c r="R1007" s="290"/>
      <c r="S1007" s="290"/>
      <c r="T1007" s="290"/>
      <c r="U1007" s="290"/>
      <c r="V1007" s="290"/>
      <c r="W1007" s="290"/>
      <c r="X1007" s="290"/>
      <c r="Y1007" s="290"/>
      <c r="Z1007" s="290"/>
    </row>
    <row r="1008">
      <c r="A1008" s="335" t="str">
        <f t="shared" ref="A1008:B1008" si="879">A80</f>
        <v/>
      </c>
      <c r="B1008" s="335" t="str">
        <f t="shared" si="879"/>
        <v/>
      </c>
      <c r="C1008" s="335"/>
      <c r="D1008" s="428" t="str">
        <f t="shared" si="855"/>
        <v/>
      </c>
      <c r="E1008" s="312">
        <f t="shared" si="856"/>
        <v>0</v>
      </c>
      <c r="F1008" s="312">
        <f>E1008*C938</f>
        <v>0</v>
      </c>
      <c r="G1008" s="375">
        <f t="shared" si="857"/>
        <v>0</v>
      </c>
      <c r="H1008" s="312">
        <f t="shared" si="858"/>
        <v>0</v>
      </c>
      <c r="I1008" s="312">
        <f>H1008*C938</f>
        <v>0</v>
      </c>
      <c r="J1008" s="315" t="str">
        <f t="shared" si="806"/>
        <v>#DIV/0!</v>
      </c>
      <c r="K1008" s="282"/>
      <c r="L1008" s="282"/>
      <c r="M1008" s="384"/>
      <c r="N1008" s="282"/>
      <c r="O1008" s="282"/>
      <c r="P1008" s="290"/>
      <c r="Q1008" s="290"/>
      <c r="R1008" s="290"/>
      <c r="S1008" s="290"/>
      <c r="T1008" s="290"/>
      <c r="U1008" s="290"/>
      <c r="V1008" s="290"/>
      <c r="W1008" s="290"/>
      <c r="X1008" s="290"/>
      <c r="Y1008" s="290"/>
      <c r="Z1008" s="290"/>
    </row>
    <row r="1009">
      <c r="A1009" s="335" t="str">
        <f t="shared" ref="A1009:B1009" si="880">A81</f>
        <v/>
      </c>
      <c r="B1009" s="335" t="str">
        <f t="shared" si="880"/>
        <v/>
      </c>
      <c r="C1009" s="335"/>
      <c r="D1009" s="428" t="str">
        <f t="shared" si="855"/>
        <v/>
      </c>
      <c r="E1009" s="312">
        <f t="shared" si="856"/>
        <v>0</v>
      </c>
      <c r="F1009" s="312">
        <f>E1009*C938</f>
        <v>0</v>
      </c>
      <c r="G1009" s="375">
        <f t="shared" si="857"/>
        <v>0</v>
      </c>
      <c r="H1009" s="312">
        <f t="shared" si="858"/>
        <v>0</v>
      </c>
      <c r="I1009" s="312">
        <f>H1009*C938</f>
        <v>0</v>
      </c>
      <c r="J1009" s="315" t="str">
        <f t="shared" si="806"/>
        <v>#DIV/0!</v>
      </c>
      <c r="K1009" s="282"/>
      <c r="L1009" s="282"/>
      <c r="M1009" s="384"/>
      <c r="N1009" s="282"/>
      <c r="O1009" s="282"/>
      <c r="P1009" s="290"/>
      <c r="Q1009" s="290"/>
      <c r="R1009" s="290"/>
      <c r="S1009" s="290"/>
      <c r="T1009" s="290"/>
      <c r="U1009" s="290"/>
      <c r="V1009" s="290"/>
      <c r="W1009" s="290"/>
      <c r="X1009" s="290"/>
      <c r="Y1009" s="290"/>
      <c r="Z1009" s="290"/>
    </row>
    <row r="1010">
      <c r="A1010" s="335" t="str">
        <f t="shared" ref="A1010:B1010" si="881">A82</f>
        <v/>
      </c>
      <c r="B1010" s="335" t="str">
        <f t="shared" si="881"/>
        <v/>
      </c>
      <c r="C1010" s="335"/>
      <c r="D1010" s="428" t="str">
        <f t="shared" si="855"/>
        <v/>
      </c>
      <c r="E1010" s="312">
        <f t="shared" si="856"/>
        <v>0</v>
      </c>
      <c r="F1010" s="312">
        <f>E1010*C938</f>
        <v>0</v>
      </c>
      <c r="G1010" s="375">
        <f t="shared" si="857"/>
        <v>0</v>
      </c>
      <c r="H1010" s="312">
        <f t="shared" si="858"/>
        <v>0</v>
      </c>
      <c r="I1010" s="312">
        <f>H1010*C938</f>
        <v>0</v>
      </c>
      <c r="J1010" s="315" t="str">
        <f t="shared" si="806"/>
        <v>#DIV/0!</v>
      </c>
      <c r="K1010" s="282"/>
      <c r="L1010" s="282"/>
      <c r="M1010" s="384"/>
      <c r="N1010" s="282"/>
      <c r="O1010" s="282"/>
      <c r="P1010" s="290"/>
      <c r="Q1010" s="290"/>
      <c r="R1010" s="290"/>
      <c r="S1010" s="290"/>
      <c r="T1010" s="290"/>
      <c r="U1010" s="290"/>
      <c r="V1010" s="290"/>
      <c r="W1010" s="290"/>
      <c r="X1010" s="290"/>
      <c r="Y1010" s="290"/>
      <c r="Z1010" s="290"/>
    </row>
    <row r="1011">
      <c r="A1011" s="335" t="str">
        <f t="shared" ref="A1011:B1011" si="882">A83</f>
        <v/>
      </c>
      <c r="B1011" s="335" t="str">
        <f t="shared" si="882"/>
        <v/>
      </c>
      <c r="C1011" s="335"/>
      <c r="D1011" s="428" t="str">
        <f t="shared" si="855"/>
        <v/>
      </c>
      <c r="E1011" s="312">
        <f t="shared" si="856"/>
        <v>0</v>
      </c>
      <c r="F1011" s="312">
        <f>E1011*C938</f>
        <v>0</v>
      </c>
      <c r="G1011" s="375">
        <f t="shared" si="857"/>
        <v>0</v>
      </c>
      <c r="H1011" s="312">
        <f t="shared" si="858"/>
        <v>0</v>
      </c>
      <c r="I1011" s="312">
        <f>H1011*C938</f>
        <v>0</v>
      </c>
      <c r="J1011" s="315" t="str">
        <f t="shared" si="806"/>
        <v>#DIV/0!</v>
      </c>
      <c r="K1011" s="282"/>
      <c r="L1011" s="282"/>
      <c r="M1011" s="384"/>
      <c r="N1011" s="282"/>
      <c r="O1011" s="282"/>
      <c r="P1011" s="290"/>
      <c r="Q1011" s="290"/>
      <c r="R1011" s="290"/>
      <c r="S1011" s="290"/>
      <c r="T1011" s="290"/>
      <c r="U1011" s="290"/>
      <c r="V1011" s="290"/>
      <c r="W1011" s="290"/>
      <c r="X1011" s="290"/>
      <c r="Y1011" s="290"/>
      <c r="Z1011" s="290"/>
    </row>
    <row r="1012">
      <c r="A1012" s="335" t="str">
        <f t="shared" ref="A1012:B1012" si="883">A84</f>
        <v/>
      </c>
      <c r="B1012" s="335" t="str">
        <f t="shared" si="883"/>
        <v/>
      </c>
      <c r="C1012" s="335"/>
      <c r="D1012" s="428" t="str">
        <f t="shared" si="855"/>
        <v/>
      </c>
      <c r="E1012" s="312">
        <f t="shared" si="856"/>
        <v>0</v>
      </c>
      <c r="F1012" s="312">
        <f>E1012*C938</f>
        <v>0</v>
      </c>
      <c r="G1012" s="375">
        <f t="shared" si="857"/>
        <v>0</v>
      </c>
      <c r="H1012" s="312">
        <f t="shared" si="858"/>
        <v>0</v>
      </c>
      <c r="I1012" s="312">
        <f>H1012*C938</f>
        <v>0</v>
      </c>
      <c r="J1012" s="315" t="str">
        <f t="shared" si="806"/>
        <v>#DIV/0!</v>
      </c>
      <c r="K1012" s="282"/>
      <c r="L1012" s="282"/>
      <c r="M1012" s="384"/>
      <c r="N1012" s="282"/>
      <c r="O1012" s="282"/>
      <c r="P1012" s="290"/>
      <c r="Q1012" s="290"/>
      <c r="R1012" s="290"/>
      <c r="S1012" s="290"/>
      <c r="T1012" s="290"/>
      <c r="U1012" s="290"/>
      <c r="V1012" s="290"/>
      <c r="W1012" s="290"/>
      <c r="X1012" s="290"/>
      <c r="Y1012" s="290"/>
      <c r="Z1012" s="290"/>
    </row>
    <row r="1013">
      <c r="A1013" s="335" t="str">
        <f t="shared" ref="A1013:B1013" si="884">A85</f>
        <v/>
      </c>
      <c r="B1013" s="335" t="str">
        <f t="shared" si="884"/>
        <v/>
      </c>
      <c r="C1013" s="335"/>
      <c r="D1013" s="428" t="str">
        <f t="shared" si="855"/>
        <v/>
      </c>
      <c r="E1013" s="312">
        <f t="shared" si="856"/>
        <v>0</v>
      </c>
      <c r="F1013" s="312">
        <f>E1013*C938</f>
        <v>0</v>
      </c>
      <c r="G1013" s="375">
        <f t="shared" si="857"/>
        <v>0</v>
      </c>
      <c r="H1013" s="312">
        <f t="shared" si="858"/>
        <v>0</v>
      </c>
      <c r="I1013" s="312">
        <f>H1013*C938</f>
        <v>0</v>
      </c>
      <c r="J1013" s="315" t="str">
        <f t="shared" si="806"/>
        <v>#DIV/0!</v>
      </c>
      <c r="K1013" s="282"/>
      <c r="L1013" s="282"/>
      <c r="M1013" s="384"/>
      <c r="N1013" s="282"/>
      <c r="O1013" s="282"/>
      <c r="P1013" s="290"/>
      <c r="Q1013" s="290"/>
      <c r="R1013" s="290"/>
      <c r="S1013" s="290"/>
      <c r="T1013" s="290"/>
      <c r="U1013" s="290"/>
      <c r="V1013" s="290"/>
      <c r="W1013" s="290"/>
      <c r="X1013" s="290"/>
      <c r="Y1013" s="290"/>
      <c r="Z1013" s="290"/>
    </row>
    <row r="1014">
      <c r="A1014" s="335" t="str">
        <f t="shared" ref="A1014:B1014" si="885">A86</f>
        <v/>
      </c>
      <c r="B1014" s="335" t="str">
        <f t="shared" si="885"/>
        <v/>
      </c>
      <c r="C1014" s="335"/>
      <c r="D1014" s="428" t="str">
        <f t="shared" si="855"/>
        <v/>
      </c>
      <c r="E1014" s="312">
        <f t="shared" si="856"/>
        <v>0</v>
      </c>
      <c r="F1014" s="312">
        <f>E1014*C938</f>
        <v>0</v>
      </c>
      <c r="G1014" s="375">
        <f t="shared" si="857"/>
        <v>0</v>
      </c>
      <c r="H1014" s="312">
        <f t="shared" si="858"/>
        <v>0</v>
      </c>
      <c r="I1014" s="312">
        <f>H1014*C938</f>
        <v>0</v>
      </c>
      <c r="J1014" s="315" t="str">
        <f t="shared" si="806"/>
        <v>#DIV/0!</v>
      </c>
      <c r="K1014" s="282"/>
      <c r="L1014" s="282"/>
      <c r="M1014" s="384"/>
      <c r="N1014" s="282"/>
      <c r="O1014" s="282"/>
      <c r="P1014" s="290"/>
      <c r="Q1014" s="290"/>
      <c r="R1014" s="290"/>
      <c r="S1014" s="290"/>
      <c r="T1014" s="290"/>
      <c r="U1014" s="290"/>
      <c r="V1014" s="290"/>
      <c r="W1014" s="290"/>
      <c r="X1014" s="290"/>
      <c r="Y1014" s="290"/>
      <c r="Z1014" s="290"/>
    </row>
    <row r="1015">
      <c r="A1015" s="337"/>
      <c r="B1015" s="338"/>
      <c r="C1015" s="339"/>
      <c r="D1015" s="336"/>
      <c r="E1015" s="312">
        <f t="shared" si="856"/>
        <v>0</v>
      </c>
      <c r="F1015" s="312">
        <f>E1015*C938</f>
        <v>0</v>
      </c>
      <c r="G1015" s="372"/>
      <c r="H1015" s="312">
        <f t="shared" si="858"/>
        <v>0</v>
      </c>
      <c r="I1015" s="312">
        <f>H1015*C938</f>
        <v>0</v>
      </c>
      <c r="J1015" s="315" t="str">
        <f t="shared" si="806"/>
        <v>#DIV/0!</v>
      </c>
      <c r="K1015" s="282"/>
      <c r="L1015" s="282"/>
      <c r="M1015" s="384"/>
      <c r="N1015" s="282"/>
      <c r="O1015" s="282"/>
      <c r="P1015" s="290"/>
      <c r="Q1015" s="290"/>
      <c r="R1015" s="290"/>
      <c r="S1015" s="290"/>
      <c r="T1015" s="290"/>
      <c r="U1015" s="290"/>
      <c r="V1015" s="290"/>
      <c r="W1015" s="290"/>
      <c r="X1015" s="290"/>
      <c r="Y1015" s="290"/>
      <c r="Z1015" s="290"/>
    </row>
    <row r="1016">
      <c r="A1016" s="341"/>
      <c r="B1016" s="338"/>
      <c r="C1016" s="342"/>
      <c r="D1016" s="343"/>
      <c r="E1016" s="312">
        <f t="shared" si="856"/>
        <v>0</v>
      </c>
      <c r="F1016" s="312">
        <f>E1016*C938</f>
        <v>0</v>
      </c>
      <c r="G1016" s="374"/>
      <c r="H1016" s="312">
        <f t="shared" si="858"/>
        <v>0</v>
      </c>
      <c r="I1016" s="312">
        <f>H1016*C938</f>
        <v>0</v>
      </c>
      <c r="J1016" s="315" t="str">
        <f t="shared" si="806"/>
        <v>#DIV/0!</v>
      </c>
      <c r="K1016" s="282"/>
      <c r="L1016" s="282"/>
      <c r="M1016" s="384"/>
      <c r="N1016" s="282"/>
      <c r="O1016" s="282"/>
      <c r="P1016" s="290"/>
      <c r="Q1016" s="290"/>
      <c r="R1016" s="290"/>
      <c r="S1016" s="290"/>
      <c r="T1016" s="290"/>
      <c r="U1016" s="290"/>
      <c r="V1016" s="290"/>
      <c r="W1016" s="290"/>
      <c r="X1016" s="290"/>
      <c r="Y1016" s="290"/>
      <c r="Z1016" s="290"/>
    </row>
    <row r="1017">
      <c r="A1017" s="335"/>
      <c r="B1017" s="349"/>
      <c r="C1017" s="350"/>
      <c r="D1017" s="352"/>
      <c r="E1017" s="312">
        <f t="shared" si="856"/>
        <v>0</v>
      </c>
      <c r="F1017" s="312">
        <f>E1017*C938</f>
        <v>0</v>
      </c>
      <c r="G1017" s="375"/>
      <c r="H1017" s="312">
        <f t="shared" si="858"/>
        <v>0</v>
      </c>
      <c r="I1017" s="312">
        <f>H1017*C938</f>
        <v>0</v>
      </c>
      <c r="J1017" s="315" t="str">
        <f t="shared" si="806"/>
        <v>#DIV/0!</v>
      </c>
      <c r="K1017" s="282"/>
      <c r="L1017" s="282"/>
      <c r="M1017" s="384"/>
      <c r="N1017" s="282"/>
      <c r="O1017" s="282"/>
      <c r="P1017" s="331"/>
      <c r="Q1017" s="331"/>
      <c r="R1017" s="331"/>
      <c r="S1017" s="331"/>
      <c r="T1017" s="331"/>
      <c r="U1017" s="331"/>
      <c r="V1017" s="331"/>
      <c r="W1017" s="331"/>
      <c r="X1017" s="331"/>
      <c r="Y1017" s="331"/>
      <c r="Z1017" s="331"/>
    </row>
    <row r="1018">
      <c r="A1018" s="335"/>
      <c r="B1018" s="349"/>
      <c r="C1018" s="339"/>
      <c r="D1018" s="336"/>
      <c r="E1018" s="312">
        <f t="shared" si="856"/>
        <v>0</v>
      </c>
      <c r="F1018" s="312">
        <f>E1018*C938</f>
        <v>0</v>
      </c>
      <c r="G1018" s="372"/>
      <c r="H1018" s="312">
        <f t="shared" si="858"/>
        <v>0</v>
      </c>
      <c r="I1018" s="312">
        <f>H1018*C938</f>
        <v>0</v>
      </c>
      <c r="J1018" s="315" t="str">
        <f t="shared" si="806"/>
        <v>#DIV/0!</v>
      </c>
      <c r="K1018" s="282"/>
      <c r="L1018" s="282"/>
      <c r="M1018" s="384"/>
      <c r="N1018" s="282"/>
      <c r="O1018" s="282"/>
      <c r="P1018" s="290"/>
      <c r="Q1018" s="290"/>
      <c r="R1018" s="290"/>
      <c r="S1018" s="290"/>
      <c r="T1018" s="290"/>
      <c r="U1018" s="290"/>
      <c r="V1018" s="290"/>
      <c r="W1018" s="290"/>
      <c r="X1018" s="290"/>
      <c r="Y1018" s="290"/>
      <c r="Z1018" s="290"/>
    </row>
    <row r="1019">
      <c r="A1019" s="335"/>
      <c r="B1019" s="354"/>
      <c r="C1019" s="339"/>
      <c r="D1019" s="336"/>
      <c r="E1019" s="312">
        <f t="shared" si="856"/>
        <v>0</v>
      </c>
      <c r="F1019" s="312">
        <f>E1019*C938</f>
        <v>0</v>
      </c>
      <c r="G1019" s="372"/>
      <c r="H1019" s="312">
        <f t="shared" si="858"/>
        <v>0</v>
      </c>
      <c r="I1019" s="312">
        <f>H1019*C938</f>
        <v>0</v>
      </c>
      <c r="J1019" s="315" t="str">
        <f t="shared" si="806"/>
        <v>#DIV/0!</v>
      </c>
      <c r="K1019" s="282"/>
      <c r="L1019" s="282"/>
      <c r="M1019" s="384"/>
      <c r="N1019" s="282"/>
      <c r="O1019" s="282"/>
      <c r="P1019" s="290"/>
      <c r="Q1019" s="290"/>
      <c r="R1019" s="290"/>
      <c r="S1019" s="290"/>
      <c r="T1019" s="290"/>
      <c r="U1019" s="290"/>
      <c r="V1019" s="290"/>
      <c r="W1019" s="290"/>
      <c r="X1019" s="290"/>
      <c r="Y1019" s="290"/>
      <c r="Z1019" s="290"/>
    </row>
    <row r="1020">
      <c r="A1020" s="335"/>
      <c r="B1020" s="349"/>
      <c r="C1020" s="339"/>
      <c r="D1020" s="336"/>
      <c r="E1020" s="312">
        <f t="shared" si="856"/>
        <v>0</v>
      </c>
      <c r="F1020" s="312">
        <f>E1020*C938</f>
        <v>0</v>
      </c>
      <c r="G1020" s="372"/>
      <c r="H1020" s="312">
        <f t="shared" si="858"/>
        <v>0</v>
      </c>
      <c r="I1020" s="312">
        <f>H1020*C938</f>
        <v>0</v>
      </c>
      <c r="J1020" s="315" t="str">
        <f t="shared" si="806"/>
        <v>#DIV/0!</v>
      </c>
      <c r="K1020" s="282"/>
      <c r="L1020" s="282"/>
      <c r="M1020" s="384"/>
      <c r="N1020" s="282"/>
      <c r="O1020" s="282"/>
      <c r="P1020" s="290"/>
      <c r="Q1020" s="290"/>
      <c r="R1020" s="290"/>
      <c r="S1020" s="290"/>
      <c r="T1020" s="290"/>
      <c r="U1020" s="290"/>
      <c r="V1020" s="290"/>
      <c r="W1020" s="290"/>
      <c r="X1020" s="290"/>
      <c r="Y1020" s="290"/>
      <c r="Z1020" s="290"/>
    </row>
    <row r="1021">
      <c r="A1021" s="335"/>
      <c r="B1021" s="349"/>
      <c r="C1021" s="339"/>
      <c r="D1021" s="336"/>
      <c r="E1021" s="312">
        <f t="shared" si="856"/>
        <v>0</v>
      </c>
      <c r="F1021" s="312">
        <f>E1021*C938</f>
        <v>0</v>
      </c>
      <c r="G1021" s="372"/>
      <c r="H1021" s="312">
        <f t="shared" si="858"/>
        <v>0</v>
      </c>
      <c r="I1021" s="312">
        <f>H1021*C938</f>
        <v>0</v>
      </c>
      <c r="J1021" s="315" t="str">
        <f t="shared" si="806"/>
        <v>#DIV/0!</v>
      </c>
      <c r="K1021" s="282"/>
      <c r="L1021" s="282"/>
      <c r="M1021" s="384"/>
      <c r="N1021" s="282"/>
      <c r="O1021" s="282"/>
      <c r="P1021" s="290"/>
      <c r="Q1021" s="290"/>
      <c r="R1021" s="290"/>
      <c r="S1021" s="290"/>
      <c r="T1021" s="290"/>
      <c r="U1021" s="290"/>
      <c r="V1021" s="290"/>
      <c r="W1021" s="290"/>
      <c r="X1021" s="290"/>
      <c r="Y1021" s="290"/>
      <c r="Z1021" s="290"/>
    </row>
    <row r="1022">
      <c r="A1022" s="335"/>
      <c r="B1022" s="349"/>
      <c r="C1022" s="339"/>
      <c r="D1022" s="336"/>
      <c r="E1022" s="312">
        <f t="shared" si="856"/>
        <v>0</v>
      </c>
      <c r="F1022" s="312">
        <f>E1022*C938</f>
        <v>0</v>
      </c>
      <c r="G1022" s="372"/>
      <c r="H1022" s="312">
        <f t="shared" si="858"/>
        <v>0</v>
      </c>
      <c r="I1022" s="312">
        <f>H1022*C938</f>
        <v>0</v>
      </c>
      <c r="J1022" s="315" t="str">
        <f t="shared" si="806"/>
        <v>#DIV/0!</v>
      </c>
      <c r="K1022" s="282"/>
      <c r="L1022" s="282"/>
      <c r="M1022" s="384"/>
      <c r="N1022" s="282"/>
      <c r="O1022" s="282"/>
      <c r="P1022" s="290"/>
      <c r="Q1022" s="290"/>
      <c r="R1022" s="290"/>
      <c r="S1022" s="290"/>
      <c r="T1022" s="290"/>
      <c r="U1022" s="290"/>
      <c r="V1022" s="290"/>
      <c r="W1022" s="290"/>
      <c r="X1022" s="290"/>
      <c r="Y1022" s="290"/>
      <c r="Z1022" s="290"/>
    </row>
    <row r="1023">
      <c r="A1023" s="335"/>
      <c r="B1023" s="349"/>
      <c r="C1023" s="339"/>
      <c r="D1023" s="336"/>
      <c r="E1023" s="312">
        <f t="shared" si="856"/>
        <v>0</v>
      </c>
      <c r="F1023" s="312">
        <f>E1023*C938</f>
        <v>0</v>
      </c>
      <c r="G1023" s="372"/>
      <c r="H1023" s="312">
        <f t="shared" si="858"/>
        <v>0</v>
      </c>
      <c r="I1023" s="312">
        <f>H1023*C938</f>
        <v>0</v>
      </c>
      <c r="J1023" s="315" t="str">
        <f t="shared" si="806"/>
        <v>#DIV/0!</v>
      </c>
      <c r="K1023" s="282"/>
      <c r="L1023" s="282"/>
      <c r="M1023" s="384"/>
      <c r="N1023" s="282"/>
      <c r="O1023" s="282"/>
      <c r="P1023" s="290"/>
      <c r="Q1023" s="290"/>
      <c r="R1023" s="290"/>
      <c r="S1023" s="290"/>
      <c r="T1023" s="290"/>
      <c r="U1023" s="290"/>
      <c r="V1023" s="290"/>
      <c r="W1023" s="290"/>
      <c r="X1023" s="290"/>
      <c r="Y1023" s="290"/>
      <c r="Z1023" s="290"/>
    </row>
    <row r="1024">
      <c r="A1024" s="335"/>
      <c r="B1024" s="349"/>
      <c r="C1024" s="339"/>
      <c r="D1024" s="336"/>
      <c r="E1024" s="312">
        <f t="shared" si="856"/>
        <v>0</v>
      </c>
      <c r="F1024" s="312">
        <f>E1024*C938</f>
        <v>0</v>
      </c>
      <c r="G1024" s="372"/>
      <c r="H1024" s="312">
        <f t="shared" si="858"/>
        <v>0</v>
      </c>
      <c r="I1024" s="312">
        <f>H1024*C938</f>
        <v>0</v>
      </c>
      <c r="J1024" s="315" t="str">
        <f t="shared" si="806"/>
        <v>#DIV/0!</v>
      </c>
      <c r="K1024" s="282"/>
      <c r="L1024" s="282"/>
      <c r="M1024" s="384"/>
      <c r="N1024" s="282"/>
      <c r="O1024" s="282"/>
      <c r="P1024" s="290"/>
      <c r="Q1024" s="290"/>
      <c r="R1024" s="290"/>
      <c r="S1024" s="290"/>
      <c r="T1024" s="290"/>
      <c r="U1024" s="290"/>
      <c r="V1024" s="290"/>
      <c r="W1024" s="290"/>
      <c r="X1024" s="290"/>
      <c r="Y1024" s="290"/>
      <c r="Z1024" s="290"/>
    </row>
    <row r="1025">
      <c r="A1025" s="335"/>
      <c r="B1025" s="349"/>
      <c r="C1025" s="339"/>
      <c r="D1025" s="336"/>
      <c r="E1025" s="312">
        <f t="shared" si="856"/>
        <v>0</v>
      </c>
      <c r="F1025" s="312">
        <f>E1025*C938</f>
        <v>0</v>
      </c>
      <c r="G1025" s="372"/>
      <c r="H1025" s="312">
        <f t="shared" si="858"/>
        <v>0</v>
      </c>
      <c r="I1025" s="312">
        <f>H1025*C938</f>
        <v>0</v>
      </c>
      <c r="J1025" s="315" t="str">
        <f t="shared" si="806"/>
        <v>#DIV/0!</v>
      </c>
      <c r="K1025" s="282"/>
      <c r="L1025" s="282"/>
      <c r="M1025" s="384"/>
      <c r="N1025" s="282"/>
      <c r="O1025" s="282"/>
      <c r="P1025" s="290"/>
      <c r="Q1025" s="290"/>
      <c r="R1025" s="290"/>
      <c r="S1025" s="290"/>
      <c r="T1025" s="290"/>
      <c r="U1025" s="290"/>
      <c r="V1025" s="290"/>
      <c r="W1025" s="290"/>
      <c r="X1025" s="290"/>
      <c r="Y1025" s="290"/>
      <c r="Z1025" s="290"/>
    </row>
    <row r="1026">
      <c r="A1026" s="335"/>
      <c r="B1026" s="349"/>
      <c r="C1026" s="339"/>
      <c r="D1026" s="336"/>
      <c r="E1026" s="312">
        <f t="shared" si="856"/>
        <v>0</v>
      </c>
      <c r="F1026" s="312">
        <f>E1026*C938</f>
        <v>0</v>
      </c>
      <c r="G1026" s="372"/>
      <c r="H1026" s="312">
        <f t="shared" si="858"/>
        <v>0</v>
      </c>
      <c r="I1026" s="312">
        <f>H1026*C938</f>
        <v>0</v>
      </c>
      <c r="J1026" s="315" t="str">
        <f t="shared" si="806"/>
        <v>#DIV/0!</v>
      </c>
      <c r="K1026" s="282"/>
      <c r="L1026" s="282"/>
      <c r="M1026" s="384"/>
      <c r="N1026" s="282"/>
      <c r="O1026" s="282"/>
      <c r="P1026" s="290"/>
      <c r="Q1026" s="290"/>
      <c r="R1026" s="290"/>
      <c r="S1026" s="290"/>
      <c r="T1026" s="290"/>
      <c r="U1026" s="290"/>
      <c r="V1026" s="290"/>
      <c r="W1026" s="290"/>
      <c r="X1026" s="290"/>
      <c r="Y1026" s="290"/>
      <c r="Z1026" s="290"/>
    </row>
    <row r="1027">
      <c r="A1027" s="335"/>
      <c r="B1027" s="349"/>
      <c r="C1027" s="339"/>
      <c r="D1027" s="336"/>
      <c r="E1027" s="312">
        <f t="shared" si="856"/>
        <v>0</v>
      </c>
      <c r="F1027" s="312">
        <f>E1027*C938</f>
        <v>0</v>
      </c>
      <c r="G1027" s="372"/>
      <c r="H1027" s="312">
        <f t="shared" si="858"/>
        <v>0</v>
      </c>
      <c r="I1027" s="312">
        <f>H1027*C938</f>
        <v>0</v>
      </c>
      <c r="J1027" s="315" t="str">
        <f t="shared" si="806"/>
        <v>#DIV/0!</v>
      </c>
      <c r="K1027" s="282"/>
      <c r="L1027" s="282"/>
      <c r="M1027" s="384"/>
      <c r="N1027" s="282"/>
      <c r="O1027" s="282"/>
      <c r="P1027" s="290"/>
      <c r="Q1027" s="290"/>
      <c r="R1027" s="290"/>
      <c r="S1027" s="290"/>
      <c r="T1027" s="290"/>
      <c r="U1027" s="290"/>
      <c r="V1027" s="290"/>
      <c r="W1027" s="290"/>
      <c r="X1027" s="290"/>
      <c r="Y1027" s="290"/>
      <c r="Z1027" s="290"/>
    </row>
    <row r="1028">
      <c r="A1028" s="344"/>
      <c r="B1028" s="345" t="s">
        <v>968</v>
      </c>
      <c r="C1028" s="346">
        <f>SUM(C987:C1027)</f>
        <v>12.87096774</v>
      </c>
      <c r="D1028" s="346"/>
      <c r="E1028" s="347">
        <f t="shared" ref="E1028:F1028" si="886">SUM(E987:E1027)</f>
        <v>537.1192012</v>
      </c>
      <c r="F1028" s="347">
        <f t="shared" si="886"/>
        <v>16650.69524</v>
      </c>
      <c r="G1028" s="346"/>
      <c r="H1028" s="347">
        <f t="shared" ref="H1028:I1028" si="887">SUM(H987:H1027)</f>
        <v>2439.933259</v>
      </c>
      <c r="I1028" s="347">
        <f t="shared" si="887"/>
        <v>75637.93103</v>
      </c>
      <c r="J1028" s="348">
        <f t="shared" si="806"/>
        <v>0.2201368415</v>
      </c>
      <c r="K1028" s="282"/>
      <c r="L1028" s="282"/>
      <c r="M1028" s="384"/>
      <c r="N1028" s="282"/>
      <c r="O1028" s="282"/>
      <c r="P1028" s="290"/>
      <c r="Q1028" s="290"/>
      <c r="R1028" s="290"/>
      <c r="S1028" s="290"/>
      <c r="T1028" s="290"/>
      <c r="U1028" s="290"/>
      <c r="V1028" s="290"/>
      <c r="W1028" s="290"/>
      <c r="X1028" s="290"/>
      <c r="Y1028" s="290"/>
      <c r="Z1028" s="290"/>
    </row>
    <row r="1029">
      <c r="A1029" s="323" t="str">
        <f t="shared" ref="A1029:B1029" si="888">A101</f>
        <v>CKT-001</v>
      </c>
      <c r="B1029" s="323" t="str">
        <f t="shared" si="888"/>
        <v>Cócteles con ginebra (máximo)</v>
      </c>
      <c r="C1029" s="323">
        <v>1.0</v>
      </c>
      <c r="D1029" s="422">
        <f t="shared" ref="D1029:D1043" si="890">D101</f>
        <v>40</v>
      </c>
      <c r="E1029" s="312">
        <f t="shared" ref="E1029:E1043" si="891">D1029*C1029</f>
        <v>40</v>
      </c>
      <c r="F1029" s="312">
        <f>E1029*C938</f>
        <v>1240</v>
      </c>
      <c r="G1029" s="372">
        <f t="shared" ref="G1029:G1043" si="892">G101</f>
        <v>224.137931</v>
      </c>
      <c r="H1029" s="312">
        <f t="shared" ref="H1029:H1043" si="893">G1029*C1029</f>
        <v>224.137931</v>
      </c>
      <c r="I1029" s="312">
        <f>H1029*C938</f>
        <v>6948.275862</v>
      </c>
      <c r="J1029" s="315">
        <f t="shared" si="806"/>
        <v>0.1784615385</v>
      </c>
      <c r="K1029" s="282"/>
      <c r="L1029" s="282"/>
      <c r="M1029" s="384"/>
      <c r="N1029" s="282"/>
      <c r="O1029" s="282"/>
      <c r="P1029" s="290"/>
      <c r="Q1029" s="290"/>
      <c r="R1029" s="290"/>
      <c r="S1029" s="290"/>
      <c r="T1029" s="290"/>
      <c r="U1029" s="290"/>
      <c r="V1029" s="290"/>
      <c r="W1029" s="290"/>
      <c r="X1029" s="290"/>
      <c r="Y1029" s="290"/>
      <c r="Z1029" s="290"/>
    </row>
    <row r="1030">
      <c r="A1030" s="323" t="str">
        <f t="shared" ref="A1030:B1030" si="889">A102</f>
        <v>CKT-002</v>
      </c>
      <c r="B1030" s="323" t="str">
        <f t="shared" si="889"/>
        <v>Cócteles con ginebra (mínimo)</v>
      </c>
      <c r="C1030" s="323">
        <v>2.5</v>
      </c>
      <c r="D1030" s="422">
        <f t="shared" si="890"/>
        <v>17</v>
      </c>
      <c r="E1030" s="312">
        <f t="shared" si="891"/>
        <v>42.5</v>
      </c>
      <c r="F1030" s="312">
        <f>E1030*C938</f>
        <v>1317.5</v>
      </c>
      <c r="G1030" s="372">
        <f t="shared" si="892"/>
        <v>129.3103448</v>
      </c>
      <c r="H1030" s="312">
        <f t="shared" si="893"/>
        <v>323.2758621</v>
      </c>
      <c r="I1030" s="312">
        <f>H1030*C938</f>
        <v>10021.55172</v>
      </c>
      <c r="J1030" s="315">
        <f t="shared" si="806"/>
        <v>0.1314666667</v>
      </c>
      <c r="K1030" s="282"/>
      <c r="L1030" s="282"/>
      <c r="M1030" s="384"/>
      <c r="N1030" s="282"/>
      <c r="O1030" s="282"/>
      <c r="P1030" s="290"/>
      <c r="Q1030" s="290"/>
      <c r="R1030" s="290"/>
      <c r="S1030" s="290"/>
      <c r="T1030" s="290"/>
      <c r="U1030" s="290"/>
      <c r="V1030" s="290"/>
      <c r="W1030" s="290"/>
      <c r="X1030" s="290"/>
      <c r="Y1030" s="290"/>
      <c r="Z1030" s="290"/>
    </row>
    <row r="1031">
      <c r="A1031" s="323" t="str">
        <f t="shared" ref="A1031:B1031" si="894">A103</f>
        <v>CKT-003</v>
      </c>
      <c r="B1031" s="323" t="str">
        <f t="shared" si="894"/>
        <v>Cócteles con whisky (máximo)</v>
      </c>
      <c r="C1031" s="323">
        <v>1.0</v>
      </c>
      <c r="D1031" s="422">
        <f t="shared" si="890"/>
        <v>51</v>
      </c>
      <c r="E1031" s="312">
        <f t="shared" si="891"/>
        <v>51</v>
      </c>
      <c r="F1031" s="312">
        <f>E1031*C938</f>
        <v>1581</v>
      </c>
      <c r="G1031" s="372">
        <f t="shared" si="892"/>
        <v>215.5172414</v>
      </c>
      <c r="H1031" s="312">
        <f t="shared" si="893"/>
        <v>215.5172414</v>
      </c>
      <c r="I1031" s="312">
        <f>H1031*C938</f>
        <v>6681.034483</v>
      </c>
      <c r="J1031" s="315">
        <f t="shared" si="806"/>
        <v>0.23664</v>
      </c>
      <c r="K1031" s="282"/>
      <c r="L1031" s="282"/>
      <c r="M1031" s="384"/>
      <c r="N1031" s="282"/>
      <c r="O1031" s="282"/>
      <c r="P1031" s="290"/>
      <c r="Q1031" s="290"/>
      <c r="R1031" s="290"/>
      <c r="S1031" s="290"/>
      <c r="T1031" s="290"/>
      <c r="U1031" s="290"/>
      <c r="V1031" s="290"/>
      <c r="W1031" s="290"/>
      <c r="X1031" s="290"/>
      <c r="Y1031" s="290"/>
      <c r="Z1031" s="290"/>
    </row>
    <row r="1032">
      <c r="A1032" s="323" t="str">
        <f t="shared" ref="A1032:B1032" si="895">A104</f>
        <v>CKT-004</v>
      </c>
      <c r="B1032" s="323" t="str">
        <f t="shared" si="895"/>
        <v>Cócteles con whisky (mínimo)</v>
      </c>
      <c r="C1032" s="323">
        <v>2.0</v>
      </c>
      <c r="D1032" s="422">
        <f t="shared" si="890"/>
        <v>19</v>
      </c>
      <c r="E1032" s="312">
        <f t="shared" si="891"/>
        <v>38</v>
      </c>
      <c r="F1032" s="312">
        <f>E1032*C938</f>
        <v>1178</v>
      </c>
      <c r="G1032" s="372">
        <f t="shared" si="892"/>
        <v>146.5517241</v>
      </c>
      <c r="H1032" s="312">
        <f t="shared" si="893"/>
        <v>293.1034483</v>
      </c>
      <c r="I1032" s="312">
        <f>H1032*C938</f>
        <v>9086.206897</v>
      </c>
      <c r="J1032" s="315">
        <f t="shared" si="806"/>
        <v>0.1296470588</v>
      </c>
      <c r="K1032" s="282"/>
      <c r="L1032" s="282"/>
      <c r="M1032" s="384"/>
      <c r="N1032" s="282"/>
      <c r="O1032" s="282"/>
      <c r="P1032" s="290"/>
      <c r="Q1032" s="290"/>
      <c r="R1032" s="290"/>
      <c r="S1032" s="290"/>
      <c r="T1032" s="290"/>
      <c r="U1032" s="290"/>
      <c r="V1032" s="290"/>
      <c r="W1032" s="290"/>
      <c r="X1032" s="290"/>
      <c r="Y1032" s="290"/>
      <c r="Z1032" s="290"/>
    </row>
    <row r="1033">
      <c r="A1033" s="323" t="str">
        <f t="shared" ref="A1033:B1033" si="896">A105</f>
        <v>CKT-005</v>
      </c>
      <c r="B1033" s="323" t="str">
        <f t="shared" si="896"/>
        <v>Cócteles con ron (máximo)</v>
      </c>
      <c r="C1033" s="323">
        <v>1.0</v>
      </c>
      <c r="D1033" s="422">
        <f t="shared" si="890"/>
        <v>40</v>
      </c>
      <c r="E1033" s="312">
        <f t="shared" si="891"/>
        <v>40</v>
      </c>
      <c r="F1033" s="312">
        <f>E1033*C938</f>
        <v>1240</v>
      </c>
      <c r="G1033" s="372">
        <f t="shared" si="892"/>
        <v>198.2758621</v>
      </c>
      <c r="H1033" s="312">
        <f t="shared" si="893"/>
        <v>198.2758621</v>
      </c>
      <c r="I1033" s="312">
        <f>H1033*C938</f>
        <v>6146.551724</v>
      </c>
      <c r="J1033" s="315">
        <f t="shared" si="806"/>
        <v>0.2017391304</v>
      </c>
      <c r="K1033" s="282"/>
      <c r="L1033" s="282"/>
      <c r="M1033" s="384"/>
      <c r="N1033" s="282"/>
      <c r="O1033" s="282"/>
      <c r="P1033" s="290"/>
      <c r="Q1033" s="290"/>
      <c r="R1033" s="290"/>
      <c r="S1033" s="290"/>
      <c r="T1033" s="290"/>
      <c r="U1033" s="290"/>
      <c r="V1033" s="290"/>
      <c r="W1033" s="290"/>
      <c r="X1033" s="290"/>
      <c r="Y1033" s="290"/>
      <c r="Z1033" s="290"/>
    </row>
    <row r="1034">
      <c r="A1034" s="323" t="str">
        <f t="shared" ref="A1034:B1034" si="897">A106</f>
        <v>CKT-006</v>
      </c>
      <c r="B1034" s="323" t="str">
        <f t="shared" si="897"/>
        <v>Cócteles con ron (mínimo)</v>
      </c>
      <c r="C1034" s="323">
        <v>2.0</v>
      </c>
      <c r="D1034" s="422">
        <f t="shared" si="890"/>
        <v>15</v>
      </c>
      <c r="E1034" s="312">
        <f t="shared" si="891"/>
        <v>30</v>
      </c>
      <c r="F1034" s="312">
        <f>E1034*C938</f>
        <v>930</v>
      </c>
      <c r="G1034" s="372">
        <f t="shared" si="892"/>
        <v>116.3793103</v>
      </c>
      <c r="H1034" s="312">
        <f t="shared" si="893"/>
        <v>232.7586207</v>
      </c>
      <c r="I1034" s="312">
        <f>H1034*C938</f>
        <v>7215.517241</v>
      </c>
      <c r="J1034" s="315">
        <f t="shared" si="806"/>
        <v>0.1288888889</v>
      </c>
      <c r="K1034" s="282"/>
      <c r="L1034" s="282"/>
      <c r="M1034" s="384"/>
      <c r="N1034" s="282"/>
      <c r="O1034" s="282"/>
      <c r="P1034" s="290"/>
      <c r="Q1034" s="290"/>
      <c r="R1034" s="290"/>
      <c r="S1034" s="290"/>
      <c r="T1034" s="290"/>
      <c r="U1034" s="290"/>
      <c r="V1034" s="290"/>
      <c r="W1034" s="290"/>
      <c r="X1034" s="290"/>
      <c r="Y1034" s="290"/>
      <c r="Z1034" s="290"/>
    </row>
    <row r="1035">
      <c r="A1035" s="323" t="str">
        <f t="shared" ref="A1035:B1035" si="898">A107</f>
        <v>CKT-007</v>
      </c>
      <c r="B1035" s="323" t="str">
        <f t="shared" si="898"/>
        <v>Cócteles con tequila (máximo)</v>
      </c>
      <c r="C1035" s="323">
        <v>1.0</v>
      </c>
      <c r="D1035" s="422">
        <f t="shared" si="890"/>
        <v>35</v>
      </c>
      <c r="E1035" s="312">
        <f t="shared" si="891"/>
        <v>35</v>
      </c>
      <c r="F1035" s="312">
        <f>E1035*C938</f>
        <v>1085</v>
      </c>
      <c r="G1035" s="372">
        <f t="shared" si="892"/>
        <v>215.5172414</v>
      </c>
      <c r="H1035" s="312">
        <f t="shared" si="893"/>
        <v>215.5172414</v>
      </c>
      <c r="I1035" s="312">
        <f>H1035*C938</f>
        <v>6681.034483</v>
      </c>
      <c r="J1035" s="315">
        <f t="shared" si="806"/>
        <v>0.1624</v>
      </c>
      <c r="K1035" s="282"/>
      <c r="L1035" s="282"/>
      <c r="M1035" s="384"/>
      <c r="N1035" s="282"/>
      <c r="O1035" s="282"/>
      <c r="P1035" s="290"/>
      <c r="Q1035" s="290"/>
      <c r="R1035" s="290"/>
      <c r="S1035" s="290"/>
      <c r="T1035" s="290"/>
      <c r="U1035" s="290"/>
      <c r="V1035" s="290"/>
      <c r="W1035" s="290"/>
      <c r="X1035" s="290"/>
      <c r="Y1035" s="290"/>
      <c r="Z1035" s="290"/>
    </row>
    <row r="1036">
      <c r="A1036" s="323" t="str">
        <f t="shared" ref="A1036:B1036" si="899">A108</f>
        <v>CKT-008</v>
      </c>
      <c r="B1036" s="323" t="str">
        <f t="shared" si="899"/>
        <v>Cócteles con tequila (mínimo)</v>
      </c>
      <c r="C1036" s="323">
        <v>2.0</v>
      </c>
      <c r="D1036" s="422">
        <f t="shared" si="890"/>
        <v>16</v>
      </c>
      <c r="E1036" s="312">
        <f t="shared" si="891"/>
        <v>32</v>
      </c>
      <c r="F1036" s="312">
        <f>E1036*C938</f>
        <v>992</v>
      </c>
      <c r="G1036" s="372">
        <f t="shared" si="892"/>
        <v>129.3103448</v>
      </c>
      <c r="H1036" s="312">
        <f t="shared" si="893"/>
        <v>258.6206897</v>
      </c>
      <c r="I1036" s="312">
        <f>H1036*C938</f>
        <v>8017.241379</v>
      </c>
      <c r="J1036" s="315">
        <f t="shared" si="806"/>
        <v>0.1237333333</v>
      </c>
      <c r="K1036" s="282"/>
      <c r="L1036" s="282"/>
      <c r="M1036" s="384"/>
      <c r="N1036" s="282"/>
      <c r="O1036" s="282"/>
      <c r="P1036" s="290"/>
      <c r="Q1036" s="290"/>
      <c r="R1036" s="290"/>
      <c r="S1036" s="290"/>
      <c r="T1036" s="290"/>
      <c r="U1036" s="290"/>
      <c r="V1036" s="290"/>
      <c r="W1036" s="290"/>
      <c r="X1036" s="290"/>
      <c r="Y1036" s="290"/>
      <c r="Z1036" s="290"/>
    </row>
    <row r="1037">
      <c r="A1037" s="323" t="str">
        <f t="shared" ref="A1037:B1037" si="900">A109</f>
        <v>CKT-009</v>
      </c>
      <c r="B1037" s="323" t="str">
        <f t="shared" si="900"/>
        <v>Cócteles con mezcal (máximo)</v>
      </c>
      <c r="C1037" s="323">
        <v>1.0</v>
      </c>
      <c r="D1037" s="422">
        <f t="shared" si="890"/>
        <v>47</v>
      </c>
      <c r="E1037" s="312">
        <f t="shared" si="891"/>
        <v>47</v>
      </c>
      <c r="F1037" s="312">
        <f>E1037*C938</f>
        <v>1457</v>
      </c>
      <c r="G1037" s="372">
        <f t="shared" si="892"/>
        <v>232.7586207</v>
      </c>
      <c r="H1037" s="312">
        <f t="shared" si="893"/>
        <v>232.7586207</v>
      </c>
      <c r="I1037" s="312">
        <f>H1037*C938</f>
        <v>7215.517241</v>
      </c>
      <c r="J1037" s="315">
        <f t="shared" si="806"/>
        <v>0.2019259259</v>
      </c>
      <c r="K1037" s="282"/>
      <c r="L1037" s="282"/>
      <c r="M1037" s="384"/>
      <c r="N1037" s="282"/>
      <c r="O1037" s="282"/>
      <c r="P1037" s="290"/>
      <c r="Q1037" s="290"/>
      <c r="R1037" s="290"/>
      <c r="S1037" s="290"/>
      <c r="T1037" s="290"/>
      <c r="U1037" s="290"/>
      <c r="V1037" s="290"/>
      <c r="W1037" s="290"/>
      <c r="X1037" s="290"/>
      <c r="Y1037" s="290"/>
      <c r="Z1037" s="290"/>
    </row>
    <row r="1038">
      <c r="A1038" s="323" t="str">
        <f t="shared" ref="A1038:B1038" si="901">A110</f>
        <v>CKT-010</v>
      </c>
      <c r="B1038" s="323" t="str">
        <f t="shared" si="901"/>
        <v>Cócteles con mezcal (mínimo)</v>
      </c>
      <c r="C1038" s="323">
        <v>3.0</v>
      </c>
      <c r="D1038" s="422">
        <f t="shared" si="890"/>
        <v>23</v>
      </c>
      <c r="E1038" s="312">
        <f t="shared" si="891"/>
        <v>69</v>
      </c>
      <c r="F1038" s="312">
        <f>E1038*C938</f>
        <v>2139</v>
      </c>
      <c r="G1038" s="372">
        <f t="shared" si="892"/>
        <v>163.7931034</v>
      </c>
      <c r="H1038" s="312">
        <f t="shared" si="893"/>
        <v>491.3793103</v>
      </c>
      <c r="I1038" s="312">
        <f>H1038*C938</f>
        <v>15232.75862</v>
      </c>
      <c r="J1038" s="315">
        <f t="shared" si="806"/>
        <v>0.1404210526</v>
      </c>
      <c r="K1038" s="282"/>
      <c r="L1038" s="282"/>
      <c r="M1038" s="384"/>
      <c r="N1038" s="282"/>
      <c r="O1038" s="282"/>
      <c r="P1038" s="290"/>
      <c r="Q1038" s="290"/>
      <c r="R1038" s="290"/>
      <c r="S1038" s="290"/>
      <c r="T1038" s="290"/>
      <c r="U1038" s="290"/>
      <c r="V1038" s="290"/>
      <c r="W1038" s="290"/>
      <c r="X1038" s="290"/>
      <c r="Y1038" s="290"/>
      <c r="Z1038" s="290"/>
    </row>
    <row r="1039">
      <c r="A1039" s="323" t="str">
        <f t="shared" ref="A1039:B1039" si="902">A111</f>
        <v>CKT-011</v>
      </c>
      <c r="B1039" s="323" t="str">
        <f t="shared" si="902"/>
        <v>Cócteles con vodka (máximo)</v>
      </c>
      <c r="C1039" s="323">
        <v>1.0</v>
      </c>
      <c r="D1039" s="422">
        <f t="shared" si="890"/>
        <v>35</v>
      </c>
      <c r="E1039" s="312">
        <f t="shared" si="891"/>
        <v>35</v>
      </c>
      <c r="F1039" s="312">
        <f>E1039*C938</f>
        <v>1085</v>
      </c>
      <c r="G1039" s="372">
        <f t="shared" si="892"/>
        <v>181.0344828</v>
      </c>
      <c r="H1039" s="312">
        <f t="shared" si="893"/>
        <v>181.0344828</v>
      </c>
      <c r="I1039" s="312">
        <f>H1039*C938</f>
        <v>5612.068966</v>
      </c>
      <c r="J1039" s="315">
        <f t="shared" si="806"/>
        <v>0.1933333333</v>
      </c>
      <c r="K1039" s="282"/>
      <c r="L1039" s="282"/>
      <c r="M1039" s="384"/>
      <c r="N1039" s="282"/>
      <c r="O1039" s="282"/>
      <c r="P1039" s="290"/>
      <c r="Q1039" s="290"/>
      <c r="R1039" s="290"/>
      <c r="S1039" s="290"/>
      <c r="T1039" s="290"/>
      <c r="U1039" s="290"/>
      <c r="V1039" s="290"/>
      <c r="W1039" s="290"/>
      <c r="X1039" s="290"/>
      <c r="Y1039" s="290"/>
      <c r="Z1039" s="290"/>
    </row>
    <row r="1040">
      <c r="A1040" s="323" t="str">
        <f t="shared" ref="A1040:B1040" si="903">A112</f>
        <v>CKT-012</v>
      </c>
      <c r="B1040" s="323" t="str">
        <f t="shared" si="903"/>
        <v>Cócteles con vodka (mínimo)</v>
      </c>
      <c r="C1040" s="323">
        <v>2.0</v>
      </c>
      <c r="D1040" s="422">
        <f t="shared" si="890"/>
        <v>17</v>
      </c>
      <c r="E1040" s="312">
        <f t="shared" si="891"/>
        <v>34</v>
      </c>
      <c r="F1040" s="312">
        <f>E1040*C938</f>
        <v>1054</v>
      </c>
      <c r="G1040" s="372">
        <f t="shared" si="892"/>
        <v>112.0689655</v>
      </c>
      <c r="H1040" s="312">
        <f t="shared" si="893"/>
        <v>224.137931</v>
      </c>
      <c r="I1040" s="312">
        <f>H1040*C938</f>
        <v>6948.275862</v>
      </c>
      <c r="J1040" s="315">
        <f t="shared" si="806"/>
        <v>0.1516923077</v>
      </c>
      <c r="K1040" s="282"/>
      <c r="L1040" s="282"/>
      <c r="M1040" s="384"/>
      <c r="N1040" s="282"/>
      <c r="O1040" s="282"/>
      <c r="P1040" s="290"/>
      <c r="Q1040" s="290"/>
      <c r="R1040" s="290"/>
      <c r="S1040" s="290"/>
      <c r="T1040" s="290"/>
      <c r="U1040" s="290"/>
      <c r="V1040" s="290"/>
      <c r="W1040" s="290"/>
      <c r="X1040" s="290"/>
      <c r="Y1040" s="290"/>
      <c r="Z1040" s="290"/>
    </row>
    <row r="1041">
      <c r="A1041" s="323" t="str">
        <f t="shared" ref="A1041:B1041" si="904">A113</f>
        <v/>
      </c>
      <c r="B1041" s="323" t="str">
        <f t="shared" si="904"/>
        <v/>
      </c>
      <c r="C1041" s="323"/>
      <c r="D1041" s="422" t="str">
        <f t="shared" si="890"/>
        <v/>
      </c>
      <c r="E1041" s="312">
        <f t="shared" si="891"/>
        <v>0</v>
      </c>
      <c r="F1041" s="312">
        <f>E1041*C938</f>
        <v>0</v>
      </c>
      <c r="G1041" s="372">
        <f t="shared" si="892"/>
        <v>0</v>
      </c>
      <c r="H1041" s="312">
        <f t="shared" si="893"/>
        <v>0</v>
      </c>
      <c r="I1041" s="312">
        <f>H1041*C938</f>
        <v>0</v>
      </c>
      <c r="J1041" s="315" t="str">
        <f t="shared" si="806"/>
        <v>#DIV/0!</v>
      </c>
      <c r="K1041" s="282"/>
      <c r="L1041" s="282"/>
      <c r="M1041" s="384"/>
      <c r="N1041" s="282"/>
      <c r="O1041" s="282"/>
      <c r="P1041" s="290"/>
      <c r="Q1041" s="290"/>
      <c r="R1041" s="290"/>
      <c r="S1041" s="290"/>
      <c r="T1041" s="290"/>
      <c r="U1041" s="290"/>
      <c r="V1041" s="290"/>
      <c r="W1041" s="290"/>
      <c r="X1041" s="290"/>
      <c r="Y1041" s="290"/>
      <c r="Z1041" s="290"/>
    </row>
    <row r="1042">
      <c r="A1042" s="323" t="str">
        <f t="shared" ref="A1042:B1042" si="905">A114</f>
        <v/>
      </c>
      <c r="B1042" s="323" t="str">
        <f t="shared" si="905"/>
        <v/>
      </c>
      <c r="C1042" s="323"/>
      <c r="D1042" s="422" t="str">
        <f t="shared" si="890"/>
        <v/>
      </c>
      <c r="E1042" s="312">
        <f t="shared" si="891"/>
        <v>0</v>
      </c>
      <c r="F1042" s="312">
        <f>E1042*C938</f>
        <v>0</v>
      </c>
      <c r="G1042" s="372">
        <f t="shared" si="892"/>
        <v>0</v>
      </c>
      <c r="H1042" s="312">
        <f t="shared" si="893"/>
        <v>0</v>
      </c>
      <c r="I1042" s="312">
        <f>H1042*C938</f>
        <v>0</v>
      </c>
      <c r="J1042" s="315" t="str">
        <f t="shared" si="806"/>
        <v>#DIV/0!</v>
      </c>
      <c r="K1042" s="282"/>
      <c r="L1042" s="282"/>
      <c r="M1042" s="384"/>
      <c r="N1042" s="282"/>
      <c r="O1042" s="282"/>
      <c r="P1042" s="290"/>
      <c r="Q1042" s="290"/>
      <c r="R1042" s="290"/>
      <c r="S1042" s="290"/>
      <c r="T1042" s="290"/>
      <c r="U1042" s="290"/>
      <c r="V1042" s="290"/>
      <c r="W1042" s="290"/>
      <c r="X1042" s="290"/>
      <c r="Y1042" s="290"/>
      <c r="Z1042" s="290"/>
    </row>
    <row r="1043">
      <c r="A1043" s="323" t="str">
        <f t="shared" ref="A1043:B1043" si="906">A115</f>
        <v/>
      </c>
      <c r="B1043" s="323" t="str">
        <f t="shared" si="906"/>
        <v/>
      </c>
      <c r="C1043" s="323"/>
      <c r="D1043" s="422" t="str">
        <f t="shared" si="890"/>
        <v/>
      </c>
      <c r="E1043" s="312">
        <f t="shared" si="891"/>
        <v>0</v>
      </c>
      <c r="F1043" s="312">
        <f>E1043*C938</f>
        <v>0</v>
      </c>
      <c r="G1043" s="372">
        <f t="shared" si="892"/>
        <v>0</v>
      </c>
      <c r="H1043" s="312">
        <f t="shared" si="893"/>
        <v>0</v>
      </c>
      <c r="I1043" s="312">
        <f>H1043*C938</f>
        <v>0</v>
      </c>
      <c r="J1043" s="315" t="str">
        <f t="shared" si="806"/>
        <v>#DIV/0!</v>
      </c>
      <c r="K1043" s="282"/>
      <c r="L1043" s="282"/>
      <c r="M1043" s="384"/>
      <c r="N1043" s="282"/>
      <c r="O1043" s="282"/>
      <c r="P1043" s="290"/>
      <c r="Q1043" s="290"/>
      <c r="R1043" s="290"/>
      <c r="S1043" s="290"/>
      <c r="T1043" s="290"/>
      <c r="U1043" s="290"/>
      <c r="V1043" s="290"/>
      <c r="W1043" s="290"/>
      <c r="X1043" s="290"/>
      <c r="Y1043" s="290"/>
      <c r="Z1043" s="290"/>
    </row>
    <row r="1044">
      <c r="A1044" s="344"/>
      <c r="B1044" s="345" t="s">
        <v>993</v>
      </c>
      <c r="C1044" s="346">
        <f>SUM(C1029:C1043)</f>
        <v>19.5</v>
      </c>
      <c r="D1044" s="376"/>
      <c r="E1044" s="356">
        <f t="shared" ref="E1044:F1044" si="907">SUM(E1029:E1043)</f>
        <v>493.5</v>
      </c>
      <c r="F1044" s="356">
        <f t="shared" si="907"/>
        <v>15298.5</v>
      </c>
      <c r="G1044" s="376"/>
      <c r="H1044" s="356">
        <f t="shared" ref="H1044:I1044" si="908">SUM(H1029:H1043)</f>
        <v>3090.517241</v>
      </c>
      <c r="I1044" s="356">
        <f t="shared" si="908"/>
        <v>95806.03448</v>
      </c>
      <c r="J1044" s="357">
        <f t="shared" si="806"/>
        <v>0.1596820084</v>
      </c>
      <c r="K1044" s="282"/>
      <c r="L1044" s="282"/>
      <c r="M1044" s="384"/>
      <c r="N1044" s="282"/>
      <c r="O1044" s="282"/>
      <c r="P1044" s="290"/>
      <c r="Q1044" s="290"/>
      <c r="R1044" s="290"/>
      <c r="S1044" s="290"/>
      <c r="T1044" s="290"/>
      <c r="U1044" s="290"/>
      <c r="V1044" s="290"/>
      <c r="W1044" s="290"/>
      <c r="X1044" s="290"/>
      <c r="Y1044" s="290"/>
      <c r="Z1044" s="290"/>
    </row>
    <row r="1045">
      <c r="A1045" s="277"/>
      <c r="B1045" s="419"/>
      <c r="C1045" s="419"/>
      <c r="D1045" s="358" t="s">
        <v>859</v>
      </c>
      <c r="E1045" s="359">
        <f t="shared" ref="E1045:F1045" si="909">E1044+E1028+E986</f>
        <v>3440.199846</v>
      </c>
      <c r="F1045" s="359">
        <f t="shared" si="909"/>
        <v>106646.1952</v>
      </c>
      <c r="G1045" s="290"/>
      <c r="H1045" s="359">
        <f t="shared" ref="H1045:I1045" si="910">H1044+H1028+H986</f>
        <v>15191.87987</v>
      </c>
      <c r="I1045" s="359">
        <f t="shared" si="910"/>
        <v>470948.2759</v>
      </c>
      <c r="J1045" s="357">
        <f t="shared" si="806"/>
        <v>0.2264499112</v>
      </c>
      <c r="K1045" s="282"/>
      <c r="L1045" s="282"/>
      <c r="M1045" s="384"/>
      <c r="N1045" s="282"/>
      <c r="O1045" s="282"/>
      <c r="P1045" s="290"/>
      <c r="Q1045" s="290"/>
      <c r="R1045" s="290"/>
      <c r="S1045" s="290"/>
      <c r="T1045" s="290"/>
      <c r="U1045" s="290"/>
      <c r="V1045" s="290"/>
      <c r="W1045" s="290"/>
      <c r="X1045" s="290"/>
      <c r="Y1045" s="290"/>
      <c r="Z1045" s="290"/>
    </row>
    <row r="1046">
      <c r="A1046" s="277"/>
      <c r="B1046" s="419"/>
      <c r="C1046" s="419"/>
      <c r="D1046" s="423"/>
      <c r="E1046" s="424"/>
      <c r="F1046" s="424"/>
      <c r="G1046" s="419"/>
      <c r="H1046" s="424"/>
      <c r="I1046" s="424"/>
      <c r="J1046" s="427"/>
      <c r="K1046" s="277"/>
      <c r="L1046" s="277"/>
      <c r="M1046" s="381"/>
      <c r="N1046" s="277"/>
      <c r="O1046" s="277"/>
      <c r="P1046" s="419"/>
      <c r="Q1046" s="419"/>
      <c r="R1046" s="419"/>
      <c r="S1046" s="419"/>
      <c r="T1046" s="419"/>
      <c r="U1046" s="419"/>
      <c r="V1046" s="419"/>
      <c r="W1046" s="419"/>
      <c r="X1046" s="419"/>
      <c r="Y1046" s="419"/>
      <c r="Z1046" s="419"/>
    </row>
    <row r="1047">
      <c r="A1047" s="277"/>
      <c r="B1047" s="419"/>
      <c r="C1047" s="419"/>
      <c r="D1047" s="423"/>
      <c r="E1047" s="424"/>
      <c r="F1047" s="424"/>
      <c r="G1047" s="419"/>
      <c r="H1047" s="424"/>
      <c r="I1047" s="424"/>
      <c r="J1047" s="427"/>
      <c r="K1047" s="277"/>
      <c r="L1047" s="277"/>
      <c r="M1047" s="381"/>
      <c r="N1047" s="277"/>
      <c r="O1047" s="277"/>
      <c r="P1047" s="419"/>
      <c r="Q1047" s="419"/>
      <c r="R1047" s="419"/>
      <c r="S1047" s="419"/>
      <c r="T1047" s="419"/>
      <c r="U1047" s="419"/>
      <c r="V1047" s="419"/>
      <c r="W1047" s="419"/>
      <c r="X1047" s="419"/>
      <c r="Y1047" s="419"/>
      <c r="Z1047" s="419"/>
    </row>
    <row r="1048">
      <c r="A1048" s="291"/>
      <c r="B1048" s="360" t="s">
        <v>818</v>
      </c>
      <c r="C1048" s="3"/>
      <c r="D1048" s="286"/>
      <c r="E1048" s="385"/>
      <c r="F1048" s="289"/>
      <c r="G1048" s="289"/>
      <c r="H1048" s="289"/>
      <c r="I1048" s="289"/>
      <c r="J1048" s="286"/>
      <c r="K1048" s="282"/>
      <c r="L1048" s="282"/>
      <c r="M1048" s="384"/>
      <c r="N1048" s="282"/>
      <c r="O1048" s="282"/>
      <c r="P1048" s="290"/>
      <c r="Q1048" s="290"/>
      <c r="R1048" s="290"/>
      <c r="S1048" s="290"/>
      <c r="T1048" s="290"/>
      <c r="U1048" s="290"/>
      <c r="V1048" s="290"/>
      <c r="W1048" s="290"/>
      <c r="X1048" s="290"/>
      <c r="Y1048" s="290"/>
      <c r="Z1048" s="290"/>
    </row>
    <row r="1049">
      <c r="A1049" s="291"/>
      <c r="B1049" s="386" t="s">
        <v>822</v>
      </c>
      <c r="C1049" s="299" t="str">
        <f>'Rotación'!N7</f>
        <v>Octubre</v>
      </c>
      <c r="D1049" s="387"/>
      <c r="E1049" s="388" t="s">
        <v>863</v>
      </c>
      <c r="F1049" s="420">
        <v>2.0</v>
      </c>
      <c r="G1049" s="288"/>
      <c r="H1049" s="287"/>
      <c r="I1049" s="289"/>
      <c r="J1049" s="286"/>
      <c r="K1049" s="282"/>
      <c r="L1049" s="282"/>
      <c r="M1049" s="384"/>
      <c r="N1049" s="282"/>
      <c r="O1049" s="282"/>
      <c r="P1049" s="290"/>
      <c r="Q1049" s="290"/>
      <c r="R1049" s="290"/>
      <c r="S1049" s="290"/>
      <c r="T1049" s="290"/>
      <c r="U1049" s="290"/>
      <c r="V1049" s="290"/>
      <c r="W1049" s="290"/>
      <c r="X1049" s="290"/>
      <c r="Y1049" s="290"/>
      <c r="Z1049" s="290"/>
    </row>
    <row r="1050">
      <c r="A1050" s="291"/>
      <c r="B1050" s="304" t="s">
        <v>824</v>
      </c>
      <c r="C1050" s="299">
        <f>'Rotación'!N5</f>
        <v>44</v>
      </c>
      <c r="D1050" s="390"/>
      <c r="E1050" s="391" t="s">
        <v>994</v>
      </c>
      <c r="F1050" s="392">
        <f>C1052*F1049</f>
        <v>79.82857143</v>
      </c>
      <c r="G1050" s="393" t="s">
        <v>865</v>
      </c>
      <c r="H1050" s="393" t="s">
        <v>866</v>
      </c>
      <c r="I1050" s="289"/>
      <c r="J1050" s="286"/>
      <c r="K1050" s="282"/>
      <c r="L1050" s="282"/>
      <c r="M1050" s="384"/>
      <c r="N1050" s="282"/>
      <c r="O1050" s="282"/>
      <c r="P1050" s="290"/>
      <c r="Q1050" s="290"/>
      <c r="R1050" s="290"/>
      <c r="S1050" s="290"/>
      <c r="T1050" s="290"/>
      <c r="U1050" s="290"/>
      <c r="V1050" s="290"/>
      <c r="W1050" s="290"/>
      <c r="X1050" s="290"/>
      <c r="Y1050" s="290"/>
      <c r="Z1050" s="290"/>
    </row>
    <row r="1051">
      <c r="A1051" s="291"/>
      <c r="B1051" s="304" t="s">
        <v>795</v>
      </c>
      <c r="C1051" s="306">
        <f>'Rotación'!N8</f>
        <v>0.9071428571</v>
      </c>
      <c r="D1051" s="387"/>
      <c r="E1051" s="394" t="s">
        <v>867</v>
      </c>
      <c r="F1051" s="301">
        <v>0.1</v>
      </c>
      <c r="G1051" s="302">
        <f>F1051*F1050</f>
        <v>7.982857143</v>
      </c>
      <c r="H1051" s="365">
        <v>0.0</v>
      </c>
      <c r="I1051" s="289"/>
      <c r="J1051" s="286"/>
      <c r="K1051" s="282"/>
      <c r="L1051" s="282"/>
      <c r="M1051" s="384"/>
      <c r="N1051" s="282"/>
      <c r="O1051" s="282"/>
      <c r="P1051" s="290"/>
      <c r="Q1051" s="290"/>
      <c r="R1051" s="290"/>
      <c r="S1051" s="290"/>
      <c r="T1051" s="290"/>
      <c r="U1051" s="290"/>
      <c r="V1051" s="290"/>
      <c r="W1051" s="290"/>
      <c r="X1051" s="290"/>
      <c r="Y1051" s="290"/>
      <c r="Z1051" s="290"/>
    </row>
    <row r="1052">
      <c r="A1052" s="291"/>
      <c r="B1052" s="307" t="s">
        <v>825</v>
      </c>
      <c r="C1052" s="299">
        <f>C1051*C1050</f>
        <v>39.91428571</v>
      </c>
      <c r="D1052" s="387"/>
      <c r="E1052" s="394" t="s">
        <v>868</v>
      </c>
      <c r="F1052" s="301">
        <v>0.7</v>
      </c>
      <c r="G1052" s="302">
        <f>F1052*F1050</f>
        <v>55.88</v>
      </c>
      <c r="H1052" s="365">
        <v>0.0</v>
      </c>
      <c r="I1052" s="289"/>
      <c r="J1052" s="286"/>
      <c r="K1052" s="282"/>
      <c r="L1052" s="282"/>
      <c r="M1052" s="384"/>
      <c r="N1052" s="282"/>
      <c r="O1052" s="282"/>
      <c r="P1052" s="290"/>
      <c r="Q1052" s="290"/>
      <c r="R1052" s="290"/>
      <c r="S1052" s="290"/>
      <c r="T1052" s="290"/>
      <c r="U1052" s="290"/>
      <c r="V1052" s="290"/>
      <c r="W1052" s="290"/>
      <c r="X1052" s="290"/>
      <c r="Y1052" s="290"/>
      <c r="Z1052" s="290"/>
    </row>
    <row r="1053">
      <c r="A1053" s="291"/>
      <c r="B1053" s="307" t="s">
        <v>826</v>
      </c>
      <c r="C1053" s="366">
        <f>C1052*C1054</f>
        <v>1197.428571</v>
      </c>
      <c r="D1053" s="387"/>
      <c r="E1053" s="394" t="s">
        <v>869</v>
      </c>
      <c r="F1053" s="301">
        <v>0.2</v>
      </c>
      <c r="G1053" s="302">
        <f>F1053*F1050</f>
        <v>15.96571429</v>
      </c>
      <c r="H1053" s="365">
        <v>0.0</v>
      </c>
      <c r="I1053" s="289"/>
      <c r="J1053" s="286"/>
      <c r="K1053" s="282"/>
      <c r="L1053" s="282"/>
      <c r="M1053" s="384"/>
      <c r="N1053" s="282"/>
      <c r="O1053" s="282"/>
      <c r="P1053" s="290"/>
      <c r="Q1053" s="290"/>
      <c r="R1053" s="290"/>
      <c r="S1053" s="290"/>
      <c r="T1053" s="290"/>
      <c r="U1053" s="290"/>
      <c r="V1053" s="290"/>
      <c r="W1053" s="290"/>
      <c r="X1053" s="290"/>
      <c r="Y1053" s="290"/>
      <c r="Z1053" s="290"/>
    </row>
    <row r="1054">
      <c r="A1054" s="291"/>
      <c r="B1054" s="307" t="s">
        <v>827</v>
      </c>
      <c r="C1054" s="299">
        <f>'Rotación'!N4</f>
        <v>30</v>
      </c>
      <c r="D1054" s="289"/>
      <c r="E1054" s="289"/>
      <c r="F1054" s="289"/>
      <c r="G1054" s="289"/>
      <c r="H1054" s="289"/>
      <c r="I1054" s="289"/>
      <c r="J1054" s="286"/>
      <c r="K1054" s="282"/>
      <c r="L1054" s="282"/>
      <c r="M1054" s="384"/>
      <c r="N1054" s="282"/>
      <c r="O1054" s="282"/>
      <c r="P1054" s="290"/>
      <c r="Q1054" s="290"/>
      <c r="R1054" s="290"/>
      <c r="S1054" s="290"/>
      <c r="T1054" s="290"/>
      <c r="U1054" s="290"/>
      <c r="V1054" s="290"/>
      <c r="W1054" s="290"/>
      <c r="X1054" s="290"/>
      <c r="Y1054" s="290"/>
      <c r="Z1054" s="290"/>
    </row>
    <row r="1055">
      <c r="A1055" s="291"/>
      <c r="B1055" s="311" t="s">
        <v>870</v>
      </c>
      <c r="C1055" s="312">
        <f>I1161/C1053</f>
        <v>387.4970174</v>
      </c>
      <c r="D1055" s="289"/>
      <c r="E1055" s="289"/>
      <c r="F1055" s="289"/>
      <c r="G1055" s="289"/>
      <c r="H1055" s="289"/>
      <c r="I1055" s="289"/>
      <c r="J1055" s="286"/>
      <c r="K1055" s="282"/>
      <c r="L1055" s="282"/>
      <c r="M1055" s="384"/>
      <c r="N1055" s="282"/>
      <c r="O1055" s="282"/>
      <c r="P1055" s="290"/>
      <c r="Q1055" s="290"/>
      <c r="R1055" s="290"/>
      <c r="S1055" s="290"/>
      <c r="T1055" s="290"/>
      <c r="U1055" s="290"/>
      <c r="V1055" s="290"/>
      <c r="W1055" s="290"/>
      <c r="X1055" s="290"/>
      <c r="Y1055" s="290"/>
      <c r="Z1055" s="290"/>
    </row>
    <row r="1056">
      <c r="A1056" s="291"/>
      <c r="B1056" s="311" t="s">
        <v>871</v>
      </c>
      <c r="C1056" s="396">
        <f>J1161</f>
        <v>0.2291381363</v>
      </c>
      <c r="D1056" s="289"/>
      <c r="E1056" s="289"/>
      <c r="F1056" s="289"/>
      <c r="G1056" s="289"/>
      <c r="H1056" s="289"/>
      <c r="I1056" s="289"/>
      <c r="J1056" s="286"/>
      <c r="K1056" s="282"/>
      <c r="L1056" s="282"/>
      <c r="M1056" s="384"/>
      <c r="N1056" s="282"/>
      <c r="O1056" s="282"/>
      <c r="P1056" s="290"/>
      <c r="Q1056" s="290"/>
      <c r="R1056" s="290"/>
      <c r="S1056" s="290"/>
      <c r="T1056" s="290"/>
      <c r="U1056" s="290"/>
      <c r="V1056" s="290"/>
      <c r="W1056" s="290"/>
      <c r="X1056" s="290"/>
      <c r="Y1056" s="290"/>
      <c r="Z1056" s="290"/>
    </row>
    <row r="1057">
      <c r="A1057" s="316"/>
      <c r="B1057" s="285"/>
      <c r="C1057" s="285"/>
      <c r="D1057" s="287"/>
      <c r="E1057" s="287"/>
      <c r="F1057" s="287"/>
      <c r="G1057" s="287"/>
      <c r="H1057" s="287"/>
      <c r="I1057" s="287"/>
      <c r="J1057" s="285"/>
      <c r="K1057" s="282"/>
      <c r="L1057" s="282"/>
      <c r="M1057" s="384"/>
      <c r="N1057" s="282"/>
      <c r="O1057" s="282"/>
      <c r="P1057" s="290"/>
      <c r="Q1057" s="290"/>
      <c r="R1057" s="290"/>
      <c r="S1057" s="290"/>
      <c r="T1057" s="290"/>
      <c r="U1057" s="290"/>
      <c r="V1057" s="290"/>
      <c r="W1057" s="290"/>
      <c r="X1057" s="290"/>
      <c r="Y1057" s="290"/>
      <c r="Z1057" s="290"/>
    </row>
    <row r="1058">
      <c r="A1058" s="398" t="s">
        <v>707</v>
      </c>
      <c r="B1058" s="399" t="s">
        <v>873</v>
      </c>
      <c r="C1058" s="318" t="s">
        <v>832</v>
      </c>
      <c r="D1058" s="319" t="s">
        <v>834</v>
      </c>
      <c r="E1058" s="319" t="s">
        <v>835</v>
      </c>
      <c r="F1058" s="319" t="s">
        <v>836</v>
      </c>
      <c r="G1058" s="319" t="s">
        <v>837</v>
      </c>
      <c r="H1058" s="319" t="s">
        <v>838</v>
      </c>
      <c r="I1058" s="319" t="s">
        <v>839</v>
      </c>
      <c r="J1058" s="318" t="s">
        <v>840</v>
      </c>
      <c r="K1058" s="282"/>
      <c r="L1058" s="282"/>
      <c r="M1058" s="384"/>
      <c r="N1058" s="282"/>
      <c r="O1058" s="282"/>
      <c r="P1058" s="322"/>
      <c r="Q1058" s="322"/>
      <c r="R1058" s="322"/>
      <c r="S1058" s="322"/>
      <c r="T1058" s="322"/>
      <c r="U1058" s="322"/>
      <c r="V1058" s="322"/>
      <c r="W1058" s="322"/>
      <c r="X1058" s="322"/>
      <c r="Y1058" s="322"/>
      <c r="Z1058" s="322"/>
    </row>
    <row r="1059">
      <c r="A1059" s="335" t="str">
        <f t="shared" ref="A1059:B1059" si="911">A15</f>
        <v>BAL-01</v>
      </c>
      <c r="B1059" s="349" t="str">
        <f t="shared" si="911"/>
        <v>Kris Pinot Grigio </v>
      </c>
      <c r="C1059" s="350">
        <f>16/$C$1054</f>
        <v>0.5333333333</v>
      </c>
      <c r="D1059" s="352">
        <f t="shared" ref="D1059:D1097" si="913">D15</f>
        <v>180</v>
      </c>
      <c r="E1059" s="312">
        <f t="shared" ref="E1059:E1101" si="914">D1059*C1059</f>
        <v>96</v>
      </c>
      <c r="F1059" s="312">
        <f>E1059*C1054</f>
        <v>2880</v>
      </c>
      <c r="G1059" s="375">
        <f t="shared" ref="G1059:G1101" si="915">G15</f>
        <v>1034.482759</v>
      </c>
      <c r="H1059" s="312">
        <f t="shared" ref="H1059:H1101" si="916">G1059*C1059</f>
        <v>551.7241379</v>
      </c>
      <c r="I1059" s="312">
        <f>H1059*C1054</f>
        <v>16551.72414</v>
      </c>
      <c r="J1059" s="315">
        <f t="shared" ref="J1059:J1161" si="917">F1059/I1059</f>
        <v>0.174</v>
      </c>
      <c r="K1059" s="282"/>
      <c r="L1059" s="282"/>
      <c r="M1059" s="384"/>
      <c r="N1059" s="282"/>
      <c r="O1059" s="282"/>
      <c r="P1059" s="331"/>
      <c r="Q1059" s="331"/>
      <c r="R1059" s="331"/>
      <c r="S1059" s="331"/>
      <c r="T1059" s="331"/>
      <c r="U1059" s="331"/>
      <c r="V1059" s="331"/>
      <c r="W1059" s="331"/>
      <c r="X1059" s="331"/>
      <c r="Y1059" s="331"/>
      <c r="Z1059" s="331"/>
    </row>
    <row r="1060">
      <c r="A1060" s="335" t="str">
        <f t="shared" ref="A1060:B1060" si="912">A16</f>
        <v>BAL-02</v>
      </c>
      <c r="B1060" s="349" t="str">
        <f t="shared" si="912"/>
        <v>Domaines schlumberger riesling</v>
      </c>
      <c r="C1060" s="350">
        <f>13/$C$1054</f>
        <v>0.4333333333</v>
      </c>
      <c r="D1060" s="352">
        <f t="shared" si="913"/>
        <v>350</v>
      </c>
      <c r="E1060" s="312">
        <f t="shared" si="914"/>
        <v>151.6666667</v>
      </c>
      <c r="F1060" s="312">
        <f>E1060*C1054</f>
        <v>4550</v>
      </c>
      <c r="G1060" s="375">
        <f t="shared" si="915"/>
        <v>1551.724138</v>
      </c>
      <c r="H1060" s="312">
        <f t="shared" si="916"/>
        <v>672.4137931</v>
      </c>
      <c r="I1060" s="312">
        <f>H1060*C1054</f>
        <v>20172.41379</v>
      </c>
      <c r="J1060" s="315">
        <f t="shared" si="917"/>
        <v>0.2255555556</v>
      </c>
      <c r="K1060" s="282"/>
      <c r="L1060" s="282"/>
      <c r="M1060" s="384"/>
      <c r="N1060" s="282"/>
      <c r="O1060" s="282"/>
      <c r="P1060" s="290"/>
      <c r="Q1060" s="290"/>
      <c r="R1060" s="290"/>
      <c r="S1060" s="290"/>
      <c r="T1060" s="290"/>
      <c r="U1060" s="290"/>
      <c r="V1060" s="290"/>
      <c r="W1060" s="290"/>
      <c r="X1060" s="290"/>
      <c r="Y1060" s="290"/>
      <c r="Z1060" s="290"/>
    </row>
    <row r="1061">
      <c r="A1061" s="335" t="str">
        <f t="shared" ref="A1061:B1061" si="918">A17</f>
        <v>BAL-03</v>
      </c>
      <c r="B1061" s="349" t="str">
        <f t="shared" si="918"/>
        <v>Damana 5</v>
      </c>
      <c r="C1061" s="350">
        <f>19/$C$1054</f>
        <v>0.6333333333</v>
      </c>
      <c r="D1061" s="352">
        <f t="shared" si="913"/>
        <v>180</v>
      </c>
      <c r="E1061" s="312">
        <f t="shared" si="914"/>
        <v>114</v>
      </c>
      <c r="F1061" s="312">
        <f>E1061*C1054</f>
        <v>3420</v>
      </c>
      <c r="G1061" s="375">
        <f t="shared" si="915"/>
        <v>1120.689655</v>
      </c>
      <c r="H1061" s="312">
        <f t="shared" si="916"/>
        <v>709.7701149</v>
      </c>
      <c r="I1061" s="312">
        <f>H1061*C1054</f>
        <v>21293.10345</v>
      </c>
      <c r="J1061" s="315">
        <f t="shared" si="917"/>
        <v>0.1606153846</v>
      </c>
      <c r="K1061" s="282"/>
      <c r="L1061" s="282"/>
      <c r="M1061" s="384"/>
      <c r="N1061" s="282"/>
      <c r="O1061" s="282"/>
      <c r="P1061" s="290"/>
      <c r="Q1061" s="290"/>
      <c r="R1061" s="290"/>
      <c r="S1061" s="290"/>
      <c r="T1061" s="290"/>
      <c r="U1061" s="290"/>
      <c r="V1061" s="290"/>
      <c r="W1061" s="290"/>
      <c r="X1061" s="290"/>
      <c r="Y1061" s="290"/>
      <c r="Z1061" s="290"/>
    </row>
    <row r="1062">
      <c r="A1062" s="335" t="str">
        <f t="shared" ref="A1062:B1062" si="919">A18</f>
        <v>BAL-04</v>
      </c>
      <c r="B1062" s="349" t="str">
        <f t="shared" si="919"/>
        <v>Charlatan </v>
      </c>
      <c r="C1062" s="350">
        <f>17/$C$1054</f>
        <v>0.5666666667</v>
      </c>
      <c r="D1062" s="352">
        <f t="shared" si="913"/>
        <v>300</v>
      </c>
      <c r="E1062" s="312">
        <f t="shared" si="914"/>
        <v>170</v>
      </c>
      <c r="F1062" s="312">
        <f>E1062*C1054</f>
        <v>5100</v>
      </c>
      <c r="G1062" s="375">
        <f t="shared" si="915"/>
        <v>1293.103448</v>
      </c>
      <c r="H1062" s="312">
        <f t="shared" si="916"/>
        <v>732.7586207</v>
      </c>
      <c r="I1062" s="312">
        <f>H1062*C1054</f>
        <v>21982.75862</v>
      </c>
      <c r="J1062" s="315">
        <f t="shared" si="917"/>
        <v>0.232</v>
      </c>
      <c r="K1062" s="282"/>
      <c r="L1062" s="282"/>
      <c r="M1062" s="384"/>
      <c r="N1062" s="282"/>
      <c r="O1062" s="282"/>
      <c r="P1062" s="290"/>
      <c r="Q1062" s="290"/>
      <c r="R1062" s="290"/>
      <c r="S1062" s="290"/>
      <c r="T1062" s="290"/>
      <c r="U1062" s="290"/>
      <c r="V1062" s="290"/>
      <c r="W1062" s="290"/>
      <c r="X1062" s="290"/>
      <c r="Y1062" s="290"/>
      <c r="Z1062" s="290"/>
    </row>
    <row r="1063">
      <c r="A1063" s="335" t="str">
        <f t="shared" ref="A1063:B1063" si="920">A19</f>
        <v>BAL-05</v>
      </c>
      <c r="B1063" s="349" t="str">
        <f t="shared" si="920"/>
        <v>Cuvee constance rouge</v>
      </c>
      <c r="C1063" s="350">
        <f>13/$C$1054</f>
        <v>0.4333333333</v>
      </c>
      <c r="D1063" s="352">
        <f t="shared" si="913"/>
        <v>430</v>
      </c>
      <c r="E1063" s="312">
        <f t="shared" si="914"/>
        <v>186.3333333</v>
      </c>
      <c r="F1063" s="312">
        <f>E1063*C1054</f>
        <v>5590</v>
      </c>
      <c r="G1063" s="375">
        <f t="shared" si="915"/>
        <v>1810.344828</v>
      </c>
      <c r="H1063" s="312">
        <f t="shared" si="916"/>
        <v>784.4827586</v>
      </c>
      <c r="I1063" s="312">
        <f>H1063*C1054</f>
        <v>23534.48276</v>
      </c>
      <c r="J1063" s="315">
        <f t="shared" si="917"/>
        <v>0.2375238095</v>
      </c>
      <c r="K1063" s="282"/>
      <c r="L1063" s="282"/>
      <c r="M1063" s="384"/>
      <c r="N1063" s="282"/>
      <c r="O1063" s="282"/>
      <c r="P1063" s="290"/>
      <c r="Q1063" s="290"/>
      <c r="R1063" s="290"/>
      <c r="S1063" s="290"/>
      <c r="T1063" s="290"/>
      <c r="U1063" s="290"/>
      <c r="V1063" s="290"/>
      <c r="W1063" s="290"/>
      <c r="X1063" s="290"/>
      <c r="Y1063" s="290"/>
      <c r="Z1063" s="290"/>
    </row>
    <row r="1064">
      <c r="A1064" s="335" t="str">
        <f t="shared" ref="A1064:B1064" si="921">A20</f>
        <v>BAL-06</v>
      </c>
      <c r="B1064" s="349" t="str">
        <f t="shared" si="921"/>
        <v>Xion 2021</v>
      </c>
      <c r="C1064" s="350">
        <f>12/$C$1054</f>
        <v>0.4</v>
      </c>
      <c r="D1064" s="352">
        <f t="shared" si="913"/>
        <v>300</v>
      </c>
      <c r="E1064" s="312">
        <f t="shared" si="914"/>
        <v>120</v>
      </c>
      <c r="F1064" s="312">
        <f>E1064*C1054</f>
        <v>3600</v>
      </c>
      <c r="G1064" s="375">
        <f t="shared" si="915"/>
        <v>1293.103448</v>
      </c>
      <c r="H1064" s="312">
        <f t="shared" si="916"/>
        <v>517.2413793</v>
      </c>
      <c r="I1064" s="312">
        <f>H1064*C1054</f>
        <v>15517.24138</v>
      </c>
      <c r="J1064" s="315">
        <f t="shared" si="917"/>
        <v>0.232</v>
      </c>
      <c r="K1064" s="282"/>
      <c r="L1064" s="282"/>
      <c r="M1064" s="384"/>
      <c r="N1064" s="282"/>
      <c r="O1064" s="282"/>
      <c r="P1064" s="290"/>
      <c r="Q1064" s="290"/>
      <c r="R1064" s="290"/>
      <c r="S1064" s="290"/>
      <c r="T1064" s="290"/>
      <c r="U1064" s="290"/>
      <c r="V1064" s="290"/>
      <c r="W1064" s="290"/>
      <c r="X1064" s="290"/>
      <c r="Y1064" s="290"/>
      <c r="Z1064" s="290"/>
    </row>
    <row r="1065">
      <c r="A1065" s="335" t="str">
        <f t="shared" ref="A1065:B1065" si="922">A21</f>
        <v>BAL-07</v>
      </c>
      <c r="B1065" s="349" t="str">
        <f t="shared" si="922"/>
        <v>Monte Xanic Selección</v>
      </c>
      <c r="C1065" s="350">
        <f>9/$C$1054</f>
        <v>0.3</v>
      </c>
      <c r="D1065" s="352">
        <f t="shared" si="913"/>
        <v>390</v>
      </c>
      <c r="E1065" s="312">
        <f t="shared" si="914"/>
        <v>117</v>
      </c>
      <c r="F1065" s="312">
        <f>E1065*C1054</f>
        <v>3510</v>
      </c>
      <c r="G1065" s="375">
        <f t="shared" si="915"/>
        <v>1551.724138</v>
      </c>
      <c r="H1065" s="312">
        <f t="shared" si="916"/>
        <v>465.5172414</v>
      </c>
      <c r="I1065" s="312">
        <f>H1065*C1054</f>
        <v>13965.51724</v>
      </c>
      <c r="J1065" s="315">
        <f t="shared" si="917"/>
        <v>0.2513333333</v>
      </c>
      <c r="K1065" s="282"/>
      <c r="L1065" s="282"/>
      <c r="M1065" s="384"/>
      <c r="N1065" s="282"/>
      <c r="O1065" s="282"/>
      <c r="P1065" s="290"/>
      <c r="Q1065" s="290"/>
      <c r="R1065" s="290"/>
      <c r="S1065" s="290"/>
      <c r="T1065" s="290"/>
      <c r="U1065" s="290"/>
      <c r="V1065" s="290"/>
      <c r="W1065" s="290"/>
      <c r="X1065" s="290"/>
      <c r="Y1065" s="290"/>
      <c r="Z1065" s="290"/>
    </row>
    <row r="1066">
      <c r="A1066" s="335" t="str">
        <f t="shared" ref="A1066:B1066" si="923">A22</f>
        <v>BAL-08</v>
      </c>
      <c r="B1066" s="349" t="str">
        <f t="shared" si="923"/>
        <v>Matua </v>
      </c>
      <c r="C1066" s="350">
        <f>13/$C$1054</f>
        <v>0.4333333333</v>
      </c>
      <c r="D1066" s="352">
        <f t="shared" si="913"/>
        <v>270</v>
      </c>
      <c r="E1066" s="312">
        <f t="shared" si="914"/>
        <v>117</v>
      </c>
      <c r="F1066" s="312">
        <f>E1066*C1054</f>
        <v>3510</v>
      </c>
      <c r="G1066" s="375">
        <f t="shared" si="915"/>
        <v>1034.482759</v>
      </c>
      <c r="H1066" s="312">
        <f t="shared" si="916"/>
        <v>448.2758621</v>
      </c>
      <c r="I1066" s="312">
        <f>H1066*C1054</f>
        <v>13448.27586</v>
      </c>
      <c r="J1066" s="315">
        <f t="shared" si="917"/>
        <v>0.261</v>
      </c>
      <c r="K1066" s="282"/>
      <c r="L1066" s="282"/>
      <c r="M1066" s="384"/>
      <c r="N1066" s="282"/>
      <c r="O1066" s="282"/>
      <c r="P1066" s="290"/>
      <c r="Q1066" s="290"/>
      <c r="R1066" s="290"/>
      <c r="S1066" s="290"/>
      <c r="T1066" s="290"/>
      <c r="U1066" s="290"/>
      <c r="V1066" s="290"/>
      <c r="W1066" s="290"/>
      <c r="X1066" s="290"/>
      <c r="Y1066" s="290"/>
      <c r="Z1066" s="290"/>
    </row>
    <row r="1067">
      <c r="A1067" s="335" t="str">
        <f t="shared" ref="A1067:B1067" si="924">A23</f>
        <v>BAL-09</v>
      </c>
      <c r="B1067" s="349" t="str">
        <f t="shared" si="924"/>
        <v>Coueaux bourguignons Albert Bichot</v>
      </c>
      <c r="C1067" s="350">
        <f t="shared" ref="C1067:C1068" si="926">12/$C$1054</f>
        <v>0.4</v>
      </c>
      <c r="D1067" s="352">
        <f t="shared" si="913"/>
        <v>280</v>
      </c>
      <c r="E1067" s="312">
        <f t="shared" si="914"/>
        <v>112</v>
      </c>
      <c r="F1067" s="312">
        <f>E1067*C1054</f>
        <v>3360</v>
      </c>
      <c r="G1067" s="375">
        <f t="shared" si="915"/>
        <v>1206.896552</v>
      </c>
      <c r="H1067" s="312">
        <f t="shared" si="916"/>
        <v>482.7586207</v>
      </c>
      <c r="I1067" s="312">
        <f>H1067*C1054</f>
        <v>14482.75862</v>
      </c>
      <c r="J1067" s="315">
        <f t="shared" si="917"/>
        <v>0.232</v>
      </c>
      <c r="K1067" s="282"/>
      <c r="L1067" s="282"/>
      <c r="M1067" s="384"/>
      <c r="N1067" s="282"/>
      <c r="O1067" s="282"/>
      <c r="P1067" s="290"/>
      <c r="Q1067" s="290"/>
      <c r="R1067" s="290"/>
      <c r="S1067" s="290"/>
      <c r="T1067" s="290"/>
      <c r="U1067" s="290"/>
      <c r="V1067" s="290"/>
      <c r="W1067" s="290"/>
      <c r="X1067" s="290"/>
      <c r="Y1067" s="290"/>
      <c r="Z1067" s="290"/>
    </row>
    <row r="1068">
      <c r="A1068" s="335" t="str">
        <f t="shared" ref="A1068:B1068" si="925">A24</f>
        <v>BAL-10</v>
      </c>
      <c r="B1068" s="349" t="str">
        <f t="shared" si="925"/>
        <v>Corral de campanas</v>
      </c>
      <c r="C1068" s="350">
        <f t="shared" si="926"/>
        <v>0.4</v>
      </c>
      <c r="D1068" s="352">
        <f t="shared" si="913"/>
        <v>430</v>
      </c>
      <c r="E1068" s="312">
        <f t="shared" si="914"/>
        <v>172</v>
      </c>
      <c r="F1068" s="312">
        <f>E1068*C1054</f>
        <v>5160</v>
      </c>
      <c r="G1068" s="375">
        <f t="shared" si="915"/>
        <v>1637.931034</v>
      </c>
      <c r="H1068" s="312">
        <f t="shared" si="916"/>
        <v>655.1724138</v>
      </c>
      <c r="I1068" s="312">
        <f>H1068*C1054</f>
        <v>19655.17241</v>
      </c>
      <c r="J1068" s="315">
        <f t="shared" si="917"/>
        <v>0.2625263158</v>
      </c>
      <c r="K1068" s="282"/>
      <c r="L1068" s="282"/>
      <c r="M1068" s="384"/>
      <c r="N1068" s="282"/>
      <c r="O1068" s="282"/>
      <c r="P1068" s="290"/>
      <c r="Q1068" s="290"/>
      <c r="R1068" s="290"/>
      <c r="S1068" s="290"/>
      <c r="T1068" s="290"/>
      <c r="U1068" s="290"/>
      <c r="V1068" s="290"/>
      <c r="W1068" s="290"/>
      <c r="X1068" s="290"/>
      <c r="Y1068" s="290"/>
      <c r="Z1068" s="290"/>
    </row>
    <row r="1069">
      <c r="A1069" s="335" t="str">
        <f t="shared" ref="A1069:B1069" si="927">A25</f>
        <v>BAL-11</v>
      </c>
      <c r="B1069" s="349" t="str">
        <f t="shared" si="927"/>
        <v>Cerveza Corona</v>
      </c>
      <c r="C1069" s="325">
        <v>9.0</v>
      </c>
      <c r="D1069" s="352">
        <f t="shared" si="913"/>
        <v>14</v>
      </c>
      <c r="E1069" s="312">
        <f t="shared" si="914"/>
        <v>126</v>
      </c>
      <c r="F1069" s="312">
        <f>E1069*C1054</f>
        <v>3780</v>
      </c>
      <c r="G1069" s="375">
        <f t="shared" si="915"/>
        <v>60.34482759</v>
      </c>
      <c r="H1069" s="312">
        <f t="shared" si="916"/>
        <v>543.1034483</v>
      </c>
      <c r="I1069" s="312">
        <f>H1069*C1054</f>
        <v>16293.10345</v>
      </c>
      <c r="J1069" s="315">
        <f t="shared" si="917"/>
        <v>0.232</v>
      </c>
      <c r="K1069" s="282"/>
      <c r="L1069" s="282"/>
      <c r="M1069" s="384"/>
      <c r="N1069" s="282"/>
      <c r="O1069" s="282"/>
      <c r="P1069" s="290"/>
      <c r="Q1069" s="290"/>
      <c r="R1069" s="290"/>
      <c r="S1069" s="290"/>
      <c r="T1069" s="290"/>
      <c r="U1069" s="290"/>
      <c r="V1069" s="290"/>
      <c r="W1069" s="290"/>
      <c r="X1069" s="290"/>
      <c r="Y1069" s="290"/>
      <c r="Z1069" s="290"/>
    </row>
    <row r="1070">
      <c r="A1070" s="335" t="str">
        <f t="shared" ref="A1070:B1070" si="928">A26</f>
        <v>BAL-12</v>
      </c>
      <c r="B1070" s="349" t="str">
        <f t="shared" si="928"/>
        <v>Cerveza Victoria</v>
      </c>
      <c r="C1070" s="325">
        <v>4.0</v>
      </c>
      <c r="D1070" s="352">
        <f t="shared" si="913"/>
        <v>14</v>
      </c>
      <c r="E1070" s="312">
        <f t="shared" si="914"/>
        <v>56</v>
      </c>
      <c r="F1070" s="312">
        <f>E1070*C1054</f>
        <v>1680</v>
      </c>
      <c r="G1070" s="375">
        <f t="shared" si="915"/>
        <v>60.34482759</v>
      </c>
      <c r="H1070" s="312">
        <f t="shared" si="916"/>
        <v>241.3793103</v>
      </c>
      <c r="I1070" s="312">
        <f>H1070*C1054</f>
        <v>7241.37931</v>
      </c>
      <c r="J1070" s="315">
        <f t="shared" si="917"/>
        <v>0.232</v>
      </c>
      <c r="K1070" s="282"/>
      <c r="L1070" s="282"/>
      <c r="M1070" s="384"/>
      <c r="N1070" s="282"/>
      <c r="O1070" s="282"/>
      <c r="P1070" s="290"/>
      <c r="Q1070" s="290"/>
      <c r="R1070" s="290"/>
      <c r="S1070" s="290"/>
      <c r="T1070" s="290"/>
      <c r="U1070" s="290"/>
      <c r="V1070" s="290"/>
      <c r="W1070" s="290"/>
      <c r="X1070" s="290"/>
      <c r="Y1070" s="290"/>
      <c r="Z1070" s="290"/>
    </row>
    <row r="1071">
      <c r="A1071" s="335" t="str">
        <f t="shared" ref="A1071:B1071" si="929">A27</f>
        <v>BAL-13</v>
      </c>
      <c r="B1071" s="349" t="str">
        <f t="shared" si="929"/>
        <v>Modelo Especial</v>
      </c>
      <c r="C1071" s="325">
        <v>4.0</v>
      </c>
      <c r="D1071" s="352">
        <f t="shared" si="913"/>
        <v>12</v>
      </c>
      <c r="E1071" s="312">
        <f t="shared" si="914"/>
        <v>48</v>
      </c>
      <c r="F1071" s="312">
        <f>E1071*C1054</f>
        <v>1440</v>
      </c>
      <c r="G1071" s="375">
        <f t="shared" si="915"/>
        <v>60.34482759</v>
      </c>
      <c r="H1071" s="312">
        <f t="shared" si="916"/>
        <v>241.3793103</v>
      </c>
      <c r="I1071" s="312">
        <f>H1071*C1054</f>
        <v>7241.37931</v>
      </c>
      <c r="J1071" s="315">
        <f t="shared" si="917"/>
        <v>0.1988571429</v>
      </c>
      <c r="K1071" s="282"/>
      <c r="L1071" s="282"/>
      <c r="M1071" s="384"/>
      <c r="N1071" s="282"/>
      <c r="O1071" s="282"/>
      <c r="P1071" s="290"/>
      <c r="Q1071" s="290"/>
      <c r="R1071" s="290"/>
      <c r="S1071" s="290"/>
      <c r="T1071" s="290"/>
      <c r="U1071" s="290"/>
      <c r="V1071" s="290"/>
      <c r="W1071" s="290"/>
      <c r="X1071" s="290"/>
      <c r="Y1071" s="290"/>
      <c r="Z1071" s="290"/>
    </row>
    <row r="1072">
      <c r="A1072" s="335" t="str">
        <f t="shared" ref="A1072:B1072" si="930">A28</f>
        <v>BAL-14</v>
      </c>
      <c r="B1072" s="349" t="str">
        <f t="shared" si="930"/>
        <v>Negra Modelo</v>
      </c>
      <c r="C1072" s="325">
        <v>2.0</v>
      </c>
      <c r="D1072" s="352">
        <f t="shared" si="913"/>
        <v>12</v>
      </c>
      <c r="E1072" s="312">
        <f t="shared" si="914"/>
        <v>24</v>
      </c>
      <c r="F1072" s="312">
        <f>E1072*C1054</f>
        <v>720</v>
      </c>
      <c r="G1072" s="375">
        <f t="shared" si="915"/>
        <v>60.34482759</v>
      </c>
      <c r="H1072" s="312">
        <f t="shared" si="916"/>
        <v>120.6896552</v>
      </c>
      <c r="I1072" s="312">
        <f>H1072*C1054</f>
        <v>3620.689655</v>
      </c>
      <c r="J1072" s="315">
        <f t="shared" si="917"/>
        <v>0.1988571429</v>
      </c>
      <c r="K1072" s="282"/>
      <c r="L1072" s="282"/>
      <c r="M1072" s="384"/>
      <c r="N1072" s="282"/>
      <c r="O1072" s="282"/>
      <c r="P1072" s="290"/>
      <c r="Q1072" s="290"/>
      <c r="R1072" s="290"/>
      <c r="S1072" s="290"/>
      <c r="T1072" s="290"/>
      <c r="U1072" s="290"/>
      <c r="V1072" s="290"/>
      <c r="W1072" s="290"/>
      <c r="X1072" s="290"/>
      <c r="Y1072" s="290"/>
      <c r="Z1072" s="290"/>
    </row>
    <row r="1073">
      <c r="A1073" s="335" t="str">
        <f t="shared" ref="A1073:B1073" si="931">A29</f>
        <v>BAL-15</v>
      </c>
      <c r="B1073" s="349" t="str">
        <f t="shared" si="931"/>
        <v>Hofbrau Schwarze</v>
      </c>
      <c r="C1073" s="350">
        <f>21/$C$1054</f>
        <v>0.7</v>
      </c>
      <c r="D1073" s="352">
        <f t="shared" si="913"/>
        <v>50</v>
      </c>
      <c r="E1073" s="312">
        <f t="shared" si="914"/>
        <v>35</v>
      </c>
      <c r="F1073" s="312">
        <f>E1073*C1054</f>
        <v>1050</v>
      </c>
      <c r="G1073" s="375">
        <f t="shared" si="915"/>
        <v>163.7931034</v>
      </c>
      <c r="H1073" s="312">
        <f t="shared" si="916"/>
        <v>114.6551724</v>
      </c>
      <c r="I1073" s="312">
        <f>H1073*C1054</f>
        <v>3439.655172</v>
      </c>
      <c r="J1073" s="315">
        <f t="shared" si="917"/>
        <v>0.3052631579</v>
      </c>
      <c r="K1073" s="282"/>
      <c r="L1073" s="282"/>
      <c r="M1073" s="384"/>
      <c r="N1073" s="282"/>
      <c r="O1073" s="282"/>
      <c r="P1073" s="290"/>
      <c r="Q1073" s="290"/>
      <c r="R1073" s="290"/>
      <c r="S1073" s="290"/>
      <c r="T1073" s="290"/>
      <c r="U1073" s="290"/>
      <c r="V1073" s="290"/>
      <c r="W1073" s="290"/>
      <c r="X1073" s="290"/>
      <c r="Y1073" s="290"/>
      <c r="Z1073" s="290"/>
    </row>
    <row r="1074">
      <c r="A1074" s="335" t="str">
        <f t="shared" ref="A1074:B1074" si="932">A30</f>
        <v>BAL-16</v>
      </c>
      <c r="B1074" s="349" t="str">
        <f t="shared" si="932"/>
        <v>Paulaner Weissbier Dunkel</v>
      </c>
      <c r="C1074" s="350">
        <f>24/$C$1054</f>
        <v>0.8</v>
      </c>
      <c r="D1074" s="352">
        <f t="shared" si="913"/>
        <v>50</v>
      </c>
      <c r="E1074" s="312">
        <f t="shared" si="914"/>
        <v>40</v>
      </c>
      <c r="F1074" s="312">
        <f>E1074*C1054</f>
        <v>1200</v>
      </c>
      <c r="G1074" s="375">
        <f t="shared" si="915"/>
        <v>163.7931034</v>
      </c>
      <c r="H1074" s="312">
        <f t="shared" si="916"/>
        <v>131.0344828</v>
      </c>
      <c r="I1074" s="312">
        <f>H1074*C1054</f>
        <v>3931.034483</v>
      </c>
      <c r="J1074" s="315">
        <f t="shared" si="917"/>
        <v>0.3052631579</v>
      </c>
      <c r="K1074" s="282"/>
      <c r="L1074" s="282"/>
      <c r="M1074" s="384"/>
      <c r="N1074" s="282"/>
      <c r="O1074" s="282"/>
      <c r="P1074" s="331"/>
      <c r="Q1074" s="331"/>
      <c r="R1074" s="331"/>
      <c r="S1074" s="331"/>
      <c r="T1074" s="331"/>
      <c r="U1074" s="331"/>
      <c r="V1074" s="331"/>
      <c r="W1074" s="331"/>
      <c r="X1074" s="331"/>
      <c r="Y1074" s="331"/>
      <c r="Z1074" s="331"/>
    </row>
    <row r="1075">
      <c r="A1075" s="335" t="str">
        <f t="shared" ref="A1075:B1075" si="933">A31</f>
        <v>BAL-17</v>
      </c>
      <c r="B1075" s="349" t="str">
        <f t="shared" si="933"/>
        <v>Leffe Brune </v>
      </c>
      <c r="C1075" s="350">
        <f>28/$C$1054</f>
        <v>0.9333333333</v>
      </c>
      <c r="D1075" s="352">
        <f t="shared" si="913"/>
        <v>27</v>
      </c>
      <c r="E1075" s="312">
        <f t="shared" si="914"/>
        <v>25.2</v>
      </c>
      <c r="F1075" s="312">
        <f>E1075*C1054</f>
        <v>756</v>
      </c>
      <c r="G1075" s="375">
        <f t="shared" si="915"/>
        <v>94.82758621</v>
      </c>
      <c r="H1075" s="312">
        <f t="shared" si="916"/>
        <v>88.50574713</v>
      </c>
      <c r="I1075" s="312">
        <f>H1075*C1054</f>
        <v>2655.172414</v>
      </c>
      <c r="J1075" s="315">
        <f t="shared" si="917"/>
        <v>0.2847272727</v>
      </c>
      <c r="K1075" s="282"/>
      <c r="L1075" s="282"/>
      <c r="M1075" s="384"/>
      <c r="N1075" s="282"/>
      <c r="O1075" s="282"/>
      <c r="P1075" s="290"/>
      <c r="Q1075" s="290"/>
      <c r="R1075" s="290"/>
      <c r="S1075" s="290"/>
      <c r="T1075" s="290"/>
      <c r="U1075" s="290"/>
      <c r="V1075" s="290"/>
      <c r="W1075" s="290"/>
      <c r="X1075" s="290"/>
      <c r="Y1075" s="290"/>
      <c r="Z1075" s="290"/>
    </row>
    <row r="1076">
      <c r="A1076" s="335" t="str">
        <f t="shared" ref="A1076:B1076" si="934">A32</f>
        <v>BAL-18</v>
      </c>
      <c r="B1076" s="349" t="str">
        <f t="shared" si="934"/>
        <v>Pueblito Hercules </v>
      </c>
      <c r="C1076" s="350">
        <f>25/$C$1054</f>
        <v>0.8333333333</v>
      </c>
      <c r="D1076" s="352">
        <f t="shared" si="913"/>
        <v>45</v>
      </c>
      <c r="E1076" s="312">
        <f t="shared" si="914"/>
        <v>37.5</v>
      </c>
      <c r="F1076" s="312">
        <f>E1076*C1054</f>
        <v>1125</v>
      </c>
      <c r="G1076" s="375">
        <f t="shared" si="915"/>
        <v>155.1724138</v>
      </c>
      <c r="H1076" s="312">
        <f t="shared" si="916"/>
        <v>129.3103448</v>
      </c>
      <c r="I1076" s="312">
        <f>H1076*C1054</f>
        <v>3879.310345</v>
      </c>
      <c r="J1076" s="315">
        <f t="shared" si="917"/>
        <v>0.29</v>
      </c>
      <c r="K1076" s="282"/>
      <c r="L1076" s="282"/>
      <c r="M1076" s="384"/>
      <c r="N1076" s="282"/>
      <c r="O1076" s="282"/>
      <c r="P1076" s="290"/>
      <c r="Q1076" s="290"/>
      <c r="R1076" s="290"/>
      <c r="S1076" s="290"/>
      <c r="T1076" s="290"/>
      <c r="U1076" s="290"/>
      <c r="V1076" s="290"/>
      <c r="W1076" s="290"/>
      <c r="X1076" s="290"/>
      <c r="Y1076" s="290"/>
      <c r="Z1076" s="290"/>
    </row>
    <row r="1077">
      <c r="A1077" s="335" t="str">
        <f t="shared" ref="A1077:B1077" si="935">A33</f>
        <v>BAL-19</v>
      </c>
      <c r="B1077" s="349" t="str">
        <f t="shared" si="935"/>
        <v>Colimita </v>
      </c>
      <c r="C1077" s="350">
        <f>26/$C$1054</f>
        <v>0.8666666667</v>
      </c>
      <c r="D1077" s="352">
        <f t="shared" si="913"/>
        <v>26</v>
      </c>
      <c r="E1077" s="312">
        <f t="shared" si="914"/>
        <v>22.53333333</v>
      </c>
      <c r="F1077" s="312">
        <f>E1077*C1054</f>
        <v>676</v>
      </c>
      <c r="G1077" s="375">
        <f t="shared" si="915"/>
        <v>86.20689655</v>
      </c>
      <c r="H1077" s="312">
        <f t="shared" si="916"/>
        <v>74.71264368</v>
      </c>
      <c r="I1077" s="312">
        <f>H1077*C1054</f>
        <v>2241.37931</v>
      </c>
      <c r="J1077" s="315">
        <f t="shared" si="917"/>
        <v>0.3016</v>
      </c>
      <c r="K1077" s="282"/>
      <c r="L1077" s="282"/>
      <c r="M1077" s="384"/>
      <c r="N1077" s="282"/>
      <c r="O1077" s="282"/>
      <c r="P1077" s="290"/>
      <c r="Q1077" s="290"/>
      <c r="R1077" s="290"/>
      <c r="S1077" s="290"/>
      <c r="T1077" s="290"/>
      <c r="U1077" s="290"/>
      <c r="V1077" s="290"/>
      <c r="W1077" s="290"/>
      <c r="X1077" s="290"/>
      <c r="Y1077" s="290"/>
      <c r="Z1077" s="290"/>
    </row>
    <row r="1078">
      <c r="A1078" s="335" t="str">
        <f t="shared" ref="A1078:B1078" si="936">A34</f>
        <v>BAL-20</v>
      </c>
      <c r="B1078" s="349" t="str">
        <f t="shared" si="936"/>
        <v>Insurgente rompe olas IPA</v>
      </c>
      <c r="C1078" s="350">
        <f>29/$C$1054</f>
        <v>0.9666666667</v>
      </c>
      <c r="D1078" s="352">
        <f t="shared" si="913"/>
        <v>30</v>
      </c>
      <c r="E1078" s="312">
        <f t="shared" si="914"/>
        <v>29</v>
      </c>
      <c r="F1078" s="312">
        <f>E1078*C1054</f>
        <v>870</v>
      </c>
      <c r="G1078" s="375">
        <f t="shared" si="915"/>
        <v>99.13793103</v>
      </c>
      <c r="H1078" s="312">
        <f t="shared" si="916"/>
        <v>95.83333333</v>
      </c>
      <c r="I1078" s="312">
        <f>H1078*C1054</f>
        <v>2875</v>
      </c>
      <c r="J1078" s="315">
        <f t="shared" si="917"/>
        <v>0.3026086957</v>
      </c>
      <c r="K1078" s="282"/>
      <c r="L1078" s="282"/>
      <c r="M1078" s="384"/>
      <c r="N1078" s="282"/>
      <c r="O1078" s="282"/>
      <c r="P1078" s="290"/>
      <c r="Q1078" s="290"/>
      <c r="R1078" s="290"/>
      <c r="S1078" s="290"/>
      <c r="T1078" s="290"/>
      <c r="U1078" s="290"/>
      <c r="V1078" s="290"/>
      <c r="W1078" s="290"/>
      <c r="X1078" s="290"/>
      <c r="Y1078" s="290"/>
      <c r="Z1078" s="290"/>
    </row>
    <row r="1079">
      <c r="A1079" s="335" t="str">
        <f t="shared" ref="A1079:B1079" si="937">A35</f>
        <v>BNA-01</v>
      </c>
      <c r="B1079" s="349" t="str">
        <f t="shared" si="937"/>
        <v>Coca Cola</v>
      </c>
      <c r="C1079" s="325">
        <v>5.0</v>
      </c>
      <c r="D1079" s="352">
        <f t="shared" si="913"/>
        <v>17</v>
      </c>
      <c r="E1079" s="312">
        <f t="shared" si="914"/>
        <v>85</v>
      </c>
      <c r="F1079" s="312">
        <f>E1079*C1054</f>
        <v>2550</v>
      </c>
      <c r="G1079" s="375">
        <f t="shared" si="915"/>
        <v>56.03448276</v>
      </c>
      <c r="H1079" s="312">
        <f t="shared" si="916"/>
        <v>280.1724138</v>
      </c>
      <c r="I1079" s="312">
        <f>H1079*C1054</f>
        <v>8405.172414</v>
      </c>
      <c r="J1079" s="315">
        <f t="shared" si="917"/>
        <v>0.3033846154</v>
      </c>
      <c r="K1079" s="282"/>
      <c r="L1079" s="282"/>
      <c r="M1079" s="384"/>
      <c r="N1079" s="282"/>
      <c r="O1079" s="282"/>
      <c r="P1079" s="290"/>
      <c r="Q1079" s="290"/>
      <c r="R1079" s="290"/>
      <c r="S1079" s="290"/>
      <c r="T1079" s="290"/>
      <c r="U1079" s="290"/>
      <c r="V1079" s="290"/>
      <c r="W1079" s="290"/>
      <c r="X1079" s="290"/>
      <c r="Y1079" s="290"/>
      <c r="Z1079" s="290"/>
    </row>
    <row r="1080">
      <c r="A1080" s="335" t="str">
        <f t="shared" ref="A1080:B1080" si="938">A36</f>
        <v>BNA-02</v>
      </c>
      <c r="B1080" s="349" t="str">
        <f t="shared" si="938"/>
        <v>Coca Cola Zero</v>
      </c>
      <c r="C1080" s="325">
        <v>3.0</v>
      </c>
      <c r="D1080" s="352">
        <f t="shared" si="913"/>
        <v>17</v>
      </c>
      <c r="E1080" s="312">
        <f t="shared" si="914"/>
        <v>51</v>
      </c>
      <c r="F1080" s="312">
        <f>E1080*C1054</f>
        <v>1530</v>
      </c>
      <c r="G1080" s="375">
        <f t="shared" si="915"/>
        <v>56.03448276</v>
      </c>
      <c r="H1080" s="312">
        <f t="shared" si="916"/>
        <v>168.1034483</v>
      </c>
      <c r="I1080" s="312">
        <f>H1080*C1054</f>
        <v>5043.103448</v>
      </c>
      <c r="J1080" s="315">
        <f t="shared" si="917"/>
        <v>0.3033846154</v>
      </c>
      <c r="K1080" s="282"/>
      <c r="L1080" s="282"/>
      <c r="M1080" s="384"/>
      <c r="N1080" s="282"/>
      <c r="O1080" s="282"/>
      <c r="P1080" s="290"/>
      <c r="Q1080" s="290"/>
      <c r="R1080" s="290"/>
      <c r="S1080" s="290"/>
      <c r="T1080" s="290"/>
      <c r="U1080" s="290"/>
      <c r="V1080" s="290"/>
      <c r="W1080" s="290"/>
      <c r="X1080" s="290"/>
      <c r="Y1080" s="290"/>
      <c r="Z1080" s="290"/>
    </row>
    <row r="1081">
      <c r="A1081" s="335" t="str">
        <f t="shared" ref="A1081:B1081" si="939">A37</f>
        <v>BNA-03</v>
      </c>
      <c r="B1081" s="349" t="str">
        <f t="shared" si="939"/>
        <v>Coca Cola Light</v>
      </c>
      <c r="C1081" s="325">
        <v>3.0</v>
      </c>
      <c r="D1081" s="352">
        <f t="shared" si="913"/>
        <v>17</v>
      </c>
      <c r="E1081" s="312">
        <f t="shared" si="914"/>
        <v>51</v>
      </c>
      <c r="F1081" s="312">
        <f>E1081*C1054</f>
        <v>1530</v>
      </c>
      <c r="G1081" s="375">
        <f t="shared" si="915"/>
        <v>56.03448276</v>
      </c>
      <c r="H1081" s="312">
        <f t="shared" si="916"/>
        <v>168.1034483</v>
      </c>
      <c r="I1081" s="312">
        <f>H1081*C1054</f>
        <v>5043.103448</v>
      </c>
      <c r="J1081" s="315">
        <f t="shared" si="917"/>
        <v>0.3033846154</v>
      </c>
      <c r="K1081" s="282"/>
      <c r="L1081" s="282"/>
      <c r="M1081" s="384"/>
      <c r="N1081" s="282"/>
      <c r="O1081" s="282"/>
      <c r="P1081" s="290"/>
      <c r="Q1081" s="290"/>
      <c r="R1081" s="290"/>
      <c r="S1081" s="290"/>
      <c r="T1081" s="290"/>
      <c r="U1081" s="290"/>
      <c r="V1081" s="290"/>
      <c r="W1081" s="290"/>
      <c r="X1081" s="290"/>
      <c r="Y1081" s="290"/>
      <c r="Z1081" s="290"/>
    </row>
    <row r="1082">
      <c r="A1082" s="335" t="str">
        <f t="shared" ref="A1082:B1082" si="940">A38</f>
        <v>BNA-04</v>
      </c>
      <c r="B1082" s="349" t="str">
        <f t="shared" si="940"/>
        <v>Sidral</v>
      </c>
      <c r="C1082" s="325">
        <v>1.0</v>
      </c>
      <c r="D1082" s="352">
        <f t="shared" si="913"/>
        <v>15</v>
      </c>
      <c r="E1082" s="312">
        <f t="shared" si="914"/>
        <v>15</v>
      </c>
      <c r="F1082" s="312">
        <f>E1082*C1054</f>
        <v>450</v>
      </c>
      <c r="G1082" s="375">
        <f t="shared" si="915"/>
        <v>56.03448276</v>
      </c>
      <c r="H1082" s="312">
        <f t="shared" si="916"/>
        <v>56.03448276</v>
      </c>
      <c r="I1082" s="312">
        <f>H1082*C1054</f>
        <v>1681.034483</v>
      </c>
      <c r="J1082" s="315">
        <f t="shared" si="917"/>
        <v>0.2676923077</v>
      </c>
      <c r="K1082" s="282"/>
      <c r="L1082" s="282"/>
      <c r="M1082" s="384"/>
      <c r="N1082" s="282"/>
      <c r="O1082" s="282"/>
      <c r="P1082" s="290"/>
      <c r="Q1082" s="290"/>
      <c r="R1082" s="290"/>
      <c r="S1082" s="290"/>
      <c r="T1082" s="290"/>
      <c r="U1082" s="290"/>
      <c r="V1082" s="290"/>
      <c r="W1082" s="290"/>
      <c r="X1082" s="290"/>
      <c r="Y1082" s="290"/>
      <c r="Z1082" s="290"/>
    </row>
    <row r="1083">
      <c r="A1083" s="335" t="str">
        <f t="shared" ref="A1083:B1083" si="941">A39</f>
        <v>BNA-05</v>
      </c>
      <c r="B1083" s="349" t="str">
        <f t="shared" si="941"/>
        <v>Sprite</v>
      </c>
      <c r="C1083" s="350">
        <f t="shared" ref="C1083:C1084" si="943">24/$C$1054</f>
        <v>0.8</v>
      </c>
      <c r="D1083" s="352">
        <f t="shared" si="913"/>
        <v>16</v>
      </c>
      <c r="E1083" s="312">
        <f t="shared" si="914"/>
        <v>12.8</v>
      </c>
      <c r="F1083" s="312">
        <f>E1083*C1054</f>
        <v>384</v>
      </c>
      <c r="G1083" s="375">
        <f t="shared" si="915"/>
        <v>56.03448276</v>
      </c>
      <c r="H1083" s="312">
        <f t="shared" si="916"/>
        <v>44.82758621</v>
      </c>
      <c r="I1083" s="312">
        <f>H1083*C1054</f>
        <v>1344.827586</v>
      </c>
      <c r="J1083" s="315">
        <f t="shared" si="917"/>
        <v>0.2855384615</v>
      </c>
      <c r="K1083" s="282"/>
      <c r="L1083" s="282"/>
      <c r="M1083" s="384"/>
      <c r="N1083" s="282"/>
      <c r="O1083" s="282"/>
      <c r="P1083" s="290"/>
      <c r="Q1083" s="290"/>
      <c r="R1083" s="290"/>
      <c r="S1083" s="290"/>
      <c r="T1083" s="290"/>
      <c r="U1083" s="290"/>
      <c r="V1083" s="290"/>
      <c r="W1083" s="290"/>
      <c r="X1083" s="290"/>
      <c r="Y1083" s="290"/>
      <c r="Z1083" s="290"/>
    </row>
    <row r="1084">
      <c r="A1084" s="335" t="str">
        <f t="shared" ref="A1084:B1084" si="942">A40</f>
        <v>BNA-06</v>
      </c>
      <c r="B1084" s="349" t="str">
        <f t="shared" si="942"/>
        <v>Fresca</v>
      </c>
      <c r="C1084" s="350">
        <f t="shared" si="943"/>
        <v>0.8</v>
      </c>
      <c r="D1084" s="352">
        <f t="shared" si="913"/>
        <v>15</v>
      </c>
      <c r="E1084" s="312">
        <f t="shared" si="914"/>
        <v>12</v>
      </c>
      <c r="F1084" s="312">
        <f>E1084*C1054</f>
        <v>360</v>
      </c>
      <c r="G1084" s="375">
        <f t="shared" si="915"/>
        <v>56.03448276</v>
      </c>
      <c r="H1084" s="312">
        <f t="shared" si="916"/>
        <v>44.82758621</v>
      </c>
      <c r="I1084" s="312">
        <f>H1084*C1054</f>
        <v>1344.827586</v>
      </c>
      <c r="J1084" s="315">
        <f t="shared" si="917"/>
        <v>0.2676923077</v>
      </c>
      <c r="K1084" s="282"/>
      <c r="L1084" s="282"/>
      <c r="M1084" s="384"/>
      <c r="N1084" s="282"/>
      <c r="O1084" s="282"/>
      <c r="P1084" s="290"/>
      <c r="Q1084" s="290"/>
      <c r="R1084" s="290"/>
      <c r="S1084" s="290"/>
      <c r="T1084" s="290"/>
      <c r="U1084" s="290"/>
      <c r="V1084" s="290"/>
      <c r="W1084" s="290"/>
      <c r="X1084" s="290"/>
      <c r="Y1084" s="290"/>
      <c r="Z1084" s="290"/>
    </row>
    <row r="1085">
      <c r="A1085" s="335" t="str">
        <f t="shared" ref="A1085:B1085" si="944">A41</f>
        <v>BNA-07</v>
      </c>
      <c r="B1085" s="349" t="str">
        <f t="shared" si="944"/>
        <v>Fanta</v>
      </c>
      <c r="C1085" s="350">
        <f>27/$C$1054</f>
        <v>0.9</v>
      </c>
      <c r="D1085" s="352">
        <f t="shared" si="913"/>
        <v>16</v>
      </c>
      <c r="E1085" s="312">
        <f t="shared" si="914"/>
        <v>14.4</v>
      </c>
      <c r="F1085" s="312">
        <f>E1085*C1054</f>
        <v>432</v>
      </c>
      <c r="G1085" s="375">
        <f t="shared" si="915"/>
        <v>56.03448276</v>
      </c>
      <c r="H1085" s="312">
        <f t="shared" si="916"/>
        <v>50.43103448</v>
      </c>
      <c r="I1085" s="312">
        <f>H1085*C1054</f>
        <v>1512.931034</v>
      </c>
      <c r="J1085" s="315">
        <f t="shared" si="917"/>
        <v>0.2855384615</v>
      </c>
      <c r="K1085" s="282"/>
      <c r="L1085" s="282"/>
      <c r="M1085" s="384"/>
      <c r="N1085" s="282"/>
      <c r="O1085" s="282"/>
      <c r="P1085" s="290"/>
      <c r="Q1085" s="290"/>
      <c r="R1085" s="290"/>
      <c r="S1085" s="290"/>
      <c r="T1085" s="290"/>
      <c r="U1085" s="290"/>
      <c r="V1085" s="290"/>
      <c r="W1085" s="290"/>
      <c r="X1085" s="290"/>
      <c r="Y1085" s="290"/>
      <c r="Z1085" s="290"/>
    </row>
    <row r="1086">
      <c r="A1086" s="335" t="str">
        <f t="shared" ref="A1086:B1086" si="945">A42</f>
        <v>BNA-08</v>
      </c>
      <c r="B1086" s="349" t="str">
        <f t="shared" si="945"/>
        <v>Agua embotellada Ciel</v>
      </c>
      <c r="C1086" s="325">
        <v>1.0</v>
      </c>
      <c r="D1086" s="352">
        <f t="shared" si="913"/>
        <v>8</v>
      </c>
      <c r="E1086" s="312">
        <f t="shared" si="914"/>
        <v>8</v>
      </c>
      <c r="F1086" s="312">
        <f>E1086*C1054</f>
        <v>240</v>
      </c>
      <c r="G1086" s="375">
        <f t="shared" si="915"/>
        <v>43.10344828</v>
      </c>
      <c r="H1086" s="312">
        <f t="shared" si="916"/>
        <v>43.10344828</v>
      </c>
      <c r="I1086" s="312">
        <f>H1086*C1054</f>
        <v>1293.103448</v>
      </c>
      <c r="J1086" s="315">
        <f t="shared" si="917"/>
        <v>0.1856</v>
      </c>
      <c r="K1086" s="282"/>
      <c r="L1086" s="282"/>
      <c r="M1086" s="384"/>
      <c r="N1086" s="282"/>
      <c r="O1086" s="282"/>
      <c r="P1086" s="290"/>
      <c r="Q1086" s="290"/>
      <c r="R1086" s="290"/>
      <c r="S1086" s="290"/>
      <c r="T1086" s="290"/>
      <c r="U1086" s="290"/>
      <c r="V1086" s="290"/>
      <c r="W1086" s="290"/>
      <c r="X1086" s="290"/>
      <c r="Y1086" s="290"/>
      <c r="Z1086" s="290"/>
    </row>
    <row r="1087">
      <c r="A1087" s="335" t="str">
        <f t="shared" ref="A1087:B1087" si="946">A43</f>
        <v>BNA-09</v>
      </c>
      <c r="B1087" s="349" t="str">
        <f t="shared" si="946"/>
        <v>Ciel Mineral</v>
      </c>
      <c r="C1087" s="325">
        <v>5.0</v>
      </c>
      <c r="D1087" s="352">
        <f t="shared" si="913"/>
        <v>14</v>
      </c>
      <c r="E1087" s="312">
        <f t="shared" si="914"/>
        <v>70</v>
      </c>
      <c r="F1087" s="312">
        <f>E1087*C1054</f>
        <v>2100</v>
      </c>
      <c r="G1087" s="375">
        <f t="shared" si="915"/>
        <v>51.72413793</v>
      </c>
      <c r="H1087" s="312">
        <f t="shared" si="916"/>
        <v>258.6206897</v>
      </c>
      <c r="I1087" s="312">
        <f>H1087*C1054</f>
        <v>7758.62069</v>
      </c>
      <c r="J1087" s="315">
        <f t="shared" si="917"/>
        <v>0.2706666667</v>
      </c>
      <c r="K1087" s="282"/>
      <c r="L1087" s="282"/>
      <c r="M1087" s="384"/>
      <c r="N1087" s="282"/>
      <c r="O1087" s="282"/>
      <c r="P1087" s="290"/>
      <c r="Q1087" s="290"/>
      <c r="R1087" s="290"/>
      <c r="S1087" s="290"/>
      <c r="T1087" s="290"/>
      <c r="U1087" s="290"/>
      <c r="V1087" s="290"/>
      <c r="W1087" s="290"/>
      <c r="X1087" s="290"/>
      <c r="Y1087" s="290"/>
      <c r="Z1087" s="290"/>
    </row>
    <row r="1088">
      <c r="A1088" s="335" t="str">
        <f t="shared" ref="A1088:B1088" si="947">A44</f>
        <v>BNA-10</v>
      </c>
      <c r="B1088" s="349" t="str">
        <f t="shared" si="947"/>
        <v>Topo Chico</v>
      </c>
      <c r="C1088" s="325">
        <v>4.0</v>
      </c>
      <c r="D1088" s="352">
        <f t="shared" si="913"/>
        <v>15</v>
      </c>
      <c r="E1088" s="312">
        <f t="shared" si="914"/>
        <v>60</v>
      </c>
      <c r="F1088" s="312">
        <f>E1088*C1054</f>
        <v>1800</v>
      </c>
      <c r="G1088" s="375">
        <f t="shared" si="915"/>
        <v>51.72413793</v>
      </c>
      <c r="H1088" s="312">
        <f t="shared" si="916"/>
        <v>206.8965517</v>
      </c>
      <c r="I1088" s="312">
        <f>H1088*C1054</f>
        <v>6206.896552</v>
      </c>
      <c r="J1088" s="315">
        <f t="shared" si="917"/>
        <v>0.29</v>
      </c>
      <c r="K1088" s="282"/>
      <c r="L1088" s="282"/>
      <c r="M1088" s="384"/>
      <c r="N1088" s="282"/>
      <c r="O1088" s="282"/>
      <c r="P1088" s="290"/>
      <c r="Q1088" s="290"/>
      <c r="R1088" s="290"/>
      <c r="S1088" s="290"/>
      <c r="T1088" s="290"/>
      <c r="U1088" s="290"/>
      <c r="V1088" s="290"/>
      <c r="W1088" s="290"/>
      <c r="X1088" s="290"/>
      <c r="Y1088" s="290"/>
      <c r="Z1088" s="290"/>
    </row>
    <row r="1089">
      <c r="A1089" s="335" t="str">
        <f t="shared" ref="A1089:B1089" si="948">A45</f>
        <v>BAL-21</v>
      </c>
      <c r="B1089" s="349" t="str">
        <f t="shared" si="948"/>
        <v>Vino del mes rango 300$</v>
      </c>
      <c r="C1089" s="429">
        <f>16/$C$1054</f>
        <v>0.5333333333</v>
      </c>
      <c r="D1089" s="352">
        <f t="shared" si="913"/>
        <v>300</v>
      </c>
      <c r="E1089" s="312">
        <f t="shared" si="914"/>
        <v>160</v>
      </c>
      <c r="F1089" s="312">
        <f>E1089*C1054</f>
        <v>4800</v>
      </c>
      <c r="G1089" s="375">
        <f t="shared" si="915"/>
        <v>1206.896552</v>
      </c>
      <c r="H1089" s="312">
        <f t="shared" si="916"/>
        <v>643.6781609</v>
      </c>
      <c r="I1089" s="312">
        <f>H1089*C1054</f>
        <v>19310.34483</v>
      </c>
      <c r="J1089" s="315">
        <f t="shared" si="917"/>
        <v>0.2485714286</v>
      </c>
      <c r="K1089" s="282"/>
      <c r="L1089" s="282"/>
      <c r="M1089" s="384"/>
      <c r="N1089" s="282"/>
      <c r="O1089" s="282"/>
      <c r="P1089" s="331"/>
      <c r="Q1089" s="331"/>
      <c r="R1089" s="331"/>
      <c r="S1089" s="331"/>
      <c r="T1089" s="331"/>
      <c r="U1089" s="331"/>
      <c r="V1089" s="331"/>
      <c r="W1089" s="331"/>
      <c r="X1089" s="331"/>
      <c r="Y1089" s="331"/>
      <c r="Z1089" s="331"/>
    </row>
    <row r="1090">
      <c r="A1090" s="335" t="str">
        <f t="shared" ref="A1090:B1090" si="949">A46</f>
        <v>BAL-22</v>
      </c>
      <c r="B1090" s="349" t="str">
        <f t="shared" si="949"/>
        <v>Vino del mes rango 400$</v>
      </c>
      <c r="C1090" s="350">
        <f>12/$C$1054</f>
        <v>0.4</v>
      </c>
      <c r="D1090" s="352">
        <f t="shared" si="913"/>
        <v>400</v>
      </c>
      <c r="E1090" s="312">
        <f t="shared" si="914"/>
        <v>160</v>
      </c>
      <c r="F1090" s="312">
        <f>E1090*C1054</f>
        <v>4800</v>
      </c>
      <c r="G1090" s="375">
        <f t="shared" si="915"/>
        <v>1379.310345</v>
      </c>
      <c r="H1090" s="312">
        <f t="shared" si="916"/>
        <v>551.7241379</v>
      </c>
      <c r="I1090" s="312">
        <f>H1090*C1054</f>
        <v>16551.72414</v>
      </c>
      <c r="J1090" s="315">
        <f t="shared" si="917"/>
        <v>0.29</v>
      </c>
      <c r="K1090" s="282"/>
      <c r="L1090" s="282"/>
      <c r="M1090" s="384"/>
      <c r="N1090" s="282"/>
      <c r="O1090" s="282"/>
      <c r="P1090" s="290"/>
      <c r="Q1090" s="290"/>
      <c r="R1090" s="290"/>
      <c r="S1090" s="290"/>
      <c r="T1090" s="290"/>
      <c r="U1090" s="290"/>
      <c r="V1090" s="290"/>
      <c r="W1090" s="290"/>
      <c r="X1090" s="290"/>
      <c r="Y1090" s="290"/>
      <c r="Z1090" s="290"/>
    </row>
    <row r="1091">
      <c r="A1091" s="335" t="str">
        <f t="shared" ref="A1091:B1091" si="950">A47</f>
        <v>BAL-23</v>
      </c>
      <c r="B1091" s="349" t="str">
        <f t="shared" si="950"/>
        <v>Vino del mes rango 600$</v>
      </c>
      <c r="C1091" s="350">
        <f>9/$C$1054</f>
        <v>0.3</v>
      </c>
      <c r="D1091" s="352">
        <f t="shared" si="913"/>
        <v>600</v>
      </c>
      <c r="E1091" s="312">
        <f t="shared" si="914"/>
        <v>180</v>
      </c>
      <c r="F1091" s="312">
        <f>E1091*C1054</f>
        <v>5400</v>
      </c>
      <c r="G1091" s="375">
        <f t="shared" si="915"/>
        <v>1853.448276</v>
      </c>
      <c r="H1091" s="312">
        <f t="shared" si="916"/>
        <v>556.0344828</v>
      </c>
      <c r="I1091" s="312">
        <f>H1091*C1054</f>
        <v>16681.03448</v>
      </c>
      <c r="J1091" s="315">
        <f t="shared" si="917"/>
        <v>0.3237209302</v>
      </c>
      <c r="K1091" s="282"/>
      <c r="L1091" s="282"/>
      <c r="M1091" s="384"/>
      <c r="N1091" s="282"/>
      <c r="O1091" s="282"/>
      <c r="P1091" s="290"/>
      <c r="Q1091" s="290"/>
      <c r="R1091" s="290"/>
      <c r="S1091" s="290"/>
      <c r="T1091" s="290"/>
      <c r="U1091" s="290"/>
      <c r="V1091" s="290"/>
      <c r="W1091" s="290"/>
      <c r="X1091" s="290"/>
      <c r="Y1091" s="290"/>
      <c r="Z1091" s="290"/>
    </row>
    <row r="1092">
      <c r="A1092" s="335" t="str">
        <f t="shared" ref="A1092:B1092" si="951">A48</f>
        <v>BAL-24</v>
      </c>
      <c r="B1092" s="349" t="str">
        <f t="shared" si="951"/>
        <v>Cerveza del mes </v>
      </c>
      <c r="C1092" s="325">
        <v>1.0</v>
      </c>
      <c r="D1092" s="352">
        <f t="shared" si="913"/>
        <v>25</v>
      </c>
      <c r="E1092" s="312">
        <f t="shared" si="914"/>
        <v>25</v>
      </c>
      <c r="F1092" s="312">
        <f>E1092*C1054</f>
        <v>750</v>
      </c>
      <c r="G1092" s="375">
        <f t="shared" si="915"/>
        <v>94.82758621</v>
      </c>
      <c r="H1092" s="312">
        <f t="shared" si="916"/>
        <v>94.82758621</v>
      </c>
      <c r="I1092" s="312">
        <f>H1092*C1054</f>
        <v>2844.827586</v>
      </c>
      <c r="J1092" s="315">
        <f t="shared" si="917"/>
        <v>0.2636363636</v>
      </c>
      <c r="K1092" s="282"/>
      <c r="L1092" s="282"/>
      <c r="M1092" s="384"/>
      <c r="N1092" s="282"/>
      <c r="O1092" s="282"/>
      <c r="P1092" s="290"/>
      <c r="Q1092" s="290"/>
      <c r="R1092" s="290"/>
      <c r="S1092" s="290"/>
      <c r="T1092" s="290"/>
      <c r="U1092" s="290"/>
      <c r="V1092" s="290"/>
      <c r="W1092" s="290"/>
      <c r="X1092" s="290"/>
      <c r="Y1092" s="290"/>
      <c r="Z1092" s="290"/>
    </row>
    <row r="1093">
      <c r="A1093" s="335" t="str">
        <f t="shared" ref="A1093:B1093" si="952">A49</f>
        <v/>
      </c>
      <c r="B1093" s="349" t="str">
        <f t="shared" si="952"/>
        <v/>
      </c>
      <c r="C1093" s="350"/>
      <c r="D1093" s="352" t="str">
        <f t="shared" si="913"/>
        <v/>
      </c>
      <c r="E1093" s="312">
        <f t="shared" si="914"/>
        <v>0</v>
      </c>
      <c r="F1093" s="312">
        <f>E1093*C1054</f>
        <v>0</v>
      </c>
      <c r="G1093" s="375">
        <f t="shared" si="915"/>
        <v>0</v>
      </c>
      <c r="H1093" s="312">
        <f t="shared" si="916"/>
        <v>0</v>
      </c>
      <c r="I1093" s="312">
        <f>H1093*C1054</f>
        <v>0</v>
      </c>
      <c r="J1093" s="315" t="str">
        <f t="shared" si="917"/>
        <v>#DIV/0!</v>
      </c>
      <c r="K1093" s="282"/>
      <c r="L1093" s="282"/>
      <c r="M1093" s="384"/>
      <c r="N1093" s="282"/>
      <c r="O1093" s="282"/>
      <c r="P1093" s="290"/>
      <c r="Q1093" s="290"/>
      <c r="R1093" s="290"/>
      <c r="S1093" s="290"/>
      <c r="T1093" s="290"/>
      <c r="U1093" s="290"/>
      <c r="V1093" s="290"/>
      <c r="W1093" s="290"/>
      <c r="X1093" s="290"/>
      <c r="Y1093" s="290"/>
      <c r="Z1093" s="290"/>
    </row>
    <row r="1094">
      <c r="A1094" s="335" t="str">
        <f t="shared" ref="A1094:B1094" si="953">A50</f>
        <v/>
      </c>
      <c r="B1094" s="349" t="str">
        <f t="shared" si="953"/>
        <v/>
      </c>
      <c r="C1094" s="350"/>
      <c r="D1094" s="352" t="str">
        <f t="shared" si="913"/>
        <v/>
      </c>
      <c r="E1094" s="312">
        <f t="shared" si="914"/>
        <v>0</v>
      </c>
      <c r="F1094" s="312">
        <f>E1094*C1054</f>
        <v>0</v>
      </c>
      <c r="G1094" s="375">
        <f t="shared" si="915"/>
        <v>0</v>
      </c>
      <c r="H1094" s="312">
        <f t="shared" si="916"/>
        <v>0</v>
      </c>
      <c r="I1094" s="312">
        <f>H1094*C1054</f>
        <v>0</v>
      </c>
      <c r="J1094" s="315" t="str">
        <f t="shared" si="917"/>
        <v>#DIV/0!</v>
      </c>
      <c r="K1094" s="282"/>
      <c r="L1094" s="282"/>
      <c r="M1094" s="384"/>
      <c r="N1094" s="282"/>
      <c r="O1094" s="282"/>
      <c r="P1094" s="290"/>
      <c r="Q1094" s="290"/>
      <c r="R1094" s="290"/>
      <c r="S1094" s="290"/>
      <c r="T1094" s="290"/>
      <c r="U1094" s="290"/>
      <c r="V1094" s="290"/>
      <c r="W1094" s="290"/>
      <c r="X1094" s="290"/>
      <c r="Y1094" s="290"/>
      <c r="Z1094" s="290"/>
    </row>
    <row r="1095">
      <c r="A1095" s="335" t="str">
        <f t="shared" ref="A1095:B1095" si="954">A51</f>
        <v/>
      </c>
      <c r="B1095" s="349" t="str">
        <f t="shared" si="954"/>
        <v/>
      </c>
      <c r="C1095" s="350"/>
      <c r="D1095" s="352" t="str">
        <f t="shared" si="913"/>
        <v/>
      </c>
      <c r="E1095" s="312">
        <f t="shared" si="914"/>
        <v>0</v>
      </c>
      <c r="F1095" s="312">
        <f>E1095*C1054</f>
        <v>0</v>
      </c>
      <c r="G1095" s="375">
        <f t="shared" si="915"/>
        <v>0</v>
      </c>
      <c r="H1095" s="312">
        <f t="shared" si="916"/>
        <v>0</v>
      </c>
      <c r="I1095" s="312">
        <f>H1095*C1054</f>
        <v>0</v>
      </c>
      <c r="J1095" s="315" t="str">
        <f t="shared" si="917"/>
        <v>#DIV/0!</v>
      </c>
      <c r="K1095" s="282"/>
      <c r="L1095" s="282"/>
      <c r="M1095" s="384"/>
      <c r="N1095" s="282"/>
      <c r="O1095" s="282"/>
      <c r="P1095" s="290"/>
      <c r="Q1095" s="290"/>
      <c r="R1095" s="290"/>
      <c r="S1095" s="290"/>
      <c r="T1095" s="290"/>
      <c r="U1095" s="290"/>
      <c r="V1095" s="290"/>
      <c r="W1095" s="290"/>
      <c r="X1095" s="290"/>
      <c r="Y1095" s="290"/>
      <c r="Z1095" s="290"/>
    </row>
    <row r="1096">
      <c r="A1096" s="335" t="str">
        <f t="shared" ref="A1096:B1096" si="955">A52</f>
        <v/>
      </c>
      <c r="B1096" s="349" t="str">
        <f t="shared" si="955"/>
        <v/>
      </c>
      <c r="C1096" s="350"/>
      <c r="D1096" s="352" t="str">
        <f t="shared" si="913"/>
        <v/>
      </c>
      <c r="E1096" s="312">
        <f t="shared" si="914"/>
        <v>0</v>
      </c>
      <c r="F1096" s="312">
        <f>E1096*C1054</f>
        <v>0</v>
      </c>
      <c r="G1096" s="375">
        <f t="shared" si="915"/>
        <v>0</v>
      </c>
      <c r="H1096" s="312">
        <f t="shared" si="916"/>
        <v>0</v>
      </c>
      <c r="I1096" s="312">
        <f>H1096*C1054</f>
        <v>0</v>
      </c>
      <c r="J1096" s="315" t="str">
        <f t="shared" si="917"/>
        <v>#DIV/0!</v>
      </c>
      <c r="K1096" s="282"/>
      <c r="L1096" s="282"/>
      <c r="M1096" s="384"/>
      <c r="N1096" s="282"/>
      <c r="O1096" s="282"/>
      <c r="P1096" s="290"/>
      <c r="Q1096" s="290"/>
      <c r="R1096" s="290"/>
      <c r="S1096" s="290"/>
      <c r="T1096" s="290"/>
      <c r="U1096" s="290"/>
      <c r="V1096" s="290"/>
      <c r="W1096" s="290"/>
      <c r="X1096" s="290"/>
      <c r="Y1096" s="290"/>
      <c r="Z1096" s="290"/>
    </row>
    <row r="1097">
      <c r="A1097" s="335" t="str">
        <f t="shared" ref="A1097:B1097" si="956">A53</f>
        <v/>
      </c>
      <c r="B1097" s="349" t="str">
        <f t="shared" si="956"/>
        <v/>
      </c>
      <c r="C1097" s="350"/>
      <c r="D1097" s="352" t="str">
        <f t="shared" si="913"/>
        <v/>
      </c>
      <c r="E1097" s="312">
        <f t="shared" si="914"/>
        <v>0</v>
      </c>
      <c r="F1097" s="312">
        <f>E1097*C1054</f>
        <v>0</v>
      </c>
      <c r="G1097" s="375">
        <f t="shared" si="915"/>
        <v>0</v>
      </c>
      <c r="H1097" s="312">
        <f t="shared" si="916"/>
        <v>0</v>
      </c>
      <c r="I1097" s="312">
        <f>H1097*C1054</f>
        <v>0</v>
      </c>
      <c r="J1097" s="315" t="str">
        <f t="shared" si="917"/>
        <v>#DIV/0!</v>
      </c>
      <c r="K1097" s="282"/>
      <c r="L1097" s="282"/>
      <c r="M1097" s="384"/>
      <c r="N1097" s="282"/>
      <c r="O1097" s="282"/>
      <c r="P1097" s="290"/>
      <c r="Q1097" s="290"/>
      <c r="R1097" s="290"/>
      <c r="S1097" s="290"/>
      <c r="T1097" s="290"/>
      <c r="U1097" s="290"/>
      <c r="V1097" s="290"/>
      <c r="W1097" s="290"/>
      <c r="X1097" s="290"/>
      <c r="Y1097" s="290"/>
      <c r="Z1097" s="290"/>
    </row>
    <row r="1098">
      <c r="A1098" s="335" t="str">
        <f t="shared" ref="A1098:D1098" si="957">A54</f>
        <v/>
      </c>
      <c r="B1098" s="349" t="str">
        <f t="shared" si="957"/>
        <v/>
      </c>
      <c r="C1098" s="350" t="str">
        <f t="shared" si="957"/>
        <v/>
      </c>
      <c r="D1098" s="352" t="str">
        <f t="shared" si="957"/>
        <v/>
      </c>
      <c r="E1098" s="312">
        <f t="shared" si="914"/>
        <v>0</v>
      </c>
      <c r="F1098" s="312">
        <f>E1098*C1054</f>
        <v>0</v>
      </c>
      <c r="G1098" s="375">
        <f t="shared" si="915"/>
        <v>0</v>
      </c>
      <c r="H1098" s="312">
        <f t="shared" si="916"/>
        <v>0</v>
      </c>
      <c r="I1098" s="312">
        <f>H1098*C1054</f>
        <v>0</v>
      </c>
      <c r="J1098" s="315" t="str">
        <f t="shared" si="917"/>
        <v>#DIV/0!</v>
      </c>
      <c r="K1098" s="282"/>
      <c r="L1098" s="282"/>
      <c r="M1098" s="384"/>
      <c r="N1098" s="282"/>
      <c r="O1098" s="282"/>
      <c r="P1098" s="290"/>
      <c r="Q1098" s="290"/>
      <c r="R1098" s="290"/>
      <c r="S1098" s="290"/>
      <c r="T1098" s="290"/>
      <c r="U1098" s="290"/>
      <c r="V1098" s="290"/>
      <c r="W1098" s="290"/>
      <c r="X1098" s="290"/>
      <c r="Y1098" s="290"/>
      <c r="Z1098" s="290"/>
    </row>
    <row r="1099">
      <c r="A1099" s="335" t="str">
        <f t="shared" ref="A1099:D1099" si="958">A55</f>
        <v/>
      </c>
      <c r="B1099" s="349" t="str">
        <f t="shared" si="958"/>
        <v/>
      </c>
      <c r="C1099" s="350" t="str">
        <f t="shared" si="958"/>
        <v/>
      </c>
      <c r="D1099" s="352" t="str">
        <f t="shared" si="958"/>
        <v/>
      </c>
      <c r="E1099" s="312">
        <f t="shared" si="914"/>
        <v>0</v>
      </c>
      <c r="F1099" s="312">
        <f>E1099*C1054</f>
        <v>0</v>
      </c>
      <c r="G1099" s="375">
        <f t="shared" si="915"/>
        <v>0</v>
      </c>
      <c r="H1099" s="312">
        <f t="shared" si="916"/>
        <v>0</v>
      </c>
      <c r="I1099" s="312">
        <f>H1099*C1054</f>
        <v>0</v>
      </c>
      <c r="J1099" s="315" t="str">
        <f t="shared" si="917"/>
        <v>#DIV/0!</v>
      </c>
      <c r="K1099" s="282"/>
      <c r="L1099" s="282"/>
      <c r="M1099" s="384"/>
      <c r="N1099" s="282"/>
      <c r="O1099" s="282"/>
      <c r="P1099" s="290"/>
      <c r="Q1099" s="290"/>
      <c r="R1099" s="290"/>
      <c r="S1099" s="290"/>
      <c r="T1099" s="290"/>
      <c r="U1099" s="290"/>
      <c r="V1099" s="290"/>
      <c r="W1099" s="290"/>
      <c r="X1099" s="290"/>
      <c r="Y1099" s="290"/>
      <c r="Z1099" s="290"/>
    </row>
    <row r="1100">
      <c r="A1100" s="335" t="str">
        <f t="shared" ref="A1100:D1100" si="959">A56</f>
        <v/>
      </c>
      <c r="B1100" s="349" t="str">
        <f t="shared" si="959"/>
        <v/>
      </c>
      <c r="C1100" s="350" t="str">
        <f t="shared" si="959"/>
        <v/>
      </c>
      <c r="D1100" s="352" t="str">
        <f t="shared" si="959"/>
        <v/>
      </c>
      <c r="E1100" s="312">
        <f t="shared" si="914"/>
        <v>0</v>
      </c>
      <c r="F1100" s="312">
        <f>E1100*C1054</f>
        <v>0</v>
      </c>
      <c r="G1100" s="375">
        <f t="shared" si="915"/>
        <v>0</v>
      </c>
      <c r="H1100" s="312">
        <f t="shared" si="916"/>
        <v>0</v>
      </c>
      <c r="I1100" s="312">
        <f>H1100*C1054</f>
        <v>0</v>
      </c>
      <c r="J1100" s="315" t="str">
        <f t="shared" si="917"/>
        <v>#DIV/0!</v>
      </c>
      <c r="K1100" s="282"/>
      <c r="L1100" s="282"/>
      <c r="M1100" s="384"/>
      <c r="N1100" s="282"/>
      <c r="O1100" s="282"/>
      <c r="P1100" s="290"/>
      <c r="Q1100" s="290"/>
      <c r="R1100" s="290"/>
      <c r="S1100" s="290"/>
      <c r="T1100" s="290"/>
      <c r="U1100" s="290"/>
      <c r="V1100" s="290"/>
      <c r="W1100" s="290"/>
      <c r="X1100" s="290"/>
      <c r="Y1100" s="290"/>
      <c r="Z1100" s="290"/>
    </row>
    <row r="1101">
      <c r="A1101" s="335" t="str">
        <f t="shared" ref="A1101:D1101" si="960">A57</f>
        <v/>
      </c>
      <c r="B1101" s="349" t="str">
        <f t="shared" si="960"/>
        <v/>
      </c>
      <c r="C1101" s="350" t="str">
        <f t="shared" si="960"/>
        <v/>
      </c>
      <c r="D1101" s="352" t="str">
        <f t="shared" si="960"/>
        <v/>
      </c>
      <c r="E1101" s="312">
        <f t="shared" si="914"/>
        <v>0</v>
      </c>
      <c r="F1101" s="312">
        <f>E1101*C1054</f>
        <v>0</v>
      </c>
      <c r="G1101" s="375">
        <f t="shared" si="915"/>
        <v>0</v>
      </c>
      <c r="H1101" s="312">
        <f t="shared" si="916"/>
        <v>0</v>
      </c>
      <c r="I1101" s="312">
        <f>H1101*C1054</f>
        <v>0</v>
      </c>
      <c r="J1101" s="315" t="str">
        <f t="shared" si="917"/>
        <v>#DIV/0!</v>
      </c>
      <c r="K1101" s="282"/>
      <c r="L1101" s="282"/>
      <c r="M1101" s="384"/>
      <c r="N1101" s="282"/>
      <c r="O1101" s="282"/>
      <c r="P1101" s="290"/>
      <c r="Q1101" s="290"/>
      <c r="R1101" s="290"/>
      <c r="S1101" s="290"/>
      <c r="T1101" s="290"/>
      <c r="U1101" s="290"/>
      <c r="V1101" s="290"/>
      <c r="W1101" s="290"/>
      <c r="X1101" s="290"/>
      <c r="Y1101" s="290"/>
      <c r="Z1101" s="290"/>
    </row>
    <row r="1102">
      <c r="A1102" s="344"/>
      <c r="B1102" s="345" t="s">
        <v>938</v>
      </c>
      <c r="C1102" s="346">
        <f>SUM(C1059:C1101)</f>
        <v>55.36666667</v>
      </c>
      <c r="D1102" s="346"/>
      <c r="E1102" s="347">
        <f t="shared" ref="E1102:F1102" si="961">SUM(E1059:E1101)</f>
        <v>2703.433333</v>
      </c>
      <c r="F1102" s="347">
        <f t="shared" si="961"/>
        <v>81103</v>
      </c>
      <c r="G1102" s="346"/>
      <c r="H1102" s="347">
        <f t="shared" ref="H1102:I1102" si="962">SUM(H1059:H1101)</f>
        <v>10968.10345</v>
      </c>
      <c r="I1102" s="347">
        <f t="shared" si="962"/>
        <v>329043.1034</v>
      </c>
      <c r="J1102" s="348">
        <f t="shared" si="917"/>
        <v>0.2464813854</v>
      </c>
      <c r="K1102" s="282"/>
      <c r="L1102" s="282"/>
      <c r="M1102" s="384"/>
      <c r="N1102" s="282"/>
      <c r="O1102" s="282"/>
      <c r="P1102" s="290"/>
      <c r="Q1102" s="290"/>
      <c r="R1102" s="290"/>
      <c r="S1102" s="290"/>
      <c r="T1102" s="290"/>
      <c r="U1102" s="290"/>
      <c r="V1102" s="290"/>
      <c r="W1102" s="290"/>
      <c r="X1102" s="290"/>
      <c r="Y1102" s="290"/>
      <c r="Z1102" s="290"/>
    </row>
    <row r="1103">
      <c r="A1103" s="335" t="str">
        <f t="shared" ref="A1103:B1103" si="963">A59</f>
        <v>COP-01</v>
      </c>
      <c r="B1103" s="335" t="str">
        <f t="shared" si="963"/>
        <v>Damana 5</v>
      </c>
      <c r="C1103" s="323">
        <v>2.0</v>
      </c>
      <c r="D1103" s="428">
        <f t="shared" ref="D1103:D1130" si="965">D59</f>
        <v>36.6</v>
      </c>
      <c r="E1103" s="312">
        <f t="shared" ref="E1103:E1143" si="966">D1103*C1103</f>
        <v>73.2</v>
      </c>
      <c r="F1103" s="312">
        <f>E1103*C1054</f>
        <v>2196</v>
      </c>
      <c r="G1103" s="375">
        <f t="shared" ref="G1103:G1130" si="967">G59</f>
        <v>189.6551724</v>
      </c>
      <c r="H1103" s="312">
        <f t="shared" ref="H1103:H1143" si="968">G1103*C1103</f>
        <v>379.3103448</v>
      </c>
      <c r="I1103" s="312">
        <f>H1103*C1054</f>
        <v>11379.31034</v>
      </c>
      <c r="J1103" s="315">
        <f t="shared" si="917"/>
        <v>0.1929818182</v>
      </c>
      <c r="K1103" s="282"/>
      <c r="L1103" s="282"/>
      <c r="M1103" s="384"/>
      <c r="N1103" s="282"/>
      <c r="O1103" s="282"/>
      <c r="P1103" s="331"/>
      <c r="Q1103" s="331"/>
      <c r="R1103" s="331"/>
      <c r="S1103" s="331"/>
      <c r="T1103" s="331"/>
      <c r="U1103" s="331"/>
      <c r="V1103" s="331"/>
      <c r="W1103" s="331"/>
      <c r="X1103" s="331"/>
      <c r="Y1103" s="331"/>
      <c r="Z1103" s="331"/>
    </row>
    <row r="1104">
      <c r="A1104" s="335" t="str">
        <f t="shared" ref="A1104:B1104" si="964">A60</f>
        <v>COP-02</v>
      </c>
      <c r="B1104" s="335" t="str">
        <f t="shared" si="964"/>
        <v>Matua</v>
      </c>
      <c r="C1104" s="323">
        <v>3.0</v>
      </c>
      <c r="D1104" s="428">
        <f t="shared" si="965"/>
        <v>55</v>
      </c>
      <c r="E1104" s="312">
        <f t="shared" si="966"/>
        <v>165</v>
      </c>
      <c r="F1104" s="312">
        <f>E1104*C1054</f>
        <v>4950</v>
      </c>
      <c r="G1104" s="375">
        <f t="shared" si="967"/>
        <v>206.8965517</v>
      </c>
      <c r="H1104" s="312">
        <f t="shared" si="968"/>
        <v>620.6896552</v>
      </c>
      <c r="I1104" s="312">
        <f>H1104*C1054</f>
        <v>18620.68966</v>
      </c>
      <c r="J1104" s="315">
        <f t="shared" si="917"/>
        <v>0.2658333333</v>
      </c>
      <c r="K1104" s="282"/>
      <c r="L1104" s="282"/>
      <c r="M1104" s="384"/>
      <c r="N1104" s="282"/>
      <c r="O1104" s="282"/>
      <c r="P1104" s="290"/>
      <c r="Q1104" s="290"/>
      <c r="R1104" s="290"/>
      <c r="S1104" s="290"/>
      <c r="T1104" s="290"/>
      <c r="U1104" s="290"/>
      <c r="V1104" s="290"/>
      <c r="W1104" s="290"/>
      <c r="X1104" s="290"/>
      <c r="Y1104" s="290"/>
      <c r="Z1104" s="290"/>
    </row>
    <row r="1105">
      <c r="A1105" s="335" t="str">
        <f t="shared" ref="A1105:B1105" si="969">A61</f>
        <v>COP-03</v>
      </c>
      <c r="B1105" s="335" t="str">
        <f t="shared" si="969"/>
        <v>Kris Pinot girgio</v>
      </c>
      <c r="C1105" s="323">
        <v>1.0</v>
      </c>
      <c r="D1105" s="428">
        <f t="shared" si="965"/>
        <v>46.6</v>
      </c>
      <c r="E1105" s="312">
        <f t="shared" si="966"/>
        <v>46.6</v>
      </c>
      <c r="F1105" s="312">
        <f>E1105*C1054</f>
        <v>1398</v>
      </c>
      <c r="G1105" s="375">
        <f t="shared" si="967"/>
        <v>189.6551724</v>
      </c>
      <c r="H1105" s="312">
        <f t="shared" si="968"/>
        <v>189.6551724</v>
      </c>
      <c r="I1105" s="312">
        <f>H1105*C1054</f>
        <v>5689.655172</v>
      </c>
      <c r="J1105" s="315">
        <f t="shared" si="917"/>
        <v>0.2457090909</v>
      </c>
      <c r="K1105" s="282"/>
      <c r="L1105" s="282"/>
      <c r="M1105" s="384"/>
      <c r="N1105" s="282"/>
      <c r="O1105" s="282"/>
      <c r="P1105" s="290"/>
      <c r="Q1105" s="290"/>
      <c r="R1105" s="290"/>
      <c r="S1105" s="290"/>
      <c r="T1105" s="290"/>
      <c r="U1105" s="290"/>
      <c r="V1105" s="290"/>
      <c r="W1105" s="290"/>
      <c r="X1105" s="290"/>
      <c r="Y1105" s="290"/>
      <c r="Z1105" s="290"/>
    </row>
    <row r="1106">
      <c r="A1106" s="335" t="str">
        <f t="shared" ref="A1106:B1106" si="970">A62</f>
        <v>COP-04</v>
      </c>
      <c r="B1106" s="335" t="str">
        <f t="shared" si="970"/>
        <v>Ginebra (Mínimo)</v>
      </c>
      <c r="C1106" s="335">
        <f t="shared" ref="C1106:C1110" si="972">10/$C$1054</f>
        <v>0.3333333333</v>
      </c>
      <c r="D1106" s="428">
        <f t="shared" si="965"/>
        <v>19.66666667</v>
      </c>
      <c r="E1106" s="312">
        <f t="shared" si="966"/>
        <v>6.555555556</v>
      </c>
      <c r="F1106" s="312">
        <f>E1106*C1054</f>
        <v>196.6666667</v>
      </c>
      <c r="G1106" s="375">
        <f t="shared" si="967"/>
        <v>125</v>
      </c>
      <c r="H1106" s="312">
        <f t="shared" si="968"/>
        <v>41.66666667</v>
      </c>
      <c r="I1106" s="312">
        <f>H1106*C1054</f>
        <v>1250</v>
      </c>
      <c r="J1106" s="315">
        <f t="shared" si="917"/>
        <v>0.1573333333</v>
      </c>
      <c r="K1106" s="282"/>
      <c r="L1106" s="282"/>
      <c r="M1106" s="384"/>
      <c r="N1106" s="282"/>
      <c r="O1106" s="282"/>
      <c r="P1106" s="290"/>
      <c r="Q1106" s="290"/>
      <c r="R1106" s="290"/>
      <c r="S1106" s="290"/>
      <c r="T1106" s="290"/>
      <c r="U1106" s="290"/>
      <c r="V1106" s="290"/>
      <c r="W1106" s="290"/>
      <c r="X1106" s="290"/>
      <c r="Y1106" s="290"/>
      <c r="Z1106" s="290"/>
    </row>
    <row r="1107">
      <c r="A1107" s="335" t="str">
        <f t="shared" ref="A1107:B1107" si="971">A63</f>
        <v>COP-05</v>
      </c>
      <c r="B1107" s="335" t="str">
        <f t="shared" si="971"/>
        <v>Ginebra (Máximo)</v>
      </c>
      <c r="C1107" s="335">
        <f t="shared" si="972"/>
        <v>0.3333333333</v>
      </c>
      <c r="D1107" s="428">
        <f t="shared" si="965"/>
        <v>57.14285714</v>
      </c>
      <c r="E1107" s="312">
        <f t="shared" si="966"/>
        <v>19.04761905</v>
      </c>
      <c r="F1107" s="312">
        <f>E1107*C1054</f>
        <v>571.4285714</v>
      </c>
      <c r="G1107" s="375">
        <f t="shared" si="967"/>
        <v>258.6206897</v>
      </c>
      <c r="H1107" s="312">
        <f t="shared" si="968"/>
        <v>86.20689655</v>
      </c>
      <c r="I1107" s="312">
        <f>H1107*C1054</f>
        <v>2586.206897</v>
      </c>
      <c r="J1107" s="315">
        <f t="shared" si="917"/>
        <v>0.220952381</v>
      </c>
      <c r="K1107" s="282"/>
      <c r="L1107" s="282"/>
      <c r="M1107" s="384"/>
      <c r="N1107" s="282"/>
      <c r="O1107" s="282"/>
      <c r="P1107" s="290"/>
      <c r="Q1107" s="290"/>
      <c r="R1107" s="290"/>
      <c r="S1107" s="290"/>
      <c r="T1107" s="290"/>
      <c r="U1107" s="290"/>
      <c r="V1107" s="290"/>
      <c r="W1107" s="290"/>
      <c r="X1107" s="290"/>
      <c r="Y1107" s="290"/>
      <c r="Z1107" s="290"/>
    </row>
    <row r="1108">
      <c r="A1108" s="335" t="str">
        <f t="shared" ref="A1108:B1108" si="973">A64</f>
        <v>COP-06</v>
      </c>
      <c r="B1108" s="335" t="str">
        <f t="shared" si="973"/>
        <v>Whisky (Mínimo)</v>
      </c>
      <c r="C1108" s="335">
        <f t="shared" si="972"/>
        <v>0.3333333333</v>
      </c>
      <c r="D1108" s="428">
        <f t="shared" si="965"/>
        <v>17</v>
      </c>
      <c r="E1108" s="312">
        <f t="shared" si="966"/>
        <v>5.666666667</v>
      </c>
      <c r="F1108" s="312">
        <f>E1108*C1054</f>
        <v>170</v>
      </c>
      <c r="G1108" s="375">
        <f t="shared" si="967"/>
        <v>129.3103448</v>
      </c>
      <c r="H1108" s="312">
        <f t="shared" si="968"/>
        <v>43.10344828</v>
      </c>
      <c r="I1108" s="312">
        <f>H1108*C1054</f>
        <v>1293.103448</v>
      </c>
      <c r="J1108" s="315">
        <f t="shared" si="917"/>
        <v>0.1314666667</v>
      </c>
      <c r="K1108" s="282"/>
      <c r="L1108" s="282"/>
      <c r="M1108" s="384"/>
      <c r="N1108" s="282"/>
      <c r="O1108" s="282"/>
      <c r="P1108" s="290"/>
      <c r="Q1108" s="290"/>
      <c r="R1108" s="290"/>
      <c r="S1108" s="290"/>
      <c r="T1108" s="290"/>
      <c r="U1108" s="290"/>
      <c r="V1108" s="290"/>
      <c r="W1108" s="290"/>
      <c r="X1108" s="290"/>
      <c r="Y1108" s="290"/>
      <c r="Z1108" s="290"/>
    </row>
    <row r="1109">
      <c r="A1109" s="335" t="str">
        <f t="shared" ref="A1109:B1109" si="974">A65</f>
        <v>COP-07</v>
      </c>
      <c r="B1109" s="335" t="str">
        <f t="shared" si="974"/>
        <v>Whisky (Máximo)</v>
      </c>
      <c r="C1109" s="335">
        <f t="shared" si="972"/>
        <v>0.3333333333</v>
      </c>
      <c r="D1109" s="428">
        <f t="shared" si="965"/>
        <v>45</v>
      </c>
      <c r="E1109" s="312">
        <f t="shared" si="966"/>
        <v>15</v>
      </c>
      <c r="F1109" s="312">
        <f>E1109*C1054</f>
        <v>450</v>
      </c>
      <c r="G1109" s="375">
        <f t="shared" si="967"/>
        <v>215.5172414</v>
      </c>
      <c r="H1109" s="312">
        <f t="shared" si="968"/>
        <v>71.83908046</v>
      </c>
      <c r="I1109" s="312">
        <f>H1109*C1054</f>
        <v>2155.172414</v>
      </c>
      <c r="J1109" s="315">
        <f t="shared" si="917"/>
        <v>0.2088</v>
      </c>
      <c r="K1109" s="282"/>
      <c r="L1109" s="282"/>
      <c r="M1109" s="384"/>
      <c r="N1109" s="282"/>
      <c r="O1109" s="282"/>
      <c r="P1109" s="290"/>
      <c r="Q1109" s="290"/>
      <c r="R1109" s="290"/>
      <c r="S1109" s="290"/>
      <c r="T1109" s="290"/>
      <c r="U1109" s="290"/>
      <c r="V1109" s="290"/>
      <c r="W1109" s="290"/>
      <c r="X1109" s="290"/>
      <c r="Y1109" s="290"/>
      <c r="Z1109" s="290"/>
    </row>
    <row r="1110">
      <c r="A1110" s="335" t="str">
        <f t="shared" ref="A1110:B1110" si="975">A66</f>
        <v>COP-08</v>
      </c>
      <c r="B1110" s="335" t="str">
        <f t="shared" si="975"/>
        <v>Ron (Mínimo)</v>
      </c>
      <c r="C1110" s="335">
        <f t="shared" si="972"/>
        <v>0.3333333333</v>
      </c>
      <c r="D1110" s="428">
        <f t="shared" si="965"/>
        <v>19</v>
      </c>
      <c r="E1110" s="312">
        <f t="shared" si="966"/>
        <v>6.333333333</v>
      </c>
      <c r="F1110" s="312">
        <f>E1110*C1054</f>
        <v>190</v>
      </c>
      <c r="G1110" s="375">
        <f t="shared" si="967"/>
        <v>133.6206897</v>
      </c>
      <c r="H1110" s="312">
        <f t="shared" si="968"/>
        <v>44.54022989</v>
      </c>
      <c r="I1110" s="312">
        <f>H1110*C1054</f>
        <v>1336.206897</v>
      </c>
      <c r="J1110" s="315">
        <f t="shared" si="917"/>
        <v>0.1421935484</v>
      </c>
      <c r="K1110" s="282"/>
      <c r="L1110" s="282"/>
      <c r="M1110" s="384"/>
      <c r="N1110" s="282"/>
      <c r="O1110" s="282"/>
      <c r="P1110" s="290"/>
      <c r="Q1110" s="290"/>
      <c r="R1110" s="290"/>
      <c r="S1110" s="290"/>
      <c r="T1110" s="290"/>
      <c r="U1110" s="290"/>
      <c r="V1110" s="290"/>
      <c r="W1110" s="290"/>
      <c r="X1110" s="290"/>
      <c r="Y1110" s="290"/>
      <c r="Z1110" s="290"/>
    </row>
    <row r="1111">
      <c r="A1111" s="335" t="str">
        <f t="shared" ref="A1111:B1111" si="976">A67</f>
        <v>COP-09</v>
      </c>
      <c r="B1111" s="335" t="str">
        <f t="shared" si="976"/>
        <v>Ron (Máximo)</v>
      </c>
      <c r="C1111" s="335">
        <f>5/$C$1054</f>
        <v>0.1666666667</v>
      </c>
      <c r="D1111" s="428">
        <f t="shared" si="965"/>
        <v>40</v>
      </c>
      <c r="E1111" s="312">
        <f t="shared" si="966"/>
        <v>6.666666667</v>
      </c>
      <c r="F1111" s="312">
        <f>E1111*C1054</f>
        <v>200</v>
      </c>
      <c r="G1111" s="375">
        <f t="shared" si="967"/>
        <v>206.8965517</v>
      </c>
      <c r="H1111" s="312">
        <f t="shared" si="968"/>
        <v>34.48275862</v>
      </c>
      <c r="I1111" s="312">
        <f>H1111*C1054</f>
        <v>1034.482759</v>
      </c>
      <c r="J1111" s="315">
        <f t="shared" si="917"/>
        <v>0.1933333333</v>
      </c>
      <c r="K1111" s="282"/>
      <c r="L1111" s="282"/>
      <c r="M1111" s="384"/>
      <c r="N1111" s="282"/>
      <c r="O1111" s="282"/>
      <c r="P1111" s="290"/>
      <c r="Q1111" s="290"/>
      <c r="R1111" s="290"/>
      <c r="S1111" s="290"/>
      <c r="T1111" s="290"/>
      <c r="U1111" s="290"/>
      <c r="V1111" s="290"/>
      <c r="W1111" s="290"/>
      <c r="X1111" s="290"/>
      <c r="Y1111" s="290"/>
      <c r="Z1111" s="290"/>
    </row>
    <row r="1112">
      <c r="A1112" s="335" t="str">
        <f t="shared" ref="A1112:B1112" si="977">A68</f>
        <v>COP-10</v>
      </c>
      <c r="B1112" s="335" t="str">
        <f t="shared" si="977"/>
        <v>Tequila (Mínimo)</v>
      </c>
      <c r="C1112" s="335">
        <f t="shared" ref="C1112:C1113" si="979">10/$C$1054</f>
        <v>0.3333333333</v>
      </c>
      <c r="D1112" s="428">
        <f t="shared" si="965"/>
        <v>15</v>
      </c>
      <c r="E1112" s="312">
        <f t="shared" si="966"/>
        <v>5</v>
      </c>
      <c r="F1112" s="312">
        <f>E1112*C1054</f>
        <v>150</v>
      </c>
      <c r="G1112" s="375">
        <f t="shared" si="967"/>
        <v>116.3793103</v>
      </c>
      <c r="H1112" s="312">
        <f t="shared" si="968"/>
        <v>38.79310345</v>
      </c>
      <c r="I1112" s="312">
        <f>H1112*C1054</f>
        <v>1163.793103</v>
      </c>
      <c r="J1112" s="315">
        <f t="shared" si="917"/>
        <v>0.1288888889</v>
      </c>
      <c r="K1112" s="282"/>
      <c r="L1112" s="282"/>
      <c r="M1112" s="384"/>
      <c r="N1112" s="282"/>
      <c r="O1112" s="282"/>
      <c r="P1112" s="290"/>
      <c r="Q1112" s="290"/>
      <c r="R1112" s="290"/>
      <c r="S1112" s="290"/>
      <c r="T1112" s="290"/>
      <c r="U1112" s="290"/>
      <c r="V1112" s="290"/>
      <c r="W1112" s="290"/>
      <c r="X1112" s="290"/>
      <c r="Y1112" s="290"/>
      <c r="Z1112" s="290"/>
    </row>
    <row r="1113">
      <c r="A1113" s="335" t="str">
        <f t="shared" ref="A1113:B1113" si="978">A69</f>
        <v>COP-11</v>
      </c>
      <c r="B1113" s="335" t="str">
        <f t="shared" si="978"/>
        <v>Tequila (Máximo)</v>
      </c>
      <c r="C1113" s="335">
        <f t="shared" si="979"/>
        <v>0.3333333333</v>
      </c>
      <c r="D1113" s="428">
        <f t="shared" si="965"/>
        <v>35</v>
      </c>
      <c r="E1113" s="312">
        <f t="shared" si="966"/>
        <v>11.66666667</v>
      </c>
      <c r="F1113" s="312">
        <f>E1113*C1054</f>
        <v>350</v>
      </c>
      <c r="G1113" s="375">
        <f t="shared" si="967"/>
        <v>172.4137931</v>
      </c>
      <c r="H1113" s="312">
        <f t="shared" si="968"/>
        <v>57.47126437</v>
      </c>
      <c r="I1113" s="312">
        <f>H1113*C1054</f>
        <v>1724.137931</v>
      </c>
      <c r="J1113" s="315">
        <f t="shared" si="917"/>
        <v>0.203</v>
      </c>
      <c r="K1113" s="282"/>
      <c r="L1113" s="282"/>
      <c r="M1113" s="384"/>
      <c r="N1113" s="282"/>
      <c r="O1113" s="282"/>
      <c r="P1113" s="290"/>
      <c r="Q1113" s="290"/>
      <c r="R1113" s="290"/>
      <c r="S1113" s="290"/>
      <c r="T1113" s="290"/>
      <c r="U1113" s="290"/>
      <c r="V1113" s="290"/>
      <c r="W1113" s="290"/>
      <c r="X1113" s="290"/>
      <c r="Y1113" s="290"/>
      <c r="Z1113" s="290"/>
    </row>
    <row r="1114">
      <c r="A1114" s="335" t="str">
        <f t="shared" ref="A1114:B1114" si="980">A70</f>
        <v>COP-12</v>
      </c>
      <c r="B1114" s="335" t="str">
        <f t="shared" si="980"/>
        <v>Mezcal (Mínimo)</v>
      </c>
      <c r="C1114" s="335">
        <f>5/$C$1054</f>
        <v>0.1666666667</v>
      </c>
      <c r="D1114" s="428">
        <f t="shared" si="965"/>
        <v>20</v>
      </c>
      <c r="E1114" s="312">
        <f t="shared" si="966"/>
        <v>3.333333333</v>
      </c>
      <c r="F1114" s="312">
        <f>E1114*C1054</f>
        <v>100</v>
      </c>
      <c r="G1114" s="375">
        <f t="shared" si="967"/>
        <v>146.5517241</v>
      </c>
      <c r="H1114" s="312">
        <f t="shared" si="968"/>
        <v>24.42528736</v>
      </c>
      <c r="I1114" s="312">
        <f>H1114*C1054</f>
        <v>732.7586207</v>
      </c>
      <c r="J1114" s="315">
        <f t="shared" si="917"/>
        <v>0.1364705882</v>
      </c>
      <c r="K1114" s="282"/>
      <c r="L1114" s="282"/>
      <c r="M1114" s="384"/>
      <c r="N1114" s="282"/>
      <c r="O1114" s="282"/>
      <c r="P1114" s="290"/>
      <c r="Q1114" s="290"/>
      <c r="R1114" s="290"/>
      <c r="S1114" s="290"/>
      <c r="T1114" s="290"/>
      <c r="U1114" s="290"/>
      <c r="V1114" s="290"/>
      <c r="W1114" s="290"/>
      <c r="X1114" s="290"/>
      <c r="Y1114" s="290"/>
      <c r="Z1114" s="290"/>
    </row>
    <row r="1115">
      <c r="A1115" s="335" t="str">
        <f t="shared" ref="A1115:B1115" si="981">A71</f>
        <v>COP-13</v>
      </c>
      <c r="B1115" s="335" t="str">
        <f t="shared" si="981"/>
        <v>Mezcal (Máximo)</v>
      </c>
      <c r="C1115" s="335">
        <f t="shared" ref="C1115:C1117" si="983">10/$C$1054</f>
        <v>0.3333333333</v>
      </c>
      <c r="D1115" s="428">
        <f t="shared" si="965"/>
        <v>60</v>
      </c>
      <c r="E1115" s="312">
        <f t="shared" si="966"/>
        <v>20</v>
      </c>
      <c r="F1115" s="312">
        <f>E1115*C1054</f>
        <v>600</v>
      </c>
      <c r="G1115" s="375">
        <f t="shared" si="967"/>
        <v>275.862069</v>
      </c>
      <c r="H1115" s="312">
        <f t="shared" si="968"/>
        <v>91.95402299</v>
      </c>
      <c r="I1115" s="312">
        <f>H1115*C1054</f>
        <v>2758.62069</v>
      </c>
      <c r="J1115" s="315">
        <f t="shared" si="917"/>
        <v>0.2175</v>
      </c>
      <c r="K1115" s="282"/>
      <c r="L1115" s="282"/>
      <c r="M1115" s="384"/>
      <c r="N1115" s="282"/>
      <c r="O1115" s="282"/>
      <c r="P1115" s="290"/>
      <c r="Q1115" s="290"/>
      <c r="R1115" s="290"/>
      <c r="S1115" s="290"/>
      <c r="T1115" s="290"/>
      <c r="U1115" s="290"/>
      <c r="V1115" s="290"/>
      <c r="W1115" s="290"/>
      <c r="X1115" s="290"/>
      <c r="Y1115" s="290"/>
      <c r="Z1115" s="290"/>
    </row>
    <row r="1116">
      <c r="A1116" s="335" t="str">
        <f t="shared" ref="A1116:B1116" si="982">A72</f>
        <v>COP-14</v>
      </c>
      <c r="B1116" s="335" t="str">
        <f t="shared" si="982"/>
        <v>Vodka (Mínimo)</v>
      </c>
      <c r="C1116" s="335">
        <f t="shared" si="983"/>
        <v>0.3333333333</v>
      </c>
      <c r="D1116" s="428">
        <f t="shared" si="965"/>
        <v>12</v>
      </c>
      <c r="E1116" s="312">
        <f t="shared" si="966"/>
        <v>4</v>
      </c>
      <c r="F1116" s="312">
        <f>E1116*C1054</f>
        <v>120</v>
      </c>
      <c r="G1116" s="375">
        <f t="shared" si="967"/>
        <v>129.3103448</v>
      </c>
      <c r="H1116" s="312">
        <f t="shared" si="968"/>
        <v>43.10344828</v>
      </c>
      <c r="I1116" s="312">
        <f>H1116*C1054</f>
        <v>1293.103448</v>
      </c>
      <c r="J1116" s="315">
        <f t="shared" si="917"/>
        <v>0.0928</v>
      </c>
      <c r="K1116" s="282"/>
      <c r="L1116" s="282"/>
      <c r="M1116" s="384"/>
      <c r="N1116" s="282"/>
      <c r="O1116" s="282"/>
      <c r="P1116" s="290"/>
      <c r="Q1116" s="290"/>
      <c r="R1116" s="290"/>
      <c r="S1116" s="290"/>
      <c r="T1116" s="290"/>
      <c r="U1116" s="290"/>
      <c r="V1116" s="290"/>
      <c r="W1116" s="290"/>
      <c r="X1116" s="290"/>
      <c r="Y1116" s="290"/>
      <c r="Z1116" s="290"/>
    </row>
    <row r="1117">
      <c r="A1117" s="335" t="str">
        <f t="shared" ref="A1117:B1117" si="984">A73</f>
        <v>COP-15</v>
      </c>
      <c r="B1117" s="335" t="str">
        <f t="shared" si="984"/>
        <v>Vodka (Máximo)</v>
      </c>
      <c r="C1117" s="335">
        <f t="shared" si="983"/>
        <v>0.3333333333</v>
      </c>
      <c r="D1117" s="428">
        <f t="shared" si="965"/>
        <v>40</v>
      </c>
      <c r="E1117" s="312">
        <f t="shared" si="966"/>
        <v>13.33333333</v>
      </c>
      <c r="F1117" s="312">
        <f>E1117*C1054</f>
        <v>400</v>
      </c>
      <c r="G1117" s="375">
        <f t="shared" si="967"/>
        <v>202.5862069</v>
      </c>
      <c r="H1117" s="312">
        <f t="shared" si="968"/>
        <v>67.52873563</v>
      </c>
      <c r="I1117" s="312">
        <f>H1117*C1054</f>
        <v>2025.862069</v>
      </c>
      <c r="J1117" s="315">
        <f t="shared" si="917"/>
        <v>0.1974468085</v>
      </c>
      <c r="K1117" s="282"/>
      <c r="L1117" s="282"/>
      <c r="M1117" s="384"/>
      <c r="N1117" s="282"/>
      <c r="O1117" s="282"/>
      <c r="P1117" s="290"/>
      <c r="Q1117" s="290"/>
      <c r="R1117" s="290"/>
      <c r="S1117" s="290"/>
      <c r="T1117" s="290"/>
      <c r="U1117" s="290"/>
      <c r="V1117" s="290"/>
      <c r="W1117" s="290"/>
      <c r="X1117" s="290"/>
      <c r="Y1117" s="290"/>
      <c r="Z1117" s="290"/>
    </row>
    <row r="1118">
      <c r="A1118" s="335" t="str">
        <f t="shared" ref="A1118:B1118" si="985">A74</f>
        <v/>
      </c>
      <c r="B1118" s="335" t="str">
        <f t="shared" si="985"/>
        <v/>
      </c>
      <c r="C1118" s="335"/>
      <c r="D1118" s="428" t="str">
        <f t="shared" si="965"/>
        <v/>
      </c>
      <c r="E1118" s="312">
        <f t="shared" si="966"/>
        <v>0</v>
      </c>
      <c r="F1118" s="312">
        <f>E1118*C1054</f>
        <v>0</v>
      </c>
      <c r="G1118" s="375">
        <f t="shared" si="967"/>
        <v>0</v>
      </c>
      <c r="H1118" s="312">
        <f t="shared" si="968"/>
        <v>0</v>
      </c>
      <c r="I1118" s="312">
        <f>H1118*C1054</f>
        <v>0</v>
      </c>
      <c r="J1118" s="315" t="str">
        <f t="shared" si="917"/>
        <v>#DIV/0!</v>
      </c>
      <c r="K1118" s="282"/>
      <c r="L1118" s="282"/>
      <c r="M1118" s="384"/>
      <c r="N1118" s="282"/>
      <c r="O1118" s="282"/>
      <c r="P1118" s="331"/>
      <c r="Q1118" s="331"/>
      <c r="R1118" s="331"/>
      <c r="S1118" s="331"/>
      <c r="T1118" s="331"/>
      <c r="U1118" s="331"/>
      <c r="V1118" s="331"/>
      <c r="W1118" s="331"/>
      <c r="X1118" s="331"/>
      <c r="Y1118" s="331"/>
      <c r="Z1118" s="331"/>
    </row>
    <row r="1119">
      <c r="A1119" s="335" t="str">
        <f t="shared" ref="A1119:B1119" si="986">A75</f>
        <v/>
      </c>
      <c r="B1119" s="335" t="str">
        <f t="shared" si="986"/>
        <v/>
      </c>
      <c r="C1119" s="335"/>
      <c r="D1119" s="428" t="str">
        <f t="shared" si="965"/>
        <v/>
      </c>
      <c r="E1119" s="312">
        <f t="shared" si="966"/>
        <v>0</v>
      </c>
      <c r="F1119" s="312">
        <f>E1119*C1054</f>
        <v>0</v>
      </c>
      <c r="G1119" s="375">
        <f t="shared" si="967"/>
        <v>0</v>
      </c>
      <c r="H1119" s="312">
        <f t="shared" si="968"/>
        <v>0</v>
      </c>
      <c r="I1119" s="312">
        <f>H1119*C1054</f>
        <v>0</v>
      </c>
      <c r="J1119" s="315" t="str">
        <f t="shared" si="917"/>
        <v>#DIV/0!</v>
      </c>
      <c r="K1119" s="282"/>
      <c r="L1119" s="282"/>
      <c r="M1119" s="384"/>
      <c r="N1119" s="282"/>
      <c r="O1119" s="282"/>
      <c r="P1119" s="290"/>
      <c r="Q1119" s="290"/>
      <c r="R1119" s="290"/>
      <c r="S1119" s="290"/>
      <c r="T1119" s="290"/>
      <c r="U1119" s="290"/>
      <c r="V1119" s="290"/>
      <c r="W1119" s="290"/>
      <c r="X1119" s="290"/>
      <c r="Y1119" s="290"/>
      <c r="Z1119" s="290"/>
    </row>
    <row r="1120">
      <c r="A1120" s="335" t="str">
        <f t="shared" ref="A1120:B1120" si="987">A76</f>
        <v/>
      </c>
      <c r="B1120" s="335" t="str">
        <f t="shared" si="987"/>
        <v/>
      </c>
      <c r="C1120" s="335"/>
      <c r="D1120" s="428" t="str">
        <f t="shared" si="965"/>
        <v/>
      </c>
      <c r="E1120" s="312">
        <f t="shared" si="966"/>
        <v>0</v>
      </c>
      <c r="F1120" s="312">
        <f>E1120*C1054</f>
        <v>0</v>
      </c>
      <c r="G1120" s="375">
        <f t="shared" si="967"/>
        <v>0</v>
      </c>
      <c r="H1120" s="312">
        <f t="shared" si="968"/>
        <v>0</v>
      </c>
      <c r="I1120" s="312">
        <f>H1120*C1054</f>
        <v>0</v>
      </c>
      <c r="J1120" s="315" t="str">
        <f t="shared" si="917"/>
        <v>#DIV/0!</v>
      </c>
      <c r="K1120" s="282"/>
      <c r="L1120" s="282"/>
      <c r="M1120" s="384"/>
      <c r="N1120" s="282"/>
      <c r="O1120" s="282"/>
      <c r="P1120" s="290"/>
      <c r="Q1120" s="290"/>
      <c r="R1120" s="290"/>
      <c r="S1120" s="290"/>
      <c r="T1120" s="290"/>
      <c r="U1120" s="290"/>
      <c r="V1120" s="290"/>
      <c r="W1120" s="290"/>
      <c r="X1120" s="290"/>
      <c r="Y1120" s="290"/>
      <c r="Z1120" s="290"/>
    </row>
    <row r="1121">
      <c r="A1121" s="335" t="str">
        <f t="shared" ref="A1121:B1121" si="988">A77</f>
        <v/>
      </c>
      <c r="B1121" s="335" t="str">
        <f t="shared" si="988"/>
        <v/>
      </c>
      <c r="C1121" s="335"/>
      <c r="D1121" s="428" t="str">
        <f t="shared" si="965"/>
        <v/>
      </c>
      <c r="E1121" s="312">
        <f t="shared" si="966"/>
        <v>0</v>
      </c>
      <c r="F1121" s="312">
        <f>E1121*C1054</f>
        <v>0</v>
      </c>
      <c r="G1121" s="375">
        <f t="shared" si="967"/>
        <v>0</v>
      </c>
      <c r="H1121" s="312">
        <f t="shared" si="968"/>
        <v>0</v>
      </c>
      <c r="I1121" s="312">
        <f>H1121*C1054</f>
        <v>0</v>
      </c>
      <c r="J1121" s="315" t="str">
        <f t="shared" si="917"/>
        <v>#DIV/0!</v>
      </c>
      <c r="K1121" s="282"/>
      <c r="L1121" s="282"/>
      <c r="M1121" s="384"/>
      <c r="N1121" s="282"/>
      <c r="O1121" s="282"/>
      <c r="P1121" s="290"/>
      <c r="Q1121" s="290"/>
      <c r="R1121" s="290"/>
      <c r="S1121" s="290"/>
      <c r="T1121" s="290"/>
      <c r="U1121" s="290"/>
      <c r="V1121" s="290"/>
      <c r="W1121" s="290"/>
      <c r="X1121" s="290"/>
      <c r="Y1121" s="290"/>
      <c r="Z1121" s="290"/>
    </row>
    <row r="1122">
      <c r="A1122" s="335" t="str">
        <f t="shared" ref="A1122:B1122" si="989">A78</f>
        <v/>
      </c>
      <c r="B1122" s="335" t="str">
        <f t="shared" si="989"/>
        <v/>
      </c>
      <c r="C1122" s="335"/>
      <c r="D1122" s="428" t="str">
        <f t="shared" si="965"/>
        <v/>
      </c>
      <c r="E1122" s="312">
        <f t="shared" si="966"/>
        <v>0</v>
      </c>
      <c r="F1122" s="312">
        <f>E1122*C1054</f>
        <v>0</v>
      </c>
      <c r="G1122" s="375">
        <f t="shared" si="967"/>
        <v>0</v>
      </c>
      <c r="H1122" s="312">
        <f t="shared" si="968"/>
        <v>0</v>
      </c>
      <c r="I1122" s="312">
        <f>H1122*C1054</f>
        <v>0</v>
      </c>
      <c r="J1122" s="315" t="str">
        <f t="shared" si="917"/>
        <v>#DIV/0!</v>
      </c>
      <c r="K1122" s="282"/>
      <c r="L1122" s="282"/>
      <c r="M1122" s="384"/>
      <c r="N1122" s="282"/>
      <c r="O1122" s="282"/>
      <c r="P1122" s="290"/>
      <c r="Q1122" s="290"/>
      <c r="R1122" s="290"/>
      <c r="S1122" s="290"/>
      <c r="T1122" s="290"/>
      <c r="U1122" s="290"/>
      <c r="V1122" s="290"/>
      <c r="W1122" s="290"/>
      <c r="X1122" s="290"/>
      <c r="Y1122" s="290"/>
      <c r="Z1122" s="290"/>
    </row>
    <row r="1123">
      <c r="A1123" s="335" t="str">
        <f t="shared" ref="A1123:B1123" si="990">A79</f>
        <v/>
      </c>
      <c r="B1123" s="335" t="str">
        <f t="shared" si="990"/>
        <v/>
      </c>
      <c r="C1123" s="335"/>
      <c r="D1123" s="428" t="str">
        <f t="shared" si="965"/>
        <v/>
      </c>
      <c r="E1123" s="312">
        <f t="shared" si="966"/>
        <v>0</v>
      </c>
      <c r="F1123" s="312">
        <f>E1123*C1054</f>
        <v>0</v>
      </c>
      <c r="G1123" s="375">
        <f t="shared" si="967"/>
        <v>0</v>
      </c>
      <c r="H1123" s="312">
        <f t="shared" si="968"/>
        <v>0</v>
      </c>
      <c r="I1123" s="312">
        <f>H1123*C1054</f>
        <v>0</v>
      </c>
      <c r="J1123" s="315" t="str">
        <f t="shared" si="917"/>
        <v>#DIV/0!</v>
      </c>
      <c r="K1123" s="282"/>
      <c r="L1123" s="282"/>
      <c r="M1123" s="384"/>
      <c r="N1123" s="282"/>
      <c r="O1123" s="282"/>
      <c r="P1123" s="290"/>
      <c r="Q1123" s="290"/>
      <c r="R1123" s="290"/>
      <c r="S1123" s="290"/>
      <c r="T1123" s="290"/>
      <c r="U1123" s="290"/>
      <c r="V1123" s="290"/>
      <c r="W1123" s="290"/>
      <c r="X1123" s="290"/>
      <c r="Y1123" s="290"/>
      <c r="Z1123" s="290"/>
    </row>
    <row r="1124">
      <c r="A1124" s="335" t="str">
        <f t="shared" ref="A1124:B1124" si="991">A80</f>
        <v/>
      </c>
      <c r="B1124" s="335" t="str">
        <f t="shared" si="991"/>
        <v/>
      </c>
      <c r="C1124" s="335"/>
      <c r="D1124" s="428" t="str">
        <f t="shared" si="965"/>
        <v/>
      </c>
      <c r="E1124" s="312">
        <f t="shared" si="966"/>
        <v>0</v>
      </c>
      <c r="F1124" s="312">
        <f>E1124*C1054</f>
        <v>0</v>
      </c>
      <c r="G1124" s="375">
        <f t="shared" si="967"/>
        <v>0</v>
      </c>
      <c r="H1124" s="312">
        <f t="shared" si="968"/>
        <v>0</v>
      </c>
      <c r="I1124" s="312">
        <f>H1124*C1054</f>
        <v>0</v>
      </c>
      <c r="J1124" s="315" t="str">
        <f t="shared" si="917"/>
        <v>#DIV/0!</v>
      </c>
      <c r="K1124" s="282"/>
      <c r="L1124" s="282"/>
      <c r="M1124" s="384"/>
      <c r="N1124" s="282"/>
      <c r="O1124" s="282"/>
      <c r="P1124" s="290"/>
      <c r="Q1124" s="290"/>
      <c r="R1124" s="290"/>
      <c r="S1124" s="290"/>
      <c r="T1124" s="290"/>
      <c r="U1124" s="290"/>
      <c r="V1124" s="290"/>
      <c r="W1124" s="290"/>
      <c r="X1124" s="290"/>
      <c r="Y1124" s="290"/>
      <c r="Z1124" s="290"/>
    </row>
    <row r="1125">
      <c r="A1125" s="335" t="str">
        <f t="shared" ref="A1125:B1125" si="992">A81</f>
        <v/>
      </c>
      <c r="B1125" s="335" t="str">
        <f t="shared" si="992"/>
        <v/>
      </c>
      <c r="C1125" s="335"/>
      <c r="D1125" s="428" t="str">
        <f t="shared" si="965"/>
        <v/>
      </c>
      <c r="E1125" s="312">
        <f t="shared" si="966"/>
        <v>0</v>
      </c>
      <c r="F1125" s="312">
        <f>E1125*C1054</f>
        <v>0</v>
      </c>
      <c r="G1125" s="375">
        <f t="shared" si="967"/>
        <v>0</v>
      </c>
      <c r="H1125" s="312">
        <f t="shared" si="968"/>
        <v>0</v>
      </c>
      <c r="I1125" s="312">
        <f>H1125*C1054</f>
        <v>0</v>
      </c>
      <c r="J1125" s="315" t="str">
        <f t="shared" si="917"/>
        <v>#DIV/0!</v>
      </c>
      <c r="K1125" s="282"/>
      <c r="L1125" s="282"/>
      <c r="M1125" s="384"/>
      <c r="N1125" s="282"/>
      <c r="O1125" s="282"/>
      <c r="P1125" s="290"/>
      <c r="Q1125" s="290"/>
      <c r="R1125" s="290"/>
      <c r="S1125" s="290"/>
      <c r="T1125" s="290"/>
      <c r="U1125" s="290"/>
      <c r="V1125" s="290"/>
      <c r="W1125" s="290"/>
      <c r="X1125" s="290"/>
      <c r="Y1125" s="290"/>
      <c r="Z1125" s="290"/>
    </row>
    <row r="1126">
      <c r="A1126" s="335" t="str">
        <f t="shared" ref="A1126:B1126" si="993">A82</f>
        <v/>
      </c>
      <c r="B1126" s="335" t="str">
        <f t="shared" si="993"/>
        <v/>
      </c>
      <c r="C1126" s="335"/>
      <c r="D1126" s="428" t="str">
        <f t="shared" si="965"/>
        <v/>
      </c>
      <c r="E1126" s="312">
        <f t="shared" si="966"/>
        <v>0</v>
      </c>
      <c r="F1126" s="312">
        <f>E1126*C1054</f>
        <v>0</v>
      </c>
      <c r="G1126" s="375">
        <f t="shared" si="967"/>
        <v>0</v>
      </c>
      <c r="H1126" s="312">
        <f t="shared" si="968"/>
        <v>0</v>
      </c>
      <c r="I1126" s="312">
        <f>H1126*C1054</f>
        <v>0</v>
      </c>
      <c r="J1126" s="315" t="str">
        <f t="shared" si="917"/>
        <v>#DIV/0!</v>
      </c>
      <c r="K1126" s="282"/>
      <c r="L1126" s="282"/>
      <c r="M1126" s="384"/>
      <c r="N1126" s="282"/>
      <c r="O1126" s="282"/>
      <c r="P1126" s="290"/>
      <c r="Q1126" s="290"/>
      <c r="R1126" s="290"/>
      <c r="S1126" s="290"/>
      <c r="T1126" s="290"/>
      <c r="U1126" s="290"/>
      <c r="V1126" s="290"/>
      <c r="W1126" s="290"/>
      <c r="X1126" s="290"/>
      <c r="Y1126" s="290"/>
      <c r="Z1126" s="290"/>
    </row>
    <row r="1127">
      <c r="A1127" s="335" t="str">
        <f t="shared" ref="A1127:B1127" si="994">A83</f>
        <v/>
      </c>
      <c r="B1127" s="335" t="str">
        <f t="shared" si="994"/>
        <v/>
      </c>
      <c r="C1127" s="335"/>
      <c r="D1127" s="428" t="str">
        <f t="shared" si="965"/>
        <v/>
      </c>
      <c r="E1127" s="312">
        <f t="shared" si="966"/>
        <v>0</v>
      </c>
      <c r="F1127" s="312">
        <f>E1127*C1054</f>
        <v>0</v>
      </c>
      <c r="G1127" s="375">
        <f t="shared" si="967"/>
        <v>0</v>
      </c>
      <c r="H1127" s="312">
        <f t="shared" si="968"/>
        <v>0</v>
      </c>
      <c r="I1127" s="312">
        <f>H1127*C1054</f>
        <v>0</v>
      </c>
      <c r="J1127" s="315" t="str">
        <f t="shared" si="917"/>
        <v>#DIV/0!</v>
      </c>
      <c r="K1127" s="282"/>
      <c r="L1127" s="282"/>
      <c r="M1127" s="384"/>
      <c r="N1127" s="282"/>
      <c r="O1127" s="282"/>
      <c r="P1127" s="290"/>
      <c r="Q1127" s="290"/>
      <c r="R1127" s="290"/>
      <c r="S1127" s="290"/>
      <c r="T1127" s="290"/>
      <c r="U1127" s="290"/>
      <c r="V1127" s="290"/>
      <c r="W1127" s="290"/>
      <c r="X1127" s="290"/>
      <c r="Y1127" s="290"/>
      <c r="Z1127" s="290"/>
    </row>
    <row r="1128">
      <c r="A1128" s="335" t="str">
        <f t="shared" ref="A1128:B1128" si="995">A84</f>
        <v/>
      </c>
      <c r="B1128" s="335" t="str">
        <f t="shared" si="995"/>
        <v/>
      </c>
      <c r="C1128" s="335"/>
      <c r="D1128" s="428" t="str">
        <f t="shared" si="965"/>
        <v/>
      </c>
      <c r="E1128" s="312">
        <f t="shared" si="966"/>
        <v>0</v>
      </c>
      <c r="F1128" s="312">
        <f>E1128*C1054</f>
        <v>0</v>
      </c>
      <c r="G1128" s="375">
        <f t="shared" si="967"/>
        <v>0</v>
      </c>
      <c r="H1128" s="312">
        <f t="shared" si="968"/>
        <v>0</v>
      </c>
      <c r="I1128" s="312">
        <f>H1128*C1054</f>
        <v>0</v>
      </c>
      <c r="J1128" s="315" t="str">
        <f t="shared" si="917"/>
        <v>#DIV/0!</v>
      </c>
      <c r="K1128" s="282"/>
      <c r="L1128" s="282"/>
      <c r="M1128" s="384"/>
      <c r="N1128" s="282"/>
      <c r="O1128" s="282"/>
      <c r="P1128" s="290"/>
      <c r="Q1128" s="290"/>
      <c r="R1128" s="290"/>
      <c r="S1128" s="290"/>
      <c r="T1128" s="290"/>
      <c r="U1128" s="290"/>
      <c r="V1128" s="290"/>
      <c r="W1128" s="290"/>
      <c r="X1128" s="290"/>
      <c r="Y1128" s="290"/>
      <c r="Z1128" s="290"/>
    </row>
    <row r="1129">
      <c r="A1129" s="335" t="str">
        <f t="shared" ref="A1129:B1129" si="996">A85</f>
        <v/>
      </c>
      <c r="B1129" s="335" t="str">
        <f t="shared" si="996"/>
        <v/>
      </c>
      <c r="C1129" s="335"/>
      <c r="D1129" s="428" t="str">
        <f t="shared" si="965"/>
        <v/>
      </c>
      <c r="E1129" s="312">
        <f t="shared" si="966"/>
        <v>0</v>
      </c>
      <c r="F1129" s="312">
        <f>E1129*C1054</f>
        <v>0</v>
      </c>
      <c r="G1129" s="375">
        <f t="shared" si="967"/>
        <v>0</v>
      </c>
      <c r="H1129" s="312">
        <f t="shared" si="968"/>
        <v>0</v>
      </c>
      <c r="I1129" s="312">
        <f>H1129*C1054</f>
        <v>0</v>
      </c>
      <c r="J1129" s="315" t="str">
        <f t="shared" si="917"/>
        <v>#DIV/0!</v>
      </c>
      <c r="K1129" s="282"/>
      <c r="L1129" s="282"/>
      <c r="M1129" s="384"/>
      <c r="N1129" s="282"/>
      <c r="O1129" s="282"/>
      <c r="P1129" s="290"/>
      <c r="Q1129" s="290"/>
      <c r="R1129" s="290"/>
      <c r="S1129" s="290"/>
      <c r="T1129" s="290"/>
      <c r="U1129" s="290"/>
      <c r="V1129" s="290"/>
      <c r="W1129" s="290"/>
      <c r="X1129" s="290"/>
      <c r="Y1129" s="290"/>
      <c r="Z1129" s="290"/>
    </row>
    <row r="1130">
      <c r="A1130" s="335" t="str">
        <f t="shared" ref="A1130:B1130" si="997">A86</f>
        <v/>
      </c>
      <c r="B1130" s="335" t="str">
        <f t="shared" si="997"/>
        <v/>
      </c>
      <c r="C1130" s="335"/>
      <c r="D1130" s="428" t="str">
        <f t="shared" si="965"/>
        <v/>
      </c>
      <c r="E1130" s="312">
        <f t="shared" si="966"/>
        <v>0</v>
      </c>
      <c r="F1130" s="312">
        <f>E1130*C1054</f>
        <v>0</v>
      </c>
      <c r="G1130" s="375">
        <f t="shared" si="967"/>
        <v>0</v>
      </c>
      <c r="H1130" s="312">
        <f t="shared" si="968"/>
        <v>0</v>
      </c>
      <c r="I1130" s="312">
        <f>H1130*C1054</f>
        <v>0</v>
      </c>
      <c r="J1130" s="315" t="str">
        <f t="shared" si="917"/>
        <v>#DIV/0!</v>
      </c>
      <c r="K1130" s="282"/>
      <c r="L1130" s="282"/>
      <c r="M1130" s="384"/>
      <c r="N1130" s="282"/>
      <c r="O1130" s="282"/>
      <c r="P1130" s="290"/>
      <c r="Q1130" s="290"/>
      <c r="R1130" s="290"/>
      <c r="S1130" s="290"/>
      <c r="T1130" s="290"/>
      <c r="U1130" s="290"/>
      <c r="V1130" s="290"/>
      <c r="W1130" s="290"/>
      <c r="X1130" s="290"/>
      <c r="Y1130" s="290"/>
      <c r="Z1130" s="290"/>
    </row>
    <row r="1131">
      <c r="A1131" s="337"/>
      <c r="B1131" s="338"/>
      <c r="C1131" s="339"/>
      <c r="D1131" s="336"/>
      <c r="E1131" s="312">
        <f t="shared" si="966"/>
        <v>0</v>
      </c>
      <c r="F1131" s="312">
        <f>E1131*C1054</f>
        <v>0</v>
      </c>
      <c r="G1131" s="372"/>
      <c r="H1131" s="312">
        <f t="shared" si="968"/>
        <v>0</v>
      </c>
      <c r="I1131" s="312">
        <f>H1131*C1054</f>
        <v>0</v>
      </c>
      <c r="J1131" s="315" t="str">
        <f t="shared" si="917"/>
        <v>#DIV/0!</v>
      </c>
      <c r="K1131" s="282"/>
      <c r="L1131" s="282"/>
      <c r="M1131" s="384"/>
      <c r="N1131" s="282"/>
      <c r="O1131" s="282"/>
      <c r="P1131" s="290"/>
      <c r="Q1131" s="290"/>
      <c r="R1131" s="290"/>
      <c r="S1131" s="290"/>
      <c r="T1131" s="290"/>
      <c r="U1131" s="290"/>
      <c r="V1131" s="290"/>
      <c r="W1131" s="290"/>
      <c r="X1131" s="290"/>
      <c r="Y1131" s="290"/>
      <c r="Z1131" s="290"/>
    </row>
    <row r="1132">
      <c r="A1132" s="341"/>
      <c r="B1132" s="338"/>
      <c r="C1132" s="342"/>
      <c r="D1132" s="343"/>
      <c r="E1132" s="312">
        <f t="shared" si="966"/>
        <v>0</v>
      </c>
      <c r="F1132" s="312">
        <f>E1132*C1054</f>
        <v>0</v>
      </c>
      <c r="G1132" s="374"/>
      <c r="H1132" s="312">
        <f t="shared" si="968"/>
        <v>0</v>
      </c>
      <c r="I1132" s="312">
        <f>H1132*C1054</f>
        <v>0</v>
      </c>
      <c r="J1132" s="315" t="str">
        <f t="shared" si="917"/>
        <v>#DIV/0!</v>
      </c>
      <c r="K1132" s="282"/>
      <c r="L1132" s="282"/>
      <c r="M1132" s="384"/>
      <c r="N1132" s="282"/>
      <c r="O1132" s="282"/>
      <c r="P1132" s="290"/>
      <c r="Q1132" s="290"/>
      <c r="R1132" s="290"/>
      <c r="S1132" s="290"/>
      <c r="T1132" s="290"/>
      <c r="U1132" s="290"/>
      <c r="V1132" s="290"/>
      <c r="W1132" s="290"/>
      <c r="X1132" s="290"/>
      <c r="Y1132" s="290"/>
      <c r="Z1132" s="290"/>
    </row>
    <row r="1133">
      <c r="A1133" s="335"/>
      <c r="B1133" s="349"/>
      <c r="C1133" s="350"/>
      <c r="D1133" s="352"/>
      <c r="E1133" s="312">
        <f t="shared" si="966"/>
        <v>0</v>
      </c>
      <c r="F1133" s="312">
        <f>E1133*C1054</f>
        <v>0</v>
      </c>
      <c r="G1133" s="375"/>
      <c r="H1133" s="312">
        <f t="shared" si="968"/>
        <v>0</v>
      </c>
      <c r="I1133" s="312">
        <f>H1133*C1054</f>
        <v>0</v>
      </c>
      <c r="J1133" s="315" t="str">
        <f t="shared" si="917"/>
        <v>#DIV/0!</v>
      </c>
      <c r="K1133" s="282"/>
      <c r="L1133" s="282"/>
      <c r="M1133" s="384"/>
      <c r="N1133" s="282"/>
      <c r="O1133" s="282"/>
      <c r="P1133" s="331"/>
      <c r="Q1133" s="331"/>
      <c r="R1133" s="331"/>
      <c r="S1133" s="331"/>
      <c r="T1133" s="331"/>
      <c r="U1133" s="331"/>
      <c r="V1133" s="331"/>
      <c r="W1133" s="331"/>
      <c r="X1133" s="331"/>
      <c r="Y1133" s="331"/>
      <c r="Z1133" s="331"/>
    </row>
    <row r="1134">
      <c r="A1134" s="335"/>
      <c r="B1134" s="349"/>
      <c r="C1134" s="339"/>
      <c r="D1134" s="336"/>
      <c r="E1134" s="312">
        <f t="shared" si="966"/>
        <v>0</v>
      </c>
      <c r="F1134" s="312">
        <f>E1134*C1054</f>
        <v>0</v>
      </c>
      <c r="G1134" s="372"/>
      <c r="H1134" s="312">
        <f t="shared" si="968"/>
        <v>0</v>
      </c>
      <c r="I1134" s="312">
        <f>H1134*C1054</f>
        <v>0</v>
      </c>
      <c r="J1134" s="315" t="str">
        <f t="shared" si="917"/>
        <v>#DIV/0!</v>
      </c>
      <c r="K1134" s="282"/>
      <c r="L1134" s="282"/>
      <c r="M1134" s="384"/>
      <c r="N1134" s="282"/>
      <c r="O1134" s="282"/>
      <c r="P1134" s="290"/>
      <c r="Q1134" s="290"/>
      <c r="R1134" s="290"/>
      <c r="S1134" s="290"/>
      <c r="T1134" s="290"/>
      <c r="U1134" s="290"/>
      <c r="V1134" s="290"/>
      <c r="W1134" s="290"/>
      <c r="X1134" s="290"/>
      <c r="Y1134" s="290"/>
      <c r="Z1134" s="290"/>
    </row>
    <row r="1135">
      <c r="A1135" s="335"/>
      <c r="B1135" s="354"/>
      <c r="C1135" s="339"/>
      <c r="D1135" s="336"/>
      <c r="E1135" s="312">
        <f t="shared" si="966"/>
        <v>0</v>
      </c>
      <c r="F1135" s="312">
        <f>E1135*C1054</f>
        <v>0</v>
      </c>
      <c r="G1135" s="372"/>
      <c r="H1135" s="312">
        <f t="shared" si="968"/>
        <v>0</v>
      </c>
      <c r="I1135" s="312">
        <f>H1135*C1054</f>
        <v>0</v>
      </c>
      <c r="J1135" s="315" t="str">
        <f t="shared" si="917"/>
        <v>#DIV/0!</v>
      </c>
      <c r="K1135" s="282"/>
      <c r="L1135" s="282"/>
      <c r="M1135" s="384"/>
      <c r="N1135" s="282"/>
      <c r="O1135" s="282"/>
      <c r="P1135" s="290"/>
      <c r="Q1135" s="290"/>
      <c r="R1135" s="290"/>
      <c r="S1135" s="290"/>
      <c r="T1135" s="290"/>
      <c r="U1135" s="290"/>
      <c r="V1135" s="290"/>
      <c r="W1135" s="290"/>
      <c r="X1135" s="290"/>
      <c r="Y1135" s="290"/>
      <c r="Z1135" s="290"/>
    </row>
    <row r="1136">
      <c r="A1136" s="335"/>
      <c r="B1136" s="349"/>
      <c r="C1136" s="339"/>
      <c r="D1136" s="336"/>
      <c r="E1136" s="312">
        <f t="shared" si="966"/>
        <v>0</v>
      </c>
      <c r="F1136" s="312">
        <f>E1136*C1054</f>
        <v>0</v>
      </c>
      <c r="G1136" s="372"/>
      <c r="H1136" s="312">
        <f t="shared" si="968"/>
        <v>0</v>
      </c>
      <c r="I1136" s="312">
        <f>H1136*C1054</f>
        <v>0</v>
      </c>
      <c r="J1136" s="315" t="str">
        <f t="shared" si="917"/>
        <v>#DIV/0!</v>
      </c>
      <c r="K1136" s="282"/>
      <c r="L1136" s="282"/>
      <c r="M1136" s="384"/>
      <c r="N1136" s="282"/>
      <c r="O1136" s="282"/>
      <c r="P1136" s="290"/>
      <c r="Q1136" s="290"/>
      <c r="R1136" s="290"/>
      <c r="S1136" s="290"/>
      <c r="T1136" s="290"/>
      <c r="U1136" s="290"/>
      <c r="V1136" s="290"/>
      <c r="W1136" s="290"/>
      <c r="X1136" s="290"/>
      <c r="Y1136" s="290"/>
      <c r="Z1136" s="290"/>
    </row>
    <row r="1137">
      <c r="A1137" s="335"/>
      <c r="B1137" s="349"/>
      <c r="C1137" s="339"/>
      <c r="D1137" s="336"/>
      <c r="E1137" s="312">
        <f t="shared" si="966"/>
        <v>0</v>
      </c>
      <c r="F1137" s="312">
        <f>E1137*C1054</f>
        <v>0</v>
      </c>
      <c r="G1137" s="372"/>
      <c r="H1137" s="312">
        <f t="shared" si="968"/>
        <v>0</v>
      </c>
      <c r="I1137" s="312">
        <f>H1137*C1054</f>
        <v>0</v>
      </c>
      <c r="J1137" s="315" t="str">
        <f t="shared" si="917"/>
        <v>#DIV/0!</v>
      </c>
      <c r="K1137" s="282"/>
      <c r="L1137" s="282"/>
      <c r="M1137" s="384"/>
      <c r="N1137" s="282"/>
      <c r="O1137" s="282"/>
      <c r="P1137" s="290"/>
      <c r="Q1137" s="290"/>
      <c r="R1137" s="290"/>
      <c r="S1137" s="290"/>
      <c r="T1137" s="290"/>
      <c r="U1137" s="290"/>
      <c r="V1137" s="290"/>
      <c r="W1137" s="290"/>
      <c r="X1137" s="290"/>
      <c r="Y1137" s="290"/>
      <c r="Z1137" s="290"/>
    </row>
    <row r="1138">
      <c r="A1138" s="335"/>
      <c r="B1138" s="349"/>
      <c r="C1138" s="339"/>
      <c r="D1138" s="336"/>
      <c r="E1138" s="312">
        <f t="shared" si="966"/>
        <v>0</v>
      </c>
      <c r="F1138" s="312">
        <f>E1138*C1054</f>
        <v>0</v>
      </c>
      <c r="G1138" s="372"/>
      <c r="H1138" s="312">
        <f t="shared" si="968"/>
        <v>0</v>
      </c>
      <c r="I1138" s="312">
        <f>H1138*C1054</f>
        <v>0</v>
      </c>
      <c r="J1138" s="315" t="str">
        <f t="shared" si="917"/>
        <v>#DIV/0!</v>
      </c>
      <c r="K1138" s="282"/>
      <c r="L1138" s="282"/>
      <c r="M1138" s="384"/>
      <c r="N1138" s="282"/>
      <c r="O1138" s="282"/>
      <c r="P1138" s="290"/>
      <c r="Q1138" s="290"/>
      <c r="R1138" s="290"/>
      <c r="S1138" s="290"/>
      <c r="T1138" s="290"/>
      <c r="U1138" s="290"/>
      <c r="V1138" s="290"/>
      <c r="W1138" s="290"/>
      <c r="X1138" s="290"/>
      <c r="Y1138" s="290"/>
      <c r="Z1138" s="290"/>
    </row>
    <row r="1139">
      <c r="A1139" s="335"/>
      <c r="B1139" s="349"/>
      <c r="C1139" s="339"/>
      <c r="D1139" s="336"/>
      <c r="E1139" s="312">
        <f t="shared" si="966"/>
        <v>0</v>
      </c>
      <c r="F1139" s="312">
        <f>E1139*C1054</f>
        <v>0</v>
      </c>
      <c r="G1139" s="372"/>
      <c r="H1139" s="312">
        <f t="shared" si="968"/>
        <v>0</v>
      </c>
      <c r="I1139" s="312">
        <f>H1139*C1054</f>
        <v>0</v>
      </c>
      <c r="J1139" s="315" t="str">
        <f t="shared" si="917"/>
        <v>#DIV/0!</v>
      </c>
      <c r="K1139" s="282"/>
      <c r="L1139" s="282"/>
      <c r="M1139" s="384"/>
      <c r="N1139" s="282"/>
      <c r="O1139" s="282"/>
      <c r="P1139" s="290"/>
      <c r="Q1139" s="290"/>
      <c r="R1139" s="290"/>
      <c r="S1139" s="290"/>
      <c r="T1139" s="290"/>
      <c r="U1139" s="290"/>
      <c r="V1139" s="290"/>
      <c r="W1139" s="290"/>
      <c r="X1139" s="290"/>
      <c r="Y1139" s="290"/>
      <c r="Z1139" s="290"/>
    </row>
    <row r="1140">
      <c r="A1140" s="335"/>
      <c r="B1140" s="349"/>
      <c r="C1140" s="339"/>
      <c r="D1140" s="336"/>
      <c r="E1140" s="312">
        <f t="shared" si="966"/>
        <v>0</v>
      </c>
      <c r="F1140" s="312">
        <f>E1140*C1054</f>
        <v>0</v>
      </c>
      <c r="G1140" s="372"/>
      <c r="H1140" s="312">
        <f t="shared" si="968"/>
        <v>0</v>
      </c>
      <c r="I1140" s="312">
        <f>H1140*C1054</f>
        <v>0</v>
      </c>
      <c r="J1140" s="315" t="str">
        <f t="shared" si="917"/>
        <v>#DIV/0!</v>
      </c>
      <c r="K1140" s="282"/>
      <c r="L1140" s="282"/>
      <c r="M1140" s="384"/>
      <c r="N1140" s="282"/>
      <c r="O1140" s="282"/>
      <c r="P1140" s="290"/>
      <c r="Q1140" s="290"/>
      <c r="R1140" s="290"/>
      <c r="S1140" s="290"/>
      <c r="T1140" s="290"/>
      <c r="U1140" s="290"/>
      <c r="V1140" s="290"/>
      <c r="W1140" s="290"/>
      <c r="X1140" s="290"/>
      <c r="Y1140" s="290"/>
      <c r="Z1140" s="290"/>
    </row>
    <row r="1141">
      <c r="A1141" s="335"/>
      <c r="B1141" s="349"/>
      <c r="C1141" s="339"/>
      <c r="D1141" s="336"/>
      <c r="E1141" s="312">
        <f t="shared" si="966"/>
        <v>0</v>
      </c>
      <c r="F1141" s="312">
        <f>E1141*C1054</f>
        <v>0</v>
      </c>
      <c r="G1141" s="372"/>
      <c r="H1141" s="312">
        <f t="shared" si="968"/>
        <v>0</v>
      </c>
      <c r="I1141" s="312">
        <f>H1141*C1054</f>
        <v>0</v>
      </c>
      <c r="J1141" s="315" t="str">
        <f t="shared" si="917"/>
        <v>#DIV/0!</v>
      </c>
      <c r="K1141" s="282"/>
      <c r="L1141" s="282"/>
      <c r="M1141" s="384"/>
      <c r="N1141" s="282"/>
      <c r="O1141" s="282"/>
      <c r="P1141" s="290"/>
      <c r="Q1141" s="290"/>
      <c r="R1141" s="290"/>
      <c r="S1141" s="290"/>
      <c r="T1141" s="290"/>
      <c r="U1141" s="290"/>
      <c r="V1141" s="290"/>
      <c r="W1141" s="290"/>
      <c r="X1141" s="290"/>
      <c r="Y1141" s="290"/>
      <c r="Z1141" s="290"/>
    </row>
    <row r="1142">
      <c r="A1142" s="335"/>
      <c r="B1142" s="349"/>
      <c r="C1142" s="339"/>
      <c r="D1142" s="336"/>
      <c r="E1142" s="312">
        <f t="shared" si="966"/>
        <v>0</v>
      </c>
      <c r="F1142" s="312">
        <f>E1142*C1054</f>
        <v>0</v>
      </c>
      <c r="G1142" s="372"/>
      <c r="H1142" s="312">
        <f t="shared" si="968"/>
        <v>0</v>
      </c>
      <c r="I1142" s="312">
        <f>H1142*C1054</f>
        <v>0</v>
      </c>
      <c r="J1142" s="315" t="str">
        <f t="shared" si="917"/>
        <v>#DIV/0!</v>
      </c>
      <c r="K1142" s="282"/>
      <c r="L1142" s="282"/>
      <c r="M1142" s="384"/>
      <c r="N1142" s="282"/>
      <c r="O1142" s="282"/>
      <c r="P1142" s="290"/>
      <c r="Q1142" s="290"/>
      <c r="R1142" s="290"/>
      <c r="S1142" s="290"/>
      <c r="T1142" s="290"/>
      <c r="U1142" s="290"/>
      <c r="V1142" s="290"/>
      <c r="W1142" s="290"/>
      <c r="X1142" s="290"/>
      <c r="Y1142" s="290"/>
      <c r="Z1142" s="290"/>
    </row>
    <row r="1143">
      <c r="A1143" s="335"/>
      <c r="B1143" s="349"/>
      <c r="C1143" s="339"/>
      <c r="D1143" s="336"/>
      <c r="E1143" s="312">
        <f t="shared" si="966"/>
        <v>0</v>
      </c>
      <c r="F1143" s="312">
        <f>E1143*C1054</f>
        <v>0</v>
      </c>
      <c r="G1143" s="372"/>
      <c r="H1143" s="312">
        <f t="shared" si="968"/>
        <v>0</v>
      </c>
      <c r="I1143" s="312">
        <f>H1143*C1054</f>
        <v>0</v>
      </c>
      <c r="J1143" s="315" t="str">
        <f t="shared" si="917"/>
        <v>#DIV/0!</v>
      </c>
      <c r="K1143" s="282"/>
      <c r="L1143" s="282"/>
      <c r="M1143" s="384"/>
      <c r="N1143" s="282"/>
      <c r="O1143" s="282"/>
      <c r="P1143" s="290"/>
      <c r="Q1143" s="290"/>
      <c r="R1143" s="290"/>
      <c r="S1143" s="290"/>
      <c r="T1143" s="290"/>
      <c r="U1143" s="290"/>
      <c r="V1143" s="290"/>
      <c r="W1143" s="290"/>
      <c r="X1143" s="290"/>
      <c r="Y1143" s="290"/>
      <c r="Z1143" s="290"/>
    </row>
    <row r="1144">
      <c r="A1144" s="344"/>
      <c r="B1144" s="345" t="s">
        <v>968</v>
      </c>
      <c r="C1144" s="346">
        <f>SUM(C1103:C1143)</f>
        <v>9.666666667</v>
      </c>
      <c r="D1144" s="346"/>
      <c r="E1144" s="347">
        <f t="shared" ref="E1144:F1144" si="998">SUM(E1103:E1143)</f>
        <v>401.4031746</v>
      </c>
      <c r="F1144" s="347">
        <f t="shared" si="998"/>
        <v>12042.09524</v>
      </c>
      <c r="G1144" s="346"/>
      <c r="H1144" s="347">
        <f t="shared" ref="H1144:I1144" si="999">SUM(H1103:H1143)</f>
        <v>1834.770115</v>
      </c>
      <c r="I1144" s="347">
        <f t="shared" si="999"/>
        <v>55043.10345</v>
      </c>
      <c r="J1144" s="348">
        <f t="shared" si="917"/>
        <v>0.2187757318</v>
      </c>
      <c r="K1144" s="282"/>
      <c r="L1144" s="282"/>
      <c r="M1144" s="384"/>
      <c r="N1144" s="282"/>
      <c r="O1144" s="282"/>
      <c r="P1144" s="290"/>
      <c r="Q1144" s="290"/>
      <c r="R1144" s="290"/>
      <c r="S1144" s="290"/>
      <c r="T1144" s="290"/>
      <c r="U1144" s="290"/>
      <c r="V1144" s="290"/>
      <c r="W1144" s="290"/>
      <c r="X1144" s="290"/>
      <c r="Y1144" s="290"/>
      <c r="Z1144" s="290"/>
    </row>
    <row r="1145">
      <c r="A1145" s="323" t="str">
        <f t="shared" ref="A1145:B1145" si="1000">A101</f>
        <v>CKT-001</v>
      </c>
      <c r="B1145" s="323" t="str">
        <f t="shared" si="1000"/>
        <v>Cócteles con ginebra (máximo)</v>
      </c>
      <c r="C1145" s="323">
        <v>1.0</v>
      </c>
      <c r="D1145" s="422">
        <f t="shared" ref="D1145:D1159" si="1002">D101</f>
        <v>40</v>
      </c>
      <c r="E1145" s="312">
        <f t="shared" ref="E1145:E1159" si="1003">D1145*C1145</f>
        <v>40</v>
      </c>
      <c r="F1145" s="312">
        <f>E1145*C1054</f>
        <v>1200</v>
      </c>
      <c r="G1145" s="372">
        <f t="shared" ref="G1145:G1159" si="1004">G101</f>
        <v>224.137931</v>
      </c>
      <c r="H1145" s="312">
        <f t="shared" ref="H1145:H1159" si="1005">G1145*C1145</f>
        <v>224.137931</v>
      </c>
      <c r="I1145" s="312">
        <f>H1145*C1054</f>
        <v>6724.137931</v>
      </c>
      <c r="J1145" s="315">
        <f t="shared" si="917"/>
        <v>0.1784615385</v>
      </c>
      <c r="K1145" s="282"/>
      <c r="L1145" s="282"/>
      <c r="M1145" s="384"/>
      <c r="N1145" s="282"/>
      <c r="O1145" s="282"/>
      <c r="P1145" s="290"/>
      <c r="Q1145" s="290"/>
      <c r="R1145" s="290"/>
      <c r="S1145" s="290"/>
      <c r="T1145" s="290"/>
      <c r="U1145" s="290"/>
      <c r="V1145" s="290"/>
      <c r="W1145" s="290"/>
      <c r="X1145" s="290"/>
      <c r="Y1145" s="290"/>
      <c r="Z1145" s="290"/>
    </row>
    <row r="1146">
      <c r="A1146" s="323" t="str">
        <f t="shared" ref="A1146:B1146" si="1001">A102</f>
        <v>CKT-002</v>
      </c>
      <c r="B1146" s="323" t="str">
        <f t="shared" si="1001"/>
        <v>Cócteles con ginebra (mínimo)</v>
      </c>
      <c r="C1146" s="323">
        <v>3.0</v>
      </c>
      <c r="D1146" s="422">
        <f t="shared" si="1002"/>
        <v>17</v>
      </c>
      <c r="E1146" s="312">
        <f t="shared" si="1003"/>
        <v>51</v>
      </c>
      <c r="F1146" s="312">
        <f>E1146*C1054</f>
        <v>1530</v>
      </c>
      <c r="G1146" s="372">
        <f t="shared" si="1004"/>
        <v>129.3103448</v>
      </c>
      <c r="H1146" s="312">
        <f t="shared" si="1005"/>
        <v>387.9310345</v>
      </c>
      <c r="I1146" s="312">
        <f>H1146*C1054</f>
        <v>11637.93103</v>
      </c>
      <c r="J1146" s="315">
        <f t="shared" si="917"/>
        <v>0.1314666667</v>
      </c>
      <c r="K1146" s="282"/>
      <c r="L1146" s="282"/>
      <c r="M1146" s="384"/>
      <c r="N1146" s="282"/>
      <c r="O1146" s="282"/>
      <c r="P1146" s="290"/>
      <c r="Q1146" s="290"/>
      <c r="R1146" s="290"/>
      <c r="S1146" s="290"/>
      <c r="T1146" s="290"/>
      <c r="U1146" s="290"/>
      <c r="V1146" s="290"/>
      <c r="W1146" s="290"/>
      <c r="X1146" s="290"/>
      <c r="Y1146" s="290"/>
      <c r="Z1146" s="290"/>
    </row>
    <row r="1147">
      <c r="A1147" s="323" t="str">
        <f t="shared" ref="A1147:B1147" si="1006">A103</f>
        <v>CKT-003</v>
      </c>
      <c r="B1147" s="323" t="str">
        <f t="shared" si="1006"/>
        <v>Cócteles con whisky (máximo)</v>
      </c>
      <c r="C1147" s="323">
        <v>2.0</v>
      </c>
      <c r="D1147" s="422">
        <f t="shared" si="1002"/>
        <v>51</v>
      </c>
      <c r="E1147" s="312">
        <f t="shared" si="1003"/>
        <v>102</v>
      </c>
      <c r="F1147" s="312">
        <f>E1147*C1054</f>
        <v>3060</v>
      </c>
      <c r="G1147" s="372">
        <f t="shared" si="1004"/>
        <v>215.5172414</v>
      </c>
      <c r="H1147" s="312">
        <f t="shared" si="1005"/>
        <v>431.0344828</v>
      </c>
      <c r="I1147" s="312">
        <f>H1147*C1054</f>
        <v>12931.03448</v>
      </c>
      <c r="J1147" s="315">
        <f t="shared" si="917"/>
        <v>0.23664</v>
      </c>
      <c r="K1147" s="282"/>
      <c r="L1147" s="282"/>
      <c r="M1147" s="384"/>
      <c r="N1147" s="282"/>
      <c r="O1147" s="282"/>
      <c r="P1147" s="290"/>
      <c r="Q1147" s="290"/>
      <c r="R1147" s="290"/>
      <c r="S1147" s="290"/>
      <c r="T1147" s="290"/>
      <c r="U1147" s="290"/>
      <c r="V1147" s="290"/>
      <c r="W1147" s="290"/>
      <c r="X1147" s="290"/>
      <c r="Y1147" s="290"/>
      <c r="Z1147" s="290"/>
    </row>
    <row r="1148">
      <c r="A1148" s="323" t="str">
        <f t="shared" ref="A1148:B1148" si="1007">A104</f>
        <v>CKT-004</v>
      </c>
      <c r="B1148" s="323" t="str">
        <f t="shared" si="1007"/>
        <v>Cócteles con whisky (mínimo)</v>
      </c>
      <c r="C1148" s="323">
        <v>4.0</v>
      </c>
      <c r="D1148" s="422">
        <f t="shared" si="1002"/>
        <v>19</v>
      </c>
      <c r="E1148" s="312">
        <f t="shared" si="1003"/>
        <v>76</v>
      </c>
      <c r="F1148" s="312">
        <f>E1148*C1054</f>
        <v>2280</v>
      </c>
      <c r="G1148" s="372">
        <f t="shared" si="1004"/>
        <v>146.5517241</v>
      </c>
      <c r="H1148" s="312">
        <f t="shared" si="1005"/>
        <v>586.2068966</v>
      </c>
      <c r="I1148" s="312">
        <f>H1148*C1054</f>
        <v>17586.2069</v>
      </c>
      <c r="J1148" s="315">
        <f t="shared" si="917"/>
        <v>0.1296470588</v>
      </c>
      <c r="K1148" s="282"/>
      <c r="L1148" s="282"/>
      <c r="M1148" s="384"/>
      <c r="N1148" s="282"/>
      <c r="O1148" s="282"/>
      <c r="P1148" s="290"/>
      <c r="Q1148" s="290"/>
      <c r="R1148" s="290"/>
      <c r="S1148" s="290"/>
      <c r="T1148" s="290"/>
      <c r="U1148" s="290"/>
      <c r="V1148" s="290"/>
      <c r="W1148" s="290"/>
      <c r="X1148" s="290"/>
      <c r="Y1148" s="290"/>
      <c r="Z1148" s="290"/>
    </row>
    <row r="1149">
      <c r="A1149" s="323" t="str">
        <f t="shared" ref="A1149:B1149" si="1008">A105</f>
        <v>CKT-005</v>
      </c>
      <c r="B1149" s="323" t="str">
        <f t="shared" si="1008"/>
        <v>Cócteles con ron (máximo)</v>
      </c>
      <c r="C1149" s="323">
        <f>10/$C$1054</f>
        <v>0.3333333333</v>
      </c>
      <c r="D1149" s="422">
        <f t="shared" si="1002"/>
        <v>40</v>
      </c>
      <c r="E1149" s="312">
        <f t="shared" si="1003"/>
        <v>13.33333333</v>
      </c>
      <c r="F1149" s="312">
        <f>E1149*C1054</f>
        <v>400</v>
      </c>
      <c r="G1149" s="372">
        <f t="shared" si="1004"/>
        <v>198.2758621</v>
      </c>
      <c r="H1149" s="312">
        <f t="shared" si="1005"/>
        <v>66.09195402</v>
      </c>
      <c r="I1149" s="312">
        <f>H1149*C1054</f>
        <v>1982.758621</v>
      </c>
      <c r="J1149" s="315">
        <f t="shared" si="917"/>
        <v>0.2017391304</v>
      </c>
      <c r="K1149" s="282"/>
      <c r="L1149" s="282"/>
      <c r="M1149" s="384"/>
      <c r="N1149" s="282"/>
      <c r="O1149" s="282"/>
      <c r="P1149" s="290"/>
      <c r="Q1149" s="290"/>
      <c r="R1149" s="290"/>
      <c r="S1149" s="290"/>
      <c r="T1149" s="290"/>
      <c r="U1149" s="290"/>
      <c r="V1149" s="290"/>
      <c r="W1149" s="290"/>
      <c r="X1149" s="290"/>
      <c r="Y1149" s="290"/>
      <c r="Z1149" s="290"/>
    </row>
    <row r="1150">
      <c r="A1150" s="323" t="str">
        <f t="shared" ref="A1150:B1150" si="1009">A106</f>
        <v>CKT-006</v>
      </c>
      <c r="B1150" s="323" t="str">
        <f t="shared" si="1009"/>
        <v>Cócteles con ron (mínimo)</v>
      </c>
      <c r="C1150" s="323">
        <v>1.0</v>
      </c>
      <c r="D1150" s="422">
        <f t="shared" si="1002"/>
        <v>15</v>
      </c>
      <c r="E1150" s="312">
        <f t="shared" si="1003"/>
        <v>15</v>
      </c>
      <c r="F1150" s="312">
        <f>E1150*C1054</f>
        <v>450</v>
      </c>
      <c r="G1150" s="372">
        <f t="shared" si="1004"/>
        <v>116.3793103</v>
      </c>
      <c r="H1150" s="312">
        <f t="shared" si="1005"/>
        <v>116.3793103</v>
      </c>
      <c r="I1150" s="312">
        <f>H1150*C1054</f>
        <v>3491.37931</v>
      </c>
      <c r="J1150" s="315">
        <f t="shared" si="917"/>
        <v>0.1288888889</v>
      </c>
      <c r="K1150" s="282"/>
      <c r="L1150" s="282"/>
      <c r="M1150" s="384"/>
      <c r="N1150" s="282"/>
      <c r="O1150" s="282"/>
      <c r="P1150" s="290"/>
      <c r="Q1150" s="290"/>
      <c r="R1150" s="290"/>
      <c r="S1150" s="290"/>
      <c r="T1150" s="290"/>
      <c r="U1150" s="290"/>
      <c r="V1150" s="290"/>
      <c r="W1150" s="290"/>
      <c r="X1150" s="290"/>
      <c r="Y1150" s="290"/>
      <c r="Z1150" s="290"/>
    </row>
    <row r="1151">
      <c r="A1151" s="323" t="str">
        <f t="shared" ref="A1151:B1151" si="1010">A107</f>
        <v>CKT-007</v>
      </c>
      <c r="B1151" s="323" t="str">
        <f t="shared" si="1010"/>
        <v>Cócteles con tequila (máximo)</v>
      </c>
      <c r="C1151" s="323">
        <f>10/$C$1054</f>
        <v>0.3333333333</v>
      </c>
      <c r="D1151" s="422">
        <f t="shared" si="1002"/>
        <v>35</v>
      </c>
      <c r="E1151" s="312">
        <f t="shared" si="1003"/>
        <v>11.66666667</v>
      </c>
      <c r="F1151" s="312">
        <f>E1151*C1054</f>
        <v>350</v>
      </c>
      <c r="G1151" s="372">
        <f t="shared" si="1004"/>
        <v>215.5172414</v>
      </c>
      <c r="H1151" s="312">
        <f t="shared" si="1005"/>
        <v>71.83908046</v>
      </c>
      <c r="I1151" s="312">
        <f>H1151*C1054</f>
        <v>2155.172414</v>
      </c>
      <c r="J1151" s="315">
        <f t="shared" si="917"/>
        <v>0.1624</v>
      </c>
      <c r="K1151" s="282"/>
      <c r="L1151" s="282"/>
      <c r="M1151" s="384"/>
      <c r="N1151" s="282"/>
      <c r="O1151" s="282"/>
      <c r="P1151" s="290"/>
      <c r="Q1151" s="290"/>
      <c r="R1151" s="290"/>
      <c r="S1151" s="290"/>
      <c r="T1151" s="290"/>
      <c r="U1151" s="290"/>
      <c r="V1151" s="290"/>
      <c r="W1151" s="290"/>
      <c r="X1151" s="290"/>
      <c r="Y1151" s="290"/>
      <c r="Z1151" s="290"/>
    </row>
    <row r="1152">
      <c r="A1152" s="323" t="str">
        <f t="shared" ref="A1152:B1152" si="1011">A108</f>
        <v>CKT-008</v>
      </c>
      <c r="B1152" s="323" t="str">
        <f t="shared" si="1011"/>
        <v>Cócteles con tequila (mínimo)</v>
      </c>
      <c r="C1152" s="323">
        <v>1.0</v>
      </c>
      <c r="D1152" s="422">
        <f t="shared" si="1002"/>
        <v>16</v>
      </c>
      <c r="E1152" s="312">
        <f t="shared" si="1003"/>
        <v>16</v>
      </c>
      <c r="F1152" s="312">
        <f>E1152*C1054</f>
        <v>480</v>
      </c>
      <c r="G1152" s="372">
        <f t="shared" si="1004"/>
        <v>129.3103448</v>
      </c>
      <c r="H1152" s="312">
        <f t="shared" si="1005"/>
        <v>129.3103448</v>
      </c>
      <c r="I1152" s="312">
        <f>H1152*C1054</f>
        <v>3879.310345</v>
      </c>
      <c r="J1152" s="315">
        <f t="shared" si="917"/>
        <v>0.1237333333</v>
      </c>
      <c r="K1152" s="282"/>
      <c r="L1152" s="282"/>
      <c r="M1152" s="384"/>
      <c r="N1152" s="282"/>
      <c r="O1152" s="282"/>
      <c r="P1152" s="290"/>
      <c r="Q1152" s="290"/>
      <c r="R1152" s="290"/>
      <c r="S1152" s="290"/>
      <c r="T1152" s="290"/>
      <c r="U1152" s="290"/>
      <c r="V1152" s="290"/>
      <c r="W1152" s="290"/>
      <c r="X1152" s="290"/>
      <c r="Y1152" s="290"/>
      <c r="Z1152" s="290"/>
    </row>
    <row r="1153">
      <c r="A1153" s="323" t="str">
        <f t="shared" ref="A1153:B1153" si="1012">A109</f>
        <v>CKT-009</v>
      </c>
      <c r="B1153" s="323" t="str">
        <f t="shared" si="1012"/>
        <v>Cócteles con mezcal (máximo)</v>
      </c>
      <c r="C1153" s="323">
        <f>25/$C$1054</f>
        <v>0.8333333333</v>
      </c>
      <c r="D1153" s="422">
        <f t="shared" si="1002"/>
        <v>47</v>
      </c>
      <c r="E1153" s="312">
        <f t="shared" si="1003"/>
        <v>39.16666667</v>
      </c>
      <c r="F1153" s="312">
        <f>E1153*C1054</f>
        <v>1175</v>
      </c>
      <c r="G1153" s="372">
        <f t="shared" si="1004"/>
        <v>232.7586207</v>
      </c>
      <c r="H1153" s="312">
        <f t="shared" si="1005"/>
        <v>193.9655172</v>
      </c>
      <c r="I1153" s="312">
        <f>H1153*C1054</f>
        <v>5818.965517</v>
      </c>
      <c r="J1153" s="315">
        <f t="shared" si="917"/>
        <v>0.2019259259</v>
      </c>
      <c r="K1153" s="282"/>
      <c r="L1153" s="282"/>
      <c r="M1153" s="384"/>
      <c r="N1153" s="282"/>
      <c r="O1153" s="282"/>
      <c r="P1153" s="290"/>
      <c r="Q1153" s="290"/>
      <c r="R1153" s="290"/>
      <c r="S1153" s="290"/>
      <c r="T1153" s="290"/>
      <c r="U1153" s="290"/>
      <c r="V1153" s="290"/>
      <c r="W1153" s="290"/>
      <c r="X1153" s="290"/>
      <c r="Y1153" s="290"/>
      <c r="Z1153" s="290"/>
    </row>
    <row r="1154">
      <c r="A1154" s="323" t="str">
        <f t="shared" ref="A1154:B1154" si="1013">A110</f>
        <v>CKT-010</v>
      </c>
      <c r="B1154" s="323" t="str">
        <f t="shared" si="1013"/>
        <v>Cócteles con mezcal (mínimo)</v>
      </c>
      <c r="C1154" s="323">
        <v>1.0</v>
      </c>
      <c r="D1154" s="422">
        <f t="shared" si="1002"/>
        <v>23</v>
      </c>
      <c r="E1154" s="312">
        <f t="shared" si="1003"/>
        <v>23</v>
      </c>
      <c r="F1154" s="312">
        <f>E1154*C1054</f>
        <v>690</v>
      </c>
      <c r="G1154" s="372">
        <f t="shared" si="1004"/>
        <v>163.7931034</v>
      </c>
      <c r="H1154" s="312">
        <f t="shared" si="1005"/>
        <v>163.7931034</v>
      </c>
      <c r="I1154" s="312">
        <f>H1154*C1054</f>
        <v>4913.793103</v>
      </c>
      <c r="J1154" s="315">
        <f t="shared" si="917"/>
        <v>0.1404210526</v>
      </c>
      <c r="K1154" s="282"/>
      <c r="L1154" s="282"/>
      <c r="M1154" s="384"/>
      <c r="N1154" s="282"/>
      <c r="O1154" s="282"/>
      <c r="P1154" s="290"/>
      <c r="Q1154" s="290"/>
      <c r="R1154" s="290"/>
      <c r="S1154" s="290"/>
      <c r="T1154" s="290"/>
      <c r="U1154" s="290"/>
      <c r="V1154" s="290"/>
      <c r="W1154" s="290"/>
      <c r="X1154" s="290"/>
      <c r="Y1154" s="290"/>
      <c r="Z1154" s="290"/>
    </row>
    <row r="1155">
      <c r="A1155" s="323" t="str">
        <f t="shared" ref="A1155:B1155" si="1014">A111</f>
        <v>CKT-011</v>
      </c>
      <c r="B1155" s="323" t="str">
        <f t="shared" si="1014"/>
        <v>Cócteles con vodka (máximo)</v>
      </c>
      <c r="C1155" s="323">
        <v>1.0</v>
      </c>
      <c r="D1155" s="422">
        <f t="shared" si="1002"/>
        <v>35</v>
      </c>
      <c r="E1155" s="312">
        <f t="shared" si="1003"/>
        <v>35</v>
      </c>
      <c r="F1155" s="312">
        <f>E1155*C1054</f>
        <v>1050</v>
      </c>
      <c r="G1155" s="372">
        <f t="shared" si="1004"/>
        <v>181.0344828</v>
      </c>
      <c r="H1155" s="312">
        <f t="shared" si="1005"/>
        <v>181.0344828</v>
      </c>
      <c r="I1155" s="312">
        <f>H1155*C1054</f>
        <v>5431.034483</v>
      </c>
      <c r="J1155" s="315">
        <f t="shared" si="917"/>
        <v>0.1933333333</v>
      </c>
      <c r="K1155" s="282"/>
      <c r="L1155" s="282"/>
      <c r="M1155" s="384"/>
      <c r="N1155" s="282"/>
      <c r="O1155" s="282"/>
      <c r="P1155" s="290"/>
      <c r="Q1155" s="290"/>
      <c r="R1155" s="290"/>
      <c r="S1155" s="290"/>
      <c r="T1155" s="290"/>
      <c r="U1155" s="290"/>
      <c r="V1155" s="290"/>
      <c r="W1155" s="290"/>
      <c r="X1155" s="290"/>
      <c r="Y1155" s="290"/>
      <c r="Z1155" s="290"/>
    </row>
    <row r="1156">
      <c r="A1156" s="323" t="str">
        <f t="shared" ref="A1156:B1156" si="1015">A112</f>
        <v>CKT-012</v>
      </c>
      <c r="B1156" s="323" t="str">
        <f t="shared" si="1015"/>
        <v>Cócteles con vodka (mínimo)</v>
      </c>
      <c r="C1156" s="323">
        <v>1.0</v>
      </c>
      <c r="D1156" s="422">
        <f t="shared" si="1002"/>
        <v>17</v>
      </c>
      <c r="E1156" s="312">
        <f t="shared" si="1003"/>
        <v>17</v>
      </c>
      <c r="F1156" s="312">
        <f>E1156*C1054</f>
        <v>510</v>
      </c>
      <c r="G1156" s="372">
        <f t="shared" si="1004"/>
        <v>112.0689655</v>
      </c>
      <c r="H1156" s="312">
        <f t="shared" si="1005"/>
        <v>112.0689655</v>
      </c>
      <c r="I1156" s="312">
        <f>H1156*C1054</f>
        <v>3362.068966</v>
      </c>
      <c r="J1156" s="315">
        <f t="shared" si="917"/>
        <v>0.1516923077</v>
      </c>
      <c r="K1156" s="282"/>
      <c r="L1156" s="282"/>
      <c r="M1156" s="384"/>
      <c r="N1156" s="282"/>
      <c r="O1156" s="282"/>
      <c r="P1156" s="290"/>
      <c r="Q1156" s="290"/>
      <c r="R1156" s="290"/>
      <c r="S1156" s="290"/>
      <c r="T1156" s="290"/>
      <c r="U1156" s="290"/>
      <c r="V1156" s="290"/>
      <c r="W1156" s="290"/>
      <c r="X1156" s="290"/>
      <c r="Y1156" s="290"/>
      <c r="Z1156" s="290"/>
    </row>
    <row r="1157">
      <c r="A1157" s="323" t="str">
        <f t="shared" ref="A1157:B1157" si="1016">A113</f>
        <v/>
      </c>
      <c r="B1157" s="323" t="str">
        <f t="shared" si="1016"/>
        <v/>
      </c>
      <c r="C1157" s="323"/>
      <c r="D1157" s="422" t="str">
        <f t="shared" si="1002"/>
        <v/>
      </c>
      <c r="E1157" s="312">
        <f t="shared" si="1003"/>
        <v>0</v>
      </c>
      <c r="F1157" s="312">
        <f>E1157*C1054</f>
        <v>0</v>
      </c>
      <c r="G1157" s="372">
        <f t="shared" si="1004"/>
        <v>0</v>
      </c>
      <c r="H1157" s="312">
        <f t="shared" si="1005"/>
        <v>0</v>
      </c>
      <c r="I1157" s="312">
        <f>H1157*C1054</f>
        <v>0</v>
      </c>
      <c r="J1157" s="315" t="str">
        <f t="shared" si="917"/>
        <v>#DIV/0!</v>
      </c>
      <c r="K1157" s="282"/>
      <c r="L1157" s="282"/>
      <c r="M1157" s="384"/>
      <c r="N1157" s="282"/>
      <c r="O1157" s="282"/>
      <c r="P1157" s="290"/>
      <c r="Q1157" s="290"/>
      <c r="R1157" s="290"/>
      <c r="S1157" s="290"/>
      <c r="T1157" s="290"/>
      <c r="U1157" s="290"/>
      <c r="V1157" s="290"/>
      <c r="W1157" s="290"/>
      <c r="X1157" s="290"/>
      <c r="Y1157" s="290"/>
      <c r="Z1157" s="290"/>
    </row>
    <row r="1158">
      <c r="A1158" s="323" t="str">
        <f t="shared" ref="A1158:B1158" si="1017">A114</f>
        <v/>
      </c>
      <c r="B1158" s="323" t="str">
        <f t="shared" si="1017"/>
        <v/>
      </c>
      <c r="C1158" s="323"/>
      <c r="D1158" s="422" t="str">
        <f t="shared" si="1002"/>
        <v/>
      </c>
      <c r="E1158" s="312">
        <f t="shared" si="1003"/>
        <v>0</v>
      </c>
      <c r="F1158" s="312">
        <f>E1158*C1054</f>
        <v>0</v>
      </c>
      <c r="G1158" s="372">
        <f t="shared" si="1004"/>
        <v>0</v>
      </c>
      <c r="H1158" s="312">
        <f t="shared" si="1005"/>
        <v>0</v>
      </c>
      <c r="I1158" s="312">
        <f>H1158*C1054</f>
        <v>0</v>
      </c>
      <c r="J1158" s="315" t="str">
        <f t="shared" si="917"/>
        <v>#DIV/0!</v>
      </c>
      <c r="K1158" s="282"/>
      <c r="L1158" s="282"/>
      <c r="M1158" s="384"/>
      <c r="N1158" s="282"/>
      <c r="O1158" s="282"/>
      <c r="P1158" s="290"/>
      <c r="Q1158" s="290"/>
      <c r="R1158" s="290"/>
      <c r="S1158" s="290"/>
      <c r="T1158" s="290"/>
      <c r="U1158" s="290"/>
      <c r="V1158" s="290"/>
      <c r="W1158" s="290"/>
      <c r="X1158" s="290"/>
      <c r="Y1158" s="290"/>
      <c r="Z1158" s="290"/>
    </row>
    <row r="1159">
      <c r="A1159" s="323" t="str">
        <f t="shared" ref="A1159:B1159" si="1018">A115</f>
        <v/>
      </c>
      <c r="B1159" s="323" t="str">
        <f t="shared" si="1018"/>
        <v/>
      </c>
      <c r="C1159" s="323"/>
      <c r="D1159" s="422" t="str">
        <f t="shared" si="1002"/>
        <v/>
      </c>
      <c r="E1159" s="312">
        <f t="shared" si="1003"/>
        <v>0</v>
      </c>
      <c r="F1159" s="312">
        <f>E1159*C1054</f>
        <v>0</v>
      </c>
      <c r="G1159" s="372">
        <f t="shared" si="1004"/>
        <v>0</v>
      </c>
      <c r="H1159" s="312">
        <f t="shared" si="1005"/>
        <v>0</v>
      </c>
      <c r="I1159" s="312">
        <f>H1159*C1054</f>
        <v>0</v>
      </c>
      <c r="J1159" s="315" t="str">
        <f t="shared" si="917"/>
        <v>#DIV/0!</v>
      </c>
      <c r="K1159" s="282"/>
      <c r="L1159" s="282"/>
      <c r="M1159" s="384"/>
      <c r="N1159" s="282"/>
      <c r="O1159" s="282"/>
      <c r="P1159" s="290"/>
      <c r="Q1159" s="290"/>
      <c r="R1159" s="290"/>
      <c r="S1159" s="290"/>
      <c r="T1159" s="290"/>
      <c r="U1159" s="290"/>
      <c r="V1159" s="290"/>
      <c r="W1159" s="290"/>
      <c r="X1159" s="290"/>
      <c r="Y1159" s="290"/>
      <c r="Z1159" s="290"/>
    </row>
    <row r="1160">
      <c r="A1160" s="344"/>
      <c r="B1160" s="345" t="s">
        <v>993</v>
      </c>
      <c r="C1160" s="346">
        <f>SUM(C1145:C1159)</f>
        <v>16.5</v>
      </c>
      <c r="D1160" s="376"/>
      <c r="E1160" s="356">
        <f t="shared" ref="E1160:F1160" si="1019">SUM(E1145:E1159)</f>
        <v>439.1666667</v>
      </c>
      <c r="F1160" s="356">
        <f t="shared" si="1019"/>
        <v>13175</v>
      </c>
      <c r="G1160" s="376"/>
      <c r="H1160" s="356">
        <f t="shared" ref="H1160:I1160" si="1020">SUM(H1145:H1159)</f>
        <v>2663.793103</v>
      </c>
      <c r="I1160" s="356">
        <f t="shared" si="1020"/>
        <v>79913.7931</v>
      </c>
      <c r="J1160" s="357">
        <f t="shared" si="917"/>
        <v>0.1648651564</v>
      </c>
      <c r="K1160" s="282"/>
      <c r="L1160" s="282"/>
      <c r="M1160" s="384"/>
      <c r="N1160" s="282"/>
      <c r="O1160" s="282"/>
      <c r="P1160" s="290"/>
      <c r="Q1160" s="290"/>
      <c r="R1160" s="290"/>
      <c r="S1160" s="290"/>
      <c r="T1160" s="290"/>
      <c r="U1160" s="290"/>
      <c r="V1160" s="290"/>
      <c r="W1160" s="290"/>
      <c r="X1160" s="290"/>
      <c r="Y1160" s="290"/>
      <c r="Z1160" s="290"/>
    </row>
    <row r="1161">
      <c r="A1161" s="277"/>
      <c r="B1161" s="419"/>
      <c r="C1161" s="419"/>
      <c r="D1161" s="358" t="s">
        <v>859</v>
      </c>
      <c r="E1161" s="359">
        <f t="shared" ref="E1161:F1161" si="1021">E1160+E1144+E1102</f>
        <v>3544.003175</v>
      </c>
      <c r="F1161" s="359">
        <f t="shared" si="1021"/>
        <v>106320.0952</v>
      </c>
      <c r="G1161" s="290"/>
      <c r="H1161" s="359">
        <f t="shared" ref="H1161:I1161" si="1022">H1160+H1144+H1102</f>
        <v>15466.66667</v>
      </c>
      <c r="I1161" s="359">
        <f t="shared" si="1022"/>
        <v>464000</v>
      </c>
      <c r="J1161" s="357">
        <f t="shared" si="917"/>
        <v>0.2291381363</v>
      </c>
      <c r="K1161" s="282"/>
      <c r="L1161" s="282"/>
      <c r="M1161" s="384"/>
      <c r="N1161" s="282"/>
      <c r="O1161" s="282"/>
      <c r="P1161" s="290"/>
      <c r="Q1161" s="290"/>
      <c r="R1161" s="290"/>
      <c r="S1161" s="290"/>
      <c r="T1161" s="290"/>
      <c r="U1161" s="290"/>
      <c r="V1161" s="290"/>
      <c r="W1161" s="290"/>
      <c r="X1161" s="290"/>
      <c r="Y1161" s="290"/>
      <c r="Z1161" s="290"/>
    </row>
    <row r="1162">
      <c r="A1162" s="277"/>
      <c r="B1162" s="419"/>
      <c r="C1162" s="419"/>
      <c r="D1162" s="423"/>
      <c r="E1162" s="424"/>
      <c r="F1162" s="424"/>
      <c r="G1162" s="419"/>
      <c r="H1162" s="424"/>
      <c r="I1162" s="424"/>
      <c r="J1162" s="427"/>
      <c r="K1162" s="277"/>
      <c r="L1162" s="277"/>
      <c r="M1162" s="381"/>
      <c r="N1162" s="277"/>
      <c r="O1162" s="277"/>
      <c r="P1162" s="419"/>
      <c r="Q1162" s="419"/>
      <c r="R1162" s="419"/>
      <c r="S1162" s="419"/>
      <c r="T1162" s="419"/>
      <c r="U1162" s="419"/>
      <c r="V1162" s="419"/>
      <c r="W1162" s="419"/>
      <c r="X1162" s="419"/>
      <c r="Y1162" s="419"/>
      <c r="Z1162" s="419"/>
    </row>
    <row r="1163">
      <c r="A1163" s="277"/>
      <c r="B1163" s="419"/>
      <c r="C1163" s="419"/>
      <c r="D1163" s="423"/>
      <c r="E1163" s="424"/>
      <c r="F1163" s="424"/>
      <c r="G1163" s="419"/>
      <c r="H1163" s="424"/>
      <c r="I1163" s="424"/>
      <c r="J1163" s="427"/>
      <c r="K1163" s="277"/>
      <c r="L1163" s="277"/>
      <c r="M1163" s="381"/>
      <c r="N1163" s="277"/>
      <c r="O1163" s="277"/>
      <c r="P1163" s="419"/>
      <c r="Q1163" s="419"/>
      <c r="R1163" s="419"/>
      <c r="S1163" s="419"/>
      <c r="T1163" s="419"/>
      <c r="U1163" s="419"/>
      <c r="V1163" s="419"/>
      <c r="W1163" s="419"/>
      <c r="X1163" s="419"/>
      <c r="Y1163" s="419"/>
      <c r="Z1163" s="419"/>
    </row>
    <row r="1164">
      <c r="A1164" s="291"/>
      <c r="B1164" s="360" t="s">
        <v>818</v>
      </c>
      <c r="C1164" s="3"/>
      <c r="D1164" s="286"/>
      <c r="E1164" s="385"/>
      <c r="F1164" s="289"/>
      <c r="G1164" s="289"/>
      <c r="H1164" s="289"/>
      <c r="I1164" s="289"/>
      <c r="J1164" s="286"/>
      <c r="K1164" s="282"/>
      <c r="L1164" s="282"/>
      <c r="M1164" s="384"/>
      <c r="N1164" s="282"/>
      <c r="O1164" s="282"/>
      <c r="P1164" s="290"/>
      <c r="Q1164" s="290"/>
      <c r="R1164" s="290"/>
      <c r="S1164" s="290"/>
      <c r="T1164" s="290"/>
      <c r="U1164" s="290"/>
      <c r="V1164" s="290"/>
      <c r="W1164" s="290"/>
      <c r="X1164" s="290"/>
      <c r="Y1164" s="290"/>
      <c r="Z1164" s="290"/>
    </row>
    <row r="1165">
      <c r="A1165" s="291"/>
      <c r="B1165" s="386" t="s">
        <v>822</v>
      </c>
      <c r="C1165" s="299" t="str">
        <f>'Rotación'!O7</f>
        <v>Noviembre</v>
      </c>
      <c r="D1165" s="387"/>
      <c r="E1165" s="388" t="s">
        <v>863</v>
      </c>
      <c r="F1165" s="420">
        <v>2.0</v>
      </c>
      <c r="G1165" s="288"/>
      <c r="H1165" s="287"/>
      <c r="I1165" s="289"/>
      <c r="J1165" s="286"/>
      <c r="K1165" s="282"/>
      <c r="L1165" s="282"/>
      <c r="M1165" s="384"/>
      <c r="N1165" s="282"/>
      <c r="O1165" s="282"/>
      <c r="P1165" s="290"/>
      <c r="Q1165" s="290"/>
      <c r="R1165" s="290"/>
      <c r="S1165" s="290"/>
      <c r="T1165" s="290"/>
      <c r="U1165" s="290"/>
      <c r="V1165" s="290"/>
      <c r="W1165" s="290"/>
      <c r="X1165" s="290"/>
      <c r="Y1165" s="290"/>
      <c r="Z1165" s="290"/>
    </row>
    <row r="1166">
      <c r="A1166" s="291"/>
      <c r="B1166" s="304" t="s">
        <v>824</v>
      </c>
      <c r="C1166" s="299">
        <f>'Rotación'!O5</f>
        <v>44</v>
      </c>
      <c r="D1166" s="390"/>
      <c r="E1166" s="391" t="s">
        <v>994</v>
      </c>
      <c r="F1166" s="392">
        <f>C1168*F1165</f>
        <v>81.08571429</v>
      </c>
      <c r="G1166" s="393" t="s">
        <v>865</v>
      </c>
      <c r="H1166" s="393" t="s">
        <v>866</v>
      </c>
      <c r="I1166" s="289"/>
      <c r="J1166" s="286"/>
      <c r="K1166" s="282"/>
      <c r="L1166" s="282"/>
      <c r="M1166" s="384"/>
      <c r="N1166" s="282"/>
      <c r="O1166" s="282"/>
      <c r="P1166" s="290"/>
      <c r="Q1166" s="290"/>
      <c r="R1166" s="290"/>
      <c r="S1166" s="290"/>
      <c r="T1166" s="290"/>
      <c r="U1166" s="290"/>
      <c r="V1166" s="290"/>
      <c r="W1166" s="290"/>
      <c r="X1166" s="290"/>
      <c r="Y1166" s="290"/>
      <c r="Z1166" s="290"/>
    </row>
    <row r="1167">
      <c r="A1167" s="291"/>
      <c r="B1167" s="304" t="s">
        <v>795</v>
      </c>
      <c r="C1167" s="306">
        <f>'Rotación'!O8</f>
        <v>0.9214285714</v>
      </c>
      <c r="D1167" s="387"/>
      <c r="E1167" s="394" t="s">
        <v>867</v>
      </c>
      <c r="F1167" s="301">
        <v>0.1</v>
      </c>
      <c r="G1167" s="302">
        <f>F1167*F1166</f>
        <v>8.108571429</v>
      </c>
      <c r="H1167" s="365">
        <v>0.0</v>
      </c>
      <c r="I1167" s="289"/>
      <c r="J1167" s="286"/>
      <c r="K1167" s="282"/>
      <c r="L1167" s="282"/>
      <c r="M1167" s="384"/>
      <c r="N1167" s="282"/>
      <c r="O1167" s="282"/>
      <c r="P1167" s="290"/>
      <c r="Q1167" s="290"/>
      <c r="R1167" s="290"/>
      <c r="S1167" s="290"/>
      <c r="T1167" s="290"/>
      <c r="U1167" s="290"/>
      <c r="V1167" s="290"/>
      <c r="W1167" s="290"/>
      <c r="X1167" s="290"/>
      <c r="Y1167" s="290"/>
      <c r="Z1167" s="290"/>
    </row>
    <row r="1168">
      <c r="A1168" s="291"/>
      <c r="B1168" s="307" t="s">
        <v>825</v>
      </c>
      <c r="C1168" s="299">
        <f>C1167*C1166</f>
        <v>40.54285714</v>
      </c>
      <c r="D1168" s="387"/>
      <c r="E1168" s="394" t="s">
        <v>868</v>
      </c>
      <c r="F1168" s="301">
        <v>0.7</v>
      </c>
      <c r="G1168" s="302">
        <f>F1168*F1166</f>
        <v>56.76</v>
      </c>
      <c r="H1168" s="365">
        <v>0.0</v>
      </c>
      <c r="I1168" s="289"/>
      <c r="J1168" s="286"/>
      <c r="K1168" s="282"/>
      <c r="L1168" s="282"/>
      <c r="M1168" s="384"/>
      <c r="N1168" s="282"/>
      <c r="O1168" s="282"/>
      <c r="P1168" s="290"/>
      <c r="Q1168" s="290"/>
      <c r="R1168" s="290"/>
      <c r="S1168" s="290"/>
      <c r="T1168" s="290"/>
      <c r="U1168" s="290"/>
      <c r="V1168" s="290"/>
      <c r="W1168" s="290"/>
      <c r="X1168" s="290"/>
      <c r="Y1168" s="290"/>
      <c r="Z1168" s="290"/>
    </row>
    <row r="1169">
      <c r="A1169" s="291"/>
      <c r="B1169" s="307" t="s">
        <v>826</v>
      </c>
      <c r="C1169" s="366">
        <f>C1168*C1170</f>
        <v>1256.828571</v>
      </c>
      <c r="D1169" s="387"/>
      <c r="E1169" s="394" t="s">
        <v>869</v>
      </c>
      <c r="F1169" s="301">
        <v>0.2</v>
      </c>
      <c r="G1169" s="302">
        <f>F1169*F1166</f>
        <v>16.21714286</v>
      </c>
      <c r="H1169" s="365">
        <v>0.0</v>
      </c>
      <c r="I1169" s="289"/>
      <c r="J1169" s="286"/>
      <c r="K1169" s="282"/>
      <c r="L1169" s="282"/>
      <c r="M1169" s="384"/>
      <c r="N1169" s="282"/>
      <c r="O1169" s="282"/>
      <c r="P1169" s="290"/>
      <c r="Q1169" s="290"/>
      <c r="R1169" s="290"/>
      <c r="S1169" s="290"/>
      <c r="T1169" s="290"/>
      <c r="U1169" s="290"/>
      <c r="V1169" s="290"/>
      <c r="W1169" s="290"/>
      <c r="X1169" s="290"/>
      <c r="Y1169" s="290"/>
      <c r="Z1169" s="290"/>
    </row>
    <row r="1170">
      <c r="A1170" s="291"/>
      <c r="B1170" s="307" t="s">
        <v>827</v>
      </c>
      <c r="C1170" s="299">
        <f>'Rotación'!O4</f>
        <v>31</v>
      </c>
      <c r="D1170" s="289"/>
      <c r="E1170" s="289"/>
      <c r="F1170" s="289"/>
      <c r="G1170" s="289"/>
      <c r="H1170" s="289"/>
      <c r="I1170" s="289"/>
      <c r="J1170" s="286"/>
      <c r="K1170" s="282"/>
      <c r="L1170" s="282"/>
      <c r="M1170" s="384"/>
      <c r="N1170" s="282"/>
      <c r="O1170" s="282"/>
      <c r="P1170" s="290"/>
      <c r="Q1170" s="290"/>
      <c r="R1170" s="290"/>
      <c r="S1170" s="290"/>
      <c r="T1170" s="290"/>
      <c r="U1170" s="290"/>
      <c r="V1170" s="290"/>
      <c r="W1170" s="290"/>
      <c r="X1170" s="290"/>
      <c r="Y1170" s="290"/>
      <c r="Z1170" s="290"/>
    </row>
    <row r="1171">
      <c r="A1171" s="291"/>
      <c r="B1171" s="311" t="s">
        <v>870</v>
      </c>
      <c r="C1171" s="312">
        <f>I1277/C1169</f>
        <v>398.3514491</v>
      </c>
      <c r="D1171" s="289"/>
      <c r="E1171" s="289"/>
      <c r="F1171" s="289"/>
      <c r="G1171" s="289"/>
      <c r="H1171" s="289"/>
      <c r="I1171" s="289"/>
      <c r="J1171" s="286"/>
      <c r="K1171" s="282"/>
      <c r="L1171" s="282"/>
      <c r="M1171" s="384"/>
      <c r="N1171" s="282"/>
      <c r="O1171" s="282"/>
      <c r="P1171" s="290"/>
      <c r="Q1171" s="290"/>
      <c r="R1171" s="290"/>
      <c r="S1171" s="290"/>
      <c r="T1171" s="290"/>
      <c r="U1171" s="290"/>
      <c r="V1171" s="290"/>
      <c r="W1171" s="290"/>
      <c r="X1171" s="290"/>
      <c r="Y1171" s="290"/>
      <c r="Z1171" s="290"/>
    </row>
    <row r="1172">
      <c r="A1172" s="291"/>
      <c r="B1172" s="311" t="s">
        <v>871</v>
      </c>
      <c r="C1172" s="396">
        <f>J1277</f>
        <v>0.2323573192</v>
      </c>
      <c r="D1172" s="289"/>
      <c r="E1172" s="289"/>
      <c r="F1172" s="289"/>
      <c r="G1172" s="289"/>
      <c r="H1172" s="289"/>
      <c r="I1172" s="289"/>
      <c r="J1172" s="286"/>
      <c r="K1172" s="282"/>
      <c r="L1172" s="282"/>
      <c r="M1172" s="384"/>
      <c r="N1172" s="282"/>
      <c r="O1172" s="282"/>
      <c r="P1172" s="290"/>
      <c r="Q1172" s="290"/>
      <c r="R1172" s="290"/>
      <c r="S1172" s="290"/>
      <c r="T1172" s="290"/>
      <c r="U1172" s="290"/>
      <c r="V1172" s="290"/>
      <c r="W1172" s="290"/>
      <c r="X1172" s="290"/>
      <c r="Y1172" s="290"/>
      <c r="Z1172" s="290"/>
    </row>
    <row r="1173">
      <c r="A1173" s="316"/>
      <c r="B1173" s="285"/>
      <c r="C1173" s="285"/>
      <c r="D1173" s="287"/>
      <c r="E1173" s="287"/>
      <c r="F1173" s="287"/>
      <c r="G1173" s="287"/>
      <c r="H1173" s="287"/>
      <c r="I1173" s="287"/>
      <c r="J1173" s="285"/>
      <c r="K1173" s="282"/>
      <c r="L1173" s="282"/>
      <c r="M1173" s="384"/>
      <c r="N1173" s="282"/>
      <c r="O1173" s="282"/>
      <c r="P1173" s="290"/>
      <c r="Q1173" s="290"/>
      <c r="R1173" s="290"/>
      <c r="S1173" s="290"/>
      <c r="T1173" s="290"/>
      <c r="U1173" s="290"/>
      <c r="V1173" s="290"/>
      <c r="W1173" s="290"/>
      <c r="X1173" s="290"/>
      <c r="Y1173" s="290"/>
      <c r="Z1173" s="290"/>
    </row>
    <row r="1174">
      <c r="A1174" s="398" t="s">
        <v>707</v>
      </c>
      <c r="B1174" s="399" t="s">
        <v>873</v>
      </c>
      <c r="C1174" s="318" t="s">
        <v>832</v>
      </c>
      <c r="D1174" s="319" t="s">
        <v>834</v>
      </c>
      <c r="E1174" s="319" t="s">
        <v>835</v>
      </c>
      <c r="F1174" s="319" t="s">
        <v>836</v>
      </c>
      <c r="G1174" s="319" t="s">
        <v>837</v>
      </c>
      <c r="H1174" s="319" t="s">
        <v>838</v>
      </c>
      <c r="I1174" s="319" t="s">
        <v>839</v>
      </c>
      <c r="J1174" s="318" t="s">
        <v>840</v>
      </c>
      <c r="K1174" s="282"/>
      <c r="L1174" s="282"/>
      <c r="M1174" s="384"/>
      <c r="N1174" s="282"/>
      <c r="O1174" s="282"/>
      <c r="P1174" s="322"/>
      <c r="Q1174" s="322"/>
      <c r="R1174" s="322"/>
      <c r="S1174" s="322"/>
      <c r="T1174" s="322"/>
      <c r="U1174" s="322"/>
      <c r="V1174" s="322"/>
      <c r="W1174" s="322"/>
      <c r="X1174" s="322"/>
      <c r="Y1174" s="322"/>
      <c r="Z1174" s="322"/>
    </row>
    <row r="1175">
      <c r="A1175" s="335" t="str">
        <f t="shared" ref="A1175:B1175" si="1023">A15</f>
        <v>BAL-01</v>
      </c>
      <c r="B1175" s="349" t="str">
        <f t="shared" si="1023"/>
        <v>Kris Pinot Grigio </v>
      </c>
      <c r="C1175" s="325">
        <v>0.5</v>
      </c>
      <c r="D1175" s="352">
        <f t="shared" ref="D1175:D1212" si="1025">D15</f>
        <v>180</v>
      </c>
      <c r="E1175" s="312">
        <f t="shared" ref="E1175:E1217" si="1026">D1175*C1175</f>
        <v>90</v>
      </c>
      <c r="F1175" s="312">
        <f>E1175*C1170</f>
        <v>2790</v>
      </c>
      <c r="G1175" s="375">
        <f t="shared" ref="G1175:G1217" si="1027">G15</f>
        <v>1034.482759</v>
      </c>
      <c r="H1175" s="312">
        <f t="shared" ref="H1175:H1217" si="1028">G1175*C1175</f>
        <v>517.2413793</v>
      </c>
      <c r="I1175" s="312">
        <f>H1175*C1170</f>
        <v>16034.48276</v>
      </c>
      <c r="J1175" s="315">
        <f t="shared" ref="J1175:J1277" si="1029">F1175/I1175</f>
        <v>0.174</v>
      </c>
      <c r="K1175" s="282"/>
      <c r="L1175" s="282"/>
      <c r="M1175" s="384"/>
      <c r="N1175" s="282"/>
      <c r="O1175" s="282"/>
      <c r="P1175" s="331"/>
      <c r="Q1175" s="331"/>
      <c r="R1175" s="331"/>
      <c r="S1175" s="331"/>
      <c r="T1175" s="331"/>
      <c r="U1175" s="331"/>
      <c r="V1175" s="331"/>
      <c r="W1175" s="331"/>
      <c r="X1175" s="331"/>
      <c r="Y1175" s="331"/>
      <c r="Z1175" s="331"/>
    </row>
    <row r="1176">
      <c r="A1176" s="335" t="str">
        <f t="shared" ref="A1176:B1176" si="1024">A16</f>
        <v>BAL-02</v>
      </c>
      <c r="B1176" s="349" t="str">
        <f t="shared" si="1024"/>
        <v>Domaines schlumberger riesling</v>
      </c>
      <c r="C1176" s="350">
        <f>12/$C$1170</f>
        <v>0.3870967742</v>
      </c>
      <c r="D1176" s="352">
        <f t="shared" si="1025"/>
        <v>350</v>
      </c>
      <c r="E1176" s="312">
        <f t="shared" si="1026"/>
        <v>135.483871</v>
      </c>
      <c r="F1176" s="312">
        <f>E1176*C1170</f>
        <v>4200</v>
      </c>
      <c r="G1176" s="375">
        <f t="shared" si="1027"/>
        <v>1551.724138</v>
      </c>
      <c r="H1176" s="312">
        <f t="shared" si="1028"/>
        <v>600.6674082</v>
      </c>
      <c r="I1176" s="312">
        <f>H1176*C1170</f>
        <v>18620.68966</v>
      </c>
      <c r="J1176" s="315">
        <f t="shared" si="1029"/>
        <v>0.2255555556</v>
      </c>
      <c r="K1176" s="282"/>
      <c r="L1176" s="282"/>
      <c r="M1176" s="384"/>
      <c r="N1176" s="282"/>
      <c r="O1176" s="282"/>
      <c r="P1176" s="290"/>
      <c r="Q1176" s="290"/>
      <c r="R1176" s="290"/>
      <c r="S1176" s="290"/>
      <c r="T1176" s="290"/>
      <c r="U1176" s="290"/>
      <c r="V1176" s="290"/>
      <c r="W1176" s="290"/>
      <c r="X1176" s="290"/>
      <c r="Y1176" s="290"/>
      <c r="Z1176" s="290"/>
    </row>
    <row r="1177">
      <c r="A1177" s="335" t="str">
        <f t="shared" ref="A1177:B1177" si="1030">A17</f>
        <v>BAL-03</v>
      </c>
      <c r="B1177" s="349" t="str">
        <f t="shared" si="1030"/>
        <v>Damana 5</v>
      </c>
      <c r="C1177" s="350">
        <f>20/$C$1170</f>
        <v>0.6451612903</v>
      </c>
      <c r="D1177" s="352">
        <f t="shared" si="1025"/>
        <v>180</v>
      </c>
      <c r="E1177" s="312">
        <f t="shared" si="1026"/>
        <v>116.1290323</v>
      </c>
      <c r="F1177" s="312">
        <f>E1177*C1170</f>
        <v>3600</v>
      </c>
      <c r="G1177" s="375">
        <f t="shared" si="1027"/>
        <v>1120.689655</v>
      </c>
      <c r="H1177" s="312">
        <f t="shared" si="1028"/>
        <v>723.025584</v>
      </c>
      <c r="I1177" s="312">
        <f>H1177*C1170</f>
        <v>22413.7931</v>
      </c>
      <c r="J1177" s="315">
        <f t="shared" si="1029"/>
        <v>0.1606153846</v>
      </c>
      <c r="K1177" s="282"/>
      <c r="L1177" s="282"/>
      <c r="M1177" s="384"/>
      <c r="N1177" s="282"/>
      <c r="O1177" s="282"/>
      <c r="P1177" s="290"/>
      <c r="Q1177" s="290"/>
      <c r="R1177" s="290"/>
      <c r="S1177" s="290"/>
      <c r="T1177" s="290"/>
      <c r="U1177" s="290"/>
      <c r="V1177" s="290"/>
      <c r="W1177" s="290"/>
      <c r="X1177" s="290"/>
      <c r="Y1177" s="290"/>
      <c r="Z1177" s="290"/>
    </row>
    <row r="1178">
      <c r="A1178" s="335" t="str">
        <f t="shared" ref="A1178:B1178" si="1031">A18</f>
        <v>BAL-04</v>
      </c>
      <c r="B1178" s="349" t="str">
        <f t="shared" si="1031"/>
        <v>Charlatan </v>
      </c>
      <c r="C1178" s="350">
        <f>10/$C$1170</f>
        <v>0.3225806452</v>
      </c>
      <c r="D1178" s="352">
        <f t="shared" si="1025"/>
        <v>300</v>
      </c>
      <c r="E1178" s="312">
        <f t="shared" si="1026"/>
        <v>96.77419355</v>
      </c>
      <c r="F1178" s="312">
        <f>E1178*C1170</f>
        <v>3000</v>
      </c>
      <c r="G1178" s="375">
        <f t="shared" si="1027"/>
        <v>1293.103448</v>
      </c>
      <c r="H1178" s="312">
        <f t="shared" si="1028"/>
        <v>417.1301446</v>
      </c>
      <c r="I1178" s="312">
        <f>H1178*C1170</f>
        <v>12931.03448</v>
      </c>
      <c r="J1178" s="315">
        <f t="shared" si="1029"/>
        <v>0.232</v>
      </c>
      <c r="K1178" s="282"/>
      <c r="L1178" s="282"/>
      <c r="M1178" s="384"/>
      <c r="N1178" s="282"/>
      <c r="O1178" s="282"/>
      <c r="P1178" s="290"/>
      <c r="Q1178" s="290"/>
      <c r="R1178" s="290"/>
      <c r="S1178" s="290"/>
      <c r="T1178" s="290"/>
      <c r="U1178" s="290"/>
      <c r="V1178" s="290"/>
      <c r="W1178" s="290"/>
      <c r="X1178" s="290"/>
      <c r="Y1178" s="290"/>
      <c r="Z1178" s="290"/>
    </row>
    <row r="1179">
      <c r="A1179" s="335" t="str">
        <f t="shared" ref="A1179:B1179" si="1032">A19</f>
        <v>BAL-05</v>
      </c>
      <c r="B1179" s="349" t="str">
        <f t="shared" si="1032"/>
        <v>Cuvee constance rouge</v>
      </c>
      <c r="C1179" s="350">
        <f t="shared" ref="C1179:C1180" si="1034">12/$C$1170</f>
        <v>0.3870967742</v>
      </c>
      <c r="D1179" s="352">
        <f t="shared" si="1025"/>
        <v>430</v>
      </c>
      <c r="E1179" s="312">
        <f t="shared" si="1026"/>
        <v>166.4516129</v>
      </c>
      <c r="F1179" s="312">
        <f>E1179*C1170</f>
        <v>5160</v>
      </c>
      <c r="G1179" s="375">
        <f t="shared" si="1027"/>
        <v>1810.344828</v>
      </c>
      <c r="H1179" s="312">
        <f t="shared" si="1028"/>
        <v>700.7786429</v>
      </c>
      <c r="I1179" s="312">
        <f>H1179*C1170</f>
        <v>21724.13793</v>
      </c>
      <c r="J1179" s="315">
        <f t="shared" si="1029"/>
        <v>0.2375238095</v>
      </c>
      <c r="K1179" s="282"/>
      <c r="L1179" s="282"/>
      <c r="M1179" s="384"/>
      <c r="N1179" s="282"/>
      <c r="O1179" s="282"/>
      <c r="P1179" s="290"/>
      <c r="Q1179" s="290"/>
      <c r="R1179" s="290"/>
      <c r="S1179" s="290"/>
      <c r="T1179" s="290"/>
      <c r="U1179" s="290"/>
      <c r="V1179" s="290"/>
      <c r="W1179" s="290"/>
      <c r="X1179" s="290"/>
      <c r="Y1179" s="290"/>
      <c r="Z1179" s="290"/>
    </row>
    <row r="1180">
      <c r="A1180" s="335" t="str">
        <f t="shared" ref="A1180:B1180" si="1033">A20</f>
        <v>BAL-06</v>
      </c>
      <c r="B1180" s="349" t="str">
        <f t="shared" si="1033"/>
        <v>Xion 2021</v>
      </c>
      <c r="C1180" s="350">
        <f t="shared" si="1034"/>
        <v>0.3870967742</v>
      </c>
      <c r="D1180" s="352">
        <f t="shared" si="1025"/>
        <v>300</v>
      </c>
      <c r="E1180" s="312">
        <f t="shared" si="1026"/>
        <v>116.1290323</v>
      </c>
      <c r="F1180" s="312">
        <f>E1180*C1170</f>
        <v>3600</v>
      </c>
      <c r="G1180" s="375">
        <f t="shared" si="1027"/>
        <v>1293.103448</v>
      </c>
      <c r="H1180" s="312">
        <f t="shared" si="1028"/>
        <v>500.5561735</v>
      </c>
      <c r="I1180" s="312">
        <f>H1180*C1170</f>
        <v>15517.24138</v>
      </c>
      <c r="J1180" s="315">
        <f t="shared" si="1029"/>
        <v>0.232</v>
      </c>
      <c r="K1180" s="282"/>
      <c r="L1180" s="282"/>
      <c r="M1180" s="384"/>
      <c r="N1180" s="282"/>
      <c r="O1180" s="282"/>
      <c r="P1180" s="290"/>
      <c r="Q1180" s="290"/>
      <c r="R1180" s="290"/>
      <c r="S1180" s="290"/>
      <c r="T1180" s="290"/>
      <c r="U1180" s="290"/>
      <c r="V1180" s="290"/>
      <c r="W1180" s="290"/>
      <c r="X1180" s="290"/>
      <c r="Y1180" s="290"/>
      <c r="Z1180" s="290"/>
    </row>
    <row r="1181">
      <c r="A1181" s="335" t="str">
        <f t="shared" ref="A1181:B1181" si="1035">A21</f>
        <v>BAL-07</v>
      </c>
      <c r="B1181" s="349" t="str">
        <f t="shared" si="1035"/>
        <v>Monte Xanic Selección</v>
      </c>
      <c r="C1181" s="325">
        <v>0.6</v>
      </c>
      <c r="D1181" s="352">
        <f t="shared" si="1025"/>
        <v>390</v>
      </c>
      <c r="E1181" s="312">
        <f t="shared" si="1026"/>
        <v>234</v>
      </c>
      <c r="F1181" s="312">
        <f>E1181*C1170</f>
        <v>7254</v>
      </c>
      <c r="G1181" s="375">
        <f t="shared" si="1027"/>
        <v>1551.724138</v>
      </c>
      <c r="H1181" s="312">
        <f t="shared" si="1028"/>
        <v>931.0344828</v>
      </c>
      <c r="I1181" s="312">
        <f>H1181*C1170</f>
        <v>28862.06897</v>
      </c>
      <c r="J1181" s="315">
        <f t="shared" si="1029"/>
        <v>0.2513333333</v>
      </c>
      <c r="K1181" s="282"/>
      <c r="L1181" s="282"/>
      <c r="M1181" s="384"/>
      <c r="N1181" s="282"/>
      <c r="O1181" s="282"/>
      <c r="P1181" s="290"/>
      <c r="Q1181" s="290"/>
      <c r="R1181" s="290"/>
      <c r="S1181" s="290"/>
      <c r="T1181" s="290"/>
      <c r="U1181" s="290"/>
      <c r="V1181" s="290"/>
      <c r="W1181" s="290"/>
      <c r="X1181" s="290"/>
      <c r="Y1181" s="290"/>
      <c r="Z1181" s="290"/>
    </row>
    <row r="1182">
      <c r="A1182" s="335" t="str">
        <f t="shared" ref="A1182:B1182" si="1036">A22</f>
        <v>BAL-08</v>
      </c>
      <c r="B1182" s="349" t="str">
        <f t="shared" si="1036"/>
        <v>Matua </v>
      </c>
      <c r="C1182" s="350">
        <f>10/$C$1170</f>
        <v>0.3225806452</v>
      </c>
      <c r="D1182" s="352">
        <f t="shared" si="1025"/>
        <v>270</v>
      </c>
      <c r="E1182" s="312">
        <f t="shared" si="1026"/>
        <v>87.09677419</v>
      </c>
      <c r="F1182" s="312">
        <f>E1182*C1170</f>
        <v>2700</v>
      </c>
      <c r="G1182" s="375">
        <f t="shared" si="1027"/>
        <v>1034.482759</v>
      </c>
      <c r="H1182" s="312">
        <f t="shared" si="1028"/>
        <v>333.7041157</v>
      </c>
      <c r="I1182" s="312">
        <f>H1182*C1170</f>
        <v>10344.82759</v>
      </c>
      <c r="J1182" s="315">
        <f t="shared" si="1029"/>
        <v>0.261</v>
      </c>
      <c r="K1182" s="282"/>
      <c r="L1182" s="282"/>
      <c r="M1182" s="384"/>
      <c r="N1182" s="282"/>
      <c r="O1182" s="282"/>
      <c r="P1182" s="290"/>
      <c r="Q1182" s="290"/>
      <c r="R1182" s="290"/>
      <c r="S1182" s="290"/>
      <c r="T1182" s="290"/>
      <c r="U1182" s="290"/>
      <c r="V1182" s="290"/>
      <c r="W1182" s="290"/>
      <c r="X1182" s="290"/>
      <c r="Y1182" s="290"/>
      <c r="Z1182" s="290"/>
    </row>
    <row r="1183">
      <c r="A1183" s="335" t="str">
        <f t="shared" ref="A1183:B1183" si="1037">A23</f>
        <v>BAL-09</v>
      </c>
      <c r="B1183" s="349" t="str">
        <f t="shared" si="1037"/>
        <v>Coueaux bourguignons Albert Bichot</v>
      </c>
      <c r="C1183" s="350">
        <f>18/$C$1170</f>
        <v>0.5806451613</v>
      </c>
      <c r="D1183" s="352">
        <f t="shared" si="1025"/>
        <v>280</v>
      </c>
      <c r="E1183" s="312">
        <f t="shared" si="1026"/>
        <v>162.5806452</v>
      </c>
      <c r="F1183" s="312">
        <f>E1183*C1170</f>
        <v>5040</v>
      </c>
      <c r="G1183" s="375">
        <f t="shared" si="1027"/>
        <v>1206.896552</v>
      </c>
      <c r="H1183" s="312">
        <f t="shared" si="1028"/>
        <v>700.7786429</v>
      </c>
      <c r="I1183" s="312">
        <f>H1183*C1170</f>
        <v>21724.13793</v>
      </c>
      <c r="J1183" s="315">
        <f t="shared" si="1029"/>
        <v>0.232</v>
      </c>
      <c r="K1183" s="282"/>
      <c r="L1183" s="282"/>
      <c r="M1183" s="384"/>
      <c r="N1183" s="282"/>
      <c r="O1183" s="282"/>
      <c r="P1183" s="290"/>
      <c r="Q1183" s="290"/>
      <c r="R1183" s="290"/>
      <c r="S1183" s="290"/>
      <c r="T1183" s="290"/>
      <c r="U1183" s="290"/>
      <c r="V1183" s="290"/>
      <c r="W1183" s="290"/>
      <c r="X1183" s="290"/>
      <c r="Y1183" s="290"/>
      <c r="Z1183" s="290"/>
    </row>
    <row r="1184">
      <c r="A1184" s="335" t="str">
        <f t="shared" ref="A1184:B1184" si="1038">A24</f>
        <v>BAL-10</v>
      </c>
      <c r="B1184" s="349" t="str">
        <f t="shared" si="1038"/>
        <v>Corral de campanas</v>
      </c>
      <c r="C1184" s="350">
        <f>14/$C$1170</f>
        <v>0.4516129032</v>
      </c>
      <c r="D1184" s="352">
        <f t="shared" si="1025"/>
        <v>430</v>
      </c>
      <c r="E1184" s="312">
        <f t="shared" si="1026"/>
        <v>194.1935484</v>
      </c>
      <c r="F1184" s="312">
        <f>E1184*C1170</f>
        <v>6020</v>
      </c>
      <c r="G1184" s="375">
        <f t="shared" si="1027"/>
        <v>1637.931034</v>
      </c>
      <c r="H1184" s="312">
        <f t="shared" si="1028"/>
        <v>739.7107898</v>
      </c>
      <c r="I1184" s="312">
        <f>H1184*C1170</f>
        <v>22931.03448</v>
      </c>
      <c r="J1184" s="315">
        <f t="shared" si="1029"/>
        <v>0.2625263158</v>
      </c>
      <c r="K1184" s="282"/>
      <c r="L1184" s="282"/>
      <c r="M1184" s="384"/>
      <c r="N1184" s="282"/>
      <c r="O1184" s="282"/>
      <c r="P1184" s="290"/>
      <c r="Q1184" s="290"/>
      <c r="R1184" s="290"/>
      <c r="S1184" s="290"/>
      <c r="T1184" s="290"/>
      <c r="U1184" s="290"/>
      <c r="V1184" s="290"/>
      <c r="W1184" s="290"/>
      <c r="X1184" s="290"/>
      <c r="Y1184" s="290"/>
      <c r="Z1184" s="290"/>
    </row>
    <row r="1185">
      <c r="A1185" s="335" t="str">
        <f t="shared" ref="A1185:B1185" si="1039">A25</f>
        <v>BAL-11</v>
      </c>
      <c r="B1185" s="349" t="str">
        <f t="shared" si="1039"/>
        <v>Cerveza Corona</v>
      </c>
      <c r="C1185" s="325">
        <v>9.0</v>
      </c>
      <c r="D1185" s="352">
        <f t="shared" si="1025"/>
        <v>14</v>
      </c>
      <c r="E1185" s="312">
        <f t="shared" si="1026"/>
        <v>126</v>
      </c>
      <c r="F1185" s="312">
        <f>E1185*C1170</f>
        <v>3906</v>
      </c>
      <c r="G1185" s="375">
        <f t="shared" si="1027"/>
        <v>60.34482759</v>
      </c>
      <c r="H1185" s="312">
        <f t="shared" si="1028"/>
        <v>543.1034483</v>
      </c>
      <c r="I1185" s="312">
        <f>H1185*C1170</f>
        <v>16836.2069</v>
      </c>
      <c r="J1185" s="315">
        <f t="shared" si="1029"/>
        <v>0.232</v>
      </c>
      <c r="K1185" s="282"/>
      <c r="L1185" s="282"/>
      <c r="M1185" s="384"/>
      <c r="N1185" s="282"/>
      <c r="O1185" s="282"/>
      <c r="P1185" s="290"/>
      <c r="Q1185" s="290"/>
      <c r="R1185" s="290"/>
      <c r="S1185" s="290"/>
      <c r="T1185" s="290"/>
      <c r="U1185" s="290"/>
      <c r="V1185" s="290"/>
      <c r="W1185" s="290"/>
      <c r="X1185" s="290"/>
      <c r="Y1185" s="290"/>
      <c r="Z1185" s="290"/>
    </row>
    <row r="1186">
      <c r="A1186" s="335" t="str">
        <f t="shared" ref="A1186:B1186" si="1040">A26</f>
        <v>BAL-12</v>
      </c>
      <c r="B1186" s="349" t="str">
        <f t="shared" si="1040"/>
        <v>Cerveza Victoria</v>
      </c>
      <c r="C1186" s="325">
        <v>4.0</v>
      </c>
      <c r="D1186" s="352">
        <f t="shared" si="1025"/>
        <v>14</v>
      </c>
      <c r="E1186" s="312">
        <f t="shared" si="1026"/>
        <v>56</v>
      </c>
      <c r="F1186" s="312">
        <f>E1186*C1170</f>
        <v>1736</v>
      </c>
      <c r="G1186" s="375">
        <f t="shared" si="1027"/>
        <v>60.34482759</v>
      </c>
      <c r="H1186" s="312">
        <f t="shared" si="1028"/>
        <v>241.3793103</v>
      </c>
      <c r="I1186" s="312">
        <f>H1186*C1170</f>
        <v>7482.758621</v>
      </c>
      <c r="J1186" s="315">
        <f t="shared" si="1029"/>
        <v>0.232</v>
      </c>
      <c r="K1186" s="282"/>
      <c r="L1186" s="282"/>
      <c r="M1186" s="384"/>
      <c r="N1186" s="282"/>
      <c r="O1186" s="282"/>
      <c r="P1186" s="290"/>
      <c r="Q1186" s="290"/>
      <c r="R1186" s="290"/>
      <c r="S1186" s="290"/>
      <c r="T1186" s="290"/>
      <c r="U1186" s="290"/>
      <c r="V1186" s="290"/>
      <c r="W1186" s="290"/>
      <c r="X1186" s="290"/>
      <c r="Y1186" s="290"/>
      <c r="Z1186" s="290"/>
    </row>
    <row r="1187">
      <c r="A1187" s="335" t="str">
        <f t="shared" ref="A1187:B1187" si="1041">A27</f>
        <v>BAL-13</v>
      </c>
      <c r="B1187" s="349" t="str">
        <f t="shared" si="1041"/>
        <v>Modelo Especial</v>
      </c>
      <c r="C1187" s="325">
        <v>4.0</v>
      </c>
      <c r="D1187" s="352">
        <f t="shared" si="1025"/>
        <v>12</v>
      </c>
      <c r="E1187" s="312">
        <f t="shared" si="1026"/>
        <v>48</v>
      </c>
      <c r="F1187" s="312">
        <f>E1187*C1170</f>
        <v>1488</v>
      </c>
      <c r="G1187" s="375">
        <f t="shared" si="1027"/>
        <v>60.34482759</v>
      </c>
      <c r="H1187" s="312">
        <f t="shared" si="1028"/>
        <v>241.3793103</v>
      </c>
      <c r="I1187" s="312">
        <f>H1187*C1170</f>
        <v>7482.758621</v>
      </c>
      <c r="J1187" s="315">
        <f t="shared" si="1029"/>
        <v>0.1988571429</v>
      </c>
      <c r="K1187" s="282"/>
      <c r="L1187" s="282"/>
      <c r="M1187" s="384"/>
      <c r="N1187" s="282"/>
      <c r="O1187" s="282"/>
      <c r="P1187" s="290"/>
      <c r="Q1187" s="290"/>
      <c r="R1187" s="290"/>
      <c r="S1187" s="290"/>
      <c r="T1187" s="290"/>
      <c r="U1187" s="290"/>
      <c r="V1187" s="290"/>
      <c r="W1187" s="290"/>
      <c r="X1187" s="290"/>
      <c r="Y1187" s="290"/>
      <c r="Z1187" s="290"/>
    </row>
    <row r="1188">
      <c r="A1188" s="335" t="str">
        <f t="shared" ref="A1188:B1188" si="1042">A28</f>
        <v>BAL-14</v>
      </c>
      <c r="B1188" s="349" t="str">
        <f t="shared" si="1042"/>
        <v>Negra Modelo</v>
      </c>
      <c r="C1188" s="325">
        <v>5.0</v>
      </c>
      <c r="D1188" s="352">
        <f t="shared" si="1025"/>
        <v>12</v>
      </c>
      <c r="E1188" s="312">
        <f t="shared" si="1026"/>
        <v>60</v>
      </c>
      <c r="F1188" s="312">
        <f>E1188*C1170</f>
        <v>1860</v>
      </c>
      <c r="G1188" s="375">
        <f t="shared" si="1027"/>
        <v>60.34482759</v>
      </c>
      <c r="H1188" s="312">
        <f t="shared" si="1028"/>
        <v>301.7241379</v>
      </c>
      <c r="I1188" s="312">
        <f>H1188*C1170</f>
        <v>9353.448276</v>
      </c>
      <c r="J1188" s="315">
        <f t="shared" si="1029"/>
        <v>0.1988571429</v>
      </c>
      <c r="K1188" s="282"/>
      <c r="L1188" s="282"/>
      <c r="M1188" s="384"/>
      <c r="N1188" s="282"/>
      <c r="O1188" s="282"/>
      <c r="P1188" s="290"/>
      <c r="Q1188" s="290"/>
      <c r="R1188" s="290"/>
      <c r="S1188" s="290"/>
      <c r="T1188" s="290"/>
      <c r="U1188" s="290"/>
      <c r="V1188" s="290"/>
      <c r="W1188" s="290"/>
      <c r="X1188" s="290"/>
      <c r="Y1188" s="290"/>
      <c r="Z1188" s="290"/>
    </row>
    <row r="1189">
      <c r="A1189" s="335" t="str">
        <f t="shared" ref="A1189:B1189" si="1043">A29</f>
        <v>BAL-15</v>
      </c>
      <c r="B1189" s="349" t="str">
        <f t="shared" si="1043"/>
        <v>Hofbrau Schwarze</v>
      </c>
      <c r="C1189" s="350">
        <f>26/$C$1170</f>
        <v>0.8387096774</v>
      </c>
      <c r="D1189" s="352">
        <f t="shared" si="1025"/>
        <v>50</v>
      </c>
      <c r="E1189" s="312">
        <f t="shared" si="1026"/>
        <v>41.93548387</v>
      </c>
      <c r="F1189" s="312">
        <f>E1189*C1170</f>
        <v>1300</v>
      </c>
      <c r="G1189" s="375">
        <f t="shared" si="1027"/>
        <v>163.7931034</v>
      </c>
      <c r="H1189" s="312">
        <f t="shared" si="1028"/>
        <v>137.374861</v>
      </c>
      <c r="I1189" s="312">
        <f>H1189*C1170</f>
        <v>4258.62069</v>
      </c>
      <c r="J1189" s="315">
        <f t="shared" si="1029"/>
        <v>0.3052631579</v>
      </c>
      <c r="K1189" s="282"/>
      <c r="L1189" s="282"/>
      <c r="M1189" s="384"/>
      <c r="N1189" s="282"/>
      <c r="O1189" s="282"/>
      <c r="P1189" s="290"/>
      <c r="Q1189" s="290"/>
      <c r="R1189" s="290"/>
      <c r="S1189" s="290"/>
      <c r="T1189" s="290"/>
      <c r="U1189" s="290"/>
      <c r="V1189" s="290"/>
      <c r="W1189" s="290"/>
      <c r="X1189" s="290"/>
      <c r="Y1189" s="290"/>
      <c r="Z1189" s="290"/>
    </row>
    <row r="1190">
      <c r="A1190" s="335" t="str">
        <f t="shared" ref="A1190:B1190" si="1044">A30</f>
        <v>BAL-16</v>
      </c>
      <c r="B1190" s="349" t="str">
        <f t="shared" si="1044"/>
        <v>Paulaner Weissbier Dunkel</v>
      </c>
      <c r="C1190" s="350">
        <f t="shared" ref="C1190:C1191" si="1046">29/$C$1170</f>
        <v>0.935483871</v>
      </c>
      <c r="D1190" s="352">
        <f t="shared" si="1025"/>
        <v>50</v>
      </c>
      <c r="E1190" s="312">
        <f t="shared" si="1026"/>
        <v>46.77419355</v>
      </c>
      <c r="F1190" s="312">
        <f>E1190*C1170</f>
        <v>1450</v>
      </c>
      <c r="G1190" s="375">
        <f t="shared" si="1027"/>
        <v>163.7931034</v>
      </c>
      <c r="H1190" s="312">
        <f t="shared" si="1028"/>
        <v>153.2258065</v>
      </c>
      <c r="I1190" s="312">
        <f>H1190*C1170</f>
        <v>4750</v>
      </c>
      <c r="J1190" s="315">
        <f t="shared" si="1029"/>
        <v>0.3052631579</v>
      </c>
      <c r="K1190" s="282"/>
      <c r="L1190" s="282"/>
      <c r="M1190" s="384"/>
      <c r="N1190" s="282"/>
      <c r="O1190" s="282"/>
      <c r="P1190" s="331"/>
      <c r="Q1190" s="331"/>
      <c r="R1190" s="331"/>
      <c r="S1190" s="331"/>
      <c r="T1190" s="331"/>
      <c r="U1190" s="331"/>
      <c r="V1190" s="331"/>
      <c r="W1190" s="331"/>
      <c r="X1190" s="331"/>
      <c r="Y1190" s="331"/>
      <c r="Z1190" s="331"/>
    </row>
    <row r="1191">
      <c r="A1191" s="335" t="str">
        <f t="shared" ref="A1191:B1191" si="1045">A31</f>
        <v>BAL-17</v>
      </c>
      <c r="B1191" s="349" t="str">
        <f t="shared" si="1045"/>
        <v>Leffe Brune </v>
      </c>
      <c r="C1191" s="350">
        <f t="shared" si="1046"/>
        <v>0.935483871</v>
      </c>
      <c r="D1191" s="352">
        <f t="shared" si="1025"/>
        <v>27</v>
      </c>
      <c r="E1191" s="312">
        <f t="shared" si="1026"/>
        <v>25.25806452</v>
      </c>
      <c r="F1191" s="312">
        <f>E1191*C1170</f>
        <v>783</v>
      </c>
      <c r="G1191" s="375">
        <f t="shared" si="1027"/>
        <v>94.82758621</v>
      </c>
      <c r="H1191" s="312">
        <f t="shared" si="1028"/>
        <v>88.70967742</v>
      </c>
      <c r="I1191" s="312">
        <f>H1191*C1170</f>
        <v>2750</v>
      </c>
      <c r="J1191" s="315">
        <f t="shared" si="1029"/>
        <v>0.2847272727</v>
      </c>
      <c r="K1191" s="282"/>
      <c r="L1191" s="282"/>
      <c r="M1191" s="384"/>
      <c r="N1191" s="282"/>
      <c r="O1191" s="282"/>
      <c r="P1191" s="290"/>
      <c r="Q1191" s="290"/>
      <c r="R1191" s="290"/>
      <c r="S1191" s="290"/>
      <c r="T1191" s="290"/>
      <c r="U1191" s="290"/>
      <c r="V1191" s="290"/>
      <c r="W1191" s="290"/>
      <c r="X1191" s="290"/>
      <c r="Y1191" s="290"/>
      <c r="Z1191" s="290"/>
    </row>
    <row r="1192">
      <c r="A1192" s="335" t="str">
        <f t="shared" ref="A1192:B1192" si="1047">A32</f>
        <v>BAL-18</v>
      </c>
      <c r="B1192" s="349" t="str">
        <f t="shared" si="1047"/>
        <v>Pueblito Hercules </v>
      </c>
      <c r="C1192" s="350">
        <f>30/$C$1170</f>
        <v>0.9677419355</v>
      </c>
      <c r="D1192" s="352">
        <f t="shared" si="1025"/>
        <v>45</v>
      </c>
      <c r="E1192" s="312">
        <f t="shared" si="1026"/>
        <v>43.5483871</v>
      </c>
      <c r="F1192" s="312">
        <f>E1192*C1170</f>
        <v>1350</v>
      </c>
      <c r="G1192" s="375">
        <f t="shared" si="1027"/>
        <v>155.1724138</v>
      </c>
      <c r="H1192" s="312">
        <f t="shared" si="1028"/>
        <v>150.1668521</v>
      </c>
      <c r="I1192" s="312">
        <f>H1192*C1170</f>
        <v>4655.172414</v>
      </c>
      <c r="J1192" s="315">
        <f t="shared" si="1029"/>
        <v>0.29</v>
      </c>
      <c r="K1192" s="282"/>
      <c r="L1192" s="282"/>
      <c r="M1192" s="384"/>
      <c r="N1192" s="282"/>
      <c r="O1192" s="282"/>
      <c r="P1192" s="290"/>
      <c r="Q1192" s="290"/>
      <c r="R1192" s="290"/>
      <c r="S1192" s="290"/>
      <c r="T1192" s="290"/>
      <c r="U1192" s="290"/>
      <c r="V1192" s="290"/>
      <c r="W1192" s="290"/>
      <c r="X1192" s="290"/>
      <c r="Y1192" s="290"/>
      <c r="Z1192" s="290"/>
    </row>
    <row r="1193">
      <c r="A1193" s="335" t="str">
        <f t="shared" ref="A1193:B1193" si="1048">A33</f>
        <v>BAL-19</v>
      </c>
      <c r="B1193" s="349" t="str">
        <f t="shared" si="1048"/>
        <v>Colimita </v>
      </c>
      <c r="C1193" s="350">
        <f>29/$C$1170</f>
        <v>0.935483871</v>
      </c>
      <c r="D1193" s="352">
        <f t="shared" si="1025"/>
        <v>26</v>
      </c>
      <c r="E1193" s="312">
        <f t="shared" si="1026"/>
        <v>24.32258065</v>
      </c>
      <c r="F1193" s="312">
        <f>E1193*C1170</f>
        <v>754</v>
      </c>
      <c r="G1193" s="375">
        <f t="shared" si="1027"/>
        <v>86.20689655</v>
      </c>
      <c r="H1193" s="312">
        <f t="shared" si="1028"/>
        <v>80.64516129</v>
      </c>
      <c r="I1193" s="312">
        <f>H1193*C1170</f>
        <v>2500</v>
      </c>
      <c r="J1193" s="315">
        <f t="shared" si="1029"/>
        <v>0.3016</v>
      </c>
      <c r="K1193" s="282"/>
      <c r="L1193" s="282"/>
      <c r="M1193" s="384"/>
      <c r="N1193" s="282"/>
      <c r="O1193" s="282"/>
      <c r="P1193" s="290"/>
      <c r="Q1193" s="290"/>
      <c r="R1193" s="290"/>
      <c r="S1193" s="290"/>
      <c r="T1193" s="290"/>
      <c r="U1193" s="290"/>
      <c r="V1193" s="290"/>
      <c r="W1193" s="290"/>
      <c r="X1193" s="290"/>
      <c r="Y1193" s="290"/>
      <c r="Z1193" s="290"/>
    </row>
    <row r="1194">
      <c r="A1194" s="335" t="str">
        <f t="shared" ref="A1194:B1194" si="1049">A34</f>
        <v>BAL-20</v>
      </c>
      <c r="B1194" s="349" t="str">
        <f t="shared" si="1049"/>
        <v>Insurgente rompe olas IPA</v>
      </c>
      <c r="C1194" s="350">
        <f>28/$C$1170</f>
        <v>0.9032258065</v>
      </c>
      <c r="D1194" s="352">
        <f t="shared" si="1025"/>
        <v>30</v>
      </c>
      <c r="E1194" s="312">
        <f t="shared" si="1026"/>
        <v>27.09677419</v>
      </c>
      <c r="F1194" s="312">
        <f>E1194*C1170</f>
        <v>840</v>
      </c>
      <c r="G1194" s="375">
        <f t="shared" si="1027"/>
        <v>99.13793103</v>
      </c>
      <c r="H1194" s="312">
        <f t="shared" si="1028"/>
        <v>89.54393771</v>
      </c>
      <c r="I1194" s="312">
        <f>H1194*C1170</f>
        <v>2775.862069</v>
      </c>
      <c r="J1194" s="315">
        <f t="shared" si="1029"/>
        <v>0.3026086957</v>
      </c>
      <c r="K1194" s="282"/>
      <c r="L1194" s="282"/>
      <c r="M1194" s="384"/>
      <c r="N1194" s="282"/>
      <c r="O1194" s="282"/>
      <c r="P1194" s="290"/>
      <c r="Q1194" s="290"/>
      <c r="R1194" s="290"/>
      <c r="S1194" s="290"/>
      <c r="T1194" s="290"/>
      <c r="U1194" s="290"/>
      <c r="V1194" s="290"/>
      <c r="W1194" s="290"/>
      <c r="X1194" s="290"/>
      <c r="Y1194" s="290"/>
      <c r="Z1194" s="290"/>
    </row>
    <row r="1195">
      <c r="A1195" s="335" t="str">
        <f t="shared" ref="A1195:B1195" si="1050">A35</f>
        <v>BNA-01</v>
      </c>
      <c r="B1195" s="349" t="str">
        <f t="shared" si="1050"/>
        <v>Coca Cola</v>
      </c>
      <c r="C1195" s="325">
        <v>3.0</v>
      </c>
      <c r="D1195" s="352">
        <f t="shared" si="1025"/>
        <v>17</v>
      </c>
      <c r="E1195" s="312">
        <f t="shared" si="1026"/>
        <v>51</v>
      </c>
      <c r="F1195" s="312">
        <f>E1195*C1170</f>
        <v>1581</v>
      </c>
      <c r="G1195" s="375">
        <f t="shared" si="1027"/>
        <v>56.03448276</v>
      </c>
      <c r="H1195" s="312">
        <f t="shared" si="1028"/>
        <v>168.1034483</v>
      </c>
      <c r="I1195" s="312">
        <f>H1195*C1170</f>
        <v>5211.206897</v>
      </c>
      <c r="J1195" s="315">
        <f t="shared" si="1029"/>
        <v>0.3033846154</v>
      </c>
      <c r="K1195" s="282"/>
      <c r="L1195" s="282"/>
      <c r="M1195" s="384"/>
      <c r="N1195" s="282"/>
      <c r="O1195" s="282"/>
      <c r="P1195" s="290"/>
      <c r="Q1195" s="290"/>
      <c r="R1195" s="290"/>
      <c r="S1195" s="290"/>
      <c r="T1195" s="290"/>
      <c r="U1195" s="290"/>
      <c r="V1195" s="290"/>
      <c r="W1195" s="290"/>
      <c r="X1195" s="290"/>
      <c r="Y1195" s="290"/>
      <c r="Z1195" s="290"/>
    </row>
    <row r="1196">
      <c r="A1196" s="335" t="str">
        <f t="shared" ref="A1196:B1196" si="1051">A36</f>
        <v>BNA-02</v>
      </c>
      <c r="B1196" s="349" t="str">
        <f t="shared" si="1051"/>
        <v>Coca Cola Zero</v>
      </c>
      <c r="C1196" s="325">
        <v>3.0</v>
      </c>
      <c r="D1196" s="352">
        <f t="shared" si="1025"/>
        <v>17</v>
      </c>
      <c r="E1196" s="312">
        <f t="shared" si="1026"/>
        <v>51</v>
      </c>
      <c r="F1196" s="312">
        <f>E1196*C1170</f>
        <v>1581</v>
      </c>
      <c r="G1196" s="375">
        <f t="shared" si="1027"/>
        <v>56.03448276</v>
      </c>
      <c r="H1196" s="312">
        <f t="shared" si="1028"/>
        <v>168.1034483</v>
      </c>
      <c r="I1196" s="312">
        <f>H1196*C1170</f>
        <v>5211.206897</v>
      </c>
      <c r="J1196" s="315">
        <f t="shared" si="1029"/>
        <v>0.3033846154</v>
      </c>
      <c r="K1196" s="282"/>
      <c r="L1196" s="282"/>
      <c r="M1196" s="384"/>
      <c r="N1196" s="282"/>
      <c r="O1196" s="282"/>
      <c r="P1196" s="290"/>
      <c r="Q1196" s="290"/>
      <c r="R1196" s="290"/>
      <c r="S1196" s="290"/>
      <c r="T1196" s="290"/>
      <c r="U1196" s="290"/>
      <c r="V1196" s="290"/>
      <c r="W1196" s="290"/>
      <c r="X1196" s="290"/>
      <c r="Y1196" s="290"/>
      <c r="Z1196" s="290"/>
    </row>
    <row r="1197">
      <c r="A1197" s="335" t="str">
        <f t="shared" ref="A1197:B1197" si="1052">A37</f>
        <v>BNA-03</v>
      </c>
      <c r="B1197" s="349" t="str">
        <f t="shared" si="1052"/>
        <v>Coca Cola Light</v>
      </c>
      <c r="C1197" s="325">
        <v>4.0</v>
      </c>
      <c r="D1197" s="352">
        <f t="shared" si="1025"/>
        <v>17</v>
      </c>
      <c r="E1197" s="312">
        <f t="shared" si="1026"/>
        <v>68</v>
      </c>
      <c r="F1197" s="312">
        <f>E1197*C1170</f>
        <v>2108</v>
      </c>
      <c r="G1197" s="375">
        <f t="shared" si="1027"/>
        <v>56.03448276</v>
      </c>
      <c r="H1197" s="312">
        <f t="shared" si="1028"/>
        <v>224.137931</v>
      </c>
      <c r="I1197" s="312">
        <f>H1197*C1170</f>
        <v>6948.275862</v>
      </c>
      <c r="J1197" s="315">
        <f t="shared" si="1029"/>
        <v>0.3033846154</v>
      </c>
      <c r="K1197" s="282"/>
      <c r="L1197" s="282"/>
      <c r="M1197" s="384"/>
      <c r="N1197" s="282"/>
      <c r="O1197" s="282"/>
      <c r="P1197" s="290"/>
      <c r="Q1197" s="290"/>
      <c r="R1197" s="290"/>
      <c r="S1197" s="290"/>
      <c r="T1197" s="290"/>
      <c r="U1197" s="290"/>
      <c r="V1197" s="290"/>
      <c r="W1197" s="290"/>
      <c r="X1197" s="290"/>
      <c r="Y1197" s="290"/>
      <c r="Z1197" s="290"/>
    </row>
    <row r="1198">
      <c r="A1198" s="335" t="str">
        <f t="shared" ref="A1198:B1198" si="1053">A38</f>
        <v>BNA-04</v>
      </c>
      <c r="B1198" s="349" t="str">
        <f t="shared" si="1053"/>
        <v>Sidral</v>
      </c>
      <c r="C1198" s="325">
        <v>2.0</v>
      </c>
      <c r="D1198" s="352">
        <f t="shared" si="1025"/>
        <v>15</v>
      </c>
      <c r="E1198" s="312">
        <f t="shared" si="1026"/>
        <v>30</v>
      </c>
      <c r="F1198" s="312">
        <f>E1198*C1170</f>
        <v>930</v>
      </c>
      <c r="G1198" s="375">
        <f t="shared" si="1027"/>
        <v>56.03448276</v>
      </c>
      <c r="H1198" s="312">
        <f t="shared" si="1028"/>
        <v>112.0689655</v>
      </c>
      <c r="I1198" s="312">
        <f>H1198*C1170</f>
        <v>3474.137931</v>
      </c>
      <c r="J1198" s="315">
        <f t="shared" si="1029"/>
        <v>0.2676923077</v>
      </c>
      <c r="K1198" s="282"/>
      <c r="L1198" s="282"/>
      <c r="M1198" s="384"/>
      <c r="N1198" s="282"/>
      <c r="O1198" s="282"/>
      <c r="P1198" s="290"/>
      <c r="Q1198" s="290"/>
      <c r="R1198" s="290"/>
      <c r="S1198" s="290"/>
      <c r="T1198" s="290"/>
      <c r="U1198" s="290"/>
      <c r="V1198" s="290"/>
      <c r="W1198" s="290"/>
      <c r="X1198" s="290"/>
      <c r="Y1198" s="290"/>
      <c r="Z1198" s="290"/>
    </row>
    <row r="1199">
      <c r="A1199" s="335" t="str">
        <f t="shared" ref="A1199:B1199" si="1054">A39</f>
        <v>BNA-05</v>
      </c>
      <c r="B1199" s="349" t="str">
        <f t="shared" si="1054"/>
        <v>Sprite</v>
      </c>
      <c r="C1199" s="350">
        <f>26/$C$1170</f>
        <v>0.8387096774</v>
      </c>
      <c r="D1199" s="352">
        <f t="shared" si="1025"/>
        <v>16</v>
      </c>
      <c r="E1199" s="312">
        <f t="shared" si="1026"/>
        <v>13.41935484</v>
      </c>
      <c r="F1199" s="312">
        <f>E1199*C1170</f>
        <v>416</v>
      </c>
      <c r="G1199" s="375">
        <f t="shared" si="1027"/>
        <v>56.03448276</v>
      </c>
      <c r="H1199" s="312">
        <f t="shared" si="1028"/>
        <v>46.99666296</v>
      </c>
      <c r="I1199" s="312">
        <f>H1199*C1170</f>
        <v>1456.896552</v>
      </c>
      <c r="J1199" s="315">
        <f t="shared" si="1029"/>
        <v>0.2855384615</v>
      </c>
      <c r="K1199" s="282"/>
      <c r="L1199" s="282"/>
      <c r="M1199" s="384"/>
      <c r="N1199" s="282"/>
      <c r="O1199" s="282"/>
      <c r="P1199" s="290"/>
      <c r="Q1199" s="290"/>
      <c r="R1199" s="290"/>
      <c r="S1199" s="290"/>
      <c r="T1199" s="290"/>
      <c r="U1199" s="290"/>
      <c r="V1199" s="290"/>
      <c r="W1199" s="290"/>
      <c r="X1199" s="290"/>
      <c r="Y1199" s="290"/>
      <c r="Z1199" s="290"/>
    </row>
    <row r="1200">
      <c r="A1200" s="335" t="str">
        <f t="shared" ref="A1200:B1200" si="1055">A40</f>
        <v>BNA-06</v>
      </c>
      <c r="B1200" s="349" t="str">
        <f t="shared" si="1055"/>
        <v>Fresca</v>
      </c>
      <c r="C1200" s="350">
        <f>25/$C$1170</f>
        <v>0.8064516129</v>
      </c>
      <c r="D1200" s="352">
        <f t="shared" si="1025"/>
        <v>15</v>
      </c>
      <c r="E1200" s="312">
        <f t="shared" si="1026"/>
        <v>12.09677419</v>
      </c>
      <c r="F1200" s="312">
        <f>E1200*C1170</f>
        <v>375</v>
      </c>
      <c r="G1200" s="375">
        <f t="shared" si="1027"/>
        <v>56.03448276</v>
      </c>
      <c r="H1200" s="312">
        <f t="shared" si="1028"/>
        <v>45.189099</v>
      </c>
      <c r="I1200" s="312">
        <f>H1200*C1170</f>
        <v>1400.862069</v>
      </c>
      <c r="J1200" s="315">
        <f t="shared" si="1029"/>
        <v>0.2676923077</v>
      </c>
      <c r="K1200" s="282"/>
      <c r="L1200" s="282"/>
      <c r="M1200" s="384"/>
      <c r="N1200" s="282"/>
      <c r="O1200" s="282"/>
      <c r="P1200" s="290"/>
      <c r="Q1200" s="290"/>
      <c r="R1200" s="290"/>
      <c r="S1200" s="290"/>
      <c r="T1200" s="290"/>
      <c r="U1200" s="290"/>
      <c r="V1200" s="290"/>
      <c r="W1200" s="290"/>
      <c r="X1200" s="290"/>
      <c r="Y1200" s="290"/>
      <c r="Z1200" s="290"/>
    </row>
    <row r="1201">
      <c r="A1201" s="335" t="str">
        <f t="shared" ref="A1201:B1201" si="1056">A41</f>
        <v>BNA-07</v>
      </c>
      <c r="B1201" s="349" t="str">
        <f t="shared" si="1056"/>
        <v>Fanta</v>
      </c>
      <c r="C1201" s="350">
        <f>20/$C$1170</f>
        <v>0.6451612903</v>
      </c>
      <c r="D1201" s="352">
        <f t="shared" si="1025"/>
        <v>16</v>
      </c>
      <c r="E1201" s="312">
        <f t="shared" si="1026"/>
        <v>10.32258065</v>
      </c>
      <c r="F1201" s="312">
        <f>E1201*C1170</f>
        <v>320</v>
      </c>
      <c r="G1201" s="375">
        <f t="shared" si="1027"/>
        <v>56.03448276</v>
      </c>
      <c r="H1201" s="312">
        <f t="shared" si="1028"/>
        <v>36.1512792</v>
      </c>
      <c r="I1201" s="312">
        <f>H1201*C1170</f>
        <v>1120.689655</v>
      </c>
      <c r="J1201" s="315">
        <f t="shared" si="1029"/>
        <v>0.2855384615</v>
      </c>
      <c r="K1201" s="282"/>
      <c r="L1201" s="282"/>
      <c r="M1201" s="384"/>
      <c r="N1201" s="282"/>
      <c r="O1201" s="282"/>
      <c r="P1201" s="290"/>
      <c r="Q1201" s="290"/>
      <c r="R1201" s="290"/>
      <c r="S1201" s="290"/>
      <c r="T1201" s="290"/>
      <c r="U1201" s="290"/>
      <c r="V1201" s="290"/>
      <c r="W1201" s="290"/>
      <c r="X1201" s="290"/>
      <c r="Y1201" s="290"/>
      <c r="Z1201" s="290"/>
    </row>
    <row r="1202">
      <c r="A1202" s="335" t="str">
        <f t="shared" ref="A1202:B1202" si="1057">A42</f>
        <v>BNA-08</v>
      </c>
      <c r="B1202" s="349" t="str">
        <f t="shared" si="1057"/>
        <v>Agua embotellada Ciel</v>
      </c>
      <c r="C1202" s="350">
        <f>28/$C$1170</f>
        <v>0.9032258065</v>
      </c>
      <c r="D1202" s="352">
        <f t="shared" si="1025"/>
        <v>8</v>
      </c>
      <c r="E1202" s="312">
        <f t="shared" si="1026"/>
        <v>7.225806452</v>
      </c>
      <c r="F1202" s="312">
        <f>E1202*C1170</f>
        <v>224</v>
      </c>
      <c r="G1202" s="375">
        <f t="shared" si="1027"/>
        <v>43.10344828</v>
      </c>
      <c r="H1202" s="312">
        <f t="shared" si="1028"/>
        <v>38.93214683</v>
      </c>
      <c r="I1202" s="312">
        <f>H1202*C1170</f>
        <v>1206.896552</v>
      </c>
      <c r="J1202" s="315">
        <f t="shared" si="1029"/>
        <v>0.1856</v>
      </c>
      <c r="K1202" s="282"/>
      <c r="L1202" s="282"/>
      <c r="M1202" s="384"/>
      <c r="N1202" s="282"/>
      <c r="O1202" s="282"/>
      <c r="P1202" s="290"/>
      <c r="Q1202" s="290"/>
      <c r="R1202" s="290"/>
      <c r="S1202" s="290"/>
      <c r="T1202" s="290"/>
      <c r="U1202" s="290"/>
      <c r="V1202" s="290"/>
      <c r="W1202" s="290"/>
      <c r="X1202" s="290"/>
      <c r="Y1202" s="290"/>
      <c r="Z1202" s="290"/>
    </row>
    <row r="1203">
      <c r="A1203" s="335" t="str">
        <f t="shared" ref="A1203:B1203" si="1058">A43</f>
        <v>BNA-09</v>
      </c>
      <c r="B1203" s="349" t="str">
        <f t="shared" si="1058"/>
        <v>Ciel Mineral</v>
      </c>
      <c r="C1203" s="325">
        <v>4.0</v>
      </c>
      <c r="D1203" s="352">
        <f t="shared" si="1025"/>
        <v>14</v>
      </c>
      <c r="E1203" s="312">
        <f t="shared" si="1026"/>
        <v>56</v>
      </c>
      <c r="F1203" s="312">
        <f>E1203*C1170</f>
        <v>1736</v>
      </c>
      <c r="G1203" s="375">
        <f t="shared" si="1027"/>
        <v>51.72413793</v>
      </c>
      <c r="H1203" s="312">
        <f t="shared" si="1028"/>
        <v>206.8965517</v>
      </c>
      <c r="I1203" s="312">
        <f>H1203*C1170</f>
        <v>6413.793103</v>
      </c>
      <c r="J1203" s="315">
        <f t="shared" si="1029"/>
        <v>0.2706666667</v>
      </c>
      <c r="K1203" s="282"/>
      <c r="L1203" s="282"/>
      <c r="M1203" s="384"/>
      <c r="N1203" s="282"/>
      <c r="O1203" s="282"/>
      <c r="P1203" s="290"/>
      <c r="Q1203" s="290"/>
      <c r="R1203" s="290"/>
      <c r="S1203" s="290"/>
      <c r="T1203" s="290"/>
      <c r="U1203" s="290"/>
      <c r="V1203" s="290"/>
      <c r="W1203" s="290"/>
      <c r="X1203" s="290"/>
      <c r="Y1203" s="290"/>
      <c r="Z1203" s="290"/>
    </row>
    <row r="1204">
      <c r="A1204" s="335" t="str">
        <f t="shared" ref="A1204:B1204" si="1059">A44</f>
        <v>BNA-10</v>
      </c>
      <c r="B1204" s="349" t="str">
        <f t="shared" si="1059"/>
        <v>Topo Chico</v>
      </c>
      <c r="C1204" s="325">
        <v>4.0</v>
      </c>
      <c r="D1204" s="352">
        <f t="shared" si="1025"/>
        <v>15</v>
      </c>
      <c r="E1204" s="312">
        <f t="shared" si="1026"/>
        <v>60</v>
      </c>
      <c r="F1204" s="312">
        <f>E1204*C1170</f>
        <v>1860</v>
      </c>
      <c r="G1204" s="375">
        <f t="shared" si="1027"/>
        <v>51.72413793</v>
      </c>
      <c r="H1204" s="312">
        <f t="shared" si="1028"/>
        <v>206.8965517</v>
      </c>
      <c r="I1204" s="312">
        <f>H1204*C1170</f>
        <v>6413.793103</v>
      </c>
      <c r="J1204" s="315">
        <f t="shared" si="1029"/>
        <v>0.29</v>
      </c>
      <c r="K1204" s="282"/>
      <c r="L1204" s="282"/>
      <c r="M1204" s="384"/>
      <c r="N1204" s="282"/>
      <c r="O1204" s="282"/>
      <c r="P1204" s="290"/>
      <c r="Q1204" s="290"/>
      <c r="R1204" s="290"/>
      <c r="S1204" s="290"/>
      <c r="T1204" s="290"/>
      <c r="U1204" s="290"/>
      <c r="V1204" s="290"/>
      <c r="W1204" s="290"/>
      <c r="X1204" s="290"/>
      <c r="Y1204" s="290"/>
      <c r="Z1204" s="290"/>
    </row>
    <row r="1205">
      <c r="A1205" s="335" t="str">
        <f t="shared" ref="A1205:B1205" si="1060">A45</f>
        <v>BAL-21</v>
      </c>
      <c r="B1205" s="349" t="str">
        <f t="shared" si="1060"/>
        <v>Vino del mes rango 300$</v>
      </c>
      <c r="C1205" s="350">
        <f>18/$C$1170</f>
        <v>0.5806451613</v>
      </c>
      <c r="D1205" s="352">
        <f t="shared" si="1025"/>
        <v>300</v>
      </c>
      <c r="E1205" s="312">
        <f t="shared" si="1026"/>
        <v>174.1935484</v>
      </c>
      <c r="F1205" s="312">
        <f>E1205*C1170</f>
        <v>5400</v>
      </c>
      <c r="G1205" s="375">
        <f t="shared" si="1027"/>
        <v>1206.896552</v>
      </c>
      <c r="H1205" s="312">
        <f t="shared" si="1028"/>
        <v>700.7786429</v>
      </c>
      <c r="I1205" s="312">
        <f>H1205*C1170</f>
        <v>21724.13793</v>
      </c>
      <c r="J1205" s="315">
        <f t="shared" si="1029"/>
        <v>0.2485714286</v>
      </c>
      <c r="K1205" s="282"/>
      <c r="L1205" s="282"/>
      <c r="M1205" s="384"/>
      <c r="N1205" s="282"/>
      <c r="O1205" s="282"/>
      <c r="P1205" s="331"/>
      <c r="Q1205" s="331"/>
      <c r="R1205" s="331"/>
      <c r="S1205" s="331"/>
      <c r="T1205" s="331"/>
      <c r="U1205" s="331"/>
      <c r="V1205" s="331"/>
      <c r="W1205" s="331"/>
      <c r="X1205" s="331"/>
      <c r="Y1205" s="331"/>
      <c r="Z1205" s="331"/>
    </row>
    <row r="1206">
      <c r="A1206" s="335" t="str">
        <f t="shared" ref="A1206:B1206" si="1061">A46</f>
        <v>BAL-22</v>
      </c>
      <c r="B1206" s="349" t="str">
        <f t="shared" si="1061"/>
        <v>Vino del mes rango 400$</v>
      </c>
      <c r="C1206" s="350">
        <f>14/$C$1170</f>
        <v>0.4516129032</v>
      </c>
      <c r="D1206" s="352">
        <f t="shared" si="1025"/>
        <v>400</v>
      </c>
      <c r="E1206" s="312">
        <f t="shared" si="1026"/>
        <v>180.6451613</v>
      </c>
      <c r="F1206" s="312">
        <f>E1206*C1170</f>
        <v>5600</v>
      </c>
      <c r="G1206" s="375">
        <f t="shared" si="1027"/>
        <v>1379.310345</v>
      </c>
      <c r="H1206" s="312">
        <f t="shared" si="1028"/>
        <v>622.9143493</v>
      </c>
      <c r="I1206" s="312">
        <f>H1206*C1170</f>
        <v>19310.34483</v>
      </c>
      <c r="J1206" s="315">
        <f t="shared" si="1029"/>
        <v>0.29</v>
      </c>
      <c r="K1206" s="282"/>
      <c r="L1206" s="282"/>
      <c r="M1206" s="384"/>
      <c r="N1206" s="282"/>
      <c r="O1206" s="282"/>
      <c r="P1206" s="290"/>
      <c r="Q1206" s="290"/>
      <c r="R1206" s="290"/>
      <c r="S1206" s="290"/>
      <c r="T1206" s="290"/>
      <c r="U1206" s="290"/>
      <c r="V1206" s="290"/>
      <c r="W1206" s="290"/>
      <c r="X1206" s="290"/>
      <c r="Y1206" s="290"/>
      <c r="Z1206" s="290"/>
    </row>
    <row r="1207">
      <c r="A1207" s="335" t="str">
        <f t="shared" ref="A1207:B1207" si="1062">A47</f>
        <v>BAL-23</v>
      </c>
      <c r="B1207" s="349" t="str">
        <f t="shared" si="1062"/>
        <v>Vino del mes rango 600$</v>
      </c>
      <c r="C1207" s="350">
        <f>20/$C$1170</f>
        <v>0.6451612903</v>
      </c>
      <c r="D1207" s="352">
        <f t="shared" si="1025"/>
        <v>600</v>
      </c>
      <c r="E1207" s="312">
        <f t="shared" si="1026"/>
        <v>387.0967742</v>
      </c>
      <c r="F1207" s="312">
        <f>E1207*C1170</f>
        <v>12000</v>
      </c>
      <c r="G1207" s="375">
        <f t="shared" si="1027"/>
        <v>1853.448276</v>
      </c>
      <c r="H1207" s="312">
        <f t="shared" si="1028"/>
        <v>1195.773081</v>
      </c>
      <c r="I1207" s="312">
        <f>H1207*C1170</f>
        <v>37068.96552</v>
      </c>
      <c r="J1207" s="315">
        <f t="shared" si="1029"/>
        <v>0.3237209302</v>
      </c>
      <c r="K1207" s="282"/>
      <c r="L1207" s="282"/>
      <c r="M1207" s="384"/>
      <c r="N1207" s="282"/>
      <c r="O1207" s="282"/>
      <c r="P1207" s="290"/>
      <c r="Q1207" s="290"/>
      <c r="R1207" s="290"/>
      <c r="S1207" s="290"/>
      <c r="T1207" s="290"/>
      <c r="U1207" s="290"/>
      <c r="V1207" s="290"/>
      <c r="W1207" s="290"/>
      <c r="X1207" s="290"/>
      <c r="Y1207" s="290"/>
      <c r="Z1207" s="290"/>
    </row>
    <row r="1208">
      <c r="A1208" s="335" t="str">
        <f t="shared" ref="A1208:B1208" si="1063">A48</f>
        <v>BAL-24</v>
      </c>
      <c r="B1208" s="349" t="str">
        <f t="shared" si="1063"/>
        <v>Cerveza del mes </v>
      </c>
      <c r="C1208" s="350">
        <f>29/$C$1170</f>
        <v>0.935483871</v>
      </c>
      <c r="D1208" s="352">
        <f t="shared" si="1025"/>
        <v>25</v>
      </c>
      <c r="E1208" s="312">
        <f t="shared" si="1026"/>
        <v>23.38709677</v>
      </c>
      <c r="F1208" s="312">
        <f>E1208*C1170</f>
        <v>725</v>
      </c>
      <c r="G1208" s="375">
        <f t="shared" si="1027"/>
        <v>94.82758621</v>
      </c>
      <c r="H1208" s="312">
        <f t="shared" si="1028"/>
        <v>88.70967742</v>
      </c>
      <c r="I1208" s="312">
        <f>H1208*C1170</f>
        <v>2750</v>
      </c>
      <c r="J1208" s="315">
        <f t="shared" si="1029"/>
        <v>0.2636363636</v>
      </c>
      <c r="K1208" s="282"/>
      <c r="L1208" s="282"/>
      <c r="M1208" s="384"/>
      <c r="N1208" s="282"/>
      <c r="O1208" s="282"/>
      <c r="P1208" s="290"/>
      <c r="Q1208" s="290"/>
      <c r="R1208" s="290"/>
      <c r="S1208" s="290"/>
      <c r="T1208" s="290"/>
      <c r="U1208" s="290"/>
      <c r="V1208" s="290"/>
      <c r="W1208" s="290"/>
      <c r="X1208" s="290"/>
      <c r="Y1208" s="290"/>
      <c r="Z1208" s="290"/>
    </row>
    <row r="1209">
      <c r="A1209" s="335" t="str">
        <f t="shared" ref="A1209:B1209" si="1064">A49</f>
        <v/>
      </c>
      <c r="B1209" s="349" t="str">
        <f t="shared" si="1064"/>
        <v/>
      </c>
      <c r="C1209" s="350"/>
      <c r="D1209" s="352" t="str">
        <f t="shared" si="1025"/>
        <v/>
      </c>
      <c r="E1209" s="312">
        <f t="shared" si="1026"/>
        <v>0</v>
      </c>
      <c r="F1209" s="312">
        <f>E1209*C1170</f>
        <v>0</v>
      </c>
      <c r="G1209" s="375">
        <f t="shared" si="1027"/>
        <v>0</v>
      </c>
      <c r="H1209" s="312">
        <f t="shared" si="1028"/>
        <v>0</v>
      </c>
      <c r="I1209" s="312">
        <f>H1209*C1170</f>
        <v>0</v>
      </c>
      <c r="J1209" s="315" t="str">
        <f t="shared" si="1029"/>
        <v>#DIV/0!</v>
      </c>
      <c r="K1209" s="282"/>
      <c r="L1209" s="282"/>
      <c r="M1209" s="384"/>
      <c r="N1209" s="282"/>
      <c r="O1209" s="282"/>
      <c r="P1209" s="290"/>
      <c r="Q1209" s="290"/>
      <c r="R1209" s="290"/>
      <c r="S1209" s="290"/>
      <c r="T1209" s="290"/>
      <c r="U1209" s="290"/>
      <c r="V1209" s="290"/>
      <c r="W1209" s="290"/>
      <c r="X1209" s="290"/>
      <c r="Y1209" s="290"/>
      <c r="Z1209" s="290"/>
    </row>
    <row r="1210">
      <c r="A1210" s="335" t="str">
        <f t="shared" ref="A1210:B1210" si="1065">A50</f>
        <v/>
      </c>
      <c r="B1210" s="349" t="str">
        <f t="shared" si="1065"/>
        <v/>
      </c>
      <c r="C1210" s="350"/>
      <c r="D1210" s="352" t="str">
        <f t="shared" si="1025"/>
        <v/>
      </c>
      <c r="E1210" s="312">
        <f t="shared" si="1026"/>
        <v>0</v>
      </c>
      <c r="F1210" s="312">
        <f>E1210*C1170</f>
        <v>0</v>
      </c>
      <c r="G1210" s="375">
        <f t="shared" si="1027"/>
        <v>0</v>
      </c>
      <c r="H1210" s="312">
        <f t="shared" si="1028"/>
        <v>0</v>
      </c>
      <c r="I1210" s="312">
        <f>H1210*C1170</f>
        <v>0</v>
      </c>
      <c r="J1210" s="315" t="str">
        <f t="shared" si="1029"/>
        <v>#DIV/0!</v>
      </c>
      <c r="K1210" s="282"/>
      <c r="L1210" s="282"/>
      <c r="M1210" s="384"/>
      <c r="N1210" s="282"/>
      <c r="O1210" s="282"/>
      <c r="P1210" s="290"/>
      <c r="Q1210" s="290"/>
      <c r="R1210" s="290"/>
      <c r="S1210" s="290"/>
      <c r="T1210" s="290"/>
      <c r="U1210" s="290"/>
      <c r="V1210" s="290"/>
      <c r="W1210" s="290"/>
      <c r="X1210" s="290"/>
      <c r="Y1210" s="290"/>
      <c r="Z1210" s="290"/>
    </row>
    <row r="1211">
      <c r="A1211" s="335" t="str">
        <f t="shared" ref="A1211:B1211" si="1066">A51</f>
        <v/>
      </c>
      <c r="B1211" s="349" t="str">
        <f t="shared" si="1066"/>
        <v/>
      </c>
      <c r="C1211" s="350"/>
      <c r="D1211" s="352" t="str">
        <f t="shared" si="1025"/>
        <v/>
      </c>
      <c r="E1211" s="312">
        <f t="shared" si="1026"/>
        <v>0</v>
      </c>
      <c r="F1211" s="312">
        <f>E1211*C1170</f>
        <v>0</v>
      </c>
      <c r="G1211" s="375">
        <f t="shared" si="1027"/>
        <v>0</v>
      </c>
      <c r="H1211" s="312">
        <f t="shared" si="1028"/>
        <v>0</v>
      </c>
      <c r="I1211" s="312">
        <f>H1211*C1170</f>
        <v>0</v>
      </c>
      <c r="J1211" s="315" t="str">
        <f t="shared" si="1029"/>
        <v>#DIV/0!</v>
      </c>
      <c r="K1211" s="282"/>
      <c r="L1211" s="282"/>
      <c r="M1211" s="384"/>
      <c r="N1211" s="282"/>
      <c r="O1211" s="282"/>
      <c r="P1211" s="290"/>
      <c r="Q1211" s="290"/>
      <c r="R1211" s="290"/>
      <c r="S1211" s="290"/>
      <c r="T1211" s="290"/>
      <c r="U1211" s="290"/>
      <c r="V1211" s="290"/>
      <c r="W1211" s="290"/>
      <c r="X1211" s="290"/>
      <c r="Y1211" s="290"/>
      <c r="Z1211" s="290"/>
    </row>
    <row r="1212">
      <c r="A1212" s="335" t="str">
        <f t="shared" ref="A1212:B1212" si="1067">A52</f>
        <v/>
      </c>
      <c r="B1212" s="349" t="str">
        <f t="shared" si="1067"/>
        <v/>
      </c>
      <c r="C1212" s="350"/>
      <c r="D1212" s="352" t="str">
        <f t="shared" si="1025"/>
        <v/>
      </c>
      <c r="E1212" s="312">
        <f t="shared" si="1026"/>
        <v>0</v>
      </c>
      <c r="F1212" s="312">
        <f>E1212*C1170</f>
        <v>0</v>
      </c>
      <c r="G1212" s="375">
        <f t="shared" si="1027"/>
        <v>0</v>
      </c>
      <c r="H1212" s="312">
        <f t="shared" si="1028"/>
        <v>0</v>
      </c>
      <c r="I1212" s="312">
        <f>H1212*C1170</f>
        <v>0</v>
      </c>
      <c r="J1212" s="315" t="str">
        <f t="shared" si="1029"/>
        <v>#DIV/0!</v>
      </c>
      <c r="K1212" s="282"/>
      <c r="L1212" s="282"/>
      <c r="M1212" s="384"/>
      <c r="N1212" s="282"/>
      <c r="O1212" s="282"/>
      <c r="P1212" s="290"/>
      <c r="Q1212" s="290"/>
      <c r="R1212" s="290"/>
      <c r="S1212" s="290"/>
      <c r="T1212" s="290"/>
      <c r="U1212" s="290"/>
      <c r="V1212" s="290"/>
      <c r="W1212" s="290"/>
      <c r="X1212" s="290"/>
      <c r="Y1212" s="290"/>
      <c r="Z1212" s="290"/>
    </row>
    <row r="1213">
      <c r="A1213" s="335" t="str">
        <f t="shared" ref="A1213:D1213" si="1068">A53</f>
        <v/>
      </c>
      <c r="B1213" s="349" t="str">
        <f t="shared" si="1068"/>
        <v/>
      </c>
      <c r="C1213" s="350" t="str">
        <f t="shared" si="1068"/>
        <v/>
      </c>
      <c r="D1213" s="352" t="str">
        <f t="shared" si="1068"/>
        <v/>
      </c>
      <c r="E1213" s="312">
        <f t="shared" si="1026"/>
        <v>0</v>
      </c>
      <c r="F1213" s="312">
        <f>E1213*C1170</f>
        <v>0</v>
      </c>
      <c r="G1213" s="375">
        <f t="shared" si="1027"/>
        <v>0</v>
      </c>
      <c r="H1213" s="312">
        <f t="shared" si="1028"/>
        <v>0</v>
      </c>
      <c r="I1213" s="312">
        <f>H1213*C1170</f>
        <v>0</v>
      </c>
      <c r="J1213" s="315" t="str">
        <f t="shared" si="1029"/>
        <v>#DIV/0!</v>
      </c>
      <c r="K1213" s="282"/>
      <c r="L1213" s="282"/>
      <c r="M1213" s="384"/>
      <c r="N1213" s="282"/>
      <c r="O1213" s="282"/>
      <c r="P1213" s="290"/>
      <c r="Q1213" s="290"/>
      <c r="R1213" s="290"/>
      <c r="S1213" s="290"/>
      <c r="T1213" s="290"/>
      <c r="U1213" s="290"/>
      <c r="V1213" s="290"/>
      <c r="W1213" s="290"/>
      <c r="X1213" s="290"/>
      <c r="Y1213" s="290"/>
      <c r="Z1213" s="290"/>
    </row>
    <row r="1214">
      <c r="A1214" s="335" t="str">
        <f t="shared" ref="A1214:D1214" si="1069">A54</f>
        <v/>
      </c>
      <c r="B1214" s="349" t="str">
        <f t="shared" si="1069"/>
        <v/>
      </c>
      <c r="C1214" s="350" t="str">
        <f t="shared" si="1069"/>
        <v/>
      </c>
      <c r="D1214" s="352" t="str">
        <f t="shared" si="1069"/>
        <v/>
      </c>
      <c r="E1214" s="312">
        <f t="shared" si="1026"/>
        <v>0</v>
      </c>
      <c r="F1214" s="312">
        <f>E1214*C1170</f>
        <v>0</v>
      </c>
      <c r="G1214" s="375">
        <f t="shared" si="1027"/>
        <v>0</v>
      </c>
      <c r="H1214" s="312">
        <f t="shared" si="1028"/>
        <v>0</v>
      </c>
      <c r="I1214" s="312">
        <f>H1214*C1170</f>
        <v>0</v>
      </c>
      <c r="J1214" s="315" t="str">
        <f t="shared" si="1029"/>
        <v>#DIV/0!</v>
      </c>
      <c r="K1214" s="282"/>
      <c r="L1214" s="282"/>
      <c r="M1214" s="384"/>
      <c r="N1214" s="282"/>
      <c r="O1214" s="282"/>
      <c r="P1214" s="290"/>
      <c r="Q1214" s="290"/>
      <c r="R1214" s="290"/>
      <c r="S1214" s="290"/>
      <c r="T1214" s="290"/>
      <c r="U1214" s="290"/>
      <c r="V1214" s="290"/>
      <c r="W1214" s="290"/>
      <c r="X1214" s="290"/>
      <c r="Y1214" s="290"/>
      <c r="Z1214" s="290"/>
    </row>
    <row r="1215">
      <c r="A1215" s="335" t="str">
        <f t="shared" ref="A1215:D1215" si="1070">A55</f>
        <v/>
      </c>
      <c r="B1215" s="349" t="str">
        <f t="shared" si="1070"/>
        <v/>
      </c>
      <c r="C1215" s="350" t="str">
        <f t="shared" si="1070"/>
        <v/>
      </c>
      <c r="D1215" s="352" t="str">
        <f t="shared" si="1070"/>
        <v/>
      </c>
      <c r="E1215" s="312">
        <f t="shared" si="1026"/>
        <v>0</v>
      </c>
      <c r="F1215" s="312">
        <f>E1215*C1170</f>
        <v>0</v>
      </c>
      <c r="G1215" s="375">
        <f t="shared" si="1027"/>
        <v>0</v>
      </c>
      <c r="H1215" s="312">
        <f t="shared" si="1028"/>
        <v>0</v>
      </c>
      <c r="I1215" s="312">
        <f>H1215*C1170</f>
        <v>0</v>
      </c>
      <c r="J1215" s="315" t="str">
        <f t="shared" si="1029"/>
        <v>#DIV/0!</v>
      </c>
      <c r="K1215" s="282"/>
      <c r="L1215" s="282"/>
      <c r="M1215" s="384"/>
      <c r="N1215" s="282"/>
      <c r="O1215" s="282"/>
      <c r="P1215" s="290"/>
      <c r="Q1215" s="290"/>
      <c r="R1215" s="290"/>
      <c r="S1215" s="290"/>
      <c r="T1215" s="290"/>
      <c r="U1215" s="290"/>
      <c r="V1215" s="290"/>
      <c r="W1215" s="290"/>
      <c r="X1215" s="290"/>
      <c r="Y1215" s="290"/>
      <c r="Z1215" s="290"/>
    </row>
    <row r="1216">
      <c r="A1216" s="335" t="str">
        <f t="shared" ref="A1216:D1216" si="1071">A56</f>
        <v/>
      </c>
      <c r="B1216" s="349" t="str">
        <f t="shared" si="1071"/>
        <v/>
      </c>
      <c r="C1216" s="350" t="str">
        <f t="shared" si="1071"/>
        <v/>
      </c>
      <c r="D1216" s="352" t="str">
        <f t="shared" si="1071"/>
        <v/>
      </c>
      <c r="E1216" s="312">
        <f t="shared" si="1026"/>
        <v>0</v>
      </c>
      <c r="F1216" s="312">
        <f>E1216*C1170</f>
        <v>0</v>
      </c>
      <c r="G1216" s="375">
        <f t="shared" si="1027"/>
        <v>0</v>
      </c>
      <c r="H1216" s="312">
        <f t="shared" si="1028"/>
        <v>0</v>
      </c>
      <c r="I1216" s="312">
        <f>H1216*C1170</f>
        <v>0</v>
      </c>
      <c r="J1216" s="315" t="str">
        <f t="shared" si="1029"/>
        <v>#DIV/0!</v>
      </c>
      <c r="K1216" s="282"/>
      <c r="L1216" s="282"/>
      <c r="M1216" s="384"/>
      <c r="N1216" s="282"/>
      <c r="O1216" s="282"/>
      <c r="P1216" s="290"/>
      <c r="Q1216" s="290"/>
      <c r="R1216" s="290"/>
      <c r="S1216" s="290"/>
      <c r="T1216" s="290"/>
      <c r="U1216" s="290"/>
      <c r="V1216" s="290"/>
      <c r="W1216" s="290"/>
      <c r="X1216" s="290"/>
      <c r="Y1216" s="290"/>
      <c r="Z1216" s="290"/>
    </row>
    <row r="1217">
      <c r="A1217" s="335" t="str">
        <f t="shared" ref="A1217:D1217" si="1072">A57</f>
        <v/>
      </c>
      <c r="B1217" s="349" t="str">
        <f t="shared" si="1072"/>
        <v/>
      </c>
      <c r="C1217" s="350" t="str">
        <f t="shared" si="1072"/>
        <v/>
      </c>
      <c r="D1217" s="352" t="str">
        <f t="shared" si="1072"/>
        <v/>
      </c>
      <c r="E1217" s="312">
        <f t="shared" si="1026"/>
        <v>0</v>
      </c>
      <c r="F1217" s="312">
        <f>E1217*C1170</f>
        <v>0</v>
      </c>
      <c r="G1217" s="375">
        <f t="shared" si="1027"/>
        <v>0</v>
      </c>
      <c r="H1217" s="312">
        <f t="shared" si="1028"/>
        <v>0</v>
      </c>
      <c r="I1217" s="312">
        <f>H1217*C1170</f>
        <v>0</v>
      </c>
      <c r="J1217" s="315" t="str">
        <f t="shared" si="1029"/>
        <v>#DIV/0!</v>
      </c>
      <c r="K1217" s="282"/>
      <c r="L1217" s="282"/>
      <c r="M1217" s="384"/>
      <c r="N1217" s="282"/>
      <c r="O1217" s="282"/>
      <c r="P1217" s="290"/>
      <c r="Q1217" s="290"/>
      <c r="R1217" s="290"/>
      <c r="S1217" s="290"/>
      <c r="T1217" s="290"/>
      <c r="U1217" s="290"/>
      <c r="V1217" s="290"/>
      <c r="W1217" s="290"/>
      <c r="X1217" s="290"/>
      <c r="Y1217" s="290"/>
      <c r="Z1217" s="290"/>
    </row>
    <row r="1218">
      <c r="A1218" s="344"/>
      <c r="B1218" s="345" t="s">
        <v>938</v>
      </c>
      <c r="C1218" s="346">
        <f>SUM(C1175:C1217)</f>
        <v>57.90645161</v>
      </c>
      <c r="D1218" s="346"/>
      <c r="E1218" s="347">
        <f t="shared" ref="E1218:F1218" si="1073">SUM(E1175:E1217)</f>
        <v>3022.16129</v>
      </c>
      <c r="F1218" s="347">
        <f t="shared" si="1073"/>
        <v>93687</v>
      </c>
      <c r="G1218" s="346"/>
      <c r="H1218" s="347">
        <f t="shared" ref="H1218:I1218" si="1074">SUM(H1175:H1217)</f>
        <v>12053.5317</v>
      </c>
      <c r="I1218" s="347">
        <f t="shared" si="1074"/>
        <v>373659.4828</v>
      </c>
      <c r="J1218" s="348">
        <f t="shared" si="1029"/>
        <v>0.2507282816</v>
      </c>
      <c r="K1218" s="282"/>
      <c r="L1218" s="282"/>
      <c r="M1218" s="384"/>
      <c r="N1218" s="282"/>
      <c r="O1218" s="282"/>
      <c r="P1218" s="290"/>
      <c r="Q1218" s="290"/>
      <c r="R1218" s="290"/>
      <c r="S1218" s="290"/>
      <c r="T1218" s="290"/>
      <c r="U1218" s="290"/>
      <c r="V1218" s="290"/>
      <c r="W1218" s="290"/>
      <c r="X1218" s="290"/>
      <c r="Y1218" s="290"/>
      <c r="Z1218" s="290"/>
    </row>
    <row r="1219">
      <c r="A1219" s="335" t="str">
        <f t="shared" ref="A1219:B1219" si="1075">A59</f>
        <v>COP-01</v>
      </c>
      <c r="B1219" s="335" t="str">
        <f t="shared" si="1075"/>
        <v>Damana 5</v>
      </c>
      <c r="C1219" s="323">
        <v>2.0</v>
      </c>
      <c r="D1219" s="428">
        <f t="shared" ref="D1219:D1246" si="1077">D59</f>
        <v>36.6</v>
      </c>
      <c r="E1219" s="312">
        <f t="shared" ref="E1219:E1259" si="1078">D1219*C1219</f>
        <v>73.2</v>
      </c>
      <c r="F1219" s="312">
        <f>E1219*C1170</f>
        <v>2269.2</v>
      </c>
      <c r="G1219" s="375">
        <f t="shared" ref="G1219:G1246" si="1079">G59</f>
        <v>189.6551724</v>
      </c>
      <c r="H1219" s="312">
        <f t="shared" ref="H1219:H1259" si="1080">G1219*C1219</f>
        <v>379.3103448</v>
      </c>
      <c r="I1219" s="312">
        <f>H1219*C1170</f>
        <v>11758.62069</v>
      </c>
      <c r="J1219" s="315">
        <f t="shared" si="1029"/>
        <v>0.1929818182</v>
      </c>
      <c r="K1219" s="282"/>
      <c r="L1219" s="282"/>
      <c r="M1219" s="384"/>
      <c r="N1219" s="282"/>
      <c r="O1219" s="282"/>
      <c r="P1219" s="331"/>
      <c r="Q1219" s="331"/>
      <c r="R1219" s="331"/>
      <c r="S1219" s="331"/>
      <c r="T1219" s="331"/>
      <c r="U1219" s="331"/>
      <c r="V1219" s="331"/>
      <c r="W1219" s="331"/>
      <c r="X1219" s="331"/>
      <c r="Y1219" s="331"/>
      <c r="Z1219" s="331"/>
    </row>
    <row r="1220">
      <c r="A1220" s="335" t="str">
        <f t="shared" ref="A1220:B1220" si="1076">A60</f>
        <v>COP-02</v>
      </c>
      <c r="B1220" s="335" t="str">
        <f t="shared" si="1076"/>
        <v>Matua</v>
      </c>
      <c r="C1220" s="323">
        <v>3.0</v>
      </c>
      <c r="D1220" s="428">
        <f t="shared" si="1077"/>
        <v>55</v>
      </c>
      <c r="E1220" s="312">
        <f t="shared" si="1078"/>
        <v>165</v>
      </c>
      <c r="F1220" s="312">
        <f>E1220*C1170</f>
        <v>5115</v>
      </c>
      <c r="G1220" s="375">
        <f t="shared" si="1079"/>
        <v>206.8965517</v>
      </c>
      <c r="H1220" s="312">
        <f t="shared" si="1080"/>
        <v>620.6896552</v>
      </c>
      <c r="I1220" s="312">
        <f>H1220*C1170</f>
        <v>19241.37931</v>
      </c>
      <c r="J1220" s="315">
        <f t="shared" si="1029"/>
        <v>0.2658333333</v>
      </c>
      <c r="K1220" s="282"/>
      <c r="L1220" s="282"/>
      <c r="M1220" s="384"/>
      <c r="N1220" s="282"/>
      <c r="O1220" s="282"/>
      <c r="P1220" s="290"/>
      <c r="Q1220" s="290"/>
      <c r="R1220" s="290"/>
      <c r="S1220" s="290"/>
      <c r="T1220" s="290"/>
      <c r="U1220" s="290"/>
      <c r="V1220" s="290"/>
      <c r="W1220" s="290"/>
      <c r="X1220" s="290"/>
      <c r="Y1220" s="290"/>
      <c r="Z1220" s="290"/>
    </row>
    <row r="1221">
      <c r="A1221" s="335" t="str">
        <f t="shared" ref="A1221:B1221" si="1081">A61</f>
        <v>COP-03</v>
      </c>
      <c r="B1221" s="335" t="str">
        <f t="shared" si="1081"/>
        <v>Kris Pinot girgio</v>
      </c>
      <c r="C1221" s="323">
        <v>1.0</v>
      </c>
      <c r="D1221" s="428">
        <f t="shared" si="1077"/>
        <v>46.6</v>
      </c>
      <c r="E1221" s="312">
        <f t="shared" si="1078"/>
        <v>46.6</v>
      </c>
      <c r="F1221" s="312">
        <f>E1221*C1170</f>
        <v>1444.6</v>
      </c>
      <c r="G1221" s="375">
        <f t="shared" si="1079"/>
        <v>189.6551724</v>
      </c>
      <c r="H1221" s="312">
        <f t="shared" si="1080"/>
        <v>189.6551724</v>
      </c>
      <c r="I1221" s="312">
        <f>H1221*C1170</f>
        <v>5879.310345</v>
      </c>
      <c r="J1221" s="315">
        <f t="shared" si="1029"/>
        <v>0.2457090909</v>
      </c>
      <c r="K1221" s="282"/>
      <c r="L1221" s="282"/>
      <c r="M1221" s="384"/>
      <c r="N1221" s="282"/>
      <c r="O1221" s="282"/>
      <c r="P1221" s="290"/>
      <c r="Q1221" s="290"/>
      <c r="R1221" s="290"/>
      <c r="S1221" s="290"/>
      <c r="T1221" s="290"/>
      <c r="U1221" s="290"/>
      <c r="V1221" s="290"/>
      <c r="W1221" s="290"/>
      <c r="X1221" s="290"/>
      <c r="Y1221" s="290"/>
      <c r="Z1221" s="290"/>
    </row>
    <row r="1222">
      <c r="A1222" s="335" t="str">
        <f t="shared" ref="A1222:B1222" si="1082">A62</f>
        <v>COP-04</v>
      </c>
      <c r="B1222" s="335" t="str">
        <f t="shared" si="1082"/>
        <v>Ginebra (Mínimo)</v>
      </c>
      <c r="C1222" s="335">
        <f t="shared" ref="C1222:C1225" si="1084">10/$C$1170</f>
        <v>0.3225806452</v>
      </c>
      <c r="D1222" s="428">
        <f t="shared" si="1077"/>
        <v>19.66666667</v>
      </c>
      <c r="E1222" s="312">
        <f t="shared" si="1078"/>
        <v>6.344086022</v>
      </c>
      <c r="F1222" s="312">
        <f>E1222*C1170</f>
        <v>196.6666667</v>
      </c>
      <c r="G1222" s="375">
        <f t="shared" si="1079"/>
        <v>125</v>
      </c>
      <c r="H1222" s="312">
        <f t="shared" si="1080"/>
        <v>40.32258065</v>
      </c>
      <c r="I1222" s="312">
        <f>H1222*C1170</f>
        <v>1250</v>
      </c>
      <c r="J1222" s="315">
        <f t="shared" si="1029"/>
        <v>0.1573333333</v>
      </c>
      <c r="K1222" s="282"/>
      <c r="L1222" s="282"/>
      <c r="M1222" s="384"/>
      <c r="N1222" s="282"/>
      <c r="O1222" s="282"/>
      <c r="P1222" s="290"/>
      <c r="Q1222" s="290"/>
      <c r="R1222" s="290"/>
      <c r="S1222" s="290"/>
      <c r="T1222" s="290"/>
      <c r="U1222" s="290"/>
      <c r="V1222" s="290"/>
      <c r="W1222" s="290"/>
      <c r="X1222" s="290"/>
      <c r="Y1222" s="290"/>
      <c r="Z1222" s="290"/>
    </row>
    <row r="1223">
      <c r="A1223" s="335" t="str">
        <f t="shared" ref="A1223:B1223" si="1083">A63</f>
        <v>COP-05</v>
      </c>
      <c r="B1223" s="335" t="str">
        <f t="shared" si="1083"/>
        <v>Ginebra (Máximo)</v>
      </c>
      <c r="C1223" s="335">
        <f t="shared" si="1084"/>
        <v>0.3225806452</v>
      </c>
      <c r="D1223" s="428">
        <f t="shared" si="1077"/>
        <v>57.14285714</v>
      </c>
      <c r="E1223" s="312">
        <f t="shared" si="1078"/>
        <v>18.43317972</v>
      </c>
      <c r="F1223" s="312">
        <f>E1223*C1170</f>
        <v>571.4285714</v>
      </c>
      <c r="G1223" s="375">
        <f t="shared" si="1079"/>
        <v>258.6206897</v>
      </c>
      <c r="H1223" s="312">
        <f t="shared" si="1080"/>
        <v>83.42602892</v>
      </c>
      <c r="I1223" s="312">
        <f>H1223*C1170</f>
        <v>2586.206897</v>
      </c>
      <c r="J1223" s="315">
        <f t="shared" si="1029"/>
        <v>0.220952381</v>
      </c>
      <c r="K1223" s="282"/>
      <c r="L1223" s="282"/>
      <c r="M1223" s="384"/>
      <c r="N1223" s="282"/>
      <c r="O1223" s="282"/>
      <c r="P1223" s="290"/>
      <c r="Q1223" s="290"/>
      <c r="R1223" s="290"/>
      <c r="S1223" s="290"/>
      <c r="T1223" s="290"/>
      <c r="U1223" s="290"/>
      <c r="V1223" s="290"/>
      <c r="W1223" s="290"/>
      <c r="X1223" s="290"/>
      <c r="Y1223" s="290"/>
      <c r="Z1223" s="290"/>
    </row>
    <row r="1224">
      <c r="A1224" s="335" t="str">
        <f t="shared" ref="A1224:B1224" si="1085">A64</f>
        <v>COP-06</v>
      </c>
      <c r="B1224" s="335" t="str">
        <f t="shared" si="1085"/>
        <v>Whisky (Mínimo)</v>
      </c>
      <c r="C1224" s="335">
        <f t="shared" si="1084"/>
        <v>0.3225806452</v>
      </c>
      <c r="D1224" s="428">
        <f t="shared" si="1077"/>
        <v>17</v>
      </c>
      <c r="E1224" s="312">
        <f t="shared" si="1078"/>
        <v>5.483870968</v>
      </c>
      <c r="F1224" s="312">
        <f>E1224*C1170</f>
        <v>170</v>
      </c>
      <c r="G1224" s="375">
        <f t="shared" si="1079"/>
        <v>129.3103448</v>
      </c>
      <c r="H1224" s="312">
        <f t="shared" si="1080"/>
        <v>41.71301446</v>
      </c>
      <c r="I1224" s="312">
        <f>H1224*C1170</f>
        <v>1293.103448</v>
      </c>
      <c r="J1224" s="315">
        <f t="shared" si="1029"/>
        <v>0.1314666667</v>
      </c>
      <c r="K1224" s="282"/>
      <c r="L1224" s="282"/>
      <c r="M1224" s="384"/>
      <c r="N1224" s="282"/>
      <c r="O1224" s="282"/>
      <c r="P1224" s="290"/>
      <c r="Q1224" s="290"/>
      <c r="R1224" s="290"/>
      <c r="S1224" s="290"/>
      <c r="T1224" s="290"/>
      <c r="U1224" s="290"/>
      <c r="V1224" s="290"/>
      <c r="W1224" s="290"/>
      <c r="X1224" s="290"/>
      <c r="Y1224" s="290"/>
      <c r="Z1224" s="290"/>
    </row>
    <row r="1225">
      <c r="A1225" s="335" t="str">
        <f t="shared" ref="A1225:B1225" si="1086">A65</f>
        <v>COP-07</v>
      </c>
      <c r="B1225" s="335" t="str">
        <f t="shared" si="1086"/>
        <v>Whisky (Máximo)</v>
      </c>
      <c r="C1225" s="335">
        <f t="shared" si="1084"/>
        <v>0.3225806452</v>
      </c>
      <c r="D1225" s="428">
        <f t="shared" si="1077"/>
        <v>45</v>
      </c>
      <c r="E1225" s="312">
        <f t="shared" si="1078"/>
        <v>14.51612903</v>
      </c>
      <c r="F1225" s="312">
        <f>E1225*C1170</f>
        <v>450</v>
      </c>
      <c r="G1225" s="375">
        <f t="shared" si="1079"/>
        <v>215.5172414</v>
      </c>
      <c r="H1225" s="312">
        <f t="shared" si="1080"/>
        <v>69.52169077</v>
      </c>
      <c r="I1225" s="312">
        <f>H1225*C1170</f>
        <v>2155.172414</v>
      </c>
      <c r="J1225" s="315">
        <f t="shared" si="1029"/>
        <v>0.2088</v>
      </c>
      <c r="K1225" s="282"/>
      <c r="L1225" s="282"/>
      <c r="M1225" s="384"/>
      <c r="N1225" s="282"/>
      <c r="O1225" s="282"/>
      <c r="P1225" s="290"/>
      <c r="Q1225" s="290"/>
      <c r="R1225" s="290"/>
      <c r="S1225" s="290"/>
      <c r="T1225" s="290"/>
      <c r="U1225" s="290"/>
      <c r="V1225" s="290"/>
      <c r="W1225" s="290"/>
      <c r="X1225" s="290"/>
      <c r="Y1225" s="290"/>
      <c r="Z1225" s="290"/>
    </row>
    <row r="1226">
      <c r="A1226" s="335" t="str">
        <f t="shared" ref="A1226:B1226" si="1087">A66</f>
        <v>COP-08</v>
      </c>
      <c r="B1226" s="335" t="str">
        <f t="shared" si="1087"/>
        <v>Ron (Mínimo)</v>
      </c>
      <c r="C1226" s="335">
        <f>5/$C$1170</f>
        <v>0.1612903226</v>
      </c>
      <c r="D1226" s="428">
        <f t="shared" si="1077"/>
        <v>19</v>
      </c>
      <c r="E1226" s="312">
        <f t="shared" si="1078"/>
        <v>3.064516129</v>
      </c>
      <c r="F1226" s="312">
        <f>E1226*C1170</f>
        <v>95</v>
      </c>
      <c r="G1226" s="375">
        <f t="shared" si="1079"/>
        <v>133.6206897</v>
      </c>
      <c r="H1226" s="312">
        <f t="shared" si="1080"/>
        <v>21.55172414</v>
      </c>
      <c r="I1226" s="312">
        <f>H1226*C1170</f>
        <v>668.1034483</v>
      </c>
      <c r="J1226" s="315">
        <f t="shared" si="1029"/>
        <v>0.1421935484</v>
      </c>
      <c r="K1226" s="282"/>
      <c r="L1226" s="282"/>
      <c r="M1226" s="384"/>
      <c r="N1226" s="282"/>
      <c r="O1226" s="282"/>
      <c r="P1226" s="290"/>
      <c r="Q1226" s="290"/>
      <c r="R1226" s="290"/>
      <c r="S1226" s="290"/>
      <c r="T1226" s="290"/>
      <c r="U1226" s="290"/>
      <c r="V1226" s="290"/>
      <c r="W1226" s="290"/>
      <c r="X1226" s="290"/>
      <c r="Y1226" s="290"/>
      <c r="Z1226" s="290"/>
    </row>
    <row r="1227">
      <c r="A1227" s="335" t="str">
        <f t="shared" ref="A1227:B1227" si="1088">A67</f>
        <v>COP-09</v>
      </c>
      <c r="B1227" s="335" t="str">
        <f t="shared" si="1088"/>
        <v>Ron (Máximo)</v>
      </c>
      <c r="C1227" s="335">
        <f t="shared" ref="C1227:C1229" si="1090">10/$C$1170</f>
        <v>0.3225806452</v>
      </c>
      <c r="D1227" s="428">
        <f t="shared" si="1077"/>
        <v>40</v>
      </c>
      <c r="E1227" s="312">
        <f t="shared" si="1078"/>
        <v>12.90322581</v>
      </c>
      <c r="F1227" s="312">
        <f>E1227*C1170</f>
        <v>400</v>
      </c>
      <c r="G1227" s="375">
        <f t="shared" si="1079"/>
        <v>206.8965517</v>
      </c>
      <c r="H1227" s="312">
        <f t="shared" si="1080"/>
        <v>66.74082314</v>
      </c>
      <c r="I1227" s="312">
        <f>H1227*C1170</f>
        <v>2068.965517</v>
      </c>
      <c r="J1227" s="315">
        <f t="shared" si="1029"/>
        <v>0.1933333333</v>
      </c>
      <c r="K1227" s="282"/>
      <c r="L1227" s="282"/>
      <c r="M1227" s="384"/>
      <c r="N1227" s="282"/>
      <c r="O1227" s="282"/>
      <c r="P1227" s="290"/>
      <c r="Q1227" s="290"/>
      <c r="R1227" s="290"/>
      <c r="S1227" s="290"/>
      <c r="T1227" s="290"/>
      <c r="U1227" s="290"/>
      <c r="V1227" s="290"/>
      <c r="W1227" s="290"/>
      <c r="X1227" s="290"/>
      <c r="Y1227" s="290"/>
      <c r="Z1227" s="290"/>
    </row>
    <row r="1228">
      <c r="A1228" s="335" t="str">
        <f t="shared" ref="A1228:B1228" si="1089">A68</f>
        <v>COP-10</v>
      </c>
      <c r="B1228" s="335" t="str">
        <f t="shared" si="1089"/>
        <v>Tequila (Mínimo)</v>
      </c>
      <c r="C1228" s="335">
        <f t="shared" si="1090"/>
        <v>0.3225806452</v>
      </c>
      <c r="D1228" s="428">
        <f t="shared" si="1077"/>
        <v>15</v>
      </c>
      <c r="E1228" s="312">
        <f t="shared" si="1078"/>
        <v>4.838709677</v>
      </c>
      <c r="F1228" s="312">
        <f>E1228*C1170</f>
        <v>150</v>
      </c>
      <c r="G1228" s="375">
        <f t="shared" si="1079"/>
        <v>116.3793103</v>
      </c>
      <c r="H1228" s="312">
        <f t="shared" si="1080"/>
        <v>37.54171301</v>
      </c>
      <c r="I1228" s="312">
        <f>H1228*C1170</f>
        <v>1163.793103</v>
      </c>
      <c r="J1228" s="315">
        <f t="shared" si="1029"/>
        <v>0.1288888889</v>
      </c>
      <c r="K1228" s="282"/>
      <c r="L1228" s="282"/>
      <c r="M1228" s="384"/>
      <c r="N1228" s="282"/>
      <c r="O1228" s="282"/>
      <c r="P1228" s="290"/>
      <c r="Q1228" s="290"/>
      <c r="R1228" s="290"/>
      <c r="S1228" s="290"/>
      <c r="T1228" s="290"/>
      <c r="U1228" s="290"/>
      <c r="V1228" s="290"/>
      <c r="W1228" s="290"/>
      <c r="X1228" s="290"/>
      <c r="Y1228" s="290"/>
      <c r="Z1228" s="290"/>
    </row>
    <row r="1229">
      <c r="A1229" s="335" t="str">
        <f t="shared" ref="A1229:B1229" si="1091">A69</f>
        <v>COP-11</v>
      </c>
      <c r="B1229" s="335" t="str">
        <f t="shared" si="1091"/>
        <v>Tequila (Máximo)</v>
      </c>
      <c r="C1229" s="335">
        <f t="shared" si="1090"/>
        <v>0.3225806452</v>
      </c>
      <c r="D1229" s="428">
        <f t="shared" si="1077"/>
        <v>35</v>
      </c>
      <c r="E1229" s="312">
        <f t="shared" si="1078"/>
        <v>11.29032258</v>
      </c>
      <c r="F1229" s="312">
        <f>E1229*C1170</f>
        <v>350</v>
      </c>
      <c r="G1229" s="375">
        <f t="shared" si="1079"/>
        <v>172.4137931</v>
      </c>
      <c r="H1229" s="312">
        <f t="shared" si="1080"/>
        <v>55.61735261</v>
      </c>
      <c r="I1229" s="312">
        <f>H1229*C1170</f>
        <v>1724.137931</v>
      </c>
      <c r="J1229" s="315">
        <f t="shared" si="1029"/>
        <v>0.203</v>
      </c>
      <c r="K1229" s="282"/>
      <c r="L1229" s="282"/>
      <c r="M1229" s="384"/>
      <c r="N1229" s="282"/>
      <c r="O1229" s="282"/>
      <c r="P1229" s="290"/>
      <c r="Q1229" s="290"/>
      <c r="R1229" s="290"/>
      <c r="S1229" s="290"/>
      <c r="T1229" s="290"/>
      <c r="U1229" s="290"/>
      <c r="V1229" s="290"/>
      <c r="W1229" s="290"/>
      <c r="X1229" s="290"/>
      <c r="Y1229" s="290"/>
      <c r="Z1229" s="290"/>
    </row>
    <row r="1230">
      <c r="A1230" s="335" t="str">
        <f t="shared" ref="A1230:B1230" si="1092">A70</f>
        <v>COP-12</v>
      </c>
      <c r="B1230" s="335" t="str">
        <f t="shared" si="1092"/>
        <v>Mezcal (Mínimo)</v>
      </c>
      <c r="C1230" s="335">
        <f>5/$C$1170</f>
        <v>0.1612903226</v>
      </c>
      <c r="D1230" s="428">
        <f t="shared" si="1077"/>
        <v>20</v>
      </c>
      <c r="E1230" s="312">
        <f t="shared" si="1078"/>
        <v>3.225806452</v>
      </c>
      <c r="F1230" s="312">
        <f>E1230*C1170</f>
        <v>100</v>
      </c>
      <c r="G1230" s="375">
        <f t="shared" si="1079"/>
        <v>146.5517241</v>
      </c>
      <c r="H1230" s="312">
        <f t="shared" si="1080"/>
        <v>23.63737486</v>
      </c>
      <c r="I1230" s="312">
        <f>H1230*C1170</f>
        <v>732.7586207</v>
      </c>
      <c r="J1230" s="315">
        <f t="shared" si="1029"/>
        <v>0.1364705882</v>
      </c>
      <c r="K1230" s="282"/>
      <c r="L1230" s="282"/>
      <c r="M1230" s="384"/>
      <c r="N1230" s="282"/>
      <c r="O1230" s="282"/>
      <c r="P1230" s="290"/>
      <c r="Q1230" s="290"/>
      <c r="R1230" s="290"/>
      <c r="S1230" s="290"/>
      <c r="T1230" s="290"/>
      <c r="U1230" s="290"/>
      <c r="V1230" s="290"/>
      <c r="W1230" s="290"/>
      <c r="X1230" s="290"/>
      <c r="Y1230" s="290"/>
      <c r="Z1230" s="290"/>
    </row>
    <row r="1231">
      <c r="A1231" s="335" t="str">
        <f t="shared" ref="A1231:B1231" si="1093">A71</f>
        <v>COP-13</v>
      </c>
      <c r="B1231" s="335" t="str">
        <f t="shared" si="1093"/>
        <v>Mezcal (Máximo)</v>
      </c>
      <c r="C1231" s="335">
        <f>1/$C$1170</f>
        <v>0.03225806452</v>
      </c>
      <c r="D1231" s="428">
        <f t="shared" si="1077"/>
        <v>60</v>
      </c>
      <c r="E1231" s="312">
        <f t="shared" si="1078"/>
        <v>1.935483871</v>
      </c>
      <c r="F1231" s="312">
        <f>E1231*C1170</f>
        <v>60</v>
      </c>
      <c r="G1231" s="375">
        <f t="shared" si="1079"/>
        <v>275.862069</v>
      </c>
      <c r="H1231" s="312">
        <f t="shared" si="1080"/>
        <v>8.898776418</v>
      </c>
      <c r="I1231" s="312">
        <f>H1231*C1170</f>
        <v>275.862069</v>
      </c>
      <c r="J1231" s="315">
        <f t="shared" si="1029"/>
        <v>0.2175</v>
      </c>
      <c r="K1231" s="282"/>
      <c r="L1231" s="282"/>
      <c r="M1231" s="384"/>
      <c r="N1231" s="282"/>
      <c r="O1231" s="282"/>
      <c r="P1231" s="290"/>
      <c r="Q1231" s="290"/>
      <c r="R1231" s="290"/>
      <c r="S1231" s="290"/>
      <c r="T1231" s="290"/>
      <c r="U1231" s="290"/>
      <c r="V1231" s="290"/>
      <c r="W1231" s="290"/>
      <c r="X1231" s="290"/>
      <c r="Y1231" s="290"/>
      <c r="Z1231" s="290"/>
    </row>
    <row r="1232">
      <c r="A1232" s="335" t="str">
        <f t="shared" ref="A1232:B1232" si="1094">A72</f>
        <v>COP-14</v>
      </c>
      <c r="B1232" s="335" t="str">
        <f t="shared" si="1094"/>
        <v>Vodka (Mínimo)</v>
      </c>
      <c r="C1232" s="335">
        <f>10/$C$1170</f>
        <v>0.3225806452</v>
      </c>
      <c r="D1232" s="428">
        <f t="shared" si="1077"/>
        <v>12</v>
      </c>
      <c r="E1232" s="312">
        <f t="shared" si="1078"/>
        <v>3.870967742</v>
      </c>
      <c r="F1232" s="312">
        <f>E1232*C1170</f>
        <v>120</v>
      </c>
      <c r="G1232" s="375">
        <f t="shared" si="1079"/>
        <v>129.3103448</v>
      </c>
      <c r="H1232" s="312">
        <f t="shared" si="1080"/>
        <v>41.71301446</v>
      </c>
      <c r="I1232" s="312">
        <f>H1232*C1170</f>
        <v>1293.103448</v>
      </c>
      <c r="J1232" s="315">
        <f t="shared" si="1029"/>
        <v>0.0928</v>
      </c>
      <c r="K1232" s="282"/>
      <c r="L1232" s="282"/>
      <c r="M1232" s="384"/>
      <c r="N1232" s="282"/>
      <c r="O1232" s="282"/>
      <c r="P1232" s="290"/>
      <c r="Q1232" s="290"/>
      <c r="R1232" s="290"/>
      <c r="S1232" s="290"/>
      <c r="T1232" s="290"/>
      <c r="U1232" s="290"/>
      <c r="V1232" s="290"/>
      <c r="W1232" s="290"/>
      <c r="X1232" s="290"/>
      <c r="Y1232" s="290"/>
      <c r="Z1232" s="290"/>
    </row>
    <row r="1233">
      <c r="A1233" s="335" t="str">
        <f t="shared" ref="A1233:B1233" si="1095">A73</f>
        <v>COP-15</v>
      </c>
      <c r="B1233" s="335" t="str">
        <f t="shared" si="1095"/>
        <v>Vodka (Máximo)</v>
      </c>
      <c r="C1233" s="335">
        <f>1/$C$1170</f>
        <v>0.03225806452</v>
      </c>
      <c r="D1233" s="428">
        <f t="shared" si="1077"/>
        <v>40</v>
      </c>
      <c r="E1233" s="312">
        <f t="shared" si="1078"/>
        <v>1.290322581</v>
      </c>
      <c r="F1233" s="312">
        <f>E1233*C1170</f>
        <v>40</v>
      </c>
      <c r="G1233" s="375">
        <f t="shared" si="1079"/>
        <v>202.5862069</v>
      </c>
      <c r="H1233" s="312">
        <f t="shared" si="1080"/>
        <v>6.535038932</v>
      </c>
      <c r="I1233" s="312">
        <f>H1233*C1170</f>
        <v>202.5862069</v>
      </c>
      <c r="J1233" s="315">
        <f t="shared" si="1029"/>
        <v>0.1974468085</v>
      </c>
      <c r="K1233" s="282"/>
      <c r="L1233" s="282"/>
      <c r="M1233" s="384"/>
      <c r="N1233" s="282"/>
      <c r="O1233" s="282"/>
      <c r="P1233" s="290"/>
      <c r="Q1233" s="290"/>
      <c r="R1233" s="290"/>
      <c r="S1233" s="290"/>
      <c r="T1233" s="290"/>
      <c r="U1233" s="290"/>
      <c r="V1233" s="290"/>
      <c r="W1233" s="290"/>
      <c r="X1233" s="290"/>
      <c r="Y1233" s="290"/>
      <c r="Z1233" s="290"/>
    </row>
    <row r="1234">
      <c r="A1234" s="335" t="str">
        <f t="shared" ref="A1234:B1234" si="1096">A74</f>
        <v/>
      </c>
      <c r="B1234" s="335" t="str">
        <f t="shared" si="1096"/>
        <v/>
      </c>
      <c r="C1234" s="335"/>
      <c r="D1234" s="428" t="str">
        <f t="shared" si="1077"/>
        <v/>
      </c>
      <c r="E1234" s="312">
        <f t="shared" si="1078"/>
        <v>0</v>
      </c>
      <c r="F1234" s="312">
        <f>E1234*C1170</f>
        <v>0</v>
      </c>
      <c r="G1234" s="375">
        <f t="shared" si="1079"/>
        <v>0</v>
      </c>
      <c r="H1234" s="312">
        <f t="shared" si="1080"/>
        <v>0</v>
      </c>
      <c r="I1234" s="312">
        <f>H1234*C1170</f>
        <v>0</v>
      </c>
      <c r="J1234" s="315" t="str">
        <f t="shared" si="1029"/>
        <v>#DIV/0!</v>
      </c>
      <c r="K1234" s="282"/>
      <c r="L1234" s="282"/>
      <c r="M1234" s="384"/>
      <c r="N1234" s="282"/>
      <c r="O1234" s="282"/>
      <c r="P1234" s="331"/>
      <c r="Q1234" s="331"/>
      <c r="R1234" s="331"/>
      <c r="S1234" s="331"/>
      <c r="T1234" s="331"/>
      <c r="U1234" s="331"/>
      <c r="V1234" s="331"/>
      <c r="W1234" s="331"/>
      <c r="X1234" s="331"/>
      <c r="Y1234" s="331"/>
      <c r="Z1234" s="331"/>
    </row>
    <row r="1235">
      <c r="A1235" s="335" t="str">
        <f t="shared" ref="A1235:B1235" si="1097">A75</f>
        <v/>
      </c>
      <c r="B1235" s="335" t="str">
        <f t="shared" si="1097"/>
        <v/>
      </c>
      <c r="C1235" s="335"/>
      <c r="D1235" s="428" t="str">
        <f t="shared" si="1077"/>
        <v/>
      </c>
      <c r="E1235" s="312">
        <f t="shared" si="1078"/>
        <v>0</v>
      </c>
      <c r="F1235" s="312">
        <f>E1235*C1170</f>
        <v>0</v>
      </c>
      <c r="G1235" s="375">
        <f t="shared" si="1079"/>
        <v>0</v>
      </c>
      <c r="H1235" s="312">
        <f t="shared" si="1080"/>
        <v>0</v>
      </c>
      <c r="I1235" s="312">
        <f>H1235*C1170</f>
        <v>0</v>
      </c>
      <c r="J1235" s="315" t="str">
        <f t="shared" si="1029"/>
        <v>#DIV/0!</v>
      </c>
      <c r="K1235" s="282"/>
      <c r="L1235" s="282"/>
      <c r="M1235" s="384"/>
      <c r="N1235" s="282"/>
      <c r="O1235" s="282"/>
      <c r="P1235" s="290"/>
      <c r="Q1235" s="290"/>
      <c r="R1235" s="290"/>
      <c r="S1235" s="290"/>
      <c r="T1235" s="290"/>
      <c r="U1235" s="290"/>
      <c r="V1235" s="290"/>
      <c r="W1235" s="290"/>
      <c r="X1235" s="290"/>
      <c r="Y1235" s="290"/>
      <c r="Z1235" s="290"/>
    </row>
    <row r="1236">
      <c r="A1236" s="335" t="str">
        <f t="shared" ref="A1236:B1236" si="1098">A76</f>
        <v/>
      </c>
      <c r="B1236" s="335" t="str">
        <f t="shared" si="1098"/>
        <v/>
      </c>
      <c r="C1236" s="335"/>
      <c r="D1236" s="428" t="str">
        <f t="shared" si="1077"/>
        <v/>
      </c>
      <c r="E1236" s="312">
        <f t="shared" si="1078"/>
        <v>0</v>
      </c>
      <c r="F1236" s="312">
        <f>E1236*C1170</f>
        <v>0</v>
      </c>
      <c r="G1236" s="375">
        <f t="shared" si="1079"/>
        <v>0</v>
      </c>
      <c r="H1236" s="312">
        <f t="shared" si="1080"/>
        <v>0</v>
      </c>
      <c r="I1236" s="312">
        <f>H1236*C1170</f>
        <v>0</v>
      </c>
      <c r="J1236" s="315" t="str">
        <f t="shared" si="1029"/>
        <v>#DIV/0!</v>
      </c>
      <c r="K1236" s="282"/>
      <c r="L1236" s="282"/>
      <c r="M1236" s="384"/>
      <c r="N1236" s="282"/>
      <c r="O1236" s="282"/>
      <c r="P1236" s="290"/>
      <c r="Q1236" s="290"/>
      <c r="R1236" s="290"/>
      <c r="S1236" s="290"/>
      <c r="T1236" s="290"/>
      <c r="U1236" s="290"/>
      <c r="V1236" s="290"/>
      <c r="W1236" s="290"/>
      <c r="X1236" s="290"/>
      <c r="Y1236" s="290"/>
      <c r="Z1236" s="290"/>
    </row>
    <row r="1237">
      <c r="A1237" s="335" t="str">
        <f t="shared" ref="A1237:B1237" si="1099">A77</f>
        <v/>
      </c>
      <c r="B1237" s="335" t="str">
        <f t="shared" si="1099"/>
        <v/>
      </c>
      <c r="C1237" s="335"/>
      <c r="D1237" s="428" t="str">
        <f t="shared" si="1077"/>
        <v/>
      </c>
      <c r="E1237" s="312">
        <f t="shared" si="1078"/>
        <v>0</v>
      </c>
      <c r="F1237" s="312">
        <f>E1237*C1170</f>
        <v>0</v>
      </c>
      <c r="G1237" s="375">
        <f t="shared" si="1079"/>
        <v>0</v>
      </c>
      <c r="H1237" s="312">
        <f t="shared" si="1080"/>
        <v>0</v>
      </c>
      <c r="I1237" s="312">
        <f>H1237*C1170</f>
        <v>0</v>
      </c>
      <c r="J1237" s="315" t="str">
        <f t="shared" si="1029"/>
        <v>#DIV/0!</v>
      </c>
      <c r="K1237" s="282"/>
      <c r="L1237" s="282"/>
      <c r="M1237" s="384"/>
      <c r="N1237" s="282"/>
      <c r="O1237" s="282"/>
      <c r="P1237" s="290"/>
      <c r="Q1237" s="290"/>
      <c r="R1237" s="290"/>
      <c r="S1237" s="290"/>
      <c r="T1237" s="290"/>
      <c r="U1237" s="290"/>
      <c r="V1237" s="290"/>
      <c r="W1237" s="290"/>
      <c r="X1237" s="290"/>
      <c r="Y1237" s="290"/>
      <c r="Z1237" s="290"/>
    </row>
    <row r="1238">
      <c r="A1238" s="335" t="str">
        <f t="shared" ref="A1238:B1238" si="1100">A78</f>
        <v/>
      </c>
      <c r="B1238" s="335" t="str">
        <f t="shared" si="1100"/>
        <v/>
      </c>
      <c r="C1238" s="335"/>
      <c r="D1238" s="428" t="str">
        <f t="shared" si="1077"/>
        <v/>
      </c>
      <c r="E1238" s="312">
        <f t="shared" si="1078"/>
        <v>0</v>
      </c>
      <c r="F1238" s="312">
        <f>E1238*C1170</f>
        <v>0</v>
      </c>
      <c r="G1238" s="375">
        <f t="shared" si="1079"/>
        <v>0</v>
      </c>
      <c r="H1238" s="312">
        <f t="shared" si="1080"/>
        <v>0</v>
      </c>
      <c r="I1238" s="312">
        <f>H1238*C1170</f>
        <v>0</v>
      </c>
      <c r="J1238" s="315" t="str">
        <f t="shared" si="1029"/>
        <v>#DIV/0!</v>
      </c>
      <c r="K1238" s="282"/>
      <c r="L1238" s="282"/>
      <c r="M1238" s="384"/>
      <c r="N1238" s="282"/>
      <c r="O1238" s="282"/>
      <c r="P1238" s="290"/>
      <c r="Q1238" s="290"/>
      <c r="R1238" s="290"/>
      <c r="S1238" s="290"/>
      <c r="T1238" s="290"/>
      <c r="U1238" s="290"/>
      <c r="V1238" s="290"/>
      <c r="W1238" s="290"/>
      <c r="X1238" s="290"/>
      <c r="Y1238" s="290"/>
      <c r="Z1238" s="290"/>
    </row>
    <row r="1239">
      <c r="A1239" s="335" t="str">
        <f t="shared" ref="A1239:B1239" si="1101">A79</f>
        <v/>
      </c>
      <c r="B1239" s="335" t="str">
        <f t="shared" si="1101"/>
        <v/>
      </c>
      <c r="C1239" s="335"/>
      <c r="D1239" s="428" t="str">
        <f t="shared" si="1077"/>
        <v/>
      </c>
      <c r="E1239" s="312">
        <f t="shared" si="1078"/>
        <v>0</v>
      </c>
      <c r="F1239" s="312">
        <f>E1239*C1170</f>
        <v>0</v>
      </c>
      <c r="G1239" s="375">
        <f t="shared" si="1079"/>
        <v>0</v>
      </c>
      <c r="H1239" s="312">
        <f t="shared" si="1080"/>
        <v>0</v>
      </c>
      <c r="I1239" s="312">
        <f>H1239*C1170</f>
        <v>0</v>
      </c>
      <c r="J1239" s="315" t="str">
        <f t="shared" si="1029"/>
        <v>#DIV/0!</v>
      </c>
      <c r="K1239" s="282"/>
      <c r="L1239" s="282"/>
      <c r="M1239" s="384"/>
      <c r="N1239" s="282"/>
      <c r="O1239" s="282"/>
      <c r="P1239" s="290"/>
      <c r="Q1239" s="290"/>
      <c r="R1239" s="290"/>
      <c r="S1239" s="290"/>
      <c r="T1239" s="290"/>
      <c r="U1239" s="290"/>
      <c r="V1239" s="290"/>
      <c r="W1239" s="290"/>
      <c r="X1239" s="290"/>
      <c r="Y1239" s="290"/>
      <c r="Z1239" s="290"/>
    </row>
    <row r="1240">
      <c r="A1240" s="335" t="str">
        <f t="shared" ref="A1240:B1240" si="1102">A80</f>
        <v/>
      </c>
      <c r="B1240" s="335" t="str">
        <f t="shared" si="1102"/>
        <v/>
      </c>
      <c r="C1240" s="335"/>
      <c r="D1240" s="428" t="str">
        <f t="shared" si="1077"/>
        <v/>
      </c>
      <c r="E1240" s="312">
        <f t="shared" si="1078"/>
        <v>0</v>
      </c>
      <c r="F1240" s="312">
        <f>E1240*C1170</f>
        <v>0</v>
      </c>
      <c r="G1240" s="375">
        <f t="shared" si="1079"/>
        <v>0</v>
      </c>
      <c r="H1240" s="312">
        <f t="shared" si="1080"/>
        <v>0</v>
      </c>
      <c r="I1240" s="312">
        <f>H1240*C1170</f>
        <v>0</v>
      </c>
      <c r="J1240" s="315" t="str">
        <f t="shared" si="1029"/>
        <v>#DIV/0!</v>
      </c>
      <c r="K1240" s="282"/>
      <c r="L1240" s="282"/>
      <c r="M1240" s="384"/>
      <c r="N1240" s="282"/>
      <c r="O1240" s="282"/>
      <c r="P1240" s="290"/>
      <c r="Q1240" s="290"/>
      <c r="R1240" s="290"/>
      <c r="S1240" s="290"/>
      <c r="T1240" s="290"/>
      <c r="U1240" s="290"/>
      <c r="V1240" s="290"/>
      <c r="W1240" s="290"/>
      <c r="X1240" s="290"/>
      <c r="Y1240" s="290"/>
      <c r="Z1240" s="290"/>
    </row>
    <row r="1241">
      <c r="A1241" s="335" t="str">
        <f t="shared" ref="A1241:B1241" si="1103">A81</f>
        <v/>
      </c>
      <c r="B1241" s="335" t="str">
        <f t="shared" si="1103"/>
        <v/>
      </c>
      <c r="C1241" s="335"/>
      <c r="D1241" s="428" t="str">
        <f t="shared" si="1077"/>
        <v/>
      </c>
      <c r="E1241" s="312">
        <f t="shared" si="1078"/>
        <v>0</v>
      </c>
      <c r="F1241" s="312">
        <f>E1241*C1170</f>
        <v>0</v>
      </c>
      <c r="G1241" s="375">
        <f t="shared" si="1079"/>
        <v>0</v>
      </c>
      <c r="H1241" s="312">
        <f t="shared" si="1080"/>
        <v>0</v>
      </c>
      <c r="I1241" s="312">
        <f>H1241*C1170</f>
        <v>0</v>
      </c>
      <c r="J1241" s="315" t="str">
        <f t="shared" si="1029"/>
        <v>#DIV/0!</v>
      </c>
      <c r="K1241" s="282"/>
      <c r="L1241" s="282"/>
      <c r="M1241" s="384"/>
      <c r="N1241" s="282"/>
      <c r="O1241" s="282"/>
      <c r="P1241" s="290"/>
      <c r="Q1241" s="290"/>
      <c r="R1241" s="290"/>
      <c r="S1241" s="290"/>
      <c r="T1241" s="290"/>
      <c r="U1241" s="290"/>
      <c r="V1241" s="290"/>
      <c r="W1241" s="290"/>
      <c r="X1241" s="290"/>
      <c r="Y1241" s="290"/>
      <c r="Z1241" s="290"/>
    </row>
    <row r="1242">
      <c r="A1242" s="335" t="str">
        <f t="shared" ref="A1242:B1242" si="1104">A82</f>
        <v/>
      </c>
      <c r="B1242" s="335" t="str">
        <f t="shared" si="1104"/>
        <v/>
      </c>
      <c r="C1242" s="335"/>
      <c r="D1242" s="428" t="str">
        <f t="shared" si="1077"/>
        <v/>
      </c>
      <c r="E1242" s="312">
        <f t="shared" si="1078"/>
        <v>0</v>
      </c>
      <c r="F1242" s="312">
        <f>E1242*C1170</f>
        <v>0</v>
      </c>
      <c r="G1242" s="375">
        <f t="shared" si="1079"/>
        <v>0</v>
      </c>
      <c r="H1242" s="312">
        <f t="shared" si="1080"/>
        <v>0</v>
      </c>
      <c r="I1242" s="312">
        <f>H1242*C1170</f>
        <v>0</v>
      </c>
      <c r="J1242" s="315" t="str">
        <f t="shared" si="1029"/>
        <v>#DIV/0!</v>
      </c>
      <c r="K1242" s="282"/>
      <c r="L1242" s="282"/>
      <c r="M1242" s="384"/>
      <c r="N1242" s="282"/>
      <c r="O1242" s="282"/>
      <c r="P1242" s="290"/>
      <c r="Q1242" s="290"/>
      <c r="R1242" s="290"/>
      <c r="S1242" s="290"/>
      <c r="T1242" s="290"/>
      <c r="U1242" s="290"/>
      <c r="V1242" s="290"/>
      <c r="W1242" s="290"/>
      <c r="X1242" s="290"/>
      <c r="Y1242" s="290"/>
      <c r="Z1242" s="290"/>
    </row>
    <row r="1243">
      <c r="A1243" s="335" t="str">
        <f t="shared" ref="A1243:B1243" si="1105">A83</f>
        <v/>
      </c>
      <c r="B1243" s="335" t="str">
        <f t="shared" si="1105"/>
        <v/>
      </c>
      <c r="C1243" s="335"/>
      <c r="D1243" s="428" t="str">
        <f t="shared" si="1077"/>
        <v/>
      </c>
      <c r="E1243" s="312">
        <f t="shared" si="1078"/>
        <v>0</v>
      </c>
      <c r="F1243" s="312">
        <f>E1243*C1170</f>
        <v>0</v>
      </c>
      <c r="G1243" s="375">
        <f t="shared" si="1079"/>
        <v>0</v>
      </c>
      <c r="H1243" s="312">
        <f t="shared" si="1080"/>
        <v>0</v>
      </c>
      <c r="I1243" s="312">
        <f>H1243*C1170</f>
        <v>0</v>
      </c>
      <c r="J1243" s="315" t="str">
        <f t="shared" si="1029"/>
        <v>#DIV/0!</v>
      </c>
      <c r="K1243" s="282"/>
      <c r="L1243" s="282"/>
      <c r="M1243" s="384"/>
      <c r="N1243" s="282"/>
      <c r="O1243" s="282"/>
      <c r="P1243" s="290"/>
      <c r="Q1243" s="290"/>
      <c r="R1243" s="290"/>
      <c r="S1243" s="290"/>
      <c r="T1243" s="290"/>
      <c r="U1243" s="290"/>
      <c r="V1243" s="290"/>
      <c r="W1243" s="290"/>
      <c r="X1243" s="290"/>
      <c r="Y1243" s="290"/>
      <c r="Z1243" s="290"/>
    </row>
    <row r="1244">
      <c r="A1244" s="335" t="str">
        <f t="shared" ref="A1244:B1244" si="1106">A84</f>
        <v/>
      </c>
      <c r="B1244" s="335" t="str">
        <f t="shared" si="1106"/>
        <v/>
      </c>
      <c r="C1244" s="335"/>
      <c r="D1244" s="428" t="str">
        <f t="shared" si="1077"/>
        <v/>
      </c>
      <c r="E1244" s="312">
        <f t="shared" si="1078"/>
        <v>0</v>
      </c>
      <c r="F1244" s="312">
        <f>E1244*C1170</f>
        <v>0</v>
      </c>
      <c r="G1244" s="375">
        <f t="shared" si="1079"/>
        <v>0</v>
      </c>
      <c r="H1244" s="312">
        <f t="shared" si="1080"/>
        <v>0</v>
      </c>
      <c r="I1244" s="312">
        <f>H1244*C1170</f>
        <v>0</v>
      </c>
      <c r="J1244" s="315" t="str">
        <f t="shared" si="1029"/>
        <v>#DIV/0!</v>
      </c>
      <c r="K1244" s="282"/>
      <c r="L1244" s="282"/>
      <c r="M1244" s="384"/>
      <c r="N1244" s="282"/>
      <c r="O1244" s="282"/>
      <c r="P1244" s="290"/>
      <c r="Q1244" s="290"/>
      <c r="R1244" s="290"/>
      <c r="S1244" s="290"/>
      <c r="T1244" s="290"/>
      <c r="U1244" s="290"/>
      <c r="V1244" s="290"/>
      <c r="W1244" s="290"/>
      <c r="X1244" s="290"/>
      <c r="Y1244" s="290"/>
      <c r="Z1244" s="290"/>
    </row>
    <row r="1245">
      <c r="A1245" s="335" t="str">
        <f t="shared" ref="A1245:B1245" si="1107">A85</f>
        <v/>
      </c>
      <c r="B1245" s="335" t="str">
        <f t="shared" si="1107"/>
        <v/>
      </c>
      <c r="C1245" s="335"/>
      <c r="D1245" s="428" t="str">
        <f t="shared" si="1077"/>
        <v/>
      </c>
      <c r="E1245" s="312">
        <f t="shared" si="1078"/>
        <v>0</v>
      </c>
      <c r="F1245" s="312">
        <f>E1245*C1170</f>
        <v>0</v>
      </c>
      <c r="G1245" s="375">
        <f t="shared" si="1079"/>
        <v>0</v>
      </c>
      <c r="H1245" s="312">
        <f t="shared" si="1080"/>
        <v>0</v>
      </c>
      <c r="I1245" s="312">
        <f>H1245*C1170</f>
        <v>0</v>
      </c>
      <c r="J1245" s="315" t="str">
        <f t="shared" si="1029"/>
        <v>#DIV/0!</v>
      </c>
      <c r="K1245" s="282"/>
      <c r="L1245" s="282"/>
      <c r="M1245" s="384"/>
      <c r="N1245" s="282"/>
      <c r="O1245" s="282"/>
      <c r="P1245" s="290"/>
      <c r="Q1245" s="290"/>
      <c r="R1245" s="290"/>
      <c r="S1245" s="290"/>
      <c r="T1245" s="290"/>
      <c r="U1245" s="290"/>
      <c r="V1245" s="290"/>
      <c r="W1245" s="290"/>
      <c r="X1245" s="290"/>
      <c r="Y1245" s="290"/>
      <c r="Z1245" s="290"/>
    </row>
    <row r="1246">
      <c r="A1246" s="335" t="str">
        <f t="shared" ref="A1246:B1246" si="1108">A86</f>
        <v/>
      </c>
      <c r="B1246" s="335" t="str">
        <f t="shared" si="1108"/>
        <v/>
      </c>
      <c r="C1246" s="335"/>
      <c r="D1246" s="428" t="str">
        <f t="shared" si="1077"/>
        <v/>
      </c>
      <c r="E1246" s="312">
        <f t="shared" si="1078"/>
        <v>0</v>
      </c>
      <c r="F1246" s="312">
        <f>E1246*C1170</f>
        <v>0</v>
      </c>
      <c r="G1246" s="375">
        <f t="shared" si="1079"/>
        <v>0</v>
      </c>
      <c r="H1246" s="312">
        <f t="shared" si="1080"/>
        <v>0</v>
      </c>
      <c r="I1246" s="312">
        <f>H1246*C1170</f>
        <v>0</v>
      </c>
      <c r="J1246" s="315" t="str">
        <f t="shared" si="1029"/>
        <v>#DIV/0!</v>
      </c>
      <c r="K1246" s="282"/>
      <c r="L1246" s="282"/>
      <c r="M1246" s="384"/>
      <c r="N1246" s="282"/>
      <c r="O1246" s="282"/>
      <c r="P1246" s="290"/>
      <c r="Q1246" s="290"/>
      <c r="R1246" s="290"/>
      <c r="S1246" s="290"/>
      <c r="T1246" s="290"/>
      <c r="U1246" s="290"/>
      <c r="V1246" s="290"/>
      <c r="W1246" s="290"/>
      <c r="X1246" s="290"/>
      <c r="Y1246" s="290"/>
      <c r="Z1246" s="290"/>
    </row>
    <row r="1247">
      <c r="A1247" s="337"/>
      <c r="B1247" s="338"/>
      <c r="C1247" s="339"/>
      <c r="D1247" s="336"/>
      <c r="E1247" s="312">
        <f t="shared" si="1078"/>
        <v>0</v>
      </c>
      <c r="F1247" s="312">
        <f>E1247*C1170</f>
        <v>0</v>
      </c>
      <c r="G1247" s="372"/>
      <c r="H1247" s="312">
        <f t="shared" si="1080"/>
        <v>0</v>
      </c>
      <c r="I1247" s="312">
        <f>H1247*C1170</f>
        <v>0</v>
      </c>
      <c r="J1247" s="315" t="str">
        <f t="shared" si="1029"/>
        <v>#DIV/0!</v>
      </c>
      <c r="K1247" s="282"/>
      <c r="L1247" s="282"/>
      <c r="M1247" s="384"/>
      <c r="N1247" s="282"/>
      <c r="O1247" s="282"/>
      <c r="P1247" s="290"/>
      <c r="Q1247" s="290"/>
      <c r="R1247" s="290"/>
      <c r="S1247" s="290"/>
      <c r="T1247" s="290"/>
      <c r="U1247" s="290"/>
      <c r="V1247" s="290"/>
      <c r="W1247" s="290"/>
      <c r="X1247" s="290"/>
      <c r="Y1247" s="290"/>
      <c r="Z1247" s="290"/>
    </row>
    <row r="1248">
      <c r="A1248" s="341"/>
      <c r="B1248" s="338"/>
      <c r="C1248" s="342"/>
      <c r="D1248" s="343"/>
      <c r="E1248" s="312">
        <f t="shared" si="1078"/>
        <v>0</v>
      </c>
      <c r="F1248" s="312">
        <f>E1248*C1170</f>
        <v>0</v>
      </c>
      <c r="G1248" s="374"/>
      <c r="H1248" s="312">
        <f t="shared" si="1080"/>
        <v>0</v>
      </c>
      <c r="I1248" s="312">
        <f>H1248*C1170</f>
        <v>0</v>
      </c>
      <c r="J1248" s="315" t="str">
        <f t="shared" si="1029"/>
        <v>#DIV/0!</v>
      </c>
      <c r="K1248" s="282"/>
      <c r="L1248" s="282"/>
      <c r="M1248" s="384"/>
      <c r="N1248" s="282"/>
      <c r="O1248" s="282"/>
      <c r="P1248" s="290"/>
      <c r="Q1248" s="290"/>
      <c r="R1248" s="290"/>
      <c r="S1248" s="290"/>
      <c r="T1248" s="290"/>
      <c r="U1248" s="290"/>
      <c r="V1248" s="290"/>
      <c r="W1248" s="290"/>
      <c r="X1248" s="290"/>
      <c r="Y1248" s="290"/>
      <c r="Z1248" s="290"/>
    </row>
    <row r="1249">
      <c r="A1249" s="335"/>
      <c r="B1249" s="349"/>
      <c r="C1249" s="350"/>
      <c r="D1249" s="352"/>
      <c r="E1249" s="312">
        <f t="shared" si="1078"/>
        <v>0</v>
      </c>
      <c r="F1249" s="312">
        <f>E1249*C1170</f>
        <v>0</v>
      </c>
      <c r="G1249" s="375"/>
      <c r="H1249" s="312">
        <f t="shared" si="1080"/>
        <v>0</v>
      </c>
      <c r="I1249" s="312">
        <f>H1249*C1170</f>
        <v>0</v>
      </c>
      <c r="J1249" s="315" t="str">
        <f t="shared" si="1029"/>
        <v>#DIV/0!</v>
      </c>
      <c r="K1249" s="282"/>
      <c r="L1249" s="282"/>
      <c r="M1249" s="384"/>
      <c r="N1249" s="282"/>
      <c r="O1249" s="282"/>
      <c r="P1249" s="331"/>
      <c r="Q1249" s="331"/>
      <c r="R1249" s="331"/>
      <c r="S1249" s="331"/>
      <c r="T1249" s="331"/>
      <c r="U1249" s="331"/>
      <c r="V1249" s="331"/>
      <c r="W1249" s="331"/>
      <c r="X1249" s="331"/>
      <c r="Y1249" s="331"/>
      <c r="Z1249" s="331"/>
    </row>
    <row r="1250">
      <c r="A1250" s="335"/>
      <c r="B1250" s="349"/>
      <c r="C1250" s="339"/>
      <c r="D1250" s="336"/>
      <c r="E1250" s="312">
        <f t="shared" si="1078"/>
        <v>0</v>
      </c>
      <c r="F1250" s="312">
        <f>E1250*C1170</f>
        <v>0</v>
      </c>
      <c r="G1250" s="372"/>
      <c r="H1250" s="312">
        <f t="shared" si="1080"/>
        <v>0</v>
      </c>
      <c r="I1250" s="312">
        <f>H1250*C1170</f>
        <v>0</v>
      </c>
      <c r="J1250" s="315" t="str">
        <f t="shared" si="1029"/>
        <v>#DIV/0!</v>
      </c>
      <c r="K1250" s="282"/>
      <c r="L1250" s="282"/>
      <c r="M1250" s="384"/>
      <c r="N1250" s="282"/>
      <c r="O1250" s="282"/>
      <c r="P1250" s="290"/>
      <c r="Q1250" s="290"/>
      <c r="R1250" s="290"/>
      <c r="S1250" s="290"/>
      <c r="T1250" s="290"/>
      <c r="U1250" s="290"/>
      <c r="V1250" s="290"/>
      <c r="W1250" s="290"/>
      <c r="X1250" s="290"/>
      <c r="Y1250" s="290"/>
      <c r="Z1250" s="290"/>
    </row>
    <row r="1251">
      <c r="A1251" s="335"/>
      <c r="B1251" s="354"/>
      <c r="C1251" s="339"/>
      <c r="D1251" s="336"/>
      <c r="E1251" s="312">
        <f t="shared" si="1078"/>
        <v>0</v>
      </c>
      <c r="F1251" s="312">
        <f>E1251*C1170</f>
        <v>0</v>
      </c>
      <c r="G1251" s="372"/>
      <c r="H1251" s="312">
        <f t="shared" si="1080"/>
        <v>0</v>
      </c>
      <c r="I1251" s="312">
        <f>H1251*C1170</f>
        <v>0</v>
      </c>
      <c r="J1251" s="315" t="str">
        <f t="shared" si="1029"/>
        <v>#DIV/0!</v>
      </c>
      <c r="K1251" s="282"/>
      <c r="L1251" s="282"/>
      <c r="M1251" s="384"/>
      <c r="N1251" s="282"/>
      <c r="O1251" s="282"/>
      <c r="P1251" s="290"/>
      <c r="Q1251" s="290"/>
      <c r="R1251" s="290"/>
      <c r="S1251" s="290"/>
      <c r="T1251" s="290"/>
      <c r="U1251" s="290"/>
      <c r="V1251" s="290"/>
      <c r="W1251" s="290"/>
      <c r="X1251" s="290"/>
      <c r="Y1251" s="290"/>
      <c r="Z1251" s="290"/>
    </row>
    <row r="1252">
      <c r="A1252" s="335"/>
      <c r="B1252" s="349"/>
      <c r="C1252" s="339"/>
      <c r="D1252" s="336"/>
      <c r="E1252" s="312">
        <f t="shared" si="1078"/>
        <v>0</v>
      </c>
      <c r="F1252" s="312">
        <f>E1252*C1170</f>
        <v>0</v>
      </c>
      <c r="G1252" s="372"/>
      <c r="H1252" s="312">
        <f t="shared" si="1080"/>
        <v>0</v>
      </c>
      <c r="I1252" s="312">
        <f>H1252*C1170</f>
        <v>0</v>
      </c>
      <c r="J1252" s="315" t="str">
        <f t="shared" si="1029"/>
        <v>#DIV/0!</v>
      </c>
      <c r="K1252" s="282"/>
      <c r="L1252" s="282"/>
      <c r="M1252" s="384"/>
      <c r="N1252" s="282"/>
      <c r="O1252" s="282"/>
      <c r="P1252" s="290"/>
      <c r="Q1252" s="290"/>
      <c r="R1252" s="290"/>
      <c r="S1252" s="290"/>
      <c r="T1252" s="290"/>
      <c r="U1252" s="290"/>
      <c r="V1252" s="290"/>
      <c r="W1252" s="290"/>
      <c r="X1252" s="290"/>
      <c r="Y1252" s="290"/>
      <c r="Z1252" s="290"/>
    </row>
    <row r="1253">
      <c r="A1253" s="335"/>
      <c r="B1253" s="349"/>
      <c r="C1253" s="339"/>
      <c r="D1253" s="336"/>
      <c r="E1253" s="312">
        <f t="shared" si="1078"/>
        <v>0</v>
      </c>
      <c r="F1253" s="312">
        <f>E1253*C1170</f>
        <v>0</v>
      </c>
      <c r="G1253" s="372"/>
      <c r="H1253" s="312">
        <f t="shared" si="1080"/>
        <v>0</v>
      </c>
      <c r="I1253" s="312">
        <f>H1253*C1170</f>
        <v>0</v>
      </c>
      <c r="J1253" s="315" t="str">
        <f t="shared" si="1029"/>
        <v>#DIV/0!</v>
      </c>
      <c r="K1253" s="282"/>
      <c r="L1253" s="282"/>
      <c r="M1253" s="384"/>
      <c r="N1253" s="282"/>
      <c r="O1253" s="282"/>
      <c r="P1253" s="290"/>
      <c r="Q1253" s="290"/>
      <c r="R1253" s="290"/>
      <c r="S1253" s="290"/>
      <c r="T1253" s="290"/>
      <c r="U1253" s="290"/>
      <c r="V1253" s="290"/>
      <c r="W1253" s="290"/>
      <c r="X1253" s="290"/>
      <c r="Y1253" s="290"/>
      <c r="Z1253" s="290"/>
    </row>
    <row r="1254">
      <c r="A1254" s="335"/>
      <c r="B1254" s="349"/>
      <c r="C1254" s="339"/>
      <c r="D1254" s="336"/>
      <c r="E1254" s="312">
        <f t="shared" si="1078"/>
        <v>0</v>
      </c>
      <c r="F1254" s="312">
        <f>E1254*C1170</f>
        <v>0</v>
      </c>
      <c r="G1254" s="372"/>
      <c r="H1254" s="312">
        <f t="shared" si="1080"/>
        <v>0</v>
      </c>
      <c r="I1254" s="312">
        <f>H1254*C1170</f>
        <v>0</v>
      </c>
      <c r="J1254" s="315" t="str">
        <f t="shared" si="1029"/>
        <v>#DIV/0!</v>
      </c>
      <c r="K1254" s="282"/>
      <c r="L1254" s="282"/>
      <c r="M1254" s="384"/>
      <c r="N1254" s="282"/>
      <c r="O1254" s="282"/>
      <c r="P1254" s="290"/>
      <c r="Q1254" s="290"/>
      <c r="R1254" s="290"/>
      <c r="S1254" s="290"/>
      <c r="T1254" s="290"/>
      <c r="U1254" s="290"/>
      <c r="V1254" s="290"/>
      <c r="W1254" s="290"/>
      <c r="X1254" s="290"/>
      <c r="Y1254" s="290"/>
      <c r="Z1254" s="290"/>
    </row>
    <row r="1255">
      <c r="A1255" s="335"/>
      <c r="B1255" s="349"/>
      <c r="C1255" s="339"/>
      <c r="D1255" s="336"/>
      <c r="E1255" s="312">
        <f t="shared" si="1078"/>
        <v>0</v>
      </c>
      <c r="F1255" s="312">
        <f>E1255*C1170</f>
        <v>0</v>
      </c>
      <c r="G1255" s="372"/>
      <c r="H1255" s="312">
        <f t="shared" si="1080"/>
        <v>0</v>
      </c>
      <c r="I1255" s="312">
        <f>H1255*C1170</f>
        <v>0</v>
      </c>
      <c r="J1255" s="315" t="str">
        <f t="shared" si="1029"/>
        <v>#DIV/0!</v>
      </c>
      <c r="K1255" s="282"/>
      <c r="L1255" s="282"/>
      <c r="M1255" s="384"/>
      <c r="N1255" s="282"/>
      <c r="O1255" s="282"/>
      <c r="P1255" s="290"/>
      <c r="Q1255" s="290"/>
      <c r="R1255" s="290"/>
      <c r="S1255" s="290"/>
      <c r="T1255" s="290"/>
      <c r="U1255" s="290"/>
      <c r="V1255" s="290"/>
      <c r="W1255" s="290"/>
      <c r="X1255" s="290"/>
      <c r="Y1255" s="290"/>
      <c r="Z1255" s="290"/>
    </row>
    <row r="1256">
      <c r="A1256" s="335"/>
      <c r="B1256" s="349"/>
      <c r="C1256" s="339"/>
      <c r="D1256" s="336"/>
      <c r="E1256" s="312">
        <f t="shared" si="1078"/>
        <v>0</v>
      </c>
      <c r="F1256" s="312">
        <f>E1256*C1170</f>
        <v>0</v>
      </c>
      <c r="G1256" s="372"/>
      <c r="H1256" s="312">
        <f t="shared" si="1080"/>
        <v>0</v>
      </c>
      <c r="I1256" s="312">
        <f>H1256*C1170</f>
        <v>0</v>
      </c>
      <c r="J1256" s="315" t="str">
        <f t="shared" si="1029"/>
        <v>#DIV/0!</v>
      </c>
      <c r="K1256" s="282"/>
      <c r="L1256" s="282"/>
      <c r="M1256" s="384"/>
      <c r="N1256" s="282"/>
      <c r="O1256" s="282"/>
      <c r="P1256" s="290"/>
      <c r="Q1256" s="290"/>
      <c r="R1256" s="290"/>
      <c r="S1256" s="290"/>
      <c r="T1256" s="290"/>
      <c r="U1256" s="290"/>
      <c r="V1256" s="290"/>
      <c r="W1256" s="290"/>
      <c r="X1256" s="290"/>
      <c r="Y1256" s="290"/>
      <c r="Z1256" s="290"/>
    </row>
    <row r="1257">
      <c r="A1257" s="335"/>
      <c r="B1257" s="349"/>
      <c r="C1257" s="339"/>
      <c r="D1257" s="336"/>
      <c r="E1257" s="312">
        <f t="shared" si="1078"/>
        <v>0</v>
      </c>
      <c r="F1257" s="312">
        <f>E1257*C1170</f>
        <v>0</v>
      </c>
      <c r="G1257" s="372"/>
      <c r="H1257" s="312">
        <f t="shared" si="1080"/>
        <v>0</v>
      </c>
      <c r="I1257" s="312">
        <f>H1257*C1170</f>
        <v>0</v>
      </c>
      <c r="J1257" s="315" t="str">
        <f t="shared" si="1029"/>
        <v>#DIV/0!</v>
      </c>
      <c r="K1257" s="282"/>
      <c r="L1257" s="282"/>
      <c r="M1257" s="384"/>
      <c r="N1257" s="282"/>
      <c r="O1257" s="282"/>
      <c r="P1257" s="290"/>
      <c r="Q1257" s="290"/>
      <c r="R1257" s="290"/>
      <c r="S1257" s="290"/>
      <c r="T1257" s="290"/>
      <c r="U1257" s="290"/>
      <c r="V1257" s="290"/>
      <c r="W1257" s="290"/>
      <c r="X1257" s="290"/>
      <c r="Y1257" s="290"/>
      <c r="Z1257" s="290"/>
    </row>
    <row r="1258">
      <c r="A1258" s="335"/>
      <c r="B1258" s="349"/>
      <c r="C1258" s="339"/>
      <c r="D1258" s="336"/>
      <c r="E1258" s="312">
        <f t="shared" si="1078"/>
        <v>0</v>
      </c>
      <c r="F1258" s="312">
        <f>E1258*C1170</f>
        <v>0</v>
      </c>
      <c r="G1258" s="372"/>
      <c r="H1258" s="312">
        <f t="shared" si="1080"/>
        <v>0</v>
      </c>
      <c r="I1258" s="312">
        <f>H1258*C1170</f>
        <v>0</v>
      </c>
      <c r="J1258" s="315" t="str">
        <f t="shared" si="1029"/>
        <v>#DIV/0!</v>
      </c>
      <c r="K1258" s="282"/>
      <c r="L1258" s="282"/>
      <c r="M1258" s="384"/>
      <c r="N1258" s="282"/>
      <c r="O1258" s="282"/>
      <c r="P1258" s="290"/>
      <c r="Q1258" s="290"/>
      <c r="R1258" s="290"/>
      <c r="S1258" s="290"/>
      <c r="T1258" s="290"/>
      <c r="U1258" s="290"/>
      <c r="V1258" s="290"/>
      <c r="W1258" s="290"/>
      <c r="X1258" s="290"/>
      <c r="Y1258" s="290"/>
      <c r="Z1258" s="290"/>
    </row>
    <row r="1259">
      <c r="A1259" s="335"/>
      <c r="B1259" s="349"/>
      <c r="C1259" s="339"/>
      <c r="D1259" s="336"/>
      <c r="E1259" s="312">
        <f t="shared" si="1078"/>
        <v>0</v>
      </c>
      <c r="F1259" s="312">
        <f>E1259*C1170</f>
        <v>0</v>
      </c>
      <c r="G1259" s="372"/>
      <c r="H1259" s="312">
        <f t="shared" si="1080"/>
        <v>0</v>
      </c>
      <c r="I1259" s="312">
        <f>H1259*C1170</f>
        <v>0</v>
      </c>
      <c r="J1259" s="315" t="str">
        <f t="shared" si="1029"/>
        <v>#DIV/0!</v>
      </c>
      <c r="K1259" s="282"/>
      <c r="L1259" s="282"/>
      <c r="M1259" s="384"/>
      <c r="N1259" s="282"/>
      <c r="O1259" s="282"/>
      <c r="P1259" s="290"/>
      <c r="Q1259" s="290"/>
      <c r="R1259" s="290"/>
      <c r="S1259" s="290"/>
      <c r="T1259" s="290"/>
      <c r="U1259" s="290"/>
      <c r="V1259" s="290"/>
      <c r="W1259" s="290"/>
      <c r="X1259" s="290"/>
      <c r="Y1259" s="290"/>
      <c r="Z1259" s="290"/>
    </row>
    <row r="1260">
      <c r="A1260" s="344"/>
      <c r="B1260" s="345" t="s">
        <v>968</v>
      </c>
      <c r="C1260" s="346">
        <f>SUM(C1219:C1259)</f>
        <v>8.967741935</v>
      </c>
      <c r="D1260" s="346"/>
      <c r="E1260" s="347">
        <f t="shared" ref="E1260:F1260" si="1109">SUM(E1219:E1259)</f>
        <v>371.9966206</v>
      </c>
      <c r="F1260" s="347">
        <f t="shared" si="1109"/>
        <v>11531.89524</v>
      </c>
      <c r="G1260" s="346"/>
      <c r="H1260" s="347">
        <f t="shared" ref="H1260:I1260" si="1110">SUM(H1219:H1259)</f>
        <v>1686.874305</v>
      </c>
      <c r="I1260" s="347">
        <f t="shared" si="1110"/>
        <v>52293.10345</v>
      </c>
      <c r="J1260" s="348">
        <f t="shared" si="1029"/>
        <v>0.2205242083</v>
      </c>
      <c r="K1260" s="282"/>
      <c r="L1260" s="282"/>
      <c r="M1260" s="384"/>
      <c r="N1260" s="282"/>
      <c r="O1260" s="282"/>
      <c r="P1260" s="290"/>
      <c r="Q1260" s="290"/>
      <c r="R1260" s="290"/>
      <c r="S1260" s="290"/>
      <c r="T1260" s="290"/>
      <c r="U1260" s="290"/>
      <c r="V1260" s="290"/>
      <c r="W1260" s="290"/>
      <c r="X1260" s="290"/>
      <c r="Y1260" s="290"/>
      <c r="Z1260" s="290"/>
    </row>
    <row r="1261">
      <c r="A1261" s="323" t="str">
        <f t="shared" ref="A1261:B1261" si="1111">A101</f>
        <v>CKT-001</v>
      </c>
      <c r="B1261" s="323" t="str">
        <f t="shared" si="1111"/>
        <v>Cócteles con ginebra (máximo)</v>
      </c>
      <c r="C1261" s="323">
        <f>10/$C$1170</f>
        <v>0.3225806452</v>
      </c>
      <c r="D1261" s="422">
        <f t="shared" ref="D1261:D1274" si="1113">D101</f>
        <v>40</v>
      </c>
      <c r="E1261" s="312">
        <f t="shared" ref="E1261:E1275" si="1114">D1261*C1261</f>
        <v>12.90322581</v>
      </c>
      <c r="F1261" s="312">
        <f>E1261*C1170</f>
        <v>400</v>
      </c>
      <c r="G1261" s="372">
        <f t="shared" ref="G1261:G1274" si="1115">G101</f>
        <v>224.137931</v>
      </c>
      <c r="H1261" s="312">
        <f t="shared" ref="H1261:H1275" si="1116">G1261*C1261</f>
        <v>72.3025584</v>
      </c>
      <c r="I1261" s="312">
        <f>H1261*C1170</f>
        <v>2241.37931</v>
      </c>
      <c r="J1261" s="315">
        <f t="shared" si="1029"/>
        <v>0.1784615385</v>
      </c>
      <c r="K1261" s="282"/>
      <c r="L1261" s="282"/>
      <c r="M1261" s="384"/>
      <c r="N1261" s="282"/>
      <c r="O1261" s="282"/>
      <c r="P1261" s="290"/>
      <c r="Q1261" s="290"/>
      <c r="R1261" s="290"/>
      <c r="S1261" s="290"/>
      <c r="T1261" s="290"/>
      <c r="U1261" s="290"/>
      <c r="V1261" s="290"/>
      <c r="W1261" s="290"/>
      <c r="X1261" s="290"/>
      <c r="Y1261" s="290"/>
      <c r="Z1261" s="290"/>
    </row>
    <row r="1262">
      <c r="A1262" s="323" t="str">
        <f t="shared" ref="A1262:B1262" si="1112">A102</f>
        <v>CKT-002</v>
      </c>
      <c r="B1262" s="323" t="str">
        <f t="shared" si="1112"/>
        <v>Cócteles con ginebra (mínimo)</v>
      </c>
      <c r="C1262" s="323">
        <v>3.0</v>
      </c>
      <c r="D1262" s="422">
        <f t="shared" si="1113"/>
        <v>17</v>
      </c>
      <c r="E1262" s="312">
        <f t="shared" si="1114"/>
        <v>51</v>
      </c>
      <c r="F1262" s="312">
        <f>E1262*C1170</f>
        <v>1581</v>
      </c>
      <c r="G1262" s="372">
        <f t="shared" si="1115"/>
        <v>129.3103448</v>
      </c>
      <c r="H1262" s="312">
        <f t="shared" si="1116"/>
        <v>387.9310345</v>
      </c>
      <c r="I1262" s="312">
        <f>H1262*C1170</f>
        <v>12025.86207</v>
      </c>
      <c r="J1262" s="315">
        <f t="shared" si="1029"/>
        <v>0.1314666667</v>
      </c>
      <c r="K1262" s="282"/>
      <c r="L1262" s="282"/>
      <c r="M1262" s="384"/>
      <c r="N1262" s="282"/>
      <c r="O1262" s="282"/>
      <c r="P1262" s="290"/>
      <c r="Q1262" s="290"/>
      <c r="R1262" s="290"/>
      <c r="S1262" s="290"/>
      <c r="T1262" s="290"/>
      <c r="U1262" s="290"/>
      <c r="V1262" s="290"/>
      <c r="W1262" s="290"/>
      <c r="X1262" s="290"/>
      <c r="Y1262" s="290"/>
      <c r="Z1262" s="290"/>
    </row>
    <row r="1263">
      <c r="A1263" s="323" t="str">
        <f t="shared" ref="A1263:B1263" si="1117">A103</f>
        <v>CKT-003</v>
      </c>
      <c r="B1263" s="323" t="str">
        <f t="shared" si="1117"/>
        <v>Cócteles con whisky (máximo)</v>
      </c>
      <c r="C1263" s="323">
        <f>25/$C$1170</f>
        <v>0.8064516129</v>
      </c>
      <c r="D1263" s="422">
        <f t="shared" si="1113"/>
        <v>51</v>
      </c>
      <c r="E1263" s="312">
        <f t="shared" si="1114"/>
        <v>41.12903226</v>
      </c>
      <c r="F1263" s="312">
        <f>E1263*C1170</f>
        <v>1275</v>
      </c>
      <c r="G1263" s="372">
        <f t="shared" si="1115"/>
        <v>215.5172414</v>
      </c>
      <c r="H1263" s="312">
        <f t="shared" si="1116"/>
        <v>173.8042269</v>
      </c>
      <c r="I1263" s="312">
        <f>H1263*C1170</f>
        <v>5387.931034</v>
      </c>
      <c r="J1263" s="315">
        <f t="shared" si="1029"/>
        <v>0.23664</v>
      </c>
      <c r="K1263" s="282"/>
      <c r="L1263" s="282"/>
      <c r="M1263" s="384"/>
      <c r="N1263" s="282"/>
      <c r="O1263" s="282"/>
      <c r="P1263" s="290"/>
      <c r="Q1263" s="290"/>
      <c r="R1263" s="290"/>
      <c r="S1263" s="290"/>
      <c r="T1263" s="290"/>
      <c r="U1263" s="290"/>
      <c r="V1263" s="290"/>
      <c r="W1263" s="290"/>
      <c r="X1263" s="290"/>
      <c r="Y1263" s="290"/>
      <c r="Z1263" s="290"/>
    </row>
    <row r="1264">
      <c r="A1264" s="323" t="str">
        <f t="shared" ref="A1264:B1264" si="1118">A104</f>
        <v>CKT-004</v>
      </c>
      <c r="B1264" s="323" t="str">
        <f t="shared" si="1118"/>
        <v>Cócteles con whisky (mínimo)</v>
      </c>
      <c r="C1264" s="323">
        <v>3.0</v>
      </c>
      <c r="D1264" s="422">
        <f t="shared" si="1113"/>
        <v>19</v>
      </c>
      <c r="E1264" s="312">
        <f t="shared" si="1114"/>
        <v>57</v>
      </c>
      <c r="F1264" s="312">
        <f>E1264*C1170</f>
        <v>1767</v>
      </c>
      <c r="G1264" s="372">
        <f t="shared" si="1115"/>
        <v>146.5517241</v>
      </c>
      <c r="H1264" s="312">
        <f t="shared" si="1116"/>
        <v>439.6551724</v>
      </c>
      <c r="I1264" s="312">
        <f>H1264*C1170</f>
        <v>13629.31034</v>
      </c>
      <c r="J1264" s="315">
        <f t="shared" si="1029"/>
        <v>0.1296470588</v>
      </c>
      <c r="K1264" s="282"/>
      <c r="L1264" s="282"/>
      <c r="M1264" s="384"/>
      <c r="N1264" s="282"/>
      <c r="O1264" s="282"/>
      <c r="P1264" s="290"/>
      <c r="Q1264" s="290"/>
      <c r="R1264" s="290"/>
      <c r="S1264" s="290"/>
      <c r="T1264" s="290"/>
      <c r="U1264" s="290"/>
      <c r="V1264" s="290"/>
      <c r="W1264" s="290"/>
      <c r="X1264" s="290"/>
      <c r="Y1264" s="290"/>
      <c r="Z1264" s="290"/>
    </row>
    <row r="1265">
      <c r="A1265" s="323" t="str">
        <f t="shared" ref="A1265:B1265" si="1119">A105</f>
        <v>CKT-005</v>
      </c>
      <c r="B1265" s="323" t="str">
        <f t="shared" si="1119"/>
        <v>Cócteles con ron (máximo)</v>
      </c>
      <c r="C1265" s="323">
        <f>1/$C$1170</f>
        <v>0.03225806452</v>
      </c>
      <c r="D1265" s="422">
        <f t="shared" si="1113"/>
        <v>40</v>
      </c>
      <c r="E1265" s="312">
        <f t="shared" si="1114"/>
        <v>1.290322581</v>
      </c>
      <c r="F1265" s="312">
        <f>E1265*C1170</f>
        <v>40</v>
      </c>
      <c r="G1265" s="372">
        <f t="shared" si="1115"/>
        <v>198.2758621</v>
      </c>
      <c r="H1265" s="312">
        <f t="shared" si="1116"/>
        <v>6.395995551</v>
      </c>
      <c r="I1265" s="312">
        <f>H1265*C1170</f>
        <v>198.2758621</v>
      </c>
      <c r="J1265" s="315">
        <f t="shared" si="1029"/>
        <v>0.2017391304</v>
      </c>
      <c r="K1265" s="282"/>
      <c r="L1265" s="282"/>
      <c r="M1265" s="384"/>
      <c r="N1265" s="282"/>
      <c r="O1265" s="282"/>
      <c r="P1265" s="290"/>
      <c r="Q1265" s="290"/>
      <c r="R1265" s="290"/>
      <c r="S1265" s="290"/>
      <c r="T1265" s="290"/>
      <c r="U1265" s="290"/>
      <c r="V1265" s="290"/>
      <c r="W1265" s="290"/>
      <c r="X1265" s="290"/>
      <c r="Y1265" s="290"/>
      <c r="Z1265" s="290"/>
    </row>
    <row r="1266">
      <c r="A1266" s="323" t="str">
        <f t="shared" ref="A1266:B1266" si="1120">A106</f>
        <v>CKT-006</v>
      </c>
      <c r="B1266" s="323" t="str">
        <f t="shared" si="1120"/>
        <v>Cócteles con ron (mínimo)</v>
      </c>
      <c r="C1266" s="323">
        <v>2.0</v>
      </c>
      <c r="D1266" s="422">
        <f t="shared" si="1113"/>
        <v>15</v>
      </c>
      <c r="E1266" s="312">
        <f t="shared" si="1114"/>
        <v>30</v>
      </c>
      <c r="F1266" s="312">
        <f>E1266*C1170</f>
        <v>930</v>
      </c>
      <c r="G1266" s="372">
        <f t="shared" si="1115"/>
        <v>116.3793103</v>
      </c>
      <c r="H1266" s="312">
        <f t="shared" si="1116"/>
        <v>232.7586207</v>
      </c>
      <c r="I1266" s="312">
        <f>H1266*C1170</f>
        <v>7215.517241</v>
      </c>
      <c r="J1266" s="315">
        <f t="shared" si="1029"/>
        <v>0.1288888889</v>
      </c>
      <c r="K1266" s="282"/>
      <c r="L1266" s="282"/>
      <c r="M1266" s="384"/>
      <c r="N1266" s="282"/>
      <c r="O1266" s="282"/>
      <c r="P1266" s="290"/>
      <c r="Q1266" s="290"/>
      <c r="R1266" s="290"/>
      <c r="S1266" s="290"/>
      <c r="T1266" s="290"/>
      <c r="U1266" s="290"/>
      <c r="V1266" s="290"/>
      <c r="W1266" s="290"/>
      <c r="X1266" s="290"/>
      <c r="Y1266" s="290"/>
      <c r="Z1266" s="290"/>
    </row>
    <row r="1267">
      <c r="A1267" s="323" t="str">
        <f t="shared" ref="A1267:B1267" si="1121">A107</f>
        <v>CKT-007</v>
      </c>
      <c r="B1267" s="323" t="str">
        <f t="shared" si="1121"/>
        <v>Cócteles con tequila (máximo)</v>
      </c>
      <c r="C1267" s="323">
        <f>1/$C$1170</f>
        <v>0.03225806452</v>
      </c>
      <c r="D1267" s="422">
        <f t="shared" si="1113"/>
        <v>35</v>
      </c>
      <c r="E1267" s="312">
        <f t="shared" si="1114"/>
        <v>1.129032258</v>
      </c>
      <c r="F1267" s="312">
        <f>E1267*C1170</f>
        <v>35</v>
      </c>
      <c r="G1267" s="372">
        <f t="shared" si="1115"/>
        <v>215.5172414</v>
      </c>
      <c r="H1267" s="312">
        <f t="shared" si="1116"/>
        <v>6.952169077</v>
      </c>
      <c r="I1267" s="312">
        <f>H1267*C1170</f>
        <v>215.5172414</v>
      </c>
      <c r="J1267" s="315">
        <f t="shared" si="1029"/>
        <v>0.1624</v>
      </c>
      <c r="K1267" s="282"/>
      <c r="L1267" s="282"/>
      <c r="M1267" s="384"/>
      <c r="N1267" s="282"/>
      <c r="O1267" s="282"/>
      <c r="P1267" s="290"/>
      <c r="Q1267" s="290"/>
      <c r="R1267" s="290"/>
      <c r="S1267" s="290"/>
      <c r="T1267" s="290"/>
      <c r="U1267" s="290"/>
      <c r="V1267" s="290"/>
      <c r="W1267" s="290"/>
      <c r="X1267" s="290"/>
      <c r="Y1267" s="290"/>
      <c r="Z1267" s="290"/>
    </row>
    <row r="1268">
      <c r="A1268" s="323" t="str">
        <f t="shared" ref="A1268:B1268" si="1122">A108</f>
        <v>CKT-008</v>
      </c>
      <c r="B1268" s="323" t="str">
        <f t="shared" si="1122"/>
        <v>Cócteles con tequila (mínimo)</v>
      </c>
      <c r="C1268" s="323">
        <v>1.0</v>
      </c>
      <c r="D1268" s="422">
        <f t="shared" si="1113"/>
        <v>16</v>
      </c>
      <c r="E1268" s="312">
        <f t="shared" si="1114"/>
        <v>16</v>
      </c>
      <c r="F1268" s="312">
        <f>E1268*C1170</f>
        <v>496</v>
      </c>
      <c r="G1268" s="372">
        <f t="shared" si="1115"/>
        <v>129.3103448</v>
      </c>
      <c r="H1268" s="312">
        <f t="shared" si="1116"/>
        <v>129.3103448</v>
      </c>
      <c r="I1268" s="312">
        <f>H1268*C1170</f>
        <v>4008.62069</v>
      </c>
      <c r="J1268" s="315">
        <f t="shared" si="1029"/>
        <v>0.1237333333</v>
      </c>
      <c r="K1268" s="282"/>
      <c r="L1268" s="282"/>
      <c r="M1268" s="384"/>
      <c r="N1268" s="282"/>
      <c r="O1268" s="282"/>
      <c r="P1268" s="290"/>
      <c r="Q1268" s="290"/>
      <c r="R1268" s="290"/>
      <c r="S1268" s="290"/>
      <c r="T1268" s="290"/>
      <c r="U1268" s="290"/>
      <c r="V1268" s="290"/>
      <c r="W1268" s="290"/>
      <c r="X1268" s="290"/>
      <c r="Y1268" s="290"/>
      <c r="Z1268" s="290"/>
    </row>
    <row r="1269">
      <c r="A1269" s="323" t="str">
        <f t="shared" ref="A1269:B1269" si="1123">A109</f>
        <v>CKT-009</v>
      </c>
      <c r="B1269" s="323" t="str">
        <f t="shared" si="1123"/>
        <v>Cócteles con mezcal (máximo)</v>
      </c>
      <c r="C1269" s="323">
        <f>25/$C$1170</f>
        <v>0.8064516129</v>
      </c>
      <c r="D1269" s="422">
        <f t="shared" si="1113"/>
        <v>47</v>
      </c>
      <c r="E1269" s="312">
        <f t="shared" si="1114"/>
        <v>37.90322581</v>
      </c>
      <c r="F1269" s="312">
        <f>E1269*C1170</f>
        <v>1175</v>
      </c>
      <c r="G1269" s="372">
        <f t="shared" si="1115"/>
        <v>232.7586207</v>
      </c>
      <c r="H1269" s="312">
        <f t="shared" si="1116"/>
        <v>187.7085651</v>
      </c>
      <c r="I1269" s="312">
        <f>H1269*C1170</f>
        <v>5818.965517</v>
      </c>
      <c r="J1269" s="315">
        <f t="shared" si="1029"/>
        <v>0.2019259259</v>
      </c>
      <c r="K1269" s="282"/>
      <c r="L1269" s="282"/>
      <c r="M1269" s="384"/>
      <c r="N1269" s="282"/>
      <c r="O1269" s="282"/>
      <c r="P1269" s="290"/>
      <c r="Q1269" s="290"/>
      <c r="R1269" s="290"/>
      <c r="S1269" s="290"/>
      <c r="T1269" s="290"/>
      <c r="U1269" s="290"/>
      <c r="V1269" s="290"/>
      <c r="W1269" s="290"/>
      <c r="X1269" s="290"/>
      <c r="Y1269" s="290"/>
      <c r="Z1269" s="290"/>
    </row>
    <row r="1270">
      <c r="A1270" s="323" t="str">
        <f t="shared" ref="A1270:B1270" si="1124">A110</f>
        <v>CKT-010</v>
      </c>
      <c r="B1270" s="323" t="str">
        <f t="shared" si="1124"/>
        <v>Cócteles con mezcal (mínimo)</v>
      </c>
      <c r="C1270" s="323">
        <v>4.0</v>
      </c>
      <c r="D1270" s="422">
        <f t="shared" si="1113"/>
        <v>23</v>
      </c>
      <c r="E1270" s="312">
        <f t="shared" si="1114"/>
        <v>92</v>
      </c>
      <c r="F1270" s="312">
        <f>E1270*C1170</f>
        <v>2852</v>
      </c>
      <c r="G1270" s="372">
        <f t="shared" si="1115"/>
        <v>163.7931034</v>
      </c>
      <c r="H1270" s="312">
        <f t="shared" si="1116"/>
        <v>655.1724138</v>
      </c>
      <c r="I1270" s="312">
        <f>H1270*C1170</f>
        <v>20310.34483</v>
      </c>
      <c r="J1270" s="315">
        <f t="shared" si="1029"/>
        <v>0.1404210526</v>
      </c>
      <c r="K1270" s="282"/>
      <c r="L1270" s="282"/>
      <c r="M1270" s="384"/>
      <c r="N1270" s="282"/>
      <c r="O1270" s="282"/>
      <c r="P1270" s="290"/>
      <c r="Q1270" s="290"/>
      <c r="R1270" s="290"/>
      <c r="S1270" s="290"/>
      <c r="T1270" s="290"/>
      <c r="U1270" s="290"/>
      <c r="V1270" s="290"/>
      <c r="W1270" s="290"/>
      <c r="X1270" s="290"/>
      <c r="Y1270" s="290"/>
      <c r="Z1270" s="290"/>
    </row>
    <row r="1271">
      <c r="A1271" s="323" t="str">
        <f t="shared" ref="A1271:B1271" si="1125">A111</f>
        <v>CKT-011</v>
      </c>
      <c r="B1271" s="323" t="str">
        <f t="shared" si="1125"/>
        <v>Cócteles con vodka (máximo)</v>
      </c>
      <c r="C1271" s="323">
        <f>1/$C$1170</f>
        <v>0.03225806452</v>
      </c>
      <c r="D1271" s="422">
        <f t="shared" si="1113"/>
        <v>35</v>
      </c>
      <c r="E1271" s="312">
        <f t="shared" si="1114"/>
        <v>1.129032258</v>
      </c>
      <c r="F1271" s="312">
        <f>E1271*C1170</f>
        <v>35</v>
      </c>
      <c r="G1271" s="372">
        <f t="shared" si="1115"/>
        <v>181.0344828</v>
      </c>
      <c r="H1271" s="312">
        <f t="shared" si="1116"/>
        <v>5.839822024</v>
      </c>
      <c r="I1271" s="312">
        <f>H1271*C1170</f>
        <v>181.0344828</v>
      </c>
      <c r="J1271" s="315">
        <f t="shared" si="1029"/>
        <v>0.1933333333</v>
      </c>
      <c r="K1271" s="282"/>
      <c r="L1271" s="282"/>
      <c r="M1271" s="384"/>
      <c r="N1271" s="282"/>
      <c r="O1271" s="282"/>
      <c r="P1271" s="290"/>
      <c r="Q1271" s="290"/>
      <c r="R1271" s="290"/>
      <c r="S1271" s="290"/>
      <c r="T1271" s="290"/>
      <c r="U1271" s="290"/>
      <c r="V1271" s="290"/>
      <c r="W1271" s="290"/>
      <c r="X1271" s="290"/>
      <c r="Y1271" s="290"/>
      <c r="Z1271" s="290"/>
    </row>
    <row r="1272">
      <c r="A1272" s="323" t="str">
        <f t="shared" ref="A1272:B1272" si="1126">A112</f>
        <v>CKT-012</v>
      </c>
      <c r="B1272" s="323" t="str">
        <f t="shared" si="1126"/>
        <v>Cócteles con vodka (mínimo)</v>
      </c>
      <c r="C1272" s="323">
        <v>1.0</v>
      </c>
      <c r="D1272" s="422">
        <f t="shared" si="1113"/>
        <v>17</v>
      </c>
      <c r="E1272" s="312">
        <f t="shared" si="1114"/>
        <v>17</v>
      </c>
      <c r="F1272" s="312">
        <f>E1272*C1170</f>
        <v>527</v>
      </c>
      <c r="G1272" s="372">
        <f t="shared" si="1115"/>
        <v>112.0689655</v>
      </c>
      <c r="H1272" s="312">
        <f t="shared" si="1116"/>
        <v>112.0689655</v>
      </c>
      <c r="I1272" s="312">
        <f>H1272*C1170</f>
        <v>3474.137931</v>
      </c>
      <c r="J1272" s="315">
        <f t="shared" si="1029"/>
        <v>0.1516923077</v>
      </c>
      <c r="K1272" s="282"/>
      <c r="L1272" s="282"/>
      <c r="M1272" s="384"/>
      <c r="N1272" s="282"/>
      <c r="O1272" s="282"/>
      <c r="P1272" s="290"/>
      <c r="Q1272" s="290"/>
      <c r="R1272" s="290"/>
      <c r="S1272" s="290"/>
      <c r="T1272" s="290"/>
      <c r="U1272" s="290"/>
      <c r="V1272" s="290"/>
      <c r="W1272" s="290"/>
      <c r="X1272" s="290"/>
      <c r="Y1272" s="290"/>
      <c r="Z1272" s="290"/>
    </row>
    <row r="1273">
      <c r="A1273" s="323" t="str">
        <f t="shared" ref="A1273:B1273" si="1127">A113</f>
        <v/>
      </c>
      <c r="B1273" s="323" t="str">
        <f t="shared" si="1127"/>
        <v/>
      </c>
      <c r="C1273" s="323"/>
      <c r="D1273" s="422" t="str">
        <f t="shared" si="1113"/>
        <v/>
      </c>
      <c r="E1273" s="312">
        <f t="shared" si="1114"/>
        <v>0</v>
      </c>
      <c r="F1273" s="312">
        <f>E1273*C1170</f>
        <v>0</v>
      </c>
      <c r="G1273" s="372">
        <f t="shared" si="1115"/>
        <v>0</v>
      </c>
      <c r="H1273" s="312">
        <f t="shared" si="1116"/>
        <v>0</v>
      </c>
      <c r="I1273" s="312">
        <f>H1273*C1170</f>
        <v>0</v>
      </c>
      <c r="J1273" s="315" t="str">
        <f t="shared" si="1029"/>
        <v>#DIV/0!</v>
      </c>
      <c r="K1273" s="282"/>
      <c r="L1273" s="282"/>
      <c r="M1273" s="384"/>
      <c r="N1273" s="282"/>
      <c r="O1273" s="282"/>
      <c r="P1273" s="290"/>
      <c r="Q1273" s="290"/>
      <c r="R1273" s="290"/>
      <c r="S1273" s="290"/>
      <c r="T1273" s="290"/>
      <c r="U1273" s="290"/>
      <c r="V1273" s="290"/>
      <c r="W1273" s="290"/>
      <c r="X1273" s="290"/>
      <c r="Y1273" s="290"/>
      <c r="Z1273" s="290"/>
    </row>
    <row r="1274">
      <c r="A1274" s="323" t="str">
        <f t="shared" ref="A1274:B1274" si="1128">A114</f>
        <v/>
      </c>
      <c r="B1274" s="323" t="str">
        <f t="shared" si="1128"/>
        <v/>
      </c>
      <c r="C1274" s="323"/>
      <c r="D1274" s="422" t="str">
        <f t="shared" si="1113"/>
        <v/>
      </c>
      <c r="E1274" s="312">
        <f t="shared" si="1114"/>
        <v>0</v>
      </c>
      <c r="F1274" s="312">
        <f>E1274*C1170</f>
        <v>0</v>
      </c>
      <c r="G1274" s="372">
        <f t="shared" si="1115"/>
        <v>0</v>
      </c>
      <c r="H1274" s="312">
        <f t="shared" si="1116"/>
        <v>0</v>
      </c>
      <c r="I1274" s="312">
        <f>H1274*C1170</f>
        <v>0</v>
      </c>
      <c r="J1274" s="315" t="str">
        <f t="shared" si="1029"/>
        <v>#DIV/0!</v>
      </c>
      <c r="K1274" s="282"/>
      <c r="L1274" s="282"/>
      <c r="M1274" s="384"/>
      <c r="N1274" s="282"/>
      <c r="O1274" s="282"/>
      <c r="P1274" s="290"/>
      <c r="Q1274" s="290"/>
      <c r="R1274" s="290"/>
      <c r="S1274" s="290"/>
      <c r="T1274" s="290"/>
      <c r="U1274" s="290"/>
      <c r="V1274" s="290"/>
      <c r="W1274" s="290"/>
      <c r="X1274" s="290"/>
      <c r="Y1274" s="290"/>
      <c r="Z1274" s="290"/>
    </row>
    <row r="1275">
      <c r="A1275" s="341"/>
      <c r="B1275" s="338"/>
      <c r="C1275" s="342"/>
      <c r="D1275" s="343"/>
      <c r="E1275" s="312">
        <f t="shared" si="1114"/>
        <v>0</v>
      </c>
      <c r="F1275" s="312">
        <f>E1275*C1170</f>
        <v>0</v>
      </c>
      <c r="G1275" s="374"/>
      <c r="H1275" s="312">
        <f t="shared" si="1116"/>
        <v>0</v>
      </c>
      <c r="I1275" s="312">
        <f>H1275*C1170</f>
        <v>0</v>
      </c>
      <c r="J1275" s="315" t="str">
        <f t="shared" si="1029"/>
        <v>#DIV/0!</v>
      </c>
      <c r="K1275" s="282"/>
      <c r="L1275" s="282"/>
      <c r="M1275" s="384"/>
      <c r="N1275" s="282"/>
      <c r="O1275" s="282"/>
      <c r="P1275" s="290"/>
      <c r="Q1275" s="290"/>
      <c r="R1275" s="290"/>
      <c r="S1275" s="290"/>
      <c r="T1275" s="290"/>
      <c r="U1275" s="290"/>
      <c r="V1275" s="290"/>
      <c r="W1275" s="290"/>
      <c r="X1275" s="290"/>
      <c r="Y1275" s="290"/>
      <c r="Z1275" s="290"/>
    </row>
    <row r="1276">
      <c r="A1276" s="344"/>
      <c r="B1276" s="345" t="s">
        <v>993</v>
      </c>
      <c r="C1276" s="346">
        <f>SUM(C1261:C1275)</f>
        <v>16.03225806</v>
      </c>
      <c r="D1276" s="376"/>
      <c r="E1276" s="356">
        <f t="shared" ref="E1276:F1276" si="1129">SUM(E1261:E1275)</f>
        <v>358.483871</v>
      </c>
      <c r="F1276" s="356">
        <f t="shared" si="1129"/>
        <v>11113</v>
      </c>
      <c r="G1276" s="376"/>
      <c r="H1276" s="356">
        <f t="shared" ref="H1276:I1276" si="1130">SUM(H1261:H1275)</f>
        <v>2409.899889</v>
      </c>
      <c r="I1276" s="356">
        <f t="shared" si="1130"/>
        <v>74706.89655</v>
      </c>
      <c r="J1276" s="357">
        <f t="shared" si="1029"/>
        <v>0.1487546734</v>
      </c>
      <c r="K1276" s="282"/>
      <c r="L1276" s="282"/>
      <c r="M1276" s="384"/>
      <c r="N1276" s="282"/>
      <c r="O1276" s="282"/>
      <c r="P1276" s="290"/>
      <c r="Q1276" s="290"/>
      <c r="R1276" s="290"/>
      <c r="S1276" s="290"/>
      <c r="T1276" s="290"/>
      <c r="U1276" s="290"/>
      <c r="V1276" s="290"/>
      <c r="W1276" s="290"/>
      <c r="X1276" s="290"/>
      <c r="Y1276" s="290"/>
      <c r="Z1276" s="290"/>
    </row>
    <row r="1277">
      <c r="A1277" s="277"/>
      <c r="B1277" s="419"/>
      <c r="C1277" s="419"/>
      <c r="D1277" s="358" t="s">
        <v>859</v>
      </c>
      <c r="E1277" s="359">
        <f t="shared" ref="E1277:F1277" si="1131">E1276+E1260+E1218</f>
        <v>3752.641782</v>
      </c>
      <c r="F1277" s="359">
        <f t="shared" si="1131"/>
        <v>116331.8952</v>
      </c>
      <c r="G1277" s="290"/>
      <c r="H1277" s="359">
        <f t="shared" ref="H1277:I1277" si="1132">H1276+H1260+H1218</f>
        <v>16150.3059</v>
      </c>
      <c r="I1277" s="359">
        <f t="shared" si="1132"/>
        <v>500659.4828</v>
      </c>
      <c r="J1277" s="357">
        <f t="shared" si="1029"/>
        <v>0.2323573192</v>
      </c>
      <c r="K1277" s="282"/>
      <c r="L1277" s="282"/>
      <c r="M1277" s="384"/>
      <c r="N1277" s="282"/>
      <c r="O1277" s="282"/>
      <c r="P1277" s="290"/>
      <c r="Q1277" s="290"/>
      <c r="R1277" s="290"/>
      <c r="S1277" s="290"/>
      <c r="T1277" s="290"/>
      <c r="U1277" s="290"/>
      <c r="V1277" s="290"/>
      <c r="W1277" s="290"/>
      <c r="X1277" s="290"/>
      <c r="Y1277" s="290"/>
      <c r="Z1277" s="290"/>
    </row>
    <row r="1278">
      <c r="A1278" s="277"/>
      <c r="B1278" s="419"/>
      <c r="C1278" s="419"/>
      <c r="D1278" s="423"/>
      <c r="E1278" s="424"/>
      <c r="F1278" s="424"/>
      <c r="G1278" s="419"/>
      <c r="H1278" s="424"/>
      <c r="I1278" s="424"/>
      <c r="J1278" s="427"/>
      <c r="K1278" s="277"/>
      <c r="L1278" s="277"/>
      <c r="M1278" s="381"/>
      <c r="N1278" s="277"/>
      <c r="O1278" s="277"/>
      <c r="P1278" s="419"/>
      <c r="Q1278" s="419"/>
      <c r="R1278" s="419"/>
      <c r="S1278" s="419"/>
      <c r="T1278" s="419"/>
      <c r="U1278" s="419"/>
      <c r="V1278" s="419"/>
      <c r="W1278" s="419"/>
      <c r="X1278" s="419"/>
      <c r="Y1278" s="419"/>
      <c r="Z1278" s="419"/>
    </row>
    <row r="1279">
      <c r="A1279" s="277"/>
      <c r="B1279" s="419"/>
      <c r="C1279" s="419"/>
      <c r="D1279" s="423"/>
      <c r="E1279" s="424"/>
      <c r="F1279" s="424"/>
      <c r="G1279" s="419"/>
      <c r="H1279" s="424"/>
      <c r="I1279" s="424"/>
      <c r="J1279" s="427"/>
      <c r="K1279" s="277"/>
      <c r="L1279" s="277"/>
      <c r="M1279" s="381"/>
      <c r="N1279" s="277"/>
      <c r="O1279" s="277"/>
      <c r="P1279" s="419"/>
      <c r="Q1279" s="419"/>
      <c r="R1279" s="419"/>
      <c r="S1279" s="419"/>
      <c r="T1279" s="419"/>
      <c r="U1279" s="419"/>
      <c r="V1279" s="419"/>
      <c r="W1279" s="419"/>
      <c r="X1279" s="419"/>
      <c r="Y1279" s="419"/>
      <c r="Z1279" s="419"/>
    </row>
    <row r="1280">
      <c r="A1280" s="291"/>
      <c r="B1280" s="360" t="s">
        <v>818</v>
      </c>
      <c r="C1280" s="3"/>
      <c r="D1280" s="286"/>
      <c r="E1280" s="385"/>
      <c r="F1280" s="289"/>
      <c r="G1280" s="289"/>
      <c r="H1280" s="289"/>
      <c r="I1280" s="289"/>
      <c r="J1280" s="286"/>
      <c r="K1280" s="282"/>
      <c r="L1280" s="282"/>
      <c r="M1280" s="384"/>
      <c r="N1280" s="282"/>
      <c r="O1280" s="282"/>
      <c r="P1280" s="290"/>
      <c r="Q1280" s="290"/>
      <c r="R1280" s="290"/>
      <c r="S1280" s="290"/>
      <c r="T1280" s="290"/>
      <c r="U1280" s="290"/>
      <c r="V1280" s="290"/>
      <c r="W1280" s="290"/>
      <c r="X1280" s="290"/>
      <c r="Y1280" s="290"/>
      <c r="Z1280" s="290"/>
    </row>
    <row r="1281">
      <c r="A1281" s="291"/>
      <c r="B1281" s="386" t="s">
        <v>822</v>
      </c>
      <c r="C1281" s="299" t="str">
        <f>'Rotación'!P7</f>
        <v>Diciembre</v>
      </c>
      <c r="D1281" s="387"/>
      <c r="E1281" s="388" t="s">
        <v>863</v>
      </c>
      <c r="F1281" s="420">
        <v>2.0</v>
      </c>
      <c r="G1281" s="288"/>
      <c r="H1281" s="287"/>
      <c r="I1281" s="289"/>
      <c r="J1281" s="286"/>
      <c r="K1281" s="282"/>
      <c r="L1281" s="282"/>
      <c r="M1281" s="384"/>
      <c r="N1281" s="282"/>
      <c r="O1281" s="282"/>
      <c r="P1281" s="290"/>
      <c r="Q1281" s="290"/>
      <c r="R1281" s="290"/>
      <c r="S1281" s="290"/>
      <c r="T1281" s="290"/>
      <c r="U1281" s="290"/>
      <c r="V1281" s="290"/>
      <c r="W1281" s="290"/>
      <c r="X1281" s="290"/>
      <c r="Y1281" s="290"/>
      <c r="Z1281" s="290"/>
    </row>
    <row r="1282">
      <c r="A1282" s="291"/>
      <c r="B1282" s="304" t="s">
        <v>824</v>
      </c>
      <c r="C1282" s="299">
        <f>'Rotación'!P5</f>
        <v>44</v>
      </c>
      <c r="D1282" s="390"/>
      <c r="E1282" s="391" t="s">
        <v>994</v>
      </c>
      <c r="F1282" s="392">
        <f>C1284*F1281</f>
        <v>82.34285714</v>
      </c>
      <c r="G1282" s="393" t="s">
        <v>865</v>
      </c>
      <c r="H1282" s="393" t="s">
        <v>866</v>
      </c>
      <c r="I1282" s="289"/>
      <c r="J1282" s="286"/>
      <c r="K1282" s="282"/>
      <c r="L1282" s="282"/>
      <c r="M1282" s="384"/>
      <c r="N1282" s="282"/>
      <c r="O1282" s="282"/>
      <c r="P1282" s="290"/>
      <c r="Q1282" s="290"/>
      <c r="R1282" s="290"/>
      <c r="S1282" s="290"/>
      <c r="T1282" s="290"/>
      <c r="U1282" s="290"/>
      <c r="V1282" s="290"/>
      <c r="W1282" s="290"/>
      <c r="X1282" s="290"/>
      <c r="Y1282" s="290"/>
      <c r="Z1282" s="290"/>
    </row>
    <row r="1283">
      <c r="A1283" s="291"/>
      <c r="B1283" s="304" t="s">
        <v>795</v>
      </c>
      <c r="C1283" s="306">
        <f>'Rotación'!P8</f>
        <v>0.9357142857</v>
      </c>
      <c r="D1283" s="387"/>
      <c r="E1283" s="394" t="s">
        <v>867</v>
      </c>
      <c r="F1283" s="301">
        <v>0.15</v>
      </c>
      <c r="G1283" s="302">
        <f>F1283*F1282</f>
        <v>12.35142857</v>
      </c>
      <c r="H1283" s="365">
        <v>0.0</v>
      </c>
      <c r="I1283" s="289"/>
      <c r="J1283" s="286"/>
      <c r="K1283" s="282"/>
      <c r="L1283" s="282"/>
      <c r="M1283" s="384"/>
      <c r="N1283" s="282"/>
      <c r="O1283" s="282"/>
      <c r="P1283" s="290"/>
      <c r="Q1283" s="290"/>
      <c r="R1283" s="290"/>
      <c r="S1283" s="290"/>
      <c r="T1283" s="290"/>
      <c r="U1283" s="290"/>
      <c r="V1283" s="290"/>
      <c r="W1283" s="290"/>
      <c r="X1283" s="290"/>
      <c r="Y1283" s="290"/>
      <c r="Z1283" s="290"/>
    </row>
    <row r="1284">
      <c r="A1284" s="291"/>
      <c r="B1284" s="307" t="s">
        <v>825</v>
      </c>
      <c r="C1284" s="299">
        <f>C1283*C1282</f>
        <v>41.17142857</v>
      </c>
      <c r="D1284" s="387"/>
      <c r="E1284" s="394" t="s">
        <v>868</v>
      </c>
      <c r="F1284" s="301">
        <v>0.6</v>
      </c>
      <c r="G1284" s="302">
        <f>F1284*F1282</f>
        <v>49.40571429</v>
      </c>
      <c r="H1284" s="365">
        <v>0.0</v>
      </c>
      <c r="I1284" s="289"/>
      <c r="J1284" s="286"/>
      <c r="K1284" s="282"/>
      <c r="L1284" s="282"/>
      <c r="M1284" s="384"/>
      <c r="N1284" s="282"/>
      <c r="O1284" s="282"/>
      <c r="P1284" s="290"/>
      <c r="Q1284" s="290"/>
      <c r="R1284" s="290"/>
      <c r="S1284" s="290"/>
      <c r="T1284" s="290"/>
      <c r="U1284" s="290"/>
      <c r="V1284" s="290"/>
      <c r="W1284" s="290"/>
      <c r="X1284" s="290"/>
      <c r="Y1284" s="290"/>
      <c r="Z1284" s="290"/>
    </row>
    <row r="1285">
      <c r="A1285" s="291"/>
      <c r="B1285" s="307" t="s">
        <v>826</v>
      </c>
      <c r="C1285" s="366">
        <f>C1284*C1286</f>
        <v>1235.142857</v>
      </c>
      <c r="D1285" s="387"/>
      <c r="E1285" s="394" t="s">
        <v>869</v>
      </c>
      <c r="F1285" s="301">
        <v>0.25</v>
      </c>
      <c r="G1285" s="302">
        <f>F1285*F1282</f>
        <v>20.58571429</v>
      </c>
      <c r="H1285" s="365">
        <v>0.0</v>
      </c>
      <c r="I1285" s="289"/>
      <c r="J1285" s="286"/>
      <c r="K1285" s="282"/>
      <c r="L1285" s="282"/>
      <c r="M1285" s="384"/>
      <c r="N1285" s="282"/>
      <c r="O1285" s="282"/>
      <c r="P1285" s="290"/>
      <c r="Q1285" s="290"/>
      <c r="R1285" s="290"/>
      <c r="S1285" s="290"/>
      <c r="T1285" s="290"/>
      <c r="U1285" s="290"/>
      <c r="V1285" s="290"/>
      <c r="W1285" s="290"/>
      <c r="X1285" s="290"/>
      <c r="Y1285" s="290"/>
      <c r="Z1285" s="290"/>
    </row>
    <row r="1286">
      <c r="A1286" s="291"/>
      <c r="B1286" s="307" t="s">
        <v>827</v>
      </c>
      <c r="C1286" s="299">
        <f>'Rotación'!P4</f>
        <v>30</v>
      </c>
      <c r="D1286" s="289"/>
      <c r="E1286" s="289"/>
      <c r="F1286" s="289"/>
      <c r="G1286" s="289"/>
      <c r="H1286" s="289"/>
      <c r="I1286" s="289"/>
      <c r="J1286" s="286"/>
      <c r="K1286" s="282"/>
      <c r="L1286" s="282"/>
      <c r="M1286" s="384"/>
      <c r="N1286" s="282"/>
      <c r="O1286" s="282"/>
      <c r="P1286" s="290"/>
      <c r="Q1286" s="290"/>
      <c r="R1286" s="290"/>
      <c r="S1286" s="290"/>
      <c r="T1286" s="290"/>
      <c r="U1286" s="290"/>
      <c r="V1286" s="290"/>
      <c r="W1286" s="290"/>
      <c r="X1286" s="290"/>
      <c r="Y1286" s="290"/>
      <c r="Z1286" s="290"/>
    </row>
    <row r="1287">
      <c r="A1287" s="291"/>
      <c r="B1287" s="311" t="s">
        <v>828</v>
      </c>
      <c r="C1287" s="312">
        <f>I1393/C1285</f>
        <v>433.8915943</v>
      </c>
      <c r="D1287" s="289"/>
      <c r="E1287" s="289"/>
      <c r="F1287" s="289"/>
      <c r="G1287" s="289"/>
      <c r="H1287" s="289"/>
      <c r="I1287" s="289"/>
      <c r="J1287" s="286"/>
      <c r="K1287" s="282"/>
      <c r="L1287" s="282"/>
      <c r="M1287" s="384"/>
      <c r="N1287" s="282"/>
      <c r="O1287" s="282"/>
      <c r="P1287" s="290"/>
      <c r="Q1287" s="290"/>
      <c r="R1287" s="290"/>
      <c r="S1287" s="290"/>
      <c r="T1287" s="290"/>
      <c r="U1287" s="290"/>
      <c r="V1287" s="290"/>
      <c r="W1287" s="290"/>
      <c r="X1287" s="290"/>
      <c r="Y1287" s="290"/>
      <c r="Z1287" s="290"/>
    </row>
    <row r="1288">
      <c r="A1288" s="291"/>
      <c r="B1288" s="307" t="s">
        <v>829</v>
      </c>
      <c r="C1288" s="396">
        <f>J1393</f>
        <v>0.2286524736</v>
      </c>
      <c r="D1288" s="289"/>
      <c r="E1288" s="289"/>
      <c r="F1288" s="289"/>
      <c r="G1288" s="289"/>
      <c r="H1288" s="289"/>
      <c r="I1288" s="289"/>
      <c r="J1288" s="286"/>
      <c r="K1288" s="282"/>
      <c r="L1288" s="282"/>
      <c r="M1288" s="384"/>
      <c r="N1288" s="282"/>
      <c r="O1288" s="282"/>
      <c r="P1288" s="290"/>
      <c r="Q1288" s="290"/>
      <c r="R1288" s="290"/>
      <c r="S1288" s="290"/>
      <c r="T1288" s="290"/>
      <c r="U1288" s="290"/>
      <c r="V1288" s="290"/>
      <c r="W1288" s="290"/>
      <c r="X1288" s="290"/>
      <c r="Y1288" s="290"/>
      <c r="Z1288" s="290"/>
    </row>
    <row r="1289">
      <c r="A1289" s="316"/>
      <c r="B1289" s="285"/>
      <c r="C1289" s="285"/>
      <c r="D1289" s="287"/>
      <c r="E1289" s="287"/>
      <c r="F1289" s="287"/>
      <c r="G1289" s="287"/>
      <c r="H1289" s="287"/>
      <c r="I1289" s="287"/>
      <c r="J1289" s="285"/>
      <c r="K1289" s="282"/>
      <c r="L1289" s="282"/>
      <c r="M1289" s="384"/>
      <c r="N1289" s="282"/>
      <c r="O1289" s="282"/>
      <c r="P1289" s="290"/>
      <c r="Q1289" s="290"/>
      <c r="R1289" s="290"/>
      <c r="S1289" s="290"/>
      <c r="T1289" s="290"/>
      <c r="U1289" s="290"/>
      <c r="V1289" s="290"/>
      <c r="W1289" s="290"/>
      <c r="X1289" s="290"/>
      <c r="Y1289" s="290"/>
      <c r="Z1289" s="290"/>
    </row>
    <row r="1290">
      <c r="A1290" s="398" t="s">
        <v>707</v>
      </c>
      <c r="B1290" s="399" t="s">
        <v>873</v>
      </c>
      <c r="C1290" s="318" t="s">
        <v>832</v>
      </c>
      <c r="D1290" s="319" t="s">
        <v>834</v>
      </c>
      <c r="E1290" s="319" t="s">
        <v>835</v>
      </c>
      <c r="F1290" s="319" t="s">
        <v>836</v>
      </c>
      <c r="G1290" s="319" t="s">
        <v>837</v>
      </c>
      <c r="H1290" s="319" t="s">
        <v>838</v>
      </c>
      <c r="I1290" s="319" t="s">
        <v>839</v>
      </c>
      <c r="J1290" s="318" t="s">
        <v>840</v>
      </c>
      <c r="K1290" s="282"/>
      <c r="L1290" s="282"/>
      <c r="M1290" s="384"/>
      <c r="N1290" s="282"/>
      <c r="O1290" s="282"/>
      <c r="P1290" s="322"/>
      <c r="Q1290" s="322"/>
      <c r="R1290" s="322"/>
      <c r="S1290" s="322"/>
      <c r="T1290" s="322"/>
      <c r="U1290" s="322"/>
      <c r="V1290" s="322"/>
      <c r="W1290" s="322"/>
      <c r="X1290" s="322"/>
      <c r="Y1290" s="322"/>
      <c r="Z1290" s="322"/>
    </row>
    <row r="1291">
      <c r="A1291" s="335" t="str">
        <f t="shared" ref="A1291:B1291" si="1133">A15</f>
        <v>BAL-01</v>
      </c>
      <c r="B1291" s="349" t="str">
        <f t="shared" si="1133"/>
        <v>Kris Pinot Grigio </v>
      </c>
      <c r="C1291" s="350">
        <f>14/$C$1286</f>
        <v>0.4666666667</v>
      </c>
      <c r="D1291" s="352">
        <f t="shared" ref="D1291:D1326" si="1135">D15</f>
        <v>180</v>
      </c>
      <c r="E1291" s="312">
        <f t="shared" ref="E1291:E1333" si="1136">D1291*C1291</f>
        <v>84</v>
      </c>
      <c r="F1291" s="312">
        <f>E1291*C1286</f>
        <v>2520</v>
      </c>
      <c r="G1291" s="375">
        <f t="shared" ref="G1291:G1333" si="1137">G15</f>
        <v>1034.482759</v>
      </c>
      <c r="H1291" s="312">
        <f t="shared" ref="H1291:H1333" si="1138">G1291*C1291</f>
        <v>482.7586207</v>
      </c>
      <c r="I1291" s="312">
        <f>H1291*C1286</f>
        <v>14482.75862</v>
      </c>
      <c r="J1291" s="315">
        <f t="shared" ref="J1291:J1393" si="1139">F1291/I1291</f>
        <v>0.174</v>
      </c>
      <c r="K1291" s="282"/>
      <c r="L1291" s="282"/>
      <c r="M1291" s="384"/>
      <c r="N1291" s="282"/>
      <c r="O1291" s="282"/>
      <c r="P1291" s="331"/>
      <c r="Q1291" s="331"/>
      <c r="R1291" s="331"/>
      <c r="S1291" s="331"/>
      <c r="T1291" s="331"/>
      <c r="U1291" s="331"/>
      <c r="V1291" s="331"/>
      <c r="W1291" s="331"/>
      <c r="X1291" s="331"/>
      <c r="Y1291" s="331"/>
      <c r="Z1291" s="331"/>
    </row>
    <row r="1292">
      <c r="A1292" s="335" t="str">
        <f t="shared" ref="A1292:B1292" si="1134">A16</f>
        <v>BAL-02</v>
      </c>
      <c r="B1292" s="349" t="str">
        <f t="shared" si="1134"/>
        <v>Domaines schlumberger riesling</v>
      </c>
      <c r="C1292" s="350">
        <f>8/$C$1286</f>
        <v>0.2666666667</v>
      </c>
      <c r="D1292" s="352">
        <f t="shared" si="1135"/>
        <v>350</v>
      </c>
      <c r="E1292" s="312">
        <f t="shared" si="1136"/>
        <v>93.33333333</v>
      </c>
      <c r="F1292" s="312">
        <f>E1292*C1286</f>
        <v>2800</v>
      </c>
      <c r="G1292" s="375">
        <f t="shared" si="1137"/>
        <v>1551.724138</v>
      </c>
      <c r="H1292" s="312">
        <f t="shared" si="1138"/>
        <v>413.7931034</v>
      </c>
      <c r="I1292" s="312">
        <f>H1292*C1286</f>
        <v>12413.7931</v>
      </c>
      <c r="J1292" s="315">
        <f t="shared" si="1139"/>
        <v>0.2255555556</v>
      </c>
      <c r="K1292" s="282"/>
      <c r="L1292" s="282"/>
      <c r="M1292" s="384"/>
      <c r="N1292" s="282"/>
      <c r="O1292" s="282"/>
      <c r="P1292" s="290"/>
      <c r="Q1292" s="290"/>
      <c r="R1292" s="290"/>
      <c r="S1292" s="290"/>
      <c r="T1292" s="290"/>
      <c r="U1292" s="290"/>
      <c r="V1292" s="290"/>
      <c r="W1292" s="290"/>
      <c r="X1292" s="290"/>
      <c r="Y1292" s="290"/>
      <c r="Z1292" s="290"/>
    </row>
    <row r="1293">
      <c r="A1293" s="335" t="str">
        <f t="shared" ref="A1293:B1293" si="1140">A17</f>
        <v>BAL-03</v>
      </c>
      <c r="B1293" s="349" t="str">
        <f t="shared" si="1140"/>
        <v>Damana 5</v>
      </c>
      <c r="C1293" s="350">
        <f>19/$C$1286</f>
        <v>0.6333333333</v>
      </c>
      <c r="D1293" s="352">
        <f t="shared" si="1135"/>
        <v>180</v>
      </c>
      <c r="E1293" s="312">
        <f t="shared" si="1136"/>
        <v>114</v>
      </c>
      <c r="F1293" s="312">
        <f>E1293*C1286</f>
        <v>3420</v>
      </c>
      <c r="G1293" s="375">
        <f t="shared" si="1137"/>
        <v>1120.689655</v>
      </c>
      <c r="H1293" s="312">
        <f t="shared" si="1138"/>
        <v>709.7701149</v>
      </c>
      <c r="I1293" s="312">
        <f>H1293*C1286</f>
        <v>21293.10345</v>
      </c>
      <c r="J1293" s="315">
        <f t="shared" si="1139"/>
        <v>0.1606153846</v>
      </c>
      <c r="K1293" s="282"/>
      <c r="L1293" s="282"/>
      <c r="M1293" s="384"/>
      <c r="N1293" s="282"/>
      <c r="O1293" s="282"/>
      <c r="P1293" s="290"/>
      <c r="Q1293" s="290"/>
      <c r="R1293" s="290"/>
      <c r="S1293" s="290"/>
      <c r="T1293" s="290"/>
      <c r="U1293" s="290"/>
      <c r="V1293" s="290"/>
      <c r="W1293" s="290"/>
      <c r="X1293" s="290"/>
      <c r="Y1293" s="290"/>
      <c r="Z1293" s="290"/>
    </row>
    <row r="1294">
      <c r="A1294" s="335" t="str">
        <f t="shared" ref="A1294:B1294" si="1141">A18</f>
        <v>BAL-04</v>
      </c>
      <c r="B1294" s="349" t="str">
        <f t="shared" si="1141"/>
        <v>Charlatan </v>
      </c>
      <c r="C1294" s="350">
        <f>17/$C$1286</f>
        <v>0.5666666667</v>
      </c>
      <c r="D1294" s="352">
        <f t="shared" si="1135"/>
        <v>300</v>
      </c>
      <c r="E1294" s="312">
        <f t="shared" si="1136"/>
        <v>170</v>
      </c>
      <c r="F1294" s="312">
        <f>E1294*C1286</f>
        <v>5100</v>
      </c>
      <c r="G1294" s="375">
        <f t="shared" si="1137"/>
        <v>1293.103448</v>
      </c>
      <c r="H1294" s="312">
        <f t="shared" si="1138"/>
        <v>732.7586207</v>
      </c>
      <c r="I1294" s="312">
        <f>H1294*C1286</f>
        <v>21982.75862</v>
      </c>
      <c r="J1294" s="315">
        <f t="shared" si="1139"/>
        <v>0.232</v>
      </c>
      <c r="K1294" s="282"/>
      <c r="L1294" s="282"/>
      <c r="M1294" s="384"/>
      <c r="N1294" s="282"/>
      <c r="O1294" s="282"/>
      <c r="P1294" s="290"/>
      <c r="Q1294" s="290"/>
      <c r="R1294" s="290"/>
      <c r="S1294" s="290"/>
      <c r="T1294" s="290"/>
      <c r="U1294" s="290"/>
      <c r="V1294" s="290"/>
      <c r="W1294" s="290"/>
      <c r="X1294" s="290"/>
      <c r="Y1294" s="290"/>
      <c r="Z1294" s="290"/>
    </row>
    <row r="1295">
      <c r="A1295" s="335" t="str">
        <f t="shared" ref="A1295:B1295" si="1142">A19</f>
        <v>BAL-05</v>
      </c>
      <c r="B1295" s="349" t="str">
        <f t="shared" si="1142"/>
        <v>Cuvee constance rouge</v>
      </c>
      <c r="C1295" s="350">
        <f>12/$C$1286</f>
        <v>0.4</v>
      </c>
      <c r="D1295" s="352">
        <f t="shared" si="1135"/>
        <v>430</v>
      </c>
      <c r="E1295" s="312">
        <f t="shared" si="1136"/>
        <v>172</v>
      </c>
      <c r="F1295" s="312">
        <f>E1295*C1286</f>
        <v>5160</v>
      </c>
      <c r="G1295" s="375">
        <f t="shared" si="1137"/>
        <v>1810.344828</v>
      </c>
      <c r="H1295" s="312">
        <f t="shared" si="1138"/>
        <v>724.137931</v>
      </c>
      <c r="I1295" s="312">
        <f>H1295*C1286</f>
        <v>21724.13793</v>
      </c>
      <c r="J1295" s="315">
        <f t="shared" si="1139"/>
        <v>0.2375238095</v>
      </c>
      <c r="K1295" s="282"/>
      <c r="L1295" s="282"/>
      <c r="M1295" s="384"/>
      <c r="N1295" s="282"/>
      <c r="O1295" s="282"/>
      <c r="P1295" s="290"/>
      <c r="Q1295" s="290"/>
      <c r="R1295" s="290"/>
      <c r="S1295" s="290"/>
      <c r="T1295" s="290"/>
      <c r="U1295" s="290"/>
      <c r="V1295" s="290"/>
      <c r="W1295" s="290"/>
      <c r="X1295" s="290"/>
      <c r="Y1295" s="290"/>
      <c r="Z1295" s="290"/>
    </row>
    <row r="1296">
      <c r="A1296" s="335" t="str">
        <f t="shared" ref="A1296:B1296" si="1143">A20</f>
        <v>BAL-06</v>
      </c>
      <c r="B1296" s="349" t="str">
        <f t="shared" si="1143"/>
        <v>Xion 2021</v>
      </c>
      <c r="C1296" s="350">
        <f>20/$C$1286</f>
        <v>0.6666666667</v>
      </c>
      <c r="D1296" s="352">
        <f t="shared" si="1135"/>
        <v>300</v>
      </c>
      <c r="E1296" s="312">
        <f t="shared" si="1136"/>
        <v>200</v>
      </c>
      <c r="F1296" s="312">
        <f>E1296*C1286</f>
        <v>6000</v>
      </c>
      <c r="G1296" s="375">
        <f t="shared" si="1137"/>
        <v>1293.103448</v>
      </c>
      <c r="H1296" s="312">
        <f t="shared" si="1138"/>
        <v>862.0689655</v>
      </c>
      <c r="I1296" s="312">
        <f>H1296*C1286</f>
        <v>25862.06897</v>
      </c>
      <c r="J1296" s="315">
        <f t="shared" si="1139"/>
        <v>0.232</v>
      </c>
      <c r="K1296" s="282"/>
      <c r="L1296" s="282"/>
      <c r="M1296" s="384"/>
      <c r="N1296" s="282"/>
      <c r="O1296" s="282"/>
      <c r="P1296" s="290"/>
      <c r="Q1296" s="290"/>
      <c r="R1296" s="290"/>
      <c r="S1296" s="290"/>
      <c r="T1296" s="290"/>
      <c r="U1296" s="290"/>
      <c r="V1296" s="290"/>
      <c r="W1296" s="290"/>
      <c r="X1296" s="290"/>
      <c r="Y1296" s="290"/>
      <c r="Z1296" s="290"/>
    </row>
    <row r="1297">
      <c r="A1297" s="335" t="str">
        <f t="shared" ref="A1297:B1297" si="1144">A21</f>
        <v>BAL-07</v>
      </c>
      <c r="B1297" s="349" t="str">
        <f t="shared" si="1144"/>
        <v>Monte Xanic Selección</v>
      </c>
      <c r="C1297" s="350">
        <f>7/$C$1286</f>
        <v>0.2333333333</v>
      </c>
      <c r="D1297" s="352">
        <f t="shared" si="1135"/>
        <v>390</v>
      </c>
      <c r="E1297" s="312">
        <f t="shared" si="1136"/>
        <v>91</v>
      </c>
      <c r="F1297" s="312">
        <f>E1297*C1286</f>
        <v>2730</v>
      </c>
      <c r="G1297" s="375">
        <f t="shared" si="1137"/>
        <v>1551.724138</v>
      </c>
      <c r="H1297" s="312">
        <f t="shared" si="1138"/>
        <v>362.0689655</v>
      </c>
      <c r="I1297" s="312">
        <f>H1297*C1286</f>
        <v>10862.06897</v>
      </c>
      <c r="J1297" s="315">
        <f t="shared" si="1139"/>
        <v>0.2513333333</v>
      </c>
      <c r="K1297" s="282"/>
      <c r="L1297" s="282"/>
      <c r="M1297" s="384"/>
      <c r="N1297" s="282"/>
      <c r="O1297" s="282"/>
      <c r="P1297" s="290"/>
      <c r="Q1297" s="290"/>
      <c r="R1297" s="290"/>
      <c r="S1297" s="290"/>
      <c r="T1297" s="290"/>
      <c r="U1297" s="290"/>
      <c r="V1297" s="290"/>
      <c r="W1297" s="290"/>
      <c r="X1297" s="290"/>
      <c r="Y1297" s="290"/>
      <c r="Z1297" s="290"/>
    </row>
    <row r="1298">
      <c r="A1298" s="335" t="str">
        <f t="shared" ref="A1298:B1298" si="1145">A22</f>
        <v>BAL-08</v>
      </c>
      <c r="B1298" s="349" t="str">
        <f t="shared" si="1145"/>
        <v>Matua </v>
      </c>
      <c r="C1298" s="350">
        <f>8/$C$1286</f>
        <v>0.2666666667</v>
      </c>
      <c r="D1298" s="352">
        <f t="shared" si="1135"/>
        <v>270</v>
      </c>
      <c r="E1298" s="312">
        <f t="shared" si="1136"/>
        <v>72</v>
      </c>
      <c r="F1298" s="312">
        <f>E1298*C1286</f>
        <v>2160</v>
      </c>
      <c r="G1298" s="375">
        <f t="shared" si="1137"/>
        <v>1034.482759</v>
      </c>
      <c r="H1298" s="312">
        <f t="shared" si="1138"/>
        <v>275.862069</v>
      </c>
      <c r="I1298" s="312">
        <f>H1298*C1286</f>
        <v>8275.862069</v>
      </c>
      <c r="J1298" s="315">
        <f t="shared" si="1139"/>
        <v>0.261</v>
      </c>
      <c r="K1298" s="282"/>
      <c r="L1298" s="282"/>
      <c r="M1298" s="384"/>
      <c r="N1298" s="282"/>
      <c r="O1298" s="282"/>
      <c r="P1298" s="290"/>
      <c r="Q1298" s="290"/>
      <c r="R1298" s="290"/>
      <c r="S1298" s="290"/>
      <c r="T1298" s="290"/>
      <c r="U1298" s="290"/>
      <c r="V1298" s="290"/>
      <c r="W1298" s="290"/>
      <c r="X1298" s="290"/>
      <c r="Y1298" s="290"/>
      <c r="Z1298" s="290"/>
    </row>
    <row r="1299">
      <c r="A1299" s="335" t="str">
        <f t="shared" ref="A1299:B1299" si="1146">A23</f>
        <v>BAL-09</v>
      </c>
      <c r="B1299" s="349" t="str">
        <f t="shared" si="1146"/>
        <v>Coueaux bourguignons Albert Bichot</v>
      </c>
      <c r="C1299" s="350">
        <f>15/$C$1286</f>
        <v>0.5</v>
      </c>
      <c r="D1299" s="352">
        <f t="shared" si="1135"/>
        <v>280</v>
      </c>
      <c r="E1299" s="312">
        <f t="shared" si="1136"/>
        <v>140</v>
      </c>
      <c r="F1299" s="312">
        <f>E1299*C1286</f>
        <v>4200</v>
      </c>
      <c r="G1299" s="375">
        <f t="shared" si="1137"/>
        <v>1206.896552</v>
      </c>
      <c r="H1299" s="312">
        <f t="shared" si="1138"/>
        <v>603.4482759</v>
      </c>
      <c r="I1299" s="312">
        <f>H1299*C1286</f>
        <v>18103.44828</v>
      </c>
      <c r="J1299" s="315">
        <f t="shared" si="1139"/>
        <v>0.232</v>
      </c>
      <c r="K1299" s="282"/>
      <c r="L1299" s="282"/>
      <c r="M1299" s="384"/>
      <c r="N1299" s="282"/>
      <c r="O1299" s="282"/>
      <c r="P1299" s="290"/>
      <c r="Q1299" s="290"/>
      <c r="R1299" s="290"/>
      <c r="S1299" s="290"/>
      <c r="T1299" s="290"/>
      <c r="U1299" s="290"/>
      <c r="V1299" s="290"/>
      <c r="W1299" s="290"/>
      <c r="X1299" s="290"/>
      <c r="Y1299" s="290"/>
      <c r="Z1299" s="290"/>
    </row>
    <row r="1300">
      <c r="A1300" s="335" t="str">
        <f t="shared" ref="A1300:B1300" si="1147">A24</f>
        <v>BAL-10</v>
      </c>
      <c r="B1300" s="349" t="str">
        <f t="shared" si="1147"/>
        <v>Corral de campanas</v>
      </c>
      <c r="C1300" s="350">
        <f>13/$C$1286</f>
        <v>0.4333333333</v>
      </c>
      <c r="D1300" s="352">
        <f t="shared" si="1135"/>
        <v>430</v>
      </c>
      <c r="E1300" s="312">
        <f t="shared" si="1136"/>
        <v>186.3333333</v>
      </c>
      <c r="F1300" s="312">
        <f>E1300*C1286</f>
        <v>5590</v>
      </c>
      <c r="G1300" s="375">
        <f t="shared" si="1137"/>
        <v>1637.931034</v>
      </c>
      <c r="H1300" s="312">
        <f t="shared" si="1138"/>
        <v>709.7701149</v>
      </c>
      <c r="I1300" s="312">
        <f>H1300*C1286</f>
        <v>21293.10345</v>
      </c>
      <c r="J1300" s="315">
        <f t="shared" si="1139"/>
        <v>0.2625263158</v>
      </c>
      <c r="K1300" s="282"/>
      <c r="L1300" s="282"/>
      <c r="M1300" s="384"/>
      <c r="N1300" s="282"/>
      <c r="O1300" s="282"/>
      <c r="P1300" s="290"/>
      <c r="Q1300" s="290"/>
      <c r="R1300" s="290"/>
      <c r="S1300" s="290"/>
      <c r="T1300" s="290"/>
      <c r="U1300" s="290"/>
      <c r="V1300" s="290"/>
      <c r="W1300" s="290"/>
      <c r="X1300" s="290"/>
      <c r="Y1300" s="290"/>
      <c r="Z1300" s="290"/>
    </row>
    <row r="1301">
      <c r="A1301" s="335" t="str">
        <f t="shared" ref="A1301:B1301" si="1148">A25</f>
        <v>BAL-11</v>
      </c>
      <c r="B1301" s="349" t="str">
        <f t="shared" si="1148"/>
        <v>Cerveza Corona</v>
      </c>
      <c r="C1301" s="325">
        <v>4.0</v>
      </c>
      <c r="D1301" s="352">
        <f t="shared" si="1135"/>
        <v>14</v>
      </c>
      <c r="E1301" s="312">
        <f t="shared" si="1136"/>
        <v>56</v>
      </c>
      <c r="F1301" s="312">
        <f>E1301*C1286</f>
        <v>1680</v>
      </c>
      <c r="G1301" s="375">
        <f t="shared" si="1137"/>
        <v>60.34482759</v>
      </c>
      <c r="H1301" s="312">
        <f t="shared" si="1138"/>
        <v>241.3793103</v>
      </c>
      <c r="I1301" s="312">
        <f>H1301*C1286</f>
        <v>7241.37931</v>
      </c>
      <c r="J1301" s="315">
        <f t="shared" si="1139"/>
        <v>0.232</v>
      </c>
      <c r="K1301" s="282"/>
      <c r="L1301" s="282"/>
      <c r="M1301" s="384"/>
      <c r="N1301" s="282"/>
      <c r="O1301" s="282"/>
      <c r="P1301" s="290"/>
      <c r="Q1301" s="290"/>
      <c r="R1301" s="290"/>
      <c r="S1301" s="290"/>
      <c r="T1301" s="290"/>
      <c r="U1301" s="290"/>
      <c r="V1301" s="290"/>
      <c r="W1301" s="290"/>
      <c r="X1301" s="290"/>
      <c r="Y1301" s="290"/>
      <c r="Z1301" s="290"/>
    </row>
    <row r="1302">
      <c r="A1302" s="335" t="str">
        <f t="shared" ref="A1302:B1302" si="1149">A26</f>
        <v>BAL-12</v>
      </c>
      <c r="B1302" s="349" t="str">
        <f t="shared" si="1149"/>
        <v>Cerveza Victoria</v>
      </c>
      <c r="C1302" s="325">
        <v>3.0</v>
      </c>
      <c r="D1302" s="352">
        <f t="shared" si="1135"/>
        <v>14</v>
      </c>
      <c r="E1302" s="312">
        <f t="shared" si="1136"/>
        <v>42</v>
      </c>
      <c r="F1302" s="312">
        <f>E1302*C1286</f>
        <v>1260</v>
      </c>
      <c r="G1302" s="375">
        <f t="shared" si="1137"/>
        <v>60.34482759</v>
      </c>
      <c r="H1302" s="312">
        <f t="shared" si="1138"/>
        <v>181.0344828</v>
      </c>
      <c r="I1302" s="312">
        <f>H1302*C1286</f>
        <v>5431.034483</v>
      </c>
      <c r="J1302" s="315">
        <f t="shared" si="1139"/>
        <v>0.232</v>
      </c>
      <c r="K1302" s="282"/>
      <c r="L1302" s="282"/>
      <c r="M1302" s="384"/>
      <c r="N1302" s="282"/>
      <c r="O1302" s="282"/>
      <c r="P1302" s="290"/>
      <c r="Q1302" s="290"/>
      <c r="R1302" s="290"/>
      <c r="S1302" s="290"/>
      <c r="T1302" s="290"/>
      <c r="U1302" s="290"/>
      <c r="V1302" s="290"/>
      <c r="W1302" s="290"/>
      <c r="X1302" s="290"/>
      <c r="Y1302" s="290"/>
      <c r="Z1302" s="290"/>
    </row>
    <row r="1303">
      <c r="A1303" s="335" t="str">
        <f t="shared" ref="A1303:B1303" si="1150">A27</f>
        <v>BAL-13</v>
      </c>
      <c r="B1303" s="349" t="str">
        <f t="shared" si="1150"/>
        <v>Modelo Especial</v>
      </c>
      <c r="C1303" s="325">
        <v>4.0</v>
      </c>
      <c r="D1303" s="352">
        <f t="shared" si="1135"/>
        <v>12</v>
      </c>
      <c r="E1303" s="312">
        <f t="shared" si="1136"/>
        <v>48</v>
      </c>
      <c r="F1303" s="312">
        <f>E1303*C1286</f>
        <v>1440</v>
      </c>
      <c r="G1303" s="375">
        <f t="shared" si="1137"/>
        <v>60.34482759</v>
      </c>
      <c r="H1303" s="312">
        <f t="shared" si="1138"/>
        <v>241.3793103</v>
      </c>
      <c r="I1303" s="312">
        <f>H1303*C1286</f>
        <v>7241.37931</v>
      </c>
      <c r="J1303" s="315">
        <f t="shared" si="1139"/>
        <v>0.1988571429</v>
      </c>
      <c r="K1303" s="282"/>
      <c r="L1303" s="282"/>
      <c r="M1303" s="384"/>
      <c r="N1303" s="282"/>
      <c r="O1303" s="282"/>
      <c r="P1303" s="290"/>
      <c r="Q1303" s="290"/>
      <c r="R1303" s="290"/>
      <c r="S1303" s="290"/>
      <c r="T1303" s="290"/>
      <c r="U1303" s="290"/>
      <c r="V1303" s="290"/>
      <c r="W1303" s="290"/>
      <c r="X1303" s="290"/>
      <c r="Y1303" s="290"/>
      <c r="Z1303" s="290"/>
    </row>
    <row r="1304">
      <c r="A1304" s="335" t="str">
        <f t="shared" ref="A1304:B1304" si="1151">A28</f>
        <v>BAL-14</v>
      </c>
      <c r="B1304" s="349" t="str">
        <f t="shared" si="1151"/>
        <v>Negra Modelo</v>
      </c>
      <c r="C1304" s="325">
        <v>4.0</v>
      </c>
      <c r="D1304" s="352">
        <f t="shared" si="1135"/>
        <v>12</v>
      </c>
      <c r="E1304" s="312">
        <f t="shared" si="1136"/>
        <v>48</v>
      </c>
      <c r="F1304" s="312">
        <f>E1304*C1286</f>
        <v>1440</v>
      </c>
      <c r="G1304" s="375">
        <f t="shared" si="1137"/>
        <v>60.34482759</v>
      </c>
      <c r="H1304" s="312">
        <f t="shared" si="1138"/>
        <v>241.3793103</v>
      </c>
      <c r="I1304" s="312">
        <f>H1304*C1286</f>
        <v>7241.37931</v>
      </c>
      <c r="J1304" s="315">
        <f t="shared" si="1139"/>
        <v>0.1988571429</v>
      </c>
      <c r="K1304" s="282"/>
      <c r="L1304" s="282"/>
      <c r="M1304" s="384"/>
      <c r="N1304" s="282"/>
      <c r="O1304" s="282"/>
      <c r="P1304" s="290"/>
      <c r="Q1304" s="290"/>
      <c r="R1304" s="290"/>
      <c r="S1304" s="290"/>
      <c r="T1304" s="290"/>
      <c r="U1304" s="290"/>
      <c r="V1304" s="290"/>
      <c r="W1304" s="290"/>
      <c r="X1304" s="290"/>
      <c r="Y1304" s="290"/>
      <c r="Z1304" s="290"/>
    </row>
    <row r="1305">
      <c r="A1305" s="335" t="str">
        <f t="shared" ref="A1305:B1305" si="1152">A29</f>
        <v>BAL-15</v>
      </c>
      <c r="B1305" s="349" t="str">
        <f t="shared" si="1152"/>
        <v>Hofbrau Schwarze</v>
      </c>
      <c r="C1305" s="350">
        <f>26/$C$1286</f>
        <v>0.8666666667</v>
      </c>
      <c r="D1305" s="352">
        <f t="shared" si="1135"/>
        <v>50</v>
      </c>
      <c r="E1305" s="312">
        <f t="shared" si="1136"/>
        <v>43.33333333</v>
      </c>
      <c r="F1305" s="312">
        <f>E1305*C1286</f>
        <v>1300</v>
      </c>
      <c r="G1305" s="375">
        <f t="shared" si="1137"/>
        <v>163.7931034</v>
      </c>
      <c r="H1305" s="312">
        <f t="shared" si="1138"/>
        <v>141.954023</v>
      </c>
      <c r="I1305" s="312">
        <f>H1305*C1286</f>
        <v>4258.62069</v>
      </c>
      <c r="J1305" s="315">
        <f t="shared" si="1139"/>
        <v>0.3052631579</v>
      </c>
      <c r="K1305" s="282"/>
      <c r="L1305" s="282"/>
      <c r="M1305" s="384"/>
      <c r="N1305" s="282"/>
      <c r="O1305" s="282"/>
      <c r="P1305" s="290"/>
      <c r="Q1305" s="290"/>
      <c r="R1305" s="290"/>
      <c r="S1305" s="290"/>
      <c r="T1305" s="290"/>
      <c r="U1305" s="290"/>
      <c r="V1305" s="290"/>
      <c r="W1305" s="290"/>
      <c r="X1305" s="290"/>
      <c r="Y1305" s="290"/>
      <c r="Z1305" s="290"/>
    </row>
    <row r="1306">
      <c r="A1306" s="335" t="str">
        <f t="shared" ref="A1306:B1306" si="1153">A30</f>
        <v>BAL-16</v>
      </c>
      <c r="B1306" s="349" t="str">
        <f t="shared" si="1153"/>
        <v>Paulaner Weissbier Dunkel</v>
      </c>
      <c r="C1306" s="350">
        <f>27/$C$1286</f>
        <v>0.9</v>
      </c>
      <c r="D1306" s="352">
        <f t="shared" si="1135"/>
        <v>50</v>
      </c>
      <c r="E1306" s="312">
        <f t="shared" si="1136"/>
        <v>45</v>
      </c>
      <c r="F1306" s="312">
        <f>E1306*C1286</f>
        <v>1350</v>
      </c>
      <c r="G1306" s="375">
        <f t="shared" si="1137"/>
        <v>163.7931034</v>
      </c>
      <c r="H1306" s="312">
        <f t="shared" si="1138"/>
        <v>147.4137931</v>
      </c>
      <c r="I1306" s="312">
        <f>H1306*C1286</f>
        <v>4422.413793</v>
      </c>
      <c r="J1306" s="315">
        <f t="shared" si="1139"/>
        <v>0.3052631579</v>
      </c>
      <c r="K1306" s="282"/>
      <c r="L1306" s="282"/>
      <c r="M1306" s="384"/>
      <c r="N1306" s="282"/>
      <c r="O1306" s="282"/>
      <c r="P1306" s="331"/>
      <c r="Q1306" s="331"/>
      <c r="R1306" s="331"/>
      <c r="S1306" s="331"/>
      <c r="T1306" s="331"/>
      <c r="U1306" s="331"/>
      <c r="V1306" s="331"/>
      <c r="W1306" s="331"/>
      <c r="X1306" s="331"/>
      <c r="Y1306" s="331"/>
      <c r="Z1306" s="331"/>
    </row>
    <row r="1307">
      <c r="A1307" s="335" t="str">
        <f t="shared" ref="A1307:B1307" si="1154">A31</f>
        <v>BAL-17</v>
      </c>
      <c r="B1307" s="349" t="str">
        <f t="shared" si="1154"/>
        <v>Leffe Brune </v>
      </c>
      <c r="C1307" s="350">
        <f>28/$C$1286</f>
        <v>0.9333333333</v>
      </c>
      <c r="D1307" s="352">
        <f t="shared" si="1135"/>
        <v>27</v>
      </c>
      <c r="E1307" s="312">
        <f t="shared" si="1136"/>
        <v>25.2</v>
      </c>
      <c r="F1307" s="312">
        <f>E1307*C1286</f>
        <v>756</v>
      </c>
      <c r="G1307" s="375">
        <f t="shared" si="1137"/>
        <v>94.82758621</v>
      </c>
      <c r="H1307" s="312">
        <f t="shared" si="1138"/>
        <v>88.50574713</v>
      </c>
      <c r="I1307" s="312">
        <f>H1307*C1286</f>
        <v>2655.172414</v>
      </c>
      <c r="J1307" s="315">
        <f t="shared" si="1139"/>
        <v>0.2847272727</v>
      </c>
      <c r="K1307" s="282"/>
      <c r="L1307" s="282"/>
      <c r="M1307" s="384"/>
      <c r="N1307" s="282"/>
      <c r="O1307" s="282"/>
      <c r="P1307" s="290"/>
      <c r="Q1307" s="290"/>
      <c r="R1307" s="290"/>
      <c r="S1307" s="290"/>
      <c r="T1307" s="290"/>
      <c r="U1307" s="290"/>
      <c r="V1307" s="290"/>
      <c r="W1307" s="290"/>
      <c r="X1307" s="290"/>
      <c r="Y1307" s="290"/>
      <c r="Z1307" s="290"/>
    </row>
    <row r="1308">
      <c r="A1308" s="335" t="str">
        <f t="shared" ref="A1308:B1308" si="1155">A32</f>
        <v>BAL-18</v>
      </c>
      <c r="B1308" s="349" t="str">
        <f t="shared" si="1155"/>
        <v>Pueblito Hercules </v>
      </c>
      <c r="C1308" s="350">
        <f t="shared" ref="C1308:C1309" si="1157">29/$C$1286</f>
        <v>0.9666666667</v>
      </c>
      <c r="D1308" s="352">
        <f t="shared" si="1135"/>
        <v>45</v>
      </c>
      <c r="E1308" s="312">
        <f t="shared" si="1136"/>
        <v>43.5</v>
      </c>
      <c r="F1308" s="312">
        <f>E1308*C1286</f>
        <v>1305</v>
      </c>
      <c r="G1308" s="375">
        <f t="shared" si="1137"/>
        <v>155.1724138</v>
      </c>
      <c r="H1308" s="312">
        <f t="shared" si="1138"/>
        <v>150</v>
      </c>
      <c r="I1308" s="312">
        <f>H1308*C1286</f>
        <v>4500</v>
      </c>
      <c r="J1308" s="315">
        <f t="shared" si="1139"/>
        <v>0.29</v>
      </c>
      <c r="K1308" s="282"/>
      <c r="L1308" s="282"/>
      <c r="M1308" s="384"/>
      <c r="N1308" s="282"/>
      <c r="O1308" s="282"/>
      <c r="P1308" s="290"/>
      <c r="Q1308" s="290"/>
      <c r="R1308" s="290"/>
      <c r="S1308" s="290"/>
      <c r="T1308" s="290"/>
      <c r="U1308" s="290"/>
      <c r="V1308" s="290"/>
      <c r="W1308" s="290"/>
      <c r="X1308" s="290"/>
      <c r="Y1308" s="290"/>
      <c r="Z1308" s="290"/>
    </row>
    <row r="1309">
      <c r="A1309" s="335" t="str">
        <f t="shared" ref="A1309:B1309" si="1156">A33</f>
        <v>BAL-19</v>
      </c>
      <c r="B1309" s="349" t="str">
        <f t="shared" si="1156"/>
        <v>Colimita </v>
      </c>
      <c r="C1309" s="350">
        <f t="shared" si="1157"/>
        <v>0.9666666667</v>
      </c>
      <c r="D1309" s="352">
        <f t="shared" si="1135"/>
        <v>26</v>
      </c>
      <c r="E1309" s="312">
        <f t="shared" si="1136"/>
        <v>25.13333333</v>
      </c>
      <c r="F1309" s="312">
        <f>E1309*C1286</f>
        <v>754</v>
      </c>
      <c r="G1309" s="375">
        <f t="shared" si="1137"/>
        <v>86.20689655</v>
      </c>
      <c r="H1309" s="312">
        <f t="shared" si="1138"/>
        <v>83.33333333</v>
      </c>
      <c r="I1309" s="312">
        <f>H1309*C1286</f>
        <v>2500</v>
      </c>
      <c r="J1309" s="315">
        <f t="shared" si="1139"/>
        <v>0.3016</v>
      </c>
      <c r="K1309" s="282"/>
      <c r="L1309" s="282"/>
      <c r="M1309" s="384"/>
      <c r="N1309" s="282"/>
      <c r="O1309" s="282"/>
      <c r="P1309" s="290"/>
      <c r="Q1309" s="290"/>
      <c r="R1309" s="290"/>
      <c r="S1309" s="290"/>
      <c r="T1309" s="290"/>
      <c r="U1309" s="290"/>
      <c r="V1309" s="290"/>
      <c r="W1309" s="290"/>
      <c r="X1309" s="290"/>
      <c r="Y1309" s="290"/>
      <c r="Z1309" s="290"/>
    </row>
    <row r="1310">
      <c r="A1310" s="335" t="str">
        <f t="shared" ref="A1310:B1310" si="1158">A34</f>
        <v>BAL-20</v>
      </c>
      <c r="B1310" s="349" t="str">
        <f t="shared" si="1158"/>
        <v>Insurgente rompe olas IPA</v>
      </c>
      <c r="C1310" s="350">
        <f>26/$C$1286</f>
        <v>0.8666666667</v>
      </c>
      <c r="D1310" s="352">
        <f t="shared" si="1135"/>
        <v>30</v>
      </c>
      <c r="E1310" s="312">
        <f t="shared" si="1136"/>
        <v>26</v>
      </c>
      <c r="F1310" s="312">
        <f>E1310*C1286</f>
        <v>780</v>
      </c>
      <c r="G1310" s="375">
        <f t="shared" si="1137"/>
        <v>99.13793103</v>
      </c>
      <c r="H1310" s="312">
        <f t="shared" si="1138"/>
        <v>85.91954023</v>
      </c>
      <c r="I1310" s="312">
        <f>H1310*C1286</f>
        <v>2577.586207</v>
      </c>
      <c r="J1310" s="315">
        <f t="shared" si="1139"/>
        <v>0.3026086957</v>
      </c>
      <c r="K1310" s="282"/>
      <c r="L1310" s="282"/>
      <c r="M1310" s="384"/>
      <c r="N1310" s="282"/>
      <c r="O1310" s="282"/>
      <c r="P1310" s="290"/>
      <c r="Q1310" s="290"/>
      <c r="R1310" s="290"/>
      <c r="S1310" s="290"/>
      <c r="T1310" s="290"/>
      <c r="U1310" s="290"/>
      <c r="V1310" s="290"/>
      <c r="W1310" s="290"/>
      <c r="X1310" s="290"/>
      <c r="Y1310" s="290"/>
      <c r="Z1310" s="290"/>
    </row>
    <row r="1311">
      <c r="A1311" s="335" t="str">
        <f t="shared" ref="A1311:B1311" si="1159">A35</f>
        <v>BNA-01</v>
      </c>
      <c r="B1311" s="349" t="str">
        <f t="shared" si="1159"/>
        <v>Coca Cola</v>
      </c>
      <c r="C1311" s="325">
        <v>3.0</v>
      </c>
      <c r="D1311" s="352">
        <f t="shared" si="1135"/>
        <v>17</v>
      </c>
      <c r="E1311" s="312">
        <f t="shared" si="1136"/>
        <v>51</v>
      </c>
      <c r="F1311" s="312">
        <f>E1311*C1286</f>
        <v>1530</v>
      </c>
      <c r="G1311" s="375">
        <f t="shared" si="1137"/>
        <v>56.03448276</v>
      </c>
      <c r="H1311" s="312">
        <f t="shared" si="1138"/>
        <v>168.1034483</v>
      </c>
      <c r="I1311" s="312">
        <f>H1311*C1286</f>
        <v>5043.103448</v>
      </c>
      <c r="J1311" s="315">
        <f t="shared" si="1139"/>
        <v>0.3033846154</v>
      </c>
      <c r="K1311" s="282"/>
      <c r="L1311" s="282"/>
      <c r="M1311" s="384"/>
      <c r="N1311" s="282"/>
      <c r="O1311" s="282"/>
      <c r="P1311" s="290"/>
      <c r="Q1311" s="290"/>
      <c r="R1311" s="290"/>
      <c r="S1311" s="290"/>
      <c r="T1311" s="290"/>
      <c r="U1311" s="290"/>
      <c r="V1311" s="290"/>
      <c r="W1311" s="290"/>
      <c r="X1311" s="290"/>
      <c r="Y1311" s="290"/>
      <c r="Z1311" s="290"/>
    </row>
    <row r="1312">
      <c r="A1312" s="335" t="str">
        <f t="shared" ref="A1312:B1312" si="1160">A36</f>
        <v>BNA-02</v>
      </c>
      <c r="B1312" s="349" t="str">
        <f t="shared" si="1160"/>
        <v>Coca Cola Zero</v>
      </c>
      <c r="C1312" s="325">
        <v>3.0</v>
      </c>
      <c r="D1312" s="352">
        <f t="shared" si="1135"/>
        <v>17</v>
      </c>
      <c r="E1312" s="312">
        <f t="shared" si="1136"/>
        <v>51</v>
      </c>
      <c r="F1312" s="312">
        <f>E1312*C1286</f>
        <v>1530</v>
      </c>
      <c r="G1312" s="375">
        <f t="shared" si="1137"/>
        <v>56.03448276</v>
      </c>
      <c r="H1312" s="312">
        <f t="shared" si="1138"/>
        <v>168.1034483</v>
      </c>
      <c r="I1312" s="312">
        <f>H1312*C1286</f>
        <v>5043.103448</v>
      </c>
      <c r="J1312" s="315">
        <f t="shared" si="1139"/>
        <v>0.3033846154</v>
      </c>
      <c r="K1312" s="282"/>
      <c r="L1312" s="282"/>
      <c r="M1312" s="384"/>
      <c r="N1312" s="282"/>
      <c r="O1312" s="282"/>
      <c r="P1312" s="290"/>
      <c r="Q1312" s="290"/>
      <c r="R1312" s="290"/>
      <c r="S1312" s="290"/>
      <c r="T1312" s="290"/>
      <c r="U1312" s="290"/>
      <c r="V1312" s="290"/>
      <c r="W1312" s="290"/>
      <c r="X1312" s="290"/>
      <c r="Y1312" s="290"/>
      <c r="Z1312" s="290"/>
    </row>
    <row r="1313">
      <c r="A1313" s="335" t="str">
        <f t="shared" ref="A1313:B1313" si="1161">A37</f>
        <v>BNA-03</v>
      </c>
      <c r="B1313" s="349" t="str">
        <f t="shared" si="1161"/>
        <v>Coca Cola Light</v>
      </c>
      <c r="C1313" s="325">
        <v>3.0</v>
      </c>
      <c r="D1313" s="352">
        <f t="shared" si="1135"/>
        <v>17</v>
      </c>
      <c r="E1313" s="312">
        <f t="shared" si="1136"/>
        <v>51</v>
      </c>
      <c r="F1313" s="312">
        <f>E1313*C1286</f>
        <v>1530</v>
      </c>
      <c r="G1313" s="375">
        <f t="shared" si="1137"/>
        <v>56.03448276</v>
      </c>
      <c r="H1313" s="312">
        <f t="shared" si="1138"/>
        <v>168.1034483</v>
      </c>
      <c r="I1313" s="312">
        <f>H1313*C1286</f>
        <v>5043.103448</v>
      </c>
      <c r="J1313" s="315">
        <f t="shared" si="1139"/>
        <v>0.3033846154</v>
      </c>
      <c r="K1313" s="282"/>
      <c r="L1313" s="282"/>
      <c r="M1313" s="384"/>
      <c r="N1313" s="282"/>
      <c r="O1313" s="282"/>
      <c r="P1313" s="290"/>
      <c r="Q1313" s="290"/>
      <c r="R1313" s="290"/>
      <c r="S1313" s="290"/>
      <c r="T1313" s="290"/>
      <c r="U1313" s="290"/>
      <c r="V1313" s="290"/>
      <c r="W1313" s="290"/>
      <c r="X1313" s="290"/>
      <c r="Y1313" s="290"/>
      <c r="Z1313" s="290"/>
    </row>
    <row r="1314">
      <c r="A1314" s="335" t="str">
        <f t="shared" ref="A1314:B1314" si="1162">A38</f>
        <v>BNA-04</v>
      </c>
      <c r="B1314" s="349" t="str">
        <f t="shared" si="1162"/>
        <v>Sidral</v>
      </c>
      <c r="C1314" s="325">
        <v>1.0</v>
      </c>
      <c r="D1314" s="352">
        <f t="shared" si="1135"/>
        <v>15</v>
      </c>
      <c r="E1314" s="312">
        <f t="shared" si="1136"/>
        <v>15</v>
      </c>
      <c r="F1314" s="312">
        <f>E1314*C1286</f>
        <v>450</v>
      </c>
      <c r="G1314" s="375">
        <f t="shared" si="1137"/>
        <v>56.03448276</v>
      </c>
      <c r="H1314" s="312">
        <f t="shared" si="1138"/>
        <v>56.03448276</v>
      </c>
      <c r="I1314" s="312">
        <f>H1314*C1286</f>
        <v>1681.034483</v>
      </c>
      <c r="J1314" s="315">
        <f t="shared" si="1139"/>
        <v>0.2676923077</v>
      </c>
      <c r="K1314" s="282"/>
      <c r="L1314" s="282"/>
      <c r="M1314" s="384"/>
      <c r="N1314" s="282"/>
      <c r="O1314" s="282"/>
      <c r="P1314" s="290"/>
      <c r="Q1314" s="290"/>
      <c r="R1314" s="290"/>
      <c r="S1314" s="290"/>
      <c r="T1314" s="290"/>
      <c r="U1314" s="290"/>
      <c r="V1314" s="290"/>
      <c r="W1314" s="290"/>
      <c r="X1314" s="290"/>
      <c r="Y1314" s="290"/>
      <c r="Z1314" s="290"/>
    </row>
    <row r="1315">
      <c r="A1315" s="335" t="str">
        <f t="shared" ref="A1315:B1315" si="1163">A39</f>
        <v>BNA-05</v>
      </c>
      <c r="B1315" s="349" t="str">
        <f t="shared" si="1163"/>
        <v>Sprite</v>
      </c>
      <c r="C1315" s="350">
        <f t="shared" ref="C1315:C1316" si="1165">27/$C$1286</f>
        <v>0.9</v>
      </c>
      <c r="D1315" s="352">
        <f t="shared" si="1135"/>
        <v>16</v>
      </c>
      <c r="E1315" s="312">
        <f t="shared" si="1136"/>
        <v>14.4</v>
      </c>
      <c r="F1315" s="312">
        <f>E1315*C1286</f>
        <v>432</v>
      </c>
      <c r="G1315" s="375">
        <f t="shared" si="1137"/>
        <v>56.03448276</v>
      </c>
      <c r="H1315" s="312">
        <f t="shared" si="1138"/>
        <v>50.43103448</v>
      </c>
      <c r="I1315" s="312">
        <f>H1315*C1286</f>
        <v>1512.931034</v>
      </c>
      <c r="J1315" s="315">
        <f t="shared" si="1139"/>
        <v>0.2855384615</v>
      </c>
      <c r="K1315" s="282"/>
      <c r="L1315" s="282"/>
      <c r="M1315" s="384"/>
      <c r="N1315" s="282"/>
      <c r="O1315" s="282"/>
      <c r="P1315" s="290"/>
      <c r="Q1315" s="290"/>
      <c r="R1315" s="290"/>
      <c r="S1315" s="290"/>
      <c r="T1315" s="290"/>
      <c r="U1315" s="290"/>
      <c r="V1315" s="290"/>
      <c r="W1315" s="290"/>
      <c r="X1315" s="290"/>
      <c r="Y1315" s="290"/>
      <c r="Z1315" s="290"/>
    </row>
    <row r="1316">
      <c r="A1316" s="335" t="str">
        <f t="shared" ref="A1316:B1316" si="1164">A40</f>
        <v>BNA-06</v>
      </c>
      <c r="B1316" s="349" t="str">
        <f t="shared" si="1164"/>
        <v>Fresca</v>
      </c>
      <c r="C1316" s="350">
        <f t="shared" si="1165"/>
        <v>0.9</v>
      </c>
      <c r="D1316" s="352">
        <f t="shared" si="1135"/>
        <v>15</v>
      </c>
      <c r="E1316" s="312">
        <f t="shared" si="1136"/>
        <v>13.5</v>
      </c>
      <c r="F1316" s="312">
        <f>E1316*C1286</f>
        <v>405</v>
      </c>
      <c r="G1316" s="375">
        <f t="shared" si="1137"/>
        <v>56.03448276</v>
      </c>
      <c r="H1316" s="312">
        <f t="shared" si="1138"/>
        <v>50.43103448</v>
      </c>
      <c r="I1316" s="312">
        <f>H1316*C1286</f>
        <v>1512.931034</v>
      </c>
      <c r="J1316" s="315">
        <f t="shared" si="1139"/>
        <v>0.2676923077</v>
      </c>
      <c r="K1316" s="282"/>
      <c r="L1316" s="282"/>
      <c r="M1316" s="384"/>
      <c r="N1316" s="282"/>
      <c r="O1316" s="282"/>
      <c r="P1316" s="290"/>
      <c r="Q1316" s="290"/>
      <c r="R1316" s="290"/>
      <c r="S1316" s="290"/>
      <c r="T1316" s="290"/>
      <c r="U1316" s="290"/>
      <c r="V1316" s="290"/>
      <c r="W1316" s="290"/>
      <c r="X1316" s="290"/>
      <c r="Y1316" s="290"/>
      <c r="Z1316" s="290"/>
    </row>
    <row r="1317">
      <c r="A1317" s="335" t="str">
        <f t="shared" ref="A1317:B1317" si="1166">A41</f>
        <v>BNA-07</v>
      </c>
      <c r="B1317" s="349" t="str">
        <f t="shared" si="1166"/>
        <v>Fanta</v>
      </c>
      <c r="C1317" s="350">
        <f>15/$C$1286</f>
        <v>0.5</v>
      </c>
      <c r="D1317" s="352">
        <f t="shared" si="1135"/>
        <v>16</v>
      </c>
      <c r="E1317" s="312">
        <f t="shared" si="1136"/>
        <v>8</v>
      </c>
      <c r="F1317" s="312">
        <f>E1317*C1286</f>
        <v>240</v>
      </c>
      <c r="G1317" s="375">
        <f t="shared" si="1137"/>
        <v>56.03448276</v>
      </c>
      <c r="H1317" s="312">
        <f t="shared" si="1138"/>
        <v>28.01724138</v>
      </c>
      <c r="I1317" s="312">
        <f>H1317*C1286</f>
        <v>840.5172414</v>
      </c>
      <c r="J1317" s="315">
        <f t="shared" si="1139"/>
        <v>0.2855384615</v>
      </c>
      <c r="K1317" s="282"/>
      <c r="L1317" s="282"/>
      <c r="M1317" s="384"/>
      <c r="N1317" s="282"/>
      <c r="O1317" s="282"/>
      <c r="P1317" s="290"/>
      <c r="Q1317" s="290"/>
      <c r="R1317" s="290"/>
      <c r="S1317" s="290"/>
      <c r="T1317" s="290"/>
      <c r="U1317" s="290"/>
      <c r="V1317" s="290"/>
      <c r="W1317" s="290"/>
      <c r="X1317" s="290"/>
      <c r="Y1317" s="290"/>
      <c r="Z1317" s="290"/>
    </row>
    <row r="1318">
      <c r="A1318" s="335" t="str">
        <f t="shared" ref="A1318:B1318" si="1167">A42</f>
        <v>BNA-08</v>
      </c>
      <c r="B1318" s="349" t="str">
        <f t="shared" si="1167"/>
        <v>Agua embotellada Ciel</v>
      </c>
      <c r="C1318" s="350">
        <f>25/$C$1286</f>
        <v>0.8333333333</v>
      </c>
      <c r="D1318" s="352">
        <f t="shared" si="1135"/>
        <v>8</v>
      </c>
      <c r="E1318" s="312">
        <f t="shared" si="1136"/>
        <v>6.666666667</v>
      </c>
      <c r="F1318" s="312">
        <f>E1318*C1286</f>
        <v>200</v>
      </c>
      <c r="G1318" s="375">
        <f t="shared" si="1137"/>
        <v>43.10344828</v>
      </c>
      <c r="H1318" s="312">
        <f t="shared" si="1138"/>
        <v>35.91954023</v>
      </c>
      <c r="I1318" s="312">
        <f>H1318*C1286</f>
        <v>1077.586207</v>
      </c>
      <c r="J1318" s="315">
        <f t="shared" si="1139"/>
        <v>0.1856</v>
      </c>
      <c r="K1318" s="282"/>
      <c r="L1318" s="282"/>
      <c r="M1318" s="384"/>
      <c r="N1318" s="282"/>
      <c r="O1318" s="282"/>
      <c r="P1318" s="290"/>
      <c r="Q1318" s="290"/>
      <c r="R1318" s="290"/>
      <c r="S1318" s="290"/>
      <c r="T1318" s="290"/>
      <c r="U1318" s="290"/>
      <c r="V1318" s="290"/>
      <c r="W1318" s="290"/>
      <c r="X1318" s="290"/>
      <c r="Y1318" s="290"/>
      <c r="Z1318" s="290"/>
    </row>
    <row r="1319">
      <c r="A1319" s="335" t="str">
        <f t="shared" ref="A1319:B1319" si="1168">A43</f>
        <v>BNA-09</v>
      </c>
      <c r="B1319" s="349" t="str">
        <f t="shared" si="1168"/>
        <v>Ciel Mineral</v>
      </c>
      <c r="C1319" s="325">
        <v>5.0</v>
      </c>
      <c r="D1319" s="352">
        <f t="shared" si="1135"/>
        <v>14</v>
      </c>
      <c r="E1319" s="312">
        <f t="shared" si="1136"/>
        <v>70</v>
      </c>
      <c r="F1319" s="312">
        <f>E1319*C1286</f>
        <v>2100</v>
      </c>
      <c r="G1319" s="375">
        <f t="shared" si="1137"/>
        <v>51.72413793</v>
      </c>
      <c r="H1319" s="312">
        <f t="shared" si="1138"/>
        <v>258.6206897</v>
      </c>
      <c r="I1319" s="312">
        <f>H1319*C1286</f>
        <v>7758.62069</v>
      </c>
      <c r="J1319" s="315">
        <f t="shared" si="1139"/>
        <v>0.2706666667</v>
      </c>
      <c r="K1319" s="282"/>
      <c r="L1319" s="282"/>
      <c r="M1319" s="384"/>
      <c r="N1319" s="282"/>
      <c r="O1319" s="282"/>
      <c r="P1319" s="290"/>
      <c r="Q1319" s="290"/>
      <c r="R1319" s="290"/>
      <c r="S1319" s="290"/>
      <c r="T1319" s="290"/>
      <c r="U1319" s="290"/>
      <c r="V1319" s="290"/>
      <c r="W1319" s="290"/>
      <c r="X1319" s="290"/>
      <c r="Y1319" s="290"/>
      <c r="Z1319" s="290"/>
    </row>
    <row r="1320">
      <c r="A1320" s="335" t="str">
        <f t="shared" ref="A1320:B1320" si="1169">A44</f>
        <v>BNA-10</v>
      </c>
      <c r="B1320" s="349" t="str">
        <f t="shared" si="1169"/>
        <v>Topo Chico</v>
      </c>
      <c r="C1320" s="325">
        <v>4.0</v>
      </c>
      <c r="D1320" s="352">
        <f t="shared" si="1135"/>
        <v>15</v>
      </c>
      <c r="E1320" s="312">
        <f t="shared" si="1136"/>
        <v>60</v>
      </c>
      <c r="F1320" s="312">
        <f>E1320*C1286</f>
        <v>1800</v>
      </c>
      <c r="G1320" s="375">
        <f t="shared" si="1137"/>
        <v>51.72413793</v>
      </c>
      <c r="H1320" s="312">
        <f t="shared" si="1138"/>
        <v>206.8965517</v>
      </c>
      <c r="I1320" s="312">
        <f>H1320*C1286</f>
        <v>6206.896552</v>
      </c>
      <c r="J1320" s="315">
        <f t="shared" si="1139"/>
        <v>0.29</v>
      </c>
      <c r="K1320" s="282"/>
      <c r="L1320" s="282"/>
      <c r="M1320" s="384"/>
      <c r="N1320" s="282"/>
      <c r="O1320" s="282"/>
      <c r="P1320" s="290"/>
      <c r="Q1320" s="290"/>
      <c r="R1320" s="290"/>
      <c r="S1320" s="290"/>
      <c r="T1320" s="290"/>
      <c r="U1320" s="290"/>
      <c r="V1320" s="290"/>
      <c r="W1320" s="290"/>
      <c r="X1320" s="290"/>
      <c r="Y1320" s="290"/>
      <c r="Z1320" s="290"/>
    </row>
    <row r="1321">
      <c r="A1321" s="335" t="str">
        <f t="shared" ref="A1321:B1321" si="1170">A45</f>
        <v>BAL-21</v>
      </c>
      <c r="B1321" s="349" t="str">
        <f t="shared" si="1170"/>
        <v>Vino del mes rango 300$</v>
      </c>
      <c r="C1321" s="350">
        <f>26/$C$1286</f>
        <v>0.8666666667</v>
      </c>
      <c r="D1321" s="352">
        <f t="shared" si="1135"/>
        <v>300</v>
      </c>
      <c r="E1321" s="312">
        <f t="shared" si="1136"/>
        <v>260</v>
      </c>
      <c r="F1321" s="312">
        <f>E1321*C1286</f>
        <v>7800</v>
      </c>
      <c r="G1321" s="375">
        <f t="shared" si="1137"/>
        <v>1206.896552</v>
      </c>
      <c r="H1321" s="312">
        <f t="shared" si="1138"/>
        <v>1045.977011</v>
      </c>
      <c r="I1321" s="312">
        <f>H1321*C1286</f>
        <v>31379.31034</v>
      </c>
      <c r="J1321" s="315">
        <f t="shared" si="1139"/>
        <v>0.2485714286</v>
      </c>
      <c r="K1321" s="282"/>
      <c r="L1321" s="282"/>
      <c r="M1321" s="384"/>
      <c r="N1321" s="282"/>
      <c r="O1321" s="282"/>
      <c r="P1321" s="331"/>
      <c r="Q1321" s="331"/>
      <c r="R1321" s="331"/>
      <c r="S1321" s="331"/>
      <c r="T1321" s="331"/>
      <c r="U1321" s="331"/>
      <c r="V1321" s="331"/>
      <c r="W1321" s="331"/>
      <c r="X1321" s="331"/>
      <c r="Y1321" s="331"/>
      <c r="Z1321" s="331"/>
    </row>
    <row r="1322">
      <c r="A1322" s="335" t="str">
        <f t="shared" ref="A1322:B1322" si="1171">A46</f>
        <v>BAL-22</v>
      </c>
      <c r="B1322" s="349" t="str">
        <f t="shared" si="1171"/>
        <v>Vino del mes rango 400$</v>
      </c>
      <c r="C1322" s="350">
        <f>20/$C$1286</f>
        <v>0.6666666667</v>
      </c>
      <c r="D1322" s="352">
        <f t="shared" si="1135"/>
        <v>400</v>
      </c>
      <c r="E1322" s="312">
        <f t="shared" si="1136"/>
        <v>266.6666667</v>
      </c>
      <c r="F1322" s="312">
        <f>E1322*C1286</f>
        <v>8000</v>
      </c>
      <c r="G1322" s="375">
        <f t="shared" si="1137"/>
        <v>1379.310345</v>
      </c>
      <c r="H1322" s="312">
        <f t="shared" si="1138"/>
        <v>919.5402299</v>
      </c>
      <c r="I1322" s="312">
        <f>H1322*C1286</f>
        <v>27586.2069</v>
      </c>
      <c r="J1322" s="315">
        <f t="shared" si="1139"/>
        <v>0.29</v>
      </c>
      <c r="K1322" s="282"/>
      <c r="L1322" s="282"/>
      <c r="M1322" s="384"/>
      <c r="N1322" s="282"/>
      <c r="O1322" s="282"/>
      <c r="P1322" s="290"/>
      <c r="Q1322" s="290"/>
      <c r="R1322" s="290"/>
      <c r="S1322" s="290"/>
      <c r="T1322" s="290"/>
      <c r="U1322" s="290"/>
      <c r="V1322" s="290"/>
      <c r="W1322" s="290"/>
      <c r="X1322" s="290"/>
      <c r="Y1322" s="290"/>
      <c r="Z1322" s="290"/>
    </row>
    <row r="1323">
      <c r="A1323" s="335" t="str">
        <f t="shared" ref="A1323:B1323" si="1172">A47</f>
        <v>BAL-23</v>
      </c>
      <c r="B1323" s="349" t="str">
        <f t="shared" si="1172"/>
        <v>Vino del mes rango 600$</v>
      </c>
      <c r="C1323" s="350">
        <f>14/$C$1286</f>
        <v>0.4666666667</v>
      </c>
      <c r="D1323" s="352">
        <f t="shared" si="1135"/>
        <v>600</v>
      </c>
      <c r="E1323" s="312">
        <f t="shared" si="1136"/>
        <v>280</v>
      </c>
      <c r="F1323" s="312">
        <f>E1323*C1286</f>
        <v>8400</v>
      </c>
      <c r="G1323" s="375">
        <f t="shared" si="1137"/>
        <v>1853.448276</v>
      </c>
      <c r="H1323" s="312">
        <f t="shared" si="1138"/>
        <v>864.9425287</v>
      </c>
      <c r="I1323" s="312">
        <f>H1323*C1286</f>
        <v>25948.27586</v>
      </c>
      <c r="J1323" s="315">
        <f t="shared" si="1139"/>
        <v>0.3237209302</v>
      </c>
      <c r="K1323" s="282"/>
      <c r="L1323" s="282"/>
      <c r="M1323" s="384"/>
      <c r="N1323" s="282"/>
      <c r="O1323" s="282"/>
      <c r="P1323" s="290"/>
      <c r="Q1323" s="290"/>
      <c r="R1323" s="290"/>
      <c r="S1323" s="290"/>
      <c r="T1323" s="290"/>
      <c r="U1323" s="290"/>
      <c r="V1323" s="290"/>
      <c r="W1323" s="290"/>
      <c r="X1323" s="290"/>
      <c r="Y1323" s="290"/>
      <c r="Z1323" s="290"/>
    </row>
    <row r="1324">
      <c r="A1324" s="335" t="str">
        <f t="shared" ref="A1324:B1324" si="1173">A48</f>
        <v>BAL-24</v>
      </c>
      <c r="B1324" s="349" t="str">
        <f t="shared" si="1173"/>
        <v>Cerveza del mes </v>
      </c>
      <c r="C1324" s="350">
        <f>27/$C$1286</f>
        <v>0.9</v>
      </c>
      <c r="D1324" s="352">
        <f t="shared" si="1135"/>
        <v>25</v>
      </c>
      <c r="E1324" s="312">
        <f t="shared" si="1136"/>
        <v>22.5</v>
      </c>
      <c r="F1324" s="312">
        <f>E1324*C1286</f>
        <v>675</v>
      </c>
      <c r="G1324" s="375">
        <f t="shared" si="1137"/>
        <v>94.82758621</v>
      </c>
      <c r="H1324" s="312">
        <f t="shared" si="1138"/>
        <v>85.34482759</v>
      </c>
      <c r="I1324" s="312">
        <f>H1324*C1286</f>
        <v>2560.344828</v>
      </c>
      <c r="J1324" s="315">
        <f t="shared" si="1139"/>
        <v>0.2636363636</v>
      </c>
      <c r="K1324" s="282"/>
      <c r="L1324" s="282"/>
      <c r="M1324" s="384"/>
      <c r="N1324" s="282"/>
      <c r="O1324" s="282"/>
      <c r="P1324" s="290"/>
      <c r="Q1324" s="290"/>
      <c r="R1324" s="290"/>
      <c r="S1324" s="290"/>
      <c r="T1324" s="290"/>
      <c r="U1324" s="290"/>
      <c r="V1324" s="290"/>
      <c r="W1324" s="290"/>
      <c r="X1324" s="290"/>
      <c r="Y1324" s="290"/>
      <c r="Z1324" s="290"/>
    </row>
    <row r="1325">
      <c r="A1325" s="335" t="str">
        <f t="shared" ref="A1325:B1325" si="1174">A49</f>
        <v/>
      </c>
      <c r="B1325" s="349" t="str">
        <f t="shared" si="1174"/>
        <v/>
      </c>
      <c r="C1325" s="350"/>
      <c r="D1325" s="352" t="str">
        <f t="shared" si="1135"/>
        <v/>
      </c>
      <c r="E1325" s="312">
        <f t="shared" si="1136"/>
        <v>0</v>
      </c>
      <c r="F1325" s="312">
        <f>E1325*C1286</f>
        <v>0</v>
      </c>
      <c r="G1325" s="375">
        <f t="shared" si="1137"/>
        <v>0</v>
      </c>
      <c r="H1325" s="312">
        <f t="shared" si="1138"/>
        <v>0</v>
      </c>
      <c r="I1325" s="312">
        <f>H1325*C1286</f>
        <v>0</v>
      </c>
      <c r="J1325" s="315" t="str">
        <f t="shared" si="1139"/>
        <v>#DIV/0!</v>
      </c>
      <c r="K1325" s="282"/>
      <c r="L1325" s="282"/>
      <c r="M1325" s="384"/>
      <c r="N1325" s="282"/>
      <c r="O1325" s="282"/>
      <c r="P1325" s="290"/>
      <c r="Q1325" s="290"/>
      <c r="R1325" s="290"/>
      <c r="S1325" s="290"/>
      <c r="T1325" s="290"/>
      <c r="U1325" s="290"/>
      <c r="V1325" s="290"/>
      <c r="W1325" s="290"/>
      <c r="X1325" s="290"/>
      <c r="Y1325" s="290"/>
      <c r="Z1325" s="290"/>
    </row>
    <row r="1326">
      <c r="A1326" s="335" t="str">
        <f t="shared" ref="A1326:B1326" si="1175">A50</f>
        <v/>
      </c>
      <c r="B1326" s="349" t="str">
        <f t="shared" si="1175"/>
        <v/>
      </c>
      <c r="C1326" s="350"/>
      <c r="D1326" s="352" t="str">
        <f t="shared" si="1135"/>
        <v/>
      </c>
      <c r="E1326" s="312">
        <f t="shared" si="1136"/>
        <v>0</v>
      </c>
      <c r="F1326" s="312">
        <f>E1326*C1286</f>
        <v>0</v>
      </c>
      <c r="G1326" s="375">
        <f t="shared" si="1137"/>
        <v>0</v>
      </c>
      <c r="H1326" s="312">
        <f t="shared" si="1138"/>
        <v>0</v>
      </c>
      <c r="I1326" s="312">
        <f>H1326*C1286</f>
        <v>0</v>
      </c>
      <c r="J1326" s="315" t="str">
        <f t="shared" si="1139"/>
        <v>#DIV/0!</v>
      </c>
      <c r="K1326" s="282"/>
      <c r="L1326" s="282"/>
      <c r="M1326" s="384"/>
      <c r="N1326" s="282"/>
      <c r="O1326" s="282"/>
      <c r="P1326" s="290"/>
      <c r="Q1326" s="290"/>
      <c r="R1326" s="290"/>
      <c r="S1326" s="290"/>
      <c r="T1326" s="290"/>
      <c r="U1326" s="290"/>
      <c r="V1326" s="290"/>
      <c r="W1326" s="290"/>
      <c r="X1326" s="290"/>
      <c r="Y1326" s="290"/>
      <c r="Z1326" s="290"/>
    </row>
    <row r="1327">
      <c r="A1327" s="335" t="str">
        <f t="shared" ref="A1327:D1327" si="1176">A51</f>
        <v/>
      </c>
      <c r="B1327" s="349" t="str">
        <f t="shared" si="1176"/>
        <v/>
      </c>
      <c r="C1327" s="350" t="str">
        <f t="shared" si="1176"/>
        <v/>
      </c>
      <c r="D1327" s="352" t="str">
        <f t="shared" si="1176"/>
        <v/>
      </c>
      <c r="E1327" s="312">
        <f t="shared" si="1136"/>
        <v>0</v>
      </c>
      <c r="F1327" s="312">
        <f>E1327*C1286</f>
        <v>0</v>
      </c>
      <c r="G1327" s="375">
        <f t="shared" si="1137"/>
        <v>0</v>
      </c>
      <c r="H1327" s="312">
        <f t="shared" si="1138"/>
        <v>0</v>
      </c>
      <c r="I1327" s="312">
        <f>H1327*C1286</f>
        <v>0</v>
      </c>
      <c r="J1327" s="315" t="str">
        <f t="shared" si="1139"/>
        <v>#DIV/0!</v>
      </c>
      <c r="K1327" s="282"/>
      <c r="L1327" s="282"/>
      <c r="M1327" s="384"/>
      <c r="N1327" s="282"/>
      <c r="O1327" s="282"/>
      <c r="P1327" s="290"/>
      <c r="Q1327" s="290"/>
      <c r="R1327" s="290"/>
      <c r="S1327" s="290"/>
      <c r="T1327" s="290"/>
      <c r="U1327" s="290"/>
      <c r="V1327" s="290"/>
      <c r="W1327" s="290"/>
      <c r="X1327" s="290"/>
      <c r="Y1327" s="290"/>
      <c r="Z1327" s="290"/>
    </row>
    <row r="1328">
      <c r="A1328" s="335" t="str">
        <f t="shared" ref="A1328:D1328" si="1177">A52</f>
        <v/>
      </c>
      <c r="B1328" s="349" t="str">
        <f t="shared" si="1177"/>
        <v/>
      </c>
      <c r="C1328" s="350" t="str">
        <f t="shared" si="1177"/>
        <v/>
      </c>
      <c r="D1328" s="352" t="str">
        <f t="shared" si="1177"/>
        <v/>
      </c>
      <c r="E1328" s="312">
        <f t="shared" si="1136"/>
        <v>0</v>
      </c>
      <c r="F1328" s="312">
        <f>E1328*C1286</f>
        <v>0</v>
      </c>
      <c r="G1328" s="375">
        <f t="shared" si="1137"/>
        <v>0</v>
      </c>
      <c r="H1328" s="312">
        <f t="shared" si="1138"/>
        <v>0</v>
      </c>
      <c r="I1328" s="312">
        <f>H1328*C1286</f>
        <v>0</v>
      </c>
      <c r="J1328" s="315" t="str">
        <f t="shared" si="1139"/>
        <v>#DIV/0!</v>
      </c>
      <c r="K1328" s="282"/>
      <c r="L1328" s="282"/>
      <c r="M1328" s="384"/>
      <c r="N1328" s="282"/>
      <c r="O1328" s="282"/>
      <c r="P1328" s="290"/>
      <c r="Q1328" s="290"/>
      <c r="R1328" s="290"/>
      <c r="S1328" s="290"/>
      <c r="T1328" s="290"/>
      <c r="U1328" s="290"/>
      <c r="V1328" s="290"/>
      <c r="W1328" s="290"/>
      <c r="X1328" s="290"/>
      <c r="Y1328" s="290"/>
      <c r="Z1328" s="290"/>
    </row>
    <row r="1329">
      <c r="A1329" s="335" t="str">
        <f t="shared" ref="A1329:D1329" si="1178">A53</f>
        <v/>
      </c>
      <c r="B1329" s="349" t="str">
        <f t="shared" si="1178"/>
        <v/>
      </c>
      <c r="C1329" s="350" t="str">
        <f t="shared" si="1178"/>
        <v/>
      </c>
      <c r="D1329" s="352" t="str">
        <f t="shared" si="1178"/>
        <v/>
      </c>
      <c r="E1329" s="312">
        <f t="shared" si="1136"/>
        <v>0</v>
      </c>
      <c r="F1329" s="312">
        <f>E1329*C1286</f>
        <v>0</v>
      </c>
      <c r="G1329" s="375">
        <f t="shared" si="1137"/>
        <v>0</v>
      </c>
      <c r="H1329" s="312">
        <f t="shared" si="1138"/>
        <v>0</v>
      </c>
      <c r="I1329" s="312">
        <f>H1329*C1286</f>
        <v>0</v>
      </c>
      <c r="J1329" s="315" t="str">
        <f t="shared" si="1139"/>
        <v>#DIV/0!</v>
      </c>
      <c r="K1329" s="282"/>
      <c r="L1329" s="282"/>
      <c r="M1329" s="384"/>
      <c r="N1329" s="282"/>
      <c r="O1329" s="282"/>
      <c r="P1329" s="290"/>
      <c r="Q1329" s="290"/>
      <c r="R1329" s="290"/>
      <c r="S1329" s="290"/>
      <c r="T1329" s="290"/>
      <c r="U1329" s="290"/>
      <c r="V1329" s="290"/>
      <c r="W1329" s="290"/>
      <c r="X1329" s="290"/>
      <c r="Y1329" s="290"/>
      <c r="Z1329" s="290"/>
    </row>
    <row r="1330">
      <c r="A1330" s="335" t="str">
        <f t="shared" ref="A1330:D1330" si="1179">A54</f>
        <v/>
      </c>
      <c r="B1330" s="349" t="str">
        <f t="shared" si="1179"/>
        <v/>
      </c>
      <c r="C1330" s="350" t="str">
        <f t="shared" si="1179"/>
        <v/>
      </c>
      <c r="D1330" s="352" t="str">
        <f t="shared" si="1179"/>
        <v/>
      </c>
      <c r="E1330" s="312">
        <f t="shared" si="1136"/>
        <v>0</v>
      </c>
      <c r="F1330" s="312">
        <f>E1330*C1286</f>
        <v>0</v>
      </c>
      <c r="G1330" s="375">
        <f t="shared" si="1137"/>
        <v>0</v>
      </c>
      <c r="H1330" s="312">
        <f t="shared" si="1138"/>
        <v>0</v>
      </c>
      <c r="I1330" s="312">
        <f>H1330*C1286</f>
        <v>0</v>
      </c>
      <c r="J1330" s="315" t="str">
        <f t="shared" si="1139"/>
        <v>#DIV/0!</v>
      </c>
      <c r="K1330" s="282"/>
      <c r="L1330" s="282"/>
      <c r="M1330" s="384"/>
      <c r="N1330" s="282"/>
      <c r="O1330" s="282"/>
      <c r="P1330" s="290"/>
      <c r="Q1330" s="290"/>
      <c r="R1330" s="290"/>
      <c r="S1330" s="290"/>
      <c r="T1330" s="290"/>
      <c r="U1330" s="290"/>
      <c r="V1330" s="290"/>
      <c r="W1330" s="290"/>
      <c r="X1330" s="290"/>
      <c r="Y1330" s="290"/>
      <c r="Z1330" s="290"/>
    </row>
    <row r="1331">
      <c r="A1331" s="335" t="str">
        <f t="shared" ref="A1331:D1331" si="1180">A55</f>
        <v/>
      </c>
      <c r="B1331" s="349" t="str">
        <f t="shared" si="1180"/>
        <v/>
      </c>
      <c r="C1331" s="350" t="str">
        <f t="shared" si="1180"/>
        <v/>
      </c>
      <c r="D1331" s="352" t="str">
        <f t="shared" si="1180"/>
        <v/>
      </c>
      <c r="E1331" s="312">
        <f t="shared" si="1136"/>
        <v>0</v>
      </c>
      <c r="F1331" s="312">
        <f>E1331*C1286</f>
        <v>0</v>
      </c>
      <c r="G1331" s="375">
        <f t="shared" si="1137"/>
        <v>0</v>
      </c>
      <c r="H1331" s="312">
        <f t="shared" si="1138"/>
        <v>0</v>
      </c>
      <c r="I1331" s="312">
        <f>H1331*C1286</f>
        <v>0</v>
      </c>
      <c r="J1331" s="315" t="str">
        <f t="shared" si="1139"/>
        <v>#DIV/0!</v>
      </c>
      <c r="K1331" s="282"/>
      <c r="L1331" s="282"/>
      <c r="M1331" s="384"/>
      <c r="N1331" s="282"/>
      <c r="O1331" s="282"/>
      <c r="P1331" s="290"/>
      <c r="Q1331" s="290"/>
      <c r="R1331" s="290"/>
      <c r="S1331" s="290"/>
      <c r="T1331" s="290"/>
      <c r="U1331" s="290"/>
      <c r="V1331" s="290"/>
      <c r="W1331" s="290"/>
      <c r="X1331" s="290"/>
      <c r="Y1331" s="290"/>
      <c r="Z1331" s="290"/>
    </row>
    <row r="1332">
      <c r="A1332" s="335" t="str">
        <f t="shared" ref="A1332:D1332" si="1181">A56</f>
        <v/>
      </c>
      <c r="B1332" s="349" t="str">
        <f t="shared" si="1181"/>
        <v/>
      </c>
      <c r="C1332" s="350" t="str">
        <f t="shared" si="1181"/>
        <v/>
      </c>
      <c r="D1332" s="352" t="str">
        <f t="shared" si="1181"/>
        <v/>
      </c>
      <c r="E1332" s="312">
        <f t="shared" si="1136"/>
        <v>0</v>
      </c>
      <c r="F1332" s="312">
        <f>E1332*C1286</f>
        <v>0</v>
      </c>
      <c r="G1332" s="375">
        <f t="shared" si="1137"/>
        <v>0</v>
      </c>
      <c r="H1332" s="312">
        <f t="shared" si="1138"/>
        <v>0</v>
      </c>
      <c r="I1332" s="312">
        <f>H1332*C1286</f>
        <v>0</v>
      </c>
      <c r="J1332" s="315" t="str">
        <f t="shared" si="1139"/>
        <v>#DIV/0!</v>
      </c>
      <c r="K1332" s="282"/>
      <c r="L1332" s="282"/>
      <c r="M1332" s="384"/>
      <c r="N1332" s="282"/>
      <c r="O1332" s="282"/>
      <c r="P1332" s="290"/>
      <c r="Q1332" s="290"/>
      <c r="R1332" s="290"/>
      <c r="S1332" s="290"/>
      <c r="T1332" s="290"/>
      <c r="U1332" s="290"/>
      <c r="V1332" s="290"/>
      <c r="W1332" s="290"/>
      <c r="X1332" s="290"/>
      <c r="Y1332" s="290"/>
      <c r="Z1332" s="290"/>
    </row>
    <row r="1333">
      <c r="A1333" s="335" t="str">
        <f t="shared" ref="A1333:D1333" si="1182">A57</f>
        <v/>
      </c>
      <c r="B1333" s="349" t="str">
        <f t="shared" si="1182"/>
        <v/>
      </c>
      <c r="C1333" s="350" t="str">
        <f t="shared" si="1182"/>
        <v/>
      </c>
      <c r="D1333" s="352" t="str">
        <f t="shared" si="1182"/>
        <v/>
      </c>
      <c r="E1333" s="312">
        <f t="shared" si="1136"/>
        <v>0</v>
      </c>
      <c r="F1333" s="312">
        <f>E1333*C1286</f>
        <v>0</v>
      </c>
      <c r="G1333" s="375">
        <f t="shared" si="1137"/>
        <v>0</v>
      </c>
      <c r="H1333" s="312">
        <f t="shared" si="1138"/>
        <v>0</v>
      </c>
      <c r="I1333" s="312">
        <f>H1333*C1286</f>
        <v>0</v>
      </c>
      <c r="J1333" s="315" t="str">
        <f t="shared" si="1139"/>
        <v>#DIV/0!</v>
      </c>
      <c r="K1333" s="282"/>
      <c r="L1333" s="282"/>
      <c r="M1333" s="384"/>
      <c r="N1333" s="282"/>
      <c r="O1333" s="282"/>
      <c r="P1333" s="290"/>
      <c r="Q1333" s="290"/>
      <c r="R1333" s="290"/>
      <c r="S1333" s="290"/>
      <c r="T1333" s="290"/>
      <c r="U1333" s="290"/>
      <c r="V1333" s="290"/>
      <c r="W1333" s="290"/>
      <c r="X1333" s="290"/>
      <c r="Y1333" s="290"/>
      <c r="Z1333" s="290"/>
    </row>
    <row r="1334">
      <c r="A1334" s="344"/>
      <c r="B1334" s="345" t="s">
        <v>938</v>
      </c>
      <c r="C1334" s="346">
        <f>SUM(C1291:C1333)</f>
        <v>49.96666667</v>
      </c>
      <c r="D1334" s="346"/>
      <c r="E1334" s="347">
        <f t="shared" ref="E1334:F1334" si="1183">SUM(E1291:E1333)</f>
        <v>2894.566667</v>
      </c>
      <c r="F1334" s="347">
        <f t="shared" si="1183"/>
        <v>86837</v>
      </c>
      <c r="G1334" s="346"/>
      <c r="H1334" s="347">
        <f t="shared" ref="H1334:I1334" si="1184">SUM(H1291:H1333)</f>
        <v>11585.20115</v>
      </c>
      <c r="I1334" s="347">
        <f t="shared" si="1184"/>
        <v>347556.0345</v>
      </c>
      <c r="J1334" s="348">
        <f t="shared" si="1139"/>
        <v>0.249850359</v>
      </c>
      <c r="K1334" s="282"/>
      <c r="L1334" s="282"/>
      <c r="M1334" s="384"/>
      <c r="N1334" s="282"/>
      <c r="O1334" s="282"/>
      <c r="P1334" s="290"/>
      <c r="Q1334" s="290"/>
      <c r="R1334" s="290"/>
      <c r="S1334" s="290"/>
      <c r="T1334" s="290"/>
      <c r="U1334" s="290"/>
      <c r="V1334" s="290"/>
      <c r="W1334" s="290"/>
      <c r="X1334" s="290"/>
      <c r="Y1334" s="290"/>
      <c r="Z1334" s="290"/>
    </row>
    <row r="1335">
      <c r="A1335" s="335" t="str">
        <f t="shared" ref="A1335:B1335" si="1185">A59</f>
        <v>COP-01</v>
      </c>
      <c r="B1335" s="335" t="str">
        <f t="shared" si="1185"/>
        <v>Damana 5</v>
      </c>
      <c r="C1335" s="323">
        <v>2.0</v>
      </c>
      <c r="D1335" s="428">
        <f t="shared" ref="D1335:D1362" si="1187">D59</f>
        <v>36.6</v>
      </c>
      <c r="E1335" s="312">
        <f t="shared" ref="E1335:E1375" si="1188">D1335*C1335</f>
        <v>73.2</v>
      </c>
      <c r="F1335" s="312">
        <f>E1335*C1286</f>
        <v>2196</v>
      </c>
      <c r="G1335" s="375">
        <f t="shared" ref="G1335:G1362" si="1189">G59</f>
        <v>189.6551724</v>
      </c>
      <c r="H1335" s="312">
        <f t="shared" ref="H1335:H1375" si="1190">G1335*C1335</f>
        <v>379.3103448</v>
      </c>
      <c r="I1335" s="312">
        <f>H1335*C1286</f>
        <v>11379.31034</v>
      </c>
      <c r="J1335" s="315">
        <f t="shared" si="1139"/>
        <v>0.1929818182</v>
      </c>
      <c r="K1335" s="282"/>
      <c r="L1335" s="282"/>
      <c r="M1335" s="384"/>
      <c r="N1335" s="282"/>
      <c r="O1335" s="282"/>
      <c r="P1335" s="331"/>
      <c r="Q1335" s="331"/>
      <c r="R1335" s="331"/>
      <c r="S1335" s="331"/>
      <c r="T1335" s="331"/>
      <c r="U1335" s="331"/>
      <c r="V1335" s="331"/>
      <c r="W1335" s="331"/>
      <c r="X1335" s="331"/>
      <c r="Y1335" s="331"/>
      <c r="Z1335" s="331"/>
    </row>
    <row r="1336">
      <c r="A1336" s="335" t="str">
        <f t="shared" ref="A1336:B1336" si="1186">A60</f>
        <v>COP-02</v>
      </c>
      <c r="B1336" s="335" t="str">
        <f t="shared" si="1186"/>
        <v>Matua</v>
      </c>
      <c r="C1336" s="323">
        <v>2.0</v>
      </c>
      <c r="D1336" s="428">
        <f t="shared" si="1187"/>
        <v>55</v>
      </c>
      <c r="E1336" s="312">
        <f t="shared" si="1188"/>
        <v>110</v>
      </c>
      <c r="F1336" s="312">
        <f>E1336*C1286</f>
        <v>3300</v>
      </c>
      <c r="G1336" s="375">
        <f t="shared" si="1189"/>
        <v>206.8965517</v>
      </c>
      <c r="H1336" s="312">
        <f t="shared" si="1190"/>
        <v>413.7931034</v>
      </c>
      <c r="I1336" s="312">
        <f>H1336*C1286</f>
        <v>12413.7931</v>
      </c>
      <c r="J1336" s="315">
        <f t="shared" si="1139"/>
        <v>0.2658333333</v>
      </c>
      <c r="K1336" s="282"/>
      <c r="L1336" s="282"/>
      <c r="M1336" s="384"/>
      <c r="N1336" s="282"/>
      <c r="O1336" s="282"/>
      <c r="P1336" s="290"/>
      <c r="Q1336" s="290"/>
      <c r="R1336" s="290"/>
      <c r="S1336" s="290"/>
      <c r="T1336" s="290"/>
      <c r="U1336" s="290"/>
      <c r="V1336" s="290"/>
      <c r="W1336" s="290"/>
      <c r="X1336" s="290"/>
      <c r="Y1336" s="290"/>
      <c r="Z1336" s="290"/>
    </row>
    <row r="1337">
      <c r="A1337" s="335" t="str">
        <f t="shared" ref="A1337:B1337" si="1191">A61</f>
        <v>COP-03</v>
      </c>
      <c r="B1337" s="335" t="str">
        <f t="shared" si="1191"/>
        <v>Kris Pinot girgio</v>
      </c>
      <c r="C1337" s="323">
        <v>1.0</v>
      </c>
      <c r="D1337" s="428">
        <f t="shared" si="1187"/>
        <v>46.6</v>
      </c>
      <c r="E1337" s="312">
        <f t="shared" si="1188"/>
        <v>46.6</v>
      </c>
      <c r="F1337" s="312">
        <f>E1337*C1286</f>
        <v>1398</v>
      </c>
      <c r="G1337" s="375">
        <f t="shared" si="1189"/>
        <v>189.6551724</v>
      </c>
      <c r="H1337" s="312">
        <f t="shared" si="1190"/>
        <v>189.6551724</v>
      </c>
      <c r="I1337" s="312">
        <f>H1337*C1286</f>
        <v>5689.655172</v>
      </c>
      <c r="J1337" s="315">
        <f t="shared" si="1139"/>
        <v>0.2457090909</v>
      </c>
      <c r="K1337" s="282"/>
      <c r="L1337" s="282"/>
      <c r="M1337" s="384"/>
      <c r="N1337" s="282"/>
      <c r="O1337" s="282"/>
      <c r="P1337" s="290"/>
      <c r="Q1337" s="290"/>
      <c r="R1337" s="290"/>
      <c r="S1337" s="290"/>
      <c r="T1337" s="290"/>
      <c r="U1337" s="290"/>
      <c r="V1337" s="290"/>
      <c r="W1337" s="290"/>
      <c r="X1337" s="290"/>
      <c r="Y1337" s="290"/>
      <c r="Z1337" s="290"/>
    </row>
    <row r="1338">
      <c r="A1338" s="335" t="str">
        <f t="shared" ref="A1338:B1338" si="1192">A62</f>
        <v>COP-04</v>
      </c>
      <c r="B1338" s="335" t="str">
        <f t="shared" si="1192"/>
        <v>Ginebra (Mínimo)</v>
      </c>
      <c r="C1338" s="323">
        <v>0.9</v>
      </c>
      <c r="D1338" s="428">
        <f t="shared" si="1187"/>
        <v>19.66666667</v>
      </c>
      <c r="E1338" s="312">
        <f t="shared" si="1188"/>
        <v>17.7</v>
      </c>
      <c r="F1338" s="312">
        <f>E1338*C1286</f>
        <v>531</v>
      </c>
      <c r="G1338" s="375">
        <f t="shared" si="1189"/>
        <v>125</v>
      </c>
      <c r="H1338" s="312">
        <f t="shared" si="1190"/>
        <v>112.5</v>
      </c>
      <c r="I1338" s="312">
        <f>H1338*C1286</f>
        <v>3375</v>
      </c>
      <c r="J1338" s="315">
        <f t="shared" si="1139"/>
        <v>0.1573333333</v>
      </c>
      <c r="K1338" s="282"/>
      <c r="L1338" s="282"/>
      <c r="M1338" s="384"/>
      <c r="N1338" s="282"/>
      <c r="O1338" s="282"/>
      <c r="P1338" s="290"/>
      <c r="Q1338" s="290"/>
      <c r="R1338" s="290"/>
      <c r="S1338" s="290"/>
      <c r="T1338" s="290"/>
      <c r="U1338" s="290"/>
      <c r="V1338" s="290"/>
      <c r="W1338" s="290"/>
      <c r="X1338" s="290"/>
      <c r="Y1338" s="290"/>
      <c r="Z1338" s="290"/>
    </row>
    <row r="1339">
      <c r="A1339" s="335" t="str">
        <f t="shared" ref="A1339:B1339" si="1193">A63</f>
        <v>COP-05</v>
      </c>
      <c r="B1339" s="335" t="str">
        <f t="shared" si="1193"/>
        <v>Ginebra (Máximo)</v>
      </c>
      <c r="C1339" s="323">
        <v>0.7</v>
      </c>
      <c r="D1339" s="428">
        <f t="shared" si="1187"/>
        <v>57.14285714</v>
      </c>
      <c r="E1339" s="312">
        <f t="shared" si="1188"/>
        <v>40</v>
      </c>
      <c r="F1339" s="312">
        <f>E1339*C1286</f>
        <v>1200</v>
      </c>
      <c r="G1339" s="375">
        <f t="shared" si="1189"/>
        <v>258.6206897</v>
      </c>
      <c r="H1339" s="312">
        <f t="shared" si="1190"/>
        <v>181.0344828</v>
      </c>
      <c r="I1339" s="312">
        <f>H1339*C1286</f>
        <v>5431.034483</v>
      </c>
      <c r="J1339" s="315">
        <f t="shared" si="1139"/>
        <v>0.220952381</v>
      </c>
      <c r="K1339" s="282"/>
      <c r="L1339" s="282"/>
      <c r="M1339" s="384"/>
      <c r="N1339" s="282"/>
      <c r="O1339" s="282"/>
      <c r="P1339" s="290"/>
      <c r="Q1339" s="290"/>
      <c r="R1339" s="290"/>
      <c r="S1339" s="290"/>
      <c r="T1339" s="290"/>
      <c r="U1339" s="290"/>
      <c r="V1339" s="290"/>
      <c r="W1339" s="290"/>
      <c r="X1339" s="290"/>
      <c r="Y1339" s="290"/>
      <c r="Z1339" s="290"/>
    </row>
    <row r="1340">
      <c r="A1340" s="335" t="str">
        <f t="shared" ref="A1340:B1340" si="1194">A64</f>
        <v>COP-06</v>
      </c>
      <c r="B1340" s="335" t="str">
        <f t="shared" si="1194"/>
        <v>Whisky (Mínimo)</v>
      </c>
      <c r="C1340" s="335">
        <f t="shared" ref="C1340:C1343" si="1196">15/$C$1286</f>
        <v>0.5</v>
      </c>
      <c r="D1340" s="428">
        <f t="shared" si="1187"/>
        <v>17</v>
      </c>
      <c r="E1340" s="312">
        <f t="shared" si="1188"/>
        <v>8.5</v>
      </c>
      <c r="F1340" s="312">
        <f>E1340*C1286</f>
        <v>255</v>
      </c>
      <c r="G1340" s="375">
        <f t="shared" si="1189"/>
        <v>129.3103448</v>
      </c>
      <c r="H1340" s="312">
        <f t="shared" si="1190"/>
        <v>64.65517241</v>
      </c>
      <c r="I1340" s="312">
        <f>H1340*C1286</f>
        <v>1939.655172</v>
      </c>
      <c r="J1340" s="315">
        <f t="shared" si="1139"/>
        <v>0.1314666667</v>
      </c>
      <c r="K1340" s="282"/>
      <c r="L1340" s="282"/>
      <c r="M1340" s="384"/>
      <c r="N1340" s="282"/>
      <c r="O1340" s="282"/>
      <c r="P1340" s="290"/>
      <c r="Q1340" s="290"/>
      <c r="R1340" s="290"/>
      <c r="S1340" s="290"/>
      <c r="T1340" s="290"/>
      <c r="U1340" s="290"/>
      <c r="V1340" s="290"/>
      <c r="W1340" s="290"/>
      <c r="X1340" s="290"/>
      <c r="Y1340" s="290"/>
      <c r="Z1340" s="290"/>
    </row>
    <row r="1341">
      <c r="A1341" s="335" t="str">
        <f t="shared" ref="A1341:B1341" si="1195">A65</f>
        <v>COP-07</v>
      </c>
      <c r="B1341" s="335" t="str">
        <f t="shared" si="1195"/>
        <v>Whisky (Máximo)</v>
      </c>
      <c r="C1341" s="335">
        <f t="shared" si="1196"/>
        <v>0.5</v>
      </c>
      <c r="D1341" s="428">
        <f t="shared" si="1187"/>
        <v>45</v>
      </c>
      <c r="E1341" s="312">
        <f t="shared" si="1188"/>
        <v>22.5</v>
      </c>
      <c r="F1341" s="312">
        <f>E1341*C1286</f>
        <v>675</v>
      </c>
      <c r="G1341" s="375">
        <f t="shared" si="1189"/>
        <v>215.5172414</v>
      </c>
      <c r="H1341" s="312">
        <f t="shared" si="1190"/>
        <v>107.7586207</v>
      </c>
      <c r="I1341" s="312">
        <f>H1341*C1286</f>
        <v>3232.758621</v>
      </c>
      <c r="J1341" s="315">
        <f t="shared" si="1139"/>
        <v>0.2088</v>
      </c>
      <c r="K1341" s="282"/>
      <c r="L1341" s="282"/>
      <c r="M1341" s="384"/>
      <c r="N1341" s="282"/>
      <c r="O1341" s="282"/>
      <c r="P1341" s="290"/>
      <c r="Q1341" s="290"/>
      <c r="R1341" s="290"/>
      <c r="S1341" s="290"/>
      <c r="T1341" s="290"/>
      <c r="U1341" s="290"/>
      <c r="V1341" s="290"/>
      <c r="W1341" s="290"/>
      <c r="X1341" s="290"/>
      <c r="Y1341" s="290"/>
      <c r="Z1341" s="290"/>
    </row>
    <row r="1342">
      <c r="A1342" s="335" t="str">
        <f t="shared" ref="A1342:B1342" si="1197">A66</f>
        <v>COP-08</v>
      </c>
      <c r="B1342" s="335" t="str">
        <f t="shared" si="1197"/>
        <v>Ron (Mínimo)</v>
      </c>
      <c r="C1342" s="335">
        <f t="shared" si="1196"/>
        <v>0.5</v>
      </c>
      <c r="D1342" s="428">
        <f t="shared" si="1187"/>
        <v>19</v>
      </c>
      <c r="E1342" s="312">
        <f t="shared" si="1188"/>
        <v>9.5</v>
      </c>
      <c r="F1342" s="312">
        <f>E1342*C1286</f>
        <v>285</v>
      </c>
      <c r="G1342" s="375">
        <f t="shared" si="1189"/>
        <v>133.6206897</v>
      </c>
      <c r="H1342" s="312">
        <f t="shared" si="1190"/>
        <v>66.81034483</v>
      </c>
      <c r="I1342" s="312">
        <f>H1342*C1286</f>
        <v>2004.310345</v>
      </c>
      <c r="J1342" s="315">
        <f t="shared" si="1139"/>
        <v>0.1421935484</v>
      </c>
      <c r="K1342" s="282"/>
      <c r="L1342" s="282"/>
      <c r="M1342" s="384"/>
      <c r="N1342" s="282"/>
      <c r="O1342" s="282"/>
      <c r="P1342" s="290"/>
      <c r="Q1342" s="290"/>
      <c r="R1342" s="290"/>
      <c r="S1342" s="290"/>
      <c r="T1342" s="290"/>
      <c r="U1342" s="290"/>
      <c r="V1342" s="290"/>
      <c r="W1342" s="290"/>
      <c r="X1342" s="290"/>
      <c r="Y1342" s="290"/>
      <c r="Z1342" s="290"/>
    </row>
    <row r="1343">
      <c r="A1343" s="335" t="str">
        <f t="shared" ref="A1343:B1343" si="1198">A67</f>
        <v>COP-09</v>
      </c>
      <c r="B1343" s="335" t="str">
        <f t="shared" si="1198"/>
        <v>Ron (Máximo)</v>
      </c>
      <c r="C1343" s="335">
        <f t="shared" si="1196"/>
        <v>0.5</v>
      </c>
      <c r="D1343" s="428">
        <f t="shared" si="1187"/>
        <v>40</v>
      </c>
      <c r="E1343" s="312">
        <f t="shared" si="1188"/>
        <v>20</v>
      </c>
      <c r="F1343" s="312">
        <f>E1343*C1286</f>
        <v>600</v>
      </c>
      <c r="G1343" s="375">
        <f t="shared" si="1189"/>
        <v>206.8965517</v>
      </c>
      <c r="H1343" s="312">
        <f t="shared" si="1190"/>
        <v>103.4482759</v>
      </c>
      <c r="I1343" s="312">
        <f>H1343*C1286</f>
        <v>3103.448276</v>
      </c>
      <c r="J1343" s="315">
        <f t="shared" si="1139"/>
        <v>0.1933333333</v>
      </c>
      <c r="K1343" s="282"/>
      <c r="L1343" s="282"/>
      <c r="M1343" s="384"/>
      <c r="N1343" s="282"/>
      <c r="O1343" s="282"/>
      <c r="P1343" s="290"/>
      <c r="Q1343" s="290"/>
      <c r="R1343" s="290"/>
      <c r="S1343" s="290"/>
      <c r="T1343" s="290"/>
      <c r="U1343" s="290"/>
      <c r="V1343" s="290"/>
      <c r="W1343" s="290"/>
      <c r="X1343" s="290"/>
      <c r="Y1343" s="290"/>
      <c r="Z1343" s="290"/>
    </row>
    <row r="1344">
      <c r="A1344" s="335" t="str">
        <f t="shared" ref="A1344:B1344" si="1199">A68</f>
        <v>COP-10</v>
      </c>
      <c r="B1344" s="335" t="str">
        <f t="shared" si="1199"/>
        <v>Tequila (Mínimo)</v>
      </c>
      <c r="C1344" s="323">
        <v>0.7</v>
      </c>
      <c r="D1344" s="428">
        <f t="shared" si="1187"/>
        <v>15</v>
      </c>
      <c r="E1344" s="312">
        <f t="shared" si="1188"/>
        <v>10.5</v>
      </c>
      <c r="F1344" s="312">
        <f>E1344*C1286</f>
        <v>315</v>
      </c>
      <c r="G1344" s="375">
        <f t="shared" si="1189"/>
        <v>116.3793103</v>
      </c>
      <c r="H1344" s="312">
        <f t="shared" si="1190"/>
        <v>81.46551724</v>
      </c>
      <c r="I1344" s="312">
        <f>H1344*C1286</f>
        <v>2443.965517</v>
      </c>
      <c r="J1344" s="315">
        <f t="shared" si="1139"/>
        <v>0.1288888889</v>
      </c>
      <c r="K1344" s="282"/>
      <c r="L1344" s="282"/>
      <c r="M1344" s="384"/>
      <c r="N1344" s="282"/>
      <c r="O1344" s="282"/>
      <c r="P1344" s="290"/>
      <c r="Q1344" s="290"/>
      <c r="R1344" s="290"/>
      <c r="S1344" s="290"/>
      <c r="T1344" s="290"/>
      <c r="U1344" s="290"/>
      <c r="V1344" s="290"/>
      <c r="W1344" s="290"/>
      <c r="X1344" s="290"/>
      <c r="Y1344" s="290"/>
      <c r="Z1344" s="290"/>
    </row>
    <row r="1345">
      <c r="A1345" s="335" t="str">
        <f t="shared" ref="A1345:B1345" si="1200">A69</f>
        <v>COP-11</v>
      </c>
      <c r="B1345" s="335" t="str">
        <f t="shared" si="1200"/>
        <v>Tequila (Máximo)</v>
      </c>
      <c r="C1345" s="323">
        <v>0.6</v>
      </c>
      <c r="D1345" s="428">
        <f t="shared" si="1187"/>
        <v>35</v>
      </c>
      <c r="E1345" s="312">
        <f t="shared" si="1188"/>
        <v>21</v>
      </c>
      <c r="F1345" s="312">
        <f>E1345*C1286</f>
        <v>630</v>
      </c>
      <c r="G1345" s="375">
        <f t="shared" si="1189"/>
        <v>172.4137931</v>
      </c>
      <c r="H1345" s="312">
        <f t="shared" si="1190"/>
        <v>103.4482759</v>
      </c>
      <c r="I1345" s="312">
        <f>H1345*C1286</f>
        <v>3103.448276</v>
      </c>
      <c r="J1345" s="315">
        <f t="shared" si="1139"/>
        <v>0.203</v>
      </c>
      <c r="K1345" s="282"/>
      <c r="L1345" s="282"/>
      <c r="M1345" s="384"/>
      <c r="N1345" s="282"/>
      <c r="O1345" s="282"/>
      <c r="P1345" s="290"/>
      <c r="Q1345" s="290"/>
      <c r="R1345" s="290"/>
      <c r="S1345" s="290"/>
      <c r="T1345" s="290"/>
      <c r="U1345" s="290"/>
      <c r="V1345" s="290"/>
      <c r="W1345" s="290"/>
      <c r="X1345" s="290"/>
      <c r="Y1345" s="290"/>
      <c r="Z1345" s="290"/>
    </row>
    <row r="1346">
      <c r="A1346" s="335" t="str">
        <f t="shared" ref="A1346:B1346" si="1201">A70</f>
        <v>COP-12</v>
      </c>
      <c r="B1346" s="335" t="str">
        <f t="shared" si="1201"/>
        <v>Mezcal (Mínimo)</v>
      </c>
      <c r="C1346" s="335">
        <f>15/$C$1286</f>
        <v>0.5</v>
      </c>
      <c r="D1346" s="428">
        <f t="shared" si="1187"/>
        <v>20</v>
      </c>
      <c r="E1346" s="312">
        <f t="shared" si="1188"/>
        <v>10</v>
      </c>
      <c r="F1346" s="312">
        <f>E1346*C1286</f>
        <v>300</v>
      </c>
      <c r="G1346" s="375">
        <f t="shared" si="1189"/>
        <v>146.5517241</v>
      </c>
      <c r="H1346" s="312">
        <f t="shared" si="1190"/>
        <v>73.27586207</v>
      </c>
      <c r="I1346" s="312">
        <f>H1346*C1286</f>
        <v>2198.275862</v>
      </c>
      <c r="J1346" s="315">
        <f t="shared" si="1139"/>
        <v>0.1364705882</v>
      </c>
      <c r="K1346" s="282"/>
      <c r="L1346" s="282"/>
      <c r="M1346" s="384"/>
      <c r="N1346" s="282"/>
      <c r="O1346" s="282"/>
      <c r="P1346" s="290"/>
      <c r="Q1346" s="290"/>
      <c r="R1346" s="290"/>
      <c r="S1346" s="290"/>
      <c r="T1346" s="290"/>
      <c r="U1346" s="290"/>
      <c r="V1346" s="290"/>
      <c r="W1346" s="290"/>
      <c r="X1346" s="290"/>
      <c r="Y1346" s="290"/>
      <c r="Z1346" s="290"/>
    </row>
    <row r="1347">
      <c r="A1347" s="335" t="str">
        <f t="shared" ref="A1347:B1347" si="1202">A71</f>
        <v>COP-13</v>
      </c>
      <c r="B1347" s="335" t="str">
        <f t="shared" si="1202"/>
        <v>Mezcal (Máximo)</v>
      </c>
      <c r="C1347" s="323">
        <v>0.7</v>
      </c>
      <c r="D1347" s="428">
        <f t="shared" si="1187"/>
        <v>60</v>
      </c>
      <c r="E1347" s="312">
        <f t="shared" si="1188"/>
        <v>42</v>
      </c>
      <c r="F1347" s="312">
        <f>E1347*C1286</f>
        <v>1260</v>
      </c>
      <c r="G1347" s="375">
        <f t="shared" si="1189"/>
        <v>275.862069</v>
      </c>
      <c r="H1347" s="312">
        <f t="shared" si="1190"/>
        <v>193.1034483</v>
      </c>
      <c r="I1347" s="312">
        <f>H1347*C1286</f>
        <v>5793.103448</v>
      </c>
      <c r="J1347" s="315">
        <f t="shared" si="1139"/>
        <v>0.2175</v>
      </c>
      <c r="K1347" s="282"/>
      <c r="L1347" s="282"/>
      <c r="M1347" s="384"/>
      <c r="N1347" s="282"/>
      <c r="O1347" s="282"/>
      <c r="P1347" s="290"/>
      <c r="Q1347" s="290"/>
      <c r="R1347" s="290"/>
      <c r="S1347" s="290"/>
      <c r="T1347" s="290"/>
      <c r="U1347" s="290"/>
      <c r="V1347" s="290"/>
      <c r="W1347" s="290"/>
      <c r="X1347" s="290"/>
      <c r="Y1347" s="290"/>
      <c r="Z1347" s="290"/>
    </row>
    <row r="1348">
      <c r="A1348" s="335" t="str">
        <f t="shared" ref="A1348:B1348" si="1203">A72</f>
        <v>COP-14</v>
      </c>
      <c r="B1348" s="335" t="str">
        <f t="shared" si="1203"/>
        <v>Vodka (Mínimo)</v>
      </c>
      <c r="C1348" s="335">
        <f t="shared" ref="C1348:C1349" si="1205">15/$C$1286</f>
        <v>0.5</v>
      </c>
      <c r="D1348" s="428">
        <f t="shared" si="1187"/>
        <v>12</v>
      </c>
      <c r="E1348" s="312">
        <f t="shared" si="1188"/>
        <v>6</v>
      </c>
      <c r="F1348" s="312">
        <f>E1348*C1286</f>
        <v>180</v>
      </c>
      <c r="G1348" s="375">
        <f t="shared" si="1189"/>
        <v>129.3103448</v>
      </c>
      <c r="H1348" s="312">
        <f t="shared" si="1190"/>
        <v>64.65517241</v>
      </c>
      <c r="I1348" s="312">
        <f>H1348*C1286</f>
        <v>1939.655172</v>
      </c>
      <c r="J1348" s="315">
        <f t="shared" si="1139"/>
        <v>0.0928</v>
      </c>
      <c r="K1348" s="282"/>
      <c r="L1348" s="282"/>
      <c r="M1348" s="384"/>
      <c r="N1348" s="282"/>
      <c r="O1348" s="282"/>
      <c r="P1348" s="290"/>
      <c r="Q1348" s="290"/>
      <c r="R1348" s="290"/>
      <c r="S1348" s="290"/>
      <c r="T1348" s="290"/>
      <c r="U1348" s="290"/>
      <c r="V1348" s="290"/>
      <c r="W1348" s="290"/>
      <c r="X1348" s="290"/>
      <c r="Y1348" s="290"/>
      <c r="Z1348" s="290"/>
    </row>
    <row r="1349">
      <c r="A1349" s="335" t="str">
        <f t="shared" ref="A1349:B1349" si="1204">A73</f>
        <v>COP-15</v>
      </c>
      <c r="B1349" s="335" t="str">
        <f t="shared" si="1204"/>
        <v>Vodka (Máximo)</v>
      </c>
      <c r="C1349" s="335">
        <f t="shared" si="1205"/>
        <v>0.5</v>
      </c>
      <c r="D1349" s="428">
        <f t="shared" si="1187"/>
        <v>40</v>
      </c>
      <c r="E1349" s="312">
        <f t="shared" si="1188"/>
        <v>20</v>
      </c>
      <c r="F1349" s="312">
        <f>E1349*C1286</f>
        <v>600</v>
      </c>
      <c r="G1349" s="375">
        <f t="shared" si="1189"/>
        <v>202.5862069</v>
      </c>
      <c r="H1349" s="312">
        <f t="shared" si="1190"/>
        <v>101.2931034</v>
      </c>
      <c r="I1349" s="312">
        <f>H1349*C1286</f>
        <v>3038.793103</v>
      </c>
      <c r="J1349" s="315">
        <f t="shared" si="1139"/>
        <v>0.1974468085</v>
      </c>
      <c r="K1349" s="282"/>
      <c r="L1349" s="282"/>
      <c r="M1349" s="384"/>
      <c r="N1349" s="282"/>
      <c r="O1349" s="282"/>
      <c r="P1349" s="290"/>
      <c r="Q1349" s="290"/>
      <c r="R1349" s="290"/>
      <c r="S1349" s="290"/>
      <c r="T1349" s="290"/>
      <c r="U1349" s="290"/>
      <c r="V1349" s="290"/>
      <c r="W1349" s="290"/>
      <c r="X1349" s="290"/>
      <c r="Y1349" s="290"/>
      <c r="Z1349" s="290"/>
    </row>
    <row r="1350">
      <c r="A1350" s="335" t="str">
        <f t="shared" ref="A1350:B1350" si="1206">A74</f>
        <v/>
      </c>
      <c r="B1350" s="335" t="str">
        <f t="shared" si="1206"/>
        <v/>
      </c>
      <c r="C1350" s="335"/>
      <c r="D1350" s="428" t="str">
        <f t="shared" si="1187"/>
        <v/>
      </c>
      <c r="E1350" s="312">
        <f t="shared" si="1188"/>
        <v>0</v>
      </c>
      <c r="F1350" s="312">
        <f>E1350*C1286</f>
        <v>0</v>
      </c>
      <c r="G1350" s="375">
        <f t="shared" si="1189"/>
        <v>0</v>
      </c>
      <c r="H1350" s="312">
        <f t="shared" si="1190"/>
        <v>0</v>
      </c>
      <c r="I1350" s="312">
        <f>H1350*C1286</f>
        <v>0</v>
      </c>
      <c r="J1350" s="315" t="str">
        <f t="shared" si="1139"/>
        <v>#DIV/0!</v>
      </c>
      <c r="K1350" s="282"/>
      <c r="L1350" s="282"/>
      <c r="M1350" s="384"/>
      <c r="N1350" s="282"/>
      <c r="O1350" s="282"/>
      <c r="P1350" s="331"/>
      <c r="Q1350" s="331"/>
      <c r="R1350" s="331"/>
      <c r="S1350" s="331"/>
      <c r="T1350" s="331"/>
      <c r="U1350" s="331"/>
      <c r="V1350" s="331"/>
      <c r="W1350" s="331"/>
      <c r="X1350" s="331"/>
      <c r="Y1350" s="331"/>
      <c r="Z1350" s="331"/>
    </row>
    <row r="1351">
      <c r="A1351" s="335" t="str">
        <f t="shared" ref="A1351:B1351" si="1207">A75</f>
        <v/>
      </c>
      <c r="B1351" s="335" t="str">
        <f t="shared" si="1207"/>
        <v/>
      </c>
      <c r="C1351" s="335"/>
      <c r="D1351" s="428" t="str">
        <f t="shared" si="1187"/>
        <v/>
      </c>
      <c r="E1351" s="312">
        <f t="shared" si="1188"/>
        <v>0</v>
      </c>
      <c r="F1351" s="312">
        <f>E1351*C1286</f>
        <v>0</v>
      </c>
      <c r="G1351" s="375">
        <f t="shared" si="1189"/>
        <v>0</v>
      </c>
      <c r="H1351" s="312">
        <f t="shared" si="1190"/>
        <v>0</v>
      </c>
      <c r="I1351" s="312">
        <f>H1351*C1286</f>
        <v>0</v>
      </c>
      <c r="J1351" s="315" t="str">
        <f t="shared" si="1139"/>
        <v>#DIV/0!</v>
      </c>
      <c r="K1351" s="282"/>
      <c r="L1351" s="282"/>
      <c r="M1351" s="384"/>
      <c r="N1351" s="282"/>
      <c r="O1351" s="282"/>
      <c r="P1351" s="290"/>
      <c r="Q1351" s="290"/>
      <c r="R1351" s="290"/>
      <c r="S1351" s="290"/>
      <c r="T1351" s="290"/>
      <c r="U1351" s="290"/>
      <c r="V1351" s="290"/>
      <c r="W1351" s="290"/>
      <c r="X1351" s="290"/>
      <c r="Y1351" s="290"/>
      <c r="Z1351" s="290"/>
    </row>
    <row r="1352">
      <c r="A1352" s="335" t="str">
        <f t="shared" ref="A1352:B1352" si="1208">A76</f>
        <v/>
      </c>
      <c r="B1352" s="335" t="str">
        <f t="shared" si="1208"/>
        <v/>
      </c>
      <c r="C1352" s="335"/>
      <c r="D1352" s="428" t="str">
        <f t="shared" si="1187"/>
        <v/>
      </c>
      <c r="E1352" s="312">
        <f t="shared" si="1188"/>
        <v>0</v>
      </c>
      <c r="F1352" s="312">
        <f>E1352*C1286</f>
        <v>0</v>
      </c>
      <c r="G1352" s="375">
        <f t="shared" si="1189"/>
        <v>0</v>
      </c>
      <c r="H1352" s="312">
        <f t="shared" si="1190"/>
        <v>0</v>
      </c>
      <c r="I1352" s="312">
        <f>H1352*C1286</f>
        <v>0</v>
      </c>
      <c r="J1352" s="315" t="str">
        <f t="shared" si="1139"/>
        <v>#DIV/0!</v>
      </c>
      <c r="K1352" s="282"/>
      <c r="L1352" s="282"/>
      <c r="M1352" s="384"/>
      <c r="N1352" s="282"/>
      <c r="O1352" s="282"/>
      <c r="P1352" s="290"/>
      <c r="Q1352" s="290"/>
      <c r="R1352" s="290"/>
      <c r="S1352" s="290"/>
      <c r="T1352" s="290"/>
      <c r="U1352" s="290"/>
      <c r="V1352" s="290"/>
      <c r="W1352" s="290"/>
      <c r="X1352" s="290"/>
      <c r="Y1352" s="290"/>
      <c r="Z1352" s="290"/>
    </row>
    <row r="1353">
      <c r="A1353" s="335" t="str">
        <f t="shared" ref="A1353:B1353" si="1209">A77</f>
        <v/>
      </c>
      <c r="B1353" s="335" t="str">
        <f t="shared" si="1209"/>
        <v/>
      </c>
      <c r="C1353" s="335"/>
      <c r="D1353" s="428" t="str">
        <f t="shared" si="1187"/>
        <v/>
      </c>
      <c r="E1353" s="312">
        <f t="shared" si="1188"/>
        <v>0</v>
      </c>
      <c r="F1353" s="312">
        <f>E1353*C1286</f>
        <v>0</v>
      </c>
      <c r="G1353" s="375">
        <f t="shared" si="1189"/>
        <v>0</v>
      </c>
      <c r="H1353" s="312">
        <f t="shared" si="1190"/>
        <v>0</v>
      </c>
      <c r="I1353" s="312">
        <f>H1353*C1286</f>
        <v>0</v>
      </c>
      <c r="J1353" s="315" t="str">
        <f t="shared" si="1139"/>
        <v>#DIV/0!</v>
      </c>
      <c r="K1353" s="282"/>
      <c r="L1353" s="282"/>
      <c r="M1353" s="384"/>
      <c r="N1353" s="282"/>
      <c r="O1353" s="282"/>
      <c r="P1353" s="290"/>
      <c r="Q1353" s="290"/>
      <c r="R1353" s="290"/>
      <c r="S1353" s="290"/>
      <c r="T1353" s="290"/>
      <c r="U1353" s="290"/>
      <c r="V1353" s="290"/>
      <c r="W1353" s="290"/>
      <c r="X1353" s="290"/>
      <c r="Y1353" s="290"/>
      <c r="Z1353" s="290"/>
    </row>
    <row r="1354">
      <c r="A1354" s="335" t="str">
        <f t="shared" ref="A1354:B1354" si="1210">A78</f>
        <v/>
      </c>
      <c r="B1354" s="335" t="str">
        <f t="shared" si="1210"/>
        <v/>
      </c>
      <c r="C1354" s="335"/>
      <c r="D1354" s="428" t="str">
        <f t="shared" si="1187"/>
        <v/>
      </c>
      <c r="E1354" s="312">
        <f t="shared" si="1188"/>
        <v>0</v>
      </c>
      <c r="F1354" s="312">
        <f>E1354*C1286</f>
        <v>0</v>
      </c>
      <c r="G1354" s="375">
        <f t="shared" si="1189"/>
        <v>0</v>
      </c>
      <c r="H1354" s="312">
        <f t="shared" si="1190"/>
        <v>0</v>
      </c>
      <c r="I1354" s="312">
        <f>H1354*C1286</f>
        <v>0</v>
      </c>
      <c r="J1354" s="315" t="str">
        <f t="shared" si="1139"/>
        <v>#DIV/0!</v>
      </c>
      <c r="K1354" s="282"/>
      <c r="L1354" s="282"/>
      <c r="M1354" s="384"/>
      <c r="N1354" s="282"/>
      <c r="O1354" s="282"/>
      <c r="P1354" s="290"/>
      <c r="Q1354" s="290"/>
      <c r="R1354" s="290"/>
      <c r="S1354" s="290"/>
      <c r="T1354" s="290"/>
      <c r="U1354" s="290"/>
      <c r="V1354" s="290"/>
      <c r="W1354" s="290"/>
      <c r="X1354" s="290"/>
      <c r="Y1354" s="290"/>
      <c r="Z1354" s="290"/>
    </row>
    <row r="1355">
      <c r="A1355" s="335" t="str">
        <f t="shared" ref="A1355:B1355" si="1211">A79</f>
        <v/>
      </c>
      <c r="B1355" s="335" t="str">
        <f t="shared" si="1211"/>
        <v/>
      </c>
      <c r="C1355" s="335"/>
      <c r="D1355" s="428" t="str">
        <f t="shared" si="1187"/>
        <v/>
      </c>
      <c r="E1355" s="312">
        <f t="shared" si="1188"/>
        <v>0</v>
      </c>
      <c r="F1355" s="312">
        <f>E1355*C1286</f>
        <v>0</v>
      </c>
      <c r="G1355" s="375">
        <f t="shared" si="1189"/>
        <v>0</v>
      </c>
      <c r="H1355" s="312">
        <f t="shared" si="1190"/>
        <v>0</v>
      </c>
      <c r="I1355" s="312">
        <f>H1355*C1286</f>
        <v>0</v>
      </c>
      <c r="J1355" s="315" t="str">
        <f t="shared" si="1139"/>
        <v>#DIV/0!</v>
      </c>
      <c r="K1355" s="282"/>
      <c r="L1355" s="282"/>
      <c r="M1355" s="384"/>
      <c r="N1355" s="282"/>
      <c r="O1355" s="282"/>
      <c r="P1355" s="290"/>
      <c r="Q1355" s="290"/>
      <c r="R1355" s="290"/>
      <c r="S1355" s="290"/>
      <c r="T1355" s="290"/>
      <c r="U1355" s="290"/>
      <c r="V1355" s="290"/>
      <c r="W1355" s="290"/>
      <c r="X1355" s="290"/>
      <c r="Y1355" s="290"/>
      <c r="Z1355" s="290"/>
    </row>
    <row r="1356">
      <c r="A1356" s="335" t="str">
        <f t="shared" ref="A1356:B1356" si="1212">A80</f>
        <v/>
      </c>
      <c r="B1356" s="335" t="str">
        <f t="shared" si="1212"/>
        <v/>
      </c>
      <c r="C1356" s="335"/>
      <c r="D1356" s="428" t="str">
        <f t="shared" si="1187"/>
        <v/>
      </c>
      <c r="E1356" s="312">
        <f t="shared" si="1188"/>
        <v>0</v>
      </c>
      <c r="F1356" s="312">
        <f>E1356*C1286</f>
        <v>0</v>
      </c>
      <c r="G1356" s="375">
        <f t="shared" si="1189"/>
        <v>0</v>
      </c>
      <c r="H1356" s="312">
        <f t="shared" si="1190"/>
        <v>0</v>
      </c>
      <c r="I1356" s="312">
        <f>H1356*C1286</f>
        <v>0</v>
      </c>
      <c r="J1356" s="315" t="str">
        <f t="shared" si="1139"/>
        <v>#DIV/0!</v>
      </c>
      <c r="K1356" s="282"/>
      <c r="L1356" s="282"/>
      <c r="M1356" s="384"/>
      <c r="N1356" s="282"/>
      <c r="O1356" s="282"/>
      <c r="P1356" s="290"/>
      <c r="Q1356" s="290"/>
      <c r="R1356" s="290"/>
      <c r="S1356" s="290"/>
      <c r="T1356" s="290"/>
      <c r="U1356" s="290"/>
      <c r="V1356" s="290"/>
      <c r="W1356" s="290"/>
      <c r="X1356" s="290"/>
      <c r="Y1356" s="290"/>
      <c r="Z1356" s="290"/>
    </row>
    <row r="1357">
      <c r="A1357" s="335" t="str">
        <f t="shared" ref="A1357:B1357" si="1213">A81</f>
        <v/>
      </c>
      <c r="B1357" s="335" t="str">
        <f t="shared" si="1213"/>
        <v/>
      </c>
      <c r="C1357" s="335"/>
      <c r="D1357" s="428" t="str">
        <f t="shared" si="1187"/>
        <v/>
      </c>
      <c r="E1357" s="312">
        <f t="shared" si="1188"/>
        <v>0</v>
      </c>
      <c r="F1357" s="312">
        <f>E1357*C1286</f>
        <v>0</v>
      </c>
      <c r="G1357" s="375">
        <f t="shared" si="1189"/>
        <v>0</v>
      </c>
      <c r="H1357" s="312">
        <f t="shared" si="1190"/>
        <v>0</v>
      </c>
      <c r="I1357" s="312">
        <f>H1357*C1286</f>
        <v>0</v>
      </c>
      <c r="J1357" s="315" t="str">
        <f t="shared" si="1139"/>
        <v>#DIV/0!</v>
      </c>
      <c r="K1357" s="282"/>
      <c r="L1357" s="282"/>
      <c r="M1357" s="384"/>
      <c r="N1357" s="282"/>
      <c r="O1357" s="282"/>
      <c r="P1357" s="290"/>
      <c r="Q1357" s="290"/>
      <c r="R1357" s="290"/>
      <c r="S1357" s="290"/>
      <c r="T1357" s="290"/>
      <c r="U1357" s="290"/>
      <c r="V1357" s="290"/>
      <c r="W1357" s="290"/>
      <c r="X1357" s="290"/>
      <c r="Y1357" s="290"/>
      <c r="Z1357" s="290"/>
    </row>
    <row r="1358">
      <c r="A1358" s="335" t="str">
        <f t="shared" ref="A1358:B1358" si="1214">A82</f>
        <v/>
      </c>
      <c r="B1358" s="335" t="str">
        <f t="shared" si="1214"/>
        <v/>
      </c>
      <c r="C1358" s="335"/>
      <c r="D1358" s="428" t="str">
        <f t="shared" si="1187"/>
        <v/>
      </c>
      <c r="E1358" s="312">
        <f t="shared" si="1188"/>
        <v>0</v>
      </c>
      <c r="F1358" s="312">
        <f>E1358*C1286</f>
        <v>0</v>
      </c>
      <c r="G1358" s="375">
        <f t="shared" si="1189"/>
        <v>0</v>
      </c>
      <c r="H1358" s="312">
        <f t="shared" si="1190"/>
        <v>0</v>
      </c>
      <c r="I1358" s="312">
        <f>H1358*C1286</f>
        <v>0</v>
      </c>
      <c r="J1358" s="315" t="str">
        <f t="shared" si="1139"/>
        <v>#DIV/0!</v>
      </c>
      <c r="K1358" s="282"/>
      <c r="L1358" s="282"/>
      <c r="M1358" s="384"/>
      <c r="N1358" s="282"/>
      <c r="O1358" s="282"/>
      <c r="P1358" s="290"/>
      <c r="Q1358" s="290"/>
      <c r="R1358" s="290"/>
      <c r="S1358" s="290"/>
      <c r="T1358" s="290"/>
      <c r="U1358" s="290"/>
      <c r="V1358" s="290"/>
      <c r="W1358" s="290"/>
      <c r="X1358" s="290"/>
      <c r="Y1358" s="290"/>
      <c r="Z1358" s="290"/>
    </row>
    <row r="1359">
      <c r="A1359" s="335" t="str">
        <f t="shared" ref="A1359:B1359" si="1215">A83</f>
        <v/>
      </c>
      <c r="B1359" s="335" t="str">
        <f t="shared" si="1215"/>
        <v/>
      </c>
      <c r="C1359" s="335"/>
      <c r="D1359" s="428" t="str">
        <f t="shared" si="1187"/>
        <v/>
      </c>
      <c r="E1359" s="312">
        <f t="shared" si="1188"/>
        <v>0</v>
      </c>
      <c r="F1359" s="312">
        <f>E1359*C1286</f>
        <v>0</v>
      </c>
      <c r="G1359" s="375">
        <f t="shared" si="1189"/>
        <v>0</v>
      </c>
      <c r="H1359" s="312">
        <f t="shared" si="1190"/>
        <v>0</v>
      </c>
      <c r="I1359" s="312">
        <f>H1359*C1286</f>
        <v>0</v>
      </c>
      <c r="J1359" s="315" t="str">
        <f t="shared" si="1139"/>
        <v>#DIV/0!</v>
      </c>
      <c r="K1359" s="282"/>
      <c r="L1359" s="282"/>
      <c r="M1359" s="384"/>
      <c r="N1359" s="282"/>
      <c r="O1359" s="282"/>
      <c r="P1359" s="290"/>
      <c r="Q1359" s="290"/>
      <c r="R1359" s="290"/>
      <c r="S1359" s="290"/>
      <c r="T1359" s="290"/>
      <c r="U1359" s="290"/>
      <c r="V1359" s="290"/>
      <c r="W1359" s="290"/>
      <c r="X1359" s="290"/>
      <c r="Y1359" s="290"/>
      <c r="Z1359" s="290"/>
    </row>
    <row r="1360">
      <c r="A1360" s="335" t="str">
        <f t="shared" ref="A1360:B1360" si="1216">A84</f>
        <v/>
      </c>
      <c r="B1360" s="335" t="str">
        <f t="shared" si="1216"/>
        <v/>
      </c>
      <c r="C1360" s="335"/>
      <c r="D1360" s="428" t="str">
        <f t="shared" si="1187"/>
        <v/>
      </c>
      <c r="E1360" s="312">
        <f t="shared" si="1188"/>
        <v>0</v>
      </c>
      <c r="F1360" s="312">
        <f>E1360*C1286</f>
        <v>0</v>
      </c>
      <c r="G1360" s="375">
        <f t="shared" si="1189"/>
        <v>0</v>
      </c>
      <c r="H1360" s="312">
        <f t="shared" si="1190"/>
        <v>0</v>
      </c>
      <c r="I1360" s="312">
        <f>H1360*C1286</f>
        <v>0</v>
      </c>
      <c r="J1360" s="315" t="str">
        <f t="shared" si="1139"/>
        <v>#DIV/0!</v>
      </c>
      <c r="K1360" s="282"/>
      <c r="L1360" s="282"/>
      <c r="M1360" s="384"/>
      <c r="N1360" s="282"/>
      <c r="O1360" s="282"/>
      <c r="P1360" s="290"/>
      <c r="Q1360" s="290"/>
      <c r="R1360" s="290"/>
      <c r="S1360" s="290"/>
      <c r="T1360" s="290"/>
      <c r="U1360" s="290"/>
      <c r="V1360" s="290"/>
      <c r="W1360" s="290"/>
      <c r="X1360" s="290"/>
      <c r="Y1360" s="290"/>
      <c r="Z1360" s="290"/>
    </row>
    <row r="1361">
      <c r="A1361" s="335" t="str">
        <f t="shared" ref="A1361:B1361" si="1217">A85</f>
        <v/>
      </c>
      <c r="B1361" s="335" t="str">
        <f t="shared" si="1217"/>
        <v/>
      </c>
      <c r="C1361" s="335"/>
      <c r="D1361" s="428" t="str">
        <f t="shared" si="1187"/>
        <v/>
      </c>
      <c r="E1361" s="312">
        <f t="shared" si="1188"/>
        <v>0</v>
      </c>
      <c r="F1361" s="312">
        <f>E1361*C1286</f>
        <v>0</v>
      </c>
      <c r="G1361" s="375">
        <f t="shared" si="1189"/>
        <v>0</v>
      </c>
      <c r="H1361" s="312">
        <f t="shared" si="1190"/>
        <v>0</v>
      </c>
      <c r="I1361" s="312">
        <f>H1361*C1286</f>
        <v>0</v>
      </c>
      <c r="J1361" s="315" t="str">
        <f t="shared" si="1139"/>
        <v>#DIV/0!</v>
      </c>
      <c r="K1361" s="282"/>
      <c r="L1361" s="282"/>
      <c r="M1361" s="384"/>
      <c r="N1361" s="282"/>
      <c r="O1361" s="282"/>
      <c r="P1361" s="290"/>
      <c r="Q1361" s="290"/>
      <c r="R1361" s="290"/>
      <c r="S1361" s="290"/>
      <c r="T1361" s="290"/>
      <c r="U1361" s="290"/>
      <c r="V1361" s="290"/>
      <c r="W1361" s="290"/>
      <c r="X1361" s="290"/>
      <c r="Y1361" s="290"/>
      <c r="Z1361" s="290"/>
    </row>
    <row r="1362">
      <c r="A1362" s="335" t="str">
        <f t="shared" ref="A1362:B1362" si="1218">A86</f>
        <v/>
      </c>
      <c r="B1362" s="335" t="str">
        <f t="shared" si="1218"/>
        <v/>
      </c>
      <c r="C1362" s="335"/>
      <c r="D1362" s="428" t="str">
        <f t="shared" si="1187"/>
        <v/>
      </c>
      <c r="E1362" s="312">
        <f t="shared" si="1188"/>
        <v>0</v>
      </c>
      <c r="F1362" s="312">
        <f>E1362*C1286</f>
        <v>0</v>
      </c>
      <c r="G1362" s="375">
        <f t="shared" si="1189"/>
        <v>0</v>
      </c>
      <c r="H1362" s="312">
        <f t="shared" si="1190"/>
        <v>0</v>
      </c>
      <c r="I1362" s="312">
        <f>H1362*C1286</f>
        <v>0</v>
      </c>
      <c r="J1362" s="315" t="str">
        <f t="shared" si="1139"/>
        <v>#DIV/0!</v>
      </c>
      <c r="K1362" s="282"/>
      <c r="L1362" s="282"/>
      <c r="M1362" s="384"/>
      <c r="N1362" s="282"/>
      <c r="O1362" s="282"/>
      <c r="P1362" s="290"/>
      <c r="Q1362" s="290"/>
      <c r="R1362" s="290"/>
      <c r="S1362" s="290"/>
      <c r="T1362" s="290"/>
      <c r="U1362" s="290"/>
      <c r="V1362" s="290"/>
      <c r="W1362" s="290"/>
      <c r="X1362" s="290"/>
      <c r="Y1362" s="290"/>
      <c r="Z1362" s="290"/>
    </row>
    <row r="1363">
      <c r="A1363" s="337"/>
      <c r="B1363" s="338"/>
      <c r="C1363" s="339"/>
      <c r="D1363" s="336"/>
      <c r="E1363" s="312">
        <f t="shared" si="1188"/>
        <v>0</v>
      </c>
      <c r="F1363" s="312">
        <f>E1363*C1286</f>
        <v>0</v>
      </c>
      <c r="G1363" s="372"/>
      <c r="H1363" s="312">
        <f t="shared" si="1190"/>
        <v>0</v>
      </c>
      <c r="I1363" s="312">
        <f>H1363*C1286</f>
        <v>0</v>
      </c>
      <c r="J1363" s="315" t="str">
        <f t="shared" si="1139"/>
        <v>#DIV/0!</v>
      </c>
      <c r="K1363" s="282"/>
      <c r="L1363" s="282"/>
      <c r="M1363" s="384"/>
      <c r="N1363" s="282"/>
      <c r="O1363" s="282"/>
      <c r="P1363" s="290"/>
      <c r="Q1363" s="290"/>
      <c r="R1363" s="290"/>
      <c r="S1363" s="290"/>
      <c r="T1363" s="290"/>
      <c r="U1363" s="290"/>
      <c r="V1363" s="290"/>
      <c r="W1363" s="290"/>
      <c r="X1363" s="290"/>
      <c r="Y1363" s="290"/>
      <c r="Z1363" s="290"/>
    </row>
    <row r="1364">
      <c r="A1364" s="341"/>
      <c r="B1364" s="338"/>
      <c r="C1364" s="342"/>
      <c r="D1364" s="343"/>
      <c r="E1364" s="312">
        <f t="shared" si="1188"/>
        <v>0</v>
      </c>
      <c r="F1364" s="312">
        <f>E1364*C1286</f>
        <v>0</v>
      </c>
      <c r="G1364" s="374"/>
      <c r="H1364" s="312">
        <f t="shared" si="1190"/>
        <v>0</v>
      </c>
      <c r="I1364" s="312">
        <f>H1364*C1286</f>
        <v>0</v>
      </c>
      <c r="J1364" s="315" t="str">
        <f t="shared" si="1139"/>
        <v>#DIV/0!</v>
      </c>
      <c r="K1364" s="282"/>
      <c r="L1364" s="282"/>
      <c r="M1364" s="384"/>
      <c r="N1364" s="282"/>
      <c r="O1364" s="282"/>
      <c r="P1364" s="290"/>
      <c r="Q1364" s="290"/>
      <c r="R1364" s="290"/>
      <c r="S1364" s="290"/>
      <c r="T1364" s="290"/>
      <c r="U1364" s="290"/>
      <c r="V1364" s="290"/>
      <c r="W1364" s="290"/>
      <c r="X1364" s="290"/>
      <c r="Y1364" s="290"/>
      <c r="Z1364" s="290"/>
    </row>
    <row r="1365">
      <c r="A1365" s="335"/>
      <c r="B1365" s="349"/>
      <c r="C1365" s="350"/>
      <c r="D1365" s="352"/>
      <c r="E1365" s="312">
        <f t="shared" si="1188"/>
        <v>0</v>
      </c>
      <c r="F1365" s="312">
        <f>E1365*C1286</f>
        <v>0</v>
      </c>
      <c r="G1365" s="375"/>
      <c r="H1365" s="312">
        <f t="shared" si="1190"/>
        <v>0</v>
      </c>
      <c r="I1365" s="312">
        <f>H1365*C1286</f>
        <v>0</v>
      </c>
      <c r="J1365" s="315" t="str">
        <f t="shared" si="1139"/>
        <v>#DIV/0!</v>
      </c>
      <c r="K1365" s="282"/>
      <c r="L1365" s="282"/>
      <c r="M1365" s="384"/>
      <c r="N1365" s="282"/>
      <c r="O1365" s="282"/>
      <c r="P1365" s="331"/>
      <c r="Q1365" s="331"/>
      <c r="R1365" s="331"/>
      <c r="S1365" s="331"/>
      <c r="T1365" s="331"/>
      <c r="U1365" s="331"/>
      <c r="V1365" s="331"/>
      <c r="W1365" s="331"/>
      <c r="X1365" s="331"/>
      <c r="Y1365" s="331"/>
      <c r="Z1365" s="331"/>
    </row>
    <row r="1366">
      <c r="A1366" s="335"/>
      <c r="B1366" s="349"/>
      <c r="C1366" s="339"/>
      <c r="D1366" s="336"/>
      <c r="E1366" s="312">
        <f t="shared" si="1188"/>
        <v>0</v>
      </c>
      <c r="F1366" s="312">
        <f>E1366*C1286</f>
        <v>0</v>
      </c>
      <c r="G1366" s="372"/>
      <c r="H1366" s="312">
        <f t="shared" si="1190"/>
        <v>0</v>
      </c>
      <c r="I1366" s="312">
        <f>H1366*C1286</f>
        <v>0</v>
      </c>
      <c r="J1366" s="315" t="str">
        <f t="shared" si="1139"/>
        <v>#DIV/0!</v>
      </c>
      <c r="K1366" s="282"/>
      <c r="L1366" s="282"/>
      <c r="M1366" s="384"/>
      <c r="N1366" s="282"/>
      <c r="O1366" s="282"/>
      <c r="P1366" s="290"/>
      <c r="Q1366" s="290"/>
      <c r="R1366" s="290"/>
      <c r="S1366" s="290"/>
      <c r="T1366" s="290"/>
      <c r="U1366" s="290"/>
      <c r="V1366" s="290"/>
      <c r="W1366" s="290"/>
      <c r="X1366" s="290"/>
      <c r="Y1366" s="290"/>
      <c r="Z1366" s="290"/>
    </row>
    <row r="1367">
      <c r="A1367" s="335"/>
      <c r="B1367" s="354"/>
      <c r="C1367" s="339"/>
      <c r="D1367" s="336"/>
      <c r="E1367" s="312">
        <f t="shared" si="1188"/>
        <v>0</v>
      </c>
      <c r="F1367" s="312">
        <f>E1367*C1286</f>
        <v>0</v>
      </c>
      <c r="G1367" s="372"/>
      <c r="H1367" s="312">
        <f t="shared" si="1190"/>
        <v>0</v>
      </c>
      <c r="I1367" s="312">
        <f>H1367*C1286</f>
        <v>0</v>
      </c>
      <c r="J1367" s="315" t="str">
        <f t="shared" si="1139"/>
        <v>#DIV/0!</v>
      </c>
      <c r="K1367" s="282"/>
      <c r="L1367" s="282"/>
      <c r="M1367" s="384"/>
      <c r="N1367" s="282"/>
      <c r="O1367" s="282"/>
      <c r="P1367" s="290"/>
      <c r="Q1367" s="290"/>
      <c r="R1367" s="290"/>
      <c r="S1367" s="290"/>
      <c r="T1367" s="290"/>
      <c r="U1367" s="290"/>
      <c r="V1367" s="290"/>
      <c r="W1367" s="290"/>
      <c r="X1367" s="290"/>
      <c r="Y1367" s="290"/>
      <c r="Z1367" s="290"/>
    </row>
    <row r="1368">
      <c r="A1368" s="335"/>
      <c r="B1368" s="349"/>
      <c r="C1368" s="339"/>
      <c r="D1368" s="336"/>
      <c r="E1368" s="312">
        <f t="shared" si="1188"/>
        <v>0</v>
      </c>
      <c r="F1368" s="312">
        <f>E1368*C1286</f>
        <v>0</v>
      </c>
      <c r="G1368" s="372"/>
      <c r="H1368" s="312">
        <f t="shared" si="1190"/>
        <v>0</v>
      </c>
      <c r="I1368" s="312">
        <f>H1368*C1286</f>
        <v>0</v>
      </c>
      <c r="J1368" s="315" t="str">
        <f t="shared" si="1139"/>
        <v>#DIV/0!</v>
      </c>
      <c r="K1368" s="282"/>
      <c r="L1368" s="282"/>
      <c r="M1368" s="384"/>
      <c r="N1368" s="282"/>
      <c r="O1368" s="282"/>
      <c r="P1368" s="290"/>
      <c r="Q1368" s="290"/>
      <c r="R1368" s="290"/>
      <c r="S1368" s="290"/>
      <c r="T1368" s="290"/>
      <c r="U1368" s="290"/>
      <c r="V1368" s="290"/>
      <c r="W1368" s="290"/>
      <c r="X1368" s="290"/>
      <c r="Y1368" s="290"/>
      <c r="Z1368" s="290"/>
    </row>
    <row r="1369">
      <c r="A1369" s="335"/>
      <c r="B1369" s="349"/>
      <c r="C1369" s="339"/>
      <c r="D1369" s="336"/>
      <c r="E1369" s="312">
        <f t="shared" si="1188"/>
        <v>0</v>
      </c>
      <c r="F1369" s="312">
        <f>E1369*C1286</f>
        <v>0</v>
      </c>
      <c r="G1369" s="372"/>
      <c r="H1369" s="312">
        <f t="shared" si="1190"/>
        <v>0</v>
      </c>
      <c r="I1369" s="312">
        <f>H1369*C1286</f>
        <v>0</v>
      </c>
      <c r="J1369" s="315" t="str">
        <f t="shared" si="1139"/>
        <v>#DIV/0!</v>
      </c>
      <c r="K1369" s="282"/>
      <c r="L1369" s="282"/>
      <c r="M1369" s="384"/>
      <c r="N1369" s="282"/>
      <c r="O1369" s="282"/>
      <c r="P1369" s="290"/>
      <c r="Q1369" s="290"/>
      <c r="R1369" s="290"/>
      <c r="S1369" s="290"/>
      <c r="T1369" s="290"/>
      <c r="U1369" s="290"/>
      <c r="V1369" s="290"/>
      <c r="W1369" s="290"/>
      <c r="X1369" s="290"/>
      <c r="Y1369" s="290"/>
      <c r="Z1369" s="290"/>
    </row>
    <row r="1370">
      <c r="A1370" s="335"/>
      <c r="B1370" s="349"/>
      <c r="C1370" s="339"/>
      <c r="D1370" s="336"/>
      <c r="E1370" s="312">
        <f t="shared" si="1188"/>
        <v>0</v>
      </c>
      <c r="F1370" s="312">
        <f>E1370*C1286</f>
        <v>0</v>
      </c>
      <c r="G1370" s="372"/>
      <c r="H1370" s="312">
        <f t="shared" si="1190"/>
        <v>0</v>
      </c>
      <c r="I1370" s="312">
        <f>H1370*C1286</f>
        <v>0</v>
      </c>
      <c r="J1370" s="315" t="str">
        <f t="shared" si="1139"/>
        <v>#DIV/0!</v>
      </c>
      <c r="K1370" s="282"/>
      <c r="L1370" s="282"/>
      <c r="M1370" s="384"/>
      <c r="N1370" s="282"/>
      <c r="O1370" s="282"/>
      <c r="P1370" s="290"/>
      <c r="Q1370" s="290"/>
      <c r="R1370" s="290"/>
      <c r="S1370" s="290"/>
      <c r="T1370" s="290"/>
      <c r="U1370" s="290"/>
      <c r="V1370" s="290"/>
      <c r="W1370" s="290"/>
      <c r="X1370" s="290"/>
      <c r="Y1370" s="290"/>
      <c r="Z1370" s="290"/>
    </row>
    <row r="1371">
      <c r="A1371" s="335"/>
      <c r="B1371" s="349"/>
      <c r="C1371" s="339"/>
      <c r="D1371" s="336"/>
      <c r="E1371" s="312">
        <f t="shared" si="1188"/>
        <v>0</v>
      </c>
      <c r="F1371" s="312">
        <f>E1371*C1286</f>
        <v>0</v>
      </c>
      <c r="G1371" s="372"/>
      <c r="H1371" s="312">
        <f t="shared" si="1190"/>
        <v>0</v>
      </c>
      <c r="I1371" s="312">
        <f>H1371*C1286</f>
        <v>0</v>
      </c>
      <c r="J1371" s="315" t="str">
        <f t="shared" si="1139"/>
        <v>#DIV/0!</v>
      </c>
      <c r="K1371" s="282"/>
      <c r="L1371" s="282"/>
      <c r="M1371" s="384"/>
      <c r="N1371" s="282"/>
      <c r="O1371" s="282"/>
      <c r="P1371" s="290"/>
      <c r="Q1371" s="290"/>
      <c r="R1371" s="290"/>
      <c r="S1371" s="290"/>
      <c r="T1371" s="290"/>
      <c r="U1371" s="290"/>
      <c r="V1371" s="290"/>
      <c r="W1371" s="290"/>
      <c r="X1371" s="290"/>
      <c r="Y1371" s="290"/>
      <c r="Z1371" s="290"/>
    </row>
    <row r="1372">
      <c r="A1372" s="335"/>
      <c r="B1372" s="349"/>
      <c r="C1372" s="339"/>
      <c r="D1372" s="336"/>
      <c r="E1372" s="312">
        <f t="shared" si="1188"/>
        <v>0</v>
      </c>
      <c r="F1372" s="312">
        <f>E1372*C1286</f>
        <v>0</v>
      </c>
      <c r="G1372" s="372"/>
      <c r="H1372" s="312">
        <f t="shared" si="1190"/>
        <v>0</v>
      </c>
      <c r="I1372" s="312">
        <f>H1372*C1286</f>
        <v>0</v>
      </c>
      <c r="J1372" s="315" t="str">
        <f t="shared" si="1139"/>
        <v>#DIV/0!</v>
      </c>
      <c r="K1372" s="282"/>
      <c r="L1372" s="282"/>
      <c r="M1372" s="384"/>
      <c r="N1372" s="282"/>
      <c r="O1372" s="282"/>
      <c r="P1372" s="290"/>
      <c r="Q1372" s="290"/>
      <c r="R1372" s="290"/>
      <c r="S1372" s="290"/>
      <c r="T1372" s="290"/>
      <c r="U1372" s="290"/>
      <c r="V1372" s="290"/>
      <c r="W1372" s="290"/>
      <c r="X1372" s="290"/>
      <c r="Y1372" s="290"/>
      <c r="Z1372" s="290"/>
    </row>
    <row r="1373">
      <c r="A1373" s="335"/>
      <c r="B1373" s="349"/>
      <c r="C1373" s="339"/>
      <c r="D1373" s="336"/>
      <c r="E1373" s="312">
        <f t="shared" si="1188"/>
        <v>0</v>
      </c>
      <c r="F1373" s="312">
        <f>E1373*C1286</f>
        <v>0</v>
      </c>
      <c r="G1373" s="372"/>
      <c r="H1373" s="312">
        <f t="shared" si="1190"/>
        <v>0</v>
      </c>
      <c r="I1373" s="312">
        <f>H1373*C1286</f>
        <v>0</v>
      </c>
      <c r="J1373" s="315" t="str">
        <f t="shared" si="1139"/>
        <v>#DIV/0!</v>
      </c>
      <c r="K1373" s="282"/>
      <c r="L1373" s="282"/>
      <c r="M1373" s="384"/>
      <c r="N1373" s="282"/>
      <c r="O1373" s="282"/>
      <c r="P1373" s="290"/>
      <c r="Q1373" s="290"/>
      <c r="R1373" s="290"/>
      <c r="S1373" s="290"/>
      <c r="T1373" s="290"/>
      <c r="U1373" s="290"/>
      <c r="V1373" s="290"/>
      <c r="W1373" s="290"/>
      <c r="X1373" s="290"/>
      <c r="Y1373" s="290"/>
      <c r="Z1373" s="290"/>
    </row>
    <row r="1374">
      <c r="A1374" s="335"/>
      <c r="B1374" s="349"/>
      <c r="C1374" s="339"/>
      <c r="D1374" s="336"/>
      <c r="E1374" s="312">
        <f t="shared" si="1188"/>
        <v>0</v>
      </c>
      <c r="F1374" s="312">
        <f>E1374*C1286</f>
        <v>0</v>
      </c>
      <c r="G1374" s="372"/>
      <c r="H1374" s="312">
        <f t="shared" si="1190"/>
        <v>0</v>
      </c>
      <c r="I1374" s="312">
        <f>H1374*C1286</f>
        <v>0</v>
      </c>
      <c r="J1374" s="315" t="str">
        <f t="shared" si="1139"/>
        <v>#DIV/0!</v>
      </c>
      <c r="K1374" s="282"/>
      <c r="L1374" s="282"/>
      <c r="M1374" s="384"/>
      <c r="N1374" s="282"/>
      <c r="O1374" s="282"/>
      <c r="P1374" s="290"/>
      <c r="Q1374" s="290"/>
      <c r="R1374" s="290"/>
      <c r="S1374" s="290"/>
      <c r="T1374" s="290"/>
      <c r="U1374" s="290"/>
      <c r="V1374" s="290"/>
      <c r="W1374" s="290"/>
      <c r="X1374" s="290"/>
      <c r="Y1374" s="290"/>
      <c r="Z1374" s="290"/>
    </row>
    <row r="1375">
      <c r="A1375" s="335"/>
      <c r="B1375" s="349"/>
      <c r="C1375" s="339"/>
      <c r="D1375" s="336"/>
      <c r="E1375" s="312">
        <f t="shared" si="1188"/>
        <v>0</v>
      </c>
      <c r="F1375" s="312">
        <f>E1375*C1286</f>
        <v>0</v>
      </c>
      <c r="G1375" s="372"/>
      <c r="H1375" s="312">
        <f t="shared" si="1190"/>
        <v>0</v>
      </c>
      <c r="I1375" s="312">
        <f>H1375*C1286</f>
        <v>0</v>
      </c>
      <c r="J1375" s="315" t="str">
        <f t="shared" si="1139"/>
        <v>#DIV/0!</v>
      </c>
      <c r="K1375" s="282"/>
      <c r="L1375" s="282"/>
      <c r="M1375" s="384"/>
      <c r="N1375" s="282"/>
      <c r="O1375" s="282"/>
      <c r="P1375" s="290"/>
      <c r="Q1375" s="290"/>
      <c r="R1375" s="290"/>
      <c r="S1375" s="290"/>
      <c r="T1375" s="290"/>
      <c r="U1375" s="290"/>
      <c r="V1375" s="290"/>
      <c r="W1375" s="290"/>
      <c r="X1375" s="290"/>
      <c r="Y1375" s="290"/>
      <c r="Z1375" s="290"/>
    </row>
    <row r="1376">
      <c r="A1376" s="344"/>
      <c r="B1376" s="345" t="s">
        <v>968</v>
      </c>
      <c r="C1376" s="346">
        <f>SUM(C1335:C1375)</f>
        <v>12.1</v>
      </c>
      <c r="D1376" s="346"/>
      <c r="E1376" s="347">
        <f t="shared" ref="E1376:F1376" si="1219">SUM(E1335:E1375)</f>
        <v>457.5</v>
      </c>
      <c r="F1376" s="347">
        <f t="shared" si="1219"/>
        <v>13725</v>
      </c>
      <c r="G1376" s="346"/>
      <c r="H1376" s="347">
        <f t="shared" ref="H1376:I1376" si="1220">SUM(H1335:H1375)</f>
        <v>2236.206897</v>
      </c>
      <c r="I1376" s="347">
        <f t="shared" si="1220"/>
        <v>67086.2069</v>
      </c>
      <c r="J1376" s="348">
        <f t="shared" si="1139"/>
        <v>0.2045875096</v>
      </c>
      <c r="K1376" s="282"/>
      <c r="L1376" s="282"/>
      <c r="M1376" s="384"/>
      <c r="N1376" s="282"/>
      <c r="O1376" s="282"/>
      <c r="P1376" s="290"/>
      <c r="Q1376" s="290"/>
      <c r="R1376" s="290"/>
      <c r="S1376" s="290"/>
      <c r="T1376" s="290"/>
      <c r="U1376" s="290"/>
      <c r="V1376" s="290"/>
      <c r="W1376" s="290"/>
      <c r="X1376" s="290"/>
      <c r="Y1376" s="290"/>
      <c r="Z1376" s="290"/>
    </row>
    <row r="1377">
      <c r="A1377" s="323" t="str">
        <f t="shared" ref="A1377:B1377" si="1221">A101</f>
        <v>CKT-001</v>
      </c>
      <c r="B1377" s="323" t="str">
        <f t="shared" si="1221"/>
        <v>Cócteles con ginebra (máximo)</v>
      </c>
      <c r="C1377" s="323">
        <v>1.0</v>
      </c>
      <c r="D1377" s="422">
        <f t="shared" ref="D1377:D1388" si="1223">D101</f>
        <v>40</v>
      </c>
      <c r="E1377" s="312">
        <f t="shared" ref="E1377:E1391" si="1224">D1377*C1377</f>
        <v>40</v>
      </c>
      <c r="F1377" s="312">
        <f>E1377*C1286</f>
        <v>1200</v>
      </c>
      <c r="G1377" s="372">
        <f t="shared" ref="G1377:G1389" si="1225">G101</f>
        <v>224.137931</v>
      </c>
      <c r="H1377" s="312">
        <f t="shared" ref="H1377:H1391" si="1226">G1377*C1377</f>
        <v>224.137931</v>
      </c>
      <c r="I1377" s="312">
        <f>H1377*C1286</f>
        <v>6724.137931</v>
      </c>
      <c r="J1377" s="315">
        <f t="shared" si="1139"/>
        <v>0.1784615385</v>
      </c>
      <c r="K1377" s="282"/>
      <c r="L1377" s="282"/>
      <c r="M1377" s="384"/>
      <c r="N1377" s="282"/>
      <c r="O1377" s="282"/>
      <c r="P1377" s="290"/>
      <c r="Q1377" s="290"/>
      <c r="R1377" s="290"/>
      <c r="S1377" s="290"/>
      <c r="T1377" s="290"/>
      <c r="U1377" s="290"/>
      <c r="V1377" s="290"/>
      <c r="W1377" s="290"/>
      <c r="X1377" s="290"/>
      <c r="Y1377" s="290"/>
      <c r="Z1377" s="290"/>
    </row>
    <row r="1378">
      <c r="A1378" s="323" t="str">
        <f t="shared" ref="A1378:B1378" si="1222">A102</f>
        <v>CKT-002</v>
      </c>
      <c r="B1378" s="323" t="str">
        <f t="shared" si="1222"/>
        <v>Cócteles con ginebra (mínimo)</v>
      </c>
      <c r="C1378" s="323">
        <v>2.0</v>
      </c>
      <c r="D1378" s="422">
        <f t="shared" si="1223"/>
        <v>17</v>
      </c>
      <c r="E1378" s="312">
        <f t="shared" si="1224"/>
        <v>34</v>
      </c>
      <c r="F1378" s="312">
        <f>E1378*C1286</f>
        <v>1020</v>
      </c>
      <c r="G1378" s="372">
        <f t="shared" si="1225"/>
        <v>129.3103448</v>
      </c>
      <c r="H1378" s="312">
        <f t="shared" si="1226"/>
        <v>258.6206897</v>
      </c>
      <c r="I1378" s="312">
        <f>H1378*C1286</f>
        <v>7758.62069</v>
      </c>
      <c r="J1378" s="315">
        <f t="shared" si="1139"/>
        <v>0.1314666667</v>
      </c>
      <c r="K1378" s="282"/>
      <c r="L1378" s="282"/>
      <c r="M1378" s="384"/>
      <c r="N1378" s="282"/>
      <c r="O1378" s="282"/>
      <c r="P1378" s="290"/>
      <c r="Q1378" s="290"/>
      <c r="R1378" s="290"/>
      <c r="S1378" s="290"/>
      <c r="T1378" s="290"/>
      <c r="U1378" s="290"/>
      <c r="V1378" s="290"/>
      <c r="W1378" s="290"/>
      <c r="X1378" s="290"/>
      <c r="Y1378" s="290"/>
      <c r="Z1378" s="290"/>
    </row>
    <row r="1379">
      <c r="A1379" s="323" t="str">
        <f t="shared" ref="A1379:B1379" si="1227">A103</f>
        <v>CKT-003</v>
      </c>
      <c r="B1379" s="323" t="str">
        <f t="shared" si="1227"/>
        <v>Cócteles con whisky (máximo)</v>
      </c>
      <c r="C1379" s="323">
        <v>2.0</v>
      </c>
      <c r="D1379" s="422">
        <f t="shared" si="1223"/>
        <v>51</v>
      </c>
      <c r="E1379" s="312">
        <f t="shared" si="1224"/>
        <v>102</v>
      </c>
      <c r="F1379" s="312">
        <f>E1379*C1286</f>
        <v>3060</v>
      </c>
      <c r="G1379" s="372">
        <f t="shared" si="1225"/>
        <v>215.5172414</v>
      </c>
      <c r="H1379" s="312">
        <f t="shared" si="1226"/>
        <v>431.0344828</v>
      </c>
      <c r="I1379" s="312">
        <f>H1379*C1286</f>
        <v>12931.03448</v>
      </c>
      <c r="J1379" s="315">
        <f t="shared" si="1139"/>
        <v>0.23664</v>
      </c>
      <c r="K1379" s="282"/>
      <c r="L1379" s="282"/>
      <c r="M1379" s="384"/>
      <c r="N1379" s="282"/>
      <c r="O1379" s="282"/>
      <c r="P1379" s="290"/>
      <c r="Q1379" s="290"/>
      <c r="R1379" s="290"/>
      <c r="S1379" s="290"/>
      <c r="T1379" s="290"/>
      <c r="U1379" s="290"/>
      <c r="V1379" s="290"/>
      <c r="W1379" s="290"/>
      <c r="X1379" s="290"/>
      <c r="Y1379" s="290"/>
      <c r="Z1379" s="290"/>
    </row>
    <row r="1380">
      <c r="A1380" s="323" t="str">
        <f t="shared" ref="A1380:B1380" si="1228">A104</f>
        <v>CKT-004</v>
      </c>
      <c r="B1380" s="323" t="str">
        <f t="shared" si="1228"/>
        <v>Cócteles con whisky (mínimo)</v>
      </c>
      <c r="C1380" s="323">
        <v>1.0</v>
      </c>
      <c r="D1380" s="422">
        <f t="shared" si="1223"/>
        <v>19</v>
      </c>
      <c r="E1380" s="312">
        <f t="shared" si="1224"/>
        <v>19</v>
      </c>
      <c r="F1380" s="312">
        <f>E1380*C1286</f>
        <v>570</v>
      </c>
      <c r="G1380" s="372">
        <f t="shared" si="1225"/>
        <v>146.5517241</v>
      </c>
      <c r="H1380" s="312">
        <f t="shared" si="1226"/>
        <v>146.5517241</v>
      </c>
      <c r="I1380" s="312">
        <f>H1380*C1286</f>
        <v>4396.551724</v>
      </c>
      <c r="J1380" s="315">
        <f t="shared" si="1139"/>
        <v>0.1296470588</v>
      </c>
      <c r="K1380" s="282"/>
      <c r="L1380" s="282"/>
      <c r="M1380" s="384"/>
      <c r="N1380" s="282"/>
      <c r="O1380" s="282"/>
      <c r="P1380" s="290"/>
      <c r="Q1380" s="290"/>
      <c r="R1380" s="290"/>
      <c r="S1380" s="290"/>
      <c r="T1380" s="290"/>
      <c r="U1380" s="290"/>
      <c r="V1380" s="290"/>
      <c r="W1380" s="290"/>
      <c r="X1380" s="290"/>
      <c r="Y1380" s="290"/>
      <c r="Z1380" s="290"/>
    </row>
    <row r="1381">
      <c r="A1381" s="323" t="str">
        <f t="shared" ref="A1381:B1381" si="1229">A105</f>
        <v>CKT-005</v>
      </c>
      <c r="B1381" s="323" t="str">
        <f t="shared" si="1229"/>
        <v>Cócteles con ron (máximo)</v>
      </c>
      <c r="C1381" s="323">
        <v>3.0</v>
      </c>
      <c r="D1381" s="422">
        <f t="shared" si="1223"/>
        <v>40</v>
      </c>
      <c r="E1381" s="312">
        <f t="shared" si="1224"/>
        <v>120</v>
      </c>
      <c r="F1381" s="312">
        <f>E1381*C1286</f>
        <v>3600</v>
      </c>
      <c r="G1381" s="372">
        <f t="shared" si="1225"/>
        <v>198.2758621</v>
      </c>
      <c r="H1381" s="312">
        <f t="shared" si="1226"/>
        <v>594.8275862</v>
      </c>
      <c r="I1381" s="312">
        <f>H1381*C1286</f>
        <v>17844.82759</v>
      </c>
      <c r="J1381" s="315">
        <f t="shared" si="1139"/>
        <v>0.2017391304</v>
      </c>
      <c r="K1381" s="282"/>
      <c r="L1381" s="282"/>
      <c r="M1381" s="384"/>
      <c r="N1381" s="282"/>
      <c r="O1381" s="282"/>
      <c r="P1381" s="290"/>
      <c r="Q1381" s="290"/>
      <c r="R1381" s="290"/>
      <c r="S1381" s="290"/>
      <c r="T1381" s="290"/>
      <c r="U1381" s="290"/>
      <c r="V1381" s="290"/>
      <c r="W1381" s="290"/>
      <c r="X1381" s="290"/>
      <c r="Y1381" s="290"/>
      <c r="Z1381" s="290"/>
    </row>
    <row r="1382">
      <c r="A1382" s="323" t="str">
        <f t="shared" ref="A1382:B1382" si="1230">A106</f>
        <v>CKT-006</v>
      </c>
      <c r="B1382" s="323" t="str">
        <f t="shared" si="1230"/>
        <v>Cócteles con ron (mínimo)</v>
      </c>
      <c r="C1382" s="323">
        <v>1.0</v>
      </c>
      <c r="D1382" s="422">
        <f t="shared" si="1223"/>
        <v>15</v>
      </c>
      <c r="E1382" s="312">
        <f t="shared" si="1224"/>
        <v>15</v>
      </c>
      <c r="F1382" s="312">
        <f>E1382*C1286</f>
        <v>450</v>
      </c>
      <c r="G1382" s="372">
        <f t="shared" si="1225"/>
        <v>116.3793103</v>
      </c>
      <c r="H1382" s="312">
        <f t="shared" si="1226"/>
        <v>116.3793103</v>
      </c>
      <c r="I1382" s="312">
        <f>H1382*C1286</f>
        <v>3491.37931</v>
      </c>
      <c r="J1382" s="315">
        <f t="shared" si="1139"/>
        <v>0.1288888889</v>
      </c>
      <c r="K1382" s="282"/>
      <c r="L1382" s="282"/>
      <c r="M1382" s="384"/>
      <c r="N1382" s="282"/>
      <c r="O1382" s="282"/>
      <c r="P1382" s="290"/>
      <c r="Q1382" s="290"/>
      <c r="R1382" s="290"/>
      <c r="S1382" s="290"/>
      <c r="T1382" s="290"/>
      <c r="U1382" s="290"/>
      <c r="V1382" s="290"/>
      <c r="W1382" s="290"/>
      <c r="X1382" s="290"/>
      <c r="Y1382" s="290"/>
      <c r="Z1382" s="290"/>
    </row>
    <row r="1383">
      <c r="A1383" s="323" t="str">
        <f t="shared" ref="A1383:B1383" si="1231">A107</f>
        <v>CKT-007</v>
      </c>
      <c r="B1383" s="323" t="str">
        <f t="shared" si="1231"/>
        <v>Cócteles con tequila (máximo)</v>
      </c>
      <c r="C1383" s="323">
        <v>4.0</v>
      </c>
      <c r="D1383" s="422">
        <f t="shared" si="1223"/>
        <v>35</v>
      </c>
      <c r="E1383" s="312">
        <f t="shared" si="1224"/>
        <v>140</v>
      </c>
      <c r="F1383" s="312">
        <f>E1383*C1286</f>
        <v>4200</v>
      </c>
      <c r="G1383" s="372">
        <f t="shared" si="1225"/>
        <v>215.5172414</v>
      </c>
      <c r="H1383" s="312">
        <f t="shared" si="1226"/>
        <v>862.0689655</v>
      </c>
      <c r="I1383" s="312">
        <f>H1383*C1286</f>
        <v>25862.06897</v>
      </c>
      <c r="J1383" s="315">
        <f t="shared" si="1139"/>
        <v>0.1624</v>
      </c>
      <c r="K1383" s="282"/>
      <c r="L1383" s="282"/>
      <c r="M1383" s="384"/>
      <c r="N1383" s="282"/>
      <c r="O1383" s="282"/>
      <c r="P1383" s="290"/>
      <c r="Q1383" s="290"/>
      <c r="R1383" s="290"/>
      <c r="S1383" s="290"/>
      <c r="T1383" s="290"/>
      <c r="U1383" s="290"/>
      <c r="V1383" s="290"/>
      <c r="W1383" s="290"/>
      <c r="X1383" s="290"/>
      <c r="Y1383" s="290"/>
      <c r="Z1383" s="290"/>
    </row>
    <row r="1384">
      <c r="A1384" s="323" t="str">
        <f t="shared" ref="A1384:B1384" si="1232">A108</f>
        <v>CKT-008</v>
      </c>
      <c r="B1384" s="323" t="str">
        <f t="shared" si="1232"/>
        <v>Cócteles con tequila (mínimo)</v>
      </c>
      <c r="C1384" s="323">
        <v>1.0</v>
      </c>
      <c r="D1384" s="422">
        <f t="shared" si="1223"/>
        <v>16</v>
      </c>
      <c r="E1384" s="312">
        <f t="shared" si="1224"/>
        <v>16</v>
      </c>
      <c r="F1384" s="312">
        <f>E1384*C1286</f>
        <v>480</v>
      </c>
      <c r="G1384" s="372">
        <f t="shared" si="1225"/>
        <v>129.3103448</v>
      </c>
      <c r="H1384" s="312">
        <f t="shared" si="1226"/>
        <v>129.3103448</v>
      </c>
      <c r="I1384" s="312">
        <f>H1384*C1286</f>
        <v>3879.310345</v>
      </c>
      <c r="J1384" s="315">
        <f t="shared" si="1139"/>
        <v>0.1237333333</v>
      </c>
      <c r="K1384" s="282"/>
      <c r="L1384" s="282"/>
      <c r="M1384" s="384"/>
      <c r="N1384" s="282"/>
      <c r="O1384" s="282"/>
      <c r="P1384" s="290"/>
      <c r="Q1384" s="290"/>
      <c r="R1384" s="290"/>
      <c r="S1384" s="290"/>
      <c r="T1384" s="290"/>
      <c r="U1384" s="290"/>
      <c r="V1384" s="290"/>
      <c r="W1384" s="290"/>
      <c r="X1384" s="290"/>
      <c r="Y1384" s="290"/>
      <c r="Z1384" s="290"/>
    </row>
    <row r="1385">
      <c r="A1385" s="323" t="str">
        <f t="shared" ref="A1385:B1385" si="1233">A109</f>
        <v>CKT-009</v>
      </c>
      <c r="B1385" s="323" t="str">
        <f t="shared" si="1233"/>
        <v>Cócteles con mezcal (máximo)</v>
      </c>
      <c r="C1385" s="323">
        <v>4.0</v>
      </c>
      <c r="D1385" s="422">
        <f t="shared" si="1223"/>
        <v>47</v>
      </c>
      <c r="E1385" s="312">
        <f t="shared" si="1224"/>
        <v>188</v>
      </c>
      <c r="F1385" s="312">
        <f>E1385*C1286</f>
        <v>5640</v>
      </c>
      <c r="G1385" s="372">
        <f t="shared" si="1225"/>
        <v>232.7586207</v>
      </c>
      <c r="H1385" s="312">
        <f t="shared" si="1226"/>
        <v>931.0344828</v>
      </c>
      <c r="I1385" s="312">
        <f>H1385*C1286</f>
        <v>27931.03448</v>
      </c>
      <c r="J1385" s="315">
        <f t="shared" si="1139"/>
        <v>0.2019259259</v>
      </c>
      <c r="K1385" s="282"/>
      <c r="L1385" s="282"/>
      <c r="M1385" s="384"/>
      <c r="N1385" s="282"/>
      <c r="O1385" s="282"/>
      <c r="P1385" s="290"/>
      <c r="Q1385" s="290"/>
      <c r="R1385" s="290"/>
      <c r="S1385" s="290"/>
      <c r="T1385" s="290"/>
      <c r="U1385" s="290"/>
      <c r="V1385" s="290"/>
      <c r="W1385" s="290"/>
      <c r="X1385" s="290"/>
      <c r="Y1385" s="290"/>
      <c r="Z1385" s="290"/>
    </row>
    <row r="1386">
      <c r="A1386" s="323" t="str">
        <f t="shared" ref="A1386:B1386" si="1234">A110</f>
        <v>CKT-010</v>
      </c>
      <c r="B1386" s="323" t="str">
        <f t="shared" si="1234"/>
        <v>Cócteles con mezcal (mínimo)</v>
      </c>
      <c r="C1386" s="323">
        <v>1.0</v>
      </c>
      <c r="D1386" s="422">
        <f t="shared" si="1223"/>
        <v>23</v>
      </c>
      <c r="E1386" s="312">
        <f t="shared" si="1224"/>
        <v>23</v>
      </c>
      <c r="F1386" s="312">
        <f>E1386*C1286</f>
        <v>690</v>
      </c>
      <c r="G1386" s="372">
        <f t="shared" si="1225"/>
        <v>163.7931034</v>
      </c>
      <c r="H1386" s="312">
        <f t="shared" si="1226"/>
        <v>163.7931034</v>
      </c>
      <c r="I1386" s="312">
        <f>H1386*C1286</f>
        <v>4913.793103</v>
      </c>
      <c r="J1386" s="315">
        <f t="shared" si="1139"/>
        <v>0.1404210526</v>
      </c>
      <c r="K1386" s="282"/>
      <c r="L1386" s="282"/>
      <c r="M1386" s="384"/>
      <c r="N1386" s="282"/>
      <c r="O1386" s="282"/>
      <c r="P1386" s="290"/>
      <c r="Q1386" s="290"/>
      <c r="R1386" s="290"/>
      <c r="S1386" s="290"/>
      <c r="T1386" s="290"/>
      <c r="U1386" s="290"/>
      <c r="V1386" s="290"/>
      <c r="W1386" s="290"/>
      <c r="X1386" s="290"/>
      <c r="Y1386" s="290"/>
      <c r="Z1386" s="290"/>
    </row>
    <row r="1387">
      <c r="A1387" s="323" t="str">
        <f t="shared" ref="A1387:B1387" si="1235">A111</f>
        <v>CKT-011</v>
      </c>
      <c r="B1387" s="323" t="str">
        <f t="shared" si="1235"/>
        <v>Cócteles con vodka (máximo)</v>
      </c>
      <c r="C1387" s="323">
        <v>1.0</v>
      </c>
      <c r="D1387" s="422">
        <f t="shared" si="1223"/>
        <v>35</v>
      </c>
      <c r="E1387" s="312">
        <f t="shared" si="1224"/>
        <v>35</v>
      </c>
      <c r="F1387" s="312">
        <f>E1387*C1286</f>
        <v>1050</v>
      </c>
      <c r="G1387" s="372">
        <f t="shared" si="1225"/>
        <v>181.0344828</v>
      </c>
      <c r="H1387" s="312">
        <f t="shared" si="1226"/>
        <v>181.0344828</v>
      </c>
      <c r="I1387" s="312">
        <f>H1387*C1286</f>
        <v>5431.034483</v>
      </c>
      <c r="J1387" s="315">
        <f t="shared" si="1139"/>
        <v>0.1933333333</v>
      </c>
      <c r="K1387" s="282"/>
      <c r="L1387" s="282"/>
      <c r="M1387" s="384"/>
      <c r="N1387" s="282"/>
      <c r="O1387" s="282"/>
      <c r="P1387" s="290"/>
      <c r="Q1387" s="290"/>
      <c r="R1387" s="290"/>
      <c r="S1387" s="290"/>
      <c r="T1387" s="290"/>
      <c r="U1387" s="290"/>
      <c r="V1387" s="290"/>
      <c r="W1387" s="290"/>
      <c r="X1387" s="290"/>
      <c r="Y1387" s="290"/>
      <c r="Z1387" s="290"/>
    </row>
    <row r="1388">
      <c r="A1388" s="323" t="str">
        <f t="shared" ref="A1388:B1388" si="1236">A112</f>
        <v>CKT-012</v>
      </c>
      <c r="B1388" s="323" t="str">
        <f t="shared" si="1236"/>
        <v>Cócteles con vodka (mínimo)</v>
      </c>
      <c r="C1388" s="323">
        <f>1/$C$1286</f>
        <v>0.03333333333</v>
      </c>
      <c r="D1388" s="422">
        <f t="shared" si="1223"/>
        <v>17</v>
      </c>
      <c r="E1388" s="312">
        <f t="shared" si="1224"/>
        <v>0.5666666667</v>
      </c>
      <c r="F1388" s="312">
        <f>E1388*C1286</f>
        <v>17</v>
      </c>
      <c r="G1388" s="372">
        <f t="shared" si="1225"/>
        <v>112.0689655</v>
      </c>
      <c r="H1388" s="312">
        <f t="shared" si="1226"/>
        <v>3.735632184</v>
      </c>
      <c r="I1388" s="312">
        <f>H1388*C1286</f>
        <v>112.0689655</v>
      </c>
      <c r="J1388" s="315">
        <f t="shared" si="1139"/>
        <v>0.1516923077</v>
      </c>
      <c r="K1388" s="282"/>
      <c r="L1388" s="282"/>
      <c r="M1388" s="384"/>
      <c r="N1388" s="282"/>
      <c r="O1388" s="282"/>
      <c r="P1388" s="290"/>
      <c r="Q1388" s="290"/>
      <c r="R1388" s="290"/>
      <c r="S1388" s="290"/>
      <c r="T1388" s="290"/>
      <c r="U1388" s="290"/>
      <c r="V1388" s="290"/>
      <c r="W1388" s="290"/>
      <c r="X1388" s="290"/>
      <c r="Y1388" s="290"/>
      <c r="Z1388" s="290"/>
    </row>
    <row r="1389">
      <c r="A1389" s="323" t="str">
        <f t="shared" ref="A1389:D1389" si="1237">A113</f>
        <v/>
      </c>
      <c r="B1389" s="323" t="str">
        <f t="shared" si="1237"/>
        <v/>
      </c>
      <c r="C1389" s="323" t="str">
        <f t="shared" si="1237"/>
        <v/>
      </c>
      <c r="D1389" s="422" t="str">
        <f t="shared" si="1237"/>
        <v/>
      </c>
      <c r="E1389" s="312">
        <f t="shared" si="1224"/>
        <v>0</v>
      </c>
      <c r="F1389" s="312">
        <f>E1389*C1286</f>
        <v>0</v>
      </c>
      <c r="G1389" s="372">
        <f t="shared" si="1225"/>
        <v>0</v>
      </c>
      <c r="H1389" s="312">
        <f t="shared" si="1226"/>
        <v>0</v>
      </c>
      <c r="I1389" s="312">
        <f>H1389*C1286</f>
        <v>0</v>
      </c>
      <c r="J1389" s="315" t="str">
        <f t="shared" si="1139"/>
        <v>#DIV/0!</v>
      </c>
      <c r="K1389" s="282"/>
      <c r="L1389" s="282"/>
      <c r="M1389" s="384"/>
      <c r="N1389" s="282"/>
      <c r="O1389" s="282"/>
      <c r="P1389" s="290"/>
      <c r="Q1389" s="290"/>
      <c r="R1389" s="290"/>
      <c r="S1389" s="290"/>
      <c r="T1389" s="290"/>
      <c r="U1389" s="290"/>
      <c r="V1389" s="290"/>
      <c r="W1389" s="290"/>
      <c r="X1389" s="290"/>
      <c r="Y1389" s="290"/>
      <c r="Z1389" s="290"/>
    </row>
    <row r="1390">
      <c r="A1390" s="323" t="str">
        <f t="shared" ref="A1390:D1390" si="1238">A114</f>
        <v/>
      </c>
      <c r="B1390" s="323" t="str">
        <f t="shared" si="1238"/>
        <v/>
      </c>
      <c r="C1390" s="323" t="str">
        <f t="shared" si="1238"/>
        <v/>
      </c>
      <c r="D1390" s="422" t="str">
        <f t="shared" si="1238"/>
        <v/>
      </c>
      <c r="E1390" s="312">
        <f t="shared" si="1224"/>
        <v>0</v>
      </c>
      <c r="F1390" s="312">
        <f>E1390*C1286</f>
        <v>0</v>
      </c>
      <c r="G1390" s="372"/>
      <c r="H1390" s="312">
        <f t="shared" si="1226"/>
        <v>0</v>
      </c>
      <c r="I1390" s="312">
        <f>H1390*C1286</f>
        <v>0</v>
      </c>
      <c r="J1390" s="315" t="str">
        <f t="shared" si="1139"/>
        <v>#DIV/0!</v>
      </c>
      <c r="K1390" s="282"/>
      <c r="L1390" s="282"/>
      <c r="M1390" s="384"/>
      <c r="N1390" s="282"/>
      <c r="O1390" s="282"/>
      <c r="P1390" s="290"/>
      <c r="Q1390" s="290"/>
      <c r="R1390" s="290"/>
      <c r="S1390" s="290"/>
      <c r="T1390" s="290"/>
      <c r="U1390" s="290"/>
      <c r="V1390" s="290"/>
      <c r="W1390" s="290"/>
      <c r="X1390" s="290"/>
      <c r="Y1390" s="290"/>
      <c r="Z1390" s="290"/>
    </row>
    <row r="1391">
      <c r="A1391" s="323" t="str">
        <f t="shared" ref="A1391:D1391" si="1239">A115</f>
        <v/>
      </c>
      <c r="B1391" s="323" t="str">
        <f t="shared" si="1239"/>
        <v/>
      </c>
      <c r="C1391" s="323" t="str">
        <f t="shared" si="1239"/>
        <v/>
      </c>
      <c r="D1391" s="422" t="str">
        <f t="shared" si="1239"/>
        <v/>
      </c>
      <c r="E1391" s="312">
        <f t="shared" si="1224"/>
        <v>0</v>
      </c>
      <c r="F1391" s="312">
        <f>E1391*C1286</f>
        <v>0</v>
      </c>
      <c r="G1391" s="374"/>
      <c r="H1391" s="312">
        <f t="shared" si="1226"/>
        <v>0</v>
      </c>
      <c r="I1391" s="312">
        <f>H1391*C1286</f>
        <v>0</v>
      </c>
      <c r="J1391" s="315" t="str">
        <f t="shared" si="1139"/>
        <v>#DIV/0!</v>
      </c>
      <c r="K1391" s="282"/>
      <c r="L1391" s="282"/>
      <c r="M1391" s="384"/>
      <c r="N1391" s="282"/>
      <c r="O1391" s="282"/>
      <c r="P1391" s="290"/>
      <c r="Q1391" s="290"/>
      <c r="R1391" s="290"/>
      <c r="S1391" s="290"/>
      <c r="T1391" s="290"/>
      <c r="U1391" s="290"/>
      <c r="V1391" s="290"/>
      <c r="W1391" s="290"/>
      <c r="X1391" s="290"/>
      <c r="Y1391" s="290"/>
      <c r="Z1391" s="290"/>
    </row>
    <row r="1392">
      <c r="A1392" s="344"/>
      <c r="B1392" s="345" t="s">
        <v>993</v>
      </c>
      <c r="C1392" s="346">
        <f>SUM(C1377:C1391)</f>
        <v>21.03333333</v>
      </c>
      <c r="D1392" s="376"/>
      <c r="E1392" s="356">
        <f t="shared" ref="E1392:F1392" si="1240">SUM(E1377:E1391)</f>
        <v>732.5666667</v>
      </c>
      <c r="F1392" s="356">
        <f t="shared" si="1240"/>
        <v>21977</v>
      </c>
      <c r="G1392" s="376"/>
      <c r="H1392" s="356">
        <f t="shared" ref="H1392:I1392" si="1241">SUM(H1377:H1391)</f>
        <v>4042.528736</v>
      </c>
      <c r="I1392" s="356">
        <f t="shared" si="1241"/>
        <v>121275.8621</v>
      </c>
      <c r="J1392" s="357">
        <f t="shared" si="1139"/>
        <v>0.1812149559</v>
      </c>
      <c r="K1392" s="282"/>
      <c r="L1392" s="282"/>
      <c r="M1392" s="384"/>
      <c r="N1392" s="282"/>
      <c r="O1392" s="282"/>
      <c r="P1392" s="290"/>
      <c r="Q1392" s="290"/>
      <c r="R1392" s="290"/>
      <c r="S1392" s="290"/>
      <c r="T1392" s="290"/>
      <c r="U1392" s="290"/>
      <c r="V1392" s="290"/>
      <c r="W1392" s="290"/>
      <c r="X1392" s="290"/>
      <c r="Y1392" s="290"/>
      <c r="Z1392" s="290"/>
    </row>
    <row r="1393">
      <c r="A1393" s="277"/>
      <c r="B1393" s="419"/>
      <c r="C1393" s="419"/>
      <c r="D1393" s="358" t="s">
        <v>859</v>
      </c>
      <c r="E1393" s="359">
        <f t="shared" ref="E1393:F1393" si="1242">E1392+E1376+E1334</f>
        <v>4084.633333</v>
      </c>
      <c r="F1393" s="359">
        <f t="shared" si="1242"/>
        <v>122539</v>
      </c>
      <c r="G1393" s="290"/>
      <c r="H1393" s="359">
        <f t="shared" ref="H1393:I1393" si="1243">H1392+H1376+H1334</f>
        <v>17863.93678</v>
      </c>
      <c r="I1393" s="359">
        <f t="shared" si="1243"/>
        <v>535918.1034</v>
      </c>
      <c r="J1393" s="357">
        <f t="shared" si="1139"/>
        <v>0.2286524736</v>
      </c>
      <c r="K1393" s="282"/>
      <c r="L1393" s="282"/>
      <c r="M1393" s="384"/>
      <c r="N1393" s="282"/>
      <c r="O1393" s="282"/>
      <c r="P1393" s="290"/>
      <c r="Q1393" s="290"/>
      <c r="R1393" s="290"/>
      <c r="S1393" s="290"/>
      <c r="T1393" s="290"/>
      <c r="U1393" s="290"/>
      <c r="V1393" s="290"/>
      <c r="W1393" s="290"/>
      <c r="X1393" s="290"/>
      <c r="Y1393" s="290"/>
      <c r="Z1393" s="290"/>
    </row>
    <row r="1394">
      <c r="A1394" s="277"/>
      <c r="B1394" s="419"/>
      <c r="C1394" s="419"/>
      <c r="D1394" s="423"/>
      <c r="E1394" s="424"/>
      <c r="F1394" s="424"/>
      <c r="G1394" s="419"/>
      <c r="H1394" s="424"/>
      <c r="I1394" s="424"/>
      <c r="J1394" s="427"/>
      <c r="K1394" s="277"/>
      <c r="L1394" s="277"/>
      <c r="M1394" s="381"/>
      <c r="N1394" s="277"/>
      <c r="O1394" s="277"/>
      <c r="P1394" s="419"/>
      <c r="Q1394" s="419"/>
      <c r="R1394" s="419"/>
      <c r="S1394" s="419"/>
      <c r="T1394" s="419"/>
      <c r="U1394" s="419"/>
      <c r="V1394" s="419"/>
      <c r="W1394" s="419"/>
      <c r="X1394" s="419"/>
      <c r="Y1394" s="419"/>
      <c r="Z1394" s="419"/>
    </row>
  </sheetData>
  <mergeCells count="14">
    <mergeCell ref="B584:C584"/>
    <mergeCell ref="B700:C700"/>
    <mergeCell ref="B816:C816"/>
    <mergeCell ref="B932:C932"/>
    <mergeCell ref="B1048:C1048"/>
    <mergeCell ref="B1164:C1164"/>
    <mergeCell ref="B1280:C1280"/>
    <mergeCell ref="A1:H1"/>
    <mergeCell ref="A2:C2"/>
    <mergeCell ref="B4:C4"/>
    <mergeCell ref="B120:C120"/>
    <mergeCell ref="B236:C236"/>
    <mergeCell ref="B352:C352"/>
    <mergeCell ref="B468:C46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0"/>
    <col customWidth="1" min="2" max="2" width="28.5"/>
    <col customWidth="1" min="3" max="3" width="19.63"/>
    <col customWidth="1" min="4" max="11" width="15.13"/>
  </cols>
  <sheetData>
    <row r="1">
      <c r="A1" s="26" t="s">
        <v>7</v>
      </c>
      <c r="I1" s="57"/>
      <c r="J1" s="57"/>
      <c r="K1" s="57"/>
    </row>
    <row r="2">
      <c r="A2" s="430" t="s">
        <v>995</v>
      </c>
      <c r="E2" s="57"/>
      <c r="F2" s="57"/>
      <c r="G2" s="57"/>
      <c r="H2" s="57"/>
      <c r="I2" s="57"/>
      <c r="J2" s="57"/>
      <c r="K2" s="57"/>
    </row>
    <row r="3">
      <c r="A3" s="208"/>
      <c r="B3" s="57"/>
      <c r="C3" s="431"/>
      <c r="D3" s="431"/>
      <c r="E3" s="57"/>
      <c r="F3" s="57"/>
      <c r="G3" s="432"/>
      <c r="H3" s="57"/>
      <c r="I3" s="57"/>
      <c r="J3" s="57"/>
      <c r="K3" s="57"/>
    </row>
    <row r="4">
      <c r="A4" s="433" t="s">
        <v>996</v>
      </c>
      <c r="B4" s="434" t="s">
        <v>997</v>
      </c>
      <c r="C4" s="435" t="s">
        <v>998</v>
      </c>
      <c r="D4" s="435" t="s">
        <v>999</v>
      </c>
      <c r="E4" s="208"/>
      <c r="F4" s="208"/>
      <c r="G4" s="208"/>
      <c r="H4" s="208"/>
      <c r="I4" s="436"/>
      <c r="J4" s="208"/>
      <c r="K4" s="436"/>
    </row>
    <row r="5" ht="21.0" customHeight="1">
      <c r="A5" s="437">
        <v>1.0</v>
      </c>
      <c r="B5" s="438" t="s">
        <v>1000</v>
      </c>
      <c r="C5" s="439">
        <v>21000.0</v>
      </c>
      <c r="D5" s="440">
        <f t="shared" ref="D5:D10" si="1">C5*A5</f>
        <v>21000</v>
      </c>
      <c r="E5" s="57"/>
      <c r="F5" s="57"/>
      <c r="G5" s="57"/>
      <c r="H5" s="57"/>
      <c r="I5" s="57"/>
      <c r="J5" s="57"/>
      <c r="K5" s="57"/>
    </row>
    <row r="6" ht="21.0" customHeight="1">
      <c r="A6" s="437">
        <v>1.0</v>
      </c>
      <c r="B6" s="441" t="s">
        <v>1001</v>
      </c>
      <c r="C6" s="439">
        <v>9500.0</v>
      </c>
      <c r="D6" s="440">
        <f t="shared" si="1"/>
        <v>9500</v>
      </c>
      <c r="E6" s="57"/>
      <c r="F6" s="57"/>
      <c r="G6" s="57"/>
      <c r="H6" s="57"/>
      <c r="I6" s="57"/>
      <c r="J6" s="57"/>
      <c r="K6" s="57"/>
    </row>
    <row r="7" ht="21.0" customHeight="1">
      <c r="A7" s="437">
        <v>1.0</v>
      </c>
      <c r="B7" s="441" t="s">
        <v>1002</v>
      </c>
      <c r="C7" s="439">
        <v>9500.0</v>
      </c>
      <c r="D7" s="440">
        <f t="shared" si="1"/>
        <v>9500</v>
      </c>
      <c r="E7" s="57"/>
      <c r="F7" s="57"/>
      <c r="G7" s="57"/>
      <c r="H7" s="57"/>
      <c r="I7" s="57"/>
      <c r="J7" s="57"/>
      <c r="K7" s="57"/>
    </row>
    <row r="8" ht="21.0" customHeight="1">
      <c r="A8" s="437">
        <v>1.0</v>
      </c>
      <c r="B8" s="441" t="s">
        <v>1003</v>
      </c>
      <c r="C8" s="439">
        <v>1500.0</v>
      </c>
      <c r="D8" s="440">
        <f t="shared" si="1"/>
        <v>1500</v>
      </c>
      <c r="E8" s="57"/>
      <c r="F8" s="57"/>
      <c r="G8" s="57"/>
      <c r="H8" s="57"/>
      <c r="I8" s="57"/>
      <c r="J8" s="57"/>
      <c r="K8" s="57"/>
    </row>
    <row r="9" ht="21.0" customHeight="1">
      <c r="A9" s="437"/>
      <c r="B9" s="441"/>
      <c r="C9" s="439"/>
      <c r="D9" s="440">
        <f t="shared" si="1"/>
        <v>0</v>
      </c>
      <c r="E9" s="57"/>
      <c r="F9" s="57"/>
      <c r="G9" s="57"/>
      <c r="H9" s="57"/>
      <c r="I9" s="57"/>
      <c r="J9" s="57"/>
      <c r="K9" s="57"/>
    </row>
    <row r="10" ht="21.0" customHeight="1">
      <c r="A10" s="437"/>
      <c r="B10" s="438"/>
      <c r="C10" s="439"/>
      <c r="D10" s="440">
        <f t="shared" si="1"/>
        <v>0</v>
      </c>
      <c r="E10" s="57"/>
      <c r="F10" s="57"/>
      <c r="G10" s="57"/>
      <c r="H10" s="432"/>
      <c r="I10" s="57"/>
      <c r="J10" s="432"/>
      <c r="K10" s="432"/>
    </row>
    <row r="11" ht="21.0" customHeight="1">
      <c r="A11" s="437"/>
      <c r="B11" s="441"/>
      <c r="C11" s="439"/>
      <c r="D11" s="440"/>
      <c r="E11" s="57"/>
      <c r="F11" s="57"/>
      <c r="G11" s="57"/>
      <c r="H11" s="57"/>
      <c r="I11" s="57"/>
      <c r="J11" s="432"/>
      <c r="K11" s="432"/>
    </row>
    <row r="12" ht="21.0" customHeight="1">
      <c r="A12" s="437"/>
      <c r="B12" s="441"/>
      <c r="C12" s="439"/>
      <c r="D12" s="440"/>
      <c r="E12" s="57"/>
      <c r="F12" s="57"/>
      <c r="G12" s="57"/>
      <c r="H12" s="57"/>
      <c r="I12" s="57"/>
      <c r="J12" s="432"/>
      <c r="K12" s="432"/>
    </row>
    <row r="13" ht="21.0" customHeight="1">
      <c r="A13" s="442"/>
      <c r="B13" s="443"/>
      <c r="C13" s="444"/>
      <c r="D13" s="440"/>
      <c r="E13" s="57"/>
      <c r="F13" s="57"/>
      <c r="G13" s="57"/>
      <c r="H13" s="57"/>
      <c r="I13" s="57"/>
      <c r="J13" s="432"/>
      <c r="K13" s="432"/>
    </row>
    <row r="14" ht="21.0" customHeight="1">
      <c r="A14" s="442"/>
      <c r="B14" s="443"/>
      <c r="C14" s="444"/>
      <c r="D14" s="440"/>
      <c r="E14" s="57"/>
      <c r="F14" s="57"/>
      <c r="G14" s="57"/>
      <c r="H14" s="57"/>
      <c r="I14" s="57"/>
      <c r="J14" s="432"/>
      <c r="K14" s="432"/>
    </row>
    <row r="15" ht="21.0" customHeight="1">
      <c r="A15" s="442"/>
      <c r="B15" s="443"/>
      <c r="C15" s="444"/>
      <c r="D15" s="440"/>
      <c r="E15" s="57"/>
      <c r="F15" s="57"/>
      <c r="G15" s="57"/>
      <c r="H15" s="57"/>
      <c r="I15" s="57"/>
      <c r="J15" s="432"/>
      <c r="K15" s="432"/>
    </row>
    <row r="16" ht="21.0" customHeight="1">
      <c r="A16" s="442"/>
      <c r="B16" s="443"/>
      <c r="C16" s="444"/>
      <c r="D16" s="440"/>
      <c r="E16" s="57"/>
      <c r="F16" s="57"/>
      <c r="G16" s="57"/>
      <c r="H16" s="57"/>
      <c r="I16" s="57"/>
      <c r="J16" s="432"/>
      <c r="K16" s="432"/>
    </row>
    <row r="17" ht="21.0" customHeight="1">
      <c r="A17" s="445">
        <f>SUM(A5:A16)</f>
        <v>4</v>
      </c>
      <c r="B17" s="446" t="s">
        <v>1004</v>
      </c>
      <c r="C17" s="447">
        <f>SUM(C5:C12)</f>
        <v>41500</v>
      </c>
      <c r="D17" s="448">
        <f>SUM(D5:D16)</f>
        <v>41500</v>
      </c>
      <c r="E17" s="57"/>
      <c r="F17" s="57"/>
      <c r="G17" s="57"/>
      <c r="H17" s="57"/>
      <c r="I17" s="449"/>
      <c r="J17" s="57"/>
      <c r="K17" s="57"/>
    </row>
    <row r="18" ht="21.0" customHeight="1">
      <c r="A18" s="208"/>
      <c r="B18" s="57"/>
      <c r="C18" s="431"/>
      <c r="D18" s="431"/>
      <c r="E18" s="57"/>
      <c r="F18" s="57"/>
      <c r="G18" s="57"/>
      <c r="H18" s="57"/>
      <c r="I18" s="57"/>
      <c r="J18" s="57"/>
      <c r="K18" s="57"/>
    </row>
    <row r="19" ht="21.0" customHeight="1">
      <c r="A19" s="433" t="s">
        <v>996</v>
      </c>
      <c r="B19" s="450" t="s">
        <v>1005</v>
      </c>
      <c r="C19" s="435" t="s">
        <v>998</v>
      </c>
      <c r="D19" s="435" t="s">
        <v>999</v>
      </c>
      <c r="E19" s="57"/>
      <c r="F19" s="57"/>
      <c r="G19" s="57"/>
      <c r="H19" s="57"/>
      <c r="I19" s="57"/>
      <c r="J19" s="57"/>
      <c r="K19" s="432"/>
    </row>
    <row r="20" ht="21.0" customHeight="1">
      <c r="A20" s="451" t="s">
        <v>1006</v>
      </c>
      <c r="E20" s="57"/>
      <c r="F20" s="57"/>
      <c r="G20" s="57"/>
      <c r="H20" s="57"/>
      <c r="I20" s="57"/>
      <c r="J20" s="57"/>
      <c r="K20" s="57"/>
    </row>
    <row r="21" ht="21.0" customHeight="1">
      <c r="A21" s="437">
        <v>1.0</v>
      </c>
      <c r="B21" s="441" t="s">
        <v>1007</v>
      </c>
      <c r="C21" s="439">
        <v>16000.0</v>
      </c>
      <c r="D21" s="440">
        <f t="shared" ref="D21:D25" si="2">C21*A21</f>
        <v>16000</v>
      </c>
      <c r="E21" s="57"/>
      <c r="F21" s="57"/>
      <c r="G21" s="57"/>
      <c r="H21" s="57"/>
      <c r="I21" s="57"/>
      <c r="J21" s="57"/>
      <c r="K21" s="57"/>
    </row>
    <row r="22" ht="21.0" customHeight="1">
      <c r="A22" s="437">
        <v>2.0</v>
      </c>
      <c r="B22" s="441" t="s">
        <v>1008</v>
      </c>
      <c r="C22" s="439">
        <v>9000.0</v>
      </c>
      <c r="D22" s="440">
        <f t="shared" si="2"/>
        <v>18000</v>
      </c>
      <c r="E22" s="57"/>
      <c r="F22" s="57"/>
      <c r="G22" s="57"/>
      <c r="H22" s="57"/>
      <c r="I22" s="57"/>
      <c r="J22" s="57"/>
      <c r="K22" s="57"/>
    </row>
    <row r="23" ht="21.0" customHeight="1">
      <c r="A23" s="437">
        <v>1.0</v>
      </c>
      <c r="B23" s="438" t="s">
        <v>1009</v>
      </c>
      <c r="C23" s="439">
        <v>12000.0</v>
      </c>
      <c r="D23" s="440">
        <f t="shared" si="2"/>
        <v>12000</v>
      </c>
      <c r="E23" s="57"/>
      <c r="F23" s="57"/>
      <c r="G23" s="57"/>
      <c r="H23" s="57"/>
      <c r="I23" s="57"/>
      <c r="J23" s="57"/>
      <c r="K23" s="57"/>
    </row>
    <row r="24" ht="21.0" customHeight="1">
      <c r="A24" s="437">
        <v>1.0</v>
      </c>
      <c r="B24" s="438" t="s">
        <v>1010</v>
      </c>
      <c r="C24" s="439">
        <v>12000.0</v>
      </c>
      <c r="D24" s="440">
        <f t="shared" si="2"/>
        <v>12000</v>
      </c>
      <c r="E24" s="57"/>
      <c r="F24" s="57"/>
      <c r="G24" s="57"/>
      <c r="H24" s="57"/>
      <c r="I24" s="57"/>
      <c r="J24" s="57"/>
      <c r="K24" s="57"/>
    </row>
    <row r="25" ht="21.0" customHeight="1">
      <c r="A25" s="437">
        <v>1.0</v>
      </c>
      <c r="B25" s="438" t="s">
        <v>1011</v>
      </c>
      <c r="C25" s="439">
        <v>8000.0</v>
      </c>
      <c r="D25" s="440">
        <f t="shared" si="2"/>
        <v>8000</v>
      </c>
      <c r="E25" s="57"/>
      <c r="F25" s="57"/>
      <c r="G25" s="57"/>
      <c r="H25" s="57"/>
      <c r="I25" s="57"/>
      <c r="J25" s="57"/>
      <c r="K25" s="57"/>
    </row>
    <row r="26" ht="21.0" customHeight="1">
      <c r="A26" s="437"/>
      <c r="B26" s="438"/>
      <c r="C26" s="439"/>
      <c r="D26" s="440"/>
      <c r="E26" s="57"/>
      <c r="F26" s="57"/>
      <c r="G26" s="57"/>
      <c r="H26" s="57"/>
      <c r="I26" s="57"/>
      <c r="J26" s="57"/>
      <c r="K26" s="57"/>
    </row>
    <row r="27" ht="21.0" customHeight="1">
      <c r="A27" s="437"/>
      <c r="B27" s="438"/>
      <c r="C27" s="439"/>
      <c r="D27" s="440"/>
      <c r="E27" s="57"/>
      <c r="F27" s="57"/>
      <c r="G27" s="57"/>
      <c r="H27" s="57"/>
      <c r="I27" s="57"/>
      <c r="J27" s="57"/>
      <c r="K27" s="57"/>
    </row>
    <row r="28" ht="21.0" customHeight="1">
      <c r="A28" s="437"/>
      <c r="B28" s="441"/>
      <c r="C28" s="439"/>
      <c r="D28" s="440"/>
      <c r="E28" s="57"/>
      <c r="F28" s="57"/>
      <c r="G28" s="57"/>
      <c r="H28" s="57"/>
      <c r="I28" s="57"/>
      <c r="J28" s="57"/>
      <c r="K28" s="57"/>
    </row>
    <row r="29" ht="21.0" customHeight="1">
      <c r="A29" s="437"/>
      <c r="B29" s="438"/>
      <c r="C29" s="439"/>
      <c r="D29" s="440"/>
      <c r="E29" s="57"/>
      <c r="F29" s="57"/>
      <c r="G29" s="57"/>
      <c r="H29" s="57"/>
      <c r="I29" s="57"/>
      <c r="J29" s="57"/>
      <c r="K29" s="57"/>
    </row>
    <row r="30" ht="21.0" customHeight="1">
      <c r="A30" s="437"/>
      <c r="B30" s="441"/>
      <c r="C30" s="439"/>
      <c r="D30" s="440"/>
      <c r="E30" s="57"/>
      <c r="F30" s="57"/>
      <c r="G30" s="57"/>
      <c r="H30" s="57"/>
      <c r="I30" s="57"/>
      <c r="J30" s="57"/>
      <c r="K30" s="57"/>
    </row>
    <row r="31" ht="21.0" customHeight="1">
      <c r="A31" s="437"/>
      <c r="B31" s="441"/>
      <c r="C31" s="439"/>
      <c r="D31" s="440"/>
      <c r="E31" s="57"/>
      <c r="F31" s="57"/>
      <c r="G31" s="57"/>
      <c r="H31" s="57"/>
      <c r="I31" s="57"/>
      <c r="J31" s="57"/>
      <c r="K31" s="57"/>
    </row>
    <row r="32" ht="21.0" customHeight="1">
      <c r="A32" s="442"/>
      <c r="B32" s="452"/>
      <c r="C32" s="444"/>
      <c r="D32" s="440"/>
      <c r="E32" s="57"/>
      <c r="F32" s="57"/>
      <c r="G32" s="57"/>
      <c r="H32" s="57"/>
      <c r="I32" s="57"/>
      <c r="J32" s="57"/>
      <c r="K32" s="57"/>
    </row>
    <row r="33" ht="21.0" customHeight="1">
      <c r="A33" s="453">
        <f>SUM(A21:A32)</f>
        <v>6</v>
      </c>
      <c r="B33" s="454" t="s">
        <v>1012</v>
      </c>
      <c r="C33" s="455">
        <f>SUM(C21:C31)</f>
        <v>57000</v>
      </c>
      <c r="D33" s="456">
        <f>SUM(D21:D32)</f>
        <v>66000</v>
      </c>
      <c r="E33" s="57"/>
      <c r="F33" s="57"/>
      <c r="G33" s="57"/>
      <c r="H33" s="57"/>
      <c r="I33" s="57"/>
      <c r="J33" s="57"/>
      <c r="K33" s="57"/>
    </row>
    <row r="34" ht="25.5" customHeight="1">
      <c r="A34" s="457" t="s">
        <v>1013</v>
      </c>
      <c r="E34" s="57"/>
      <c r="F34" s="57"/>
      <c r="G34" s="57"/>
      <c r="H34" s="57"/>
      <c r="I34" s="57"/>
      <c r="J34" s="57"/>
      <c r="K34" s="57"/>
    </row>
    <row r="35" ht="21.0" customHeight="1">
      <c r="A35" s="437">
        <v>1.0</v>
      </c>
      <c r="B35" s="441" t="s">
        <v>1014</v>
      </c>
      <c r="C35" s="439">
        <v>16000.0</v>
      </c>
      <c r="D35" s="440">
        <f t="shared" ref="D35:D38" si="3">A35*C35</f>
        <v>16000</v>
      </c>
      <c r="E35" s="57"/>
      <c r="F35" s="57"/>
      <c r="G35" s="57"/>
      <c r="H35" s="57"/>
      <c r="I35" s="57"/>
      <c r="J35" s="57"/>
      <c r="K35" s="57"/>
    </row>
    <row r="36" ht="21.0" customHeight="1">
      <c r="A36" s="437">
        <v>1.0</v>
      </c>
      <c r="B36" s="438" t="s">
        <v>1015</v>
      </c>
      <c r="C36" s="439">
        <v>14000.0</v>
      </c>
      <c r="D36" s="440">
        <f t="shared" si="3"/>
        <v>14000</v>
      </c>
      <c r="E36" s="57"/>
      <c r="F36" s="57"/>
      <c r="G36" s="57"/>
      <c r="H36" s="57"/>
      <c r="I36" s="57"/>
      <c r="J36" s="57"/>
      <c r="K36" s="57"/>
    </row>
    <row r="37" ht="21.0" customHeight="1">
      <c r="A37" s="437">
        <v>1.0</v>
      </c>
      <c r="B37" s="441" t="s">
        <v>1016</v>
      </c>
      <c r="C37" s="439">
        <v>9000.0</v>
      </c>
      <c r="D37" s="440">
        <f t="shared" si="3"/>
        <v>9000</v>
      </c>
      <c r="E37" s="57"/>
      <c r="F37" s="57"/>
      <c r="G37" s="57"/>
      <c r="H37" s="57"/>
      <c r="I37" s="57"/>
      <c r="J37" s="57"/>
      <c r="K37" s="57"/>
    </row>
    <row r="38" ht="21.0" customHeight="1">
      <c r="A38" s="437">
        <v>1.0</v>
      </c>
      <c r="B38" s="441" t="s">
        <v>1017</v>
      </c>
      <c r="C38" s="439">
        <v>11000.0</v>
      </c>
      <c r="D38" s="440">
        <f t="shared" si="3"/>
        <v>11000</v>
      </c>
      <c r="E38" s="57"/>
      <c r="F38" s="57"/>
      <c r="G38" s="57"/>
      <c r="H38" s="57"/>
      <c r="I38" s="57"/>
      <c r="J38" s="57"/>
      <c r="K38" s="57"/>
    </row>
    <row r="39" ht="21.0" customHeight="1">
      <c r="A39" s="437"/>
      <c r="B39" s="438"/>
      <c r="C39" s="439"/>
      <c r="D39" s="440"/>
      <c r="E39" s="57"/>
      <c r="F39" s="57"/>
      <c r="G39" s="57"/>
      <c r="H39" s="57"/>
      <c r="I39" s="57"/>
      <c r="J39" s="57"/>
      <c r="K39" s="57"/>
    </row>
    <row r="40" ht="21.0" customHeight="1">
      <c r="A40" s="437">
        <v>1.0</v>
      </c>
      <c r="B40" s="441" t="s">
        <v>1018</v>
      </c>
      <c r="C40" s="439">
        <v>6800.0</v>
      </c>
      <c r="D40" s="440">
        <f>A40*C40</f>
        <v>6800</v>
      </c>
      <c r="E40" s="57"/>
      <c r="F40" s="57"/>
      <c r="G40" s="57"/>
      <c r="H40" s="57"/>
      <c r="I40" s="57"/>
      <c r="J40" s="57"/>
      <c r="K40" s="57"/>
    </row>
    <row r="41" ht="21.0" customHeight="1">
      <c r="A41" s="437"/>
      <c r="B41" s="441"/>
      <c r="C41" s="439"/>
      <c r="D41" s="440"/>
      <c r="E41" s="57"/>
      <c r="F41" s="57"/>
      <c r="G41" s="57"/>
      <c r="H41" s="57"/>
      <c r="I41" s="57"/>
      <c r="J41" s="57"/>
      <c r="K41" s="57"/>
    </row>
    <row r="42" ht="21.0" customHeight="1">
      <c r="A42" s="437"/>
      <c r="B42" s="441"/>
      <c r="C42" s="439"/>
      <c r="D42" s="440"/>
      <c r="E42" s="57"/>
      <c r="F42" s="57"/>
      <c r="G42" s="57"/>
      <c r="H42" s="57"/>
      <c r="I42" s="57"/>
      <c r="J42" s="57"/>
      <c r="K42" s="57"/>
    </row>
    <row r="43" ht="21.0" customHeight="1">
      <c r="A43" s="442"/>
      <c r="B43" s="452"/>
      <c r="C43" s="444"/>
      <c r="D43" s="440"/>
      <c r="E43" s="57"/>
      <c r="F43" s="57"/>
      <c r="G43" s="57"/>
      <c r="H43" s="57"/>
      <c r="I43" s="57"/>
      <c r="J43" s="57"/>
      <c r="K43" s="57"/>
    </row>
    <row r="44" ht="21.0" customHeight="1">
      <c r="A44" s="442"/>
      <c r="B44" s="452"/>
      <c r="C44" s="444"/>
      <c r="D44" s="440"/>
      <c r="E44" s="57"/>
      <c r="F44" s="57"/>
      <c r="G44" s="57"/>
      <c r="H44" s="57"/>
      <c r="I44" s="57"/>
      <c r="J44" s="57"/>
      <c r="K44" s="57"/>
    </row>
    <row r="45" ht="21.0" customHeight="1">
      <c r="A45" s="442"/>
      <c r="B45" s="452"/>
      <c r="C45" s="444"/>
      <c r="D45" s="440"/>
      <c r="E45" s="57"/>
      <c r="F45" s="57"/>
      <c r="G45" s="57"/>
      <c r="H45" s="57"/>
      <c r="I45" s="57"/>
      <c r="J45" s="57"/>
      <c r="K45" s="57"/>
    </row>
    <row r="46" ht="21.0" customHeight="1">
      <c r="A46" s="442"/>
      <c r="B46" s="452"/>
      <c r="C46" s="444"/>
      <c r="D46" s="440"/>
      <c r="E46" s="57"/>
      <c r="F46" s="57"/>
      <c r="G46" s="57"/>
      <c r="H46" s="57"/>
      <c r="I46" s="57"/>
      <c r="J46" s="57"/>
      <c r="K46" s="57"/>
    </row>
    <row r="47" ht="21.0" customHeight="1">
      <c r="A47" s="458">
        <f>SUM(A35:A46)</f>
        <v>5</v>
      </c>
      <c r="B47" s="459" t="s">
        <v>1012</v>
      </c>
      <c r="C47" s="460">
        <f>SUM(C35:C45)</f>
        <v>56800</v>
      </c>
      <c r="D47" s="461">
        <f>SUM(D35:D46)</f>
        <v>56800</v>
      </c>
      <c r="E47" s="57"/>
      <c r="F47" s="57"/>
      <c r="G47" s="57"/>
      <c r="H47" s="57"/>
      <c r="I47" s="57"/>
      <c r="J47" s="57"/>
      <c r="K47" s="57"/>
    </row>
    <row r="48" ht="21.0" customHeight="1">
      <c r="A48" s="462">
        <f>A47+A33+A17</f>
        <v>15</v>
      </c>
      <c r="B48" s="446" t="s">
        <v>1019</v>
      </c>
      <c r="C48" s="447">
        <f t="shared" ref="C48:D48" si="4">C47+C33</f>
        <v>113800</v>
      </c>
      <c r="D48" s="447">
        <f t="shared" si="4"/>
        <v>122800</v>
      </c>
      <c r="E48" s="57"/>
      <c r="F48" s="57"/>
      <c r="G48" s="57"/>
      <c r="H48" s="57"/>
      <c r="I48" s="57"/>
      <c r="J48" s="57"/>
      <c r="K48" s="57"/>
    </row>
    <row r="49" ht="21.0" customHeight="1">
      <c r="A49" s="208"/>
      <c r="B49" s="57"/>
      <c r="C49" s="431"/>
      <c r="D49" s="431"/>
      <c r="E49" s="57"/>
      <c r="F49" s="57"/>
      <c r="G49" s="57"/>
      <c r="H49" s="57"/>
      <c r="I49" s="57"/>
      <c r="J49" s="57"/>
      <c r="K49" s="57"/>
    </row>
    <row r="50" ht="21.0" customHeight="1">
      <c r="A50" s="463"/>
      <c r="B50" s="464" t="s">
        <v>1020</v>
      </c>
      <c r="C50" s="465">
        <f t="shared" ref="C50:D50" si="5">C48+C17</f>
        <v>155300</v>
      </c>
      <c r="D50" s="465">
        <f t="shared" si="5"/>
        <v>164300</v>
      </c>
      <c r="E50" s="57"/>
      <c r="F50" s="57"/>
      <c r="G50" s="57"/>
      <c r="H50" s="57"/>
      <c r="I50" s="57"/>
      <c r="J50" s="57"/>
      <c r="K50" s="57"/>
    </row>
    <row r="51" ht="21.0" customHeight="1">
      <c r="A51" s="208"/>
      <c r="B51" s="466" t="s">
        <v>1021</v>
      </c>
      <c r="C51" s="467">
        <f>D50*12</f>
        <v>1971600</v>
      </c>
      <c r="D51" s="431"/>
      <c r="E51" s="57"/>
      <c r="F51" s="57"/>
      <c r="G51" s="57"/>
      <c r="H51" s="57"/>
      <c r="I51" s="57"/>
      <c r="J51" s="57"/>
      <c r="K51" s="57"/>
    </row>
    <row r="52">
      <c r="A52" s="208"/>
      <c r="B52" s="57"/>
      <c r="C52" s="431"/>
      <c r="D52" s="431"/>
      <c r="E52" s="57"/>
      <c r="F52" s="57"/>
      <c r="G52" s="57"/>
      <c r="H52" s="57"/>
      <c r="I52" s="57"/>
      <c r="J52" s="57"/>
      <c r="K52" s="57"/>
    </row>
    <row r="53">
      <c r="A53" s="208"/>
      <c r="B53" s="57"/>
      <c r="C53" s="431"/>
      <c r="D53" s="431"/>
      <c r="E53" s="57"/>
      <c r="F53" s="57"/>
      <c r="G53" s="57"/>
      <c r="H53" s="57"/>
      <c r="I53" s="57"/>
      <c r="J53" s="57"/>
      <c r="K53" s="57"/>
    </row>
  </sheetData>
  <mergeCells count="4">
    <mergeCell ref="A1:H1"/>
    <mergeCell ref="A2:D2"/>
    <mergeCell ref="A20:D20"/>
    <mergeCell ref="A34:D3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7.75"/>
    <col customWidth="1" min="2" max="2" width="15.0"/>
    <col customWidth="1" min="3" max="22" width="4.88"/>
  </cols>
  <sheetData>
    <row r="1">
      <c r="A1" s="26"/>
    </row>
    <row r="2">
      <c r="B2" s="468"/>
      <c r="C2" s="468"/>
      <c r="D2" s="468"/>
      <c r="E2" s="468"/>
      <c r="F2" s="468"/>
      <c r="G2" s="468"/>
      <c r="H2" s="468"/>
      <c r="I2" s="468"/>
      <c r="J2" s="468"/>
      <c r="K2" s="468"/>
      <c r="L2" s="468"/>
      <c r="M2" s="468"/>
      <c r="N2" s="468"/>
      <c r="O2" s="57"/>
      <c r="P2" s="57"/>
      <c r="Q2" s="57"/>
      <c r="R2" s="57"/>
      <c r="S2" s="57"/>
      <c r="T2" s="57"/>
      <c r="U2" s="57"/>
      <c r="V2" s="57"/>
    </row>
    <row r="3">
      <c r="A3" s="469" t="s">
        <v>1022</v>
      </c>
      <c r="B3" s="2"/>
      <c r="C3" s="2"/>
      <c r="D3" s="2"/>
      <c r="E3" s="2"/>
      <c r="F3" s="2"/>
      <c r="G3" s="2"/>
      <c r="H3" s="2"/>
      <c r="I3" s="2"/>
      <c r="J3" s="2"/>
      <c r="K3" s="2"/>
      <c r="L3" s="2"/>
      <c r="M3" s="2"/>
      <c r="N3" s="2"/>
      <c r="O3" s="2"/>
      <c r="P3" s="2"/>
      <c r="Q3" s="2"/>
      <c r="R3" s="2"/>
      <c r="S3" s="2"/>
      <c r="T3" s="2"/>
      <c r="U3" s="2"/>
      <c r="V3" s="3"/>
      <c r="W3" s="27"/>
    </row>
    <row r="4">
      <c r="A4" s="470" t="s">
        <v>1023</v>
      </c>
      <c r="B4" s="471"/>
      <c r="C4" s="472" t="s">
        <v>1024</v>
      </c>
      <c r="D4" s="2"/>
      <c r="E4" s="2"/>
      <c r="F4" s="2"/>
      <c r="G4" s="2"/>
      <c r="H4" s="2"/>
      <c r="I4" s="2"/>
      <c r="J4" s="2"/>
      <c r="K4" s="2"/>
      <c r="L4" s="2"/>
      <c r="M4" s="2"/>
      <c r="N4" s="2"/>
      <c r="O4" s="2"/>
      <c r="P4" s="2"/>
      <c r="Q4" s="2"/>
      <c r="R4" s="2"/>
      <c r="S4" s="2"/>
      <c r="T4" s="2"/>
      <c r="U4" s="2"/>
      <c r="V4" s="3"/>
    </row>
    <row r="5">
      <c r="A5" s="473" t="s">
        <v>1025</v>
      </c>
      <c r="B5" s="474" t="s">
        <v>1026</v>
      </c>
      <c r="C5" s="475">
        <v>0.25</v>
      </c>
      <c r="D5" s="475">
        <v>0.2916666666666667</v>
      </c>
      <c r="E5" s="476">
        <v>0.3333333333333333</v>
      </c>
      <c r="F5" s="475">
        <v>0.375</v>
      </c>
      <c r="G5" s="475">
        <v>0.4166666666666667</v>
      </c>
      <c r="H5" s="476">
        <v>0.4583333333333333</v>
      </c>
      <c r="I5" s="477">
        <v>0.5</v>
      </c>
      <c r="J5" s="478">
        <v>0.5416666666666666</v>
      </c>
      <c r="K5" s="479">
        <v>0.5833333333333334</v>
      </c>
      <c r="L5" s="480">
        <v>0.625</v>
      </c>
      <c r="M5" s="481">
        <v>0.6666666666666666</v>
      </c>
      <c r="N5" s="482">
        <v>0.7083333333333334</v>
      </c>
      <c r="O5" s="483">
        <v>0.75</v>
      </c>
      <c r="P5" s="484">
        <v>0.7916666666666666</v>
      </c>
      <c r="Q5" s="485">
        <v>0.8333333333333334</v>
      </c>
      <c r="R5" s="486">
        <v>0.875</v>
      </c>
      <c r="S5" s="481">
        <v>0.9166666666666666</v>
      </c>
      <c r="T5" s="487">
        <v>0.9583333333333334</v>
      </c>
      <c r="U5" s="475">
        <v>1.0</v>
      </c>
      <c r="V5" s="476">
        <v>1.0416666666666667</v>
      </c>
    </row>
    <row r="6">
      <c r="A6" s="488" t="str">
        <f>'Listado de personal con sueldo'!B21</f>
        <v>Chef ejecutivo</v>
      </c>
      <c r="B6" s="489" t="s">
        <v>1027</v>
      </c>
      <c r="C6" s="490"/>
      <c r="D6" s="490"/>
      <c r="E6" s="490"/>
      <c r="F6" s="490"/>
      <c r="G6" s="490"/>
      <c r="H6" s="490"/>
      <c r="I6" s="491"/>
      <c r="J6" s="492"/>
      <c r="K6" s="493"/>
      <c r="L6" s="494"/>
      <c r="M6" s="495"/>
      <c r="N6" s="493"/>
      <c r="O6" s="496"/>
      <c r="P6" s="497"/>
      <c r="Q6" s="493"/>
      <c r="R6" s="494"/>
      <c r="S6" s="498"/>
      <c r="T6" s="490"/>
      <c r="U6" s="490"/>
      <c r="V6" s="499"/>
      <c r="W6" s="500"/>
    </row>
    <row r="7">
      <c r="A7" s="501" t="s">
        <v>1028</v>
      </c>
      <c r="B7" s="489" t="s">
        <v>1029</v>
      </c>
      <c r="C7" s="490"/>
      <c r="D7" s="502"/>
      <c r="E7" s="502"/>
      <c r="F7" s="502"/>
      <c r="G7" s="503"/>
      <c r="H7" s="493"/>
      <c r="I7" s="496"/>
      <c r="J7" s="497"/>
      <c r="K7" s="503"/>
      <c r="L7" s="494"/>
      <c r="M7" s="504"/>
      <c r="N7" s="503"/>
      <c r="O7" s="505"/>
      <c r="P7" s="506"/>
      <c r="Q7" s="502"/>
      <c r="R7" s="507"/>
      <c r="S7" s="508"/>
      <c r="T7" s="502"/>
      <c r="U7" s="502"/>
      <c r="V7" s="499"/>
      <c r="W7" s="500"/>
    </row>
    <row r="8">
      <c r="A8" s="501" t="s">
        <v>1030</v>
      </c>
      <c r="B8" s="489" t="s">
        <v>1031</v>
      </c>
      <c r="C8" s="490"/>
      <c r="D8" s="490"/>
      <c r="E8" s="490"/>
      <c r="F8" s="490"/>
      <c r="G8" s="490"/>
      <c r="H8" s="490"/>
      <c r="I8" s="491"/>
      <c r="J8" s="492"/>
      <c r="K8" s="490"/>
      <c r="L8" s="494"/>
      <c r="M8" s="495"/>
      <c r="N8" s="493"/>
      <c r="O8" s="496"/>
      <c r="P8" s="497"/>
      <c r="Q8" s="493"/>
      <c r="R8" s="494"/>
      <c r="S8" s="495"/>
      <c r="T8" s="493"/>
      <c r="U8" s="490"/>
      <c r="V8" s="499"/>
      <c r="W8" s="500"/>
    </row>
    <row r="9">
      <c r="A9" s="501" t="s">
        <v>1032</v>
      </c>
      <c r="B9" s="489" t="s">
        <v>805</v>
      </c>
      <c r="C9" s="490"/>
      <c r="D9" s="490"/>
      <c r="E9" s="490"/>
      <c r="F9" s="490"/>
      <c r="G9" s="490"/>
      <c r="H9" s="490"/>
      <c r="I9" s="491"/>
      <c r="J9" s="492"/>
      <c r="K9" s="490"/>
      <c r="L9" s="494"/>
      <c r="M9" s="495"/>
      <c r="N9" s="493"/>
      <c r="O9" s="496"/>
      <c r="P9" s="497"/>
      <c r="Q9" s="493"/>
      <c r="R9" s="494"/>
      <c r="S9" s="495"/>
      <c r="T9" s="493"/>
      <c r="U9" s="490"/>
      <c r="V9" s="499"/>
      <c r="W9" s="500"/>
    </row>
    <row r="10">
      <c r="A10" s="501" t="s">
        <v>1033</v>
      </c>
      <c r="B10" s="489" t="s">
        <v>807</v>
      </c>
      <c r="C10" s="490"/>
      <c r="D10" s="490"/>
      <c r="E10" s="490"/>
      <c r="F10" s="490"/>
      <c r="G10" s="493"/>
      <c r="H10" s="493"/>
      <c r="I10" s="496"/>
      <c r="J10" s="497"/>
      <c r="K10" s="493"/>
      <c r="L10" s="494"/>
      <c r="M10" s="495"/>
      <c r="N10" s="493"/>
      <c r="O10" s="491"/>
      <c r="P10" s="492"/>
      <c r="Q10" s="490"/>
      <c r="R10" s="509"/>
      <c r="S10" s="510"/>
      <c r="T10" s="490"/>
      <c r="U10" s="490"/>
      <c r="V10" s="499"/>
      <c r="W10" s="500"/>
    </row>
    <row r="11">
      <c r="A11" s="501" t="s">
        <v>1011</v>
      </c>
      <c r="B11" s="489" t="s">
        <v>1034</v>
      </c>
      <c r="C11" s="490"/>
      <c r="D11" s="490"/>
      <c r="E11" s="490"/>
      <c r="F11" s="490"/>
      <c r="G11" s="490"/>
      <c r="H11" s="502"/>
      <c r="I11" s="491"/>
      <c r="J11" s="492"/>
      <c r="K11" s="490"/>
      <c r="L11" s="511"/>
      <c r="M11" s="498"/>
      <c r="N11" s="512"/>
      <c r="O11" s="513"/>
      <c r="P11" s="514"/>
      <c r="Q11" s="512"/>
      <c r="R11" s="511"/>
      <c r="S11" s="498"/>
      <c r="T11" s="512"/>
      <c r="U11" s="490"/>
      <c r="V11" s="499"/>
      <c r="W11" s="500"/>
    </row>
    <row r="12">
      <c r="A12" s="488"/>
      <c r="B12" s="490"/>
      <c r="C12" s="490"/>
      <c r="D12" s="490"/>
      <c r="E12" s="490"/>
      <c r="F12" s="490"/>
      <c r="G12" s="490"/>
      <c r="H12" s="490"/>
      <c r="I12" s="491"/>
      <c r="J12" s="492"/>
      <c r="K12" s="490"/>
      <c r="L12" s="509"/>
      <c r="M12" s="510"/>
      <c r="N12" s="490"/>
      <c r="O12" s="491"/>
      <c r="P12" s="492"/>
      <c r="Q12" s="490"/>
      <c r="R12" s="509"/>
      <c r="S12" s="510"/>
      <c r="T12" s="490"/>
      <c r="U12" s="490"/>
      <c r="V12" s="499"/>
      <c r="W12" s="500"/>
    </row>
    <row r="13">
      <c r="A13" s="488"/>
      <c r="B13" s="490"/>
      <c r="C13" s="490"/>
      <c r="D13" s="490"/>
      <c r="E13" s="490"/>
      <c r="F13" s="490"/>
      <c r="G13" s="490"/>
      <c r="H13" s="490"/>
      <c r="I13" s="491"/>
      <c r="J13" s="492"/>
      <c r="K13" s="490"/>
      <c r="L13" s="509"/>
      <c r="M13" s="510"/>
      <c r="N13" s="490"/>
      <c r="O13" s="491"/>
      <c r="P13" s="492"/>
      <c r="Q13" s="490"/>
      <c r="R13" s="509"/>
      <c r="S13" s="510"/>
      <c r="T13" s="490"/>
      <c r="U13" s="490"/>
      <c r="V13" s="499"/>
      <c r="W13" s="500"/>
    </row>
    <row r="14">
      <c r="A14" s="501"/>
      <c r="B14" s="490"/>
      <c r="C14" s="490"/>
      <c r="D14" s="502"/>
      <c r="E14" s="490"/>
      <c r="F14" s="490"/>
      <c r="G14" s="490"/>
      <c r="H14" s="490"/>
      <c r="I14" s="491"/>
      <c r="J14" s="492"/>
      <c r="K14" s="490"/>
      <c r="L14" s="507"/>
      <c r="M14" s="510"/>
      <c r="N14" s="490"/>
      <c r="O14" s="491"/>
      <c r="P14" s="492"/>
      <c r="Q14" s="490"/>
      <c r="R14" s="509"/>
      <c r="S14" s="510"/>
      <c r="T14" s="490"/>
      <c r="U14" s="490"/>
      <c r="V14" s="499"/>
      <c r="W14" s="500"/>
    </row>
    <row r="15">
      <c r="A15" s="501"/>
      <c r="B15" s="490"/>
      <c r="C15" s="490"/>
      <c r="D15" s="490"/>
      <c r="E15" s="490"/>
      <c r="F15" s="490"/>
      <c r="G15" s="490"/>
      <c r="H15" s="490"/>
      <c r="I15" s="491"/>
      <c r="J15" s="492"/>
      <c r="K15" s="490"/>
      <c r="L15" s="509"/>
      <c r="M15" s="510"/>
      <c r="N15" s="490"/>
      <c r="O15" s="491"/>
      <c r="P15" s="492"/>
      <c r="Q15" s="490"/>
      <c r="R15" s="509"/>
      <c r="S15" s="510"/>
      <c r="T15" s="490"/>
      <c r="U15" s="490"/>
      <c r="V15" s="499"/>
      <c r="W15" s="500"/>
    </row>
    <row r="16">
      <c r="A16" s="488"/>
      <c r="B16" s="490"/>
      <c r="C16" s="490"/>
      <c r="D16" s="490"/>
      <c r="E16" s="490"/>
      <c r="F16" s="490"/>
      <c r="G16" s="490"/>
      <c r="H16" s="490"/>
      <c r="I16" s="491"/>
      <c r="J16" s="492"/>
      <c r="K16" s="490"/>
      <c r="L16" s="507"/>
      <c r="M16" s="510"/>
      <c r="N16" s="490"/>
      <c r="O16" s="491"/>
      <c r="P16" s="492"/>
      <c r="Q16" s="490"/>
      <c r="R16" s="509"/>
      <c r="S16" s="510"/>
      <c r="T16" s="490"/>
      <c r="U16" s="490"/>
      <c r="V16" s="499"/>
      <c r="W16" s="500"/>
    </row>
    <row r="17">
      <c r="A17" s="488"/>
      <c r="B17" s="490"/>
      <c r="C17" s="490"/>
      <c r="D17" s="490"/>
      <c r="E17" s="502"/>
      <c r="F17" s="490"/>
      <c r="G17" s="490"/>
      <c r="H17" s="490"/>
      <c r="I17" s="491"/>
      <c r="J17" s="492"/>
      <c r="K17" s="490"/>
      <c r="L17" s="509"/>
      <c r="M17" s="510"/>
      <c r="N17" s="490"/>
      <c r="O17" s="491"/>
      <c r="P17" s="492"/>
      <c r="Q17" s="490"/>
      <c r="R17" s="509"/>
      <c r="S17" s="510"/>
      <c r="T17" s="490"/>
      <c r="U17" s="490"/>
      <c r="V17" s="499"/>
    </row>
    <row r="18">
      <c r="A18" s="515"/>
      <c r="B18" s="516"/>
      <c r="C18" s="490"/>
      <c r="D18" s="490"/>
      <c r="E18" s="490"/>
      <c r="F18" s="490"/>
      <c r="G18" s="490"/>
      <c r="H18" s="490"/>
      <c r="I18" s="491"/>
      <c r="J18" s="492"/>
      <c r="K18" s="490"/>
      <c r="L18" s="509"/>
      <c r="M18" s="510"/>
      <c r="N18" s="490"/>
      <c r="O18" s="491"/>
      <c r="P18" s="492"/>
      <c r="Q18" s="490"/>
      <c r="R18" s="509"/>
      <c r="S18" s="510"/>
      <c r="T18" s="490"/>
      <c r="U18" s="490"/>
      <c r="V18" s="499"/>
    </row>
    <row r="19">
      <c r="A19" s="515"/>
      <c r="B19" s="516"/>
      <c r="C19" s="490"/>
      <c r="D19" s="490"/>
      <c r="E19" s="490"/>
      <c r="F19" s="490"/>
      <c r="G19" s="490"/>
      <c r="H19" s="490"/>
      <c r="I19" s="491"/>
      <c r="J19" s="492"/>
      <c r="K19" s="490"/>
      <c r="L19" s="509"/>
      <c r="M19" s="510"/>
      <c r="N19" s="490"/>
      <c r="O19" s="491"/>
      <c r="P19" s="492"/>
      <c r="Q19" s="490"/>
      <c r="R19" s="509"/>
      <c r="S19" s="510"/>
      <c r="T19" s="490"/>
      <c r="U19" s="490"/>
      <c r="V19" s="499"/>
    </row>
    <row r="20">
      <c r="A20" s="515"/>
      <c r="B20" s="516"/>
      <c r="C20" s="490"/>
      <c r="D20" s="490"/>
      <c r="E20" s="490"/>
      <c r="F20" s="490"/>
      <c r="G20" s="490"/>
      <c r="H20" s="490"/>
      <c r="I20" s="491"/>
      <c r="J20" s="492"/>
      <c r="K20" s="490"/>
      <c r="L20" s="509"/>
      <c r="M20" s="510"/>
      <c r="N20" s="490"/>
      <c r="O20" s="491"/>
      <c r="P20" s="492"/>
      <c r="Q20" s="490"/>
      <c r="R20" s="509"/>
      <c r="S20" s="510"/>
      <c r="T20" s="490"/>
      <c r="U20" s="490"/>
      <c r="V20" s="499"/>
    </row>
    <row r="21">
      <c r="A21" s="515"/>
      <c r="B21" s="516"/>
      <c r="C21" s="490"/>
      <c r="D21" s="490"/>
      <c r="E21" s="490"/>
      <c r="F21" s="490"/>
      <c r="G21" s="490"/>
      <c r="H21" s="490"/>
      <c r="I21" s="491"/>
      <c r="J21" s="517"/>
      <c r="K21" s="518"/>
      <c r="L21" s="519"/>
      <c r="M21" s="510"/>
      <c r="N21" s="490"/>
      <c r="O21" s="491"/>
      <c r="P21" s="517"/>
      <c r="Q21" s="518"/>
      <c r="R21" s="519"/>
      <c r="S21" s="510"/>
      <c r="T21" s="490"/>
      <c r="U21" s="490"/>
      <c r="V21" s="499"/>
    </row>
    <row r="24" ht="4.5" customHeight="1"/>
    <row r="25">
      <c r="B25" s="468"/>
      <c r="C25" s="468"/>
      <c r="D25" s="468"/>
      <c r="E25" s="468"/>
      <c r="F25" s="468"/>
      <c r="G25" s="468"/>
      <c r="H25" s="468"/>
      <c r="I25" s="468"/>
      <c r="J25" s="468"/>
      <c r="K25" s="468"/>
      <c r="L25" s="468"/>
      <c r="M25" s="468"/>
      <c r="N25" s="468"/>
      <c r="O25" s="57"/>
      <c r="P25" s="57"/>
      <c r="Q25" s="57"/>
      <c r="R25" s="57"/>
      <c r="S25" s="57"/>
      <c r="T25" s="57"/>
      <c r="U25" s="57"/>
      <c r="V25" s="57"/>
    </row>
    <row r="26">
      <c r="A26" s="469" t="s">
        <v>1022</v>
      </c>
      <c r="B26" s="2"/>
      <c r="C26" s="2"/>
      <c r="D26" s="2"/>
      <c r="E26" s="2"/>
      <c r="F26" s="2"/>
      <c r="G26" s="2"/>
      <c r="H26" s="2"/>
      <c r="I26" s="2"/>
      <c r="J26" s="2"/>
      <c r="K26" s="2"/>
      <c r="L26" s="2"/>
      <c r="M26" s="2"/>
      <c r="N26" s="2"/>
      <c r="O26" s="2"/>
      <c r="P26" s="2"/>
      <c r="Q26" s="2"/>
      <c r="R26" s="2"/>
      <c r="S26" s="2"/>
      <c r="T26" s="2"/>
      <c r="U26" s="2"/>
      <c r="V26" s="3"/>
    </row>
    <row r="27">
      <c r="A27" s="520" t="s">
        <v>1035</v>
      </c>
      <c r="B27" s="471"/>
      <c r="C27" s="472" t="s">
        <v>1024</v>
      </c>
      <c r="D27" s="2"/>
      <c r="E27" s="2"/>
      <c r="F27" s="2"/>
      <c r="G27" s="2"/>
      <c r="H27" s="2"/>
      <c r="I27" s="2"/>
      <c r="J27" s="2"/>
      <c r="K27" s="2"/>
      <c r="L27" s="2"/>
      <c r="M27" s="2"/>
      <c r="N27" s="2"/>
      <c r="O27" s="2"/>
      <c r="P27" s="2"/>
      <c r="Q27" s="2"/>
      <c r="R27" s="2"/>
      <c r="S27" s="2"/>
      <c r="T27" s="2"/>
      <c r="U27" s="2"/>
      <c r="V27" s="3"/>
    </row>
    <row r="28">
      <c r="A28" s="473" t="s">
        <v>1025</v>
      </c>
      <c r="B28" s="474" t="s">
        <v>1026</v>
      </c>
      <c r="C28" s="475">
        <v>0.25</v>
      </c>
      <c r="D28" s="475">
        <v>0.2916666666666667</v>
      </c>
      <c r="E28" s="476">
        <v>0.3333333333333333</v>
      </c>
      <c r="F28" s="475">
        <v>0.375</v>
      </c>
      <c r="G28" s="475">
        <v>0.4166666666666667</v>
      </c>
      <c r="H28" s="476">
        <v>0.4583333333333333</v>
      </c>
      <c r="I28" s="477">
        <v>0.5</v>
      </c>
      <c r="J28" s="477">
        <v>0.5416666666666666</v>
      </c>
      <c r="K28" s="477">
        <v>0.5833333333333334</v>
      </c>
      <c r="L28" s="521">
        <v>0.625</v>
      </c>
      <c r="M28" s="522">
        <v>0.6666666666666666</v>
      </c>
      <c r="N28" s="482">
        <v>0.7083333333333334</v>
      </c>
      <c r="O28" s="523">
        <v>0.75</v>
      </c>
      <c r="P28" s="524">
        <v>0.7916666666666666</v>
      </c>
      <c r="Q28" s="525">
        <v>0.8333333333333334</v>
      </c>
      <c r="R28" s="483">
        <v>0.875</v>
      </c>
      <c r="S28" s="526">
        <v>0.9166666666666666</v>
      </c>
      <c r="T28" s="527">
        <v>0.9583333333333334</v>
      </c>
      <c r="U28" s="475">
        <v>1.0</v>
      </c>
      <c r="V28" s="476">
        <v>1.0416666666666667</v>
      </c>
    </row>
    <row r="29">
      <c r="A29" s="501" t="s">
        <v>1015</v>
      </c>
      <c r="B29" s="489" t="s">
        <v>1031</v>
      </c>
      <c r="C29" s="490"/>
      <c r="D29" s="490"/>
      <c r="E29" s="490"/>
      <c r="F29" s="490"/>
      <c r="G29" s="490"/>
      <c r="H29" s="490"/>
      <c r="I29" s="491"/>
      <c r="J29" s="490"/>
      <c r="K29" s="493"/>
      <c r="L29" s="496"/>
      <c r="M29" s="497"/>
      <c r="N29" s="493"/>
      <c r="O29" s="494"/>
      <c r="P29" s="528"/>
      <c r="Q29" s="497"/>
      <c r="R29" s="493"/>
      <c r="S29" s="529"/>
      <c r="T29" s="498"/>
      <c r="U29" s="490"/>
      <c r="V29" s="499"/>
      <c r="W29" s="500"/>
      <c r="X29" s="530"/>
    </row>
    <row r="30">
      <c r="A30" s="501" t="s">
        <v>1036</v>
      </c>
      <c r="B30" s="489" t="s">
        <v>804</v>
      </c>
      <c r="C30" s="490"/>
      <c r="D30" s="502"/>
      <c r="E30" s="502"/>
      <c r="F30" s="502"/>
      <c r="G30" s="502"/>
      <c r="H30" s="490"/>
      <c r="I30" s="491"/>
      <c r="J30" s="512"/>
      <c r="K30" s="531"/>
      <c r="L30" s="496"/>
      <c r="M30" s="532"/>
      <c r="N30" s="503"/>
      <c r="O30" s="533"/>
      <c r="P30" s="534"/>
      <c r="Q30" s="532"/>
      <c r="R30" s="503"/>
      <c r="S30" s="535"/>
      <c r="T30" s="504"/>
      <c r="U30" s="502"/>
      <c r="V30" s="499"/>
      <c r="W30" s="500"/>
      <c r="X30" s="500"/>
    </row>
    <row r="31">
      <c r="A31" s="501" t="s">
        <v>1016</v>
      </c>
      <c r="B31" s="489" t="s">
        <v>805</v>
      </c>
      <c r="C31" s="490"/>
      <c r="D31" s="490"/>
      <c r="E31" s="490"/>
      <c r="F31" s="490"/>
      <c r="G31" s="490"/>
      <c r="H31" s="490"/>
      <c r="I31" s="496"/>
      <c r="J31" s="493"/>
      <c r="K31" s="493"/>
      <c r="L31" s="496"/>
      <c r="M31" s="497"/>
      <c r="N31" s="493"/>
      <c r="O31" s="494"/>
      <c r="P31" s="528"/>
      <c r="Q31" s="497"/>
      <c r="R31" s="512"/>
      <c r="S31" s="536"/>
      <c r="T31" s="498"/>
      <c r="U31" s="490"/>
      <c r="V31" s="499"/>
      <c r="W31" s="500"/>
      <c r="X31" s="500"/>
    </row>
    <row r="32">
      <c r="A32" s="501" t="s">
        <v>1037</v>
      </c>
      <c r="B32" s="489" t="s">
        <v>803</v>
      </c>
      <c r="C32" s="490"/>
      <c r="D32" s="490"/>
      <c r="E32" s="490"/>
      <c r="F32" s="490"/>
      <c r="G32" s="490"/>
      <c r="H32" s="490"/>
      <c r="I32" s="491"/>
      <c r="J32" s="490"/>
      <c r="K32" s="490"/>
      <c r="L32" s="496"/>
      <c r="M32" s="497"/>
      <c r="N32" s="493"/>
      <c r="O32" s="494"/>
      <c r="P32" s="528"/>
      <c r="Q32" s="497"/>
      <c r="R32" s="493"/>
      <c r="S32" s="529"/>
      <c r="T32" s="495"/>
      <c r="U32" s="490"/>
      <c r="V32" s="499"/>
      <c r="W32" s="500"/>
      <c r="X32" s="500"/>
    </row>
    <row r="33">
      <c r="A33" s="501" t="s">
        <v>1018</v>
      </c>
      <c r="B33" s="537" t="s">
        <v>801</v>
      </c>
      <c r="C33" s="512"/>
      <c r="D33" s="512"/>
      <c r="E33" s="512"/>
      <c r="F33" s="512"/>
      <c r="G33" s="512"/>
      <c r="H33" s="512"/>
      <c r="I33" s="513"/>
      <c r="J33" s="512"/>
      <c r="K33" s="493"/>
      <c r="L33" s="496"/>
      <c r="M33" s="497"/>
      <c r="N33" s="493"/>
      <c r="O33" s="494"/>
      <c r="P33" s="528"/>
      <c r="Q33" s="497"/>
      <c r="R33" s="493"/>
      <c r="S33" s="529"/>
      <c r="T33" s="510"/>
      <c r="U33" s="490"/>
      <c r="V33" s="499"/>
      <c r="W33" s="500"/>
      <c r="X33" s="500"/>
    </row>
    <row r="34">
      <c r="B34" s="490"/>
      <c r="C34" s="490"/>
      <c r="D34" s="490"/>
      <c r="E34" s="490"/>
      <c r="F34" s="490"/>
      <c r="G34" s="490"/>
      <c r="H34" s="490"/>
      <c r="I34" s="491"/>
      <c r="J34" s="490"/>
      <c r="K34" s="490"/>
      <c r="L34" s="491"/>
      <c r="M34" s="492"/>
      <c r="N34" s="490"/>
      <c r="O34" s="509"/>
      <c r="P34" s="538"/>
      <c r="Q34" s="492"/>
      <c r="R34" s="490"/>
      <c r="S34" s="539"/>
      <c r="T34" s="498"/>
      <c r="U34" s="490"/>
      <c r="V34" s="499"/>
      <c r="W34" s="500"/>
      <c r="X34" s="500"/>
    </row>
    <row r="35">
      <c r="A35" s="501"/>
      <c r="B35" s="490"/>
      <c r="C35" s="490"/>
      <c r="D35" s="490"/>
      <c r="E35" s="490"/>
      <c r="F35" s="490"/>
      <c r="G35" s="490"/>
      <c r="H35" s="490"/>
      <c r="I35" s="491"/>
      <c r="J35" s="490"/>
      <c r="K35" s="490"/>
      <c r="L35" s="491"/>
      <c r="M35" s="492"/>
      <c r="N35" s="490"/>
      <c r="O35" s="509"/>
      <c r="P35" s="538"/>
      <c r="Q35" s="492"/>
      <c r="R35" s="490"/>
      <c r="S35" s="539"/>
      <c r="T35" s="510"/>
      <c r="U35" s="490"/>
      <c r="V35" s="499"/>
      <c r="W35" s="500"/>
      <c r="X35" s="500"/>
    </row>
    <row r="36">
      <c r="A36" s="501"/>
      <c r="B36" s="490"/>
      <c r="C36" s="490"/>
      <c r="D36" s="502"/>
      <c r="E36" s="490"/>
      <c r="F36" s="490"/>
      <c r="G36" s="490"/>
      <c r="H36" s="490"/>
      <c r="I36" s="491"/>
      <c r="J36" s="490"/>
      <c r="K36" s="490"/>
      <c r="L36" s="505"/>
      <c r="M36" s="492"/>
      <c r="N36" s="490"/>
      <c r="O36" s="509"/>
      <c r="P36" s="538"/>
      <c r="Q36" s="492"/>
      <c r="R36" s="490"/>
      <c r="S36" s="539"/>
      <c r="T36" s="510"/>
      <c r="U36" s="490"/>
      <c r="V36" s="499"/>
      <c r="W36" s="500"/>
    </row>
    <row r="37">
      <c r="A37" s="501"/>
      <c r="B37" s="490"/>
      <c r="C37" s="490"/>
      <c r="D37" s="490"/>
      <c r="E37" s="490"/>
      <c r="F37" s="490"/>
      <c r="G37" s="490"/>
      <c r="H37" s="490"/>
      <c r="I37" s="491"/>
      <c r="J37" s="490"/>
      <c r="K37" s="490"/>
      <c r="L37" s="491"/>
      <c r="M37" s="492"/>
      <c r="N37" s="490"/>
      <c r="O37" s="509"/>
      <c r="P37" s="538"/>
      <c r="Q37" s="492"/>
      <c r="R37" s="490"/>
      <c r="S37" s="539"/>
      <c r="T37" s="510"/>
      <c r="U37" s="490"/>
      <c r="V37" s="499"/>
      <c r="W37" s="500"/>
    </row>
    <row r="38">
      <c r="A38" s="501"/>
      <c r="B38" s="490"/>
      <c r="C38" s="490"/>
      <c r="D38" s="490"/>
      <c r="E38" s="490"/>
      <c r="F38" s="490"/>
      <c r="G38" s="490"/>
      <c r="H38" s="490"/>
      <c r="I38" s="491"/>
      <c r="J38" s="490"/>
      <c r="K38" s="490"/>
      <c r="L38" s="505"/>
      <c r="M38" s="492"/>
      <c r="N38" s="490"/>
      <c r="O38" s="509"/>
      <c r="P38" s="538"/>
      <c r="Q38" s="492"/>
      <c r="R38" s="490"/>
      <c r="S38" s="539"/>
      <c r="T38" s="510"/>
      <c r="U38" s="490"/>
      <c r="V38" s="499"/>
      <c r="W38" s="500"/>
    </row>
    <row r="39">
      <c r="A39" s="501"/>
      <c r="B39" s="490"/>
      <c r="C39" s="490"/>
      <c r="D39" s="490"/>
      <c r="E39" s="502"/>
      <c r="F39" s="490"/>
      <c r="G39" s="490"/>
      <c r="H39" s="490"/>
      <c r="I39" s="491"/>
      <c r="J39" s="490"/>
      <c r="K39" s="490"/>
      <c r="L39" s="491"/>
      <c r="M39" s="492"/>
      <c r="N39" s="490"/>
      <c r="O39" s="509"/>
      <c r="P39" s="538"/>
      <c r="Q39" s="492"/>
      <c r="R39" s="490"/>
      <c r="S39" s="539"/>
      <c r="T39" s="510"/>
      <c r="U39" s="490"/>
      <c r="V39" s="499"/>
    </row>
    <row r="40">
      <c r="A40" s="501"/>
      <c r="B40" s="490"/>
      <c r="C40" s="490"/>
      <c r="D40" s="490"/>
      <c r="E40" s="490"/>
      <c r="F40" s="490"/>
      <c r="G40" s="490"/>
      <c r="H40" s="490"/>
      <c r="I40" s="491"/>
      <c r="J40" s="490"/>
      <c r="K40" s="490"/>
      <c r="L40" s="491"/>
      <c r="M40" s="492"/>
      <c r="N40" s="490"/>
      <c r="O40" s="509"/>
      <c r="P40" s="538"/>
      <c r="Q40" s="492"/>
      <c r="R40" s="490"/>
      <c r="S40" s="539"/>
      <c r="T40" s="510"/>
      <c r="U40" s="490"/>
      <c r="V40" s="499"/>
    </row>
    <row r="41">
      <c r="A41" s="501"/>
      <c r="B41" s="490"/>
      <c r="C41" s="490"/>
      <c r="D41" s="490"/>
      <c r="E41" s="490"/>
      <c r="F41" s="490"/>
      <c r="G41" s="490"/>
      <c r="H41" s="490"/>
      <c r="I41" s="491"/>
      <c r="J41" s="490"/>
      <c r="K41" s="490"/>
      <c r="L41" s="491"/>
      <c r="M41" s="492"/>
      <c r="N41" s="490"/>
      <c r="O41" s="509"/>
      <c r="P41" s="538"/>
      <c r="Q41" s="492"/>
      <c r="R41" s="490"/>
      <c r="S41" s="539"/>
      <c r="T41" s="510"/>
      <c r="U41" s="490"/>
      <c r="V41" s="499"/>
    </row>
    <row r="42">
      <c r="A42" s="501"/>
      <c r="B42" s="490"/>
      <c r="C42" s="490"/>
      <c r="D42" s="490"/>
      <c r="E42" s="490"/>
      <c r="F42" s="490"/>
      <c r="G42" s="490"/>
      <c r="H42" s="490"/>
      <c r="I42" s="491"/>
      <c r="J42" s="490"/>
      <c r="K42" s="490"/>
      <c r="L42" s="491"/>
      <c r="M42" s="492"/>
      <c r="N42" s="490"/>
      <c r="O42" s="509"/>
      <c r="P42" s="538"/>
      <c r="Q42" s="492"/>
      <c r="R42" s="490"/>
      <c r="S42" s="539"/>
      <c r="T42" s="510"/>
      <c r="U42" s="490"/>
      <c r="V42" s="499"/>
    </row>
    <row r="43">
      <c r="A43" s="488"/>
      <c r="B43" s="490"/>
      <c r="C43" s="490"/>
      <c r="D43" s="490"/>
      <c r="E43" s="490"/>
      <c r="F43" s="490"/>
      <c r="G43" s="490"/>
      <c r="H43" s="490"/>
      <c r="I43" s="491"/>
      <c r="J43" s="490"/>
      <c r="K43" s="490"/>
      <c r="L43" s="491"/>
      <c r="M43" s="492"/>
      <c r="N43" s="490"/>
      <c r="O43" s="509"/>
      <c r="P43" s="538"/>
      <c r="Q43" s="492"/>
      <c r="R43" s="490"/>
      <c r="S43" s="539"/>
      <c r="T43" s="510"/>
      <c r="U43" s="490"/>
      <c r="V43" s="499"/>
    </row>
    <row r="44">
      <c r="A44" s="515"/>
      <c r="B44" s="516"/>
      <c r="C44" s="490"/>
      <c r="D44" s="502"/>
      <c r="E44" s="502"/>
      <c r="F44" s="502"/>
      <c r="G44" s="502"/>
      <c r="H44" s="490"/>
      <c r="I44" s="490"/>
      <c r="J44" s="490"/>
      <c r="K44" s="490"/>
      <c r="L44" s="491"/>
      <c r="M44" s="506"/>
      <c r="N44" s="502"/>
      <c r="O44" s="540"/>
      <c r="P44" s="538"/>
      <c r="Q44" s="492"/>
      <c r="R44" s="490"/>
      <c r="S44" s="541"/>
      <c r="T44" s="3"/>
      <c r="U44" s="499"/>
      <c r="V44" s="499"/>
    </row>
    <row r="45">
      <c r="A45" s="515"/>
      <c r="B45" s="516"/>
      <c r="C45" s="490"/>
      <c r="D45" s="490"/>
      <c r="E45" s="490"/>
      <c r="F45" s="490"/>
      <c r="G45" s="490"/>
      <c r="H45" s="490"/>
      <c r="I45" s="490"/>
      <c r="J45" s="490"/>
      <c r="K45" s="490"/>
      <c r="L45" s="491"/>
      <c r="M45" s="492"/>
      <c r="N45" s="490"/>
      <c r="O45" s="540"/>
      <c r="P45" s="538"/>
      <c r="Q45" s="492"/>
      <c r="R45" s="490"/>
      <c r="S45" s="541"/>
      <c r="T45" s="3"/>
      <c r="U45" s="499"/>
      <c r="V45" s="499"/>
    </row>
    <row r="46">
      <c r="A46" s="515"/>
      <c r="B46" s="516"/>
      <c r="C46" s="490"/>
      <c r="D46" s="490"/>
      <c r="E46" s="490"/>
      <c r="F46" s="490"/>
      <c r="G46" s="490"/>
      <c r="H46" s="490"/>
      <c r="I46" s="490"/>
      <c r="J46" s="490"/>
      <c r="K46" s="490"/>
      <c r="L46" s="491"/>
      <c r="M46" s="492"/>
      <c r="N46" s="490"/>
      <c r="O46" s="540"/>
      <c r="P46" s="538"/>
      <c r="Q46" s="492"/>
      <c r="R46" s="490"/>
      <c r="S46" s="541"/>
      <c r="T46" s="3"/>
      <c r="U46" s="499"/>
      <c r="V46" s="499"/>
    </row>
    <row r="47">
      <c r="A47" s="515"/>
      <c r="B47" s="516"/>
      <c r="C47" s="490"/>
      <c r="D47" s="490"/>
      <c r="E47" s="490"/>
      <c r="F47" s="490"/>
      <c r="G47" s="490"/>
      <c r="H47" s="490"/>
      <c r="I47" s="490"/>
      <c r="J47" s="490"/>
      <c r="K47" s="490"/>
      <c r="L47" s="491"/>
      <c r="M47" s="492"/>
      <c r="N47" s="490"/>
      <c r="O47" s="540"/>
      <c r="P47" s="538"/>
      <c r="Q47" s="492"/>
      <c r="R47" s="490"/>
      <c r="S47" s="541"/>
      <c r="T47" s="3"/>
      <c r="U47" s="499"/>
      <c r="V47" s="499"/>
    </row>
    <row r="51">
      <c r="B51" s="468"/>
      <c r="C51" s="468"/>
      <c r="D51" s="468"/>
      <c r="E51" s="468"/>
      <c r="F51" s="468"/>
      <c r="G51" s="468"/>
      <c r="H51" s="468"/>
      <c r="I51" s="468"/>
      <c r="J51" s="468"/>
      <c r="K51" s="468"/>
      <c r="L51" s="468"/>
      <c r="M51" s="468"/>
      <c r="N51" s="468"/>
      <c r="O51" s="57"/>
      <c r="P51" s="57"/>
      <c r="Q51" s="57"/>
      <c r="R51" s="57"/>
      <c r="S51" s="57"/>
      <c r="T51" s="57"/>
      <c r="U51" s="57"/>
      <c r="V51" s="57"/>
    </row>
    <row r="52">
      <c r="A52" s="469" t="s">
        <v>1022</v>
      </c>
      <c r="B52" s="2"/>
      <c r="C52" s="2"/>
      <c r="D52" s="2"/>
      <c r="E52" s="2"/>
      <c r="F52" s="2"/>
      <c r="G52" s="2"/>
      <c r="H52" s="2"/>
      <c r="I52" s="2"/>
      <c r="J52" s="2"/>
      <c r="K52" s="2"/>
      <c r="L52" s="2"/>
      <c r="M52" s="2"/>
      <c r="N52" s="2"/>
      <c r="O52" s="2"/>
      <c r="P52" s="2"/>
      <c r="Q52" s="2"/>
      <c r="R52" s="2"/>
      <c r="S52" s="2"/>
      <c r="T52" s="2"/>
      <c r="U52" s="2"/>
      <c r="V52" s="3"/>
    </row>
    <row r="53">
      <c r="A53" s="520" t="s">
        <v>1038</v>
      </c>
      <c r="B53" s="471"/>
      <c r="C53" s="472" t="s">
        <v>1024</v>
      </c>
      <c r="D53" s="2"/>
      <c r="E53" s="2"/>
      <c r="F53" s="2"/>
      <c r="G53" s="2"/>
      <c r="H53" s="2"/>
      <c r="I53" s="2"/>
      <c r="J53" s="2"/>
      <c r="K53" s="2"/>
      <c r="L53" s="2"/>
      <c r="M53" s="2"/>
      <c r="N53" s="2"/>
      <c r="O53" s="2"/>
      <c r="P53" s="2"/>
      <c r="Q53" s="2"/>
      <c r="R53" s="2"/>
      <c r="S53" s="2"/>
      <c r="T53" s="2"/>
      <c r="U53" s="2"/>
      <c r="V53" s="3"/>
    </row>
    <row r="54">
      <c r="A54" s="473" t="s">
        <v>1025</v>
      </c>
      <c r="B54" s="474" t="s">
        <v>1026</v>
      </c>
      <c r="C54" s="542">
        <v>0.25</v>
      </c>
      <c r="D54" s="542">
        <v>0.2916666666666667</v>
      </c>
      <c r="E54" s="543">
        <v>0.3333333333333333</v>
      </c>
      <c r="F54" s="542">
        <v>0.375</v>
      </c>
      <c r="G54" s="542">
        <v>0.4166666666666667</v>
      </c>
      <c r="H54" s="543">
        <v>0.4583333333333333</v>
      </c>
      <c r="I54" s="544">
        <v>0.5</v>
      </c>
      <c r="J54" s="542">
        <v>0.5416666666666666</v>
      </c>
      <c r="K54" s="543">
        <v>0.5833333333333334</v>
      </c>
      <c r="L54" s="545">
        <v>0.625</v>
      </c>
      <c r="M54" s="546">
        <v>0.6666666666666666</v>
      </c>
      <c r="N54" s="547">
        <v>0.7083333333333334</v>
      </c>
      <c r="O54" s="548">
        <v>0.75</v>
      </c>
      <c r="P54" s="549">
        <v>0.7916666666666666</v>
      </c>
      <c r="Q54" s="546">
        <v>0.8333333333333334</v>
      </c>
      <c r="R54" s="547">
        <v>0.875</v>
      </c>
      <c r="S54" s="548">
        <v>0.9166666666666666</v>
      </c>
      <c r="T54" s="550">
        <v>0.9583333333333334</v>
      </c>
      <c r="U54" s="542">
        <v>1.0</v>
      </c>
      <c r="V54" s="543">
        <v>1.0416666666666667</v>
      </c>
    </row>
    <row r="55">
      <c r="A55" s="488" t="s">
        <v>1000</v>
      </c>
      <c r="B55" s="489" t="s">
        <v>802</v>
      </c>
      <c r="C55" s="490"/>
      <c r="D55" s="490"/>
      <c r="E55" s="490"/>
      <c r="F55" s="490"/>
      <c r="G55" s="490"/>
      <c r="H55" s="490"/>
      <c r="I55" s="491"/>
      <c r="J55" s="490"/>
      <c r="K55" s="490"/>
      <c r="L55" s="496"/>
      <c r="M55" s="497"/>
      <c r="N55" s="493"/>
      <c r="O55" s="494"/>
      <c r="P55" s="528"/>
      <c r="Q55" s="497"/>
      <c r="R55" s="493"/>
      <c r="S55" s="494"/>
      <c r="T55" s="495"/>
      <c r="U55" s="490"/>
      <c r="V55" s="499"/>
      <c r="X55" s="500"/>
    </row>
    <row r="56">
      <c r="A56" s="488" t="s">
        <v>1001</v>
      </c>
      <c r="B56" s="489" t="s">
        <v>1039</v>
      </c>
      <c r="C56" s="490"/>
      <c r="D56" s="490"/>
      <c r="E56" s="490"/>
      <c r="F56" s="493"/>
      <c r="G56" s="493"/>
      <c r="H56" s="493"/>
      <c r="I56" s="496"/>
      <c r="J56" s="493"/>
      <c r="K56" s="493"/>
      <c r="L56" s="496"/>
      <c r="M56" s="497"/>
      <c r="N56" s="493"/>
      <c r="O56" s="509"/>
      <c r="P56" s="538"/>
      <c r="Q56" s="492"/>
      <c r="R56" s="490"/>
      <c r="S56" s="509"/>
      <c r="T56" s="510"/>
      <c r="U56" s="490"/>
      <c r="V56" s="499"/>
      <c r="X56" s="500"/>
    </row>
    <row r="57">
      <c r="A57" s="488" t="s">
        <v>1002</v>
      </c>
      <c r="B57" s="489" t="s">
        <v>1039</v>
      </c>
      <c r="C57" s="490"/>
      <c r="D57" s="490"/>
      <c r="E57" s="490"/>
      <c r="F57" s="493"/>
      <c r="G57" s="493"/>
      <c r="H57" s="493"/>
      <c r="I57" s="496"/>
      <c r="J57" s="493"/>
      <c r="K57" s="493"/>
      <c r="L57" s="496"/>
      <c r="M57" s="497"/>
      <c r="N57" s="493"/>
      <c r="O57" s="509"/>
      <c r="P57" s="538"/>
      <c r="Q57" s="492"/>
      <c r="R57" s="490"/>
      <c r="S57" s="509"/>
      <c r="T57" s="510"/>
      <c r="U57" s="490"/>
      <c r="V57" s="499"/>
      <c r="X57" s="500"/>
    </row>
    <row r="58">
      <c r="A58" s="488"/>
      <c r="B58" s="490"/>
      <c r="C58" s="490"/>
      <c r="D58" s="490"/>
      <c r="E58" s="490"/>
      <c r="F58" s="490"/>
      <c r="G58" s="490"/>
      <c r="H58" s="490"/>
      <c r="I58" s="491"/>
      <c r="J58" s="490"/>
      <c r="K58" s="490"/>
      <c r="L58" s="491"/>
      <c r="M58" s="492"/>
      <c r="N58" s="490"/>
      <c r="O58" s="509"/>
      <c r="P58" s="538"/>
      <c r="Q58" s="492"/>
      <c r="R58" s="490"/>
      <c r="S58" s="509"/>
      <c r="T58" s="510"/>
      <c r="U58" s="490"/>
      <c r="V58" s="499"/>
      <c r="X58" s="500"/>
    </row>
    <row r="59">
      <c r="B59" s="490"/>
      <c r="C59" s="490"/>
      <c r="D59" s="490"/>
      <c r="E59" s="490"/>
      <c r="F59" s="490"/>
      <c r="G59" s="490"/>
      <c r="H59" s="502"/>
      <c r="I59" s="491"/>
      <c r="J59" s="490"/>
      <c r="K59" s="490"/>
      <c r="L59" s="491"/>
      <c r="M59" s="492"/>
      <c r="N59" s="490"/>
      <c r="O59" s="509"/>
      <c r="P59" s="538"/>
      <c r="Q59" s="492"/>
      <c r="R59" s="490"/>
      <c r="S59" s="509"/>
      <c r="T59" s="510"/>
      <c r="U59" s="490"/>
      <c r="V59" s="499"/>
      <c r="X59" s="500"/>
    </row>
    <row r="60">
      <c r="B60" s="490"/>
      <c r="C60" s="490"/>
      <c r="D60" s="490"/>
      <c r="E60" s="490"/>
      <c r="F60" s="490"/>
      <c r="G60" s="490"/>
      <c r="H60" s="490"/>
      <c r="I60" s="491"/>
      <c r="J60" s="490"/>
      <c r="K60" s="490"/>
      <c r="L60" s="491"/>
      <c r="M60" s="492"/>
      <c r="N60" s="490"/>
      <c r="O60" s="509"/>
      <c r="P60" s="538"/>
      <c r="Q60" s="492"/>
      <c r="R60" s="490"/>
      <c r="S60" s="509"/>
      <c r="T60" s="510"/>
      <c r="U60" s="490"/>
      <c r="V60" s="499"/>
      <c r="X60" s="500"/>
    </row>
    <row r="61">
      <c r="A61" s="488"/>
      <c r="B61" s="490"/>
      <c r="C61" s="490"/>
      <c r="D61" s="490"/>
      <c r="E61" s="490"/>
      <c r="F61" s="490"/>
      <c r="G61" s="490"/>
      <c r="H61" s="490"/>
      <c r="I61" s="491"/>
      <c r="J61" s="490"/>
      <c r="K61" s="490"/>
      <c r="L61" s="491"/>
      <c r="M61" s="492"/>
      <c r="N61" s="490"/>
      <c r="O61" s="509"/>
      <c r="P61" s="538"/>
      <c r="Q61" s="492"/>
      <c r="R61" s="490"/>
      <c r="S61" s="509"/>
      <c r="T61" s="510"/>
      <c r="U61" s="490"/>
      <c r="V61" s="499"/>
      <c r="X61" s="500"/>
    </row>
    <row r="62">
      <c r="B62" s="490"/>
      <c r="C62" s="490"/>
      <c r="D62" s="502"/>
      <c r="E62" s="490"/>
      <c r="F62" s="490"/>
      <c r="G62" s="490"/>
      <c r="H62" s="490"/>
      <c r="I62" s="491"/>
      <c r="J62" s="490"/>
      <c r="K62" s="490"/>
      <c r="L62" s="505"/>
      <c r="M62" s="492"/>
      <c r="N62" s="490"/>
      <c r="O62" s="509"/>
      <c r="P62" s="538"/>
      <c r="Q62" s="492"/>
      <c r="R62" s="490"/>
      <c r="S62" s="509"/>
      <c r="T62" s="510"/>
      <c r="U62" s="490"/>
      <c r="V62" s="499"/>
    </row>
    <row r="63">
      <c r="A63" s="488"/>
      <c r="B63" s="490"/>
      <c r="C63" s="490"/>
      <c r="D63" s="490"/>
      <c r="E63" s="490"/>
      <c r="F63" s="490"/>
      <c r="G63" s="490"/>
      <c r="H63" s="490"/>
      <c r="I63" s="491"/>
      <c r="J63" s="490"/>
      <c r="K63" s="490"/>
      <c r="L63" s="491"/>
      <c r="M63" s="492"/>
      <c r="N63" s="490"/>
      <c r="O63" s="509"/>
      <c r="P63" s="538"/>
      <c r="Q63" s="492"/>
      <c r="R63" s="490"/>
      <c r="S63" s="509"/>
      <c r="T63" s="510"/>
      <c r="U63" s="490"/>
      <c r="V63" s="499"/>
    </row>
    <row r="64">
      <c r="A64" s="488"/>
      <c r="B64" s="490"/>
      <c r="C64" s="490"/>
      <c r="D64" s="490"/>
      <c r="E64" s="490"/>
      <c r="F64" s="490"/>
      <c r="G64" s="490"/>
      <c r="H64" s="490"/>
      <c r="I64" s="491"/>
      <c r="J64" s="490"/>
      <c r="K64" s="490"/>
      <c r="L64" s="505"/>
      <c r="M64" s="492"/>
      <c r="N64" s="490"/>
      <c r="O64" s="509"/>
      <c r="P64" s="538"/>
      <c r="Q64" s="492"/>
      <c r="R64" s="490"/>
      <c r="S64" s="509"/>
      <c r="T64" s="510"/>
      <c r="U64" s="490"/>
      <c r="V64" s="499"/>
    </row>
    <row r="65">
      <c r="A65" s="515"/>
      <c r="B65" s="516"/>
      <c r="C65" s="490"/>
      <c r="D65" s="490"/>
      <c r="E65" s="502"/>
      <c r="F65" s="490"/>
      <c r="G65" s="490"/>
      <c r="H65" s="490"/>
      <c r="I65" s="491"/>
      <c r="J65" s="490"/>
      <c r="K65" s="490"/>
      <c r="L65" s="491"/>
      <c r="M65" s="492"/>
      <c r="N65" s="490"/>
      <c r="O65" s="509"/>
      <c r="P65" s="538"/>
      <c r="Q65" s="492"/>
      <c r="R65" s="490"/>
      <c r="S65" s="509"/>
      <c r="T65" s="510"/>
      <c r="U65" s="490"/>
      <c r="V65" s="499"/>
    </row>
    <row r="66">
      <c r="A66" s="515"/>
      <c r="B66" s="516"/>
      <c r="C66" s="490"/>
      <c r="D66" s="490"/>
      <c r="E66" s="490"/>
      <c r="F66" s="490"/>
      <c r="G66" s="490"/>
      <c r="H66" s="490"/>
      <c r="I66" s="491"/>
      <c r="J66" s="490"/>
      <c r="K66" s="490"/>
      <c r="L66" s="491"/>
      <c r="M66" s="492"/>
      <c r="N66" s="490"/>
      <c r="O66" s="509"/>
      <c r="P66" s="538"/>
      <c r="Q66" s="492"/>
      <c r="R66" s="490"/>
      <c r="S66" s="509"/>
      <c r="T66" s="510"/>
      <c r="U66" s="490"/>
      <c r="V66" s="499"/>
    </row>
    <row r="67">
      <c r="A67" s="515"/>
      <c r="B67" s="516"/>
      <c r="C67" s="490"/>
      <c r="D67" s="490"/>
      <c r="E67" s="490"/>
      <c r="F67" s="490"/>
      <c r="G67" s="490"/>
      <c r="H67" s="490"/>
      <c r="I67" s="491"/>
      <c r="J67" s="490"/>
      <c r="K67" s="490"/>
      <c r="L67" s="491"/>
      <c r="M67" s="492"/>
      <c r="N67" s="490"/>
      <c r="O67" s="509"/>
      <c r="P67" s="538"/>
      <c r="Q67" s="492"/>
      <c r="R67" s="490"/>
      <c r="S67" s="509"/>
      <c r="T67" s="510"/>
      <c r="U67" s="490"/>
      <c r="V67" s="499"/>
    </row>
    <row r="68">
      <c r="A68" s="515"/>
      <c r="B68" s="516"/>
      <c r="C68" s="490"/>
      <c r="D68" s="490"/>
      <c r="E68" s="490"/>
      <c r="F68" s="490"/>
      <c r="G68" s="490"/>
      <c r="H68" s="490"/>
      <c r="I68" s="491"/>
      <c r="J68" s="490"/>
      <c r="K68" s="490"/>
      <c r="L68" s="491"/>
      <c r="M68" s="492"/>
      <c r="N68" s="490"/>
      <c r="O68" s="509"/>
      <c r="P68" s="538"/>
      <c r="Q68" s="492"/>
      <c r="R68" s="490"/>
      <c r="S68" s="509"/>
      <c r="T68" s="510"/>
      <c r="U68" s="490"/>
      <c r="V68" s="499"/>
    </row>
    <row r="69">
      <c r="A69" s="515"/>
      <c r="B69" s="516"/>
      <c r="C69" s="490"/>
      <c r="D69" s="490"/>
      <c r="E69" s="490"/>
      <c r="F69" s="490"/>
      <c r="G69" s="490"/>
      <c r="H69" s="490"/>
      <c r="I69" s="491"/>
      <c r="J69" s="490"/>
      <c r="K69" s="490"/>
      <c r="L69" s="491"/>
      <c r="M69" s="492"/>
      <c r="N69" s="490"/>
      <c r="O69" s="509"/>
      <c r="P69" s="538"/>
      <c r="Q69" s="492"/>
      <c r="R69" s="490"/>
      <c r="S69" s="509"/>
      <c r="T69" s="510"/>
      <c r="U69" s="490"/>
      <c r="V69" s="499"/>
    </row>
    <row r="70">
      <c r="A70" s="515"/>
      <c r="B70" s="516"/>
      <c r="C70" s="490"/>
      <c r="D70" s="502"/>
      <c r="E70" s="502"/>
      <c r="F70" s="502"/>
      <c r="G70" s="502"/>
      <c r="H70" s="490"/>
      <c r="I70" s="490"/>
      <c r="J70" s="490"/>
      <c r="K70" s="490"/>
      <c r="L70" s="491"/>
      <c r="M70" s="506"/>
      <c r="N70" s="502"/>
      <c r="O70" s="540"/>
      <c r="P70" s="538"/>
      <c r="Q70" s="492"/>
      <c r="R70" s="490"/>
      <c r="S70" s="540"/>
      <c r="T70" s="3"/>
      <c r="U70" s="499"/>
      <c r="V70" s="499"/>
    </row>
    <row r="71">
      <c r="A71" s="515"/>
      <c r="B71" s="516"/>
      <c r="C71" s="490"/>
      <c r="D71" s="490"/>
      <c r="E71" s="490"/>
      <c r="F71" s="490"/>
      <c r="G71" s="490"/>
      <c r="H71" s="490"/>
      <c r="I71" s="490"/>
      <c r="J71" s="490"/>
      <c r="K71" s="490"/>
      <c r="L71" s="491"/>
      <c r="M71" s="492"/>
      <c r="N71" s="490"/>
      <c r="O71" s="540"/>
      <c r="P71" s="538"/>
      <c r="Q71" s="492"/>
      <c r="R71" s="490"/>
      <c r="S71" s="540"/>
      <c r="T71" s="3"/>
      <c r="U71" s="499"/>
      <c r="V71" s="499"/>
    </row>
    <row r="72">
      <c r="A72" s="515"/>
      <c r="B72" s="516"/>
      <c r="C72" s="490"/>
      <c r="D72" s="490"/>
      <c r="E72" s="490"/>
      <c r="F72" s="490"/>
      <c r="G72" s="490"/>
      <c r="H72" s="490"/>
      <c r="I72" s="490"/>
      <c r="J72" s="490"/>
      <c r="K72" s="490"/>
      <c r="L72" s="491"/>
      <c r="M72" s="492"/>
      <c r="N72" s="490"/>
      <c r="O72" s="540"/>
      <c r="P72" s="538"/>
      <c r="Q72" s="492"/>
      <c r="R72" s="490"/>
      <c r="S72" s="540"/>
      <c r="T72" s="3"/>
      <c r="U72" s="499"/>
      <c r="V72" s="499"/>
    </row>
    <row r="73">
      <c r="A73" s="515"/>
      <c r="B73" s="516"/>
      <c r="C73" s="490"/>
      <c r="D73" s="490"/>
      <c r="E73" s="490"/>
      <c r="F73" s="490"/>
      <c r="G73" s="490"/>
      <c r="H73" s="490"/>
      <c r="I73" s="490"/>
      <c r="J73" s="490"/>
      <c r="K73" s="490"/>
      <c r="L73" s="491"/>
      <c r="M73" s="517"/>
      <c r="N73" s="518"/>
      <c r="O73" s="551"/>
      <c r="P73" s="538"/>
      <c r="Q73" s="517"/>
      <c r="R73" s="518"/>
      <c r="S73" s="551"/>
      <c r="T73" s="3"/>
      <c r="U73" s="499"/>
      <c r="V73" s="499"/>
    </row>
    <row r="84">
      <c r="X84" s="552"/>
      <c r="Y84" s="553"/>
      <c r="Z84" s="554"/>
      <c r="AA84" s="555" t="s">
        <v>1040</v>
      </c>
      <c r="AB84" s="2"/>
      <c r="AC84" s="2"/>
      <c r="AD84" s="2"/>
      <c r="AE84" s="2"/>
      <c r="AF84" s="2"/>
      <c r="AG84" s="2"/>
      <c r="AH84" s="2"/>
      <c r="AI84" s="2"/>
      <c r="AJ84" s="2"/>
      <c r="AK84" s="2"/>
      <c r="AL84" s="2"/>
      <c r="AM84" s="2"/>
      <c r="AN84" s="3"/>
    </row>
    <row r="85">
      <c r="X85" s="556"/>
      <c r="Z85" s="557"/>
      <c r="AA85" s="558" t="s">
        <v>801</v>
      </c>
      <c r="AB85" s="100"/>
      <c r="AC85" s="558" t="s">
        <v>802</v>
      </c>
      <c r="AD85" s="100"/>
      <c r="AE85" s="558" t="s">
        <v>1034</v>
      </c>
      <c r="AF85" s="100"/>
      <c r="AG85" s="558" t="s">
        <v>804</v>
      </c>
      <c r="AH85" s="100"/>
      <c r="AI85" s="558" t="s">
        <v>805</v>
      </c>
      <c r="AJ85" s="100"/>
      <c r="AK85" s="558" t="s">
        <v>1027</v>
      </c>
      <c r="AL85" s="100"/>
      <c r="AM85" s="558" t="s">
        <v>807</v>
      </c>
      <c r="AN85" s="100"/>
    </row>
    <row r="86">
      <c r="X86" s="559"/>
      <c r="Y86" s="104"/>
      <c r="Z86" s="100"/>
      <c r="AA86" s="560"/>
      <c r="AB86" s="100"/>
      <c r="AC86" s="560"/>
      <c r="AD86" s="100"/>
      <c r="AE86" s="560"/>
      <c r="AF86" s="100"/>
      <c r="AG86" s="560"/>
      <c r="AH86" s="100"/>
      <c r="AI86" s="560"/>
      <c r="AJ86" s="100"/>
      <c r="AK86" s="560"/>
      <c r="AL86" s="100"/>
      <c r="AM86" s="560"/>
      <c r="AN86" s="100"/>
    </row>
    <row r="87">
      <c r="X87" s="561" t="s">
        <v>1007</v>
      </c>
      <c r="Y87" s="104"/>
      <c r="Z87" s="100"/>
      <c r="AA87" s="562">
        <v>1.0</v>
      </c>
      <c r="AB87" s="100"/>
      <c r="AC87" s="562">
        <v>1.0</v>
      </c>
      <c r="AD87" s="100"/>
      <c r="AE87" s="562">
        <v>1.0</v>
      </c>
      <c r="AF87" s="100"/>
      <c r="AG87" s="562">
        <v>1.0</v>
      </c>
      <c r="AH87" s="100"/>
      <c r="AI87" s="562">
        <v>1.0</v>
      </c>
      <c r="AJ87" s="100"/>
      <c r="AK87" s="563" t="s">
        <v>1041</v>
      </c>
      <c r="AL87" s="100"/>
      <c r="AM87" s="562">
        <v>1.0</v>
      </c>
      <c r="AN87" s="100"/>
    </row>
    <row r="88">
      <c r="X88" s="561" t="s">
        <v>1042</v>
      </c>
      <c r="Y88" s="104"/>
      <c r="Z88" s="100"/>
      <c r="AA88" s="562">
        <v>1.0</v>
      </c>
      <c r="AB88" s="100"/>
      <c r="AC88" s="564"/>
      <c r="AD88" s="100"/>
      <c r="AE88" s="562">
        <v>1.0</v>
      </c>
      <c r="AF88" s="100"/>
      <c r="AG88" s="564"/>
      <c r="AH88" s="100"/>
      <c r="AI88" s="562">
        <v>1.0</v>
      </c>
      <c r="AJ88" s="100"/>
      <c r="AK88" s="562">
        <v>1.0</v>
      </c>
      <c r="AL88" s="100"/>
      <c r="AM88" s="562">
        <v>1.0</v>
      </c>
      <c r="AN88" s="100"/>
    </row>
    <row r="89">
      <c r="X89" s="561" t="s">
        <v>1043</v>
      </c>
      <c r="Y89" s="104"/>
      <c r="Z89" s="100"/>
      <c r="AA89" s="564"/>
      <c r="AB89" s="100"/>
      <c r="AC89" s="562">
        <v>1.0</v>
      </c>
      <c r="AD89" s="100"/>
      <c r="AE89" s="564"/>
      <c r="AF89" s="100"/>
      <c r="AG89" s="562">
        <v>1.0</v>
      </c>
      <c r="AH89" s="100"/>
      <c r="AI89" s="562">
        <v>1.0</v>
      </c>
      <c r="AJ89" s="100"/>
      <c r="AK89" s="562">
        <v>1.0</v>
      </c>
      <c r="AL89" s="100"/>
      <c r="AM89" s="562">
        <v>1.0</v>
      </c>
      <c r="AN89" s="100"/>
    </row>
    <row r="90">
      <c r="X90" s="561" t="s">
        <v>1044</v>
      </c>
      <c r="Y90" s="104"/>
      <c r="Z90" s="100"/>
      <c r="AA90" s="562">
        <v>1.0</v>
      </c>
      <c r="AB90" s="100"/>
      <c r="AC90" s="564"/>
      <c r="AD90" s="100"/>
      <c r="AE90" s="562">
        <v>1.0</v>
      </c>
      <c r="AF90" s="100"/>
      <c r="AG90" s="562">
        <v>1.0</v>
      </c>
      <c r="AH90" s="100"/>
      <c r="AI90" s="564"/>
      <c r="AJ90" s="100"/>
      <c r="AK90" s="562">
        <v>1.0</v>
      </c>
      <c r="AL90" s="100"/>
      <c r="AM90" s="562">
        <v>1.0</v>
      </c>
      <c r="AN90" s="100"/>
    </row>
    <row r="91">
      <c r="X91" s="561" t="s">
        <v>1045</v>
      </c>
      <c r="Y91" s="104"/>
      <c r="Z91" s="100"/>
      <c r="AA91" s="564"/>
      <c r="AB91" s="100"/>
      <c r="AC91" s="562">
        <v>1.0</v>
      </c>
      <c r="AD91" s="100"/>
      <c r="AE91" s="562">
        <v>1.0</v>
      </c>
      <c r="AF91" s="100"/>
      <c r="AG91" s="562">
        <v>1.0</v>
      </c>
      <c r="AH91" s="100"/>
      <c r="AI91" s="562">
        <v>1.0</v>
      </c>
      <c r="AJ91" s="100"/>
      <c r="AK91" s="562">
        <v>1.0</v>
      </c>
      <c r="AL91" s="100"/>
      <c r="AM91" s="564"/>
      <c r="AN91" s="100"/>
    </row>
    <row r="92">
      <c r="X92" s="561" t="s">
        <v>1046</v>
      </c>
      <c r="Y92" s="104"/>
      <c r="Z92" s="100"/>
      <c r="AA92" s="562">
        <v>1.0</v>
      </c>
      <c r="AB92" s="100"/>
      <c r="AC92" s="562">
        <v>1.0</v>
      </c>
      <c r="AD92" s="100"/>
      <c r="AE92" s="564"/>
      <c r="AF92" s="100"/>
      <c r="AG92" s="562">
        <v>1.0</v>
      </c>
      <c r="AH92" s="100"/>
      <c r="AI92" s="562">
        <v>1.0</v>
      </c>
      <c r="AJ92" s="100"/>
      <c r="AK92" s="562">
        <v>1.0</v>
      </c>
      <c r="AL92" s="100"/>
      <c r="AM92" s="562">
        <v>1.0</v>
      </c>
      <c r="AN92" s="100"/>
    </row>
    <row r="93">
      <c r="X93" s="565"/>
      <c r="Y93" s="104"/>
      <c r="Z93" s="100"/>
      <c r="AA93" s="566"/>
      <c r="AB93" s="104"/>
      <c r="AC93" s="104"/>
      <c r="AD93" s="104"/>
      <c r="AE93" s="104"/>
      <c r="AF93" s="104"/>
      <c r="AG93" s="104"/>
      <c r="AH93" s="104"/>
      <c r="AI93" s="104"/>
      <c r="AJ93" s="104"/>
      <c r="AK93" s="104"/>
      <c r="AL93" s="104"/>
      <c r="AM93" s="104"/>
      <c r="AN93" s="100"/>
    </row>
    <row r="94">
      <c r="X94" s="561" t="s">
        <v>1015</v>
      </c>
      <c r="Y94" s="104"/>
      <c r="Z94" s="100"/>
      <c r="AA94" s="564"/>
      <c r="AB94" s="100"/>
      <c r="AC94" s="562">
        <v>1.0</v>
      </c>
      <c r="AD94" s="100"/>
      <c r="AE94" s="562">
        <v>1.0</v>
      </c>
      <c r="AF94" s="100"/>
      <c r="AG94" s="564"/>
      <c r="AH94" s="100"/>
      <c r="AI94" s="562">
        <v>1.0</v>
      </c>
      <c r="AJ94" s="100"/>
      <c r="AK94" s="562">
        <v>1.0</v>
      </c>
      <c r="AL94" s="100"/>
      <c r="AM94" s="562">
        <v>1.0</v>
      </c>
      <c r="AN94" s="100"/>
    </row>
    <row r="95">
      <c r="X95" s="561" t="s">
        <v>1014</v>
      </c>
      <c r="Y95" s="104"/>
      <c r="Z95" s="100"/>
      <c r="AA95" s="562">
        <v>1.0</v>
      </c>
      <c r="AB95" s="100"/>
      <c r="AC95" s="564"/>
      <c r="AD95" s="100"/>
      <c r="AE95" s="562">
        <v>1.0</v>
      </c>
      <c r="AF95" s="100"/>
      <c r="AG95" s="564"/>
      <c r="AH95" s="100"/>
      <c r="AI95" s="562">
        <v>1.0</v>
      </c>
      <c r="AJ95" s="100"/>
      <c r="AK95" s="562">
        <v>1.0</v>
      </c>
      <c r="AL95" s="100"/>
      <c r="AM95" s="562">
        <v>1.0</v>
      </c>
      <c r="AN95" s="100"/>
    </row>
    <row r="96">
      <c r="X96" s="561" t="s">
        <v>1016</v>
      </c>
      <c r="Y96" s="104"/>
      <c r="Z96" s="100"/>
      <c r="AA96" s="562">
        <v>1.0</v>
      </c>
      <c r="AB96" s="100"/>
      <c r="AC96" s="562">
        <v>1.0</v>
      </c>
      <c r="AD96" s="100"/>
      <c r="AE96" s="562">
        <v>1.0</v>
      </c>
      <c r="AF96" s="100"/>
      <c r="AG96" s="562">
        <v>1.0</v>
      </c>
      <c r="AH96" s="100"/>
      <c r="AI96" s="564"/>
      <c r="AJ96" s="100"/>
      <c r="AK96" s="562">
        <v>1.0</v>
      </c>
      <c r="AL96" s="100"/>
      <c r="AM96" s="564"/>
      <c r="AN96" s="100"/>
    </row>
    <row r="97">
      <c r="X97" s="561" t="s">
        <v>1017</v>
      </c>
      <c r="Y97" s="104"/>
      <c r="Z97" s="100"/>
      <c r="AA97" s="562">
        <v>1.0</v>
      </c>
      <c r="AB97" s="100"/>
      <c r="AC97" s="564"/>
      <c r="AD97" s="100"/>
      <c r="AE97" s="562">
        <v>1.0</v>
      </c>
      <c r="AF97" s="100"/>
      <c r="AG97" s="564"/>
      <c r="AH97" s="100"/>
      <c r="AI97" s="562">
        <v>1.0</v>
      </c>
      <c r="AJ97" s="100"/>
      <c r="AK97" s="562">
        <v>1.0</v>
      </c>
      <c r="AL97" s="100"/>
      <c r="AM97" s="562">
        <v>1.0</v>
      </c>
      <c r="AN97" s="100"/>
    </row>
    <row r="98">
      <c r="X98" s="561" t="s">
        <v>1018</v>
      </c>
      <c r="Y98" s="104"/>
      <c r="Z98" s="100"/>
      <c r="AA98" s="562">
        <v>1.0</v>
      </c>
      <c r="AB98" s="100"/>
      <c r="AC98" s="562">
        <v>1.0</v>
      </c>
      <c r="AD98" s="100"/>
      <c r="AE98" s="562">
        <v>1.0</v>
      </c>
      <c r="AF98" s="100"/>
      <c r="AG98" s="562">
        <v>1.0</v>
      </c>
      <c r="AH98" s="100"/>
      <c r="AI98" s="562">
        <v>1.0</v>
      </c>
      <c r="AJ98" s="100"/>
      <c r="AK98" s="562">
        <v>1.0</v>
      </c>
      <c r="AL98" s="100"/>
      <c r="AM98" s="562">
        <v>1.0</v>
      </c>
      <c r="AN98" s="100"/>
    </row>
    <row r="99">
      <c r="X99" s="565"/>
      <c r="Y99" s="104"/>
      <c r="Z99" s="100"/>
      <c r="AA99" s="567"/>
      <c r="AB99" s="104"/>
      <c r="AC99" s="104"/>
      <c r="AD99" s="104"/>
      <c r="AE99" s="104"/>
      <c r="AF99" s="104"/>
      <c r="AG99" s="104"/>
      <c r="AH99" s="104"/>
      <c r="AI99" s="104"/>
      <c r="AJ99" s="104"/>
      <c r="AK99" s="104"/>
      <c r="AL99" s="104"/>
      <c r="AM99" s="104"/>
      <c r="AN99" s="100"/>
    </row>
    <row r="100">
      <c r="X100" s="561" t="s">
        <v>1000</v>
      </c>
      <c r="Y100" s="104"/>
      <c r="Z100" s="100"/>
      <c r="AA100" s="568"/>
      <c r="AB100" s="100"/>
      <c r="AC100" s="568"/>
      <c r="AD100" s="100"/>
      <c r="AE100" s="568"/>
      <c r="AF100" s="100"/>
      <c r="AG100" s="568"/>
      <c r="AH100" s="100"/>
      <c r="AI100" s="568"/>
      <c r="AJ100" s="100"/>
      <c r="AK100" s="568"/>
      <c r="AL100" s="100"/>
      <c r="AM100" s="568"/>
      <c r="AN100" s="100"/>
    </row>
    <row r="101">
      <c r="X101" s="561" t="s">
        <v>1047</v>
      </c>
      <c r="Y101" s="104"/>
      <c r="Z101" s="100"/>
      <c r="AA101" s="568"/>
      <c r="AB101" s="100"/>
      <c r="AC101" s="568"/>
      <c r="AD101" s="100"/>
      <c r="AE101" s="568"/>
      <c r="AF101" s="100"/>
      <c r="AG101" s="568"/>
      <c r="AH101" s="100"/>
      <c r="AI101" s="568"/>
      <c r="AJ101" s="100"/>
      <c r="AK101" s="568"/>
      <c r="AL101" s="100"/>
      <c r="AM101" s="568"/>
      <c r="AN101" s="100"/>
    </row>
    <row r="102">
      <c r="X102" s="561" t="s">
        <v>1002</v>
      </c>
      <c r="Y102" s="104"/>
      <c r="Z102" s="100"/>
      <c r="AA102" s="568"/>
      <c r="AB102" s="100"/>
      <c r="AC102" s="568"/>
      <c r="AD102" s="100"/>
      <c r="AE102" s="568"/>
      <c r="AF102" s="100"/>
      <c r="AG102" s="568"/>
      <c r="AH102" s="100"/>
      <c r="AI102" s="568"/>
      <c r="AJ102" s="100"/>
      <c r="AK102" s="568"/>
      <c r="AL102" s="100"/>
      <c r="AM102" s="568"/>
      <c r="AN102" s="100"/>
    </row>
    <row r="103">
      <c r="X103" s="565"/>
      <c r="Y103" s="104"/>
      <c r="Z103" s="100"/>
      <c r="AA103" s="568"/>
      <c r="AB103" s="100"/>
      <c r="AC103" s="568"/>
      <c r="AD103" s="100"/>
      <c r="AE103" s="568"/>
      <c r="AF103" s="100"/>
      <c r="AG103" s="568"/>
      <c r="AH103" s="100"/>
      <c r="AI103" s="568"/>
      <c r="AJ103" s="100"/>
      <c r="AK103" s="568"/>
      <c r="AL103" s="100"/>
      <c r="AM103" s="568"/>
      <c r="AN103" s="100"/>
    </row>
  </sheetData>
  <mergeCells count="147">
    <mergeCell ref="A1:H1"/>
    <mergeCell ref="A3:V3"/>
    <mergeCell ref="C4:V4"/>
    <mergeCell ref="A26:V26"/>
    <mergeCell ref="C27:V27"/>
    <mergeCell ref="A52:V52"/>
    <mergeCell ref="C53:V53"/>
    <mergeCell ref="AK85:AL85"/>
    <mergeCell ref="AM85:AN85"/>
    <mergeCell ref="AE86:AF86"/>
    <mergeCell ref="AG86:AH86"/>
    <mergeCell ref="AE87:AF87"/>
    <mergeCell ref="AG87:AH87"/>
    <mergeCell ref="AE88:AF88"/>
    <mergeCell ref="AG88:AH88"/>
    <mergeCell ref="AI86:AJ86"/>
    <mergeCell ref="AK86:AL86"/>
    <mergeCell ref="AI87:AJ87"/>
    <mergeCell ref="AK87:AL87"/>
    <mergeCell ref="AM87:AN87"/>
    <mergeCell ref="AI88:AJ88"/>
    <mergeCell ref="AK88:AL88"/>
    <mergeCell ref="AM88:AN88"/>
    <mergeCell ref="X84:Z86"/>
    <mergeCell ref="AA84:AN84"/>
    <mergeCell ref="AA85:AB85"/>
    <mergeCell ref="AC85:AD85"/>
    <mergeCell ref="AE85:AF85"/>
    <mergeCell ref="AG85:AH85"/>
    <mergeCell ref="AI85:AJ85"/>
    <mergeCell ref="AM86:AN86"/>
    <mergeCell ref="AA86:AB86"/>
    <mergeCell ref="AC86:AD86"/>
    <mergeCell ref="X87:Z87"/>
    <mergeCell ref="AA87:AB87"/>
    <mergeCell ref="AC87:AD87"/>
    <mergeCell ref="AA88:AB88"/>
    <mergeCell ref="AC88:AD88"/>
    <mergeCell ref="X90:Z90"/>
    <mergeCell ref="AA90:AB90"/>
    <mergeCell ref="AC90:AD90"/>
    <mergeCell ref="AE90:AF90"/>
    <mergeCell ref="AG90:AH90"/>
    <mergeCell ref="AI90:AJ90"/>
    <mergeCell ref="AK90:AL90"/>
    <mergeCell ref="AM90:AN90"/>
    <mergeCell ref="X93:Z93"/>
    <mergeCell ref="AA93:AN93"/>
    <mergeCell ref="AA94:AB94"/>
    <mergeCell ref="AC94:AD94"/>
    <mergeCell ref="AE94:AF94"/>
    <mergeCell ref="AG94:AH94"/>
    <mergeCell ref="AM94:AN94"/>
    <mergeCell ref="X94:Z94"/>
    <mergeCell ref="X95:Z95"/>
    <mergeCell ref="AA95:AB95"/>
    <mergeCell ref="AC95:AD95"/>
    <mergeCell ref="AE95:AF95"/>
    <mergeCell ref="AG95:AH95"/>
    <mergeCell ref="AI95:AJ95"/>
    <mergeCell ref="AI96:AJ96"/>
    <mergeCell ref="AK96:AL96"/>
    <mergeCell ref="AK95:AL95"/>
    <mergeCell ref="AM95:AN95"/>
    <mergeCell ref="AA96:AB96"/>
    <mergeCell ref="AC96:AD96"/>
    <mergeCell ref="AE96:AF96"/>
    <mergeCell ref="AG96:AH96"/>
    <mergeCell ref="AM96:AN96"/>
    <mergeCell ref="AK97:AL97"/>
    <mergeCell ref="AM97:AN97"/>
    <mergeCell ref="X96:Z96"/>
    <mergeCell ref="X97:Z97"/>
    <mergeCell ref="AA97:AB97"/>
    <mergeCell ref="AC97:AD97"/>
    <mergeCell ref="AE97:AF97"/>
    <mergeCell ref="AG97:AH97"/>
    <mergeCell ref="AI97:AJ97"/>
    <mergeCell ref="X98:Z98"/>
    <mergeCell ref="X99:Z99"/>
    <mergeCell ref="X100:Z100"/>
    <mergeCell ref="AA100:AB100"/>
    <mergeCell ref="AC100:AD100"/>
    <mergeCell ref="AE100:AF100"/>
    <mergeCell ref="AG100:AH100"/>
    <mergeCell ref="AM98:AN98"/>
    <mergeCell ref="AM100:AN100"/>
    <mergeCell ref="AA98:AB98"/>
    <mergeCell ref="AC98:AD98"/>
    <mergeCell ref="AE98:AF98"/>
    <mergeCell ref="AG98:AH98"/>
    <mergeCell ref="AI98:AJ98"/>
    <mergeCell ref="AK98:AL98"/>
    <mergeCell ref="AA99:AN99"/>
    <mergeCell ref="AI101:AJ101"/>
    <mergeCell ref="AK101:AL101"/>
    <mergeCell ref="AM101:AN101"/>
    <mergeCell ref="AI100:AJ100"/>
    <mergeCell ref="AK100:AL100"/>
    <mergeCell ref="X101:Z101"/>
    <mergeCell ref="AA101:AB101"/>
    <mergeCell ref="AC101:AD101"/>
    <mergeCell ref="AE101:AF101"/>
    <mergeCell ref="AG101:AH101"/>
    <mergeCell ref="AA102:AB102"/>
    <mergeCell ref="AC102:AD102"/>
    <mergeCell ref="AE102:AF102"/>
    <mergeCell ref="AG102:AH102"/>
    <mergeCell ref="AI102:AJ102"/>
    <mergeCell ref="AK102:AL102"/>
    <mergeCell ref="AM102:AN102"/>
    <mergeCell ref="X102:Z102"/>
    <mergeCell ref="X103:Z103"/>
    <mergeCell ref="AA103:AB103"/>
    <mergeCell ref="AC103:AD103"/>
    <mergeCell ref="AE103:AF103"/>
    <mergeCell ref="AG103:AH103"/>
    <mergeCell ref="AI103:AJ103"/>
    <mergeCell ref="AK89:AL89"/>
    <mergeCell ref="AM89:AN89"/>
    <mergeCell ref="X88:Z88"/>
    <mergeCell ref="X89:Z89"/>
    <mergeCell ref="AA89:AB89"/>
    <mergeCell ref="AC89:AD89"/>
    <mergeCell ref="AE89:AF89"/>
    <mergeCell ref="AG89:AH89"/>
    <mergeCell ref="AI89:AJ89"/>
    <mergeCell ref="AA91:AB91"/>
    <mergeCell ref="AC91:AD91"/>
    <mergeCell ref="AE91:AF91"/>
    <mergeCell ref="AG91:AH91"/>
    <mergeCell ref="AI91:AJ91"/>
    <mergeCell ref="AK91:AL91"/>
    <mergeCell ref="AM91:AN91"/>
    <mergeCell ref="AK92:AL92"/>
    <mergeCell ref="AM92:AN92"/>
    <mergeCell ref="X91:Z91"/>
    <mergeCell ref="X92:Z92"/>
    <mergeCell ref="AA92:AB92"/>
    <mergeCell ref="AC92:AD92"/>
    <mergeCell ref="AE92:AF92"/>
    <mergeCell ref="AG92:AH92"/>
    <mergeCell ref="AI92:AJ92"/>
    <mergeCell ref="AI94:AJ94"/>
    <mergeCell ref="AK94:AL94"/>
    <mergeCell ref="AK103:AL103"/>
    <mergeCell ref="AM103:AN10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34" width="2.88"/>
    <col customWidth="1" min="35" max="35" width="1.88"/>
    <col customWidth="1" min="36" max="647" width="2.88"/>
  </cols>
  <sheetData>
    <row r="1">
      <c r="A1" s="26"/>
      <c r="AI1" s="569"/>
      <c r="AJ1" s="26" t="s">
        <v>7</v>
      </c>
      <c r="BR1" s="569"/>
      <c r="BS1" s="26" t="s">
        <v>7</v>
      </c>
      <c r="DA1" s="569"/>
      <c r="DB1" s="26" t="s">
        <v>7</v>
      </c>
      <c r="EJ1" s="569"/>
      <c r="EK1" s="569"/>
      <c r="EL1" s="569"/>
      <c r="EM1" s="26" t="s">
        <v>7</v>
      </c>
      <c r="FU1" s="569"/>
      <c r="FV1" s="569"/>
      <c r="FW1" s="569"/>
      <c r="FX1" s="570" t="s">
        <v>7</v>
      </c>
      <c r="FY1" s="104"/>
      <c r="FZ1" s="104"/>
      <c r="GA1" s="104"/>
      <c r="GB1" s="104"/>
      <c r="GC1" s="104"/>
      <c r="GD1" s="104"/>
      <c r="GE1" s="104"/>
      <c r="GF1" s="104"/>
      <c r="GG1" s="104"/>
      <c r="GH1" s="104"/>
      <c r="GI1" s="104"/>
      <c r="GJ1" s="104"/>
      <c r="GK1" s="104"/>
      <c r="GL1" s="104"/>
      <c r="GM1" s="104"/>
      <c r="GN1" s="104"/>
      <c r="GO1" s="104"/>
      <c r="GP1" s="104"/>
      <c r="GQ1" s="104"/>
      <c r="GR1" s="104"/>
      <c r="GS1" s="104"/>
      <c r="GT1" s="104"/>
      <c r="GU1" s="104"/>
      <c r="GV1" s="104"/>
      <c r="GW1" s="104"/>
      <c r="GX1" s="104"/>
      <c r="GY1" s="104"/>
      <c r="GZ1" s="104"/>
      <c r="HA1" s="104"/>
      <c r="HB1" s="104"/>
      <c r="HC1" s="104"/>
      <c r="HD1" s="104"/>
      <c r="HE1" s="104"/>
      <c r="HF1" s="569"/>
      <c r="HG1" s="569"/>
      <c r="HH1" s="569"/>
      <c r="HI1" s="570" t="s">
        <v>7</v>
      </c>
      <c r="HJ1" s="104"/>
      <c r="HK1" s="104"/>
      <c r="HL1" s="104"/>
      <c r="HM1" s="104"/>
      <c r="HN1" s="104"/>
      <c r="HO1" s="104"/>
      <c r="HP1" s="104"/>
      <c r="HQ1" s="104"/>
      <c r="HR1" s="104"/>
      <c r="HS1" s="104"/>
      <c r="HT1" s="104"/>
      <c r="HU1" s="104"/>
      <c r="HV1" s="104"/>
      <c r="HW1" s="104"/>
      <c r="HX1" s="104"/>
      <c r="HY1" s="104"/>
      <c r="HZ1" s="104"/>
      <c r="IA1" s="104"/>
      <c r="IB1" s="104"/>
      <c r="IC1" s="104"/>
      <c r="ID1" s="104"/>
      <c r="IE1" s="104"/>
      <c r="IF1" s="104"/>
      <c r="IG1" s="104"/>
      <c r="IH1" s="104"/>
      <c r="II1" s="104"/>
      <c r="IJ1" s="104"/>
      <c r="IK1" s="104"/>
      <c r="IL1" s="104"/>
      <c r="IM1" s="104"/>
      <c r="IN1" s="104"/>
      <c r="IO1" s="104"/>
      <c r="IP1" s="104"/>
      <c r="IQ1" s="569"/>
      <c r="IR1" s="569"/>
      <c r="IS1" s="569"/>
      <c r="IT1" s="570" t="s">
        <v>7</v>
      </c>
      <c r="IU1" s="104"/>
      <c r="IV1" s="104"/>
      <c r="IW1" s="104"/>
      <c r="IX1" s="104"/>
      <c r="IY1" s="104"/>
      <c r="IZ1" s="104"/>
      <c r="JA1" s="104"/>
      <c r="JB1" s="104"/>
      <c r="JC1" s="104"/>
      <c r="JD1" s="104"/>
      <c r="JE1" s="104"/>
      <c r="JF1" s="104"/>
      <c r="JG1" s="104"/>
      <c r="JH1" s="104"/>
      <c r="JI1" s="104"/>
      <c r="JJ1" s="104"/>
      <c r="JK1" s="104"/>
      <c r="JL1" s="104"/>
      <c r="JM1" s="104"/>
      <c r="JN1" s="104"/>
      <c r="JO1" s="104"/>
      <c r="JP1" s="104"/>
      <c r="JQ1" s="104"/>
      <c r="JR1" s="104"/>
      <c r="JS1" s="104"/>
      <c r="JT1" s="104"/>
      <c r="JU1" s="104"/>
      <c r="JV1" s="104"/>
      <c r="JW1" s="104"/>
      <c r="JX1" s="104"/>
      <c r="JY1" s="104"/>
      <c r="JZ1" s="104"/>
      <c r="KA1" s="104"/>
      <c r="KB1" s="569"/>
      <c r="KC1" s="569"/>
      <c r="KD1" s="569"/>
      <c r="KE1" s="570" t="s">
        <v>7</v>
      </c>
      <c r="KF1" s="104"/>
      <c r="KG1" s="104"/>
      <c r="KH1" s="104"/>
      <c r="KI1" s="104"/>
      <c r="KJ1" s="104"/>
      <c r="KK1" s="104"/>
      <c r="KL1" s="104"/>
      <c r="KM1" s="104"/>
      <c r="KN1" s="104"/>
      <c r="KO1" s="104"/>
      <c r="KP1" s="104"/>
      <c r="KQ1" s="104"/>
      <c r="KR1" s="104"/>
      <c r="KS1" s="104"/>
      <c r="KT1" s="104"/>
      <c r="KU1" s="104"/>
      <c r="KV1" s="104"/>
      <c r="KW1" s="104"/>
      <c r="KX1" s="104"/>
      <c r="KY1" s="104"/>
      <c r="KZ1" s="104"/>
      <c r="LA1" s="104"/>
      <c r="LB1" s="104"/>
      <c r="LC1" s="104"/>
      <c r="LD1" s="104"/>
      <c r="LE1" s="104"/>
      <c r="LF1" s="104"/>
      <c r="LG1" s="104"/>
      <c r="LH1" s="104"/>
      <c r="LI1" s="104"/>
      <c r="LJ1" s="104"/>
      <c r="LK1" s="104"/>
      <c r="LL1" s="104"/>
      <c r="LM1" s="569"/>
      <c r="LN1" s="569"/>
      <c r="LO1" s="569"/>
      <c r="LP1" s="570" t="s">
        <v>7</v>
      </c>
      <c r="LQ1" s="104"/>
      <c r="LR1" s="104"/>
      <c r="LS1" s="104"/>
      <c r="LT1" s="104"/>
      <c r="LU1" s="104"/>
      <c r="LV1" s="104"/>
      <c r="LW1" s="104"/>
      <c r="LX1" s="104"/>
      <c r="LY1" s="104"/>
      <c r="LZ1" s="104"/>
      <c r="MA1" s="104"/>
      <c r="MB1" s="104"/>
      <c r="MC1" s="104"/>
      <c r="MD1" s="104"/>
      <c r="ME1" s="104"/>
      <c r="MF1" s="104"/>
      <c r="MG1" s="104"/>
      <c r="MH1" s="104"/>
      <c r="MI1" s="104"/>
      <c r="MJ1" s="104"/>
      <c r="MK1" s="104"/>
      <c r="ML1" s="104"/>
      <c r="MM1" s="104"/>
      <c r="MN1" s="104"/>
      <c r="MO1" s="104"/>
      <c r="MP1" s="104"/>
      <c r="MQ1" s="104"/>
      <c r="MR1" s="104"/>
      <c r="MS1" s="104"/>
      <c r="MT1" s="104"/>
      <c r="MU1" s="104"/>
      <c r="MV1" s="104"/>
      <c r="MW1" s="104"/>
      <c r="MX1" s="569"/>
      <c r="MY1" s="569"/>
      <c r="MZ1" s="569"/>
      <c r="NA1" s="570" t="s">
        <v>7</v>
      </c>
      <c r="NB1" s="104"/>
      <c r="NC1" s="104"/>
      <c r="ND1" s="104"/>
      <c r="NE1" s="104"/>
      <c r="NF1" s="104"/>
      <c r="NG1" s="104"/>
      <c r="NH1" s="104"/>
      <c r="NI1" s="104"/>
      <c r="NJ1" s="104"/>
      <c r="NK1" s="104"/>
      <c r="NL1" s="104"/>
      <c r="NM1" s="104"/>
      <c r="NN1" s="104"/>
      <c r="NO1" s="104"/>
      <c r="NP1" s="104"/>
      <c r="NQ1" s="104"/>
      <c r="NR1" s="104"/>
      <c r="NS1" s="104"/>
      <c r="NT1" s="104"/>
      <c r="NU1" s="104"/>
      <c r="NV1" s="104"/>
      <c r="NW1" s="104"/>
      <c r="NX1" s="104"/>
      <c r="NY1" s="104"/>
      <c r="NZ1" s="104"/>
      <c r="OA1" s="104"/>
      <c r="OB1" s="104"/>
      <c r="OC1" s="104"/>
      <c r="OD1" s="104"/>
      <c r="OE1" s="104"/>
      <c r="OF1" s="104"/>
      <c r="OG1" s="104"/>
      <c r="OH1" s="104"/>
      <c r="OI1" s="569"/>
      <c r="OJ1" s="569"/>
      <c r="OK1" s="569"/>
      <c r="OL1" s="570" t="s">
        <v>7</v>
      </c>
      <c r="OM1" s="104"/>
      <c r="ON1" s="104"/>
      <c r="OO1" s="104"/>
      <c r="OP1" s="104"/>
      <c r="OQ1" s="104"/>
      <c r="OR1" s="104"/>
      <c r="OS1" s="104"/>
      <c r="OT1" s="104"/>
      <c r="OU1" s="104"/>
      <c r="OV1" s="104"/>
      <c r="OW1" s="104"/>
      <c r="OX1" s="104"/>
      <c r="OY1" s="104"/>
      <c r="OZ1" s="104"/>
      <c r="PA1" s="104"/>
      <c r="PB1" s="104"/>
      <c r="PC1" s="104"/>
      <c r="PD1" s="104"/>
      <c r="PE1" s="104"/>
      <c r="PF1" s="104"/>
      <c r="PG1" s="104"/>
      <c r="PH1" s="104"/>
      <c r="PI1" s="104"/>
      <c r="PJ1" s="104"/>
      <c r="PK1" s="104"/>
      <c r="PL1" s="104"/>
      <c r="PM1" s="104"/>
      <c r="PN1" s="104"/>
      <c r="PO1" s="104"/>
      <c r="PP1" s="104"/>
      <c r="PQ1" s="104"/>
      <c r="PR1" s="104"/>
      <c r="PS1" s="104"/>
      <c r="PT1" s="569"/>
      <c r="PU1" s="569"/>
      <c r="PV1" s="569"/>
      <c r="PW1" s="570" t="s">
        <v>7</v>
      </c>
      <c r="PX1" s="104"/>
      <c r="PY1" s="104"/>
      <c r="PZ1" s="104"/>
      <c r="QA1" s="104"/>
      <c r="QB1" s="104"/>
      <c r="QC1" s="104"/>
      <c r="QD1" s="104"/>
      <c r="QE1" s="104"/>
      <c r="QF1" s="104"/>
      <c r="QG1" s="104"/>
      <c r="QH1" s="104"/>
      <c r="QI1" s="104"/>
      <c r="QJ1" s="104"/>
      <c r="QK1" s="104"/>
      <c r="QL1" s="104"/>
      <c r="QM1" s="104"/>
      <c r="QN1" s="104"/>
      <c r="QO1" s="104"/>
      <c r="QP1" s="104"/>
      <c r="QQ1" s="104"/>
      <c r="QR1" s="104"/>
      <c r="QS1" s="104"/>
      <c r="QT1" s="104"/>
      <c r="QU1" s="104"/>
      <c r="QV1" s="104"/>
      <c r="QW1" s="104"/>
      <c r="QX1" s="104"/>
      <c r="QY1" s="104"/>
      <c r="QZ1" s="104"/>
      <c r="RA1" s="104"/>
      <c r="RB1" s="104"/>
      <c r="RC1" s="104"/>
      <c r="RD1" s="104"/>
      <c r="RE1" s="569"/>
      <c r="RF1" s="569"/>
      <c r="RG1" s="569"/>
      <c r="RH1" s="571"/>
      <c r="SP1" s="569"/>
      <c r="SQ1" s="569"/>
      <c r="SR1" s="569"/>
      <c r="SS1" s="569"/>
      <c r="ST1" s="569"/>
      <c r="SU1" s="569"/>
      <c r="SV1" s="569"/>
      <c r="SW1" s="569"/>
      <c r="SX1" s="569"/>
      <c r="SY1" s="569"/>
      <c r="SZ1" s="569"/>
      <c r="TA1" s="569"/>
      <c r="TB1" s="569"/>
      <c r="TC1" s="569"/>
      <c r="TD1" s="569"/>
      <c r="TE1" s="569"/>
      <c r="TF1" s="569"/>
      <c r="TG1" s="569"/>
      <c r="TH1" s="569"/>
      <c r="TI1" s="569"/>
      <c r="TJ1" s="569"/>
      <c r="TK1" s="569"/>
      <c r="TL1" s="569"/>
      <c r="TM1" s="569"/>
      <c r="TN1" s="569"/>
      <c r="TO1" s="569"/>
      <c r="TP1" s="569"/>
      <c r="TQ1" s="569"/>
      <c r="TR1" s="569"/>
      <c r="TS1" s="569"/>
      <c r="TT1" s="569"/>
      <c r="TU1" s="569"/>
      <c r="TV1" s="569"/>
      <c r="TW1" s="569"/>
      <c r="TX1" s="569"/>
      <c r="TY1" s="569"/>
      <c r="TZ1" s="569"/>
      <c r="UA1" s="569"/>
      <c r="UB1" s="569"/>
      <c r="UC1" s="569"/>
      <c r="UD1" s="569"/>
      <c r="UE1" s="569"/>
      <c r="UF1" s="569"/>
      <c r="UG1" s="569"/>
      <c r="UH1" s="569"/>
      <c r="UI1" s="569"/>
      <c r="UJ1" s="569"/>
      <c r="UK1" s="569"/>
      <c r="UL1" s="569"/>
      <c r="UM1" s="569"/>
      <c r="UN1" s="569"/>
      <c r="UO1" s="569"/>
      <c r="UP1" s="569"/>
      <c r="UQ1" s="569"/>
      <c r="UR1" s="569"/>
      <c r="US1" s="569"/>
      <c r="UT1" s="569"/>
      <c r="UU1" s="569"/>
      <c r="UV1" s="569"/>
      <c r="UW1" s="569"/>
      <c r="UX1" s="569"/>
      <c r="UY1" s="569"/>
      <c r="UZ1" s="569"/>
      <c r="VA1" s="569"/>
      <c r="VB1" s="569"/>
      <c r="VC1" s="569"/>
      <c r="VD1" s="569"/>
      <c r="VE1" s="569"/>
      <c r="VF1" s="569"/>
      <c r="VG1" s="569"/>
      <c r="VH1" s="569"/>
      <c r="VI1" s="569"/>
      <c r="VJ1" s="569"/>
      <c r="VK1" s="569"/>
      <c r="VL1" s="569"/>
      <c r="VM1" s="569"/>
      <c r="VN1" s="569"/>
      <c r="VO1" s="569"/>
      <c r="VP1" s="569"/>
      <c r="VQ1" s="569"/>
      <c r="VR1" s="569"/>
      <c r="VS1" s="569"/>
      <c r="VT1" s="569"/>
      <c r="VU1" s="569"/>
      <c r="VV1" s="569"/>
      <c r="VW1" s="569"/>
      <c r="VX1" s="569"/>
      <c r="VY1" s="569"/>
      <c r="VZ1" s="569"/>
      <c r="WA1" s="569"/>
      <c r="WB1" s="569"/>
      <c r="WC1" s="569"/>
      <c r="WD1" s="569"/>
      <c r="WE1" s="569"/>
      <c r="WF1" s="569"/>
      <c r="WG1" s="569"/>
      <c r="WH1" s="569"/>
      <c r="WI1" s="569"/>
      <c r="WJ1" s="569"/>
      <c r="WK1" s="569"/>
      <c r="WL1" s="569"/>
      <c r="WM1" s="569"/>
      <c r="WN1" s="569"/>
      <c r="WO1" s="569"/>
      <c r="WP1" s="569"/>
      <c r="WQ1" s="569"/>
      <c r="WR1" s="569"/>
      <c r="WS1" s="569"/>
      <c r="WT1" s="569"/>
      <c r="WU1" s="569"/>
      <c r="WV1" s="569"/>
      <c r="WW1" s="569"/>
      <c r="WX1" s="569"/>
      <c r="WY1" s="569"/>
      <c r="WZ1" s="569"/>
      <c r="XA1" s="569"/>
      <c r="XB1" s="569"/>
      <c r="XC1" s="569"/>
      <c r="XD1" s="569"/>
      <c r="XE1" s="569"/>
      <c r="XF1" s="569"/>
      <c r="XG1" s="569"/>
      <c r="XH1" s="569"/>
      <c r="XI1" s="569"/>
      <c r="XJ1" s="569"/>
      <c r="XK1" s="569"/>
      <c r="XL1" s="569"/>
      <c r="XM1" s="569"/>
      <c r="XN1" s="569"/>
      <c r="XO1" s="569"/>
      <c r="XP1" s="569"/>
      <c r="XQ1" s="569"/>
      <c r="XR1" s="569"/>
      <c r="XS1" s="569"/>
      <c r="XT1" s="569"/>
      <c r="XU1" s="569"/>
      <c r="XV1" s="569"/>
      <c r="XW1" s="569"/>
    </row>
    <row r="2">
      <c r="A2" s="572" t="s">
        <v>1048</v>
      </c>
      <c r="B2" s="553"/>
      <c r="C2" s="553"/>
      <c r="D2" s="553"/>
      <c r="E2" s="553"/>
      <c r="F2" s="553"/>
      <c r="G2" s="553"/>
      <c r="H2" s="553"/>
      <c r="I2" s="553"/>
      <c r="J2" s="553"/>
      <c r="K2" s="553"/>
      <c r="L2" s="553"/>
      <c r="M2" s="553"/>
      <c r="N2" s="553"/>
      <c r="O2" s="553"/>
      <c r="P2" s="553"/>
      <c r="Q2" s="553"/>
      <c r="R2" s="553"/>
      <c r="S2" s="553"/>
      <c r="T2" s="553"/>
      <c r="U2" s="553"/>
      <c r="V2" s="553"/>
      <c r="W2" s="553"/>
      <c r="X2" s="553"/>
      <c r="Y2" s="553"/>
      <c r="Z2" s="553"/>
      <c r="AA2" s="553"/>
      <c r="AB2" s="553"/>
      <c r="AC2" s="553"/>
      <c r="AD2" s="553"/>
      <c r="AE2" s="553"/>
      <c r="AF2" s="553"/>
      <c r="AG2" s="553"/>
      <c r="AH2" s="553"/>
      <c r="AI2" s="569"/>
      <c r="AJ2" s="572" t="s">
        <v>1048</v>
      </c>
      <c r="AK2" s="553"/>
      <c r="AL2" s="553"/>
      <c r="AM2" s="553"/>
      <c r="AN2" s="553"/>
      <c r="AO2" s="553"/>
      <c r="AP2" s="553"/>
      <c r="AQ2" s="553"/>
      <c r="AR2" s="553"/>
      <c r="AS2" s="553"/>
      <c r="AT2" s="553"/>
      <c r="AU2" s="553"/>
      <c r="AV2" s="553"/>
      <c r="AW2" s="553"/>
      <c r="AX2" s="553"/>
      <c r="AY2" s="553"/>
      <c r="AZ2" s="553"/>
      <c r="BA2" s="553"/>
      <c r="BB2" s="553"/>
      <c r="BC2" s="553"/>
      <c r="BD2" s="553"/>
      <c r="BE2" s="553"/>
      <c r="BF2" s="553"/>
      <c r="BG2" s="553"/>
      <c r="BH2" s="553"/>
      <c r="BI2" s="553"/>
      <c r="BJ2" s="553"/>
      <c r="BK2" s="553"/>
      <c r="BL2" s="553"/>
      <c r="BM2" s="553"/>
      <c r="BN2" s="553"/>
      <c r="BO2" s="553"/>
      <c r="BP2" s="553"/>
      <c r="BQ2" s="553"/>
      <c r="BR2" s="569"/>
      <c r="BS2" s="572" t="s">
        <v>1048</v>
      </c>
      <c r="BT2" s="553"/>
      <c r="BU2" s="553"/>
      <c r="BV2" s="553"/>
      <c r="BW2" s="553"/>
      <c r="BX2" s="553"/>
      <c r="BY2" s="553"/>
      <c r="BZ2" s="553"/>
      <c r="CA2" s="553"/>
      <c r="CB2" s="553"/>
      <c r="CC2" s="553"/>
      <c r="CD2" s="553"/>
      <c r="CE2" s="553"/>
      <c r="CF2" s="553"/>
      <c r="CG2" s="553"/>
      <c r="CH2" s="553"/>
      <c r="CI2" s="553"/>
      <c r="CJ2" s="553"/>
      <c r="CK2" s="553"/>
      <c r="CL2" s="553"/>
      <c r="CM2" s="553"/>
      <c r="CN2" s="553"/>
      <c r="CO2" s="553"/>
      <c r="CP2" s="553"/>
      <c r="CQ2" s="553"/>
      <c r="CR2" s="553"/>
      <c r="CS2" s="553"/>
      <c r="CT2" s="553"/>
      <c r="CU2" s="553"/>
      <c r="CV2" s="553"/>
      <c r="CW2" s="553"/>
      <c r="CX2" s="553"/>
      <c r="CY2" s="553"/>
      <c r="CZ2" s="553"/>
      <c r="DA2" s="569"/>
      <c r="DB2" s="572" t="s">
        <v>1048</v>
      </c>
      <c r="DC2" s="553"/>
      <c r="DD2" s="553"/>
      <c r="DE2" s="553"/>
      <c r="DF2" s="553"/>
      <c r="DG2" s="553"/>
      <c r="DH2" s="553"/>
      <c r="DI2" s="553"/>
      <c r="DJ2" s="553"/>
      <c r="DK2" s="553"/>
      <c r="DL2" s="553"/>
      <c r="DM2" s="553"/>
      <c r="DN2" s="553"/>
      <c r="DO2" s="553"/>
      <c r="DP2" s="553"/>
      <c r="DQ2" s="553"/>
      <c r="DR2" s="553"/>
      <c r="DS2" s="553"/>
      <c r="DT2" s="553"/>
      <c r="DU2" s="553"/>
      <c r="DV2" s="553"/>
      <c r="DW2" s="553"/>
      <c r="DX2" s="553"/>
      <c r="DY2" s="553"/>
      <c r="DZ2" s="553"/>
      <c r="EA2" s="553"/>
      <c r="EB2" s="553"/>
      <c r="EC2" s="553"/>
      <c r="ED2" s="553"/>
      <c r="EE2" s="553"/>
      <c r="EF2" s="553"/>
      <c r="EG2" s="553"/>
      <c r="EH2" s="553"/>
      <c r="EI2" s="553"/>
      <c r="EJ2" s="569"/>
      <c r="EK2" s="569"/>
      <c r="EL2" s="569"/>
      <c r="EM2" s="572" t="s">
        <v>1048</v>
      </c>
      <c r="EN2" s="553"/>
      <c r="EO2" s="553"/>
      <c r="EP2" s="553"/>
      <c r="EQ2" s="553"/>
      <c r="ER2" s="553"/>
      <c r="ES2" s="553"/>
      <c r="ET2" s="553"/>
      <c r="EU2" s="553"/>
      <c r="EV2" s="553"/>
      <c r="EW2" s="553"/>
      <c r="EX2" s="553"/>
      <c r="EY2" s="553"/>
      <c r="EZ2" s="553"/>
      <c r="FA2" s="553"/>
      <c r="FB2" s="553"/>
      <c r="FC2" s="553"/>
      <c r="FD2" s="553"/>
      <c r="FE2" s="553"/>
      <c r="FF2" s="553"/>
      <c r="FG2" s="553"/>
      <c r="FH2" s="553"/>
      <c r="FI2" s="553"/>
      <c r="FJ2" s="553"/>
      <c r="FK2" s="553"/>
      <c r="FL2" s="553"/>
      <c r="FM2" s="553"/>
      <c r="FN2" s="553"/>
      <c r="FO2" s="553"/>
      <c r="FP2" s="553"/>
      <c r="FQ2" s="553"/>
      <c r="FR2" s="553"/>
      <c r="FS2" s="553"/>
      <c r="FT2" s="553"/>
      <c r="FU2" s="569"/>
      <c r="FV2" s="569"/>
      <c r="FW2" s="569"/>
      <c r="FX2" s="573" t="s">
        <v>1048</v>
      </c>
      <c r="HE2" s="557"/>
      <c r="HF2" s="569"/>
      <c r="HG2" s="569"/>
      <c r="HH2" s="569"/>
      <c r="HI2" s="573" t="s">
        <v>1048</v>
      </c>
      <c r="IP2" s="557"/>
      <c r="IQ2" s="569"/>
      <c r="IR2" s="569"/>
      <c r="IS2" s="569"/>
      <c r="IT2" s="573" t="s">
        <v>1048</v>
      </c>
      <c r="KA2" s="557"/>
      <c r="KB2" s="569"/>
      <c r="KC2" s="569"/>
      <c r="KD2" s="569"/>
      <c r="KE2" s="573" t="s">
        <v>1048</v>
      </c>
      <c r="LL2" s="557"/>
      <c r="LM2" s="569"/>
      <c r="LN2" s="569"/>
      <c r="LO2" s="569"/>
      <c r="LP2" s="573" t="s">
        <v>1048</v>
      </c>
      <c r="MW2" s="557"/>
      <c r="MX2" s="569"/>
      <c r="MY2" s="569"/>
      <c r="MZ2" s="569"/>
      <c r="NA2" s="573" t="s">
        <v>1048</v>
      </c>
      <c r="OH2" s="557"/>
      <c r="OI2" s="569"/>
      <c r="OJ2" s="569"/>
      <c r="OK2" s="569"/>
      <c r="OL2" s="573" t="s">
        <v>1048</v>
      </c>
      <c r="PS2" s="557"/>
      <c r="PT2" s="569"/>
      <c r="PU2" s="569"/>
      <c r="PV2" s="569"/>
      <c r="PW2" s="573" t="s">
        <v>1048</v>
      </c>
      <c r="RD2" s="557"/>
      <c r="RE2" s="569"/>
      <c r="RF2" s="569"/>
      <c r="RG2" s="569"/>
      <c r="RH2" s="574"/>
      <c r="SP2" s="569"/>
      <c r="SQ2" s="569"/>
      <c r="SR2" s="569"/>
      <c r="SS2" s="569"/>
      <c r="ST2" s="569"/>
      <c r="SU2" s="569"/>
      <c r="SV2" s="569"/>
      <c r="SW2" s="569"/>
      <c r="SX2" s="569"/>
      <c r="SY2" s="569"/>
      <c r="SZ2" s="569"/>
      <c r="TA2" s="569"/>
      <c r="TB2" s="569"/>
      <c r="TC2" s="569"/>
      <c r="TD2" s="569"/>
      <c r="TE2" s="569"/>
      <c r="TF2" s="569"/>
      <c r="TG2" s="569"/>
      <c r="TH2" s="569"/>
      <c r="TI2" s="569"/>
      <c r="TJ2" s="569"/>
      <c r="TK2" s="569"/>
      <c r="TL2" s="569"/>
      <c r="TM2" s="569"/>
      <c r="TN2" s="569"/>
      <c r="TO2" s="569"/>
      <c r="TP2" s="569"/>
      <c r="TQ2" s="569"/>
      <c r="TR2" s="569"/>
      <c r="TS2" s="569"/>
      <c r="TT2" s="569"/>
      <c r="TU2" s="569"/>
      <c r="TV2" s="569"/>
      <c r="TW2" s="569"/>
      <c r="TX2" s="569"/>
      <c r="TY2" s="569"/>
      <c r="TZ2" s="569"/>
      <c r="UA2" s="569"/>
      <c r="UB2" s="569"/>
      <c r="UC2" s="569"/>
      <c r="UD2" s="569"/>
      <c r="UE2" s="569"/>
      <c r="UF2" s="569"/>
      <c r="UG2" s="569"/>
      <c r="UH2" s="569"/>
      <c r="UI2" s="569"/>
      <c r="UJ2" s="569"/>
      <c r="UK2" s="569"/>
      <c r="UL2" s="569"/>
      <c r="UM2" s="569"/>
      <c r="UN2" s="569"/>
      <c r="UO2" s="569"/>
      <c r="UP2" s="569"/>
      <c r="UQ2" s="569"/>
      <c r="UR2" s="569"/>
      <c r="US2" s="569"/>
      <c r="UT2" s="569"/>
      <c r="UU2" s="569"/>
      <c r="UV2" s="569"/>
      <c r="UW2" s="569"/>
      <c r="UX2" s="569"/>
      <c r="UY2" s="569"/>
      <c r="UZ2" s="569"/>
      <c r="VA2" s="569"/>
      <c r="VB2" s="569"/>
      <c r="VC2" s="569"/>
      <c r="VD2" s="569"/>
      <c r="VE2" s="569"/>
      <c r="VF2" s="569"/>
      <c r="VG2" s="569"/>
      <c r="VH2" s="569"/>
      <c r="VI2" s="569"/>
      <c r="VJ2" s="569"/>
      <c r="VK2" s="569"/>
      <c r="VL2" s="569"/>
      <c r="VM2" s="569"/>
      <c r="VN2" s="569"/>
      <c r="VO2" s="569"/>
      <c r="VP2" s="569"/>
      <c r="VQ2" s="569"/>
      <c r="VR2" s="569"/>
      <c r="VS2" s="569"/>
      <c r="VT2" s="569"/>
      <c r="VU2" s="569"/>
      <c r="VV2" s="569"/>
      <c r="VW2" s="569"/>
      <c r="VX2" s="569"/>
      <c r="VY2" s="569"/>
      <c r="VZ2" s="569"/>
      <c r="WA2" s="569"/>
      <c r="WB2" s="569"/>
      <c r="WC2" s="569"/>
      <c r="WD2" s="569"/>
      <c r="WE2" s="569"/>
      <c r="WF2" s="569"/>
      <c r="WG2" s="569"/>
      <c r="WH2" s="569"/>
      <c r="WI2" s="569"/>
      <c r="WJ2" s="569"/>
      <c r="WK2" s="569"/>
      <c r="WL2" s="569"/>
      <c r="WM2" s="569"/>
      <c r="WN2" s="569"/>
      <c r="WO2" s="569"/>
      <c r="WP2" s="569"/>
      <c r="WQ2" s="569"/>
      <c r="WR2" s="569"/>
      <c r="WS2" s="569"/>
      <c r="WT2" s="569"/>
      <c r="WU2" s="569"/>
      <c r="WV2" s="569"/>
      <c r="WW2" s="569"/>
      <c r="WX2" s="569"/>
      <c r="WY2" s="569"/>
      <c r="WZ2" s="569"/>
      <c r="XA2" s="569"/>
      <c r="XB2" s="569"/>
      <c r="XC2" s="569"/>
      <c r="XD2" s="569"/>
      <c r="XE2" s="569"/>
      <c r="XF2" s="569"/>
      <c r="XG2" s="569"/>
      <c r="XH2" s="569"/>
      <c r="XI2" s="569"/>
      <c r="XJ2" s="569"/>
      <c r="XK2" s="569"/>
      <c r="XL2" s="569"/>
      <c r="XM2" s="569"/>
      <c r="XN2" s="569"/>
      <c r="XO2" s="569"/>
      <c r="XP2" s="569"/>
      <c r="XQ2" s="569"/>
      <c r="XR2" s="569"/>
      <c r="XS2" s="569"/>
      <c r="XT2" s="569"/>
      <c r="XU2" s="569"/>
      <c r="XV2" s="569"/>
      <c r="XW2" s="569"/>
    </row>
    <row r="3">
      <c r="A3" s="575"/>
      <c r="AI3" s="576"/>
      <c r="AJ3" s="575"/>
      <c r="BR3" s="576"/>
      <c r="BS3" s="575"/>
      <c r="DA3" s="576"/>
      <c r="DB3" s="575"/>
      <c r="EJ3" s="576"/>
      <c r="EK3" s="576"/>
      <c r="EL3" s="576"/>
      <c r="EM3" s="575"/>
      <c r="FU3" s="576"/>
      <c r="FV3" s="576"/>
      <c r="FW3" s="576"/>
      <c r="FX3" s="577"/>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576"/>
      <c r="HG3" s="576"/>
      <c r="HH3" s="576"/>
      <c r="HI3" s="577"/>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c r="IK3" s="104"/>
      <c r="IL3" s="104"/>
      <c r="IM3" s="104"/>
      <c r="IN3" s="104"/>
      <c r="IO3" s="104"/>
      <c r="IP3" s="104"/>
      <c r="IQ3" s="576"/>
      <c r="IR3" s="576"/>
      <c r="IS3" s="576"/>
      <c r="IT3" s="577"/>
      <c r="IU3" s="104"/>
      <c r="IV3" s="104"/>
      <c r="IW3" s="104"/>
      <c r="IX3" s="104"/>
      <c r="IY3" s="104"/>
      <c r="IZ3" s="104"/>
      <c r="JA3" s="104"/>
      <c r="JB3" s="104"/>
      <c r="JC3" s="104"/>
      <c r="JD3" s="104"/>
      <c r="JE3" s="104"/>
      <c r="JF3" s="104"/>
      <c r="JG3" s="104"/>
      <c r="JH3" s="104"/>
      <c r="JI3" s="104"/>
      <c r="JJ3" s="104"/>
      <c r="JK3" s="104"/>
      <c r="JL3" s="104"/>
      <c r="JM3" s="104"/>
      <c r="JN3" s="104"/>
      <c r="JO3" s="104"/>
      <c r="JP3" s="104"/>
      <c r="JQ3" s="104"/>
      <c r="JR3" s="104"/>
      <c r="JS3" s="104"/>
      <c r="JT3" s="104"/>
      <c r="JU3" s="104"/>
      <c r="JV3" s="104"/>
      <c r="JW3" s="104"/>
      <c r="JX3" s="104"/>
      <c r="JY3" s="104"/>
      <c r="JZ3" s="104"/>
      <c r="KA3" s="104"/>
      <c r="KB3" s="576"/>
      <c r="KC3" s="576"/>
      <c r="KD3" s="576"/>
      <c r="KE3" s="577"/>
      <c r="KF3" s="104"/>
      <c r="KG3" s="104"/>
      <c r="KH3" s="104"/>
      <c r="KI3" s="104"/>
      <c r="KJ3" s="104"/>
      <c r="KK3" s="104"/>
      <c r="KL3" s="104"/>
      <c r="KM3" s="104"/>
      <c r="KN3" s="104"/>
      <c r="KO3" s="104"/>
      <c r="KP3" s="104"/>
      <c r="KQ3" s="104"/>
      <c r="KR3" s="104"/>
      <c r="KS3" s="104"/>
      <c r="KT3" s="104"/>
      <c r="KU3" s="104"/>
      <c r="KV3" s="104"/>
      <c r="KW3" s="104"/>
      <c r="KX3" s="104"/>
      <c r="KY3" s="104"/>
      <c r="KZ3" s="104"/>
      <c r="LA3" s="104"/>
      <c r="LB3" s="104"/>
      <c r="LC3" s="104"/>
      <c r="LD3" s="104"/>
      <c r="LE3" s="104"/>
      <c r="LF3" s="104"/>
      <c r="LG3" s="104"/>
      <c r="LH3" s="104"/>
      <c r="LI3" s="104"/>
      <c r="LJ3" s="104"/>
      <c r="LK3" s="104"/>
      <c r="LL3" s="104"/>
      <c r="LM3" s="576"/>
      <c r="LN3" s="576"/>
      <c r="LO3" s="576"/>
      <c r="LP3" s="577"/>
      <c r="LQ3" s="104"/>
      <c r="LR3" s="104"/>
      <c r="LS3" s="104"/>
      <c r="LT3" s="104"/>
      <c r="LU3" s="104"/>
      <c r="LV3" s="104"/>
      <c r="LW3" s="104"/>
      <c r="LX3" s="104"/>
      <c r="LY3" s="104"/>
      <c r="LZ3" s="104"/>
      <c r="MA3" s="104"/>
      <c r="MB3" s="104"/>
      <c r="MC3" s="104"/>
      <c r="MD3" s="104"/>
      <c r="ME3" s="104"/>
      <c r="MF3" s="104"/>
      <c r="MG3" s="104"/>
      <c r="MH3" s="104"/>
      <c r="MI3" s="104"/>
      <c r="MJ3" s="104"/>
      <c r="MK3" s="104"/>
      <c r="ML3" s="104"/>
      <c r="MM3" s="104"/>
      <c r="MN3" s="104"/>
      <c r="MO3" s="104"/>
      <c r="MP3" s="104"/>
      <c r="MQ3" s="104"/>
      <c r="MR3" s="104"/>
      <c r="MS3" s="104"/>
      <c r="MT3" s="104"/>
      <c r="MU3" s="104"/>
      <c r="MV3" s="104"/>
      <c r="MW3" s="104"/>
      <c r="MX3" s="576"/>
      <c r="MY3" s="576"/>
      <c r="MZ3" s="576"/>
      <c r="NA3" s="577"/>
      <c r="NB3" s="104"/>
      <c r="NC3" s="104"/>
      <c r="ND3" s="104"/>
      <c r="NE3" s="104"/>
      <c r="NF3" s="104"/>
      <c r="NG3" s="104"/>
      <c r="NH3" s="104"/>
      <c r="NI3" s="104"/>
      <c r="NJ3" s="104"/>
      <c r="NK3" s="104"/>
      <c r="NL3" s="104"/>
      <c r="NM3" s="104"/>
      <c r="NN3" s="104"/>
      <c r="NO3" s="104"/>
      <c r="NP3" s="104"/>
      <c r="NQ3" s="104"/>
      <c r="NR3" s="104"/>
      <c r="NS3" s="104"/>
      <c r="NT3" s="104"/>
      <c r="NU3" s="104"/>
      <c r="NV3" s="104"/>
      <c r="NW3" s="104"/>
      <c r="NX3" s="104"/>
      <c r="NY3" s="104"/>
      <c r="NZ3" s="104"/>
      <c r="OA3" s="104"/>
      <c r="OB3" s="104"/>
      <c r="OC3" s="104"/>
      <c r="OD3" s="104"/>
      <c r="OE3" s="104"/>
      <c r="OF3" s="104"/>
      <c r="OG3" s="104"/>
      <c r="OH3" s="104"/>
      <c r="OI3" s="576"/>
      <c r="OJ3" s="576"/>
      <c r="OK3" s="576"/>
      <c r="OL3" s="577"/>
      <c r="OM3" s="104"/>
      <c r="ON3" s="104"/>
      <c r="OO3" s="104"/>
      <c r="OP3" s="104"/>
      <c r="OQ3" s="104"/>
      <c r="OR3" s="104"/>
      <c r="OS3" s="104"/>
      <c r="OT3" s="104"/>
      <c r="OU3" s="104"/>
      <c r="OV3" s="104"/>
      <c r="OW3" s="104"/>
      <c r="OX3" s="104"/>
      <c r="OY3" s="104"/>
      <c r="OZ3" s="104"/>
      <c r="PA3" s="104"/>
      <c r="PB3" s="104"/>
      <c r="PC3" s="104"/>
      <c r="PD3" s="104"/>
      <c r="PE3" s="104"/>
      <c r="PF3" s="104"/>
      <c r="PG3" s="104"/>
      <c r="PH3" s="104"/>
      <c r="PI3" s="104"/>
      <c r="PJ3" s="104"/>
      <c r="PK3" s="104"/>
      <c r="PL3" s="104"/>
      <c r="PM3" s="104"/>
      <c r="PN3" s="104"/>
      <c r="PO3" s="104"/>
      <c r="PP3" s="104"/>
      <c r="PQ3" s="104"/>
      <c r="PR3" s="104"/>
      <c r="PS3" s="104"/>
      <c r="PT3" s="576"/>
      <c r="PU3" s="576"/>
      <c r="PV3" s="576"/>
      <c r="PW3" s="577"/>
      <c r="PX3" s="104"/>
      <c r="PY3" s="104"/>
      <c r="PZ3" s="104"/>
      <c r="QA3" s="104"/>
      <c r="QB3" s="104"/>
      <c r="QC3" s="104"/>
      <c r="QD3" s="104"/>
      <c r="QE3" s="104"/>
      <c r="QF3" s="104"/>
      <c r="QG3" s="104"/>
      <c r="QH3" s="104"/>
      <c r="QI3" s="104"/>
      <c r="QJ3" s="104"/>
      <c r="QK3" s="104"/>
      <c r="QL3" s="104"/>
      <c r="QM3" s="104"/>
      <c r="QN3" s="104"/>
      <c r="QO3" s="104"/>
      <c r="QP3" s="104"/>
      <c r="QQ3" s="104"/>
      <c r="QR3" s="104"/>
      <c r="QS3" s="104"/>
      <c r="QT3" s="104"/>
      <c r="QU3" s="104"/>
      <c r="QV3" s="104"/>
      <c r="QW3" s="104"/>
      <c r="QX3" s="104"/>
      <c r="QY3" s="104"/>
      <c r="QZ3" s="104"/>
      <c r="RA3" s="104"/>
      <c r="RB3" s="104"/>
      <c r="RC3" s="104"/>
      <c r="RD3" s="104"/>
      <c r="RE3" s="576"/>
      <c r="RF3" s="576"/>
      <c r="RG3" s="576"/>
      <c r="RH3" s="578"/>
      <c r="SP3" s="576"/>
      <c r="SQ3" s="576"/>
      <c r="SR3" s="576"/>
      <c r="SS3" s="576"/>
      <c r="ST3" s="576"/>
      <c r="SU3" s="576"/>
      <c r="SV3" s="576"/>
      <c r="SW3" s="576"/>
      <c r="SX3" s="576"/>
      <c r="SY3" s="576"/>
      <c r="SZ3" s="576"/>
      <c r="TA3" s="576"/>
      <c r="TB3" s="576"/>
      <c r="TC3" s="576"/>
      <c r="TD3" s="576"/>
      <c r="TE3" s="576"/>
      <c r="TF3" s="576"/>
      <c r="TG3" s="576"/>
      <c r="TH3" s="576"/>
      <c r="TI3" s="576"/>
      <c r="TJ3" s="576"/>
      <c r="TK3" s="576"/>
      <c r="TL3" s="576"/>
      <c r="TM3" s="576"/>
      <c r="TN3" s="576"/>
      <c r="TO3" s="576"/>
      <c r="TP3" s="576"/>
      <c r="TQ3" s="576"/>
      <c r="TR3" s="576"/>
      <c r="TS3" s="576"/>
      <c r="TT3" s="576"/>
      <c r="TU3" s="576"/>
      <c r="TV3" s="576"/>
      <c r="TW3" s="576"/>
      <c r="TX3" s="576"/>
      <c r="TY3" s="576"/>
      <c r="TZ3" s="576"/>
      <c r="UA3" s="576"/>
      <c r="UB3" s="576"/>
      <c r="UC3" s="576"/>
      <c r="UD3" s="576"/>
      <c r="UE3" s="576"/>
      <c r="UF3" s="576"/>
      <c r="UG3" s="576"/>
      <c r="UH3" s="576"/>
      <c r="UI3" s="576"/>
      <c r="UJ3" s="576"/>
      <c r="UK3" s="576"/>
      <c r="UL3" s="576"/>
      <c r="UM3" s="576"/>
      <c r="UN3" s="576"/>
      <c r="UO3" s="576"/>
      <c r="UP3" s="576"/>
      <c r="UQ3" s="576"/>
      <c r="UR3" s="576"/>
      <c r="US3" s="576"/>
      <c r="UT3" s="576"/>
      <c r="UU3" s="576"/>
      <c r="UV3" s="576"/>
      <c r="UW3" s="576"/>
      <c r="UX3" s="576"/>
      <c r="UY3" s="576"/>
      <c r="UZ3" s="576"/>
      <c r="VA3" s="576"/>
      <c r="VB3" s="576"/>
      <c r="VC3" s="576"/>
      <c r="VD3" s="576"/>
      <c r="VE3" s="576"/>
      <c r="VF3" s="576"/>
      <c r="VG3" s="576"/>
      <c r="VH3" s="576"/>
      <c r="VI3" s="576"/>
      <c r="VJ3" s="576"/>
      <c r="VK3" s="576"/>
      <c r="VL3" s="576"/>
      <c r="VM3" s="576"/>
      <c r="VN3" s="576"/>
      <c r="VO3" s="576"/>
      <c r="VP3" s="576"/>
      <c r="VQ3" s="576"/>
      <c r="VR3" s="576"/>
      <c r="VS3" s="576"/>
      <c r="VT3" s="576"/>
      <c r="VU3" s="576"/>
      <c r="VV3" s="576"/>
      <c r="VW3" s="576"/>
      <c r="VX3" s="576"/>
      <c r="VY3" s="576"/>
      <c r="VZ3" s="576"/>
      <c r="WA3" s="576"/>
      <c r="WB3" s="576"/>
      <c r="WC3" s="576"/>
      <c r="WD3" s="576"/>
      <c r="WE3" s="576"/>
      <c r="WF3" s="576"/>
      <c r="WG3" s="576"/>
      <c r="WH3" s="576"/>
      <c r="WI3" s="576"/>
      <c r="WJ3" s="576"/>
      <c r="WK3" s="576"/>
      <c r="WL3" s="576"/>
      <c r="WM3" s="576"/>
      <c r="WN3" s="576"/>
      <c r="WO3" s="576"/>
      <c r="WP3" s="576"/>
      <c r="WQ3" s="576"/>
      <c r="WR3" s="576"/>
      <c r="WS3" s="576"/>
      <c r="WT3" s="576"/>
      <c r="WU3" s="576"/>
      <c r="WV3" s="576"/>
      <c r="WW3" s="576"/>
      <c r="WX3" s="576"/>
      <c r="WY3" s="576"/>
      <c r="WZ3" s="576"/>
      <c r="XA3" s="576"/>
      <c r="XB3" s="576"/>
      <c r="XC3" s="576"/>
      <c r="XD3" s="576"/>
      <c r="XE3" s="576"/>
      <c r="XF3" s="576"/>
      <c r="XG3" s="576"/>
      <c r="XH3" s="576"/>
      <c r="XI3" s="576"/>
      <c r="XJ3" s="576"/>
      <c r="XK3" s="576"/>
      <c r="XL3" s="576"/>
      <c r="XM3" s="576"/>
      <c r="XN3" s="576"/>
      <c r="XO3" s="576"/>
      <c r="XP3" s="576"/>
      <c r="XQ3" s="576"/>
      <c r="XR3" s="576"/>
      <c r="XS3" s="576"/>
      <c r="XT3" s="576"/>
      <c r="XU3" s="576"/>
      <c r="XV3" s="576"/>
      <c r="XW3" s="576"/>
    </row>
    <row r="4">
      <c r="A4" s="579" t="s">
        <v>1049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3"/>
      <c r="AI4" s="576"/>
      <c r="AJ4" s="579" t="s">
        <v>1049</v>
      </c>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3"/>
      <c r="BR4" s="576"/>
      <c r="BS4" s="579" t="s">
        <v>1049</v>
      </c>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3"/>
      <c r="DA4" s="576"/>
      <c r="DB4" s="579" t="s">
        <v>1049</v>
      </c>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3"/>
      <c r="EJ4" s="576"/>
      <c r="EK4" s="576"/>
      <c r="EL4" s="576"/>
      <c r="EM4" s="579" t="s">
        <v>1049</v>
      </c>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3"/>
      <c r="FU4" s="576"/>
      <c r="FV4" s="576"/>
      <c r="FW4" s="576"/>
      <c r="FX4" s="580" t="s">
        <v>1049</v>
      </c>
      <c r="FY4" s="104"/>
      <c r="FZ4" s="104"/>
      <c r="GA4" s="104"/>
      <c r="GB4" s="104"/>
      <c r="GC4" s="104"/>
      <c r="GD4" s="104"/>
      <c r="GE4" s="104"/>
      <c r="GF4" s="104"/>
      <c r="GG4" s="104"/>
      <c r="GH4" s="104"/>
      <c r="GI4" s="104"/>
      <c r="GJ4" s="104"/>
      <c r="GK4" s="104"/>
      <c r="GL4" s="104"/>
      <c r="GM4" s="104"/>
      <c r="GN4" s="104"/>
      <c r="GO4" s="104"/>
      <c r="GP4" s="104"/>
      <c r="GQ4" s="104"/>
      <c r="GR4" s="104"/>
      <c r="GS4" s="104"/>
      <c r="GT4" s="104"/>
      <c r="GU4" s="104"/>
      <c r="GV4" s="104"/>
      <c r="GW4" s="104"/>
      <c r="GX4" s="104"/>
      <c r="GY4" s="104"/>
      <c r="GZ4" s="104"/>
      <c r="HA4" s="104"/>
      <c r="HB4" s="104"/>
      <c r="HC4" s="104"/>
      <c r="HD4" s="104"/>
      <c r="HE4" s="100"/>
      <c r="HF4" s="576"/>
      <c r="HG4" s="576"/>
      <c r="HH4" s="576"/>
      <c r="HI4" s="580" t="s">
        <v>1049</v>
      </c>
      <c r="HJ4" s="104"/>
      <c r="HK4" s="104"/>
      <c r="HL4" s="104"/>
      <c r="HM4" s="104"/>
      <c r="HN4" s="104"/>
      <c r="HO4" s="104"/>
      <c r="HP4" s="104"/>
      <c r="HQ4" s="104"/>
      <c r="HR4" s="104"/>
      <c r="HS4" s="104"/>
      <c r="HT4" s="104"/>
      <c r="HU4" s="104"/>
      <c r="HV4" s="104"/>
      <c r="HW4" s="104"/>
      <c r="HX4" s="104"/>
      <c r="HY4" s="104"/>
      <c r="HZ4" s="104"/>
      <c r="IA4" s="104"/>
      <c r="IB4" s="104"/>
      <c r="IC4" s="104"/>
      <c r="ID4" s="104"/>
      <c r="IE4" s="104"/>
      <c r="IF4" s="104"/>
      <c r="IG4" s="104"/>
      <c r="IH4" s="104"/>
      <c r="II4" s="104"/>
      <c r="IJ4" s="104"/>
      <c r="IK4" s="104"/>
      <c r="IL4" s="104"/>
      <c r="IM4" s="104"/>
      <c r="IN4" s="104"/>
      <c r="IO4" s="104"/>
      <c r="IP4" s="100"/>
      <c r="IQ4" s="576"/>
      <c r="IR4" s="576"/>
      <c r="IS4" s="576"/>
      <c r="IT4" s="580" t="s">
        <v>1049</v>
      </c>
      <c r="IU4" s="104"/>
      <c r="IV4" s="104"/>
      <c r="IW4" s="104"/>
      <c r="IX4" s="104"/>
      <c r="IY4" s="104"/>
      <c r="IZ4" s="104"/>
      <c r="JA4" s="104"/>
      <c r="JB4" s="104"/>
      <c r="JC4" s="104"/>
      <c r="JD4" s="104"/>
      <c r="JE4" s="104"/>
      <c r="JF4" s="104"/>
      <c r="JG4" s="104"/>
      <c r="JH4" s="104"/>
      <c r="JI4" s="104"/>
      <c r="JJ4" s="104"/>
      <c r="JK4" s="104"/>
      <c r="JL4" s="104"/>
      <c r="JM4" s="104"/>
      <c r="JN4" s="104"/>
      <c r="JO4" s="104"/>
      <c r="JP4" s="104"/>
      <c r="JQ4" s="104"/>
      <c r="JR4" s="104"/>
      <c r="JS4" s="104"/>
      <c r="JT4" s="104"/>
      <c r="JU4" s="104"/>
      <c r="JV4" s="104"/>
      <c r="JW4" s="104"/>
      <c r="JX4" s="104"/>
      <c r="JY4" s="104"/>
      <c r="JZ4" s="104"/>
      <c r="KA4" s="100"/>
      <c r="KB4" s="576"/>
      <c r="KC4" s="576"/>
      <c r="KD4" s="576"/>
      <c r="KE4" s="580" t="s">
        <v>1049</v>
      </c>
      <c r="KF4" s="104"/>
      <c r="KG4" s="104"/>
      <c r="KH4" s="104"/>
      <c r="KI4" s="104"/>
      <c r="KJ4" s="104"/>
      <c r="KK4" s="104"/>
      <c r="KL4" s="104"/>
      <c r="KM4" s="104"/>
      <c r="KN4" s="104"/>
      <c r="KO4" s="104"/>
      <c r="KP4" s="104"/>
      <c r="KQ4" s="104"/>
      <c r="KR4" s="104"/>
      <c r="KS4" s="104"/>
      <c r="KT4" s="104"/>
      <c r="KU4" s="104"/>
      <c r="KV4" s="104"/>
      <c r="KW4" s="104"/>
      <c r="KX4" s="104"/>
      <c r="KY4" s="104"/>
      <c r="KZ4" s="104"/>
      <c r="LA4" s="104"/>
      <c r="LB4" s="104"/>
      <c r="LC4" s="104"/>
      <c r="LD4" s="104"/>
      <c r="LE4" s="104"/>
      <c r="LF4" s="104"/>
      <c r="LG4" s="104"/>
      <c r="LH4" s="104"/>
      <c r="LI4" s="104"/>
      <c r="LJ4" s="104"/>
      <c r="LK4" s="104"/>
      <c r="LL4" s="100"/>
      <c r="LM4" s="576"/>
      <c r="LN4" s="576"/>
      <c r="LO4" s="576"/>
      <c r="LP4" s="580" t="s">
        <v>1049</v>
      </c>
      <c r="LQ4" s="104"/>
      <c r="LR4" s="104"/>
      <c r="LS4" s="104"/>
      <c r="LT4" s="104"/>
      <c r="LU4" s="104"/>
      <c r="LV4" s="104"/>
      <c r="LW4" s="104"/>
      <c r="LX4" s="104"/>
      <c r="LY4" s="104"/>
      <c r="LZ4" s="104"/>
      <c r="MA4" s="104"/>
      <c r="MB4" s="104"/>
      <c r="MC4" s="104"/>
      <c r="MD4" s="104"/>
      <c r="ME4" s="104"/>
      <c r="MF4" s="104"/>
      <c r="MG4" s="104"/>
      <c r="MH4" s="104"/>
      <c r="MI4" s="104"/>
      <c r="MJ4" s="104"/>
      <c r="MK4" s="104"/>
      <c r="ML4" s="104"/>
      <c r="MM4" s="104"/>
      <c r="MN4" s="104"/>
      <c r="MO4" s="104"/>
      <c r="MP4" s="104"/>
      <c r="MQ4" s="104"/>
      <c r="MR4" s="104"/>
      <c r="MS4" s="104"/>
      <c r="MT4" s="104"/>
      <c r="MU4" s="104"/>
      <c r="MV4" s="104"/>
      <c r="MW4" s="100"/>
      <c r="MX4" s="576"/>
      <c r="MY4" s="576"/>
      <c r="MZ4" s="576"/>
      <c r="NA4" s="580" t="s">
        <v>1049</v>
      </c>
      <c r="NB4" s="104"/>
      <c r="NC4" s="104"/>
      <c r="ND4" s="104"/>
      <c r="NE4" s="104"/>
      <c r="NF4" s="104"/>
      <c r="NG4" s="104"/>
      <c r="NH4" s="104"/>
      <c r="NI4" s="104"/>
      <c r="NJ4" s="104"/>
      <c r="NK4" s="104"/>
      <c r="NL4" s="104"/>
      <c r="NM4" s="104"/>
      <c r="NN4" s="104"/>
      <c r="NO4" s="104"/>
      <c r="NP4" s="104"/>
      <c r="NQ4" s="104"/>
      <c r="NR4" s="104"/>
      <c r="NS4" s="104"/>
      <c r="NT4" s="104"/>
      <c r="NU4" s="104"/>
      <c r="NV4" s="104"/>
      <c r="NW4" s="104"/>
      <c r="NX4" s="104"/>
      <c r="NY4" s="104"/>
      <c r="NZ4" s="104"/>
      <c r="OA4" s="104"/>
      <c r="OB4" s="104"/>
      <c r="OC4" s="104"/>
      <c r="OD4" s="104"/>
      <c r="OE4" s="104"/>
      <c r="OF4" s="104"/>
      <c r="OG4" s="104"/>
      <c r="OH4" s="100"/>
      <c r="OI4" s="576"/>
      <c r="OJ4" s="576"/>
      <c r="OK4" s="576"/>
      <c r="OL4" s="580" t="s">
        <v>1049</v>
      </c>
      <c r="OM4" s="104"/>
      <c r="ON4" s="104"/>
      <c r="OO4" s="104"/>
      <c r="OP4" s="104"/>
      <c r="OQ4" s="104"/>
      <c r="OR4" s="104"/>
      <c r="OS4" s="104"/>
      <c r="OT4" s="104"/>
      <c r="OU4" s="104"/>
      <c r="OV4" s="104"/>
      <c r="OW4" s="104"/>
      <c r="OX4" s="104"/>
      <c r="OY4" s="104"/>
      <c r="OZ4" s="104"/>
      <c r="PA4" s="104"/>
      <c r="PB4" s="104"/>
      <c r="PC4" s="104"/>
      <c r="PD4" s="104"/>
      <c r="PE4" s="104"/>
      <c r="PF4" s="104"/>
      <c r="PG4" s="104"/>
      <c r="PH4" s="104"/>
      <c r="PI4" s="104"/>
      <c r="PJ4" s="104"/>
      <c r="PK4" s="104"/>
      <c r="PL4" s="104"/>
      <c r="PM4" s="104"/>
      <c r="PN4" s="104"/>
      <c r="PO4" s="104"/>
      <c r="PP4" s="104"/>
      <c r="PQ4" s="104"/>
      <c r="PR4" s="104"/>
      <c r="PS4" s="100"/>
      <c r="PT4" s="576"/>
      <c r="PU4" s="576"/>
      <c r="PV4" s="576"/>
      <c r="PW4" s="580" t="s">
        <v>1049</v>
      </c>
      <c r="PX4" s="104"/>
      <c r="PY4" s="104"/>
      <c r="PZ4" s="104"/>
      <c r="QA4" s="104"/>
      <c r="QB4" s="104"/>
      <c r="QC4" s="104"/>
      <c r="QD4" s="104"/>
      <c r="QE4" s="104"/>
      <c r="QF4" s="104"/>
      <c r="QG4" s="104"/>
      <c r="QH4" s="104"/>
      <c r="QI4" s="104"/>
      <c r="QJ4" s="104"/>
      <c r="QK4" s="104"/>
      <c r="QL4" s="104"/>
      <c r="QM4" s="104"/>
      <c r="QN4" s="104"/>
      <c r="QO4" s="104"/>
      <c r="QP4" s="104"/>
      <c r="QQ4" s="104"/>
      <c r="QR4" s="104"/>
      <c r="QS4" s="104"/>
      <c r="QT4" s="104"/>
      <c r="QU4" s="104"/>
      <c r="QV4" s="104"/>
      <c r="QW4" s="104"/>
      <c r="QX4" s="104"/>
      <c r="QY4" s="104"/>
      <c r="QZ4" s="104"/>
      <c r="RA4" s="104"/>
      <c r="RB4" s="104"/>
      <c r="RC4" s="104"/>
      <c r="RD4" s="100"/>
      <c r="RE4" s="576"/>
      <c r="RF4" s="576"/>
      <c r="RG4" s="576"/>
      <c r="RH4" s="576"/>
      <c r="SP4" s="576"/>
      <c r="SQ4" s="576"/>
      <c r="SR4" s="576"/>
      <c r="SS4" s="576"/>
      <c r="ST4" s="576"/>
      <c r="SU4" s="576"/>
      <c r="SV4" s="576"/>
      <c r="SW4" s="576"/>
      <c r="SX4" s="576"/>
      <c r="SY4" s="576"/>
      <c r="SZ4" s="576"/>
      <c r="TA4" s="576"/>
      <c r="TB4" s="576"/>
      <c r="TC4" s="576"/>
      <c r="TD4" s="576"/>
      <c r="TE4" s="576"/>
      <c r="TF4" s="576"/>
      <c r="TG4" s="576"/>
      <c r="TH4" s="576"/>
      <c r="TI4" s="576"/>
      <c r="TJ4" s="576"/>
      <c r="TK4" s="576"/>
      <c r="TL4" s="576"/>
      <c r="TM4" s="576"/>
      <c r="TN4" s="576"/>
      <c r="TO4" s="576"/>
      <c r="TP4" s="576"/>
      <c r="TQ4" s="576"/>
      <c r="TR4" s="576"/>
      <c r="TS4" s="576"/>
      <c r="TT4" s="576"/>
      <c r="TU4" s="576"/>
      <c r="TV4" s="576"/>
      <c r="TW4" s="576"/>
      <c r="TX4" s="576"/>
      <c r="TY4" s="576"/>
      <c r="TZ4" s="576"/>
      <c r="UA4" s="576"/>
      <c r="UB4" s="576"/>
      <c r="UC4" s="576"/>
      <c r="UD4" s="576"/>
      <c r="UE4" s="576"/>
      <c r="UF4" s="576"/>
      <c r="UG4" s="576"/>
      <c r="UH4" s="576"/>
      <c r="UI4" s="576"/>
      <c r="UJ4" s="576"/>
      <c r="UK4" s="576"/>
      <c r="UL4" s="576"/>
      <c r="UM4" s="576"/>
      <c r="UN4" s="576"/>
      <c r="UO4" s="576"/>
      <c r="UP4" s="576"/>
      <c r="UQ4" s="576"/>
      <c r="UR4" s="576"/>
      <c r="US4" s="576"/>
      <c r="UT4" s="576"/>
      <c r="UU4" s="576"/>
      <c r="UV4" s="576"/>
      <c r="UW4" s="576"/>
      <c r="UX4" s="576"/>
      <c r="UY4" s="576"/>
      <c r="UZ4" s="576"/>
      <c r="VA4" s="576"/>
      <c r="VB4" s="576"/>
      <c r="VC4" s="576"/>
      <c r="VD4" s="576"/>
      <c r="VE4" s="576"/>
      <c r="VF4" s="576"/>
      <c r="VG4" s="576"/>
      <c r="VH4" s="576"/>
      <c r="VI4" s="576"/>
      <c r="VJ4" s="576"/>
      <c r="VK4" s="576"/>
      <c r="VL4" s="576"/>
      <c r="VM4" s="576"/>
      <c r="VN4" s="576"/>
      <c r="VO4" s="576"/>
      <c r="VP4" s="576"/>
      <c r="VQ4" s="576"/>
      <c r="VR4" s="576"/>
      <c r="VS4" s="576"/>
      <c r="VT4" s="576"/>
      <c r="VU4" s="576"/>
      <c r="VV4" s="576"/>
      <c r="VW4" s="576"/>
      <c r="VX4" s="576"/>
      <c r="VY4" s="576"/>
      <c r="VZ4" s="576"/>
      <c r="WA4" s="576"/>
      <c r="WB4" s="576"/>
      <c r="WC4" s="576"/>
      <c r="WD4" s="576"/>
      <c r="WE4" s="576"/>
      <c r="WF4" s="576"/>
      <c r="WG4" s="576"/>
      <c r="WH4" s="576"/>
      <c r="WI4" s="576"/>
      <c r="WJ4" s="576"/>
      <c r="WK4" s="576"/>
      <c r="WL4" s="576"/>
      <c r="WM4" s="576"/>
      <c r="WN4" s="576"/>
      <c r="WO4" s="576"/>
      <c r="WP4" s="576"/>
      <c r="WQ4" s="576"/>
      <c r="WR4" s="576"/>
      <c r="WS4" s="576"/>
      <c r="WT4" s="576"/>
      <c r="WU4" s="576"/>
      <c r="WV4" s="576"/>
      <c r="WW4" s="576"/>
      <c r="WX4" s="576"/>
      <c r="WY4" s="576"/>
      <c r="WZ4" s="576"/>
      <c r="XA4" s="576"/>
      <c r="XB4" s="576"/>
      <c r="XC4" s="576"/>
      <c r="XD4" s="576"/>
      <c r="XE4" s="576"/>
      <c r="XF4" s="576"/>
      <c r="XG4" s="576"/>
      <c r="XH4" s="576"/>
      <c r="XI4" s="576"/>
      <c r="XJ4" s="576"/>
      <c r="XK4" s="576"/>
      <c r="XL4" s="576"/>
      <c r="XM4" s="576"/>
      <c r="XN4" s="576"/>
      <c r="XO4" s="576"/>
      <c r="XP4" s="576"/>
      <c r="XQ4" s="576"/>
      <c r="XR4" s="576"/>
      <c r="XS4" s="576"/>
      <c r="XT4" s="576"/>
      <c r="XU4" s="576"/>
      <c r="XV4" s="576"/>
      <c r="XW4" s="576"/>
    </row>
    <row r="5" ht="29.25" customHeight="1">
      <c r="A5" s="581" t="s">
        <v>1050</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3"/>
      <c r="AI5" s="582"/>
      <c r="AJ5" s="581" t="s">
        <v>1051</v>
      </c>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3"/>
      <c r="BR5" s="582"/>
      <c r="BS5" s="581" t="s">
        <v>1052</v>
      </c>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3"/>
      <c r="DA5" s="582"/>
      <c r="DB5" s="581" t="s">
        <v>1053</v>
      </c>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3"/>
      <c r="EJ5" s="582"/>
      <c r="EK5" s="582"/>
      <c r="EL5" s="582"/>
      <c r="EM5" s="581" t="s">
        <v>1054</v>
      </c>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3"/>
      <c r="FU5" s="582"/>
      <c r="FV5" s="582"/>
      <c r="FW5" s="582"/>
      <c r="FX5" s="583" t="s">
        <v>1055</v>
      </c>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0"/>
      <c r="HF5" s="582"/>
      <c r="HG5" s="582"/>
      <c r="HH5" s="582"/>
      <c r="HI5" s="583" t="s">
        <v>1056</v>
      </c>
      <c r="HJ5" s="104"/>
      <c r="HK5" s="104"/>
      <c r="HL5" s="104"/>
      <c r="HM5" s="104"/>
      <c r="HN5" s="104"/>
      <c r="HO5" s="104"/>
      <c r="HP5" s="104"/>
      <c r="HQ5" s="104"/>
      <c r="HR5" s="104"/>
      <c r="HS5" s="104"/>
      <c r="HT5" s="104"/>
      <c r="HU5" s="104"/>
      <c r="HV5" s="104"/>
      <c r="HW5" s="104"/>
      <c r="HX5" s="104"/>
      <c r="HY5" s="104"/>
      <c r="HZ5" s="104"/>
      <c r="IA5" s="104"/>
      <c r="IB5" s="104"/>
      <c r="IC5" s="104"/>
      <c r="ID5" s="104"/>
      <c r="IE5" s="104"/>
      <c r="IF5" s="104"/>
      <c r="IG5" s="104"/>
      <c r="IH5" s="104"/>
      <c r="II5" s="104"/>
      <c r="IJ5" s="104"/>
      <c r="IK5" s="104"/>
      <c r="IL5" s="104"/>
      <c r="IM5" s="104"/>
      <c r="IN5" s="104"/>
      <c r="IO5" s="104"/>
      <c r="IP5" s="100"/>
      <c r="IQ5" s="582"/>
      <c r="IR5" s="582"/>
      <c r="IS5" s="582"/>
      <c r="IT5" s="583" t="s">
        <v>1057</v>
      </c>
      <c r="IU5" s="104"/>
      <c r="IV5" s="104"/>
      <c r="IW5" s="104"/>
      <c r="IX5" s="104"/>
      <c r="IY5" s="104"/>
      <c r="IZ5" s="104"/>
      <c r="JA5" s="104"/>
      <c r="JB5" s="104"/>
      <c r="JC5" s="104"/>
      <c r="JD5" s="104"/>
      <c r="JE5" s="104"/>
      <c r="JF5" s="104"/>
      <c r="JG5" s="104"/>
      <c r="JH5" s="104"/>
      <c r="JI5" s="104"/>
      <c r="JJ5" s="104"/>
      <c r="JK5" s="104"/>
      <c r="JL5" s="104"/>
      <c r="JM5" s="104"/>
      <c r="JN5" s="104"/>
      <c r="JO5" s="104"/>
      <c r="JP5" s="104"/>
      <c r="JQ5" s="104"/>
      <c r="JR5" s="104"/>
      <c r="JS5" s="104"/>
      <c r="JT5" s="104"/>
      <c r="JU5" s="104"/>
      <c r="JV5" s="104"/>
      <c r="JW5" s="104"/>
      <c r="JX5" s="104"/>
      <c r="JY5" s="104"/>
      <c r="JZ5" s="104"/>
      <c r="KA5" s="100"/>
      <c r="KB5" s="582"/>
      <c r="KC5" s="582"/>
      <c r="KD5" s="582"/>
      <c r="KE5" s="583" t="s">
        <v>1058</v>
      </c>
      <c r="KF5" s="104"/>
      <c r="KG5" s="104"/>
      <c r="KH5" s="104"/>
      <c r="KI5" s="104"/>
      <c r="KJ5" s="104"/>
      <c r="KK5" s="104"/>
      <c r="KL5" s="104"/>
      <c r="KM5" s="104"/>
      <c r="KN5" s="104"/>
      <c r="KO5" s="104"/>
      <c r="KP5" s="104"/>
      <c r="KQ5" s="104"/>
      <c r="KR5" s="104"/>
      <c r="KS5" s="104"/>
      <c r="KT5" s="104"/>
      <c r="KU5" s="104"/>
      <c r="KV5" s="104"/>
      <c r="KW5" s="104"/>
      <c r="KX5" s="104"/>
      <c r="KY5" s="104"/>
      <c r="KZ5" s="104"/>
      <c r="LA5" s="104"/>
      <c r="LB5" s="104"/>
      <c r="LC5" s="104"/>
      <c r="LD5" s="104"/>
      <c r="LE5" s="104"/>
      <c r="LF5" s="104"/>
      <c r="LG5" s="104"/>
      <c r="LH5" s="104"/>
      <c r="LI5" s="104"/>
      <c r="LJ5" s="104"/>
      <c r="LK5" s="104"/>
      <c r="LL5" s="100"/>
      <c r="LM5" s="582"/>
      <c r="LN5" s="582"/>
      <c r="LO5" s="582"/>
      <c r="LP5" s="583" t="s">
        <v>1059</v>
      </c>
      <c r="LQ5" s="104"/>
      <c r="LR5" s="104"/>
      <c r="LS5" s="104"/>
      <c r="LT5" s="104"/>
      <c r="LU5" s="104"/>
      <c r="LV5" s="104"/>
      <c r="LW5" s="104"/>
      <c r="LX5" s="104"/>
      <c r="LY5" s="104"/>
      <c r="LZ5" s="104"/>
      <c r="MA5" s="104"/>
      <c r="MB5" s="104"/>
      <c r="MC5" s="104"/>
      <c r="MD5" s="104"/>
      <c r="ME5" s="104"/>
      <c r="MF5" s="104"/>
      <c r="MG5" s="104"/>
      <c r="MH5" s="104"/>
      <c r="MI5" s="104"/>
      <c r="MJ5" s="104"/>
      <c r="MK5" s="104"/>
      <c r="ML5" s="104"/>
      <c r="MM5" s="104"/>
      <c r="MN5" s="104"/>
      <c r="MO5" s="104"/>
      <c r="MP5" s="104"/>
      <c r="MQ5" s="104"/>
      <c r="MR5" s="104"/>
      <c r="MS5" s="104"/>
      <c r="MT5" s="104"/>
      <c r="MU5" s="104"/>
      <c r="MV5" s="104"/>
      <c r="MW5" s="100"/>
      <c r="MX5" s="582"/>
      <c r="MY5" s="582"/>
      <c r="MZ5" s="582"/>
      <c r="NA5" s="583" t="s">
        <v>1060</v>
      </c>
      <c r="NB5" s="104"/>
      <c r="NC5" s="104"/>
      <c r="ND5" s="104"/>
      <c r="NE5" s="104"/>
      <c r="NF5" s="104"/>
      <c r="NG5" s="104"/>
      <c r="NH5" s="104"/>
      <c r="NI5" s="104"/>
      <c r="NJ5" s="104"/>
      <c r="NK5" s="104"/>
      <c r="NL5" s="104"/>
      <c r="NM5" s="104"/>
      <c r="NN5" s="104"/>
      <c r="NO5" s="104"/>
      <c r="NP5" s="104"/>
      <c r="NQ5" s="104"/>
      <c r="NR5" s="104"/>
      <c r="NS5" s="104"/>
      <c r="NT5" s="104"/>
      <c r="NU5" s="104"/>
      <c r="NV5" s="104"/>
      <c r="NW5" s="104"/>
      <c r="NX5" s="104"/>
      <c r="NY5" s="104"/>
      <c r="NZ5" s="104"/>
      <c r="OA5" s="104"/>
      <c r="OB5" s="104"/>
      <c r="OC5" s="104"/>
      <c r="OD5" s="104"/>
      <c r="OE5" s="104"/>
      <c r="OF5" s="104"/>
      <c r="OG5" s="104"/>
      <c r="OH5" s="100"/>
      <c r="OI5" s="582"/>
      <c r="OJ5" s="582"/>
      <c r="OK5" s="582"/>
      <c r="OL5" s="583" t="s">
        <v>1061</v>
      </c>
      <c r="OM5" s="104"/>
      <c r="ON5" s="104"/>
      <c r="OO5" s="104"/>
      <c r="OP5" s="104"/>
      <c r="OQ5" s="104"/>
      <c r="OR5" s="104"/>
      <c r="OS5" s="104"/>
      <c r="OT5" s="104"/>
      <c r="OU5" s="104"/>
      <c r="OV5" s="104"/>
      <c r="OW5" s="104"/>
      <c r="OX5" s="104"/>
      <c r="OY5" s="104"/>
      <c r="OZ5" s="104"/>
      <c r="PA5" s="104"/>
      <c r="PB5" s="104"/>
      <c r="PC5" s="104"/>
      <c r="PD5" s="104"/>
      <c r="PE5" s="104"/>
      <c r="PF5" s="104"/>
      <c r="PG5" s="104"/>
      <c r="PH5" s="104"/>
      <c r="PI5" s="104"/>
      <c r="PJ5" s="104"/>
      <c r="PK5" s="104"/>
      <c r="PL5" s="104"/>
      <c r="PM5" s="104"/>
      <c r="PN5" s="104"/>
      <c r="PO5" s="104"/>
      <c r="PP5" s="104"/>
      <c r="PQ5" s="104"/>
      <c r="PR5" s="104"/>
      <c r="PS5" s="100"/>
      <c r="PT5" s="582"/>
      <c r="PU5" s="582"/>
      <c r="PV5" s="582"/>
      <c r="PW5" s="583" t="s">
        <v>1062</v>
      </c>
      <c r="PX5" s="104"/>
      <c r="PY5" s="104"/>
      <c r="PZ5" s="104"/>
      <c r="QA5" s="104"/>
      <c r="QB5" s="104"/>
      <c r="QC5" s="104"/>
      <c r="QD5" s="104"/>
      <c r="QE5" s="104"/>
      <c r="QF5" s="104"/>
      <c r="QG5" s="104"/>
      <c r="QH5" s="104"/>
      <c r="QI5" s="104"/>
      <c r="QJ5" s="104"/>
      <c r="QK5" s="104"/>
      <c r="QL5" s="104"/>
      <c r="QM5" s="104"/>
      <c r="QN5" s="104"/>
      <c r="QO5" s="104"/>
      <c r="QP5" s="104"/>
      <c r="QQ5" s="104"/>
      <c r="QR5" s="104"/>
      <c r="QS5" s="104"/>
      <c r="QT5" s="104"/>
      <c r="QU5" s="104"/>
      <c r="QV5" s="104"/>
      <c r="QW5" s="104"/>
      <c r="QX5" s="104"/>
      <c r="QY5" s="104"/>
      <c r="QZ5" s="104"/>
      <c r="RA5" s="104"/>
      <c r="RB5" s="104"/>
      <c r="RC5" s="104"/>
      <c r="RD5" s="100"/>
      <c r="RE5" s="582"/>
      <c r="RF5" s="582"/>
      <c r="RG5" s="582"/>
      <c r="RH5" s="584"/>
      <c r="SP5" s="582"/>
      <c r="SQ5" s="582"/>
      <c r="SR5" s="582"/>
      <c r="SS5" s="582"/>
      <c r="ST5" s="582"/>
      <c r="SU5" s="582"/>
      <c r="SV5" s="582"/>
      <c r="SW5" s="582"/>
      <c r="SX5" s="582"/>
      <c r="SY5" s="582"/>
      <c r="SZ5" s="582"/>
      <c r="TA5" s="582"/>
      <c r="TB5" s="582"/>
      <c r="TC5" s="582"/>
      <c r="TD5" s="582"/>
      <c r="TE5" s="582"/>
      <c r="TF5" s="582"/>
      <c r="TG5" s="582"/>
      <c r="TH5" s="582"/>
      <c r="TI5" s="582"/>
      <c r="TJ5" s="582"/>
      <c r="TK5" s="582"/>
      <c r="TL5" s="582"/>
      <c r="TM5" s="582"/>
      <c r="TN5" s="582"/>
      <c r="TO5" s="582"/>
      <c r="TP5" s="582"/>
      <c r="TQ5" s="582"/>
      <c r="TR5" s="582"/>
      <c r="TS5" s="582"/>
      <c r="TT5" s="582"/>
      <c r="TU5" s="582"/>
      <c r="TV5" s="582"/>
      <c r="TW5" s="582"/>
      <c r="TX5" s="582"/>
      <c r="TY5" s="582"/>
      <c r="TZ5" s="582"/>
      <c r="UA5" s="582"/>
      <c r="UB5" s="582"/>
      <c r="UC5" s="582"/>
      <c r="UD5" s="582"/>
      <c r="UE5" s="582"/>
      <c r="UF5" s="582"/>
      <c r="UG5" s="582"/>
      <c r="UH5" s="582"/>
      <c r="UI5" s="582"/>
      <c r="UJ5" s="582"/>
      <c r="UK5" s="582"/>
      <c r="UL5" s="582"/>
      <c r="UM5" s="582"/>
      <c r="UN5" s="582"/>
      <c r="UO5" s="582"/>
      <c r="UP5" s="582"/>
      <c r="UQ5" s="582"/>
      <c r="UR5" s="582"/>
      <c r="US5" s="582"/>
      <c r="UT5" s="582"/>
      <c r="UU5" s="582"/>
      <c r="UV5" s="582"/>
      <c r="UW5" s="582"/>
      <c r="UX5" s="582"/>
      <c r="UY5" s="582"/>
      <c r="UZ5" s="582"/>
      <c r="VA5" s="582"/>
      <c r="VB5" s="582"/>
      <c r="VC5" s="582"/>
      <c r="VD5" s="582"/>
      <c r="VE5" s="582"/>
      <c r="VF5" s="582"/>
      <c r="VG5" s="582"/>
      <c r="VH5" s="582"/>
      <c r="VI5" s="582"/>
      <c r="VJ5" s="582"/>
      <c r="VK5" s="582"/>
      <c r="VL5" s="582"/>
      <c r="VM5" s="582"/>
      <c r="VN5" s="582"/>
      <c r="VO5" s="582"/>
      <c r="VP5" s="582"/>
      <c r="VQ5" s="582"/>
      <c r="VR5" s="582"/>
      <c r="VS5" s="582"/>
      <c r="VT5" s="582"/>
      <c r="VU5" s="582"/>
      <c r="VV5" s="582"/>
      <c r="VW5" s="582"/>
      <c r="VX5" s="582"/>
      <c r="VY5" s="582"/>
      <c r="VZ5" s="582"/>
      <c r="WA5" s="582"/>
      <c r="WB5" s="582"/>
      <c r="WC5" s="582"/>
      <c r="WD5" s="582"/>
      <c r="WE5" s="582"/>
      <c r="WF5" s="582"/>
      <c r="WG5" s="582"/>
      <c r="WH5" s="582"/>
      <c r="WI5" s="582"/>
      <c r="WJ5" s="582"/>
      <c r="WK5" s="582"/>
      <c r="WL5" s="582"/>
      <c r="WM5" s="582"/>
      <c r="WN5" s="582"/>
      <c r="WO5" s="582"/>
      <c r="WP5" s="582"/>
      <c r="WQ5" s="582"/>
      <c r="WR5" s="582"/>
      <c r="WS5" s="582"/>
      <c r="WT5" s="582"/>
      <c r="WU5" s="582"/>
      <c r="WV5" s="582"/>
      <c r="WW5" s="582"/>
      <c r="WX5" s="582"/>
      <c r="WY5" s="582"/>
      <c r="WZ5" s="582"/>
      <c r="XA5" s="582"/>
      <c r="XB5" s="582"/>
      <c r="XC5" s="582"/>
      <c r="XD5" s="582"/>
      <c r="XE5" s="582"/>
      <c r="XF5" s="582"/>
      <c r="XG5" s="582"/>
      <c r="XH5" s="582"/>
      <c r="XI5" s="582"/>
      <c r="XJ5" s="582"/>
      <c r="XK5" s="582"/>
      <c r="XL5" s="582"/>
      <c r="XM5" s="582"/>
      <c r="XN5" s="582"/>
      <c r="XO5" s="582"/>
      <c r="XP5" s="582"/>
      <c r="XQ5" s="582"/>
      <c r="XR5" s="582"/>
      <c r="XS5" s="582"/>
      <c r="XT5" s="582"/>
      <c r="XU5" s="582"/>
      <c r="XV5" s="582"/>
      <c r="XW5" s="582"/>
    </row>
    <row r="6">
      <c r="A6" s="585" t="s">
        <v>1063</v>
      </c>
      <c r="B6" s="2"/>
      <c r="C6" s="2"/>
      <c r="D6" s="2"/>
      <c r="E6" s="2"/>
      <c r="F6" s="2"/>
      <c r="G6" s="2"/>
      <c r="H6" s="2"/>
      <c r="I6" s="3"/>
      <c r="J6" s="585" t="s">
        <v>1064</v>
      </c>
      <c r="K6" s="2"/>
      <c r="L6" s="2"/>
      <c r="M6" s="2"/>
      <c r="N6" s="2"/>
      <c r="O6" s="2"/>
      <c r="P6" s="2"/>
      <c r="Q6" s="3"/>
      <c r="R6" s="585" t="s">
        <v>1065</v>
      </c>
      <c r="S6" s="2"/>
      <c r="T6" s="2"/>
      <c r="U6" s="2"/>
      <c r="V6" s="2"/>
      <c r="W6" s="2"/>
      <c r="X6" s="3"/>
      <c r="Y6" s="585" t="s">
        <v>1066</v>
      </c>
      <c r="Z6" s="2"/>
      <c r="AA6" s="2"/>
      <c r="AB6" s="2"/>
      <c r="AC6" s="2"/>
      <c r="AD6" s="3"/>
      <c r="AE6" s="585" t="s">
        <v>1067</v>
      </c>
      <c r="AF6" s="2"/>
      <c r="AG6" s="2"/>
      <c r="AH6" s="3"/>
      <c r="AI6" s="586"/>
      <c r="AJ6" s="585" t="s">
        <v>1063</v>
      </c>
      <c r="AK6" s="2"/>
      <c r="AL6" s="2"/>
      <c r="AM6" s="2"/>
      <c r="AN6" s="2"/>
      <c r="AO6" s="2"/>
      <c r="AP6" s="2"/>
      <c r="AQ6" s="2"/>
      <c r="AR6" s="3"/>
      <c r="AS6" s="585" t="s">
        <v>1064</v>
      </c>
      <c r="AT6" s="2"/>
      <c r="AU6" s="2"/>
      <c r="AV6" s="2"/>
      <c r="AW6" s="2"/>
      <c r="AX6" s="2"/>
      <c r="AY6" s="2"/>
      <c r="AZ6" s="3"/>
      <c r="BA6" s="585" t="s">
        <v>1065</v>
      </c>
      <c r="BB6" s="2"/>
      <c r="BC6" s="2"/>
      <c r="BD6" s="2"/>
      <c r="BE6" s="2"/>
      <c r="BF6" s="2"/>
      <c r="BG6" s="3"/>
      <c r="BH6" s="585" t="s">
        <v>1066</v>
      </c>
      <c r="BI6" s="2"/>
      <c r="BJ6" s="2"/>
      <c r="BK6" s="2"/>
      <c r="BL6" s="2"/>
      <c r="BM6" s="3"/>
      <c r="BN6" s="585" t="s">
        <v>1067</v>
      </c>
      <c r="BO6" s="2"/>
      <c r="BP6" s="2"/>
      <c r="BQ6" s="3"/>
      <c r="BR6" s="586"/>
      <c r="BS6" s="585" t="s">
        <v>1063</v>
      </c>
      <c r="BT6" s="2"/>
      <c r="BU6" s="2"/>
      <c r="BV6" s="2"/>
      <c r="BW6" s="2"/>
      <c r="BX6" s="2"/>
      <c r="BY6" s="2"/>
      <c r="BZ6" s="2"/>
      <c r="CA6" s="3"/>
      <c r="CB6" s="585" t="s">
        <v>1064</v>
      </c>
      <c r="CC6" s="2"/>
      <c r="CD6" s="2"/>
      <c r="CE6" s="2"/>
      <c r="CF6" s="2"/>
      <c r="CG6" s="2"/>
      <c r="CH6" s="2"/>
      <c r="CI6" s="3"/>
      <c r="CJ6" s="585" t="s">
        <v>1065</v>
      </c>
      <c r="CK6" s="2"/>
      <c r="CL6" s="2"/>
      <c r="CM6" s="2"/>
      <c r="CN6" s="2"/>
      <c r="CO6" s="2"/>
      <c r="CP6" s="3"/>
      <c r="CQ6" s="585" t="s">
        <v>1066</v>
      </c>
      <c r="CR6" s="2"/>
      <c r="CS6" s="2"/>
      <c r="CT6" s="2"/>
      <c r="CU6" s="2"/>
      <c r="CV6" s="3"/>
      <c r="CW6" s="585" t="s">
        <v>1067</v>
      </c>
      <c r="CX6" s="2"/>
      <c r="CY6" s="2"/>
      <c r="CZ6" s="3"/>
      <c r="DA6" s="586"/>
      <c r="DB6" s="585" t="s">
        <v>1063</v>
      </c>
      <c r="DC6" s="2"/>
      <c r="DD6" s="2"/>
      <c r="DE6" s="2"/>
      <c r="DF6" s="2"/>
      <c r="DG6" s="2"/>
      <c r="DH6" s="2"/>
      <c r="DI6" s="2"/>
      <c r="DJ6" s="3"/>
      <c r="DK6" s="585" t="s">
        <v>1064</v>
      </c>
      <c r="DL6" s="2"/>
      <c r="DM6" s="2"/>
      <c r="DN6" s="2"/>
      <c r="DO6" s="2"/>
      <c r="DP6" s="2"/>
      <c r="DQ6" s="2"/>
      <c r="DR6" s="3"/>
      <c r="DS6" s="585" t="s">
        <v>1065</v>
      </c>
      <c r="DT6" s="2"/>
      <c r="DU6" s="2"/>
      <c r="DV6" s="2"/>
      <c r="DW6" s="2"/>
      <c r="DX6" s="2"/>
      <c r="DY6" s="3"/>
      <c r="DZ6" s="585" t="s">
        <v>1066</v>
      </c>
      <c r="EA6" s="2"/>
      <c r="EB6" s="2"/>
      <c r="EC6" s="2"/>
      <c r="ED6" s="2"/>
      <c r="EE6" s="3"/>
      <c r="EF6" s="585" t="s">
        <v>1067</v>
      </c>
      <c r="EG6" s="2"/>
      <c r="EH6" s="2"/>
      <c r="EI6" s="3"/>
      <c r="EJ6" s="586"/>
      <c r="EK6" s="586"/>
      <c r="EL6" s="586"/>
      <c r="EM6" s="585" t="s">
        <v>1063</v>
      </c>
      <c r="EN6" s="2"/>
      <c r="EO6" s="2"/>
      <c r="EP6" s="2"/>
      <c r="EQ6" s="2"/>
      <c r="ER6" s="2"/>
      <c r="ES6" s="2"/>
      <c r="ET6" s="2"/>
      <c r="EU6" s="3"/>
      <c r="EV6" s="585" t="s">
        <v>1064</v>
      </c>
      <c r="EW6" s="2"/>
      <c r="EX6" s="2"/>
      <c r="EY6" s="2"/>
      <c r="EZ6" s="2"/>
      <c r="FA6" s="2"/>
      <c r="FB6" s="2"/>
      <c r="FC6" s="3"/>
      <c r="FD6" s="585" t="s">
        <v>1065</v>
      </c>
      <c r="FE6" s="2"/>
      <c r="FF6" s="2"/>
      <c r="FG6" s="2"/>
      <c r="FH6" s="2"/>
      <c r="FI6" s="2"/>
      <c r="FJ6" s="3"/>
      <c r="FK6" s="585" t="s">
        <v>1066</v>
      </c>
      <c r="FL6" s="2"/>
      <c r="FM6" s="2"/>
      <c r="FN6" s="2"/>
      <c r="FO6" s="2"/>
      <c r="FP6" s="3"/>
      <c r="FQ6" s="585" t="s">
        <v>1067</v>
      </c>
      <c r="FR6" s="2"/>
      <c r="FS6" s="2"/>
      <c r="FT6" s="3"/>
      <c r="FU6" s="586"/>
      <c r="FV6" s="586"/>
      <c r="FW6" s="586"/>
      <c r="FX6" s="587" t="s">
        <v>1063</v>
      </c>
      <c r="FY6" s="104"/>
      <c r="FZ6" s="104"/>
      <c r="GA6" s="104"/>
      <c r="GB6" s="104"/>
      <c r="GC6" s="104"/>
      <c r="GD6" s="104"/>
      <c r="GE6" s="104"/>
      <c r="GF6" s="100"/>
      <c r="GG6" s="588" t="s">
        <v>1064</v>
      </c>
      <c r="GH6" s="104"/>
      <c r="GI6" s="104"/>
      <c r="GJ6" s="104"/>
      <c r="GK6" s="104"/>
      <c r="GL6" s="104"/>
      <c r="GM6" s="104"/>
      <c r="GN6" s="100"/>
      <c r="GO6" s="588" t="s">
        <v>1065</v>
      </c>
      <c r="GP6" s="104"/>
      <c r="GQ6" s="104"/>
      <c r="GR6" s="104"/>
      <c r="GS6" s="104"/>
      <c r="GT6" s="104"/>
      <c r="GU6" s="100"/>
      <c r="GV6" s="588" t="s">
        <v>1066</v>
      </c>
      <c r="GW6" s="104"/>
      <c r="GX6" s="104"/>
      <c r="GY6" s="104"/>
      <c r="GZ6" s="104"/>
      <c r="HA6" s="100"/>
      <c r="HB6" s="588" t="s">
        <v>1067</v>
      </c>
      <c r="HC6" s="104"/>
      <c r="HD6" s="104"/>
      <c r="HE6" s="100"/>
      <c r="HF6" s="586"/>
      <c r="HG6" s="586"/>
      <c r="HH6" s="586"/>
      <c r="HI6" s="587" t="s">
        <v>1063</v>
      </c>
      <c r="HJ6" s="104"/>
      <c r="HK6" s="104"/>
      <c r="HL6" s="104"/>
      <c r="HM6" s="104"/>
      <c r="HN6" s="104"/>
      <c r="HO6" s="104"/>
      <c r="HP6" s="104"/>
      <c r="HQ6" s="100"/>
      <c r="HR6" s="588" t="s">
        <v>1064</v>
      </c>
      <c r="HS6" s="104"/>
      <c r="HT6" s="104"/>
      <c r="HU6" s="104"/>
      <c r="HV6" s="104"/>
      <c r="HW6" s="104"/>
      <c r="HX6" s="104"/>
      <c r="HY6" s="100"/>
      <c r="HZ6" s="588" t="s">
        <v>1065</v>
      </c>
      <c r="IA6" s="104"/>
      <c r="IB6" s="104"/>
      <c r="IC6" s="104"/>
      <c r="ID6" s="104"/>
      <c r="IE6" s="104"/>
      <c r="IF6" s="100"/>
      <c r="IG6" s="588" t="s">
        <v>1066</v>
      </c>
      <c r="IH6" s="104"/>
      <c r="II6" s="104"/>
      <c r="IJ6" s="104"/>
      <c r="IK6" s="104"/>
      <c r="IL6" s="100"/>
      <c r="IM6" s="588" t="s">
        <v>1067</v>
      </c>
      <c r="IN6" s="104"/>
      <c r="IO6" s="104"/>
      <c r="IP6" s="100"/>
      <c r="IQ6" s="586"/>
      <c r="IR6" s="586"/>
      <c r="IS6" s="586"/>
      <c r="IT6" s="587" t="s">
        <v>1063</v>
      </c>
      <c r="IU6" s="104"/>
      <c r="IV6" s="104"/>
      <c r="IW6" s="104"/>
      <c r="IX6" s="104"/>
      <c r="IY6" s="104"/>
      <c r="IZ6" s="104"/>
      <c r="JA6" s="104"/>
      <c r="JB6" s="100"/>
      <c r="JC6" s="588" t="s">
        <v>1064</v>
      </c>
      <c r="JD6" s="104"/>
      <c r="JE6" s="104"/>
      <c r="JF6" s="104"/>
      <c r="JG6" s="104"/>
      <c r="JH6" s="104"/>
      <c r="JI6" s="104"/>
      <c r="JJ6" s="100"/>
      <c r="JK6" s="588" t="s">
        <v>1065</v>
      </c>
      <c r="JL6" s="104"/>
      <c r="JM6" s="104"/>
      <c r="JN6" s="104"/>
      <c r="JO6" s="104"/>
      <c r="JP6" s="104"/>
      <c r="JQ6" s="100"/>
      <c r="JR6" s="588" t="s">
        <v>1066</v>
      </c>
      <c r="JS6" s="104"/>
      <c r="JT6" s="104"/>
      <c r="JU6" s="104"/>
      <c r="JV6" s="104"/>
      <c r="JW6" s="100"/>
      <c r="JX6" s="588" t="s">
        <v>1067</v>
      </c>
      <c r="JY6" s="104"/>
      <c r="JZ6" s="104"/>
      <c r="KA6" s="100"/>
      <c r="KB6" s="586"/>
      <c r="KC6" s="586"/>
      <c r="KD6" s="586"/>
      <c r="KE6" s="587" t="s">
        <v>1063</v>
      </c>
      <c r="KF6" s="104"/>
      <c r="KG6" s="104"/>
      <c r="KH6" s="104"/>
      <c r="KI6" s="104"/>
      <c r="KJ6" s="104"/>
      <c r="KK6" s="104"/>
      <c r="KL6" s="104"/>
      <c r="KM6" s="100"/>
      <c r="KN6" s="588" t="s">
        <v>1064</v>
      </c>
      <c r="KO6" s="104"/>
      <c r="KP6" s="104"/>
      <c r="KQ6" s="104"/>
      <c r="KR6" s="104"/>
      <c r="KS6" s="104"/>
      <c r="KT6" s="104"/>
      <c r="KU6" s="100"/>
      <c r="KV6" s="588" t="s">
        <v>1065</v>
      </c>
      <c r="KW6" s="104"/>
      <c r="KX6" s="104"/>
      <c r="KY6" s="104"/>
      <c r="KZ6" s="104"/>
      <c r="LA6" s="104"/>
      <c r="LB6" s="100"/>
      <c r="LC6" s="588" t="s">
        <v>1066</v>
      </c>
      <c r="LD6" s="104"/>
      <c r="LE6" s="104"/>
      <c r="LF6" s="104"/>
      <c r="LG6" s="104"/>
      <c r="LH6" s="100"/>
      <c r="LI6" s="588" t="s">
        <v>1067</v>
      </c>
      <c r="LJ6" s="104"/>
      <c r="LK6" s="104"/>
      <c r="LL6" s="100"/>
      <c r="LM6" s="586"/>
      <c r="LN6" s="586"/>
      <c r="LO6" s="586"/>
      <c r="LP6" s="587" t="s">
        <v>1063</v>
      </c>
      <c r="LQ6" s="104"/>
      <c r="LR6" s="104"/>
      <c r="LS6" s="104"/>
      <c r="LT6" s="104"/>
      <c r="LU6" s="104"/>
      <c r="LV6" s="104"/>
      <c r="LW6" s="104"/>
      <c r="LX6" s="100"/>
      <c r="LY6" s="588" t="s">
        <v>1064</v>
      </c>
      <c r="LZ6" s="104"/>
      <c r="MA6" s="104"/>
      <c r="MB6" s="104"/>
      <c r="MC6" s="104"/>
      <c r="MD6" s="104"/>
      <c r="ME6" s="104"/>
      <c r="MF6" s="100"/>
      <c r="MG6" s="588" t="s">
        <v>1065</v>
      </c>
      <c r="MH6" s="104"/>
      <c r="MI6" s="104"/>
      <c r="MJ6" s="104"/>
      <c r="MK6" s="104"/>
      <c r="ML6" s="104"/>
      <c r="MM6" s="100"/>
      <c r="MN6" s="588" t="s">
        <v>1066</v>
      </c>
      <c r="MO6" s="104"/>
      <c r="MP6" s="104"/>
      <c r="MQ6" s="104"/>
      <c r="MR6" s="104"/>
      <c r="MS6" s="100"/>
      <c r="MT6" s="588" t="s">
        <v>1067</v>
      </c>
      <c r="MU6" s="104"/>
      <c r="MV6" s="104"/>
      <c r="MW6" s="100"/>
      <c r="MX6" s="586"/>
      <c r="MY6" s="586"/>
      <c r="MZ6" s="586"/>
      <c r="NA6" s="587" t="s">
        <v>1063</v>
      </c>
      <c r="NB6" s="104"/>
      <c r="NC6" s="104"/>
      <c r="ND6" s="104"/>
      <c r="NE6" s="104"/>
      <c r="NF6" s="104"/>
      <c r="NG6" s="104"/>
      <c r="NH6" s="104"/>
      <c r="NI6" s="100"/>
      <c r="NJ6" s="588" t="s">
        <v>1064</v>
      </c>
      <c r="NK6" s="104"/>
      <c r="NL6" s="104"/>
      <c r="NM6" s="104"/>
      <c r="NN6" s="104"/>
      <c r="NO6" s="104"/>
      <c r="NP6" s="104"/>
      <c r="NQ6" s="100"/>
      <c r="NR6" s="588" t="s">
        <v>1065</v>
      </c>
      <c r="NS6" s="104"/>
      <c r="NT6" s="104"/>
      <c r="NU6" s="104"/>
      <c r="NV6" s="104"/>
      <c r="NW6" s="104"/>
      <c r="NX6" s="100"/>
      <c r="NY6" s="588" t="s">
        <v>1066</v>
      </c>
      <c r="NZ6" s="104"/>
      <c r="OA6" s="104"/>
      <c r="OB6" s="104"/>
      <c r="OC6" s="104"/>
      <c r="OD6" s="100"/>
      <c r="OE6" s="588" t="s">
        <v>1067</v>
      </c>
      <c r="OF6" s="104"/>
      <c r="OG6" s="104"/>
      <c r="OH6" s="100"/>
      <c r="OI6" s="586"/>
      <c r="OJ6" s="586"/>
      <c r="OK6" s="586"/>
      <c r="OL6" s="587" t="s">
        <v>1063</v>
      </c>
      <c r="OM6" s="104"/>
      <c r="ON6" s="104"/>
      <c r="OO6" s="104"/>
      <c r="OP6" s="104"/>
      <c r="OQ6" s="104"/>
      <c r="OR6" s="104"/>
      <c r="OS6" s="104"/>
      <c r="OT6" s="100"/>
      <c r="OU6" s="588" t="s">
        <v>1064</v>
      </c>
      <c r="OV6" s="104"/>
      <c r="OW6" s="104"/>
      <c r="OX6" s="104"/>
      <c r="OY6" s="104"/>
      <c r="OZ6" s="104"/>
      <c r="PA6" s="104"/>
      <c r="PB6" s="100"/>
      <c r="PC6" s="588" t="s">
        <v>1065</v>
      </c>
      <c r="PD6" s="104"/>
      <c r="PE6" s="104"/>
      <c r="PF6" s="104"/>
      <c r="PG6" s="104"/>
      <c r="PH6" s="104"/>
      <c r="PI6" s="100"/>
      <c r="PJ6" s="588" t="s">
        <v>1066</v>
      </c>
      <c r="PK6" s="104"/>
      <c r="PL6" s="104"/>
      <c r="PM6" s="104"/>
      <c r="PN6" s="104"/>
      <c r="PO6" s="100"/>
      <c r="PP6" s="588" t="s">
        <v>1067</v>
      </c>
      <c r="PQ6" s="104"/>
      <c r="PR6" s="104"/>
      <c r="PS6" s="100"/>
      <c r="PT6" s="586"/>
      <c r="PU6" s="586"/>
      <c r="PV6" s="586"/>
      <c r="PW6" s="587" t="s">
        <v>1063</v>
      </c>
      <c r="PX6" s="104"/>
      <c r="PY6" s="104"/>
      <c r="PZ6" s="104"/>
      <c r="QA6" s="104"/>
      <c r="QB6" s="104"/>
      <c r="QC6" s="104"/>
      <c r="QD6" s="104"/>
      <c r="QE6" s="100"/>
      <c r="QF6" s="588" t="s">
        <v>1064</v>
      </c>
      <c r="QG6" s="104"/>
      <c r="QH6" s="104"/>
      <c r="QI6" s="104"/>
      <c r="QJ6" s="104"/>
      <c r="QK6" s="104"/>
      <c r="QL6" s="104"/>
      <c r="QM6" s="100"/>
      <c r="QN6" s="588" t="s">
        <v>1065</v>
      </c>
      <c r="QO6" s="104"/>
      <c r="QP6" s="104"/>
      <c r="QQ6" s="104"/>
      <c r="QR6" s="104"/>
      <c r="QS6" s="104"/>
      <c r="QT6" s="100"/>
      <c r="QU6" s="588" t="s">
        <v>1066</v>
      </c>
      <c r="QV6" s="104"/>
      <c r="QW6" s="104"/>
      <c r="QX6" s="104"/>
      <c r="QY6" s="104"/>
      <c r="QZ6" s="100"/>
      <c r="RA6" s="588" t="s">
        <v>1067</v>
      </c>
      <c r="RB6" s="104"/>
      <c r="RC6" s="104"/>
      <c r="RD6" s="100"/>
      <c r="RE6" s="586"/>
      <c r="RF6" s="586"/>
      <c r="RG6" s="586"/>
      <c r="RH6" s="589"/>
      <c r="SP6" s="586"/>
      <c r="SQ6" s="586"/>
      <c r="SR6" s="586"/>
      <c r="SS6" s="586"/>
      <c r="ST6" s="586"/>
      <c r="SU6" s="586"/>
      <c r="SV6" s="586"/>
      <c r="SW6" s="586"/>
      <c r="SX6" s="586"/>
      <c r="SY6" s="586"/>
      <c r="SZ6" s="586"/>
      <c r="TA6" s="586"/>
      <c r="TB6" s="586"/>
      <c r="TC6" s="586"/>
      <c r="TD6" s="586"/>
      <c r="TE6" s="586"/>
      <c r="TF6" s="586"/>
      <c r="TG6" s="586"/>
      <c r="TH6" s="586"/>
      <c r="TI6" s="586"/>
      <c r="TJ6" s="586"/>
      <c r="TK6" s="586"/>
      <c r="TL6" s="586"/>
      <c r="TM6" s="586"/>
      <c r="TN6" s="586"/>
      <c r="TO6" s="586"/>
      <c r="TP6" s="586"/>
      <c r="TQ6" s="586"/>
      <c r="TR6" s="586"/>
      <c r="TS6" s="586"/>
      <c r="TT6" s="586"/>
      <c r="TU6" s="586"/>
      <c r="TV6" s="586"/>
      <c r="TW6" s="586"/>
      <c r="TX6" s="586"/>
      <c r="TY6" s="586"/>
      <c r="TZ6" s="586"/>
      <c r="UA6" s="586"/>
      <c r="UB6" s="586"/>
      <c r="UC6" s="586"/>
      <c r="UD6" s="586"/>
      <c r="UE6" s="586"/>
      <c r="UF6" s="586"/>
      <c r="UG6" s="586"/>
      <c r="UH6" s="586"/>
      <c r="UI6" s="586"/>
      <c r="UJ6" s="586"/>
      <c r="UK6" s="586"/>
      <c r="UL6" s="586"/>
      <c r="UM6" s="586"/>
      <c r="UN6" s="586"/>
      <c r="UO6" s="586"/>
      <c r="UP6" s="586"/>
      <c r="UQ6" s="586"/>
      <c r="UR6" s="586"/>
      <c r="US6" s="586"/>
      <c r="UT6" s="586"/>
      <c r="UU6" s="586"/>
      <c r="UV6" s="586"/>
      <c r="UW6" s="586"/>
      <c r="UX6" s="586"/>
      <c r="UY6" s="586"/>
      <c r="UZ6" s="586"/>
      <c r="VA6" s="586"/>
      <c r="VB6" s="586"/>
      <c r="VC6" s="586"/>
      <c r="VD6" s="586"/>
      <c r="VE6" s="586"/>
      <c r="VF6" s="586"/>
      <c r="VG6" s="586"/>
      <c r="VH6" s="586"/>
      <c r="VI6" s="586"/>
      <c r="VJ6" s="586"/>
      <c r="VK6" s="586"/>
      <c r="VL6" s="586"/>
      <c r="VM6" s="586"/>
      <c r="VN6" s="586"/>
      <c r="VO6" s="586"/>
      <c r="VP6" s="586"/>
      <c r="VQ6" s="586"/>
      <c r="VR6" s="586"/>
      <c r="VS6" s="586"/>
      <c r="VT6" s="586"/>
      <c r="VU6" s="586"/>
      <c r="VV6" s="586"/>
      <c r="VW6" s="586"/>
      <c r="VX6" s="586"/>
      <c r="VY6" s="586"/>
      <c r="VZ6" s="586"/>
      <c r="WA6" s="586"/>
      <c r="WB6" s="586"/>
      <c r="WC6" s="586"/>
      <c r="WD6" s="586"/>
      <c r="WE6" s="586"/>
      <c r="WF6" s="586"/>
      <c r="WG6" s="586"/>
      <c r="WH6" s="586"/>
      <c r="WI6" s="586"/>
      <c r="WJ6" s="586"/>
      <c r="WK6" s="586"/>
      <c r="WL6" s="586"/>
      <c r="WM6" s="586"/>
      <c r="WN6" s="586"/>
      <c r="WO6" s="586"/>
      <c r="WP6" s="586"/>
      <c r="WQ6" s="586"/>
      <c r="WR6" s="586"/>
      <c r="WS6" s="586"/>
      <c r="WT6" s="586"/>
      <c r="WU6" s="586"/>
      <c r="WV6" s="586"/>
      <c r="WW6" s="586"/>
      <c r="WX6" s="586"/>
      <c r="WY6" s="586"/>
      <c r="WZ6" s="586"/>
      <c r="XA6" s="586"/>
      <c r="XB6" s="586"/>
      <c r="XC6" s="586"/>
      <c r="XD6" s="586"/>
      <c r="XE6" s="586"/>
      <c r="XF6" s="586"/>
      <c r="XG6" s="586"/>
      <c r="XH6" s="586"/>
      <c r="XI6" s="586"/>
      <c r="XJ6" s="586"/>
      <c r="XK6" s="586"/>
      <c r="XL6" s="586"/>
      <c r="XM6" s="586"/>
      <c r="XN6" s="586"/>
      <c r="XO6" s="586"/>
      <c r="XP6" s="586"/>
      <c r="XQ6" s="586"/>
      <c r="XR6" s="586"/>
      <c r="XS6" s="586"/>
      <c r="XT6" s="586"/>
      <c r="XU6" s="586"/>
      <c r="XV6" s="586"/>
      <c r="XW6" s="586"/>
    </row>
    <row r="7">
      <c r="A7" s="117"/>
      <c r="B7" s="2"/>
      <c r="C7" s="2"/>
      <c r="D7" s="2"/>
      <c r="E7" s="2"/>
      <c r="F7" s="2"/>
      <c r="G7" s="2"/>
      <c r="H7" s="2"/>
      <c r="I7" s="3"/>
      <c r="J7" s="117"/>
      <c r="K7" s="2"/>
      <c r="L7" s="2"/>
      <c r="M7" s="2"/>
      <c r="N7" s="2"/>
      <c r="O7" s="2"/>
      <c r="P7" s="2"/>
      <c r="Q7" s="3"/>
      <c r="R7" s="117"/>
      <c r="S7" s="2"/>
      <c r="T7" s="2"/>
      <c r="U7" s="2"/>
      <c r="V7" s="2"/>
      <c r="W7" s="2"/>
      <c r="X7" s="3"/>
      <c r="Y7" s="117"/>
      <c r="Z7" s="2"/>
      <c r="AA7" s="2"/>
      <c r="AB7" s="2"/>
      <c r="AC7" s="2"/>
      <c r="AD7" s="3"/>
      <c r="AE7" s="117"/>
      <c r="AF7" s="2"/>
      <c r="AG7" s="2"/>
      <c r="AH7" s="3"/>
      <c r="AI7" s="57"/>
      <c r="AJ7" s="117"/>
      <c r="AK7" s="2"/>
      <c r="AL7" s="2"/>
      <c r="AM7" s="2"/>
      <c r="AN7" s="2"/>
      <c r="AO7" s="2"/>
      <c r="AP7" s="2"/>
      <c r="AQ7" s="2"/>
      <c r="AR7" s="3"/>
      <c r="AS7" s="117"/>
      <c r="AT7" s="2"/>
      <c r="AU7" s="2"/>
      <c r="AV7" s="2"/>
      <c r="AW7" s="2"/>
      <c r="AX7" s="2"/>
      <c r="AY7" s="2"/>
      <c r="AZ7" s="3"/>
      <c r="BA7" s="117"/>
      <c r="BB7" s="2"/>
      <c r="BC7" s="2"/>
      <c r="BD7" s="2"/>
      <c r="BE7" s="2"/>
      <c r="BF7" s="2"/>
      <c r="BG7" s="3"/>
      <c r="BH7" s="117"/>
      <c r="BI7" s="2"/>
      <c r="BJ7" s="2"/>
      <c r="BK7" s="2"/>
      <c r="BL7" s="2"/>
      <c r="BM7" s="3"/>
      <c r="BN7" s="117"/>
      <c r="BO7" s="2"/>
      <c r="BP7" s="2"/>
      <c r="BQ7" s="3"/>
      <c r="BR7" s="57"/>
      <c r="BS7" s="117"/>
      <c r="BT7" s="2"/>
      <c r="BU7" s="2"/>
      <c r="BV7" s="2"/>
      <c r="BW7" s="2"/>
      <c r="BX7" s="2"/>
      <c r="BY7" s="2"/>
      <c r="BZ7" s="2"/>
      <c r="CA7" s="3"/>
      <c r="CB7" s="117"/>
      <c r="CC7" s="2"/>
      <c r="CD7" s="2"/>
      <c r="CE7" s="2"/>
      <c r="CF7" s="2"/>
      <c r="CG7" s="2"/>
      <c r="CH7" s="2"/>
      <c r="CI7" s="3"/>
      <c r="CJ7" s="117"/>
      <c r="CK7" s="2"/>
      <c r="CL7" s="2"/>
      <c r="CM7" s="2"/>
      <c r="CN7" s="2"/>
      <c r="CO7" s="2"/>
      <c r="CP7" s="3"/>
      <c r="CQ7" s="117"/>
      <c r="CR7" s="2"/>
      <c r="CS7" s="2"/>
      <c r="CT7" s="2"/>
      <c r="CU7" s="2"/>
      <c r="CV7" s="3"/>
      <c r="CW7" s="117"/>
      <c r="CX7" s="2"/>
      <c r="CY7" s="2"/>
      <c r="CZ7" s="3"/>
      <c r="DA7" s="57"/>
      <c r="DB7" s="117"/>
      <c r="DC7" s="2"/>
      <c r="DD7" s="2"/>
      <c r="DE7" s="2"/>
      <c r="DF7" s="2"/>
      <c r="DG7" s="2"/>
      <c r="DH7" s="2"/>
      <c r="DI7" s="2"/>
      <c r="DJ7" s="3"/>
      <c r="DK7" s="117"/>
      <c r="DL7" s="2"/>
      <c r="DM7" s="2"/>
      <c r="DN7" s="2"/>
      <c r="DO7" s="2"/>
      <c r="DP7" s="2"/>
      <c r="DQ7" s="2"/>
      <c r="DR7" s="3"/>
      <c r="DS7" s="117"/>
      <c r="DT7" s="2"/>
      <c r="DU7" s="2"/>
      <c r="DV7" s="2"/>
      <c r="DW7" s="2"/>
      <c r="DX7" s="2"/>
      <c r="DY7" s="3"/>
      <c r="DZ7" s="117"/>
      <c r="EA7" s="2"/>
      <c r="EB7" s="2"/>
      <c r="EC7" s="2"/>
      <c r="ED7" s="2"/>
      <c r="EE7" s="3"/>
      <c r="EF7" s="117"/>
      <c r="EG7" s="2"/>
      <c r="EH7" s="2"/>
      <c r="EI7" s="3"/>
      <c r="EJ7" s="57"/>
      <c r="EK7" s="57"/>
      <c r="EL7" s="57"/>
      <c r="EM7" s="117"/>
      <c r="EN7" s="2"/>
      <c r="EO7" s="2"/>
      <c r="EP7" s="2"/>
      <c r="EQ7" s="2"/>
      <c r="ER7" s="2"/>
      <c r="ES7" s="2"/>
      <c r="ET7" s="2"/>
      <c r="EU7" s="3"/>
      <c r="EV7" s="117"/>
      <c r="EW7" s="2"/>
      <c r="EX7" s="2"/>
      <c r="EY7" s="2"/>
      <c r="EZ7" s="2"/>
      <c r="FA7" s="2"/>
      <c r="FB7" s="2"/>
      <c r="FC7" s="3"/>
      <c r="FD7" s="117"/>
      <c r="FE7" s="2"/>
      <c r="FF7" s="2"/>
      <c r="FG7" s="2"/>
      <c r="FH7" s="2"/>
      <c r="FI7" s="2"/>
      <c r="FJ7" s="3"/>
      <c r="FK7" s="117"/>
      <c r="FL7" s="2"/>
      <c r="FM7" s="2"/>
      <c r="FN7" s="2"/>
      <c r="FO7" s="2"/>
      <c r="FP7" s="3"/>
      <c r="FQ7" s="117"/>
      <c r="FR7" s="2"/>
      <c r="FS7" s="2"/>
      <c r="FT7" s="3"/>
      <c r="FU7" s="57"/>
      <c r="FV7" s="57"/>
      <c r="FW7" s="57"/>
      <c r="FX7" s="590"/>
      <c r="FY7" s="104"/>
      <c r="FZ7" s="104"/>
      <c r="GA7" s="104"/>
      <c r="GB7" s="104"/>
      <c r="GC7" s="104"/>
      <c r="GD7" s="104"/>
      <c r="GE7" s="104"/>
      <c r="GF7" s="100"/>
      <c r="GG7" s="590"/>
      <c r="GH7" s="104"/>
      <c r="GI7" s="104"/>
      <c r="GJ7" s="104"/>
      <c r="GK7" s="104"/>
      <c r="GL7" s="104"/>
      <c r="GM7" s="104"/>
      <c r="GN7" s="100"/>
      <c r="GO7" s="590"/>
      <c r="GP7" s="104"/>
      <c r="GQ7" s="104"/>
      <c r="GR7" s="104"/>
      <c r="GS7" s="104"/>
      <c r="GT7" s="104"/>
      <c r="GU7" s="100"/>
      <c r="GV7" s="590"/>
      <c r="GW7" s="104"/>
      <c r="GX7" s="104"/>
      <c r="GY7" s="104"/>
      <c r="GZ7" s="104"/>
      <c r="HA7" s="100"/>
      <c r="HB7" s="590"/>
      <c r="HC7" s="104"/>
      <c r="HD7" s="104"/>
      <c r="HE7" s="100"/>
      <c r="HF7" s="57"/>
      <c r="HG7" s="57"/>
      <c r="HH7" s="57"/>
      <c r="HI7" s="590"/>
      <c r="HJ7" s="104"/>
      <c r="HK7" s="104"/>
      <c r="HL7" s="104"/>
      <c r="HM7" s="104"/>
      <c r="HN7" s="104"/>
      <c r="HO7" s="104"/>
      <c r="HP7" s="104"/>
      <c r="HQ7" s="100"/>
      <c r="HR7" s="590"/>
      <c r="HS7" s="104"/>
      <c r="HT7" s="104"/>
      <c r="HU7" s="104"/>
      <c r="HV7" s="104"/>
      <c r="HW7" s="104"/>
      <c r="HX7" s="104"/>
      <c r="HY7" s="100"/>
      <c r="HZ7" s="590"/>
      <c r="IA7" s="104"/>
      <c r="IB7" s="104"/>
      <c r="IC7" s="104"/>
      <c r="ID7" s="104"/>
      <c r="IE7" s="104"/>
      <c r="IF7" s="100"/>
      <c r="IG7" s="590"/>
      <c r="IH7" s="104"/>
      <c r="II7" s="104"/>
      <c r="IJ7" s="104"/>
      <c r="IK7" s="104"/>
      <c r="IL7" s="100"/>
      <c r="IM7" s="590"/>
      <c r="IN7" s="104"/>
      <c r="IO7" s="104"/>
      <c r="IP7" s="100"/>
      <c r="IQ7" s="57"/>
      <c r="IR7" s="57"/>
      <c r="IS7" s="57"/>
      <c r="IT7" s="590"/>
      <c r="IU7" s="104"/>
      <c r="IV7" s="104"/>
      <c r="IW7" s="104"/>
      <c r="IX7" s="104"/>
      <c r="IY7" s="104"/>
      <c r="IZ7" s="104"/>
      <c r="JA7" s="104"/>
      <c r="JB7" s="100"/>
      <c r="JC7" s="590"/>
      <c r="JD7" s="104"/>
      <c r="JE7" s="104"/>
      <c r="JF7" s="104"/>
      <c r="JG7" s="104"/>
      <c r="JH7" s="104"/>
      <c r="JI7" s="104"/>
      <c r="JJ7" s="100"/>
      <c r="JK7" s="590"/>
      <c r="JL7" s="104"/>
      <c r="JM7" s="104"/>
      <c r="JN7" s="104"/>
      <c r="JO7" s="104"/>
      <c r="JP7" s="104"/>
      <c r="JQ7" s="100"/>
      <c r="JR7" s="590"/>
      <c r="JS7" s="104"/>
      <c r="JT7" s="104"/>
      <c r="JU7" s="104"/>
      <c r="JV7" s="104"/>
      <c r="JW7" s="100"/>
      <c r="JX7" s="590"/>
      <c r="JY7" s="104"/>
      <c r="JZ7" s="104"/>
      <c r="KA7" s="100"/>
      <c r="KB7" s="57"/>
      <c r="KC7" s="57"/>
      <c r="KD7" s="57"/>
      <c r="KE7" s="590"/>
      <c r="KF7" s="104"/>
      <c r="KG7" s="104"/>
      <c r="KH7" s="104"/>
      <c r="KI7" s="104"/>
      <c r="KJ7" s="104"/>
      <c r="KK7" s="104"/>
      <c r="KL7" s="104"/>
      <c r="KM7" s="100"/>
      <c r="KN7" s="590"/>
      <c r="KO7" s="104"/>
      <c r="KP7" s="104"/>
      <c r="KQ7" s="104"/>
      <c r="KR7" s="104"/>
      <c r="KS7" s="104"/>
      <c r="KT7" s="104"/>
      <c r="KU7" s="100"/>
      <c r="KV7" s="590"/>
      <c r="KW7" s="104"/>
      <c r="KX7" s="104"/>
      <c r="KY7" s="104"/>
      <c r="KZ7" s="104"/>
      <c r="LA7" s="104"/>
      <c r="LB7" s="100"/>
      <c r="LC7" s="590"/>
      <c r="LD7" s="104"/>
      <c r="LE7" s="104"/>
      <c r="LF7" s="104"/>
      <c r="LG7" s="104"/>
      <c r="LH7" s="100"/>
      <c r="LI7" s="590"/>
      <c r="LJ7" s="104"/>
      <c r="LK7" s="104"/>
      <c r="LL7" s="100"/>
      <c r="LM7" s="57"/>
      <c r="LN7" s="57"/>
      <c r="LO7" s="57"/>
      <c r="LP7" s="590"/>
      <c r="LQ7" s="104"/>
      <c r="LR7" s="104"/>
      <c r="LS7" s="104"/>
      <c r="LT7" s="104"/>
      <c r="LU7" s="104"/>
      <c r="LV7" s="104"/>
      <c r="LW7" s="104"/>
      <c r="LX7" s="100"/>
      <c r="LY7" s="590"/>
      <c r="LZ7" s="104"/>
      <c r="MA7" s="104"/>
      <c r="MB7" s="104"/>
      <c r="MC7" s="104"/>
      <c r="MD7" s="104"/>
      <c r="ME7" s="104"/>
      <c r="MF7" s="100"/>
      <c r="MG7" s="590"/>
      <c r="MH7" s="104"/>
      <c r="MI7" s="104"/>
      <c r="MJ7" s="104"/>
      <c r="MK7" s="104"/>
      <c r="ML7" s="104"/>
      <c r="MM7" s="100"/>
      <c r="MN7" s="590"/>
      <c r="MO7" s="104"/>
      <c r="MP7" s="104"/>
      <c r="MQ7" s="104"/>
      <c r="MR7" s="104"/>
      <c r="MS7" s="100"/>
      <c r="MT7" s="590"/>
      <c r="MU7" s="104"/>
      <c r="MV7" s="104"/>
      <c r="MW7" s="100"/>
      <c r="MX7" s="57"/>
      <c r="MY7" s="57"/>
      <c r="MZ7" s="57"/>
      <c r="NA7" s="590"/>
      <c r="NB7" s="104"/>
      <c r="NC7" s="104"/>
      <c r="ND7" s="104"/>
      <c r="NE7" s="104"/>
      <c r="NF7" s="104"/>
      <c r="NG7" s="104"/>
      <c r="NH7" s="104"/>
      <c r="NI7" s="100"/>
      <c r="NJ7" s="590"/>
      <c r="NK7" s="104"/>
      <c r="NL7" s="104"/>
      <c r="NM7" s="104"/>
      <c r="NN7" s="104"/>
      <c r="NO7" s="104"/>
      <c r="NP7" s="104"/>
      <c r="NQ7" s="100"/>
      <c r="NR7" s="590"/>
      <c r="NS7" s="104"/>
      <c r="NT7" s="104"/>
      <c r="NU7" s="104"/>
      <c r="NV7" s="104"/>
      <c r="NW7" s="104"/>
      <c r="NX7" s="100"/>
      <c r="NY7" s="590"/>
      <c r="NZ7" s="104"/>
      <c r="OA7" s="104"/>
      <c r="OB7" s="104"/>
      <c r="OC7" s="104"/>
      <c r="OD7" s="100"/>
      <c r="OE7" s="590"/>
      <c r="OF7" s="104"/>
      <c r="OG7" s="104"/>
      <c r="OH7" s="100"/>
      <c r="OI7" s="57"/>
      <c r="OJ7" s="57"/>
      <c r="OK7" s="57"/>
      <c r="OL7" s="590"/>
      <c r="OM7" s="104"/>
      <c r="ON7" s="104"/>
      <c r="OO7" s="104"/>
      <c r="OP7" s="104"/>
      <c r="OQ7" s="104"/>
      <c r="OR7" s="104"/>
      <c r="OS7" s="104"/>
      <c r="OT7" s="100"/>
      <c r="OU7" s="590"/>
      <c r="OV7" s="104"/>
      <c r="OW7" s="104"/>
      <c r="OX7" s="104"/>
      <c r="OY7" s="104"/>
      <c r="OZ7" s="104"/>
      <c r="PA7" s="104"/>
      <c r="PB7" s="100"/>
      <c r="PC7" s="590"/>
      <c r="PD7" s="104"/>
      <c r="PE7" s="104"/>
      <c r="PF7" s="104"/>
      <c r="PG7" s="104"/>
      <c r="PH7" s="104"/>
      <c r="PI7" s="100"/>
      <c r="PJ7" s="590"/>
      <c r="PK7" s="104"/>
      <c r="PL7" s="104"/>
      <c r="PM7" s="104"/>
      <c r="PN7" s="104"/>
      <c r="PO7" s="100"/>
      <c r="PP7" s="590"/>
      <c r="PQ7" s="104"/>
      <c r="PR7" s="104"/>
      <c r="PS7" s="100"/>
      <c r="PT7" s="57"/>
      <c r="PU7" s="57"/>
      <c r="PV7" s="57"/>
      <c r="PW7" s="590"/>
      <c r="PX7" s="104"/>
      <c r="PY7" s="104"/>
      <c r="PZ7" s="104"/>
      <c r="QA7" s="104"/>
      <c r="QB7" s="104"/>
      <c r="QC7" s="104"/>
      <c r="QD7" s="104"/>
      <c r="QE7" s="100"/>
      <c r="QF7" s="590"/>
      <c r="QG7" s="104"/>
      <c r="QH7" s="104"/>
      <c r="QI7" s="104"/>
      <c r="QJ7" s="104"/>
      <c r="QK7" s="104"/>
      <c r="QL7" s="104"/>
      <c r="QM7" s="100"/>
      <c r="QN7" s="590"/>
      <c r="QO7" s="104"/>
      <c r="QP7" s="104"/>
      <c r="QQ7" s="104"/>
      <c r="QR7" s="104"/>
      <c r="QS7" s="104"/>
      <c r="QT7" s="100"/>
      <c r="QU7" s="590"/>
      <c r="QV7" s="104"/>
      <c r="QW7" s="104"/>
      <c r="QX7" s="104"/>
      <c r="QY7" s="104"/>
      <c r="QZ7" s="100"/>
      <c r="RA7" s="590"/>
      <c r="RB7" s="104"/>
      <c r="RC7" s="104"/>
      <c r="RD7" s="100"/>
      <c r="RE7" s="57"/>
      <c r="RF7" s="57"/>
      <c r="RG7" s="57"/>
      <c r="RH7" s="591"/>
      <c r="RQ7" s="591"/>
      <c r="RY7" s="591"/>
      <c r="SF7" s="591"/>
      <c r="SL7" s="591"/>
      <c r="SP7" s="57"/>
      <c r="SQ7" s="57"/>
      <c r="SR7" s="57"/>
      <c r="SS7" s="57"/>
      <c r="ST7" s="57"/>
      <c r="SU7" s="57"/>
      <c r="SV7" s="57"/>
      <c r="SW7" s="57"/>
      <c r="SX7" s="57"/>
      <c r="SY7" s="57"/>
      <c r="SZ7" s="57"/>
      <c r="TA7" s="57"/>
      <c r="TB7" s="57"/>
      <c r="TC7" s="57"/>
      <c r="TD7" s="57"/>
      <c r="TE7" s="57"/>
      <c r="TF7" s="57"/>
      <c r="TG7" s="57"/>
      <c r="TH7" s="57"/>
      <c r="TI7" s="57"/>
      <c r="TJ7" s="57"/>
      <c r="TK7" s="57"/>
      <c r="TL7" s="57"/>
      <c r="TM7" s="57"/>
      <c r="TN7" s="57"/>
      <c r="TO7" s="57"/>
      <c r="TP7" s="57"/>
      <c r="TQ7" s="57"/>
      <c r="TR7" s="57"/>
      <c r="TS7" s="57"/>
      <c r="TT7" s="57"/>
      <c r="TU7" s="57"/>
      <c r="TV7" s="57"/>
      <c r="TW7" s="57"/>
      <c r="TX7" s="57"/>
      <c r="TY7" s="57"/>
      <c r="TZ7" s="57"/>
      <c r="UA7" s="57"/>
      <c r="UB7" s="57"/>
      <c r="UC7" s="57"/>
      <c r="UD7" s="57"/>
      <c r="UE7" s="57"/>
      <c r="UF7" s="57"/>
      <c r="UG7" s="57"/>
      <c r="UH7" s="57"/>
      <c r="UI7" s="57"/>
      <c r="UJ7" s="57"/>
      <c r="UK7" s="57"/>
      <c r="UL7" s="57"/>
      <c r="UM7" s="57"/>
      <c r="UN7" s="57"/>
      <c r="UO7" s="57"/>
      <c r="UP7" s="57"/>
      <c r="UQ7" s="57"/>
      <c r="UR7" s="57"/>
      <c r="US7" s="57"/>
      <c r="UT7" s="57"/>
      <c r="UU7" s="57"/>
      <c r="UV7" s="57"/>
      <c r="UW7" s="57"/>
      <c r="UX7" s="57"/>
      <c r="UY7" s="57"/>
      <c r="UZ7" s="57"/>
      <c r="VA7" s="57"/>
      <c r="VB7" s="57"/>
      <c r="VC7" s="57"/>
      <c r="VD7" s="57"/>
      <c r="VE7" s="57"/>
      <c r="VF7" s="57"/>
      <c r="VG7" s="57"/>
      <c r="VH7" s="57"/>
      <c r="VI7" s="57"/>
      <c r="VJ7" s="57"/>
      <c r="VK7" s="57"/>
      <c r="VL7" s="57"/>
      <c r="VM7" s="57"/>
      <c r="VN7" s="57"/>
      <c r="VO7" s="57"/>
      <c r="VP7" s="57"/>
      <c r="VQ7" s="57"/>
      <c r="VR7" s="57"/>
      <c r="VS7" s="57"/>
      <c r="VT7" s="57"/>
      <c r="VU7" s="57"/>
      <c r="VV7" s="57"/>
      <c r="VW7" s="57"/>
      <c r="VX7" s="57"/>
      <c r="VY7" s="57"/>
      <c r="VZ7" s="57"/>
      <c r="WA7" s="57"/>
      <c r="WB7" s="57"/>
      <c r="WC7" s="57"/>
      <c r="WD7" s="57"/>
      <c r="WE7" s="57"/>
      <c r="WF7" s="57"/>
      <c r="WG7" s="57"/>
      <c r="WH7" s="57"/>
      <c r="WI7" s="57"/>
      <c r="WJ7" s="57"/>
      <c r="WK7" s="57"/>
      <c r="WL7" s="57"/>
      <c r="WM7" s="57"/>
      <c r="WN7" s="57"/>
      <c r="WO7" s="57"/>
      <c r="WP7" s="57"/>
      <c r="WQ7" s="57"/>
      <c r="WR7" s="57"/>
      <c r="WS7" s="57"/>
      <c r="WT7" s="57"/>
      <c r="WU7" s="57"/>
      <c r="WV7" s="57"/>
      <c r="WW7" s="57"/>
      <c r="WX7" s="57"/>
      <c r="WY7" s="57"/>
      <c r="WZ7" s="57"/>
      <c r="XA7" s="57"/>
      <c r="XB7" s="57"/>
      <c r="XC7" s="57"/>
      <c r="XD7" s="57"/>
      <c r="XE7" s="57"/>
      <c r="XF7" s="57"/>
      <c r="XG7" s="57"/>
      <c r="XH7" s="57"/>
      <c r="XI7" s="57"/>
      <c r="XJ7" s="57"/>
      <c r="XK7" s="57"/>
      <c r="XL7" s="57"/>
      <c r="XM7" s="57"/>
      <c r="XN7" s="57"/>
      <c r="XO7" s="57"/>
      <c r="XP7" s="57"/>
      <c r="XQ7" s="57"/>
      <c r="XR7" s="57"/>
      <c r="XS7" s="57"/>
      <c r="XT7" s="57"/>
      <c r="XU7" s="57"/>
      <c r="XV7" s="57"/>
      <c r="XW7" s="57"/>
    </row>
    <row r="8">
      <c r="A8" s="592" t="s">
        <v>1049</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3"/>
      <c r="AI8" s="593"/>
      <c r="AJ8" s="592" t="s">
        <v>1049</v>
      </c>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3"/>
      <c r="BR8" s="593"/>
      <c r="BS8" s="592" t="s">
        <v>1049</v>
      </c>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3"/>
      <c r="DA8" s="593"/>
      <c r="DB8" s="592" t="s">
        <v>1049</v>
      </c>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3"/>
      <c r="EJ8" s="593"/>
      <c r="EK8" s="593"/>
      <c r="EL8" s="593"/>
      <c r="EM8" s="592" t="s">
        <v>1049</v>
      </c>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3"/>
      <c r="FU8" s="593"/>
      <c r="FV8" s="593"/>
      <c r="FW8" s="593"/>
      <c r="FX8" s="594" t="s">
        <v>1049</v>
      </c>
      <c r="FY8" s="104"/>
      <c r="FZ8" s="104"/>
      <c r="GA8" s="104"/>
      <c r="GB8" s="104"/>
      <c r="GC8" s="104"/>
      <c r="GD8" s="104"/>
      <c r="GE8" s="104"/>
      <c r="GF8" s="104"/>
      <c r="GG8" s="104"/>
      <c r="GH8" s="104"/>
      <c r="GI8" s="104"/>
      <c r="GJ8" s="104"/>
      <c r="GK8" s="104"/>
      <c r="GL8" s="104"/>
      <c r="GM8" s="104"/>
      <c r="GN8" s="104"/>
      <c r="GO8" s="104"/>
      <c r="GP8" s="104"/>
      <c r="GQ8" s="104"/>
      <c r="GR8" s="104"/>
      <c r="GS8" s="104"/>
      <c r="GT8" s="104"/>
      <c r="GU8" s="104"/>
      <c r="GV8" s="104"/>
      <c r="GW8" s="104"/>
      <c r="GX8" s="104"/>
      <c r="GY8" s="104"/>
      <c r="GZ8" s="104"/>
      <c r="HA8" s="104"/>
      <c r="HB8" s="104"/>
      <c r="HC8" s="104"/>
      <c r="HD8" s="104"/>
      <c r="HE8" s="100"/>
      <c r="HF8" s="593"/>
      <c r="HG8" s="593"/>
      <c r="HH8" s="593"/>
      <c r="HI8" s="594" t="s">
        <v>1049</v>
      </c>
      <c r="HJ8" s="104"/>
      <c r="HK8" s="104"/>
      <c r="HL8" s="104"/>
      <c r="HM8" s="104"/>
      <c r="HN8" s="104"/>
      <c r="HO8" s="104"/>
      <c r="HP8" s="104"/>
      <c r="HQ8" s="104"/>
      <c r="HR8" s="104"/>
      <c r="HS8" s="104"/>
      <c r="HT8" s="104"/>
      <c r="HU8" s="104"/>
      <c r="HV8" s="104"/>
      <c r="HW8" s="104"/>
      <c r="HX8" s="104"/>
      <c r="HY8" s="104"/>
      <c r="HZ8" s="104"/>
      <c r="IA8" s="104"/>
      <c r="IB8" s="104"/>
      <c r="IC8" s="104"/>
      <c r="ID8" s="104"/>
      <c r="IE8" s="104"/>
      <c r="IF8" s="104"/>
      <c r="IG8" s="104"/>
      <c r="IH8" s="104"/>
      <c r="II8" s="104"/>
      <c r="IJ8" s="104"/>
      <c r="IK8" s="104"/>
      <c r="IL8" s="104"/>
      <c r="IM8" s="104"/>
      <c r="IN8" s="104"/>
      <c r="IO8" s="104"/>
      <c r="IP8" s="100"/>
      <c r="IQ8" s="593"/>
      <c r="IR8" s="593"/>
      <c r="IS8" s="593"/>
      <c r="IT8" s="594" t="s">
        <v>1049</v>
      </c>
      <c r="IU8" s="104"/>
      <c r="IV8" s="104"/>
      <c r="IW8" s="104"/>
      <c r="IX8" s="104"/>
      <c r="IY8" s="104"/>
      <c r="IZ8" s="104"/>
      <c r="JA8" s="104"/>
      <c r="JB8" s="104"/>
      <c r="JC8" s="104"/>
      <c r="JD8" s="104"/>
      <c r="JE8" s="104"/>
      <c r="JF8" s="104"/>
      <c r="JG8" s="104"/>
      <c r="JH8" s="104"/>
      <c r="JI8" s="104"/>
      <c r="JJ8" s="104"/>
      <c r="JK8" s="104"/>
      <c r="JL8" s="104"/>
      <c r="JM8" s="104"/>
      <c r="JN8" s="104"/>
      <c r="JO8" s="104"/>
      <c r="JP8" s="104"/>
      <c r="JQ8" s="104"/>
      <c r="JR8" s="104"/>
      <c r="JS8" s="104"/>
      <c r="JT8" s="104"/>
      <c r="JU8" s="104"/>
      <c r="JV8" s="104"/>
      <c r="JW8" s="104"/>
      <c r="JX8" s="104"/>
      <c r="JY8" s="104"/>
      <c r="JZ8" s="104"/>
      <c r="KA8" s="100"/>
      <c r="KB8" s="593"/>
      <c r="KC8" s="593"/>
      <c r="KD8" s="593"/>
      <c r="KE8" s="594" t="s">
        <v>1049</v>
      </c>
      <c r="KF8" s="104"/>
      <c r="KG8" s="104"/>
      <c r="KH8" s="104"/>
      <c r="KI8" s="104"/>
      <c r="KJ8" s="104"/>
      <c r="KK8" s="104"/>
      <c r="KL8" s="104"/>
      <c r="KM8" s="104"/>
      <c r="KN8" s="104"/>
      <c r="KO8" s="104"/>
      <c r="KP8" s="104"/>
      <c r="KQ8" s="104"/>
      <c r="KR8" s="104"/>
      <c r="KS8" s="104"/>
      <c r="KT8" s="104"/>
      <c r="KU8" s="104"/>
      <c r="KV8" s="104"/>
      <c r="KW8" s="104"/>
      <c r="KX8" s="104"/>
      <c r="KY8" s="104"/>
      <c r="KZ8" s="104"/>
      <c r="LA8" s="104"/>
      <c r="LB8" s="104"/>
      <c r="LC8" s="104"/>
      <c r="LD8" s="104"/>
      <c r="LE8" s="104"/>
      <c r="LF8" s="104"/>
      <c r="LG8" s="104"/>
      <c r="LH8" s="104"/>
      <c r="LI8" s="104"/>
      <c r="LJ8" s="104"/>
      <c r="LK8" s="104"/>
      <c r="LL8" s="100"/>
      <c r="LM8" s="593"/>
      <c r="LN8" s="593"/>
      <c r="LO8" s="593"/>
      <c r="LP8" s="594" t="s">
        <v>1049</v>
      </c>
      <c r="LQ8" s="104"/>
      <c r="LR8" s="104"/>
      <c r="LS8" s="104"/>
      <c r="LT8" s="104"/>
      <c r="LU8" s="104"/>
      <c r="LV8" s="104"/>
      <c r="LW8" s="104"/>
      <c r="LX8" s="104"/>
      <c r="LY8" s="104"/>
      <c r="LZ8" s="104"/>
      <c r="MA8" s="104"/>
      <c r="MB8" s="104"/>
      <c r="MC8" s="104"/>
      <c r="MD8" s="104"/>
      <c r="ME8" s="104"/>
      <c r="MF8" s="104"/>
      <c r="MG8" s="104"/>
      <c r="MH8" s="104"/>
      <c r="MI8" s="104"/>
      <c r="MJ8" s="104"/>
      <c r="MK8" s="104"/>
      <c r="ML8" s="104"/>
      <c r="MM8" s="104"/>
      <c r="MN8" s="104"/>
      <c r="MO8" s="104"/>
      <c r="MP8" s="104"/>
      <c r="MQ8" s="104"/>
      <c r="MR8" s="104"/>
      <c r="MS8" s="104"/>
      <c r="MT8" s="104"/>
      <c r="MU8" s="104"/>
      <c r="MV8" s="104"/>
      <c r="MW8" s="100"/>
      <c r="MX8" s="593"/>
      <c r="MY8" s="593"/>
      <c r="MZ8" s="593"/>
      <c r="NA8" s="594" t="s">
        <v>1049</v>
      </c>
      <c r="NB8" s="104"/>
      <c r="NC8" s="104"/>
      <c r="ND8" s="104"/>
      <c r="NE8" s="104"/>
      <c r="NF8" s="104"/>
      <c r="NG8" s="104"/>
      <c r="NH8" s="104"/>
      <c r="NI8" s="104"/>
      <c r="NJ8" s="104"/>
      <c r="NK8" s="104"/>
      <c r="NL8" s="104"/>
      <c r="NM8" s="104"/>
      <c r="NN8" s="104"/>
      <c r="NO8" s="104"/>
      <c r="NP8" s="104"/>
      <c r="NQ8" s="104"/>
      <c r="NR8" s="104"/>
      <c r="NS8" s="104"/>
      <c r="NT8" s="104"/>
      <c r="NU8" s="104"/>
      <c r="NV8" s="104"/>
      <c r="NW8" s="104"/>
      <c r="NX8" s="104"/>
      <c r="NY8" s="104"/>
      <c r="NZ8" s="104"/>
      <c r="OA8" s="104"/>
      <c r="OB8" s="104"/>
      <c r="OC8" s="104"/>
      <c r="OD8" s="104"/>
      <c r="OE8" s="104"/>
      <c r="OF8" s="104"/>
      <c r="OG8" s="104"/>
      <c r="OH8" s="100"/>
      <c r="OI8" s="593"/>
      <c r="OJ8" s="593"/>
      <c r="OK8" s="593"/>
      <c r="OL8" s="594" t="s">
        <v>1049</v>
      </c>
      <c r="OM8" s="104"/>
      <c r="ON8" s="104"/>
      <c r="OO8" s="104"/>
      <c r="OP8" s="104"/>
      <c r="OQ8" s="104"/>
      <c r="OR8" s="104"/>
      <c r="OS8" s="104"/>
      <c r="OT8" s="104"/>
      <c r="OU8" s="104"/>
      <c r="OV8" s="104"/>
      <c r="OW8" s="104"/>
      <c r="OX8" s="104"/>
      <c r="OY8" s="104"/>
      <c r="OZ8" s="104"/>
      <c r="PA8" s="104"/>
      <c r="PB8" s="104"/>
      <c r="PC8" s="104"/>
      <c r="PD8" s="104"/>
      <c r="PE8" s="104"/>
      <c r="PF8" s="104"/>
      <c r="PG8" s="104"/>
      <c r="PH8" s="104"/>
      <c r="PI8" s="104"/>
      <c r="PJ8" s="104"/>
      <c r="PK8" s="104"/>
      <c r="PL8" s="104"/>
      <c r="PM8" s="104"/>
      <c r="PN8" s="104"/>
      <c r="PO8" s="104"/>
      <c r="PP8" s="104"/>
      <c r="PQ8" s="104"/>
      <c r="PR8" s="104"/>
      <c r="PS8" s="100"/>
      <c r="PT8" s="593"/>
      <c r="PU8" s="593"/>
      <c r="PV8" s="593"/>
      <c r="PW8" s="594" t="s">
        <v>1049</v>
      </c>
      <c r="PX8" s="104"/>
      <c r="PY8" s="104"/>
      <c r="PZ8" s="104"/>
      <c r="QA8" s="104"/>
      <c r="QB8" s="104"/>
      <c r="QC8" s="104"/>
      <c r="QD8" s="104"/>
      <c r="QE8" s="104"/>
      <c r="QF8" s="104"/>
      <c r="QG8" s="104"/>
      <c r="QH8" s="104"/>
      <c r="QI8" s="104"/>
      <c r="QJ8" s="104"/>
      <c r="QK8" s="104"/>
      <c r="QL8" s="104"/>
      <c r="QM8" s="104"/>
      <c r="QN8" s="104"/>
      <c r="QO8" s="104"/>
      <c r="QP8" s="104"/>
      <c r="QQ8" s="104"/>
      <c r="QR8" s="104"/>
      <c r="QS8" s="104"/>
      <c r="QT8" s="104"/>
      <c r="QU8" s="104"/>
      <c r="QV8" s="104"/>
      <c r="QW8" s="104"/>
      <c r="QX8" s="104"/>
      <c r="QY8" s="104"/>
      <c r="QZ8" s="104"/>
      <c r="RA8" s="104"/>
      <c r="RB8" s="104"/>
      <c r="RC8" s="104"/>
      <c r="RD8" s="100"/>
      <c r="RE8" s="593"/>
      <c r="RF8" s="593"/>
      <c r="RG8" s="593"/>
      <c r="RH8" s="57"/>
      <c r="RQ8" s="57"/>
      <c r="RY8" s="57"/>
      <c r="SF8" s="57"/>
      <c r="SL8" s="57"/>
      <c r="SP8" s="593"/>
      <c r="SQ8" s="593"/>
      <c r="SR8" s="593"/>
      <c r="SS8" s="593"/>
      <c r="ST8" s="593"/>
      <c r="SU8" s="593"/>
      <c r="SV8" s="593"/>
      <c r="SW8" s="593"/>
      <c r="SX8" s="593"/>
      <c r="SY8" s="593"/>
      <c r="SZ8" s="593"/>
      <c r="TA8" s="593"/>
      <c r="TB8" s="593"/>
      <c r="TC8" s="593"/>
      <c r="TD8" s="593"/>
      <c r="TE8" s="593"/>
      <c r="TF8" s="593"/>
      <c r="TG8" s="593"/>
      <c r="TH8" s="593"/>
      <c r="TI8" s="593"/>
      <c r="TJ8" s="593"/>
      <c r="TK8" s="593"/>
      <c r="TL8" s="593"/>
      <c r="TM8" s="593"/>
      <c r="TN8" s="593"/>
      <c r="TO8" s="593"/>
      <c r="TP8" s="593"/>
      <c r="TQ8" s="593"/>
      <c r="TR8" s="593"/>
      <c r="TS8" s="593"/>
      <c r="TT8" s="593"/>
      <c r="TU8" s="593"/>
      <c r="TV8" s="593"/>
      <c r="TW8" s="593"/>
      <c r="TX8" s="593"/>
      <c r="TY8" s="593"/>
      <c r="TZ8" s="593"/>
      <c r="UA8" s="593"/>
      <c r="UB8" s="593"/>
      <c r="UC8" s="593"/>
      <c r="UD8" s="593"/>
      <c r="UE8" s="593"/>
      <c r="UF8" s="593"/>
      <c r="UG8" s="593"/>
      <c r="UH8" s="593"/>
      <c r="UI8" s="593"/>
      <c r="UJ8" s="593"/>
      <c r="UK8" s="593"/>
      <c r="UL8" s="593"/>
      <c r="UM8" s="593"/>
      <c r="UN8" s="593"/>
      <c r="UO8" s="593"/>
      <c r="UP8" s="593"/>
      <c r="UQ8" s="593"/>
      <c r="UR8" s="593"/>
      <c r="US8" s="593"/>
      <c r="UT8" s="593"/>
      <c r="UU8" s="593"/>
      <c r="UV8" s="593"/>
      <c r="UW8" s="593"/>
      <c r="UX8" s="593"/>
      <c r="UY8" s="593"/>
      <c r="UZ8" s="593"/>
      <c r="VA8" s="593"/>
      <c r="VB8" s="593"/>
      <c r="VC8" s="593"/>
      <c r="VD8" s="593"/>
      <c r="VE8" s="593"/>
      <c r="VF8" s="593"/>
      <c r="VG8" s="593"/>
      <c r="VH8" s="593"/>
      <c r="VI8" s="593"/>
      <c r="VJ8" s="593"/>
      <c r="VK8" s="593"/>
      <c r="VL8" s="593"/>
      <c r="VM8" s="593"/>
      <c r="VN8" s="593"/>
      <c r="VO8" s="593"/>
      <c r="VP8" s="593"/>
      <c r="VQ8" s="593"/>
      <c r="VR8" s="593"/>
      <c r="VS8" s="593"/>
      <c r="VT8" s="593"/>
      <c r="VU8" s="593"/>
      <c r="VV8" s="593"/>
      <c r="VW8" s="593"/>
      <c r="VX8" s="593"/>
      <c r="VY8" s="593"/>
      <c r="VZ8" s="593"/>
      <c r="WA8" s="593"/>
      <c r="WB8" s="593"/>
      <c r="WC8" s="593"/>
      <c r="WD8" s="593"/>
      <c r="WE8" s="593"/>
      <c r="WF8" s="593"/>
      <c r="WG8" s="593"/>
      <c r="WH8" s="593"/>
      <c r="WI8" s="593"/>
      <c r="WJ8" s="593"/>
      <c r="WK8" s="593"/>
      <c r="WL8" s="593"/>
      <c r="WM8" s="593"/>
      <c r="WN8" s="593"/>
      <c r="WO8" s="593"/>
      <c r="WP8" s="593"/>
      <c r="WQ8" s="593"/>
      <c r="WR8" s="593"/>
      <c r="WS8" s="593"/>
      <c r="WT8" s="593"/>
      <c r="WU8" s="593"/>
      <c r="WV8" s="593"/>
      <c r="WW8" s="593"/>
      <c r="WX8" s="593"/>
      <c r="WY8" s="593"/>
      <c r="WZ8" s="593"/>
      <c r="XA8" s="593"/>
      <c r="XB8" s="593"/>
      <c r="XC8" s="593"/>
      <c r="XD8" s="593"/>
      <c r="XE8" s="593"/>
      <c r="XF8" s="593"/>
      <c r="XG8" s="593"/>
      <c r="XH8" s="593"/>
      <c r="XI8" s="593"/>
      <c r="XJ8" s="593"/>
      <c r="XK8" s="593"/>
      <c r="XL8" s="593"/>
      <c r="XM8" s="593"/>
      <c r="XN8" s="593"/>
      <c r="XO8" s="593"/>
      <c r="XP8" s="593"/>
      <c r="XQ8" s="593"/>
      <c r="XR8" s="593"/>
      <c r="XS8" s="593"/>
      <c r="XT8" s="593"/>
      <c r="XU8" s="593"/>
      <c r="XV8" s="593"/>
      <c r="XW8" s="593"/>
    </row>
    <row r="9">
      <c r="A9" s="595" t="s">
        <v>1068</v>
      </c>
      <c r="D9" s="596" t="s">
        <v>1069</v>
      </c>
      <c r="AI9" s="593"/>
      <c r="AJ9" s="595" t="s">
        <v>1068</v>
      </c>
      <c r="AM9" s="596" t="s">
        <v>1069</v>
      </c>
      <c r="BR9" s="593"/>
      <c r="BS9" s="595" t="s">
        <v>1068</v>
      </c>
      <c r="BV9" s="596" t="s">
        <v>1069</v>
      </c>
      <c r="DA9" s="593"/>
      <c r="DB9" s="595" t="s">
        <v>1068</v>
      </c>
      <c r="DE9" s="596" t="s">
        <v>1069</v>
      </c>
      <c r="EJ9" s="593"/>
      <c r="EK9" s="593"/>
      <c r="EL9" s="593"/>
      <c r="EM9" s="595" t="s">
        <v>1068</v>
      </c>
      <c r="EP9" s="596" t="s">
        <v>1069</v>
      </c>
      <c r="FU9" s="593"/>
      <c r="FV9" s="593"/>
      <c r="FW9" s="593"/>
      <c r="FX9" s="597" t="s">
        <v>1068</v>
      </c>
      <c r="FY9" s="104"/>
      <c r="FZ9" s="104"/>
      <c r="GA9" s="598" t="s">
        <v>1069</v>
      </c>
      <c r="GB9" s="104"/>
      <c r="GC9" s="104"/>
      <c r="GD9" s="104"/>
      <c r="GE9" s="104"/>
      <c r="GF9" s="104"/>
      <c r="GG9" s="104"/>
      <c r="GH9" s="104"/>
      <c r="GI9" s="104"/>
      <c r="GJ9" s="104"/>
      <c r="GK9" s="104"/>
      <c r="GL9" s="104"/>
      <c r="GM9" s="104"/>
      <c r="GN9" s="104"/>
      <c r="GO9" s="104"/>
      <c r="GP9" s="104"/>
      <c r="GQ9" s="104"/>
      <c r="GR9" s="104"/>
      <c r="GS9" s="104"/>
      <c r="GT9" s="104"/>
      <c r="GU9" s="104"/>
      <c r="GV9" s="104"/>
      <c r="GW9" s="104"/>
      <c r="GX9" s="104"/>
      <c r="GY9" s="104"/>
      <c r="GZ9" s="104"/>
      <c r="HA9" s="104"/>
      <c r="HB9" s="104"/>
      <c r="HC9" s="104"/>
      <c r="HD9" s="104"/>
      <c r="HE9" s="104"/>
      <c r="HF9" s="593"/>
      <c r="HG9" s="593"/>
      <c r="HH9" s="593"/>
      <c r="HI9" s="597" t="s">
        <v>1068</v>
      </c>
      <c r="HJ9" s="104"/>
      <c r="HK9" s="104"/>
      <c r="HL9" s="598" t="s">
        <v>1069</v>
      </c>
      <c r="HM9" s="104"/>
      <c r="HN9" s="104"/>
      <c r="HO9" s="104"/>
      <c r="HP9" s="104"/>
      <c r="HQ9" s="104"/>
      <c r="HR9" s="104"/>
      <c r="HS9" s="104"/>
      <c r="HT9" s="104"/>
      <c r="HU9" s="104"/>
      <c r="HV9" s="104"/>
      <c r="HW9" s="104"/>
      <c r="HX9" s="104"/>
      <c r="HY9" s="104"/>
      <c r="HZ9" s="104"/>
      <c r="IA9" s="104"/>
      <c r="IB9" s="104"/>
      <c r="IC9" s="104"/>
      <c r="ID9" s="104"/>
      <c r="IE9" s="104"/>
      <c r="IF9" s="104"/>
      <c r="IG9" s="104"/>
      <c r="IH9" s="104"/>
      <c r="II9" s="104"/>
      <c r="IJ9" s="104"/>
      <c r="IK9" s="104"/>
      <c r="IL9" s="104"/>
      <c r="IM9" s="104"/>
      <c r="IN9" s="104"/>
      <c r="IO9" s="104"/>
      <c r="IP9" s="104"/>
      <c r="IQ9" s="593"/>
      <c r="IR9" s="593"/>
      <c r="IS9" s="593"/>
      <c r="IT9" s="597" t="s">
        <v>1068</v>
      </c>
      <c r="IU9" s="104"/>
      <c r="IV9" s="104"/>
      <c r="IW9" s="598" t="s">
        <v>1069</v>
      </c>
      <c r="IX9" s="104"/>
      <c r="IY9" s="104"/>
      <c r="IZ9" s="104"/>
      <c r="JA9" s="104"/>
      <c r="JB9" s="104"/>
      <c r="JC9" s="104"/>
      <c r="JD9" s="104"/>
      <c r="JE9" s="104"/>
      <c r="JF9" s="104"/>
      <c r="JG9" s="104"/>
      <c r="JH9" s="104"/>
      <c r="JI9" s="104"/>
      <c r="JJ9" s="104"/>
      <c r="JK9" s="104"/>
      <c r="JL9" s="104"/>
      <c r="JM9" s="104"/>
      <c r="JN9" s="104"/>
      <c r="JO9" s="104"/>
      <c r="JP9" s="104"/>
      <c r="JQ9" s="104"/>
      <c r="JR9" s="104"/>
      <c r="JS9" s="104"/>
      <c r="JT9" s="104"/>
      <c r="JU9" s="104"/>
      <c r="JV9" s="104"/>
      <c r="JW9" s="104"/>
      <c r="JX9" s="104"/>
      <c r="JY9" s="104"/>
      <c r="JZ9" s="104"/>
      <c r="KA9" s="104"/>
      <c r="KB9" s="593"/>
      <c r="KC9" s="593"/>
      <c r="KD9" s="593"/>
      <c r="KE9" s="597" t="s">
        <v>1068</v>
      </c>
      <c r="KF9" s="104"/>
      <c r="KG9" s="104"/>
      <c r="KH9" s="598" t="s">
        <v>1069</v>
      </c>
      <c r="KI9" s="104"/>
      <c r="KJ9" s="104"/>
      <c r="KK9" s="104"/>
      <c r="KL9" s="104"/>
      <c r="KM9" s="104"/>
      <c r="KN9" s="104"/>
      <c r="KO9" s="104"/>
      <c r="KP9" s="104"/>
      <c r="KQ9" s="104"/>
      <c r="KR9" s="104"/>
      <c r="KS9" s="104"/>
      <c r="KT9" s="104"/>
      <c r="KU9" s="104"/>
      <c r="KV9" s="104"/>
      <c r="KW9" s="104"/>
      <c r="KX9" s="104"/>
      <c r="KY9" s="104"/>
      <c r="KZ9" s="104"/>
      <c r="LA9" s="104"/>
      <c r="LB9" s="104"/>
      <c r="LC9" s="104"/>
      <c r="LD9" s="104"/>
      <c r="LE9" s="104"/>
      <c r="LF9" s="104"/>
      <c r="LG9" s="104"/>
      <c r="LH9" s="104"/>
      <c r="LI9" s="104"/>
      <c r="LJ9" s="104"/>
      <c r="LK9" s="104"/>
      <c r="LL9" s="104"/>
      <c r="LM9" s="593"/>
      <c r="LN9" s="593"/>
      <c r="LO9" s="593"/>
      <c r="LP9" s="597" t="s">
        <v>1068</v>
      </c>
      <c r="LQ9" s="104"/>
      <c r="LR9" s="104"/>
      <c r="LS9" s="598" t="s">
        <v>1069</v>
      </c>
      <c r="LT9" s="104"/>
      <c r="LU9" s="104"/>
      <c r="LV9" s="104"/>
      <c r="LW9" s="104"/>
      <c r="LX9" s="104"/>
      <c r="LY9" s="104"/>
      <c r="LZ9" s="104"/>
      <c r="MA9" s="104"/>
      <c r="MB9" s="104"/>
      <c r="MC9" s="104"/>
      <c r="MD9" s="104"/>
      <c r="ME9" s="104"/>
      <c r="MF9" s="104"/>
      <c r="MG9" s="104"/>
      <c r="MH9" s="104"/>
      <c r="MI9" s="104"/>
      <c r="MJ9" s="104"/>
      <c r="MK9" s="104"/>
      <c r="ML9" s="104"/>
      <c r="MM9" s="104"/>
      <c r="MN9" s="104"/>
      <c r="MO9" s="104"/>
      <c r="MP9" s="104"/>
      <c r="MQ9" s="104"/>
      <c r="MR9" s="104"/>
      <c r="MS9" s="104"/>
      <c r="MT9" s="104"/>
      <c r="MU9" s="104"/>
      <c r="MV9" s="104"/>
      <c r="MW9" s="104"/>
      <c r="MX9" s="593"/>
      <c r="MY9" s="593"/>
      <c r="MZ9" s="593"/>
      <c r="NA9" s="597" t="s">
        <v>1068</v>
      </c>
      <c r="NB9" s="104"/>
      <c r="NC9" s="104"/>
      <c r="ND9" s="598" t="s">
        <v>1069</v>
      </c>
      <c r="NE9" s="104"/>
      <c r="NF9" s="104"/>
      <c r="NG9" s="104"/>
      <c r="NH9" s="104"/>
      <c r="NI9" s="104"/>
      <c r="NJ9" s="104"/>
      <c r="NK9" s="104"/>
      <c r="NL9" s="104"/>
      <c r="NM9" s="104"/>
      <c r="NN9" s="104"/>
      <c r="NO9" s="104"/>
      <c r="NP9" s="104"/>
      <c r="NQ9" s="104"/>
      <c r="NR9" s="104"/>
      <c r="NS9" s="104"/>
      <c r="NT9" s="104"/>
      <c r="NU9" s="104"/>
      <c r="NV9" s="104"/>
      <c r="NW9" s="104"/>
      <c r="NX9" s="104"/>
      <c r="NY9" s="104"/>
      <c r="NZ9" s="104"/>
      <c r="OA9" s="104"/>
      <c r="OB9" s="104"/>
      <c r="OC9" s="104"/>
      <c r="OD9" s="104"/>
      <c r="OE9" s="104"/>
      <c r="OF9" s="104"/>
      <c r="OG9" s="104"/>
      <c r="OH9" s="104"/>
      <c r="OI9" s="593"/>
      <c r="OJ9" s="593"/>
      <c r="OK9" s="593"/>
      <c r="OL9" s="597" t="s">
        <v>1068</v>
      </c>
      <c r="OM9" s="104"/>
      <c r="ON9" s="104"/>
      <c r="OO9" s="598" t="s">
        <v>1069</v>
      </c>
      <c r="OP9" s="104"/>
      <c r="OQ9" s="104"/>
      <c r="OR9" s="104"/>
      <c r="OS9" s="104"/>
      <c r="OT9" s="104"/>
      <c r="OU9" s="104"/>
      <c r="OV9" s="104"/>
      <c r="OW9" s="104"/>
      <c r="OX9" s="104"/>
      <c r="OY9" s="104"/>
      <c r="OZ9" s="104"/>
      <c r="PA9" s="104"/>
      <c r="PB9" s="104"/>
      <c r="PC9" s="104"/>
      <c r="PD9" s="104"/>
      <c r="PE9" s="104"/>
      <c r="PF9" s="104"/>
      <c r="PG9" s="104"/>
      <c r="PH9" s="104"/>
      <c r="PI9" s="104"/>
      <c r="PJ9" s="104"/>
      <c r="PK9" s="104"/>
      <c r="PL9" s="104"/>
      <c r="PM9" s="104"/>
      <c r="PN9" s="104"/>
      <c r="PO9" s="104"/>
      <c r="PP9" s="104"/>
      <c r="PQ9" s="104"/>
      <c r="PR9" s="104"/>
      <c r="PS9" s="104"/>
      <c r="PT9" s="593"/>
      <c r="PU9" s="593"/>
      <c r="PV9" s="593"/>
      <c r="PW9" s="597" t="s">
        <v>1068</v>
      </c>
      <c r="PX9" s="104"/>
      <c r="PY9" s="104"/>
      <c r="PZ9" s="598" t="s">
        <v>1069</v>
      </c>
      <c r="QA9" s="104"/>
      <c r="QB9" s="104"/>
      <c r="QC9" s="104"/>
      <c r="QD9" s="104"/>
      <c r="QE9" s="104"/>
      <c r="QF9" s="104"/>
      <c r="QG9" s="104"/>
      <c r="QH9" s="104"/>
      <c r="QI9" s="104"/>
      <c r="QJ9" s="104"/>
      <c r="QK9" s="104"/>
      <c r="QL9" s="104"/>
      <c r="QM9" s="104"/>
      <c r="QN9" s="104"/>
      <c r="QO9" s="104"/>
      <c r="QP9" s="104"/>
      <c r="QQ9" s="104"/>
      <c r="QR9" s="104"/>
      <c r="QS9" s="104"/>
      <c r="QT9" s="104"/>
      <c r="QU9" s="104"/>
      <c r="QV9" s="104"/>
      <c r="QW9" s="104"/>
      <c r="QX9" s="104"/>
      <c r="QY9" s="104"/>
      <c r="QZ9" s="104"/>
      <c r="RA9" s="104"/>
      <c r="RB9" s="104"/>
      <c r="RC9" s="104"/>
      <c r="RD9" s="104"/>
      <c r="RE9" s="593"/>
      <c r="RF9" s="593"/>
      <c r="RG9" s="593"/>
      <c r="RH9" s="599"/>
      <c r="SP9" s="593"/>
      <c r="SQ9" s="593"/>
      <c r="SR9" s="593"/>
      <c r="SS9" s="593"/>
      <c r="ST9" s="593"/>
      <c r="SU9" s="593"/>
      <c r="SV9" s="593"/>
      <c r="SW9" s="593"/>
      <c r="SX9" s="593"/>
      <c r="SY9" s="593"/>
      <c r="SZ9" s="593"/>
      <c r="TA9" s="593"/>
      <c r="TB9" s="593"/>
      <c r="TC9" s="593"/>
      <c r="TD9" s="593"/>
      <c r="TE9" s="593"/>
      <c r="TF9" s="593"/>
      <c r="TG9" s="593"/>
      <c r="TH9" s="593"/>
      <c r="TI9" s="593"/>
      <c r="TJ9" s="593"/>
      <c r="TK9" s="593"/>
      <c r="TL9" s="593"/>
      <c r="TM9" s="593"/>
      <c r="TN9" s="593"/>
      <c r="TO9" s="593"/>
      <c r="TP9" s="593"/>
      <c r="TQ9" s="593"/>
      <c r="TR9" s="593"/>
      <c r="TS9" s="593"/>
      <c r="TT9" s="593"/>
      <c r="TU9" s="593"/>
      <c r="TV9" s="593"/>
      <c r="TW9" s="593"/>
      <c r="TX9" s="593"/>
      <c r="TY9" s="593"/>
      <c r="TZ9" s="593"/>
      <c r="UA9" s="593"/>
      <c r="UB9" s="593"/>
      <c r="UC9" s="593"/>
      <c r="UD9" s="593"/>
      <c r="UE9" s="593"/>
      <c r="UF9" s="593"/>
      <c r="UG9" s="593"/>
      <c r="UH9" s="593"/>
      <c r="UI9" s="593"/>
      <c r="UJ9" s="593"/>
      <c r="UK9" s="593"/>
      <c r="UL9" s="593"/>
      <c r="UM9" s="593"/>
      <c r="UN9" s="593"/>
      <c r="UO9" s="593"/>
      <c r="UP9" s="593"/>
      <c r="UQ9" s="593"/>
      <c r="UR9" s="593"/>
      <c r="US9" s="593"/>
      <c r="UT9" s="593"/>
      <c r="UU9" s="593"/>
      <c r="UV9" s="593"/>
      <c r="UW9" s="593"/>
      <c r="UX9" s="593"/>
      <c r="UY9" s="593"/>
      <c r="UZ9" s="593"/>
      <c r="VA9" s="593"/>
      <c r="VB9" s="593"/>
      <c r="VC9" s="593"/>
      <c r="VD9" s="593"/>
      <c r="VE9" s="593"/>
      <c r="VF9" s="593"/>
      <c r="VG9" s="593"/>
      <c r="VH9" s="593"/>
      <c r="VI9" s="593"/>
      <c r="VJ9" s="593"/>
      <c r="VK9" s="593"/>
      <c r="VL9" s="593"/>
      <c r="VM9" s="593"/>
      <c r="VN9" s="593"/>
      <c r="VO9" s="593"/>
      <c r="VP9" s="593"/>
      <c r="VQ9" s="593"/>
      <c r="VR9" s="593"/>
      <c r="VS9" s="593"/>
      <c r="VT9" s="593"/>
      <c r="VU9" s="593"/>
      <c r="VV9" s="593"/>
      <c r="VW9" s="593"/>
      <c r="VX9" s="593"/>
      <c r="VY9" s="593"/>
      <c r="VZ9" s="593"/>
      <c r="WA9" s="593"/>
      <c r="WB9" s="593"/>
      <c r="WC9" s="593"/>
      <c r="WD9" s="593"/>
      <c r="WE9" s="593"/>
      <c r="WF9" s="593"/>
      <c r="WG9" s="593"/>
      <c r="WH9" s="593"/>
      <c r="WI9" s="593"/>
      <c r="WJ9" s="593"/>
      <c r="WK9" s="593"/>
      <c r="WL9" s="593"/>
      <c r="WM9" s="593"/>
      <c r="WN9" s="593"/>
      <c r="WO9" s="593"/>
      <c r="WP9" s="593"/>
      <c r="WQ9" s="593"/>
      <c r="WR9" s="593"/>
      <c r="WS9" s="593"/>
      <c r="WT9" s="593"/>
      <c r="WU9" s="593"/>
      <c r="WV9" s="593"/>
      <c r="WW9" s="593"/>
      <c r="WX9" s="593"/>
      <c r="WY9" s="593"/>
      <c r="WZ9" s="593"/>
      <c r="XA9" s="593"/>
      <c r="XB9" s="593"/>
      <c r="XC9" s="593"/>
      <c r="XD9" s="593"/>
      <c r="XE9" s="593"/>
      <c r="XF9" s="593"/>
      <c r="XG9" s="593"/>
      <c r="XH9" s="593"/>
      <c r="XI9" s="593"/>
      <c r="XJ9" s="593"/>
      <c r="XK9" s="593"/>
      <c r="XL9" s="593"/>
      <c r="XM9" s="593"/>
      <c r="XN9" s="593"/>
      <c r="XO9" s="593"/>
      <c r="XP9" s="593"/>
      <c r="XQ9" s="593"/>
      <c r="XR9" s="593"/>
      <c r="XS9" s="593"/>
      <c r="XT9" s="593"/>
      <c r="XU9" s="593"/>
      <c r="XV9" s="593"/>
      <c r="XW9" s="593"/>
    </row>
    <row r="10">
      <c r="A10" s="600" t="s">
        <v>1070</v>
      </c>
      <c r="B10" s="2"/>
      <c r="C10" s="2"/>
      <c r="D10" s="3"/>
      <c r="E10" s="601" t="s">
        <v>1071</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3"/>
      <c r="AI10" s="576"/>
      <c r="AJ10" s="600" t="s">
        <v>1070</v>
      </c>
      <c r="AK10" s="2"/>
      <c r="AL10" s="2"/>
      <c r="AM10" s="3"/>
      <c r="AN10" s="601" t="s">
        <v>1072</v>
      </c>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3"/>
      <c r="BR10" s="576"/>
      <c r="BS10" s="600" t="s">
        <v>1070</v>
      </c>
      <c r="BT10" s="2"/>
      <c r="BU10" s="2"/>
      <c r="BV10" s="3"/>
      <c r="BW10" s="601" t="s">
        <v>1073</v>
      </c>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3"/>
      <c r="DA10" s="576"/>
      <c r="DB10" s="600" t="s">
        <v>1070</v>
      </c>
      <c r="DC10" s="2"/>
      <c r="DD10" s="2"/>
      <c r="DE10" s="3"/>
      <c r="DF10" s="601" t="s">
        <v>1074</v>
      </c>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3"/>
      <c r="EJ10" s="576"/>
      <c r="EK10" s="576"/>
      <c r="EL10" s="576"/>
      <c r="EM10" s="600" t="s">
        <v>1070</v>
      </c>
      <c r="EN10" s="2"/>
      <c r="EO10" s="2"/>
      <c r="EP10" s="3"/>
      <c r="EQ10" s="601" t="s">
        <v>1075</v>
      </c>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3"/>
      <c r="FU10" s="576"/>
      <c r="FV10" s="576"/>
      <c r="FW10" s="576"/>
      <c r="FX10" s="602" t="s">
        <v>1070</v>
      </c>
      <c r="FY10" s="104"/>
      <c r="FZ10" s="104"/>
      <c r="GA10" s="100"/>
      <c r="GB10" s="603" t="s">
        <v>1076</v>
      </c>
      <c r="GC10" s="104"/>
      <c r="GD10" s="104"/>
      <c r="GE10" s="104"/>
      <c r="GF10" s="104"/>
      <c r="GG10" s="104"/>
      <c r="GH10" s="104"/>
      <c r="GI10" s="104"/>
      <c r="GJ10" s="104"/>
      <c r="GK10" s="104"/>
      <c r="GL10" s="104"/>
      <c r="GM10" s="104"/>
      <c r="GN10" s="104"/>
      <c r="GO10" s="104"/>
      <c r="GP10" s="104"/>
      <c r="GQ10" s="104"/>
      <c r="GR10" s="104"/>
      <c r="GS10" s="104"/>
      <c r="GT10" s="104"/>
      <c r="GU10" s="104"/>
      <c r="GV10" s="104"/>
      <c r="GW10" s="104"/>
      <c r="GX10" s="104"/>
      <c r="GY10" s="104"/>
      <c r="GZ10" s="104"/>
      <c r="HA10" s="104"/>
      <c r="HB10" s="104"/>
      <c r="HC10" s="104"/>
      <c r="HD10" s="104"/>
      <c r="HE10" s="100"/>
      <c r="HF10" s="576"/>
      <c r="HG10" s="576"/>
      <c r="HH10" s="576"/>
      <c r="HI10" s="602" t="s">
        <v>1070</v>
      </c>
      <c r="HJ10" s="104"/>
      <c r="HK10" s="104"/>
      <c r="HL10" s="100"/>
      <c r="HM10" s="603" t="s">
        <v>1077</v>
      </c>
      <c r="HN10" s="104"/>
      <c r="HO10" s="104"/>
      <c r="HP10" s="104"/>
      <c r="HQ10" s="104"/>
      <c r="HR10" s="104"/>
      <c r="HS10" s="104"/>
      <c r="HT10" s="104"/>
      <c r="HU10" s="104"/>
      <c r="HV10" s="104"/>
      <c r="HW10" s="104"/>
      <c r="HX10" s="104"/>
      <c r="HY10" s="104"/>
      <c r="HZ10" s="104"/>
      <c r="IA10" s="104"/>
      <c r="IB10" s="104"/>
      <c r="IC10" s="104"/>
      <c r="ID10" s="104"/>
      <c r="IE10" s="104"/>
      <c r="IF10" s="104"/>
      <c r="IG10" s="104"/>
      <c r="IH10" s="104"/>
      <c r="II10" s="104"/>
      <c r="IJ10" s="104"/>
      <c r="IK10" s="104"/>
      <c r="IL10" s="104"/>
      <c r="IM10" s="104"/>
      <c r="IN10" s="104"/>
      <c r="IO10" s="104"/>
      <c r="IP10" s="100"/>
      <c r="IQ10" s="576"/>
      <c r="IR10" s="576"/>
      <c r="IS10" s="576"/>
      <c r="IT10" s="602" t="s">
        <v>1070</v>
      </c>
      <c r="IU10" s="104"/>
      <c r="IV10" s="104"/>
      <c r="IW10" s="100"/>
      <c r="IX10" s="603" t="s">
        <v>1078</v>
      </c>
      <c r="IY10" s="104"/>
      <c r="IZ10" s="104"/>
      <c r="JA10" s="104"/>
      <c r="JB10" s="104"/>
      <c r="JC10" s="104"/>
      <c r="JD10" s="104"/>
      <c r="JE10" s="104"/>
      <c r="JF10" s="104"/>
      <c r="JG10" s="104"/>
      <c r="JH10" s="104"/>
      <c r="JI10" s="104"/>
      <c r="JJ10" s="104"/>
      <c r="JK10" s="104"/>
      <c r="JL10" s="104"/>
      <c r="JM10" s="104"/>
      <c r="JN10" s="104"/>
      <c r="JO10" s="104"/>
      <c r="JP10" s="104"/>
      <c r="JQ10" s="104"/>
      <c r="JR10" s="104"/>
      <c r="JS10" s="104"/>
      <c r="JT10" s="104"/>
      <c r="JU10" s="104"/>
      <c r="JV10" s="104"/>
      <c r="JW10" s="104"/>
      <c r="JX10" s="104"/>
      <c r="JY10" s="104"/>
      <c r="JZ10" s="104"/>
      <c r="KA10" s="100"/>
      <c r="KB10" s="576"/>
      <c r="KC10" s="576"/>
      <c r="KD10" s="576"/>
      <c r="KE10" s="602" t="s">
        <v>1070</v>
      </c>
      <c r="KF10" s="104"/>
      <c r="KG10" s="104"/>
      <c r="KH10" s="100"/>
      <c r="KI10" s="603" t="s">
        <v>1079</v>
      </c>
      <c r="KJ10" s="104"/>
      <c r="KK10" s="104"/>
      <c r="KL10" s="104"/>
      <c r="KM10" s="104"/>
      <c r="KN10" s="104"/>
      <c r="KO10" s="104"/>
      <c r="KP10" s="104"/>
      <c r="KQ10" s="104"/>
      <c r="KR10" s="104"/>
      <c r="KS10" s="104"/>
      <c r="KT10" s="104"/>
      <c r="KU10" s="104"/>
      <c r="KV10" s="104"/>
      <c r="KW10" s="104"/>
      <c r="KX10" s="104"/>
      <c r="KY10" s="104"/>
      <c r="KZ10" s="104"/>
      <c r="LA10" s="104"/>
      <c r="LB10" s="104"/>
      <c r="LC10" s="104"/>
      <c r="LD10" s="104"/>
      <c r="LE10" s="104"/>
      <c r="LF10" s="104"/>
      <c r="LG10" s="104"/>
      <c r="LH10" s="104"/>
      <c r="LI10" s="104"/>
      <c r="LJ10" s="104"/>
      <c r="LK10" s="104"/>
      <c r="LL10" s="100"/>
      <c r="LM10" s="576"/>
      <c r="LN10" s="576"/>
      <c r="LO10" s="576"/>
      <c r="LP10" s="602" t="s">
        <v>1070</v>
      </c>
      <c r="LQ10" s="104"/>
      <c r="LR10" s="104"/>
      <c r="LS10" s="100"/>
      <c r="LT10" s="603" t="s">
        <v>1080</v>
      </c>
      <c r="LU10" s="104"/>
      <c r="LV10" s="104"/>
      <c r="LW10" s="104"/>
      <c r="LX10" s="104"/>
      <c r="LY10" s="104"/>
      <c r="LZ10" s="104"/>
      <c r="MA10" s="104"/>
      <c r="MB10" s="104"/>
      <c r="MC10" s="104"/>
      <c r="MD10" s="104"/>
      <c r="ME10" s="104"/>
      <c r="MF10" s="104"/>
      <c r="MG10" s="104"/>
      <c r="MH10" s="104"/>
      <c r="MI10" s="104"/>
      <c r="MJ10" s="104"/>
      <c r="MK10" s="104"/>
      <c r="ML10" s="104"/>
      <c r="MM10" s="104"/>
      <c r="MN10" s="104"/>
      <c r="MO10" s="104"/>
      <c r="MP10" s="104"/>
      <c r="MQ10" s="104"/>
      <c r="MR10" s="104"/>
      <c r="MS10" s="104"/>
      <c r="MT10" s="104"/>
      <c r="MU10" s="104"/>
      <c r="MV10" s="104"/>
      <c r="MW10" s="100"/>
      <c r="MX10" s="576"/>
      <c r="MY10" s="576"/>
      <c r="MZ10" s="576"/>
      <c r="NA10" s="602" t="s">
        <v>1070</v>
      </c>
      <c r="NB10" s="104"/>
      <c r="NC10" s="104"/>
      <c r="ND10" s="100"/>
      <c r="NE10" s="603" t="s">
        <v>1081</v>
      </c>
      <c r="NF10" s="104"/>
      <c r="NG10" s="104"/>
      <c r="NH10" s="104"/>
      <c r="NI10" s="104"/>
      <c r="NJ10" s="104"/>
      <c r="NK10" s="104"/>
      <c r="NL10" s="104"/>
      <c r="NM10" s="104"/>
      <c r="NN10" s="104"/>
      <c r="NO10" s="104"/>
      <c r="NP10" s="104"/>
      <c r="NQ10" s="104"/>
      <c r="NR10" s="104"/>
      <c r="NS10" s="104"/>
      <c r="NT10" s="104"/>
      <c r="NU10" s="104"/>
      <c r="NV10" s="104"/>
      <c r="NW10" s="104"/>
      <c r="NX10" s="104"/>
      <c r="NY10" s="104"/>
      <c r="NZ10" s="104"/>
      <c r="OA10" s="104"/>
      <c r="OB10" s="104"/>
      <c r="OC10" s="104"/>
      <c r="OD10" s="104"/>
      <c r="OE10" s="104"/>
      <c r="OF10" s="104"/>
      <c r="OG10" s="104"/>
      <c r="OH10" s="100"/>
      <c r="OI10" s="576"/>
      <c r="OJ10" s="576"/>
      <c r="OK10" s="576"/>
      <c r="OL10" s="602" t="s">
        <v>1070</v>
      </c>
      <c r="OM10" s="104"/>
      <c r="ON10" s="104"/>
      <c r="OO10" s="100"/>
      <c r="OP10" s="603" t="s">
        <v>1082</v>
      </c>
      <c r="OQ10" s="104"/>
      <c r="OR10" s="104"/>
      <c r="OS10" s="104"/>
      <c r="OT10" s="104"/>
      <c r="OU10" s="104"/>
      <c r="OV10" s="104"/>
      <c r="OW10" s="104"/>
      <c r="OX10" s="104"/>
      <c r="OY10" s="104"/>
      <c r="OZ10" s="104"/>
      <c r="PA10" s="104"/>
      <c r="PB10" s="104"/>
      <c r="PC10" s="104"/>
      <c r="PD10" s="104"/>
      <c r="PE10" s="104"/>
      <c r="PF10" s="104"/>
      <c r="PG10" s="104"/>
      <c r="PH10" s="104"/>
      <c r="PI10" s="104"/>
      <c r="PJ10" s="104"/>
      <c r="PK10" s="104"/>
      <c r="PL10" s="104"/>
      <c r="PM10" s="104"/>
      <c r="PN10" s="104"/>
      <c r="PO10" s="104"/>
      <c r="PP10" s="104"/>
      <c r="PQ10" s="104"/>
      <c r="PR10" s="104"/>
      <c r="PS10" s="100"/>
      <c r="PT10" s="576"/>
      <c r="PU10" s="576"/>
      <c r="PV10" s="576"/>
      <c r="PW10" s="602" t="s">
        <v>1070</v>
      </c>
      <c r="PX10" s="104"/>
      <c r="PY10" s="104"/>
      <c r="PZ10" s="100"/>
      <c r="QA10" s="603" t="s">
        <v>1083</v>
      </c>
      <c r="QB10" s="104"/>
      <c r="QC10" s="104"/>
      <c r="QD10" s="104"/>
      <c r="QE10" s="104"/>
      <c r="QF10" s="104"/>
      <c r="QG10" s="104"/>
      <c r="QH10" s="104"/>
      <c r="QI10" s="104"/>
      <c r="QJ10" s="104"/>
      <c r="QK10" s="104"/>
      <c r="QL10" s="104"/>
      <c r="QM10" s="104"/>
      <c r="QN10" s="104"/>
      <c r="QO10" s="104"/>
      <c r="QP10" s="104"/>
      <c r="QQ10" s="104"/>
      <c r="QR10" s="104"/>
      <c r="QS10" s="104"/>
      <c r="QT10" s="104"/>
      <c r="QU10" s="104"/>
      <c r="QV10" s="104"/>
      <c r="QW10" s="104"/>
      <c r="QX10" s="104"/>
      <c r="QY10" s="104"/>
      <c r="QZ10" s="104"/>
      <c r="RA10" s="104"/>
      <c r="RB10" s="104"/>
      <c r="RC10" s="104"/>
      <c r="RD10" s="100"/>
      <c r="RE10" s="576"/>
      <c r="RF10" s="576"/>
      <c r="RG10" s="576"/>
      <c r="RH10" s="584"/>
      <c r="RK10" s="599"/>
      <c r="SP10" s="576"/>
      <c r="SQ10" s="576"/>
      <c r="SR10" s="576"/>
      <c r="SS10" s="576"/>
      <c r="ST10" s="576"/>
      <c r="SU10" s="576"/>
      <c r="SV10" s="576"/>
      <c r="SW10" s="576"/>
      <c r="SX10" s="576"/>
      <c r="SY10" s="576"/>
      <c r="SZ10" s="576"/>
      <c r="TA10" s="576"/>
      <c r="TB10" s="576"/>
      <c r="TC10" s="576"/>
      <c r="TD10" s="576"/>
      <c r="TE10" s="576"/>
      <c r="TF10" s="576"/>
      <c r="TG10" s="576"/>
      <c r="TH10" s="576"/>
      <c r="TI10" s="576"/>
      <c r="TJ10" s="576"/>
      <c r="TK10" s="576"/>
      <c r="TL10" s="576"/>
      <c r="TM10" s="576"/>
      <c r="TN10" s="576"/>
      <c r="TO10" s="576"/>
      <c r="TP10" s="576"/>
      <c r="TQ10" s="576"/>
      <c r="TR10" s="576"/>
      <c r="TS10" s="576"/>
      <c r="TT10" s="576"/>
      <c r="TU10" s="576"/>
      <c r="TV10" s="576"/>
      <c r="TW10" s="576"/>
      <c r="TX10" s="576"/>
      <c r="TY10" s="576"/>
      <c r="TZ10" s="576"/>
      <c r="UA10" s="576"/>
      <c r="UB10" s="576"/>
      <c r="UC10" s="576"/>
      <c r="UD10" s="576"/>
      <c r="UE10" s="576"/>
      <c r="UF10" s="576"/>
      <c r="UG10" s="576"/>
      <c r="UH10" s="576"/>
      <c r="UI10" s="576"/>
      <c r="UJ10" s="576"/>
      <c r="UK10" s="576"/>
      <c r="UL10" s="576"/>
      <c r="UM10" s="576"/>
      <c r="UN10" s="576"/>
      <c r="UO10" s="576"/>
      <c r="UP10" s="576"/>
      <c r="UQ10" s="576"/>
      <c r="UR10" s="576"/>
      <c r="US10" s="576"/>
      <c r="UT10" s="576"/>
      <c r="UU10" s="576"/>
      <c r="UV10" s="576"/>
      <c r="UW10" s="576"/>
      <c r="UX10" s="576"/>
      <c r="UY10" s="576"/>
      <c r="UZ10" s="576"/>
      <c r="VA10" s="576"/>
      <c r="VB10" s="576"/>
      <c r="VC10" s="576"/>
      <c r="VD10" s="576"/>
      <c r="VE10" s="576"/>
      <c r="VF10" s="576"/>
      <c r="VG10" s="576"/>
      <c r="VH10" s="576"/>
      <c r="VI10" s="576"/>
      <c r="VJ10" s="576"/>
      <c r="VK10" s="576"/>
      <c r="VL10" s="576"/>
      <c r="VM10" s="576"/>
      <c r="VN10" s="576"/>
      <c r="VO10" s="576"/>
      <c r="VP10" s="576"/>
      <c r="VQ10" s="576"/>
      <c r="VR10" s="576"/>
      <c r="VS10" s="576"/>
      <c r="VT10" s="576"/>
      <c r="VU10" s="576"/>
      <c r="VV10" s="576"/>
      <c r="VW10" s="576"/>
      <c r="VX10" s="576"/>
      <c r="VY10" s="576"/>
      <c r="VZ10" s="576"/>
      <c r="WA10" s="576"/>
      <c r="WB10" s="576"/>
      <c r="WC10" s="576"/>
      <c r="WD10" s="576"/>
      <c r="WE10" s="576"/>
      <c r="WF10" s="576"/>
      <c r="WG10" s="576"/>
      <c r="WH10" s="576"/>
      <c r="WI10" s="576"/>
      <c r="WJ10" s="576"/>
      <c r="WK10" s="576"/>
      <c r="WL10" s="576"/>
      <c r="WM10" s="576"/>
      <c r="WN10" s="576"/>
      <c r="WO10" s="576"/>
      <c r="WP10" s="576"/>
      <c r="WQ10" s="576"/>
      <c r="WR10" s="576"/>
      <c r="WS10" s="576"/>
      <c r="WT10" s="576"/>
      <c r="WU10" s="576"/>
      <c r="WV10" s="576"/>
      <c r="WW10" s="576"/>
      <c r="WX10" s="576"/>
      <c r="WY10" s="576"/>
      <c r="WZ10" s="576"/>
      <c r="XA10" s="576"/>
      <c r="XB10" s="576"/>
      <c r="XC10" s="576"/>
      <c r="XD10" s="576"/>
      <c r="XE10" s="576"/>
      <c r="XF10" s="576"/>
      <c r="XG10" s="576"/>
      <c r="XH10" s="576"/>
      <c r="XI10" s="576"/>
      <c r="XJ10" s="576"/>
      <c r="XK10" s="576"/>
      <c r="XL10" s="576"/>
      <c r="XM10" s="576"/>
      <c r="XN10" s="576"/>
      <c r="XO10" s="576"/>
      <c r="XP10" s="576"/>
      <c r="XQ10" s="576"/>
      <c r="XR10" s="576"/>
      <c r="XS10" s="576"/>
      <c r="XT10" s="576"/>
      <c r="XU10" s="576"/>
      <c r="XV10" s="576"/>
      <c r="XW10" s="576"/>
    </row>
    <row r="11">
      <c r="A11" s="600" t="s">
        <v>1084</v>
      </c>
      <c r="B11" s="2"/>
      <c r="C11" s="2"/>
      <c r="D11" s="3"/>
      <c r="E11" s="601" t="s">
        <v>1085</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3"/>
      <c r="AI11" s="576"/>
      <c r="AJ11" s="600" t="s">
        <v>1084</v>
      </c>
      <c r="AK11" s="2"/>
      <c r="AL11" s="2"/>
      <c r="AM11" s="3"/>
      <c r="AN11" s="601" t="s">
        <v>1086</v>
      </c>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3"/>
      <c r="BR11" s="576"/>
      <c r="BS11" s="600" t="s">
        <v>1084</v>
      </c>
      <c r="BT11" s="2"/>
      <c r="BU11" s="2"/>
      <c r="BV11" s="3"/>
      <c r="BW11" s="601" t="s">
        <v>1087</v>
      </c>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3"/>
      <c r="DA11" s="576"/>
      <c r="DB11" s="600" t="s">
        <v>1084</v>
      </c>
      <c r="DC11" s="2"/>
      <c r="DD11" s="2"/>
      <c r="DE11" s="3"/>
      <c r="DF11" s="601" t="s">
        <v>1088</v>
      </c>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3"/>
      <c r="EJ11" s="576"/>
      <c r="EK11" s="576"/>
      <c r="EL11" s="576"/>
      <c r="EM11" s="600" t="s">
        <v>1084</v>
      </c>
      <c r="EN11" s="2"/>
      <c r="EO11" s="2"/>
      <c r="EP11" s="3"/>
      <c r="EQ11" s="601" t="s">
        <v>1088</v>
      </c>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3"/>
      <c r="FU11" s="576"/>
      <c r="FV11" s="576"/>
      <c r="FW11" s="576"/>
      <c r="FX11" s="602" t="s">
        <v>1084</v>
      </c>
      <c r="FY11" s="104"/>
      <c r="FZ11" s="104"/>
      <c r="GA11" s="100"/>
      <c r="GB11" s="603" t="s">
        <v>1089</v>
      </c>
      <c r="GC11" s="104"/>
      <c r="GD11" s="104"/>
      <c r="GE11" s="104"/>
      <c r="GF11" s="104"/>
      <c r="GG11" s="104"/>
      <c r="GH11" s="104"/>
      <c r="GI11" s="104"/>
      <c r="GJ11" s="104"/>
      <c r="GK11" s="104"/>
      <c r="GL11" s="104"/>
      <c r="GM11" s="104"/>
      <c r="GN11" s="104"/>
      <c r="GO11" s="104"/>
      <c r="GP11" s="104"/>
      <c r="GQ11" s="104"/>
      <c r="GR11" s="104"/>
      <c r="GS11" s="104"/>
      <c r="GT11" s="104"/>
      <c r="GU11" s="104"/>
      <c r="GV11" s="104"/>
      <c r="GW11" s="104"/>
      <c r="GX11" s="104"/>
      <c r="GY11" s="104"/>
      <c r="GZ11" s="104"/>
      <c r="HA11" s="104"/>
      <c r="HB11" s="104"/>
      <c r="HC11" s="104"/>
      <c r="HD11" s="104"/>
      <c r="HE11" s="100"/>
      <c r="HF11" s="576"/>
      <c r="HG11" s="576"/>
      <c r="HH11" s="576"/>
      <c r="HI11" s="602" t="s">
        <v>1084</v>
      </c>
      <c r="HJ11" s="104"/>
      <c r="HK11" s="104"/>
      <c r="HL11" s="100"/>
      <c r="HM11" s="603" t="s">
        <v>1089</v>
      </c>
      <c r="HN11" s="104"/>
      <c r="HO11" s="104"/>
      <c r="HP11" s="104"/>
      <c r="HQ11" s="104"/>
      <c r="HR11" s="104"/>
      <c r="HS11" s="104"/>
      <c r="HT11" s="104"/>
      <c r="HU11" s="104"/>
      <c r="HV11" s="104"/>
      <c r="HW11" s="104"/>
      <c r="HX11" s="104"/>
      <c r="HY11" s="104"/>
      <c r="HZ11" s="104"/>
      <c r="IA11" s="104"/>
      <c r="IB11" s="104"/>
      <c r="IC11" s="104"/>
      <c r="ID11" s="104"/>
      <c r="IE11" s="104"/>
      <c r="IF11" s="104"/>
      <c r="IG11" s="104"/>
      <c r="IH11" s="104"/>
      <c r="II11" s="104"/>
      <c r="IJ11" s="104"/>
      <c r="IK11" s="104"/>
      <c r="IL11" s="104"/>
      <c r="IM11" s="104"/>
      <c r="IN11" s="104"/>
      <c r="IO11" s="104"/>
      <c r="IP11" s="100"/>
      <c r="IQ11" s="576"/>
      <c r="IR11" s="576"/>
      <c r="IS11" s="576"/>
      <c r="IT11" s="602" t="s">
        <v>1084</v>
      </c>
      <c r="IU11" s="104"/>
      <c r="IV11" s="104"/>
      <c r="IW11" s="100"/>
      <c r="IX11" s="603" t="s">
        <v>1006</v>
      </c>
      <c r="IY11" s="104"/>
      <c r="IZ11" s="104"/>
      <c r="JA11" s="104"/>
      <c r="JB11" s="104"/>
      <c r="JC11" s="104"/>
      <c r="JD11" s="104"/>
      <c r="JE11" s="104"/>
      <c r="JF11" s="104"/>
      <c r="JG11" s="104"/>
      <c r="JH11" s="104"/>
      <c r="JI11" s="104"/>
      <c r="JJ11" s="104"/>
      <c r="JK11" s="104"/>
      <c r="JL11" s="104"/>
      <c r="JM11" s="104"/>
      <c r="JN11" s="104"/>
      <c r="JO11" s="104"/>
      <c r="JP11" s="104"/>
      <c r="JQ11" s="104"/>
      <c r="JR11" s="104"/>
      <c r="JS11" s="104"/>
      <c r="JT11" s="104"/>
      <c r="JU11" s="104"/>
      <c r="JV11" s="104"/>
      <c r="JW11" s="104"/>
      <c r="JX11" s="104"/>
      <c r="JY11" s="104"/>
      <c r="JZ11" s="104"/>
      <c r="KA11" s="100"/>
      <c r="KB11" s="576"/>
      <c r="KC11" s="576"/>
      <c r="KD11" s="576"/>
      <c r="KE11" s="602" t="s">
        <v>1084</v>
      </c>
      <c r="KF11" s="104"/>
      <c r="KG11" s="104"/>
      <c r="KH11" s="100"/>
      <c r="KI11" s="603" t="s">
        <v>1006</v>
      </c>
      <c r="KJ11" s="104"/>
      <c r="KK11" s="104"/>
      <c r="KL11" s="104"/>
      <c r="KM11" s="104"/>
      <c r="KN11" s="104"/>
      <c r="KO11" s="104"/>
      <c r="KP11" s="104"/>
      <c r="KQ11" s="104"/>
      <c r="KR11" s="104"/>
      <c r="KS11" s="104"/>
      <c r="KT11" s="104"/>
      <c r="KU11" s="104"/>
      <c r="KV11" s="104"/>
      <c r="KW11" s="104"/>
      <c r="KX11" s="104"/>
      <c r="KY11" s="104"/>
      <c r="KZ11" s="104"/>
      <c r="LA11" s="104"/>
      <c r="LB11" s="104"/>
      <c r="LC11" s="104"/>
      <c r="LD11" s="104"/>
      <c r="LE11" s="104"/>
      <c r="LF11" s="104"/>
      <c r="LG11" s="104"/>
      <c r="LH11" s="104"/>
      <c r="LI11" s="104"/>
      <c r="LJ11" s="104"/>
      <c r="LK11" s="104"/>
      <c r="LL11" s="100"/>
      <c r="LM11" s="576"/>
      <c r="LN11" s="576"/>
      <c r="LO11" s="576"/>
      <c r="LP11" s="602" t="s">
        <v>1084</v>
      </c>
      <c r="LQ11" s="104"/>
      <c r="LR11" s="104"/>
      <c r="LS11" s="100"/>
      <c r="LT11" s="603" t="s">
        <v>1090</v>
      </c>
      <c r="LU11" s="104"/>
      <c r="LV11" s="104"/>
      <c r="LW11" s="104"/>
      <c r="LX11" s="104"/>
      <c r="LY11" s="104"/>
      <c r="LZ11" s="104"/>
      <c r="MA11" s="104"/>
      <c r="MB11" s="104"/>
      <c r="MC11" s="104"/>
      <c r="MD11" s="104"/>
      <c r="ME11" s="104"/>
      <c r="MF11" s="104"/>
      <c r="MG11" s="104"/>
      <c r="MH11" s="104"/>
      <c r="MI11" s="104"/>
      <c r="MJ11" s="104"/>
      <c r="MK11" s="104"/>
      <c r="ML11" s="104"/>
      <c r="MM11" s="104"/>
      <c r="MN11" s="104"/>
      <c r="MO11" s="104"/>
      <c r="MP11" s="104"/>
      <c r="MQ11" s="104"/>
      <c r="MR11" s="104"/>
      <c r="MS11" s="104"/>
      <c r="MT11" s="104"/>
      <c r="MU11" s="104"/>
      <c r="MV11" s="104"/>
      <c r="MW11" s="100"/>
      <c r="MX11" s="576"/>
      <c r="MY11" s="576"/>
      <c r="MZ11" s="576"/>
      <c r="NA11" s="602" t="s">
        <v>1084</v>
      </c>
      <c r="NB11" s="104"/>
      <c r="NC11" s="104"/>
      <c r="ND11" s="100"/>
      <c r="NE11" s="603" t="s">
        <v>1006</v>
      </c>
      <c r="NF11" s="104"/>
      <c r="NG11" s="104"/>
      <c r="NH11" s="104"/>
      <c r="NI11" s="104"/>
      <c r="NJ11" s="104"/>
      <c r="NK11" s="104"/>
      <c r="NL11" s="104"/>
      <c r="NM11" s="104"/>
      <c r="NN11" s="104"/>
      <c r="NO11" s="104"/>
      <c r="NP11" s="104"/>
      <c r="NQ11" s="104"/>
      <c r="NR11" s="104"/>
      <c r="NS11" s="104"/>
      <c r="NT11" s="104"/>
      <c r="NU11" s="104"/>
      <c r="NV11" s="104"/>
      <c r="NW11" s="104"/>
      <c r="NX11" s="104"/>
      <c r="NY11" s="104"/>
      <c r="NZ11" s="104"/>
      <c r="OA11" s="104"/>
      <c r="OB11" s="104"/>
      <c r="OC11" s="104"/>
      <c r="OD11" s="104"/>
      <c r="OE11" s="104"/>
      <c r="OF11" s="104"/>
      <c r="OG11" s="104"/>
      <c r="OH11" s="100"/>
      <c r="OI11" s="576"/>
      <c r="OJ11" s="576"/>
      <c r="OK11" s="576"/>
      <c r="OL11" s="602" t="s">
        <v>1084</v>
      </c>
      <c r="OM11" s="104"/>
      <c r="ON11" s="104"/>
      <c r="OO11" s="100"/>
      <c r="OP11" s="603" t="s">
        <v>1006</v>
      </c>
      <c r="OQ11" s="104"/>
      <c r="OR11" s="104"/>
      <c r="OS11" s="104"/>
      <c r="OT11" s="104"/>
      <c r="OU11" s="104"/>
      <c r="OV11" s="104"/>
      <c r="OW11" s="104"/>
      <c r="OX11" s="104"/>
      <c r="OY11" s="104"/>
      <c r="OZ11" s="104"/>
      <c r="PA11" s="104"/>
      <c r="PB11" s="104"/>
      <c r="PC11" s="104"/>
      <c r="PD11" s="104"/>
      <c r="PE11" s="104"/>
      <c r="PF11" s="104"/>
      <c r="PG11" s="104"/>
      <c r="PH11" s="104"/>
      <c r="PI11" s="104"/>
      <c r="PJ11" s="104"/>
      <c r="PK11" s="104"/>
      <c r="PL11" s="104"/>
      <c r="PM11" s="104"/>
      <c r="PN11" s="104"/>
      <c r="PO11" s="104"/>
      <c r="PP11" s="104"/>
      <c r="PQ11" s="104"/>
      <c r="PR11" s="104"/>
      <c r="PS11" s="100"/>
      <c r="PT11" s="576"/>
      <c r="PU11" s="576"/>
      <c r="PV11" s="576"/>
      <c r="PW11" s="602" t="s">
        <v>1084</v>
      </c>
      <c r="PX11" s="104"/>
      <c r="PY11" s="104"/>
      <c r="PZ11" s="100"/>
      <c r="QA11" s="603" t="s">
        <v>1086</v>
      </c>
      <c r="QB11" s="104"/>
      <c r="QC11" s="104"/>
      <c r="QD11" s="104"/>
      <c r="QE11" s="104"/>
      <c r="QF11" s="104"/>
      <c r="QG11" s="104"/>
      <c r="QH11" s="104"/>
      <c r="QI11" s="104"/>
      <c r="QJ11" s="104"/>
      <c r="QK11" s="104"/>
      <c r="QL11" s="104"/>
      <c r="QM11" s="104"/>
      <c r="QN11" s="104"/>
      <c r="QO11" s="104"/>
      <c r="QP11" s="104"/>
      <c r="QQ11" s="104"/>
      <c r="QR11" s="104"/>
      <c r="QS11" s="104"/>
      <c r="QT11" s="104"/>
      <c r="QU11" s="104"/>
      <c r="QV11" s="104"/>
      <c r="QW11" s="104"/>
      <c r="QX11" s="104"/>
      <c r="QY11" s="104"/>
      <c r="QZ11" s="104"/>
      <c r="RA11" s="104"/>
      <c r="RB11" s="104"/>
      <c r="RC11" s="104"/>
      <c r="RD11" s="100"/>
      <c r="RE11" s="576"/>
      <c r="RF11" s="576"/>
      <c r="RG11" s="576"/>
      <c r="RH11" s="604"/>
      <c r="RL11" s="605"/>
      <c r="SP11" s="576"/>
      <c r="SQ11" s="576"/>
      <c r="SR11" s="576"/>
      <c r="SS11" s="576"/>
      <c r="ST11" s="576"/>
      <c r="SU11" s="576"/>
      <c r="SV11" s="576"/>
      <c r="SW11" s="576"/>
      <c r="SX11" s="576"/>
      <c r="SY11" s="576"/>
      <c r="SZ11" s="576"/>
      <c r="TA11" s="576"/>
      <c r="TB11" s="576"/>
      <c r="TC11" s="576"/>
      <c r="TD11" s="576"/>
      <c r="TE11" s="576"/>
      <c r="TF11" s="576"/>
      <c r="TG11" s="576"/>
      <c r="TH11" s="576"/>
      <c r="TI11" s="576"/>
      <c r="TJ11" s="576"/>
      <c r="TK11" s="576"/>
      <c r="TL11" s="576"/>
      <c r="TM11" s="576"/>
      <c r="TN11" s="576"/>
      <c r="TO11" s="576"/>
      <c r="TP11" s="576"/>
      <c r="TQ11" s="576"/>
      <c r="TR11" s="576"/>
      <c r="TS11" s="576"/>
      <c r="TT11" s="576"/>
      <c r="TU11" s="576"/>
      <c r="TV11" s="576"/>
      <c r="TW11" s="576"/>
      <c r="TX11" s="576"/>
      <c r="TY11" s="576"/>
      <c r="TZ11" s="576"/>
      <c r="UA11" s="576"/>
      <c r="UB11" s="576"/>
      <c r="UC11" s="576"/>
      <c r="UD11" s="576"/>
      <c r="UE11" s="576"/>
      <c r="UF11" s="576"/>
      <c r="UG11" s="576"/>
      <c r="UH11" s="576"/>
      <c r="UI11" s="576"/>
      <c r="UJ11" s="576"/>
      <c r="UK11" s="576"/>
      <c r="UL11" s="576"/>
      <c r="UM11" s="576"/>
      <c r="UN11" s="576"/>
      <c r="UO11" s="576"/>
      <c r="UP11" s="576"/>
      <c r="UQ11" s="576"/>
      <c r="UR11" s="576"/>
      <c r="US11" s="576"/>
      <c r="UT11" s="576"/>
      <c r="UU11" s="576"/>
      <c r="UV11" s="576"/>
      <c r="UW11" s="576"/>
      <c r="UX11" s="576"/>
      <c r="UY11" s="576"/>
      <c r="UZ11" s="576"/>
      <c r="VA11" s="576"/>
      <c r="VB11" s="576"/>
      <c r="VC11" s="576"/>
      <c r="VD11" s="576"/>
      <c r="VE11" s="576"/>
      <c r="VF11" s="576"/>
      <c r="VG11" s="576"/>
      <c r="VH11" s="576"/>
      <c r="VI11" s="576"/>
      <c r="VJ11" s="576"/>
      <c r="VK11" s="576"/>
      <c r="VL11" s="576"/>
      <c r="VM11" s="576"/>
      <c r="VN11" s="576"/>
      <c r="VO11" s="576"/>
      <c r="VP11" s="576"/>
      <c r="VQ11" s="576"/>
      <c r="VR11" s="576"/>
      <c r="VS11" s="576"/>
      <c r="VT11" s="576"/>
      <c r="VU11" s="576"/>
      <c r="VV11" s="576"/>
      <c r="VW11" s="576"/>
      <c r="VX11" s="576"/>
      <c r="VY11" s="576"/>
      <c r="VZ11" s="576"/>
      <c r="WA11" s="576"/>
      <c r="WB11" s="576"/>
      <c r="WC11" s="576"/>
      <c r="WD11" s="576"/>
      <c r="WE11" s="576"/>
      <c r="WF11" s="576"/>
      <c r="WG11" s="576"/>
      <c r="WH11" s="576"/>
      <c r="WI11" s="576"/>
      <c r="WJ11" s="576"/>
      <c r="WK11" s="576"/>
      <c r="WL11" s="576"/>
      <c r="WM11" s="576"/>
      <c r="WN11" s="576"/>
      <c r="WO11" s="576"/>
      <c r="WP11" s="576"/>
      <c r="WQ11" s="576"/>
      <c r="WR11" s="576"/>
      <c r="WS11" s="576"/>
      <c r="WT11" s="576"/>
      <c r="WU11" s="576"/>
      <c r="WV11" s="576"/>
      <c r="WW11" s="576"/>
      <c r="WX11" s="576"/>
      <c r="WY11" s="576"/>
      <c r="WZ11" s="576"/>
      <c r="XA11" s="576"/>
      <c r="XB11" s="576"/>
      <c r="XC11" s="576"/>
      <c r="XD11" s="576"/>
      <c r="XE11" s="576"/>
      <c r="XF11" s="576"/>
      <c r="XG11" s="576"/>
      <c r="XH11" s="576"/>
      <c r="XI11" s="576"/>
      <c r="XJ11" s="576"/>
      <c r="XK11" s="576"/>
      <c r="XL11" s="576"/>
      <c r="XM11" s="576"/>
      <c r="XN11" s="576"/>
      <c r="XO11" s="576"/>
      <c r="XP11" s="576"/>
      <c r="XQ11" s="576"/>
      <c r="XR11" s="576"/>
      <c r="XS11" s="576"/>
      <c r="XT11" s="576"/>
      <c r="XU11" s="576"/>
      <c r="XV11" s="576"/>
      <c r="XW11" s="576"/>
    </row>
    <row r="12">
      <c r="A12" s="595" t="s">
        <v>1091</v>
      </c>
      <c r="D12" s="596" t="s">
        <v>1092</v>
      </c>
      <c r="AI12" s="593"/>
      <c r="AJ12" s="595" t="s">
        <v>1091</v>
      </c>
      <c r="AM12" s="596" t="s">
        <v>1092</v>
      </c>
      <c r="BR12" s="593"/>
      <c r="BS12" s="595" t="s">
        <v>1091</v>
      </c>
      <c r="BV12" s="596" t="s">
        <v>1092</v>
      </c>
      <c r="DA12" s="593"/>
      <c r="DB12" s="595" t="s">
        <v>1091</v>
      </c>
      <c r="DE12" s="596" t="s">
        <v>1092</v>
      </c>
      <c r="EJ12" s="593"/>
      <c r="EK12" s="593"/>
      <c r="EL12" s="593"/>
      <c r="EM12" s="595" t="s">
        <v>1091</v>
      </c>
      <c r="EP12" s="596" t="s">
        <v>1092</v>
      </c>
      <c r="FU12" s="593"/>
      <c r="FV12" s="593"/>
      <c r="FW12" s="593"/>
      <c r="FX12" s="597" t="s">
        <v>1091</v>
      </c>
      <c r="FY12" s="104"/>
      <c r="FZ12" s="104"/>
      <c r="GA12" s="598" t="s">
        <v>1092</v>
      </c>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593"/>
      <c r="HG12" s="593"/>
      <c r="HH12" s="593"/>
      <c r="HI12" s="597" t="s">
        <v>1091</v>
      </c>
      <c r="HJ12" s="104"/>
      <c r="HK12" s="104"/>
      <c r="HL12" s="598" t="s">
        <v>1092</v>
      </c>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593"/>
      <c r="IR12" s="593"/>
      <c r="IS12" s="593"/>
      <c r="IT12" s="597" t="s">
        <v>1091</v>
      </c>
      <c r="IU12" s="104"/>
      <c r="IV12" s="104"/>
      <c r="IW12" s="598" t="s">
        <v>1092</v>
      </c>
      <c r="IX12" s="104"/>
      <c r="IY12" s="104"/>
      <c r="IZ12" s="104"/>
      <c r="JA12" s="104"/>
      <c r="JB12" s="104"/>
      <c r="JC12" s="104"/>
      <c r="JD12" s="104"/>
      <c r="JE12" s="104"/>
      <c r="JF12" s="104"/>
      <c r="JG12" s="104"/>
      <c r="JH12" s="104"/>
      <c r="JI12" s="104"/>
      <c r="JJ12" s="104"/>
      <c r="JK12" s="104"/>
      <c r="JL12" s="104"/>
      <c r="JM12" s="104"/>
      <c r="JN12" s="104"/>
      <c r="JO12" s="104"/>
      <c r="JP12" s="104"/>
      <c r="JQ12" s="104"/>
      <c r="JR12" s="104"/>
      <c r="JS12" s="104"/>
      <c r="JT12" s="104"/>
      <c r="JU12" s="104"/>
      <c r="JV12" s="104"/>
      <c r="JW12" s="104"/>
      <c r="JX12" s="104"/>
      <c r="JY12" s="104"/>
      <c r="JZ12" s="104"/>
      <c r="KA12" s="104"/>
      <c r="KB12" s="593"/>
      <c r="KC12" s="593"/>
      <c r="KD12" s="593"/>
      <c r="KE12" s="597" t="s">
        <v>1091</v>
      </c>
      <c r="KF12" s="104"/>
      <c r="KG12" s="104"/>
      <c r="KH12" s="598" t="s">
        <v>1092</v>
      </c>
      <c r="KI12" s="104"/>
      <c r="KJ12" s="104"/>
      <c r="KK12" s="104"/>
      <c r="KL12" s="104"/>
      <c r="KM12" s="104"/>
      <c r="KN12" s="104"/>
      <c r="KO12" s="104"/>
      <c r="KP12" s="104"/>
      <c r="KQ12" s="104"/>
      <c r="KR12" s="104"/>
      <c r="KS12" s="104"/>
      <c r="KT12" s="104"/>
      <c r="KU12" s="104"/>
      <c r="KV12" s="104"/>
      <c r="KW12" s="104"/>
      <c r="KX12" s="104"/>
      <c r="KY12" s="104"/>
      <c r="KZ12" s="104"/>
      <c r="LA12" s="104"/>
      <c r="LB12" s="104"/>
      <c r="LC12" s="104"/>
      <c r="LD12" s="104"/>
      <c r="LE12" s="104"/>
      <c r="LF12" s="104"/>
      <c r="LG12" s="104"/>
      <c r="LH12" s="104"/>
      <c r="LI12" s="104"/>
      <c r="LJ12" s="104"/>
      <c r="LK12" s="104"/>
      <c r="LL12" s="104"/>
      <c r="LM12" s="593"/>
      <c r="LN12" s="593"/>
      <c r="LO12" s="593"/>
      <c r="LP12" s="597" t="s">
        <v>1091</v>
      </c>
      <c r="LQ12" s="104"/>
      <c r="LR12" s="104"/>
      <c r="LS12" s="598" t="s">
        <v>1092</v>
      </c>
      <c r="LT12" s="104"/>
      <c r="LU12" s="104"/>
      <c r="LV12" s="104"/>
      <c r="LW12" s="104"/>
      <c r="LX12" s="104"/>
      <c r="LY12" s="104"/>
      <c r="LZ12" s="104"/>
      <c r="MA12" s="104"/>
      <c r="MB12" s="104"/>
      <c r="MC12" s="104"/>
      <c r="MD12" s="104"/>
      <c r="ME12" s="104"/>
      <c r="MF12" s="104"/>
      <c r="MG12" s="104"/>
      <c r="MH12" s="104"/>
      <c r="MI12" s="104"/>
      <c r="MJ12" s="104"/>
      <c r="MK12" s="104"/>
      <c r="ML12" s="104"/>
      <c r="MM12" s="104"/>
      <c r="MN12" s="104"/>
      <c r="MO12" s="104"/>
      <c r="MP12" s="104"/>
      <c r="MQ12" s="104"/>
      <c r="MR12" s="104"/>
      <c r="MS12" s="104"/>
      <c r="MT12" s="104"/>
      <c r="MU12" s="104"/>
      <c r="MV12" s="104"/>
      <c r="MW12" s="104"/>
      <c r="MX12" s="593"/>
      <c r="MY12" s="593"/>
      <c r="MZ12" s="593"/>
      <c r="NA12" s="597" t="s">
        <v>1091</v>
      </c>
      <c r="NB12" s="104"/>
      <c r="NC12" s="104"/>
      <c r="ND12" s="598" t="s">
        <v>1092</v>
      </c>
      <c r="NE12" s="104"/>
      <c r="NF12" s="104"/>
      <c r="NG12" s="104"/>
      <c r="NH12" s="104"/>
      <c r="NI12" s="104"/>
      <c r="NJ12" s="104"/>
      <c r="NK12" s="104"/>
      <c r="NL12" s="104"/>
      <c r="NM12" s="104"/>
      <c r="NN12" s="104"/>
      <c r="NO12" s="104"/>
      <c r="NP12" s="104"/>
      <c r="NQ12" s="104"/>
      <c r="NR12" s="104"/>
      <c r="NS12" s="104"/>
      <c r="NT12" s="104"/>
      <c r="NU12" s="104"/>
      <c r="NV12" s="104"/>
      <c r="NW12" s="104"/>
      <c r="NX12" s="104"/>
      <c r="NY12" s="104"/>
      <c r="NZ12" s="104"/>
      <c r="OA12" s="104"/>
      <c r="OB12" s="104"/>
      <c r="OC12" s="104"/>
      <c r="OD12" s="104"/>
      <c r="OE12" s="104"/>
      <c r="OF12" s="104"/>
      <c r="OG12" s="104"/>
      <c r="OH12" s="104"/>
      <c r="OI12" s="593"/>
      <c r="OJ12" s="593"/>
      <c r="OK12" s="593"/>
      <c r="OL12" s="597" t="s">
        <v>1091</v>
      </c>
      <c r="OM12" s="104"/>
      <c r="ON12" s="104"/>
      <c r="OO12" s="598" t="s">
        <v>1092</v>
      </c>
      <c r="OP12" s="104"/>
      <c r="OQ12" s="104"/>
      <c r="OR12" s="104"/>
      <c r="OS12" s="104"/>
      <c r="OT12" s="104"/>
      <c r="OU12" s="104"/>
      <c r="OV12" s="104"/>
      <c r="OW12" s="104"/>
      <c r="OX12" s="104"/>
      <c r="OY12" s="104"/>
      <c r="OZ12" s="104"/>
      <c r="PA12" s="104"/>
      <c r="PB12" s="104"/>
      <c r="PC12" s="104"/>
      <c r="PD12" s="104"/>
      <c r="PE12" s="104"/>
      <c r="PF12" s="104"/>
      <c r="PG12" s="104"/>
      <c r="PH12" s="104"/>
      <c r="PI12" s="104"/>
      <c r="PJ12" s="104"/>
      <c r="PK12" s="104"/>
      <c r="PL12" s="104"/>
      <c r="PM12" s="104"/>
      <c r="PN12" s="104"/>
      <c r="PO12" s="104"/>
      <c r="PP12" s="104"/>
      <c r="PQ12" s="104"/>
      <c r="PR12" s="104"/>
      <c r="PS12" s="104"/>
      <c r="PT12" s="593"/>
      <c r="PU12" s="593"/>
      <c r="PV12" s="593"/>
      <c r="PW12" s="597" t="s">
        <v>1091</v>
      </c>
      <c r="PX12" s="104"/>
      <c r="PY12" s="104"/>
      <c r="PZ12" s="598" t="s">
        <v>1092</v>
      </c>
      <c r="QA12" s="104"/>
      <c r="QB12" s="104"/>
      <c r="QC12" s="104"/>
      <c r="QD12" s="104"/>
      <c r="QE12" s="104"/>
      <c r="QF12" s="104"/>
      <c r="QG12" s="104"/>
      <c r="QH12" s="104"/>
      <c r="QI12" s="104"/>
      <c r="QJ12" s="104"/>
      <c r="QK12" s="104"/>
      <c r="QL12" s="104"/>
      <c r="QM12" s="104"/>
      <c r="QN12" s="104"/>
      <c r="QO12" s="104"/>
      <c r="QP12" s="104"/>
      <c r="QQ12" s="104"/>
      <c r="QR12" s="104"/>
      <c r="QS12" s="104"/>
      <c r="QT12" s="104"/>
      <c r="QU12" s="104"/>
      <c r="QV12" s="104"/>
      <c r="QW12" s="104"/>
      <c r="QX12" s="104"/>
      <c r="QY12" s="104"/>
      <c r="QZ12" s="104"/>
      <c r="RA12" s="104"/>
      <c r="RB12" s="104"/>
      <c r="RC12" s="104"/>
      <c r="RD12" s="104"/>
      <c r="RE12" s="593"/>
      <c r="RF12" s="593"/>
      <c r="RG12" s="593"/>
      <c r="RH12" s="604"/>
      <c r="RL12" s="605"/>
      <c r="SP12" s="593"/>
      <c r="SQ12" s="593"/>
      <c r="SR12" s="593"/>
      <c r="SS12" s="593"/>
      <c r="ST12" s="593"/>
      <c r="SU12" s="593"/>
      <c r="SV12" s="593"/>
      <c r="SW12" s="593"/>
      <c r="SX12" s="593"/>
      <c r="SY12" s="593"/>
      <c r="SZ12" s="593"/>
      <c r="TA12" s="593"/>
      <c r="TB12" s="593"/>
      <c r="TC12" s="593"/>
      <c r="TD12" s="593"/>
      <c r="TE12" s="593"/>
      <c r="TF12" s="593"/>
      <c r="TG12" s="593"/>
      <c r="TH12" s="593"/>
      <c r="TI12" s="593"/>
      <c r="TJ12" s="593"/>
      <c r="TK12" s="593"/>
      <c r="TL12" s="593"/>
      <c r="TM12" s="593"/>
      <c r="TN12" s="593"/>
      <c r="TO12" s="593"/>
      <c r="TP12" s="593"/>
      <c r="TQ12" s="593"/>
      <c r="TR12" s="593"/>
      <c r="TS12" s="593"/>
      <c r="TT12" s="593"/>
      <c r="TU12" s="593"/>
      <c r="TV12" s="593"/>
      <c r="TW12" s="593"/>
      <c r="TX12" s="593"/>
      <c r="TY12" s="593"/>
      <c r="TZ12" s="593"/>
      <c r="UA12" s="593"/>
      <c r="UB12" s="593"/>
      <c r="UC12" s="593"/>
      <c r="UD12" s="593"/>
      <c r="UE12" s="593"/>
      <c r="UF12" s="593"/>
      <c r="UG12" s="593"/>
      <c r="UH12" s="593"/>
      <c r="UI12" s="593"/>
      <c r="UJ12" s="593"/>
      <c r="UK12" s="593"/>
      <c r="UL12" s="593"/>
      <c r="UM12" s="593"/>
      <c r="UN12" s="593"/>
      <c r="UO12" s="593"/>
      <c r="UP12" s="593"/>
      <c r="UQ12" s="593"/>
      <c r="UR12" s="593"/>
      <c r="US12" s="593"/>
      <c r="UT12" s="593"/>
      <c r="UU12" s="593"/>
      <c r="UV12" s="593"/>
      <c r="UW12" s="593"/>
      <c r="UX12" s="593"/>
      <c r="UY12" s="593"/>
      <c r="UZ12" s="593"/>
      <c r="VA12" s="593"/>
      <c r="VB12" s="593"/>
      <c r="VC12" s="593"/>
      <c r="VD12" s="593"/>
      <c r="VE12" s="593"/>
      <c r="VF12" s="593"/>
      <c r="VG12" s="593"/>
      <c r="VH12" s="593"/>
      <c r="VI12" s="593"/>
      <c r="VJ12" s="593"/>
      <c r="VK12" s="593"/>
      <c r="VL12" s="593"/>
      <c r="VM12" s="593"/>
      <c r="VN12" s="593"/>
      <c r="VO12" s="593"/>
      <c r="VP12" s="593"/>
      <c r="VQ12" s="593"/>
      <c r="VR12" s="593"/>
      <c r="VS12" s="593"/>
      <c r="VT12" s="593"/>
      <c r="VU12" s="593"/>
      <c r="VV12" s="593"/>
      <c r="VW12" s="593"/>
      <c r="VX12" s="593"/>
      <c r="VY12" s="593"/>
      <c r="VZ12" s="593"/>
      <c r="WA12" s="593"/>
      <c r="WB12" s="593"/>
      <c r="WC12" s="593"/>
      <c r="WD12" s="593"/>
      <c r="WE12" s="593"/>
      <c r="WF12" s="593"/>
      <c r="WG12" s="593"/>
      <c r="WH12" s="593"/>
      <c r="WI12" s="593"/>
      <c r="WJ12" s="593"/>
      <c r="WK12" s="593"/>
      <c r="WL12" s="593"/>
      <c r="WM12" s="593"/>
      <c r="WN12" s="593"/>
      <c r="WO12" s="593"/>
      <c r="WP12" s="593"/>
      <c r="WQ12" s="593"/>
      <c r="WR12" s="593"/>
      <c r="WS12" s="593"/>
      <c r="WT12" s="593"/>
      <c r="WU12" s="593"/>
      <c r="WV12" s="593"/>
      <c r="WW12" s="593"/>
      <c r="WX12" s="593"/>
      <c r="WY12" s="593"/>
      <c r="WZ12" s="593"/>
      <c r="XA12" s="593"/>
      <c r="XB12" s="593"/>
      <c r="XC12" s="593"/>
      <c r="XD12" s="593"/>
      <c r="XE12" s="593"/>
      <c r="XF12" s="593"/>
      <c r="XG12" s="593"/>
      <c r="XH12" s="593"/>
      <c r="XI12" s="593"/>
      <c r="XJ12" s="593"/>
      <c r="XK12" s="593"/>
      <c r="XL12" s="593"/>
      <c r="XM12" s="593"/>
      <c r="XN12" s="593"/>
      <c r="XO12" s="593"/>
      <c r="XP12" s="593"/>
      <c r="XQ12" s="593"/>
      <c r="XR12" s="593"/>
      <c r="XS12" s="593"/>
      <c r="XT12" s="593"/>
      <c r="XU12" s="593"/>
      <c r="XV12" s="593"/>
      <c r="XW12" s="593"/>
    </row>
    <row r="13">
      <c r="A13" s="606" t="s">
        <v>1093</v>
      </c>
      <c r="B13" s="553"/>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4"/>
      <c r="AI13" s="607"/>
      <c r="AJ13" s="606" t="s">
        <v>1094</v>
      </c>
      <c r="AK13" s="553"/>
      <c r="AL13" s="553"/>
      <c r="AM13" s="553"/>
      <c r="AN13" s="553"/>
      <c r="AO13" s="553"/>
      <c r="AP13" s="553"/>
      <c r="AQ13" s="553"/>
      <c r="AR13" s="553"/>
      <c r="AS13" s="553"/>
      <c r="AT13" s="553"/>
      <c r="AU13" s="553"/>
      <c r="AV13" s="553"/>
      <c r="AW13" s="553"/>
      <c r="AX13" s="553"/>
      <c r="AY13" s="553"/>
      <c r="AZ13" s="553"/>
      <c r="BA13" s="553"/>
      <c r="BB13" s="553"/>
      <c r="BC13" s="553"/>
      <c r="BD13" s="553"/>
      <c r="BE13" s="553"/>
      <c r="BF13" s="553"/>
      <c r="BG13" s="553"/>
      <c r="BH13" s="553"/>
      <c r="BI13" s="553"/>
      <c r="BJ13" s="553"/>
      <c r="BK13" s="553"/>
      <c r="BL13" s="553"/>
      <c r="BM13" s="553"/>
      <c r="BN13" s="553"/>
      <c r="BO13" s="553"/>
      <c r="BP13" s="553"/>
      <c r="BQ13" s="554"/>
      <c r="BR13" s="607"/>
      <c r="BS13" s="606" t="s">
        <v>1095</v>
      </c>
      <c r="BT13" s="553"/>
      <c r="BU13" s="553"/>
      <c r="BV13" s="553"/>
      <c r="BW13" s="553"/>
      <c r="BX13" s="553"/>
      <c r="BY13" s="553"/>
      <c r="BZ13" s="553"/>
      <c r="CA13" s="553"/>
      <c r="CB13" s="553"/>
      <c r="CC13" s="553"/>
      <c r="CD13" s="553"/>
      <c r="CE13" s="553"/>
      <c r="CF13" s="553"/>
      <c r="CG13" s="553"/>
      <c r="CH13" s="553"/>
      <c r="CI13" s="553"/>
      <c r="CJ13" s="553"/>
      <c r="CK13" s="553"/>
      <c r="CL13" s="553"/>
      <c r="CM13" s="553"/>
      <c r="CN13" s="553"/>
      <c r="CO13" s="553"/>
      <c r="CP13" s="553"/>
      <c r="CQ13" s="553"/>
      <c r="CR13" s="553"/>
      <c r="CS13" s="553"/>
      <c r="CT13" s="553"/>
      <c r="CU13" s="553"/>
      <c r="CV13" s="553"/>
      <c r="CW13" s="553"/>
      <c r="CX13" s="553"/>
      <c r="CY13" s="553"/>
      <c r="CZ13" s="554"/>
      <c r="DA13" s="607"/>
      <c r="DB13" s="606" t="s">
        <v>1096</v>
      </c>
      <c r="DC13" s="553"/>
      <c r="DD13" s="553"/>
      <c r="DE13" s="553"/>
      <c r="DF13" s="553"/>
      <c r="DG13" s="553"/>
      <c r="DH13" s="553"/>
      <c r="DI13" s="553"/>
      <c r="DJ13" s="553"/>
      <c r="DK13" s="553"/>
      <c r="DL13" s="553"/>
      <c r="DM13" s="553"/>
      <c r="DN13" s="553"/>
      <c r="DO13" s="553"/>
      <c r="DP13" s="553"/>
      <c r="DQ13" s="553"/>
      <c r="DR13" s="553"/>
      <c r="DS13" s="553"/>
      <c r="DT13" s="553"/>
      <c r="DU13" s="553"/>
      <c r="DV13" s="553"/>
      <c r="DW13" s="553"/>
      <c r="DX13" s="553"/>
      <c r="DY13" s="553"/>
      <c r="DZ13" s="553"/>
      <c r="EA13" s="553"/>
      <c r="EB13" s="553"/>
      <c r="EC13" s="553"/>
      <c r="ED13" s="553"/>
      <c r="EE13" s="553"/>
      <c r="EF13" s="553"/>
      <c r="EG13" s="553"/>
      <c r="EH13" s="553"/>
      <c r="EI13" s="554"/>
      <c r="EJ13" s="607"/>
      <c r="EK13" s="607"/>
      <c r="EL13" s="607"/>
      <c r="EM13" s="606" t="s">
        <v>1097</v>
      </c>
      <c r="EN13" s="553"/>
      <c r="EO13" s="553"/>
      <c r="EP13" s="553"/>
      <c r="EQ13" s="553"/>
      <c r="ER13" s="553"/>
      <c r="ES13" s="553"/>
      <c r="ET13" s="553"/>
      <c r="EU13" s="553"/>
      <c r="EV13" s="553"/>
      <c r="EW13" s="553"/>
      <c r="EX13" s="553"/>
      <c r="EY13" s="553"/>
      <c r="EZ13" s="553"/>
      <c r="FA13" s="553"/>
      <c r="FB13" s="553"/>
      <c r="FC13" s="553"/>
      <c r="FD13" s="553"/>
      <c r="FE13" s="553"/>
      <c r="FF13" s="553"/>
      <c r="FG13" s="553"/>
      <c r="FH13" s="553"/>
      <c r="FI13" s="553"/>
      <c r="FJ13" s="553"/>
      <c r="FK13" s="553"/>
      <c r="FL13" s="553"/>
      <c r="FM13" s="553"/>
      <c r="FN13" s="553"/>
      <c r="FO13" s="553"/>
      <c r="FP13" s="553"/>
      <c r="FQ13" s="553"/>
      <c r="FR13" s="553"/>
      <c r="FS13" s="553"/>
      <c r="FT13" s="554"/>
      <c r="FU13" s="607"/>
      <c r="FV13" s="607"/>
      <c r="FW13" s="607"/>
      <c r="FX13" s="608" t="s">
        <v>1098</v>
      </c>
      <c r="HE13" s="557"/>
      <c r="HF13" s="607"/>
      <c r="HG13" s="607"/>
      <c r="HH13" s="607"/>
      <c r="HI13" s="608" t="s">
        <v>1099</v>
      </c>
      <c r="IP13" s="557"/>
      <c r="IQ13" s="607"/>
      <c r="IR13" s="607"/>
      <c r="IS13" s="607"/>
      <c r="IT13" s="608" t="s">
        <v>1100</v>
      </c>
      <c r="KA13" s="557"/>
      <c r="KB13" s="607"/>
      <c r="KC13" s="607"/>
      <c r="KD13" s="607"/>
      <c r="KE13" s="608" t="s">
        <v>1101</v>
      </c>
      <c r="LL13" s="557"/>
      <c r="LM13" s="607"/>
      <c r="LN13" s="607"/>
      <c r="LO13" s="607"/>
      <c r="LP13" s="608" t="s">
        <v>1102</v>
      </c>
      <c r="MW13" s="557"/>
      <c r="MX13" s="607"/>
      <c r="MY13" s="607"/>
      <c r="MZ13" s="607"/>
      <c r="NA13" s="608" t="s">
        <v>1103</v>
      </c>
      <c r="OH13" s="557"/>
      <c r="OI13" s="607"/>
      <c r="OJ13" s="607"/>
      <c r="OK13" s="607"/>
      <c r="OL13" s="608" t="s">
        <v>1104</v>
      </c>
      <c r="PS13" s="557"/>
      <c r="PT13" s="607"/>
      <c r="PU13" s="607"/>
      <c r="PV13" s="607"/>
      <c r="PW13" s="608" t="s">
        <v>1105</v>
      </c>
      <c r="RD13" s="557"/>
      <c r="RE13" s="607"/>
      <c r="RF13" s="607"/>
      <c r="RG13" s="607"/>
      <c r="RH13" s="584"/>
      <c r="RK13" s="599"/>
      <c r="SP13" s="607"/>
      <c r="SQ13" s="607"/>
      <c r="SR13" s="607"/>
      <c r="SS13" s="607"/>
      <c r="ST13" s="607"/>
      <c r="SU13" s="607"/>
      <c r="SV13" s="607"/>
      <c r="SW13" s="607"/>
      <c r="SX13" s="607"/>
      <c r="SY13" s="607"/>
      <c r="SZ13" s="607"/>
      <c r="TA13" s="607"/>
      <c r="TB13" s="607"/>
      <c r="TC13" s="607"/>
      <c r="TD13" s="607"/>
      <c r="TE13" s="607"/>
      <c r="TF13" s="607"/>
      <c r="TG13" s="607"/>
      <c r="TH13" s="607"/>
      <c r="TI13" s="607"/>
      <c r="TJ13" s="607"/>
      <c r="TK13" s="607"/>
      <c r="TL13" s="607"/>
      <c r="TM13" s="607"/>
      <c r="TN13" s="607"/>
      <c r="TO13" s="607"/>
      <c r="TP13" s="607"/>
      <c r="TQ13" s="607"/>
      <c r="TR13" s="607"/>
      <c r="TS13" s="607"/>
      <c r="TT13" s="607"/>
      <c r="TU13" s="607"/>
      <c r="TV13" s="607"/>
      <c r="TW13" s="607"/>
      <c r="TX13" s="607"/>
      <c r="TY13" s="607"/>
      <c r="TZ13" s="607"/>
      <c r="UA13" s="607"/>
      <c r="UB13" s="607"/>
      <c r="UC13" s="607"/>
      <c r="UD13" s="607"/>
      <c r="UE13" s="607"/>
      <c r="UF13" s="607"/>
      <c r="UG13" s="607"/>
      <c r="UH13" s="607"/>
      <c r="UI13" s="607"/>
      <c r="UJ13" s="607"/>
      <c r="UK13" s="607"/>
      <c r="UL13" s="607"/>
      <c r="UM13" s="607"/>
      <c r="UN13" s="607"/>
      <c r="UO13" s="607"/>
      <c r="UP13" s="607"/>
      <c r="UQ13" s="607"/>
      <c r="UR13" s="607"/>
      <c r="US13" s="607"/>
      <c r="UT13" s="607"/>
      <c r="UU13" s="607"/>
      <c r="UV13" s="607"/>
      <c r="UW13" s="607"/>
      <c r="UX13" s="607"/>
      <c r="UY13" s="607"/>
      <c r="UZ13" s="607"/>
      <c r="VA13" s="607"/>
      <c r="VB13" s="607"/>
      <c r="VC13" s="607"/>
      <c r="VD13" s="607"/>
      <c r="VE13" s="607"/>
      <c r="VF13" s="607"/>
      <c r="VG13" s="607"/>
      <c r="VH13" s="607"/>
      <c r="VI13" s="607"/>
      <c r="VJ13" s="607"/>
      <c r="VK13" s="607"/>
      <c r="VL13" s="607"/>
      <c r="VM13" s="607"/>
      <c r="VN13" s="607"/>
      <c r="VO13" s="607"/>
      <c r="VP13" s="607"/>
      <c r="VQ13" s="607"/>
      <c r="VR13" s="607"/>
      <c r="VS13" s="607"/>
      <c r="VT13" s="607"/>
      <c r="VU13" s="607"/>
      <c r="VV13" s="607"/>
      <c r="VW13" s="607"/>
      <c r="VX13" s="607"/>
      <c r="VY13" s="607"/>
      <c r="VZ13" s="607"/>
      <c r="WA13" s="607"/>
      <c r="WB13" s="607"/>
      <c r="WC13" s="607"/>
      <c r="WD13" s="607"/>
      <c r="WE13" s="607"/>
      <c r="WF13" s="607"/>
      <c r="WG13" s="607"/>
      <c r="WH13" s="607"/>
      <c r="WI13" s="607"/>
      <c r="WJ13" s="607"/>
      <c r="WK13" s="607"/>
      <c r="WL13" s="607"/>
      <c r="WM13" s="607"/>
      <c r="WN13" s="607"/>
      <c r="WO13" s="607"/>
      <c r="WP13" s="607"/>
      <c r="WQ13" s="607"/>
      <c r="WR13" s="607"/>
      <c r="WS13" s="607"/>
      <c r="WT13" s="607"/>
      <c r="WU13" s="607"/>
      <c r="WV13" s="607"/>
      <c r="WW13" s="607"/>
      <c r="WX13" s="607"/>
      <c r="WY13" s="607"/>
      <c r="WZ13" s="607"/>
      <c r="XA13" s="607"/>
      <c r="XB13" s="607"/>
      <c r="XC13" s="607"/>
      <c r="XD13" s="607"/>
      <c r="XE13" s="607"/>
      <c r="XF13" s="607"/>
      <c r="XG13" s="607"/>
      <c r="XH13" s="607"/>
      <c r="XI13" s="607"/>
      <c r="XJ13" s="607"/>
      <c r="XK13" s="607"/>
      <c r="XL13" s="607"/>
      <c r="XM13" s="607"/>
      <c r="XN13" s="607"/>
      <c r="XO13" s="607"/>
      <c r="XP13" s="607"/>
      <c r="XQ13" s="607"/>
      <c r="XR13" s="607"/>
      <c r="XS13" s="607"/>
      <c r="XT13" s="607"/>
      <c r="XU13" s="607"/>
      <c r="XV13" s="607"/>
      <c r="XW13" s="607"/>
    </row>
    <row r="14">
      <c r="A14" s="556"/>
      <c r="AH14" s="557"/>
      <c r="AI14" s="607"/>
      <c r="AJ14" s="556"/>
      <c r="BQ14" s="557"/>
      <c r="BR14" s="607"/>
      <c r="BS14" s="556"/>
      <c r="CZ14" s="557"/>
      <c r="DA14" s="607"/>
      <c r="DB14" s="556"/>
      <c r="EI14" s="557"/>
      <c r="EJ14" s="607"/>
      <c r="EK14" s="607"/>
      <c r="EL14" s="607"/>
      <c r="EM14" s="556"/>
      <c r="FT14" s="557"/>
      <c r="FU14" s="607"/>
      <c r="FV14" s="607"/>
      <c r="FW14" s="607"/>
      <c r="FX14" s="556"/>
      <c r="HE14" s="557"/>
      <c r="HF14" s="607"/>
      <c r="HG14" s="607"/>
      <c r="HH14" s="607"/>
      <c r="HI14" s="556"/>
      <c r="IP14" s="557"/>
      <c r="IQ14" s="607"/>
      <c r="IR14" s="607"/>
      <c r="IS14" s="607"/>
      <c r="IT14" s="556"/>
      <c r="KA14" s="557"/>
      <c r="KB14" s="607"/>
      <c r="KC14" s="607"/>
      <c r="KD14" s="607"/>
      <c r="KE14" s="556"/>
      <c r="LL14" s="557"/>
      <c r="LM14" s="607"/>
      <c r="LN14" s="607"/>
      <c r="LO14" s="607"/>
      <c r="LP14" s="556"/>
      <c r="MW14" s="557"/>
      <c r="MX14" s="607"/>
      <c r="MY14" s="607"/>
      <c r="MZ14" s="607"/>
      <c r="NA14" s="556"/>
      <c r="OH14" s="557"/>
      <c r="OI14" s="607"/>
      <c r="OJ14" s="607"/>
      <c r="OK14" s="607"/>
      <c r="OL14" s="556"/>
      <c r="PS14" s="557"/>
      <c r="PT14" s="607"/>
      <c r="PU14" s="607"/>
      <c r="PV14" s="607"/>
      <c r="PW14" s="556"/>
      <c r="RD14" s="557"/>
      <c r="RE14" s="607"/>
      <c r="RF14" s="607"/>
      <c r="RG14" s="607"/>
      <c r="RH14" s="609"/>
      <c r="SP14" s="607"/>
      <c r="SQ14" s="607"/>
      <c r="SR14" s="607"/>
      <c r="SS14" s="607"/>
      <c r="ST14" s="607"/>
      <c r="SU14" s="607"/>
      <c r="SV14" s="607"/>
      <c r="SW14" s="607"/>
      <c r="SX14" s="607"/>
      <c r="SY14" s="607"/>
      <c r="SZ14" s="607"/>
      <c r="TA14" s="607"/>
      <c r="TB14" s="607"/>
      <c r="TC14" s="607"/>
      <c r="TD14" s="607"/>
      <c r="TE14" s="607"/>
      <c r="TF14" s="607"/>
      <c r="TG14" s="607"/>
      <c r="TH14" s="607"/>
      <c r="TI14" s="607"/>
      <c r="TJ14" s="607"/>
      <c r="TK14" s="607"/>
      <c r="TL14" s="607"/>
      <c r="TM14" s="607"/>
      <c r="TN14" s="607"/>
      <c r="TO14" s="607"/>
      <c r="TP14" s="607"/>
      <c r="TQ14" s="607"/>
      <c r="TR14" s="607"/>
      <c r="TS14" s="607"/>
      <c r="TT14" s="607"/>
      <c r="TU14" s="607"/>
      <c r="TV14" s="607"/>
      <c r="TW14" s="607"/>
      <c r="TX14" s="607"/>
      <c r="TY14" s="607"/>
      <c r="TZ14" s="607"/>
      <c r="UA14" s="607"/>
      <c r="UB14" s="607"/>
      <c r="UC14" s="607"/>
      <c r="UD14" s="607"/>
      <c r="UE14" s="607"/>
      <c r="UF14" s="607"/>
      <c r="UG14" s="607"/>
      <c r="UH14" s="607"/>
      <c r="UI14" s="607"/>
      <c r="UJ14" s="607"/>
      <c r="UK14" s="607"/>
      <c r="UL14" s="607"/>
      <c r="UM14" s="607"/>
      <c r="UN14" s="607"/>
      <c r="UO14" s="607"/>
      <c r="UP14" s="607"/>
      <c r="UQ14" s="607"/>
      <c r="UR14" s="607"/>
      <c r="US14" s="607"/>
      <c r="UT14" s="607"/>
      <c r="UU14" s="607"/>
      <c r="UV14" s="607"/>
      <c r="UW14" s="607"/>
      <c r="UX14" s="607"/>
      <c r="UY14" s="607"/>
      <c r="UZ14" s="607"/>
      <c r="VA14" s="607"/>
      <c r="VB14" s="607"/>
      <c r="VC14" s="607"/>
      <c r="VD14" s="607"/>
      <c r="VE14" s="607"/>
      <c r="VF14" s="607"/>
      <c r="VG14" s="607"/>
      <c r="VH14" s="607"/>
      <c r="VI14" s="607"/>
      <c r="VJ14" s="607"/>
      <c r="VK14" s="607"/>
      <c r="VL14" s="607"/>
      <c r="VM14" s="607"/>
      <c r="VN14" s="607"/>
      <c r="VO14" s="607"/>
      <c r="VP14" s="607"/>
      <c r="VQ14" s="607"/>
      <c r="VR14" s="607"/>
      <c r="VS14" s="607"/>
      <c r="VT14" s="607"/>
      <c r="VU14" s="607"/>
      <c r="VV14" s="607"/>
      <c r="VW14" s="607"/>
      <c r="VX14" s="607"/>
      <c r="VY14" s="607"/>
      <c r="VZ14" s="607"/>
      <c r="WA14" s="607"/>
      <c r="WB14" s="607"/>
      <c r="WC14" s="607"/>
      <c r="WD14" s="607"/>
      <c r="WE14" s="607"/>
      <c r="WF14" s="607"/>
      <c r="WG14" s="607"/>
      <c r="WH14" s="607"/>
      <c r="WI14" s="607"/>
      <c r="WJ14" s="607"/>
      <c r="WK14" s="607"/>
      <c r="WL14" s="607"/>
      <c r="WM14" s="607"/>
      <c r="WN14" s="607"/>
      <c r="WO14" s="607"/>
      <c r="WP14" s="607"/>
      <c r="WQ14" s="607"/>
      <c r="WR14" s="607"/>
      <c r="WS14" s="607"/>
      <c r="WT14" s="607"/>
      <c r="WU14" s="607"/>
      <c r="WV14" s="607"/>
      <c r="WW14" s="607"/>
      <c r="WX14" s="607"/>
      <c r="WY14" s="607"/>
      <c r="WZ14" s="607"/>
      <c r="XA14" s="607"/>
      <c r="XB14" s="607"/>
      <c r="XC14" s="607"/>
      <c r="XD14" s="607"/>
      <c r="XE14" s="607"/>
      <c r="XF14" s="607"/>
      <c r="XG14" s="607"/>
      <c r="XH14" s="607"/>
      <c r="XI14" s="607"/>
      <c r="XJ14" s="607"/>
      <c r="XK14" s="607"/>
      <c r="XL14" s="607"/>
      <c r="XM14" s="607"/>
      <c r="XN14" s="607"/>
      <c r="XO14" s="607"/>
      <c r="XP14" s="607"/>
      <c r="XQ14" s="607"/>
      <c r="XR14" s="607"/>
      <c r="XS14" s="607"/>
      <c r="XT14" s="607"/>
      <c r="XU14" s="607"/>
      <c r="XV14" s="607"/>
      <c r="XW14" s="607"/>
    </row>
    <row r="15">
      <c r="A15" s="556"/>
      <c r="AH15" s="557"/>
      <c r="AI15" s="607"/>
      <c r="AJ15" s="556"/>
      <c r="BQ15" s="557"/>
      <c r="BR15" s="607"/>
      <c r="BS15" s="556"/>
      <c r="CZ15" s="557"/>
      <c r="DA15" s="607"/>
      <c r="DB15" s="556"/>
      <c r="EI15" s="557"/>
      <c r="EJ15" s="607"/>
      <c r="EK15" s="607"/>
      <c r="EL15" s="607"/>
      <c r="EM15" s="556"/>
      <c r="FT15" s="557"/>
      <c r="FU15" s="607"/>
      <c r="FV15" s="607"/>
      <c r="FW15" s="607"/>
      <c r="FX15" s="556"/>
      <c r="HE15" s="557"/>
      <c r="HF15" s="607"/>
      <c r="HG15" s="607"/>
      <c r="HH15" s="607"/>
      <c r="HI15" s="556"/>
      <c r="IP15" s="557"/>
      <c r="IQ15" s="607"/>
      <c r="IR15" s="607"/>
      <c r="IS15" s="607"/>
      <c r="IT15" s="556"/>
      <c r="KA15" s="557"/>
      <c r="KB15" s="607"/>
      <c r="KC15" s="607"/>
      <c r="KD15" s="607"/>
      <c r="KE15" s="556"/>
      <c r="LL15" s="557"/>
      <c r="LM15" s="607"/>
      <c r="LN15" s="607"/>
      <c r="LO15" s="607"/>
      <c r="LP15" s="556"/>
      <c r="MW15" s="557"/>
      <c r="MX15" s="607"/>
      <c r="MY15" s="607"/>
      <c r="MZ15" s="607"/>
      <c r="NA15" s="556"/>
      <c r="OH15" s="557"/>
      <c r="OI15" s="607"/>
      <c r="OJ15" s="607"/>
      <c r="OK15" s="607"/>
      <c r="OL15" s="556"/>
      <c r="PS15" s="557"/>
      <c r="PT15" s="607"/>
      <c r="PU15" s="607"/>
      <c r="PV15" s="607"/>
      <c r="PW15" s="556"/>
      <c r="RD15" s="557"/>
      <c r="RE15" s="607"/>
      <c r="RF15" s="607"/>
      <c r="RG15" s="607"/>
      <c r="SP15" s="607"/>
      <c r="SQ15" s="607"/>
      <c r="SR15" s="607"/>
      <c r="SS15" s="607"/>
      <c r="ST15" s="607"/>
      <c r="SU15" s="607"/>
      <c r="SV15" s="607"/>
      <c r="SW15" s="607"/>
      <c r="SX15" s="607"/>
      <c r="SY15" s="607"/>
      <c r="SZ15" s="607"/>
      <c r="TA15" s="607"/>
      <c r="TB15" s="607"/>
      <c r="TC15" s="607"/>
      <c r="TD15" s="607"/>
      <c r="TE15" s="607"/>
      <c r="TF15" s="607"/>
      <c r="TG15" s="607"/>
      <c r="TH15" s="607"/>
      <c r="TI15" s="607"/>
      <c r="TJ15" s="607"/>
      <c r="TK15" s="607"/>
      <c r="TL15" s="607"/>
      <c r="TM15" s="607"/>
      <c r="TN15" s="607"/>
      <c r="TO15" s="607"/>
      <c r="TP15" s="607"/>
      <c r="TQ15" s="607"/>
      <c r="TR15" s="607"/>
      <c r="TS15" s="607"/>
      <c r="TT15" s="607"/>
      <c r="TU15" s="607"/>
      <c r="TV15" s="607"/>
      <c r="TW15" s="607"/>
      <c r="TX15" s="607"/>
      <c r="TY15" s="607"/>
      <c r="TZ15" s="607"/>
      <c r="UA15" s="607"/>
      <c r="UB15" s="607"/>
      <c r="UC15" s="607"/>
      <c r="UD15" s="607"/>
      <c r="UE15" s="607"/>
      <c r="UF15" s="607"/>
      <c r="UG15" s="607"/>
      <c r="UH15" s="607"/>
      <c r="UI15" s="607"/>
      <c r="UJ15" s="607"/>
      <c r="UK15" s="607"/>
      <c r="UL15" s="607"/>
      <c r="UM15" s="607"/>
      <c r="UN15" s="607"/>
      <c r="UO15" s="607"/>
      <c r="UP15" s="607"/>
      <c r="UQ15" s="607"/>
      <c r="UR15" s="607"/>
      <c r="US15" s="607"/>
      <c r="UT15" s="607"/>
      <c r="UU15" s="607"/>
      <c r="UV15" s="607"/>
      <c r="UW15" s="607"/>
      <c r="UX15" s="607"/>
      <c r="UY15" s="607"/>
      <c r="UZ15" s="607"/>
      <c r="VA15" s="607"/>
      <c r="VB15" s="607"/>
      <c r="VC15" s="607"/>
      <c r="VD15" s="607"/>
      <c r="VE15" s="607"/>
      <c r="VF15" s="607"/>
      <c r="VG15" s="607"/>
      <c r="VH15" s="607"/>
      <c r="VI15" s="607"/>
      <c r="VJ15" s="607"/>
      <c r="VK15" s="607"/>
      <c r="VL15" s="607"/>
      <c r="VM15" s="607"/>
      <c r="VN15" s="607"/>
      <c r="VO15" s="607"/>
      <c r="VP15" s="607"/>
      <c r="VQ15" s="607"/>
      <c r="VR15" s="607"/>
      <c r="VS15" s="607"/>
      <c r="VT15" s="607"/>
      <c r="VU15" s="607"/>
      <c r="VV15" s="607"/>
      <c r="VW15" s="607"/>
      <c r="VX15" s="607"/>
      <c r="VY15" s="607"/>
      <c r="VZ15" s="607"/>
      <c r="WA15" s="607"/>
      <c r="WB15" s="607"/>
      <c r="WC15" s="607"/>
      <c r="WD15" s="607"/>
      <c r="WE15" s="607"/>
      <c r="WF15" s="607"/>
      <c r="WG15" s="607"/>
      <c r="WH15" s="607"/>
      <c r="WI15" s="607"/>
      <c r="WJ15" s="607"/>
      <c r="WK15" s="607"/>
      <c r="WL15" s="607"/>
      <c r="WM15" s="607"/>
      <c r="WN15" s="607"/>
      <c r="WO15" s="607"/>
      <c r="WP15" s="607"/>
      <c r="WQ15" s="607"/>
      <c r="WR15" s="607"/>
      <c r="WS15" s="607"/>
      <c r="WT15" s="607"/>
      <c r="WU15" s="607"/>
      <c r="WV15" s="607"/>
      <c r="WW15" s="607"/>
      <c r="WX15" s="607"/>
      <c r="WY15" s="607"/>
      <c r="WZ15" s="607"/>
      <c r="XA15" s="607"/>
      <c r="XB15" s="607"/>
      <c r="XC15" s="607"/>
      <c r="XD15" s="607"/>
      <c r="XE15" s="607"/>
      <c r="XF15" s="607"/>
      <c r="XG15" s="607"/>
      <c r="XH15" s="607"/>
      <c r="XI15" s="607"/>
      <c r="XJ15" s="607"/>
      <c r="XK15" s="607"/>
      <c r="XL15" s="607"/>
      <c r="XM15" s="607"/>
      <c r="XN15" s="607"/>
      <c r="XO15" s="607"/>
      <c r="XP15" s="607"/>
      <c r="XQ15" s="607"/>
      <c r="XR15" s="607"/>
      <c r="XS15" s="607"/>
      <c r="XT15" s="607"/>
      <c r="XU15" s="607"/>
      <c r="XV15" s="607"/>
      <c r="XW15" s="607"/>
    </row>
    <row r="16">
      <c r="A16" s="556"/>
      <c r="AH16" s="557"/>
      <c r="AI16" s="607"/>
      <c r="AJ16" s="556"/>
      <c r="BQ16" s="557"/>
      <c r="BR16" s="607"/>
      <c r="BS16" s="556"/>
      <c r="CZ16" s="557"/>
      <c r="DA16" s="607"/>
      <c r="DB16" s="556"/>
      <c r="EI16" s="557"/>
      <c r="EJ16" s="607"/>
      <c r="EK16" s="607"/>
      <c r="EL16" s="607"/>
      <c r="EM16" s="556"/>
      <c r="FT16" s="557"/>
      <c r="FU16" s="607"/>
      <c r="FV16" s="607"/>
      <c r="FW16" s="607"/>
      <c r="FX16" s="556"/>
      <c r="HE16" s="557"/>
      <c r="HF16" s="607"/>
      <c r="HG16" s="607"/>
      <c r="HH16" s="607"/>
      <c r="HI16" s="556"/>
      <c r="IP16" s="557"/>
      <c r="IQ16" s="607"/>
      <c r="IR16" s="607"/>
      <c r="IS16" s="607"/>
      <c r="IT16" s="556"/>
      <c r="KA16" s="557"/>
      <c r="KB16" s="607"/>
      <c r="KC16" s="607"/>
      <c r="KD16" s="607"/>
      <c r="KE16" s="556"/>
      <c r="LL16" s="557"/>
      <c r="LM16" s="607"/>
      <c r="LN16" s="607"/>
      <c r="LO16" s="607"/>
      <c r="LP16" s="556"/>
      <c r="MW16" s="557"/>
      <c r="MX16" s="607"/>
      <c r="MY16" s="607"/>
      <c r="MZ16" s="607"/>
      <c r="NA16" s="556"/>
      <c r="OH16" s="557"/>
      <c r="OI16" s="607"/>
      <c r="OJ16" s="607"/>
      <c r="OK16" s="607"/>
      <c r="OL16" s="556"/>
      <c r="PS16" s="557"/>
      <c r="PT16" s="607"/>
      <c r="PU16" s="607"/>
      <c r="PV16" s="607"/>
      <c r="PW16" s="556"/>
      <c r="RD16" s="557"/>
      <c r="RE16" s="607"/>
      <c r="RF16" s="607"/>
      <c r="RG16" s="607"/>
      <c r="SP16" s="607"/>
      <c r="SQ16" s="607"/>
      <c r="SR16" s="607"/>
      <c r="SS16" s="607"/>
      <c r="ST16" s="607"/>
      <c r="SU16" s="607"/>
      <c r="SV16" s="607"/>
      <c r="SW16" s="607"/>
      <c r="SX16" s="607"/>
      <c r="SY16" s="607"/>
      <c r="SZ16" s="607"/>
      <c r="TA16" s="607"/>
      <c r="TB16" s="607"/>
      <c r="TC16" s="607"/>
      <c r="TD16" s="607"/>
      <c r="TE16" s="607"/>
      <c r="TF16" s="607"/>
      <c r="TG16" s="607"/>
      <c r="TH16" s="607"/>
      <c r="TI16" s="607"/>
      <c r="TJ16" s="607"/>
      <c r="TK16" s="607"/>
      <c r="TL16" s="607"/>
      <c r="TM16" s="607"/>
      <c r="TN16" s="607"/>
      <c r="TO16" s="607"/>
      <c r="TP16" s="607"/>
      <c r="TQ16" s="607"/>
      <c r="TR16" s="607"/>
      <c r="TS16" s="607"/>
      <c r="TT16" s="607"/>
      <c r="TU16" s="607"/>
      <c r="TV16" s="607"/>
      <c r="TW16" s="607"/>
      <c r="TX16" s="607"/>
      <c r="TY16" s="607"/>
      <c r="TZ16" s="607"/>
      <c r="UA16" s="607"/>
      <c r="UB16" s="607"/>
      <c r="UC16" s="607"/>
      <c r="UD16" s="607"/>
      <c r="UE16" s="607"/>
      <c r="UF16" s="607"/>
      <c r="UG16" s="607"/>
      <c r="UH16" s="607"/>
      <c r="UI16" s="607"/>
      <c r="UJ16" s="607"/>
      <c r="UK16" s="607"/>
      <c r="UL16" s="607"/>
      <c r="UM16" s="607"/>
      <c r="UN16" s="607"/>
      <c r="UO16" s="607"/>
      <c r="UP16" s="607"/>
      <c r="UQ16" s="607"/>
      <c r="UR16" s="607"/>
      <c r="US16" s="607"/>
      <c r="UT16" s="607"/>
      <c r="UU16" s="607"/>
      <c r="UV16" s="607"/>
      <c r="UW16" s="607"/>
      <c r="UX16" s="607"/>
      <c r="UY16" s="607"/>
      <c r="UZ16" s="607"/>
      <c r="VA16" s="607"/>
      <c r="VB16" s="607"/>
      <c r="VC16" s="607"/>
      <c r="VD16" s="607"/>
      <c r="VE16" s="607"/>
      <c r="VF16" s="607"/>
      <c r="VG16" s="607"/>
      <c r="VH16" s="607"/>
      <c r="VI16" s="607"/>
      <c r="VJ16" s="607"/>
      <c r="VK16" s="607"/>
      <c r="VL16" s="607"/>
      <c r="VM16" s="607"/>
      <c r="VN16" s="607"/>
      <c r="VO16" s="607"/>
      <c r="VP16" s="607"/>
      <c r="VQ16" s="607"/>
      <c r="VR16" s="607"/>
      <c r="VS16" s="607"/>
      <c r="VT16" s="607"/>
      <c r="VU16" s="607"/>
      <c r="VV16" s="607"/>
      <c r="VW16" s="607"/>
      <c r="VX16" s="607"/>
      <c r="VY16" s="607"/>
      <c r="VZ16" s="607"/>
      <c r="WA16" s="607"/>
      <c r="WB16" s="607"/>
      <c r="WC16" s="607"/>
      <c r="WD16" s="607"/>
      <c r="WE16" s="607"/>
      <c r="WF16" s="607"/>
      <c r="WG16" s="607"/>
      <c r="WH16" s="607"/>
      <c r="WI16" s="607"/>
      <c r="WJ16" s="607"/>
      <c r="WK16" s="607"/>
      <c r="WL16" s="607"/>
      <c r="WM16" s="607"/>
      <c r="WN16" s="607"/>
      <c r="WO16" s="607"/>
      <c r="WP16" s="607"/>
      <c r="WQ16" s="607"/>
      <c r="WR16" s="607"/>
      <c r="WS16" s="607"/>
      <c r="WT16" s="607"/>
      <c r="WU16" s="607"/>
      <c r="WV16" s="607"/>
      <c r="WW16" s="607"/>
      <c r="WX16" s="607"/>
      <c r="WY16" s="607"/>
      <c r="WZ16" s="607"/>
      <c r="XA16" s="607"/>
      <c r="XB16" s="607"/>
      <c r="XC16" s="607"/>
      <c r="XD16" s="607"/>
      <c r="XE16" s="607"/>
      <c r="XF16" s="607"/>
      <c r="XG16" s="607"/>
      <c r="XH16" s="607"/>
      <c r="XI16" s="607"/>
      <c r="XJ16" s="607"/>
      <c r="XK16" s="607"/>
      <c r="XL16" s="607"/>
      <c r="XM16" s="607"/>
      <c r="XN16" s="607"/>
      <c r="XO16" s="607"/>
      <c r="XP16" s="607"/>
      <c r="XQ16" s="607"/>
      <c r="XR16" s="607"/>
      <c r="XS16" s="607"/>
      <c r="XT16" s="607"/>
      <c r="XU16" s="607"/>
      <c r="XV16" s="607"/>
      <c r="XW16" s="607"/>
    </row>
    <row r="17">
      <c r="A17" s="556"/>
      <c r="AH17" s="557"/>
      <c r="AI17" s="607"/>
      <c r="AJ17" s="556"/>
      <c r="BQ17" s="557"/>
      <c r="BR17" s="607"/>
      <c r="BS17" s="556"/>
      <c r="CZ17" s="557"/>
      <c r="DA17" s="607"/>
      <c r="DB17" s="556"/>
      <c r="EI17" s="557"/>
      <c r="EJ17" s="607"/>
      <c r="EK17" s="607"/>
      <c r="EL17" s="607"/>
      <c r="EM17" s="556"/>
      <c r="FT17" s="557"/>
      <c r="FU17" s="607"/>
      <c r="FV17" s="607"/>
      <c r="FW17" s="607"/>
      <c r="FX17" s="556"/>
      <c r="HE17" s="557"/>
      <c r="HF17" s="607"/>
      <c r="HG17" s="607"/>
      <c r="HH17" s="607"/>
      <c r="HI17" s="556"/>
      <c r="IP17" s="557"/>
      <c r="IQ17" s="607"/>
      <c r="IR17" s="607"/>
      <c r="IS17" s="607"/>
      <c r="IT17" s="556"/>
      <c r="KA17" s="557"/>
      <c r="KB17" s="607"/>
      <c r="KC17" s="607"/>
      <c r="KD17" s="607"/>
      <c r="KE17" s="556"/>
      <c r="LL17" s="557"/>
      <c r="LM17" s="607"/>
      <c r="LN17" s="607"/>
      <c r="LO17" s="607"/>
      <c r="LP17" s="556"/>
      <c r="MW17" s="557"/>
      <c r="MX17" s="607"/>
      <c r="MY17" s="607"/>
      <c r="MZ17" s="607"/>
      <c r="NA17" s="556"/>
      <c r="OH17" s="557"/>
      <c r="OI17" s="607"/>
      <c r="OJ17" s="607"/>
      <c r="OK17" s="607"/>
      <c r="OL17" s="556"/>
      <c r="PS17" s="557"/>
      <c r="PT17" s="607"/>
      <c r="PU17" s="607"/>
      <c r="PV17" s="607"/>
      <c r="PW17" s="556"/>
      <c r="RD17" s="557"/>
      <c r="RE17" s="607"/>
      <c r="RF17" s="607"/>
      <c r="RG17" s="607"/>
      <c r="SP17" s="607"/>
      <c r="SQ17" s="607"/>
      <c r="SR17" s="607"/>
      <c r="SS17" s="607"/>
      <c r="ST17" s="607"/>
      <c r="SU17" s="607"/>
      <c r="SV17" s="607"/>
      <c r="SW17" s="607"/>
      <c r="SX17" s="607"/>
      <c r="SY17" s="607"/>
      <c r="SZ17" s="607"/>
      <c r="TA17" s="607"/>
      <c r="TB17" s="607"/>
      <c r="TC17" s="607"/>
      <c r="TD17" s="607"/>
      <c r="TE17" s="607"/>
      <c r="TF17" s="607"/>
      <c r="TG17" s="607"/>
      <c r="TH17" s="607"/>
      <c r="TI17" s="607"/>
      <c r="TJ17" s="607"/>
      <c r="TK17" s="607"/>
      <c r="TL17" s="607"/>
      <c r="TM17" s="607"/>
      <c r="TN17" s="607"/>
      <c r="TO17" s="607"/>
      <c r="TP17" s="607"/>
      <c r="TQ17" s="607"/>
      <c r="TR17" s="607"/>
      <c r="TS17" s="607"/>
      <c r="TT17" s="607"/>
      <c r="TU17" s="607"/>
      <c r="TV17" s="607"/>
      <c r="TW17" s="607"/>
      <c r="TX17" s="607"/>
      <c r="TY17" s="607"/>
      <c r="TZ17" s="607"/>
      <c r="UA17" s="607"/>
      <c r="UB17" s="607"/>
      <c r="UC17" s="607"/>
      <c r="UD17" s="607"/>
      <c r="UE17" s="607"/>
      <c r="UF17" s="607"/>
      <c r="UG17" s="607"/>
      <c r="UH17" s="607"/>
      <c r="UI17" s="607"/>
      <c r="UJ17" s="607"/>
      <c r="UK17" s="607"/>
      <c r="UL17" s="607"/>
      <c r="UM17" s="607"/>
      <c r="UN17" s="607"/>
      <c r="UO17" s="607"/>
      <c r="UP17" s="607"/>
      <c r="UQ17" s="607"/>
      <c r="UR17" s="607"/>
      <c r="US17" s="607"/>
      <c r="UT17" s="607"/>
      <c r="UU17" s="607"/>
      <c r="UV17" s="607"/>
      <c r="UW17" s="607"/>
      <c r="UX17" s="607"/>
      <c r="UY17" s="607"/>
      <c r="UZ17" s="607"/>
      <c r="VA17" s="607"/>
      <c r="VB17" s="607"/>
      <c r="VC17" s="607"/>
      <c r="VD17" s="607"/>
      <c r="VE17" s="607"/>
      <c r="VF17" s="607"/>
      <c r="VG17" s="607"/>
      <c r="VH17" s="607"/>
      <c r="VI17" s="607"/>
      <c r="VJ17" s="607"/>
      <c r="VK17" s="607"/>
      <c r="VL17" s="607"/>
      <c r="VM17" s="607"/>
      <c r="VN17" s="607"/>
      <c r="VO17" s="607"/>
      <c r="VP17" s="607"/>
      <c r="VQ17" s="607"/>
      <c r="VR17" s="607"/>
      <c r="VS17" s="607"/>
      <c r="VT17" s="607"/>
      <c r="VU17" s="607"/>
      <c r="VV17" s="607"/>
      <c r="VW17" s="607"/>
      <c r="VX17" s="607"/>
      <c r="VY17" s="607"/>
      <c r="VZ17" s="607"/>
      <c r="WA17" s="607"/>
      <c r="WB17" s="607"/>
      <c r="WC17" s="607"/>
      <c r="WD17" s="607"/>
      <c r="WE17" s="607"/>
      <c r="WF17" s="607"/>
      <c r="WG17" s="607"/>
      <c r="WH17" s="607"/>
      <c r="WI17" s="607"/>
      <c r="WJ17" s="607"/>
      <c r="WK17" s="607"/>
      <c r="WL17" s="607"/>
      <c r="WM17" s="607"/>
      <c r="WN17" s="607"/>
      <c r="WO17" s="607"/>
      <c r="WP17" s="607"/>
      <c r="WQ17" s="607"/>
      <c r="WR17" s="607"/>
      <c r="WS17" s="607"/>
      <c r="WT17" s="607"/>
      <c r="WU17" s="607"/>
      <c r="WV17" s="607"/>
      <c r="WW17" s="607"/>
      <c r="WX17" s="607"/>
      <c r="WY17" s="607"/>
      <c r="WZ17" s="607"/>
      <c r="XA17" s="607"/>
      <c r="XB17" s="607"/>
      <c r="XC17" s="607"/>
      <c r="XD17" s="607"/>
      <c r="XE17" s="607"/>
      <c r="XF17" s="607"/>
      <c r="XG17" s="607"/>
      <c r="XH17" s="607"/>
      <c r="XI17" s="607"/>
      <c r="XJ17" s="607"/>
      <c r="XK17" s="607"/>
      <c r="XL17" s="607"/>
      <c r="XM17" s="607"/>
      <c r="XN17" s="607"/>
      <c r="XO17" s="607"/>
      <c r="XP17" s="607"/>
      <c r="XQ17" s="607"/>
      <c r="XR17" s="607"/>
      <c r="XS17" s="607"/>
      <c r="XT17" s="607"/>
      <c r="XU17" s="607"/>
      <c r="XV17" s="607"/>
      <c r="XW17" s="607"/>
    </row>
    <row r="18">
      <c r="A18" s="556"/>
      <c r="AH18" s="557"/>
      <c r="AI18" s="607"/>
      <c r="AJ18" s="556"/>
      <c r="BQ18" s="557"/>
      <c r="BR18" s="607"/>
      <c r="BS18" s="556"/>
      <c r="CZ18" s="557"/>
      <c r="DA18" s="607"/>
      <c r="DB18" s="556"/>
      <c r="EI18" s="557"/>
      <c r="EJ18" s="607"/>
      <c r="EK18" s="607"/>
      <c r="EL18" s="607"/>
      <c r="EM18" s="556"/>
      <c r="FT18" s="557"/>
      <c r="FU18" s="607"/>
      <c r="FV18" s="607"/>
      <c r="FW18" s="607"/>
      <c r="FX18" s="556"/>
      <c r="HE18" s="557"/>
      <c r="HF18" s="607"/>
      <c r="HG18" s="607"/>
      <c r="HH18" s="607"/>
      <c r="HI18" s="556"/>
      <c r="IP18" s="557"/>
      <c r="IQ18" s="607"/>
      <c r="IR18" s="607"/>
      <c r="IS18" s="607"/>
      <c r="IT18" s="556"/>
      <c r="KA18" s="557"/>
      <c r="KB18" s="607"/>
      <c r="KC18" s="607"/>
      <c r="KD18" s="607"/>
      <c r="KE18" s="556"/>
      <c r="LL18" s="557"/>
      <c r="LM18" s="607"/>
      <c r="LN18" s="607"/>
      <c r="LO18" s="607"/>
      <c r="LP18" s="556"/>
      <c r="MW18" s="557"/>
      <c r="MX18" s="607"/>
      <c r="MY18" s="607"/>
      <c r="MZ18" s="607"/>
      <c r="NA18" s="556"/>
      <c r="OH18" s="557"/>
      <c r="OI18" s="607"/>
      <c r="OJ18" s="607"/>
      <c r="OK18" s="607"/>
      <c r="OL18" s="556"/>
      <c r="PS18" s="557"/>
      <c r="PT18" s="607"/>
      <c r="PU18" s="607"/>
      <c r="PV18" s="607"/>
      <c r="PW18" s="556"/>
      <c r="RD18" s="557"/>
      <c r="RE18" s="607"/>
      <c r="RF18" s="607"/>
      <c r="RG18" s="607"/>
      <c r="SP18" s="607"/>
      <c r="SQ18" s="607"/>
      <c r="SR18" s="607"/>
      <c r="SS18" s="607"/>
      <c r="ST18" s="607"/>
      <c r="SU18" s="607"/>
      <c r="SV18" s="607"/>
      <c r="SW18" s="607"/>
      <c r="SX18" s="607"/>
      <c r="SY18" s="607"/>
      <c r="SZ18" s="607"/>
      <c r="TA18" s="607"/>
      <c r="TB18" s="607"/>
      <c r="TC18" s="607"/>
      <c r="TD18" s="607"/>
      <c r="TE18" s="607"/>
      <c r="TF18" s="607"/>
      <c r="TG18" s="607"/>
      <c r="TH18" s="607"/>
      <c r="TI18" s="607"/>
      <c r="TJ18" s="607"/>
      <c r="TK18" s="607"/>
      <c r="TL18" s="607"/>
      <c r="TM18" s="607"/>
      <c r="TN18" s="607"/>
      <c r="TO18" s="607"/>
      <c r="TP18" s="607"/>
      <c r="TQ18" s="607"/>
      <c r="TR18" s="607"/>
      <c r="TS18" s="607"/>
      <c r="TT18" s="607"/>
      <c r="TU18" s="607"/>
      <c r="TV18" s="607"/>
      <c r="TW18" s="607"/>
      <c r="TX18" s="607"/>
      <c r="TY18" s="607"/>
      <c r="TZ18" s="607"/>
      <c r="UA18" s="607"/>
      <c r="UB18" s="607"/>
      <c r="UC18" s="607"/>
      <c r="UD18" s="607"/>
      <c r="UE18" s="607"/>
      <c r="UF18" s="607"/>
      <c r="UG18" s="607"/>
      <c r="UH18" s="607"/>
      <c r="UI18" s="607"/>
      <c r="UJ18" s="607"/>
      <c r="UK18" s="607"/>
      <c r="UL18" s="607"/>
      <c r="UM18" s="607"/>
      <c r="UN18" s="607"/>
      <c r="UO18" s="607"/>
      <c r="UP18" s="607"/>
      <c r="UQ18" s="607"/>
      <c r="UR18" s="607"/>
      <c r="US18" s="607"/>
      <c r="UT18" s="607"/>
      <c r="UU18" s="607"/>
      <c r="UV18" s="607"/>
      <c r="UW18" s="607"/>
      <c r="UX18" s="607"/>
      <c r="UY18" s="607"/>
      <c r="UZ18" s="607"/>
      <c r="VA18" s="607"/>
      <c r="VB18" s="607"/>
      <c r="VC18" s="607"/>
      <c r="VD18" s="607"/>
      <c r="VE18" s="607"/>
      <c r="VF18" s="607"/>
      <c r="VG18" s="607"/>
      <c r="VH18" s="607"/>
      <c r="VI18" s="607"/>
      <c r="VJ18" s="607"/>
      <c r="VK18" s="607"/>
      <c r="VL18" s="607"/>
      <c r="VM18" s="607"/>
      <c r="VN18" s="607"/>
      <c r="VO18" s="607"/>
      <c r="VP18" s="607"/>
      <c r="VQ18" s="607"/>
      <c r="VR18" s="607"/>
      <c r="VS18" s="607"/>
      <c r="VT18" s="607"/>
      <c r="VU18" s="607"/>
      <c r="VV18" s="607"/>
      <c r="VW18" s="607"/>
      <c r="VX18" s="607"/>
      <c r="VY18" s="607"/>
      <c r="VZ18" s="607"/>
      <c r="WA18" s="607"/>
      <c r="WB18" s="607"/>
      <c r="WC18" s="607"/>
      <c r="WD18" s="607"/>
      <c r="WE18" s="607"/>
      <c r="WF18" s="607"/>
      <c r="WG18" s="607"/>
      <c r="WH18" s="607"/>
      <c r="WI18" s="607"/>
      <c r="WJ18" s="607"/>
      <c r="WK18" s="607"/>
      <c r="WL18" s="607"/>
      <c r="WM18" s="607"/>
      <c r="WN18" s="607"/>
      <c r="WO18" s="607"/>
      <c r="WP18" s="607"/>
      <c r="WQ18" s="607"/>
      <c r="WR18" s="607"/>
      <c r="WS18" s="607"/>
      <c r="WT18" s="607"/>
      <c r="WU18" s="607"/>
      <c r="WV18" s="607"/>
      <c r="WW18" s="607"/>
      <c r="WX18" s="607"/>
      <c r="WY18" s="607"/>
      <c r="WZ18" s="607"/>
      <c r="XA18" s="607"/>
      <c r="XB18" s="607"/>
      <c r="XC18" s="607"/>
      <c r="XD18" s="607"/>
      <c r="XE18" s="607"/>
      <c r="XF18" s="607"/>
      <c r="XG18" s="607"/>
      <c r="XH18" s="607"/>
      <c r="XI18" s="607"/>
      <c r="XJ18" s="607"/>
      <c r="XK18" s="607"/>
      <c r="XL18" s="607"/>
      <c r="XM18" s="607"/>
      <c r="XN18" s="607"/>
      <c r="XO18" s="607"/>
      <c r="XP18" s="607"/>
      <c r="XQ18" s="607"/>
      <c r="XR18" s="607"/>
      <c r="XS18" s="607"/>
      <c r="XT18" s="607"/>
      <c r="XU18" s="607"/>
      <c r="XV18" s="607"/>
      <c r="XW18" s="607"/>
    </row>
    <row r="19">
      <c r="A19" s="559"/>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0"/>
      <c r="AI19" s="607"/>
      <c r="AJ19" s="559"/>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0"/>
      <c r="BR19" s="607"/>
      <c r="BS19" s="559"/>
      <c r="BT19" s="104"/>
      <c r="BU19" s="104"/>
      <c r="BV19" s="104"/>
      <c r="BW19" s="104"/>
      <c r="BX19" s="104"/>
      <c r="BY19" s="104"/>
      <c r="BZ19" s="104"/>
      <c r="CA19" s="104"/>
      <c r="CB19" s="104"/>
      <c r="CC19" s="104"/>
      <c r="CD19" s="104"/>
      <c r="CE19" s="104"/>
      <c r="CF19" s="104"/>
      <c r="CG19" s="104"/>
      <c r="CH19" s="104"/>
      <c r="CI19" s="104"/>
      <c r="CJ19" s="104"/>
      <c r="CK19" s="104"/>
      <c r="CL19" s="104"/>
      <c r="CM19" s="104"/>
      <c r="CN19" s="104"/>
      <c r="CO19" s="104"/>
      <c r="CP19" s="104"/>
      <c r="CQ19" s="104"/>
      <c r="CR19" s="104"/>
      <c r="CS19" s="104"/>
      <c r="CT19" s="104"/>
      <c r="CU19" s="104"/>
      <c r="CV19" s="104"/>
      <c r="CW19" s="104"/>
      <c r="CX19" s="104"/>
      <c r="CY19" s="104"/>
      <c r="CZ19" s="100"/>
      <c r="DA19" s="607"/>
      <c r="DB19" s="559"/>
      <c r="DC19" s="104"/>
      <c r="DD19" s="104"/>
      <c r="DE19" s="104"/>
      <c r="DF19" s="104"/>
      <c r="DG19" s="104"/>
      <c r="DH19" s="104"/>
      <c r="DI19" s="104"/>
      <c r="DJ19" s="104"/>
      <c r="DK19" s="104"/>
      <c r="DL19" s="104"/>
      <c r="DM19" s="104"/>
      <c r="DN19" s="104"/>
      <c r="DO19" s="104"/>
      <c r="DP19" s="104"/>
      <c r="DQ19" s="104"/>
      <c r="DR19" s="104"/>
      <c r="DS19" s="104"/>
      <c r="DT19" s="104"/>
      <c r="DU19" s="104"/>
      <c r="DV19" s="104"/>
      <c r="DW19" s="104"/>
      <c r="DX19" s="104"/>
      <c r="DY19" s="104"/>
      <c r="DZ19" s="104"/>
      <c r="EA19" s="104"/>
      <c r="EB19" s="104"/>
      <c r="EC19" s="104"/>
      <c r="ED19" s="104"/>
      <c r="EE19" s="104"/>
      <c r="EF19" s="104"/>
      <c r="EG19" s="104"/>
      <c r="EH19" s="104"/>
      <c r="EI19" s="100"/>
      <c r="EJ19" s="607"/>
      <c r="EK19" s="607"/>
      <c r="EL19" s="607"/>
      <c r="EM19" s="559"/>
      <c r="EN19" s="104"/>
      <c r="EO19" s="104"/>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4"/>
      <c r="FP19" s="104"/>
      <c r="FQ19" s="104"/>
      <c r="FR19" s="104"/>
      <c r="FS19" s="104"/>
      <c r="FT19" s="100"/>
      <c r="FU19" s="607"/>
      <c r="FV19" s="607"/>
      <c r="FW19" s="607"/>
      <c r="FX19" s="559"/>
      <c r="FY19" s="104"/>
      <c r="FZ19" s="104"/>
      <c r="GA19" s="104"/>
      <c r="GB19" s="104"/>
      <c r="GC19" s="104"/>
      <c r="GD19" s="104"/>
      <c r="GE19" s="104"/>
      <c r="GF19" s="104"/>
      <c r="GG19" s="104"/>
      <c r="GH19" s="104"/>
      <c r="GI19" s="104"/>
      <c r="GJ19" s="104"/>
      <c r="GK19" s="104"/>
      <c r="GL19" s="104"/>
      <c r="GM19" s="104"/>
      <c r="GN19" s="104"/>
      <c r="GO19" s="104"/>
      <c r="GP19" s="104"/>
      <c r="GQ19" s="104"/>
      <c r="GR19" s="104"/>
      <c r="GS19" s="104"/>
      <c r="GT19" s="104"/>
      <c r="GU19" s="104"/>
      <c r="GV19" s="104"/>
      <c r="GW19" s="104"/>
      <c r="GX19" s="104"/>
      <c r="GY19" s="104"/>
      <c r="GZ19" s="104"/>
      <c r="HA19" s="104"/>
      <c r="HB19" s="104"/>
      <c r="HC19" s="104"/>
      <c r="HD19" s="104"/>
      <c r="HE19" s="100"/>
      <c r="HF19" s="607"/>
      <c r="HG19" s="607"/>
      <c r="HH19" s="607"/>
      <c r="HI19" s="559"/>
      <c r="HJ19" s="104"/>
      <c r="HK19" s="104"/>
      <c r="HL19" s="104"/>
      <c r="HM19" s="104"/>
      <c r="HN19" s="104"/>
      <c r="HO19" s="104"/>
      <c r="HP19" s="104"/>
      <c r="HQ19" s="104"/>
      <c r="HR19" s="104"/>
      <c r="HS19" s="104"/>
      <c r="HT19" s="104"/>
      <c r="HU19" s="104"/>
      <c r="HV19" s="104"/>
      <c r="HW19" s="104"/>
      <c r="HX19" s="104"/>
      <c r="HY19" s="104"/>
      <c r="HZ19" s="104"/>
      <c r="IA19" s="104"/>
      <c r="IB19" s="104"/>
      <c r="IC19" s="104"/>
      <c r="ID19" s="104"/>
      <c r="IE19" s="104"/>
      <c r="IF19" s="104"/>
      <c r="IG19" s="104"/>
      <c r="IH19" s="104"/>
      <c r="II19" s="104"/>
      <c r="IJ19" s="104"/>
      <c r="IK19" s="104"/>
      <c r="IL19" s="104"/>
      <c r="IM19" s="104"/>
      <c r="IN19" s="104"/>
      <c r="IO19" s="104"/>
      <c r="IP19" s="100"/>
      <c r="IQ19" s="607"/>
      <c r="IR19" s="607"/>
      <c r="IS19" s="607"/>
      <c r="IT19" s="559"/>
      <c r="IU19" s="104"/>
      <c r="IV19" s="104"/>
      <c r="IW19" s="104"/>
      <c r="IX19" s="104"/>
      <c r="IY19" s="104"/>
      <c r="IZ19" s="104"/>
      <c r="JA19" s="104"/>
      <c r="JB19" s="104"/>
      <c r="JC19" s="104"/>
      <c r="JD19" s="104"/>
      <c r="JE19" s="104"/>
      <c r="JF19" s="104"/>
      <c r="JG19" s="104"/>
      <c r="JH19" s="104"/>
      <c r="JI19" s="104"/>
      <c r="JJ19" s="104"/>
      <c r="JK19" s="104"/>
      <c r="JL19" s="104"/>
      <c r="JM19" s="104"/>
      <c r="JN19" s="104"/>
      <c r="JO19" s="104"/>
      <c r="JP19" s="104"/>
      <c r="JQ19" s="104"/>
      <c r="JR19" s="104"/>
      <c r="JS19" s="104"/>
      <c r="JT19" s="104"/>
      <c r="JU19" s="104"/>
      <c r="JV19" s="104"/>
      <c r="JW19" s="104"/>
      <c r="JX19" s="104"/>
      <c r="JY19" s="104"/>
      <c r="JZ19" s="104"/>
      <c r="KA19" s="100"/>
      <c r="KB19" s="607"/>
      <c r="KC19" s="607"/>
      <c r="KD19" s="607"/>
      <c r="KE19" s="559"/>
      <c r="KF19" s="104"/>
      <c r="KG19" s="104"/>
      <c r="KH19" s="104"/>
      <c r="KI19" s="104"/>
      <c r="KJ19" s="104"/>
      <c r="KK19" s="104"/>
      <c r="KL19" s="104"/>
      <c r="KM19" s="104"/>
      <c r="KN19" s="104"/>
      <c r="KO19" s="104"/>
      <c r="KP19" s="104"/>
      <c r="KQ19" s="104"/>
      <c r="KR19" s="104"/>
      <c r="KS19" s="104"/>
      <c r="KT19" s="104"/>
      <c r="KU19" s="104"/>
      <c r="KV19" s="104"/>
      <c r="KW19" s="104"/>
      <c r="KX19" s="104"/>
      <c r="KY19" s="104"/>
      <c r="KZ19" s="104"/>
      <c r="LA19" s="104"/>
      <c r="LB19" s="104"/>
      <c r="LC19" s="104"/>
      <c r="LD19" s="104"/>
      <c r="LE19" s="104"/>
      <c r="LF19" s="104"/>
      <c r="LG19" s="104"/>
      <c r="LH19" s="104"/>
      <c r="LI19" s="104"/>
      <c r="LJ19" s="104"/>
      <c r="LK19" s="104"/>
      <c r="LL19" s="100"/>
      <c r="LM19" s="607"/>
      <c r="LN19" s="607"/>
      <c r="LO19" s="607"/>
      <c r="LP19" s="559"/>
      <c r="LQ19" s="104"/>
      <c r="LR19" s="104"/>
      <c r="LS19" s="104"/>
      <c r="LT19" s="104"/>
      <c r="LU19" s="104"/>
      <c r="LV19" s="104"/>
      <c r="LW19" s="104"/>
      <c r="LX19" s="104"/>
      <c r="LY19" s="104"/>
      <c r="LZ19" s="104"/>
      <c r="MA19" s="104"/>
      <c r="MB19" s="104"/>
      <c r="MC19" s="104"/>
      <c r="MD19" s="104"/>
      <c r="ME19" s="104"/>
      <c r="MF19" s="104"/>
      <c r="MG19" s="104"/>
      <c r="MH19" s="104"/>
      <c r="MI19" s="104"/>
      <c r="MJ19" s="104"/>
      <c r="MK19" s="104"/>
      <c r="ML19" s="104"/>
      <c r="MM19" s="104"/>
      <c r="MN19" s="104"/>
      <c r="MO19" s="104"/>
      <c r="MP19" s="104"/>
      <c r="MQ19" s="104"/>
      <c r="MR19" s="104"/>
      <c r="MS19" s="104"/>
      <c r="MT19" s="104"/>
      <c r="MU19" s="104"/>
      <c r="MV19" s="104"/>
      <c r="MW19" s="100"/>
      <c r="MX19" s="607"/>
      <c r="MY19" s="607"/>
      <c r="MZ19" s="607"/>
      <c r="NA19" s="559"/>
      <c r="NB19" s="104"/>
      <c r="NC19" s="104"/>
      <c r="ND19" s="104"/>
      <c r="NE19" s="104"/>
      <c r="NF19" s="104"/>
      <c r="NG19" s="104"/>
      <c r="NH19" s="104"/>
      <c r="NI19" s="104"/>
      <c r="NJ19" s="104"/>
      <c r="NK19" s="104"/>
      <c r="NL19" s="104"/>
      <c r="NM19" s="104"/>
      <c r="NN19" s="104"/>
      <c r="NO19" s="104"/>
      <c r="NP19" s="104"/>
      <c r="NQ19" s="104"/>
      <c r="NR19" s="104"/>
      <c r="NS19" s="104"/>
      <c r="NT19" s="104"/>
      <c r="NU19" s="104"/>
      <c r="NV19" s="104"/>
      <c r="NW19" s="104"/>
      <c r="NX19" s="104"/>
      <c r="NY19" s="104"/>
      <c r="NZ19" s="104"/>
      <c r="OA19" s="104"/>
      <c r="OB19" s="104"/>
      <c r="OC19" s="104"/>
      <c r="OD19" s="104"/>
      <c r="OE19" s="104"/>
      <c r="OF19" s="104"/>
      <c r="OG19" s="104"/>
      <c r="OH19" s="100"/>
      <c r="OI19" s="607"/>
      <c r="OJ19" s="607"/>
      <c r="OK19" s="607"/>
      <c r="OL19" s="559"/>
      <c r="OM19" s="104"/>
      <c r="ON19" s="104"/>
      <c r="OO19" s="104"/>
      <c r="OP19" s="104"/>
      <c r="OQ19" s="104"/>
      <c r="OR19" s="104"/>
      <c r="OS19" s="104"/>
      <c r="OT19" s="104"/>
      <c r="OU19" s="104"/>
      <c r="OV19" s="104"/>
      <c r="OW19" s="104"/>
      <c r="OX19" s="104"/>
      <c r="OY19" s="104"/>
      <c r="OZ19" s="104"/>
      <c r="PA19" s="104"/>
      <c r="PB19" s="104"/>
      <c r="PC19" s="104"/>
      <c r="PD19" s="104"/>
      <c r="PE19" s="104"/>
      <c r="PF19" s="104"/>
      <c r="PG19" s="104"/>
      <c r="PH19" s="104"/>
      <c r="PI19" s="104"/>
      <c r="PJ19" s="104"/>
      <c r="PK19" s="104"/>
      <c r="PL19" s="104"/>
      <c r="PM19" s="104"/>
      <c r="PN19" s="104"/>
      <c r="PO19" s="104"/>
      <c r="PP19" s="104"/>
      <c r="PQ19" s="104"/>
      <c r="PR19" s="104"/>
      <c r="PS19" s="100"/>
      <c r="PT19" s="607"/>
      <c r="PU19" s="607"/>
      <c r="PV19" s="607"/>
      <c r="PW19" s="559"/>
      <c r="PX19" s="104"/>
      <c r="PY19" s="104"/>
      <c r="PZ19" s="104"/>
      <c r="QA19" s="104"/>
      <c r="QB19" s="104"/>
      <c r="QC19" s="104"/>
      <c r="QD19" s="104"/>
      <c r="QE19" s="104"/>
      <c r="QF19" s="104"/>
      <c r="QG19" s="104"/>
      <c r="QH19" s="104"/>
      <c r="QI19" s="104"/>
      <c r="QJ19" s="104"/>
      <c r="QK19" s="104"/>
      <c r="QL19" s="104"/>
      <c r="QM19" s="104"/>
      <c r="QN19" s="104"/>
      <c r="QO19" s="104"/>
      <c r="QP19" s="104"/>
      <c r="QQ19" s="104"/>
      <c r="QR19" s="104"/>
      <c r="QS19" s="104"/>
      <c r="QT19" s="104"/>
      <c r="QU19" s="104"/>
      <c r="QV19" s="104"/>
      <c r="QW19" s="104"/>
      <c r="QX19" s="104"/>
      <c r="QY19" s="104"/>
      <c r="QZ19" s="104"/>
      <c r="RA19" s="104"/>
      <c r="RB19" s="104"/>
      <c r="RC19" s="104"/>
      <c r="RD19" s="100"/>
      <c r="RE19" s="607"/>
      <c r="RF19" s="607"/>
      <c r="RG19" s="607"/>
      <c r="SP19" s="607"/>
      <c r="SQ19" s="607"/>
      <c r="SR19" s="607"/>
      <c r="SS19" s="607"/>
      <c r="ST19" s="607"/>
      <c r="SU19" s="607"/>
      <c r="SV19" s="607"/>
      <c r="SW19" s="607"/>
      <c r="SX19" s="607"/>
      <c r="SY19" s="607"/>
      <c r="SZ19" s="607"/>
      <c r="TA19" s="607"/>
      <c r="TB19" s="607"/>
      <c r="TC19" s="607"/>
      <c r="TD19" s="607"/>
      <c r="TE19" s="607"/>
      <c r="TF19" s="607"/>
      <c r="TG19" s="607"/>
      <c r="TH19" s="607"/>
      <c r="TI19" s="607"/>
      <c r="TJ19" s="607"/>
      <c r="TK19" s="607"/>
      <c r="TL19" s="607"/>
      <c r="TM19" s="607"/>
      <c r="TN19" s="607"/>
      <c r="TO19" s="607"/>
      <c r="TP19" s="607"/>
      <c r="TQ19" s="607"/>
      <c r="TR19" s="607"/>
      <c r="TS19" s="607"/>
      <c r="TT19" s="607"/>
      <c r="TU19" s="607"/>
      <c r="TV19" s="607"/>
      <c r="TW19" s="607"/>
      <c r="TX19" s="607"/>
      <c r="TY19" s="607"/>
      <c r="TZ19" s="607"/>
      <c r="UA19" s="607"/>
      <c r="UB19" s="607"/>
      <c r="UC19" s="607"/>
      <c r="UD19" s="607"/>
      <c r="UE19" s="607"/>
      <c r="UF19" s="607"/>
      <c r="UG19" s="607"/>
      <c r="UH19" s="607"/>
      <c r="UI19" s="607"/>
      <c r="UJ19" s="607"/>
      <c r="UK19" s="607"/>
      <c r="UL19" s="607"/>
      <c r="UM19" s="607"/>
      <c r="UN19" s="607"/>
      <c r="UO19" s="607"/>
      <c r="UP19" s="607"/>
      <c r="UQ19" s="607"/>
      <c r="UR19" s="607"/>
      <c r="US19" s="607"/>
      <c r="UT19" s="607"/>
      <c r="UU19" s="607"/>
      <c r="UV19" s="607"/>
      <c r="UW19" s="607"/>
      <c r="UX19" s="607"/>
      <c r="UY19" s="607"/>
      <c r="UZ19" s="607"/>
      <c r="VA19" s="607"/>
      <c r="VB19" s="607"/>
      <c r="VC19" s="607"/>
      <c r="VD19" s="607"/>
      <c r="VE19" s="607"/>
      <c r="VF19" s="607"/>
      <c r="VG19" s="607"/>
      <c r="VH19" s="607"/>
      <c r="VI19" s="607"/>
      <c r="VJ19" s="607"/>
      <c r="VK19" s="607"/>
      <c r="VL19" s="607"/>
      <c r="VM19" s="607"/>
      <c r="VN19" s="607"/>
      <c r="VO19" s="607"/>
      <c r="VP19" s="607"/>
      <c r="VQ19" s="607"/>
      <c r="VR19" s="607"/>
      <c r="VS19" s="607"/>
      <c r="VT19" s="607"/>
      <c r="VU19" s="607"/>
      <c r="VV19" s="607"/>
      <c r="VW19" s="607"/>
      <c r="VX19" s="607"/>
      <c r="VY19" s="607"/>
      <c r="VZ19" s="607"/>
      <c r="WA19" s="607"/>
      <c r="WB19" s="607"/>
      <c r="WC19" s="607"/>
      <c r="WD19" s="607"/>
      <c r="WE19" s="607"/>
      <c r="WF19" s="607"/>
      <c r="WG19" s="607"/>
      <c r="WH19" s="607"/>
      <c r="WI19" s="607"/>
      <c r="WJ19" s="607"/>
      <c r="WK19" s="607"/>
      <c r="WL19" s="607"/>
      <c r="WM19" s="607"/>
      <c r="WN19" s="607"/>
      <c r="WO19" s="607"/>
      <c r="WP19" s="607"/>
      <c r="WQ19" s="607"/>
      <c r="WR19" s="607"/>
      <c r="WS19" s="607"/>
      <c r="WT19" s="607"/>
      <c r="WU19" s="607"/>
      <c r="WV19" s="607"/>
      <c r="WW19" s="607"/>
      <c r="WX19" s="607"/>
      <c r="WY19" s="607"/>
      <c r="WZ19" s="607"/>
      <c r="XA19" s="607"/>
      <c r="XB19" s="607"/>
      <c r="XC19" s="607"/>
      <c r="XD19" s="607"/>
      <c r="XE19" s="607"/>
      <c r="XF19" s="607"/>
      <c r="XG19" s="607"/>
      <c r="XH19" s="607"/>
      <c r="XI19" s="607"/>
      <c r="XJ19" s="607"/>
      <c r="XK19" s="607"/>
      <c r="XL19" s="607"/>
      <c r="XM19" s="607"/>
      <c r="XN19" s="607"/>
      <c r="XO19" s="607"/>
      <c r="XP19" s="607"/>
      <c r="XQ19" s="607"/>
      <c r="XR19" s="607"/>
      <c r="XS19" s="607"/>
      <c r="XT19" s="607"/>
      <c r="XU19" s="607"/>
      <c r="XV19" s="607"/>
      <c r="XW19" s="607"/>
    </row>
    <row r="20">
      <c r="A20" s="595" t="s">
        <v>1106</v>
      </c>
      <c r="D20" s="596" t="s">
        <v>1107</v>
      </c>
      <c r="AI20" s="593"/>
      <c r="AJ20" s="595" t="s">
        <v>1106</v>
      </c>
      <c r="AM20" s="596" t="s">
        <v>1107</v>
      </c>
      <c r="BR20" s="593"/>
      <c r="BS20" s="595" t="s">
        <v>1106</v>
      </c>
      <c r="BV20" s="596" t="s">
        <v>1107</v>
      </c>
      <c r="DA20" s="593"/>
      <c r="DB20" s="595" t="s">
        <v>1106</v>
      </c>
      <c r="DE20" s="596" t="s">
        <v>1107</v>
      </c>
      <c r="EJ20" s="593"/>
      <c r="EK20" s="593"/>
      <c r="EL20" s="593"/>
      <c r="EM20" s="595" t="s">
        <v>1106</v>
      </c>
      <c r="EP20" s="596" t="s">
        <v>1107</v>
      </c>
      <c r="FU20" s="593"/>
      <c r="FV20" s="593"/>
      <c r="FW20" s="593"/>
      <c r="FX20" s="597" t="s">
        <v>1106</v>
      </c>
      <c r="FY20" s="104"/>
      <c r="FZ20" s="104"/>
      <c r="GA20" s="598" t="s">
        <v>1107</v>
      </c>
      <c r="GB20" s="104"/>
      <c r="GC20" s="104"/>
      <c r="GD20" s="104"/>
      <c r="GE20" s="104"/>
      <c r="GF20" s="104"/>
      <c r="GG20" s="104"/>
      <c r="GH20" s="104"/>
      <c r="GI20" s="104"/>
      <c r="GJ20" s="104"/>
      <c r="GK20" s="104"/>
      <c r="GL20" s="104"/>
      <c r="GM20" s="104"/>
      <c r="GN20" s="104"/>
      <c r="GO20" s="104"/>
      <c r="GP20" s="104"/>
      <c r="GQ20" s="104"/>
      <c r="GR20" s="104"/>
      <c r="GS20" s="104"/>
      <c r="GT20" s="104"/>
      <c r="GU20" s="104"/>
      <c r="GV20" s="104"/>
      <c r="GW20" s="104"/>
      <c r="GX20" s="104"/>
      <c r="GY20" s="104"/>
      <c r="GZ20" s="104"/>
      <c r="HA20" s="104"/>
      <c r="HB20" s="104"/>
      <c r="HC20" s="104"/>
      <c r="HD20" s="104"/>
      <c r="HE20" s="104"/>
      <c r="HF20" s="593"/>
      <c r="HG20" s="593"/>
      <c r="HH20" s="593"/>
      <c r="HI20" s="597" t="s">
        <v>1106</v>
      </c>
      <c r="HJ20" s="104"/>
      <c r="HK20" s="104"/>
      <c r="HL20" s="598" t="s">
        <v>1107</v>
      </c>
      <c r="HM20" s="104"/>
      <c r="HN20" s="104"/>
      <c r="HO20" s="104"/>
      <c r="HP20" s="104"/>
      <c r="HQ20" s="104"/>
      <c r="HR20" s="104"/>
      <c r="HS20" s="104"/>
      <c r="HT20" s="104"/>
      <c r="HU20" s="104"/>
      <c r="HV20" s="104"/>
      <c r="HW20" s="104"/>
      <c r="HX20" s="104"/>
      <c r="HY20" s="104"/>
      <c r="HZ20" s="104"/>
      <c r="IA20" s="104"/>
      <c r="IB20" s="104"/>
      <c r="IC20" s="104"/>
      <c r="ID20" s="104"/>
      <c r="IE20" s="104"/>
      <c r="IF20" s="104"/>
      <c r="IG20" s="104"/>
      <c r="IH20" s="104"/>
      <c r="II20" s="104"/>
      <c r="IJ20" s="104"/>
      <c r="IK20" s="104"/>
      <c r="IL20" s="104"/>
      <c r="IM20" s="104"/>
      <c r="IN20" s="104"/>
      <c r="IO20" s="104"/>
      <c r="IP20" s="104"/>
      <c r="IQ20" s="593"/>
      <c r="IR20" s="593"/>
      <c r="IS20" s="593"/>
      <c r="IT20" s="597" t="s">
        <v>1106</v>
      </c>
      <c r="IU20" s="104"/>
      <c r="IV20" s="104"/>
      <c r="IW20" s="598" t="s">
        <v>1107</v>
      </c>
      <c r="IX20" s="104"/>
      <c r="IY20" s="104"/>
      <c r="IZ20" s="104"/>
      <c r="JA20" s="104"/>
      <c r="JB20" s="104"/>
      <c r="JC20" s="104"/>
      <c r="JD20" s="104"/>
      <c r="JE20" s="104"/>
      <c r="JF20" s="104"/>
      <c r="JG20" s="104"/>
      <c r="JH20" s="104"/>
      <c r="JI20" s="104"/>
      <c r="JJ20" s="104"/>
      <c r="JK20" s="104"/>
      <c r="JL20" s="104"/>
      <c r="JM20" s="104"/>
      <c r="JN20" s="104"/>
      <c r="JO20" s="104"/>
      <c r="JP20" s="104"/>
      <c r="JQ20" s="104"/>
      <c r="JR20" s="104"/>
      <c r="JS20" s="104"/>
      <c r="JT20" s="104"/>
      <c r="JU20" s="104"/>
      <c r="JV20" s="104"/>
      <c r="JW20" s="104"/>
      <c r="JX20" s="104"/>
      <c r="JY20" s="104"/>
      <c r="JZ20" s="104"/>
      <c r="KA20" s="104"/>
      <c r="KB20" s="593"/>
      <c r="KC20" s="593"/>
      <c r="KD20" s="593"/>
      <c r="KE20" s="597" t="s">
        <v>1106</v>
      </c>
      <c r="KF20" s="104"/>
      <c r="KG20" s="104"/>
      <c r="KH20" s="598" t="s">
        <v>1107</v>
      </c>
      <c r="KI20" s="104"/>
      <c r="KJ20" s="104"/>
      <c r="KK20" s="104"/>
      <c r="KL20" s="104"/>
      <c r="KM20" s="104"/>
      <c r="KN20" s="104"/>
      <c r="KO20" s="104"/>
      <c r="KP20" s="104"/>
      <c r="KQ20" s="104"/>
      <c r="KR20" s="104"/>
      <c r="KS20" s="104"/>
      <c r="KT20" s="104"/>
      <c r="KU20" s="104"/>
      <c r="KV20" s="104"/>
      <c r="KW20" s="104"/>
      <c r="KX20" s="104"/>
      <c r="KY20" s="104"/>
      <c r="KZ20" s="104"/>
      <c r="LA20" s="104"/>
      <c r="LB20" s="104"/>
      <c r="LC20" s="104"/>
      <c r="LD20" s="104"/>
      <c r="LE20" s="104"/>
      <c r="LF20" s="104"/>
      <c r="LG20" s="104"/>
      <c r="LH20" s="104"/>
      <c r="LI20" s="104"/>
      <c r="LJ20" s="104"/>
      <c r="LK20" s="104"/>
      <c r="LL20" s="104"/>
      <c r="LM20" s="593"/>
      <c r="LN20" s="593"/>
      <c r="LO20" s="593"/>
      <c r="LP20" s="597" t="s">
        <v>1106</v>
      </c>
      <c r="LQ20" s="104"/>
      <c r="LR20" s="104"/>
      <c r="LS20" s="598" t="s">
        <v>1107</v>
      </c>
      <c r="LT20" s="104"/>
      <c r="LU20" s="104"/>
      <c r="LV20" s="104"/>
      <c r="LW20" s="104"/>
      <c r="LX20" s="104"/>
      <c r="LY20" s="104"/>
      <c r="LZ20" s="104"/>
      <c r="MA20" s="104"/>
      <c r="MB20" s="104"/>
      <c r="MC20" s="104"/>
      <c r="MD20" s="104"/>
      <c r="ME20" s="104"/>
      <c r="MF20" s="104"/>
      <c r="MG20" s="104"/>
      <c r="MH20" s="104"/>
      <c r="MI20" s="104"/>
      <c r="MJ20" s="104"/>
      <c r="MK20" s="104"/>
      <c r="ML20" s="104"/>
      <c r="MM20" s="104"/>
      <c r="MN20" s="104"/>
      <c r="MO20" s="104"/>
      <c r="MP20" s="104"/>
      <c r="MQ20" s="104"/>
      <c r="MR20" s="104"/>
      <c r="MS20" s="104"/>
      <c r="MT20" s="104"/>
      <c r="MU20" s="104"/>
      <c r="MV20" s="104"/>
      <c r="MW20" s="104"/>
      <c r="MX20" s="593"/>
      <c r="MY20" s="593"/>
      <c r="MZ20" s="593"/>
      <c r="NA20" s="597" t="s">
        <v>1106</v>
      </c>
      <c r="NB20" s="104"/>
      <c r="NC20" s="104"/>
      <c r="ND20" s="598" t="s">
        <v>1107</v>
      </c>
      <c r="NE20" s="104"/>
      <c r="NF20" s="104"/>
      <c r="NG20" s="104"/>
      <c r="NH20" s="104"/>
      <c r="NI20" s="104"/>
      <c r="NJ20" s="104"/>
      <c r="NK20" s="104"/>
      <c r="NL20" s="104"/>
      <c r="NM20" s="104"/>
      <c r="NN20" s="104"/>
      <c r="NO20" s="104"/>
      <c r="NP20" s="104"/>
      <c r="NQ20" s="104"/>
      <c r="NR20" s="104"/>
      <c r="NS20" s="104"/>
      <c r="NT20" s="104"/>
      <c r="NU20" s="104"/>
      <c r="NV20" s="104"/>
      <c r="NW20" s="104"/>
      <c r="NX20" s="104"/>
      <c r="NY20" s="104"/>
      <c r="NZ20" s="104"/>
      <c r="OA20" s="104"/>
      <c r="OB20" s="104"/>
      <c r="OC20" s="104"/>
      <c r="OD20" s="104"/>
      <c r="OE20" s="104"/>
      <c r="OF20" s="104"/>
      <c r="OG20" s="104"/>
      <c r="OH20" s="104"/>
      <c r="OI20" s="593"/>
      <c r="OJ20" s="593"/>
      <c r="OK20" s="593"/>
      <c r="OL20" s="597" t="s">
        <v>1106</v>
      </c>
      <c r="OM20" s="104"/>
      <c r="ON20" s="104"/>
      <c r="OO20" s="598" t="s">
        <v>1107</v>
      </c>
      <c r="OP20" s="104"/>
      <c r="OQ20" s="104"/>
      <c r="OR20" s="104"/>
      <c r="OS20" s="104"/>
      <c r="OT20" s="104"/>
      <c r="OU20" s="104"/>
      <c r="OV20" s="104"/>
      <c r="OW20" s="104"/>
      <c r="OX20" s="104"/>
      <c r="OY20" s="104"/>
      <c r="OZ20" s="104"/>
      <c r="PA20" s="104"/>
      <c r="PB20" s="104"/>
      <c r="PC20" s="104"/>
      <c r="PD20" s="104"/>
      <c r="PE20" s="104"/>
      <c r="PF20" s="104"/>
      <c r="PG20" s="104"/>
      <c r="PH20" s="104"/>
      <c r="PI20" s="104"/>
      <c r="PJ20" s="104"/>
      <c r="PK20" s="104"/>
      <c r="PL20" s="104"/>
      <c r="PM20" s="104"/>
      <c r="PN20" s="104"/>
      <c r="PO20" s="104"/>
      <c r="PP20" s="104"/>
      <c r="PQ20" s="104"/>
      <c r="PR20" s="104"/>
      <c r="PS20" s="104"/>
      <c r="PT20" s="593"/>
      <c r="PU20" s="593"/>
      <c r="PV20" s="593"/>
      <c r="PW20" s="597" t="s">
        <v>1106</v>
      </c>
      <c r="PX20" s="104"/>
      <c r="PY20" s="104"/>
      <c r="PZ20" s="598" t="s">
        <v>1107</v>
      </c>
      <c r="QA20" s="104"/>
      <c r="QB20" s="104"/>
      <c r="QC20" s="104"/>
      <c r="QD20" s="104"/>
      <c r="QE20" s="104"/>
      <c r="QF20" s="104"/>
      <c r="QG20" s="104"/>
      <c r="QH20" s="104"/>
      <c r="QI20" s="104"/>
      <c r="QJ20" s="104"/>
      <c r="QK20" s="104"/>
      <c r="QL20" s="104"/>
      <c r="QM20" s="104"/>
      <c r="QN20" s="104"/>
      <c r="QO20" s="104"/>
      <c r="QP20" s="104"/>
      <c r="QQ20" s="104"/>
      <c r="QR20" s="104"/>
      <c r="QS20" s="104"/>
      <c r="QT20" s="104"/>
      <c r="QU20" s="104"/>
      <c r="QV20" s="104"/>
      <c r="QW20" s="104"/>
      <c r="QX20" s="104"/>
      <c r="QY20" s="104"/>
      <c r="QZ20" s="104"/>
      <c r="RA20" s="104"/>
      <c r="RB20" s="104"/>
      <c r="RC20" s="104"/>
      <c r="RD20" s="104"/>
      <c r="RE20" s="593"/>
      <c r="RF20" s="593"/>
      <c r="RG20" s="593"/>
      <c r="SP20" s="593"/>
      <c r="SQ20" s="593"/>
      <c r="SR20" s="593"/>
      <c r="SS20" s="593"/>
      <c r="ST20" s="593"/>
      <c r="SU20" s="593"/>
      <c r="SV20" s="593"/>
      <c r="SW20" s="593"/>
      <c r="SX20" s="593"/>
      <c r="SY20" s="593"/>
      <c r="SZ20" s="593"/>
      <c r="TA20" s="593"/>
      <c r="TB20" s="593"/>
      <c r="TC20" s="593"/>
      <c r="TD20" s="593"/>
      <c r="TE20" s="593"/>
      <c r="TF20" s="593"/>
      <c r="TG20" s="593"/>
      <c r="TH20" s="593"/>
      <c r="TI20" s="593"/>
      <c r="TJ20" s="593"/>
      <c r="TK20" s="593"/>
      <c r="TL20" s="593"/>
      <c r="TM20" s="593"/>
      <c r="TN20" s="593"/>
      <c r="TO20" s="593"/>
      <c r="TP20" s="593"/>
      <c r="TQ20" s="593"/>
      <c r="TR20" s="593"/>
      <c r="TS20" s="593"/>
      <c r="TT20" s="593"/>
      <c r="TU20" s="593"/>
      <c r="TV20" s="593"/>
      <c r="TW20" s="593"/>
      <c r="TX20" s="593"/>
      <c r="TY20" s="593"/>
      <c r="TZ20" s="593"/>
      <c r="UA20" s="593"/>
      <c r="UB20" s="593"/>
      <c r="UC20" s="593"/>
      <c r="UD20" s="593"/>
      <c r="UE20" s="593"/>
      <c r="UF20" s="593"/>
      <c r="UG20" s="593"/>
      <c r="UH20" s="593"/>
      <c r="UI20" s="593"/>
      <c r="UJ20" s="593"/>
      <c r="UK20" s="593"/>
      <c r="UL20" s="593"/>
      <c r="UM20" s="593"/>
      <c r="UN20" s="593"/>
      <c r="UO20" s="593"/>
      <c r="UP20" s="593"/>
      <c r="UQ20" s="593"/>
      <c r="UR20" s="593"/>
      <c r="US20" s="593"/>
      <c r="UT20" s="593"/>
      <c r="UU20" s="593"/>
      <c r="UV20" s="593"/>
      <c r="UW20" s="593"/>
      <c r="UX20" s="593"/>
      <c r="UY20" s="593"/>
      <c r="UZ20" s="593"/>
      <c r="VA20" s="593"/>
      <c r="VB20" s="593"/>
      <c r="VC20" s="593"/>
      <c r="VD20" s="593"/>
      <c r="VE20" s="593"/>
      <c r="VF20" s="593"/>
      <c r="VG20" s="593"/>
      <c r="VH20" s="593"/>
      <c r="VI20" s="593"/>
      <c r="VJ20" s="593"/>
      <c r="VK20" s="593"/>
      <c r="VL20" s="593"/>
      <c r="VM20" s="593"/>
      <c r="VN20" s="593"/>
      <c r="VO20" s="593"/>
      <c r="VP20" s="593"/>
      <c r="VQ20" s="593"/>
      <c r="VR20" s="593"/>
      <c r="VS20" s="593"/>
      <c r="VT20" s="593"/>
      <c r="VU20" s="593"/>
      <c r="VV20" s="593"/>
      <c r="VW20" s="593"/>
      <c r="VX20" s="593"/>
      <c r="VY20" s="593"/>
      <c r="VZ20" s="593"/>
      <c r="WA20" s="593"/>
      <c r="WB20" s="593"/>
      <c r="WC20" s="593"/>
      <c r="WD20" s="593"/>
      <c r="WE20" s="593"/>
      <c r="WF20" s="593"/>
      <c r="WG20" s="593"/>
      <c r="WH20" s="593"/>
      <c r="WI20" s="593"/>
      <c r="WJ20" s="593"/>
      <c r="WK20" s="593"/>
      <c r="WL20" s="593"/>
      <c r="WM20" s="593"/>
      <c r="WN20" s="593"/>
      <c r="WO20" s="593"/>
      <c r="WP20" s="593"/>
      <c r="WQ20" s="593"/>
      <c r="WR20" s="593"/>
      <c r="WS20" s="593"/>
      <c r="WT20" s="593"/>
      <c r="WU20" s="593"/>
      <c r="WV20" s="593"/>
      <c r="WW20" s="593"/>
      <c r="WX20" s="593"/>
      <c r="WY20" s="593"/>
      <c r="WZ20" s="593"/>
      <c r="XA20" s="593"/>
      <c r="XB20" s="593"/>
      <c r="XC20" s="593"/>
      <c r="XD20" s="593"/>
      <c r="XE20" s="593"/>
      <c r="XF20" s="593"/>
      <c r="XG20" s="593"/>
      <c r="XH20" s="593"/>
      <c r="XI20" s="593"/>
      <c r="XJ20" s="593"/>
      <c r="XK20" s="593"/>
      <c r="XL20" s="593"/>
      <c r="XM20" s="593"/>
      <c r="XN20" s="593"/>
      <c r="XO20" s="593"/>
      <c r="XP20" s="593"/>
      <c r="XQ20" s="593"/>
      <c r="XR20" s="593"/>
      <c r="XS20" s="593"/>
      <c r="XT20" s="593"/>
      <c r="XU20" s="593"/>
      <c r="XV20" s="593"/>
      <c r="XW20" s="593"/>
    </row>
    <row r="21">
      <c r="A21" s="600" t="s">
        <v>1108</v>
      </c>
      <c r="B21" s="2"/>
      <c r="C21" s="2"/>
      <c r="D21" s="2"/>
      <c r="E21" s="2"/>
      <c r="F21" s="2"/>
      <c r="G21" s="3"/>
      <c r="H21" s="601" t="s">
        <v>1109</v>
      </c>
      <c r="I21" s="2"/>
      <c r="J21" s="2"/>
      <c r="K21" s="2"/>
      <c r="L21" s="2"/>
      <c r="M21" s="2"/>
      <c r="N21" s="2"/>
      <c r="O21" s="2"/>
      <c r="P21" s="2"/>
      <c r="Q21" s="2"/>
      <c r="R21" s="2"/>
      <c r="S21" s="2"/>
      <c r="T21" s="2"/>
      <c r="U21" s="2"/>
      <c r="V21" s="2"/>
      <c r="W21" s="2"/>
      <c r="X21" s="2"/>
      <c r="Y21" s="2"/>
      <c r="Z21" s="2"/>
      <c r="AA21" s="2"/>
      <c r="AB21" s="2"/>
      <c r="AC21" s="2"/>
      <c r="AD21" s="2"/>
      <c r="AE21" s="2"/>
      <c r="AF21" s="2"/>
      <c r="AG21" s="2"/>
      <c r="AH21" s="3"/>
      <c r="AI21" s="576"/>
      <c r="AJ21" s="600" t="s">
        <v>1108</v>
      </c>
      <c r="AK21" s="2"/>
      <c r="AL21" s="2"/>
      <c r="AM21" s="2"/>
      <c r="AN21" s="2"/>
      <c r="AO21" s="2"/>
      <c r="AP21" s="3"/>
      <c r="AQ21" s="601" t="s">
        <v>1110</v>
      </c>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3"/>
      <c r="BR21" s="576"/>
      <c r="BS21" s="600" t="s">
        <v>1108</v>
      </c>
      <c r="BT21" s="2"/>
      <c r="BU21" s="2"/>
      <c r="BV21" s="2"/>
      <c r="BW21" s="2"/>
      <c r="BX21" s="2"/>
      <c r="BY21" s="3"/>
      <c r="BZ21" s="601" t="s">
        <v>1111</v>
      </c>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3"/>
      <c r="DA21" s="576"/>
      <c r="DB21" s="600" t="s">
        <v>1108</v>
      </c>
      <c r="DC21" s="2"/>
      <c r="DD21" s="2"/>
      <c r="DE21" s="2"/>
      <c r="DF21" s="2"/>
      <c r="DG21" s="2"/>
      <c r="DH21" s="3"/>
      <c r="DI21" s="601" t="s">
        <v>1112</v>
      </c>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3"/>
      <c r="EJ21" s="576"/>
      <c r="EK21" s="576"/>
      <c r="EL21" s="576"/>
      <c r="EM21" s="600" t="s">
        <v>1108</v>
      </c>
      <c r="EN21" s="2"/>
      <c r="EO21" s="2"/>
      <c r="EP21" s="2"/>
      <c r="EQ21" s="2"/>
      <c r="ER21" s="2"/>
      <c r="ES21" s="3"/>
      <c r="ET21" s="601" t="s">
        <v>1112</v>
      </c>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3"/>
      <c r="FU21" s="576"/>
      <c r="FV21" s="576"/>
      <c r="FW21" s="576"/>
      <c r="FX21" s="602" t="s">
        <v>1108</v>
      </c>
      <c r="FY21" s="104"/>
      <c r="FZ21" s="104"/>
      <c r="GA21" s="104"/>
      <c r="GB21" s="104"/>
      <c r="GC21" s="104"/>
      <c r="GD21" s="100"/>
      <c r="GE21" s="603" t="s">
        <v>1113</v>
      </c>
      <c r="GF21" s="104"/>
      <c r="GG21" s="104"/>
      <c r="GH21" s="104"/>
      <c r="GI21" s="104"/>
      <c r="GJ21" s="104"/>
      <c r="GK21" s="104"/>
      <c r="GL21" s="104"/>
      <c r="GM21" s="104"/>
      <c r="GN21" s="104"/>
      <c r="GO21" s="104"/>
      <c r="GP21" s="104"/>
      <c r="GQ21" s="104"/>
      <c r="GR21" s="104"/>
      <c r="GS21" s="104"/>
      <c r="GT21" s="104"/>
      <c r="GU21" s="104"/>
      <c r="GV21" s="104"/>
      <c r="GW21" s="104"/>
      <c r="GX21" s="104"/>
      <c r="GY21" s="104"/>
      <c r="GZ21" s="104"/>
      <c r="HA21" s="104"/>
      <c r="HB21" s="104"/>
      <c r="HC21" s="104"/>
      <c r="HD21" s="104"/>
      <c r="HE21" s="100"/>
      <c r="HF21" s="576"/>
      <c r="HG21" s="576"/>
      <c r="HH21" s="576"/>
      <c r="HI21" s="602" t="s">
        <v>1108</v>
      </c>
      <c r="HJ21" s="104"/>
      <c r="HK21" s="104"/>
      <c r="HL21" s="104"/>
      <c r="HM21" s="104"/>
      <c r="HN21" s="104"/>
      <c r="HO21" s="100"/>
      <c r="HP21" s="603" t="s">
        <v>1114</v>
      </c>
      <c r="HQ21" s="104"/>
      <c r="HR21" s="104"/>
      <c r="HS21" s="104"/>
      <c r="HT21" s="104"/>
      <c r="HU21" s="104"/>
      <c r="HV21" s="104"/>
      <c r="HW21" s="104"/>
      <c r="HX21" s="104"/>
      <c r="HY21" s="104"/>
      <c r="HZ21" s="104"/>
      <c r="IA21" s="104"/>
      <c r="IB21" s="104"/>
      <c r="IC21" s="104"/>
      <c r="ID21" s="104"/>
      <c r="IE21" s="104"/>
      <c r="IF21" s="104"/>
      <c r="IG21" s="104"/>
      <c r="IH21" s="104"/>
      <c r="II21" s="104"/>
      <c r="IJ21" s="104"/>
      <c r="IK21" s="104"/>
      <c r="IL21" s="104"/>
      <c r="IM21" s="104"/>
      <c r="IN21" s="104"/>
      <c r="IO21" s="104"/>
      <c r="IP21" s="100"/>
      <c r="IQ21" s="576"/>
      <c r="IR21" s="576"/>
      <c r="IS21" s="576"/>
      <c r="IT21" s="602" t="s">
        <v>1108</v>
      </c>
      <c r="IU21" s="104"/>
      <c r="IV21" s="104"/>
      <c r="IW21" s="104"/>
      <c r="IX21" s="104"/>
      <c r="IY21" s="104"/>
      <c r="IZ21" s="100"/>
      <c r="JA21" s="603" t="s">
        <v>1115</v>
      </c>
      <c r="JB21" s="104"/>
      <c r="JC21" s="104"/>
      <c r="JD21" s="104"/>
      <c r="JE21" s="104"/>
      <c r="JF21" s="104"/>
      <c r="JG21" s="104"/>
      <c r="JH21" s="104"/>
      <c r="JI21" s="104"/>
      <c r="JJ21" s="104"/>
      <c r="JK21" s="104"/>
      <c r="JL21" s="104"/>
      <c r="JM21" s="104"/>
      <c r="JN21" s="104"/>
      <c r="JO21" s="104"/>
      <c r="JP21" s="104"/>
      <c r="JQ21" s="104"/>
      <c r="JR21" s="104"/>
      <c r="JS21" s="104"/>
      <c r="JT21" s="104"/>
      <c r="JU21" s="104"/>
      <c r="JV21" s="104"/>
      <c r="JW21" s="104"/>
      <c r="JX21" s="104"/>
      <c r="JY21" s="104"/>
      <c r="JZ21" s="104"/>
      <c r="KA21" s="100"/>
      <c r="KB21" s="576"/>
      <c r="KC21" s="576"/>
      <c r="KD21" s="576"/>
      <c r="KE21" s="602" t="s">
        <v>1108</v>
      </c>
      <c r="KF21" s="104"/>
      <c r="KG21" s="104"/>
      <c r="KH21" s="104"/>
      <c r="KI21" s="104"/>
      <c r="KJ21" s="104"/>
      <c r="KK21" s="100"/>
      <c r="KL21" s="603" t="s">
        <v>1115</v>
      </c>
      <c r="KM21" s="104"/>
      <c r="KN21" s="104"/>
      <c r="KO21" s="104"/>
      <c r="KP21" s="104"/>
      <c r="KQ21" s="104"/>
      <c r="KR21" s="104"/>
      <c r="KS21" s="104"/>
      <c r="KT21" s="104"/>
      <c r="KU21" s="104"/>
      <c r="KV21" s="104"/>
      <c r="KW21" s="104"/>
      <c r="KX21" s="104"/>
      <c r="KY21" s="104"/>
      <c r="KZ21" s="104"/>
      <c r="LA21" s="104"/>
      <c r="LB21" s="104"/>
      <c r="LC21" s="104"/>
      <c r="LD21" s="104"/>
      <c r="LE21" s="104"/>
      <c r="LF21" s="104"/>
      <c r="LG21" s="104"/>
      <c r="LH21" s="104"/>
      <c r="LI21" s="104"/>
      <c r="LJ21" s="104"/>
      <c r="LK21" s="104"/>
      <c r="LL21" s="100"/>
      <c r="LM21" s="576"/>
      <c r="LN21" s="576"/>
      <c r="LO21" s="576"/>
      <c r="LP21" s="602" t="s">
        <v>1108</v>
      </c>
      <c r="LQ21" s="104"/>
      <c r="LR21" s="104"/>
      <c r="LS21" s="104"/>
      <c r="LT21" s="104"/>
      <c r="LU21" s="104"/>
      <c r="LV21" s="100"/>
      <c r="LW21" s="603" t="s">
        <v>1115</v>
      </c>
      <c r="LX21" s="104"/>
      <c r="LY21" s="104"/>
      <c r="LZ21" s="104"/>
      <c r="MA21" s="104"/>
      <c r="MB21" s="104"/>
      <c r="MC21" s="104"/>
      <c r="MD21" s="104"/>
      <c r="ME21" s="104"/>
      <c r="MF21" s="104"/>
      <c r="MG21" s="104"/>
      <c r="MH21" s="104"/>
      <c r="MI21" s="104"/>
      <c r="MJ21" s="104"/>
      <c r="MK21" s="104"/>
      <c r="ML21" s="104"/>
      <c r="MM21" s="104"/>
      <c r="MN21" s="104"/>
      <c r="MO21" s="104"/>
      <c r="MP21" s="104"/>
      <c r="MQ21" s="104"/>
      <c r="MR21" s="104"/>
      <c r="MS21" s="104"/>
      <c r="MT21" s="104"/>
      <c r="MU21" s="104"/>
      <c r="MV21" s="104"/>
      <c r="MW21" s="100"/>
      <c r="MX21" s="576"/>
      <c r="MY21" s="576"/>
      <c r="MZ21" s="576"/>
      <c r="NA21" s="602" t="s">
        <v>1108</v>
      </c>
      <c r="NB21" s="104"/>
      <c r="NC21" s="104"/>
      <c r="ND21" s="104"/>
      <c r="NE21" s="104"/>
      <c r="NF21" s="104"/>
      <c r="NG21" s="100"/>
      <c r="NH21" s="603" t="s">
        <v>1116</v>
      </c>
      <c r="NI21" s="104"/>
      <c r="NJ21" s="104"/>
      <c r="NK21" s="104"/>
      <c r="NL21" s="104"/>
      <c r="NM21" s="104"/>
      <c r="NN21" s="104"/>
      <c r="NO21" s="104"/>
      <c r="NP21" s="104"/>
      <c r="NQ21" s="104"/>
      <c r="NR21" s="104"/>
      <c r="NS21" s="104"/>
      <c r="NT21" s="104"/>
      <c r="NU21" s="104"/>
      <c r="NV21" s="104"/>
      <c r="NW21" s="104"/>
      <c r="NX21" s="104"/>
      <c r="NY21" s="104"/>
      <c r="NZ21" s="104"/>
      <c r="OA21" s="104"/>
      <c r="OB21" s="104"/>
      <c r="OC21" s="104"/>
      <c r="OD21" s="104"/>
      <c r="OE21" s="104"/>
      <c r="OF21" s="104"/>
      <c r="OG21" s="104"/>
      <c r="OH21" s="100"/>
      <c r="OI21" s="576"/>
      <c r="OJ21" s="576"/>
      <c r="OK21" s="576"/>
      <c r="OL21" s="602" t="s">
        <v>1108</v>
      </c>
      <c r="OM21" s="104"/>
      <c r="ON21" s="104"/>
      <c r="OO21" s="104"/>
      <c r="OP21" s="104"/>
      <c r="OQ21" s="104"/>
      <c r="OR21" s="100"/>
      <c r="OS21" s="603" t="s">
        <v>1117</v>
      </c>
      <c r="OT21" s="104"/>
      <c r="OU21" s="104"/>
      <c r="OV21" s="104"/>
      <c r="OW21" s="104"/>
      <c r="OX21" s="104"/>
      <c r="OY21" s="104"/>
      <c r="OZ21" s="104"/>
      <c r="PA21" s="104"/>
      <c r="PB21" s="104"/>
      <c r="PC21" s="104"/>
      <c r="PD21" s="104"/>
      <c r="PE21" s="104"/>
      <c r="PF21" s="104"/>
      <c r="PG21" s="104"/>
      <c r="PH21" s="104"/>
      <c r="PI21" s="104"/>
      <c r="PJ21" s="104"/>
      <c r="PK21" s="104"/>
      <c r="PL21" s="104"/>
      <c r="PM21" s="104"/>
      <c r="PN21" s="104"/>
      <c r="PO21" s="104"/>
      <c r="PP21" s="104"/>
      <c r="PQ21" s="104"/>
      <c r="PR21" s="104"/>
      <c r="PS21" s="100"/>
      <c r="PT21" s="576"/>
      <c r="PU21" s="576"/>
      <c r="PV21" s="576"/>
      <c r="PW21" s="602" t="s">
        <v>1108</v>
      </c>
      <c r="PX21" s="104"/>
      <c r="PY21" s="104"/>
      <c r="PZ21" s="104"/>
      <c r="QA21" s="104"/>
      <c r="QB21" s="104"/>
      <c r="QC21" s="100"/>
      <c r="QD21" s="603" t="s">
        <v>1117</v>
      </c>
      <c r="QE21" s="104"/>
      <c r="QF21" s="104"/>
      <c r="QG21" s="104"/>
      <c r="QH21" s="104"/>
      <c r="QI21" s="104"/>
      <c r="QJ21" s="104"/>
      <c r="QK21" s="104"/>
      <c r="QL21" s="104"/>
      <c r="QM21" s="104"/>
      <c r="QN21" s="104"/>
      <c r="QO21" s="104"/>
      <c r="QP21" s="104"/>
      <c r="QQ21" s="104"/>
      <c r="QR21" s="104"/>
      <c r="QS21" s="104"/>
      <c r="QT21" s="104"/>
      <c r="QU21" s="104"/>
      <c r="QV21" s="104"/>
      <c r="QW21" s="104"/>
      <c r="QX21" s="104"/>
      <c r="QY21" s="104"/>
      <c r="QZ21" s="104"/>
      <c r="RA21" s="104"/>
      <c r="RB21" s="104"/>
      <c r="RC21" s="104"/>
      <c r="RD21" s="100"/>
      <c r="RE21" s="576"/>
      <c r="RF21" s="576"/>
      <c r="RG21" s="576"/>
      <c r="RH21" s="584"/>
      <c r="RK21" s="599"/>
      <c r="SP21" s="576"/>
      <c r="SQ21" s="576"/>
      <c r="SR21" s="576"/>
      <c r="SS21" s="576"/>
      <c r="ST21" s="576"/>
      <c r="SU21" s="576"/>
      <c r="SV21" s="576"/>
      <c r="SW21" s="576"/>
      <c r="SX21" s="576"/>
      <c r="SY21" s="576"/>
      <c r="SZ21" s="576"/>
      <c r="TA21" s="576"/>
      <c r="TB21" s="576"/>
      <c r="TC21" s="576"/>
      <c r="TD21" s="576"/>
      <c r="TE21" s="576"/>
      <c r="TF21" s="576"/>
      <c r="TG21" s="576"/>
      <c r="TH21" s="576"/>
      <c r="TI21" s="576"/>
      <c r="TJ21" s="576"/>
      <c r="TK21" s="576"/>
      <c r="TL21" s="576"/>
      <c r="TM21" s="576"/>
      <c r="TN21" s="576"/>
      <c r="TO21" s="576"/>
      <c r="TP21" s="576"/>
      <c r="TQ21" s="576"/>
      <c r="TR21" s="576"/>
      <c r="TS21" s="576"/>
      <c r="TT21" s="576"/>
      <c r="TU21" s="576"/>
      <c r="TV21" s="576"/>
      <c r="TW21" s="576"/>
      <c r="TX21" s="576"/>
      <c r="TY21" s="576"/>
      <c r="TZ21" s="576"/>
      <c r="UA21" s="576"/>
      <c r="UB21" s="576"/>
      <c r="UC21" s="576"/>
      <c r="UD21" s="576"/>
      <c r="UE21" s="576"/>
      <c r="UF21" s="576"/>
      <c r="UG21" s="576"/>
      <c r="UH21" s="576"/>
      <c r="UI21" s="576"/>
      <c r="UJ21" s="576"/>
      <c r="UK21" s="576"/>
      <c r="UL21" s="576"/>
      <c r="UM21" s="576"/>
      <c r="UN21" s="576"/>
      <c r="UO21" s="576"/>
      <c r="UP21" s="576"/>
      <c r="UQ21" s="576"/>
      <c r="UR21" s="576"/>
      <c r="US21" s="576"/>
      <c r="UT21" s="576"/>
      <c r="UU21" s="576"/>
      <c r="UV21" s="576"/>
      <c r="UW21" s="576"/>
      <c r="UX21" s="576"/>
      <c r="UY21" s="576"/>
      <c r="UZ21" s="576"/>
      <c r="VA21" s="576"/>
      <c r="VB21" s="576"/>
      <c r="VC21" s="576"/>
      <c r="VD21" s="576"/>
      <c r="VE21" s="576"/>
      <c r="VF21" s="576"/>
      <c r="VG21" s="576"/>
      <c r="VH21" s="576"/>
      <c r="VI21" s="576"/>
      <c r="VJ21" s="576"/>
      <c r="VK21" s="576"/>
      <c r="VL21" s="576"/>
      <c r="VM21" s="576"/>
      <c r="VN21" s="576"/>
      <c r="VO21" s="576"/>
      <c r="VP21" s="576"/>
      <c r="VQ21" s="576"/>
      <c r="VR21" s="576"/>
      <c r="VS21" s="576"/>
      <c r="VT21" s="576"/>
      <c r="VU21" s="576"/>
      <c r="VV21" s="576"/>
      <c r="VW21" s="576"/>
      <c r="VX21" s="576"/>
      <c r="VY21" s="576"/>
      <c r="VZ21" s="576"/>
      <c r="WA21" s="576"/>
      <c r="WB21" s="576"/>
      <c r="WC21" s="576"/>
      <c r="WD21" s="576"/>
      <c r="WE21" s="576"/>
      <c r="WF21" s="576"/>
      <c r="WG21" s="576"/>
      <c r="WH21" s="576"/>
      <c r="WI21" s="576"/>
      <c r="WJ21" s="576"/>
      <c r="WK21" s="576"/>
      <c r="WL21" s="576"/>
      <c r="WM21" s="576"/>
      <c r="WN21" s="576"/>
      <c r="WO21" s="576"/>
      <c r="WP21" s="576"/>
      <c r="WQ21" s="576"/>
      <c r="WR21" s="576"/>
      <c r="WS21" s="576"/>
      <c r="WT21" s="576"/>
      <c r="WU21" s="576"/>
      <c r="WV21" s="576"/>
      <c r="WW21" s="576"/>
      <c r="WX21" s="576"/>
      <c r="WY21" s="576"/>
      <c r="WZ21" s="576"/>
      <c r="XA21" s="576"/>
      <c r="XB21" s="576"/>
      <c r="XC21" s="576"/>
      <c r="XD21" s="576"/>
      <c r="XE21" s="576"/>
      <c r="XF21" s="576"/>
      <c r="XG21" s="576"/>
      <c r="XH21" s="576"/>
      <c r="XI21" s="576"/>
      <c r="XJ21" s="576"/>
      <c r="XK21" s="576"/>
      <c r="XL21" s="576"/>
      <c r="XM21" s="576"/>
      <c r="XN21" s="576"/>
      <c r="XO21" s="576"/>
      <c r="XP21" s="576"/>
      <c r="XQ21" s="576"/>
      <c r="XR21" s="576"/>
      <c r="XS21" s="576"/>
      <c r="XT21" s="576"/>
      <c r="XU21" s="576"/>
      <c r="XV21" s="576"/>
      <c r="XW21" s="576"/>
    </row>
    <row r="22">
      <c r="A22" s="600" t="s">
        <v>1118</v>
      </c>
      <c r="B22" s="2"/>
      <c r="C22" s="2"/>
      <c r="D22" s="2"/>
      <c r="E22" s="2"/>
      <c r="F22" s="2"/>
      <c r="G22" s="3"/>
      <c r="H22" s="601" t="s">
        <v>1119</v>
      </c>
      <c r="I22" s="2"/>
      <c r="J22" s="2"/>
      <c r="K22" s="2"/>
      <c r="L22" s="2"/>
      <c r="M22" s="2"/>
      <c r="N22" s="2"/>
      <c r="O22" s="2"/>
      <c r="P22" s="2"/>
      <c r="Q22" s="2"/>
      <c r="R22" s="2"/>
      <c r="S22" s="2"/>
      <c r="T22" s="2"/>
      <c r="U22" s="2"/>
      <c r="V22" s="2"/>
      <c r="W22" s="2"/>
      <c r="X22" s="2"/>
      <c r="Y22" s="2"/>
      <c r="Z22" s="2"/>
      <c r="AA22" s="2"/>
      <c r="AB22" s="2"/>
      <c r="AC22" s="2"/>
      <c r="AD22" s="2"/>
      <c r="AE22" s="2"/>
      <c r="AF22" s="2"/>
      <c r="AG22" s="2"/>
      <c r="AH22" s="3"/>
      <c r="AI22" s="576"/>
      <c r="AJ22" s="600" t="s">
        <v>1118</v>
      </c>
      <c r="AK22" s="2"/>
      <c r="AL22" s="2"/>
      <c r="AM22" s="2"/>
      <c r="AN22" s="2"/>
      <c r="AO22" s="2"/>
      <c r="AP22" s="3"/>
      <c r="AQ22" s="601" t="s">
        <v>1120</v>
      </c>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3"/>
      <c r="BR22" s="576"/>
      <c r="BS22" s="600" t="s">
        <v>1118</v>
      </c>
      <c r="BT22" s="2"/>
      <c r="BU22" s="2"/>
      <c r="BV22" s="2"/>
      <c r="BW22" s="2"/>
      <c r="BX22" s="2"/>
      <c r="BY22" s="3"/>
      <c r="BZ22" s="601" t="s">
        <v>1121</v>
      </c>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3"/>
      <c r="DA22" s="576"/>
      <c r="DB22" s="600" t="s">
        <v>1118</v>
      </c>
      <c r="DC22" s="2"/>
      <c r="DD22" s="2"/>
      <c r="DE22" s="2"/>
      <c r="DF22" s="2"/>
      <c r="DG22" s="2"/>
      <c r="DH22" s="3"/>
      <c r="DI22" s="601"/>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3"/>
      <c r="EJ22" s="576"/>
      <c r="EK22" s="576"/>
      <c r="EL22" s="576"/>
      <c r="EM22" s="600" t="s">
        <v>1118</v>
      </c>
      <c r="EN22" s="2"/>
      <c r="EO22" s="2"/>
      <c r="EP22" s="2"/>
      <c r="EQ22" s="2"/>
      <c r="ER22" s="2"/>
      <c r="ES22" s="3"/>
      <c r="ET22" s="601"/>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3"/>
      <c r="FU22" s="576"/>
      <c r="FV22" s="576"/>
      <c r="FW22" s="576"/>
      <c r="FX22" s="602" t="s">
        <v>1118</v>
      </c>
      <c r="FY22" s="104"/>
      <c r="FZ22" s="104"/>
      <c r="GA22" s="104"/>
      <c r="GB22" s="104"/>
      <c r="GC22" s="104"/>
      <c r="GD22" s="100"/>
      <c r="GE22" s="603" t="s">
        <v>1122</v>
      </c>
      <c r="GF22" s="104"/>
      <c r="GG22" s="104"/>
      <c r="GH22" s="104"/>
      <c r="GI22" s="104"/>
      <c r="GJ22" s="104"/>
      <c r="GK22" s="104"/>
      <c r="GL22" s="104"/>
      <c r="GM22" s="104"/>
      <c r="GN22" s="104"/>
      <c r="GO22" s="104"/>
      <c r="GP22" s="104"/>
      <c r="GQ22" s="104"/>
      <c r="GR22" s="104"/>
      <c r="GS22" s="104"/>
      <c r="GT22" s="104"/>
      <c r="GU22" s="104"/>
      <c r="GV22" s="104"/>
      <c r="GW22" s="104"/>
      <c r="GX22" s="104"/>
      <c r="GY22" s="104"/>
      <c r="GZ22" s="104"/>
      <c r="HA22" s="104"/>
      <c r="HB22" s="104"/>
      <c r="HC22" s="104"/>
      <c r="HD22" s="104"/>
      <c r="HE22" s="100"/>
      <c r="HF22" s="576"/>
      <c r="HG22" s="576"/>
      <c r="HH22" s="576"/>
      <c r="HI22" s="602" t="s">
        <v>1118</v>
      </c>
      <c r="HJ22" s="104"/>
      <c r="HK22" s="104"/>
      <c r="HL22" s="104"/>
      <c r="HM22" s="104"/>
      <c r="HN22" s="104"/>
      <c r="HO22" s="100"/>
      <c r="HP22" s="603" t="s">
        <v>1123</v>
      </c>
      <c r="HQ22" s="104"/>
      <c r="HR22" s="104"/>
      <c r="HS22" s="104"/>
      <c r="HT22" s="104"/>
      <c r="HU22" s="104"/>
      <c r="HV22" s="104"/>
      <c r="HW22" s="104"/>
      <c r="HX22" s="104"/>
      <c r="HY22" s="104"/>
      <c r="HZ22" s="104"/>
      <c r="IA22" s="104"/>
      <c r="IB22" s="104"/>
      <c r="IC22" s="104"/>
      <c r="ID22" s="104"/>
      <c r="IE22" s="104"/>
      <c r="IF22" s="104"/>
      <c r="IG22" s="104"/>
      <c r="IH22" s="104"/>
      <c r="II22" s="104"/>
      <c r="IJ22" s="104"/>
      <c r="IK22" s="104"/>
      <c r="IL22" s="104"/>
      <c r="IM22" s="104"/>
      <c r="IN22" s="104"/>
      <c r="IO22" s="104"/>
      <c r="IP22" s="100"/>
      <c r="IQ22" s="576"/>
      <c r="IR22" s="576"/>
      <c r="IS22" s="576"/>
      <c r="IT22" s="602" t="s">
        <v>1118</v>
      </c>
      <c r="IU22" s="104"/>
      <c r="IV22" s="104"/>
      <c r="IW22" s="104"/>
      <c r="IX22" s="104"/>
      <c r="IY22" s="104"/>
      <c r="IZ22" s="100"/>
      <c r="JA22" s="603" t="s">
        <v>1124</v>
      </c>
      <c r="JB22" s="104"/>
      <c r="JC22" s="104"/>
      <c r="JD22" s="104"/>
      <c r="JE22" s="104"/>
      <c r="JF22" s="104"/>
      <c r="JG22" s="104"/>
      <c r="JH22" s="104"/>
      <c r="JI22" s="104"/>
      <c r="JJ22" s="104"/>
      <c r="JK22" s="104"/>
      <c r="JL22" s="104"/>
      <c r="JM22" s="104"/>
      <c r="JN22" s="104"/>
      <c r="JO22" s="104"/>
      <c r="JP22" s="104"/>
      <c r="JQ22" s="104"/>
      <c r="JR22" s="104"/>
      <c r="JS22" s="104"/>
      <c r="JT22" s="104"/>
      <c r="JU22" s="104"/>
      <c r="JV22" s="104"/>
      <c r="JW22" s="104"/>
      <c r="JX22" s="104"/>
      <c r="JY22" s="104"/>
      <c r="JZ22" s="104"/>
      <c r="KA22" s="100"/>
      <c r="KB22" s="576"/>
      <c r="KC22" s="576"/>
      <c r="KD22" s="576"/>
      <c r="KE22" s="602" t="s">
        <v>1118</v>
      </c>
      <c r="KF22" s="104"/>
      <c r="KG22" s="104"/>
      <c r="KH22" s="104"/>
      <c r="KI22" s="104"/>
      <c r="KJ22" s="104"/>
      <c r="KK22" s="100"/>
      <c r="KL22" s="603" t="s">
        <v>1124</v>
      </c>
      <c r="KM22" s="104"/>
      <c r="KN22" s="104"/>
      <c r="KO22" s="104"/>
      <c r="KP22" s="104"/>
      <c r="KQ22" s="104"/>
      <c r="KR22" s="104"/>
      <c r="KS22" s="104"/>
      <c r="KT22" s="104"/>
      <c r="KU22" s="104"/>
      <c r="KV22" s="104"/>
      <c r="KW22" s="104"/>
      <c r="KX22" s="104"/>
      <c r="KY22" s="104"/>
      <c r="KZ22" s="104"/>
      <c r="LA22" s="104"/>
      <c r="LB22" s="104"/>
      <c r="LC22" s="104"/>
      <c r="LD22" s="104"/>
      <c r="LE22" s="104"/>
      <c r="LF22" s="104"/>
      <c r="LG22" s="104"/>
      <c r="LH22" s="104"/>
      <c r="LI22" s="104"/>
      <c r="LJ22" s="104"/>
      <c r="LK22" s="104"/>
      <c r="LL22" s="100"/>
      <c r="LM22" s="576"/>
      <c r="LN22" s="576"/>
      <c r="LO22" s="576"/>
      <c r="LP22" s="602" t="s">
        <v>1118</v>
      </c>
      <c r="LQ22" s="104"/>
      <c r="LR22" s="104"/>
      <c r="LS22" s="104"/>
      <c r="LT22" s="104"/>
      <c r="LU22" s="104"/>
      <c r="LV22" s="100"/>
      <c r="LW22" s="603" t="s">
        <v>1124</v>
      </c>
      <c r="LX22" s="104"/>
      <c r="LY22" s="104"/>
      <c r="LZ22" s="104"/>
      <c r="MA22" s="104"/>
      <c r="MB22" s="104"/>
      <c r="MC22" s="104"/>
      <c r="MD22" s="104"/>
      <c r="ME22" s="104"/>
      <c r="MF22" s="104"/>
      <c r="MG22" s="104"/>
      <c r="MH22" s="104"/>
      <c r="MI22" s="104"/>
      <c r="MJ22" s="104"/>
      <c r="MK22" s="104"/>
      <c r="ML22" s="104"/>
      <c r="MM22" s="104"/>
      <c r="MN22" s="104"/>
      <c r="MO22" s="104"/>
      <c r="MP22" s="104"/>
      <c r="MQ22" s="104"/>
      <c r="MR22" s="104"/>
      <c r="MS22" s="104"/>
      <c r="MT22" s="104"/>
      <c r="MU22" s="104"/>
      <c r="MV22" s="104"/>
      <c r="MW22" s="100"/>
      <c r="MX22" s="576"/>
      <c r="MY22" s="576"/>
      <c r="MZ22" s="576"/>
      <c r="NA22" s="602" t="s">
        <v>1118</v>
      </c>
      <c r="NB22" s="104"/>
      <c r="NC22" s="104"/>
      <c r="ND22" s="104"/>
      <c r="NE22" s="104"/>
      <c r="NF22" s="104"/>
      <c r="NG22" s="100"/>
      <c r="NH22" s="603" t="s">
        <v>1124</v>
      </c>
      <c r="NI22" s="104"/>
      <c r="NJ22" s="104"/>
      <c r="NK22" s="104"/>
      <c r="NL22" s="104"/>
      <c r="NM22" s="104"/>
      <c r="NN22" s="104"/>
      <c r="NO22" s="104"/>
      <c r="NP22" s="104"/>
      <c r="NQ22" s="104"/>
      <c r="NR22" s="104"/>
      <c r="NS22" s="104"/>
      <c r="NT22" s="104"/>
      <c r="NU22" s="104"/>
      <c r="NV22" s="104"/>
      <c r="NW22" s="104"/>
      <c r="NX22" s="104"/>
      <c r="NY22" s="104"/>
      <c r="NZ22" s="104"/>
      <c r="OA22" s="104"/>
      <c r="OB22" s="104"/>
      <c r="OC22" s="104"/>
      <c r="OD22" s="104"/>
      <c r="OE22" s="104"/>
      <c r="OF22" s="104"/>
      <c r="OG22" s="104"/>
      <c r="OH22" s="100"/>
      <c r="OI22" s="576"/>
      <c r="OJ22" s="576"/>
      <c r="OK22" s="576"/>
      <c r="OL22" s="602" t="s">
        <v>1118</v>
      </c>
      <c r="OM22" s="104"/>
      <c r="ON22" s="104"/>
      <c r="OO22" s="104"/>
      <c r="OP22" s="104"/>
      <c r="OQ22" s="104"/>
      <c r="OR22" s="100"/>
      <c r="OS22" s="603" t="s">
        <v>1125</v>
      </c>
      <c r="OT22" s="104"/>
      <c r="OU22" s="104"/>
      <c r="OV22" s="104"/>
      <c r="OW22" s="104"/>
      <c r="OX22" s="104"/>
      <c r="OY22" s="104"/>
      <c r="OZ22" s="104"/>
      <c r="PA22" s="104"/>
      <c r="PB22" s="104"/>
      <c r="PC22" s="104"/>
      <c r="PD22" s="104"/>
      <c r="PE22" s="104"/>
      <c r="PF22" s="104"/>
      <c r="PG22" s="104"/>
      <c r="PH22" s="104"/>
      <c r="PI22" s="104"/>
      <c r="PJ22" s="104"/>
      <c r="PK22" s="104"/>
      <c r="PL22" s="104"/>
      <c r="PM22" s="104"/>
      <c r="PN22" s="104"/>
      <c r="PO22" s="104"/>
      <c r="PP22" s="104"/>
      <c r="PQ22" s="104"/>
      <c r="PR22" s="104"/>
      <c r="PS22" s="100"/>
      <c r="PT22" s="576"/>
      <c r="PU22" s="576"/>
      <c r="PV22" s="576"/>
      <c r="PW22" s="602" t="s">
        <v>1118</v>
      </c>
      <c r="PX22" s="104"/>
      <c r="PY22" s="104"/>
      <c r="PZ22" s="104"/>
      <c r="QA22" s="104"/>
      <c r="QB22" s="104"/>
      <c r="QC22" s="100"/>
      <c r="QD22" s="603" t="s">
        <v>1125</v>
      </c>
      <c r="QE22" s="104"/>
      <c r="QF22" s="104"/>
      <c r="QG22" s="104"/>
      <c r="QH22" s="104"/>
      <c r="QI22" s="104"/>
      <c r="QJ22" s="104"/>
      <c r="QK22" s="104"/>
      <c r="QL22" s="104"/>
      <c r="QM22" s="104"/>
      <c r="QN22" s="104"/>
      <c r="QO22" s="104"/>
      <c r="QP22" s="104"/>
      <c r="QQ22" s="104"/>
      <c r="QR22" s="104"/>
      <c r="QS22" s="104"/>
      <c r="QT22" s="104"/>
      <c r="QU22" s="104"/>
      <c r="QV22" s="104"/>
      <c r="QW22" s="104"/>
      <c r="QX22" s="104"/>
      <c r="QY22" s="104"/>
      <c r="QZ22" s="104"/>
      <c r="RA22" s="104"/>
      <c r="RB22" s="104"/>
      <c r="RC22" s="104"/>
      <c r="RD22" s="100"/>
      <c r="RE22" s="576"/>
      <c r="RF22" s="576"/>
      <c r="RG22" s="576"/>
      <c r="RH22" s="604"/>
      <c r="RO22" s="610"/>
      <c r="SP22" s="576"/>
      <c r="SQ22" s="576"/>
      <c r="SR22" s="576"/>
      <c r="SS22" s="576"/>
      <c r="ST22" s="576"/>
      <c r="SU22" s="576"/>
      <c r="SV22" s="576"/>
      <c r="SW22" s="576"/>
      <c r="SX22" s="576"/>
      <c r="SY22" s="576"/>
      <c r="SZ22" s="576"/>
      <c r="TA22" s="576"/>
      <c r="TB22" s="576"/>
      <c r="TC22" s="576"/>
      <c r="TD22" s="576"/>
      <c r="TE22" s="576"/>
      <c r="TF22" s="576"/>
      <c r="TG22" s="576"/>
      <c r="TH22" s="576"/>
      <c r="TI22" s="576"/>
      <c r="TJ22" s="576"/>
      <c r="TK22" s="576"/>
      <c r="TL22" s="576"/>
      <c r="TM22" s="576"/>
      <c r="TN22" s="576"/>
      <c r="TO22" s="576"/>
      <c r="TP22" s="576"/>
      <c r="TQ22" s="576"/>
      <c r="TR22" s="576"/>
      <c r="TS22" s="576"/>
      <c r="TT22" s="576"/>
      <c r="TU22" s="576"/>
      <c r="TV22" s="576"/>
      <c r="TW22" s="576"/>
      <c r="TX22" s="576"/>
      <c r="TY22" s="576"/>
      <c r="TZ22" s="576"/>
      <c r="UA22" s="576"/>
      <c r="UB22" s="576"/>
      <c r="UC22" s="576"/>
      <c r="UD22" s="576"/>
      <c r="UE22" s="576"/>
      <c r="UF22" s="576"/>
      <c r="UG22" s="576"/>
      <c r="UH22" s="576"/>
      <c r="UI22" s="576"/>
      <c r="UJ22" s="576"/>
      <c r="UK22" s="576"/>
      <c r="UL22" s="576"/>
      <c r="UM22" s="576"/>
      <c r="UN22" s="576"/>
      <c r="UO22" s="576"/>
      <c r="UP22" s="576"/>
      <c r="UQ22" s="576"/>
      <c r="UR22" s="576"/>
      <c r="US22" s="576"/>
      <c r="UT22" s="576"/>
      <c r="UU22" s="576"/>
      <c r="UV22" s="576"/>
      <c r="UW22" s="576"/>
      <c r="UX22" s="576"/>
      <c r="UY22" s="576"/>
      <c r="UZ22" s="576"/>
      <c r="VA22" s="576"/>
      <c r="VB22" s="576"/>
      <c r="VC22" s="576"/>
      <c r="VD22" s="576"/>
      <c r="VE22" s="576"/>
      <c r="VF22" s="576"/>
      <c r="VG22" s="576"/>
      <c r="VH22" s="576"/>
      <c r="VI22" s="576"/>
      <c r="VJ22" s="576"/>
      <c r="VK22" s="576"/>
      <c r="VL22" s="576"/>
      <c r="VM22" s="576"/>
      <c r="VN22" s="576"/>
      <c r="VO22" s="576"/>
      <c r="VP22" s="576"/>
      <c r="VQ22" s="576"/>
      <c r="VR22" s="576"/>
      <c r="VS22" s="576"/>
      <c r="VT22" s="576"/>
      <c r="VU22" s="576"/>
      <c r="VV22" s="576"/>
      <c r="VW22" s="576"/>
      <c r="VX22" s="576"/>
      <c r="VY22" s="576"/>
      <c r="VZ22" s="576"/>
      <c r="WA22" s="576"/>
      <c r="WB22" s="576"/>
      <c r="WC22" s="576"/>
      <c r="WD22" s="576"/>
      <c r="WE22" s="576"/>
      <c r="WF22" s="576"/>
      <c r="WG22" s="576"/>
      <c r="WH22" s="576"/>
      <c r="WI22" s="576"/>
      <c r="WJ22" s="576"/>
      <c r="WK22" s="576"/>
      <c r="WL22" s="576"/>
      <c r="WM22" s="576"/>
      <c r="WN22" s="576"/>
      <c r="WO22" s="576"/>
      <c r="WP22" s="576"/>
      <c r="WQ22" s="576"/>
      <c r="WR22" s="576"/>
      <c r="WS22" s="576"/>
      <c r="WT22" s="576"/>
      <c r="WU22" s="576"/>
      <c r="WV22" s="576"/>
      <c r="WW22" s="576"/>
      <c r="WX22" s="576"/>
      <c r="WY22" s="576"/>
      <c r="WZ22" s="576"/>
      <c r="XA22" s="576"/>
      <c r="XB22" s="576"/>
      <c r="XC22" s="576"/>
      <c r="XD22" s="576"/>
      <c r="XE22" s="576"/>
      <c r="XF22" s="576"/>
      <c r="XG22" s="576"/>
      <c r="XH22" s="576"/>
      <c r="XI22" s="576"/>
      <c r="XJ22" s="576"/>
      <c r="XK22" s="576"/>
      <c r="XL22" s="576"/>
      <c r="XM22" s="576"/>
      <c r="XN22" s="576"/>
      <c r="XO22" s="576"/>
      <c r="XP22" s="576"/>
      <c r="XQ22" s="576"/>
      <c r="XR22" s="576"/>
      <c r="XS22" s="576"/>
      <c r="XT22" s="576"/>
      <c r="XU22" s="576"/>
      <c r="XV22" s="576"/>
      <c r="XW22" s="576"/>
    </row>
    <row r="23">
      <c r="A23" s="611">
        <v>42738.0</v>
      </c>
      <c r="E23" s="612" t="s">
        <v>1126</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3"/>
      <c r="AI23" s="593"/>
      <c r="AJ23" s="611">
        <v>42738.0</v>
      </c>
      <c r="AN23" s="612" t="s">
        <v>1126</v>
      </c>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3"/>
      <c r="BR23" s="593"/>
      <c r="BS23" s="611">
        <v>42738.0</v>
      </c>
      <c r="BW23" s="612" t="s">
        <v>1126</v>
      </c>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3"/>
      <c r="DA23" s="593"/>
      <c r="DB23" s="611">
        <v>42738.0</v>
      </c>
      <c r="DF23" s="612" t="s">
        <v>1126</v>
      </c>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3"/>
      <c r="EJ23" s="593"/>
      <c r="EK23" s="593"/>
      <c r="EL23" s="593"/>
      <c r="EM23" s="611">
        <v>42738.0</v>
      </c>
      <c r="EQ23" s="612" t="s">
        <v>1126</v>
      </c>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3"/>
      <c r="FU23" s="593"/>
      <c r="FV23" s="593"/>
      <c r="FW23" s="593"/>
      <c r="FX23" s="613">
        <v>42738.0</v>
      </c>
      <c r="FY23" s="104"/>
      <c r="FZ23" s="104"/>
      <c r="GA23" s="104"/>
      <c r="GB23" s="598" t="s">
        <v>1126</v>
      </c>
      <c r="GC23" s="104"/>
      <c r="GD23" s="104"/>
      <c r="GE23" s="104"/>
      <c r="GF23" s="104"/>
      <c r="GG23" s="104"/>
      <c r="GH23" s="104"/>
      <c r="GI23" s="104"/>
      <c r="GJ23" s="104"/>
      <c r="GK23" s="104"/>
      <c r="GL23" s="104"/>
      <c r="GM23" s="104"/>
      <c r="GN23" s="104"/>
      <c r="GO23" s="104"/>
      <c r="GP23" s="104"/>
      <c r="GQ23" s="104"/>
      <c r="GR23" s="104"/>
      <c r="GS23" s="104"/>
      <c r="GT23" s="104"/>
      <c r="GU23" s="104"/>
      <c r="GV23" s="104"/>
      <c r="GW23" s="104"/>
      <c r="GX23" s="104"/>
      <c r="GY23" s="104"/>
      <c r="GZ23" s="104"/>
      <c r="HA23" s="104"/>
      <c r="HB23" s="104"/>
      <c r="HC23" s="104"/>
      <c r="HD23" s="104"/>
      <c r="HE23" s="100"/>
      <c r="HF23" s="593"/>
      <c r="HG23" s="593"/>
      <c r="HH23" s="593"/>
      <c r="HI23" s="613">
        <v>42738.0</v>
      </c>
      <c r="HJ23" s="104"/>
      <c r="HK23" s="104"/>
      <c r="HL23" s="104"/>
      <c r="HM23" s="598" t="s">
        <v>1126</v>
      </c>
      <c r="HN23" s="104"/>
      <c r="HO23" s="104"/>
      <c r="HP23" s="104"/>
      <c r="HQ23" s="104"/>
      <c r="HR23" s="104"/>
      <c r="HS23" s="104"/>
      <c r="HT23" s="104"/>
      <c r="HU23" s="104"/>
      <c r="HV23" s="104"/>
      <c r="HW23" s="104"/>
      <c r="HX23" s="104"/>
      <c r="HY23" s="104"/>
      <c r="HZ23" s="104"/>
      <c r="IA23" s="104"/>
      <c r="IB23" s="104"/>
      <c r="IC23" s="104"/>
      <c r="ID23" s="104"/>
      <c r="IE23" s="104"/>
      <c r="IF23" s="104"/>
      <c r="IG23" s="104"/>
      <c r="IH23" s="104"/>
      <c r="II23" s="104"/>
      <c r="IJ23" s="104"/>
      <c r="IK23" s="104"/>
      <c r="IL23" s="104"/>
      <c r="IM23" s="104"/>
      <c r="IN23" s="104"/>
      <c r="IO23" s="104"/>
      <c r="IP23" s="100"/>
      <c r="IQ23" s="593"/>
      <c r="IR23" s="593"/>
      <c r="IS23" s="593"/>
      <c r="IT23" s="613">
        <v>42738.0</v>
      </c>
      <c r="IU23" s="104"/>
      <c r="IV23" s="104"/>
      <c r="IW23" s="104"/>
      <c r="IX23" s="598" t="s">
        <v>1126</v>
      </c>
      <c r="IY23" s="104"/>
      <c r="IZ23" s="104"/>
      <c r="JA23" s="104"/>
      <c r="JB23" s="104"/>
      <c r="JC23" s="104"/>
      <c r="JD23" s="104"/>
      <c r="JE23" s="104"/>
      <c r="JF23" s="104"/>
      <c r="JG23" s="104"/>
      <c r="JH23" s="104"/>
      <c r="JI23" s="104"/>
      <c r="JJ23" s="104"/>
      <c r="JK23" s="104"/>
      <c r="JL23" s="104"/>
      <c r="JM23" s="104"/>
      <c r="JN23" s="104"/>
      <c r="JO23" s="104"/>
      <c r="JP23" s="104"/>
      <c r="JQ23" s="104"/>
      <c r="JR23" s="104"/>
      <c r="JS23" s="104"/>
      <c r="JT23" s="104"/>
      <c r="JU23" s="104"/>
      <c r="JV23" s="104"/>
      <c r="JW23" s="104"/>
      <c r="JX23" s="104"/>
      <c r="JY23" s="104"/>
      <c r="JZ23" s="104"/>
      <c r="KA23" s="100"/>
      <c r="KB23" s="593"/>
      <c r="KC23" s="593"/>
      <c r="KD23" s="593"/>
      <c r="KE23" s="613">
        <v>42738.0</v>
      </c>
      <c r="KF23" s="104"/>
      <c r="KG23" s="104"/>
      <c r="KH23" s="104"/>
      <c r="KI23" s="598" t="s">
        <v>1126</v>
      </c>
      <c r="KJ23" s="104"/>
      <c r="KK23" s="104"/>
      <c r="KL23" s="104"/>
      <c r="KM23" s="104"/>
      <c r="KN23" s="104"/>
      <c r="KO23" s="104"/>
      <c r="KP23" s="104"/>
      <c r="KQ23" s="104"/>
      <c r="KR23" s="104"/>
      <c r="KS23" s="104"/>
      <c r="KT23" s="104"/>
      <c r="KU23" s="104"/>
      <c r="KV23" s="104"/>
      <c r="KW23" s="104"/>
      <c r="KX23" s="104"/>
      <c r="KY23" s="104"/>
      <c r="KZ23" s="104"/>
      <c r="LA23" s="104"/>
      <c r="LB23" s="104"/>
      <c r="LC23" s="104"/>
      <c r="LD23" s="104"/>
      <c r="LE23" s="104"/>
      <c r="LF23" s="104"/>
      <c r="LG23" s="104"/>
      <c r="LH23" s="104"/>
      <c r="LI23" s="104"/>
      <c r="LJ23" s="104"/>
      <c r="LK23" s="104"/>
      <c r="LL23" s="100"/>
      <c r="LM23" s="593"/>
      <c r="LN23" s="593"/>
      <c r="LO23" s="593"/>
      <c r="LP23" s="613">
        <v>42738.0</v>
      </c>
      <c r="LQ23" s="104"/>
      <c r="LR23" s="104"/>
      <c r="LS23" s="104"/>
      <c r="LT23" s="598" t="s">
        <v>1126</v>
      </c>
      <c r="LU23" s="104"/>
      <c r="LV23" s="104"/>
      <c r="LW23" s="104"/>
      <c r="LX23" s="104"/>
      <c r="LY23" s="104"/>
      <c r="LZ23" s="104"/>
      <c r="MA23" s="104"/>
      <c r="MB23" s="104"/>
      <c r="MC23" s="104"/>
      <c r="MD23" s="104"/>
      <c r="ME23" s="104"/>
      <c r="MF23" s="104"/>
      <c r="MG23" s="104"/>
      <c r="MH23" s="104"/>
      <c r="MI23" s="104"/>
      <c r="MJ23" s="104"/>
      <c r="MK23" s="104"/>
      <c r="ML23" s="104"/>
      <c r="MM23" s="104"/>
      <c r="MN23" s="104"/>
      <c r="MO23" s="104"/>
      <c r="MP23" s="104"/>
      <c r="MQ23" s="104"/>
      <c r="MR23" s="104"/>
      <c r="MS23" s="104"/>
      <c r="MT23" s="104"/>
      <c r="MU23" s="104"/>
      <c r="MV23" s="104"/>
      <c r="MW23" s="100"/>
      <c r="MX23" s="593"/>
      <c r="MY23" s="593"/>
      <c r="MZ23" s="593"/>
      <c r="NA23" s="613">
        <v>42738.0</v>
      </c>
      <c r="NB23" s="104"/>
      <c r="NC23" s="104"/>
      <c r="ND23" s="104"/>
      <c r="NE23" s="598" t="s">
        <v>1126</v>
      </c>
      <c r="NF23" s="104"/>
      <c r="NG23" s="104"/>
      <c r="NH23" s="104"/>
      <c r="NI23" s="104"/>
      <c r="NJ23" s="104"/>
      <c r="NK23" s="104"/>
      <c r="NL23" s="104"/>
      <c r="NM23" s="104"/>
      <c r="NN23" s="104"/>
      <c r="NO23" s="104"/>
      <c r="NP23" s="104"/>
      <c r="NQ23" s="104"/>
      <c r="NR23" s="104"/>
      <c r="NS23" s="104"/>
      <c r="NT23" s="104"/>
      <c r="NU23" s="104"/>
      <c r="NV23" s="104"/>
      <c r="NW23" s="104"/>
      <c r="NX23" s="104"/>
      <c r="NY23" s="104"/>
      <c r="NZ23" s="104"/>
      <c r="OA23" s="104"/>
      <c r="OB23" s="104"/>
      <c r="OC23" s="104"/>
      <c r="OD23" s="104"/>
      <c r="OE23" s="104"/>
      <c r="OF23" s="104"/>
      <c r="OG23" s="104"/>
      <c r="OH23" s="100"/>
      <c r="OI23" s="593"/>
      <c r="OJ23" s="593"/>
      <c r="OK23" s="593"/>
      <c r="OL23" s="613">
        <v>42738.0</v>
      </c>
      <c r="OM23" s="104"/>
      <c r="ON23" s="104"/>
      <c r="OO23" s="104"/>
      <c r="OP23" s="598" t="s">
        <v>1126</v>
      </c>
      <c r="OQ23" s="104"/>
      <c r="OR23" s="104"/>
      <c r="OS23" s="104"/>
      <c r="OT23" s="104"/>
      <c r="OU23" s="104"/>
      <c r="OV23" s="104"/>
      <c r="OW23" s="104"/>
      <c r="OX23" s="104"/>
      <c r="OY23" s="104"/>
      <c r="OZ23" s="104"/>
      <c r="PA23" s="104"/>
      <c r="PB23" s="104"/>
      <c r="PC23" s="104"/>
      <c r="PD23" s="104"/>
      <c r="PE23" s="104"/>
      <c r="PF23" s="104"/>
      <c r="PG23" s="104"/>
      <c r="PH23" s="104"/>
      <c r="PI23" s="104"/>
      <c r="PJ23" s="104"/>
      <c r="PK23" s="104"/>
      <c r="PL23" s="104"/>
      <c r="PM23" s="104"/>
      <c r="PN23" s="104"/>
      <c r="PO23" s="104"/>
      <c r="PP23" s="104"/>
      <c r="PQ23" s="104"/>
      <c r="PR23" s="104"/>
      <c r="PS23" s="100"/>
      <c r="PT23" s="593"/>
      <c r="PU23" s="593"/>
      <c r="PV23" s="593"/>
      <c r="PW23" s="613">
        <v>42738.0</v>
      </c>
      <c r="PX23" s="104"/>
      <c r="PY23" s="104"/>
      <c r="PZ23" s="104"/>
      <c r="QA23" s="598" t="s">
        <v>1126</v>
      </c>
      <c r="QB23" s="104"/>
      <c r="QC23" s="104"/>
      <c r="QD23" s="104"/>
      <c r="QE23" s="104"/>
      <c r="QF23" s="104"/>
      <c r="QG23" s="104"/>
      <c r="QH23" s="104"/>
      <c r="QI23" s="104"/>
      <c r="QJ23" s="104"/>
      <c r="QK23" s="104"/>
      <c r="QL23" s="104"/>
      <c r="QM23" s="104"/>
      <c r="QN23" s="104"/>
      <c r="QO23" s="104"/>
      <c r="QP23" s="104"/>
      <c r="QQ23" s="104"/>
      <c r="QR23" s="104"/>
      <c r="QS23" s="104"/>
      <c r="QT23" s="104"/>
      <c r="QU23" s="104"/>
      <c r="QV23" s="104"/>
      <c r="QW23" s="104"/>
      <c r="QX23" s="104"/>
      <c r="QY23" s="104"/>
      <c r="QZ23" s="104"/>
      <c r="RA23" s="104"/>
      <c r="RB23" s="104"/>
      <c r="RC23" s="104"/>
      <c r="RD23" s="100"/>
      <c r="RE23" s="593"/>
      <c r="RF23" s="593"/>
      <c r="RG23" s="593"/>
      <c r="RH23" s="604"/>
      <c r="RO23" s="610"/>
      <c r="SP23" s="593"/>
      <c r="SQ23" s="593"/>
      <c r="SR23" s="593"/>
      <c r="SS23" s="593"/>
      <c r="ST23" s="593"/>
      <c r="SU23" s="593"/>
      <c r="SV23" s="593"/>
      <c r="SW23" s="593"/>
      <c r="SX23" s="593"/>
      <c r="SY23" s="593"/>
      <c r="SZ23" s="593"/>
      <c r="TA23" s="593"/>
      <c r="TB23" s="593"/>
      <c r="TC23" s="593"/>
      <c r="TD23" s="593"/>
      <c r="TE23" s="593"/>
      <c r="TF23" s="593"/>
      <c r="TG23" s="593"/>
      <c r="TH23" s="593"/>
      <c r="TI23" s="593"/>
      <c r="TJ23" s="593"/>
      <c r="TK23" s="593"/>
      <c r="TL23" s="593"/>
      <c r="TM23" s="593"/>
      <c r="TN23" s="593"/>
      <c r="TO23" s="593"/>
      <c r="TP23" s="593"/>
      <c r="TQ23" s="593"/>
      <c r="TR23" s="593"/>
      <c r="TS23" s="593"/>
      <c r="TT23" s="593"/>
      <c r="TU23" s="593"/>
      <c r="TV23" s="593"/>
      <c r="TW23" s="593"/>
      <c r="TX23" s="593"/>
      <c r="TY23" s="593"/>
      <c r="TZ23" s="593"/>
      <c r="UA23" s="593"/>
      <c r="UB23" s="593"/>
      <c r="UC23" s="593"/>
      <c r="UD23" s="593"/>
      <c r="UE23" s="593"/>
      <c r="UF23" s="593"/>
      <c r="UG23" s="593"/>
      <c r="UH23" s="593"/>
      <c r="UI23" s="593"/>
      <c r="UJ23" s="593"/>
      <c r="UK23" s="593"/>
      <c r="UL23" s="593"/>
      <c r="UM23" s="593"/>
      <c r="UN23" s="593"/>
      <c r="UO23" s="593"/>
      <c r="UP23" s="593"/>
      <c r="UQ23" s="593"/>
      <c r="UR23" s="593"/>
      <c r="US23" s="593"/>
      <c r="UT23" s="593"/>
      <c r="UU23" s="593"/>
      <c r="UV23" s="593"/>
      <c r="UW23" s="593"/>
      <c r="UX23" s="593"/>
      <c r="UY23" s="593"/>
      <c r="UZ23" s="593"/>
      <c r="VA23" s="593"/>
      <c r="VB23" s="593"/>
      <c r="VC23" s="593"/>
      <c r="VD23" s="593"/>
      <c r="VE23" s="593"/>
      <c r="VF23" s="593"/>
      <c r="VG23" s="593"/>
      <c r="VH23" s="593"/>
      <c r="VI23" s="593"/>
      <c r="VJ23" s="593"/>
      <c r="VK23" s="593"/>
      <c r="VL23" s="593"/>
      <c r="VM23" s="593"/>
      <c r="VN23" s="593"/>
      <c r="VO23" s="593"/>
      <c r="VP23" s="593"/>
      <c r="VQ23" s="593"/>
      <c r="VR23" s="593"/>
      <c r="VS23" s="593"/>
      <c r="VT23" s="593"/>
      <c r="VU23" s="593"/>
      <c r="VV23" s="593"/>
      <c r="VW23" s="593"/>
      <c r="VX23" s="593"/>
      <c r="VY23" s="593"/>
      <c r="VZ23" s="593"/>
      <c r="WA23" s="593"/>
      <c r="WB23" s="593"/>
      <c r="WC23" s="593"/>
      <c r="WD23" s="593"/>
      <c r="WE23" s="593"/>
      <c r="WF23" s="593"/>
      <c r="WG23" s="593"/>
      <c r="WH23" s="593"/>
      <c r="WI23" s="593"/>
      <c r="WJ23" s="593"/>
      <c r="WK23" s="593"/>
      <c r="WL23" s="593"/>
      <c r="WM23" s="593"/>
      <c r="WN23" s="593"/>
      <c r="WO23" s="593"/>
      <c r="WP23" s="593"/>
      <c r="WQ23" s="593"/>
      <c r="WR23" s="593"/>
      <c r="WS23" s="593"/>
      <c r="WT23" s="593"/>
      <c r="WU23" s="593"/>
      <c r="WV23" s="593"/>
      <c r="WW23" s="593"/>
      <c r="WX23" s="593"/>
      <c r="WY23" s="593"/>
      <c r="WZ23" s="593"/>
      <c r="XA23" s="593"/>
      <c r="XB23" s="593"/>
      <c r="XC23" s="593"/>
      <c r="XD23" s="593"/>
      <c r="XE23" s="593"/>
      <c r="XF23" s="593"/>
      <c r="XG23" s="593"/>
      <c r="XH23" s="593"/>
      <c r="XI23" s="593"/>
      <c r="XJ23" s="593"/>
      <c r="XK23" s="593"/>
      <c r="XL23" s="593"/>
      <c r="XM23" s="593"/>
      <c r="XN23" s="593"/>
      <c r="XO23" s="593"/>
      <c r="XP23" s="593"/>
      <c r="XQ23" s="593"/>
      <c r="XR23" s="593"/>
      <c r="XS23" s="593"/>
      <c r="XT23" s="593"/>
      <c r="XU23" s="593"/>
      <c r="XV23" s="593"/>
      <c r="XW23" s="593"/>
    </row>
    <row r="24">
      <c r="A24" s="614" t="s">
        <v>1127</v>
      </c>
      <c r="B24" s="553"/>
      <c r="C24" s="554"/>
      <c r="D24" s="615" t="s">
        <v>1128</v>
      </c>
      <c r="E24" s="2"/>
      <c r="F24" s="2"/>
      <c r="G24" s="2"/>
      <c r="H24" s="3"/>
      <c r="I24" s="601"/>
      <c r="J24" s="2"/>
      <c r="K24" s="3"/>
      <c r="L24" s="616"/>
      <c r="M24" s="617" t="s">
        <v>1129</v>
      </c>
      <c r="N24" s="553"/>
      <c r="O24" s="553"/>
      <c r="P24" s="554"/>
      <c r="Q24" s="615" t="s">
        <v>1130</v>
      </c>
      <c r="R24" s="2"/>
      <c r="S24" s="2"/>
      <c r="T24" s="2"/>
      <c r="U24" s="3"/>
      <c r="V24" s="601"/>
      <c r="W24" s="2"/>
      <c r="X24" s="3"/>
      <c r="Y24" s="616"/>
      <c r="Z24" s="615" t="s">
        <v>1131</v>
      </c>
      <c r="AA24" s="2"/>
      <c r="AB24" s="2"/>
      <c r="AC24" s="2"/>
      <c r="AD24" s="2"/>
      <c r="AE24" s="2"/>
      <c r="AF24" s="2"/>
      <c r="AG24" s="2"/>
      <c r="AH24" s="3"/>
      <c r="AI24" s="618"/>
      <c r="AJ24" s="614" t="s">
        <v>1127</v>
      </c>
      <c r="AK24" s="553"/>
      <c r="AL24" s="554"/>
      <c r="AM24" s="615" t="s">
        <v>1128</v>
      </c>
      <c r="AN24" s="2"/>
      <c r="AO24" s="2"/>
      <c r="AP24" s="2"/>
      <c r="AQ24" s="3"/>
      <c r="AR24" s="601"/>
      <c r="AS24" s="2"/>
      <c r="AT24" s="3"/>
      <c r="AU24" s="616"/>
      <c r="AV24" s="617" t="s">
        <v>1129</v>
      </c>
      <c r="AW24" s="553"/>
      <c r="AX24" s="553"/>
      <c r="AY24" s="554"/>
      <c r="AZ24" s="615" t="s">
        <v>1130</v>
      </c>
      <c r="BA24" s="2"/>
      <c r="BB24" s="2"/>
      <c r="BC24" s="2"/>
      <c r="BD24" s="3"/>
      <c r="BE24" s="601"/>
      <c r="BF24" s="2"/>
      <c r="BG24" s="3"/>
      <c r="BH24" s="616"/>
      <c r="BI24" s="615" t="s">
        <v>1131</v>
      </c>
      <c r="BJ24" s="2"/>
      <c r="BK24" s="2"/>
      <c r="BL24" s="2"/>
      <c r="BM24" s="2"/>
      <c r="BN24" s="2"/>
      <c r="BO24" s="2"/>
      <c r="BP24" s="2"/>
      <c r="BQ24" s="3"/>
      <c r="BR24" s="618"/>
      <c r="BS24" s="614" t="s">
        <v>1127</v>
      </c>
      <c r="BT24" s="553"/>
      <c r="BU24" s="554"/>
      <c r="BV24" s="615" t="s">
        <v>1128</v>
      </c>
      <c r="BW24" s="2"/>
      <c r="BX24" s="2"/>
      <c r="BY24" s="2"/>
      <c r="BZ24" s="3"/>
      <c r="CA24" s="601"/>
      <c r="CB24" s="2"/>
      <c r="CC24" s="3"/>
      <c r="CD24" s="616"/>
      <c r="CE24" s="617" t="s">
        <v>1129</v>
      </c>
      <c r="CF24" s="553"/>
      <c r="CG24" s="553"/>
      <c r="CH24" s="554"/>
      <c r="CI24" s="615" t="s">
        <v>1130</v>
      </c>
      <c r="CJ24" s="2"/>
      <c r="CK24" s="2"/>
      <c r="CL24" s="2"/>
      <c r="CM24" s="3"/>
      <c r="CN24" s="601"/>
      <c r="CO24" s="2"/>
      <c r="CP24" s="3"/>
      <c r="CQ24" s="616"/>
      <c r="CR24" s="615" t="s">
        <v>1131</v>
      </c>
      <c r="CS24" s="2"/>
      <c r="CT24" s="2"/>
      <c r="CU24" s="2"/>
      <c r="CV24" s="2"/>
      <c r="CW24" s="2"/>
      <c r="CX24" s="2"/>
      <c r="CY24" s="2"/>
      <c r="CZ24" s="3"/>
      <c r="DA24" s="618"/>
      <c r="DB24" s="614" t="s">
        <v>1127</v>
      </c>
      <c r="DC24" s="553"/>
      <c r="DD24" s="554"/>
      <c r="DE24" s="615" t="s">
        <v>1128</v>
      </c>
      <c r="DF24" s="2"/>
      <c r="DG24" s="2"/>
      <c r="DH24" s="2"/>
      <c r="DI24" s="3"/>
      <c r="DJ24" s="601"/>
      <c r="DK24" s="2"/>
      <c r="DL24" s="3"/>
      <c r="DM24" s="616"/>
      <c r="DN24" s="617" t="s">
        <v>1129</v>
      </c>
      <c r="DO24" s="553"/>
      <c r="DP24" s="553"/>
      <c r="DQ24" s="554"/>
      <c r="DR24" s="615" t="s">
        <v>1130</v>
      </c>
      <c r="DS24" s="2"/>
      <c r="DT24" s="2"/>
      <c r="DU24" s="2"/>
      <c r="DV24" s="3"/>
      <c r="DW24" s="601"/>
      <c r="DX24" s="2"/>
      <c r="DY24" s="3"/>
      <c r="DZ24" s="616"/>
      <c r="EA24" s="615" t="s">
        <v>1131</v>
      </c>
      <c r="EB24" s="2"/>
      <c r="EC24" s="2"/>
      <c r="ED24" s="2"/>
      <c r="EE24" s="2"/>
      <c r="EF24" s="2"/>
      <c r="EG24" s="2"/>
      <c r="EH24" s="2"/>
      <c r="EI24" s="3"/>
      <c r="EJ24" s="618"/>
      <c r="EK24" s="618"/>
      <c r="EL24" s="618"/>
      <c r="EM24" s="614" t="s">
        <v>1127</v>
      </c>
      <c r="EN24" s="553"/>
      <c r="EO24" s="554"/>
      <c r="EP24" s="615" t="s">
        <v>1128</v>
      </c>
      <c r="EQ24" s="2"/>
      <c r="ER24" s="2"/>
      <c r="ES24" s="2"/>
      <c r="ET24" s="3"/>
      <c r="EU24" s="601"/>
      <c r="EV24" s="2"/>
      <c r="EW24" s="3"/>
      <c r="EX24" s="616"/>
      <c r="EY24" s="617" t="s">
        <v>1129</v>
      </c>
      <c r="EZ24" s="553"/>
      <c r="FA24" s="553"/>
      <c r="FB24" s="554"/>
      <c r="FC24" s="615" t="s">
        <v>1130</v>
      </c>
      <c r="FD24" s="2"/>
      <c r="FE24" s="2"/>
      <c r="FF24" s="2"/>
      <c r="FG24" s="3"/>
      <c r="FH24" s="601"/>
      <c r="FI24" s="2"/>
      <c r="FJ24" s="3"/>
      <c r="FK24" s="616"/>
      <c r="FL24" s="615" t="s">
        <v>1131</v>
      </c>
      <c r="FM24" s="2"/>
      <c r="FN24" s="2"/>
      <c r="FO24" s="2"/>
      <c r="FP24" s="2"/>
      <c r="FQ24" s="2"/>
      <c r="FR24" s="2"/>
      <c r="FS24" s="2"/>
      <c r="FT24" s="3"/>
      <c r="FU24" s="618"/>
      <c r="FV24" s="618"/>
      <c r="FW24" s="618"/>
      <c r="FX24" s="619" t="s">
        <v>1127</v>
      </c>
      <c r="FZ24" s="557"/>
      <c r="GA24" s="620" t="s">
        <v>1128</v>
      </c>
      <c r="GB24" s="104"/>
      <c r="GC24" s="104"/>
      <c r="GD24" s="104"/>
      <c r="GE24" s="100"/>
      <c r="GF24" s="621"/>
      <c r="GG24" s="104"/>
      <c r="GH24" s="100"/>
      <c r="GI24" s="622"/>
      <c r="GJ24" s="623" t="s">
        <v>1129</v>
      </c>
      <c r="GM24" s="557"/>
      <c r="GN24" s="620" t="s">
        <v>1130</v>
      </c>
      <c r="GO24" s="104"/>
      <c r="GP24" s="104"/>
      <c r="GQ24" s="104"/>
      <c r="GR24" s="100"/>
      <c r="GS24" s="621"/>
      <c r="GT24" s="104"/>
      <c r="GU24" s="100"/>
      <c r="GV24" s="622"/>
      <c r="GW24" s="620" t="s">
        <v>1131</v>
      </c>
      <c r="GX24" s="104"/>
      <c r="GY24" s="104"/>
      <c r="GZ24" s="104"/>
      <c r="HA24" s="104"/>
      <c r="HB24" s="104"/>
      <c r="HC24" s="104"/>
      <c r="HD24" s="104"/>
      <c r="HE24" s="100"/>
      <c r="HF24" s="618"/>
      <c r="HG24" s="618"/>
      <c r="HH24" s="618"/>
      <c r="HI24" s="619" t="s">
        <v>1127</v>
      </c>
      <c r="HK24" s="557"/>
      <c r="HL24" s="620" t="s">
        <v>1128</v>
      </c>
      <c r="HM24" s="104"/>
      <c r="HN24" s="104"/>
      <c r="HO24" s="104"/>
      <c r="HP24" s="100"/>
      <c r="HQ24" s="621"/>
      <c r="HR24" s="104"/>
      <c r="HS24" s="100"/>
      <c r="HT24" s="622"/>
      <c r="HU24" s="623" t="s">
        <v>1129</v>
      </c>
      <c r="HX24" s="557"/>
      <c r="HY24" s="620" t="s">
        <v>1130</v>
      </c>
      <c r="HZ24" s="104"/>
      <c r="IA24" s="104"/>
      <c r="IB24" s="104"/>
      <c r="IC24" s="100"/>
      <c r="ID24" s="621"/>
      <c r="IE24" s="104"/>
      <c r="IF24" s="100"/>
      <c r="IG24" s="622"/>
      <c r="IH24" s="620" t="s">
        <v>1131</v>
      </c>
      <c r="II24" s="104"/>
      <c r="IJ24" s="104"/>
      <c r="IK24" s="104"/>
      <c r="IL24" s="104"/>
      <c r="IM24" s="104"/>
      <c r="IN24" s="104"/>
      <c r="IO24" s="104"/>
      <c r="IP24" s="100"/>
      <c r="IQ24" s="618"/>
      <c r="IR24" s="618"/>
      <c r="IS24" s="618"/>
      <c r="IT24" s="619" t="s">
        <v>1127</v>
      </c>
      <c r="IV24" s="557"/>
      <c r="IW24" s="620" t="s">
        <v>1128</v>
      </c>
      <c r="IX24" s="104"/>
      <c r="IY24" s="104"/>
      <c r="IZ24" s="104"/>
      <c r="JA24" s="100"/>
      <c r="JB24" s="621"/>
      <c r="JC24" s="104"/>
      <c r="JD24" s="100"/>
      <c r="JE24" s="622"/>
      <c r="JF24" s="623" t="s">
        <v>1129</v>
      </c>
      <c r="JI24" s="557"/>
      <c r="JJ24" s="620" t="s">
        <v>1130</v>
      </c>
      <c r="JK24" s="104"/>
      <c r="JL24" s="104"/>
      <c r="JM24" s="104"/>
      <c r="JN24" s="100"/>
      <c r="JO24" s="621"/>
      <c r="JP24" s="104"/>
      <c r="JQ24" s="100"/>
      <c r="JR24" s="622"/>
      <c r="JS24" s="620" t="s">
        <v>1131</v>
      </c>
      <c r="JT24" s="104"/>
      <c r="JU24" s="104"/>
      <c r="JV24" s="104"/>
      <c r="JW24" s="104"/>
      <c r="JX24" s="104"/>
      <c r="JY24" s="104"/>
      <c r="JZ24" s="104"/>
      <c r="KA24" s="100"/>
      <c r="KB24" s="618"/>
      <c r="KC24" s="618"/>
      <c r="KD24" s="618"/>
      <c r="KE24" s="619" t="s">
        <v>1127</v>
      </c>
      <c r="KG24" s="557"/>
      <c r="KH24" s="620" t="s">
        <v>1128</v>
      </c>
      <c r="KI24" s="104"/>
      <c r="KJ24" s="104"/>
      <c r="KK24" s="104"/>
      <c r="KL24" s="100"/>
      <c r="KM24" s="621"/>
      <c r="KN24" s="104"/>
      <c r="KO24" s="100"/>
      <c r="KP24" s="622"/>
      <c r="KQ24" s="623" t="s">
        <v>1129</v>
      </c>
      <c r="KT24" s="557"/>
      <c r="KU24" s="620" t="s">
        <v>1130</v>
      </c>
      <c r="KV24" s="104"/>
      <c r="KW24" s="104"/>
      <c r="KX24" s="104"/>
      <c r="KY24" s="100"/>
      <c r="KZ24" s="621"/>
      <c r="LA24" s="104"/>
      <c r="LB24" s="100"/>
      <c r="LC24" s="622"/>
      <c r="LD24" s="620" t="s">
        <v>1131</v>
      </c>
      <c r="LE24" s="104"/>
      <c r="LF24" s="104"/>
      <c r="LG24" s="104"/>
      <c r="LH24" s="104"/>
      <c r="LI24" s="104"/>
      <c r="LJ24" s="104"/>
      <c r="LK24" s="104"/>
      <c r="LL24" s="100"/>
      <c r="LM24" s="618"/>
      <c r="LN24" s="618"/>
      <c r="LO24" s="618"/>
      <c r="LP24" s="619" t="s">
        <v>1127</v>
      </c>
      <c r="LR24" s="557"/>
      <c r="LS24" s="620" t="s">
        <v>1128</v>
      </c>
      <c r="LT24" s="104"/>
      <c r="LU24" s="104"/>
      <c r="LV24" s="104"/>
      <c r="LW24" s="100"/>
      <c r="LX24" s="621"/>
      <c r="LY24" s="104"/>
      <c r="LZ24" s="100"/>
      <c r="MA24" s="622"/>
      <c r="MB24" s="623" t="s">
        <v>1129</v>
      </c>
      <c r="ME24" s="557"/>
      <c r="MF24" s="620" t="s">
        <v>1130</v>
      </c>
      <c r="MG24" s="104"/>
      <c r="MH24" s="104"/>
      <c r="MI24" s="104"/>
      <c r="MJ24" s="100"/>
      <c r="MK24" s="621"/>
      <c r="ML24" s="104"/>
      <c r="MM24" s="100"/>
      <c r="MN24" s="622"/>
      <c r="MO24" s="620" t="s">
        <v>1131</v>
      </c>
      <c r="MP24" s="104"/>
      <c r="MQ24" s="104"/>
      <c r="MR24" s="104"/>
      <c r="MS24" s="104"/>
      <c r="MT24" s="104"/>
      <c r="MU24" s="104"/>
      <c r="MV24" s="104"/>
      <c r="MW24" s="100"/>
      <c r="MX24" s="618"/>
      <c r="MY24" s="618"/>
      <c r="MZ24" s="618"/>
      <c r="NA24" s="619" t="s">
        <v>1127</v>
      </c>
      <c r="NC24" s="557"/>
      <c r="ND24" s="620" t="s">
        <v>1128</v>
      </c>
      <c r="NE24" s="104"/>
      <c r="NF24" s="104"/>
      <c r="NG24" s="104"/>
      <c r="NH24" s="100"/>
      <c r="NI24" s="621"/>
      <c r="NJ24" s="104"/>
      <c r="NK24" s="100"/>
      <c r="NL24" s="622"/>
      <c r="NM24" s="623" t="s">
        <v>1129</v>
      </c>
      <c r="NP24" s="557"/>
      <c r="NQ24" s="620" t="s">
        <v>1130</v>
      </c>
      <c r="NR24" s="104"/>
      <c r="NS24" s="104"/>
      <c r="NT24" s="104"/>
      <c r="NU24" s="100"/>
      <c r="NV24" s="621"/>
      <c r="NW24" s="104"/>
      <c r="NX24" s="100"/>
      <c r="NY24" s="622"/>
      <c r="NZ24" s="620" t="s">
        <v>1131</v>
      </c>
      <c r="OA24" s="104"/>
      <c r="OB24" s="104"/>
      <c r="OC24" s="104"/>
      <c r="OD24" s="104"/>
      <c r="OE24" s="104"/>
      <c r="OF24" s="104"/>
      <c r="OG24" s="104"/>
      <c r="OH24" s="100"/>
      <c r="OI24" s="618"/>
      <c r="OJ24" s="618"/>
      <c r="OK24" s="618"/>
      <c r="OL24" s="619" t="s">
        <v>1127</v>
      </c>
      <c r="ON24" s="557"/>
      <c r="OO24" s="620" t="s">
        <v>1128</v>
      </c>
      <c r="OP24" s="104"/>
      <c r="OQ24" s="104"/>
      <c r="OR24" s="104"/>
      <c r="OS24" s="100"/>
      <c r="OT24" s="621"/>
      <c r="OU24" s="104"/>
      <c r="OV24" s="100"/>
      <c r="OW24" s="622"/>
      <c r="OX24" s="623" t="s">
        <v>1129</v>
      </c>
      <c r="PA24" s="557"/>
      <c r="PB24" s="620" t="s">
        <v>1130</v>
      </c>
      <c r="PC24" s="104"/>
      <c r="PD24" s="104"/>
      <c r="PE24" s="104"/>
      <c r="PF24" s="100"/>
      <c r="PG24" s="621"/>
      <c r="PH24" s="104"/>
      <c r="PI24" s="100"/>
      <c r="PJ24" s="622"/>
      <c r="PK24" s="620" t="s">
        <v>1131</v>
      </c>
      <c r="PL24" s="104"/>
      <c r="PM24" s="104"/>
      <c r="PN24" s="104"/>
      <c r="PO24" s="104"/>
      <c r="PP24" s="104"/>
      <c r="PQ24" s="104"/>
      <c r="PR24" s="104"/>
      <c r="PS24" s="100"/>
      <c r="PT24" s="618"/>
      <c r="PU24" s="618"/>
      <c r="PV24" s="618"/>
      <c r="PW24" s="619" t="s">
        <v>1127</v>
      </c>
      <c r="PY24" s="557"/>
      <c r="PZ24" s="620" t="s">
        <v>1128</v>
      </c>
      <c r="QA24" s="104"/>
      <c r="QB24" s="104"/>
      <c r="QC24" s="104"/>
      <c r="QD24" s="100"/>
      <c r="QE24" s="621"/>
      <c r="QF24" s="104"/>
      <c r="QG24" s="100"/>
      <c r="QH24" s="622"/>
      <c r="QI24" s="623" t="s">
        <v>1129</v>
      </c>
      <c r="QL24" s="557"/>
      <c r="QM24" s="620" t="s">
        <v>1130</v>
      </c>
      <c r="QN24" s="104"/>
      <c r="QO24" s="104"/>
      <c r="QP24" s="104"/>
      <c r="QQ24" s="100"/>
      <c r="QR24" s="621"/>
      <c r="QS24" s="104"/>
      <c r="QT24" s="100"/>
      <c r="QU24" s="622"/>
      <c r="QV24" s="620" t="s">
        <v>1131</v>
      </c>
      <c r="QW24" s="104"/>
      <c r="QX24" s="104"/>
      <c r="QY24" s="104"/>
      <c r="QZ24" s="104"/>
      <c r="RA24" s="104"/>
      <c r="RB24" s="104"/>
      <c r="RC24" s="104"/>
      <c r="RD24" s="100"/>
      <c r="RE24" s="618"/>
      <c r="RF24" s="618"/>
      <c r="RG24" s="618"/>
      <c r="RH24" s="624"/>
      <c r="RL24" s="599"/>
      <c r="SP24" s="618"/>
      <c r="SQ24" s="618"/>
      <c r="SR24" s="618"/>
      <c r="SS24" s="618"/>
      <c r="ST24" s="618"/>
      <c r="SU24" s="618"/>
      <c r="SV24" s="618"/>
      <c r="SW24" s="618"/>
      <c r="SX24" s="618"/>
      <c r="SY24" s="618"/>
      <c r="SZ24" s="618"/>
      <c r="TA24" s="618"/>
      <c r="TB24" s="618"/>
      <c r="TC24" s="618"/>
      <c r="TD24" s="618"/>
      <c r="TE24" s="618"/>
      <c r="TF24" s="618"/>
      <c r="TG24" s="618"/>
      <c r="TH24" s="618"/>
      <c r="TI24" s="618"/>
      <c r="TJ24" s="618"/>
      <c r="TK24" s="618"/>
      <c r="TL24" s="618"/>
      <c r="TM24" s="618"/>
      <c r="TN24" s="618"/>
      <c r="TO24" s="618"/>
      <c r="TP24" s="618"/>
      <c r="TQ24" s="618"/>
      <c r="TR24" s="618"/>
      <c r="TS24" s="618"/>
      <c r="TT24" s="618"/>
      <c r="TU24" s="618"/>
      <c r="TV24" s="618"/>
      <c r="TW24" s="618"/>
      <c r="TX24" s="618"/>
      <c r="TY24" s="618"/>
      <c r="TZ24" s="618"/>
      <c r="UA24" s="618"/>
      <c r="UB24" s="618"/>
      <c r="UC24" s="618"/>
      <c r="UD24" s="618"/>
      <c r="UE24" s="618"/>
      <c r="UF24" s="618"/>
      <c r="UG24" s="618"/>
      <c r="UH24" s="618"/>
      <c r="UI24" s="618"/>
      <c r="UJ24" s="618"/>
      <c r="UK24" s="618"/>
      <c r="UL24" s="618"/>
      <c r="UM24" s="618"/>
      <c r="UN24" s="618"/>
      <c r="UO24" s="618"/>
      <c r="UP24" s="618"/>
      <c r="UQ24" s="618"/>
      <c r="UR24" s="618"/>
      <c r="US24" s="618"/>
      <c r="UT24" s="618"/>
      <c r="UU24" s="618"/>
      <c r="UV24" s="618"/>
      <c r="UW24" s="618"/>
      <c r="UX24" s="618"/>
      <c r="UY24" s="618"/>
      <c r="UZ24" s="618"/>
      <c r="VA24" s="618"/>
      <c r="VB24" s="618"/>
      <c r="VC24" s="618"/>
      <c r="VD24" s="618"/>
      <c r="VE24" s="618"/>
      <c r="VF24" s="618"/>
      <c r="VG24" s="618"/>
      <c r="VH24" s="618"/>
      <c r="VI24" s="618"/>
      <c r="VJ24" s="618"/>
      <c r="VK24" s="618"/>
      <c r="VL24" s="618"/>
      <c r="VM24" s="618"/>
      <c r="VN24" s="618"/>
      <c r="VO24" s="618"/>
      <c r="VP24" s="618"/>
      <c r="VQ24" s="618"/>
      <c r="VR24" s="618"/>
      <c r="VS24" s="618"/>
      <c r="VT24" s="618"/>
      <c r="VU24" s="618"/>
      <c r="VV24" s="618"/>
      <c r="VW24" s="618"/>
      <c r="VX24" s="618"/>
      <c r="VY24" s="618"/>
      <c r="VZ24" s="618"/>
      <c r="WA24" s="618"/>
      <c r="WB24" s="618"/>
      <c r="WC24" s="618"/>
      <c r="WD24" s="618"/>
      <c r="WE24" s="618"/>
      <c r="WF24" s="618"/>
      <c r="WG24" s="618"/>
      <c r="WH24" s="618"/>
      <c r="WI24" s="618"/>
      <c r="WJ24" s="618"/>
      <c r="WK24" s="618"/>
      <c r="WL24" s="618"/>
      <c r="WM24" s="618"/>
      <c r="WN24" s="618"/>
      <c r="WO24" s="618"/>
      <c r="WP24" s="618"/>
      <c r="WQ24" s="618"/>
      <c r="WR24" s="618"/>
      <c r="WS24" s="618"/>
      <c r="WT24" s="618"/>
      <c r="WU24" s="618"/>
      <c r="WV24" s="618"/>
      <c r="WW24" s="618"/>
      <c r="WX24" s="618"/>
      <c r="WY24" s="618"/>
      <c r="WZ24" s="618"/>
      <c r="XA24" s="618"/>
      <c r="XB24" s="618"/>
      <c r="XC24" s="618"/>
      <c r="XD24" s="618"/>
      <c r="XE24" s="618"/>
      <c r="XF24" s="618"/>
      <c r="XG24" s="618"/>
      <c r="XH24" s="618"/>
      <c r="XI24" s="618"/>
      <c r="XJ24" s="618"/>
      <c r="XK24" s="618"/>
      <c r="XL24" s="618"/>
      <c r="XM24" s="618"/>
      <c r="XN24" s="618"/>
      <c r="XO24" s="618"/>
      <c r="XP24" s="618"/>
      <c r="XQ24" s="618"/>
      <c r="XR24" s="618"/>
      <c r="XS24" s="618"/>
      <c r="XT24" s="618"/>
      <c r="XU24" s="618"/>
      <c r="XV24" s="618"/>
      <c r="XW24" s="618"/>
    </row>
    <row r="25">
      <c r="A25" s="556"/>
      <c r="C25" s="557"/>
      <c r="D25" s="615" t="s">
        <v>1132</v>
      </c>
      <c r="E25" s="2"/>
      <c r="F25" s="2"/>
      <c r="G25" s="2"/>
      <c r="H25" s="3"/>
      <c r="I25" s="601"/>
      <c r="J25" s="2"/>
      <c r="K25" s="3"/>
      <c r="L25" s="216"/>
      <c r="M25" s="556"/>
      <c r="P25" s="557"/>
      <c r="Q25" s="615" t="s">
        <v>1133</v>
      </c>
      <c r="R25" s="2"/>
      <c r="S25" s="2"/>
      <c r="T25" s="2"/>
      <c r="U25" s="3"/>
      <c r="V25" s="601"/>
      <c r="W25" s="2"/>
      <c r="X25" s="3"/>
      <c r="Y25" s="216"/>
      <c r="Z25" s="600" t="s">
        <v>1134</v>
      </c>
      <c r="AA25" s="3"/>
      <c r="AB25" s="625">
        <v>27.0</v>
      </c>
      <c r="AC25" s="2"/>
      <c r="AD25" s="2"/>
      <c r="AE25" s="2"/>
      <c r="AF25" s="2"/>
      <c r="AG25" s="2"/>
      <c r="AH25" s="3"/>
      <c r="AI25" s="57"/>
      <c r="AJ25" s="556"/>
      <c r="AL25" s="557"/>
      <c r="AM25" s="615" t="s">
        <v>1132</v>
      </c>
      <c r="AN25" s="2"/>
      <c r="AO25" s="2"/>
      <c r="AP25" s="2"/>
      <c r="AQ25" s="3"/>
      <c r="AR25" s="601"/>
      <c r="AS25" s="2"/>
      <c r="AT25" s="3"/>
      <c r="AU25" s="216"/>
      <c r="AV25" s="556"/>
      <c r="AY25" s="557"/>
      <c r="AZ25" s="615" t="s">
        <v>1133</v>
      </c>
      <c r="BA25" s="2"/>
      <c r="BB25" s="2"/>
      <c r="BC25" s="2"/>
      <c r="BD25" s="3"/>
      <c r="BE25" s="601"/>
      <c r="BF25" s="2"/>
      <c r="BG25" s="3"/>
      <c r="BH25" s="216"/>
      <c r="BI25" s="600" t="s">
        <v>1134</v>
      </c>
      <c r="BJ25" s="3"/>
      <c r="BK25" s="625">
        <v>23.0</v>
      </c>
      <c r="BL25" s="2"/>
      <c r="BM25" s="2"/>
      <c r="BN25" s="2"/>
      <c r="BO25" s="2"/>
      <c r="BP25" s="2"/>
      <c r="BQ25" s="3"/>
      <c r="BR25" s="57"/>
      <c r="BS25" s="556"/>
      <c r="BU25" s="557"/>
      <c r="BV25" s="615" t="s">
        <v>1132</v>
      </c>
      <c r="BW25" s="2"/>
      <c r="BX25" s="2"/>
      <c r="BY25" s="2"/>
      <c r="BZ25" s="3"/>
      <c r="CA25" s="601"/>
      <c r="CB25" s="2"/>
      <c r="CC25" s="3"/>
      <c r="CD25" s="216"/>
      <c r="CE25" s="556"/>
      <c r="CH25" s="557"/>
      <c r="CI25" s="615" t="s">
        <v>1133</v>
      </c>
      <c r="CJ25" s="2"/>
      <c r="CK25" s="2"/>
      <c r="CL25" s="2"/>
      <c r="CM25" s="3"/>
      <c r="CN25" s="601"/>
      <c r="CO25" s="2"/>
      <c r="CP25" s="3"/>
      <c r="CQ25" s="216"/>
      <c r="CR25" s="600" t="s">
        <v>1134</v>
      </c>
      <c r="CS25" s="3"/>
      <c r="CT25" s="625">
        <v>25.0</v>
      </c>
      <c r="CU25" s="2"/>
      <c r="CV25" s="2"/>
      <c r="CW25" s="2"/>
      <c r="CX25" s="2"/>
      <c r="CY25" s="2"/>
      <c r="CZ25" s="3"/>
      <c r="DA25" s="57"/>
      <c r="DB25" s="556"/>
      <c r="DD25" s="557"/>
      <c r="DE25" s="615" t="s">
        <v>1132</v>
      </c>
      <c r="DF25" s="2"/>
      <c r="DG25" s="2"/>
      <c r="DH25" s="2"/>
      <c r="DI25" s="3"/>
      <c r="DJ25" s="601"/>
      <c r="DK25" s="2"/>
      <c r="DL25" s="3"/>
      <c r="DM25" s="216"/>
      <c r="DN25" s="556"/>
      <c r="DQ25" s="557"/>
      <c r="DR25" s="615" t="s">
        <v>1133</v>
      </c>
      <c r="DS25" s="2"/>
      <c r="DT25" s="2"/>
      <c r="DU25" s="2"/>
      <c r="DV25" s="3"/>
      <c r="DW25" s="601"/>
      <c r="DX25" s="2"/>
      <c r="DY25" s="3"/>
      <c r="DZ25" s="216"/>
      <c r="EA25" s="600" t="s">
        <v>1134</v>
      </c>
      <c r="EB25" s="3"/>
      <c r="EC25" s="625">
        <v>20.0</v>
      </c>
      <c r="ED25" s="2"/>
      <c r="EE25" s="2"/>
      <c r="EF25" s="2"/>
      <c r="EG25" s="2"/>
      <c r="EH25" s="2"/>
      <c r="EI25" s="3"/>
      <c r="EJ25" s="57"/>
      <c r="EK25" s="57"/>
      <c r="EL25" s="57"/>
      <c r="EM25" s="556"/>
      <c r="EO25" s="557"/>
      <c r="EP25" s="615" t="s">
        <v>1132</v>
      </c>
      <c r="EQ25" s="2"/>
      <c r="ER25" s="2"/>
      <c r="ES25" s="2"/>
      <c r="ET25" s="3"/>
      <c r="EU25" s="601"/>
      <c r="EV25" s="2"/>
      <c r="EW25" s="3"/>
      <c r="EX25" s="216"/>
      <c r="EY25" s="556"/>
      <c r="FB25" s="557"/>
      <c r="FC25" s="615" t="s">
        <v>1133</v>
      </c>
      <c r="FD25" s="2"/>
      <c r="FE25" s="2"/>
      <c r="FF25" s="2"/>
      <c r="FG25" s="3"/>
      <c r="FH25" s="601"/>
      <c r="FI25" s="2"/>
      <c r="FJ25" s="3"/>
      <c r="FK25" s="216"/>
      <c r="FL25" s="600" t="s">
        <v>1134</v>
      </c>
      <c r="FM25" s="3"/>
      <c r="FN25" s="625">
        <v>18.0</v>
      </c>
      <c r="FO25" s="2"/>
      <c r="FP25" s="2"/>
      <c r="FQ25" s="2"/>
      <c r="FR25" s="2"/>
      <c r="FS25" s="2"/>
      <c r="FT25" s="3"/>
      <c r="FU25" s="57"/>
      <c r="FV25" s="57"/>
      <c r="FW25" s="57"/>
      <c r="FX25" s="556"/>
      <c r="FZ25" s="557"/>
      <c r="GA25" s="626" t="s">
        <v>1132</v>
      </c>
      <c r="GB25" s="104"/>
      <c r="GC25" s="104"/>
      <c r="GD25" s="104"/>
      <c r="GE25" s="100"/>
      <c r="GF25" s="590"/>
      <c r="GG25" s="104"/>
      <c r="GH25" s="100"/>
      <c r="GI25" s="557"/>
      <c r="GM25" s="557"/>
      <c r="GN25" s="626" t="s">
        <v>1133</v>
      </c>
      <c r="GO25" s="104"/>
      <c r="GP25" s="104"/>
      <c r="GQ25" s="104"/>
      <c r="GR25" s="100"/>
      <c r="GS25" s="590"/>
      <c r="GT25" s="104"/>
      <c r="GU25" s="100"/>
      <c r="GV25" s="557"/>
      <c r="GW25" s="627" t="s">
        <v>1134</v>
      </c>
      <c r="GX25" s="100"/>
      <c r="GY25" s="628">
        <v>30.0</v>
      </c>
      <c r="GZ25" s="104"/>
      <c r="HA25" s="104"/>
      <c r="HB25" s="104"/>
      <c r="HC25" s="104"/>
      <c r="HD25" s="104"/>
      <c r="HE25" s="100"/>
      <c r="HF25" s="57"/>
      <c r="HG25" s="57"/>
      <c r="HH25" s="57"/>
      <c r="HI25" s="556"/>
      <c r="HK25" s="557"/>
      <c r="HL25" s="626" t="s">
        <v>1132</v>
      </c>
      <c r="HM25" s="104"/>
      <c r="HN25" s="104"/>
      <c r="HO25" s="104"/>
      <c r="HP25" s="100"/>
      <c r="HQ25" s="590"/>
      <c r="HR25" s="104"/>
      <c r="HS25" s="100"/>
      <c r="HT25" s="557"/>
      <c r="HX25" s="557"/>
      <c r="HY25" s="626" t="s">
        <v>1133</v>
      </c>
      <c r="HZ25" s="104"/>
      <c r="IA25" s="104"/>
      <c r="IB25" s="104"/>
      <c r="IC25" s="100"/>
      <c r="ID25" s="590"/>
      <c r="IE25" s="104"/>
      <c r="IF25" s="100"/>
      <c r="IG25" s="557"/>
      <c r="IH25" s="627" t="s">
        <v>1134</v>
      </c>
      <c r="II25" s="100"/>
      <c r="IJ25" s="628">
        <v>30.0</v>
      </c>
      <c r="IK25" s="104"/>
      <c r="IL25" s="104"/>
      <c r="IM25" s="104"/>
      <c r="IN25" s="104"/>
      <c r="IO25" s="104"/>
      <c r="IP25" s="100"/>
      <c r="IQ25" s="57"/>
      <c r="IR25" s="57"/>
      <c r="IS25" s="57"/>
      <c r="IT25" s="556"/>
      <c r="IV25" s="557"/>
      <c r="IW25" s="626" t="s">
        <v>1132</v>
      </c>
      <c r="IX25" s="104"/>
      <c r="IY25" s="104"/>
      <c r="IZ25" s="104"/>
      <c r="JA25" s="100"/>
      <c r="JB25" s="590"/>
      <c r="JC25" s="104"/>
      <c r="JD25" s="100"/>
      <c r="JE25" s="557"/>
      <c r="JI25" s="557"/>
      <c r="JJ25" s="626" t="s">
        <v>1133</v>
      </c>
      <c r="JK25" s="104"/>
      <c r="JL25" s="104"/>
      <c r="JM25" s="104"/>
      <c r="JN25" s="100"/>
      <c r="JO25" s="590"/>
      <c r="JP25" s="104"/>
      <c r="JQ25" s="100"/>
      <c r="JR25" s="557"/>
      <c r="JS25" s="627" t="s">
        <v>1134</v>
      </c>
      <c r="JT25" s="100"/>
      <c r="JU25" s="628">
        <v>25.0</v>
      </c>
      <c r="JV25" s="104"/>
      <c r="JW25" s="104"/>
      <c r="JX25" s="104"/>
      <c r="JY25" s="104"/>
      <c r="JZ25" s="104"/>
      <c r="KA25" s="100"/>
      <c r="KB25" s="57"/>
      <c r="KC25" s="57"/>
      <c r="KD25" s="57"/>
      <c r="KE25" s="556"/>
      <c r="KG25" s="557"/>
      <c r="KH25" s="626" t="s">
        <v>1132</v>
      </c>
      <c r="KI25" s="104"/>
      <c r="KJ25" s="104"/>
      <c r="KK25" s="104"/>
      <c r="KL25" s="100"/>
      <c r="KM25" s="590"/>
      <c r="KN25" s="104"/>
      <c r="KO25" s="100"/>
      <c r="KP25" s="557"/>
      <c r="KT25" s="557"/>
      <c r="KU25" s="626" t="s">
        <v>1133</v>
      </c>
      <c r="KV25" s="104"/>
      <c r="KW25" s="104"/>
      <c r="KX25" s="104"/>
      <c r="KY25" s="100"/>
      <c r="KZ25" s="590"/>
      <c r="LA25" s="104"/>
      <c r="LB25" s="100"/>
      <c r="LC25" s="557"/>
      <c r="LD25" s="627" t="s">
        <v>1134</v>
      </c>
      <c r="LE25" s="100"/>
      <c r="LF25" s="628">
        <v>25.0</v>
      </c>
      <c r="LG25" s="104"/>
      <c r="LH25" s="104"/>
      <c r="LI25" s="104"/>
      <c r="LJ25" s="104"/>
      <c r="LK25" s="104"/>
      <c r="LL25" s="100"/>
      <c r="LM25" s="57"/>
      <c r="LN25" s="57"/>
      <c r="LO25" s="57"/>
      <c r="LP25" s="556"/>
      <c r="LR25" s="557"/>
      <c r="LS25" s="626" t="s">
        <v>1132</v>
      </c>
      <c r="LT25" s="104"/>
      <c r="LU25" s="104"/>
      <c r="LV25" s="104"/>
      <c r="LW25" s="100"/>
      <c r="LX25" s="590"/>
      <c r="LY25" s="104"/>
      <c r="LZ25" s="100"/>
      <c r="MA25" s="557"/>
      <c r="ME25" s="557"/>
      <c r="MF25" s="626" t="s">
        <v>1133</v>
      </c>
      <c r="MG25" s="104"/>
      <c r="MH25" s="104"/>
      <c r="MI25" s="104"/>
      <c r="MJ25" s="100"/>
      <c r="MK25" s="590"/>
      <c r="ML25" s="104"/>
      <c r="MM25" s="100"/>
      <c r="MN25" s="557"/>
      <c r="MO25" s="627" t="s">
        <v>1134</v>
      </c>
      <c r="MP25" s="100"/>
      <c r="MQ25" s="590"/>
      <c r="MR25" s="104"/>
      <c r="MS25" s="104"/>
      <c r="MT25" s="104"/>
      <c r="MU25" s="104"/>
      <c r="MV25" s="104"/>
      <c r="MW25" s="100"/>
      <c r="MX25" s="57"/>
      <c r="MY25" s="57"/>
      <c r="MZ25" s="57"/>
      <c r="NA25" s="556"/>
      <c r="NC25" s="557"/>
      <c r="ND25" s="626" t="s">
        <v>1132</v>
      </c>
      <c r="NE25" s="104"/>
      <c r="NF25" s="104"/>
      <c r="NG25" s="104"/>
      <c r="NH25" s="100"/>
      <c r="NI25" s="590"/>
      <c r="NJ25" s="104"/>
      <c r="NK25" s="100"/>
      <c r="NL25" s="557"/>
      <c r="NP25" s="557"/>
      <c r="NQ25" s="626" t="s">
        <v>1133</v>
      </c>
      <c r="NR25" s="104"/>
      <c r="NS25" s="104"/>
      <c r="NT25" s="104"/>
      <c r="NU25" s="100"/>
      <c r="NV25" s="590"/>
      <c r="NW25" s="104"/>
      <c r="NX25" s="100"/>
      <c r="NY25" s="557"/>
      <c r="NZ25" s="627" t="s">
        <v>1134</v>
      </c>
      <c r="OA25" s="100"/>
      <c r="OB25" s="590"/>
      <c r="OC25" s="104"/>
      <c r="OD25" s="104"/>
      <c r="OE25" s="104"/>
      <c r="OF25" s="104"/>
      <c r="OG25" s="104"/>
      <c r="OH25" s="100"/>
      <c r="OI25" s="57"/>
      <c r="OJ25" s="57"/>
      <c r="OK25" s="57"/>
      <c r="OL25" s="556"/>
      <c r="ON25" s="557"/>
      <c r="OO25" s="626" t="s">
        <v>1132</v>
      </c>
      <c r="OP25" s="104"/>
      <c r="OQ25" s="104"/>
      <c r="OR25" s="104"/>
      <c r="OS25" s="100"/>
      <c r="OT25" s="590"/>
      <c r="OU25" s="104"/>
      <c r="OV25" s="100"/>
      <c r="OW25" s="557"/>
      <c r="PA25" s="557"/>
      <c r="PB25" s="626" t="s">
        <v>1133</v>
      </c>
      <c r="PC25" s="104"/>
      <c r="PD25" s="104"/>
      <c r="PE25" s="104"/>
      <c r="PF25" s="100"/>
      <c r="PG25" s="590"/>
      <c r="PH25" s="104"/>
      <c r="PI25" s="100"/>
      <c r="PJ25" s="557"/>
      <c r="PK25" s="627" t="s">
        <v>1134</v>
      </c>
      <c r="PL25" s="100"/>
      <c r="PM25" s="590"/>
      <c r="PN25" s="104"/>
      <c r="PO25" s="104"/>
      <c r="PP25" s="104"/>
      <c r="PQ25" s="104"/>
      <c r="PR25" s="104"/>
      <c r="PS25" s="100"/>
      <c r="PT25" s="57"/>
      <c r="PU25" s="57"/>
      <c r="PV25" s="57"/>
      <c r="PW25" s="556"/>
      <c r="PY25" s="557"/>
      <c r="PZ25" s="626" t="s">
        <v>1132</v>
      </c>
      <c r="QA25" s="104"/>
      <c r="QB25" s="104"/>
      <c r="QC25" s="104"/>
      <c r="QD25" s="100"/>
      <c r="QE25" s="590"/>
      <c r="QF25" s="104"/>
      <c r="QG25" s="100"/>
      <c r="QH25" s="557"/>
      <c r="QL25" s="557"/>
      <c r="QM25" s="626" t="s">
        <v>1133</v>
      </c>
      <c r="QN25" s="104"/>
      <c r="QO25" s="104"/>
      <c r="QP25" s="104"/>
      <c r="QQ25" s="100"/>
      <c r="QR25" s="590"/>
      <c r="QS25" s="104"/>
      <c r="QT25" s="100"/>
      <c r="QU25" s="557"/>
      <c r="QV25" s="627" t="s">
        <v>1134</v>
      </c>
      <c r="QW25" s="100"/>
      <c r="QX25" s="590"/>
      <c r="QY25" s="104"/>
      <c r="QZ25" s="104"/>
      <c r="RA25" s="104"/>
      <c r="RB25" s="104"/>
      <c r="RC25" s="104"/>
      <c r="RD25" s="100"/>
      <c r="RE25" s="57"/>
      <c r="RF25" s="57"/>
      <c r="RG25" s="57"/>
      <c r="RH25" s="629"/>
      <c r="RK25" s="630"/>
      <c r="RP25" s="618"/>
      <c r="RS25" s="631"/>
      <c r="RT25" s="632"/>
      <c r="RX25" s="630"/>
      <c r="SC25" s="618"/>
      <c r="SF25" s="631"/>
      <c r="SG25" s="630"/>
      <c r="SP25" s="57"/>
      <c r="SQ25" s="57"/>
      <c r="SR25" s="57"/>
      <c r="SS25" s="57"/>
      <c r="ST25" s="57"/>
      <c r="SU25" s="57"/>
      <c r="SV25" s="57"/>
      <c r="SW25" s="57"/>
      <c r="SX25" s="57"/>
      <c r="SY25" s="57"/>
      <c r="SZ25" s="57"/>
      <c r="TA25" s="57"/>
      <c r="TB25" s="57"/>
      <c r="TC25" s="57"/>
      <c r="TD25" s="57"/>
      <c r="TE25" s="57"/>
      <c r="TF25" s="57"/>
      <c r="TG25" s="57"/>
      <c r="TH25" s="57"/>
      <c r="TI25" s="57"/>
      <c r="TJ25" s="57"/>
      <c r="TK25" s="57"/>
      <c r="TL25" s="57"/>
      <c r="TM25" s="57"/>
      <c r="TN25" s="57"/>
      <c r="TO25" s="57"/>
      <c r="TP25" s="57"/>
      <c r="TQ25" s="57"/>
      <c r="TR25" s="57"/>
      <c r="TS25" s="57"/>
      <c r="TT25" s="57"/>
      <c r="TU25" s="57"/>
      <c r="TV25" s="57"/>
      <c r="TW25" s="57"/>
      <c r="TX25" s="57"/>
      <c r="TY25" s="57"/>
      <c r="TZ25" s="57"/>
      <c r="UA25" s="57"/>
      <c r="UB25" s="57"/>
      <c r="UC25" s="57"/>
      <c r="UD25" s="57"/>
      <c r="UE25" s="57"/>
      <c r="UF25" s="57"/>
      <c r="UG25" s="57"/>
      <c r="UH25" s="57"/>
      <c r="UI25" s="57"/>
      <c r="UJ25" s="57"/>
      <c r="UK25" s="57"/>
      <c r="UL25" s="57"/>
      <c r="UM25" s="57"/>
      <c r="UN25" s="57"/>
      <c r="UO25" s="57"/>
      <c r="UP25" s="57"/>
      <c r="UQ25" s="57"/>
      <c r="UR25" s="57"/>
      <c r="US25" s="57"/>
      <c r="UT25" s="57"/>
      <c r="UU25" s="57"/>
      <c r="UV25" s="57"/>
      <c r="UW25" s="57"/>
      <c r="UX25" s="57"/>
      <c r="UY25" s="57"/>
      <c r="UZ25" s="57"/>
      <c r="VA25" s="57"/>
      <c r="VB25" s="57"/>
      <c r="VC25" s="57"/>
      <c r="VD25" s="57"/>
      <c r="VE25" s="57"/>
      <c r="VF25" s="57"/>
      <c r="VG25" s="57"/>
      <c r="VH25" s="57"/>
      <c r="VI25" s="57"/>
      <c r="VJ25" s="57"/>
      <c r="VK25" s="57"/>
      <c r="VL25" s="57"/>
      <c r="VM25" s="57"/>
      <c r="VN25" s="57"/>
      <c r="VO25" s="57"/>
      <c r="VP25" s="57"/>
      <c r="VQ25" s="57"/>
      <c r="VR25" s="57"/>
      <c r="VS25" s="57"/>
      <c r="VT25" s="57"/>
      <c r="VU25" s="57"/>
      <c r="VV25" s="57"/>
      <c r="VW25" s="57"/>
      <c r="VX25" s="57"/>
      <c r="VY25" s="57"/>
      <c r="VZ25" s="57"/>
      <c r="WA25" s="57"/>
      <c r="WB25" s="57"/>
      <c r="WC25" s="57"/>
      <c r="WD25" s="57"/>
      <c r="WE25" s="57"/>
      <c r="WF25" s="57"/>
      <c r="WG25" s="57"/>
      <c r="WH25" s="57"/>
      <c r="WI25" s="57"/>
      <c r="WJ25" s="57"/>
      <c r="WK25" s="57"/>
      <c r="WL25" s="57"/>
      <c r="WM25" s="57"/>
      <c r="WN25" s="57"/>
      <c r="WO25" s="57"/>
      <c r="WP25" s="57"/>
      <c r="WQ25" s="57"/>
      <c r="WR25" s="57"/>
      <c r="WS25" s="57"/>
      <c r="WT25" s="57"/>
      <c r="WU25" s="57"/>
      <c r="WV25" s="57"/>
      <c r="WW25" s="57"/>
      <c r="WX25" s="57"/>
      <c r="WY25" s="57"/>
      <c r="WZ25" s="57"/>
      <c r="XA25" s="57"/>
      <c r="XB25" s="57"/>
      <c r="XC25" s="57"/>
      <c r="XD25" s="57"/>
      <c r="XE25" s="57"/>
      <c r="XF25" s="57"/>
      <c r="XG25" s="57"/>
      <c r="XH25" s="57"/>
      <c r="XI25" s="57"/>
      <c r="XJ25" s="57"/>
      <c r="XK25" s="57"/>
      <c r="XL25" s="57"/>
      <c r="XM25" s="57"/>
      <c r="XN25" s="57"/>
      <c r="XO25" s="57"/>
      <c r="XP25" s="57"/>
      <c r="XQ25" s="57"/>
      <c r="XR25" s="57"/>
      <c r="XS25" s="57"/>
      <c r="XT25" s="57"/>
      <c r="XU25" s="57"/>
      <c r="XV25" s="57"/>
      <c r="XW25" s="57"/>
    </row>
    <row r="26">
      <c r="A26" s="559"/>
      <c r="B26" s="104"/>
      <c r="C26" s="100"/>
      <c r="D26" s="615" t="s">
        <v>1135</v>
      </c>
      <c r="E26" s="2"/>
      <c r="F26" s="2"/>
      <c r="G26" s="2"/>
      <c r="H26" s="3"/>
      <c r="I26" s="601" t="s">
        <v>1136</v>
      </c>
      <c r="J26" s="2"/>
      <c r="K26" s="3"/>
      <c r="L26" s="217"/>
      <c r="M26" s="559"/>
      <c r="N26" s="104"/>
      <c r="O26" s="104"/>
      <c r="P26" s="100"/>
      <c r="Q26" s="615" t="s">
        <v>1137</v>
      </c>
      <c r="R26" s="2"/>
      <c r="S26" s="2"/>
      <c r="T26" s="2"/>
      <c r="U26" s="3"/>
      <c r="V26" s="601" t="s">
        <v>1136</v>
      </c>
      <c r="W26" s="2"/>
      <c r="X26" s="3"/>
      <c r="Y26" s="217"/>
      <c r="Z26" s="600" t="s">
        <v>1138</v>
      </c>
      <c r="AA26" s="3"/>
      <c r="AB26" s="625">
        <v>40.0</v>
      </c>
      <c r="AC26" s="2"/>
      <c r="AD26" s="2"/>
      <c r="AE26" s="2"/>
      <c r="AF26" s="2"/>
      <c r="AG26" s="2"/>
      <c r="AH26" s="3"/>
      <c r="AI26" s="57"/>
      <c r="AJ26" s="559"/>
      <c r="AK26" s="104"/>
      <c r="AL26" s="100"/>
      <c r="AM26" s="615" t="s">
        <v>1135</v>
      </c>
      <c r="AN26" s="2"/>
      <c r="AO26" s="2"/>
      <c r="AP26" s="2"/>
      <c r="AQ26" s="3"/>
      <c r="AR26" s="601" t="s">
        <v>1136</v>
      </c>
      <c r="AS26" s="2"/>
      <c r="AT26" s="3"/>
      <c r="AU26" s="217"/>
      <c r="AV26" s="559"/>
      <c r="AW26" s="104"/>
      <c r="AX26" s="104"/>
      <c r="AY26" s="100"/>
      <c r="AZ26" s="615" t="s">
        <v>1137</v>
      </c>
      <c r="BA26" s="2"/>
      <c r="BB26" s="2"/>
      <c r="BC26" s="2"/>
      <c r="BD26" s="3"/>
      <c r="BE26" s="601" t="s">
        <v>1136</v>
      </c>
      <c r="BF26" s="2"/>
      <c r="BG26" s="3"/>
      <c r="BH26" s="217"/>
      <c r="BI26" s="600" t="s">
        <v>1138</v>
      </c>
      <c r="BJ26" s="3"/>
      <c r="BK26" s="625">
        <v>35.0</v>
      </c>
      <c r="BL26" s="2"/>
      <c r="BM26" s="2"/>
      <c r="BN26" s="2"/>
      <c r="BO26" s="2"/>
      <c r="BP26" s="2"/>
      <c r="BQ26" s="3"/>
      <c r="BR26" s="57"/>
      <c r="BS26" s="559"/>
      <c r="BT26" s="104"/>
      <c r="BU26" s="100"/>
      <c r="BV26" s="615" t="s">
        <v>1135</v>
      </c>
      <c r="BW26" s="2"/>
      <c r="BX26" s="2"/>
      <c r="BY26" s="2"/>
      <c r="BZ26" s="3"/>
      <c r="CA26" s="601" t="s">
        <v>1136</v>
      </c>
      <c r="CB26" s="2"/>
      <c r="CC26" s="3"/>
      <c r="CD26" s="217"/>
      <c r="CE26" s="559"/>
      <c r="CF26" s="104"/>
      <c r="CG26" s="104"/>
      <c r="CH26" s="100"/>
      <c r="CI26" s="615" t="s">
        <v>1137</v>
      </c>
      <c r="CJ26" s="2"/>
      <c r="CK26" s="2"/>
      <c r="CL26" s="2"/>
      <c r="CM26" s="3"/>
      <c r="CN26" s="601" t="s">
        <v>1136</v>
      </c>
      <c r="CO26" s="2"/>
      <c r="CP26" s="3"/>
      <c r="CQ26" s="217"/>
      <c r="CR26" s="600" t="s">
        <v>1138</v>
      </c>
      <c r="CS26" s="3"/>
      <c r="CT26" s="625">
        <v>40.0</v>
      </c>
      <c r="CU26" s="2"/>
      <c r="CV26" s="2"/>
      <c r="CW26" s="2"/>
      <c r="CX26" s="2"/>
      <c r="CY26" s="2"/>
      <c r="CZ26" s="3"/>
      <c r="DA26" s="57"/>
      <c r="DB26" s="559"/>
      <c r="DC26" s="104"/>
      <c r="DD26" s="100"/>
      <c r="DE26" s="615" t="s">
        <v>1135</v>
      </c>
      <c r="DF26" s="2"/>
      <c r="DG26" s="2"/>
      <c r="DH26" s="2"/>
      <c r="DI26" s="3"/>
      <c r="DJ26" s="601" t="s">
        <v>1136</v>
      </c>
      <c r="DK26" s="2"/>
      <c r="DL26" s="3"/>
      <c r="DM26" s="217"/>
      <c r="DN26" s="559"/>
      <c r="DO26" s="104"/>
      <c r="DP26" s="104"/>
      <c r="DQ26" s="100"/>
      <c r="DR26" s="615" t="s">
        <v>1137</v>
      </c>
      <c r="DS26" s="2"/>
      <c r="DT26" s="2"/>
      <c r="DU26" s="2"/>
      <c r="DV26" s="3"/>
      <c r="DW26" s="601" t="s">
        <v>1136</v>
      </c>
      <c r="DX26" s="2"/>
      <c r="DY26" s="3"/>
      <c r="DZ26" s="217"/>
      <c r="EA26" s="600" t="s">
        <v>1138</v>
      </c>
      <c r="EB26" s="3"/>
      <c r="EC26" s="625">
        <v>40.0</v>
      </c>
      <c r="ED26" s="2"/>
      <c r="EE26" s="2"/>
      <c r="EF26" s="2"/>
      <c r="EG26" s="2"/>
      <c r="EH26" s="2"/>
      <c r="EI26" s="3"/>
      <c r="EJ26" s="57"/>
      <c r="EK26" s="57"/>
      <c r="EL26" s="57"/>
      <c r="EM26" s="559"/>
      <c r="EN26" s="104"/>
      <c r="EO26" s="100"/>
      <c r="EP26" s="615" t="s">
        <v>1135</v>
      </c>
      <c r="EQ26" s="2"/>
      <c r="ER26" s="2"/>
      <c r="ES26" s="2"/>
      <c r="ET26" s="3"/>
      <c r="EU26" s="601" t="s">
        <v>1136</v>
      </c>
      <c r="EV26" s="2"/>
      <c r="EW26" s="3"/>
      <c r="EX26" s="217"/>
      <c r="EY26" s="559"/>
      <c r="EZ26" s="104"/>
      <c r="FA26" s="104"/>
      <c r="FB26" s="100"/>
      <c r="FC26" s="615" t="s">
        <v>1137</v>
      </c>
      <c r="FD26" s="2"/>
      <c r="FE26" s="2"/>
      <c r="FF26" s="2"/>
      <c r="FG26" s="3"/>
      <c r="FH26" s="601" t="s">
        <v>1136</v>
      </c>
      <c r="FI26" s="2"/>
      <c r="FJ26" s="3"/>
      <c r="FK26" s="217"/>
      <c r="FL26" s="600" t="s">
        <v>1138</v>
      </c>
      <c r="FM26" s="3"/>
      <c r="FN26" s="625">
        <v>30.0</v>
      </c>
      <c r="FO26" s="2"/>
      <c r="FP26" s="2"/>
      <c r="FQ26" s="2"/>
      <c r="FR26" s="2"/>
      <c r="FS26" s="2"/>
      <c r="FT26" s="3"/>
      <c r="FU26" s="57"/>
      <c r="FV26" s="57"/>
      <c r="FW26" s="57"/>
      <c r="FX26" s="559"/>
      <c r="FY26" s="104"/>
      <c r="FZ26" s="100"/>
      <c r="GA26" s="626" t="s">
        <v>1135</v>
      </c>
      <c r="GB26" s="104"/>
      <c r="GC26" s="104"/>
      <c r="GD26" s="104"/>
      <c r="GE26" s="100"/>
      <c r="GF26" s="628" t="s">
        <v>1136</v>
      </c>
      <c r="GG26" s="104"/>
      <c r="GH26" s="100"/>
      <c r="GI26" s="100"/>
      <c r="GJ26" s="104"/>
      <c r="GK26" s="104"/>
      <c r="GL26" s="104"/>
      <c r="GM26" s="100"/>
      <c r="GN26" s="626" t="s">
        <v>1137</v>
      </c>
      <c r="GO26" s="104"/>
      <c r="GP26" s="104"/>
      <c r="GQ26" s="104"/>
      <c r="GR26" s="100"/>
      <c r="GS26" s="628" t="s">
        <v>1136</v>
      </c>
      <c r="GT26" s="104"/>
      <c r="GU26" s="100"/>
      <c r="GV26" s="100"/>
      <c r="GW26" s="627" t="s">
        <v>1138</v>
      </c>
      <c r="GX26" s="100"/>
      <c r="GY26" s="628">
        <v>50.0</v>
      </c>
      <c r="GZ26" s="104"/>
      <c r="HA26" s="104"/>
      <c r="HB26" s="104"/>
      <c r="HC26" s="104"/>
      <c r="HD26" s="104"/>
      <c r="HE26" s="100"/>
      <c r="HF26" s="57"/>
      <c r="HG26" s="57"/>
      <c r="HH26" s="57"/>
      <c r="HI26" s="559"/>
      <c r="HJ26" s="104"/>
      <c r="HK26" s="100"/>
      <c r="HL26" s="626" t="s">
        <v>1135</v>
      </c>
      <c r="HM26" s="104"/>
      <c r="HN26" s="104"/>
      <c r="HO26" s="104"/>
      <c r="HP26" s="100"/>
      <c r="HQ26" s="628" t="s">
        <v>1136</v>
      </c>
      <c r="HR26" s="104"/>
      <c r="HS26" s="100"/>
      <c r="HT26" s="100"/>
      <c r="HU26" s="104"/>
      <c r="HV26" s="104"/>
      <c r="HW26" s="104"/>
      <c r="HX26" s="100"/>
      <c r="HY26" s="626" t="s">
        <v>1137</v>
      </c>
      <c r="HZ26" s="104"/>
      <c r="IA26" s="104"/>
      <c r="IB26" s="104"/>
      <c r="IC26" s="100"/>
      <c r="ID26" s="628" t="s">
        <v>1136</v>
      </c>
      <c r="IE26" s="104"/>
      <c r="IF26" s="100"/>
      <c r="IG26" s="100"/>
      <c r="IH26" s="627" t="s">
        <v>1138</v>
      </c>
      <c r="II26" s="100"/>
      <c r="IJ26" s="628">
        <v>50.0</v>
      </c>
      <c r="IK26" s="104"/>
      <c r="IL26" s="104"/>
      <c r="IM26" s="104"/>
      <c r="IN26" s="104"/>
      <c r="IO26" s="104"/>
      <c r="IP26" s="100"/>
      <c r="IQ26" s="57"/>
      <c r="IR26" s="57"/>
      <c r="IS26" s="57"/>
      <c r="IT26" s="559"/>
      <c r="IU26" s="104"/>
      <c r="IV26" s="100"/>
      <c r="IW26" s="626" t="s">
        <v>1135</v>
      </c>
      <c r="IX26" s="104"/>
      <c r="IY26" s="104"/>
      <c r="IZ26" s="104"/>
      <c r="JA26" s="100"/>
      <c r="JB26" s="628" t="s">
        <v>1136</v>
      </c>
      <c r="JC26" s="104"/>
      <c r="JD26" s="100"/>
      <c r="JE26" s="100"/>
      <c r="JF26" s="104"/>
      <c r="JG26" s="104"/>
      <c r="JH26" s="104"/>
      <c r="JI26" s="100"/>
      <c r="JJ26" s="626" t="s">
        <v>1137</v>
      </c>
      <c r="JK26" s="104"/>
      <c r="JL26" s="104"/>
      <c r="JM26" s="104"/>
      <c r="JN26" s="100"/>
      <c r="JO26" s="628" t="s">
        <v>1136</v>
      </c>
      <c r="JP26" s="104"/>
      <c r="JQ26" s="100"/>
      <c r="JR26" s="100"/>
      <c r="JS26" s="627" t="s">
        <v>1138</v>
      </c>
      <c r="JT26" s="100"/>
      <c r="JU26" s="628">
        <v>45.0</v>
      </c>
      <c r="JV26" s="104"/>
      <c r="JW26" s="104"/>
      <c r="JX26" s="104"/>
      <c r="JY26" s="104"/>
      <c r="JZ26" s="104"/>
      <c r="KA26" s="100"/>
      <c r="KB26" s="57"/>
      <c r="KC26" s="57"/>
      <c r="KD26" s="57"/>
      <c r="KE26" s="559"/>
      <c r="KF26" s="104"/>
      <c r="KG26" s="100"/>
      <c r="KH26" s="626" t="s">
        <v>1135</v>
      </c>
      <c r="KI26" s="104"/>
      <c r="KJ26" s="104"/>
      <c r="KK26" s="104"/>
      <c r="KL26" s="100"/>
      <c r="KM26" s="628" t="s">
        <v>1136</v>
      </c>
      <c r="KN26" s="104"/>
      <c r="KO26" s="100"/>
      <c r="KP26" s="100"/>
      <c r="KQ26" s="104"/>
      <c r="KR26" s="104"/>
      <c r="KS26" s="104"/>
      <c r="KT26" s="100"/>
      <c r="KU26" s="626" t="s">
        <v>1137</v>
      </c>
      <c r="KV26" s="104"/>
      <c r="KW26" s="104"/>
      <c r="KX26" s="104"/>
      <c r="KY26" s="100"/>
      <c r="KZ26" s="628" t="s">
        <v>1136</v>
      </c>
      <c r="LA26" s="104"/>
      <c r="LB26" s="100"/>
      <c r="LC26" s="100"/>
      <c r="LD26" s="627" t="s">
        <v>1138</v>
      </c>
      <c r="LE26" s="100"/>
      <c r="LF26" s="628">
        <v>50.0</v>
      </c>
      <c r="LG26" s="104"/>
      <c r="LH26" s="104"/>
      <c r="LI26" s="104"/>
      <c r="LJ26" s="104"/>
      <c r="LK26" s="104"/>
      <c r="LL26" s="100"/>
      <c r="LM26" s="57"/>
      <c r="LN26" s="57"/>
      <c r="LO26" s="57"/>
      <c r="LP26" s="559"/>
      <c r="LQ26" s="104"/>
      <c r="LR26" s="100"/>
      <c r="LS26" s="626" t="s">
        <v>1135</v>
      </c>
      <c r="LT26" s="104"/>
      <c r="LU26" s="104"/>
      <c r="LV26" s="104"/>
      <c r="LW26" s="100"/>
      <c r="LX26" s="628" t="s">
        <v>1136</v>
      </c>
      <c r="LY26" s="104"/>
      <c r="LZ26" s="100"/>
      <c r="MA26" s="100"/>
      <c r="MB26" s="104"/>
      <c r="MC26" s="104"/>
      <c r="MD26" s="104"/>
      <c r="ME26" s="100"/>
      <c r="MF26" s="626" t="s">
        <v>1137</v>
      </c>
      <c r="MG26" s="104"/>
      <c r="MH26" s="104"/>
      <c r="MI26" s="104"/>
      <c r="MJ26" s="100"/>
      <c r="MK26" s="628" t="s">
        <v>1136</v>
      </c>
      <c r="ML26" s="104"/>
      <c r="MM26" s="100"/>
      <c r="MN26" s="100"/>
      <c r="MO26" s="627" t="s">
        <v>1138</v>
      </c>
      <c r="MP26" s="100"/>
      <c r="MQ26" s="590"/>
      <c r="MR26" s="104"/>
      <c r="MS26" s="104"/>
      <c r="MT26" s="104"/>
      <c r="MU26" s="104"/>
      <c r="MV26" s="104"/>
      <c r="MW26" s="100"/>
      <c r="MX26" s="57"/>
      <c r="MY26" s="57"/>
      <c r="MZ26" s="57"/>
      <c r="NA26" s="559"/>
      <c r="NB26" s="104"/>
      <c r="NC26" s="100"/>
      <c r="ND26" s="626" t="s">
        <v>1135</v>
      </c>
      <c r="NE26" s="104"/>
      <c r="NF26" s="104"/>
      <c r="NG26" s="104"/>
      <c r="NH26" s="100"/>
      <c r="NI26" s="628" t="s">
        <v>1136</v>
      </c>
      <c r="NJ26" s="104"/>
      <c r="NK26" s="100"/>
      <c r="NL26" s="100"/>
      <c r="NM26" s="104"/>
      <c r="NN26" s="104"/>
      <c r="NO26" s="104"/>
      <c r="NP26" s="100"/>
      <c r="NQ26" s="626" t="s">
        <v>1137</v>
      </c>
      <c r="NR26" s="104"/>
      <c r="NS26" s="104"/>
      <c r="NT26" s="104"/>
      <c r="NU26" s="100"/>
      <c r="NV26" s="628" t="s">
        <v>1136</v>
      </c>
      <c r="NW26" s="104"/>
      <c r="NX26" s="100"/>
      <c r="NY26" s="100"/>
      <c r="NZ26" s="627" t="s">
        <v>1138</v>
      </c>
      <c r="OA26" s="100"/>
      <c r="OB26" s="590"/>
      <c r="OC26" s="104"/>
      <c r="OD26" s="104"/>
      <c r="OE26" s="104"/>
      <c r="OF26" s="104"/>
      <c r="OG26" s="104"/>
      <c r="OH26" s="100"/>
      <c r="OI26" s="57"/>
      <c r="OJ26" s="57"/>
      <c r="OK26" s="57"/>
      <c r="OL26" s="559"/>
      <c r="OM26" s="104"/>
      <c r="ON26" s="100"/>
      <c r="OO26" s="626" t="s">
        <v>1135</v>
      </c>
      <c r="OP26" s="104"/>
      <c r="OQ26" s="104"/>
      <c r="OR26" s="104"/>
      <c r="OS26" s="100"/>
      <c r="OT26" s="628" t="s">
        <v>1136</v>
      </c>
      <c r="OU26" s="104"/>
      <c r="OV26" s="100"/>
      <c r="OW26" s="100"/>
      <c r="OX26" s="104"/>
      <c r="OY26" s="104"/>
      <c r="OZ26" s="104"/>
      <c r="PA26" s="100"/>
      <c r="PB26" s="626" t="s">
        <v>1137</v>
      </c>
      <c r="PC26" s="104"/>
      <c r="PD26" s="104"/>
      <c r="PE26" s="104"/>
      <c r="PF26" s="100"/>
      <c r="PG26" s="628" t="s">
        <v>1136</v>
      </c>
      <c r="PH26" s="104"/>
      <c r="PI26" s="100"/>
      <c r="PJ26" s="100"/>
      <c r="PK26" s="627" t="s">
        <v>1138</v>
      </c>
      <c r="PL26" s="100"/>
      <c r="PM26" s="590"/>
      <c r="PN26" s="104"/>
      <c r="PO26" s="104"/>
      <c r="PP26" s="104"/>
      <c r="PQ26" s="104"/>
      <c r="PR26" s="104"/>
      <c r="PS26" s="100"/>
      <c r="PT26" s="57"/>
      <c r="PU26" s="57"/>
      <c r="PV26" s="57"/>
      <c r="PW26" s="559"/>
      <c r="PX26" s="104"/>
      <c r="PY26" s="100"/>
      <c r="PZ26" s="626" t="s">
        <v>1135</v>
      </c>
      <c r="QA26" s="104"/>
      <c r="QB26" s="104"/>
      <c r="QC26" s="104"/>
      <c r="QD26" s="100"/>
      <c r="QE26" s="628" t="s">
        <v>1136</v>
      </c>
      <c r="QF26" s="104"/>
      <c r="QG26" s="100"/>
      <c r="QH26" s="100"/>
      <c r="QI26" s="104"/>
      <c r="QJ26" s="104"/>
      <c r="QK26" s="104"/>
      <c r="QL26" s="100"/>
      <c r="QM26" s="626" t="s">
        <v>1137</v>
      </c>
      <c r="QN26" s="104"/>
      <c r="QO26" s="104"/>
      <c r="QP26" s="104"/>
      <c r="QQ26" s="100"/>
      <c r="QR26" s="628" t="s">
        <v>1136</v>
      </c>
      <c r="QS26" s="104"/>
      <c r="QT26" s="100"/>
      <c r="QU26" s="100"/>
      <c r="QV26" s="627" t="s">
        <v>1138</v>
      </c>
      <c r="QW26" s="100"/>
      <c r="QX26" s="590"/>
      <c r="QY26" s="104"/>
      <c r="QZ26" s="104"/>
      <c r="RA26" s="104"/>
      <c r="RB26" s="104"/>
      <c r="RC26" s="104"/>
      <c r="RD26" s="100"/>
      <c r="RE26" s="57"/>
      <c r="RF26" s="57"/>
      <c r="RG26" s="57"/>
      <c r="RK26" s="633"/>
      <c r="RP26" s="57"/>
      <c r="RX26" s="633"/>
      <c r="SC26" s="57"/>
      <c r="SG26" s="634"/>
      <c r="SI26" s="57"/>
      <c r="SP26" s="57"/>
      <c r="SQ26" s="57"/>
      <c r="SR26" s="57"/>
      <c r="SS26" s="57"/>
      <c r="ST26" s="57"/>
      <c r="SU26" s="57"/>
      <c r="SV26" s="57"/>
      <c r="SW26" s="57"/>
      <c r="SX26" s="57"/>
      <c r="SY26" s="57"/>
      <c r="SZ26" s="57"/>
      <c r="TA26" s="57"/>
      <c r="TB26" s="57"/>
      <c r="TC26" s="57"/>
      <c r="TD26" s="57"/>
      <c r="TE26" s="57"/>
      <c r="TF26" s="57"/>
      <c r="TG26" s="57"/>
      <c r="TH26" s="57"/>
      <c r="TI26" s="57"/>
      <c r="TJ26" s="57"/>
      <c r="TK26" s="57"/>
      <c r="TL26" s="57"/>
      <c r="TM26" s="57"/>
      <c r="TN26" s="57"/>
      <c r="TO26" s="57"/>
      <c r="TP26" s="57"/>
      <c r="TQ26" s="57"/>
      <c r="TR26" s="57"/>
      <c r="TS26" s="57"/>
      <c r="TT26" s="57"/>
      <c r="TU26" s="57"/>
      <c r="TV26" s="57"/>
      <c r="TW26" s="57"/>
      <c r="TX26" s="57"/>
      <c r="TY26" s="57"/>
      <c r="TZ26" s="57"/>
      <c r="UA26" s="57"/>
      <c r="UB26" s="57"/>
      <c r="UC26" s="57"/>
      <c r="UD26" s="57"/>
      <c r="UE26" s="57"/>
      <c r="UF26" s="57"/>
      <c r="UG26" s="57"/>
      <c r="UH26" s="57"/>
      <c r="UI26" s="57"/>
      <c r="UJ26" s="57"/>
      <c r="UK26" s="57"/>
      <c r="UL26" s="57"/>
      <c r="UM26" s="57"/>
      <c r="UN26" s="57"/>
      <c r="UO26" s="57"/>
      <c r="UP26" s="57"/>
      <c r="UQ26" s="57"/>
      <c r="UR26" s="57"/>
      <c r="US26" s="57"/>
      <c r="UT26" s="57"/>
      <c r="UU26" s="57"/>
      <c r="UV26" s="57"/>
      <c r="UW26" s="57"/>
      <c r="UX26" s="57"/>
      <c r="UY26" s="57"/>
      <c r="UZ26" s="57"/>
      <c r="VA26" s="57"/>
      <c r="VB26" s="57"/>
      <c r="VC26" s="57"/>
      <c r="VD26" s="57"/>
      <c r="VE26" s="57"/>
      <c r="VF26" s="57"/>
      <c r="VG26" s="57"/>
      <c r="VH26" s="57"/>
      <c r="VI26" s="57"/>
      <c r="VJ26" s="57"/>
      <c r="VK26" s="57"/>
      <c r="VL26" s="57"/>
      <c r="VM26" s="57"/>
      <c r="VN26" s="57"/>
      <c r="VO26" s="57"/>
      <c r="VP26" s="57"/>
      <c r="VQ26" s="57"/>
      <c r="VR26" s="57"/>
      <c r="VS26" s="57"/>
      <c r="VT26" s="57"/>
      <c r="VU26" s="57"/>
      <c r="VV26" s="57"/>
      <c r="VW26" s="57"/>
      <c r="VX26" s="57"/>
      <c r="VY26" s="57"/>
      <c r="VZ26" s="57"/>
      <c r="WA26" s="57"/>
      <c r="WB26" s="57"/>
      <c r="WC26" s="57"/>
      <c r="WD26" s="57"/>
      <c r="WE26" s="57"/>
      <c r="WF26" s="57"/>
      <c r="WG26" s="57"/>
      <c r="WH26" s="57"/>
      <c r="WI26" s="57"/>
      <c r="WJ26" s="57"/>
      <c r="WK26" s="57"/>
      <c r="WL26" s="57"/>
      <c r="WM26" s="57"/>
      <c r="WN26" s="57"/>
      <c r="WO26" s="57"/>
      <c r="WP26" s="57"/>
      <c r="WQ26" s="57"/>
      <c r="WR26" s="57"/>
      <c r="WS26" s="57"/>
      <c r="WT26" s="57"/>
      <c r="WU26" s="57"/>
      <c r="WV26" s="57"/>
      <c r="WW26" s="57"/>
      <c r="WX26" s="57"/>
      <c r="WY26" s="57"/>
      <c r="WZ26" s="57"/>
      <c r="XA26" s="57"/>
      <c r="XB26" s="57"/>
      <c r="XC26" s="57"/>
      <c r="XD26" s="57"/>
      <c r="XE26" s="57"/>
      <c r="XF26" s="57"/>
      <c r="XG26" s="57"/>
      <c r="XH26" s="57"/>
      <c r="XI26" s="57"/>
      <c r="XJ26" s="57"/>
      <c r="XK26" s="57"/>
      <c r="XL26" s="57"/>
      <c r="XM26" s="57"/>
      <c r="XN26" s="57"/>
      <c r="XO26" s="57"/>
      <c r="XP26" s="57"/>
      <c r="XQ26" s="57"/>
      <c r="XR26" s="57"/>
      <c r="XS26" s="57"/>
      <c r="XT26" s="57"/>
      <c r="XU26" s="57"/>
      <c r="XV26" s="57"/>
      <c r="XW26" s="57"/>
    </row>
    <row r="27">
      <c r="A27" s="635" t="s">
        <v>1139</v>
      </c>
      <c r="B27" s="2"/>
      <c r="C27" s="3"/>
      <c r="D27" s="612" t="s">
        <v>1140</v>
      </c>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3"/>
      <c r="AI27" s="593"/>
      <c r="AJ27" s="635" t="s">
        <v>1139</v>
      </c>
      <c r="AK27" s="2"/>
      <c r="AL27" s="3"/>
      <c r="AM27" s="612" t="s">
        <v>1140</v>
      </c>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3"/>
      <c r="BR27" s="593"/>
      <c r="BS27" s="635" t="s">
        <v>1139</v>
      </c>
      <c r="BT27" s="2"/>
      <c r="BU27" s="3"/>
      <c r="BV27" s="61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3"/>
      <c r="DA27" s="593"/>
      <c r="DB27" s="635" t="s">
        <v>1139</v>
      </c>
      <c r="DC27" s="2"/>
      <c r="DD27" s="3"/>
      <c r="DE27" s="612" t="s">
        <v>1140</v>
      </c>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3"/>
      <c r="EJ27" s="593"/>
      <c r="EK27" s="593"/>
      <c r="EL27" s="593"/>
      <c r="EM27" s="635" t="s">
        <v>1139</v>
      </c>
      <c r="EN27" s="2"/>
      <c r="EO27" s="3"/>
      <c r="EP27" s="612" t="s">
        <v>1140</v>
      </c>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3"/>
      <c r="FU27" s="593"/>
      <c r="FV27" s="593"/>
      <c r="FW27" s="593"/>
      <c r="FX27" s="636" t="s">
        <v>1139</v>
      </c>
      <c r="FY27" s="104"/>
      <c r="FZ27" s="100"/>
      <c r="GA27" s="598" t="s">
        <v>1140</v>
      </c>
      <c r="GB27" s="104"/>
      <c r="GC27" s="104"/>
      <c r="GD27" s="104"/>
      <c r="GE27" s="104"/>
      <c r="GF27" s="104"/>
      <c r="GG27" s="104"/>
      <c r="GH27" s="104"/>
      <c r="GI27" s="104"/>
      <c r="GJ27" s="104"/>
      <c r="GK27" s="104"/>
      <c r="GL27" s="104"/>
      <c r="GM27" s="104"/>
      <c r="GN27" s="104"/>
      <c r="GO27" s="104"/>
      <c r="GP27" s="104"/>
      <c r="GQ27" s="104"/>
      <c r="GR27" s="104"/>
      <c r="GS27" s="104"/>
      <c r="GT27" s="104"/>
      <c r="GU27" s="104"/>
      <c r="GV27" s="104"/>
      <c r="GW27" s="104"/>
      <c r="GX27" s="104"/>
      <c r="GY27" s="104"/>
      <c r="GZ27" s="104"/>
      <c r="HA27" s="104"/>
      <c r="HB27" s="104"/>
      <c r="HC27" s="104"/>
      <c r="HD27" s="104"/>
      <c r="HE27" s="100"/>
      <c r="HF27" s="593"/>
      <c r="HG27" s="593"/>
      <c r="HH27" s="593"/>
      <c r="HI27" s="636" t="s">
        <v>1139</v>
      </c>
      <c r="HJ27" s="104"/>
      <c r="HK27" s="100"/>
      <c r="HL27" s="598" t="s">
        <v>1140</v>
      </c>
      <c r="HM27" s="104"/>
      <c r="HN27" s="104"/>
      <c r="HO27" s="104"/>
      <c r="HP27" s="104"/>
      <c r="HQ27" s="104"/>
      <c r="HR27" s="104"/>
      <c r="HS27" s="104"/>
      <c r="HT27" s="104"/>
      <c r="HU27" s="104"/>
      <c r="HV27" s="104"/>
      <c r="HW27" s="104"/>
      <c r="HX27" s="104"/>
      <c r="HY27" s="104"/>
      <c r="HZ27" s="104"/>
      <c r="IA27" s="104"/>
      <c r="IB27" s="104"/>
      <c r="IC27" s="104"/>
      <c r="ID27" s="104"/>
      <c r="IE27" s="104"/>
      <c r="IF27" s="104"/>
      <c r="IG27" s="104"/>
      <c r="IH27" s="104"/>
      <c r="II27" s="104"/>
      <c r="IJ27" s="104"/>
      <c r="IK27" s="104"/>
      <c r="IL27" s="104"/>
      <c r="IM27" s="104"/>
      <c r="IN27" s="104"/>
      <c r="IO27" s="104"/>
      <c r="IP27" s="100"/>
      <c r="IQ27" s="593"/>
      <c r="IR27" s="593"/>
      <c r="IS27" s="593"/>
      <c r="IT27" s="636" t="s">
        <v>1139</v>
      </c>
      <c r="IU27" s="104"/>
      <c r="IV27" s="100"/>
      <c r="IW27" s="598" t="s">
        <v>1140</v>
      </c>
      <c r="IX27" s="104"/>
      <c r="IY27" s="104"/>
      <c r="IZ27" s="104"/>
      <c r="JA27" s="104"/>
      <c r="JB27" s="104"/>
      <c r="JC27" s="104"/>
      <c r="JD27" s="104"/>
      <c r="JE27" s="104"/>
      <c r="JF27" s="104"/>
      <c r="JG27" s="104"/>
      <c r="JH27" s="104"/>
      <c r="JI27" s="104"/>
      <c r="JJ27" s="104"/>
      <c r="JK27" s="104"/>
      <c r="JL27" s="104"/>
      <c r="JM27" s="104"/>
      <c r="JN27" s="104"/>
      <c r="JO27" s="104"/>
      <c r="JP27" s="104"/>
      <c r="JQ27" s="104"/>
      <c r="JR27" s="104"/>
      <c r="JS27" s="104"/>
      <c r="JT27" s="104"/>
      <c r="JU27" s="104"/>
      <c r="JV27" s="104"/>
      <c r="JW27" s="104"/>
      <c r="JX27" s="104"/>
      <c r="JY27" s="104"/>
      <c r="JZ27" s="104"/>
      <c r="KA27" s="100"/>
      <c r="KB27" s="593"/>
      <c r="KC27" s="593"/>
      <c r="KD27" s="593"/>
      <c r="KE27" s="636" t="s">
        <v>1139</v>
      </c>
      <c r="KF27" s="104"/>
      <c r="KG27" s="100"/>
      <c r="KH27" s="598" t="s">
        <v>1140</v>
      </c>
      <c r="KI27" s="104"/>
      <c r="KJ27" s="104"/>
      <c r="KK27" s="104"/>
      <c r="KL27" s="104"/>
      <c r="KM27" s="104"/>
      <c r="KN27" s="104"/>
      <c r="KO27" s="104"/>
      <c r="KP27" s="104"/>
      <c r="KQ27" s="104"/>
      <c r="KR27" s="104"/>
      <c r="KS27" s="104"/>
      <c r="KT27" s="104"/>
      <c r="KU27" s="104"/>
      <c r="KV27" s="104"/>
      <c r="KW27" s="104"/>
      <c r="KX27" s="104"/>
      <c r="KY27" s="104"/>
      <c r="KZ27" s="104"/>
      <c r="LA27" s="104"/>
      <c r="LB27" s="104"/>
      <c r="LC27" s="104"/>
      <c r="LD27" s="104"/>
      <c r="LE27" s="104"/>
      <c r="LF27" s="104"/>
      <c r="LG27" s="104"/>
      <c r="LH27" s="104"/>
      <c r="LI27" s="104"/>
      <c r="LJ27" s="104"/>
      <c r="LK27" s="104"/>
      <c r="LL27" s="100"/>
      <c r="LM27" s="593"/>
      <c r="LN27" s="593"/>
      <c r="LO27" s="593"/>
      <c r="LP27" s="636" t="s">
        <v>1139</v>
      </c>
      <c r="LQ27" s="104"/>
      <c r="LR27" s="100"/>
      <c r="LS27" s="598" t="s">
        <v>1140</v>
      </c>
      <c r="LT27" s="104"/>
      <c r="LU27" s="104"/>
      <c r="LV27" s="104"/>
      <c r="LW27" s="104"/>
      <c r="LX27" s="104"/>
      <c r="LY27" s="104"/>
      <c r="LZ27" s="104"/>
      <c r="MA27" s="104"/>
      <c r="MB27" s="104"/>
      <c r="MC27" s="104"/>
      <c r="MD27" s="104"/>
      <c r="ME27" s="104"/>
      <c r="MF27" s="104"/>
      <c r="MG27" s="104"/>
      <c r="MH27" s="104"/>
      <c r="MI27" s="104"/>
      <c r="MJ27" s="104"/>
      <c r="MK27" s="104"/>
      <c r="ML27" s="104"/>
      <c r="MM27" s="104"/>
      <c r="MN27" s="104"/>
      <c r="MO27" s="104"/>
      <c r="MP27" s="104"/>
      <c r="MQ27" s="104"/>
      <c r="MR27" s="104"/>
      <c r="MS27" s="104"/>
      <c r="MT27" s="104"/>
      <c r="MU27" s="104"/>
      <c r="MV27" s="104"/>
      <c r="MW27" s="100"/>
      <c r="MX27" s="593"/>
      <c r="MY27" s="593"/>
      <c r="MZ27" s="593"/>
      <c r="NA27" s="636" t="s">
        <v>1139</v>
      </c>
      <c r="NB27" s="104"/>
      <c r="NC27" s="100"/>
      <c r="ND27" s="598" t="s">
        <v>1140</v>
      </c>
      <c r="NE27" s="104"/>
      <c r="NF27" s="104"/>
      <c r="NG27" s="104"/>
      <c r="NH27" s="104"/>
      <c r="NI27" s="104"/>
      <c r="NJ27" s="104"/>
      <c r="NK27" s="104"/>
      <c r="NL27" s="104"/>
      <c r="NM27" s="104"/>
      <c r="NN27" s="104"/>
      <c r="NO27" s="104"/>
      <c r="NP27" s="104"/>
      <c r="NQ27" s="104"/>
      <c r="NR27" s="104"/>
      <c r="NS27" s="104"/>
      <c r="NT27" s="104"/>
      <c r="NU27" s="104"/>
      <c r="NV27" s="104"/>
      <c r="NW27" s="104"/>
      <c r="NX27" s="104"/>
      <c r="NY27" s="104"/>
      <c r="NZ27" s="104"/>
      <c r="OA27" s="104"/>
      <c r="OB27" s="104"/>
      <c r="OC27" s="104"/>
      <c r="OD27" s="104"/>
      <c r="OE27" s="104"/>
      <c r="OF27" s="104"/>
      <c r="OG27" s="104"/>
      <c r="OH27" s="100"/>
      <c r="OI27" s="593"/>
      <c r="OJ27" s="593"/>
      <c r="OK27" s="593"/>
      <c r="OL27" s="636" t="s">
        <v>1139</v>
      </c>
      <c r="OM27" s="104"/>
      <c r="ON27" s="100"/>
      <c r="OO27" s="598" t="s">
        <v>1140</v>
      </c>
      <c r="OP27" s="104"/>
      <c r="OQ27" s="104"/>
      <c r="OR27" s="104"/>
      <c r="OS27" s="104"/>
      <c r="OT27" s="104"/>
      <c r="OU27" s="104"/>
      <c r="OV27" s="104"/>
      <c r="OW27" s="104"/>
      <c r="OX27" s="104"/>
      <c r="OY27" s="104"/>
      <c r="OZ27" s="104"/>
      <c r="PA27" s="104"/>
      <c r="PB27" s="104"/>
      <c r="PC27" s="104"/>
      <c r="PD27" s="104"/>
      <c r="PE27" s="104"/>
      <c r="PF27" s="104"/>
      <c r="PG27" s="104"/>
      <c r="PH27" s="104"/>
      <c r="PI27" s="104"/>
      <c r="PJ27" s="104"/>
      <c r="PK27" s="104"/>
      <c r="PL27" s="104"/>
      <c r="PM27" s="104"/>
      <c r="PN27" s="104"/>
      <c r="PO27" s="104"/>
      <c r="PP27" s="104"/>
      <c r="PQ27" s="104"/>
      <c r="PR27" s="104"/>
      <c r="PS27" s="100"/>
      <c r="PT27" s="593"/>
      <c r="PU27" s="593"/>
      <c r="PV27" s="593"/>
      <c r="PW27" s="636" t="s">
        <v>1139</v>
      </c>
      <c r="PX27" s="104"/>
      <c r="PY27" s="100"/>
      <c r="PZ27" s="598" t="s">
        <v>1140</v>
      </c>
      <c r="QA27" s="104"/>
      <c r="QB27" s="104"/>
      <c r="QC27" s="104"/>
      <c r="QD27" s="104"/>
      <c r="QE27" s="104"/>
      <c r="QF27" s="104"/>
      <c r="QG27" s="104"/>
      <c r="QH27" s="104"/>
      <c r="QI27" s="104"/>
      <c r="QJ27" s="104"/>
      <c r="QK27" s="104"/>
      <c r="QL27" s="104"/>
      <c r="QM27" s="104"/>
      <c r="QN27" s="104"/>
      <c r="QO27" s="104"/>
      <c r="QP27" s="104"/>
      <c r="QQ27" s="104"/>
      <c r="QR27" s="104"/>
      <c r="QS27" s="104"/>
      <c r="QT27" s="104"/>
      <c r="QU27" s="104"/>
      <c r="QV27" s="104"/>
      <c r="QW27" s="104"/>
      <c r="QX27" s="104"/>
      <c r="QY27" s="104"/>
      <c r="QZ27" s="104"/>
      <c r="RA27" s="104"/>
      <c r="RB27" s="104"/>
      <c r="RC27" s="104"/>
      <c r="RD27" s="100"/>
      <c r="RE27" s="593"/>
      <c r="RF27" s="593"/>
      <c r="RG27" s="593"/>
      <c r="RK27" s="633"/>
      <c r="RP27" s="432"/>
      <c r="RX27" s="633"/>
      <c r="SC27" s="432"/>
      <c r="SG27" s="634"/>
      <c r="SI27" s="57"/>
      <c r="SP27" s="593"/>
      <c r="SQ27" s="593"/>
      <c r="SR27" s="593"/>
      <c r="SS27" s="593"/>
      <c r="ST27" s="593"/>
      <c r="SU27" s="593"/>
      <c r="SV27" s="593"/>
      <c r="SW27" s="593"/>
      <c r="SX27" s="593"/>
      <c r="SY27" s="593"/>
      <c r="SZ27" s="593"/>
      <c r="TA27" s="593"/>
      <c r="TB27" s="593"/>
      <c r="TC27" s="593"/>
      <c r="TD27" s="593"/>
      <c r="TE27" s="593"/>
      <c r="TF27" s="593"/>
      <c r="TG27" s="593"/>
      <c r="TH27" s="593"/>
      <c r="TI27" s="593"/>
      <c r="TJ27" s="593"/>
      <c r="TK27" s="593"/>
      <c r="TL27" s="593"/>
      <c r="TM27" s="593"/>
      <c r="TN27" s="593"/>
      <c r="TO27" s="593"/>
      <c r="TP27" s="593"/>
      <c r="TQ27" s="593"/>
      <c r="TR27" s="593"/>
      <c r="TS27" s="593"/>
      <c r="TT27" s="593"/>
      <c r="TU27" s="593"/>
      <c r="TV27" s="593"/>
      <c r="TW27" s="593"/>
      <c r="TX27" s="593"/>
      <c r="TY27" s="593"/>
      <c r="TZ27" s="593"/>
      <c r="UA27" s="593"/>
      <c r="UB27" s="593"/>
      <c r="UC27" s="593"/>
      <c r="UD27" s="593"/>
      <c r="UE27" s="593"/>
      <c r="UF27" s="593"/>
      <c r="UG27" s="593"/>
      <c r="UH27" s="593"/>
      <c r="UI27" s="593"/>
      <c r="UJ27" s="593"/>
      <c r="UK27" s="593"/>
      <c r="UL27" s="593"/>
      <c r="UM27" s="593"/>
      <c r="UN27" s="593"/>
      <c r="UO27" s="593"/>
      <c r="UP27" s="593"/>
      <c r="UQ27" s="593"/>
      <c r="UR27" s="593"/>
      <c r="US27" s="593"/>
      <c r="UT27" s="593"/>
      <c r="UU27" s="593"/>
      <c r="UV27" s="593"/>
      <c r="UW27" s="593"/>
      <c r="UX27" s="593"/>
      <c r="UY27" s="593"/>
      <c r="UZ27" s="593"/>
      <c r="VA27" s="593"/>
      <c r="VB27" s="593"/>
      <c r="VC27" s="593"/>
      <c r="VD27" s="593"/>
      <c r="VE27" s="593"/>
      <c r="VF27" s="593"/>
      <c r="VG27" s="593"/>
      <c r="VH27" s="593"/>
      <c r="VI27" s="593"/>
      <c r="VJ27" s="593"/>
      <c r="VK27" s="593"/>
      <c r="VL27" s="593"/>
      <c r="VM27" s="593"/>
      <c r="VN27" s="593"/>
      <c r="VO27" s="593"/>
      <c r="VP27" s="593"/>
      <c r="VQ27" s="593"/>
      <c r="VR27" s="593"/>
      <c r="VS27" s="593"/>
      <c r="VT27" s="593"/>
      <c r="VU27" s="593"/>
      <c r="VV27" s="593"/>
      <c r="VW27" s="593"/>
      <c r="VX27" s="593"/>
      <c r="VY27" s="593"/>
      <c r="VZ27" s="593"/>
      <c r="WA27" s="593"/>
      <c r="WB27" s="593"/>
      <c r="WC27" s="593"/>
      <c r="WD27" s="593"/>
      <c r="WE27" s="593"/>
      <c r="WF27" s="593"/>
      <c r="WG27" s="593"/>
      <c r="WH27" s="593"/>
      <c r="WI27" s="593"/>
      <c r="WJ27" s="593"/>
      <c r="WK27" s="593"/>
      <c r="WL27" s="593"/>
      <c r="WM27" s="593"/>
      <c r="WN27" s="593"/>
      <c r="WO27" s="593"/>
      <c r="WP27" s="593"/>
      <c r="WQ27" s="593"/>
      <c r="WR27" s="593"/>
      <c r="WS27" s="593"/>
      <c r="WT27" s="593"/>
      <c r="WU27" s="593"/>
      <c r="WV27" s="593"/>
      <c r="WW27" s="593"/>
      <c r="WX27" s="593"/>
      <c r="WY27" s="593"/>
      <c r="WZ27" s="593"/>
      <c r="XA27" s="593"/>
      <c r="XB27" s="593"/>
      <c r="XC27" s="593"/>
      <c r="XD27" s="593"/>
      <c r="XE27" s="593"/>
      <c r="XF27" s="593"/>
      <c r="XG27" s="593"/>
      <c r="XH27" s="593"/>
      <c r="XI27" s="593"/>
      <c r="XJ27" s="593"/>
      <c r="XK27" s="593"/>
      <c r="XL27" s="593"/>
      <c r="XM27" s="593"/>
      <c r="XN27" s="593"/>
      <c r="XO27" s="593"/>
      <c r="XP27" s="593"/>
      <c r="XQ27" s="593"/>
      <c r="XR27" s="593"/>
      <c r="XS27" s="593"/>
      <c r="XT27" s="593"/>
      <c r="XU27" s="593"/>
      <c r="XV27" s="593"/>
      <c r="XW27" s="593"/>
    </row>
    <row r="28">
      <c r="A28" s="637" t="s">
        <v>1141</v>
      </c>
      <c r="B28" s="2"/>
      <c r="C28" s="2"/>
      <c r="D28" s="2"/>
      <c r="E28" s="2"/>
      <c r="F28" s="2"/>
      <c r="G28" s="2"/>
      <c r="H28" s="3"/>
      <c r="I28" s="638" t="s">
        <v>1142</v>
      </c>
      <c r="J28" s="2"/>
      <c r="K28" s="2"/>
      <c r="L28" s="2"/>
      <c r="M28" s="2"/>
      <c r="N28" s="2"/>
      <c r="O28" s="2"/>
      <c r="P28" s="2"/>
      <c r="Q28" s="2"/>
      <c r="R28" s="2"/>
      <c r="S28" s="2"/>
      <c r="T28" s="2"/>
      <c r="U28" s="2"/>
      <c r="V28" s="2"/>
      <c r="W28" s="2"/>
      <c r="X28" s="2"/>
      <c r="Y28" s="2"/>
      <c r="Z28" s="2"/>
      <c r="AA28" s="2"/>
      <c r="AB28" s="2"/>
      <c r="AC28" s="2"/>
      <c r="AD28" s="2"/>
      <c r="AE28" s="2"/>
      <c r="AF28" s="2"/>
      <c r="AG28" s="2"/>
      <c r="AH28" s="3"/>
      <c r="AI28" s="639"/>
      <c r="AJ28" s="637" t="s">
        <v>1141</v>
      </c>
      <c r="AK28" s="2"/>
      <c r="AL28" s="2"/>
      <c r="AM28" s="2"/>
      <c r="AN28" s="2"/>
      <c r="AO28" s="2"/>
      <c r="AP28" s="2"/>
      <c r="AQ28" s="3"/>
      <c r="AR28" s="638" t="s">
        <v>1143</v>
      </c>
      <c r="AS28" s="2"/>
      <c r="AT28" s="2"/>
      <c r="AU28" s="2"/>
      <c r="AV28" s="2"/>
      <c r="AW28" s="2"/>
      <c r="AX28" s="2"/>
      <c r="AY28" s="2"/>
      <c r="AZ28" s="2"/>
      <c r="BA28" s="2"/>
      <c r="BB28" s="2"/>
      <c r="BC28" s="2"/>
      <c r="BD28" s="2"/>
      <c r="BE28" s="2"/>
      <c r="BF28" s="2"/>
      <c r="BG28" s="2"/>
      <c r="BH28" s="2"/>
      <c r="BI28" s="2"/>
      <c r="BJ28" s="2"/>
      <c r="BK28" s="2"/>
      <c r="BL28" s="2"/>
      <c r="BM28" s="2"/>
      <c r="BN28" s="2"/>
      <c r="BO28" s="2"/>
      <c r="BP28" s="2"/>
      <c r="BQ28" s="3"/>
      <c r="BR28" s="639"/>
      <c r="BS28" s="637" t="s">
        <v>1141</v>
      </c>
      <c r="BT28" s="2"/>
      <c r="BU28" s="2"/>
      <c r="BV28" s="2"/>
      <c r="BW28" s="2"/>
      <c r="BX28" s="2"/>
      <c r="BY28" s="2"/>
      <c r="BZ28" s="3"/>
      <c r="CA28" s="638" t="s">
        <v>1144</v>
      </c>
      <c r="CB28" s="2"/>
      <c r="CC28" s="2"/>
      <c r="CD28" s="2"/>
      <c r="CE28" s="2"/>
      <c r="CF28" s="2"/>
      <c r="CG28" s="2"/>
      <c r="CH28" s="2"/>
      <c r="CI28" s="2"/>
      <c r="CJ28" s="2"/>
      <c r="CK28" s="2"/>
      <c r="CL28" s="2"/>
      <c r="CM28" s="2"/>
      <c r="CN28" s="2"/>
      <c r="CO28" s="2"/>
      <c r="CP28" s="2"/>
      <c r="CQ28" s="2"/>
      <c r="CR28" s="2"/>
      <c r="CS28" s="2"/>
      <c r="CT28" s="2"/>
      <c r="CU28" s="2"/>
      <c r="CV28" s="2"/>
      <c r="CW28" s="2"/>
      <c r="CX28" s="2"/>
      <c r="CY28" s="2"/>
      <c r="CZ28" s="3"/>
      <c r="DA28" s="639"/>
      <c r="DB28" s="637" t="s">
        <v>1141</v>
      </c>
      <c r="DC28" s="2"/>
      <c r="DD28" s="2"/>
      <c r="DE28" s="2"/>
      <c r="DF28" s="2"/>
      <c r="DG28" s="2"/>
      <c r="DH28" s="2"/>
      <c r="DI28" s="3"/>
      <c r="DJ28" s="638">
        <v>2.0</v>
      </c>
      <c r="DK28" s="2"/>
      <c r="DL28" s="2"/>
      <c r="DM28" s="2"/>
      <c r="DN28" s="2"/>
      <c r="DO28" s="2"/>
      <c r="DP28" s="2"/>
      <c r="DQ28" s="2"/>
      <c r="DR28" s="2"/>
      <c r="DS28" s="2"/>
      <c r="DT28" s="2"/>
      <c r="DU28" s="2"/>
      <c r="DV28" s="2"/>
      <c r="DW28" s="2"/>
      <c r="DX28" s="2"/>
      <c r="DY28" s="2"/>
      <c r="DZ28" s="2"/>
      <c r="EA28" s="2"/>
      <c r="EB28" s="2"/>
      <c r="EC28" s="2"/>
      <c r="ED28" s="2"/>
      <c r="EE28" s="2"/>
      <c r="EF28" s="2"/>
      <c r="EG28" s="2"/>
      <c r="EH28" s="2"/>
      <c r="EI28" s="3"/>
      <c r="EJ28" s="639"/>
      <c r="EK28" s="639"/>
      <c r="EL28" s="639"/>
      <c r="EM28" s="637" t="s">
        <v>1141</v>
      </c>
      <c r="EN28" s="2"/>
      <c r="EO28" s="2"/>
      <c r="EP28" s="2"/>
      <c r="EQ28" s="2"/>
      <c r="ER28" s="2"/>
      <c r="ES28" s="2"/>
      <c r="ET28" s="3"/>
      <c r="EU28" s="638">
        <v>2.0</v>
      </c>
      <c r="EV28" s="2"/>
      <c r="EW28" s="2"/>
      <c r="EX28" s="2"/>
      <c r="EY28" s="2"/>
      <c r="EZ28" s="2"/>
      <c r="FA28" s="2"/>
      <c r="FB28" s="2"/>
      <c r="FC28" s="2"/>
      <c r="FD28" s="2"/>
      <c r="FE28" s="2"/>
      <c r="FF28" s="2"/>
      <c r="FG28" s="2"/>
      <c r="FH28" s="2"/>
      <c r="FI28" s="2"/>
      <c r="FJ28" s="2"/>
      <c r="FK28" s="2"/>
      <c r="FL28" s="2"/>
      <c r="FM28" s="2"/>
      <c r="FN28" s="2"/>
      <c r="FO28" s="2"/>
      <c r="FP28" s="2"/>
      <c r="FQ28" s="2"/>
      <c r="FR28" s="2"/>
      <c r="FS28" s="2"/>
      <c r="FT28" s="3"/>
      <c r="FU28" s="639"/>
      <c r="FV28" s="639"/>
      <c r="FW28" s="639"/>
      <c r="FX28" s="640" t="s">
        <v>1141</v>
      </c>
      <c r="FY28" s="104"/>
      <c r="FZ28" s="104"/>
      <c r="GA28" s="104"/>
      <c r="GB28" s="104"/>
      <c r="GC28" s="104"/>
      <c r="GD28" s="104"/>
      <c r="GE28" s="100"/>
      <c r="GF28" s="641">
        <v>5.0</v>
      </c>
      <c r="GG28" s="104"/>
      <c r="GH28" s="104"/>
      <c r="GI28" s="104"/>
      <c r="GJ28" s="104"/>
      <c r="GK28" s="104"/>
      <c r="GL28" s="104"/>
      <c r="GM28" s="104"/>
      <c r="GN28" s="104"/>
      <c r="GO28" s="104"/>
      <c r="GP28" s="104"/>
      <c r="GQ28" s="104"/>
      <c r="GR28" s="104"/>
      <c r="GS28" s="104"/>
      <c r="GT28" s="104"/>
      <c r="GU28" s="104"/>
      <c r="GV28" s="104"/>
      <c r="GW28" s="104"/>
      <c r="GX28" s="104"/>
      <c r="GY28" s="104"/>
      <c r="GZ28" s="104"/>
      <c r="HA28" s="104"/>
      <c r="HB28" s="104"/>
      <c r="HC28" s="104"/>
      <c r="HD28" s="104"/>
      <c r="HE28" s="100"/>
      <c r="HF28" s="639"/>
      <c r="HG28" s="639"/>
      <c r="HH28" s="639"/>
      <c r="HI28" s="640" t="s">
        <v>1141</v>
      </c>
      <c r="HJ28" s="104"/>
      <c r="HK28" s="104"/>
      <c r="HL28" s="104"/>
      <c r="HM28" s="104"/>
      <c r="HN28" s="104"/>
      <c r="HO28" s="104"/>
      <c r="HP28" s="100"/>
      <c r="HQ28" s="641"/>
      <c r="HR28" s="104"/>
      <c r="HS28" s="104"/>
      <c r="HT28" s="104"/>
      <c r="HU28" s="104"/>
      <c r="HV28" s="104"/>
      <c r="HW28" s="104"/>
      <c r="HX28" s="104"/>
      <c r="HY28" s="104"/>
      <c r="HZ28" s="104"/>
      <c r="IA28" s="104"/>
      <c r="IB28" s="104"/>
      <c r="IC28" s="104"/>
      <c r="ID28" s="104"/>
      <c r="IE28" s="104"/>
      <c r="IF28" s="104"/>
      <c r="IG28" s="104"/>
      <c r="IH28" s="104"/>
      <c r="II28" s="104"/>
      <c r="IJ28" s="104"/>
      <c r="IK28" s="104"/>
      <c r="IL28" s="104"/>
      <c r="IM28" s="104"/>
      <c r="IN28" s="104"/>
      <c r="IO28" s="104"/>
      <c r="IP28" s="100"/>
      <c r="IQ28" s="639"/>
      <c r="IR28" s="639"/>
      <c r="IS28" s="639"/>
      <c r="IT28" s="640" t="s">
        <v>1141</v>
      </c>
      <c r="IU28" s="104"/>
      <c r="IV28" s="104"/>
      <c r="IW28" s="104"/>
      <c r="IX28" s="104"/>
      <c r="IY28" s="104"/>
      <c r="IZ28" s="104"/>
      <c r="JA28" s="100"/>
      <c r="JB28" s="641">
        <v>4.0</v>
      </c>
      <c r="JC28" s="104"/>
      <c r="JD28" s="104"/>
      <c r="JE28" s="104"/>
      <c r="JF28" s="104"/>
      <c r="JG28" s="104"/>
      <c r="JH28" s="104"/>
      <c r="JI28" s="104"/>
      <c r="JJ28" s="104"/>
      <c r="JK28" s="104"/>
      <c r="JL28" s="104"/>
      <c r="JM28" s="104"/>
      <c r="JN28" s="104"/>
      <c r="JO28" s="104"/>
      <c r="JP28" s="104"/>
      <c r="JQ28" s="104"/>
      <c r="JR28" s="104"/>
      <c r="JS28" s="104"/>
      <c r="JT28" s="104"/>
      <c r="JU28" s="104"/>
      <c r="JV28" s="104"/>
      <c r="JW28" s="104"/>
      <c r="JX28" s="104"/>
      <c r="JY28" s="104"/>
      <c r="JZ28" s="104"/>
      <c r="KA28" s="100"/>
      <c r="KB28" s="639"/>
      <c r="KC28" s="639"/>
      <c r="KD28" s="639"/>
      <c r="KE28" s="640" t="s">
        <v>1141</v>
      </c>
      <c r="KF28" s="104"/>
      <c r="KG28" s="104"/>
      <c r="KH28" s="104"/>
      <c r="KI28" s="104"/>
      <c r="KJ28" s="104"/>
      <c r="KK28" s="104"/>
      <c r="KL28" s="100"/>
      <c r="KM28" s="641" t="s">
        <v>1142</v>
      </c>
      <c r="KN28" s="104"/>
      <c r="KO28" s="104"/>
      <c r="KP28" s="104"/>
      <c r="KQ28" s="104"/>
      <c r="KR28" s="104"/>
      <c r="KS28" s="104"/>
      <c r="KT28" s="104"/>
      <c r="KU28" s="104"/>
      <c r="KV28" s="104"/>
      <c r="KW28" s="104"/>
      <c r="KX28" s="104"/>
      <c r="KY28" s="104"/>
      <c r="KZ28" s="104"/>
      <c r="LA28" s="104"/>
      <c r="LB28" s="104"/>
      <c r="LC28" s="104"/>
      <c r="LD28" s="104"/>
      <c r="LE28" s="104"/>
      <c r="LF28" s="104"/>
      <c r="LG28" s="104"/>
      <c r="LH28" s="104"/>
      <c r="LI28" s="104"/>
      <c r="LJ28" s="104"/>
      <c r="LK28" s="104"/>
      <c r="LL28" s="100"/>
      <c r="LM28" s="639"/>
      <c r="LN28" s="639"/>
      <c r="LO28" s="639"/>
      <c r="LP28" s="640" t="s">
        <v>1141</v>
      </c>
      <c r="LQ28" s="104"/>
      <c r="LR28" s="104"/>
      <c r="LS28" s="104"/>
      <c r="LT28" s="104"/>
      <c r="LU28" s="104"/>
      <c r="LV28" s="104"/>
      <c r="LW28" s="100"/>
      <c r="LX28" s="641" t="s">
        <v>1144</v>
      </c>
      <c r="LY28" s="104"/>
      <c r="LZ28" s="104"/>
      <c r="MA28" s="104"/>
      <c r="MB28" s="104"/>
      <c r="MC28" s="104"/>
      <c r="MD28" s="104"/>
      <c r="ME28" s="104"/>
      <c r="MF28" s="104"/>
      <c r="MG28" s="104"/>
      <c r="MH28" s="104"/>
      <c r="MI28" s="104"/>
      <c r="MJ28" s="104"/>
      <c r="MK28" s="104"/>
      <c r="ML28" s="104"/>
      <c r="MM28" s="104"/>
      <c r="MN28" s="104"/>
      <c r="MO28" s="104"/>
      <c r="MP28" s="104"/>
      <c r="MQ28" s="104"/>
      <c r="MR28" s="104"/>
      <c r="MS28" s="104"/>
      <c r="MT28" s="104"/>
      <c r="MU28" s="104"/>
      <c r="MV28" s="104"/>
      <c r="MW28" s="100"/>
      <c r="MX28" s="639"/>
      <c r="MY28" s="639"/>
      <c r="MZ28" s="639"/>
      <c r="NA28" s="640" t="s">
        <v>1141</v>
      </c>
      <c r="NB28" s="104"/>
      <c r="NC28" s="104"/>
      <c r="ND28" s="104"/>
      <c r="NE28" s="104"/>
      <c r="NF28" s="104"/>
      <c r="NG28" s="104"/>
      <c r="NH28" s="100"/>
      <c r="NI28" s="641" t="s">
        <v>1144</v>
      </c>
      <c r="NJ28" s="104"/>
      <c r="NK28" s="104"/>
      <c r="NL28" s="104"/>
      <c r="NM28" s="104"/>
      <c r="NN28" s="104"/>
      <c r="NO28" s="104"/>
      <c r="NP28" s="104"/>
      <c r="NQ28" s="104"/>
      <c r="NR28" s="104"/>
      <c r="NS28" s="104"/>
      <c r="NT28" s="104"/>
      <c r="NU28" s="104"/>
      <c r="NV28" s="104"/>
      <c r="NW28" s="104"/>
      <c r="NX28" s="104"/>
      <c r="NY28" s="104"/>
      <c r="NZ28" s="104"/>
      <c r="OA28" s="104"/>
      <c r="OB28" s="104"/>
      <c r="OC28" s="104"/>
      <c r="OD28" s="104"/>
      <c r="OE28" s="104"/>
      <c r="OF28" s="104"/>
      <c r="OG28" s="104"/>
      <c r="OH28" s="100"/>
      <c r="OI28" s="639"/>
      <c r="OJ28" s="639"/>
      <c r="OK28" s="639"/>
      <c r="OL28" s="640" t="s">
        <v>1141</v>
      </c>
      <c r="OM28" s="104"/>
      <c r="ON28" s="104"/>
      <c r="OO28" s="104"/>
      <c r="OP28" s="104"/>
      <c r="OQ28" s="104"/>
      <c r="OR28" s="104"/>
      <c r="OS28" s="100"/>
      <c r="OT28" s="641"/>
      <c r="OU28" s="104"/>
      <c r="OV28" s="104"/>
      <c r="OW28" s="104"/>
      <c r="OX28" s="104"/>
      <c r="OY28" s="104"/>
      <c r="OZ28" s="104"/>
      <c r="PA28" s="104"/>
      <c r="PB28" s="104"/>
      <c r="PC28" s="104"/>
      <c r="PD28" s="104"/>
      <c r="PE28" s="104"/>
      <c r="PF28" s="104"/>
      <c r="PG28" s="104"/>
      <c r="PH28" s="104"/>
      <c r="PI28" s="104"/>
      <c r="PJ28" s="104"/>
      <c r="PK28" s="104"/>
      <c r="PL28" s="104"/>
      <c r="PM28" s="104"/>
      <c r="PN28" s="104"/>
      <c r="PO28" s="104"/>
      <c r="PP28" s="104"/>
      <c r="PQ28" s="104"/>
      <c r="PR28" s="104"/>
      <c r="PS28" s="100"/>
      <c r="PT28" s="639"/>
      <c r="PU28" s="639"/>
      <c r="PV28" s="639"/>
      <c r="PW28" s="640" t="s">
        <v>1141</v>
      </c>
      <c r="PX28" s="104"/>
      <c r="PY28" s="104"/>
      <c r="PZ28" s="104"/>
      <c r="QA28" s="104"/>
      <c r="QB28" s="104"/>
      <c r="QC28" s="104"/>
      <c r="QD28" s="100"/>
      <c r="QE28" s="641"/>
      <c r="QF28" s="104"/>
      <c r="QG28" s="104"/>
      <c r="QH28" s="104"/>
      <c r="QI28" s="104"/>
      <c r="QJ28" s="104"/>
      <c r="QK28" s="104"/>
      <c r="QL28" s="104"/>
      <c r="QM28" s="104"/>
      <c r="QN28" s="104"/>
      <c r="QO28" s="104"/>
      <c r="QP28" s="104"/>
      <c r="QQ28" s="104"/>
      <c r="QR28" s="104"/>
      <c r="QS28" s="104"/>
      <c r="QT28" s="104"/>
      <c r="QU28" s="104"/>
      <c r="QV28" s="104"/>
      <c r="QW28" s="104"/>
      <c r="QX28" s="104"/>
      <c r="QY28" s="104"/>
      <c r="QZ28" s="104"/>
      <c r="RA28" s="104"/>
      <c r="RB28" s="104"/>
      <c r="RC28" s="104"/>
      <c r="RD28" s="100"/>
      <c r="RE28" s="639"/>
      <c r="RF28" s="639"/>
      <c r="RG28" s="639"/>
      <c r="RH28" s="584"/>
      <c r="RK28" s="599"/>
      <c r="SP28" s="639"/>
      <c r="SQ28" s="639"/>
      <c r="SR28" s="639"/>
      <c r="SS28" s="639"/>
      <c r="ST28" s="639"/>
      <c r="SU28" s="639"/>
      <c r="SV28" s="639"/>
      <c r="SW28" s="639"/>
      <c r="SX28" s="639"/>
      <c r="SY28" s="639"/>
      <c r="SZ28" s="639"/>
      <c r="TA28" s="639"/>
      <c r="TB28" s="639"/>
      <c r="TC28" s="639"/>
      <c r="TD28" s="639"/>
      <c r="TE28" s="639"/>
      <c r="TF28" s="639"/>
      <c r="TG28" s="639"/>
      <c r="TH28" s="639"/>
      <c r="TI28" s="639"/>
      <c r="TJ28" s="639"/>
      <c r="TK28" s="639"/>
      <c r="TL28" s="639"/>
      <c r="TM28" s="639"/>
      <c r="TN28" s="639"/>
      <c r="TO28" s="639"/>
      <c r="TP28" s="639"/>
      <c r="TQ28" s="639"/>
      <c r="TR28" s="639"/>
      <c r="TS28" s="639"/>
      <c r="TT28" s="639"/>
      <c r="TU28" s="639"/>
      <c r="TV28" s="639"/>
      <c r="TW28" s="639"/>
      <c r="TX28" s="639"/>
      <c r="TY28" s="639"/>
      <c r="TZ28" s="639"/>
      <c r="UA28" s="639"/>
      <c r="UB28" s="639"/>
      <c r="UC28" s="639"/>
      <c r="UD28" s="639"/>
      <c r="UE28" s="639"/>
      <c r="UF28" s="639"/>
      <c r="UG28" s="639"/>
      <c r="UH28" s="639"/>
      <c r="UI28" s="639"/>
      <c r="UJ28" s="639"/>
      <c r="UK28" s="639"/>
      <c r="UL28" s="639"/>
      <c r="UM28" s="639"/>
      <c r="UN28" s="639"/>
      <c r="UO28" s="639"/>
      <c r="UP28" s="639"/>
      <c r="UQ28" s="639"/>
      <c r="UR28" s="639"/>
      <c r="US28" s="639"/>
      <c r="UT28" s="639"/>
      <c r="UU28" s="639"/>
      <c r="UV28" s="639"/>
      <c r="UW28" s="639"/>
      <c r="UX28" s="639"/>
      <c r="UY28" s="639"/>
      <c r="UZ28" s="639"/>
      <c r="VA28" s="639"/>
      <c r="VB28" s="639"/>
      <c r="VC28" s="639"/>
      <c r="VD28" s="639"/>
      <c r="VE28" s="639"/>
      <c r="VF28" s="639"/>
      <c r="VG28" s="639"/>
      <c r="VH28" s="639"/>
      <c r="VI28" s="639"/>
      <c r="VJ28" s="639"/>
      <c r="VK28" s="639"/>
      <c r="VL28" s="639"/>
      <c r="VM28" s="639"/>
      <c r="VN28" s="639"/>
      <c r="VO28" s="639"/>
      <c r="VP28" s="639"/>
      <c r="VQ28" s="639"/>
      <c r="VR28" s="639"/>
      <c r="VS28" s="639"/>
      <c r="VT28" s="639"/>
      <c r="VU28" s="639"/>
      <c r="VV28" s="639"/>
      <c r="VW28" s="639"/>
      <c r="VX28" s="639"/>
      <c r="VY28" s="639"/>
      <c r="VZ28" s="639"/>
      <c r="WA28" s="639"/>
      <c r="WB28" s="639"/>
      <c r="WC28" s="639"/>
      <c r="WD28" s="639"/>
      <c r="WE28" s="639"/>
      <c r="WF28" s="639"/>
      <c r="WG28" s="639"/>
      <c r="WH28" s="639"/>
      <c r="WI28" s="639"/>
      <c r="WJ28" s="639"/>
      <c r="WK28" s="639"/>
      <c r="WL28" s="639"/>
      <c r="WM28" s="639"/>
      <c r="WN28" s="639"/>
      <c r="WO28" s="639"/>
      <c r="WP28" s="639"/>
      <c r="WQ28" s="639"/>
      <c r="WR28" s="639"/>
      <c r="WS28" s="639"/>
      <c r="WT28" s="639"/>
      <c r="WU28" s="639"/>
      <c r="WV28" s="639"/>
      <c r="WW28" s="639"/>
      <c r="WX28" s="639"/>
      <c r="WY28" s="639"/>
      <c r="WZ28" s="639"/>
      <c r="XA28" s="639"/>
      <c r="XB28" s="639"/>
      <c r="XC28" s="639"/>
      <c r="XD28" s="639"/>
      <c r="XE28" s="639"/>
      <c r="XF28" s="639"/>
      <c r="XG28" s="639"/>
      <c r="XH28" s="639"/>
      <c r="XI28" s="639"/>
      <c r="XJ28" s="639"/>
      <c r="XK28" s="639"/>
      <c r="XL28" s="639"/>
      <c r="XM28" s="639"/>
      <c r="XN28" s="639"/>
      <c r="XO28" s="639"/>
      <c r="XP28" s="639"/>
      <c r="XQ28" s="639"/>
      <c r="XR28" s="639"/>
      <c r="XS28" s="639"/>
      <c r="XT28" s="639"/>
      <c r="XU28" s="639"/>
      <c r="XV28" s="639"/>
      <c r="XW28" s="639"/>
    </row>
    <row r="29">
      <c r="A29" s="642" t="s">
        <v>1145</v>
      </c>
      <c r="B29" s="553"/>
      <c r="C29" s="553"/>
      <c r="D29" s="553"/>
      <c r="E29" s="553"/>
      <c r="F29" s="553"/>
      <c r="G29" s="553"/>
      <c r="H29" s="554"/>
      <c r="I29" s="643" t="s">
        <v>1146</v>
      </c>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4"/>
      <c r="AI29" s="644"/>
      <c r="AJ29" s="642" t="s">
        <v>1145</v>
      </c>
      <c r="AK29" s="553"/>
      <c r="AL29" s="553"/>
      <c r="AM29" s="553"/>
      <c r="AN29" s="553"/>
      <c r="AO29" s="553"/>
      <c r="AP29" s="553"/>
      <c r="AQ29" s="554"/>
      <c r="AR29" s="643" t="s">
        <v>1147</v>
      </c>
      <c r="AS29" s="553"/>
      <c r="AT29" s="553"/>
      <c r="AU29" s="553"/>
      <c r="AV29" s="553"/>
      <c r="AW29" s="553"/>
      <c r="AX29" s="553"/>
      <c r="AY29" s="553"/>
      <c r="AZ29" s="553"/>
      <c r="BA29" s="553"/>
      <c r="BB29" s="553"/>
      <c r="BC29" s="553"/>
      <c r="BD29" s="553"/>
      <c r="BE29" s="553"/>
      <c r="BF29" s="553"/>
      <c r="BG29" s="553"/>
      <c r="BH29" s="553"/>
      <c r="BI29" s="553"/>
      <c r="BJ29" s="553"/>
      <c r="BK29" s="553"/>
      <c r="BL29" s="553"/>
      <c r="BM29" s="553"/>
      <c r="BN29" s="553"/>
      <c r="BO29" s="553"/>
      <c r="BP29" s="553"/>
      <c r="BQ29" s="554"/>
      <c r="BR29" s="644"/>
      <c r="BS29" s="642" t="s">
        <v>1145</v>
      </c>
      <c r="BT29" s="553"/>
      <c r="BU29" s="553"/>
      <c r="BV29" s="553"/>
      <c r="BW29" s="553"/>
      <c r="BX29" s="553"/>
      <c r="BY29" s="553"/>
      <c r="BZ29" s="554"/>
      <c r="CA29" s="643" t="s">
        <v>1148</v>
      </c>
      <c r="CB29" s="553"/>
      <c r="CC29" s="553"/>
      <c r="CD29" s="553"/>
      <c r="CE29" s="553"/>
      <c r="CF29" s="553"/>
      <c r="CG29" s="553"/>
      <c r="CH29" s="553"/>
      <c r="CI29" s="553"/>
      <c r="CJ29" s="553"/>
      <c r="CK29" s="553"/>
      <c r="CL29" s="553"/>
      <c r="CM29" s="553"/>
      <c r="CN29" s="553"/>
      <c r="CO29" s="553"/>
      <c r="CP29" s="553"/>
      <c r="CQ29" s="553"/>
      <c r="CR29" s="553"/>
      <c r="CS29" s="553"/>
      <c r="CT29" s="553"/>
      <c r="CU29" s="553"/>
      <c r="CV29" s="553"/>
      <c r="CW29" s="553"/>
      <c r="CX29" s="553"/>
      <c r="CY29" s="553"/>
      <c r="CZ29" s="554"/>
      <c r="DA29" s="644"/>
      <c r="DB29" s="642" t="s">
        <v>1145</v>
      </c>
      <c r="DC29" s="553"/>
      <c r="DD29" s="553"/>
      <c r="DE29" s="553"/>
      <c r="DF29" s="553"/>
      <c r="DG29" s="553"/>
      <c r="DH29" s="553"/>
      <c r="DI29" s="554"/>
      <c r="DJ29" s="643" t="s">
        <v>1149</v>
      </c>
      <c r="DK29" s="553"/>
      <c r="DL29" s="553"/>
      <c r="DM29" s="553"/>
      <c r="DN29" s="553"/>
      <c r="DO29" s="553"/>
      <c r="DP29" s="553"/>
      <c r="DQ29" s="553"/>
      <c r="DR29" s="553"/>
      <c r="DS29" s="553"/>
      <c r="DT29" s="553"/>
      <c r="DU29" s="553"/>
      <c r="DV29" s="553"/>
      <c r="DW29" s="553"/>
      <c r="DX29" s="553"/>
      <c r="DY29" s="553"/>
      <c r="DZ29" s="553"/>
      <c r="EA29" s="553"/>
      <c r="EB29" s="553"/>
      <c r="EC29" s="553"/>
      <c r="ED29" s="553"/>
      <c r="EE29" s="553"/>
      <c r="EF29" s="553"/>
      <c r="EG29" s="553"/>
      <c r="EH29" s="553"/>
      <c r="EI29" s="554"/>
      <c r="EJ29" s="644"/>
      <c r="EK29" s="644"/>
      <c r="EL29" s="644"/>
      <c r="EM29" s="642" t="s">
        <v>1145</v>
      </c>
      <c r="EN29" s="553"/>
      <c r="EO29" s="553"/>
      <c r="EP29" s="553"/>
      <c r="EQ29" s="553"/>
      <c r="ER29" s="553"/>
      <c r="ES29" s="553"/>
      <c r="ET29" s="554"/>
      <c r="EU29" s="643" t="s">
        <v>1150</v>
      </c>
      <c r="EV29" s="553"/>
      <c r="EW29" s="553"/>
      <c r="EX29" s="553"/>
      <c r="EY29" s="553"/>
      <c r="EZ29" s="553"/>
      <c r="FA29" s="553"/>
      <c r="FB29" s="553"/>
      <c r="FC29" s="553"/>
      <c r="FD29" s="553"/>
      <c r="FE29" s="553"/>
      <c r="FF29" s="553"/>
      <c r="FG29" s="553"/>
      <c r="FH29" s="553"/>
      <c r="FI29" s="553"/>
      <c r="FJ29" s="553"/>
      <c r="FK29" s="553"/>
      <c r="FL29" s="553"/>
      <c r="FM29" s="553"/>
      <c r="FN29" s="553"/>
      <c r="FO29" s="553"/>
      <c r="FP29" s="553"/>
      <c r="FQ29" s="553"/>
      <c r="FR29" s="553"/>
      <c r="FS29" s="553"/>
      <c r="FT29" s="554"/>
      <c r="FU29" s="644"/>
      <c r="FV29" s="644"/>
      <c r="FW29" s="644"/>
      <c r="FX29" s="645" t="s">
        <v>1145</v>
      </c>
      <c r="GE29" s="557"/>
      <c r="GF29" s="644" t="s">
        <v>1151</v>
      </c>
      <c r="HF29" s="644"/>
      <c r="HG29" s="644"/>
      <c r="HH29" s="644"/>
      <c r="HI29" s="645" t="s">
        <v>1145</v>
      </c>
      <c r="HP29" s="557"/>
      <c r="HQ29" s="644"/>
      <c r="IQ29" s="644"/>
      <c r="IR29" s="644"/>
      <c r="IS29" s="644"/>
      <c r="IT29" s="645" t="s">
        <v>1145</v>
      </c>
      <c r="JA29" s="557"/>
      <c r="JB29" s="644" t="s">
        <v>1152</v>
      </c>
      <c r="KB29" s="644"/>
      <c r="KC29" s="644"/>
      <c r="KD29" s="644"/>
      <c r="KE29" s="645" t="s">
        <v>1145</v>
      </c>
      <c r="KL29" s="557"/>
      <c r="KM29" s="644" t="s">
        <v>1006</v>
      </c>
      <c r="LM29" s="644"/>
      <c r="LN29" s="644"/>
      <c r="LO29" s="644"/>
      <c r="LP29" s="645" t="s">
        <v>1145</v>
      </c>
      <c r="LW29" s="557"/>
      <c r="LX29" s="644" t="s">
        <v>1153</v>
      </c>
      <c r="MX29" s="644"/>
      <c r="MY29" s="644"/>
      <c r="MZ29" s="644"/>
      <c r="NA29" s="645" t="s">
        <v>1145</v>
      </c>
      <c r="NH29" s="557"/>
      <c r="NI29" s="644" t="s">
        <v>1006</v>
      </c>
      <c r="OI29" s="644"/>
      <c r="OJ29" s="644"/>
      <c r="OK29" s="644"/>
      <c r="OL29" s="645" t="s">
        <v>1145</v>
      </c>
      <c r="OS29" s="557"/>
      <c r="OT29" s="644"/>
      <c r="PT29" s="644"/>
      <c r="PU29" s="644"/>
      <c r="PV29" s="644"/>
      <c r="PW29" s="645" t="s">
        <v>1145</v>
      </c>
      <c r="QD29" s="557"/>
      <c r="QE29" s="644"/>
      <c r="RE29" s="644"/>
      <c r="RF29" s="644"/>
      <c r="RG29" s="644"/>
      <c r="RH29" s="646"/>
      <c r="RP29" s="639"/>
      <c r="SP29" s="644"/>
      <c r="SQ29" s="644"/>
      <c r="SR29" s="644"/>
      <c r="SS29" s="644"/>
      <c r="ST29" s="644"/>
      <c r="SU29" s="644"/>
      <c r="SV29" s="644"/>
      <c r="SW29" s="644"/>
      <c r="SX29" s="644"/>
      <c r="SY29" s="644"/>
      <c r="SZ29" s="644"/>
      <c r="TA29" s="644"/>
      <c r="TB29" s="644"/>
      <c r="TC29" s="644"/>
      <c r="TD29" s="644"/>
      <c r="TE29" s="644"/>
      <c r="TF29" s="644"/>
      <c r="TG29" s="644"/>
      <c r="TH29" s="644"/>
      <c r="TI29" s="644"/>
      <c r="TJ29" s="644"/>
      <c r="TK29" s="644"/>
      <c r="TL29" s="644"/>
      <c r="TM29" s="644"/>
      <c r="TN29" s="644"/>
      <c r="TO29" s="644"/>
      <c r="TP29" s="644"/>
      <c r="TQ29" s="644"/>
      <c r="TR29" s="644"/>
      <c r="TS29" s="644"/>
      <c r="TT29" s="644"/>
      <c r="TU29" s="644"/>
      <c r="TV29" s="644"/>
      <c r="TW29" s="644"/>
      <c r="TX29" s="644"/>
      <c r="TY29" s="644"/>
      <c r="TZ29" s="644"/>
      <c r="UA29" s="644"/>
      <c r="UB29" s="644"/>
      <c r="UC29" s="644"/>
      <c r="UD29" s="644"/>
      <c r="UE29" s="644"/>
      <c r="UF29" s="644"/>
      <c r="UG29" s="644"/>
      <c r="UH29" s="644"/>
      <c r="UI29" s="644"/>
      <c r="UJ29" s="644"/>
      <c r="UK29" s="644"/>
      <c r="UL29" s="644"/>
      <c r="UM29" s="644"/>
      <c r="UN29" s="644"/>
      <c r="UO29" s="644"/>
      <c r="UP29" s="644"/>
      <c r="UQ29" s="644"/>
      <c r="UR29" s="644"/>
      <c r="US29" s="644"/>
      <c r="UT29" s="644"/>
      <c r="UU29" s="644"/>
      <c r="UV29" s="644"/>
      <c r="UW29" s="644"/>
      <c r="UX29" s="644"/>
      <c r="UY29" s="644"/>
      <c r="UZ29" s="644"/>
      <c r="VA29" s="644"/>
      <c r="VB29" s="644"/>
      <c r="VC29" s="644"/>
      <c r="VD29" s="644"/>
      <c r="VE29" s="644"/>
      <c r="VF29" s="644"/>
      <c r="VG29" s="644"/>
      <c r="VH29" s="644"/>
      <c r="VI29" s="644"/>
      <c r="VJ29" s="644"/>
      <c r="VK29" s="644"/>
      <c r="VL29" s="644"/>
      <c r="VM29" s="644"/>
      <c r="VN29" s="644"/>
      <c r="VO29" s="644"/>
      <c r="VP29" s="644"/>
      <c r="VQ29" s="644"/>
      <c r="VR29" s="644"/>
      <c r="VS29" s="644"/>
      <c r="VT29" s="644"/>
      <c r="VU29" s="644"/>
      <c r="VV29" s="644"/>
      <c r="VW29" s="644"/>
      <c r="VX29" s="644"/>
      <c r="VY29" s="644"/>
      <c r="VZ29" s="644"/>
      <c r="WA29" s="644"/>
      <c r="WB29" s="644"/>
      <c r="WC29" s="644"/>
      <c r="WD29" s="644"/>
      <c r="WE29" s="644"/>
      <c r="WF29" s="644"/>
      <c r="WG29" s="644"/>
      <c r="WH29" s="644"/>
      <c r="WI29" s="644"/>
      <c r="WJ29" s="644"/>
      <c r="WK29" s="644"/>
      <c r="WL29" s="644"/>
      <c r="WM29" s="644"/>
      <c r="WN29" s="644"/>
      <c r="WO29" s="644"/>
      <c r="WP29" s="644"/>
      <c r="WQ29" s="644"/>
      <c r="WR29" s="644"/>
      <c r="WS29" s="644"/>
      <c r="WT29" s="644"/>
      <c r="WU29" s="644"/>
      <c r="WV29" s="644"/>
      <c r="WW29" s="644"/>
      <c r="WX29" s="644"/>
      <c r="WY29" s="644"/>
      <c r="WZ29" s="644"/>
      <c r="XA29" s="644"/>
      <c r="XB29" s="644"/>
      <c r="XC29" s="644"/>
      <c r="XD29" s="644"/>
      <c r="XE29" s="644"/>
      <c r="XF29" s="644"/>
      <c r="XG29" s="644"/>
      <c r="XH29" s="644"/>
      <c r="XI29" s="644"/>
      <c r="XJ29" s="644"/>
      <c r="XK29" s="644"/>
      <c r="XL29" s="644"/>
      <c r="XM29" s="644"/>
      <c r="XN29" s="644"/>
      <c r="XO29" s="644"/>
      <c r="XP29" s="644"/>
      <c r="XQ29" s="644"/>
      <c r="XR29" s="644"/>
      <c r="XS29" s="644"/>
      <c r="XT29" s="644"/>
      <c r="XU29" s="644"/>
      <c r="XV29" s="644"/>
      <c r="XW29" s="644"/>
    </row>
    <row r="30">
      <c r="A30" s="559"/>
      <c r="B30" s="104"/>
      <c r="C30" s="104"/>
      <c r="D30" s="104"/>
      <c r="E30" s="104"/>
      <c r="F30" s="104"/>
      <c r="G30" s="104"/>
      <c r="H30" s="100"/>
      <c r="I30" s="559"/>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0"/>
      <c r="AI30" s="644"/>
      <c r="AJ30" s="559"/>
      <c r="AK30" s="104"/>
      <c r="AL30" s="104"/>
      <c r="AM30" s="104"/>
      <c r="AN30" s="104"/>
      <c r="AO30" s="104"/>
      <c r="AP30" s="104"/>
      <c r="AQ30" s="100"/>
      <c r="AR30" s="559"/>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c r="BQ30" s="100"/>
      <c r="BR30" s="644"/>
      <c r="BS30" s="559"/>
      <c r="BT30" s="104"/>
      <c r="BU30" s="104"/>
      <c r="BV30" s="104"/>
      <c r="BW30" s="104"/>
      <c r="BX30" s="104"/>
      <c r="BY30" s="104"/>
      <c r="BZ30" s="100"/>
      <c r="CA30" s="559"/>
      <c r="CB30" s="104"/>
      <c r="CC30" s="104"/>
      <c r="CD30" s="104"/>
      <c r="CE30" s="104"/>
      <c r="CF30" s="104"/>
      <c r="CG30" s="104"/>
      <c r="CH30" s="104"/>
      <c r="CI30" s="104"/>
      <c r="CJ30" s="104"/>
      <c r="CK30" s="104"/>
      <c r="CL30" s="104"/>
      <c r="CM30" s="104"/>
      <c r="CN30" s="104"/>
      <c r="CO30" s="104"/>
      <c r="CP30" s="104"/>
      <c r="CQ30" s="104"/>
      <c r="CR30" s="104"/>
      <c r="CS30" s="104"/>
      <c r="CT30" s="104"/>
      <c r="CU30" s="104"/>
      <c r="CV30" s="104"/>
      <c r="CW30" s="104"/>
      <c r="CX30" s="104"/>
      <c r="CY30" s="104"/>
      <c r="CZ30" s="100"/>
      <c r="DA30" s="644"/>
      <c r="DB30" s="559"/>
      <c r="DC30" s="104"/>
      <c r="DD30" s="104"/>
      <c r="DE30" s="104"/>
      <c r="DF30" s="104"/>
      <c r="DG30" s="104"/>
      <c r="DH30" s="104"/>
      <c r="DI30" s="100"/>
      <c r="DJ30" s="559"/>
      <c r="DK30" s="104"/>
      <c r="DL30" s="104"/>
      <c r="DM30" s="104"/>
      <c r="DN30" s="104"/>
      <c r="DO30" s="104"/>
      <c r="DP30" s="104"/>
      <c r="DQ30" s="104"/>
      <c r="DR30" s="104"/>
      <c r="DS30" s="104"/>
      <c r="DT30" s="104"/>
      <c r="DU30" s="104"/>
      <c r="DV30" s="104"/>
      <c r="DW30" s="104"/>
      <c r="DX30" s="104"/>
      <c r="DY30" s="104"/>
      <c r="DZ30" s="104"/>
      <c r="EA30" s="104"/>
      <c r="EB30" s="104"/>
      <c r="EC30" s="104"/>
      <c r="ED30" s="104"/>
      <c r="EE30" s="104"/>
      <c r="EF30" s="104"/>
      <c r="EG30" s="104"/>
      <c r="EH30" s="104"/>
      <c r="EI30" s="100"/>
      <c r="EJ30" s="644"/>
      <c r="EK30" s="644"/>
      <c r="EL30" s="644"/>
      <c r="EM30" s="559"/>
      <c r="EN30" s="104"/>
      <c r="EO30" s="104"/>
      <c r="EP30" s="104"/>
      <c r="EQ30" s="104"/>
      <c r="ER30" s="104"/>
      <c r="ES30" s="104"/>
      <c r="ET30" s="100"/>
      <c r="EU30" s="559"/>
      <c r="EV30" s="104"/>
      <c r="EW30" s="104"/>
      <c r="EX30" s="104"/>
      <c r="EY30" s="104"/>
      <c r="EZ30" s="104"/>
      <c r="FA30" s="104"/>
      <c r="FB30" s="104"/>
      <c r="FC30" s="104"/>
      <c r="FD30" s="104"/>
      <c r="FE30" s="104"/>
      <c r="FF30" s="104"/>
      <c r="FG30" s="104"/>
      <c r="FH30" s="104"/>
      <c r="FI30" s="104"/>
      <c r="FJ30" s="104"/>
      <c r="FK30" s="104"/>
      <c r="FL30" s="104"/>
      <c r="FM30" s="104"/>
      <c r="FN30" s="104"/>
      <c r="FO30" s="104"/>
      <c r="FP30" s="104"/>
      <c r="FQ30" s="104"/>
      <c r="FR30" s="104"/>
      <c r="FS30" s="104"/>
      <c r="FT30" s="100"/>
      <c r="FU30" s="644"/>
      <c r="FV30" s="644"/>
      <c r="FW30" s="644"/>
      <c r="FX30" s="559"/>
      <c r="FY30" s="104"/>
      <c r="FZ30" s="104"/>
      <c r="GA30" s="104"/>
      <c r="GB30" s="104"/>
      <c r="GC30" s="104"/>
      <c r="GD30" s="104"/>
      <c r="GE30" s="100"/>
      <c r="HF30" s="644"/>
      <c r="HG30" s="644"/>
      <c r="HH30" s="644"/>
      <c r="HI30" s="559"/>
      <c r="HJ30" s="104"/>
      <c r="HK30" s="104"/>
      <c r="HL30" s="104"/>
      <c r="HM30" s="104"/>
      <c r="HN30" s="104"/>
      <c r="HO30" s="104"/>
      <c r="HP30" s="100"/>
      <c r="IQ30" s="644"/>
      <c r="IR30" s="644"/>
      <c r="IS30" s="644"/>
      <c r="IT30" s="559"/>
      <c r="IU30" s="104"/>
      <c r="IV30" s="104"/>
      <c r="IW30" s="104"/>
      <c r="IX30" s="104"/>
      <c r="IY30" s="104"/>
      <c r="IZ30" s="104"/>
      <c r="JA30" s="100"/>
      <c r="KB30" s="644"/>
      <c r="KC30" s="644"/>
      <c r="KD30" s="644"/>
      <c r="KE30" s="559"/>
      <c r="KF30" s="104"/>
      <c r="KG30" s="104"/>
      <c r="KH30" s="104"/>
      <c r="KI30" s="104"/>
      <c r="KJ30" s="104"/>
      <c r="KK30" s="104"/>
      <c r="KL30" s="100"/>
      <c r="LM30" s="644"/>
      <c r="LN30" s="644"/>
      <c r="LO30" s="644"/>
      <c r="LP30" s="559"/>
      <c r="LQ30" s="104"/>
      <c r="LR30" s="104"/>
      <c r="LS30" s="104"/>
      <c r="LT30" s="104"/>
      <c r="LU30" s="104"/>
      <c r="LV30" s="104"/>
      <c r="LW30" s="100"/>
      <c r="MX30" s="644"/>
      <c r="MY30" s="644"/>
      <c r="MZ30" s="644"/>
      <c r="NA30" s="559"/>
      <c r="NB30" s="104"/>
      <c r="NC30" s="104"/>
      <c r="ND30" s="104"/>
      <c r="NE30" s="104"/>
      <c r="NF30" s="104"/>
      <c r="NG30" s="104"/>
      <c r="NH30" s="100"/>
      <c r="OI30" s="644"/>
      <c r="OJ30" s="644"/>
      <c r="OK30" s="644"/>
      <c r="OL30" s="559"/>
      <c r="OM30" s="104"/>
      <c r="ON30" s="104"/>
      <c r="OO30" s="104"/>
      <c r="OP30" s="104"/>
      <c r="OQ30" s="104"/>
      <c r="OR30" s="104"/>
      <c r="OS30" s="100"/>
      <c r="PT30" s="644"/>
      <c r="PU30" s="644"/>
      <c r="PV30" s="644"/>
      <c r="PW30" s="559"/>
      <c r="PX30" s="104"/>
      <c r="PY30" s="104"/>
      <c r="PZ30" s="104"/>
      <c r="QA30" s="104"/>
      <c r="QB30" s="104"/>
      <c r="QC30" s="104"/>
      <c r="QD30" s="100"/>
      <c r="RE30" s="644"/>
      <c r="RF30" s="644"/>
      <c r="RG30" s="644"/>
      <c r="RH30" s="647"/>
      <c r="RP30" s="644"/>
      <c r="SP30" s="644"/>
      <c r="SQ30" s="644"/>
      <c r="SR30" s="644"/>
      <c r="SS30" s="644"/>
      <c r="ST30" s="644"/>
      <c r="SU30" s="644"/>
      <c r="SV30" s="644"/>
      <c r="SW30" s="644"/>
      <c r="SX30" s="644"/>
      <c r="SY30" s="644"/>
      <c r="SZ30" s="644"/>
      <c r="TA30" s="644"/>
      <c r="TB30" s="644"/>
      <c r="TC30" s="644"/>
      <c r="TD30" s="644"/>
      <c r="TE30" s="644"/>
      <c r="TF30" s="644"/>
      <c r="TG30" s="644"/>
      <c r="TH30" s="644"/>
      <c r="TI30" s="644"/>
      <c r="TJ30" s="644"/>
      <c r="TK30" s="644"/>
      <c r="TL30" s="644"/>
      <c r="TM30" s="644"/>
      <c r="TN30" s="644"/>
      <c r="TO30" s="644"/>
      <c r="TP30" s="644"/>
      <c r="TQ30" s="644"/>
      <c r="TR30" s="644"/>
      <c r="TS30" s="644"/>
      <c r="TT30" s="644"/>
      <c r="TU30" s="644"/>
      <c r="TV30" s="644"/>
      <c r="TW30" s="644"/>
      <c r="TX30" s="644"/>
      <c r="TY30" s="644"/>
      <c r="TZ30" s="644"/>
      <c r="UA30" s="644"/>
      <c r="UB30" s="644"/>
      <c r="UC30" s="644"/>
      <c r="UD30" s="644"/>
      <c r="UE30" s="644"/>
      <c r="UF30" s="644"/>
      <c r="UG30" s="644"/>
      <c r="UH30" s="644"/>
      <c r="UI30" s="644"/>
      <c r="UJ30" s="644"/>
      <c r="UK30" s="644"/>
      <c r="UL30" s="644"/>
      <c r="UM30" s="644"/>
      <c r="UN30" s="644"/>
      <c r="UO30" s="644"/>
      <c r="UP30" s="644"/>
      <c r="UQ30" s="644"/>
      <c r="UR30" s="644"/>
      <c r="US30" s="644"/>
      <c r="UT30" s="644"/>
      <c r="UU30" s="644"/>
      <c r="UV30" s="644"/>
      <c r="UW30" s="644"/>
      <c r="UX30" s="644"/>
      <c r="UY30" s="644"/>
      <c r="UZ30" s="644"/>
      <c r="VA30" s="644"/>
      <c r="VB30" s="644"/>
      <c r="VC30" s="644"/>
      <c r="VD30" s="644"/>
      <c r="VE30" s="644"/>
      <c r="VF30" s="644"/>
      <c r="VG30" s="644"/>
      <c r="VH30" s="644"/>
      <c r="VI30" s="644"/>
      <c r="VJ30" s="644"/>
      <c r="VK30" s="644"/>
      <c r="VL30" s="644"/>
      <c r="VM30" s="644"/>
      <c r="VN30" s="644"/>
      <c r="VO30" s="644"/>
      <c r="VP30" s="644"/>
      <c r="VQ30" s="644"/>
      <c r="VR30" s="644"/>
      <c r="VS30" s="644"/>
      <c r="VT30" s="644"/>
      <c r="VU30" s="644"/>
      <c r="VV30" s="644"/>
      <c r="VW30" s="644"/>
      <c r="VX30" s="644"/>
      <c r="VY30" s="644"/>
      <c r="VZ30" s="644"/>
      <c r="WA30" s="644"/>
      <c r="WB30" s="644"/>
      <c r="WC30" s="644"/>
      <c r="WD30" s="644"/>
      <c r="WE30" s="644"/>
      <c r="WF30" s="644"/>
      <c r="WG30" s="644"/>
      <c r="WH30" s="644"/>
      <c r="WI30" s="644"/>
      <c r="WJ30" s="644"/>
      <c r="WK30" s="644"/>
      <c r="WL30" s="644"/>
      <c r="WM30" s="644"/>
      <c r="WN30" s="644"/>
      <c r="WO30" s="644"/>
      <c r="WP30" s="644"/>
      <c r="WQ30" s="644"/>
      <c r="WR30" s="644"/>
      <c r="WS30" s="644"/>
      <c r="WT30" s="644"/>
      <c r="WU30" s="644"/>
      <c r="WV30" s="644"/>
      <c r="WW30" s="644"/>
      <c r="WX30" s="644"/>
      <c r="WY30" s="644"/>
      <c r="WZ30" s="644"/>
      <c r="XA30" s="644"/>
      <c r="XB30" s="644"/>
      <c r="XC30" s="644"/>
      <c r="XD30" s="644"/>
      <c r="XE30" s="644"/>
      <c r="XF30" s="644"/>
      <c r="XG30" s="644"/>
      <c r="XH30" s="644"/>
      <c r="XI30" s="644"/>
      <c r="XJ30" s="644"/>
      <c r="XK30" s="644"/>
      <c r="XL30" s="644"/>
      <c r="XM30" s="644"/>
      <c r="XN30" s="644"/>
      <c r="XO30" s="644"/>
      <c r="XP30" s="644"/>
      <c r="XQ30" s="644"/>
      <c r="XR30" s="644"/>
      <c r="XS30" s="644"/>
      <c r="XT30" s="644"/>
      <c r="XU30" s="644"/>
      <c r="XV30" s="644"/>
      <c r="XW30" s="644"/>
    </row>
    <row r="31">
      <c r="A31" s="635" t="s">
        <v>1154</v>
      </c>
      <c r="B31" s="2"/>
      <c r="C31" s="3"/>
      <c r="D31" s="612" t="s">
        <v>1155</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3"/>
      <c r="AI31" s="593"/>
      <c r="AJ31" s="635" t="s">
        <v>1154</v>
      </c>
      <c r="AK31" s="2"/>
      <c r="AL31" s="3"/>
      <c r="AM31" s="612" t="s">
        <v>1155</v>
      </c>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3"/>
      <c r="BR31" s="593"/>
      <c r="BS31" s="635" t="s">
        <v>1154</v>
      </c>
      <c r="BT31" s="2"/>
      <c r="BU31" s="3"/>
      <c r="BV31" s="612" t="s">
        <v>1155</v>
      </c>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3"/>
      <c r="DA31" s="593"/>
      <c r="DB31" s="635" t="s">
        <v>1154</v>
      </c>
      <c r="DC31" s="2"/>
      <c r="DD31" s="3"/>
      <c r="DE31" s="612" t="s">
        <v>1155</v>
      </c>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3"/>
      <c r="EJ31" s="593"/>
      <c r="EK31" s="593"/>
      <c r="EL31" s="593"/>
      <c r="EM31" s="635" t="s">
        <v>1154</v>
      </c>
      <c r="EN31" s="2"/>
      <c r="EO31" s="3"/>
      <c r="EP31" s="612" t="s">
        <v>1155</v>
      </c>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3"/>
      <c r="FU31" s="593"/>
      <c r="FV31" s="593"/>
      <c r="FW31" s="593"/>
      <c r="FX31" s="636" t="s">
        <v>1154</v>
      </c>
      <c r="FY31" s="104"/>
      <c r="FZ31" s="100"/>
      <c r="GA31" s="598" t="s">
        <v>1155</v>
      </c>
      <c r="GB31" s="104"/>
      <c r="GC31" s="104"/>
      <c r="GD31" s="104"/>
      <c r="GE31" s="104"/>
      <c r="GF31" s="104"/>
      <c r="GG31" s="104"/>
      <c r="GH31" s="104"/>
      <c r="GI31" s="104"/>
      <c r="GJ31" s="104"/>
      <c r="GK31" s="104"/>
      <c r="GL31" s="104"/>
      <c r="GM31" s="104"/>
      <c r="GN31" s="104"/>
      <c r="GO31" s="104"/>
      <c r="GP31" s="104"/>
      <c r="GQ31" s="104"/>
      <c r="GR31" s="104"/>
      <c r="GS31" s="104"/>
      <c r="GT31" s="104"/>
      <c r="GU31" s="104"/>
      <c r="GV31" s="104"/>
      <c r="GW31" s="104"/>
      <c r="GX31" s="104"/>
      <c r="GY31" s="104"/>
      <c r="GZ31" s="104"/>
      <c r="HA31" s="104"/>
      <c r="HB31" s="104"/>
      <c r="HC31" s="104"/>
      <c r="HD31" s="104"/>
      <c r="HE31" s="100"/>
      <c r="HF31" s="593"/>
      <c r="HG31" s="593"/>
      <c r="HH31" s="593"/>
      <c r="HI31" s="636" t="s">
        <v>1154</v>
      </c>
      <c r="HJ31" s="104"/>
      <c r="HK31" s="100"/>
      <c r="HL31" s="598" t="s">
        <v>1155</v>
      </c>
      <c r="HM31" s="104"/>
      <c r="HN31" s="104"/>
      <c r="HO31" s="104"/>
      <c r="HP31" s="104"/>
      <c r="HQ31" s="104"/>
      <c r="HR31" s="104"/>
      <c r="HS31" s="104"/>
      <c r="HT31" s="104"/>
      <c r="HU31" s="104"/>
      <c r="HV31" s="104"/>
      <c r="HW31" s="104"/>
      <c r="HX31" s="104"/>
      <c r="HY31" s="104"/>
      <c r="HZ31" s="104"/>
      <c r="IA31" s="104"/>
      <c r="IB31" s="104"/>
      <c r="IC31" s="104"/>
      <c r="ID31" s="104"/>
      <c r="IE31" s="104"/>
      <c r="IF31" s="104"/>
      <c r="IG31" s="104"/>
      <c r="IH31" s="104"/>
      <c r="II31" s="104"/>
      <c r="IJ31" s="104"/>
      <c r="IK31" s="104"/>
      <c r="IL31" s="104"/>
      <c r="IM31" s="104"/>
      <c r="IN31" s="104"/>
      <c r="IO31" s="104"/>
      <c r="IP31" s="100"/>
      <c r="IQ31" s="593"/>
      <c r="IR31" s="593"/>
      <c r="IS31" s="593"/>
      <c r="IT31" s="636" t="s">
        <v>1154</v>
      </c>
      <c r="IU31" s="104"/>
      <c r="IV31" s="100"/>
      <c r="IW31" s="598" t="s">
        <v>1155</v>
      </c>
      <c r="IX31" s="104"/>
      <c r="IY31" s="104"/>
      <c r="IZ31" s="104"/>
      <c r="JA31" s="104"/>
      <c r="JB31" s="104"/>
      <c r="JC31" s="104"/>
      <c r="JD31" s="104"/>
      <c r="JE31" s="104"/>
      <c r="JF31" s="104"/>
      <c r="JG31" s="104"/>
      <c r="JH31" s="104"/>
      <c r="JI31" s="104"/>
      <c r="JJ31" s="104"/>
      <c r="JK31" s="104"/>
      <c r="JL31" s="104"/>
      <c r="JM31" s="104"/>
      <c r="JN31" s="104"/>
      <c r="JO31" s="104"/>
      <c r="JP31" s="104"/>
      <c r="JQ31" s="104"/>
      <c r="JR31" s="104"/>
      <c r="JS31" s="104"/>
      <c r="JT31" s="104"/>
      <c r="JU31" s="104"/>
      <c r="JV31" s="104"/>
      <c r="JW31" s="104"/>
      <c r="JX31" s="104"/>
      <c r="JY31" s="104"/>
      <c r="JZ31" s="104"/>
      <c r="KA31" s="100"/>
      <c r="KB31" s="593"/>
      <c r="KC31" s="593"/>
      <c r="KD31" s="593"/>
      <c r="KE31" s="636" t="s">
        <v>1154</v>
      </c>
      <c r="KF31" s="104"/>
      <c r="KG31" s="100"/>
      <c r="KH31" s="598" t="s">
        <v>1155</v>
      </c>
      <c r="KI31" s="104"/>
      <c r="KJ31" s="104"/>
      <c r="KK31" s="104"/>
      <c r="KL31" s="104"/>
      <c r="KM31" s="104"/>
      <c r="KN31" s="104"/>
      <c r="KO31" s="104"/>
      <c r="KP31" s="104"/>
      <c r="KQ31" s="104"/>
      <c r="KR31" s="104"/>
      <c r="KS31" s="104"/>
      <c r="KT31" s="104"/>
      <c r="KU31" s="104"/>
      <c r="KV31" s="104"/>
      <c r="KW31" s="104"/>
      <c r="KX31" s="104"/>
      <c r="KY31" s="104"/>
      <c r="KZ31" s="104"/>
      <c r="LA31" s="104"/>
      <c r="LB31" s="104"/>
      <c r="LC31" s="104"/>
      <c r="LD31" s="104"/>
      <c r="LE31" s="104"/>
      <c r="LF31" s="104"/>
      <c r="LG31" s="104"/>
      <c r="LH31" s="104"/>
      <c r="LI31" s="104"/>
      <c r="LJ31" s="104"/>
      <c r="LK31" s="104"/>
      <c r="LL31" s="100"/>
      <c r="LM31" s="593"/>
      <c r="LN31" s="593"/>
      <c r="LO31" s="593"/>
      <c r="LP31" s="636" t="s">
        <v>1154</v>
      </c>
      <c r="LQ31" s="104"/>
      <c r="LR31" s="100"/>
      <c r="LS31" s="598" t="s">
        <v>1155</v>
      </c>
      <c r="LT31" s="104"/>
      <c r="LU31" s="104"/>
      <c r="LV31" s="104"/>
      <c r="LW31" s="104"/>
      <c r="LX31" s="104"/>
      <c r="LY31" s="104"/>
      <c r="LZ31" s="104"/>
      <c r="MA31" s="104"/>
      <c r="MB31" s="104"/>
      <c r="MC31" s="104"/>
      <c r="MD31" s="104"/>
      <c r="ME31" s="104"/>
      <c r="MF31" s="104"/>
      <c r="MG31" s="104"/>
      <c r="MH31" s="104"/>
      <c r="MI31" s="104"/>
      <c r="MJ31" s="104"/>
      <c r="MK31" s="104"/>
      <c r="ML31" s="104"/>
      <c r="MM31" s="104"/>
      <c r="MN31" s="104"/>
      <c r="MO31" s="104"/>
      <c r="MP31" s="104"/>
      <c r="MQ31" s="104"/>
      <c r="MR31" s="104"/>
      <c r="MS31" s="104"/>
      <c r="MT31" s="104"/>
      <c r="MU31" s="104"/>
      <c r="MV31" s="104"/>
      <c r="MW31" s="100"/>
      <c r="MX31" s="593"/>
      <c r="MY31" s="593"/>
      <c r="MZ31" s="593"/>
      <c r="NA31" s="636" t="s">
        <v>1154</v>
      </c>
      <c r="NB31" s="104"/>
      <c r="NC31" s="100"/>
      <c r="ND31" s="598" t="s">
        <v>1155</v>
      </c>
      <c r="NE31" s="104"/>
      <c r="NF31" s="104"/>
      <c r="NG31" s="104"/>
      <c r="NH31" s="104"/>
      <c r="NI31" s="104"/>
      <c r="NJ31" s="104"/>
      <c r="NK31" s="104"/>
      <c r="NL31" s="104"/>
      <c r="NM31" s="104"/>
      <c r="NN31" s="104"/>
      <c r="NO31" s="104"/>
      <c r="NP31" s="104"/>
      <c r="NQ31" s="104"/>
      <c r="NR31" s="104"/>
      <c r="NS31" s="104"/>
      <c r="NT31" s="104"/>
      <c r="NU31" s="104"/>
      <c r="NV31" s="104"/>
      <c r="NW31" s="104"/>
      <c r="NX31" s="104"/>
      <c r="NY31" s="104"/>
      <c r="NZ31" s="104"/>
      <c r="OA31" s="104"/>
      <c r="OB31" s="104"/>
      <c r="OC31" s="104"/>
      <c r="OD31" s="104"/>
      <c r="OE31" s="104"/>
      <c r="OF31" s="104"/>
      <c r="OG31" s="104"/>
      <c r="OH31" s="100"/>
      <c r="OI31" s="593"/>
      <c r="OJ31" s="593"/>
      <c r="OK31" s="593"/>
      <c r="OL31" s="636" t="s">
        <v>1154</v>
      </c>
      <c r="OM31" s="104"/>
      <c r="ON31" s="100"/>
      <c r="OO31" s="598" t="s">
        <v>1155</v>
      </c>
      <c r="OP31" s="104"/>
      <c r="OQ31" s="104"/>
      <c r="OR31" s="104"/>
      <c r="OS31" s="104"/>
      <c r="OT31" s="104"/>
      <c r="OU31" s="104"/>
      <c r="OV31" s="104"/>
      <c r="OW31" s="104"/>
      <c r="OX31" s="104"/>
      <c r="OY31" s="104"/>
      <c r="OZ31" s="104"/>
      <c r="PA31" s="104"/>
      <c r="PB31" s="104"/>
      <c r="PC31" s="104"/>
      <c r="PD31" s="104"/>
      <c r="PE31" s="104"/>
      <c r="PF31" s="104"/>
      <c r="PG31" s="104"/>
      <c r="PH31" s="104"/>
      <c r="PI31" s="104"/>
      <c r="PJ31" s="104"/>
      <c r="PK31" s="104"/>
      <c r="PL31" s="104"/>
      <c r="PM31" s="104"/>
      <c r="PN31" s="104"/>
      <c r="PO31" s="104"/>
      <c r="PP31" s="104"/>
      <c r="PQ31" s="104"/>
      <c r="PR31" s="104"/>
      <c r="PS31" s="100"/>
      <c r="PT31" s="593"/>
      <c r="PU31" s="593"/>
      <c r="PV31" s="593"/>
      <c r="PW31" s="636" t="s">
        <v>1154</v>
      </c>
      <c r="PX31" s="104"/>
      <c r="PY31" s="100"/>
      <c r="PZ31" s="598" t="s">
        <v>1155</v>
      </c>
      <c r="QA31" s="104"/>
      <c r="QB31" s="104"/>
      <c r="QC31" s="104"/>
      <c r="QD31" s="104"/>
      <c r="QE31" s="104"/>
      <c r="QF31" s="104"/>
      <c r="QG31" s="104"/>
      <c r="QH31" s="104"/>
      <c r="QI31" s="104"/>
      <c r="QJ31" s="104"/>
      <c r="QK31" s="104"/>
      <c r="QL31" s="104"/>
      <c r="QM31" s="104"/>
      <c r="QN31" s="104"/>
      <c r="QO31" s="104"/>
      <c r="QP31" s="104"/>
      <c r="QQ31" s="104"/>
      <c r="QR31" s="104"/>
      <c r="QS31" s="104"/>
      <c r="QT31" s="104"/>
      <c r="QU31" s="104"/>
      <c r="QV31" s="104"/>
      <c r="QW31" s="104"/>
      <c r="QX31" s="104"/>
      <c r="QY31" s="104"/>
      <c r="QZ31" s="104"/>
      <c r="RA31" s="104"/>
      <c r="RB31" s="104"/>
      <c r="RC31" s="104"/>
      <c r="RD31" s="100"/>
      <c r="RE31" s="593"/>
      <c r="RF31" s="593"/>
      <c r="RG31" s="593"/>
      <c r="SP31" s="593"/>
      <c r="SQ31" s="593"/>
      <c r="SR31" s="593"/>
      <c r="SS31" s="593"/>
      <c r="ST31" s="593"/>
      <c r="SU31" s="593"/>
      <c r="SV31" s="593"/>
      <c r="SW31" s="593"/>
      <c r="SX31" s="593"/>
      <c r="SY31" s="593"/>
      <c r="SZ31" s="593"/>
      <c r="TA31" s="593"/>
      <c r="TB31" s="593"/>
      <c r="TC31" s="593"/>
      <c r="TD31" s="593"/>
      <c r="TE31" s="593"/>
      <c r="TF31" s="593"/>
      <c r="TG31" s="593"/>
      <c r="TH31" s="593"/>
      <c r="TI31" s="593"/>
      <c r="TJ31" s="593"/>
      <c r="TK31" s="593"/>
      <c r="TL31" s="593"/>
      <c r="TM31" s="593"/>
      <c r="TN31" s="593"/>
      <c r="TO31" s="593"/>
      <c r="TP31" s="593"/>
      <c r="TQ31" s="593"/>
      <c r="TR31" s="593"/>
      <c r="TS31" s="593"/>
      <c r="TT31" s="593"/>
      <c r="TU31" s="593"/>
      <c r="TV31" s="593"/>
      <c r="TW31" s="593"/>
      <c r="TX31" s="593"/>
      <c r="TY31" s="593"/>
      <c r="TZ31" s="593"/>
      <c r="UA31" s="593"/>
      <c r="UB31" s="593"/>
      <c r="UC31" s="593"/>
      <c r="UD31" s="593"/>
      <c r="UE31" s="593"/>
      <c r="UF31" s="593"/>
      <c r="UG31" s="593"/>
      <c r="UH31" s="593"/>
      <c r="UI31" s="593"/>
      <c r="UJ31" s="593"/>
      <c r="UK31" s="593"/>
      <c r="UL31" s="593"/>
      <c r="UM31" s="593"/>
      <c r="UN31" s="593"/>
      <c r="UO31" s="593"/>
      <c r="UP31" s="593"/>
      <c r="UQ31" s="593"/>
      <c r="UR31" s="593"/>
      <c r="US31" s="593"/>
      <c r="UT31" s="593"/>
      <c r="UU31" s="593"/>
      <c r="UV31" s="593"/>
      <c r="UW31" s="593"/>
      <c r="UX31" s="593"/>
      <c r="UY31" s="593"/>
      <c r="UZ31" s="593"/>
      <c r="VA31" s="593"/>
      <c r="VB31" s="593"/>
      <c r="VC31" s="593"/>
      <c r="VD31" s="593"/>
      <c r="VE31" s="593"/>
      <c r="VF31" s="593"/>
      <c r="VG31" s="593"/>
      <c r="VH31" s="593"/>
      <c r="VI31" s="593"/>
      <c r="VJ31" s="593"/>
      <c r="VK31" s="593"/>
      <c r="VL31" s="593"/>
      <c r="VM31" s="593"/>
      <c r="VN31" s="593"/>
      <c r="VO31" s="593"/>
      <c r="VP31" s="593"/>
      <c r="VQ31" s="593"/>
      <c r="VR31" s="593"/>
      <c r="VS31" s="593"/>
      <c r="VT31" s="593"/>
      <c r="VU31" s="593"/>
      <c r="VV31" s="593"/>
      <c r="VW31" s="593"/>
      <c r="VX31" s="593"/>
      <c r="VY31" s="593"/>
      <c r="VZ31" s="593"/>
      <c r="WA31" s="593"/>
      <c r="WB31" s="593"/>
      <c r="WC31" s="593"/>
      <c r="WD31" s="593"/>
      <c r="WE31" s="593"/>
      <c r="WF31" s="593"/>
      <c r="WG31" s="593"/>
      <c r="WH31" s="593"/>
      <c r="WI31" s="593"/>
      <c r="WJ31" s="593"/>
      <c r="WK31" s="593"/>
      <c r="WL31" s="593"/>
      <c r="WM31" s="593"/>
      <c r="WN31" s="593"/>
      <c r="WO31" s="593"/>
      <c r="WP31" s="593"/>
      <c r="WQ31" s="593"/>
      <c r="WR31" s="593"/>
      <c r="WS31" s="593"/>
      <c r="WT31" s="593"/>
      <c r="WU31" s="593"/>
      <c r="WV31" s="593"/>
      <c r="WW31" s="593"/>
      <c r="WX31" s="593"/>
      <c r="WY31" s="593"/>
      <c r="WZ31" s="593"/>
      <c r="XA31" s="593"/>
      <c r="XB31" s="593"/>
      <c r="XC31" s="593"/>
      <c r="XD31" s="593"/>
      <c r="XE31" s="593"/>
      <c r="XF31" s="593"/>
      <c r="XG31" s="593"/>
      <c r="XH31" s="593"/>
      <c r="XI31" s="593"/>
      <c r="XJ31" s="593"/>
      <c r="XK31" s="593"/>
      <c r="XL31" s="593"/>
      <c r="XM31" s="593"/>
      <c r="XN31" s="593"/>
      <c r="XO31" s="593"/>
      <c r="XP31" s="593"/>
      <c r="XQ31" s="593"/>
      <c r="XR31" s="593"/>
      <c r="XS31" s="593"/>
      <c r="XT31" s="593"/>
      <c r="XU31" s="593"/>
      <c r="XV31" s="593"/>
      <c r="XW31" s="593"/>
    </row>
    <row r="32">
      <c r="A32" s="614" t="s">
        <v>1156</v>
      </c>
      <c r="B32" s="553"/>
      <c r="C32" s="554"/>
      <c r="D32" s="648" t="s">
        <v>1157</v>
      </c>
      <c r="E32" s="2"/>
      <c r="F32" s="2"/>
      <c r="G32" s="2"/>
      <c r="H32" s="2"/>
      <c r="I32" s="2"/>
      <c r="J32" s="3"/>
      <c r="K32" s="615" t="s">
        <v>1158</v>
      </c>
      <c r="L32" s="2"/>
      <c r="M32" s="2"/>
      <c r="N32" s="3"/>
      <c r="O32" s="601" t="s">
        <v>1136</v>
      </c>
      <c r="P32" s="3"/>
      <c r="Q32" s="616"/>
      <c r="R32" s="615" t="s">
        <v>1159</v>
      </c>
      <c r="S32" s="2"/>
      <c r="T32" s="2"/>
      <c r="U32" s="2"/>
      <c r="V32" s="3"/>
      <c r="W32" s="601"/>
      <c r="X32" s="3"/>
      <c r="Y32" s="616"/>
      <c r="Z32" s="615" t="s">
        <v>1160</v>
      </c>
      <c r="AA32" s="2"/>
      <c r="AB32" s="2"/>
      <c r="AC32" s="3"/>
      <c r="AD32" s="649"/>
      <c r="AE32" s="2"/>
      <c r="AF32" s="2"/>
      <c r="AG32" s="2"/>
      <c r="AH32" s="3"/>
      <c r="AI32" s="650"/>
      <c r="AJ32" s="614" t="s">
        <v>1156</v>
      </c>
      <c r="AK32" s="553"/>
      <c r="AL32" s="554"/>
      <c r="AM32" s="648" t="s">
        <v>1157</v>
      </c>
      <c r="AN32" s="2"/>
      <c r="AO32" s="2"/>
      <c r="AP32" s="2"/>
      <c r="AQ32" s="2"/>
      <c r="AR32" s="2"/>
      <c r="AS32" s="3"/>
      <c r="AT32" s="615" t="s">
        <v>1158</v>
      </c>
      <c r="AU32" s="2"/>
      <c r="AV32" s="2"/>
      <c r="AW32" s="3"/>
      <c r="AX32" s="601" t="s">
        <v>1136</v>
      </c>
      <c r="AY32" s="3"/>
      <c r="AZ32" s="616"/>
      <c r="BA32" s="615" t="s">
        <v>1159</v>
      </c>
      <c r="BB32" s="2"/>
      <c r="BC32" s="2"/>
      <c r="BD32" s="2"/>
      <c r="BE32" s="3"/>
      <c r="BF32" s="601"/>
      <c r="BG32" s="3"/>
      <c r="BH32" s="616"/>
      <c r="BI32" s="615" t="s">
        <v>1160</v>
      </c>
      <c r="BJ32" s="2"/>
      <c r="BK32" s="2"/>
      <c r="BL32" s="3"/>
      <c r="BM32" s="649"/>
      <c r="BN32" s="2"/>
      <c r="BO32" s="2"/>
      <c r="BP32" s="2"/>
      <c r="BQ32" s="3"/>
      <c r="BR32" s="650"/>
      <c r="BS32" s="614" t="s">
        <v>1156</v>
      </c>
      <c r="BT32" s="553"/>
      <c r="BU32" s="554"/>
      <c r="BV32" s="648" t="s">
        <v>1157</v>
      </c>
      <c r="BW32" s="2"/>
      <c r="BX32" s="2"/>
      <c r="BY32" s="2"/>
      <c r="BZ32" s="2"/>
      <c r="CA32" s="2"/>
      <c r="CB32" s="3"/>
      <c r="CC32" s="615" t="s">
        <v>1158</v>
      </c>
      <c r="CD32" s="2"/>
      <c r="CE32" s="2"/>
      <c r="CF32" s="3"/>
      <c r="CG32" s="601" t="s">
        <v>1136</v>
      </c>
      <c r="CH32" s="3"/>
      <c r="CI32" s="616"/>
      <c r="CJ32" s="615" t="s">
        <v>1159</v>
      </c>
      <c r="CK32" s="2"/>
      <c r="CL32" s="2"/>
      <c r="CM32" s="2"/>
      <c r="CN32" s="3"/>
      <c r="CO32" s="601"/>
      <c r="CP32" s="3"/>
      <c r="CQ32" s="616"/>
      <c r="CR32" s="615" t="s">
        <v>1160</v>
      </c>
      <c r="CS32" s="2"/>
      <c r="CT32" s="2"/>
      <c r="CU32" s="3"/>
      <c r="CV32" s="649"/>
      <c r="CW32" s="2"/>
      <c r="CX32" s="2"/>
      <c r="CY32" s="2"/>
      <c r="CZ32" s="3"/>
      <c r="DA32" s="650"/>
      <c r="DB32" s="614" t="s">
        <v>1156</v>
      </c>
      <c r="DC32" s="553"/>
      <c r="DD32" s="554"/>
      <c r="DE32" s="648" t="s">
        <v>1157</v>
      </c>
      <c r="DF32" s="2"/>
      <c r="DG32" s="2"/>
      <c r="DH32" s="2"/>
      <c r="DI32" s="2"/>
      <c r="DJ32" s="2"/>
      <c r="DK32" s="3"/>
      <c r="DL32" s="615" t="s">
        <v>1158</v>
      </c>
      <c r="DM32" s="2"/>
      <c r="DN32" s="2"/>
      <c r="DO32" s="3"/>
      <c r="DP32" s="601" t="s">
        <v>1136</v>
      </c>
      <c r="DQ32" s="3"/>
      <c r="DR32" s="616"/>
      <c r="DS32" s="615" t="s">
        <v>1159</v>
      </c>
      <c r="DT32" s="2"/>
      <c r="DU32" s="2"/>
      <c r="DV32" s="2"/>
      <c r="DW32" s="3"/>
      <c r="DX32" s="601"/>
      <c r="DY32" s="3"/>
      <c r="DZ32" s="616"/>
      <c r="EA32" s="615" t="s">
        <v>1160</v>
      </c>
      <c r="EB32" s="2"/>
      <c r="EC32" s="2"/>
      <c r="ED32" s="3"/>
      <c r="EE32" s="649"/>
      <c r="EF32" s="2"/>
      <c r="EG32" s="2"/>
      <c r="EH32" s="2"/>
      <c r="EI32" s="3"/>
      <c r="EJ32" s="650"/>
      <c r="EK32" s="650"/>
      <c r="EL32" s="650"/>
      <c r="EM32" s="614" t="s">
        <v>1156</v>
      </c>
      <c r="EN32" s="553"/>
      <c r="EO32" s="554"/>
      <c r="EP32" s="648" t="s">
        <v>1157</v>
      </c>
      <c r="EQ32" s="2"/>
      <c r="ER32" s="2"/>
      <c r="ES32" s="2"/>
      <c r="ET32" s="2"/>
      <c r="EU32" s="2"/>
      <c r="EV32" s="3"/>
      <c r="EW32" s="615" t="s">
        <v>1158</v>
      </c>
      <c r="EX32" s="2"/>
      <c r="EY32" s="2"/>
      <c r="EZ32" s="3"/>
      <c r="FA32" s="601" t="s">
        <v>1136</v>
      </c>
      <c r="FB32" s="3"/>
      <c r="FC32" s="616"/>
      <c r="FD32" s="615" t="s">
        <v>1159</v>
      </c>
      <c r="FE32" s="2"/>
      <c r="FF32" s="2"/>
      <c r="FG32" s="2"/>
      <c r="FH32" s="3"/>
      <c r="FI32" s="601"/>
      <c r="FJ32" s="3"/>
      <c r="FK32" s="616"/>
      <c r="FL32" s="615" t="s">
        <v>1160</v>
      </c>
      <c r="FM32" s="2"/>
      <c r="FN32" s="2"/>
      <c r="FO32" s="3"/>
      <c r="FP32" s="649"/>
      <c r="FQ32" s="2"/>
      <c r="FR32" s="2"/>
      <c r="FS32" s="2"/>
      <c r="FT32" s="3"/>
      <c r="FU32" s="650"/>
      <c r="FV32" s="650"/>
      <c r="FW32" s="650"/>
      <c r="FX32" s="651" t="s">
        <v>1156</v>
      </c>
      <c r="FZ32" s="557"/>
      <c r="GA32" s="626" t="s">
        <v>1157</v>
      </c>
      <c r="GB32" s="104"/>
      <c r="GC32" s="104"/>
      <c r="GD32" s="104"/>
      <c r="GE32" s="104"/>
      <c r="GF32" s="104"/>
      <c r="GG32" s="100"/>
      <c r="GH32" s="626" t="s">
        <v>1158</v>
      </c>
      <c r="GI32" s="104"/>
      <c r="GJ32" s="104"/>
      <c r="GK32" s="100"/>
      <c r="GL32" s="652"/>
      <c r="GM32" s="100"/>
      <c r="GN32" s="653"/>
      <c r="GO32" s="626" t="s">
        <v>1159</v>
      </c>
      <c r="GP32" s="104"/>
      <c r="GQ32" s="104"/>
      <c r="GR32" s="104"/>
      <c r="GS32" s="100"/>
      <c r="GT32" s="652"/>
      <c r="GU32" s="100"/>
      <c r="GV32" s="653"/>
      <c r="GW32" s="626" t="s">
        <v>1160</v>
      </c>
      <c r="GX32" s="104"/>
      <c r="GY32" s="104"/>
      <c r="GZ32" s="100"/>
      <c r="HA32" s="652"/>
      <c r="HB32" s="104"/>
      <c r="HC32" s="104"/>
      <c r="HD32" s="104"/>
      <c r="HE32" s="100"/>
      <c r="HF32" s="650"/>
      <c r="HG32" s="650"/>
      <c r="HH32" s="650"/>
      <c r="HI32" s="651" t="s">
        <v>1156</v>
      </c>
      <c r="HK32" s="557"/>
      <c r="HL32" s="626" t="s">
        <v>1157</v>
      </c>
      <c r="HM32" s="104"/>
      <c r="HN32" s="104"/>
      <c r="HO32" s="104"/>
      <c r="HP32" s="104"/>
      <c r="HQ32" s="104"/>
      <c r="HR32" s="100"/>
      <c r="HS32" s="626" t="s">
        <v>1158</v>
      </c>
      <c r="HT32" s="104"/>
      <c r="HU32" s="104"/>
      <c r="HV32" s="100"/>
      <c r="HW32" s="652"/>
      <c r="HX32" s="100"/>
      <c r="HY32" s="653"/>
      <c r="HZ32" s="626" t="s">
        <v>1159</v>
      </c>
      <c r="IA32" s="104"/>
      <c r="IB32" s="104"/>
      <c r="IC32" s="104"/>
      <c r="ID32" s="100"/>
      <c r="IE32" s="652"/>
      <c r="IF32" s="100"/>
      <c r="IG32" s="653"/>
      <c r="IH32" s="626" t="s">
        <v>1160</v>
      </c>
      <c r="II32" s="104"/>
      <c r="IJ32" s="104"/>
      <c r="IK32" s="100"/>
      <c r="IL32" s="652"/>
      <c r="IM32" s="104"/>
      <c r="IN32" s="104"/>
      <c r="IO32" s="104"/>
      <c r="IP32" s="100"/>
      <c r="IQ32" s="650"/>
      <c r="IR32" s="650"/>
      <c r="IS32" s="650"/>
      <c r="IT32" s="651" t="s">
        <v>1156</v>
      </c>
      <c r="IV32" s="557"/>
      <c r="IW32" s="626" t="s">
        <v>1157</v>
      </c>
      <c r="IX32" s="104"/>
      <c r="IY32" s="104"/>
      <c r="IZ32" s="104"/>
      <c r="JA32" s="104"/>
      <c r="JB32" s="104"/>
      <c r="JC32" s="100"/>
      <c r="JD32" s="626" t="s">
        <v>1158</v>
      </c>
      <c r="JE32" s="104"/>
      <c r="JF32" s="104"/>
      <c r="JG32" s="100"/>
      <c r="JH32" s="577" t="s">
        <v>1136</v>
      </c>
      <c r="JI32" s="100"/>
      <c r="JJ32" s="653"/>
      <c r="JK32" s="626" t="s">
        <v>1159</v>
      </c>
      <c r="JL32" s="104"/>
      <c r="JM32" s="104"/>
      <c r="JN32" s="104"/>
      <c r="JO32" s="100"/>
      <c r="JP32" s="652"/>
      <c r="JQ32" s="100"/>
      <c r="JR32" s="653"/>
      <c r="JS32" s="626" t="s">
        <v>1160</v>
      </c>
      <c r="JT32" s="104"/>
      <c r="JU32" s="104"/>
      <c r="JV32" s="100"/>
      <c r="JW32" s="652"/>
      <c r="JX32" s="104"/>
      <c r="JY32" s="104"/>
      <c r="JZ32" s="104"/>
      <c r="KA32" s="100"/>
      <c r="KB32" s="650"/>
      <c r="KC32" s="650"/>
      <c r="KD32" s="650"/>
      <c r="KE32" s="651" t="s">
        <v>1156</v>
      </c>
      <c r="KG32" s="557"/>
      <c r="KH32" s="626" t="s">
        <v>1157</v>
      </c>
      <c r="KI32" s="104"/>
      <c r="KJ32" s="104"/>
      <c r="KK32" s="104"/>
      <c r="KL32" s="104"/>
      <c r="KM32" s="104"/>
      <c r="KN32" s="100"/>
      <c r="KO32" s="626" t="s">
        <v>1158</v>
      </c>
      <c r="KP32" s="104"/>
      <c r="KQ32" s="104"/>
      <c r="KR32" s="100"/>
      <c r="KS32" s="652"/>
      <c r="KT32" s="100"/>
      <c r="KU32" s="653"/>
      <c r="KV32" s="626" t="s">
        <v>1159</v>
      </c>
      <c r="KW32" s="104"/>
      <c r="KX32" s="104"/>
      <c r="KY32" s="104"/>
      <c r="KZ32" s="100"/>
      <c r="LA32" s="652"/>
      <c r="LB32" s="100"/>
      <c r="LC32" s="653"/>
      <c r="LD32" s="626" t="s">
        <v>1160</v>
      </c>
      <c r="LE32" s="104"/>
      <c r="LF32" s="104"/>
      <c r="LG32" s="100"/>
      <c r="LH32" s="652"/>
      <c r="LI32" s="104"/>
      <c r="LJ32" s="104"/>
      <c r="LK32" s="104"/>
      <c r="LL32" s="100"/>
      <c r="LM32" s="650"/>
      <c r="LN32" s="650"/>
      <c r="LO32" s="650"/>
      <c r="LP32" s="651" t="s">
        <v>1156</v>
      </c>
      <c r="LR32" s="557"/>
      <c r="LS32" s="626" t="s">
        <v>1157</v>
      </c>
      <c r="LT32" s="104"/>
      <c r="LU32" s="104"/>
      <c r="LV32" s="104"/>
      <c r="LW32" s="104"/>
      <c r="LX32" s="104"/>
      <c r="LY32" s="100"/>
      <c r="LZ32" s="626" t="s">
        <v>1158</v>
      </c>
      <c r="MA32" s="104"/>
      <c r="MB32" s="104"/>
      <c r="MC32" s="100"/>
      <c r="MD32" s="652"/>
      <c r="ME32" s="100"/>
      <c r="MF32" s="653"/>
      <c r="MG32" s="626" t="s">
        <v>1159</v>
      </c>
      <c r="MH32" s="104"/>
      <c r="MI32" s="104"/>
      <c r="MJ32" s="104"/>
      <c r="MK32" s="100"/>
      <c r="ML32" s="652"/>
      <c r="MM32" s="100"/>
      <c r="MN32" s="653"/>
      <c r="MO32" s="626" t="s">
        <v>1160</v>
      </c>
      <c r="MP32" s="104"/>
      <c r="MQ32" s="104"/>
      <c r="MR32" s="100"/>
      <c r="MS32" s="652"/>
      <c r="MT32" s="104"/>
      <c r="MU32" s="104"/>
      <c r="MV32" s="104"/>
      <c r="MW32" s="100"/>
      <c r="MX32" s="650"/>
      <c r="MY32" s="650"/>
      <c r="MZ32" s="650"/>
      <c r="NA32" s="651" t="s">
        <v>1156</v>
      </c>
      <c r="NC32" s="557"/>
      <c r="ND32" s="626" t="s">
        <v>1157</v>
      </c>
      <c r="NE32" s="104"/>
      <c r="NF32" s="104"/>
      <c r="NG32" s="104"/>
      <c r="NH32" s="104"/>
      <c r="NI32" s="104"/>
      <c r="NJ32" s="100"/>
      <c r="NK32" s="626" t="s">
        <v>1158</v>
      </c>
      <c r="NL32" s="104"/>
      <c r="NM32" s="104"/>
      <c r="NN32" s="100"/>
      <c r="NO32" s="652"/>
      <c r="NP32" s="100"/>
      <c r="NQ32" s="653"/>
      <c r="NR32" s="626" t="s">
        <v>1159</v>
      </c>
      <c r="NS32" s="104"/>
      <c r="NT32" s="104"/>
      <c r="NU32" s="104"/>
      <c r="NV32" s="100"/>
      <c r="NW32" s="652"/>
      <c r="NX32" s="100"/>
      <c r="NY32" s="653"/>
      <c r="NZ32" s="626" t="s">
        <v>1160</v>
      </c>
      <c r="OA32" s="104"/>
      <c r="OB32" s="104"/>
      <c r="OC32" s="100"/>
      <c r="OD32" s="652"/>
      <c r="OE32" s="104"/>
      <c r="OF32" s="104"/>
      <c r="OG32" s="104"/>
      <c r="OH32" s="100"/>
      <c r="OI32" s="650"/>
      <c r="OJ32" s="650"/>
      <c r="OK32" s="650"/>
      <c r="OL32" s="651" t="s">
        <v>1156</v>
      </c>
      <c r="ON32" s="557"/>
      <c r="OO32" s="626" t="s">
        <v>1157</v>
      </c>
      <c r="OP32" s="104"/>
      <c r="OQ32" s="104"/>
      <c r="OR32" s="104"/>
      <c r="OS32" s="104"/>
      <c r="OT32" s="104"/>
      <c r="OU32" s="100"/>
      <c r="OV32" s="626" t="s">
        <v>1158</v>
      </c>
      <c r="OW32" s="104"/>
      <c r="OX32" s="104"/>
      <c r="OY32" s="100"/>
      <c r="OZ32" s="652"/>
      <c r="PA32" s="100"/>
      <c r="PB32" s="653"/>
      <c r="PC32" s="626" t="s">
        <v>1159</v>
      </c>
      <c r="PD32" s="104"/>
      <c r="PE32" s="104"/>
      <c r="PF32" s="104"/>
      <c r="PG32" s="100"/>
      <c r="PH32" s="652"/>
      <c r="PI32" s="100"/>
      <c r="PJ32" s="653"/>
      <c r="PK32" s="626" t="s">
        <v>1160</v>
      </c>
      <c r="PL32" s="104"/>
      <c r="PM32" s="104"/>
      <c r="PN32" s="100"/>
      <c r="PO32" s="652"/>
      <c r="PP32" s="104"/>
      <c r="PQ32" s="104"/>
      <c r="PR32" s="104"/>
      <c r="PS32" s="100"/>
      <c r="PT32" s="650"/>
      <c r="PU32" s="650"/>
      <c r="PV32" s="650"/>
      <c r="PW32" s="651" t="s">
        <v>1156</v>
      </c>
      <c r="PY32" s="557"/>
      <c r="PZ32" s="626" t="s">
        <v>1157</v>
      </c>
      <c r="QA32" s="104"/>
      <c r="QB32" s="104"/>
      <c r="QC32" s="104"/>
      <c r="QD32" s="104"/>
      <c r="QE32" s="104"/>
      <c r="QF32" s="100"/>
      <c r="QG32" s="626" t="s">
        <v>1158</v>
      </c>
      <c r="QH32" s="104"/>
      <c r="QI32" s="104"/>
      <c r="QJ32" s="100"/>
      <c r="QK32" s="652"/>
      <c r="QL32" s="100"/>
      <c r="QM32" s="653"/>
      <c r="QN32" s="626" t="s">
        <v>1159</v>
      </c>
      <c r="QO32" s="104"/>
      <c r="QP32" s="104"/>
      <c r="QQ32" s="104"/>
      <c r="QR32" s="100"/>
      <c r="QS32" s="652"/>
      <c r="QT32" s="100"/>
      <c r="QU32" s="653"/>
      <c r="QV32" s="626" t="s">
        <v>1160</v>
      </c>
      <c r="QW32" s="104"/>
      <c r="QX32" s="104"/>
      <c r="QY32" s="100"/>
      <c r="QZ32" s="652"/>
      <c r="RA32" s="104"/>
      <c r="RB32" s="104"/>
      <c r="RC32" s="104"/>
      <c r="RD32" s="100"/>
      <c r="RE32" s="650"/>
      <c r="RF32" s="650"/>
      <c r="RG32" s="650"/>
      <c r="RH32" s="584"/>
      <c r="RK32" s="599"/>
      <c r="SP32" s="650"/>
      <c r="SQ32" s="650"/>
      <c r="SR32" s="650"/>
      <c r="SS32" s="650"/>
      <c r="ST32" s="650"/>
      <c r="SU32" s="650"/>
      <c r="SV32" s="650"/>
      <c r="SW32" s="650"/>
      <c r="SX32" s="650"/>
      <c r="SY32" s="650"/>
      <c r="SZ32" s="650"/>
      <c r="TA32" s="650"/>
      <c r="TB32" s="650"/>
      <c r="TC32" s="650"/>
      <c r="TD32" s="650"/>
      <c r="TE32" s="650"/>
      <c r="TF32" s="650"/>
      <c r="TG32" s="650"/>
      <c r="TH32" s="650"/>
      <c r="TI32" s="650"/>
      <c r="TJ32" s="650"/>
      <c r="TK32" s="650"/>
      <c r="TL32" s="650"/>
      <c r="TM32" s="650"/>
      <c r="TN32" s="650"/>
      <c r="TO32" s="650"/>
      <c r="TP32" s="650"/>
      <c r="TQ32" s="650"/>
      <c r="TR32" s="650"/>
      <c r="TS32" s="650"/>
      <c r="TT32" s="650"/>
      <c r="TU32" s="650"/>
      <c r="TV32" s="650"/>
      <c r="TW32" s="650"/>
      <c r="TX32" s="650"/>
      <c r="TY32" s="650"/>
      <c r="TZ32" s="650"/>
      <c r="UA32" s="650"/>
      <c r="UB32" s="650"/>
      <c r="UC32" s="650"/>
      <c r="UD32" s="650"/>
      <c r="UE32" s="650"/>
      <c r="UF32" s="650"/>
      <c r="UG32" s="650"/>
      <c r="UH32" s="650"/>
      <c r="UI32" s="650"/>
      <c r="UJ32" s="650"/>
      <c r="UK32" s="650"/>
      <c r="UL32" s="650"/>
      <c r="UM32" s="650"/>
      <c r="UN32" s="650"/>
      <c r="UO32" s="650"/>
      <c r="UP32" s="650"/>
      <c r="UQ32" s="650"/>
      <c r="UR32" s="650"/>
      <c r="US32" s="650"/>
      <c r="UT32" s="650"/>
      <c r="UU32" s="650"/>
      <c r="UV32" s="650"/>
      <c r="UW32" s="650"/>
      <c r="UX32" s="650"/>
      <c r="UY32" s="650"/>
      <c r="UZ32" s="650"/>
      <c r="VA32" s="650"/>
      <c r="VB32" s="650"/>
      <c r="VC32" s="650"/>
      <c r="VD32" s="650"/>
      <c r="VE32" s="650"/>
      <c r="VF32" s="650"/>
      <c r="VG32" s="650"/>
      <c r="VH32" s="650"/>
      <c r="VI32" s="650"/>
      <c r="VJ32" s="650"/>
      <c r="VK32" s="650"/>
      <c r="VL32" s="650"/>
      <c r="VM32" s="650"/>
      <c r="VN32" s="650"/>
      <c r="VO32" s="650"/>
      <c r="VP32" s="650"/>
      <c r="VQ32" s="650"/>
      <c r="VR32" s="650"/>
      <c r="VS32" s="650"/>
      <c r="VT32" s="650"/>
      <c r="VU32" s="650"/>
      <c r="VV32" s="650"/>
      <c r="VW32" s="650"/>
      <c r="VX32" s="650"/>
      <c r="VY32" s="650"/>
      <c r="VZ32" s="650"/>
      <c r="WA32" s="650"/>
      <c r="WB32" s="650"/>
      <c r="WC32" s="650"/>
      <c r="WD32" s="650"/>
      <c r="WE32" s="650"/>
      <c r="WF32" s="650"/>
      <c r="WG32" s="650"/>
      <c r="WH32" s="650"/>
      <c r="WI32" s="650"/>
      <c r="WJ32" s="650"/>
      <c r="WK32" s="650"/>
      <c r="WL32" s="650"/>
      <c r="WM32" s="650"/>
      <c r="WN32" s="650"/>
      <c r="WO32" s="650"/>
      <c r="WP32" s="650"/>
      <c r="WQ32" s="650"/>
      <c r="WR32" s="650"/>
      <c r="WS32" s="650"/>
      <c r="WT32" s="650"/>
      <c r="WU32" s="650"/>
      <c r="WV32" s="650"/>
      <c r="WW32" s="650"/>
      <c r="WX32" s="650"/>
      <c r="WY32" s="650"/>
      <c r="WZ32" s="650"/>
      <c r="XA32" s="650"/>
      <c r="XB32" s="650"/>
      <c r="XC32" s="650"/>
      <c r="XD32" s="650"/>
      <c r="XE32" s="650"/>
      <c r="XF32" s="650"/>
      <c r="XG32" s="650"/>
      <c r="XH32" s="650"/>
      <c r="XI32" s="650"/>
      <c r="XJ32" s="650"/>
      <c r="XK32" s="650"/>
      <c r="XL32" s="650"/>
      <c r="XM32" s="650"/>
      <c r="XN32" s="650"/>
      <c r="XO32" s="650"/>
      <c r="XP32" s="650"/>
      <c r="XQ32" s="650"/>
      <c r="XR32" s="650"/>
      <c r="XS32" s="650"/>
      <c r="XT32" s="650"/>
      <c r="XU32" s="650"/>
      <c r="XV32" s="650"/>
      <c r="XW32" s="650"/>
    </row>
    <row r="33">
      <c r="A33" s="556"/>
      <c r="C33" s="557"/>
      <c r="D33" s="648" t="s">
        <v>1161</v>
      </c>
      <c r="E33" s="2"/>
      <c r="F33" s="2"/>
      <c r="G33" s="2"/>
      <c r="H33" s="2"/>
      <c r="I33" s="2"/>
      <c r="J33" s="3"/>
      <c r="K33" s="615" t="s">
        <v>1158</v>
      </c>
      <c r="L33" s="2"/>
      <c r="M33" s="2"/>
      <c r="N33" s="3"/>
      <c r="O33" s="601"/>
      <c r="P33" s="3"/>
      <c r="Q33" s="217"/>
      <c r="R33" s="615" t="s">
        <v>1159</v>
      </c>
      <c r="S33" s="2"/>
      <c r="T33" s="2"/>
      <c r="U33" s="2"/>
      <c r="V33" s="3"/>
      <c r="W33" s="601" t="s">
        <v>1136</v>
      </c>
      <c r="X33" s="3"/>
      <c r="Y33" s="217"/>
      <c r="Z33" s="615" t="s">
        <v>1160</v>
      </c>
      <c r="AA33" s="2"/>
      <c r="AB33" s="2"/>
      <c r="AC33" s="3"/>
      <c r="AD33" s="649"/>
      <c r="AE33" s="2"/>
      <c r="AF33" s="2"/>
      <c r="AG33" s="2"/>
      <c r="AH33" s="3"/>
      <c r="AI33" s="650"/>
      <c r="AJ33" s="556"/>
      <c r="AL33" s="557"/>
      <c r="AM33" s="648" t="s">
        <v>1161</v>
      </c>
      <c r="AN33" s="2"/>
      <c r="AO33" s="2"/>
      <c r="AP33" s="2"/>
      <c r="AQ33" s="2"/>
      <c r="AR33" s="2"/>
      <c r="AS33" s="3"/>
      <c r="AT33" s="615" t="s">
        <v>1158</v>
      </c>
      <c r="AU33" s="2"/>
      <c r="AV33" s="2"/>
      <c r="AW33" s="3"/>
      <c r="AX33" s="601"/>
      <c r="AY33" s="3"/>
      <c r="AZ33" s="217"/>
      <c r="BA33" s="615" t="s">
        <v>1159</v>
      </c>
      <c r="BB33" s="2"/>
      <c r="BC33" s="2"/>
      <c r="BD33" s="2"/>
      <c r="BE33" s="3"/>
      <c r="BF33" s="601" t="s">
        <v>1136</v>
      </c>
      <c r="BG33" s="3"/>
      <c r="BH33" s="217"/>
      <c r="BI33" s="615" t="s">
        <v>1160</v>
      </c>
      <c r="BJ33" s="2"/>
      <c r="BK33" s="2"/>
      <c r="BL33" s="3"/>
      <c r="BM33" s="649"/>
      <c r="BN33" s="2"/>
      <c r="BO33" s="2"/>
      <c r="BP33" s="2"/>
      <c r="BQ33" s="3"/>
      <c r="BR33" s="650"/>
      <c r="BS33" s="556"/>
      <c r="BU33" s="557"/>
      <c r="BV33" s="648" t="s">
        <v>1161</v>
      </c>
      <c r="BW33" s="2"/>
      <c r="BX33" s="2"/>
      <c r="BY33" s="2"/>
      <c r="BZ33" s="2"/>
      <c r="CA33" s="2"/>
      <c r="CB33" s="3"/>
      <c r="CC33" s="615" t="s">
        <v>1158</v>
      </c>
      <c r="CD33" s="2"/>
      <c r="CE33" s="2"/>
      <c r="CF33" s="3"/>
      <c r="CG33" s="601"/>
      <c r="CH33" s="3"/>
      <c r="CI33" s="217"/>
      <c r="CJ33" s="615" t="s">
        <v>1159</v>
      </c>
      <c r="CK33" s="2"/>
      <c r="CL33" s="2"/>
      <c r="CM33" s="2"/>
      <c r="CN33" s="3"/>
      <c r="CO33" s="601" t="s">
        <v>1136</v>
      </c>
      <c r="CP33" s="3"/>
      <c r="CQ33" s="217"/>
      <c r="CR33" s="615" t="s">
        <v>1160</v>
      </c>
      <c r="CS33" s="2"/>
      <c r="CT33" s="2"/>
      <c r="CU33" s="3"/>
      <c r="CV33" s="649"/>
      <c r="CW33" s="2"/>
      <c r="CX33" s="2"/>
      <c r="CY33" s="2"/>
      <c r="CZ33" s="3"/>
      <c r="DA33" s="650"/>
      <c r="DB33" s="556"/>
      <c r="DD33" s="557"/>
      <c r="DE33" s="648" t="s">
        <v>1161</v>
      </c>
      <c r="DF33" s="2"/>
      <c r="DG33" s="2"/>
      <c r="DH33" s="2"/>
      <c r="DI33" s="2"/>
      <c r="DJ33" s="2"/>
      <c r="DK33" s="3"/>
      <c r="DL33" s="615" t="s">
        <v>1158</v>
      </c>
      <c r="DM33" s="2"/>
      <c r="DN33" s="2"/>
      <c r="DO33" s="3"/>
      <c r="DP33" s="601"/>
      <c r="DQ33" s="3"/>
      <c r="DR33" s="217"/>
      <c r="DS33" s="615" t="s">
        <v>1159</v>
      </c>
      <c r="DT33" s="2"/>
      <c r="DU33" s="2"/>
      <c r="DV33" s="2"/>
      <c r="DW33" s="3"/>
      <c r="DX33" s="601" t="s">
        <v>1136</v>
      </c>
      <c r="DY33" s="3"/>
      <c r="DZ33" s="217"/>
      <c r="EA33" s="615" t="s">
        <v>1160</v>
      </c>
      <c r="EB33" s="2"/>
      <c r="EC33" s="2"/>
      <c r="ED33" s="3"/>
      <c r="EE33" s="649"/>
      <c r="EF33" s="2"/>
      <c r="EG33" s="2"/>
      <c r="EH33" s="2"/>
      <c r="EI33" s="3"/>
      <c r="EJ33" s="650"/>
      <c r="EK33" s="650"/>
      <c r="EL33" s="650"/>
      <c r="EM33" s="556"/>
      <c r="EO33" s="557"/>
      <c r="EP33" s="648" t="s">
        <v>1161</v>
      </c>
      <c r="EQ33" s="2"/>
      <c r="ER33" s="2"/>
      <c r="ES33" s="2"/>
      <c r="ET33" s="2"/>
      <c r="EU33" s="2"/>
      <c r="EV33" s="3"/>
      <c r="EW33" s="615" t="s">
        <v>1158</v>
      </c>
      <c r="EX33" s="2"/>
      <c r="EY33" s="2"/>
      <c r="EZ33" s="3"/>
      <c r="FA33" s="601"/>
      <c r="FB33" s="3"/>
      <c r="FC33" s="217"/>
      <c r="FD33" s="615" t="s">
        <v>1159</v>
      </c>
      <c r="FE33" s="2"/>
      <c r="FF33" s="2"/>
      <c r="FG33" s="2"/>
      <c r="FH33" s="3"/>
      <c r="FI33" s="601" t="s">
        <v>1136</v>
      </c>
      <c r="FJ33" s="3"/>
      <c r="FK33" s="217"/>
      <c r="FL33" s="615" t="s">
        <v>1160</v>
      </c>
      <c r="FM33" s="2"/>
      <c r="FN33" s="2"/>
      <c r="FO33" s="3"/>
      <c r="FP33" s="649"/>
      <c r="FQ33" s="2"/>
      <c r="FR33" s="2"/>
      <c r="FS33" s="2"/>
      <c r="FT33" s="3"/>
      <c r="FU33" s="650"/>
      <c r="FV33" s="650"/>
      <c r="FW33" s="650"/>
      <c r="FX33" s="556"/>
      <c r="FZ33" s="557"/>
      <c r="GA33" s="626" t="s">
        <v>1161</v>
      </c>
      <c r="GB33" s="104"/>
      <c r="GC33" s="104"/>
      <c r="GD33" s="104"/>
      <c r="GE33" s="104"/>
      <c r="GF33" s="104"/>
      <c r="GG33" s="100"/>
      <c r="GH33" s="626" t="s">
        <v>1158</v>
      </c>
      <c r="GI33" s="104"/>
      <c r="GJ33" s="104"/>
      <c r="GK33" s="100"/>
      <c r="GL33" s="577" t="s">
        <v>1136</v>
      </c>
      <c r="GM33" s="100"/>
      <c r="GN33" s="100"/>
      <c r="GO33" s="626" t="s">
        <v>1159</v>
      </c>
      <c r="GP33" s="104"/>
      <c r="GQ33" s="104"/>
      <c r="GR33" s="104"/>
      <c r="GS33" s="100"/>
      <c r="GT33" s="652"/>
      <c r="GU33" s="100"/>
      <c r="GV33" s="100"/>
      <c r="GW33" s="626" t="s">
        <v>1160</v>
      </c>
      <c r="GX33" s="104"/>
      <c r="GY33" s="104"/>
      <c r="GZ33" s="100"/>
      <c r="HA33" s="652"/>
      <c r="HB33" s="104"/>
      <c r="HC33" s="104"/>
      <c r="HD33" s="104"/>
      <c r="HE33" s="100"/>
      <c r="HF33" s="650"/>
      <c r="HG33" s="650"/>
      <c r="HH33" s="650"/>
      <c r="HI33" s="556"/>
      <c r="HK33" s="557"/>
      <c r="HL33" s="626" t="s">
        <v>1161</v>
      </c>
      <c r="HM33" s="104"/>
      <c r="HN33" s="104"/>
      <c r="HO33" s="104"/>
      <c r="HP33" s="104"/>
      <c r="HQ33" s="104"/>
      <c r="HR33" s="100"/>
      <c r="HS33" s="626" t="s">
        <v>1158</v>
      </c>
      <c r="HT33" s="104"/>
      <c r="HU33" s="104"/>
      <c r="HV33" s="100"/>
      <c r="HW33" s="577" t="s">
        <v>1136</v>
      </c>
      <c r="HX33" s="100"/>
      <c r="HY33" s="100"/>
      <c r="HZ33" s="626" t="s">
        <v>1159</v>
      </c>
      <c r="IA33" s="104"/>
      <c r="IB33" s="104"/>
      <c r="IC33" s="104"/>
      <c r="ID33" s="100"/>
      <c r="IE33" s="652"/>
      <c r="IF33" s="100"/>
      <c r="IG33" s="100"/>
      <c r="IH33" s="626" t="s">
        <v>1160</v>
      </c>
      <c r="II33" s="104"/>
      <c r="IJ33" s="104"/>
      <c r="IK33" s="100"/>
      <c r="IL33" s="652"/>
      <c r="IM33" s="104"/>
      <c r="IN33" s="104"/>
      <c r="IO33" s="104"/>
      <c r="IP33" s="100"/>
      <c r="IQ33" s="650"/>
      <c r="IR33" s="650"/>
      <c r="IS33" s="650"/>
      <c r="IT33" s="556"/>
      <c r="IV33" s="557"/>
      <c r="IW33" s="626" t="s">
        <v>1161</v>
      </c>
      <c r="IX33" s="104"/>
      <c r="IY33" s="104"/>
      <c r="IZ33" s="104"/>
      <c r="JA33" s="104"/>
      <c r="JB33" s="104"/>
      <c r="JC33" s="100"/>
      <c r="JD33" s="626" t="s">
        <v>1158</v>
      </c>
      <c r="JE33" s="104"/>
      <c r="JF33" s="104"/>
      <c r="JG33" s="100"/>
      <c r="JH33" s="652"/>
      <c r="JI33" s="100"/>
      <c r="JJ33" s="100"/>
      <c r="JK33" s="626" t="s">
        <v>1159</v>
      </c>
      <c r="JL33" s="104"/>
      <c r="JM33" s="104"/>
      <c r="JN33" s="104"/>
      <c r="JO33" s="100"/>
      <c r="JP33" s="577" t="s">
        <v>1136</v>
      </c>
      <c r="JQ33" s="100"/>
      <c r="JR33" s="100"/>
      <c r="JS33" s="626" t="s">
        <v>1160</v>
      </c>
      <c r="JT33" s="104"/>
      <c r="JU33" s="104"/>
      <c r="JV33" s="100"/>
      <c r="JW33" s="652"/>
      <c r="JX33" s="104"/>
      <c r="JY33" s="104"/>
      <c r="JZ33" s="104"/>
      <c r="KA33" s="100"/>
      <c r="KB33" s="650"/>
      <c r="KC33" s="650"/>
      <c r="KD33" s="650"/>
      <c r="KE33" s="556"/>
      <c r="KG33" s="557"/>
      <c r="KH33" s="626" t="s">
        <v>1161</v>
      </c>
      <c r="KI33" s="104"/>
      <c r="KJ33" s="104"/>
      <c r="KK33" s="104"/>
      <c r="KL33" s="104"/>
      <c r="KM33" s="104"/>
      <c r="KN33" s="100"/>
      <c r="KO33" s="626" t="s">
        <v>1158</v>
      </c>
      <c r="KP33" s="104"/>
      <c r="KQ33" s="104"/>
      <c r="KR33" s="100"/>
      <c r="KS33" s="577" t="s">
        <v>1136</v>
      </c>
      <c r="KT33" s="100"/>
      <c r="KU33" s="100"/>
      <c r="KV33" s="626" t="s">
        <v>1159</v>
      </c>
      <c r="KW33" s="104"/>
      <c r="KX33" s="104"/>
      <c r="KY33" s="104"/>
      <c r="KZ33" s="100"/>
      <c r="LA33" s="577" t="s">
        <v>1136</v>
      </c>
      <c r="LB33" s="100"/>
      <c r="LC33" s="100"/>
      <c r="LD33" s="626" t="s">
        <v>1160</v>
      </c>
      <c r="LE33" s="104"/>
      <c r="LF33" s="104"/>
      <c r="LG33" s="100"/>
      <c r="LH33" s="652"/>
      <c r="LI33" s="104"/>
      <c r="LJ33" s="104"/>
      <c r="LK33" s="104"/>
      <c r="LL33" s="100"/>
      <c r="LM33" s="650"/>
      <c r="LN33" s="650"/>
      <c r="LO33" s="650"/>
      <c r="LP33" s="556"/>
      <c r="LR33" s="557"/>
      <c r="LS33" s="626" t="s">
        <v>1161</v>
      </c>
      <c r="LT33" s="104"/>
      <c r="LU33" s="104"/>
      <c r="LV33" s="104"/>
      <c r="LW33" s="104"/>
      <c r="LX33" s="104"/>
      <c r="LY33" s="100"/>
      <c r="LZ33" s="626" t="s">
        <v>1158</v>
      </c>
      <c r="MA33" s="104"/>
      <c r="MB33" s="104"/>
      <c r="MC33" s="100"/>
      <c r="MD33" s="577" t="s">
        <v>1136</v>
      </c>
      <c r="ME33" s="100"/>
      <c r="MF33" s="100"/>
      <c r="MG33" s="626" t="s">
        <v>1159</v>
      </c>
      <c r="MH33" s="104"/>
      <c r="MI33" s="104"/>
      <c r="MJ33" s="104"/>
      <c r="MK33" s="100"/>
      <c r="ML33" s="577" t="s">
        <v>1136</v>
      </c>
      <c r="MM33" s="100"/>
      <c r="MN33" s="100"/>
      <c r="MO33" s="626" t="s">
        <v>1160</v>
      </c>
      <c r="MP33" s="104"/>
      <c r="MQ33" s="104"/>
      <c r="MR33" s="100"/>
      <c r="MS33" s="652"/>
      <c r="MT33" s="104"/>
      <c r="MU33" s="104"/>
      <c r="MV33" s="104"/>
      <c r="MW33" s="100"/>
      <c r="MX33" s="650"/>
      <c r="MY33" s="650"/>
      <c r="MZ33" s="650"/>
      <c r="NA33" s="556"/>
      <c r="NC33" s="557"/>
      <c r="ND33" s="626" t="s">
        <v>1161</v>
      </c>
      <c r="NE33" s="104"/>
      <c r="NF33" s="104"/>
      <c r="NG33" s="104"/>
      <c r="NH33" s="104"/>
      <c r="NI33" s="104"/>
      <c r="NJ33" s="100"/>
      <c r="NK33" s="626" t="s">
        <v>1158</v>
      </c>
      <c r="NL33" s="104"/>
      <c r="NM33" s="104"/>
      <c r="NN33" s="100"/>
      <c r="NO33" s="577" t="s">
        <v>1136</v>
      </c>
      <c r="NP33" s="100"/>
      <c r="NQ33" s="100"/>
      <c r="NR33" s="626" t="s">
        <v>1159</v>
      </c>
      <c r="NS33" s="104"/>
      <c r="NT33" s="104"/>
      <c r="NU33" s="104"/>
      <c r="NV33" s="100"/>
      <c r="NW33" s="652"/>
      <c r="NX33" s="100"/>
      <c r="NY33" s="100"/>
      <c r="NZ33" s="626" t="s">
        <v>1160</v>
      </c>
      <c r="OA33" s="104"/>
      <c r="OB33" s="104"/>
      <c r="OC33" s="100"/>
      <c r="OD33" s="652"/>
      <c r="OE33" s="104"/>
      <c r="OF33" s="104"/>
      <c r="OG33" s="104"/>
      <c r="OH33" s="100"/>
      <c r="OI33" s="650"/>
      <c r="OJ33" s="650"/>
      <c r="OK33" s="650"/>
      <c r="OL33" s="556"/>
      <c r="ON33" s="557"/>
      <c r="OO33" s="626" t="s">
        <v>1161</v>
      </c>
      <c r="OP33" s="104"/>
      <c r="OQ33" s="104"/>
      <c r="OR33" s="104"/>
      <c r="OS33" s="104"/>
      <c r="OT33" s="104"/>
      <c r="OU33" s="100"/>
      <c r="OV33" s="626" t="s">
        <v>1158</v>
      </c>
      <c r="OW33" s="104"/>
      <c r="OX33" s="104"/>
      <c r="OY33" s="100"/>
      <c r="OZ33" s="652"/>
      <c r="PA33" s="100"/>
      <c r="PB33" s="100"/>
      <c r="PC33" s="626" t="s">
        <v>1159</v>
      </c>
      <c r="PD33" s="104"/>
      <c r="PE33" s="104"/>
      <c r="PF33" s="104"/>
      <c r="PG33" s="100"/>
      <c r="PH33" s="652"/>
      <c r="PI33" s="100"/>
      <c r="PJ33" s="100"/>
      <c r="PK33" s="626" t="s">
        <v>1160</v>
      </c>
      <c r="PL33" s="104"/>
      <c r="PM33" s="104"/>
      <c r="PN33" s="100"/>
      <c r="PO33" s="652"/>
      <c r="PP33" s="104"/>
      <c r="PQ33" s="104"/>
      <c r="PR33" s="104"/>
      <c r="PS33" s="100"/>
      <c r="PT33" s="650"/>
      <c r="PU33" s="650"/>
      <c r="PV33" s="650"/>
      <c r="PW33" s="556"/>
      <c r="PY33" s="557"/>
      <c r="PZ33" s="626" t="s">
        <v>1161</v>
      </c>
      <c r="QA33" s="104"/>
      <c r="QB33" s="104"/>
      <c r="QC33" s="104"/>
      <c r="QD33" s="104"/>
      <c r="QE33" s="104"/>
      <c r="QF33" s="100"/>
      <c r="QG33" s="626" t="s">
        <v>1158</v>
      </c>
      <c r="QH33" s="104"/>
      <c r="QI33" s="104"/>
      <c r="QJ33" s="100"/>
      <c r="QK33" s="652"/>
      <c r="QL33" s="100"/>
      <c r="QM33" s="100"/>
      <c r="QN33" s="626" t="s">
        <v>1159</v>
      </c>
      <c r="QO33" s="104"/>
      <c r="QP33" s="104"/>
      <c r="QQ33" s="104"/>
      <c r="QR33" s="100"/>
      <c r="QS33" s="652"/>
      <c r="QT33" s="100"/>
      <c r="QU33" s="100"/>
      <c r="QV33" s="626" t="s">
        <v>1160</v>
      </c>
      <c r="QW33" s="104"/>
      <c r="QX33" s="104"/>
      <c r="QY33" s="100"/>
      <c r="QZ33" s="652"/>
      <c r="RA33" s="104"/>
      <c r="RB33" s="104"/>
      <c r="RC33" s="104"/>
      <c r="RD33" s="100"/>
      <c r="RE33" s="650"/>
      <c r="RF33" s="650"/>
      <c r="RG33" s="650"/>
      <c r="RH33" s="654"/>
      <c r="RK33" s="633"/>
      <c r="RR33" s="633"/>
      <c r="RV33" s="650"/>
      <c r="RX33" s="468"/>
      <c r="RY33" s="633"/>
      <c r="SD33" s="650"/>
      <c r="SF33" s="468"/>
      <c r="SG33" s="633"/>
      <c r="SK33" s="650"/>
      <c r="SP33" s="650"/>
      <c r="SQ33" s="650"/>
      <c r="SR33" s="650"/>
      <c r="SS33" s="650"/>
      <c r="ST33" s="650"/>
      <c r="SU33" s="650"/>
      <c r="SV33" s="650"/>
      <c r="SW33" s="650"/>
      <c r="SX33" s="650"/>
      <c r="SY33" s="650"/>
      <c r="SZ33" s="650"/>
      <c r="TA33" s="650"/>
      <c r="TB33" s="650"/>
      <c r="TC33" s="650"/>
      <c r="TD33" s="650"/>
      <c r="TE33" s="650"/>
      <c r="TF33" s="650"/>
      <c r="TG33" s="650"/>
      <c r="TH33" s="650"/>
      <c r="TI33" s="650"/>
      <c r="TJ33" s="650"/>
      <c r="TK33" s="650"/>
      <c r="TL33" s="650"/>
      <c r="TM33" s="650"/>
      <c r="TN33" s="650"/>
      <c r="TO33" s="650"/>
      <c r="TP33" s="650"/>
      <c r="TQ33" s="650"/>
      <c r="TR33" s="650"/>
      <c r="TS33" s="650"/>
      <c r="TT33" s="650"/>
      <c r="TU33" s="650"/>
      <c r="TV33" s="650"/>
      <c r="TW33" s="650"/>
      <c r="TX33" s="650"/>
      <c r="TY33" s="650"/>
      <c r="TZ33" s="650"/>
      <c r="UA33" s="650"/>
      <c r="UB33" s="650"/>
      <c r="UC33" s="650"/>
      <c r="UD33" s="650"/>
      <c r="UE33" s="650"/>
      <c r="UF33" s="650"/>
      <c r="UG33" s="650"/>
      <c r="UH33" s="650"/>
      <c r="UI33" s="650"/>
      <c r="UJ33" s="650"/>
      <c r="UK33" s="650"/>
      <c r="UL33" s="650"/>
      <c r="UM33" s="650"/>
      <c r="UN33" s="650"/>
      <c r="UO33" s="650"/>
      <c r="UP33" s="650"/>
      <c r="UQ33" s="650"/>
      <c r="UR33" s="650"/>
      <c r="US33" s="650"/>
      <c r="UT33" s="650"/>
      <c r="UU33" s="650"/>
      <c r="UV33" s="650"/>
      <c r="UW33" s="650"/>
      <c r="UX33" s="650"/>
      <c r="UY33" s="650"/>
      <c r="UZ33" s="650"/>
      <c r="VA33" s="650"/>
      <c r="VB33" s="650"/>
      <c r="VC33" s="650"/>
      <c r="VD33" s="650"/>
      <c r="VE33" s="650"/>
      <c r="VF33" s="650"/>
      <c r="VG33" s="650"/>
      <c r="VH33" s="650"/>
      <c r="VI33" s="650"/>
      <c r="VJ33" s="650"/>
      <c r="VK33" s="650"/>
      <c r="VL33" s="650"/>
      <c r="VM33" s="650"/>
      <c r="VN33" s="650"/>
      <c r="VO33" s="650"/>
      <c r="VP33" s="650"/>
      <c r="VQ33" s="650"/>
      <c r="VR33" s="650"/>
      <c r="VS33" s="650"/>
      <c r="VT33" s="650"/>
      <c r="VU33" s="650"/>
      <c r="VV33" s="650"/>
      <c r="VW33" s="650"/>
      <c r="VX33" s="650"/>
      <c r="VY33" s="650"/>
      <c r="VZ33" s="650"/>
      <c r="WA33" s="650"/>
      <c r="WB33" s="650"/>
      <c r="WC33" s="650"/>
      <c r="WD33" s="650"/>
      <c r="WE33" s="650"/>
      <c r="WF33" s="650"/>
      <c r="WG33" s="650"/>
      <c r="WH33" s="650"/>
      <c r="WI33" s="650"/>
      <c r="WJ33" s="650"/>
      <c r="WK33" s="650"/>
      <c r="WL33" s="650"/>
      <c r="WM33" s="650"/>
      <c r="WN33" s="650"/>
      <c r="WO33" s="650"/>
      <c r="WP33" s="650"/>
      <c r="WQ33" s="650"/>
      <c r="WR33" s="650"/>
      <c r="WS33" s="650"/>
      <c r="WT33" s="650"/>
      <c r="WU33" s="650"/>
      <c r="WV33" s="650"/>
      <c r="WW33" s="650"/>
      <c r="WX33" s="650"/>
      <c r="WY33" s="650"/>
      <c r="WZ33" s="650"/>
      <c r="XA33" s="650"/>
      <c r="XB33" s="650"/>
      <c r="XC33" s="650"/>
      <c r="XD33" s="650"/>
      <c r="XE33" s="650"/>
      <c r="XF33" s="650"/>
      <c r="XG33" s="650"/>
      <c r="XH33" s="650"/>
      <c r="XI33" s="650"/>
      <c r="XJ33" s="650"/>
      <c r="XK33" s="650"/>
      <c r="XL33" s="650"/>
      <c r="XM33" s="650"/>
      <c r="XN33" s="650"/>
      <c r="XO33" s="650"/>
      <c r="XP33" s="650"/>
      <c r="XQ33" s="650"/>
      <c r="XR33" s="650"/>
      <c r="XS33" s="650"/>
      <c r="XT33" s="650"/>
      <c r="XU33" s="650"/>
      <c r="XV33" s="650"/>
      <c r="XW33" s="650"/>
    </row>
    <row r="34">
      <c r="A34" s="556"/>
      <c r="C34" s="557"/>
      <c r="D34" s="648" t="s">
        <v>1162</v>
      </c>
      <c r="E34" s="2"/>
      <c r="F34" s="2"/>
      <c r="G34" s="2"/>
      <c r="H34" s="2"/>
      <c r="I34" s="2"/>
      <c r="J34" s="3"/>
      <c r="K34" s="117"/>
      <c r="L34" s="3"/>
      <c r="M34" s="655"/>
      <c r="N34" s="2"/>
      <c r="O34" s="2"/>
      <c r="P34" s="2"/>
      <c r="Q34" s="2"/>
      <c r="R34" s="2"/>
      <c r="S34" s="2"/>
      <c r="T34" s="2"/>
      <c r="U34" s="2"/>
      <c r="V34" s="2"/>
      <c r="W34" s="2"/>
      <c r="X34" s="2"/>
      <c r="Y34" s="2"/>
      <c r="Z34" s="2"/>
      <c r="AA34" s="2"/>
      <c r="AB34" s="2"/>
      <c r="AC34" s="2"/>
      <c r="AD34" s="2"/>
      <c r="AE34" s="2"/>
      <c r="AF34" s="2"/>
      <c r="AG34" s="2"/>
      <c r="AH34" s="3"/>
      <c r="AI34" s="650"/>
      <c r="AJ34" s="556"/>
      <c r="AL34" s="557"/>
      <c r="AM34" s="648" t="s">
        <v>1162</v>
      </c>
      <c r="AN34" s="2"/>
      <c r="AO34" s="2"/>
      <c r="AP34" s="2"/>
      <c r="AQ34" s="2"/>
      <c r="AR34" s="2"/>
      <c r="AS34" s="3"/>
      <c r="AT34" s="117"/>
      <c r="AU34" s="3"/>
      <c r="AV34" s="655"/>
      <c r="AW34" s="2"/>
      <c r="AX34" s="2"/>
      <c r="AY34" s="2"/>
      <c r="AZ34" s="2"/>
      <c r="BA34" s="2"/>
      <c r="BB34" s="2"/>
      <c r="BC34" s="2"/>
      <c r="BD34" s="2"/>
      <c r="BE34" s="2"/>
      <c r="BF34" s="2"/>
      <c r="BG34" s="2"/>
      <c r="BH34" s="2"/>
      <c r="BI34" s="2"/>
      <c r="BJ34" s="2"/>
      <c r="BK34" s="2"/>
      <c r="BL34" s="2"/>
      <c r="BM34" s="2"/>
      <c r="BN34" s="2"/>
      <c r="BO34" s="2"/>
      <c r="BP34" s="2"/>
      <c r="BQ34" s="3"/>
      <c r="BR34" s="650"/>
      <c r="BS34" s="556"/>
      <c r="BU34" s="557"/>
      <c r="BV34" s="648" t="s">
        <v>1162</v>
      </c>
      <c r="BW34" s="2"/>
      <c r="BX34" s="2"/>
      <c r="BY34" s="2"/>
      <c r="BZ34" s="2"/>
      <c r="CA34" s="2"/>
      <c r="CB34" s="3"/>
      <c r="CC34" s="117"/>
      <c r="CD34" s="3"/>
      <c r="CE34" s="655"/>
      <c r="CF34" s="2"/>
      <c r="CG34" s="2"/>
      <c r="CH34" s="2"/>
      <c r="CI34" s="2"/>
      <c r="CJ34" s="2"/>
      <c r="CK34" s="2"/>
      <c r="CL34" s="2"/>
      <c r="CM34" s="2"/>
      <c r="CN34" s="2"/>
      <c r="CO34" s="2"/>
      <c r="CP34" s="2"/>
      <c r="CQ34" s="2"/>
      <c r="CR34" s="2"/>
      <c r="CS34" s="2"/>
      <c r="CT34" s="2"/>
      <c r="CU34" s="2"/>
      <c r="CV34" s="2"/>
      <c r="CW34" s="2"/>
      <c r="CX34" s="2"/>
      <c r="CY34" s="2"/>
      <c r="CZ34" s="3"/>
      <c r="DA34" s="650"/>
      <c r="DB34" s="556"/>
      <c r="DD34" s="557"/>
      <c r="DE34" s="648" t="s">
        <v>1162</v>
      </c>
      <c r="DF34" s="2"/>
      <c r="DG34" s="2"/>
      <c r="DH34" s="2"/>
      <c r="DI34" s="2"/>
      <c r="DJ34" s="2"/>
      <c r="DK34" s="3"/>
      <c r="DL34" s="117"/>
      <c r="DM34" s="3"/>
      <c r="DN34" s="655"/>
      <c r="DO34" s="2"/>
      <c r="DP34" s="2"/>
      <c r="DQ34" s="2"/>
      <c r="DR34" s="2"/>
      <c r="DS34" s="2"/>
      <c r="DT34" s="2"/>
      <c r="DU34" s="2"/>
      <c r="DV34" s="2"/>
      <c r="DW34" s="2"/>
      <c r="DX34" s="2"/>
      <c r="DY34" s="2"/>
      <c r="DZ34" s="2"/>
      <c r="EA34" s="2"/>
      <c r="EB34" s="2"/>
      <c r="EC34" s="2"/>
      <c r="ED34" s="2"/>
      <c r="EE34" s="2"/>
      <c r="EF34" s="2"/>
      <c r="EG34" s="2"/>
      <c r="EH34" s="2"/>
      <c r="EI34" s="3"/>
      <c r="EJ34" s="650"/>
      <c r="EK34" s="650"/>
      <c r="EL34" s="650"/>
      <c r="EM34" s="556"/>
      <c r="EO34" s="557"/>
      <c r="EP34" s="648" t="s">
        <v>1162</v>
      </c>
      <c r="EQ34" s="2"/>
      <c r="ER34" s="2"/>
      <c r="ES34" s="2"/>
      <c r="ET34" s="2"/>
      <c r="EU34" s="2"/>
      <c r="EV34" s="3"/>
      <c r="EW34" s="117"/>
      <c r="EX34" s="3"/>
      <c r="EY34" s="655"/>
      <c r="EZ34" s="2"/>
      <c r="FA34" s="2"/>
      <c r="FB34" s="2"/>
      <c r="FC34" s="2"/>
      <c r="FD34" s="2"/>
      <c r="FE34" s="2"/>
      <c r="FF34" s="2"/>
      <c r="FG34" s="2"/>
      <c r="FH34" s="2"/>
      <c r="FI34" s="2"/>
      <c r="FJ34" s="2"/>
      <c r="FK34" s="2"/>
      <c r="FL34" s="2"/>
      <c r="FM34" s="2"/>
      <c r="FN34" s="2"/>
      <c r="FO34" s="2"/>
      <c r="FP34" s="2"/>
      <c r="FQ34" s="2"/>
      <c r="FR34" s="2"/>
      <c r="FS34" s="2"/>
      <c r="FT34" s="3"/>
      <c r="FU34" s="650"/>
      <c r="FV34" s="650"/>
      <c r="FW34" s="650"/>
      <c r="FX34" s="556"/>
      <c r="FZ34" s="557"/>
      <c r="GA34" s="626" t="s">
        <v>1162</v>
      </c>
      <c r="GB34" s="104"/>
      <c r="GC34" s="104"/>
      <c r="GD34" s="104"/>
      <c r="GE34" s="104"/>
      <c r="GF34" s="104"/>
      <c r="GG34" s="100"/>
      <c r="GH34" s="652"/>
      <c r="GI34" s="100"/>
      <c r="GJ34" s="652"/>
      <c r="GK34" s="652"/>
      <c r="GL34" s="656"/>
      <c r="GM34" s="3"/>
      <c r="GN34" s="652"/>
      <c r="GO34" s="652"/>
      <c r="GP34" s="652"/>
      <c r="GQ34" s="652"/>
      <c r="GR34" s="652"/>
      <c r="GS34" s="652"/>
      <c r="GT34" s="657" t="s">
        <v>1136</v>
      </c>
      <c r="GU34" s="3"/>
      <c r="GV34" s="652"/>
      <c r="GW34" s="652"/>
      <c r="GX34" s="652"/>
      <c r="GY34" s="652"/>
      <c r="GZ34" s="652"/>
      <c r="HA34" s="652"/>
      <c r="HB34" s="652"/>
      <c r="HC34" s="652"/>
      <c r="HD34" s="652"/>
      <c r="HE34" s="658"/>
      <c r="HF34" s="650"/>
      <c r="HG34" s="650"/>
      <c r="HH34" s="650"/>
      <c r="HI34" s="556"/>
      <c r="HK34" s="557"/>
      <c r="HL34" s="626" t="s">
        <v>1162</v>
      </c>
      <c r="HM34" s="104"/>
      <c r="HN34" s="104"/>
      <c r="HO34" s="104"/>
      <c r="HP34" s="104"/>
      <c r="HQ34" s="104"/>
      <c r="HR34" s="100"/>
      <c r="HS34" s="652"/>
      <c r="HT34" s="100"/>
      <c r="HU34" s="652"/>
      <c r="HV34" s="104"/>
      <c r="HW34" s="104"/>
      <c r="HX34" s="104"/>
      <c r="HY34" s="104"/>
      <c r="HZ34" s="104"/>
      <c r="IA34" s="104"/>
      <c r="IB34" s="104"/>
      <c r="IC34" s="104"/>
      <c r="ID34" s="104"/>
      <c r="IE34" s="104"/>
      <c r="IF34" s="104"/>
      <c r="IG34" s="104"/>
      <c r="IH34" s="104"/>
      <c r="II34" s="104"/>
      <c r="IJ34" s="104"/>
      <c r="IK34" s="104"/>
      <c r="IL34" s="104"/>
      <c r="IM34" s="104"/>
      <c r="IN34" s="104"/>
      <c r="IO34" s="104"/>
      <c r="IP34" s="100"/>
      <c r="IQ34" s="650"/>
      <c r="IR34" s="650"/>
      <c r="IS34" s="650"/>
      <c r="IT34" s="556"/>
      <c r="IV34" s="557"/>
      <c r="IW34" s="626" t="s">
        <v>1162</v>
      </c>
      <c r="IX34" s="104"/>
      <c r="IY34" s="104"/>
      <c r="IZ34" s="104"/>
      <c r="JA34" s="104"/>
      <c r="JB34" s="104"/>
      <c r="JC34" s="100"/>
      <c r="JD34" s="652"/>
      <c r="JE34" s="100"/>
      <c r="JF34" s="652"/>
      <c r="JG34" s="104"/>
      <c r="JH34" s="104"/>
      <c r="JI34" s="104"/>
      <c r="JJ34" s="104"/>
      <c r="JK34" s="104"/>
      <c r="JL34" s="104"/>
      <c r="JM34" s="104"/>
      <c r="JN34" s="104"/>
      <c r="JO34" s="104"/>
      <c r="JP34" s="104"/>
      <c r="JQ34" s="104"/>
      <c r="JR34" s="104"/>
      <c r="JS34" s="104"/>
      <c r="JT34" s="104"/>
      <c r="JU34" s="104"/>
      <c r="JV34" s="104"/>
      <c r="JW34" s="104"/>
      <c r="JX34" s="104"/>
      <c r="JY34" s="104"/>
      <c r="JZ34" s="104"/>
      <c r="KA34" s="100"/>
      <c r="KB34" s="650"/>
      <c r="KC34" s="650"/>
      <c r="KD34" s="650"/>
      <c r="KE34" s="556"/>
      <c r="KG34" s="557"/>
      <c r="KH34" s="626" t="s">
        <v>1162</v>
      </c>
      <c r="KI34" s="104"/>
      <c r="KJ34" s="104"/>
      <c r="KK34" s="104"/>
      <c r="KL34" s="104"/>
      <c r="KM34" s="104"/>
      <c r="KN34" s="100"/>
      <c r="KO34" s="652"/>
      <c r="KP34" s="100"/>
      <c r="KQ34" s="652"/>
      <c r="KR34" s="104"/>
      <c r="KS34" s="104"/>
      <c r="KT34" s="104"/>
      <c r="KU34" s="104"/>
      <c r="KV34" s="104"/>
      <c r="KW34" s="104"/>
      <c r="KX34" s="104"/>
      <c r="KY34" s="104"/>
      <c r="KZ34" s="104"/>
      <c r="LA34" s="104"/>
      <c r="LB34" s="104"/>
      <c r="LC34" s="104"/>
      <c r="LD34" s="104"/>
      <c r="LE34" s="104"/>
      <c r="LF34" s="104"/>
      <c r="LG34" s="104"/>
      <c r="LH34" s="104"/>
      <c r="LI34" s="104"/>
      <c r="LJ34" s="104"/>
      <c r="LK34" s="104"/>
      <c r="LL34" s="100"/>
      <c r="LM34" s="650"/>
      <c r="LN34" s="650"/>
      <c r="LO34" s="650"/>
      <c r="LP34" s="556"/>
      <c r="LR34" s="557"/>
      <c r="LS34" s="626" t="s">
        <v>1162</v>
      </c>
      <c r="LT34" s="104"/>
      <c r="LU34" s="104"/>
      <c r="LV34" s="104"/>
      <c r="LW34" s="104"/>
      <c r="LX34" s="104"/>
      <c r="LY34" s="100"/>
      <c r="LZ34" s="652"/>
      <c r="MA34" s="100"/>
      <c r="MB34" s="652"/>
      <c r="MC34" s="104"/>
      <c r="MD34" s="104"/>
      <c r="ME34" s="104"/>
      <c r="MF34" s="104"/>
      <c r="MG34" s="104"/>
      <c r="MH34" s="104"/>
      <c r="MI34" s="104"/>
      <c r="MJ34" s="104"/>
      <c r="MK34" s="104"/>
      <c r="ML34" s="104"/>
      <c r="MM34" s="104"/>
      <c r="MN34" s="104"/>
      <c r="MO34" s="104"/>
      <c r="MP34" s="104"/>
      <c r="MQ34" s="104"/>
      <c r="MR34" s="104"/>
      <c r="MS34" s="104"/>
      <c r="MT34" s="104"/>
      <c r="MU34" s="104"/>
      <c r="MV34" s="104"/>
      <c r="MW34" s="100"/>
      <c r="MX34" s="650"/>
      <c r="MY34" s="650"/>
      <c r="MZ34" s="650"/>
      <c r="NA34" s="556"/>
      <c r="NC34" s="557"/>
      <c r="ND34" s="626" t="s">
        <v>1162</v>
      </c>
      <c r="NE34" s="104"/>
      <c r="NF34" s="104"/>
      <c r="NG34" s="104"/>
      <c r="NH34" s="104"/>
      <c r="NI34" s="104"/>
      <c r="NJ34" s="100"/>
      <c r="NK34" s="652"/>
      <c r="NL34" s="100"/>
      <c r="NM34" s="652"/>
      <c r="NN34" s="104"/>
      <c r="NO34" s="104"/>
      <c r="NP34" s="104"/>
      <c r="NQ34" s="104"/>
      <c r="NR34" s="104"/>
      <c r="NS34" s="104"/>
      <c r="NT34" s="104"/>
      <c r="NU34" s="104"/>
      <c r="NV34" s="104"/>
      <c r="NW34" s="104"/>
      <c r="NX34" s="104"/>
      <c r="NY34" s="104"/>
      <c r="NZ34" s="104"/>
      <c r="OA34" s="104"/>
      <c r="OB34" s="104"/>
      <c r="OC34" s="104"/>
      <c r="OD34" s="104"/>
      <c r="OE34" s="104"/>
      <c r="OF34" s="104"/>
      <c r="OG34" s="104"/>
      <c r="OH34" s="100"/>
      <c r="OI34" s="650"/>
      <c r="OJ34" s="650"/>
      <c r="OK34" s="650"/>
      <c r="OL34" s="556"/>
      <c r="ON34" s="557"/>
      <c r="OO34" s="626" t="s">
        <v>1162</v>
      </c>
      <c r="OP34" s="104"/>
      <c r="OQ34" s="104"/>
      <c r="OR34" s="104"/>
      <c r="OS34" s="104"/>
      <c r="OT34" s="104"/>
      <c r="OU34" s="100"/>
      <c r="OV34" s="577" t="s">
        <v>1136</v>
      </c>
      <c r="OW34" s="100"/>
      <c r="OX34" s="652"/>
      <c r="OY34" s="104"/>
      <c r="OZ34" s="104"/>
      <c r="PA34" s="104"/>
      <c r="PB34" s="104"/>
      <c r="PC34" s="104"/>
      <c r="PD34" s="104"/>
      <c r="PE34" s="104"/>
      <c r="PF34" s="104"/>
      <c r="PG34" s="104"/>
      <c r="PH34" s="104"/>
      <c r="PI34" s="104"/>
      <c r="PJ34" s="104"/>
      <c r="PK34" s="104"/>
      <c r="PL34" s="104"/>
      <c r="PM34" s="104"/>
      <c r="PN34" s="104"/>
      <c r="PO34" s="104"/>
      <c r="PP34" s="104"/>
      <c r="PQ34" s="104"/>
      <c r="PR34" s="104"/>
      <c r="PS34" s="100"/>
      <c r="PT34" s="650"/>
      <c r="PU34" s="650"/>
      <c r="PV34" s="650"/>
      <c r="PW34" s="556"/>
      <c r="PY34" s="557"/>
      <c r="PZ34" s="626" t="s">
        <v>1162</v>
      </c>
      <c r="QA34" s="104"/>
      <c r="QB34" s="104"/>
      <c r="QC34" s="104"/>
      <c r="QD34" s="104"/>
      <c r="QE34" s="104"/>
      <c r="QF34" s="100"/>
      <c r="QG34" s="577" t="s">
        <v>1136</v>
      </c>
      <c r="QH34" s="100"/>
      <c r="QI34" s="652"/>
      <c r="QJ34" s="104"/>
      <c r="QK34" s="104"/>
      <c r="QL34" s="104"/>
      <c r="QM34" s="104"/>
      <c r="QN34" s="104"/>
      <c r="QO34" s="104"/>
      <c r="QP34" s="104"/>
      <c r="QQ34" s="104"/>
      <c r="QR34" s="104"/>
      <c r="QS34" s="104"/>
      <c r="QT34" s="104"/>
      <c r="QU34" s="104"/>
      <c r="QV34" s="104"/>
      <c r="QW34" s="104"/>
      <c r="QX34" s="104"/>
      <c r="QY34" s="104"/>
      <c r="QZ34" s="104"/>
      <c r="RA34" s="104"/>
      <c r="RB34" s="104"/>
      <c r="RC34" s="104"/>
      <c r="RD34" s="100"/>
      <c r="RE34" s="650"/>
      <c r="RF34" s="650"/>
      <c r="RG34" s="650"/>
      <c r="RK34" s="633"/>
      <c r="RR34" s="633"/>
      <c r="RV34" s="650"/>
      <c r="RY34" s="633"/>
      <c r="SD34" s="650"/>
      <c r="SG34" s="633"/>
      <c r="SK34" s="650"/>
      <c r="SP34" s="650"/>
      <c r="SQ34" s="650"/>
      <c r="SR34" s="650"/>
      <c r="SS34" s="650"/>
      <c r="ST34" s="650"/>
      <c r="SU34" s="650"/>
      <c r="SV34" s="650"/>
      <c r="SW34" s="650"/>
      <c r="SX34" s="650"/>
      <c r="SY34" s="650"/>
      <c r="SZ34" s="650"/>
      <c r="TA34" s="650"/>
      <c r="TB34" s="650"/>
      <c r="TC34" s="650"/>
      <c r="TD34" s="650"/>
      <c r="TE34" s="650"/>
      <c r="TF34" s="650"/>
      <c r="TG34" s="650"/>
      <c r="TH34" s="650"/>
      <c r="TI34" s="650"/>
      <c r="TJ34" s="650"/>
      <c r="TK34" s="650"/>
      <c r="TL34" s="650"/>
      <c r="TM34" s="650"/>
      <c r="TN34" s="650"/>
      <c r="TO34" s="650"/>
      <c r="TP34" s="650"/>
      <c r="TQ34" s="650"/>
      <c r="TR34" s="650"/>
      <c r="TS34" s="650"/>
      <c r="TT34" s="650"/>
      <c r="TU34" s="650"/>
      <c r="TV34" s="650"/>
      <c r="TW34" s="650"/>
      <c r="TX34" s="650"/>
      <c r="TY34" s="650"/>
      <c r="TZ34" s="650"/>
      <c r="UA34" s="650"/>
      <c r="UB34" s="650"/>
      <c r="UC34" s="650"/>
      <c r="UD34" s="650"/>
      <c r="UE34" s="650"/>
      <c r="UF34" s="650"/>
      <c r="UG34" s="650"/>
      <c r="UH34" s="650"/>
      <c r="UI34" s="650"/>
      <c r="UJ34" s="650"/>
      <c r="UK34" s="650"/>
      <c r="UL34" s="650"/>
      <c r="UM34" s="650"/>
      <c r="UN34" s="650"/>
      <c r="UO34" s="650"/>
      <c r="UP34" s="650"/>
      <c r="UQ34" s="650"/>
      <c r="UR34" s="650"/>
      <c r="US34" s="650"/>
      <c r="UT34" s="650"/>
      <c r="UU34" s="650"/>
      <c r="UV34" s="650"/>
      <c r="UW34" s="650"/>
      <c r="UX34" s="650"/>
      <c r="UY34" s="650"/>
      <c r="UZ34" s="650"/>
      <c r="VA34" s="650"/>
      <c r="VB34" s="650"/>
      <c r="VC34" s="650"/>
      <c r="VD34" s="650"/>
      <c r="VE34" s="650"/>
      <c r="VF34" s="650"/>
      <c r="VG34" s="650"/>
      <c r="VH34" s="650"/>
      <c r="VI34" s="650"/>
      <c r="VJ34" s="650"/>
      <c r="VK34" s="650"/>
      <c r="VL34" s="650"/>
      <c r="VM34" s="650"/>
      <c r="VN34" s="650"/>
      <c r="VO34" s="650"/>
      <c r="VP34" s="650"/>
      <c r="VQ34" s="650"/>
      <c r="VR34" s="650"/>
      <c r="VS34" s="650"/>
      <c r="VT34" s="650"/>
      <c r="VU34" s="650"/>
      <c r="VV34" s="650"/>
      <c r="VW34" s="650"/>
      <c r="VX34" s="650"/>
      <c r="VY34" s="650"/>
      <c r="VZ34" s="650"/>
      <c r="WA34" s="650"/>
      <c r="WB34" s="650"/>
      <c r="WC34" s="650"/>
      <c r="WD34" s="650"/>
      <c r="WE34" s="650"/>
      <c r="WF34" s="650"/>
      <c r="WG34" s="650"/>
      <c r="WH34" s="650"/>
      <c r="WI34" s="650"/>
      <c r="WJ34" s="650"/>
      <c r="WK34" s="650"/>
      <c r="WL34" s="650"/>
      <c r="WM34" s="650"/>
      <c r="WN34" s="650"/>
      <c r="WO34" s="650"/>
      <c r="WP34" s="650"/>
      <c r="WQ34" s="650"/>
      <c r="WR34" s="650"/>
      <c r="WS34" s="650"/>
      <c r="WT34" s="650"/>
      <c r="WU34" s="650"/>
      <c r="WV34" s="650"/>
      <c r="WW34" s="650"/>
      <c r="WX34" s="650"/>
      <c r="WY34" s="650"/>
      <c r="WZ34" s="650"/>
      <c r="XA34" s="650"/>
      <c r="XB34" s="650"/>
      <c r="XC34" s="650"/>
      <c r="XD34" s="650"/>
      <c r="XE34" s="650"/>
      <c r="XF34" s="650"/>
      <c r="XG34" s="650"/>
      <c r="XH34" s="650"/>
      <c r="XI34" s="650"/>
      <c r="XJ34" s="650"/>
      <c r="XK34" s="650"/>
      <c r="XL34" s="650"/>
      <c r="XM34" s="650"/>
      <c r="XN34" s="650"/>
      <c r="XO34" s="650"/>
      <c r="XP34" s="650"/>
      <c r="XQ34" s="650"/>
      <c r="XR34" s="650"/>
      <c r="XS34" s="650"/>
      <c r="XT34" s="650"/>
      <c r="XU34" s="650"/>
      <c r="XV34" s="650"/>
      <c r="XW34" s="650"/>
    </row>
    <row r="35">
      <c r="A35" s="556"/>
      <c r="C35" s="557"/>
      <c r="D35" s="600" t="s">
        <v>1163</v>
      </c>
      <c r="E35" s="2"/>
      <c r="F35" s="2"/>
      <c r="G35" s="2"/>
      <c r="H35" s="2"/>
      <c r="I35" s="2"/>
      <c r="J35" s="3"/>
      <c r="K35" s="601">
        <v>90.0</v>
      </c>
      <c r="L35" s="2"/>
      <c r="M35" s="3"/>
      <c r="N35" s="659" t="s">
        <v>1164</v>
      </c>
      <c r="O35" s="660"/>
      <c r="P35" s="553"/>
      <c r="Q35" s="554"/>
      <c r="R35" s="601">
        <v>60.0</v>
      </c>
      <c r="S35" s="2"/>
      <c r="T35" s="3"/>
      <c r="U35" s="661" t="s">
        <v>1164</v>
      </c>
      <c r="V35" s="660"/>
      <c r="W35" s="553"/>
      <c r="X35" s="553"/>
      <c r="Y35" s="553"/>
      <c r="Z35" s="553"/>
      <c r="AA35" s="553"/>
      <c r="AB35" s="553"/>
      <c r="AC35" s="554"/>
      <c r="AD35" s="649"/>
      <c r="AE35" s="2"/>
      <c r="AF35" s="3"/>
      <c r="AG35" s="661" t="s">
        <v>1164</v>
      </c>
      <c r="AH35" s="616"/>
      <c r="AI35" s="650"/>
      <c r="AJ35" s="556"/>
      <c r="AL35" s="557"/>
      <c r="AM35" s="600" t="s">
        <v>1163</v>
      </c>
      <c r="AN35" s="2"/>
      <c r="AO35" s="2"/>
      <c r="AP35" s="2"/>
      <c r="AQ35" s="2"/>
      <c r="AR35" s="2"/>
      <c r="AS35" s="3"/>
      <c r="AT35" s="601">
        <v>80.0</v>
      </c>
      <c r="AU35" s="2"/>
      <c r="AV35" s="3"/>
      <c r="AW35" s="659" t="s">
        <v>1164</v>
      </c>
      <c r="AX35" s="660"/>
      <c r="AY35" s="553"/>
      <c r="AZ35" s="554"/>
      <c r="BA35" s="601">
        <v>50.0</v>
      </c>
      <c r="BB35" s="2"/>
      <c r="BC35" s="3"/>
      <c r="BD35" s="661" t="s">
        <v>1164</v>
      </c>
      <c r="BE35" s="660"/>
      <c r="BF35" s="553"/>
      <c r="BG35" s="553"/>
      <c r="BH35" s="553"/>
      <c r="BI35" s="553"/>
      <c r="BJ35" s="553"/>
      <c r="BK35" s="553"/>
      <c r="BL35" s="554"/>
      <c r="BM35" s="649"/>
      <c r="BN35" s="2"/>
      <c r="BO35" s="3"/>
      <c r="BP35" s="661" t="s">
        <v>1164</v>
      </c>
      <c r="BQ35" s="616"/>
      <c r="BR35" s="650"/>
      <c r="BS35" s="556"/>
      <c r="BU35" s="557"/>
      <c r="BV35" s="600" t="s">
        <v>1163</v>
      </c>
      <c r="BW35" s="2"/>
      <c r="BX35" s="2"/>
      <c r="BY35" s="2"/>
      <c r="BZ35" s="2"/>
      <c r="CA35" s="2"/>
      <c r="CB35" s="3"/>
      <c r="CC35" s="601">
        <v>90.0</v>
      </c>
      <c r="CD35" s="2"/>
      <c r="CE35" s="3"/>
      <c r="CF35" s="659" t="s">
        <v>1164</v>
      </c>
      <c r="CG35" s="660"/>
      <c r="CH35" s="553"/>
      <c r="CI35" s="554"/>
      <c r="CJ35" s="601">
        <v>60.0</v>
      </c>
      <c r="CK35" s="2"/>
      <c r="CL35" s="3"/>
      <c r="CM35" s="661" t="s">
        <v>1164</v>
      </c>
      <c r="CN35" s="660"/>
      <c r="CO35" s="553"/>
      <c r="CP35" s="553"/>
      <c r="CQ35" s="553"/>
      <c r="CR35" s="553"/>
      <c r="CS35" s="553"/>
      <c r="CT35" s="553"/>
      <c r="CU35" s="554"/>
      <c r="CV35" s="649"/>
      <c r="CW35" s="2"/>
      <c r="CX35" s="3"/>
      <c r="CY35" s="661" t="s">
        <v>1164</v>
      </c>
      <c r="CZ35" s="616"/>
      <c r="DA35" s="650"/>
      <c r="DB35" s="556"/>
      <c r="DD35" s="557"/>
      <c r="DE35" s="600" t="s">
        <v>1163</v>
      </c>
      <c r="DF35" s="2"/>
      <c r="DG35" s="2"/>
      <c r="DH35" s="2"/>
      <c r="DI35" s="2"/>
      <c r="DJ35" s="2"/>
      <c r="DK35" s="3"/>
      <c r="DL35" s="601">
        <v>80.0</v>
      </c>
      <c r="DM35" s="2"/>
      <c r="DN35" s="3"/>
      <c r="DO35" s="659" t="s">
        <v>1164</v>
      </c>
      <c r="DP35" s="660"/>
      <c r="DQ35" s="553"/>
      <c r="DR35" s="554"/>
      <c r="DS35" s="601">
        <v>50.0</v>
      </c>
      <c r="DT35" s="2"/>
      <c r="DU35" s="3"/>
      <c r="DV35" s="661" t="s">
        <v>1164</v>
      </c>
      <c r="DW35" s="660"/>
      <c r="DX35" s="553"/>
      <c r="DY35" s="553"/>
      <c r="DZ35" s="553"/>
      <c r="EA35" s="553"/>
      <c r="EB35" s="553"/>
      <c r="EC35" s="553"/>
      <c r="ED35" s="554"/>
      <c r="EE35" s="649"/>
      <c r="EF35" s="2"/>
      <c r="EG35" s="3"/>
      <c r="EH35" s="661" t="s">
        <v>1164</v>
      </c>
      <c r="EI35" s="616"/>
      <c r="EJ35" s="650"/>
      <c r="EK35" s="650"/>
      <c r="EL35" s="650"/>
      <c r="EM35" s="556"/>
      <c r="EO35" s="557"/>
      <c r="EP35" s="600" t="s">
        <v>1163</v>
      </c>
      <c r="EQ35" s="2"/>
      <c r="ER35" s="2"/>
      <c r="ES35" s="2"/>
      <c r="ET35" s="2"/>
      <c r="EU35" s="2"/>
      <c r="EV35" s="3"/>
      <c r="EW35" s="601">
        <v>80.0</v>
      </c>
      <c r="EX35" s="2"/>
      <c r="EY35" s="3"/>
      <c r="EZ35" s="659" t="s">
        <v>1164</v>
      </c>
      <c r="FA35" s="660"/>
      <c r="FB35" s="553"/>
      <c r="FC35" s="554"/>
      <c r="FD35" s="601">
        <v>50.0</v>
      </c>
      <c r="FE35" s="2"/>
      <c r="FF35" s="3"/>
      <c r="FG35" s="661" t="s">
        <v>1164</v>
      </c>
      <c r="FH35" s="660"/>
      <c r="FI35" s="553"/>
      <c r="FJ35" s="553"/>
      <c r="FK35" s="553"/>
      <c r="FL35" s="553"/>
      <c r="FM35" s="553"/>
      <c r="FN35" s="553"/>
      <c r="FO35" s="554"/>
      <c r="FP35" s="649"/>
      <c r="FQ35" s="2"/>
      <c r="FR35" s="3"/>
      <c r="FS35" s="661" t="s">
        <v>1164</v>
      </c>
      <c r="FT35" s="616"/>
      <c r="FU35" s="650"/>
      <c r="FV35" s="650"/>
      <c r="FW35" s="650"/>
      <c r="FX35" s="556"/>
      <c r="FZ35" s="557"/>
      <c r="GA35" s="627" t="s">
        <v>1163</v>
      </c>
      <c r="GB35" s="104"/>
      <c r="GC35" s="104"/>
      <c r="GD35" s="104"/>
      <c r="GE35" s="104"/>
      <c r="GF35" s="104"/>
      <c r="GG35" s="100"/>
      <c r="GH35" s="577">
        <v>60.0</v>
      </c>
      <c r="GI35" s="104"/>
      <c r="GJ35" s="100"/>
      <c r="GK35" s="662" t="s">
        <v>1164</v>
      </c>
      <c r="GL35" s="650"/>
      <c r="GO35" s="652"/>
      <c r="GP35" s="104"/>
      <c r="GQ35" s="100"/>
      <c r="GR35" s="663" t="s">
        <v>1164</v>
      </c>
      <c r="GS35" s="650"/>
      <c r="HA35" s="652"/>
      <c r="HB35" s="104"/>
      <c r="HC35" s="100"/>
      <c r="HD35" s="663" t="s">
        <v>1164</v>
      </c>
      <c r="HE35" s="653"/>
      <c r="HF35" s="650"/>
      <c r="HG35" s="650"/>
      <c r="HH35" s="650"/>
      <c r="HI35" s="556"/>
      <c r="HK35" s="557"/>
      <c r="HL35" s="627" t="s">
        <v>1163</v>
      </c>
      <c r="HM35" s="104"/>
      <c r="HN35" s="104"/>
      <c r="HO35" s="104"/>
      <c r="HP35" s="104"/>
      <c r="HQ35" s="104"/>
      <c r="HR35" s="100"/>
      <c r="HS35" s="577">
        <v>50.0</v>
      </c>
      <c r="HT35" s="104"/>
      <c r="HU35" s="100"/>
      <c r="HV35" s="662" t="s">
        <v>1164</v>
      </c>
      <c r="HW35" s="650"/>
      <c r="HZ35" s="652"/>
      <c r="IA35" s="104"/>
      <c r="IB35" s="100"/>
      <c r="IC35" s="663" t="s">
        <v>1164</v>
      </c>
      <c r="ID35" s="650"/>
      <c r="IL35" s="652"/>
      <c r="IM35" s="104"/>
      <c r="IN35" s="100"/>
      <c r="IO35" s="663" t="s">
        <v>1164</v>
      </c>
      <c r="IP35" s="653"/>
      <c r="IQ35" s="650"/>
      <c r="IR35" s="650"/>
      <c r="IS35" s="650"/>
      <c r="IT35" s="556"/>
      <c r="IV35" s="557"/>
      <c r="IW35" s="627" t="s">
        <v>1163</v>
      </c>
      <c r="IX35" s="104"/>
      <c r="IY35" s="104"/>
      <c r="IZ35" s="104"/>
      <c r="JA35" s="104"/>
      <c r="JB35" s="104"/>
      <c r="JC35" s="100"/>
      <c r="JD35" s="577">
        <v>90.0</v>
      </c>
      <c r="JE35" s="104"/>
      <c r="JF35" s="100"/>
      <c r="JG35" s="662" t="s">
        <v>1164</v>
      </c>
      <c r="JH35" s="650"/>
      <c r="JK35" s="577">
        <v>70.0</v>
      </c>
      <c r="JL35" s="104"/>
      <c r="JM35" s="100"/>
      <c r="JN35" s="663" t="s">
        <v>1164</v>
      </c>
      <c r="JO35" s="650"/>
      <c r="JW35" s="652"/>
      <c r="JX35" s="104"/>
      <c r="JY35" s="100"/>
      <c r="JZ35" s="663" t="s">
        <v>1164</v>
      </c>
      <c r="KA35" s="653"/>
      <c r="KB35" s="650"/>
      <c r="KC35" s="650"/>
      <c r="KD35" s="650"/>
      <c r="KE35" s="556"/>
      <c r="KG35" s="557"/>
      <c r="KH35" s="627" t="s">
        <v>1163</v>
      </c>
      <c r="KI35" s="104"/>
      <c r="KJ35" s="104"/>
      <c r="KK35" s="104"/>
      <c r="KL35" s="104"/>
      <c r="KM35" s="104"/>
      <c r="KN35" s="100"/>
      <c r="KO35" s="664">
        <v>0.7</v>
      </c>
      <c r="KP35" s="104"/>
      <c r="KQ35" s="100"/>
      <c r="KR35" s="662" t="s">
        <v>1164</v>
      </c>
      <c r="KS35" s="650"/>
      <c r="KV35" s="652"/>
      <c r="KW35" s="104"/>
      <c r="KX35" s="100"/>
      <c r="KY35" s="663" t="s">
        <v>1164</v>
      </c>
      <c r="KZ35" s="650"/>
      <c r="LH35" s="652"/>
      <c r="LI35" s="104"/>
      <c r="LJ35" s="100"/>
      <c r="LK35" s="663" t="s">
        <v>1164</v>
      </c>
      <c r="LL35" s="653"/>
      <c r="LM35" s="650"/>
      <c r="LN35" s="650"/>
      <c r="LO35" s="650"/>
      <c r="LP35" s="556"/>
      <c r="LR35" s="557"/>
      <c r="LS35" s="627" t="s">
        <v>1163</v>
      </c>
      <c r="LT35" s="104"/>
      <c r="LU35" s="104"/>
      <c r="LV35" s="104"/>
      <c r="LW35" s="104"/>
      <c r="LX35" s="104"/>
      <c r="LY35" s="100"/>
      <c r="LZ35" s="664">
        <v>0.6</v>
      </c>
      <c r="MA35" s="104"/>
      <c r="MB35" s="100"/>
      <c r="MC35" s="662" t="s">
        <v>1164</v>
      </c>
      <c r="MD35" s="650"/>
      <c r="MG35" s="652"/>
      <c r="MH35" s="104"/>
      <c r="MI35" s="100"/>
      <c r="MJ35" s="663" t="s">
        <v>1164</v>
      </c>
      <c r="MK35" s="650"/>
      <c r="MS35" s="652"/>
      <c r="MT35" s="104"/>
      <c r="MU35" s="100"/>
      <c r="MV35" s="663" t="s">
        <v>1164</v>
      </c>
      <c r="MW35" s="653"/>
      <c r="MX35" s="650"/>
      <c r="MY35" s="650"/>
      <c r="MZ35" s="650"/>
      <c r="NA35" s="556"/>
      <c r="NC35" s="557"/>
      <c r="ND35" s="627" t="s">
        <v>1163</v>
      </c>
      <c r="NE35" s="104"/>
      <c r="NF35" s="104"/>
      <c r="NG35" s="104"/>
      <c r="NH35" s="104"/>
      <c r="NI35" s="104"/>
      <c r="NJ35" s="100"/>
      <c r="NK35" s="664">
        <v>0.6</v>
      </c>
      <c r="NL35" s="104"/>
      <c r="NM35" s="100"/>
      <c r="NN35" s="662" t="s">
        <v>1164</v>
      </c>
      <c r="NO35" s="650"/>
      <c r="NR35" s="652"/>
      <c r="NS35" s="104"/>
      <c r="NT35" s="100"/>
      <c r="NU35" s="663" t="s">
        <v>1164</v>
      </c>
      <c r="NV35" s="650"/>
      <c r="OD35" s="652"/>
      <c r="OE35" s="104"/>
      <c r="OF35" s="100"/>
      <c r="OG35" s="663" t="s">
        <v>1164</v>
      </c>
      <c r="OH35" s="653"/>
      <c r="OI35" s="650"/>
      <c r="OJ35" s="650"/>
      <c r="OK35" s="650"/>
      <c r="OL35" s="556"/>
      <c r="ON35" s="557"/>
      <c r="OO35" s="627" t="s">
        <v>1163</v>
      </c>
      <c r="OP35" s="104"/>
      <c r="OQ35" s="104"/>
      <c r="OR35" s="104"/>
      <c r="OS35" s="104"/>
      <c r="OT35" s="104"/>
      <c r="OU35" s="100"/>
      <c r="OV35" s="652"/>
      <c r="OW35" s="104"/>
      <c r="OX35" s="100"/>
      <c r="OY35" s="662" t="s">
        <v>1164</v>
      </c>
      <c r="OZ35" s="650"/>
      <c r="PC35" s="652"/>
      <c r="PD35" s="104"/>
      <c r="PE35" s="100"/>
      <c r="PF35" s="663" t="s">
        <v>1164</v>
      </c>
      <c r="PG35" s="650"/>
      <c r="PO35" s="652"/>
      <c r="PP35" s="104"/>
      <c r="PQ35" s="100"/>
      <c r="PR35" s="663" t="s">
        <v>1164</v>
      </c>
      <c r="PS35" s="653"/>
      <c r="PT35" s="650"/>
      <c r="PU35" s="650"/>
      <c r="PV35" s="650"/>
      <c r="PW35" s="556"/>
      <c r="PY35" s="557"/>
      <c r="PZ35" s="627" t="s">
        <v>1163</v>
      </c>
      <c r="QA35" s="104"/>
      <c r="QB35" s="104"/>
      <c r="QC35" s="104"/>
      <c r="QD35" s="104"/>
      <c r="QE35" s="104"/>
      <c r="QF35" s="100"/>
      <c r="QG35" s="652"/>
      <c r="QH35" s="104"/>
      <c r="QI35" s="100"/>
      <c r="QJ35" s="662" t="s">
        <v>1164</v>
      </c>
      <c r="QK35" s="650"/>
      <c r="QN35" s="652"/>
      <c r="QO35" s="104"/>
      <c r="QP35" s="100"/>
      <c r="QQ35" s="663" t="s">
        <v>1164</v>
      </c>
      <c r="QR35" s="650"/>
      <c r="QZ35" s="652"/>
      <c r="RA35" s="104"/>
      <c r="RB35" s="100"/>
      <c r="RC35" s="663" t="s">
        <v>1164</v>
      </c>
      <c r="RD35" s="653"/>
      <c r="RE35" s="650"/>
      <c r="RF35" s="650"/>
      <c r="RG35" s="650"/>
      <c r="RK35" s="633"/>
      <c r="RR35" s="650"/>
      <c r="RT35" s="650"/>
      <c r="SP35" s="650"/>
      <c r="SQ35" s="650"/>
      <c r="SR35" s="650"/>
      <c r="SS35" s="650"/>
      <c r="ST35" s="650"/>
      <c r="SU35" s="650"/>
      <c r="SV35" s="650"/>
      <c r="SW35" s="650"/>
      <c r="SX35" s="650"/>
      <c r="SY35" s="650"/>
      <c r="SZ35" s="650"/>
      <c r="TA35" s="650"/>
      <c r="TB35" s="650"/>
      <c r="TC35" s="650"/>
      <c r="TD35" s="650"/>
      <c r="TE35" s="650"/>
      <c r="TF35" s="650"/>
      <c r="TG35" s="650"/>
      <c r="TH35" s="650"/>
      <c r="TI35" s="650"/>
      <c r="TJ35" s="650"/>
      <c r="TK35" s="650"/>
      <c r="TL35" s="650"/>
      <c r="TM35" s="650"/>
      <c r="TN35" s="650"/>
      <c r="TO35" s="650"/>
      <c r="TP35" s="650"/>
      <c r="TQ35" s="650"/>
      <c r="TR35" s="650"/>
      <c r="TS35" s="650"/>
      <c r="TT35" s="650"/>
      <c r="TU35" s="650"/>
      <c r="TV35" s="650"/>
      <c r="TW35" s="650"/>
      <c r="TX35" s="650"/>
      <c r="TY35" s="650"/>
      <c r="TZ35" s="650"/>
      <c r="UA35" s="650"/>
      <c r="UB35" s="650"/>
      <c r="UC35" s="650"/>
      <c r="UD35" s="650"/>
      <c r="UE35" s="650"/>
      <c r="UF35" s="650"/>
      <c r="UG35" s="650"/>
      <c r="UH35" s="650"/>
      <c r="UI35" s="650"/>
      <c r="UJ35" s="650"/>
      <c r="UK35" s="650"/>
      <c r="UL35" s="650"/>
      <c r="UM35" s="650"/>
      <c r="UN35" s="650"/>
      <c r="UO35" s="650"/>
      <c r="UP35" s="650"/>
      <c r="UQ35" s="650"/>
      <c r="UR35" s="650"/>
      <c r="US35" s="650"/>
      <c r="UT35" s="650"/>
      <c r="UU35" s="650"/>
      <c r="UV35" s="650"/>
      <c r="UW35" s="650"/>
      <c r="UX35" s="650"/>
      <c r="UY35" s="650"/>
      <c r="UZ35" s="650"/>
      <c r="VA35" s="650"/>
      <c r="VB35" s="650"/>
      <c r="VC35" s="650"/>
      <c r="VD35" s="650"/>
      <c r="VE35" s="650"/>
      <c r="VF35" s="650"/>
      <c r="VG35" s="650"/>
      <c r="VH35" s="650"/>
      <c r="VI35" s="650"/>
      <c r="VJ35" s="650"/>
      <c r="VK35" s="650"/>
      <c r="VL35" s="650"/>
      <c r="VM35" s="650"/>
      <c r="VN35" s="650"/>
      <c r="VO35" s="650"/>
      <c r="VP35" s="650"/>
      <c r="VQ35" s="650"/>
      <c r="VR35" s="650"/>
      <c r="VS35" s="650"/>
      <c r="VT35" s="650"/>
      <c r="VU35" s="650"/>
      <c r="VV35" s="650"/>
      <c r="VW35" s="650"/>
      <c r="VX35" s="650"/>
      <c r="VY35" s="650"/>
      <c r="VZ35" s="650"/>
      <c r="WA35" s="650"/>
      <c r="WB35" s="650"/>
      <c r="WC35" s="650"/>
      <c r="WD35" s="650"/>
      <c r="WE35" s="650"/>
      <c r="WF35" s="650"/>
      <c r="WG35" s="650"/>
      <c r="WH35" s="650"/>
      <c r="WI35" s="650"/>
      <c r="WJ35" s="650"/>
      <c r="WK35" s="650"/>
      <c r="WL35" s="650"/>
      <c r="WM35" s="650"/>
      <c r="WN35" s="650"/>
      <c r="WO35" s="650"/>
      <c r="WP35" s="650"/>
      <c r="WQ35" s="650"/>
      <c r="WR35" s="650"/>
      <c r="WS35" s="650"/>
      <c r="WT35" s="650"/>
      <c r="WU35" s="650"/>
      <c r="WV35" s="650"/>
      <c r="WW35" s="650"/>
      <c r="WX35" s="650"/>
      <c r="WY35" s="650"/>
      <c r="WZ35" s="650"/>
      <c r="XA35" s="650"/>
      <c r="XB35" s="650"/>
      <c r="XC35" s="650"/>
      <c r="XD35" s="650"/>
      <c r="XE35" s="650"/>
      <c r="XF35" s="650"/>
      <c r="XG35" s="650"/>
      <c r="XH35" s="650"/>
      <c r="XI35" s="650"/>
      <c r="XJ35" s="650"/>
      <c r="XK35" s="650"/>
      <c r="XL35" s="650"/>
      <c r="XM35" s="650"/>
      <c r="XN35" s="650"/>
      <c r="XO35" s="650"/>
      <c r="XP35" s="650"/>
      <c r="XQ35" s="650"/>
      <c r="XR35" s="650"/>
      <c r="XS35" s="650"/>
      <c r="XT35" s="650"/>
      <c r="XU35" s="650"/>
      <c r="XV35" s="650"/>
      <c r="XW35" s="650"/>
    </row>
    <row r="36">
      <c r="A36" s="556"/>
      <c r="C36" s="557"/>
      <c r="D36" s="600" t="s">
        <v>1165</v>
      </c>
      <c r="E36" s="2"/>
      <c r="F36" s="2"/>
      <c r="G36" s="2"/>
      <c r="H36" s="2"/>
      <c r="I36" s="2"/>
      <c r="J36" s="3"/>
      <c r="K36" s="601">
        <v>90.0</v>
      </c>
      <c r="L36" s="2"/>
      <c r="M36" s="3"/>
      <c r="N36" s="659" t="s">
        <v>1164</v>
      </c>
      <c r="O36" s="556"/>
      <c r="Q36" s="557"/>
      <c r="R36" s="601">
        <v>60.0</v>
      </c>
      <c r="S36" s="2"/>
      <c r="T36" s="3"/>
      <c r="U36" s="661" t="s">
        <v>1164</v>
      </c>
      <c r="V36" s="556"/>
      <c r="AC36" s="557"/>
      <c r="AD36" s="649"/>
      <c r="AE36" s="2"/>
      <c r="AF36" s="3"/>
      <c r="AG36" s="661" t="s">
        <v>1164</v>
      </c>
      <c r="AH36" s="216"/>
      <c r="AI36" s="650"/>
      <c r="AJ36" s="556"/>
      <c r="AL36" s="557"/>
      <c r="AM36" s="600" t="s">
        <v>1165</v>
      </c>
      <c r="AN36" s="2"/>
      <c r="AO36" s="2"/>
      <c r="AP36" s="2"/>
      <c r="AQ36" s="2"/>
      <c r="AR36" s="2"/>
      <c r="AS36" s="3"/>
      <c r="AT36" s="601">
        <v>80.0</v>
      </c>
      <c r="AU36" s="2"/>
      <c r="AV36" s="3"/>
      <c r="AW36" s="659" t="s">
        <v>1164</v>
      </c>
      <c r="AX36" s="556"/>
      <c r="AZ36" s="557"/>
      <c r="BA36" s="601">
        <v>40.0</v>
      </c>
      <c r="BB36" s="2"/>
      <c r="BC36" s="3"/>
      <c r="BD36" s="661" t="s">
        <v>1164</v>
      </c>
      <c r="BE36" s="556"/>
      <c r="BL36" s="557"/>
      <c r="BM36" s="649"/>
      <c r="BN36" s="2"/>
      <c r="BO36" s="3"/>
      <c r="BP36" s="661" t="s">
        <v>1164</v>
      </c>
      <c r="BQ36" s="216"/>
      <c r="BR36" s="650"/>
      <c r="BS36" s="556"/>
      <c r="BU36" s="557"/>
      <c r="BV36" s="600" t="s">
        <v>1165</v>
      </c>
      <c r="BW36" s="2"/>
      <c r="BX36" s="2"/>
      <c r="BY36" s="2"/>
      <c r="BZ36" s="2"/>
      <c r="CA36" s="2"/>
      <c r="CB36" s="3"/>
      <c r="CC36" s="601">
        <v>90.0</v>
      </c>
      <c r="CD36" s="2"/>
      <c r="CE36" s="3"/>
      <c r="CF36" s="659" t="s">
        <v>1164</v>
      </c>
      <c r="CG36" s="556"/>
      <c r="CI36" s="557"/>
      <c r="CJ36" s="601">
        <v>50.0</v>
      </c>
      <c r="CK36" s="2"/>
      <c r="CL36" s="3"/>
      <c r="CM36" s="661" t="s">
        <v>1164</v>
      </c>
      <c r="CN36" s="556"/>
      <c r="CU36" s="557"/>
      <c r="CV36" s="649"/>
      <c r="CW36" s="2"/>
      <c r="CX36" s="3"/>
      <c r="CY36" s="661" t="s">
        <v>1164</v>
      </c>
      <c r="CZ36" s="216"/>
      <c r="DA36" s="650"/>
      <c r="DB36" s="556"/>
      <c r="DD36" s="557"/>
      <c r="DE36" s="600" t="s">
        <v>1165</v>
      </c>
      <c r="DF36" s="2"/>
      <c r="DG36" s="2"/>
      <c r="DH36" s="2"/>
      <c r="DI36" s="2"/>
      <c r="DJ36" s="2"/>
      <c r="DK36" s="3"/>
      <c r="DL36" s="601">
        <v>80.0</v>
      </c>
      <c r="DM36" s="2"/>
      <c r="DN36" s="3"/>
      <c r="DO36" s="659" t="s">
        <v>1164</v>
      </c>
      <c r="DP36" s="556"/>
      <c r="DR36" s="557"/>
      <c r="DS36" s="601">
        <v>40.0</v>
      </c>
      <c r="DT36" s="2"/>
      <c r="DU36" s="3"/>
      <c r="DV36" s="661" t="s">
        <v>1164</v>
      </c>
      <c r="DW36" s="556"/>
      <c r="ED36" s="557"/>
      <c r="EE36" s="649"/>
      <c r="EF36" s="2"/>
      <c r="EG36" s="3"/>
      <c r="EH36" s="661" t="s">
        <v>1164</v>
      </c>
      <c r="EI36" s="216"/>
      <c r="EJ36" s="650"/>
      <c r="EK36" s="650"/>
      <c r="EL36" s="650"/>
      <c r="EM36" s="556"/>
      <c r="EO36" s="557"/>
      <c r="EP36" s="600" t="s">
        <v>1165</v>
      </c>
      <c r="EQ36" s="2"/>
      <c r="ER36" s="2"/>
      <c r="ES36" s="2"/>
      <c r="ET36" s="2"/>
      <c r="EU36" s="2"/>
      <c r="EV36" s="3"/>
      <c r="EW36" s="601">
        <v>80.0</v>
      </c>
      <c r="EX36" s="2"/>
      <c r="EY36" s="3"/>
      <c r="EZ36" s="659" t="s">
        <v>1164</v>
      </c>
      <c r="FA36" s="556"/>
      <c r="FC36" s="557"/>
      <c r="FD36" s="601">
        <v>70.0</v>
      </c>
      <c r="FE36" s="2"/>
      <c r="FF36" s="3"/>
      <c r="FG36" s="661" t="s">
        <v>1164</v>
      </c>
      <c r="FH36" s="556"/>
      <c r="FO36" s="557"/>
      <c r="FP36" s="649"/>
      <c r="FQ36" s="2"/>
      <c r="FR36" s="3"/>
      <c r="FS36" s="661" t="s">
        <v>1164</v>
      </c>
      <c r="FT36" s="216"/>
      <c r="FU36" s="650"/>
      <c r="FV36" s="650"/>
      <c r="FW36" s="650"/>
      <c r="FX36" s="556"/>
      <c r="FZ36" s="557"/>
      <c r="GA36" s="627" t="s">
        <v>1165</v>
      </c>
      <c r="GB36" s="104"/>
      <c r="GC36" s="104"/>
      <c r="GD36" s="104"/>
      <c r="GE36" s="104"/>
      <c r="GF36" s="104"/>
      <c r="GG36" s="100"/>
      <c r="GH36" s="577">
        <v>70.0</v>
      </c>
      <c r="GI36" s="104"/>
      <c r="GJ36" s="100"/>
      <c r="GK36" s="662" t="s">
        <v>1164</v>
      </c>
      <c r="GO36" s="652"/>
      <c r="GP36" s="104"/>
      <c r="GQ36" s="100"/>
      <c r="GR36" s="663" t="s">
        <v>1164</v>
      </c>
      <c r="HA36" s="652"/>
      <c r="HB36" s="104"/>
      <c r="HC36" s="100"/>
      <c r="HD36" s="663" t="s">
        <v>1164</v>
      </c>
      <c r="HE36" s="557"/>
      <c r="HF36" s="650"/>
      <c r="HG36" s="650"/>
      <c r="HH36" s="650"/>
      <c r="HI36" s="556"/>
      <c r="HK36" s="557"/>
      <c r="HL36" s="627" t="s">
        <v>1165</v>
      </c>
      <c r="HM36" s="104"/>
      <c r="HN36" s="104"/>
      <c r="HO36" s="104"/>
      <c r="HP36" s="104"/>
      <c r="HQ36" s="104"/>
      <c r="HR36" s="100"/>
      <c r="HS36" s="577">
        <v>30.0</v>
      </c>
      <c r="HT36" s="104"/>
      <c r="HU36" s="100"/>
      <c r="HV36" s="662" t="s">
        <v>1164</v>
      </c>
      <c r="HZ36" s="652"/>
      <c r="IA36" s="104"/>
      <c r="IB36" s="100"/>
      <c r="IC36" s="663" t="s">
        <v>1164</v>
      </c>
      <c r="IL36" s="652"/>
      <c r="IM36" s="104"/>
      <c r="IN36" s="100"/>
      <c r="IO36" s="663" t="s">
        <v>1164</v>
      </c>
      <c r="IP36" s="557"/>
      <c r="IQ36" s="650"/>
      <c r="IR36" s="650"/>
      <c r="IS36" s="650"/>
      <c r="IT36" s="556"/>
      <c r="IV36" s="557"/>
      <c r="IW36" s="627" t="s">
        <v>1165</v>
      </c>
      <c r="IX36" s="104"/>
      <c r="IY36" s="104"/>
      <c r="IZ36" s="104"/>
      <c r="JA36" s="104"/>
      <c r="JB36" s="104"/>
      <c r="JC36" s="100"/>
      <c r="JD36" s="577">
        <v>80.0</v>
      </c>
      <c r="JE36" s="104"/>
      <c r="JF36" s="100"/>
      <c r="JG36" s="662" t="s">
        <v>1164</v>
      </c>
      <c r="JK36" s="577">
        <v>60.0</v>
      </c>
      <c r="JL36" s="104"/>
      <c r="JM36" s="100"/>
      <c r="JN36" s="663" t="s">
        <v>1164</v>
      </c>
      <c r="JW36" s="652"/>
      <c r="JX36" s="104"/>
      <c r="JY36" s="100"/>
      <c r="JZ36" s="663" t="s">
        <v>1164</v>
      </c>
      <c r="KA36" s="557"/>
      <c r="KB36" s="650"/>
      <c r="KC36" s="650"/>
      <c r="KD36" s="650"/>
      <c r="KE36" s="556"/>
      <c r="KG36" s="557"/>
      <c r="KH36" s="627" t="s">
        <v>1165</v>
      </c>
      <c r="KI36" s="104"/>
      <c r="KJ36" s="104"/>
      <c r="KK36" s="104"/>
      <c r="KL36" s="104"/>
      <c r="KM36" s="104"/>
      <c r="KN36" s="100"/>
      <c r="KO36" s="664">
        <v>0.6</v>
      </c>
      <c r="KP36" s="104"/>
      <c r="KQ36" s="100"/>
      <c r="KR36" s="662" t="s">
        <v>1164</v>
      </c>
      <c r="KV36" s="652"/>
      <c r="KW36" s="104"/>
      <c r="KX36" s="100"/>
      <c r="KY36" s="663" t="s">
        <v>1164</v>
      </c>
      <c r="LH36" s="652"/>
      <c r="LI36" s="104"/>
      <c r="LJ36" s="100"/>
      <c r="LK36" s="663" t="s">
        <v>1164</v>
      </c>
      <c r="LL36" s="557"/>
      <c r="LM36" s="650"/>
      <c r="LN36" s="650"/>
      <c r="LO36" s="650"/>
      <c r="LP36" s="556"/>
      <c r="LR36" s="557"/>
      <c r="LS36" s="627" t="s">
        <v>1165</v>
      </c>
      <c r="LT36" s="104"/>
      <c r="LU36" s="104"/>
      <c r="LV36" s="104"/>
      <c r="LW36" s="104"/>
      <c r="LX36" s="104"/>
      <c r="LY36" s="100"/>
      <c r="LZ36" s="664">
        <v>0.6</v>
      </c>
      <c r="MA36" s="104"/>
      <c r="MB36" s="100"/>
      <c r="MC36" s="662" t="s">
        <v>1164</v>
      </c>
      <c r="MG36" s="652"/>
      <c r="MH36" s="104"/>
      <c r="MI36" s="100"/>
      <c r="MJ36" s="663" t="s">
        <v>1164</v>
      </c>
      <c r="MS36" s="652"/>
      <c r="MT36" s="104"/>
      <c r="MU36" s="100"/>
      <c r="MV36" s="663" t="s">
        <v>1164</v>
      </c>
      <c r="MW36" s="557"/>
      <c r="MX36" s="650"/>
      <c r="MY36" s="650"/>
      <c r="MZ36" s="650"/>
      <c r="NA36" s="556"/>
      <c r="NC36" s="557"/>
      <c r="ND36" s="627" t="s">
        <v>1165</v>
      </c>
      <c r="NE36" s="104"/>
      <c r="NF36" s="104"/>
      <c r="NG36" s="104"/>
      <c r="NH36" s="104"/>
      <c r="NI36" s="104"/>
      <c r="NJ36" s="100"/>
      <c r="NK36" s="664">
        <v>0.5</v>
      </c>
      <c r="NL36" s="104"/>
      <c r="NM36" s="100"/>
      <c r="NN36" s="662" t="s">
        <v>1164</v>
      </c>
      <c r="NR36" s="652"/>
      <c r="NS36" s="104"/>
      <c r="NT36" s="100"/>
      <c r="NU36" s="663" t="s">
        <v>1164</v>
      </c>
      <c r="OD36" s="652"/>
      <c r="OE36" s="104"/>
      <c r="OF36" s="100"/>
      <c r="OG36" s="663" t="s">
        <v>1164</v>
      </c>
      <c r="OH36" s="557"/>
      <c r="OI36" s="650"/>
      <c r="OJ36" s="650"/>
      <c r="OK36" s="650"/>
      <c r="OL36" s="556"/>
      <c r="ON36" s="557"/>
      <c r="OO36" s="627" t="s">
        <v>1165</v>
      </c>
      <c r="OP36" s="104"/>
      <c r="OQ36" s="104"/>
      <c r="OR36" s="104"/>
      <c r="OS36" s="104"/>
      <c r="OT36" s="104"/>
      <c r="OU36" s="100"/>
      <c r="OV36" s="652"/>
      <c r="OW36" s="104"/>
      <c r="OX36" s="100"/>
      <c r="OY36" s="662" t="s">
        <v>1164</v>
      </c>
      <c r="PC36" s="652"/>
      <c r="PD36" s="104"/>
      <c r="PE36" s="100"/>
      <c r="PF36" s="663" t="s">
        <v>1164</v>
      </c>
      <c r="PO36" s="652"/>
      <c r="PP36" s="104"/>
      <c r="PQ36" s="100"/>
      <c r="PR36" s="663" t="s">
        <v>1164</v>
      </c>
      <c r="PS36" s="557"/>
      <c r="PT36" s="650"/>
      <c r="PU36" s="650"/>
      <c r="PV36" s="650"/>
      <c r="PW36" s="556"/>
      <c r="PY36" s="557"/>
      <c r="PZ36" s="627" t="s">
        <v>1165</v>
      </c>
      <c r="QA36" s="104"/>
      <c r="QB36" s="104"/>
      <c r="QC36" s="104"/>
      <c r="QD36" s="104"/>
      <c r="QE36" s="104"/>
      <c r="QF36" s="100"/>
      <c r="QG36" s="652"/>
      <c r="QH36" s="104"/>
      <c r="QI36" s="100"/>
      <c r="QJ36" s="662" t="s">
        <v>1164</v>
      </c>
      <c r="QN36" s="652"/>
      <c r="QO36" s="104"/>
      <c r="QP36" s="100"/>
      <c r="QQ36" s="663" t="s">
        <v>1164</v>
      </c>
      <c r="QZ36" s="652"/>
      <c r="RA36" s="104"/>
      <c r="RB36" s="100"/>
      <c r="RC36" s="663" t="s">
        <v>1164</v>
      </c>
      <c r="RD36" s="557"/>
      <c r="RE36" s="650"/>
      <c r="RF36" s="650"/>
      <c r="RG36" s="650"/>
      <c r="RK36" s="634"/>
      <c r="RR36" s="650"/>
      <c r="RU36" s="665"/>
      <c r="RV36" s="650"/>
      <c r="RY36" s="650"/>
      <c r="SB36" s="666"/>
      <c r="SC36" s="650"/>
      <c r="SK36" s="650"/>
      <c r="SN36" s="666"/>
      <c r="SO36" s="468"/>
      <c r="SP36" s="650"/>
      <c r="SQ36" s="650"/>
      <c r="SR36" s="650"/>
      <c r="SS36" s="650"/>
      <c r="ST36" s="650"/>
      <c r="SU36" s="650"/>
      <c r="SV36" s="650"/>
      <c r="SW36" s="650"/>
      <c r="SX36" s="650"/>
      <c r="SY36" s="650"/>
      <c r="SZ36" s="650"/>
      <c r="TA36" s="650"/>
      <c r="TB36" s="650"/>
      <c r="TC36" s="650"/>
      <c r="TD36" s="650"/>
      <c r="TE36" s="650"/>
      <c r="TF36" s="650"/>
      <c r="TG36" s="650"/>
      <c r="TH36" s="650"/>
      <c r="TI36" s="650"/>
      <c r="TJ36" s="650"/>
      <c r="TK36" s="650"/>
      <c r="TL36" s="650"/>
      <c r="TM36" s="650"/>
      <c r="TN36" s="650"/>
      <c r="TO36" s="650"/>
      <c r="TP36" s="650"/>
      <c r="TQ36" s="650"/>
      <c r="TR36" s="650"/>
      <c r="TS36" s="650"/>
      <c r="TT36" s="650"/>
      <c r="TU36" s="650"/>
      <c r="TV36" s="650"/>
      <c r="TW36" s="650"/>
      <c r="TX36" s="650"/>
      <c r="TY36" s="650"/>
      <c r="TZ36" s="650"/>
      <c r="UA36" s="650"/>
      <c r="UB36" s="650"/>
      <c r="UC36" s="650"/>
      <c r="UD36" s="650"/>
      <c r="UE36" s="650"/>
      <c r="UF36" s="650"/>
      <c r="UG36" s="650"/>
      <c r="UH36" s="650"/>
      <c r="UI36" s="650"/>
      <c r="UJ36" s="650"/>
      <c r="UK36" s="650"/>
      <c r="UL36" s="650"/>
      <c r="UM36" s="650"/>
      <c r="UN36" s="650"/>
      <c r="UO36" s="650"/>
      <c r="UP36" s="650"/>
      <c r="UQ36" s="650"/>
      <c r="UR36" s="650"/>
      <c r="US36" s="650"/>
      <c r="UT36" s="650"/>
      <c r="UU36" s="650"/>
      <c r="UV36" s="650"/>
      <c r="UW36" s="650"/>
      <c r="UX36" s="650"/>
      <c r="UY36" s="650"/>
      <c r="UZ36" s="650"/>
      <c r="VA36" s="650"/>
      <c r="VB36" s="650"/>
      <c r="VC36" s="650"/>
      <c r="VD36" s="650"/>
      <c r="VE36" s="650"/>
      <c r="VF36" s="650"/>
      <c r="VG36" s="650"/>
      <c r="VH36" s="650"/>
      <c r="VI36" s="650"/>
      <c r="VJ36" s="650"/>
      <c r="VK36" s="650"/>
      <c r="VL36" s="650"/>
      <c r="VM36" s="650"/>
      <c r="VN36" s="650"/>
      <c r="VO36" s="650"/>
      <c r="VP36" s="650"/>
      <c r="VQ36" s="650"/>
      <c r="VR36" s="650"/>
      <c r="VS36" s="650"/>
      <c r="VT36" s="650"/>
      <c r="VU36" s="650"/>
      <c r="VV36" s="650"/>
      <c r="VW36" s="650"/>
      <c r="VX36" s="650"/>
      <c r="VY36" s="650"/>
      <c r="VZ36" s="650"/>
      <c r="WA36" s="650"/>
      <c r="WB36" s="650"/>
      <c r="WC36" s="650"/>
      <c r="WD36" s="650"/>
      <c r="WE36" s="650"/>
      <c r="WF36" s="650"/>
      <c r="WG36" s="650"/>
      <c r="WH36" s="650"/>
      <c r="WI36" s="650"/>
      <c r="WJ36" s="650"/>
      <c r="WK36" s="650"/>
      <c r="WL36" s="650"/>
      <c r="WM36" s="650"/>
      <c r="WN36" s="650"/>
      <c r="WO36" s="650"/>
      <c r="WP36" s="650"/>
      <c r="WQ36" s="650"/>
      <c r="WR36" s="650"/>
      <c r="WS36" s="650"/>
      <c r="WT36" s="650"/>
      <c r="WU36" s="650"/>
      <c r="WV36" s="650"/>
      <c r="WW36" s="650"/>
      <c r="WX36" s="650"/>
      <c r="WY36" s="650"/>
      <c r="WZ36" s="650"/>
      <c r="XA36" s="650"/>
      <c r="XB36" s="650"/>
      <c r="XC36" s="650"/>
      <c r="XD36" s="650"/>
      <c r="XE36" s="650"/>
      <c r="XF36" s="650"/>
      <c r="XG36" s="650"/>
      <c r="XH36" s="650"/>
      <c r="XI36" s="650"/>
      <c r="XJ36" s="650"/>
      <c r="XK36" s="650"/>
      <c r="XL36" s="650"/>
      <c r="XM36" s="650"/>
      <c r="XN36" s="650"/>
      <c r="XO36" s="650"/>
      <c r="XP36" s="650"/>
      <c r="XQ36" s="650"/>
      <c r="XR36" s="650"/>
      <c r="XS36" s="650"/>
      <c r="XT36" s="650"/>
      <c r="XU36" s="650"/>
      <c r="XV36" s="650"/>
      <c r="XW36" s="650"/>
    </row>
    <row r="37">
      <c r="A37" s="559"/>
      <c r="B37" s="104"/>
      <c r="C37" s="100"/>
      <c r="D37" s="600" t="s">
        <v>1166</v>
      </c>
      <c r="E37" s="2"/>
      <c r="F37" s="2"/>
      <c r="G37" s="2"/>
      <c r="H37" s="2"/>
      <c r="I37" s="2"/>
      <c r="J37" s="3"/>
      <c r="K37" s="601">
        <v>90.0</v>
      </c>
      <c r="L37" s="2"/>
      <c r="M37" s="3"/>
      <c r="N37" s="659" t="s">
        <v>1164</v>
      </c>
      <c r="O37" s="559"/>
      <c r="P37" s="104"/>
      <c r="Q37" s="100"/>
      <c r="R37" s="601">
        <v>30.0</v>
      </c>
      <c r="S37" s="2"/>
      <c r="T37" s="3"/>
      <c r="U37" s="661" t="s">
        <v>1164</v>
      </c>
      <c r="V37" s="559"/>
      <c r="W37" s="104"/>
      <c r="X37" s="104"/>
      <c r="Y37" s="104"/>
      <c r="Z37" s="104"/>
      <c r="AA37" s="104"/>
      <c r="AB37" s="104"/>
      <c r="AC37" s="100"/>
      <c r="AD37" s="649"/>
      <c r="AE37" s="2"/>
      <c r="AF37" s="3"/>
      <c r="AG37" s="661" t="s">
        <v>1164</v>
      </c>
      <c r="AH37" s="217"/>
      <c r="AI37" s="650"/>
      <c r="AJ37" s="559"/>
      <c r="AK37" s="104"/>
      <c r="AL37" s="100"/>
      <c r="AM37" s="600" t="s">
        <v>1166</v>
      </c>
      <c r="AN37" s="2"/>
      <c r="AO37" s="2"/>
      <c r="AP37" s="2"/>
      <c r="AQ37" s="2"/>
      <c r="AR37" s="2"/>
      <c r="AS37" s="3"/>
      <c r="AT37" s="601">
        <v>30.0</v>
      </c>
      <c r="AU37" s="2"/>
      <c r="AV37" s="3"/>
      <c r="AW37" s="659" t="s">
        <v>1164</v>
      </c>
      <c r="AX37" s="559"/>
      <c r="AY37" s="104"/>
      <c r="AZ37" s="100"/>
      <c r="BA37" s="601">
        <v>10.0</v>
      </c>
      <c r="BB37" s="2"/>
      <c r="BC37" s="3"/>
      <c r="BD37" s="661" t="s">
        <v>1164</v>
      </c>
      <c r="BE37" s="559"/>
      <c r="BF37" s="104"/>
      <c r="BG37" s="104"/>
      <c r="BH37" s="104"/>
      <c r="BI37" s="104"/>
      <c r="BJ37" s="104"/>
      <c r="BK37" s="104"/>
      <c r="BL37" s="100"/>
      <c r="BM37" s="649"/>
      <c r="BN37" s="2"/>
      <c r="BO37" s="3"/>
      <c r="BP37" s="661" t="s">
        <v>1164</v>
      </c>
      <c r="BQ37" s="217"/>
      <c r="BR37" s="650"/>
      <c r="BS37" s="559"/>
      <c r="BT37" s="104"/>
      <c r="BU37" s="100"/>
      <c r="BV37" s="600" t="s">
        <v>1166</v>
      </c>
      <c r="BW37" s="2"/>
      <c r="BX37" s="2"/>
      <c r="BY37" s="2"/>
      <c r="BZ37" s="2"/>
      <c r="CA37" s="2"/>
      <c r="CB37" s="3"/>
      <c r="CC37" s="601">
        <v>80.0</v>
      </c>
      <c r="CD37" s="2"/>
      <c r="CE37" s="3"/>
      <c r="CF37" s="659" t="s">
        <v>1164</v>
      </c>
      <c r="CG37" s="559"/>
      <c r="CH37" s="104"/>
      <c r="CI37" s="100"/>
      <c r="CJ37" s="601">
        <v>20.0</v>
      </c>
      <c r="CK37" s="2"/>
      <c r="CL37" s="3"/>
      <c r="CM37" s="661" t="s">
        <v>1164</v>
      </c>
      <c r="CN37" s="559"/>
      <c r="CO37" s="104"/>
      <c r="CP37" s="104"/>
      <c r="CQ37" s="104"/>
      <c r="CR37" s="104"/>
      <c r="CS37" s="104"/>
      <c r="CT37" s="104"/>
      <c r="CU37" s="100"/>
      <c r="CV37" s="649"/>
      <c r="CW37" s="2"/>
      <c r="CX37" s="3"/>
      <c r="CY37" s="661" t="s">
        <v>1164</v>
      </c>
      <c r="CZ37" s="217"/>
      <c r="DA37" s="650"/>
      <c r="DB37" s="559"/>
      <c r="DC37" s="104"/>
      <c r="DD37" s="100"/>
      <c r="DE37" s="600" t="s">
        <v>1166</v>
      </c>
      <c r="DF37" s="2"/>
      <c r="DG37" s="2"/>
      <c r="DH37" s="2"/>
      <c r="DI37" s="2"/>
      <c r="DJ37" s="2"/>
      <c r="DK37" s="3"/>
      <c r="DL37" s="601">
        <v>40.0</v>
      </c>
      <c r="DM37" s="2"/>
      <c r="DN37" s="3"/>
      <c r="DO37" s="659" t="s">
        <v>1164</v>
      </c>
      <c r="DP37" s="559"/>
      <c r="DQ37" s="104"/>
      <c r="DR37" s="100"/>
      <c r="DS37" s="601">
        <v>10.0</v>
      </c>
      <c r="DT37" s="2"/>
      <c r="DU37" s="3"/>
      <c r="DV37" s="661" t="s">
        <v>1164</v>
      </c>
      <c r="DW37" s="559"/>
      <c r="DX37" s="104"/>
      <c r="DY37" s="104"/>
      <c r="DZ37" s="104"/>
      <c r="EA37" s="104"/>
      <c r="EB37" s="104"/>
      <c r="EC37" s="104"/>
      <c r="ED37" s="100"/>
      <c r="EE37" s="649"/>
      <c r="EF37" s="2"/>
      <c r="EG37" s="3"/>
      <c r="EH37" s="661" t="s">
        <v>1164</v>
      </c>
      <c r="EI37" s="217"/>
      <c r="EJ37" s="650"/>
      <c r="EK37" s="650"/>
      <c r="EL37" s="650"/>
      <c r="EM37" s="559"/>
      <c r="EN37" s="104"/>
      <c r="EO37" s="100"/>
      <c r="EP37" s="600" t="s">
        <v>1166</v>
      </c>
      <c r="EQ37" s="2"/>
      <c r="ER37" s="2"/>
      <c r="ES37" s="2"/>
      <c r="ET37" s="2"/>
      <c r="EU37" s="2"/>
      <c r="EV37" s="3"/>
      <c r="EW37" s="601">
        <v>20.0</v>
      </c>
      <c r="EX37" s="2"/>
      <c r="EY37" s="3"/>
      <c r="EZ37" s="659" t="s">
        <v>1164</v>
      </c>
      <c r="FA37" s="559"/>
      <c r="FB37" s="104"/>
      <c r="FC37" s="100"/>
      <c r="FD37" s="601">
        <v>30.0</v>
      </c>
      <c r="FE37" s="2"/>
      <c r="FF37" s="3"/>
      <c r="FG37" s="661" t="s">
        <v>1164</v>
      </c>
      <c r="FH37" s="559"/>
      <c r="FI37" s="104"/>
      <c r="FJ37" s="104"/>
      <c r="FK37" s="104"/>
      <c r="FL37" s="104"/>
      <c r="FM37" s="104"/>
      <c r="FN37" s="104"/>
      <c r="FO37" s="100"/>
      <c r="FP37" s="649"/>
      <c r="FQ37" s="2"/>
      <c r="FR37" s="3"/>
      <c r="FS37" s="661" t="s">
        <v>1164</v>
      </c>
      <c r="FT37" s="217"/>
      <c r="FU37" s="650"/>
      <c r="FV37" s="650"/>
      <c r="FW37" s="650"/>
      <c r="FX37" s="559"/>
      <c r="FY37" s="104"/>
      <c r="FZ37" s="100"/>
      <c r="GA37" s="627" t="s">
        <v>1166</v>
      </c>
      <c r="GB37" s="104"/>
      <c r="GC37" s="104"/>
      <c r="GD37" s="104"/>
      <c r="GE37" s="104"/>
      <c r="GF37" s="104"/>
      <c r="GG37" s="100"/>
      <c r="GH37" s="577">
        <v>30.0</v>
      </c>
      <c r="GI37" s="104"/>
      <c r="GJ37" s="100"/>
      <c r="GK37" s="662" t="s">
        <v>1164</v>
      </c>
      <c r="GO37" s="652"/>
      <c r="GP37" s="104"/>
      <c r="GQ37" s="100"/>
      <c r="GR37" s="663" t="s">
        <v>1164</v>
      </c>
      <c r="HA37" s="652"/>
      <c r="HB37" s="104"/>
      <c r="HC37" s="100"/>
      <c r="HD37" s="663" t="s">
        <v>1164</v>
      </c>
      <c r="HE37" s="100"/>
      <c r="HF37" s="650"/>
      <c r="HG37" s="650"/>
      <c r="HH37" s="650"/>
      <c r="HI37" s="559"/>
      <c r="HJ37" s="104"/>
      <c r="HK37" s="100"/>
      <c r="HL37" s="627" t="s">
        <v>1166</v>
      </c>
      <c r="HM37" s="104"/>
      <c r="HN37" s="104"/>
      <c r="HO37" s="104"/>
      <c r="HP37" s="104"/>
      <c r="HQ37" s="104"/>
      <c r="HR37" s="100"/>
      <c r="HS37" s="577">
        <v>40.0</v>
      </c>
      <c r="HT37" s="104"/>
      <c r="HU37" s="100"/>
      <c r="HV37" s="662" t="s">
        <v>1164</v>
      </c>
      <c r="HZ37" s="652"/>
      <c r="IA37" s="104"/>
      <c r="IB37" s="100"/>
      <c r="IC37" s="663" t="s">
        <v>1164</v>
      </c>
      <c r="IL37" s="652"/>
      <c r="IM37" s="104"/>
      <c r="IN37" s="100"/>
      <c r="IO37" s="663" t="s">
        <v>1164</v>
      </c>
      <c r="IP37" s="100"/>
      <c r="IQ37" s="650"/>
      <c r="IR37" s="650"/>
      <c r="IS37" s="650"/>
      <c r="IT37" s="559"/>
      <c r="IU37" s="104"/>
      <c r="IV37" s="100"/>
      <c r="IW37" s="627" t="s">
        <v>1166</v>
      </c>
      <c r="IX37" s="104"/>
      <c r="IY37" s="104"/>
      <c r="IZ37" s="104"/>
      <c r="JA37" s="104"/>
      <c r="JB37" s="104"/>
      <c r="JC37" s="100"/>
      <c r="JD37" s="577">
        <v>60.0</v>
      </c>
      <c r="JE37" s="104"/>
      <c r="JF37" s="100"/>
      <c r="JG37" s="662" t="s">
        <v>1164</v>
      </c>
      <c r="JK37" s="577">
        <v>30.0</v>
      </c>
      <c r="JL37" s="104"/>
      <c r="JM37" s="100"/>
      <c r="JN37" s="663" t="s">
        <v>1164</v>
      </c>
      <c r="JW37" s="652"/>
      <c r="JX37" s="104"/>
      <c r="JY37" s="100"/>
      <c r="JZ37" s="663" t="s">
        <v>1164</v>
      </c>
      <c r="KA37" s="100"/>
      <c r="KB37" s="650"/>
      <c r="KC37" s="650"/>
      <c r="KD37" s="650"/>
      <c r="KE37" s="559"/>
      <c r="KF37" s="104"/>
      <c r="KG37" s="100"/>
      <c r="KH37" s="627" t="s">
        <v>1166</v>
      </c>
      <c r="KI37" s="104"/>
      <c r="KJ37" s="104"/>
      <c r="KK37" s="104"/>
      <c r="KL37" s="104"/>
      <c r="KM37" s="104"/>
      <c r="KN37" s="100"/>
      <c r="KO37" s="664">
        <v>0.3</v>
      </c>
      <c r="KP37" s="104"/>
      <c r="KQ37" s="100"/>
      <c r="KR37" s="662" t="s">
        <v>1164</v>
      </c>
      <c r="KV37" s="652"/>
      <c r="KW37" s="104"/>
      <c r="KX37" s="100"/>
      <c r="KY37" s="663" t="s">
        <v>1164</v>
      </c>
      <c r="LH37" s="652"/>
      <c r="LI37" s="104"/>
      <c r="LJ37" s="100"/>
      <c r="LK37" s="663" t="s">
        <v>1164</v>
      </c>
      <c r="LL37" s="100"/>
      <c r="LM37" s="650"/>
      <c r="LN37" s="650"/>
      <c r="LO37" s="650"/>
      <c r="LP37" s="559"/>
      <c r="LQ37" s="104"/>
      <c r="LR37" s="100"/>
      <c r="LS37" s="627" t="s">
        <v>1166</v>
      </c>
      <c r="LT37" s="104"/>
      <c r="LU37" s="104"/>
      <c r="LV37" s="104"/>
      <c r="LW37" s="104"/>
      <c r="LX37" s="104"/>
      <c r="LY37" s="100"/>
      <c r="LZ37" s="664">
        <v>0.3</v>
      </c>
      <c r="MA37" s="104"/>
      <c r="MB37" s="100"/>
      <c r="MC37" s="662" t="s">
        <v>1164</v>
      </c>
      <c r="MG37" s="652"/>
      <c r="MH37" s="104"/>
      <c r="MI37" s="100"/>
      <c r="MJ37" s="663" t="s">
        <v>1164</v>
      </c>
      <c r="MS37" s="652"/>
      <c r="MT37" s="104"/>
      <c r="MU37" s="100"/>
      <c r="MV37" s="663" t="s">
        <v>1164</v>
      </c>
      <c r="MW37" s="100"/>
      <c r="MX37" s="650"/>
      <c r="MY37" s="650"/>
      <c r="MZ37" s="650"/>
      <c r="NA37" s="559"/>
      <c r="NB37" s="104"/>
      <c r="NC37" s="100"/>
      <c r="ND37" s="627" t="s">
        <v>1166</v>
      </c>
      <c r="NE37" s="104"/>
      <c r="NF37" s="104"/>
      <c r="NG37" s="104"/>
      <c r="NH37" s="104"/>
      <c r="NI37" s="104"/>
      <c r="NJ37" s="100"/>
      <c r="NK37" s="664">
        <v>0.4</v>
      </c>
      <c r="NL37" s="104"/>
      <c r="NM37" s="100"/>
      <c r="NN37" s="662" t="s">
        <v>1164</v>
      </c>
      <c r="NR37" s="652"/>
      <c r="NS37" s="104"/>
      <c r="NT37" s="100"/>
      <c r="NU37" s="663" t="s">
        <v>1164</v>
      </c>
      <c r="OD37" s="652"/>
      <c r="OE37" s="104"/>
      <c r="OF37" s="100"/>
      <c r="OG37" s="663" t="s">
        <v>1164</v>
      </c>
      <c r="OH37" s="100"/>
      <c r="OI37" s="650"/>
      <c r="OJ37" s="650"/>
      <c r="OK37" s="650"/>
      <c r="OL37" s="559"/>
      <c r="OM37" s="104"/>
      <c r="ON37" s="100"/>
      <c r="OO37" s="627" t="s">
        <v>1166</v>
      </c>
      <c r="OP37" s="104"/>
      <c r="OQ37" s="104"/>
      <c r="OR37" s="104"/>
      <c r="OS37" s="104"/>
      <c r="OT37" s="104"/>
      <c r="OU37" s="100"/>
      <c r="OV37" s="652"/>
      <c r="OW37" s="104"/>
      <c r="OX37" s="100"/>
      <c r="OY37" s="662" t="s">
        <v>1164</v>
      </c>
      <c r="PC37" s="652"/>
      <c r="PD37" s="104"/>
      <c r="PE37" s="100"/>
      <c r="PF37" s="663" t="s">
        <v>1164</v>
      </c>
      <c r="PO37" s="652"/>
      <c r="PP37" s="104"/>
      <c r="PQ37" s="100"/>
      <c r="PR37" s="663" t="s">
        <v>1164</v>
      </c>
      <c r="PS37" s="100"/>
      <c r="PT37" s="650"/>
      <c r="PU37" s="650"/>
      <c r="PV37" s="650"/>
      <c r="PW37" s="559"/>
      <c r="PX37" s="104"/>
      <c r="PY37" s="100"/>
      <c r="PZ37" s="627" t="s">
        <v>1166</v>
      </c>
      <c r="QA37" s="104"/>
      <c r="QB37" s="104"/>
      <c r="QC37" s="104"/>
      <c r="QD37" s="104"/>
      <c r="QE37" s="104"/>
      <c r="QF37" s="100"/>
      <c r="QG37" s="652"/>
      <c r="QH37" s="104"/>
      <c r="QI37" s="100"/>
      <c r="QJ37" s="662" t="s">
        <v>1164</v>
      </c>
      <c r="QN37" s="652"/>
      <c r="QO37" s="104"/>
      <c r="QP37" s="100"/>
      <c r="QQ37" s="663" t="s">
        <v>1164</v>
      </c>
      <c r="QZ37" s="652"/>
      <c r="RA37" s="104"/>
      <c r="RB37" s="100"/>
      <c r="RC37" s="663" t="s">
        <v>1164</v>
      </c>
      <c r="RD37" s="100"/>
      <c r="RE37" s="650"/>
      <c r="RF37" s="650"/>
      <c r="RG37" s="650"/>
      <c r="RK37" s="634"/>
      <c r="RR37" s="650"/>
      <c r="RU37" s="665"/>
      <c r="RY37" s="650"/>
      <c r="SB37" s="666"/>
      <c r="SK37" s="650"/>
      <c r="SN37" s="666"/>
      <c r="SP37" s="650"/>
      <c r="SQ37" s="650"/>
      <c r="SR37" s="650"/>
      <c r="SS37" s="650"/>
      <c r="ST37" s="650"/>
      <c r="SU37" s="650"/>
      <c r="SV37" s="650"/>
      <c r="SW37" s="650"/>
      <c r="SX37" s="650"/>
      <c r="SY37" s="650"/>
      <c r="SZ37" s="650"/>
      <c r="TA37" s="650"/>
      <c r="TB37" s="650"/>
      <c r="TC37" s="650"/>
      <c r="TD37" s="650"/>
      <c r="TE37" s="650"/>
      <c r="TF37" s="650"/>
      <c r="TG37" s="650"/>
      <c r="TH37" s="650"/>
      <c r="TI37" s="650"/>
      <c r="TJ37" s="650"/>
      <c r="TK37" s="650"/>
      <c r="TL37" s="650"/>
      <c r="TM37" s="650"/>
      <c r="TN37" s="650"/>
      <c r="TO37" s="650"/>
      <c r="TP37" s="650"/>
      <c r="TQ37" s="650"/>
      <c r="TR37" s="650"/>
      <c r="TS37" s="650"/>
      <c r="TT37" s="650"/>
      <c r="TU37" s="650"/>
      <c r="TV37" s="650"/>
      <c r="TW37" s="650"/>
      <c r="TX37" s="650"/>
      <c r="TY37" s="650"/>
      <c r="TZ37" s="650"/>
      <c r="UA37" s="650"/>
      <c r="UB37" s="650"/>
      <c r="UC37" s="650"/>
      <c r="UD37" s="650"/>
      <c r="UE37" s="650"/>
      <c r="UF37" s="650"/>
      <c r="UG37" s="650"/>
      <c r="UH37" s="650"/>
      <c r="UI37" s="650"/>
      <c r="UJ37" s="650"/>
      <c r="UK37" s="650"/>
      <c r="UL37" s="650"/>
      <c r="UM37" s="650"/>
      <c r="UN37" s="650"/>
      <c r="UO37" s="650"/>
      <c r="UP37" s="650"/>
      <c r="UQ37" s="650"/>
      <c r="UR37" s="650"/>
      <c r="US37" s="650"/>
      <c r="UT37" s="650"/>
      <c r="UU37" s="650"/>
      <c r="UV37" s="650"/>
      <c r="UW37" s="650"/>
      <c r="UX37" s="650"/>
      <c r="UY37" s="650"/>
      <c r="UZ37" s="650"/>
      <c r="VA37" s="650"/>
      <c r="VB37" s="650"/>
      <c r="VC37" s="650"/>
      <c r="VD37" s="650"/>
      <c r="VE37" s="650"/>
      <c r="VF37" s="650"/>
      <c r="VG37" s="650"/>
      <c r="VH37" s="650"/>
      <c r="VI37" s="650"/>
      <c r="VJ37" s="650"/>
      <c r="VK37" s="650"/>
      <c r="VL37" s="650"/>
      <c r="VM37" s="650"/>
      <c r="VN37" s="650"/>
      <c r="VO37" s="650"/>
      <c r="VP37" s="650"/>
      <c r="VQ37" s="650"/>
      <c r="VR37" s="650"/>
      <c r="VS37" s="650"/>
      <c r="VT37" s="650"/>
      <c r="VU37" s="650"/>
      <c r="VV37" s="650"/>
      <c r="VW37" s="650"/>
      <c r="VX37" s="650"/>
      <c r="VY37" s="650"/>
      <c r="VZ37" s="650"/>
      <c r="WA37" s="650"/>
      <c r="WB37" s="650"/>
      <c r="WC37" s="650"/>
      <c r="WD37" s="650"/>
      <c r="WE37" s="650"/>
      <c r="WF37" s="650"/>
      <c r="WG37" s="650"/>
      <c r="WH37" s="650"/>
      <c r="WI37" s="650"/>
      <c r="WJ37" s="650"/>
      <c r="WK37" s="650"/>
      <c r="WL37" s="650"/>
      <c r="WM37" s="650"/>
      <c r="WN37" s="650"/>
      <c r="WO37" s="650"/>
      <c r="WP37" s="650"/>
      <c r="WQ37" s="650"/>
      <c r="WR37" s="650"/>
      <c r="WS37" s="650"/>
      <c r="WT37" s="650"/>
      <c r="WU37" s="650"/>
      <c r="WV37" s="650"/>
      <c r="WW37" s="650"/>
      <c r="WX37" s="650"/>
      <c r="WY37" s="650"/>
      <c r="WZ37" s="650"/>
      <c r="XA37" s="650"/>
      <c r="XB37" s="650"/>
      <c r="XC37" s="650"/>
      <c r="XD37" s="650"/>
      <c r="XE37" s="650"/>
      <c r="XF37" s="650"/>
      <c r="XG37" s="650"/>
      <c r="XH37" s="650"/>
      <c r="XI37" s="650"/>
      <c r="XJ37" s="650"/>
      <c r="XK37" s="650"/>
      <c r="XL37" s="650"/>
      <c r="XM37" s="650"/>
      <c r="XN37" s="650"/>
      <c r="XO37" s="650"/>
      <c r="XP37" s="650"/>
      <c r="XQ37" s="650"/>
      <c r="XR37" s="650"/>
      <c r="XS37" s="650"/>
      <c r="XT37" s="650"/>
      <c r="XU37" s="650"/>
      <c r="XV37" s="650"/>
      <c r="XW37" s="650"/>
    </row>
    <row r="38">
      <c r="A38" s="635" t="s">
        <v>1167</v>
      </c>
      <c r="B38" s="2"/>
      <c r="C38" s="3"/>
      <c r="D38" s="612" t="s">
        <v>1168</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3"/>
      <c r="AI38" s="593"/>
      <c r="AJ38" s="635" t="s">
        <v>1167</v>
      </c>
      <c r="AK38" s="2"/>
      <c r="AL38" s="3"/>
      <c r="AM38" s="612" t="s">
        <v>1168</v>
      </c>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3"/>
      <c r="BR38" s="593"/>
      <c r="BS38" s="635" t="s">
        <v>1167</v>
      </c>
      <c r="BT38" s="2"/>
      <c r="BU38" s="3"/>
      <c r="BV38" s="612" t="s">
        <v>1168</v>
      </c>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3"/>
      <c r="DA38" s="593"/>
      <c r="DB38" s="635" t="s">
        <v>1167</v>
      </c>
      <c r="DC38" s="2"/>
      <c r="DD38" s="3"/>
      <c r="DE38" s="612" t="s">
        <v>1168</v>
      </c>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3"/>
      <c r="EJ38" s="593"/>
      <c r="EK38" s="593"/>
      <c r="EL38" s="593"/>
      <c r="EM38" s="635" t="s">
        <v>1167</v>
      </c>
      <c r="EN38" s="2"/>
      <c r="EO38" s="3"/>
      <c r="EP38" s="612" t="s">
        <v>1168</v>
      </c>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3"/>
      <c r="FU38" s="593"/>
      <c r="FV38" s="593"/>
      <c r="FW38" s="593"/>
      <c r="FX38" s="636" t="s">
        <v>1167</v>
      </c>
      <c r="FY38" s="104"/>
      <c r="FZ38" s="100"/>
      <c r="GA38" s="598" t="s">
        <v>1168</v>
      </c>
      <c r="GB38" s="104"/>
      <c r="GC38" s="104"/>
      <c r="GD38" s="104"/>
      <c r="GE38" s="104"/>
      <c r="GF38" s="104"/>
      <c r="GG38" s="104"/>
      <c r="GH38" s="104"/>
      <c r="GI38" s="104"/>
      <c r="GJ38" s="104"/>
      <c r="GK38" s="104"/>
      <c r="GL38" s="104"/>
      <c r="GM38" s="104"/>
      <c r="GN38" s="104"/>
      <c r="GO38" s="104"/>
      <c r="GP38" s="104"/>
      <c r="GQ38" s="104"/>
      <c r="GR38" s="104"/>
      <c r="GS38" s="104"/>
      <c r="GT38" s="104"/>
      <c r="GU38" s="104"/>
      <c r="GV38" s="104"/>
      <c r="GW38" s="104"/>
      <c r="GX38" s="104"/>
      <c r="GY38" s="104"/>
      <c r="GZ38" s="104"/>
      <c r="HA38" s="104"/>
      <c r="HB38" s="104"/>
      <c r="HC38" s="104"/>
      <c r="HD38" s="104"/>
      <c r="HE38" s="100"/>
      <c r="HF38" s="593"/>
      <c r="HG38" s="593"/>
      <c r="HH38" s="593"/>
      <c r="HI38" s="636" t="s">
        <v>1167</v>
      </c>
      <c r="HJ38" s="104"/>
      <c r="HK38" s="100"/>
      <c r="HL38" s="598" t="s">
        <v>1168</v>
      </c>
      <c r="HM38" s="104"/>
      <c r="HN38" s="104"/>
      <c r="HO38" s="104"/>
      <c r="HP38" s="104"/>
      <c r="HQ38" s="104"/>
      <c r="HR38" s="104"/>
      <c r="HS38" s="104"/>
      <c r="HT38" s="104"/>
      <c r="HU38" s="104"/>
      <c r="HV38" s="104"/>
      <c r="HW38" s="104"/>
      <c r="HX38" s="104"/>
      <c r="HY38" s="104"/>
      <c r="HZ38" s="104"/>
      <c r="IA38" s="104"/>
      <c r="IB38" s="104"/>
      <c r="IC38" s="104"/>
      <c r="ID38" s="104"/>
      <c r="IE38" s="104"/>
      <c r="IF38" s="104"/>
      <c r="IG38" s="104"/>
      <c r="IH38" s="104"/>
      <c r="II38" s="104"/>
      <c r="IJ38" s="104"/>
      <c r="IK38" s="104"/>
      <c r="IL38" s="104"/>
      <c r="IM38" s="104"/>
      <c r="IN38" s="104"/>
      <c r="IO38" s="104"/>
      <c r="IP38" s="100"/>
      <c r="IQ38" s="593"/>
      <c r="IR38" s="593"/>
      <c r="IS38" s="593"/>
      <c r="IT38" s="636" t="s">
        <v>1167</v>
      </c>
      <c r="IU38" s="104"/>
      <c r="IV38" s="100"/>
      <c r="IW38" s="598" t="s">
        <v>1168</v>
      </c>
      <c r="IX38" s="104"/>
      <c r="IY38" s="104"/>
      <c r="IZ38" s="104"/>
      <c r="JA38" s="104"/>
      <c r="JB38" s="104"/>
      <c r="JC38" s="104"/>
      <c r="JD38" s="104"/>
      <c r="JE38" s="104"/>
      <c r="JF38" s="104"/>
      <c r="JG38" s="104"/>
      <c r="JH38" s="104"/>
      <c r="JI38" s="104"/>
      <c r="JJ38" s="104"/>
      <c r="JK38" s="104"/>
      <c r="JL38" s="104"/>
      <c r="JM38" s="104"/>
      <c r="JN38" s="104"/>
      <c r="JO38" s="104"/>
      <c r="JP38" s="104"/>
      <c r="JQ38" s="104"/>
      <c r="JR38" s="104"/>
      <c r="JS38" s="104"/>
      <c r="JT38" s="104"/>
      <c r="JU38" s="104"/>
      <c r="JV38" s="104"/>
      <c r="JW38" s="104"/>
      <c r="JX38" s="104"/>
      <c r="JY38" s="104"/>
      <c r="JZ38" s="104"/>
      <c r="KA38" s="100"/>
      <c r="KB38" s="593"/>
      <c r="KC38" s="593"/>
      <c r="KD38" s="593"/>
      <c r="KE38" s="636" t="s">
        <v>1167</v>
      </c>
      <c r="KF38" s="104"/>
      <c r="KG38" s="100"/>
      <c r="KH38" s="598" t="s">
        <v>1168</v>
      </c>
      <c r="KI38" s="104"/>
      <c r="KJ38" s="104"/>
      <c r="KK38" s="104"/>
      <c r="KL38" s="104"/>
      <c r="KM38" s="104"/>
      <c r="KN38" s="104"/>
      <c r="KO38" s="104"/>
      <c r="KP38" s="104"/>
      <c r="KQ38" s="104"/>
      <c r="KR38" s="104"/>
      <c r="KS38" s="104"/>
      <c r="KT38" s="104"/>
      <c r="KU38" s="104"/>
      <c r="KV38" s="104"/>
      <c r="KW38" s="104"/>
      <c r="KX38" s="104"/>
      <c r="KY38" s="104"/>
      <c r="KZ38" s="104"/>
      <c r="LA38" s="104"/>
      <c r="LB38" s="104"/>
      <c r="LC38" s="104"/>
      <c r="LD38" s="104"/>
      <c r="LE38" s="104"/>
      <c r="LF38" s="104"/>
      <c r="LG38" s="104"/>
      <c r="LH38" s="104"/>
      <c r="LI38" s="104"/>
      <c r="LJ38" s="104"/>
      <c r="LK38" s="104"/>
      <c r="LL38" s="100"/>
      <c r="LM38" s="593"/>
      <c r="LN38" s="593"/>
      <c r="LO38" s="593"/>
      <c r="LP38" s="636" t="s">
        <v>1167</v>
      </c>
      <c r="LQ38" s="104"/>
      <c r="LR38" s="100"/>
      <c r="LS38" s="598" t="s">
        <v>1168</v>
      </c>
      <c r="LT38" s="104"/>
      <c r="LU38" s="104"/>
      <c r="LV38" s="104"/>
      <c r="LW38" s="104"/>
      <c r="LX38" s="104"/>
      <c r="LY38" s="104"/>
      <c r="LZ38" s="104"/>
      <c r="MA38" s="104"/>
      <c r="MB38" s="104"/>
      <c r="MC38" s="104"/>
      <c r="MD38" s="104"/>
      <c r="ME38" s="104"/>
      <c r="MF38" s="104"/>
      <c r="MG38" s="104"/>
      <c r="MH38" s="104"/>
      <c r="MI38" s="104"/>
      <c r="MJ38" s="104"/>
      <c r="MK38" s="104"/>
      <c r="ML38" s="104"/>
      <c r="MM38" s="104"/>
      <c r="MN38" s="104"/>
      <c r="MO38" s="104"/>
      <c r="MP38" s="104"/>
      <c r="MQ38" s="104"/>
      <c r="MR38" s="104"/>
      <c r="MS38" s="104"/>
      <c r="MT38" s="104"/>
      <c r="MU38" s="104"/>
      <c r="MV38" s="104"/>
      <c r="MW38" s="100"/>
      <c r="MX38" s="593"/>
      <c r="MY38" s="593"/>
      <c r="MZ38" s="593"/>
      <c r="NA38" s="636" t="s">
        <v>1167</v>
      </c>
      <c r="NB38" s="104"/>
      <c r="NC38" s="100"/>
      <c r="ND38" s="598" t="s">
        <v>1168</v>
      </c>
      <c r="NE38" s="104"/>
      <c r="NF38" s="104"/>
      <c r="NG38" s="104"/>
      <c r="NH38" s="104"/>
      <c r="NI38" s="104"/>
      <c r="NJ38" s="104"/>
      <c r="NK38" s="104"/>
      <c r="NL38" s="104"/>
      <c r="NM38" s="104"/>
      <c r="NN38" s="104"/>
      <c r="NO38" s="104"/>
      <c r="NP38" s="104"/>
      <c r="NQ38" s="104"/>
      <c r="NR38" s="104"/>
      <c r="NS38" s="104"/>
      <c r="NT38" s="104"/>
      <c r="NU38" s="104"/>
      <c r="NV38" s="104"/>
      <c r="NW38" s="104"/>
      <c r="NX38" s="104"/>
      <c r="NY38" s="104"/>
      <c r="NZ38" s="104"/>
      <c r="OA38" s="104"/>
      <c r="OB38" s="104"/>
      <c r="OC38" s="104"/>
      <c r="OD38" s="104"/>
      <c r="OE38" s="104"/>
      <c r="OF38" s="104"/>
      <c r="OG38" s="104"/>
      <c r="OH38" s="100"/>
      <c r="OI38" s="593"/>
      <c r="OJ38" s="593"/>
      <c r="OK38" s="593"/>
      <c r="OL38" s="636" t="s">
        <v>1167</v>
      </c>
      <c r="OM38" s="104"/>
      <c r="ON38" s="100"/>
      <c r="OO38" s="598" t="s">
        <v>1168</v>
      </c>
      <c r="OP38" s="104"/>
      <c r="OQ38" s="104"/>
      <c r="OR38" s="104"/>
      <c r="OS38" s="104"/>
      <c r="OT38" s="104"/>
      <c r="OU38" s="104"/>
      <c r="OV38" s="104"/>
      <c r="OW38" s="104"/>
      <c r="OX38" s="104"/>
      <c r="OY38" s="104"/>
      <c r="OZ38" s="104"/>
      <c r="PA38" s="104"/>
      <c r="PB38" s="104"/>
      <c r="PC38" s="104"/>
      <c r="PD38" s="104"/>
      <c r="PE38" s="104"/>
      <c r="PF38" s="104"/>
      <c r="PG38" s="104"/>
      <c r="PH38" s="104"/>
      <c r="PI38" s="104"/>
      <c r="PJ38" s="104"/>
      <c r="PK38" s="104"/>
      <c r="PL38" s="104"/>
      <c r="PM38" s="104"/>
      <c r="PN38" s="104"/>
      <c r="PO38" s="104"/>
      <c r="PP38" s="104"/>
      <c r="PQ38" s="104"/>
      <c r="PR38" s="104"/>
      <c r="PS38" s="100"/>
      <c r="PT38" s="593"/>
      <c r="PU38" s="593"/>
      <c r="PV38" s="593"/>
      <c r="PW38" s="636" t="s">
        <v>1167</v>
      </c>
      <c r="PX38" s="104"/>
      <c r="PY38" s="100"/>
      <c r="PZ38" s="598" t="s">
        <v>1168</v>
      </c>
      <c r="QA38" s="104"/>
      <c r="QB38" s="104"/>
      <c r="QC38" s="104"/>
      <c r="QD38" s="104"/>
      <c r="QE38" s="104"/>
      <c r="QF38" s="104"/>
      <c r="QG38" s="104"/>
      <c r="QH38" s="104"/>
      <c r="QI38" s="104"/>
      <c r="QJ38" s="104"/>
      <c r="QK38" s="104"/>
      <c r="QL38" s="104"/>
      <c r="QM38" s="104"/>
      <c r="QN38" s="104"/>
      <c r="QO38" s="104"/>
      <c r="QP38" s="104"/>
      <c r="QQ38" s="104"/>
      <c r="QR38" s="104"/>
      <c r="QS38" s="104"/>
      <c r="QT38" s="104"/>
      <c r="QU38" s="104"/>
      <c r="QV38" s="104"/>
      <c r="QW38" s="104"/>
      <c r="QX38" s="104"/>
      <c r="QY38" s="104"/>
      <c r="QZ38" s="104"/>
      <c r="RA38" s="104"/>
      <c r="RB38" s="104"/>
      <c r="RC38" s="104"/>
      <c r="RD38" s="100"/>
      <c r="RE38" s="593"/>
      <c r="RF38" s="593"/>
      <c r="RG38" s="593"/>
      <c r="RK38" s="634"/>
      <c r="RR38" s="650"/>
      <c r="RU38" s="665"/>
      <c r="RY38" s="650"/>
      <c r="SB38" s="666"/>
      <c r="SK38" s="650"/>
      <c r="SN38" s="666"/>
      <c r="SP38" s="593"/>
      <c r="SQ38" s="593"/>
      <c r="SR38" s="593"/>
      <c r="SS38" s="593"/>
      <c r="ST38" s="593"/>
      <c r="SU38" s="593"/>
      <c r="SV38" s="593"/>
      <c r="SW38" s="593"/>
      <c r="SX38" s="593"/>
      <c r="SY38" s="593"/>
      <c r="SZ38" s="593"/>
      <c r="TA38" s="593"/>
      <c r="TB38" s="593"/>
      <c r="TC38" s="593"/>
      <c r="TD38" s="593"/>
      <c r="TE38" s="593"/>
      <c r="TF38" s="593"/>
      <c r="TG38" s="593"/>
      <c r="TH38" s="593"/>
      <c r="TI38" s="593"/>
      <c r="TJ38" s="593"/>
      <c r="TK38" s="593"/>
      <c r="TL38" s="593"/>
      <c r="TM38" s="593"/>
      <c r="TN38" s="593"/>
      <c r="TO38" s="593"/>
      <c r="TP38" s="593"/>
      <c r="TQ38" s="593"/>
      <c r="TR38" s="593"/>
      <c r="TS38" s="593"/>
      <c r="TT38" s="593"/>
      <c r="TU38" s="593"/>
      <c r="TV38" s="593"/>
      <c r="TW38" s="593"/>
      <c r="TX38" s="593"/>
      <c r="TY38" s="593"/>
      <c r="TZ38" s="593"/>
      <c r="UA38" s="593"/>
      <c r="UB38" s="593"/>
      <c r="UC38" s="593"/>
      <c r="UD38" s="593"/>
      <c r="UE38" s="593"/>
      <c r="UF38" s="593"/>
      <c r="UG38" s="593"/>
      <c r="UH38" s="593"/>
      <c r="UI38" s="593"/>
      <c r="UJ38" s="593"/>
      <c r="UK38" s="593"/>
      <c r="UL38" s="593"/>
      <c r="UM38" s="593"/>
      <c r="UN38" s="593"/>
      <c r="UO38" s="593"/>
      <c r="UP38" s="593"/>
      <c r="UQ38" s="593"/>
      <c r="UR38" s="593"/>
      <c r="US38" s="593"/>
      <c r="UT38" s="593"/>
      <c r="UU38" s="593"/>
      <c r="UV38" s="593"/>
      <c r="UW38" s="593"/>
      <c r="UX38" s="593"/>
      <c r="UY38" s="593"/>
      <c r="UZ38" s="593"/>
      <c r="VA38" s="593"/>
      <c r="VB38" s="593"/>
      <c r="VC38" s="593"/>
      <c r="VD38" s="593"/>
      <c r="VE38" s="593"/>
      <c r="VF38" s="593"/>
      <c r="VG38" s="593"/>
      <c r="VH38" s="593"/>
      <c r="VI38" s="593"/>
      <c r="VJ38" s="593"/>
      <c r="VK38" s="593"/>
      <c r="VL38" s="593"/>
      <c r="VM38" s="593"/>
      <c r="VN38" s="593"/>
      <c r="VO38" s="593"/>
      <c r="VP38" s="593"/>
      <c r="VQ38" s="593"/>
      <c r="VR38" s="593"/>
      <c r="VS38" s="593"/>
      <c r="VT38" s="593"/>
      <c r="VU38" s="593"/>
      <c r="VV38" s="593"/>
      <c r="VW38" s="593"/>
      <c r="VX38" s="593"/>
      <c r="VY38" s="593"/>
      <c r="VZ38" s="593"/>
      <c r="WA38" s="593"/>
      <c r="WB38" s="593"/>
      <c r="WC38" s="593"/>
      <c r="WD38" s="593"/>
      <c r="WE38" s="593"/>
      <c r="WF38" s="593"/>
      <c r="WG38" s="593"/>
      <c r="WH38" s="593"/>
      <c r="WI38" s="593"/>
      <c r="WJ38" s="593"/>
      <c r="WK38" s="593"/>
      <c r="WL38" s="593"/>
      <c r="WM38" s="593"/>
      <c r="WN38" s="593"/>
      <c r="WO38" s="593"/>
      <c r="WP38" s="593"/>
      <c r="WQ38" s="593"/>
      <c r="WR38" s="593"/>
      <c r="WS38" s="593"/>
      <c r="WT38" s="593"/>
      <c r="WU38" s="593"/>
      <c r="WV38" s="593"/>
      <c r="WW38" s="593"/>
      <c r="WX38" s="593"/>
      <c r="WY38" s="593"/>
      <c r="WZ38" s="593"/>
      <c r="XA38" s="593"/>
      <c r="XB38" s="593"/>
      <c r="XC38" s="593"/>
      <c r="XD38" s="593"/>
      <c r="XE38" s="593"/>
      <c r="XF38" s="593"/>
      <c r="XG38" s="593"/>
      <c r="XH38" s="593"/>
      <c r="XI38" s="593"/>
      <c r="XJ38" s="593"/>
      <c r="XK38" s="593"/>
      <c r="XL38" s="593"/>
      <c r="XM38" s="593"/>
      <c r="XN38" s="593"/>
      <c r="XO38" s="593"/>
      <c r="XP38" s="593"/>
      <c r="XQ38" s="593"/>
      <c r="XR38" s="593"/>
      <c r="XS38" s="593"/>
      <c r="XT38" s="593"/>
      <c r="XU38" s="593"/>
      <c r="XV38" s="593"/>
      <c r="XW38" s="593"/>
    </row>
    <row r="39">
      <c r="A39" s="667" t="s">
        <v>1169</v>
      </c>
      <c r="B39" s="553"/>
      <c r="C39" s="553"/>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4"/>
      <c r="AI39" s="576"/>
      <c r="AJ39" s="667" t="s">
        <v>1170</v>
      </c>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3"/>
      <c r="BG39" s="553"/>
      <c r="BH39" s="553"/>
      <c r="BI39" s="553"/>
      <c r="BJ39" s="553"/>
      <c r="BK39" s="553"/>
      <c r="BL39" s="553"/>
      <c r="BM39" s="553"/>
      <c r="BN39" s="553"/>
      <c r="BO39" s="553"/>
      <c r="BP39" s="553"/>
      <c r="BQ39" s="554"/>
      <c r="BR39" s="576"/>
      <c r="BS39" s="667" t="s">
        <v>1171</v>
      </c>
      <c r="BT39" s="553"/>
      <c r="BU39" s="553"/>
      <c r="BV39" s="553"/>
      <c r="BW39" s="553"/>
      <c r="BX39" s="553"/>
      <c r="BY39" s="553"/>
      <c r="BZ39" s="553"/>
      <c r="CA39" s="553"/>
      <c r="CB39" s="553"/>
      <c r="CC39" s="553"/>
      <c r="CD39" s="553"/>
      <c r="CE39" s="553"/>
      <c r="CF39" s="553"/>
      <c r="CG39" s="553"/>
      <c r="CH39" s="553"/>
      <c r="CI39" s="553"/>
      <c r="CJ39" s="553"/>
      <c r="CK39" s="553"/>
      <c r="CL39" s="553"/>
      <c r="CM39" s="553"/>
      <c r="CN39" s="553"/>
      <c r="CO39" s="553"/>
      <c r="CP39" s="553"/>
      <c r="CQ39" s="553"/>
      <c r="CR39" s="553"/>
      <c r="CS39" s="553"/>
      <c r="CT39" s="553"/>
      <c r="CU39" s="553"/>
      <c r="CV39" s="553"/>
      <c r="CW39" s="553"/>
      <c r="CX39" s="553"/>
      <c r="CY39" s="553"/>
      <c r="CZ39" s="554"/>
      <c r="DA39" s="576"/>
      <c r="DB39" s="667" t="s">
        <v>1172</v>
      </c>
      <c r="DC39" s="553"/>
      <c r="DD39" s="553"/>
      <c r="DE39" s="553"/>
      <c r="DF39" s="553"/>
      <c r="DG39" s="553"/>
      <c r="DH39" s="553"/>
      <c r="DI39" s="553"/>
      <c r="DJ39" s="553"/>
      <c r="DK39" s="553"/>
      <c r="DL39" s="553"/>
      <c r="DM39" s="553"/>
      <c r="DN39" s="553"/>
      <c r="DO39" s="553"/>
      <c r="DP39" s="553"/>
      <c r="DQ39" s="553"/>
      <c r="DR39" s="553"/>
      <c r="DS39" s="553"/>
      <c r="DT39" s="553"/>
      <c r="DU39" s="553"/>
      <c r="DV39" s="553"/>
      <c r="DW39" s="553"/>
      <c r="DX39" s="553"/>
      <c r="DY39" s="553"/>
      <c r="DZ39" s="553"/>
      <c r="EA39" s="553"/>
      <c r="EB39" s="553"/>
      <c r="EC39" s="553"/>
      <c r="ED39" s="553"/>
      <c r="EE39" s="553"/>
      <c r="EF39" s="553"/>
      <c r="EG39" s="553"/>
      <c r="EH39" s="553"/>
      <c r="EI39" s="554"/>
      <c r="EJ39" s="576"/>
      <c r="EK39" s="576"/>
      <c r="EL39" s="576"/>
      <c r="EM39" s="667" t="s">
        <v>1173</v>
      </c>
      <c r="EN39" s="553"/>
      <c r="EO39" s="553"/>
      <c r="EP39" s="553"/>
      <c r="EQ39" s="553"/>
      <c r="ER39" s="553"/>
      <c r="ES39" s="553"/>
      <c r="ET39" s="553"/>
      <c r="EU39" s="553"/>
      <c r="EV39" s="553"/>
      <c r="EW39" s="553"/>
      <c r="EX39" s="553"/>
      <c r="EY39" s="553"/>
      <c r="EZ39" s="553"/>
      <c r="FA39" s="553"/>
      <c r="FB39" s="553"/>
      <c r="FC39" s="553"/>
      <c r="FD39" s="553"/>
      <c r="FE39" s="553"/>
      <c r="FF39" s="553"/>
      <c r="FG39" s="553"/>
      <c r="FH39" s="553"/>
      <c r="FI39" s="553"/>
      <c r="FJ39" s="553"/>
      <c r="FK39" s="553"/>
      <c r="FL39" s="553"/>
      <c r="FM39" s="553"/>
      <c r="FN39" s="553"/>
      <c r="FO39" s="553"/>
      <c r="FP39" s="553"/>
      <c r="FQ39" s="553"/>
      <c r="FR39" s="553"/>
      <c r="FS39" s="553"/>
      <c r="FT39" s="554"/>
      <c r="FU39" s="576"/>
      <c r="FV39" s="576"/>
      <c r="FW39" s="576"/>
      <c r="FX39" s="608" t="s">
        <v>1174</v>
      </c>
      <c r="HE39" s="557"/>
      <c r="HF39" s="576"/>
      <c r="HG39" s="576"/>
      <c r="HH39" s="576"/>
      <c r="HI39" s="608" t="s">
        <v>1175</v>
      </c>
      <c r="IP39" s="557"/>
      <c r="IQ39" s="576"/>
      <c r="IR39" s="576"/>
      <c r="IS39" s="576"/>
      <c r="IT39" s="608" t="s">
        <v>1176</v>
      </c>
      <c r="KA39" s="557"/>
      <c r="KB39" s="576"/>
      <c r="KC39" s="576"/>
      <c r="KD39" s="576"/>
      <c r="KE39" s="608" t="s">
        <v>1177</v>
      </c>
      <c r="LL39" s="557"/>
      <c r="LM39" s="576"/>
      <c r="LN39" s="576"/>
      <c r="LO39" s="576"/>
      <c r="LP39" s="608" t="s">
        <v>1177</v>
      </c>
      <c r="MW39" s="557"/>
      <c r="MX39" s="576"/>
      <c r="MY39" s="576"/>
      <c r="MZ39" s="576"/>
      <c r="NA39" s="608" t="s">
        <v>1178</v>
      </c>
      <c r="OH39" s="557"/>
      <c r="OI39" s="576"/>
      <c r="OJ39" s="576"/>
      <c r="OK39" s="576"/>
      <c r="OL39" s="608" t="s">
        <v>1179</v>
      </c>
      <c r="PS39" s="557"/>
      <c r="PT39" s="576"/>
      <c r="PU39" s="576"/>
      <c r="PV39" s="576"/>
      <c r="PW39" s="608" t="s">
        <v>1179</v>
      </c>
      <c r="RD39" s="557"/>
      <c r="RE39" s="576"/>
      <c r="RF39" s="576"/>
      <c r="RG39" s="576"/>
      <c r="RH39" s="584"/>
      <c r="RK39" s="599"/>
      <c r="SP39" s="576"/>
      <c r="SQ39" s="576"/>
      <c r="SR39" s="576"/>
      <c r="SS39" s="576"/>
      <c r="ST39" s="576"/>
      <c r="SU39" s="576"/>
      <c r="SV39" s="576"/>
      <c r="SW39" s="576"/>
      <c r="SX39" s="576"/>
      <c r="SY39" s="576"/>
      <c r="SZ39" s="576"/>
      <c r="TA39" s="576"/>
      <c r="TB39" s="576"/>
      <c r="TC39" s="576"/>
      <c r="TD39" s="576"/>
      <c r="TE39" s="576"/>
      <c r="TF39" s="576"/>
      <c r="TG39" s="576"/>
      <c r="TH39" s="576"/>
      <c r="TI39" s="576"/>
      <c r="TJ39" s="576"/>
      <c r="TK39" s="576"/>
      <c r="TL39" s="576"/>
      <c r="TM39" s="576"/>
      <c r="TN39" s="576"/>
      <c r="TO39" s="576"/>
      <c r="TP39" s="576"/>
      <c r="TQ39" s="576"/>
      <c r="TR39" s="576"/>
      <c r="TS39" s="576"/>
      <c r="TT39" s="576"/>
      <c r="TU39" s="576"/>
      <c r="TV39" s="576"/>
      <c r="TW39" s="576"/>
      <c r="TX39" s="576"/>
      <c r="TY39" s="576"/>
      <c r="TZ39" s="576"/>
      <c r="UA39" s="576"/>
      <c r="UB39" s="576"/>
      <c r="UC39" s="576"/>
      <c r="UD39" s="576"/>
      <c r="UE39" s="576"/>
      <c r="UF39" s="576"/>
      <c r="UG39" s="576"/>
      <c r="UH39" s="576"/>
      <c r="UI39" s="576"/>
      <c r="UJ39" s="576"/>
      <c r="UK39" s="576"/>
      <c r="UL39" s="576"/>
      <c r="UM39" s="576"/>
      <c r="UN39" s="576"/>
      <c r="UO39" s="576"/>
      <c r="UP39" s="576"/>
      <c r="UQ39" s="576"/>
      <c r="UR39" s="576"/>
      <c r="US39" s="576"/>
      <c r="UT39" s="576"/>
      <c r="UU39" s="576"/>
      <c r="UV39" s="576"/>
      <c r="UW39" s="576"/>
      <c r="UX39" s="576"/>
      <c r="UY39" s="576"/>
      <c r="UZ39" s="576"/>
      <c r="VA39" s="576"/>
      <c r="VB39" s="576"/>
      <c r="VC39" s="576"/>
      <c r="VD39" s="576"/>
      <c r="VE39" s="576"/>
      <c r="VF39" s="576"/>
      <c r="VG39" s="576"/>
      <c r="VH39" s="576"/>
      <c r="VI39" s="576"/>
      <c r="VJ39" s="576"/>
      <c r="VK39" s="576"/>
      <c r="VL39" s="576"/>
      <c r="VM39" s="576"/>
      <c r="VN39" s="576"/>
      <c r="VO39" s="576"/>
      <c r="VP39" s="576"/>
      <c r="VQ39" s="576"/>
      <c r="VR39" s="576"/>
      <c r="VS39" s="576"/>
      <c r="VT39" s="576"/>
      <c r="VU39" s="576"/>
      <c r="VV39" s="576"/>
      <c r="VW39" s="576"/>
      <c r="VX39" s="576"/>
      <c r="VY39" s="576"/>
      <c r="VZ39" s="576"/>
      <c r="WA39" s="576"/>
      <c r="WB39" s="576"/>
      <c r="WC39" s="576"/>
      <c r="WD39" s="576"/>
      <c r="WE39" s="576"/>
      <c r="WF39" s="576"/>
      <c r="WG39" s="576"/>
      <c r="WH39" s="576"/>
      <c r="WI39" s="576"/>
      <c r="WJ39" s="576"/>
      <c r="WK39" s="576"/>
      <c r="WL39" s="576"/>
      <c r="WM39" s="576"/>
      <c r="WN39" s="576"/>
      <c r="WO39" s="576"/>
      <c r="WP39" s="576"/>
      <c r="WQ39" s="576"/>
      <c r="WR39" s="576"/>
      <c r="WS39" s="576"/>
      <c r="WT39" s="576"/>
      <c r="WU39" s="576"/>
      <c r="WV39" s="576"/>
      <c r="WW39" s="576"/>
      <c r="WX39" s="576"/>
      <c r="WY39" s="576"/>
      <c r="WZ39" s="576"/>
      <c r="XA39" s="576"/>
      <c r="XB39" s="576"/>
      <c r="XC39" s="576"/>
      <c r="XD39" s="576"/>
      <c r="XE39" s="576"/>
      <c r="XF39" s="576"/>
      <c r="XG39" s="576"/>
      <c r="XH39" s="576"/>
      <c r="XI39" s="576"/>
      <c r="XJ39" s="576"/>
      <c r="XK39" s="576"/>
      <c r="XL39" s="576"/>
      <c r="XM39" s="576"/>
      <c r="XN39" s="576"/>
      <c r="XO39" s="576"/>
      <c r="XP39" s="576"/>
      <c r="XQ39" s="576"/>
      <c r="XR39" s="576"/>
      <c r="XS39" s="576"/>
      <c r="XT39" s="576"/>
      <c r="XU39" s="576"/>
      <c r="XV39" s="576"/>
      <c r="XW39" s="576"/>
    </row>
    <row r="40">
      <c r="A40" s="556"/>
      <c r="AH40" s="557"/>
      <c r="AI40" s="576"/>
      <c r="AJ40" s="556"/>
      <c r="BQ40" s="557"/>
      <c r="BR40" s="576"/>
      <c r="BS40" s="556"/>
      <c r="CZ40" s="557"/>
      <c r="DA40" s="576"/>
      <c r="DB40" s="556"/>
      <c r="EI40" s="557"/>
      <c r="EJ40" s="576"/>
      <c r="EK40" s="576"/>
      <c r="EL40" s="576"/>
      <c r="EM40" s="556"/>
      <c r="FT40" s="557"/>
      <c r="FU40" s="576"/>
      <c r="FV40" s="576"/>
      <c r="FW40" s="576"/>
      <c r="FX40" s="556"/>
      <c r="HE40" s="557"/>
      <c r="HF40" s="576"/>
      <c r="HG40" s="576"/>
      <c r="HH40" s="576"/>
      <c r="HI40" s="556"/>
      <c r="IP40" s="557"/>
      <c r="IQ40" s="576"/>
      <c r="IR40" s="576"/>
      <c r="IS40" s="576"/>
      <c r="IT40" s="556"/>
      <c r="KA40" s="557"/>
      <c r="KB40" s="576"/>
      <c r="KC40" s="576"/>
      <c r="KD40" s="576"/>
      <c r="KE40" s="556"/>
      <c r="LL40" s="557"/>
      <c r="LM40" s="576"/>
      <c r="LN40" s="576"/>
      <c r="LO40" s="576"/>
      <c r="LP40" s="556"/>
      <c r="MW40" s="557"/>
      <c r="MX40" s="576"/>
      <c r="MY40" s="576"/>
      <c r="MZ40" s="576"/>
      <c r="NA40" s="556"/>
      <c r="OH40" s="557"/>
      <c r="OI40" s="576"/>
      <c r="OJ40" s="576"/>
      <c r="OK40" s="576"/>
      <c r="OL40" s="556"/>
      <c r="PS40" s="557"/>
      <c r="PT40" s="576"/>
      <c r="PU40" s="576"/>
      <c r="PV40" s="576"/>
      <c r="PW40" s="556"/>
      <c r="RD40" s="557"/>
      <c r="RE40" s="576"/>
      <c r="RF40" s="576"/>
      <c r="RG40" s="576"/>
      <c r="RH40" s="609"/>
      <c r="SP40" s="576"/>
      <c r="SQ40" s="576"/>
      <c r="SR40" s="576"/>
      <c r="SS40" s="576"/>
      <c r="ST40" s="576"/>
      <c r="SU40" s="576"/>
      <c r="SV40" s="576"/>
      <c r="SW40" s="576"/>
      <c r="SX40" s="576"/>
      <c r="SY40" s="576"/>
      <c r="SZ40" s="576"/>
      <c r="TA40" s="576"/>
      <c r="TB40" s="576"/>
      <c r="TC40" s="576"/>
      <c r="TD40" s="576"/>
      <c r="TE40" s="576"/>
      <c r="TF40" s="576"/>
      <c r="TG40" s="576"/>
      <c r="TH40" s="576"/>
      <c r="TI40" s="576"/>
      <c r="TJ40" s="576"/>
      <c r="TK40" s="576"/>
      <c r="TL40" s="576"/>
      <c r="TM40" s="576"/>
      <c r="TN40" s="576"/>
      <c r="TO40" s="576"/>
      <c r="TP40" s="576"/>
      <c r="TQ40" s="576"/>
      <c r="TR40" s="576"/>
      <c r="TS40" s="576"/>
      <c r="TT40" s="576"/>
      <c r="TU40" s="576"/>
      <c r="TV40" s="576"/>
      <c r="TW40" s="576"/>
      <c r="TX40" s="576"/>
      <c r="TY40" s="576"/>
      <c r="TZ40" s="576"/>
      <c r="UA40" s="576"/>
      <c r="UB40" s="576"/>
      <c r="UC40" s="576"/>
      <c r="UD40" s="576"/>
      <c r="UE40" s="576"/>
      <c r="UF40" s="576"/>
      <c r="UG40" s="576"/>
      <c r="UH40" s="576"/>
      <c r="UI40" s="576"/>
      <c r="UJ40" s="576"/>
      <c r="UK40" s="576"/>
      <c r="UL40" s="576"/>
      <c r="UM40" s="576"/>
      <c r="UN40" s="576"/>
      <c r="UO40" s="576"/>
      <c r="UP40" s="576"/>
      <c r="UQ40" s="576"/>
      <c r="UR40" s="576"/>
      <c r="US40" s="576"/>
      <c r="UT40" s="576"/>
      <c r="UU40" s="576"/>
      <c r="UV40" s="576"/>
      <c r="UW40" s="576"/>
      <c r="UX40" s="576"/>
      <c r="UY40" s="576"/>
      <c r="UZ40" s="576"/>
      <c r="VA40" s="576"/>
      <c r="VB40" s="576"/>
      <c r="VC40" s="576"/>
      <c r="VD40" s="576"/>
      <c r="VE40" s="576"/>
      <c r="VF40" s="576"/>
      <c r="VG40" s="576"/>
      <c r="VH40" s="576"/>
      <c r="VI40" s="576"/>
      <c r="VJ40" s="576"/>
      <c r="VK40" s="576"/>
      <c r="VL40" s="576"/>
      <c r="VM40" s="576"/>
      <c r="VN40" s="576"/>
      <c r="VO40" s="576"/>
      <c r="VP40" s="576"/>
      <c r="VQ40" s="576"/>
      <c r="VR40" s="576"/>
      <c r="VS40" s="576"/>
      <c r="VT40" s="576"/>
      <c r="VU40" s="576"/>
      <c r="VV40" s="576"/>
      <c r="VW40" s="576"/>
      <c r="VX40" s="576"/>
      <c r="VY40" s="576"/>
      <c r="VZ40" s="576"/>
      <c r="WA40" s="576"/>
      <c r="WB40" s="576"/>
      <c r="WC40" s="576"/>
      <c r="WD40" s="576"/>
      <c r="WE40" s="576"/>
      <c r="WF40" s="576"/>
      <c r="WG40" s="576"/>
      <c r="WH40" s="576"/>
      <c r="WI40" s="576"/>
      <c r="WJ40" s="576"/>
      <c r="WK40" s="576"/>
      <c r="WL40" s="576"/>
      <c r="WM40" s="576"/>
      <c r="WN40" s="576"/>
      <c r="WO40" s="576"/>
      <c r="WP40" s="576"/>
      <c r="WQ40" s="576"/>
      <c r="WR40" s="576"/>
      <c r="WS40" s="576"/>
      <c r="WT40" s="576"/>
      <c r="WU40" s="576"/>
      <c r="WV40" s="576"/>
      <c r="WW40" s="576"/>
      <c r="WX40" s="576"/>
      <c r="WY40" s="576"/>
      <c r="WZ40" s="576"/>
      <c r="XA40" s="576"/>
      <c r="XB40" s="576"/>
      <c r="XC40" s="576"/>
      <c r="XD40" s="576"/>
      <c r="XE40" s="576"/>
      <c r="XF40" s="576"/>
      <c r="XG40" s="576"/>
      <c r="XH40" s="576"/>
      <c r="XI40" s="576"/>
      <c r="XJ40" s="576"/>
      <c r="XK40" s="576"/>
      <c r="XL40" s="576"/>
      <c r="XM40" s="576"/>
      <c r="XN40" s="576"/>
      <c r="XO40" s="576"/>
      <c r="XP40" s="576"/>
      <c r="XQ40" s="576"/>
      <c r="XR40" s="576"/>
      <c r="XS40" s="576"/>
      <c r="XT40" s="576"/>
      <c r="XU40" s="576"/>
      <c r="XV40" s="576"/>
      <c r="XW40" s="576"/>
    </row>
    <row r="41">
      <c r="A41" s="556"/>
      <c r="AH41" s="557"/>
      <c r="AI41" s="576"/>
      <c r="AJ41" s="556"/>
      <c r="BQ41" s="557"/>
      <c r="BR41" s="576"/>
      <c r="BS41" s="556"/>
      <c r="CZ41" s="557"/>
      <c r="DA41" s="576"/>
      <c r="DB41" s="556"/>
      <c r="EI41" s="557"/>
      <c r="EJ41" s="576"/>
      <c r="EK41" s="576"/>
      <c r="EL41" s="576"/>
      <c r="EM41" s="556"/>
      <c r="FT41" s="557"/>
      <c r="FU41" s="576"/>
      <c r="FV41" s="576"/>
      <c r="FW41" s="576"/>
      <c r="FX41" s="556"/>
      <c r="HE41" s="557"/>
      <c r="HF41" s="576"/>
      <c r="HG41" s="576"/>
      <c r="HH41" s="576"/>
      <c r="HI41" s="556"/>
      <c r="IP41" s="557"/>
      <c r="IQ41" s="576"/>
      <c r="IR41" s="576"/>
      <c r="IS41" s="576"/>
      <c r="IT41" s="556"/>
      <c r="KA41" s="557"/>
      <c r="KB41" s="576"/>
      <c r="KC41" s="576"/>
      <c r="KD41" s="576"/>
      <c r="KE41" s="556"/>
      <c r="LL41" s="557"/>
      <c r="LM41" s="576"/>
      <c r="LN41" s="576"/>
      <c r="LO41" s="576"/>
      <c r="LP41" s="556"/>
      <c r="MW41" s="557"/>
      <c r="MX41" s="576"/>
      <c r="MY41" s="576"/>
      <c r="MZ41" s="576"/>
      <c r="NA41" s="556"/>
      <c r="OH41" s="557"/>
      <c r="OI41" s="576"/>
      <c r="OJ41" s="576"/>
      <c r="OK41" s="576"/>
      <c r="OL41" s="556"/>
      <c r="PS41" s="557"/>
      <c r="PT41" s="576"/>
      <c r="PU41" s="576"/>
      <c r="PV41" s="576"/>
      <c r="PW41" s="556"/>
      <c r="RD41" s="557"/>
      <c r="RE41" s="576"/>
      <c r="RF41" s="576"/>
      <c r="RG41" s="576"/>
      <c r="SP41" s="576"/>
      <c r="SQ41" s="576"/>
      <c r="SR41" s="576"/>
      <c r="SS41" s="576"/>
      <c r="ST41" s="576"/>
      <c r="SU41" s="576"/>
      <c r="SV41" s="576"/>
      <c r="SW41" s="576"/>
      <c r="SX41" s="576"/>
      <c r="SY41" s="576"/>
      <c r="SZ41" s="576"/>
      <c r="TA41" s="576"/>
      <c r="TB41" s="576"/>
      <c r="TC41" s="576"/>
      <c r="TD41" s="576"/>
      <c r="TE41" s="576"/>
      <c r="TF41" s="576"/>
      <c r="TG41" s="576"/>
      <c r="TH41" s="576"/>
      <c r="TI41" s="576"/>
      <c r="TJ41" s="576"/>
      <c r="TK41" s="576"/>
      <c r="TL41" s="576"/>
      <c r="TM41" s="576"/>
      <c r="TN41" s="576"/>
      <c r="TO41" s="576"/>
      <c r="TP41" s="576"/>
      <c r="TQ41" s="576"/>
      <c r="TR41" s="576"/>
      <c r="TS41" s="576"/>
      <c r="TT41" s="576"/>
      <c r="TU41" s="576"/>
      <c r="TV41" s="576"/>
      <c r="TW41" s="576"/>
      <c r="TX41" s="576"/>
      <c r="TY41" s="576"/>
      <c r="TZ41" s="576"/>
      <c r="UA41" s="576"/>
      <c r="UB41" s="576"/>
      <c r="UC41" s="576"/>
      <c r="UD41" s="576"/>
      <c r="UE41" s="576"/>
      <c r="UF41" s="576"/>
      <c r="UG41" s="576"/>
      <c r="UH41" s="576"/>
      <c r="UI41" s="576"/>
      <c r="UJ41" s="576"/>
      <c r="UK41" s="576"/>
      <c r="UL41" s="576"/>
      <c r="UM41" s="576"/>
      <c r="UN41" s="576"/>
      <c r="UO41" s="576"/>
      <c r="UP41" s="576"/>
      <c r="UQ41" s="576"/>
      <c r="UR41" s="576"/>
      <c r="US41" s="576"/>
      <c r="UT41" s="576"/>
      <c r="UU41" s="576"/>
      <c r="UV41" s="576"/>
      <c r="UW41" s="576"/>
      <c r="UX41" s="576"/>
      <c r="UY41" s="576"/>
      <c r="UZ41" s="576"/>
      <c r="VA41" s="576"/>
      <c r="VB41" s="576"/>
      <c r="VC41" s="576"/>
      <c r="VD41" s="576"/>
      <c r="VE41" s="576"/>
      <c r="VF41" s="576"/>
      <c r="VG41" s="576"/>
      <c r="VH41" s="576"/>
      <c r="VI41" s="576"/>
      <c r="VJ41" s="576"/>
      <c r="VK41" s="576"/>
      <c r="VL41" s="576"/>
      <c r="VM41" s="576"/>
      <c r="VN41" s="576"/>
      <c r="VO41" s="576"/>
      <c r="VP41" s="576"/>
      <c r="VQ41" s="576"/>
      <c r="VR41" s="576"/>
      <c r="VS41" s="576"/>
      <c r="VT41" s="576"/>
      <c r="VU41" s="576"/>
      <c r="VV41" s="576"/>
      <c r="VW41" s="576"/>
      <c r="VX41" s="576"/>
      <c r="VY41" s="576"/>
      <c r="VZ41" s="576"/>
      <c r="WA41" s="576"/>
      <c r="WB41" s="576"/>
      <c r="WC41" s="576"/>
      <c r="WD41" s="576"/>
      <c r="WE41" s="576"/>
      <c r="WF41" s="576"/>
      <c r="WG41" s="576"/>
      <c r="WH41" s="576"/>
      <c r="WI41" s="576"/>
      <c r="WJ41" s="576"/>
      <c r="WK41" s="576"/>
      <c r="WL41" s="576"/>
      <c r="WM41" s="576"/>
      <c r="WN41" s="576"/>
      <c r="WO41" s="576"/>
      <c r="WP41" s="576"/>
      <c r="WQ41" s="576"/>
      <c r="WR41" s="576"/>
      <c r="WS41" s="576"/>
      <c r="WT41" s="576"/>
      <c r="WU41" s="576"/>
      <c r="WV41" s="576"/>
      <c r="WW41" s="576"/>
      <c r="WX41" s="576"/>
      <c r="WY41" s="576"/>
      <c r="WZ41" s="576"/>
      <c r="XA41" s="576"/>
      <c r="XB41" s="576"/>
      <c r="XC41" s="576"/>
      <c r="XD41" s="576"/>
      <c r="XE41" s="576"/>
      <c r="XF41" s="576"/>
      <c r="XG41" s="576"/>
      <c r="XH41" s="576"/>
      <c r="XI41" s="576"/>
      <c r="XJ41" s="576"/>
      <c r="XK41" s="576"/>
      <c r="XL41" s="576"/>
      <c r="XM41" s="576"/>
      <c r="XN41" s="576"/>
      <c r="XO41" s="576"/>
      <c r="XP41" s="576"/>
      <c r="XQ41" s="576"/>
      <c r="XR41" s="576"/>
      <c r="XS41" s="576"/>
      <c r="XT41" s="576"/>
      <c r="XU41" s="576"/>
      <c r="XV41" s="576"/>
      <c r="XW41" s="576"/>
    </row>
    <row r="42">
      <c r="A42" s="559"/>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0"/>
      <c r="AI42" s="576"/>
      <c r="AJ42" s="559"/>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0"/>
      <c r="BR42" s="576"/>
      <c r="BS42" s="559"/>
      <c r="BT42" s="104"/>
      <c r="BU42" s="104"/>
      <c r="BV42" s="104"/>
      <c r="BW42" s="104"/>
      <c r="BX42" s="104"/>
      <c r="BY42" s="104"/>
      <c r="BZ42" s="104"/>
      <c r="CA42" s="104"/>
      <c r="CB42" s="104"/>
      <c r="CC42" s="104"/>
      <c r="CD42" s="104"/>
      <c r="CE42" s="104"/>
      <c r="CF42" s="104"/>
      <c r="CG42" s="104"/>
      <c r="CH42" s="104"/>
      <c r="CI42" s="104"/>
      <c r="CJ42" s="104"/>
      <c r="CK42" s="104"/>
      <c r="CL42" s="104"/>
      <c r="CM42" s="104"/>
      <c r="CN42" s="104"/>
      <c r="CO42" s="104"/>
      <c r="CP42" s="104"/>
      <c r="CQ42" s="104"/>
      <c r="CR42" s="104"/>
      <c r="CS42" s="104"/>
      <c r="CT42" s="104"/>
      <c r="CU42" s="104"/>
      <c r="CV42" s="104"/>
      <c r="CW42" s="104"/>
      <c r="CX42" s="104"/>
      <c r="CY42" s="104"/>
      <c r="CZ42" s="100"/>
      <c r="DA42" s="576"/>
      <c r="DB42" s="559"/>
      <c r="DC42" s="104"/>
      <c r="DD42" s="104"/>
      <c r="DE42" s="104"/>
      <c r="DF42" s="104"/>
      <c r="DG42" s="104"/>
      <c r="DH42" s="104"/>
      <c r="DI42" s="104"/>
      <c r="DJ42" s="104"/>
      <c r="DK42" s="104"/>
      <c r="DL42" s="104"/>
      <c r="DM42" s="104"/>
      <c r="DN42" s="104"/>
      <c r="DO42" s="104"/>
      <c r="DP42" s="104"/>
      <c r="DQ42" s="104"/>
      <c r="DR42" s="104"/>
      <c r="DS42" s="104"/>
      <c r="DT42" s="104"/>
      <c r="DU42" s="104"/>
      <c r="DV42" s="104"/>
      <c r="DW42" s="104"/>
      <c r="DX42" s="104"/>
      <c r="DY42" s="104"/>
      <c r="DZ42" s="104"/>
      <c r="EA42" s="104"/>
      <c r="EB42" s="104"/>
      <c r="EC42" s="104"/>
      <c r="ED42" s="104"/>
      <c r="EE42" s="104"/>
      <c r="EF42" s="104"/>
      <c r="EG42" s="104"/>
      <c r="EH42" s="104"/>
      <c r="EI42" s="100"/>
      <c r="EJ42" s="576"/>
      <c r="EK42" s="576"/>
      <c r="EL42" s="576"/>
      <c r="EM42" s="559"/>
      <c r="EN42" s="104"/>
      <c r="EO42" s="104"/>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4"/>
      <c r="FP42" s="104"/>
      <c r="FQ42" s="104"/>
      <c r="FR42" s="104"/>
      <c r="FS42" s="104"/>
      <c r="FT42" s="100"/>
      <c r="FU42" s="576"/>
      <c r="FV42" s="576"/>
      <c r="FW42" s="576"/>
      <c r="FX42" s="559"/>
      <c r="FY42" s="104"/>
      <c r="FZ42" s="104"/>
      <c r="GA42" s="104"/>
      <c r="GB42" s="104"/>
      <c r="GC42" s="104"/>
      <c r="GD42" s="104"/>
      <c r="GE42" s="104"/>
      <c r="GF42" s="104"/>
      <c r="GG42" s="104"/>
      <c r="GH42" s="104"/>
      <c r="GI42" s="104"/>
      <c r="GJ42" s="104"/>
      <c r="GK42" s="104"/>
      <c r="GL42" s="104"/>
      <c r="GM42" s="104"/>
      <c r="GN42" s="104"/>
      <c r="GO42" s="104"/>
      <c r="GP42" s="104"/>
      <c r="GQ42" s="104"/>
      <c r="GR42" s="104"/>
      <c r="GS42" s="104"/>
      <c r="GT42" s="104"/>
      <c r="GU42" s="104"/>
      <c r="GV42" s="104"/>
      <c r="GW42" s="104"/>
      <c r="GX42" s="104"/>
      <c r="GY42" s="104"/>
      <c r="GZ42" s="104"/>
      <c r="HA42" s="104"/>
      <c r="HB42" s="104"/>
      <c r="HC42" s="104"/>
      <c r="HD42" s="104"/>
      <c r="HE42" s="100"/>
      <c r="HF42" s="576"/>
      <c r="HG42" s="576"/>
      <c r="HH42" s="576"/>
      <c r="HI42" s="559"/>
      <c r="HJ42" s="104"/>
      <c r="HK42" s="104"/>
      <c r="HL42" s="104"/>
      <c r="HM42" s="104"/>
      <c r="HN42" s="104"/>
      <c r="HO42" s="104"/>
      <c r="HP42" s="104"/>
      <c r="HQ42" s="104"/>
      <c r="HR42" s="104"/>
      <c r="HS42" s="104"/>
      <c r="HT42" s="104"/>
      <c r="HU42" s="104"/>
      <c r="HV42" s="104"/>
      <c r="HW42" s="104"/>
      <c r="HX42" s="104"/>
      <c r="HY42" s="104"/>
      <c r="HZ42" s="104"/>
      <c r="IA42" s="104"/>
      <c r="IB42" s="104"/>
      <c r="IC42" s="104"/>
      <c r="ID42" s="104"/>
      <c r="IE42" s="104"/>
      <c r="IF42" s="104"/>
      <c r="IG42" s="104"/>
      <c r="IH42" s="104"/>
      <c r="II42" s="104"/>
      <c r="IJ42" s="104"/>
      <c r="IK42" s="104"/>
      <c r="IL42" s="104"/>
      <c r="IM42" s="104"/>
      <c r="IN42" s="104"/>
      <c r="IO42" s="104"/>
      <c r="IP42" s="100"/>
      <c r="IQ42" s="576"/>
      <c r="IR42" s="576"/>
      <c r="IS42" s="576"/>
      <c r="IT42" s="559"/>
      <c r="IU42" s="104"/>
      <c r="IV42" s="104"/>
      <c r="IW42" s="104"/>
      <c r="IX42" s="104"/>
      <c r="IY42" s="104"/>
      <c r="IZ42" s="104"/>
      <c r="JA42" s="104"/>
      <c r="JB42" s="104"/>
      <c r="JC42" s="104"/>
      <c r="JD42" s="104"/>
      <c r="JE42" s="104"/>
      <c r="JF42" s="104"/>
      <c r="JG42" s="104"/>
      <c r="JH42" s="104"/>
      <c r="JI42" s="104"/>
      <c r="JJ42" s="104"/>
      <c r="JK42" s="104"/>
      <c r="JL42" s="104"/>
      <c r="JM42" s="104"/>
      <c r="JN42" s="104"/>
      <c r="JO42" s="104"/>
      <c r="JP42" s="104"/>
      <c r="JQ42" s="104"/>
      <c r="JR42" s="104"/>
      <c r="JS42" s="104"/>
      <c r="JT42" s="104"/>
      <c r="JU42" s="104"/>
      <c r="JV42" s="104"/>
      <c r="JW42" s="104"/>
      <c r="JX42" s="104"/>
      <c r="JY42" s="104"/>
      <c r="JZ42" s="104"/>
      <c r="KA42" s="100"/>
      <c r="KB42" s="576"/>
      <c r="KC42" s="576"/>
      <c r="KD42" s="576"/>
      <c r="KE42" s="559"/>
      <c r="KF42" s="104"/>
      <c r="KG42" s="104"/>
      <c r="KH42" s="104"/>
      <c r="KI42" s="104"/>
      <c r="KJ42" s="104"/>
      <c r="KK42" s="104"/>
      <c r="KL42" s="104"/>
      <c r="KM42" s="104"/>
      <c r="KN42" s="104"/>
      <c r="KO42" s="104"/>
      <c r="KP42" s="104"/>
      <c r="KQ42" s="104"/>
      <c r="KR42" s="104"/>
      <c r="KS42" s="104"/>
      <c r="KT42" s="104"/>
      <c r="KU42" s="104"/>
      <c r="KV42" s="104"/>
      <c r="KW42" s="104"/>
      <c r="KX42" s="104"/>
      <c r="KY42" s="104"/>
      <c r="KZ42" s="104"/>
      <c r="LA42" s="104"/>
      <c r="LB42" s="104"/>
      <c r="LC42" s="104"/>
      <c r="LD42" s="104"/>
      <c r="LE42" s="104"/>
      <c r="LF42" s="104"/>
      <c r="LG42" s="104"/>
      <c r="LH42" s="104"/>
      <c r="LI42" s="104"/>
      <c r="LJ42" s="104"/>
      <c r="LK42" s="104"/>
      <c r="LL42" s="100"/>
      <c r="LM42" s="576"/>
      <c r="LN42" s="576"/>
      <c r="LO42" s="576"/>
      <c r="LP42" s="559"/>
      <c r="LQ42" s="104"/>
      <c r="LR42" s="104"/>
      <c r="LS42" s="104"/>
      <c r="LT42" s="104"/>
      <c r="LU42" s="104"/>
      <c r="LV42" s="104"/>
      <c r="LW42" s="104"/>
      <c r="LX42" s="104"/>
      <c r="LY42" s="104"/>
      <c r="LZ42" s="104"/>
      <c r="MA42" s="104"/>
      <c r="MB42" s="104"/>
      <c r="MC42" s="104"/>
      <c r="MD42" s="104"/>
      <c r="ME42" s="104"/>
      <c r="MF42" s="104"/>
      <c r="MG42" s="104"/>
      <c r="MH42" s="104"/>
      <c r="MI42" s="104"/>
      <c r="MJ42" s="104"/>
      <c r="MK42" s="104"/>
      <c r="ML42" s="104"/>
      <c r="MM42" s="104"/>
      <c r="MN42" s="104"/>
      <c r="MO42" s="104"/>
      <c r="MP42" s="104"/>
      <c r="MQ42" s="104"/>
      <c r="MR42" s="104"/>
      <c r="MS42" s="104"/>
      <c r="MT42" s="104"/>
      <c r="MU42" s="104"/>
      <c r="MV42" s="104"/>
      <c r="MW42" s="100"/>
      <c r="MX42" s="576"/>
      <c r="MY42" s="576"/>
      <c r="MZ42" s="576"/>
      <c r="NA42" s="559"/>
      <c r="NB42" s="104"/>
      <c r="NC42" s="104"/>
      <c r="ND42" s="104"/>
      <c r="NE42" s="104"/>
      <c r="NF42" s="104"/>
      <c r="NG42" s="104"/>
      <c r="NH42" s="104"/>
      <c r="NI42" s="104"/>
      <c r="NJ42" s="104"/>
      <c r="NK42" s="104"/>
      <c r="NL42" s="104"/>
      <c r="NM42" s="104"/>
      <c r="NN42" s="104"/>
      <c r="NO42" s="104"/>
      <c r="NP42" s="104"/>
      <c r="NQ42" s="104"/>
      <c r="NR42" s="104"/>
      <c r="NS42" s="104"/>
      <c r="NT42" s="104"/>
      <c r="NU42" s="104"/>
      <c r="NV42" s="104"/>
      <c r="NW42" s="104"/>
      <c r="NX42" s="104"/>
      <c r="NY42" s="104"/>
      <c r="NZ42" s="104"/>
      <c r="OA42" s="104"/>
      <c r="OB42" s="104"/>
      <c r="OC42" s="104"/>
      <c r="OD42" s="104"/>
      <c r="OE42" s="104"/>
      <c r="OF42" s="104"/>
      <c r="OG42" s="104"/>
      <c r="OH42" s="100"/>
      <c r="OI42" s="576"/>
      <c r="OJ42" s="576"/>
      <c r="OK42" s="576"/>
      <c r="OL42" s="559"/>
      <c r="OM42" s="104"/>
      <c r="ON42" s="104"/>
      <c r="OO42" s="104"/>
      <c r="OP42" s="104"/>
      <c r="OQ42" s="104"/>
      <c r="OR42" s="104"/>
      <c r="OS42" s="104"/>
      <c r="OT42" s="104"/>
      <c r="OU42" s="104"/>
      <c r="OV42" s="104"/>
      <c r="OW42" s="104"/>
      <c r="OX42" s="104"/>
      <c r="OY42" s="104"/>
      <c r="OZ42" s="104"/>
      <c r="PA42" s="104"/>
      <c r="PB42" s="104"/>
      <c r="PC42" s="104"/>
      <c r="PD42" s="104"/>
      <c r="PE42" s="104"/>
      <c r="PF42" s="104"/>
      <c r="PG42" s="104"/>
      <c r="PH42" s="104"/>
      <c r="PI42" s="104"/>
      <c r="PJ42" s="104"/>
      <c r="PK42" s="104"/>
      <c r="PL42" s="104"/>
      <c r="PM42" s="104"/>
      <c r="PN42" s="104"/>
      <c r="PO42" s="104"/>
      <c r="PP42" s="104"/>
      <c r="PQ42" s="104"/>
      <c r="PR42" s="104"/>
      <c r="PS42" s="100"/>
      <c r="PT42" s="576"/>
      <c r="PU42" s="576"/>
      <c r="PV42" s="576"/>
      <c r="PW42" s="559"/>
      <c r="PX42" s="104"/>
      <c r="PY42" s="104"/>
      <c r="PZ42" s="104"/>
      <c r="QA42" s="104"/>
      <c r="QB42" s="104"/>
      <c r="QC42" s="104"/>
      <c r="QD42" s="104"/>
      <c r="QE42" s="104"/>
      <c r="QF42" s="104"/>
      <c r="QG42" s="104"/>
      <c r="QH42" s="104"/>
      <c r="QI42" s="104"/>
      <c r="QJ42" s="104"/>
      <c r="QK42" s="104"/>
      <c r="QL42" s="104"/>
      <c r="QM42" s="104"/>
      <c r="QN42" s="104"/>
      <c r="QO42" s="104"/>
      <c r="QP42" s="104"/>
      <c r="QQ42" s="104"/>
      <c r="QR42" s="104"/>
      <c r="QS42" s="104"/>
      <c r="QT42" s="104"/>
      <c r="QU42" s="104"/>
      <c r="QV42" s="104"/>
      <c r="QW42" s="104"/>
      <c r="QX42" s="104"/>
      <c r="QY42" s="104"/>
      <c r="QZ42" s="104"/>
      <c r="RA42" s="104"/>
      <c r="RB42" s="104"/>
      <c r="RC42" s="104"/>
      <c r="RD42" s="100"/>
      <c r="RE42" s="576"/>
      <c r="RF42" s="576"/>
      <c r="RG42" s="576"/>
      <c r="SP42" s="576"/>
      <c r="SQ42" s="576"/>
      <c r="SR42" s="576"/>
      <c r="SS42" s="576"/>
      <c r="ST42" s="576"/>
      <c r="SU42" s="576"/>
      <c r="SV42" s="576"/>
      <c r="SW42" s="576"/>
      <c r="SX42" s="576"/>
      <c r="SY42" s="576"/>
      <c r="SZ42" s="576"/>
      <c r="TA42" s="576"/>
      <c r="TB42" s="576"/>
      <c r="TC42" s="576"/>
      <c r="TD42" s="576"/>
      <c r="TE42" s="576"/>
      <c r="TF42" s="576"/>
      <c r="TG42" s="576"/>
      <c r="TH42" s="576"/>
      <c r="TI42" s="576"/>
      <c r="TJ42" s="576"/>
      <c r="TK42" s="576"/>
      <c r="TL42" s="576"/>
      <c r="TM42" s="576"/>
      <c r="TN42" s="576"/>
      <c r="TO42" s="576"/>
      <c r="TP42" s="576"/>
      <c r="TQ42" s="576"/>
      <c r="TR42" s="576"/>
      <c r="TS42" s="576"/>
      <c r="TT42" s="576"/>
      <c r="TU42" s="576"/>
      <c r="TV42" s="576"/>
      <c r="TW42" s="576"/>
      <c r="TX42" s="576"/>
      <c r="TY42" s="576"/>
      <c r="TZ42" s="576"/>
      <c r="UA42" s="576"/>
      <c r="UB42" s="576"/>
      <c r="UC42" s="576"/>
      <c r="UD42" s="576"/>
      <c r="UE42" s="576"/>
      <c r="UF42" s="576"/>
      <c r="UG42" s="576"/>
      <c r="UH42" s="576"/>
      <c r="UI42" s="576"/>
      <c r="UJ42" s="576"/>
      <c r="UK42" s="576"/>
      <c r="UL42" s="576"/>
      <c r="UM42" s="576"/>
      <c r="UN42" s="576"/>
      <c r="UO42" s="576"/>
      <c r="UP42" s="576"/>
      <c r="UQ42" s="576"/>
      <c r="UR42" s="576"/>
      <c r="US42" s="576"/>
      <c r="UT42" s="576"/>
      <c r="UU42" s="576"/>
      <c r="UV42" s="576"/>
      <c r="UW42" s="576"/>
      <c r="UX42" s="576"/>
      <c r="UY42" s="576"/>
      <c r="UZ42" s="576"/>
      <c r="VA42" s="576"/>
      <c r="VB42" s="576"/>
      <c r="VC42" s="576"/>
      <c r="VD42" s="576"/>
      <c r="VE42" s="576"/>
      <c r="VF42" s="576"/>
      <c r="VG42" s="576"/>
      <c r="VH42" s="576"/>
      <c r="VI42" s="576"/>
      <c r="VJ42" s="576"/>
      <c r="VK42" s="576"/>
      <c r="VL42" s="576"/>
      <c r="VM42" s="576"/>
      <c r="VN42" s="576"/>
      <c r="VO42" s="576"/>
      <c r="VP42" s="576"/>
      <c r="VQ42" s="576"/>
      <c r="VR42" s="576"/>
      <c r="VS42" s="576"/>
      <c r="VT42" s="576"/>
      <c r="VU42" s="576"/>
      <c r="VV42" s="576"/>
      <c r="VW42" s="576"/>
      <c r="VX42" s="576"/>
      <c r="VY42" s="576"/>
      <c r="VZ42" s="576"/>
      <c r="WA42" s="576"/>
      <c r="WB42" s="576"/>
      <c r="WC42" s="576"/>
      <c r="WD42" s="576"/>
      <c r="WE42" s="576"/>
      <c r="WF42" s="576"/>
      <c r="WG42" s="576"/>
      <c r="WH42" s="576"/>
      <c r="WI42" s="576"/>
      <c r="WJ42" s="576"/>
      <c r="WK42" s="576"/>
      <c r="WL42" s="576"/>
      <c r="WM42" s="576"/>
      <c r="WN42" s="576"/>
      <c r="WO42" s="576"/>
      <c r="WP42" s="576"/>
      <c r="WQ42" s="576"/>
      <c r="WR42" s="576"/>
      <c r="WS42" s="576"/>
      <c r="WT42" s="576"/>
      <c r="WU42" s="576"/>
      <c r="WV42" s="576"/>
      <c r="WW42" s="576"/>
      <c r="WX42" s="576"/>
      <c r="WY42" s="576"/>
      <c r="WZ42" s="576"/>
      <c r="XA42" s="576"/>
      <c r="XB42" s="576"/>
      <c r="XC42" s="576"/>
      <c r="XD42" s="576"/>
      <c r="XE42" s="576"/>
      <c r="XF42" s="576"/>
      <c r="XG42" s="576"/>
      <c r="XH42" s="576"/>
      <c r="XI42" s="576"/>
      <c r="XJ42" s="576"/>
      <c r="XK42" s="576"/>
      <c r="XL42" s="576"/>
      <c r="XM42" s="576"/>
      <c r="XN42" s="576"/>
      <c r="XO42" s="576"/>
      <c r="XP42" s="576"/>
      <c r="XQ42" s="576"/>
      <c r="XR42" s="576"/>
      <c r="XS42" s="576"/>
      <c r="XT42" s="576"/>
      <c r="XU42" s="576"/>
      <c r="XV42" s="576"/>
      <c r="XW42" s="576"/>
    </row>
    <row r="43">
      <c r="A43" s="579" t="s">
        <v>1180</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3"/>
      <c r="AI43" s="576"/>
      <c r="AJ43" s="579" t="s">
        <v>1180</v>
      </c>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3"/>
      <c r="BR43" s="576"/>
      <c r="BS43" s="579" t="s">
        <v>1180</v>
      </c>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3"/>
      <c r="DA43" s="576"/>
      <c r="DB43" s="579" t="s">
        <v>1180</v>
      </c>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3"/>
      <c r="EJ43" s="576"/>
      <c r="EK43" s="576"/>
      <c r="EL43" s="576"/>
      <c r="EM43" s="579" t="s">
        <v>1180</v>
      </c>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3"/>
      <c r="FU43" s="576"/>
      <c r="FV43" s="576"/>
      <c r="FW43" s="576"/>
      <c r="FX43" s="580" t="s">
        <v>1180</v>
      </c>
      <c r="FY43" s="104"/>
      <c r="FZ43" s="104"/>
      <c r="GA43" s="104"/>
      <c r="GB43" s="104"/>
      <c r="GC43" s="104"/>
      <c r="GD43" s="104"/>
      <c r="GE43" s="104"/>
      <c r="GF43" s="104"/>
      <c r="GG43" s="104"/>
      <c r="GH43" s="104"/>
      <c r="GI43" s="104"/>
      <c r="GJ43" s="104"/>
      <c r="GK43" s="104"/>
      <c r="GL43" s="104"/>
      <c r="GM43" s="104"/>
      <c r="GN43" s="104"/>
      <c r="GO43" s="104"/>
      <c r="GP43" s="104"/>
      <c r="GQ43" s="104"/>
      <c r="GR43" s="104"/>
      <c r="GS43" s="104"/>
      <c r="GT43" s="104"/>
      <c r="GU43" s="104"/>
      <c r="GV43" s="104"/>
      <c r="GW43" s="104"/>
      <c r="GX43" s="104"/>
      <c r="GY43" s="104"/>
      <c r="GZ43" s="104"/>
      <c r="HA43" s="104"/>
      <c r="HB43" s="104"/>
      <c r="HC43" s="104"/>
      <c r="HD43" s="104"/>
      <c r="HE43" s="100"/>
      <c r="HF43" s="576"/>
      <c r="HG43" s="576"/>
      <c r="HH43" s="576"/>
      <c r="HI43" s="580" t="s">
        <v>1180</v>
      </c>
      <c r="HJ43" s="104"/>
      <c r="HK43" s="104"/>
      <c r="HL43" s="104"/>
      <c r="HM43" s="104"/>
      <c r="HN43" s="104"/>
      <c r="HO43" s="104"/>
      <c r="HP43" s="104"/>
      <c r="HQ43" s="104"/>
      <c r="HR43" s="104"/>
      <c r="HS43" s="104"/>
      <c r="HT43" s="104"/>
      <c r="HU43" s="104"/>
      <c r="HV43" s="104"/>
      <c r="HW43" s="104"/>
      <c r="HX43" s="104"/>
      <c r="HY43" s="104"/>
      <c r="HZ43" s="104"/>
      <c r="IA43" s="104"/>
      <c r="IB43" s="104"/>
      <c r="IC43" s="104"/>
      <c r="ID43" s="104"/>
      <c r="IE43" s="104"/>
      <c r="IF43" s="104"/>
      <c r="IG43" s="104"/>
      <c r="IH43" s="104"/>
      <c r="II43" s="104"/>
      <c r="IJ43" s="104"/>
      <c r="IK43" s="104"/>
      <c r="IL43" s="104"/>
      <c r="IM43" s="104"/>
      <c r="IN43" s="104"/>
      <c r="IO43" s="104"/>
      <c r="IP43" s="100"/>
      <c r="IQ43" s="576"/>
      <c r="IR43" s="576"/>
      <c r="IS43" s="576"/>
      <c r="IT43" s="580" t="s">
        <v>1180</v>
      </c>
      <c r="IU43" s="104"/>
      <c r="IV43" s="104"/>
      <c r="IW43" s="104"/>
      <c r="IX43" s="104"/>
      <c r="IY43" s="104"/>
      <c r="IZ43" s="104"/>
      <c r="JA43" s="104"/>
      <c r="JB43" s="104"/>
      <c r="JC43" s="104"/>
      <c r="JD43" s="104"/>
      <c r="JE43" s="104"/>
      <c r="JF43" s="104"/>
      <c r="JG43" s="104"/>
      <c r="JH43" s="104"/>
      <c r="JI43" s="104"/>
      <c r="JJ43" s="104"/>
      <c r="JK43" s="104"/>
      <c r="JL43" s="104"/>
      <c r="JM43" s="104"/>
      <c r="JN43" s="104"/>
      <c r="JO43" s="104"/>
      <c r="JP43" s="104"/>
      <c r="JQ43" s="104"/>
      <c r="JR43" s="104"/>
      <c r="JS43" s="104"/>
      <c r="JT43" s="104"/>
      <c r="JU43" s="104"/>
      <c r="JV43" s="104"/>
      <c r="JW43" s="104"/>
      <c r="JX43" s="104"/>
      <c r="JY43" s="104"/>
      <c r="JZ43" s="104"/>
      <c r="KA43" s="100"/>
      <c r="KB43" s="576"/>
      <c r="KC43" s="576"/>
      <c r="KD43" s="576"/>
      <c r="KE43" s="580" t="s">
        <v>1180</v>
      </c>
      <c r="KF43" s="104"/>
      <c r="KG43" s="104"/>
      <c r="KH43" s="104"/>
      <c r="KI43" s="104"/>
      <c r="KJ43" s="104"/>
      <c r="KK43" s="104"/>
      <c r="KL43" s="104"/>
      <c r="KM43" s="104"/>
      <c r="KN43" s="104"/>
      <c r="KO43" s="104"/>
      <c r="KP43" s="104"/>
      <c r="KQ43" s="104"/>
      <c r="KR43" s="104"/>
      <c r="KS43" s="104"/>
      <c r="KT43" s="104"/>
      <c r="KU43" s="104"/>
      <c r="KV43" s="104"/>
      <c r="KW43" s="104"/>
      <c r="KX43" s="104"/>
      <c r="KY43" s="104"/>
      <c r="KZ43" s="104"/>
      <c r="LA43" s="104"/>
      <c r="LB43" s="104"/>
      <c r="LC43" s="104"/>
      <c r="LD43" s="104"/>
      <c r="LE43" s="104"/>
      <c r="LF43" s="104"/>
      <c r="LG43" s="104"/>
      <c r="LH43" s="104"/>
      <c r="LI43" s="104"/>
      <c r="LJ43" s="104"/>
      <c r="LK43" s="104"/>
      <c r="LL43" s="100"/>
      <c r="LM43" s="576"/>
      <c r="LN43" s="576"/>
      <c r="LO43" s="576"/>
      <c r="LP43" s="580" t="s">
        <v>1180</v>
      </c>
      <c r="LQ43" s="104"/>
      <c r="LR43" s="104"/>
      <c r="LS43" s="104"/>
      <c r="LT43" s="104"/>
      <c r="LU43" s="104"/>
      <c r="LV43" s="104"/>
      <c r="LW43" s="104"/>
      <c r="LX43" s="104"/>
      <c r="LY43" s="104"/>
      <c r="LZ43" s="104"/>
      <c r="MA43" s="104"/>
      <c r="MB43" s="104"/>
      <c r="MC43" s="104"/>
      <c r="MD43" s="104"/>
      <c r="ME43" s="104"/>
      <c r="MF43" s="104"/>
      <c r="MG43" s="104"/>
      <c r="MH43" s="104"/>
      <c r="MI43" s="104"/>
      <c r="MJ43" s="104"/>
      <c r="MK43" s="104"/>
      <c r="ML43" s="104"/>
      <c r="MM43" s="104"/>
      <c r="MN43" s="104"/>
      <c r="MO43" s="104"/>
      <c r="MP43" s="104"/>
      <c r="MQ43" s="104"/>
      <c r="MR43" s="104"/>
      <c r="MS43" s="104"/>
      <c r="MT43" s="104"/>
      <c r="MU43" s="104"/>
      <c r="MV43" s="104"/>
      <c r="MW43" s="100"/>
      <c r="MX43" s="576"/>
      <c r="MY43" s="576"/>
      <c r="MZ43" s="576"/>
      <c r="NA43" s="580" t="s">
        <v>1180</v>
      </c>
      <c r="NB43" s="104"/>
      <c r="NC43" s="104"/>
      <c r="ND43" s="104"/>
      <c r="NE43" s="104"/>
      <c r="NF43" s="104"/>
      <c r="NG43" s="104"/>
      <c r="NH43" s="104"/>
      <c r="NI43" s="104"/>
      <c r="NJ43" s="104"/>
      <c r="NK43" s="104"/>
      <c r="NL43" s="104"/>
      <c r="NM43" s="104"/>
      <c r="NN43" s="104"/>
      <c r="NO43" s="104"/>
      <c r="NP43" s="104"/>
      <c r="NQ43" s="104"/>
      <c r="NR43" s="104"/>
      <c r="NS43" s="104"/>
      <c r="NT43" s="104"/>
      <c r="NU43" s="104"/>
      <c r="NV43" s="104"/>
      <c r="NW43" s="104"/>
      <c r="NX43" s="104"/>
      <c r="NY43" s="104"/>
      <c r="NZ43" s="104"/>
      <c r="OA43" s="104"/>
      <c r="OB43" s="104"/>
      <c r="OC43" s="104"/>
      <c r="OD43" s="104"/>
      <c r="OE43" s="104"/>
      <c r="OF43" s="104"/>
      <c r="OG43" s="104"/>
      <c r="OH43" s="100"/>
      <c r="OI43" s="576"/>
      <c r="OJ43" s="576"/>
      <c r="OK43" s="576"/>
      <c r="OL43" s="580" t="s">
        <v>1180</v>
      </c>
      <c r="OM43" s="104"/>
      <c r="ON43" s="104"/>
      <c r="OO43" s="104"/>
      <c r="OP43" s="104"/>
      <c r="OQ43" s="104"/>
      <c r="OR43" s="104"/>
      <c r="OS43" s="104"/>
      <c r="OT43" s="104"/>
      <c r="OU43" s="104"/>
      <c r="OV43" s="104"/>
      <c r="OW43" s="104"/>
      <c r="OX43" s="104"/>
      <c r="OY43" s="104"/>
      <c r="OZ43" s="104"/>
      <c r="PA43" s="104"/>
      <c r="PB43" s="104"/>
      <c r="PC43" s="104"/>
      <c r="PD43" s="104"/>
      <c r="PE43" s="104"/>
      <c r="PF43" s="104"/>
      <c r="PG43" s="104"/>
      <c r="PH43" s="104"/>
      <c r="PI43" s="104"/>
      <c r="PJ43" s="104"/>
      <c r="PK43" s="104"/>
      <c r="PL43" s="104"/>
      <c r="PM43" s="104"/>
      <c r="PN43" s="104"/>
      <c r="PO43" s="104"/>
      <c r="PP43" s="104"/>
      <c r="PQ43" s="104"/>
      <c r="PR43" s="104"/>
      <c r="PS43" s="100"/>
      <c r="PT43" s="576"/>
      <c r="PU43" s="576"/>
      <c r="PV43" s="576"/>
      <c r="PW43" s="580" t="s">
        <v>1180</v>
      </c>
      <c r="PX43" s="104"/>
      <c r="PY43" s="104"/>
      <c r="PZ43" s="104"/>
      <c r="QA43" s="104"/>
      <c r="QB43" s="104"/>
      <c r="QC43" s="104"/>
      <c r="QD43" s="104"/>
      <c r="QE43" s="104"/>
      <c r="QF43" s="104"/>
      <c r="QG43" s="104"/>
      <c r="QH43" s="104"/>
      <c r="QI43" s="104"/>
      <c r="QJ43" s="104"/>
      <c r="QK43" s="104"/>
      <c r="QL43" s="104"/>
      <c r="QM43" s="104"/>
      <c r="QN43" s="104"/>
      <c r="QO43" s="104"/>
      <c r="QP43" s="104"/>
      <c r="QQ43" s="104"/>
      <c r="QR43" s="104"/>
      <c r="QS43" s="104"/>
      <c r="QT43" s="104"/>
      <c r="QU43" s="104"/>
      <c r="QV43" s="104"/>
      <c r="QW43" s="104"/>
      <c r="QX43" s="104"/>
      <c r="QY43" s="104"/>
      <c r="QZ43" s="104"/>
      <c r="RA43" s="104"/>
      <c r="RB43" s="104"/>
      <c r="RC43" s="104"/>
      <c r="RD43" s="100"/>
      <c r="RE43" s="576"/>
      <c r="RF43" s="576"/>
      <c r="RG43" s="576"/>
      <c r="SP43" s="576"/>
      <c r="SQ43" s="576"/>
      <c r="SR43" s="576"/>
      <c r="SS43" s="576"/>
      <c r="ST43" s="576"/>
      <c r="SU43" s="576"/>
      <c r="SV43" s="576"/>
      <c r="SW43" s="576"/>
      <c r="SX43" s="576"/>
      <c r="SY43" s="576"/>
      <c r="SZ43" s="576"/>
      <c r="TA43" s="576"/>
      <c r="TB43" s="576"/>
      <c r="TC43" s="576"/>
      <c r="TD43" s="576"/>
      <c r="TE43" s="576"/>
      <c r="TF43" s="576"/>
      <c r="TG43" s="576"/>
      <c r="TH43" s="576"/>
      <c r="TI43" s="576"/>
      <c r="TJ43" s="576"/>
      <c r="TK43" s="576"/>
      <c r="TL43" s="576"/>
      <c r="TM43" s="576"/>
      <c r="TN43" s="576"/>
      <c r="TO43" s="576"/>
      <c r="TP43" s="576"/>
      <c r="TQ43" s="576"/>
      <c r="TR43" s="576"/>
      <c r="TS43" s="576"/>
      <c r="TT43" s="576"/>
      <c r="TU43" s="576"/>
      <c r="TV43" s="576"/>
      <c r="TW43" s="576"/>
      <c r="TX43" s="576"/>
      <c r="TY43" s="576"/>
      <c r="TZ43" s="576"/>
      <c r="UA43" s="576"/>
      <c r="UB43" s="576"/>
      <c r="UC43" s="576"/>
      <c r="UD43" s="576"/>
      <c r="UE43" s="576"/>
      <c r="UF43" s="576"/>
      <c r="UG43" s="576"/>
      <c r="UH43" s="576"/>
      <c r="UI43" s="576"/>
      <c r="UJ43" s="576"/>
      <c r="UK43" s="576"/>
      <c r="UL43" s="576"/>
      <c r="UM43" s="576"/>
      <c r="UN43" s="576"/>
      <c r="UO43" s="576"/>
      <c r="UP43" s="576"/>
      <c r="UQ43" s="576"/>
      <c r="UR43" s="576"/>
      <c r="US43" s="576"/>
      <c r="UT43" s="576"/>
      <c r="UU43" s="576"/>
      <c r="UV43" s="576"/>
      <c r="UW43" s="576"/>
      <c r="UX43" s="576"/>
      <c r="UY43" s="576"/>
      <c r="UZ43" s="576"/>
      <c r="VA43" s="576"/>
      <c r="VB43" s="576"/>
      <c r="VC43" s="576"/>
      <c r="VD43" s="576"/>
      <c r="VE43" s="576"/>
      <c r="VF43" s="576"/>
      <c r="VG43" s="576"/>
      <c r="VH43" s="576"/>
      <c r="VI43" s="576"/>
      <c r="VJ43" s="576"/>
      <c r="VK43" s="576"/>
      <c r="VL43" s="576"/>
      <c r="VM43" s="576"/>
      <c r="VN43" s="576"/>
      <c r="VO43" s="576"/>
      <c r="VP43" s="576"/>
      <c r="VQ43" s="576"/>
      <c r="VR43" s="576"/>
      <c r="VS43" s="576"/>
      <c r="VT43" s="576"/>
      <c r="VU43" s="576"/>
      <c r="VV43" s="576"/>
      <c r="VW43" s="576"/>
      <c r="VX43" s="576"/>
      <c r="VY43" s="576"/>
      <c r="VZ43" s="576"/>
      <c r="WA43" s="576"/>
      <c r="WB43" s="576"/>
      <c r="WC43" s="576"/>
      <c r="WD43" s="576"/>
      <c r="WE43" s="576"/>
      <c r="WF43" s="576"/>
      <c r="WG43" s="576"/>
      <c r="WH43" s="576"/>
      <c r="WI43" s="576"/>
      <c r="WJ43" s="576"/>
      <c r="WK43" s="576"/>
      <c r="WL43" s="576"/>
      <c r="WM43" s="576"/>
      <c r="WN43" s="576"/>
      <c r="WO43" s="576"/>
      <c r="WP43" s="576"/>
      <c r="WQ43" s="576"/>
      <c r="WR43" s="576"/>
      <c r="WS43" s="576"/>
      <c r="WT43" s="576"/>
      <c r="WU43" s="576"/>
      <c r="WV43" s="576"/>
      <c r="WW43" s="576"/>
      <c r="WX43" s="576"/>
      <c r="WY43" s="576"/>
      <c r="WZ43" s="576"/>
      <c r="XA43" s="576"/>
      <c r="XB43" s="576"/>
      <c r="XC43" s="576"/>
      <c r="XD43" s="576"/>
      <c r="XE43" s="576"/>
      <c r="XF43" s="576"/>
      <c r="XG43" s="576"/>
      <c r="XH43" s="576"/>
      <c r="XI43" s="576"/>
      <c r="XJ43" s="576"/>
      <c r="XK43" s="576"/>
      <c r="XL43" s="576"/>
      <c r="XM43" s="576"/>
      <c r="XN43" s="576"/>
      <c r="XO43" s="576"/>
      <c r="XP43" s="576"/>
      <c r="XQ43" s="576"/>
      <c r="XR43" s="576"/>
      <c r="XS43" s="576"/>
      <c r="XT43" s="576"/>
      <c r="XU43" s="576"/>
      <c r="XV43" s="576"/>
      <c r="XW43" s="576"/>
    </row>
    <row r="44">
      <c r="A44" s="635" t="s">
        <v>1181</v>
      </c>
      <c r="B44" s="2"/>
      <c r="C44" s="3"/>
      <c r="D44" s="612" t="s">
        <v>1182</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3"/>
      <c r="AI44" s="593"/>
      <c r="AJ44" s="635" t="s">
        <v>1181</v>
      </c>
      <c r="AK44" s="2"/>
      <c r="AL44" s="3"/>
      <c r="AM44" s="612" t="s">
        <v>1182</v>
      </c>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3"/>
      <c r="BR44" s="593"/>
      <c r="BS44" s="635" t="s">
        <v>1181</v>
      </c>
      <c r="BT44" s="2"/>
      <c r="BU44" s="3"/>
      <c r="BV44" s="612" t="s">
        <v>1182</v>
      </c>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3"/>
      <c r="DA44" s="593"/>
      <c r="DB44" s="635" t="s">
        <v>1181</v>
      </c>
      <c r="DC44" s="2"/>
      <c r="DD44" s="3"/>
      <c r="DE44" s="612" t="s">
        <v>1182</v>
      </c>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3"/>
      <c r="EJ44" s="593"/>
      <c r="EK44" s="593"/>
      <c r="EL44" s="593"/>
      <c r="EM44" s="635" t="s">
        <v>1181</v>
      </c>
      <c r="EN44" s="2"/>
      <c r="EO44" s="3"/>
      <c r="EP44" s="612" t="s">
        <v>1182</v>
      </c>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3"/>
      <c r="FU44" s="593"/>
      <c r="FV44" s="593"/>
      <c r="FW44" s="593"/>
      <c r="FX44" s="636" t="s">
        <v>1181</v>
      </c>
      <c r="FY44" s="104"/>
      <c r="FZ44" s="100"/>
      <c r="GA44" s="598" t="s">
        <v>1182</v>
      </c>
      <c r="GB44" s="104"/>
      <c r="GC44" s="104"/>
      <c r="GD44" s="104"/>
      <c r="GE44" s="104"/>
      <c r="GF44" s="104"/>
      <c r="GG44" s="104"/>
      <c r="GH44" s="104"/>
      <c r="GI44" s="104"/>
      <c r="GJ44" s="104"/>
      <c r="GK44" s="104"/>
      <c r="GL44" s="104"/>
      <c r="GM44" s="104"/>
      <c r="GN44" s="104"/>
      <c r="GO44" s="104"/>
      <c r="GP44" s="104"/>
      <c r="GQ44" s="104"/>
      <c r="GR44" s="104"/>
      <c r="GS44" s="104"/>
      <c r="GT44" s="104"/>
      <c r="GU44" s="104"/>
      <c r="GV44" s="104"/>
      <c r="GW44" s="104"/>
      <c r="GX44" s="104"/>
      <c r="GY44" s="104"/>
      <c r="GZ44" s="104"/>
      <c r="HA44" s="104"/>
      <c r="HB44" s="104"/>
      <c r="HC44" s="104"/>
      <c r="HD44" s="104"/>
      <c r="HE44" s="100"/>
      <c r="HF44" s="593"/>
      <c r="HG44" s="593"/>
      <c r="HH44" s="593"/>
      <c r="HI44" s="636" t="s">
        <v>1181</v>
      </c>
      <c r="HJ44" s="104"/>
      <c r="HK44" s="100"/>
      <c r="HL44" s="598" t="s">
        <v>1182</v>
      </c>
      <c r="HM44" s="104"/>
      <c r="HN44" s="104"/>
      <c r="HO44" s="104"/>
      <c r="HP44" s="104"/>
      <c r="HQ44" s="104"/>
      <c r="HR44" s="104"/>
      <c r="HS44" s="104"/>
      <c r="HT44" s="104"/>
      <c r="HU44" s="104"/>
      <c r="HV44" s="104"/>
      <c r="HW44" s="104"/>
      <c r="HX44" s="104"/>
      <c r="HY44" s="104"/>
      <c r="HZ44" s="104"/>
      <c r="IA44" s="104"/>
      <c r="IB44" s="104"/>
      <c r="IC44" s="104"/>
      <c r="ID44" s="104"/>
      <c r="IE44" s="104"/>
      <c r="IF44" s="104"/>
      <c r="IG44" s="104"/>
      <c r="IH44" s="104"/>
      <c r="II44" s="104"/>
      <c r="IJ44" s="104"/>
      <c r="IK44" s="104"/>
      <c r="IL44" s="104"/>
      <c r="IM44" s="104"/>
      <c r="IN44" s="104"/>
      <c r="IO44" s="104"/>
      <c r="IP44" s="100"/>
      <c r="IQ44" s="593"/>
      <c r="IR44" s="593"/>
      <c r="IS44" s="593"/>
      <c r="IT44" s="636" t="s">
        <v>1181</v>
      </c>
      <c r="IU44" s="104"/>
      <c r="IV44" s="100"/>
      <c r="IW44" s="598" t="s">
        <v>1182</v>
      </c>
      <c r="IX44" s="104"/>
      <c r="IY44" s="104"/>
      <c r="IZ44" s="104"/>
      <c r="JA44" s="104"/>
      <c r="JB44" s="104"/>
      <c r="JC44" s="104"/>
      <c r="JD44" s="104"/>
      <c r="JE44" s="104"/>
      <c r="JF44" s="104"/>
      <c r="JG44" s="104"/>
      <c r="JH44" s="104"/>
      <c r="JI44" s="104"/>
      <c r="JJ44" s="104"/>
      <c r="JK44" s="104"/>
      <c r="JL44" s="104"/>
      <c r="JM44" s="104"/>
      <c r="JN44" s="104"/>
      <c r="JO44" s="104"/>
      <c r="JP44" s="104"/>
      <c r="JQ44" s="104"/>
      <c r="JR44" s="104"/>
      <c r="JS44" s="104"/>
      <c r="JT44" s="104"/>
      <c r="JU44" s="104"/>
      <c r="JV44" s="104"/>
      <c r="JW44" s="104"/>
      <c r="JX44" s="104"/>
      <c r="JY44" s="104"/>
      <c r="JZ44" s="104"/>
      <c r="KA44" s="100"/>
      <c r="KB44" s="593"/>
      <c r="KC44" s="593"/>
      <c r="KD44" s="593"/>
      <c r="KE44" s="636" t="s">
        <v>1181</v>
      </c>
      <c r="KF44" s="104"/>
      <c r="KG44" s="100"/>
      <c r="KH44" s="598" t="s">
        <v>1182</v>
      </c>
      <c r="KI44" s="104"/>
      <c r="KJ44" s="104"/>
      <c r="KK44" s="104"/>
      <c r="KL44" s="104"/>
      <c r="KM44" s="104"/>
      <c r="KN44" s="104"/>
      <c r="KO44" s="104"/>
      <c r="KP44" s="104"/>
      <c r="KQ44" s="104"/>
      <c r="KR44" s="104"/>
      <c r="KS44" s="104"/>
      <c r="KT44" s="104"/>
      <c r="KU44" s="104"/>
      <c r="KV44" s="104"/>
      <c r="KW44" s="104"/>
      <c r="KX44" s="104"/>
      <c r="KY44" s="104"/>
      <c r="KZ44" s="104"/>
      <c r="LA44" s="104"/>
      <c r="LB44" s="104"/>
      <c r="LC44" s="104"/>
      <c r="LD44" s="104"/>
      <c r="LE44" s="104"/>
      <c r="LF44" s="104"/>
      <c r="LG44" s="104"/>
      <c r="LH44" s="104"/>
      <c r="LI44" s="104"/>
      <c r="LJ44" s="104"/>
      <c r="LK44" s="104"/>
      <c r="LL44" s="100"/>
      <c r="LM44" s="593"/>
      <c r="LN44" s="593"/>
      <c r="LO44" s="593"/>
      <c r="LP44" s="636" t="s">
        <v>1181</v>
      </c>
      <c r="LQ44" s="104"/>
      <c r="LR44" s="100"/>
      <c r="LS44" s="598" t="s">
        <v>1182</v>
      </c>
      <c r="LT44" s="104"/>
      <c r="LU44" s="104"/>
      <c r="LV44" s="104"/>
      <c r="LW44" s="104"/>
      <c r="LX44" s="104"/>
      <c r="LY44" s="104"/>
      <c r="LZ44" s="104"/>
      <c r="MA44" s="104"/>
      <c r="MB44" s="104"/>
      <c r="MC44" s="104"/>
      <c r="MD44" s="104"/>
      <c r="ME44" s="104"/>
      <c r="MF44" s="104"/>
      <c r="MG44" s="104"/>
      <c r="MH44" s="104"/>
      <c r="MI44" s="104"/>
      <c r="MJ44" s="104"/>
      <c r="MK44" s="104"/>
      <c r="ML44" s="104"/>
      <c r="MM44" s="104"/>
      <c r="MN44" s="104"/>
      <c r="MO44" s="104"/>
      <c r="MP44" s="104"/>
      <c r="MQ44" s="104"/>
      <c r="MR44" s="104"/>
      <c r="MS44" s="104"/>
      <c r="MT44" s="104"/>
      <c r="MU44" s="104"/>
      <c r="MV44" s="104"/>
      <c r="MW44" s="100"/>
      <c r="MX44" s="593"/>
      <c r="MY44" s="593"/>
      <c r="MZ44" s="593"/>
      <c r="NA44" s="636" t="s">
        <v>1181</v>
      </c>
      <c r="NB44" s="104"/>
      <c r="NC44" s="100"/>
      <c r="ND44" s="598" t="s">
        <v>1182</v>
      </c>
      <c r="NE44" s="104"/>
      <c r="NF44" s="104"/>
      <c r="NG44" s="104"/>
      <c r="NH44" s="104"/>
      <c r="NI44" s="104"/>
      <c r="NJ44" s="104"/>
      <c r="NK44" s="104"/>
      <c r="NL44" s="104"/>
      <c r="NM44" s="104"/>
      <c r="NN44" s="104"/>
      <c r="NO44" s="104"/>
      <c r="NP44" s="104"/>
      <c r="NQ44" s="104"/>
      <c r="NR44" s="104"/>
      <c r="NS44" s="104"/>
      <c r="NT44" s="104"/>
      <c r="NU44" s="104"/>
      <c r="NV44" s="104"/>
      <c r="NW44" s="104"/>
      <c r="NX44" s="104"/>
      <c r="NY44" s="104"/>
      <c r="NZ44" s="104"/>
      <c r="OA44" s="104"/>
      <c r="OB44" s="104"/>
      <c r="OC44" s="104"/>
      <c r="OD44" s="104"/>
      <c r="OE44" s="104"/>
      <c r="OF44" s="104"/>
      <c r="OG44" s="104"/>
      <c r="OH44" s="100"/>
      <c r="OI44" s="593"/>
      <c r="OJ44" s="593"/>
      <c r="OK44" s="593"/>
      <c r="OL44" s="636" t="s">
        <v>1181</v>
      </c>
      <c r="OM44" s="104"/>
      <c r="ON44" s="100"/>
      <c r="OO44" s="598" t="s">
        <v>1182</v>
      </c>
      <c r="OP44" s="104"/>
      <c r="OQ44" s="104"/>
      <c r="OR44" s="104"/>
      <c r="OS44" s="104"/>
      <c r="OT44" s="104"/>
      <c r="OU44" s="104"/>
      <c r="OV44" s="104"/>
      <c r="OW44" s="104"/>
      <c r="OX44" s="104"/>
      <c r="OY44" s="104"/>
      <c r="OZ44" s="104"/>
      <c r="PA44" s="104"/>
      <c r="PB44" s="104"/>
      <c r="PC44" s="104"/>
      <c r="PD44" s="104"/>
      <c r="PE44" s="104"/>
      <c r="PF44" s="104"/>
      <c r="PG44" s="104"/>
      <c r="PH44" s="104"/>
      <c r="PI44" s="104"/>
      <c r="PJ44" s="104"/>
      <c r="PK44" s="104"/>
      <c r="PL44" s="104"/>
      <c r="PM44" s="104"/>
      <c r="PN44" s="104"/>
      <c r="PO44" s="104"/>
      <c r="PP44" s="104"/>
      <c r="PQ44" s="104"/>
      <c r="PR44" s="104"/>
      <c r="PS44" s="100"/>
      <c r="PT44" s="593"/>
      <c r="PU44" s="593"/>
      <c r="PV44" s="593"/>
      <c r="PW44" s="636" t="s">
        <v>1181</v>
      </c>
      <c r="PX44" s="104"/>
      <c r="PY44" s="100"/>
      <c r="PZ44" s="598" t="s">
        <v>1182</v>
      </c>
      <c r="QA44" s="104"/>
      <c r="QB44" s="104"/>
      <c r="QC44" s="104"/>
      <c r="QD44" s="104"/>
      <c r="QE44" s="104"/>
      <c r="QF44" s="104"/>
      <c r="QG44" s="104"/>
      <c r="QH44" s="104"/>
      <c r="QI44" s="104"/>
      <c r="QJ44" s="104"/>
      <c r="QK44" s="104"/>
      <c r="QL44" s="104"/>
      <c r="QM44" s="104"/>
      <c r="QN44" s="104"/>
      <c r="QO44" s="104"/>
      <c r="QP44" s="104"/>
      <c r="QQ44" s="104"/>
      <c r="QR44" s="104"/>
      <c r="QS44" s="104"/>
      <c r="QT44" s="104"/>
      <c r="QU44" s="104"/>
      <c r="QV44" s="104"/>
      <c r="QW44" s="104"/>
      <c r="QX44" s="104"/>
      <c r="QY44" s="104"/>
      <c r="QZ44" s="104"/>
      <c r="RA44" s="104"/>
      <c r="RB44" s="104"/>
      <c r="RC44" s="104"/>
      <c r="RD44" s="100"/>
      <c r="RE44" s="593"/>
      <c r="RF44" s="593"/>
      <c r="RG44" s="593"/>
      <c r="RH44" s="584"/>
      <c r="SP44" s="593"/>
      <c r="SQ44" s="593"/>
      <c r="SR44" s="593"/>
      <c r="SS44" s="593"/>
      <c r="ST44" s="593"/>
      <c r="SU44" s="593"/>
      <c r="SV44" s="593"/>
      <c r="SW44" s="593"/>
      <c r="SX44" s="593"/>
      <c r="SY44" s="593"/>
      <c r="SZ44" s="593"/>
      <c r="TA44" s="593"/>
      <c r="TB44" s="593"/>
      <c r="TC44" s="593"/>
      <c r="TD44" s="593"/>
      <c r="TE44" s="593"/>
      <c r="TF44" s="593"/>
      <c r="TG44" s="593"/>
      <c r="TH44" s="593"/>
      <c r="TI44" s="593"/>
      <c r="TJ44" s="593"/>
      <c r="TK44" s="593"/>
      <c r="TL44" s="593"/>
      <c r="TM44" s="593"/>
      <c r="TN44" s="593"/>
      <c r="TO44" s="593"/>
      <c r="TP44" s="593"/>
      <c r="TQ44" s="593"/>
      <c r="TR44" s="593"/>
      <c r="TS44" s="593"/>
      <c r="TT44" s="593"/>
      <c r="TU44" s="593"/>
      <c r="TV44" s="593"/>
      <c r="TW44" s="593"/>
      <c r="TX44" s="593"/>
      <c r="TY44" s="593"/>
      <c r="TZ44" s="593"/>
      <c r="UA44" s="593"/>
      <c r="UB44" s="593"/>
      <c r="UC44" s="593"/>
      <c r="UD44" s="593"/>
      <c r="UE44" s="593"/>
      <c r="UF44" s="593"/>
      <c r="UG44" s="593"/>
      <c r="UH44" s="593"/>
      <c r="UI44" s="593"/>
      <c r="UJ44" s="593"/>
      <c r="UK44" s="593"/>
      <c r="UL44" s="593"/>
      <c r="UM44" s="593"/>
      <c r="UN44" s="593"/>
      <c r="UO44" s="593"/>
      <c r="UP44" s="593"/>
      <c r="UQ44" s="593"/>
      <c r="UR44" s="593"/>
      <c r="US44" s="593"/>
      <c r="UT44" s="593"/>
      <c r="UU44" s="593"/>
      <c r="UV44" s="593"/>
      <c r="UW44" s="593"/>
      <c r="UX44" s="593"/>
      <c r="UY44" s="593"/>
      <c r="UZ44" s="593"/>
      <c r="VA44" s="593"/>
      <c r="VB44" s="593"/>
      <c r="VC44" s="593"/>
      <c r="VD44" s="593"/>
      <c r="VE44" s="593"/>
      <c r="VF44" s="593"/>
      <c r="VG44" s="593"/>
      <c r="VH44" s="593"/>
      <c r="VI44" s="593"/>
      <c r="VJ44" s="593"/>
      <c r="VK44" s="593"/>
      <c r="VL44" s="593"/>
      <c r="VM44" s="593"/>
      <c r="VN44" s="593"/>
      <c r="VO44" s="593"/>
      <c r="VP44" s="593"/>
      <c r="VQ44" s="593"/>
      <c r="VR44" s="593"/>
      <c r="VS44" s="593"/>
      <c r="VT44" s="593"/>
      <c r="VU44" s="593"/>
      <c r="VV44" s="593"/>
      <c r="VW44" s="593"/>
      <c r="VX44" s="593"/>
      <c r="VY44" s="593"/>
      <c r="VZ44" s="593"/>
      <c r="WA44" s="593"/>
      <c r="WB44" s="593"/>
      <c r="WC44" s="593"/>
      <c r="WD44" s="593"/>
      <c r="WE44" s="593"/>
      <c r="WF44" s="593"/>
      <c r="WG44" s="593"/>
      <c r="WH44" s="593"/>
      <c r="WI44" s="593"/>
      <c r="WJ44" s="593"/>
      <c r="WK44" s="593"/>
      <c r="WL44" s="593"/>
      <c r="WM44" s="593"/>
      <c r="WN44" s="593"/>
      <c r="WO44" s="593"/>
      <c r="WP44" s="593"/>
      <c r="WQ44" s="593"/>
      <c r="WR44" s="593"/>
      <c r="WS44" s="593"/>
      <c r="WT44" s="593"/>
      <c r="WU44" s="593"/>
      <c r="WV44" s="593"/>
      <c r="WW44" s="593"/>
      <c r="WX44" s="593"/>
      <c r="WY44" s="593"/>
      <c r="WZ44" s="593"/>
      <c r="XA44" s="593"/>
      <c r="XB44" s="593"/>
      <c r="XC44" s="593"/>
      <c r="XD44" s="593"/>
      <c r="XE44" s="593"/>
      <c r="XF44" s="593"/>
      <c r="XG44" s="593"/>
      <c r="XH44" s="593"/>
      <c r="XI44" s="593"/>
      <c r="XJ44" s="593"/>
      <c r="XK44" s="593"/>
      <c r="XL44" s="593"/>
      <c r="XM44" s="593"/>
      <c r="XN44" s="593"/>
      <c r="XO44" s="593"/>
      <c r="XP44" s="593"/>
      <c r="XQ44" s="593"/>
      <c r="XR44" s="593"/>
      <c r="XS44" s="593"/>
      <c r="XT44" s="593"/>
      <c r="XU44" s="593"/>
      <c r="XV44" s="593"/>
      <c r="XW44" s="593"/>
    </row>
    <row r="45">
      <c r="A45" s="617" t="s">
        <v>1183</v>
      </c>
      <c r="B45" s="553"/>
      <c r="C45" s="553"/>
      <c r="D45" s="553"/>
      <c r="E45" s="553"/>
      <c r="F45" s="553"/>
      <c r="G45" s="554"/>
      <c r="H45" s="668" t="s">
        <v>1184</v>
      </c>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4"/>
      <c r="AI45" s="576"/>
      <c r="AJ45" s="617" t="s">
        <v>1183</v>
      </c>
      <c r="AK45" s="553"/>
      <c r="AL45" s="553"/>
      <c r="AM45" s="553"/>
      <c r="AN45" s="553"/>
      <c r="AO45" s="553"/>
      <c r="AP45" s="554"/>
      <c r="AQ45" s="668"/>
      <c r="AR45" s="553"/>
      <c r="AS45" s="553"/>
      <c r="AT45" s="553"/>
      <c r="AU45" s="553"/>
      <c r="AV45" s="553"/>
      <c r="AW45" s="553"/>
      <c r="AX45" s="553"/>
      <c r="AY45" s="553"/>
      <c r="AZ45" s="553"/>
      <c r="BA45" s="553"/>
      <c r="BB45" s="553"/>
      <c r="BC45" s="553"/>
      <c r="BD45" s="553"/>
      <c r="BE45" s="553"/>
      <c r="BF45" s="553"/>
      <c r="BG45" s="553"/>
      <c r="BH45" s="553"/>
      <c r="BI45" s="553"/>
      <c r="BJ45" s="553"/>
      <c r="BK45" s="553"/>
      <c r="BL45" s="553"/>
      <c r="BM45" s="553"/>
      <c r="BN45" s="553"/>
      <c r="BO45" s="553"/>
      <c r="BP45" s="553"/>
      <c r="BQ45" s="554"/>
      <c r="BR45" s="576"/>
      <c r="BS45" s="617" t="s">
        <v>1183</v>
      </c>
      <c r="BT45" s="553"/>
      <c r="BU45" s="553"/>
      <c r="BV45" s="553"/>
      <c r="BW45" s="553"/>
      <c r="BX45" s="553"/>
      <c r="BY45" s="554"/>
      <c r="BZ45" s="668" t="s">
        <v>1185</v>
      </c>
      <c r="CA45" s="553"/>
      <c r="CB45" s="553"/>
      <c r="CC45" s="553"/>
      <c r="CD45" s="553"/>
      <c r="CE45" s="553"/>
      <c r="CF45" s="553"/>
      <c r="CG45" s="553"/>
      <c r="CH45" s="553"/>
      <c r="CI45" s="553"/>
      <c r="CJ45" s="553"/>
      <c r="CK45" s="553"/>
      <c r="CL45" s="553"/>
      <c r="CM45" s="553"/>
      <c r="CN45" s="553"/>
      <c r="CO45" s="553"/>
      <c r="CP45" s="553"/>
      <c r="CQ45" s="553"/>
      <c r="CR45" s="553"/>
      <c r="CS45" s="553"/>
      <c r="CT45" s="553"/>
      <c r="CU45" s="553"/>
      <c r="CV45" s="553"/>
      <c r="CW45" s="553"/>
      <c r="CX45" s="553"/>
      <c r="CY45" s="553"/>
      <c r="CZ45" s="554"/>
      <c r="DA45" s="576"/>
      <c r="DB45" s="617" t="s">
        <v>1183</v>
      </c>
      <c r="DC45" s="553"/>
      <c r="DD45" s="553"/>
      <c r="DE45" s="553"/>
      <c r="DF45" s="553"/>
      <c r="DG45" s="553"/>
      <c r="DH45" s="554"/>
      <c r="DI45" s="668" t="s">
        <v>1075</v>
      </c>
      <c r="DJ45" s="553"/>
      <c r="DK45" s="553"/>
      <c r="DL45" s="553"/>
      <c r="DM45" s="553"/>
      <c r="DN45" s="553"/>
      <c r="DO45" s="553"/>
      <c r="DP45" s="553"/>
      <c r="DQ45" s="553"/>
      <c r="DR45" s="553"/>
      <c r="DS45" s="553"/>
      <c r="DT45" s="553"/>
      <c r="DU45" s="553"/>
      <c r="DV45" s="553"/>
      <c r="DW45" s="553"/>
      <c r="DX45" s="553"/>
      <c r="DY45" s="553"/>
      <c r="DZ45" s="553"/>
      <c r="EA45" s="553"/>
      <c r="EB45" s="553"/>
      <c r="EC45" s="553"/>
      <c r="ED45" s="553"/>
      <c r="EE45" s="553"/>
      <c r="EF45" s="553"/>
      <c r="EG45" s="553"/>
      <c r="EH45" s="553"/>
      <c r="EI45" s="554"/>
      <c r="EJ45" s="576"/>
      <c r="EK45" s="576"/>
      <c r="EL45" s="576"/>
      <c r="EM45" s="617" t="s">
        <v>1183</v>
      </c>
      <c r="EN45" s="553"/>
      <c r="EO45" s="553"/>
      <c r="EP45" s="553"/>
      <c r="EQ45" s="553"/>
      <c r="ER45" s="553"/>
      <c r="ES45" s="554"/>
      <c r="ET45" s="668" t="s">
        <v>1125</v>
      </c>
      <c r="EU45" s="553"/>
      <c r="EV45" s="553"/>
      <c r="EW45" s="553"/>
      <c r="EX45" s="553"/>
      <c r="EY45" s="553"/>
      <c r="EZ45" s="553"/>
      <c r="FA45" s="553"/>
      <c r="FB45" s="553"/>
      <c r="FC45" s="553"/>
      <c r="FD45" s="553"/>
      <c r="FE45" s="553"/>
      <c r="FF45" s="553"/>
      <c r="FG45" s="553"/>
      <c r="FH45" s="553"/>
      <c r="FI45" s="553"/>
      <c r="FJ45" s="553"/>
      <c r="FK45" s="553"/>
      <c r="FL45" s="553"/>
      <c r="FM45" s="553"/>
      <c r="FN45" s="553"/>
      <c r="FO45" s="553"/>
      <c r="FP45" s="553"/>
      <c r="FQ45" s="553"/>
      <c r="FR45" s="553"/>
      <c r="FS45" s="553"/>
      <c r="FT45" s="554"/>
      <c r="FU45" s="576"/>
      <c r="FV45" s="576"/>
      <c r="FW45" s="576"/>
      <c r="FX45" s="669" t="s">
        <v>1183</v>
      </c>
      <c r="GD45" s="557"/>
      <c r="GE45" s="333" t="s">
        <v>1077</v>
      </c>
      <c r="HE45" s="557"/>
      <c r="HF45" s="576"/>
      <c r="HG45" s="576"/>
      <c r="HH45" s="576"/>
      <c r="HI45" s="669" t="s">
        <v>1183</v>
      </c>
      <c r="HO45" s="557"/>
      <c r="HP45" s="670" t="s">
        <v>1186</v>
      </c>
      <c r="IP45" s="557"/>
      <c r="IQ45" s="576"/>
      <c r="IR45" s="576"/>
      <c r="IS45" s="576"/>
      <c r="IT45" s="669" t="s">
        <v>1183</v>
      </c>
      <c r="IZ45" s="557"/>
      <c r="JA45" s="670" t="s">
        <v>1186</v>
      </c>
      <c r="KA45" s="557"/>
      <c r="KB45" s="576"/>
      <c r="KC45" s="576"/>
      <c r="KD45" s="576"/>
      <c r="KE45" s="669" t="s">
        <v>1183</v>
      </c>
      <c r="KK45" s="557"/>
      <c r="KL45" s="670" t="s">
        <v>1186</v>
      </c>
      <c r="LL45" s="557"/>
      <c r="LM45" s="576"/>
      <c r="LN45" s="576"/>
      <c r="LO45" s="576"/>
      <c r="LP45" s="669" t="s">
        <v>1183</v>
      </c>
      <c r="LV45" s="557"/>
      <c r="LW45" s="670" t="s">
        <v>1186</v>
      </c>
      <c r="MW45" s="557"/>
      <c r="MX45" s="576"/>
      <c r="MY45" s="576"/>
      <c r="MZ45" s="576"/>
      <c r="NA45" s="669" t="s">
        <v>1183</v>
      </c>
      <c r="NG45" s="557"/>
      <c r="NH45" s="670" t="s">
        <v>1186</v>
      </c>
      <c r="OH45" s="557"/>
      <c r="OI45" s="576"/>
      <c r="OJ45" s="576"/>
      <c r="OK45" s="576"/>
      <c r="OL45" s="669" t="s">
        <v>1183</v>
      </c>
      <c r="OR45" s="557"/>
      <c r="OS45" s="670" t="s">
        <v>1186</v>
      </c>
      <c r="PS45" s="557"/>
      <c r="PT45" s="576"/>
      <c r="PU45" s="576"/>
      <c r="PV45" s="576"/>
      <c r="PW45" s="669" t="s">
        <v>1183</v>
      </c>
      <c r="QC45" s="557"/>
      <c r="QD45" s="670" t="s">
        <v>1186</v>
      </c>
      <c r="RD45" s="557"/>
      <c r="RE45" s="576"/>
      <c r="RF45" s="576"/>
      <c r="RG45" s="576"/>
      <c r="RH45" s="584"/>
      <c r="RK45" s="599"/>
      <c r="SP45" s="576"/>
      <c r="SQ45" s="576"/>
      <c r="SR45" s="576"/>
      <c r="SS45" s="576"/>
      <c r="ST45" s="576"/>
      <c r="SU45" s="576"/>
      <c r="SV45" s="576"/>
      <c r="SW45" s="576"/>
      <c r="SX45" s="576"/>
      <c r="SY45" s="576"/>
      <c r="SZ45" s="576"/>
      <c r="TA45" s="576"/>
      <c r="TB45" s="576"/>
      <c r="TC45" s="576"/>
      <c r="TD45" s="576"/>
      <c r="TE45" s="576"/>
      <c r="TF45" s="576"/>
      <c r="TG45" s="576"/>
      <c r="TH45" s="576"/>
      <c r="TI45" s="576"/>
      <c r="TJ45" s="576"/>
      <c r="TK45" s="576"/>
      <c r="TL45" s="576"/>
      <c r="TM45" s="576"/>
      <c r="TN45" s="576"/>
      <c r="TO45" s="576"/>
      <c r="TP45" s="576"/>
      <c r="TQ45" s="576"/>
      <c r="TR45" s="576"/>
      <c r="TS45" s="576"/>
      <c r="TT45" s="576"/>
      <c r="TU45" s="576"/>
      <c r="TV45" s="576"/>
      <c r="TW45" s="576"/>
      <c r="TX45" s="576"/>
      <c r="TY45" s="576"/>
      <c r="TZ45" s="576"/>
      <c r="UA45" s="576"/>
      <c r="UB45" s="576"/>
      <c r="UC45" s="576"/>
      <c r="UD45" s="576"/>
      <c r="UE45" s="576"/>
      <c r="UF45" s="576"/>
      <c r="UG45" s="576"/>
      <c r="UH45" s="576"/>
      <c r="UI45" s="576"/>
      <c r="UJ45" s="576"/>
      <c r="UK45" s="576"/>
      <c r="UL45" s="576"/>
      <c r="UM45" s="576"/>
      <c r="UN45" s="576"/>
      <c r="UO45" s="576"/>
      <c r="UP45" s="576"/>
      <c r="UQ45" s="576"/>
      <c r="UR45" s="576"/>
      <c r="US45" s="576"/>
      <c r="UT45" s="576"/>
      <c r="UU45" s="576"/>
      <c r="UV45" s="576"/>
      <c r="UW45" s="576"/>
      <c r="UX45" s="576"/>
      <c r="UY45" s="576"/>
      <c r="UZ45" s="576"/>
      <c r="VA45" s="576"/>
      <c r="VB45" s="576"/>
      <c r="VC45" s="576"/>
      <c r="VD45" s="576"/>
      <c r="VE45" s="576"/>
      <c r="VF45" s="576"/>
      <c r="VG45" s="576"/>
      <c r="VH45" s="576"/>
      <c r="VI45" s="576"/>
      <c r="VJ45" s="576"/>
      <c r="VK45" s="576"/>
      <c r="VL45" s="576"/>
      <c r="VM45" s="576"/>
      <c r="VN45" s="576"/>
      <c r="VO45" s="576"/>
      <c r="VP45" s="576"/>
      <c r="VQ45" s="576"/>
      <c r="VR45" s="576"/>
      <c r="VS45" s="576"/>
      <c r="VT45" s="576"/>
      <c r="VU45" s="576"/>
      <c r="VV45" s="576"/>
      <c r="VW45" s="576"/>
      <c r="VX45" s="576"/>
      <c r="VY45" s="576"/>
      <c r="VZ45" s="576"/>
      <c r="WA45" s="576"/>
      <c r="WB45" s="576"/>
      <c r="WC45" s="576"/>
      <c r="WD45" s="576"/>
      <c r="WE45" s="576"/>
      <c r="WF45" s="576"/>
      <c r="WG45" s="576"/>
      <c r="WH45" s="576"/>
      <c r="WI45" s="576"/>
      <c r="WJ45" s="576"/>
      <c r="WK45" s="576"/>
      <c r="WL45" s="576"/>
      <c r="WM45" s="576"/>
      <c r="WN45" s="576"/>
      <c r="WO45" s="576"/>
      <c r="WP45" s="576"/>
      <c r="WQ45" s="576"/>
      <c r="WR45" s="576"/>
      <c r="WS45" s="576"/>
      <c r="WT45" s="576"/>
      <c r="WU45" s="576"/>
      <c r="WV45" s="576"/>
      <c r="WW45" s="576"/>
      <c r="WX45" s="576"/>
      <c r="WY45" s="576"/>
      <c r="WZ45" s="576"/>
      <c r="XA45" s="576"/>
      <c r="XB45" s="576"/>
      <c r="XC45" s="576"/>
      <c r="XD45" s="576"/>
      <c r="XE45" s="576"/>
      <c r="XF45" s="576"/>
      <c r="XG45" s="576"/>
      <c r="XH45" s="576"/>
      <c r="XI45" s="576"/>
      <c r="XJ45" s="576"/>
      <c r="XK45" s="576"/>
      <c r="XL45" s="576"/>
      <c r="XM45" s="576"/>
      <c r="XN45" s="576"/>
      <c r="XO45" s="576"/>
      <c r="XP45" s="576"/>
      <c r="XQ45" s="576"/>
      <c r="XR45" s="576"/>
      <c r="XS45" s="576"/>
      <c r="XT45" s="576"/>
      <c r="XU45" s="576"/>
      <c r="XV45" s="576"/>
      <c r="XW45" s="576"/>
    </row>
    <row r="46">
      <c r="A46" s="559"/>
      <c r="B46" s="104"/>
      <c r="C46" s="104"/>
      <c r="D46" s="104"/>
      <c r="E46" s="104"/>
      <c r="F46" s="104"/>
      <c r="G46" s="100"/>
      <c r="H46" s="559"/>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0"/>
      <c r="AI46" s="576"/>
      <c r="AJ46" s="559"/>
      <c r="AK46" s="104"/>
      <c r="AL46" s="104"/>
      <c r="AM46" s="104"/>
      <c r="AN46" s="104"/>
      <c r="AO46" s="104"/>
      <c r="AP46" s="100"/>
      <c r="AQ46" s="559"/>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0"/>
      <c r="BR46" s="576"/>
      <c r="BS46" s="559"/>
      <c r="BT46" s="104"/>
      <c r="BU46" s="104"/>
      <c r="BV46" s="104"/>
      <c r="BW46" s="104"/>
      <c r="BX46" s="104"/>
      <c r="BY46" s="100"/>
      <c r="BZ46" s="559"/>
      <c r="CA46" s="104"/>
      <c r="CB46" s="104"/>
      <c r="CC46" s="104"/>
      <c r="CD46" s="104"/>
      <c r="CE46" s="104"/>
      <c r="CF46" s="104"/>
      <c r="CG46" s="104"/>
      <c r="CH46" s="104"/>
      <c r="CI46" s="104"/>
      <c r="CJ46" s="104"/>
      <c r="CK46" s="104"/>
      <c r="CL46" s="104"/>
      <c r="CM46" s="104"/>
      <c r="CN46" s="104"/>
      <c r="CO46" s="104"/>
      <c r="CP46" s="104"/>
      <c r="CQ46" s="104"/>
      <c r="CR46" s="104"/>
      <c r="CS46" s="104"/>
      <c r="CT46" s="104"/>
      <c r="CU46" s="104"/>
      <c r="CV46" s="104"/>
      <c r="CW46" s="104"/>
      <c r="CX46" s="104"/>
      <c r="CY46" s="104"/>
      <c r="CZ46" s="100"/>
      <c r="DA46" s="576"/>
      <c r="DB46" s="559"/>
      <c r="DC46" s="104"/>
      <c r="DD46" s="104"/>
      <c r="DE46" s="104"/>
      <c r="DF46" s="104"/>
      <c r="DG46" s="104"/>
      <c r="DH46" s="100"/>
      <c r="DI46" s="559"/>
      <c r="DJ46" s="104"/>
      <c r="DK46" s="104"/>
      <c r="DL46" s="104"/>
      <c r="DM46" s="104"/>
      <c r="DN46" s="104"/>
      <c r="DO46" s="104"/>
      <c r="DP46" s="104"/>
      <c r="DQ46" s="104"/>
      <c r="DR46" s="104"/>
      <c r="DS46" s="104"/>
      <c r="DT46" s="104"/>
      <c r="DU46" s="104"/>
      <c r="DV46" s="104"/>
      <c r="DW46" s="104"/>
      <c r="DX46" s="104"/>
      <c r="DY46" s="104"/>
      <c r="DZ46" s="104"/>
      <c r="EA46" s="104"/>
      <c r="EB46" s="104"/>
      <c r="EC46" s="104"/>
      <c r="ED46" s="104"/>
      <c r="EE46" s="104"/>
      <c r="EF46" s="104"/>
      <c r="EG46" s="104"/>
      <c r="EH46" s="104"/>
      <c r="EI46" s="100"/>
      <c r="EJ46" s="576"/>
      <c r="EK46" s="576"/>
      <c r="EL46" s="576"/>
      <c r="EM46" s="559"/>
      <c r="EN46" s="104"/>
      <c r="EO46" s="104"/>
      <c r="EP46" s="104"/>
      <c r="EQ46" s="104"/>
      <c r="ER46" s="104"/>
      <c r="ES46" s="100"/>
      <c r="ET46" s="559"/>
      <c r="EU46" s="104"/>
      <c r="EV46" s="104"/>
      <c r="EW46" s="104"/>
      <c r="EX46" s="104"/>
      <c r="EY46" s="104"/>
      <c r="EZ46" s="104"/>
      <c r="FA46" s="104"/>
      <c r="FB46" s="104"/>
      <c r="FC46" s="104"/>
      <c r="FD46" s="104"/>
      <c r="FE46" s="104"/>
      <c r="FF46" s="104"/>
      <c r="FG46" s="104"/>
      <c r="FH46" s="104"/>
      <c r="FI46" s="104"/>
      <c r="FJ46" s="104"/>
      <c r="FK46" s="104"/>
      <c r="FL46" s="104"/>
      <c r="FM46" s="104"/>
      <c r="FN46" s="104"/>
      <c r="FO46" s="104"/>
      <c r="FP46" s="104"/>
      <c r="FQ46" s="104"/>
      <c r="FR46" s="104"/>
      <c r="FS46" s="104"/>
      <c r="FT46" s="100"/>
      <c r="FU46" s="576"/>
      <c r="FV46" s="576"/>
      <c r="FW46" s="576"/>
      <c r="FX46" s="559"/>
      <c r="FY46" s="104"/>
      <c r="FZ46" s="104"/>
      <c r="GA46" s="104"/>
      <c r="GB46" s="104"/>
      <c r="GC46" s="104"/>
      <c r="GD46" s="100"/>
      <c r="GE46" s="104"/>
      <c r="GF46" s="104"/>
      <c r="GG46" s="104"/>
      <c r="GH46" s="104"/>
      <c r="GI46" s="104"/>
      <c r="GJ46" s="104"/>
      <c r="GK46" s="104"/>
      <c r="GL46" s="104"/>
      <c r="GM46" s="104"/>
      <c r="GN46" s="104"/>
      <c r="GO46" s="104"/>
      <c r="GP46" s="104"/>
      <c r="GQ46" s="104"/>
      <c r="GR46" s="104"/>
      <c r="GS46" s="104"/>
      <c r="GT46" s="104"/>
      <c r="GU46" s="104"/>
      <c r="GV46" s="104"/>
      <c r="GW46" s="104"/>
      <c r="GX46" s="104"/>
      <c r="GY46" s="104"/>
      <c r="GZ46" s="104"/>
      <c r="HA46" s="104"/>
      <c r="HB46" s="104"/>
      <c r="HC46" s="104"/>
      <c r="HD46" s="104"/>
      <c r="HE46" s="100"/>
      <c r="HF46" s="576"/>
      <c r="HG46" s="576"/>
      <c r="HH46" s="576"/>
      <c r="HI46" s="559"/>
      <c r="HJ46" s="104"/>
      <c r="HK46" s="104"/>
      <c r="HL46" s="104"/>
      <c r="HM46" s="104"/>
      <c r="HN46" s="104"/>
      <c r="HO46" s="100"/>
      <c r="HP46" s="104"/>
      <c r="HQ46" s="104"/>
      <c r="HR46" s="104"/>
      <c r="HS46" s="104"/>
      <c r="HT46" s="104"/>
      <c r="HU46" s="104"/>
      <c r="HV46" s="104"/>
      <c r="HW46" s="104"/>
      <c r="HX46" s="104"/>
      <c r="HY46" s="104"/>
      <c r="HZ46" s="104"/>
      <c r="IA46" s="104"/>
      <c r="IB46" s="104"/>
      <c r="IC46" s="104"/>
      <c r="ID46" s="104"/>
      <c r="IE46" s="104"/>
      <c r="IF46" s="104"/>
      <c r="IG46" s="104"/>
      <c r="IH46" s="104"/>
      <c r="II46" s="104"/>
      <c r="IJ46" s="104"/>
      <c r="IK46" s="104"/>
      <c r="IL46" s="104"/>
      <c r="IM46" s="104"/>
      <c r="IN46" s="104"/>
      <c r="IO46" s="104"/>
      <c r="IP46" s="100"/>
      <c r="IQ46" s="576"/>
      <c r="IR46" s="576"/>
      <c r="IS46" s="576"/>
      <c r="IT46" s="559"/>
      <c r="IU46" s="104"/>
      <c r="IV46" s="104"/>
      <c r="IW46" s="104"/>
      <c r="IX46" s="104"/>
      <c r="IY46" s="104"/>
      <c r="IZ46" s="100"/>
      <c r="JA46" s="104"/>
      <c r="JB46" s="104"/>
      <c r="JC46" s="104"/>
      <c r="JD46" s="104"/>
      <c r="JE46" s="104"/>
      <c r="JF46" s="104"/>
      <c r="JG46" s="104"/>
      <c r="JH46" s="104"/>
      <c r="JI46" s="104"/>
      <c r="JJ46" s="104"/>
      <c r="JK46" s="104"/>
      <c r="JL46" s="104"/>
      <c r="JM46" s="104"/>
      <c r="JN46" s="104"/>
      <c r="JO46" s="104"/>
      <c r="JP46" s="104"/>
      <c r="JQ46" s="104"/>
      <c r="JR46" s="104"/>
      <c r="JS46" s="104"/>
      <c r="JT46" s="104"/>
      <c r="JU46" s="104"/>
      <c r="JV46" s="104"/>
      <c r="JW46" s="104"/>
      <c r="JX46" s="104"/>
      <c r="JY46" s="104"/>
      <c r="JZ46" s="104"/>
      <c r="KA46" s="100"/>
      <c r="KB46" s="576"/>
      <c r="KC46" s="576"/>
      <c r="KD46" s="576"/>
      <c r="KE46" s="559"/>
      <c r="KF46" s="104"/>
      <c r="KG46" s="104"/>
      <c r="KH46" s="104"/>
      <c r="KI46" s="104"/>
      <c r="KJ46" s="104"/>
      <c r="KK46" s="100"/>
      <c r="KL46" s="104"/>
      <c r="KM46" s="104"/>
      <c r="KN46" s="104"/>
      <c r="KO46" s="104"/>
      <c r="KP46" s="104"/>
      <c r="KQ46" s="104"/>
      <c r="KR46" s="104"/>
      <c r="KS46" s="104"/>
      <c r="KT46" s="104"/>
      <c r="KU46" s="104"/>
      <c r="KV46" s="104"/>
      <c r="KW46" s="104"/>
      <c r="KX46" s="104"/>
      <c r="KY46" s="104"/>
      <c r="KZ46" s="104"/>
      <c r="LA46" s="104"/>
      <c r="LB46" s="104"/>
      <c r="LC46" s="104"/>
      <c r="LD46" s="104"/>
      <c r="LE46" s="104"/>
      <c r="LF46" s="104"/>
      <c r="LG46" s="104"/>
      <c r="LH46" s="104"/>
      <c r="LI46" s="104"/>
      <c r="LJ46" s="104"/>
      <c r="LK46" s="104"/>
      <c r="LL46" s="100"/>
      <c r="LM46" s="576"/>
      <c r="LN46" s="576"/>
      <c r="LO46" s="576"/>
      <c r="LP46" s="559"/>
      <c r="LQ46" s="104"/>
      <c r="LR46" s="104"/>
      <c r="LS46" s="104"/>
      <c r="LT46" s="104"/>
      <c r="LU46" s="104"/>
      <c r="LV46" s="100"/>
      <c r="LW46" s="104"/>
      <c r="LX46" s="104"/>
      <c r="LY46" s="104"/>
      <c r="LZ46" s="104"/>
      <c r="MA46" s="104"/>
      <c r="MB46" s="104"/>
      <c r="MC46" s="104"/>
      <c r="MD46" s="104"/>
      <c r="ME46" s="104"/>
      <c r="MF46" s="104"/>
      <c r="MG46" s="104"/>
      <c r="MH46" s="104"/>
      <c r="MI46" s="104"/>
      <c r="MJ46" s="104"/>
      <c r="MK46" s="104"/>
      <c r="ML46" s="104"/>
      <c r="MM46" s="104"/>
      <c r="MN46" s="104"/>
      <c r="MO46" s="104"/>
      <c r="MP46" s="104"/>
      <c r="MQ46" s="104"/>
      <c r="MR46" s="104"/>
      <c r="MS46" s="104"/>
      <c r="MT46" s="104"/>
      <c r="MU46" s="104"/>
      <c r="MV46" s="104"/>
      <c r="MW46" s="100"/>
      <c r="MX46" s="576"/>
      <c r="MY46" s="576"/>
      <c r="MZ46" s="576"/>
      <c r="NA46" s="559"/>
      <c r="NB46" s="104"/>
      <c r="NC46" s="104"/>
      <c r="ND46" s="104"/>
      <c r="NE46" s="104"/>
      <c r="NF46" s="104"/>
      <c r="NG46" s="100"/>
      <c r="NH46" s="104"/>
      <c r="NI46" s="104"/>
      <c r="NJ46" s="104"/>
      <c r="NK46" s="104"/>
      <c r="NL46" s="104"/>
      <c r="NM46" s="104"/>
      <c r="NN46" s="104"/>
      <c r="NO46" s="104"/>
      <c r="NP46" s="104"/>
      <c r="NQ46" s="104"/>
      <c r="NR46" s="104"/>
      <c r="NS46" s="104"/>
      <c r="NT46" s="104"/>
      <c r="NU46" s="104"/>
      <c r="NV46" s="104"/>
      <c r="NW46" s="104"/>
      <c r="NX46" s="104"/>
      <c r="NY46" s="104"/>
      <c r="NZ46" s="104"/>
      <c r="OA46" s="104"/>
      <c r="OB46" s="104"/>
      <c r="OC46" s="104"/>
      <c r="OD46" s="104"/>
      <c r="OE46" s="104"/>
      <c r="OF46" s="104"/>
      <c r="OG46" s="104"/>
      <c r="OH46" s="100"/>
      <c r="OI46" s="576"/>
      <c r="OJ46" s="576"/>
      <c r="OK46" s="576"/>
      <c r="OL46" s="559"/>
      <c r="OM46" s="104"/>
      <c r="ON46" s="104"/>
      <c r="OO46" s="104"/>
      <c r="OP46" s="104"/>
      <c r="OQ46" s="104"/>
      <c r="OR46" s="100"/>
      <c r="OS46" s="104"/>
      <c r="OT46" s="104"/>
      <c r="OU46" s="104"/>
      <c r="OV46" s="104"/>
      <c r="OW46" s="104"/>
      <c r="OX46" s="104"/>
      <c r="OY46" s="104"/>
      <c r="OZ46" s="104"/>
      <c r="PA46" s="104"/>
      <c r="PB46" s="104"/>
      <c r="PC46" s="104"/>
      <c r="PD46" s="104"/>
      <c r="PE46" s="104"/>
      <c r="PF46" s="104"/>
      <c r="PG46" s="104"/>
      <c r="PH46" s="104"/>
      <c r="PI46" s="104"/>
      <c r="PJ46" s="104"/>
      <c r="PK46" s="104"/>
      <c r="PL46" s="104"/>
      <c r="PM46" s="104"/>
      <c r="PN46" s="104"/>
      <c r="PO46" s="104"/>
      <c r="PP46" s="104"/>
      <c r="PQ46" s="104"/>
      <c r="PR46" s="104"/>
      <c r="PS46" s="100"/>
      <c r="PT46" s="576"/>
      <c r="PU46" s="576"/>
      <c r="PV46" s="576"/>
      <c r="PW46" s="559"/>
      <c r="PX46" s="104"/>
      <c r="PY46" s="104"/>
      <c r="PZ46" s="104"/>
      <c r="QA46" s="104"/>
      <c r="QB46" s="104"/>
      <c r="QC46" s="100"/>
      <c r="QD46" s="104"/>
      <c r="QE46" s="104"/>
      <c r="QF46" s="104"/>
      <c r="QG46" s="104"/>
      <c r="QH46" s="104"/>
      <c r="QI46" s="104"/>
      <c r="QJ46" s="104"/>
      <c r="QK46" s="104"/>
      <c r="QL46" s="104"/>
      <c r="QM46" s="104"/>
      <c r="QN46" s="104"/>
      <c r="QO46" s="104"/>
      <c r="QP46" s="104"/>
      <c r="QQ46" s="104"/>
      <c r="QR46" s="104"/>
      <c r="QS46" s="104"/>
      <c r="QT46" s="104"/>
      <c r="QU46" s="104"/>
      <c r="QV46" s="104"/>
      <c r="QW46" s="104"/>
      <c r="QX46" s="104"/>
      <c r="QY46" s="104"/>
      <c r="QZ46" s="104"/>
      <c r="RA46" s="104"/>
      <c r="RB46" s="104"/>
      <c r="RC46" s="104"/>
      <c r="RD46" s="100"/>
      <c r="RE46" s="576"/>
      <c r="RF46" s="576"/>
      <c r="RG46" s="576"/>
      <c r="RH46" s="632"/>
      <c r="RO46" s="671"/>
      <c r="SP46" s="576"/>
      <c r="SQ46" s="576"/>
      <c r="SR46" s="576"/>
      <c r="SS46" s="576"/>
      <c r="ST46" s="576"/>
      <c r="SU46" s="576"/>
      <c r="SV46" s="576"/>
      <c r="SW46" s="576"/>
      <c r="SX46" s="576"/>
      <c r="SY46" s="576"/>
      <c r="SZ46" s="576"/>
      <c r="TA46" s="576"/>
      <c r="TB46" s="576"/>
      <c r="TC46" s="576"/>
      <c r="TD46" s="576"/>
      <c r="TE46" s="576"/>
      <c r="TF46" s="576"/>
      <c r="TG46" s="576"/>
      <c r="TH46" s="576"/>
      <c r="TI46" s="576"/>
      <c r="TJ46" s="576"/>
      <c r="TK46" s="576"/>
      <c r="TL46" s="576"/>
      <c r="TM46" s="576"/>
      <c r="TN46" s="576"/>
      <c r="TO46" s="576"/>
      <c r="TP46" s="576"/>
      <c r="TQ46" s="576"/>
      <c r="TR46" s="576"/>
      <c r="TS46" s="576"/>
      <c r="TT46" s="576"/>
      <c r="TU46" s="576"/>
      <c r="TV46" s="576"/>
      <c r="TW46" s="576"/>
      <c r="TX46" s="576"/>
      <c r="TY46" s="576"/>
      <c r="TZ46" s="576"/>
      <c r="UA46" s="576"/>
      <c r="UB46" s="576"/>
      <c r="UC46" s="576"/>
      <c r="UD46" s="576"/>
      <c r="UE46" s="576"/>
      <c r="UF46" s="576"/>
      <c r="UG46" s="576"/>
      <c r="UH46" s="576"/>
      <c r="UI46" s="576"/>
      <c r="UJ46" s="576"/>
      <c r="UK46" s="576"/>
      <c r="UL46" s="576"/>
      <c r="UM46" s="576"/>
      <c r="UN46" s="576"/>
      <c r="UO46" s="576"/>
      <c r="UP46" s="576"/>
      <c r="UQ46" s="576"/>
      <c r="UR46" s="576"/>
      <c r="US46" s="576"/>
      <c r="UT46" s="576"/>
      <c r="UU46" s="576"/>
      <c r="UV46" s="576"/>
      <c r="UW46" s="576"/>
      <c r="UX46" s="576"/>
      <c r="UY46" s="576"/>
      <c r="UZ46" s="576"/>
      <c r="VA46" s="576"/>
      <c r="VB46" s="576"/>
      <c r="VC46" s="576"/>
      <c r="VD46" s="576"/>
      <c r="VE46" s="576"/>
      <c r="VF46" s="576"/>
      <c r="VG46" s="576"/>
      <c r="VH46" s="576"/>
      <c r="VI46" s="576"/>
      <c r="VJ46" s="576"/>
      <c r="VK46" s="576"/>
      <c r="VL46" s="576"/>
      <c r="VM46" s="576"/>
      <c r="VN46" s="576"/>
      <c r="VO46" s="576"/>
      <c r="VP46" s="576"/>
      <c r="VQ46" s="576"/>
      <c r="VR46" s="576"/>
      <c r="VS46" s="576"/>
      <c r="VT46" s="576"/>
      <c r="VU46" s="576"/>
      <c r="VV46" s="576"/>
      <c r="VW46" s="576"/>
      <c r="VX46" s="576"/>
      <c r="VY46" s="576"/>
      <c r="VZ46" s="576"/>
      <c r="WA46" s="576"/>
      <c r="WB46" s="576"/>
      <c r="WC46" s="576"/>
      <c r="WD46" s="576"/>
      <c r="WE46" s="576"/>
      <c r="WF46" s="576"/>
      <c r="WG46" s="576"/>
      <c r="WH46" s="576"/>
      <c r="WI46" s="576"/>
      <c r="WJ46" s="576"/>
      <c r="WK46" s="576"/>
      <c r="WL46" s="576"/>
      <c r="WM46" s="576"/>
      <c r="WN46" s="576"/>
      <c r="WO46" s="576"/>
      <c r="WP46" s="576"/>
      <c r="WQ46" s="576"/>
      <c r="WR46" s="576"/>
      <c r="WS46" s="576"/>
      <c r="WT46" s="576"/>
      <c r="WU46" s="576"/>
      <c r="WV46" s="576"/>
      <c r="WW46" s="576"/>
      <c r="WX46" s="576"/>
      <c r="WY46" s="576"/>
      <c r="WZ46" s="576"/>
      <c r="XA46" s="576"/>
      <c r="XB46" s="576"/>
      <c r="XC46" s="576"/>
      <c r="XD46" s="576"/>
      <c r="XE46" s="576"/>
      <c r="XF46" s="576"/>
      <c r="XG46" s="576"/>
      <c r="XH46" s="576"/>
      <c r="XI46" s="576"/>
      <c r="XJ46" s="576"/>
      <c r="XK46" s="576"/>
      <c r="XL46" s="576"/>
      <c r="XM46" s="576"/>
      <c r="XN46" s="576"/>
      <c r="XO46" s="576"/>
      <c r="XP46" s="576"/>
      <c r="XQ46" s="576"/>
      <c r="XR46" s="576"/>
      <c r="XS46" s="576"/>
      <c r="XT46" s="576"/>
      <c r="XU46" s="576"/>
      <c r="XV46" s="576"/>
      <c r="XW46" s="576"/>
    </row>
    <row r="47">
      <c r="A47" s="635" t="s">
        <v>1187</v>
      </c>
      <c r="B47" s="2"/>
      <c r="C47" s="3"/>
      <c r="D47" s="612" t="s">
        <v>1188</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3"/>
      <c r="AI47" s="593"/>
      <c r="AJ47" s="635" t="s">
        <v>1187</v>
      </c>
      <c r="AK47" s="2"/>
      <c r="AL47" s="3"/>
      <c r="AM47" s="612" t="s">
        <v>1188</v>
      </c>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3"/>
      <c r="BR47" s="593"/>
      <c r="BS47" s="635" t="s">
        <v>1187</v>
      </c>
      <c r="BT47" s="2"/>
      <c r="BU47" s="3"/>
      <c r="BV47" s="612" t="s">
        <v>1188</v>
      </c>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3"/>
      <c r="DA47" s="593"/>
      <c r="DB47" s="635" t="s">
        <v>1187</v>
      </c>
      <c r="DC47" s="2"/>
      <c r="DD47" s="3"/>
      <c r="DE47" s="612" t="s">
        <v>1188</v>
      </c>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3"/>
      <c r="EJ47" s="593"/>
      <c r="EK47" s="593"/>
      <c r="EL47" s="593"/>
      <c r="EM47" s="635" t="s">
        <v>1187</v>
      </c>
      <c r="EN47" s="2"/>
      <c r="EO47" s="3"/>
      <c r="EP47" s="612" t="s">
        <v>1188</v>
      </c>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3"/>
      <c r="FU47" s="593"/>
      <c r="FV47" s="593"/>
      <c r="FW47" s="593"/>
      <c r="FX47" s="636" t="s">
        <v>1187</v>
      </c>
      <c r="FY47" s="104"/>
      <c r="FZ47" s="100"/>
      <c r="GA47" s="598" t="s">
        <v>1188</v>
      </c>
      <c r="GB47" s="104"/>
      <c r="GC47" s="104"/>
      <c r="GD47" s="104"/>
      <c r="GE47" s="104"/>
      <c r="GF47" s="104"/>
      <c r="GG47" s="104"/>
      <c r="GH47" s="104"/>
      <c r="GI47" s="104"/>
      <c r="GJ47" s="104"/>
      <c r="GK47" s="104"/>
      <c r="GL47" s="104"/>
      <c r="GM47" s="104"/>
      <c r="GN47" s="104"/>
      <c r="GO47" s="104"/>
      <c r="GP47" s="104"/>
      <c r="GQ47" s="104"/>
      <c r="GR47" s="104"/>
      <c r="GS47" s="104"/>
      <c r="GT47" s="104"/>
      <c r="GU47" s="104"/>
      <c r="GV47" s="104"/>
      <c r="GW47" s="104"/>
      <c r="GX47" s="104"/>
      <c r="GY47" s="104"/>
      <c r="GZ47" s="104"/>
      <c r="HA47" s="104"/>
      <c r="HB47" s="104"/>
      <c r="HC47" s="104"/>
      <c r="HD47" s="104"/>
      <c r="HE47" s="100"/>
      <c r="HF47" s="593"/>
      <c r="HG47" s="593"/>
      <c r="HH47" s="593"/>
      <c r="HI47" s="636" t="s">
        <v>1187</v>
      </c>
      <c r="HJ47" s="104"/>
      <c r="HK47" s="100"/>
      <c r="HL47" s="598" t="s">
        <v>1188</v>
      </c>
      <c r="HM47" s="104"/>
      <c r="HN47" s="104"/>
      <c r="HO47" s="104"/>
      <c r="HP47" s="104"/>
      <c r="HQ47" s="104"/>
      <c r="HR47" s="104"/>
      <c r="HS47" s="104"/>
      <c r="HT47" s="104"/>
      <c r="HU47" s="104"/>
      <c r="HV47" s="104"/>
      <c r="HW47" s="104"/>
      <c r="HX47" s="104"/>
      <c r="HY47" s="104"/>
      <c r="HZ47" s="104"/>
      <c r="IA47" s="104"/>
      <c r="IB47" s="104"/>
      <c r="IC47" s="104"/>
      <c r="ID47" s="104"/>
      <c r="IE47" s="104"/>
      <c r="IF47" s="104"/>
      <c r="IG47" s="104"/>
      <c r="IH47" s="104"/>
      <c r="II47" s="104"/>
      <c r="IJ47" s="104"/>
      <c r="IK47" s="104"/>
      <c r="IL47" s="104"/>
      <c r="IM47" s="104"/>
      <c r="IN47" s="104"/>
      <c r="IO47" s="104"/>
      <c r="IP47" s="100"/>
      <c r="IQ47" s="593"/>
      <c r="IR47" s="593"/>
      <c r="IS47" s="593"/>
      <c r="IT47" s="636" t="s">
        <v>1187</v>
      </c>
      <c r="IU47" s="104"/>
      <c r="IV47" s="100"/>
      <c r="IW47" s="598" t="s">
        <v>1188</v>
      </c>
      <c r="IX47" s="104"/>
      <c r="IY47" s="104"/>
      <c r="IZ47" s="104"/>
      <c r="JA47" s="104"/>
      <c r="JB47" s="104"/>
      <c r="JC47" s="104"/>
      <c r="JD47" s="104"/>
      <c r="JE47" s="104"/>
      <c r="JF47" s="104"/>
      <c r="JG47" s="104"/>
      <c r="JH47" s="104"/>
      <c r="JI47" s="104"/>
      <c r="JJ47" s="104"/>
      <c r="JK47" s="104"/>
      <c r="JL47" s="104"/>
      <c r="JM47" s="104"/>
      <c r="JN47" s="104"/>
      <c r="JO47" s="104"/>
      <c r="JP47" s="104"/>
      <c r="JQ47" s="104"/>
      <c r="JR47" s="104"/>
      <c r="JS47" s="104"/>
      <c r="JT47" s="104"/>
      <c r="JU47" s="104"/>
      <c r="JV47" s="104"/>
      <c r="JW47" s="104"/>
      <c r="JX47" s="104"/>
      <c r="JY47" s="104"/>
      <c r="JZ47" s="104"/>
      <c r="KA47" s="100"/>
      <c r="KB47" s="593"/>
      <c r="KC47" s="593"/>
      <c r="KD47" s="593"/>
      <c r="KE47" s="636" t="s">
        <v>1187</v>
      </c>
      <c r="KF47" s="104"/>
      <c r="KG47" s="100"/>
      <c r="KH47" s="598" t="s">
        <v>1188</v>
      </c>
      <c r="KI47" s="104"/>
      <c r="KJ47" s="104"/>
      <c r="KK47" s="104"/>
      <c r="KL47" s="104"/>
      <c r="KM47" s="104"/>
      <c r="KN47" s="104"/>
      <c r="KO47" s="104"/>
      <c r="KP47" s="104"/>
      <c r="KQ47" s="104"/>
      <c r="KR47" s="104"/>
      <c r="KS47" s="104"/>
      <c r="KT47" s="104"/>
      <c r="KU47" s="104"/>
      <c r="KV47" s="104"/>
      <c r="KW47" s="104"/>
      <c r="KX47" s="104"/>
      <c r="KY47" s="104"/>
      <c r="KZ47" s="104"/>
      <c r="LA47" s="104"/>
      <c r="LB47" s="104"/>
      <c r="LC47" s="104"/>
      <c r="LD47" s="104"/>
      <c r="LE47" s="104"/>
      <c r="LF47" s="104"/>
      <c r="LG47" s="104"/>
      <c r="LH47" s="104"/>
      <c r="LI47" s="104"/>
      <c r="LJ47" s="104"/>
      <c r="LK47" s="104"/>
      <c r="LL47" s="100"/>
      <c r="LM47" s="593"/>
      <c r="LN47" s="593"/>
      <c r="LO47" s="593"/>
      <c r="LP47" s="636" t="s">
        <v>1187</v>
      </c>
      <c r="LQ47" s="104"/>
      <c r="LR47" s="100"/>
      <c r="LS47" s="598" t="s">
        <v>1188</v>
      </c>
      <c r="LT47" s="104"/>
      <c r="LU47" s="104"/>
      <c r="LV47" s="104"/>
      <c r="LW47" s="104"/>
      <c r="LX47" s="104"/>
      <c r="LY47" s="104"/>
      <c r="LZ47" s="104"/>
      <c r="MA47" s="104"/>
      <c r="MB47" s="104"/>
      <c r="MC47" s="104"/>
      <c r="MD47" s="104"/>
      <c r="ME47" s="104"/>
      <c r="MF47" s="104"/>
      <c r="MG47" s="104"/>
      <c r="MH47" s="104"/>
      <c r="MI47" s="104"/>
      <c r="MJ47" s="104"/>
      <c r="MK47" s="104"/>
      <c r="ML47" s="104"/>
      <c r="MM47" s="104"/>
      <c r="MN47" s="104"/>
      <c r="MO47" s="104"/>
      <c r="MP47" s="104"/>
      <c r="MQ47" s="104"/>
      <c r="MR47" s="104"/>
      <c r="MS47" s="104"/>
      <c r="MT47" s="104"/>
      <c r="MU47" s="104"/>
      <c r="MV47" s="104"/>
      <c r="MW47" s="100"/>
      <c r="MX47" s="593"/>
      <c r="MY47" s="593"/>
      <c r="MZ47" s="593"/>
      <c r="NA47" s="636" t="s">
        <v>1187</v>
      </c>
      <c r="NB47" s="104"/>
      <c r="NC47" s="100"/>
      <c r="ND47" s="598" t="s">
        <v>1188</v>
      </c>
      <c r="NE47" s="104"/>
      <c r="NF47" s="104"/>
      <c r="NG47" s="104"/>
      <c r="NH47" s="104"/>
      <c r="NI47" s="104"/>
      <c r="NJ47" s="104"/>
      <c r="NK47" s="104"/>
      <c r="NL47" s="104"/>
      <c r="NM47" s="104"/>
      <c r="NN47" s="104"/>
      <c r="NO47" s="104"/>
      <c r="NP47" s="104"/>
      <c r="NQ47" s="104"/>
      <c r="NR47" s="104"/>
      <c r="NS47" s="104"/>
      <c r="NT47" s="104"/>
      <c r="NU47" s="104"/>
      <c r="NV47" s="104"/>
      <c r="NW47" s="104"/>
      <c r="NX47" s="104"/>
      <c r="NY47" s="104"/>
      <c r="NZ47" s="104"/>
      <c r="OA47" s="104"/>
      <c r="OB47" s="104"/>
      <c r="OC47" s="104"/>
      <c r="OD47" s="104"/>
      <c r="OE47" s="104"/>
      <c r="OF47" s="104"/>
      <c r="OG47" s="104"/>
      <c r="OH47" s="100"/>
      <c r="OI47" s="593"/>
      <c r="OJ47" s="593"/>
      <c r="OK47" s="593"/>
      <c r="OL47" s="636" t="s">
        <v>1187</v>
      </c>
      <c r="OM47" s="104"/>
      <c r="ON47" s="100"/>
      <c r="OO47" s="598" t="s">
        <v>1188</v>
      </c>
      <c r="OP47" s="104"/>
      <c r="OQ47" s="104"/>
      <c r="OR47" s="104"/>
      <c r="OS47" s="104"/>
      <c r="OT47" s="104"/>
      <c r="OU47" s="104"/>
      <c r="OV47" s="104"/>
      <c r="OW47" s="104"/>
      <c r="OX47" s="104"/>
      <c r="OY47" s="104"/>
      <c r="OZ47" s="104"/>
      <c r="PA47" s="104"/>
      <c r="PB47" s="104"/>
      <c r="PC47" s="104"/>
      <c r="PD47" s="104"/>
      <c r="PE47" s="104"/>
      <c r="PF47" s="104"/>
      <c r="PG47" s="104"/>
      <c r="PH47" s="104"/>
      <c r="PI47" s="104"/>
      <c r="PJ47" s="104"/>
      <c r="PK47" s="104"/>
      <c r="PL47" s="104"/>
      <c r="PM47" s="104"/>
      <c r="PN47" s="104"/>
      <c r="PO47" s="104"/>
      <c r="PP47" s="104"/>
      <c r="PQ47" s="104"/>
      <c r="PR47" s="104"/>
      <c r="PS47" s="100"/>
      <c r="PT47" s="593"/>
      <c r="PU47" s="593"/>
      <c r="PV47" s="593"/>
      <c r="PW47" s="636" t="s">
        <v>1187</v>
      </c>
      <c r="PX47" s="104"/>
      <c r="PY47" s="100"/>
      <c r="PZ47" s="598" t="s">
        <v>1188</v>
      </c>
      <c r="QA47" s="104"/>
      <c r="QB47" s="104"/>
      <c r="QC47" s="104"/>
      <c r="QD47" s="104"/>
      <c r="QE47" s="104"/>
      <c r="QF47" s="104"/>
      <c r="QG47" s="104"/>
      <c r="QH47" s="104"/>
      <c r="QI47" s="104"/>
      <c r="QJ47" s="104"/>
      <c r="QK47" s="104"/>
      <c r="QL47" s="104"/>
      <c r="QM47" s="104"/>
      <c r="QN47" s="104"/>
      <c r="QO47" s="104"/>
      <c r="QP47" s="104"/>
      <c r="QQ47" s="104"/>
      <c r="QR47" s="104"/>
      <c r="QS47" s="104"/>
      <c r="QT47" s="104"/>
      <c r="QU47" s="104"/>
      <c r="QV47" s="104"/>
      <c r="QW47" s="104"/>
      <c r="QX47" s="104"/>
      <c r="QY47" s="104"/>
      <c r="QZ47" s="104"/>
      <c r="RA47" s="104"/>
      <c r="RB47" s="104"/>
      <c r="RC47" s="104"/>
      <c r="RD47" s="100"/>
      <c r="RE47" s="593"/>
      <c r="RF47" s="593"/>
      <c r="RG47" s="593"/>
      <c r="SP47" s="593"/>
      <c r="SQ47" s="593"/>
      <c r="SR47" s="593"/>
      <c r="SS47" s="593"/>
      <c r="ST47" s="593"/>
      <c r="SU47" s="593"/>
      <c r="SV47" s="593"/>
      <c r="SW47" s="593"/>
      <c r="SX47" s="593"/>
      <c r="SY47" s="593"/>
      <c r="SZ47" s="593"/>
      <c r="TA47" s="593"/>
      <c r="TB47" s="593"/>
      <c r="TC47" s="593"/>
      <c r="TD47" s="593"/>
      <c r="TE47" s="593"/>
      <c r="TF47" s="593"/>
      <c r="TG47" s="593"/>
      <c r="TH47" s="593"/>
      <c r="TI47" s="593"/>
      <c r="TJ47" s="593"/>
      <c r="TK47" s="593"/>
      <c r="TL47" s="593"/>
      <c r="TM47" s="593"/>
      <c r="TN47" s="593"/>
      <c r="TO47" s="593"/>
      <c r="TP47" s="593"/>
      <c r="TQ47" s="593"/>
      <c r="TR47" s="593"/>
      <c r="TS47" s="593"/>
      <c r="TT47" s="593"/>
      <c r="TU47" s="593"/>
      <c r="TV47" s="593"/>
      <c r="TW47" s="593"/>
      <c r="TX47" s="593"/>
      <c r="TY47" s="593"/>
      <c r="TZ47" s="593"/>
      <c r="UA47" s="593"/>
      <c r="UB47" s="593"/>
      <c r="UC47" s="593"/>
      <c r="UD47" s="593"/>
      <c r="UE47" s="593"/>
      <c r="UF47" s="593"/>
      <c r="UG47" s="593"/>
      <c r="UH47" s="593"/>
      <c r="UI47" s="593"/>
      <c r="UJ47" s="593"/>
      <c r="UK47" s="593"/>
      <c r="UL47" s="593"/>
      <c r="UM47" s="593"/>
      <c r="UN47" s="593"/>
      <c r="UO47" s="593"/>
      <c r="UP47" s="593"/>
      <c r="UQ47" s="593"/>
      <c r="UR47" s="593"/>
      <c r="US47" s="593"/>
      <c r="UT47" s="593"/>
      <c r="UU47" s="593"/>
      <c r="UV47" s="593"/>
      <c r="UW47" s="593"/>
      <c r="UX47" s="593"/>
      <c r="UY47" s="593"/>
      <c r="UZ47" s="593"/>
      <c r="VA47" s="593"/>
      <c r="VB47" s="593"/>
      <c r="VC47" s="593"/>
      <c r="VD47" s="593"/>
      <c r="VE47" s="593"/>
      <c r="VF47" s="593"/>
      <c r="VG47" s="593"/>
      <c r="VH47" s="593"/>
      <c r="VI47" s="593"/>
      <c r="VJ47" s="593"/>
      <c r="VK47" s="593"/>
      <c r="VL47" s="593"/>
      <c r="VM47" s="593"/>
      <c r="VN47" s="593"/>
      <c r="VO47" s="593"/>
      <c r="VP47" s="593"/>
      <c r="VQ47" s="593"/>
      <c r="VR47" s="593"/>
      <c r="VS47" s="593"/>
      <c r="VT47" s="593"/>
      <c r="VU47" s="593"/>
      <c r="VV47" s="593"/>
      <c r="VW47" s="593"/>
      <c r="VX47" s="593"/>
      <c r="VY47" s="593"/>
      <c r="VZ47" s="593"/>
      <c r="WA47" s="593"/>
      <c r="WB47" s="593"/>
      <c r="WC47" s="593"/>
      <c r="WD47" s="593"/>
      <c r="WE47" s="593"/>
      <c r="WF47" s="593"/>
      <c r="WG47" s="593"/>
      <c r="WH47" s="593"/>
      <c r="WI47" s="593"/>
      <c r="WJ47" s="593"/>
      <c r="WK47" s="593"/>
      <c r="WL47" s="593"/>
      <c r="WM47" s="593"/>
      <c r="WN47" s="593"/>
      <c r="WO47" s="593"/>
      <c r="WP47" s="593"/>
      <c r="WQ47" s="593"/>
      <c r="WR47" s="593"/>
      <c r="WS47" s="593"/>
      <c r="WT47" s="593"/>
      <c r="WU47" s="593"/>
      <c r="WV47" s="593"/>
      <c r="WW47" s="593"/>
      <c r="WX47" s="593"/>
      <c r="WY47" s="593"/>
      <c r="WZ47" s="593"/>
      <c r="XA47" s="593"/>
      <c r="XB47" s="593"/>
      <c r="XC47" s="593"/>
      <c r="XD47" s="593"/>
      <c r="XE47" s="593"/>
      <c r="XF47" s="593"/>
      <c r="XG47" s="593"/>
      <c r="XH47" s="593"/>
      <c r="XI47" s="593"/>
      <c r="XJ47" s="593"/>
      <c r="XK47" s="593"/>
      <c r="XL47" s="593"/>
      <c r="XM47" s="593"/>
      <c r="XN47" s="593"/>
      <c r="XO47" s="593"/>
      <c r="XP47" s="593"/>
      <c r="XQ47" s="593"/>
      <c r="XR47" s="593"/>
      <c r="XS47" s="593"/>
      <c r="XT47" s="593"/>
      <c r="XU47" s="593"/>
      <c r="XV47" s="593"/>
      <c r="XW47" s="593"/>
    </row>
    <row r="48">
      <c r="A48" s="672" t="s">
        <v>1189</v>
      </c>
      <c r="AI48" s="576"/>
      <c r="AJ48" s="672" t="s">
        <v>1189</v>
      </c>
      <c r="BR48" s="576"/>
      <c r="BS48" s="672" t="s">
        <v>1189</v>
      </c>
      <c r="DA48" s="576"/>
      <c r="DB48" s="672" t="s">
        <v>1189</v>
      </c>
      <c r="EJ48" s="576"/>
      <c r="EK48" s="576"/>
      <c r="EL48" s="576"/>
      <c r="EM48" s="672" t="s">
        <v>1189</v>
      </c>
      <c r="FU48" s="576"/>
      <c r="FV48" s="576"/>
      <c r="FW48" s="576"/>
      <c r="FX48" s="673" t="s">
        <v>1189</v>
      </c>
      <c r="FY48" s="104"/>
      <c r="FZ48" s="104"/>
      <c r="GA48" s="104"/>
      <c r="GB48" s="104"/>
      <c r="GC48" s="104"/>
      <c r="GD48" s="104"/>
      <c r="GE48" s="104"/>
      <c r="GF48" s="104"/>
      <c r="GG48" s="104"/>
      <c r="GH48" s="104"/>
      <c r="GI48" s="104"/>
      <c r="GJ48" s="104"/>
      <c r="GK48" s="104"/>
      <c r="GL48" s="104"/>
      <c r="GM48" s="104"/>
      <c r="GN48" s="104"/>
      <c r="GO48" s="104"/>
      <c r="GP48" s="104"/>
      <c r="GQ48" s="104"/>
      <c r="GR48" s="104"/>
      <c r="GS48" s="104"/>
      <c r="GT48" s="104"/>
      <c r="GU48" s="104"/>
      <c r="GV48" s="104"/>
      <c r="GW48" s="104"/>
      <c r="GX48" s="104"/>
      <c r="GY48" s="104"/>
      <c r="GZ48" s="104"/>
      <c r="HA48" s="104"/>
      <c r="HB48" s="104"/>
      <c r="HC48" s="104"/>
      <c r="HD48" s="104"/>
      <c r="HE48" s="104"/>
      <c r="HF48" s="576"/>
      <c r="HG48" s="576"/>
      <c r="HH48" s="576"/>
      <c r="HI48" s="673" t="s">
        <v>1189</v>
      </c>
      <c r="HJ48" s="104"/>
      <c r="HK48" s="104"/>
      <c r="HL48" s="104"/>
      <c r="HM48" s="104"/>
      <c r="HN48" s="104"/>
      <c r="HO48" s="104"/>
      <c r="HP48" s="104"/>
      <c r="HQ48" s="104"/>
      <c r="HR48" s="104"/>
      <c r="HS48" s="104"/>
      <c r="HT48" s="104"/>
      <c r="HU48" s="104"/>
      <c r="HV48" s="104"/>
      <c r="HW48" s="104"/>
      <c r="HX48" s="104"/>
      <c r="HY48" s="104"/>
      <c r="HZ48" s="104"/>
      <c r="IA48" s="104"/>
      <c r="IB48" s="104"/>
      <c r="IC48" s="104"/>
      <c r="ID48" s="104"/>
      <c r="IE48" s="104"/>
      <c r="IF48" s="104"/>
      <c r="IG48" s="104"/>
      <c r="IH48" s="104"/>
      <c r="II48" s="104"/>
      <c r="IJ48" s="104"/>
      <c r="IK48" s="104"/>
      <c r="IL48" s="104"/>
      <c r="IM48" s="104"/>
      <c r="IN48" s="104"/>
      <c r="IO48" s="104"/>
      <c r="IP48" s="104"/>
      <c r="IQ48" s="576"/>
      <c r="IR48" s="576"/>
      <c r="IS48" s="576"/>
      <c r="IT48" s="673" t="s">
        <v>1189</v>
      </c>
      <c r="IU48" s="104"/>
      <c r="IV48" s="104"/>
      <c r="IW48" s="104"/>
      <c r="IX48" s="104"/>
      <c r="IY48" s="104"/>
      <c r="IZ48" s="104"/>
      <c r="JA48" s="104"/>
      <c r="JB48" s="104"/>
      <c r="JC48" s="104"/>
      <c r="JD48" s="104"/>
      <c r="JE48" s="104"/>
      <c r="JF48" s="104"/>
      <c r="JG48" s="104"/>
      <c r="JH48" s="104"/>
      <c r="JI48" s="104"/>
      <c r="JJ48" s="104"/>
      <c r="JK48" s="104"/>
      <c r="JL48" s="104"/>
      <c r="JM48" s="104"/>
      <c r="JN48" s="104"/>
      <c r="JO48" s="104"/>
      <c r="JP48" s="104"/>
      <c r="JQ48" s="104"/>
      <c r="JR48" s="104"/>
      <c r="JS48" s="104"/>
      <c r="JT48" s="104"/>
      <c r="JU48" s="104"/>
      <c r="JV48" s="104"/>
      <c r="JW48" s="104"/>
      <c r="JX48" s="104"/>
      <c r="JY48" s="104"/>
      <c r="JZ48" s="104"/>
      <c r="KA48" s="104"/>
      <c r="KB48" s="576"/>
      <c r="KC48" s="576"/>
      <c r="KD48" s="576"/>
      <c r="KE48" s="673" t="s">
        <v>1189</v>
      </c>
      <c r="KF48" s="104"/>
      <c r="KG48" s="104"/>
      <c r="KH48" s="104"/>
      <c r="KI48" s="104"/>
      <c r="KJ48" s="104"/>
      <c r="KK48" s="104"/>
      <c r="KL48" s="104"/>
      <c r="KM48" s="104"/>
      <c r="KN48" s="104"/>
      <c r="KO48" s="104"/>
      <c r="KP48" s="104"/>
      <c r="KQ48" s="104"/>
      <c r="KR48" s="104"/>
      <c r="KS48" s="104"/>
      <c r="KT48" s="104"/>
      <c r="KU48" s="104"/>
      <c r="KV48" s="104"/>
      <c r="KW48" s="104"/>
      <c r="KX48" s="104"/>
      <c r="KY48" s="104"/>
      <c r="KZ48" s="104"/>
      <c r="LA48" s="104"/>
      <c r="LB48" s="104"/>
      <c r="LC48" s="104"/>
      <c r="LD48" s="104"/>
      <c r="LE48" s="104"/>
      <c r="LF48" s="104"/>
      <c r="LG48" s="104"/>
      <c r="LH48" s="104"/>
      <c r="LI48" s="104"/>
      <c r="LJ48" s="104"/>
      <c r="LK48" s="104"/>
      <c r="LL48" s="104"/>
      <c r="LM48" s="576"/>
      <c r="LN48" s="576"/>
      <c r="LO48" s="576"/>
      <c r="LP48" s="673" t="s">
        <v>1189</v>
      </c>
      <c r="LQ48" s="104"/>
      <c r="LR48" s="104"/>
      <c r="LS48" s="104"/>
      <c r="LT48" s="104"/>
      <c r="LU48" s="104"/>
      <c r="LV48" s="104"/>
      <c r="LW48" s="104"/>
      <c r="LX48" s="104"/>
      <c r="LY48" s="104"/>
      <c r="LZ48" s="104"/>
      <c r="MA48" s="104"/>
      <c r="MB48" s="104"/>
      <c r="MC48" s="104"/>
      <c r="MD48" s="104"/>
      <c r="ME48" s="104"/>
      <c r="MF48" s="104"/>
      <c r="MG48" s="104"/>
      <c r="MH48" s="104"/>
      <c r="MI48" s="104"/>
      <c r="MJ48" s="104"/>
      <c r="MK48" s="104"/>
      <c r="ML48" s="104"/>
      <c r="MM48" s="104"/>
      <c r="MN48" s="104"/>
      <c r="MO48" s="104"/>
      <c r="MP48" s="104"/>
      <c r="MQ48" s="104"/>
      <c r="MR48" s="104"/>
      <c r="MS48" s="104"/>
      <c r="MT48" s="104"/>
      <c r="MU48" s="104"/>
      <c r="MV48" s="104"/>
      <c r="MW48" s="104"/>
      <c r="MX48" s="576"/>
      <c r="MY48" s="576"/>
      <c r="MZ48" s="576"/>
      <c r="NA48" s="673" t="s">
        <v>1189</v>
      </c>
      <c r="NB48" s="104"/>
      <c r="NC48" s="104"/>
      <c r="ND48" s="104"/>
      <c r="NE48" s="104"/>
      <c r="NF48" s="104"/>
      <c r="NG48" s="104"/>
      <c r="NH48" s="104"/>
      <c r="NI48" s="104"/>
      <c r="NJ48" s="104"/>
      <c r="NK48" s="104"/>
      <c r="NL48" s="104"/>
      <c r="NM48" s="104"/>
      <c r="NN48" s="104"/>
      <c r="NO48" s="104"/>
      <c r="NP48" s="104"/>
      <c r="NQ48" s="104"/>
      <c r="NR48" s="104"/>
      <c r="NS48" s="104"/>
      <c r="NT48" s="104"/>
      <c r="NU48" s="104"/>
      <c r="NV48" s="104"/>
      <c r="NW48" s="104"/>
      <c r="NX48" s="104"/>
      <c r="NY48" s="104"/>
      <c r="NZ48" s="104"/>
      <c r="OA48" s="104"/>
      <c r="OB48" s="104"/>
      <c r="OC48" s="104"/>
      <c r="OD48" s="104"/>
      <c r="OE48" s="104"/>
      <c r="OF48" s="104"/>
      <c r="OG48" s="104"/>
      <c r="OH48" s="104"/>
      <c r="OI48" s="576"/>
      <c r="OJ48" s="576"/>
      <c r="OK48" s="576"/>
      <c r="OL48" s="673" t="s">
        <v>1189</v>
      </c>
      <c r="OM48" s="104"/>
      <c r="ON48" s="104"/>
      <c r="OO48" s="104"/>
      <c r="OP48" s="104"/>
      <c r="OQ48" s="104"/>
      <c r="OR48" s="104"/>
      <c r="OS48" s="104"/>
      <c r="OT48" s="104"/>
      <c r="OU48" s="104"/>
      <c r="OV48" s="104"/>
      <c r="OW48" s="104"/>
      <c r="OX48" s="104"/>
      <c r="OY48" s="104"/>
      <c r="OZ48" s="104"/>
      <c r="PA48" s="104"/>
      <c r="PB48" s="104"/>
      <c r="PC48" s="104"/>
      <c r="PD48" s="104"/>
      <c r="PE48" s="104"/>
      <c r="PF48" s="104"/>
      <c r="PG48" s="104"/>
      <c r="PH48" s="104"/>
      <c r="PI48" s="104"/>
      <c r="PJ48" s="104"/>
      <c r="PK48" s="104"/>
      <c r="PL48" s="104"/>
      <c r="PM48" s="104"/>
      <c r="PN48" s="104"/>
      <c r="PO48" s="104"/>
      <c r="PP48" s="104"/>
      <c r="PQ48" s="104"/>
      <c r="PR48" s="104"/>
      <c r="PS48" s="104"/>
      <c r="PT48" s="576"/>
      <c r="PU48" s="576"/>
      <c r="PV48" s="576"/>
      <c r="PW48" s="673" t="s">
        <v>1189</v>
      </c>
      <c r="PX48" s="104"/>
      <c r="PY48" s="104"/>
      <c r="PZ48" s="104"/>
      <c r="QA48" s="104"/>
      <c r="QB48" s="104"/>
      <c r="QC48" s="104"/>
      <c r="QD48" s="104"/>
      <c r="QE48" s="104"/>
      <c r="QF48" s="104"/>
      <c r="QG48" s="104"/>
      <c r="QH48" s="104"/>
      <c r="QI48" s="104"/>
      <c r="QJ48" s="104"/>
      <c r="QK48" s="104"/>
      <c r="QL48" s="104"/>
      <c r="QM48" s="104"/>
      <c r="QN48" s="104"/>
      <c r="QO48" s="104"/>
      <c r="QP48" s="104"/>
      <c r="QQ48" s="104"/>
      <c r="QR48" s="104"/>
      <c r="QS48" s="104"/>
      <c r="QT48" s="104"/>
      <c r="QU48" s="104"/>
      <c r="QV48" s="104"/>
      <c r="QW48" s="104"/>
      <c r="QX48" s="104"/>
      <c r="QY48" s="104"/>
      <c r="QZ48" s="104"/>
      <c r="RA48" s="104"/>
      <c r="RB48" s="104"/>
      <c r="RC48" s="104"/>
      <c r="RD48" s="104"/>
      <c r="RE48" s="576"/>
      <c r="RF48" s="576"/>
      <c r="RG48" s="576"/>
      <c r="RH48" s="584"/>
      <c r="RK48" s="599"/>
      <c r="SP48" s="576"/>
      <c r="SQ48" s="576"/>
      <c r="SR48" s="576"/>
      <c r="SS48" s="576"/>
      <c r="ST48" s="576"/>
      <c r="SU48" s="576"/>
      <c r="SV48" s="576"/>
      <c r="SW48" s="576"/>
      <c r="SX48" s="576"/>
      <c r="SY48" s="576"/>
      <c r="SZ48" s="576"/>
      <c r="TA48" s="576"/>
      <c r="TB48" s="576"/>
      <c r="TC48" s="576"/>
      <c r="TD48" s="576"/>
      <c r="TE48" s="576"/>
      <c r="TF48" s="576"/>
      <c r="TG48" s="576"/>
      <c r="TH48" s="576"/>
      <c r="TI48" s="576"/>
      <c r="TJ48" s="576"/>
      <c r="TK48" s="576"/>
      <c r="TL48" s="576"/>
      <c r="TM48" s="576"/>
      <c r="TN48" s="576"/>
      <c r="TO48" s="576"/>
      <c r="TP48" s="576"/>
      <c r="TQ48" s="576"/>
      <c r="TR48" s="576"/>
      <c r="TS48" s="576"/>
      <c r="TT48" s="576"/>
      <c r="TU48" s="576"/>
      <c r="TV48" s="576"/>
      <c r="TW48" s="576"/>
      <c r="TX48" s="576"/>
      <c r="TY48" s="576"/>
      <c r="TZ48" s="576"/>
      <c r="UA48" s="576"/>
      <c r="UB48" s="576"/>
      <c r="UC48" s="576"/>
      <c r="UD48" s="576"/>
      <c r="UE48" s="576"/>
      <c r="UF48" s="576"/>
      <c r="UG48" s="576"/>
      <c r="UH48" s="576"/>
      <c r="UI48" s="576"/>
      <c r="UJ48" s="576"/>
      <c r="UK48" s="576"/>
      <c r="UL48" s="576"/>
      <c r="UM48" s="576"/>
      <c r="UN48" s="576"/>
      <c r="UO48" s="576"/>
      <c r="UP48" s="576"/>
      <c r="UQ48" s="576"/>
      <c r="UR48" s="576"/>
      <c r="US48" s="576"/>
      <c r="UT48" s="576"/>
      <c r="UU48" s="576"/>
      <c r="UV48" s="576"/>
      <c r="UW48" s="576"/>
      <c r="UX48" s="576"/>
      <c r="UY48" s="576"/>
      <c r="UZ48" s="576"/>
      <c r="VA48" s="576"/>
      <c r="VB48" s="576"/>
      <c r="VC48" s="576"/>
      <c r="VD48" s="576"/>
      <c r="VE48" s="576"/>
      <c r="VF48" s="576"/>
      <c r="VG48" s="576"/>
      <c r="VH48" s="576"/>
      <c r="VI48" s="576"/>
      <c r="VJ48" s="576"/>
      <c r="VK48" s="576"/>
      <c r="VL48" s="576"/>
      <c r="VM48" s="576"/>
      <c r="VN48" s="576"/>
      <c r="VO48" s="576"/>
      <c r="VP48" s="576"/>
      <c r="VQ48" s="576"/>
      <c r="VR48" s="576"/>
      <c r="VS48" s="576"/>
      <c r="VT48" s="576"/>
      <c r="VU48" s="576"/>
      <c r="VV48" s="576"/>
      <c r="VW48" s="576"/>
      <c r="VX48" s="576"/>
      <c r="VY48" s="576"/>
      <c r="VZ48" s="576"/>
      <c r="WA48" s="576"/>
      <c r="WB48" s="576"/>
      <c r="WC48" s="576"/>
      <c r="WD48" s="576"/>
      <c r="WE48" s="576"/>
      <c r="WF48" s="576"/>
      <c r="WG48" s="576"/>
      <c r="WH48" s="576"/>
      <c r="WI48" s="576"/>
      <c r="WJ48" s="576"/>
      <c r="WK48" s="576"/>
      <c r="WL48" s="576"/>
      <c r="WM48" s="576"/>
      <c r="WN48" s="576"/>
      <c r="WO48" s="576"/>
      <c r="WP48" s="576"/>
      <c r="WQ48" s="576"/>
      <c r="WR48" s="576"/>
      <c r="WS48" s="576"/>
      <c r="WT48" s="576"/>
      <c r="WU48" s="576"/>
      <c r="WV48" s="576"/>
      <c r="WW48" s="576"/>
      <c r="WX48" s="576"/>
      <c r="WY48" s="576"/>
      <c r="WZ48" s="576"/>
      <c r="XA48" s="576"/>
      <c r="XB48" s="576"/>
      <c r="XC48" s="576"/>
      <c r="XD48" s="576"/>
      <c r="XE48" s="576"/>
      <c r="XF48" s="576"/>
      <c r="XG48" s="576"/>
      <c r="XH48" s="576"/>
      <c r="XI48" s="576"/>
      <c r="XJ48" s="576"/>
      <c r="XK48" s="576"/>
      <c r="XL48" s="576"/>
      <c r="XM48" s="576"/>
      <c r="XN48" s="576"/>
      <c r="XO48" s="576"/>
      <c r="XP48" s="576"/>
      <c r="XQ48" s="576"/>
      <c r="XR48" s="576"/>
      <c r="XS48" s="576"/>
      <c r="XT48" s="576"/>
      <c r="XU48" s="576"/>
      <c r="XV48" s="576"/>
      <c r="XW48" s="576"/>
    </row>
    <row r="49">
      <c r="A49" s="585" t="s">
        <v>1190</v>
      </c>
      <c r="B49" s="2"/>
      <c r="C49" s="2"/>
      <c r="D49" s="2"/>
      <c r="E49" s="2"/>
      <c r="F49" s="2"/>
      <c r="G49" s="2"/>
      <c r="H49" s="2"/>
      <c r="I49" s="2"/>
      <c r="J49" s="2"/>
      <c r="K49" s="2"/>
      <c r="L49" s="2"/>
      <c r="M49" s="2"/>
      <c r="N49" s="2"/>
      <c r="O49" s="2"/>
      <c r="P49" s="2"/>
      <c r="Q49" s="3"/>
      <c r="R49" s="585" t="s">
        <v>1191</v>
      </c>
      <c r="S49" s="2"/>
      <c r="T49" s="2"/>
      <c r="U49" s="2"/>
      <c r="V49" s="2"/>
      <c r="W49" s="2"/>
      <c r="X49" s="2"/>
      <c r="Y49" s="2"/>
      <c r="Z49" s="2"/>
      <c r="AA49" s="2"/>
      <c r="AB49" s="2"/>
      <c r="AC49" s="2"/>
      <c r="AD49" s="2"/>
      <c r="AE49" s="2"/>
      <c r="AF49" s="2"/>
      <c r="AG49" s="2"/>
      <c r="AH49" s="3"/>
      <c r="AI49" s="576"/>
      <c r="AJ49" s="585" t="s">
        <v>1190</v>
      </c>
      <c r="AK49" s="2"/>
      <c r="AL49" s="2"/>
      <c r="AM49" s="2"/>
      <c r="AN49" s="2"/>
      <c r="AO49" s="2"/>
      <c r="AP49" s="2"/>
      <c r="AQ49" s="2"/>
      <c r="AR49" s="2"/>
      <c r="AS49" s="2"/>
      <c r="AT49" s="2"/>
      <c r="AU49" s="2"/>
      <c r="AV49" s="2"/>
      <c r="AW49" s="2"/>
      <c r="AX49" s="2"/>
      <c r="AY49" s="2"/>
      <c r="AZ49" s="3"/>
      <c r="BA49" s="585" t="s">
        <v>1191</v>
      </c>
      <c r="BB49" s="2"/>
      <c r="BC49" s="2"/>
      <c r="BD49" s="2"/>
      <c r="BE49" s="2"/>
      <c r="BF49" s="2"/>
      <c r="BG49" s="2"/>
      <c r="BH49" s="2"/>
      <c r="BI49" s="2"/>
      <c r="BJ49" s="2"/>
      <c r="BK49" s="2"/>
      <c r="BL49" s="2"/>
      <c r="BM49" s="2"/>
      <c r="BN49" s="2"/>
      <c r="BO49" s="2"/>
      <c r="BP49" s="2"/>
      <c r="BQ49" s="3"/>
      <c r="BR49" s="576"/>
      <c r="BS49" s="585" t="s">
        <v>1190</v>
      </c>
      <c r="BT49" s="2"/>
      <c r="BU49" s="2"/>
      <c r="BV49" s="2"/>
      <c r="BW49" s="2"/>
      <c r="BX49" s="2"/>
      <c r="BY49" s="2"/>
      <c r="BZ49" s="2"/>
      <c r="CA49" s="2"/>
      <c r="CB49" s="2"/>
      <c r="CC49" s="2"/>
      <c r="CD49" s="2"/>
      <c r="CE49" s="2"/>
      <c r="CF49" s="2"/>
      <c r="CG49" s="2"/>
      <c r="CH49" s="2"/>
      <c r="CI49" s="3"/>
      <c r="CJ49" s="585" t="s">
        <v>1191</v>
      </c>
      <c r="CK49" s="2"/>
      <c r="CL49" s="2"/>
      <c r="CM49" s="2"/>
      <c r="CN49" s="2"/>
      <c r="CO49" s="2"/>
      <c r="CP49" s="2"/>
      <c r="CQ49" s="2"/>
      <c r="CR49" s="2"/>
      <c r="CS49" s="2"/>
      <c r="CT49" s="2"/>
      <c r="CU49" s="2"/>
      <c r="CV49" s="2"/>
      <c r="CW49" s="2"/>
      <c r="CX49" s="2"/>
      <c r="CY49" s="2"/>
      <c r="CZ49" s="3"/>
      <c r="DA49" s="576"/>
      <c r="DB49" s="585" t="s">
        <v>1190</v>
      </c>
      <c r="DC49" s="2"/>
      <c r="DD49" s="2"/>
      <c r="DE49" s="2"/>
      <c r="DF49" s="2"/>
      <c r="DG49" s="2"/>
      <c r="DH49" s="2"/>
      <c r="DI49" s="2"/>
      <c r="DJ49" s="2"/>
      <c r="DK49" s="2"/>
      <c r="DL49" s="2"/>
      <c r="DM49" s="2"/>
      <c r="DN49" s="2"/>
      <c r="DO49" s="2"/>
      <c r="DP49" s="2"/>
      <c r="DQ49" s="2"/>
      <c r="DR49" s="3"/>
      <c r="DS49" s="585" t="s">
        <v>1191</v>
      </c>
      <c r="DT49" s="2"/>
      <c r="DU49" s="2"/>
      <c r="DV49" s="2"/>
      <c r="DW49" s="2"/>
      <c r="DX49" s="2"/>
      <c r="DY49" s="2"/>
      <c r="DZ49" s="2"/>
      <c r="EA49" s="2"/>
      <c r="EB49" s="2"/>
      <c r="EC49" s="2"/>
      <c r="ED49" s="2"/>
      <c r="EE49" s="2"/>
      <c r="EF49" s="2"/>
      <c r="EG49" s="2"/>
      <c r="EH49" s="2"/>
      <c r="EI49" s="3"/>
      <c r="EJ49" s="576"/>
      <c r="EK49" s="576"/>
      <c r="EL49" s="576"/>
      <c r="EM49" s="585" t="s">
        <v>1190</v>
      </c>
      <c r="EN49" s="2"/>
      <c r="EO49" s="2"/>
      <c r="EP49" s="2"/>
      <c r="EQ49" s="2"/>
      <c r="ER49" s="2"/>
      <c r="ES49" s="2"/>
      <c r="ET49" s="2"/>
      <c r="EU49" s="2"/>
      <c r="EV49" s="2"/>
      <c r="EW49" s="2"/>
      <c r="EX49" s="2"/>
      <c r="EY49" s="2"/>
      <c r="EZ49" s="2"/>
      <c r="FA49" s="2"/>
      <c r="FB49" s="2"/>
      <c r="FC49" s="3"/>
      <c r="FD49" s="585" t="s">
        <v>1191</v>
      </c>
      <c r="FE49" s="2"/>
      <c r="FF49" s="2"/>
      <c r="FG49" s="2"/>
      <c r="FH49" s="2"/>
      <c r="FI49" s="2"/>
      <c r="FJ49" s="2"/>
      <c r="FK49" s="2"/>
      <c r="FL49" s="2"/>
      <c r="FM49" s="2"/>
      <c r="FN49" s="2"/>
      <c r="FO49" s="2"/>
      <c r="FP49" s="2"/>
      <c r="FQ49" s="2"/>
      <c r="FR49" s="2"/>
      <c r="FS49" s="2"/>
      <c r="FT49" s="3"/>
      <c r="FU49" s="576"/>
      <c r="FV49" s="576"/>
      <c r="FW49" s="576"/>
      <c r="FX49" s="587" t="s">
        <v>1190</v>
      </c>
      <c r="FY49" s="104"/>
      <c r="FZ49" s="104"/>
      <c r="GA49" s="104"/>
      <c r="GB49" s="104"/>
      <c r="GC49" s="104"/>
      <c r="GD49" s="104"/>
      <c r="GE49" s="104"/>
      <c r="GF49" s="104"/>
      <c r="GG49" s="104"/>
      <c r="GH49" s="104"/>
      <c r="GI49" s="104"/>
      <c r="GJ49" s="104"/>
      <c r="GK49" s="104"/>
      <c r="GL49" s="104"/>
      <c r="GM49" s="104"/>
      <c r="GN49" s="100"/>
      <c r="GO49" s="588" t="s">
        <v>1191</v>
      </c>
      <c r="GP49" s="104"/>
      <c r="GQ49" s="104"/>
      <c r="GR49" s="104"/>
      <c r="GS49" s="104"/>
      <c r="GT49" s="104"/>
      <c r="GU49" s="104"/>
      <c r="GV49" s="104"/>
      <c r="GW49" s="104"/>
      <c r="GX49" s="104"/>
      <c r="GY49" s="104"/>
      <c r="GZ49" s="104"/>
      <c r="HA49" s="104"/>
      <c r="HB49" s="104"/>
      <c r="HC49" s="104"/>
      <c r="HD49" s="104"/>
      <c r="HE49" s="100"/>
      <c r="HF49" s="576"/>
      <c r="HG49" s="576"/>
      <c r="HH49" s="576"/>
      <c r="HI49" s="587" t="s">
        <v>1190</v>
      </c>
      <c r="HJ49" s="104"/>
      <c r="HK49" s="104"/>
      <c r="HL49" s="104"/>
      <c r="HM49" s="104"/>
      <c r="HN49" s="104"/>
      <c r="HO49" s="104"/>
      <c r="HP49" s="104"/>
      <c r="HQ49" s="104"/>
      <c r="HR49" s="104"/>
      <c r="HS49" s="104"/>
      <c r="HT49" s="104"/>
      <c r="HU49" s="104"/>
      <c r="HV49" s="104"/>
      <c r="HW49" s="104"/>
      <c r="HX49" s="104"/>
      <c r="HY49" s="100"/>
      <c r="HZ49" s="588" t="s">
        <v>1191</v>
      </c>
      <c r="IA49" s="104"/>
      <c r="IB49" s="104"/>
      <c r="IC49" s="104"/>
      <c r="ID49" s="104"/>
      <c r="IE49" s="104"/>
      <c r="IF49" s="104"/>
      <c r="IG49" s="104"/>
      <c r="IH49" s="104"/>
      <c r="II49" s="104"/>
      <c r="IJ49" s="104"/>
      <c r="IK49" s="104"/>
      <c r="IL49" s="104"/>
      <c r="IM49" s="104"/>
      <c r="IN49" s="104"/>
      <c r="IO49" s="104"/>
      <c r="IP49" s="100"/>
      <c r="IQ49" s="576"/>
      <c r="IR49" s="576"/>
      <c r="IS49" s="576"/>
      <c r="IT49" s="587" t="s">
        <v>1190</v>
      </c>
      <c r="IU49" s="104"/>
      <c r="IV49" s="104"/>
      <c r="IW49" s="104"/>
      <c r="IX49" s="104"/>
      <c r="IY49" s="104"/>
      <c r="IZ49" s="104"/>
      <c r="JA49" s="104"/>
      <c r="JB49" s="104"/>
      <c r="JC49" s="104"/>
      <c r="JD49" s="104"/>
      <c r="JE49" s="104"/>
      <c r="JF49" s="104"/>
      <c r="JG49" s="104"/>
      <c r="JH49" s="104"/>
      <c r="JI49" s="104"/>
      <c r="JJ49" s="100"/>
      <c r="JK49" s="588" t="s">
        <v>1191</v>
      </c>
      <c r="JL49" s="104"/>
      <c r="JM49" s="104"/>
      <c r="JN49" s="104"/>
      <c r="JO49" s="104"/>
      <c r="JP49" s="104"/>
      <c r="JQ49" s="104"/>
      <c r="JR49" s="104"/>
      <c r="JS49" s="104"/>
      <c r="JT49" s="104"/>
      <c r="JU49" s="104"/>
      <c r="JV49" s="104"/>
      <c r="JW49" s="104"/>
      <c r="JX49" s="104"/>
      <c r="JY49" s="104"/>
      <c r="JZ49" s="104"/>
      <c r="KA49" s="100"/>
      <c r="KB49" s="576"/>
      <c r="KC49" s="576"/>
      <c r="KD49" s="576"/>
      <c r="KE49" s="587" t="s">
        <v>1190</v>
      </c>
      <c r="KF49" s="104"/>
      <c r="KG49" s="104"/>
      <c r="KH49" s="104"/>
      <c r="KI49" s="104"/>
      <c r="KJ49" s="104"/>
      <c r="KK49" s="104"/>
      <c r="KL49" s="104"/>
      <c r="KM49" s="104"/>
      <c r="KN49" s="104"/>
      <c r="KO49" s="104"/>
      <c r="KP49" s="104"/>
      <c r="KQ49" s="104"/>
      <c r="KR49" s="104"/>
      <c r="KS49" s="104"/>
      <c r="KT49" s="104"/>
      <c r="KU49" s="100"/>
      <c r="KV49" s="588" t="s">
        <v>1191</v>
      </c>
      <c r="KW49" s="104"/>
      <c r="KX49" s="104"/>
      <c r="KY49" s="104"/>
      <c r="KZ49" s="104"/>
      <c r="LA49" s="104"/>
      <c r="LB49" s="104"/>
      <c r="LC49" s="104"/>
      <c r="LD49" s="104"/>
      <c r="LE49" s="104"/>
      <c r="LF49" s="104"/>
      <c r="LG49" s="104"/>
      <c r="LH49" s="104"/>
      <c r="LI49" s="104"/>
      <c r="LJ49" s="104"/>
      <c r="LK49" s="104"/>
      <c r="LL49" s="100"/>
      <c r="LM49" s="576"/>
      <c r="LN49" s="576"/>
      <c r="LO49" s="576"/>
      <c r="LP49" s="587" t="s">
        <v>1190</v>
      </c>
      <c r="LQ49" s="104"/>
      <c r="LR49" s="104"/>
      <c r="LS49" s="104"/>
      <c r="LT49" s="104"/>
      <c r="LU49" s="104"/>
      <c r="LV49" s="104"/>
      <c r="LW49" s="104"/>
      <c r="LX49" s="104"/>
      <c r="LY49" s="104"/>
      <c r="LZ49" s="104"/>
      <c r="MA49" s="104"/>
      <c r="MB49" s="104"/>
      <c r="MC49" s="104"/>
      <c r="MD49" s="104"/>
      <c r="ME49" s="104"/>
      <c r="MF49" s="100"/>
      <c r="MG49" s="588" t="s">
        <v>1191</v>
      </c>
      <c r="MH49" s="104"/>
      <c r="MI49" s="104"/>
      <c r="MJ49" s="104"/>
      <c r="MK49" s="104"/>
      <c r="ML49" s="104"/>
      <c r="MM49" s="104"/>
      <c r="MN49" s="104"/>
      <c r="MO49" s="104"/>
      <c r="MP49" s="104"/>
      <c r="MQ49" s="104"/>
      <c r="MR49" s="104"/>
      <c r="MS49" s="104"/>
      <c r="MT49" s="104"/>
      <c r="MU49" s="104"/>
      <c r="MV49" s="104"/>
      <c r="MW49" s="100"/>
      <c r="MX49" s="576"/>
      <c r="MY49" s="576"/>
      <c r="MZ49" s="576"/>
      <c r="NA49" s="587" t="s">
        <v>1190</v>
      </c>
      <c r="NB49" s="104"/>
      <c r="NC49" s="104"/>
      <c r="ND49" s="104"/>
      <c r="NE49" s="104"/>
      <c r="NF49" s="104"/>
      <c r="NG49" s="104"/>
      <c r="NH49" s="104"/>
      <c r="NI49" s="104"/>
      <c r="NJ49" s="104"/>
      <c r="NK49" s="104"/>
      <c r="NL49" s="104"/>
      <c r="NM49" s="104"/>
      <c r="NN49" s="104"/>
      <c r="NO49" s="104"/>
      <c r="NP49" s="104"/>
      <c r="NQ49" s="100"/>
      <c r="NR49" s="588" t="s">
        <v>1191</v>
      </c>
      <c r="NS49" s="104"/>
      <c r="NT49" s="104"/>
      <c r="NU49" s="104"/>
      <c r="NV49" s="104"/>
      <c r="NW49" s="104"/>
      <c r="NX49" s="104"/>
      <c r="NY49" s="104"/>
      <c r="NZ49" s="104"/>
      <c r="OA49" s="104"/>
      <c r="OB49" s="104"/>
      <c r="OC49" s="104"/>
      <c r="OD49" s="104"/>
      <c r="OE49" s="104"/>
      <c r="OF49" s="104"/>
      <c r="OG49" s="104"/>
      <c r="OH49" s="100"/>
      <c r="OI49" s="576"/>
      <c r="OJ49" s="576"/>
      <c r="OK49" s="576"/>
      <c r="OL49" s="587" t="s">
        <v>1190</v>
      </c>
      <c r="OM49" s="104"/>
      <c r="ON49" s="104"/>
      <c r="OO49" s="104"/>
      <c r="OP49" s="104"/>
      <c r="OQ49" s="104"/>
      <c r="OR49" s="104"/>
      <c r="OS49" s="104"/>
      <c r="OT49" s="104"/>
      <c r="OU49" s="104"/>
      <c r="OV49" s="104"/>
      <c r="OW49" s="104"/>
      <c r="OX49" s="104"/>
      <c r="OY49" s="104"/>
      <c r="OZ49" s="104"/>
      <c r="PA49" s="104"/>
      <c r="PB49" s="100"/>
      <c r="PC49" s="588" t="s">
        <v>1191</v>
      </c>
      <c r="PD49" s="104"/>
      <c r="PE49" s="104"/>
      <c r="PF49" s="104"/>
      <c r="PG49" s="104"/>
      <c r="PH49" s="104"/>
      <c r="PI49" s="104"/>
      <c r="PJ49" s="104"/>
      <c r="PK49" s="104"/>
      <c r="PL49" s="104"/>
      <c r="PM49" s="104"/>
      <c r="PN49" s="104"/>
      <c r="PO49" s="104"/>
      <c r="PP49" s="104"/>
      <c r="PQ49" s="104"/>
      <c r="PR49" s="104"/>
      <c r="PS49" s="100"/>
      <c r="PT49" s="576"/>
      <c r="PU49" s="576"/>
      <c r="PV49" s="576"/>
      <c r="PW49" s="587" t="s">
        <v>1190</v>
      </c>
      <c r="PX49" s="104"/>
      <c r="PY49" s="104"/>
      <c r="PZ49" s="104"/>
      <c r="QA49" s="104"/>
      <c r="QB49" s="104"/>
      <c r="QC49" s="104"/>
      <c r="QD49" s="104"/>
      <c r="QE49" s="104"/>
      <c r="QF49" s="104"/>
      <c r="QG49" s="104"/>
      <c r="QH49" s="104"/>
      <c r="QI49" s="104"/>
      <c r="QJ49" s="104"/>
      <c r="QK49" s="104"/>
      <c r="QL49" s="104"/>
      <c r="QM49" s="100"/>
      <c r="QN49" s="588" t="s">
        <v>1191</v>
      </c>
      <c r="QO49" s="104"/>
      <c r="QP49" s="104"/>
      <c r="QQ49" s="104"/>
      <c r="QR49" s="104"/>
      <c r="QS49" s="104"/>
      <c r="QT49" s="104"/>
      <c r="QU49" s="104"/>
      <c r="QV49" s="104"/>
      <c r="QW49" s="104"/>
      <c r="QX49" s="104"/>
      <c r="QY49" s="104"/>
      <c r="QZ49" s="104"/>
      <c r="RA49" s="104"/>
      <c r="RB49" s="104"/>
      <c r="RC49" s="104"/>
      <c r="RD49" s="100"/>
      <c r="RE49" s="576"/>
      <c r="RF49" s="576"/>
      <c r="RG49" s="576"/>
      <c r="RH49" s="591"/>
      <c r="SP49" s="576"/>
      <c r="SQ49" s="576"/>
      <c r="SR49" s="576"/>
      <c r="SS49" s="576"/>
      <c r="ST49" s="576"/>
      <c r="SU49" s="576"/>
      <c r="SV49" s="576"/>
      <c r="SW49" s="576"/>
      <c r="SX49" s="576"/>
      <c r="SY49" s="576"/>
      <c r="SZ49" s="576"/>
      <c r="TA49" s="576"/>
      <c r="TB49" s="576"/>
      <c r="TC49" s="576"/>
      <c r="TD49" s="576"/>
      <c r="TE49" s="576"/>
      <c r="TF49" s="576"/>
      <c r="TG49" s="576"/>
      <c r="TH49" s="576"/>
      <c r="TI49" s="576"/>
      <c r="TJ49" s="576"/>
      <c r="TK49" s="576"/>
      <c r="TL49" s="576"/>
      <c r="TM49" s="576"/>
      <c r="TN49" s="576"/>
      <c r="TO49" s="576"/>
      <c r="TP49" s="576"/>
      <c r="TQ49" s="576"/>
      <c r="TR49" s="576"/>
      <c r="TS49" s="576"/>
      <c r="TT49" s="576"/>
      <c r="TU49" s="576"/>
      <c r="TV49" s="576"/>
      <c r="TW49" s="576"/>
      <c r="TX49" s="576"/>
      <c r="TY49" s="576"/>
      <c r="TZ49" s="576"/>
      <c r="UA49" s="576"/>
      <c r="UB49" s="576"/>
      <c r="UC49" s="576"/>
      <c r="UD49" s="576"/>
      <c r="UE49" s="576"/>
      <c r="UF49" s="576"/>
      <c r="UG49" s="576"/>
      <c r="UH49" s="576"/>
      <c r="UI49" s="576"/>
      <c r="UJ49" s="576"/>
      <c r="UK49" s="576"/>
      <c r="UL49" s="576"/>
      <c r="UM49" s="576"/>
      <c r="UN49" s="576"/>
      <c r="UO49" s="576"/>
      <c r="UP49" s="576"/>
      <c r="UQ49" s="576"/>
      <c r="UR49" s="576"/>
      <c r="US49" s="576"/>
      <c r="UT49" s="576"/>
      <c r="UU49" s="576"/>
      <c r="UV49" s="576"/>
      <c r="UW49" s="576"/>
      <c r="UX49" s="576"/>
      <c r="UY49" s="576"/>
      <c r="UZ49" s="576"/>
      <c r="VA49" s="576"/>
      <c r="VB49" s="576"/>
      <c r="VC49" s="576"/>
      <c r="VD49" s="576"/>
      <c r="VE49" s="576"/>
      <c r="VF49" s="576"/>
      <c r="VG49" s="576"/>
      <c r="VH49" s="576"/>
      <c r="VI49" s="576"/>
      <c r="VJ49" s="576"/>
      <c r="VK49" s="576"/>
      <c r="VL49" s="576"/>
      <c r="VM49" s="576"/>
      <c r="VN49" s="576"/>
      <c r="VO49" s="576"/>
      <c r="VP49" s="576"/>
      <c r="VQ49" s="576"/>
      <c r="VR49" s="576"/>
      <c r="VS49" s="576"/>
      <c r="VT49" s="576"/>
      <c r="VU49" s="576"/>
      <c r="VV49" s="576"/>
      <c r="VW49" s="576"/>
      <c r="VX49" s="576"/>
      <c r="VY49" s="576"/>
      <c r="VZ49" s="576"/>
      <c r="WA49" s="576"/>
      <c r="WB49" s="576"/>
      <c r="WC49" s="576"/>
      <c r="WD49" s="576"/>
      <c r="WE49" s="576"/>
      <c r="WF49" s="576"/>
      <c r="WG49" s="576"/>
      <c r="WH49" s="576"/>
      <c r="WI49" s="576"/>
      <c r="WJ49" s="576"/>
      <c r="WK49" s="576"/>
      <c r="WL49" s="576"/>
      <c r="WM49" s="576"/>
      <c r="WN49" s="576"/>
      <c r="WO49" s="576"/>
      <c r="WP49" s="576"/>
      <c r="WQ49" s="576"/>
      <c r="WR49" s="576"/>
      <c r="WS49" s="576"/>
      <c r="WT49" s="576"/>
      <c r="WU49" s="576"/>
      <c r="WV49" s="576"/>
      <c r="WW49" s="576"/>
      <c r="WX49" s="576"/>
      <c r="WY49" s="576"/>
      <c r="WZ49" s="576"/>
      <c r="XA49" s="576"/>
      <c r="XB49" s="576"/>
      <c r="XC49" s="576"/>
      <c r="XD49" s="576"/>
      <c r="XE49" s="576"/>
      <c r="XF49" s="576"/>
      <c r="XG49" s="576"/>
      <c r="XH49" s="576"/>
      <c r="XI49" s="576"/>
      <c r="XJ49" s="576"/>
      <c r="XK49" s="576"/>
      <c r="XL49" s="576"/>
      <c r="XM49" s="576"/>
      <c r="XN49" s="576"/>
      <c r="XO49" s="576"/>
      <c r="XP49" s="576"/>
      <c r="XQ49" s="576"/>
      <c r="XR49" s="576"/>
      <c r="XS49" s="576"/>
      <c r="XT49" s="576"/>
      <c r="XU49" s="576"/>
      <c r="XV49" s="576"/>
      <c r="XW49" s="576"/>
    </row>
    <row r="50">
      <c r="A50" s="606" t="s">
        <v>1192</v>
      </c>
      <c r="B50" s="553"/>
      <c r="C50" s="553"/>
      <c r="D50" s="553"/>
      <c r="E50" s="553"/>
      <c r="F50" s="553"/>
      <c r="G50" s="553"/>
      <c r="H50" s="553"/>
      <c r="I50" s="553"/>
      <c r="J50" s="553"/>
      <c r="K50" s="553"/>
      <c r="L50" s="553"/>
      <c r="M50" s="553"/>
      <c r="N50" s="553"/>
      <c r="O50" s="553"/>
      <c r="P50" s="553"/>
      <c r="Q50" s="554"/>
      <c r="R50" s="606" t="s">
        <v>1193</v>
      </c>
      <c r="S50" s="553"/>
      <c r="T50" s="553"/>
      <c r="U50" s="553"/>
      <c r="V50" s="553"/>
      <c r="W50" s="553"/>
      <c r="X50" s="553"/>
      <c r="Y50" s="553"/>
      <c r="Z50" s="553"/>
      <c r="AA50" s="553"/>
      <c r="AB50" s="553"/>
      <c r="AC50" s="553"/>
      <c r="AD50" s="553"/>
      <c r="AE50" s="553"/>
      <c r="AF50" s="553"/>
      <c r="AG50" s="553"/>
      <c r="AH50" s="554"/>
      <c r="AI50" s="576"/>
      <c r="AJ50" s="606" t="s">
        <v>1194</v>
      </c>
      <c r="AK50" s="553"/>
      <c r="AL50" s="553"/>
      <c r="AM50" s="553"/>
      <c r="AN50" s="553"/>
      <c r="AO50" s="553"/>
      <c r="AP50" s="553"/>
      <c r="AQ50" s="553"/>
      <c r="AR50" s="553"/>
      <c r="AS50" s="553"/>
      <c r="AT50" s="553"/>
      <c r="AU50" s="553"/>
      <c r="AV50" s="553"/>
      <c r="AW50" s="553"/>
      <c r="AX50" s="553"/>
      <c r="AY50" s="553"/>
      <c r="AZ50" s="554"/>
      <c r="BA50" s="606" t="s">
        <v>1195</v>
      </c>
      <c r="BB50" s="553"/>
      <c r="BC50" s="553"/>
      <c r="BD50" s="553"/>
      <c r="BE50" s="553"/>
      <c r="BF50" s="553"/>
      <c r="BG50" s="553"/>
      <c r="BH50" s="553"/>
      <c r="BI50" s="553"/>
      <c r="BJ50" s="553"/>
      <c r="BK50" s="553"/>
      <c r="BL50" s="553"/>
      <c r="BM50" s="553"/>
      <c r="BN50" s="553"/>
      <c r="BO50" s="553"/>
      <c r="BP50" s="553"/>
      <c r="BQ50" s="554"/>
      <c r="BR50" s="576"/>
      <c r="BS50" s="606" t="s">
        <v>1196</v>
      </c>
      <c r="BT50" s="553"/>
      <c r="BU50" s="553"/>
      <c r="BV50" s="553"/>
      <c r="BW50" s="553"/>
      <c r="BX50" s="553"/>
      <c r="BY50" s="553"/>
      <c r="BZ50" s="553"/>
      <c r="CA50" s="553"/>
      <c r="CB50" s="553"/>
      <c r="CC50" s="553"/>
      <c r="CD50" s="553"/>
      <c r="CE50" s="553"/>
      <c r="CF50" s="553"/>
      <c r="CG50" s="553"/>
      <c r="CH50" s="553"/>
      <c r="CI50" s="554"/>
      <c r="CJ50" s="606" t="s">
        <v>1197</v>
      </c>
      <c r="CK50" s="553"/>
      <c r="CL50" s="553"/>
      <c r="CM50" s="553"/>
      <c r="CN50" s="553"/>
      <c r="CO50" s="553"/>
      <c r="CP50" s="553"/>
      <c r="CQ50" s="553"/>
      <c r="CR50" s="553"/>
      <c r="CS50" s="553"/>
      <c r="CT50" s="553"/>
      <c r="CU50" s="553"/>
      <c r="CV50" s="553"/>
      <c r="CW50" s="553"/>
      <c r="CX50" s="553"/>
      <c r="CY50" s="553"/>
      <c r="CZ50" s="554"/>
      <c r="DA50" s="576"/>
      <c r="DB50" s="606" t="s">
        <v>1198</v>
      </c>
      <c r="DC50" s="553"/>
      <c r="DD50" s="553"/>
      <c r="DE50" s="553"/>
      <c r="DF50" s="553"/>
      <c r="DG50" s="553"/>
      <c r="DH50" s="553"/>
      <c r="DI50" s="553"/>
      <c r="DJ50" s="553"/>
      <c r="DK50" s="553"/>
      <c r="DL50" s="553"/>
      <c r="DM50" s="553"/>
      <c r="DN50" s="553"/>
      <c r="DO50" s="553"/>
      <c r="DP50" s="553"/>
      <c r="DQ50" s="553"/>
      <c r="DR50" s="554"/>
      <c r="DS50" s="606" t="s">
        <v>1199</v>
      </c>
      <c r="DT50" s="553"/>
      <c r="DU50" s="553"/>
      <c r="DV50" s="553"/>
      <c r="DW50" s="553"/>
      <c r="DX50" s="553"/>
      <c r="DY50" s="553"/>
      <c r="DZ50" s="553"/>
      <c r="EA50" s="553"/>
      <c r="EB50" s="553"/>
      <c r="EC50" s="553"/>
      <c r="ED50" s="553"/>
      <c r="EE50" s="553"/>
      <c r="EF50" s="553"/>
      <c r="EG50" s="553"/>
      <c r="EH50" s="553"/>
      <c r="EI50" s="554"/>
      <c r="EJ50" s="576"/>
      <c r="EK50" s="576"/>
      <c r="EL50" s="576"/>
      <c r="EM50" s="606" t="s">
        <v>1200</v>
      </c>
      <c r="EN50" s="553"/>
      <c r="EO50" s="553"/>
      <c r="EP50" s="553"/>
      <c r="EQ50" s="553"/>
      <c r="ER50" s="553"/>
      <c r="ES50" s="553"/>
      <c r="ET50" s="553"/>
      <c r="EU50" s="553"/>
      <c r="EV50" s="553"/>
      <c r="EW50" s="553"/>
      <c r="EX50" s="553"/>
      <c r="EY50" s="553"/>
      <c r="EZ50" s="553"/>
      <c r="FA50" s="553"/>
      <c r="FB50" s="553"/>
      <c r="FC50" s="554"/>
      <c r="FD50" s="606" t="s">
        <v>1201</v>
      </c>
      <c r="FE50" s="553"/>
      <c r="FF50" s="553"/>
      <c r="FG50" s="553"/>
      <c r="FH50" s="553"/>
      <c r="FI50" s="553"/>
      <c r="FJ50" s="553"/>
      <c r="FK50" s="553"/>
      <c r="FL50" s="553"/>
      <c r="FM50" s="553"/>
      <c r="FN50" s="553"/>
      <c r="FO50" s="553"/>
      <c r="FP50" s="553"/>
      <c r="FQ50" s="553"/>
      <c r="FR50" s="553"/>
      <c r="FS50" s="553"/>
      <c r="FT50" s="554"/>
      <c r="FU50" s="576"/>
      <c r="FV50" s="576"/>
      <c r="FW50" s="576"/>
      <c r="FX50" s="608" t="s">
        <v>1202</v>
      </c>
      <c r="GN50" s="557"/>
      <c r="GO50" s="674"/>
      <c r="HE50" s="557"/>
      <c r="HF50" s="576"/>
      <c r="HG50" s="576"/>
      <c r="HH50" s="576"/>
      <c r="HI50" s="675"/>
      <c r="HY50" s="557"/>
      <c r="HZ50" s="674"/>
      <c r="IP50" s="557"/>
      <c r="IQ50" s="576"/>
      <c r="IR50" s="576"/>
      <c r="IS50" s="576"/>
      <c r="IT50" s="675"/>
      <c r="JJ50" s="557"/>
      <c r="JK50" s="674"/>
      <c r="KA50" s="557"/>
      <c r="KB50" s="576"/>
      <c r="KC50" s="576"/>
      <c r="KD50" s="576"/>
      <c r="KE50" s="675"/>
      <c r="KU50" s="557"/>
      <c r="KV50" s="674"/>
      <c r="LL50" s="557"/>
      <c r="LM50" s="576"/>
      <c r="LN50" s="576"/>
      <c r="LO50" s="576"/>
      <c r="LP50" s="675"/>
      <c r="MF50" s="557"/>
      <c r="MG50" s="674"/>
      <c r="MW50" s="557"/>
      <c r="MX50" s="576"/>
      <c r="MY50" s="576"/>
      <c r="MZ50" s="576"/>
      <c r="NA50" s="675"/>
      <c r="NQ50" s="557"/>
      <c r="NR50" s="674"/>
      <c r="OH50" s="557"/>
      <c r="OI50" s="576"/>
      <c r="OJ50" s="576"/>
      <c r="OK50" s="576"/>
      <c r="OL50" s="675"/>
      <c r="PB50" s="557"/>
      <c r="PC50" s="674"/>
      <c r="PS50" s="557"/>
      <c r="PT50" s="576"/>
      <c r="PU50" s="576"/>
      <c r="PV50" s="576"/>
      <c r="PW50" s="675"/>
      <c r="QM50" s="557"/>
      <c r="QN50" s="674"/>
      <c r="RD50" s="557"/>
      <c r="RE50" s="576"/>
      <c r="RF50" s="576"/>
      <c r="RG50" s="576"/>
      <c r="RH50" s="591"/>
      <c r="RY50" s="591"/>
      <c r="SP50" s="576"/>
      <c r="SQ50" s="576"/>
      <c r="SR50" s="576"/>
      <c r="SS50" s="576"/>
      <c r="ST50" s="576"/>
      <c r="SU50" s="576"/>
      <c r="SV50" s="576"/>
      <c r="SW50" s="576"/>
      <c r="SX50" s="576"/>
      <c r="SY50" s="576"/>
      <c r="SZ50" s="576"/>
      <c r="TA50" s="576"/>
      <c r="TB50" s="576"/>
      <c r="TC50" s="576"/>
      <c r="TD50" s="576"/>
      <c r="TE50" s="576"/>
      <c r="TF50" s="576"/>
      <c r="TG50" s="576"/>
      <c r="TH50" s="576"/>
      <c r="TI50" s="576"/>
      <c r="TJ50" s="576"/>
      <c r="TK50" s="576"/>
      <c r="TL50" s="576"/>
      <c r="TM50" s="576"/>
      <c r="TN50" s="576"/>
      <c r="TO50" s="576"/>
      <c r="TP50" s="576"/>
      <c r="TQ50" s="576"/>
      <c r="TR50" s="576"/>
      <c r="TS50" s="576"/>
      <c r="TT50" s="576"/>
      <c r="TU50" s="576"/>
      <c r="TV50" s="576"/>
      <c r="TW50" s="576"/>
      <c r="TX50" s="576"/>
      <c r="TY50" s="576"/>
      <c r="TZ50" s="576"/>
      <c r="UA50" s="576"/>
      <c r="UB50" s="576"/>
      <c r="UC50" s="576"/>
      <c r="UD50" s="576"/>
      <c r="UE50" s="576"/>
      <c r="UF50" s="576"/>
      <c r="UG50" s="576"/>
      <c r="UH50" s="576"/>
      <c r="UI50" s="576"/>
      <c r="UJ50" s="576"/>
      <c r="UK50" s="576"/>
      <c r="UL50" s="576"/>
      <c r="UM50" s="576"/>
      <c r="UN50" s="576"/>
      <c r="UO50" s="576"/>
      <c r="UP50" s="576"/>
      <c r="UQ50" s="576"/>
      <c r="UR50" s="576"/>
      <c r="US50" s="576"/>
      <c r="UT50" s="576"/>
      <c r="UU50" s="576"/>
      <c r="UV50" s="576"/>
      <c r="UW50" s="576"/>
      <c r="UX50" s="576"/>
      <c r="UY50" s="576"/>
      <c r="UZ50" s="576"/>
      <c r="VA50" s="576"/>
      <c r="VB50" s="576"/>
      <c r="VC50" s="576"/>
      <c r="VD50" s="576"/>
      <c r="VE50" s="576"/>
      <c r="VF50" s="576"/>
      <c r="VG50" s="576"/>
      <c r="VH50" s="576"/>
      <c r="VI50" s="576"/>
      <c r="VJ50" s="576"/>
      <c r="VK50" s="576"/>
      <c r="VL50" s="576"/>
      <c r="VM50" s="576"/>
      <c r="VN50" s="576"/>
      <c r="VO50" s="576"/>
      <c r="VP50" s="576"/>
      <c r="VQ50" s="576"/>
      <c r="VR50" s="576"/>
      <c r="VS50" s="576"/>
      <c r="VT50" s="576"/>
      <c r="VU50" s="576"/>
      <c r="VV50" s="576"/>
      <c r="VW50" s="576"/>
      <c r="VX50" s="576"/>
      <c r="VY50" s="576"/>
      <c r="VZ50" s="576"/>
      <c r="WA50" s="576"/>
      <c r="WB50" s="576"/>
      <c r="WC50" s="576"/>
      <c r="WD50" s="576"/>
      <c r="WE50" s="576"/>
      <c r="WF50" s="576"/>
      <c r="WG50" s="576"/>
      <c r="WH50" s="576"/>
      <c r="WI50" s="576"/>
      <c r="WJ50" s="576"/>
      <c r="WK50" s="576"/>
      <c r="WL50" s="576"/>
      <c r="WM50" s="576"/>
      <c r="WN50" s="576"/>
      <c r="WO50" s="576"/>
      <c r="WP50" s="576"/>
      <c r="WQ50" s="576"/>
      <c r="WR50" s="576"/>
      <c r="WS50" s="576"/>
      <c r="WT50" s="576"/>
      <c r="WU50" s="576"/>
      <c r="WV50" s="576"/>
      <c r="WW50" s="576"/>
      <c r="WX50" s="576"/>
      <c r="WY50" s="576"/>
      <c r="WZ50" s="576"/>
      <c r="XA50" s="576"/>
      <c r="XB50" s="576"/>
      <c r="XC50" s="576"/>
      <c r="XD50" s="576"/>
      <c r="XE50" s="576"/>
      <c r="XF50" s="576"/>
      <c r="XG50" s="576"/>
      <c r="XH50" s="576"/>
      <c r="XI50" s="576"/>
      <c r="XJ50" s="576"/>
      <c r="XK50" s="576"/>
      <c r="XL50" s="576"/>
      <c r="XM50" s="576"/>
      <c r="XN50" s="576"/>
      <c r="XO50" s="576"/>
      <c r="XP50" s="576"/>
      <c r="XQ50" s="576"/>
      <c r="XR50" s="576"/>
      <c r="XS50" s="576"/>
      <c r="XT50" s="576"/>
      <c r="XU50" s="576"/>
      <c r="XV50" s="576"/>
      <c r="XW50" s="576"/>
    </row>
    <row r="51">
      <c r="A51" s="556"/>
      <c r="Q51" s="557"/>
      <c r="R51" s="556"/>
      <c r="AH51" s="557"/>
      <c r="AI51" s="576"/>
      <c r="AJ51" s="556"/>
      <c r="AZ51" s="557"/>
      <c r="BA51" s="556"/>
      <c r="BQ51" s="557"/>
      <c r="BR51" s="576"/>
      <c r="BS51" s="556"/>
      <c r="CI51" s="557"/>
      <c r="CJ51" s="556"/>
      <c r="CZ51" s="557"/>
      <c r="DA51" s="576"/>
      <c r="DB51" s="556"/>
      <c r="DR51" s="557"/>
      <c r="DS51" s="556"/>
      <c r="EI51" s="557"/>
      <c r="EJ51" s="576"/>
      <c r="EK51" s="576"/>
      <c r="EL51" s="576"/>
      <c r="EM51" s="556"/>
      <c r="FC51" s="557"/>
      <c r="FD51" s="556"/>
      <c r="FT51" s="557"/>
      <c r="FU51" s="576"/>
      <c r="FV51" s="576"/>
      <c r="FW51" s="576"/>
      <c r="FX51" s="556"/>
      <c r="GN51" s="557"/>
      <c r="HE51" s="557"/>
      <c r="HF51" s="576"/>
      <c r="HG51" s="576"/>
      <c r="HH51" s="576"/>
      <c r="HI51" s="556"/>
      <c r="HY51" s="557"/>
      <c r="IP51" s="557"/>
      <c r="IQ51" s="576"/>
      <c r="IR51" s="576"/>
      <c r="IS51" s="576"/>
      <c r="IT51" s="556"/>
      <c r="JJ51" s="557"/>
      <c r="KA51" s="557"/>
      <c r="KB51" s="576"/>
      <c r="KC51" s="576"/>
      <c r="KD51" s="576"/>
      <c r="KE51" s="556"/>
      <c r="KU51" s="557"/>
      <c r="LL51" s="557"/>
      <c r="LM51" s="576"/>
      <c r="LN51" s="576"/>
      <c r="LO51" s="576"/>
      <c r="LP51" s="556"/>
      <c r="MF51" s="557"/>
      <c r="MW51" s="557"/>
      <c r="MX51" s="576"/>
      <c r="MY51" s="576"/>
      <c r="MZ51" s="576"/>
      <c r="NA51" s="556"/>
      <c r="NQ51" s="557"/>
      <c r="OH51" s="557"/>
      <c r="OI51" s="576"/>
      <c r="OJ51" s="576"/>
      <c r="OK51" s="576"/>
      <c r="OL51" s="556"/>
      <c r="PB51" s="557"/>
      <c r="PS51" s="557"/>
      <c r="PT51" s="576"/>
      <c r="PU51" s="576"/>
      <c r="PV51" s="576"/>
      <c r="PW51" s="556"/>
      <c r="QM51" s="557"/>
      <c r="RD51" s="557"/>
      <c r="RE51" s="576"/>
      <c r="RF51" s="576"/>
      <c r="RG51" s="576"/>
      <c r="RH51" s="609"/>
      <c r="RY51" s="609"/>
      <c r="SP51" s="576"/>
      <c r="SQ51" s="576"/>
      <c r="SR51" s="576"/>
      <c r="SS51" s="576"/>
      <c r="ST51" s="576"/>
      <c r="SU51" s="576"/>
      <c r="SV51" s="576"/>
      <c r="SW51" s="576"/>
      <c r="SX51" s="576"/>
      <c r="SY51" s="576"/>
      <c r="SZ51" s="576"/>
      <c r="TA51" s="576"/>
      <c r="TB51" s="576"/>
      <c r="TC51" s="576"/>
      <c r="TD51" s="576"/>
      <c r="TE51" s="576"/>
      <c r="TF51" s="576"/>
      <c r="TG51" s="576"/>
      <c r="TH51" s="576"/>
      <c r="TI51" s="576"/>
      <c r="TJ51" s="576"/>
      <c r="TK51" s="576"/>
      <c r="TL51" s="576"/>
      <c r="TM51" s="576"/>
      <c r="TN51" s="576"/>
      <c r="TO51" s="576"/>
      <c r="TP51" s="576"/>
      <c r="TQ51" s="576"/>
      <c r="TR51" s="576"/>
      <c r="TS51" s="576"/>
      <c r="TT51" s="576"/>
      <c r="TU51" s="576"/>
      <c r="TV51" s="576"/>
      <c r="TW51" s="576"/>
      <c r="TX51" s="576"/>
      <c r="TY51" s="576"/>
      <c r="TZ51" s="576"/>
      <c r="UA51" s="576"/>
      <c r="UB51" s="576"/>
      <c r="UC51" s="576"/>
      <c r="UD51" s="576"/>
      <c r="UE51" s="576"/>
      <c r="UF51" s="576"/>
      <c r="UG51" s="576"/>
      <c r="UH51" s="576"/>
      <c r="UI51" s="576"/>
      <c r="UJ51" s="576"/>
      <c r="UK51" s="576"/>
      <c r="UL51" s="576"/>
      <c r="UM51" s="576"/>
      <c r="UN51" s="576"/>
      <c r="UO51" s="576"/>
      <c r="UP51" s="576"/>
      <c r="UQ51" s="576"/>
      <c r="UR51" s="576"/>
      <c r="US51" s="576"/>
      <c r="UT51" s="576"/>
      <c r="UU51" s="576"/>
      <c r="UV51" s="576"/>
      <c r="UW51" s="576"/>
      <c r="UX51" s="576"/>
      <c r="UY51" s="576"/>
      <c r="UZ51" s="576"/>
      <c r="VA51" s="576"/>
      <c r="VB51" s="576"/>
      <c r="VC51" s="576"/>
      <c r="VD51" s="576"/>
      <c r="VE51" s="576"/>
      <c r="VF51" s="576"/>
      <c r="VG51" s="576"/>
      <c r="VH51" s="576"/>
      <c r="VI51" s="576"/>
      <c r="VJ51" s="576"/>
      <c r="VK51" s="576"/>
      <c r="VL51" s="576"/>
      <c r="VM51" s="576"/>
      <c r="VN51" s="576"/>
      <c r="VO51" s="576"/>
      <c r="VP51" s="576"/>
      <c r="VQ51" s="576"/>
      <c r="VR51" s="576"/>
      <c r="VS51" s="576"/>
      <c r="VT51" s="576"/>
      <c r="VU51" s="576"/>
      <c r="VV51" s="576"/>
      <c r="VW51" s="576"/>
      <c r="VX51" s="576"/>
      <c r="VY51" s="576"/>
      <c r="VZ51" s="576"/>
      <c r="WA51" s="576"/>
      <c r="WB51" s="576"/>
      <c r="WC51" s="576"/>
      <c r="WD51" s="576"/>
      <c r="WE51" s="576"/>
      <c r="WF51" s="576"/>
      <c r="WG51" s="576"/>
      <c r="WH51" s="576"/>
      <c r="WI51" s="576"/>
      <c r="WJ51" s="576"/>
      <c r="WK51" s="576"/>
      <c r="WL51" s="576"/>
      <c r="WM51" s="576"/>
      <c r="WN51" s="576"/>
      <c r="WO51" s="576"/>
      <c r="WP51" s="576"/>
      <c r="WQ51" s="576"/>
      <c r="WR51" s="576"/>
      <c r="WS51" s="576"/>
      <c r="WT51" s="576"/>
      <c r="WU51" s="576"/>
      <c r="WV51" s="576"/>
      <c r="WW51" s="576"/>
      <c r="WX51" s="576"/>
      <c r="WY51" s="576"/>
      <c r="WZ51" s="576"/>
      <c r="XA51" s="576"/>
      <c r="XB51" s="576"/>
      <c r="XC51" s="576"/>
      <c r="XD51" s="576"/>
      <c r="XE51" s="576"/>
      <c r="XF51" s="576"/>
      <c r="XG51" s="576"/>
      <c r="XH51" s="576"/>
      <c r="XI51" s="576"/>
      <c r="XJ51" s="576"/>
      <c r="XK51" s="576"/>
      <c r="XL51" s="576"/>
      <c r="XM51" s="576"/>
      <c r="XN51" s="576"/>
      <c r="XO51" s="576"/>
      <c r="XP51" s="576"/>
      <c r="XQ51" s="576"/>
      <c r="XR51" s="576"/>
      <c r="XS51" s="576"/>
      <c r="XT51" s="576"/>
      <c r="XU51" s="576"/>
      <c r="XV51" s="576"/>
      <c r="XW51" s="576"/>
    </row>
    <row r="52">
      <c r="A52" s="556"/>
      <c r="Q52" s="557"/>
      <c r="R52" s="556"/>
      <c r="AH52" s="557"/>
      <c r="AI52" s="576"/>
      <c r="AJ52" s="556"/>
      <c r="AZ52" s="557"/>
      <c r="BA52" s="556"/>
      <c r="BQ52" s="557"/>
      <c r="BR52" s="576"/>
      <c r="BS52" s="556"/>
      <c r="CI52" s="557"/>
      <c r="CJ52" s="556"/>
      <c r="CZ52" s="557"/>
      <c r="DA52" s="576"/>
      <c r="DB52" s="556"/>
      <c r="DR52" s="557"/>
      <c r="DS52" s="556"/>
      <c r="EI52" s="557"/>
      <c r="EJ52" s="576"/>
      <c r="EK52" s="576"/>
      <c r="EL52" s="576"/>
      <c r="EM52" s="556"/>
      <c r="FC52" s="557"/>
      <c r="FD52" s="556"/>
      <c r="FT52" s="557"/>
      <c r="FU52" s="576"/>
      <c r="FV52" s="576"/>
      <c r="FW52" s="576"/>
      <c r="FX52" s="556"/>
      <c r="GN52" s="557"/>
      <c r="HE52" s="557"/>
      <c r="HF52" s="576"/>
      <c r="HG52" s="576"/>
      <c r="HH52" s="576"/>
      <c r="HI52" s="556"/>
      <c r="HY52" s="557"/>
      <c r="IP52" s="557"/>
      <c r="IQ52" s="576"/>
      <c r="IR52" s="576"/>
      <c r="IS52" s="576"/>
      <c r="IT52" s="556"/>
      <c r="JJ52" s="557"/>
      <c r="KA52" s="557"/>
      <c r="KB52" s="576"/>
      <c r="KC52" s="576"/>
      <c r="KD52" s="576"/>
      <c r="KE52" s="556"/>
      <c r="KU52" s="557"/>
      <c r="LL52" s="557"/>
      <c r="LM52" s="576"/>
      <c r="LN52" s="576"/>
      <c r="LO52" s="576"/>
      <c r="LP52" s="556"/>
      <c r="MF52" s="557"/>
      <c r="MW52" s="557"/>
      <c r="MX52" s="576"/>
      <c r="MY52" s="576"/>
      <c r="MZ52" s="576"/>
      <c r="NA52" s="556"/>
      <c r="NQ52" s="557"/>
      <c r="OH52" s="557"/>
      <c r="OI52" s="576"/>
      <c r="OJ52" s="576"/>
      <c r="OK52" s="576"/>
      <c r="OL52" s="556"/>
      <c r="PB52" s="557"/>
      <c r="PS52" s="557"/>
      <c r="PT52" s="576"/>
      <c r="PU52" s="576"/>
      <c r="PV52" s="576"/>
      <c r="PW52" s="556"/>
      <c r="QM52" s="557"/>
      <c r="RD52" s="557"/>
      <c r="RE52" s="576"/>
      <c r="RF52" s="576"/>
      <c r="RG52" s="576"/>
      <c r="SP52" s="576"/>
      <c r="SQ52" s="576"/>
      <c r="SR52" s="576"/>
      <c r="SS52" s="576"/>
      <c r="ST52" s="576"/>
      <c r="SU52" s="576"/>
      <c r="SV52" s="576"/>
      <c r="SW52" s="576"/>
      <c r="SX52" s="576"/>
      <c r="SY52" s="576"/>
      <c r="SZ52" s="576"/>
      <c r="TA52" s="576"/>
      <c r="TB52" s="576"/>
      <c r="TC52" s="576"/>
      <c r="TD52" s="576"/>
      <c r="TE52" s="576"/>
      <c r="TF52" s="576"/>
      <c r="TG52" s="576"/>
      <c r="TH52" s="576"/>
      <c r="TI52" s="576"/>
      <c r="TJ52" s="576"/>
      <c r="TK52" s="576"/>
      <c r="TL52" s="576"/>
      <c r="TM52" s="576"/>
      <c r="TN52" s="576"/>
      <c r="TO52" s="576"/>
      <c r="TP52" s="576"/>
      <c r="TQ52" s="576"/>
      <c r="TR52" s="576"/>
      <c r="TS52" s="576"/>
      <c r="TT52" s="576"/>
      <c r="TU52" s="576"/>
      <c r="TV52" s="576"/>
      <c r="TW52" s="576"/>
      <c r="TX52" s="576"/>
      <c r="TY52" s="576"/>
      <c r="TZ52" s="576"/>
      <c r="UA52" s="576"/>
      <c r="UB52" s="576"/>
      <c r="UC52" s="576"/>
      <c r="UD52" s="576"/>
      <c r="UE52" s="576"/>
      <c r="UF52" s="576"/>
      <c r="UG52" s="576"/>
      <c r="UH52" s="576"/>
      <c r="UI52" s="576"/>
      <c r="UJ52" s="576"/>
      <c r="UK52" s="576"/>
      <c r="UL52" s="576"/>
      <c r="UM52" s="576"/>
      <c r="UN52" s="576"/>
      <c r="UO52" s="576"/>
      <c r="UP52" s="576"/>
      <c r="UQ52" s="576"/>
      <c r="UR52" s="576"/>
      <c r="US52" s="576"/>
      <c r="UT52" s="576"/>
      <c r="UU52" s="576"/>
      <c r="UV52" s="576"/>
      <c r="UW52" s="576"/>
      <c r="UX52" s="576"/>
      <c r="UY52" s="576"/>
      <c r="UZ52" s="576"/>
      <c r="VA52" s="576"/>
      <c r="VB52" s="576"/>
      <c r="VC52" s="576"/>
      <c r="VD52" s="576"/>
      <c r="VE52" s="576"/>
      <c r="VF52" s="576"/>
      <c r="VG52" s="576"/>
      <c r="VH52" s="576"/>
      <c r="VI52" s="576"/>
      <c r="VJ52" s="576"/>
      <c r="VK52" s="576"/>
      <c r="VL52" s="576"/>
      <c r="VM52" s="576"/>
      <c r="VN52" s="576"/>
      <c r="VO52" s="576"/>
      <c r="VP52" s="576"/>
      <c r="VQ52" s="576"/>
      <c r="VR52" s="576"/>
      <c r="VS52" s="576"/>
      <c r="VT52" s="576"/>
      <c r="VU52" s="576"/>
      <c r="VV52" s="576"/>
      <c r="VW52" s="576"/>
      <c r="VX52" s="576"/>
      <c r="VY52" s="576"/>
      <c r="VZ52" s="576"/>
      <c r="WA52" s="576"/>
      <c r="WB52" s="576"/>
      <c r="WC52" s="576"/>
      <c r="WD52" s="576"/>
      <c r="WE52" s="576"/>
      <c r="WF52" s="576"/>
      <c r="WG52" s="576"/>
      <c r="WH52" s="576"/>
      <c r="WI52" s="576"/>
      <c r="WJ52" s="576"/>
      <c r="WK52" s="576"/>
      <c r="WL52" s="576"/>
      <c r="WM52" s="576"/>
      <c r="WN52" s="576"/>
      <c r="WO52" s="576"/>
      <c r="WP52" s="576"/>
      <c r="WQ52" s="576"/>
      <c r="WR52" s="576"/>
      <c r="WS52" s="576"/>
      <c r="WT52" s="576"/>
      <c r="WU52" s="576"/>
      <c r="WV52" s="576"/>
      <c r="WW52" s="576"/>
      <c r="WX52" s="576"/>
      <c r="WY52" s="576"/>
      <c r="WZ52" s="576"/>
      <c r="XA52" s="576"/>
      <c r="XB52" s="576"/>
      <c r="XC52" s="576"/>
      <c r="XD52" s="576"/>
      <c r="XE52" s="576"/>
      <c r="XF52" s="576"/>
      <c r="XG52" s="576"/>
      <c r="XH52" s="576"/>
      <c r="XI52" s="576"/>
      <c r="XJ52" s="576"/>
      <c r="XK52" s="576"/>
      <c r="XL52" s="576"/>
      <c r="XM52" s="576"/>
      <c r="XN52" s="576"/>
      <c r="XO52" s="576"/>
      <c r="XP52" s="576"/>
      <c r="XQ52" s="576"/>
      <c r="XR52" s="576"/>
      <c r="XS52" s="576"/>
      <c r="XT52" s="576"/>
      <c r="XU52" s="576"/>
      <c r="XV52" s="576"/>
      <c r="XW52" s="576"/>
    </row>
    <row r="53">
      <c r="A53" s="556"/>
      <c r="Q53" s="557"/>
      <c r="R53" s="556"/>
      <c r="AH53" s="557"/>
      <c r="AI53" s="576"/>
      <c r="AJ53" s="556"/>
      <c r="AZ53" s="557"/>
      <c r="BA53" s="556"/>
      <c r="BQ53" s="557"/>
      <c r="BR53" s="576"/>
      <c r="BS53" s="556"/>
      <c r="CI53" s="557"/>
      <c r="CJ53" s="556"/>
      <c r="CZ53" s="557"/>
      <c r="DA53" s="576"/>
      <c r="DB53" s="556"/>
      <c r="DR53" s="557"/>
      <c r="DS53" s="556"/>
      <c r="EI53" s="557"/>
      <c r="EJ53" s="576"/>
      <c r="EK53" s="576"/>
      <c r="EL53" s="576"/>
      <c r="EM53" s="556"/>
      <c r="FC53" s="557"/>
      <c r="FD53" s="556"/>
      <c r="FT53" s="557"/>
      <c r="FU53" s="576"/>
      <c r="FV53" s="576"/>
      <c r="FW53" s="576"/>
      <c r="FX53" s="556"/>
      <c r="GN53" s="557"/>
      <c r="HE53" s="557"/>
      <c r="HF53" s="576"/>
      <c r="HG53" s="576"/>
      <c r="HH53" s="576"/>
      <c r="HI53" s="556"/>
      <c r="HY53" s="557"/>
      <c r="IP53" s="557"/>
      <c r="IQ53" s="576"/>
      <c r="IR53" s="576"/>
      <c r="IS53" s="576"/>
      <c r="IT53" s="556"/>
      <c r="JJ53" s="557"/>
      <c r="KA53" s="557"/>
      <c r="KB53" s="576"/>
      <c r="KC53" s="576"/>
      <c r="KD53" s="576"/>
      <c r="KE53" s="556"/>
      <c r="KU53" s="557"/>
      <c r="LL53" s="557"/>
      <c r="LM53" s="576"/>
      <c r="LN53" s="576"/>
      <c r="LO53" s="576"/>
      <c r="LP53" s="556"/>
      <c r="MF53" s="557"/>
      <c r="MW53" s="557"/>
      <c r="MX53" s="576"/>
      <c r="MY53" s="576"/>
      <c r="MZ53" s="576"/>
      <c r="NA53" s="556"/>
      <c r="NQ53" s="557"/>
      <c r="OH53" s="557"/>
      <c r="OI53" s="576"/>
      <c r="OJ53" s="576"/>
      <c r="OK53" s="576"/>
      <c r="OL53" s="556"/>
      <c r="PB53" s="557"/>
      <c r="PS53" s="557"/>
      <c r="PT53" s="576"/>
      <c r="PU53" s="576"/>
      <c r="PV53" s="576"/>
      <c r="PW53" s="556"/>
      <c r="QM53" s="557"/>
      <c r="RD53" s="557"/>
      <c r="RE53" s="576"/>
      <c r="RF53" s="576"/>
      <c r="RG53" s="576"/>
      <c r="SP53" s="576"/>
      <c r="SQ53" s="576"/>
      <c r="SR53" s="576"/>
      <c r="SS53" s="576"/>
      <c r="ST53" s="576"/>
      <c r="SU53" s="576"/>
      <c r="SV53" s="576"/>
      <c r="SW53" s="576"/>
      <c r="SX53" s="576"/>
      <c r="SY53" s="576"/>
      <c r="SZ53" s="576"/>
      <c r="TA53" s="576"/>
      <c r="TB53" s="576"/>
      <c r="TC53" s="576"/>
      <c r="TD53" s="576"/>
      <c r="TE53" s="576"/>
      <c r="TF53" s="576"/>
      <c r="TG53" s="576"/>
      <c r="TH53" s="576"/>
      <c r="TI53" s="576"/>
      <c r="TJ53" s="576"/>
      <c r="TK53" s="576"/>
      <c r="TL53" s="576"/>
      <c r="TM53" s="576"/>
      <c r="TN53" s="576"/>
      <c r="TO53" s="576"/>
      <c r="TP53" s="576"/>
      <c r="TQ53" s="576"/>
      <c r="TR53" s="576"/>
      <c r="TS53" s="576"/>
      <c r="TT53" s="576"/>
      <c r="TU53" s="576"/>
      <c r="TV53" s="576"/>
      <c r="TW53" s="576"/>
      <c r="TX53" s="576"/>
      <c r="TY53" s="576"/>
      <c r="TZ53" s="576"/>
      <c r="UA53" s="576"/>
      <c r="UB53" s="576"/>
      <c r="UC53" s="576"/>
      <c r="UD53" s="576"/>
      <c r="UE53" s="576"/>
      <c r="UF53" s="576"/>
      <c r="UG53" s="576"/>
      <c r="UH53" s="576"/>
      <c r="UI53" s="576"/>
      <c r="UJ53" s="576"/>
      <c r="UK53" s="576"/>
      <c r="UL53" s="576"/>
      <c r="UM53" s="576"/>
      <c r="UN53" s="576"/>
      <c r="UO53" s="576"/>
      <c r="UP53" s="576"/>
      <c r="UQ53" s="576"/>
      <c r="UR53" s="576"/>
      <c r="US53" s="576"/>
      <c r="UT53" s="576"/>
      <c r="UU53" s="576"/>
      <c r="UV53" s="576"/>
      <c r="UW53" s="576"/>
      <c r="UX53" s="576"/>
      <c r="UY53" s="576"/>
      <c r="UZ53" s="576"/>
      <c r="VA53" s="576"/>
      <c r="VB53" s="576"/>
      <c r="VC53" s="576"/>
      <c r="VD53" s="576"/>
      <c r="VE53" s="576"/>
      <c r="VF53" s="576"/>
      <c r="VG53" s="576"/>
      <c r="VH53" s="576"/>
      <c r="VI53" s="576"/>
      <c r="VJ53" s="576"/>
      <c r="VK53" s="576"/>
      <c r="VL53" s="576"/>
      <c r="VM53" s="576"/>
      <c r="VN53" s="576"/>
      <c r="VO53" s="576"/>
      <c r="VP53" s="576"/>
      <c r="VQ53" s="576"/>
      <c r="VR53" s="576"/>
      <c r="VS53" s="576"/>
      <c r="VT53" s="576"/>
      <c r="VU53" s="576"/>
      <c r="VV53" s="576"/>
      <c r="VW53" s="576"/>
      <c r="VX53" s="576"/>
      <c r="VY53" s="576"/>
      <c r="VZ53" s="576"/>
      <c r="WA53" s="576"/>
      <c r="WB53" s="576"/>
      <c r="WC53" s="576"/>
      <c r="WD53" s="576"/>
      <c r="WE53" s="576"/>
      <c r="WF53" s="576"/>
      <c r="WG53" s="576"/>
      <c r="WH53" s="576"/>
      <c r="WI53" s="576"/>
      <c r="WJ53" s="576"/>
      <c r="WK53" s="576"/>
      <c r="WL53" s="576"/>
      <c r="WM53" s="576"/>
      <c r="WN53" s="576"/>
      <c r="WO53" s="576"/>
      <c r="WP53" s="576"/>
      <c r="WQ53" s="576"/>
      <c r="WR53" s="576"/>
      <c r="WS53" s="576"/>
      <c r="WT53" s="576"/>
      <c r="WU53" s="576"/>
      <c r="WV53" s="576"/>
      <c r="WW53" s="576"/>
      <c r="WX53" s="576"/>
      <c r="WY53" s="576"/>
      <c r="WZ53" s="576"/>
      <c r="XA53" s="576"/>
      <c r="XB53" s="576"/>
      <c r="XC53" s="576"/>
      <c r="XD53" s="576"/>
      <c r="XE53" s="576"/>
      <c r="XF53" s="576"/>
      <c r="XG53" s="576"/>
      <c r="XH53" s="576"/>
      <c r="XI53" s="576"/>
      <c r="XJ53" s="576"/>
      <c r="XK53" s="576"/>
      <c r="XL53" s="576"/>
      <c r="XM53" s="576"/>
      <c r="XN53" s="576"/>
      <c r="XO53" s="576"/>
      <c r="XP53" s="576"/>
      <c r="XQ53" s="576"/>
      <c r="XR53" s="576"/>
      <c r="XS53" s="576"/>
      <c r="XT53" s="576"/>
      <c r="XU53" s="576"/>
      <c r="XV53" s="576"/>
      <c r="XW53" s="576"/>
    </row>
    <row r="54">
      <c r="A54" s="559"/>
      <c r="B54" s="104"/>
      <c r="C54" s="104"/>
      <c r="D54" s="104"/>
      <c r="E54" s="104"/>
      <c r="F54" s="104"/>
      <c r="G54" s="104"/>
      <c r="H54" s="104"/>
      <c r="I54" s="104"/>
      <c r="J54" s="104"/>
      <c r="K54" s="104"/>
      <c r="L54" s="104"/>
      <c r="M54" s="104"/>
      <c r="N54" s="104"/>
      <c r="O54" s="104"/>
      <c r="P54" s="104"/>
      <c r="Q54" s="100"/>
      <c r="R54" s="559"/>
      <c r="S54" s="104"/>
      <c r="T54" s="104"/>
      <c r="U54" s="104"/>
      <c r="V54" s="104"/>
      <c r="W54" s="104"/>
      <c r="X54" s="104"/>
      <c r="Y54" s="104"/>
      <c r="Z54" s="104"/>
      <c r="AA54" s="104"/>
      <c r="AB54" s="104"/>
      <c r="AC54" s="104"/>
      <c r="AD54" s="104"/>
      <c r="AE54" s="104"/>
      <c r="AF54" s="104"/>
      <c r="AG54" s="104"/>
      <c r="AH54" s="100"/>
      <c r="AI54" s="576"/>
      <c r="AJ54" s="559"/>
      <c r="AK54" s="104"/>
      <c r="AL54" s="104"/>
      <c r="AM54" s="104"/>
      <c r="AN54" s="104"/>
      <c r="AO54" s="104"/>
      <c r="AP54" s="104"/>
      <c r="AQ54" s="104"/>
      <c r="AR54" s="104"/>
      <c r="AS54" s="104"/>
      <c r="AT54" s="104"/>
      <c r="AU54" s="104"/>
      <c r="AV54" s="104"/>
      <c r="AW54" s="104"/>
      <c r="AX54" s="104"/>
      <c r="AY54" s="104"/>
      <c r="AZ54" s="100"/>
      <c r="BA54" s="559"/>
      <c r="BB54" s="104"/>
      <c r="BC54" s="104"/>
      <c r="BD54" s="104"/>
      <c r="BE54" s="104"/>
      <c r="BF54" s="104"/>
      <c r="BG54" s="104"/>
      <c r="BH54" s="104"/>
      <c r="BI54" s="104"/>
      <c r="BJ54" s="104"/>
      <c r="BK54" s="104"/>
      <c r="BL54" s="104"/>
      <c r="BM54" s="104"/>
      <c r="BN54" s="104"/>
      <c r="BO54" s="104"/>
      <c r="BP54" s="104"/>
      <c r="BQ54" s="100"/>
      <c r="BR54" s="576"/>
      <c r="BS54" s="559"/>
      <c r="BT54" s="104"/>
      <c r="BU54" s="104"/>
      <c r="BV54" s="104"/>
      <c r="BW54" s="104"/>
      <c r="BX54" s="104"/>
      <c r="BY54" s="104"/>
      <c r="BZ54" s="104"/>
      <c r="CA54" s="104"/>
      <c r="CB54" s="104"/>
      <c r="CC54" s="104"/>
      <c r="CD54" s="104"/>
      <c r="CE54" s="104"/>
      <c r="CF54" s="104"/>
      <c r="CG54" s="104"/>
      <c r="CH54" s="104"/>
      <c r="CI54" s="100"/>
      <c r="CJ54" s="559"/>
      <c r="CK54" s="104"/>
      <c r="CL54" s="104"/>
      <c r="CM54" s="104"/>
      <c r="CN54" s="104"/>
      <c r="CO54" s="104"/>
      <c r="CP54" s="104"/>
      <c r="CQ54" s="104"/>
      <c r="CR54" s="104"/>
      <c r="CS54" s="104"/>
      <c r="CT54" s="104"/>
      <c r="CU54" s="104"/>
      <c r="CV54" s="104"/>
      <c r="CW54" s="104"/>
      <c r="CX54" s="104"/>
      <c r="CY54" s="104"/>
      <c r="CZ54" s="100"/>
      <c r="DA54" s="576"/>
      <c r="DB54" s="559"/>
      <c r="DC54" s="104"/>
      <c r="DD54" s="104"/>
      <c r="DE54" s="104"/>
      <c r="DF54" s="104"/>
      <c r="DG54" s="104"/>
      <c r="DH54" s="104"/>
      <c r="DI54" s="104"/>
      <c r="DJ54" s="104"/>
      <c r="DK54" s="104"/>
      <c r="DL54" s="104"/>
      <c r="DM54" s="104"/>
      <c r="DN54" s="104"/>
      <c r="DO54" s="104"/>
      <c r="DP54" s="104"/>
      <c r="DQ54" s="104"/>
      <c r="DR54" s="100"/>
      <c r="DS54" s="559"/>
      <c r="DT54" s="104"/>
      <c r="DU54" s="104"/>
      <c r="DV54" s="104"/>
      <c r="DW54" s="104"/>
      <c r="DX54" s="104"/>
      <c r="DY54" s="104"/>
      <c r="DZ54" s="104"/>
      <c r="EA54" s="104"/>
      <c r="EB54" s="104"/>
      <c r="EC54" s="104"/>
      <c r="ED54" s="104"/>
      <c r="EE54" s="104"/>
      <c r="EF54" s="104"/>
      <c r="EG54" s="104"/>
      <c r="EH54" s="104"/>
      <c r="EI54" s="100"/>
      <c r="EJ54" s="576"/>
      <c r="EK54" s="576"/>
      <c r="EL54" s="576"/>
      <c r="EM54" s="559"/>
      <c r="EN54" s="104"/>
      <c r="EO54" s="104"/>
      <c r="EP54" s="104"/>
      <c r="EQ54" s="104"/>
      <c r="ER54" s="104"/>
      <c r="ES54" s="104"/>
      <c r="ET54" s="104"/>
      <c r="EU54" s="104"/>
      <c r="EV54" s="104"/>
      <c r="EW54" s="104"/>
      <c r="EX54" s="104"/>
      <c r="EY54" s="104"/>
      <c r="EZ54" s="104"/>
      <c r="FA54" s="104"/>
      <c r="FB54" s="104"/>
      <c r="FC54" s="100"/>
      <c r="FD54" s="559"/>
      <c r="FE54" s="104"/>
      <c r="FF54" s="104"/>
      <c r="FG54" s="104"/>
      <c r="FH54" s="104"/>
      <c r="FI54" s="104"/>
      <c r="FJ54" s="104"/>
      <c r="FK54" s="104"/>
      <c r="FL54" s="104"/>
      <c r="FM54" s="104"/>
      <c r="FN54" s="104"/>
      <c r="FO54" s="104"/>
      <c r="FP54" s="104"/>
      <c r="FQ54" s="104"/>
      <c r="FR54" s="104"/>
      <c r="FS54" s="104"/>
      <c r="FT54" s="100"/>
      <c r="FU54" s="576"/>
      <c r="FV54" s="576"/>
      <c r="FW54" s="576"/>
      <c r="FX54" s="559"/>
      <c r="FY54" s="104"/>
      <c r="FZ54" s="104"/>
      <c r="GA54" s="104"/>
      <c r="GB54" s="104"/>
      <c r="GC54" s="104"/>
      <c r="GD54" s="104"/>
      <c r="GE54" s="104"/>
      <c r="GF54" s="104"/>
      <c r="GG54" s="104"/>
      <c r="GH54" s="104"/>
      <c r="GI54" s="104"/>
      <c r="GJ54" s="104"/>
      <c r="GK54" s="104"/>
      <c r="GL54" s="104"/>
      <c r="GM54" s="104"/>
      <c r="GN54" s="100"/>
      <c r="GO54" s="104"/>
      <c r="GP54" s="104"/>
      <c r="GQ54" s="104"/>
      <c r="GR54" s="104"/>
      <c r="GS54" s="104"/>
      <c r="GT54" s="104"/>
      <c r="GU54" s="104"/>
      <c r="GV54" s="104"/>
      <c r="GW54" s="104"/>
      <c r="GX54" s="104"/>
      <c r="GY54" s="104"/>
      <c r="GZ54" s="104"/>
      <c r="HA54" s="104"/>
      <c r="HB54" s="104"/>
      <c r="HC54" s="104"/>
      <c r="HD54" s="104"/>
      <c r="HE54" s="100"/>
      <c r="HF54" s="576"/>
      <c r="HG54" s="576"/>
      <c r="HH54" s="576"/>
      <c r="HI54" s="559"/>
      <c r="HJ54" s="104"/>
      <c r="HK54" s="104"/>
      <c r="HL54" s="104"/>
      <c r="HM54" s="104"/>
      <c r="HN54" s="104"/>
      <c r="HO54" s="104"/>
      <c r="HP54" s="104"/>
      <c r="HQ54" s="104"/>
      <c r="HR54" s="104"/>
      <c r="HS54" s="104"/>
      <c r="HT54" s="104"/>
      <c r="HU54" s="104"/>
      <c r="HV54" s="104"/>
      <c r="HW54" s="104"/>
      <c r="HX54" s="104"/>
      <c r="HY54" s="100"/>
      <c r="HZ54" s="104"/>
      <c r="IA54" s="104"/>
      <c r="IB54" s="104"/>
      <c r="IC54" s="104"/>
      <c r="ID54" s="104"/>
      <c r="IE54" s="104"/>
      <c r="IF54" s="104"/>
      <c r="IG54" s="104"/>
      <c r="IH54" s="104"/>
      <c r="II54" s="104"/>
      <c r="IJ54" s="104"/>
      <c r="IK54" s="104"/>
      <c r="IL54" s="104"/>
      <c r="IM54" s="104"/>
      <c r="IN54" s="104"/>
      <c r="IO54" s="104"/>
      <c r="IP54" s="100"/>
      <c r="IQ54" s="576"/>
      <c r="IR54" s="576"/>
      <c r="IS54" s="576"/>
      <c r="IT54" s="559"/>
      <c r="IU54" s="104"/>
      <c r="IV54" s="104"/>
      <c r="IW54" s="104"/>
      <c r="IX54" s="104"/>
      <c r="IY54" s="104"/>
      <c r="IZ54" s="104"/>
      <c r="JA54" s="104"/>
      <c r="JB54" s="104"/>
      <c r="JC54" s="104"/>
      <c r="JD54" s="104"/>
      <c r="JE54" s="104"/>
      <c r="JF54" s="104"/>
      <c r="JG54" s="104"/>
      <c r="JH54" s="104"/>
      <c r="JI54" s="104"/>
      <c r="JJ54" s="100"/>
      <c r="JK54" s="104"/>
      <c r="JL54" s="104"/>
      <c r="JM54" s="104"/>
      <c r="JN54" s="104"/>
      <c r="JO54" s="104"/>
      <c r="JP54" s="104"/>
      <c r="JQ54" s="104"/>
      <c r="JR54" s="104"/>
      <c r="JS54" s="104"/>
      <c r="JT54" s="104"/>
      <c r="JU54" s="104"/>
      <c r="JV54" s="104"/>
      <c r="JW54" s="104"/>
      <c r="JX54" s="104"/>
      <c r="JY54" s="104"/>
      <c r="JZ54" s="104"/>
      <c r="KA54" s="100"/>
      <c r="KB54" s="576"/>
      <c r="KC54" s="576"/>
      <c r="KD54" s="576"/>
      <c r="KE54" s="559"/>
      <c r="KF54" s="104"/>
      <c r="KG54" s="104"/>
      <c r="KH54" s="104"/>
      <c r="KI54" s="104"/>
      <c r="KJ54" s="104"/>
      <c r="KK54" s="104"/>
      <c r="KL54" s="104"/>
      <c r="KM54" s="104"/>
      <c r="KN54" s="104"/>
      <c r="KO54" s="104"/>
      <c r="KP54" s="104"/>
      <c r="KQ54" s="104"/>
      <c r="KR54" s="104"/>
      <c r="KS54" s="104"/>
      <c r="KT54" s="104"/>
      <c r="KU54" s="100"/>
      <c r="KV54" s="104"/>
      <c r="KW54" s="104"/>
      <c r="KX54" s="104"/>
      <c r="KY54" s="104"/>
      <c r="KZ54" s="104"/>
      <c r="LA54" s="104"/>
      <c r="LB54" s="104"/>
      <c r="LC54" s="104"/>
      <c r="LD54" s="104"/>
      <c r="LE54" s="104"/>
      <c r="LF54" s="104"/>
      <c r="LG54" s="104"/>
      <c r="LH54" s="104"/>
      <c r="LI54" s="104"/>
      <c r="LJ54" s="104"/>
      <c r="LK54" s="104"/>
      <c r="LL54" s="100"/>
      <c r="LM54" s="576"/>
      <c r="LN54" s="576"/>
      <c r="LO54" s="576"/>
      <c r="LP54" s="559"/>
      <c r="LQ54" s="104"/>
      <c r="LR54" s="104"/>
      <c r="LS54" s="104"/>
      <c r="LT54" s="104"/>
      <c r="LU54" s="104"/>
      <c r="LV54" s="104"/>
      <c r="LW54" s="104"/>
      <c r="LX54" s="104"/>
      <c r="LY54" s="104"/>
      <c r="LZ54" s="104"/>
      <c r="MA54" s="104"/>
      <c r="MB54" s="104"/>
      <c r="MC54" s="104"/>
      <c r="MD54" s="104"/>
      <c r="ME54" s="104"/>
      <c r="MF54" s="100"/>
      <c r="MG54" s="104"/>
      <c r="MH54" s="104"/>
      <c r="MI54" s="104"/>
      <c r="MJ54" s="104"/>
      <c r="MK54" s="104"/>
      <c r="ML54" s="104"/>
      <c r="MM54" s="104"/>
      <c r="MN54" s="104"/>
      <c r="MO54" s="104"/>
      <c r="MP54" s="104"/>
      <c r="MQ54" s="104"/>
      <c r="MR54" s="104"/>
      <c r="MS54" s="104"/>
      <c r="MT54" s="104"/>
      <c r="MU54" s="104"/>
      <c r="MV54" s="104"/>
      <c r="MW54" s="100"/>
      <c r="MX54" s="576"/>
      <c r="MY54" s="576"/>
      <c r="MZ54" s="576"/>
      <c r="NA54" s="559"/>
      <c r="NB54" s="104"/>
      <c r="NC54" s="104"/>
      <c r="ND54" s="104"/>
      <c r="NE54" s="104"/>
      <c r="NF54" s="104"/>
      <c r="NG54" s="104"/>
      <c r="NH54" s="104"/>
      <c r="NI54" s="104"/>
      <c r="NJ54" s="104"/>
      <c r="NK54" s="104"/>
      <c r="NL54" s="104"/>
      <c r="NM54" s="104"/>
      <c r="NN54" s="104"/>
      <c r="NO54" s="104"/>
      <c r="NP54" s="104"/>
      <c r="NQ54" s="100"/>
      <c r="NR54" s="104"/>
      <c r="NS54" s="104"/>
      <c r="NT54" s="104"/>
      <c r="NU54" s="104"/>
      <c r="NV54" s="104"/>
      <c r="NW54" s="104"/>
      <c r="NX54" s="104"/>
      <c r="NY54" s="104"/>
      <c r="NZ54" s="104"/>
      <c r="OA54" s="104"/>
      <c r="OB54" s="104"/>
      <c r="OC54" s="104"/>
      <c r="OD54" s="104"/>
      <c r="OE54" s="104"/>
      <c r="OF54" s="104"/>
      <c r="OG54" s="104"/>
      <c r="OH54" s="100"/>
      <c r="OI54" s="576"/>
      <c r="OJ54" s="576"/>
      <c r="OK54" s="576"/>
      <c r="OL54" s="559"/>
      <c r="OM54" s="104"/>
      <c r="ON54" s="104"/>
      <c r="OO54" s="104"/>
      <c r="OP54" s="104"/>
      <c r="OQ54" s="104"/>
      <c r="OR54" s="104"/>
      <c r="OS54" s="104"/>
      <c r="OT54" s="104"/>
      <c r="OU54" s="104"/>
      <c r="OV54" s="104"/>
      <c r="OW54" s="104"/>
      <c r="OX54" s="104"/>
      <c r="OY54" s="104"/>
      <c r="OZ54" s="104"/>
      <c r="PA54" s="104"/>
      <c r="PB54" s="100"/>
      <c r="PC54" s="104"/>
      <c r="PD54" s="104"/>
      <c r="PE54" s="104"/>
      <c r="PF54" s="104"/>
      <c r="PG54" s="104"/>
      <c r="PH54" s="104"/>
      <c r="PI54" s="104"/>
      <c r="PJ54" s="104"/>
      <c r="PK54" s="104"/>
      <c r="PL54" s="104"/>
      <c r="PM54" s="104"/>
      <c r="PN54" s="104"/>
      <c r="PO54" s="104"/>
      <c r="PP54" s="104"/>
      <c r="PQ54" s="104"/>
      <c r="PR54" s="104"/>
      <c r="PS54" s="100"/>
      <c r="PT54" s="576"/>
      <c r="PU54" s="576"/>
      <c r="PV54" s="576"/>
      <c r="PW54" s="559"/>
      <c r="PX54" s="104"/>
      <c r="PY54" s="104"/>
      <c r="PZ54" s="104"/>
      <c r="QA54" s="104"/>
      <c r="QB54" s="104"/>
      <c r="QC54" s="104"/>
      <c r="QD54" s="104"/>
      <c r="QE54" s="104"/>
      <c r="QF54" s="104"/>
      <c r="QG54" s="104"/>
      <c r="QH54" s="104"/>
      <c r="QI54" s="104"/>
      <c r="QJ54" s="104"/>
      <c r="QK54" s="104"/>
      <c r="QL54" s="104"/>
      <c r="QM54" s="100"/>
      <c r="QN54" s="104"/>
      <c r="QO54" s="104"/>
      <c r="QP54" s="104"/>
      <c r="QQ54" s="104"/>
      <c r="QR54" s="104"/>
      <c r="QS54" s="104"/>
      <c r="QT54" s="104"/>
      <c r="QU54" s="104"/>
      <c r="QV54" s="104"/>
      <c r="QW54" s="104"/>
      <c r="QX54" s="104"/>
      <c r="QY54" s="104"/>
      <c r="QZ54" s="104"/>
      <c r="RA54" s="104"/>
      <c r="RB54" s="104"/>
      <c r="RC54" s="104"/>
      <c r="RD54" s="100"/>
      <c r="RE54" s="576"/>
      <c r="RF54" s="576"/>
      <c r="RG54" s="576"/>
      <c r="SP54" s="576"/>
      <c r="SQ54" s="576"/>
      <c r="SR54" s="576"/>
      <c r="SS54" s="576"/>
      <c r="ST54" s="576"/>
      <c r="SU54" s="576"/>
      <c r="SV54" s="576"/>
      <c r="SW54" s="576"/>
      <c r="SX54" s="576"/>
      <c r="SY54" s="576"/>
      <c r="SZ54" s="576"/>
      <c r="TA54" s="576"/>
      <c r="TB54" s="576"/>
      <c r="TC54" s="576"/>
      <c r="TD54" s="576"/>
      <c r="TE54" s="576"/>
      <c r="TF54" s="576"/>
      <c r="TG54" s="576"/>
      <c r="TH54" s="576"/>
      <c r="TI54" s="576"/>
      <c r="TJ54" s="576"/>
      <c r="TK54" s="576"/>
      <c r="TL54" s="576"/>
      <c r="TM54" s="576"/>
      <c r="TN54" s="576"/>
      <c r="TO54" s="576"/>
      <c r="TP54" s="576"/>
      <c r="TQ54" s="576"/>
      <c r="TR54" s="576"/>
      <c r="TS54" s="576"/>
      <c r="TT54" s="576"/>
      <c r="TU54" s="576"/>
      <c r="TV54" s="576"/>
      <c r="TW54" s="576"/>
      <c r="TX54" s="576"/>
      <c r="TY54" s="576"/>
      <c r="TZ54" s="576"/>
      <c r="UA54" s="576"/>
      <c r="UB54" s="576"/>
      <c r="UC54" s="576"/>
      <c r="UD54" s="576"/>
      <c r="UE54" s="576"/>
      <c r="UF54" s="576"/>
      <c r="UG54" s="576"/>
      <c r="UH54" s="576"/>
      <c r="UI54" s="576"/>
      <c r="UJ54" s="576"/>
      <c r="UK54" s="576"/>
      <c r="UL54" s="576"/>
      <c r="UM54" s="576"/>
      <c r="UN54" s="576"/>
      <c r="UO54" s="576"/>
      <c r="UP54" s="576"/>
      <c r="UQ54" s="576"/>
      <c r="UR54" s="576"/>
      <c r="US54" s="576"/>
      <c r="UT54" s="576"/>
      <c r="UU54" s="576"/>
      <c r="UV54" s="576"/>
      <c r="UW54" s="576"/>
      <c r="UX54" s="576"/>
      <c r="UY54" s="576"/>
      <c r="UZ54" s="576"/>
      <c r="VA54" s="576"/>
      <c r="VB54" s="576"/>
      <c r="VC54" s="576"/>
      <c r="VD54" s="576"/>
      <c r="VE54" s="576"/>
      <c r="VF54" s="576"/>
      <c r="VG54" s="576"/>
      <c r="VH54" s="576"/>
      <c r="VI54" s="576"/>
      <c r="VJ54" s="576"/>
      <c r="VK54" s="576"/>
      <c r="VL54" s="576"/>
      <c r="VM54" s="576"/>
      <c r="VN54" s="576"/>
      <c r="VO54" s="576"/>
      <c r="VP54" s="576"/>
      <c r="VQ54" s="576"/>
      <c r="VR54" s="576"/>
      <c r="VS54" s="576"/>
      <c r="VT54" s="576"/>
      <c r="VU54" s="576"/>
      <c r="VV54" s="576"/>
      <c r="VW54" s="576"/>
      <c r="VX54" s="576"/>
      <c r="VY54" s="576"/>
      <c r="VZ54" s="576"/>
      <c r="WA54" s="576"/>
      <c r="WB54" s="576"/>
      <c r="WC54" s="576"/>
      <c r="WD54" s="576"/>
      <c r="WE54" s="576"/>
      <c r="WF54" s="576"/>
      <c r="WG54" s="576"/>
      <c r="WH54" s="576"/>
      <c r="WI54" s="576"/>
      <c r="WJ54" s="576"/>
      <c r="WK54" s="576"/>
      <c r="WL54" s="576"/>
      <c r="WM54" s="576"/>
      <c r="WN54" s="576"/>
      <c r="WO54" s="576"/>
      <c r="WP54" s="576"/>
      <c r="WQ54" s="576"/>
      <c r="WR54" s="576"/>
      <c r="WS54" s="576"/>
      <c r="WT54" s="576"/>
      <c r="WU54" s="576"/>
      <c r="WV54" s="576"/>
      <c r="WW54" s="576"/>
      <c r="WX54" s="576"/>
      <c r="WY54" s="576"/>
      <c r="WZ54" s="576"/>
      <c r="XA54" s="576"/>
      <c r="XB54" s="576"/>
      <c r="XC54" s="576"/>
      <c r="XD54" s="576"/>
      <c r="XE54" s="576"/>
      <c r="XF54" s="576"/>
      <c r="XG54" s="576"/>
      <c r="XH54" s="576"/>
      <c r="XI54" s="576"/>
      <c r="XJ54" s="576"/>
      <c r="XK54" s="576"/>
      <c r="XL54" s="576"/>
      <c r="XM54" s="576"/>
      <c r="XN54" s="576"/>
      <c r="XO54" s="576"/>
      <c r="XP54" s="576"/>
      <c r="XQ54" s="576"/>
      <c r="XR54" s="576"/>
      <c r="XS54" s="576"/>
      <c r="XT54" s="576"/>
      <c r="XU54" s="576"/>
      <c r="XV54" s="576"/>
      <c r="XW54" s="576"/>
    </row>
    <row r="55">
      <c r="A55" s="676" t="s">
        <v>1203</v>
      </c>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3"/>
      <c r="AI55" s="576"/>
      <c r="AJ55" s="676" t="s">
        <v>1203</v>
      </c>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3"/>
      <c r="BR55" s="576"/>
      <c r="BS55" s="676" t="s">
        <v>1203</v>
      </c>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3"/>
      <c r="DA55" s="576"/>
      <c r="DB55" s="676" t="s">
        <v>1203</v>
      </c>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3"/>
      <c r="EJ55" s="576"/>
      <c r="EK55" s="576"/>
      <c r="EL55" s="576"/>
      <c r="EM55" s="676" t="s">
        <v>1203</v>
      </c>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3"/>
      <c r="FU55" s="576"/>
      <c r="FV55" s="576"/>
      <c r="FW55" s="576"/>
      <c r="FX55" s="677" t="s">
        <v>1203</v>
      </c>
      <c r="FY55" s="104"/>
      <c r="FZ55" s="104"/>
      <c r="GA55" s="104"/>
      <c r="GB55" s="104"/>
      <c r="GC55" s="104"/>
      <c r="GD55" s="104"/>
      <c r="GE55" s="104"/>
      <c r="GF55" s="104"/>
      <c r="GG55" s="104"/>
      <c r="GH55" s="104"/>
      <c r="GI55" s="104"/>
      <c r="GJ55" s="104"/>
      <c r="GK55" s="104"/>
      <c r="GL55" s="104"/>
      <c r="GM55" s="104"/>
      <c r="GN55" s="104"/>
      <c r="GO55" s="104"/>
      <c r="GP55" s="104"/>
      <c r="GQ55" s="104"/>
      <c r="GR55" s="104"/>
      <c r="GS55" s="104"/>
      <c r="GT55" s="104"/>
      <c r="GU55" s="104"/>
      <c r="GV55" s="104"/>
      <c r="GW55" s="104"/>
      <c r="GX55" s="104"/>
      <c r="GY55" s="104"/>
      <c r="GZ55" s="104"/>
      <c r="HA55" s="104"/>
      <c r="HB55" s="104"/>
      <c r="HC55" s="104"/>
      <c r="HD55" s="104"/>
      <c r="HE55" s="100"/>
      <c r="HF55" s="576"/>
      <c r="HG55" s="576"/>
      <c r="HH55" s="576"/>
      <c r="HI55" s="677" t="s">
        <v>1203</v>
      </c>
      <c r="HJ55" s="104"/>
      <c r="HK55" s="104"/>
      <c r="HL55" s="104"/>
      <c r="HM55" s="104"/>
      <c r="HN55" s="104"/>
      <c r="HO55" s="104"/>
      <c r="HP55" s="104"/>
      <c r="HQ55" s="104"/>
      <c r="HR55" s="104"/>
      <c r="HS55" s="104"/>
      <c r="HT55" s="104"/>
      <c r="HU55" s="104"/>
      <c r="HV55" s="104"/>
      <c r="HW55" s="104"/>
      <c r="HX55" s="104"/>
      <c r="HY55" s="104"/>
      <c r="HZ55" s="104"/>
      <c r="IA55" s="104"/>
      <c r="IB55" s="104"/>
      <c r="IC55" s="104"/>
      <c r="ID55" s="104"/>
      <c r="IE55" s="104"/>
      <c r="IF55" s="104"/>
      <c r="IG55" s="104"/>
      <c r="IH55" s="104"/>
      <c r="II55" s="104"/>
      <c r="IJ55" s="104"/>
      <c r="IK55" s="104"/>
      <c r="IL55" s="104"/>
      <c r="IM55" s="104"/>
      <c r="IN55" s="104"/>
      <c r="IO55" s="104"/>
      <c r="IP55" s="100"/>
      <c r="IQ55" s="576"/>
      <c r="IR55" s="576"/>
      <c r="IS55" s="576"/>
      <c r="IT55" s="677" t="s">
        <v>1203</v>
      </c>
      <c r="IU55" s="104"/>
      <c r="IV55" s="104"/>
      <c r="IW55" s="104"/>
      <c r="IX55" s="104"/>
      <c r="IY55" s="104"/>
      <c r="IZ55" s="104"/>
      <c r="JA55" s="104"/>
      <c r="JB55" s="104"/>
      <c r="JC55" s="104"/>
      <c r="JD55" s="104"/>
      <c r="JE55" s="104"/>
      <c r="JF55" s="104"/>
      <c r="JG55" s="104"/>
      <c r="JH55" s="104"/>
      <c r="JI55" s="104"/>
      <c r="JJ55" s="104"/>
      <c r="JK55" s="104"/>
      <c r="JL55" s="104"/>
      <c r="JM55" s="104"/>
      <c r="JN55" s="104"/>
      <c r="JO55" s="104"/>
      <c r="JP55" s="104"/>
      <c r="JQ55" s="104"/>
      <c r="JR55" s="104"/>
      <c r="JS55" s="104"/>
      <c r="JT55" s="104"/>
      <c r="JU55" s="104"/>
      <c r="JV55" s="104"/>
      <c r="JW55" s="104"/>
      <c r="JX55" s="104"/>
      <c r="JY55" s="104"/>
      <c r="JZ55" s="104"/>
      <c r="KA55" s="100"/>
      <c r="KB55" s="576"/>
      <c r="KC55" s="576"/>
      <c r="KD55" s="576"/>
      <c r="KE55" s="677" t="s">
        <v>1203</v>
      </c>
      <c r="KF55" s="104"/>
      <c r="KG55" s="104"/>
      <c r="KH55" s="104"/>
      <c r="KI55" s="104"/>
      <c r="KJ55" s="104"/>
      <c r="KK55" s="104"/>
      <c r="KL55" s="104"/>
      <c r="KM55" s="104"/>
      <c r="KN55" s="104"/>
      <c r="KO55" s="104"/>
      <c r="KP55" s="104"/>
      <c r="KQ55" s="104"/>
      <c r="KR55" s="104"/>
      <c r="KS55" s="104"/>
      <c r="KT55" s="104"/>
      <c r="KU55" s="104"/>
      <c r="KV55" s="104"/>
      <c r="KW55" s="104"/>
      <c r="KX55" s="104"/>
      <c r="KY55" s="104"/>
      <c r="KZ55" s="104"/>
      <c r="LA55" s="104"/>
      <c r="LB55" s="104"/>
      <c r="LC55" s="104"/>
      <c r="LD55" s="104"/>
      <c r="LE55" s="104"/>
      <c r="LF55" s="104"/>
      <c r="LG55" s="104"/>
      <c r="LH55" s="104"/>
      <c r="LI55" s="104"/>
      <c r="LJ55" s="104"/>
      <c r="LK55" s="104"/>
      <c r="LL55" s="100"/>
      <c r="LM55" s="576"/>
      <c r="LN55" s="576"/>
      <c r="LO55" s="576"/>
      <c r="LP55" s="677" t="s">
        <v>1203</v>
      </c>
      <c r="LQ55" s="104"/>
      <c r="LR55" s="104"/>
      <c r="LS55" s="104"/>
      <c r="LT55" s="104"/>
      <c r="LU55" s="104"/>
      <c r="LV55" s="104"/>
      <c r="LW55" s="104"/>
      <c r="LX55" s="104"/>
      <c r="LY55" s="104"/>
      <c r="LZ55" s="104"/>
      <c r="MA55" s="104"/>
      <c r="MB55" s="104"/>
      <c r="MC55" s="104"/>
      <c r="MD55" s="104"/>
      <c r="ME55" s="104"/>
      <c r="MF55" s="104"/>
      <c r="MG55" s="104"/>
      <c r="MH55" s="104"/>
      <c r="MI55" s="104"/>
      <c r="MJ55" s="104"/>
      <c r="MK55" s="104"/>
      <c r="ML55" s="104"/>
      <c r="MM55" s="104"/>
      <c r="MN55" s="104"/>
      <c r="MO55" s="104"/>
      <c r="MP55" s="104"/>
      <c r="MQ55" s="104"/>
      <c r="MR55" s="104"/>
      <c r="MS55" s="104"/>
      <c r="MT55" s="104"/>
      <c r="MU55" s="104"/>
      <c r="MV55" s="104"/>
      <c r="MW55" s="100"/>
      <c r="MX55" s="576"/>
      <c r="MY55" s="576"/>
      <c r="MZ55" s="576"/>
      <c r="NA55" s="677" t="s">
        <v>1203</v>
      </c>
      <c r="NB55" s="104"/>
      <c r="NC55" s="104"/>
      <c r="ND55" s="104"/>
      <c r="NE55" s="104"/>
      <c r="NF55" s="104"/>
      <c r="NG55" s="104"/>
      <c r="NH55" s="104"/>
      <c r="NI55" s="104"/>
      <c r="NJ55" s="104"/>
      <c r="NK55" s="104"/>
      <c r="NL55" s="104"/>
      <c r="NM55" s="104"/>
      <c r="NN55" s="104"/>
      <c r="NO55" s="104"/>
      <c r="NP55" s="104"/>
      <c r="NQ55" s="104"/>
      <c r="NR55" s="104"/>
      <c r="NS55" s="104"/>
      <c r="NT55" s="104"/>
      <c r="NU55" s="104"/>
      <c r="NV55" s="104"/>
      <c r="NW55" s="104"/>
      <c r="NX55" s="104"/>
      <c r="NY55" s="104"/>
      <c r="NZ55" s="104"/>
      <c r="OA55" s="104"/>
      <c r="OB55" s="104"/>
      <c r="OC55" s="104"/>
      <c r="OD55" s="104"/>
      <c r="OE55" s="104"/>
      <c r="OF55" s="104"/>
      <c r="OG55" s="104"/>
      <c r="OH55" s="100"/>
      <c r="OI55" s="576"/>
      <c r="OJ55" s="576"/>
      <c r="OK55" s="576"/>
      <c r="OL55" s="677" t="s">
        <v>1203</v>
      </c>
      <c r="OM55" s="104"/>
      <c r="ON55" s="104"/>
      <c r="OO55" s="104"/>
      <c r="OP55" s="104"/>
      <c r="OQ55" s="104"/>
      <c r="OR55" s="104"/>
      <c r="OS55" s="104"/>
      <c r="OT55" s="104"/>
      <c r="OU55" s="104"/>
      <c r="OV55" s="104"/>
      <c r="OW55" s="104"/>
      <c r="OX55" s="104"/>
      <c r="OY55" s="104"/>
      <c r="OZ55" s="104"/>
      <c r="PA55" s="104"/>
      <c r="PB55" s="104"/>
      <c r="PC55" s="104"/>
      <c r="PD55" s="104"/>
      <c r="PE55" s="104"/>
      <c r="PF55" s="104"/>
      <c r="PG55" s="104"/>
      <c r="PH55" s="104"/>
      <c r="PI55" s="104"/>
      <c r="PJ55" s="104"/>
      <c r="PK55" s="104"/>
      <c r="PL55" s="104"/>
      <c r="PM55" s="104"/>
      <c r="PN55" s="104"/>
      <c r="PO55" s="104"/>
      <c r="PP55" s="104"/>
      <c r="PQ55" s="104"/>
      <c r="PR55" s="104"/>
      <c r="PS55" s="100"/>
      <c r="PT55" s="576"/>
      <c r="PU55" s="576"/>
      <c r="PV55" s="576"/>
      <c r="PW55" s="677" t="s">
        <v>1203</v>
      </c>
      <c r="PX55" s="104"/>
      <c r="PY55" s="104"/>
      <c r="PZ55" s="104"/>
      <c r="QA55" s="104"/>
      <c r="QB55" s="104"/>
      <c r="QC55" s="104"/>
      <c r="QD55" s="104"/>
      <c r="QE55" s="104"/>
      <c r="QF55" s="104"/>
      <c r="QG55" s="104"/>
      <c r="QH55" s="104"/>
      <c r="QI55" s="104"/>
      <c r="QJ55" s="104"/>
      <c r="QK55" s="104"/>
      <c r="QL55" s="104"/>
      <c r="QM55" s="104"/>
      <c r="QN55" s="104"/>
      <c r="QO55" s="104"/>
      <c r="QP55" s="104"/>
      <c r="QQ55" s="104"/>
      <c r="QR55" s="104"/>
      <c r="QS55" s="104"/>
      <c r="QT55" s="104"/>
      <c r="QU55" s="104"/>
      <c r="QV55" s="104"/>
      <c r="QW55" s="104"/>
      <c r="QX55" s="104"/>
      <c r="QY55" s="104"/>
      <c r="QZ55" s="104"/>
      <c r="RA55" s="104"/>
      <c r="RB55" s="104"/>
      <c r="RC55" s="104"/>
      <c r="RD55" s="100"/>
      <c r="RE55" s="576"/>
      <c r="RF55" s="576"/>
      <c r="RG55" s="576"/>
      <c r="SP55" s="576"/>
      <c r="SQ55" s="576"/>
      <c r="SR55" s="576"/>
      <c r="SS55" s="576"/>
      <c r="ST55" s="576"/>
      <c r="SU55" s="576"/>
      <c r="SV55" s="576"/>
      <c r="SW55" s="576"/>
      <c r="SX55" s="576"/>
      <c r="SY55" s="576"/>
      <c r="SZ55" s="576"/>
      <c r="TA55" s="576"/>
      <c r="TB55" s="576"/>
      <c r="TC55" s="576"/>
      <c r="TD55" s="576"/>
      <c r="TE55" s="576"/>
      <c r="TF55" s="576"/>
      <c r="TG55" s="576"/>
      <c r="TH55" s="576"/>
      <c r="TI55" s="576"/>
      <c r="TJ55" s="576"/>
      <c r="TK55" s="576"/>
      <c r="TL55" s="576"/>
      <c r="TM55" s="576"/>
      <c r="TN55" s="576"/>
      <c r="TO55" s="576"/>
      <c r="TP55" s="576"/>
      <c r="TQ55" s="576"/>
      <c r="TR55" s="576"/>
      <c r="TS55" s="576"/>
      <c r="TT55" s="576"/>
      <c r="TU55" s="576"/>
      <c r="TV55" s="576"/>
      <c r="TW55" s="576"/>
      <c r="TX55" s="576"/>
      <c r="TY55" s="576"/>
      <c r="TZ55" s="576"/>
      <c r="UA55" s="576"/>
      <c r="UB55" s="576"/>
      <c r="UC55" s="576"/>
      <c r="UD55" s="576"/>
      <c r="UE55" s="576"/>
      <c r="UF55" s="576"/>
      <c r="UG55" s="576"/>
      <c r="UH55" s="576"/>
      <c r="UI55" s="576"/>
      <c r="UJ55" s="576"/>
      <c r="UK55" s="576"/>
      <c r="UL55" s="576"/>
      <c r="UM55" s="576"/>
      <c r="UN55" s="576"/>
      <c r="UO55" s="576"/>
      <c r="UP55" s="576"/>
      <c r="UQ55" s="576"/>
      <c r="UR55" s="576"/>
      <c r="US55" s="576"/>
      <c r="UT55" s="576"/>
      <c r="UU55" s="576"/>
      <c r="UV55" s="576"/>
      <c r="UW55" s="576"/>
      <c r="UX55" s="576"/>
      <c r="UY55" s="576"/>
      <c r="UZ55" s="576"/>
      <c r="VA55" s="576"/>
      <c r="VB55" s="576"/>
      <c r="VC55" s="576"/>
      <c r="VD55" s="576"/>
      <c r="VE55" s="576"/>
      <c r="VF55" s="576"/>
      <c r="VG55" s="576"/>
      <c r="VH55" s="576"/>
      <c r="VI55" s="576"/>
      <c r="VJ55" s="576"/>
      <c r="VK55" s="576"/>
      <c r="VL55" s="576"/>
      <c r="VM55" s="576"/>
      <c r="VN55" s="576"/>
      <c r="VO55" s="576"/>
      <c r="VP55" s="576"/>
      <c r="VQ55" s="576"/>
      <c r="VR55" s="576"/>
      <c r="VS55" s="576"/>
      <c r="VT55" s="576"/>
      <c r="VU55" s="576"/>
      <c r="VV55" s="576"/>
      <c r="VW55" s="576"/>
      <c r="VX55" s="576"/>
      <c r="VY55" s="576"/>
      <c r="VZ55" s="576"/>
      <c r="WA55" s="576"/>
      <c r="WB55" s="576"/>
      <c r="WC55" s="576"/>
      <c r="WD55" s="576"/>
      <c r="WE55" s="576"/>
      <c r="WF55" s="576"/>
      <c r="WG55" s="576"/>
      <c r="WH55" s="576"/>
      <c r="WI55" s="576"/>
      <c r="WJ55" s="576"/>
      <c r="WK55" s="576"/>
      <c r="WL55" s="576"/>
      <c r="WM55" s="576"/>
      <c r="WN55" s="576"/>
      <c r="WO55" s="576"/>
      <c r="WP55" s="576"/>
      <c r="WQ55" s="576"/>
      <c r="WR55" s="576"/>
      <c r="WS55" s="576"/>
      <c r="WT55" s="576"/>
      <c r="WU55" s="576"/>
      <c r="WV55" s="576"/>
      <c r="WW55" s="576"/>
      <c r="WX55" s="576"/>
      <c r="WY55" s="576"/>
      <c r="WZ55" s="576"/>
      <c r="XA55" s="576"/>
      <c r="XB55" s="576"/>
      <c r="XC55" s="576"/>
      <c r="XD55" s="576"/>
      <c r="XE55" s="576"/>
      <c r="XF55" s="576"/>
      <c r="XG55" s="576"/>
      <c r="XH55" s="576"/>
      <c r="XI55" s="576"/>
      <c r="XJ55" s="576"/>
      <c r="XK55" s="576"/>
      <c r="XL55" s="576"/>
      <c r="XM55" s="576"/>
      <c r="XN55" s="576"/>
      <c r="XO55" s="576"/>
      <c r="XP55" s="576"/>
      <c r="XQ55" s="576"/>
      <c r="XR55" s="576"/>
      <c r="XS55" s="576"/>
      <c r="XT55" s="576"/>
      <c r="XU55" s="576"/>
      <c r="XV55" s="576"/>
      <c r="XW55" s="576"/>
    </row>
    <row r="56">
      <c r="A56" s="585" t="s">
        <v>1190</v>
      </c>
      <c r="B56" s="2"/>
      <c r="C56" s="2"/>
      <c r="D56" s="2"/>
      <c r="E56" s="2"/>
      <c r="F56" s="2"/>
      <c r="G56" s="2"/>
      <c r="H56" s="2"/>
      <c r="I56" s="2"/>
      <c r="J56" s="2"/>
      <c r="K56" s="2"/>
      <c r="L56" s="2"/>
      <c r="M56" s="2"/>
      <c r="N56" s="2"/>
      <c r="O56" s="2"/>
      <c r="P56" s="2"/>
      <c r="Q56" s="3"/>
      <c r="R56" s="585" t="s">
        <v>1191</v>
      </c>
      <c r="S56" s="2"/>
      <c r="T56" s="2"/>
      <c r="U56" s="2"/>
      <c r="V56" s="2"/>
      <c r="W56" s="2"/>
      <c r="X56" s="2"/>
      <c r="Y56" s="2"/>
      <c r="Z56" s="2"/>
      <c r="AA56" s="2"/>
      <c r="AB56" s="2"/>
      <c r="AC56" s="2"/>
      <c r="AD56" s="2"/>
      <c r="AE56" s="2"/>
      <c r="AF56" s="2"/>
      <c r="AG56" s="2"/>
      <c r="AH56" s="3"/>
      <c r="AI56" s="678"/>
      <c r="AJ56" s="585" t="s">
        <v>1190</v>
      </c>
      <c r="AK56" s="2"/>
      <c r="AL56" s="2"/>
      <c r="AM56" s="2"/>
      <c r="AN56" s="2"/>
      <c r="AO56" s="2"/>
      <c r="AP56" s="2"/>
      <c r="AQ56" s="2"/>
      <c r="AR56" s="2"/>
      <c r="AS56" s="2"/>
      <c r="AT56" s="2"/>
      <c r="AU56" s="2"/>
      <c r="AV56" s="2"/>
      <c r="AW56" s="2"/>
      <c r="AX56" s="2"/>
      <c r="AY56" s="2"/>
      <c r="AZ56" s="3"/>
      <c r="BA56" s="585" t="s">
        <v>1191</v>
      </c>
      <c r="BB56" s="2"/>
      <c r="BC56" s="2"/>
      <c r="BD56" s="2"/>
      <c r="BE56" s="2"/>
      <c r="BF56" s="2"/>
      <c r="BG56" s="2"/>
      <c r="BH56" s="2"/>
      <c r="BI56" s="2"/>
      <c r="BJ56" s="2"/>
      <c r="BK56" s="2"/>
      <c r="BL56" s="2"/>
      <c r="BM56" s="2"/>
      <c r="BN56" s="2"/>
      <c r="BO56" s="2"/>
      <c r="BP56" s="2"/>
      <c r="BQ56" s="3"/>
      <c r="BR56" s="678"/>
      <c r="BS56" s="585" t="s">
        <v>1190</v>
      </c>
      <c r="BT56" s="2"/>
      <c r="BU56" s="2"/>
      <c r="BV56" s="2"/>
      <c r="BW56" s="2"/>
      <c r="BX56" s="2"/>
      <c r="BY56" s="2"/>
      <c r="BZ56" s="2"/>
      <c r="CA56" s="2"/>
      <c r="CB56" s="2"/>
      <c r="CC56" s="2"/>
      <c r="CD56" s="2"/>
      <c r="CE56" s="2"/>
      <c r="CF56" s="2"/>
      <c r="CG56" s="2"/>
      <c r="CH56" s="2"/>
      <c r="CI56" s="3"/>
      <c r="CJ56" s="585" t="s">
        <v>1191</v>
      </c>
      <c r="CK56" s="2"/>
      <c r="CL56" s="2"/>
      <c r="CM56" s="2"/>
      <c r="CN56" s="2"/>
      <c r="CO56" s="2"/>
      <c r="CP56" s="2"/>
      <c r="CQ56" s="2"/>
      <c r="CR56" s="2"/>
      <c r="CS56" s="2"/>
      <c r="CT56" s="2"/>
      <c r="CU56" s="2"/>
      <c r="CV56" s="2"/>
      <c r="CW56" s="2"/>
      <c r="CX56" s="2"/>
      <c r="CY56" s="2"/>
      <c r="CZ56" s="3"/>
      <c r="DA56" s="678"/>
      <c r="DB56" s="585" t="s">
        <v>1190</v>
      </c>
      <c r="DC56" s="2"/>
      <c r="DD56" s="2"/>
      <c r="DE56" s="2"/>
      <c r="DF56" s="2"/>
      <c r="DG56" s="2"/>
      <c r="DH56" s="2"/>
      <c r="DI56" s="2"/>
      <c r="DJ56" s="2"/>
      <c r="DK56" s="2"/>
      <c r="DL56" s="2"/>
      <c r="DM56" s="2"/>
      <c r="DN56" s="2"/>
      <c r="DO56" s="2"/>
      <c r="DP56" s="2"/>
      <c r="DQ56" s="2"/>
      <c r="DR56" s="3"/>
      <c r="DS56" s="585" t="s">
        <v>1191</v>
      </c>
      <c r="DT56" s="2"/>
      <c r="DU56" s="2"/>
      <c r="DV56" s="2"/>
      <c r="DW56" s="2"/>
      <c r="DX56" s="2"/>
      <c r="DY56" s="2"/>
      <c r="DZ56" s="2"/>
      <c r="EA56" s="2"/>
      <c r="EB56" s="2"/>
      <c r="EC56" s="2"/>
      <c r="ED56" s="2"/>
      <c r="EE56" s="2"/>
      <c r="EF56" s="2"/>
      <c r="EG56" s="2"/>
      <c r="EH56" s="2"/>
      <c r="EI56" s="3"/>
      <c r="EJ56" s="678"/>
      <c r="EK56" s="678"/>
      <c r="EL56" s="678"/>
      <c r="EM56" s="585" t="s">
        <v>1190</v>
      </c>
      <c r="EN56" s="2"/>
      <c r="EO56" s="2"/>
      <c r="EP56" s="2"/>
      <c r="EQ56" s="2"/>
      <c r="ER56" s="2"/>
      <c r="ES56" s="2"/>
      <c r="ET56" s="2"/>
      <c r="EU56" s="2"/>
      <c r="EV56" s="2"/>
      <c r="EW56" s="2"/>
      <c r="EX56" s="2"/>
      <c r="EY56" s="2"/>
      <c r="EZ56" s="2"/>
      <c r="FA56" s="2"/>
      <c r="FB56" s="2"/>
      <c r="FC56" s="3"/>
      <c r="FD56" s="585" t="s">
        <v>1191</v>
      </c>
      <c r="FE56" s="2"/>
      <c r="FF56" s="2"/>
      <c r="FG56" s="2"/>
      <c r="FH56" s="2"/>
      <c r="FI56" s="2"/>
      <c r="FJ56" s="2"/>
      <c r="FK56" s="2"/>
      <c r="FL56" s="2"/>
      <c r="FM56" s="2"/>
      <c r="FN56" s="2"/>
      <c r="FO56" s="2"/>
      <c r="FP56" s="2"/>
      <c r="FQ56" s="2"/>
      <c r="FR56" s="2"/>
      <c r="FS56" s="2"/>
      <c r="FT56" s="3"/>
      <c r="FU56" s="678"/>
      <c r="FV56" s="678"/>
      <c r="FW56" s="678"/>
      <c r="FX56" s="679" t="s">
        <v>1190</v>
      </c>
      <c r="FY56" s="104"/>
      <c r="FZ56" s="104"/>
      <c r="GA56" s="104"/>
      <c r="GB56" s="104"/>
      <c r="GC56" s="104"/>
      <c r="GD56" s="104"/>
      <c r="GE56" s="104"/>
      <c r="GF56" s="104"/>
      <c r="GG56" s="104"/>
      <c r="GH56" s="104"/>
      <c r="GI56" s="104"/>
      <c r="GJ56" s="104"/>
      <c r="GK56" s="104"/>
      <c r="GL56" s="104"/>
      <c r="GM56" s="104"/>
      <c r="GN56" s="100"/>
      <c r="GO56" s="680" t="s">
        <v>1191</v>
      </c>
      <c r="GP56" s="104"/>
      <c r="GQ56" s="104"/>
      <c r="GR56" s="104"/>
      <c r="GS56" s="104"/>
      <c r="GT56" s="104"/>
      <c r="GU56" s="104"/>
      <c r="GV56" s="104"/>
      <c r="GW56" s="104"/>
      <c r="GX56" s="104"/>
      <c r="GY56" s="104"/>
      <c r="GZ56" s="104"/>
      <c r="HA56" s="104"/>
      <c r="HB56" s="104"/>
      <c r="HC56" s="104"/>
      <c r="HD56" s="104"/>
      <c r="HE56" s="100"/>
      <c r="HF56" s="678"/>
      <c r="HG56" s="678"/>
      <c r="HH56" s="678"/>
      <c r="HI56" s="679" t="s">
        <v>1190</v>
      </c>
      <c r="HJ56" s="104"/>
      <c r="HK56" s="104"/>
      <c r="HL56" s="104"/>
      <c r="HM56" s="104"/>
      <c r="HN56" s="104"/>
      <c r="HO56" s="104"/>
      <c r="HP56" s="104"/>
      <c r="HQ56" s="104"/>
      <c r="HR56" s="104"/>
      <c r="HS56" s="104"/>
      <c r="HT56" s="104"/>
      <c r="HU56" s="104"/>
      <c r="HV56" s="104"/>
      <c r="HW56" s="104"/>
      <c r="HX56" s="104"/>
      <c r="HY56" s="100"/>
      <c r="HZ56" s="680" t="s">
        <v>1191</v>
      </c>
      <c r="IA56" s="104"/>
      <c r="IB56" s="104"/>
      <c r="IC56" s="104"/>
      <c r="ID56" s="104"/>
      <c r="IE56" s="104"/>
      <c r="IF56" s="104"/>
      <c r="IG56" s="104"/>
      <c r="IH56" s="104"/>
      <c r="II56" s="104"/>
      <c r="IJ56" s="104"/>
      <c r="IK56" s="104"/>
      <c r="IL56" s="104"/>
      <c r="IM56" s="104"/>
      <c r="IN56" s="104"/>
      <c r="IO56" s="104"/>
      <c r="IP56" s="100"/>
      <c r="IQ56" s="678"/>
      <c r="IR56" s="678"/>
      <c r="IS56" s="678"/>
      <c r="IT56" s="679" t="s">
        <v>1190</v>
      </c>
      <c r="IU56" s="104"/>
      <c r="IV56" s="104"/>
      <c r="IW56" s="104"/>
      <c r="IX56" s="104"/>
      <c r="IY56" s="104"/>
      <c r="IZ56" s="104"/>
      <c r="JA56" s="104"/>
      <c r="JB56" s="104"/>
      <c r="JC56" s="104"/>
      <c r="JD56" s="104"/>
      <c r="JE56" s="104"/>
      <c r="JF56" s="104"/>
      <c r="JG56" s="104"/>
      <c r="JH56" s="104"/>
      <c r="JI56" s="104"/>
      <c r="JJ56" s="100"/>
      <c r="JK56" s="680" t="s">
        <v>1191</v>
      </c>
      <c r="JL56" s="104"/>
      <c r="JM56" s="104"/>
      <c r="JN56" s="104"/>
      <c r="JO56" s="104"/>
      <c r="JP56" s="104"/>
      <c r="JQ56" s="104"/>
      <c r="JR56" s="104"/>
      <c r="JS56" s="104"/>
      <c r="JT56" s="104"/>
      <c r="JU56" s="104"/>
      <c r="JV56" s="104"/>
      <c r="JW56" s="104"/>
      <c r="JX56" s="104"/>
      <c r="JY56" s="104"/>
      <c r="JZ56" s="104"/>
      <c r="KA56" s="100"/>
      <c r="KB56" s="678"/>
      <c r="KC56" s="678"/>
      <c r="KD56" s="678"/>
      <c r="KE56" s="679" t="s">
        <v>1190</v>
      </c>
      <c r="KF56" s="104"/>
      <c r="KG56" s="104"/>
      <c r="KH56" s="104"/>
      <c r="KI56" s="104"/>
      <c r="KJ56" s="104"/>
      <c r="KK56" s="104"/>
      <c r="KL56" s="104"/>
      <c r="KM56" s="104"/>
      <c r="KN56" s="104"/>
      <c r="KO56" s="104"/>
      <c r="KP56" s="104"/>
      <c r="KQ56" s="104"/>
      <c r="KR56" s="104"/>
      <c r="KS56" s="104"/>
      <c r="KT56" s="104"/>
      <c r="KU56" s="100"/>
      <c r="KV56" s="680" t="s">
        <v>1191</v>
      </c>
      <c r="KW56" s="104"/>
      <c r="KX56" s="104"/>
      <c r="KY56" s="104"/>
      <c r="KZ56" s="104"/>
      <c r="LA56" s="104"/>
      <c r="LB56" s="104"/>
      <c r="LC56" s="104"/>
      <c r="LD56" s="104"/>
      <c r="LE56" s="104"/>
      <c r="LF56" s="104"/>
      <c r="LG56" s="104"/>
      <c r="LH56" s="104"/>
      <c r="LI56" s="104"/>
      <c r="LJ56" s="104"/>
      <c r="LK56" s="104"/>
      <c r="LL56" s="100"/>
      <c r="LM56" s="678"/>
      <c r="LN56" s="678"/>
      <c r="LO56" s="678"/>
      <c r="LP56" s="679" t="s">
        <v>1190</v>
      </c>
      <c r="LQ56" s="104"/>
      <c r="LR56" s="104"/>
      <c r="LS56" s="104"/>
      <c r="LT56" s="104"/>
      <c r="LU56" s="104"/>
      <c r="LV56" s="104"/>
      <c r="LW56" s="104"/>
      <c r="LX56" s="104"/>
      <c r="LY56" s="104"/>
      <c r="LZ56" s="104"/>
      <c r="MA56" s="104"/>
      <c r="MB56" s="104"/>
      <c r="MC56" s="104"/>
      <c r="MD56" s="104"/>
      <c r="ME56" s="104"/>
      <c r="MF56" s="100"/>
      <c r="MG56" s="680" t="s">
        <v>1191</v>
      </c>
      <c r="MH56" s="104"/>
      <c r="MI56" s="104"/>
      <c r="MJ56" s="104"/>
      <c r="MK56" s="104"/>
      <c r="ML56" s="104"/>
      <c r="MM56" s="104"/>
      <c r="MN56" s="104"/>
      <c r="MO56" s="104"/>
      <c r="MP56" s="104"/>
      <c r="MQ56" s="104"/>
      <c r="MR56" s="104"/>
      <c r="MS56" s="104"/>
      <c r="MT56" s="104"/>
      <c r="MU56" s="104"/>
      <c r="MV56" s="104"/>
      <c r="MW56" s="100"/>
      <c r="MX56" s="678"/>
      <c r="MY56" s="678"/>
      <c r="MZ56" s="678"/>
      <c r="NA56" s="679" t="s">
        <v>1190</v>
      </c>
      <c r="NB56" s="104"/>
      <c r="NC56" s="104"/>
      <c r="ND56" s="104"/>
      <c r="NE56" s="104"/>
      <c r="NF56" s="104"/>
      <c r="NG56" s="104"/>
      <c r="NH56" s="104"/>
      <c r="NI56" s="104"/>
      <c r="NJ56" s="104"/>
      <c r="NK56" s="104"/>
      <c r="NL56" s="104"/>
      <c r="NM56" s="104"/>
      <c r="NN56" s="104"/>
      <c r="NO56" s="104"/>
      <c r="NP56" s="104"/>
      <c r="NQ56" s="100"/>
      <c r="NR56" s="680" t="s">
        <v>1191</v>
      </c>
      <c r="NS56" s="104"/>
      <c r="NT56" s="104"/>
      <c r="NU56" s="104"/>
      <c r="NV56" s="104"/>
      <c r="NW56" s="104"/>
      <c r="NX56" s="104"/>
      <c r="NY56" s="104"/>
      <c r="NZ56" s="104"/>
      <c r="OA56" s="104"/>
      <c r="OB56" s="104"/>
      <c r="OC56" s="104"/>
      <c r="OD56" s="104"/>
      <c r="OE56" s="104"/>
      <c r="OF56" s="104"/>
      <c r="OG56" s="104"/>
      <c r="OH56" s="100"/>
      <c r="OI56" s="678"/>
      <c r="OJ56" s="678"/>
      <c r="OK56" s="678"/>
      <c r="OL56" s="679" t="s">
        <v>1190</v>
      </c>
      <c r="OM56" s="104"/>
      <c r="ON56" s="104"/>
      <c r="OO56" s="104"/>
      <c r="OP56" s="104"/>
      <c r="OQ56" s="104"/>
      <c r="OR56" s="104"/>
      <c r="OS56" s="104"/>
      <c r="OT56" s="104"/>
      <c r="OU56" s="104"/>
      <c r="OV56" s="104"/>
      <c r="OW56" s="104"/>
      <c r="OX56" s="104"/>
      <c r="OY56" s="104"/>
      <c r="OZ56" s="104"/>
      <c r="PA56" s="104"/>
      <c r="PB56" s="100"/>
      <c r="PC56" s="680" t="s">
        <v>1191</v>
      </c>
      <c r="PD56" s="104"/>
      <c r="PE56" s="104"/>
      <c r="PF56" s="104"/>
      <c r="PG56" s="104"/>
      <c r="PH56" s="104"/>
      <c r="PI56" s="104"/>
      <c r="PJ56" s="104"/>
      <c r="PK56" s="104"/>
      <c r="PL56" s="104"/>
      <c r="PM56" s="104"/>
      <c r="PN56" s="104"/>
      <c r="PO56" s="104"/>
      <c r="PP56" s="104"/>
      <c r="PQ56" s="104"/>
      <c r="PR56" s="104"/>
      <c r="PS56" s="100"/>
      <c r="PT56" s="678"/>
      <c r="PU56" s="678"/>
      <c r="PV56" s="678"/>
      <c r="PW56" s="679" t="s">
        <v>1190</v>
      </c>
      <c r="PX56" s="104"/>
      <c r="PY56" s="104"/>
      <c r="PZ56" s="104"/>
      <c r="QA56" s="104"/>
      <c r="QB56" s="104"/>
      <c r="QC56" s="104"/>
      <c r="QD56" s="104"/>
      <c r="QE56" s="104"/>
      <c r="QF56" s="104"/>
      <c r="QG56" s="104"/>
      <c r="QH56" s="104"/>
      <c r="QI56" s="104"/>
      <c r="QJ56" s="104"/>
      <c r="QK56" s="104"/>
      <c r="QL56" s="104"/>
      <c r="QM56" s="100"/>
      <c r="QN56" s="680" t="s">
        <v>1191</v>
      </c>
      <c r="QO56" s="104"/>
      <c r="QP56" s="104"/>
      <c r="QQ56" s="104"/>
      <c r="QR56" s="104"/>
      <c r="QS56" s="104"/>
      <c r="QT56" s="104"/>
      <c r="QU56" s="104"/>
      <c r="QV56" s="104"/>
      <c r="QW56" s="104"/>
      <c r="QX56" s="104"/>
      <c r="QY56" s="104"/>
      <c r="QZ56" s="104"/>
      <c r="RA56" s="104"/>
      <c r="RB56" s="104"/>
      <c r="RC56" s="104"/>
      <c r="RD56" s="100"/>
      <c r="RE56" s="678"/>
      <c r="RF56" s="678"/>
      <c r="RG56" s="678"/>
      <c r="RH56" s="591"/>
      <c r="SP56" s="678"/>
      <c r="SQ56" s="678"/>
      <c r="SR56" s="678"/>
      <c r="SS56" s="678"/>
      <c r="ST56" s="678"/>
      <c r="SU56" s="678"/>
      <c r="SV56" s="678"/>
      <c r="SW56" s="678"/>
      <c r="SX56" s="678"/>
      <c r="SY56" s="678"/>
      <c r="SZ56" s="678"/>
      <c r="TA56" s="678"/>
      <c r="TB56" s="678"/>
      <c r="TC56" s="678"/>
      <c r="TD56" s="678"/>
      <c r="TE56" s="678"/>
      <c r="TF56" s="678"/>
      <c r="TG56" s="678"/>
      <c r="TH56" s="678"/>
      <c r="TI56" s="678"/>
      <c r="TJ56" s="678"/>
      <c r="TK56" s="678"/>
      <c r="TL56" s="678"/>
      <c r="TM56" s="678"/>
      <c r="TN56" s="678"/>
      <c r="TO56" s="678"/>
      <c r="TP56" s="678"/>
      <c r="TQ56" s="678"/>
      <c r="TR56" s="678"/>
      <c r="TS56" s="678"/>
      <c r="TT56" s="678"/>
      <c r="TU56" s="678"/>
      <c r="TV56" s="678"/>
      <c r="TW56" s="678"/>
      <c r="TX56" s="678"/>
      <c r="TY56" s="678"/>
      <c r="TZ56" s="678"/>
      <c r="UA56" s="678"/>
      <c r="UB56" s="678"/>
      <c r="UC56" s="678"/>
      <c r="UD56" s="678"/>
      <c r="UE56" s="678"/>
      <c r="UF56" s="678"/>
      <c r="UG56" s="678"/>
      <c r="UH56" s="678"/>
      <c r="UI56" s="678"/>
      <c r="UJ56" s="678"/>
      <c r="UK56" s="678"/>
      <c r="UL56" s="678"/>
      <c r="UM56" s="678"/>
      <c r="UN56" s="678"/>
      <c r="UO56" s="678"/>
      <c r="UP56" s="678"/>
      <c r="UQ56" s="678"/>
      <c r="UR56" s="678"/>
      <c r="US56" s="678"/>
      <c r="UT56" s="678"/>
      <c r="UU56" s="678"/>
      <c r="UV56" s="678"/>
      <c r="UW56" s="678"/>
      <c r="UX56" s="678"/>
      <c r="UY56" s="678"/>
      <c r="UZ56" s="678"/>
      <c r="VA56" s="678"/>
      <c r="VB56" s="678"/>
      <c r="VC56" s="678"/>
      <c r="VD56" s="678"/>
      <c r="VE56" s="678"/>
      <c r="VF56" s="678"/>
      <c r="VG56" s="678"/>
      <c r="VH56" s="678"/>
      <c r="VI56" s="678"/>
      <c r="VJ56" s="678"/>
      <c r="VK56" s="678"/>
      <c r="VL56" s="678"/>
      <c r="VM56" s="678"/>
      <c r="VN56" s="678"/>
      <c r="VO56" s="678"/>
      <c r="VP56" s="678"/>
      <c r="VQ56" s="678"/>
      <c r="VR56" s="678"/>
      <c r="VS56" s="678"/>
      <c r="VT56" s="678"/>
      <c r="VU56" s="678"/>
      <c r="VV56" s="678"/>
      <c r="VW56" s="678"/>
      <c r="VX56" s="678"/>
      <c r="VY56" s="678"/>
      <c r="VZ56" s="678"/>
      <c r="WA56" s="678"/>
      <c r="WB56" s="678"/>
      <c r="WC56" s="678"/>
      <c r="WD56" s="678"/>
      <c r="WE56" s="678"/>
      <c r="WF56" s="678"/>
      <c r="WG56" s="678"/>
      <c r="WH56" s="678"/>
      <c r="WI56" s="678"/>
      <c r="WJ56" s="678"/>
      <c r="WK56" s="678"/>
      <c r="WL56" s="678"/>
      <c r="WM56" s="678"/>
      <c r="WN56" s="678"/>
      <c r="WO56" s="678"/>
      <c r="WP56" s="678"/>
      <c r="WQ56" s="678"/>
      <c r="WR56" s="678"/>
      <c r="WS56" s="678"/>
      <c r="WT56" s="678"/>
      <c r="WU56" s="678"/>
      <c r="WV56" s="678"/>
      <c r="WW56" s="678"/>
      <c r="WX56" s="678"/>
      <c r="WY56" s="678"/>
      <c r="WZ56" s="678"/>
      <c r="XA56" s="678"/>
      <c r="XB56" s="678"/>
      <c r="XC56" s="678"/>
      <c r="XD56" s="678"/>
      <c r="XE56" s="678"/>
      <c r="XF56" s="678"/>
      <c r="XG56" s="678"/>
      <c r="XH56" s="678"/>
      <c r="XI56" s="678"/>
      <c r="XJ56" s="678"/>
      <c r="XK56" s="678"/>
      <c r="XL56" s="678"/>
      <c r="XM56" s="678"/>
      <c r="XN56" s="678"/>
      <c r="XO56" s="678"/>
      <c r="XP56" s="678"/>
      <c r="XQ56" s="678"/>
      <c r="XR56" s="678"/>
      <c r="XS56" s="678"/>
      <c r="XT56" s="678"/>
      <c r="XU56" s="678"/>
      <c r="XV56" s="678"/>
      <c r="XW56" s="678"/>
    </row>
    <row r="57">
      <c r="A57" s="606"/>
      <c r="B57" s="553"/>
      <c r="C57" s="553"/>
      <c r="D57" s="553"/>
      <c r="E57" s="553"/>
      <c r="F57" s="553"/>
      <c r="G57" s="553"/>
      <c r="H57" s="553"/>
      <c r="I57" s="553"/>
      <c r="J57" s="553"/>
      <c r="K57" s="553"/>
      <c r="L57" s="553"/>
      <c r="M57" s="553"/>
      <c r="N57" s="553"/>
      <c r="O57" s="553"/>
      <c r="P57" s="553"/>
      <c r="Q57" s="554"/>
      <c r="R57" s="606"/>
      <c r="S57" s="553"/>
      <c r="T57" s="553"/>
      <c r="U57" s="553"/>
      <c r="V57" s="553"/>
      <c r="W57" s="553"/>
      <c r="X57" s="553"/>
      <c r="Y57" s="553"/>
      <c r="Z57" s="553"/>
      <c r="AA57" s="553"/>
      <c r="AB57" s="553"/>
      <c r="AC57" s="553"/>
      <c r="AD57" s="553"/>
      <c r="AE57" s="553"/>
      <c r="AF57" s="553"/>
      <c r="AG57" s="553"/>
      <c r="AH57" s="554"/>
      <c r="AI57" s="576"/>
      <c r="AJ57" s="606"/>
      <c r="AK57" s="553"/>
      <c r="AL57" s="553"/>
      <c r="AM57" s="553"/>
      <c r="AN57" s="553"/>
      <c r="AO57" s="553"/>
      <c r="AP57" s="553"/>
      <c r="AQ57" s="553"/>
      <c r="AR57" s="553"/>
      <c r="AS57" s="553"/>
      <c r="AT57" s="553"/>
      <c r="AU57" s="553"/>
      <c r="AV57" s="553"/>
      <c r="AW57" s="553"/>
      <c r="AX57" s="553"/>
      <c r="AY57" s="553"/>
      <c r="AZ57" s="554"/>
      <c r="BA57" s="606"/>
      <c r="BB57" s="553"/>
      <c r="BC57" s="553"/>
      <c r="BD57" s="553"/>
      <c r="BE57" s="553"/>
      <c r="BF57" s="553"/>
      <c r="BG57" s="553"/>
      <c r="BH57" s="553"/>
      <c r="BI57" s="553"/>
      <c r="BJ57" s="553"/>
      <c r="BK57" s="553"/>
      <c r="BL57" s="553"/>
      <c r="BM57" s="553"/>
      <c r="BN57" s="553"/>
      <c r="BO57" s="553"/>
      <c r="BP57" s="553"/>
      <c r="BQ57" s="554"/>
      <c r="BR57" s="576"/>
      <c r="BS57" s="606"/>
      <c r="BT57" s="553"/>
      <c r="BU57" s="553"/>
      <c r="BV57" s="553"/>
      <c r="BW57" s="553"/>
      <c r="BX57" s="553"/>
      <c r="BY57" s="553"/>
      <c r="BZ57" s="553"/>
      <c r="CA57" s="553"/>
      <c r="CB57" s="553"/>
      <c r="CC57" s="553"/>
      <c r="CD57" s="553"/>
      <c r="CE57" s="553"/>
      <c r="CF57" s="553"/>
      <c r="CG57" s="553"/>
      <c r="CH57" s="553"/>
      <c r="CI57" s="554"/>
      <c r="CJ57" s="606"/>
      <c r="CK57" s="553"/>
      <c r="CL57" s="553"/>
      <c r="CM57" s="553"/>
      <c r="CN57" s="553"/>
      <c r="CO57" s="553"/>
      <c r="CP57" s="553"/>
      <c r="CQ57" s="553"/>
      <c r="CR57" s="553"/>
      <c r="CS57" s="553"/>
      <c r="CT57" s="553"/>
      <c r="CU57" s="553"/>
      <c r="CV57" s="553"/>
      <c r="CW57" s="553"/>
      <c r="CX57" s="553"/>
      <c r="CY57" s="553"/>
      <c r="CZ57" s="554"/>
      <c r="DA57" s="576"/>
      <c r="DB57" s="606"/>
      <c r="DC57" s="553"/>
      <c r="DD57" s="553"/>
      <c r="DE57" s="553"/>
      <c r="DF57" s="553"/>
      <c r="DG57" s="553"/>
      <c r="DH57" s="553"/>
      <c r="DI57" s="553"/>
      <c r="DJ57" s="553"/>
      <c r="DK57" s="553"/>
      <c r="DL57" s="553"/>
      <c r="DM57" s="553"/>
      <c r="DN57" s="553"/>
      <c r="DO57" s="553"/>
      <c r="DP57" s="553"/>
      <c r="DQ57" s="553"/>
      <c r="DR57" s="554"/>
      <c r="DS57" s="606"/>
      <c r="DT57" s="553"/>
      <c r="DU57" s="553"/>
      <c r="DV57" s="553"/>
      <c r="DW57" s="553"/>
      <c r="DX57" s="553"/>
      <c r="DY57" s="553"/>
      <c r="DZ57" s="553"/>
      <c r="EA57" s="553"/>
      <c r="EB57" s="553"/>
      <c r="EC57" s="553"/>
      <c r="ED57" s="553"/>
      <c r="EE57" s="553"/>
      <c r="EF57" s="553"/>
      <c r="EG57" s="553"/>
      <c r="EH57" s="553"/>
      <c r="EI57" s="554"/>
      <c r="EJ57" s="576"/>
      <c r="EK57" s="576"/>
      <c r="EL57" s="576"/>
      <c r="EM57" s="606"/>
      <c r="EN57" s="553"/>
      <c r="EO57" s="553"/>
      <c r="EP57" s="553"/>
      <c r="EQ57" s="553"/>
      <c r="ER57" s="553"/>
      <c r="ES57" s="553"/>
      <c r="ET57" s="553"/>
      <c r="EU57" s="553"/>
      <c r="EV57" s="553"/>
      <c r="EW57" s="553"/>
      <c r="EX57" s="553"/>
      <c r="EY57" s="553"/>
      <c r="EZ57" s="553"/>
      <c r="FA57" s="553"/>
      <c r="FB57" s="553"/>
      <c r="FC57" s="554"/>
      <c r="FD57" s="606"/>
      <c r="FE57" s="553"/>
      <c r="FF57" s="553"/>
      <c r="FG57" s="553"/>
      <c r="FH57" s="553"/>
      <c r="FI57" s="553"/>
      <c r="FJ57" s="553"/>
      <c r="FK57" s="553"/>
      <c r="FL57" s="553"/>
      <c r="FM57" s="553"/>
      <c r="FN57" s="553"/>
      <c r="FO57" s="553"/>
      <c r="FP57" s="553"/>
      <c r="FQ57" s="553"/>
      <c r="FR57" s="553"/>
      <c r="FS57" s="553"/>
      <c r="FT57" s="554"/>
      <c r="FU57" s="576"/>
      <c r="FV57" s="576"/>
      <c r="FW57" s="576"/>
      <c r="FX57" s="675"/>
      <c r="GN57" s="557"/>
      <c r="GO57" s="674"/>
      <c r="HE57" s="557"/>
      <c r="HF57" s="576"/>
      <c r="HG57" s="576"/>
      <c r="HH57" s="576"/>
      <c r="HI57" s="675"/>
      <c r="HY57" s="557"/>
      <c r="HZ57" s="674"/>
      <c r="IP57" s="557"/>
      <c r="IQ57" s="576"/>
      <c r="IR57" s="576"/>
      <c r="IS57" s="576"/>
      <c r="IT57" s="675"/>
      <c r="JJ57" s="557"/>
      <c r="JK57" s="674"/>
      <c r="KA57" s="557"/>
      <c r="KB57" s="576"/>
      <c r="KC57" s="576"/>
      <c r="KD57" s="576"/>
      <c r="KE57" s="675"/>
      <c r="KU57" s="557"/>
      <c r="KV57" s="674"/>
      <c r="LL57" s="557"/>
      <c r="LM57" s="576"/>
      <c r="LN57" s="576"/>
      <c r="LO57" s="576"/>
      <c r="LP57" s="675"/>
      <c r="MF57" s="557"/>
      <c r="MG57" s="674"/>
      <c r="MW57" s="557"/>
      <c r="MX57" s="576"/>
      <c r="MY57" s="576"/>
      <c r="MZ57" s="576"/>
      <c r="NA57" s="675"/>
      <c r="NQ57" s="557"/>
      <c r="NR57" s="674"/>
      <c r="OH57" s="557"/>
      <c r="OI57" s="576"/>
      <c r="OJ57" s="576"/>
      <c r="OK57" s="576"/>
      <c r="OL57" s="675"/>
      <c r="PB57" s="557"/>
      <c r="PC57" s="674"/>
      <c r="PS57" s="557"/>
      <c r="PT57" s="576"/>
      <c r="PU57" s="576"/>
      <c r="PV57" s="576"/>
      <c r="PW57" s="675"/>
      <c r="QM57" s="557"/>
      <c r="QN57" s="674"/>
      <c r="RD57" s="557"/>
      <c r="RE57" s="576"/>
      <c r="RF57" s="576"/>
      <c r="RG57" s="576"/>
      <c r="RH57" s="665"/>
      <c r="RY57" s="665"/>
      <c r="SP57" s="576"/>
      <c r="SQ57" s="576"/>
      <c r="SR57" s="576"/>
      <c r="SS57" s="576"/>
      <c r="ST57" s="576"/>
      <c r="SU57" s="576"/>
      <c r="SV57" s="576"/>
      <c r="SW57" s="576"/>
      <c r="SX57" s="576"/>
      <c r="SY57" s="576"/>
      <c r="SZ57" s="576"/>
      <c r="TA57" s="576"/>
      <c r="TB57" s="576"/>
      <c r="TC57" s="576"/>
      <c r="TD57" s="576"/>
      <c r="TE57" s="576"/>
      <c r="TF57" s="576"/>
      <c r="TG57" s="576"/>
      <c r="TH57" s="576"/>
      <c r="TI57" s="576"/>
      <c r="TJ57" s="576"/>
      <c r="TK57" s="576"/>
      <c r="TL57" s="576"/>
      <c r="TM57" s="576"/>
      <c r="TN57" s="576"/>
      <c r="TO57" s="576"/>
      <c r="TP57" s="576"/>
      <c r="TQ57" s="576"/>
      <c r="TR57" s="576"/>
      <c r="TS57" s="576"/>
      <c r="TT57" s="576"/>
      <c r="TU57" s="576"/>
      <c r="TV57" s="576"/>
      <c r="TW57" s="576"/>
      <c r="TX57" s="576"/>
      <c r="TY57" s="576"/>
      <c r="TZ57" s="576"/>
      <c r="UA57" s="576"/>
      <c r="UB57" s="576"/>
      <c r="UC57" s="576"/>
      <c r="UD57" s="576"/>
      <c r="UE57" s="576"/>
      <c r="UF57" s="576"/>
      <c r="UG57" s="576"/>
      <c r="UH57" s="576"/>
      <c r="UI57" s="576"/>
      <c r="UJ57" s="576"/>
      <c r="UK57" s="576"/>
      <c r="UL57" s="576"/>
      <c r="UM57" s="576"/>
      <c r="UN57" s="576"/>
      <c r="UO57" s="576"/>
      <c r="UP57" s="576"/>
      <c r="UQ57" s="576"/>
      <c r="UR57" s="576"/>
      <c r="US57" s="576"/>
      <c r="UT57" s="576"/>
      <c r="UU57" s="576"/>
      <c r="UV57" s="576"/>
      <c r="UW57" s="576"/>
      <c r="UX57" s="576"/>
      <c r="UY57" s="576"/>
      <c r="UZ57" s="576"/>
      <c r="VA57" s="576"/>
      <c r="VB57" s="576"/>
      <c r="VC57" s="576"/>
      <c r="VD57" s="576"/>
      <c r="VE57" s="576"/>
      <c r="VF57" s="576"/>
      <c r="VG57" s="576"/>
      <c r="VH57" s="576"/>
      <c r="VI57" s="576"/>
      <c r="VJ57" s="576"/>
      <c r="VK57" s="576"/>
      <c r="VL57" s="576"/>
      <c r="VM57" s="576"/>
      <c r="VN57" s="576"/>
      <c r="VO57" s="576"/>
      <c r="VP57" s="576"/>
      <c r="VQ57" s="576"/>
      <c r="VR57" s="576"/>
      <c r="VS57" s="576"/>
      <c r="VT57" s="576"/>
      <c r="VU57" s="576"/>
      <c r="VV57" s="576"/>
      <c r="VW57" s="576"/>
      <c r="VX57" s="576"/>
      <c r="VY57" s="576"/>
      <c r="VZ57" s="576"/>
      <c r="WA57" s="576"/>
      <c r="WB57" s="576"/>
      <c r="WC57" s="576"/>
      <c r="WD57" s="576"/>
      <c r="WE57" s="576"/>
      <c r="WF57" s="576"/>
      <c r="WG57" s="576"/>
      <c r="WH57" s="576"/>
      <c r="WI57" s="576"/>
      <c r="WJ57" s="576"/>
      <c r="WK57" s="576"/>
      <c r="WL57" s="576"/>
      <c r="WM57" s="576"/>
      <c r="WN57" s="576"/>
      <c r="WO57" s="576"/>
      <c r="WP57" s="576"/>
      <c r="WQ57" s="576"/>
      <c r="WR57" s="576"/>
      <c r="WS57" s="576"/>
      <c r="WT57" s="576"/>
      <c r="WU57" s="576"/>
      <c r="WV57" s="576"/>
      <c r="WW57" s="576"/>
      <c r="WX57" s="576"/>
      <c r="WY57" s="576"/>
      <c r="WZ57" s="576"/>
      <c r="XA57" s="576"/>
      <c r="XB57" s="576"/>
      <c r="XC57" s="576"/>
      <c r="XD57" s="576"/>
      <c r="XE57" s="576"/>
      <c r="XF57" s="576"/>
      <c r="XG57" s="576"/>
      <c r="XH57" s="576"/>
      <c r="XI57" s="576"/>
      <c r="XJ57" s="576"/>
      <c r="XK57" s="576"/>
      <c r="XL57" s="576"/>
      <c r="XM57" s="576"/>
      <c r="XN57" s="576"/>
      <c r="XO57" s="576"/>
      <c r="XP57" s="576"/>
      <c r="XQ57" s="576"/>
      <c r="XR57" s="576"/>
      <c r="XS57" s="576"/>
      <c r="XT57" s="576"/>
      <c r="XU57" s="576"/>
      <c r="XV57" s="576"/>
      <c r="XW57" s="576"/>
    </row>
    <row r="58">
      <c r="A58" s="556"/>
      <c r="Q58" s="557"/>
      <c r="R58" s="556"/>
      <c r="AH58" s="557"/>
      <c r="AI58" s="576"/>
      <c r="AJ58" s="556"/>
      <c r="AZ58" s="557"/>
      <c r="BA58" s="556"/>
      <c r="BQ58" s="557"/>
      <c r="BR58" s="576"/>
      <c r="BS58" s="556"/>
      <c r="CI58" s="557"/>
      <c r="CJ58" s="556"/>
      <c r="CZ58" s="557"/>
      <c r="DA58" s="576"/>
      <c r="DB58" s="556"/>
      <c r="DR58" s="557"/>
      <c r="DS58" s="556"/>
      <c r="EI58" s="557"/>
      <c r="EJ58" s="576"/>
      <c r="EK58" s="576"/>
      <c r="EL58" s="576"/>
      <c r="EM58" s="556"/>
      <c r="FC58" s="557"/>
      <c r="FD58" s="556"/>
      <c r="FT58" s="557"/>
      <c r="FU58" s="576"/>
      <c r="FV58" s="576"/>
      <c r="FW58" s="576"/>
      <c r="FX58" s="556"/>
      <c r="GN58" s="557"/>
      <c r="HE58" s="557"/>
      <c r="HF58" s="576"/>
      <c r="HG58" s="576"/>
      <c r="HH58" s="576"/>
      <c r="HI58" s="556"/>
      <c r="HY58" s="557"/>
      <c r="IP58" s="557"/>
      <c r="IQ58" s="576"/>
      <c r="IR58" s="576"/>
      <c r="IS58" s="576"/>
      <c r="IT58" s="556"/>
      <c r="JJ58" s="557"/>
      <c r="KA58" s="557"/>
      <c r="KB58" s="576"/>
      <c r="KC58" s="576"/>
      <c r="KD58" s="576"/>
      <c r="KE58" s="556"/>
      <c r="KU58" s="557"/>
      <c r="LL58" s="557"/>
      <c r="LM58" s="576"/>
      <c r="LN58" s="576"/>
      <c r="LO58" s="576"/>
      <c r="LP58" s="556"/>
      <c r="MF58" s="557"/>
      <c r="MW58" s="557"/>
      <c r="MX58" s="576"/>
      <c r="MY58" s="576"/>
      <c r="MZ58" s="576"/>
      <c r="NA58" s="556"/>
      <c r="NQ58" s="557"/>
      <c r="OH58" s="557"/>
      <c r="OI58" s="576"/>
      <c r="OJ58" s="576"/>
      <c r="OK58" s="576"/>
      <c r="OL58" s="556"/>
      <c r="PB58" s="557"/>
      <c r="PS58" s="557"/>
      <c r="PT58" s="576"/>
      <c r="PU58" s="576"/>
      <c r="PV58" s="576"/>
      <c r="PW58" s="556"/>
      <c r="QM58" s="557"/>
      <c r="RD58" s="557"/>
      <c r="RE58" s="576"/>
      <c r="RF58" s="576"/>
      <c r="RG58" s="576"/>
      <c r="RH58" s="609"/>
      <c r="RY58" s="609"/>
      <c r="SP58" s="576"/>
      <c r="SQ58" s="576"/>
      <c r="SR58" s="576"/>
      <c r="SS58" s="576"/>
      <c r="ST58" s="576"/>
      <c r="SU58" s="576"/>
      <c r="SV58" s="576"/>
      <c r="SW58" s="576"/>
      <c r="SX58" s="576"/>
      <c r="SY58" s="576"/>
      <c r="SZ58" s="576"/>
      <c r="TA58" s="576"/>
      <c r="TB58" s="576"/>
      <c r="TC58" s="576"/>
      <c r="TD58" s="576"/>
      <c r="TE58" s="576"/>
      <c r="TF58" s="576"/>
      <c r="TG58" s="576"/>
      <c r="TH58" s="576"/>
      <c r="TI58" s="576"/>
      <c r="TJ58" s="576"/>
      <c r="TK58" s="576"/>
      <c r="TL58" s="576"/>
      <c r="TM58" s="576"/>
      <c r="TN58" s="576"/>
      <c r="TO58" s="576"/>
      <c r="TP58" s="576"/>
      <c r="TQ58" s="576"/>
      <c r="TR58" s="576"/>
      <c r="TS58" s="576"/>
      <c r="TT58" s="576"/>
      <c r="TU58" s="576"/>
      <c r="TV58" s="576"/>
      <c r="TW58" s="576"/>
      <c r="TX58" s="576"/>
      <c r="TY58" s="576"/>
      <c r="TZ58" s="576"/>
      <c r="UA58" s="576"/>
      <c r="UB58" s="576"/>
      <c r="UC58" s="576"/>
      <c r="UD58" s="576"/>
      <c r="UE58" s="576"/>
      <c r="UF58" s="576"/>
      <c r="UG58" s="576"/>
      <c r="UH58" s="576"/>
      <c r="UI58" s="576"/>
      <c r="UJ58" s="576"/>
      <c r="UK58" s="576"/>
      <c r="UL58" s="576"/>
      <c r="UM58" s="576"/>
      <c r="UN58" s="576"/>
      <c r="UO58" s="576"/>
      <c r="UP58" s="576"/>
      <c r="UQ58" s="576"/>
      <c r="UR58" s="576"/>
      <c r="US58" s="576"/>
      <c r="UT58" s="576"/>
      <c r="UU58" s="576"/>
      <c r="UV58" s="576"/>
      <c r="UW58" s="576"/>
      <c r="UX58" s="576"/>
      <c r="UY58" s="576"/>
      <c r="UZ58" s="576"/>
      <c r="VA58" s="576"/>
      <c r="VB58" s="576"/>
      <c r="VC58" s="576"/>
      <c r="VD58" s="576"/>
      <c r="VE58" s="576"/>
      <c r="VF58" s="576"/>
      <c r="VG58" s="576"/>
      <c r="VH58" s="576"/>
      <c r="VI58" s="576"/>
      <c r="VJ58" s="576"/>
      <c r="VK58" s="576"/>
      <c r="VL58" s="576"/>
      <c r="VM58" s="576"/>
      <c r="VN58" s="576"/>
      <c r="VO58" s="576"/>
      <c r="VP58" s="576"/>
      <c r="VQ58" s="576"/>
      <c r="VR58" s="576"/>
      <c r="VS58" s="576"/>
      <c r="VT58" s="576"/>
      <c r="VU58" s="576"/>
      <c r="VV58" s="576"/>
      <c r="VW58" s="576"/>
      <c r="VX58" s="576"/>
      <c r="VY58" s="576"/>
      <c r="VZ58" s="576"/>
      <c r="WA58" s="576"/>
      <c r="WB58" s="576"/>
      <c r="WC58" s="576"/>
      <c r="WD58" s="576"/>
      <c r="WE58" s="576"/>
      <c r="WF58" s="576"/>
      <c r="WG58" s="576"/>
      <c r="WH58" s="576"/>
      <c r="WI58" s="576"/>
      <c r="WJ58" s="576"/>
      <c r="WK58" s="576"/>
      <c r="WL58" s="576"/>
      <c r="WM58" s="576"/>
      <c r="WN58" s="576"/>
      <c r="WO58" s="576"/>
      <c r="WP58" s="576"/>
      <c r="WQ58" s="576"/>
      <c r="WR58" s="576"/>
      <c r="WS58" s="576"/>
      <c r="WT58" s="576"/>
      <c r="WU58" s="576"/>
      <c r="WV58" s="576"/>
      <c r="WW58" s="576"/>
      <c r="WX58" s="576"/>
      <c r="WY58" s="576"/>
      <c r="WZ58" s="576"/>
      <c r="XA58" s="576"/>
      <c r="XB58" s="576"/>
      <c r="XC58" s="576"/>
      <c r="XD58" s="576"/>
      <c r="XE58" s="576"/>
      <c r="XF58" s="576"/>
      <c r="XG58" s="576"/>
      <c r="XH58" s="576"/>
      <c r="XI58" s="576"/>
      <c r="XJ58" s="576"/>
      <c r="XK58" s="576"/>
      <c r="XL58" s="576"/>
      <c r="XM58" s="576"/>
      <c r="XN58" s="576"/>
      <c r="XO58" s="576"/>
      <c r="XP58" s="576"/>
      <c r="XQ58" s="576"/>
      <c r="XR58" s="576"/>
      <c r="XS58" s="576"/>
      <c r="XT58" s="576"/>
      <c r="XU58" s="576"/>
      <c r="XV58" s="576"/>
      <c r="XW58" s="576"/>
    </row>
    <row r="59">
      <c r="A59" s="556"/>
      <c r="Q59" s="557"/>
      <c r="R59" s="556"/>
      <c r="AH59" s="557"/>
      <c r="AI59" s="576"/>
      <c r="AJ59" s="556"/>
      <c r="AZ59" s="557"/>
      <c r="BA59" s="556"/>
      <c r="BQ59" s="557"/>
      <c r="BR59" s="576"/>
      <c r="BS59" s="556"/>
      <c r="CI59" s="557"/>
      <c r="CJ59" s="556"/>
      <c r="CZ59" s="557"/>
      <c r="DA59" s="576"/>
      <c r="DB59" s="556"/>
      <c r="DR59" s="557"/>
      <c r="DS59" s="556"/>
      <c r="EI59" s="557"/>
      <c r="EJ59" s="576"/>
      <c r="EK59" s="576"/>
      <c r="EL59" s="576"/>
      <c r="EM59" s="556"/>
      <c r="FC59" s="557"/>
      <c r="FD59" s="556"/>
      <c r="FT59" s="557"/>
      <c r="FU59" s="576"/>
      <c r="FV59" s="576"/>
      <c r="FW59" s="576"/>
      <c r="FX59" s="556"/>
      <c r="GN59" s="557"/>
      <c r="HE59" s="557"/>
      <c r="HF59" s="576"/>
      <c r="HG59" s="576"/>
      <c r="HH59" s="576"/>
      <c r="HI59" s="556"/>
      <c r="HY59" s="557"/>
      <c r="IP59" s="557"/>
      <c r="IQ59" s="576"/>
      <c r="IR59" s="576"/>
      <c r="IS59" s="576"/>
      <c r="IT59" s="556"/>
      <c r="JJ59" s="557"/>
      <c r="KA59" s="557"/>
      <c r="KB59" s="576"/>
      <c r="KC59" s="576"/>
      <c r="KD59" s="576"/>
      <c r="KE59" s="556"/>
      <c r="KU59" s="557"/>
      <c r="LL59" s="557"/>
      <c r="LM59" s="576"/>
      <c r="LN59" s="576"/>
      <c r="LO59" s="576"/>
      <c r="LP59" s="556"/>
      <c r="MF59" s="557"/>
      <c r="MW59" s="557"/>
      <c r="MX59" s="576"/>
      <c r="MY59" s="576"/>
      <c r="MZ59" s="576"/>
      <c r="NA59" s="556"/>
      <c r="NQ59" s="557"/>
      <c r="OH59" s="557"/>
      <c r="OI59" s="576"/>
      <c r="OJ59" s="576"/>
      <c r="OK59" s="576"/>
      <c r="OL59" s="556"/>
      <c r="PB59" s="557"/>
      <c r="PS59" s="557"/>
      <c r="PT59" s="576"/>
      <c r="PU59" s="576"/>
      <c r="PV59" s="576"/>
      <c r="PW59" s="556"/>
      <c r="QM59" s="557"/>
      <c r="RD59" s="557"/>
      <c r="RE59" s="576"/>
      <c r="RF59" s="576"/>
      <c r="RG59" s="576"/>
      <c r="SP59" s="576"/>
      <c r="SQ59" s="576"/>
      <c r="SR59" s="576"/>
      <c r="SS59" s="576"/>
      <c r="ST59" s="576"/>
      <c r="SU59" s="576"/>
      <c r="SV59" s="576"/>
      <c r="SW59" s="576"/>
      <c r="SX59" s="576"/>
      <c r="SY59" s="576"/>
      <c r="SZ59" s="576"/>
      <c r="TA59" s="576"/>
      <c r="TB59" s="576"/>
      <c r="TC59" s="576"/>
      <c r="TD59" s="576"/>
      <c r="TE59" s="576"/>
      <c r="TF59" s="576"/>
      <c r="TG59" s="576"/>
      <c r="TH59" s="576"/>
      <c r="TI59" s="576"/>
      <c r="TJ59" s="576"/>
      <c r="TK59" s="576"/>
      <c r="TL59" s="576"/>
      <c r="TM59" s="576"/>
      <c r="TN59" s="576"/>
      <c r="TO59" s="576"/>
      <c r="TP59" s="576"/>
      <c r="TQ59" s="576"/>
      <c r="TR59" s="576"/>
      <c r="TS59" s="576"/>
      <c r="TT59" s="576"/>
      <c r="TU59" s="576"/>
      <c r="TV59" s="576"/>
      <c r="TW59" s="576"/>
      <c r="TX59" s="576"/>
      <c r="TY59" s="576"/>
      <c r="TZ59" s="576"/>
      <c r="UA59" s="576"/>
      <c r="UB59" s="576"/>
      <c r="UC59" s="576"/>
      <c r="UD59" s="576"/>
      <c r="UE59" s="576"/>
      <c r="UF59" s="576"/>
      <c r="UG59" s="576"/>
      <c r="UH59" s="576"/>
      <c r="UI59" s="576"/>
      <c r="UJ59" s="576"/>
      <c r="UK59" s="576"/>
      <c r="UL59" s="576"/>
      <c r="UM59" s="576"/>
      <c r="UN59" s="576"/>
      <c r="UO59" s="576"/>
      <c r="UP59" s="576"/>
      <c r="UQ59" s="576"/>
      <c r="UR59" s="576"/>
      <c r="US59" s="576"/>
      <c r="UT59" s="576"/>
      <c r="UU59" s="576"/>
      <c r="UV59" s="576"/>
      <c r="UW59" s="576"/>
      <c r="UX59" s="576"/>
      <c r="UY59" s="576"/>
      <c r="UZ59" s="576"/>
      <c r="VA59" s="576"/>
      <c r="VB59" s="576"/>
      <c r="VC59" s="576"/>
      <c r="VD59" s="576"/>
      <c r="VE59" s="576"/>
      <c r="VF59" s="576"/>
      <c r="VG59" s="576"/>
      <c r="VH59" s="576"/>
      <c r="VI59" s="576"/>
      <c r="VJ59" s="576"/>
      <c r="VK59" s="576"/>
      <c r="VL59" s="576"/>
      <c r="VM59" s="576"/>
      <c r="VN59" s="576"/>
      <c r="VO59" s="576"/>
      <c r="VP59" s="576"/>
      <c r="VQ59" s="576"/>
      <c r="VR59" s="576"/>
      <c r="VS59" s="576"/>
      <c r="VT59" s="576"/>
      <c r="VU59" s="576"/>
      <c r="VV59" s="576"/>
      <c r="VW59" s="576"/>
      <c r="VX59" s="576"/>
      <c r="VY59" s="576"/>
      <c r="VZ59" s="576"/>
      <c r="WA59" s="576"/>
      <c r="WB59" s="576"/>
      <c r="WC59" s="576"/>
      <c r="WD59" s="576"/>
      <c r="WE59" s="576"/>
      <c r="WF59" s="576"/>
      <c r="WG59" s="576"/>
      <c r="WH59" s="576"/>
      <c r="WI59" s="576"/>
      <c r="WJ59" s="576"/>
      <c r="WK59" s="576"/>
      <c r="WL59" s="576"/>
      <c r="WM59" s="576"/>
      <c r="WN59" s="576"/>
      <c r="WO59" s="576"/>
      <c r="WP59" s="576"/>
      <c r="WQ59" s="576"/>
      <c r="WR59" s="576"/>
      <c r="WS59" s="576"/>
      <c r="WT59" s="576"/>
      <c r="WU59" s="576"/>
      <c r="WV59" s="576"/>
      <c r="WW59" s="576"/>
      <c r="WX59" s="576"/>
      <c r="WY59" s="576"/>
      <c r="WZ59" s="576"/>
      <c r="XA59" s="576"/>
      <c r="XB59" s="576"/>
      <c r="XC59" s="576"/>
      <c r="XD59" s="576"/>
      <c r="XE59" s="576"/>
      <c r="XF59" s="576"/>
      <c r="XG59" s="576"/>
      <c r="XH59" s="576"/>
      <c r="XI59" s="576"/>
      <c r="XJ59" s="576"/>
      <c r="XK59" s="576"/>
      <c r="XL59" s="576"/>
      <c r="XM59" s="576"/>
      <c r="XN59" s="576"/>
      <c r="XO59" s="576"/>
      <c r="XP59" s="576"/>
      <c r="XQ59" s="576"/>
      <c r="XR59" s="576"/>
      <c r="XS59" s="576"/>
      <c r="XT59" s="576"/>
      <c r="XU59" s="576"/>
      <c r="XV59" s="576"/>
      <c r="XW59" s="576"/>
    </row>
    <row r="60">
      <c r="A60" s="556"/>
      <c r="Q60" s="557"/>
      <c r="R60" s="556"/>
      <c r="AH60" s="557"/>
      <c r="AI60" s="57"/>
      <c r="AJ60" s="556"/>
      <c r="AZ60" s="557"/>
      <c r="BA60" s="556"/>
      <c r="BQ60" s="557"/>
      <c r="BR60" s="57"/>
      <c r="BS60" s="556"/>
      <c r="CI60" s="557"/>
      <c r="CJ60" s="556"/>
      <c r="CZ60" s="557"/>
      <c r="DA60" s="57"/>
      <c r="DB60" s="556"/>
      <c r="DR60" s="557"/>
      <c r="DS60" s="556"/>
      <c r="EI60" s="557"/>
      <c r="EJ60" s="57"/>
      <c r="EK60" s="57"/>
      <c r="EL60" s="57"/>
      <c r="EM60" s="556"/>
      <c r="FC60" s="557"/>
      <c r="FD60" s="556"/>
      <c r="FT60" s="557"/>
      <c r="FU60" s="57"/>
      <c r="FV60" s="57"/>
      <c r="FW60" s="57"/>
      <c r="FX60" s="556"/>
      <c r="GN60" s="557"/>
      <c r="HE60" s="557"/>
      <c r="HF60" s="57"/>
      <c r="HG60" s="57"/>
      <c r="HH60" s="57"/>
      <c r="HI60" s="556"/>
      <c r="HY60" s="557"/>
      <c r="IP60" s="557"/>
      <c r="IQ60" s="57"/>
      <c r="IR60" s="57"/>
      <c r="IS60" s="57"/>
      <c r="IT60" s="556"/>
      <c r="JJ60" s="557"/>
      <c r="KA60" s="557"/>
      <c r="KB60" s="57"/>
      <c r="KC60" s="57"/>
      <c r="KD60" s="57"/>
      <c r="KE60" s="556"/>
      <c r="KU60" s="557"/>
      <c r="LL60" s="557"/>
      <c r="LM60" s="57"/>
      <c r="LN60" s="57"/>
      <c r="LO60" s="57"/>
      <c r="LP60" s="556"/>
      <c r="MF60" s="557"/>
      <c r="MW60" s="557"/>
      <c r="MX60" s="57"/>
      <c r="MY60" s="57"/>
      <c r="MZ60" s="57"/>
      <c r="NA60" s="556"/>
      <c r="NQ60" s="557"/>
      <c r="OH60" s="557"/>
      <c r="OI60" s="57"/>
      <c r="OJ60" s="57"/>
      <c r="OK60" s="57"/>
      <c r="OL60" s="556"/>
      <c r="PB60" s="557"/>
      <c r="PS60" s="557"/>
      <c r="PT60" s="57"/>
      <c r="PU60" s="57"/>
      <c r="PV60" s="57"/>
      <c r="PW60" s="556"/>
      <c r="QM60" s="557"/>
      <c r="RD60" s="557"/>
      <c r="RE60" s="57"/>
      <c r="RF60" s="57"/>
      <c r="RG60" s="57"/>
      <c r="SP60" s="57"/>
      <c r="SQ60" s="57"/>
      <c r="SR60" s="57"/>
      <c r="SS60" s="57"/>
      <c r="ST60" s="57"/>
      <c r="SU60" s="57"/>
      <c r="SV60" s="57"/>
      <c r="SW60" s="57"/>
      <c r="SX60" s="57"/>
      <c r="SY60" s="57"/>
      <c r="SZ60" s="57"/>
      <c r="TA60" s="57"/>
      <c r="TB60" s="57"/>
      <c r="TC60" s="57"/>
      <c r="TD60" s="57"/>
      <c r="TE60" s="57"/>
      <c r="TF60" s="57"/>
      <c r="TG60" s="57"/>
      <c r="TH60" s="57"/>
      <c r="TI60" s="57"/>
      <c r="TJ60" s="57"/>
      <c r="TK60" s="57"/>
      <c r="TL60" s="57"/>
      <c r="TM60" s="57"/>
      <c r="TN60" s="57"/>
      <c r="TO60" s="57"/>
      <c r="TP60" s="57"/>
      <c r="TQ60" s="57"/>
      <c r="TR60" s="57"/>
      <c r="TS60" s="57"/>
      <c r="TT60" s="57"/>
      <c r="TU60" s="57"/>
      <c r="TV60" s="57"/>
      <c r="TW60" s="57"/>
      <c r="TX60" s="57"/>
      <c r="TY60" s="57"/>
      <c r="TZ60" s="57"/>
      <c r="UA60" s="57"/>
      <c r="UB60" s="57"/>
      <c r="UC60" s="57"/>
      <c r="UD60" s="57"/>
      <c r="UE60" s="57"/>
      <c r="UF60" s="57"/>
      <c r="UG60" s="57"/>
      <c r="UH60" s="57"/>
      <c r="UI60" s="57"/>
      <c r="UJ60" s="57"/>
      <c r="UK60" s="57"/>
      <c r="UL60" s="57"/>
      <c r="UM60" s="57"/>
      <c r="UN60" s="57"/>
      <c r="UO60" s="57"/>
      <c r="UP60" s="57"/>
      <c r="UQ60" s="57"/>
      <c r="UR60" s="57"/>
      <c r="US60" s="57"/>
      <c r="UT60" s="57"/>
      <c r="UU60" s="57"/>
      <c r="UV60" s="57"/>
      <c r="UW60" s="57"/>
      <c r="UX60" s="57"/>
      <c r="UY60" s="57"/>
      <c r="UZ60" s="57"/>
      <c r="VA60" s="57"/>
      <c r="VB60" s="57"/>
      <c r="VC60" s="57"/>
      <c r="VD60" s="57"/>
      <c r="VE60" s="57"/>
      <c r="VF60" s="57"/>
      <c r="VG60" s="57"/>
      <c r="VH60" s="57"/>
      <c r="VI60" s="57"/>
      <c r="VJ60" s="57"/>
      <c r="VK60" s="57"/>
      <c r="VL60" s="57"/>
      <c r="VM60" s="57"/>
      <c r="VN60" s="57"/>
      <c r="VO60" s="57"/>
      <c r="VP60" s="57"/>
      <c r="VQ60" s="57"/>
      <c r="VR60" s="57"/>
      <c r="VS60" s="57"/>
      <c r="VT60" s="57"/>
      <c r="VU60" s="57"/>
      <c r="VV60" s="57"/>
      <c r="VW60" s="57"/>
      <c r="VX60" s="57"/>
      <c r="VY60" s="57"/>
      <c r="VZ60" s="57"/>
      <c r="WA60" s="57"/>
      <c r="WB60" s="57"/>
      <c r="WC60" s="57"/>
      <c r="WD60" s="57"/>
      <c r="WE60" s="57"/>
      <c r="WF60" s="57"/>
      <c r="WG60" s="57"/>
      <c r="WH60" s="57"/>
      <c r="WI60" s="57"/>
      <c r="WJ60" s="57"/>
      <c r="WK60" s="57"/>
      <c r="WL60" s="57"/>
      <c r="WM60" s="57"/>
      <c r="WN60" s="57"/>
      <c r="WO60" s="57"/>
      <c r="WP60" s="57"/>
      <c r="WQ60" s="57"/>
      <c r="WR60" s="57"/>
      <c r="WS60" s="57"/>
      <c r="WT60" s="57"/>
      <c r="WU60" s="57"/>
      <c r="WV60" s="57"/>
      <c r="WW60" s="57"/>
      <c r="WX60" s="57"/>
      <c r="WY60" s="57"/>
      <c r="WZ60" s="57"/>
      <c r="XA60" s="57"/>
      <c r="XB60" s="57"/>
      <c r="XC60" s="57"/>
      <c r="XD60" s="57"/>
      <c r="XE60" s="57"/>
      <c r="XF60" s="57"/>
      <c r="XG60" s="57"/>
      <c r="XH60" s="57"/>
      <c r="XI60" s="57"/>
      <c r="XJ60" s="57"/>
      <c r="XK60" s="57"/>
      <c r="XL60" s="57"/>
      <c r="XM60" s="57"/>
      <c r="XN60" s="57"/>
      <c r="XO60" s="57"/>
      <c r="XP60" s="57"/>
      <c r="XQ60" s="57"/>
      <c r="XR60" s="57"/>
      <c r="XS60" s="57"/>
      <c r="XT60" s="57"/>
      <c r="XU60" s="57"/>
      <c r="XV60" s="57"/>
      <c r="XW60" s="57"/>
    </row>
    <row r="61">
      <c r="A61" s="556"/>
      <c r="Q61" s="557"/>
      <c r="R61" s="556"/>
      <c r="AH61" s="557"/>
      <c r="AI61" s="57"/>
      <c r="AJ61" s="556"/>
      <c r="AZ61" s="557"/>
      <c r="BA61" s="556"/>
      <c r="BQ61" s="557"/>
      <c r="BR61" s="57"/>
      <c r="BS61" s="556"/>
      <c r="CI61" s="557"/>
      <c r="CJ61" s="556"/>
      <c r="CZ61" s="557"/>
      <c r="DA61" s="57"/>
      <c r="DB61" s="556"/>
      <c r="DR61" s="557"/>
      <c r="DS61" s="556"/>
      <c r="EI61" s="557"/>
      <c r="EJ61" s="57"/>
      <c r="EK61" s="57"/>
      <c r="EL61" s="57"/>
      <c r="EM61" s="556"/>
      <c r="FC61" s="557"/>
      <c r="FD61" s="556"/>
      <c r="FT61" s="557"/>
      <c r="FU61" s="57"/>
      <c r="FV61" s="57"/>
      <c r="FW61" s="57"/>
      <c r="FX61" s="556"/>
      <c r="GN61" s="557"/>
      <c r="HE61" s="557"/>
      <c r="HF61" s="57"/>
      <c r="HG61" s="57"/>
      <c r="HH61" s="57"/>
      <c r="HI61" s="556"/>
      <c r="HY61" s="557"/>
      <c r="IP61" s="557"/>
      <c r="IQ61" s="57"/>
      <c r="IR61" s="57"/>
      <c r="IS61" s="57"/>
      <c r="IT61" s="556"/>
      <c r="JJ61" s="557"/>
      <c r="KA61" s="557"/>
      <c r="KB61" s="57"/>
      <c r="KC61" s="57"/>
      <c r="KD61" s="57"/>
      <c r="KE61" s="556"/>
      <c r="KU61" s="557"/>
      <c r="LL61" s="557"/>
      <c r="LM61" s="57"/>
      <c r="LN61" s="57"/>
      <c r="LO61" s="57"/>
      <c r="LP61" s="556"/>
      <c r="MF61" s="557"/>
      <c r="MW61" s="557"/>
      <c r="MX61" s="57"/>
      <c r="MY61" s="57"/>
      <c r="MZ61" s="57"/>
      <c r="NA61" s="556"/>
      <c r="NQ61" s="557"/>
      <c r="OH61" s="557"/>
      <c r="OI61" s="57"/>
      <c r="OJ61" s="57"/>
      <c r="OK61" s="57"/>
      <c r="OL61" s="556"/>
      <c r="PB61" s="557"/>
      <c r="PS61" s="557"/>
      <c r="PT61" s="57"/>
      <c r="PU61" s="57"/>
      <c r="PV61" s="57"/>
      <c r="PW61" s="556"/>
      <c r="QM61" s="557"/>
      <c r="RD61" s="557"/>
      <c r="RE61" s="57"/>
      <c r="RF61" s="57"/>
      <c r="RG61" s="57"/>
      <c r="SP61" s="57"/>
      <c r="SQ61" s="57"/>
      <c r="SR61" s="57"/>
      <c r="SS61" s="57"/>
      <c r="ST61" s="57"/>
      <c r="SU61" s="57"/>
      <c r="SV61" s="57"/>
      <c r="SW61" s="57"/>
      <c r="SX61" s="57"/>
      <c r="SY61" s="57"/>
      <c r="SZ61" s="57"/>
      <c r="TA61" s="57"/>
      <c r="TB61" s="57"/>
      <c r="TC61" s="57"/>
      <c r="TD61" s="57"/>
      <c r="TE61" s="57"/>
      <c r="TF61" s="57"/>
      <c r="TG61" s="57"/>
      <c r="TH61" s="57"/>
      <c r="TI61" s="57"/>
      <c r="TJ61" s="57"/>
      <c r="TK61" s="57"/>
      <c r="TL61" s="57"/>
      <c r="TM61" s="57"/>
      <c r="TN61" s="57"/>
      <c r="TO61" s="57"/>
      <c r="TP61" s="57"/>
      <c r="TQ61" s="57"/>
      <c r="TR61" s="57"/>
      <c r="TS61" s="57"/>
      <c r="TT61" s="57"/>
      <c r="TU61" s="57"/>
      <c r="TV61" s="57"/>
      <c r="TW61" s="57"/>
      <c r="TX61" s="57"/>
      <c r="TY61" s="57"/>
      <c r="TZ61" s="57"/>
      <c r="UA61" s="57"/>
      <c r="UB61" s="57"/>
      <c r="UC61" s="57"/>
      <c r="UD61" s="57"/>
      <c r="UE61" s="57"/>
      <c r="UF61" s="57"/>
      <c r="UG61" s="57"/>
      <c r="UH61" s="57"/>
      <c r="UI61" s="57"/>
      <c r="UJ61" s="57"/>
      <c r="UK61" s="57"/>
      <c r="UL61" s="57"/>
      <c r="UM61" s="57"/>
      <c r="UN61" s="57"/>
      <c r="UO61" s="57"/>
      <c r="UP61" s="57"/>
      <c r="UQ61" s="57"/>
      <c r="UR61" s="57"/>
      <c r="US61" s="57"/>
      <c r="UT61" s="57"/>
      <c r="UU61" s="57"/>
      <c r="UV61" s="57"/>
      <c r="UW61" s="57"/>
      <c r="UX61" s="57"/>
      <c r="UY61" s="57"/>
      <c r="UZ61" s="57"/>
      <c r="VA61" s="57"/>
      <c r="VB61" s="57"/>
      <c r="VC61" s="57"/>
      <c r="VD61" s="57"/>
      <c r="VE61" s="57"/>
      <c r="VF61" s="57"/>
      <c r="VG61" s="57"/>
      <c r="VH61" s="57"/>
      <c r="VI61" s="57"/>
      <c r="VJ61" s="57"/>
      <c r="VK61" s="57"/>
      <c r="VL61" s="57"/>
      <c r="VM61" s="57"/>
      <c r="VN61" s="57"/>
      <c r="VO61" s="57"/>
      <c r="VP61" s="57"/>
      <c r="VQ61" s="57"/>
      <c r="VR61" s="57"/>
      <c r="VS61" s="57"/>
      <c r="VT61" s="57"/>
      <c r="VU61" s="57"/>
      <c r="VV61" s="57"/>
      <c r="VW61" s="57"/>
      <c r="VX61" s="57"/>
      <c r="VY61" s="57"/>
      <c r="VZ61" s="57"/>
      <c r="WA61" s="57"/>
      <c r="WB61" s="57"/>
      <c r="WC61" s="57"/>
      <c r="WD61" s="57"/>
      <c r="WE61" s="57"/>
      <c r="WF61" s="57"/>
      <c r="WG61" s="57"/>
      <c r="WH61" s="57"/>
      <c r="WI61" s="57"/>
      <c r="WJ61" s="57"/>
      <c r="WK61" s="57"/>
      <c r="WL61" s="57"/>
      <c r="WM61" s="57"/>
      <c r="WN61" s="57"/>
      <c r="WO61" s="57"/>
      <c r="WP61" s="57"/>
      <c r="WQ61" s="57"/>
      <c r="WR61" s="57"/>
      <c r="WS61" s="57"/>
      <c r="WT61" s="57"/>
      <c r="WU61" s="57"/>
      <c r="WV61" s="57"/>
      <c r="WW61" s="57"/>
      <c r="WX61" s="57"/>
      <c r="WY61" s="57"/>
      <c r="WZ61" s="57"/>
      <c r="XA61" s="57"/>
      <c r="XB61" s="57"/>
      <c r="XC61" s="57"/>
      <c r="XD61" s="57"/>
      <c r="XE61" s="57"/>
      <c r="XF61" s="57"/>
      <c r="XG61" s="57"/>
      <c r="XH61" s="57"/>
      <c r="XI61" s="57"/>
      <c r="XJ61" s="57"/>
      <c r="XK61" s="57"/>
      <c r="XL61" s="57"/>
      <c r="XM61" s="57"/>
      <c r="XN61" s="57"/>
      <c r="XO61" s="57"/>
      <c r="XP61" s="57"/>
      <c r="XQ61" s="57"/>
      <c r="XR61" s="57"/>
      <c r="XS61" s="57"/>
      <c r="XT61" s="57"/>
      <c r="XU61" s="57"/>
      <c r="XV61" s="57"/>
      <c r="XW61" s="57"/>
    </row>
    <row r="62">
      <c r="A62" s="556"/>
      <c r="Q62" s="557"/>
      <c r="R62" s="556"/>
      <c r="AH62" s="557"/>
      <c r="AI62" s="57"/>
      <c r="AJ62" s="556"/>
      <c r="AZ62" s="557"/>
      <c r="BA62" s="556"/>
      <c r="BQ62" s="557"/>
      <c r="BR62" s="57"/>
      <c r="BS62" s="556"/>
      <c r="CI62" s="557"/>
      <c r="CJ62" s="556"/>
      <c r="CZ62" s="557"/>
      <c r="DA62" s="57"/>
      <c r="DB62" s="556"/>
      <c r="DR62" s="557"/>
      <c r="DS62" s="556"/>
      <c r="EI62" s="557"/>
      <c r="EJ62" s="57"/>
      <c r="EK62" s="57"/>
      <c r="EL62" s="57"/>
      <c r="EM62" s="556"/>
      <c r="FC62" s="557"/>
      <c r="FD62" s="556"/>
      <c r="FT62" s="557"/>
      <c r="FU62" s="57"/>
      <c r="FV62" s="57"/>
      <c r="FW62" s="57"/>
      <c r="FX62" s="556"/>
      <c r="GN62" s="557"/>
      <c r="HE62" s="557"/>
      <c r="HF62" s="57"/>
      <c r="HG62" s="57"/>
      <c r="HH62" s="57"/>
      <c r="HI62" s="556"/>
      <c r="HY62" s="557"/>
      <c r="IP62" s="557"/>
      <c r="IQ62" s="57"/>
      <c r="IR62" s="57"/>
      <c r="IS62" s="57"/>
      <c r="IT62" s="556"/>
      <c r="JJ62" s="557"/>
      <c r="KA62" s="557"/>
      <c r="KB62" s="57"/>
      <c r="KC62" s="57"/>
      <c r="KD62" s="57"/>
      <c r="KE62" s="556"/>
      <c r="KU62" s="557"/>
      <c r="LL62" s="557"/>
      <c r="LM62" s="57"/>
      <c r="LN62" s="57"/>
      <c r="LO62" s="57"/>
      <c r="LP62" s="556"/>
      <c r="MF62" s="557"/>
      <c r="MW62" s="557"/>
      <c r="MX62" s="57"/>
      <c r="MY62" s="57"/>
      <c r="MZ62" s="57"/>
      <c r="NA62" s="556"/>
      <c r="NQ62" s="557"/>
      <c r="OH62" s="557"/>
      <c r="OI62" s="57"/>
      <c r="OJ62" s="57"/>
      <c r="OK62" s="57"/>
      <c r="OL62" s="556"/>
      <c r="PB62" s="557"/>
      <c r="PS62" s="557"/>
      <c r="PT62" s="57"/>
      <c r="PU62" s="57"/>
      <c r="PV62" s="57"/>
      <c r="PW62" s="556"/>
      <c r="QM62" s="557"/>
      <c r="RD62" s="557"/>
      <c r="RE62" s="57"/>
      <c r="RF62" s="57"/>
      <c r="RG62" s="57"/>
      <c r="SP62" s="57"/>
      <c r="SQ62" s="57"/>
      <c r="SR62" s="57"/>
      <c r="SS62" s="57"/>
      <c r="ST62" s="57"/>
      <c r="SU62" s="57"/>
      <c r="SV62" s="57"/>
      <c r="SW62" s="57"/>
      <c r="SX62" s="57"/>
      <c r="SY62" s="57"/>
      <c r="SZ62" s="57"/>
      <c r="TA62" s="57"/>
      <c r="TB62" s="57"/>
      <c r="TC62" s="57"/>
      <c r="TD62" s="57"/>
      <c r="TE62" s="57"/>
      <c r="TF62" s="57"/>
      <c r="TG62" s="57"/>
      <c r="TH62" s="57"/>
      <c r="TI62" s="57"/>
      <c r="TJ62" s="57"/>
      <c r="TK62" s="57"/>
      <c r="TL62" s="57"/>
      <c r="TM62" s="57"/>
      <c r="TN62" s="57"/>
      <c r="TO62" s="57"/>
      <c r="TP62" s="57"/>
      <c r="TQ62" s="57"/>
      <c r="TR62" s="57"/>
      <c r="TS62" s="57"/>
      <c r="TT62" s="57"/>
      <c r="TU62" s="57"/>
      <c r="TV62" s="57"/>
      <c r="TW62" s="57"/>
      <c r="TX62" s="57"/>
      <c r="TY62" s="57"/>
      <c r="TZ62" s="57"/>
      <c r="UA62" s="57"/>
      <c r="UB62" s="57"/>
      <c r="UC62" s="57"/>
      <c r="UD62" s="57"/>
      <c r="UE62" s="57"/>
      <c r="UF62" s="57"/>
      <c r="UG62" s="57"/>
      <c r="UH62" s="57"/>
      <c r="UI62" s="57"/>
      <c r="UJ62" s="57"/>
      <c r="UK62" s="57"/>
      <c r="UL62" s="57"/>
      <c r="UM62" s="57"/>
      <c r="UN62" s="57"/>
      <c r="UO62" s="57"/>
      <c r="UP62" s="57"/>
      <c r="UQ62" s="57"/>
      <c r="UR62" s="57"/>
      <c r="US62" s="57"/>
      <c r="UT62" s="57"/>
      <c r="UU62" s="57"/>
      <c r="UV62" s="57"/>
      <c r="UW62" s="57"/>
      <c r="UX62" s="57"/>
      <c r="UY62" s="57"/>
      <c r="UZ62" s="57"/>
      <c r="VA62" s="57"/>
      <c r="VB62" s="57"/>
      <c r="VC62" s="57"/>
      <c r="VD62" s="57"/>
      <c r="VE62" s="57"/>
      <c r="VF62" s="57"/>
      <c r="VG62" s="57"/>
      <c r="VH62" s="57"/>
      <c r="VI62" s="57"/>
      <c r="VJ62" s="57"/>
      <c r="VK62" s="57"/>
      <c r="VL62" s="57"/>
      <c r="VM62" s="57"/>
      <c r="VN62" s="57"/>
      <c r="VO62" s="57"/>
      <c r="VP62" s="57"/>
      <c r="VQ62" s="57"/>
      <c r="VR62" s="57"/>
      <c r="VS62" s="57"/>
      <c r="VT62" s="57"/>
      <c r="VU62" s="57"/>
      <c r="VV62" s="57"/>
      <c r="VW62" s="57"/>
      <c r="VX62" s="57"/>
      <c r="VY62" s="57"/>
      <c r="VZ62" s="57"/>
      <c r="WA62" s="57"/>
      <c r="WB62" s="57"/>
      <c r="WC62" s="57"/>
      <c r="WD62" s="57"/>
      <c r="WE62" s="57"/>
      <c r="WF62" s="57"/>
      <c r="WG62" s="57"/>
      <c r="WH62" s="57"/>
      <c r="WI62" s="57"/>
      <c r="WJ62" s="57"/>
      <c r="WK62" s="57"/>
      <c r="WL62" s="57"/>
      <c r="WM62" s="57"/>
      <c r="WN62" s="57"/>
      <c r="WO62" s="57"/>
      <c r="WP62" s="57"/>
      <c r="WQ62" s="57"/>
      <c r="WR62" s="57"/>
      <c r="WS62" s="57"/>
      <c r="WT62" s="57"/>
      <c r="WU62" s="57"/>
      <c r="WV62" s="57"/>
      <c r="WW62" s="57"/>
      <c r="WX62" s="57"/>
      <c r="WY62" s="57"/>
      <c r="WZ62" s="57"/>
      <c r="XA62" s="57"/>
      <c r="XB62" s="57"/>
      <c r="XC62" s="57"/>
      <c r="XD62" s="57"/>
      <c r="XE62" s="57"/>
      <c r="XF62" s="57"/>
      <c r="XG62" s="57"/>
      <c r="XH62" s="57"/>
      <c r="XI62" s="57"/>
      <c r="XJ62" s="57"/>
      <c r="XK62" s="57"/>
      <c r="XL62" s="57"/>
      <c r="XM62" s="57"/>
      <c r="XN62" s="57"/>
      <c r="XO62" s="57"/>
      <c r="XP62" s="57"/>
      <c r="XQ62" s="57"/>
      <c r="XR62" s="57"/>
      <c r="XS62" s="57"/>
      <c r="XT62" s="57"/>
      <c r="XU62" s="57"/>
      <c r="XV62" s="57"/>
      <c r="XW62" s="57"/>
    </row>
    <row r="63">
      <c r="A63" s="556"/>
      <c r="Q63" s="557"/>
      <c r="R63" s="556"/>
      <c r="AH63" s="557"/>
      <c r="AI63" s="57"/>
      <c r="AJ63" s="556"/>
      <c r="AZ63" s="557"/>
      <c r="BA63" s="556"/>
      <c r="BQ63" s="557"/>
      <c r="BR63" s="57"/>
      <c r="BS63" s="556"/>
      <c r="CI63" s="557"/>
      <c r="CJ63" s="556"/>
      <c r="CZ63" s="557"/>
      <c r="DA63" s="57"/>
      <c r="DB63" s="556"/>
      <c r="DR63" s="557"/>
      <c r="DS63" s="556"/>
      <c r="EI63" s="557"/>
      <c r="EJ63" s="57"/>
      <c r="EK63" s="57"/>
      <c r="EL63" s="57"/>
      <c r="EM63" s="556"/>
      <c r="FC63" s="557"/>
      <c r="FD63" s="556"/>
      <c r="FT63" s="557"/>
      <c r="FU63" s="57"/>
      <c r="FV63" s="57"/>
      <c r="FW63" s="57"/>
      <c r="FX63" s="556"/>
      <c r="GN63" s="557"/>
      <c r="HE63" s="557"/>
      <c r="HF63" s="57"/>
      <c r="HG63" s="57"/>
      <c r="HH63" s="57"/>
      <c r="HI63" s="556"/>
      <c r="HY63" s="557"/>
      <c r="IP63" s="557"/>
      <c r="IQ63" s="57"/>
      <c r="IR63" s="57"/>
      <c r="IS63" s="57"/>
      <c r="IT63" s="556"/>
      <c r="JJ63" s="557"/>
      <c r="KA63" s="557"/>
      <c r="KB63" s="57"/>
      <c r="KC63" s="57"/>
      <c r="KD63" s="57"/>
      <c r="KE63" s="556"/>
      <c r="KU63" s="557"/>
      <c r="LL63" s="557"/>
      <c r="LM63" s="57"/>
      <c r="LN63" s="57"/>
      <c r="LO63" s="57"/>
      <c r="LP63" s="556"/>
      <c r="MF63" s="557"/>
      <c r="MW63" s="557"/>
      <c r="MX63" s="57"/>
      <c r="MY63" s="57"/>
      <c r="MZ63" s="57"/>
      <c r="NA63" s="556"/>
      <c r="NQ63" s="557"/>
      <c r="OH63" s="557"/>
      <c r="OI63" s="57"/>
      <c r="OJ63" s="57"/>
      <c r="OK63" s="57"/>
      <c r="OL63" s="556"/>
      <c r="PB63" s="557"/>
      <c r="PS63" s="557"/>
      <c r="PT63" s="57"/>
      <c r="PU63" s="57"/>
      <c r="PV63" s="57"/>
      <c r="PW63" s="556"/>
      <c r="QM63" s="557"/>
      <c r="RD63" s="557"/>
      <c r="RE63" s="57"/>
      <c r="RF63" s="57"/>
      <c r="RG63" s="57"/>
      <c r="SP63" s="57"/>
      <c r="SQ63" s="57"/>
      <c r="SR63" s="57"/>
      <c r="SS63" s="57"/>
      <c r="ST63" s="57"/>
      <c r="SU63" s="57"/>
      <c r="SV63" s="57"/>
      <c r="SW63" s="57"/>
      <c r="SX63" s="57"/>
      <c r="SY63" s="57"/>
      <c r="SZ63" s="57"/>
      <c r="TA63" s="57"/>
      <c r="TB63" s="57"/>
      <c r="TC63" s="57"/>
      <c r="TD63" s="57"/>
      <c r="TE63" s="57"/>
      <c r="TF63" s="57"/>
      <c r="TG63" s="57"/>
      <c r="TH63" s="57"/>
      <c r="TI63" s="57"/>
      <c r="TJ63" s="57"/>
      <c r="TK63" s="57"/>
      <c r="TL63" s="57"/>
      <c r="TM63" s="57"/>
      <c r="TN63" s="57"/>
      <c r="TO63" s="57"/>
      <c r="TP63" s="57"/>
      <c r="TQ63" s="57"/>
      <c r="TR63" s="57"/>
      <c r="TS63" s="57"/>
      <c r="TT63" s="57"/>
      <c r="TU63" s="57"/>
      <c r="TV63" s="57"/>
      <c r="TW63" s="57"/>
      <c r="TX63" s="57"/>
      <c r="TY63" s="57"/>
      <c r="TZ63" s="57"/>
      <c r="UA63" s="57"/>
      <c r="UB63" s="57"/>
      <c r="UC63" s="57"/>
      <c r="UD63" s="57"/>
      <c r="UE63" s="57"/>
      <c r="UF63" s="57"/>
      <c r="UG63" s="57"/>
      <c r="UH63" s="57"/>
      <c r="UI63" s="57"/>
      <c r="UJ63" s="57"/>
      <c r="UK63" s="57"/>
      <c r="UL63" s="57"/>
      <c r="UM63" s="57"/>
      <c r="UN63" s="57"/>
      <c r="UO63" s="57"/>
      <c r="UP63" s="57"/>
      <c r="UQ63" s="57"/>
      <c r="UR63" s="57"/>
      <c r="US63" s="57"/>
      <c r="UT63" s="57"/>
      <c r="UU63" s="57"/>
      <c r="UV63" s="57"/>
      <c r="UW63" s="57"/>
      <c r="UX63" s="57"/>
      <c r="UY63" s="57"/>
      <c r="UZ63" s="57"/>
      <c r="VA63" s="57"/>
      <c r="VB63" s="57"/>
      <c r="VC63" s="57"/>
      <c r="VD63" s="57"/>
      <c r="VE63" s="57"/>
      <c r="VF63" s="57"/>
      <c r="VG63" s="57"/>
      <c r="VH63" s="57"/>
      <c r="VI63" s="57"/>
      <c r="VJ63" s="57"/>
      <c r="VK63" s="57"/>
      <c r="VL63" s="57"/>
      <c r="VM63" s="57"/>
      <c r="VN63" s="57"/>
      <c r="VO63" s="57"/>
      <c r="VP63" s="57"/>
      <c r="VQ63" s="57"/>
      <c r="VR63" s="57"/>
      <c r="VS63" s="57"/>
      <c r="VT63" s="57"/>
      <c r="VU63" s="57"/>
      <c r="VV63" s="57"/>
      <c r="VW63" s="57"/>
      <c r="VX63" s="57"/>
      <c r="VY63" s="57"/>
      <c r="VZ63" s="57"/>
      <c r="WA63" s="57"/>
      <c r="WB63" s="57"/>
      <c r="WC63" s="57"/>
      <c r="WD63" s="57"/>
      <c r="WE63" s="57"/>
      <c r="WF63" s="57"/>
      <c r="WG63" s="57"/>
      <c r="WH63" s="57"/>
      <c r="WI63" s="57"/>
      <c r="WJ63" s="57"/>
      <c r="WK63" s="57"/>
      <c r="WL63" s="57"/>
      <c r="WM63" s="57"/>
      <c r="WN63" s="57"/>
      <c r="WO63" s="57"/>
      <c r="WP63" s="57"/>
      <c r="WQ63" s="57"/>
      <c r="WR63" s="57"/>
      <c r="WS63" s="57"/>
      <c r="WT63" s="57"/>
      <c r="WU63" s="57"/>
      <c r="WV63" s="57"/>
      <c r="WW63" s="57"/>
      <c r="WX63" s="57"/>
      <c r="WY63" s="57"/>
      <c r="WZ63" s="57"/>
      <c r="XA63" s="57"/>
      <c r="XB63" s="57"/>
      <c r="XC63" s="57"/>
      <c r="XD63" s="57"/>
      <c r="XE63" s="57"/>
      <c r="XF63" s="57"/>
      <c r="XG63" s="57"/>
      <c r="XH63" s="57"/>
      <c r="XI63" s="57"/>
      <c r="XJ63" s="57"/>
      <c r="XK63" s="57"/>
      <c r="XL63" s="57"/>
      <c r="XM63" s="57"/>
      <c r="XN63" s="57"/>
      <c r="XO63" s="57"/>
      <c r="XP63" s="57"/>
      <c r="XQ63" s="57"/>
      <c r="XR63" s="57"/>
      <c r="XS63" s="57"/>
      <c r="XT63" s="57"/>
      <c r="XU63" s="57"/>
      <c r="XV63" s="57"/>
      <c r="XW63" s="57"/>
    </row>
    <row r="64">
      <c r="A64" s="556"/>
      <c r="Q64" s="557"/>
      <c r="R64" s="556"/>
      <c r="AH64" s="557"/>
      <c r="AI64" s="57"/>
      <c r="AJ64" s="556"/>
      <c r="AZ64" s="557"/>
      <c r="BA64" s="556"/>
      <c r="BQ64" s="557"/>
      <c r="BR64" s="57"/>
      <c r="BS64" s="556"/>
      <c r="CI64" s="557"/>
      <c r="CJ64" s="556"/>
      <c r="CZ64" s="557"/>
      <c r="DA64" s="57"/>
      <c r="DB64" s="556"/>
      <c r="DR64" s="557"/>
      <c r="DS64" s="556"/>
      <c r="EI64" s="557"/>
      <c r="EJ64" s="57"/>
      <c r="EK64" s="57"/>
      <c r="EL64" s="57"/>
      <c r="EM64" s="556"/>
      <c r="FC64" s="557"/>
      <c r="FD64" s="556"/>
      <c r="FT64" s="557"/>
      <c r="FU64" s="57"/>
      <c r="FV64" s="57"/>
      <c r="FW64" s="57"/>
      <c r="FX64" s="556"/>
      <c r="GN64" s="557"/>
      <c r="HE64" s="557"/>
      <c r="HF64" s="57"/>
      <c r="HG64" s="57"/>
      <c r="HH64" s="57"/>
      <c r="HI64" s="556"/>
      <c r="HY64" s="557"/>
      <c r="IP64" s="557"/>
      <c r="IQ64" s="57"/>
      <c r="IR64" s="57"/>
      <c r="IS64" s="57"/>
      <c r="IT64" s="556"/>
      <c r="JJ64" s="557"/>
      <c r="KA64" s="557"/>
      <c r="KB64" s="57"/>
      <c r="KC64" s="57"/>
      <c r="KD64" s="57"/>
      <c r="KE64" s="556"/>
      <c r="KU64" s="557"/>
      <c r="LL64" s="557"/>
      <c r="LM64" s="57"/>
      <c r="LN64" s="57"/>
      <c r="LO64" s="57"/>
      <c r="LP64" s="556"/>
      <c r="MF64" s="557"/>
      <c r="MW64" s="557"/>
      <c r="MX64" s="57"/>
      <c r="MY64" s="57"/>
      <c r="MZ64" s="57"/>
      <c r="NA64" s="556"/>
      <c r="NQ64" s="557"/>
      <c r="OH64" s="557"/>
      <c r="OI64" s="57"/>
      <c r="OJ64" s="57"/>
      <c r="OK64" s="57"/>
      <c r="OL64" s="556"/>
      <c r="PB64" s="557"/>
      <c r="PS64" s="557"/>
      <c r="PT64" s="57"/>
      <c r="PU64" s="57"/>
      <c r="PV64" s="57"/>
      <c r="PW64" s="556"/>
      <c r="QM64" s="557"/>
      <c r="RD64" s="557"/>
      <c r="RE64" s="57"/>
      <c r="RF64" s="57"/>
      <c r="RG64" s="57"/>
      <c r="SP64" s="57"/>
      <c r="SQ64" s="57"/>
      <c r="SR64" s="57"/>
      <c r="SS64" s="57"/>
      <c r="ST64" s="57"/>
      <c r="SU64" s="57"/>
      <c r="SV64" s="57"/>
      <c r="SW64" s="57"/>
      <c r="SX64" s="57"/>
      <c r="SY64" s="57"/>
      <c r="SZ64" s="57"/>
      <c r="TA64" s="57"/>
      <c r="TB64" s="57"/>
      <c r="TC64" s="57"/>
      <c r="TD64" s="57"/>
      <c r="TE64" s="57"/>
      <c r="TF64" s="57"/>
      <c r="TG64" s="57"/>
      <c r="TH64" s="57"/>
      <c r="TI64" s="57"/>
      <c r="TJ64" s="57"/>
      <c r="TK64" s="57"/>
      <c r="TL64" s="57"/>
      <c r="TM64" s="57"/>
      <c r="TN64" s="57"/>
      <c r="TO64" s="57"/>
      <c r="TP64" s="57"/>
      <c r="TQ64" s="57"/>
      <c r="TR64" s="57"/>
      <c r="TS64" s="57"/>
      <c r="TT64" s="57"/>
      <c r="TU64" s="57"/>
      <c r="TV64" s="57"/>
      <c r="TW64" s="57"/>
      <c r="TX64" s="57"/>
      <c r="TY64" s="57"/>
      <c r="TZ64" s="57"/>
      <c r="UA64" s="57"/>
      <c r="UB64" s="57"/>
      <c r="UC64" s="57"/>
      <c r="UD64" s="57"/>
      <c r="UE64" s="57"/>
      <c r="UF64" s="57"/>
      <c r="UG64" s="57"/>
      <c r="UH64" s="57"/>
      <c r="UI64" s="57"/>
      <c r="UJ64" s="57"/>
      <c r="UK64" s="57"/>
      <c r="UL64" s="57"/>
      <c r="UM64" s="57"/>
      <c r="UN64" s="57"/>
      <c r="UO64" s="57"/>
      <c r="UP64" s="57"/>
      <c r="UQ64" s="57"/>
      <c r="UR64" s="57"/>
      <c r="US64" s="57"/>
      <c r="UT64" s="57"/>
      <c r="UU64" s="57"/>
      <c r="UV64" s="57"/>
      <c r="UW64" s="57"/>
      <c r="UX64" s="57"/>
      <c r="UY64" s="57"/>
      <c r="UZ64" s="57"/>
      <c r="VA64" s="57"/>
      <c r="VB64" s="57"/>
      <c r="VC64" s="57"/>
      <c r="VD64" s="57"/>
      <c r="VE64" s="57"/>
      <c r="VF64" s="57"/>
      <c r="VG64" s="57"/>
      <c r="VH64" s="57"/>
      <c r="VI64" s="57"/>
      <c r="VJ64" s="57"/>
      <c r="VK64" s="57"/>
      <c r="VL64" s="57"/>
      <c r="VM64" s="57"/>
      <c r="VN64" s="57"/>
      <c r="VO64" s="57"/>
      <c r="VP64" s="57"/>
      <c r="VQ64" s="57"/>
      <c r="VR64" s="57"/>
      <c r="VS64" s="57"/>
      <c r="VT64" s="57"/>
      <c r="VU64" s="57"/>
      <c r="VV64" s="57"/>
      <c r="VW64" s="57"/>
      <c r="VX64" s="57"/>
      <c r="VY64" s="57"/>
      <c r="VZ64" s="57"/>
      <c r="WA64" s="57"/>
      <c r="WB64" s="57"/>
      <c r="WC64" s="57"/>
      <c r="WD64" s="57"/>
      <c r="WE64" s="57"/>
      <c r="WF64" s="57"/>
      <c r="WG64" s="57"/>
      <c r="WH64" s="57"/>
      <c r="WI64" s="57"/>
      <c r="WJ64" s="57"/>
      <c r="WK64" s="57"/>
      <c r="WL64" s="57"/>
      <c r="WM64" s="57"/>
      <c r="WN64" s="57"/>
      <c r="WO64" s="57"/>
      <c r="WP64" s="57"/>
      <c r="WQ64" s="57"/>
      <c r="WR64" s="57"/>
      <c r="WS64" s="57"/>
      <c r="WT64" s="57"/>
      <c r="WU64" s="57"/>
      <c r="WV64" s="57"/>
      <c r="WW64" s="57"/>
      <c r="WX64" s="57"/>
      <c r="WY64" s="57"/>
      <c r="WZ64" s="57"/>
      <c r="XA64" s="57"/>
      <c r="XB64" s="57"/>
      <c r="XC64" s="57"/>
      <c r="XD64" s="57"/>
      <c r="XE64" s="57"/>
      <c r="XF64" s="57"/>
      <c r="XG64" s="57"/>
      <c r="XH64" s="57"/>
      <c r="XI64" s="57"/>
      <c r="XJ64" s="57"/>
      <c r="XK64" s="57"/>
      <c r="XL64" s="57"/>
      <c r="XM64" s="57"/>
      <c r="XN64" s="57"/>
      <c r="XO64" s="57"/>
      <c r="XP64" s="57"/>
      <c r="XQ64" s="57"/>
      <c r="XR64" s="57"/>
      <c r="XS64" s="57"/>
      <c r="XT64" s="57"/>
      <c r="XU64" s="57"/>
      <c r="XV64" s="57"/>
      <c r="XW64" s="57"/>
    </row>
    <row r="65">
      <c r="A65" s="559"/>
      <c r="B65" s="104"/>
      <c r="C65" s="104"/>
      <c r="D65" s="104"/>
      <c r="E65" s="104"/>
      <c r="F65" s="104"/>
      <c r="G65" s="104"/>
      <c r="H65" s="104"/>
      <c r="I65" s="104"/>
      <c r="J65" s="104"/>
      <c r="K65" s="104"/>
      <c r="L65" s="104"/>
      <c r="M65" s="104"/>
      <c r="N65" s="104"/>
      <c r="O65" s="104"/>
      <c r="P65" s="104"/>
      <c r="Q65" s="100"/>
      <c r="R65" s="559"/>
      <c r="S65" s="104"/>
      <c r="T65" s="104"/>
      <c r="U65" s="104"/>
      <c r="V65" s="104"/>
      <c r="W65" s="104"/>
      <c r="X65" s="104"/>
      <c r="Y65" s="104"/>
      <c r="Z65" s="104"/>
      <c r="AA65" s="104"/>
      <c r="AB65" s="104"/>
      <c r="AC65" s="104"/>
      <c r="AD65" s="104"/>
      <c r="AE65" s="104"/>
      <c r="AF65" s="104"/>
      <c r="AG65" s="104"/>
      <c r="AH65" s="100"/>
      <c r="AI65" s="57"/>
      <c r="AJ65" s="559"/>
      <c r="AK65" s="104"/>
      <c r="AL65" s="104"/>
      <c r="AM65" s="104"/>
      <c r="AN65" s="104"/>
      <c r="AO65" s="104"/>
      <c r="AP65" s="104"/>
      <c r="AQ65" s="104"/>
      <c r="AR65" s="104"/>
      <c r="AS65" s="104"/>
      <c r="AT65" s="104"/>
      <c r="AU65" s="104"/>
      <c r="AV65" s="104"/>
      <c r="AW65" s="104"/>
      <c r="AX65" s="104"/>
      <c r="AY65" s="104"/>
      <c r="AZ65" s="100"/>
      <c r="BA65" s="559"/>
      <c r="BB65" s="104"/>
      <c r="BC65" s="104"/>
      <c r="BD65" s="104"/>
      <c r="BE65" s="104"/>
      <c r="BF65" s="104"/>
      <c r="BG65" s="104"/>
      <c r="BH65" s="104"/>
      <c r="BI65" s="104"/>
      <c r="BJ65" s="104"/>
      <c r="BK65" s="104"/>
      <c r="BL65" s="104"/>
      <c r="BM65" s="104"/>
      <c r="BN65" s="104"/>
      <c r="BO65" s="104"/>
      <c r="BP65" s="104"/>
      <c r="BQ65" s="100"/>
      <c r="BR65" s="57"/>
      <c r="BS65" s="559"/>
      <c r="BT65" s="104"/>
      <c r="BU65" s="104"/>
      <c r="BV65" s="104"/>
      <c r="BW65" s="104"/>
      <c r="BX65" s="104"/>
      <c r="BY65" s="104"/>
      <c r="BZ65" s="104"/>
      <c r="CA65" s="104"/>
      <c r="CB65" s="104"/>
      <c r="CC65" s="104"/>
      <c r="CD65" s="104"/>
      <c r="CE65" s="104"/>
      <c r="CF65" s="104"/>
      <c r="CG65" s="104"/>
      <c r="CH65" s="104"/>
      <c r="CI65" s="100"/>
      <c r="CJ65" s="559"/>
      <c r="CK65" s="104"/>
      <c r="CL65" s="104"/>
      <c r="CM65" s="104"/>
      <c r="CN65" s="104"/>
      <c r="CO65" s="104"/>
      <c r="CP65" s="104"/>
      <c r="CQ65" s="104"/>
      <c r="CR65" s="104"/>
      <c r="CS65" s="104"/>
      <c r="CT65" s="104"/>
      <c r="CU65" s="104"/>
      <c r="CV65" s="104"/>
      <c r="CW65" s="104"/>
      <c r="CX65" s="104"/>
      <c r="CY65" s="104"/>
      <c r="CZ65" s="100"/>
      <c r="DA65" s="57"/>
      <c r="DB65" s="559"/>
      <c r="DC65" s="104"/>
      <c r="DD65" s="104"/>
      <c r="DE65" s="104"/>
      <c r="DF65" s="104"/>
      <c r="DG65" s="104"/>
      <c r="DH65" s="104"/>
      <c r="DI65" s="104"/>
      <c r="DJ65" s="104"/>
      <c r="DK65" s="104"/>
      <c r="DL65" s="104"/>
      <c r="DM65" s="104"/>
      <c r="DN65" s="104"/>
      <c r="DO65" s="104"/>
      <c r="DP65" s="104"/>
      <c r="DQ65" s="104"/>
      <c r="DR65" s="100"/>
      <c r="DS65" s="559"/>
      <c r="DT65" s="104"/>
      <c r="DU65" s="104"/>
      <c r="DV65" s="104"/>
      <c r="DW65" s="104"/>
      <c r="DX65" s="104"/>
      <c r="DY65" s="104"/>
      <c r="DZ65" s="104"/>
      <c r="EA65" s="104"/>
      <c r="EB65" s="104"/>
      <c r="EC65" s="104"/>
      <c r="ED65" s="104"/>
      <c r="EE65" s="104"/>
      <c r="EF65" s="104"/>
      <c r="EG65" s="104"/>
      <c r="EH65" s="104"/>
      <c r="EI65" s="100"/>
      <c r="EJ65" s="57"/>
      <c r="EK65" s="57"/>
      <c r="EL65" s="57"/>
      <c r="EM65" s="559"/>
      <c r="EN65" s="104"/>
      <c r="EO65" s="104"/>
      <c r="EP65" s="104"/>
      <c r="EQ65" s="104"/>
      <c r="ER65" s="104"/>
      <c r="ES65" s="104"/>
      <c r="ET65" s="104"/>
      <c r="EU65" s="104"/>
      <c r="EV65" s="104"/>
      <c r="EW65" s="104"/>
      <c r="EX65" s="104"/>
      <c r="EY65" s="104"/>
      <c r="EZ65" s="104"/>
      <c r="FA65" s="104"/>
      <c r="FB65" s="104"/>
      <c r="FC65" s="100"/>
      <c r="FD65" s="559"/>
      <c r="FE65" s="104"/>
      <c r="FF65" s="104"/>
      <c r="FG65" s="104"/>
      <c r="FH65" s="104"/>
      <c r="FI65" s="104"/>
      <c r="FJ65" s="104"/>
      <c r="FK65" s="104"/>
      <c r="FL65" s="104"/>
      <c r="FM65" s="104"/>
      <c r="FN65" s="104"/>
      <c r="FO65" s="104"/>
      <c r="FP65" s="104"/>
      <c r="FQ65" s="104"/>
      <c r="FR65" s="104"/>
      <c r="FS65" s="104"/>
      <c r="FT65" s="100"/>
      <c r="FU65" s="57"/>
      <c r="FV65" s="57"/>
      <c r="FW65" s="57"/>
      <c r="FX65" s="559"/>
      <c r="FY65" s="104"/>
      <c r="FZ65" s="104"/>
      <c r="GA65" s="104"/>
      <c r="GB65" s="104"/>
      <c r="GC65" s="104"/>
      <c r="GD65" s="104"/>
      <c r="GE65" s="104"/>
      <c r="GF65" s="104"/>
      <c r="GG65" s="104"/>
      <c r="GH65" s="104"/>
      <c r="GI65" s="104"/>
      <c r="GJ65" s="104"/>
      <c r="GK65" s="104"/>
      <c r="GL65" s="104"/>
      <c r="GM65" s="104"/>
      <c r="GN65" s="100"/>
      <c r="GO65" s="104"/>
      <c r="GP65" s="104"/>
      <c r="GQ65" s="104"/>
      <c r="GR65" s="104"/>
      <c r="GS65" s="104"/>
      <c r="GT65" s="104"/>
      <c r="GU65" s="104"/>
      <c r="GV65" s="104"/>
      <c r="GW65" s="104"/>
      <c r="GX65" s="104"/>
      <c r="GY65" s="104"/>
      <c r="GZ65" s="104"/>
      <c r="HA65" s="104"/>
      <c r="HB65" s="104"/>
      <c r="HC65" s="104"/>
      <c r="HD65" s="104"/>
      <c r="HE65" s="100"/>
      <c r="HF65" s="57"/>
      <c r="HG65" s="57"/>
      <c r="HH65" s="57"/>
      <c r="HI65" s="559"/>
      <c r="HJ65" s="104"/>
      <c r="HK65" s="104"/>
      <c r="HL65" s="104"/>
      <c r="HM65" s="104"/>
      <c r="HN65" s="104"/>
      <c r="HO65" s="104"/>
      <c r="HP65" s="104"/>
      <c r="HQ65" s="104"/>
      <c r="HR65" s="104"/>
      <c r="HS65" s="104"/>
      <c r="HT65" s="104"/>
      <c r="HU65" s="104"/>
      <c r="HV65" s="104"/>
      <c r="HW65" s="104"/>
      <c r="HX65" s="104"/>
      <c r="HY65" s="100"/>
      <c r="HZ65" s="104"/>
      <c r="IA65" s="104"/>
      <c r="IB65" s="104"/>
      <c r="IC65" s="104"/>
      <c r="ID65" s="104"/>
      <c r="IE65" s="104"/>
      <c r="IF65" s="104"/>
      <c r="IG65" s="104"/>
      <c r="IH65" s="104"/>
      <c r="II65" s="104"/>
      <c r="IJ65" s="104"/>
      <c r="IK65" s="104"/>
      <c r="IL65" s="104"/>
      <c r="IM65" s="104"/>
      <c r="IN65" s="104"/>
      <c r="IO65" s="104"/>
      <c r="IP65" s="100"/>
      <c r="IQ65" s="57"/>
      <c r="IR65" s="57"/>
      <c r="IS65" s="57"/>
      <c r="IT65" s="559"/>
      <c r="IU65" s="104"/>
      <c r="IV65" s="104"/>
      <c r="IW65" s="104"/>
      <c r="IX65" s="104"/>
      <c r="IY65" s="104"/>
      <c r="IZ65" s="104"/>
      <c r="JA65" s="104"/>
      <c r="JB65" s="104"/>
      <c r="JC65" s="104"/>
      <c r="JD65" s="104"/>
      <c r="JE65" s="104"/>
      <c r="JF65" s="104"/>
      <c r="JG65" s="104"/>
      <c r="JH65" s="104"/>
      <c r="JI65" s="104"/>
      <c r="JJ65" s="100"/>
      <c r="JK65" s="104"/>
      <c r="JL65" s="104"/>
      <c r="JM65" s="104"/>
      <c r="JN65" s="104"/>
      <c r="JO65" s="104"/>
      <c r="JP65" s="104"/>
      <c r="JQ65" s="104"/>
      <c r="JR65" s="104"/>
      <c r="JS65" s="104"/>
      <c r="JT65" s="104"/>
      <c r="JU65" s="104"/>
      <c r="JV65" s="104"/>
      <c r="JW65" s="104"/>
      <c r="JX65" s="104"/>
      <c r="JY65" s="104"/>
      <c r="JZ65" s="104"/>
      <c r="KA65" s="100"/>
      <c r="KB65" s="57"/>
      <c r="KC65" s="57"/>
      <c r="KD65" s="57"/>
      <c r="KE65" s="559"/>
      <c r="KF65" s="104"/>
      <c r="KG65" s="104"/>
      <c r="KH65" s="104"/>
      <c r="KI65" s="104"/>
      <c r="KJ65" s="104"/>
      <c r="KK65" s="104"/>
      <c r="KL65" s="104"/>
      <c r="KM65" s="104"/>
      <c r="KN65" s="104"/>
      <c r="KO65" s="104"/>
      <c r="KP65" s="104"/>
      <c r="KQ65" s="104"/>
      <c r="KR65" s="104"/>
      <c r="KS65" s="104"/>
      <c r="KT65" s="104"/>
      <c r="KU65" s="100"/>
      <c r="KV65" s="104"/>
      <c r="KW65" s="104"/>
      <c r="KX65" s="104"/>
      <c r="KY65" s="104"/>
      <c r="KZ65" s="104"/>
      <c r="LA65" s="104"/>
      <c r="LB65" s="104"/>
      <c r="LC65" s="104"/>
      <c r="LD65" s="104"/>
      <c r="LE65" s="104"/>
      <c r="LF65" s="104"/>
      <c r="LG65" s="104"/>
      <c r="LH65" s="104"/>
      <c r="LI65" s="104"/>
      <c r="LJ65" s="104"/>
      <c r="LK65" s="104"/>
      <c r="LL65" s="100"/>
      <c r="LM65" s="57"/>
      <c r="LN65" s="57"/>
      <c r="LO65" s="57"/>
      <c r="LP65" s="559"/>
      <c r="LQ65" s="104"/>
      <c r="LR65" s="104"/>
      <c r="LS65" s="104"/>
      <c r="LT65" s="104"/>
      <c r="LU65" s="104"/>
      <c r="LV65" s="104"/>
      <c r="LW65" s="104"/>
      <c r="LX65" s="104"/>
      <c r="LY65" s="104"/>
      <c r="LZ65" s="104"/>
      <c r="MA65" s="104"/>
      <c r="MB65" s="104"/>
      <c r="MC65" s="104"/>
      <c r="MD65" s="104"/>
      <c r="ME65" s="104"/>
      <c r="MF65" s="100"/>
      <c r="MG65" s="104"/>
      <c r="MH65" s="104"/>
      <c r="MI65" s="104"/>
      <c r="MJ65" s="104"/>
      <c r="MK65" s="104"/>
      <c r="ML65" s="104"/>
      <c r="MM65" s="104"/>
      <c r="MN65" s="104"/>
      <c r="MO65" s="104"/>
      <c r="MP65" s="104"/>
      <c r="MQ65" s="104"/>
      <c r="MR65" s="104"/>
      <c r="MS65" s="104"/>
      <c r="MT65" s="104"/>
      <c r="MU65" s="104"/>
      <c r="MV65" s="104"/>
      <c r="MW65" s="100"/>
      <c r="MX65" s="57"/>
      <c r="MY65" s="57"/>
      <c r="MZ65" s="57"/>
      <c r="NA65" s="559"/>
      <c r="NB65" s="104"/>
      <c r="NC65" s="104"/>
      <c r="ND65" s="104"/>
      <c r="NE65" s="104"/>
      <c r="NF65" s="104"/>
      <c r="NG65" s="104"/>
      <c r="NH65" s="104"/>
      <c r="NI65" s="104"/>
      <c r="NJ65" s="104"/>
      <c r="NK65" s="104"/>
      <c r="NL65" s="104"/>
      <c r="NM65" s="104"/>
      <c r="NN65" s="104"/>
      <c r="NO65" s="104"/>
      <c r="NP65" s="104"/>
      <c r="NQ65" s="100"/>
      <c r="NR65" s="104"/>
      <c r="NS65" s="104"/>
      <c r="NT65" s="104"/>
      <c r="NU65" s="104"/>
      <c r="NV65" s="104"/>
      <c r="NW65" s="104"/>
      <c r="NX65" s="104"/>
      <c r="NY65" s="104"/>
      <c r="NZ65" s="104"/>
      <c r="OA65" s="104"/>
      <c r="OB65" s="104"/>
      <c r="OC65" s="104"/>
      <c r="OD65" s="104"/>
      <c r="OE65" s="104"/>
      <c r="OF65" s="104"/>
      <c r="OG65" s="104"/>
      <c r="OH65" s="100"/>
      <c r="OI65" s="57"/>
      <c r="OJ65" s="57"/>
      <c r="OK65" s="57"/>
      <c r="OL65" s="559"/>
      <c r="OM65" s="104"/>
      <c r="ON65" s="104"/>
      <c r="OO65" s="104"/>
      <c r="OP65" s="104"/>
      <c r="OQ65" s="104"/>
      <c r="OR65" s="104"/>
      <c r="OS65" s="104"/>
      <c r="OT65" s="104"/>
      <c r="OU65" s="104"/>
      <c r="OV65" s="104"/>
      <c r="OW65" s="104"/>
      <c r="OX65" s="104"/>
      <c r="OY65" s="104"/>
      <c r="OZ65" s="104"/>
      <c r="PA65" s="104"/>
      <c r="PB65" s="100"/>
      <c r="PC65" s="104"/>
      <c r="PD65" s="104"/>
      <c r="PE65" s="104"/>
      <c r="PF65" s="104"/>
      <c r="PG65" s="104"/>
      <c r="PH65" s="104"/>
      <c r="PI65" s="104"/>
      <c r="PJ65" s="104"/>
      <c r="PK65" s="104"/>
      <c r="PL65" s="104"/>
      <c r="PM65" s="104"/>
      <c r="PN65" s="104"/>
      <c r="PO65" s="104"/>
      <c r="PP65" s="104"/>
      <c r="PQ65" s="104"/>
      <c r="PR65" s="104"/>
      <c r="PS65" s="100"/>
      <c r="PT65" s="57"/>
      <c r="PU65" s="57"/>
      <c r="PV65" s="57"/>
      <c r="PW65" s="559"/>
      <c r="PX65" s="104"/>
      <c r="PY65" s="104"/>
      <c r="PZ65" s="104"/>
      <c r="QA65" s="104"/>
      <c r="QB65" s="104"/>
      <c r="QC65" s="104"/>
      <c r="QD65" s="104"/>
      <c r="QE65" s="104"/>
      <c r="QF65" s="104"/>
      <c r="QG65" s="104"/>
      <c r="QH65" s="104"/>
      <c r="QI65" s="104"/>
      <c r="QJ65" s="104"/>
      <c r="QK65" s="104"/>
      <c r="QL65" s="104"/>
      <c r="QM65" s="100"/>
      <c r="QN65" s="104"/>
      <c r="QO65" s="104"/>
      <c r="QP65" s="104"/>
      <c r="QQ65" s="104"/>
      <c r="QR65" s="104"/>
      <c r="QS65" s="104"/>
      <c r="QT65" s="104"/>
      <c r="QU65" s="104"/>
      <c r="QV65" s="104"/>
      <c r="QW65" s="104"/>
      <c r="QX65" s="104"/>
      <c r="QY65" s="104"/>
      <c r="QZ65" s="104"/>
      <c r="RA65" s="104"/>
      <c r="RB65" s="104"/>
      <c r="RC65" s="104"/>
      <c r="RD65" s="100"/>
      <c r="RE65" s="57"/>
      <c r="RF65" s="57"/>
      <c r="RG65" s="57"/>
      <c r="SP65" s="57"/>
      <c r="SQ65" s="57"/>
      <c r="SR65" s="57"/>
      <c r="SS65" s="57"/>
      <c r="ST65" s="57"/>
      <c r="SU65" s="57"/>
      <c r="SV65" s="57"/>
      <c r="SW65" s="57"/>
      <c r="SX65" s="57"/>
      <c r="SY65" s="57"/>
      <c r="SZ65" s="57"/>
      <c r="TA65" s="57"/>
      <c r="TB65" s="57"/>
      <c r="TC65" s="57"/>
      <c r="TD65" s="57"/>
      <c r="TE65" s="57"/>
      <c r="TF65" s="57"/>
      <c r="TG65" s="57"/>
      <c r="TH65" s="57"/>
      <c r="TI65" s="57"/>
      <c r="TJ65" s="57"/>
      <c r="TK65" s="57"/>
      <c r="TL65" s="57"/>
      <c r="TM65" s="57"/>
      <c r="TN65" s="57"/>
      <c r="TO65" s="57"/>
      <c r="TP65" s="57"/>
      <c r="TQ65" s="57"/>
      <c r="TR65" s="57"/>
      <c r="TS65" s="57"/>
      <c r="TT65" s="57"/>
      <c r="TU65" s="57"/>
      <c r="TV65" s="57"/>
      <c r="TW65" s="57"/>
      <c r="TX65" s="57"/>
      <c r="TY65" s="57"/>
      <c r="TZ65" s="57"/>
      <c r="UA65" s="57"/>
      <c r="UB65" s="57"/>
      <c r="UC65" s="57"/>
      <c r="UD65" s="57"/>
      <c r="UE65" s="57"/>
      <c r="UF65" s="57"/>
      <c r="UG65" s="57"/>
      <c r="UH65" s="57"/>
      <c r="UI65" s="57"/>
      <c r="UJ65" s="57"/>
      <c r="UK65" s="57"/>
      <c r="UL65" s="57"/>
      <c r="UM65" s="57"/>
      <c r="UN65" s="57"/>
      <c r="UO65" s="57"/>
      <c r="UP65" s="57"/>
      <c r="UQ65" s="57"/>
      <c r="UR65" s="57"/>
      <c r="US65" s="57"/>
      <c r="UT65" s="57"/>
      <c r="UU65" s="57"/>
      <c r="UV65" s="57"/>
      <c r="UW65" s="57"/>
      <c r="UX65" s="57"/>
      <c r="UY65" s="57"/>
      <c r="UZ65" s="57"/>
      <c r="VA65" s="57"/>
      <c r="VB65" s="57"/>
      <c r="VC65" s="57"/>
      <c r="VD65" s="57"/>
      <c r="VE65" s="57"/>
      <c r="VF65" s="57"/>
      <c r="VG65" s="57"/>
      <c r="VH65" s="57"/>
      <c r="VI65" s="57"/>
      <c r="VJ65" s="57"/>
      <c r="VK65" s="57"/>
      <c r="VL65" s="57"/>
      <c r="VM65" s="57"/>
      <c r="VN65" s="57"/>
      <c r="VO65" s="57"/>
      <c r="VP65" s="57"/>
      <c r="VQ65" s="57"/>
      <c r="VR65" s="57"/>
      <c r="VS65" s="57"/>
      <c r="VT65" s="57"/>
      <c r="VU65" s="57"/>
      <c r="VV65" s="57"/>
      <c r="VW65" s="57"/>
      <c r="VX65" s="57"/>
      <c r="VY65" s="57"/>
      <c r="VZ65" s="57"/>
      <c r="WA65" s="57"/>
      <c r="WB65" s="57"/>
      <c r="WC65" s="57"/>
      <c r="WD65" s="57"/>
      <c r="WE65" s="57"/>
      <c r="WF65" s="57"/>
      <c r="WG65" s="57"/>
      <c r="WH65" s="57"/>
      <c r="WI65" s="57"/>
      <c r="WJ65" s="57"/>
      <c r="WK65" s="57"/>
      <c r="WL65" s="57"/>
      <c r="WM65" s="57"/>
      <c r="WN65" s="57"/>
      <c r="WO65" s="57"/>
      <c r="WP65" s="57"/>
      <c r="WQ65" s="57"/>
      <c r="WR65" s="57"/>
      <c r="WS65" s="57"/>
      <c r="WT65" s="57"/>
      <c r="WU65" s="57"/>
      <c r="WV65" s="57"/>
      <c r="WW65" s="57"/>
      <c r="WX65" s="57"/>
      <c r="WY65" s="57"/>
      <c r="WZ65" s="57"/>
      <c r="XA65" s="57"/>
      <c r="XB65" s="57"/>
      <c r="XC65" s="57"/>
      <c r="XD65" s="57"/>
      <c r="XE65" s="57"/>
      <c r="XF65" s="57"/>
      <c r="XG65" s="57"/>
      <c r="XH65" s="57"/>
      <c r="XI65" s="57"/>
      <c r="XJ65" s="57"/>
      <c r="XK65" s="57"/>
      <c r="XL65" s="57"/>
      <c r="XM65" s="57"/>
      <c r="XN65" s="57"/>
      <c r="XO65" s="57"/>
      <c r="XP65" s="57"/>
      <c r="XQ65" s="57"/>
      <c r="XR65" s="57"/>
      <c r="XS65" s="57"/>
      <c r="XT65" s="57"/>
      <c r="XU65" s="57"/>
      <c r="XV65" s="57"/>
      <c r="XW65" s="57"/>
    </row>
    <row r="66">
      <c r="A66" s="635" t="s">
        <v>1204</v>
      </c>
      <c r="B66" s="2"/>
      <c r="C66" s="3"/>
      <c r="D66" s="612" t="s">
        <v>1205</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3"/>
      <c r="AI66" s="593"/>
      <c r="AJ66" s="635" t="s">
        <v>1204</v>
      </c>
      <c r="AK66" s="2"/>
      <c r="AL66" s="3"/>
      <c r="AM66" s="612" t="s">
        <v>1205</v>
      </c>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3"/>
      <c r="BR66" s="593"/>
      <c r="BS66" s="635" t="s">
        <v>1204</v>
      </c>
      <c r="BT66" s="2"/>
      <c r="BU66" s="3"/>
      <c r="BV66" s="612" t="s">
        <v>1205</v>
      </c>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3"/>
      <c r="DA66" s="593"/>
      <c r="DB66" s="635" t="s">
        <v>1204</v>
      </c>
      <c r="DC66" s="2"/>
      <c r="DD66" s="3"/>
      <c r="DE66" s="612" t="s">
        <v>1205</v>
      </c>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3"/>
      <c r="EJ66" s="593"/>
      <c r="EK66" s="593"/>
      <c r="EL66" s="593"/>
      <c r="EM66" s="635" t="s">
        <v>1204</v>
      </c>
      <c r="EN66" s="2"/>
      <c r="EO66" s="3"/>
      <c r="EP66" s="612" t="s">
        <v>1205</v>
      </c>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3"/>
      <c r="FU66" s="593"/>
      <c r="FV66" s="593"/>
      <c r="FW66" s="593"/>
      <c r="FX66" s="636" t="s">
        <v>1204</v>
      </c>
      <c r="FY66" s="104"/>
      <c r="FZ66" s="100"/>
      <c r="GA66" s="598" t="s">
        <v>1205</v>
      </c>
      <c r="GB66" s="104"/>
      <c r="GC66" s="104"/>
      <c r="GD66" s="104"/>
      <c r="GE66" s="104"/>
      <c r="GF66" s="104"/>
      <c r="GG66" s="104"/>
      <c r="GH66" s="104"/>
      <c r="GI66" s="104"/>
      <c r="GJ66" s="104"/>
      <c r="GK66" s="104"/>
      <c r="GL66" s="104"/>
      <c r="GM66" s="104"/>
      <c r="GN66" s="104"/>
      <c r="GO66" s="104"/>
      <c r="GP66" s="104"/>
      <c r="GQ66" s="104"/>
      <c r="GR66" s="104"/>
      <c r="GS66" s="104"/>
      <c r="GT66" s="104"/>
      <c r="GU66" s="104"/>
      <c r="GV66" s="104"/>
      <c r="GW66" s="104"/>
      <c r="GX66" s="104"/>
      <c r="GY66" s="104"/>
      <c r="GZ66" s="104"/>
      <c r="HA66" s="104"/>
      <c r="HB66" s="104"/>
      <c r="HC66" s="104"/>
      <c r="HD66" s="104"/>
      <c r="HE66" s="100"/>
      <c r="HF66" s="593"/>
      <c r="HG66" s="593"/>
      <c r="HH66" s="593"/>
      <c r="HI66" s="636" t="s">
        <v>1204</v>
      </c>
      <c r="HJ66" s="104"/>
      <c r="HK66" s="100"/>
      <c r="HL66" s="598" t="s">
        <v>1205</v>
      </c>
      <c r="HM66" s="104"/>
      <c r="HN66" s="104"/>
      <c r="HO66" s="104"/>
      <c r="HP66" s="104"/>
      <c r="HQ66" s="104"/>
      <c r="HR66" s="104"/>
      <c r="HS66" s="104"/>
      <c r="HT66" s="104"/>
      <c r="HU66" s="104"/>
      <c r="HV66" s="104"/>
      <c r="HW66" s="104"/>
      <c r="HX66" s="104"/>
      <c r="HY66" s="104"/>
      <c r="HZ66" s="104"/>
      <c r="IA66" s="104"/>
      <c r="IB66" s="104"/>
      <c r="IC66" s="104"/>
      <c r="ID66" s="104"/>
      <c r="IE66" s="104"/>
      <c r="IF66" s="104"/>
      <c r="IG66" s="104"/>
      <c r="IH66" s="104"/>
      <c r="II66" s="104"/>
      <c r="IJ66" s="104"/>
      <c r="IK66" s="104"/>
      <c r="IL66" s="104"/>
      <c r="IM66" s="104"/>
      <c r="IN66" s="104"/>
      <c r="IO66" s="104"/>
      <c r="IP66" s="100"/>
      <c r="IQ66" s="593"/>
      <c r="IR66" s="593"/>
      <c r="IS66" s="593"/>
      <c r="IT66" s="636" t="s">
        <v>1204</v>
      </c>
      <c r="IU66" s="104"/>
      <c r="IV66" s="100"/>
      <c r="IW66" s="598" t="s">
        <v>1205</v>
      </c>
      <c r="IX66" s="104"/>
      <c r="IY66" s="104"/>
      <c r="IZ66" s="104"/>
      <c r="JA66" s="104"/>
      <c r="JB66" s="104"/>
      <c r="JC66" s="104"/>
      <c r="JD66" s="104"/>
      <c r="JE66" s="104"/>
      <c r="JF66" s="104"/>
      <c r="JG66" s="104"/>
      <c r="JH66" s="104"/>
      <c r="JI66" s="104"/>
      <c r="JJ66" s="104"/>
      <c r="JK66" s="104"/>
      <c r="JL66" s="104"/>
      <c r="JM66" s="104"/>
      <c r="JN66" s="104"/>
      <c r="JO66" s="104"/>
      <c r="JP66" s="104"/>
      <c r="JQ66" s="104"/>
      <c r="JR66" s="104"/>
      <c r="JS66" s="104"/>
      <c r="JT66" s="104"/>
      <c r="JU66" s="104"/>
      <c r="JV66" s="104"/>
      <c r="JW66" s="104"/>
      <c r="JX66" s="104"/>
      <c r="JY66" s="104"/>
      <c r="JZ66" s="104"/>
      <c r="KA66" s="100"/>
      <c r="KB66" s="593"/>
      <c r="KC66" s="593"/>
      <c r="KD66" s="593"/>
      <c r="KE66" s="636" t="s">
        <v>1204</v>
      </c>
      <c r="KF66" s="104"/>
      <c r="KG66" s="100"/>
      <c r="KH66" s="598" t="s">
        <v>1205</v>
      </c>
      <c r="KI66" s="104"/>
      <c r="KJ66" s="104"/>
      <c r="KK66" s="104"/>
      <c r="KL66" s="104"/>
      <c r="KM66" s="104"/>
      <c r="KN66" s="104"/>
      <c r="KO66" s="104"/>
      <c r="KP66" s="104"/>
      <c r="KQ66" s="104"/>
      <c r="KR66" s="104"/>
      <c r="KS66" s="104"/>
      <c r="KT66" s="104"/>
      <c r="KU66" s="104"/>
      <c r="KV66" s="104"/>
      <c r="KW66" s="104"/>
      <c r="KX66" s="104"/>
      <c r="KY66" s="104"/>
      <c r="KZ66" s="104"/>
      <c r="LA66" s="104"/>
      <c r="LB66" s="104"/>
      <c r="LC66" s="104"/>
      <c r="LD66" s="104"/>
      <c r="LE66" s="104"/>
      <c r="LF66" s="104"/>
      <c r="LG66" s="104"/>
      <c r="LH66" s="104"/>
      <c r="LI66" s="104"/>
      <c r="LJ66" s="104"/>
      <c r="LK66" s="104"/>
      <c r="LL66" s="100"/>
      <c r="LM66" s="593"/>
      <c r="LN66" s="593"/>
      <c r="LO66" s="593"/>
      <c r="LP66" s="636" t="s">
        <v>1204</v>
      </c>
      <c r="LQ66" s="104"/>
      <c r="LR66" s="100"/>
      <c r="LS66" s="598" t="s">
        <v>1205</v>
      </c>
      <c r="LT66" s="104"/>
      <c r="LU66" s="104"/>
      <c r="LV66" s="104"/>
      <c r="LW66" s="104"/>
      <c r="LX66" s="104"/>
      <c r="LY66" s="104"/>
      <c r="LZ66" s="104"/>
      <c r="MA66" s="104"/>
      <c r="MB66" s="104"/>
      <c r="MC66" s="104"/>
      <c r="MD66" s="104"/>
      <c r="ME66" s="104"/>
      <c r="MF66" s="104"/>
      <c r="MG66" s="104"/>
      <c r="MH66" s="104"/>
      <c r="MI66" s="104"/>
      <c r="MJ66" s="104"/>
      <c r="MK66" s="104"/>
      <c r="ML66" s="104"/>
      <c r="MM66" s="104"/>
      <c r="MN66" s="104"/>
      <c r="MO66" s="104"/>
      <c r="MP66" s="104"/>
      <c r="MQ66" s="104"/>
      <c r="MR66" s="104"/>
      <c r="MS66" s="104"/>
      <c r="MT66" s="104"/>
      <c r="MU66" s="104"/>
      <c r="MV66" s="104"/>
      <c r="MW66" s="100"/>
      <c r="MX66" s="593"/>
      <c r="MY66" s="593"/>
      <c r="MZ66" s="593"/>
      <c r="NA66" s="636" t="s">
        <v>1204</v>
      </c>
      <c r="NB66" s="104"/>
      <c r="NC66" s="100"/>
      <c r="ND66" s="598" t="s">
        <v>1205</v>
      </c>
      <c r="NE66" s="104"/>
      <c r="NF66" s="104"/>
      <c r="NG66" s="104"/>
      <c r="NH66" s="104"/>
      <c r="NI66" s="104"/>
      <c r="NJ66" s="104"/>
      <c r="NK66" s="104"/>
      <c r="NL66" s="104"/>
      <c r="NM66" s="104"/>
      <c r="NN66" s="104"/>
      <c r="NO66" s="104"/>
      <c r="NP66" s="104"/>
      <c r="NQ66" s="104"/>
      <c r="NR66" s="104"/>
      <c r="NS66" s="104"/>
      <c r="NT66" s="104"/>
      <c r="NU66" s="104"/>
      <c r="NV66" s="104"/>
      <c r="NW66" s="104"/>
      <c r="NX66" s="104"/>
      <c r="NY66" s="104"/>
      <c r="NZ66" s="104"/>
      <c r="OA66" s="104"/>
      <c r="OB66" s="104"/>
      <c r="OC66" s="104"/>
      <c r="OD66" s="104"/>
      <c r="OE66" s="104"/>
      <c r="OF66" s="104"/>
      <c r="OG66" s="104"/>
      <c r="OH66" s="100"/>
      <c r="OI66" s="593"/>
      <c r="OJ66" s="593"/>
      <c r="OK66" s="593"/>
      <c r="OL66" s="636" t="s">
        <v>1204</v>
      </c>
      <c r="OM66" s="104"/>
      <c r="ON66" s="100"/>
      <c r="OO66" s="598" t="s">
        <v>1205</v>
      </c>
      <c r="OP66" s="104"/>
      <c r="OQ66" s="104"/>
      <c r="OR66" s="104"/>
      <c r="OS66" s="104"/>
      <c r="OT66" s="104"/>
      <c r="OU66" s="104"/>
      <c r="OV66" s="104"/>
      <c r="OW66" s="104"/>
      <c r="OX66" s="104"/>
      <c r="OY66" s="104"/>
      <c r="OZ66" s="104"/>
      <c r="PA66" s="104"/>
      <c r="PB66" s="104"/>
      <c r="PC66" s="104"/>
      <c r="PD66" s="104"/>
      <c r="PE66" s="104"/>
      <c r="PF66" s="104"/>
      <c r="PG66" s="104"/>
      <c r="PH66" s="104"/>
      <c r="PI66" s="104"/>
      <c r="PJ66" s="104"/>
      <c r="PK66" s="104"/>
      <c r="PL66" s="104"/>
      <c r="PM66" s="104"/>
      <c r="PN66" s="104"/>
      <c r="PO66" s="104"/>
      <c r="PP66" s="104"/>
      <c r="PQ66" s="104"/>
      <c r="PR66" s="104"/>
      <c r="PS66" s="100"/>
      <c r="PT66" s="593"/>
      <c r="PU66" s="593"/>
      <c r="PV66" s="593"/>
      <c r="PW66" s="636" t="s">
        <v>1204</v>
      </c>
      <c r="PX66" s="104"/>
      <c r="PY66" s="100"/>
      <c r="PZ66" s="598" t="s">
        <v>1205</v>
      </c>
      <c r="QA66" s="104"/>
      <c r="QB66" s="104"/>
      <c r="QC66" s="104"/>
      <c r="QD66" s="104"/>
      <c r="QE66" s="104"/>
      <c r="QF66" s="104"/>
      <c r="QG66" s="104"/>
      <c r="QH66" s="104"/>
      <c r="QI66" s="104"/>
      <c r="QJ66" s="104"/>
      <c r="QK66" s="104"/>
      <c r="QL66" s="104"/>
      <c r="QM66" s="104"/>
      <c r="QN66" s="104"/>
      <c r="QO66" s="104"/>
      <c r="QP66" s="104"/>
      <c r="QQ66" s="104"/>
      <c r="QR66" s="104"/>
      <c r="QS66" s="104"/>
      <c r="QT66" s="104"/>
      <c r="QU66" s="104"/>
      <c r="QV66" s="104"/>
      <c r="QW66" s="104"/>
      <c r="QX66" s="104"/>
      <c r="QY66" s="104"/>
      <c r="QZ66" s="104"/>
      <c r="RA66" s="104"/>
      <c r="RB66" s="104"/>
      <c r="RC66" s="104"/>
      <c r="RD66" s="100"/>
      <c r="RE66" s="593"/>
      <c r="RF66" s="593"/>
      <c r="RG66" s="593"/>
      <c r="SP66" s="593"/>
      <c r="SQ66" s="593"/>
      <c r="SR66" s="593"/>
      <c r="SS66" s="593"/>
      <c r="ST66" s="593"/>
      <c r="SU66" s="593"/>
      <c r="SV66" s="593"/>
      <c r="SW66" s="593"/>
      <c r="SX66" s="593"/>
      <c r="SY66" s="593"/>
      <c r="SZ66" s="593"/>
      <c r="TA66" s="593"/>
      <c r="TB66" s="593"/>
      <c r="TC66" s="593"/>
      <c r="TD66" s="593"/>
      <c r="TE66" s="593"/>
      <c r="TF66" s="593"/>
      <c r="TG66" s="593"/>
      <c r="TH66" s="593"/>
      <c r="TI66" s="593"/>
      <c r="TJ66" s="593"/>
      <c r="TK66" s="593"/>
      <c r="TL66" s="593"/>
      <c r="TM66" s="593"/>
      <c r="TN66" s="593"/>
      <c r="TO66" s="593"/>
      <c r="TP66" s="593"/>
      <c r="TQ66" s="593"/>
      <c r="TR66" s="593"/>
      <c r="TS66" s="593"/>
      <c r="TT66" s="593"/>
      <c r="TU66" s="593"/>
      <c r="TV66" s="593"/>
      <c r="TW66" s="593"/>
      <c r="TX66" s="593"/>
      <c r="TY66" s="593"/>
      <c r="TZ66" s="593"/>
      <c r="UA66" s="593"/>
      <c r="UB66" s="593"/>
      <c r="UC66" s="593"/>
      <c r="UD66" s="593"/>
      <c r="UE66" s="593"/>
      <c r="UF66" s="593"/>
      <c r="UG66" s="593"/>
      <c r="UH66" s="593"/>
      <c r="UI66" s="593"/>
      <c r="UJ66" s="593"/>
      <c r="UK66" s="593"/>
      <c r="UL66" s="593"/>
      <c r="UM66" s="593"/>
      <c r="UN66" s="593"/>
      <c r="UO66" s="593"/>
      <c r="UP66" s="593"/>
      <c r="UQ66" s="593"/>
      <c r="UR66" s="593"/>
      <c r="US66" s="593"/>
      <c r="UT66" s="593"/>
      <c r="UU66" s="593"/>
      <c r="UV66" s="593"/>
      <c r="UW66" s="593"/>
      <c r="UX66" s="593"/>
      <c r="UY66" s="593"/>
      <c r="UZ66" s="593"/>
      <c r="VA66" s="593"/>
      <c r="VB66" s="593"/>
      <c r="VC66" s="593"/>
      <c r="VD66" s="593"/>
      <c r="VE66" s="593"/>
      <c r="VF66" s="593"/>
      <c r="VG66" s="593"/>
      <c r="VH66" s="593"/>
      <c r="VI66" s="593"/>
      <c r="VJ66" s="593"/>
      <c r="VK66" s="593"/>
      <c r="VL66" s="593"/>
      <c r="VM66" s="593"/>
      <c r="VN66" s="593"/>
      <c r="VO66" s="593"/>
      <c r="VP66" s="593"/>
      <c r="VQ66" s="593"/>
      <c r="VR66" s="593"/>
      <c r="VS66" s="593"/>
      <c r="VT66" s="593"/>
      <c r="VU66" s="593"/>
      <c r="VV66" s="593"/>
      <c r="VW66" s="593"/>
      <c r="VX66" s="593"/>
      <c r="VY66" s="593"/>
      <c r="VZ66" s="593"/>
      <c r="WA66" s="593"/>
      <c r="WB66" s="593"/>
      <c r="WC66" s="593"/>
      <c r="WD66" s="593"/>
      <c r="WE66" s="593"/>
      <c r="WF66" s="593"/>
      <c r="WG66" s="593"/>
      <c r="WH66" s="593"/>
      <c r="WI66" s="593"/>
      <c r="WJ66" s="593"/>
      <c r="WK66" s="593"/>
      <c r="WL66" s="593"/>
      <c r="WM66" s="593"/>
      <c r="WN66" s="593"/>
      <c r="WO66" s="593"/>
      <c r="WP66" s="593"/>
      <c r="WQ66" s="593"/>
      <c r="WR66" s="593"/>
      <c r="WS66" s="593"/>
      <c r="WT66" s="593"/>
      <c r="WU66" s="593"/>
      <c r="WV66" s="593"/>
      <c r="WW66" s="593"/>
      <c r="WX66" s="593"/>
      <c r="WY66" s="593"/>
      <c r="WZ66" s="593"/>
      <c r="XA66" s="593"/>
      <c r="XB66" s="593"/>
      <c r="XC66" s="593"/>
      <c r="XD66" s="593"/>
      <c r="XE66" s="593"/>
      <c r="XF66" s="593"/>
      <c r="XG66" s="593"/>
      <c r="XH66" s="593"/>
      <c r="XI66" s="593"/>
      <c r="XJ66" s="593"/>
      <c r="XK66" s="593"/>
      <c r="XL66" s="593"/>
      <c r="XM66" s="593"/>
      <c r="XN66" s="593"/>
      <c r="XO66" s="593"/>
      <c r="XP66" s="593"/>
      <c r="XQ66" s="593"/>
      <c r="XR66" s="593"/>
      <c r="XS66" s="593"/>
      <c r="XT66" s="593"/>
      <c r="XU66" s="593"/>
      <c r="XV66" s="593"/>
      <c r="XW66" s="593"/>
    </row>
    <row r="67" ht="20.25" customHeight="1">
      <c r="A67" s="681" t="s">
        <v>1206</v>
      </c>
      <c r="B67" s="553"/>
      <c r="C67" s="553"/>
      <c r="D67" s="553"/>
      <c r="E67" s="553"/>
      <c r="F67" s="553"/>
      <c r="G67" s="553"/>
      <c r="H67" s="553"/>
      <c r="I67" s="553"/>
      <c r="J67" s="553"/>
      <c r="K67" s="553"/>
      <c r="L67" s="553"/>
      <c r="M67" s="553"/>
      <c r="N67" s="553"/>
      <c r="O67" s="553"/>
      <c r="P67" s="553"/>
      <c r="Q67" s="553"/>
      <c r="R67" s="553"/>
      <c r="S67" s="553"/>
      <c r="T67" s="553"/>
      <c r="U67" s="553"/>
      <c r="V67" s="553"/>
      <c r="W67" s="553"/>
      <c r="X67" s="553"/>
      <c r="Y67" s="553"/>
      <c r="Z67" s="553"/>
      <c r="AA67" s="553"/>
      <c r="AB67" s="553"/>
      <c r="AC67" s="553"/>
      <c r="AD67" s="553"/>
      <c r="AE67" s="553"/>
      <c r="AF67" s="553"/>
      <c r="AG67" s="553"/>
      <c r="AH67" s="554"/>
      <c r="AI67" s="576"/>
      <c r="AJ67" s="681" t="s">
        <v>1206</v>
      </c>
      <c r="AK67" s="553"/>
      <c r="AL67" s="553"/>
      <c r="AM67" s="553"/>
      <c r="AN67" s="553"/>
      <c r="AO67" s="553"/>
      <c r="AP67" s="553"/>
      <c r="AQ67" s="553"/>
      <c r="AR67" s="553"/>
      <c r="AS67" s="553"/>
      <c r="AT67" s="553"/>
      <c r="AU67" s="553"/>
      <c r="AV67" s="553"/>
      <c r="AW67" s="553"/>
      <c r="AX67" s="553"/>
      <c r="AY67" s="553"/>
      <c r="AZ67" s="553"/>
      <c r="BA67" s="553"/>
      <c r="BB67" s="553"/>
      <c r="BC67" s="553"/>
      <c r="BD67" s="553"/>
      <c r="BE67" s="553"/>
      <c r="BF67" s="553"/>
      <c r="BG67" s="553"/>
      <c r="BH67" s="553"/>
      <c r="BI67" s="553"/>
      <c r="BJ67" s="553"/>
      <c r="BK67" s="553"/>
      <c r="BL67" s="553"/>
      <c r="BM67" s="553"/>
      <c r="BN67" s="553"/>
      <c r="BO67" s="553"/>
      <c r="BP67" s="553"/>
      <c r="BQ67" s="554"/>
      <c r="BR67" s="576"/>
      <c r="BS67" s="681" t="s">
        <v>1206</v>
      </c>
      <c r="BT67" s="553"/>
      <c r="BU67" s="553"/>
      <c r="BV67" s="553"/>
      <c r="BW67" s="553"/>
      <c r="BX67" s="553"/>
      <c r="BY67" s="553"/>
      <c r="BZ67" s="553"/>
      <c r="CA67" s="553"/>
      <c r="CB67" s="553"/>
      <c r="CC67" s="553"/>
      <c r="CD67" s="553"/>
      <c r="CE67" s="553"/>
      <c r="CF67" s="553"/>
      <c r="CG67" s="553"/>
      <c r="CH67" s="553"/>
      <c r="CI67" s="553"/>
      <c r="CJ67" s="553"/>
      <c r="CK67" s="553"/>
      <c r="CL67" s="553"/>
      <c r="CM67" s="553"/>
      <c r="CN67" s="553"/>
      <c r="CO67" s="553"/>
      <c r="CP67" s="553"/>
      <c r="CQ67" s="553"/>
      <c r="CR67" s="553"/>
      <c r="CS67" s="553"/>
      <c r="CT67" s="553"/>
      <c r="CU67" s="553"/>
      <c r="CV67" s="553"/>
      <c r="CW67" s="553"/>
      <c r="CX67" s="553"/>
      <c r="CY67" s="553"/>
      <c r="CZ67" s="554"/>
      <c r="DA67" s="576"/>
      <c r="DB67" s="681" t="s">
        <v>1206</v>
      </c>
      <c r="DC67" s="553"/>
      <c r="DD67" s="553"/>
      <c r="DE67" s="553"/>
      <c r="DF67" s="553"/>
      <c r="DG67" s="553"/>
      <c r="DH67" s="553"/>
      <c r="DI67" s="553"/>
      <c r="DJ67" s="553"/>
      <c r="DK67" s="553"/>
      <c r="DL67" s="553"/>
      <c r="DM67" s="553"/>
      <c r="DN67" s="553"/>
      <c r="DO67" s="553"/>
      <c r="DP67" s="553"/>
      <c r="DQ67" s="553"/>
      <c r="DR67" s="553"/>
      <c r="DS67" s="553"/>
      <c r="DT67" s="553"/>
      <c r="DU67" s="553"/>
      <c r="DV67" s="553"/>
      <c r="DW67" s="553"/>
      <c r="DX67" s="553"/>
      <c r="DY67" s="553"/>
      <c r="DZ67" s="553"/>
      <c r="EA67" s="553"/>
      <c r="EB67" s="553"/>
      <c r="EC67" s="553"/>
      <c r="ED67" s="553"/>
      <c r="EE67" s="553"/>
      <c r="EF67" s="553"/>
      <c r="EG67" s="553"/>
      <c r="EH67" s="553"/>
      <c r="EI67" s="554"/>
      <c r="EJ67" s="576"/>
      <c r="EK67" s="576"/>
      <c r="EL67" s="576"/>
      <c r="EM67" s="681" t="s">
        <v>1206</v>
      </c>
      <c r="EN67" s="553"/>
      <c r="EO67" s="553"/>
      <c r="EP67" s="553"/>
      <c r="EQ67" s="553"/>
      <c r="ER67" s="553"/>
      <c r="ES67" s="553"/>
      <c r="ET67" s="553"/>
      <c r="EU67" s="553"/>
      <c r="EV67" s="553"/>
      <c r="EW67" s="553"/>
      <c r="EX67" s="553"/>
      <c r="EY67" s="553"/>
      <c r="EZ67" s="553"/>
      <c r="FA67" s="553"/>
      <c r="FB67" s="553"/>
      <c r="FC67" s="553"/>
      <c r="FD67" s="553"/>
      <c r="FE67" s="553"/>
      <c r="FF67" s="553"/>
      <c r="FG67" s="553"/>
      <c r="FH67" s="553"/>
      <c r="FI67" s="553"/>
      <c r="FJ67" s="553"/>
      <c r="FK67" s="553"/>
      <c r="FL67" s="553"/>
      <c r="FM67" s="553"/>
      <c r="FN67" s="553"/>
      <c r="FO67" s="553"/>
      <c r="FP67" s="553"/>
      <c r="FQ67" s="553"/>
      <c r="FR67" s="553"/>
      <c r="FS67" s="553"/>
      <c r="FT67" s="554"/>
      <c r="FU67" s="576"/>
      <c r="FV67" s="576"/>
      <c r="FW67" s="576"/>
      <c r="FX67" s="682" t="s">
        <v>1206</v>
      </c>
      <c r="HE67" s="557"/>
      <c r="HF67" s="576"/>
      <c r="HG67" s="576"/>
      <c r="HH67" s="576"/>
      <c r="HI67" s="682" t="s">
        <v>1206</v>
      </c>
      <c r="IP67" s="557"/>
      <c r="IQ67" s="576"/>
      <c r="IR67" s="576"/>
      <c r="IS67" s="576"/>
      <c r="IT67" s="682" t="s">
        <v>1206</v>
      </c>
      <c r="KA67" s="557"/>
      <c r="KB67" s="576"/>
      <c r="KC67" s="576"/>
      <c r="KD67" s="576"/>
      <c r="KE67" s="682" t="s">
        <v>1206</v>
      </c>
      <c r="LL67" s="557"/>
      <c r="LM67" s="576"/>
      <c r="LN67" s="576"/>
      <c r="LO67" s="576"/>
      <c r="LP67" s="682" t="s">
        <v>1206</v>
      </c>
      <c r="MW67" s="557"/>
      <c r="MX67" s="576"/>
      <c r="MY67" s="576"/>
      <c r="MZ67" s="576"/>
      <c r="NA67" s="682" t="s">
        <v>1206</v>
      </c>
      <c r="OH67" s="557"/>
      <c r="OI67" s="576"/>
      <c r="OJ67" s="576"/>
      <c r="OK67" s="576"/>
      <c r="OL67" s="682" t="s">
        <v>1206</v>
      </c>
      <c r="PS67" s="557"/>
      <c r="PT67" s="576"/>
      <c r="PU67" s="576"/>
      <c r="PV67" s="576"/>
      <c r="PW67" s="682" t="s">
        <v>1206</v>
      </c>
      <c r="RD67" s="557"/>
      <c r="RE67" s="576"/>
      <c r="RF67" s="576"/>
      <c r="RG67" s="576"/>
      <c r="RH67" s="584"/>
      <c r="RK67" s="599"/>
      <c r="SP67" s="576"/>
      <c r="SQ67" s="576"/>
      <c r="SR67" s="576"/>
      <c r="SS67" s="576"/>
      <c r="ST67" s="576"/>
      <c r="SU67" s="576"/>
      <c r="SV67" s="576"/>
      <c r="SW67" s="576"/>
      <c r="SX67" s="576"/>
      <c r="SY67" s="576"/>
      <c r="SZ67" s="576"/>
      <c r="TA67" s="576"/>
      <c r="TB67" s="576"/>
      <c r="TC67" s="576"/>
      <c r="TD67" s="576"/>
      <c r="TE67" s="576"/>
      <c r="TF67" s="576"/>
      <c r="TG67" s="576"/>
      <c r="TH67" s="576"/>
      <c r="TI67" s="576"/>
      <c r="TJ67" s="576"/>
      <c r="TK67" s="576"/>
      <c r="TL67" s="576"/>
      <c r="TM67" s="576"/>
      <c r="TN67" s="576"/>
      <c r="TO67" s="576"/>
      <c r="TP67" s="576"/>
      <c r="TQ67" s="576"/>
      <c r="TR67" s="576"/>
      <c r="TS67" s="576"/>
      <c r="TT67" s="576"/>
      <c r="TU67" s="576"/>
      <c r="TV67" s="576"/>
      <c r="TW67" s="576"/>
      <c r="TX67" s="576"/>
      <c r="TY67" s="576"/>
      <c r="TZ67" s="576"/>
      <c r="UA67" s="576"/>
      <c r="UB67" s="576"/>
      <c r="UC67" s="576"/>
      <c r="UD67" s="576"/>
      <c r="UE67" s="576"/>
      <c r="UF67" s="576"/>
      <c r="UG67" s="576"/>
      <c r="UH67" s="576"/>
      <c r="UI67" s="576"/>
      <c r="UJ67" s="576"/>
      <c r="UK67" s="576"/>
      <c r="UL67" s="576"/>
      <c r="UM67" s="576"/>
      <c r="UN67" s="576"/>
      <c r="UO67" s="576"/>
      <c r="UP67" s="576"/>
      <c r="UQ67" s="576"/>
      <c r="UR67" s="576"/>
      <c r="US67" s="576"/>
      <c r="UT67" s="576"/>
      <c r="UU67" s="576"/>
      <c r="UV67" s="576"/>
      <c r="UW67" s="576"/>
      <c r="UX67" s="576"/>
      <c r="UY67" s="576"/>
      <c r="UZ67" s="576"/>
      <c r="VA67" s="576"/>
      <c r="VB67" s="576"/>
      <c r="VC67" s="576"/>
      <c r="VD67" s="576"/>
      <c r="VE67" s="576"/>
      <c r="VF67" s="576"/>
      <c r="VG67" s="576"/>
      <c r="VH67" s="576"/>
      <c r="VI67" s="576"/>
      <c r="VJ67" s="576"/>
      <c r="VK67" s="576"/>
      <c r="VL67" s="576"/>
      <c r="VM67" s="576"/>
      <c r="VN67" s="576"/>
      <c r="VO67" s="576"/>
      <c r="VP67" s="576"/>
      <c r="VQ67" s="576"/>
      <c r="VR67" s="576"/>
      <c r="VS67" s="576"/>
      <c r="VT67" s="576"/>
      <c r="VU67" s="576"/>
      <c r="VV67" s="576"/>
      <c r="VW67" s="576"/>
      <c r="VX67" s="576"/>
      <c r="VY67" s="576"/>
      <c r="VZ67" s="576"/>
      <c r="WA67" s="576"/>
      <c r="WB67" s="576"/>
      <c r="WC67" s="576"/>
      <c r="WD67" s="576"/>
      <c r="WE67" s="576"/>
      <c r="WF67" s="576"/>
      <c r="WG67" s="576"/>
      <c r="WH67" s="576"/>
      <c r="WI67" s="576"/>
      <c r="WJ67" s="576"/>
      <c r="WK67" s="576"/>
      <c r="WL67" s="576"/>
      <c r="WM67" s="576"/>
      <c r="WN67" s="576"/>
      <c r="WO67" s="576"/>
      <c r="WP67" s="576"/>
      <c r="WQ67" s="576"/>
      <c r="WR67" s="576"/>
      <c r="WS67" s="576"/>
      <c r="WT67" s="576"/>
      <c r="WU67" s="576"/>
      <c r="WV67" s="576"/>
      <c r="WW67" s="576"/>
      <c r="WX67" s="576"/>
      <c r="WY67" s="576"/>
      <c r="WZ67" s="576"/>
      <c r="XA67" s="576"/>
      <c r="XB67" s="576"/>
      <c r="XC67" s="576"/>
      <c r="XD67" s="576"/>
      <c r="XE67" s="576"/>
      <c r="XF67" s="576"/>
      <c r="XG67" s="576"/>
      <c r="XH67" s="576"/>
      <c r="XI67" s="576"/>
      <c r="XJ67" s="576"/>
      <c r="XK67" s="576"/>
      <c r="XL67" s="576"/>
      <c r="XM67" s="576"/>
      <c r="XN67" s="576"/>
      <c r="XO67" s="576"/>
      <c r="XP67" s="576"/>
      <c r="XQ67" s="576"/>
      <c r="XR67" s="576"/>
      <c r="XS67" s="576"/>
      <c r="XT67" s="576"/>
      <c r="XU67" s="576"/>
      <c r="XV67" s="576"/>
      <c r="XW67" s="576"/>
    </row>
    <row r="68" ht="24.75" customHeight="1">
      <c r="A68" s="559"/>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0"/>
      <c r="AI68" s="576"/>
      <c r="AJ68" s="559"/>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0"/>
      <c r="BR68" s="576"/>
      <c r="BS68" s="559"/>
      <c r="BT68" s="104"/>
      <c r="BU68" s="104"/>
      <c r="BV68" s="104"/>
      <c r="BW68" s="104"/>
      <c r="BX68" s="104"/>
      <c r="BY68" s="104"/>
      <c r="BZ68" s="104"/>
      <c r="CA68" s="104"/>
      <c r="CB68" s="104"/>
      <c r="CC68" s="104"/>
      <c r="CD68" s="104"/>
      <c r="CE68" s="104"/>
      <c r="CF68" s="104"/>
      <c r="CG68" s="104"/>
      <c r="CH68" s="104"/>
      <c r="CI68" s="104"/>
      <c r="CJ68" s="104"/>
      <c r="CK68" s="104"/>
      <c r="CL68" s="104"/>
      <c r="CM68" s="104"/>
      <c r="CN68" s="104"/>
      <c r="CO68" s="104"/>
      <c r="CP68" s="104"/>
      <c r="CQ68" s="104"/>
      <c r="CR68" s="104"/>
      <c r="CS68" s="104"/>
      <c r="CT68" s="104"/>
      <c r="CU68" s="104"/>
      <c r="CV68" s="104"/>
      <c r="CW68" s="104"/>
      <c r="CX68" s="104"/>
      <c r="CY68" s="104"/>
      <c r="CZ68" s="100"/>
      <c r="DA68" s="576"/>
      <c r="DB68" s="559"/>
      <c r="DC68" s="104"/>
      <c r="DD68" s="104"/>
      <c r="DE68" s="104"/>
      <c r="DF68" s="104"/>
      <c r="DG68" s="104"/>
      <c r="DH68" s="104"/>
      <c r="DI68" s="104"/>
      <c r="DJ68" s="104"/>
      <c r="DK68" s="104"/>
      <c r="DL68" s="104"/>
      <c r="DM68" s="104"/>
      <c r="DN68" s="104"/>
      <c r="DO68" s="104"/>
      <c r="DP68" s="104"/>
      <c r="DQ68" s="104"/>
      <c r="DR68" s="104"/>
      <c r="DS68" s="104"/>
      <c r="DT68" s="104"/>
      <c r="DU68" s="104"/>
      <c r="DV68" s="104"/>
      <c r="DW68" s="104"/>
      <c r="DX68" s="104"/>
      <c r="DY68" s="104"/>
      <c r="DZ68" s="104"/>
      <c r="EA68" s="104"/>
      <c r="EB68" s="104"/>
      <c r="EC68" s="104"/>
      <c r="ED68" s="104"/>
      <c r="EE68" s="104"/>
      <c r="EF68" s="104"/>
      <c r="EG68" s="104"/>
      <c r="EH68" s="104"/>
      <c r="EI68" s="100"/>
      <c r="EJ68" s="576"/>
      <c r="EK68" s="576"/>
      <c r="EL68" s="576"/>
      <c r="EM68" s="559"/>
      <c r="EN68" s="104"/>
      <c r="EO68" s="104"/>
      <c r="EP68" s="104"/>
      <c r="EQ68" s="104"/>
      <c r="ER68" s="104"/>
      <c r="ES68" s="104"/>
      <c r="ET68" s="104"/>
      <c r="EU68" s="104"/>
      <c r="EV68" s="104"/>
      <c r="EW68" s="104"/>
      <c r="EX68" s="104"/>
      <c r="EY68" s="104"/>
      <c r="EZ68" s="104"/>
      <c r="FA68" s="104"/>
      <c r="FB68" s="104"/>
      <c r="FC68" s="104"/>
      <c r="FD68" s="104"/>
      <c r="FE68" s="104"/>
      <c r="FF68" s="104"/>
      <c r="FG68" s="104"/>
      <c r="FH68" s="104"/>
      <c r="FI68" s="104"/>
      <c r="FJ68" s="104"/>
      <c r="FK68" s="104"/>
      <c r="FL68" s="104"/>
      <c r="FM68" s="104"/>
      <c r="FN68" s="104"/>
      <c r="FO68" s="104"/>
      <c r="FP68" s="104"/>
      <c r="FQ68" s="104"/>
      <c r="FR68" s="104"/>
      <c r="FS68" s="104"/>
      <c r="FT68" s="100"/>
      <c r="FU68" s="576"/>
      <c r="FV68" s="576"/>
      <c r="FW68" s="576"/>
      <c r="FX68" s="559"/>
      <c r="FY68" s="104"/>
      <c r="FZ68" s="104"/>
      <c r="GA68" s="104"/>
      <c r="GB68" s="104"/>
      <c r="GC68" s="104"/>
      <c r="GD68" s="104"/>
      <c r="GE68" s="104"/>
      <c r="GF68" s="104"/>
      <c r="GG68" s="104"/>
      <c r="GH68" s="104"/>
      <c r="GI68" s="104"/>
      <c r="GJ68" s="104"/>
      <c r="GK68" s="104"/>
      <c r="GL68" s="104"/>
      <c r="GM68" s="104"/>
      <c r="GN68" s="104"/>
      <c r="GO68" s="104"/>
      <c r="GP68" s="104"/>
      <c r="GQ68" s="104"/>
      <c r="GR68" s="104"/>
      <c r="GS68" s="104"/>
      <c r="GT68" s="104"/>
      <c r="GU68" s="104"/>
      <c r="GV68" s="104"/>
      <c r="GW68" s="104"/>
      <c r="GX68" s="104"/>
      <c r="GY68" s="104"/>
      <c r="GZ68" s="104"/>
      <c r="HA68" s="104"/>
      <c r="HB68" s="104"/>
      <c r="HC68" s="104"/>
      <c r="HD68" s="104"/>
      <c r="HE68" s="100"/>
      <c r="HF68" s="576"/>
      <c r="HG68" s="576"/>
      <c r="HH68" s="576"/>
      <c r="HI68" s="559"/>
      <c r="HJ68" s="104"/>
      <c r="HK68" s="104"/>
      <c r="HL68" s="104"/>
      <c r="HM68" s="104"/>
      <c r="HN68" s="104"/>
      <c r="HO68" s="104"/>
      <c r="HP68" s="104"/>
      <c r="HQ68" s="104"/>
      <c r="HR68" s="104"/>
      <c r="HS68" s="104"/>
      <c r="HT68" s="104"/>
      <c r="HU68" s="104"/>
      <c r="HV68" s="104"/>
      <c r="HW68" s="104"/>
      <c r="HX68" s="104"/>
      <c r="HY68" s="104"/>
      <c r="HZ68" s="104"/>
      <c r="IA68" s="104"/>
      <c r="IB68" s="104"/>
      <c r="IC68" s="104"/>
      <c r="ID68" s="104"/>
      <c r="IE68" s="104"/>
      <c r="IF68" s="104"/>
      <c r="IG68" s="104"/>
      <c r="IH68" s="104"/>
      <c r="II68" s="104"/>
      <c r="IJ68" s="104"/>
      <c r="IK68" s="104"/>
      <c r="IL68" s="104"/>
      <c r="IM68" s="104"/>
      <c r="IN68" s="104"/>
      <c r="IO68" s="104"/>
      <c r="IP68" s="100"/>
      <c r="IQ68" s="576"/>
      <c r="IR68" s="576"/>
      <c r="IS68" s="576"/>
      <c r="IT68" s="559"/>
      <c r="IU68" s="104"/>
      <c r="IV68" s="104"/>
      <c r="IW68" s="104"/>
      <c r="IX68" s="104"/>
      <c r="IY68" s="104"/>
      <c r="IZ68" s="104"/>
      <c r="JA68" s="104"/>
      <c r="JB68" s="104"/>
      <c r="JC68" s="104"/>
      <c r="JD68" s="104"/>
      <c r="JE68" s="104"/>
      <c r="JF68" s="104"/>
      <c r="JG68" s="104"/>
      <c r="JH68" s="104"/>
      <c r="JI68" s="104"/>
      <c r="JJ68" s="104"/>
      <c r="JK68" s="104"/>
      <c r="JL68" s="104"/>
      <c r="JM68" s="104"/>
      <c r="JN68" s="104"/>
      <c r="JO68" s="104"/>
      <c r="JP68" s="104"/>
      <c r="JQ68" s="104"/>
      <c r="JR68" s="104"/>
      <c r="JS68" s="104"/>
      <c r="JT68" s="104"/>
      <c r="JU68" s="104"/>
      <c r="JV68" s="104"/>
      <c r="JW68" s="104"/>
      <c r="JX68" s="104"/>
      <c r="JY68" s="104"/>
      <c r="JZ68" s="104"/>
      <c r="KA68" s="100"/>
      <c r="KB68" s="576"/>
      <c r="KC68" s="576"/>
      <c r="KD68" s="576"/>
      <c r="KE68" s="559"/>
      <c r="KF68" s="104"/>
      <c r="KG68" s="104"/>
      <c r="KH68" s="104"/>
      <c r="KI68" s="104"/>
      <c r="KJ68" s="104"/>
      <c r="KK68" s="104"/>
      <c r="KL68" s="104"/>
      <c r="KM68" s="104"/>
      <c r="KN68" s="104"/>
      <c r="KO68" s="104"/>
      <c r="KP68" s="104"/>
      <c r="KQ68" s="104"/>
      <c r="KR68" s="104"/>
      <c r="KS68" s="104"/>
      <c r="KT68" s="104"/>
      <c r="KU68" s="104"/>
      <c r="KV68" s="104"/>
      <c r="KW68" s="104"/>
      <c r="KX68" s="104"/>
      <c r="KY68" s="104"/>
      <c r="KZ68" s="104"/>
      <c r="LA68" s="104"/>
      <c r="LB68" s="104"/>
      <c r="LC68" s="104"/>
      <c r="LD68" s="104"/>
      <c r="LE68" s="104"/>
      <c r="LF68" s="104"/>
      <c r="LG68" s="104"/>
      <c r="LH68" s="104"/>
      <c r="LI68" s="104"/>
      <c r="LJ68" s="104"/>
      <c r="LK68" s="104"/>
      <c r="LL68" s="100"/>
      <c r="LM68" s="576"/>
      <c r="LN68" s="576"/>
      <c r="LO68" s="576"/>
      <c r="LP68" s="559"/>
      <c r="LQ68" s="104"/>
      <c r="LR68" s="104"/>
      <c r="LS68" s="104"/>
      <c r="LT68" s="104"/>
      <c r="LU68" s="104"/>
      <c r="LV68" s="104"/>
      <c r="LW68" s="104"/>
      <c r="LX68" s="104"/>
      <c r="LY68" s="104"/>
      <c r="LZ68" s="104"/>
      <c r="MA68" s="104"/>
      <c r="MB68" s="104"/>
      <c r="MC68" s="104"/>
      <c r="MD68" s="104"/>
      <c r="ME68" s="104"/>
      <c r="MF68" s="104"/>
      <c r="MG68" s="104"/>
      <c r="MH68" s="104"/>
      <c r="MI68" s="104"/>
      <c r="MJ68" s="104"/>
      <c r="MK68" s="104"/>
      <c r="ML68" s="104"/>
      <c r="MM68" s="104"/>
      <c r="MN68" s="104"/>
      <c r="MO68" s="104"/>
      <c r="MP68" s="104"/>
      <c r="MQ68" s="104"/>
      <c r="MR68" s="104"/>
      <c r="MS68" s="104"/>
      <c r="MT68" s="104"/>
      <c r="MU68" s="104"/>
      <c r="MV68" s="104"/>
      <c r="MW68" s="100"/>
      <c r="MX68" s="576"/>
      <c r="MY68" s="576"/>
      <c r="MZ68" s="576"/>
      <c r="NA68" s="559"/>
      <c r="NB68" s="104"/>
      <c r="NC68" s="104"/>
      <c r="ND68" s="104"/>
      <c r="NE68" s="104"/>
      <c r="NF68" s="104"/>
      <c r="NG68" s="104"/>
      <c r="NH68" s="104"/>
      <c r="NI68" s="104"/>
      <c r="NJ68" s="104"/>
      <c r="NK68" s="104"/>
      <c r="NL68" s="104"/>
      <c r="NM68" s="104"/>
      <c r="NN68" s="104"/>
      <c r="NO68" s="104"/>
      <c r="NP68" s="104"/>
      <c r="NQ68" s="104"/>
      <c r="NR68" s="104"/>
      <c r="NS68" s="104"/>
      <c r="NT68" s="104"/>
      <c r="NU68" s="104"/>
      <c r="NV68" s="104"/>
      <c r="NW68" s="104"/>
      <c r="NX68" s="104"/>
      <c r="NY68" s="104"/>
      <c r="NZ68" s="104"/>
      <c r="OA68" s="104"/>
      <c r="OB68" s="104"/>
      <c r="OC68" s="104"/>
      <c r="OD68" s="104"/>
      <c r="OE68" s="104"/>
      <c r="OF68" s="104"/>
      <c r="OG68" s="104"/>
      <c r="OH68" s="100"/>
      <c r="OI68" s="576"/>
      <c r="OJ68" s="576"/>
      <c r="OK68" s="576"/>
      <c r="OL68" s="559"/>
      <c r="OM68" s="104"/>
      <c r="ON68" s="104"/>
      <c r="OO68" s="104"/>
      <c r="OP68" s="104"/>
      <c r="OQ68" s="104"/>
      <c r="OR68" s="104"/>
      <c r="OS68" s="104"/>
      <c r="OT68" s="104"/>
      <c r="OU68" s="104"/>
      <c r="OV68" s="104"/>
      <c r="OW68" s="104"/>
      <c r="OX68" s="104"/>
      <c r="OY68" s="104"/>
      <c r="OZ68" s="104"/>
      <c r="PA68" s="104"/>
      <c r="PB68" s="104"/>
      <c r="PC68" s="104"/>
      <c r="PD68" s="104"/>
      <c r="PE68" s="104"/>
      <c r="PF68" s="104"/>
      <c r="PG68" s="104"/>
      <c r="PH68" s="104"/>
      <c r="PI68" s="104"/>
      <c r="PJ68" s="104"/>
      <c r="PK68" s="104"/>
      <c r="PL68" s="104"/>
      <c r="PM68" s="104"/>
      <c r="PN68" s="104"/>
      <c r="PO68" s="104"/>
      <c r="PP68" s="104"/>
      <c r="PQ68" s="104"/>
      <c r="PR68" s="104"/>
      <c r="PS68" s="100"/>
      <c r="PT68" s="576"/>
      <c r="PU68" s="576"/>
      <c r="PV68" s="576"/>
      <c r="PW68" s="559"/>
      <c r="PX68" s="104"/>
      <c r="PY68" s="104"/>
      <c r="PZ68" s="104"/>
      <c r="QA68" s="104"/>
      <c r="QB68" s="104"/>
      <c r="QC68" s="104"/>
      <c r="QD68" s="104"/>
      <c r="QE68" s="104"/>
      <c r="QF68" s="104"/>
      <c r="QG68" s="104"/>
      <c r="QH68" s="104"/>
      <c r="QI68" s="104"/>
      <c r="QJ68" s="104"/>
      <c r="QK68" s="104"/>
      <c r="QL68" s="104"/>
      <c r="QM68" s="104"/>
      <c r="QN68" s="104"/>
      <c r="QO68" s="104"/>
      <c r="QP68" s="104"/>
      <c r="QQ68" s="104"/>
      <c r="QR68" s="104"/>
      <c r="QS68" s="104"/>
      <c r="QT68" s="104"/>
      <c r="QU68" s="104"/>
      <c r="QV68" s="104"/>
      <c r="QW68" s="104"/>
      <c r="QX68" s="104"/>
      <c r="QY68" s="104"/>
      <c r="QZ68" s="104"/>
      <c r="RA68" s="104"/>
      <c r="RB68" s="104"/>
      <c r="RC68" s="104"/>
      <c r="RD68" s="100"/>
      <c r="RE68" s="576"/>
      <c r="RF68" s="576"/>
      <c r="RG68" s="576"/>
      <c r="RH68" s="683"/>
      <c r="SP68" s="576"/>
      <c r="SQ68" s="576"/>
      <c r="SR68" s="576"/>
      <c r="SS68" s="576"/>
      <c r="ST68" s="576"/>
      <c r="SU68" s="576"/>
      <c r="SV68" s="576"/>
      <c r="SW68" s="576"/>
      <c r="SX68" s="576"/>
      <c r="SY68" s="576"/>
      <c r="SZ68" s="576"/>
      <c r="TA68" s="576"/>
      <c r="TB68" s="576"/>
      <c r="TC68" s="576"/>
      <c r="TD68" s="576"/>
      <c r="TE68" s="576"/>
      <c r="TF68" s="576"/>
      <c r="TG68" s="576"/>
      <c r="TH68" s="576"/>
      <c r="TI68" s="576"/>
      <c r="TJ68" s="576"/>
      <c r="TK68" s="576"/>
      <c r="TL68" s="576"/>
      <c r="TM68" s="576"/>
      <c r="TN68" s="576"/>
      <c r="TO68" s="576"/>
      <c r="TP68" s="576"/>
      <c r="TQ68" s="576"/>
      <c r="TR68" s="576"/>
      <c r="TS68" s="576"/>
      <c r="TT68" s="576"/>
      <c r="TU68" s="576"/>
      <c r="TV68" s="576"/>
      <c r="TW68" s="576"/>
      <c r="TX68" s="576"/>
      <c r="TY68" s="576"/>
      <c r="TZ68" s="576"/>
      <c r="UA68" s="576"/>
      <c r="UB68" s="576"/>
      <c r="UC68" s="576"/>
      <c r="UD68" s="576"/>
      <c r="UE68" s="576"/>
      <c r="UF68" s="576"/>
      <c r="UG68" s="576"/>
      <c r="UH68" s="576"/>
      <c r="UI68" s="576"/>
      <c r="UJ68" s="576"/>
      <c r="UK68" s="576"/>
      <c r="UL68" s="576"/>
      <c r="UM68" s="576"/>
      <c r="UN68" s="576"/>
      <c r="UO68" s="576"/>
      <c r="UP68" s="576"/>
      <c r="UQ68" s="576"/>
      <c r="UR68" s="576"/>
      <c r="US68" s="576"/>
      <c r="UT68" s="576"/>
      <c r="UU68" s="576"/>
      <c r="UV68" s="576"/>
      <c r="UW68" s="576"/>
      <c r="UX68" s="576"/>
      <c r="UY68" s="576"/>
      <c r="UZ68" s="576"/>
      <c r="VA68" s="576"/>
      <c r="VB68" s="576"/>
      <c r="VC68" s="576"/>
      <c r="VD68" s="576"/>
      <c r="VE68" s="576"/>
      <c r="VF68" s="576"/>
      <c r="VG68" s="576"/>
      <c r="VH68" s="576"/>
      <c r="VI68" s="576"/>
      <c r="VJ68" s="576"/>
      <c r="VK68" s="576"/>
      <c r="VL68" s="576"/>
      <c r="VM68" s="576"/>
      <c r="VN68" s="576"/>
      <c r="VO68" s="576"/>
      <c r="VP68" s="576"/>
      <c r="VQ68" s="576"/>
      <c r="VR68" s="576"/>
      <c r="VS68" s="576"/>
      <c r="VT68" s="576"/>
      <c r="VU68" s="576"/>
      <c r="VV68" s="576"/>
      <c r="VW68" s="576"/>
      <c r="VX68" s="576"/>
      <c r="VY68" s="576"/>
      <c r="VZ68" s="576"/>
      <c r="WA68" s="576"/>
      <c r="WB68" s="576"/>
      <c r="WC68" s="576"/>
      <c r="WD68" s="576"/>
      <c r="WE68" s="576"/>
      <c r="WF68" s="576"/>
      <c r="WG68" s="576"/>
      <c r="WH68" s="576"/>
      <c r="WI68" s="576"/>
      <c r="WJ68" s="576"/>
      <c r="WK68" s="576"/>
      <c r="WL68" s="576"/>
      <c r="WM68" s="576"/>
      <c r="WN68" s="576"/>
      <c r="WO68" s="576"/>
      <c r="WP68" s="576"/>
      <c r="WQ68" s="576"/>
      <c r="WR68" s="576"/>
      <c r="WS68" s="576"/>
      <c r="WT68" s="576"/>
      <c r="WU68" s="576"/>
      <c r="WV68" s="576"/>
      <c r="WW68" s="576"/>
      <c r="WX68" s="576"/>
      <c r="WY68" s="576"/>
      <c r="WZ68" s="576"/>
      <c r="XA68" s="576"/>
      <c r="XB68" s="576"/>
      <c r="XC68" s="576"/>
      <c r="XD68" s="576"/>
      <c r="XE68" s="576"/>
      <c r="XF68" s="576"/>
      <c r="XG68" s="576"/>
      <c r="XH68" s="576"/>
      <c r="XI68" s="576"/>
      <c r="XJ68" s="576"/>
      <c r="XK68" s="576"/>
      <c r="XL68" s="576"/>
      <c r="XM68" s="576"/>
      <c r="XN68" s="576"/>
      <c r="XO68" s="576"/>
      <c r="XP68" s="576"/>
      <c r="XQ68" s="576"/>
      <c r="XR68" s="576"/>
      <c r="XS68" s="576"/>
      <c r="XT68" s="576"/>
      <c r="XU68" s="576"/>
      <c r="XV68" s="576"/>
      <c r="XW68" s="576"/>
    </row>
    <row r="69">
      <c r="A69" s="684"/>
      <c r="B69" s="685" t="s">
        <v>1207</v>
      </c>
      <c r="Z69" s="685" t="s">
        <v>1208</v>
      </c>
      <c r="AI69" s="686"/>
      <c r="AJ69" s="684"/>
      <c r="AK69" s="685" t="s">
        <v>1207</v>
      </c>
      <c r="BI69" s="685" t="s">
        <v>1208</v>
      </c>
      <c r="BR69" s="686"/>
      <c r="BS69" s="684"/>
      <c r="BT69" s="685" t="s">
        <v>1207</v>
      </c>
      <c r="CR69" s="685" t="s">
        <v>1208</v>
      </c>
      <c r="DA69" s="686"/>
      <c r="DB69" s="684"/>
      <c r="DC69" s="685" t="s">
        <v>1207</v>
      </c>
      <c r="EA69" s="685" t="s">
        <v>1208</v>
      </c>
      <c r="EJ69" s="686"/>
      <c r="EK69" s="686"/>
      <c r="EL69" s="686"/>
      <c r="EM69" s="684"/>
      <c r="EN69" s="685" t="s">
        <v>1207</v>
      </c>
      <c r="FL69" s="685" t="s">
        <v>1208</v>
      </c>
      <c r="FU69" s="686"/>
      <c r="FV69" s="686"/>
      <c r="FW69" s="686"/>
      <c r="FX69" s="687"/>
      <c r="FY69" s="688" t="s">
        <v>1207</v>
      </c>
      <c r="FZ69" s="104"/>
      <c r="GA69" s="104"/>
      <c r="GB69" s="104"/>
      <c r="GC69" s="104"/>
      <c r="GD69" s="104"/>
      <c r="GE69" s="104"/>
      <c r="GF69" s="104"/>
      <c r="GG69" s="104"/>
      <c r="GH69" s="104"/>
      <c r="GI69" s="104"/>
      <c r="GJ69" s="104"/>
      <c r="GK69" s="104"/>
      <c r="GL69" s="104"/>
      <c r="GM69" s="104"/>
      <c r="GN69" s="104"/>
      <c r="GO69" s="104"/>
      <c r="GP69" s="104"/>
      <c r="GQ69" s="104"/>
      <c r="GR69" s="104"/>
      <c r="GS69" s="104"/>
      <c r="GT69" s="104"/>
      <c r="GU69" s="104"/>
      <c r="GV69" s="104"/>
      <c r="GW69" s="688" t="s">
        <v>1208</v>
      </c>
      <c r="GX69" s="104"/>
      <c r="GY69" s="104"/>
      <c r="GZ69" s="104"/>
      <c r="HA69" s="104"/>
      <c r="HB69" s="104"/>
      <c r="HC69" s="104"/>
      <c r="HD69" s="104"/>
      <c r="HE69" s="104"/>
      <c r="HF69" s="686"/>
      <c r="HG69" s="686"/>
      <c r="HH69" s="686"/>
      <c r="HI69" s="687"/>
      <c r="HJ69" s="688" t="s">
        <v>1207</v>
      </c>
      <c r="HK69" s="104"/>
      <c r="HL69" s="104"/>
      <c r="HM69" s="104"/>
      <c r="HN69" s="104"/>
      <c r="HO69" s="104"/>
      <c r="HP69" s="104"/>
      <c r="HQ69" s="104"/>
      <c r="HR69" s="104"/>
      <c r="HS69" s="104"/>
      <c r="HT69" s="104"/>
      <c r="HU69" s="104"/>
      <c r="HV69" s="104"/>
      <c r="HW69" s="104"/>
      <c r="HX69" s="104"/>
      <c r="HY69" s="104"/>
      <c r="HZ69" s="104"/>
      <c r="IA69" s="104"/>
      <c r="IB69" s="104"/>
      <c r="IC69" s="104"/>
      <c r="ID69" s="104"/>
      <c r="IE69" s="104"/>
      <c r="IF69" s="104"/>
      <c r="IG69" s="104"/>
      <c r="IH69" s="688" t="s">
        <v>1208</v>
      </c>
      <c r="II69" s="104"/>
      <c r="IJ69" s="104"/>
      <c r="IK69" s="104"/>
      <c r="IL69" s="104"/>
      <c r="IM69" s="104"/>
      <c r="IN69" s="104"/>
      <c r="IO69" s="104"/>
      <c r="IP69" s="104"/>
      <c r="IQ69" s="686"/>
      <c r="IR69" s="686"/>
      <c r="IS69" s="686"/>
      <c r="IT69" s="687"/>
      <c r="IU69" s="688" t="s">
        <v>1207</v>
      </c>
      <c r="IV69" s="104"/>
      <c r="IW69" s="104"/>
      <c r="IX69" s="104"/>
      <c r="IY69" s="104"/>
      <c r="IZ69" s="104"/>
      <c r="JA69" s="104"/>
      <c r="JB69" s="104"/>
      <c r="JC69" s="104"/>
      <c r="JD69" s="104"/>
      <c r="JE69" s="104"/>
      <c r="JF69" s="104"/>
      <c r="JG69" s="104"/>
      <c r="JH69" s="104"/>
      <c r="JI69" s="104"/>
      <c r="JJ69" s="104"/>
      <c r="JK69" s="104"/>
      <c r="JL69" s="104"/>
      <c r="JM69" s="104"/>
      <c r="JN69" s="104"/>
      <c r="JO69" s="104"/>
      <c r="JP69" s="104"/>
      <c r="JQ69" s="104"/>
      <c r="JR69" s="104"/>
      <c r="JS69" s="688" t="s">
        <v>1208</v>
      </c>
      <c r="JT69" s="104"/>
      <c r="JU69" s="104"/>
      <c r="JV69" s="104"/>
      <c r="JW69" s="104"/>
      <c r="JX69" s="104"/>
      <c r="JY69" s="104"/>
      <c r="JZ69" s="104"/>
      <c r="KA69" s="104"/>
      <c r="KB69" s="686"/>
      <c r="KC69" s="686"/>
      <c r="KD69" s="686"/>
      <c r="KE69" s="687"/>
      <c r="KF69" s="688" t="s">
        <v>1207</v>
      </c>
      <c r="KG69" s="104"/>
      <c r="KH69" s="104"/>
      <c r="KI69" s="104"/>
      <c r="KJ69" s="104"/>
      <c r="KK69" s="104"/>
      <c r="KL69" s="104"/>
      <c r="KM69" s="104"/>
      <c r="KN69" s="104"/>
      <c r="KO69" s="104"/>
      <c r="KP69" s="104"/>
      <c r="KQ69" s="104"/>
      <c r="KR69" s="104"/>
      <c r="KS69" s="104"/>
      <c r="KT69" s="104"/>
      <c r="KU69" s="104"/>
      <c r="KV69" s="104"/>
      <c r="KW69" s="104"/>
      <c r="KX69" s="104"/>
      <c r="KY69" s="104"/>
      <c r="KZ69" s="104"/>
      <c r="LA69" s="104"/>
      <c r="LB69" s="104"/>
      <c r="LC69" s="104"/>
      <c r="LD69" s="688" t="s">
        <v>1208</v>
      </c>
      <c r="LE69" s="104"/>
      <c r="LF69" s="104"/>
      <c r="LG69" s="104"/>
      <c r="LH69" s="104"/>
      <c r="LI69" s="104"/>
      <c r="LJ69" s="104"/>
      <c r="LK69" s="104"/>
      <c r="LL69" s="104"/>
      <c r="LM69" s="686"/>
      <c r="LN69" s="686"/>
      <c r="LO69" s="686"/>
      <c r="LP69" s="687"/>
      <c r="LQ69" s="688" t="s">
        <v>1207</v>
      </c>
      <c r="LR69" s="104"/>
      <c r="LS69" s="104"/>
      <c r="LT69" s="104"/>
      <c r="LU69" s="104"/>
      <c r="LV69" s="104"/>
      <c r="LW69" s="104"/>
      <c r="LX69" s="104"/>
      <c r="LY69" s="104"/>
      <c r="LZ69" s="104"/>
      <c r="MA69" s="104"/>
      <c r="MB69" s="104"/>
      <c r="MC69" s="104"/>
      <c r="MD69" s="104"/>
      <c r="ME69" s="104"/>
      <c r="MF69" s="104"/>
      <c r="MG69" s="104"/>
      <c r="MH69" s="104"/>
      <c r="MI69" s="104"/>
      <c r="MJ69" s="104"/>
      <c r="MK69" s="104"/>
      <c r="ML69" s="104"/>
      <c r="MM69" s="104"/>
      <c r="MN69" s="104"/>
      <c r="MO69" s="688" t="s">
        <v>1208</v>
      </c>
      <c r="MP69" s="104"/>
      <c r="MQ69" s="104"/>
      <c r="MR69" s="104"/>
      <c r="MS69" s="104"/>
      <c r="MT69" s="104"/>
      <c r="MU69" s="104"/>
      <c r="MV69" s="104"/>
      <c r="MW69" s="104"/>
      <c r="MX69" s="686"/>
      <c r="MY69" s="686"/>
      <c r="MZ69" s="686"/>
      <c r="NA69" s="687"/>
      <c r="NB69" s="688" t="s">
        <v>1207</v>
      </c>
      <c r="NC69" s="104"/>
      <c r="ND69" s="104"/>
      <c r="NE69" s="104"/>
      <c r="NF69" s="104"/>
      <c r="NG69" s="104"/>
      <c r="NH69" s="104"/>
      <c r="NI69" s="104"/>
      <c r="NJ69" s="104"/>
      <c r="NK69" s="104"/>
      <c r="NL69" s="104"/>
      <c r="NM69" s="104"/>
      <c r="NN69" s="104"/>
      <c r="NO69" s="104"/>
      <c r="NP69" s="104"/>
      <c r="NQ69" s="104"/>
      <c r="NR69" s="104"/>
      <c r="NS69" s="104"/>
      <c r="NT69" s="104"/>
      <c r="NU69" s="104"/>
      <c r="NV69" s="104"/>
      <c r="NW69" s="104"/>
      <c r="NX69" s="104"/>
      <c r="NY69" s="104"/>
      <c r="NZ69" s="688" t="s">
        <v>1208</v>
      </c>
      <c r="OA69" s="104"/>
      <c r="OB69" s="104"/>
      <c r="OC69" s="104"/>
      <c r="OD69" s="104"/>
      <c r="OE69" s="104"/>
      <c r="OF69" s="104"/>
      <c r="OG69" s="104"/>
      <c r="OH69" s="104"/>
      <c r="OI69" s="686"/>
      <c r="OJ69" s="686"/>
      <c r="OK69" s="686"/>
      <c r="OL69" s="687"/>
      <c r="OM69" s="688" t="s">
        <v>1207</v>
      </c>
      <c r="ON69" s="104"/>
      <c r="OO69" s="104"/>
      <c r="OP69" s="104"/>
      <c r="OQ69" s="104"/>
      <c r="OR69" s="104"/>
      <c r="OS69" s="104"/>
      <c r="OT69" s="104"/>
      <c r="OU69" s="104"/>
      <c r="OV69" s="104"/>
      <c r="OW69" s="104"/>
      <c r="OX69" s="104"/>
      <c r="OY69" s="104"/>
      <c r="OZ69" s="104"/>
      <c r="PA69" s="104"/>
      <c r="PB69" s="104"/>
      <c r="PC69" s="104"/>
      <c r="PD69" s="104"/>
      <c r="PE69" s="104"/>
      <c r="PF69" s="104"/>
      <c r="PG69" s="104"/>
      <c r="PH69" s="104"/>
      <c r="PI69" s="104"/>
      <c r="PJ69" s="104"/>
      <c r="PK69" s="688" t="s">
        <v>1208</v>
      </c>
      <c r="PL69" s="104"/>
      <c r="PM69" s="104"/>
      <c r="PN69" s="104"/>
      <c r="PO69" s="104"/>
      <c r="PP69" s="104"/>
      <c r="PQ69" s="104"/>
      <c r="PR69" s="104"/>
      <c r="PS69" s="104"/>
      <c r="PT69" s="686"/>
      <c r="PU69" s="686"/>
      <c r="PV69" s="686"/>
      <c r="PW69" s="687"/>
      <c r="PX69" s="688" t="s">
        <v>1207</v>
      </c>
      <c r="PY69" s="104"/>
      <c r="PZ69" s="104"/>
      <c r="QA69" s="104"/>
      <c r="QB69" s="104"/>
      <c r="QC69" s="104"/>
      <c r="QD69" s="104"/>
      <c r="QE69" s="104"/>
      <c r="QF69" s="104"/>
      <c r="QG69" s="104"/>
      <c r="QH69" s="104"/>
      <c r="QI69" s="104"/>
      <c r="QJ69" s="104"/>
      <c r="QK69" s="104"/>
      <c r="QL69" s="104"/>
      <c r="QM69" s="104"/>
      <c r="QN69" s="104"/>
      <c r="QO69" s="104"/>
      <c r="QP69" s="104"/>
      <c r="QQ69" s="104"/>
      <c r="QR69" s="104"/>
      <c r="QS69" s="104"/>
      <c r="QT69" s="104"/>
      <c r="QU69" s="104"/>
      <c r="QV69" s="688" t="s">
        <v>1208</v>
      </c>
      <c r="QW69" s="104"/>
      <c r="QX69" s="104"/>
      <c r="QY69" s="104"/>
      <c r="QZ69" s="104"/>
      <c r="RA69" s="104"/>
      <c r="RB69" s="104"/>
      <c r="RC69" s="104"/>
      <c r="RD69" s="104"/>
      <c r="RE69" s="686"/>
      <c r="RF69" s="686"/>
      <c r="RG69" s="686"/>
      <c r="SP69" s="686"/>
      <c r="SQ69" s="686"/>
      <c r="SR69" s="686"/>
      <c r="SS69" s="686"/>
      <c r="ST69" s="686"/>
      <c r="SU69" s="686"/>
      <c r="SV69" s="686"/>
      <c r="SW69" s="686"/>
      <c r="SX69" s="686"/>
      <c r="SY69" s="686"/>
      <c r="SZ69" s="686"/>
      <c r="TA69" s="686"/>
      <c r="TB69" s="686"/>
      <c r="TC69" s="686"/>
      <c r="TD69" s="686"/>
      <c r="TE69" s="686"/>
      <c r="TF69" s="686"/>
      <c r="TG69" s="686"/>
      <c r="TH69" s="686"/>
      <c r="TI69" s="686"/>
      <c r="TJ69" s="686"/>
      <c r="TK69" s="686"/>
      <c r="TL69" s="686"/>
      <c r="TM69" s="686"/>
      <c r="TN69" s="686"/>
      <c r="TO69" s="686"/>
      <c r="TP69" s="686"/>
      <c r="TQ69" s="686"/>
      <c r="TR69" s="686"/>
      <c r="TS69" s="686"/>
      <c r="TT69" s="686"/>
      <c r="TU69" s="686"/>
      <c r="TV69" s="686"/>
      <c r="TW69" s="686"/>
      <c r="TX69" s="686"/>
      <c r="TY69" s="686"/>
      <c r="TZ69" s="686"/>
      <c r="UA69" s="686"/>
      <c r="UB69" s="686"/>
      <c r="UC69" s="686"/>
      <c r="UD69" s="686"/>
      <c r="UE69" s="686"/>
      <c r="UF69" s="686"/>
      <c r="UG69" s="686"/>
      <c r="UH69" s="686"/>
      <c r="UI69" s="686"/>
      <c r="UJ69" s="686"/>
      <c r="UK69" s="686"/>
      <c r="UL69" s="686"/>
      <c r="UM69" s="686"/>
      <c r="UN69" s="686"/>
      <c r="UO69" s="686"/>
      <c r="UP69" s="686"/>
      <c r="UQ69" s="686"/>
      <c r="UR69" s="686"/>
      <c r="US69" s="686"/>
      <c r="UT69" s="686"/>
      <c r="UU69" s="686"/>
      <c r="UV69" s="686"/>
      <c r="UW69" s="686"/>
      <c r="UX69" s="686"/>
      <c r="UY69" s="686"/>
      <c r="UZ69" s="686"/>
      <c r="VA69" s="686"/>
      <c r="VB69" s="686"/>
      <c r="VC69" s="686"/>
      <c r="VD69" s="686"/>
      <c r="VE69" s="686"/>
      <c r="VF69" s="686"/>
      <c r="VG69" s="686"/>
      <c r="VH69" s="686"/>
      <c r="VI69" s="686"/>
      <c r="VJ69" s="686"/>
      <c r="VK69" s="686"/>
      <c r="VL69" s="686"/>
      <c r="VM69" s="686"/>
      <c r="VN69" s="686"/>
      <c r="VO69" s="686"/>
      <c r="VP69" s="686"/>
      <c r="VQ69" s="686"/>
      <c r="VR69" s="686"/>
      <c r="VS69" s="686"/>
      <c r="VT69" s="686"/>
      <c r="VU69" s="686"/>
      <c r="VV69" s="686"/>
      <c r="VW69" s="686"/>
      <c r="VX69" s="686"/>
      <c r="VY69" s="686"/>
      <c r="VZ69" s="686"/>
      <c r="WA69" s="686"/>
      <c r="WB69" s="686"/>
      <c r="WC69" s="686"/>
      <c r="WD69" s="686"/>
      <c r="WE69" s="686"/>
      <c r="WF69" s="686"/>
      <c r="WG69" s="686"/>
      <c r="WH69" s="686"/>
      <c r="WI69" s="686"/>
      <c r="WJ69" s="686"/>
      <c r="WK69" s="686"/>
      <c r="WL69" s="686"/>
      <c r="WM69" s="686"/>
      <c r="WN69" s="686"/>
      <c r="WO69" s="686"/>
      <c r="WP69" s="686"/>
      <c r="WQ69" s="686"/>
      <c r="WR69" s="686"/>
      <c r="WS69" s="686"/>
      <c r="WT69" s="686"/>
      <c r="WU69" s="686"/>
      <c r="WV69" s="686"/>
      <c r="WW69" s="686"/>
      <c r="WX69" s="686"/>
      <c r="WY69" s="686"/>
      <c r="WZ69" s="686"/>
      <c r="XA69" s="686"/>
      <c r="XB69" s="686"/>
      <c r="XC69" s="686"/>
      <c r="XD69" s="686"/>
      <c r="XE69" s="686"/>
      <c r="XF69" s="686"/>
      <c r="XG69" s="686"/>
      <c r="XH69" s="686"/>
      <c r="XI69" s="686"/>
      <c r="XJ69" s="686"/>
      <c r="XK69" s="686"/>
      <c r="XL69" s="686"/>
      <c r="XM69" s="686"/>
      <c r="XN69" s="686"/>
      <c r="XO69" s="686"/>
      <c r="XP69" s="686"/>
      <c r="XQ69" s="686"/>
      <c r="XR69" s="686"/>
      <c r="XS69" s="686"/>
      <c r="XT69" s="686"/>
      <c r="XU69" s="686"/>
      <c r="XV69" s="686"/>
      <c r="XW69" s="686"/>
    </row>
    <row r="70">
      <c r="A70" s="689" t="s">
        <v>1209</v>
      </c>
      <c r="B70" s="690" t="s">
        <v>1210</v>
      </c>
      <c r="C70" s="553"/>
      <c r="D70" s="553"/>
      <c r="E70" s="553"/>
      <c r="F70" s="553"/>
      <c r="G70" s="553"/>
      <c r="H70" s="553"/>
      <c r="I70" s="553"/>
      <c r="J70" s="553"/>
      <c r="K70" s="553"/>
      <c r="L70" s="553"/>
      <c r="M70" s="553"/>
      <c r="N70" s="553"/>
      <c r="O70" s="553"/>
      <c r="P70" s="553"/>
      <c r="Q70" s="553"/>
      <c r="R70" s="553"/>
      <c r="S70" s="553"/>
      <c r="T70" s="553"/>
      <c r="U70" s="553"/>
      <c r="V70" s="553"/>
      <c r="W70" s="553"/>
      <c r="X70" s="553"/>
      <c r="Y70" s="554"/>
      <c r="Z70" s="690" t="s">
        <v>1211</v>
      </c>
      <c r="AA70" s="553"/>
      <c r="AB70" s="553"/>
      <c r="AC70" s="553"/>
      <c r="AD70" s="553"/>
      <c r="AE70" s="553"/>
      <c r="AF70" s="553"/>
      <c r="AG70" s="553"/>
      <c r="AH70" s="554"/>
      <c r="AI70" s="57"/>
      <c r="AJ70" s="689" t="s">
        <v>1209</v>
      </c>
      <c r="AK70" s="690" t="s">
        <v>1212</v>
      </c>
      <c r="AL70" s="553"/>
      <c r="AM70" s="553"/>
      <c r="AN70" s="553"/>
      <c r="AO70" s="553"/>
      <c r="AP70" s="553"/>
      <c r="AQ70" s="553"/>
      <c r="AR70" s="553"/>
      <c r="AS70" s="553"/>
      <c r="AT70" s="553"/>
      <c r="AU70" s="553"/>
      <c r="AV70" s="553"/>
      <c r="AW70" s="553"/>
      <c r="AX70" s="553"/>
      <c r="AY70" s="553"/>
      <c r="AZ70" s="553"/>
      <c r="BA70" s="553"/>
      <c r="BB70" s="553"/>
      <c r="BC70" s="553"/>
      <c r="BD70" s="553"/>
      <c r="BE70" s="553"/>
      <c r="BF70" s="553"/>
      <c r="BG70" s="553"/>
      <c r="BH70" s="554"/>
      <c r="BI70" s="690" t="s">
        <v>1211</v>
      </c>
      <c r="BJ70" s="553"/>
      <c r="BK70" s="553"/>
      <c r="BL70" s="553"/>
      <c r="BM70" s="553"/>
      <c r="BN70" s="553"/>
      <c r="BO70" s="553"/>
      <c r="BP70" s="553"/>
      <c r="BQ70" s="554"/>
      <c r="BR70" s="57"/>
      <c r="BS70" s="689" t="s">
        <v>1209</v>
      </c>
      <c r="BT70" s="690" t="s">
        <v>1213</v>
      </c>
      <c r="BU70" s="553"/>
      <c r="BV70" s="553"/>
      <c r="BW70" s="553"/>
      <c r="BX70" s="553"/>
      <c r="BY70" s="553"/>
      <c r="BZ70" s="553"/>
      <c r="CA70" s="553"/>
      <c r="CB70" s="553"/>
      <c r="CC70" s="553"/>
      <c r="CD70" s="553"/>
      <c r="CE70" s="553"/>
      <c r="CF70" s="553"/>
      <c r="CG70" s="553"/>
      <c r="CH70" s="553"/>
      <c r="CI70" s="553"/>
      <c r="CJ70" s="553"/>
      <c r="CK70" s="553"/>
      <c r="CL70" s="553"/>
      <c r="CM70" s="553"/>
      <c r="CN70" s="553"/>
      <c r="CO70" s="553"/>
      <c r="CP70" s="553"/>
      <c r="CQ70" s="554"/>
      <c r="CR70" s="690" t="s">
        <v>1211</v>
      </c>
      <c r="CS70" s="553"/>
      <c r="CT70" s="553"/>
      <c r="CU70" s="553"/>
      <c r="CV70" s="553"/>
      <c r="CW70" s="553"/>
      <c r="CX70" s="553"/>
      <c r="CY70" s="553"/>
      <c r="CZ70" s="554"/>
      <c r="DA70" s="57"/>
      <c r="DB70" s="689" t="s">
        <v>1209</v>
      </c>
      <c r="DC70" s="690" t="s">
        <v>1214</v>
      </c>
      <c r="DD70" s="553"/>
      <c r="DE70" s="553"/>
      <c r="DF70" s="553"/>
      <c r="DG70" s="553"/>
      <c r="DH70" s="553"/>
      <c r="DI70" s="553"/>
      <c r="DJ70" s="553"/>
      <c r="DK70" s="553"/>
      <c r="DL70" s="553"/>
      <c r="DM70" s="553"/>
      <c r="DN70" s="553"/>
      <c r="DO70" s="553"/>
      <c r="DP70" s="553"/>
      <c r="DQ70" s="553"/>
      <c r="DR70" s="553"/>
      <c r="DS70" s="553"/>
      <c r="DT70" s="553"/>
      <c r="DU70" s="553"/>
      <c r="DV70" s="553"/>
      <c r="DW70" s="553"/>
      <c r="DX70" s="553"/>
      <c r="DY70" s="553"/>
      <c r="DZ70" s="554"/>
      <c r="EA70" s="690" t="s">
        <v>1211</v>
      </c>
      <c r="EB70" s="553"/>
      <c r="EC70" s="553"/>
      <c r="ED70" s="553"/>
      <c r="EE70" s="553"/>
      <c r="EF70" s="553"/>
      <c r="EG70" s="553"/>
      <c r="EH70" s="553"/>
      <c r="EI70" s="554"/>
      <c r="EJ70" s="57"/>
      <c r="EK70" s="57"/>
      <c r="EL70" s="57"/>
      <c r="EM70" s="689" t="s">
        <v>1209</v>
      </c>
      <c r="EN70" s="690" t="s">
        <v>1215</v>
      </c>
      <c r="EO70" s="553"/>
      <c r="EP70" s="553"/>
      <c r="EQ70" s="553"/>
      <c r="ER70" s="553"/>
      <c r="ES70" s="553"/>
      <c r="ET70" s="553"/>
      <c r="EU70" s="553"/>
      <c r="EV70" s="553"/>
      <c r="EW70" s="553"/>
      <c r="EX70" s="553"/>
      <c r="EY70" s="553"/>
      <c r="EZ70" s="553"/>
      <c r="FA70" s="553"/>
      <c r="FB70" s="553"/>
      <c r="FC70" s="553"/>
      <c r="FD70" s="553"/>
      <c r="FE70" s="553"/>
      <c r="FF70" s="553"/>
      <c r="FG70" s="553"/>
      <c r="FH70" s="553"/>
      <c r="FI70" s="553"/>
      <c r="FJ70" s="553"/>
      <c r="FK70" s="554"/>
      <c r="FL70" s="690" t="s">
        <v>1216</v>
      </c>
      <c r="FM70" s="553"/>
      <c r="FN70" s="553"/>
      <c r="FO70" s="553"/>
      <c r="FP70" s="553"/>
      <c r="FQ70" s="553"/>
      <c r="FR70" s="553"/>
      <c r="FS70" s="553"/>
      <c r="FT70" s="554"/>
      <c r="FU70" s="57"/>
      <c r="FV70" s="57"/>
      <c r="FW70" s="57"/>
      <c r="FX70" s="691" t="s">
        <v>1209</v>
      </c>
      <c r="FY70" s="432" t="s">
        <v>1217</v>
      </c>
      <c r="GW70" s="432" t="s">
        <v>1218</v>
      </c>
      <c r="HF70" s="57"/>
      <c r="HG70" s="57"/>
      <c r="HH70" s="57"/>
      <c r="HI70" s="691" t="s">
        <v>1209</v>
      </c>
      <c r="HJ70" s="432" t="s">
        <v>1219</v>
      </c>
      <c r="IH70" s="432" t="s">
        <v>1220</v>
      </c>
      <c r="IQ70" s="57"/>
      <c r="IR70" s="57"/>
      <c r="IS70" s="57"/>
      <c r="IT70" s="691" t="s">
        <v>1209</v>
      </c>
      <c r="IU70" s="432" t="s">
        <v>1221</v>
      </c>
      <c r="JS70" s="432" t="s">
        <v>1222</v>
      </c>
      <c r="KB70" s="57"/>
      <c r="KC70" s="57"/>
      <c r="KD70" s="57"/>
      <c r="KE70" s="691" t="s">
        <v>1209</v>
      </c>
      <c r="KF70" s="432" t="s">
        <v>1223</v>
      </c>
      <c r="LD70" s="432" t="s">
        <v>1216</v>
      </c>
      <c r="LM70" s="57"/>
      <c r="LN70" s="57"/>
      <c r="LO70" s="57"/>
      <c r="LP70" s="691" t="s">
        <v>1209</v>
      </c>
      <c r="LQ70" s="432" t="s">
        <v>1224</v>
      </c>
      <c r="MO70" s="432" t="s">
        <v>1216</v>
      </c>
      <c r="MX70" s="57"/>
      <c r="MY70" s="57"/>
      <c r="MZ70" s="57"/>
      <c r="NA70" s="691" t="s">
        <v>1209</v>
      </c>
      <c r="NB70" s="432" t="s">
        <v>1225</v>
      </c>
      <c r="NZ70" s="432" t="s">
        <v>1216</v>
      </c>
      <c r="OI70" s="57"/>
      <c r="OJ70" s="57"/>
      <c r="OK70" s="57"/>
      <c r="OL70" s="691" t="s">
        <v>1209</v>
      </c>
      <c r="OM70" s="432" t="s">
        <v>1226</v>
      </c>
      <c r="PK70" s="432" t="s">
        <v>1227</v>
      </c>
      <c r="PT70" s="57"/>
      <c r="PU70" s="57"/>
      <c r="PV70" s="57"/>
      <c r="PW70" s="691" t="s">
        <v>1209</v>
      </c>
      <c r="PX70" s="432" t="s">
        <v>1226</v>
      </c>
      <c r="QV70" s="432" t="s">
        <v>1228</v>
      </c>
      <c r="RE70" s="57"/>
      <c r="RF70" s="57"/>
      <c r="RG70" s="57"/>
      <c r="RH70" s="665"/>
      <c r="RI70" s="692"/>
      <c r="SG70" s="692"/>
      <c r="SP70" s="57"/>
      <c r="SQ70" s="57"/>
      <c r="SR70" s="57"/>
      <c r="SS70" s="57"/>
      <c r="ST70" s="57"/>
      <c r="SU70" s="57"/>
      <c r="SV70" s="57"/>
      <c r="SW70" s="57"/>
      <c r="SX70" s="57"/>
      <c r="SY70" s="57"/>
      <c r="SZ70" s="57"/>
      <c r="TA70" s="57"/>
      <c r="TB70" s="57"/>
      <c r="TC70" s="57"/>
      <c r="TD70" s="57"/>
      <c r="TE70" s="57"/>
      <c r="TF70" s="57"/>
      <c r="TG70" s="57"/>
      <c r="TH70" s="57"/>
      <c r="TI70" s="57"/>
      <c r="TJ70" s="57"/>
      <c r="TK70" s="57"/>
      <c r="TL70" s="57"/>
      <c r="TM70" s="57"/>
      <c r="TN70" s="57"/>
      <c r="TO70" s="57"/>
      <c r="TP70" s="57"/>
      <c r="TQ70" s="57"/>
      <c r="TR70" s="57"/>
      <c r="TS70" s="57"/>
      <c r="TT70" s="57"/>
      <c r="TU70" s="57"/>
      <c r="TV70" s="57"/>
      <c r="TW70" s="57"/>
      <c r="TX70" s="57"/>
      <c r="TY70" s="57"/>
      <c r="TZ70" s="57"/>
      <c r="UA70" s="57"/>
      <c r="UB70" s="57"/>
      <c r="UC70" s="57"/>
      <c r="UD70" s="57"/>
      <c r="UE70" s="57"/>
      <c r="UF70" s="57"/>
      <c r="UG70" s="57"/>
      <c r="UH70" s="57"/>
      <c r="UI70" s="57"/>
      <c r="UJ70" s="57"/>
      <c r="UK70" s="57"/>
      <c r="UL70" s="57"/>
      <c r="UM70" s="57"/>
      <c r="UN70" s="57"/>
      <c r="UO70" s="57"/>
      <c r="UP70" s="57"/>
      <c r="UQ70" s="57"/>
      <c r="UR70" s="57"/>
      <c r="US70" s="57"/>
      <c r="UT70" s="57"/>
      <c r="UU70" s="57"/>
      <c r="UV70" s="57"/>
      <c r="UW70" s="57"/>
      <c r="UX70" s="57"/>
      <c r="UY70" s="57"/>
      <c r="UZ70" s="57"/>
      <c r="VA70" s="57"/>
      <c r="VB70" s="57"/>
      <c r="VC70" s="57"/>
      <c r="VD70" s="57"/>
      <c r="VE70" s="57"/>
      <c r="VF70" s="57"/>
      <c r="VG70" s="57"/>
      <c r="VH70" s="57"/>
      <c r="VI70" s="57"/>
      <c r="VJ70" s="57"/>
      <c r="VK70" s="57"/>
      <c r="VL70" s="57"/>
      <c r="VM70" s="57"/>
      <c r="VN70" s="57"/>
      <c r="VO70" s="57"/>
      <c r="VP70" s="57"/>
      <c r="VQ70" s="57"/>
      <c r="VR70" s="57"/>
      <c r="VS70" s="57"/>
      <c r="VT70" s="57"/>
      <c r="VU70" s="57"/>
      <c r="VV70" s="57"/>
      <c r="VW70" s="57"/>
      <c r="VX70" s="57"/>
      <c r="VY70" s="57"/>
      <c r="VZ70" s="57"/>
      <c r="WA70" s="57"/>
      <c r="WB70" s="57"/>
      <c r="WC70" s="57"/>
      <c r="WD70" s="57"/>
      <c r="WE70" s="57"/>
      <c r="WF70" s="57"/>
      <c r="WG70" s="57"/>
      <c r="WH70" s="57"/>
      <c r="WI70" s="57"/>
      <c r="WJ70" s="57"/>
      <c r="WK70" s="57"/>
      <c r="WL70" s="57"/>
      <c r="WM70" s="57"/>
      <c r="WN70" s="57"/>
      <c r="WO70" s="57"/>
      <c r="WP70" s="57"/>
      <c r="WQ70" s="57"/>
      <c r="WR70" s="57"/>
      <c r="WS70" s="57"/>
      <c r="WT70" s="57"/>
      <c r="WU70" s="57"/>
      <c r="WV70" s="57"/>
      <c r="WW70" s="57"/>
      <c r="WX70" s="57"/>
      <c r="WY70" s="57"/>
      <c r="WZ70" s="57"/>
      <c r="XA70" s="57"/>
      <c r="XB70" s="57"/>
      <c r="XC70" s="57"/>
      <c r="XD70" s="57"/>
      <c r="XE70" s="57"/>
      <c r="XF70" s="57"/>
      <c r="XG70" s="57"/>
      <c r="XH70" s="57"/>
      <c r="XI70" s="57"/>
      <c r="XJ70" s="57"/>
      <c r="XK70" s="57"/>
      <c r="XL70" s="57"/>
      <c r="XM70" s="57"/>
      <c r="XN70" s="57"/>
      <c r="XO70" s="57"/>
      <c r="XP70" s="57"/>
      <c r="XQ70" s="57"/>
      <c r="XR70" s="57"/>
      <c r="XS70" s="57"/>
      <c r="XT70" s="57"/>
      <c r="XU70" s="57"/>
      <c r="XV70" s="57"/>
      <c r="XW70" s="57"/>
    </row>
    <row r="71">
      <c r="A71" s="217"/>
      <c r="B71" s="559"/>
      <c r="C71" s="104"/>
      <c r="D71" s="104"/>
      <c r="E71" s="104"/>
      <c r="F71" s="104"/>
      <c r="G71" s="104"/>
      <c r="H71" s="104"/>
      <c r="I71" s="104"/>
      <c r="J71" s="104"/>
      <c r="K71" s="104"/>
      <c r="L71" s="104"/>
      <c r="M71" s="104"/>
      <c r="N71" s="104"/>
      <c r="O71" s="104"/>
      <c r="P71" s="104"/>
      <c r="Q71" s="104"/>
      <c r="R71" s="104"/>
      <c r="S71" s="104"/>
      <c r="T71" s="104"/>
      <c r="U71" s="104"/>
      <c r="V71" s="104"/>
      <c r="W71" s="104"/>
      <c r="X71" s="104"/>
      <c r="Y71" s="100"/>
      <c r="Z71" s="559"/>
      <c r="AA71" s="104"/>
      <c r="AB71" s="104"/>
      <c r="AC71" s="104"/>
      <c r="AD71" s="104"/>
      <c r="AE71" s="104"/>
      <c r="AF71" s="104"/>
      <c r="AG71" s="104"/>
      <c r="AH71" s="100"/>
      <c r="AI71" s="57"/>
      <c r="AJ71" s="217"/>
      <c r="AK71" s="559"/>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0"/>
      <c r="BI71" s="559"/>
      <c r="BJ71" s="104"/>
      <c r="BK71" s="104"/>
      <c r="BL71" s="104"/>
      <c r="BM71" s="104"/>
      <c r="BN71" s="104"/>
      <c r="BO71" s="104"/>
      <c r="BP71" s="104"/>
      <c r="BQ71" s="100"/>
      <c r="BR71" s="57"/>
      <c r="BS71" s="217"/>
      <c r="BT71" s="559"/>
      <c r="BU71" s="104"/>
      <c r="BV71" s="104"/>
      <c r="BW71" s="104"/>
      <c r="BX71" s="104"/>
      <c r="BY71" s="104"/>
      <c r="BZ71" s="104"/>
      <c r="CA71" s="104"/>
      <c r="CB71" s="104"/>
      <c r="CC71" s="104"/>
      <c r="CD71" s="104"/>
      <c r="CE71" s="104"/>
      <c r="CF71" s="104"/>
      <c r="CG71" s="104"/>
      <c r="CH71" s="104"/>
      <c r="CI71" s="104"/>
      <c r="CJ71" s="104"/>
      <c r="CK71" s="104"/>
      <c r="CL71" s="104"/>
      <c r="CM71" s="104"/>
      <c r="CN71" s="104"/>
      <c r="CO71" s="104"/>
      <c r="CP71" s="104"/>
      <c r="CQ71" s="100"/>
      <c r="CR71" s="559"/>
      <c r="CS71" s="104"/>
      <c r="CT71" s="104"/>
      <c r="CU71" s="104"/>
      <c r="CV71" s="104"/>
      <c r="CW71" s="104"/>
      <c r="CX71" s="104"/>
      <c r="CY71" s="104"/>
      <c r="CZ71" s="100"/>
      <c r="DA71" s="57"/>
      <c r="DB71" s="217"/>
      <c r="DC71" s="559"/>
      <c r="DD71" s="104"/>
      <c r="DE71" s="104"/>
      <c r="DF71" s="104"/>
      <c r="DG71" s="104"/>
      <c r="DH71" s="104"/>
      <c r="DI71" s="104"/>
      <c r="DJ71" s="104"/>
      <c r="DK71" s="104"/>
      <c r="DL71" s="104"/>
      <c r="DM71" s="104"/>
      <c r="DN71" s="104"/>
      <c r="DO71" s="104"/>
      <c r="DP71" s="104"/>
      <c r="DQ71" s="104"/>
      <c r="DR71" s="104"/>
      <c r="DS71" s="104"/>
      <c r="DT71" s="104"/>
      <c r="DU71" s="104"/>
      <c r="DV71" s="104"/>
      <c r="DW71" s="104"/>
      <c r="DX71" s="104"/>
      <c r="DY71" s="104"/>
      <c r="DZ71" s="100"/>
      <c r="EA71" s="559"/>
      <c r="EB71" s="104"/>
      <c r="EC71" s="104"/>
      <c r="ED71" s="104"/>
      <c r="EE71" s="104"/>
      <c r="EF71" s="104"/>
      <c r="EG71" s="104"/>
      <c r="EH71" s="104"/>
      <c r="EI71" s="100"/>
      <c r="EJ71" s="57"/>
      <c r="EK71" s="57"/>
      <c r="EL71" s="57"/>
      <c r="EM71" s="217"/>
      <c r="EN71" s="559"/>
      <c r="EO71" s="104"/>
      <c r="EP71" s="104"/>
      <c r="EQ71" s="104"/>
      <c r="ER71" s="104"/>
      <c r="ES71" s="104"/>
      <c r="ET71" s="104"/>
      <c r="EU71" s="104"/>
      <c r="EV71" s="104"/>
      <c r="EW71" s="104"/>
      <c r="EX71" s="104"/>
      <c r="EY71" s="104"/>
      <c r="EZ71" s="104"/>
      <c r="FA71" s="104"/>
      <c r="FB71" s="104"/>
      <c r="FC71" s="104"/>
      <c r="FD71" s="104"/>
      <c r="FE71" s="104"/>
      <c r="FF71" s="104"/>
      <c r="FG71" s="104"/>
      <c r="FH71" s="104"/>
      <c r="FI71" s="104"/>
      <c r="FJ71" s="104"/>
      <c r="FK71" s="100"/>
      <c r="FL71" s="559"/>
      <c r="FM71" s="104"/>
      <c r="FN71" s="104"/>
      <c r="FO71" s="104"/>
      <c r="FP71" s="104"/>
      <c r="FQ71" s="104"/>
      <c r="FR71" s="104"/>
      <c r="FS71" s="104"/>
      <c r="FT71" s="100"/>
      <c r="FU71" s="57"/>
      <c r="FV71" s="57"/>
      <c r="FW71" s="57"/>
      <c r="FX71" s="217"/>
      <c r="HF71" s="57"/>
      <c r="HG71" s="57"/>
      <c r="HH71" s="57"/>
      <c r="HI71" s="217"/>
      <c r="IQ71" s="57"/>
      <c r="IR71" s="57"/>
      <c r="IS71" s="57"/>
      <c r="IT71" s="217"/>
      <c r="KB71" s="57"/>
      <c r="KC71" s="57"/>
      <c r="KD71" s="57"/>
      <c r="KE71" s="217"/>
      <c r="LM71" s="57"/>
      <c r="LN71" s="57"/>
      <c r="LO71" s="57"/>
      <c r="LP71" s="217"/>
      <c r="MX71" s="57"/>
      <c r="MY71" s="57"/>
      <c r="MZ71" s="57"/>
      <c r="NA71" s="217"/>
      <c r="OI71" s="57"/>
      <c r="OJ71" s="57"/>
      <c r="OK71" s="57"/>
      <c r="OL71" s="217"/>
      <c r="PT71" s="57"/>
      <c r="PU71" s="57"/>
      <c r="PV71" s="57"/>
      <c r="PW71" s="217"/>
      <c r="RE71" s="57"/>
      <c r="RF71" s="57"/>
      <c r="RG71" s="57"/>
      <c r="RH71" s="693"/>
      <c r="RI71" s="57"/>
      <c r="SG71" s="57"/>
      <c r="SP71" s="57"/>
      <c r="SQ71" s="57"/>
      <c r="SR71" s="57"/>
      <c r="SS71" s="57"/>
      <c r="ST71" s="57"/>
      <c r="SU71" s="57"/>
      <c r="SV71" s="57"/>
      <c r="SW71" s="57"/>
      <c r="SX71" s="57"/>
      <c r="SY71" s="57"/>
      <c r="SZ71" s="57"/>
      <c r="TA71" s="57"/>
      <c r="TB71" s="57"/>
      <c r="TC71" s="57"/>
      <c r="TD71" s="57"/>
      <c r="TE71" s="57"/>
      <c r="TF71" s="57"/>
      <c r="TG71" s="57"/>
      <c r="TH71" s="57"/>
      <c r="TI71" s="57"/>
      <c r="TJ71" s="57"/>
      <c r="TK71" s="57"/>
      <c r="TL71" s="57"/>
      <c r="TM71" s="57"/>
      <c r="TN71" s="57"/>
      <c r="TO71" s="57"/>
      <c r="TP71" s="57"/>
      <c r="TQ71" s="57"/>
      <c r="TR71" s="57"/>
      <c r="TS71" s="57"/>
      <c r="TT71" s="57"/>
      <c r="TU71" s="57"/>
      <c r="TV71" s="57"/>
      <c r="TW71" s="57"/>
      <c r="TX71" s="57"/>
      <c r="TY71" s="57"/>
      <c r="TZ71" s="57"/>
      <c r="UA71" s="57"/>
      <c r="UB71" s="57"/>
      <c r="UC71" s="57"/>
      <c r="UD71" s="57"/>
      <c r="UE71" s="57"/>
      <c r="UF71" s="57"/>
      <c r="UG71" s="57"/>
      <c r="UH71" s="57"/>
      <c r="UI71" s="57"/>
      <c r="UJ71" s="57"/>
      <c r="UK71" s="57"/>
      <c r="UL71" s="57"/>
      <c r="UM71" s="57"/>
      <c r="UN71" s="57"/>
      <c r="UO71" s="57"/>
      <c r="UP71" s="57"/>
      <c r="UQ71" s="57"/>
      <c r="UR71" s="57"/>
      <c r="US71" s="57"/>
      <c r="UT71" s="57"/>
      <c r="UU71" s="57"/>
      <c r="UV71" s="57"/>
      <c r="UW71" s="57"/>
      <c r="UX71" s="57"/>
      <c r="UY71" s="57"/>
      <c r="UZ71" s="57"/>
      <c r="VA71" s="57"/>
      <c r="VB71" s="57"/>
      <c r="VC71" s="57"/>
      <c r="VD71" s="57"/>
      <c r="VE71" s="57"/>
      <c r="VF71" s="57"/>
      <c r="VG71" s="57"/>
      <c r="VH71" s="57"/>
      <c r="VI71" s="57"/>
      <c r="VJ71" s="57"/>
      <c r="VK71" s="57"/>
      <c r="VL71" s="57"/>
      <c r="VM71" s="57"/>
      <c r="VN71" s="57"/>
      <c r="VO71" s="57"/>
      <c r="VP71" s="57"/>
      <c r="VQ71" s="57"/>
      <c r="VR71" s="57"/>
      <c r="VS71" s="57"/>
      <c r="VT71" s="57"/>
      <c r="VU71" s="57"/>
      <c r="VV71" s="57"/>
      <c r="VW71" s="57"/>
      <c r="VX71" s="57"/>
      <c r="VY71" s="57"/>
      <c r="VZ71" s="57"/>
      <c r="WA71" s="57"/>
      <c r="WB71" s="57"/>
      <c r="WC71" s="57"/>
      <c r="WD71" s="57"/>
      <c r="WE71" s="57"/>
      <c r="WF71" s="57"/>
      <c r="WG71" s="57"/>
      <c r="WH71" s="57"/>
      <c r="WI71" s="57"/>
      <c r="WJ71" s="57"/>
      <c r="WK71" s="57"/>
      <c r="WL71" s="57"/>
      <c r="WM71" s="57"/>
      <c r="WN71" s="57"/>
      <c r="WO71" s="57"/>
      <c r="WP71" s="57"/>
      <c r="WQ71" s="57"/>
      <c r="WR71" s="57"/>
      <c r="WS71" s="57"/>
      <c r="WT71" s="57"/>
      <c r="WU71" s="57"/>
      <c r="WV71" s="57"/>
      <c r="WW71" s="57"/>
      <c r="WX71" s="57"/>
      <c r="WY71" s="57"/>
      <c r="WZ71" s="57"/>
      <c r="XA71" s="57"/>
      <c r="XB71" s="57"/>
      <c r="XC71" s="57"/>
      <c r="XD71" s="57"/>
      <c r="XE71" s="57"/>
      <c r="XF71" s="57"/>
      <c r="XG71" s="57"/>
      <c r="XH71" s="57"/>
      <c r="XI71" s="57"/>
      <c r="XJ71" s="57"/>
      <c r="XK71" s="57"/>
      <c r="XL71" s="57"/>
      <c r="XM71" s="57"/>
      <c r="XN71" s="57"/>
      <c r="XO71" s="57"/>
      <c r="XP71" s="57"/>
      <c r="XQ71" s="57"/>
      <c r="XR71" s="57"/>
      <c r="XS71" s="57"/>
      <c r="XT71" s="57"/>
      <c r="XU71" s="57"/>
      <c r="XV71" s="57"/>
      <c r="XW71" s="57"/>
    </row>
    <row r="72">
      <c r="A72" s="689" t="s">
        <v>1229</v>
      </c>
      <c r="B72" s="690" t="s">
        <v>1230</v>
      </c>
      <c r="C72" s="553"/>
      <c r="D72" s="553"/>
      <c r="E72" s="553"/>
      <c r="F72" s="553"/>
      <c r="G72" s="553"/>
      <c r="H72" s="553"/>
      <c r="I72" s="553"/>
      <c r="J72" s="553"/>
      <c r="K72" s="553"/>
      <c r="L72" s="553"/>
      <c r="M72" s="553"/>
      <c r="N72" s="553"/>
      <c r="O72" s="553"/>
      <c r="P72" s="553"/>
      <c r="Q72" s="553"/>
      <c r="R72" s="553"/>
      <c r="S72" s="553"/>
      <c r="T72" s="553"/>
      <c r="U72" s="553"/>
      <c r="V72" s="553"/>
      <c r="W72" s="553"/>
      <c r="X72" s="553"/>
      <c r="Y72" s="554"/>
      <c r="Z72" s="690" t="s">
        <v>1211</v>
      </c>
      <c r="AA72" s="553"/>
      <c r="AB72" s="553"/>
      <c r="AC72" s="553"/>
      <c r="AD72" s="553"/>
      <c r="AE72" s="553"/>
      <c r="AF72" s="553"/>
      <c r="AG72" s="553"/>
      <c r="AH72" s="554"/>
      <c r="AI72" s="57"/>
      <c r="AJ72" s="689" t="s">
        <v>1229</v>
      </c>
      <c r="AK72" s="690" t="s">
        <v>1231</v>
      </c>
      <c r="AL72" s="553"/>
      <c r="AM72" s="553"/>
      <c r="AN72" s="553"/>
      <c r="AO72" s="553"/>
      <c r="AP72" s="553"/>
      <c r="AQ72" s="553"/>
      <c r="AR72" s="553"/>
      <c r="AS72" s="553"/>
      <c r="AT72" s="553"/>
      <c r="AU72" s="553"/>
      <c r="AV72" s="553"/>
      <c r="AW72" s="553"/>
      <c r="AX72" s="553"/>
      <c r="AY72" s="553"/>
      <c r="AZ72" s="553"/>
      <c r="BA72" s="553"/>
      <c r="BB72" s="553"/>
      <c r="BC72" s="553"/>
      <c r="BD72" s="553"/>
      <c r="BE72" s="553"/>
      <c r="BF72" s="553"/>
      <c r="BG72" s="553"/>
      <c r="BH72" s="554"/>
      <c r="BI72" s="690" t="s">
        <v>1232</v>
      </c>
      <c r="BJ72" s="553"/>
      <c r="BK72" s="553"/>
      <c r="BL72" s="553"/>
      <c r="BM72" s="553"/>
      <c r="BN72" s="553"/>
      <c r="BO72" s="553"/>
      <c r="BP72" s="553"/>
      <c r="BQ72" s="554"/>
      <c r="BR72" s="57"/>
      <c r="BS72" s="689" t="s">
        <v>1229</v>
      </c>
      <c r="BT72" s="690" t="s">
        <v>1233</v>
      </c>
      <c r="BU72" s="553"/>
      <c r="BV72" s="553"/>
      <c r="BW72" s="553"/>
      <c r="BX72" s="553"/>
      <c r="BY72" s="553"/>
      <c r="BZ72" s="553"/>
      <c r="CA72" s="553"/>
      <c r="CB72" s="553"/>
      <c r="CC72" s="553"/>
      <c r="CD72" s="553"/>
      <c r="CE72" s="553"/>
      <c r="CF72" s="553"/>
      <c r="CG72" s="553"/>
      <c r="CH72" s="553"/>
      <c r="CI72" s="553"/>
      <c r="CJ72" s="553"/>
      <c r="CK72" s="553"/>
      <c r="CL72" s="553"/>
      <c r="CM72" s="553"/>
      <c r="CN72" s="553"/>
      <c r="CO72" s="553"/>
      <c r="CP72" s="553"/>
      <c r="CQ72" s="554"/>
      <c r="CR72" s="690" t="s">
        <v>1232</v>
      </c>
      <c r="CS72" s="553"/>
      <c r="CT72" s="553"/>
      <c r="CU72" s="553"/>
      <c r="CV72" s="553"/>
      <c r="CW72" s="553"/>
      <c r="CX72" s="553"/>
      <c r="CY72" s="553"/>
      <c r="CZ72" s="554"/>
      <c r="DA72" s="57"/>
      <c r="DB72" s="689" t="s">
        <v>1229</v>
      </c>
      <c r="DC72" s="690" t="s">
        <v>1234</v>
      </c>
      <c r="DD72" s="553"/>
      <c r="DE72" s="553"/>
      <c r="DF72" s="553"/>
      <c r="DG72" s="553"/>
      <c r="DH72" s="553"/>
      <c r="DI72" s="553"/>
      <c r="DJ72" s="553"/>
      <c r="DK72" s="553"/>
      <c r="DL72" s="553"/>
      <c r="DM72" s="553"/>
      <c r="DN72" s="553"/>
      <c r="DO72" s="553"/>
      <c r="DP72" s="553"/>
      <c r="DQ72" s="553"/>
      <c r="DR72" s="553"/>
      <c r="DS72" s="553"/>
      <c r="DT72" s="553"/>
      <c r="DU72" s="553"/>
      <c r="DV72" s="553"/>
      <c r="DW72" s="553"/>
      <c r="DX72" s="553"/>
      <c r="DY72" s="553"/>
      <c r="DZ72" s="554"/>
      <c r="EA72" s="690" t="s">
        <v>1216</v>
      </c>
      <c r="EB72" s="553"/>
      <c r="EC72" s="553"/>
      <c r="ED72" s="553"/>
      <c r="EE72" s="553"/>
      <c r="EF72" s="553"/>
      <c r="EG72" s="553"/>
      <c r="EH72" s="553"/>
      <c r="EI72" s="554"/>
      <c r="EJ72" s="57"/>
      <c r="EK72" s="57"/>
      <c r="EL72" s="57"/>
      <c r="EM72" s="689" t="s">
        <v>1229</v>
      </c>
      <c r="EN72" s="690" t="s">
        <v>1235</v>
      </c>
      <c r="EO72" s="553"/>
      <c r="EP72" s="553"/>
      <c r="EQ72" s="553"/>
      <c r="ER72" s="553"/>
      <c r="ES72" s="553"/>
      <c r="ET72" s="553"/>
      <c r="EU72" s="553"/>
      <c r="EV72" s="553"/>
      <c r="EW72" s="553"/>
      <c r="EX72" s="553"/>
      <c r="EY72" s="553"/>
      <c r="EZ72" s="553"/>
      <c r="FA72" s="553"/>
      <c r="FB72" s="553"/>
      <c r="FC72" s="553"/>
      <c r="FD72" s="553"/>
      <c r="FE72" s="553"/>
      <c r="FF72" s="553"/>
      <c r="FG72" s="553"/>
      <c r="FH72" s="553"/>
      <c r="FI72" s="553"/>
      <c r="FJ72" s="553"/>
      <c r="FK72" s="554"/>
      <c r="FL72" s="690" t="s">
        <v>1216</v>
      </c>
      <c r="FM72" s="553"/>
      <c r="FN72" s="553"/>
      <c r="FO72" s="553"/>
      <c r="FP72" s="553"/>
      <c r="FQ72" s="553"/>
      <c r="FR72" s="553"/>
      <c r="FS72" s="553"/>
      <c r="FT72" s="554"/>
      <c r="FU72" s="57"/>
      <c r="FV72" s="57"/>
      <c r="FW72" s="57"/>
      <c r="FX72" s="691" t="s">
        <v>1229</v>
      </c>
      <c r="FY72" s="432" t="s">
        <v>1236</v>
      </c>
      <c r="GW72" s="432" t="s">
        <v>1222</v>
      </c>
      <c r="HF72" s="57"/>
      <c r="HG72" s="57"/>
      <c r="HH72" s="57"/>
      <c r="HI72" s="691" t="s">
        <v>1229</v>
      </c>
      <c r="HJ72" s="432" t="s">
        <v>1237</v>
      </c>
      <c r="IH72" s="432" t="s">
        <v>1216</v>
      </c>
      <c r="IQ72" s="57"/>
      <c r="IR72" s="57"/>
      <c r="IS72" s="57"/>
      <c r="IT72" s="691" t="s">
        <v>1229</v>
      </c>
      <c r="IU72" s="432" t="s">
        <v>1238</v>
      </c>
      <c r="JS72" s="432" t="s">
        <v>1222</v>
      </c>
      <c r="KB72" s="57"/>
      <c r="KC72" s="57"/>
      <c r="KD72" s="57"/>
      <c r="KE72" s="691" t="s">
        <v>1229</v>
      </c>
      <c r="KF72" s="432" t="s">
        <v>1239</v>
      </c>
      <c r="LD72" s="432" t="s">
        <v>1216</v>
      </c>
      <c r="LM72" s="57"/>
      <c r="LN72" s="57"/>
      <c r="LO72" s="57"/>
      <c r="LP72" s="691" t="s">
        <v>1229</v>
      </c>
      <c r="LQ72" s="432" t="s">
        <v>1240</v>
      </c>
      <c r="MO72" s="432" t="s">
        <v>1222</v>
      </c>
      <c r="MX72" s="57"/>
      <c r="MY72" s="57"/>
      <c r="MZ72" s="57"/>
      <c r="NA72" s="691" t="s">
        <v>1229</v>
      </c>
      <c r="NB72" s="432" t="s">
        <v>1241</v>
      </c>
      <c r="NZ72" s="432" t="s">
        <v>1216</v>
      </c>
      <c r="OI72" s="57"/>
      <c r="OJ72" s="57"/>
      <c r="OK72" s="57"/>
      <c r="OL72" s="691" t="s">
        <v>1229</v>
      </c>
      <c r="OM72" s="432" t="s">
        <v>1242</v>
      </c>
      <c r="PK72" s="432" t="s">
        <v>1216</v>
      </c>
      <c r="PT72" s="57"/>
      <c r="PU72" s="57"/>
      <c r="PV72" s="57"/>
      <c r="PW72" s="691" t="s">
        <v>1229</v>
      </c>
      <c r="PX72" s="432" t="s">
        <v>1243</v>
      </c>
      <c r="QV72" s="432" t="s">
        <v>1216</v>
      </c>
      <c r="RE72" s="57"/>
      <c r="RF72" s="57"/>
      <c r="RG72" s="57"/>
      <c r="SP72" s="57"/>
      <c r="SQ72" s="57"/>
      <c r="SR72" s="57"/>
      <c r="SS72" s="57"/>
      <c r="ST72" s="57"/>
      <c r="SU72" s="57"/>
      <c r="SV72" s="57"/>
      <c r="SW72" s="57"/>
      <c r="SX72" s="57"/>
      <c r="SY72" s="57"/>
      <c r="SZ72" s="57"/>
      <c r="TA72" s="57"/>
      <c r="TB72" s="57"/>
      <c r="TC72" s="57"/>
      <c r="TD72" s="57"/>
      <c r="TE72" s="57"/>
      <c r="TF72" s="57"/>
      <c r="TG72" s="57"/>
      <c r="TH72" s="57"/>
      <c r="TI72" s="57"/>
      <c r="TJ72" s="57"/>
      <c r="TK72" s="57"/>
      <c r="TL72" s="57"/>
      <c r="TM72" s="57"/>
      <c r="TN72" s="57"/>
      <c r="TO72" s="57"/>
      <c r="TP72" s="57"/>
      <c r="TQ72" s="57"/>
      <c r="TR72" s="57"/>
      <c r="TS72" s="57"/>
      <c r="TT72" s="57"/>
      <c r="TU72" s="57"/>
      <c r="TV72" s="57"/>
      <c r="TW72" s="57"/>
      <c r="TX72" s="57"/>
      <c r="TY72" s="57"/>
      <c r="TZ72" s="57"/>
      <c r="UA72" s="57"/>
      <c r="UB72" s="57"/>
      <c r="UC72" s="57"/>
      <c r="UD72" s="57"/>
      <c r="UE72" s="57"/>
      <c r="UF72" s="57"/>
      <c r="UG72" s="57"/>
      <c r="UH72" s="57"/>
      <c r="UI72" s="57"/>
      <c r="UJ72" s="57"/>
      <c r="UK72" s="57"/>
      <c r="UL72" s="57"/>
      <c r="UM72" s="57"/>
      <c r="UN72" s="57"/>
      <c r="UO72" s="57"/>
      <c r="UP72" s="57"/>
      <c r="UQ72" s="57"/>
      <c r="UR72" s="57"/>
      <c r="US72" s="57"/>
      <c r="UT72" s="57"/>
      <c r="UU72" s="57"/>
      <c r="UV72" s="57"/>
      <c r="UW72" s="57"/>
      <c r="UX72" s="57"/>
      <c r="UY72" s="57"/>
      <c r="UZ72" s="57"/>
      <c r="VA72" s="57"/>
      <c r="VB72" s="57"/>
      <c r="VC72" s="57"/>
      <c r="VD72" s="57"/>
      <c r="VE72" s="57"/>
      <c r="VF72" s="57"/>
      <c r="VG72" s="57"/>
      <c r="VH72" s="57"/>
      <c r="VI72" s="57"/>
      <c r="VJ72" s="57"/>
      <c r="VK72" s="57"/>
      <c r="VL72" s="57"/>
      <c r="VM72" s="57"/>
      <c r="VN72" s="57"/>
      <c r="VO72" s="57"/>
      <c r="VP72" s="57"/>
      <c r="VQ72" s="57"/>
      <c r="VR72" s="57"/>
      <c r="VS72" s="57"/>
      <c r="VT72" s="57"/>
      <c r="VU72" s="57"/>
      <c r="VV72" s="57"/>
      <c r="VW72" s="57"/>
      <c r="VX72" s="57"/>
      <c r="VY72" s="57"/>
      <c r="VZ72" s="57"/>
      <c r="WA72" s="57"/>
      <c r="WB72" s="57"/>
      <c r="WC72" s="57"/>
      <c r="WD72" s="57"/>
      <c r="WE72" s="57"/>
      <c r="WF72" s="57"/>
      <c r="WG72" s="57"/>
      <c r="WH72" s="57"/>
      <c r="WI72" s="57"/>
      <c r="WJ72" s="57"/>
      <c r="WK72" s="57"/>
      <c r="WL72" s="57"/>
      <c r="WM72" s="57"/>
      <c r="WN72" s="57"/>
      <c r="WO72" s="57"/>
      <c r="WP72" s="57"/>
      <c r="WQ72" s="57"/>
      <c r="WR72" s="57"/>
      <c r="WS72" s="57"/>
      <c r="WT72" s="57"/>
      <c r="WU72" s="57"/>
      <c r="WV72" s="57"/>
      <c r="WW72" s="57"/>
      <c r="WX72" s="57"/>
      <c r="WY72" s="57"/>
      <c r="WZ72" s="57"/>
      <c r="XA72" s="57"/>
      <c r="XB72" s="57"/>
      <c r="XC72" s="57"/>
      <c r="XD72" s="57"/>
      <c r="XE72" s="57"/>
      <c r="XF72" s="57"/>
      <c r="XG72" s="57"/>
      <c r="XH72" s="57"/>
      <c r="XI72" s="57"/>
      <c r="XJ72" s="57"/>
      <c r="XK72" s="57"/>
      <c r="XL72" s="57"/>
      <c r="XM72" s="57"/>
      <c r="XN72" s="57"/>
      <c r="XO72" s="57"/>
      <c r="XP72" s="57"/>
      <c r="XQ72" s="57"/>
      <c r="XR72" s="57"/>
      <c r="XS72" s="57"/>
      <c r="XT72" s="57"/>
      <c r="XU72" s="57"/>
      <c r="XV72" s="57"/>
      <c r="XW72" s="57"/>
    </row>
    <row r="73">
      <c r="A73" s="217"/>
      <c r="B73" s="559"/>
      <c r="C73" s="104"/>
      <c r="D73" s="104"/>
      <c r="E73" s="104"/>
      <c r="F73" s="104"/>
      <c r="G73" s="104"/>
      <c r="H73" s="104"/>
      <c r="I73" s="104"/>
      <c r="J73" s="104"/>
      <c r="K73" s="104"/>
      <c r="L73" s="104"/>
      <c r="M73" s="104"/>
      <c r="N73" s="104"/>
      <c r="O73" s="104"/>
      <c r="P73" s="104"/>
      <c r="Q73" s="104"/>
      <c r="R73" s="104"/>
      <c r="S73" s="104"/>
      <c r="T73" s="104"/>
      <c r="U73" s="104"/>
      <c r="V73" s="104"/>
      <c r="W73" s="104"/>
      <c r="X73" s="104"/>
      <c r="Y73" s="100"/>
      <c r="Z73" s="559"/>
      <c r="AA73" s="104"/>
      <c r="AB73" s="104"/>
      <c r="AC73" s="104"/>
      <c r="AD73" s="104"/>
      <c r="AE73" s="104"/>
      <c r="AF73" s="104"/>
      <c r="AG73" s="104"/>
      <c r="AH73" s="100"/>
      <c r="AI73" s="57"/>
      <c r="AJ73" s="217"/>
      <c r="AK73" s="559"/>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0"/>
      <c r="BI73" s="559"/>
      <c r="BJ73" s="104"/>
      <c r="BK73" s="104"/>
      <c r="BL73" s="104"/>
      <c r="BM73" s="104"/>
      <c r="BN73" s="104"/>
      <c r="BO73" s="104"/>
      <c r="BP73" s="104"/>
      <c r="BQ73" s="100"/>
      <c r="BR73" s="57"/>
      <c r="BS73" s="217"/>
      <c r="BT73" s="559"/>
      <c r="BU73" s="104"/>
      <c r="BV73" s="104"/>
      <c r="BW73" s="104"/>
      <c r="BX73" s="104"/>
      <c r="BY73" s="104"/>
      <c r="BZ73" s="104"/>
      <c r="CA73" s="104"/>
      <c r="CB73" s="104"/>
      <c r="CC73" s="104"/>
      <c r="CD73" s="104"/>
      <c r="CE73" s="104"/>
      <c r="CF73" s="104"/>
      <c r="CG73" s="104"/>
      <c r="CH73" s="104"/>
      <c r="CI73" s="104"/>
      <c r="CJ73" s="104"/>
      <c r="CK73" s="104"/>
      <c r="CL73" s="104"/>
      <c r="CM73" s="104"/>
      <c r="CN73" s="104"/>
      <c r="CO73" s="104"/>
      <c r="CP73" s="104"/>
      <c r="CQ73" s="100"/>
      <c r="CR73" s="559"/>
      <c r="CS73" s="104"/>
      <c r="CT73" s="104"/>
      <c r="CU73" s="104"/>
      <c r="CV73" s="104"/>
      <c r="CW73" s="104"/>
      <c r="CX73" s="104"/>
      <c r="CY73" s="104"/>
      <c r="CZ73" s="100"/>
      <c r="DA73" s="57"/>
      <c r="DB73" s="217"/>
      <c r="DC73" s="559"/>
      <c r="DD73" s="104"/>
      <c r="DE73" s="104"/>
      <c r="DF73" s="104"/>
      <c r="DG73" s="104"/>
      <c r="DH73" s="104"/>
      <c r="DI73" s="104"/>
      <c r="DJ73" s="104"/>
      <c r="DK73" s="104"/>
      <c r="DL73" s="104"/>
      <c r="DM73" s="104"/>
      <c r="DN73" s="104"/>
      <c r="DO73" s="104"/>
      <c r="DP73" s="104"/>
      <c r="DQ73" s="104"/>
      <c r="DR73" s="104"/>
      <c r="DS73" s="104"/>
      <c r="DT73" s="104"/>
      <c r="DU73" s="104"/>
      <c r="DV73" s="104"/>
      <c r="DW73" s="104"/>
      <c r="DX73" s="104"/>
      <c r="DY73" s="104"/>
      <c r="DZ73" s="100"/>
      <c r="EA73" s="559"/>
      <c r="EB73" s="104"/>
      <c r="EC73" s="104"/>
      <c r="ED73" s="104"/>
      <c r="EE73" s="104"/>
      <c r="EF73" s="104"/>
      <c r="EG73" s="104"/>
      <c r="EH73" s="104"/>
      <c r="EI73" s="100"/>
      <c r="EJ73" s="57"/>
      <c r="EK73" s="57"/>
      <c r="EL73" s="57"/>
      <c r="EM73" s="217"/>
      <c r="EN73" s="559"/>
      <c r="EO73" s="104"/>
      <c r="EP73" s="104"/>
      <c r="EQ73" s="104"/>
      <c r="ER73" s="104"/>
      <c r="ES73" s="104"/>
      <c r="ET73" s="104"/>
      <c r="EU73" s="104"/>
      <c r="EV73" s="104"/>
      <c r="EW73" s="104"/>
      <c r="EX73" s="104"/>
      <c r="EY73" s="104"/>
      <c r="EZ73" s="104"/>
      <c r="FA73" s="104"/>
      <c r="FB73" s="104"/>
      <c r="FC73" s="104"/>
      <c r="FD73" s="104"/>
      <c r="FE73" s="104"/>
      <c r="FF73" s="104"/>
      <c r="FG73" s="104"/>
      <c r="FH73" s="104"/>
      <c r="FI73" s="104"/>
      <c r="FJ73" s="104"/>
      <c r="FK73" s="100"/>
      <c r="FL73" s="559"/>
      <c r="FM73" s="104"/>
      <c r="FN73" s="104"/>
      <c r="FO73" s="104"/>
      <c r="FP73" s="104"/>
      <c r="FQ73" s="104"/>
      <c r="FR73" s="104"/>
      <c r="FS73" s="104"/>
      <c r="FT73" s="100"/>
      <c r="FU73" s="57"/>
      <c r="FV73" s="57"/>
      <c r="FW73" s="57"/>
      <c r="FX73" s="217"/>
      <c r="HF73" s="57"/>
      <c r="HG73" s="57"/>
      <c r="HH73" s="57"/>
      <c r="HI73" s="217"/>
      <c r="IQ73" s="57"/>
      <c r="IR73" s="57"/>
      <c r="IS73" s="57"/>
      <c r="IT73" s="217"/>
      <c r="KB73" s="57"/>
      <c r="KC73" s="57"/>
      <c r="KD73" s="57"/>
      <c r="KE73" s="217"/>
      <c r="LM73" s="57"/>
      <c r="LN73" s="57"/>
      <c r="LO73" s="57"/>
      <c r="LP73" s="217"/>
      <c r="MX73" s="57"/>
      <c r="MY73" s="57"/>
      <c r="MZ73" s="57"/>
      <c r="NA73" s="217"/>
      <c r="OI73" s="57"/>
      <c r="OJ73" s="57"/>
      <c r="OK73" s="57"/>
      <c r="OL73" s="217"/>
      <c r="PT73" s="57"/>
      <c r="PU73" s="57"/>
      <c r="PV73" s="57"/>
      <c r="PW73" s="217"/>
      <c r="RE73" s="57"/>
      <c r="RF73" s="57"/>
      <c r="RG73" s="57"/>
      <c r="RH73" s="693"/>
      <c r="RI73" s="57"/>
      <c r="SG73" s="57"/>
      <c r="SP73" s="57"/>
      <c r="SQ73" s="57"/>
      <c r="SR73" s="57"/>
      <c r="SS73" s="57"/>
      <c r="ST73" s="57"/>
      <c r="SU73" s="57"/>
      <c r="SV73" s="57"/>
      <c r="SW73" s="57"/>
      <c r="SX73" s="57"/>
      <c r="SY73" s="57"/>
      <c r="SZ73" s="57"/>
      <c r="TA73" s="57"/>
      <c r="TB73" s="57"/>
      <c r="TC73" s="57"/>
      <c r="TD73" s="57"/>
      <c r="TE73" s="57"/>
      <c r="TF73" s="57"/>
      <c r="TG73" s="57"/>
      <c r="TH73" s="57"/>
      <c r="TI73" s="57"/>
      <c r="TJ73" s="57"/>
      <c r="TK73" s="57"/>
      <c r="TL73" s="57"/>
      <c r="TM73" s="57"/>
      <c r="TN73" s="57"/>
      <c r="TO73" s="57"/>
      <c r="TP73" s="57"/>
      <c r="TQ73" s="57"/>
      <c r="TR73" s="57"/>
      <c r="TS73" s="57"/>
      <c r="TT73" s="57"/>
      <c r="TU73" s="57"/>
      <c r="TV73" s="57"/>
      <c r="TW73" s="57"/>
      <c r="TX73" s="57"/>
      <c r="TY73" s="57"/>
      <c r="TZ73" s="57"/>
      <c r="UA73" s="57"/>
      <c r="UB73" s="57"/>
      <c r="UC73" s="57"/>
      <c r="UD73" s="57"/>
      <c r="UE73" s="57"/>
      <c r="UF73" s="57"/>
      <c r="UG73" s="57"/>
      <c r="UH73" s="57"/>
      <c r="UI73" s="57"/>
      <c r="UJ73" s="57"/>
      <c r="UK73" s="57"/>
      <c r="UL73" s="57"/>
      <c r="UM73" s="57"/>
      <c r="UN73" s="57"/>
      <c r="UO73" s="57"/>
      <c r="UP73" s="57"/>
      <c r="UQ73" s="57"/>
      <c r="UR73" s="57"/>
      <c r="US73" s="57"/>
      <c r="UT73" s="57"/>
      <c r="UU73" s="57"/>
      <c r="UV73" s="57"/>
      <c r="UW73" s="57"/>
      <c r="UX73" s="57"/>
      <c r="UY73" s="57"/>
      <c r="UZ73" s="57"/>
      <c r="VA73" s="57"/>
      <c r="VB73" s="57"/>
      <c r="VC73" s="57"/>
      <c r="VD73" s="57"/>
      <c r="VE73" s="57"/>
      <c r="VF73" s="57"/>
      <c r="VG73" s="57"/>
      <c r="VH73" s="57"/>
      <c r="VI73" s="57"/>
      <c r="VJ73" s="57"/>
      <c r="VK73" s="57"/>
      <c r="VL73" s="57"/>
      <c r="VM73" s="57"/>
      <c r="VN73" s="57"/>
      <c r="VO73" s="57"/>
      <c r="VP73" s="57"/>
      <c r="VQ73" s="57"/>
      <c r="VR73" s="57"/>
      <c r="VS73" s="57"/>
      <c r="VT73" s="57"/>
      <c r="VU73" s="57"/>
      <c r="VV73" s="57"/>
      <c r="VW73" s="57"/>
      <c r="VX73" s="57"/>
      <c r="VY73" s="57"/>
      <c r="VZ73" s="57"/>
      <c r="WA73" s="57"/>
      <c r="WB73" s="57"/>
      <c r="WC73" s="57"/>
      <c r="WD73" s="57"/>
      <c r="WE73" s="57"/>
      <c r="WF73" s="57"/>
      <c r="WG73" s="57"/>
      <c r="WH73" s="57"/>
      <c r="WI73" s="57"/>
      <c r="WJ73" s="57"/>
      <c r="WK73" s="57"/>
      <c r="WL73" s="57"/>
      <c r="WM73" s="57"/>
      <c r="WN73" s="57"/>
      <c r="WO73" s="57"/>
      <c r="WP73" s="57"/>
      <c r="WQ73" s="57"/>
      <c r="WR73" s="57"/>
      <c r="WS73" s="57"/>
      <c r="WT73" s="57"/>
      <c r="WU73" s="57"/>
      <c r="WV73" s="57"/>
      <c r="WW73" s="57"/>
      <c r="WX73" s="57"/>
      <c r="WY73" s="57"/>
      <c r="WZ73" s="57"/>
      <c r="XA73" s="57"/>
      <c r="XB73" s="57"/>
      <c r="XC73" s="57"/>
      <c r="XD73" s="57"/>
      <c r="XE73" s="57"/>
      <c r="XF73" s="57"/>
      <c r="XG73" s="57"/>
      <c r="XH73" s="57"/>
      <c r="XI73" s="57"/>
      <c r="XJ73" s="57"/>
      <c r="XK73" s="57"/>
      <c r="XL73" s="57"/>
      <c r="XM73" s="57"/>
      <c r="XN73" s="57"/>
      <c r="XO73" s="57"/>
      <c r="XP73" s="57"/>
      <c r="XQ73" s="57"/>
      <c r="XR73" s="57"/>
      <c r="XS73" s="57"/>
      <c r="XT73" s="57"/>
      <c r="XU73" s="57"/>
      <c r="XV73" s="57"/>
      <c r="XW73" s="57"/>
    </row>
    <row r="74">
      <c r="A74" s="689" t="s">
        <v>1244</v>
      </c>
      <c r="B74" s="690" t="s">
        <v>1245</v>
      </c>
      <c r="C74" s="553"/>
      <c r="D74" s="553"/>
      <c r="E74" s="553"/>
      <c r="F74" s="553"/>
      <c r="G74" s="553"/>
      <c r="H74" s="553"/>
      <c r="I74" s="553"/>
      <c r="J74" s="553"/>
      <c r="K74" s="553"/>
      <c r="L74" s="553"/>
      <c r="M74" s="553"/>
      <c r="N74" s="553"/>
      <c r="O74" s="553"/>
      <c r="P74" s="553"/>
      <c r="Q74" s="553"/>
      <c r="R74" s="553"/>
      <c r="S74" s="553"/>
      <c r="T74" s="553"/>
      <c r="U74" s="553"/>
      <c r="V74" s="553"/>
      <c r="W74" s="553"/>
      <c r="X74" s="553"/>
      <c r="Y74" s="554"/>
      <c r="Z74" s="690" t="s">
        <v>1216</v>
      </c>
      <c r="AA74" s="553"/>
      <c r="AB74" s="553"/>
      <c r="AC74" s="553"/>
      <c r="AD74" s="553"/>
      <c r="AE74" s="553"/>
      <c r="AF74" s="553"/>
      <c r="AG74" s="553"/>
      <c r="AH74" s="554"/>
      <c r="AI74" s="57"/>
      <c r="AJ74" s="689" t="s">
        <v>1244</v>
      </c>
      <c r="AK74" s="690" t="s">
        <v>1246</v>
      </c>
      <c r="AL74" s="553"/>
      <c r="AM74" s="553"/>
      <c r="AN74" s="553"/>
      <c r="AO74" s="553"/>
      <c r="AP74" s="553"/>
      <c r="AQ74" s="553"/>
      <c r="AR74" s="553"/>
      <c r="AS74" s="553"/>
      <c r="AT74" s="553"/>
      <c r="AU74" s="553"/>
      <c r="AV74" s="553"/>
      <c r="AW74" s="553"/>
      <c r="AX74" s="553"/>
      <c r="AY74" s="553"/>
      <c r="AZ74" s="553"/>
      <c r="BA74" s="553"/>
      <c r="BB74" s="553"/>
      <c r="BC74" s="553"/>
      <c r="BD74" s="553"/>
      <c r="BE74" s="553"/>
      <c r="BF74" s="553"/>
      <c r="BG74" s="553"/>
      <c r="BH74" s="554"/>
      <c r="BI74" s="690" t="s">
        <v>1232</v>
      </c>
      <c r="BJ74" s="553"/>
      <c r="BK74" s="553"/>
      <c r="BL74" s="553"/>
      <c r="BM74" s="553"/>
      <c r="BN74" s="553"/>
      <c r="BO74" s="553"/>
      <c r="BP74" s="553"/>
      <c r="BQ74" s="554"/>
      <c r="BR74" s="57"/>
      <c r="BS74" s="689" t="s">
        <v>1244</v>
      </c>
      <c r="BT74" s="690" t="s">
        <v>1247</v>
      </c>
      <c r="BU74" s="553"/>
      <c r="BV74" s="553"/>
      <c r="BW74" s="553"/>
      <c r="BX74" s="553"/>
      <c r="BY74" s="553"/>
      <c r="BZ74" s="553"/>
      <c r="CA74" s="553"/>
      <c r="CB74" s="553"/>
      <c r="CC74" s="553"/>
      <c r="CD74" s="553"/>
      <c r="CE74" s="553"/>
      <c r="CF74" s="553"/>
      <c r="CG74" s="553"/>
      <c r="CH74" s="553"/>
      <c r="CI74" s="553"/>
      <c r="CJ74" s="553"/>
      <c r="CK74" s="553"/>
      <c r="CL74" s="553"/>
      <c r="CM74" s="553"/>
      <c r="CN74" s="553"/>
      <c r="CO74" s="553"/>
      <c r="CP74" s="553"/>
      <c r="CQ74" s="554"/>
      <c r="CR74" s="690" t="s">
        <v>1232</v>
      </c>
      <c r="CS74" s="553"/>
      <c r="CT74" s="553"/>
      <c r="CU74" s="553"/>
      <c r="CV74" s="553"/>
      <c r="CW74" s="553"/>
      <c r="CX74" s="553"/>
      <c r="CY74" s="553"/>
      <c r="CZ74" s="554"/>
      <c r="DA74" s="57"/>
      <c r="DB74" s="689" t="s">
        <v>1244</v>
      </c>
      <c r="DC74" s="690" t="s">
        <v>1248</v>
      </c>
      <c r="DD74" s="553"/>
      <c r="DE74" s="553"/>
      <c r="DF74" s="553"/>
      <c r="DG74" s="553"/>
      <c r="DH74" s="553"/>
      <c r="DI74" s="553"/>
      <c r="DJ74" s="553"/>
      <c r="DK74" s="553"/>
      <c r="DL74" s="553"/>
      <c r="DM74" s="553"/>
      <c r="DN74" s="553"/>
      <c r="DO74" s="553"/>
      <c r="DP74" s="553"/>
      <c r="DQ74" s="553"/>
      <c r="DR74" s="553"/>
      <c r="DS74" s="553"/>
      <c r="DT74" s="553"/>
      <c r="DU74" s="553"/>
      <c r="DV74" s="553"/>
      <c r="DW74" s="553"/>
      <c r="DX74" s="553"/>
      <c r="DY74" s="553"/>
      <c r="DZ74" s="554"/>
      <c r="EA74" s="690" t="s">
        <v>1232</v>
      </c>
      <c r="EB74" s="553"/>
      <c r="EC74" s="553"/>
      <c r="ED74" s="553"/>
      <c r="EE74" s="553"/>
      <c r="EF74" s="553"/>
      <c r="EG74" s="553"/>
      <c r="EH74" s="553"/>
      <c r="EI74" s="554"/>
      <c r="EJ74" s="57"/>
      <c r="EK74" s="57"/>
      <c r="EL74" s="57"/>
      <c r="EM74" s="689" t="s">
        <v>1244</v>
      </c>
      <c r="EN74" s="690" t="s">
        <v>1249</v>
      </c>
      <c r="EO74" s="553"/>
      <c r="EP74" s="553"/>
      <c r="EQ74" s="553"/>
      <c r="ER74" s="553"/>
      <c r="ES74" s="553"/>
      <c r="ET74" s="553"/>
      <c r="EU74" s="553"/>
      <c r="EV74" s="553"/>
      <c r="EW74" s="553"/>
      <c r="EX74" s="553"/>
      <c r="EY74" s="553"/>
      <c r="EZ74" s="553"/>
      <c r="FA74" s="553"/>
      <c r="FB74" s="553"/>
      <c r="FC74" s="553"/>
      <c r="FD74" s="553"/>
      <c r="FE74" s="553"/>
      <c r="FF74" s="553"/>
      <c r="FG74" s="553"/>
      <c r="FH74" s="553"/>
      <c r="FI74" s="553"/>
      <c r="FJ74" s="553"/>
      <c r="FK74" s="554"/>
      <c r="FL74" s="690" t="s">
        <v>1216</v>
      </c>
      <c r="FM74" s="553"/>
      <c r="FN74" s="553"/>
      <c r="FO74" s="553"/>
      <c r="FP74" s="553"/>
      <c r="FQ74" s="553"/>
      <c r="FR74" s="553"/>
      <c r="FS74" s="553"/>
      <c r="FT74" s="554"/>
      <c r="FU74" s="57"/>
      <c r="FV74" s="57"/>
      <c r="FW74" s="57"/>
      <c r="FX74" s="691" t="s">
        <v>1244</v>
      </c>
      <c r="FY74" s="432" t="s">
        <v>1250</v>
      </c>
      <c r="GW74" s="432" t="s">
        <v>1220</v>
      </c>
      <c r="HF74" s="57"/>
      <c r="HG74" s="57"/>
      <c r="HH74" s="57"/>
      <c r="HI74" s="691" t="s">
        <v>1244</v>
      </c>
      <c r="HJ74" s="432" t="s">
        <v>1251</v>
      </c>
      <c r="IH74" s="432" t="s">
        <v>1222</v>
      </c>
      <c r="IQ74" s="57"/>
      <c r="IR74" s="57"/>
      <c r="IS74" s="57"/>
      <c r="IT74" s="691" t="s">
        <v>1244</v>
      </c>
      <c r="IU74" s="432" t="s">
        <v>1252</v>
      </c>
      <c r="JS74" s="432" t="s">
        <v>1253</v>
      </c>
      <c r="KB74" s="57"/>
      <c r="KC74" s="57"/>
      <c r="KD74" s="57"/>
      <c r="KE74" s="691" t="s">
        <v>1244</v>
      </c>
      <c r="KF74" s="432" t="s">
        <v>1254</v>
      </c>
      <c r="LD74" s="432" t="s">
        <v>1227</v>
      </c>
      <c r="LM74" s="57"/>
      <c r="LN74" s="57"/>
      <c r="LO74" s="57"/>
      <c r="LP74" s="691" t="s">
        <v>1244</v>
      </c>
      <c r="LQ74" s="432" t="s">
        <v>1255</v>
      </c>
      <c r="MO74" s="432" t="s">
        <v>1216</v>
      </c>
      <c r="MX74" s="57"/>
      <c r="MY74" s="57"/>
      <c r="MZ74" s="57"/>
      <c r="NA74" s="691" t="s">
        <v>1244</v>
      </c>
      <c r="NB74" s="432" t="s">
        <v>1256</v>
      </c>
      <c r="NZ74" s="432" t="s">
        <v>1216</v>
      </c>
      <c r="OI74" s="57"/>
      <c r="OJ74" s="57"/>
      <c r="OK74" s="57"/>
      <c r="OL74" s="691" t="s">
        <v>1244</v>
      </c>
      <c r="OM74" s="432" t="s">
        <v>1257</v>
      </c>
      <c r="PK74" s="432" t="s">
        <v>1216</v>
      </c>
      <c r="PT74" s="57"/>
      <c r="PU74" s="57"/>
      <c r="PV74" s="57"/>
      <c r="PW74" s="691" t="s">
        <v>1244</v>
      </c>
      <c r="PX74" s="432" t="s">
        <v>1258</v>
      </c>
      <c r="QV74" s="432" t="s">
        <v>1216</v>
      </c>
      <c r="RE74" s="57"/>
      <c r="RF74" s="57"/>
      <c r="RG74" s="57"/>
      <c r="SP74" s="57"/>
      <c r="SQ74" s="57"/>
      <c r="SR74" s="57"/>
      <c r="SS74" s="57"/>
      <c r="ST74" s="57"/>
      <c r="SU74" s="57"/>
      <c r="SV74" s="57"/>
      <c r="SW74" s="57"/>
      <c r="SX74" s="57"/>
      <c r="SY74" s="57"/>
      <c r="SZ74" s="57"/>
      <c r="TA74" s="57"/>
      <c r="TB74" s="57"/>
      <c r="TC74" s="57"/>
      <c r="TD74" s="57"/>
      <c r="TE74" s="57"/>
      <c r="TF74" s="57"/>
      <c r="TG74" s="57"/>
      <c r="TH74" s="57"/>
      <c r="TI74" s="57"/>
      <c r="TJ74" s="57"/>
      <c r="TK74" s="57"/>
      <c r="TL74" s="57"/>
      <c r="TM74" s="57"/>
      <c r="TN74" s="57"/>
      <c r="TO74" s="57"/>
      <c r="TP74" s="57"/>
      <c r="TQ74" s="57"/>
      <c r="TR74" s="57"/>
      <c r="TS74" s="57"/>
      <c r="TT74" s="57"/>
      <c r="TU74" s="57"/>
      <c r="TV74" s="57"/>
      <c r="TW74" s="57"/>
      <c r="TX74" s="57"/>
      <c r="TY74" s="57"/>
      <c r="TZ74" s="57"/>
      <c r="UA74" s="57"/>
      <c r="UB74" s="57"/>
      <c r="UC74" s="57"/>
      <c r="UD74" s="57"/>
      <c r="UE74" s="57"/>
      <c r="UF74" s="57"/>
      <c r="UG74" s="57"/>
      <c r="UH74" s="57"/>
      <c r="UI74" s="57"/>
      <c r="UJ74" s="57"/>
      <c r="UK74" s="57"/>
      <c r="UL74" s="57"/>
      <c r="UM74" s="57"/>
      <c r="UN74" s="57"/>
      <c r="UO74" s="57"/>
      <c r="UP74" s="57"/>
      <c r="UQ74" s="57"/>
      <c r="UR74" s="57"/>
      <c r="US74" s="57"/>
      <c r="UT74" s="57"/>
      <c r="UU74" s="57"/>
      <c r="UV74" s="57"/>
      <c r="UW74" s="57"/>
      <c r="UX74" s="57"/>
      <c r="UY74" s="57"/>
      <c r="UZ74" s="57"/>
      <c r="VA74" s="57"/>
      <c r="VB74" s="57"/>
      <c r="VC74" s="57"/>
      <c r="VD74" s="57"/>
      <c r="VE74" s="57"/>
      <c r="VF74" s="57"/>
      <c r="VG74" s="57"/>
      <c r="VH74" s="57"/>
      <c r="VI74" s="57"/>
      <c r="VJ74" s="57"/>
      <c r="VK74" s="57"/>
      <c r="VL74" s="57"/>
      <c r="VM74" s="57"/>
      <c r="VN74" s="57"/>
      <c r="VO74" s="57"/>
      <c r="VP74" s="57"/>
      <c r="VQ74" s="57"/>
      <c r="VR74" s="57"/>
      <c r="VS74" s="57"/>
      <c r="VT74" s="57"/>
      <c r="VU74" s="57"/>
      <c r="VV74" s="57"/>
      <c r="VW74" s="57"/>
      <c r="VX74" s="57"/>
      <c r="VY74" s="57"/>
      <c r="VZ74" s="57"/>
      <c r="WA74" s="57"/>
      <c r="WB74" s="57"/>
      <c r="WC74" s="57"/>
      <c r="WD74" s="57"/>
      <c r="WE74" s="57"/>
      <c r="WF74" s="57"/>
      <c r="WG74" s="57"/>
      <c r="WH74" s="57"/>
      <c r="WI74" s="57"/>
      <c r="WJ74" s="57"/>
      <c r="WK74" s="57"/>
      <c r="WL74" s="57"/>
      <c r="WM74" s="57"/>
      <c r="WN74" s="57"/>
      <c r="WO74" s="57"/>
      <c r="WP74" s="57"/>
      <c r="WQ74" s="57"/>
      <c r="WR74" s="57"/>
      <c r="WS74" s="57"/>
      <c r="WT74" s="57"/>
      <c r="WU74" s="57"/>
      <c r="WV74" s="57"/>
      <c r="WW74" s="57"/>
      <c r="WX74" s="57"/>
      <c r="WY74" s="57"/>
      <c r="WZ74" s="57"/>
      <c r="XA74" s="57"/>
      <c r="XB74" s="57"/>
      <c r="XC74" s="57"/>
      <c r="XD74" s="57"/>
      <c r="XE74" s="57"/>
      <c r="XF74" s="57"/>
      <c r="XG74" s="57"/>
      <c r="XH74" s="57"/>
      <c r="XI74" s="57"/>
      <c r="XJ74" s="57"/>
      <c r="XK74" s="57"/>
      <c r="XL74" s="57"/>
      <c r="XM74" s="57"/>
      <c r="XN74" s="57"/>
      <c r="XO74" s="57"/>
      <c r="XP74" s="57"/>
      <c r="XQ74" s="57"/>
      <c r="XR74" s="57"/>
      <c r="XS74" s="57"/>
      <c r="XT74" s="57"/>
      <c r="XU74" s="57"/>
      <c r="XV74" s="57"/>
      <c r="XW74" s="57"/>
    </row>
    <row r="75">
      <c r="A75" s="217"/>
      <c r="B75" s="559"/>
      <c r="C75" s="104"/>
      <c r="D75" s="104"/>
      <c r="E75" s="104"/>
      <c r="F75" s="104"/>
      <c r="G75" s="104"/>
      <c r="H75" s="104"/>
      <c r="I75" s="104"/>
      <c r="J75" s="104"/>
      <c r="K75" s="104"/>
      <c r="L75" s="104"/>
      <c r="M75" s="104"/>
      <c r="N75" s="104"/>
      <c r="O75" s="104"/>
      <c r="P75" s="104"/>
      <c r="Q75" s="104"/>
      <c r="R75" s="104"/>
      <c r="S75" s="104"/>
      <c r="T75" s="104"/>
      <c r="U75" s="104"/>
      <c r="V75" s="104"/>
      <c r="W75" s="104"/>
      <c r="X75" s="104"/>
      <c r="Y75" s="100"/>
      <c r="Z75" s="559"/>
      <c r="AA75" s="104"/>
      <c r="AB75" s="104"/>
      <c r="AC75" s="104"/>
      <c r="AD75" s="104"/>
      <c r="AE75" s="104"/>
      <c r="AF75" s="104"/>
      <c r="AG75" s="104"/>
      <c r="AH75" s="100"/>
      <c r="AI75" s="57"/>
      <c r="AJ75" s="217"/>
      <c r="AK75" s="559"/>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0"/>
      <c r="BI75" s="559"/>
      <c r="BJ75" s="104"/>
      <c r="BK75" s="104"/>
      <c r="BL75" s="104"/>
      <c r="BM75" s="104"/>
      <c r="BN75" s="104"/>
      <c r="BO75" s="104"/>
      <c r="BP75" s="104"/>
      <c r="BQ75" s="100"/>
      <c r="BR75" s="57"/>
      <c r="BS75" s="217"/>
      <c r="BT75" s="559"/>
      <c r="BU75" s="104"/>
      <c r="BV75" s="104"/>
      <c r="BW75" s="104"/>
      <c r="BX75" s="104"/>
      <c r="BY75" s="104"/>
      <c r="BZ75" s="104"/>
      <c r="CA75" s="104"/>
      <c r="CB75" s="104"/>
      <c r="CC75" s="104"/>
      <c r="CD75" s="104"/>
      <c r="CE75" s="104"/>
      <c r="CF75" s="104"/>
      <c r="CG75" s="104"/>
      <c r="CH75" s="104"/>
      <c r="CI75" s="104"/>
      <c r="CJ75" s="104"/>
      <c r="CK75" s="104"/>
      <c r="CL75" s="104"/>
      <c r="CM75" s="104"/>
      <c r="CN75" s="104"/>
      <c r="CO75" s="104"/>
      <c r="CP75" s="104"/>
      <c r="CQ75" s="100"/>
      <c r="CR75" s="559"/>
      <c r="CS75" s="104"/>
      <c r="CT75" s="104"/>
      <c r="CU75" s="104"/>
      <c r="CV75" s="104"/>
      <c r="CW75" s="104"/>
      <c r="CX75" s="104"/>
      <c r="CY75" s="104"/>
      <c r="CZ75" s="100"/>
      <c r="DA75" s="57"/>
      <c r="DB75" s="217"/>
      <c r="DC75" s="559"/>
      <c r="DD75" s="104"/>
      <c r="DE75" s="104"/>
      <c r="DF75" s="104"/>
      <c r="DG75" s="104"/>
      <c r="DH75" s="104"/>
      <c r="DI75" s="104"/>
      <c r="DJ75" s="104"/>
      <c r="DK75" s="104"/>
      <c r="DL75" s="104"/>
      <c r="DM75" s="104"/>
      <c r="DN75" s="104"/>
      <c r="DO75" s="104"/>
      <c r="DP75" s="104"/>
      <c r="DQ75" s="104"/>
      <c r="DR75" s="104"/>
      <c r="DS75" s="104"/>
      <c r="DT75" s="104"/>
      <c r="DU75" s="104"/>
      <c r="DV75" s="104"/>
      <c r="DW75" s="104"/>
      <c r="DX75" s="104"/>
      <c r="DY75" s="104"/>
      <c r="DZ75" s="100"/>
      <c r="EA75" s="559"/>
      <c r="EB75" s="104"/>
      <c r="EC75" s="104"/>
      <c r="ED75" s="104"/>
      <c r="EE75" s="104"/>
      <c r="EF75" s="104"/>
      <c r="EG75" s="104"/>
      <c r="EH75" s="104"/>
      <c r="EI75" s="100"/>
      <c r="EJ75" s="57"/>
      <c r="EK75" s="57"/>
      <c r="EL75" s="57"/>
      <c r="EM75" s="217"/>
      <c r="EN75" s="559"/>
      <c r="EO75" s="104"/>
      <c r="EP75" s="104"/>
      <c r="EQ75" s="104"/>
      <c r="ER75" s="104"/>
      <c r="ES75" s="104"/>
      <c r="ET75" s="104"/>
      <c r="EU75" s="104"/>
      <c r="EV75" s="104"/>
      <c r="EW75" s="104"/>
      <c r="EX75" s="104"/>
      <c r="EY75" s="104"/>
      <c r="EZ75" s="104"/>
      <c r="FA75" s="104"/>
      <c r="FB75" s="104"/>
      <c r="FC75" s="104"/>
      <c r="FD75" s="104"/>
      <c r="FE75" s="104"/>
      <c r="FF75" s="104"/>
      <c r="FG75" s="104"/>
      <c r="FH75" s="104"/>
      <c r="FI75" s="104"/>
      <c r="FJ75" s="104"/>
      <c r="FK75" s="100"/>
      <c r="FL75" s="559"/>
      <c r="FM75" s="104"/>
      <c r="FN75" s="104"/>
      <c r="FO75" s="104"/>
      <c r="FP75" s="104"/>
      <c r="FQ75" s="104"/>
      <c r="FR75" s="104"/>
      <c r="FS75" s="104"/>
      <c r="FT75" s="100"/>
      <c r="FU75" s="57"/>
      <c r="FV75" s="57"/>
      <c r="FW75" s="57"/>
      <c r="FX75" s="217"/>
      <c r="HF75" s="57"/>
      <c r="HG75" s="57"/>
      <c r="HH75" s="57"/>
      <c r="HI75" s="217"/>
      <c r="IQ75" s="57"/>
      <c r="IR75" s="57"/>
      <c r="IS75" s="57"/>
      <c r="IT75" s="217"/>
      <c r="KB75" s="57"/>
      <c r="KC75" s="57"/>
      <c r="KD75" s="57"/>
      <c r="KE75" s="217"/>
      <c r="LM75" s="57"/>
      <c r="LN75" s="57"/>
      <c r="LO75" s="57"/>
      <c r="LP75" s="217"/>
      <c r="MX75" s="57"/>
      <c r="MY75" s="57"/>
      <c r="MZ75" s="57"/>
      <c r="NA75" s="217"/>
      <c r="OI75" s="57"/>
      <c r="OJ75" s="57"/>
      <c r="OK75" s="57"/>
      <c r="OL75" s="217"/>
      <c r="PT75" s="57"/>
      <c r="PU75" s="57"/>
      <c r="PV75" s="57"/>
      <c r="PW75" s="217"/>
      <c r="RE75" s="57"/>
      <c r="RF75" s="57"/>
      <c r="RG75" s="57"/>
      <c r="RH75" s="693"/>
      <c r="RI75" s="57"/>
      <c r="SG75" s="57"/>
      <c r="SP75" s="57"/>
      <c r="SQ75" s="57"/>
      <c r="SR75" s="57"/>
      <c r="SS75" s="57"/>
      <c r="ST75" s="57"/>
      <c r="SU75" s="57"/>
      <c r="SV75" s="57"/>
      <c r="SW75" s="57"/>
      <c r="SX75" s="57"/>
      <c r="SY75" s="57"/>
      <c r="SZ75" s="57"/>
      <c r="TA75" s="57"/>
      <c r="TB75" s="57"/>
      <c r="TC75" s="57"/>
      <c r="TD75" s="57"/>
      <c r="TE75" s="57"/>
      <c r="TF75" s="57"/>
      <c r="TG75" s="57"/>
      <c r="TH75" s="57"/>
      <c r="TI75" s="57"/>
      <c r="TJ75" s="57"/>
      <c r="TK75" s="57"/>
      <c r="TL75" s="57"/>
      <c r="TM75" s="57"/>
      <c r="TN75" s="57"/>
      <c r="TO75" s="57"/>
      <c r="TP75" s="57"/>
      <c r="TQ75" s="57"/>
      <c r="TR75" s="57"/>
      <c r="TS75" s="57"/>
      <c r="TT75" s="57"/>
      <c r="TU75" s="57"/>
      <c r="TV75" s="57"/>
      <c r="TW75" s="57"/>
      <c r="TX75" s="57"/>
      <c r="TY75" s="57"/>
      <c r="TZ75" s="57"/>
      <c r="UA75" s="57"/>
      <c r="UB75" s="57"/>
      <c r="UC75" s="57"/>
      <c r="UD75" s="57"/>
      <c r="UE75" s="57"/>
      <c r="UF75" s="57"/>
      <c r="UG75" s="57"/>
      <c r="UH75" s="57"/>
      <c r="UI75" s="57"/>
      <c r="UJ75" s="57"/>
      <c r="UK75" s="57"/>
      <c r="UL75" s="57"/>
      <c r="UM75" s="57"/>
      <c r="UN75" s="57"/>
      <c r="UO75" s="57"/>
      <c r="UP75" s="57"/>
      <c r="UQ75" s="57"/>
      <c r="UR75" s="57"/>
      <c r="US75" s="57"/>
      <c r="UT75" s="57"/>
      <c r="UU75" s="57"/>
      <c r="UV75" s="57"/>
      <c r="UW75" s="57"/>
      <c r="UX75" s="57"/>
      <c r="UY75" s="57"/>
      <c r="UZ75" s="57"/>
      <c r="VA75" s="57"/>
      <c r="VB75" s="57"/>
      <c r="VC75" s="57"/>
      <c r="VD75" s="57"/>
      <c r="VE75" s="57"/>
      <c r="VF75" s="57"/>
      <c r="VG75" s="57"/>
      <c r="VH75" s="57"/>
      <c r="VI75" s="57"/>
      <c r="VJ75" s="57"/>
      <c r="VK75" s="57"/>
      <c r="VL75" s="57"/>
      <c r="VM75" s="57"/>
      <c r="VN75" s="57"/>
      <c r="VO75" s="57"/>
      <c r="VP75" s="57"/>
      <c r="VQ75" s="57"/>
      <c r="VR75" s="57"/>
      <c r="VS75" s="57"/>
      <c r="VT75" s="57"/>
      <c r="VU75" s="57"/>
      <c r="VV75" s="57"/>
      <c r="VW75" s="57"/>
      <c r="VX75" s="57"/>
      <c r="VY75" s="57"/>
      <c r="VZ75" s="57"/>
      <c r="WA75" s="57"/>
      <c r="WB75" s="57"/>
      <c r="WC75" s="57"/>
      <c r="WD75" s="57"/>
      <c r="WE75" s="57"/>
      <c r="WF75" s="57"/>
      <c r="WG75" s="57"/>
      <c r="WH75" s="57"/>
      <c r="WI75" s="57"/>
      <c r="WJ75" s="57"/>
      <c r="WK75" s="57"/>
      <c r="WL75" s="57"/>
      <c r="WM75" s="57"/>
      <c r="WN75" s="57"/>
      <c r="WO75" s="57"/>
      <c r="WP75" s="57"/>
      <c r="WQ75" s="57"/>
      <c r="WR75" s="57"/>
      <c r="WS75" s="57"/>
      <c r="WT75" s="57"/>
      <c r="WU75" s="57"/>
      <c r="WV75" s="57"/>
      <c r="WW75" s="57"/>
      <c r="WX75" s="57"/>
      <c r="WY75" s="57"/>
      <c r="WZ75" s="57"/>
      <c r="XA75" s="57"/>
      <c r="XB75" s="57"/>
      <c r="XC75" s="57"/>
      <c r="XD75" s="57"/>
      <c r="XE75" s="57"/>
      <c r="XF75" s="57"/>
      <c r="XG75" s="57"/>
      <c r="XH75" s="57"/>
      <c r="XI75" s="57"/>
      <c r="XJ75" s="57"/>
      <c r="XK75" s="57"/>
      <c r="XL75" s="57"/>
      <c r="XM75" s="57"/>
      <c r="XN75" s="57"/>
      <c r="XO75" s="57"/>
      <c r="XP75" s="57"/>
      <c r="XQ75" s="57"/>
      <c r="XR75" s="57"/>
      <c r="XS75" s="57"/>
      <c r="XT75" s="57"/>
      <c r="XU75" s="57"/>
      <c r="XV75" s="57"/>
      <c r="XW75" s="57"/>
    </row>
    <row r="76">
      <c r="A76" s="689" t="s">
        <v>1259</v>
      </c>
      <c r="B76" s="690" t="s">
        <v>1260</v>
      </c>
      <c r="C76" s="553"/>
      <c r="D76" s="553"/>
      <c r="E76" s="553"/>
      <c r="F76" s="553"/>
      <c r="G76" s="553"/>
      <c r="H76" s="553"/>
      <c r="I76" s="553"/>
      <c r="J76" s="553"/>
      <c r="K76" s="553"/>
      <c r="L76" s="553"/>
      <c r="M76" s="553"/>
      <c r="N76" s="553"/>
      <c r="O76" s="553"/>
      <c r="P76" s="553"/>
      <c r="Q76" s="553"/>
      <c r="R76" s="553"/>
      <c r="S76" s="553"/>
      <c r="T76" s="553"/>
      <c r="U76" s="553"/>
      <c r="V76" s="553"/>
      <c r="W76" s="553"/>
      <c r="X76" s="553"/>
      <c r="Y76" s="554"/>
      <c r="Z76" s="690" t="s">
        <v>1211</v>
      </c>
      <c r="AA76" s="553"/>
      <c r="AB76" s="553"/>
      <c r="AC76" s="553"/>
      <c r="AD76" s="553"/>
      <c r="AE76" s="553"/>
      <c r="AF76" s="553"/>
      <c r="AG76" s="553"/>
      <c r="AH76" s="554"/>
      <c r="AI76" s="57"/>
      <c r="AJ76" s="689" t="s">
        <v>1259</v>
      </c>
      <c r="AK76" s="690" t="s">
        <v>1261</v>
      </c>
      <c r="AL76" s="553"/>
      <c r="AM76" s="553"/>
      <c r="AN76" s="553"/>
      <c r="AO76" s="553"/>
      <c r="AP76" s="553"/>
      <c r="AQ76" s="553"/>
      <c r="AR76" s="553"/>
      <c r="AS76" s="553"/>
      <c r="AT76" s="553"/>
      <c r="AU76" s="553"/>
      <c r="AV76" s="553"/>
      <c r="AW76" s="553"/>
      <c r="AX76" s="553"/>
      <c r="AY76" s="553"/>
      <c r="AZ76" s="553"/>
      <c r="BA76" s="553"/>
      <c r="BB76" s="553"/>
      <c r="BC76" s="553"/>
      <c r="BD76" s="553"/>
      <c r="BE76" s="553"/>
      <c r="BF76" s="553"/>
      <c r="BG76" s="553"/>
      <c r="BH76" s="554"/>
      <c r="BI76" s="690" t="s">
        <v>1216</v>
      </c>
      <c r="BJ76" s="553"/>
      <c r="BK76" s="553"/>
      <c r="BL76" s="553"/>
      <c r="BM76" s="553"/>
      <c r="BN76" s="553"/>
      <c r="BO76" s="553"/>
      <c r="BP76" s="553"/>
      <c r="BQ76" s="554"/>
      <c r="BR76" s="57"/>
      <c r="BS76" s="689" t="s">
        <v>1259</v>
      </c>
      <c r="BT76" s="690" t="s">
        <v>1262</v>
      </c>
      <c r="BU76" s="553"/>
      <c r="BV76" s="553"/>
      <c r="BW76" s="553"/>
      <c r="BX76" s="553"/>
      <c r="BY76" s="553"/>
      <c r="BZ76" s="553"/>
      <c r="CA76" s="553"/>
      <c r="CB76" s="553"/>
      <c r="CC76" s="553"/>
      <c r="CD76" s="553"/>
      <c r="CE76" s="553"/>
      <c r="CF76" s="553"/>
      <c r="CG76" s="553"/>
      <c r="CH76" s="553"/>
      <c r="CI76" s="553"/>
      <c r="CJ76" s="553"/>
      <c r="CK76" s="553"/>
      <c r="CL76" s="553"/>
      <c r="CM76" s="553"/>
      <c r="CN76" s="553"/>
      <c r="CO76" s="553"/>
      <c r="CP76" s="553"/>
      <c r="CQ76" s="554"/>
      <c r="CR76" s="690" t="s">
        <v>1232</v>
      </c>
      <c r="CS76" s="553"/>
      <c r="CT76" s="553"/>
      <c r="CU76" s="553"/>
      <c r="CV76" s="553"/>
      <c r="CW76" s="553"/>
      <c r="CX76" s="553"/>
      <c r="CY76" s="553"/>
      <c r="CZ76" s="554"/>
      <c r="DA76" s="57"/>
      <c r="DB76" s="689" t="s">
        <v>1259</v>
      </c>
      <c r="DC76" s="690" t="s">
        <v>1263</v>
      </c>
      <c r="DD76" s="553"/>
      <c r="DE76" s="553"/>
      <c r="DF76" s="553"/>
      <c r="DG76" s="553"/>
      <c r="DH76" s="553"/>
      <c r="DI76" s="553"/>
      <c r="DJ76" s="553"/>
      <c r="DK76" s="553"/>
      <c r="DL76" s="553"/>
      <c r="DM76" s="553"/>
      <c r="DN76" s="553"/>
      <c r="DO76" s="553"/>
      <c r="DP76" s="553"/>
      <c r="DQ76" s="553"/>
      <c r="DR76" s="553"/>
      <c r="DS76" s="553"/>
      <c r="DT76" s="553"/>
      <c r="DU76" s="553"/>
      <c r="DV76" s="553"/>
      <c r="DW76" s="553"/>
      <c r="DX76" s="553"/>
      <c r="DY76" s="553"/>
      <c r="DZ76" s="554"/>
      <c r="EA76" s="690" t="s">
        <v>1216</v>
      </c>
      <c r="EB76" s="553"/>
      <c r="EC76" s="553"/>
      <c r="ED76" s="553"/>
      <c r="EE76" s="553"/>
      <c r="EF76" s="553"/>
      <c r="EG76" s="553"/>
      <c r="EH76" s="553"/>
      <c r="EI76" s="554"/>
      <c r="EJ76" s="57"/>
      <c r="EK76" s="57"/>
      <c r="EL76" s="57"/>
      <c r="EM76" s="689" t="s">
        <v>1259</v>
      </c>
      <c r="EN76" s="690" t="s">
        <v>1264</v>
      </c>
      <c r="EO76" s="553"/>
      <c r="EP76" s="553"/>
      <c r="EQ76" s="553"/>
      <c r="ER76" s="553"/>
      <c r="ES76" s="553"/>
      <c r="ET76" s="553"/>
      <c r="EU76" s="553"/>
      <c r="EV76" s="553"/>
      <c r="EW76" s="553"/>
      <c r="EX76" s="553"/>
      <c r="EY76" s="553"/>
      <c r="EZ76" s="553"/>
      <c r="FA76" s="553"/>
      <c r="FB76" s="553"/>
      <c r="FC76" s="553"/>
      <c r="FD76" s="553"/>
      <c r="FE76" s="553"/>
      <c r="FF76" s="553"/>
      <c r="FG76" s="553"/>
      <c r="FH76" s="553"/>
      <c r="FI76" s="553"/>
      <c r="FJ76" s="553"/>
      <c r="FK76" s="554"/>
      <c r="FL76" s="690" t="s">
        <v>1211</v>
      </c>
      <c r="FM76" s="553"/>
      <c r="FN76" s="553"/>
      <c r="FO76" s="553"/>
      <c r="FP76" s="553"/>
      <c r="FQ76" s="553"/>
      <c r="FR76" s="553"/>
      <c r="FS76" s="553"/>
      <c r="FT76" s="554"/>
      <c r="FU76" s="57"/>
      <c r="FV76" s="57"/>
      <c r="FW76" s="57"/>
      <c r="FX76" s="691" t="s">
        <v>1259</v>
      </c>
      <c r="FY76" s="432" t="s">
        <v>1265</v>
      </c>
      <c r="GW76" s="432" t="s">
        <v>1220</v>
      </c>
      <c r="HF76" s="57"/>
      <c r="HG76" s="57"/>
      <c r="HH76" s="57"/>
      <c r="HI76" s="691" t="s">
        <v>1259</v>
      </c>
      <c r="HJ76" s="432" t="s">
        <v>1266</v>
      </c>
      <c r="IH76" s="432" t="s">
        <v>1216</v>
      </c>
      <c r="IQ76" s="57"/>
      <c r="IR76" s="57"/>
      <c r="IS76" s="57"/>
      <c r="IT76" s="691" t="s">
        <v>1259</v>
      </c>
      <c r="IU76" s="432" t="s">
        <v>1254</v>
      </c>
      <c r="JS76" s="432" t="s">
        <v>1227</v>
      </c>
      <c r="KB76" s="57"/>
      <c r="KC76" s="57"/>
      <c r="KD76" s="57"/>
      <c r="KE76" s="691" t="s">
        <v>1259</v>
      </c>
      <c r="KF76" s="432" t="s">
        <v>1267</v>
      </c>
      <c r="LD76" s="432" t="s">
        <v>1222</v>
      </c>
      <c r="LM76" s="57"/>
      <c r="LN76" s="57"/>
      <c r="LO76" s="57"/>
      <c r="LP76" s="691" t="s">
        <v>1259</v>
      </c>
      <c r="LQ76" s="432" t="s">
        <v>1254</v>
      </c>
      <c r="MO76" s="432" t="s">
        <v>1227</v>
      </c>
      <c r="MX76" s="57"/>
      <c r="MY76" s="57"/>
      <c r="MZ76" s="57"/>
      <c r="NA76" s="691" t="s">
        <v>1259</v>
      </c>
      <c r="NB76" s="432" t="s">
        <v>1268</v>
      </c>
      <c r="NZ76" s="432" t="s">
        <v>1216</v>
      </c>
      <c r="OI76" s="57"/>
      <c r="OJ76" s="57"/>
      <c r="OK76" s="57"/>
      <c r="OL76" s="691" t="s">
        <v>1259</v>
      </c>
      <c r="OM76" s="432" t="s">
        <v>1269</v>
      </c>
      <c r="PK76" s="432" t="s">
        <v>1216</v>
      </c>
      <c r="PT76" s="57"/>
      <c r="PU76" s="57"/>
      <c r="PV76" s="57"/>
      <c r="PW76" s="691" t="s">
        <v>1259</v>
      </c>
      <c r="PX76" s="432" t="s">
        <v>1270</v>
      </c>
      <c r="QV76" s="432" t="s">
        <v>1216</v>
      </c>
      <c r="RE76" s="57"/>
      <c r="RF76" s="57"/>
      <c r="RG76" s="57"/>
      <c r="SP76" s="57"/>
      <c r="SQ76" s="57"/>
      <c r="SR76" s="57"/>
      <c r="SS76" s="57"/>
      <c r="ST76" s="57"/>
      <c r="SU76" s="57"/>
      <c r="SV76" s="57"/>
      <c r="SW76" s="57"/>
      <c r="SX76" s="57"/>
      <c r="SY76" s="57"/>
      <c r="SZ76" s="57"/>
      <c r="TA76" s="57"/>
      <c r="TB76" s="57"/>
      <c r="TC76" s="57"/>
      <c r="TD76" s="57"/>
      <c r="TE76" s="57"/>
      <c r="TF76" s="57"/>
      <c r="TG76" s="57"/>
      <c r="TH76" s="57"/>
      <c r="TI76" s="57"/>
      <c r="TJ76" s="57"/>
      <c r="TK76" s="57"/>
      <c r="TL76" s="57"/>
      <c r="TM76" s="57"/>
      <c r="TN76" s="57"/>
      <c r="TO76" s="57"/>
      <c r="TP76" s="57"/>
      <c r="TQ76" s="57"/>
      <c r="TR76" s="57"/>
      <c r="TS76" s="57"/>
      <c r="TT76" s="57"/>
      <c r="TU76" s="57"/>
      <c r="TV76" s="57"/>
      <c r="TW76" s="57"/>
      <c r="TX76" s="57"/>
      <c r="TY76" s="57"/>
      <c r="TZ76" s="57"/>
      <c r="UA76" s="57"/>
      <c r="UB76" s="57"/>
      <c r="UC76" s="57"/>
      <c r="UD76" s="57"/>
      <c r="UE76" s="57"/>
      <c r="UF76" s="57"/>
      <c r="UG76" s="57"/>
      <c r="UH76" s="57"/>
      <c r="UI76" s="57"/>
      <c r="UJ76" s="57"/>
      <c r="UK76" s="57"/>
      <c r="UL76" s="57"/>
      <c r="UM76" s="57"/>
      <c r="UN76" s="57"/>
      <c r="UO76" s="57"/>
      <c r="UP76" s="57"/>
      <c r="UQ76" s="57"/>
      <c r="UR76" s="57"/>
      <c r="US76" s="57"/>
      <c r="UT76" s="57"/>
      <c r="UU76" s="57"/>
      <c r="UV76" s="57"/>
      <c r="UW76" s="57"/>
      <c r="UX76" s="57"/>
      <c r="UY76" s="57"/>
      <c r="UZ76" s="57"/>
      <c r="VA76" s="57"/>
      <c r="VB76" s="57"/>
      <c r="VC76" s="57"/>
      <c r="VD76" s="57"/>
      <c r="VE76" s="57"/>
      <c r="VF76" s="57"/>
      <c r="VG76" s="57"/>
      <c r="VH76" s="57"/>
      <c r="VI76" s="57"/>
      <c r="VJ76" s="57"/>
      <c r="VK76" s="57"/>
      <c r="VL76" s="57"/>
      <c r="VM76" s="57"/>
      <c r="VN76" s="57"/>
      <c r="VO76" s="57"/>
      <c r="VP76" s="57"/>
      <c r="VQ76" s="57"/>
      <c r="VR76" s="57"/>
      <c r="VS76" s="57"/>
      <c r="VT76" s="57"/>
      <c r="VU76" s="57"/>
      <c r="VV76" s="57"/>
      <c r="VW76" s="57"/>
      <c r="VX76" s="57"/>
      <c r="VY76" s="57"/>
      <c r="VZ76" s="57"/>
      <c r="WA76" s="57"/>
      <c r="WB76" s="57"/>
      <c r="WC76" s="57"/>
      <c r="WD76" s="57"/>
      <c r="WE76" s="57"/>
      <c r="WF76" s="57"/>
      <c r="WG76" s="57"/>
      <c r="WH76" s="57"/>
      <c r="WI76" s="57"/>
      <c r="WJ76" s="57"/>
      <c r="WK76" s="57"/>
      <c r="WL76" s="57"/>
      <c r="WM76" s="57"/>
      <c r="WN76" s="57"/>
      <c r="WO76" s="57"/>
      <c r="WP76" s="57"/>
      <c r="WQ76" s="57"/>
      <c r="WR76" s="57"/>
      <c r="WS76" s="57"/>
      <c r="WT76" s="57"/>
      <c r="WU76" s="57"/>
      <c r="WV76" s="57"/>
      <c r="WW76" s="57"/>
      <c r="WX76" s="57"/>
      <c r="WY76" s="57"/>
      <c r="WZ76" s="57"/>
      <c r="XA76" s="57"/>
      <c r="XB76" s="57"/>
      <c r="XC76" s="57"/>
      <c r="XD76" s="57"/>
      <c r="XE76" s="57"/>
      <c r="XF76" s="57"/>
      <c r="XG76" s="57"/>
      <c r="XH76" s="57"/>
      <c r="XI76" s="57"/>
      <c r="XJ76" s="57"/>
      <c r="XK76" s="57"/>
      <c r="XL76" s="57"/>
      <c r="XM76" s="57"/>
      <c r="XN76" s="57"/>
      <c r="XO76" s="57"/>
      <c r="XP76" s="57"/>
      <c r="XQ76" s="57"/>
      <c r="XR76" s="57"/>
      <c r="XS76" s="57"/>
      <c r="XT76" s="57"/>
      <c r="XU76" s="57"/>
      <c r="XV76" s="57"/>
      <c r="XW76" s="57"/>
    </row>
    <row r="77">
      <c r="A77" s="217"/>
      <c r="B77" s="559"/>
      <c r="C77" s="104"/>
      <c r="D77" s="104"/>
      <c r="E77" s="104"/>
      <c r="F77" s="104"/>
      <c r="G77" s="104"/>
      <c r="H77" s="104"/>
      <c r="I77" s="104"/>
      <c r="J77" s="104"/>
      <c r="K77" s="104"/>
      <c r="L77" s="104"/>
      <c r="M77" s="104"/>
      <c r="N77" s="104"/>
      <c r="O77" s="104"/>
      <c r="P77" s="104"/>
      <c r="Q77" s="104"/>
      <c r="R77" s="104"/>
      <c r="S77" s="104"/>
      <c r="T77" s="104"/>
      <c r="U77" s="104"/>
      <c r="V77" s="104"/>
      <c r="W77" s="104"/>
      <c r="X77" s="104"/>
      <c r="Y77" s="100"/>
      <c r="Z77" s="559"/>
      <c r="AA77" s="104"/>
      <c r="AB77" s="104"/>
      <c r="AC77" s="104"/>
      <c r="AD77" s="104"/>
      <c r="AE77" s="104"/>
      <c r="AF77" s="104"/>
      <c r="AG77" s="104"/>
      <c r="AH77" s="100"/>
      <c r="AI77" s="57"/>
      <c r="AJ77" s="217"/>
      <c r="AK77" s="559"/>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0"/>
      <c r="BI77" s="559"/>
      <c r="BJ77" s="104"/>
      <c r="BK77" s="104"/>
      <c r="BL77" s="104"/>
      <c r="BM77" s="104"/>
      <c r="BN77" s="104"/>
      <c r="BO77" s="104"/>
      <c r="BP77" s="104"/>
      <c r="BQ77" s="100"/>
      <c r="BR77" s="57"/>
      <c r="BS77" s="217"/>
      <c r="BT77" s="559"/>
      <c r="BU77" s="104"/>
      <c r="BV77" s="104"/>
      <c r="BW77" s="104"/>
      <c r="BX77" s="104"/>
      <c r="BY77" s="104"/>
      <c r="BZ77" s="104"/>
      <c r="CA77" s="104"/>
      <c r="CB77" s="104"/>
      <c r="CC77" s="104"/>
      <c r="CD77" s="104"/>
      <c r="CE77" s="104"/>
      <c r="CF77" s="104"/>
      <c r="CG77" s="104"/>
      <c r="CH77" s="104"/>
      <c r="CI77" s="104"/>
      <c r="CJ77" s="104"/>
      <c r="CK77" s="104"/>
      <c r="CL77" s="104"/>
      <c r="CM77" s="104"/>
      <c r="CN77" s="104"/>
      <c r="CO77" s="104"/>
      <c r="CP77" s="104"/>
      <c r="CQ77" s="100"/>
      <c r="CR77" s="559"/>
      <c r="CS77" s="104"/>
      <c r="CT77" s="104"/>
      <c r="CU77" s="104"/>
      <c r="CV77" s="104"/>
      <c r="CW77" s="104"/>
      <c r="CX77" s="104"/>
      <c r="CY77" s="104"/>
      <c r="CZ77" s="100"/>
      <c r="DA77" s="57"/>
      <c r="DB77" s="217"/>
      <c r="DC77" s="559"/>
      <c r="DD77" s="104"/>
      <c r="DE77" s="104"/>
      <c r="DF77" s="104"/>
      <c r="DG77" s="104"/>
      <c r="DH77" s="104"/>
      <c r="DI77" s="104"/>
      <c r="DJ77" s="104"/>
      <c r="DK77" s="104"/>
      <c r="DL77" s="104"/>
      <c r="DM77" s="104"/>
      <c r="DN77" s="104"/>
      <c r="DO77" s="104"/>
      <c r="DP77" s="104"/>
      <c r="DQ77" s="104"/>
      <c r="DR77" s="104"/>
      <c r="DS77" s="104"/>
      <c r="DT77" s="104"/>
      <c r="DU77" s="104"/>
      <c r="DV77" s="104"/>
      <c r="DW77" s="104"/>
      <c r="DX77" s="104"/>
      <c r="DY77" s="104"/>
      <c r="DZ77" s="100"/>
      <c r="EA77" s="559"/>
      <c r="EB77" s="104"/>
      <c r="EC77" s="104"/>
      <c r="ED77" s="104"/>
      <c r="EE77" s="104"/>
      <c r="EF77" s="104"/>
      <c r="EG77" s="104"/>
      <c r="EH77" s="104"/>
      <c r="EI77" s="100"/>
      <c r="EJ77" s="57"/>
      <c r="EK77" s="57"/>
      <c r="EL77" s="57"/>
      <c r="EM77" s="217"/>
      <c r="EN77" s="559"/>
      <c r="EO77" s="104"/>
      <c r="EP77" s="104"/>
      <c r="EQ77" s="104"/>
      <c r="ER77" s="104"/>
      <c r="ES77" s="104"/>
      <c r="ET77" s="104"/>
      <c r="EU77" s="104"/>
      <c r="EV77" s="104"/>
      <c r="EW77" s="104"/>
      <c r="EX77" s="104"/>
      <c r="EY77" s="104"/>
      <c r="EZ77" s="104"/>
      <c r="FA77" s="104"/>
      <c r="FB77" s="104"/>
      <c r="FC77" s="104"/>
      <c r="FD77" s="104"/>
      <c r="FE77" s="104"/>
      <c r="FF77" s="104"/>
      <c r="FG77" s="104"/>
      <c r="FH77" s="104"/>
      <c r="FI77" s="104"/>
      <c r="FJ77" s="104"/>
      <c r="FK77" s="100"/>
      <c r="FL77" s="559"/>
      <c r="FM77" s="104"/>
      <c r="FN77" s="104"/>
      <c r="FO77" s="104"/>
      <c r="FP77" s="104"/>
      <c r="FQ77" s="104"/>
      <c r="FR77" s="104"/>
      <c r="FS77" s="104"/>
      <c r="FT77" s="100"/>
      <c r="FU77" s="57"/>
      <c r="FV77" s="57"/>
      <c r="FW77" s="57"/>
      <c r="FX77" s="217"/>
      <c r="HF77" s="57"/>
      <c r="HG77" s="57"/>
      <c r="HH77" s="57"/>
      <c r="HI77" s="217"/>
      <c r="IQ77" s="57"/>
      <c r="IR77" s="57"/>
      <c r="IS77" s="57"/>
      <c r="IT77" s="217"/>
      <c r="KB77" s="57"/>
      <c r="KC77" s="57"/>
      <c r="KD77" s="57"/>
      <c r="KE77" s="217"/>
      <c r="LM77" s="57"/>
      <c r="LN77" s="57"/>
      <c r="LO77" s="57"/>
      <c r="LP77" s="217"/>
      <c r="MX77" s="57"/>
      <c r="MY77" s="57"/>
      <c r="MZ77" s="57"/>
      <c r="NA77" s="217"/>
      <c r="OI77" s="57"/>
      <c r="OJ77" s="57"/>
      <c r="OK77" s="57"/>
      <c r="OL77" s="217"/>
      <c r="PT77" s="57"/>
      <c r="PU77" s="57"/>
      <c r="PV77" s="57"/>
      <c r="PW77" s="217"/>
      <c r="RE77" s="57"/>
      <c r="RF77" s="57"/>
      <c r="RG77" s="57"/>
      <c r="RH77" s="693"/>
      <c r="RI77" s="57"/>
      <c r="SG77" s="57"/>
      <c r="SP77" s="57"/>
      <c r="SQ77" s="57"/>
      <c r="SR77" s="57"/>
      <c r="SS77" s="57"/>
      <c r="ST77" s="57"/>
      <c r="SU77" s="57"/>
      <c r="SV77" s="57"/>
      <c r="SW77" s="57"/>
      <c r="SX77" s="57"/>
      <c r="SY77" s="57"/>
      <c r="SZ77" s="57"/>
      <c r="TA77" s="57"/>
      <c r="TB77" s="57"/>
      <c r="TC77" s="57"/>
      <c r="TD77" s="57"/>
      <c r="TE77" s="57"/>
      <c r="TF77" s="57"/>
      <c r="TG77" s="57"/>
      <c r="TH77" s="57"/>
      <c r="TI77" s="57"/>
      <c r="TJ77" s="57"/>
      <c r="TK77" s="57"/>
      <c r="TL77" s="57"/>
      <c r="TM77" s="57"/>
      <c r="TN77" s="57"/>
      <c r="TO77" s="57"/>
      <c r="TP77" s="57"/>
      <c r="TQ77" s="57"/>
      <c r="TR77" s="57"/>
      <c r="TS77" s="57"/>
      <c r="TT77" s="57"/>
      <c r="TU77" s="57"/>
      <c r="TV77" s="57"/>
      <c r="TW77" s="57"/>
      <c r="TX77" s="57"/>
      <c r="TY77" s="57"/>
      <c r="TZ77" s="57"/>
      <c r="UA77" s="57"/>
      <c r="UB77" s="57"/>
      <c r="UC77" s="57"/>
      <c r="UD77" s="57"/>
      <c r="UE77" s="57"/>
      <c r="UF77" s="57"/>
      <c r="UG77" s="57"/>
      <c r="UH77" s="57"/>
      <c r="UI77" s="57"/>
      <c r="UJ77" s="57"/>
      <c r="UK77" s="57"/>
      <c r="UL77" s="57"/>
      <c r="UM77" s="57"/>
      <c r="UN77" s="57"/>
      <c r="UO77" s="57"/>
      <c r="UP77" s="57"/>
      <c r="UQ77" s="57"/>
      <c r="UR77" s="57"/>
      <c r="US77" s="57"/>
      <c r="UT77" s="57"/>
      <c r="UU77" s="57"/>
      <c r="UV77" s="57"/>
      <c r="UW77" s="57"/>
      <c r="UX77" s="57"/>
      <c r="UY77" s="57"/>
      <c r="UZ77" s="57"/>
      <c r="VA77" s="57"/>
      <c r="VB77" s="57"/>
      <c r="VC77" s="57"/>
      <c r="VD77" s="57"/>
      <c r="VE77" s="57"/>
      <c r="VF77" s="57"/>
      <c r="VG77" s="57"/>
      <c r="VH77" s="57"/>
      <c r="VI77" s="57"/>
      <c r="VJ77" s="57"/>
      <c r="VK77" s="57"/>
      <c r="VL77" s="57"/>
      <c r="VM77" s="57"/>
      <c r="VN77" s="57"/>
      <c r="VO77" s="57"/>
      <c r="VP77" s="57"/>
      <c r="VQ77" s="57"/>
      <c r="VR77" s="57"/>
      <c r="VS77" s="57"/>
      <c r="VT77" s="57"/>
      <c r="VU77" s="57"/>
      <c r="VV77" s="57"/>
      <c r="VW77" s="57"/>
      <c r="VX77" s="57"/>
      <c r="VY77" s="57"/>
      <c r="VZ77" s="57"/>
      <c r="WA77" s="57"/>
      <c r="WB77" s="57"/>
      <c r="WC77" s="57"/>
      <c r="WD77" s="57"/>
      <c r="WE77" s="57"/>
      <c r="WF77" s="57"/>
      <c r="WG77" s="57"/>
      <c r="WH77" s="57"/>
      <c r="WI77" s="57"/>
      <c r="WJ77" s="57"/>
      <c r="WK77" s="57"/>
      <c r="WL77" s="57"/>
      <c r="WM77" s="57"/>
      <c r="WN77" s="57"/>
      <c r="WO77" s="57"/>
      <c r="WP77" s="57"/>
      <c r="WQ77" s="57"/>
      <c r="WR77" s="57"/>
      <c r="WS77" s="57"/>
      <c r="WT77" s="57"/>
      <c r="WU77" s="57"/>
      <c r="WV77" s="57"/>
      <c r="WW77" s="57"/>
      <c r="WX77" s="57"/>
      <c r="WY77" s="57"/>
      <c r="WZ77" s="57"/>
      <c r="XA77" s="57"/>
      <c r="XB77" s="57"/>
      <c r="XC77" s="57"/>
      <c r="XD77" s="57"/>
      <c r="XE77" s="57"/>
      <c r="XF77" s="57"/>
      <c r="XG77" s="57"/>
      <c r="XH77" s="57"/>
      <c r="XI77" s="57"/>
      <c r="XJ77" s="57"/>
      <c r="XK77" s="57"/>
      <c r="XL77" s="57"/>
      <c r="XM77" s="57"/>
      <c r="XN77" s="57"/>
      <c r="XO77" s="57"/>
      <c r="XP77" s="57"/>
      <c r="XQ77" s="57"/>
      <c r="XR77" s="57"/>
      <c r="XS77" s="57"/>
      <c r="XT77" s="57"/>
      <c r="XU77" s="57"/>
      <c r="XV77" s="57"/>
      <c r="XW77" s="57"/>
    </row>
    <row r="78">
      <c r="A78" s="689" t="s">
        <v>1271</v>
      </c>
      <c r="B78" s="690" t="s">
        <v>1272</v>
      </c>
      <c r="C78" s="553"/>
      <c r="D78" s="553"/>
      <c r="E78" s="553"/>
      <c r="F78" s="553"/>
      <c r="G78" s="553"/>
      <c r="H78" s="553"/>
      <c r="I78" s="553"/>
      <c r="J78" s="553"/>
      <c r="K78" s="553"/>
      <c r="L78" s="553"/>
      <c r="M78" s="553"/>
      <c r="N78" s="553"/>
      <c r="O78" s="553"/>
      <c r="P78" s="553"/>
      <c r="Q78" s="553"/>
      <c r="R78" s="553"/>
      <c r="S78" s="553"/>
      <c r="T78" s="553"/>
      <c r="U78" s="553"/>
      <c r="V78" s="553"/>
      <c r="W78" s="553"/>
      <c r="X78" s="553"/>
      <c r="Y78" s="554"/>
      <c r="Z78" s="690" t="s">
        <v>1216</v>
      </c>
      <c r="AA78" s="553"/>
      <c r="AB78" s="553"/>
      <c r="AC78" s="553"/>
      <c r="AD78" s="553"/>
      <c r="AE78" s="553"/>
      <c r="AF78" s="553"/>
      <c r="AG78" s="553"/>
      <c r="AH78" s="554"/>
      <c r="AI78" s="57"/>
      <c r="AJ78" s="689" t="s">
        <v>1271</v>
      </c>
      <c r="AK78" s="690" t="s">
        <v>1226</v>
      </c>
      <c r="AL78" s="553"/>
      <c r="AM78" s="553"/>
      <c r="AN78" s="553"/>
      <c r="AO78" s="553"/>
      <c r="AP78" s="553"/>
      <c r="AQ78" s="553"/>
      <c r="AR78" s="553"/>
      <c r="AS78" s="553"/>
      <c r="AT78" s="553"/>
      <c r="AU78" s="553"/>
      <c r="AV78" s="553"/>
      <c r="AW78" s="553"/>
      <c r="AX78" s="553"/>
      <c r="AY78" s="553"/>
      <c r="AZ78" s="553"/>
      <c r="BA78" s="553"/>
      <c r="BB78" s="553"/>
      <c r="BC78" s="553"/>
      <c r="BD78" s="553"/>
      <c r="BE78" s="553"/>
      <c r="BF78" s="553"/>
      <c r="BG78" s="553"/>
      <c r="BH78" s="554"/>
      <c r="BI78" s="690" t="s">
        <v>1227</v>
      </c>
      <c r="BJ78" s="553"/>
      <c r="BK78" s="553"/>
      <c r="BL78" s="553"/>
      <c r="BM78" s="553"/>
      <c r="BN78" s="553"/>
      <c r="BO78" s="553"/>
      <c r="BP78" s="553"/>
      <c r="BQ78" s="554"/>
      <c r="BR78" s="57"/>
      <c r="BS78" s="689" t="s">
        <v>1271</v>
      </c>
      <c r="BT78" s="690" t="s">
        <v>1273</v>
      </c>
      <c r="BU78" s="553"/>
      <c r="BV78" s="553"/>
      <c r="BW78" s="553"/>
      <c r="BX78" s="553"/>
      <c r="BY78" s="553"/>
      <c r="BZ78" s="553"/>
      <c r="CA78" s="553"/>
      <c r="CB78" s="553"/>
      <c r="CC78" s="553"/>
      <c r="CD78" s="553"/>
      <c r="CE78" s="553"/>
      <c r="CF78" s="553"/>
      <c r="CG78" s="553"/>
      <c r="CH78" s="553"/>
      <c r="CI78" s="553"/>
      <c r="CJ78" s="553"/>
      <c r="CK78" s="553"/>
      <c r="CL78" s="553"/>
      <c r="CM78" s="553"/>
      <c r="CN78" s="553"/>
      <c r="CO78" s="553"/>
      <c r="CP78" s="553"/>
      <c r="CQ78" s="554"/>
      <c r="CR78" s="690" t="s">
        <v>1216</v>
      </c>
      <c r="CS78" s="553"/>
      <c r="CT78" s="553"/>
      <c r="CU78" s="553"/>
      <c r="CV78" s="553"/>
      <c r="CW78" s="553"/>
      <c r="CX78" s="553"/>
      <c r="CY78" s="553"/>
      <c r="CZ78" s="554"/>
      <c r="DA78" s="57"/>
      <c r="DB78" s="689" t="s">
        <v>1271</v>
      </c>
      <c r="DC78" s="690" t="s">
        <v>1274</v>
      </c>
      <c r="DD78" s="553"/>
      <c r="DE78" s="553"/>
      <c r="DF78" s="553"/>
      <c r="DG78" s="553"/>
      <c r="DH78" s="553"/>
      <c r="DI78" s="553"/>
      <c r="DJ78" s="553"/>
      <c r="DK78" s="553"/>
      <c r="DL78" s="553"/>
      <c r="DM78" s="553"/>
      <c r="DN78" s="553"/>
      <c r="DO78" s="553"/>
      <c r="DP78" s="553"/>
      <c r="DQ78" s="553"/>
      <c r="DR78" s="553"/>
      <c r="DS78" s="553"/>
      <c r="DT78" s="553"/>
      <c r="DU78" s="553"/>
      <c r="DV78" s="553"/>
      <c r="DW78" s="553"/>
      <c r="DX78" s="553"/>
      <c r="DY78" s="553"/>
      <c r="DZ78" s="554"/>
      <c r="EA78" s="690" t="s">
        <v>1216</v>
      </c>
      <c r="EB78" s="553"/>
      <c r="EC78" s="553"/>
      <c r="ED78" s="553"/>
      <c r="EE78" s="553"/>
      <c r="EF78" s="553"/>
      <c r="EG78" s="553"/>
      <c r="EH78" s="553"/>
      <c r="EI78" s="554"/>
      <c r="EJ78" s="57"/>
      <c r="EK78" s="57"/>
      <c r="EL78" s="57"/>
      <c r="EM78" s="689" t="s">
        <v>1271</v>
      </c>
      <c r="EN78" s="690" t="s">
        <v>1254</v>
      </c>
      <c r="EO78" s="553"/>
      <c r="EP78" s="553"/>
      <c r="EQ78" s="553"/>
      <c r="ER78" s="553"/>
      <c r="ES78" s="553"/>
      <c r="ET78" s="553"/>
      <c r="EU78" s="553"/>
      <c r="EV78" s="553"/>
      <c r="EW78" s="553"/>
      <c r="EX78" s="553"/>
      <c r="EY78" s="553"/>
      <c r="EZ78" s="553"/>
      <c r="FA78" s="553"/>
      <c r="FB78" s="553"/>
      <c r="FC78" s="553"/>
      <c r="FD78" s="553"/>
      <c r="FE78" s="553"/>
      <c r="FF78" s="553"/>
      <c r="FG78" s="553"/>
      <c r="FH78" s="553"/>
      <c r="FI78" s="553"/>
      <c r="FJ78" s="553"/>
      <c r="FK78" s="554"/>
      <c r="FL78" s="690" t="s">
        <v>1227</v>
      </c>
      <c r="FM78" s="553"/>
      <c r="FN78" s="553"/>
      <c r="FO78" s="553"/>
      <c r="FP78" s="553"/>
      <c r="FQ78" s="553"/>
      <c r="FR78" s="553"/>
      <c r="FS78" s="553"/>
      <c r="FT78" s="554"/>
      <c r="FU78" s="57"/>
      <c r="FV78" s="57"/>
      <c r="FW78" s="57"/>
      <c r="FX78" s="691" t="s">
        <v>1271</v>
      </c>
      <c r="FY78" s="432" t="s">
        <v>1275</v>
      </c>
      <c r="GW78" s="432" t="s">
        <v>1220</v>
      </c>
      <c r="HF78" s="57"/>
      <c r="HG78" s="57"/>
      <c r="HH78" s="57"/>
      <c r="HI78" s="691" t="s">
        <v>1271</v>
      </c>
      <c r="HJ78" s="432" t="s">
        <v>1276</v>
      </c>
      <c r="IH78" s="432" t="s">
        <v>1216</v>
      </c>
      <c r="IQ78" s="57"/>
      <c r="IR78" s="57"/>
      <c r="IS78" s="57"/>
      <c r="IT78" s="691" t="s">
        <v>1271</v>
      </c>
      <c r="IU78" s="432" t="s">
        <v>1277</v>
      </c>
      <c r="JS78" s="432" t="s">
        <v>1216</v>
      </c>
      <c r="KB78" s="57"/>
      <c r="KC78" s="57"/>
      <c r="KD78" s="57"/>
      <c r="KE78" s="691" t="s">
        <v>1271</v>
      </c>
      <c r="KF78" s="432" t="s">
        <v>1278</v>
      </c>
      <c r="LD78" s="432" t="s">
        <v>1216</v>
      </c>
      <c r="LM78" s="57"/>
      <c r="LN78" s="57"/>
      <c r="LO78" s="57"/>
      <c r="LP78" s="691" t="s">
        <v>1271</v>
      </c>
      <c r="LQ78" s="432" t="s">
        <v>1279</v>
      </c>
      <c r="MO78" s="432" t="s">
        <v>1216</v>
      </c>
      <c r="MX78" s="57"/>
      <c r="MY78" s="57"/>
      <c r="MZ78" s="57"/>
      <c r="NA78" s="691" t="s">
        <v>1271</v>
      </c>
      <c r="NB78" s="432" t="s">
        <v>1280</v>
      </c>
      <c r="NZ78" s="432" t="s">
        <v>1227</v>
      </c>
      <c r="OI78" s="57"/>
      <c r="OJ78" s="57"/>
      <c r="OK78" s="57"/>
      <c r="OL78" s="691" t="s">
        <v>1271</v>
      </c>
      <c r="OM78" s="432" t="s">
        <v>1281</v>
      </c>
      <c r="PK78" s="432" t="s">
        <v>1222</v>
      </c>
      <c r="PT78" s="57"/>
      <c r="PU78" s="57"/>
      <c r="PV78" s="57"/>
      <c r="PW78" s="691" t="s">
        <v>1271</v>
      </c>
      <c r="PX78" s="432" t="s">
        <v>1282</v>
      </c>
      <c r="QV78" s="432" t="s">
        <v>1222</v>
      </c>
      <c r="RE78" s="57"/>
      <c r="RF78" s="57"/>
      <c r="RG78" s="57"/>
      <c r="SP78" s="57"/>
      <c r="SQ78" s="57"/>
      <c r="SR78" s="57"/>
      <c r="SS78" s="57"/>
      <c r="ST78" s="57"/>
      <c r="SU78" s="57"/>
      <c r="SV78" s="57"/>
      <c r="SW78" s="57"/>
      <c r="SX78" s="57"/>
      <c r="SY78" s="57"/>
      <c r="SZ78" s="57"/>
      <c r="TA78" s="57"/>
      <c r="TB78" s="57"/>
      <c r="TC78" s="57"/>
      <c r="TD78" s="57"/>
      <c r="TE78" s="57"/>
      <c r="TF78" s="57"/>
      <c r="TG78" s="57"/>
      <c r="TH78" s="57"/>
      <c r="TI78" s="57"/>
      <c r="TJ78" s="57"/>
      <c r="TK78" s="57"/>
      <c r="TL78" s="57"/>
      <c r="TM78" s="57"/>
      <c r="TN78" s="57"/>
      <c r="TO78" s="57"/>
      <c r="TP78" s="57"/>
      <c r="TQ78" s="57"/>
      <c r="TR78" s="57"/>
      <c r="TS78" s="57"/>
      <c r="TT78" s="57"/>
      <c r="TU78" s="57"/>
      <c r="TV78" s="57"/>
      <c r="TW78" s="57"/>
      <c r="TX78" s="57"/>
      <c r="TY78" s="57"/>
      <c r="TZ78" s="57"/>
      <c r="UA78" s="57"/>
      <c r="UB78" s="57"/>
      <c r="UC78" s="57"/>
      <c r="UD78" s="57"/>
      <c r="UE78" s="57"/>
      <c r="UF78" s="57"/>
      <c r="UG78" s="57"/>
      <c r="UH78" s="57"/>
      <c r="UI78" s="57"/>
      <c r="UJ78" s="57"/>
      <c r="UK78" s="57"/>
      <c r="UL78" s="57"/>
      <c r="UM78" s="57"/>
      <c r="UN78" s="57"/>
      <c r="UO78" s="57"/>
      <c r="UP78" s="57"/>
      <c r="UQ78" s="57"/>
      <c r="UR78" s="57"/>
      <c r="US78" s="57"/>
      <c r="UT78" s="57"/>
      <c r="UU78" s="57"/>
      <c r="UV78" s="57"/>
      <c r="UW78" s="57"/>
      <c r="UX78" s="57"/>
      <c r="UY78" s="57"/>
      <c r="UZ78" s="57"/>
      <c r="VA78" s="57"/>
      <c r="VB78" s="57"/>
      <c r="VC78" s="57"/>
      <c r="VD78" s="57"/>
      <c r="VE78" s="57"/>
      <c r="VF78" s="57"/>
      <c r="VG78" s="57"/>
      <c r="VH78" s="57"/>
      <c r="VI78" s="57"/>
      <c r="VJ78" s="57"/>
      <c r="VK78" s="57"/>
      <c r="VL78" s="57"/>
      <c r="VM78" s="57"/>
      <c r="VN78" s="57"/>
      <c r="VO78" s="57"/>
      <c r="VP78" s="57"/>
      <c r="VQ78" s="57"/>
      <c r="VR78" s="57"/>
      <c r="VS78" s="57"/>
      <c r="VT78" s="57"/>
      <c r="VU78" s="57"/>
      <c r="VV78" s="57"/>
      <c r="VW78" s="57"/>
      <c r="VX78" s="57"/>
      <c r="VY78" s="57"/>
      <c r="VZ78" s="57"/>
      <c r="WA78" s="57"/>
      <c r="WB78" s="57"/>
      <c r="WC78" s="57"/>
      <c r="WD78" s="57"/>
      <c r="WE78" s="57"/>
      <c r="WF78" s="57"/>
      <c r="WG78" s="57"/>
      <c r="WH78" s="57"/>
      <c r="WI78" s="57"/>
      <c r="WJ78" s="57"/>
      <c r="WK78" s="57"/>
      <c r="WL78" s="57"/>
      <c r="WM78" s="57"/>
      <c r="WN78" s="57"/>
      <c r="WO78" s="57"/>
      <c r="WP78" s="57"/>
      <c r="WQ78" s="57"/>
      <c r="WR78" s="57"/>
      <c r="WS78" s="57"/>
      <c r="WT78" s="57"/>
      <c r="WU78" s="57"/>
      <c r="WV78" s="57"/>
      <c r="WW78" s="57"/>
      <c r="WX78" s="57"/>
      <c r="WY78" s="57"/>
      <c r="WZ78" s="57"/>
      <c r="XA78" s="57"/>
      <c r="XB78" s="57"/>
      <c r="XC78" s="57"/>
      <c r="XD78" s="57"/>
      <c r="XE78" s="57"/>
      <c r="XF78" s="57"/>
      <c r="XG78" s="57"/>
      <c r="XH78" s="57"/>
      <c r="XI78" s="57"/>
      <c r="XJ78" s="57"/>
      <c r="XK78" s="57"/>
      <c r="XL78" s="57"/>
      <c r="XM78" s="57"/>
      <c r="XN78" s="57"/>
      <c r="XO78" s="57"/>
      <c r="XP78" s="57"/>
      <c r="XQ78" s="57"/>
      <c r="XR78" s="57"/>
      <c r="XS78" s="57"/>
      <c r="XT78" s="57"/>
      <c r="XU78" s="57"/>
      <c r="XV78" s="57"/>
      <c r="XW78" s="57"/>
    </row>
    <row r="79">
      <c r="A79" s="217"/>
      <c r="B79" s="559"/>
      <c r="C79" s="104"/>
      <c r="D79" s="104"/>
      <c r="E79" s="104"/>
      <c r="F79" s="104"/>
      <c r="G79" s="104"/>
      <c r="H79" s="104"/>
      <c r="I79" s="104"/>
      <c r="J79" s="104"/>
      <c r="K79" s="104"/>
      <c r="L79" s="104"/>
      <c r="M79" s="104"/>
      <c r="N79" s="104"/>
      <c r="O79" s="104"/>
      <c r="P79" s="104"/>
      <c r="Q79" s="104"/>
      <c r="R79" s="104"/>
      <c r="S79" s="104"/>
      <c r="T79" s="104"/>
      <c r="U79" s="104"/>
      <c r="V79" s="104"/>
      <c r="W79" s="104"/>
      <c r="X79" s="104"/>
      <c r="Y79" s="100"/>
      <c r="Z79" s="559"/>
      <c r="AA79" s="104"/>
      <c r="AB79" s="104"/>
      <c r="AC79" s="104"/>
      <c r="AD79" s="104"/>
      <c r="AE79" s="104"/>
      <c r="AF79" s="104"/>
      <c r="AG79" s="104"/>
      <c r="AH79" s="100"/>
      <c r="AI79" s="57"/>
      <c r="AJ79" s="217"/>
      <c r="AK79" s="559"/>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0"/>
      <c r="BI79" s="559"/>
      <c r="BJ79" s="104"/>
      <c r="BK79" s="104"/>
      <c r="BL79" s="104"/>
      <c r="BM79" s="104"/>
      <c r="BN79" s="104"/>
      <c r="BO79" s="104"/>
      <c r="BP79" s="104"/>
      <c r="BQ79" s="100"/>
      <c r="BR79" s="57"/>
      <c r="BS79" s="217"/>
      <c r="BT79" s="559"/>
      <c r="BU79" s="104"/>
      <c r="BV79" s="104"/>
      <c r="BW79" s="104"/>
      <c r="BX79" s="104"/>
      <c r="BY79" s="104"/>
      <c r="BZ79" s="104"/>
      <c r="CA79" s="104"/>
      <c r="CB79" s="104"/>
      <c r="CC79" s="104"/>
      <c r="CD79" s="104"/>
      <c r="CE79" s="104"/>
      <c r="CF79" s="104"/>
      <c r="CG79" s="104"/>
      <c r="CH79" s="104"/>
      <c r="CI79" s="104"/>
      <c r="CJ79" s="104"/>
      <c r="CK79" s="104"/>
      <c r="CL79" s="104"/>
      <c r="CM79" s="104"/>
      <c r="CN79" s="104"/>
      <c r="CO79" s="104"/>
      <c r="CP79" s="104"/>
      <c r="CQ79" s="100"/>
      <c r="CR79" s="559"/>
      <c r="CS79" s="104"/>
      <c r="CT79" s="104"/>
      <c r="CU79" s="104"/>
      <c r="CV79" s="104"/>
      <c r="CW79" s="104"/>
      <c r="CX79" s="104"/>
      <c r="CY79" s="104"/>
      <c r="CZ79" s="100"/>
      <c r="DA79" s="57"/>
      <c r="DB79" s="217"/>
      <c r="DC79" s="559"/>
      <c r="DD79" s="104"/>
      <c r="DE79" s="104"/>
      <c r="DF79" s="104"/>
      <c r="DG79" s="104"/>
      <c r="DH79" s="104"/>
      <c r="DI79" s="104"/>
      <c r="DJ79" s="104"/>
      <c r="DK79" s="104"/>
      <c r="DL79" s="104"/>
      <c r="DM79" s="104"/>
      <c r="DN79" s="104"/>
      <c r="DO79" s="104"/>
      <c r="DP79" s="104"/>
      <c r="DQ79" s="104"/>
      <c r="DR79" s="104"/>
      <c r="DS79" s="104"/>
      <c r="DT79" s="104"/>
      <c r="DU79" s="104"/>
      <c r="DV79" s="104"/>
      <c r="DW79" s="104"/>
      <c r="DX79" s="104"/>
      <c r="DY79" s="104"/>
      <c r="DZ79" s="100"/>
      <c r="EA79" s="559"/>
      <c r="EB79" s="104"/>
      <c r="EC79" s="104"/>
      <c r="ED79" s="104"/>
      <c r="EE79" s="104"/>
      <c r="EF79" s="104"/>
      <c r="EG79" s="104"/>
      <c r="EH79" s="104"/>
      <c r="EI79" s="100"/>
      <c r="EJ79" s="57"/>
      <c r="EK79" s="57"/>
      <c r="EL79" s="57"/>
      <c r="EM79" s="217"/>
      <c r="EN79" s="559"/>
      <c r="EO79" s="104"/>
      <c r="EP79" s="104"/>
      <c r="EQ79" s="104"/>
      <c r="ER79" s="104"/>
      <c r="ES79" s="104"/>
      <c r="ET79" s="104"/>
      <c r="EU79" s="104"/>
      <c r="EV79" s="104"/>
      <c r="EW79" s="104"/>
      <c r="EX79" s="104"/>
      <c r="EY79" s="104"/>
      <c r="EZ79" s="104"/>
      <c r="FA79" s="104"/>
      <c r="FB79" s="104"/>
      <c r="FC79" s="104"/>
      <c r="FD79" s="104"/>
      <c r="FE79" s="104"/>
      <c r="FF79" s="104"/>
      <c r="FG79" s="104"/>
      <c r="FH79" s="104"/>
      <c r="FI79" s="104"/>
      <c r="FJ79" s="104"/>
      <c r="FK79" s="100"/>
      <c r="FL79" s="559"/>
      <c r="FM79" s="104"/>
      <c r="FN79" s="104"/>
      <c r="FO79" s="104"/>
      <c r="FP79" s="104"/>
      <c r="FQ79" s="104"/>
      <c r="FR79" s="104"/>
      <c r="FS79" s="104"/>
      <c r="FT79" s="100"/>
      <c r="FU79" s="57"/>
      <c r="FV79" s="57"/>
      <c r="FW79" s="57"/>
      <c r="FX79" s="217"/>
      <c r="HF79" s="57"/>
      <c r="HG79" s="57"/>
      <c r="HH79" s="57"/>
      <c r="HI79" s="217"/>
      <c r="IQ79" s="57"/>
      <c r="IR79" s="57"/>
      <c r="IS79" s="57"/>
      <c r="IT79" s="217"/>
      <c r="KB79" s="57"/>
      <c r="KC79" s="57"/>
      <c r="KD79" s="57"/>
      <c r="KE79" s="217"/>
      <c r="LM79" s="57"/>
      <c r="LN79" s="57"/>
      <c r="LO79" s="57"/>
      <c r="LP79" s="217"/>
      <c r="MX79" s="57"/>
      <c r="MY79" s="57"/>
      <c r="MZ79" s="57"/>
      <c r="NA79" s="217"/>
      <c r="OI79" s="57"/>
      <c r="OJ79" s="57"/>
      <c r="OK79" s="57"/>
      <c r="OL79" s="217"/>
      <c r="PT79" s="57"/>
      <c r="PU79" s="57"/>
      <c r="PV79" s="57"/>
      <c r="PW79" s="217"/>
      <c r="RE79" s="57"/>
      <c r="RF79" s="57"/>
      <c r="RG79" s="57"/>
      <c r="RH79" s="693"/>
      <c r="RI79" s="57"/>
      <c r="SG79" s="57"/>
      <c r="SP79" s="57"/>
      <c r="SQ79" s="57"/>
      <c r="SR79" s="57"/>
      <c r="SS79" s="57"/>
      <c r="ST79" s="57"/>
      <c r="SU79" s="57"/>
      <c r="SV79" s="57"/>
      <c r="SW79" s="57"/>
      <c r="SX79" s="57"/>
      <c r="SY79" s="57"/>
      <c r="SZ79" s="57"/>
      <c r="TA79" s="57"/>
      <c r="TB79" s="57"/>
      <c r="TC79" s="57"/>
      <c r="TD79" s="57"/>
      <c r="TE79" s="57"/>
      <c r="TF79" s="57"/>
      <c r="TG79" s="57"/>
      <c r="TH79" s="57"/>
      <c r="TI79" s="57"/>
      <c r="TJ79" s="57"/>
      <c r="TK79" s="57"/>
      <c r="TL79" s="57"/>
      <c r="TM79" s="57"/>
      <c r="TN79" s="57"/>
      <c r="TO79" s="57"/>
      <c r="TP79" s="57"/>
      <c r="TQ79" s="57"/>
      <c r="TR79" s="57"/>
      <c r="TS79" s="57"/>
      <c r="TT79" s="57"/>
      <c r="TU79" s="57"/>
      <c r="TV79" s="57"/>
      <c r="TW79" s="57"/>
      <c r="TX79" s="57"/>
      <c r="TY79" s="57"/>
      <c r="TZ79" s="57"/>
      <c r="UA79" s="57"/>
      <c r="UB79" s="57"/>
      <c r="UC79" s="57"/>
      <c r="UD79" s="57"/>
      <c r="UE79" s="57"/>
      <c r="UF79" s="57"/>
      <c r="UG79" s="57"/>
      <c r="UH79" s="57"/>
      <c r="UI79" s="57"/>
      <c r="UJ79" s="57"/>
      <c r="UK79" s="57"/>
      <c r="UL79" s="57"/>
      <c r="UM79" s="57"/>
      <c r="UN79" s="57"/>
      <c r="UO79" s="57"/>
      <c r="UP79" s="57"/>
      <c r="UQ79" s="57"/>
      <c r="UR79" s="57"/>
      <c r="US79" s="57"/>
      <c r="UT79" s="57"/>
      <c r="UU79" s="57"/>
      <c r="UV79" s="57"/>
      <c r="UW79" s="57"/>
      <c r="UX79" s="57"/>
      <c r="UY79" s="57"/>
      <c r="UZ79" s="57"/>
      <c r="VA79" s="57"/>
      <c r="VB79" s="57"/>
      <c r="VC79" s="57"/>
      <c r="VD79" s="57"/>
      <c r="VE79" s="57"/>
      <c r="VF79" s="57"/>
      <c r="VG79" s="57"/>
      <c r="VH79" s="57"/>
      <c r="VI79" s="57"/>
      <c r="VJ79" s="57"/>
      <c r="VK79" s="57"/>
      <c r="VL79" s="57"/>
      <c r="VM79" s="57"/>
      <c r="VN79" s="57"/>
      <c r="VO79" s="57"/>
      <c r="VP79" s="57"/>
      <c r="VQ79" s="57"/>
      <c r="VR79" s="57"/>
      <c r="VS79" s="57"/>
      <c r="VT79" s="57"/>
      <c r="VU79" s="57"/>
      <c r="VV79" s="57"/>
      <c r="VW79" s="57"/>
      <c r="VX79" s="57"/>
      <c r="VY79" s="57"/>
      <c r="VZ79" s="57"/>
      <c r="WA79" s="57"/>
      <c r="WB79" s="57"/>
      <c r="WC79" s="57"/>
      <c r="WD79" s="57"/>
      <c r="WE79" s="57"/>
      <c r="WF79" s="57"/>
      <c r="WG79" s="57"/>
      <c r="WH79" s="57"/>
      <c r="WI79" s="57"/>
      <c r="WJ79" s="57"/>
      <c r="WK79" s="57"/>
      <c r="WL79" s="57"/>
      <c r="WM79" s="57"/>
      <c r="WN79" s="57"/>
      <c r="WO79" s="57"/>
      <c r="WP79" s="57"/>
      <c r="WQ79" s="57"/>
      <c r="WR79" s="57"/>
      <c r="WS79" s="57"/>
      <c r="WT79" s="57"/>
      <c r="WU79" s="57"/>
      <c r="WV79" s="57"/>
      <c r="WW79" s="57"/>
      <c r="WX79" s="57"/>
      <c r="WY79" s="57"/>
      <c r="WZ79" s="57"/>
      <c r="XA79" s="57"/>
      <c r="XB79" s="57"/>
      <c r="XC79" s="57"/>
      <c r="XD79" s="57"/>
      <c r="XE79" s="57"/>
      <c r="XF79" s="57"/>
      <c r="XG79" s="57"/>
      <c r="XH79" s="57"/>
      <c r="XI79" s="57"/>
      <c r="XJ79" s="57"/>
      <c r="XK79" s="57"/>
      <c r="XL79" s="57"/>
      <c r="XM79" s="57"/>
      <c r="XN79" s="57"/>
      <c r="XO79" s="57"/>
      <c r="XP79" s="57"/>
      <c r="XQ79" s="57"/>
      <c r="XR79" s="57"/>
      <c r="XS79" s="57"/>
      <c r="XT79" s="57"/>
      <c r="XU79" s="57"/>
      <c r="XV79" s="57"/>
      <c r="XW79" s="57"/>
    </row>
    <row r="80">
      <c r="A80" s="689" t="s">
        <v>1283</v>
      </c>
      <c r="B80" s="690" t="s">
        <v>1284</v>
      </c>
      <c r="C80" s="553"/>
      <c r="D80" s="553"/>
      <c r="E80" s="553"/>
      <c r="F80" s="553"/>
      <c r="G80" s="553"/>
      <c r="H80" s="553"/>
      <c r="I80" s="553"/>
      <c r="J80" s="553"/>
      <c r="K80" s="553"/>
      <c r="L80" s="553"/>
      <c r="M80" s="553"/>
      <c r="N80" s="553"/>
      <c r="O80" s="553"/>
      <c r="P80" s="553"/>
      <c r="Q80" s="553"/>
      <c r="R80" s="553"/>
      <c r="S80" s="553"/>
      <c r="T80" s="553"/>
      <c r="U80" s="553"/>
      <c r="V80" s="553"/>
      <c r="W80" s="553"/>
      <c r="X80" s="553"/>
      <c r="Y80" s="554"/>
      <c r="Z80" s="690" t="s">
        <v>1285</v>
      </c>
      <c r="AA80" s="553"/>
      <c r="AB80" s="553"/>
      <c r="AC80" s="553"/>
      <c r="AD80" s="553"/>
      <c r="AE80" s="553"/>
      <c r="AF80" s="553"/>
      <c r="AG80" s="553"/>
      <c r="AH80" s="554"/>
      <c r="AI80" s="57"/>
      <c r="AJ80" s="689" t="s">
        <v>1283</v>
      </c>
      <c r="AK80" s="694"/>
      <c r="AL80" s="553"/>
      <c r="AM80" s="553"/>
      <c r="AN80" s="553"/>
      <c r="AO80" s="553"/>
      <c r="AP80" s="553"/>
      <c r="AQ80" s="553"/>
      <c r="AR80" s="553"/>
      <c r="AS80" s="553"/>
      <c r="AT80" s="553"/>
      <c r="AU80" s="553"/>
      <c r="AV80" s="553"/>
      <c r="AW80" s="553"/>
      <c r="AX80" s="553"/>
      <c r="AY80" s="553"/>
      <c r="AZ80" s="553"/>
      <c r="BA80" s="553"/>
      <c r="BB80" s="553"/>
      <c r="BC80" s="553"/>
      <c r="BD80" s="553"/>
      <c r="BE80" s="553"/>
      <c r="BF80" s="553"/>
      <c r="BG80" s="553"/>
      <c r="BH80" s="554"/>
      <c r="BI80" s="694"/>
      <c r="BJ80" s="553"/>
      <c r="BK80" s="553"/>
      <c r="BL80" s="553"/>
      <c r="BM80" s="553"/>
      <c r="BN80" s="553"/>
      <c r="BO80" s="553"/>
      <c r="BP80" s="553"/>
      <c r="BQ80" s="554"/>
      <c r="BR80" s="57"/>
      <c r="BS80" s="689" t="s">
        <v>1283</v>
      </c>
      <c r="BT80" s="694"/>
      <c r="BU80" s="553"/>
      <c r="BV80" s="553"/>
      <c r="BW80" s="553"/>
      <c r="BX80" s="553"/>
      <c r="BY80" s="553"/>
      <c r="BZ80" s="553"/>
      <c r="CA80" s="553"/>
      <c r="CB80" s="553"/>
      <c r="CC80" s="553"/>
      <c r="CD80" s="553"/>
      <c r="CE80" s="553"/>
      <c r="CF80" s="553"/>
      <c r="CG80" s="553"/>
      <c r="CH80" s="553"/>
      <c r="CI80" s="553"/>
      <c r="CJ80" s="553"/>
      <c r="CK80" s="553"/>
      <c r="CL80" s="553"/>
      <c r="CM80" s="553"/>
      <c r="CN80" s="553"/>
      <c r="CO80" s="553"/>
      <c r="CP80" s="553"/>
      <c r="CQ80" s="554"/>
      <c r="CR80" s="694"/>
      <c r="CS80" s="553"/>
      <c r="CT80" s="553"/>
      <c r="CU80" s="553"/>
      <c r="CV80" s="553"/>
      <c r="CW80" s="553"/>
      <c r="CX80" s="553"/>
      <c r="CY80" s="553"/>
      <c r="CZ80" s="554"/>
      <c r="DA80" s="57"/>
      <c r="DB80" s="689" t="s">
        <v>1283</v>
      </c>
      <c r="DC80" s="690" t="s">
        <v>1226</v>
      </c>
      <c r="DD80" s="553"/>
      <c r="DE80" s="553"/>
      <c r="DF80" s="553"/>
      <c r="DG80" s="553"/>
      <c r="DH80" s="553"/>
      <c r="DI80" s="553"/>
      <c r="DJ80" s="553"/>
      <c r="DK80" s="553"/>
      <c r="DL80" s="553"/>
      <c r="DM80" s="553"/>
      <c r="DN80" s="553"/>
      <c r="DO80" s="553"/>
      <c r="DP80" s="553"/>
      <c r="DQ80" s="553"/>
      <c r="DR80" s="553"/>
      <c r="DS80" s="553"/>
      <c r="DT80" s="553"/>
      <c r="DU80" s="553"/>
      <c r="DV80" s="553"/>
      <c r="DW80" s="553"/>
      <c r="DX80" s="553"/>
      <c r="DY80" s="553"/>
      <c r="DZ80" s="554"/>
      <c r="EA80" s="690" t="s">
        <v>1227</v>
      </c>
      <c r="EB80" s="553"/>
      <c r="EC80" s="553"/>
      <c r="ED80" s="553"/>
      <c r="EE80" s="553"/>
      <c r="EF80" s="553"/>
      <c r="EG80" s="553"/>
      <c r="EH80" s="553"/>
      <c r="EI80" s="554"/>
      <c r="EJ80" s="57"/>
      <c r="EK80" s="57"/>
      <c r="EL80" s="57"/>
      <c r="EM80" s="689" t="s">
        <v>1283</v>
      </c>
      <c r="EN80" s="694"/>
      <c r="EO80" s="553"/>
      <c r="EP80" s="553"/>
      <c r="EQ80" s="553"/>
      <c r="ER80" s="553"/>
      <c r="ES80" s="553"/>
      <c r="ET80" s="553"/>
      <c r="EU80" s="553"/>
      <c r="EV80" s="553"/>
      <c r="EW80" s="553"/>
      <c r="EX80" s="553"/>
      <c r="EY80" s="553"/>
      <c r="EZ80" s="553"/>
      <c r="FA80" s="553"/>
      <c r="FB80" s="553"/>
      <c r="FC80" s="553"/>
      <c r="FD80" s="553"/>
      <c r="FE80" s="553"/>
      <c r="FF80" s="553"/>
      <c r="FG80" s="553"/>
      <c r="FH80" s="553"/>
      <c r="FI80" s="553"/>
      <c r="FJ80" s="553"/>
      <c r="FK80" s="554"/>
      <c r="FL80" s="694"/>
      <c r="FM80" s="553"/>
      <c r="FN80" s="553"/>
      <c r="FO80" s="553"/>
      <c r="FP80" s="553"/>
      <c r="FQ80" s="553"/>
      <c r="FR80" s="553"/>
      <c r="FS80" s="553"/>
      <c r="FT80" s="554"/>
      <c r="FU80" s="57"/>
      <c r="FV80" s="57"/>
      <c r="FW80" s="57"/>
      <c r="FX80" s="691" t="s">
        <v>1283</v>
      </c>
      <c r="FY80" s="57"/>
      <c r="GW80" s="57"/>
      <c r="HF80" s="57"/>
      <c r="HG80" s="57"/>
      <c r="HH80" s="57"/>
      <c r="HI80" s="691" t="s">
        <v>1283</v>
      </c>
      <c r="HJ80" s="432" t="s">
        <v>1286</v>
      </c>
      <c r="IH80" s="432" t="s">
        <v>1222</v>
      </c>
      <c r="IQ80" s="57"/>
      <c r="IR80" s="57"/>
      <c r="IS80" s="57"/>
      <c r="IT80" s="691" t="s">
        <v>1283</v>
      </c>
      <c r="IU80" s="432" t="s">
        <v>1287</v>
      </c>
      <c r="JS80" s="432" t="s">
        <v>1220</v>
      </c>
      <c r="KB80" s="57"/>
      <c r="KC80" s="57"/>
      <c r="KD80" s="57"/>
      <c r="KE80" s="691" t="s">
        <v>1283</v>
      </c>
      <c r="KF80" s="57"/>
      <c r="LD80" s="57"/>
      <c r="LM80" s="57"/>
      <c r="LN80" s="57"/>
      <c r="LO80" s="57"/>
      <c r="LP80" s="691" t="s">
        <v>1283</v>
      </c>
      <c r="LQ80" s="57"/>
      <c r="MO80" s="57"/>
      <c r="MX80" s="57"/>
      <c r="MY80" s="57"/>
      <c r="MZ80" s="57"/>
      <c r="NA80" s="691" t="s">
        <v>1283</v>
      </c>
      <c r="NB80" s="432" t="s">
        <v>1288</v>
      </c>
      <c r="NZ80" s="432" t="s">
        <v>1222</v>
      </c>
      <c r="OI80" s="57"/>
      <c r="OJ80" s="57"/>
      <c r="OK80" s="57"/>
      <c r="OL80" s="691" t="s">
        <v>1283</v>
      </c>
      <c r="OM80" s="432" t="s">
        <v>1289</v>
      </c>
      <c r="PK80" s="432" t="s">
        <v>1216</v>
      </c>
      <c r="PT80" s="57"/>
      <c r="PU80" s="57"/>
      <c r="PV80" s="57"/>
      <c r="PW80" s="691" t="s">
        <v>1283</v>
      </c>
      <c r="PX80" s="57"/>
      <c r="QV80" s="57"/>
      <c r="RE80" s="57"/>
      <c r="RF80" s="57"/>
      <c r="RG80" s="57"/>
      <c r="SP80" s="57"/>
      <c r="SQ80" s="57"/>
      <c r="SR80" s="57"/>
      <c r="SS80" s="57"/>
      <c r="ST80" s="57"/>
      <c r="SU80" s="57"/>
      <c r="SV80" s="57"/>
      <c r="SW80" s="57"/>
      <c r="SX80" s="57"/>
      <c r="SY80" s="57"/>
      <c r="SZ80" s="57"/>
      <c r="TA80" s="57"/>
      <c r="TB80" s="57"/>
      <c r="TC80" s="57"/>
      <c r="TD80" s="57"/>
      <c r="TE80" s="57"/>
      <c r="TF80" s="57"/>
      <c r="TG80" s="57"/>
      <c r="TH80" s="57"/>
      <c r="TI80" s="57"/>
      <c r="TJ80" s="57"/>
      <c r="TK80" s="57"/>
      <c r="TL80" s="57"/>
      <c r="TM80" s="57"/>
      <c r="TN80" s="57"/>
      <c r="TO80" s="57"/>
      <c r="TP80" s="57"/>
      <c r="TQ80" s="57"/>
      <c r="TR80" s="57"/>
      <c r="TS80" s="57"/>
      <c r="TT80" s="57"/>
      <c r="TU80" s="57"/>
      <c r="TV80" s="57"/>
      <c r="TW80" s="57"/>
      <c r="TX80" s="57"/>
      <c r="TY80" s="57"/>
      <c r="TZ80" s="57"/>
      <c r="UA80" s="57"/>
      <c r="UB80" s="57"/>
      <c r="UC80" s="57"/>
      <c r="UD80" s="57"/>
      <c r="UE80" s="57"/>
      <c r="UF80" s="57"/>
      <c r="UG80" s="57"/>
      <c r="UH80" s="57"/>
      <c r="UI80" s="57"/>
      <c r="UJ80" s="57"/>
      <c r="UK80" s="57"/>
      <c r="UL80" s="57"/>
      <c r="UM80" s="57"/>
      <c r="UN80" s="57"/>
      <c r="UO80" s="57"/>
      <c r="UP80" s="57"/>
      <c r="UQ80" s="57"/>
      <c r="UR80" s="57"/>
      <c r="US80" s="57"/>
      <c r="UT80" s="57"/>
      <c r="UU80" s="57"/>
      <c r="UV80" s="57"/>
      <c r="UW80" s="57"/>
      <c r="UX80" s="57"/>
      <c r="UY80" s="57"/>
      <c r="UZ80" s="57"/>
      <c r="VA80" s="57"/>
      <c r="VB80" s="57"/>
      <c r="VC80" s="57"/>
      <c r="VD80" s="57"/>
      <c r="VE80" s="57"/>
      <c r="VF80" s="57"/>
      <c r="VG80" s="57"/>
      <c r="VH80" s="57"/>
      <c r="VI80" s="57"/>
      <c r="VJ80" s="57"/>
      <c r="VK80" s="57"/>
      <c r="VL80" s="57"/>
      <c r="VM80" s="57"/>
      <c r="VN80" s="57"/>
      <c r="VO80" s="57"/>
      <c r="VP80" s="57"/>
      <c r="VQ80" s="57"/>
      <c r="VR80" s="57"/>
      <c r="VS80" s="57"/>
      <c r="VT80" s="57"/>
      <c r="VU80" s="57"/>
      <c r="VV80" s="57"/>
      <c r="VW80" s="57"/>
      <c r="VX80" s="57"/>
      <c r="VY80" s="57"/>
      <c r="VZ80" s="57"/>
      <c r="WA80" s="57"/>
      <c r="WB80" s="57"/>
      <c r="WC80" s="57"/>
      <c r="WD80" s="57"/>
      <c r="WE80" s="57"/>
      <c r="WF80" s="57"/>
      <c r="WG80" s="57"/>
      <c r="WH80" s="57"/>
      <c r="WI80" s="57"/>
      <c r="WJ80" s="57"/>
      <c r="WK80" s="57"/>
      <c r="WL80" s="57"/>
      <c r="WM80" s="57"/>
      <c r="WN80" s="57"/>
      <c r="WO80" s="57"/>
      <c r="WP80" s="57"/>
      <c r="WQ80" s="57"/>
      <c r="WR80" s="57"/>
      <c r="WS80" s="57"/>
      <c r="WT80" s="57"/>
      <c r="WU80" s="57"/>
      <c r="WV80" s="57"/>
      <c r="WW80" s="57"/>
      <c r="WX80" s="57"/>
      <c r="WY80" s="57"/>
      <c r="WZ80" s="57"/>
      <c r="XA80" s="57"/>
      <c r="XB80" s="57"/>
      <c r="XC80" s="57"/>
      <c r="XD80" s="57"/>
      <c r="XE80" s="57"/>
      <c r="XF80" s="57"/>
      <c r="XG80" s="57"/>
      <c r="XH80" s="57"/>
      <c r="XI80" s="57"/>
      <c r="XJ80" s="57"/>
      <c r="XK80" s="57"/>
      <c r="XL80" s="57"/>
      <c r="XM80" s="57"/>
      <c r="XN80" s="57"/>
      <c r="XO80" s="57"/>
      <c r="XP80" s="57"/>
      <c r="XQ80" s="57"/>
      <c r="XR80" s="57"/>
      <c r="XS80" s="57"/>
      <c r="XT80" s="57"/>
      <c r="XU80" s="57"/>
      <c r="XV80" s="57"/>
      <c r="XW80" s="57"/>
    </row>
    <row r="81">
      <c r="A81" s="217"/>
      <c r="B81" s="559"/>
      <c r="C81" s="104"/>
      <c r="D81" s="104"/>
      <c r="E81" s="104"/>
      <c r="F81" s="104"/>
      <c r="G81" s="104"/>
      <c r="H81" s="104"/>
      <c r="I81" s="104"/>
      <c r="J81" s="104"/>
      <c r="K81" s="104"/>
      <c r="L81" s="104"/>
      <c r="M81" s="104"/>
      <c r="N81" s="104"/>
      <c r="O81" s="104"/>
      <c r="P81" s="104"/>
      <c r="Q81" s="104"/>
      <c r="R81" s="104"/>
      <c r="S81" s="104"/>
      <c r="T81" s="104"/>
      <c r="U81" s="104"/>
      <c r="V81" s="104"/>
      <c r="W81" s="104"/>
      <c r="X81" s="104"/>
      <c r="Y81" s="100"/>
      <c r="Z81" s="559"/>
      <c r="AA81" s="104"/>
      <c r="AB81" s="104"/>
      <c r="AC81" s="104"/>
      <c r="AD81" s="104"/>
      <c r="AE81" s="104"/>
      <c r="AF81" s="104"/>
      <c r="AG81" s="104"/>
      <c r="AH81" s="100"/>
      <c r="AI81" s="57"/>
      <c r="AJ81" s="217"/>
      <c r="AK81" s="559"/>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0"/>
      <c r="BI81" s="559"/>
      <c r="BJ81" s="104"/>
      <c r="BK81" s="104"/>
      <c r="BL81" s="104"/>
      <c r="BM81" s="104"/>
      <c r="BN81" s="104"/>
      <c r="BO81" s="104"/>
      <c r="BP81" s="104"/>
      <c r="BQ81" s="100"/>
      <c r="BR81" s="57"/>
      <c r="BS81" s="217"/>
      <c r="BT81" s="559"/>
      <c r="BU81" s="104"/>
      <c r="BV81" s="104"/>
      <c r="BW81" s="104"/>
      <c r="BX81" s="104"/>
      <c r="BY81" s="104"/>
      <c r="BZ81" s="104"/>
      <c r="CA81" s="104"/>
      <c r="CB81" s="104"/>
      <c r="CC81" s="104"/>
      <c r="CD81" s="104"/>
      <c r="CE81" s="104"/>
      <c r="CF81" s="104"/>
      <c r="CG81" s="104"/>
      <c r="CH81" s="104"/>
      <c r="CI81" s="104"/>
      <c r="CJ81" s="104"/>
      <c r="CK81" s="104"/>
      <c r="CL81" s="104"/>
      <c r="CM81" s="104"/>
      <c r="CN81" s="104"/>
      <c r="CO81" s="104"/>
      <c r="CP81" s="104"/>
      <c r="CQ81" s="100"/>
      <c r="CR81" s="559"/>
      <c r="CS81" s="104"/>
      <c r="CT81" s="104"/>
      <c r="CU81" s="104"/>
      <c r="CV81" s="104"/>
      <c r="CW81" s="104"/>
      <c r="CX81" s="104"/>
      <c r="CY81" s="104"/>
      <c r="CZ81" s="100"/>
      <c r="DA81" s="57"/>
      <c r="DB81" s="217"/>
      <c r="DC81" s="559"/>
      <c r="DD81" s="104"/>
      <c r="DE81" s="104"/>
      <c r="DF81" s="104"/>
      <c r="DG81" s="104"/>
      <c r="DH81" s="104"/>
      <c r="DI81" s="104"/>
      <c r="DJ81" s="104"/>
      <c r="DK81" s="104"/>
      <c r="DL81" s="104"/>
      <c r="DM81" s="104"/>
      <c r="DN81" s="104"/>
      <c r="DO81" s="104"/>
      <c r="DP81" s="104"/>
      <c r="DQ81" s="104"/>
      <c r="DR81" s="104"/>
      <c r="DS81" s="104"/>
      <c r="DT81" s="104"/>
      <c r="DU81" s="104"/>
      <c r="DV81" s="104"/>
      <c r="DW81" s="104"/>
      <c r="DX81" s="104"/>
      <c r="DY81" s="104"/>
      <c r="DZ81" s="100"/>
      <c r="EA81" s="559"/>
      <c r="EB81" s="104"/>
      <c r="EC81" s="104"/>
      <c r="ED81" s="104"/>
      <c r="EE81" s="104"/>
      <c r="EF81" s="104"/>
      <c r="EG81" s="104"/>
      <c r="EH81" s="104"/>
      <c r="EI81" s="100"/>
      <c r="EJ81" s="57"/>
      <c r="EK81" s="57"/>
      <c r="EL81" s="57"/>
      <c r="EM81" s="217"/>
      <c r="EN81" s="559"/>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0"/>
      <c r="FL81" s="559"/>
      <c r="FM81" s="104"/>
      <c r="FN81" s="104"/>
      <c r="FO81" s="104"/>
      <c r="FP81" s="104"/>
      <c r="FQ81" s="104"/>
      <c r="FR81" s="104"/>
      <c r="FS81" s="104"/>
      <c r="FT81" s="100"/>
      <c r="FU81" s="57"/>
      <c r="FV81" s="57"/>
      <c r="FW81" s="57"/>
      <c r="FX81" s="217"/>
      <c r="HF81" s="57"/>
      <c r="HG81" s="57"/>
      <c r="HH81" s="57"/>
      <c r="HI81" s="217"/>
      <c r="IQ81" s="57"/>
      <c r="IR81" s="57"/>
      <c r="IS81" s="57"/>
      <c r="IT81" s="217"/>
      <c r="KB81" s="57"/>
      <c r="KC81" s="57"/>
      <c r="KD81" s="57"/>
      <c r="KE81" s="217"/>
      <c r="LM81" s="57"/>
      <c r="LN81" s="57"/>
      <c r="LO81" s="57"/>
      <c r="LP81" s="217"/>
      <c r="MX81" s="57"/>
      <c r="MY81" s="57"/>
      <c r="MZ81" s="57"/>
      <c r="NA81" s="217"/>
      <c r="OI81" s="57"/>
      <c r="OJ81" s="57"/>
      <c r="OK81" s="57"/>
      <c r="OL81" s="217"/>
      <c r="PT81" s="57"/>
      <c r="PU81" s="57"/>
      <c r="PV81" s="57"/>
      <c r="PW81" s="217"/>
      <c r="RE81" s="57"/>
      <c r="RF81" s="57"/>
      <c r="RG81" s="57"/>
      <c r="RH81" s="693"/>
      <c r="RI81" s="57"/>
      <c r="SG81" s="57"/>
      <c r="SP81" s="57"/>
      <c r="SQ81" s="57"/>
      <c r="SR81" s="57"/>
      <c r="SS81" s="57"/>
      <c r="ST81" s="57"/>
      <c r="SU81" s="57"/>
      <c r="SV81" s="57"/>
      <c r="SW81" s="57"/>
      <c r="SX81" s="57"/>
      <c r="SY81" s="57"/>
      <c r="SZ81" s="57"/>
      <c r="TA81" s="57"/>
      <c r="TB81" s="57"/>
      <c r="TC81" s="57"/>
      <c r="TD81" s="57"/>
      <c r="TE81" s="57"/>
      <c r="TF81" s="57"/>
      <c r="TG81" s="57"/>
      <c r="TH81" s="57"/>
      <c r="TI81" s="57"/>
      <c r="TJ81" s="57"/>
      <c r="TK81" s="57"/>
      <c r="TL81" s="57"/>
      <c r="TM81" s="57"/>
      <c r="TN81" s="57"/>
      <c r="TO81" s="57"/>
      <c r="TP81" s="57"/>
      <c r="TQ81" s="57"/>
      <c r="TR81" s="57"/>
      <c r="TS81" s="57"/>
      <c r="TT81" s="57"/>
      <c r="TU81" s="57"/>
      <c r="TV81" s="57"/>
      <c r="TW81" s="57"/>
      <c r="TX81" s="57"/>
      <c r="TY81" s="57"/>
      <c r="TZ81" s="57"/>
      <c r="UA81" s="57"/>
      <c r="UB81" s="57"/>
      <c r="UC81" s="57"/>
      <c r="UD81" s="57"/>
      <c r="UE81" s="57"/>
      <c r="UF81" s="57"/>
      <c r="UG81" s="57"/>
      <c r="UH81" s="57"/>
      <c r="UI81" s="57"/>
      <c r="UJ81" s="57"/>
      <c r="UK81" s="57"/>
      <c r="UL81" s="57"/>
      <c r="UM81" s="57"/>
      <c r="UN81" s="57"/>
      <c r="UO81" s="57"/>
      <c r="UP81" s="57"/>
      <c r="UQ81" s="57"/>
      <c r="UR81" s="57"/>
      <c r="US81" s="57"/>
      <c r="UT81" s="57"/>
      <c r="UU81" s="57"/>
      <c r="UV81" s="57"/>
      <c r="UW81" s="57"/>
      <c r="UX81" s="57"/>
      <c r="UY81" s="57"/>
      <c r="UZ81" s="57"/>
      <c r="VA81" s="57"/>
      <c r="VB81" s="57"/>
      <c r="VC81" s="57"/>
      <c r="VD81" s="57"/>
      <c r="VE81" s="57"/>
      <c r="VF81" s="57"/>
      <c r="VG81" s="57"/>
      <c r="VH81" s="57"/>
      <c r="VI81" s="57"/>
      <c r="VJ81" s="57"/>
      <c r="VK81" s="57"/>
      <c r="VL81" s="57"/>
      <c r="VM81" s="57"/>
      <c r="VN81" s="57"/>
      <c r="VO81" s="57"/>
      <c r="VP81" s="57"/>
      <c r="VQ81" s="57"/>
      <c r="VR81" s="57"/>
      <c r="VS81" s="57"/>
      <c r="VT81" s="57"/>
      <c r="VU81" s="57"/>
      <c r="VV81" s="57"/>
      <c r="VW81" s="57"/>
      <c r="VX81" s="57"/>
      <c r="VY81" s="57"/>
      <c r="VZ81" s="57"/>
      <c r="WA81" s="57"/>
      <c r="WB81" s="57"/>
      <c r="WC81" s="57"/>
      <c r="WD81" s="57"/>
      <c r="WE81" s="57"/>
      <c r="WF81" s="57"/>
      <c r="WG81" s="57"/>
      <c r="WH81" s="57"/>
      <c r="WI81" s="57"/>
      <c r="WJ81" s="57"/>
      <c r="WK81" s="57"/>
      <c r="WL81" s="57"/>
      <c r="WM81" s="57"/>
      <c r="WN81" s="57"/>
      <c r="WO81" s="57"/>
      <c r="WP81" s="57"/>
      <c r="WQ81" s="57"/>
      <c r="WR81" s="57"/>
      <c r="WS81" s="57"/>
      <c r="WT81" s="57"/>
      <c r="WU81" s="57"/>
      <c r="WV81" s="57"/>
      <c r="WW81" s="57"/>
      <c r="WX81" s="57"/>
      <c r="WY81" s="57"/>
      <c r="WZ81" s="57"/>
      <c r="XA81" s="57"/>
      <c r="XB81" s="57"/>
      <c r="XC81" s="57"/>
      <c r="XD81" s="57"/>
      <c r="XE81" s="57"/>
      <c r="XF81" s="57"/>
      <c r="XG81" s="57"/>
      <c r="XH81" s="57"/>
      <c r="XI81" s="57"/>
      <c r="XJ81" s="57"/>
      <c r="XK81" s="57"/>
      <c r="XL81" s="57"/>
      <c r="XM81" s="57"/>
      <c r="XN81" s="57"/>
      <c r="XO81" s="57"/>
      <c r="XP81" s="57"/>
      <c r="XQ81" s="57"/>
      <c r="XR81" s="57"/>
      <c r="XS81" s="57"/>
      <c r="XT81" s="57"/>
      <c r="XU81" s="57"/>
      <c r="XV81" s="57"/>
      <c r="XW81" s="57"/>
    </row>
    <row r="82">
      <c r="A82" s="689" t="s">
        <v>1290</v>
      </c>
      <c r="B82" s="694"/>
      <c r="C82" s="553"/>
      <c r="D82" s="553"/>
      <c r="E82" s="553"/>
      <c r="F82" s="553"/>
      <c r="G82" s="553"/>
      <c r="H82" s="553"/>
      <c r="I82" s="553"/>
      <c r="J82" s="553"/>
      <c r="K82" s="553"/>
      <c r="L82" s="553"/>
      <c r="M82" s="553"/>
      <c r="N82" s="553"/>
      <c r="O82" s="553"/>
      <c r="P82" s="553"/>
      <c r="Q82" s="553"/>
      <c r="R82" s="553"/>
      <c r="S82" s="553"/>
      <c r="T82" s="553"/>
      <c r="U82" s="553"/>
      <c r="V82" s="553"/>
      <c r="W82" s="553"/>
      <c r="X82" s="553"/>
      <c r="Y82" s="554"/>
      <c r="Z82" s="694"/>
      <c r="AA82" s="553"/>
      <c r="AB82" s="553"/>
      <c r="AC82" s="553"/>
      <c r="AD82" s="553"/>
      <c r="AE82" s="553"/>
      <c r="AF82" s="553"/>
      <c r="AG82" s="553"/>
      <c r="AH82" s="554"/>
      <c r="AI82" s="57"/>
      <c r="AJ82" s="689" t="s">
        <v>1290</v>
      </c>
      <c r="AK82" s="694"/>
      <c r="AL82" s="553"/>
      <c r="AM82" s="553"/>
      <c r="AN82" s="553"/>
      <c r="AO82" s="553"/>
      <c r="AP82" s="553"/>
      <c r="AQ82" s="553"/>
      <c r="AR82" s="553"/>
      <c r="AS82" s="553"/>
      <c r="AT82" s="553"/>
      <c r="AU82" s="553"/>
      <c r="AV82" s="553"/>
      <c r="AW82" s="553"/>
      <c r="AX82" s="553"/>
      <c r="AY82" s="553"/>
      <c r="AZ82" s="553"/>
      <c r="BA82" s="553"/>
      <c r="BB82" s="553"/>
      <c r="BC82" s="553"/>
      <c r="BD82" s="553"/>
      <c r="BE82" s="553"/>
      <c r="BF82" s="553"/>
      <c r="BG82" s="553"/>
      <c r="BH82" s="554"/>
      <c r="BI82" s="694"/>
      <c r="BJ82" s="553"/>
      <c r="BK82" s="553"/>
      <c r="BL82" s="553"/>
      <c r="BM82" s="553"/>
      <c r="BN82" s="553"/>
      <c r="BO82" s="553"/>
      <c r="BP82" s="553"/>
      <c r="BQ82" s="554"/>
      <c r="BR82" s="57"/>
      <c r="BS82" s="689" t="s">
        <v>1290</v>
      </c>
      <c r="BT82" s="694"/>
      <c r="BU82" s="553"/>
      <c r="BV82" s="553"/>
      <c r="BW82" s="553"/>
      <c r="BX82" s="553"/>
      <c r="BY82" s="553"/>
      <c r="BZ82" s="553"/>
      <c r="CA82" s="553"/>
      <c r="CB82" s="553"/>
      <c r="CC82" s="553"/>
      <c r="CD82" s="553"/>
      <c r="CE82" s="553"/>
      <c r="CF82" s="553"/>
      <c r="CG82" s="553"/>
      <c r="CH82" s="553"/>
      <c r="CI82" s="553"/>
      <c r="CJ82" s="553"/>
      <c r="CK82" s="553"/>
      <c r="CL82" s="553"/>
      <c r="CM82" s="553"/>
      <c r="CN82" s="553"/>
      <c r="CO82" s="553"/>
      <c r="CP82" s="553"/>
      <c r="CQ82" s="554"/>
      <c r="CR82" s="694"/>
      <c r="CS82" s="553"/>
      <c r="CT82" s="553"/>
      <c r="CU82" s="553"/>
      <c r="CV82" s="553"/>
      <c r="CW82" s="553"/>
      <c r="CX82" s="553"/>
      <c r="CY82" s="553"/>
      <c r="CZ82" s="554"/>
      <c r="DA82" s="57"/>
      <c r="DB82" s="689" t="s">
        <v>1290</v>
      </c>
      <c r="DC82" s="694"/>
      <c r="DD82" s="553"/>
      <c r="DE82" s="553"/>
      <c r="DF82" s="553"/>
      <c r="DG82" s="553"/>
      <c r="DH82" s="553"/>
      <c r="DI82" s="553"/>
      <c r="DJ82" s="553"/>
      <c r="DK82" s="553"/>
      <c r="DL82" s="553"/>
      <c r="DM82" s="553"/>
      <c r="DN82" s="553"/>
      <c r="DO82" s="553"/>
      <c r="DP82" s="553"/>
      <c r="DQ82" s="553"/>
      <c r="DR82" s="553"/>
      <c r="DS82" s="553"/>
      <c r="DT82" s="553"/>
      <c r="DU82" s="553"/>
      <c r="DV82" s="553"/>
      <c r="DW82" s="553"/>
      <c r="DX82" s="553"/>
      <c r="DY82" s="553"/>
      <c r="DZ82" s="554"/>
      <c r="EA82" s="694"/>
      <c r="EB82" s="553"/>
      <c r="EC82" s="553"/>
      <c r="ED82" s="553"/>
      <c r="EE82" s="553"/>
      <c r="EF82" s="553"/>
      <c r="EG82" s="553"/>
      <c r="EH82" s="553"/>
      <c r="EI82" s="554"/>
      <c r="EJ82" s="57"/>
      <c r="EK82" s="57"/>
      <c r="EL82" s="57"/>
      <c r="EM82" s="689" t="s">
        <v>1290</v>
      </c>
      <c r="EN82" s="694"/>
      <c r="EO82" s="553"/>
      <c r="EP82" s="553"/>
      <c r="EQ82" s="553"/>
      <c r="ER82" s="553"/>
      <c r="ES82" s="553"/>
      <c r="ET82" s="553"/>
      <c r="EU82" s="553"/>
      <c r="EV82" s="553"/>
      <c r="EW82" s="553"/>
      <c r="EX82" s="553"/>
      <c r="EY82" s="553"/>
      <c r="EZ82" s="553"/>
      <c r="FA82" s="553"/>
      <c r="FB82" s="553"/>
      <c r="FC82" s="553"/>
      <c r="FD82" s="553"/>
      <c r="FE82" s="553"/>
      <c r="FF82" s="553"/>
      <c r="FG82" s="553"/>
      <c r="FH82" s="553"/>
      <c r="FI82" s="553"/>
      <c r="FJ82" s="553"/>
      <c r="FK82" s="554"/>
      <c r="FL82" s="694"/>
      <c r="FM82" s="553"/>
      <c r="FN82" s="553"/>
      <c r="FO82" s="553"/>
      <c r="FP82" s="553"/>
      <c r="FQ82" s="553"/>
      <c r="FR82" s="553"/>
      <c r="FS82" s="553"/>
      <c r="FT82" s="554"/>
      <c r="FU82" s="57"/>
      <c r="FV82" s="57"/>
      <c r="FW82" s="57"/>
      <c r="FX82" s="691" t="s">
        <v>1290</v>
      </c>
      <c r="FY82" s="57"/>
      <c r="GW82" s="57"/>
      <c r="HF82" s="57"/>
      <c r="HG82" s="57"/>
      <c r="HH82" s="57"/>
      <c r="HI82" s="691" t="s">
        <v>1290</v>
      </c>
      <c r="HJ82" s="432" t="s">
        <v>1291</v>
      </c>
      <c r="IH82" s="432" t="s">
        <v>1222</v>
      </c>
      <c r="IQ82" s="57"/>
      <c r="IR82" s="57"/>
      <c r="IS82" s="57"/>
      <c r="IT82" s="691" t="s">
        <v>1290</v>
      </c>
      <c r="IU82" s="432" t="s">
        <v>1292</v>
      </c>
      <c r="JS82" s="432" t="s">
        <v>1216</v>
      </c>
      <c r="KB82" s="57"/>
      <c r="KC82" s="57"/>
      <c r="KD82" s="57"/>
      <c r="KE82" s="691" t="s">
        <v>1290</v>
      </c>
      <c r="KF82" s="57"/>
      <c r="LD82" s="57"/>
      <c r="LM82" s="57"/>
      <c r="LN82" s="57"/>
      <c r="LO82" s="57"/>
      <c r="LP82" s="691" t="s">
        <v>1290</v>
      </c>
      <c r="LQ82" s="57"/>
      <c r="MO82" s="57"/>
      <c r="MX82" s="57"/>
      <c r="MY82" s="57"/>
      <c r="MZ82" s="57"/>
      <c r="NA82" s="691" t="s">
        <v>1290</v>
      </c>
      <c r="NB82" s="57"/>
      <c r="NZ82" s="57"/>
      <c r="OI82" s="57"/>
      <c r="OJ82" s="57"/>
      <c r="OK82" s="57"/>
      <c r="OL82" s="691" t="s">
        <v>1290</v>
      </c>
      <c r="OM82" s="57"/>
      <c r="PK82" s="57"/>
      <c r="PT82" s="57"/>
      <c r="PU82" s="57"/>
      <c r="PV82" s="57"/>
      <c r="PW82" s="691" t="s">
        <v>1290</v>
      </c>
      <c r="PX82" s="57"/>
      <c r="QV82" s="57"/>
      <c r="RE82" s="57"/>
      <c r="RF82" s="57"/>
      <c r="RG82" s="57"/>
      <c r="SP82" s="57"/>
      <c r="SQ82" s="57"/>
      <c r="SR82" s="57"/>
      <c r="SS82" s="57"/>
      <c r="ST82" s="57"/>
      <c r="SU82" s="57"/>
      <c r="SV82" s="57"/>
      <c r="SW82" s="57"/>
      <c r="SX82" s="57"/>
      <c r="SY82" s="57"/>
      <c r="SZ82" s="57"/>
      <c r="TA82" s="57"/>
      <c r="TB82" s="57"/>
      <c r="TC82" s="57"/>
      <c r="TD82" s="57"/>
      <c r="TE82" s="57"/>
      <c r="TF82" s="57"/>
      <c r="TG82" s="57"/>
      <c r="TH82" s="57"/>
      <c r="TI82" s="57"/>
      <c r="TJ82" s="57"/>
      <c r="TK82" s="57"/>
      <c r="TL82" s="57"/>
      <c r="TM82" s="57"/>
      <c r="TN82" s="57"/>
      <c r="TO82" s="57"/>
      <c r="TP82" s="57"/>
      <c r="TQ82" s="57"/>
      <c r="TR82" s="57"/>
      <c r="TS82" s="57"/>
      <c r="TT82" s="57"/>
      <c r="TU82" s="57"/>
      <c r="TV82" s="57"/>
      <c r="TW82" s="57"/>
      <c r="TX82" s="57"/>
      <c r="TY82" s="57"/>
      <c r="TZ82" s="57"/>
      <c r="UA82" s="57"/>
      <c r="UB82" s="57"/>
      <c r="UC82" s="57"/>
      <c r="UD82" s="57"/>
      <c r="UE82" s="57"/>
      <c r="UF82" s="57"/>
      <c r="UG82" s="57"/>
      <c r="UH82" s="57"/>
      <c r="UI82" s="57"/>
      <c r="UJ82" s="57"/>
      <c r="UK82" s="57"/>
      <c r="UL82" s="57"/>
      <c r="UM82" s="57"/>
      <c r="UN82" s="57"/>
      <c r="UO82" s="57"/>
      <c r="UP82" s="57"/>
      <c r="UQ82" s="57"/>
      <c r="UR82" s="57"/>
      <c r="US82" s="57"/>
      <c r="UT82" s="57"/>
      <c r="UU82" s="57"/>
      <c r="UV82" s="57"/>
      <c r="UW82" s="57"/>
      <c r="UX82" s="57"/>
      <c r="UY82" s="57"/>
      <c r="UZ82" s="57"/>
      <c r="VA82" s="57"/>
      <c r="VB82" s="57"/>
      <c r="VC82" s="57"/>
      <c r="VD82" s="57"/>
      <c r="VE82" s="57"/>
      <c r="VF82" s="57"/>
      <c r="VG82" s="57"/>
      <c r="VH82" s="57"/>
      <c r="VI82" s="57"/>
      <c r="VJ82" s="57"/>
      <c r="VK82" s="57"/>
      <c r="VL82" s="57"/>
      <c r="VM82" s="57"/>
      <c r="VN82" s="57"/>
      <c r="VO82" s="57"/>
      <c r="VP82" s="57"/>
      <c r="VQ82" s="57"/>
      <c r="VR82" s="57"/>
      <c r="VS82" s="57"/>
      <c r="VT82" s="57"/>
      <c r="VU82" s="57"/>
      <c r="VV82" s="57"/>
      <c r="VW82" s="57"/>
      <c r="VX82" s="57"/>
      <c r="VY82" s="57"/>
      <c r="VZ82" s="57"/>
      <c r="WA82" s="57"/>
      <c r="WB82" s="57"/>
      <c r="WC82" s="57"/>
      <c r="WD82" s="57"/>
      <c r="WE82" s="57"/>
      <c r="WF82" s="57"/>
      <c r="WG82" s="57"/>
      <c r="WH82" s="57"/>
      <c r="WI82" s="57"/>
      <c r="WJ82" s="57"/>
      <c r="WK82" s="57"/>
      <c r="WL82" s="57"/>
      <c r="WM82" s="57"/>
      <c r="WN82" s="57"/>
      <c r="WO82" s="57"/>
      <c r="WP82" s="57"/>
      <c r="WQ82" s="57"/>
      <c r="WR82" s="57"/>
      <c r="WS82" s="57"/>
      <c r="WT82" s="57"/>
      <c r="WU82" s="57"/>
      <c r="WV82" s="57"/>
      <c r="WW82" s="57"/>
      <c r="WX82" s="57"/>
      <c r="WY82" s="57"/>
      <c r="WZ82" s="57"/>
      <c r="XA82" s="57"/>
      <c r="XB82" s="57"/>
      <c r="XC82" s="57"/>
      <c r="XD82" s="57"/>
      <c r="XE82" s="57"/>
      <c r="XF82" s="57"/>
      <c r="XG82" s="57"/>
      <c r="XH82" s="57"/>
      <c r="XI82" s="57"/>
      <c r="XJ82" s="57"/>
      <c r="XK82" s="57"/>
      <c r="XL82" s="57"/>
      <c r="XM82" s="57"/>
      <c r="XN82" s="57"/>
      <c r="XO82" s="57"/>
      <c r="XP82" s="57"/>
      <c r="XQ82" s="57"/>
      <c r="XR82" s="57"/>
      <c r="XS82" s="57"/>
      <c r="XT82" s="57"/>
      <c r="XU82" s="57"/>
      <c r="XV82" s="57"/>
      <c r="XW82" s="57"/>
    </row>
    <row r="83">
      <c r="A83" s="217"/>
      <c r="B83" s="559"/>
      <c r="C83" s="104"/>
      <c r="D83" s="104"/>
      <c r="E83" s="104"/>
      <c r="F83" s="104"/>
      <c r="G83" s="104"/>
      <c r="H83" s="104"/>
      <c r="I83" s="104"/>
      <c r="J83" s="104"/>
      <c r="K83" s="104"/>
      <c r="L83" s="104"/>
      <c r="M83" s="104"/>
      <c r="N83" s="104"/>
      <c r="O83" s="104"/>
      <c r="P83" s="104"/>
      <c r="Q83" s="104"/>
      <c r="R83" s="104"/>
      <c r="S83" s="104"/>
      <c r="T83" s="104"/>
      <c r="U83" s="104"/>
      <c r="V83" s="104"/>
      <c r="W83" s="104"/>
      <c r="X83" s="104"/>
      <c r="Y83" s="100"/>
      <c r="Z83" s="559"/>
      <c r="AA83" s="104"/>
      <c r="AB83" s="104"/>
      <c r="AC83" s="104"/>
      <c r="AD83" s="104"/>
      <c r="AE83" s="104"/>
      <c r="AF83" s="104"/>
      <c r="AG83" s="104"/>
      <c r="AH83" s="100"/>
      <c r="AI83" s="57"/>
      <c r="AJ83" s="217"/>
      <c r="AK83" s="559"/>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0"/>
      <c r="BI83" s="559"/>
      <c r="BJ83" s="104"/>
      <c r="BK83" s="104"/>
      <c r="BL83" s="104"/>
      <c r="BM83" s="104"/>
      <c r="BN83" s="104"/>
      <c r="BO83" s="104"/>
      <c r="BP83" s="104"/>
      <c r="BQ83" s="100"/>
      <c r="BR83" s="57"/>
      <c r="BS83" s="217"/>
      <c r="BT83" s="559"/>
      <c r="BU83" s="104"/>
      <c r="BV83" s="104"/>
      <c r="BW83" s="104"/>
      <c r="BX83" s="104"/>
      <c r="BY83" s="104"/>
      <c r="BZ83" s="104"/>
      <c r="CA83" s="104"/>
      <c r="CB83" s="104"/>
      <c r="CC83" s="104"/>
      <c r="CD83" s="104"/>
      <c r="CE83" s="104"/>
      <c r="CF83" s="104"/>
      <c r="CG83" s="104"/>
      <c r="CH83" s="104"/>
      <c r="CI83" s="104"/>
      <c r="CJ83" s="104"/>
      <c r="CK83" s="104"/>
      <c r="CL83" s="104"/>
      <c r="CM83" s="104"/>
      <c r="CN83" s="104"/>
      <c r="CO83" s="104"/>
      <c r="CP83" s="104"/>
      <c r="CQ83" s="100"/>
      <c r="CR83" s="559"/>
      <c r="CS83" s="104"/>
      <c r="CT83" s="104"/>
      <c r="CU83" s="104"/>
      <c r="CV83" s="104"/>
      <c r="CW83" s="104"/>
      <c r="CX83" s="104"/>
      <c r="CY83" s="104"/>
      <c r="CZ83" s="100"/>
      <c r="DA83" s="57"/>
      <c r="DB83" s="217"/>
      <c r="DC83" s="559"/>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0"/>
      <c r="EA83" s="559"/>
      <c r="EB83" s="104"/>
      <c r="EC83" s="104"/>
      <c r="ED83" s="104"/>
      <c r="EE83" s="104"/>
      <c r="EF83" s="104"/>
      <c r="EG83" s="104"/>
      <c r="EH83" s="104"/>
      <c r="EI83" s="100"/>
      <c r="EJ83" s="57"/>
      <c r="EK83" s="57"/>
      <c r="EL83" s="57"/>
      <c r="EM83" s="217"/>
      <c r="EN83" s="559"/>
      <c r="EO83" s="104"/>
      <c r="EP83" s="104"/>
      <c r="EQ83" s="104"/>
      <c r="ER83" s="104"/>
      <c r="ES83" s="104"/>
      <c r="ET83" s="104"/>
      <c r="EU83" s="104"/>
      <c r="EV83" s="104"/>
      <c r="EW83" s="104"/>
      <c r="EX83" s="104"/>
      <c r="EY83" s="104"/>
      <c r="EZ83" s="104"/>
      <c r="FA83" s="104"/>
      <c r="FB83" s="104"/>
      <c r="FC83" s="104"/>
      <c r="FD83" s="104"/>
      <c r="FE83" s="104"/>
      <c r="FF83" s="104"/>
      <c r="FG83" s="104"/>
      <c r="FH83" s="104"/>
      <c r="FI83" s="104"/>
      <c r="FJ83" s="104"/>
      <c r="FK83" s="100"/>
      <c r="FL83" s="559"/>
      <c r="FM83" s="104"/>
      <c r="FN83" s="104"/>
      <c r="FO83" s="104"/>
      <c r="FP83" s="104"/>
      <c r="FQ83" s="104"/>
      <c r="FR83" s="104"/>
      <c r="FS83" s="104"/>
      <c r="FT83" s="100"/>
      <c r="FU83" s="57"/>
      <c r="FV83" s="57"/>
      <c r="FW83" s="57"/>
      <c r="FX83" s="217"/>
      <c r="HF83" s="57"/>
      <c r="HG83" s="57"/>
      <c r="HH83" s="57"/>
      <c r="HI83" s="217"/>
      <c r="IQ83" s="57"/>
      <c r="IR83" s="57"/>
      <c r="IS83" s="57"/>
      <c r="IT83" s="217"/>
      <c r="KB83" s="57"/>
      <c r="KC83" s="57"/>
      <c r="KD83" s="57"/>
      <c r="KE83" s="217"/>
      <c r="LM83" s="57"/>
      <c r="LN83" s="57"/>
      <c r="LO83" s="57"/>
      <c r="LP83" s="217"/>
      <c r="MX83" s="57"/>
      <c r="MY83" s="57"/>
      <c r="MZ83" s="57"/>
      <c r="NA83" s="217"/>
      <c r="OI83" s="57"/>
      <c r="OJ83" s="57"/>
      <c r="OK83" s="57"/>
      <c r="OL83" s="217"/>
      <c r="PT83" s="57"/>
      <c r="PU83" s="57"/>
      <c r="PV83" s="57"/>
      <c r="PW83" s="217"/>
      <c r="RE83" s="57"/>
      <c r="RF83" s="57"/>
      <c r="RG83" s="57"/>
      <c r="RH83" s="693"/>
      <c r="RI83" s="57"/>
      <c r="SG83" s="57"/>
      <c r="SP83" s="57"/>
      <c r="SQ83" s="57"/>
      <c r="SR83" s="57"/>
      <c r="SS83" s="57"/>
      <c r="ST83" s="57"/>
      <c r="SU83" s="57"/>
      <c r="SV83" s="57"/>
      <c r="SW83" s="57"/>
      <c r="SX83" s="57"/>
      <c r="SY83" s="57"/>
      <c r="SZ83" s="57"/>
      <c r="TA83" s="57"/>
      <c r="TB83" s="57"/>
      <c r="TC83" s="57"/>
      <c r="TD83" s="57"/>
      <c r="TE83" s="57"/>
      <c r="TF83" s="57"/>
      <c r="TG83" s="57"/>
      <c r="TH83" s="57"/>
      <c r="TI83" s="57"/>
      <c r="TJ83" s="57"/>
      <c r="TK83" s="57"/>
      <c r="TL83" s="57"/>
      <c r="TM83" s="57"/>
      <c r="TN83" s="57"/>
      <c r="TO83" s="57"/>
      <c r="TP83" s="57"/>
      <c r="TQ83" s="57"/>
      <c r="TR83" s="57"/>
      <c r="TS83" s="57"/>
      <c r="TT83" s="57"/>
      <c r="TU83" s="57"/>
      <c r="TV83" s="57"/>
      <c r="TW83" s="57"/>
      <c r="TX83" s="57"/>
      <c r="TY83" s="57"/>
      <c r="TZ83" s="57"/>
      <c r="UA83" s="57"/>
      <c r="UB83" s="57"/>
      <c r="UC83" s="57"/>
      <c r="UD83" s="57"/>
      <c r="UE83" s="57"/>
      <c r="UF83" s="57"/>
      <c r="UG83" s="57"/>
      <c r="UH83" s="57"/>
      <c r="UI83" s="57"/>
      <c r="UJ83" s="57"/>
      <c r="UK83" s="57"/>
      <c r="UL83" s="57"/>
      <c r="UM83" s="57"/>
      <c r="UN83" s="57"/>
      <c r="UO83" s="57"/>
      <c r="UP83" s="57"/>
      <c r="UQ83" s="57"/>
      <c r="UR83" s="57"/>
      <c r="US83" s="57"/>
      <c r="UT83" s="57"/>
      <c r="UU83" s="57"/>
      <c r="UV83" s="57"/>
      <c r="UW83" s="57"/>
      <c r="UX83" s="57"/>
      <c r="UY83" s="57"/>
      <c r="UZ83" s="57"/>
      <c r="VA83" s="57"/>
      <c r="VB83" s="57"/>
      <c r="VC83" s="57"/>
      <c r="VD83" s="57"/>
      <c r="VE83" s="57"/>
      <c r="VF83" s="57"/>
      <c r="VG83" s="57"/>
      <c r="VH83" s="57"/>
      <c r="VI83" s="57"/>
      <c r="VJ83" s="57"/>
      <c r="VK83" s="57"/>
      <c r="VL83" s="57"/>
      <c r="VM83" s="57"/>
      <c r="VN83" s="57"/>
      <c r="VO83" s="57"/>
      <c r="VP83" s="57"/>
      <c r="VQ83" s="57"/>
      <c r="VR83" s="57"/>
      <c r="VS83" s="57"/>
      <c r="VT83" s="57"/>
      <c r="VU83" s="57"/>
      <c r="VV83" s="57"/>
      <c r="VW83" s="57"/>
      <c r="VX83" s="57"/>
      <c r="VY83" s="57"/>
      <c r="VZ83" s="57"/>
      <c r="WA83" s="57"/>
      <c r="WB83" s="57"/>
      <c r="WC83" s="57"/>
      <c r="WD83" s="57"/>
      <c r="WE83" s="57"/>
      <c r="WF83" s="57"/>
      <c r="WG83" s="57"/>
      <c r="WH83" s="57"/>
      <c r="WI83" s="57"/>
      <c r="WJ83" s="57"/>
      <c r="WK83" s="57"/>
      <c r="WL83" s="57"/>
      <c r="WM83" s="57"/>
      <c r="WN83" s="57"/>
      <c r="WO83" s="57"/>
      <c r="WP83" s="57"/>
      <c r="WQ83" s="57"/>
      <c r="WR83" s="57"/>
      <c r="WS83" s="57"/>
      <c r="WT83" s="57"/>
      <c r="WU83" s="57"/>
      <c r="WV83" s="57"/>
      <c r="WW83" s="57"/>
      <c r="WX83" s="57"/>
      <c r="WY83" s="57"/>
      <c r="WZ83" s="57"/>
      <c r="XA83" s="57"/>
      <c r="XB83" s="57"/>
      <c r="XC83" s="57"/>
      <c r="XD83" s="57"/>
      <c r="XE83" s="57"/>
      <c r="XF83" s="57"/>
      <c r="XG83" s="57"/>
      <c r="XH83" s="57"/>
      <c r="XI83" s="57"/>
      <c r="XJ83" s="57"/>
      <c r="XK83" s="57"/>
      <c r="XL83" s="57"/>
      <c r="XM83" s="57"/>
      <c r="XN83" s="57"/>
      <c r="XO83" s="57"/>
      <c r="XP83" s="57"/>
      <c r="XQ83" s="57"/>
      <c r="XR83" s="57"/>
      <c r="XS83" s="57"/>
      <c r="XT83" s="57"/>
      <c r="XU83" s="57"/>
      <c r="XV83" s="57"/>
      <c r="XW83" s="57"/>
    </row>
    <row r="84">
      <c r="A84" s="689" t="s">
        <v>1293</v>
      </c>
      <c r="B84" s="694"/>
      <c r="C84" s="553"/>
      <c r="D84" s="553"/>
      <c r="E84" s="553"/>
      <c r="F84" s="553"/>
      <c r="G84" s="553"/>
      <c r="H84" s="553"/>
      <c r="I84" s="553"/>
      <c r="J84" s="553"/>
      <c r="K84" s="553"/>
      <c r="L84" s="553"/>
      <c r="M84" s="553"/>
      <c r="N84" s="553"/>
      <c r="O84" s="553"/>
      <c r="P84" s="553"/>
      <c r="Q84" s="553"/>
      <c r="R84" s="553"/>
      <c r="S84" s="553"/>
      <c r="T84" s="553"/>
      <c r="U84" s="553"/>
      <c r="V84" s="553"/>
      <c r="W84" s="553"/>
      <c r="X84" s="553"/>
      <c r="Y84" s="554"/>
      <c r="Z84" s="694"/>
      <c r="AA84" s="553"/>
      <c r="AB84" s="553"/>
      <c r="AC84" s="553"/>
      <c r="AD84" s="553"/>
      <c r="AE84" s="553"/>
      <c r="AF84" s="553"/>
      <c r="AG84" s="553"/>
      <c r="AH84" s="554"/>
      <c r="AI84" s="57"/>
      <c r="AJ84" s="689" t="s">
        <v>1293</v>
      </c>
      <c r="AK84" s="694"/>
      <c r="AL84" s="553"/>
      <c r="AM84" s="553"/>
      <c r="AN84" s="553"/>
      <c r="AO84" s="553"/>
      <c r="AP84" s="553"/>
      <c r="AQ84" s="553"/>
      <c r="AR84" s="553"/>
      <c r="AS84" s="553"/>
      <c r="AT84" s="553"/>
      <c r="AU84" s="553"/>
      <c r="AV84" s="553"/>
      <c r="AW84" s="553"/>
      <c r="AX84" s="553"/>
      <c r="AY84" s="553"/>
      <c r="AZ84" s="553"/>
      <c r="BA84" s="553"/>
      <c r="BB84" s="553"/>
      <c r="BC84" s="553"/>
      <c r="BD84" s="553"/>
      <c r="BE84" s="553"/>
      <c r="BF84" s="553"/>
      <c r="BG84" s="553"/>
      <c r="BH84" s="554"/>
      <c r="BI84" s="694"/>
      <c r="BJ84" s="553"/>
      <c r="BK84" s="553"/>
      <c r="BL84" s="553"/>
      <c r="BM84" s="553"/>
      <c r="BN84" s="553"/>
      <c r="BO84" s="553"/>
      <c r="BP84" s="553"/>
      <c r="BQ84" s="554"/>
      <c r="BR84" s="57"/>
      <c r="BS84" s="689" t="s">
        <v>1293</v>
      </c>
      <c r="BT84" s="694"/>
      <c r="BU84" s="553"/>
      <c r="BV84" s="553"/>
      <c r="BW84" s="553"/>
      <c r="BX84" s="553"/>
      <c r="BY84" s="553"/>
      <c r="BZ84" s="553"/>
      <c r="CA84" s="553"/>
      <c r="CB84" s="553"/>
      <c r="CC84" s="553"/>
      <c r="CD84" s="553"/>
      <c r="CE84" s="553"/>
      <c r="CF84" s="553"/>
      <c r="CG84" s="553"/>
      <c r="CH84" s="553"/>
      <c r="CI84" s="553"/>
      <c r="CJ84" s="553"/>
      <c r="CK84" s="553"/>
      <c r="CL84" s="553"/>
      <c r="CM84" s="553"/>
      <c r="CN84" s="553"/>
      <c r="CO84" s="553"/>
      <c r="CP84" s="553"/>
      <c r="CQ84" s="554"/>
      <c r="CR84" s="694"/>
      <c r="CS84" s="553"/>
      <c r="CT84" s="553"/>
      <c r="CU84" s="553"/>
      <c r="CV84" s="553"/>
      <c r="CW84" s="553"/>
      <c r="CX84" s="553"/>
      <c r="CY84" s="553"/>
      <c r="CZ84" s="554"/>
      <c r="DA84" s="57"/>
      <c r="DB84" s="689" t="s">
        <v>1293</v>
      </c>
      <c r="DC84" s="694"/>
      <c r="DD84" s="553"/>
      <c r="DE84" s="553"/>
      <c r="DF84" s="553"/>
      <c r="DG84" s="553"/>
      <c r="DH84" s="553"/>
      <c r="DI84" s="553"/>
      <c r="DJ84" s="553"/>
      <c r="DK84" s="553"/>
      <c r="DL84" s="553"/>
      <c r="DM84" s="553"/>
      <c r="DN84" s="553"/>
      <c r="DO84" s="553"/>
      <c r="DP84" s="553"/>
      <c r="DQ84" s="553"/>
      <c r="DR84" s="553"/>
      <c r="DS84" s="553"/>
      <c r="DT84" s="553"/>
      <c r="DU84" s="553"/>
      <c r="DV84" s="553"/>
      <c r="DW84" s="553"/>
      <c r="DX84" s="553"/>
      <c r="DY84" s="553"/>
      <c r="DZ84" s="554"/>
      <c r="EA84" s="694"/>
      <c r="EB84" s="553"/>
      <c r="EC84" s="553"/>
      <c r="ED84" s="553"/>
      <c r="EE84" s="553"/>
      <c r="EF84" s="553"/>
      <c r="EG84" s="553"/>
      <c r="EH84" s="553"/>
      <c r="EI84" s="554"/>
      <c r="EJ84" s="57"/>
      <c r="EK84" s="57"/>
      <c r="EL84" s="57"/>
      <c r="EM84" s="689" t="s">
        <v>1293</v>
      </c>
      <c r="EN84" s="694"/>
      <c r="EO84" s="553"/>
      <c r="EP84" s="553"/>
      <c r="EQ84" s="553"/>
      <c r="ER84" s="553"/>
      <c r="ES84" s="553"/>
      <c r="ET84" s="553"/>
      <c r="EU84" s="553"/>
      <c r="EV84" s="553"/>
      <c r="EW84" s="553"/>
      <c r="EX84" s="553"/>
      <c r="EY84" s="553"/>
      <c r="EZ84" s="553"/>
      <c r="FA84" s="553"/>
      <c r="FB84" s="553"/>
      <c r="FC84" s="553"/>
      <c r="FD84" s="553"/>
      <c r="FE84" s="553"/>
      <c r="FF84" s="553"/>
      <c r="FG84" s="553"/>
      <c r="FH84" s="553"/>
      <c r="FI84" s="553"/>
      <c r="FJ84" s="553"/>
      <c r="FK84" s="554"/>
      <c r="FL84" s="694"/>
      <c r="FM84" s="553"/>
      <c r="FN84" s="553"/>
      <c r="FO84" s="553"/>
      <c r="FP84" s="553"/>
      <c r="FQ84" s="553"/>
      <c r="FR84" s="553"/>
      <c r="FS84" s="553"/>
      <c r="FT84" s="554"/>
      <c r="FU84" s="57"/>
      <c r="FV84" s="57"/>
      <c r="FW84" s="57"/>
      <c r="FX84" s="691" t="s">
        <v>1293</v>
      </c>
      <c r="FY84" s="57"/>
      <c r="GW84" s="57"/>
      <c r="HF84" s="57"/>
      <c r="HG84" s="57"/>
      <c r="HH84" s="57"/>
      <c r="HI84" s="691" t="s">
        <v>1293</v>
      </c>
      <c r="HJ84" s="57"/>
      <c r="IH84" s="57"/>
      <c r="IQ84" s="57"/>
      <c r="IR84" s="57"/>
      <c r="IS84" s="57"/>
      <c r="IT84" s="691" t="s">
        <v>1293</v>
      </c>
      <c r="IU84" s="57"/>
      <c r="JS84" s="57"/>
      <c r="KB84" s="57"/>
      <c r="KC84" s="57"/>
      <c r="KD84" s="57"/>
      <c r="KE84" s="691" t="s">
        <v>1293</v>
      </c>
      <c r="KF84" s="57"/>
      <c r="LD84" s="57"/>
      <c r="LM84" s="57"/>
      <c r="LN84" s="57"/>
      <c r="LO84" s="57"/>
      <c r="LP84" s="691" t="s">
        <v>1293</v>
      </c>
      <c r="LQ84" s="57"/>
      <c r="MO84" s="57"/>
      <c r="MX84" s="57"/>
      <c r="MY84" s="57"/>
      <c r="MZ84" s="57"/>
      <c r="NA84" s="691" t="s">
        <v>1293</v>
      </c>
      <c r="NB84" s="57"/>
      <c r="NZ84" s="57"/>
      <c r="OI84" s="57"/>
      <c r="OJ84" s="57"/>
      <c r="OK84" s="57"/>
      <c r="OL84" s="691" t="s">
        <v>1293</v>
      </c>
      <c r="OM84" s="57"/>
      <c r="PK84" s="57"/>
      <c r="PT84" s="57"/>
      <c r="PU84" s="57"/>
      <c r="PV84" s="57"/>
      <c r="PW84" s="691" t="s">
        <v>1293</v>
      </c>
      <c r="PX84" s="57"/>
      <c r="QV84" s="57"/>
      <c r="RE84" s="57"/>
      <c r="RF84" s="57"/>
      <c r="RG84" s="57"/>
      <c r="SP84" s="57"/>
      <c r="SQ84" s="57"/>
      <c r="SR84" s="57"/>
      <c r="SS84" s="57"/>
      <c r="ST84" s="57"/>
      <c r="SU84" s="57"/>
      <c r="SV84" s="57"/>
      <c r="SW84" s="57"/>
      <c r="SX84" s="57"/>
      <c r="SY84" s="57"/>
      <c r="SZ84" s="57"/>
      <c r="TA84" s="57"/>
      <c r="TB84" s="57"/>
      <c r="TC84" s="57"/>
      <c r="TD84" s="57"/>
      <c r="TE84" s="57"/>
      <c r="TF84" s="57"/>
      <c r="TG84" s="57"/>
      <c r="TH84" s="57"/>
      <c r="TI84" s="57"/>
      <c r="TJ84" s="57"/>
      <c r="TK84" s="57"/>
      <c r="TL84" s="57"/>
      <c r="TM84" s="57"/>
      <c r="TN84" s="57"/>
      <c r="TO84" s="57"/>
      <c r="TP84" s="57"/>
      <c r="TQ84" s="57"/>
      <c r="TR84" s="57"/>
      <c r="TS84" s="57"/>
      <c r="TT84" s="57"/>
      <c r="TU84" s="57"/>
      <c r="TV84" s="57"/>
      <c r="TW84" s="57"/>
      <c r="TX84" s="57"/>
      <c r="TY84" s="57"/>
      <c r="TZ84" s="57"/>
      <c r="UA84" s="57"/>
      <c r="UB84" s="57"/>
      <c r="UC84" s="57"/>
      <c r="UD84" s="57"/>
      <c r="UE84" s="57"/>
      <c r="UF84" s="57"/>
      <c r="UG84" s="57"/>
      <c r="UH84" s="57"/>
      <c r="UI84" s="57"/>
      <c r="UJ84" s="57"/>
      <c r="UK84" s="57"/>
      <c r="UL84" s="57"/>
      <c r="UM84" s="57"/>
      <c r="UN84" s="57"/>
      <c r="UO84" s="57"/>
      <c r="UP84" s="57"/>
      <c r="UQ84" s="57"/>
      <c r="UR84" s="57"/>
      <c r="US84" s="57"/>
      <c r="UT84" s="57"/>
      <c r="UU84" s="57"/>
      <c r="UV84" s="57"/>
      <c r="UW84" s="57"/>
      <c r="UX84" s="57"/>
      <c r="UY84" s="57"/>
      <c r="UZ84" s="57"/>
      <c r="VA84" s="57"/>
      <c r="VB84" s="57"/>
      <c r="VC84" s="57"/>
      <c r="VD84" s="57"/>
      <c r="VE84" s="57"/>
      <c r="VF84" s="57"/>
      <c r="VG84" s="57"/>
      <c r="VH84" s="57"/>
      <c r="VI84" s="57"/>
      <c r="VJ84" s="57"/>
      <c r="VK84" s="57"/>
      <c r="VL84" s="57"/>
      <c r="VM84" s="57"/>
      <c r="VN84" s="57"/>
      <c r="VO84" s="57"/>
      <c r="VP84" s="57"/>
      <c r="VQ84" s="57"/>
      <c r="VR84" s="57"/>
      <c r="VS84" s="57"/>
      <c r="VT84" s="57"/>
      <c r="VU84" s="57"/>
      <c r="VV84" s="57"/>
      <c r="VW84" s="57"/>
      <c r="VX84" s="57"/>
      <c r="VY84" s="57"/>
      <c r="VZ84" s="57"/>
      <c r="WA84" s="57"/>
      <c r="WB84" s="57"/>
      <c r="WC84" s="57"/>
      <c r="WD84" s="57"/>
      <c r="WE84" s="57"/>
      <c r="WF84" s="57"/>
      <c r="WG84" s="57"/>
      <c r="WH84" s="57"/>
      <c r="WI84" s="57"/>
      <c r="WJ84" s="57"/>
      <c r="WK84" s="57"/>
      <c r="WL84" s="57"/>
      <c r="WM84" s="57"/>
      <c r="WN84" s="57"/>
      <c r="WO84" s="57"/>
      <c r="WP84" s="57"/>
      <c r="WQ84" s="57"/>
      <c r="WR84" s="57"/>
      <c r="WS84" s="57"/>
      <c r="WT84" s="57"/>
      <c r="WU84" s="57"/>
      <c r="WV84" s="57"/>
      <c r="WW84" s="57"/>
      <c r="WX84" s="57"/>
      <c r="WY84" s="57"/>
      <c r="WZ84" s="57"/>
      <c r="XA84" s="57"/>
      <c r="XB84" s="57"/>
      <c r="XC84" s="57"/>
      <c r="XD84" s="57"/>
      <c r="XE84" s="57"/>
      <c r="XF84" s="57"/>
      <c r="XG84" s="57"/>
      <c r="XH84" s="57"/>
      <c r="XI84" s="57"/>
      <c r="XJ84" s="57"/>
      <c r="XK84" s="57"/>
      <c r="XL84" s="57"/>
      <c r="XM84" s="57"/>
      <c r="XN84" s="57"/>
      <c r="XO84" s="57"/>
      <c r="XP84" s="57"/>
      <c r="XQ84" s="57"/>
      <c r="XR84" s="57"/>
      <c r="XS84" s="57"/>
      <c r="XT84" s="57"/>
      <c r="XU84" s="57"/>
      <c r="XV84" s="57"/>
      <c r="XW84" s="57"/>
    </row>
    <row r="85">
      <c r="A85" s="217"/>
      <c r="B85" s="559"/>
      <c r="C85" s="104"/>
      <c r="D85" s="104"/>
      <c r="E85" s="104"/>
      <c r="F85" s="104"/>
      <c r="G85" s="104"/>
      <c r="H85" s="104"/>
      <c r="I85" s="104"/>
      <c r="J85" s="104"/>
      <c r="K85" s="104"/>
      <c r="L85" s="104"/>
      <c r="M85" s="104"/>
      <c r="N85" s="104"/>
      <c r="O85" s="104"/>
      <c r="P85" s="104"/>
      <c r="Q85" s="104"/>
      <c r="R85" s="104"/>
      <c r="S85" s="104"/>
      <c r="T85" s="104"/>
      <c r="U85" s="104"/>
      <c r="V85" s="104"/>
      <c r="W85" s="104"/>
      <c r="X85" s="104"/>
      <c r="Y85" s="100"/>
      <c r="Z85" s="559"/>
      <c r="AA85" s="104"/>
      <c r="AB85" s="104"/>
      <c r="AC85" s="104"/>
      <c r="AD85" s="104"/>
      <c r="AE85" s="104"/>
      <c r="AF85" s="104"/>
      <c r="AG85" s="104"/>
      <c r="AH85" s="100"/>
      <c r="AI85" s="57"/>
      <c r="AJ85" s="217"/>
      <c r="AK85" s="559"/>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0"/>
      <c r="BI85" s="559"/>
      <c r="BJ85" s="104"/>
      <c r="BK85" s="104"/>
      <c r="BL85" s="104"/>
      <c r="BM85" s="104"/>
      <c r="BN85" s="104"/>
      <c r="BO85" s="104"/>
      <c r="BP85" s="104"/>
      <c r="BQ85" s="100"/>
      <c r="BR85" s="57"/>
      <c r="BS85" s="217"/>
      <c r="BT85" s="559"/>
      <c r="BU85" s="104"/>
      <c r="BV85" s="104"/>
      <c r="BW85" s="104"/>
      <c r="BX85" s="104"/>
      <c r="BY85" s="104"/>
      <c r="BZ85" s="104"/>
      <c r="CA85" s="104"/>
      <c r="CB85" s="104"/>
      <c r="CC85" s="104"/>
      <c r="CD85" s="104"/>
      <c r="CE85" s="104"/>
      <c r="CF85" s="104"/>
      <c r="CG85" s="104"/>
      <c r="CH85" s="104"/>
      <c r="CI85" s="104"/>
      <c r="CJ85" s="104"/>
      <c r="CK85" s="104"/>
      <c r="CL85" s="104"/>
      <c r="CM85" s="104"/>
      <c r="CN85" s="104"/>
      <c r="CO85" s="104"/>
      <c r="CP85" s="104"/>
      <c r="CQ85" s="100"/>
      <c r="CR85" s="559"/>
      <c r="CS85" s="104"/>
      <c r="CT85" s="104"/>
      <c r="CU85" s="104"/>
      <c r="CV85" s="104"/>
      <c r="CW85" s="104"/>
      <c r="CX85" s="104"/>
      <c r="CY85" s="104"/>
      <c r="CZ85" s="100"/>
      <c r="DA85" s="57"/>
      <c r="DB85" s="217"/>
      <c r="DC85" s="559"/>
      <c r="DD85" s="104"/>
      <c r="DE85" s="104"/>
      <c r="DF85" s="104"/>
      <c r="DG85" s="104"/>
      <c r="DH85" s="104"/>
      <c r="DI85" s="104"/>
      <c r="DJ85" s="104"/>
      <c r="DK85" s="104"/>
      <c r="DL85" s="104"/>
      <c r="DM85" s="104"/>
      <c r="DN85" s="104"/>
      <c r="DO85" s="104"/>
      <c r="DP85" s="104"/>
      <c r="DQ85" s="104"/>
      <c r="DR85" s="104"/>
      <c r="DS85" s="104"/>
      <c r="DT85" s="104"/>
      <c r="DU85" s="104"/>
      <c r="DV85" s="104"/>
      <c r="DW85" s="104"/>
      <c r="DX85" s="104"/>
      <c r="DY85" s="104"/>
      <c r="DZ85" s="100"/>
      <c r="EA85" s="559"/>
      <c r="EB85" s="104"/>
      <c r="EC85" s="104"/>
      <c r="ED85" s="104"/>
      <c r="EE85" s="104"/>
      <c r="EF85" s="104"/>
      <c r="EG85" s="104"/>
      <c r="EH85" s="104"/>
      <c r="EI85" s="100"/>
      <c r="EJ85" s="57"/>
      <c r="EK85" s="57"/>
      <c r="EL85" s="57"/>
      <c r="EM85" s="217"/>
      <c r="EN85" s="559"/>
      <c r="EO85" s="104"/>
      <c r="EP85" s="104"/>
      <c r="EQ85" s="104"/>
      <c r="ER85" s="104"/>
      <c r="ES85" s="104"/>
      <c r="ET85" s="104"/>
      <c r="EU85" s="104"/>
      <c r="EV85" s="104"/>
      <c r="EW85" s="104"/>
      <c r="EX85" s="104"/>
      <c r="EY85" s="104"/>
      <c r="EZ85" s="104"/>
      <c r="FA85" s="104"/>
      <c r="FB85" s="104"/>
      <c r="FC85" s="104"/>
      <c r="FD85" s="104"/>
      <c r="FE85" s="104"/>
      <c r="FF85" s="104"/>
      <c r="FG85" s="104"/>
      <c r="FH85" s="104"/>
      <c r="FI85" s="104"/>
      <c r="FJ85" s="104"/>
      <c r="FK85" s="100"/>
      <c r="FL85" s="559"/>
      <c r="FM85" s="104"/>
      <c r="FN85" s="104"/>
      <c r="FO85" s="104"/>
      <c r="FP85" s="104"/>
      <c r="FQ85" s="104"/>
      <c r="FR85" s="104"/>
      <c r="FS85" s="104"/>
      <c r="FT85" s="100"/>
      <c r="FU85" s="57"/>
      <c r="FV85" s="57"/>
      <c r="FW85" s="57"/>
      <c r="FX85" s="217"/>
      <c r="HF85" s="57"/>
      <c r="HG85" s="57"/>
      <c r="HH85" s="57"/>
      <c r="HI85" s="217"/>
      <c r="IQ85" s="57"/>
      <c r="IR85" s="57"/>
      <c r="IS85" s="57"/>
      <c r="IT85" s="217"/>
      <c r="KB85" s="57"/>
      <c r="KC85" s="57"/>
      <c r="KD85" s="57"/>
      <c r="KE85" s="217"/>
      <c r="LM85" s="57"/>
      <c r="LN85" s="57"/>
      <c r="LO85" s="57"/>
      <c r="LP85" s="217"/>
      <c r="MX85" s="57"/>
      <c r="MY85" s="57"/>
      <c r="MZ85" s="57"/>
      <c r="NA85" s="217"/>
      <c r="OI85" s="57"/>
      <c r="OJ85" s="57"/>
      <c r="OK85" s="57"/>
      <c r="OL85" s="217"/>
      <c r="PT85" s="57"/>
      <c r="PU85" s="57"/>
      <c r="PV85" s="57"/>
      <c r="PW85" s="217"/>
      <c r="RE85" s="57"/>
      <c r="RF85" s="57"/>
      <c r="RG85" s="57"/>
      <c r="RH85" s="693"/>
      <c r="RI85" s="57"/>
      <c r="SG85" s="57"/>
      <c r="SP85" s="57"/>
      <c r="SQ85" s="57"/>
      <c r="SR85" s="57"/>
      <c r="SS85" s="57"/>
      <c r="ST85" s="57"/>
      <c r="SU85" s="57"/>
      <c r="SV85" s="57"/>
      <c r="SW85" s="57"/>
      <c r="SX85" s="57"/>
      <c r="SY85" s="57"/>
      <c r="SZ85" s="57"/>
      <c r="TA85" s="57"/>
      <c r="TB85" s="57"/>
      <c r="TC85" s="57"/>
      <c r="TD85" s="57"/>
      <c r="TE85" s="57"/>
      <c r="TF85" s="57"/>
      <c r="TG85" s="57"/>
      <c r="TH85" s="57"/>
      <c r="TI85" s="57"/>
      <c r="TJ85" s="57"/>
      <c r="TK85" s="57"/>
      <c r="TL85" s="57"/>
      <c r="TM85" s="57"/>
      <c r="TN85" s="57"/>
      <c r="TO85" s="57"/>
      <c r="TP85" s="57"/>
      <c r="TQ85" s="57"/>
      <c r="TR85" s="57"/>
      <c r="TS85" s="57"/>
      <c r="TT85" s="57"/>
      <c r="TU85" s="57"/>
      <c r="TV85" s="57"/>
      <c r="TW85" s="57"/>
      <c r="TX85" s="57"/>
      <c r="TY85" s="57"/>
      <c r="TZ85" s="57"/>
      <c r="UA85" s="57"/>
      <c r="UB85" s="57"/>
      <c r="UC85" s="57"/>
      <c r="UD85" s="57"/>
      <c r="UE85" s="57"/>
      <c r="UF85" s="57"/>
      <c r="UG85" s="57"/>
      <c r="UH85" s="57"/>
      <c r="UI85" s="57"/>
      <c r="UJ85" s="57"/>
      <c r="UK85" s="57"/>
      <c r="UL85" s="57"/>
      <c r="UM85" s="57"/>
      <c r="UN85" s="57"/>
      <c r="UO85" s="57"/>
      <c r="UP85" s="57"/>
      <c r="UQ85" s="57"/>
      <c r="UR85" s="57"/>
      <c r="US85" s="57"/>
      <c r="UT85" s="57"/>
      <c r="UU85" s="57"/>
      <c r="UV85" s="57"/>
      <c r="UW85" s="57"/>
      <c r="UX85" s="57"/>
      <c r="UY85" s="57"/>
      <c r="UZ85" s="57"/>
      <c r="VA85" s="57"/>
      <c r="VB85" s="57"/>
      <c r="VC85" s="57"/>
      <c r="VD85" s="57"/>
      <c r="VE85" s="57"/>
      <c r="VF85" s="57"/>
      <c r="VG85" s="57"/>
      <c r="VH85" s="57"/>
      <c r="VI85" s="57"/>
      <c r="VJ85" s="57"/>
      <c r="VK85" s="57"/>
      <c r="VL85" s="57"/>
      <c r="VM85" s="57"/>
      <c r="VN85" s="57"/>
      <c r="VO85" s="57"/>
      <c r="VP85" s="57"/>
      <c r="VQ85" s="57"/>
      <c r="VR85" s="57"/>
      <c r="VS85" s="57"/>
      <c r="VT85" s="57"/>
      <c r="VU85" s="57"/>
      <c r="VV85" s="57"/>
      <c r="VW85" s="57"/>
      <c r="VX85" s="57"/>
      <c r="VY85" s="57"/>
      <c r="VZ85" s="57"/>
      <c r="WA85" s="57"/>
      <c r="WB85" s="57"/>
      <c r="WC85" s="57"/>
      <c r="WD85" s="57"/>
      <c r="WE85" s="57"/>
      <c r="WF85" s="57"/>
      <c r="WG85" s="57"/>
      <c r="WH85" s="57"/>
      <c r="WI85" s="57"/>
      <c r="WJ85" s="57"/>
      <c r="WK85" s="57"/>
      <c r="WL85" s="57"/>
      <c r="WM85" s="57"/>
      <c r="WN85" s="57"/>
      <c r="WO85" s="57"/>
      <c r="WP85" s="57"/>
      <c r="WQ85" s="57"/>
      <c r="WR85" s="57"/>
      <c r="WS85" s="57"/>
      <c r="WT85" s="57"/>
      <c r="WU85" s="57"/>
      <c r="WV85" s="57"/>
      <c r="WW85" s="57"/>
      <c r="WX85" s="57"/>
      <c r="WY85" s="57"/>
      <c r="WZ85" s="57"/>
      <c r="XA85" s="57"/>
      <c r="XB85" s="57"/>
      <c r="XC85" s="57"/>
      <c r="XD85" s="57"/>
      <c r="XE85" s="57"/>
      <c r="XF85" s="57"/>
      <c r="XG85" s="57"/>
      <c r="XH85" s="57"/>
      <c r="XI85" s="57"/>
      <c r="XJ85" s="57"/>
      <c r="XK85" s="57"/>
      <c r="XL85" s="57"/>
      <c r="XM85" s="57"/>
      <c r="XN85" s="57"/>
      <c r="XO85" s="57"/>
      <c r="XP85" s="57"/>
      <c r="XQ85" s="57"/>
      <c r="XR85" s="57"/>
      <c r="XS85" s="57"/>
      <c r="XT85" s="57"/>
      <c r="XU85" s="57"/>
      <c r="XV85" s="57"/>
      <c r="XW85" s="57"/>
    </row>
    <row r="86">
      <c r="A86" s="689" t="s">
        <v>1294</v>
      </c>
      <c r="B86" s="694"/>
      <c r="C86" s="553"/>
      <c r="D86" s="553"/>
      <c r="E86" s="553"/>
      <c r="F86" s="553"/>
      <c r="G86" s="553"/>
      <c r="H86" s="553"/>
      <c r="I86" s="553"/>
      <c r="J86" s="553"/>
      <c r="K86" s="553"/>
      <c r="L86" s="553"/>
      <c r="M86" s="553"/>
      <c r="N86" s="553"/>
      <c r="O86" s="553"/>
      <c r="P86" s="553"/>
      <c r="Q86" s="553"/>
      <c r="R86" s="553"/>
      <c r="S86" s="553"/>
      <c r="T86" s="553"/>
      <c r="U86" s="553"/>
      <c r="V86" s="553"/>
      <c r="W86" s="553"/>
      <c r="X86" s="553"/>
      <c r="Y86" s="554"/>
      <c r="Z86" s="694"/>
      <c r="AA86" s="553"/>
      <c r="AB86" s="553"/>
      <c r="AC86" s="553"/>
      <c r="AD86" s="553"/>
      <c r="AE86" s="553"/>
      <c r="AF86" s="553"/>
      <c r="AG86" s="553"/>
      <c r="AH86" s="554"/>
      <c r="AI86" s="57"/>
      <c r="AJ86" s="689" t="s">
        <v>1294</v>
      </c>
      <c r="AK86" s="694"/>
      <c r="AL86" s="553"/>
      <c r="AM86" s="553"/>
      <c r="AN86" s="553"/>
      <c r="AO86" s="553"/>
      <c r="AP86" s="553"/>
      <c r="AQ86" s="553"/>
      <c r="AR86" s="553"/>
      <c r="AS86" s="553"/>
      <c r="AT86" s="553"/>
      <c r="AU86" s="553"/>
      <c r="AV86" s="553"/>
      <c r="AW86" s="553"/>
      <c r="AX86" s="553"/>
      <c r="AY86" s="553"/>
      <c r="AZ86" s="553"/>
      <c r="BA86" s="553"/>
      <c r="BB86" s="553"/>
      <c r="BC86" s="553"/>
      <c r="BD86" s="553"/>
      <c r="BE86" s="553"/>
      <c r="BF86" s="553"/>
      <c r="BG86" s="553"/>
      <c r="BH86" s="554"/>
      <c r="BI86" s="694"/>
      <c r="BJ86" s="553"/>
      <c r="BK86" s="553"/>
      <c r="BL86" s="553"/>
      <c r="BM86" s="553"/>
      <c r="BN86" s="553"/>
      <c r="BO86" s="553"/>
      <c r="BP86" s="553"/>
      <c r="BQ86" s="554"/>
      <c r="BR86" s="57"/>
      <c r="BS86" s="689" t="s">
        <v>1294</v>
      </c>
      <c r="BT86" s="694"/>
      <c r="BU86" s="553"/>
      <c r="BV86" s="553"/>
      <c r="BW86" s="553"/>
      <c r="BX86" s="553"/>
      <c r="BY86" s="553"/>
      <c r="BZ86" s="553"/>
      <c r="CA86" s="553"/>
      <c r="CB86" s="553"/>
      <c r="CC86" s="553"/>
      <c r="CD86" s="553"/>
      <c r="CE86" s="553"/>
      <c r="CF86" s="553"/>
      <c r="CG86" s="553"/>
      <c r="CH86" s="553"/>
      <c r="CI86" s="553"/>
      <c r="CJ86" s="553"/>
      <c r="CK86" s="553"/>
      <c r="CL86" s="553"/>
      <c r="CM86" s="553"/>
      <c r="CN86" s="553"/>
      <c r="CO86" s="553"/>
      <c r="CP86" s="553"/>
      <c r="CQ86" s="554"/>
      <c r="CR86" s="694"/>
      <c r="CS86" s="553"/>
      <c r="CT86" s="553"/>
      <c r="CU86" s="553"/>
      <c r="CV86" s="553"/>
      <c r="CW86" s="553"/>
      <c r="CX86" s="553"/>
      <c r="CY86" s="553"/>
      <c r="CZ86" s="554"/>
      <c r="DA86" s="57"/>
      <c r="DB86" s="689" t="s">
        <v>1294</v>
      </c>
      <c r="DC86" s="694"/>
      <c r="DD86" s="553"/>
      <c r="DE86" s="553"/>
      <c r="DF86" s="553"/>
      <c r="DG86" s="553"/>
      <c r="DH86" s="553"/>
      <c r="DI86" s="553"/>
      <c r="DJ86" s="553"/>
      <c r="DK86" s="553"/>
      <c r="DL86" s="553"/>
      <c r="DM86" s="553"/>
      <c r="DN86" s="553"/>
      <c r="DO86" s="553"/>
      <c r="DP86" s="553"/>
      <c r="DQ86" s="553"/>
      <c r="DR86" s="553"/>
      <c r="DS86" s="553"/>
      <c r="DT86" s="553"/>
      <c r="DU86" s="553"/>
      <c r="DV86" s="553"/>
      <c r="DW86" s="553"/>
      <c r="DX86" s="553"/>
      <c r="DY86" s="553"/>
      <c r="DZ86" s="554"/>
      <c r="EA86" s="694"/>
      <c r="EB86" s="553"/>
      <c r="EC86" s="553"/>
      <c r="ED86" s="553"/>
      <c r="EE86" s="553"/>
      <c r="EF86" s="553"/>
      <c r="EG86" s="553"/>
      <c r="EH86" s="553"/>
      <c r="EI86" s="554"/>
      <c r="EJ86" s="57"/>
      <c r="EK86" s="57"/>
      <c r="EL86" s="57"/>
      <c r="EM86" s="689" t="s">
        <v>1294</v>
      </c>
      <c r="EN86" s="694"/>
      <c r="EO86" s="553"/>
      <c r="EP86" s="553"/>
      <c r="EQ86" s="553"/>
      <c r="ER86" s="553"/>
      <c r="ES86" s="553"/>
      <c r="ET86" s="553"/>
      <c r="EU86" s="553"/>
      <c r="EV86" s="553"/>
      <c r="EW86" s="553"/>
      <c r="EX86" s="553"/>
      <c r="EY86" s="553"/>
      <c r="EZ86" s="553"/>
      <c r="FA86" s="553"/>
      <c r="FB86" s="553"/>
      <c r="FC86" s="553"/>
      <c r="FD86" s="553"/>
      <c r="FE86" s="553"/>
      <c r="FF86" s="553"/>
      <c r="FG86" s="553"/>
      <c r="FH86" s="553"/>
      <c r="FI86" s="553"/>
      <c r="FJ86" s="553"/>
      <c r="FK86" s="554"/>
      <c r="FL86" s="694"/>
      <c r="FM86" s="553"/>
      <c r="FN86" s="553"/>
      <c r="FO86" s="553"/>
      <c r="FP86" s="553"/>
      <c r="FQ86" s="553"/>
      <c r="FR86" s="553"/>
      <c r="FS86" s="553"/>
      <c r="FT86" s="554"/>
      <c r="FU86" s="57"/>
      <c r="FV86" s="57"/>
      <c r="FW86" s="57"/>
      <c r="FX86" s="691" t="s">
        <v>1294</v>
      </c>
      <c r="FY86" s="57"/>
      <c r="GW86" s="57"/>
      <c r="HF86" s="57"/>
      <c r="HG86" s="57"/>
      <c r="HH86" s="57"/>
      <c r="HI86" s="691" t="s">
        <v>1294</v>
      </c>
      <c r="HJ86" s="57"/>
      <c r="IH86" s="57"/>
      <c r="IQ86" s="57"/>
      <c r="IR86" s="57"/>
      <c r="IS86" s="57"/>
      <c r="IT86" s="691" t="s">
        <v>1294</v>
      </c>
      <c r="IU86" s="57"/>
      <c r="JS86" s="57"/>
      <c r="KB86" s="57"/>
      <c r="KC86" s="57"/>
      <c r="KD86" s="57"/>
      <c r="KE86" s="691" t="s">
        <v>1294</v>
      </c>
      <c r="KF86" s="57"/>
      <c r="LD86" s="57"/>
      <c r="LM86" s="57"/>
      <c r="LN86" s="57"/>
      <c r="LO86" s="57"/>
      <c r="LP86" s="691" t="s">
        <v>1294</v>
      </c>
      <c r="LQ86" s="57"/>
      <c r="MO86" s="57"/>
      <c r="MX86" s="57"/>
      <c r="MY86" s="57"/>
      <c r="MZ86" s="57"/>
      <c r="NA86" s="691" t="s">
        <v>1294</v>
      </c>
      <c r="NB86" s="57"/>
      <c r="NZ86" s="57"/>
      <c r="OI86" s="57"/>
      <c r="OJ86" s="57"/>
      <c r="OK86" s="57"/>
      <c r="OL86" s="691" t="s">
        <v>1294</v>
      </c>
      <c r="OM86" s="57"/>
      <c r="PK86" s="57"/>
      <c r="PT86" s="57"/>
      <c r="PU86" s="57"/>
      <c r="PV86" s="57"/>
      <c r="PW86" s="691" t="s">
        <v>1294</v>
      </c>
      <c r="PX86" s="57"/>
      <c r="QV86" s="57"/>
      <c r="RE86" s="57"/>
      <c r="RF86" s="57"/>
      <c r="RG86" s="57"/>
      <c r="SP86" s="57"/>
      <c r="SQ86" s="57"/>
      <c r="SR86" s="57"/>
      <c r="SS86" s="57"/>
      <c r="ST86" s="57"/>
      <c r="SU86" s="57"/>
      <c r="SV86" s="57"/>
      <c r="SW86" s="57"/>
      <c r="SX86" s="57"/>
      <c r="SY86" s="57"/>
      <c r="SZ86" s="57"/>
      <c r="TA86" s="57"/>
      <c r="TB86" s="57"/>
      <c r="TC86" s="57"/>
      <c r="TD86" s="57"/>
      <c r="TE86" s="57"/>
      <c r="TF86" s="57"/>
      <c r="TG86" s="57"/>
      <c r="TH86" s="57"/>
      <c r="TI86" s="57"/>
      <c r="TJ86" s="57"/>
      <c r="TK86" s="57"/>
      <c r="TL86" s="57"/>
      <c r="TM86" s="57"/>
      <c r="TN86" s="57"/>
      <c r="TO86" s="57"/>
      <c r="TP86" s="57"/>
      <c r="TQ86" s="57"/>
      <c r="TR86" s="57"/>
      <c r="TS86" s="57"/>
      <c r="TT86" s="57"/>
      <c r="TU86" s="57"/>
      <c r="TV86" s="57"/>
      <c r="TW86" s="57"/>
      <c r="TX86" s="57"/>
      <c r="TY86" s="57"/>
      <c r="TZ86" s="57"/>
      <c r="UA86" s="57"/>
      <c r="UB86" s="57"/>
      <c r="UC86" s="57"/>
      <c r="UD86" s="57"/>
      <c r="UE86" s="57"/>
      <c r="UF86" s="57"/>
      <c r="UG86" s="57"/>
      <c r="UH86" s="57"/>
      <c r="UI86" s="57"/>
      <c r="UJ86" s="57"/>
      <c r="UK86" s="57"/>
      <c r="UL86" s="57"/>
      <c r="UM86" s="57"/>
      <c r="UN86" s="57"/>
      <c r="UO86" s="57"/>
      <c r="UP86" s="57"/>
      <c r="UQ86" s="57"/>
      <c r="UR86" s="57"/>
      <c r="US86" s="57"/>
      <c r="UT86" s="57"/>
      <c r="UU86" s="57"/>
      <c r="UV86" s="57"/>
      <c r="UW86" s="57"/>
      <c r="UX86" s="57"/>
      <c r="UY86" s="57"/>
      <c r="UZ86" s="57"/>
      <c r="VA86" s="57"/>
      <c r="VB86" s="57"/>
      <c r="VC86" s="57"/>
      <c r="VD86" s="57"/>
      <c r="VE86" s="57"/>
      <c r="VF86" s="57"/>
      <c r="VG86" s="57"/>
      <c r="VH86" s="57"/>
      <c r="VI86" s="57"/>
      <c r="VJ86" s="57"/>
      <c r="VK86" s="57"/>
      <c r="VL86" s="57"/>
      <c r="VM86" s="57"/>
      <c r="VN86" s="57"/>
      <c r="VO86" s="57"/>
      <c r="VP86" s="57"/>
      <c r="VQ86" s="57"/>
      <c r="VR86" s="57"/>
      <c r="VS86" s="57"/>
      <c r="VT86" s="57"/>
      <c r="VU86" s="57"/>
      <c r="VV86" s="57"/>
      <c r="VW86" s="57"/>
      <c r="VX86" s="57"/>
      <c r="VY86" s="57"/>
      <c r="VZ86" s="57"/>
      <c r="WA86" s="57"/>
      <c r="WB86" s="57"/>
      <c r="WC86" s="57"/>
      <c r="WD86" s="57"/>
      <c r="WE86" s="57"/>
      <c r="WF86" s="57"/>
      <c r="WG86" s="57"/>
      <c r="WH86" s="57"/>
      <c r="WI86" s="57"/>
      <c r="WJ86" s="57"/>
      <c r="WK86" s="57"/>
      <c r="WL86" s="57"/>
      <c r="WM86" s="57"/>
      <c r="WN86" s="57"/>
      <c r="WO86" s="57"/>
      <c r="WP86" s="57"/>
      <c r="WQ86" s="57"/>
      <c r="WR86" s="57"/>
      <c r="WS86" s="57"/>
      <c r="WT86" s="57"/>
      <c r="WU86" s="57"/>
      <c r="WV86" s="57"/>
      <c r="WW86" s="57"/>
      <c r="WX86" s="57"/>
      <c r="WY86" s="57"/>
      <c r="WZ86" s="57"/>
      <c r="XA86" s="57"/>
      <c r="XB86" s="57"/>
      <c r="XC86" s="57"/>
      <c r="XD86" s="57"/>
      <c r="XE86" s="57"/>
      <c r="XF86" s="57"/>
      <c r="XG86" s="57"/>
      <c r="XH86" s="57"/>
      <c r="XI86" s="57"/>
      <c r="XJ86" s="57"/>
      <c r="XK86" s="57"/>
      <c r="XL86" s="57"/>
      <c r="XM86" s="57"/>
      <c r="XN86" s="57"/>
      <c r="XO86" s="57"/>
      <c r="XP86" s="57"/>
      <c r="XQ86" s="57"/>
      <c r="XR86" s="57"/>
      <c r="XS86" s="57"/>
      <c r="XT86" s="57"/>
      <c r="XU86" s="57"/>
      <c r="XV86" s="57"/>
      <c r="XW86" s="57"/>
    </row>
    <row r="87">
      <c r="A87" s="217"/>
      <c r="B87" s="559"/>
      <c r="C87" s="104"/>
      <c r="D87" s="104"/>
      <c r="E87" s="104"/>
      <c r="F87" s="104"/>
      <c r="G87" s="104"/>
      <c r="H87" s="104"/>
      <c r="I87" s="104"/>
      <c r="J87" s="104"/>
      <c r="K87" s="104"/>
      <c r="L87" s="104"/>
      <c r="M87" s="104"/>
      <c r="N87" s="104"/>
      <c r="O87" s="104"/>
      <c r="P87" s="104"/>
      <c r="Q87" s="104"/>
      <c r="R87" s="104"/>
      <c r="S87" s="104"/>
      <c r="T87" s="104"/>
      <c r="U87" s="104"/>
      <c r="V87" s="104"/>
      <c r="W87" s="104"/>
      <c r="X87" s="104"/>
      <c r="Y87" s="100"/>
      <c r="Z87" s="559"/>
      <c r="AA87" s="104"/>
      <c r="AB87" s="104"/>
      <c r="AC87" s="104"/>
      <c r="AD87" s="104"/>
      <c r="AE87" s="104"/>
      <c r="AF87" s="104"/>
      <c r="AG87" s="104"/>
      <c r="AH87" s="100"/>
      <c r="AI87" s="57"/>
      <c r="AJ87" s="217"/>
      <c r="AK87" s="559"/>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0"/>
      <c r="BI87" s="559"/>
      <c r="BJ87" s="104"/>
      <c r="BK87" s="104"/>
      <c r="BL87" s="104"/>
      <c r="BM87" s="104"/>
      <c r="BN87" s="104"/>
      <c r="BO87" s="104"/>
      <c r="BP87" s="104"/>
      <c r="BQ87" s="100"/>
      <c r="BR87" s="57"/>
      <c r="BS87" s="217"/>
      <c r="BT87" s="559"/>
      <c r="BU87" s="104"/>
      <c r="BV87" s="104"/>
      <c r="BW87" s="104"/>
      <c r="BX87" s="104"/>
      <c r="BY87" s="104"/>
      <c r="BZ87" s="104"/>
      <c r="CA87" s="104"/>
      <c r="CB87" s="104"/>
      <c r="CC87" s="104"/>
      <c r="CD87" s="104"/>
      <c r="CE87" s="104"/>
      <c r="CF87" s="104"/>
      <c r="CG87" s="104"/>
      <c r="CH87" s="104"/>
      <c r="CI87" s="104"/>
      <c r="CJ87" s="104"/>
      <c r="CK87" s="104"/>
      <c r="CL87" s="104"/>
      <c r="CM87" s="104"/>
      <c r="CN87" s="104"/>
      <c r="CO87" s="104"/>
      <c r="CP87" s="104"/>
      <c r="CQ87" s="100"/>
      <c r="CR87" s="559"/>
      <c r="CS87" s="104"/>
      <c r="CT87" s="104"/>
      <c r="CU87" s="104"/>
      <c r="CV87" s="104"/>
      <c r="CW87" s="104"/>
      <c r="CX87" s="104"/>
      <c r="CY87" s="104"/>
      <c r="CZ87" s="100"/>
      <c r="DA87" s="57"/>
      <c r="DB87" s="217"/>
      <c r="DC87" s="559"/>
      <c r="DD87" s="104"/>
      <c r="DE87" s="104"/>
      <c r="DF87" s="104"/>
      <c r="DG87" s="104"/>
      <c r="DH87" s="104"/>
      <c r="DI87" s="104"/>
      <c r="DJ87" s="104"/>
      <c r="DK87" s="104"/>
      <c r="DL87" s="104"/>
      <c r="DM87" s="104"/>
      <c r="DN87" s="104"/>
      <c r="DO87" s="104"/>
      <c r="DP87" s="104"/>
      <c r="DQ87" s="104"/>
      <c r="DR87" s="104"/>
      <c r="DS87" s="104"/>
      <c r="DT87" s="104"/>
      <c r="DU87" s="104"/>
      <c r="DV87" s="104"/>
      <c r="DW87" s="104"/>
      <c r="DX87" s="104"/>
      <c r="DY87" s="104"/>
      <c r="DZ87" s="100"/>
      <c r="EA87" s="559"/>
      <c r="EB87" s="104"/>
      <c r="EC87" s="104"/>
      <c r="ED87" s="104"/>
      <c r="EE87" s="104"/>
      <c r="EF87" s="104"/>
      <c r="EG87" s="104"/>
      <c r="EH87" s="104"/>
      <c r="EI87" s="100"/>
      <c r="EJ87" s="57"/>
      <c r="EK87" s="57"/>
      <c r="EL87" s="57"/>
      <c r="EM87" s="217"/>
      <c r="EN87" s="559"/>
      <c r="EO87" s="104"/>
      <c r="EP87" s="104"/>
      <c r="EQ87" s="104"/>
      <c r="ER87" s="104"/>
      <c r="ES87" s="104"/>
      <c r="ET87" s="104"/>
      <c r="EU87" s="104"/>
      <c r="EV87" s="104"/>
      <c r="EW87" s="104"/>
      <c r="EX87" s="104"/>
      <c r="EY87" s="104"/>
      <c r="EZ87" s="104"/>
      <c r="FA87" s="104"/>
      <c r="FB87" s="104"/>
      <c r="FC87" s="104"/>
      <c r="FD87" s="104"/>
      <c r="FE87" s="104"/>
      <c r="FF87" s="104"/>
      <c r="FG87" s="104"/>
      <c r="FH87" s="104"/>
      <c r="FI87" s="104"/>
      <c r="FJ87" s="104"/>
      <c r="FK87" s="100"/>
      <c r="FL87" s="559"/>
      <c r="FM87" s="104"/>
      <c r="FN87" s="104"/>
      <c r="FO87" s="104"/>
      <c r="FP87" s="104"/>
      <c r="FQ87" s="104"/>
      <c r="FR87" s="104"/>
      <c r="FS87" s="104"/>
      <c r="FT87" s="100"/>
      <c r="FU87" s="57"/>
      <c r="FV87" s="57"/>
      <c r="FW87" s="57"/>
      <c r="FX87" s="217"/>
      <c r="HF87" s="57"/>
      <c r="HG87" s="57"/>
      <c r="HH87" s="57"/>
      <c r="HI87" s="217"/>
      <c r="IQ87" s="57"/>
      <c r="IR87" s="57"/>
      <c r="IS87" s="57"/>
      <c r="IT87" s="217"/>
      <c r="KB87" s="57"/>
      <c r="KC87" s="57"/>
      <c r="KD87" s="57"/>
      <c r="KE87" s="217"/>
      <c r="LM87" s="57"/>
      <c r="LN87" s="57"/>
      <c r="LO87" s="57"/>
      <c r="LP87" s="217"/>
      <c r="MX87" s="57"/>
      <c r="MY87" s="57"/>
      <c r="MZ87" s="57"/>
      <c r="NA87" s="217"/>
      <c r="OI87" s="57"/>
      <c r="OJ87" s="57"/>
      <c r="OK87" s="57"/>
      <c r="OL87" s="217"/>
      <c r="PT87" s="57"/>
      <c r="PU87" s="57"/>
      <c r="PV87" s="57"/>
      <c r="PW87" s="217"/>
      <c r="RE87" s="57"/>
      <c r="RF87" s="57"/>
      <c r="RG87" s="57"/>
      <c r="RH87" s="693"/>
      <c r="RI87" s="57"/>
      <c r="SG87" s="57"/>
      <c r="SP87" s="57"/>
      <c r="SQ87" s="57"/>
      <c r="SR87" s="57"/>
      <c r="SS87" s="57"/>
      <c r="ST87" s="57"/>
      <c r="SU87" s="57"/>
      <c r="SV87" s="57"/>
      <c r="SW87" s="57"/>
      <c r="SX87" s="57"/>
      <c r="SY87" s="57"/>
      <c r="SZ87" s="57"/>
      <c r="TA87" s="57"/>
      <c r="TB87" s="57"/>
      <c r="TC87" s="57"/>
      <c r="TD87" s="57"/>
      <c r="TE87" s="57"/>
      <c r="TF87" s="57"/>
      <c r="TG87" s="57"/>
      <c r="TH87" s="57"/>
      <c r="TI87" s="57"/>
      <c r="TJ87" s="57"/>
      <c r="TK87" s="57"/>
      <c r="TL87" s="57"/>
      <c r="TM87" s="57"/>
      <c r="TN87" s="57"/>
      <c r="TO87" s="57"/>
      <c r="TP87" s="57"/>
      <c r="TQ87" s="57"/>
      <c r="TR87" s="57"/>
      <c r="TS87" s="57"/>
      <c r="TT87" s="57"/>
      <c r="TU87" s="57"/>
      <c r="TV87" s="57"/>
      <c r="TW87" s="57"/>
      <c r="TX87" s="57"/>
      <c r="TY87" s="57"/>
      <c r="TZ87" s="57"/>
      <c r="UA87" s="57"/>
      <c r="UB87" s="57"/>
      <c r="UC87" s="57"/>
      <c r="UD87" s="57"/>
      <c r="UE87" s="57"/>
      <c r="UF87" s="57"/>
      <c r="UG87" s="57"/>
      <c r="UH87" s="57"/>
      <c r="UI87" s="57"/>
      <c r="UJ87" s="57"/>
      <c r="UK87" s="57"/>
      <c r="UL87" s="57"/>
      <c r="UM87" s="57"/>
      <c r="UN87" s="57"/>
      <c r="UO87" s="57"/>
      <c r="UP87" s="57"/>
      <c r="UQ87" s="57"/>
      <c r="UR87" s="57"/>
      <c r="US87" s="57"/>
      <c r="UT87" s="57"/>
      <c r="UU87" s="57"/>
      <c r="UV87" s="57"/>
      <c r="UW87" s="57"/>
      <c r="UX87" s="57"/>
      <c r="UY87" s="57"/>
      <c r="UZ87" s="57"/>
      <c r="VA87" s="57"/>
      <c r="VB87" s="57"/>
      <c r="VC87" s="57"/>
      <c r="VD87" s="57"/>
      <c r="VE87" s="57"/>
      <c r="VF87" s="57"/>
      <c r="VG87" s="57"/>
      <c r="VH87" s="57"/>
      <c r="VI87" s="57"/>
      <c r="VJ87" s="57"/>
      <c r="VK87" s="57"/>
      <c r="VL87" s="57"/>
      <c r="VM87" s="57"/>
      <c r="VN87" s="57"/>
      <c r="VO87" s="57"/>
      <c r="VP87" s="57"/>
      <c r="VQ87" s="57"/>
      <c r="VR87" s="57"/>
      <c r="VS87" s="57"/>
      <c r="VT87" s="57"/>
      <c r="VU87" s="57"/>
      <c r="VV87" s="57"/>
      <c r="VW87" s="57"/>
      <c r="VX87" s="57"/>
      <c r="VY87" s="57"/>
      <c r="VZ87" s="57"/>
      <c r="WA87" s="57"/>
      <c r="WB87" s="57"/>
      <c r="WC87" s="57"/>
      <c r="WD87" s="57"/>
      <c r="WE87" s="57"/>
      <c r="WF87" s="57"/>
      <c r="WG87" s="57"/>
      <c r="WH87" s="57"/>
      <c r="WI87" s="57"/>
      <c r="WJ87" s="57"/>
      <c r="WK87" s="57"/>
      <c r="WL87" s="57"/>
      <c r="WM87" s="57"/>
      <c r="WN87" s="57"/>
      <c r="WO87" s="57"/>
      <c r="WP87" s="57"/>
      <c r="WQ87" s="57"/>
      <c r="WR87" s="57"/>
      <c r="WS87" s="57"/>
      <c r="WT87" s="57"/>
      <c r="WU87" s="57"/>
      <c r="WV87" s="57"/>
      <c r="WW87" s="57"/>
      <c r="WX87" s="57"/>
      <c r="WY87" s="57"/>
      <c r="WZ87" s="57"/>
      <c r="XA87" s="57"/>
      <c r="XB87" s="57"/>
      <c r="XC87" s="57"/>
      <c r="XD87" s="57"/>
      <c r="XE87" s="57"/>
      <c r="XF87" s="57"/>
      <c r="XG87" s="57"/>
      <c r="XH87" s="57"/>
      <c r="XI87" s="57"/>
      <c r="XJ87" s="57"/>
      <c r="XK87" s="57"/>
      <c r="XL87" s="57"/>
      <c r="XM87" s="57"/>
      <c r="XN87" s="57"/>
      <c r="XO87" s="57"/>
      <c r="XP87" s="57"/>
      <c r="XQ87" s="57"/>
      <c r="XR87" s="57"/>
      <c r="XS87" s="57"/>
      <c r="XT87" s="57"/>
      <c r="XU87" s="57"/>
      <c r="XV87" s="57"/>
      <c r="XW87" s="57"/>
    </row>
    <row r="88">
      <c r="A88" s="689" t="s">
        <v>1295</v>
      </c>
      <c r="B88" s="694"/>
      <c r="C88" s="553"/>
      <c r="D88" s="553"/>
      <c r="E88" s="553"/>
      <c r="F88" s="553"/>
      <c r="G88" s="553"/>
      <c r="H88" s="553"/>
      <c r="I88" s="553"/>
      <c r="J88" s="553"/>
      <c r="K88" s="553"/>
      <c r="L88" s="553"/>
      <c r="M88" s="553"/>
      <c r="N88" s="553"/>
      <c r="O88" s="553"/>
      <c r="P88" s="553"/>
      <c r="Q88" s="553"/>
      <c r="R88" s="553"/>
      <c r="S88" s="553"/>
      <c r="T88" s="553"/>
      <c r="U88" s="553"/>
      <c r="V88" s="553"/>
      <c r="W88" s="553"/>
      <c r="X88" s="553"/>
      <c r="Y88" s="554"/>
      <c r="Z88" s="694"/>
      <c r="AA88" s="553"/>
      <c r="AB88" s="553"/>
      <c r="AC88" s="553"/>
      <c r="AD88" s="553"/>
      <c r="AE88" s="553"/>
      <c r="AF88" s="553"/>
      <c r="AG88" s="553"/>
      <c r="AH88" s="554"/>
      <c r="AI88" s="57"/>
      <c r="AJ88" s="689" t="s">
        <v>1295</v>
      </c>
      <c r="AK88" s="694"/>
      <c r="AL88" s="553"/>
      <c r="AM88" s="553"/>
      <c r="AN88" s="553"/>
      <c r="AO88" s="553"/>
      <c r="AP88" s="553"/>
      <c r="AQ88" s="553"/>
      <c r="AR88" s="553"/>
      <c r="AS88" s="553"/>
      <c r="AT88" s="553"/>
      <c r="AU88" s="553"/>
      <c r="AV88" s="553"/>
      <c r="AW88" s="553"/>
      <c r="AX88" s="553"/>
      <c r="AY88" s="553"/>
      <c r="AZ88" s="553"/>
      <c r="BA88" s="553"/>
      <c r="BB88" s="553"/>
      <c r="BC88" s="553"/>
      <c r="BD88" s="553"/>
      <c r="BE88" s="553"/>
      <c r="BF88" s="553"/>
      <c r="BG88" s="553"/>
      <c r="BH88" s="554"/>
      <c r="BI88" s="694"/>
      <c r="BJ88" s="553"/>
      <c r="BK88" s="553"/>
      <c r="BL88" s="553"/>
      <c r="BM88" s="553"/>
      <c r="BN88" s="553"/>
      <c r="BO88" s="553"/>
      <c r="BP88" s="553"/>
      <c r="BQ88" s="554"/>
      <c r="BR88" s="57"/>
      <c r="BS88" s="689" t="s">
        <v>1295</v>
      </c>
      <c r="BT88" s="694"/>
      <c r="BU88" s="553"/>
      <c r="BV88" s="553"/>
      <c r="BW88" s="553"/>
      <c r="BX88" s="553"/>
      <c r="BY88" s="553"/>
      <c r="BZ88" s="553"/>
      <c r="CA88" s="553"/>
      <c r="CB88" s="553"/>
      <c r="CC88" s="553"/>
      <c r="CD88" s="553"/>
      <c r="CE88" s="553"/>
      <c r="CF88" s="553"/>
      <c r="CG88" s="553"/>
      <c r="CH88" s="553"/>
      <c r="CI88" s="553"/>
      <c r="CJ88" s="553"/>
      <c r="CK88" s="553"/>
      <c r="CL88" s="553"/>
      <c r="CM88" s="553"/>
      <c r="CN88" s="553"/>
      <c r="CO88" s="553"/>
      <c r="CP88" s="553"/>
      <c r="CQ88" s="554"/>
      <c r="CR88" s="694"/>
      <c r="CS88" s="553"/>
      <c r="CT88" s="553"/>
      <c r="CU88" s="553"/>
      <c r="CV88" s="553"/>
      <c r="CW88" s="553"/>
      <c r="CX88" s="553"/>
      <c r="CY88" s="553"/>
      <c r="CZ88" s="554"/>
      <c r="DA88" s="57"/>
      <c r="DB88" s="689" t="s">
        <v>1295</v>
      </c>
      <c r="DC88" s="694"/>
      <c r="DD88" s="553"/>
      <c r="DE88" s="553"/>
      <c r="DF88" s="553"/>
      <c r="DG88" s="553"/>
      <c r="DH88" s="553"/>
      <c r="DI88" s="553"/>
      <c r="DJ88" s="553"/>
      <c r="DK88" s="553"/>
      <c r="DL88" s="553"/>
      <c r="DM88" s="553"/>
      <c r="DN88" s="553"/>
      <c r="DO88" s="553"/>
      <c r="DP88" s="553"/>
      <c r="DQ88" s="553"/>
      <c r="DR88" s="553"/>
      <c r="DS88" s="553"/>
      <c r="DT88" s="553"/>
      <c r="DU88" s="553"/>
      <c r="DV88" s="553"/>
      <c r="DW88" s="553"/>
      <c r="DX88" s="553"/>
      <c r="DY88" s="553"/>
      <c r="DZ88" s="554"/>
      <c r="EA88" s="694"/>
      <c r="EB88" s="553"/>
      <c r="EC88" s="553"/>
      <c r="ED88" s="553"/>
      <c r="EE88" s="553"/>
      <c r="EF88" s="553"/>
      <c r="EG88" s="553"/>
      <c r="EH88" s="553"/>
      <c r="EI88" s="554"/>
      <c r="EJ88" s="57"/>
      <c r="EK88" s="57"/>
      <c r="EL88" s="57"/>
      <c r="EM88" s="689" t="s">
        <v>1295</v>
      </c>
      <c r="EN88" s="694"/>
      <c r="EO88" s="553"/>
      <c r="EP88" s="553"/>
      <c r="EQ88" s="553"/>
      <c r="ER88" s="553"/>
      <c r="ES88" s="553"/>
      <c r="ET88" s="553"/>
      <c r="EU88" s="553"/>
      <c r="EV88" s="553"/>
      <c r="EW88" s="553"/>
      <c r="EX88" s="553"/>
      <c r="EY88" s="553"/>
      <c r="EZ88" s="553"/>
      <c r="FA88" s="553"/>
      <c r="FB88" s="553"/>
      <c r="FC88" s="553"/>
      <c r="FD88" s="553"/>
      <c r="FE88" s="553"/>
      <c r="FF88" s="553"/>
      <c r="FG88" s="553"/>
      <c r="FH88" s="553"/>
      <c r="FI88" s="553"/>
      <c r="FJ88" s="553"/>
      <c r="FK88" s="554"/>
      <c r="FL88" s="694"/>
      <c r="FM88" s="553"/>
      <c r="FN88" s="553"/>
      <c r="FO88" s="553"/>
      <c r="FP88" s="553"/>
      <c r="FQ88" s="553"/>
      <c r="FR88" s="553"/>
      <c r="FS88" s="553"/>
      <c r="FT88" s="554"/>
      <c r="FU88" s="57"/>
      <c r="FV88" s="57"/>
      <c r="FW88" s="57"/>
      <c r="FX88" s="691" t="s">
        <v>1295</v>
      </c>
      <c r="FY88" s="57"/>
      <c r="GW88" s="57"/>
      <c r="HF88" s="57"/>
      <c r="HG88" s="57"/>
      <c r="HH88" s="57"/>
      <c r="HI88" s="691" t="s">
        <v>1295</v>
      </c>
      <c r="HJ88" s="57"/>
      <c r="IH88" s="57"/>
      <c r="IQ88" s="57"/>
      <c r="IR88" s="57"/>
      <c r="IS88" s="57"/>
      <c r="IT88" s="691" t="s">
        <v>1295</v>
      </c>
      <c r="IU88" s="57"/>
      <c r="JS88" s="57"/>
      <c r="KB88" s="57"/>
      <c r="KC88" s="57"/>
      <c r="KD88" s="57"/>
      <c r="KE88" s="691" t="s">
        <v>1295</v>
      </c>
      <c r="KF88" s="57"/>
      <c r="LD88" s="57"/>
      <c r="LM88" s="57"/>
      <c r="LN88" s="57"/>
      <c r="LO88" s="57"/>
      <c r="LP88" s="691" t="s">
        <v>1295</v>
      </c>
      <c r="LQ88" s="57"/>
      <c r="MO88" s="57"/>
      <c r="MX88" s="57"/>
      <c r="MY88" s="57"/>
      <c r="MZ88" s="57"/>
      <c r="NA88" s="691" t="s">
        <v>1295</v>
      </c>
      <c r="NB88" s="57"/>
      <c r="NZ88" s="57"/>
      <c r="OI88" s="57"/>
      <c r="OJ88" s="57"/>
      <c r="OK88" s="57"/>
      <c r="OL88" s="691" t="s">
        <v>1295</v>
      </c>
      <c r="OM88" s="57"/>
      <c r="PK88" s="57"/>
      <c r="PT88" s="57"/>
      <c r="PU88" s="57"/>
      <c r="PV88" s="57"/>
      <c r="PW88" s="691" t="s">
        <v>1295</v>
      </c>
      <c r="PX88" s="57"/>
      <c r="QV88" s="57"/>
      <c r="RE88" s="57"/>
      <c r="RF88" s="57"/>
      <c r="RG88" s="57"/>
      <c r="SP88" s="57"/>
      <c r="SQ88" s="57"/>
      <c r="SR88" s="57"/>
      <c r="SS88" s="57"/>
      <c r="ST88" s="57"/>
      <c r="SU88" s="57"/>
      <c r="SV88" s="57"/>
      <c r="SW88" s="57"/>
      <c r="SX88" s="57"/>
      <c r="SY88" s="57"/>
      <c r="SZ88" s="57"/>
      <c r="TA88" s="57"/>
      <c r="TB88" s="57"/>
      <c r="TC88" s="57"/>
      <c r="TD88" s="57"/>
      <c r="TE88" s="57"/>
      <c r="TF88" s="57"/>
      <c r="TG88" s="57"/>
      <c r="TH88" s="57"/>
      <c r="TI88" s="57"/>
      <c r="TJ88" s="57"/>
      <c r="TK88" s="57"/>
      <c r="TL88" s="57"/>
      <c r="TM88" s="57"/>
      <c r="TN88" s="57"/>
      <c r="TO88" s="57"/>
      <c r="TP88" s="57"/>
      <c r="TQ88" s="57"/>
      <c r="TR88" s="57"/>
      <c r="TS88" s="57"/>
      <c r="TT88" s="57"/>
      <c r="TU88" s="57"/>
      <c r="TV88" s="57"/>
      <c r="TW88" s="57"/>
      <c r="TX88" s="57"/>
      <c r="TY88" s="57"/>
      <c r="TZ88" s="57"/>
      <c r="UA88" s="57"/>
      <c r="UB88" s="57"/>
      <c r="UC88" s="57"/>
      <c r="UD88" s="57"/>
      <c r="UE88" s="57"/>
      <c r="UF88" s="57"/>
      <c r="UG88" s="57"/>
      <c r="UH88" s="57"/>
      <c r="UI88" s="57"/>
      <c r="UJ88" s="57"/>
      <c r="UK88" s="57"/>
      <c r="UL88" s="57"/>
      <c r="UM88" s="57"/>
      <c r="UN88" s="57"/>
      <c r="UO88" s="57"/>
      <c r="UP88" s="57"/>
      <c r="UQ88" s="57"/>
      <c r="UR88" s="57"/>
      <c r="US88" s="57"/>
      <c r="UT88" s="57"/>
      <c r="UU88" s="57"/>
      <c r="UV88" s="57"/>
      <c r="UW88" s="57"/>
      <c r="UX88" s="57"/>
      <c r="UY88" s="57"/>
      <c r="UZ88" s="57"/>
      <c r="VA88" s="57"/>
      <c r="VB88" s="57"/>
      <c r="VC88" s="57"/>
      <c r="VD88" s="57"/>
      <c r="VE88" s="57"/>
      <c r="VF88" s="57"/>
      <c r="VG88" s="57"/>
      <c r="VH88" s="57"/>
      <c r="VI88" s="57"/>
      <c r="VJ88" s="57"/>
      <c r="VK88" s="57"/>
      <c r="VL88" s="57"/>
      <c r="VM88" s="57"/>
      <c r="VN88" s="57"/>
      <c r="VO88" s="57"/>
      <c r="VP88" s="57"/>
      <c r="VQ88" s="57"/>
      <c r="VR88" s="57"/>
      <c r="VS88" s="57"/>
      <c r="VT88" s="57"/>
      <c r="VU88" s="57"/>
      <c r="VV88" s="57"/>
      <c r="VW88" s="57"/>
      <c r="VX88" s="57"/>
      <c r="VY88" s="57"/>
      <c r="VZ88" s="57"/>
      <c r="WA88" s="57"/>
      <c r="WB88" s="57"/>
      <c r="WC88" s="57"/>
      <c r="WD88" s="57"/>
      <c r="WE88" s="57"/>
      <c r="WF88" s="57"/>
      <c r="WG88" s="57"/>
      <c r="WH88" s="57"/>
      <c r="WI88" s="57"/>
      <c r="WJ88" s="57"/>
      <c r="WK88" s="57"/>
      <c r="WL88" s="57"/>
      <c r="WM88" s="57"/>
      <c r="WN88" s="57"/>
      <c r="WO88" s="57"/>
      <c r="WP88" s="57"/>
      <c r="WQ88" s="57"/>
      <c r="WR88" s="57"/>
      <c r="WS88" s="57"/>
      <c r="WT88" s="57"/>
      <c r="WU88" s="57"/>
      <c r="WV88" s="57"/>
      <c r="WW88" s="57"/>
      <c r="WX88" s="57"/>
      <c r="WY88" s="57"/>
      <c r="WZ88" s="57"/>
      <c r="XA88" s="57"/>
      <c r="XB88" s="57"/>
      <c r="XC88" s="57"/>
      <c r="XD88" s="57"/>
      <c r="XE88" s="57"/>
      <c r="XF88" s="57"/>
      <c r="XG88" s="57"/>
      <c r="XH88" s="57"/>
      <c r="XI88" s="57"/>
      <c r="XJ88" s="57"/>
      <c r="XK88" s="57"/>
      <c r="XL88" s="57"/>
      <c r="XM88" s="57"/>
      <c r="XN88" s="57"/>
      <c r="XO88" s="57"/>
      <c r="XP88" s="57"/>
      <c r="XQ88" s="57"/>
      <c r="XR88" s="57"/>
      <c r="XS88" s="57"/>
      <c r="XT88" s="57"/>
      <c r="XU88" s="57"/>
      <c r="XV88" s="57"/>
      <c r="XW88" s="57"/>
    </row>
    <row r="89">
      <c r="A89" s="217"/>
      <c r="B89" s="559"/>
      <c r="C89" s="104"/>
      <c r="D89" s="104"/>
      <c r="E89" s="104"/>
      <c r="F89" s="104"/>
      <c r="G89" s="104"/>
      <c r="H89" s="104"/>
      <c r="I89" s="104"/>
      <c r="J89" s="104"/>
      <c r="K89" s="104"/>
      <c r="L89" s="104"/>
      <c r="M89" s="104"/>
      <c r="N89" s="104"/>
      <c r="O89" s="104"/>
      <c r="P89" s="104"/>
      <c r="Q89" s="104"/>
      <c r="R89" s="104"/>
      <c r="S89" s="104"/>
      <c r="T89" s="104"/>
      <c r="U89" s="104"/>
      <c r="V89" s="104"/>
      <c r="W89" s="104"/>
      <c r="X89" s="104"/>
      <c r="Y89" s="100"/>
      <c r="Z89" s="559"/>
      <c r="AA89" s="104"/>
      <c r="AB89" s="104"/>
      <c r="AC89" s="104"/>
      <c r="AD89" s="104"/>
      <c r="AE89" s="104"/>
      <c r="AF89" s="104"/>
      <c r="AG89" s="104"/>
      <c r="AH89" s="100"/>
      <c r="AI89" s="57"/>
      <c r="AJ89" s="217"/>
      <c r="AK89" s="559"/>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0"/>
      <c r="BI89" s="559"/>
      <c r="BJ89" s="104"/>
      <c r="BK89" s="104"/>
      <c r="BL89" s="104"/>
      <c r="BM89" s="104"/>
      <c r="BN89" s="104"/>
      <c r="BO89" s="104"/>
      <c r="BP89" s="104"/>
      <c r="BQ89" s="100"/>
      <c r="BR89" s="57"/>
      <c r="BS89" s="217"/>
      <c r="BT89" s="559"/>
      <c r="BU89" s="104"/>
      <c r="BV89" s="104"/>
      <c r="BW89" s="104"/>
      <c r="BX89" s="104"/>
      <c r="BY89" s="104"/>
      <c r="BZ89" s="104"/>
      <c r="CA89" s="104"/>
      <c r="CB89" s="104"/>
      <c r="CC89" s="104"/>
      <c r="CD89" s="104"/>
      <c r="CE89" s="104"/>
      <c r="CF89" s="104"/>
      <c r="CG89" s="104"/>
      <c r="CH89" s="104"/>
      <c r="CI89" s="104"/>
      <c r="CJ89" s="104"/>
      <c r="CK89" s="104"/>
      <c r="CL89" s="104"/>
      <c r="CM89" s="104"/>
      <c r="CN89" s="104"/>
      <c r="CO89" s="104"/>
      <c r="CP89" s="104"/>
      <c r="CQ89" s="100"/>
      <c r="CR89" s="559"/>
      <c r="CS89" s="104"/>
      <c r="CT89" s="104"/>
      <c r="CU89" s="104"/>
      <c r="CV89" s="104"/>
      <c r="CW89" s="104"/>
      <c r="CX89" s="104"/>
      <c r="CY89" s="104"/>
      <c r="CZ89" s="100"/>
      <c r="DA89" s="57"/>
      <c r="DB89" s="217"/>
      <c r="DC89" s="559"/>
      <c r="DD89" s="104"/>
      <c r="DE89" s="104"/>
      <c r="DF89" s="104"/>
      <c r="DG89" s="104"/>
      <c r="DH89" s="104"/>
      <c r="DI89" s="104"/>
      <c r="DJ89" s="104"/>
      <c r="DK89" s="104"/>
      <c r="DL89" s="104"/>
      <c r="DM89" s="104"/>
      <c r="DN89" s="104"/>
      <c r="DO89" s="104"/>
      <c r="DP89" s="104"/>
      <c r="DQ89" s="104"/>
      <c r="DR89" s="104"/>
      <c r="DS89" s="104"/>
      <c r="DT89" s="104"/>
      <c r="DU89" s="104"/>
      <c r="DV89" s="104"/>
      <c r="DW89" s="104"/>
      <c r="DX89" s="104"/>
      <c r="DY89" s="104"/>
      <c r="DZ89" s="100"/>
      <c r="EA89" s="559"/>
      <c r="EB89" s="104"/>
      <c r="EC89" s="104"/>
      <c r="ED89" s="104"/>
      <c r="EE89" s="104"/>
      <c r="EF89" s="104"/>
      <c r="EG89" s="104"/>
      <c r="EH89" s="104"/>
      <c r="EI89" s="100"/>
      <c r="EJ89" s="57"/>
      <c r="EK89" s="57"/>
      <c r="EL89" s="57"/>
      <c r="EM89" s="217"/>
      <c r="EN89" s="559"/>
      <c r="EO89" s="104"/>
      <c r="EP89" s="104"/>
      <c r="EQ89" s="104"/>
      <c r="ER89" s="104"/>
      <c r="ES89" s="104"/>
      <c r="ET89" s="104"/>
      <c r="EU89" s="104"/>
      <c r="EV89" s="104"/>
      <c r="EW89" s="104"/>
      <c r="EX89" s="104"/>
      <c r="EY89" s="104"/>
      <c r="EZ89" s="104"/>
      <c r="FA89" s="104"/>
      <c r="FB89" s="104"/>
      <c r="FC89" s="104"/>
      <c r="FD89" s="104"/>
      <c r="FE89" s="104"/>
      <c r="FF89" s="104"/>
      <c r="FG89" s="104"/>
      <c r="FH89" s="104"/>
      <c r="FI89" s="104"/>
      <c r="FJ89" s="104"/>
      <c r="FK89" s="100"/>
      <c r="FL89" s="559"/>
      <c r="FM89" s="104"/>
      <c r="FN89" s="104"/>
      <c r="FO89" s="104"/>
      <c r="FP89" s="104"/>
      <c r="FQ89" s="104"/>
      <c r="FR89" s="104"/>
      <c r="FS89" s="104"/>
      <c r="FT89" s="100"/>
      <c r="FU89" s="57"/>
      <c r="FV89" s="57"/>
      <c r="FW89" s="57"/>
      <c r="FX89" s="217"/>
      <c r="HF89" s="57"/>
      <c r="HG89" s="57"/>
      <c r="HH89" s="57"/>
      <c r="HI89" s="217"/>
      <c r="IQ89" s="57"/>
      <c r="IR89" s="57"/>
      <c r="IS89" s="57"/>
      <c r="IT89" s="217"/>
      <c r="KB89" s="57"/>
      <c r="KC89" s="57"/>
      <c r="KD89" s="57"/>
      <c r="KE89" s="217"/>
      <c r="LM89" s="57"/>
      <c r="LN89" s="57"/>
      <c r="LO89" s="57"/>
      <c r="LP89" s="217"/>
      <c r="MX89" s="57"/>
      <c r="MY89" s="57"/>
      <c r="MZ89" s="57"/>
      <c r="NA89" s="217"/>
      <c r="OI89" s="57"/>
      <c r="OJ89" s="57"/>
      <c r="OK89" s="57"/>
      <c r="OL89" s="217"/>
      <c r="PT89" s="57"/>
      <c r="PU89" s="57"/>
      <c r="PV89" s="57"/>
      <c r="PW89" s="217"/>
      <c r="RE89" s="57"/>
      <c r="RF89" s="57"/>
      <c r="RG89" s="57"/>
      <c r="RH89" s="693"/>
      <c r="RI89" s="57"/>
      <c r="SG89" s="57"/>
      <c r="SP89" s="57"/>
      <c r="SQ89" s="57"/>
      <c r="SR89" s="57"/>
      <c r="SS89" s="57"/>
      <c r="ST89" s="57"/>
      <c r="SU89" s="57"/>
      <c r="SV89" s="57"/>
      <c r="SW89" s="57"/>
      <c r="SX89" s="57"/>
      <c r="SY89" s="57"/>
      <c r="SZ89" s="57"/>
      <c r="TA89" s="57"/>
      <c r="TB89" s="57"/>
      <c r="TC89" s="57"/>
      <c r="TD89" s="57"/>
      <c r="TE89" s="57"/>
      <c r="TF89" s="57"/>
      <c r="TG89" s="57"/>
      <c r="TH89" s="57"/>
      <c r="TI89" s="57"/>
      <c r="TJ89" s="57"/>
      <c r="TK89" s="57"/>
      <c r="TL89" s="57"/>
      <c r="TM89" s="57"/>
      <c r="TN89" s="57"/>
      <c r="TO89" s="57"/>
      <c r="TP89" s="57"/>
      <c r="TQ89" s="57"/>
      <c r="TR89" s="57"/>
      <c r="TS89" s="57"/>
      <c r="TT89" s="57"/>
      <c r="TU89" s="57"/>
      <c r="TV89" s="57"/>
      <c r="TW89" s="57"/>
      <c r="TX89" s="57"/>
      <c r="TY89" s="57"/>
      <c r="TZ89" s="57"/>
      <c r="UA89" s="57"/>
      <c r="UB89" s="57"/>
      <c r="UC89" s="57"/>
      <c r="UD89" s="57"/>
      <c r="UE89" s="57"/>
      <c r="UF89" s="57"/>
      <c r="UG89" s="57"/>
      <c r="UH89" s="57"/>
      <c r="UI89" s="57"/>
      <c r="UJ89" s="57"/>
      <c r="UK89" s="57"/>
      <c r="UL89" s="57"/>
      <c r="UM89" s="57"/>
      <c r="UN89" s="57"/>
      <c r="UO89" s="57"/>
      <c r="UP89" s="57"/>
      <c r="UQ89" s="57"/>
      <c r="UR89" s="57"/>
      <c r="US89" s="57"/>
      <c r="UT89" s="57"/>
      <c r="UU89" s="57"/>
      <c r="UV89" s="57"/>
      <c r="UW89" s="57"/>
      <c r="UX89" s="57"/>
      <c r="UY89" s="57"/>
      <c r="UZ89" s="57"/>
      <c r="VA89" s="57"/>
      <c r="VB89" s="57"/>
      <c r="VC89" s="57"/>
      <c r="VD89" s="57"/>
      <c r="VE89" s="57"/>
      <c r="VF89" s="57"/>
      <c r="VG89" s="57"/>
      <c r="VH89" s="57"/>
      <c r="VI89" s="57"/>
      <c r="VJ89" s="57"/>
      <c r="VK89" s="57"/>
      <c r="VL89" s="57"/>
      <c r="VM89" s="57"/>
      <c r="VN89" s="57"/>
      <c r="VO89" s="57"/>
      <c r="VP89" s="57"/>
      <c r="VQ89" s="57"/>
      <c r="VR89" s="57"/>
      <c r="VS89" s="57"/>
      <c r="VT89" s="57"/>
      <c r="VU89" s="57"/>
      <c r="VV89" s="57"/>
      <c r="VW89" s="57"/>
      <c r="VX89" s="57"/>
      <c r="VY89" s="57"/>
      <c r="VZ89" s="57"/>
      <c r="WA89" s="57"/>
      <c r="WB89" s="57"/>
      <c r="WC89" s="57"/>
      <c r="WD89" s="57"/>
      <c r="WE89" s="57"/>
      <c r="WF89" s="57"/>
      <c r="WG89" s="57"/>
      <c r="WH89" s="57"/>
      <c r="WI89" s="57"/>
      <c r="WJ89" s="57"/>
      <c r="WK89" s="57"/>
      <c r="WL89" s="57"/>
      <c r="WM89" s="57"/>
      <c r="WN89" s="57"/>
      <c r="WO89" s="57"/>
      <c r="WP89" s="57"/>
      <c r="WQ89" s="57"/>
      <c r="WR89" s="57"/>
      <c r="WS89" s="57"/>
      <c r="WT89" s="57"/>
      <c r="WU89" s="57"/>
      <c r="WV89" s="57"/>
      <c r="WW89" s="57"/>
      <c r="WX89" s="57"/>
      <c r="WY89" s="57"/>
      <c r="WZ89" s="57"/>
      <c r="XA89" s="57"/>
      <c r="XB89" s="57"/>
      <c r="XC89" s="57"/>
      <c r="XD89" s="57"/>
      <c r="XE89" s="57"/>
      <c r="XF89" s="57"/>
      <c r="XG89" s="57"/>
      <c r="XH89" s="57"/>
      <c r="XI89" s="57"/>
      <c r="XJ89" s="57"/>
      <c r="XK89" s="57"/>
      <c r="XL89" s="57"/>
      <c r="XM89" s="57"/>
      <c r="XN89" s="57"/>
      <c r="XO89" s="57"/>
      <c r="XP89" s="57"/>
      <c r="XQ89" s="57"/>
      <c r="XR89" s="57"/>
      <c r="XS89" s="57"/>
      <c r="XT89" s="57"/>
      <c r="XU89" s="57"/>
      <c r="XV89" s="57"/>
      <c r="XW89" s="57"/>
    </row>
    <row r="90">
      <c r="A90" s="689" t="s">
        <v>1296</v>
      </c>
      <c r="B90" s="694"/>
      <c r="C90" s="553"/>
      <c r="D90" s="553"/>
      <c r="E90" s="553"/>
      <c r="F90" s="553"/>
      <c r="G90" s="553"/>
      <c r="H90" s="553"/>
      <c r="I90" s="553"/>
      <c r="J90" s="553"/>
      <c r="K90" s="553"/>
      <c r="L90" s="553"/>
      <c r="M90" s="553"/>
      <c r="N90" s="553"/>
      <c r="O90" s="553"/>
      <c r="P90" s="553"/>
      <c r="Q90" s="553"/>
      <c r="R90" s="553"/>
      <c r="S90" s="553"/>
      <c r="T90" s="553"/>
      <c r="U90" s="553"/>
      <c r="V90" s="553"/>
      <c r="W90" s="553"/>
      <c r="X90" s="553"/>
      <c r="Y90" s="554"/>
      <c r="Z90" s="694"/>
      <c r="AA90" s="553"/>
      <c r="AB90" s="553"/>
      <c r="AC90" s="553"/>
      <c r="AD90" s="553"/>
      <c r="AE90" s="553"/>
      <c r="AF90" s="553"/>
      <c r="AG90" s="553"/>
      <c r="AH90" s="554"/>
      <c r="AI90" s="57"/>
      <c r="AJ90" s="689" t="s">
        <v>1296</v>
      </c>
      <c r="AK90" s="694"/>
      <c r="AL90" s="553"/>
      <c r="AM90" s="553"/>
      <c r="AN90" s="553"/>
      <c r="AO90" s="553"/>
      <c r="AP90" s="553"/>
      <c r="AQ90" s="553"/>
      <c r="AR90" s="553"/>
      <c r="AS90" s="553"/>
      <c r="AT90" s="553"/>
      <c r="AU90" s="553"/>
      <c r="AV90" s="553"/>
      <c r="AW90" s="553"/>
      <c r="AX90" s="553"/>
      <c r="AY90" s="553"/>
      <c r="AZ90" s="553"/>
      <c r="BA90" s="553"/>
      <c r="BB90" s="553"/>
      <c r="BC90" s="553"/>
      <c r="BD90" s="553"/>
      <c r="BE90" s="553"/>
      <c r="BF90" s="553"/>
      <c r="BG90" s="553"/>
      <c r="BH90" s="554"/>
      <c r="BI90" s="694"/>
      <c r="BJ90" s="553"/>
      <c r="BK90" s="553"/>
      <c r="BL90" s="553"/>
      <c r="BM90" s="553"/>
      <c r="BN90" s="553"/>
      <c r="BO90" s="553"/>
      <c r="BP90" s="553"/>
      <c r="BQ90" s="554"/>
      <c r="BR90" s="57"/>
      <c r="BS90" s="689" t="s">
        <v>1296</v>
      </c>
      <c r="BT90" s="694"/>
      <c r="BU90" s="553"/>
      <c r="BV90" s="553"/>
      <c r="BW90" s="553"/>
      <c r="BX90" s="553"/>
      <c r="BY90" s="553"/>
      <c r="BZ90" s="553"/>
      <c r="CA90" s="553"/>
      <c r="CB90" s="553"/>
      <c r="CC90" s="553"/>
      <c r="CD90" s="553"/>
      <c r="CE90" s="553"/>
      <c r="CF90" s="553"/>
      <c r="CG90" s="553"/>
      <c r="CH90" s="553"/>
      <c r="CI90" s="553"/>
      <c r="CJ90" s="553"/>
      <c r="CK90" s="553"/>
      <c r="CL90" s="553"/>
      <c r="CM90" s="553"/>
      <c r="CN90" s="553"/>
      <c r="CO90" s="553"/>
      <c r="CP90" s="553"/>
      <c r="CQ90" s="554"/>
      <c r="CR90" s="694"/>
      <c r="CS90" s="553"/>
      <c r="CT90" s="553"/>
      <c r="CU90" s="553"/>
      <c r="CV90" s="553"/>
      <c r="CW90" s="553"/>
      <c r="CX90" s="553"/>
      <c r="CY90" s="553"/>
      <c r="CZ90" s="554"/>
      <c r="DA90" s="57"/>
      <c r="DB90" s="689" t="s">
        <v>1296</v>
      </c>
      <c r="DC90" s="694"/>
      <c r="DD90" s="553"/>
      <c r="DE90" s="553"/>
      <c r="DF90" s="553"/>
      <c r="DG90" s="553"/>
      <c r="DH90" s="553"/>
      <c r="DI90" s="553"/>
      <c r="DJ90" s="553"/>
      <c r="DK90" s="553"/>
      <c r="DL90" s="553"/>
      <c r="DM90" s="553"/>
      <c r="DN90" s="553"/>
      <c r="DO90" s="553"/>
      <c r="DP90" s="553"/>
      <c r="DQ90" s="553"/>
      <c r="DR90" s="553"/>
      <c r="DS90" s="553"/>
      <c r="DT90" s="553"/>
      <c r="DU90" s="553"/>
      <c r="DV90" s="553"/>
      <c r="DW90" s="553"/>
      <c r="DX90" s="553"/>
      <c r="DY90" s="553"/>
      <c r="DZ90" s="554"/>
      <c r="EA90" s="694"/>
      <c r="EB90" s="553"/>
      <c r="EC90" s="553"/>
      <c r="ED90" s="553"/>
      <c r="EE90" s="553"/>
      <c r="EF90" s="553"/>
      <c r="EG90" s="553"/>
      <c r="EH90" s="553"/>
      <c r="EI90" s="554"/>
      <c r="EJ90" s="57"/>
      <c r="EK90" s="57"/>
      <c r="EL90" s="57"/>
      <c r="EM90" s="689" t="s">
        <v>1296</v>
      </c>
      <c r="EN90" s="694"/>
      <c r="EO90" s="553"/>
      <c r="EP90" s="553"/>
      <c r="EQ90" s="553"/>
      <c r="ER90" s="553"/>
      <c r="ES90" s="553"/>
      <c r="ET90" s="553"/>
      <c r="EU90" s="553"/>
      <c r="EV90" s="553"/>
      <c r="EW90" s="553"/>
      <c r="EX90" s="553"/>
      <c r="EY90" s="553"/>
      <c r="EZ90" s="553"/>
      <c r="FA90" s="553"/>
      <c r="FB90" s="553"/>
      <c r="FC90" s="553"/>
      <c r="FD90" s="553"/>
      <c r="FE90" s="553"/>
      <c r="FF90" s="553"/>
      <c r="FG90" s="553"/>
      <c r="FH90" s="553"/>
      <c r="FI90" s="553"/>
      <c r="FJ90" s="553"/>
      <c r="FK90" s="554"/>
      <c r="FL90" s="694"/>
      <c r="FM90" s="553"/>
      <c r="FN90" s="553"/>
      <c r="FO90" s="553"/>
      <c r="FP90" s="553"/>
      <c r="FQ90" s="553"/>
      <c r="FR90" s="553"/>
      <c r="FS90" s="553"/>
      <c r="FT90" s="554"/>
      <c r="FU90" s="57"/>
      <c r="FV90" s="57"/>
      <c r="FW90" s="57"/>
      <c r="FX90" s="691" t="s">
        <v>1296</v>
      </c>
      <c r="FY90" s="57"/>
      <c r="GW90" s="57"/>
      <c r="HF90" s="57"/>
      <c r="HG90" s="57"/>
      <c r="HH90" s="57"/>
      <c r="HI90" s="691" t="s">
        <v>1296</v>
      </c>
      <c r="HJ90" s="57"/>
      <c r="IH90" s="57"/>
      <c r="IQ90" s="57"/>
      <c r="IR90" s="57"/>
      <c r="IS90" s="57"/>
      <c r="IT90" s="691" t="s">
        <v>1296</v>
      </c>
      <c r="IU90" s="57"/>
      <c r="JS90" s="57"/>
      <c r="KB90" s="57"/>
      <c r="KC90" s="57"/>
      <c r="KD90" s="57"/>
      <c r="KE90" s="691" t="s">
        <v>1296</v>
      </c>
      <c r="KF90" s="57"/>
      <c r="LD90" s="57"/>
      <c r="LM90" s="57"/>
      <c r="LN90" s="57"/>
      <c r="LO90" s="57"/>
      <c r="LP90" s="691" t="s">
        <v>1296</v>
      </c>
      <c r="LQ90" s="57"/>
      <c r="MO90" s="57"/>
      <c r="MX90" s="57"/>
      <c r="MY90" s="57"/>
      <c r="MZ90" s="57"/>
      <c r="NA90" s="691" t="s">
        <v>1296</v>
      </c>
      <c r="NB90" s="57"/>
      <c r="NZ90" s="57"/>
      <c r="OI90" s="57"/>
      <c r="OJ90" s="57"/>
      <c r="OK90" s="57"/>
      <c r="OL90" s="691" t="s">
        <v>1296</v>
      </c>
      <c r="OM90" s="57"/>
      <c r="PK90" s="57"/>
      <c r="PT90" s="57"/>
      <c r="PU90" s="57"/>
      <c r="PV90" s="57"/>
      <c r="PW90" s="691" t="s">
        <v>1296</v>
      </c>
      <c r="PX90" s="57"/>
      <c r="QV90" s="57"/>
      <c r="RE90" s="57"/>
      <c r="RF90" s="57"/>
      <c r="RG90" s="57"/>
      <c r="SP90" s="57"/>
      <c r="SQ90" s="57"/>
      <c r="SR90" s="57"/>
      <c r="SS90" s="57"/>
      <c r="ST90" s="57"/>
      <c r="SU90" s="57"/>
      <c r="SV90" s="57"/>
      <c r="SW90" s="57"/>
      <c r="SX90" s="57"/>
      <c r="SY90" s="57"/>
      <c r="SZ90" s="57"/>
      <c r="TA90" s="57"/>
      <c r="TB90" s="57"/>
      <c r="TC90" s="57"/>
      <c r="TD90" s="57"/>
      <c r="TE90" s="57"/>
      <c r="TF90" s="57"/>
      <c r="TG90" s="57"/>
      <c r="TH90" s="57"/>
      <c r="TI90" s="57"/>
      <c r="TJ90" s="57"/>
      <c r="TK90" s="57"/>
      <c r="TL90" s="57"/>
      <c r="TM90" s="57"/>
      <c r="TN90" s="57"/>
      <c r="TO90" s="57"/>
      <c r="TP90" s="57"/>
      <c r="TQ90" s="57"/>
      <c r="TR90" s="57"/>
      <c r="TS90" s="57"/>
      <c r="TT90" s="57"/>
      <c r="TU90" s="57"/>
      <c r="TV90" s="57"/>
      <c r="TW90" s="57"/>
      <c r="TX90" s="57"/>
      <c r="TY90" s="57"/>
      <c r="TZ90" s="57"/>
      <c r="UA90" s="57"/>
      <c r="UB90" s="57"/>
      <c r="UC90" s="57"/>
      <c r="UD90" s="57"/>
      <c r="UE90" s="57"/>
      <c r="UF90" s="57"/>
      <c r="UG90" s="57"/>
      <c r="UH90" s="57"/>
      <c r="UI90" s="57"/>
      <c r="UJ90" s="57"/>
      <c r="UK90" s="57"/>
      <c r="UL90" s="57"/>
      <c r="UM90" s="57"/>
      <c r="UN90" s="57"/>
      <c r="UO90" s="57"/>
      <c r="UP90" s="57"/>
      <c r="UQ90" s="57"/>
      <c r="UR90" s="57"/>
      <c r="US90" s="57"/>
      <c r="UT90" s="57"/>
      <c r="UU90" s="57"/>
      <c r="UV90" s="57"/>
      <c r="UW90" s="57"/>
      <c r="UX90" s="57"/>
      <c r="UY90" s="57"/>
      <c r="UZ90" s="57"/>
      <c r="VA90" s="57"/>
      <c r="VB90" s="57"/>
      <c r="VC90" s="57"/>
      <c r="VD90" s="57"/>
      <c r="VE90" s="57"/>
      <c r="VF90" s="57"/>
      <c r="VG90" s="57"/>
      <c r="VH90" s="57"/>
      <c r="VI90" s="57"/>
      <c r="VJ90" s="57"/>
      <c r="VK90" s="57"/>
      <c r="VL90" s="57"/>
      <c r="VM90" s="57"/>
      <c r="VN90" s="57"/>
      <c r="VO90" s="57"/>
      <c r="VP90" s="57"/>
      <c r="VQ90" s="57"/>
      <c r="VR90" s="57"/>
      <c r="VS90" s="57"/>
      <c r="VT90" s="57"/>
      <c r="VU90" s="57"/>
      <c r="VV90" s="57"/>
      <c r="VW90" s="57"/>
      <c r="VX90" s="57"/>
      <c r="VY90" s="57"/>
      <c r="VZ90" s="57"/>
      <c r="WA90" s="57"/>
      <c r="WB90" s="57"/>
      <c r="WC90" s="57"/>
      <c r="WD90" s="57"/>
      <c r="WE90" s="57"/>
      <c r="WF90" s="57"/>
      <c r="WG90" s="57"/>
      <c r="WH90" s="57"/>
      <c r="WI90" s="57"/>
      <c r="WJ90" s="57"/>
      <c r="WK90" s="57"/>
      <c r="WL90" s="57"/>
      <c r="WM90" s="57"/>
      <c r="WN90" s="57"/>
      <c r="WO90" s="57"/>
      <c r="WP90" s="57"/>
      <c r="WQ90" s="57"/>
      <c r="WR90" s="57"/>
      <c r="WS90" s="57"/>
      <c r="WT90" s="57"/>
      <c r="WU90" s="57"/>
      <c r="WV90" s="57"/>
      <c r="WW90" s="57"/>
      <c r="WX90" s="57"/>
      <c r="WY90" s="57"/>
      <c r="WZ90" s="57"/>
      <c r="XA90" s="57"/>
      <c r="XB90" s="57"/>
      <c r="XC90" s="57"/>
      <c r="XD90" s="57"/>
      <c r="XE90" s="57"/>
      <c r="XF90" s="57"/>
      <c r="XG90" s="57"/>
      <c r="XH90" s="57"/>
      <c r="XI90" s="57"/>
      <c r="XJ90" s="57"/>
      <c r="XK90" s="57"/>
      <c r="XL90" s="57"/>
      <c r="XM90" s="57"/>
      <c r="XN90" s="57"/>
      <c r="XO90" s="57"/>
      <c r="XP90" s="57"/>
      <c r="XQ90" s="57"/>
      <c r="XR90" s="57"/>
      <c r="XS90" s="57"/>
      <c r="XT90" s="57"/>
      <c r="XU90" s="57"/>
      <c r="XV90" s="57"/>
      <c r="XW90" s="57"/>
    </row>
    <row r="91">
      <c r="A91" s="217"/>
      <c r="B91" s="559"/>
      <c r="C91" s="104"/>
      <c r="D91" s="104"/>
      <c r="E91" s="104"/>
      <c r="F91" s="104"/>
      <c r="G91" s="104"/>
      <c r="H91" s="104"/>
      <c r="I91" s="104"/>
      <c r="J91" s="104"/>
      <c r="K91" s="104"/>
      <c r="L91" s="104"/>
      <c r="M91" s="104"/>
      <c r="N91" s="104"/>
      <c r="O91" s="104"/>
      <c r="P91" s="104"/>
      <c r="Q91" s="104"/>
      <c r="R91" s="104"/>
      <c r="S91" s="104"/>
      <c r="T91" s="104"/>
      <c r="U91" s="104"/>
      <c r="V91" s="104"/>
      <c r="W91" s="104"/>
      <c r="X91" s="104"/>
      <c r="Y91" s="100"/>
      <c r="Z91" s="559"/>
      <c r="AA91" s="104"/>
      <c r="AB91" s="104"/>
      <c r="AC91" s="104"/>
      <c r="AD91" s="104"/>
      <c r="AE91" s="104"/>
      <c r="AF91" s="104"/>
      <c r="AG91" s="104"/>
      <c r="AH91" s="100"/>
      <c r="AI91" s="57"/>
      <c r="AJ91" s="217"/>
      <c r="AK91" s="559"/>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0"/>
      <c r="BI91" s="559"/>
      <c r="BJ91" s="104"/>
      <c r="BK91" s="104"/>
      <c r="BL91" s="104"/>
      <c r="BM91" s="104"/>
      <c r="BN91" s="104"/>
      <c r="BO91" s="104"/>
      <c r="BP91" s="104"/>
      <c r="BQ91" s="100"/>
      <c r="BR91" s="57"/>
      <c r="BS91" s="217"/>
      <c r="BT91" s="559"/>
      <c r="BU91" s="104"/>
      <c r="BV91" s="104"/>
      <c r="BW91" s="104"/>
      <c r="BX91" s="104"/>
      <c r="BY91" s="104"/>
      <c r="BZ91" s="104"/>
      <c r="CA91" s="104"/>
      <c r="CB91" s="104"/>
      <c r="CC91" s="104"/>
      <c r="CD91" s="104"/>
      <c r="CE91" s="104"/>
      <c r="CF91" s="104"/>
      <c r="CG91" s="104"/>
      <c r="CH91" s="104"/>
      <c r="CI91" s="104"/>
      <c r="CJ91" s="104"/>
      <c r="CK91" s="104"/>
      <c r="CL91" s="104"/>
      <c r="CM91" s="104"/>
      <c r="CN91" s="104"/>
      <c r="CO91" s="104"/>
      <c r="CP91" s="104"/>
      <c r="CQ91" s="100"/>
      <c r="CR91" s="559"/>
      <c r="CS91" s="104"/>
      <c r="CT91" s="104"/>
      <c r="CU91" s="104"/>
      <c r="CV91" s="104"/>
      <c r="CW91" s="104"/>
      <c r="CX91" s="104"/>
      <c r="CY91" s="104"/>
      <c r="CZ91" s="100"/>
      <c r="DA91" s="57"/>
      <c r="DB91" s="217"/>
      <c r="DC91" s="559"/>
      <c r="DD91" s="104"/>
      <c r="DE91" s="104"/>
      <c r="DF91" s="104"/>
      <c r="DG91" s="104"/>
      <c r="DH91" s="104"/>
      <c r="DI91" s="104"/>
      <c r="DJ91" s="104"/>
      <c r="DK91" s="104"/>
      <c r="DL91" s="104"/>
      <c r="DM91" s="104"/>
      <c r="DN91" s="104"/>
      <c r="DO91" s="104"/>
      <c r="DP91" s="104"/>
      <c r="DQ91" s="104"/>
      <c r="DR91" s="104"/>
      <c r="DS91" s="104"/>
      <c r="DT91" s="104"/>
      <c r="DU91" s="104"/>
      <c r="DV91" s="104"/>
      <c r="DW91" s="104"/>
      <c r="DX91" s="104"/>
      <c r="DY91" s="104"/>
      <c r="DZ91" s="100"/>
      <c r="EA91" s="559"/>
      <c r="EB91" s="104"/>
      <c r="EC91" s="104"/>
      <c r="ED91" s="104"/>
      <c r="EE91" s="104"/>
      <c r="EF91" s="104"/>
      <c r="EG91" s="104"/>
      <c r="EH91" s="104"/>
      <c r="EI91" s="100"/>
      <c r="EJ91" s="57"/>
      <c r="EK91" s="57"/>
      <c r="EL91" s="57"/>
      <c r="EM91" s="217"/>
      <c r="EN91" s="559"/>
      <c r="EO91" s="104"/>
      <c r="EP91" s="104"/>
      <c r="EQ91" s="104"/>
      <c r="ER91" s="104"/>
      <c r="ES91" s="104"/>
      <c r="ET91" s="104"/>
      <c r="EU91" s="104"/>
      <c r="EV91" s="104"/>
      <c r="EW91" s="104"/>
      <c r="EX91" s="104"/>
      <c r="EY91" s="104"/>
      <c r="EZ91" s="104"/>
      <c r="FA91" s="104"/>
      <c r="FB91" s="104"/>
      <c r="FC91" s="104"/>
      <c r="FD91" s="104"/>
      <c r="FE91" s="104"/>
      <c r="FF91" s="104"/>
      <c r="FG91" s="104"/>
      <c r="FH91" s="104"/>
      <c r="FI91" s="104"/>
      <c r="FJ91" s="104"/>
      <c r="FK91" s="100"/>
      <c r="FL91" s="559"/>
      <c r="FM91" s="104"/>
      <c r="FN91" s="104"/>
      <c r="FO91" s="104"/>
      <c r="FP91" s="104"/>
      <c r="FQ91" s="104"/>
      <c r="FR91" s="104"/>
      <c r="FS91" s="104"/>
      <c r="FT91" s="100"/>
      <c r="FU91" s="57"/>
      <c r="FV91" s="57"/>
      <c r="FW91" s="57"/>
      <c r="FX91" s="217"/>
      <c r="HF91" s="57"/>
      <c r="HG91" s="57"/>
      <c r="HH91" s="57"/>
      <c r="HI91" s="217"/>
      <c r="IQ91" s="57"/>
      <c r="IR91" s="57"/>
      <c r="IS91" s="57"/>
      <c r="IT91" s="217"/>
      <c r="KB91" s="57"/>
      <c r="KC91" s="57"/>
      <c r="KD91" s="57"/>
      <c r="KE91" s="217"/>
      <c r="LM91" s="57"/>
      <c r="LN91" s="57"/>
      <c r="LO91" s="57"/>
      <c r="LP91" s="217"/>
      <c r="MX91" s="57"/>
      <c r="MY91" s="57"/>
      <c r="MZ91" s="57"/>
      <c r="NA91" s="217"/>
      <c r="OI91" s="57"/>
      <c r="OJ91" s="57"/>
      <c r="OK91" s="57"/>
      <c r="OL91" s="217"/>
      <c r="PT91" s="57"/>
      <c r="PU91" s="57"/>
      <c r="PV91" s="57"/>
      <c r="PW91" s="217"/>
      <c r="RE91" s="57"/>
      <c r="RF91" s="57"/>
      <c r="RG91" s="57"/>
      <c r="RH91" s="693"/>
      <c r="RI91" s="57"/>
      <c r="SG91" s="57"/>
      <c r="SP91" s="57"/>
      <c r="SQ91" s="57"/>
      <c r="SR91" s="57"/>
      <c r="SS91" s="57"/>
      <c r="ST91" s="57"/>
      <c r="SU91" s="57"/>
      <c r="SV91" s="57"/>
      <c r="SW91" s="57"/>
      <c r="SX91" s="57"/>
      <c r="SY91" s="57"/>
      <c r="SZ91" s="57"/>
      <c r="TA91" s="57"/>
      <c r="TB91" s="57"/>
      <c r="TC91" s="57"/>
      <c r="TD91" s="57"/>
      <c r="TE91" s="57"/>
      <c r="TF91" s="57"/>
      <c r="TG91" s="57"/>
      <c r="TH91" s="57"/>
      <c r="TI91" s="57"/>
      <c r="TJ91" s="57"/>
      <c r="TK91" s="57"/>
      <c r="TL91" s="57"/>
      <c r="TM91" s="57"/>
      <c r="TN91" s="57"/>
      <c r="TO91" s="57"/>
      <c r="TP91" s="57"/>
      <c r="TQ91" s="57"/>
      <c r="TR91" s="57"/>
      <c r="TS91" s="57"/>
      <c r="TT91" s="57"/>
      <c r="TU91" s="57"/>
      <c r="TV91" s="57"/>
      <c r="TW91" s="57"/>
      <c r="TX91" s="57"/>
      <c r="TY91" s="57"/>
      <c r="TZ91" s="57"/>
      <c r="UA91" s="57"/>
      <c r="UB91" s="57"/>
      <c r="UC91" s="57"/>
      <c r="UD91" s="57"/>
      <c r="UE91" s="57"/>
      <c r="UF91" s="57"/>
      <c r="UG91" s="57"/>
      <c r="UH91" s="57"/>
      <c r="UI91" s="57"/>
      <c r="UJ91" s="57"/>
      <c r="UK91" s="57"/>
      <c r="UL91" s="57"/>
      <c r="UM91" s="57"/>
      <c r="UN91" s="57"/>
      <c r="UO91" s="57"/>
      <c r="UP91" s="57"/>
      <c r="UQ91" s="57"/>
      <c r="UR91" s="57"/>
      <c r="US91" s="57"/>
      <c r="UT91" s="57"/>
      <c r="UU91" s="57"/>
      <c r="UV91" s="57"/>
      <c r="UW91" s="57"/>
      <c r="UX91" s="57"/>
      <c r="UY91" s="57"/>
      <c r="UZ91" s="57"/>
      <c r="VA91" s="57"/>
      <c r="VB91" s="57"/>
      <c r="VC91" s="57"/>
      <c r="VD91" s="57"/>
      <c r="VE91" s="57"/>
      <c r="VF91" s="57"/>
      <c r="VG91" s="57"/>
      <c r="VH91" s="57"/>
      <c r="VI91" s="57"/>
      <c r="VJ91" s="57"/>
      <c r="VK91" s="57"/>
      <c r="VL91" s="57"/>
      <c r="VM91" s="57"/>
      <c r="VN91" s="57"/>
      <c r="VO91" s="57"/>
      <c r="VP91" s="57"/>
      <c r="VQ91" s="57"/>
      <c r="VR91" s="57"/>
      <c r="VS91" s="57"/>
      <c r="VT91" s="57"/>
      <c r="VU91" s="57"/>
      <c r="VV91" s="57"/>
      <c r="VW91" s="57"/>
      <c r="VX91" s="57"/>
      <c r="VY91" s="57"/>
      <c r="VZ91" s="57"/>
      <c r="WA91" s="57"/>
      <c r="WB91" s="57"/>
      <c r="WC91" s="57"/>
      <c r="WD91" s="57"/>
      <c r="WE91" s="57"/>
      <c r="WF91" s="57"/>
      <c r="WG91" s="57"/>
      <c r="WH91" s="57"/>
      <c r="WI91" s="57"/>
      <c r="WJ91" s="57"/>
      <c r="WK91" s="57"/>
      <c r="WL91" s="57"/>
      <c r="WM91" s="57"/>
      <c r="WN91" s="57"/>
      <c r="WO91" s="57"/>
      <c r="WP91" s="57"/>
      <c r="WQ91" s="57"/>
      <c r="WR91" s="57"/>
      <c r="WS91" s="57"/>
      <c r="WT91" s="57"/>
      <c r="WU91" s="57"/>
      <c r="WV91" s="57"/>
      <c r="WW91" s="57"/>
      <c r="WX91" s="57"/>
      <c r="WY91" s="57"/>
      <c r="WZ91" s="57"/>
      <c r="XA91" s="57"/>
      <c r="XB91" s="57"/>
      <c r="XC91" s="57"/>
      <c r="XD91" s="57"/>
      <c r="XE91" s="57"/>
      <c r="XF91" s="57"/>
      <c r="XG91" s="57"/>
      <c r="XH91" s="57"/>
      <c r="XI91" s="57"/>
      <c r="XJ91" s="57"/>
      <c r="XK91" s="57"/>
      <c r="XL91" s="57"/>
      <c r="XM91" s="57"/>
      <c r="XN91" s="57"/>
      <c r="XO91" s="57"/>
      <c r="XP91" s="57"/>
      <c r="XQ91" s="57"/>
      <c r="XR91" s="57"/>
      <c r="XS91" s="57"/>
      <c r="XT91" s="57"/>
      <c r="XU91" s="57"/>
      <c r="XV91" s="57"/>
      <c r="XW91" s="57"/>
    </row>
    <row r="92">
      <c r="A92" s="689" t="s">
        <v>1297</v>
      </c>
      <c r="B92" s="694"/>
      <c r="C92" s="553"/>
      <c r="D92" s="553"/>
      <c r="E92" s="553"/>
      <c r="F92" s="553"/>
      <c r="G92" s="553"/>
      <c r="H92" s="553"/>
      <c r="I92" s="553"/>
      <c r="J92" s="553"/>
      <c r="K92" s="553"/>
      <c r="L92" s="553"/>
      <c r="M92" s="553"/>
      <c r="N92" s="553"/>
      <c r="O92" s="553"/>
      <c r="P92" s="553"/>
      <c r="Q92" s="553"/>
      <c r="R92" s="553"/>
      <c r="S92" s="553"/>
      <c r="T92" s="553"/>
      <c r="U92" s="553"/>
      <c r="V92" s="553"/>
      <c r="W92" s="553"/>
      <c r="X92" s="553"/>
      <c r="Y92" s="554"/>
      <c r="Z92" s="694"/>
      <c r="AA92" s="553"/>
      <c r="AB92" s="553"/>
      <c r="AC92" s="553"/>
      <c r="AD92" s="553"/>
      <c r="AE92" s="553"/>
      <c r="AF92" s="553"/>
      <c r="AG92" s="553"/>
      <c r="AH92" s="554"/>
      <c r="AI92" s="57"/>
      <c r="AJ92" s="689" t="s">
        <v>1297</v>
      </c>
      <c r="AK92" s="694"/>
      <c r="AL92" s="553"/>
      <c r="AM92" s="553"/>
      <c r="AN92" s="553"/>
      <c r="AO92" s="553"/>
      <c r="AP92" s="553"/>
      <c r="AQ92" s="553"/>
      <c r="AR92" s="553"/>
      <c r="AS92" s="553"/>
      <c r="AT92" s="553"/>
      <c r="AU92" s="553"/>
      <c r="AV92" s="553"/>
      <c r="AW92" s="553"/>
      <c r="AX92" s="553"/>
      <c r="AY92" s="553"/>
      <c r="AZ92" s="553"/>
      <c r="BA92" s="553"/>
      <c r="BB92" s="553"/>
      <c r="BC92" s="553"/>
      <c r="BD92" s="553"/>
      <c r="BE92" s="553"/>
      <c r="BF92" s="553"/>
      <c r="BG92" s="553"/>
      <c r="BH92" s="554"/>
      <c r="BI92" s="694"/>
      <c r="BJ92" s="553"/>
      <c r="BK92" s="553"/>
      <c r="BL92" s="553"/>
      <c r="BM92" s="553"/>
      <c r="BN92" s="553"/>
      <c r="BO92" s="553"/>
      <c r="BP92" s="553"/>
      <c r="BQ92" s="554"/>
      <c r="BR92" s="57"/>
      <c r="BS92" s="689" t="s">
        <v>1297</v>
      </c>
      <c r="BT92" s="694"/>
      <c r="BU92" s="553"/>
      <c r="BV92" s="553"/>
      <c r="BW92" s="553"/>
      <c r="BX92" s="553"/>
      <c r="BY92" s="553"/>
      <c r="BZ92" s="553"/>
      <c r="CA92" s="553"/>
      <c r="CB92" s="553"/>
      <c r="CC92" s="553"/>
      <c r="CD92" s="553"/>
      <c r="CE92" s="553"/>
      <c r="CF92" s="553"/>
      <c r="CG92" s="553"/>
      <c r="CH92" s="553"/>
      <c r="CI92" s="553"/>
      <c r="CJ92" s="553"/>
      <c r="CK92" s="553"/>
      <c r="CL92" s="553"/>
      <c r="CM92" s="553"/>
      <c r="CN92" s="553"/>
      <c r="CO92" s="553"/>
      <c r="CP92" s="553"/>
      <c r="CQ92" s="554"/>
      <c r="CR92" s="694"/>
      <c r="CS92" s="553"/>
      <c r="CT92" s="553"/>
      <c r="CU92" s="553"/>
      <c r="CV92" s="553"/>
      <c r="CW92" s="553"/>
      <c r="CX92" s="553"/>
      <c r="CY92" s="553"/>
      <c r="CZ92" s="554"/>
      <c r="DA92" s="57"/>
      <c r="DB92" s="689" t="s">
        <v>1297</v>
      </c>
      <c r="DC92" s="694"/>
      <c r="DD92" s="553"/>
      <c r="DE92" s="553"/>
      <c r="DF92" s="553"/>
      <c r="DG92" s="553"/>
      <c r="DH92" s="553"/>
      <c r="DI92" s="553"/>
      <c r="DJ92" s="553"/>
      <c r="DK92" s="553"/>
      <c r="DL92" s="553"/>
      <c r="DM92" s="553"/>
      <c r="DN92" s="553"/>
      <c r="DO92" s="553"/>
      <c r="DP92" s="553"/>
      <c r="DQ92" s="553"/>
      <c r="DR92" s="553"/>
      <c r="DS92" s="553"/>
      <c r="DT92" s="553"/>
      <c r="DU92" s="553"/>
      <c r="DV92" s="553"/>
      <c r="DW92" s="553"/>
      <c r="DX92" s="553"/>
      <c r="DY92" s="553"/>
      <c r="DZ92" s="554"/>
      <c r="EA92" s="694"/>
      <c r="EB92" s="553"/>
      <c r="EC92" s="553"/>
      <c r="ED92" s="553"/>
      <c r="EE92" s="553"/>
      <c r="EF92" s="553"/>
      <c r="EG92" s="553"/>
      <c r="EH92" s="553"/>
      <c r="EI92" s="554"/>
      <c r="EJ92" s="57"/>
      <c r="EK92" s="57"/>
      <c r="EL92" s="57"/>
      <c r="EM92" s="689" t="s">
        <v>1297</v>
      </c>
      <c r="EN92" s="694"/>
      <c r="EO92" s="553"/>
      <c r="EP92" s="553"/>
      <c r="EQ92" s="553"/>
      <c r="ER92" s="553"/>
      <c r="ES92" s="553"/>
      <c r="ET92" s="553"/>
      <c r="EU92" s="553"/>
      <c r="EV92" s="553"/>
      <c r="EW92" s="553"/>
      <c r="EX92" s="553"/>
      <c r="EY92" s="553"/>
      <c r="EZ92" s="553"/>
      <c r="FA92" s="553"/>
      <c r="FB92" s="553"/>
      <c r="FC92" s="553"/>
      <c r="FD92" s="553"/>
      <c r="FE92" s="553"/>
      <c r="FF92" s="553"/>
      <c r="FG92" s="553"/>
      <c r="FH92" s="553"/>
      <c r="FI92" s="553"/>
      <c r="FJ92" s="553"/>
      <c r="FK92" s="554"/>
      <c r="FL92" s="694"/>
      <c r="FM92" s="553"/>
      <c r="FN92" s="553"/>
      <c r="FO92" s="553"/>
      <c r="FP92" s="553"/>
      <c r="FQ92" s="553"/>
      <c r="FR92" s="553"/>
      <c r="FS92" s="553"/>
      <c r="FT92" s="554"/>
      <c r="FU92" s="57"/>
      <c r="FV92" s="57"/>
      <c r="FW92" s="57"/>
      <c r="FX92" s="691" t="s">
        <v>1297</v>
      </c>
      <c r="FY92" s="57"/>
      <c r="GW92" s="57"/>
      <c r="HF92" s="57"/>
      <c r="HG92" s="57"/>
      <c r="HH92" s="57"/>
      <c r="HI92" s="691" t="s">
        <v>1297</v>
      </c>
      <c r="HJ92" s="57"/>
      <c r="IH92" s="57"/>
      <c r="IQ92" s="57"/>
      <c r="IR92" s="57"/>
      <c r="IS92" s="57"/>
      <c r="IT92" s="691" t="s">
        <v>1297</v>
      </c>
      <c r="IU92" s="57"/>
      <c r="JS92" s="57"/>
      <c r="KB92" s="57"/>
      <c r="KC92" s="57"/>
      <c r="KD92" s="57"/>
      <c r="KE92" s="691" t="s">
        <v>1297</v>
      </c>
      <c r="KF92" s="57"/>
      <c r="LD92" s="57"/>
      <c r="LM92" s="57"/>
      <c r="LN92" s="57"/>
      <c r="LO92" s="57"/>
      <c r="LP92" s="691" t="s">
        <v>1297</v>
      </c>
      <c r="LQ92" s="57"/>
      <c r="MO92" s="57"/>
      <c r="MX92" s="57"/>
      <c r="MY92" s="57"/>
      <c r="MZ92" s="57"/>
      <c r="NA92" s="691" t="s">
        <v>1297</v>
      </c>
      <c r="NB92" s="57"/>
      <c r="NZ92" s="57"/>
      <c r="OI92" s="57"/>
      <c r="OJ92" s="57"/>
      <c r="OK92" s="57"/>
      <c r="OL92" s="691" t="s">
        <v>1297</v>
      </c>
      <c r="OM92" s="57"/>
      <c r="PK92" s="57"/>
      <c r="PT92" s="57"/>
      <c r="PU92" s="57"/>
      <c r="PV92" s="57"/>
      <c r="PW92" s="691" t="s">
        <v>1297</v>
      </c>
      <c r="PX92" s="57"/>
      <c r="QV92" s="57"/>
      <c r="RE92" s="57"/>
      <c r="RF92" s="57"/>
      <c r="RG92" s="57"/>
      <c r="SP92" s="57"/>
      <c r="SQ92" s="57"/>
      <c r="SR92" s="57"/>
      <c r="SS92" s="57"/>
      <c r="ST92" s="57"/>
      <c r="SU92" s="57"/>
      <c r="SV92" s="57"/>
      <c r="SW92" s="57"/>
      <c r="SX92" s="57"/>
      <c r="SY92" s="57"/>
      <c r="SZ92" s="57"/>
      <c r="TA92" s="57"/>
      <c r="TB92" s="57"/>
      <c r="TC92" s="57"/>
      <c r="TD92" s="57"/>
      <c r="TE92" s="57"/>
      <c r="TF92" s="57"/>
      <c r="TG92" s="57"/>
      <c r="TH92" s="57"/>
      <c r="TI92" s="57"/>
      <c r="TJ92" s="57"/>
      <c r="TK92" s="57"/>
      <c r="TL92" s="57"/>
      <c r="TM92" s="57"/>
      <c r="TN92" s="57"/>
      <c r="TO92" s="57"/>
      <c r="TP92" s="57"/>
      <c r="TQ92" s="57"/>
      <c r="TR92" s="57"/>
      <c r="TS92" s="57"/>
      <c r="TT92" s="57"/>
      <c r="TU92" s="57"/>
      <c r="TV92" s="57"/>
      <c r="TW92" s="57"/>
      <c r="TX92" s="57"/>
      <c r="TY92" s="57"/>
      <c r="TZ92" s="57"/>
      <c r="UA92" s="57"/>
      <c r="UB92" s="57"/>
      <c r="UC92" s="57"/>
      <c r="UD92" s="57"/>
      <c r="UE92" s="57"/>
      <c r="UF92" s="57"/>
      <c r="UG92" s="57"/>
      <c r="UH92" s="57"/>
      <c r="UI92" s="57"/>
      <c r="UJ92" s="57"/>
      <c r="UK92" s="57"/>
      <c r="UL92" s="57"/>
      <c r="UM92" s="57"/>
      <c r="UN92" s="57"/>
      <c r="UO92" s="57"/>
      <c r="UP92" s="57"/>
      <c r="UQ92" s="57"/>
      <c r="UR92" s="57"/>
      <c r="US92" s="57"/>
      <c r="UT92" s="57"/>
      <c r="UU92" s="57"/>
      <c r="UV92" s="57"/>
      <c r="UW92" s="57"/>
      <c r="UX92" s="57"/>
      <c r="UY92" s="57"/>
      <c r="UZ92" s="57"/>
      <c r="VA92" s="57"/>
      <c r="VB92" s="57"/>
      <c r="VC92" s="57"/>
      <c r="VD92" s="57"/>
      <c r="VE92" s="57"/>
      <c r="VF92" s="57"/>
      <c r="VG92" s="57"/>
      <c r="VH92" s="57"/>
      <c r="VI92" s="57"/>
      <c r="VJ92" s="57"/>
      <c r="VK92" s="57"/>
      <c r="VL92" s="57"/>
      <c r="VM92" s="57"/>
      <c r="VN92" s="57"/>
      <c r="VO92" s="57"/>
      <c r="VP92" s="57"/>
      <c r="VQ92" s="57"/>
      <c r="VR92" s="57"/>
      <c r="VS92" s="57"/>
      <c r="VT92" s="57"/>
      <c r="VU92" s="57"/>
      <c r="VV92" s="57"/>
      <c r="VW92" s="57"/>
      <c r="VX92" s="57"/>
      <c r="VY92" s="57"/>
      <c r="VZ92" s="57"/>
      <c r="WA92" s="57"/>
      <c r="WB92" s="57"/>
      <c r="WC92" s="57"/>
      <c r="WD92" s="57"/>
      <c r="WE92" s="57"/>
      <c r="WF92" s="57"/>
      <c r="WG92" s="57"/>
      <c r="WH92" s="57"/>
      <c r="WI92" s="57"/>
      <c r="WJ92" s="57"/>
      <c r="WK92" s="57"/>
      <c r="WL92" s="57"/>
      <c r="WM92" s="57"/>
      <c r="WN92" s="57"/>
      <c r="WO92" s="57"/>
      <c r="WP92" s="57"/>
      <c r="WQ92" s="57"/>
      <c r="WR92" s="57"/>
      <c r="WS92" s="57"/>
      <c r="WT92" s="57"/>
      <c r="WU92" s="57"/>
      <c r="WV92" s="57"/>
      <c r="WW92" s="57"/>
      <c r="WX92" s="57"/>
      <c r="WY92" s="57"/>
      <c r="WZ92" s="57"/>
      <c r="XA92" s="57"/>
      <c r="XB92" s="57"/>
      <c r="XC92" s="57"/>
      <c r="XD92" s="57"/>
      <c r="XE92" s="57"/>
      <c r="XF92" s="57"/>
      <c r="XG92" s="57"/>
      <c r="XH92" s="57"/>
      <c r="XI92" s="57"/>
      <c r="XJ92" s="57"/>
      <c r="XK92" s="57"/>
      <c r="XL92" s="57"/>
      <c r="XM92" s="57"/>
      <c r="XN92" s="57"/>
      <c r="XO92" s="57"/>
      <c r="XP92" s="57"/>
      <c r="XQ92" s="57"/>
      <c r="XR92" s="57"/>
      <c r="XS92" s="57"/>
      <c r="XT92" s="57"/>
      <c r="XU92" s="57"/>
      <c r="XV92" s="57"/>
      <c r="XW92" s="57"/>
    </row>
    <row r="93">
      <c r="A93" s="217"/>
      <c r="B93" s="559"/>
      <c r="C93" s="104"/>
      <c r="D93" s="104"/>
      <c r="E93" s="104"/>
      <c r="F93" s="104"/>
      <c r="G93" s="104"/>
      <c r="H93" s="104"/>
      <c r="I93" s="104"/>
      <c r="J93" s="104"/>
      <c r="K93" s="104"/>
      <c r="L93" s="104"/>
      <c r="M93" s="104"/>
      <c r="N93" s="104"/>
      <c r="O93" s="104"/>
      <c r="P93" s="104"/>
      <c r="Q93" s="104"/>
      <c r="R93" s="104"/>
      <c r="S93" s="104"/>
      <c r="T93" s="104"/>
      <c r="U93" s="104"/>
      <c r="V93" s="104"/>
      <c r="W93" s="104"/>
      <c r="X93" s="104"/>
      <c r="Y93" s="100"/>
      <c r="Z93" s="559"/>
      <c r="AA93" s="104"/>
      <c r="AB93" s="104"/>
      <c r="AC93" s="104"/>
      <c r="AD93" s="104"/>
      <c r="AE93" s="104"/>
      <c r="AF93" s="104"/>
      <c r="AG93" s="104"/>
      <c r="AH93" s="100"/>
      <c r="AI93" s="57"/>
      <c r="AJ93" s="217"/>
      <c r="AK93" s="559"/>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0"/>
      <c r="BI93" s="559"/>
      <c r="BJ93" s="104"/>
      <c r="BK93" s="104"/>
      <c r="BL93" s="104"/>
      <c r="BM93" s="104"/>
      <c r="BN93" s="104"/>
      <c r="BO93" s="104"/>
      <c r="BP93" s="104"/>
      <c r="BQ93" s="100"/>
      <c r="BR93" s="57"/>
      <c r="BS93" s="217"/>
      <c r="BT93" s="559"/>
      <c r="BU93" s="104"/>
      <c r="BV93" s="104"/>
      <c r="BW93" s="104"/>
      <c r="BX93" s="104"/>
      <c r="BY93" s="104"/>
      <c r="BZ93" s="104"/>
      <c r="CA93" s="104"/>
      <c r="CB93" s="104"/>
      <c r="CC93" s="104"/>
      <c r="CD93" s="104"/>
      <c r="CE93" s="104"/>
      <c r="CF93" s="104"/>
      <c r="CG93" s="104"/>
      <c r="CH93" s="104"/>
      <c r="CI93" s="104"/>
      <c r="CJ93" s="104"/>
      <c r="CK93" s="104"/>
      <c r="CL93" s="104"/>
      <c r="CM93" s="104"/>
      <c r="CN93" s="104"/>
      <c r="CO93" s="104"/>
      <c r="CP93" s="104"/>
      <c r="CQ93" s="100"/>
      <c r="CR93" s="559"/>
      <c r="CS93" s="104"/>
      <c r="CT93" s="104"/>
      <c r="CU93" s="104"/>
      <c r="CV93" s="104"/>
      <c r="CW93" s="104"/>
      <c r="CX93" s="104"/>
      <c r="CY93" s="104"/>
      <c r="CZ93" s="100"/>
      <c r="DA93" s="57"/>
      <c r="DB93" s="217"/>
      <c r="DC93" s="559"/>
      <c r="DD93" s="104"/>
      <c r="DE93" s="104"/>
      <c r="DF93" s="104"/>
      <c r="DG93" s="104"/>
      <c r="DH93" s="104"/>
      <c r="DI93" s="104"/>
      <c r="DJ93" s="104"/>
      <c r="DK93" s="104"/>
      <c r="DL93" s="104"/>
      <c r="DM93" s="104"/>
      <c r="DN93" s="104"/>
      <c r="DO93" s="104"/>
      <c r="DP93" s="104"/>
      <c r="DQ93" s="104"/>
      <c r="DR93" s="104"/>
      <c r="DS93" s="104"/>
      <c r="DT93" s="104"/>
      <c r="DU93" s="104"/>
      <c r="DV93" s="104"/>
      <c r="DW93" s="104"/>
      <c r="DX93" s="104"/>
      <c r="DY93" s="104"/>
      <c r="DZ93" s="100"/>
      <c r="EA93" s="559"/>
      <c r="EB93" s="104"/>
      <c r="EC93" s="104"/>
      <c r="ED93" s="104"/>
      <c r="EE93" s="104"/>
      <c r="EF93" s="104"/>
      <c r="EG93" s="104"/>
      <c r="EH93" s="104"/>
      <c r="EI93" s="100"/>
      <c r="EJ93" s="57"/>
      <c r="EK93" s="57"/>
      <c r="EL93" s="57"/>
      <c r="EM93" s="217"/>
      <c r="EN93" s="559"/>
      <c r="EO93" s="104"/>
      <c r="EP93" s="104"/>
      <c r="EQ93" s="104"/>
      <c r="ER93" s="104"/>
      <c r="ES93" s="104"/>
      <c r="ET93" s="104"/>
      <c r="EU93" s="104"/>
      <c r="EV93" s="104"/>
      <c r="EW93" s="104"/>
      <c r="EX93" s="104"/>
      <c r="EY93" s="104"/>
      <c r="EZ93" s="104"/>
      <c r="FA93" s="104"/>
      <c r="FB93" s="104"/>
      <c r="FC93" s="104"/>
      <c r="FD93" s="104"/>
      <c r="FE93" s="104"/>
      <c r="FF93" s="104"/>
      <c r="FG93" s="104"/>
      <c r="FH93" s="104"/>
      <c r="FI93" s="104"/>
      <c r="FJ93" s="104"/>
      <c r="FK93" s="100"/>
      <c r="FL93" s="559"/>
      <c r="FM93" s="104"/>
      <c r="FN93" s="104"/>
      <c r="FO93" s="104"/>
      <c r="FP93" s="104"/>
      <c r="FQ93" s="104"/>
      <c r="FR93" s="104"/>
      <c r="FS93" s="104"/>
      <c r="FT93" s="100"/>
      <c r="FU93" s="57"/>
      <c r="FV93" s="57"/>
      <c r="FW93" s="57"/>
      <c r="FX93" s="217"/>
      <c r="HF93" s="57"/>
      <c r="HG93" s="57"/>
      <c r="HH93" s="57"/>
      <c r="HI93" s="217"/>
      <c r="IQ93" s="57"/>
      <c r="IR93" s="57"/>
      <c r="IS93" s="57"/>
      <c r="IT93" s="217"/>
      <c r="KB93" s="57"/>
      <c r="KC93" s="57"/>
      <c r="KD93" s="57"/>
      <c r="KE93" s="217"/>
      <c r="LM93" s="57"/>
      <c r="LN93" s="57"/>
      <c r="LO93" s="57"/>
      <c r="LP93" s="217"/>
      <c r="MX93" s="57"/>
      <c r="MY93" s="57"/>
      <c r="MZ93" s="57"/>
      <c r="NA93" s="217"/>
      <c r="OI93" s="57"/>
      <c r="OJ93" s="57"/>
      <c r="OK93" s="57"/>
      <c r="OL93" s="217"/>
      <c r="PT93" s="57"/>
      <c r="PU93" s="57"/>
      <c r="PV93" s="57"/>
      <c r="PW93" s="217"/>
      <c r="RE93" s="57"/>
      <c r="RF93" s="57"/>
      <c r="RG93" s="57"/>
      <c r="RH93" s="693"/>
      <c r="RI93" s="57"/>
      <c r="SG93" s="57"/>
      <c r="SP93" s="57"/>
      <c r="SQ93" s="57"/>
      <c r="SR93" s="57"/>
      <c r="SS93" s="57"/>
      <c r="ST93" s="57"/>
      <c r="SU93" s="57"/>
      <c r="SV93" s="57"/>
      <c r="SW93" s="57"/>
      <c r="SX93" s="57"/>
      <c r="SY93" s="57"/>
      <c r="SZ93" s="57"/>
      <c r="TA93" s="57"/>
      <c r="TB93" s="57"/>
      <c r="TC93" s="57"/>
      <c r="TD93" s="57"/>
      <c r="TE93" s="57"/>
      <c r="TF93" s="57"/>
      <c r="TG93" s="57"/>
      <c r="TH93" s="57"/>
      <c r="TI93" s="57"/>
      <c r="TJ93" s="57"/>
      <c r="TK93" s="57"/>
      <c r="TL93" s="57"/>
      <c r="TM93" s="57"/>
      <c r="TN93" s="57"/>
      <c r="TO93" s="57"/>
      <c r="TP93" s="57"/>
      <c r="TQ93" s="57"/>
      <c r="TR93" s="57"/>
      <c r="TS93" s="57"/>
      <c r="TT93" s="57"/>
      <c r="TU93" s="57"/>
      <c r="TV93" s="57"/>
      <c r="TW93" s="57"/>
      <c r="TX93" s="57"/>
      <c r="TY93" s="57"/>
      <c r="TZ93" s="57"/>
      <c r="UA93" s="57"/>
      <c r="UB93" s="57"/>
      <c r="UC93" s="57"/>
      <c r="UD93" s="57"/>
      <c r="UE93" s="57"/>
      <c r="UF93" s="57"/>
      <c r="UG93" s="57"/>
      <c r="UH93" s="57"/>
      <c r="UI93" s="57"/>
      <c r="UJ93" s="57"/>
      <c r="UK93" s="57"/>
      <c r="UL93" s="57"/>
      <c r="UM93" s="57"/>
      <c r="UN93" s="57"/>
      <c r="UO93" s="57"/>
      <c r="UP93" s="57"/>
      <c r="UQ93" s="57"/>
      <c r="UR93" s="57"/>
      <c r="US93" s="57"/>
      <c r="UT93" s="57"/>
      <c r="UU93" s="57"/>
      <c r="UV93" s="57"/>
      <c r="UW93" s="57"/>
      <c r="UX93" s="57"/>
      <c r="UY93" s="57"/>
      <c r="UZ93" s="57"/>
      <c r="VA93" s="57"/>
      <c r="VB93" s="57"/>
      <c r="VC93" s="57"/>
      <c r="VD93" s="57"/>
      <c r="VE93" s="57"/>
      <c r="VF93" s="57"/>
      <c r="VG93" s="57"/>
      <c r="VH93" s="57"/>
      <c r="VI93" s="57"/>
      <c r="VJ93" s="57"/>
      <c r="VK93" s="57"/>
      <c r="VL93" s="57"/>
      <c r="VM93" s="57"/>
      <c r="VN93" s="57"/>
      <c r="VO93" s="57"/>
      <c r="VP93" s="57"/>
      <c r="VQ93" s="57"/>
      <c r="VR93" s="57"/>
      <c r="VS93" s="57"/>
      <c r="VT93" s="57"/>
      <c r="VU93" s="57"/>
      <c r="VV93" s="57"/>
      <c r="VW93" s="57"/>
      <c r="VX93" s="57"/>
      <c r="VY93" s="57"/>
      <c r="VZ93" s="57"/>
      <c r="WA93" s="57"/>
      <c r="WB93" s="57"/>
      <c r="WC93" s="57"/>
      <c r="WD93" s="57"/>
      <c r="WE93" s="57"/>
      <c r="WF93" s="57"/>
      <c r="WG93" s="57"/>
      <c r="WH93" s="57"/>
      <c r="WI93" s="57"/>
      <c r="WJ93" s="57"/>
      <c r="WK93" s="57"/>
      <c r="WL93" s="57"/>
      <c r="WM93" s="57"/>
      <c r="WN93" s="57"/>
      <c r="WO93" s="57"/>
      <c r="WP93" s="57"/>
      <c r="WQ93" s="57"/>
      <c r="WR93" s="57"/>
      <c r="WS93" s="57"/>
      <c r="WT93" s="57"/>
      <c r="WU93" s="57"/>
      <c r="WV93" s="57"/>
      <c r="WW93" s="57"/>
      <c r="WX93" s="57"/>
      <c r="WY93" s="57"/>
      <c r="WZ93" s="57"/>
      <c r="XA93" s="57"/>
      <c r="XB93" s="57"/>
      <c r="XC93" s="57"/>
      <c r="XD93" s="57"/>
      <c r="XE93" s="57"/>
      <c r="XF93" s="57"/>
      <c r="XG93" s="57"/>
      <c r="XH93" s="57"/>
      <c r="XI93" s="57"/>
      <c r="XJ93" s="57"/>
      <c r="XK93" s="57"/>
      <c r="XL93" s="57"/>
      <c r="XM93" s="57"/>
      <c r="XN93" s="57"/>
      <c r="XO93" s="57"/>
      <c r="XP93" s="57"/>
      <c r="XQ93" s="57"/>
      <c r="XR93" s="57"/>
      <c r="XS93" s="57"/>
      <c r="XT93" s="57"/>
      <c r="XU93" s="57"/>
      <c r="XV93" s="57"/>
      <c r="XW93" s="57"/>
    </row>
    <row r="94">
      <c r="A94" s="689" t="s">
        <v>1298</v>
      </c>
      <c r="B94" s="694"/>
      <c r="C94" s="553"/>
      <c r="D94" s="553"/>
      <c r="E94" s="553"/>
      <c r="F94" s="553"/>
      <c r="G94" s="553"/>
      <c r="H94" s="553"/>
      <c r="I94" s="553"/>
      <c r="J94" s="553"/>
      <c r="K94" s="553"/>
      <c r="L94" s="553"/>
      <c r="M94" s="553"/>
      <c r="N94" s="553"/>
      <c r="O94" s="553"/>
      <c r="P94" s="553"/>
      <c r="Q94" s="553"/>
      <c r="R94" s="553"/>
      <c r="S94" s="553"/>
      <c r="T94" s="553"/>
      <c r="U94" s="553"/>
      <c r="V94" s="553"/>
      <c r="W94" s="553"/>
      <c r="X94" s="553"/>
      <c r="Y94" s="554"/>
      <c r="Z94" s="694"/>
      <c r="AA94" s="553"/>
      <c r="AB94" s="553"/>
      <c r="AC94" s="553"/>
      <c r="AD94" s="553"/>
      <c r="AE94" s="553"/>
      <c r="AF94" s="553"/>
      <c r="AG94" s="553"/>
      <c r="AH94" s="554"/>
      <c r="AI94" s="57"/>
      <c r="AJ94" s="689" t="s">
        <v>1298</v>
      </c>
      <c r="AK94" s="694"/>
      <c r="AL94" s="553"/>
      <c r="AM94" s="553"/>
      <c r="AN94" s="553"/>
      <c r="AO94" s="553"/>
      <c r="AP94" s="553"/>
      <c r="AQ94" s="553"/>
      <c r="AR94" s="553"/>
      <c r="AS94" s="553"/>
      <c r="AT94" s="553"/>
      <c r="AU94" s="553"/>
      <c r="AV94" s="553"/>
      <c r="AW94" s="553"/>
      <c r="AX94" s="553"/>
      <c r="AY94" s="553"/>
      <c r="AZ94" s="553"/>
      <c r="BA94" s="553"/>
      <c r="BB94" s="553"/>
      <c r="BC94" s="553"/>
      <c r="BD94" s="553"/>
      <c r="BE94" s="553"/>
      <c r="BF94" s="553"/>
      <c r="BG94" s="553"/>
      <c r="BH94" s="554"/>
      <c r="BI94" s="694"/>
      <c r="BJ94" s="553"/>
      <c r="BK94" s="553"/>
      <c r="BL94" s="553"/>
      <c r="BM94" s="553"/>
      <c r="BN94" s="553"/>
      <c r="BO94" s="553"/>
      <c r="BP94" s="553"/>
      <c r="BQ94" s="554"/>
      <c r="BR94" s="57"/>
      <c r="BS94" s="689" t="s">
        <v>1298</v>
      </c>
      <c r="BT94" s="694"/>
      <c r="BU94" s="553"/>
      <c r="BV94" s="553"/>
      <c r="BW94" s="553"/>
      <c r="BX94" s="553"/>
      <c r="BY94" s="553"/>
      <c r="BZ94" s="553"/>
      <c r="CA94" s="553"/>
      <c r="CB94" s="553"/>
      <c r="CC94" s="553"/>
      <c r="CD94" s="553"/>
      <c r="CE94" s="553"/>
      <c r="CF94" s="553"/>
      <c r="CG94" s="553"/>
      <c r="CH94" s="553"/>
      <c r="CI94" s="553"/>
      <c r="CJ94" s="553"/>
      <c r="CK94" s="553"/>
      <c r="CL94" s="553"/>
      <c r="CM94" s="553"/>
      <c r="CN94" s="553"/>
      <c r="CO94" s="553"/>
      <c r="CP94" s="553"/>
      <c r="CQ94" s="554"/>
      <c r="CR94" s="694"/>
      <c r="CS94" s="553"/>
      <c r="CT94" s="553"/>
      <c r="CU94" s="553"/>
      <c r="CV94" s="553"/>
      <c r="CW94" s="553"/>
      <c r="CX94" s="553"/>
      <c r="CY94" s="553"/>
      <c r="CZ94" s="554"/>
      <c r="DA94" s="57"/>
      <c r="DB94" s="689" t="s">
        <v>1298</v>
      </c>
      <c r="DC94" s="694"/>
      <c r="DD94" s="553"/>
      <c r="DE94" s="553"/>
      <c r="DF94" s="553"/>
      <c r="DG94" s="553"/>
      <c r="DH94" s="553"/>
      <c r="DI94" s="553"/>
      <c r="DJ94" s="553"/>
      <c r="DK94" s="553"/>
      <c r="DL94" s="553"/>
      <c r="DM94" s="553"/>
      <c r="DN94" s="553"/>
      <c r="DO94" s="553"/>
      <c r="DP94" s="553"/>
      <c r="DQ94" s="553"/>
      <c r="DR94" s="553"/>
      <c r="DS94" s="553"/>
      <c r="DT94" s="553"/>
      <c r="DU94" s="553"/>
      <c r="DV94" s="553"/>
      <c r="DW94" s="553"/>
      <c r="DX94" s="553"/>
      <c r="DY94" s="553"/>
      <c r="DZ94" s="554"/>
      <c r="EA94" s="694"/>
      <c r="EB94" s="553"/>
      <c r="EC94" s="553"/>
      <c r="ED94" s="553"/>
      <c r="EE94" s="553"/>
      <c r="EF94" s="553"/>
      <c r="EG94" s="553"/>
      <c r="EH94" s="553"/>
      <c r="EI94" s="554"/>
      <c r="EJ94" s="57"/>
      <c r="EK94" s="57"/>
      <c r="EL94" s="57"/>
      <c r="EM94" s="689" t="s">
        <v>1298</v>
      </c>
      <c r="EN94" s="694"/>
      <c r="EO94" s="553"/>
      <c r="EP94" s="553"/>
      <c r="EQ94" s="553"/>
      <c r="ER94" s="553"/>
      <c r="ES94" s="553"/>
      <c r="ET94" s="553"/>
      <c r="EU94" s="553"/>
      <c r="EV94" s="553"/>
      <c r="EW94" s="553"/>
      <c r="EX94" s="553"/>
      <c r="EY94" s="553"/>
      <c r="EZ94" s="553"/>
      <c r="FA94" s="553"/>
      <c r="FB94" s="553"/>
      <c r="FC94" s="553"/>
      <c r="FD94" s="553"/>
      <c r="FE94" s="553"/>
      <c r="FF94" s="553"/>
      <c r="FG94" s="553"/>
      <c r="FH94" s="553"/>
      <c r="FI94" s="553"/>
      <c r="FJ94" s="553"/>
      <c r="FK94" s="554"/>
      <c r="FL94" s="694"/>
      <c r="FM94" s="553"/>
      <c r="FN94" s="553"/>
      <c r="FO94" s="553"/>
      <c r="FP94" s="553"/>
      <c r="FQ94" s="553"/>
      <c r="FR94" s="553"/>
      <c r="FS94" s="553"/>
      <c r="FT94" s="554"/>
      <c r="FU94" s="57"/>
      <c r="FV94" s="57"/>
      <c r="FW94" s="57"/>
      <c r="FX94" s="691" t="s">
        <v>1298</v>
      </c>
      <c r="FY94" s="57"/>
      <c r="GW94" s="57"/>
      <c r="HF94" s="57"/>
      <c r="HG94" s="57"/>
      <c r="HH94" s="57"/>
      <c r="HI94" s="691" t="s">
        <v>1298</v>
      </c>
      <c r="HJ94" s="57"/>
      <c r="IH94" s="57"/>
      <c r="IQ94" s="57"/>
      <c r="IR94" s="57"/>
      <c r="IS94" s="57"/>
      <c r="IT94" s="691" t="s">
        <v>1298</v>
      </c>
      <c r="IU94" s="57"/>
      <c r="JS94" s="57"/>
      <c r="KB94" s="57"/>
      <c r="KC94" s="57"/>
      <c r="KD94" s="57"/>
      <c r="KE94" s="691" t="s">
        <v>1298</v>
      </c>
      <c r="KF94" s="57"/>
      <c r="LD94" s="57"/>
      <c r="LM94" s="57"/>
      <c r="LN94" s="57"/>
      <c r="LO94" s="57"/>
      <c r="LP94" s="691" t="s">
        <v>1298</v>
      </c>
      <c r="LQ94" s="57"/>
      <c r="MO94" s="57"/>
      <c r="MX94" s="57"/>
      <c r="MY94" s="57"/>
      <c r="MZ94" s="57"/>
      <c r="NA94" s="691" t="s">
        <v>1298</v>
      </c>
      <c r="NB94" s="57"/>
      <c r="NZ94" s="57"/>
      <c r="OI94" s="57"/>
      <c r="OJ94" s="57"/>
      <c r="OK94" s="57"/>
      <c r="OL94" s="691" t="s">
        <v>1298</v>
      </c>
      <c r="OM94" s="57"/>
      <c r="PK94" s="57"/>
      <c r="PT94" s="57"/>
      <c r="PU94" s="57"/>
      <c r="PV94" s="57"/>
      <c r="PW94" s="691" t="s">
        <v>1298</v>
      </c>
      <c r="PX94" s="57"/>
      <c r="QV94" s="57"/>
      <c r="RE94" s="57"/>
      <c r="RF94" s="57"/>
      <c r="RG94" s="57"/>
      <c r="SP94" s="57"/>
      <c r="SQ94" s="57"/>
      <c r="SR94" s="57"/>
      <c r="SS94" s="57"/>
      <c r="ST94" s="57"/>
      <c r="SU94" s="57"/>
      <c r="SV94" s="57"/>
      <c r="SW94" s="57"/>
      <c r="SX94" s="57"/>
      <c r="SY94" s="57"/>
      <c r="SZ94" s="57"/>
      <c r="TA94" s="57"/>
      <c r="TB94" s="57"/>
      <c r="TC94" s="57"/>
      <c r="TD94" s="57"/>
      <c r="TE94" s="57"/>
      <c r="TF94" s="57"/>
      <c r="TG94" s="57"/>
      <c r="TH94" s="57"/>
      <c r="TI94" s="57"/>
      <c r="TJ94" s="57"/>
      <c r="TK94" s="57"/>
      <c r="TL94" s="57"/>
      <c r="TM94" s="57"/>
      <c r="TN94" s="57"/>
      <c r="TO94" s="57"/>
      <c r="TP94" s="57"/>
      <c r="TQ94" s="57"/>
      <c r="TR94" s="57"/>
      <c r="TS94" s="57"/>
      <c r="TT94" s="57"/>
      <c r="TU94" s="57"/>
      <c r="TV94" s="57"/>
      <c r="TW94" s="57"/>
      <c r="TX94" s="57"/>
      <c r="TY94" s="57"/>
      <c r="TZ94" s="57"/>
      <c r="UA94" s="57"/>
      <c r="UB94" s="57"/>
      <c r="UC94" s="57"/>
      <c r="UD94" s="57"/>
      <c r="UE94" s="57"/>
      <c r="UF94" s="57"/>
      <c r="UG94" s="57"/>
      <c r="UH94" s="57"/>
      <c r="UI94" s="57"/>
      <c r="UJ94" s="57"/>
      <c r="UK94" s="57"/>
      <c r="UL94" s="57"/>
      <c r="UM94" s="57"/>
      <c r="UN94" s="57"/>
      <c r="UO94" s="57"/>
      <c r="UP94" s="57"/>
      <c r="UQ94" s="57"/>
      <c r="UR94" s="57"/>
      <c r="US94" s="57"/>
      <c r="UT94" s="57"/>
      <c r="UU94" s="57"/>
      <c r="UV94" s="57"/>
      <c r="UW94" s="57"/>
      <c r="UX94" s="57"/>
      <c r="UY94" s="57"/>
      <c r="UZ94" s="57"/>
      <c r="VA94" s="57"/>
      <c r="VB94" s="57"/>
      <c r="VC94" s="57"/>
      <c r="VD94" s="57"/>
      <c r="VE94" s="57"/>
      <c r="VF94" s="57"/>
      <c r="VG94" s="57"/>
      <c r="VH94" s="57"/>
      <c r="VI94" s="57"/>
      <c r="VJ94" s="57"/>
      <c r="VK94" s="57"/>
      <c r="VL94" s="57"/>
      <c r="VM94" s="57"/>
      <c r="VN94" s="57"/>
      <c r="VO94" s="57"/>
      <c r="VP94" s="57"/>
      <c r="VQ94" s="57"/>
      <c r="VR94" s="57"/>
      <c r="VS94" s="57"/>
      <c r="VT94" s="57"/>
      <c r="VU94" s="57"/>
      <c r="VV94" s="57"/>
      <c r="VW94" s="57"/>
      <c r="VX94" s="57"/>
      <c r="VY94" s="57"/>
      <c r="VZ94" s="57"/>
      <c r="WA94" s="57"/>
      <c r="WB94" s="57"/>
      <c r="WC94" s="57"/>
      <c r="WD94" s="57"/>
      <c r="WE94" s="57"/>
      <c r="WF94" s="57"/>
      <c r="WG94" s="57"/>
      <c r="WH94" s="57"/>
      <c r="WI94" s="57"/>
      <c r="WJ94" s="57"/>
      <c r="WK94" s="57"/>
      <c r="WL94" s="57"/>
      <c r="WM94" s="57"/>
      <c r="WN94" s="57"/>
      <c r="WO94" s="57"/>
      <c r="WP94" s="57"/>
      <c r="WQ94" s="57"/>
      <c r="WR94" s="57"/>
      <c r="WS94" s="57"/>
      <c r="WT94" s="57"/>
      <c r="WU94" s="57"/>
      <c r="WV94" s="57"/>
      <c r="WW94" s="57"/>
      <c r="WX94" s="57"/>
      <c r="WY94" s="57"/>
      <c r="WZ94" s="57"/>
      <c r="XA94" s="57"/>
      <c r="XB94" s="57"/>
      <c r="XC94" s="57"/>
      <c r="XD94" s="57"/>
      <c r="XE94" s="57"/>
      <c r="XF94" s="57"/>
      <c r="XG94" s="57"/>
      <c r="XH94" s="57"/>
      <c r="XI94" s="57"/>
      <c r="XJ94" s="57"/>
      <c r="XK94" s="57"/>
      <c r="XL94" s="57"/>
      <c r="XM94" s="57"/>
      <c r="XN94" s="57"/>
      <c r="XO94" s="57"/>
      <c r="XP94" s="57"/>
      <c r="XQ94" s="57"/>
      <c r="XR94" s="57"/>
      <c r="XS94" s="57"/>
      <c r="XT94" s="57"/>
      <c r="XU94" s="57"/>
      <c r="XV94" s="57"/>
      <c r="XW94" s="57"/>
    </row>
    <row r="95">
      <c r="A95" s="217"/>
      <c r="B95" s="559"/>
      <c r="C95" s="104"/>
      <c r="D95" s="104"/>
      <c r="E95" s="104"/>
      <c r="F95" s="104"/>
      <c r="G95" s="104"/>
      <c r="H95" s="104"/>
      <c r="I95" s="104"/>
      <c r="J95" s="104"/>
      <c r="K95" s="104"/>
      <c r="L95" s="104"/>
      <c r="M95" s="104"/>
      <c r="N95" s="104"/>
      <c r="O95" s="104"/>
      <c r="P95" s="104"/>
      <c r="Q95" s="104"/>
      <c r="R95" s="104"/>
      <c r="S95" s="104"/>
      <c r="T95" s="104"/>
      <c r="U95" s="104"/>
      <c r="V95" s="104"/>
      <c r="W95" s="104"/>
      <c r="X95" s="104"/>
      <c r="Y95" s="100"/>
      <c r="Z95" s="559"/>
      <c r="AA95" s="104"/>
      <c r="AB95" s="104"/>
      <c r="AC95" s="104"/>
      <c r="AD95" s="104"/>
      <c r="AE95" s="104"/>
      <c r="AF95" s="104"/>
      <c r="AG95" s="104"/>
      <c r="AH95" s="100"/>
      <c r="AI95" s="57"/>
      <c r="AJ95" s="217"/>
      <c r="AK95" s="559"/>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0"/>
      <c r="BI95" s="559"/>
      <c r="BJ95" s="104"/>
      <c r="BK95" s="104"/>
      <c r="BL95" s="104"/>
      <c r="BM95" s="104"/>
      <c r="BN95" s="104"/>
      <c r="BO95" s="104"/>
      <c r="BP95" s="104"/>
      <c r="BQ95" s="100"/>
      <c r="BR95" s="57"/>
      <c r="BS95" s="217"/>
      <c r="BT95" s="559"/>
      <c r="BU95" s="104"/>
      <c r="BV95" s="104"/>
      <c r="BW95" s="104"/>
      <c r="BX95" s="104"/>
      <c r="BY95" s="104"/>
      <c r="BZ95" s="104"/>
      <c r="CA95" s="104"/>
      <c r="CB95" s="104"/>
      <c r="CC95" s="104"/>
      <c r="CD95" s="104"/>
      <c r="CE95" s="104"/>
      <c r="CF95" s="104"/>
      <c r="CG95" s="104"/>
      <c r="CH95" s="104"/>
      <c r="CI95" s="104"/>
      <c r="CJ95" s="104"/>
      <c r="CK95" s="104"/>
      <c r="CL95" s="104"/>
      <c r="CM95" s="104"/>
      <c r="CN95" s="104"/>
      <c r="CO95" s="104"/>
      <c r="CP95" s="104"/>
      <c r="CQ95" s="100"/>
      <c r="CR95" s="559"/>
      <c r="CS95" s="104"/>
      <c r="CT95" s="104"/>
      <c r="CU95" s="104"/>
      <c r="CV95" s="104"/>
      <c r="CW95" s="104"/>
      <c r="CX95" s="104"/>
      <c r="CY95" s="104"/>
      <c r="CZ95" s="100"/>
      <c r="DA95" s="57"/>
      <c r="DB95" s="217"/>
      <c r="DC95" s="559"/>
      <c r="DD95" s="104"/>
      <c r="DE95" s="104"/>
      <c r="DF95" s="104"/>
      <c r="DG95" s="104"/>
      <c r="DH95" s="104"/>
      <c r="DI95" s="104"/>
      <c r="DJ95" s="104"/>
      <c r="DK95" s="104"/>
      <c r="DL95" s="104"/>
      <c r="DM95" s="104"/>
      <c r="DN95" s="104"/>
      <c r="DO95" s="104"/>
      <c r="DP95" s="104"/>
      <c r="DQ95" s="104"/>
      <c r="DR95" s="104"/>
      <c r="DS95" s="104"/>
      <c r="DT95" s="104"/>
      <c r="DU95" s="104"/>
      <c r="DV95" s="104"/>
      <c r="DW95" s="104"/>
      <c r="DX95" s="104"/>
      <c r="DY95" s="104"/>
      <c r="DZ95" s="100"/>
      <c r="EA95" s="559"/>
      <c r="EB95" s="104"/>
      <c r="EC95" s="104"/>
      <c r="ED95" s="104"/>
      <c r="EE95" s="104"/>
      <c r="EF95" s="104"/>
      <c r="EG95" s="104"/>
      <c r="EH95" s="104"/>
      <c r="EI95" s="100"/>
      <c r="EJ95" s="57"/>
      <c r="EK95" s="57"/>
      <c r="EL95" s="57"/>
      <c r="EM95" s="217"/>
      <c r="EN95" s="559"/>
      <c r="EO95" s="104"/>
      <c r="EP95" s="104"/>
      <c r="EQ95" s="104"/>
      <c r="ER95" s="104"/>
      <c r="ES95" s="104"/>
      <c r="ET95" s="104"/>
      <c r="EU95" s="104"/>
      <c r="EV95" s="104"/>
      <c r="EW95" s="104"/>
      <c r="EX95" s="104"/>
      <c r="EY95" s="104"/>
      <c r="EZ95" s="104"/>
      <c r="FA95" s="104"/>
      <c r="FB95" s="104"/>
      <c r="FC95" s="104"/>
      <c r="FD95" s="104"/>
      <c r="FE95" s="104"/>
      <c r="FF95" s="104"/>
      <c r="FG95" s="104"/>
      <c r="FH95" s="104"/>
      <c r="FI95" s="104"/>
      <c r="FJ95" s="104"/>
      <c r="FK95" s="100"/>
      <c r="FL95" s="559"/>
      <c r="FM95" s="104"/>
      <c r="FN95" s="104"/>
      <c r="FO95" s="104"/>
      <c r="FP95" s="104"/>
      <c r="FQ95" s="104"/>
      <c r="FR95" s="104"/>
      <c r="FS95" s="104"/>
      <c r="FT95" s="100"/>
      <c r="FU95" s="57"/>
      <c r="FV95" s="57"/>
      <c r="FW95" s="57"/>
      <c r="FX95" s="217"/>
      <c r="HF95" s="57"/>
      <c r="HG95" s="57"/>
      <c r="HH95" s="57"/>
      <c r="HI95" s="217"/>
      <c r="IQ95" s="57"/>
      <c r="IR95" s="57"/>
      <c r="IS95" s="57"/>
      <c r="IT95" s="217"/>
      <c r="KB95" s="57"/>
      <c r="KC95" s="57"/>
      <c r="KD95" s="57"/>
      <c r="KE95" s="217"/>
      <c r="LM95" s="57"/>
      <c r="LN95" s="57"/>
      <c r="LO95" s="57"/>
      <c r="LP95" s="217"/>
      <c r="MX95" s="57"/>
      <c r="MY95" s="57"/>
      <c r="MZ95" s="57"/>
      <c r="NA95" s="217"/>
      <c r="OI95" s="57"/>
      <c r="OJ95" s="57"/>
      <c r="OK95" s="57"/>
      <c r="OL95" s="217"/>
      <c r="PT95" s="57"/>
      <c r="PU95" s="57"/>
      <c r="PV95" s="57"/>
      <c r="PW95" s="217"/>
      <c r="RE95" s="57"/>
      <c r="RF95" s="57"/>
      <c r="RG95" s="57"/>
      <c r="RH95" s="693"/>
      <c r="RI95" s="57"/>
      <c r="SG95" s="57"/>
      <c r="SP95" s="57"/>
      <c r="SQ95" s="57"/>
      <c r="SR95" s="57"/>
      <c r="SS95" s="57"/>
      <c r="ST95" s="57"/>
      <c r="SU95" s="57"/>
      <c r="SV95" s="57"/>
      <c r="SW95" s="57"/>
      <c r="SX95" s="57"/>
      <c r="SY95" s="57"/>
      <c r="SZ95" s="57"/>
      <c r="TA95" s="57"/>
      <c r="TB95" s="57"/>
      <c r="TC95" s="57"/>
      <c r="TD95" s="57"/>
      <c r="TE95" s="57"/>
      <c r="TF95" s="57"/>
      <c r="TG95" s="57"/>
      <c r="TH95" s="57"/>
      <c r="TI95" s="57"/>
      <c r="TJ95" s="57"/>
      <c r="TK95" s="57"/>
      <c r="TL95" s="57"/>
      <c r="TM95" s="57"/>
      <c r="TN95" s="57"/>
      <c r="TO95" s="57"/>
      <c r="TP95" s="57"/>
      <c r="TQ95" s="57"/>
      <c r="TR95" s="57"/>
      <c r="TS95" s="57"/>
      <c r="TT95" s="57"/>
      <c r="TU95" s="57"/>
      <c r="TV95" s="57"/>
      <c r="TW95" s="57"/>
      <c r="TX95" s="57"/>
      <c r="TY95" s="57"/>
      <c r="TZ95" s="57"/>
      <c r="UA95" s="57"/>
      <c r="UB95" s="57"/>
      <c r="UC95" s="57"/>
      <c r="UD95" s="57"/>
      <c r="UE95" s="57"/>
      <c r="UF95" s="57"/>
      <c r="UG95" s="57"/>
      <c r="UH95" s="57"/>
      <c r="UI95" s="57"/>
      <c r="UJ95" s="57"/>
      <c r="UK95" s="57"/>
      <c r="UL95" s="57"/>
      <c r="UM95" s="57"/>
      <c r="UN95" s="57"/>
      <c r="UO95" s="57"/>
      <c r="UP95" s="57"/>
      <c r="UQ95" s="57"/>
      <c r="UR95" s="57"/>
      <c r="US95" s="57"/>
      <c r="UT95" s="57"/>
      <c r="UU95" s="57"/>
      <c r="UV95" s="57"/>
      <c r="UW95" s="57"/>
      <c r="UX95" s="57"/>
      <c r="UY95" s="57"/>
      <c r="UZ95" s="57"/>
      <c r="VA95" s="57"/>
      <c r="VB95" s="57"/>
      <c r="VC95" s="57"/>
      <c r="VD95" s="57"/>
      <c r="VE95" s="57"/>
      <c r="VF95" s="57"/>
      <c r="VG95" s="57"/>
      <c r="VH95" s="57"/>
      <c r="VI95" s="57"/>
      <c r="VJ95" s="57"/>
      <c r="VK95" s="57"/>
      <c r="VL95" s="57"/>
      <c r="VM95" s="57"/>
      <c r="VN95" s="57"/>
      <c r="VO95" s="57"/>
      <c r="VP95" s="57"/>
      <c r="VQ95" s="57"/>
      <c r="VR95" s="57"/>
      <c r="VS95" s="57"/>
      <c r="VT95" s="57"/>
      <c r="VU95" s="57"/>
      <c r="VV95" s="57"/>
      <c r="VW95" s="57"/>
      <c r="VX95" s="57"/>
      <c r="VY95" s="57"/>
      <c r="VZ95" s="57"/>
      <c r="WA95" s="57"/>
      <c r="WB95" s="57"/>
      <c r="WC95" s="57"/>
      <c r="WD95" s="57"/>
      <c r="WE95" s="57"/>
      <c r="WF95" s="57"/>
      <c r="WG95" s="57"/>
      <c r="WH95" s="57"/>
      <c r="WI95" s="57"/>
      <c r="WJ95" s="57"/>
      <c r="WK95" s="57"/>
      <c r="WL95" s="57"/>
      <c r="WM95" s="57"/>
      <c r="WN95" s="57"/>
      <c r="WO95" s="57"/>
      <c r="WP95" s="57"/>
      <c r="WQ95" s="57"/>
      <c r="WR95" s="57"/>
      <c r="WS95" s="57"/>
      <c r="WT95" s="57"/>
      <c r="WU95" s="57"/>
      <c r="WV95" s="57"/>
      <c r="WW95" s="57"/>
      <c r="WX95" s="57"/>
      <c r="WY95" s="57"/>
      <c r="WZ95" s="57"/>
      <c r="XA95" s="57"/>
      <c r="XB95" s="57"/>
      <c r="XC95" s="57"/>
      <c r="XD95" s="57"/>
      <c r="XE95" s="57"/>
      <c r="XF95" s="57"/>
      <c r="XG95" s="57"/>
      <c r="XH95" s="57"/>
      <c r="XI95" s="57"/>
      <c r="XJ95" s="57"/>
      <c r="XK95" s="57"/>
      <c r="XL95" s="57"/>
      <c r="XM95" s="57"/>
      <c r="XN95" s="57"/>
      <c r="XO95" s="57"/>
      <c r="XP95" s="57"/>
      <c r="XQ95" s="57"/>
      <c r="XR95" s="57"/>
      <c r="XS95" s="57"/>
      <c r="XT95" s="57"/>
      <c r="XU95" s="57"/>
      <c r="XV95" s="57"/>
      <c r="XW95" s="57"/>
    </row>
    <row r="96">
      <c r="A96" s="635" t="s">
        <v>1299</v>
      </c>
      <c r="B96" s="2"/>
      <c r="C96" s="3"/>
      <c r="D96" s="612" t="s">
        <v>1300</v>
      </c>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3"/>
      <c r="AI96" s="593"/>
      <c r="AJ96" s="635" t="s">
        <v>1299</v>
      </c>
      <c r="AK96" s="2"/>
      <c r="AL96" s="3"/>
      <c r="AM96" s="612" t="s">
        <v>1300</v>
      </c>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3"/>
      <c r="BR96" s="593"/>
      <c r="BS96" s="635" t="s">
        <v>1299</v>
      </c>
      <c r="BT96" s="2"/>
      <c r="BU96" s="3"/>
      <c r="BV96" s="612" t="s">
        <v>1300</v>
      </c>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3"/>
      <c r="DA96" s="593"/>
      <c r="DB96" s="635" t="s">
        <v>1299</v>
      </c>
      <c r="DC96" s="2"/>
      <c r="DD96" s="3"/>
      <c r="DE96" s="612" t="s">
        <v>1300</v>
      </c>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3"/>
      <c r="EJ96" s="593"/>
      <c r="EK96" s="593"/>
      <c r="EL96" s="593"/>
      <c r="EM96" s="635" t="s">
        <v>1299</v>
      </c>
      <c r="EN96" s="2"/>
      <c r="EO96" s="3"/>
      <c r="EP96" s="612" t="s">
        <v>1300</v>
      </c>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3"/>
      <c r="FU96" s="593"/>
      <c r="FV96" s="593"/>
      <c r="FW96" s="593"/>
      <c r="FX96" s="636" t="s">
        <v>1299</v>
      </c>
      <c r="FY96" s="104"/>
      <c r="FZ96" s="100"/>
      <c r="GA96" s="598" t="s">
        <v>1300</v>
      </c>
      <c r="GB96" s="104"/>
      <c r="GC96" s="104"/>
      <c r="GD96" s="104"/>
      <c r="GE96" s="104"/>
      <c r="GF96" s="104"/>
      <c r="GG96" s="104"/>
      <c r="GH96" s="104"/>
      <c r="GI96" s="104"/>
      <c r="GJ96" s="104"/>
      <c r="GK96" s="104"/>
      <c r="GL96" s="104"/>
      <c r="GM96" s="104"/>
      <c r="GN96" s="104"/>
      <c r="GO96" s="104"/>
      <c r="GP96" s="104"/>
      <c r="GQ96" s="104"/>
      <c r="GR96" s="104"/>
      <c r="GS96" s="104"/>
      <c r="GT96" s="104"/>
      <c r="GU96" s="104"/>
      <c r="GV96" s="104"/>
      <c r="GW96" s="104"/>
      <c r="GX96" s="104"/>
      <c r="GY96" s="104"/>
      <c r="GZ96" s="104"/>
      <c r="HA96" s="104"/>
      <c r="HB96" s="104"/>
      <c r="HC96" s="104"/>
      <c r="HD96" s="104"/>
      <c r="HE96" s="100"/>
      <c r="HF96" s="593"/>
      <c r="HG96" s="593"/>
      <c r="HH96" s="593"/>
      <c r="HI96" s="636" t="s">
        <v>1299</v>
      </c>
      <c r="HJ96" s="104"/>
      <c r="HK96" s="100"/>
      <c r="HL96" s="598" t="s">
        <v>1300</v>
      </c>
      <c r="HM96" s="104"/>
      <c r="HN96" s="104"/>
      <c r="HO96" s="104"/>
      <c r="HP96" s="104"/>
      <c r="HQ96" s="104"/>
      <c r="HR96" s="104"/>
      <c r="HS96" s="104"/>
      <c r="HT96" s="104"/>
      <c r="HU96" s="104"/>
      <c r="HV96" s="104"/>
      <c r="HW96" s="104"/>
      <c r="HX96" s="104"/>
      <c r="HY96" s="104"/>
      <c r="HZ96" s="104"/>
      <c r="IA96" s="104"/>
      <c r="IB96" s="104"/>
      <c r="IC96" s="104"/>
      <c r="ID96" s="104"/>
      <c r="IE96" s="104"/>
      <c r="IF96" s="104"/>
      <c r="IG96" s="104"/>
      <c r="IH96" s="104"/>
      <c r="II96" s="104"/>
      <c r="IJ96" s="104"/>
      <c r="IK96" s="104"/>
      <c r="IL96" s="104"/>
      <c r="IM96" s="104"/>
      <c r="IN96" s="104"/>
      <c r="IO96" s="104"/>
      <c r="IP96" s="100"/>
      <c r="IQ96" s="593"/>
      <c r="IR96" s="593"/>
      <c r="IS96" s="593"/>
      <c r="IT96" s="636" t="s">
        <v>1299</v>
      </c>
      <c r="IU96" s="104"/>
      <c r="IV96" s="100"/>
      <c r="IW96" s="598" t="s">
        <v>1300</v>
      </c>
      <c r="IX96" s="104"/>
      <c r="IY96" s="104"/>
      <c r="IZ96" s="104"/>
      <c r="JA96" s="104"/>
      <c r="JB96" s="104"/>
      <c r="JC96" s="104"/>
      <c r="JD96" s="104"/>
      <c r="JE96" s="104"/>
      <c r="JF96" s="104"/>
      <c r="JG96" s="104"/>
      <c r="JH96" s="104"/>
      <c r="JI96" s="104"/>
      <c r="JJ96" s="104"/>
      <c r="JK96" s="104"/>
      <c r="JL96" s="104"/>
      <c r="JM96" s="104"/>
      <c r="JN96" s="104"/>
      <c r="JO96" s="104"/>
      <c r="JP96" s="104"/>
      <c r="JQ96" s="104"/>
      <c r="JR96" s="104"/>
      <c r="JS96" s="104"/>
      <c r="JT96" s="104"/>
      <c r="JU96" s="104"/>
      <c r="JV96" s="104"/>
      <c r="JW96" s="104"/>
      <c r="JX96" s="104"/>
      <c r="JY96" s="104"/>
      <c r="JZ96" s="104"/>
      <c r="KA96" s="100"/>
      <c r="KB96" s="593"/>
      <c r="KC96" s="593"/>
      <c r="KD96" s="593"/>
      <c r="KE96" s="636" t="s">
        <v>1299</v>
      </c>
      <c r="KF96" s="104"/>
      <c r="KG96" s="100"/>
      <c r="KH96" s="598" t="s">
        <v>1300</v>
      </c>
      <c r="KI96" s="104"/>
      <c r="KJ96" s="104"/>
      <c r="KK96" s="104"/>
      <c r="KL96" s="104"/>
      <c r="KM96" s="104"/>
      <c r="KN96" s="104"/>
      <c r="KO96" s="104"/>
      <c r="KP96" s="104"/>
      <c r="KQ96" s="104"/>
      <c r="KR96" s="104"/>
      <c r="KS96" s="104"/>
      <c r="KT96" s="104"/>
      <c r="KU96" s="104"/>
      <c r="KV96" s="104"/>
      <c r="KW96" s="104"/>
      <c r="KX96" s="104"/>
      <c r="KY96" s="104"/>
      <c r="KZ96" s="104"/>
      <c r="LA96" s="104"/>
      <c r="LB96" s="104"/>
      <c r="LC96" s="104"/>
      <c r="LD96" s="104"/>
      <c r="LE96" s="104"/>
      <c r="LF96" s="104"/>
      <c r="LG96" s="104"/>
      <c r="LH96" s="104"/>
      <c r="LI96" s="104"/>
      <c r="LJ96" s="104"/>
      <c r="LK96" s="104"/>
      <c r="LL96" s="100"/>
      <c r="LM96" s="593"/>
      <c r="LN96" s="593"/>
      <c r="LO96" s="593"/>
      <c r="LP96" s="636" t="s">
        <v>1299</v>
      </c>
      <c r="LQ96" s="104"/>
      <c r="LR96" s="100"/>
      <c r="LS96" s="598" t="s">
        <v>1300</v>
      </c>
      <c r="LT96" s="104"/>
      <c r="LU96" s="104"/>
      <c r="LV96" s="104"/>
      <c r="LW96" s="104"/>
      <c r="LX96" s="104"/>
      <c r="LY96" s="104"/>
      <c r="LZ96" s="104"/>
      <c r="MA96" s="104"/>
      <c r="MB96" s="104"/>
      <c r="MC96" s="104"/>
      <c r="MD96" s="104"/>
      <c r="ME96" s="104"/>
      <c r="MF96" s="104"/>
      <c r="MG96" s="104"/>
      <c r="MH96" s="104"/>
      <c r="MI96" s="104"/>
      <c r="MJ96" s="104"/>
      <c r="MK96" s="104"/>
      <c r="ML96" s="104"/>
      <c r="MM96" s="104"/>
      <c r="MN96" s="104"/>
      <c r="MO96" s="104"/>
      <c r="MP96" s="104"/>
      <c r="MQ96" s="104"/>
      <c r="MR96" s="104"/>
      <c r="MS96" s="104"/>
      <c r="MT96" s="104"/>
      <c r="MU96" s="104"/>
      <c r="MV96" s="104"/>
      <c r="MW96" s="100"/>
      <c r="MX96" s="593"/>
      <c r="MY96" s="593"/>
      <c r="MZ96" s="593"/>
      <c r="NA96" s="636" t="s">
        <v>1299</v>
      </c>
      <c r="NB96" s="104"/>
      <c r="NC96" s="100"/>
      <c r="ND96" s="598" t="s">
        <v>1300</v>
      </c>
      <c r="NE96" s="104"/>
      <c r="NF96" s="104"/>
      <c r="NG96" s="104"/>
      <c r="NH96" s="104"/>
      <c r="NI96" s="104"/>
      <c r="NJ96" s="104"/>
      <c r="NK96" s="104"/>
      <c r="NL96" s="104"/>
      <c r="NM96" s="104"/>
      <c r="NN96" s="104"/>
      <c r="NO96" s="104"/>
      <c r="NP96" s="104"/>
      <c r="NQ96" s="104"/>
      <c r="NR96" s="104"/>
      <c r="NS96" s="104"/>
      <c r="NT96" s="104"/>
      <c r="NU96" s="104"/>
      <c r="NV96" s="104"/>
      <c r="NW96" s="104"/>
      <c r="NX96" s="104"/>
      <c r="NY96" s="104"/>
      <c r="NZ96" s="104"/>
      <c r="OA96" s="104"/>
      <c r="OB96" s="104"/>
      <c r="OC96" s="104"/>
      <c r="OD96" s="104"/>
      <c r="OE96" s="104"/>
      <c r="OF96" s="104"/>
      <c r="OG96" s="104"/>
      <c r="OH96" s="100"/>
      <c r="OI96" s="593"/>
      <c r="OJ96" s="593"/>
      <c r="OK96" s="593"/>
      <c r="OL96" s="636" t="s">
        <v>1299</v>
      </c>
      <c r="OM96" s="104"/>
      <c r="ON96" s="100"/>
      <c r="OO96" s="598" t="s">
        <v>1300</v>
      </c>
      <c r="OP96" s="104"/>
      <c r="OQ96" s="104"/>
      <c r="OR96" s="104"/>
      <c r="OS96" s="104"/>
      <c r="OT96" s="104"/>
      <c r="OU96" s="104"/>
      <c r="OV96" s="104"/>
      <c r="OW96" s="104"/>
      <c r="OX96" s="104"/>
      <c r="OY96" s="104"/>
      <c r="OZ96" s="104"/>
      <c r="PA96" s="104"/>
      <c r="PB96" s="104"/>
      <c r="PC96" s="104"/>
      <c r="PD96" s="104"/>
      <c r="PE96" s="104"/>
      <c r="PF96" s="104"/>
      <c r="PG96" s="104"/>
      <c r="PH96" s="104"/>
      <c r="PI96" s="104"/>
      <c r="PJ96" s="104"/>
      <c r="PK96" s="104"/>
      <c r="PL96" s="104"/>
      <c r="PM96" s="104"/>
      <c r="PN96" s="104"/>
      <c r="PO96" s="104"/>
      <c r="PP96" s="104"/>
      <c r="PQ96" s="104"/>
      <c r="PR96" s="104"/>
      <c r="PS96" s="100"/>
      <c r="PT96" s="593"/>
      <c r="PU96" s="593"/>
      <c r="PV96" s="593"/>
      <c r="PW96" s="636" t="s">
        <v>1299</v>
      </c>
      <c r="PX96" s="104"/>
      <c r="PY96" s="100"/>
      <c r="PZ96" s="598" t="s">
        <v>1300</v>
      </c>
      <c r="QA96" s="104"/>
      <c r="QB96" s="104"/>
      <c r="QC96" s="104"/>
      <c r="QD96" s="104"/>
      <c r="QE96" s="104"/>
      <c r="QF96" s="104"/>
      <c r="QG96" s="104"/>
      <c r="QH96" s="104"/>
      <c r="QI96" s="104"/>
      <c r="QJ96" s="104"/>
      <c r="QK96" s="104"/>
      <c r="QL96" s="104"/>
      <c r="QM96" s="104"/>
      <c r="QN96" s="104"/>
      <c r="QO96" s="104"/>
      <c r="QP96" s="104"/>
      <c r="QQ96" s="104"/>
      <c r="QR96" s="104"/>
      <c r="QS96" s="104"/>
      <c r="QT96" s="104"/>
      <c r="QU96" s="104"/>
      <c r="QV96" s="104"/>
      <c r="QW96" s="104"/>
      <c r="QX96" s="104"/>
      <c r="QY96" s="104"/>
      <c r="QZ96" s="104"/>
      <c r="RA96" s="104"/>
      <c r="RB96" s="104"/>
      <c r="RC96" s="104"/>
      <c r="RD96" s="100"/>
      <c r="RE96" s="593"/>
      <c r="RF96" s="593"/>
      <c r="RG96" s="593"/>
      <c r="SP96" s="593"/>
      <c r="SQ96" s="593"/>
      <c r="SR96" s="593"/>
      <c r="SS96" s="593"/>
      <c r="ST96" s="593"/>
      <c r="SU96" s="593"/>
      <c r="SV96" s="593"/>
      <c r="SW96" s="593"/>
      <c r="SX96" s="593"/>
      <c r="SY96" s="593"/>
      <c r="SZ96" s="593"/>
      <c r="TA96" s="593"/>
      <c r="TB96" s="593"/>
      <c r="TC96" s="593"/>
      <c r="TD96" s="593"/>
      <c r="TE96" s="593"/>
      <c r="TF96" s="593"/>
      <c r="TG96" s="593"/>
      <c r="TH96" s="593"/>
      <c r="TI96" s="593"/>
      <c r="TJ96" s="593"/>
      <c r="TK96" s="593"/>
      <c r="TL96" s="593"/>
      <c r="TM96" s="593"/>
      <c r="TN96" s="593"/>
      <c r="TO96" s="593"/>
      <c r="TP96" s="593"/>
      <c r="TQ96" s="593"/>
      <c r="TR96" s="593"/>
      <c r="TS96" s="593"/>
      <c r="TT96" s="593"/>
      <c r="TU96" s="593"/>
      <c r="TV96" s="593"/>
      <c r="TW96" s="593"/>
      <c r="TX96" s="593"/>
      <c r="TY96" s="593"/>
      <c r="TZ96" s="593"/>
      <c r="UA96" s="593"/>
      <c r="UB96" s="593"/>
      <c r="UC96" s="593"/>
      <c r="UD96" s="593"/>
      <c r="UE96" s="593"/>
      <c r="UF96" s="593"/>
      <c r="UG96" s="593"/>
      <c r="UH96" s="593"/>
      <c r="UI96" s="593"/>
      <c r="UJ96" s="593"/>
      <c r="UK96" s="593"/>
      <c r="UL96" s="593"/>
      <c r="UM96" s="593"/>
      <c r="UN96" s="593"/>
      <c r="UO96" s="593"/>
      <c r="UP96" s="593"/>
      <c r="UQ96" s="593"/>
      <c r="UR96" s="593"/>
      <c r="US96" s="593"/>
      <c r="UT96" s="593"/>
      <c r="UU96" s="593"/>
      <c r="UV96" s="593"/>
      <c r="UW96" s="593"/>
      <c r="UX96" s="593"/>
      <c r="UY96" s="593"/>
      <c r="UZ96" s="593"/>
      <c r="VA96" s="593"/>
      <c r="VB96" s="593"/>
      <c r="VC96" s="593"/>
      <c r="VD96" s="593"/>
      <c r="VE96" s="593"/>
      <c r="VF96" s="593"/>
      <c r="VG96" s="593"/>
      <c r="VH96" s="593"/>
      <c r="VI96" s="593"/>
      <c r="VJ96" s="593"/>
      <c r="VK96" s="593"/>
      <c r="VL96" s="593"/>
      <c r="VM96" s="593"/>
      <c r="VN96" s="593"/>
      <c r="VO96" s="593"/>
      <c r="VP96" s="593"/>
      <c r="VQ96" s="593"/>
      <c r="VR96" s="593"/>
      <c r="VS96" s="593"/>
      <c r="VT96" s="593"/>
      <c r="VU96" s="593"/>
      <c r="VV96" s="593"/>
      <c r="VW96" s="593"/>
      <c r="VX96" s="593"/>
      <c r="VY96" s="593"/>
      <c r="VZ96" s="593"/>
      <c r="WA96" s="593"/>
      <c r="WB96" s="593"/>
      <c r="WC96" s="593"/>
      <c r="WD96" s="593"/>
      <c r="WE96" s="593"/>
      <c r="WF96" s="593"/>
      <c r="WG96" s="593"/>
      <c r="WH96" s="593"/>
      <c r="WI96" s="593"/>
      <c r="WJ96" s="593"/>
      <c r="WK96" s="593"/>
      <c r="WL96" s="593"/>
      <c r="WM96" s="593"/>
      <c r="WN96" s="593"/>
      <c r="WO96" s="593"/>
      <c r="WP96" s="593"/>
      <c r="WQ96" s="593"/>
      <c r="WR96" s="593"/>
      <c r="WS96" s="593"/>
      <c r="WT96" s="593"/>
      <c r="WU96" s="593"/>
      <c r="WV96" s="593"/>
      <c r="WW96" s="593"/>
      <c r="WX96" s="593"/>
      <c r="WY96" s="593"/>
      <c r="WZ96" s="593"/>
      <c r="XA96" s="593"/>
      <c r="XB96" s="593"/>
      <c r="XC96" s="593"/>
      <c r="XD96" s="593"/>
      <c r="XE96" s="593"/>
      <c r="XF96" s="593"/>
      <c r="XG96" s="593"/>
      <c r="XH96" s="593"/>
      <c r="XI96" s="593"/>
      <c r="XJ96" s="593"/>
      <c r="XK96" s="593"/>
      <c r="XL96" s="593"/>
      <c r="XM96" s="593"/>
      <c r="XN96" s="593"/>
      <c r="XO96" s="593"/>
      <c r="XP96" s="593"/>
      <c r="XQ96" s="593"/>
      <c r="XR96" s="593"/>
      <c r="XS96" s="593"/>
      <c r="XT96" s="593"/>
      <c r="XU96" s="593"/>
      <c r="XV96" s="593"/>
      <c r="XW96" s="593"/>
    </row>
    <row r="97">
      <c r="A97" s="637" t="s">
        <v>1301</v>
      </c>
      <c r="B97" s="2"/>
      <c r="C97" s="2"/>
      <c r="D97" s="2"/>
      <c r="E97" s="2"/>
      <c r="F97" s="2"/>
      <c r="G97" s="2"/>
      <c r="H97" s="3"/>
      <c r="I97" s="695" t="s">
        <v>1302</v>
      </c>
      <c r="J97" s="2"/>
      <c r="K97" s="2"/>
      <c r="L97" s="2"/>
      <c r="M97" s="2"/>
      <c r="N97" s="2"/>
      <c r="O97" s="2"/>
      <c r="P97" s="2"/>
      <c r="Q97" s="2"/>
      <c r="R97" s="2"/>
      <c r="S97" s="2"/>
      <c r="T97" s="2"/>
      <c r="U97" s="2"/>
      <c r="V97" s="2"/>
      <c r="W97" s="2"/>
      <c r="X97" s="2"/>
      <c r="Y97" s="2"/>
      <c r="Z97" s="2"/>
      <c r="AA97" s="2"/>
      <c r="AB97" s="2"/>
      <c r="AC97" s="2"/>
      <c r="AD97" s="2"/>
      <c r="AE97" s="2"/>
      <c r="AF97" s="2"/>
      <c r="AG97" s="2"/>
      <c r="AH97" s="3"/>
      <c r="AI97" s="639"/>
      <c r="AJ97" s="637" t="s">
        <v>1301</v>
      </c>
      <c r="AK97" s="2"/>
      <c r="AL97" s="2"/>
      <c r="AM97" s="2"/>
      <c r="AN97" s="2"/>
      <c r="AO97" s="2"/>
      <c r="AP97" s="2"/>
      <c r="AQ97" s="3"/>
      <c r="AR97" s="638" t="s">
        <v>1303</v>
      </c>
      <c r="AS97" s="2"/>
      <c r="AT97" s="2"/>
      <c r="AU97" s="2"/>
      <c r="AV97" s="2"/>
      <c r="AW97" s="2"/>
      <c r="AX97" s="2"/>
      <c r="AY97" s="2"/>
      <c r="AZ97" s="2"/>
      <c r="BA97" s="2"/>
      <c r="BB97" s="2"/>
      <c r="BC97" s="2"/>
      <c r="BD97" s="2"/>
      <c r="BE97" s="2"/>
      <c r="BF97" s="2"/>
      <c r="BG97" s="2"/>
      <c r="BH97" s="2"/>
      <c r="BI97" s="2"/>
      <c r="BJ97" s="2"/>
      <c r="BK97" s="2"/>
      <c r="BL97" s="2"/>
      <c r="BM97" s="2"/>
      <c r="BN97" s="2"/>
      <c r="BO97" s="2"/>
      <c r="BP97" s="2"/>
      <c r="BQ97" s="3"/>
      <c r="BR97" s="639"/>
      <c r="BS97" s="637" t="s">
        <v>1301</v>
      </c>
      <c r="BT97" s="2"/>
      <c r="BU97" s="2"/>
      <c r="BV97" s="2"/>
      <c r="BW97" s="2"/>
      <c r="BX97" s="2"/>
      <c r="BY97" s="2"/>
      <c r="BZ97" s="3"/>
      <c r="CA97" s="638" t="s">
        <v>1304</v>
      </c>
      <c r="CB97" s="2"/>
      <c r="CC97" s="2"/>
      <c r="CD97" s="2"/>
      <c r="CE97" s="2"/>
      <c r="CF97" s="2"/>
      <c r="CG97" s="2"/>
      <c r="CH97" s="2"/>
      <c r="CI97" s="2"/>
      <c r="CJ97" s="2"/>
      <c r="CK97" s="2"/>
      <c r="CL97" s="2"/>
      <c r="CM97" s="2"/>
      <c r="CN97" s="2"/>
      <c r="CO97" s="2"/>
      <c r="CP97" s="2"/>
      <c r="CQ97" s="2"/>
      <c r="CR97" s="2"/>
      <c r="CS97" s="2"/>
      <c r="CT97" s="2"/>
      <c r="CU97" s="2"/>
      <c r="CV97" s="2"/>
      <c r="CW97" s="2"/>
      <c r="CX97" s="2"/>
      <c r="CY97" s="2"/>
      <c r="CZ97" s="3"/>
      <c r="DA97" s="639"/>
      <c r="DB97" s="637" t="s">
        <v>1301</v>
      </c>
      <c r="DC97" s="2"/>
      <c r="DD97" s="2"/>
      <c r="DE97" s="2"/>
      <c r="DF97" s="2"/>
      <c r="DG97" s="2"/>
      <c r="DH97" s="2"/>
      <c r="DI97" s="3"/>
      <c r="DJ97" s="638" t="s">
        <v>1305</v>
      </c>
      <c r="DK97" s="2"/>
      <c r="DL97" s="2"/>
      <c r="DM97" s="2"/>
      <c r="DN97" s="2"/>
      <c r="DO97" s="2"/>
      <c r="DP97" s="2"/>
      <c r="DQ97" s="2"/>
      <c r="DR97" s="2"/>
      <c r="DS97" s="2"/>
      <c r="DT97" s="2"/>
      <c r="DU97" s="2"/>
      <c r="DV97" s="2"/>
      <c r="DW97" s="2"/>
      <c r="DX97" s="2"/>
      <c r="DY97" s="2"/>
      <c r="DZ97" s="2"/>
      <c r="EA97" s="2"/>
      <c r="EB97" s="2"/>
      <c r="EC97" s="2"/>
      <c r="ED97" s="2"/>
      <c r="EE97" s="2"/>
      <c r="EF97" s="2"/>
      <c r="EG97" s="2"/>
      <c r="EH97" s="2"/>
      <c r="EI97" s="3"/>
      <c r="EJ97" s="639"/>
      <c r="EK97" s="639"/>
      <c r="EL97" s="639"/>
      <c r="EM97" s="637" t="s">
        <v>1301</v>
      </c>
      <c r="EN97" s="2"/>
      <c r="EO97" s="2"/>
      <c r="EP97" s="2"/>
      <c r="EQ97" s="2"/>
      <c r="ER97" s="2"/>
      <c r="ES97" s="2"/>
      <c r="ET97" s="3"/>
      <c r="EU97" s="695" t="s">
        <v>1306</v>
      </c>
      <c r="EV97" s="2"/>
      <c r="EW97" s="2"/>
      <c r="EX97" s="2"/>
      <c r="EY97" s="2"/>
      <c r="EZ97" s="2"/>
      <c r="FA97" s="2"/>
      <c r="FB97" s="2"/>
      <c r="FC97" s="2"/>
      <c r="FD97" s="2"/>
      <c r="FE97" s="2"/>
      <c r="FF97" s="2"/>
      <c r="FG97" s="2"/>
      <c r="FH97" s="2"/>
      <c r="FI97" s="2"/>
      <c r="FJ97" s="2"/>
      <c r="FK97" s="2"/>
      <c r="FL97" s="2"/>
      <c r="FM97" s="2"/>
      <c r="FN97" s="2"/>
      <c r="FO97" s="2"/>
      <c r="FP97" s="2"/>
      <c r="FQ97" s="2"/>
      <c r="FR97" s="2"/>
      <c r="FS97" s="2"/>
      <c r="FT97" s="3"/>
      <c r="FU97" s="639"/>
      <c r="FV97" s="639"/>
      <c r="FW97" s="639"/>
      <c r="FX97" s="640" t="s">
        <v>1301</v>
      </c>
      <c r="FY97" s="104"/>
      <c r="FZ97" s="104"/>
      <c r="GA97" s="104"/>
      <c r="GB97" s="104"/>
      <c r="GC97" s="104"/>
      <c r="GD97" s="104"/>
      <c r="GE97" s="100"/>
      <c r="GF97" s="641"/>
      <c r="GG97" s="104"/>
      <c r="GH97" s="104"/>
      <c r="GI97" s="104"/>
      <c r="GJ97" s="104"/>
      <c r="GK97" s="104"/>
      <c r="GL97" s="104"/>
      <c r="GM97" s="104"/>
      <c r="GN97" s="104"/>
      <c r="GO97" s="104"/>
      <c r="GP97" s="104"/>
      <c r="GQ97" s="104"/>
      <c r="GR97" s="104"/>
      <c r="GS97" s="104"/>
      <c r="GT97" s="104"/>
      <c r="GU97" s="104"/>
      <c r="GV97" s="104"/>
      <c r="GW97" s="104"/>
      <c r="GX97" s="104"/>
      <c r="GY97" s="104"/>
      <c r="GZ97" s="104"/>
      <c r="HA97" s="104"/>
      <c r="HB97" s="104"/>
      <c r="HC97" s="104"/>
      <c r="HD97" s="104"/>
      <c r="HE97" s="100"/>
      <c r="HF97" s="639"/>
      <c r="HG97" s="639"/>
      <c r="HH97" s="639"/>
      <c r="HI97" s="640" t="s">
        <v>1301</v>
      </c>
      <c r="HJ97" s="104"/>
      <c r="HK97" s="104"/>
      <c r="HL97" s="104"/>
      <c r="HM97" s="104"/>
      <c r="HN97" s="104"/>
      <c r="HO97" s="104"/>
      <c r="HP97" s="100"/>
      <c r="HQ97" s="641"/>
      <c r="HR97" s="104"/>
      <c r="HS97" s="104"/>
      <c r="HT97" s="104"/>
      <c r="HU97" s="104"/>
      <c r="HV97" s="104"/>
      <c r="HW97" s="104"/>
      <c r="HX97" s="104"/>
      <c r="HY97" s="104"/>
      <c r="HZ97" s="104"/>
      <c r="IA97" s="104"/>
      <c r="IB97" s="104"/>
      <c r="IC97" s="104"/>
      <c r="ID97" s="104"/>
      <c r="IE97" s="104"/>
      <c r="IF97" s="104"/>
      <c r="IG97" s="104"/>
      <c r="IH97" s="104"/>
      <c r="II97" s="104"/>
      <c r="IJ97" s="104"/>
      <c r="IK97" s="104"/>
      <c r="IL97" s="104"/>
      <c r="IM97" s="104"/>
      <c r="IN97" s="104"/>
      <c r="IO97" s="104"/>
      <c r="IP97" s="100"/>
      <c r="IQ97" s="639"/>
      <c r="IR97" s="639"/>
      <c r="IS97" s="639"/>
      <c r="IT97" s="640" t="s">
        <v>1301</v>
      </c>
      <c r="IU97" s="104"/>
      <c r="IV97" s="104"/>
      <c r="IW97" s="104"/>
      <c r="IX97" s="104"/>
      <c r="IY97" s="104"/>
      <c r="IZ97" s="104"/>
      <c r="JA97" s="100"/>
      <c r="JB97" s="695" t="s">
        <v>1307</v>
      </c>
      <c r="JC97" s="2"/>
      <c r="JD97" s="2"/>
      <c r="JE97" s="2"/>
      <c r="JF97" s="2"/>
      <c r="JG97" s="2"/>
      <c r="JH97" s="2"/>
      <c r="JI97" s="2"/>
      <c r="JJ97" s="2"/>
      <c r="JK97" s="2"/>
      <c r="JL97" s="2"/>
      <c r="JM97" s="2"/>
      <c r="JN97" s="2"/>
      <c r="JO97" s="2"/>
      <c r="JP97" s="2"/>
      <c r="JQ97" s="2"/>
      <c r="JR97" s="2"/>
      <c r="JS97" s="2"/>
      <c r="JT97" s="2"/>
      <c r="JU97" s="2"/>
      <c r="JV97" s="2"/>
      <c r="JW97" s="2"/>
      <c r="JX97" s="2"/>
      <c r="JY97" s="2"/>
      <c r="JZ97" s="2"/>
      <c r="KA97" s="3"/>
      <c r="KB97" s="639"/>
      <c r="KC97" s="639"/>
      <c r="KD97" s="639"/>
      <c r="KE97" s="640" t="s">
        <v>1301</v>
      </c>
      <c r="KF97" s="104"/>
      <c r="KG97" s="104"/>
      <c r="KH97" s="104"/>
      <c r="KI97" s="104"/>
      <c r="KJ97" s="104"/>
      <c r="KK97" s="104"/>
      <c r="KL97" s="100"/>
      <c r="KM97" s="641" t="s">
        <v>1302</v>
      </c>
      <c r="KN97" s="104"/>
      <c r="KO97" s="104"/>
      <c r="KP97" s="104"/>
      <c r="KQ97" s="104"/>
      <c r="KR97" s="104"/>
      <c r="KS97" s="104"/>
      <c r="KT97" s="104"/>
      <c r="KU97" s="104"/>
      <c r="KV97" s="104"/>
      <c r="KW97" s="104"/>
      <c r="KX97" s="104"/>
      <c r="KY97" s="104"/>
      <c r="KZ97" s="104"/>
      <c r="LA97" s="104"/>
      <c r="LB97" s="104"/>
      <c r="LC97" s="104"/>
      <c r="LD97" s="104"/>
      <c r="LE97" s="104"/>
      <c r="LF97" s="104"/>
      <c r="LG97" s="104"/>
      <c r="LH97" s="104"/>
      <c r="LI97" s="104"/>
      <c r="LJ97" s="104"/>
      <c r="LK97" s="104"/>
      <c r="LL97" s="100"/>
      <c r="LM97" s="639"/>
      <c r="LN97" s="639"/>
      <c r="LO97" s="639"/>
      <c r="LP97" s="640" t="s">
        <v>1301</v>
      </c>
      <c r="LQ97" s="104"/>
      <c r="LR97" s="104"/>
      <c r="LS97" s="104"/>
      <c r="LT97" s="104"/>
      <c r="LU97" s="104"/>
      <c r="LV97" s="104"/>
      <c r="LW97" s="100"/>
      <c r="LX97" s="641" t="s">
        <v>1302</v>
      </c>
      <c r="LY97" s="104"/>
      <c r="LZ97" s="104"/>
      <c r="MA97" s="104"/>
      <c r="MB97" s="104"/>
      <c r="MC97" s="104"/>
      <c r="MD97" s="104"/>
      <c r="ME97" s="104"/>
      <c r="MF97" s="104"/>
      <c r="MG97" s="104"/>
      <c r="MH97" s="104"/>
      <c r="MI97" s="104"/>
      <c r="MJ97" s="104"/>
      <c r="MK97" s="104"/>
      <c r="ML97" s="104"/>
      <c r="MM97" s="104"/>
      <c r="MN97" s="104"/>
      <c r="MO97" s="104"/>
      <c r="MP97" s="104"/>
      <c r="MQ97" s="104"/>
      <c r="MR97" s="104"/>
      <c r="MS97" s="104"/>
      <c r="MT97" s="104"/>
      <c r="MU97" s="104"/>
      <c r="MV97" s="104"/>
      <c r="MW97" s="100"/>
      <c r="MX97" s="639"/>
      <c r="MY97" s="639"/>
      <c r="MZ97" s="639"/>
      <c r="NA97" s="640" t="s">
        <v>1301</v>
      </c>
      <c r="NB97" s="104"/>
      <c r="NC97" s="104"/>
      <c r="ND97" s="104"/>
      <c r="NE97" s="104"/>
      <c r="NF97" s="104"/>
      <c r="NG97" s="104"/>
      <c r="NH97" s="100"/>
      <c r="NI97" s="641" t="s">
        <v>1308</v>
      </c>
      <c r="NJ97" s="104"/>
      <c r="NK97" s="104"/>
      <c r="NL97" s="104"/>
      <c r="NM97" s="104"/>
      <c r="NN97" s="104"/>
      <c r="NO97" s="104"/>
      <c r="NP97" s="104"/>
      <c r="NQ97" s="104"/>
      <c r="NR97" s="104"/>
      <c r="NS97" s="104"/>
      <c r="NT97" s="104"/>
      <c r="NU97" s="104"/>
      <c r="NV97" s="104"/>
      <c r="NW97" s="104"/>
      <c r="NX97" s="104"/>
      <c r="NY97" s="104"/>
      <c r="NZ97" s="104"/>
      <c r="OA97" s="104"/>
      <c r="OB97" s="104"/>
      <c r="OC97" s="104"/>
      <c r="OD97" s="104"/>
      <c r="OE97" s="104"/>
      <c r="OF97" s="104"/>
      <c r="OG97" s="104"/>
      <c r="OH97" s="100"/>
      <c r="OI97" s="639"/>
      <c r="OJ97" s="639"/>
      <c r="OK97" s="639"/>
      <c r="OL97" s="640" t="s">
        <v>1301</v>
      </c>
      <c r="OM97" s="104"/>
      <c r="ON97" s="104"/>
      <c r="OO97" s="104"/>
      <c r="OP97" s="104"/>
      <c r="OQ97" s="104"/>
      <c r="OR97" s="104"/>
      <c r="OS97" s="100"/>
      <c r="OT97" s="641" t="s">
        <v>1309</v>
      </c>
      <c r="OU97" s="104"/>
      <c r="OV97" s="104"/>
      <c r="OW97" s="104"/>
      <c r="OX97" s="104"/>
      <c r="OY97" s="104"/>
      <c r="OZ97" s="104"/>
      <c r="PA97" s="104"/>
      <c r="PB97" s="104"/>
      <c r="PC97" s="104"/>
      <c r="PD97" s="104"/>
      <c r="PE97" s="104"/>
      <c r="PF97" s="104"/>
      <c r="PG97" s="104"/>
      <c r="PH97" s="104"/>
      <c r="PI97" s="104"/>
      <c r="PJ97" s="104"/>
      <c r="PK97" s="104"/>
      <c r="PL97" s="104"/>
      <c r="PM97" s="104"/>
      <c r="PN97" s="104"/>
      <c r="PO97" s="104"/>
      <c r="PP97" s="104"/>
      <c r="PQ97" s="104"/>
      <c r="PR97" s="104"/>
      <c r="PS97" s="100"/>
      <c r="PT97" s="639"/>
      <c r="PU97" s="639"/>
      <c r="PV97" s="639"/>
      <c r="PW97" s="640" t="s">
        <v>1301</v>
      </c>
      <c r="PX97" s="104"/>
      <c r="PY97" s="104"/>
      <c r="PZ97" s="104"/>
      <c r="QA97" s="104"/>
      <c r="QB97" s="104"/>
      <c r="QC97" s="104"/>
      <c r="QD97" s="100"/>
      <c r="QE97" s="641" t="s">
        <v>1309</v>
      </c>
      <c r="QF97" s="104"/>
      <c r="QG97" s="104"/>
      <c r="QH97" s="104"/>
      <c r="QI97" s="104"/>
      <c r="QJ97" s="104"/>
      <c r="QK97" s="104"/>
      <c r="QL97" s="104"/>
      <c r="QM97" s="104"/>
      <c r="QN97" s="104"/>
      <c r="QO97" s="104"/>
      <c r="QP97" s="104"/>
      <c r="QQ97" s="104"/>
      <c r="QR97" s="104"/>
      <c r="QS97" s="104"/>
      <c r="QT97" s="104"/>
      <c r="QU97" s="104"/>
      <c r="QV97" s="104"/>
      <c r="QW97" s="104"/>
      <c r="QX97" s="104"/>
      <c r="QY97" s="104"/>
      <c r="QZ97" s="104"/>
      <c r="RA97" s="104"/>
      <c r="RB97" s="104"/>
      <c r="RC97" s="104"/>
      <c r="RD97" s="100"/>
      <c r="RE97" s="639"/>
      <c r="RF97" s="639"/>
      <c r="RG97" s="639"/>
      <c r="RH97" s="584"/>
      <c r="RK97" s="599"/>
      <c r="SP97" s="639"/>
      <c r="SQ97" s="639"/>
      <c r="SR97" s="639"/>
      <c r="SS97" s="639"/>
      <c r="ST97" s="639"/>
      <c r="SU97" s="639"/>
      <c r="SV97" s="639"/>
      <c r="SW97" s="639"/>
      <c r="SX97" s="639"/>
      <c r="SY97" s="639"/>
      <c r="SZ97" s="639"/>
      <c r="TA97" s="639"/>
      <c r="TB97" s="639"/>
      <c r="TC97" s="639"/>
      <c r="TD97" s="639"/>
      <c r="TE97" s="639"/>
      <c r="TF97" s="639"/>
      <c r="TG97" s="639"/>
      <c r="TH97" s="639"/>
      <c r="TI97" s="639"/>
      <c r="TJ97" s="639"/>
      <c r="TK97" s="639"/>
      <c r="TL97" s="639"/>
      <c r="TM97" s="639"/>
      <c r="TN97" s="639"/>
      <c r="TO97" s="639"/>
      <c r="TP97" s="639"/>
      <c r="TQ97" s="639"/>
      <c r="TR97" s="639"/>
      <c r="TS97" s="639"/>
      <c r="TT97" s="639"/>
      <c r="TU97" s="639"/>
      <c r="TV97" s="639"/>
      <c r="TW97" s="639"/>
      <c r="TX97" s="639"/>
      <c r="TY97" s="639"/>
      <c r="TZ97" s="639"/>
      <c r="UA97" s="639"/>
      <c r="UB97" s="639"/>
      <c r="UC97" s="639"/>
      <c r="UD97" s="639"/>
      <c r="UE97" s="639"/>
      <c r="UF97" s="639"/>
      <c r="UG97" s="639"/>
      <c r="UH97" s="639"/>
      <c r="UI97" s="639"/>
      <c r="UJ97" s="639"/>
      <c r="UK97" s="639"/>
      <c r="UL97" s="639"/>
      <c r="UM97" s="639"/>
      <c r="UN97" s="639"/>
      <c r="UO97" s="639"/>
      <c r="UP97" s="639"/>
      <c r="UQ97" s="639"/>
      <c r="UR97" s="639"/>
      <c r="US97" s="639"/>
      <c r="UT97" s="639"/>
      <c r="UU97" s="639"/>
      <c r="UV97" s="639"/>
      <c r="UW97" s="639"/>
      <c r="UX97" s="639"/>
      <c r="UY97" s="639"/>
      <c r="UZ97" s="639"/>
      <c r="VA97" s="639"/>
      <c r="VB97" s="639"/>
      <c r="VC97" s="639"/>
      <c r="VD97" s="639"/>
      <c r="VE97" s="639"/>
      <c r="VF97" s="639"/>
      <c r="VG97" s="639"/>
      <c r="VH97" s="639"/>
      <c r="VI97" s="639"/>
      <c r="VJ97" s="639"/>
      <c r="VK97" s="639"/>
      <c r="VL97" s="639"/>
      <c r="VM97" s="639"/>
      <c r="VN97" s="639"/>
      <c r="VO97" s="639"/>
      <c r="VP97" s="639"/>
      <c r="VQ97" s="639"/>
      <c r="VR97" s="639"/>
      <c r="VS97" s="639"/>
      <c r="VT97" s="639"/>
      <c r="VU97" s="639"/>
      <c r="VV97" s="639"/>
      <c r="VW97" s="639"/>
      <c r="VX97" s="639"/>
      <c r="VY97" s="639"/>
      <c r="VZ97" s="639"/>
      <c r="WA97" s="639"/>
      <c r="WB97" s="639"/>
      <c r="WC97" s="639"/>
      <c r="WD97" s="639"/>
      <c r="WE97" s="639"/>
      <c r="WF97" s="639"/>
      <c r="WG97" s="639"/>
      <c r="WH97" s="639"/>
      <c r="WI97" s="639"/>
      <c r="WJ97" s="639"/>
      <c r="WK97" s="639"/>
      <c r="WL97" s="639"/>
      <c r="WM97" s="639"/>
      <c r="WN97" s="639"/>
      <c r="WO97" s="639"/>
      <c r="WP97" s="639"/>
      <c r="WQ97" s="639"/>
      <c r="WR97" s="639"/>
      <c r="WS97" s="639"/>
      <c r="WT97" s="639"/>
      <c r="WU97" s="639"/>
      <c r="WV97" s="639"/>
      <c r="WW97" s="639"/>
      <c r="WX97" s="639"/>
      <c r="WY97" s="639"/>
      <c r="WZ97" s="639"/>
      <c r="XA97" s="639"/>
      <c r="XB97" s="639"/>
      <c r="XC97" s="639"/>
      <c r="XD97" s="639"/>
      <c r="XE97" s="639"/>
      <c r="XF97" s="639"/>
      <c r="XG97" s="639"/>
      <c r="XH97" s="639"/>
      <c r="XI97" s="639"/>
      <c r="XJ97" s="639"/>
      <c r="XK97" s="639"/>
      <c r="XL97" s="639"/>
      <c r="XM97" s="639"/>
      <c r="XN97" s="639"/>
      <c r="XO97" s="639"/>
      <c r="XP97" s="639"/>
      <c r="XQ97" s="639"/>
      <c r="XR97" s="639"/>
      <c r="XS97" s="639"/>
      <c r="XT97" s="639"/>
      <c r="XU97" s="639"/>
      <c r="XV97" s="639"/>
      <c r="XW97" s="639"/>
    </row>
    <row r="98">
      <c r="A98" s="637" t="s">
        <v>1310</v>
      </c>
      <c r="B98" s="2"/>
      <c r="C98" s="2"/>
      <c r="D98" s="2"/>
      <c r="E98" s="2"/>
      <c r="F98" s="2"/>
      <c r="G98" s="2"/>
      <c r="H98" s="3"/>
      <c r="I98" s="695" t="s">
        <v>1311</v>
      </c>
      <c r="J98" s="2"/>
      <c r="K98" s="2"/>
      <c r="L98" s="2"/>
      <c r="M98" s="2"/>
      <c r="N98" s="2"/>
      <c r="O98" s="2"/>
      <c r="P98" s="2"/>
      <c r="Q98" s="2"/>
      <c r="R98" s="2"/>
      <c r="S98" s="2"/>
      <c r="T98" s="2"/>
      <c r="U98" s="2"/>
      <c r="V98" s="2"/>
      <c r="W98" s="2"/>
      <c r="X98" s="2"/>
      <c r="Y98" s="2"/>
      <c r="Z98" s="2"/>
      <c r="AA98" s="2"/>
      <c r="AB98" s="2"/>
      <c r="AC98" s="2"/>
      <c r="AD98" s="2"/>
      <c r="AE98" s="2"/>
      <c r="AF98" s="2"/>
      <c r="AG98" s="2"/>
      <c r="AH98" s="3"/>
      <c r="AI98" s="639"/>
      <c r="AJ98" s="637" t="s">
        <v>1310</v>
      </c>
      <c r="AK98" s="2"/>
      <c r="AL98" s="2"/>
      <c r="AM98" s="2"/>
      <c r="AN98" s="2"/>
      <c r="AO98" s="2"/>
      <c r="AP98" s="2"/>
      <c r="AQ98" s="3"/>
      <c r="AR98" s="638" t="s">
        <v>1304</v>
      </c>
      <c r="AS98" s="2"/>
      <c r="AT98" s="2"/>
      <c r="AU98" s="2"/>
      <c r="AV98" s="2"/>
      <c r="AW98" s="2"/>
      <c r="AX98" s="2"/>
      <c r="AY98" s="2"/>
      <c r="AZ98" s="2"/>
      <c r="BA98" s="2"/>
      <c r="BB98" s="2"/>
      <c r="BC98" s="2"/>
      <c r="BD98" s="2"/>
      <c r="BE98" s="2"/>
      <c r="BF98" s="2"/>
      <c r="BG98" s="2"/>
      <c r="BH98" s="2"/>
      <c r="BI98" s="2"/>
      <c r="BJ98" s="2"/>
      <c r="BK98" s="2"/>
      <c r="BL98" s="2"/>
      <c r="BM98" s="2"/>
      <c r="BN98" s="2"/>
      <c r="BO98" s="2"/>
      <c r="BP98" s="2"/>
      <c r="BQ98" s="3"/>
      <c r="BR98" s="639"/>
      <c r="BS98" s="637" t="s">
        <v>1310</v>
      </c>
      <c r="BT98" s="2"/>
      <c r="BU98" s="2"/>
      <c r="BV98" s="2"/>
      <c r="BW98" s="2"/>
      <c r="BX98" s="2"/>
      <c r="BY98" s="2"/>
      <c r="BZ98" s="3"/>
      <c r="CA98" s="638" t="s">
        <v>1312</v>
      </c>
      <c r="CB98" s="2"/>
      <c r="CC98" s="2"/>
      <c r="CD98" s="2"/>
      <c r="CE98" s="2"/>
      <c r="CF98" s="2"/>
      <c r="CG98" s="2"/>
      <c r="CH98" s="2"/>
      <c r="CI98" s="2"/>
      <c r="CJ98" s="2"/>
      <c r="CK98" s="2"/>
      <c r="CL98" s="2"/>
      <c r="CM98" s="2"/>
      <c r="CN98" s="2"/>
      <c r="CO98" s="2"/>
      <c r="CP98" s="2"/>
      <c r="CQ98" s="2"/>
      <c r="CR98" s="2"/>
      <c r="CS98" s="2"/>
      <c r="CT98" s="2"/>
      <c r="CU98" s="2"/>
      <c r="CV98" s="2"/>
      <c r="CW98" s="2"/>
      <c r="CX98" s="2"/>
      <c r="CY98" s="2"/>
      <c r="CZ98" s="3"/>
      <c r="DA98" s="639"/>
      <c r="DB98" s="637" t="s">
        <v>1310</v>
      </c>
      <c r="DC98" s="2"/>
      <c r="DD98" s="2"/>
      <c r="DE98" s="2"/>
      <c r="DF98" s="2"/>
      <c r="DG98" s="2"/>
      <c r="DH98" s="2"/>
      <c r="DI98" s="3"/>
      <c r="DJ98" s="638" t="s">
        <v>1312</v>
      </c>
      <c r="DK98" s="2"/>
      <c r="DL98" s="2"/>
      <c r="DM98" s="2"/>
      <c r="DN98" s="2"/>
      <c r="DO98" s="2"/>
      <c r="DP98" s="2"/>
      <c r="DQ98" s="2"/>
      <c r="DR98" s="2"/>
      <c r="DS98" s="2"/>
      <c r="DT98" s="2"/>
      <c r="DU98" s="2"/>
      <c r="DV98" s="2"/>
      <c r="DW98" s="2"/>
      <c r="DX98" s="2"/>
      <c r="DY98" s="2"/>
      <c r="DZ98" s="2"/>
      <c r="EA98" s="2"/>
      <c r="EB98" s="2"/>
      <c r="EC98" s="2"/>
      <c r="ED98" s="2"/>
      <c r="EE98" s="2"/>
      <c r="EF98" s="2"/>
      <c r="EG98" s="2"/>
      <c r="EH98" s="2"/>
      <c r="EI98" s="3"/>
      <c r="EJ98" s="639"/>
      <c r="EK98" s="639"/>
      <c r="EL98" s="639"/>
      <c r="EM98" s="637" t="s">
        <v>1310</v>
      </c>
      <c r="EN98" s="2"/>
      <c r="EO98" s="2"/>
      <c r="EP98" s="2"/>
      <c r="EQ98" s="2"/>
      <c r="ER98" s="2"/>
      <c r="ES98" s="2"/>
      <c r="ET98" s="3"/>
      <c r="EU98" s="695" t="s">
        <v>1313</v>
      </c>
      <c r="EV98" s="2"/>
      <c r="EW98" s="2"/>
      <c r="EX98" s="2"/>
      <c r="EY98" s="2"/>
      <c r="EZ98" s="2"/>
      <c r="FA98" s="2"/>
      <c r="FB98" s="2"/>
      <c r="FC98" s="2"/>
      <c r="FD98" s="2"/>
      <c r="FE98" s="2"/>
      <c r="FF98" s="2"/>
      <c r="FG98" s="2"/>
      <c r="FH98" s="2"/>
      <c r="FI98" s="2"/>
      <c r="FJ98" s="2"/>
      <c r="FK98" s="2"/>
      <c r="FL98" s="2"/>
      <c r="FM98" s="2"/>
      <c r="FN98" s="2"/>
      <c r="FO98" s="2"/>
      <c r="FP98" s="2"/>
      <c r="FQ98" s="2"/>
      <c r="FR98" s="2"/>
      <c r="FS98" s="2"/>
      <c r="FT98" s="3"/>
      <c r="FU98" s="639"/>
      <c r="FV98" s="639"/>
      <c r="FW98" s="639"/>
      <c r="FX98" s="640" t="s">
        <v>1310</v>
      </c>
      <c r="FY98" s="104"/>
      <c r="FZ98" s="104"/>
      <c r="GA98" s="104"/>
      <c r="GB98" s="104"/>
      <c r="GC98" s="104"/>
      <c r="GD98" s="104"/>
      <c r="GE98" s="100"/>
      <c r="GF98" s="641"/>
      <c r="GG98" s="104"/>
      <c r="GH98" s="104"/>
      <c r="GI98" s="104"/>
      <c r="GJ98" s="104"/>
      <c r="GK98" s="104"/>
      <c r="GL98" s="104"/>
      <c r="GM98" s="104"/>
      <c r="GN98" s="104"/>
      <c r="GO98" s="104"/>
      <c r="GP98" s="104"/>
      <c r="GQ98" s="104"/>
      <c r="GR98" s="104"/>
      <c r="GS98" s="104"/>
      <c r="GT98" s="104"/>
      <c r="GU98" s="104"/>
      <c r="GV98" s="104"/>
      <c r="GW98" s="104"/>
      <c r="GX98" s="104"/>
      <c r="GY98" s="104"/>
      <c r="GZ98" s="104"/>
      <c r="HA98" s="104"/>
      <c r="HB98" s="104"/>
      <c r="HC98" s="104"/>
      <c r="HD98" s="104"/>
      <c r="HE98" s="100"/>
      <c r="HF98" s="639"/>
      <c r="HG98" s="639"/>
      <c r="HH98" s="639"/>
      <c r="HI98" s="640" t="s">
        <v>1310</v>
      </c>
      <c r="HJ98" s="104"/>
      <c r="HK98" s="104"/>
      <c r="HL98" s="104"/>
      <c r="HM98" s="104"/>
      <c r="HN98" s="104"/>
      <c r="HO98" s="104"/>
      <c r="HP98" s="100"/>
      <c r="HQ98" s="641"/>
      <c r="HR98" s="104"/>
      <c r="HS98" s="104"/>
      <c r="HT98" s="104"/>
      <c r="HU98" s="104"/>
      <c r="HV98" s="104"/>
      <c r="HW98" s="104"/>
      <c r="HX98" s="104"/>
      <c r="HY98" s="104"/>
      <c r="HZ98" s="104"/>
      <c r="IA98" s="104"/>
      <c r="IB98" s="104"/>
      <c r="IC98" s="104"/>
      <c r="ID98" s="104"/>
      <c r="IE98" s="104"/>
      <c r="IF98" s="104"/>
      <c r="IG98" s="104"/>
      <c r="IH98" s="104"/>
      <c r="II98" s="104"/>
      <c r="IJ98" s="104"/>
      <c r="IK98" s="104"/>
      <c r="IL98" s="104"/>
      <c r="IM98" s="104"/>
      <c r="IN98" s="104"/>
      <c r="IO98" s="104"/>
      <c r="IP98" s="100"/>
      <c r="IQ98" s="639"/>
      <c r="IR98" s="639"/>
      <c r="IS98" s="639"/>
      <c r="IT98" s="640" t="s">
        <v>1310</v>
      </c>
      <c r="IU98" s="104"/>
      <c r="IV98" s="104"/>
      <c r="IW98" s="104"/>
      <c r="IX98" s="104"/>
      <c r="IY98" s="104"/>
      <c r="IZ98" s="104"/>
      <c r="JA98" s="100"/>
      <c r="JB98" s="641" t="s">
        <v>1314</v>
      </c>
      <c r="JC98" s="104"/>
      <c r="JD98" s="104"/>
      <c r="JE98" s="104"/>
      <c r="JF98" s="104"/>
      <c r="JG98" s="104"/>
      <c r="JH98" s="104"/>
      <c r="JI98" s="104"/>
      <c r="JJ98" s="104"/>
      <c r="JK98" s="104"/>
      <c r="JL98" s="104"/>
      <c r="JM98" s="104"/>
      <c r="JN98" s="104"/>
      <c r="JO98" s="104"/>
      <c r="JP98" s="104"/>
      <c r="JQ98" s="104"/>
      <c r="JR98" s="104"/>
      <c r="JS98" s="104"/>
      <c r="JT98" s="104"/>
      <c r="JU98" s="104"/>
      <c r="JV98" s="104"/>
      <c r="JW98" s="104"/>
      <c r="JX98" s="104"/>
      <c r="JY98" s="104"/>
      <c r="JZ98" s="104"/>
      <c r="KA98" s="100"/>
      <c r="KB98" s="639"/>
      <c r="KC98" s="639"/>
      <c r="KD98" s="639"/>
      <c r="KE98" s="640" t="s">
        <v>1310</v>
      </c>
      <c r="KF98" s="104"/>
      <c r="KG98" s="104"/>
      <c r="KH98" s="104"/>
      <c r="KI98" s="104"/>
      <c r="KJ98" s="104"/>
      <c r="KK98" s="104"/>
      <c r="KL98" s="100"/>
      <c r="KM98" s="641" t="s">
        <v>1311</v>
      </c>
      <c r="KN98" s="104"/>
      <c r="KO98" s="104"/>
      <c r="KP98" s="104"/>
      <c r="KQ98" s="104"/>
      <c r="KR98" s="104"/>
      <c r="KS98" s="104"/>
      <c r="KT98" s="104"/>
      <c r="KU98" s="104"/>
      <c r="KV98" s="104"/>
      <c r="KW98" s="104"/>
      <c r="KX98" s="104"/>
      <c r="KY98" s="104"/>
      <c r="KZ98" s="104"/>
      <c r="LA98" s="104"/>
      <c r="LB98" s="104"/>
      <c r="LC98" s="104"/>
      <c r="LD98" s="104"/>
      <c r="LE98" s="104"/>
      <c r="LF98" s="104"/>
      <c r="LG98" s="104"/>
      <c r="LH98" s="104"/>
      <c r="LI98" s="104"/>
      <c r="LJ98" s="104"/>
      <c r="LK98" s="104"/>
      <c r="LL98" s="100"/>
      <c r="LM98" s="639"/>
      <c r="LN98" s="639"/>
      <c r="LO98" s="639"/>
      <c r="LP98" s="640" t="s">
        <v>1310</v>
      </c>
      <c r="LQ98" s="104"/>
      <c r="LR98" s="104"/>
      <c r="LS98" s="104"/>
      <c r="LT98" s="104"/>
      <c r="LU98" s="104"/>
      <c r="LV98" s="104"/>
      <c r="LW98" s="100"/>
      <c r="LX98" s="641" t="s">
        <v>1311</v>
      </c>
      <c r="LY98" s="104"/>
      <c r="LZ98" s="104"/>
      <c r="MA98" s="104"/>
      <c r="MB98" s="104"/>
      <c r="MC98" s="104"/>
      <c r="MD98" s="104"/>
      <c r="ME98" s="104"/>
      <c r="MF98" s="104"/>
      <c r="MG98" s="104"/>
      <c r="MH98" s="104"/>
      <c r="MI98" s="104"/>
      <c r="MJ98" s="104"/>
      <c r="MK98" s="104"/>
      <c r="ML98" s="104"/>
      <c r="MM98" s="104"/>
      <c r="MN98" s="104"/>
      <c r="MO98" s="104"/>
      <c r="MP98" s="104"/>
      <c r="MQ98" s="104"/>
      <c r="MR98" s="104"/>
      <c r="MS98" s="104"/>
      <c r="MT98" s="104"/>
      <c r="MU98" s="104"/>
      <c r="MV98" s="104"/>
      <c r="MW98" s="100"/>
      <c r="MX98" s="639"/>
      <c r="MY98" s="639"/>
      <c r="MZ98" s="639"/>
      <c r="NA98" s="640" t="s">
        <v>1310</v>
      </c>
      <c r="NB98" s="104"/>
      <c r="NC98" s="104"/>
      <c r="ND98" s="104"/>
      <c r="NE98" s="104"/>
      <c r="NF98" s="104"/>
      <c r="NG98" s="104"/>
      <c r="NH98" s="100"/>
      <c r="NI98" s="641" t="s">
        <v>1315</v>
      </c>
      <c r="NJ98" s="104"/>
      <c r="NK98" s="104"/>
      <c r="NL98" s="104"/>
      <c r="NM98" s="104"/>
      <c r="NN98" s="104"/>
      <c r="NO98" s="104"/>
      <c r="NP98" s="104"/>
      <c r="NQ98" s="104"/>
      <c r="NR98" s="104"/>
      <c r="NS98" s="104"/>
      <c r="NT98" s="104"/>
      <c r="NU98" s="104"/>
      <c r="NV98" s="104"/>
      <c r="NW98" s="104"/>
      <c r="NX98" s="104"/>
      <c r="NY98" s="104"/>
      <c r="NZ98" s="104"/>
      <c r="OA98" s="104"/>
      <c r="OB98" s="104"/>
      <c r="OC98" s="104"/>
      <c r="OD98" s="104"/>
      <c r="OE98" s="104"/>
      <c r="OF98" s="104"/>
      <c r="OG98" s="104"/>
      <c r="OH98" s="100"/>
      <c r="OI98" s="639"/>
      <c r="OJ98" s="639"/>
      <c r="OK98" s="639"/>
      <c r="OL98" s="640" t="s">
        <v>1310</v>
      </c>
      <c r="OM98" s="104"/>
      <c r="ON98" s="104"/>
      <c r="OO98" s="104"/>
      <c r="OP98" s="104"/>
      <c r="OQ98" s="104"/>
      <c r="OR98" s="104"/>
      <c r="OS98" s="100"/>
      <c r="OT98" s="641" t="s">
        <v>1316</v>
      </c>
      <c r="OU98" s="104"/>
      <c r="OV98" s="104"/>
      <c r="OW98" s="104"/>
      <c r="OX98" s="104"/>
      <c r="OY98" s="104"/>
      <c r="OZ98" s="104"/>
      <c r="PA98" s="104"/>
      <c r="PB98" s="104"/>
      <c r="PC98" s="104"/>
      <c r="PD98" s="104"/>
      <c r="PE98" s="104"/>
      <c r="PF98" s="104"/>
      <c r="PG98" s="104"/>
      <c r="PH98" s="104"/>
      <c r="PI98" s="104"/>
      <c r="PJ98" s="104"/>
      <c r="PK98" s="104"/>
      <c r="PL98" s="104"/>
      <c r="PM98" s="104"/>
      <c r="PN98" s="104"/>
      <c r="PO98" s="104"/>
      <c r="PP98" s="104"/>
      <c r="PQ98" s="104"/>
      <c r="PR98" s="104"/>
      <c r="PS98" s="100"/>
      <c r="PT98" s="639"/>
      <c r="PU98" s="639"/>
      <c r="PV98" s="639"/>
      <c r="PW98" s="640" t="s">
        <v>1310</v>
      </c>
      <c r="PX98" s="104"/>
      <c r="PY98" s="104"/>
      <c r="PZ98" s="104"/>
      <c r="QA98" s="104"/>
      <c r="QB98" s="104"/>
      <c r="QC98" s="104"/>
      <c r="QD98" s="100"/>
      <c r="QE98" s="641" t="s">
        <v>1316</v>
      </c>
      <c r="QF98" s="104"/>
      <c r="QG98" s="104"/>
      <c r="QH98" s="104"/>
      <c r="QI98" s="104"/>
      <c r="QJ98" s="104"/>
      <c r="QK98" s="104"/>
      <c r="QL98" s="104"/>
      <c r="QM98" s="104"/>
      <c r="QN98" s="104"/>
      <c r="QO98" s="104"/>
      <c r="QP98" s="104"/>
      <c r="QQ98" s="104"/>
      <c r="QR98" s="104"/>
      <c r="QS98" s="104"/>
      <c r="QT98" s="104"/>
      <c r="QU98" s="104"/>
      <c r="QV98" s="104"/>
      <c r="QW98" s="104"/>
      <c r="QX98" s="104"/>
      <c r="QY98" s="104"/>
      <c r="QZ98" s="104"/>
      <c r="RA98" s="104"/>
      <c r="RB98" s="104"/>
      <c r="RC98" s="104"/>
      <c r="RD98" s="100"/>
      <c r="RE98" s="639"/>
      <c r="RF98" s="639"/>
      <c r="RG98" s="639"/>
      <c r="RH98" s="646"/>
      <c r="RP98" s="639"/>
      <c r="SP98" s="639"/>
      <c r="SQ98" s="639"/>
      <c r="SR98" s="639"/>
      <c r="SS98" s="639"/>
      <c r="ST98" s="639"/>
      <c r="SU98" s="639"/>
      <c r="SV98" s="639"/>
      <c r="SW98" s="639"/>
      <c r="SX98" s="639"/>
      <c r="SY98" s="639"/>
      <c r="SZ98" s="639"/>
      <c r="TA98" s="639"/>
      <c r="TB98" s="639"/>
      <c r="TC98" s="639"/>
      <c r="TD98" s="639"/>
      <c r="TE98" s="639"/>
      <c r="TF98" s="639"/>
      <c r="TG98" s="639"/>
      <c r="TH98" s="639"/>
      <c r="TI98" s="639"/>
      <c r="TJ98" s="639"/>
      <c r="TK98" s="639"/>
      <c r="TL98" s="639"/>
      <c r="TM98" s="639"/>
      <c r="TN98" s="639"/>
      <c r="TO98" s="639"/>
      <c r="TP98" s="639"/>
      <c r="TQ98" s="639"/>
      <c r="TR98" s="639"/>
      <c r="TS98" s="639"/>
      <c r="TT98" s="639"/>
      <c r="TU98" s="639"/>
      <c r="TV98" s="639"/>
      <c r="TW98" s="639"/>
      <c r="TX98" s="639"/>
      <c r="TY98" s="639"/>
      <c r="TZ98" s="639"/>
      <c r="UA98" s="639"/>
      <c r="UB98" s="639"/>
      <c r="UC98" s="639"/>
      <c r="UD98" s="639"/>
      <c r="UE98" s="639"/>
      <c r="UF98" s="639"/>
      <c r="UG98" s="639"/>
      <c r="UH98" s="639"/>
      <c r="UI98" s="639"/>
      <c r="UJ98" s="639"/>
      <c r="UK98" s="639"/>
      <c r="UL98" s="639"/>
      <c r="UM98" s="639"/>
      <c r="UN98" s="639"/>
      <c r="UO98" s="639"/>
      <c r="UP98" s="639"/>
      <c r="UQ98" s="639"/>
      <c r="UR98" s="639"/>
      <c r="US98" s="639"/>
      <c r="UT98" s="639"/>
      <c r="UU98" s="639"/>
      <c r="UV98" s="639"/>
      <c r="UW98" s="639"/>
      <c r="UX98" s="639"/>
      <c r="UY98" s="639"/>
      <c r="UZ98" s="639"/>
      <c r="VA98" s="639"/>
      <c r="VB98" s="639"/>
      <c r="VC98" s="639"/>
      <c r="VD98" s="639"/>
      <c r="VE98" s="639"/>
      <c r="VF98" s="639"/>
      <c r="VG98" s="639"/>
      <c r="VH98" s="639"/>
      <c r="VI98" s="639"/>
      <c r="VJ98" s="639"/>
      <c r="VK98" s="639"/>
      <c r="VL98" s="639"/>
      <c r="VM98" s="639"/>
      <c r="VN98" s="639"/>
      <c r="VO98" s="639"/>
      <c r="VP98" s="639"/>
      <c r="VQ98" s="639"/>
      <c r="VR98" s="639"/>
      <c r="VS98" s="639"/>
      <c r="VT98" s="639"/>
      <c r="VU98" s="639"/>
      <c r="VV98" s="639"/>
      <c r="VW98" s="639"/>
      <c r="VX98" s="639"/>
      <c r="VY98" s="639"/>
      <c r="VZ98" s="639"/>
      <c r="WA98" s="639"/>
      <c r="WB98" s="639"/>
      <c r="WC98" s="639"/>
      <c r="WD98" s="639"/>
      <c r="WE98" s="639"/>
      <c r="WF98" s="639"/>
      <c r="WG98" s="639"/>
      <c r="WH98" s="639"/>
      <c r="WI98" s="639"/>
      <c r="WJ98" s="639"/>
      <c r="WK98" s="639"/>
      <c r="WL98" s="639"/>
      <c r="WM98" s="639"/>
      <c r="WN98" s="639"/>
      <c r="WO98" s="639"/>
      <c r="WP98" s="639"/>
      <c r="WQ98" s="639"/>
      <c r="WR98" s="639"/>
      <c r="WS98" s="639"/>
      <c r="WT98" s="639"/>
      <c r="WU98" s="639"/>
      <c r="WV98" s="639"/>
      <c r="WW98" s="639"/>
      <c r="WX98" s="639"/>
      <c r="WY98" s="639"/>
      <c r="WZ98" s="639"/>
      <c r="XA98" s="639"/>
      <c r="XB98" s="639"/>
      <c r="XC98" s="639"/>
      <c r="XD98" s="639"/>
      <c r="XE98" s="639"/>
      <c r="XF98" s="639"/>
      <c r="XG98" s="639"/>
      <c r="XH98" s="639"/>
      <c r="XI98" s="639"/>
      <c r="XJ98" s="639"/>
      <c r="XK98" s="639"/>
      <c r="XL98" s="639"/>
      <c r="XM98" s="639"/>
      <c r="XN98" s="639"/>
      <c r="XO98" s="639"/>
      <c r="XP98" s="639"/>
      <c r="XQ98" s="639"/>
      <c r="XR98" s="639"/>
      <c r="XS98" s="639"/>
      <c r="XT98" s="639"/>
      <c r="XU98" s="639"/>
      <c r="XV98" s="639"/>
      <c r="XW98" s="639"/>
    </row>
    <row r="99">
      <c r="A99" s="595"/>
      <c r="AI99" s="575"/>
      <c r="AJ99" s="595"/>
      <c r="BR99" s="575"/>
      <c r="BS99" s="595"/>
      <c r="DA99" s="575"/>
      <c r="DB99" s="595"/>
      <c r="EJ99" s="575"/>
      <c r="EK99" s="575"/>
      <c r="EL99" s="575"/>
      <c r="EM99" s="595"/>
      <c r="FU99" s="575"/>
      <c r="FV99" s="575"/>
      <c r="FW99" s="575"/>
      <c r="FX99" s="696"/>
      <c r="FY99" s="104"/>
      <c r="FZ99" s="104"/>
      <c r="GA99" s="104"/>
      <c r="GB99" s="104"/>
      <c r="GC99" s="104"/>
      <c r="GD99" s="104"/>
      <c r="GE99" s="104"/>
      <c r="GF99" s="104"/>
      <c r="GG99" s="104"/>
      <c r="GH99" s="104"/>
      <c r="GI99" s="104"/>
      <c r="GJ99" s="104"/>
      <c r="GK99" s="104"/>
      <c r="GL99" s="104"/>
      <c r="GM99" s="104"/>
      <c r="GN99" s="104"/>
      <c r="GO99" s="104"/>
      <c r="GP99" s="104"/>
      <c r="GQ99" s="104"/>
      <c r="GR99" s="104"/>
      <c r="GS99" s="104"/>
      <c r="GT99" s="104"/>
      <c r="GU99" s="104"/>
      <c r="GV99" s="104"/>
      <c r="GW99" s="104"/>
      <c r="GX99" s="104"/>
      <c r="GY99" s="104"/>
      <c r="GZ99" s="104"/>
      <c r="HA99" s="104"/>
      <c r="HB99" s="104"/>
      <c r="HC99" s="104"/>
      <c r="HD99" s="104"/>
      <c r="HE99" s="104"/>
      <c r="HF99" s="575"/>
      <c r="HG99" s="575"/>
      <c r="HH99" s="575"/>
      <c r="HI99" s="696"/>
      <c r="HJ99" s="104"/>
      <c r="HK99" s="104"/>
      <c r="HL99" s="104"/>
      <c r="HM99" s="104"/>
      <c r="HN99" s="104"/>
      <c r="HO99" s="104"/>
      <c r="HP99" s="104"/>
      <c r="HQ99" s="104"/>
      <c r="HR99" s="104"/>
      <c r="HS99" s="104"/>
      <c r="HT99" s="104"/>
      <c r="HU99" s="104"/>
      <c r="HV99" s="104"/>
      <c r="HW99" s="104"/>
      <c r="HX99" s="104"/>
      <c r="HY99" s="104"/>
      <c r="HZ99" s="104"/>
      <c r="IA99" s="104"/>
      <c r="IB99" s="104"/>
      <c r="IC99" s="104"/>
      <c r="ID99" s="104"/>
      <c r="IE99" s="104"/>
      <c r="IF99" s="104"/>
      <c r="IG99" s="104"/>
      <c r="IH99" s="104"/>
      <c r="II99" s="104"/>
      <c r="IJ99" s="104"/>
      <c r="IK99" s="104"/>
      <c r="IL99" s="104"/>
      <c r="IM99" s="104"/>
      <c r="IN99" s="104"/>
      <c r="IO99" s="104"/>
      <c r="IP99" s="104"/>
      <c r="IQ99" s="575"/>
      <c r="IR99" s="575"/>
      <c r="IS99" s="575"/>
      <c r="IT99" s="696"/>
      <c r="IU99" s="104"/>
      <c r="IV99" s="104"/>
      <c r="IW99" s="104"/>
      <c r="IX99" s="104"/>
      <c r="IY99" s="104"/>
      <c r="IZ99" s="104"/>
      <c r="JA99" s="104"/>
      <c r="JB99" s="104"/>
      <c r="JC99" s="104"/>
      <c r="JD99" s="104"/>
      <c r="JE99" s="104"/>
      <c r="JF99" s="104"/>
      <c r="JG99" s="104"/>
      <c r="JH99" s="104"/>
      <c r="JI99" s="104"/>
      <c r="JJ99" s="104"/>
      <c r="JK99" s="104"/>
      <c r="JL99" s="104"/>
      <c r="JM99" s="104"/>
      <c r="JN99" s="104"/>
      <c r="JO99" s="104"/>
      <c r="JP99" s="104"/>
      <c r="JQ99" s="104"/>
      <c r="JR99" s="104"/>
      <c r="JS99" s="104"/>
      <c r="JT99" s="104"/>
      <c r="JU99" s="104"/>
      <c r="JV99" s="104"/>
      <c r="JW99" s="104"/>
      <c r="JX99" s="104"/>
      <c r="JY99" s="104"/>
      <c r="JZ99" s="104"/>
      <c r="KA99" s="104"/>
      <c r="KB99" s="575"/>
      <c r="KC99" s="575"/>
      <c r="KD99" s="575"/>
      <c r="KE99" s="696"/>
      <c r="KF99" s="104"/>
      <c r="KG99" s="104"/>
      <c r="KH99" s="104"/>
      <c r="KI99" s="104"/>
      <c r="KJ99" s="104"/>
      <c r="KK99" s="104"/>
      <c r="KL99" s="104"/>
      <c r="KM99" s="104"/>
      <c r="KN99" s="104"/>
      <c r="KO99" s="104"/>
      <c r="KP99" s="104"/>
      <c r="KQ99" s="104"/>
      <c r="KR99" s="104"/>
      <c r="KS99" s="104"/>
      <c r="KT99" s="104"/>
      <c r="KU99" s="104"/>
      <c r="KV99" s="104"/>
      <c r="KW99" s="104"/>
      <c r="KX99" s="104"/>
      <c r="KY99" s="104"/>
      <c r="KZ99" s="104"/>
      <c r="LA99" s="104"/>
      <c r="LB99" s="104"/>
      <c r="LC99" s="104"/>
      <c r="LD99" s="104"/>
      <c r="LE99" s="104"/>
      <c r="LF99" s="104"/>
      <c r="LG99" s="104"/>
      <c r="LH99" s="104"/>
      <c r="LI99" s="104"/>
      <c r="LJ99" s="104"/>
      <c r="LK99" s="104"/>
      <c r="LL99" s="104"/>
      <c r="LM99" s="575"/>
      <c r="LN99" s="575"/>
      <c r="LO99" s="575"/>
      <c r="LP99" s="696"/>
      <c r="LQ99" s="104"/>
      <c r="LR99" s="104"/>
      <c r="LS99" s="104"/>
      <c r="LT99" s="104"/>
      <c r="LU99" s="104"/>
      <c r="LV99" s="104"/>
      <c r="LW99" s="104"/>
      <c r="LX99" s="104"/>
      <c r="LY99" s="104"/>
      <c r="LZ99" s="104"/>
      <c r="MA99" s="104"/>
      <c r="MB99" s="104"/>
      <c r="MC99" s="104"/>
      <c r="MD99" s="104"/>
      <c r="ME99" s="104"/>
      <c r="MF99" s="104"/>
      <c r="MG99" s="104"/>
      <c r="MH99" s="104"/>
      <c r="MI99" s="104"/>
      <c r="MJ99" s="104"/>
      <c r="MK99" s="104"/>
      <c r="ML99" s="104"/>
      <c r="MM99" s="104"/>
      <c r="MN99" s="104"/>
      <c r="MO99" s="104"/>
      <c r="MP99" s="104"/>
      <c r="MQ99" s="104"/>
      <c r="MR99" s="104"/>
      <c r="MS99" s="104"/>
      <c r="MT99" s="104"/>
      <c r="MU99" s="104"/>
      <c r="MV99" s="104"/>
      <c r="MW99" s="104"/>
      <c r="MX99" s="575"/>
      <c r="MY99" s="575"/>
      <c r="MZ99" s="575"/>
      <c r="NA99" s="696"/>
      <c r="NB99" s="104"/>
      <c r="NC99" s="104"/>
      <c r="ND99" s="104"/>
      <c r="NE99" s="104"/>
      <c r="NF99" s="104"/>
      <c r="NG99" s="104"/>
      <c r="NH99" s="104"/>
      <c r="NI99" s="104"/>
      <c r="NJ99" s="104"/>
      <c r="NK99" s="104"/>
      <c r="NL99" s="104"/>
      <c r="NM99" s="104"/>
      <c r="NN99" s="104"/>
      <c r="NO99" s="104"/>
      <c r="NP99" s="104"/>
      <c r="NQ99" s="104"/>
      <c r="NR99" s="104"/>
      <c r="NS99" s="104"/>
      <c r="NT99" s="104"/>
      <c r="NU99" s="104"/>
      <c r="NV99" s="104"/>
      <c r="NW99" s="104"/>
      <c r="NX99" s="104"/>
      <c r="NY99" s="104"/>
      <c r="NZ99" s="104"/>
      <c r="OA99" s="104"/>
      <c r="OB99" s="104"/>
      <c r="OC99" s="104"/>
      <c r="OD99" s="104"/>
      <c r="OE99" s="104"/>
      <c r="OF99" s="104"/>
      <c r="OG99" s="104"/>
      <c r="OH99" s="104"/>
      <c r="OI99" s="575"/>
      <c r="OJ99" s="575"/>
      <c r="OK99" s="575"/>
      <c r="OL99" s="696"/>
      <c r="OM99" s="104"/>
      <c r="ON99" s="104"/>
      <c r="OO99" s="104"/>
      <c r="OP99" s="104"/>
      <c r="OQ99" s="104"/>
      <c r="OR99" s="104"/>
      <c r="OS99" s="104"/>
      <c r="OT99" s="104"/>
      <c r="OU99" s="104"/>
      <c r="OV99" s="104"/>
      <c r="OW99" s="104"/>
      <c r="OX99" s="104"/>
      <c r="OY99" s="104"/>
      <c r="OZ99" s="104"/>
      <c r="PA99" s="104"/>
      <c r="PB99" s="104"/>
      <c r="PC99" s="104"/>
      <c r="PD99" s="104"/>
      <c r="PE99" s="104"/>
      <c r="PF99" s="104"/>
      <c r="PG99" s="104"/>
      <c r="PH99" s="104"/>
      <c r="PI99" s="104"/>
      <c r="PJ99" s="104"/>
      <c r="PK99" s="104"/>
      <c r="PL99" s="104"/>
      <c r="PM99" s="104"/>
      <c r="PN99" s="104"/>
      <c r="PO99" s="104"/>
      <c r="PP99" s="104"/>
      <c r="PQ99" s="104"/>
      <c r="PR99" s="104"/>
      <c r="PS99" s="104"/>
      <c r="PT99" s="575"/>
      <c r="PU99" s="575"/>
      <c r="PV99" s="575"/>
      <c r="PW99" s="696"/>
      <c r="PX99" s="104"/>
      <c r="PY99" s="104"/>
      <c r="PZ99" s="104"/>
      <c r="QA99" s="104"/>
      <c r="QB99" s="104"/>
      <c r="QC99" s="104"/>
      <c r="QD99" s="104"/>
      <c r="QE99" s="104"/>
      <c r="QF99" s="104"/>
      <c r="QG99" s="104"/>
      <c r="QH99" s="104"/>
      <c r="QI99" s="104"/>
      <c r="QJ99" s="104"/>
      <c r="QK99" s="104"/>
      <c r="QL99" s="104"/>
      <c r="QM99" s="104"/>
      <c r="QN99" s="104"/>
      <c r="QO99" s="104"/>
      <c r="QP99" s="104"/>
      <c r="QQ99" s="104"/>
      <c r="QR99" s="104"/>
      <c r="QS99" s="104"/>
      <c r="QT99" s="104"/>
      <c r="QU99" s="104"/>
      <c r="QV99" s="104"/>
      <c r="QW99" s="104"/>
      <c r="QX99" s="104"/>
      <c r="QY99" s="104"/>
      <c r="QZ99" s="104"/>
      <c r="RA99" s="104"/>
      <c r="RB99" s="104"/>
      <c r="RC99" s="104"/>
      <c r="RD99" s="104"/>
      <c r="RE99" s="575"/>
      <c r="RF99" s="575"/>
      <c r="RG99" s="575"/>
      <c r="RH99" s="646"/>
      <c r="RP99" s="639"/>
      <c r="SP99" s="575"/>
      <c r="SQ99" s="575"/>
      <c r="SR99" s="575"/>
      <c r="SS99" s="575"/>
      <c r="ST99" s="575"/>
      <c r="SU99" s="575"/>
      <c r="SV99" s="575"/>
      <c r="SW99" s="575"/>
      <c r="SX99" s="575"/>
      <c r="SY99" s="575"/>
      <c r="SZ99" s="575"/>
      <c r="TA99" s="575"/>
      <c r="TB99" s="575"/>
      <c r="TC99" s="575"/>
      <c r="TD99" s="575"/>
      <c r="TE99" s="575"/>
      <c r="TF99" s="575"/>
      <c r="TG99" s="575"/>
      <c r="TH99" s="575"/>
      <c r="TI99" s="575"/>
      <c r="TJ99" s="575"/>
      <c r="TK99" s="575"/>
      <c r="TL99" s="575"/>
      <c r="TM99" s="575"/>
      <c r="TN99" s="575"/>
      <c r="TO99" s="575"/>
      <c r="TP99" s="575"/>
      <c r="TQ99" s="575"/>
      <c r="TR99" s="575"/>
      <c r="TS99" s="575"/>
      <c r="TT99" s="575"/>
      <c r="TU99" s="575"/>
      <c r="TV99" s="575"/>
      <c r="TW99" s="575"/>
      <c r="TX99" s="575"/>
      <c r="TY99" s="575"/>
      <c r="TZ99" s="575"/>
      <c r="UA99" s="575"/>
      <c r="UB99" s="575"/>
      <c r="UC99" s="575"/>
      <c r="UD99" s="575"/>
      <c r="UE99" s="575"/>
      <c r="UF99" s="575"/>
      <c r="UG99" s="575"/>
      <c r="UH99" s="575"/>
      <c r="UI99" s="575"/>
      <c r="UJ99" s="575"/>
      <c r="UK99" s="575"/>
      <c r="UL99" s="575"/>
      <c r="UM99" s="575"/>
      <c r="UN99" s="575"/>
      <c r="UO99" s="575"/>
      <c r="UP99" s="575"/>
      <c r="UQ99" s="575"/>
      <c r="UR99" s="575"/>
      <c r="US99" s="575"/>
      <c r="UT99" s="575"/>
      <c r="UU99" s="575"/>
      <c r="UV99" s="575"/>
      <c r="UW99" s="575"/>
      <c r="UX99" s="575"/>
      <c r="UY99" s="575"/>
      <c r="UZ99" s="575"/>
      <c r="VA99" s="575"/>
      <c r="VB99" s="575"/>
      <c r="VC99" s="575"/>
      <c r="VD99" s="575"/>
      <c r="VE99" s="575"/>
      <c r="VF99" s="575"/>
      <c r="VG99" s="575"/>
      <c r="VH99" s="575"/>
      <c r="VI99" s="575"/>
      <c r="VJ99" s="575"/>
      <c r="VK99" s="575"/>
      <c r="VL99" s="575"/>
      <c r="VM99" s="575"/>
      <c r="VN99" s="575"/>
      <c r="VO99" s="575"/>
      <c r="VP99" s="575"/>
      <c r="VQ99" s="575"/>
      <c r="VR99" s="575"/>
      <c r="VS99" s="575"/>
      <c r="VT99" s="575"/>
      <c r="VU99" s="575"/>
      <c r="VV99" s="575"/>
      <c r="VW99" s="575"/>
      <c r="VX99" s="575"/>
      <c r="VY99" s="575"/>
      <c r="VZ99" s="575"/>
      <c r="WA99" s="575"/>
      <c r="WB99" s="575"/>
      <c r="WC99" s="575"/>
      <c r="WD99" s="575"/>
      <c r="WE99" s="575"/>
      <c r="WF99" s="575"/>
      <c r="WG99" s="575"/>
      <c r="WH99" s="575"/>
      <c r="WI99" s="575"/>
      <c r="WJ99" s="575"/>
      <c r="WK99" s="575"/>
      <c r="WL99" s="575"/>
      <c r="WM99" s="575"/>
      <c r="WN99" s="575"/>
      <c r="WO99" s="575"/>
      <c r="WP99" s="575"/>
      <c r="WQ99" s="575"/>
      <c r="WR99" s="575"/>
      <c r="WS99" s="575"/>
      <c r="WT99" s="575"/>
      <c r="WU99" s="575"/>
      <c r="WV99" s="575"/>
      <c r="WW99" s="575"/>
      <c r="WX99" s="575"/>
      <c r="WY99" s="575"/>
      <c r="WZ99" s="575"/>
      <c r="XA99" s="575"/>
      <c r="XB99" s="575"/>
      <c r="XC99" s="575"/>
      <c r="XD99" s="575"/>
      <c r="XE99" s="575"/>
      <c r="XF99" s="575"/>
      <c r="XG99" s="575"/>
      <c r="XH99" s="575"/>
      <c r="XI99" s="575"/>
      <c r="XJ99" s="575"/>
      <c r="XK99" s="575"/>
      <c r="XL99" s="575"/>
      <c r="XM99" s="575"/>
      <c r="XN99" s="575"/>
      <c r="XO99" s="575"/>
      <c r="XP99" s="575"/>
      <c r="XQ99" s="575"/>
      <c r="XR99" s="575"/>
      <c r="XS99" s="575"/>
      <c r="XT99" s="575"/>
      <c r="XU99" s="575"/>
      <c r="XV99" s="575"/>
      <c r="XW99" s="575"/>
    </row>
    <row r="100">
      <c r="A100" s="697" t="s">
        <v>1317</v>
      </c>
      <c r="B100" s="2"/>
      <c r="C100" s="2"/>
      <c r="D100" s="2"/>
      <c r="E100" s="2"/>
      <c r="F100" s="2"/>
      <c r="G100" s="3"/>
      <c r="H100" s="697" t="s">
        <v>1318</v>
      </c>
      <c r="I100" s="2"/>
      <c r="J100" s="2"/>
      <c r="K100" s="2"/>
      <c r="L100" s="2"/>
      <c r="M100" s="2"/>
      <c r="N100" s="2"/>
      <c r="O100" s="2"/>
      <c r="P100" s="3"/>
      <c r="Q100" s="697" t="s">
        <v>1319</v>
      </c>
      <c r="R100" s="2"/>
      <c r="S100" s="2"/>
      <c r="T100" s="2"/>
      <c r="U100" s="2"/>
      <c r="V100" s="2"/>
      <c r="W100" s="2"/>
      <c r="X100" s="2"/>
      <c r="Y100" s="3"/>
      <c r="Z100" s="697" t="s">
        <v>1320</v>
      </c>
      <c r="AA100" s="2"/>
      <c r="AB100" s="2"/>
      <c r="AC100" s="2"/>
      <c r="AD100" s="2"/>
      <c r="AE100" s="2"/>
      <c r="AF100" s="2"/>
      <c r="AG100" s="2"/>
      <c r="AH100" s="3"/>
      <c r="AI100" s="575"/>
      <c r="AJ100" s="697" t="s">
        <v>1317</v>
      </c>
      <c r="AK100" s="2"/>
      <c r="AL100" s="2"/>
      <c r="AM100" s="2"/>
      <c r="AN100" s="2"/>
      <c r="AO100" s="2"/>
      <c r="AP100" s="3"/>
      <c r="AQ100" s="697" t="s">
        <v>1318</v>
      </c>
      <c r="AR100" s="2"/>
      <c r="AS100" s="2"/>
      <c r="AT100" s="2"/>
      <c r="AU100" s="2"/>
      <c r="AV100" s="2"/>
      <c r="AW100" s="2"/>
      <c r="AX100" s="2"/>
      <c r="AY100" s="3"/>
      <c r="AZ100" s="697" t="s">
        <v>1319</v>
      </c>
      <c r="BA100" s="2"/>
      <c r="BB100" s="2"/>
      <c r="BC100" s="2"/>
      <c r="BD100" s="2"/>
      <c r="BE100" s="2"/>
      <c r="BF100" s="2"/>
      <c r="BG100" s="2"/>
      <c r="BH100" s="3"/>
      <c r="BI100" s="697" t="s">
        <v>1320</v>
      </c>
      <c r="BJ100" s="2"/>
      <c r="BK100" s="2"/>
      <c r="BL100" s="2"/>
      <c r="BM100" s="2"/>
      <c r="BN100" s="2"/>
      <c r="BO100" s="2"/>
      <c r="BP100" s="2"/>
      <c r="BQ100" s="3"/>
      <c r="BR100" s="575"/>
      <c r="BS100" s="697" t="s">
        <v>1317</v>
      </c>
      <c r="BT100" s="2"/>
      <c r="BU100" s="2"/>
      <c r="BV100" s="2"/>
      <c r="BW100" s="2"/>
      <c r="BX100" s="2"/>
      <c r="BY100" s="3"/>
      <c r="BZ100" s="697" t="s">
        <v>1318</v>
      </c>
      <c r="CA100" s="2"/>
      <c r="CB100" s="2"/>
      <c r="CC100" s="2"/>
      <c r="CD100" s="2"/>
      <c r="CE100" s="2"/>
      <c r="CF100" s="2"/>
      <c r="CG100" s="2"/>
      <c r="CH100" s="3"/>
      <c r="CI100" s="697" t="s">
        <v>1319</v>
      </c>
      <c r="CJ100" s="2"/>
      <c r="CK100" s="2"/>
      <c r="CL100" s="2"/>
      <c r="CM100" s="2"/>
      <c r="CN100" s="2"/>
      <c r="CO100" s="2"/>
      <c r="CP100" s="2"/>
      <c r="CQ100" s="3"/>
      <c r="CR100" s="697" t="s">
        <v>1320</v>
      </c>
      <c r="CS100" s="2"/>
      <c r="CT100" s="2"/>
      <c r="CU100" s="2"/>
      <c r="CV100" s="2"/>
      <c r="CW100" s="2"/>
      <c r="CX100" s="2"/>
      <c r="CY100" s="2"/>
      <c r="CZ100" s="3"/>
      <c r="DA100" s="575"/>
      <c r="DB100" s="697" t="s">
        <v>1317</v>
      </c>
      <c r="DC100" s="2"/>
      <c r="DD100" s="2"/>
      <c r="DE100" s="2"/>
      <c r="DF100" s="2"/>
      <c r="DG100" s="2"/>
      <c r="DH100" s="3"/>
      <c r="DI100" s="697" t="s">
        <v>1318</v>
      </c>
      <c r="DJ100" s="2"/>
      <c r="DK100" s="2"/>
      <c r="DL100" s="2"/>
      <c r="DM100" s="2"/>
      <c r="DN100" s="2"/>
      <c r="DO100" s="2"/>
      <c r="DP100" s="2"/>
      <c r="DQ100" s="3"/>
      <c r="DR100" s="697" t="s">
        <v>1319</v>
      </c>
      <c r="DS100" s="2"/>
      <c r="DT100" s="2"/>
      <c r="DU100" s="2"/>
      <c r="DV100" s="2"/>
      <c r="DW100" s="2"/>
      <c r="DX100" s="2"/>
      <c r="DY100" s="2"/>
      <c r="DZ100" s="3"/>
      <c r="EA100" s="697" t="s">
        <v>1320</v>
      </c>
      <c r="EB100" s="2"/>
      <c r="EC100" s="2"/>
      <c r="ED100" s="2"/>
      <c r="EE100" s="2"/>
      <c r="EF100" s="2"/>
      <c r="EG100" s="2"/>
      <c r="EH100" s="2"/>
      <c r="EI100" s="3"/>
      <c r="EJ100" s="575"/>
      <c r="EK100" s="575"/>
      <c r="EL100" s="575"/>
      <c r="EM100" s="697" t="s">
        <v>1317</v>
      </c>
      <c r="EN100" s="2"/>
      <c r="EO100" s="2"/>
      <c r="EP100" s="2"/>
      <c r="EQ100" s="2"/>
      <c r="ER100" s="2"/>
      <c r="ES100" s="3"/>
      <c r="ET100" s="697" t="s">
        <v>1318</v>
      </c>
      <c r="EU100" s="2"/>
      <c r="EV100" s="2"/>
      <c r="EW100" s="2"/>
      <c r="EX100" s="2"/>
      <c r="EY100" s="2"/>
      <c r="EZ100" s="2"/>
      <c r="FA100" s="2"/>
      <c r="FB100" s="3"/>
      <c r="FC100" s="697" t="s">
        <v>1319</v>
      </c>
      <c r="FD100" s="2"/>
      <c r="FE100" s="2"/>
      <c r="FF100" s="2"/>
      <c r="FG100" s="2"/>
      <c r="FH100" s="2"/>
      <c r="FI100" s="2"/>
      <c r="FJ100" s="2"/>
      <c r="FK100" s="3"/>
      <c r="FL100" s="697" t="s">
        <v>1320</v>
      </c>
      <c r="FM100" s="2"/>
      <c r="FN100" s="2"/>
      <c r="FO100" s="2"/>
      <c r="FP100" s="2"/>
      <c r="FQ100" s="2"/>
      <c r="FR100" s="2"/>
      <c r="FS100" s="2"/>
      <c r="FT100" s="3"/>
      <c r="FU100" s="575"/>
      <c r="FV100" s="575"/>
      <c r="FW100" s="575"/>
      <c r="FX100" s="698" t="s">
        <v>1317</v>
      </c>
      <c r="FY100" s="104"/>
      <c r="FZ100" s="104"/>
      <c r="GA100" s="104"/>
      <c r="GB100" s="104"/>
      <c r="GC100" s="104"/>
      <c r="GD100" s="100"/>
      <c r="GE100" s="699" t="s">
        <v>1318</v>
      </c>
      <c r="GF100" s="104"/>
      <c r="GG100" s="104"/>
      <c r="GH100" s="104"/>
      <c r="GI100" s="104"/>
      <c r="GJ100" s="104"/>
      <c r="GK100" s="104"/>
      <c r="GL100" s="104"/>
      <c r="GM100" s="100"/>
      <c r="GN100" s="699" t="s">
        <v>1319</v>
      </c>
      <c r="GO100" s="104"/>
      <c r="GP100" s="104"/>
      <c r="GQ100" s="104"/>
      <c r="GR100" s="104"/>
      <c r="GS100" s="104"/>
      <c r="GT100" s="104"/>
      <c r="GU100" s="104"/>
      <c r="GV100" s="100"/>
      <c r="GW100" s="699" t="s">
        <v>1320</v>
      </c>
      <c r="GX100" s="104"/>
      <c r="GY100" s="104"/>
      <c r="GZ100" s="104"/>
      <c r="HA100" s="104"/>
      <c r="HB100" s="104"/>
      <c r="HC100" s="104"/>
      <c r="HD100" s="104"/>
      <c r="HE100" s="100"/>
      <c r="HF100" s="575"/>
      <c r="HG100" s="575"/>
      <c r="HH100" s="575"/>
      <c r="HI100" s="698" t="s">
        <v>1317</v>
      </c>
      <c r="HJ100" s="104"/>
      <c r="HK100" s="104"/>
      <c r="HL100" s="104"/>
      <c r="HM100" s="104"/>
      <c r="HN100" s="104"/>
      <c r="HO100" s="100"/>
      <c r="HP100" s="699" t="s">
        <v>1318</v>
      </c>
      <c r="HQ100" s="104"/>
      <c r="HR100" s="104"/>
      <c r="HS100" s="104"/>
      <c r="HT100" s="104"/>
      <c r="HU100" s="104"/>
      <c r="HV100" s="104"/>
      <c r="HW100" s="104"/>
      <c r="HX100" s="100"/>
      <c r="HY100" s="699" t="s">
        <v>1319</v>
      </c>
      <c r="HZ100" s="104"/>
      <c r="IA100" s="104"/>
      <c r="IB100" s="104"/>
      <c r="IC100" s="104"/>
      <c r="ID100" s="104"/>
      <c r="IE100" s="104"/>
      <c r="IF100" s="104"/>
      <c r="IG100" s="100"/>
      <c r="IH100" s="699" t="s">
        <v>1320</v>
      </c>
      <c r="II100" s="104"/>
      <c r="IJ100" s="104"/>
      <c r="IK100" s="104"/>
      <c r="IL100" s="104"/>
      <c r="IM100" s="104"/>
      <c r="IN100" s="104"/>
      <c r="IO100" s="104"/>
      <c r="IP100" s="100"/>
      <c r="IQ100" s="575"/>
      <c r="IR100" s="575"/>
      <c r="IS100" s="575"/>
      <c r="IT100" s="698" t="s">
        <v>1317</v>
      </c>
      <c r="IU100" s="104"/>
      <c r="IV100" s="104"/>
      <c r="IW100" s="104"/>
      <c r="IX100" s="104"/>
      <c r="IY100" s="104"/>
      <c r="IZ100" s="100"/>
      <c r="JA100" s="699" t="s">
        <v>1318</v>
      </c>
      <c r="JB100" s="104"/>
      <c r="JC100" s="104"/>
      <c r="JD100" s="104"/>
      <c r="JE100" s="104"/>
      <c r="JF100" s="104"/>
      <c r="JG100" s="104"/>
      <c r="JH100" s="104"/>
      <c r="JI100" s="100"/>
      <c r="JJ100" s="699" t="s">
        <v>1319</v>
      </c>
      <c r="JK100" s="104"/>
      <c r="JL100" s="104"/>
      <c r="JM100" s="104"/>
      <c r="JN100" s="104"/>
      <c r="JO100" s="104"/>
      <c r="JP100" s="104"/>
      <c r="JQ100" s="104"/>
      <c r="JR100" s="100"/>
      <c r="JS100" s="699" t="s">
        <v>1320</v>
      </c>
      <c r="JT100" s="104"/>
      <c r="JU100" s="104"/>
      <c r="JV100" s="104"/>
      <c r="JW100" s="104"/>
      <c r="JX100" s="104"/>
      <c r="JY100" s="104"/>
      <c r="JZ100" s="104"/>
      <c r="KA100" s="100"/>
      <c r="KB100" s="575"/>
      <c r="KC100" s="575"/>
      <c r="KD100" s="575"/>
      <c r="KE100" s="698" t="s">
        <v>1317</v>
      </c>
      <c r="KF100" s="104"/>
      <c r="KG100" s="104"/>
      <c r="KH100" s="104"/>
      <c r="KI100" s="104"/>
      <c r="KJ100" s="104"/>
      <c r="KK100" s="100"/>
      <c r="KL100" s="699" t="s">
        <v>1318</v>
      </c>
      <c r="KM100" s="104"/>
      <c r="KN100" s="104"/>
      <c r="KO100" s="104"/>
      <c r="KP100" s="104"/>
      <c r="KQ100" s="104"/>
      <c r="KR100" s="104"/>
      <c r="KS100" s="104"/>
      <c r="KT100" s="100"/>
      <c r="KU100" s="699" t="s">
        <v>1319</v>
      </c>
      <c r="KV100" s="104"/>
      <c r="KW100" s="104"/>
      <c r="KX100" s="104"/>
      <c r="KY100" s="104"/>
      <c r="KZ100" s="104"/>
      <c r="LA100" s="104"/>
      <c r="LB100" s="104"/>
      <c r="LC100" s="100"/>
      <c r="LD100" s="699" t="s">
        <v>1320</v>
      </c>
      <c r="LE100" s="104"/>
      <c r="LF100" s="104"/>
      <c r="LG100" s="104"/>
      <c r="LH100" s="104"/>
      <c r="LI100" s="104"/>
      <c r="LJ100" s="104"/>
      <c r="LK100" s="104"/>
      <c r="LL100" s="100"/>
      <c r="LM100" s="575"/>
      <c r="LN100" s="575"/>
      <c r="LO100" s="575"/>
      <c r="LP100" s="698" t="s">
        <v>1317</v>
      </c>
      <c r="LQ100" s="104"/>
      <c r="LR100" s="104"/>
      <c r="LS100" s="104"/>
      <c r="LT100" s="104"/>
      <c r="LU100" s="104"/>
      <c r="LV100" s="100"/>
      <c r="LW100" s="699" t="s">
        <v>1318</v>
      </c>
      <c r="LX100" s="104"/>
      <c r="LY100" s="104"/>
      <c r="LZ100" s="104"/>
      <c r="MA100" s="104"/>
      <c r="MB100" s="104"/>
      <c r="MC100" s="104"/>
      <c r="MD100" s="104"/>
      <c r="ME100" s="100"/>
      <c r="MF100" s="699" t="s">
        <v>1319</v>
      </c>
      <c r="MG100" s="104"/>
      <c r="MH100" s="104"/>
      <c r="MI100" s="104"/>
      <c r="MJ100" s="104"/>
      <c r="MK100" s="104"/>
      <c r="ML100" s="104"/>
      <c r="MM100" s="104"/>
      <c r="MN100" s="100"/>
      <c r="MO100" s="699" t="s">
        <v>1320</v>
      </c>
      <c r="MP100" s="104"/>
      <c r="MQ100" s="104"/>
      <c r="MR100" s="104"/>
      <c r="MS100" s="104"/>
      <c r="MT100" s="104"/>
      <c r="MU100" s="104"/>
      <c r="MV100" s="104"/>
      <c r="MW100" s="100"/>
      <c r="MX100" s="575"/>
      <c r="MY100" s="575"/>
      <c r="MZ100" s="575"/>
      <c r="NA100" s="698" t="s">
        <v>1317</v>
      </c>
      <c r="NB100" s="104"/>
      <c r="NC100" s="104"/>
      <c r="ND100" s="104"/>
      <c r="NE100" s="104"/>
      <c r="NF100" s="104"/>
      <c r="NG100" s="100"/>
      <c r="NH100" s="699" t="s">
        <v>1318</v>
      </c>
      <c r="NI100" s="104"/>
      <c r="NJ100" s="104"/>
      <c r="NK100" s="104"/>
      <c r="NL100" s="104"/>
      <c r="NM100" s="104"/>
      <c r="NN100" s="104"/>
      <c r="NO100" s="104"/>
      <c r="NP100" s="100"/>
      <c r="NQ100" s="699" t="s">
        <v>1319</v>
      </c>
      <c r="NR100" s="104"/>
      <c r="NS100" s="104"/>
      <c r="NT100" s="104"/>
      <c r="NU100" s="104"/>
      <c r="NV100" s="104"/>
      <c r="NW100" s="104"/>
      <c r="NX100" s="104"/>
      <c r="NY100" s="100"/>
      <c r="NZ100" s="699" t="s">
        <v>1320</v>
      </c>
      <c r="OA100" s="104"/>
      <c r="OB100" s="104"/>
      <c r="OC100" s="104"/>
      <c r="OD100" s="104"/>
      <c r="OE100" s="104"/>
      <c r="OF100" s="104"/>
      <c r="OG100" s="104"/>
      <c r="OH100" s="100"/>
      <c r="OI100" s="575"/>
      <c r="OJ100" s="575"/>
      <c r="OK100" s="575"/>
      <c r="OL100" s="698" t="s">
        <v>1317</v>
      </c>
      <c r="OM100" s="104"/>
      <c r="ON100" s="104"/>
      <c r="OO100" s="104"/>
      <c r="OP100" s="104"/>
      <c r="OQ100" s="104"/>
      <c r="OR100" s="100"/>
      <c r="OS100" s="699" t="s">
        <v>1318</v>
      </c>
      <c r="OT100" s="104"/>
      <c r="OU100" s="104"/>
      <c r="OV100" s="104"/>
      <c r="OW100" s="104"/>
      <c r="OX100" s="104"/>
      <c r="OY100" s="104"/>
      <c r="OZ100" s="104"/>
      <c r="PA100" s="100"/>
      <c r="PB100" s="699" t="s">
        <v>1319</v>
      </c>
      <c r="PC100" s="104"/>
      <c r="PD100" s="104"/>
      <c r="PE100" s="104"/>
      <c r="PF100" s="104"/>
      <c r="PG100" s="104"/>
      <c r="PH100" s="104"/>
      <c r="PI100" s="104"/>
      <c r="PJ100" s="100"/>
      <c r="PK100" s="699" t="s">
        <v>1320</v>
      </c>
      <c r="PL100" s="104"/>
      <c r="PM100" s="104"/>
      <c r="PN100" s="104"/>
      <c r="PO100" s="104"/>
      <c r="PP100" s="104"/>
      <c r="PQ100" s="104"/>
      <c r="PR100" s="104"/>
      <c r="PS100" s="100"/>
      <c r="PT100" s="575"/>
      <c r="PU100" s="575"/>
      <c r="PV100" s="575"/>
      <c r="PW100" s="698" t="s">
        <v>1317</v>
      </c>
      <c r="PX100" s="104"/>
      <c r="PY100" s="104"/>
      <c r="PZ100" s="104"/>
      <c r="QA100" s="104"/>
      <c r="QB100" s="104"/>
      <c r="QC100" s="100"/>
      <c r="QD100" s="699" t="s">
        <v>1318</v>
      </c>
      <c r="QE100" s="104"/>
      <c r="QF100" s="104"/>
      <c r="QG100" s="104"/>
      <c r="QH100" s="104"/>
      <c r="QI100" s="104"/>
      <c r="QJ100" s="104"/>
      <c r="QK100" s="104"/>
      <c r="QL100" s="100"/>
      <c r="QM100" s="699" t="s">
        <v>1319</v>
      </c>
      <c r="QN100" s="104"/>
      <c r="QO100" s="104"/>
      <c r="QP100" s="104"/>
      <c r="QQ100" s="104"/>
      <c r="QR100" s="104"/>
      <c r="QS100" s="104"/>
      <c r="QT100" s="104"/>
      <c r="QU100" s="100"/>
      <c r="QV100" s="699" t="s">
        <v>1320</v>
      </c>
      <c r="QW100" s="104"/>
      <c r="QX100" s="104"/>
      <c r="QY100" s="104"/>
      <c r="QZ100" s="104"/>
      <c r="RA100" s="104"/>
      <c r="RB100" s="104"/>
      <c r="RC100" s="104"/>
      <c r="RD100" s="100"/>
      <c r="RE100" s="575"/>
      <c r="RF100" s="575"/>
      <c r="RG100" s="575"/>
      <c r="RH100" s="575"/>
      <c r="SP100" s="575"/>
      <c r="SQ100" s="575"/>
      <c r="SR100" s="575"/>
      <c r="SS100" s="575"/>
      <c r="ST100" s="575"/>
      <c r="SU100" s="575"/>
      <c r="SV100" s="575"/>
      <c r="SW100" s="575"/>
      <c r="SX100" s="575"/>
      <c r="SY100" s="575"/>
      <c r="SZ100" s="575"/>
      <c r="TA100" s="575"/>
      <c r="TB100" s="575"/>
      <c r="TC100" s="575"/>
      <c r="TD100" s="575"/>
      <c r="TE100" s="575"/>
      <c r="TF100" s="575"/>
      <c r="TG100" s="575"/>
      <c r="TH100" s="575"/>
      <c r="TI100" s="575"/>
      <c r="TJ100" s="575"/>
      <c r="TK100" s="575"/>
      <c r="TL100" s="575"/>
      <c r="TM100" s="575"/>
      <c r="TN100" s="575"/>
      <c r="TO100" s="575"/>
      <c r="TP100" s="575"/>
      <c r="TQ100" s="575"/>
      <c r="TR100" s="575"/>
      <c r="TS100" s="575"/>
      <c r="TT100" s="575"/>
      <c r="TU100" s="575"/>
      <c r="TV100" s="575"/>
      <c r="TW100" s="575"/>
      <c r="TX100" s="575"/>
      <c r="TY100" s="575"/>
      <c r="TZ100" s="575"/>
      <c r="UA100" s="575"/>
      <c r="UB100" s="575"/>
      <c r="UC100" s="575"/>
      <c r="UD100" s="575"/>
      <c r="UE100" s="575"/>
      <c r="UF100" s="575"/>
      <c r="UG100" s="575"/>
      <c r="UH100" s="575"/>
      <c r="UI100" s="575"/>
      <c r="UJ100" s="575"/>
      <c r="UK100" s="575"/>
      <c r="UL100" s="575"/>
      <c r="UM100" s="575"/>
      <c r="UN100" s="575"/>
      <c r="UO100" s="575"/>
      <c r="UP100" s="575"/>
      <c r="UQ100" s="575"/>
      <c r="UR100" s="575"/>
      <c r="US100" s="575"/>
      <c r="UT100" s="575"/>
      <c r="UU100" s="575"/>
      <c r="UV100" s="575"/>
      <c r="UW100" s="575"/>
      <c r="UX100" s="575"/>
      <c r="UY100" s="575"/>
      <c r="UZ100" s="575"/>
      <c r="VA100" s="575"/>
      <c r="VB100" s="575"/>
      <c r="VC100" s="575"/>
      <c r="VD100" s="575"/>
      <c r="VE100" s="575"/>
      <c r="VF100" s="575"/>
      <c r="VG100" s="575"/>
      <c r="VH100" s="575"/>
      <c r="VI100" s="575"/>
      <c r="VJ100" s="575"/>
      <c r="VK100" s="575"/>
      <c r="VL100" s="575"/>
      <c r="VM100" s="575"/>
      <c r="VN100" s="575"/>
      <c r="VO100" s="575"/>
      <c r="VP100" s="575"/>
      <c r="VQ100" s="575"/>
      <c r="VR100" s="575"/>
      <c r="VS100" s="575"/>
      <c r="VT100" s="575"/>
      <c r="VU100" s="575"/>
      <c r="VV100" s="575"/>
      <c r="VW100" s="575"/>
      <c r="VX100" s="575"/>
      <c r="VY100" s="575"/>
      <c r="VZ100" s="575"/>
      <c r="WA100" s="575"/>
      <c r="WB100" s="575"/>
      <c r="WC100" s="575"/>
      <c r="WD100" s="575"/>
      <c r="WE100" s="575"/>
      <c r="WF100" s="575"/>
      <c r="WG100" s="575"/>
      <c r="WH100" s="575"/>
      <c r="WI100" s="575"/>
      <c r="WJ100" s="575"/>
      <c r="WK100" s="575"/>
      <c r="WL100" s="575"/>
      <c r="WM100" s="575"/>
      <c r="WN100" s="575"/>
      <c r="WO100" s="575"/>
      <c r="WP100" s="575"/>
      <c r="WQ100" s="575"/>
      <c r="WR100" s="575"/>
      <c r="WS100" s="575"/>
      <c r="WT100" s="575"/>
      <c r="WU100" s="575"/>
      <c r="WV100" s="575"/>
      <c r="WW100" s="575"/>
      <c r="WX100" s="575"/>
      <c r="WY100" s="575"/>
      <c r="WZ100" s="575"/>
      <c r="XA100" s="575"/>
      <c r="XB100" s="575"/>
      <c r="XC100" s="575"/>
      <c r="XD100" s="575"/>
      <c r="XE100" s="575"/>
      <c r="XF100" s="575"/>
      <c r="XG100" s="575"/>
      <c r="XH100" s="575"/>
      <c r="XI100" s="575"/>
      <c r="XJ100" s="575"/>
      <c r="XK100" s="575"/>
      <c r="XL100" s="575"/>
      <c r="XM100" s="575"/>
      <c r="XN100" s="575"/>
      <c r="XO100" s="575"/>
      <c r="XP100" s="575"/>
      <c r="XQ100" s="575"/>
      <c r="XR100" s="575"/>
      <c r="XS100" s="575"/>
      <c r="XT100" s="575"/>
      <c r="XU100" s="575"/>
      <c r="XV100" s="575"/>
      <c r="XW100" s="575"/>
    </row>
    <row r="101">
      <c r="A101" s="700"/>
      <c r="B101" s="553"/>
      <c r="C101" s="553"/>
      <c r="D101" s="553"/>
      <c r="E101" s="553"/>
      <c r="F101" s="553"/>
      <c r="G101" s="554"/>
      <c r="H101" s="700"/>
      <c r="I101" s="553"/>
      <c r="J101" s="553"/>
      <c r="K101" s="553"/>
      <c r="L101" s="553"/>
      <c r="M101" s="553"/>
      <c r="N101" s="553"/>
      <c r="O101" s="553"/>
      <c r="P101" s="554"/>
      <c r="Q101" s="700"/>
      <c r="R101" s="553"/>
      <c r="S101" s="553"/>
      <c r="T101" s="553"/>
      <c r="U101" s="553"/>
      <c r="V101" s="553"/>
      <c r="W101" s="553"/>
      <c r="X101" s="553"/>
      <c r="Y101" s="554"/>
      <c r="Z101" s="700"/>
      <c r="AA101" s="553"/>
      <c r="AB101" s="553"/>
      <c r="AC101" s="553"/>
      <c r="AD101" s="553"/>
      <c r="AE101" s="553"/>
      <c r="AF101" s="553"/>
      <c r="AG101" s="553"/>
      <c r="AH101" s="554"/>
      <c r="AI101" s="650"/>
      <c r="AJ101" s="700"/>
      <c r="AK101" s="553"/>
      <c r="AL101" s="553"/>
      <c r="AM101" s="553"/>
      <c r="AN101" s="553"/>
      <c r="AO101" s="553"/>
      <c r="AP101" s="554"/>
      <c r="AQ101" s="700"/>
      <c r="AR101" s="553"/>
      <c r="AS101" s="553"/>
      <c r="AT101" s="553"/>
      <c r="AU101" s="553"/>
      <c r="AV101" s="553"/>
      <c r="AW101" s="553"/>
      <c r="AX101" s="553"/>
      <c r="AY101" s="554"/>
      <c r="AZ101" s="700"/>
      <c r="BA101" s="553"/>
      <c r="BB101" s="553"/>
      <c r="BC101" s="553"/>
      <c r="BD101" s="553"/>
      <c r="BE101" s="553"/>
      <c r="BF101" s="553"/>
      <c r="BG101" s="553"/>
      <c r="BH101" s="554"/>
      <c r="BI101" s="700"/>
      <c r="BJ101" s="553"/>
      <c r="BK101" s="553"/>
      <c r="BL101" s="553"/>
      <c r="BM101" s="553"/>
      <c r="BN101" s="553"/>
      <c r="BO101" s="553"/>
      <c r="BP101" s="553"/>
      <c r="BQ101" s="554"/>
      <c r="BR101" s="650"/>
      <c r="BS101" s="700"/>
      <c r="BT101" s="553"/>
      <c r="BU101" s="553"/>
      <c r="BV101" s="553"/>
      <c r="BW101" s="553"/>
      <c r="BX101" s="553"/>
      <c r="BY101" s="554"/>
      <c r="BZ101" s="700"/>
      <c r="CA101" s="553"/>
      <c r="CB101" s="553"/>
      <c r="CC101" s="553"/>
      <c r="CD101" s="553"/>
      <c r="CE101" s="553"/>
      <c r="CF101" s="553"/>
      <c r="CG101" s="553"/>
      <c r="CH101" s="554"/>
      <c r="CI101" s="700"/>
      <c r="CJ101" s="553"/>
      <c r="CK101" s="553"/>
      <c r="CL101" s="553"/>
      <c r="CM101" s="553"/>
      <c r="CN101" s="553"/>
      <c r="CO101" s="553"/>
      <c r="CP101" s="553"/>
      <c r="CQ101" s="554"/>
      <c r="CR101" s="700"/>
      <c r="CS101" s="553"/>
      <c r="CT101" s="553"/>
      <c r="CU101" s="553"/>
      <c r="CV101" s="553"/>
      <c r="CW101" s="553"/>
      <c r="CX101" s="553"/>
      <c r="CY101" s="553"/>
      <c r="CZ101" s="554"/>
      <c r="DA101" s="650"/>
      <c r="DB101" s="700"/>
      <c r="DC101" s="553"/>
      <c r="DD101" s="553"/>
      <c r="DE101" s="553"/>
      <c r="DF101" s="553"/>
      <c r="DG101" s="553"/>
      <c r="DH101" s="554"/>
      <c r="DI101" s="700"/>
      <c r="DJ101" s="553"/>
      <c r="DK101" s="553"/>
      <c r="DL101" s="553"/>
      <c r="DM101" s="553"/>
      <c r="DN101" s="553"/>
      <c r="DO101" s="553"/>
      <c r="DP101" s="553"/>
      <c r="DQ101" s="554"/>
      <c r="DR101" s="700"/>
      <c r="DS101" s="553"/>
      <c r="DT101" s="553"/>
      <c r="DU101" s="553"/>
      <c r="DV101" s="553"/>
      <c r="DW101" s="553"/>
      <c r="DX101" s="553"/>
      <c r="DY101" s="553"/>
      <c r="DZ101" s="554"/>
      <c r="EA101" s="700"/>
      <c r="EB101" s="553"/>
      <c r="EC101" s="553"/>
      <c r="ED101" s="553"/>
      <c r="EE101" s="553"/>
      <c r="EF101" s="553"/>
      <c r="EG101" s="553"/>
      <c r="EH101" s="553"/>
      <c r="EI101" s="554"/>
      <c r="EJ101" s="650"/>
      <c r="EK101" s="650"/>
      <c r="EL101" s="650"/>
      <c r="EM101" s="700"/>
      <c r="EN101" s="553"/>
      <c r="EO101" s="553"/>
      <c r="EP101" s="553"/>
      <c r="EQ101" s="553"/>
      <c r="ER101" s="553"/>
      <c r="ES101" s="554"/>
      <c r="ET101" s="700"/>
      <c r="EU101" s="553"/>
      <c r="EV101" s="553"/>
      <c r="EW101" s="553"/>
      <c r="EX101" s="553"/>
      <c r="EY101" s="553"/>
      <c r="EZ101" s="553"/>
      <c r="FA101" s="553"/>
      <c r="FB101" s="554"/>
      <c r="FC101" s="700"/>
      <c r="FD101" s="553"/>
      <c r="FE101" s="553"/>
      <c r="FF101" s="553"/>
      <c r="FG101" s="553"/>
      <c r="FH101" s="553"/>
      <c r="FI101" s="553"/>
      <c r="FJ101" s="553"/>
      <c r="FK101" s="554"/>
      <c r="FL101" s="700"/>
      <c r="FM101" s="553"/>
      <c r="FN101" s="553"/>
      <c r="FO101" s="553"/>
      <c r="FP101" s="553"/>
      <c r="FQ101" s="553"/>
      <c r="FR101" s="553"/>
      <c r="FS101" s="553"/>
      <c r="FT101" s="554"/>
      <c r="FU101" s="650"/>
      <c r="FV101" s="650"/>
      <c r="FW101" s="650"/>
      <c r="FX101" s="650"/>
      <c r="GE101" s="650"/>
      <c r="GN101" s="650"/>
      <c r="GW101" s="650"/>
      <c r="HF101" s="650"/>
      <c r="HG101" s="650"/>
      <c r="HH101" s="650"/>
      <c r="HI101" s="650"/>
      <c r="HP101" s="650"/>
      <c r="HY101" s="650"/>
      <c r="IH101" s="650"/>
      <c r="IQ101" s="650"/>
      <c r="IR101" s="650"/>
      <c r="IS101" s="650"/>
      <c r="IT101" s="650"/>
      <c r="JA101" s="650"/>
      <c r="JJ101" s="650"/>
      <c r="JS101" s="650"/>
      <c r="KB101" s="650"/>
      <c r="KC101" s="650"/>
      <c r="KD101" s="650"/>
      <c r="KE101" s="650"/>
      <c r="KL101" s="650"/>
      <c r="KU101" s="650"/>
      <c r="LD101" s="650"/>
      <c r="LM101" s="650"/>
      <c r="LN101" s="650"/>
      <c r="LO101" s="650"/>
      <c r="LP101" s="650"/>
      <c r="LW101" s="650"/>
      <c r="MF101" s="650"/>
      <c r="MO101" s="650"/>
      <c r="MX101" s="650"/>
      <c r="MY101" s="650"/>
      <c r="MZ101" s="650"/>
      <c r="NA101" s="650"/>
      <c r="NH101" s="650"/>
      <c r="NQ101" s="650"/>
      <c r="NZ101" s="650"/>
      <c r="OI101" s="650"/>
      <c r="OJ101" s="650"/>
      <c r="OK101" s="650"/>
      <c r="OL101" s="650"/>
      <c r="OS101" s="650"/>
      <c r="PB101" s="650"/>
      <c r="PK101" s="650"/>
      <c r="PT101" s="650"/>
      <c r="PU101" s="650"/>
      <c r="PV101" s="650"/>
      <c r="PW101" s="650"/>
      <c r="QD101" s="650"/>
      <c r="QM101" s="650"/>
      <c r="QV101" s="650"/>
      <c r="RE101" s="650"/>
      <c r="RF101" s="650"/>
      <c r="RG101" s="650"/>
      <c r="RH101" s="584"/>
      <c r="RO101" s="584"/>
      <c r="RX101" s="584"/>
      <c r="SG101" s="584"/>
      <c r="SP101" s="650"/>
      <c r="SQ101" s="650"/>
      <c r="SR101" s="650"/>
      <c r="SS101" s="650"/>
      <c r="ST101" s="650"/>
      <c r="SU101" s="650"/>
      <c r="SV101" s="650"/>
      <c r="SW101" s="650"/>
      <c r="SX101" s="650"/>
      <c r="SY101" s="650"/>
      <c r="SZ101" s="650"/>
      <c r="TA101" s="650"/>
      <c r="TB101" s="650"/>
      <c r="TC101" s="650"/>
      <c r="TD101" s="650"/>
      <c r="TE101" s="650"/>
      <c r="TF101" s="650"/>
      <c r="TG101" s="650"/>
      <c r="TH101" s="650"/>
      <c r="TI101" s="650"/>
      <c r="TJ101" s="650"/>
      <c r="TK101" s="650"/>
      <c r="TL101" s="650"/>
      <c r="TM101" s="650"/>
      <c r="TN101" s="650"/>
      <c r="TO101" s="650"/>
      <c r="TP101" s="650"/>
      <c r="TQ101" s="650"/>
      <c r="TR101" s="650"/>
      <c r="TS101" s="650"/>
      <c r="TT101" s="650"/>
      <c r="TU101" s="650"/>
      <c r="TV101" s="650"/>
      <c r="TW101" s="650"/>
      <c r="TX101" s="650"/>
      <c r="TY101" s="650"/>
      <c r="TZ101" s="650"/>
      <c r="UA101" s="650"/>
      <c r="UB101" s="650"/>
      <c r="UC101" s="650"/>
      <c r="UD101" s="650"/>
      <c r="UE101" s="650"/>
      <c r="UF101" s="650"/>
      <c r="UG101" s="650"/>
      <c r="UH101" s="650"/>
      <c r="UI101" s="650"/>
      <c r="UJ101" s="650"/>
      <c r="UK101" s="650"/>
      <c r="UL101" s="650"/>
      <c r="UM101" s="650"/>
      <c r="UN101" s="650"/>
      <c r="UO101" s="650"/>
      <c r="UP101" s="650"/>
      <c r="UQ101" s="650"/>
      <c r="UR101" s="650"/>
      <c r="US101" s="650"/>
      <c r="UT101" s="650"/>
      <c r="UU101" s="650"/>
      <c r="UV101" s="650"/>
      <c r="UW101" s="650"/>
      <c r="UX101" s="650"/>
      <c r="UY101" s="650"/>
      <c r="UZ101" s="650"/>
      <c r="VA101" s="650"/>
      <c r="VB101" s="650"/>
      <c r="VC101" s="650"/>
      <c r="VD101" s="650"/>
      <c r="VE101" s="650"/>
      <c r="VF101" s="650"/>
      <c r="VG101" s="650"/>
      <c r="VH101" s="650"/>
      <c r="VI101" s="650"/>
      <c r="VJ101" s="650"/>
      <c r="VK101" s="650"/>
      <c r="VL101" s="650"/>
      <c r="VM101" s="650"/>
      <c r="VN101" s="650"/>
      <c r="VO101" s="650"/>
      <c r="VP101" s="650"/>
      <c r="VQ101" s="650"/>
      <c r="VR101" s="650"/>
      <c r="VS101" s="650"/>
      <c r="VT101" s="650"/>
      <c r="VU101" s="650"/>
      <c r="VV101" s="650"/>
      <c r="VW101" s="650"/>
      <c r="VX101" s="650"/>
      <c r="VY101" s="650"/>
      <c r="VZ101" s="650"/>
      <c r="WA101" s="650"/>
      <c r="WB101" s="650"/>
      <c r="WC101" s="650"/>
      <c r="WD101" s="650"/>
      <c r="WE101" s="650"/>
      <c r="WF101" s="650"/>
      <c r="WG101" s="650"/>
      <c r="WH101" s="650"/>
      <c r="WI101" s="650"/>
      <c r="WJ101" s="650"/>
      <c r="WK101" s="650"/>
      <c r="WL101" s="650"/>
      <c r="WM101" s="650"/>
      <c r="WN101" s="650"/>
      <c r="WO101" s="650"/>
      <c r="WP101" s="650"/>
      <c r="WQ101" s="650"/>
      <c r="WR101" s="650"/>
      <c r="WS101" s="650"/>
      <c r="WT101" s="650"/>
      <c r="WU101" s="650"/>
      <c r="WV101" s="650"/>
      <c r="WW101" s="650"/>
      <c r="WX101" s="650"/>
      <c r="WY101" s="650"/>
      <c r="WZ101" s="650"/>
      <c r="XA101" s="650"/>
      <c r="XB101" s="650"/>
      <c r="XC101" s="650"/>
      <c r="XD101" s="650"/>
      <c r="XE101" s="650"/>
      <c r="XF101" s="650"/>
      <c r="XG101" s="650"/>
      <c r="XH101" s="650"/>
      <c r="XI101" s="650"/>
      <c r="XJ101" s="650"/>
      <c r="XK101" s="650"/>
      <c r="XL101" s="650"/>
      <c r="XM101" s="650"/>
      <c r="XN101" s="650"/>
      <c r="XO101" s="650"/>
      <c r="XP101" s="650"/>
      <c r="XQ101" s="650"/>
      <c r="XR101" s="650"/>
      <c r="XS101" s="650"/>
      <c r="XT101" s="650"/>
      <c r="XU101" s="650"/>
      <c r="XV101" s="650"/>
      <c r="XW101" s="650"/>
    </row>
    <row r="102">
      <c r="A102" s="559"/>
      <c r="B102" s="104"/>
      <c r="C102" s="104"/>
      <c r="D102" s="104"/>
      <c r="E102" s="104"/>
      <c r="F102" s="104"/>
      <c r="G102" s="100"/>
      <c r="H102" s="559"/>
      <c r="I102" s="104"/>
      <c r="J102" s="104"/>
      <c r="K102" s="104"/>
      <c r="L102" s="104"/>
      <c r="M102" s="104"/>
      <c r="N102" s="104"/>
      <c r="O102" s="104"/>
      <c r="P102" s="100"/>
      <c r="Q102" s="559"/>
      <c r="R102" s="104"/>
      <c r="S102" s="104"/>
      <c r="T102" s="104"/>
      <c r="U102" s="104"/>
      <c r="V102" s="104"/>
      <c r="W102" s="104"/>
      <c r="X102" s="104"/>
      <c r="Y102" s="100"/>
      <c r="Z102" s="559"/>
      <c r="AA102" s="104"/>
      <c r="AB102" s="104"/>
      <c r="AC102" s="104"/>
      <c r="AD102" s="104"/>
      <c r="AE102" s="104"/>
      <c r="AF102" s="104"/>
      <c r="AG102" s="104"/>
      <c r="AH102" s="100"/>
      <c r="AI102" s="650"/>
      <c r="AJ102" s="559"/>
      <c r="AK102" s="104"/>
      <c r="AL102" s="104"/>
      <c r="AM102" s="104"/>
      <c r="AN102" s="104"/>
      <c r="AO102" s="104"/>
      <c r="AP102" s="100"/>
      <c r="AQ102" s="559"/>
      <c r="AR102" s="104"/>
      <c r="AS102" s="104"/>
      <c r="AT102" s="104"/>
      <c r="AU102" s="104"/>
      <c r="AV102" s="104"/>
      <c r="AW102" s="104"/>
      <c r="AX102" s="104"/>
      <c r="AY102" s="100"/>
      <c r="AZ102" s="559"/>
      <c r="BA102" s="104"/>
      <c r="BB102" s="104"/>
      <c r="BC102" s="104"/>
      <c r="BD102" s="104"/>
      <c r="BE102" s="104"/>
      <c r="BF102" s="104"/>
      <c r="BG102" s="104"/>
      <c r="BH102" s="100"/>
      <c r="BI102" s="559"/>
      <c r="BJ102" s="104"/>
      <c r="BK102" s="104"/>
      <c r="BL102" s="104"/>
      <c r="BM102" s="104"/>
      <c r="BN102" s="104"/>
      <c r="BO102" s="104"/>
      <c r="BP102" s="104"/>
      <c r="BQ102" s="100"/>
      <c r="BR102" s="650"/>
      <c r="BS102" s="559"/>
      <c r="BT102" s="104"/>
      <c r="BU102" s="104"/>
      <c r="BV102" s="104"/>
      <c r="BW102" s="104"/>
      <c r="BX102" s="104"/>
      <c r="BY102" s="100"/>
      <c r="BZ102" s="559"/>
      <c r="CA102" s="104"/>
      <c r="CB102" s="104"/>
      <c r="CC102" s="104"/>
      <c r="CD102" s="104"/>
      <c r="CE102" s="104"/>
      <c r="CF102" s="104"/>
      <c r="CG102" s="104"/>
      <c r="CH102" s="100"/>
      <c r="CI102" s="559"/>
      <c r="CJ102" s="104"/>
      <c r="CK102" s="104"/>
      <c r="CL102" s="104"/>
      <c r="CM102" s="104"/>
      <c r="CN102" s="104"/>
      <c r="CO102" s="104"/>
      <c r="CP102" s="104"/>
      <c r="CQ102" s="100"/>
      <c r="CR102" s="559"/>
      <c r="CS102" s="104"/>
      <c r="CT102" s="104"/>
      <c r="CU102" s="104"/>
      <c r="CV102" s="104"/>
      <c r="CW102" s="104"/>
      <c r="CX102" s="104"/>
      <c r="CY102" s="104"/>
      <c r="CZ102" s="100"/>
      <c r="DA102" s="650"/>
      <c r="DB102" s="559"/>
      <c r="DC102" s="104"/>
      <c r="DD102" s="104"/>
      <c r="DE102" s="104"/>
      <c r="DF102" s="104"/>
      <c r="DG102" s="104"/>
      <c r="DH102" s="100"/>
      <c r="DI102" s="559"/>
      <c r="DJ102" s="104"/>
      <c r="DK102" s="104"/>
      <c r="DL102" s="104"/>
      <c r="DM102" s="104"/>
      <c r="DN102" s="104"/>
      <c r="DO102" s="104"/>
      <c r="DP102" s="104"/>
      <c r="DQ102" s="100"/>
      <c r="DR102" s="559"/>
      <c r="DS102" s="104"/>
      <c r="DT102" s="104"/>
      <c r="DU102" s="104"/>
      <c r="DV102" s="104"/>
      <c r="DW102" s="104"/>
      <c r="DX102" s="104"/>
      <c r="DY102" s="104"/>
      <c r="DZ102" s="100"/>
      <c r="EA102" s="559"/>
      <c r="EB102" s="104"/>
      <c r="EC102" s="104"/>
      <c r="ED102" s="104"/>
      <c r="EE102" s="104"/>
      <c r="EF102" s="104"/>
      <c r="EG102" s="104"/>
      <c r="EH102" s="104"/>
      <c r="EI102" s="100"/>
      <c r="EJ102" s="650"/>
      <c r="EK102" s="650"/>
      <c r="EL102" s="650"/>
      <c r="EM102" s="559"/>
      <c r="EN102" s="104"/>
      <c r="EO102" s="104"/>
      <c r="EP102" s="104"/>
      <c r="EQ102" s="104"/>
      <c r="ER102" s="104"/>
      <c r="ES102" s="100"/>
      <c r="ET102" s="559"/>
      <c r="EU102" s="104"/>
      <c r="EV102" s="104"/>
      <c r="EW102" s="104"/>
      <c r="EX102" s="104"/>
      <c r="EY102" s="104"/>
      <c r="EZ102" s="104"/>
      <c r="FA102" s="104"/>
      <c r="FB102" s="100"/>
      <c r="FC102" s="559"/>
      <c r="FD102" s="104"/>
      <c r="FE102" s="104"/>
      <c r="FF102" s="104"/>
      <c r="FG102" s="104"/>
      <c r="FH102" s="104"/>
      <c r="FI102" s="104"/>
      <c r="FJ102" s="104"/>
      <c r="FK102" s="100"/>
      <c r="FL102" s="559"/>
      <c r="FM102" s="104"/>
      <c r="FN102" s="104"/>
      <c r="FO102" s="104"/>
      <c r="FP102" s="104"/>
      <c r="FQ102" s="104"/>
      <c r="FR102" s="104"/>
      <c r="FS102" s="104"/>
      <c r="FT102" s="100"/>
      <c r="FU102" s="650"/>
      <c r="FV102" s="650"/>
      <c r="FW102" s="650"/>
      <c r="HF102" s="650"/>
      <c r="HG102" s="650"/>
      <c r="HH102" s="650"/>
      <c r="IQ102" s="650"/>
      <c r="IR102" s="650"/>
      <c r="IS102" s="650"/>
      <c r="KB102" s="650"/>
      <c r="KC102" s="650"/>
      <c r="KD102" s="650"/>
      <c r="LM102" s="650"/>
      <c r="LN102" s="650"/>
      <c r="LO102" s="650"/>
      <c r="MX102" s="650"/>
      <c r="MY102" s="650"/>
      <c r="MZ102" s="650"/>
      <c r="OI102" s="650"/>
      <c r="OJ102" s="650"/>
      <c r="OK102" s="650"/>
      <c r="PT102" s="650"/>
      <c r="PU102" s="650"/>
      <c r="PV102" s="650"/>
      <c r="RE102" s="650"/>
      <c r="RF102" s="650"/>
      <c r="RG102" s="650"/>
      <c r="RH102" s="650"/>
      <c r="RO102" s="650"/>
      <c r="RX102" s="650"/>
      <c r="SG102" s="650"/>
      <c r="SP102" s="650"/>
      <c r="SQ102" s="650"/>
      <c r="SR102" s="650"/>
      <c r="SS102" s="650"/>
      <c r="ST102" s="650"/>
      <c r="SU102" s="650"/>
      <c r="SV102" s="650"/>
      <c r="SW102" s="650"/>
      <c r="SX102" s="650"/>
      <c r="SY102" s="650"/>
      <c r="SZ102" s="650"/>
      <c r="TA102" s="650"/>
      <c r="TB102" s="650"/>
      <c r="TC102" s="650"/>
      <c r="TD102" s="650"/>
      <c r="TE102" s="650"/>
      <c r="TF102" s="650"/>
      <c r="TG102" s="650"/>
      <c r="TH102" s="650"/>
      <c r="TI102" s="650"/>
      <c r="TJ102" s="650"/>
      <c r="TK102" s="650"/>
      <c r="TL102" s="650"/>
      <c r="TM102" s="650"/>
      <c r="TN102" s="650"/>
      <c r="TO102" s="650"/>
      <c r="TP102" s="650"/>
      <c r="TQ102" s="650"/>
      <c r="TR102" s="650"/>
      <c r="TS102" s="650"/>
      <c r="TT102" s="650"/>
      <c r="TU102" s="650"/>
      <c r="TV102" s="650"/>
      <c r="TW102" s="650"/>
      <c r="TX102" s="650"/>
      <c r="TY102" s="650"/>
      <c r="TZ102" s="650"/>
      <c r="UA102" s="650"/>
      <c r="UB102" s="650"/>
      <c r="UC102" s="650"/>
      <c r="UD102" s="650"/>
      <c r="UE102" s="650"/>
      <c r="UF102" s="650"/>
      <c r="UG102" s="650"/>
      <c r="UH102" s="650"/>
      <c r="UI102" s="650"/>
      <c r="UJ102" s="650"/>
      <c r="UK102" s="650"/>
      <c r="UL102" s="650"/>
      <c r="UM102" s="650"/>
      <c r="UN102" s="650"/>
      <c r="UO102" s="650"/>
      <c r="UP102" s="650"/>
      <c r="UQ102" s="650"/>
      <c r="UR102" s="650"/>
      <c r="US102" s="650"/>
      <c r="UT102" s="650"/>
      <c r="UU102" s="650"/>
      <c r="UV102" s="650"/>
      <c r="UW102" s="650"/>
      <c r="UX102" s="650"/>
      <c r="UY102" s="650"/>
      <c r="UZ102" s="650"/>
      <c r="VA102" s="650"/>
      <c r="VB102" s="650"/>
      <c r="VC102" s="650"/>
      <c r="VD102" s="650"/>
      <c r="VE102" s="650"/>
      <c r="VF102" s="650"/>
      <c r="VG102" s="650"/>
      <c r="VH102" s="650"/>
      <c r="VI102" s="650"/>
      <c r="VJ102" s="650"/>
      <c r="VK102" s="650"/>
      <c r="VL102" s="650"/>
      <c r="VM102" s="650"/>
      <c r="VN102" s="650"/>
      <c r="VO102" s="650"/>
      <c r="VP102" s="650"/>
      <c r="VQ102" s="650"/>
      <c r="VR102" s="650"/>
      <c r="VS102" s="650"/>
      <c r="VT102" s="650"/>
      <c r="VU102" s="650"/>
      <c r="VV102" s="650"/>
      <c r="VW102" s="650"/>
      <c r="VX102" s="650"/>
      <c r="VY102" s="650"/>
      <c r="VZ102" s="650"/>
      <c r="WA102" s="650"/>
      <c r="WB102" s="650"/>
      <c r="WC102" s="650"/>
      <c r="WD102" s="650"/>
      <c r="WE102" s="650"/>
      <c r="WF102" s="650"/>
      <c r="WG102" s="650"/>
      <c r="WH102" s="650"/>
      <c r="WI102" s="650"/>
      <c r="WJ102" s="650"/>
      <c r="WK102" s="650"/>
      <c r="WL102" s="650"/>
      <c r="WM102" s="650"/>
      <c r="WN102" s="650"/>
      <c r="WO102" s="650"/>
      <c r="WP102" s="650"/>
      <c r="WQ102" s="650"/>
      <c r="WR102" s="650"/>
      <c r="WS102" s="650"/>
      <c r="WT102" s="650"/>
      <c r="WU102" s="650"/>
      <c r="WV102" s="650"/>
      <c r="WW102" s="650"/>
      <c r="WX102" s="650"/>
      <c r="WY102" s="650"/>
      <c r="WZ102" s="650"/>
      <c r="XA102" s="650"/>
      <c r="XB102" s="650"/>
      <c r="XC102" s="650"/>
      <c r="XD102" s="650"/>
      <c r="XE102" s="650"/>
      <c r="XF102" s="650"/>
      <c r="XG102" s="650"/>
      <c r="XH102" s="650"/>
      <c r="XI102" s="650"/>
      <c r="XJ102" s="650"/>
      <c r="XK102" s="650"/>
      <c r="XL102" s="650"/>
      <c r="XM102" s="650"/>
      <c r="XN102" s="650"/>
      <c r="XO102" s="650"/>
      <c r="XP102" s="650"/>
      <c r="XQ102" s="650"/>
      <c r="XR102" s="650"/>
      <c r="XS102" s="650"/>
      <c r="XT102" s="650"/>
      <c r="XU102" s="650"/>
      <c r="XV102" s="650"/>
      <c r="XW102" s="650"/>
    </row>
    <row r="103">
      <c r="AI103" s="57"/>
      <c r="BR103" s="57"/>
      <c r="DA103" s="57"/>
      <c r="EJ103" s="57"/>
      <c r="EK103" s="57"/>
      <c r="EL103" s="57"/>
      <c r="FU103" s="57"/>
      <c r="FV103" s="57"/>
      <c r="FW103" s="57"/>
      <c r="FX103" s="57"/>
      <c r="HF103" s="57"/>
      <c r="HG103" s="57"/>
      <c r="HH103" s="57"/>
      <c r="HI103" s="57"/>
      <c r="IQ103" s="57"/>
      <c r="IR103" s="57"/>
      <c r="IS103" s="57"/>
      <c r="IT103" s="57"/>
      <c r="KB103" s="57"/>
      <c r="KC103" s="57"/>
      <c r="KD103" s="57"/>
      <c r="KE103" s="57"/>
      <c r="LM103" s="57"/>
      <c r="LN103" s="57"/>
      <c r="LO103" s="57"/>
      <c r="LP103" s="57"/>
      <c r="MX103" s="57"/>
      <c r="MY103" s="57"/>
      <c r="MZ103" s="57"/>
      <c r="NA103" s="57"/>
      <c r="OI103" s="57"/>
      <c r="OJ103" s="57"/>
      <c r="OK103" s="57"/>
      <c r="OL103" s="57"/>
      <c r="PT103" s="57"/>
      <c r="PU103" s="57"/>
      <c r="PV103" s="57"/>
      <c r="PW103" s="57"/>
      <c r="RE103" s="57"/>
      <c r="RF103" s="57"/>
      <c r="RG103" s="57"/>
      <c r="SP103" s="57"/>
      <c r="SQ103" s="57"/>
      <c r="SR103" s="57"/>
      <c r="SS103" s="57"/>
      <c r="ST103" s="57"/>
      <c r="SU103" s="57"/>
      <c r="SV103" s="57"/>
      <c r="SW103" s="57"/>
      <c r="SX103" s="57"/>
      <c r="SY103" s="57"/>
      <c r="SZ103" s="57"/>
      <c r="TA103" s="57"/>
      <c r="TB103" s="57"/>
      <c r="TC103" s="57"/>
      <c r="TD103" s="57"/>
      <c r="TE103" s="57"/>
      <c r="TF103" s="57"/>
      <c r="TG103" s="57"/>
      <c r="TH103" s="57"/>
      <c r="TI103" s="57"/>
      <c r="TJ103" s="57"/>
      <c r="TK103" s="57"/>
      <c r="TL103" s="57"/>
      <c r="TM103" s="57"/>
      <c r="TN103" s="57"/>
      <c r="TO103" s="57"/>
      <c r="TP103" s="57"/>
      <c r="TQ103" s="57"/>
      <c r="TR103" s="57"/>
      <c r="TS103" s="57"/>
      <c r="TT103" s="57"/>
      <c r="TU103" s="57"/>
      <c r="TV103" s="57"/>
      <c r="TW103" s="57"/>
      <c r="TX103" s="57"/>
      <c r="TY103" s="57"/>
      <c r="TZ103" s="57"/>
      <c r="UA103" s="57"/>
      <c r="UB103" s="57"/>
      <c r="UC103" s="57"/>
      <c r="UD103" s="57"/>
      <c r="UE103" s="57"/>
      <c r="UF103" s="57"/>
      <c r="UG103" s="57"/>
      <c r="UH103" s="57"/>
      <c r="UI103" s="57"/>
      <c r="UJ103" s="57"/>
      <c r="UK103" s="57"/>
      <c r="UL103" s="57"/>
      <c r="UM103" s="57"/>
      <c r="UN103" s="57"/>
      <c r="UO103" s="57"/>
      <c r="UP103" s="57"/>
      <c r="UQ103" s="57"/>
      <c r="UR103" s="57"/>
      <c r="US103" s="57"/>
      <c r="UT103" s="57"/>
      <c r="UU103" s="57"/>
      <c r="UV103" s="57"/>
      <c r="UW103" s="57"/>
      <c r="UX103" s="57"/>
      <c r="UY103" s="57"/>
      <c r="UZ103" s="57"/>
      <c r="VA103" s="57"/>
      <c r="VB103" s="57"/>
      <c r="VC103" s="57"/>
      <c r="VD103" s="57"/>
      <c r="VE103" s="57"/>
      <c r="VF103" s="57"/>
      <c r="VG103" s="57"/>
      <c r="VH103" s="57"/>
      <c r="VI103" s="57"/>
      <c r="VJ103" s="57"/>
      <c r="VK103" s="57"/>
      <c r="VL103" s="57"/>
      <c r="VM103" s="57"/>
      <c r="VN103" s="57"/>
      <c r="VO103" s="57"/>
      <c r="VP103" s="57"/>
      <c r="VQ103" s="57"/>
      <c r="VR103" s="57"/>
      <c r="VS103" s="57"/>
      <c r="VT103" s="57"/>
      <c r="VU103" s="57"/>
      <c r="VV103" s="57"/>
      <c r="VW103" s="57"/>
      <c r="VX103" s="57"/>
      <c r="VY103" s="57"/>
      <c r="VZ103" s="57"/>
      <c r="WA103" s="57"/>
      <c r="WB103" s="57"/>
      <c r="WC103" s="57"/>
      <c r="WD103" s="57"/>
      <c r="WE103" s="57"/>
      <c r="WF103" s="57"/>
      <c r="WG103" s="57"/>
      <c r="WH103" s="57"/>
      <c r="WI103" s="57"/>
      <c r="WJ103" s="57"/>
      <c r="WK103" s="57"/>
      <c r="WL103" s="57"/>
      <c r="WM103" s="57"/>
      <c r="WN103" s="57"/>
      <c r="WO103" s="57"/>
      <c r="WP103" s="57"/>
      <c r="WQ103" s="57"/>
      <c r="WR103" s="57"/>
      <c r="WS103" s="57"/>
      <c r="WT103" s="57"/>
      <c r="WU103" s="57"/>
      <c r="WV103" s="57"/>
      <c r="WW103" s="57"/>
      <c r="WX103" s="57"/>
      <c r="WY103" s="57"/>
      <c r="WZ103" s="57"/>
      <c r="XA103" s="57"/>
      <c r="XB103" s="57"/>
      <c r="XC103" s="57"/>
      <c r="XD103" s="57"/>
      <c r="XE103" s="57"/>
      <c r="XF103" s="57"/>
      <c r="XG103" s="57"/>
      <c r="XH103" s="57"/>
      <c r="XI103" s="57"/>
      <c r="XJ103" s="57"/>
      <c r="XK103" s="57"/>
      <c r="XL103" s="57"/>
      <c r="XM103" s="57"/>
      <c r="XN103" s="57"/>
      <c r="XO103" s="57"/>
      <c r="XP103" s="57"/>
      <c r="XQ103" s="57"/>
      <c r="XR103" s="57"/>
      <c r="XS103" s="57"/>
      <c r="XT103" s="57"/>
      <c r="XU103" s="57"/>
      <c r="XV103" s="57"/>
      <c r="XW103" s="57"/>
    </row>
    <row r="104">
      <c r="AI104" s="57"/>
      <c r="BR104" s="57"/>
      <c r="DA104" s="57"/>
      <c r="EJ104" s="57"/>
      <c r="EK104" s="57"/>
      <c r="EL104" s="57"/>
      <c r="FU104" s="57"/>
      <c r="FV104" s="57"/>
      <c r="FW104" s="57"/>
      <c r="HF104" s="57"/>
      <c r="HG104" s="57"/>
      <c r="HH104" s="57"/>
      <c r="IQ104" s="57"/>
      <c r="IR104" s="57"/>
      <c r="IS104" s="57"/>
      <c r="KB104" s="57"/>
      <c r="KC104" s="57"/>
      <c r="KD104" s="57"/>
      <c r="LM104" s="57"/>
      <c r="LN104" s="57"/>
      <c r="LO104" s="57"/>
      <c r="MX104" s="57"/>
      <c r="MY104" s="57"/>
      <c r="MZ104" s="57"/>
      <c r="OI104" s="57"/>
      <c r="OJ104" s="57"/>
      <c r="OK104" s="57"/>
      <c r="PT104" s="57"/>
      <c r="PU104" s="57"/>
      <c r="PV104" s="57"/>
      <c r="RE104" s="57"/>
      <c r="RF104" s="57"/>
      <c r="RG104" s="57"/>
      <c r="RH104" s="57"/>
      <c r="SP104" s="57"/>
      <c r="SQ104" s="57"/>
      <c r="SR104" s="57"/>
      <c r="SS104" s="57"/>
      <c r="ST104" s="57"/>
      <c r="SU104" s="57"/>
      <c r="SV104" s="57"/>
      <c r="SW104" s="57"/>
      <c r="SX104" s="57"/>
      <c r="SY104" s="57"/>
      <c r="SZ104" s="57"/>
      <c r="TA104" s="57"/>
      <c r="TB104" s="57"/>
      <c r="TC104" s="57"/>
      <c r="TD104" s="57"/>
      <c r="TE104" s="57"/>
      <c r="TF104" s="57"/>
      <c r="TG104" s="57"/>
      <c r="TH104" s="57"/>
      <c r="TI104" s="57"/>
      <c r="TJ104" s="57"/>
      <c r="TK104" s="57"/>
      <c r="TL104" s="57"/>
      <c r="TM104" s="57"/>
      <c r="TN104" s="57"/>
      <c r="TO104" s="57"/>
      <c r="TP104" s="57"/>
      <c r="TQ104" s="57"/>
      <c r="TR104" s="57"/>
      <c r="TS104" s="57"/>
      <c r="TT104" s="57"/>
      <c r="TU104" s="57"/>
      <c r="TV104" s="57"/>
      <c r="TW104" s="57"/>
      <c r="TX104" s="57"/>
      <c r="TY104" s="57"/>
      <c r="TZ104" s="57"/>
      <c r="UA104" s="57"/>
      <c r="UB104" s="57"/>
      <c r="UC104" s="57"/>
      <c r="UD104" s="57"/>
      <c r="UE104" s="57"/>
      <c r="UF104" s="57"/>
      <c r="UG104" s="57"/>
      <c r="UH104" s="57"/>
      <c r="UI104" s="57"/>
      <c r="UJ104" s="57"/>
      <c r="UK104" s="57"/>
      <c r="UL104" s="57"/>
      <c r="UM104" s="57"/>
      <c r="UN104" s="57"/>
      <c r="UO104" s="57"/>
      <c r="UP104" s="57"/>
      <c r="UQ104" s="57"/>
      <c r="UR104" s="57"/>
      <c r="US104" s="57"/>
      <c r="UT104" s="57"/>
      <c r="UU104" s="57"/>
      <c r="UV104" s="57"/>
      <c r="UW104" s="57"/>
      <c r="UX104" s="57"/>
      <c r="UY104" s="57"/>
      <c r="UZ104" s="57"/>
      <c r="VA104" s="57"/>
      <c r="VB104" s="57"/>
      <c r="VC104" s="57"/>
      <c r="VD104" s="57"/>
      <c r="VE104" s="57"/>
      <c r="VF104" s="57"/>
      <c r="VG104" s="57"/>
      <c r="VH104" s="57"/>
      <c r="VI104" s="57"/>
      <c r="VJ104" s="57"/>
      <c r="VK104" s="57"/>
      <c r="VL104" s="57"/>
      <c r="VM104" s="57"/>
      <c r="VN104" s="57"/>
      <c r="VO104" s="57"/>
      <c r="VP104" s="57"/>
      <c r="VQ104" s="57"/>
      <c r="VR104" s="57"/>
      <c r="VS104" s="57"/>
      <c r="VT104" s="57"/>
      <c r="VU104" s="57"/>
      <c r="VV104" s="57"/>
      <c r="VW104" s="57"/>
      <c r="VX104" s="57"/>
      <c r="VY104" s="57"/>
      <c r="VZ104" s="57"/>
      <c r="WA104" s="57"/>
      <c r="WB104" s="57"/>
      <c r="WC104" s="57"/>
      <c r="WD104" s="57"/>
      <c r="WE104" s="57"/>
      <c r="WF104" s="57"/>
      <c r="WG104" s="57"/>
      <c r="WH104" s="57"/>
      <c r="WI104" s="57"/>
      <c r="WJ104" s="57"/>
      <c r="WK104" s="57"/>
      <c r="WL104" s="57"/>
      <c r="WM104" s="57"/>
      <c r="WN104" s="57"/>
      <c r="WO104" s="57"/>
      <c r="WP104" s="57"/>
      <c r="WQ104" s="57"/>
      <c r="WR104" s="57"/>
      <c r="WS104" s="57"/>
      <c r="WT104" s="57"/>
      <c r="WU104" s="57"/>
      <c r="WV104" s="57"/>
      <c r="WW104" s="57"/>
      <c r="WX104" s="57"/>
      <c r="WY104" s="57"/>
      <c r="WZ104" s="57"/>
      <c r="XA104" s="57"/>
      <c r="XB104" s="57"/>
      <c r="XC104" s="57"/>
      <c r="XD104" s="57"/>
      <c r="XE104" s="57"/>
      <c r="XF104" s="57"/>
      <c r="XG104" s="57"/>
      <c r="XH104" s="57"/>
      <c r="XI104" s="57"/>
      <c r="XJ104" s="57"/>
      <c r="XK104" s="57"/>
      <c r="XL104" s="57"/>
      <c r="XM104" s="57"/>
      <c r="XN104" s="57"/>
      <c r="XO104" s="57"/>
      <c r="XP104" s="57"/>
      <c r="XQ104" s="57"/>
      <c r="XR104" s="57"/>
      <c r="XS104" s="57"/>
      <c r="XT104" s="57"/>
      <c r="XU104" s="57"/>
      <c r="XV104" s="57"/>
      <c r="XW104" s="57"/>
    </row>
    <row r="105">
      <c r="AI105" s="57"/>
      <c r="BR105" s="57"/>
      <c r="DA105" s="57"/>
      <c r="EJ105" s="57"/>
      <c r="EK105" s="57"/>
      <c r="EL105" s="57"/>
      <c r="FU105" s="57"/>
      <c r="FV105" s="57"/>
      <c r="FW105" s="57"/>
      <c r="HF105" s="57"/>
      <c r="HG105" s="57"/>
      <c r="HH105" s="57"/>
      <c r="IQ105" s="57"/>
      <c r="IR105" s="57"/>
      <c r="IS105" s="57"/>
      <c r="KB105" s="57"/>
      <c r="KC105" s="57"/>
      <c r="KD105" s="57"/>
      <c r="LM105" s="57"/>
      <c r="LN105" s="57"/>
      <c r="LO105" s="57"/>
      <c r="MX105" s="57"/>
      <c r="MY105" s="57"/>
      <c r="MZ105" s="57"/>
      <c r="OI105" s="57"/>
      <c r="OJ105" s="57"/>
      <c r="OK105" s="57"/>
      <c r="PT105" s="57"/>
      <c r="PU105" s="57"/>
      <c r="PV105" s="57"/>
      <c r="RE105" s="57"/>
      <c r="RF105" s="57"/>
      <c r="RG105" s="57"/>
      <c r="SP105" s="57"/>
      <c r="SQ105" s="57"/>
      <c r="SR105" s="57"/>
      <c r="SS105" s="57"/>
      <c r="ST105" s="57"/>
      <c r="SU105" s="57"/>
      <c r="SV105" s="57"/>
      <c r="SW105" s="57"/>
      <c r="SX105" s="57"/>
      <c r="SY105" s="57"/>
      <c r="SZ105" s="57"/>
      <c r="TA105" s="57"/>
      <c r="TB105" s="57"/>
      <c r="TC105" s="57"/>
      <c r="TD105" s="57"/>
      <c r="TE105" s="57"/>
      <c r="TF105" s="57"/>
      <c r="TG105" s="57"/>
      <c r="TH105" s="57"/>
      <c r="TI105" s="57"/>
      <c r="TJ105" s="57"/>
      <c r="TK105" s="57"/>
      <c r="TL105" s="57"/>
      <c r="TM105" s="57"/>
      <c r="TN105" s="57"/>
      <c r="TO105" s="57"/>
      <c r="TP105" s="57"/>
      <c r="TQ105" s="57"/>
      <c r="TR105" s="57"/>
      <c r="TS105" s="57"/>
      <c r="TT105" s="57"/>
      <c r="TU105" s="57"/>
      <c r="TV105" s="57"/>
      <c r="TW105" s="57"/>
      <c r="TX105" s="57"/>
      <c r="TY105" s="57"/>
      <c r="TZ105" s="57"/>
      <c r="UA105" s="57"/>
      <c r="UB105" s="57"/>
      <c r="UC105" s="57"/>
      <c r="UD105" s="57"/>
      <c r="UE105" s="57"/>
      <c r="UF105" s="57"/>
      <c r="UG105" s="57"/>
      <c r="UH105" s="57"/>
      <c r="UI105" s="57"/>
      <c r="UJ105" s="57"/>
      <c r="UK105" s="57"/>
      <c r="UL105" s="57"/>
      <c r="UM105" s="57"/>
      <c r="UN105" s="57"/>
      <c r="UO105" s="57"/>
      <c r="UP105" s="57"/>
      <c r="UQ105" s="57"/>
      <c r="UR105" s="57"/>
      <c r="US105" s="57"/>
      <c r="UT105" s="57"/>
      <c r="UU105" s="57"/>
      <c r="UV105" s="57"/>
      <c r="UW105" s="57"/>
      <c r="UX105" s="57"/>
      <c r="UY105" s="57"/>
      <c r="UZ105" s="57"/>
      <c r="VA105" s="57"/>
      <c r="VB105" s="57"/>
      <c r="VC105" s="57"/>
      <c r="VD105" s="57"/>
      <c r="VE105" s="57"/>
      <c r="VF105" s="57"/>
      <c r="VG105" s="57"/>
      <c r="VH105" s="57"/>
      <c r="VI105" s="57"/>
      <c r="VJ105" s="57"/>
      <c r="VK105" s="57"/>
      <c r="VL105" s="57"/>
      <c r="VM105" s="57"/>
      <c r="VN105" s="57"/>
      <c r="VO105" s="57"/>
      <c r="VP105" s="57"/>
      <c r="VQ105" s="57"/>
      <c r="VR105" s="57"/>
      <c r="VS105" s="57"/>
      <c r="VT105" s="57"/>
      <c r="VU105" s="57"/>
      <c r="VV105" s="57"/>
      <c r="VW105" s="57"/>
      <c r="VX105" s="57"/>
      <c r="VY105" s="57"/>
      <c r="VZ105" s="57"/>
      <c r="WA105" s="57"/>
      <c r="WB105" s="57"/>
      <c r="WC105" s="57"/>
      <c r="WD105" s="57"/>
      <c r="WE105" s="57"/>
      <c r="WF105" s="57"/>
      <c r="WG105" s="57"/>
      <c r="WH105" s="57"/>
      <c r="WI105" s="57"/>
      <c r="WJ105" s="57"/>
      <c r="WK105" s="57"/>
      <c r="WL105" s="57"/>
      <c r="WM105" s="57"/>
      <c r="WN105" s="57"/>
      <c r="WO105" s="57"/>
      <c r="WP105" s="57"/>
      <c r="WQ105" s="57"/>
      <c r="WR105" s="57"/>
      <c r="WS105" s="57"/>
      <c r="WT105" s="57"/>
      <c r="WU105" s="57"/>
      <c r="WV105" s="57"/>
      <c r="WW105" s="57"/>
      <c r="WX105" s="57"/>
      <c r="WY105" s="57"/>
      <c r="WZ105" s="57"/>
      <c r="XA105" s="57"/>
      <c r="XB105" s="57"/>
      <c r="XC105" s="57"/>
      <c r="XD105" s="57"/>
      <c r="XE105" s="57"/>
      <c r="XF105" s="57"/>
      <c r="XG105" s="57"/>
      <c r="XH105" s="57"/>
      <c r="XI105" s="57"/>
      <c r="XJ105" s="57"/>
      <c r="XK105" s="57"/>
      <c r="XL105" s="57"/>
      <c r="XM105" s="57"/>
      <c r="XN105" s="57"/>
      <c r="XO105" s="57"/>
      <c r="XP105" s="57"/>
      <c r="XQ105" s="57"/>
      <c r="XR105" s="57"/>
      <c r="XS105" s="57"/>
      <c r="XT105" s="57"/>
      <c r="XU105" s="57"/>
      <c r="XV105" s="57"/>
      <c r="XW105" s="57"/>
    </row>
    <row r="106">
      <c r="A106" s="701" t="s">
        <v>1321</v>
      </c>
      <c r="AI106" s="57"/>
      <c r="AJ106" s="701" t="s">
        <v>1321</v>
      </c>
      <c r="BR106" s="57"/>
      <c r="BS106" s="701" t="s">
        <v>1321</v>
      </c>
      <c r="DA106" s="57"/>
      <c r="DB106" s="701" t="s">
        <v>1321</v>
      </c>
      <c r="EJ106" s="57"/>
      <c r="EK106" s="57"/>
      <c r="EL106" s="57"/>
      <c r="EM106" s="701" t="s">
        <v>1321</v>
      </c>
      <c r="FU106" s="57"/>
      <c r="FV106" s="57"/>
      <c r="FW106" s="57"/>
      <c r="FX106" s="702" t="s">
        <v>1321</v>
      </c>
      <c r="HF106" s="57"/>
      <c r="HG106" s="57"/>
      <c r="HH106" s="57"/>
      <c r="HI106" s="702" t="s">
        <v>1321</v>
      </c>
      <c r="IQ106" s="57"/>
      <c r="IR106" s="57"/>
      <c r="IS106" s="57"/>
      <c r="IT106" s="702" t="s">
        <v>1321</v>
      </c>
      <c r="KB106" s="57"/>
      <c r="KC106" s="57"/>
      <c r="KD106" s="57"/>
      <c r="KE106" s="702" t="s">
        <v>1321</v>
      </c>
      <c r="LM106" s="57"/>
      <c r="LN106" s="57"/>
      <c r="LO106" s="57"/>
      <c r="LP106" s="702" t="s">
        <v>1321</v>
      </c>
      <c r="MX106" s="57"/>
      <c r="MY106" s="57"/>
      <c r="MZ106" s="57"/>
      <c r="NA106" s="702" t="s">
        <v>1321</v>
      </c>
      <c r="OI106" s="57"/>
      <c r="OJ106" s="57"/>
      <c r="OK106" s="57"/>
      <c r="OL106" s="702" t="s">
        <v>1321</v>
      </c>
      <c r="PT106" s="57"/>
      <c r="PU106" s="57"/>
      <c r="PV106" s="57"/>
      <c r="PW106" s="702" t="s">
        <v>1321</v>
      </c>
      <c r="RE106" s="57"/>
      <c r="RF106" s="57"/>
      <c r="RG106" s="57"/>
      <c r="SP106" s="57"/>
      <c r="SQ106" s="57"/>
      <c r="SR106" s="57"/>
      <c r="SS106" s="57"/>
      <c r="ST106" s="57"/>
      <c r="SU106" s="57"/>
      <c r="SV106" s="57"/>
      <c r="SW106" s="57"/>
      <c r="SX106" s="57"/>
      <c r="SY106" s="57"/>
      <c r="SZ106" s="57"/>
      <c r="TA106" s="57"/>
      <c r="TB106" s="57"/>
      <c r="TC106" s="57"/>
      <c r="TD106" s="57"/>
      <c r="TE106" s="57"/>
      <c r="TF106" s="57"/>
      <c r="TG106" s="57"/>
      <c r="TH106" s="57"/>
      <c r="TI106" s="57"/>
      <c r="TJ106" s="57"/>
      <c r="TK106" s="57"/>
      <c r="TL106" s="57"/>
      <c r="TM106" s="57"/>
      <c r="TN106" s="57"/>
      <c r="TO106" s="57"/>
      <c r="TP106" s="57"/>
      <c r="TQ106" s="57"/>
      <c r="TR106" s="57"/>
      <c r="TS106" s="57"/>
      <c r="TT106" s="57"/>
      <c r="TU106" s="57"/>
      <c r="TV106" s="57"/>
      <c r="TW106" s="57"/>
      <c r="TX106" s="57"/>
      <c r="TY106" s="57"/>
      <c r="TZ106" s="57"/>
      <c r="UA106" s="57"/>
      <c r="UB106" s="57"/>
      <c r="UC106" s="57"/>
      <c r="UD106" s="57"/>
      <c r="UE106" s="57"/>
      <c r="UF106" s="57"/>
      <c r="UG106" s="57"/>
      <c r="UH106" s="57"/>
      <c r="UI106" s="57"/>
      <c r="UJ106" s="57"/>
      <c r="UK106" s="57"/>
      <c r="UL106" s="57"/>
      <c r="UM106" s="57"/>
      <c r="UN106" s="57"/>
      <c r="UO106" s="57"/>
      <c r="UP106" s="57"/>
      <c r="UQ106" s="57"/>
      <c r="UR106" s="57"/>
      <c r="US106" s="57"/>
      <c r="UT106" s="57"/>
      <c r="UU106" s="57"/>
      <c r="UV106" s="57"/>
      <c r="UW106" s="57"/>
      <c r="UX106" s="57"/>
      <c r="UY106" s="57"/>
      <c r="UZ106" s="57"/>
      <c r="VA106" s="57"/>
      <c r="VB106" s="57"/>
      <c r="VC106" s="57"/>
      <c r="VD106" s="57"/>
      <c r="VE106" s="57"/>
      <c r="VF106" s="57"/>
      <c r="VG106" s="57"/>
      <c r="VH106" s="57"/>
      <c r="VI106" s="57"/>
      <c r="VJ106" s="57"/>
      <c r="VK106" s="57"/>
      <c r="VL106" s="57"/>
      <c r="VM106" s="57"/>
      <c r="VN106" s="57"/>
      <c r="VO106" s="57"/>
      <c r="VP106" s="57"/>
      <c r="VQ106" s="57"/>
      <c r="VR106" s="57"/>
      <c r="VS106" s="57"/>
      <c r="VT106" s="57"/>
      <c r="VU106" s="57"/>
      <c r="VV106" s="57"/>
      <c r="VW106" s="57"/>
      <c r="VX106" s="57"/>
      <c r="VY106" s="57"/>
      <c r="VZ106" s="57"/>
      <c r="WA106" s="57"/>
      <c r="WB106" s="57"/>
      <c r="WC106" s="57"/>
      <c r="WD106" s="57"/>
      <c r="WE106" s="57"/>
      <c r="WF106" s="57"/>
      <c r="WG106" s="57"/>
      <c r="WH106" s="57"/>
      <c r="WI106" s="57"/>
      <c r="WJ106" s="57"/>
      <c r="WK106" s="57"/>
      <c r="WL106" s="57"/>
      <c r="WM106" s="57"/>
      <c r="WN106" s="57"/>
      <c r="WO106" s="57"/>
      <c r="WP106" s="57"/>
      <c r="WQ106" s="57"/>
      <c r="WR106" s="57"/>
      <c r="WS106" s="57"/>
      <c r="WT106" s="57"/>
      <c r="WU106" s="57"/>
      <c r="WV106" s="57"/>
      <c r="WW106" s="57"/>
      <c r="WX106" s="57"/>
      <c r="WY106" s="57"/>
      <c r="WZ106" s="57"/>
      <c r="XA106" s="57"/>
      <c r="XB106" s="57"/>
      <c r="XC106" s="57"/>
      <c r="XD106" s="57"/>
      <c r="XE106" s="57"/>
      <c r="XF106" s="57"/>
      <c r="XG106" s="57"/>
      <c r="XH106" s="57"/>
      <c r="XI106" s="57"/>
      <c r="XJ106" s="57"/>
      <c r="XK106" s="57"/>
      <c r="XL106" s="57"/>
      <c r="XM106" s="57"/>
      <c r="XN106" s="57"/>
      <c r="XO106" s="57"/>
      <c r="XP106" s="57"/>
      <c r="XQ106" s="57"/>
      <c r="XR106" s="57"/>
      <c r="XS106" s="57"/>
      <c r="XT106" s="57"/>
      <c r="XU106" s="57"/>
      <c r="XV106" s="57"/>
      <c r="XW106" s="57"/>
    </row>
    <row r="107">
      <c r="A107" s="703" t="s">
        <v>1322</v>
      </c>
      <c r="AI107" s="57"/>
      <c r="AJ107" s="703" t="s">
        <v>1322</v>
      </c>
      <c r="BR107" s="57"/>
      <c r="BS107" s="703" t="s">
        <v>1322</v>
      </c>
      <c r="DA107" s="57"/>
      <c r="DB107" s="703" t="s">
        <v>1322</v>
      </c>
      <c r="EJ107" s="57"/>
      <c r="EK107" s="57"/>
      <c r="EL107" s="57"/>
      <c r="EM107" s="703" t="s">
        <v>1322</v>
      </c>
      <c r="FU107" s="57"/>
      <c r="FV107" s="57"/>
      <c r="FW107" s="57"/>
      <c r="FX107" s="704" t="s">
        <v>1322</v>
      </c>
      <c r="HF107" s="57"/>
      <c r="HG107" s="57"/>
      <c r="HH107" s="57"/>
      <c r="HI107" s="704" t="s">
        <v>1322</v>
      </c>
      <c r="IQ107" s="57"/>
      <c r="IR107" s="57"/>
      <c r="IS107" s="57"/>
      <c r="IT107" s="704" t="s">
        <v>1322</v>
      </c>
      <c r="KB107" s="57"/>
      <c r="KC107" s="57"/>
      <c r="KD107" s="57"/>
      <c r="KE107" s="704" t="s">
        <v>1322</v>
      </c>
      <c r="LM107" s="57"/>
      <c r="LN107" s="57"/>
      <c r="LO107" s="57"/>
      <c r="LP107" s="704" t="s">
        <v>1322</v>
      </c>
      <c r="MX107" s="57"/>
      <c r="MY107" s="57"/>
      <c r="MZ107" s="57"/>
      <c r="NA107" s="704" t="s">
        <v>1322</v>
      </c>
      <c r="OI107" s="57"/>
      <c r="OJ107" s="57"/>
      <c r="OK107" s="57"/>
      <c r="OL107" s="704" t="s">
        <v>1322</v>
      </c>
      <c r="PT107" s="57"/>
      <c r="PU107" s="57"/>
      <c r="PV107" s="57"/>
      <c r="PW107" s="704" t="s">
        <v>1322</v>
      </c>
      <c r="RE107" s="57"/>
      <c r="RF107" s="57"/>
      <c r="RG107" s="57"/>
      <c r="RH107" s="705"/>
      <c r="SP107" s="57"/>
      <c r="SQ107" s="57"/>
      <c r="SR107" s="57"/>
      <c r="SS107" s="57"/>
      <c r="ST107" s="57"/>
      <c r="SU107" s="57"/>
      <c r="SV107" s="57"/>
      <c r="SW107" s="57"/>
      <c r="SX107" s="57"/>
      <c r="SY107" s="57"/>
      <c r="SZ107" s="57"/>
      <c r="TA107" s="57"/>
      <c r="TB107" s="57"/>
      <c r="TC107" s="57"/>
      <c r="TD107" s="57"/>
      <c r="TE107" s="57"/>
      <c r="TF107" s="57"/>
      <c r="TG107" s="57"/>
      <c r="TH107" s="57"/>
      <c r="TI107" s="57"/>
      <c r="TJ107" s="57"/>
      <c r="TK107" s="57"/>
      <c r="TL107" s="57"/>
      <c r="TM107" s="57"/>
      <c r="TN107" s="57"/>
      <c r="TO107" s="57"/>
      <c r="TP107" s="57"/>
      <c r="TQ107" s="57"/>
      <c r="TR107" s="57"/>
      <c r="TS107" s="57"/>
      <c r="TT107" s="57"/>
      <c r="TU107" s="57"/>
      <c r="TV107" s="57"/>
      <c r="TW107" s="57"/>
      <c r="TX107" s="57"/>
      <c r="TY107" s="57"/>
      <c r="TZ107" s="57"/>
      <c r="UA107" s="57"/>
      <c r="UB107" s="57"/>
      <c r="UC107" s="57"/>
      <c r="UD107" s="57"/>
      <c r="UE107" s="57"/>
      <c r="UF107" s="57"/>
      <c r="UG107" s="57"/>
      <c r="UH107" s="57"/>
      <c r="UI107" s="57"/>
      <c r="UJ107" s="57"/>
      <c r="UK107" s="57"/>
      <c r="UL107" s="57"/>
      <c r="UM107" s="57"/>
      <c r="UN107" s="57"/>
      <c r="UO107" s="57"/>
      <c r="UP107" s="57"/>
      <c r="UQ107" s="57"/>
      <c r="UR107" s="57"/>
      <c r="US107" s="57"/>
      <c r="UT107" s="57"/>
      <c r="UU107" s="57"/>
      <c r="UV107" s="57"/>
      <c r="UW107" s="57"/>
      <c r="UX107" s="57"/>
      <c r="UY107" s="57"/>
      <c r="UZ107" s="57"/>
      <c r="VA107" s="57"/>
      <c r="VB107" s="57"/>
      <c r="VC107" s="57"/>
      <c r="VD107" s="57"/>
      <c r="VE107" s="57"/>
      <c r="VF107" s="57"/>
      <c r="VG107" s="57"/>
      <c r="VH107" s="57"/>
      <c r="VI107" s="57"/>
      <c r="VJ107" s="57"/>
      <c r="VK107" s="57"/>
      <c r="VL107" s="57"/>
      <c r="VM107" s="57"/>
      <c r="VN107" s="57"/>
      <c r="VO107" s="57"/>
      <c r="VP107" s="57"/>
      <c r="VQ107" s="57"/>
      <c r="VR107" s="57"/>
      <c r="VS107" s="57"/>
      <c r="VT107" s="57"/>
      <c r="VU107" s="57"/>
      <c r="VV107" s="57"/>
      <c r="VW107" s="57"/>
      <c r="VX107" s="57"/>
      <c r="VY107" s="57"/>
      <c r="VZ107" s="57"/>
      <c r="WA107" s="57"/>
      <c r="WB107" s="57"/>
      <c r="WC107" s="57"/>
      <c r="WD107" s="57"/>
      <c r="WE107" s="57"/>
      <c r="WF107" s="57"/>
      <c r="WG107" s="57"/>
      <c r="WH107" s="57"/>
      <c r="WI107" s="57"/>
      <c r="WJ107" s="57"/>
      <c r="WK107" s="57"/>
      <c r="WL107" s="57"/>
      <c r="WM107" s="57"/>
      <c r="WN107" s="57"/>
      <c r="WO107" s="57"/>
      <c r="WP107" s="57"/>
      <c r="WQ107" s="57"/>
      <c r="WR107" s="57"/>
      <c r="WS107" s="57"/>
      <c r="WT107" s="57"/>
      <c r="WU107" s="57"/>
      <c r="WV107" s="57"/>
      <c r="WW107" s="57"/>
      <c r="WX107" s="57"/>
      <c r="WY107" s="57"/>
      <c r="WZ107" s="57"/>
      <c r="XA107" s="57"/>
      <c r="XB107" s="57"/>
      <c r="XC107" s="57"/>
      <c r="XD107" s="57"/>
      <c r="XE107" s="57"/>
      <c r="XF107" s="57"/>
      <c r="XG107" s="57"/>
      <c r="XH107" s="57"/>
      <c r="XI107" s="57"/>
      <c r="XJ107" s="57"/>
      <c r="XK107" s="57"/>
      <c r="XL107" s="57"/>
      <c r="XM107" s="57"/>
      <c r="XN107" s="57"/>
      <c r="XO107" s="57"/>
      <c r="XP107" s="57"/>
      <c r="XQ107" s="57"/>
      <c r="XR107" s="57"/>
      <c r="XS107" s="57"/>
      <c r="XT107" s="57"/>
      <c r="XU107" s="57"/>
      <c r="XV107" s="57"/>
      <c r="XW107" s="57"/>
    </row>
    <row r="108">
      <c r="A108" s="706" t="s">
        <v>1323</v>
      </c>
      <c r="AI108" s="57"/>
      <c r="AJ108" s="706" t="s">
        <v>1323</v>
      </c>
      <c r="BR108" s="57"/>
      <c r="BS108" s="706" t="s">
        <v>1323</v>
      </c>
      <c r="DA108" s="57"/>
      <c r="DB108" s="706" t="s">
        <v>1323</v>
      </c>
      <c r="EJ108" s="57"/>
      <c r="EK108" s="57"/>
      <c r="EL108" s="57"/>
      <c r="EM108" s="706" t="s">
        <v>1323</v>
      </c>
      <c r="FU108" s="57"/>
      <c r="FV108" s="57"/>
      <c r="FW108" s="57"/>
      <c r="FX108" s="707" t="s">
        <v>1323</v>
      </c>
      <c r="HF108" s="57"/>
      <c r="HG108" s="57"/>
      <c r="HH108" s="57"/>
      <c r="HI108" s="707" t="s">
        <v>1323</v>
      </c>
      <c r="IQ108" s="57"/>
      <c r="IR108" s="57"/>
      <c r="IS108" s="57"/>
      <c r="IT108" s="707" t="s">
        <v>1323</v>
      </c>
      <c r="KB108" s="57"/>
      <c r="KC108" s="57"/>
      <c r="KD108" s="57"/>
      <c r="KE108" s="707" t="s">
        <v>1323</v>
      </c>
      <c r="LM108" s="57"/>
      <c r="LN108" s="57"/>
      <c r="LO108" s="57"/>
      <c r="LP108" s="707" t="s">
        <v>1323</v>
      </c>
      <c r="MX108" s="57"/>
      <c r="MY108" s="57"/>
      <c r="MZ108" s="57"/>
      <c r="NA108" s="707" t="s">
        <v>1323</v>
      </c>
      <c r="OI108" s="57"/>
      <c r="OJ108" s="57"/>
      <c r="OK108" s="57"/>
      <c r="OL108" s="707" t="s">
        <v>1323</v>
      </c>
      <c r="PT108" s="57"/>
      <c r="PU108" s="57"/>
      <c r="PV108" s="57"/>
      <c r="PW108" s="707" t="s">
        <v>1323</v>
      </c>
      <c r="RE108" s="57"/>
      <c r="RF108" s="57"/>
      <c r="RG108" s="57"/>
      <c r="RH108" s="665"/>
      <c r="SP108" s="57"/>
      <c r="SQ108" s="57"/>
      <c r="SR108" s="57"/>
      <c r="SS108" s="57"/>
      <c r="ST108" s="57"/>
      <c r="SU108" s="57"/>
      <c r="SV108" s="57"/>
      <c r="SW108" s="57"/>
      <c r="SX108" s="57"/>
      <c r="SY108" s="57"/>
      <c r="SZ108" s="57"/>
      <c r="TA108" s="57"/>
      <c r="TB108" s="57"/>
      <c r="TC108" s="57"/>
      <c r="TD108" s="57"/>
      <c r="TE108" s="57"/>
      <c r="TF108" s="57"/>
      <c r="TG108" s="57"/>
      <c r="TH108" s="57"/>
      <c r="TI108" s="57"/>
      <c r="TJ108" s="57"/>
      <c r="TK108" s="57"/>
      <c r="TL108" s="57"/>
      <c r="TM108" s="57"/>
      <c r="TN108" s="57"/>
      <c r="TO108" s="57"/>
      <c r="TP108" s="57"/>
      <c r="TQ108" s="57"/>
      <c r="TR108" s="57"/>
      <c r="TS108" s="57"/>
      <c r="TT108" s="57"/>
      <c r="TU108" s="57"/>
      <c r="TV108" s="57"/>
      <c r="TW108" s="57"/>
      <c r="TX108" s="57"/>
      <c r="TY108" s="57"/>
      <c r="TZ108" s="57"/>
      <c r="UA108" s="57"/>
      <c r="UB108" s="57"/>
      <c r="UC108" s="57"/>
      <c r="UD108" s="57"/>
      <c r="UE108" s="57"/>
      <c r="UF108" s="57"/>
      <c r="UG108" s="57"/>
      <c r="UH108" s="57"/>
      <c r="UI108" s="57"/>
      <c r="UJ108" s="57"/>
      <c r="UK108" s="57"/>
      <c r="UL108" s="57"/>
      <c r="UM108" s="57"/>
      <c r="UN108" s="57"/>
      <c r="UO108" s="57"/>
      <c r="UP108" s="57"/>
      <c r="UQ108" s="57"/>
      <c r="UR108" s="57"/>
      <c r="US108" s="57"/>
      <c r="UT108" s="57"/>
      <c r="UU108" s="57"/>
      <c r="UV108" s="57"/>
      <c r="UW108" s="57"/>
      <c r="UX108" s="57"/>
      <c r="UY108" s="57"/>
      <c r="UZ108" s="57"/>
      <c r="VA108" s="57"/>
      <c r="VB108" s="57"/>
      <c r="VC108" s="57"/>
      <c r="VD108" s="57"/>
      <c r="VE108" s="57"/>
      <c r="VF108" s="57"/>
      <c r="VG108" s="57"/>
      <c r="VH108" s="57"/>
      <c r="VI108" s="57"/>
      <c r="VJ108" s="57"/>
      <c r="VK108" s="57"/>
      <c r="VL108" s="57"/>
      <c r="VM108" s="57"/>
      <c r="VN108" s="57"/>
      <c r="VO108" s="57"/>
      <c r="VP108" s="57"/>
      <c r="VQ108" s="57"/>
      <c r="VR108" s="57"/>
      <c r="VS108" s="57"/>
      <c r="VT108" s="57"/>
      <c r="VU108" s="57"/>
      <c r="VV108" s="57"/>
      <c r="VW108" s="57"/>
      <c r="VX108" s="57"/>
      <c r="VY108" s="57"/>
      <c r="VZ108" s="57"/>
      <c r="WA108" s="57"/>
      <c r="WB108" s="57"/>
      <c r="WC108" s="57"/>
      <c r="WD108" s="57"/>
      <c r="WE108" s="57"/>
      <c r="WF108" s="57"/>
      <c r="WG108" s="57"/>
      <c r="WH108" s="57"/>
      <c r="WI108" s="57"/>
      <c r="WJ108" s="57"/>
      <c r="WK108" s="57"/>
      <c r="WL108" s="57"/>
      <c r="WM108" s="57"/>
      <c r="WN108" s="57"/>
      <c r="WO108" s="57"/>
      <c r="WP108" s="57"/>
      <c r="WQ108" s="57"/>
      <c r="WR108" s="57"/>
      <c r="WS108" s="57"/>
      <c r="WT108" s="57"/>
      <c r="WU108" s="57"/>
      <c r="WV108" s="57"/>
      <c r="WW108" s="57"/>
      <c r="WX108" s="57"/>
      <c r="WY108" s="57"/>
      <c r="WZ108" s="57"/>
      <c r="XA108" s="57"/>
      <c r="XB108" s="57"/>
      <c r="XC108" s="57"/>
      <c r="XD108" s="57"/>
      <c r="XE108" s="57"/>
      <c r="XF108" s="57"/>
      <c r="XG108" s="57"/>
      <c r="XH108" s="57"/>
      <c r="XI108" s="57"/>
      <c r="XJ108" s="57"/>
      <c r="XK108" s="57"/>
      <c r="XL108" s="57"/>
      <c r="XM108" s="57"/>
      <c r="XN108" s="57"/>
      <c r="XO108" s="57"/>
      <c r="XP108" s="57"/>
      <c r="XQ108" s="57"/>
      <c r="XR108" s="57"/>
      <c r="XS108" s="57"/>
      <c r="XT108" s="57"/>
      <c r="XU108" s="57"/>
      <c r="XV108" s="57"/>
      <c r="XW108" s="57"/>
    </row>
    <row r="109">
      <c r="A109" s="706" t="s">
        <v>1324</v>
      </c>
      <c r="AI109" s="57"/>
      <c r="AJ109" s="706" t="s">
        <v>1324</v>
      </c>
      <c r="BR109" s="57"/>
      <c r="BS109" s="706" t="s">
        <v>1324</v>
      </c>
      <c r="DA109" s="57"/>
      <c r="DB109" s="706" t="s">
        <v>1324</v>
      </c>
      <c r="EJ109" s="57"/>
      <c r="EK109" s="57"/>
      <c r="EL109" s="57"/>
      <c r="EM109" s="706" t="s">
        <v>1324</v>
      </c>
      <c r="FU109" s="57"/>
      <c r="FV109" s="57"/>
      <c r="FW109" s="57"/>
      <c r="FX109" s="707" t="s">
        <v>1324</v>
      </c>
      <c r="HF109" s="57"/>
      <c r="HG109" s="57"/>
      <c r="HH109" s="57"/>
      <c r="HI109" s="707" t="s">
        <v>1324</v>
      </c>
      <c r="IQ109" s="57"/>
      <c r="IR109" s="57"/>
      <c r="IS109" s="57"/>
      <c r="IT109" s="707" t="s">
        <v>1324</v>
      </c>
      <c r="KB109" s="57"/>
      <c r="KC109" s="57"/>
      <c r="KD109" s="57"/>
      <c r="KE109" s="707" t="s">
        <v>1324</v>
      </c>
      <c r="LM109" s="57"/>
      <c r="LN109" s="57"/>
      <c r="LO109" s="57"/>
      <c r="LP109" s="707" t="s">
        <v>1324</v>
      </c>
      <c r="MX109" s="57"/>
      <c r="MY109" s="57"/>
      <c r="MZ109" s="57"/>
      <c r="NA109" s="707" t="s">
        <v>1324</v>
      </c>
      <c r="OI109" s="57"/>
      <c r="OJ109" s="57"/>
      <c r="OK109" s="57"/>
      <c r="OL109" s="707" t="s">
        <v>1324</v>
      </c>
      <c r="PT109" s="57"/>
      <c r="PU109" s="57"/>
      <c r="PV109" s="57"/>
      <c r="PW109" s="707" t="s">
        <v>1324</v>
      </c>
      <c r="RE109" s="57"/>
      <c r="RF109" s="57"/>
      <c r="RG109" s="57"/>
      <c r="RH109" s="666"/>
      <c r="SP109" s="57"/>
      <c r="SQ109" s="57"/>
      <c r="SR109" s="57"/>
      <c r="SS109" s="57"/>
      <c r="ST109" s="57"/>
      <c r="SU109" s="57"/>
      <c r="SV109" s="57"/>
      <c r="SW109" s="57"/>
      <c r="SX109" s="57"/>
      <c r="SY109" s="57"/>
      <c r="SZ109" s="57"/>
      <c r="TA109" s="57"/>
      <c r="TB109" s="57"/>
      <c r="TC109" s="57"/>
      <c r="TD109" s="57"/>
      <c r="TE109" s="57"/>
      <c r="TF109" s="57"/>
      <c r="TG109" s="57"/>
      <c r="TH109" s="57"/>
      <c r="TI109" s="57"/>
      <c r="TJ109" s="57"/>
      <c r="TK109" s="57"/>
      <c r="TL109" s="57"/>
      <c r="TM109" s="57"/>
      <c r="TN109" s="57"/>
      <c r="TO109" s="57"/>
      <c r="TP109" s="57"/>
      <c r="TQ109" s="57"/>
      <c r="TR109" s="57"/>
      <c r="TS109" s="57"/>
      <c r="TT109" s="57"/>
      <c r="TU109" s="57"/>
      <c r="TV109" s="57"/>
      <c r="TW109" s="57"/>
      <c r="TX109" s="57"/>
      <c r="TY109" s="57"/>
      <c r="TZ109" s="57"/>
      <c r="UA109" s="57"/>
      <c r="UB109" s="57"/>
      <c r="UC109" s="57"/>
      <c r="UD109" s="57"/>
      <c r="UE109" s="57"/>
      <c r="UF109" s="57"/>
      <c r="UG109" s="57"/>
      <c r="UH109" s="57"/>
      <c r="UI109" s="57"/>
      <c r="UJ109" s="57"/>
      <c r="UK109" s="57"/>
      <c r="UL109" s="57"/>
      <c r="UM109" s="57"/>
      <c r="UN109" s="57"/>
      <c r="UO109" s="57"/>
      <c r="UP109" s="57"/>
      <c r="UQ109" s="57"/>
      <c r="UR109" s="57"/>
      <c r="US109" s="57"/>
      <c r="UT109" s="57"/>
      <c r="UU109" s="57"/>
      <c r="UV109" s="57"/>
      <c r="UW109" s="57"/>
      <c r="UX109" s="57"/>
      <c r="UY109" s="57"/>
      <c r="UZ109" s="57"/>
      <c r="VA109" s="57"/>
      <c r="VB109" s="57"/>
      <c r="VC109" s="57"/>
      <c r="VD109" s="57"/>
      <c r="VE109" s="57"/>
      <c r="VF109" s="57"/>
      <c r="VG109" s="57"/>
      <c r="VH109" s="57"/>
      <c r="VI109" s="57"/>
      <c r="VJ109" s="57"/>
      <c r="VK109" s="57"/>
      <c r="VL109" s="57"/>
      <c r="VM109" s="57"/>
      <c r="VN109" s="57"/>
      <c r="VO109" s="57"/>
      <c r="VP109" s="57"/>
      <c r="VQ109" s="57"/>
      <c r="VR109" s="57"/>
      <c r="VS109" s="57"/>
      <c r="VT109" s="57"/>
      <c r="VU109" s="57"/>
      <c r="VV109" s="57"/>
      <c r="VW109" s="57"/>
      <c r="VX109" s="57"/>
      <c r="VY109" s="57"/>
      <c r="VZ109" s="57"/>
      <c r="WA109" s="57"/>
      <c r="WB109" s="57"/>
      <c r="WC109" s="57"/>
      <c r="WD109" s="57"/>
      <c r="WE109" s="57"/>
      <c r="WF109" s="57"/>
      <c r="WG109" s="57"/>
      <c r="WH109" s="57"/>
      <c r="WI109" s="57"/>
      <c r="WJ109" s="57"/>
      <c r="WK109" s="57"/>
      <c r="WL109" s="57"/>
      <c r="WM109" s="57"/>
      <c r="WN109" s="57"/>
      <c r="WO109" s="57"/>
      <c r="WP109" s="57"/>
      <c r="WQ109" s="57"/>
      <c r="WR109" s="57"/>
      <c r="WS109" s="57"/>
      <c r="WT109" s="57"/>
      <c r="WU109" s="57"/>
      <c r="WV109" s="57"/>
      <c r="WW109" s="57"/>
      <c r="WX109" s="57"/>
      <c r="WY109" s="57"/>
      <c r="WZ109" s="57"/>
      <c r="XA109" s="57"/>
      <c r="XB109" s="57"/>
      <c r="XC109" s="57"/>
      <c r="XD109" s="57"/>
      <c r="XE109" s="57"/>
      <c r="XF109" s="57"/>
      <c r="XG109" s="57"/>
      <c r="XH109" s="57"/>
      <c r="XI109" s="57"/>
      <c r="XJ109" s="57"/>
      <c r="XK109" s="57"/>
      <c r="XL109" s="57"/>
      <c r="XM109" s="57"/>
      <c r="XN109" s="57"/>
      <c r="XO109" s="57"/>
      <c r="XP109" s="57"/>
      <c r="XQ109" s="57"/>
      <c r="XR109" s="57"/>
      <c r="XS109" s="57"/>
      <c r="XT109" s="57"/>
      <c r="XU109" s="57"/>
      <c r="XV109" s="57"/>
      <c r="XW109" s="57"/>
    </row>
    <row r="110">
      <c r="A110" s="706" t="s">
        <v>1325</v>
      </c>
      <c r="AI110" s="57"/>
      <c r="AJ110" s="706" t="s">
        <v>1325</v>
      </c>
      <c r="BR110" s="57"/>
      <c r="BS110" s="706" t="s">
        <v>1325</v>
      </c>
      <c r="DA110" s="57"/>
      <c r="DB110" s="706" t="s">
        <v>1325</v>
      </c>
      <c r="EJ110" s="57"/>
      <c r="EK110" s="57"/>
      <c r="EL110" s="57"/>
      <c r="EM110" s="706" t="s">
        <v>1325</v>
      </c>
      <c r="FU110" s="57"/>
      <c r="FV110" s="57"/>
      <c r="FW110" s="57"/>
      <c r="FX110" s="707" t="s">
        <v>1325</v>
      </c>
      <c r="HF110" s="57"/>
      <c r="HG110" s="57"/>
      <c r="HH110" s="57"/>
      <c r="HI110" s="707" t="s">
        <v>1325</v>
      </c>
      <c r="IQ110" s="57"/>
      <c r="IR110" s="57"/>
      <c r="IS110" s="57"/>
      <c r="IT110" s="707" t="s">
        <v>1325</v>
      </c>
      <c r="KB110" s="57"/>
      <c r="KC110" s="57"/>
      <c r="KD110" s="57"/>
      <c r="KE110" s="707" t="s">
        <v>1325</v>
      </c>
      <c r="LM110" s="57"/>
      <c r="LN110" s="57"/>
      <c r="LO110" s="57"/>
      <c r="LP110" s="707" t="s">
        <v>1325</v>
      </c>
      <c r="MX110" s="57"/>
      <c r="MY110" s="57"/>
      <c r="MZ110" s="57"/>
      <c r="NA110" s="707" t="s">
        <v>1325</v>
      </c>
      <c r="OI110" s="57"/>
      <c r="OJ110" s="57"/>
      <c r="OK110" s="57"/>
      <c r="OL110" s="707" t="s">
        <v>1325</v>
      </c>
      <c r="PT110" s="57"/>
      <c r="PU110" s="57"/>
      <c r="PV110" s="57"/>
      <c r="PW110" s="707" t="s">
        <v>1325</v>
      </c>
      <c r="RE110" s="57"/>
      <c r="RF110" s="57"/>
      <c r="RG110" s="57"/>
      <c r="RH110" s="666"/>
      <c r="SP110" s="57"/>
      <c r="SQ110" s="57"/>
      <c r="SR110" s="57"/>
      <c r="SS110" s="57"/>
      <c r="ST110" s="57"/>
      <c r="SU110" s="57"/>
      <c r="SV110" s="57"/>
      <c r="SW110" s="57"/>
      <c r="SX110" s="57"/>
      <c r="SY110" s="57"/>
      <c r="SZ110" s="57"/>
      <c r="TA110" s="57"/>
      <c r="TB110" s="57"/>
      <c r="TC110" s="57"/>
      <c r="TD110" s="57"/>
      <c r="TE110" s="57"/>
      <c r="TF110" s="57"/>
      <c r="TG110" s="57"/>
      <c r="TH110" s="57"/>
      <c r="TI110" s="57"/>
      <c r="TJ110" s="57"/>
      <c r="TK110" s="57"/>
      <c r="TL110" s="57"/>
      <c r="TM110" s="57"/>
      <c r="TN110" s="57"/>
      <c r="TO110" s="57"/>
      <c r="TP110" s="57"/>
      <c r="TQ110" s="57"/>
      <c r="TR110" s="57"/>
      <c r="TS110" s="57"/>
      <c r="TT110" s="57"/>
      <c r="TU110" s="57"/>
      <c r="TV110" s="57"/>
      <c r="TW110" s="57"/>
      <c r="TX110" s="57"/>
      <c r="TY110" s="57"/>
      <c r="TZ110" s="57"/>
      <c r="UA110" s="57"/>
      <c r="UB110" s="57"/>
      <c r="UC110" s="57"/>
      <c r="UD110" s="57"/>
      <c r="UE110" s="57"/>
      <c r="UF110" s="57"/>
      <c r="UG110" s="57"/>
      <c r="UH110" s="57"/>
      <c r="UI110" s="57"/>
      <c r="UJ110" s="57"/>
      <c r="UK110" s="57"/>
      <c r="UL110" s="57"/>
      <c r="UM110" s="57"/>
      <c r="UN110" s="57"/>
      <c r="UO110" s="57"/>
      <c r="UP110" s="57"/>
      <c r="UQ110" s="57"/>
      <c r="UR110" s="57"/>
      <c r="US110" s="57"/>
      <c r="UT110" s="57"/>
      <c r="UU110" s="57"/>
      <c r="UV110" s="57"/>
      <c r="UW110" s="57"/>
      <c r="UX110" s="57"/>
      <c r="UY110" s="57"/>
      <c r="UZ110" s="57"/>
      <c r="VA110" s="57"/>
      <c r="VB110" s="57"/>
      <c r="VC110" s="57"/>
      <c r="VD110" s="57"/>
      <c r="VE110" s="57"/>
      <c r="VF110" s="57"/>
      <c r="VG110" s="57"/>
      <c r="VH110" s="57"/>
      <c r="VI110" s="57"/>
      <c r="VJ110" s="57"/>
      <c r="VK110" s="57"/>
      <c r="VL110" s="57"/>
      <c r="VM110" s="57"/>
      <c r="VN110" s="57"/>
      <c r="VO110" s="57"/>
      <c r="VP110" s="57"/>
      <c r="VQ110" s="57"/>
      <c r="VR110" s="57"/>
      <c r="VS110" s="57"/>
      <c r="VT110" s="57"/>
      <c r="VU110" s="57"/>
      <c r="VV110" s="57"/>
      <c r="VW110" s="57"/>
      <c r="VX110" s="57"/>
      <c r="VY110" s="57"/>
      <c r="VZ110" s="57"/>
      <c r="WA110" s="57"/>
      <c r="WB110" s="57"/>
      <c r="WC110" s="57"/>
      <c r="WD110" s="57"/>
      <c r="WE110" s="57"/>
      <c r="WF110" s="57"/>
      <c r="WG110" s="57"/>
      <c r="WH110" s="57"/>
      <c r="WI110" s="57"/>
      <c r="WJ110" s="57"/>
      <c r="WK110" s="57"/>
      <c r="WL110" s="57"/>
      <c r="WM110" s="57"/>
      <c r="WN110" s="57"/>
      <c r="WO110" s="57"/>
      <c r="WP110" s="57"/>
      <c r="WQ110" s="57"/>
      <c r="WR110" s="57"/>
      <c r="WS110" s="57"/>
      <c r="WT110" s="57"/>
      <c r="WU110" s="57"/>
      <c r="WV110" s="57"/>
      <c r="WW110" s="57"/>
      <c r="WX110" s="57"/>
      <c r="WY110" s="57"/>
      <c r="WZ110" s="57"/>
      <c r="XA110" s="57"/>
      <c r="XB110" s="57"/>
      <c r="XC110" s="57"/>
      <c r="XD110" s="57"/>
      <c r="XE110" s="57"/>
      <c r="XF110" s="57"/>
      <c r="XG110" s="57"/>
      <c r="XH110" s="57"/>
      <c r="XI110" s="57"/>
      <c r="XJ110" s="57"/>
      <c r="XK110" s="57"/>
      <c r="XL110" s="57"/>
      <c r="XM110" s="57"/>
      <c r="XN110" s="57"/>
      <c r="XO110" s="57"/>
      <c r="XP110" s="57"/>
      <c r="XQ110" s="57"/>
      <c r="XR110" s="57"/>
      <c r="XS110" s="57"/>
      <c r="XT110" s="57"/>
      <c r="XU110" s="57"/>
      <c r="XV110" s="57"/>
      <c r="XW110" s="57"/>
    </row>
    <row r="111">
      <c r="A111" s="706" t="s">
        <v>1326</v>
      </c>
      <c r="AI111" s="57"/>
      <c r="AJ111" s="706" t="s">
        <v>1326</v>
      </c>
      <c r="BR111" s="57"/>
      <c r="BS111" s="706" t="s">
        <v>1326</v>
      </c>
      <c r="DA111" s="57"/>
      <c r="DB111" s="706" t="s">
        <v>1326</v>
      </c>
      <c r="EJ111" s="57"/>
      <c r="EK111" s="57"/>
      <c r="EL111" s="57"/>
      <c r="EM111" s="706" t="s">
        <v>1326</v>
      </c>
      <c r="FU111" s="57"/>
      <c r="FV111" s="57"/>
      <c r="FW111" s="57"/>
      <c r="FX111" s="707" t="s">
        <v>1326</v>
      </c>
      <c r="HF111" s="57"/>
      <c r="HG111" s="57"/>
      <c r="HH111" s="57"/>
      <c r="HI111" s="707" t="s">
        <v>1326</v>
      </c>
      <c r="IQ111" s="57"/>
      <c r="IR111" s="57"/>
      <c r="IS111" s="57"/>
      <c r="IT111" s="707" t="s">
        <v>1326</v>
      </c>
      <c r="KB111" s="57"/>
      <c r="KC111" s="57"/>
      <c r="KD111" s="57"/>
      <c r="KE111" s="707" t="s">
        <v>1326</v>
      </c>
      <c r="LM111" s="57"/>
      <c r="LN111" s="57"/>
      <c r="LO111" s="57"/>
      <c r="LP111" s="707" t="s">
        <v>1326</v>
      </c>
      <c r="MX111" s="57"/>
      <c r="MY111" s="57"/>
      <c r="MZ111" s="57"/>
      <c r="NA111" s="707" t="s">
        <v>1326</v>
      </c>
      <c r="OI111" s="57"/>
      <c r="OJ111" s="57"/>
      <c r="OK111" s="57"/>
      <c r="OL111" s="707" t="s">
        <v>1326</v>
      </c>
      <c r="PT111" s="57"/>
      <c r="PU111" s="57"/>
      <c r="PV111" s="57"/>
      <c r="PW111" s="707" t="s">
        <v>1326</v>
      </c>
      <c r="RE111" s="57"/>
      <c r="RF111" s="57"/>
      <c r="RG111" s="57"/>
      <c r="RH111" s="666"/>
      <c r="SP111" s="57"/>
      <c r="SQ111" s="57"/>
      <c r="SR111" s="57"/>
      <c r="SS111" s="57"/>
      <c r="ST111" s="57"/>
      <c r="SU111" s="57"/>
      <c r="SV111" s="57"/>
      <c r="SW111" s="57"/>
      <c r="SX111" s="57"/>
      <c r="SY111" s="57"/>
      <c r="SZ111" s="57"/>
      <c r="TA111" s="57"/>
      <c r="TB111" s="57"/>
      <c r="TC111" s="57"/>
      <c r="TD111" s="57"/>
      <c r="TE111" s="57"/>
      <c r="TF111" s="57"/>
      <c r="TG111" s="57"/>
      <c r="TH111" s="57"/>
      <c r="TI111" s="57"/>
      <c r="TJ111" s="57"/>
      <c r="TK111" s="57"/>
      <c r="TL111" s="57"/>
      <c r="TM111" s="57"/>
      <c r="TN111" s="57"/>
      <c r="TO111" s="57"/>
      <c r="TP111" s="57"/>
      <c r="TQ111" s="57"/>
      <c r="TR111" s="57"/>
      <c r="TS111" s="57"/>
      <c r="TT111" s="57"/>
      <c r="TU111" s="57"/>
      <c r="TV111" s="57"/>
      <c r="TW111" s="57"/>
      <c r="TX111" s="57"/>
      <c r="TY111" s="57"/>
      <c r="TZ111" s="57"/>
      <c r="UA111" s="57"/>
      <c r="UB111" s="57"/>
      <c r="UC111" s="57"/>
      <c r="UD111" s="57"/>
      <c r="UE111" s="57"/>
      <c r="UF111" s="57"/>
      <c r="UG111" s="57"/>
      <c r="UH111" s="57"/>
      <c r="UI111" s="57"/>
      <c r="UJ111" s="57"/>
      <c r="UK111" s="57"/>
      <c r="UL111" s="57"/>
      <c r="UM111" s="57"/>
      <c r="UN111" s="57"/>
      <c r="UO111" s="57"/>
      <c r="UP111" s="57"/>
      <c r="UQ111" s="57"/>
      <c r="UR111" s="57"/>
      <c r="US111" s="57"/>
      <c r="UT111" s="57"/>
      <c r="UU111" s="57"/>
      <c r="UV111" s="57"/>
      <c r="UW111" s="57"/>
      <c r="UX111" s="57"/>
      <c r="UY111" s="57"/>
      <c r="UZ111" s="57"/>
      <c r="VA111" s="57"/>
      <c r="VB111" s="57"/>
      <c r="VC111" s="57"/>
      <c r="VD111" s="57"/>
      <c r="VE111" s="57"/>
      <c r="VF111" s="57"/>
      <c r="VG111" s="57"/>
      <c r="VH111" s="57"/>
      <c r="VI111" s="57"/>
      <c r="VJ111" s="57"/>
      <c r="VK111" s="57"/>
      <c r="VL111" s="57"/>
      <c r="VM111" s="57"/>
      <c r="VN111" s="57"/>
      <c r="VO111" s="57"/>
      <c r="VP111" s="57"/>
      <c r="VQ111" s="57"/>
      <c r="VR111" s="57"/>
      <c r="VS111" s="57"/>
      <c r="VT111" s="57"/>
      <c r="VU111" s="57"/>
      <c r="VV111" s="57"/>
      <c r="VW111" s="57"/>
      <c r="VX111" s="57"/>
      <c r="VY111" s="57"/>
      <c r="VZ111" s="57"/>
      <c r="WA111" s="57"/>
      <c r="WB111" s="57"/>
      <c r="WC111" s="57"/>
      <c r="WD111" s="57"/>
      <c r="WE111" s="57"/>
      <c r="WF111" s="57"/>
      <c r="WG111" s="57"/>
      <c r="WH111" s="57"/>
      <c r="WI111" s="57"/>
      <c r="WJ111" s="57"/>
      <c r="WK111" s="57"/>
      <c r="WL111" s="57"/>
      <c r="WM111" s="57"/>
      <c r="WN111" s="57"/>
      <c r="WO111" s="57"/>
      <c r="WP111" s="57"/>
      <c r="WQ111" s="57"/>
      <c r="WR111" s="57"/>
      <c r="WS111" s="57"/>
      <c r="WT111" s="57"/>
      <c r="WU111" s="57"/>
      <c r="WV111" s="57"/>
      <c r="WW111" s="57"/>
      <c r="WX111" s="57"/>
      <c r="WY111" s="57"/>
      <c r="WZ111" s="57"/>
      <c r="XA111" s="57"/>
      <c r="XB111" s="57"/>
      <c r="XC111" s="57"/>
      <c r="XD111" s="57"/>
      <c r="XE111" s="57"/>
      <c r="XF111" s="57"/>
      <c r="XG111" s="57"/>
      <c r="XH111" s="57"/>
      <c r="XI111" s="57"/>
      <c r="XJ111" s="57"/>
      <c r="XK111" s="57"/>
      <c r="XL111" s="57"/>
      <c r="XM111" s="57"/>
      <c r="XN111" s="57"/>
      <c r="XO111" s="57"/>
      <c r="XP111" s="57"/>
      <c r="XQ111" s="57"/>
      <c r="XR111" s="57"/>
      <c r="XS111" s="57"/>
      <c r="XT111" s="57"/>
      <c r="XU111" s="57"/>
      <c r="XV111" s="57"/>
      <c r="XW111" s="57"/>
    </row>
    <row r="112">
      <c r="A112" s="706" t="s">
        <v>1327</v>
      </c>
      <c r="AI112" s="57"/>
      <c r="AJ112" s="706" t="s">
        <v>1327</v>
      </c>
      <c r="BR112" s="57"/>
      <c r="BS112" s="706" t="s">
        <v>1327</v>
      </c>
      <c r="DA112" s="57"/>
      <c r="DB112" s="706" t="s">
        <v>1327</v>
      </c>
      <c r="EJ112" s="57"/>
      <c r="EK112" s="57"/>
      <c r="EL112" s="57"/>
      <c r="EM112" s="706" t="s">
        <v>1327</v>
      </c>
      <c r="FU112" s="57"/>
      <c r="FV112" s="57"/>
      <c r="FW112" s="57"/>
      <c r="FX112" s="707" t="s">
        <v>1327</v>
      </c>
      <c r="HF112" s="57"/>
      <c r="HG112" s="57"/>
      <c r="HH112" s="57"/>
      <c r="HI112" s="707" t="s">
        <v>1327</v>
      </c>
      <c r="IQ112" s="57"/>
      <c r="IR112" s="57"/>
      <c r="IS112" s="57"/>
      <c r="IT112" s="707" t="s">
        <v>1327</v>
      </c>
      <c r="KB112" s="57"/>
      <c r="KC112" s="57"/>
      <c r="KD112" s="57"/>
      <c r="KE112" s="707" t="s">
        <v>1327</v>
      </c>
      <c r="LM112" s="57"/>
      <c r="LN112" s="57"/>
      <c r="LO112" s="57"/>
      <c r="LP112" s="707" t="s">
        <v>1327</v>
      </c>
      <c r="MX112" s="57"/>
      <c r="MY112" s="57"/>
      <c r="MZ112" s="57"/>
      <c r="NA112" s="707" t="s">
        <v>1327</v>
      </c>
      <c r="OI112" s="57"/>
      <c r="OJ112" s="57"/>
      <c r="OK112" s="57"/>
      <c r="OL112" s="707" t="s">
        <v>1327</v>
      </c>
      <c r="PT112" s="57"/>
      <c r="PU112" s="57"/>
      <c r="PV112" s="57"/>
      <c r="PW112" s="707" t="s">
        <v>1327</v>
      </c>
      <c r="RE112" s="57"/>
      <c r="RF112" s="57"/>
      <c r="RG112" s="57"/>
      <c r="RH112" s="666"/>
      <c r="SP112" s="57"/>
      <c r="SQ112" s="57"/>
      <c r="SR112" s="57"/>
      <c r="SS112" s="57"/>
      <c r="ST112" s="57"/>
      <c r="SU112" s="57"/>
      <c r="SV112" s="57"/>
      <c r="SW112" s="57"/>
      <c r="SX112" s="57"/>
      <c r="SY112" s="57"/>
      <c r="SZ112" s="57"/>
      <c r="TA112" s="57"/>
      <c r="TB112" s="57"/>
      <c r="TC112" s="57"/>
      <c r="TD112" s="57"/>
      <c r="TE112" s="57"/>
      <c r="TF112" s="57"/>
      <c r="TG112" s="57"/>
      <c r="TH112" s="57"/>
      <c r="TI112" s="57"/>
      <c r="TJ112" s="57"/>
      <c r="TK112" s="57"/>
      <c r="TL112" s="57"/>
      <c r="TM112" s="57"/>
      <c r="TN112" s="57"/>
      <c r="TO112" s="57"/>
      <c r="TP112" s="57"/>
      <c r="TQ112" s="57"/>
      <c r="TR112" s="57"/>
      <c r="TS112" s="57"/>
      <c r="TT112" s="57"/>
      <c r="TU112" s="57"/>
      <c r="TV112" s="57"/>
      <c r="TW112" s="57"/>
      <c r="TX112" s="57"/>
      <c r="TY112" s="57"/>
      <c r="TZ112" s="57"/>
      <c r="UA112" s="57"/>
      <c r="UB112" s="57"/>
      <c r="UC112" s="57"/>
      <c r="UD112" s="57"/>
      <c r="UE112" s="57"/>
      <c r="UF112" s="57"/>
      <c r="UG112" s="57"/>
      <c r="UH112" s="57"/>
      <c r="UI112" s="57"/>
      <c r="UJ112" s="57"/>
      <c r="UK112" s="57"/>
      <c r="UL112" s="57"/>
      <c r="UM112" s="57"/>
      <c r="UN112" s="57"/>
      <c r="UO112" s="57"/>
      <c r="UP112" s="57"/>
      <c r="UQ112" s="57"/>
      <c r="UR112" s="57"/>
      <c r="US112" s="57"/>
      <c r="UT112" s="57"/>
      <c r="UU112" s="57"/>
      <c r="UV112" s="57"/>
      <c r="UW112" s="57"/>
      <c r="UX112" s="57"/>
      <c r="UY112" s="57"/>
      <c r="UZ112" s="57"/>
      <c r="VA112" s="57"/>
      <c r="VB112" s="57"/>
      <c r="VC112" s="57"/>
      <c r="VD112" s="57"/>
      <c r="VE112" s="57"/>
      <c r="VF112" s="57"/>
      <c r="VG112" s="57"/>
      <c r="VH112" s="57"/>
      <c r="VI112" s="57"/>
      <c r="VJ112" s="57"/>
      <c r="VK112" s="57"/>
      <c r="VL112" s="57"/>
      <c r="VM112" s="57"/>
      <c r="VN112" s="57"/>
      <c r="VO112" s="57"/>
      <c r="VP112" s="57"/>
      <c r="VQ112" s="57"/>
      <c r="VR112" s="57"/>
      <c r="VS112" s="57"/>
      <c r="VT112" s="57"/>
      <c r="VU112" s="57"/>
      <c r="VV112" s="57"/>
      <c r="VW112" s="57"/>
      <c r="VX112" s="57"/>
      <c r="VY112" s="57"/>
      <c r="VZ112" s="57"/>
      <c r="WA112" s="57"/>
      <c r="WB112" s="57"/>
      <c r="WC112" s="57"/>
      <c r="WD112" s="57"/>
      <c r="WE112" s="57"/>
      <c r="WF112" s="57"/>
      <c r="WG112" s="57"/>
      <c r="WH112" s="57"/>
      <c r="WI112" s="57"/>
      <c r="WJ112" s="57"/>
      <c r="WK112" s="57"/>
      <c r="WL112" s="57"/>
      <c r="WM112" s="57"/>
      <c r="WN112" s="57"/>
      <c r="WO112" s="57"/>
      <c r="WP112" s="57"/>
      <c r="WQ112" s="57"/>
      <c r="WR112" s="57"/>
      <c r="WS112" s="57"/>
      <c r="WT112" s="57"/>
      <c r="WU112" s="57"/>
      <c r="WV112" s="57"/>
      <c r="WW112" s="57"/>
      <c r="WX112" s="57"/>
      <c r="WY112" s="57"/>
      <c r="WZ112" s="57"/>
      <c r="XA112" s="57"/>
      <c r="XB112" s="57"/>
      <c r="XC112" s="57"/>
      <c r="XD112" s="57"/>
      <c r="XE112" s="57"/>
      <c r="XF112" s="57"/>
      <c r="XG112" s="57"/>
      <c r="XH112" s="57"/>
      <c r="XI112" s="57"/>
      <c r="XJ112" s="57"/>
      <c r="XK112" s="57"/>
      <c r="XL112" s="57"/>
      <c r="XM112" s="57"/>
      <c r="XN112" s="57"/>
      <c r="XO112" s="57"/>
      <c r="XP112" s="57"/>
      <c r="XQ112" s="57"/>
      <c r="XR112" s="57"/>
      <c r="XS112" s="57"/>
      <c r="XT112" s="57"/>
      <c r="XU112" s="57"/>
      <c r="XV112" s="57"/>
      <c r="XW112" s="57"/>
    </row>
    <row r="113">
      <c r="A113" s="706" t="s">
        <v>1328</v>
      </c>
      <c r="AI113" s="57"/>
      <c r="AJ113" s="706" t="s">
        <v>1328</v>
      </c>
      <c r="BR113" s="57"/>
      <c r="BS113" s="706" t="s">
        <v>1328</v>
      </c>
      <c r="DA113" s="57"/>
      <c r="DB113" s="706" t="s">
        <v>1328</v>
      </c>
      <c r="EJ113" s="57"/>
      <c r="EK113" s="57"/>
      <c r="EL113" s="57"/>
      <c r="EM113" s="706" t="s">
        <v>1328</v>
      </c>
      <c r="FU113" s="57"/>
      <c r="FV113" s="57"/>
      <c r="FW113" s="57"/>
      <c r="FX113" s="707" t="s">
        <v>1328</v>
      </c>
      <c r="HF113" s="57"/>
      <c r="HG113" s="57"/>
      <c r="HH113" s="57"/>
      <c r="HI113" s="707" t="s">
        <v>1328</v>
      </c>
      <c r="IQ113" s="57"/>
      <c r="IR113" s="57"/>
      <c r="IS113" s="57"/>
      <c r="IT113" s="707" t="s">
        <v>1328</v>
      </c>
      <c r="KB113" s="57"/>
      <c r="KC113" s="57"/>
      <c r="KD113" s="57"/>
      <c r="KE113" s="707" t="s">
        <v>1328</v>
      </c>
      <c r="LM113" s="57"/>
      <c r="LN113" s="57"/>
      <c r="LO113" s="57"/>
      <c r="LP113" s="707" t="s">
        <v>1328</v>
      </c>
      <c r="MX113" s="57"/>
      <c r="MY113" s="57"/>
      <c r="MZ113" s="57"/>
      <c r="NA113" s="707" t="s">
        <v>1328</v>
      </c>
      <c r="OI113" s="57"/>
      <c r="OJ113" s="57"/>
      <c r="OK113" s="57"/>
      <c r="OL113" s="707" t="s">
        <v>1328</v>
      </c>
      <c r="PT113" s="57"/>
      <c r="PU113" s="57"/>
      <c r="PV113" s="57"/>
      <c r="PW113" s="707" t="s">
        <v>1328</v>
      </c>
      <c r="RE113" s="57"/>
      <c r="RF113" s="57"/>
      <c r="RG113" s="57"/>
      <c r="RH113" s="666"/>
      <c r="SP113" s="57"/>
      <c r="SQ113" s="57"/>
      <c r="SR113" s="57"/>
      <c r="SS113" s="57"/>
      <c r="ST113" s="57"/>
      <c r="SU113" s="57"/>
      <c r="SV113" s="57"/>
      <c r="SW113" s="57"/>
      <c r="SX113" s="57"/>
      <c r="SY113" s="57"/>
      <c r="SZ113" s="57"/>
      <c r="TA113" s="57"/>
      <c r="TB113" s="57"/>
      <c r="TC113" s="57"/>
      <c r="TD113" s="57"/>
      <c r="TE113" s="57"/>
      <c r="TF113" s="57"/>
      <c r="TG113" s="57"/>
      <c r="TH113" s="57"/>
      <c r="TI113" s="57"/>
      <c r="TJ113" s="57"/>
      <c r="TK113" s="57"/>
      <c r="TL113" s="57"/>
      <c r="TM113" s="57"/>
      <c r="TN113" s="57"/>
      <c r="TO113" s="57"/>
      <c r="TP113" s="57"/>
      <c r="TQ113" s="57"/>
      <c r="TR113" s="57"/>
      <c r="TS113" s="57"/>
      <c r="TT113" s="57"/>
      <c r="TU113" s="57"/>
      <c r="TV113" s="57"/>
      <c r="TW113" s="57"/>
      <c r="TX113" s="57"/>
      <c r="TY113" s="57"/>
      <c r="TZ113" s="57"/>
      <c r="UA113" s="57"/>
      <c r="UB113" s="57"/>
      <c r="UC113" s="57"/>
      <c r="UD113" s="57"/>
      <c r="UE113" s="57"/>
      <c r="UF113" s="57"/>
      <c r="UG113" s="57"/>
      <c r="UH113" s="57"/>
      <c r="UI113" s="57"/>
      <c r="UJ113" s="57"/>
      <c r="UK113" s="57"/>
      <c r="UL113" s="57"/>
      <c r="UM113" s="57"/>
      <c r="UN113" s="57"/>
      <c r="UO113" s="57"/>
      <c r="UP113" s="57"/>
      <c r="UQ113" s="57"/>
      <c r="UR113" s="57"/>
      <c r="US113" s="57"/>
      <c r="UT113" s="57"/>
      <c r="UU113" s="57"/>
      <c r="UV113" s="57"/>
      <c r="UW113" s="57"/>
      <c r="UX113" s="57"/>
      <c r="UY113" s="57"/>
      <c r="UZ113" s="57"/>
      <c r="VA113" s="57"/>
      <c r="VB113" s="57"/>
      <c r="VC113" s="57"/>
      <c r="VD113" s="57"/>
      <c r="VE113" s="57"/>
      <c r="VF113" s="57"/>
      <c r="VG113" s="57"/>
      <c r="VH113" s="57"/>
      <c r="VI113" s="57"/>
      <c r="VJ113" s="57"/>
      <c r="VK113" s="57"/>
      <c r="VL113" s="57"/>
      <c r="VM113" s="57"/>
      <c r="VN113" s="57"/>
      <c r="VO113" s="57"/>
      <c r="VP113" s="57"/>
      <c r="VQ113" s="57"/>
      <c r="VR113" s="57"/>
      <c r="VS113" s="57"/>
      <c r="VT113" s="57"/>
      <c r="VU113" s="57"/>
      <c r="VV113" s="57"/>
      <c r="VW113" s="57"/>
      <c r="VX113" s="57"/>
      <c r="VY113" s="57"/>
      <c r="VZ113" s="57"/>
      <c r="WA113" s="57"/>
      <c r="WB113" s="57"/>
      <c r="WC113" s="57"/>
      <c r="WD113" s="57"/>
      <c r="WE113" s="57"/>
      <c r="WF113" s="57"/>
      <c r="WG113" s="57"/>
      <c r="WH113" s="57"/>
      <c r="WI113" s="57"/>
      <c r="WJ113" s="57"/>
      <c r="WK113" s="57"/>
      <c r="WL113" s="57"/>
      <c r="WM113" s="57"/>
      <c r="WN113" s="57"/>
      <c r="WO113" s="57"/>
      <c r="WP113" s="57"/>
      <c r="WQ113" s="57"/>
      <c r="WR113" s="57"/>
      <c r="WS113" s="57"/>
      <c r="WT113" s="57"/>
      <c r="WU113" s="57"/>
      <c r="WV113" s="57"/>
      <c r="WW113" s="57"/>
      <c r="WX113" s="57"/>
      <c r="WY113" s="57"/>
      <c r="WZ113" s="57"/>
      <c r="XA113" s="57"/>
      <c r="XB113" s="57"/>
      <c r="XC113" s="57"/>
      <c r="XD113" s="57"/>
      <c r="XE113" s="57"/>
      <c r="XF113" s="57"/>
      <c r="XG113" s="57"/>
      <c r="XH113" s="57"/>
      <c r="XI113" s="57"/>
      <c r="XJ113" s="57"/>
      <c r="XK113" s="57"/>
      <c r="XL113" s="57"/>
      <c r="XM113" s="57"/>
      <c r="XN113" s="57"/>
      <c r="XO113" s="57"/>
      <c r="XP113" s="57"/>
      <c r="XQ113" s="57"/>
      <c r="XR113" s="57"/>
      <c r="XS113" s="57"/>
      <c r="XT113" s="57"/>
      <c r="XU113" s="57"/>
      <c r="XV113" s="57"/>
      <c r="XW113" s="57"/>
    </row>
    <row r="114">
      <c r="A114" s="706" t="s">
        <v>1329</v>
      </c>
      <c r="AI114" s="57"/>
      <c r="AJ114" s="706" t="s">
        <v>1329</v>
      </c>
      <c r="BR114" s="57"/>
      <c r="BS114" s="706" t="s">
        <v>1329</v>
      </c>
      <c r="DA114" s="57"/>
      <c r="DB114" s="706" t="s">
        <v>1329</v>
      </c>
      <c r="EJ114" s="57"/>
      <c r="EK114" s="57"/>
      <c r="EL114" s="57"/>
      <c r="EM114" s="706" t="s">
        <v>1329</v>
      </c>
      <c r="FU114" s="57"/>
      <c r="FV114" s="57"/>
      <c r="FW114" s="57"/>
      <c r="FX114" s="707" t="s">
        <v>1329</v>
      </c>
      <c r="HF114" s="57"/>
      <c r="HG114" s="57"/>
      <c r="HH114" s="57"/>
      <c r="HI114" s="707" t="s">
        <v>1329</v>
      </c>
      <c r="IQ114" s="57"/>
      <c r="IR114" s="57"/>
      <c r="IS114" s="57"/>
      <c r="IT114" s="707" t="s">
        <v>1329</v>
      </c>
      <c r="KB114" s="57"/>
      <c r="KC114" s="57"/>
      <c r="KD114" s="57"/>
      <c r="KE114" s="707" t="s">
        <v>1329</v>
      </c>
      <c r="LM114" s="57"/>
      <c r="LN114" s="57"/>
      <c r="LO114" s="57"/>
      <c r="LP114" s="707" t="s">
        <v>1329</v>
      </c>
      <c r="MX114" s="57"/>
      <c r="MY114" s="57"/>
      <c r="MZ114" s="57"/>
      <c r="NA114" s="707" t="s">
        <v>1329</v>
      </c>
      <c r="OI114" s="57"/>
      <c r="OJ114" s="57"/>
      <c r="OK114" s="57"/>
      <c r="OL114" s="707" t="s">
        <v>1329</v>
      </c>
      <c r="PT114" s="57"/>
      <c r="PU114" s="57"/>
      <c r="PV114" s="57"/>
      <c r="PW114" s="707" t="s">
        <v>1329</v>
      </c>
      <c r="RE114" s="57"/>
      <c r="RF114" s="57"/>
      <c r="RG114" s="57"/>
      <c r="RH114" s="666"/>
      <c r="SP114" s="57"/>
      <c r="SQ114" s="57"/>
      <c r="SR114" s="57"/>
      <c r="SS114" s="57"/>
      <c r="ST114" s="57"/>
      <c r="SU114" s="57"/>
      <c r="SV114" s="57"/>
      <c r="SW114" s="57"/>
      <c r="SX114" s="57"/>
      <c r="SY114" s="57"/>
      <c r="SZ114" s="57"/>
      <c r="TA114" s="57"/>
      <c r="TB114" s="57"/>
      <c r="TC114" s="57"/>
      <c r="TD114" s="57"/>
      <c r="TE114" s="57"/>
      <c r="TF114" s="57"/>
      <c r="TG114" s="57"/>
      <c r="TH114" s="57"/>
      <c r="TI114" s="57"/>
      <c r="TJ114" s="57"/>
      <c r="TK114" s="57"/>
      <c r="TL114" s="57"/>
      <c r="TM114" s="57"/>
      <c r="TN114" s="57"/>
      <c r="TO114" s="57"/>
      <c r="TP114" s="57"/>
      <c r="TQ114" s="57"/>
      <c r="TR114" s="57"/>
      <c r="TS114" s="57"/>
      <c r="TT114" s="57"/>
      <c r="TU114" s="57"/>
      <c r="TV114" s="57"/>
      <c r="TW114" s="57"/>
      <c r="TX114" s="57"/>
      <c r="TY114" s="57"/>
      <c r="TZ114" s="57"/>
      <c r="UA114" s="57"/>
      <c r="UB114" s="57"/>
      <c r="UC114" s="57"/>
      <c r="UD114" s="57"/>
      <c r="UE114" s="57"/>
      <c r="UF114" s="57"/>
      <c r="UG114" s="57"/>
      <c r="UH114" s="57"/>
      <c r="UI114" s="57"/>
      <c r="UJ114" s="57"/>
      <c r="UK114" s="57"/>
      <c r="UL114" s="57"/>
      <c r="UM114" s="57"/>
      <c r="UN114" s="57"/>
      <c r="UO114" s="57"/>
      <c r="UP114" s="57"/>
      <c r="UQ114" s="57"/>
      <c r="UR114" s="57"/>
      <c r="US114" s="57"/>
      <c r="UT114" s="57"/>
      <c r="UU114" s="57"/>
      <c r="UV114" s="57"/>
      <c r="UW114" s="57"/>
      <c r="UX114" s="57"/>
      <c r="UY114" s="57"/>
      <c r="UZ114" s="57"/>
      <c r="VA114" s="57"/>
      <c r="VB114" s="57"/>
      <c r="VC114" s="57"/>
      <c r="VD114" s="57"/>
      <c r="VE114" s="57"/>
      <c r="VF114" s="57"/>
      <c r="VG114" s="57"/>
      <c r="VH114" s="57"/>
      <c r="VI114" s="57"/>
      <c r="VJ114" s="57"/>
      <c r="VK114" s="57"/>
      <c r="VL114" s="57"/>
      <c r="VM114" s="57"/>
      <c r="VN114" s="57"/>
      <c r="VO114" s="57"/>
      <c r="VP114" s="57"/>
      <c r="VQ114" s="57"/>
      <c r="VR114" s="57"/>
      <c r="VS114" s="57"/>
      <c r="VT114" s="57"/>
      <c r="VU114" s="57"/>
      <c r="VV114" s="57"/>
      <c r="VW114" s="57"/>
      <c r="VX114" s="57"/>
      <c r="VY114" s="57"/>
      <c r="VZ114" s="57"/>
      <c r="WA114" s="57"/>
      <c r="WB114" s="57"/>
      <c r="WC114" s="57"/>
      <c r="WD114" s="57"/>
      <c r="WE114" s="57"/>
      <c r="WF114" s="57"/>
      <c r="WG114" s="57"/>
      <c r="WH114" s="57"/>
      <c r="WI114" s="57"/>
      <c r="WJ114" s="57"/>
      <c r="WK114" s="57"/>
      <c r="WL114" s="57"/>
      <c r="WM114" s="57"/>
      <c r="WN114" s="57"/>
      <c r="WO114" s="57"/>
      <c r="WP114" s="57"/>
      <c r="WQ114" s="57"/>
      <c r="WR114" s="57"/>
      <c r="WS114" s="57"/>
      <c r="WT114" s="57"/>
      <c r="WU114" s="57"/>
      <c r="WV114" s="57"/>
      <c r="WW114" s="57"/>
      <c r="WX114" s="57"/>
      <c r="WY114" s="57"/>
      <c r="WZ114" s="57"/>
      <c r="XA114" s="57"/>
      <c r="XB114" s="57"/>
      <c r="XC114" s="57"/>
      <c r="XD114" s="57"/>
      <c r="XE114" s="57"/>
      <c r="XF114" s="57"/>
      <c r="XG114" s="57"/>
      <c r="XH114" s="57"/>
      <c r="XI114" s="57"/>
      <c r="XJ114" s="57"/>
      <c r="XK114" s="57"/>
      <c r="XL114" s="57"/>
      <c r="XM114" s="57"/>
      <c r="XN114" s="57"/>
      <c r="XO114" s="57"/>
      <c r="XP114" s="57"/>
      <c r="XQ114" s="57"/>
      <c r="XR114" s="57"/>
      <c r="XS114" s="57"/>
      <c r="XT114" s="57"/>
      <c r="XU114" s="57"/>
      <c r="XV114" s="57"/>
      <c r="XW114" s="57"/>
    </row>
    <row r="115">
      <c r="A115" s="706" t="s">
        <v>1330</v>
      </c>
      <c r="AI115" s="57"/>
      <c r="AJ115" s="706" t="s">
        <v>1330</v>
      </c>
      <c r="BR115" s="57"/>
      <c r="BS115" s="706" t="s">
        <v>1330</v>
      </c>
      <c r="DA115" s="57"/>
      <c r="DB115" s="706" t="s">
        <v>1330</v>
      </c>
      <c r="EJ115" s="57"/>
      <c r="EK115" s="57"/>
      <c r="EL115" s="57"/>
      <c r="EM115" s="706" t="s">
        <v>1330</v>
      </c>
      <c r="FU115" s="57"/>
      <c r="FV115" s="57"/>
      <c r="FW115" s="57"/>
      <c r="FX115" s="707" t="s">
        <v>1330</v>
      </c>
      <c r="HF115" s="57"/>
      <c r="HG115" s="57"/>
      <c r="HH115" s="57"/>
      <c r="HI115" s="707" t="s">
        <v>1330</v>
      </c>
      <c r="IQ115" s="57"/>
      <c r="IR115" s="57"/>
      <c r="IS115" s="57"/>
      <c r="IT115" s="707" t="s">
        <v>1330</v>
      </c>
      <c r="KB115" s="57"/>
      <c r="KC115" s="57"/>
      <c r="KD115" s="57"/>
      <c r="KE115" s="707" t="s">
        <v>1330</v>
      </c>
      <c r="LM115" s="57"/>
      <c r="LN115" s="57"/>
      <c r="LO115" s="57"/>
      <c r="LP115" s="707" t="s">
        <v>1330</v>
      </c>
      <c r="MX115" s="57"/>
      <c r="MY115" s="57"/>
      <c r="MZ115" s="57"/>
      <c r="NA115" s="707" t="s">
        <v>1330</v>
      </c>
      <c r="OI115" s="57"/>
      <c r="OJ115" s="57"/>
      <c r="OK115" s="57"/>
      <c r="OL115" s="707" t="s">
        <v>1330</v>
      </c>
      <c r="PT115" s="57"/>
      <c r="PU115" s="57"/>
      <c r="PV115" s="57"/>
      <c r="PW115" s="707" t="s">
        <v>1330</v>
      </c>
      <c r="RE115" s="57"/>
      <c r="RF115" s="57"/>
      <c r="RG115" s="57"/>
      <c r="RH115" s="666"/>
      <c r="SP115" s="57"/>
      <c r="SQ115" s="57"/>
      <c r="SR115" s="57"/>
      <c r="SS115" s="57"/>
      <c r="ST115" s="57"/>
      <c r="SU115" s="57"/>
      <c r="SV115" s="57"/>
      <c r="SW115" s="57"/>
      <c r="SX115" s="57"/>
      <c r="SY115" s="57"/>
      <c r="SZ115" s="57"/>
      <c r="TA115" s="57"/>
      <c r="TB115" s="57"/>
      <c r="TC115" s="57"/>
      <c r="TD115" s="57"/>
      <c r="TE115" s="57"/>
      <c r="TF115" s="57"/>
      <c r="TG115" s="57"/>
      <c r="TH115" s="57"/>
      <c r="TI115" s="57"/>
      <c r="TJ115" s="57"/>
      <c r="TK115" s="57"/>
      <c r="TL115" s="57"/>
      <c r="TM115" s="57"/>
      <c r="TN115" s="57"/>
      <c r="TO115" s="57"/>
      <c r="TP115" s="57"/>
      <c r="TQ115" s="57"/>
      <c r="TR115" s="57"/>
      <c r="TS115" s="57"/>
      <c r="TT115" s="57"/>
      <c r="TU115" s="57"/>
      <c r="TV115" s="57"/>
      <c r="TW115" s="57"/>
      <c r="TX115" s="57"/>
      <c r="TY115" s="57"/>
      <c r="TZ115" s="57"/>
      <c r="UA115" s="57"/>
      <c r="UB115" s="57"/>
      <c r="UC115" s="57"/>
      <c r="UD115" s="57"/>
      <c r="UE115" s="57"/>
      <c r="UF115" s="57"/>
      <c r="UG115" s="57"/>
      <c r="UH115" s="57"/>
      <c r="UI115" s="57"/>
      <c r="UJ115" s="57"/>
      <c r="UK115" s="57"/>
      <c r="UL115" s="57"/>
      <c r="UM115" s="57"/>
      <c r="UN115" s="57"/>
      <c r="UO115" s="57"/>
      <c r="UP115" s="57"/>
      <c r="UQ115" s="57"/>
      <c r="UR115" s="57"/>
      <c r="US115" s="57"/>
      <c r="UT115" s="57"/>
      <c r="UU115" s="57"/>
      <c r="UV115" s="57"/>
      <c r="UW115" s="57"/>
      <c r="UX115" s="57"/>
      <c r="UY115" s="57"/>
      <c r="UZ115" s="57"/>
      <c r="VA115" s="57"/>
      <c r="VB115" s="57"/>
      <c r="VC115" s="57"/>
      <c r="VD115" s="57"/>
      <c r="VE115" s="57"/>
      <c r="VF115" s="57"/>
      <c r="VG115" s="57"/>
      <c r="VH115" s="57"/>
      <c r="VI115" s="57"/>
      <c r="VJ115" s="57"/>
      <c r="VK115" s="57"/>
      <c r="VL115" s="57"/>
      <c r="VM115" s="57"/>
      <c r="VN115" s="57"/>
      <c r="VO115" s="57"/>
      <c r="VP115" s="57"/>
      <c r="VQ115" s="57"/>
      <c r="VR115" s="57"/>
      <c r="VS115" s="57"/>
      <c r="VT115" s="57"/>
      <c r="VU115" s="57"/>
      <c r="VV115" s="57"/>
      <c r="VW115" s="57"/>
      <c r="VX115" s="57"/>
      <c r="VY115" s="57"/>
      <c r="VZ115" s="57"/>
      <c r="WA115" s="57"/>
      <c r="WB115" s="57"/>
      <c r="WC115" s="57"/>
      <c r="WD115" s="57"/>
      <c r="WE115" s="57"/>
      <c r="WF115" s="57"/>
      <c r="WG115" s="57"/>
      <c r="WH115" s="57"/>
      <c r="WI115" s="57"/>
      <c r="WJ115" s="57"/>
      <c r="WK115" s="57"/>
      <c r="WL115" s="57"/>
      <c r="WM115" s="57"/>
      <c r="WN115" s="57"/>
      <c r="WO115" s="57"/>
      <c r="WP115" s="57"/>
      <c r="WQ115" s="57"/>
      <c r="WR115" s="57"/>
      <c r="WS115" s="57"/>
      <c r="WT115" s="57"/>
      <c r="WU115" s="57"/>
      <c r="WV115" s="57"/>
      <c r="WW115" s="57"/>
      <c r="WX115" s="57"/>
      <c r="WY115" s="57"/>
      <c r="WZ115" s="57"/>
      <c r="XA115" s="57"/>
      <c r="XB115" s="57"/>
      <c r="XC115" s="57"/>
      <c r="XD115" s="57"/>
      <c r="XE115" s="57"/>
      <c r="XF115" s="57"/>
      <c r="XG115" s="57"/>
      <c r="XH115" s="57"/>
      <c r="XI115" s="57"/>
      <c r="XJ115" s="57"/>
      <c r="XK115" s="57"/>
      <c r="XL115" s="57"/>
      <c r="XM115" s="57"/>
      <c r="XN115" s="57"/>
      <c r="XO115" s="57"/>
      <c r="XP115" s="57"/>
      <c r="XQ115" s="57"/>
      <c r="XR115" s="57"/>
      <c r="XS115" s="57"/>
      <c r="XT115" s="57"/>
      <c r="XU115" s="57"/>
      <c r="XV115" s="57"/>
      <c r="XW115" s="57"/>
    </row>
    <row r="116">
      <c r="AI116" s="57"/>
      <c r="BR116" s="57"/>
      <c r="DA116" s="57"/>
      <c r="EJ116" s="57"/>
      <c r="EK116" s="57"/>
      <c r="EL116" s="57"/>
      <c r="FU116" s="57"/>
      <c r="FV116" s="57"/>
      <c r="FW116" s="57"/>
      <c r="FX116" s="57"/>
      <c r="HF116" s="57"/>
      <c r="HG116" s="57"/>
      <c r="HH116" s="57"/>
      <c r="HI116" s="57"/>
      <c r="IQ116" s="57"/>
      <c r="IR116" s="57"/>
      <c r="IS116" s="57"/>
      <c r="IT116" s="57"/>
      <c r="KB116" s="57"/>
      <c r="KC116" s="57"/>
      <c r="KD116" s="57"/>
      <c r="KE116" s="57"/>
      <c r="LM116" s="57"/>
      <c r="LN116" s="57"/>
      <c r="LO116" s="57"/>
      <c r="LP116" s="57"/>
      <c r="MX116" s="57"/>
      <c r="MY116" s="57"/>
      <c r="MZ116" s="57"/>
      <c r="NA116" s="57"/>
      <c r="OI116" s="57"/>
      <c r="OJ116" s="57"/>
      <c r="OK116" s="57"/>
      <c r="OL116" s="57"/>
      <c r="PT116" s="57"/>
      <c r="PU116" s="57"/>
      <c r="PV116" s="57"/>
      <c r="PW116" s="57"/>
      <c r="RE116" s="57"/>
      <c r="RF116" s="57"/>
      <c r="RG116" s="57"/>
      <c r="RH116" s="666"/>
      <c r="SP116" s="57"/>
      <c r="SQ116" s="57"/>
      <c r="SR116" s="57"/>
      <c r="SS116" s="57"/>
      <c r="ST116" s="57"/>
      <c r="SU116" s="57"/>
      <c r="SV116" s="57"/>
      <c r="SW116" s="57"/>
      <c r="SX116" s="57"/>
      <c r="SY116" s="57"/>
      <c r="SZ116" s="57"/>
      <c r="TA116" s="57"/>
      <c r="TB116" s="57"/>
      <c r="TC116" s="57"/>
      <c r="TD116" s="57"/>
      <c r="TE116" s="57"/>
      <c r="TF116" s="57"/>
      <c r="TG116" s="57"/>
      <c r="TH116" s="57"/>
      <c r="TI116" s="57"/>
      <c r="TJ116" s="57"/>
      <c r="TK116" s="57"/>
      <c r="TL116" s="57"/>
      <c r="TM116" s="57"/>
      <c r="TN116" s="57"/>
      <c r="TO116" s="57"/>
      <c r="TP116" s="57"/>
      <c r="TQ116" s="57"/>
      <c r="TR116" s="57"/>
      <c r="TS116" s="57"/>
      <c r="TT116" s="57"/>
      <c r="TU116" s="57"/>
      <c r="TV116" s="57"/>
      <c r="TW116" s="57"/>
      <c r="TX116" s="57"/>
      <c r="TY116" s="57"/>
      <c r="TZ116" s="57"/>
      <c r="UA116" s="57"/>
      <c r="UB116" s="57"/>
      <c r="UC116" s="57"/>
      <c r="UD116" s="57"/>
      <c r="UE116" s="57"/>
      <c r="UF116" s="57"/>
      <c r="UG116" s="57"/>
      <c r="UH116" s="57"/>
      <c r="UI116" s="57"/>
      <c r="UJ116" s="57"/>
      <c r="UK116" s="57"/>
      <c r="UL116" s="57"/>
      <c r="UM116" s="57"/>
      <c r="UN116" s="57"/>
      <c r="UO116" s="57"/>
      <c r="UP116" s="57"/>
      <c r="UQ116" s="57"/>
      <c r="UR116" s="57"/>
      <c r="US116" s="57"/>
      <c r="UT116" s="57"/>
      <c r="UU116" s="57"/>
      <c r="UV116" s="57"/>
      <c r="UW116" s="57"/>
      <c r="UX116" s="57"/>
      <c r="UY116" s="57"/>
      <c r="UZ116" s="57"/>
      <c r="VA116" s="57"/>
      <c r="VB116" s="57"/>
      <c r="VC116" s="57"/>
      <c r="VD116" s="57"/>
      <c r="VE116" s="57"/>
      <c r="VF116" s="57"/>
      <c r="VG116" s="57"/>
      <c r="VH116" s="57"/>
      <c r="VI116" s="57"/>
      <c r="VJ116" s="57"/>
      <c r="VK116" s="57"/>
      <c r="VL116" s="57"/>
      <c r="VM116" s="57"/>
      <c r="VN116" s="57"/>
      <c r="VO116" s="57"/>
      <c r="VP116" s="57"/>
      <c r="VQ116" s="57"/>
      <c r="VR116" s="57"/>
      <c r="VS116" s="57"/>
      <c r="VT116" s="57"/>
      <c r="VU116" s="57"/>
      <c r="VV116" s="57"/>
      <c r="VW116" s="57"/>
      <c r="VX116" s="57"/>
      <c r="VY116" s="57"/>
      <c r="VZ116" s="57"/>
      <c r="WA116" s="57"/>
      <c r="WB116" s="57"/>
      <c r="WC116" s="57"/>
      <c r="WD116" s="57"/>
      <c r="WE116" s="57"/>
      <c r="WF116" s="57"/>
      <c r="WG116" s="57"/>
      <c r="WH116" s="57"/>
      <c r="WI116" s="57"/>
      <c r="WJ116" s="57"/>
      <c r="WK116" s="57"/>
      <c r="WL116" s="57"/>
      <c r="WM116" s="57"/>
      <c r="WN116" s="57"/>
      <c r="WO116" s="57"/>
      <c r="WP116" s="57"/>
      <c r="WQ116" s="57"/>
      <c r="WR116" s="57"/>
      <c r="WS116" s="57"/>
      <c r="WT116" s="57"/>
      <c r="WU116" s="57"/>
      <c r="WV116" s="57"/>
      <c r="WW116" s="57"/>
      <c r="WX116" s="57"/>
      <c r="WY116" s="57"/>
      <c r="WZ116" s="57"/>
      <c r="XA116" s="57"/>
      <c r="XB116" s="57"/>
      <c r="XC116" s="57"/>
      <c r="XD116" s="57"/>
      <c r="XE116" s="57"/>
      <c r="XF116" s="57"/>
      <c r="XG116" s="57"/>
      <c r="XH116" s="57"/>
      <c r="XI116" s="57"/>
      <c r="XJ116" s="57"/>
      <c r="XK116" s="57"/>
      <c r="XL116" s="57"/>
      <c r="XM116" s="57"/>
      <c r="XN116" s="57"/>
      <c r="XO116" s="57"/>
      <c r="XP116" s="57"/>
      <c r="XQ116" s="57"/>
      <c r="XR116" s="57"/>
      <c r="XS116" s="57"/>
      <c r="XT116" s="57"/>
      <c r="XU116" s="57"/>
      <c r="XV116" s="57"/>
      <c r="XW116" s="57"/>
    </row>
    <row r="117">
      <c r="A117" s="703" t="s">
        <v>1331</v>
      </c>
      <c r="AI117" s="57"/>
      <c r="AJ117" s="703" t="s">
        <v>1331</v>
      </c>
      <c r="BR117" s="57"/>
      <c r="BS117" s="703" t="s">
        <v>1331</v>
      </c>
      <c r="DA117" s="57"/>
      <c r="DB117" s="703" t="s">
        <v>1331</v>
      </c>
      <c r="EJ117" s="57"/>
      <c r="EK117" s="57"/>
      <c r="EL117" s="57"/>
      <c r="EM117" s="703" t="s">
        <v>1331</v>
      </c>
      <c r="FU117" s="57"/>
      <c r="FV117" s="57"/>
      <c r="FW117" s="57"/>
      <c r="FX117" s="704" t="s">
        <v>1331</v>
      </c>
      <c r="HF117" s="57"/>
      <c r="HG117" s="57"/>
      <c r="HH117" s="57"/>
      <c r="HI117" s="704" t="s">
        <v>1331</v>
      </c>
      <c r="IQ117" s="57"/>
      <c r="IR117" s="57"/>
      <c r="IS117" s="57"/>
      <c r="IT117" s="704" t="s">
        <v>1331</v>
      </c>
      <c r="KB117" s="57"/>
      <c r="KC117" s="57"/>
      <c r="KD117" s="57"/>
      <c r="KE117" s="704" t="s">
        <v>1331</v>
      </c>
      <c r="LM117" s="57"/>
      <c r="LN117" s="57"/>
      <c r="LO117" s="57"/>
      <c r="LP117" s="704" t="s">
        <v>1331</v>
      </c>
      <c r="MX117" s="57"/>
      <c r="MY117" s="57"/>
      <c r="MZ117" s="57"/>
      <c r="NA117" s="704" t="s">
        <v>1331</v>
      </c>
      <c r="OI117" s="57"/>
      <c r="OJ117" s="57"/>
      <c r="OK117" s="57"/>
      <c r="OL117" s="704" t="s">
        <v>1331</v>
      </c>
      <c r="PT117" s="57"/>
      <c r="PU117" s="57"/>
      <c r="PV117" s="57"/>
      <c r="PW117" s="704" t="s">
        <v>1331</v>
      </c>
      <c r="RE117" s="57"/>
      <c r="RF117" s="57"/>
      <c r="RG117" s="57"/>
      <c r="RH117" s="57"/>
      <c r="SP117" s="57"/>
      <c r="SQ117" s="57"/>
      <c r="SR117" s="57"/>
      <c r="SS117" s="57"/>
      <c r="ST117" s="57"/>
      <c r="SU117" s="57"/>
      <c r="SV117" s="57"/>
      <c r="SW117" s="57"/>
      <c r="SX117" s="57"/>
      <c r="SY117" s="57"/>
      <c r="SZ117" s="57"/>
      <c r="TA117" s="57"/>
      <c r="TB117" s="57"/>
      <c r="TC117" s="57"/>
      <c r="TD117" s="57"/>
      <c r="TE117" s="57"/>
      <c r="TF117" s="57"/>
      <c r="TG117" s="57"/>
      <c r="TH117" s="57"/>
      <c r="TI117" s="57"/>
      <c r="TJ117" s="57"/>
      <c r="TK117" s="57"/>
      <c r="TL117" s="57"/>
      <c r="TM117" s="57"/>
      <c r="TN117" s="57"/>
      <c r="TO117" s="57"/>
      <c r="TP117" s="57"/>
      <c r="TQ117" s="57"/>
      <c r="TR117" s="57"/>
      <c r="TS117" s="57"/>
      <c r="TT117" s="57"/>
      <c r="TU117" s="57"/>
      <c r="TV117" s="57"/>
      <c r="TW117" s="57"/>
      <c r="TX117" s="57"/>
      <c r="TY117" s="57"/>
      <c r="TZ117" s="57"/>
      <c r="UA117" s="57"/>
      <c r="UB117" s="57"/>
      <c r="UC117" s="57"/>
      <c r="UD117" s="57"/>
      <c r="UE117" s="57"/>
      <c r="UF117" s="57"/>
      <c r="UG117" s="57"/>
      <c r="UH117" s="57"/>
      <c r="UI117" s="57"/>
      <c r="UJ117" s="57"/>
      <c r="UK117" s="57"/>
      <c r="UL117" s="57"/>
      <c r="UM117" s="57"/>
      <c r="UN117" s="57"/>
      <c r="UO117" s="57"/>
      <c r="UP117" s="57"/>
      <c r="UQ117" s="57"/>
      <c r="UR117" s="57"/>
      <c r="US117" s="57"/>
      <c r="UT117" s="57"/>
      <c r="UU117" s="57"/>
      <c r="UV117" s="57"/>
      <c r="UW117" s="57"/>
      <c r="UX117" s="57"/>
      <c r="UY117" s="57"/>
      <c r="UZ117" s="57"/>
      <c r="VA117" s="57"/>
      <c r="VB117" s="57"/>
      <c r="VC117" s="57"/>
      <c r="VD117" s="57"/>
      <c r="VE117" s="57"/>
      <c r="VF117" s="57"/>
      <c r="VG117" s="57"/>
      <c r="VH117" s="57"/>
      <c r="VI117" s="57"/>
      <c r="VJ117" s="57"/>
      <c r="VK117" s="57"/>
      <c r="VL117" s="57"/>
      <c r="VM117" s="57"/>
      <c r="VN117" s="57"/>
      <c r="VO117" s="57"/>
      <c r="VP117" s="57"/>
      <c r="VQ117" s="57"/>
      <c r="VR117" s="57"/>
      <c r="VS117" s="57"/>
      <c r="VT117" s="57"/>
      <c r="VU117" s="57"/>
      <c r="VV117" s="57"/>
      <c r="VW117" s="57"/>
      <c r="VX117" s="57"/>
      <c r="VY117" s="57"/>
      <c r="VZ117" s="57"/>
      <c r="WA117" s="57"/>
      <c r="WB117" s="57"/>
      <c r="WC117" s="57"/>
      <c r="WD117" s="57"/>
      <c r="WE117" s="57"/>
      <c r="WF117" s="57"/>
      <c r="WG117" s="57"/>
      <c r="WH117" s="57"/>
      <c r="WI117" s="57"/>
      <c r="WJ117" s="57"/>
      <c r="WK117" s="57"/>
      <c r="WL117" s="57"/>
      <c r="WM117" s="57"/>
      <c r="WN117" s="57"/>
      <c r="WO117" s="57"/>
      <c r="WP117" s="57"/>
      <c r="WQ117" s="57"/>
      <c r="WR117" s="57"/>
      <c r="WS117" s="57"/>
      <c r="WT117" s="57"/>
      <c r="WU117" s="57"/>
      <c r="WV117" s="57"/>
      <c r="WW117" s="57"/>
      <c r="WX117" s="57"/>
      <c r="WY117" s="57"/>
      <c r="WZ117" s="57"/>
      <c r="XA117" s="57"/>
      <c r="XB117" s="57"/>
      <c r="XC117" s="57"/>
      <c r="XD117" s="57"/>
      <c r="XE117" s="57"/>
      <c r="XF117" s="57"/>
      <c r="XG117" s="57"/>
      <c r="XH117" s="57"/>
      <c r="XI117" s="57"/>
      <c r="XJ117" s="57"/>
      <c r="XK117" s="57"/>
      <c r="XL117" s="57"/>
      <c r="XM117" s="57"/>
      <c r="XN117" s="57"/>
      <c r="XO117" s="57"/>
      <c r="XP117" s="57"/>
      <c r="XQ117" s="57"/>
      <c r="XR117" s="57"/>
      <c r="XS117" s="57"/>
      <c r="XT117" s="57"/>
      <c r="XU117" s="57"/>
      <c r="XV117" s="57"/>
      <c r="XW117" s="57"/>
    </row>
    <row r="118">
      <c r="A118" s="706" t="s">
        <v>1332</v>
      </c>
      <c r="AI118" s="57"/>
      <c r="AJ118" s="706" t="s">
        <v>1332</v>
      </c>
      <c r="BR118" s="57"/>
      <c r="BS118" s="706" t="s">
        <v>1332</v>
      </c>
      <c r="DA118" s="57"/>
      <c r="DB118" s="706" t="s">
        <v>1332</v>
      </c>
      <c r="EJ118" s="57"/>
      <c r="EK118" s="57"/>
      <c r="EL118" s="57"/>
      <c r="EM118" s="706" t="s">
        <v>1332</v>
      </c>
      <c r="FU118" s="57"/>
      <c r="FV118" s="57"/>
      <c r="FW118" s="57"/>
      <c r="FX118" s="707" t="s">
        <v>1332</v>
      </c>
      <c r="HF118" s="57"/>
      <c r="HG118" s="57"/>
      <c r="HH118" s="57"/>
      <c r="HI118" s="707" t="s">
        <v>1332</v>
      </c>
      <c r="IQ118" s="57"/>
      <c r="IR118" s="57"/>
      <c r="IS118" s="57"/>
      <c r="IT118" s="707" t="s">
        <v>1332</v>
      </c>
      <c r="KB118" s="57"/>
      <c r="KC118" s="57"/>
      <c r="KD118" s="57"/>
      <c r="KE118" s="707" t="s">
        <v>1332</v>
      </c>
      <c r="LM118" s="57"/>
      <c r="LN118" s="57"/>
      <c r="LO118" s="57"/>
      <c r="LP118" s="707" t="s">
        <v>1332</v>
      </c>
      <c r="MX118" s="57"/>
      <c r="MY118" s="57"/>
      <c r="MZ118" s="57"/>
      <c r="NA118" s="707" t="s">
        <v>1332</v>
      </c>
      <c r="OI118" s="57"/>
      <c r="OJ118" s="57"/>
      <c r="OK118" s="57"/>
      <c r="OL118" s="707" t="s">
        <v>1332</v>
      </c>
      <c r="PT118" s="57"/>
      <c r="PU118" s="57"/>
      <c r="PV118" s="57"/>
      <c r="PW118" s="707" t="s">
        <v>1332</v>
      </c>
      <c r="RE118" s="57"/>
      <c r="RF118" s="57"/>
      <c r="RG118" s="57"/>
      <c r="RH118" s="665"/>
      <c r="SP118" s="57"/>
      <c r="SQ118" s="57"/>
      <c r="SR118" s="57"/>
      <c r="SS118" s="57"/>
      <c r="ST118" s="57"/>
      <c r="SU118" s="57"/>
      <c r="SV118" s="57"/>
      <c r="SW118" s="57"/>
      <c r="SX118" s="57"/>
      <c r="SY118" s="57"/>
      <c r="SZ118" s="57"/>
      <c r="TA118" s="57"/>
      <c r="TB118" s="57"/>
      <c r="TC118" s="57"/>
      <c r="TD118" s="57"/>
      <c r="TE118" s="57"/>
      <c r="TF118" s="57"/>
      <c r="TG118" s="57"/>
      <c r="TH118" s="57"/>
      <c r="TI118" s="57"/>
      <c r="TJ118" s="57"/>
      <c r="TK118" s="57"/>
      <c r="TL118" s="57"/>
      <c r="TM118" s="57"/>
      <c r="TN118" s="57"/>
      <c r="TO118" s="57"/>
      <c r="TP118" s="57"/>
      <c r="TQ118" s="57"/>
      <c r="TR118" s="57"/>
      <c r="TS118" s="57"/>
      <c r="TT118" s="57"/>
      <c r="TU118" s="57"/>
      <c r="TV118" s="57"/>
      <c r="TW118" s="57"/>
      <c r="TX118" s="57"/>
      <c r="TY118" s="57"/>
      <c r="TZ118" s="57"/>
      <c r="UA118" s="57"/>
      <c r="UB118" s="57"/>
      <c r="UC118" s="57"/>
      <c r="UD118" s="57"/>
      <c r="UE118" s="57"/>
      <c r="UF118" s="57"/>
      <c r="UG118" s="57"/>
      <c r="UH118" s="57"/>
      <c r="UI118" s="57"/>
      <c r="UJ118" s="57"/>
      <c r="UK118" s="57"/>
      <c r="UL118" s="57"/>
      <c r="UM118" s="57"/>
      <c r="UN118" s="57"/>
      <c r="UO118" s="57"/>
      <c r="UP118" s="57"/>
      <c r="UQ118" s="57"/>
      <c r="UR118" s="57"/>
      <c r="US118" s="57"/>
      <c r="UT118" s="57"/>
      <c r="UU118" s="57"/>
      <c r="UV118" s="57"/>
      <c r="UW118" s="57"/>
      <c r="UX118" s="57"/>
      <c r="UY118" s="57"/>
      <c r="UZ118" s="57"/>
      <c r="VA118" s="57"/>
      <c r="VB118" s="57"/>
      <c r="VC118" s="57"/>
      <c r="VD118" s="57"/>
      <c r="VE118" s="57"/>
      <c r="VF118" s="57"/>
      <c r="VG118" s="57"/>
      <c r="VH118" s="57"/>
      <c r="VI118" s="57"/>
      <c r="VJ118" s="57"/>
      <c r="VK118" s="57"/>
      <c r="VL118" s="57"/>
      <c r="VM118" s="57"/>
      <c r="VN118" s="57"/>
      <c r="VO118" s="57"/>
      <c r="VP118" s="57"/>
      <c r="VQ118" s="57"/>
      <c r="VR118" s="57"/>
      <c r="VS118" s="57"/>
      <c r="VT118" s="57"/>
      <c r="VU118" s="57"/>
      <c r="VV118" s="57"/>
      <c r="VW118" s="57"/>
      <c r="VX118" s="57"/>
      <c r="VY118" s="57"/>
      <c r="VZ118" s="57"/>
      <c r="WA118" s="57"/>
      <c r="WB118" s="57"/>
      <c r="WC118" s="57"/>
      <c r="WD118" s="57"/>
      <c r="WE118" s="57"/>
      <c r="WF118" s="57"/>
      <c r="WG118" s="57"/>
      <c r="WH118" s="57"/>
      <c r="WI118" s="57"/>
      <c r="WJ118" s="57"/>
      <c r="WK118" s="57"/>
      <c r="WL118" s="57"/>
      <c r="WM118" s="57"/>
      <c r="WN118" s="57"/>
      <c r="WO118" s="57"/>
      <c r="WP118" s="57"/>
      <c r="WQ118" s="57"/>
      <c r="WR118" s="57"/>
      <c r="WS118" s="57"/>
      <c r="WT118" s="57"/>
      <c r="WU118" s="57"/>
      <c r="WV118" s="57"/>
      <c r="WW118" s="57"/>
      <c r="WX118" s="57"/>
      <c r="WY118" s="57"/>
      <c r="WZ118" s="57"/>
      <c r="XA118" s="57"/>
      <c r="XB118" s="57"/>
      <c r="XC118" s="57"/>
      <c r="XD118" s="57"/>
      <c r="XE118" s="57"/>
      <c r="XF118" s="57"/>
      <c r="XG118" s="57"/>
      <c r="XH118" s="57"/>
      <c r="XI118" s="57"/>
      <c r="XJ118" s="57"/>
      <c r="XK118" s="57"/>
      <c r="XL118" s="57"/>
      <c r="XM118" s="57"/>
      <c r="XN118" s="57"/>
      <c r="XO118" s="57"/>
      <c r="XP118" s="57"/>
      <c r="XQ118" s="57"/>
      <c r="XR118" s="57"/>
      <c r="XS118" s="57"/>
      <c r="XT118" s="57"/>
      <c r="XU118" s="57"/>
      <c r="XV118" s="57"/>
      <c r="XW118" s="57"/>
    </row>
    <row r="119">
      <c r="A119" s="706" t="s">
        <v>1333</v>
      </c>
      <c r="AI119" s="57"/>
      <c r="AJ119" s="706" t="s">
        <v>1333</v>
      </c>
      <c r="BR119" s="57"/>
      <c r="BS119" s="706" t="s">
        <v>1333</v>
      </c>
      <c r="DA119" s="57"/>
      <c r="DB119" s="706" t="s">
        <v>1333</v>
      </c>
      <c r="EJ119" s="57"/>
      <c r="EK119" s="57"/>
      <c r="EL119" s="57"/>
      <c r="EM119" s="706" t="s">
        <v>1333</v>
      </c>
      <c r="FU119" s="57"/>
      <c r="FV119" s="57"/>
      <c r="FW119" s="57"/>
      <c r="FX119" s="707" t="s">
        <v>1333</v>
      </c>
      <c r="HF119" s="57"/>
      <c r="HG119" s="57"/>
      <c r="HH119" s="57"/>
      <c r="HI119" s="707" t="s">
        <v>1333</v>
      </c>
      <c r="IQ119" s="57"/>
      <c r="IR119" s="57"/>
      <c r="IS119" s="57"/>
      <c r="IT119" s="707" t="s">
        <v>1333</v>
      </c>
      <c r="KB119" s="57"/>
      <c r="KC119" s="57"/>
      <c r="KD119" s="57"/>
      <c r="KE119" s="707" t="s">
        <v>1333</v>
      </c>
      <c r="LM119" s="57"/>
      <c r="LN119" s="57"/>
      <c r="LO119" s="57"/>
      <c r="LP119" s="707" t="s">
        <v>1333</v>
      </c>
      <c r="MX119" s="57"/>
      <c r="MY119" s="57"/>
      <c r="MZ119" s="57"/>
      <c r="NA119" s="707" t="s">
        <v>1333</v>
      </c>
      <c r="OI119" s="57"/>
      <c r="OJ119" s="57"/>
      <c r="OK119" s="57"/>
      <c r="OL119" s="707" t="s">
        <v>1333</v>
      </c>
      <c r="PT119" s="57"/>
      <c r="PU119" s="57"/>
      <c r="PV119" s="57"/>
      <c r="PW119" s="707" t="s">
        <v>1333</v>
      </c>
      <c r="RE119" s="57"/>
      <c r="RF119" s="57"/>
      <c r="RG119" s="57"/>
      <c r="RH119" s="666"/>
      <c r="SP119" s="57"/>
      <c r="SQ119" s="57"/>
      <c r="SR119" s="57"/>
      <c r="SS119" s="57"/>
      <c r="ST119" s="57"/>
      <c r="SU119" s="57"/>
      <c r="SV119" s="57"/>
      <c r="SW119" s="57"/>
      <c r="SX119" s="57"/>
      <c r="SY119" s="57"/>
      <c r="SZ119" s="57"/>
      <c r="TA119" s="57"/>
      <c r="TB119" s="57"/>
      <c r="TC119" s="57"/>
      <c r="TD119" s="57"/>
      <c r="TE119" s="57"/>
      <c r="TF119" s="57"/>
      <c r="TG119" s="57"/>
      <c r="TH119" s="57"/>
      <c r="TI119" s="57"/>
      <c r="TJ119" s="57"/>
      <c r="TK119" s="57"/>
      <c r="TL119" s="57"/>
      <c r="TM119" s="57"/>
      <c r="TN119" s="57"/>
      <c r="TO119" s="57"/>
      <c r="TP119" s="57"/>
      <c r="TQ119" s="57"/>
      <c r="TR119" s="57"/>
      <c r="TS119" s="57"/>
      <c r="TT119" s="57"/>
      <c r="TU119" s="57"/>
      <c r="TV119" s="57"/>
      <c r="TW119" s="57"/>
      <c r="TX119" s="57"/>
      <c r="TY119" s="57"/>
      <c r="TZ119" s="57"/>
      <c r="UA119" s="57"/>
      <c r="UB119" s="57"/>
      <c r="UC119" s="57"/>
      <c r="UD119" s="57"/>
      <c r="UE119" s="57"/>
      <c r="UF119" s="57"/>
      <c r="UG119" s="57"/>
      <c r="UH119" s="57"/>
      <c r="UI119" s="57"/>
      <c r="UJ119" s="57"/>
      <c r="UK119" s="57"/>
      <c r="UL119" s="57"/>
      <c r="UM119" s="57"/>
      <c r="UN119" s="57"/>
      <c r="UO119" s="57"/>
      <c r="UP119" s="57"/>
      <c r="UQ119" s="57"/>
      <c r="UR119" s="57"/>
      <c r="US119" s="57"/>
      <c r="UT119" s="57"/>
      <c r="UU119" s="57"/>
      <c r="UV119" s="57"/>
      <c r="UW119" s="57"/>
      <c r="UX119" s="57"/>
      <c r="UY119" s="57"/>
      <c r="UZ119" s="57"/>
      <c r="VA119" s="57"/>
      <c r="VB119" s="57"/>
      <c r="VC119" s="57"/>
      <c r="VD119" s="57"/>
      <c r="VE119" s="57"/>
      <c r="VF119" s="57"/>
      <c r="VG119" s="57"/>
      <c r="VH119" s="57"/>
      <c r="VI119" s="57"/>
      <c r="VJ119" s="57"/>
      <c r="VK119" s="57"/>
      <c r="VL119" s="57"/>
      <c r="VM119" s="57"/>
      <c r="VN119" s="57"/>
      <c r="VO119" s="57"/>
      <c r="VP119" s="57"/>
      <c r="VQ119" s="57"/>
      <c r="VR119" s="57"/>
      <c r="VS119" s="57"/>
      <c r="VT119" s="57"/>
      <c r="VU119" s="57"/>
      <c r="VV119" s="57"/>
      <c r="VW119" s="57"/>
      <c r="VX119" s="57"/>
      <c r="VY119" s="57"/>
      <c r="VZ119" s="57"/>
      <c r="WA119" s="57"/>
      <c r="WB119" s="57"/>
      <c r="WC119" s="57"/>
      <c r="WD119" s="57"/>
      <c r="WE119" s="57"/>
      <c r="WF119" s="57"/>
      <c r="WG119" s="57"/>
      <c r="WH119" s="57"/>
      <c r="WI119" s="57"/>
      <c r="WJ119" s="57"/>
      <c r="WK119" s="57"/>
      <c r="WL119" s="57"/>
      <c r="WM119" s="57"/>
      <c r="WN119" s="57"/>
      <c r="WO119" s="57"/>
      <c r="WP119" s="57"/>
      <c r="WQ119" s="57"/>
      <c r="WR119" s="57"/>
      <c r="WS119" s="57"/>
      <c r="WT119" s="57"/>
      <c r="WU119" s="57"/>
      <c r="WV119" s="57"/>
      <c r="WW119" s="57"/>
      <c r="WX119" s="57"/>
      <c r="WY119" s="57"/>
      <c r="WZ119" s="57"/>
      <c r="XA119" s="57"/>
      <c r="XB119" s="57"/>
      <c r="XC119" s="57"/>
      <c r="XD119" s="57"/>
      <c r="XE119" s="57"/>
      <c r="XF119" s="57"/>
      <c r="XG119" s="57"/>
      <c r="XH119" s="57"/>
      <c r="XI119" s="57"/>
      <c r="XJ119" s="57"/>
      <c r="XK119" s="57"/>
      <c r="XL119" s="57"/>
      <c r="XM119" s="57"/>
      <c r="XN119" s="57"/>
      <c r="XO119" s="57"/>
      <c r="XP119" s="57"/>
      <c r="XQ119" s="57"/>
      <c r="XR119" s="57"/>
      <c r="XS119" s="57"/>
      <c r="XT119" s="57"/>
      <c r="XU119" s="57"/>
      <c r="XV119" s="57"/>
      <c r="XW119" s="57"/>
    </row>
    <row r="120">
      <c r="A120" s="706" t="s">
        <v>1334</v>
      </c>
      <c r="AI120" s="57"/>
      <c r="AJ120" s="706" t="s">
        <v>1334</v>
      </c>
      <c r="BR120" s="57"/>
      <c r="BS120" s="706" t="s">
        <v>1334</v>
      </c>
      <c r="DA120" s="57"/>
      <c r="DB120" s="706" t="s">
        <v>1334</v>
      </c>
      <c r="EJ120" s="57"/>
      <c r="EK120" s="57"/>
      <c r="EL120" s="57"/>
      <c r="EM120" s="706" t="s">
        <v>1334</v>
      </c>
      <c r="FU120" s="57"/>
      <c r="FV120" s="57"/>
      <c r="FW120" s="57"/>
      <c r="FX120" s="707" t="s">
        <v>1334</v>
      </c>
      <c r="HF120" s="57"/>
      <c r="HG120" s="57"/>
      <c r="HH120" s="57"/>
      <c r="HI120" s="707" t="s">
        <v>1334</v>
      </c>
      <c r="IQ120" s="57"/>
      <c r="IR120" s="57"/>
      <c r="IS120" s="57"/>
      <c r="IT120" s="707" t="s">
        <v>1334</v>
      </c>
      <c r="KB120" s="57"/>
      <c r="KC120" s="57"/>
      <c r="KD120" s="57"/>
      <c r="KE120" s="707" t="s">
        <v>1334</v>
      </c>
      <c r="LM120" s="57"/>
      <c r="LN120" s="57"/>
      <c r="LO120" s="57"/>
      <c r="LP120" s="707" t="s">
        <v>1334</v>
      </c>
      <c r="MX120" s="57"/>
      <c r="MY120" s="57"/>
      <c r="MZ120" s="57"/>
      <c r="NA120" s="707" t="s">
        <v>1334</v>
      </c>
      <c r="OI120" s="57"/>
      <c r="OJ120" s="57"/>
      <c r="OK120" s="57"/>
      <c r="OL120" s="707" t="s">
        <v>1334</v>
      </c>
      <c r="PT120" s="57"/>
      <c r="PU120" s="57"/>
      <c r="PV120" s="57"/>
      <c r="PW120" s="707" t="s">
        <v>1334</v>
      </c>
      <c r="RE120" s="57"/>
      <c r="RF120" s="57"/>
      <c r="RG120" s="57"/>
      <c r="RH120" s="666"/>
      <c r="SP120" s="57"/>
      <c r="SQ120" s="57"/>
      <c r="SR120" s="57"/>
      <c r="SS120" s="57"/>
      <c r="ST120" s="57"/>
      <c r="SU120" s="57"/>
      <c r="SV120" s="57"/>
      <c r="SW120" s="57"/>
      <c r="SX120" s="57"/>
      <c r="SY120" s="57"/>
      <c r="SZ120" s="57"/>
      <c r="TA120" s="57"/>
      <c r="TB120" s="57"/>
      <c r="TC120" s="57"/>
      <c r="TD120" s="57"/>
      <c r="TE120" s="57"/>
      <c r="TF120" s="57"/>
      <c r="TG120" s="57"/>
      <c r="TH120" s="57"/>
      <c r="TI120" s="57"/>
      <c r="TJ120" s="57"/>
      <c r="TK120" s="57"/>
      <c r="TL120" s="57"/>
      <c r="TM120" s="57"/>
      <c r="TN120" s="57"/>
      <c r="TO120" s="57"/>
      <c r="TP120" s="57"/>
      <c r="TQ120" s="57"/>
      <c r="TR120" s="57"/>
      <c r="TS120" s="57"/>
      <c r="TT120" s="57"/>
      <c r="TU120" s="57"/>
      <c r="TV120" s="57"/>
      <c r="TW120" s="57"/>
      <c r="TX120" s="57"/>
      <c r="TY120" s="57"/>
      <c r="TZ120" s="57"/>
      <c r="UA120" s="57"/>
      <c r="UB120" s="57"/>
      <c r="UC120" s="57"/>
      <c r="UD120" s="57"/>
      <c r="UE120" s="57"/>
      <c r="UF120" s="57"/>
      <c r="UG120" s="57"/>
      <c r="UH120" s="57"/>
      <c r="UI120" s="57"/>
      <c r="UJ120" s="57"/>
      <c r="UK120" s="57"/>
      <c r="UL120" s="57"/>
      <c r="UM120" s="57"/>
      <c r="UN120" s="57"/>
      <c r="UO120" s="57"/>
      <c r="UP120" s="57"/>
      <c r="UQ120" s="57"/>
      <c r="UR120" s="57"/>
      <c r="US120" s="57"/>
      <c r="UT120" s="57"/>
      <c r="UU120" s="57"/>
      <c r="UV120" s="57"/>
      <c r="UW120" s="57"/>
      <c r="UX120" s="57"/>
      <c r="UY120" s="57"/>
      <c r="UZ120" s="57"/>
      <c r="VA120" s="57"/>
      <c r="VB120" s="57"/>
      <c r="VC120" s="57"/>
      <c r="VD120" s="57"/>
      <c r="VE120" s="57"/>
      <c r="VF120" s="57"/>
      <c r="VG120" s="57"/>
      <c r="VH120" s="57"/>
      <c r="VI120" s="57"/>
      <c r="VJ120" s="57"/>
      <c r="VK120" s="57"/>
      <c r="VL120" s="57"/>
      <c r="VM120" s="57"/>
      <c r="VN120" s="57"/>
      <c r="VO120" s="57"/>
      <c r="VP120" s="57"/>
      <c r="VQ120" s="57"/>
      <c r="VR120" s="57"/>
      <c r="VS120" s="57"/>
      <c r="VT120" s="57"/>
      <c r="VU120" s="57"/>
      <c r="VV120" s="57"/>
      <c r="VW120" s="57"/>
      <c r="VX120" s="57"/>
      <c r="VY120" s="57"/>
      <c r="VZ120" s="57"/>
      <c r="WA120" s="57"/>
      <c r="WB120" s="57"/>
      <c r="WC120" s="57"/>
      <c r="WD120" s="57"/>
      <c r="WE120" s="57"/>
      <c r="WF120" s="57"/>
      <c r="WG120" s="57"/>
      <c r="WH120" s="57"/>
      <c r="WI120" s="57"/>
      <c r="WJ120" s="57"/>
      <c r="WK120" s="57"/>
      <c r="WL120" s="57"/>
      <c r="WM120" s="57"/>
      <c r="WN120" s="57"/>
      <c r="WO120" s="57"/>
      <c r="WP120" s="57"/>
      <c r="WQ120" s="57"/>
      <c r="WR120" s="57"/>
      <c r="WS120" s="57"/>
      <c r="WT120" s="57"/>
      <c r="WU120" s="57"/>
      <c r="WV120" s="57"/>
      <c r="WW120" s="57"/>
      <c r="WX120" s="57"/>
      <c r="WY120" s="57"/>
      <c r="WZ120" s="57"/>
      <c r="XA120" s="57"/>
      <c r="XB120" s="57"/>
      <c r="XC120" s="57"/>
      <c r="XD120" s="57"/>
      <c r="XE120" s="57"/>
      <c r="XF120" s="57"/>
      <c r="XG120" s="57"/>
      <c r="XH120" s="57"/>
      <c r="XI120" s="57"/>
      <c r="XJ120" s="57"/>
      <c r="XK120" s="57"/>
      <c r="XL120" s="57"/>
      <c r="XM120" s="57"/>
      <c r="XN120" s="57"/>
      <c r="XO120" s="57"/>
      <c r="XP120" s="57"/>
      <c r="XQ120" s="57"/>
      <c r="XR120" s="57"/>
      <c r="XS120" s="57"/>
      <c r="XT120" s="57"/>
      <c r="XU120" s="57"/>
      <c r="XV120" s="57"/>
      <c r="XW120" s="57"/>
    </row>
    <row r="121">
      <c r="A121" s="706" t="s">
        <v>1335</v>
      </c>
      <c r="AI121" s="57"/>
      <c r="AJ121" s="706" t="s">
        <v>1335</v>
      </c>
      <c r="BR121" s="57"/>
      <c r="BS121" s="706" t="s">
        <v>1335</v>
      </c>
      <c r="DA121" s="57"/>
      <c r="DB121" s="706" t="s">
        <v>1335</v>
      </c>
      <c r="EJ121" s="57"/>
      <c r="EK121" s="57"/>
      <c r="EL121" s="57"/>
      <c r="EM121" s="706" t="s">
        <v>1335</v>
      </c>
      <c r="FU121" s="57"/>
      <c r="FV121" s="57"/>
      <c r="FW121" s="57"/>
      <c r="FX121" s="707" t="s">
        <v>1335</v>
      </c>
      <c r="HF121" s="57"/>
      <c r="HG121" s="57"/>
      <c r="HH121" s="57"/>
      <c r="HI121" s="707" t="s">
        <v>1335</v>
      </c>
      <c r="IQ121" s="57"/>
      <c r="IR121" s="57"/>
      <c r="IS121" s="57"/>
      <c r="IT121" s="707" t="s">
        <v>1335</v>
      </c>
      <c r="KB121" s="57"/>
      <c r="KC121" s="57"/>
      <c r="KD121" s="57"/>
      <c r="KE121" s="707" t="s">
        <v>1335</v>
      </c>
      <c r="LM121" s="57"/>
      <c r="LN121" s="57"/>
      <c r="LO121" s="57"/>
      <c r="LP121" s="707" t="s">
        <v>1335</v>
      </c>
      <c r="MX121" s="57"/>
      <c r="MY121" s="57"/>
      <c r="MZ121" s="57"/>
      <c r="NA121" s="707" t="s">
        <v>1335</v>
      </c>
      <c r="OI121" s="57"/>
      <c r="OJ121" s="57"/>
      <c r="OK121" s="57"/>
      <c r="OL121" s="707" t="s">
        <v>1335</v>
      </c>
      <c r="PT121" s="57"/>
      <c r="PU121" s="57"/>
      <c r="PV121" s="57"/>
      <c r="PW121" s="707" t="s">
        <v>1335</v>
      </c>
      <c r="RE121" s="57"/>
      <c r="RF121" s="57"/>
      <c r="RG121" s="57"/>
      <c r="RH121" s="666"/>
      <c r="SP121" s="57"/>
      <c r="SQ121" s="57"/>
      <c r="SR121" s="57"/>
      <c r="SS121" s="57"/>
      <c r="ST121" s="57"/>
      <c r="SU121" s="57"/>
      <c r="SV121" s="57"/>
      <c r="SW121" s="57"/>
      <c r="SX121" s="57"/>
      <c r="SY121" s="57"/>
      <c r="SZ121" s="57"/>
      <c r="TA121" s="57"/>
      <c r="TB121" s="57"/>
      <c r="TC121" s="57"/>
      <c r="TD121" s="57"/>
      <c r="TE121" s="57"/>
      <c r="TF121" s="57"/>
      <c r="TG121" s="57"/>
      <c r="TH121" s="57"/>
      <c r="TI121" s="57"/>
      <c r="TJ121" s="57"/>
      <c r="TK121" s="57"/>
      <c r="TL121" s="57"/>
      <c r="TM121" s="57"/>
      <c r="TN121" s="57"/>
      <c r="TO121" s="57"/>
      <c r="TP121" s="57"/>
      <c r="TQ121" s="57"/>
      <c r="TR121" s="57"/>
      <c r="TS121" s="57"/>
      <c r="TT121" s="57"/>
      <c r="TU121" s="57"/>
      <c r="TV121" s="57"/>
      <c r="TW121" s="57"/>
      <c r="TX121" s="57"/>
      <c r="TY121" s="57"/>
      <c r="TZ121" s="57"/>
      <c r="UA121" s="57"/>
      <c r="UB121" s="57"/>
      <c r="UC121" s="57"/>
      <c r="UD121" s="57"/>
      <c r="UE121" s="57"/>
      <c r="UF121" s="57"/>
      <c r="UG121" s="57"/>
      <c r="UH121" s="57"/>
      <c r="UI121" s="57"/>
      <c r="UJ121" s="57"/>
      <c r="UK121" s="57"/>
      <c r="UL121" s="57"/>
      <c r="UM121" s="57"/>
      <c r="UN121" s="57"/>
      <c r="UO121" s="57"/>
      <c r="UP121" s="57"/>
      <c r="UQ121" s="57"/>
      <c r="UR121" s="57"/>
      <c r="US121" s="57"/>
      <c r="UT121" s="57"/>
      <c r="UU121" s="57"/>
      <c r="UV121" s="57"/>
      <c r="UW121" s="57"/>
      <c r="UX121" s="57"/>
      <c r="UY121" s="57"/>
      <c r="UZ121" s="57"/>
      <c r="VA121" s="57"/>
      <c r="VB121" s="57"/>
      <c r="VC121" s="57"/>
      <c r="VD121" s="57"/>
      <c r="VE121" s="57"/>
      <c r="VF121" s="57"/>
      <c r="VG121" s="57"/>
      <c r="VH121" s="57"/>
      <c r="VI121" s="57"/>
      <c r="VJ121" s="57"/>
      <c r="VK121" s="57"/>
      <c r="VL121" s="57"/>
      <c r="VM121" s="57"/>
      <c r="VN121" s="57"/>
      <c r="VO121" s="57"/>
      <c r="VP121" s="57"/>
      <c r="VQ121" s="57"/>
      <c r="VR121" s="57"/>
      <c r="VS121" s="57"/>
      <c r="VT121" s="57"/>
      <c r="VU121" s="57"/>
      <c r="VV121" s="57"/>
      <c r="VW121" s="57"/>
      <c r="VX121" s="57"/>
      <c r="VY121" s="57"/>
      <c r="VZ121" s="57"/>
      <c r="WA121" s="57"/>
      <c r="WB121" s="57"/>
      <c r="WC121" s="57"/>
      <c r="WD121" s="57"/>
      <c r="WE121" s="57"/>
      <c r="WF121" s="57"/>
      <c r="WG121" s="57"/>
      <c r="WH121" s="57"/>
      <c r="WI121" s="57"/>
      <c r="WJ121" s="57"/>
      <c r="WK121" s="57"/>
      <c r="WL121" s="57"/>
      <c r="WM121" s="57"/>
      <c r="WN121" s="57"/>
      <c r="WO121" s="57"/>
      <c r="WP121" s="57"/>
      <c r="WQ121" s="57"/>
      <c r="WR121" s="57"/>
      <c r="WS121" s="57"/>
      <c r="WT121" s="57"/>
      <c r="WU121" s="57"/>
      <c r="WV121" s="57"/>
      <c r="WW121" s="57"/>
      <c r="WX121" s="57"/>
      <c r="WY121" s="57"/>
      <c r="WZ121" s="57"/>
      <c r="XA121" s="57"/>
      <c r="XB121" s="57"/>
      <c r="XC121" s="57"/>
      <c r="XD121" s="57"/>
      <c r="XE121" s="57"/>
      <c r="XF121" s="57"/>
      <c r="XG121" s="57"/>
      <c r="XH121" s="57"/>
      <c r="XI121" s="57"/>
      <c r="XJ121" s="57"/>
      <c r="XK121" s="57"/>
      <c r="XL121" s="57"/>
      <c r="XM121" s="57"/>
      <c r="XN121" s="57"/>
      <c r="XO121" s="57"/>
      <c r="XP121" s="57"/>
      <c r="XQ121" s="57"/>
      <c r="XR121" s="57"/>
      <c r="XS121" s="57"/>
      <c r="XT121" s="57"/>
      <c r="XU121" s="57"/>
      <c r="XV121" s="57"/>
      <c r="XW121" s="57"/>
    </row>
    <row r="122">
      <c r="A122" s="706" t="s">
        <v>1336</v>
      </c>
      <c r="AI122" s="57"/>
      <c r="AJ122" s="706" t="s">
        <v>1336</v>
      </c>
      <c r="BR122" s="57"/>
      <c r="BS122" s="706" t="s">
        <v>1336</v>
      </c>
      <c r="DA122" s="57"/>
      <c r="DB122" s="706" t="s">
        <v>1336</v>
      </c>
      <c r="EJ122" s="57"/>
      <c r="EK122" s="57"/>
      <c r="EL122" s="57"/>
      <c r="EM122" s="706" t="s">
        <v>1336</v>
      </c>
      <c r="FU122" s="57"/>
      <c r="FV122" s="57"/>
      <c r="FW122" s="57"/>
      <c r="FX122" s="707" t="s">
        <v>1336</v>
      </c>
      <c r="HF122" s="57"/>
      <c r="HG122" s="57"/>
      <c r="HH122" s="57"/>
      <c r="HI122" s="707" t="s">
        <v>1336</v>
      </c>
      <c r="IQ122" s="57"/>
      <c r="IR122" s="57"/>
      <c r="IS122" s="57"/>
      <c r="IT122" s="707" t="s">
        <v>1336</v>
      </c>
      <c r="KB122" s="57"/>
      <c r="KC122" s="57"/>
      <c r="KD122" s="57"/>
      <c r="KE122" s="707" t="s">
        <v>1336</v>
      </c>
      <c r="LM122" s="57"/>
      <c r="LN122" s="57"/>
      <c r="LO122" s="57"/>
      <c r="LP122" s="707" t="s">
        <v>1336</v>
      </c>
      <c r="MX122" s="57"/>
      <c r="MY122" s="57"/>
      <c r="MZ122" s="57"/>
      <c r="NA122" s="707" t="s">
        <v>1336</v>
      </c>
      <c r="OI122" s="57"/>
      <c r="OJ122" s="57"/>
      <c r="OK122" s="57"/>
      <c r="OL122" s="707" t="s">
        <v>1336</v>
      </c>
      <c r="PT122" s="57"/>
      <c r="PU122" s="57"/>
      <c r="PV122" s="57"/>
      <c r="PW122" s="707" t="s">
        <v>1336</v>
      </c>
      <c r="RE122" s="57"/>
      <c r="RF122" s="57"/>
      <c r="RG122" s="57"/>
      <c r="RH122" s="666"/>
      <c r="SP122" s="57"/>
      <c r="SQ122" s="57"/>
      <c r="SR122" s="57"/>
      <c r="SS122" s="57"/>
      <c r="ST122" s="57"/>
      <c r="SU122" s="57"/>
      <c r="SV122" s="57"/>
      <c r="SW122" s="57"/>
      <c r="SX122" s="57"/>
      <c r="SY122" s="57"/>
      <c r="SZ122" s="57"/>
      <c r="TA122" s="57"/>
      <c r="TB122" s="57"/>
      <c r="TC122" s="57"/>
      <c r="TD122" s="57"/>
      <c r="TE122" s="57"/>
      <c r="TF122" s="57"/>
      <c r="TG122" s="57"/>
      <c r="TH122" s="57"/>
      <c r="TI122" s="57"/>
      <c r="TJ122" s="57"/>
      <c r="TK122" s="57"/>
      <c r="TL122" s="57"/>
      <c r="TM122" s="57"/>
      <c r="TN122" s="57"/>
      <c r="TO122" s="57"/>
      <c r="TP122" s="57"/>
      <c r="TQ122" s="57"/>
      <c r="TR122" s="57"/>
      <c r="TS122" s="57"/>
      <c r="TT122" s="57"/>
      <c r="TU122" s="57"/>
      <c r="TV122" s="57"/>
      <c r="TW122" s="57"/>
      <c r="TX122" s="57"/>
      <c r="TY122" s="57"/>
      <c r="TZ122" s="57"/>
      <c r="UA122" s="57"/>
      <c r="UB122" s="57"/>
      <c r="UC122" s="57"/>
      <c r="UD122" s="57"/>
      <c r="UE122" s="57"/>
      <c r="UF122" s="57"/>
      <c r="UG122" s="57"/>
      <c r="UH122" s="57"/>
      <c r="UI122" s="57"/>
      <c r="UJ122" s="57"/>
      <c r="UK122" s="57"/>
      <c r="UL122" s="57"/>
      <c r="UM122" s="57"/>
      <c r="UN122" s="57"/>
      <c r="UO122" s="57"/>
      <c r="UP122" s="57"/>
      <c r="UQ122" s="57"/>
      <c r="UR122" s="57"/>
      <c r="US122" s="57"/>
      <c r="UT122" s="57"/>
      <c r="UU122" s="57"/>
      <c r="UV122" s="57"/>
      <c r="UW122" s="57"/>
      <c r="UX122" s="57"/>
      <c r="UY122" s="57"/>
      <c r="UZ122" s="57"/>
      <c r="VA122" s="57"/>
      <c r="VB122" s="57"/>
      <c r="VC122" s="57"/>
      <c r="VD122" s="57"/>
      <c r="VE122" s="57"/>
      <c r="VF122" s="57"/>
      <c r="VG122" s="57"/>
      <c r="VH122" s="57"/>
      <c r="VI122" s="57"/>
      <c r="VJ122" s="57"/>
      <c r="VK122" s="57"/>
      <c r="VL122" s="57"/>
      <c r="VM122" s="57"/>
      <c r="VN122" s="57"/>
      <c r="VO122" s="57"/>
      <c r="VP122" s="57"/>
      <c r="VQ122" s="57"/>
      <c r="VR122" s="57"/>
      <c r="VS122" s="57"/>
      <c r="VT122" s="57"/>
      <c r="VU122" s="57"/>
      <c r="VV122" s="57"/>
      <c r="VW122" s="57"/>
      <c r="VX122" s="57"/>
      <c r="VY122" s="57"/>
      <c r="VZ122" s="57"/>
      <c r="WA122" s="57"/>
      <c r="WB122" s="57"/>
      <c r="WC122" s="57"/>
      <c r="WD122" s="57"/>
      <c r="WE122" s="57"/>
      <c r="WF122" s="57"/>
      <c r="WG122" s="57"/>
      <c r="WH122" s="57"/>
      <c r="WI122" s="57"/>
      <c r="WJ122" s="57"/>
      <c r="WK122" s="57"/>
      <c r="WL122" s="57"/>
      <c r="WM122" s="57"/>
      <c r="WN122" s="57"/>
      <c r="WO122" s="57"/>
      <c r="WP122" s="57"/>
      <c r="WQ122" s="57"/>
      <c r="WR122" s="57"/>
      <c r="WS122" s="57"/>
      <c r="WT122" s="57"/>
      <c r="WU122" s="57"/>
      <c r="WV122" s="57"/>
      <c r="WW122" s="57"/>
      <c r="WX122" s="57"/>
      <c r="WY122" s="57"/>
      <c r="WZ122" s="57"/>
      <c r="XA122" s="57"/>
      <c r="XB122" s="57"/>
      <c r="XC122" s="57"/>
      <c r="XD122" s="57"/>
      <c r="XE122" s="57"/>
      <c r="XF122" s="57"/>
      <c r="XG122" s="57"/>
      <c r="XH122" s="57"/>
      <c r="XI122" s="57"/>
      <c r="XJ122" s="57"/>
      <c r="XK122" s="57"/>
      <c r="XL122" s="57"/>
      <c r="XM122" s="57"/>
      <c r="XN122" s="57"/>
      <c r="XO122" s="57"/>
      <c r="XP122" s="57"/>
      <c r="XQ122" s="57"/>
      <c r="XR122" s="57"/>
      <c r="XS122" s="57"/>
      <c r="XT122" s="57"/>
      <c r="XU122" s="57"/>
      <c r="XV122" s="57"/>
      <c r="XW122" s="57"/>
    </row>
    <row r="123">
      <c r="A123" s="706" t="s">
        <v>1337</v>
      </c>
      <c r="AI123" s="57"/>
      <c r="AJ123" s="706" t="s">
        <v>1337</v>
      </c>
      <c r="BR123" s="57"/>
      <c r="BS123" s="706" t="s">
        <v>1337</v>
      </c>
      <c r="DA123" s="57"/>
      <c r="DB123" s="706" t="s">
        <v>1337</v>
      </c>
      <c r="EJ123" s="57"/>
      <c r="EK123" s="57"/>
      <c r="EL123" s="57"/>
      <c r="EM123" s="706" t="s">
        <v>1337</v>
      </c>
      <c r="FU123" s="57"/>
      <c r="FV123" s="57"/>
      <c r="FW123" s="57"/>
      <c r="FX123" s="707" t="s">
        <v>1337</v>
      </c>
      <c r="HF123" s="57"/>
      <c r="HG123" s="57"/>
      <c r="HH123" s="57"/>
      <c r="HI123" s="707" t="s">
        <v>1337</v>
      </c>
      <c r="IQ123" s="57"/>
      <c r="IR123" s="57"/>
      <c r="IS123" s="57"/>
      <c r="IT123" s="707" t="s">
        <v>1337</v>
      </c>
      <c r="KB123" s="57"/>
      <c r="KC123" s="57"/>
      <c r="KD123" s="57"/>
      <c r="KE123" s="707" t="s">
        <v>1337</v>
      </c>
      <c r="LM123" s="57"/>
      <c r="LN123" s="57"/>
      <c r="LO123" s="57"/>
      <c r="LP123" s="707" t="s">
        <v>1337</v>
      </c>
      <c r="MX123" s="57"/>
      <c r="MY123" s="57"/>
      <c r="MZ123" s="57"/>
      <c r="NA123" s="707" t="s">
        <v>1337</v>
      </c>
      <c r="OI123" s="57"/>
      <c r="OJ123" s="57"/>
      <c r="OK123" s="57"/>
      <c r="OL123" s="707" t="s">
        <v>1337</v>
      </c>
      <c r="PT123" s="57"/>
      <c r="PU123" s="57"/>
      <c r="PV123" s="57"/>
      <c r="PW123" s="707" t="s">
        <v>1337</v>
      </c>
      <c r="RE123" s="57"/>
      <c r="RF123" s="57"/>
      <c r="RG123" s="57"/>
      <c r="RH123" s="666"/>
      <c r="SP123" s="57"/>
      <c r="SQ123" s="57"/>
      <c r="SR123" s="57"/>
      <c r="SS123" s="57"/>
      <c r="ST123" s="57"/>
      <c r="SU123" s="57"/>
      <c r="SV123" s="57"/>
      <c r="SW123" s="57"/>
      <c r="SX123" s="57"/>
      <c r="SY123" s="57"/>
      <c r="SZ123" s="57"/>
      <c r="TA123" s="57"/>
      <c r="TB123" s="57"/>
      <c r="TC123" s="57"/>
      <c r="TD123" s="57"/>
      <c r="TE123" s="57"/>
      <c r="TF123" s="57"/>
      <c r="TG123" s="57"/>
      <c r="TH123" s="57"/>
      <c r="TI123" s="57"/>
      <c r="TJ123" s="57"/>
      <c r="TK123" s="57"/>
      <c r="TL123" s="57"/>
      <c r="TM123" s="57"/>
      <c r="TN123" s="57"/>
      <c r="TO123" s="57"/>
      <c r="TP123" s="57"/>
      <c r="TQ123" s="57"/>
      <c r="TR123" s="57"/>
      <c r="TS123" s="57"/>
      <c r="TT123" s="57"/>
      <c r="TU123" s="57"/>
      <c r="TV123" s="57"/>
      <c r="TW123" s="57"/>
      <c r="TX123" s="57"/>
      <c r="TY123" s="57"/>
      <c r="TZ123" s="57"/>
      <c r="UA123" s="57"/>
      <c r="UB123" s="57"/>
      <c r="UC123" s="57"/>
      <c r="UD123" s="57"/>
      <c r="UE123" s="57"/>
      <c r="UF123" s="57"/>
      <c r="UG123" s="57"/>
      <c r="UH123" s="57"/>
      <c r="UI123" s="57"/>
      <c r="UJ123" s="57"/>
      <c r="UK123" s="57"/>
      <c r="UL123" s="57"/>
      <c r="UM123" s="57"/>
      <c r="UN123" s="57"/>
      <c r="UO123" s="57"/>
      <c r="UP123" s="57"/>
      <c r="UQ123" s="57"/>
      <c r="UR123" s="57"/>
      <c r="US123" s="57"/>
      <c r="UT123" s="57"/>
      <c r="UU123" s="57"/>
      <c r="UV123" s="57"/>
      <c r="UW123" s="57"/>
      <c r="UX123" s="57"/>
      <c r="UY123" s="57"/>
      <c r="UZ123" s="57"/>
      <c r="VA123" s="57"/>
      <c r="VB123" s="57"/>
      <c r="VC123" s="57"/>
      <c r="VD123" s="57"/>
      <c r="VE123" s="57"/>
      <c r="VF123" s="57"/>
      <c r="VG123" s="57"/>
      <c r="VH123" s="57"/>
      <c r="VI123" s="57"/>
      <c r="VJ123" s="57"/>
      <c r="VK123" s="57"/>
      <c r="VL123" s="57"/>
      <c r="VM123" s="57"/>
      <c r="VN123" s="57"/>
      <c r="VO123" s="57"/>
      <c r="VP123" s="57"/>
      <c r="VQ123" s="57"/>
      <c r="VR123" s="57"/>
      <c r="VS123" s="57"/>
      <c r="VT123" s="57"/>
      <c r="VU123" s="57"/>
      <c r="VV123" s="57"/>
      <c r="VW123" s="57"/>
      <c r="VX123" s="57"/>
      <c r="VY123" s="57"/>
      <c r="VZ123" s="57"/>
      <c r="WA123" s="57"/>
      <c r="WB123" s="57"/>
      <c r="WC123" s="57"/>
      <c r="WD123" s="57"/>
      <c r="WE123" s="57"/>
      <c r="WF123" s="57"/>
      <c r="WG123" s="57"/>
      <c r="WH123" s="57"/>
      <c r="WI123" s="57"/>
      <c r="WJ123" s="57"/>
      <c r="WK123" s="57"/>
      <c r="WL123" s="57"/>
      <c r="WM123" s="57"/>
      <c r="WN123" s="57"/>
      <c r="WO123" s="57"/>
      <c r="WP123" s="57"/>
      <c r="WQ123" s="57"/>
      <c r="WR123" s="57"/>
      <c r="WS123" s="57"/>
      <c r="WT123" s="57"/>
      <c r="WU123" s="57"/>
      <c r="WV123" s="57"/>
      <c r="WW123" s="57"/>
      <c r="WX123" s="57"/>
      <c r="WY123" s="57"/>
      <c r="WZ123" s="57"/>
      <c r="XA123" s="57"/>
      <c r="XB123" s="57"/>
      <c r="XC123" s="57"/>
      <c r="XD123" s="57"/>
      <c r="XE123" s="57"/>
      <c r="XF123" s="57"/>
      <c r="XG123" s="57"/>
      <c r="XH123" s="57"/>
      <c r="XI123" s="57"/>
      <c r="XJ123" s="57"/>
      <c r="XK123" s="57"/>
      <c r="XL123" s="57"/>
      <c r="XM123" s="57"/>
      <c r="XN123" s="57"/>
      <c r="XO123" s="57"/>
      <c r="XP123" s="57"/>
      <c r="XQ123" s="57"/>
      <c r="XR123" s="57"/>
      <c r="XS123" s="57"/>
      <c r="XT123" s="57"/>
      <c r="XU123" s="57"/>
      <c r="XV123" s="57"/>
      <c r="XW123" s="57"/>
    </row>
    <row r="124">
      <c r="A124" s="706" t="s">
        <v>1338</v>
      </c>
      <c r="AI124" s="57"/>
      <c r="AJ124" s="706" t="s">
        <v>1338</v>
      </c>
      <c r="BR124" s="57"/>
      <c r="BS124" s="706" t="s">
        <v>1338</v>
      </c>
      <c r="DA124" s="57"/>
      <c r="DB124" s="706" t="s">
        <v>1338</v>
      </c>
      <c r="EJ124" s="57"/>
      <c r="EK124" s="57"/>
      <c r="EL124" s="57"/>
      <c r="EM124" s="706" t="s">
        <v>1338</v>
      </c>
      <c r="FU124" s="57"/>
      <c r="FV124" s="57"/>
      <c r="FW124" s="57"/>
      <c r="FX124" s="707" t="s">
        <v>1338</v>
      </c>
      <c r="HF124" s="57"/>
      <c r="HG124" s="57"/>
      <c r="HH124" s="57"/>
      <c r="HI124" s="707" t="s">
        <v>1338</v>
      </c>
      <c r="IQ124" s="57"/>
      <c r="IR124" s="57"/>
      <c r="IS124" s="57"/>
      <c r="IT124" s="707" t="s">
        <v>1338</v>
      </c>
      <c r="KB124" s="57"/>
      <c r="KC124" s="57"/>
      <c r="KD124" s="57"/>
      <c r="KE124" s="707" t="s">
        <v>1338</v>
      </c>
      <c r="LM124" s="57"/>
      <c r="LN124" s="57"/>
      <c r="LO124" s="57"/>
      <c r="LP124" s="707" t="s">
        <v>1338</v>
      </c>
      <c r="MX124" s="57"/>
      <c r="MY124" s="57"/>
      <c r="MZ124" s="57"/>
      <c r="NA124" s="707" t="s">
        <v>1338</v>
      </c>
      <c r="OI124" s="57"/>
      <c r="OJ124" s="57"/>
      <c r="OK124" s="57"/>
      <c r="OL124" s="707" t="s">
        <v>1338</v>
      </c>
      <c r="PT124" s="57"/>
      <c r="PU124" s="57"/>
      <c r="PV124" s="57"/>
      <c r="PW124" s="707" t="s">
        <v>1338</v>
      </c>
      <c r="RE124" s="57"/>
      <c r="RF124" s="57"/>
      <c r="RG124" s="57"/>
      <c r="RH124" s="666"/>
      <c r="SP124" s="57"/>
      <c r="SQ124" s="57"/>
      <c r="SR124" s="57"/>
      <c r="SS124" s="57"/>
      <c r="ST124" s="57"/>
      <c r="SU124" s="57"/>
      <c r="SV124" s="57"/>
      <c r="SW124" s="57"/>
      <c r="SX124" s="57"/>
      <c r="SY124" s="57"/>
      <c r="SZ124" s="57"/>
      <c r="TA124" s="57"/>
      <c r="TB124" s="57"/>
      <c r="TC124" s="57"/>
      <c r="TD124" s="57"/>
      <c r="TE124" s="57"/>
      <c r="TF124" s="57"/>
      <c r="TG124" s="57"/>
      <c r="TH124" s="57"/>
      <c r="TI124" s="57"/>
      <c r="TJ124" s="57"/>
      <c r="TK124" s="57"/>
      <c r="TL124" s="57"/>
      <c r="TM124" s="57"/>
      <c r="TN124" s="57"/>
      <c r="TO124" s="57"/>
      <c r="TP124" s="57"/>
      <c r="TQ124" s="57"/>
      <c r="TR124" s="57"/>
      <c r="TS124" s="57"/>
      <c r="TT124" s="57"/>
      <c r="TU124" s="57"/>
      <c r="TV124" s="57"/>
      <c r="TW124" s="57"/>
      <c r="TX124" s="57"/>
      <c r="TY124" s="57"/>
      <c r="TZ124" s="57"/>
      <c r="UA124" s="57"/>
      <c r="UB124" s="57"/>
      <c r="UC124" s="57"/>
      <c r="UD124" s="57"/>
      <c r="UE124" s="57"/>
      <c r="UF124" s="57"/>
      <c r="UG124" s="57"/>
      <c r="UH124" s="57"/>
      <c r="UI124" s="57"/>
      <c r="UJ124" s="57"/>
      <c r="UK124" s="57"/>
      <c r="UL124" s="57"/>
      <c r="UM124" s="57"/>
      <c r="UN124" s="57"/>
      <c r="UO124" s="57"/>
      <c r="UP124" s="57"/>
      <c r="UQ124" s="57"/>
      <c r="UR124" s="57"/>
      <c r="US124" s="57"/>
      <c r="UT124" s="57"/>
      <c r="UU124" s="57"/>
      <c r="UV124" s="57"/>
      <c r="UW124" s="57"/>
      <c r="UX124" s="57"/>
      <c r="UY124" s="57"/>
      <c r="UZ124" s="57"/>
      <c r="VA124" s="57"/>
      <c r="VB124" s="57"/>
      <c r="VC124" s="57"/>
      <c r="VD124" s="57"/>
      <c r="VE124" s="57"/>
      <c r="VF124" s="57"/>
      <c r="VG124" s="57"/>
      <c r="VH124" s="57"/>
      <c r="VI124" s="57"/>
      <c r="VJ124" s="57"/>
      <c r="VK124" s="57"/>
      <c r="VL124" s="57"/>
      <c r="VM124" s="57"/>
      <c r="VN124" s="57"/>
      <c r="VO124" s="57"/>
      <c r="VP124" s="57"/>
      <c r="VQ124" s="57"/>
      <c r="VR124" s="57"/>
      <c r="VS124" s="57"/>
      <c r="VT124" s="57"/>
      <c r="VU124" s="57"/>
      <c r="VV124" s="57"/>
      <c r="VW124" s="57"/>
      <c r="VX124" s="57"/>
      <c r="VY124" s="57"/>
      <c r="VZ124" s="57"/>
      <c r="WA124" s="57"/>
      <c r="WB124" s="57"/>
      <c r="WC124" s="57"/>
      <c r="WD124" s="57"/>
      <c r="WE124" s="57"/>
      <c r="WF124" s="57"/>
      <c r="WG124" s="57"/>
      <c r="WH124" s="57"/>
      <c r="WI124" s="57"/>
      <c r="WJ124" s="57"/>
      <c r="WK124" s="57"/>
      <c r="WL124" s="57"/>
      <c r="WM124" s="57"/>
      <c r="WN124" s="57"/>
      <c r="WO124" s="57"/>
      <c r="WP124" s="57"/>
      <c r="WQ124" s="57"/>
      <c r="WR124" s="57"/>
      <c r="WS124" s="57"/>
      <c r="WT124" s="57"/>
      <c r="WU124" s="57"/>
      <c r="WV124" s="57"/>
      <c r="WW124" s="57"/>
      <c r="WX124" s="57"/>
      <c r="WY124" s="57"/>
      <c r="WZ124" s="57"/>
      <c r="XA124" s="57"/>
      <c r="XB124" s="57"/>
      <c r="XC124" s="57"/>
      <c r="XD124" s="57"/>
      <c r="XE124" s="57"/>
      <c r="XF124" s="57"/>
      <c r="XG124" s="57"/>
      <c r="XH124" s="57"/>
      <c r="XI124" s="57"/>
      <c r="XJ124" s="57"/>
      <c r="XK124" s="57"/>
      <c r="XL124" s="57"/>
      <c r="XM124" s="57"/>
      <c r="XN124" s="57"/>
      <c r="XO124" s="57"/>
      <c r="XP124" s="57"/>
      <c r="XQ124" s="57"/>
      <c r="XR124" s="57"/>
      <c r="XS124" s="57"/>
      <c r="XT124" s="57"/>
      <c r="XU124" s="57"/>
      <c r="XV124" s="57"/>
      <c r="XW124" s="57"/>
    </row>
    <row r="125">
      <c r="A125" s="706" t="s">
        <v>1339</v>
      </c>
      <c r="AI125" s="57"/>
      <c r="AJ125" s="706" t="s">
        <v>1339</v>
      </c>
      <c r="BR125" s="57"/>
      <c r="BS125" s="706" t="s">
        <v>1339</v>
      </c>
      <c r="DA125" s="57"/>
      <c r="DB125" s="706" t="s">
        <v>1339</v>
      </c>
      <c r="EJ125" s="57"/>
      <c r="EK125" s="57"/>
      <c r="EL125" s="57"/>
      <c r="EM125" s="706" t="s">
        <v>1339</v>
      </c>
      <c r="FU125" s="57"/>
      <c r="FV125" s="57"/>
      <c r="FW125" s="57"/>
      <c r="FX125" s="707" t="s">
        <v>1339</v>
      </c>
      <c r="HF125" s="57"/>
      <c r="HG125" s="57"/>
      <c r="HH125" s="57"/>
      <c r="HI125" s="707" t="s">
        <v>1339</v>
      </c>
      <c r="IQ125" s="57"/>
      <c r="IR125" s="57"/>
      <c r="IS125" s="57"/>
      <c r="IT125" s="707" t="s">
        <v>1339</v>
      </c>
      <c r="KB125" s="57"/>
      <c r="KC125" s="57"/>
      <c r="KD125" s="57"/>
      <c r="KE125" s="707" t="s">
        <v>1339</v>
      </c>
      <c r="LM125" s="57"/>
      <c r="LN125" s="57"/>
      <c r="LO125" s="57"/>
      <c r="LP125" s="707" t="s">
        <v>1339</v>
      </c>
      <c r="MX125" s="57"/>
      <c r="MY125" s="57"/>
      <c r="MZ125" s="57"/>
      <c r="NA125" s="707" t="s">
        <v>1339</v>
      </c>
      <c r="OI125" s="57"/>
      <c r="OJ125" s="57"/>
      <c r="OK125" s="57"/>
      <c r="OL125" s="707" t="s">
        <v>1339</v>
      </c>
      <c r="PT125" s="57"/>
      <c r="PU125" s="57"/>
      <c r="PV125" s="57"/>
      <c r="PW125" s="707" t="s">
        <v>1339</v>
      </c>
      <c r="RE125" s="57"/>
      <c r="RF125" s="57"/>
      <c r="RG125" s="57"/>
      <c r="RH125" s="666"/>
      <c r="SP125" s="57"/>
      <c r="SQ125" s="57"/>
      <c r="SR125" s="57"/>
      <c r="SS125" s="57"/>
      <c r="ST125" s="57"/>
      <c r="SU125" s="57"/>
      <c r="SV125" s="57"/>
      <c r="SW125" s="57"/>
      <c r="SX125" s="57"/>
      <c r="SY125" s="57"/>
      <c r="SZ125" s="57"/>
      <c r="TA125" s="57"/>
      <c r="TB125" s="57"/>
      <c r="TC125" s="57"/>
      <c r="TD125" s="57"/>
      <c r="TE125" s="57"/>
      <c r="TF125" s="57"/>
      <c r="TG125" s="57"/>
      <c r="TH125" s="57"/>
      <c r="TI125" s="57"/>
      <c r="TJ125" s="57"/>
      <c r="TK125" s="57"/>
      <c r="TL125" s="57"/>
      <c r="TM125" s="57"/>
      <c r="TN125" s="57"/>
      <c r="TO125" s="57"/>
      <c r="TP125" s="57"/>
      <c r="TQ125" s="57"/>
      <c r="TR125" s="57"/>
      <c r="TS125" s="57"/>
      <c r="TT125" s="57"/>
      <c r="TU125" s="57"/>
      <c r="TV125" s="57"/>
      <c r="TW125" s="57"/>
      <c r="TX125" s="57"/>
      <c r="TY125" s="57"/>
      <c r="TZ125" s="57"/>
      <c r="UA125" s="57"/>
      <c r="UB125" s="57"/>
      <c r="UC125" s="57"/>
      <c r="UD125" s="57"/>
      <c r="UE125" s="57"/>
      <c r="UF125" s="57"/>
      <c r="UG125" s="57"/>
      <c r="UH125" s="57"/>
      <c r="UI125" s="57"/>
      <c r="UJ125" s="57"/>
      <c r="UK125" s="57"/>
      <c r="UL125" s="57"/>
      <c r="UM125" s="57"/>
      <c r="UN125" s="57"/>
      <c r="UO125" s="57"/>
      <c r="UP125" s="57"/>
      <c r="UQ125" s="57"/>
      <c r="UR125" s="57"/>
      <c r="US125" s="57"/>
      <c r="UT125" s="57"/>
      <c r="UU125" s="57"/>
      <c r="UV125" s="57"/>
      <c r="UW125" s="57"/>
      <c r="UX125" s="57"/>
      <c r="UY125" s="57"/>
      <c r="UZ125" s="57"/>
      <c r="VA125" s="57"/>
      <c r="VB125" s="57"/>
      <c r="VC125" s="57"/>
      <c r="VD125" s="57"/>
      <c r="VE125" s="57"/>
      <c r="VF125" s="57"/>
      <c r="VG125" s="57"/>
      <c r="VH125" s="57"/>
      <c r="VI125" s="57"/>
      <c r="VJ125" s="57"/>
      <c r="VK125" s="57"/>
      <c r="VL125" s="57"/>
      <c r="VM125" s="57"/>
      <c r="VN125" s="57"/>
      <c r="VO125" s="57"/>
      <c r="VP125" s="57"/>
      <c r="VQ125" s="57"/>
      <c r="VR125" s="57"/>
      <c r="VS125" s="57"/>
      <c r="VT125" s="57"/>
      <c r="VU125" s="57"/>
      <c r="VV125" s="57"/>
      <c r="VW125" s="57"/>
      <c r="VX125" s="57"/>
      <c r="VY125" s="57"/>
      <c r="VZ125" s="57"/>
      <c r="WA125" s="57"/>
      <c r="WB125" s="57"/>
      <c r="WC125" s="57"/>
      <c r="WD125" s="57"/>
      <c r="WE125" s="57"/>
      <c r="WF125" s="57"/>
      <c r="WG125" s="57"/>
      <c r="WH125" s="57"/>
      <c r="WI125" s="57"/>
      <c r="WJ125" s="57"/>
      <c r="WK125" s="57"/>
      <c r="WL125" s="57"/>
      <c r="WM125" s="57"/>
      <c r="WN125" s="57"/>
      <c r="WO125" s="57"/>
      <c r="WP125" s="57"/>
      <c r="WQ125" s="57"/>
      <c r="WR125" s="57"/>
      <c r="WS125" s="57"/>
      <c r="WT125" s="57"/>
      <c r="WU125" s="57"/>
      <c r="WV125" s="57"/>
      <c r="WW125" s="57"/>
      <c r="WX125" s="57"/>
      <c r="WY125" s="57"/>
      <c r="WZ125" s="57"/>
      <c r="XA125" s="57"/>
      <c r="XB125" s="57"/>
      <c r="XC125" s="57"/>
      <c r="XD125" s="57"/>
      <c r="XE125" s="57"/>
      <c r="XF125" s="57"/>
      <c r="XG125" s="57"/>
      <c r="XH125" s="57"/>
      <c r="XI125" s="57"/>
      <c r="XJ125" s="57"/>
      <c r="XK125" s="57"/>
      <c r="XL125" s="57"/>
      <c r="XM125" s="57"/>
      <c r="XN125" s="57"/>
      <c r="XO125" s="57"/>
      <c r="XP125" s="57"/>
      <c r="XQ125" s="57"/>
      <c r="XR125" s="57"/>
      <c r="XS125" s="57"/>
      <c r="XT125" s="57"/>
      <c r="XU125" s="57"/>
      <c r="XV125" s="57"/>
      <c r="XW125" s="57"/>
    </row>
    <row r="126">
      <c r="A126" s="706" t="s">
        <v>1340</v>
      </c>
      <c r="AI126" s="57"/>
      <c r="AJ126" s="706" t="s">
        <v>1340</v>
      </c>
      <c r="BR126" s="57"/>
      <c r="BS126" s="706" t="s">
        <v>1340</v>
      </c>
      <c r="DA126" s="57"/>
      <c r="DB126" s="706" t="s">
        <v>1340</v>
      </c>
      <c r="EJ126" s="57"/>
      <c r="EK126" s="57"/>
      <c r="EL126" s="57"/>
      <c r="EM126" s="706" t="s">
        <v>1340</v>
      </c>
      <c r="FU126" s="57"/>
      <c r="FV126" s="57"/>
      <c r="FW126" s="57"/>
      <c r="FX126" s="707" t="s">
        <v>1340</v>
      </c>
      <c r="HF126" s="57"/>
      <c r="HG126" s="57"/>
      <c r="HH126" s="57"/>
      <c r="HI126" s="707" t="s">
        <v>1340</v>
      </c>
      <c r="IQ126" s="57"/>
      <c r="IR126" s="57"/>
      <c r="IS126" s="57"/>
      <c r="IT126" s="707" t="s">
        <v>1340</v>
      </c>
      <c r="KB126" s="57"/>
      <c r="KC126" s="57"/>
      <c r="KD126" s="57"/>
      <c r="KE126" s="707" t="s">
        <v>1340</v>
      </c>
      <c r="LM126" s="57"/>
      <c r="LN126" s="57"/>
      <c r="LO126" s="57"/>
      <c r="LP126" s="707" t="s">
        <v>1340</v>
      </c>
      <c r="MX126" s="57"/>
      <c r="MY126" s="57"/>
      <c r="MZ126" s="57"/>
      <c r="NA126" s="707" t="s">
        <v>1340</v>
      </c>
      <c r="OI126" s="57"/>
      <c r="OJ126" s="57"/>
      <c r="OK126" s="57"/>
      <c r="OL126" s="707" t="s">
        <v>1340</v>
      </c>
      <c r="PT126" s="57"/>
      <c r="PU126" s="57"/>
      <c r="PV126" s="57"/>
      <c r="PW126" s="707" t="s">
        <v>1340</v>
      </c>
      <c r="RE126" s="57"/>
      <c r="RF126" s="57"/>
      <c r="RG126" s="57"/>
      <c r="RH126" s="666"/>
      <c r="SP126" s="57"/>
      <c r="SQ126" s="57"/>
      <c r="SR126" s="57"/>
      <c r="SS126" s="57"/>
      <c r="ST126" s="57"/>
      <c r="SU126" s="57"/>
      <c r="SV126" s="57"/>
      <c r="SW126" s="57"/>
      <c r="SX126" s="57"/>
      <c r="SY126" s="57"/>
      <c r="SZ126" s="57"/>
      <c r="TA126" s="57"/>
      <c r="TB126" s="57"/>
      <c r="TC126" s="57"/>
      <c r="TD126" s="57"/>
      <c r="TE126" s="57"/>
      <c r="TF126" s="57"/>
      <c r="TG126" s="57"/>
      <c r="TH126" s="57"/>
      <c r="TI126" s="57"/>
      <c r="TJ126" s="57"/>
      <c r="TK126" s="57"/>
      <c r="TL126" s="57"/>
      <c r="TM126" s="57"/>
      <c r="TN126" s="57"/>
      <c r="TO126" s="57"/>
      <c r="TP126" s="57"/>
      <c r="TQ126" s="57"/>
      <c r="TR126" s="57"/>
      <c r="TS126" s="57"/>
      <c r="TT126" s="57"/>
      <c r="TU126" s="57"/>
      <c r="TV126" s="57"/>
      <c r="TW126" s="57"/>
      <c r="TX126" s="57"/>
      <c r="TY126" s="57"/>
      <c r="TZ126" s="57"/>
      <c r="UA126" s="57"/>
      <c r="UB126" s="57"/>
      <c r="UC126" s="57"/>
      <c r="UD126" s="57"/>
      <c r="UE126" s="57"/>
      <c r="UF126" s="57"/>
      <c r="UG126" s="57"/>
      <c r="UH126" s="57"/>
      <c r="UI126" s="57"/>
      <c r="UJ126" s="57"/>
      <c r="UK126" s="57"/>
      <c r="UL126" s="57"/>
      <c r="UM126" s="57"/>
      <c r="UN126" s="57"/>
      <c r="UO126" s="57"/>
      <c r="UP126" s="57"/>
      <c r="UQ126" s="57"/>
      <c r="UR126" s="57"/>
      <c r="US126" s="57"/>
      <c r="UT126" s="57"/>
      <c r="UU126" s="57"/>
      <c r="UV126" s="57"/>
      <c r="UW126" s="57"/>
      <c r="UX126" s="57"/>
      <c r="UY126" s="57"/>
      <c r="UZ126" s="57"/>
      <c r="VA126" s="57"/>
      <c r="VB126" s="57"/>
      <c r="VC126" s="57"/>
      <c r="VD126" s="57"/>
      <c r="VE126" s="57"/>
      <c r="VF126" s="57"/>
      <c r="VG126" s="57"/>
      <c r="VH126" s="57"/>
      <c r="VI126" s="57"/>
      <c r="VJ126" s="57"/>
      <c r="VK126" s="57"/>
      <c r="VL126" s="57"/>
      <c r="VM126" s="57"/>
      <c r="VN126" s="57"/>
      <c r="VO126" s="57"/>
      <c r="VP126" s="57"/>
      <c r="VQ126" s="57"/>
      <c r="VR126" s="57"/>
      <c r="VS126" s="57"/>
      <c r="VT126" s="57"/>
      <c r="VU126" s="57"/>
      <c r="VV126" s="57"/>
      <c r="VW126" s="57"/>
      <c r="VX126" s="57"/>
      <c r="VY126" s="57"/>
      <c r="VZ126" s="57"/>
      <c r="WA126" s="57"/>
      <c r="WB126" s="57"/>
      <c r="WC126" s="57"/>
      <c r="WD126" s="57"/>
      <c r="WE126" s="57"/>
      <c r="WF126" s="57"/>
      <c r="WG126" s="57"/>
      <c r="WH126" s="57"/>
      <c r="WI126" s="57"/>
      <c r="WJ126" s="57"/>
      <c r="WK126" s="57"/>
      <c r="WL126" s="57"/>
      <c r="WM126" s="57"/>
      <c r="WN126" s="57"/>
      <c r="WO126" s="57"/>
      <c r="WP126" s="57"/>
      <c r="WQ126" s="57"/>
      <c r="WR126" s="57"/>
      <c r="WS126" s="57"/>
      <c r="WT126" s="57"/>
      <c r="WU126" s="57"/>
      <c r="WV126" s="57"/>
      <c r="WW126" s="57"/>
      <c r="WX126" s="57"/>
      <c r="WY126" s="57"/>
      <c r="WZ126" s="57"/>
      <c r="XA126" s="57"/>
      <c r="XB126" s="57"/>
      <c r="XC126" s="57"/>
      <c r="XD126" s="57"/>
      <c r="XE126" s="57"/>
      <c r="XF126" s="57"/>
      <c r="XG126" s="57"/>
      <c r="XH126" s="57"/>
      <c r="XI126" s="57"/>
      <c r="XJ126" s="57"/>
      <c r="XK126" s="57"/>
      <c r="XL126" s="57"/>
      <c r="XM126" s="57"/>
      <c r="XN126" s="57"/>
      <c r="XO126" s="57"/>
      <c r="XP126" s="57"/>
      <c r="XQ126" s="57"/>
      <c r="XR126" s="57"/>
      <c r="XS126" s="57"/>
      <c r="XT126" s="57"/>
      <c r="XU126" s="57"/>
      <c r="XV126" s="57"/>
      <c r="XW126" s="57"/>
    </row>
    <row r="127">
      <c r="A127" s="706" t="s">
        <v>1341</v>
      </c>
      <c r="AI127" s="57"/>
      <c r="AJ127" s="706" t="s">
        <v>1341</v>
      </c>
      <c r="BR127" s="57"/>
      <c r="BS127" s="706" t="s">
        <v>1341</v>
      </c>
      <c r="DA127" s="57"/>
      <c r="DB127" s="706" t="s">
        <v>1341</v>
      </c>
      <c r="EJ127" s="57"/>
      <c r="EK127" s="57"/>
      <c r="EL127" s="57"/>
      <c r="EM127" s="706" t="s">
        <v>1341</v>
      </c>
      <c r="FU127" s="57"/>
      <c r="FV127" s="57"/>
      <c r="FW127" s="57"/>
      <c r="FX127" s="707" t="s">
        <v>1341</v>
      </c>
      <c r="HF127" s="57"/>
      <c r="HG127" s="57"/>
      <c r="HH127" s="57"/>
      <c r="HI127" s="707" t="s">
        <v>1341</v>
      </c>
      <c r="IQ127" s="57"/>
      <c r="IR127" s="57"/>
      <c r="IS127" s="57"/>
      <c r="IT127" s="707" t="s">
        <v>1341</v>
      </c>
      <c r="KB127" s="57"/>
      <c r="KC127" s="57"/>
      <c r="KD127" s="57"/>
      <c r="KE127" s="707" t="s">
        <v>1341</v>
      </c>
      <c r="LM127" s="57"/>
      <c r="LN127" s="57"/>
      <c r="LO127" s="57"/>
      <c r="LP127" s="707" t="s">
        <v>1341</v>
      </c>
      <c r="MX127" s="57"/>
      <c r="MY127" s="57"/>
      <c r="MZ127" s="57"/>
      <c r="NA127" s="707" t="s">
        <v>1341</v>
      </c>
      <c r="OI127" s="57"/>
      <c r="OJ127" s="57"/>
      <c r="OK127" s="57"/>
      <c r="OL127" s="707" t="s">
        <v>1341</v>
      </c>
      <c r="PT127" s="57"/>
      <c r="PU127" s="57"/>
      <c r="PV127" s="57"/>
      <c r="PW127" s="707" t="s">
        <v>1341</v>
      </c>
      <c r="RE127" s="57"/>
      <c r="RF127" s="57"/>
      <c r="RG127" s="57"/>
      <c r="RH127" s="666"/>
      <c r="SP127" s="57"/>
      <c r="SQ127" s="57"/>
      <c r="SR127" s="57"/>
      <c r="SS127" s="57"/>
      <c r="ST127" s="57"/>
      <c r="SU127" s="57"/>
      <c r="SV127" s="57"/>
      <c r="SW127" s="57"/>
      <c r="SX127" s="57"/>
      <c r="SY127" s="57"/>
      <c r="SZ127" s="57"/>
      <c r="TA127" s="57"/>
      <c r="TB127" s="57"/>
      <c r="TC127" s="57"/>
      <c r="TD127" s="57"/>
      <c r="TE127" s="57"/>
      <c r="TF127" s="57"/>
      <c r="TG127" s="57"/>
      <c r="TH127" s="57"/>
      <c r="TI127" s="57"/>
      <c r="TJ127" s="57"/>
      <c r="TK127" s="57"/>
      <c r="TL127" s="57"/>
      <c r="TM127" s="57"/>
      <c r="TN127" s="57"/>
      <c r="TO127" s="57"/>
      <c r="TP127" s="57"/>
      <c r="TQ127" s="57"/>
      <c r="TR127" s="57"/>
      <c r="TS127" s="57"/>
      <c r="TT127" s="57"/>
      <c r="TU127" s="57"/>
      <c r="TV127" s="57"/>
      <c r="TW127" s="57"/>
      <c r="TX127" s="57"/>
      <c r="TY127" s="57"/>
      <c r="TZ127" s="57"/>
      <c r="UA127" s="57"/>
      <c r="UB127" s="57"/>
      <c r="UC127" s="57"/>
      <c r="UD127" s="57"/>
      <c r="UE127" s="57"/>
      <c r="UF127" s="57"/>
      <c r="UG127" s="57"/>
      <c r="UH127" s="57"/>
      <c r="UI127" s="57"/>
      <c r="UJ127" s="57"/>
      <c r="UK127" s="57"/>
      <c r="UL127" s="57"/>
      <c r="UM127" s="57"/>
      <c r="UN127" s="57"/>
      <c r="UO127" s="57"/>
      <c r="UP127" s="57"/>
      <c r="UQ127" s="57"/>
      <c r="UR127" s="57"/>
      <c r="US127" s="57"/>
      <c r="UT127" s="57"/>
      <c r="UU127" s="57"/>
      <c r="UV127" s="57"/>
      <c r="UW127" s="57"/>
      <c r="UX127" s="57"/>
      <c r="UY127" s="57"/>
      <c r="UZ127" s="57"/>
      <c r="VA127" s="57"/>
      <c r="VB127" s="57"/>
      <c r="VC127" s="57"/>
      <c r="VD127" s="57"/>
      <c r="VE127" s="57"/>
      <c r="VF127" s="57"/>
      <c r="VG127" s="57"/>
      <c r="VH127" s="57"/>
      <c r="VI127" s="57"/>
      <c r="VJ127" s="57"/>
      <c r="VK127" s="57"/>
      <c r="VL127" s="57"/>
      <c r="VM127" s="57"/>
      <c r="VN127" s="57"/>
      <c r="VO127" s="57"/>
      <c r="VP127" s="57"/>
      <c r="VQ127" s="57"/>
      <c r="VR127" s="57"/>
      <c r="VS127" s="57"/>
      <c r="VT127" s="57"/>
      <c r="VU127" s="57"/>
      <c r="VV127" s="57"/>
      <c r="VW127" s="57"/>
      <c r="VX127" s="57"/>
      <c r="VY127" s="57"/>
      <c r="VZ127" s="57"/>
      <c r="WA127" s="57"/>
      <c r="WB127" s="57"/>
      <c r="WC127" s="57"/>
      <c r="WD127" s="57"/>
      <c r="WE127" s="57"/>
      <c r="WF127" s="57"/>
      <c r="WG127" s="57"/>
      <c r="WH127" s="57"/>
      <c r="WI127" s="57"/>
      <c r="WJ127" s="57"/>
      <c r="WK127" s="57"/>
      <c r="WL127" s="57"/>
      <c r="WM127" s="57"/>
      <c r="WN127" s="57"/>
      <c r="WO127" s="57"/>
      <c r="WP127" s="57"/>
      <c r="WQ127" s="57"/>
      <c r="WR127" s="57"/>
      <c r="WS127" s="57"/>
      <c r="WT127" s="57"/>
      <c r="WU127" s="57"/>
      <c r="WV127" s="57"/>
      <c r="WW127" s="57"/>
      <c r="WX127" s="57"/>
      <c r="WY127" s="57"/>
      <c r="WZ127" s="57"/>
      <c r="XA127" s="57"/>
      <c r="XB127" s="57"/>
      <c r="XC127" s="57"/>
      <c r="XD127" s="57"/>
      <c r="XE127" s="57"/>
      <c r="XF127" s="57"/>
      <c r="XG127" s="57"/>
      <c r="XH127" s="57"/>
      <c r="XI127" s="57"/>
      <c r="XJ127" s="57"/>
      <c r="XK127" s="57"/>
      <c r="XL127" s="57"/>
      <c r="XM127" s="57"/>
      <c r="XN127" s="57"/>
      <c r="XO127" s="57"/>
      <c r="XP127" s="57"/>
      <c r="XQ127" s="57"/>
      <c r="XR127" s="57"/>
      <c r="XS127" s="57"/>
      <c r="XT127" s="57"/>
      <c r="XU127" s="57"/>
      <c r="XV127" s="57"/>
      <c r="XW127" s="57"/>
    </row>
    <row r="128">
      <c r="A128" s="706" t="s">
        <v>1342</v>
      </c>
      <c r="AI128" s="57"/>
      <c r="AJ128" s="706" t="s">
        <v>1342</v>
      </c>
      <c r="BR128" s="57"/>
      <c r="BS128" s="706" t="s">
        <v>1342</v>
      </c>
      <c r="DA128" s="57"/>
      <c r="DB128" s="706" t="s">
        <v>1342</v>
      </c>
      <c r="EJ128" s="57"/>
      <c r="EK128" s="57"/>
      <c r="EL128" s="57"/>
      <c r="EM128" s="706" t="s">
        <v>1342</v>
      </c>
      <c r="FU128" s="57"/>
      <c r="FV128" s="57"/>
      <c r="FW128" s="57"/>
      <c r="FX128" s="707" t="s">
        <v>1342</v>
      </c>
      <c r="HF128" s="57"/>
      <c r="HG128" s="57"/>
      <c r="HH128" s="57"/>
      <c r="HI128" s="707" t="s">
        <v>1342</v>
      </c>
      <c r="IQ128" s="57"/>
      <c r="IR128" s="57"/>
      <c r="IS128" s="57"/>
      <c r="IT128" s="707" t="s">
        <v>1342</v>
      </c>
      <c r="KB128" s="57"/>
      <c r="KC128" s="57"/>
      <c r="KD128" s="57"/>
      <c r="KE128" s="707" t="s">
        <v>1342</v>
      </c>
      <c r="LM128" s="57"/>
      <c r="LN128" s="57"/>
      <c r="LO128" s="57"/>
      <c r="LP128" s="707" t="s">
        <v>1342</v>
      </c>
      <c r="MX128" s="57"/>
      <c r="MY128" s="57"/>
      <c r="MZ128" s="57"/>
      <c r="NA128" s="707" t="s">
        <v>1342</v>
      </c>
      <c r="OI128" s="57"/>
      <c r="OJ128" s="57"/>
      <c r="OK128" s="57"/>
      <c r="OL128" s="707" t="s">
        <v>1342</v>
      </c>
      <c r="PT128" s="57"/>
      <c r="PU128" s="57"/>
      <c r="PV128" s="57"/>
      <c r="PW128" s="707" t="s">
        <v>1342</v>
      </c>
      <c r="RE128" s="57"/>
      <c r="RF128" s="57"/>
      <c r="RG128" s="57"/>
      <c r="RH128" s="666"/>
      <c r="SP128" s="57"/>
      <c r="SQ128" s="57"/>
      <c r="SR128" s="57"/>
      <c r="SS128" s="57"/>
      <c r="ST128" s="57"/>
      <c r="SU128" s="57"/>
      <c r="SV128" s="57"/>
      <c r="SW128" s="57"/>
      <c r="SX128" s="57"/>
      <c r="SY128" s="57"/>
      <c r="SZ128" s="57"/>
      <c r="TA128" s="57"/>
      <c r="TB128" s="57"/>
      <c r="TC128" s="57"/>
      <c r="TD128" s="57"/>
      <c r="TE128" s="57"/>
      <c r="TF128" s="57"/>
      <c r="TG128" s="57"/>
      <c r="TH128" s="57"/>
      <c r="TI128" s="57"/>
      <c r="TJ128" s="57"/>
      <c r="TK128" s="57"/>
      <c r="TL128" s="57"/>
      <c r="TM128" s="57"/>
      <c r="TN128" s="57"/>
      <c r="TO128" s="57"/>
      <c r="TP128" s="57"/>
      <c r="TQ128" s="57"/>
      <c r="TR128" s="57"/>
      <c r="TS128" s="57"/>
      <c r="TT128" s="57"/>
      <c r="TU128" s="57"/>
      <c r="TV128" s="57"/>
      <c r="TW128" s="57"/>
      <c r="TX128" s="57"/>
      <c r="TY128" s="57"/>
      <c r="TZ128" s="57"/>
      <c r="UA128" s="57"/>
      <c r="UB128" s="57"/>
      <c r="UC128" s="57"/>
      <c r="UD128" s="57"/>
      <c r="UE128" s="57"/>
      <c r="UF128" s="57"/>
      <c r="UG128" s="57"/>
      <c r="UH128" s="57"/>
      <c r="UI128" s="57"/>
      <c r="UJ128" s="57"/>
      <c r="UK128" s="57"/>
      <c r="UL128" s="57"/>
      <c r="UM128" s="57"/>
      <c r="UN128" s="57"/>
      <c r="UO128" s="57"/>
      <c r="UP128" s="57"/>
      <c r="UQ128" s="57"/>
      <c r="UR128" s="57"/>
      <c r="US128" s="57"/>
      <c r="UT128" s="57"/>
      <c r="UU128" s="57"/>
      <c r="UV128" s="57"/>
      <c r="UW128" s="57"/>
      <c r="UX128" s="57"/>
      <c r="UY128" s="57"/>
      <c r="UZ128" s="57"/>
      <c r="VA128" s="57"/>
      <c r="VB128" s="57"/>
      <c r="VC128" s="57"/>
      <c r="VD128" s="57"/>
      <c r="VE128" s="57"/>
      <c r="VF128" s="57"/>
      <c r="VG128" s="57"/>
      <c r="VH128" s="57"/>
      <c r="VI128" s="57"/>
      <c r="VJ128" s="57"/>
      <c r="VK128" s="57"/>
      <c r="VL128" s="57"/>
      <c r="VM128" s="57"/>
      <c r="VN128" s="57"/>
      <c r="VO128" s="57"/>
      <c r="VP128" s="57"/>
      <c r="VQ128" s="57"/>
      <c r="VR128" s="57"/>
      <c r="VS128" s="57"/>
      <c r="VT128" s="57"/>
      <c r="VU128" s="57"/>
      <c r="VV128" s="57"/>
      <c r="VW128" s="57"/>
      <c r="VX128" s="57"/>
      <c r="VY128" s="57"/>
      <c r="VZ128" s="57"/>
      <c r="WA128" s="57"/>
      <c r="WB128" s="57"/>
      <c r="WC128" s="57"/>
      <c r="WD128" s="57"/>
      <c r="WE128" s="57"/>
      <c r="WF128" s="57"/>
      <c r="WG128" s="57"/>
      <c r="WH128" s="57"/>
      <c r="WI128" s="57"/>
      <c r="WJ128" s="57"/>
      <c r="WK128" s="57"/>
      <c r="WL128" s="57"/>
      <c r="WM128" s="57"/>
      <c r="WN128" s="57"/>
      <c r="WO128" s="57"/>
      <c r="WP128" s="57"/>
      <c r="WQ128" s="57"/>
      <c r="WR128" s="57"/>
      <c r="WS128" s="57"/>
      <c r="WT128" s="57"/>
      <c r="WU128" s="57"/>
      <c r="WV128" s="57"/>
      <c r="WW128" s="57"/>
      <c r="WX128" s="57"/>
      <c r="WY128" s="57"/>
      <c r="WZ128" s="57"/>
      <c r="XA128" s="57"/>
      <c r="XB128" s="57"/>
      <c r="XC128" s="57"/>
      <c r="XD128" s="57"/>
      <c r="XE128" s="57"/>
      <c r="XF128" s="57"/>
      <c r="XG128" s="57"/>
      <c r="XH128" s="57"/>
      <c r="XI128" s="57"/>
      <c r="XJ128" s="57"/>
      <c r="XK128" s="57"/>
      <c r="XL128" s="57"/>
      <c r="XM128" s="57"/>
      <c r="XN128" s="57"/>
      <c r="XO128" s="57"/>
      <c r="XP128" s="57"/>
      <c r="XQ128" s="57"/>
      <c r="XR128" s="57"/>
      <c r="XS128" s="57"/>
      <c r="XT128" s="57"/>
      <c r="XU128" s="57"/>
      <c r="XV128" s="57"/>
      <c r="XW128" s="57"/>
    </row>
    <row r="129">
      <c r="A129" s="706" t="s">
        <v>1343</v>
      </c>
      <c r="AI129" s="57"/>
      <c r="AJ129" s="706" t="s">
        <v>1343</v>
      </c>
      <c r="BR129" s="57"/>
      <c r="BS129" s="706" t="s">
        <v>1343</v>
      </c>
      <c r="DA129" s="57"/>
      <c r="DB129" s="706" t="s">
        <v>1343</v>
      </c>
      <c r="EJ129" s="57"/>
      <c r="EK129" s="57"/>
      <c r="EL129" s="57"/>
      <c r="EM129" s="706" t="s">
        <v>1343</v>
      </c>
      <c r="FU129" s="57"/>
      <c r="FV129" s="57"/>
      <c r="FW129" s="57"/>
      <c r="FX129" s="707" t="s">
        <v>1343</v>
      </c>
      <c r="HF129" s="57"/>
      <c r="HG129" s="57"/>
      <c r="HH129" s="57"/>
      <c r="HI129" s="707" t="s">
        <v>1343</v>
      </c>
      <c r="IQ129" s="57"/>
      <c r="IR129" s="57"/>
      <c r="IS129" s="57"/>
      <c r="IT129" s="707" t="s">
        <v>1343</v>
      </c>
      <c r="KB129" s="57"/>
      <c r="KC129" s="57"/>
      <c r="KD129" s="57"/>
      <c r="KE129" s="707" t="s">
        <v>1343</v>
      </c>
      <c r="LM129" s="57"/>
      <c r="LN129" s="57"/>
      <c r="LO129" s="57"/>
      <c r="LP129" s="707" t="s">
        <v>1343</v>
      </c>
      <c r="MX129" s="57"/>
      <c r="MY129" s="57"/>
      <c r="MZ129" s="57"/>
      <c r="NA129" s="707" t="s">
        <v>1343</v>
      </c>
      <c r="OI129" s="57"/>
      <c r="OJ129" s="57"/>
      <c r="OK129" s="57"/>
      <c r="OL129" s="707" t="s">
        <v>1343</v>
      </c>
      <c r="PT129" s="57"/>
      <c r="PU129" s="57"/>
      <c r="PV129" s="57"/>
      <c r="PW129" s="707" t="s">
        <v>1343</v>
      </c>
      <c r="RE129" s="57"/>
      <c r="RF129" s="57"/>
      <c r="RG129" s="57"/>
      <c r="RH129" s="666"/>
      <c r="SP129" s="57"/>
      <c r="SQ129" s="57"/>
      <c r="SR129" s="57"/>
      <c r="SS129" s="57"/>
      <c r="ST129" s="57"/>
      <c r="SU129" s="57"/>
      <c r="SV129" s="57"/>
      <c r="SW129" s="57"/>
      <c r="SX129" s="57"/>
      <c r="SY129" s="57"/>
      <c r="SZ129" s="57"/>
      <c r="TA129" s="57"/>
      <c r="TB129" s="57"/>
      <c r="TC129" s="57"/>
      <c r="TD129" s="57"/>
      <c r="TE129" s="57"/>
      <c r="TF129" s="57"/>
      <c r="TG129" s="57"/>
      <c r="TH129" s="57"/>
      <c r="TI129" s="57"/>
      <c r="TJ129" s="57"/>
      <c r="TK129" s="57"/>
      <c r="TL129" s="57"/>
      <c r="TM129" s="57"/>
      <c r="TN129" s="57"/>
      <c r="TO129" s="57"/>
      <c r="TP129" s="57"/>
      <c r="TQ129" s="57"/>
      <c r="TR129" s="57"/>
      <c r="TS129" s="57"/>
      <c r="TT129" s="57"/>
      <c r="TU129" s="57"/>
      <c r="TV129" s="57"/>
      <c r="TW129" s="57"/>
      <c r="TX129" s="57"/>
      <c r="TY129" s="57"/>
      <c r="TZ129" s="57"/>
      <c r="UA129" s="57"/>
      <c r="UB129" s="57"/>
      <c r="UC129" s="57"/>
      <c r="UD129" s="57"/>
      <c r="UE129" s="57"/>
      <c r="UF129" s="57"/>
      <c r="UG129" s="57"/>
      <c r="UH129" s="57"/>
      <c r="UI129" s="57"/>
      <c r="UJ129" s="57"/>
      <c r="UK129" s="57"/>
      <c r="UL129" s="57"/>
      <c r="UM129" s="57"/>
      <c r="UN129" s="57"/>
      <c r="UO129" s="57"/>
      <c r="UP129" s="57"/>
      <c r="UQ129" s="57"/>
      <c r="UR129" s="57"/>
      <c r="US129" s="57"/>
      <c r="UT129" s="57"/>
      <c r="UU129" s="57"/>
      <c r="UV129" s="57"/>
      <c r="UW129" s="57"/>
      <c r="UX129" s="57"/>
      <c r="UY129" s="57"/>
      <c r="UZ129" s="57"/>
      <c r="VA129" s="57"/>
      <c r="VB129" s="57"/>
      <c r="VC129" s="57"/>
      <c r="VD129" s="57"/>
      <c r="VE129" s="57"/>
      <c r="VF129" s="57"/>
      <c r="VG129" s="57"/>
      <c r="VH129" s="57"/>
      <c r="VI129" s="57"/>
      <c r="VJ129" s="57"/>
      <c r="VK129" s="57"/>
      <c r="VL129" s="57"/>
      <c r="VM129" s="57"/>
      <c r="VN129" s="57"/>
      <c r="VO129" s="57"/>
      <c r="VP129" s="57"/>
      <c r="VQ129" s="57"/>
      <c r="VR129" s="57"/>
      <c r="VS129" s="57"/>
      <c r="VT129" s="57"/>
      <c r="VU129" s="57"/>
      <c r="VV129" s="57"/>
      <c r="VW129" s="57"/>
      <c r="VX129" s="57"/>
      <c r="VY129" s="57"/>
      <c r="VZ129" s="57"/>
      <c r="WA129" s="57"/>
      <c r="WB129" s="57"/>
      <c r="WC129" s="57"/>
      <c r="WD129" s="57"/>
      <c r="WE129" s="57"/>
      <c r="WF129" s="57"/>
      <c r="WG129" s="57"/>
      <c r="WH129" s="57"/>
      <c r="WI129" s="57"/>
      <c r="WJ129" s="57"/>
      <c r="WK129" s="57"/>
      <c r="WL129" s="57"/>
      <c r="WM129" s="57"/>
      <c r="WN129" s="57"/>
      <c r="WO129" s="57"/>
      <c r="WP129" s="57"/>
      <c r="WQ129" s="57"/>
      <c r="WR129" s="57"/>
      <c r="WS129" s="57"/>
      <c r="WT129" s="57"/>
      <c r="WU129" s="57"/>
      <c r="WV129" s="57"/>
      <c r="WW129" s="57"/>
      <c r="WX129" s="57"/>
      <c r="WY129" s="57"/>
      <c r="WZ129" s="57"/>
      <c r="XA129" s="57"/>
      <c r="XB129" s="57"/>
      <c r="XC129" s="57"/>
      <c r="XD129" s="57"/>
      <c r="XE129" s="57"/>
      <c r="XF129" s="57"/>
      <c r="XG129" s="57"/>
      <c r="XH129" s="57"/>
      <c r="XI129" s="57"/>
      <c r="XJ129" s="57"/>
      <c r="XK129" s="57"/>
      <c r="XL129" s="57"/>
      <c r="XM129" s="57"/>
      <c r="XN129" s="57"/>
      <c r="XO129" s="57"/>
      <c r="XP129" s="57"/>
      <c r="XQ129" s="57"/>
      <c r="XR129" s="57"/>
      <c r="XS129" s="57"/>
      <c r="XT129" s="57"/>
      <c r="XU129" s="57"/>
      <c r="XV129" s="57"/>
      <c r="XW129" s="57"/>
    </row>
    <row r="130">
      <c r="A130" s="706" t="s">
        <v>1344</v>
      </c>
      <c r="AI130" s="57"/>
      <c r="AJ130" s="706" t="s">
        <v>1344</v>
      </c>
      <c r="BR130" s="57"/>
      <c r="BS130" s="706" t="s">
        <v>1344</v>
      </c>
      <c r="DA130" s="57"/>
      <c r="DB130" s="706" t="s">
        <v>1344</v>
      </c>
      <c r="EJ130" s="57"/>
      <c r="EK130" s="57"/>
      <c r="EL130" s="57"/>
      <c r="EM130" s="706" t="s">
        <v>1344</v>
      </c>
      <c r="FU130" s="57"/>
      <c r="FV130" s="57"/>
      <c r="FW130" s="57"/>
      <c r="FX130" s="707" t="s">
        <v>1344</v>
      </c>
      <c r="HF130" s="57"/>
      <c r="HG130" s="57"/>
      <c r="HH130" s="57"/>
      <c r="HI130" s="707" t="s">
        <v>1344</v>
      </c>
      <c r="IQ130" s="57"/>
      <c r="IR130" s="57"/>
      <c r="IS130" s="57"/>
      <c r="IT130" s="707" t="s">
        <v>1344</v>
      </c>
      <c r="KB130" s="57"/>
      <c r="KC130" s="57"/>
      <c r="KD130" s="57"/>
      <c r="KE130" s="707" t="s">
        <v>1344</v>
      </c>
      <c r="LM130" s="57"/>
      <c r="LN130" s="57"/>
      <c r="LO130" s="57"/>
      <c r="LP130" s="707" t="s">
        <v>1344</v>
      </c>
      <c r="MX130" s="57"/>
      <c r="MY130" s="57"/>
      <c r="MZ130" s="57"/>
      <c r="NA130" s="707" t="s">
        <v>1344</v>
      </c>
      <c r="OI130" s="57"/>
      <c r="OJ130" s="57"/>
      <c r="OK130" s="57"/>
      <c r="OL130" s="707" t="s">
        <v>1344</v>
      </c>
      <c r="PT130" s="57"/>
      <c r="PU130" s="57"/>
      <c r="PV130" s="57"/>
      <c r="PW130" s="707" t="s">
        <v>1344</v>
      </c>
      <c r="RE130" s="57"/>
      <c r="RF130" s="57"/>
      <c r="RG130" s="57"/>
      <c r="RH130" s="666"/>
      <c r="SP130" s="57"/>
      <c r="SQ130" s="57"/>
      <c r="SR130" s="57"/>
      <c r="SS130" s="57"/>
      <c r="ST130" s="57"/>
      <c r="SU130" s="57"/>
      <c r="SV130" s="57"/>
      <c r="SW130" s="57"/>
      <c r="SX130" s="57"/>
      <c r="SY130" s="57"/>
      <c r="SZ130" s="57"/>
      <c r="TA130" s="57"/>
      <c r="TB130" s="57"/>
      <c r="TC130" s="57"/>
      <c r="TD130" s="57"/>
      <c r="TE130" s="57"/>
      <c r="TF130" s="57"/>
      <c r="TG130" s="57"/>
      <c r="TH130" s="57"/>
      <c r="TI130" s="57"/>
      <c r="TJ130" s="57"/>
      <c r="TK130" s="57"/>
      <c r="TL130" s="57"/>
      <c r="TM130" s="57"/>
      <c r="TN130" s="57"/>
      <c r="TO130" s="57"/>
      <c r="TP130" s="57"/>
      <c r="TQ130" s="57"/>
      <c r="TR130" s="57"/>
      <c r="TS130" s="57"/>
      <c r="TT130" s="57"/>
      <c r="TU130" s="57"/>
      <c r="TV130" s="57"/>
      <c r="TW130" s="57"/>
      <c r="TX130" s="57"/>
      <c r="TY130" s="57"/>
      <c r="TZ130" s="57"/>
      <c r="UA130" s="57"/>
      <c r="UB130" s="57"/>
      <c r="UC130" s="57"/>
      <c r="UD130" s="57"/>
      <c r="UE130" s="57"/>
      <c r="UF130" s="57"/>
      <c r="UG130" s="57"/>
      <c r="UH130" s="57"/>
      <c r="UI130" s="57"/>
      <c r="UJ130" s="57"/>
      <c r="UK130" s="57"/>
      <c r="UL130" s="57"/>
      <c r="UM130" s="57"/>
      <c r="UN130" s="57"/>
      <c r="UO130" s="57"/>
      <c r="UP130" s="57"/>
      <c r="UQ130" s="57"/>
      <c r="UR130" s="57"/>
      <c r="US130" s="57"/>
      <c r="UT130" s="57"/>
      <c r="UU130" s="57"/>
      <c r="UV130" s="57"/>
      <c r="UW130" s="57"/>
      <c r="UX130" s="57"/>
      <c r="UY130" s="57"/>
      <c r="UZ130" s="57"/>
      <c r="VA130" s="57"/>
      <c r="VB130" s="57"/>
      <c r="VC130" s="57"/>
      <c r="VD130" s="57"/>
      <c r="VE130" s="57"/>
      <c r="VF130" s="57"/>
      <c r="VG130" s="57"/>
      <c r="VH130" s="57"/>
      <c r="VI130" s="57"/>
      <c r="VJ130" s="57"/>
      <c r="VK130" s="57"/>
      <c r="VL130" s="57"/>
      <c r="VM130" s="57"/>
      <c r="VN130" s="57"/>
      <c r="VO130" s="57"/>
      <c r="VP130" s="57"/>
      <c r="VQ130" s="57"/>
      <c r="VR130" s="57"/>
      <c r="VS130" s="57"/>
      <c r="VT130" s="57"/>
      <c r="VU130" s="57"/>
      <c r="VV130" s="57"/>
      <c r="VW130" s="57"/>
      <c r="VX130" s="57"/>
      <c r="VY130" s="57"/>
      <c r="VZ130" s="57"/>
      <c r="WA130" s="57"/>
      <c r="WB130" s="57"/>
      <c r="WC130" s="57"/>
      <c r="WD130" s="57"/>
      <c r="WE130" s="57"/>
      <c r="WF130" s="57"/>
      <c r="WG130" s="57"/>
      <c r="WH130" s="57"/>
      <c r="WI130" s="57"/>
      <c r="WJ130" s="57"/>
      <c r="WK130" s="57"/>
      <c r="WL130" s="57"/>
      <c r="WM130" s="57"/>
      <c r="WN130" s="57"/>
      <c r="WO130" s="57"/>
      <c r="WP130" s="57"/>
      <c r="WQ130" s="57"/>
      <c r="WR130" s="57"/>
      <c r="WS130" s="57"/>
      <c r="WT130" s="57"/>
      <c r="WU130" s="57"/>
      <c r="WV130" s="57"/>
      <c r="WW130" s="57"/>
      <c r="WX130" s="57"/>
      <c r="WY130" s="57"/>
      <c r="WZ130" s="57"/>
      <c r="XA130" s="57"/>
      <c r="XB130" s="57"/>
      <c r="XC130" s="57"/>
      <c r="XD130" s="57"/>
      <c r="XE130" s="57"/>
      <c r="XF130" s="57"/>
      <c r="XG130" s="57"/>
      <c r="XH130" s="57"/>
      <c r="XI130" s="57"/>
      <c r="XJ130" s="57"/>
      <c r="XK130" s="57"/>
      <c r="XL130" s="57"/>
      <c r="XM130" s="57"/>
      <c r="XN130" s="57"/>
      <c r="XO130" s="57"/>
      <c r="XP130" s="57"/>
      <c r="XQ130" s="57"/>
      <c r="XR130" s="57"/>
      <c r="XS130" s="57"/>
      <c r="XT130" s="57"/>
      <c r="XU130" s="57"/>
      <c r="XV130" s="57"/>
      <c r="XW130" s="57"/>
    </row>
    <row r="131">
      <c r="A131" s="706" t="s">
        <v>1345</v>
      </c>
      <c r="AI131" s="57"/>
      <c r="AJ131" s="706" t="s">
        <v>1345</v>
      </c>
      <c r="BR131" s="57"/>
      <c r="BS131" s="706" t="s">
        <v>1345</v>
      </c>
      <c r="DA131" s="57"/>
      <c r="DB131" s="706" t="s">
        <v>1345</v>
      </c>
      <c r="EJ131" s="57"/>
      <c r="EK131" s="57"/>
      <c r="EL131" s="57"/>
      <c r="EM131" s="706" t="s">
        <v>1345</v>
      </c>
      <c r="FU131" s="57"/>
      <c r="FV131" s="57"/>
      <c r="FW131" s="57"/>
      <c r="FX131" s="707" t="s">
        <v>1345</v>
      </c>
      <c r="HF131" s="57"/>
      <c r="HG131" s="57"/>
      <c r="HH131" s="57"/>
      <c r="HI131" s="707" t="s">
        <v>1345</v>
      </c>
      <c r="IQ131" s="57"/>
      <c r="IR131" s="57"/>
      <c r="IS131" s="57"/>
      <c r="IT131" s="707" t="s">
        <v>1345</v>
      </c>
      <c r="KB131" s="57"/>
      <c r="KC131" s="57"/>
      <c r="KD131" s="57"/>
      <c r="KE131" s="707" t="s">
        <v>1345</v>
      </c>
      <c r="LM131" s="57"/>
      <c r="LN131" s="57"/>
      <c r="LO131" s="57"/>
      <c r="LP131" s="707" t="s">
        <v>1345</v>
      </c>
      <c r="MX131" s="57"/>
      <c r="MY131" s="57"/>
      <c r="MZ131" s="57"/>
      <c r="NA131" s="707" t="s">
        <v>1345</v>
      </c>
      <c r="OI131" s="57"/>
      <c r="OJ131" s="57"/>
      <c r="OK131" s="57"/>
      <c r="OL131" s="707" t="s">
        <v>1345</v>
      </c>
      <c r="PT131" s="57"/>
      <c r="PU131" s="57"/>
      <c r="PV131" s="57"/>
      <c r="PW131" s="707" t="s">
        <v>1345</v>
      </c>
      <c r="RE131" s="57"/>
      <c r="RF131" s="57"/>
      <c r="RG131" s="57"/>
      <c r="RH131" s="666"/>
      <c r="SP131" s="57"/>
      <c r="SQ131" s="57"/>
      <c r="SR131" s="57"/>
      <c r="SS131" s="57"/>
      <c r="ST131" s="57"/>
      <c r="SU131" s="57"/>
      <c r="SV131" s="57"/>
      <c r="SW131" s="57"/>
      <c r="SX131" s="57"/>
      <c r="SY131" s="57"/>
      <c r="SZ131" s="57"/>
      <c r="TA131" s="57"/>
      <c r="TB131" s="57"/>
      <c r="TC131" s="57"/>
      <c r="TD131" s="57"/>
      <c r="TE131" s="57"/>
      <c r="TF131" s="57"/>
      <c r="TG131" s="57"/>
      <c r="TH131" s="57"/>
      <c r="TI131" s="57"/>
      <c r="TJ131" s="57"/>
      <c r="TK131" s="57"/>
      <c r="TL131" s="57"/>
      <c r="TM131" s="57"/>
      <c r="TN131" s="57"/>
      <c r="TO131" s="57"/>
      <c r="TP131" s="57"/>
      <c r="TQ131" s="57"/>
      <c r="TR131" s="57"/>
      <c r="TS131" s="57"/>
      <c r="TT131" s="57"/>
      <c r="TU131" s="57"/>
      <c r="TV131" s="57"/>
      <c r="TW131" s="57"/>
      <c r="TX131" s="57"/>
      <c r="TY131" s="57"/>
      <c r="TZ131" s="57"/>
      <c r="UA131" s="57"/>
      <c r="UB131" s="57"/>
      <c r="UC131" s="57"/>
      <c r="UD131" s="57"/>
      <c r="UE131" s="57"/>
      <c r="UF131" s="57"/>
      <c r="UG131" s="57"/>
      <c r="UH131" s="57"/>
      <c r="UI131" s="57"/>
      <c r="UJ131" s="57"/>
      <c r="UK131" s="57"/>
      <c r="UL131" s="57"/>
      <c r="UM131" s="57"/>
      <c r="UN131" s="57"/>
      <c r="UO131" s="57"/>
      <c r="UP131" s="57"/>
      <c r="UQ131" s="57"/>
      <c r="UR131" s="57"/>
      <c r="US131" s="57"/>
      <c r="UT131" s="57"/>
      <c r="UU131" s="57"/>
      <c r="UV131" s="57"/>
      <c r="UW131" s="57"/>
      <c r="UX131" s="57"/>
      <c r="UY131" s="57"/>
      <c r="UZ131" s="57"/>
      <c r="VA131" s="57"/>
      <c r="VB131" s="57"/>
      <c r="VC131" s="57"/>
      <c r="VD131" s="57"/>
      <c r="VE131" s="57"/>
      <c r="VF131" s="57"/>
      <c r="VG131" s="57"/>
      <c r="VH131" s="57"/>
      <c r="VI131" s="57"/>
      <c r="VJ131" s="57"/>
      <c r="VK131" s="57"/>
      <c r="VL131" s="57"/>
      <c r="VM131" s="57"/>
      <c r="VN131" s="57"/>
      <c r="VO131" s="57"/>
      <c r="VP131" s="57"/>
      <c r="VQ131" s="57"/>
      <c r="VR131" s="57"/>
      <c r="VS131" s="57"/>
      <c r="VT131" s="57"/>
      <c r="VU131" s="57"/>
      <c r="VV131" s="57"/>
      <c r="VW131" s="57"/>
      <c r="VX131" s="57"/>
      <c r="VY131" s="57"/>
      <c r="VZ131" s="57"/>
      <c r="WA131" s="57"/>
      <c r="WB131" s="57"/>
      <c r="WC131" s="57"/>
      <c r="WD131" s="57"/>
      <c r="WE131" s="57"/>
      <c r="WF131" s="57"/>
      <c r="WG131" s="57"/>
      <c r="WH131" s="57"/>
      <c r="WI131" s="57"/>
      <c r="WJ131" s="57"/>
      <c r="WK131" s="57"/>
      <c r="WL131" s="57"/>
      <c r="WM131" s="57"/>
      <c r="WN131" s="57"/>
      <c r="WO131" s="57"/>
      <c r="WP131" s="57"/>
      <c r="WQ131" s="57"/>
      <c r="WR131" s="57"/>
      <c r="WS131" s="57"/>
      <c r="WT131" s="57"/>
      <c r="WU131" s="57"/>
      <c r="WV131" s="57"/>
      <c r="WW131" s="57"/>
      <c r="WX131" s="57"/>
      <c r="WY131" s="57"/>
      <c r="WZ131" s="57"/>
      <c r="XA131" s="57"/>
      <c r="XB131" s="57"/>
      <c r="XC131" s="57"/>
      <c r="XD131" s="57"/>
      <c r="XE131" s="57"/>
      <c r="XF131" s="57"/>
      <c r="XG131" s="57"/>
      <c r="XH131" s="57"/>
      <c r="XI131" s="57"/>
      <c r="XJ131" s="57"/>
      <c r="XK131" s="57"/>
      <c r="XL131" s="57"/>
      <c r="XM131" s="57"/>
      <c r="XN131" s="57"/>
      <c r="XO131" s="57"/>
      <c r="XP131" s="57"/>
      <c r="XQ131" s="57"/>
      <c r="XR131" s="57"/>
      <c r="XS131" s="57"/>
      <c r="XT131" s="57"/>
      <c r="XU131" s="57"/>
      <c r="XV131" s="57"/>
      <c r="XW131" s="57"/>
    </row>
    <row r="132">
      <c r="A132" s="706" t="s">
        <v>1346</v>
      </c>
      <c r="AI132" s="57"/>
      <c r="AJ132" s="706" t="s">
        <v>1346</v>
      </c>
      <c r="BR132" s="57"/>
      <c r="BS132" s="706" t="s">
        <v>1346</v>
      </c>
      <c r="DA132" s="57"/>
      <c r="DB132" s="706" t="s">
        <v>1346</v>
      </c>
      <c r="EJ132" s="57"/>
      <c r="EK132" s="57"/>
      <c r="EL132" s="57"/>
      <c r="EM132" s="706" t="s">
        <v>1346</v>
      </c>
      <c r="FU132" s="57"/>
      <c r="FV132" s="57"/>
      <c r="FW132" s="57"/>
      <c r="FX132" s="707" t="s">
        <v>1346</v>
      </c>
      <c r="HF132" s="57"/>
      <c r="HG132" s="57"/>
      <c r="HH132" s="57"/>
      <c r="HI132" s="707" t="s">
        <v>1346</v>
      </c>
      <c r="IQ132" s="57"/>
      <c r="IR132" s="57"/>
      <c r="IS132" s="57"/>
      <c r="IT132" s="707" t="s">
        <v>1346</v>
      </c>
      <c r="KB132" s="57"/>
      <c r="KC132" s="57"/>
      <c r="KD132" s="57"/>
      <c r="KE132" s="707" t="s">
        <v>1346</v>
      </c>
      <c r="LM132" s="57"/>
      <c r="LN132" s="57"/>
      <c r="LO132" s="57"/>
      <c r="LP132" s="707" t="s">
        <v>1346</v>
      </c>
      <c r="MX132" s="57"/>
      <c r="MY132" s="57"/>
      <c r="MZ132" s="57"/>
      <c r="NA132" s="707" t="s">
        <v>1346</v>
      </c>
      <c r="OI132" s="57"/>
      <c r="OJ132" s="57"/>
      <c r="OK132" s="57"/>
      <c r="OL132" s="707" t="s">
        <v>1346</v>
      </c>
      <c r="PT132" s="57"/>
      <c r="PU132" s="57"/>
      <c r="PV132" s="57"/>
      <c r="PW132" s="707" t="s">
        <v>1346</v>
      </c>
      <c r="RE132" s="57"/>
      <c r="RF132" s="57"/>
      <c r="RG132" s="57"/>
      <c r="RH132" s="666"/>
      <c r="SP132" s="57"/>
      <c r="SQ132" s="57"/>
      <c r="SR132" s="57"/>
      <c r="SS132" s="57"/>
      <c r="ST132" s="57"/>
      <c r="SU132" s="57"/>
      <c r="SV132" s="57"/>
      <c r="SW132" s="57"/>
      <c r="SX132" s="57"/>
      <c r="SY132" s="57"/>
      <c r="SZ132" s="57"/>
      <c r="TA132" s="57"/>
      <c r="TB132" s="57"/>
      <c r="TC132" s="57"/>
      <c r="TD132" s="57"/>
      <c r="TE132" s="57"/>
      <c r="TF132" s="57"/>
      <c r="TG132" s="57"/>
      <c r="TH132" s="57"/>
      <c r="TI132" s="57"/>
      <c r="TJ132" s="57"/>
      <c r="TK132" s="57"/>
      <c r="TL132" s="57"/>
      <c r="TM132" s="57"/>
      <c r="TN132" s="57"/>
      <c r="TO132" s="57"/>
      <c r="TP132" s="57"/>
      <c r="TQ132" s="57"/>
      <c r="TR132" s="57"/>
      <c r="TS132" s="57"/>
      <c r="TT132" s="57"/>
      <c r="TU132" s="57"/>
      <c r="TV132" s="57"/>
      <c r="TW132" s="57"/>
      <c r="TX132" s="57"/>
      <c r="TY132" s="57"/>
      <c r="TZ132" s="57"/>
      <c r="UA132" s="57"/>
      <c r="UB132" s="57"/>
      <c r="UC132" s="57"/>
      <c r="UD132" s="57"/>
      <c r="UE132" s="57"/>
      <c r="UF132" s="57"/>
      <c r="UG132" s="57"/>
      <c r="UH132" s="57"/>
      <c r="UI132" s="57"/>
      <c r="UJ132" s="57"/>
      <c r="UK132" s="57"/>
      <c r="UL132" s="57"/>
      <c r="UM132" s="57"/>
      <c r="UN132" s="57"/>
      <c r="UO132" s="57"/>
      <c r="UP132" s="57"/>
      <c r="UQ132" s="57"/>
      <c r="UR132" s="57"/>
      <c r="US132" s="57"/>
      <c r="UT132" s="57"/>
      <c r="UU132" s="57"/>
      <c r="UV132" s="57"/>
      <c r="UW132" s="57"/>
      <c r="UX132" s="57"/>
      <c r="UY132" s="57"/>
      <c r="UZ132" s="57"/>
      <c r="VA132" s="57"/>
      <c r="VB132" s="57"/>
      <c r="VC132" s="57"/>
      <c r="VD132" s="57"/>
      <c r="VE132" s="57"/>
      <c r="VF132" s="57"/>
      <c r="VG132" s="57"/>
      <c r="VH132" s="57"/>
      <c r="VI132" s="57"/>
      <c r="VJ132" s="57"/>
      <c r="VK132" s="57"/>
      <c r="VL132" s="57"/>
      <c r="VM132" s="57"/>
      <c r="VN132" s="57"/>
      <c r="VO132" s="57"/>
      <c r="VP132" s="57"/>
      <c r="VQ132" s="57"/>
      <c r="VR132" s="57"/>
      <c r="VS132" s="57"/>
      <c r="VT132" s="57"/>
      <c r="VU132" s="57"/>
      <c r="VV132" s="57"/>
      <c r="VW132" s="57"/>
      <c r="VX132" s="57"/>
      <c r="VY132" s="57"/>
      <c r="VZ132" s="57"/>
      <c r="WA132" s="57"/>
      <c r="WB132" s="57"/>
      <c r="WC132" s="57"/>
      <c r="WD132" s="57"/>
      <c r="WE132" s="57"/>
      <c r="WF132" s="57"/>
      <c r="WG132" s="57"/>
      <c r="WH132" s="57"/>
      <c r="WI132" s="57"/>
      <c r="WJ132" s="57"/>
      <c r="WK132" s="57"/>
      <c r="WL132" s="57"/>
      <c r="WM132" s="57"/>
      <c r="WN132" s="57"/>
      <c r="WO132" s="57"/>
      <c r="WP132" s="57"/>
      <c r="WQ132" s="57"/>
      <c r="WR132" s="57"/>
      <c r="WS132" s="57"/>
      <c r="WT132" s="57"/>
      <c r="WU132" s="57"/>
      <c r="WV132" s="57"/>
      <c r="WW132" s="57"/>
      <c r="WX132" s="57"/>
      <c r="WY132" s="57"/>
      <c r="WZ132" s="57"/>
      <c r="XA132" s="57"/>
      <c r="XB132" s="57"/>
      <c r="XC132" s="57"/>
      <c r="XD132" s="57"/>
      <c r="XE132" s="57"/>
      <c r="XF132" s="57"/>
      <c r="XG132" s="57"/>
      <c r="XH132" s="57"/>
      <c r="XI132" s="57"/>
      <c r="XJ132" s="57"/>
      <c r="XK132" s="57"/>
      <c r="XL132" s="57"/>
      <c r="XM132" s="57"/>
      <c r="XN132" s="57"/>
      <c r="XO132" s="57"/>
      <c r="XP132" s="57"/>
      <c r="XQ132" s="57"/>
      <c r="XR132" s="57"/>
      <c r="XS132" s="57"/>
      <c r="XT132" s="57"/>
      <c r="XU132" s="57"/>
      <c r="XV132" s="57"/>
      <c r="XW132" s="57"/>
    </row>
    <row r="133">
      <c r="A133" s="706" t="s">
        <v>1347</v>
      </c>
      <c r="AI133" s="57"/>
      <c r="AJ133" s="706" t="s">
        <v>1347</v>
      </c>
      <c r="BR133" s="57"/>
      <c r="BS133" s="706" t="s">
        <v>1347</v>
      </c>
      <c r="DA133" s="57"/>
      <c r="DB133" s="706" t="s">
        <v>1347</v>
      </c>
      <c r="EJ133" s="57"/>
      <c r="EK133" s="57"/>
      <c r="EL133" s="57"/>
      <c r="EM133" s="706" t="s">
        <v>1347</v>
      </c>
      <c r="FU133" s="57"/>
      <c r="FV133" s="57"/>
      <c r="FW133" s="57"/>
      <c r="FX133" s="707" t="s">
        <v>1347</v>
      </c>
      <c r="HF133" s="57"/>
      <c r="HG133" s="57"/>
      <c r="HH133" s="57"/>
      <c r="HI133" s="707" t="s">
        <v>1347</v>
      </c>
      <c r="IQ133" s="57"/>
      <c r="IR133" s="57"/>
      <c r="IS133" s="57"/>
      <c r="IT133" s="707" t="s">
        <v>1347</v>
      </c>
      <c r="KB133" s="57"/>
      <c r="KC133" s="57"/>
      <c r="KD133" s="57"/>
      <c r="KE133" s="707" t="s">
        <v>1347</v>
      </c>
      <c r="LM133" s="57"/>
      <c r="LN133" s="57"/>
      <c r="LO133" s="57"/>
      <c r="LP133" s="707" t="s">
        <v>1347</v>
      </c>
      <c r="MX133" s="57"/>
      <c r="MY133" s="57"/>
      <c r="MZ133" s="57"/>
      <c r="NA133" s="707" t="s">
        <v>1347</v>
      </c>
      <c r="OI133" s="57"/>
      <c r="OJ133" s="57"/>
      <c r="OK133" s="57"/>
      <c r="OL133" s="707" t="s">
        <v>1347</v>
      </c>
      <c r="PT133" s="57"/>
      <c r="PU133" s="57"/>
      <c r="PV133" s="57"/>
      <c r="PW133" s="707" t="s">
        <v>1347</v>
      </c>
      <c r="RE133" s="57"/>
      <c r="RF133" s="57"/>
      <c r="RG133" s="57"/>
      <c r="RH133" s="666"/>
      <c r="SP133" s="57"/>
      <c r="SQ133" s="57"/>
      <c r="SR133" s="57"/>
      <c r="SS133" s="57"/>
      <c r="ST133" s="57"/>
      <c r="SU133" s="57"/>
      <c r="SV133" s="57"/>
      <c r="SW133" s="57"/>
      <c r="SX133" s="57"/>
      <c r="SY133" s="57"/>
      <c r="SZ133" s="57"/>
      <c r="TA133" s="57"/>
      <c r="TB133" s="57"/>
      <c r="TC133" s="57"/>
      <c r="TD133" s="57"/>
      <c r="TE133" s="57"/>
      <c r="TF133" s="57"/>
      <c r="TG133" s="57"/>
      <c r="TH133" s="57"/>
      <c r="TI133" s="57"/>
      <c r="TJ133" s="57"/>
      <c r="TK133" s="57"/>
      <c r="TL133" s="57"/>
      <c r="TM133" s="57"/>
      <c r="TN133" s="57"/>
      <c r="TO133" s="57"/>
      <c r="TP133" s="57"/>
      <c r="TQ133" s="57"/>
      <c r="TR133" s="57"/>
      <c r="TS133" s="57"/>
      <c r="TT133" s="57"/>
      <c r="TU133" s="57"/>
      <c r="TV133" s="57"/>
      <c r="TW133" s="57"/>
      <c r="TX133" s="57"/>
      <c r="TY133" s="57"/>
      <c r="TZ133" s="57"/>
      <c r="UA133" s="57"/>
      <c r="UB133" s="57"/>
      <c r="UC133" s="57"/>
      <c r="UD133" s="57"/>
      <c r="UE133" s="57"/>
      <c r="UF133" s="57"/>
      <c r="UG133" s="57"/>
      <c r="UH133" s="57"/>
      <c r="UI133" s="57"/>
      <c r="UJ133" s="57"/>
      <c r="UK133" s="57"/>
      <c r="UL133" s="57"/>
      <c r="UM133" s="57"/>
      <c r="UN133" s="57"/>
      <c r="UO133" s="57"/>
      <c r="UP133" s="57"/>
      <c r="UQ133" s="57"/>
      <c r="UR133" s="57"/>
      <c r="US133" s="57"/>
      <c r="UT133" s="57"/>
      <c r="UU133" s="57"/>
      <c r="UV133" s="57"/>
      <c r="UW133" s="57"/>
      <c r="UX133" s="57"/>
      <c r="UY133" s="57"/>
      <c r="UZ133" s="57"/>
      <c r="VA133" s="57"/>
      <c r="VB133" s="57"/>
      <c r="VC133" s="57"/>
      <c r="VD133" s="57"/>
      <c r="VE133" s="57"/>
      <c r="VF133" s="57"/>
      <c r="VG133" s="57"/>
      <c r="VH133" s="57"/>
      <c r="VI133" s="57"/>
      <c r="VJ133" s="57"/>
      <c r="VK133" s="57"/>
      <c r="VL133" s="57"/>
      <c r="VM133" s="57"/>
      <c r="VN133" s="57"/>
      <c r="VO133" s="57"/>
      <c r="VP133" s="57"/>
      <c r="VQ133" s="57"/>
      <c r="VR133" s="57"/>
      <c r="VS133" s="57"/>
      <c r="VT133" s="57"/>
      <c r="VU133" s="57"/>
      <c r="VV133" s="57"/>
      <c r="VW133" s="57"/>
      <c r="VX133" s="57"/>
      <c r="VY133" s="57"/>
      <c r="VZ133" s="57"/>
      <c r="WA133" s="57"/>
      <c r="WB133" s="57"/>
      <c r="WC133" s="57"/>
      <c r="WD133" s="57"/>
      <c r="WE133" s="57"/>
      <c r="WF133" s="57"/>
      <c r="WG133" s="57"/>
      <c r="WH133" s="57"/>
      <c r="WI133" s="57"/>
      <c r="WJ133" s="57"/>
      <c r="WK133" s="57"/>
      <c r="WL133" s="57"/>
      <c r="WM133" s="57"/>
      <c r="WN133" s="57"/>
      <c r="WO133" s="57"/>
      <c r="WP133" s="57"/>
      <c r="WQ133" s="57"/>
      <c r="WR133" s="57"/>
      <c r="WS133" s="57"/>
      <c r="WT133" s="57"/>
      <c r="WU133" s="57"/>
      <c r="WV133" s="57"/>
      <c r="WW133" s="57"/>
      <c r="WX133" s="57"/>
      <c r="WY133" s="57"/>
      <c r="WZ133" s="57"/>
      <c r="XA133" s="57"/>
      <c r="XB133" s="57"/>
      <c r="XC133" s="57"/>
      <c r="XD133" s="57"/>
      <c r="XE133" s="57"/>
      <c r="XF133" s="57"/>
      <c r="XG133" s="57"/>
      <c r="XH133" s="57"/>
      <c r="XI133" s="57"/>
      <c r="XJ133" s="57"/>
      <c r="XK133" s="57"/>
      <c r="XL133" s="57"/>
      <c r="XM133" s="57"/>
      <c r="XN133" s="57"/>
      <c r="XO133" s="57"/>
      <c r="XP133" s="57"/>
      <c r="XQ133" s="57"/>
      <c r="XR133" s="57"/>
      <c r="XS133" s="57"/>
      <c r="XT133" s="57"/>
      <c r="XU133" s="57"/>
      <c r="XV133" s="57"/>
      <c r="XW133" s="57"/>
    </row>
    <row r="134">
      <c r="A134" s="706" t="s">
        <v>1348</v>
      </c>
      <c r="AI134" s="57"/>
      <c r="AJ134" s="706" t="s">
        <v>1348</v>
      </c>
      <c r="BR134" s="57"/>
      <c r="BS134" s="706" t="s">
        <v>1348</v>
      </c>
      <c r="DA134" s="57"/>
      <c r="DB134" s="706" t="s">
        <v>1348</v>
      </c>
      <c r="EJ134" s="57"/>
      <c r="EK134" s="57"/>
      <c r="EL134" s="57"/>
      <c r="EM134" s="706" t="s">
        <v>1348</v>
      </c>
      <c r="FU134" s="57"/>
      <c r="FV134" s="57"/>
      <c r="FW134" s="57"/>
      <c r="FX134" s="707" t="s">
        <v>1348</v>
      </c>
      <c r="HF134" s="57"/>
      <c r="HG134" s="57"/>
      <c r="HH134" s="57"/>
      <c r="HI134" s="707" t="s">
        <v>1348</v>
      </c>
      <c r="IQ134" s="57"/>
      <c r="IR134" s="57"/>
      <c r="IS134" s="57"/>
      <c r="IT134" s="707" t="s">
        <v>1348</v>
      </c>
      <c r="KB134" s="57"/>
      <c r="KC134" s="57"/>
      <c r="KD134" s="57"/>
      <c r="KE134" s="707" t="s">
        <v>1348</v>
      </c>
      <c r="LM134" s="57"/>
      <c r="LN134" s="57"/>
      <c r="LO134" s="57"/>
      <c r="LP134" s="707" t="s">
        <v>1348</v>
      </c>
      <c r="MX134" s="57"/>
      <c r="MY134" s="57"/>
      <c r="MZ134" s="57"/>
      <c r="NA134" s="707" t="s">
        <v>1348</v>
      </c>
      <c r="OI134" s="57"/>
      <c r="OJ134" s="57"/>
      <c r="OK134" s="57"/>
      <c r="OL134" s="707" t="s">
        <v>1348</v>
      </c>
      <c r="PT134" s="57"/>
      <c r="PU134" s="57"/>
      <c r="PV134" s="57"/>
      <c r="PW134" s="707" t="s">
        <v>1348</v>
      </c>
      <c r="RE134" s="57"/>
      <c r="RF134" s="57"/>
      <c r="RG134" s="57"/>
      <c r="RH134" s="666"/>
      <c r="SP134" s="57"/>
      <c r="SQ134" s="57"/>
      <c r="SR134" s="57"/>
      <c r="SS134" s="57"/>
      <c r="ST134" s="57"/>
      <c r="SU134" s="57"/>
      <c r="SV134" s="57"/>
      <c r="SW134" s="57"/>
      <c r="SX134" s="57"/>
      <c r="SY134" s="57"/>
      <c r="SZ134" s="57"/>
      <c r="TA134" s="57"/>
      <c r="TB134" s="57"/>
      <c r="TC134" s="57"/>
      <c r="TD134" s="57"/>
      <c r="TE134" s="57"/>
      <c r="TF134" s="57"/>
      <c r="TG134" s="57"/>
      <c r="TH134" s="57"/>
      <c r="TI134" s="57"/>
      <c r="TJ134" s="57"/>
      <c r="TK134" s="57"/>
      <c r="TL134" s="57"/>
      <c r="TM134" s="57"/>
      <c r="TN134" s="57"/>
      <c r="TO134" s="57"/>
      <c r="TP134" s="57"/>
      <c r="TQ134" s="57"/>
      <c r="TR134" s="57"/>
      <c r="TS134" s="57"/>
      <c r="TT134" s="57"/>
      <c r="TU134" s="57"/>
      <c r="TV134" s="57"/>
      <c r="TW134" s="57"/>
      <c r="TX134" s="57"/>
      <c r="TY134" s="57"/>
      <c r="TZ134" s="57"/>
      <c r="UA134" s="57"/>
      <c r="UB134" s="57"/>
      <c r="UC134" s="57"/>
      <c r="UD134" s="57"/>
      <c r="UE134" s="57"/>
      <c r="UF134" s="57"/>
      <c r="UG134" s="57"/>
      <c r="UH134" s="57"/>
      <c r="UI134" s="57"/>
      <c r="UJ134" s="57"/>
      <c r="UK134" s="57"/>
      <c r="UL134" s="57"/>
      <c r="UM134" s="57"/>
      <c r="UN134" s="57"/>
      <c r="UO134" s="57"/>
      <c r="UP134" s="57"/>
      <c r="UQ134" s="57"/>
      <c r="UR134" s="57"/>
      <c r="US134" s="57"/>
      <c r="UT134" s="57"/>
      <c r="UU134" s="57"/>
      <c r="UV134" s="57"/>
      <c r="UW134" s="57"/>
      <c r="UX134" s="57"/>
      <c r="UY134" s="57"/>
      <c r="UZ134" s="57"/>
      <c r="VA134" s="57"/>
      <c r="VB134" s="57"/>
      <c r="VC134" s="57"/>
      <c r="VD134" s="57"/>
      <c r="VE134" s="57"/>
      <c r="VF134" s="57"/>
      <c r="VG134" s="57"/>
      <c r="VH134" s="57"/>
      <c r="VI134" s="57"/>
      <c r="VJ134" s="57"/>
      <c r="VK134" s="57"/>
      <c r="VL134" s="57"/>
      <c r="VM134" s="57"/>
      <c r="VN134" s="57"/>
      <c r="VO134" s="57"/>
      <c r="VP134" s="57"/>
      <c r="VQ134" s="57"/>
      <c r="VR134" s="57"/>
      <c r="VS134" s="57"/>
      <c r="VT134" s="57"/>
      <c r="VU134" s="57"/>
      <c r="VV134" s="57"/>
      <c r="VW134" s="57"/>
      <c r="VX134" s="57"/>
      <c r="VY134" s="57"/>
      <c r="VZ134" s="57"/>
      <c r="WA134" s="57"/>
      <c r="WB134" s="57"/>
      <c r="WC134" s="57"/>
      <c r="WD134" s="57"/>
      <c r="WE134" s="57"/>
      <c r="WF134" s="57"/>
      <c r="WG134" s="57"/>
      <c r="WH134" s="57"/>
      <c r="WI134" s="57"/>
      <c r="WJ134" s="57"/>
      <c r="WK134" s="57"/>
      <c r="WL134" s="57"/>
      <c r="WM134" s="57"/>
      <c r="WN134" s="57"/>
      <c r="WO134" s="57"/>
      <c r="WP134" s="57"/>
      <c r="WQ134" s="57"/>
      <c r="WR134" s="57"/>
      <c r="WS134" s="57"/>
      <c r="WT134" s="57"/>
      <c r="WU134" s="57"/>
      <c r="WV134" s="57"/>
      <c r="WW134" s="57"/>
      <c r="WX134" s="57"/>
      <c r="WY134" s="57"/>
      <c r="WZ134" s="57"/>
      <c r="XA134" s="57"/>
      <c r="XB134" s="57"/>
      <c r="XC134" s="57"/>
      <c r="XD134" s="57"/>
      <c r="XE134" s="57"/>
      <c r="XF134" s="57"/>
      <c r="XG134" s="57"/>
      <c r="XH134" s="57"/>
      <c r="XI134" s="57"/>
      <c r="XJ134" s="57"/>
      <c r="XK134" s="57"/>
      <c r="XL134" s="57"/>
      <c r="XM134" s="57"/>
      <c r="XN134" s="57"/>
      <c r="XO134" s="57"/>
      <c r="XP134" s="57"/>
      <c r="XQ134" s="57"/>
      <c r="XR134" s="57"/>
      <c r="XS134" s="57"/>
      <c r="XT134" s="57"/>
      <c r="XU134" s="57"/>
      <c r="XV134" s="57"/>
      <c r="XW134" s="57"/>
    </row>
    <row r="135">
      <c r="A135" s="706" t="s">
        <v>1349</v>
      </c>
      <c r="AI135" s="57"/>
      <c r="AJ135" s="706" t="s">
        <v>1349</v>
      </c>
      <c r="BR135" s="57"/>
      <c r="BS135" s="706" t="s">
        <v>1349</v>
      </c>
      <c r="DA135" s="57"/>
      <c r="DB135" s="706" t="s">
        <v>1349</v>
      </c>
      <c r="EJ135" s="57"/>
      <c r="EK135" s="57"/>
      <c r="EL135" s="57"/>
      <c r="EM135" s="706" t="s">
        <v>1349</v>
      </c>
      <c r="FU135" s="57"/>
      <c r="FV135" s="57"/>
      <c r="FW135" s="57"/>
      <c r="FX135" s="707" t="s">
        <v>1349</v>
      </c>
      <c r="HF135" s="57"/>
      <c r="HG135" s="57"/>
      <c r="HH135" s="57"/>
      <c r="HI135" s="707" t="s">
        <v>1349</v>
      </c>
      <c r="IQ135" s="57"/>
      <c r="IR135" s="57"/>
      <c r="IS135" s="57"/>
      <c r="IT135" s="707" t="s">
        <v>1349</v>
      </c>
      <c r="KB135" s="57"/>
      <c r="KC135" s="57"/>
      <c r="KD135" s="57"/>
      <c r="KE135" s="707" t="s">
        <v>1349</v>
      </c>
      <c r="LM135" s="57"/>
      <c r="LN135" s="57"/>
      <c r="LO135" s="57"/>
      <c r="LP135" s="707" t="s">
        <v>1349</v>
      </c>
      <c r="MX135" s="57"/>
      <c r="MY135" s="57"/>
      <c r="MZ135" s="57"/>
      <c r="NA135" s="707" t="s">
        <v>1349</v>
      </c>
      <c r="OI135" s="57"/>
      <c r="OJ135" s="57"/>
      <c r="OK135" s="57"/>
      <c r="OL135" s="707" t="s">
        <v>1349</v>
      </c>
      <c r="PT135" s="57"/>
      <c r="PU135" s="57"/>
      <c r="PV135" s="57"/>
      <c r="PW135" s="707" t="s">
        <v>1349</v>
      </c>
      <c r="RE135" s="57"/>
      <c r="RF135" s="57"/>
      <c r="RG135" s="57"/>
      <c r="RH135" s="666"/>
      <c r="SP135" s="57"/>
      <c r="SQ135" s="57"/>
      <c r="SR135" s="57"/>
      <c r="SS135" s="57"/>
      <c r="ST135" s="57"/>
      <c r="SU135" s="57"/>
      <c r="SV135" s="57"/>
      <c r="SW135" s="57"/>
      <c r="SX135" s="57"/>
      <c r="SY135" s="57"/>
      <c r="SZ135" s="57"/>
      <c r="TA135" s="57"/>
      <c r="TB135" s="57"/>
      <c r="TC135" s="57"/>
      <c r="TD135" s="57"/>
      <c r="TE135" s="57"/>
      <c r="TF135" s="57"/>
      <c r="TG135" s="57"/>
      <c r="TH135" s="57"/>
      <c r="TI135" s="57"/>
      <c r="TJ135" s="57"/>
      <c r="TK135" s="57"/>
      <c r="TL135" s="57"/>
      <c r="TM135" s="57"/>
      <c r="TN135" s="57"/>
      <c r="TO135" s="57"/>
      <c r="TP135" s="57"/>
      <c r="TQ135" s="57"/>
      <c r="TR135" s="57"/>
      <c r="TS135" s="57"/>
      <c r="TT135" s="57"/>
      <c r="TU135" s="57"/>
      <c r="TV135" s="57"/>
      <c r="TW135" s="57"/>
      <c r="TX135" s="57"/>
      <c r="TY135" s="57"/>
      <c r="TZ135" s="57"/>
      <c r="UA135" s="57"/>
      <c r="UB135" s="57"/>
      <c r="UC135" s="57"/>
      <c r="UD135" s="57"/>
      <c r="UE135" s="57"/>
      <c r="UF135" s="57"/>
      <c r="UG135" s="57"/>
      <c r="UH135" s="57"/>
      <c r="UI135" s="57"/>
      <c r="UJ135" s="57"/>
      <c r="UK135" s="57"/>
      <c r="UL135" s="57"/>
      <c r="UM135" s="57"/>
      <c r="UN135" s="57"/>
      <c r="UO135" s="57"/>
      <c r="UP135" s="57"/>
      <c r="UQ135" s="57"/>
      <c r="UR135" s="57"/>
      <c r="US135" s="57"/>
      <c r="UT135" s="57"/>
      <c r="UU135" s="57"/>
      <c r="UV135" s="57"/>
      <c r="UW135" s="57"/>
      <c r="UX135" s="57"/>
      <c r="UY135" s="57"/>
      <c r="UZ135" s="57"/>
      <c r="VA135" s="57"/>
      <c r="VB135" s="57"/>
      <c r="VC135" s="57"/>
      <c r="VD135" s="57"/>
      <c r="VE135" s="57"/>
      <c r="VF135" s="57"/>
      <c r="VG135" s="57"/>
      <c r="VH135" s="57"/>
      <c r="VI135" s="57"/>
      <c r="VJ135" s="57"/>
      <c r="VK135" s="57"/>
      <c r="VL135" s="57"/>
      <c r="VM135" s="57"/>
      <c r="VN135" s="57"/>
      <c r="VO135" s="57"/>
      <c r="VP135" s="57"/>
      <c r="VQ135" s="57"/>
      <c r="VR135" s="57"/>
      <c r="VS135" s="57"/>
      <c r="VT135" s="57"/>
      <c r="VU135" s="57"/>
      <c r="VV135" s="57"/>
      <c r="VW135" s="57"/>
      <c r="VX135" s="57"/>
      <c r="VY135" s="57"/>
      <c r="VZ135" s="57"/>
      <c r="WA135" s="57"/>
      <c r="WB135" s="57"/>
      <c r="WC135" s="57"/>
      <c r="WD135" s="57"/>
      <c r="WE135" s="57"/>
      <c r="WF135" s="57"/>
      <c r="WG135" s="57"/>
      <c r="WH135" s="57"/>
      <c r="WI135" s="57"/>
      <c r="WJ135" s="57"/>
      <c r="WK135" s="57"/>
      <c r="WL135" s="57"/>
      <c r="WM135" s="57"/>
      <c r="WN135" s="57"/>
      <c r="WO135" s="57"/>
      <c r="WP135" s="57"/>
      <c r="WQ135" s="57"/>
      <c r="WR135" s="57"/>
      <c r="WS135" s="57"/>
      <c r="WT135" s="57"/>
      <c r="WU135" s="57"/>
      <c r="WV135" s="57"/>
      <c r="WW135" s="57"/>
      <c r="WX135" s="57"/>
      <c r="WY135" s="57"/>
      <c r="WZ135" s="57"/>
      <c r="XA135" s="57"/>
      <c r="XB135" s="57"/>
      <c r="XC135" s="57"/>
      <c r="XD135" s="57"/>
      <c r="XE135" s="57"/>
      <c r="XF135" s="57"/>
      <c r="XG135" s="57"/>
      <c r="XH135" s="57"/>
      <c r="XI135" s="57"/>
      <c r="XJ135" s="57"/>
      <c r="XK135" s="57"/>
      <c r="XL135" s="57"/>
      <c r="XM135" s="57"/>
      <c r="XN135" s="57"/>
      <c r="XO135" s="57"/>
      <c r="XP135" s="57"/>
      <c r="XQ135" s="57"/>
      <c r="XR135" s="57"/>
      <c r="XS135" s="57"/>
      <c r="XT135" s="57"/>
      <c r="XU135" s="57"/>
      <c r="XV135" s="57"/>
      <c r="XW135" s="57"/>
    </row>
    <row r="136">
      <c r="A136" s="706" t="s">
        <v>1350</v>
      </c>
      <c r="AI136" s="57"/>
      <c r="AJ136" s="706" t="s">
        <v>1350</v>
      </c>
      <c r="BR136" s="57"/>
      <c r="BS136" s="706" t="s">
        <v>1350</v>
      </c>
      <c r="DA136" s="57"/>
      <c r="DB136" s="706" t="s">
        <v>1350</v>
      </c>
      <c r="EJ136" s="57"/>
      <c r="EK136" s="57"/>
      <c r="EL136" s="57"/>
      <c r="EM136" s="706" t="s">
        <v>1350</v>
      </c>
      <c r="FU136" s="57"/>
      <c r="FV136" s="57"/>
      <c r="FW136" s="57"/>
      <c r="FX136" s="707" t="s">
        <v>1350</v>
      </c>
      <c r="HF136" s="57"/>
      <c r="HG136" s="57"/>
      <c r="HH136" s="57"/>
      <c r="HI136" s="707" t="s">
        <v>1350</v>
      </c>
      <c r="IQ136" s="57"/>
      <c r="IR136" s="57"/>
      <c r="IS136" s="57"/>
      <c r="IT136" s="707" t="s">
        <v>1350</v>
      </c>
      <c r="KB136" s="57"/>
      <c r="KC136" s="57"/>
      <c r="KD136" s="57"/>
      <c r="KE136" s="707" t="s">
        <v>1350</v>
      </c>
      <c r="LM136" s="57"/>
      <c r="LN136" s="57"/>
      <c r="LO136" s="57"/>
      <c r="LP136" s="707" t="s">
        <v>1350</v>
      </c>
      <c r="MX136" s="57"/>
      <c r="MY136" s="57"/>
      <c r="MZ136" s="57"/>
      <c r="NA136" s="707" t="s">
        <v>1350</v>
      </c>
      <c r="OI136" s="57"/>
      <c r="OJ136" s="57"/>
      <c r="OK136" s="57"/>
      <c r="OL136" s="707" t="s">
        <v>1350</v>
      </c>
      <c r="PT136" s="57"/>
      <c r="PU136" s="57"/>
      <c r="PV136" s="57"/>
      <c r="PW136" s="707" t="s">
        <v>1350</v>
      </c>
      <c r="RE136" s="57"/>
      <c r="RF136" s="57"/>
      <c r="RG136" s="57"/>
      <c r="RH136" s="666"/>
      <c r="SP136" s="57"/>
      <c r="SQ136" s="57"/>
      <c r="SR136" s="57"/>
      <c r="SS136" s="57"/>
      <c r="ST136" s="57"/>
      <c r="SU136" s="57"/>
      <c r="SV136" s="57"/>
      <c r="SW136" s="57"/>
      <c r="SX136" s="57"/>
      <c r="SY136" s="57"/>
      <c r="SZ136" s="57"/>
      <c r="TA136" s="57"/>
      <c r="TB136" s="57"/>
      <c r="TC136" s="57"/>
      <c r="TD136" s="57"/>
      <c r="TE136" s="57"/>
      <c r="TF136" s="57"/>
      <c r="TG136" s="57"/>
      <c r="TH136" s="57"/>
      <c r="TI136" s="57"/>
      <c r="TJ136" s="57"/>
      <c r="TK136" s="57"/>
      <c r="TL136" s="57"/>
      <c r="TM136" s="57"/>
      <c r="TN136" s="57"/>
      <c r="TO136" s="57"/>
      <c r="TP136" s="57"/>
      <c r="TQ136" s="57"/>
      <c r="TR136" s="57"/>
      <c r="TS136" s="57"/>
      <c r="TT136" s="57"/>
      <c r="TU136" s="57"/>
      <c r="TV136" s="57"/>
      <c r="TW136" s="57"/>
      <c r="TX136" s="57"/>
      <c r="TY136" s="57"/>
      <c r="TZ136" s="57"/>
      <c r="UA136" s="57"/>
      <c r="UB136" s="57"/>
      <c r="UC136" s="57"/>
      <c r="UD136" s="57"/>
      <c r="UE136" s="57"/>
      <c r="UF136" s="57"/>
      <c r="UG136" s="57"/>
      <c r="UH136" s="57"/>
      <c r="UI136" s="57"/>
      <c r="UJ136" s="57"/>
      <c r="UK136" s="57"/>
      <c r="UL136" s="57"/>
      <c r="UM136" s="57"/>
      <c r="UN136" s="57"/>
      <c r="UO136" s="57"/>
      <c r="UP136" s="57"/>
      <c r="UQ136" s="57"/>
      <c r="UR136" s="57"/>
      <c r="US136" s="57"/>
      <c r="UT136" s="57"/>
      <c r="UU136" s="57"/>
      <c r="UV136" s="57"/>
      <c r="UW136" s="57"/>
      <c r="UX136" s="57"/>
      <c r="UY136" s="57"/>
      <c r="UZ136" s="57"/>
      <c r="VA136" s="57"/>
      <c r="VB136" s="57"/>
      <c r="VC136" s="57"/>
      <c r="VD136" s="57"/>
      <c r="VE136" s="57"/>
      <c r="VF136" s="57"/>
      <c r="VG136" s="57"/>
      <c r="VH136" s="57"/>
      <c r="VI136" s="57"/>
      <c r="VJ136" s="57"/>
      <c r="VK136" s="57"/>
      <c r="VL136" s="57"/>
      <c r="VM136" s="57"/>
      <c r="VN136" s="57"/>
      <c r="VO136" s="57"/>
      <c r="VP136" s="57"/>
      <c r="VQ136" s="57"/>
      <c r="VR136" s="57"/>
      <c r="VS136" s="57"/>
      <c r="VT136" s="57"/>
      <c r="VU136" s="57"/>
      <c r="VV136" s="57"/>
      <c r="VW136" s="57"/>
      <c r="VX136" s="57"/>
      <c r="VY136" s="57"/>
      <c r="VZ136" s="57"/>
      <c r="WA136" s="57"/>
      <c r="WB136" s="57"/>
      <c r="WC136" s="57"/>
      <c r="WD136" s="57"/>
      <c r="WE136" s="57"/>
      <c r="WF136" s="57"/>
      <c r="WG136" s="57"/>
      <c r="WH136" s="57"/>
      <c r="WI136" s="57"/>
      <c r="WJ136" s="57"/>
      <c r="WK136" s="57"/>
      <c r="WL136" s="57"/>
      <c r="WM136" s="57"/>
      <c r="WN136" s="57"/>
      <c r="WO136" s="57"/>
      <c r="WP136" s="57"/>
      <c r="WQ136" s="57"/>
      <c r="WR136" s="57"/>
      <c r="WS136" s="57"/>
      <c r="WT136" s="57"/>
      <c r="WU136" s="57"/>
      <c r="WV136" s="57"/>
      <c r="WW136" s="57"/>
      <c r="WX136" s="57"/>
      <c r="WY136" s="57"/>
      <c r="WZ136" s="57"/>
      <c r="XA136" s="57"/>
      <c r="XB136" s="57"/>
      <c r="XC136" s="57"/>
      <c r="XD136" s="57"/>
      <c r="XE136" s="57"/>
      <c r="XF136" s="57"/>
      <c r="XG136" s="57"/>
      <c r="XH136" s="57"/>
      <c r="XI136" s="57"/>
      <c r="XJ136" s="57"/>
      <c r="XK136" s="57"/>
      <c r="XL136" s="57"/>
      <c r="XM136" s="57"/>
      <c r="XN136" s="57"/>
      <c r="XO136" s="57"/>
      <c r="XP136" s="57"/>
      <c r="XQ136" s="57"/>
      <c r="XR136" s="57"/>
      <c r="XS136" s="57"/>
      <c r="XT136" s="57"/>
      <c r="XU136" s="57"/>
      <c r="XV136" s="57"/>
      <c r="XW136" s="57"/>
    </row>
    <row r="137">
      <c r="A137" s="706" t="s">
        <v>1351</v>
      </c>
      <c r="AI137" s="57"/>
      <c r="AJ137" s="706" t="s">
        <v>1351</v>
      </c>
      <c r="BR137" s="57"/>
      <c r="BS137" s="706" t="s">
        <v>1351</v>
      </c>
      <c r="DA137" s="57"/>
      <c r="DB137" s="706" t="s">
        <v>1351</v>
      </c>
      <c r="EJ137" s="57"/>
      <c r="EK137" s="57"/>
      <c r="EL137" s="57"/>
      <c r="EM137" s="706" t="s">
        <v>1351</v>
      </c>
      <c r="FU137" s="57"/>
      <c r="FV137" s="57"/>
      <c r="FW137" s="57"/>
      <c r="FX137" s="707" t="s">
        <v>1351</v>
      </c>
      <c r="HF137" s="57"/>
      <c r="HG137" s="57"/>
      <c r="HH137" s="57"/>
      <c r="HI137" s="707" t="s">
        <v>1351</v>
      </c>
      <c r="IQ137" s="57"/>
      <c r="IR137" s="57"/>
      <c r="IS137" s="57"/>
      <c r="IT137" s="707" t="s">
        <v>1351</v>
      </c>
      <c r="KB137" s="57"/>
      <c r="KC137" s="57"/>
      <c r="KD137" s="57"/>
      <c r="KE137" s="707" t="s">
        <v>1351</v>
      </c>
      <c r="LM137" s="57"/>
      <c r="LN137" s="57"/>
      <c r="LO137" s="57"/>
      <c r="LP137" s="707" t="s">
        <v>1351</v>
      </c>
      <c r="MX137" s="57"/>
      <c r="MY137" s="57"/>
      <c r="MZ137" s="57"/>
      <c r="NA137" s="707" t="s">
        <v>1351</v>
      </c>
      <c r="OI137" s="57"/>
      <c r="OJ137" s="57"/>
      <c r="OK137" s="57"/>
      <c r="OL137" s="707" t="s">
        <v>1351</v>
      </c>
      <c r="PT137" s="57"/>
      <c r="PU137" s="57"/>
      <c r="PV137" s="57"/>
      <c r="PW137" s="707" t="s">
        <v>1351</v>
      </c>
      <c r="RE137" s="57"/>
      <c r="RF137" s="57"/>
      <c r="RG137" s="57"/>
      <c r="RH137" s="666"/>
      <c r="SP137" s="57"/>
      <c r="SQ137" s="57"/>
      <c r="SR137" s="57"/>
      <c r="SS137" s="57"/>
      <c r="ST137" s="57"/>
      <c r="SU137" s="57"/>
      <c r="SV137" s="57"/>
      <c r="SW137" s="57"/>
      <c r="SX137" s="57"/>
      <c r="SY137" s="57"/>
      <c r="SZ137" s="57"/>
      <c r="TA137" s="57"/>
      <c r="TB137" s="57"/>
      <c r="TC137" s="57"/>
      <c r="TD137" s="57"/>
      <c r="TE137" s="57"/>
      <c r="TF137" s="57"/>
      <c r="TG137" s="57"/>
      <c r="TH137" s="57"/>
      <c r="TI137" s="57"/>
      <c r="TJ137" s="57"/>
      <c r="TK137" s="57"/>
      <c r="TL137" s="57"/>
      <c r="TM137" s="57"/>
      <c r="TN137" s="57"/>
      <c r="TO137" s="57"/>
      <c r="TP137" s="57"/>
      <c r="TQ137" s="57"/>
      <c r="TR137" s="57"/>
      <c r="TS137" s="57"/>
      <c r="TT137" s="57"/>
      <c r="TU137" s="57"/>
      <c r="TV137" s="57"/>
      <c r="TW137" s="57"/>
      <c r="TX137" s="57"/>
      <c r="TY137" s="57"/>
      <c r="TZ137" s="57"/>
      <c r="UA137" s="57"/>
      <c r="UB137" s="57"/>
      <c r="UC137" s="57"/>
      <c r="UD137" s="57"/>
      <c r="UE137" s="57"/>
      <c r="UF137" s="57"/>
      <c r="UG137" s="57"/>
      <c r="UH137" s="57"/>
      <c r="UI137" s="57"/>
      <c r="UJ137" s="57"/>
      <c r="UK137" s="57"/>
      <c r="UL137" s="57"/>
      <c r="UM137" s="57"/>
      <c r="UN137" s="57"/>
      <c r="UO137" s="57"/>
      <c r="UP137" s="57"/>
      <c r="UQ137" s="57"/>
      <c r="UR137" s="57"/>
      <c r="US137" s="57"/>
      <c r="UT137" s="57"/>
      <c r="UU137" s="57"/>
      <c r="UV137" s="57"/>
      <c r="UW137" s="57"/>
      <c r="UX137" s="57"/>
      <c r="UY137" s="57"/>
      <c r="UZ137" s="57"/>
      <c r="VA137" s="57"/>
      <c r="VB137" s="57"/>
      <c r="VC137" s="57"/>
      <c r="VD137" s="57"/>
      <c r="VE137" s="57"/>
      <c r="VF137" s="57"/>
      <c r="VG137" s="57"/>
      <c r="VH137" s="57"/>
      <c r="VI137" s="57"/>
      <c r="VJ137" s="57"/>
      <c r="VK137" s="57"/>
      <c r="VL137" s="57"/>
      <c r="VM137" s="57"/>
      <c r="VN137" s="57"/>
      <c r="VO137" s="57"/>
      <c r="VP137" s="57"/>
      <c r="VQ137" s="57"/>
      <c r="VR137" s="57"/>
      <c r="VS137" s="57"/>
      <c r="VT137" s="57"/>
      <c r="VU137" s="57"/>
      <c r="VV137" s="57"/>
      <c r="VW137" s="57"/>
      <c r="VX137" s="57"/>
      <c r="VY137" s="57"/>
      <c r="VZ137" s="57"/>
      <c r="WA137" s="57"/>
      <c r="WB137" s="57"/>
      <c r="WC137" s="57"/>
      <c r="WD137" s="57"/>
      <c r="WE137" s="57"/>
      <c r="WF137" s="57"/>
      <c r="WG137" s="57"/>
      <c r="WH137" s="57"/>
      <c r="WI137" s="57"/>
      <c r="WJ137" s="57"/>
      <c r="WK137" s="57"/>
      <c r="WL137" s="57"/>
      <c r="WM137" s="57"/>
      <c r="WN137" s="57"/>
      <c r="WO137" s="57"/>
      <c r="WP137" s="57"/>
      <c r="WQ137" s="57"/>
      <c r="WR137" s="57"/>
      <c r="WS137" s="57"/>
      <c r="WT137" s="57"/>
      <c r="WU137" s="57"/>
      <c r="WV137" s="57"/>
      <c r="WW137" s="57"/>
      <c r="WX137" s="57"/>
      <c r="WY137" s="57"/>
      <c r="WZ137" s="57"/>
      <c r="XA137" s="57"/>
      <c r="XB137" s="57"/>
      <c r="XC137" s="57"/>
      <c r="XD137" s="57"/>
      <c r="XE137" s="57"/>
      <c r="XF137" s="57"/>
      <c r="XG137" s="57"/>
      <c r="XH137" s="57"/>
      <c r="XI137" s="57"/>
      <c r="XJ137" s="57"/>
      <c r="XK137" s="57"/>
      <c r="XL137" s="57"/>
      <c r="XM137" s="57"/>
      <c r="XN137" s="57"/>
      <c r="XO137" s="57"/>
      <c r="XP137" s="57"/>
      <c r="XQ137" s="57"/>
      <c r="XR137" s="57"/>
      <c r="XS137" s="57"/>
      <c r="XT137" s="57"/>
      <c r="XU137" s="57"/>
      <c r="XV137" s="57"/>
      <c r="XW137" s="57"/>
    </row>
    <row r="138">
      <c r="A138" s="706" t="s">
        <v>1352</v>
      </c>
      <c r="AI138" s="57"/>
      <c r="AJ138" s="706" t="s">
        <v>1352</v>
      </c>
      <c r="BR138" s="57"/>
      <c r="BS138" s="706" t="s">
        <v>1352</v>
      </c>
      <c r="DA138" s="57"/>
      <c r="DB138" s="706" t="s">
        <v>1352</v>
      </c>
      <c r="EJ138" s="57"/>
      <c r="EK138" s="57"/>
      <c r="EL138" s="57"/>
      <c r="EM138" s="706" t="s">
        <v>1352</v>
      </c>
      <c r="FU138" s="57"/>
      <c r="FV138" s="57"/>
      <c r="FW138" s="57"/>
      <c r="FX138" s="707" t="s">
        <v>1352</v>
      </c>
      <c r="HF138" s="57"/>
      <c r="HG138" s="57"/>
      <c r="HH138" s="57"/>
      <c r="HI138" s="707" t="s">
        <v>1352</v>
      </c>
      <c r="IQ138" s="57"/>
      <c r="IR138" s="57"/>
      <c r="IS138" s="57"/>
      <c r="IT138" s="707" t="s">
        <v>1352</v>
      </c>
      <c r="KB138" s="57"/>
      <c r="KC138" s="57"/>
      <c r="KD138" s="57"/>
      <c r="KE138" s="707" t="s">
        <v>1352</v>
      </c>
      <c r="LM138" s="57"/>
      <c r="LN138" s="57"/>
      <c r="LO138" s="57"/>
      <c r="LP138" s="707" t="s">
        <v>1352</v>
      </c>
      <c r="MX138" s="57"/>
      <c r="MY138" s="57"/>
      <c r="MZ138" s="57"/>
      <c r="NA138" s="707" t="s">
        <v>1352</v>
      </c>
      <c r="OI138" s="57"/>
      <c r="OJ138" s="57"/>
      <c r="OK138" s="57"/>
      <c r="OL138" s="707" t="s">
        <v>1352</v>
      </c>
      <c r="PT138" s="57"/>
      <c r="PU138" s="57"/>
      <c r="PV138" s="57"/>
      <c r="PW138" s="707" t="s">
        <v>1352</v>
      </c>
      <c r="RE138" s="57"/>
      <c r="RF138" s="57"/>
      <c r="RG138" s="57"/>
      <c r="RH138" s="666"/>
      <c r="SP138" s="57"/>
      <c r="SQ138" s="57"/>
      <c r="SR138" s="57"/>
      <c r="SS138" s="57"/>
      <c r="ST138" s="57"/>
      <c r="SU138" s="57"/>
      <c r="SV138" s="57"/>
      <c r="SW138" s="57"/>
      <c r="SX138" s="57"/>
      <c r="SY138" s="57"/>
      <c r="SZ138" s="57"/>
      <c r="TA138" s="57"/>
      <c r="TB138" s="57"/>
      <c r="TC138" s="57"/>
      <c r="TD138" s="57"/>
      <c r="TE138" s="57"/>
      <c r="TF138" s="57"/>
      <c r="TG138" s="57"/>
      <c r="TH138" s="57"/>
      <c r="TI138" s="57"/>
      <c r="TJ138" s="57"/>
      <c r="TK138" s="57"/>
      <c r="TL138" s="57"/>
      <c r="TM138" s="57"/>
      <c r="TN138" s="57"/>
      <c r="TO138" s="57"/>
      <c r="TP138" s="57"/>
      <c r="TQ138" s="57"/>
      <c r="TR138" s="57"/>
      <c r="TS138" s="57"/>
      <c r="TT138" s="57"/>
      <c r="TU138" s="57"/>
      <c r="TV138" s="57"/>
      <c r="TW138" s="57"/>
      <c r="TX138" s="57"/>
      <c r="TY138" s="57"/>
      <c r="TZ138" s="57"/>
      <c r="UA138" s="57"/>
      <c r="UB138" s="57"/>
      <c r="UC138" s="57"/>
      <c r="UD138" s="57"/>
      <c r="UE138" s="57"/>
      <c r="UF138" s="57"/>
      <c r="UG138" s="57"/>
      <c r="UH138" s="57"/>
      <c r="UI138" s="57"/>
      <c r="UJ138" s="57"/>
      <c r="UK138" s="57"/>
      <c r="UL138" s="57"/>
      <c r="UM138" s="57"/>
      <c r="UN138" s="57"/>
      <c r="UO138" s="57"/>
      <c r="UP138" s="57"/>
      <c r="UQ138" s="57"/>
      <c r="UR138" s="57"/>
      <c r="US138" s="57"/>
      <c r="UT138" s="57"/>
      <c r="UU138" s="57"/>
      <c r="UV138" s="57"/>
      <c r="UW138" s="57"/>
      <c r="UX138" s="57"/>
      <c r="UY138" s="57"/>
      <c r="UZ138" s="57"/>
      <c r="VA138" s="57"/>
      <c r="VB138" s="57"/>
      <c r="VC138" s="57"/>
      <c r="VD138" s="57"/>
      <c r="VE138" s="57"/>
      <c r="VF138" s="57"/>
      <c r="VG138" s="57"/>
      <c r="VH138" s="57"/>
      <c r="VI138" s="57"/>
      <c r="VJ138" s="57"/>
      <c r="VK138" s="57"/>
      <c r="VL138" s="57"/>
      <c r="VM138" s="57"/>
      <c r="VN138" s="57"/>
      <c r="VO138" s="57"/>
      <c r="VP138" s="57"/>
      <c r="VQ138" s="57"/>
      <c r="VR138" s="57"/>
      <c r="VS138" s="57"/>
      <c r="VT138" s="57"/>
      <c r="VU138" s="57"/>
      <c r="VV138" s="57"/>
      <c r="VW138" s="57"/>
      <c r="VX138" s="57"/>
      <c r="VY138" s="57"/>
      <c r="VZ138" s="57"/>
      <c r="WA138" s="57"/>
      <c r="WB138" s="57"/>
      <c r="WC138" s="57"/>
      <c r="WD138" s="57"/>
      <c r="WE138" s="57"/>
      <c r="WF138" s="57"/>
      <c r="WG138" s="57"/>
      <c r="WH138" s="57"/>
      <c r="WI138" s="57"/>
      <c r="WJ138" s="57"/>
      <c r="WK138" s="57"/>
      <c r="WL138" s="57"/>
      <c r="WM138" s="57"/>
      <c r="WN138" s="57"/>
      <c r="WO138" s="57"/>
      <c r="WP138" s="57"/>
      <c r="WQ138" s="57"/>
      <c r="WR138" s="57"/>
      <c r="WS138" s="57"/>
      <c r="WT138" s="57"/>
      <c r="WU138" s="57"/>
      <c r="WV138" s="57"/>
      <c r="WW138" s="57"/>
      <c r="WX138" s="57"/>
      <c r="WY138" s="57"/>
      <c r="WZ138" s="57"/>
      <c r="XA138" s="57"/>
      <c r="XB138" s="57"/>
      <c r="XC138" s="57"/>
      <c r="XD138" s="57"/>
      <c r="XE138" s="57"/>
      <c r="XF138" s="57"/>
      <c r="XG138" s="57"/>
      <c r="XH138" s="57"/>
      <c r="XI138" s="57"/>
      <c r="XJ138" s="57"/>
      <c r="XK138" s="57"/>
      <c r="XL138" s="57"/>
      <c r="XM138" s="57"/>
      <c r="XN138" s="57"/>
      <c r="XO138" s="57"/>
      <c r="XP138" s="57"/>
      <c r="XQ138" s="57"/>
      <c r="XR138" s="57"/>
      <c r="XS138" s="57"/>
      <c r="XT138" s="57"/>
      <c r="XU138" s="57"/>
      <c r="XV138" s="57"/>
      <c r="XW138" s="57"/>
    </row>
    <row r="139">
      <c r="AI139" s="57"/>
      <c r="BR139" s="57"/>
      <c r="DA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c r="IF139" s="57"/>
      <c r="IG139" s="57"/>
      <c r="IH139" s="57"/>
      <c r="II139" s="57"/>
      <c r="IJ139" s="57"/>
      <c r="IK139" s="57"/>
      <c r="IL139" s="57"/>
      <c r="IM139" s="57"/>
      <c r="IN139" s="57"/>
      <c r="IO139" s="57"/>
      <c r="IP139" s="57"/>
      <c r="IQ139" s="57"/>
      <c r="IR139" s="57"/>
      <c r="IS139" s="57"/>
      <c r="IT139" s="57"/>
      <c r="IU139" s="57"/>
      <c r="IV139" s="57"/>
      <c r="IW139" s="57"/>
      <c r="IX139" s="57"/>
      <c r="IY139" s="57"/>
      <c r="IZ139" s="57"/>
      <c r="JA139" s="57"/>
      <c r="JB139" s="57"/>
      <c r="JC139" s="57"/>
      <c r="JD139" s="57"/>
      <c r="JE139" s="57"/>
      <c r="JF139" s="57"/>
      <c r="JG139" s="57"/>
      <c r="JH139" s="57"/>
      <c r="JI139" s="57"/>
      <c r="JJ139" s="57"/>
      <c r="JK139" s="57"/>
      <c r="JL139" s="57"/>
      <c r="JM139" s="57"/>
      <c r="JN139" s="57"/>
      <c r="JO139" s="57"/>
      <c r="JP139" s="57"/>
      <c r="JQ139" s="57"/>
      <c r="JR139" s="57"/>
      <c r="JS139" s="57"/>
      <c r="JT139" s="57"/>
      <c r="JU139" s="57"/>
      <c r="JV139" s="57"/>
      <c r="JW139" s="57"/>
      <c r="JX139" s="57"/>
      <c r="JY139" s="57"/>
      <c r="JZ139" s="57"/>
      <c r="KA139" s="57"/>
      <c r="KB139" s="57"/>
      <c r="KC139" s="57"/>
      <c r="KD139" s="57"/>
      <c r="KE139" s="57"/>
      <c r="KF139" s="57"/>
      <c r="KG139" s="57"/>
      <c r="KH139" s="57"/>
      <c r="KI139" s="57"/>
      <c r="KJ139" s="57"/>
      <c r="KK139" s="57"/>
      <c r="KL139" s="57"/>
      <c r="KM139" s="57"/>
      <c r="KN139" s="57"/>
      <c r="KO139" s="57"/>
      <c r="KP139" s="57"/>
      <c r="KQ139" s="57"/>
      <c r="KR139" s="57"/>
      <c r="KS139" s="57"/>
      <c r="KT139" s="57"/>
      <c r="KU139" s="57"/>
      <c r="KV139" s="57"/>
      <c r="KW139" s="57"/>
      <c r="KX139" s="57"/>
      <c r="KY139" s="57"/>
      <c r="KZ139" s="57"/>
      <c r="LA139" s="57"/>
      <c r="LB139" s="57"/>
      <c r="LC139" s="57"/>
      <c r="LD139" s="57"/>
      <c r="LE139" s="57"/>
      <c r="LF139" s="57"/>
      <c r="LG139" s="57"/>
      <c r="LH139" s="57"/>
      <c r="LI139" s="57"/>
      <c r="LJ139" s="57"/>
      <c r="LK139" s="57"/>
      <c r="LL139" s="57"/>
      <c r="LM139" s="57"/>
      <c r="LN139" s="57"/>
      <c r="LO139" s="57"/>
      <c r="LP139" s="57"/>
      <c r="LQ139" s="57"/>
      <c r="LR139" s="57"/>
      <c r="LS139" s="57"/>
      <c r="LT139" s="57"/>
      <c r="LU139" s="57"/>
      <c r="LV139" s="57"/>
      <c r="LW139" s="57"/>
      <c r="LX139" s="57"/>
      <c r="LY139" s="57"/>
      <c r="LZ139" s="57"/>
      <c r="MA139" s="57"/>
      <c r="MB139" s="57"/>
      <c r="MC139" s="57"/>
      <c r="MD139" s="57"/>
      <c r="ME139" s="57"/>
      <c r="MF139" s="57"/>
      <c r="MG139" s="57"/>
      <c r="MH139" s="57"/>
      <c r="MI139" s="57"/>
      <c r="MJ139" s="57"/>
      <c r="MK139" s="57"/>
      <c r="ML139" s="57"/>
      <c r="MM139" s="57"/>
      <c r="MN139" s="57"/>
      <c r="MO139" s="57"/>
      <c r="MP139" s="57"/>
      <c r="MQ139" s="57"/>
      <c r="MR139" s="57"/>
      <c r="MS139" s="57"/>
      <c r="MT139" s="57"/>
      <c r="MU139" s="57"/>
      <c r="MV139" s="57"/>
      <c r="MW139" s="57"/>
      <c r="MX139" s="57"/>
      <c r="MY139" s="57"/>
      <c r="MZ139" s="57"/>
      <c r="NA139" s="57"/>
      <c r="NB139" s="57"/>
      <c r="NC139" s="57"/>
      <c r="ND139" s="57"/>
      <c r="NE139" s="57"/>
      <c r="NF139" s="57"/>
      <c r="NG139" s="57"/>
      <c r="NH139" s="57"/>
      <c r="NI139" s="57"/>
      <c r="NJ139" s="57"/>
      <c r="NK139" s="57"/>
      <c r="NL139" s="57"/>
      <c r="NM139" s="57"/>
      <c r="NN139" s="57"/>
      <c r="NO139" s="57"/>
      <c r="NP139" s="57"/>
      <c r="NQ139" s="57"/>
      <c r="NR139" s="57"/>
      <c r="NS139" s="57"/>
      <c r="NT139" s="57"/>
      <c r="NU139" s="57"/>
      <c r="NV139" s="57"/>
      <c r="NW139" s="57"/>
      <c r="NX139" s="57"/>
      <c r="NY139" s="57"/>
      <c r="NZ139" s="57"/>
      <c r="OA139" s="57"/>
      <c r="OB139" s="57"/>
      <c r="OC139" s="57"/>
      <c r="OD139" s="57"/>
      <c r="OE139" s="57"/>
      <c r="OF139" s="57"/>
      <c r="OG139" s="57"/>
      <c r="OH139" s="57"/>
      <c r="OI139" s="57"/>
      <c r="OJ139" s="57"/>
      <c r="OK139" s="57"/>
      <c r="OL139" s="57"/>
      <c r="OM139" s="57"/>
      <c r="ON139" s="57"/>
      <c r="OO139" s="57"/>
      <c r="OP139" s="57"/>
      <c r="OQ139" s="57"/>
      <c r="OR139" s="57"/>
      <c r="OS139" s="57"/>
      <c r="OT139" s="57"/>
      <c r="OU139" s="57"/>
      <c r="OV139" s="57"/>
      <c r="OW139" s="57"/>
      <c r="OX139" s="57"/>
      <c r="OY139" s="57"/>
      <c r="OZ139" s="57"/>
      <c r="PA139" s="57"/>
      <c r="PB139" s="57"/>
      <c r="PC139" s="57"/>
      <c r="PD139" s="57"/>
      <c r="PE139" s="57"/>
      <c r="PF139" s="57"/>
      <c r="PG139" s="57"/>
      <c r="PH139" s="57"/>
      <c r="PI139" s="57"/>
      <c r="PJ139" s="57"/>
      <c r="PK139" s="57"/>
      <c r="PL139" s="57"/>
      <c r="PM139" s="57"/>
      <c r="PN139" s="57"/>
      <c r="PO139" s="57"/>
      <c r="PP139" s="57"/>
      <c r="PQ139" s="57"/>
      <c r="PR139" s="57"/>
      <c r="PS139" s="57"/>
      <c r="PT139" s="57"/>
      <c r="PU139" s="57"/>
      <c r="PV139" s="57"/>
      <c r="PW139" s="57"/>
      <c r="PX139" s="57"/>
      <c r="PY139" s="57"/>
      <c r="PZ139" s="57"/>
      <c r="QA139" s="57"/>
      <c r="QB139" s="57"/>
      <c r="QC139" s="57"/>
      <c r="QD139" s="57"/>
      <c r="QE139" s="57"/>
      <c r="QF139" s="57"/>
      <c r="QG139" s="57"/>
      <c r="QH139" s="57"/>
      <c r="QI139" s="57"/>
      <c r="QJ139" s="57"/>
      <c r="QK139" s="57"/>
      <c r="QL139" s="57"/>
      <c r="QM139" s="57"/>
      <c r="QN139" s="57"/>
      <c r="QO139" s="57"/>
      <c r="QP139" s="57"/>
      <c r="QQ139" s="57"/>
      <c r="QR139" s="57"/>
      <c r="QS139" s="57"/>
      <c r="QT139" s="57"/>
      <c r="QU139" s="57"/>
      <c r="QV139" s="57"/>
      <c r="QW139" s="57"/>
      <c r="QX139" s="57"/>
      <c r="QY139" s="57"/>
      <c r="QZ139" s="57"/>
      <c r="RA139" s="57"/>
      <c r="RB139" s="57"/>
      <c r="RC139" s="57"/>
      <c r="RD139" s="57"/>
      <c r="RE139" s="57"/>
      <c r="RF139" s="57"/>
      <c r="RG139" s="57"/>
      <c r="RH139" s="666"/>
      <c r="SP139" s="57"/>
      <c r="SQ139" s="57"/>
      <c r="SR139" s="57"/>
      <c r="SS139" s="57"/>
      <c r="ST139" s="57"/>
      <c r="SU139" s="57"/>
      <c r="SV139" s="57"/>
      <c r="SW139" s="57"/>
      <c r="SX139" s="57"/>
      <c r="SY139" s="57"/>
      <c r="SZ139" s="57"/>
      <c r="TA139" s="57"/>
      <c r="TB139" s="57"/>
      <c r="TC139" s="57"/>
      <c r="TD139" s="57"/>
      <c r="TE139" s="57"/>
      <c r="TF139" s="57"/>
      <c r="TG139" s="57"/>
      <c r="TH139" s="57"/>
      <c r="TI139" s="57"/>
      <c r="TJ139" s="57"/>
      <c r="TK139" s="57"/>
      <c r="TL139" s="57"/>
      <c r="TM139" s="57"/>
      <c r="TN139" s="57"/>
      <c r="TO139" s="57"/>
      <c r="TP139" s="57"/>
      <c r="TQ139" s="57"/>
      <c r="TR139" s="57"/>
      <c r="TS139" s="57"/>
      <c r="TT139" s="57"/>
      <c r="TU139" s="57"/>
      <c r="TV139" s="57"/>
      <c r="TW139" s="57"/>
      <c r="TX139" s="57"/>
      <c r="TY139" s="57"/>
      <c r="TZ139" s="57"/>
      <c r="UA139" s="57"/>
      <c r="UB139" s="57"/>
      <c r="UC139" s="57"/>
      <c r="UD139" s="57"/>
      <c r="UE139" s="57"/>
      <c r="UF139" s="57"/>
      <c r="UG139" s="57"/>
      <c r="UH139" s="57"/>
      <c r="UI139" s="57"/>
      <c r="UJ139" s="57"/>
      <c r="UK139" s="57"/>
      <c r="UL139" s="57"/>
      <c r="UM139" s="57"/>
      <c r="UN139" s="57"/>
      <c r="UO139" s="57"/>
      <c r="UP139" s="57"/>
      <c r="UQ139" s="57"/>
      <c r="UR139" s="57"/>
      <c r="US139" s="57"/>
      <c r="UT139" s="57"/>
      <c r="UU139" s="57"/>
      <c r="UV139" s="57"/>
      <c r="UW139" s="57"/>
      <c r="UX139" s="57"/>
      <c r="UY139" s="57"/>
      <c r="UZ139" s="57"/>
      <c r="VA139" s="57"/>
      <c r="VB139" s="57"/>
      <c r="VC139" s="57"/>
      <c r="VD139" s="57"/>
      <c r="VE139" s="57"/>
      <c r="VF139" s="57"/>
      <c r="VG139" s="57"/>
      <c r="VH139" s="57"/>
      <c r="VI139" s="57"/>
      <c r="VJ139" s="57"/>
      <c r="VK139" s="57"/>
      <c r="VL139" s="57"/>
      <c r="VM139" s="57"/>
      <c r="VN139" s="57"/>
      <c r="VO139" s="57"/>
      <c r="VP139" s="57"/>
      <c r="VQ139" s="57"/>
      <c r="VR139" s="57"/>
      <c r="VS139" s="57"/>
      <c r="VT139" s="57"/>
      <c r="VU139" s="57"/>
      <c r="VV139" s="57"/>
      <c r="VW139" s="57"/>
      <c r="VX139" s="57"/>
      <c r="VY139" s="57"/>
      <c r="VZ139" s="57"/>
      <c r="WA139" s="57"/>
      <c r="WB139" s="57"/>
      <c r="WC139" s="57"/>
      <c r="WD139" s="57"/>
      <c r="WE139" s="57"/>
      <c r="WF139" s="57"/>
      <c r="WG139" s="57"/>
      <c r="WH139" s="57"/>
      <c r="WI139" s="57"/>
      <c r="WJ139" s="57"/>
      <c r="WK139" s="57"/>
      <c r="WL139" s="57"/>
      <c r="WM139" s="57"/>
      <c r="WN139" s="57"/>
      <c r="WO139" s="57"/>
      <c r="WP139" s="57"/>
      <c r="WQ139" s="57"/>
      <c r="WR139" s="57"/>
      <c r="WS139" s="57"/>
      <c r="WT139" s="57"/>
      <c r="WU139" s="57"/>
      <c r="WV139" s="57"/>
      <c r="WW139" s="57"/>
      <c r="WX139" s="57"/>
      <c r="WY139" s="57"/>
      <c r="WZ139" s="57"/>
      <c r="XA139" s="57"/>
      <c r="XB139" s="57"/>
      <c r="XC139" s="57"/>
      <c r="XD139" s="57"/>
      <c r="XE139" s="57"/>
      <c r="XF139" s="57"/>
      <c r="XG139" s="57"/>
      <c r="XH139" s="57"/>
      <c r="XI139" s="57"/>
      <c r="XJ139" s="57"/>
      <c r="XK139" s="57"/>
      <c r="XL139" s="57"/>
      <c r="XM139" s="57"/>
      <c r="XN139" s="57"/>
      <c r="XO139" s="57"/>
      <c r="XP139" s="57"/>
      <c r="XQ139" s="57"/>
      <c r="XR139" s="57"/>
      <c r="XS139" s="57"/>
      <c r="XT139" s="57"/>
      <c r="XU139" s="57"/>
      <c r="XV139" s="57"/>
      <c r="XW139" s="57"/>
    </row>
    <row r="140">
      <c r="AI140" s="57"/>
      <c r="BR140" s="57"/>
      <c r="DA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c r="IX140" s="57"/>
      <c r="IY140" s="57"/>
      <c r="IZ140" s="57"/>
      <c r="JA140" s="57"/>
      <c r="JB140" s="57"/>
      <c r="JC140" s="57"/>
      <c r="JD140" s="57"/>
      <c r="JE140" s="57"/>
      <c r="JF140" s="57"/>
      <c r="JG140" s="57"/>
      <c r="JH140" s="57"/>
      <c r="JI140" s="57"/>
      <c r="JJ140" s="57"/>
      <c r="JK140" s="57"/>
      <c r="JL140" s="57"/>
      <c r="JM140" s="57"/>
      <c r="JN140" s="57"/>
      <c r="JO140" s="57"/>
      <c r="JP140" s="57"/>
      <c r="JQ140" s="57"/>
      <c r="JR140" s="57"/>
      <c r="JS140" s="57"/>
      <c r="JT140" s="57"/>
      <c r="JU140" s="57"/>
      <c r="JV140" s="57"/>
      <c r="JW140" s="57"/>
      <c r="JX140" s="57"/>
      <c r="JY140" s="57"/>
      <c r="JZ140" s="57"/>
      <c r="KA140" s="57"/>
      <c r="KB140" s="57"/>
      <c r="KC140" s="57"/>
      <c r="KD140" s="57"/>
      <c r="KE140" s="57"/>
      <c r="KF140" s="57"/>
      <c r="KG140" s="57"/>
      <c r="KH140" s="57"/>
      <c r="KI140" s="57"/>
      <c r="KJ140" s="57"/>
      <c r="KK140" s="57"/>
      <c r="KL140" s="57"/>
      <c r="KM140" s="57"/>
      <c r="KN140" s="57"/>
      <c r="KO140" s="57"/>
      <c r="KP140" s="57"/>
      <c r="KQ140" s="57"/>
      <c r="KR140" s="57"/>
      <c r="KS140" s="57"/>
      <c r="KT140" s="57"/>
      <c r="KU140" s="57"/>
      <c r="KV140" s="57"/>
      <c r="KW140" s="57"/>
      <c r="KX140" s="57"/>
      <c r="KY140" s="57"/>
      <c r="KZ140" s="57"/>
      <c r="LA140" s="57"/>
      <c r="LB140" s="57"/>
      <c r="LC140" s="57"/>
      <c r="LD140" s="57"/>
      <c r="LE140" s="57"/>
      <c r="LF140" s="57"/>
      <c r="LG140" s="57"/>
      <c r="LH140" s="57"/>
      <c r="LI140" s="57"/>
      <c r="LJ140" s="57"/>
      <c r="LK140" s="57"/>
      <c r="LL140" s="57"/>
      <c r="LM140" s="57"/>
      <c r="LN140" s="57"/>
      <c r="LO140" s="57"/>
      <c r="LP140" s="57"/>
      <c r="LQ140" s="57"/>
      <c r="LR140" s="57"/>
      <c r="LS140" s="57"/>
      <c r="LT140" s="57"/>
      <c r="LU140" s="57"/>
      <c r="LV140" s="57"/>
      <c r="LW140" s="57"/>
      <c r="LX140" s="57"/>
      <c r="LY140" s="57"/>
      <c r="LZ140" s="57"/>
      <c r="MA140" s="57"/>
      <c r="MB140" s="57"/>
      <c r="MC140" s="57"/>
      <c r="MD140" s="57"/>
      <c r="ME140" s="57"/>
      <c r="MF140" s="57"/>
      <c r="MG140" s="57"/>
      <c r="MH140" s="57"/>
      <c r="MI140" s="57"/>
      <c r="MJ140" s="57"/>
      <c r="MK140" s="57"/>
      <c r="ML140" s="57"/>
      <c r="MM140" s="57"/>
      <c r="MN140" s="57"/>
      <c r="MO140" s="57"/>
      <c r="MP140" s="57"/>
      <c r="MQ140" s="57"/>
      <c r="MR140" s="57"/>
      <c r="MS140" s="57"/>
      <c r="MT140" s="57"/>
      <c r="MU140" s="57"/>
      <c r="MV140" s="57"/>
      <c r="MW140" s="57"/>
      <c r="MX140" s="57"/>
      <c r="MY140" s="57"/>
      <c r="MZ140" s="57"/>
      <c r="NA140" s="57"/>
      <c r="NB140" s="57"/>
      <c r="NC140" s="57"/>
      <c r="ND140" s="57"/>
      <c r="NE140" s="57"/>
      <c r="NF140" s="57"/>
      <c r="NG140" s="57"/>
      <c r="NH140" s="57"/>
      <c r="NI140" s="57"/>
      <c r="NJ140" s="57"/>
      <c r="NK140" s="57"/>
      <c r="NL140" s="57"/>
      <c r="NM140" s="57"/>
      <c r="NN140" s="57"/>
      <c r="NO140" s="57"/>
      <c r="NP140" s="57"/>
      <c r="NQ140" s="57"/>
      <c r="NR140" s="57"/>
      <c r="NS140" s="57"/>
      <c r="NT140" s="57"/>
      <c r="NU140" s="57"/>
      <c r="NV140" s="57"/>
      <c r="NW140" s="57"/>
      <c r="NX140" s="57"/>
      <c r="NY140" s="57"/>
      <c r="NZ140" s="57"/>
      <c r="OA140" s="57"/>
      <c r="OB140" s="57"/>
      <c r="OC140" s="57"/>
      <c r="OD140" s="57"/>
      <c r="OE140" s="57"/>
      <c r="OF140" s="57"/>
      <c r="OG140" s="57"/>
      <c r="OH140" s="57"/>
      <c r="OI140" s="57"/>
      <c r="OJ140" s="57"/>
      <c r="OK140" s="57"/>
      <c r="OL140" s="57"/>
      <c r="OM140" s="57"/>
      <c r="ON140" s="57"/>
      <c r="OO140" s="57"/>
      <c r="OP140" s="57"/>
      <c r="OQ140" s="57"/>
      <c r="OR140" s="57"/>
      <c r="OS140" s="57"/>
      <c r="OT140" s="57"/>
      <c r="OU140" s="57"/>
      <c r="OV140" s="57"/>
      <c r="OW140" s="57"/>
      <c r="OX140" s="57"/>
      <c r="OY140" s="57"/>
      <c r="OZ140" s="57"/>
      <c r="PA140" s="57"/>
      <c r="PB140" s="57"/>
      <c r="PC140" s="57"/>
      <c r="PD140" s="57"/>
      <c r="PE140" s="57"/>
      <c r="PF140" s="57"/>
      <c r="PG140" s="57"/>
      <c r="PH140" s="57"/>
      <c r="PI140" s="57"/>
      <c r="PJ140" s="57"/>
      <c r="PK140" s="57"/>
      <c r="PL140" s="57"/>
      <c r="PM140" s="57"/>
      <c r="PN140" s="57"/>
      <c r="PO140" s="57"/>
      <c r="PP140" s="57"/>
      <c r="PQ140" s="57"/>
      <c r="PR140" s="57"/>
      <c r="PS140" s="57"/>
      <c r="PT140" s="57"/>
      <c r="PU140" s="57"/>
      <c r="PV140" s="57"/>
      <c r="PW140" s="57"/>
      <c r="PX140" s="57"/>
      <c r="PY140" s="57"/>
      <c r="PZ140" s="57"/>
      <c r="QA140" s="57"/>
      <c r="QB140" s="57"/>
      <c r="QC140" s="57"/>
      <c r="QD140" s="57"/>
      <c r="QE140" s="57"/>
      <c r="QF140" s="57"/>
      <c r="QG140" s="57"/>
      <c r="QH140" s="57"/>
      <c r="QI140" s="57"/>
      <c r="QJ140" s="57"/>
      <c r="QK140" s="57"/>
      <c r="QL140" s="57"/>
      <c r="QM140" s="57"/>
      <c r="QN140" s="57"/>
      <c r="QO140" s="57"/>
      <c r="QP140" s="57"/>
      <c r="QQ140" s="57"/>
      <c r="QR140" s="57"/>
      <c r="QS140" s="57"/>
      <c r="QT140" s="57"/>
      <c r="QU140" s="57"/>
      <c r="QV140" s="57"/>
      <c r="QW140" s="57"/>
      <c r="QX140" s="57"/>
      <c r="QY140" s="57"/>
      <c r="QZ140" s="57"/>
      <c r="RA140" s="57"/>
      <c r="RB140" s="57"/>
      <c r="RC140" s="57"/>
      <c r="RD140" s="57"/>
      <c r="RE140" s="57"/>
      <c r="RF140" s="57"/>
      <c r="RG140" s="57"/>
      <c r="RH140" s="57"/>
      <c r="RI140" s="57"/>
      <c r="RJ140" s="57"/>
      <c r="RK140" s="57"/>
      <c r="RL140" s="57"/>
      <c r="RM140" s="57"/>
      <c r="RN140" s="57"/>
      <c r="RO140" s="57"/>
      <c r="RP140" s="57"/>
      <c r="RQ140" s="57"/>
      <c r="RR140" s="57"/>
      <c r="RS140" s="57"/>
      <c r="RT140" s="57"/>
      <c r="RU140" s="57"/>
      <c r="RV140" s="57"/>
      <c r="RW140" s="57"/>
      <c r="RX140" s="57"/>
      <c r="RY140" s="57"/>
      <c r="RZ140" s="57"/>
      <c r="SA140" s="57"/>
      <c r="SB140" s="57"/>
      <c r="SC140" s="57"/>
      <c r="SD140" s="57"/>
      <c r="SE140" s="57"/>
      <c r="SF140" s="57"/>
      <c r="SG140" s="57"/>
      <c r="SH140" s="57"/>
      <c r="SI140" s="57"/>
      <c r="SJ140" s="57"/>
      <c r="SK140" s="57"/>
      <c r="SL140" s="57"/>
      <c r="SM140" s="57"/>
      <c r="SN140" s="57"/>
      <c r="SO140" s="57"/>
      <c r="SP140" s="57"/>
      <c r="SQ140" s="57"/>
      <c r="SR140" s="57"/>
      <c r="SS140" s="57"/>
      <c r="ST140" s="57"/>
      <c r="SU140" s="57"/>
      <c r="SV140" s="57"/>
      <c r="SW140" s="57"/>
      <c r="SX140" s="57"/>
      <c r="SY140" s="57"/>
      <c r="SZ140" s="57"/>
      <c r="TA140" s="57"/>
      <c r="TB140" s="57"/>
      <c r="TC140" s="57"/>
      <c r="TD140" s="57"/>
      <c r="TE140" s="57"/>
      <c r="TF140" s="57"/>
      <c r="TG140" s="57"/>
      <c r="TH140" s="57"/>
      <c r="TI140" s="57"/>
      <c r="TJ140" s="57"/>
      <c r="TK140" s="57"/>
      <c r="TL140" s="57"/>
      <c r="TM140" s="57"/>
      <c r="TN140" s="57"/>
      <c r="TO140" s="57"/>
      <c r="TP140" s="57"/>
      <c r="TQ140" s="57"/>
      <c r="TR140" s="57"/>
      <c r="TS140" s="57"/>
      <c r="TT140" s="57"/>
      <c r="TU140" s="57"/>
      <c r="TV140" s="57"/>
      <c r="TW140" s="57"/>
      <c r="TX140" s="57"/>
      <c r="TY140" s="57"/>
      <c r="TZ140" s="57"/>
      <c r="UA140" s="57"/>
      <c r="UB140" s="57"/>
      <c r="UC140" s="57"/>
      <c r="UD140" s="57"/>
      <c r="UE140" s="57"/>
      <c r="UF140" s="57"/>
      <c r="UG140" s="57"/>
      <c r="UH140" s="57"/>
      <c r="UI140" s="57"/>
      <c r="UJ140" s="57"/>
      <c r="UK140" s="57"/>
      <c r="UL140" s="57"/>
      <c r="UM140" s="57"/>
      <c r="UN140" s="57"/>
      <c r="UO140" s="57"/>
      <c r="UP140" s="57"/>
      <c r="UQ140" s="57"/>
      <c r="UR140" s="57"/>
      <c r="US140" s="57"/>
      <c r="UT140" s="57"/>
      <c r="UU140" s="57"/>
      <c r="UV140" s="57"/>
      <c r="UW140" s="57"/>
      <c r="UX140" s="57"/>
      <c r="UY140" s="57"/>
      <c r="UZ140" s="57"/>
      <c r="VA140" s="57"/>
      <c r="VB140" s="57"/>
      <c r="VC140" s="57"/>
      <c r="VD140" s="57"/>
      <c r="VE140" s="57"/>
      <c r="VF140" s="57"/>
      <c r="VG140" s="57"/>
      <c r="VH140" s="57"/>
      <c r="VI140" s="57"/>
      <c r="VJ140" s="57"/>
      <c r="VK140" s="57"/>
      <c r="VL140" s="57"/>
      <c r="VM140" s="57"/>
      <c r="VN140" s="57"/>
      <c r="VO140" s="57"/>
      <c r="VP140" s="57"/>
      <c r="VQ140" s="57"/>
      <c r="VR140" s="57"/>
      <c r="VS140" s="57"/>
      <c r="VT140" s="57"/>
      <c r="VU140" s="57"/>
      <c r="VV140" s="57"/>
      <c r="VW140" s="57"/>
      <c r="VX140" s="57"/>
      <c r="VY140" s="57"/>
      <c r="VZ140" s="57"/>
      <c r="WA140" s="57"/>
      <c r="WB140" s="57"/>
      <c r="WC140" s="57"/>
      <c r="WD140" s="57"/>
      <c r="WE140" s="57"/>
      <c r="WF140" s="57"/>
      <c r="WG140" s="57"/>
      <c r="WH140" s="57"/>
      <c r="WI140" s="57"/>
      <c r="WJ140" s="57"/>
      <c r="WK140" s="57"/>
      <c r="WL140" s="57"/>
      <c r="WM140" s="57"/>
      <c r="WN140" s="57"/>
      <c r="WO140" s="57"/>
      <c r="WP140" s="57"/>
      <c r="WQ140" s="57"/>
      <c r="WR140" s="57"/>
      <c r="WS140" s="57"/>
      <c r="WT140" s="57"/>
      <c r="WU140" s="57"/>
      <c r="WV140" s="57"/>
      <c r="WW140" s="57"/>
      <c r="WX140" s="57"/>
      <c r="WY140" s="57"/>
      <c r="WZ140" s="57"/>
      <c r="XA140" s="57"/>
      <c r="XB140" s="57"/>
      <c r="XC140" s="57"/>
      <c r="XD140" s="57"/>
      <c r="XE140" s="57"/>
      <c r="XF140" s="57"/>
      <c r="XG140" s="57"/>
      <c r="XH140" s="57"/>
      <c r="XI140" s="57"/>
      <c r="XJ140" s="57"/>
      <c r="XK140" s="57"/>
      <c r="XL140" s="57"/>
      <c r="XM140" s="57"/>
      <c r="XN140" s="57"/>
      <c r="XO140" s="57"/>
      <c r="XP140" s="57"/>
      <c r="XQ140" s="57"/>
      <c r="XR140" s="57"/>
      <c r="XS140" s="57"/>
      <c r="XT140" s="57"/>
      <c r="XU140" s="57"/>
      <c r="XV140" s="57"/>
      <c r="XW140" s="57"/>
    </row>
    <row r="141">
      <c r="AI141" s="57"/>
      <c r="BR141" s="57"/>
      <c r="DA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c r="IX141" s="57"/>
      <c r="IY141" s="57"/>
      <c r="IZ141" s="57"/>
      <c r="JA141" s="57"/>
      <c r="JB141" s="57"/>
      <c r="JC141" s="57"/>
      <c r="JD141" s="57"/>
      <c r="JE141" s="57"/>
      <c r="JF141" s="57"/>
      <c r="JG141" s="57"/>
      <c r="JH141" s="57"/>
      <c r="JI141" s="57"/>
      <c r="JJ141" s="57"/>
      <c r="JK141" s="57"/>
      <c r="JL141" s="57"/>
      <c r="JM141" s="57"/>
      <c r="JN141" s="57"/>
      <c r="JO141" s="57"/>
      <c r="JP141" s="57"/>
      <c r="JQ141" s="57"/>
      <c r="JR141" s="57"/>
      <c r="JS141" s="57"/>
      <c r="JT141" s="57"/>
      <c r="JU141" s="57"/>
      <c r="JV141" s="57"/>
      <c r="JW141" s="57"/>
      <c r="JX141" s="57"/>
      <c r="JY141" s="57"/>
      <c r="JZ141" s="57"/>
      <c r="KA141" s="57"/>
      <c r="KB141" s="57"/>
      <c r="KC141" s="57"/>
      <c r="KD141" s="57"/>
      <c r="KE141" s="57"/>
      <c r="KF141" s="57"/>
      <c r="KG141" s="57"/>
      <c r="KH141" s="57"/>
      <c r="KI141" s="57"/>
      <c r="KJ141" s="57"/>
      <c r="KK141" s="57"/>
      <c r="KL141" s="57"/>
      <c r="KM141" s="57"/>
      <c r="KN141" s="57"/>
      <c r="KO141" s="57"/>
      <c r="KP141" s="57"/>
      <c r="KQ141" s="57"/>
      <c r="KR141" s="57"/>
      <c r="KS141" s="57"/>
      <c r="KT141" s="57"/>
      <c r="KU141" s="57"/>
      <c r="KV141" s="57"/>
      <c r="KW141" s="57"/>
      <c r="KX141" s="57"/>
      <c r="KY141" s="57"/>
      <c r="KZ141" s="57"/>
      <c r="LA141" s="57"/>
      <c r="LB141" s="57"/>
      <c r="LC141" s="57"/>
      <c r="LD141" s="57"/>
      <c r="LE141" s="57"/>
      <c r="LF141" s="57"/>
      <c r="LG141" s="57"/>
      <c r="LH141" s="57"/>
      <c r="LI141" s="57"/>
      <c r="LJ141" s="57"/>
      <c r="LK141" s="57"/>
      <c r="LL141" s="57"/>
      <c r="LM141" s="57"/>
      <c r="LN141" s="57"/>
      <c r="LO141" s="57"/>
      <c r="LP141" s="57"/>
      <c r="LQ141" s="57"/>
      <c r="LR141" s="57"/>
      <c r="LS141" s="57"/>
      <c r="LT141" s="57"/>
      <c r="LU141" s="57"/>
      <c r="LV141" s="57"/>
      <c r="LW141" s="57"/>
      <c r="LX141" s="57"/>
      <c r="LY141" s="57"/>
      <c r="LZ141" s="57"/>
      <c r="MA141" s="57"/>
      <c r="MB141" s="57"/>
      <c r="MC141" s="57"/>
      <c r="MD141" s="57"/>
      <c r="ME141" s="57"/>
      <c r="MF141" s="57"/>
      <c r="MG141" s="57"/>
      <c r="MH141" s="57"/>
      <c r="MI141" s="57"/>
      <c r="MJ141" s="57"/>
      <c r="MK141" s="57"/>
      <c r="ML141" s="57"/>
      <c r="MM141" s="57"/>
      <c r="MN141" s="57"/>
      <c r="MO141" s="57"/>
      <c r="MP141" s="57"/>
      <c r="MQ141" s="57"/>
      <c r="MR141" s="57"/>
      <c r="MS141" s="57"/>
      <c r="MT141" s="57"/>
      <c r="MU141" s="57"/>
      <c r="MV141" s="57"/>
      <c r="MW141" s="57"/>
      <c r="MX141" s="57"/>
      <c r="MY141" s="57"/>
      <c r="MZ141" s="57"/>
      <c r="NA141" s="57"/>
      <c r="NB141" s="57"/>
      <c r="NC141" s="57"/>
      <c r="ND141" s="57"/>
      <c r="NE141" s="57"/>
      <c r="NF141" s="57"/>
      <c r="NG141" s="57"/>
      <c r="NH141" s="57"/>
      <c r="NI141" s="57"/>
      <c r="NJ141" s="57"/>
      <c r="NK141" s="57"/>
      <c r="NL141" s="57"/>
      <c r="NM141" s="57"/>
      <c r="NN141" s="57"/>
      <c r="NO141" s="57"/>
      <c r="NP141" s="57"/>
      <c r="NQ141" s="57"/>
      <c r="NR141" s="57"/>
      <c r="NS141" s="57"/>
      <c r="NT141" s="57"/>
      <c r="NU141" s="57"/>
      <c r="NV141" s="57"/>
      <c r="NW141" s="57"/>
      <c r="NX141" s="57"/>
      <c r="NY141" s="57"/>
      <c r="NZ141" s="57"/>
      <c r="OA141" s="57"/>
      <c r="OB141" s="57"/>
      <c r="OC141" s="57"/>
      <c r="OD141" s="57"/>
      <c r="OE141" s="57"/>
      <c r="OF141" s="57"/>
      <c r="OG141" s="57"/>
      <c r="OH141" s="57"/>
      <c r="OI141" s="57"/>
      <c r="OJ141" s="57"/>
      <c r="OK141" s="57"/>
      <c r="OL141" s="57"/>
      <c r="OM141" s="57"/>
      <c r="ON141" s="57"/>
      <c r="OO141" s="57"/>
      <c r="OP141" s="57"/>
      <c r="OQ141" s="57"/>
      <c r="OR141" s="57"/>
      <c r="OS141" s="57"/>
      <c r="OT141" s="57"/>
      <c r="OU141" s="57"/>
      <c r="OV141" s="57"/>
      <c r="OW141" s="57"/>
      <c r="OX141" s="57"/>
      <c r="OY141" s="57"/>
      <c r="OZ141" s="57"/>
      <c r="PA141" s="57"/>
      <c r="PB141" s="57"/>
      <c r="PC141" s="57"/>
      <c r="PD141" s="57"/>
      <c r="PE141" s="57"/>
      <c r="PF141" s="57"/>
      <c r="PG141" s="57"/>
      <c r="PH141" s="57"/>
      <c r="PI141" s="57"/>
      <c r="PJ141" s="57"/>
      <c r="PK141" s="57"/>
      <c r="PL141" s="57"/>
      <c r="PM141" s="57"/>
      <c r="PN141" s="57"/>
      <c r="PO141" s="57"/>
      <c r="PP141" s="57"/>
      <c r="PQ141" s="57"/>
      <c r="PR141" s="57"/>
      <c r="PS141" s="57"/>
      <c r="PT141" s="57"/>
      <c r="PU141" s="57"/>
      <c r="PV141" s="57"/>
      <c r="PW141" s="57"/>
      <c r="PX141" s="57"/>
      <c r="PY141" s="57"/>
      <c r="PZ141" s="57"/>
      <c r="QA141" s="57"/>
      <c r="QB141" s="57"/>
      <c r="QC141" s="57"/>
      <c r="QD141" s="57"/>
      <c r="QE141" s="57"/>
      <c r="QF141" s="57"/>
      <c r="QG141" s="57"/>
      <c r="QH141" s="57"/>
      <c r="QI141" s="57"/>
      <c r="QJ141" s="57"/>
      <c r="QK141" s="57"/>
      <c r="QL141" s="57"/>
      <c r="QM141" s="57"/>
      <c r="QN141" s="57"/>
      <c r="QO141" s="57"/>
      <c r="QP141" s="57"/>
      <c r="QQ141" s="57"/>
      <c r="QR141" s="57"/>
      <c r="QS141" s="57"/>
      <c r="QT141" s="57"/>
      <c r="QU141" s="57"/>
      <c r="QV141" s="57"/>
      <c r="QW141" s="57"/>
      <c r="QX141" s="57"/>
      <c r="QY141" s="57"/>
      <c r="QZ141" s="57"/>
      <c r="RA141" s="57"/>
      <c r="RB141" s="57"/>
      <c r="RC141" s="57"/>
      <c r="RD141" s="57"/>
      <c r="RE141" s="57"/>
      <c r="RF141" s="57"/>
      <c r="RG141" s="57"/>
      <c r="RH141" s="57"/>
      <c r="RI141" s="57"/>
      <c r="RJ141" s="57"/>
      <c r="RK141" s="57"/>
      <c r="RL141" s="57"/>
      <c r="RM141" s="57"/>
      <c r="RN141" s="57"/>
      <c r="RO141" s="57"/>
      <c r="RP141" s="57"/>
      <c r="RQ141" s="57"/>
      <c r="RR141" s="57"/>
      <c r="RS141" s="57"/>
      <c r="RT141" s="57"/>
      <c r="RU141" s="57"/>
      <c r="RV141" s="57"/>
      <c r="RW141" s="57"/>
      <c r="RX141" s="57"/>
      <c r="RY141" s="57"/>
      <c r="RZ141" s="57"/>
      <c r="SA141" s="57"/>
      <c r="SB141" s="57"/>
      <c r="SC141" s="57"/>
      <c r="SD141" s="57"/>
      <c r="SE141" s="57"/>
      <c r="SF141" s="57"/>
      <c r="SG141" s="57"/>
      <c r="SH141" s="57"/>
      <c r="SI141" s="57"/>
      <c r="SJ141" s="57"/>
      <c r="SK141" s="57"/>
      <c r="SL141" s="57"/>
      <c r="SM141" s="57"/>
      <c r="SN141" s="57"/>
      <c r="SO141" s="57"/>
      <c r="SP141" s="57"/>
      <c r="SQ141" s="57"/>
      <c r="SR141" s="57"/>
      <c r="SS141" s="57"/>
      <c r="ST141" s="57"/>
      <c r="SU141" s="57"/>
      <c r="SV141" s="57"/>
      <c r="SW141" s="57"/>
      <c r="SX141" s="57"/>
      <c r="SY141" s="57"/>
      <c r="SZ141" s="57"/>
      <c r="TA141" s="57"/>
      <c r="TB141" s="57"/>
      <c r="TC141" s="57"/>
      <c r="TD141" s="57"/>
      <c r="TE141" s="57"/>
      <c r="TF141" s="57"/>
      <c r="TG141" s="57"/>
      <c r="TH141" s="57"/>
      <c r="TI141" s="57"/>
      <c r="TJ141" s="57"/>
      <c r="TK141" s="57"/>
      <c r="TL141" s="57"/>
      <c r="TM141" s="57"/>
      <c r="TN141" s="57"/>
      <c r="TO141" s="57"/>
      <c r="TP141" s="57"/>
      <c r="TQ141" s="57"/>
      <c r="TR141" s="57"/>
      <c r="TS141" s="57"/>
      <c r="TT141" s="57"/>
      <c r="TU141" s="57"/>
      <c r="TV141" s="57"/>
      <c r="TW141" s="57"/>
      <c r="TX141" s="57"/>
      <c r="TY141" s="57"/>
      <c r="TZ141" s="57"/>
      <c r="UA141" s="57"/>
      <c r="UB141" s="57"/>
      <c r="UC141" s="57"/>
      <c r="UD141" s="57"/>
      <c r="UE141" s="57"/>
      <c r="UF141" s="57"/>
      <c r="UG141" s="57"/>
      <c r="UH141" s="57"/>
      <c r="UI141" s="57"/>
      <c r="UJ141" s="57"/>
      <c r="UK141" s="57"/>
      <c r="UL141" s="57"/>
      <c r="UM141" s="57"/>
      <c r="UN141" s="57"/>
      <c r="UO141" s="57"/>
      <c r="UP141" s="57"/>
      <c r="UQ141" s="57"/>
      <c r="UR141" s="57"/>
      <c r="US141" s="57"/>
      <c r="UT141" s="57"/>
      <c r="UU141" s="57"/>
      <c r="UV141" s="57"/>
      <c r="UW141" s="57"/>
      <c r="UX141" s="57"/>
      <c r="UY141" s="57"/>
      <c r="UZ141" s="57"/>
      <c r="VA141" s="57"/>
      <c r="VB141" s="57"/>
      <c r="VC141" s="57"/>
      <c r="VD141" s="57"/>
      <c r="VE141" s="57"/>
      <c r="VF141" s="57"/>
      <c r="VG141" s="57"/>
      <c r="VH141" s="57"/>
      <c r="VI141" s="57"/>
      <c r="VJ141" s="57"/>
      <c r="VK141" s="57"/>
      <c r="VL141" s="57"/>
      <c r="VM141" s="57"/>
      <c r="VN141" s="57"/>
      <c r="VO141" s="57"/>
      <c r="VP141" s="57"/>
      <c r="VQ141" s="57"/>
      <c r="VR141" s="57"/>
      <c r="VS141" s="57"/>
      <c r="VT141" s="57"/>
      <c r="VU141" s="57"/>
      <c r="VV141" s="57"/>
      <c r="VW141" s="57"/>
      <c r="VX141" s="57"/>
      <c r="VY141" s="57"/>
      <c r="VZ141" s="57"/>
      <c r="WA141" s="57"/>
      <c r="WB141" s="57"/>
      <c r="WC141" s="57"/>
      <c r="WD141" s="57"/>
      <c r="WE141" s="57"/>
      <c r="WF141" s="57"/>
      <c r="WG141" s="57"/>
      <c r="WH141" s="57"/>
      <c r="WI141" s="57"/>
      <c r="WJ141" s="57"/>
      <c r="WK141" s="57"/>
      <c r="WL141" s="57"/>
      <c r="WM141" s="57"/>
      <c r="WN141" s="57"/>
      <c r="WO141" s="57"/>
      <c r="WP141" s="57"/>
      <c r="WQ141" s="57"/>
      <c r="WR141" s="57"/>
      <c r="WS141" s="57"/>
      <c r="WT141" s="57"/>
      <c r="WU141" s="57"/>
      <c r="WV141" s="57"/>
      <c r="WW141" s="57"/>
      <c r="WX141" s="57"/>
      <c r="WY141" s="57"/>
      <c r="WZ141" s="57"/>
      <c r="XA141" s="57"/>
      <c r="XB141" s="57"/>
      <c r="XC141" s="57"/>
      <c r="XD141" s="57"/>
      <c r="XE141" s="57"/>
      <c r="XF141" s="57"/>
      <c r="XG141" s="57"/>
      <c r="XH141" s="57"/>
      <c r="XI141" s="57"/>
      <c r="XJ141" s="57"/>
      <c r="XK141" s="57"/>
      <c r="XL141" s="57"/>
      <c r="XM141" s="57"/>
      <c r="XN141" s="57"/>
      <c r="XO141" s="57"/>
      <c r="XP141" s="57"/>
      <c r="XQ141" s="57"/>
      <c r="XR141" s="57"/>
      <c r="XS141" s="57"/>
      <c r="XT141" s="57"/>
      <c r="XU141" s="57"/>
      <c r="XV141" s="57"/>
      <c r="XW141" s="57"/>
    </row>
    <row r="142">
      <c r="AI142" s="57"/>
      <c r="BR142" s="57"/>
      <c r="DA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c r="IX142" s="57"/>
      <c r="IY142" s="57"/>
      <c r="IZ142" s="57"/>
      <c r="JA142" s="57"/>
      <c r="JB142" s="57"/>
      <c r="JC142" s="57"/>
      <c r="JD142" s="57"/>
      <c r="JE142" s="57"/>
      <c r="JF142" s="57"/>
      <c r="JG142" s="57"/>
      <c r="JH142" s="57"/>
      <c r="JI142" s="57"/>
      <c r="JJ142" s="57"/>
      <c r="JK142" s="57"/>
      <c r="JL142" s="57"/>
      <c r="JM142" s="57"/>
      <c r="JN142" s="57"/>
      <c r="JO142" s="57"/>
      <c r="JP142" s="57"/>
      <c r="JQ142" s="57"/>
      <c r="JR142" s="57"/>
      <c r="JS142" s="57"/>
      <c r="JT142" s="57"/>
      <c r="JU142" s="57"/>
      <c r="JV142" s="57"/>
      <c r="JW142" s="57"/>
      <c r="JX142" s="57"/>
      <c r="JY142" s="57"/>
      <c r="JZ142" s="57"/>
      <c r="KA142" s="57"/>
      <c r="KB142" s="57"/>
      <c r="KC142" s="57"/>
      <c r="KD142" s="57"/>
      <c r="KE142" s="57"/>
      <c r="KF142" s="57"/>
      <c r="KG142" s="57"/>
      <c r="KH142" s="57"/>
      <c r="KI142" s="57"/>
      <c r="KJ142" s="57"/>
      <c r="KK142" s="57"/>
      <c r="KL142" s="57"/>
      <c r="KM142" s="57"/>
      <c r="KN142" s="57"/>
      <c r="KO142" s="57"/>
      <c r="KP142" s="57"/>
      <c r="KQ142" s="57"/>
      <c r="KR142" s="57"/>
      <c r="KS142" s="57"/>
      <c r="KT142" s="57"/>
      <c r="KU142" s="57"/>
      <c r="KV142" s="57"/>
      <c r="KW142" s="57"/>
      <c r="KX142" s="57"/>
      <c r="KY142" s="57"/>
      <c r="KZ142" s="57"/>
      <c r="LA142" s="57"/>
      <c r="LB142" s="57"/>
      <c r="LC142" s="57"/>
      <c r="LD142" s="57"/>
      <c r="LE142" s="57"/>
      <c r="LF142" s="57"/>
      <c r="LG142" s="57"/>
      <c r="LH142" s="57"/>
      <c r="LI142" s="57"/>
      <c r="LJ142" s="57"/>
      <c r="LK142" s="57"/>
      <c r="LL142" s="57"/>
      <c r="LM142" s="57"/>
      <c r="LN142" s="57"/>
      <c r="LO142" s="57"/>
      <c r="LP142" s="57"/>
      <c r="LQ142" s="57"/>
      <c r="LR142" s="57"/>
      <c r="LS142" s="57"/>
      <c r="LT142" s="57"/>
      <c r="LU142" s="57"/>
      <c r="LV142" s="57"/>
      <c r="LW142" s="57"/>
      <c r="LX142" s="57"/>
      <c r="LY142" s="57"/>
      <c r="LZ142" s="57"/>
      <c r="MA142" s="57"/>
      <c r="MB142" s="57"/>
      <c r="MC142" s="57"/>
      <c r="MD142" s="57"/>
      <c r="ME142" s="57"/>
      <c r="MF142" s="57"/>
      <c r="MG142" s="57"/>
      <c r="MH142" s="57"/>
      <c r="MI142" s="57"/>
      <c r="MJ142" s="57"/>
      <c r="MK142" s="57"/>
      <c r="ML142" s="57"/>
      <c r="MM142" s="57"/>
      <c r="MN142" s="57"/>
      <c r="MO142" s="57"/>
      <c r="MP142" s="57"/>
      <c r="MQ142" s="57"/>
      <c r="MR142" s="57"/>
      <c r="MS142" s="57"/>
      <c r="MT142" s="57"/>
      <c r="MU142" s="57"/>
      <c r="MV142" s="57"/>
      <c r="MW142" s="57"/>
      <c r="MX142" s="57"/>
      <c r="MY142" s="57"/>
      <c r="MZ142" s="57"/>
      <c r="NA142" s="57"/>
      <c r="NB142" s="57"/>
      <c r="NC142" s="57"/>
      <c r="ND142" s="57"/>
      <c r="NE142" s="57"/>
      <c r="NF142" s="57"/>
      <c r="NG142" s="57"/>
      <c r="NH142" s="57"/>
      <c r="NI142" s="57"/>
      <c r="NJ142" s="57"/>
      <c r="NK142" s="57"/>
      <c r="NL142" s="57"/>
      <c r="NM142" s="57"/>
      <c r="NN142" s="57"/>
      <c r="NO142" s="57"/>
      <c r="NP142" s="57"/>
      <c r="NQ142" s="57"/>
      <c r="NR142" s="57"/>
      <c r="NS142" s="57"/>
      <c r="NT142" s="57"/>
      <c r="NU142" s="57"/>
      <c r="NV142" s="57"/>
      <c r="NW142" s="57"/>
      <c r="NX142" s="57"/>
      <c r="NY142" s="57"/>
      <c r="NZ142" s="57"/>
      <c r="OA142" s="57"/>
      <c r="OB142" s="57"/>
      <c r="OC142" s="57"/>
      <c r="OD142" s="57"/>
      <c r="OE142" s="57"/>
      <c r="OF142" s="57"/>
      <c r="OG142" s="57"/>
      <c r="OH142" s="57"/>
      <c r="OI142" s="57"/>
      <c r="OJ142" s="57"/>
      <c r="OK142" s="57"/>
      <c r="OL142" s="57"/>
      <c r="OM142" s="57"/>
      <c r="ON142" s="57"/>
      <c r="OO142" s="57"/>
      <c r="OP142" s="57"/>
      <c r="OQ142" s="57"/>
      <c r="OR142" s="57"/>
      <c r="OS142" s="57"/>
      <c r="OT142" s="57"/>
      <c r="OU142" s="57"/>
      <c r="OV142" s="57"/>
      <c r="OW142" s="57"/>
      <c r="OX142" s="57"/>
      <c r="OY142" s="57"/>
      <c r="OZ142" s="57"/>
      <c r="PA142" s="57"/>
      <c r="PB142" s="57"/>
      <c r="PC142" s="57"/>
      <c r="PD142" s="57"/>
      <c r="PE142" s="57"/>
      <c r="PF142" s="57"/>
      <c r="PG142" s="57"/>
      <c r="PH142" s="57"/>
      <c r="PI142" s="57"/>
      <c r="PJ142" s="57"/>
      <c r="PK142" s="57"/>
      <c r="PL142" s="57"/>
      <c r="PM142" s="57"/>
      <c r="PN142" s="57"/>
      <c r="PO142" s="57"/>
      <c r="PP142" s="57"/>
      <c r="PQ142" s="57"/>
      <c r="PR142" s="57"/>
      <c r="PS142" s="57"/>
      <c r="PT142" s="57"/>
      <c r="PU142" s="57"/>
      <c r="PV142" s="57"/>
      <c r="PW142" s="57"/>
      <c r="PX142" s="57"/>
      <c r="PY142" s="57"/>
      <c r="PZ142" s="57"/>
      <c r="QA142" s="57"/>
      <c r="QB142" s="57"/>
      <c r="QC142" s="57"/>
      <c r="QD142" s="57"/>
      <c r="QE142" s="57"/>
      <c r="QF142" s="57"/>
      <c r="QG142" s="57"/>
      <c r="QH142" s="57"/>
      <c r="QI142" s="57"/>
      <c r="QJ142" s="57"/>
      <c r="QK142" s="57"/>
      <c r="QL142" s="57"/>
      <c r="QM142" s="57"/>
      <c r="QN142" s="57"/>
      <c r="QO142" s="57"/>
      <c r="QP142" s="57"/>
      <c r="QQ142" s="57"/>
      <c r="QR142" s="57"/>
      <c r="QS142" s="57"/>
      <c r="QT142" s="57"/>
      <c r="QU142" s="57"/>
      <c r="QV142" s="57"/>
      <c r="QW142" s="57"/>
      <c r="QX142" s="57"/>
      <c r="QY142" s="57"/>
      <c r="QZ142" s="57"/>
      <c r="RA142" s="57"/>
      <c r="RB142" s="57"/>
      <c r="RC142" s="57"/>
      <c r="RD142" s="57"/>
      <c r="RE142" s="57"/>
      <c r="RF142" s="57"/>
      <c r="RG142" s="57"/>
      <c r="RH142" s="57"/>
      <c r="RI142" s="57"/>
      <c r="RJ142" s="57"/>
      <c r="RK142" s="57"/>
      <c r="RL142" s="57"/>
      <c r="RM142" s="57"/>
      <c r="RN142" s="57"/>
      <c r="RO142" s="57"/>
      <c r="RP142" s="57"/>
      <c r="RQ142" s="57"/>
      <c r="RR142" s="57"/>
      <c r="RS142" s="57"/>
      <c r="RT142" s="57"/>
      <c r="RU142" s="57"/>
      <c r="RV142" s="57"/>
      <c r="RW142" s="57"/>
      <c r="RX142" s="57"/>
      <c r="RY142" s="57"/>
      <c r="RZ142" s="57"/>
      <c r="SA142" s="57"/>
      <c r="SB142" s="57"/>
      <c r="SC142" s="57"/>
      <c r="SD142" s="57"/>
      <c r="SE142" s="57"/>
      <c r="SF142" s="57"/>
      <c r="SG142" s="57"/>
      <c r="SH142" s="57"/>
      <c r="SI142" s="57"/>
      <c r="SJ142" s="57"/>
      <c r="SK142" s="57"/>
      <c r="SL142" s="57"/>
      <c r="SM142" s="57"/>
      <c r="SN142" s="57"/>
      <c r="SO142" s="57"/>
      <c r="SP142" s="57"/>
      <c r="SQ142" s="57"/>
      <c r="SR142" s="57"/>
      <c r="SS142" s="57"/>
      <c r="ST142" s="57"/>
      <c r="SU142" s="57"/>
      <c r="SV142" s="57"/>
      <c r="SW142" s="57"/>
      <c r="SX142" s="57"/>
      <c r="SY142" s="57"/>
      <c r="SZ142" s="57"/>
      <c r="TA142" s="57"/>
      <c r="TB142" s="57"/>
      <c r="TC142" s="57"/>
      <c r="TD142" s="57"/>
      <c r="TE142" s="57"/>
      <c r="TF142" s="57"/>
      <c r="TG142" s="57"/>
      <c r="TH142" s="57"/>
      <c r="TI142" s="57"/>
      <c r="TJ142" s="57"/>
      <c r="TK142" s="57"/>
      <c r="TL142" s="57"/>
      <c r="TM142" s="57"/>
      <c r="TN142" s="57"/>
      <c r="TO142" s="57"/>
      <c r="TP142" s="57"/>
      <c r="TQ142" s="57"/>
      <c r="TR142" s="57"/>
      <c r="TS142" s="57"/>
      <c r="TT142" s="57"/>
      <c r="TU142" s="57"/>
      <c r="TV142" s="57"/>
      <c r="TW142" s="57"/>
      <c r="TX142" s="57"/>
      <c r="TY142" s="57"/>
      <c r="TZ142" s="57"/>
      <c r="UA142" s="57"/>
      <c r="UB142" s="57"/>
      <c r="UC142" s="57"/>
      <c r="UD142" s="57"/>
      <c r="UE142" s="57"/>
      <c r="UF142" s="57"/>
      <c r="UG142" s="57"/>
      <c r="UH142" s="57"/>
      <c r="UI142" s="57"/>
      <c r="UJ142" s="57"/>
      <c r="UK142" s="57"/>
      <c r="UL142" s="57"/>
      <c r="UM142" s="57"/>
      <c r="UN142" s="57"/>
      <c r="UO142" s="57"/>
      <c r="UP142" s="57"/>
      <c r="UQ142" s="57"/>
      <c r="UR142" s="57"/>
      <c r="US142" s="57"/>
      <c r="UT142" s="57"/>
      <c r="UU142" s="57"/>
      <c r="UV142" s="57"/>
      <c r="UW142" s="57"/>
      <c r="UX142" s="57"/>
      <c r="UY142" s="57"/>
      <c r="UZ142" s="57"/>
      <c r="VA142" s="57"/>
      <c r="VB142" s="57"/>
      <c r="VC142" s="57"/>
      <c r="VD142" s="57"/>
      <c r="VE142" s="57"/>
      <c r="VF142" s="57"/>
      <c r="VG142" s="57"/>
      <c r="VH142" s="57"/>
      <c r="VI142" s="57"/>
      <c r="VJ142" s="57"/>
      <c r="VK142" s="57"/>
      <c r="VL142" s="57"/>
      <c r="VM142" s="57"/>
      <c r="VN142" s="57"/>
      <c r="VO142" s="57"/>
      <c r="VP142" s="57"/>
      <c r="VQ142" s="57"/>
      <c r="VR142" s="57"/>
      <c r="VS142" s="57"/>
      <c r="VT142" s="57"/>
      <c r="VU142" s="57"/>
      <c r="VV142" s="57"/>
      <c r="VW142" s="57"/>
      <c r="VX142" s="57"/>
      <c r="VY142" s="57"/>
      <c r="VZ142" s="57"/>
      <c r="WA142" s="57"/>
      <c r="WB142" s="57"/>
      <c r="WC142" s="57"/>
      <c r="WD142" s="57"/>
      <c r="WE142" s="57"/>
      <c r="WF142" s="57"/>
      <c r="WG142" s="57"/>
      <c r="WH142" s="57"/>
      <c r="WI142" s="57"/>
      <c r="WJ142" s="57"/>
      <c r="WK142" s="57"/>
      <c r="WL142" s="57"/>
      <c r="WM142" s="57"/>
      <c r="WN142" s="57"/>
      <c r="WO142" s="57"/>
      <c r="WP142" s="57"/>
      <c r="WQ142" s="57"/>
      <c r="WR142" s="57"/>
      <c r="WS142" s="57"/>
      <c r="WT142" s="57"/>
      <c r="WU142" s="57"/>
      <c r="WV142" s="57"/>
      <c r="WW142" s="57"/>
      <c r="WX142" s="57"/>
      <c r="WY142" s="57"/>
      <c r="WZ142" s="57"/>
      <c r="XA142" s="57"/>
      <c r="XB142" s="57"/>
      <c r="XC142" s="57"/>
      <c r="XD142" s="57"/>
      <c r="XE142" s="57"/>
      <c r="XF142" s="57"/>
      <c r="XG142" s="57"/>
      <c r="XH142" s="57"/>
      <c r="XI142" s="57"/>
      <c r="XJ142" s="57"/>
      <c r="XK142" s="57"/>
      <c r="XL142" s="57"/>
      <c r="XM142" s="57"/>
      <c r="XN142" s="57"/>
      <c r="XO142" s="57"/>
      <c r="XP142" s="57"/>
      <c r="XQ142" s="57"/>
      <c r="XR142" s="57"/>
      <c r="XS142" s="57"/>
      <c r="XT142" s="57"/>
      <c r="XU142" s="57"/>
      <c r="XV142" s="57"/>
      <c r="XW142" s="57"/>
    </row>
    <row r="143">
      <c r="AI143" s="57"/>
      <c r="BR143" s="57"/>
      <c r="DA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c r="FP143" s="57"/>
      <c r="FQ143" s="57"/>
      <c r="FR143" s="57"/>
      <c r="FS143" s="57"/>
      <c r="FT143" s="57"/>
      <c r="FU143" s="57"/>
      <c r="FV143" s="57"/>
      <c r="FW143" s="57"/>
      <c r="FX143" s="57"/>
      <c r="FY143" s="57"/>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c r="IX143" s="57"/>
      <c r="IY143" s="57"/>
      <c r="IZ143" s="57"/>
      <c r="JA143" s="57"/>
      <c r="JB143" s="57"/>
      <c r="JC143" s="57"/>
      <c r="JD143" s="57"/>
      <c r="JE143" s="57"/>
      <c r="JF143" s="57"/>
      <c r="JG143" s="57"/>
      <c r="JH143" s="57"/>
      <c r="JI143" s="57"/>
      <c r="JJ143" s="57"/>
      <c r="JK143" s="57"/>
      <c r="JL143" s="57"/>
      <c r="JM143" s="57"/>
      <c r="JN143" s="57"/>
      <c r="JO143" s="57"/>
      <c r="JP143" s="57"/>
      <c r="JQ143" s="57"/>
      <c r="JR143" s="57"/>
      <c r="JS143" s="57"/>
      <c r="JT143" s="57"/>
      <c r="JU143" s="57"/>
      <c r="JV143" s="57"/>
      <c r="JW143" s="57"/>
      <c r="JX143" s="57"/>
      <c r="JY143" s="57"/>
      <c r="JZ143" s="57"/>
      <c r="KA143" s="57"/>
      <c r="KB143" s="57"/>
      <c r="KC143" s="57"/>
      <c r="KD143" s="57"/>
      <c r="KE143" s="57"/>
      <c r="KF143" s="57"/>
      <c r="KG143" s="57"/>
      <c r="KH143" s="57"/>
      <c r="KI143" s="57"/>
      <c r="KJ143" s="57"/>
      <c r="KK143" s="57"/>
      <c r="KL143" s="57"/>
      <c r="KM143" s="57"/>
      <c r="KN143" s="57"/>
      <c r="KO143" s="57"/>
      <c r="KP143" s="57"/>
      <c r="KQ143" s="57"/>
      <c r="KR143" s="57"/>
      <c r="KS143" s="57"/>
      <c r="KT143" s="57"/>
      <c r="KU143" s="57"/>
      <c r="KV143" s="57"/>
      <c r="KW143" s="57"/>
      <c r="KX143" s="57"/>
      <c r="KY143" s="57"/>
      <c r="KZ143" s="57"/>
      <c r="LA143" s="57"/>
      <c r="LB143" s="57"/>
      <c r="LC143" s="57"/>
      <c r="LD143" s="57"/>
      <c r="LE143" s="57"/>
      <c r="LF143" s="57"/>
      <c r="LG143" s="57"/>
      <c r="LH143" s="57"/>
      <c r="LI143" s="57"/>
      <c r="LJ143" s="57"/>
      <c r="LK143" s="57"/>
      <c r="LL143" s="57"/>
      <c r="LM143" s="57"/>
      <c r="LN143" s="57"/>
      <c r="LO143" s="57"/>
      <c r="LP143" s="57"/>
      <c r="LQ143" s="57"/>
      <c r="LR143" s="57"/>
      <c r="LS143" s="57"/>
      <c r="LT143" s="57"/>
      <c r="LU143" s="57"/>
      <c r="LV143" s="57"/>
      <c r="LW143" s="57"/>
      <c r="LX143" s="57"/>
      <c r="LY143" s="57"/>
      <c r="LZ143" s="57"/>
      <c r="MA143" s="57"/>
      <c r="MB143" s="57"/>
      <c r="MC143" s="57"/>
      <c r="MD143" s="57"/>
      <c r="ME143" s="57"/>
      <c r="MF143" s="57"/>
      <c r="MG143" s="57"/>
      <c r="MH143" s="57"/>
      <c r="MI143" s="57"/>
      <c r="MJ143" s="57"/>
      <c r="MK143" s="57"/>
      <c r="ML143" s="57"/>
      <c r="MM143" s="57"/>
      <c r="MN143" s="57"/>
      <c r="MO143" s="57"/>
      <c r="MP143" s="57"/>
      <c r="MQ143" s="57"/>
      <c r="MR143" s="57"/>
      <c r="MS143" s="57"/>
      <c r="MT143" s="57"/>
      <c r="MU143" s="57"/>
      <c r="MV143" s="57"/>
      <c r="MW143" s="57"/>
      <c r="MX143" s="57"/>
      <c r="MY143" s="57"/>
      <c r="MZ143" s="57"/>
      <c r="NA143" s="57"/>
      <c r="NB143" s="57"/>
      <c r="NC143" s="57"/>
      <c r="ND143" s="57"/>
      <c r="NE143" s="57"/>
      <c r="NF143" s="57"/>
      <c r="NG143" s="57"/>
      <c r="NH143" s="57"/>
      <c r="NI143" s="57"/>
      <c r="NJ143" s="57"/>
      <c r="NK143" s="57"/>
      <c r="NL143" s="57"/>
      <c r="NM143" s="57"/>
      <c r="NN143" s="57"/>
      <c r="NO143" s="57"/>
      <c r="NP143" s="57"/>
      <c r="NQ143" s="57"/>
      <c r="NR143" s="57"/>
      <c r="NS143" s="57"/>
      <c r="NT143" s="57"/>
      <c r="NU143" s="57"/>
      <c r="NV143" s="57"/>
      <c r="NW143" s="57"/>
      <c r="NX143" s="57"/>
      <c r="NY143" s="57"/>
      <c r="NZ143" s="57"/>
      <c r="OA143" s="57"/>
      <c r="OB143" s="57"/>
      <c r="OC143" s="57"/>
      <c r="OD143" s="57"/>
      <c r="OE143" s="57"/>
      <c r="OF143" s="57"/>
      <c r="OG143" s="57"/>
      <c r="OH143" s="57"/>
      <c r="OI143" s="57"/>
      <c r="OJ143" s="57"/>
      <c r="OK143" s="57"/>
      <c r="OL143" s="57"/>
      <c r="OM143" s="57"/>
      <c r="ON143" s="57"/>
      <c r="OO143" s="57"/>
      <c r="OP143" s="57"/>
      <c r="OQ143" s="57"/>
      <c r="OR143" s="57"/>
      <c r="OS143" s="57"/>
      <c r="OT143" s="57"/>
      <c r="OU143" s="57"/>
      <c r="OV143" s="57"/>
      <c r="OW143" s="57"/>
      <c r="OX143" s="57"/>
      <c r="OY143" s="57"/>
      <c r="OZ143" s="57"/>
      <c r="PA143" s="57"/>
      <c r="PB143" s="57"/>
      <c r="PC143" s="57"/>
      <c r="PD143" s="57"/>
      <c r="PE143" s="57"/>
      <c r="PF143" s="57"/>
      <c r="PG143" s="57"/>
      <c r="PH143" s="57"/>
      <c r="PI143" s="57"/>
      <c r="PJ143" s="57"/>
      <c r="PK143" s="57"/>
      <c r="PL143" s="57"/>
      <c r="PM143" s="57"/>
      <c r="PN143" s="57"/>
      <c r="PO143" s="57"/>
      <c r="PP143" s="57"/>
      <c r="PQ143" s="57"/>
      <c r="PR143" s="57"/>
      <c r="PS143" s="57"/>
      <c r="PT143" s="57"/>
      <c r="PU143" s="57"/>
      <c r="PV143" s="57"/>
      <c r="PW143" s="57"/>
      <c r="PX143" s="57"/>
      <c r="PY143" s="57"/>
      <c r="PZ143" s="57"/>
      <c r="QA143" s="57"/>
      <c r="QB143" s="57"/>
      <c r="QC143" s="57"/>
      <c r="QD143" s="57"/>
      <c r="QE143" s="57"/>
      <c r="QF143" s="57"/>
      <c r="QG143" s="57"/>
      <c r="QH143" s="57"/>
      <c r="QI143" s="57"/>
      <c r="QJ143" s="57"/>
      <c r="QK143" s="57"/>
      <c r="QL143" s="57"/>
      <c r="QM143" s="57"/>
      <c r="QN143" s="57"/>
      <c r="QO143" s="57"/>
      <c r="QP143" s="57"/>
      <c r="QQ143" s="57"/>
      <c r="QR143" s="57"/>
      <c r="QS143" s="57"/>
      <c r="QT143" s="57"/>
      <c r="QU143" s="57"/>
      <c r="QV143" s="57"/>
      <c r="QW143" s="57"/>
      <c r="QX143" s="57"/>
      <c r="QY143" s="57"/>
      <c r="QZ143" s="57"/>
      <c r="RA143" s="57"/>
      <c r="RB143" s="57"/>
      <c r="RC143" s="57"/>
      <c r="RD143" s="57"/>
      <c r="RE143" s="57"/>
      <c r="RF143" s="57"/>
      <c r="RG143" s="57"/>
      <c r="RH143" s="57"/>
      <c r="RI143" s="57"/>
      <c r="RJ143" s="57"/>
      <c r="RK143" s="57"/>
      <c r="RL143" s="57"/>
      <c r="RM143" s="57"/>
      <c r="RN143" s="57"/>
      <c r="RO143" s="57"/>
      <c r="RP143" s="57"/>
      <c r="RQ143" s="57"/>
      <c r="RR143" s="57"/>
      <c r="RS143" s="57"/>
      <c r="RT143" s="57"/>
      <c r="RU143" s="57"/>
      <c r="RV143" s="57"/>
      <c r="RW143" s="57"/>
      <c r="RX143" s="57"/>
      <c r="RY143" s="57"/>
      <c r="RZ143" s="57"/>
      <c r="SA143" s="57"/>
      <c r="SB143" s="57"/>
      <c r="SC143" s="57"/>
      <c r="SD143" s="57"/>
      <c r="SE143" s="57"/>
      <c r="SF143" s="57"/>
      <c r="SG143" s="57"/>
      <c r="SH143" s="57"/>
      <c r="SI143" s="57"/>
      <c r="SJ143" s="57"/>
      <c r="SK143" s="57"/>
      <c r="SL143" s="57"/>
      <c r="SM143" s="57"/>
      <c r="SN143" s="57"/>
      <c r="SO143" s="57"/>
      <c r="SP143" s="57"/>
      <c r="SQ143" s="57"/>
      <c r="SR143" s="57"/>
      <c r="SS143" s="57"/>
      <c r="ST143" s="57"/>
      <c r="SU143" s="57"/>
      <c r="SV143" s="57"/>
      <c r="SW143" s="57"/>
      <c r="SX143" s="57"/>
      <c r="SY143" s="57"/>
      <c r="SZ143" s="57"/>
      <c r="TA143" s="57"/>
      <c r="TB143" s="57"/>
      <c r="TC143" s="57"/>
      <c r="TD143" s="57"/>
      <c r="TE143" s="57"/>
      <c r="TF143" s="57"/>
      <c r="TG143" s="57"/>
      <c r="TH143" s="57"/>
      <c r="TI143" s="57"/>
      <c r="TJ143" s="57"/>
      <c r="TK143" s="57"/>
      <c r="TL143" s="57"/>
      <c r="TM143" s="57"/>
      <c r="TN143" s="57"/>
      <c r="TO143" s="57"/>
      <c r="TP143" s="57"/>
      <c r="TQ143" s="57"/>
      <c r="TR143" s="57"/>
      <c r="TS143" s="57"/>
      <c r="TT143" s="57"/>
      <c r="TU143" s="57"/>
      <c r="TV143" s="57"/>
      <c r="TW143" s="57"/>
      <c r="TX143" s="57"/>
      <c r="TY143" s="57"/>
      <c r="TZ143" s="57"/>
      <c r="UA143" s="57"/>
      <c r="UB143" s="57"/>
      <c r="UC143" s="57"/>
      <c r="UD143" s="57"/>
      <c r="UE143" s="57"/>
      <c r="UF143" s="57"/>
      <c r="UG143" s="57"/>
      <c r="UH143" s="57"/>
      <c r="UI143" s="57"/>
      <c r="UJ143" s="57"/>
      <c r="UK143" s="57"/>
      <c r="UL143" s="57"/>
      <c r="UM143" s="57"/>
      <c r="UN143" s="57"/>
      <c r="UO143" s="57"/>
      <c r="UP143" s="57"/>
      <c r="UQ143" s="57"/>
      <c r="UR143" s="57"/>
      <c r="US143" s="57"/>
      <c r="UT143" s="57"/>
      <c r="UU143" s="57"/>
      <c r="UV143" s="57"/>
      <c r="UW143" s="57"/>
      <c r="UX143" s="57"/>
      <c r="UY143" s="57"/>
      <c r="UZ143" s="57"/>
      <c r="VA143" s="57"/>
      <c r="VB143" s="57"/>
      <c r="VC143" s="57"/>
      <c r="VD143" s="57"/>
      <c r="VE143" s="57"/>
      <c r="VF143" s="57"/>
      <c r="VG143" s="57"/>
      <c r="VH143" s="57"/>
      <c r="VI143" s="57"/>
      <c r="VJ143" s="57"/>
      <c r="VK143" s="57"/>
      <c r="VL143" s="57"/>
      <c r="VM143" s="57"/>
      <c r="VN143" s="57"/>
      <c r="VO143" s="57"/>
      <c r="VP143" s="57"/>
      <c r="VQ143" s="57"/>
      <c r="VR143" s="57"/>
      <c r="VS143" s="57"/>
      <c r="VT143" s="57"/>
      <c r="VU143" s="57"/>
      <c r="VV143" s="57"/>
      <c r="VW143" s="57"/>
      <c r="VX143" s="57"/>
      <c r="VY143" s="57"/>
      <c r="VZ143" s="57"/>
      <c r="WA143" s="57"/>
      <c r="WB143" s="57"/>
      <c r="WC143" s="57"/>
      <c r="WD143" s="57"/>
      <c r="WE143" s="57"/>
      <c r="WF143" s="57"/>
      <c r="WG143" s="57"/>
      <c r="WH143" s="57"/>
      <c r="WI143" s="57"/>
      <c r="WJ143" s="57"/>
      <c r="WK143" s="57"/>
      <c r="WL143" s="57"/>
      <c r="WM143" s="57"/>
      <c r="WN143" s="57"/>
      <c r="WO143" s="57"/>
      <c r="WP143" s="57"/>
      <c r="WQ143" s="57"/>
      <c r="WR143" s="57"/>
      <c r="WS143" s="57"/>
      <c r="WT143" s="57"/>
      <c r="WU143" s="57"/>
      <c r="WV143" s="57"/>
      <c r="WW143" s="57"/>
      <c r="WX143" s="57"/>
      <c r="WY143" s="57"/>
      <c r="WZ143" s="57"/>
      <c r="XA143" s="57"/>
      <c r="XB143" s="57"/>
      <c r="XC143" s="57"/>
      <c r="XD143" s="57"/>
      <c r="XE143" s="57"/>
      <c r="XF143" s="57"/>
      <c r="XG143" s="57"/>
      <c r="XH143" s="57"/>
      <c r="XI143" s="57"/>
      <c r="XJ143" s="57"/>
      <c r="XK143" s="57"/>
      <c r="XL143" s="57"/>
      <c r="XM143" s="57"/>
      <c r="XN143" s="57"/>
      <c r="XO143" s="57"/>
      <c r="XP143" s="57"/>
      <c r="XQ143" s="57"/>
      <c r="XR143" s="57"/>
      <c r="XS143" s="57"/>
      <c r="XT143" s="57"/>
      <c r="XU143" s="57"/>
      <c r="XV143" s="57"/>
      <c r="XW143" s="57"/>
    </row>
    <row r="144">
      <c r="AI144" s="57"/>
      <c r="BR144" s="57"/>
      <c r="DA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c r="IT144" s="57"/>
      <c r="IU144" s="57"/>
      <c r="IV144" s="57"/>
      <c r="IW144" s="57"/>
      <c r="IX144" s="57"/>
      <c r="IY144" s="57"/>
      <c r="IZ144" s="57"/>
      <c r="JA144" s="57"/>
      <c r="JB144" s="57"/>
      <c r="JC144" s="57"/>
      <c r="JD144" s="57"/>
      <c r="JE144" s="57"/>
      <c r="JF144" s="57"/>
      <c r="JG144" s="57"/>
      <c r="JH144" s="57"/>
      <c r="JI144" s="57"/>
      <c r="JJ144" s="57"/>
      <c r="JK144" s="57"/>
      <c r="JL144" s="57"/>
      <c r="JM144" s="57"/>
      <c r="JN144" s="57"/>
      <c r="JO144" s="57"/>
      <c r="JP144" s="57"/>
      <c r="JQ144" s="57"/>
      <c r="JR144" s="57"/>
      <c r="JS144" s="57"/>
      <c r="JT144" s="57"/>
      <c r="JU144" s="57"/>
      <c r="JV144" s="57"/>
      <c r="JW144" s="57"/>
      <c r="JX144" s="57"/>
      <c r="JY144" s="57"/>
      <c r="JZ144" s="57"/>
      <c r="KA144" s="57"/>
      <c r="KB144" s="57"/>
      <c r="KC144" s="57"/>
      <c r="KD144" s="57"/>
      <c r="KE144" s="57"/>
      <c r="KF144" s="57"/>
      <c r="KG144" s="57"/>
      <c r="KH144" s="57"/>
      <c r="KI144" s="57"/>
      <c r="KJ144" s="57"/>
      <c r="KK144" s="57"/>
      <c r="KL144" s="57"/>
      <c r="KM144" s="57"/>
      <c r="KN144" s="57"/>
      <c r="KO144" s="57"/>
      <c r="KP144" s="57"/>
      <c r="KQ144" s="57"/>
      <c r="KR144" s="57"/>
      <c r="KS144" s="57"/>
      <c r="KT144" s="57"/>
      <c r="KU144" s="57"/>
      <c r="KV144" s="57"/>
      <c r="KW144" s="57"/>
      <c r="KX144" s="57"/>
      <c r="KY144" s="57"/>
      <c r="KZ144" s="57"/>
      <c r="LA144" s="57"/>
      <c r="LB144" s="57"/>
      <c r="LC144" s="57"/>
      <c r="LD144" s="57"/>
      <c r="LE144" s="57"/>
      <c r="LF144" s="57"/>
      <c r="LG144" s="57"/>
      <c r="LH144" s="57"/>
      <c r="LI144" s="57"/>
      <c r="LJ144" s="57"/>
      <c r="LK144" s="57"/>
      <c r="LL144" s="57"/>
      <c r="LM144" s="57"/>
      <c r="LN144" s="57"/>
      <c r="LO144" s="57"/>
      <c r="LP144" s="57"/>
      <c r="LQ144" s="57"/>
      <c r="LR144" s="57"/>
      <c r="LS144" s="57"/>
      <c r="LT144" s="57"/>
      <c r="LU144" s="57"/>
      <c r="LV144" s="57"/>
      <c r="LW144" s="57"/>
      <c r="LX144" s="57"/>
      <c r="LY144" s="57"/>
      <c r="LZ144" s="57"/>
      <c r="MA144" s="57"/>
      <c r="MB144" s="57"/>
      <c r="MC144" s="57"/>
      <c r="MD144" s="57"/>
      <c r="ME144" s="57"/>
      <c r="MF144" s="57"/>
      <c r="MG144" s="57"/>
      <c r="MH144" s="57"/>
      <c r="MI144" s="57"/>
      <c r="MJ144" s="57"/>
      <c r="MK144" s="57"/>
      <c r="ML144" s="57"/>
      <c r="MM144" s="57"/>
      <c r="MN144" s="57"/>
      <c r="MO144" s="57"/>
      <c r="MP144" s="57"/>
      <c r="MQ144" s="57"/>
      <c r="MR144" s="57"/>
      <c r="MS144" s="57"/>
      <c r="MT144" s="57"/>
      <c r="MU144" s="57"/>
      <c r="MV144" s="57"/>
      <c r="MW144" s="57"/>
      <c r="MX144" s="57"/>
      <c r="MY144" s="57"/>
      <c r="MZ144" s="57"/>
      <c r="NA144" s="57"/>
      <c r="NB144" s="57"/>
      <c r="NC144" s="57"/>
      <c r="ND144" s="57"/>
      <c r="NE144" s="57"/>
      <c r="NF144" s="57"/>
      <c r="NG144" s="57"/>
      <c r="NH144" s="57"/>
      <c r="NI144" s="57"/>
      <c r="NJ144" s="57"/>
      <c r="NK144" s="57"/>
      <c r="NL144" s="57"/>
      <c r="NM144" s="57"/>
      <c r="NN144" s="57"/>
      <c r="NO144" s="57"/>
      <c r="NP144" s="57"/>
      <c r="NQ144" s="57"/>
      <c r="NR144" s="57"/>
      <c r="NS144" s="57"/>
      <c r="NT144" s="57"/>
      <c r="NU144" s="57"/>
      <c r="NV144" s="57"/>
      <c r="NW144" s="57"/>
      <c r="NX144" s="57"/>
      <c r="NY144" s="57"/>
      <c r="NZ144" s="57"/>
      <c r="OA144" s="57"/>
      <c r="OB144" s="57"/>
      <c r="OC144" s="57"/>
      <c r="OD144" s="57"/>
      <c r="OE144" s="57"/>
      <c r="OF144" s="57"/>
      <c r="OG144" s="57"/>
      <c r="OH144" s="57"/>
      <c r="OI144" s="57"/>
      <c r="OJ144" s="57"/>
      <c r="OK144" s="57"/>
      <c r="OL144" s="57"/>
      <c r="OM144" s="57"/>
      <c r="ON144" s="57"/>
      <c r="OO144" s="57"/>
      <c r="OP144" s="57"/>
      <c r="OQ144" s="57"/>
      <c r="OR144" s="57"/>
      <c r="OS144" s="57"/>
      <c r="OT144" s="57"/>
      <c r="OU144" s="57"/>
      <c r="OV144" s="57"/>
      <c r="OW144" s="57"/>
      <c r="OX144" s="57"/>
      <c r="OY144" s="57"/>
      <c r="OZ144" s="57"/>
      <c r="PA144" s="57"/>
      <c r="PB144" s="57"/>
      <c r="PC144" s="57"/>
      <c r="PD144" s="57"/>
      <c r="PE144" s="57"/>
      <c r="PF144" s="57"/>
      <c r="PG144" s="57"/>
      <c r="PH144" s="57"/>
      <c r="PI144" s="57"/>
      <c r="PJ144" s="57"/>
      <c r="PK144" s="57"/>
      <c r="PL144" s="57"/>
      <c r="PM144" s="57"/>
      <c r="PN144" s="57"/>
      <c r="PO144" s="57"/>
      <c r="PP144" s="57"/>
      <c r="PQ144" s="57"/>
      <c r="PR144" s="57"/>
      <c r="PS144" s="57"/>
      <c r="PT144" s="57"/>
      <c r="PU144" s="57"/>
      <c r="PV144" s="57"/>
      <c r="PW144" s="57"/>
      <c r="PX144" s="57"/>
      <c r="PY144" s="57"/>
      <c r="PZ144" s="57"/>
      <c r="QA144" s="57"/>
      <c r="QB144" s="57"/>
      <c r="QC144" s="57"/>
      <c r="QD144" s="57"/>
      <c r="QE144" s="57"/>
      <c r="QF144" s="57"/>
      <c r="QG144" s="57"/>
      <c r="QH144" s="57"/>
      <c r="QI144" s="57"/>
      <c r="QJ144" s="57"/>
      <c r="QK144" s="57"/>
      <c r="QL144" s="57"/>
      <c r="QM144" s="57"/>
      <c r="QN144" s="57"/>
      <c r="QO144" s="57"/>
      <c r="QP144" s="57"/>
      <c r="QQ144" s="57"/>
      <c r="QR144" s="57"/>
      <c r="QS144" s="57"/>
      <c r="QT144" s="57"/>
      <c r="QU144" s="57"/>
      <c r="QV144" s="57"/>
      <c r="QW144" s="57"/>
      <c r="QX144" s="57"/>
      <c r="QY144" s="57"/>
      <c r="QZ144" s="57"/>
      <c r="RA144" s="57"/>
      <c r="RB144" s="57"/>
      <c r="RC144" s="57"/>
      <c r="RD144" s="57"/>
      <c r="RE144" s="57"/>
      <c r="RF144" s="57"/>
      <c r="RG144" s="57"/>
      <c r="RH144" s="57"/>
      <c r="RI144" s="57"/>
      <c r="RJ144" s="57"/>
      <c r="RK144" s="57"/>
      <c r="RL144" s="57"/>
      <c r="RM144" s="57"/>
      <c r="RN144" s="57"/>
      <c r="RO144" s="57"/>
      <c r="RP144" s="57"/>
      <c r="RQ144" s="57"/>
      <c r="RR144" s="57"/>
      <c r="RS144" s="57"/>
      <c r="RT144" s="57"/>
      <c r="RU144" s="57"/>
      <c r="RV144" s="57"/>
      <c r="RW144" s="57"/>
      <c r="RX144" s="57"/>
      <c r="RY144" s="57"/>
      <c r="RZ144" s="57"/>
      <c r="SA144" s="57"/>
      <c r="SB144" s="57"/>
      <c r="SC144" s="57"/>
      <c r="SD144" s="57"/>
      <c r="SE144" s="57"/>
      <c r="SF144" s="57"/>
      <c r="SG144" s="57"/>
      <c r="SH144" s="57"/>
      <c r="SI144" s="57"/>
      <c r="SJ144" s="57"/>
      <c r="SK144" s="57"/>
      <c r="SL144" s="57"/>
      <c r="SM144" s="57"/>
      <c r="SN144" s="57"/>
      <c r="SO144" s="57"/>
      <c r="SP144" s="57"/>
      <c r="SQ144" s="57"/>
      <c r="SR144" s="57"/>
      <c r="SS144" s="57"/>
      <c r="ST144" s="57"/>
      <c r="SU144" s="57"/>
      <c r="SV144" s="57"/>
      <c r="SW144" s="57"/>
      <c r="SX144" s="57"/>
      <c r="SY144" s="57"/>
      <c r="SZ144" s="57"/>
      <c r="TA144" s="57"/>
      <c r="TB144" s="57"/>
      <c r="TC144" s="57"/>
      <c r="TD144" s="57"/>
      <c r="TE144" s="57"/>
      <c r="TF144" s="57"/>
      <c r="TG144" s="57"/>
      <c r="TH144" s="57"/>
      <c r="TI144" s="57"/>
      <c r="TJ144" s="57"/>
      <c r="TK144" s="57"/>
      <c r="TL144" s="57"/>
      <c r="TM144" s="57"/>
      <c r="TN144" s="57"/>
      <c r="TO144" s="57"/>
      <c r="TP144" s="57"/>
      <c r="TQ144" s="57"/>
      <c r="TR144" s="57"/>
      <c r="TS144" s="57"/>
      <c r="TT144" s="57"/>
      <c r="TU144" s="57"/>
      <c r="TV144" s="57"/>
      <c r="TW144" s="57"/>
      <c r="TX144" s="57"/>
      <c r="TY144" s="57"/>
      <c r="TZ144" s="57"/>
      <c r="UA144" s="57"/>
      <c r="UB144" s="57"/>
      <c r="UC144" s="57"/>
      <c r="UD144" s="57"/>
      <c r="UE144" s="57"/>
      <c r="UF144" s="57"/>
      <c r="UG144" s="57"/>
      <c r="UH144" s="57"/>
      <c r="UI144" s="57"/>
      <c r="UJ144" s="57"/>
      <c r="UK144" s="57"/>
      <c r="UL144" s="57"/>
      <c r="UM144" s="57"/>
      <c r="UN144" s="57"/>
      <c r="UO144" s="57"/>
      <c r="UP144" s="57"/>
      <c r="UQ144" s="57"/>
      <c r="UR144" s="57"/>
      <c r="US144" s="57"/>
      <c r="UT144" s="57"/>
      <c r="UU144" s="57"/>
      <c r="UV144" s="57"/>
      <c r="UW144" s="57"/>
      <c r="UX144" s="57"/>
      <c r="UY144" s="57"/>
      <c r="UZ144" s="57"/>
      <c r="VA144" s="57"/>
      <c r="VB144" s="57"/>
      <c r="VC144" s="57"/>
      <c r="VD144" s="57"/>
      <c r="VE144" s="57"/>
      <c r="VF144" s="57"/>
      <c r="VG144" s="57"/>
      <c r="VH144" s="57"/>
      <c r="VI144" s="57"/>
      <c r="VJ144" s="57"/>
      <c r="VK144" s="57"/>
      <c r="VL144" s="57"/>
      <c r="VM144" s="57"/>
      <c r="VN144" s="57"/>
      <c r="VO144" s="57"/>
      <c r="VP144" s="57"/>
      <c r="VQ144" s="57"/>
      <c r="VR144" s="57"/>
      <c r="VS144" s="57"/>
      <c r="VT144" s="57"/>
      <c r="VU144" s="57"/>
      <c r="VV144" s="57"/>
      <c r="VW144" s="57"/>
      <c r="VX144" s="57"/>
      <c r="VY144" s="57"/>
      <c r="VZ144" s="57"/>
      <c r="WA144" s="57"/>
      <c r="WB144" s="57"/>
      <c r="WC144" s="57"/>
      <c r="WD144" s="57"/>
      <c r="WE144" s="57"/>
      <c r="WF144" s="57"/>
      <c r="WG144" s="57"/>
      <c r="WH144" s="57"/>
      <c r="WI144" s="57"/>
      <c r="WJ144" s="57"/>
      <c r="WK144" s="57"/>
      <c r="WL144" s="57"/>
      <c r="WM144" s="57"/>
      <c r="WN144" s="57"/>
      <c r="WO144" s="57"/>
      <c r="WP144" s="57"/>
      <c r="WQ144" s="57"/>
      <c r="WR144" s="57"/>
      <c r="WS144" s="57"/>
      <c r="WT144" s="57"/>
      <c r="WU144" s="57"/>
      <c r="WV144" s="57"/>
      <c r="WW144" s="57"/>
      <c r="WX144" s="57"/>
      <c r="WY144" s="57"/>
      <c r="WZ144" s="57"/>
      <c r="XA144" s="57"/>
      <c r="XB144" s="57"/>
      <c r="XC144" s="57"/>
      <c r="XD144" s="57"/>
      <c r="XE144" s="57"/>
      <c r="XF144" s="57"/>
      <c r="XG144" s="57"/>
      <c r="XH144" s="57"/>
      <c r="XI144" s="57"/>
      <c r="XJ144" s="57"/>
      <c r="XK144" s="57"/>
      <c r="XL144" s="57"/>
      <c r="XM144" s="57"/>
      <c r="XN144" s="57"/>
      <c r="XO144" s="57"/>
      <c r="XP144" s="57"/>
      <c r="XQ144" s="57"/>
      <c r="XR144" s="57"/>
      <c r="XS144" s="57"/>
      <c r="XT144" s="57"/>
      <c r="XU144" s="57"/>
      <c r="XV144" s="57"/>
      <c r="XW144" s="57"/>
    </row>
    <row r="145">
      <c r="AI145" s="57"/>
      <c r="BR145" s="57"/>
      <c r="DA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c r="IT145" s="57"/>
      <c r="IU145" s="57"/>
      <c r="IV145" s="57"/>
      <c r="IW145" s="57"/>
      <c r="IX145" s="57"/>
      <c r="IY145" s="57"/>
      <c r="IZ145" s="57"/>
      <c r="JA145" s="57"/>
      <c r="JB145" s="57"/>
      <c r="JC145" s="57"/>
      <c r="JD145" s="57"/>
      <c r="JE145" s="57"/>
      <c r="JF145" s="57"/>
      <c r="JG145" s="57"/>
      <c r="JH145" s="57"/>
      <c r="JI145" s="57"/>
      <c r="JJ145" s="57"/>
      <c r="JK145" s="57"/>
      <c r="JL145" s="57"/>
      <c r="JM145" s="57"/>
      <c r="JN145" s="57"/>
      <c r="JO145" s="57"/>
      <c r="JP145" s="57"/>
      <c r="JQ145" s="57"/>
      <c r="JR145" s="57"/>
      <c r="JS145" s="57"/>
      <c r="JT145" s="57"/>
      <c r="JU145" s="57"/>
      <c r="JV145" s="57"/>
      <c r="JW145" s="57"/>
      <c r="JX145" s="57"/>
      <c r="JY145" s="57"/>
      <c r="JZ145" s="57"/>
      <c r="KA145" s="57"/>
      <c r="KB145" s="57"/>
      <c r="KC145" s="57"/>
      <c r="KD145" s="57"/>
      <c r="KE145" s="57"/>
      <c r="KF145" s="57"/>
      <c r="KG145" s="57"/>
      <c r="KH145" s="57"/>
      <c r="KI145" s="57"/>
      <c r="KJ145" s="57"/>
      <c r="KK145" s="57"/>
      <c r="KL145" s="57"/>
      <c r="KM145" s="57"/>
      <c r="KN145" s="57"/>
      <c r="KO145" s="57"/>
      <c r="KP145" s="57"/>
      <c r="KQ145" s="57"/>
      <c r="KR145" s="57"/>
      <c r="KS145" s="57"/>
      <c r="KT145" s="57"/>
      <c r="KU145" s="57"/>
      <c r="KV145" s="57"/>
      <c r="KW145" s="57"/>
      <c r="KX145" s="57"/>
      <c r="KY145" s="57"/>
      <c r="KZ145" s="57"/>
      <c r="LA145" s="57"/>
      <c r="LB145" s="57"/>
      <c r="LC145" s="57"/>
      <c r="LD145" s="57"/>
      <c r="LE145" s="57"/>
      <c r="LF145" s="57"/>
      <c r="LG145" s="57"/>
      <c r="LH145" s="57"/>
      <c r="LI145" s="57"/>
      <c r="LJ145" s="57"/>
      <c r="LK145" s="57"/>
      <c r="LL145" s="57"/>
      <c r="LM145" s="57"/>
      <c r="LN145" s="57"/>
      <c r="LO145" s="57"/>
      <c r="LP145" s="57"/>
      <c r="LQ145" s="57"/>
      <c r="LR145" s="57"/>
      <c r="LS145" s="57"/>
      <c r="LT145" s="57"/>
      <c r="LU145" s="57"/>
      <c r="LV145" s="57"/>
      <c r="LW145" s="57"/>
      <c r="LX145" s="57"/>
      <c r="LY145" s="57"/>
      <c r="LZ145" s="57"/>
      <c r="MA145" s="57"/>
      <c r="MB145" s="57"/>
      <c r="MC145" s="57"/>
      <c r="MD145" s="57"/>
      <c r="ME145" s="57"/>
      <c r="MF145" s="57"/>
      <c r="MG145" s="57"/>
      <c r="MH145" s="57"/>
      <c r="MI145" s="57"/>
      <c r="MJ145" s="57"/>
      <c r="MK145" s="57"/>
      <c r="ML145" s="57"/>
      <c r="MM145" s="57"/>
      <c r="MN145" s="57"/>
      <c r="MO145" s="57"/>
      <c r="MP145" s="57"/>
      <c r="MQ145" s="57"/>
      <c r="MR145" s="57"/>
      <c r="MS145" s="57"/>
      <c r="MT145" s="57"/>
      <c r="MU145" s="57"/>
      <c r="MV145" s="57"/>
      <c r="MW145" s="57"/>
      <c r="MX145" s="57"/>
      <c r="MY145" s="57"/>
      <c r="MZ145" s="57"/>
      <c r="NA145" s="57"/>
      <c r="NB145" s="57"/>
      <c r="NC145" s="57"/>
      <c r="ND145" s="57"/>
      <c r="NE145" s="57"/>
      <c r="NF145" s="57"/>
      <c r="NG145" s="57"/>
      <c r="NH145" s="57"/>
      <c r="NI145" s="57"/>
      <c r="NJ145" s="57"/>
      <c r="NK145" s="57"/>
      <c r="NL145" s="57"/>
      <c r="NM145" s="57"/>
      <c r="NN145" s="57"/>
      <c r="NO145" s="57"/>
      <c r="NP145" s="57"/>
      <c r="NQ145" s="57"/>
      <c r="NR145" s="57"/>
      <c r="NS145" s="57"/>
      <c r="NT145" s="57"/>
      <c r="NU145" s="57"/>
      <c r="NV145" s="57"/>
      <c r="NW145" s="57"/>
      <c r="NX145" s="57"/>
      <c r="NY145" s="57"/>
      <c r="NZ145" s="57"/>
      <c r="OA145" s="57"/>
      <c r="OB145" s="57"/>
      <c r="OC145" s="57"/>
      <c r="OD145" s="57"/>
      <c r="OE145" s="57"/>
      <c r="OF145" s="57"/>
      <c r="OG145" s="57"/>
      <c r="OH145" s="57"/>
      <c r="OI145" s="57"/>
      <c r="OJ145" s="57"/>
      <c r="OK145" s="57"/>
      <c r="OL145" s="57"/>
      <c r="OM145" s="57"/>
      <c r="ON145" s="57"/>
      <c r="OO145" s="57"/>
      <c r="OP145" s="57"/>
      <c r="OQ145" s="57"/>
      <c r="OR145" s="57"/>
      <c r="OS145" s="57"/>
      <c r="OT145" s="57"/>
      <c r="OU145" s="57"/>
      <c r="OV145" s="57"/>
      <c r="OW145" s="57"/>
      <c r="OX145" s="57"/>
      <c r="OY145" s="57"/>
      <c r="OZ145" s="57"/>
      <c r="PA145" s="57"/>
      <c r="PB145" s="57"/>
      <c r="PC145" s="57"/>
      <c r="PD145" s="57"/>
      <c r="PE145" s="57"/>
      <c r="PF145" s="57"/>
      <c r="PG145" s="57"/>
      <c r="PH145" s="57"/>
      <c r="PI145" s="57"/>
      <c r="PJ145" s="57"/>
      <c r="PK145" s="57"/>
      <c r="PL145" s="57"/>
      <c r="PM145" s="57"/>
      <c r="PN145" s="57"/>
      <c r="PO145" s="57"/>
      <c r="PP145" s="57"/>
      <c r="PQ145" s="57"/>
      <c r="PR145" s="57"/>
      <c r="PS145" s="57"/>
      <c r="PT145" s="57"/>
      <c r="PU145" s="57"/>
      <c r="PV145" s="57"/>
      <c r="PW145" s="57"/>
      <c r="PX145" s="57"/>
      <c r="PY145" s="57"/>
      <c r="PZ145" s="57"/>
      <c r="QA145" s="57"/>
      <c r="QB145" s="57"/>
      <c r="QC145" s="57"/>
      <c r="QD145" s="57"/>
      <c r="QE145" s="57"/>
      <c r="QF145" s="57"/>
      <c r="QG145" s="57"/>
      <c r="QH145" s="57"/>
      <c r="QI145" s="57"/>
      <c r="QJ145" s="57"/>
      <c r="QK145" s="57"/>
      <c r="QL145" s="57"/>
      <c r="QM145" s="57"/>
      <c r="QN145" s="57"/>
      <c r="QO145" s="57"/>
      <c r="QP145" s="57"/>
      <c r="QQ145" s="57"/>
      <c r="QR145" s="57"/>
      <c r="QS145" s="57"/>
      <c r="QT145" s="57"/>
      <c r="QU145" s="57"/>
      <c r="QV145" s="57"/>
      <c r="QW145" s="57"/>
      <c r="QX145" s="57"/>
      <c r="QY145" s="57"/>
      <c r="QZ145" s="57"/>
      <c r="RA145" s="57"/>
      <c r="RB145" s="57"/>
      <c r="RC145" s="57"/>
      <c r="RD145" s="57"/>
      <c r="RE145" s="57"/>
      <c r="RF145" s="57"/>
      <c r="RG145" s="57"/>
      <c r="RH145" s="57"/>
      <c r="RI145" s="57"/>
      <c r="RJ145" s="57"/>
      <c r="RK145" s="57"/>
      <c r="RL145" s="57"/>
      <c r="RM145" s="57"/>
      <c r="RN145" s="57"/>
      <c r="RO145" s="57"/>
      <c r="RP145" s="57"/>
      <c r="RQ145" s="57"/>
      <c r="RR145" s="57"/>
      <c r="RS145" s="57"/>
      <c r="RT145" s="57"/>
      <c r="RU145" s="57"/>
      <c r="RV145" s="57"/>
      <c r="RW145" s="57"/>
      <c r="RX145" s="57"/>
      <c r="RY145" s="57"/>
      <c r="RZ145" s="57"/>
      <c r="SA145" s="57"/>
      <c r="SB145" s="57"/>
      <c r="SC145" s="57"/>
      <c r="SD145" s="57"/>
      <c r="SE145" s="57"/>
      <c r="SF145" s="57"/>
      <c r="SG145" s="57"/>
      <c r="SH145" s="57"/>
      <c r="SI145" s="57"/>
      <c r="SJ145" s="57"/>
      <c r="SK145" s="57"/>
      <c r="SL145" s="57"/>
      <c r="SM145" s="57"/>
      <c r="SN145" s="57"/>
      <c r="SO145" s="57"/>
      <c r="SP145" s="57"/>
      <c r="SQ145" s="57"/>
      <c r="SR145" s="57"/>
      <c r="SS145" s="57"/>
      <c r="ST145" s="57"/>
      <c r="SU145" s="57"/>
      <c r="SV145" s="57"/>
      <c r="SW145" s="57"/>
      <c r="SX145" s="57"/>
      <c r="SY145" s="57"/>
      <c r="SZ145" s="57"/>
      <c r="TA145" s="57"/>
      <c r="TB145" s="57"/>
      <c r="TC145" s="57"/>
      <c r="TD145" s="57"/>
      <c r="TE145" s="57"/>
      <c r="TF145" s="57"/>
      <c r="TG145" s="57"/>
      <c r="TH145" s="57"/>
      <c r="TI145" s="57"/>
      <c r="TJ145" s="57"/>
      <c r="TK145" s="57"/>
      <c r="TL145" s="57"/>
      <c r="TM145" s="57"/>
      <c r="TN145" s="57"/>
      <c r="TO145" s="57"/>
      <c r="TP145" s="57"/>
      <c r="TQ145" s="57"/>
      <c r="TR145" s="57"/>
      <c r="TS145" s="57"/>
      <c r="TT145" s="57"/>
      <c r="TU145" s="57"/>
      <c r="TV145" s="57"/>
      <c r="TW145" s="57"/>
      <c r="TX145" s="57"/>
      <c r="TY145" s="57"/>
      <c r="TZ145" s="57"/>
      <c r="UA145" s="57"/>
      <c r="UB145" s="57"/>
      <c r="UC145" s="57"/>
      <c r="UD145" s="57"/>
      <c r="UE145" s="57"/>
      <c r="UF145" s="57"/>
      <c r="UG145" s="57"/>
      <c r="UH145" s="57"/>
      <c r="UI145" s="57"/>
      <c r="UJ145" s="57"/>
      <c r="UK145" s="57"/>
      <c r="UL145" s="57"/>
      <c r="UM145" s="57"/>
      <c r="UN145" s="57"/>
      <c r="UO145" s="57"/>
      <c r="UP145" s="57"/>
      <c r="UQ145" s="57"/>
      <c r="UR145" s="57"/>
      <c r="US145" s="57"/>
      <c r="UT145" s="57"/>
      <c r="UU145" s="57"/>
      <c r="UV145" s="57"/>
      <c r="UW145" s="57"/>
      <c r="UX145" s="57"/>
      <c r="UY145" s="57"/>
      <c r="UZ145" s="57"/>
      <c r="VA145" s="57"/>
      <c r="VB145" s="57"/>
      <c r="VC145" s="57"/>
      <c r="VD145" s="57"/>
      <c r="VE145" s="57"/>
      <c r="VF145" s="57"/>
      <c r="VG145" s="57"/>
      <c r="VH145" s="57"/>
      <c r="VI145" s="57"/>
      <c r="VJ145" s="57"/>
      <c r="VK145" s="57"/>
      <c r="VL145" s="57"/>
      <c r="VM145" s="57"/>
      <c r="VN145" s="57"/>
      <c r="VO145" s="57"/>
      <c r="VP145" s="57"/>
      <c r="VQ145" s="57"/>
      <c r="VR145" s="57"/>
      <c r="VS145" s="57"/>
      <c r="VT145" s="57"/>
      <c r="VU145" s="57"/>
      <c r="VV145" s="57"/>
      <c r="VW145" s="57"/>
      <c r="VX145" s="57"/>
      <c r="VY145" s="57"/>
      <c r="VZ145" s="57"/>
      <c r="WA145" s="57"/>
      <c r="WB145" s="57"/>
      <c r="WC145" s="57"/>
      <c r="WD145" s="57"/>
      <c r="WE145" s="57"/>
      <c r="WF145" s="57"/>
      <c r="WG145" s="57"/>
      <c r="WH145" s="57"/>
      <c r="WI145" s="57"/>
      <c r="WJ145" s="57"/>
      <c r="WK145" s="57"/>
      <c r="WL145" s="57"/>
      <c r="WM145" s="57"/>
      <c r="WN145" s="57"/>
      <c r="WO145" s="57"/>
      <c r="WP145" s="57"/>
      <c r="WQ145" s="57"/>
      <c r="WR145" s="57"/>
      <c r="WS145" s="57"/>
      <c r="WT145" s="57"/>
      <c r="WU145" s="57"/>
      <c r="WV145" s="57"/>
      <c r="WW145" s="57"/>
      <c r="WX145" s="57"/>
      <c r="WY145" s="57"/>
      <c r="WZ145" s="57"/>
      <c r="XA145" s="57"/>
      <c r="XB145" s="57"/>
      <c r="XC145" s="57"/>
      <c r="XD145" s="57"/>
      <c r="XE145" s="57"/>
      <c r="XF145" s="57"/>
      <c r="XG145" s="57"/>
      <c r="XH145" s="57"/>
      <c r="XI145" s="57"/>
      <c r="XJ145" s="57"/>
      <c r="XK145" s="57"/>
      <c r="XL145" s="57"/>
      <c r="XM145" s="57"/>
      <c r="XN145" s="57"/>
      <c r="XO145" s="57"/>
      <c r="XP145" s="57"/>
      <c r="XQ145" s="57"/>
      <c r="XR145" s="57"/>
      <c r="XS145" s="57"/>
      <c r="XT145" s="57"/>
      <c r="XU145" s="57"/>
      <c r="XV145" s="57"/>
      <c r="XW145" s="57"/>
    </row>
    <row r="146">
      <c r="AI146" s="57"/>
      <c r="BR146" s="57"/>
      <c r="DA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c r="IX146" s="57"/>
      <c r="IY146" s="57"/>
      <c r="IZ146" s="57"/>
      <c r="JA146" s="57"/>
      <c r="JB146" s="57"/>
      <c r="JC146" s="57"/>
      <c r="JD146" s="57"/>
      <c r="JE146" s="57"/>
      <c r="JF146" s="57"/>
      <c r="JG146" s="57"/>
      <c r="JH146" s="57"/>
      <c r="JI146" s="57"/>
      <c r="JJ146" s="57"/>
      <c r="JK146" s="57"/>
      <c r="JL146" s="57"/>
      <c r="JM146" s="57"/>
      <c r="JN146" s="57"/>
      <c r="JO146" s="57"/>
      <c r="JP146" s="57"/>
      <c r="JQ146" s="57"/>
      <c r="JR146" s="57"/>
      <c r="JS146" s="57"/>
      <c r="JT146" s="57"/>
      <c r="JU146" s="57"/>
      <c r="JV146" s="57"/>
      <c r="JW146" s="57"/>
      <c r="JX146" s="57"/>
      <c r="JY146" s="57"/>
      <c r="JZ146" s="57"/>
      <c r="KA146" s="57"/>
      <c r="KB146" s="57"/>
      <c r="KC146" s="57"/>
      <c r="KD146" s="57"/>
      <c r="KE146" s="57"/>
      <c r="KF146" s="57"/>
      <c r="KG146" s="57"/>
      <c r="KH146" s="57"/>
      <c r="KI146" s="57"/>
      <c r="KJ146" s="57"/>
      <c r="KK146" s="57"/>
      <c r="KL146" s="57"/>
      <c r="KM146" s="57"/>
      <c r="KN146" s="57"/>
      <c r="KO146" s="57"/>
      <c r="KP146" s="57"/>
      <c r="KQ146" s="57"/>
      <c r="KR146" s="57"/>
      <c r="KS146" s="57"/>
      <c r="KT146" s="57"/>
      <c r="KU146" s="57"/>
      <c r="KV146" s="57"/>
      <c r="KW146" s="57"/>
      <c r="KX146" s="57"/>
      <c r="KY146" s="57"/>
      <c r="KZ146" s="57"/>
      <c r="LA146" s="57"/>
      <c r="LB146" s="57"/>
      <c r="LC146" s="57"/>
      <c r="LD146" s="57"/>
      <c r="LE146" s="57"/>
      <c r="LF146" s="57"/>
      <c r="LG146" s="57"/>
      <c r="LH146" s="57"/>
      <c r="LI146" s="57"/>
      <c r="LJ146" s="57"/>
      <c r="LK146" s="57"/>
      <c r="LL146" s="57"/>
      <c r="LM146" s="57"/>
      <c r="LN146" s="57"/>
      <c r="LO146" s="57"/>
      <c r="LP146" s="57"/>
      <c r="LQ146" s="57"/>
      <c r="LR146" s="57"/>
      <c r="LS146" s="57"/>
      <c r="LT146" s="57"/>
      <c r="LU146" s="57"/>
      <c r="LV146" s="57"/>
      <c r="LW146" s="57"/>
      <c r="LX146" s="57"/>
      <c r="LY146" s="57"/>
      <c r="LZ146" s="57"/>
      <c r="MA146" s="57"/>
      <c r="MB146" s="57"/>
      <c r="MC146" s="57"/>
      <c r="MD146" s="57"/>
      <c r="ME146" s="57"/>
      <c r="MF146" s="57"/>
      <c r="MG146" s="57"/>
      <c r="MH146" s="57"/>
      <c r="MI146" s="57"/>
      <c r="MJ146" s="57"/>
      <c r="MK146" s="57"/>
      <c r="ML146" s="57"/>
      <c r="MM146" s="57"/>
      <c r="MN146" s="57"/>
      <c r="MO146" s="57"/>
      <c r="MP146" s="57"/>
      <c r="MQ146" s="57"/>
      <c r="MR146" s="57"/>
      <c r="MS146" s="57"/>
      <c r="MT146" s="57"/>
      <c r="MU146" s="57"/>
      <c r="MV146" s="57"/>
      <c r="MW146" s="57"/>
      <c r="MX146" s="57"/>
      <c r="MY146" s="57"/>
      <c r="MZ146" s="57"/>
      <c r="NA146" s="57"/>
      <c r="NB146" s="57"/>
      <c r="NC146" s="57"/>
      <c r="ND146" s="57"/>
      <c r="NE146" s="57"/>
      <c r="NF146" s="57"/>
      <c r="NG146" s="57"/>
      <c r="NH146" s="57"/>
      <c r="NI146" s="57"/>
      <c r="NJ146" s="57"/>
      <c r="NK146" s="57"/>
      <c r="NL146" s="57"/>
      <c r="NM146" s="57"/>
      <c r="NN146" s="57"/>
      <c r="NO146" s="57"/>
      <c r="NP146" s="57"/>
      <c r="NQ146" s="57"/>
      <c r="NR146" s="57"/>
      <c r="NS146" s="57"/>
      <c r="NT146" s="57"/>
      <c r="NU146" s="57"/>
      <c r="NV146" s="57"/>
      <c r="NW146" s="57"/>
      <c r="NX146" s="57"/>
      <c r="NY146" s="57"/>
      <c r="NZ146" s="57"/>
      <c r="OA146" s="57"/>
      <c r="OB146" s="57"/>
      <c r="OC146" s="57"/>
      <c r="OD146" s="57"/>
      <c r="OE146" s="57"/>
      <c r="OF146" s="57"/>
      <c r="OG146" s="57"/>
      <c r="OH146" s="57"/>
      <c r="OI146" s="57"/>
      <c r="OJ146" s="57"/>
      <c r="OK146" s="57"/>
      <c r="OL146" s="57"/>
      <c r="OM146" s="57"/>
      <c r="ON146" s="57"/>
      <c r="OO146" s="57"/>
      <c r="OP146" s="57"/>
      <c r="OQ146" s="57"/>
      <c r="OR146" s="57"/>
      <c r="OS146" s="57"/>
      <c r="OT146" s="57"/>
      <c r="OU146" s="57"/>
      <c r="OV146" s="57"/>
      <c r="OW146" s="57"/>
      <c r="OX146" s="57"/>
      <c r="OY146" s="57"/>
      <c r="OZ146" s="57"/>
      <c r="PA146" s="57"/>
      <c r="PB146" s="57"/>
      <c r="PC146" s="57"/>
      <c r="PD146" s="57"/>
      <c r="PE146" s="57"/>
      <c r="PF146" s="57"/>
      <c r="PG146" s="57"/>
      <c r="PH146" s="57"/>
      <c r="PI146" s="57"/>
      <c r="PJ146" s="57"/>
      <c r="PK146" s="57"/>
      <c r="PL146" s="57"/>
      <c r="PM146" s="57"/>
      <c r="PN146" s="57"/>
      <c r="PO146" s="57"/>
      <c r="PP146" s="57"/>
      <c r="PQ146" s="57"/>
      <c r="PR146" s="57"/>
      <c r="PS146" s="57"/>
      <c r="PT146" s="57"/>
      <c r="PU146" s="57"/>
      <c r="PV146" s="57"/>
      <c r="PW146" s="57"/>
      <c r="PX146" s="57"/>
      <c r="PY146" s="57"/>
      <c r="PZ146" s="57"/>
      <c r="QA146" s="57"/>
      <c r="QB146" s="57"/>
      <c r="QC146" s="57"/>
      <c r="QD146" s="57"/>
      <c r="QE146" s="57"/>
      <c r="QF146" s="57"/>
      <c r="QG146" s="57"/>
      <c r="QH146" s="57"/>
      <c r="QI146" s="57"/>
      <c r="QJ146" s="57"/>
      <c r="QK146" s="57"/>
      <c r="QL146" s="57"/>
      <c r="QM146" s="57"/>
      <c r="QN146" s="57"/>
      <c r="QO146" s="57"/>
      <c r="QP146" s="57"/>
      <c r="QQ146" s="57"/>
      <c r="QR146" s="57"/>
      <c r="QS146" s="57"/>
      <c r="QT146" s="57"/>
      <c r="QU146" s="57"/>
      <c r="QV146" s="57"/>
      <c r="QW146" s="57"/>
      <c r="QX146" s="57"/>
      <c r="QY146" s="57"/>
      <c r="QZ146" s="57"/>
      <c r="RA146" s="57"/>
      <c r="RB146" s="57"/>
      <c r="RC146" s="57"/>
      <c r="RD146" s="57"/>
      <c r="RE146" s="57"/>
      <c r="RF146" s="57"/>
      <c r="RG146" s="57"/>
      <c r="RH146" s="57"/>
      <c r="RI146" s="57"/>
      <c r="RJ146" s="57"/>
      <c r="RK146" s="57"/>
      <c r="RL146" s="57"/>
      <c r="RM146" s="57"/>
      <c r="RN146" s="57"/>
      <c r="RO146" s="57"/>
      <c r="RP146" s="57"/>
      <c r="RQ146" s="57"/>
      <c r="RR146" s="57"/>
      <c r="RS146" s="57"/>
      <c r="RT146" s="57"/>
      <c r="RU146" s="57"/>
      <c r="RV146" s="57"/>
      <c r="RW146" s="57"/>
      <c r="RX146" s="57"/>
      <c r="RY146" s="57"/>
      <c r="RZ146" s="57"/>
      <c r="SA146" s="57"/>
      <c r="SB146" s="57"/>
      <c r="SC146" s="57"/>
      <c r="SD146" s="57"/>
      <c r="SE146" s="57"/>
      <c r="SF146" s="57"/>
      <c r="SG146" s="57"/>
      <c r="SH146" s="57"/>
      <c r="SI146" s="57"/>
      <c r="SJ146" s="57"/>
      <c r="SK146" s="57"/>
      <c r="SL146" s="57"/>
      <c r="SM146" s="57"/>
      <c r="SN146" s="57"/>
      <c r="SO146" s="57"/>
      <c r="SP146" s="57"/>
      <c r="SQ146" s="57"/>
      <c r="SR146" s="57"/>
      <c r="SS146" s="57"/>
      <c r="ST146" s="57"/>
      <c r="SU146" s="57"/>
      <c r="SV146" s="57"/>
      <c r="SW146" s="57"/>
      <c r="SX146" s="57"/>
      <c r="SY146" s="57"/>
      <c r="SZ146" s="57"/>
      <c r="TA146" s="57"/>
      <c r="TB146" s="57"/>
      <c r="TC146" s="57"/>
      <c r="TD146" s="57"/>
      <c r="TE146" s="57"/>
      <c r="TF146" s="57"/>
      <c r="TG146" s="57"/>
      <c r="TH146" s="57"/>
      <c r="TI146" s="57"/>
      <c r="TJ146" s="57"/>
      <c r="TK146" s="57"/>
      <c r="TL146" s="57"/>
      <c r="TM146" s="57"/>
      <c r="TN146" s="57"/>
      <c r="TO146" s="57"/>
      <c r="TP146" s="57"/>
      <c r="TQ146" s="57"/>
      <c r="TR146" s="57"/>
      <c r="TS146" s="57"/>
      <c r="TT146" s="57"/>
      <c r="TU146" s="57"/>
      <c r="TV146" s="57"/>
      <c r="TW146" s="57"/>
      <c r="TX146" s="57"/>
      <c r="TY146" s="57"/>
      <c r="TZ146" s="57"/>
      <c r="UA146" s="57"/>
      <c r="UB146" s="57"/>
      <c r="UC146" s="57"/>
      <c r="UD146" s="57"/>
      <c r="UE146" s="57"/>
      <c r="UF146" s="57"/>
      <c r="UG146" s="57"/>
      <c r="UH146" s="57"/>
      <c r="UI146" s="57"/>
      <c r="UJ146" s="57"/>
      <c r="UK146" s="57"/>
      <c r="UL146" s="57"/>
      <c r="UM146" s="57"/>
      <c r="UN146" s="57"/>
      <c r="UO146" s="57"/>
      <c r="UP146" s="57"/>
      <c r="UQ146" s="57"/>
      <c r="UR146" s="57"/>
      <c r="US146" s="57"/>
      <c r="UT146" s="57"/>
      <c r="UU146" s="57"/>
      <c r="UV146" s="57"/>
      <c r="UW146" s="57"/>
      <c r="UX146" s="57"/>
      <c r="UY146" s="57"/>
      <c r="UZ146" s="57"/>
      <c r="VA146" s="57"/>
      <c r="VB146" s="57"/>
      <c r="VC146" s="57"/>
      <c r="VD146" s="57"/>
      <c r="VE146" s="57"/>
      <c r="VF146" s="57"/>
      <c r="VG146" s="57"/>
      <c r="VH146" s="57"/>
      <c r="VI146" s="57"/>
      <c r="VJ146" s="57"/>
      <c r="VK146" s="57"/>
      <c r="VL146" s="57"/>
      <c r="VM146" s="57"/>
      <c r="VN146" s="57"/>
      <c r="VO146" s="57"/>
      <c r="VP146" s="57"/>
      <c r="VQ146" s="57"/>
      <c r="VR146" s="57"/>
      <c r="VS146" s="57"/>
      <c r="VT146" s="57"/>
      <c r="VU146" s="57"/>
      <c r="VV146" s="57"/>
      <c r="VW146" s="57"/>
      <c r="VX146" s="57"/>
      <c r="VY146" s="57"/>
      <c r="VZ146" s="57"/>
      <c r="WA146" s="57"/>
      <c r="WB146" s="57"/>
      <c r="WC146" s="57"/>
      <c r="WD146" s="57"/>
      <c r="WE146" s="57"/>
      <c r="WF146" s="57"/>
      <c r="WG146" s="57"/>
      <c r="WH146" s="57"/>
      <c r="WI146" s="57"/>
      <c r="WJ146" s="57"/>
      <c r="WK146" s="57"/>
      <c r="WL146" s="57"/>
      <c r="WM146" s="57"/>
      <c r="WN146" s="57"/>
      <c r="WO146" s="57"/>
      <c r="WP146" s="57"/>
      <c r="WQ146" s="57"/>
      <c r="WR146" s="57"/>
      <c r="WS146" s="57"/>
      <c r="WT146" s="57"/>
      <c r="WU146" s="57"/>
      <c r="WV146" s="57"/>
      <c r="WW146" s="57"/>
      <c r="WX146" s="57"/>
      <c r="WY146" s="57"/>
      <c r="WZ146" s="57"/>
      <c r="XA146" s="57"/>
      <c r="XB146" s="57"/>
      <c r="XC146" s="57"/>
      <c r="XD146" s="57"/>
      <c r="XE146" s="57"/>
      <c r="XF146" s="57"/>
      <c r="XG146" s="57"/>
      <c r="XH146" s="57"/>
      <c r="XI146" s="57"/>
      <c r="XJ146" s="57"/>
      <c r="XK146" s="57"/>
      <c r="XL146" s="57"/>
      <c r="XM146" s="57"/>
      <c r="XN146" s="57"/>
      <c r="XO146" s="57"/>
      <c r="XP146" s="57"/>
      <c r="XQ146" s="57"/>
      <c r="XR146" s="57"/>
      <c r="XS146" s="57"/>
      <c r="XT146" s="57"/>
      <c r="XU146" s="57"/>
      <c r="XV146" s="57"/>
      <c r="XW146" s="57"/>
    </row>
    <row r="147">
      <c r="AI147" s="57"/>
      <c r="BR147" s="57"/>
      <c r="DA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c r="IU147" s="57"/>
      <c r="IV147" s="57"/>
      <c r="IW147" s="57"/>
      <c r="IX147" s="57"/>
      <c r="IY147" s="57"/>
      <c r="IZ147" s="57"/>
      <c r="JA147" s="57"/>
      <c r="JB147" s="57"/>
      <c r="JC147" s="57"/>
      <c r="JD147" s="57"/>
      <c r="JE147" s="57"/>
      <c r="JF147" s="57"/>
      <c r="JG147" s="57"/>
      <c r="JH147" s="57"/>
      <c r="JI147" s="57"/>
      <c r="JJ147" s="57"/>
      <c r="JK147" s="57"/>
      <c r="JL147" s="57"/>
      <c r="JM147" s="57"/>
      <c r="JN147" s="57"/>
      <c r="JO147" s="57"/>
      <c r="JP147" s="57"/>
      <c r="JQ147" s="57"/>
      <c r="JR147" s="57"/>
      <c r="JS147" s="57"/>
      <c r="JT147" s="57"/>
      <c r="JU147" s="57"/>
      <c r="JV147" s="57"/>
      <c r="JW147" s="57"/>
      <c r="JX147" s="57"/>
      <c r="JY147" s="57"/>
      <c r="JZ147" s="57"/>
      <c r="KA147" s="57"/>
      <c r="KB147" s="57"/>
      <c r="KC147" s="57"/>
      <c r="KD147" s="57"/>
      <c r="KE147" s="57"/>
      <c r="KF147" s="57"/>
      <c r="KG147" s="57"/>
      <c r="KH147" s="57"/>
      <c r="KI147" s="57"/>
      <c r="KJ147" s="57"/>
      <c r="KK147" s="57"/>
      <c r="KL147" s="57"/>
      <c r="KM147" s="57"/>
      <c r="KN147" s="57"/>
      <c r="KO147" s="57"/>
      <c r="KP147" s="57"/>
      <c r="KQ147" s="57"/>
      <c r="KR147" s="57"/>
      <c r="KS147" s="57"/>
      <c r="KT147" s="57"/>
      <c r="KU147" s="57"/>
      <c r="KV147" s="57"/>
      <c r="KW147" s="57"/>
      <c r="KX147" s="57"/>
      <c r="KY147" s="57"/>
      <c r="KZ147" s="57"/>
      <c r="LA147" s="57"/>
      <c r="LB147" s="57"/>
      <c r="LC147" s="57"/>
      <c r="LD147" s="57"/>
      <c r="LE147" s="57"/>
      <c r="LF147" s="57"/>
      <c r="LG147" s="57"/>
      <c r="LH147" s="57"/>
      <c r="LI147" s="57"/>
      <c r="LJ147" s="57"/>
      <c r="LK147" s="57"/>
      <c r="LL147" s="57"/>
      <c r="LM147" s="57"/>
      <c r="LN147" s="57"/>
      <c r="LO147" s="57"/>
      <c r="LP147" s="57"/>
      <c r="LQ147" s="57"/>
      <c r="LR147" s="57"/>
      <c r="LS147" s="57"/>
      <c r="LT147" s="57"/>
      <c r="LU147" s="57"/>
      <c r="LV147" s="57"/>
      <c r="LW147" s="57"/>
      <c r="LX147" s="57"/>
      <c r="LY147" s="57"/>
      <c r="LZ147" s="57"/>
      <c r="MA147" s="57"/>
      <c r="MB147" s="57"/>
      <c r="MC147" s="57"/>
      <c r="MD147" s="57"/>
      <c r="ME147" s="57"/>
      <c r="MF147" s="57"/>
      <c r="MG147" s="57"/>
      <c r="MH147" s="57"/>
      <c r="MI147" s="57"/>
      <c r="MJ147" s="57"/>
      <c r="MK147" s="57"/>
      <c r="ML147" s="57"/>
      <c r="MM147" s="57"/>
      <c r="MN147" s="57"/>
      <c r="MO147" s="57"/>
      <c r="MP147" s="57"/>
      <c r="MQ147" s="57"/>
      <c r="MR147" s="57"/>
      <c r="MS147" s="57"/>
      <c r="MT147" s="57"/>
      <c r="MU147" s="57"/>
      <c r="MV147" s="57"/>
      <c r="MW147" s="57"/>
      <c r="MX147" s="57"/>
      <c r="MY147" s="57"/>
      <c r="MZ147" s="57"/>
      <c r="NA147" s="57"/>
      <c r="NB147" s="57"/>
      <c r="NC147" s="57"/>
      <c r="ND147" s="57"/>
      <c r="NE147" s="57"/>
      <c r="NF147" s="57"/>
      <c r="NG147" s="57"/>
      <c r="NH147" s="57"/>
      <c r="NI147" s="57"/>
      <c r="NJ147" s="57"/>
      <c r="NK147" s="57"/>
      <c r="NL147" s="57"/>
      <c r="NM147" s="57"/>
      <c r="NN147" s="57"/>
      <c r="NO147" s="57"/>
      <c r="NP147" s="57"/>
      <c r="NQ147" s="57"/>
      <c r="NR147" s="57"/>
      <c r="NS147" s="57"/>
      <c r="NT147" s="57"/>
      <c r="NU147" s="57"/>
      <c r="NV147" s="57"/>
      <c r="NW147" s="57"/>
      <c r="NX147" s="57"/>
      <c r="NY147" s="57"/>
      <c r="NZ147" s="57"/>
      <c r="OA147" s="57"/>
      <c r="OB147" s="57"/>
      <c r="OC147" s="57"/>
      <c r="OD147" s="57"/>
      <c r="OE147" s="57"/>
      <c r="OF147" s="57"/>
      <c r="OG147" s="57"/>
      <c r="OH147" s="57"/>
      <c r="OI147" s="57"/>
      <c r="OJ147" s="57"/>
      <c r="OK147" s="57"/>
      <c r="OL147" s="57"/>
      <c r="OM147" s="57"/>
      <c r="ON147" s="57"/>
      <c r="OO147" s="57"/>
      <c r="OP147" s="57"/>
      <c r="OQ147" s="57"/>
      <c r="OR147" s="57"/>
      <c r="OS147" s="57"/>
      <c r="OT147" s="57"/>
      <c r="OU147" s="57"/>
      <c r="OV147" s="57"/>
      <c r="OW147" s="57"/>
      <c r="OX147" s="57"/>
      <c r="OY147" s="57"/>
      <c r="OZ147" s="57"/>
      <c r="PA147" s="57"/>
      <c r="PB147" s="57"/>
      <c r="PC147" s="57"/>
      <c r="PD147" s="57"/>
      <c r="PE147" s="57"/>
      <c r="PF147" s="57"/>
      <c r="PG147" s="57"/>
      <c r="PH147" s="57"/>
      <c r="PI147" s="57"/>
      <c r="PJ147" s="57"/>
      <c r="PK147" s="57"/>
      <c r="PL147" s="57"/>
      <c r="PM147" s="57"/>
      <c r="PN147" s="57"/>
      <c r="PO147" s="57"/>
      <c r="PP147" s="57"/>
      <c r="PQ147" s="57"/>
      <c r="PR147" s="57"/>
      <c r="PS147" s="57"/>
      <c r="PT147" s="57"/>
      <c r="PU147" s="57"/>
      <c r="PV147" s="57"/>
      <c r="PW147" s="57"/>
      <c r="PX147" s="57"/>
      <c r="PY147" s="57"/>
      <c r="PZ147" s="57"/>
      <c r="QA147" s="57"/>
      <c r="QB147" s="57"/>
      <c r="QC147" s="57"/>
      <c r="QD147" s="57"/>
      <c r="QE147" s="57"/>
      <c r="QF147" s="57"/>
      <c r="QG147" s="57"/>
      <c r="QH147" s="57"/>
      <c r="QI147" s="57"/>
      <c r="QJ147" s="57"/>
      <c r="QK147" s="57"/>
      <c r="QL147" s="57"/>
      <c r="QM147" s="57"/>
      <c r="QN147" s="57"/>
      <c r="QO147" s="57"/>
      <c r="QP147" s="57"/>
      <c r="QQ147" s="57"/>
      <c r="QR147" s="57"/>
      <c r="QS147" s="57"/>
      <c r="QT147" s="57"/>
      <c r="QU147" s="57"/>
      <c r="QV147" s="57"/>
      <c r="QW147" s="57"/>
      <c r="QX147" s="57"/>
      <c r="QY147" s="57"/>
      <c r="QZ147" s="57"/>
      <c r="RA147" s="57"/>
      <c r="RB147" s="57"/>
      <c r="RC147" s="57"/>
      <c r="RD147" s="57"/>
      <c r="RE147" s="57"/>
      <c r="RF147" s="57"/>
      <c r="RG147" s="57"/>
      <c r="RH147" s="57"/>
      <c r="RI147" s="57"/>
      <c r="RJ147" s="57"/>
      <c r="RK147" s="57"/>
      <c r="RL147" s="57"/>
      <c r="RM147" s="57"/>
      <c r="RN147" s="57"/>
      <c r="RO147" s="57"/>
      <c r="RP147" s="57"/>
      <c r="RQ147" s="57"/>
      <c r="RR147" s="57"/>
      <c r="RS147" s="57"/>
      <c r="RT147" s="57"/>
      <c r="RU147" s="57"/>
      <c r="RV147" s="57"/>
      <c r="RW147" s="57"/>
      <c r="RX147" s="57"/>
      <c r="RY147" s="57"/>
      <c r="RZ147" s="57"/>
      <c r="SA147" s="57"/>
      <c r="SB147" s="57"/>
      <c r="SC147" s="57"/>
      <c r="SD147" s="57"/>
      <c r="SE147" s="57"/>
      <c r="SF147" s="57"/>
      <c r="SG147" s="57"/>
      <c r="SH147" s="57"/>
      <c r="SI147" s="57"/>
      <c r="SJ147" s="57"/>
      <c r="SK147" s="57"/>
      <c r="SL147" s="57"/>
      <c r="SM147" s="57"/>
      <c r="SN147" s="57"/>
      <c r="SO147" s="57"/>
      <c r="SP147" s="57"/>
      <c r="SQ147" s="57"/>
      <c r="SR147" s="57"/>
      <c r="SS147" s="57"/>
      <c r="ST147" s="57"/>
      <c r="SU147" s="57"/>
      <c r="SV147" s="57"/>
      <c r="SW147" s="57"/>
      <c r="SX147" s="57"/>
      <c r="SY147" s="57"/>
      <c r="SZ147" s="57"/>
      <c r="TA147" s="57"/>
      <c r="TB147" s="57"/>
      <c r="TC147" s="57"/>
      <c r="TD147" s="57"/>
      <c r="TE147" s="57"/>
      <c r="TF147" s="57"/>
      <c r="TG147" s="57"/>
      <c r="TH147" s="57"/>
      <c r="TI147" s="57"/>
      <c r="TJ147" s="57"/>
      <c r="TK147" s="57"/>
      <c r="TL147" s="57"/>
      <c r="TM147" s="57"/>
      <c r="TN147" s="57"/>
      <c r="TO147" s="57"/>
      <c r="TP147" s="57"/>
      <c r="TQ147" s="57"/>
      <c r="TR147" s="57"/>
      <c r="TS147" s="57"/>
      <c r="TT147" s="57"/>
      <c r="TU147" s="57"/>
      <c r="TV147" s="57"/>
      <c r="TW147" s="57"/>
      <c r="TX147" s="57"/>
      <c r="TY147" s="57"/>
      <c r="TZ147" s="57"/>
      <c r="UA147" s="57"/>
      <c r="UB147" s="57"/>
      <c r="UC147" s="57"/>
      <c r="UD147" s="57"/>
      <c r="UE147" s="57"/>
      <c r="UF147" s="57"/>
      <c r="UG147" s="57"/>
      <c r="UH147" s="57"/>
      <c r="UI147" s="57"/>
      <c r="UJ147" s="57"/>
      <c r="UK147" s="57"/>
      <c r="UL147" s="57"/>
      <c r="UM147" s="57"/>
      <c r="UN147" s="57"/>
      <c r="UO147" s="57"/>
      <c r="UP147" s="57"/>
      <c r="UQ147" s="57"/>
      <c r="UR147" s="57"/>
      <c r="US147" s="57"/>
      <c r="UT147" s="57"/>
      <c r="UU147" s="57"/>
      <c r="UV147" s="57"/>
      <c r="UW147" s="57"/>
      <c r="UX147" s="57"/>
      <c r="UY147" s="57"/>
      <c r="UZ147" s="57"/>
      <c r="VA147" s="57"/>
      <c r="VB147" s="57"/>
      <c r="VC147" s="57"/>
      <c r="VD147" s="57"/>
      <c r="VE147" s="57"/>
      <c r="VF147" s="57"/>
      <c r="VG147" s="57"/>
      <c r="VH147" s="57"/>
      <c r="VI147" s="57"/>
      <c r="VJ147" s="57"/>
      <c r="VK147" s="57"/>
      <c r="VL147" s="57"/>
      <c r="VM147" s="57"/>
      <c r="VN147" s="57"/>
      <c r="VO147" s="57"/>
      <c r="VP147" s="57"/>
      <c r="VQ147" s="57"/>
      <c r="VR147" s="57"/>
      <c r="VS147" s="57"/>
      <c r="VT147" s="57"/>
      <c r="VU147" s="57"/>
      <c r="VV147" s="57"/>
      <c r="VW147" s="57"/>
      <c r="VX147" s="57"/>
      <c r="VY147" s="57"/>
      <c r="VZ147" s="57"/>
      <c r="WA147" s="57"/>
      <c r="WB147" s="57"/>
      <c r="WC147" s="57"/>
      <c r="WD147" s="57"/>
      <c r="WE147" s="57"/>
      <c r="WF147" s="57"/>
      <c r="WG147" s="57"/>
      <c r="WH147" s="57"/>
      <c r="WI147" s="57"/>
      <c r="WJ147" s="57"/>
      <c r="WK147" s="57"/>
      <c r="WL147" s="57"/>
      <c r="WM147" s="57"/>
      <c r="WN147" s="57"/>
      <c r="WO147" s="57"/>
      <c r="WP147" s="57"/>
      <c r="WQ147" s="57"/>
      <c r="WR147" s="57"/>
      <c r="WS147" s="57"/>
      <c r="WT147" s="57"/>
      <c r="WU147" s="57"/>
      <c r="WV147" s="57"/>
      <c r="WW147" s="57"/>
      <c r="WX147" s="57"/>
      <c r="WY147" s="57"/>
      <c r="WZ147" s="57"/>
      <c r="XA147" s="57"/>
      <c r="XB147" s="57"/>
      <c r="XC147" s="57"/>
      <c r="XD147" s="57"/>
      <c r="XE147" s="57"/>
      <c r="XF147" s="57"/>
      <c r="XG147" s="57"/>
      <c r="XH147" s="57"/>
      <c r="XI147" s="57"/>
      <c r="XJ147" s="57"/>
      <c r="XK147" s="57"/>
      <c r="XL147" s="57"/>
      <c r="XM147" s="57"/>
      <c r="XN147" s="57"/>
      <c r="XO147" s="57"/>
      <c r="XP147" s="57"/>
      <c r="XQ147" s="57"/>
      <c r="XR147" s="57"/>
      <c r="XS147" s="57"/>
      <c r="XT147" s="57"/>
      <c r="XU147" s="57"/>
      <c r="XV147" s="57"/>
      <c r="XW147" s="57"/>
    </row>
    <row r="148">
      <c r="AI148" s="57"/>
      <c r="BR148" s="57"/>
      <c r="DA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c r="IX148" s="57"/>
      <c r="IY148" s="57"/>
      <c r="IZ148" s="57"/>
      <c r="JA148" s="57"/>
      <c r="JB148" s="57"/>
      <c r="JC148" s="57"/>
      <c r="JD148" s="57"/>
      <c r="JE148" s="57"/>
      <c r="JF148" s="57"/>
      <c r="JG148" s="57"/>
      <c r="JH148" s="57"/>
      <c r="JI148" s="57"/>
      <c r="JJ148" s="57"/>
      <c r="JK148" s="57"/>
      <c r="JL148" s="57"/>
      <c r="JM148" s="57"/>
      <c r="JN148" s="57"/>
      <c r="JO148" s="57"/>
      <c r="JP148" s="57"/>
      <c r="JQ148" s="57"/>
      <c r="JR148" s="57"/>
      <c r="JS148" s="57"/>
      <c r="JT148" s="57"/>
      <c r="JU148" s="57"/>
      <c r="JV148" s="57"/>
      <c r="JW148" s="57"/>
      <c r="JX148" s="57"/>
      <c r="JY148" s="57"/>
      <c r="JZ148" s="57"/>
      <c r="KA148" s="57"/>
      <c r="KB148" s="57"/>
      <c r="KC148" s="57"/>
      <c r="KD148" s="57"/>
      <c r="KE148" s="57"/>
      <c r="KF148" s="57"/>
      <c r="KG148" s="57"/>
      <c r="KH148" s="57"/>
      <c r="KI148" s="57"/>
      <c r="KJ148" s="57"/>
      <c r="KK148" s="57"/>
      <c r="KL148" s="57"/>
      <c r="KM148" s="57"/>
      <c r="KN148" s="57"/>
      <c r="KO148" s="57"/>
      <c r="KP148" s="57"/>
      <c r="KQ148" s="57"/>
      <c r="KR148" s="57"/>
      <c r="KS148" s="57"/>
      <c r="KT148" s="57"/>
      <c r="KU148" s="57"/>
      <c r="KV148" s="57"/>
      <c r="KW148" s="57"/>
      <c r="KX148" s="57"/>
      <c r="KY148" s="57"/>
      <c r="KZ148" s="57"/>
      <c r="LA148" s="57"/>
      <c r="LB148" s="57"/>
      <c r="LC148" s="57"/>
      <c r="LD148" s="57"/>
      <c r="LE148" s="57"/>
      <c r="LF148" s="57"/>
      <c r="LG148" s="57"/>
      <c r="LH148" s="57"/>
      <c r="LI148" s="57"/>
      <c r="LJ148" s="57"/>
      <c r="LK148" s="57"/>
      <c r="LL148" s="57"/>
      <c r="LM148" s="57"/>
      <c r="LN148" s="57"/>
      <c r="LO148" s="57"/>
      <c r="LP148" s="57"/>
      <c r="LQ148" s="57"/>
      <c r="LR148" s="57"/>
      <c r="LS148" s="57"/>
      <c r="LT148" s="57"/>
      <c r="LU148" s="57"/>
      <c r="LV148" s="57"/>
      <c r="LW148" s="57"/>
      <c r="LX148" s="57"/>
      <c r="LY148" s="57"/>
      <c r="LZ148" s="57"/>
      <c r="MA148" s="57"/>
      <c r="MB148" s="57"/>
      <c r="MC148" s="57"/>
      <c r="MD148" s="57"/>
      <c r="ME148" s="57"/>
      <c r="MF148" s="57"/>
      <c r="MG148" s="57"/>
      <c r="MH148" s="57"/>
      <c r="MI148" s="57"/>
      <c r="MJ148" s="57"/>
      <c r="MK148" s="57"/>
      <c r="ML148" s="57"/>
      <c r="MM148" s="57"/>
      <c r="MN148" s="57"/>
      <c r="MO148" s="57"/>
      <c r="MP148" s="57"/>
      <c r="MQ148" s="57"/>
      <c r="MR148" s="57"/>
      <c r="MS148" s="57"/>
      <c r="MT148" s="57"/>
      <c r="MU148" s="57"/>
      <c r="MV148" s="57"/>
      <c r="MW148" s="57"/>
      <c r="MX148" s="57"/>
      <c r="MY148" s="57"/>
      <c r="MZ148" s="57"/>
      <c r="NA148" s="57"/>
      <c r="NB148" s="57"/>
      <c r="NC148" s="57"/>
      <c r="ND148" s="57"/>
      <c r="NE148" s="57"/>
      <c r="NF148" s="57"/>
      <c r="NG148" s="57"/>
      <c r="NH148" s="57"/>
      <c r="NI148" s="57"/>
      <c r="NJ148" s="57"/>
      <c r="NK148" s="57"/>
      <c r="NL148" s="57"/>
      <c r="NM148" s="57"/>
      <c r="NN148" s="57"/>
      <c r="NO148" s="57"/>
      <c r="NP148" s="57"/>
      <c r="NQ148" s="57"/>
      <c r="NR148" s="57"/>
      <c r="NS148" s="57"/>
      <c r="NT148" s="57"/>
      <c r="NU148" s="57"/>
      <c r="NV148" s="57"/>
      <c r="NW148" s="57"/>
      <c r="NX148" s="57"/>
      <c r="NY148" s="57"/>
      <c r="NZ148" s="57"/>
      <c r="OA148" s="57"/>
      <c r="OB148" s="57"/>
      <c r="OC148" s="57"/>
      <c r="OD148" s="57"/>
      <c r="OE148" s="57"/>
      <c r="OF148" s="57"/>
      <c r="OG148" s="57"/>
      <c r="OH148" s="57"/>
      <c r="OI148" s="57"/>
      <c r="OJ148" s="57"/>
      <c r="OK148" s="57"/>
      <c r="OL148" s="57"/>
      <c r="OM148" s="57"/>
      <c r="ON148" s="57"/>
      <c r="OO148" s="57"/>
      <c r="OP148" s="57"/>
      <c r="OQ148" s="57"/>
      <c r="OR148" s="57"/>
      <c r="OS148" s="57"/>
      <c r="OT148" s="57"/>
      <c r="OU148" s="57"/>
      <c r="OV148" s="57"/>
      <c r="OW148" s="57"/>
      <c r="OX148" s="57"/>
      <c r="OY148" s="57"/>
      <c r="OZ148" s="57"/>
      <c r="PA148" s="57"/>
      <c r="PB148" s="57"/>
      <c r="PC148" s="57"/>
      <c r="PD148" s="57"/>
      <c r="PE148" s="57"/>
      <c r="PF148" s="57"/>
      <c r="PG148" s="57"/>
      <c r="PH148" s="57"/>
      <c r="PI148" s="57"/>
      <c r="PJ148" s="57"/>
      <c r="PK148" s="57"/>
      <c r="PL148" s="57"/>
      <c r="PM148" s="57"/>
      <c r="PN148" s="57"/>
      <c r="PO148" s="57"/>
      <c r="PP148" s="57"/>
      <c r="PQ148" s="57"/>
      <c r="PR148" s="57"/>
      <c r="PS148" s="57"/>
      <c r="PT148" s="57"/>
      <c r="PU148" s="57"/>
      <c r="PV148" s="57"/>
      <c r="PW148" s="57"/>
      <c r="PX148" s="57"/>
      <c r="PY148" s="57"/>
      <c r="PZ148" s="57"/>
      <c r="QA148" s="57"/>
      <c r="QB148" s="57"/>
      <c r="QC148" s="57"/>
      <c r="QD148" s="57"/>
      <c r="QE148" s="57"/>
      <c r="QF148" s="57"/>
      <c r="QG148" s="57"/>
      <c r="QH148" s="57"/>
      <c r="QI148" s="57"/>
      <c r="QJ148" s="57"/>
      <c r="QK148" s="57"/>
      <c r="QL148" s="57"/>
      <c r="QM148" s="57"/>
      <c r="QN148" s="57"/>
      <c r="QO148" s="57"/>
      <c r="QP148" s="57"/>
      <c r="QQ148" s="57"/>
      <c r="QR148" s="57"/>
      <c r="QS148" s="57"/>
      <c r="QT148" s="57"/>
      <c r="QU148" s="57"/>
      <c r="QV148" s="57"/>
      <c r="QW148" s="57"/>
      <c r="QX148" s="57"/>
      <c r="QY148" s="57"/>
      <c r="QZ148" s="57"/>
      <c r="RA148" s="57"/>
      <c r="RB148" s="57"/>
      <c r="RC148" s="57"/>
      <c r="RD148" s="57"/>
      <c r="RE148" s="57"/>
      <c r="RF148" s="57"/>
      <c r="RG148" s="57"/>
      <c r="RH148" s="57"/>
      <c r="RI148" s="57"/>
      <c r="RJ148" s="57"/>
      <c r="RK148" s="57"/>
      <c r="RL148" s="57"/>
      <c r="RM148" s="57"/>
      <c r="RN148" s="57"/>
      <c r="RO148" s="57"/>
      <c r="RP148" s="57"/>
      <c r="RQ148" s="57"/>
      <c r="RR148" s="57"/>
      <c r="RS148" s="57"/>
      <c r="RT148" s="57"/>
      <c r="RU148" s="57"/>
      <c r="RV148" s="57"/>
      <c r="RW148" s="57"/>
      <c r="RX148" s="57"/>
      <c r="RY148" s="57"/>
      <c r="RZ148" s="57"/>
      <c r="SA148" s="57"/>
      <c r="SB148" s="57"/>
      <c r="SC148" s="57"/>
      <c r="SD148" s="57"/>
      <c r="SE148" s="57"/>
      <c r="SF148" s="57"/>
      <c r="SG148" s="57"/>
      <c r="SH148" s="57"/>
      <c r="SI148" s="57"/>
      <c r="SJ148" s="57"/>
      <c r="SK148" s="57"/>
      <c r="SL148" s="57"/>
      <c r="SM148" s="57"/>
      <c r="SN148" s="57"/>
      <c r="SO148" s="57"/>
      <c r="SP148" s="57"/>
      <c r="SQ148" s="57"/>
      <c r="SR148" s="57"/>
      <c r="SS148" s="57"/>
      <c r="ST148" s="57"/>
      <c r="SU148" s="57"/>
      <c r="SV148" s="57"/>
      <c r="SW148" s="57"/>
      <c r="SX148" s="57"/>
      <c r="SY148" s="57"/>
      <c r="SZ148" s="57"/>
      <c r="TA148" s="57"/>
      <c r="TB148" s="57"/>
      <c r="TC148" s="57"/>
      <c r="TD148" s="57"/>
      <c r="TE148" s="57"/>
      <c r="TF148" s="57"/>
      <c r="TG148" s="57"/>
      <c r="TH148" s="57"/>
      <c r="TI148" s="57"/>
      <c r="TJ148" s="57"/>
      <c r="TK148" s="57"/>
      <c r="TL148" s="57"/>
      <c r="TM148" s="57"/>
      <c r="TN148" s="57"/>
      <c r="TO148" s="57"/>
      <c r="TP148" s="57"/>
      <c r="TQ148" s="57"/>
      <c r="TR148" s="57"/>
      <c r="TS148" s="57"/>
      <c r="TT148" s="57"/>
      <c r="TU148" s="57"/>
      <c r="TV148" s="57"/>
      <c r="TW148" s="57"/>
      <c r="TX148" s="57"/>
      <c r="TY148" s="57"/>
      <c r="TZ148" s="57"/>
      <c r="UA148" s="57"/>
      <c r="UB148" s="57"/>
      <c r="UC148" s="57"/>
      <c r="UD148" s="57"/>
      <c r="UE148" s="57"/>
      <c r="UF148" s="57"/>
      <c r="UG148" s="57"/>
      <c r="UH148" s="57"/>
      <c r="UI148" s="57"/>
      <c r="UJ148" s="57"/>
      <c r="UK148" s="57"/>
      <c r="UL148" s="57"/>
      <c r="UM148" s="57"/>
      <c r="UN148" s="57"/>
      <c r="UO148" s="57"/>
      <c r="UP148" s="57"/>
      <c r="UQ148" s="57"/>
      <c r="UR148" s="57"/>
      <c r="US148" s="57"/>
      <c r="UT148" s="57"/>
      <c r="UU148" s="57"/>
      <c r="UV148" s="57"/>
      <c r="UW148" s="57"/>
      <c r="UX148" s="57"/>
      <c r="UY148" s="57"/>
      <c r="UZ148" s="57"/>
      <c r="VA148" s="57"/>
      <c r="VB148" s="57"/>
      <c r="VC148" s="57"/>
      <c r="VD148" s="57"/>
      <c r="VE148" s="57"/>
      <c r="VF148" s="57"/>
      <c r="VG148" s="57"/>
      <c r="VH148" s="57"/>
      <c r="VI148" s="57"/>
      <c r="VJ148" s="57"/>
      <c r="VK148" s="57"/>
      <c r="VL148" s="57"/>
      <c r="VM148" s="57"/>
      <c r="VN148" s="57"/>
      <c r="VO148" s="57"/>
      <c r="VP148" s="57"/>
      <c r="VQ148" s="57"/>
      <c r="VR148" s="57"/>
      <c r="VS148" s="57"/>
      <c r="VT148" s="57"/>
      <c r="VU148" s="57"/>
      <c r="VV148" s="57"/>
      <c r="VW148" s="57"/>
      <c r="VX148" s="57"/>
      <c r="VY148" s="57"/>
      <c r="VZ148" s="57"/>
      <c r="WA148" s="57"/>
      <c r="WB148" s="57"/>
      <c r="WC148" s="57"/>
      <c r="WD148" s="57"/>
      <c r="WE148" s="57"/>
      <c r="WF148" s="57"/>
      <c r="WG148" s="57"/>
      <c r="WH148" s="57"/>
      <c r="WI148" s="57"/>
      <c r="WJ148" s="57"/>
      <c r="WK148" s="57"/>
      <c r="WL148" s="57"/>
      <c r="WM148" s="57"/>
      <c r="WN148" s="57"/>
      <c r="WO148" s="57"/>
      <c r="WP148" s="57"/>
      <c r="WQ148" s="57"/>
      <c r="WR148" s="57"/>
      <c r="WS148" s="57"/>
      <c r="WT148" s="57"/>
      <c r="WU148" s="57"/>
      <c r="WV148" s="57"/>
      <c r="WW148" s="57"/>
      <c r="WX148" s="57"/>
      <c r="WY148" s="57"/>
      <c r="WZ148" s="57"/>
      <c r="XA148" s="57"/>
      <c r="XB148" s="57"/>
      <c r="XC148" s="57"/>
      <c r="XD148" s="57"/>
      <c r="XE148" s="57"/>
      <c r="XF148" s="57"/>
      <c r="XG148" s="57"/>
      <c r="XH148" s="57"/>
      <c r="XI148" s="57"/>
      <c r="XJ148" s="57"/>
      <c r="XK148" s="57"/>
      <c r="XL148" s="57"/>
      <c r="XM148" s="57"/>
      <c r="XN148" s="57"/>
      <c r="XO148" s="57"/>
      <c r="XP148" s="57"/>
      <c r="XQ148" s="57"/>
      <c r="XR148" s="57"/>
      <c r="XS148" s="57"/>
      <c r="XT148" s="57"/>
      <c r="XU148" s="57"/>
      <c r="XV148" s="57"/>
      <c r="XW148" s="57"/>
    </row>
    <row r="149">
      <c r="AI149" s="57"/>
      <c r="BR149" s="57"/>
      <c r="DA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c r="IX149" s="57"/>
      <c r="IY149" s="57"/>
      <c r="IZ149" s="57"/>
      <c r="JA149" s="57"/>
      <c r="JB149" s="57"/>
      <c r="JC149" s="57"/>
      <c r="JD149" s="57"/>
      <c r="JE149" s="57"/>
      <c r="JF149" s="57"/>
      <c r="JG149" s="57"/>
      <c r="JH149" s="57"/>
      <c r="JI149" s="57"/>
      <c r="JJ149" s="57"/>
      <c r="JK149" s="57"/>
      <c r="JL149" s="57"/>
      <c r="JM149" s="57"/>
      <c r="JN149" s="57"/>
      <c r="JO149" s="57"/>
      <c r="JP149" s="57"/>
      <c r="JQ149" s="57"/>
      <c r="JR149" s="57"/>
      <c r="JS149" s="57"/>
      <c r="JT149" s="57"/>
      <c r="JU149" s="57"/>
      <c r="JV149" s="57"/>
      <c r="JW149" s="57"/>
      <c r="JX149" s="57"/>
      <c r="JY149" s="57"/>
      <c r="JZ149" s="57"/>
      <c r="KA149" s="57"/>
      <c r="KB149" s="57"/>
      <c r="KC149" s="57"/>
      <c r="KD149" s="57"/>
      <c r="KE149" s="57"/>
      <c r="KF149" s="57"/>
      <c r="KG149" s="57"/>
      <c r="KH149" s="57"/>
      <c r="KI149" s="57"/>
      <c r="KJ149" s="57"/>
      <c r="KK149" s="57"/>
      <c r="KL149" s="57"/>
      <c r="KM149" s="57"/>
      <c r="KN149" s="57"/>
      <c r="KO149" s="57"/>
      <c r="KP149" s="57"/>
      <c r="KQ149" s="57"/>
      <c r="KR149" s="57"/>
      <c r="KS149" s="57"/>
      <c r="KT149" s="57"/>
      <c r="KU149" s="57"/>
      <c r="KV149" s="57"/>
      <c r="KW149" s="57"/>
      <c r="KX149" s="57"/>
      <c r="KY149" s="57"/>
      <c r="KZ149" s="57"/>
      <c r="LA149" s="57"/>
      <c r="LB149" s="57"/>
      <c r="LC149" s="57"/>
      <c r="LD149" s="57"/>
      <c r="LE149" s="57"/>
      <c r="LF149" s="57"/>
      <c r="LG149" s="57"/>
      <c r="LH149" s="57"/>
      <c r="LI149" s="57"/>
      <c r="LJ149" s="57"/>
      <c r="LK149" s="57"/>
      <c r="LL149" s="57"/>
      <c r="LM149" s="57"/>
      <c r="LN149" s="57"/>
      <c r="LO149" s="57"/>
      <c r="LP149" s="57"/>
      <c r="LQ149" s="57"/>
      <c r="LR149" s="57"/>
      <c r="LS149" s="57"/>
      <c r="LT149" s="57"/>
      <c r="LU149" s="57"/>
      <c r="LV149" s="57"/>
      <c r="LW149" s="57"/>
      <c r="LX149" s="57"/>
      <c r="LY149" s="57"/>
      <c r="LZ149" s="57"/>
      <c r="MA149" s="57"/>
      <c r="MB149" s="57"/>
      <c r="MC149" s="57"/>
      <c r="MD149" s="57"/>
      <c r="ME149" s="57"/>
      <c r="MF149" s="57"/>
      <c r="MG149" s="57"/>
      <c r="MH149" s="57"/>
      <c r="MI149" s="57"/>
      <c r="MJ149" s="57"/>
      <c r="MK149" s="57"/>
      <c r="ML149" s="57"/>
      <c r="MM149" s="57"/>
      <c r="MN149" s="57"/>
      <c r="MO149" s="57"/>
      <c r="MP149" s="57"/>
      <c r="MQ149" s="57"/>
      <c r="MR149" s="57"/>
      <c r="MS149" s="57"/>
      <c r="MT149" s="57"/>
      <c r="MU149" s="57"/>
      <c r="MV149" s="57"/>
      <c r="MW149" s="57"/>
      <c r="MX149" s="57"/>
      <c r="MY149" s="57"/>
      <c r="MZ149" s="57"/>
      <c r="NA149" s="57"/>
      <c r="NB149" s="57"/>
      <c r="NC149" s="57"/>
      <c r="ND149" s="57"/>
      <c r="NE149" s="57"/>
      <c r="NF149" s="57"/>
      <c r="NG149" s="57"/>
      <c r="NH149" s="57"/>
      <c r="NI149" s="57"/>
      <c r="NJ149" s="57"/>
      <c r="NK149" s="57"/>
      <c r="NL149" s="57"/>
      <c r="NM149" s="57"/>
      <c r="NN149" s="57"/>
      <c r="NO149" s="57"/>
      <c r="NP149" s="57"/>
      <c r="NQ149" s="57"/>
      <c r="NR149" s="57"/>
      <c r="NS149" s="57"/>
      <c r="NT149" s="57"/>
      <c r="NU149" s="57"/>
      <c r="NV149" s="57"/>
      <c r="NW149" s="57"/>
      <c r="NX149" s="57"/>
      <c r="NY149" s="57"/>
      <c r="NZ149" s="57"/>
      <c r="OA149" s="57"/>
      <c r="OB149" s="57"/>
      <c r="OC149" s="57"/>
      <c r="OD149" s="57"/>
      <c r="OE149" s="57"/>
      <c r="OF149" s="57"/>
      <c r="OG149" s="57"/>
      <c r="OH149" s="57"/>
      <c r="OI149" s="57"/>
      <c r="OJ149" s="57"/>
      <c r="OK149" s="57"/>
      <c r="OL149" s="57"/>
      <c r="OM149" s="57"/>
      <c r="ON149" s="57"/>
      <c r="OO149" s="57"/>
      <c r="OP149" s="57"/>
      <c r="OQ149" s="57"/>
      <c r="OR149" s="57"/>
      <c r="OS149" s="57"/>
      <c r="OT149" s="57"/>
      <c r="OU149" s="57"/>
      <c r="OV149" s="57"/>
      <c r="OW149" s="57"/>
      <c r="OX149" s="57"/>
      <c r="OY149" s="57"/>
      <c r="OZ149" s="57"/>
      <c r="PA149" s="57"/>
      <c r="PB149" s="57"/>
      <c r="PC149" s="57"/>
      <c r="PD149" s="57"/>
      <c r="PE149" s="57"/>
      <c r="PF149" s="57"/>
      <c r="PG149" s="57"/>
      <c r="PH149" s="57"/>
      <c r="PI149" s="57"/>
      <c r="PJ149" s="57"/>
      <c r="PK149" s="57"/>
      <c r="PL149" s="57"/>
      <c r="PM149" s="57"/>
      <c r="PN149" s="57"/>
      <c r="PO149" s="57"/>
      <c r="PP149" s="57"/>
      <c r="PQ149" s="57"/>
      <c r="PR149" s="57"/>
      <c r="PS149" s="57"/>
      <c r="PT149" s="57"/>
      <c r="PU149" s="57"/>
      <c r="PV149" s="57"/>
      <c r="PW149" s="57"/>
      <c r="PX149" s="57"/>
      <c r="PY149" s="57"/>
      <c r="PZ149" s="57"/>
      <c r="QA149" s="57"/>
      <c r="QB149" s="57"/>
      <c r="QC149" s="57"/>
      <c r="QD149" s="57"/>
      <c r="QE149" s="57"/>
      <c r="QF149" s="57"/>
      <c r="QG149" s="57"/>
      <c r="QH149" s="57"/>
      <c r="QI149" s="57"/>
      <c r="QJ149" s="57"/>
      <c r="QK149" s="57"/>
      <c r="QL149" s="57"/>
      <c r="QM149" s="57"/>
      <c r="QN149" s="57"/>
      <c r="QO149" s="57"/>
      <c r="QP149" s="57"/>
      <c r="QQ149" s="57"/>
      <c r="QR149" s="57"/>
      <c r="QS149" s="57"/>
      <c r="QT149" s="57"/>
      <c r="QU149" s="57"/>
      <c r="QV149" s="57"/>
      <c r="QW149" s="57"/>
      <c r="QX149" s="57"/>
      <c r="QY149" s="57"/>
      <c r="QZ149" s="57"/>
      <c r="RA149" s="57"/>
      <c r="RB149" s="57"/>
      <c r="RC149" s="57"/>
      <c r="RD149" s="57"/>
      <c r="RE149" s="57"/>
      <c r="RF149" s="57"/>
      <c r="RG149" s="57"/>
      <c r="RH149" s="57"/>
      <c r="RI149" s="57"/>
      <c r="RJ149" s="57"/>
      <c r="RK149" s="57"/>
      <c r="RL149" s="57"/>
      <c r="RM149" s="57"/>
      <c r="RN149" s="57"/>
      <c r="RO149" s="57"/>
      <c r="RP149" s="57"/>
      <c r="RQ149" s="57"/>
      <c r="RR149" s="57"/>
      <c r="RS149" s="57"/>
      <c r="RT149" s="57"/>
      <c r="RU149" s="57"/>
      <c r="RV149" s="57"/>
      <c r="RW149" s="57"/>
      <c r="RX149" s="57"/>
      <c r="RY149" s="57"/>
      <c r="RZ149" s="57"/>
      <c r="SA149" s="57"/>
      <c r="SB149" s="57"/>
      <c r="SC149" s="57"/>
      <c r="SD149" s="57"/>
      <c r="SE149" s="57"/>
      <c r="SF149" s="57"/>
      <c r="SG149" s="57"/>
      <c r="SH149" s="57"/>
      <c r="SI149" s="57"/>
      <c r="SJ149" s="57"/>
      <c r="SK149" s="57"/>
      <c r="SL149" s="57"/>
      <c r="SM149" s="57"/>
      <c r="SN149" s="57"/>
      <c r="SO149" s="57"/>
      <c r="SP149" s="57"/>
      <c r="SQ149" s="57"/>
      <c r="SR149" s="57"/>
      <c r="SS149" s="57"/>
      <c r="ST149" s="57"/>
      <c r="SU149" s="57"/>
      <c r="SV149" s="57"/>
      <c r="SW149" s="57"/>
      <c r="SX149" s="57"/>
      <c r="SY149" s="57"/>
      <c r="SZ149" s="57"/>
      <c r="TA149" s="57"/>
      <c r="TB149" s="57"/>
      <c r="TC149" s="57"/>
      <c r="TD149" s="57"/>
      <c r="TE149" s="57"/>
      <c r="TF149" s="57"/>
      <c r="TG149" s="57"/>
      <c r="TH149" s="57"/>
      <c r="TI149" s="57"/>
      <c r="TJ149" s="57"/>
      <c r="TK149" s="57"/>
      <c r="TL149" s="57"/>
      <c r="TM149" s="57"/>
      <c r="TN149" s="57"/>
      <c r="TO149" s="57"/>
      <c r="TP149" s="57"/>
      <c r="TQ149" s="57"/>
      <c r="TR149" s="57"/>
      <c r="TS149" s="57"/>
      <c r="TT149" s="57"/>
      <c r="TU149" s="57"/>
      <c r="TV149" s="57"/>
      <c r="TW149" s="57"/>
      <c r="TX149" s="57"/>
      <c r="TY149" s="57"/>
      <c r="TZ149" s="57"/>
      <c r="UA149" s="57"/>
      <c r="UB149" s="57"/>
      <c r="UC149" s="57"/>
      <c r="UD149" s="57"/>
      <c r="UE149" s="57"/>
      <c r="UF149" s="57"/>
      <c r="UG149" s="57"/>
      <c r="UH149" s="57"/>
      <c r="UI149" s="57"/>
      <c r="UJ149" s="57"/>
      <c r="UK149" s="57"/>
      <c r="UL149" s="57"/>
      <c r="UM149" s="57"/>
      <c r="UN149" s="57"/>
      <c r="UO149" s="57"/>
      <c r="UP149" s="57"/>
      <c r="UQ149" s="57"/>
      <c r="UR149" s="57"/>
      <c r="US149" s="57"/>
      <c r="UT149" s="57"/>
      <c r="UU149" s="57"/>
      <c r="UV149" s="57"/>
      <c r="UW149" s="57"/>
      <c r="UX149" s="57"/>
      <c r="UY149" s="57"/>
      <c r="UZ149" s="57"/>
      <c r="VA149" s="57"/>
      <c r="VB149" s="57"/>
      <c r="VC149" s="57"/>
      <c r="VD149" s="57"/>
      <c r="VE149" s="57"/>
      <c r="VF149" s="57"/>
      <c r="VG149" s="57"/>
      <c r="VH149" s="57"/>
      <c r="VI149" s="57"/>
      <c r="VJ149" s="57"/>
      <c r="VK149" s="57"/>
      <c r="VL149" s="57"/>
      <c r="VM149" s="57"/>
      <c r="VN149" s="57"/>
      <c r="VO149" s="57"/>
      <c r="VP149" s="57"/>
      <c r="VQ149" s="57"/>
      <c r="VR149" s="57"/>
      <c r="VS149" s="57"/>
      <c r="VT149" s="57"/>
      <c r="VU149" s="57"/>
      <c r="VV149" s="57"/>
      <c r="VW149" s="57"/>
      <c r="VX149" s="57"/>
      <c r="VY149" s="57"/>
      <c r="VZ149" s="57"/>
      <c r="WA149" s="57"/>
      <c r="WB149" s="57"/>
      <c r="WC149" s="57"/>
      <c r="WD149" s="57"/>
      <c r="WE149" s="57"/>
      <c r="WF149" s="57"/>
      <c r="WG149" s="57"/>
      <c r="WH149" s="57"/>
      <c r="WI149" s="57"/>
      <c r="WJ149" s="57"/>
      <c r="WK149" s="57"/>
      <c r="WL149" s="57"/>
      <c r="WM149" s="57"/>
      <c r="WN149" s="57"/>
      <c r="WO149" s="57"/>
      <c r="WP149" s="57"/>
      <c r="WQ149" s="57"/>
      <c r="WR149" s="57"/>
      <c r="WS149" s="57"/>
      <c r="WT149" s="57"/>
      <c r="WU149" s="57"/>
      <c r="WV149" s="57"/>
      <c r="WW149" s="57"/>
      <c r="WX149" s="57"/>
      <c r="WY149" s="57"/>
      <c r="WZ149" s="57"/>
      <c r="XA149" s="57"/>
      <c r="XB149" s="57"/>
      <c r="XC149" s="57"/>
      <c r="XD149" s="57"/>
      <c r="XE149" s="57"/>
      <c r="XF149" s="57"/>
      <c r="XG149" s="57"/>
      <c r="XH149" s="57"/>
      <c r="XI149" s="57"/>
      <c r="XJ149" s="57"/>
      <c r="XK149" s="57"/>
      <c r="XL149" s="57"/>
      <c r="XM149" s="57"/>
      <c r="XN149" s="57"/>
      <c r="XO149" s="57"/>
      <c r="XP149" s="57"/>
      <c r="XQ149" s="57"/>
      <c r="XR149" s="57"/>
      <c r="XS149" s="57"/>
      <c r="XT149" s="57"/>
      <c r="XU149" s="57"/>
      <c r="XV149" s="57"/>
      <c r="XW149" s="57"/>
    </row>
    <row r="150">
      <c r="AI150" s="57"/>
      <c r="BR150" s="57"/>
      <c r="DA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c r="IT150" s="57"/>
      <c r="IU150" s="57"/>
      <c r="IV150" s="57"/>
      <c r="IW150" s="57"/>
      <c r="IX150" s="57"/>
      <c r="IY150" s="57"/>
      <c r="IZ150" s="57"/>
      <c r="JA150" s="57"/>
      <c r="JB150" s="57"/>
      <c r="JC150" s="57"/>
      <c r="JD150" s="57"/>
      <c r="JE150" s="57"/>
      <c r="JF150" s="57"/>
      <c r="JG150" s="57"/>
      <c r="JH150" s="57"/>
      <c r="JI150" s="57"/>
      <c r="JJ150" s="57"/>
      <c r="JK150" s="57"/>
      <c r="JL150" s="57"/>
      <c r="JM150" s="57"/>
      <c r="JN150" s="57"/>
      <c r="JO150" s="57"/>
      <c r="JP150" s="57"/>
      <c r="JQ150" s="57"/>
      <c r="JR150" s="57"/>
      <c r="JS150" s="57"/>
      <c r="JT150" s="57"/>
      <c r="JU150" s="57"/>
      <c r="JV150" s="57"/>
      <c r="JW150" s="57"/>
      <c r="JX150" s="57"/>
      <c r="JY150" s="57"/>
      <c r="JZ150" s="57"/>
      <c r="KA150" s="57"/>
      <c r="KB150" s="57"/>
      <c r="KC150" s="57"/>
      <c r="KD150" s="57"/>
      <c r="KE150" s="57"/>
      <c r="KF150" s="57"/>
      <c r="KG150" s="57"/>
      <c r="KH150" s="57"/>
      <c r="KI150" s="57"/>
      <c r="KJ150" s="57"/>
      <c r="KK150" s="57"/>
      <c r="KL150" s="57"/>
      <c r="KM150" s="57"/>
      <c r="KN150" s="57"/>
      <c r="KO150" s="57"/>
      <c r="KP150" s="57"/>
      <c r="KQ150" s="57"/>
      <c r="KR150" s="57"/>
      <c r="KS150" s="57"/>
      <c r="KT150" s="57"/>
      <c r="KU150" s="57"/>
      <c r="KV150" s="57"/>
      <c r="KW150" s="57"/>
      <c r="KX150" s="57"/>
      <c r="KY150" s="57"/>
      <c r="KZ150" s="57"/>
      <c r="LA150" s="57"/>
      <c r="LB150" s="57"/>
      <c r="LC150" s="57"/>
      <c r="LD150" s="57"/>
      <c r="LE150" s="57"/>
      <c r="LF150" s="57"/>
      <c r="LG150" s="57"/>
      <c r="LH150" s="57"/>
      <c r="LI150" s="57"/>
      <c r="LJ150" s="57"/>
      <c r="LK150" s="57"/>
      <c r="LL150" s="57"/>
      <c r="LM150" s="57"/>
      <c r="LN150" s="57"/>
      <c r="LO150" s="57"/>
      <c r="LP150" s="57"/>
      <c r="LQ150" s="57"/>
      <c r="LR150" s="57"/>
      <c r="LS150" s="57"/>
      <c r="LT150" s="57"/>
      <c r="LU150" s="57"/>
      <c r="LV150" s="57"/>
      <c r="LW150" s="57"/>
      <c r="LX150" s="57"/>
      <c r="LY150" s="57"/>
      <c r="LZ150" s="57"/>
      <c r="MA150" s="57"/>
      <c r="MB150" s="57"/>
      <c r="MC150" s="57"/>
      <c r="MD150" s="57"/>
      <c r="ME150" s="57"/>
      <c r="MF150" s="57"/>
      <c r="MG150" s="57"/>
      <c r="MH150" s="57"/>
      <c r="MI150" s="57"/>
      <c r="MJ150" s="57"/>
      <c r="MK150" s="57"/>
      <c r="ML150" s="57"/>
      <c r="MM150" s="57"/>
      <c r="MN150" s="57"/>
      <c r="MO150" s="57"/>
      <c r="MP150" s="57"/>
      <c r="MQ150" s="57"/>
      <c r="MR150" s="57"/>
      <c r="MS150" s="57"/>
      <c r="MT150" s="57"/>
      <c r="MU150" s="57"/>
      <c r="MV150" s="57"/>
      <c r="MW150" s="57"/>
      <c r="MX150" s="57"/>
      <c r="MY150" s="57"/>
      <c r="MZ150" s="57"/>
      <c r="NA150" s="57"/>
      <c r="NB150" s="57"/>
      <c r="NC150" s="57"/>
      <c r="ND150" s="57"/>
      <c r="NE150" s="57"/>
      <c r="NF150" s="57"/>
      <c r="NG150" s="57"/>
      <c r="NH150" s="57"/>
      <c r="NI150" s="57"/>
      <c r="NJ150" s="57"/>
      <c r="NK150" s="57"/>
      <c r="NL150" s="57"/>
      <c r="NM150" s="57"/>
      <c r="NN150" s="57"/>
      <c r="NO150" s="57"/>
      <c r="NP150" s="57"/>
      <c r="NQ150" s="57"/>
      <c r="NR150" s="57"/>
      <c r="NS150" s="57"/>
      <c r="NT150" s="57"/>
      <c r="NU150" s="57"/>
      <c r="NV150" s="57"/>
      <c r="NW150" s="57"/>
      <c r="NX150" s="57"/>
      <c r="NY150" s="57"/>
      <c r="NZ150" s="57"/>
      <c r="OA150" s="57"/>
      <c r="OB150" s="57"/>
      <c r="OC150" s="57"/>
      <c r="OD150" s="57"/>
      <c r="OE150" s="57"/>
      <c r="OF150" s="57"/>
      <c r="OG150" s="57"/>
      <c r="OH150" s="57"/>
      <c r="OI150" s="57"/>
      <c r="OJ150" s="57"/>
      <c r="OK150" s="57"/>
      <c r="OL150" s="57"/>
      <c r="OM150" s="57"/>
      <c r="ON150" s="57"/>
      <c r="OO150" s="57"/>
      <c r="OP150" s="57"/>
      <c r="OQ150" s="57"/>
      <c r="OR150" s="57"/>
      <c r="OS150" s="57"/>
      <c r="OT150" s="57"/>
      <c r="OU150" s="57"/>
      <c r="OV150" s="57"/>
      <c r="OW150" s="57"/>
      <c r="OX150" s="57"/>
      <c r="OY150" s="57"/>
      <c r="OZ150" s="57"/>
      <c r="PA150" s="57"/>
      <c r="PB150" s="57"/>
      <c r="PC150" s="57"/>
      <c r="PD150" s="57"/>
      <c r="PE150" s="57"/>
      <c r="PF150" s="57"/>
      <c r="PG150" s="57"/>
      <c r="PH150" s="57"/>
      <c r="PI150" s="57"/>
      <c r="PJ150" s="57"/>
      <c r="PK150" s="57"/>
      <c r="PL150" s="57"/>
      <c r="PM150" s="57"/>
      <c r="PN150" s="57"/>
      <c r="PO150" s="57"/>
      <c r="PP150" s="57"/>
      <c r="PQ150" s="57"/>
      <c r="PR150" s="57"/>
      <c r="PS150" s="57"/>
      <c r="PT150" s="57"/>
      <c r="PU150" s="57"/>
      <c r="PV150" s="57"/>
      <c r="PW150" s="57"/>
      <c r="PX150" s="57"/>
      <c r="PY150" s="57"/>
      <c r="PZ150" s="57"/>
      <c r="QA150" s="57"/>
      <c r="QB150" s="57"/>
      <c r="QC150" s="57"/>
      <c r="QD150" s="57"/>
      <c r="QE150" s="57"/>
      <c r="QF150" s="57"/>
      <c r="QG150" s="57"/>
      <c r="QH150" s="57"/>
      <c r="QI150" s="57"/>
      <c r="QJ150" s="57"/>
      <c r="QK150" s="57"/>
      <c r="QL150" s="57"/>
      <c r="QM150" s="57"/>
      <c r="QN150" s="57"/>
      <c r="QO150" s="57"/>
      <c r="QP150" s="57"/>
      <c r="QQ150" s="57"/>
      <c r="QR150" s="57"/>
      <c r="QS150" s="57"/>
      <c r="QT150" s="57"/>
      <c r="QU150" s="57"/>
      <c r="QV150" s="57"/>
      <c r="QW150" s="57"/>
      <c r="QX150" s="57"/>
      <c r="QY150" s="57"/>
      <c r="QZ150" s="57"/>
      <c r="RA150" s="57"/>
      <c r="RB150" s="57"/>
      <c r="RC150" s="57"/>
      <c r="RD150" s="57"/>
      <c r="RE150" s="57"/>
      <c r="RF150" s="57"/>
      <c r="RG150" s="57"/>
      <c r="RH150" s="57"/>
      <c r="RI150" s="57"/>
      <c r="RJ150" s="57"/>
      <c r="RK150" s="57"/>
      <c r="RL150" s="57"/>
      <c r="RM150" s="57"/>
      <c r="RN150" s="57"/>
      <c r="RO150" s="57"/>
      <c r="RP150" s="57"/>
      <c r="RQ150" s="57"/>
      <c r="RR150" s="57"/>
      <c r="RS150" s="57"/>
      <c r="RT150" s="57"/>
      <c r="RU150" s="57"/>
      <c r="RV150" s="57"/>
      <c r="RW150" s="57"/>
      <c r="RX150" s="57"/>
      <c r="RY150" s="57"/>
      <c r="RZ150" s="57"/>
      <c r="SA150" s="57"/>
      <c r="SB150" s="57"/>
      <c r="SC150" s="57"/>
      <c r="SD150" s="57"/>
      <c r="SE150" s="57"/>
      <c r="SF150" s="57"/>
      <c r="SG150" s="57"/>
      <c r="SH150" s="57"/>
      <c r="SI150" s="57"/>
      <c r="SJ150" s="57"/>
      <c r="SK150" s="57"/>
      <c r="SL150" s="57"/>
      <c r="SM150" s="57"/>
      <c r="SN150" s="57"/>
      <c r="SO150" s="57"/>
      <c r="SP150" s="57"/>
      <c r="SQ150" s="57"/>
      <c r="SR150" s="57"/>
      <c r="SS150" s="57"/>
      <c r="ST150" s="57"/>
      <c r="SU150" s="57"/>
      <c r="SV150" s="57"/>
      <c r="SW150" s="57"/>
      <c r="SX150" s="57"/>
      <c r="SY150" s="57"/>
      <c r="SZ150" s="57"/>
      <c r="TA150" s="57"/>
      <c r="TB150" s="57"/>
      <c r="TC150" s="57"/>
      <c r="TD150" s="57"/>
      <c r="TE150" s="57"/>
      <c r="TF150" s="57"/>
      <c r="TG150" s="57"/>
      <c r="TH150" s="57"/>
      <c r="TI150" s="57"/>
      <c r="TJ150" s="57"/>
      <c r="TK150" s="57"/>
      <c r="TL150" s="57"/>
      <c r="TM150" s="57"/>
      <c r="TN150" s="57"/>
      <c r="TO150" s="57"/>
      <c r="TP150" s="57"/>
      <c r="TQ150" s="57"/>
      <c r="TR150" s="57"/>
      <c r="TS150" s="57"/>
      <c r="TT150" s="57"/>
      <c r="TU150" s="57"/>
      <c r="TV150" s="57"/>
      <c r="TW150" s="57"/>
      <c r="TX150" s="57"/>
      <c r="TY150" s="57"/>
      <c r="TZ150" s="57"/>
      <c r="UA150" s="57"/>
      <c r="UB150" s="57"/>
      <c r="UC150" s="57"/>
      <c r="UD150" s="57"/>
      <c r="UE150" s="57"/>
      <c r="UF150" s="57"/>
      <c r="UG150" s="57"/>
      <c r="UH150" s="57"/>
      <c r="UI150" s="57"/>
      <c r="UJ150" s="57"/>
      <c r="UK150" s="57"/>
      <c r="UL150" s="57"/>
      <c r="UM150" s="57"/>
      <c r="UN150" s="57"/>
      <c r="UO150" s="57"/>
      <c r="UP150" s="57"/>
      <c r="UQ150" s="57"/>
      <c r="UR150" s="57"/>
      <c r="US150" s="57"/>
      <c r="UT150" s="57"/>
      <c r="UU150" s="57"/>
      <c r="UV150" s="57"/>
      <c r="UW150" s="57"/>
      <c r="UX150" s="57"/>
      <c r="UY150" s="57"/>
      <c r="UZ150" s="57"/>
      <c r="VA150" s="57"/>
      <c r="VB150" s="57"/>
      <c r="VC150" s="57"/>
      <c r="VD150" s="57"/>
      <c r="VE150" s="57"/>
      <c r="VF150" s="57"/>
      <c r="VG150" s="57"/>
      <c r="VH150" s="57"/>
      <c r="VI150" s="57"/>
      <c r="VJ150" s="57"/>
      <c r="VK150" s="57"/>
      <c r="VL150" s="57"/>
      <c r="VM150" s="57"/>
      <c r="VN150" s="57"/>
      <c r="VO150" s="57"/>
      <c r="VP150" s="57"/>
      <c r="VQ150" s="57"/>
      <c r="VR150" s="57"/>
      <c r="VS150" s="57"/>
      <c r="VT150" s="57"/>
      <c r="VU150" s="57"/>
      <c r="VV150" s="57"/>
      <c r="VW150" s="57"/>
      <c r="VX150" s="57"/>
      <c r="VY150" s="57"/>
      <c r="VZ150" s="57"/>
      <c r="WA150" s="57"/>
      <c r="WB150" s="57"/>
      <c r="WC150" s="57"/>
      <c r="WD150" s="57"/>
      <c r="WE150" s="57"/>
      <c r="WF150" s="57"/>
      <c r="WG150" s="57"/>
      <c r="WH150" s="57"/>
      <c r="WI150" s="57"/>
      <c r="WJ150" s="57"/>
      <c r="WK150" s="57"/>
      <c r="WL150" s="57"/>
      <c r="WM150" s="57"/>
      <c r="WN150" s="57"/>
      <c r="WO150" s="57"/>
      <c r="WP150" s="57"/>
      <c r="WQ150" s="57"/>
      <c r="WR150" s="57"/>
      <c r="WS150" s="57"/>
      <c r="WT150" s="57"/>
      <c r="WU150" s="57"/>
      <c r="WV150" s="57"/>
      <c r="WW150" s="57"/>
      <c r="WX150" s="57"/>
      <c r="WY150" s="57"/>
      <c r="WZ150" s="57"/>
      <c r="XA150" s="57"/>
      <c r="XB150" s="57"/>
      <c r="XC150" s="57"/>
      <c r="XD150" s="57"/>
      <c r="XE150" s="57"/>
      <c r="XF150" s="57"/>
      <c r="XG150" s="57"/>
      <c r="XH150" s="57"/>
      <c r="XI150" s="57"/>
      <c r="XJ150" s="57"/>
      <c r="XK150" s="57"/>
      <c r="XL150" s="57"/>
      <c r="XM150" s="57"/>
      <c r="XN150" s="57"/>
      <c r="XO150" s="57"/>
      <c r="XP150" s="57"/>
      <c r="XQ150" s="57"/>
      <c r="XR150" s="57"/>
      <c r="XS150" s="57"/>
      <c r="XT150" s="57"/>
      <c r="XU150" s="57"/>
      <c r="XV150" s="57"/>
      <c r="XW150" s="57"/>
    </row>
    <row r="151">
      <c r="AI151" s="57"/>
      <c r="BR151" s="57"/>
      <c r="DA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c r="IX151" s="57"/>
      <c r="IY151" s="57"/>
      <c r="IZ151" s="57"/>
      <c r="JA151" s="57"/>
      <c r="JB151" s="57"/>
      <c r="JC151" s="57"/>
      <c r="JD151" s="57"/>
      <c r="JE151" s="57"/>
      <c r="JF151" s="57"/>
      <c r="JG151" s="57"/>
      <c r="JH151" s="57"/>
      <c r="JI151" s="57"/>
      <c r="JJ151" s="57"/>
      <c r="JK151" s="57"/>
      <c r="JL151" s="57"/>
      <c r="JM151" s="57"/>
      <c r="JN151" s="57"/>
      <c r="JO151" s="57"/>
      <c r="JP151" s="57"/>
      <c r="JQ151" s="57"/>
      <c r="JR151" s="57"/>
      <c r="JS151" s="57"/>
      <c r="JT151" s="57"/>
      <c r="JU151" s="57"/>
      <c r="JV151" s="57"/>
      <c r="JW151" s="57"/>
      <c r="JX151" s="57"/>
      <c r="JY151" s="57"/>
      <c r="JZ151" s="57"/>
      <c r="KA151" s="57"/>
      <c r="KB151" s="57"/>
      <c r="KC151" s="57"/>
      <c r="KD151" s="57"/>
      <c r="KE151" s="57"/>
      <c r="KF151" s="57"/>
      <c r="KG151" s="57"/>
      <c r="KH151" s="57"/>
      <c r="KI151" s="57"/>
      <c r="KJ151" s="57"/>
      <c r="KK151" s="57"/>
      <c r="KL151" s="57"/>
      <c r="KM151" s="57"/>
      <c r="KN151" s="57"/>
      <c r="KO151" s="57"/>
      <c r="KP151" s="57"/>
      <c r="KQ151" s="57"/>
      <c r="KR151" s="57"/>
      <c r="KS151" s="57"/>
      <c r="KT151" s="57"/>
      <c r="KU151" s="57"/>
      <c r="KV151" s="57"/>
      <c r="KW151" s="57"/>
      <c r="KX151" s="57"/>
      <c r="KY151" s="57"/>
      <c r="KZ151" s="57"/>
      <c r="LA151" s="57"/>
      <c r="LB151" s="57"/>
      <c r="LC151" s="57"/>
      <c r="LD151" s="57"/>
      <c r="LE151" s="57"/>
      <c r="LF151" s="57"/>
      <c r="LG151" s="57"/>
      <c r="LH151" s="57"/>
      <c r="LI151" s="57"/>
      <c r="LJ151" s="57"/>
      <c r="LK151" s="57"/>
      <c r="LL151" s="57"/>
      <c r="LM151" s="57"/>
      <c r="LN151" s="57"/>
      <c r="LO151" s="57"/>
      <c r="LP151" s="57"/>
      <c r="LQ151" s="57"/>
      <c r="LR151" s="57"/>
      <c r="LS151" s="57"/>
      <c r="LT151" s="57"/>
      <c r="LU151" s="57"/>
      <c r="LV151" s="57"/>
      <c r="LW151" s="57"/>
      <c r="LX151" s="57"/>
      <c r="LY151" s="57"/>
      <c r="LZ151" s="57"/>
      <c r="MA151" s="57"/>
      <c r="MB151" s="57"/>
      <c r="MC151" s="57"/>
      <c r="MD151" s="57"/>
      <c r="ME151" s="57"/>
      <c r="MF151" s="57"/>
      <c r="MG151" s="57"/>
      <c r="MH151" s="57"/>
      <c r="MI151" s="57"/>
      <c r="MJ151" s="57"/>
      <c r="MK151" s="57"/>
      <c r="ML151" s="57"/>
      <c r="MM151" s="57"/>
      <c r="MN151" s="57"/>
      <c r="MO151" s="57"/>
      <c r="MP151" s="57"/>
      <c r="MQ151" s="57"/>
      <c r="MR151" s="57"/>
      <c r="MS151" s="57"/>
      <c r="MT151" s="57"/>
      <c r="MU151" s="57"/>
      <c r="MV151" s="57"/>
      <c r="MW151" s="57"/>
      <c r="MX151" s="57"/>
      <c r="MY151" s="57"/>
      <c r="MZ151" s="57"/>
      <c r="NA151" s="57"/>
      <c r="NB151" s="57"/>
      <c r="NC151" s="57"/>
      <c r="ND151" s="57"/>
      <c r="NE151" s="57"/>
      <c r="NF151" s="57"/>
      <c r="NG151" s="57"/>
      <c r="NH151" s="57"/>
      <c r="NI151" s="57"/>
      <c r="NJ151" s="57"/>
      <c r="NK151" s="57"/>
      <c r="NL151" s="57"/>
      <c r="NM151" s="57"/>
      <c r="NN151" s="57"/>
      <c r="NO151" s="57"/>
      <c r="NP151" s="57"/>
      <c r="NQ151" s="57"/>
      <c r="NR151" s="57"/>
      <c r="NS151" s="57"/>
      <c r="NT151" s="57"/>
      <c r="NU151" s="57"/>
      <c r="NV151" s="57"/>
      <c r="NW151" s="57"/>
      <c r="NX151" s="57"/>
      <c r="NY151" s="57"/>
      <c r="NZ151" s="57"/>
      <c r="OA151" s="57"/>
      <c r="OB151" s="57"/>
      <c r="OC151" s="57"/>
      <c r="OD151" s="57"/>
      <c r="OE151" s="57"/>
      <c r="OF151" s="57"/>
      <c r="OG151" s="57"/>
      <c r="OH151" s="57"/>
      <c r="OI151" s="57"/>
      <c r="OJ151" s="57"/>
      <c r="OK151" s="57"/>
      <c r="OL151" s="57"/>
      <c r="OM151" s="57"/>
      <c r="ON151" s="57"/>
      <c r="OO151" s="57"/>
      <c r="OP151" s="57"/>
      <c r="OQ151" s="57"/>
      <c r="OR151" s="57"/>
      <c r="OS151" s="57"/>
      <c r="OT151" s="57"/>
      <c r="OU151" s="57"/>
      <c r="OV151" s="57"/>
      <c r="OW151" s="57"/>
      <c r="OX151" s="57"/>
      <c r="OY151" s="57"/>
      <c r="OZ151" s="57"/>
      <c r="PA151" s="57"/>
      <c r="PB151" s="57"/>
      <c r="PC151" s="57"/>
      <c r="PD151" s="57"/>
      <c r="PE151" s="57"/>
      <c r="PF151" s="57"/>
      <c r="PG151" s="57"/>
      <c r="PH151" s="57"/>
      <c r="PI151" s="57"/>
      <c r="PJ151" s="57"/>
      <c r="PK151" s="57"/>
      <c r="PL151" s="57"/>
      <c r="PM151" s="57"/>
      <c r="PN151" s="57"/>
      <c r="PO151" s="57"/>
      <c r="PP151" s="57"/>
      <c r="PQ151" s="57"/>
      <c r="PR151" s="57"/>
      <c r="PS151" s="57"/>
      <c r="PT151" s="57"/>
      <c r="PU151" s="57"/>
      <c r="PV151" s="57"/>
      <c r="PW151" s="57"/>
      <c r="PX151" s="57"/>
      <c r="PY151" s="57"/>
      <c r="PZ151" s="57"/>
      <c r="QA151" s="57"/>
      <c r="QB151" s="57"/>
      <c r="QC151" s="57"/>
      <c r="QD151" s="57"/>
      <c r="QE151" s="57"/>
      <c r="QF151" s="57"/>
      <c r="QG151" s="57"/>
      <c r="QH151" s="57"/>
      <c r="QI151" s="57"/>
      <c r="QJ151" s="57"/>
      <c r="QK151" s="57"/>
      <c r="QL151" s="57"/>
      <c r="QM151" s="57"/>
      <c r="QN151" s="57"/>
      <c r="QO151" s="57"/>
      <c r="QP151" s="57"/>
      <c r="QQ151" s="57"/>
      <c r="QR151" s="57"/>
      <c r="QS151" s="57"/>
      <c r="QT151" s="57"/>
      <c r="QU151" s="57"/>
      <c r="QV151" s="57"/>
      <c r="QW151" s="57"/>
      <c r="QX151" s="57"/>
      <c r="QY151" s="57"/>
      <c r="QZ151" s="57"/>
      <c r="RA151" s="57"/>
      <c r="RB151" s="57"/>
      <c r="RC151" s="57"/>
      <c r="RD151" s="57"/>
      <c r="RE151" s="57"/>
      <c r="RF151" s="57"/>
      <c r="RG151" s="57"/>
      <c r="RH151" s="57"/>
      <c r="RI151" s="57"/>
      <c r="RJ151" s="57"/>
      <c r="RK151" s="57"/>
      <c r="RL151" s="57"/>
      <c r="RM151" s="57"/>
      <c r="RN151" s="57"/>
      <c r="RO151" s="57"/>
      <c r="RP151" s="57"/>
      <c r="RQ151" s="57"/>
      <c r="RR151" s="57"/>
      <c r="RS151" s="57"/>
      <c r="RT151" s="57"/>
      <c r="RU151" s="57"/>
      <c r="RV151" s="57"/>
      <c r="RW151" s="57"/>
      <c r="RX151" s="57"/>
      <c r="RY151" s="57"/>
      <c r="RZ151" s="57"/>
      <c r="SA151" s="57"/>
      <c r="SB151" s="57"/>
      <c r="SC151" s="57"/>
      <c r="SD151" s="57"/>
      <c r="SE151" s="57"/>
      <c r="SF151" s="57"/>
      <c r="SG151" s="57"/>
      <c r="SH151" s="57"/>
      <c r="SI151" s="57"/>
      <c r="SJ151" s="57"/>
      <c r="SK151" s="57"/>
      <c r="SL151" s="57"/>
      <c r="SM151" s="57"/>
      <c r="SN151" s="57"/>
      <c r="SO151" s="57"/>
      <c r="SP151" s="57"/>
      <c r="SQ151" s="57"/>
      <c r="SR151" s="57"/>
      <c r="SS151" s="57"/>
      <c r="ST151" s="57"/>
      <c r="SU151" s="57"/>
      <c r="SV151" s="57"/>
      <c r="SW151" s="57"/>
      <c r="SX151" s="57"/>
      <c r="SY151" s="57"/>
      <c r="SZ151" s="57"/>
      <c r="TA151" s="57"/>
      <c r="TB151" s="57"/>
      <c r="TC151" s="57"/>
      <c r="TD151" s="57"/>
      <c r="TE151" s="57"/>
      <c r="TF151" s="57"/>
      <c r="TG151" s="57"/>
      <c r="TH151" s="57"/>
      <c r="TI151" s="57"/>
      <c r="TJ151" s="57"/>
      <c r="TK151" s="57"/>
      <c r="TL151" s="57"/>
      <c r="TM151" s="57"/>
      <c r="TN151" s="57"/>
      <c r="TO151" s="57"/>
      <c r="TP151" s="57"/>
      <c r="TQ151" s="57"/>
      <c r="TR151" s="57"/>
      <c r="TS151" s="57"/>
      <c r="TT151" s="57"/>
      <c r="TU151" s="57"/>
      <c r="TV151" s="57"/>
      <c r="TW151" s="57"/>
      <c r="TX151" s="57"/>
      <c r="TY151" s="57"/>
      <c r="TZ151" s="57"/>
      <c r="UA151" s="57"/>
      <c r="UB151" s="57"/>
      <c r="UC151" s="57"/>
      <c r="UD151" s="57"/>
      <c r="UE151" s="57"/>
      <c r="UF151" s="57"/>
      <c r="UG151" s="57"/>
      <c r="UH151" s="57"/>
      <c r="UI151" s="57"/>
      <c r="UJ151" s="57"/>
      <c r="UK151" s="57"/>
      <c r="UL151" s="57"/>
      <c r="UM151" s="57"/>
      <c r="UN151" s="57"/>
      <c r="UO151" s="57"/>
      <c r="UP151" s="57"/>
      <c r="UQ151" s="57"/>
      <c r="UR151" s="57"/>
      <c r="US151" s="57"/>
      <c r="UT151" s="57"/>
      <c r="UU151" s="57"/>
      <c r="UV151" s="57"/>
      <c r="UW151" s="57"/>
      <c r="UX151" s="57"/>
      <c r="UY151" s="57"/>
      <c r="UZ151" s="57"/>
      <c r="VA151" s="57"/>
      <c r="VB151" s="57"/>
      <c r="VC151" s="57"/>
      <c r="VD151" s="57"/>
      <c r="VE151" s="57"/>
      <c r="VF151" s="57"/>
      <c r="VG151" s="57"/>
      <c r="VH151" s="57"/>
      <c r="VI151" s="57"/>
      <c r="VJ151" s="57"/>
      <c r="VK151" s="57"/>
      <c r="VL151" s="57"/>
      <c r="VM151" s="57"/>
      <c r="VN151" s="57"/>
      <c r="VO151" s="57"/>
      <c r="VP151" s="57"/>
      <c r="VQ151" s="57"/>
      <c r="VR151" s="57"/>
      <c r="VS151" s="57"/>
      <c r="VT151" s="57"/>
      <c r="VU151" s="57"/>
      <c r="VV151" s="57"/>
      <c r="VW151" s="57"/>
      <c r="VX151" s="57"/>
      <c r="VY151" s="57"/>
      <c r="VZ151" s="57"/>
      <c r="WA151" s="57"/>
      <c r="WB151" s="57"/>
      <c r="WC151" s="57"/>
      <c r="WD151" s="57"/>
      <c r="WE151" s="57"/>
      <c r="WF151" s="57"/>
      <c r="WG151" s="57"/>
      <c r="WH151" s="57"/>
      <c r="WI151" s="57"/>
      <c r="WJ151" s="57"/>
      <c r="WK151" s="57"/>
      <c r="WL151" s="57"/>
      <c r="WM151" s="57"/>
      <c r="WN151" s="57"/>
      <c r="WO151" s="57"/>
      <c r="WP151" s="57"/>
      <c r="WQ151" s="57"/>
      <c r="WR151" s="57"/>
      <c r="WS151" s="57"/>
      <c r="WT151" s="57"/>
      <c r="WU151" s="57"/>
      <c r="WV151" s="57"/>
      <c r="WW151" s="57"/>
      <c r="WX151" s="57"/>
      <c r="WY151" s="57"/>
      <c r="WZ151" s="57"/>
      <c r="XA151" s="57"/>
      <c r="XB151" s="57"/>
      <c r="XC151" s="57"/>
      <c r="XD151" s="57"/>
      <c r="XE151" s="57"/>
      <c r="XF151" s="57"/>
      <c r="XG151" s="57"/>
      <c r="XH151" s="57"/>
      <c r="XI151" s="57"/>
      <c r="XJ151" s="57"/>
      <c r="XK151" s="57"/>
      <c r="XL151" s="57"/>
      <c r="XM151" s="57"/>
      <c r="XN151" s="57"/>
      <c r="XO151" s="57"/>
      <c r="XP151" s="57"/>
      <c r="XQ151" s="57"/>
      <c r="XR151" s="57"/>
      <c r="XS151" s="57"/>
      <c r="XT151" s="57"/>
      <c r="XU151" s="57"/>
      <c r="XV151" s="57"/>
      <c r="XW151" s="57"/>
    </row>
    <row r="152">
      <c r="AI152" s="57"/>
      <c r="BR152" s="57"/>
      <c r="DA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c r="IX152" s="57"/>
      <c r="IY152" s="57"/>
      <c r="IZ152" s="57"/>
      <c r="JA152" s="57"/>
      <c r="JB152" s="57"/>
      <c r="JC152" s="57"/>
      <c r="JD152" s="57"/>
      <c r="JE152" s="57"/>
      <c r="JF152" s="57"/>
      <c r="JG152" s="57"/>
      <c r="JH152" s="57"/>
      <c r="JI152" s="57"/>
      <c r="JJ152" s="57"/>
      <c r="JK152" s="57"/>
      <c r="JL152" s="57"/>
      <c r="JM152" s="57"/>
      <c r="JN152" s="57"/>
      <c r="JO152" s="57"/>
      <c r="JP152" s="57"/>
      <c r="JQ152" s="57"/>
      <c r="JR152" s="57"/>
      <c r="JS152" s="57"/>
      <c r="JT152" s="57"/>
      <c r="JU152" s="57"/>
      <c r="JV152" s="57"/>
      <c r="JW152" s="57"/>
      <c r="JX152" s="57"/>
      <c r="JY152" s="57"/>
      <c r="JZ152" s="57"/>
      <c r="KA152" s="57"/>
      <c r="KB152" s="57"/>
      <c r="KC152" s="57"/>
      <c r="KD152" s="57"/>
      <c r="KE152" s="57"/>
      <c r="KF152" s="57"/>
      <c r="KG152" s="57"/>
      <c r="KH152" s="57"/>
      <c r="KI152" s="57"/>
      <c r="KJ152" s="57"/>
      <c r="KK152" s="57"/>
      <c r="KL152" s="57"/>
      <c r="KM152" s="57"/>
      <c r="KN152" s="57"/>
      <c r="KO152" s="57"/>
      <c r="KP152" s="57"/>
      <c r="KQ152" s="57"/>
      <c r="KR152" s="57"/>
      <c r="KS152" s="57"/>
      <c r="KT152" s="57"/>
      <c r="KU152" s="57"/>
      <c r="KV152" s="57"/>
      <c r="KW152" s="57"/>
      <c r="KX152" s="57"/>
      <c r="KY152" s="57"/>
      <c r="KZ152" s="57"/>
      <c r="LA152" s="57"/>
      <c r="LB152" s="57"/>
      <c r="LC152" s="57"/>
      <c r="LD152" s="57"/>
      <c r="LE152" s="57"/>
      <c r="LF152" s="57"/>
      <c r="LG152" s="57"/>
      <c r="LH152" s="57"/>
      <c r="LI152" s="57"/>
      <c r="LJ152" s="57"/>
      <c r="LK152" s="57"/>
      <c r="LL152" s="57"/>
      <c r="LM152" s="57"/>
      <c r="LN152" s="57"/>
      <c r="LO152" s="57"/>
      <c r="LP152" s="57"/>
      <c r="LQ152" s="57"/>
      <c r="LR152" s="57"/>
      <c r="LS152" s="57"/>
      <c r="LT152" s="57"/>
      <c r="LU152" s="57"/>
      <c r="LV152" s="57"/>
      <c r="LW152" s="57"/>
      <c r="LX152" s="57"/>
      <c r="LY152" s="57"/>
      <c r="LZ152" s="57"/>
      <c r="MA152" s="57"/>
      <c r="MB152" s="57"/>
      <c r="MC152" s="57"/>
      <c r="MD152" s="57"/>
      <c r="ME152" s="57"/>
      <c r="MF152" s="57"/>
      <c r="MG152" s="57"/>
      <c r="MH152" s="57"/>
      <c r="MI152" s="57"/>
      <c r="MJ152" s="57"/>
      <c r="MK152" s="57"/>
      <c r="ML152" s="57"/>
      <c r="MM152" s="57"/>
      <c r="MN152" s="57"/>
      <c r="MO152" s="57"/>
      <c r="MP152" s="57"/>
      <c r="MQ152" s="57"/>
      <c r="MR152" s="57"/>
      <c r="MS152" s="57"/>
      <c r="MT152" s="57"/>
      <c r="MU152" s="57"/>
      <c r="MV152" s="57"/>
      <c r="MW152" s="57"/>
      <c r="MX152" s="57"/>
      <c r="MY152" s="57"/>
      <c r="MZ152" s="57"/>
      <c r="NA152" s="57"/>
      <c r="NB152" s="57"/>
      <c r="NC152" s="57"/>
      <c r="ND152" s="57"/>
      <c r="NE152" s="57"/>
      <c r="NF152" s="57"/>
      <c r="NG152" s="57"/>
      <c r="NH152" s="57"/>
      <c r="NI152" s="57"/>
      <c r="NJ152" s="57"/>
      <c r="NK152" s="57"/>
      <c r="NL152" s="57"/>
      <c r="NM152" s="57"/>
      <c r="NN152" s="57"/>
      <c r="NO152" s="57"/>
      <c r="NP152" s="57"/>
      <c r="NQ152" s="57"/>
      <c r="NR152" s="57"/>
      <c r="NS152" s="57"/>
      <c r="NT152" s="57"/>
      <c r="NU152" s="57"/>
      <c r="NV152" s="57"/>
      <c r="NW152" s="57"/>
      <c r="NX152" s="57"/>
      <c r="NY152" s="57"/>
      <c r="NZ152" s="57"/>
      <c r="OA152" s="57"/>
      <c r="OB152" s="57"/>
      <c r="OC152" s="57"/>
      <c r="OD152" s="57"/>
      <c r="OE152" s="57"/>
      <c r="OF152" s="57"/>
      <c r="OG152" s="57"/>
      <c r="OH152" s="57"/>
      <c r="OI152" s="57"/>
      <c r="OJ152" s="57"/>
      <c r="OK152" s="57"/>
      <c r="OL152" s="57"/>
      <c r="OM152" s="57"/>
      <c r="ON152" s="57"/>
      <c r="OO152" s="57"/>
      <c r="OP152" s="57"/>
      <c r="OQ152" s="57"/>
      <c r="OR152" s="57"/>
      <c r="OS152" s="57"/>
      <c r="OT152" s="57"/>
      <c r="OU152" s="57"/>
      <c r="OV152" s="57"/>
      <c r="OW152" s="57"/>
      <c r="OX152" s="57"/>
      <c r="OY152" s="57"/>
      <c r="OZ152" s="57"/>
      <c r="PA152" s="57"/>
      <c r="PB152" s="57"/>
      <c r="PC152" s="57"/>
      <c r="PD152" s="57"/>
      <c r="PE152" s="57"/>
      <c r="PF152" s="57"/>
      <c r="PG152" s="57"/>
      <c r="PH152" s="57"/>
      <c r="PI152" s="57"/>
      <c r="PJ152" s="57"/>
      <c r="PK152" s="57"/>
      <c r="PL152" s="57"/>
      <c r="PM152" s="57"/>
      <c r="PN152" s="57"/>
      <c r="PO152" s="57"/>
      <c r="PP152" s="57"/>
      <c r="PQ152" s="57"/>
      <c r="PR152" s="57"/>
      <c r="PS152" s="57"/>
      <c r="PT152" s="57"/>
      <c r="PU152" s="57"/>
      <c r="PV152" s="57"/>
      <c r="PW152" s="57"/>
      <c r="PX152" s="57"/>
      <c r="PY152" s="57"/>
      <c r="PZ152" s="57"/>
      <c r="QA152" s="57"/>
      <c r="QB152" s="57"/>
      <c r="QC152" s="57"/>
      <c r="QD152" s="57"/>
      <c r="QE152" s="57"/>
      <c r="QF152" s="57"/>
      <c r="QG152" s="57"/>
      <c r="QH152" s="57"/>
      <c r="QI152" s="57"/>
      <c r="QJ152" s="57"/>
      <c r="QK152" s="57"/>
      <c r="QL152" s="57"/>
      <c r="QM152" s="57"/>
      <c r="QN152" s="57"/>
      <c r="QO152" s="57"/>
      <c r="QP152" s="57"/>
      <c r="QQ152" s="57"/>
      <c r="QR152" s="57"/>
      <c r="QS152" s="57"/>
      <c r="QT152" s="57"/>
      <c r="QU152" s="57"/>
      <c r="QV152" s="57"/>
      <c r="QW152" s="57"/>
      <c r="QX152" s="57"/>
      <c r="QY152" s="57"/>
      <c r="QZ152" s="57"/>
      <c r="RA152" s="57"/>
      <c r="RB152" s="57"/>
      <c r="RC152" s="57"/>
      <c r="RD152" s="57"/>
      <c r="RE152" s="57"/>
      <c r="RF152" s="57"/>
      <c r="RG152" s="57"/>
      <c r="RH152" s="57"/>
      <c r="RI152" s="57"/>
      <c r="RJ152" s="57"/>
      <c r="RK152" s="57"/>
      <c r="RL152" s="57"/>
      <c r="RM152" s="57"/>
      <c r="RN152" s="57"/>
      <c r="RO152" s="57"/>
      <c r="RP152" s="57"/>
      <c r="RQ152" s="57"/>
      <c r="RR152" s="57"/>
      <c r="RS152" s="57"/>
      <c r="RT152" s="57"/>
      <c r="RU152" s="57"/>
      <c r="RV152" s="57"/>
      <c r="RW152" s="57"/>
      <c r="RX152" s="57"/>
      <c r="RY152" s="57"/>
      <c r="RZ152" s="57"/>
      <c r="SA152" s="57"/>
      <c r="SB152" s="57"/>
      <c r="SC152" s="57"/>
      <c r="SD152" s="57"/>
      <c r="SE152" s="57"/>
      <c r="SF152" s="57"/>
      <c r="SG152" s="57"/>
      <c r="SH152" s="57"/>
      <c r="SI152" s="57"/>
      <c r="SJ152" s="57"/>
      <c r="SK152" s="57"/>
      <c r="SL152" s="57"/>
      <c r="SM152" s="57"/>
      <c r="SN152" s="57"/>
      <c r="SO152" s="57"/>
      <c r="SP152" s="57"/>
      <c r="SQ152" s="57"/>
      <c r="SR152" s="57"/>
      <c r="SS152" s="57"/>
      <c r="ST152" s="57"/>
      <c r="SU152" s="57"/>
      <c r="SV152" s="57"/>
      <c r="SW152" s="57"/>
      <c r="SX152" s="57"/>
      <c r="SY152" s="57"/>
      <c r="SZ152" s="57"/>
      <c r="TA152" s="57"/>
      <c r="TB152" s="57"/>
      <c r="TC152" s="57"/>
      <c r="TD152" s="57"/>
      <c r="TE152" s="57"/>
      <c r="TF152" s="57"/>
      <c r="TG152" s="57"/>
      <c r="TH152" s="57"/>
      <c r="TI152" s="57"/>
      <c r="TJ152" s="57"/>
      <c r="TK152" s="57"/>
      <c r="TL152" s="57"/>
      <c r="TM152" s="57"/>
      <c r="TN152" s="57"/>
      <c r="TO152" s="57"/>
      <c r="TP152" s="57"/>
      <c r="TQ152" s="57"/>
      <c r="TR152" s="57"/>
      <c r="TS152" s="57"/>
      <c r="TT152" s="57"/>
      <c r="TU152" s="57"/>
      <c r="TV152" s="57"/>
      <c r="TW152" s="57"/>
      <c r="TX152" s="57"/>
      <c r="TY152" s="57"/>
      <c r="TZ152" s="57"/>
      <c r="UA152" s="57"/>
      <c r="UB152" s="57"/>
      <c r="UC152" s="57"/>
      <c r="UD152" s="57"/>
      <c r="UE152" s="57"/>
      <c r="UF152" s="57"/>
      <c r="UG152" s="57"/>
      <c r="UH152" s="57"/>
      <c r="UI152" s="57"/>
      <c r="UJ152" s="57"/>
      <c r="UK152" s="57"/>
      <c r="UL152" s="57"/>
      <c r="UM152" s="57"/>
      <c r="UN152" s="57"/>
      <c r="UO152" s="57"/>
      <c r="UP152" s="57"/>
      <c r="UQ152" s="57"/>
      <c r="UR152" s="57"/>
      <c r="US152" s="57"/>
      <c r="UT152" s="57"/>
      <c r="UU152" s="57"/>
      <c r="UV152" s="57"/>
      <c r="UW152" s="57"/>
      <c r="UX152" s="57"/>
      <c r="UY152" s="57"/>
      <c r="UZ152" s="57"/>
      <c r="VA152" s="57"/>
      <c r="VB152" s="57"/>
      <c r="VC152" s="57"/>
      <c r="VD152" s="57"/>
      <c r="VE152" s="57"/>
      <c r="VF152" s="57"/>
      <c r="VG152" s="57"/>
      <c r="VH152" s="57"/>
      <c r="VI152" s="57"/>
      <c r="VJ152" s="57"/>
      <c r="VK152" s="57"/>
      <c r="VL152" s="57"/>
      <c r="VM152" s="57"/>
      <c r="VN152" s="57"/>
      <c r="VO152" s="57"/>
      <c r="VP152" s="57"/>
      <c r="VQ152" s="57"/>
      <c r="VR152" s="57"/>
      <c r="VS152" s="57"/>
      <c r="VT152" s="57"/>
      <c r="VU152" s="57"/>
      <c r="VV152" s="57"/>
      <c r="VW152" s="57"/>
      <c r="VX152" s="57"/>
      <c r="VY152" s="57"/>
      <c r="VZ152" s="57"/>
      <c r="WA152" s="57"/>
      <c r="WB152" s="57"/>
      <c r="WC152" s="57"/>
      <c r="WD152" s="57"/>
      <c r="WE152" s="57"/>
      <c r="WF152" s="57"/>
      <c r="WG152" s="57"/>
      <c r="WH152" s="57"/>
      <c r="WI152" s="57"/>
      <c r="WJ152" s="57"/>
      <c r="WK152" s="57"/>
      <c r="WL152" s="57"/>
      <c r="WM152" s="57"/>
      <c r="WN152" s="57"/>
      <c r="WO152" s="57"/>
      <c r="WP152" s="57"/>
      <c r="WQ152" s="57"/>
      <c r="WR152" s="57"/>
      <c r="WS152" s="57"/>
      <c r="WT152" s="57"/>
      <c r="WU152" s="57"/>
      <c r="WV152" s="57"/>
      <c r="WW152" s="57"/>
      <c r="WX152" s="57"/>
      <c r="WY152" s="57"/>
      <c r="WZ152" s="57"/>
      <c r="XA152" s="57"/>
      <c r="XB152" s="57"/>
      <c r="XC152" s="57"/>
      <c r="XD152" s="57"/>
      <c r="XE152" s="57"/>
      <c r="XF152" s="57"/>
      <c r="XG152" s="57"/>
      <c r="XH152" s="57"/>
      <c r="XI152" s="57"/>
      <c r="XJ152" s="57"/>
      <c r="XK152" s="57"/>
      <c r="XL152" s="57"/>
      <c r="XM152" s="57"/>
      <c r="XN152" s="57"/>
      <c r="XO152" s="57"/>
      <c r="XP152" s="57"/>
      <c r="XQ152" s="57"/>
      <c r="XR152" s="57"/>
      <c r="XS152" s="57"/>
      <c r="XT152" s="57"/>
      <c r="XU152" s="57"/>
      <c r="XV152" s="57"/>
      <c r="XW152" s="57"/>
    </row>
    <row r="153">
      <c r="AI153" s="57"/>
      <c r="BR153" s="57"/>
      <c r="DA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c r="IX153" s="57"/>
      <c r="IY153" s="57"/>
      <c r="IZ153" s="57"/>
      <c r="JA153" s="57"/>
      <c r="JB153" s="57"/>
      <c r="JC153" s="57"/>
      <c r="JD153" s="57"/>
      <c r="JE153" s="57"/>
      <c r="JF153" s="57"/>
      <c r="JG153" s="57"/>
      <c r="JH153" s="57"/>
      <c r="JI153" s="57"/>
      <c r="JJ153" s="57"/>
      <c r="JK153" s="57"/>
      <c r="JL153" s="57"/>
      <c r="JM153" s="57"/>
      <c r="JN153" s="57"/>
      <c r="JO153" s="57"/>
      <c r="JP153" s="57"/>
      <c r="JQ153" s="57"/>
      <c r="JR153" s="57"/>
      <c r="JS153" s="57"/>
      <c r="JT153" s="57"/>
      <c r="JU153" s="57"/>
      <c r="JV153" s="57"/>
      <c r="JW153" s="57"/>
      <c r="JX153" s="57"/>
      <c r="JY153" s="57"/>
      <c r="JZ153" s="57"/>
      <c r="KA153" s="57"/>
      <c r="KB153" s="57"/>
      <c r="KC153" s="57"/>
      <c r="KD153" s="57"/>
      <c r="KE153" s="57"/>
      <c r="KF153" s="57"/>
      <c r="KG153" s="57"/>
      <c r="KH153" s="57"/>
      <c r="KI153" s="57"/>
      <c r="KJ153" s="57"/>
      <c r="KK153" s="57"/>
      <c r="KL153" s="57"/>
      <c r="KM153" s="57"/>
      <c r="KN153" s="57"/>
      <c r="KO153" s="57"/>
      <c r="KP153" s="57"/>
      <c r="KQ153" s="57"/>
      <c r="KR153" s="57"/>
      <c r="KS153" s="57"/>
      <c r="KT153" s="57"/>
      <c r="KU153" s="57"/>
      <c r="KV153" s="57"/>
      <c r="KW153" s="57"/>
      <c r="KX153" s="57"/>
      <c r="KY153" s="57"/>
      <c r="KZ153" s="57"/>
      <c r="LA153" s="57"/>
      <c r="LB153" s="57"/>
      <c r="LC153" s="57"/>
      <c r="LD153" s="57"/>
      <c r="LE153" s="57"/>
      <c r="LF153" s="57"/>
      <c r="LG153" s="57"/>
      <c r="LH153" s="57"/>
      <c r="LI153" s="57"/>
      <c r="LJ153" s="57"/>
      <c r="LK153" s="57"/>
      <c r="LL153" s="57"/>
      <c r="LM153" s="57"/>
      <c r="LN153" s="57"/>
      <c r="LO153" s="57"/>
      <c r="LP153" s="57"/>
      <c r="LQ153" s="57"/>
      <c r="LR153" s="57"/>
      <c r="LS153" s="57"/>
      <c r="LT153" s="57"/>
      <c r="LU153" s="57"/>
      <c r="LV153" s="57"/>
      <c r="LW153" s="57"/>
      <c r="LX153" s="57"/>
      <c r="LY153" s="57"/>
      <c r="LZ153" s="57"/>
      <c r="MA153" s="57"/>
      <c r="MB153" s="57"/>
      <c r="MC153" s="57"/>
      <c r="MD153" s="57"/>
      <c r="ME153" s="57"/>
      <c r="MF153" s="57"/>
      <c r="MG153" s="57"/>
      <c r="MH153" s="57"/>
      <c r="MI153" s="57"/>
      <c r="MJ153" s="57"/>
      <c r="MK153" s="57"/>
      <c r="ML153" s="57"/>
      <c r="MM153" s="57"/>
      <c r="MN153" s="57"/>
      <c r="MO153" s="57"/>
      <c r="MP153" s="57"/>
      <c r="MQ153" s="57"/>
      <c r="MR153" s="57"/>
      <c r="MS153" s="57"/>
      <c r="MT153" s="57"/>
      <c r="MU153" s="57"/>
      <c r="MV153" s="57"/>
      <c r="MW153" s="57"/>
      <c r="MX153" s="57"/>
      <c r="MY153" s="57"/>
      <c r="MZ153" s="57"/>
      <c r="NA153" s="57"/>
      <c r="NB153" s="57"/>
      <c r="NC153" s="57"/>
      <c r="ND153" s="57"/>
      <c r="NE153" s="57"/>
      <c r="NF153" s="57"/>
      <c r="NG153" s="57"/>
      <c r="NH153" s="57"/>
      <c r="NI153" s="57"/>
      <c r="NJ153" s="57"/>
      <c r="NK153" s="57"/>
      <c r="NL153" s="57"/>
      <c r="NM153" s="57"/>
      <c r="NN153" s="57"/>
      <c r="NO153" s="57"/>
      <c r="NP153" s="57"/>
      <c r="NQ153" s="57"/>
      <c r="NR153" s="57"/>
      <c r="NS153" s="57"/>
      <c r="NT153" s="57"/>
      <c r="NU153" s="57"/>
      <c r="NV153" s="57"/>
      <c r="NW153" s="57"/>
      <c r="NX153" s="57"/>
      <c r="NY153" s="57"/>
      <c r="NZ153" s="57"/>
      <c r="OA153" s="57"/>
      <c r="OB153" s="57"/>
      <c r="OC153" s="57"/>
      <c r="OD153" s="57"/>
      <c r="OE153" s="57"/>
      <c r="OF153" s="57"/>
      <c r="OG153" s="57"/>
      <c r="OH153" s="57"/>
      <c r="OI153" s="57"/>
      <c r="OJ153" s="57"/>
      <c r="OK153" s="57"/>
      <c r="OL153" s="57"/>
      <c r="OM153" s="57"/>
      <c r="ON153" s="57"/>
      <c r="OO153" s="57"/>
      <c r="OP153" s="57"/>
      <c r="OQ153" s="57"/>
      <c r="OR153" s="57"/>
      <c r="OS153" s="57"/>
      <c r="OT153" s="57"/>
      <c r="OU153" s="57"/>
      <c r="OV153" s="57"/>
      <c r="OW153" s="57"/>
      <c r="OX153" s="57"/>
      <c r="OY153" s="57"/>
      <c r="OZ153" s="57"/>
      <c r="PA153" s="57"/>
      <c r="PB153" s="57"/>
      <c r="PC153" s="57"/>
      <c r="PD153" s="57"/>
      <c r="PE153" s="57"/>
      <c r="PF153" s="57"/>
      <c r="PG153" s="57"/>
      <c r="PH153" s="57"/>
      <c r="PI153" s="57"/>
      <c r="PJ153" s="57"/>
      <c r="PK153" s="57"/>
      <c r="PL153" s="57"/>
      <c r="PM153" s="57"/>
      <c r="PN153" s="57"/>
      <c r="PO153" s="57"/>
      <c r="PP153" s="57"/>
      <c r="PQ153" s="57"/>
      <c r="PR153" s="57"/>
      <c r="PS153" s="57"/>
      <c r="PT153" s="57"/>
      <c r="PU153" s="57"/>
      <c r="PV153" s="57"/>
      <c r="PW153" s="57"/>
      <c r="PX153" s="57"/>
      <c r="PY153" s="57"/>
      <c r="PZ153" s="57"/>
      <c r="QA153" s="57"/>
      <c r="QB153" s="57"/>
      <c r="QC153" s="57"/>
      <c r="QD153" s="57"/>
      <c r="QE153" s="57"/>
      <c r="QF153" s="57"/>
      <c r="QG153" s="57"/>
      <c r="QH153" s="57"/>
      <c r="QI153" s="57"/>
      <c r="QJ153" s="57"/>
      <c r="QK153" s="57"/>
      <c r="QL153" s="57"/>
      <c r="QM153" s="57"/>
      <c r="QN153" s="57"/>
      <c r="QO153" s="57"/>
      <c r="QP153" s="57"/>
      <c r="QQ153" s="57"/>
      <c r="QR153" s="57"/>
      <c r="QS153" s="57"/>
      <c r="QT153" s="57"/>
      <c r="QU153" s="57"/>
      <c r="QV153" s="57"/>
      <c r="QW153" s="57"/>
      <c r="QX153" s="57"/>
      <c r="QY153" s="57"/>
      <c r="QZ153" s="57"/>
      <c r="RA153" s="57"/>
      <c r="RB153" s="57"/>
      <c r="RC153" s="57"/>
      <c r="RD153" s="57"/>
      <c r="RE153" s="57"/>
      <c r="RF153" s="57"/>
      <c r="RG153" s="57"/>
      <c r="RH153" s="57"/>
      <c r="RI153" s="57"/>
      <c r="RJ153" s="57"/>
      <c r="RK153" s="57"/>
      <c r="RL153" s="57"/>
      <c r="RM153" s="57"/>
      <c r="RN153" s="57"/>
      <c r="RO153" s="57"/>
      <c r="RP153" s="57"/>
      <c r="RQ153" s="57"/>
      <c r="RR153" s="57"/>
      <c r="RS153" s="57"/>
      <c r="RT153" s="57"/>
      <c r="RU153" s="57"/>
      <c r="RV153" s="57"/>
      <c r="RW153" s="57"/>
      <c r="RX153" s="57"/>
      <c r="RY153" s="57"/>
      <c r="RZ153" s="57"/>
      <c r="SA153" s="57"/>
      <c r="SB153" s="57"/>
      <c r="SC153" s="57"/>
      <c r="SD153" s="57"/>
      <c r="SE153" s="57"/>
      <c r="SF153" s="57"/>
      <c r="SG153" s="57"/>
      <c r="SH153" s="57"/>
      <c r="SI153" s="57"/>
      <c r="SJ153" s="57"/>
      <c r="SK153" s="57"/>
      <c r="SL153" s="57"/>
      <c r="SM153" s="57"/>
      <c r="SN153" s="57"/>
      <c r="SO153" s="57"/>
      <c r="SP153" s="57"/>
      <c r="SQ153" s="57"/>
      <c r="SR153" s="57"/>
      <c r="SS153" s="57"/>
      <c r="ST153" s="57"/>
      <c r="SU153" s="57"/>
      <c r="SV153" s="57"/>
      <c r="SW153" s="57"/>
      <c r="SX153" s="57"/>
      <c r="SY153" s="57"/>
      <c r="SZ153" s="57"/>
      <c r="TA153" s="57"/>
      <c r="TB153" s="57"/>
      <c r="TC153" s="57"/>
      <c r="TD153" s="57"/>
      <c r="TE153" s="57"/>
      <c r="TF153" s="57"/>
      <c r="TG153" s="57"/>
      <c r="TH153" s="57"/>
      <c r="TI153" s="57"/>
      <c r="TJ153" s="57"/>
      <c r="TK153" s="57"/>
      <c r="TL153" s="57"/>
      <c r="TM153" s="57"/>
      <c r="TN153" s="57"/>
      <c r="TO153" s="57"/>
      <c r="TP153" s="57"/>
      <c r="TQ153" s="57"/>
      <c r="TR153" s="57"/>
      <c r="TS153" s="57"/>
      <c r="TT153" s="57"/>
      <c r="TU153" s="57"/>
      <c r="TV153" s="57"/>
      <c r="TW153" s="57"/>
      <c r="TX153" s="57"/>
      <c r="TY153" s="57"/>
      <c r="TZ153" s="57"/>
      <c r="UA153" s="57"/>
      <c r="UB153" s="57"/>
      <c r="UC153" s="57"/>
      <c r="UD153" s="57"/>
      <c r="UE153" s="57"/>
      <c r="UF153" s="57"/>
      <c r="UG153" s="57"/>
      <c r="UH153" s="57"/>
      <c r="UI153" s="57"/>
      <c r="UJ153" s="57"/>
      <c r="UK153" s="57"/>
      <c r="UL153" s="57"/>
      <c r="UM153" s="57"/>
      <c r="UN153" s="57"/>
      <c r="UO153" s="57"/>
      <c r="UP153" s="57"/>
      <c r="UQ153" s="57"/>
      <c r="UR153" s="57"/>
      <c r="US153" s="57"/>
      <c r="UT153" s="57"/>
      <c r="UU153" s="57"/>
      <c r="UV153" s="57"/>
      <c r="UW153" s="57"/>
      <c r="UX153" s="57"/>
      <c r="UY153" s="57"/>
      <c r="UZ153" s="57"/>
      <c r="VA153" s="57"/>
      <c r="VB153" s="57"/>
      <c r="VC153" s="57"/>
      <c r="VD153" s="57"/>
      <c r="VE153" s="57"/>
      <c r="VF153" s="57"/>
      <c r="VG153" s="57"/>
      <c r="VH153" s="57"/>
      <c r="VI153" s="57"/>
      <c r="VJ153" s="57"/>
      <c r="VK153" s="57"/>
      <c r="VL153" s="57"/>
      <c r="VM153" s="57"/>
      <c r="VN153" s="57"/>
      <c r="VO153" s="57"/>
      <c r="VP153" s="57"/>
      <c r="VQ153" s="57"/>
      <c r="VR153" s="57"/>
      <c r="VS153" s="57"/>
      <c r="VT153" s="57"/>
      <c r="VU153" s="57"/>
      <c r="VV153" s="57"/>
      <c r="VW153" s="57"/>
      <c r="VX153" s="57"/>
      <c r="VY153" s="57"/>
      <c r="VZ153" s="57"/>
      <c r="WA153" s="57"/>
      <c r="WB153" s="57"/>
      <c r="WC153" s="57"/>
      <c r="WD153" s="57"/>
      <c r="WE153" s="57"/>
      <c r="WF153" s="57"/>
      <c r="WG153" s="57"/>
      <c r="WH153" s="57"/>
      <c r="WI153" s="57"/>
      <c r="WJ153" s="57"/>
      <c r="WK153" s="57"/>
      <c r="WL153" s="57"/>
      <c r="WM153" s="57"/>
      <c r="WN153" s="57"/>
      <c r="WO153" s="57"/>
      <c r="WP153" s="57"/>
      <c r="WQ153" s="57"/>
      <c r="WR153" s="57"/>
      <c r="WS153" s="57"/>
      <c r="WT153" s="57"/>
      <c r="WU153" s="57"/>
      <c r="WV153" s="57"/>
      <c r="WW153" s="57"/>
      <c r="WX153" s="57"/>
      <c r="WY153" s="57"/>
      <c r="WZ153" s="57"/>
      <c r="XA153" s="57"/>
      <c r="XB153" s="57"/>
      <c r="XC153" s="57"/>
      <c r="XD153" s="57"/>
      <c r="XE153" s="57"/>
      <c r="XF153" s="57"/>
      <c r="XG153" s="57"/>
      <c r="XH153" s="57"/>
      <c r="XI153" s="57"/>
      <c r="XJ153" s="57"/>
      <c r="XK153" s="57"/>
      <c r="XL153" s="57"/>
      <c r="XM153" s="57"/>
      <c r="XN153" s="57"/>
      <c r="XO153" s="57"/>
      <c r="XP153" s="57"/>
      <c r="XQ153" s="57"/>
      <c r="XR153" s="57"/>
      <c r="XS153" s="57"/>
      <c r="XT153" s="57"/>
      <c r="XU153" s="57"/>
      <c r="XV153" s="57"/>
      <c r="XW153" s="57"/>
    </row>
    <row r="154">
      <c r="AI154" s="57"/>
      <c r="BR154" s="57"/>
      <c r="DA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c r="IT154" s="57"/>
      <c r="IU154" s="57"/>
      <c r="IV154" s="57"/>
      <c r="IW154" s="57"/>
      <c r="IX154" s="57"/>
      <c r="IY154" s="57"/>
      <c r="IZ154" s="57"/>
      <c r="JA154" s="57"/>
      <c r="JB154" s="57"/>
      <c r="JC154" s="57"/>
      <c r="JD154" s="57"/>
      <c r="JE154" s="57"/>
      <c r="JF154" s="57"/>
      <c r="JG154" s="57"/>
      <c r="JH154" s="57"/>
      <c r="JI154" s="57"/>
      <c r="JJ154" s="57"/>
      <c r="JK154" s="57"/>
      <c r="JL154" s="57"/>
      <c r="JM154" s="57"/>
      <c r="JN154" s="57"/>
      <c r="JO154" s="57"/>
      <c r="JP154" s="57"/>
      <c r="JQ154" s="57"/>
      <c r="JR154" s="57"/>
      <c r="JS154" s="57"/>
      <c r="JT154" s="57"/>
      <c r="JU154" s="57"/>
      <c r="JV154" s="57"/>
      <c r="JW154" s="57"/>
      <c r="JX154" s="57"/>
      <c r="JY154" s="57"/>
      <c r="JZ154" s="57"/>
      <c r="KA154" s="57"/>
      <c r="KB154" s="57"/>
      <c r="KC154" s="57"/>
      <c r="KD154" s="57"/>
      <c r="KE154" s="57"/>
      <c r="KF154" s="57"/>
      <c r="KG154" s="57"/>
      <c r="KH154" s="57"/>
      <c r="KI154" s="57"/>
      <c r="KJ154" s="57"/>
      <c r="KK154" s="57"/>
      <c r="KL154" s="57"/>
      <c r="KM154" s="57"/>
      <c r="KN154" s="57"/>
      <c r="KO154" s="57"/>
      <c r="KP154" s="57"/>
      <c r="KQ154" s="57"/>
      <c r="KR154" s="57"/>
      <c r="KS154" s="57"/>
      <c r="KT154" s="57"/>
      <c r="KU154" s="57"/>
      <c r="KV154" s="57"/>
      <c r="KW154" s="57"/>
      <c r="KX154" s="57"/>
      <c r="KY154" s="57"/>
      <c r="KZ154" s="57"/>
      <c r="LA154" s="57"/>
      <c r="LB154" s="57"/>
      <c r="LC154" s="57"/>
      <c r="LD154" s="57"/>
      <c r="LE154" s="57"/>
      <c r="LF154" s="57"/>
      <c r="LG154" s="57"/>
      <c r="LH154" s="57"/>
      <c r="LI154" s="57"/>
      <c r="LJ154" s="57"/>
      <c r="LK154" s="57"/>
      <c r="LL154" s="57"/>
      <c r="LM154" s="57"/>
      <c r="LN154" s="57"/>
      <c r="LO154" s="57"/>
      <c r="LP154" s="57"/>
      <c r="LQ154" s="57"/>
      <c r="LR154" s="57"/>
      <c r="LS154" s="57"/>
      <c r="LT154" s="57"/>
      <c r="LU154" s="57"/>
      <c r="LV154" s="57"/>
      <c r="LW154" s="57"/>
      <c r="LX154" s="57"/>
      <c r="LY154" s="57"/>
      <c r="LZ154" s="57"/>
      <c r="MA154" s="57"/>
      <c r="MB154" s="57"/>
      <c r="MC154" s="57"/>
      <c r="MD154" s="57"/>
      <c r="ME154" s="57"/>
      <c r="MF154" s="57"/>
      <c r="MG154" s="57"/>
      <c r="MH154" s="57"/>
      <c r="MI154" s="57"/>
      <c r="MJ154" s="57"/>
      <c r="MK154" s="57"/>
      <c r="ML154" s="57"/>
      <c r="MM154" s="57"/>
      <c r="MN154" s="57"/>
      <c r="MO154" s="57"/>
      <c r="MP154" s="57"/>
      <c r="MQ154" s="57"/>
      <c r="MR154" s="57"/>
      <c r="MS154" s="57"/>
      <c r="MT154" s="57"/>
      <c r="MU154" s="57"/>
      <c r="MV154" s="57"/>
      <c r="MW154" s="57"/>
      <c r="MX154" s="57"/>
      <c r="MY154" s="57"/>
      <c r="MZ154" s="57"/>
      <c r="NA154" s="57"/>
      <c r="NB154" s="57"/>
      <c r="NC154" s="57"/>
      <c r="ND154" s="57"/>
      <c r="NE154" s="57"/>
      <c r="NF154" s="57"/>
      <c r="NG154" s="57"/>
      <c r="NH154" s="57"/>
      <c r="NI154" s="57"/>
      <c r="NJ154" s="57"/>
      <c r="NK154" s="57"/>
      <c r="NL154" s="57"/>
      <c r="NM154" s="57"/>
      <c r="NN154" s="57"/>
      <c r="NO154" s="57"/>
      <c r="NP154" s="57"/>
      <c r="NQ154" s="57"/>
      <c r="NR154" s="57"/>
      <c r="NS154" s="57"/>
      <c r="NT154" s="57"/>
      <c r="NU154" s="57"/>
      <c r="NV154" s="57"/>
      <c r="NW154" s="57"/>
      <c r="NX154" s="57"/>
      <c r="NY154" s="57"/>
      <c r="NZ154" s="57"/>
      <c r="OA154" s="57"/>
      <c r="OB154" s="57"/>
      <c r="OC154" s="57"/>
      <c r="OD154" s="57"/>
      <c r="OE154" s="57"/>
      <c r="OF154" s="57"/>
      <c r="OG154" s="57"/>
      <c r="OH154" s="57"/>
      <c r="OI154" s="57"/>
      <c r="OJ154" s="57"/>
      <c r="OK154" s="57"/>
      <c r="OL154" s="57"/>
      <c r="OM154" s="57"/>
      <c r="ON154" s="57"/>
      <c r="OO154" s="57"/>
      <c r="OP154" s="57"/>
      <c r="OQ154" s="57"/>
      <c r="OR154" s="57"/>
      <c r="OS154" s="57"/>
      <c r="OT154" s="57"/>
      <c r="OU154" s="57"/>
      <c r="OV154" s="57"/>
      <c r="OW154" s="57"/>
      <c r="OX154" s="57"/>
      <c r="OY154" s="57"/>
      <c r="OZ154" s="57"/>
      <c r="PA154" s="57"/>
      <c r="PB154" s="57"/>
      <c r="PC154" s="57"/>
      <c r="PD154" s="57"/>
      <c r="PE154" s="57"/>
      <c r="PF154" s="57"/>
      <c r="PG154" s="57"/>
      <c r="PH154" s="57"/>
      <c r="PI154" s="57"/>
      <c r="PJ154" s="57"/>
      <c r="PK154" s="57"/>
      <c r="PL154" s="57"/>
      <c r="PM154" s="57"/>
      <c r="PN154" s="57"/>
      <c r="PO154" s="57"/>
      <c r="PP154" s="57"/>
      <c r="PQ154" s="57"/>
      <c r="PR154" s="57"/>
      <c r="PS154" s="57"/>
      <c r="PT154" s="57"/>
      <c r="PU154" s="57"/>
      <c r="PV154" s="57"/>
      <c r="PW154" s="57"/>
      <c r="PX154" s="57"/>
      <c r="PY154" s="57"/>
      <c r="PZ154" s="57"/>
      <c r="QA154" s="57"/>
      <c r="QB154" s="57"/>
      <c r="QC154" s="57"/>
      <c r="QD154" s="57"/>
      <c r="QE154" s="57"/>
      <c r="QF154" s="57"/>
      <c r="QG154" s="57"/>
      <c r="QH154" s="57"/>
      <c r="QI154" s="57"/>
      <c r="QJ154" s="57"/>
      <c r="QK154" s="57"/>
      <c r="QL154" s="57"/>
      <c r="QM154" s="57"/>
      <c r="QN154" s="57"/>
      <c r="QO154" s="57"/>
      <c r="QP154" s="57"/>
      <c r="QQ154" s="57"/>
      <c r="QR154" s="57"/>
      <c r="QS154" s="57"/>
      <c r="QT154" s="57"/>
      <c r="QU154" s="57"/>
      <c r="QV154" s="57"/>
      <c r="QW154" s="57"/>
      <c r="QX154" s="57"/>
      <c r="QY154" s="57"/>
      <c r="QZ154" s="57"/>
      <c r="RA154" s="57"/>
      <c r="RB154" s="57"/>
      <c r="RC154" s="57"/>
      <c r="RD154" s="57"/>
      <c r="RE154" s="57"/>
      <c r="RF154" s="57"/>
      <c r="RG154" s="57"/>
      <c r="RH154" s="57"/>
      <c r="RI154" s="57"/>
      <c r="RJ154" s="57"/>
      <c r="RK154" s="57"/>
      <c r="RL154" s="57"/>
      <c r="RM154" s="57"/>
      <c r="RN154" s="57"/>
      <c r="RO154" s="57"/>
      <c r="RP154" s="57"/>
      <c r="RQ154" s="57"/>
      <c r="RR154" s="57"/>
      <c r="RS154" s="57"/>
      <c r="RT154" s="57"/>
      <c r="RU154" s="57"/>
      <c r="RV154" s="57"/>
      <c r="RW154" s="57"/>
      <c r="RX154" s="57"/>
      <c r="RY154" s="57"/>
      <c r="RZ154" s="57"/>
      <c r="SA154" s="57"/>
      <c r="SB154" s="57"/>
      <c r="SC154" s="57"/>
      <c r="SD154" s="57"/>
      <c r="SE154" s="57"/>
      <c r="SF154" s="57"/>
      <c r="SG154" s="57"/>
      <c r="SH154" s="57"/>
      <c r="SI154" s="57"/>
      <c r="SJ154" s="57"/>
      <c r="SK154" s="57"/>
      <c r="SL154" s="57"/>
      <c r="SM154" s="57"/>
      <c r="SN154" s="57"/>
      <c r="SO154" s="57"/>
      <c r="SP154" s="57"/>
      <c r="SQ154" s="57"/>
      <c r="SR154" s="57"/>
      <c r="SS154" s="57"/>
      <c r="ST154" s="57"/>
      <c r="SU154" s="57"/>
      <c r="SV154" s="57"/>
      <c r="SW154" s="57"/>
      <c r="SX154" s="57"/>
      <c r="SY154" s="57"/>
      <c r="SZ154" s="57"/>
      <c r="TA154" s="57"/>
      <c r="TB154" s="57"/>
      <c r="TC154" s="57"/>
      <c r="TD154" s="57"/>
      <c r="TE154" s="57"/>
      <c r="TF154" s="57"/>
      <c r="TG154" s="57"/>
      <c r="TH154" s="57"/>
      <c r="TI154" s="57"/>
      <c r="TJ154" s="57"/>
      <c r="TK154" s="57"/>
      <c r="TL154" s="57"/>
      <c r="TM154" s="57"/>
      <c r="TN154" s="57"/>
      <c r="TO154" s="57"/>
      <c r="TP154" s="57"/>
      <c r="TQ154" s="57"/>
      <c r="TR154" s="57"/>
      <c r="TS154" s="57"/>
      <c r="TT154" s="57"/>
      <c r="TU154" s="57"/>
      <c r="TV154" s="57"/>
      <c r="TW154" s="57"/>
      <c r="TX154" s="57"/>
      <c r="TY154" s="57"/>
      <c r="TZ154" s="57"/>
      <c r="UA154" s="57"/>
      <c r="UB154" s="57"/>
      <c r="UC154" s="57"/>
      <c r="UD154" s="57"/>
      <c r="UE154" s="57"/>
      <c r="UF154" s="57"/>
      <c r="UG154" s="57"/>
      <c r="UH154" s="57"/>
      <c r="UI154" s="57"/>
      <c r="UJ154" s="57"/>
      <c r="UK154" s="57"/>
      <c r="UL154" s="57"/>
      <c r="UM154" s="57"/>
      <c r="UN154" s="57"/>
      <c r="UO154" s="57"/>
      <c r="UP154" s="57"/>
      <c r="UQ154" s="57"/>
      <c r="UR154" s="57"/>
      <c r="US154" s="57"/>
      <c r="UT154" s="57"/>
      <c r="UU154" s="57"/>
      <c r="UV154" s="57"/>
      <c r="UW154" s="57"/>
      <c r="UX154" s="57"/>
      <c r="UY154" s="57"/>
      <c r="UZ154" s="57"/>
      <c r="VA154" s="57"/>
      <c r="VB154" s="57"/>
      <c r="VC154" s="57"/>
      <c r="VD154" s="57"/>
      <c r="VE154" s="57"/>
      <c r="VF154" s="57"/>
      <c r="VG154" s="57"/>
      <c r="VH154" s="57"/>
      <c r="VI154" s="57"/>
      <c r="VJ154" s="57"/>
      <c r="VK154" s="57"/>
      <c r="VL154" s="57"/>
      <c r="VM154" s="57"/>
      <c r="VN154" s="57"/>
      <c r="VO154" s="57"/>
      <c r="VP154" s="57"/>
      <c r="VQ154" s="57"/>
      <c r="VR154" s="57"/>
      <c r="VS154" s="57"/>
      <c r="VT154" s="57"/>
      <c r="VU154" s="57"/>
      <c r="VV154" s="57"/>
      <c r="VW154" s="57"/>
      <c r="VX154" s="57"/>
      <c r="VY154" s="57"/>
      <c r="VZ154" s="57"/>
      <c r="WA154" s="57"/>
      <c r="WB154" s="57"/>
      <c r="WC154" s="57"/>
      <c r="WD154" s="57"/>
      <c r="WE154" s="57"/>
      <c r="WF154" s="57"/>
      <c r="WG154" s="57"/>
      <c r="WH154" s="57"/>
      <c r="WI154" s="57"/>
      <c r="WJ154" s="57"/>
      <c r="WK154" s="57"/>
      <c r="WL154" s="57"/>
      <c r="WM154" s="57"/>
      <c r="WN154" s="57"/>
      <c r="WO154" s="57"/>
      <c r="WP154" s="57"/>
      <c r="WQ154" s="57"/>
      <c r="WR154" s="57"/>
      <c r="WS154" s="57"/>
      <c r="WT154" s="57"/>
      <c r="WU154" s="57"/>
      <c r="WV154" s="57"/>
      <c r="WW154" s="57"/>
      <c r="WX154" s="57"/>
      <c r="WY154" s="57"/>
      <c r="WZ154" s="57"/>
      <c r="XA154" s="57"/>
      <c r="XB154" s="57"/>
      <c r="XC154" s="57"/>
      <c r="XD154" s="57"/>
      <c r="XE154" s="57"/>
      <c r="XF154" s="57"/>
      <c r="XG154" s="57"/>
      <c r="XH154" s="57"/>
      <c r="XI154" s="57"/>
      <c r="XJ154" s="57"/>
      <c r="XK154" s="57"/>
      <c r="XL154" s="57"/>
      <c r="XM154" s="57"/>
      <c r="XN154" s="57"/>
      <c r="XO154" s="57"/>
      <c r="XP154" s="57"/>
      <c r="XQ154" s="57"/>
      <c r="XR154" s="57"/>
      <c r="XS154" s="57"/>
      <c r="XT154" s="57"/>
      <c r="XU154" s="57"/>
      <c r="XV154" s="57"/>
      <c r="XW154" s="57"/>
    </row>
    <row r="155">
      <c r="AI155" s="57"/>
      <c r="BR155" s="57"/>
      <c r="DA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c r="IT155" s="57"/>
      <c r="IU155" s="57"/>
      <c r="IV155" s="57"/>
      <c r="IW155" s="57"/>
      <c r="IX155" s="57"/>
      <c r="IY155" s="57"/>
      <c r="IZ155" s="57"/>
      <c r="JA155" s="57"/>
      <c r="JB155" s="57"/>
      <c r="JC155" s="57"/>
      <c r="JD155" s="57"/>
      <c r="JE155" s="57"/>
      <c r="JF155" s="57"/>
      <c r="JG155" s="57"/>
      <c r="JH155" s="57"/>
      <c r="JI155" s="57"/>
      <c r="JJ155" s="57"/>
      <c r="JK155" s="57"/>
      <c r="JL155" s="57"/>
      <c r="JM155" s="57"/>
      <c r="JN155" s="57"/>
      <c r="JO155" s="57"/>
      <c r="JP155" s="57"/>
      <c r="JQ155" s="57"/>
      <c r="JR155" s="57"/>
      <c r="JS155" s="57"/>
      <c r="JT155" s="57"/>
      <c r="JU155" s="57"/>
      <c r="JV155" s="57"/>
      <c r="JW155" s="57"/>
      <c r="JX155" s="57"/>
      <c r="JY155" s="57"/>
      <c r="JZ155" s="57"/>
      <c r="KA155" s="57"/>
      <c r="KB155" s="57"/>
      <c r="KC155" s="57"/>
      <c r="KD155" s="57"/>
      <c r="KE155" s="57"/>
      <c r="KF155" s="57"/>
      <c r="KG155" s="57"/>
      <c r="KH155" s="57"/>
      <c r="KI155" s="57"/>
      <c r="KJ155" s="57"/>
      <c r="KK155" s="57"/>
      <c r="KL155" s="57"/>
      <c r="KM155" s="57"/>
      <c r="KN155" s="57"/>
      <c r="KO155" s="57"/>
      <c r="KP155" s="57"/>
      <c r="KQ155" s="57"/>
      <c r="KR155" s="57"/>
      <c r="KS155" s="57"/>
      <c r="KT155" s="57"/>
      <c r="KU155" s="57"/>
      <c r="KV155" s="57"/>
      <c r="KW155" s="57"/>
      <c r="KX155" s="57"/>
      <c r="KY155" s="57"/>
      <c r="KZ155" s="57"/>
      <c r="LA155" s="57"/>
      <c r="LB155" s="57"/>
      <c r="LC155" s="57"/>
      <c r="LD155" s="57"/>
      <c r="LE155" s="57"/>
      <c r="LF155" s="57"/>
      <c r="LG155" s="57"/>
      <c r="LH155" s="57"/>
      <c r="LI155" s="57"/>
      <c r="LJ155" s="57"/>
      <c r="LK155" s="57"/>
      <c r="LL155" s="57"/>
      <c r="LM155" s="57"/>
      <c r="LN155" s="57"/>
      <c r="LO155" s="57"/>
      <c r="LP155" s="57"/>
      <c r="LQ155" s="57"/>
      <c r="LR155" s="57"/>
      <c r="LS155" s="57"/>
      <c r="LT155" s="57"/>
      <c r="LU155" s="57"/>
      <c r="LV155" s="57"/>
      <c r="LW155" s="57"/>
      <c r="LX155" s="57"/>
      <c r="LY155" s="57"/>
      <c r="LZ155" s="57"/>
      <c r="MA155" s="57"/>
      <c r="MB155" s="57"/>
      <c r="MC155" s="57"/>
      <c r="MD155" s="57"/>
      <c r="ME155" s="57"/>
      <c r="MF155" s="57"/>
      <c r="MG155" s="57"/>
      <c r="MH155" s="57"/>
      <c r="MI155" s="57"/>
      <c r="MJ155" s="57"/>
      <c r="MK155" s="57"/>
      <c r="ML155" s="57"/>
      <c r="MM155" s="57"/>
      <c r="MN155" s="57"/>
      <c r="MO155" s="57"/>
      <c r="MP155" s="57"/>
      <c r="MQ155" s="57"/>
      <c r="MR155" s="57"/>
      <c r="MS155" s="57"/>
      <c r="MT155" s="57"/>
      <c r="MU155" s="57"/>
      <c r="MV155" s="57"/>
      <c r="MW155" s="57"/>
      <c r="MX155" s="57"/>
      <c r="MY155" s="57"/>
      <c r="MZ155" s="57"/>
      <c r="NA155" s="57"/>
      <c r="NB155" s="57"/>
      <c r="NC155" s="57"/>
      <c r="ND155" s="57"/>
      <c r="NE155" s="57"/>
      <c r="NF155" s="57"/>
      <c r="NG155" s="57"/>
      <c r="NH155" s="57"/>
      <c r="NI155" s="57"/>
      <c r="NJ155" s="57"/>
      <c r="NK155" s="57"/>
      <c r="NL155" s="57"/>
      <c r="NM155" s="57"/>
      <c r="NN155" s="57"/>
      <c r="NO155" s="57"/>
      <c r="NP155" s="57"/>
      <c r="NQ155" s="57"/>
      <c r="NR155" s="57"/>
      <c r="NS155" s="57"/>
      <c r="NT155" s="57"/>
      <c r="NU155" s="57"/>
      <c r="NV155" s="57"/>
      <c r="NW155" s="57"/>
      <c r="NX155" s="57"/>
      <c r="NY155" s="57"/>
      <c r="NZ155" s="57"/>
      <c r="OA155" s="57"/>
      <c r="OB155" s="57"/>
      <c r="OC155" s="57"/>
      <c r="OD155" s="57"/>
      <c r="OE155" s="57"/>
      <c r="OF155" s="57"/>
      <c r="OG155" s="57"/>
      <c r="OH155" s="57"/>
      <c r="OI155" s="57"/>
      <c r="OJ155" s="57"/>
      <c r="OK155" s="57"/>
      <c r="OL155" s="57"/>
      <c r="OM155" s="57"/>
      <c r="ON155" s="57"/>
      <c r="OO155" s="57"/>
      <c r="OP155" s="57"/>
      <c r="OQ155" s="57"/>
      <c r="OR155" s="57"/>
      <c r="OS155" s="57"/>
      <c r="OT155" s="57"/>
      <c r="OU155" s="57"/>
      <c r="OV155" s="57"/>
      <c r="OW155" s="57"/>
      <c r="OX155" s="57"/>
      <c r="OY155" s="57"/>
      <c r="OZ155" s="57"/>
      <c r="PA155" s="57"/>
      <c r="PB155" s="57"/>
      <c r="PC155" s="57"/>
      <c r="PD155" s="57"/>
      <c r="PE155" s="57"/>
      <c r="PF155" s="57"/>
      <c r="PG155" s="57"/>
      <c r="PH155" s="57"/>
      <c r="PI155" s="57"/>
      <c r="PJ155" s="57"/>
      <c r="PK155" s="57"/>
      <c r="PL155" s="57"/>
      <c r="PM155" s="57"/>
      <c r="PN155" s="57"/>
      <c r="PO155" s="57"/>
      <c r="PP155" s="57"/>
      <c r="PQ155" s="57"/>
      <c r="PR155" s="57"/>
      <c r="PS155" s="57"/>
      <c r="PT155" s="57"/>
      <c r="PU155" s="57"/>
      <c r="PV155" s="57"/>
      <c r="PW155" s="57"/>
      <c r="PX155" s="57"/>
      <c r="PY155" s="57"/>
      <c r="PZ155" s="57"/>
      <c r="QA155" s="57"/>
      <c r="QB155" s="57"/>
      <c r="QC155" s="57"/>
      <c r="QD155" s="57"/>
      <c r="QE155" s="57"/>
      <c r="QF155" s="57"/>
      <c r="QG155" s="57"/>
      <c r="QH155" s="57"/>
      <c r="QI155" s="57"/>
      <c r="QJ155" s="57"/>
      <c r="QK155" s="57"/>
      <c r="QL155" s="57"/>
      <c r="QM155" s="57"/>
      <c r="QN155" s="57"/>
      <c r="QO155" s="57"/>
      <c r="QP155" s="57"/>
      <c r="QQ155" s="57"/>
      <c r="QR155" s="57"/>
      <c r="QS155" s="57"/>
      <c r="QT155" s="57"/>
      <c r="QU155" s="57"/>
      <c r="QV155" s="57"/>
      <c r="QW155" s="57"/>
      <c r="QX155" s="57"/>
      <c r="QY155" s="57"/>
      <c r="QZ155" s="57"/>
      <c r="RA155" s="57"/>
      <c r="RB155" s="57"/>
      <c r="RC155" s="57"/>
      <c r="RD155" s="57"/>
      <c r="RE155" s="57"/>
      <c r="RF155" s="57"/>
      <c r="RG155" s="57"/>
      <c r="RH155" s="57"/>
      <c r="RI155" s="57"/>
      <c r="RJ155" s="57"/>
      <c r="RK155" s="57"/>
      <c r="RL155" s="57"/>
      <c r="RM155" s="57"/>
      <c r="RN155" s="57"/>
      <c r="RO155" s="57"/>
      <c r="RP155" s="57"/>
      <c r="RQ155" s="57"/>
      <c r="RR155" s="57"/>
      <c r="RS155" s="57"/>
      <c r="RT155" s="57"/>
      <c r="RU155" s="57"/>
      <c r="RV155" s="57"/>
      <c r="RW155" s="57"/>
      <c r="RX155" s="57"/>
      <c r="RY155" s="57"/>
      <c r="RZ155" s="57"/>
      <c r="SA155" s="57"/>
      <c r="SB155" s="57"/>
      <c r="SC155" s="57"/>
      <c r="SD155" s="57"/>
      <c r="SE155" s="57"/>
      <c r="SF155" s="57"/>
      <c r="SG155" s="57"/>
      <c r="SH155" s="57"/>
      <c r="SI155" s="57"/>
      <c r="SJ155" s="57"/>
      <c r="SK155" s="57"/>
      <c r="SL155" s="57"/>
      <c r="SM155" s="57"/>
      <c r="SN155" s="57"/>
      <c r="SO155" s="57"/>
      <c r="SP155" s="57"/>
      <c r="SQ155" s="57"/>
      <c r="SR155" s="57"/>
      <c r="SS155" s="57"/>
      <c r="ST155" s="57"/>
      <c r="SU155" s="57"/>
      <c r="SV155" s="57"/>
      <c r="SW155" s="57"/>
      <c r="SX155" s="57"/>
      <c r="SY155" s="57"/>
      <c r="SZ155" s="57"/>
      <c r="TA155" s="57"/>
      <c r="TB155" s="57"/>
      <c r="TC155" s="57"/>
      <c r="TD155" s="57"/>
      <c r="TE155" s="57"/>
      <c r="TF155" s="57"/>
      <c r="TG155" s="57"/>
      <c r="TH155" s="57"/>
      <c r="TI155" s="57"/>
      <c r="TJ155" s="57"/>
      <c r="TK155" s="57"/>
      <c r="TL155" s="57"/>
      <c r="TM155" s="57"/>
      <c r="TN155" s="57"/>
      <c r="TO155" s="57"/>
      <c r="TP155" s="57"/>
      <c r="TQ155" s="57"/>
      <c r="TR155" s="57"/>
      <c r="TS155" s="57"/>
      <c r="TT155" s="57"/>
      <c r="TU155" s="57"/>
      <c r="TV155" s="57"/>
      <c r="TW155" s="57"/>
      <c r="TX155" s="57"/>
      <c r="TY155" s="57"/>
      <c r="TZ155" s="57"/>
      <c r="UA155" s="57"/>
      <c r="UB155" s="57"/>
      <c r="UC155" s="57"/>
      <c r="UD155" s="57"/>
      <c r="UE155" s="57"/>
      <c r="UF155" s="57"/>
      <c r="UG155" s="57"/>
      <c r="UH155" s="57"/>
      <c r="UI155" s="57"/>
      <c r="UJ155" s="57"/>
      <c r="UK155" s="57"/>
      <c r="UL155" s="57"/>
      <c r="UM155" s="57"/>
      <c r="UN155" s="57"/>
      <c r="UO155" s="57"/>
      <c r="UP155" s="57"/>
      <c r="UQ155" s="57"/>
      <c r="UR155" s="57"/>
      <c r="US155" s="57"/>
      <c r="UT155" s="57"/>
      <c r="UU155" s="57"/>
      <c r="UV155" s="57"/>
      <c r="UW155" s="57"/>
      <c r="UX155" s="57"/>
      <c r="UY155" s="57"/>
      <c r="UZ155" s="57"/>
      <c r="VA155" s="57"/>
      <c r="VB155" s="57"/>
      <c r="VC155" s="57"/>
      <c r="VD155" s="57"/>
      <c r="VE155" s="57"/>
      <c r="VF155" s="57"/>
      <c r="VG155" s="57"/>
      <c r="VH155" s="57"/>
      <c r="VI155" s="57"/>
      <c r="VJ155" s="57"/>
      <c r="VK155" s="57"/>
      <c r="VL155" s="57"/>
      <c r="VM155" s="57"/>
      <c r="VN155" s="57"/>
      <c r="VO155" s="57"/>
      <c r="VP155" s="57"/>
      <c r="VQ155" s="57"/>
      <c r="VR155" s="57"/>
      <c r="VS155" s="57"/>
      <c r="VT155" s="57"/>
      <c r="VU155" s="57"/>
      <c r="VV155" s="57"/>
      <c r="VW155" s="57"/>
      <c r="VX155" s="57"/>
      <c r="VY155" s="57"/>
      <c r="VZ155" s="57"/>
      <c r="WA155" s="57"/>
      <c r="WB155" s="57"/>
      <c r="WC155" s="57"/>
      <c r="WD155" s="57"/>
      <c r="WE155" s="57"/>
      <c r="WF155" s="57"/>
      <c r="WG155" s="57"/>
      <c r="WH155" s="57"/>
      <c r="WI155" s="57"/>
      <c r="WJ155" s="57"/>
      <c r="WK155" s="57"/>
      <c r="WL155" s="57"/>
      <c r="WM155" s="57"/>
      <c r="WN155" s="57"/>
      <c r="WO155" s="57"/>
      <c r="WP155" s="57"/>
      <c r="WQ155" s="57"/>
      <c r="WR155" s="57"/>
      <c r="WS155" s="57"/>
      <c r="WT155" s="57"/>
      <c r="WU155" s="57"/>
      <c r="WV155" s="57"/>
      <c r="WW155" s="57"/>
      <c r="WX155" s="57"/>
      <c r="WY155" s="57"/>
      <c r="WZ155" s="57"/>
      <c r="XA155" s="57"/>
      <c r="XB155" s="57"/>
      <c r="XC155" s="57"/>
      <c r="XD155" s="57"/>
      <c r="XE155" s="57"/>
      <c r="XF155" s="57"/>
      <c r="XG155" s="57"/>
      <c r="XH155" s="57"/>
      <c r="XI155" s="57"/>
      <c r="XJ155" s="57"/>
      <c r="XK155" s="57"/>
      <c r="XL155" s="57"/>
      <c r="XM155" s="57"/>
      <c r="XN155" s="57"/>
      <c r="XO155" s="57"/>
      <c r="XP155" s="57"/>
      <c r="XQ155" s="57"/>
      <c r="XR155" s="57"/>
      <c r="XS155" s="57"/>
      <c r="XT155" s="57"/>
      <c r="XU155" s="57"/>
      <c r="XV155" s="57"/>
      <c r="XW155" s="57"/>
    </row>
    <row r="156">
      <c r="AI156" s="57"/>
      <c r="BR156" s="57"/>
      <c r="DA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c r="IX156" s="57"/>
      <c r="IY156" s="57"/>
      <c r="IZ156" s="57"/>
      <c r="JA156" s="57"/>
      <c r="JB156" s="57"/>
      <c r="JC156" s="57"/>
      <c r="JD156" s="57"/>
      <c r="JE156" s="57"/>
      <c r="JF156" s="57"/>
      <c r="JG156" s="57"/>
      <c r="JH156" s="57"/>
      <c r="JI156" s="57"/>
      <c r="JJ156" s="57"/>
      <c r="JK156" s="57"/>
      <c r="JL156" s="57"/>
      <c r="JM156" s="57"/>
      <c r="JN156" s="57"/>
      <c r="JO156" s="57"/>
      <c r="JP156" s="57"/>
      <c r="JQ156" s="57"/>
      <c r="JR156" s="57"/>
      <c r="JS156" s="57"/>
      <c r="JT156" s="57"/>
      <c r="JU156" s="57"/>
      <c r="JV156" s="57"/>
      <c r="JW156" s="57"/>
      <c r="JX156" s="57"/>
      <c r="JY156" s="57"/>
      <c r="JZ156" s="57"/>
      <c r="KA156" s="57"/>
      <c r="KB156" s="57"/>
      <c r="KC156" s="57"/>
      <c r="KD156" s="57"/>
      <c r="KE156" s="57"/>
      <c r="KF156" s="57"/>
      <c r="KG156" s="57"/>
      <c r="KH156" s="57"/>
      <c r="KI156" s="57"/>
      <c r="KJ156" s="57"/>
      <c r="KK156" s="57"/>
      <c r="KL156" s="57"/>
      <c r="KM156" s="57"/>
      <c r="KN156" s="57"/>
      <c r="KO156" s="57"/>
      <c r="KP156" s="57"/>
      <c r="KQ156" s="57"/>
      <c r="KR156" s="57"/>
      <c r="KS156" s="57"/>
      <c r="KT156" s="57"/>
      <c r="KU156" s="57"/>
      <c r="KV156" s="57"/>
      <c r="KW156" s="57"/>
      <c r="KX156" s="57"/>
      <c r="KY156" s="57"/>
      <c r="KZ156" s="57"/>
      <c r="LA156" s="57"/>
      <c r="LB156" s="57"/>
      <c r="LC156" s="57"/>
      <c r="LD156" s="57"/>
      <c r="LE156" s="57"/>
      <c r="LF156" s="57"/>
      <c r="LG156" s="57"/>
      <c r="LH156" s="57"/>
      <c r="LI156" s="57"/>
      <c r="LJ156" s="57"/>
      <c r="LK156" s="57"/>
      <c r="LL156" s="57"/>
      <c r="LM156" s="57"/>
      <c r="LN156" s="57"/>
      <c r="LO156" s="57"/>
      <c r="LP156" s="57"/>
      <c r="LQ156" s="57"/>
      <c r="LR156" s="57"/>
      <c r="LS156" s="57"/>
      <c r="LT156" s="57"/>
      <c r="LU156" s="57"/>
      <c r="LV156" s="57"/>
      <c r="LW156" s="57"/>
      <c r="LX156" s="57"/>
      <c r="LY156" s="57"/>
      <c r="LZ156" s="57"/>
      <c r="MA156" s="57"/>
      <c r="MB156" s="57"/>
      <c r="MC156" s="57"/>
      <c r="MD156" s="57"/>
      <c r="ME156" s="57"/>
      <c r="MF156" s="57"/>
      <c r="MG156" s="57"/>
      <c r="MH156" s="57"/>
      <c r="MI156" s="57"/>
      <c r="MJ156" s="57"/>
      <c r="MK156" s="57"/>
      <c r="ML156" s="57"/>
      <c r="MM156" s="57"/>
      <c r="MN156" s="57"/>
      <c r="MO156" s="57"/>
      <c r="MP156" s="57"/>
      <c r="MQ156" s="57"/>
      <c r="MR156" s="57"/>
      <c r="MS156" s="57"/>
      <c r="MT156" s="57"/>
      <c r="MU156" s="57"/>
      <c r="MV156" s="57"/>
      <c r="MW156" s="57"/>
      <c r="MX156" s="57"/>
      <c r="MY156" s="57"/>
      <c r="MZ156" s="57"/>
      <c r="NA156" s="57"/>
      <c r="NB156" s="57"/>
      <c r="NC156" s="57"/>
      <c r="ND156" s="57"/>
      <c r="NE156" s="57"/>
      <c r="NF156" s="57"/>
      <c r="NG156" s="57"/>
      <c r="NH156" s="57"/>
      <c r="NI156" s="57"/>
      <c r="NJ156" s="57"/>
      <c r="NK156" s="57"/>
      <c r="NL156" s="57"/>
      <c r="NM156" s="57"/>
      <c r="NN156" s="57"/>
      <c r="NO156" s="57"/>
      <c r="NP156" s="57"/>
      <c r="NQ156" s="57"/>
      <c r="NR156" s="57"/>
      <c r="NS156" s="57"/>
      <c r="NT156" s="57"/>
      <c r="NU156" s="57"/>
      <c r="NV156" s="57"/>
      <c r="NW156" s="57"/>
      <c r="NX156" s="57"/>
      <c r="NY156" s="57"/>
      <c r="NZ156" s="57"/>
      <c r="OA156" s="57"/>
      <c r="OB156" s="57"/>
      <c r="OC156" s="57"/>
      <c r="OD156" s="57"/>
      <c r="OE156" s="57"/>
      <c r="OF156" s="57"/>
      <c r="OG156" s="57"/>
      <c r="OH156" s="57"/>
      <c r="OI156" s="57"/>
      <c r="OJ156" s="57"/>
      <c r="OK156" s="57"/>
      <c r="OL156" s="57"/>
      <c r="OM156" s="57"/>
      <c r="ON156" s="57"/>
      <c r="OO156" s="57"/>
      <c r="OP156" s="57"/>
      <c r="OQ156" s="57"/>
      <c r="OR156" s="57"/>
      <c r="OS156" s="57"/>
      <c r="OT156" s="57"/>
      <c r="OU156" s="57"/>
      <c r="OV156" s="57"/>
      <c r="OW156" s="57"/>
      <c r="OX156" s="57"/>
      <c r="OY156" s="57"/>
      <c r="OZ156" s="57"/>
      <c r="PA156" s="57"/>
      <c r="PB156" s="57"/>
      <c r="PC156" s="57"/>
      <c r="PD156" s="57"/>
      <c r="PE156" s="57"/>
      <c r="PF156" s="57"/>
      <c r="PG156" s="57"/>
      <c r="PH156" s="57"/>
      <c r="PI156" s="57"/>
      <c r="PJ156" s="57"/>
      <c r="PK156" s="57"/>
      <c r="PL156" s="57"/>
      <c r="PM156" s="57"/>
      <c r="PN156" s="57"/>
      <c r="PO156" s="57"/>
      <c r="PP156" s="57"/>
      <c r="PQ156" s="57"/>
      <c r="PR156" s="57"/>
      <c r="PS156" s="57"/>
      <c r="PT156" s="57"/>
      <c r="PU156" s="57"/>
      <c r="PV156" s="57"/>
      <c r="PW156" s="57"/>
      <c r="PX156" s="57"/>
      <c r="PY156" s="57"/>
      <c r="PZ156" s="57"/>
      <c r="QA156" s="57"/>
      <c r="QB156" s="57"/>
      <c r="QC156" s="57"/>
      <c r="QD156" s="57"/>
      <c r="QE156" s="57"/>
      <c r="QF156" s="57"/>
      <c r="QG156" s="57"/>
      <c r="QH156" s="57"/>
      <c r="QI156" s="57"/>
      <c r="QJ156" s="57"/>
      <c r="QK156" s="57"/>
      <c r="QL156" s="57"/>
      <c r="QM156" s="57"/>
      <c r="QN156" s="57"/>
      <c r="QO156" s="57"/>
      <c r="QP156" s="57"/>
      <c r="QQ156" s="57"/>
      <c r="QR156" s="57"/>
      <c r="QS156" s="57"/>
      <c r="QT156" s="57"/>
      <c r="QU156" s="57"/>
      <c r="QV156" s="57"/>
      <c r="QW156" s="57"/>
      <c r="QX156" s="57"/>
      <c r="QY156" s="57"/>
      <c r="QZ156" s="57"/>
      <c r="RA156" s="57"/>
      <c r="RB156" s="57"/>
      <c r="RC156" s="57"/>
      <c r="RD156" s="57"/>
      <c r="RE156" s="57"/>
      <c r="RF156" s="57"/>
      <c r="RG156" s="57"/>
      <c r="RH156" s="57"/>
      <c r="RI156" s="57"/>
      <c r="RJ156" s="57"/>
      <c r="RK156" s="57"/>
      <c r="RL156" s="57"/>
      <c r="RM156" s="57"/>
      <c r="RN156" s="57"/>
      <c r="RO156" s="57"/>
      <c r="RP156" s="57"/>
      <c r="RQ156" s="57"/>
      <c r="RR156" s="57"/>
      <c r="RS156" s="57"/>
      <c r="RT156" s="57"/>
      <c r="RU156" s="57"/>
      <c r="RV156" s="57"/>
      <c r="RW156" s="57"/>
      <c r="RX156" s="57"/>
      <c r="RY156" s="57"/>
      <c r="RZ156" s="57"/>
      <c r="SA156" s="57"/>
      <c r="SB156" s="57"/>
      <c r="SC156" s="57"/>
      <c r="SD156" s="57"/>
      <c r="SE156" s="57"/>
      <c r="SF156" s="57"/>
      <c r="SG156" s="57"/>
      <c r="SH156" s="57"/>
      <c r="SI156" s="57"/>
      <c r="SJ156" s="57"/>
      <c r="SK156" s="57"/>
      <c r="SL156" s="57"/>
      <c r="SM156" s="57"/>
      <c r="SN156" s="57"/>
      <c r="SO156" s="57"/>
      <c r="SP156" s="57"/>
      <c r="SQ156" s="57"/>
      <c r="SR156" s="57"/>
      <c r="SS156" s="57"/>
      <c r="ST156" s="57"/>
      <c r="SU156" s="57"/>
      <c r="SV156" s="57"/>
      <c r="SW156" s="57"/>
      <c r="SX156" s="57"/>
      <c r="SY156" s="57"/>
      <c r="SZ156" s="57"/>
      <c r="TA156" s="57"/>
      <c r="TB156" s="57"/>
      <c r="TC156" s="57"/>
      <c r="TD156" s="57"/>
      <c r="TE156" s="57"/>
      <c r="TF156" s="57"/>
      <c r="TG156" s="57"/>
      <c r="TH156" s="57"/>
      <c r="TI156" s="57"/>
      <c r="TJ156" s="57"/>
      <c r="TK156" s="57"/>
      <c r="TL156" s="57"/>
      <c r="TM156" s="57"/>
      <c r="TN156" s="57"/>
      <c r="TO156" s="57"/>
      <c r="TP156" s="57"/>
      <c r="TQ156" s="57"/>
      <c r="TR156" s="57"/>
      <c r="TS156" s="57"/>
      <c r="TT156" s="57"/>
      <c r="TU156" s="57"/>
      <c r="TV156" s="57"/>
      <c r="TW156" s="57"/>
      <c r="TX156" s="57"/>
      <c r="TY156" s="57"/>
      <c r="TZ156" s="57"/>
      <c r="UA156" s="57"/>
      <c r="UB156" s="57"/>
      <c r="UC156" s="57"/>
      <c r="UD156" s="57"/>
      <c r="UE156" s="57"/>
      <c r="UF156" s="57"/>
      <c r="UG156" s="57"/>
      <c r="UH156" s="57"/>
      <c r="UI156" s="57"/>
      <c r="UJ156" s="57"/>
      <c r="UK156" s="57"/>
      <c r="UL156" s="57"/>
      <c r="UM156" s="57"/>
      <c r="UN156" s="57"/>
      <c r="UO156" s="57"/>
      <c r="UP156" s="57"/>
      <c r="UQ156" s="57"/>
      <c r="UR156" s="57"/>
      <c r="US156" s="57"/>
      <c r="UT156" s="57"/>
      <c r="UU156" s="57"/>
      <c r="UV156" s="57"/>
      <c r="UW156" s="57"/>
      <c r="UX156" s="57"/>
      <c r="UY156" s="57"/>
      <c r="UZ156" s="57"/>
      <c r="VA156" s="57"/>
      <c r="VB156" s="57"/>
      <c r="VC156" s="57"/>
      <c r="VD156" s="57"/>
      <c r="VE156" s="57"/>
      <c r="VF156" s="57"/>
      <c r="VG156" s="57"/>
      <c r="VH156" s="57"/>
      <c r="VI156" s="57"/>
      <c r="VJ156" s="57"/>
      <c r="VK156" s="57"/>
      <c r="VL156" s="57"/>
      <c r="VM156" s="57"/>
      <c r="VN156" s="57"/>
      <c r="VO156" s="57"/>
      <c r="VP156" s="57"/>
      <c r="VQ156" s="57"/>
      <c r="VR156" s="57"/>
      <c r="VS156" s="57"/>
      <c r="VT156" s="57"/>
      <c r="VU156" s="57"/>
      <c r="VV156" s="57"/>
      <c r="VW156" s="57"/>
      <c r="VX156" s="57"/>
      <c r="VY156" s="57"/>
      <c r="VZ156" s="57"/>
      <c r="WA156" s="57"/>
      <c r="WB156" s="57"/>
      <c r="WC156" s="57"/>
      <c r="WD156" s="57"/>
      <c r="WE156" s="57"/>
      <c r="WF156" s="57"/>
      <c r="WG156" s="57"/>
      <c r="WH156" s="57"/>
      <c r="WI156" s="57"/>
      <c r="WJ156" s="57"/>
      <c r="WK156" s="57"/>
      <c r="WL156" s="57"/>
      <c r="WM156" s="57"/>
      <c r="WN156" s="57"/>
      <c r="WO156" s="57"/>
      <c r="WP156" s="57"/>
      <c r="WQ156" s="57"/>
      <c r="WR156" s="57"/>
      <c r="WS156" s="57"/>
      <c r="WT156" s="57"/>
      <c r="WU156" s="57"/>
      <c r="WV156" s="57"/>
      <c r="WW156" s="57"/>
      <c r="WX156" s="57"/>
      <c r="WY156" s="57"/>
      <c r="WZ156" s="57"/>
      <c r="XA156" s="57"/>
      <c r="XB156" s="57"/>
      <c r="XC156" s="57"/>
      <c r="XD156" s="57"/>
      <c r="XE156" s="57"/>
      <c r="XF156" s="57"/>
      <c r="XG156" s="57"/>
      <c r="XH156" s="57"/>
      <c r="XI156" s="57"/>
      <c r="XJ156" s="57"/>
      <c r="XK156" s="57"/>
      <c r="XL156" s="57"/>
      <c r="XM156" s="57"/>
      <c r="XN156" s="57"/>
      <c r="XO156" s="57"/>
      <c r="XP156" s="57"/>
      <c r="XQ156" s="57"/>
      <c r="XR156" s="57"/>
      <c r="XS156" s="57"/>
      <c r="XT156" s="57"/>
      <c r="XU156" s="57"/>
      <c r="XV156" s="57"/>
      <c r="XW156" s="57"/>
    </row>
    <row r="157">
      <c r="AI157" s="57"/>
      <c r="BR157" s="57"/>
      <c r="DA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c r="IX157" s="57"/>
      <c r="IY157" s="57"/>
      <c r="IZ157" s="57"/>
      <c r="JA157" s="57"/>
      <c r="JB157" s="57"/>
      <c r="JC157" s="57"/>
      <c r="JD157" s="57"/>
      <c r="JE157" s="57"/>
      <c r="JF157" s="57"/>
      <c r="JG157" s="57"/>
      <c r="JH157" s="57"/>
      <c r="JI157" s="57"/>
      <c r="JJ157" s="57"/>
      <c r="JK157" s="57"/>
      <c r="JL157" s="57"/>
      <c r="JM157" s="57"/>
      <c r="JN157" s="57"/>
      <c r="JO157" s="57"/>
      <c r="JP157" s="57"/>
      <c r="JQ157" s="57"/>
      <c r="JR157" s="57"/>
      <c r="JS157" s="57"/>
      <c r="JT157" s="57"/>
      <c r="JU157" s="57"/>
      <c r="JV157" s="57"/>
      <c r="JW157" s="57"/>
      <c r="JX157" s="57"/>
      <c r="JY157" s="57"/>
      <c r="JZ157" s="57"/>
      <c r="KA157" s="57"/>
      <c r="KB157" s="57"/>
      <c r="KC157" s="57"/>
      <c r="KD157" s="57"/>
      <c r="KE157" s="57"/>
      <c r="KF157" s="57"/>
      <c r="KG157" s="57"/>
      <c r="KH157" s="57"/>
      <c r="KI157" s="57"/>
      <c r="KJ157" s="57"/>
      <c r="KK157" s="57"/>
      <c r="KL157" s="57"/>
      <c r="KM157" s="57"/>
      <c r="KN157" s="57"/>
      <c r="KO157" s="57"/>
      <c r="KP157" s="57"/>
      <c r="KQ157" s="57"/>
      <c r="KR157" s="57"/>
      <c r="KS157" s="57"/>
      <c r="KT157" s="57"/>
      <c r="KU157" s="57"/>
      <c r="KV157" s="57"/>
      <c r="KW157" s="57"/>
      <c r="KX157" s="57"/>
      <c r="KY157" s="57"/>
      <c r="KZ157" s="57"/>
      <c r="LA157" s="57"/>
      <c r="LB157" s="57"/>
      <c r="LC157" s="57"/>
      <c r="LD157" s="57"/>
      <c r="LE157" s="57"/>
      <c r="LF157" s="57"/>
      <c r="LG157" s="57"/>
      <c r="LH157" s="57"/>
      <c r="LI157" s="57"/>
      <c r="LJ157" s="57"/>
      <c r="LK157" s="57"/>
      <c r="LL157" s="57"/>
      <c r="LM157" s="57"/>
      <c r="LN157" s="57"/>
      <c r="LO157" s="57"/>
      <c r="LP157" s="57"/>
      <c r="LQ157" s="57"/>
      <c r="LR157" s="57"/>
      <c r="LS157" s="57"/>
      <c r="LT157" s="57"/>
      <c r="LU157" s="57"/>
      <c r="LV157" s="57"/>
      <c r="LW157" s="57"/>
      <c r="LX157" s="57"/>
      <c r="LY157" s="57"/>
      <c r="LZ157" s="57"/>
      <c r="MA157" s="57"/>
      <c r="MB157" s="57"/>
      <c r="MC157" s="57"/>
      <c r="MD157" s="57"/>
      <c r="ME157" s="57"/>
      <c r="MF157" s="57"/>
      <c r="MG157" s="57"/>
      <c r="MH157" s="57"/>
      <c r="MI157" s="57"/>
      <c r="MJ157" s="57"/>
      <c r="MK157" s="57"/>
      <c r="ML157" s="57"/>
      <c r="MM157" s="57"/>
      <c r="MN157" s="57"/>
      <c r="MO157" s="57"/>
      <c r="MP157" s="57"/>
      <c r="MQ157" s="57"/>
      <c r="MR157" s="57"/>
      <c r="MS157" s="57"/>
      <c r="MT157" s="57"/>
      <c r="MU157" s="57"/>
      <c r="MV157" s="57"/>
      <c r="MW157" s="57"/>
      <c r="MX157" s="57"/>
      <c r="MY157" s="57"/>
      <c r="MZ157" s="57"/>
      <c r="NA157" s="57"/>
      <c r="NB157" s="57"/>
      <c r="NC157" s="57"/>
      <c r="ND157" s="57"/>
      <c r="NE157" s="57"/>
      <c r="NF157" s="57"/>
      <c r="NG157" s="57"/>
      <c r="NH157" s="57"/>
      <c r="NI157" s="57"/>
      <c r="NJ157" s="57"/>
      <c r="NK157" s="57"/>
      <c r="NL157" s="57"/>
      <c r="NM157" s="57"/>
      <c r="NN157" s="57"/>
      <c r="NO157" s="57"/>
      <c r="NP157" s="57"/>
      <c r="NQ157" s="57"/>
      <c r="NR157" s="57"/>
      <c r="NS157" s="57"/>
      <c r="NT157" s="57"/>
      <c r="NU157" s="57"/>
      <c r="NV157" s="57"/>
      <c r="NW157" s="57"/>
      <c r="NX157" s="57"/>
      <c r="NY157" s="57"/>
      <c r="NZ157" s="57"/>
      <c r="OA157" s="57"/>
      <c r="OB157" s="57"/>
      <c r="OC157" s="57"/>
      <c r="OD157" s="57"/>
      <c r="OE157" s="57"/>
      <c r="OF157" s="57"/>
      <c r="OG157" s="57"/>
      <c r="OH157" s="57"/>
      <c r="OI157" s="57"/>
      <c r="OJ157" s="57"/>
      <c r="OK157" s="57"/>
      <c r="OL157" s="57"/>
      <c r="OM157" s="57"/>
      <c r="ON157" s="57"/>
      <c r="OO157" s="57"/>
      <c r="OP157" s="57"/>
      <c r="OQ157" s="57"/>
      <c r="OR157" s="57"/>
      <c r="OS157" s="57"/>
      <c r="OT157" s="57"/>
      <c r="OU157" s="57"/>
      <c r="OV157" s="57"/>
      <c r="OW157" s="57"/>
      <c r="OX157" s="57"/>
      <c r="OY157" s="57"/>
      <c r="OZ157" s="57"/>
      <c r="PA157" s="57"/>
      <c r="PB157" s="57"/>
      <c r="PC157" s="57"/>
      <c r="PD157" s="57"/>
      <c r="PE157" s="57"/>
      <c r="PF157" s="57"/>
      <c r="PG157" s="57"/>
      <c r="PH157" s="57"/>
      <c r="PI157" s="57"/>
      <c r="PJ157" s="57"/>
      <c r="PK157" s="57"/>
      <c r="PL157" s="57"/>
      <c r="PM157" s="57"/>
      <c r="PN157" s="57"/>
      <c r="PO157" s="57"/>
      <c r="PP157" s="57"/>
      <c r="PQ157" s="57"/>
      <c r="PR157" s="57"/>
      <c r="PS157" s="57"/>
      <c r="PT157" s="57"/>
      <c r="PU157" s="57"/>
      <c r="PV157" s="57"/>
      <c r="PW157" s="57"/>
      <c r="PX157" s="57"/>
      <c r="PY157" s="57"/>
      <c r="PZ157" s="57"/>
      <c r="QA157" s="57"/>
      <c r="QB157" s="57"/>
      <c r="QC157" s="57"/>
      <c r="QD157" s="57"/>
      <c r="QE157" s="57"/>
      <c r="QF157" s="57"/>
      <c r="QG157" s="57"/>
      <c r="QH157" s="57"/>
      <c r="QI157" s="57"/>
      <c r="QJ157" s="57"/>
      <c r="QK157" s="57"/>
      <c r="QL157" s="57"/>
      <c r="QM157" s="57"/>
      <c r="QN157" s="57"/>
      <c r="QO157" s="57"/>
      <c r="QP157" s="57"/>
      <c r="QQ157" s="57"/>
      <c r="QR157" s="57"/>
      <c r="QS157" s="57"/>
      <c r="QT157" s="57"/>
      <c r="QU157" s="57"/>
      <c r="QV157" s="57"/>
      <c r="QW157" s="57"/>
      <c r="QX157" s="57"/>
      <c r="QY157" s="57"/>
      <c r="QZ157" s="57"/>
      <c r="RA157" s="57"/>
      <c r="RB157" s="57"/>
      <c r="RC157" s="57"/>
      <c r="RD157" s="57"/>
      <c r="RE157" s="57"/>
      <c r="RF157" s="57"/>
      <c r="RG157" s="57"/>
      <c r="RH157" s="57"/>
      <c r="RI157" s="57"/>
      <c r="RJ157" s="57"/>
      <c r="RK157" s="57"/>
      <c r="RL157" s="57"/>
      <c r="RM157" s="57"/>
      <c r="RN157" s="57"/>
      <c r="RO157" s="57"/>
      <c r="RP157" s="57"/>
      <c r="RQ157" s="57"/>
      <c r="RR157" s="57"/>
      <c r="RS157" s="57"/>
      <c r="RT157" s="57"/>
      <c r="RU157" s="57"/>
      <c r="RV157" s="57"/>
      <c r="RW157" s="57"/>
      <c r="RX157" s="57"/>
      <c r="RY157" s="57"/>
      <c r="RZ157" s="57"/>
      <c r="SA157" s="57"/>
      <c r="SB157" s="57"/>
      <c r="SC157" s="57"/>
      <c r="SD157" s="57"/>
      <c r="SE157" s="57"/>
      <c r="SF157" s="57"/>
      <c r="SG157" s="57"/>
      <c r="SH157" s="57"/>
      <c r="SI157" s="57"/>
      <c r="SJ157" s="57"/>
      <c r="SK157" s="57"/>
      <c r="SL157" s="57"/>
      <c r="SM157" s="57"/>
      <c r="SN157" s="57"/>
      <c r="SO157" s="57"/>
      <c r="SP157" s="57"/>
      <c r="SQ157" s="57"/>
      <c r="SR157" s="57"/>
      <c r="SS157" s="57"/>
      <c r="ST157" s="57"/>
      <c r="SU157" s="57"/>
      <c r="SV157" s="57"/>
      <c r="SW157" s="57"/>
      <c r="SX157" s="57"/>
      <c r="SY157" s="57"/>
      <c r="SZ157" s="57"/>
      <c r="TA157" s="57"/>
      <c r="TB157" s="57"/>
      <c r="TC157" s="57"/>
      <c r="TD157" s="57"/>
      <c r="TE157" s="57"/>
      <c r="TF157" s="57"/>
      <c r="TG157" s="57"/>
      <c r="TH157" s="57"/>
      <c r="TI157" s="57"/>
      <c r="TJ157" s="57"/>
      <c r="TK157" s="57"/>
      <c r="TL157" s="57"/>
      <c r="TM157" s="57"/>
      <c r="TN157" s="57"/>
      <c r="TO157" s="57"/>
      <c r="TP157" s="57"/>
      <c r="TQ157" s="57"/>
      <c r="TR157" s="57"/>
      <c r="TS157" s="57"/>
      <c r="TT157" s="57"/>
      <c r="TU157" s="57"/>
      <c r="TV157" s="57"/>
      <c r="TW157" s="57"/>
      <c r="TX157" s="57"/>
      <c r="TY157" s="57"/>
      <c r="TZ157" s="57"/>
      <c r="UA157" s="57"/>
      <c r="UB157" s="57"/>
      <c r="UC157" s="57"/>
      <c r="UD157" s="57"/>
      <c r="UE157" s="57"/>
      <c r="UF157" s="57"/>
      <c r="UG157" s="57"/>
      <c r="UH157" s="57"/>
      <c r="UI157" s="57"/>
      <c r="UJ157" s="57"/>
      <c r="UK157" s="57"/>
      <c r="UL157" s="57"/>
      <c r="UM157" s="57"/>
      <c r="UN157" s="57"/>
      <c r="UO157" s="57"/>
      <c r="UP157" s="57"/>
      <c r="UQ157" s="57"/>
      <c r="UR157" s="57"/>
      <c r="US157" s="57"/>
      <c r="UT157" s="57"/>
      <c r="UU157" s="57"/>
      <c r="UV157" s="57"/>
      <c r="UW157" s="57"/>
      <c r="UX157" s="57"/>
      <c r="UY157" s="57"/>
      <c r="UZ157" s="57"/>
      <c r="VA157" s="57"/>
      <c r="VB157" s="57"/>
      <c r="VC157" s="57"/>
      <c r="VD157" s="57"/>
      <c r="VE157" s="57"/>
      <c r="VF157" s="57"/>
      <c r="VG157" s="57"/>
      <c r="VH157" s="57"/>
      <c r="VI157" s="57"/>
      <c r="VJ157" s="57"/>
      <c r="VK157" s="57"/>
      <c r="VL157" s="57"/>
      <c r="VM157" s="57"/>
      <c r="VN157" s="57"/>
      <c r="VO157" s="57"/>
      <c r="VP157" s="57"/>
      <c r="VQ157" s="57"/>
      <c r="VR157" s="57"/>
      <c r="VS157" s="57"/>
      <c r="VT157" s="57"/>
      <c r="VU157" s="57"/>
      <c r="VV157" s="57"/>
      <c r="VW157" s="57"/>
      <c r="VX157" s="57"/>
      <c r="VY157" s="57"/>
      <c r="VZ157" s="57"/>
      <c r="WA157" s="57"/>
      <c r="WB157" s="57"/>
      <c r="WC157" s="57"/>
      <c r="WD157" s="57"/>
      <c r="WE157" s="57"/>
      <c r="WF157" s="57"/>
      <c r="WG157" s="57"/>
      <c r="WH157" s="57"/>
      <c r="WI157" s="57"/>
      <c r="WJ157" s="57"/>
      <c r="WK157" s="57"/>
      <c r="WL157" s="57"/>
      <c r="WM157" s="57"/>
      <c r="WN157" s="57"/>
      <c r="WO157" s="57"/>
      <c r="WP157" s="57"/>
      <c r="WQ157" s="57"/>
      <c r="WR157" s="57"/>
      <c r="WS157" s="57"/>
      <c r="WT157" s="57"/>
      <c r="WU157" s="57"/>
      <c r="WV157" s="57"/>
      <c r="WW157" s="57"/>
      <c r="WX157" s="57"/>
      <c r="WY157" s="57"/>
      <c r="WZ157" s="57"/>
      <c r="XA157" s="57"/>
      <c r="XB157" s="57"/>
      <c r="XC157" s="57"/>
      <c r="XD157" s="57"/>
      <c r="XE157" s="57"/>
      <c r="XF157" s="57"/>
      <c r="XG157" s="57"/>
      <c r="XH157" s="57"/>
      <c r="XI157" s="57"/>
      <c r="XJ157" s="57"/>
      <c r="XK157" s="57"/>
      <c r="XL157" s="57"/>
      <c r="XM157" s="57"/>
      <c r="XN157" s="57"/>
      <c r="XO157" s="57"/>
      <c r="XP157" s="57"/>
      <c r="XQ157" s="57"/>
      <c r="XR157" s="57"/>
      <c r="XS157" s="57"/>
      <c r="XT157" s="57"/>
      <c r="XU157" s="57"/>
      <c r="XV157" s="57"/>
      <c r="XW157" s="57"/>
    </row>
    <row r="158">
      <c r="AI158" s="57"/>
      <c r="BR158" s="57"/>
      <c r="DA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c r="IX158" s="57"/>
      <c r="IY158" s="57"/>
      <c r="IZ158" s="57"/>
      <c r="JA158" s="57"/>
      <c r="JB158" s="57"/>
      <c r="JC158" s="57"/>
      <c r="JD158" s="57"/>
      <c r="JE158" s="57"/>
      <c r="JF158" s="57"/>
      <c r="JG158" s="57"/>
      <c r="JH158" s="57"/>
      <c r="JI158" s="57"/>
      <c r="JJ158" s="57"/>
      <c r="JK158" s="57"/>
      <c r="JL158" s="57"/>
      <c r="JM158" s="57"/>
      <c r="JN158" s="57"/>
      <c r="JO158" s="57"/>
      <c r="JP158" s="57"/>
      <c r="JQ158" s="57"/>
      <c r="JR158" s="57"/>
      <c r="JS158" s="57"/>
      <c r="JT158" s="57"/>
      <c r="JU158" s="57"/>
      <c r="JV158" s="57"/>
      <c r="JW158" s="57"/>
      <c r="JX158" s="57"/>
      <c r="JY158" s="57"/>
      <c r="JZ158" s="57"/>
      <c r="KA158" s="57"/>
      <c r="KB158" s="57"/>
      <c r="KC158" s="57"/>
      <c r="KD158" s="57"/>
      <c r="KE158" s="57"/>
      <c r="KF158" s="57"/>
      <c r="KG158" s="57"/>
      <c r="KH158" s="57"/>
      <c r="KI158" s="57"/>
      <c r="KJ158" s="57"/>
      <c r="KK158" s="57"/>
      <c r="KL158" s="57"/>
      <c r="KM158" s="57"/>
      <c r="KN158" s="57"/>
      <c r="KO158" s="57"/>
      <c r="KP158" s="57"/>
      <c r="KQ158" s="57"/>
      <c r="KR158" s="57"/>
      <c r="KS158" s="57"/>
      <c r="KT158" s="57"/>
      <c r="KU158" s="57"/>
      <c r="KV158" s="57"/>
      <c r="KW158" s="57"/>
      <c r="KX158" s="57"/>
      <c r="KY158" s="57"/>
      <c r="KZ158" s="57"/>
      <c r="LA158" s="57"/>
      <c r="LB158" s="57"/>
      <c r="LC158" s="57"/>
      <c r="LD158" s="57"/>
      <c r="LE158" s="57"/>
      <c r="LF158" s="57"/>
      <c r="LG158" s="57"/>
      <c r="LH158" s="57"/>
      <c r="LI158" s="57"/>
      <c r="LJ158" s="57"/>
      <c r="LK158" s="57"/>
      <c r="LL158" s="57"/>
      <c r="LM158" s="57"/>
      <c r="LN158" s="57"/>
      <c r="LO158" s="57"/>
      <c r="LP158" s="57"/>
      <c r="LQ158" s="57"/>
      <c r="LR158" s="57"/>
      <c r="LS158" s="57"/>
      <c r="LT158" s="57"/>
      <c r="LU158" s="57"/>
      <c r="LV158" s="57"/>
      <c r="LW158" s="57"/>
      <c r="LX158" s="57"/>
      <c r="LY158" s="57"/>
      <c r="LZ158" s="57"/>
      <c r="MA158" s="57"/>
      <c r="MB158" s="57"/>
      <c r="MC158" s="57"/>
      <c r="MD158" s="57"/>
      <c r="ME158" s="57"/>
      <c r="MF158" s="57"/>
      <c r="MG158" s="57"/>
      <c r="MH158" s="57"/>
      <c r="MI158" s="57"/>
      <c r="MJ158" s="57"/>
      <c r="MK158" s="57"/>
      <c r="ML158" s="57"/>
      <c r="MM158" s="57"/>
      <c r="MN158" s="57"/>
      <c r="MO158" s="57"/>
      <c r="MP158" s="57"/>
      <c r="MQ158" s="57"/>
      <c r="MR158" s="57"/>
      <c r="MS158" s="57"/>
      <c r="MT158" s="57"/>
      <c r="MU158" s="57"/>
      <c r="MV158" s="57"/>
      <c r="MW158" s="57"/>
      <c r="MX158" s="57"/>
      <c r="MY158" s="57"/>
      <c r="MZ158" s="57"/>
      <c r="NA158" s="57"/>
      <c r="NB158" s="57"/>
      <c r="NC158" s="57"/>
      <c r="ND158" s="57"/>
      <c r="NE158" s="57"/>
      <c r="NF158" s="57"/>
      <c r="NG158" s="57"/>
      <c r="NH158" s="57"/>
      <c r="NI158" s="57"/>
      <c r="NJ158" s="57"/>
      <c r="NK158" s="57"/>
      <c r="NL158" s="57"/>
      <c r="NM158" s="57"/>
      <c r="NN158" s="57"/>
      <c r="NO158" s="57"/>
      <c r="NP158" s="57"/>
      <c r="NQ158" s="57"/>
      <c r="NR158" s="57"/>
      <c r="NS158" s="57"/>
      <c r="NT158" s="57"/>
      <c r="NU158" s="57"/>
      <c r="NV158" s="57"/>
      <c r="NW158" s="57"/>
      <c r="NX158" s="57"/>
      <c r="NY158" s="57"/>
      <c r="NZ158" s="57"/>
      <c r="OA158" s="57"/>
      <c r="OB158" s="57"/>
      <c r="OC158" s="57"/>
      <c r="OD158" s="57"/>
      <c r="OE158" s="57"/>
      <c r="OF158" s="57"/>
      <c r="OG158" s="57"/>
      <c r="OH158" s="57"/>
      <c r="OI158" s="57"/>
      <c r="OJ158" s="57"/>
      <c r="OK158" s="57"/>
      <c r="OL158" s="57"/>
      <c r="OM158" s="57"/>
      <c r="ON158" s="57"/>
      <c r="OO158" s="57"/>
      <c r="OP158" s="57"/>
      <c r="OQ158" s="57"/>
      <c r="OR158" s="57"/>
      <c r="OS158" s="57"/>
      <c r="OT158" s="57"/>
      <c r="OU158" s="57"/>
      <c r="OV158" s="57"/>
      <c r="OW158" s="57"/>
      <c r="OX158" s="57"/>
      <c r="OY158" s="57"/>
      <c r="OZ158" s="57"/>
      <c r="PA158" s="57"/>
      <c r="PB158" s="57"/>
      <c r="PC158" s="57"/>
      <c r="PD158" s="57"/>
      <c r="PE158" s="57"/>
      <c r="PF158" s="57"/>
      <c r="PG158" s="57"/>
      <c r="PH158" s="57"/>
      <c r="PI158" s="57"/>
      <c r="PJ158" s="57"/>
      <c r="PK158" s="57"/>
      <c r="PL158" s="57"/>
      <c r="PM158" s="57"/>
      <c r="PN158" s="57"/>
      <c r="PO158" s="57"/>
      <c r="PP158" s="57"/>
      <c r="PQ158" s="57"/>
      <c r="PR158" s="57"/>
      <c r="PS158" s="57"/>
      <c r="PT158" s="57"/>
      <c r="PU158" s="57"/>
      <c r="PV158" s="57"/>
      <c r="PW158" s="57"/>
      <c r="PX158" s="57"/>
      <c r="PY158" s="57"/>
      <c r="PZ158" s="57"/>
      <c r="QA158" s="57"/>
      <c r="QB158" s="57"/>
      <c r="QC158" s="57"/>
      <c r="QD158" s="57"/>
      <c r="QE158" s="57"/>
      <c r="QF158" s="57"/>
      <c r="QG158" s="57"/>
      <c r="QH158" s="57"/>
      <c r="QI158" s="57"/>
      <c r="QJ158" s="57"/>
      <c r="QK158" s="57"/>
      <c r="QL158" s="57"/>
      <c r="QM158" s="57"/>
      <c r="QN158" s="57"/>
      <c r="QO158" s="57"/>
      <c r="QP158" s="57"/>
      <c r="QQ158" s="57"/>
      <c r="QR158" s="57"/>
      <c r="QS158" s="57"/>
      <c r="QT158" s="57"/>
      <c r="QU158" s="57"/>
      <c r="QV158" s="57"/>
      <c r="QW158" s="57"/>
      <c r="QX158" s="57"/>
      <c r="QY158" s="57"/>
      <c r="QZ158" s="57"/>
      <c r="RA158" s="57"/>
      <c r="RB158" s="57"/>
      <c r="RC158" s="57"/>
      <c r="RD158" s="57"/>
      <c r="RE158" s="57"/>
      <c r="RF158" s="57"/>
      <c r="RG158" s="57"/>
      <c r="RH158" s="57"/>
      <c r="RI158" s="57"/>
      <c r="RJ158" s="57"/>
      <c r="RK158" s="57"/>
      <c r="RL158" s="57"/>
      <c r="RM158" s="57"/>
      <c r="RN158" s="57"/>
      <c r="RO158" s="57"/>
      <c r="RP158" s="57"/>
      <c r="RQ158" s="57"/>
      <c r="RR158" s="57"/>
      <c r="RS158" s="57"/>
      <c r="RT158" s="57"/>
      <c r="RU158" s="57"/>
      <c r="RV158" s="57"/>
      <c r="RW158" s="57"/>
      <c r="RX158" s="57"/>
      <c r="RY158" s="57"/>
      <c r="RZ158" s="57"/>
      <c r="SA158" s="57"/>
      <c r="SB158" s="57"/>
      <c r="SC158" s="57"/>
      <c r="SD158" s="57"/>
      <c r="SE158" s="57"/>
      <c r="SF158" s="57"/>
      <c r="SG158" s="57"/>
      <c r="SH158" s="57"/>
      <c r="SI158" s="57"/>
      <c r="SJ158" s="57"/>
      <c r="SK158" s="57"/>
      <c r="SL158" s="57"/>
      <c r="SM158" s="57"/>
      <c r="SN158" s="57"/>
      <c r="SO158" s="57"/>
      <c r="SP158" s="57"/>
      <c r="SQ158" s="57"/>
      <c r="SR158" s="57"/>
      <c r="SS158" s="57"/>
      <c r="ST158" s="57"/>
      <c r="SU158" s="57"/>
      <c r="SV158" s="57"/>
      <c r="SW158" s="57"/>
      <c r="SX158" s="57"/>
      <c r="SY158" s="57"/>
      <c r="SZ158" s="57"/>
      <c r="TA158" s="57"/>
      <c r="TB158" s="57"/>
      <c r="TC158" s="57"/>
      <c r="TD158" s="57"/>
      <c r="TE158" s="57"/>
      <c r="TF158" s="57"/>
      <c r="TG158" s="57"/>
      <c r="TH158" s="57"/>
      <c r="TI158" s="57"/>
      <c r="TJ158" s="57"/>
      <c r="TK158" s="57"/>
      <c r="TL158" s="57"/>
      <c r="TM158" s="57"/>
      <c r="TN158" s="57"/>
      <c r="TO158" s="57"/>
      <c r="TP158" s="57"/>
      <c r="TQ158" s="57"/>
      <c r="TR158" s="57"/>
      <c r="TS158" s="57"/>
      <c r="TT158" s="57"/>
      <c r="TU158" s="57"/>
      <c r="TV158" s="57"/>
      <c r="TW158" s="57"/>
      <c r="TX158" s="57"/>
      <c r="TY158" s="57"/>
      <c r="TZ158" s="57"/>
      <c r="UA158" s="57"/>
      <c r="UB158" s="57"/>
      <c r="UC158" s="57"/>
      <c r="UD158" s="57"/>
      <c r="UE158" s="57"/>
      <c r="UF158" s="57"/>
      <c r="UG158" s="57"/>
      <c r="UH158" s="57"/>
      <c r="UI158" s="57"/>
      <c r="UJ158" s="57"/>
      <c r="UK158" s="57"/>
      <c r="UL158" s="57"/>
      <c r="UM158" s="57"/>
      <c r="UN158" s="57"/>
      <c r="UO158" s="57"/>
      <c r="UP158" s="57"/>
      <c r="UQ158" s="57"/>
      <c r="UR158" s="57"/>
      <c r="US158" s="57"/>
      <c r="UT158" s="57"/>
      <c r="UU158" s="57"/>
      <c r="UV158" s="57"/>
      <c r="UW158" s="57"/>
      <c r="UX158" s="57"/>
      <c r="UY158" s="57"/>
      <c r="UZ158" s="57"/>
      <c r="VA158" s="57"/>
      <c r="VB158" s="57"/>
      <c r="VC158" s="57"/>
      <c r="VD158" s="57"/>
      <c r="VE158" s="57"/>
      <c r="VF158" s="57"/>
      <c r="VG158" s="57"/>
      <c r="VH158" s="57"/>
      <c r="VI158" s="57"/>
      <c r="VJ158" s="57"/>
      <c r="VK158" s="57"/>
      <c r="VL158" s="57"/>
      <c r="VM158" s="57"/>
      <c r="VN158" s="57"/>
      <c r="VO158" s="57"/>
      <c r="VP158" s="57"/>
      <c r="VQ158" s="57"/>
      <c r="VR158" s="57"/>
      <c r="VS158" s="57"/>
      <c r="VT158" s="57"/>
      <c r="VU158" s="57"/>
      <c r="VV158" s="57"/>
      <c r="VW158" s="57"/>
      <c r="VX158" s="57"/>
      <c r="VY158" s="57"/>
      <c r="VZ158" s="57"/>
      <c r="WA158" s="57"/>
      <c r="WB158" s="57"/>
      <c r="WC158" s="57"/>
      <c r="WD158" s="57"/>
      <c r="WE158" s="57"/>
      <c r="WF158" s="57"/>
      <c r="WG158" s="57"/>
      <c r="WH158" s="57"/>
      <c r="WI158" s="57"/>
      <c r="WJ158" s="57"/>
      <c r="WK158" s="57"/>
      <c r="WL158" s="57"/>
      <c r="WM158" s="57"/>
      <c r="WN158" s="57"/>
      <c r="WO158" s="57"/>
      <c r="WP158" s="57"/>
      <c r="WQ158" s="57"/>
      <c r="WR158" s="57"/>
      <c r="WS158" s="57"/>
      <c r="WT158" s="57"/>
      <c r="WU158" s="57"/>
      <c r="WV158" s="57"/>
      <c r="WW158" s="57"/>
      <c r="WX158" s="57"/>
      <c r="WY158" s="57"/>
      <c r="WZ158" s="57"/>
      <c r="XA158" s="57"/>
      <c r="XB158" s="57"/>
      <c r="XC158" s="57"/>
      <c r="XD158" s="57"/>
      <c r="XE158" s="57"/>
      <c r="XF158" s="57"/>
      <c r="XG158" s="57"/>
      <c r="XH158" s="57"/>
      <c r="XI158" s="57"/>
      <c r="XJ158" s="57"/>
      <c r="XK158" s="57"/>
      <c r="XL158" s="57"/>
      <c r="XM158" s="57"/>
      <c r="XN158" s="57"/>
      <c r="XO158" s="57"/>
      <c r="XP158" s="57"/>
      <c r="XQ158" s="57"/>
      <c r="XR158" s="57"/>
      <c r="XS158" s="57"/>
      <c r="XT158" s="57"/>
      <c r="XU158" s="57"/>
      <c r="XV158" s="57"/>
      <c r="XW158" s="57"/>
    </row>
    <row r="159">
      <c r="AI159" s="57"/>
      <c r="BR159" s="57"/>
      <c r="DA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c r="IX159" s="57"/>
      <c r="IY159" s="57"/>
      <c r="IZ159" s="57"/>
      <c r="JA159" s="57"/>
      <c r="JB159" s="57"/>
      <c r="JC159" s="57"/>
      <c r="JD159" s="57"/>
      <c r="JE159" s="57"/>
      <c r="JF159" s="57"/>
      <c r="JG159" s="57"/>
      <c r="JH159" s="57"/>
      <c r="JI159" s="57"/>
      <c r="JJ159" s="57"/>
      <c r="JK159" s="57"/>
      <c r="JL159" s="57"/>
      <c r="JM159" s="57"/>
      <c r="JN159" s="57"/>
      <c r="JO159" s="57"/>
      <c r="JP159" s="57"/>
      <c r="JQ159" s="57"/>
      <c r="JR159" s="57"/>
      <c r="JS159" s="57"/>
      <c r="JT159" s="57"/>
      <c r="JU159" s="57"/>
      <c r="JV159" s="57"/>
      <c r="JW159" s="57"/>
      <c r="JX159" s="57"/>
      <c r="JY159" s="57"/>
      <c r="JZ159" s="57"/>
      <c r="KA159" s="57"/>
      <c r="KB159" s="57"/>
      <c r="KC159" s="57"/>
      <c r="KD159" s="57"/>
      <c r="KE159" s="57"/>
      <c r="KF159" s="57"/>
      <c r="KG159" s="57"/>
      <c r="KH159" s="57"/>
      <c r="KI159" s="57"/>
      <c r="KJ159" s="57"/>
      <c r="KK159" s="57"/>
      <c r="KL159" s="57"/>
      <c r="KM159" s="57"/>
      <c r="KN159" s="57"/>
      <c r="KO159" s="57"/>
      <c r="KP159" s="57"/>
      <c r="KQ159" s="57"/>
      <c r="KR159" s="57"/>
      <c r="KS159" s="57"/>
      <c r="KT159" s="57"/>
      <c r="KU159" s="57"/>
      <c r="KV159" s="57"/>
      <c r="KW159" s="57"/>
      <c r="KX159" s="57"/>
      <c r="KY159" s="57"/>
      <c r="KZ159" s="57"/>
      <c r="LA159" s="57"/>
      <c r="LB159" s="57"/>
      <c r="LC159" s="57"/>
      <c r="LD159" s="57"/>
      <c r="LE159" s="57"/>
      <c r="LF159" s="57"/>
      <c r="LG159" s="57"/>
      <c r="LH159" s="57"/>
      <c r="LI159" s="57"/>
      <c r="LJ159" s="57"/>
      <c r="LK159" s="57"/>
      <c r="LL159" s="57"/>
      <c r="LM159" s="57"/>
      <c r="LN159" s="57"/>
      <c r="LO159" s="57"/>
      <c r="LP159" s="57"/>
      <c r="LQ159" s="57"/>
      <c r="LR159" s="57"/>
      <c r="LS159" s="57"/>
      <c r="LT159" s="57"/>
      <c r="LU159" s="57"/>
      <c r="LV159" s="57"/>
      <c r="LW159" s="57"/>
      <c r="LX159" s="57"/>
      <c r="LY159" s="57"/>
      <c r="LZ159" s="57"/>
      <c r="MA159" s="57"/>
      <c r="MB159" s="57"/>
      <c r="MC159" s="57"/>
      <c r="MD159" s="57"/>
      <c r="ME159" s="57"/>
      <c r="MF159" s="57"/>
      <c r="MG159" s="57"/>
      <c r="MH159" s="57"/>
      <c r="MI159" s="57"/>
      <c r="MJ159" s="57"/>
      <c r="MK159" s="57"/>
      <c r="ML159" s="57"/>
      <c r="MM159" s="57"/>
      <c r="MN159" s="57"/>
      <c r="MO159" s="57"/>
      <c r="MP159" s="57"/>
      <c r="MQ159" s="57"/>
      <c r="MR159" s="57"/>
      <c r="MS159" s="57"/>
      <c r="MT159" s="57"/>
      <c r="MU159" s="57"/>
      <c r="MV159" s="57"/>
      <c r="MW159" s="57"/>
      <c r="MX159" s="57"/>
      <c r="MY159" s="57"/>
      <c r="MZ159" s="57"/>
      <c r="NA159" s="57"/>
      <c r="NB159" s="57"/>
      <c r="NC159" s="57"/>
      <c r="ND159" s="57"/>
      <c r="NE159" s="57"/>
      <c r="NF159" s="57"/>
      <c r="NG159" s="57"/>
      <c r="NH159" s="57"/>
      <c r="NI159" s="57"/>
      <c r="NJ159" s="57"/>
      <c r="NK159" s="57"/>
      <c r="NL159" s="57"/>
      <c r="NM159" s="57"/>
      <c r="NN159" s="57"/>
      <c r="NO159" s="57"/>
      <c r="NP159" s="57"/>
      <c r="NQ159" s="57"/>
      <c r="NR159" s="57"/>
      <c r="NS159" s="57"/>
      <c r="NT159" s="57"/>
      <c r="NU159" s="57"/>
      <c r="NV159" s="57"/>
      <c r="NW159" s="57"/>
      <c r="NX159" s="57"/>
      <c r="NY159" s="57"/>
      <c r="NZ159" s="57"/>
      <c r="OA159" s="57"/>
      <c r="OB159" s="57"/>
      <c r="OC159" s="57"/>
      <c r="OD159" s="57"/>
      <c r="OE159" s="57"/>
      <c r="OF159" s="57"/>
      <c r="OG159" s="57"/>
      <c r="OH159" s="57"/>
      <c r="OI159" s="57"/>
      <c r="OJ159" s="57"/>
      <c r="OK159" s="57"/>
      <c r="OL159" s="57"/>
      <c r="OM159" s="57"/>
      <c r="ON159" s="57"/>
      <c r="OO159" s="57"/>
      <c r="OP159" s="57"/>
      <c r="OQ159" s="57"/>
      <c r="OR159" s="57"/>
      <c r="OS159" s="57"/>
      <c r="OT159" s="57"/>
      <c r="OU159" s="57"/>
      <c r="OV159" s="57"/>
      <c r="OW159" s="57"/>
      <c r="OX159" s="57"/>
      <c r="OY159" s="57"/>
      <c r="OZ159" s="57"/>
      <c r="PA159" s="57"/>
      <c r="PB159" s="57"/>
      <c r="PC159" s="57"/>
      <c r="PD159" s="57"/>
      <c r="PE159" s="57"/>
      <c r="PF159" s="57"/>
      <c r="PG159" s="57"/>
      <c r="PH159" s="57"/>
      <c r="PI159" s="57"/>
      <c r="PJ159" s="57"/>
      <c r="PK159" s="57"/>
      <c r="PL159" s="57"/>
      <c r="PM159" s="57"/>
      <c r="PN159" s="57"/>
      <c r="PO159" s="57"/>
      <c r="PP159" s="57"/>
      <c r="PQ159" s="57"/>
      <c r="PR159" s="57"/>
      <c r="PS159" s="57"/>
      <c r="PT159" s="57"/>
      <c r="PU159" s="57"/>
      <c r="PV159" s="57"/>
      <c r="PW159" s="57"/>
      <c r="PX159" s="57"/>
      <c r="PY159" s="57"/>
      <c r="PZ159" s="57"/>
      <c r="QA159" s="57"/>
      <c r="QB159" s="57"/>
      <c r="QC159" s="57"/>
      <c r="QD159" s="57"/>
      <c r="QE159" s="57"/>
      <c r="QF159" s="57"/>
      <c r="QG159" s="57"/>
      <c r="QH159" s="57"/>
      <c r="QI159" s="57"/>
      <c r="QJ159" s="57"/>
      <c r="QK159" s="57"/>
      <c r="QL159" s="57"/>
      <c r="QM159" s="57"/>
      <c r="QN159" s="57"/>
      <c r="QO159" s="57"/>
      <c r="QP159" s="57"/>
      <c r="QQ159" s="57"/>
      <c r="QR159" s="57"/>
      <c r="QS159" s="57"/>
      <c r="QT159" s="57"/>
      <c r="QU159" s="57"/>
      <c r="QV159" s="57"/>
      <c r="QW159" s="57"/>
      <c r="QX159" s="57"/>
      <c r="QY159" s="57"/>
      <c r="QZ159" s="57"/>
      <c r="RA159" s="57"/>
      <c r="RB159" s="57"/>
      <c r="RC159" s="57"/>
      <c r="RD159" s="57"/>
      <c r="RE159" s="57"/>
      <c r="RF159" s="57"/>
      <c r="RG159" s="57"/>
      <c r="RH159" s="57"/>
      <c r="RI159" s="57"/>
      <c r="RJ159" s="57"/>
      <c r="RK159" s="57"/>
      <c r="RL159" s="57"/>
      <c r="RM159" s="57"/>
      <c r="RN159" s="57"/>
      <c r="RO159" s="57"/>
      <c r="RP159" s="57"/>
      <c r="RQ159" s="57"/>
      <c r="RR159" s="57"/>
      <c r="RS159" s="57"/>
      <c r="RT159" s="57"/>
      <c r="RU159" s="57"/>
      <c r="RV159" s="57"/>
      <c r="RW159" s="57"/>
      <c r="RX159" s="57"/>
      <c r="RY159" s="57"/>
      <c r="RZ159" s="57"/>
      <c r="SA159" s="57"/>
      <c r="SB159" s="57"/>
      <c r="SC159" s="57"/>
      <c r="SD159" s="57"/>
      <c r="SE159" s="57"/>
      <c r="SF159" s="57"/>
      <c r="SG159" s="57"/>
      <c r="SH159" s="57"/>
      <c r="SI159" s="57"/>
      <c r="SJ159" s="57"/>
      <c r="SK159" s="57"/>
      <c r="SL159" s="57"/>
      <c r="SM159" s="57"/>
      <c r="SN159" s="57"/>
      <c r="SO159" s="57"/>
      <c r="SP159" s="57"/>
      <c r="SQ159" s="57"/>
      <c r="SR159" s="57"/>
      <c r="SS159" s="57"/>
      <c r="ST159" s="57"/>
      <c r="SU159" s="57"/>
      <c r="SV159" s="57"/>
      <c r="SW159" s="57"/>
      <c r="SX159" s="57"/>
      <c r="SY159" s="57"/>
      <c r="SZ159" s="57"/>
      <c r="TA159" s="57"/>
      <c r="TB159" s="57"/>
      <c r="TC159" s="57"/>
      <c r="TD159" s="57"/>
      <c r="TE159" s="57"/>
      <c r="TF159" s="57"/>
      <c r="TG159" s="57"/>
      <c r="TH159" s="57"/>
      <c r="TI159" s="57"/>
      <c r="TJ159" s="57"/>
      <c r="TK159" s="57"/>
      <c r="TL159" s="57"/>
      <c r="TM159" s="57"/>
      <c r="TN159" s="57"/>
      <c r="TO159" s="57"/>
      <c r="TP159" s="57"/>
      <c r="TQ159" s="57"/>
      <c r="TR159" s="57"/>
      <c r="TS159" s="57"/>
      <c r="TT159" s="57"/>
      <c r="TU159" s="57"/>
      <c r="TV159" s="57"/>
      <c r="TW159" s="57"/>
      <c r="TX159" s="57"/>
      <c r="TY159" s="57"/>
      <c r="TZ159" s="57"/>
      <c r="UA159" s="57"/>
      <c r="UB159" s="57"/>
      <c r="UC159" s="57"/>
      <c r="UD159" s="57"/>
      <c r="UE159" s="57"/>
      <c r="UF159" s="57"/>
      <c r="UG159" s="57"/>
      <c r="UH159" s="57"/>
      <c r="UI159" s="57"/>
      <c r="UJ159" s="57"/>
      <c r="UK159" s="57"/>
      <c r="UL159" s="57"/>
      <c r="UM159" s="57"/>
      <c r="UN159" s="57"/>
      <c r="UO159" s="57"/>
      <c r="UP159" s="57"/>
      <c r="UQ159" s="57"/>
      <c r="UR159" s="57"/>
      <c r="US159" s="57"/>
      <c r="UT159" s="57"/>
      <c r="UU159" s="57"/>
      <c r="UV159" s="57"/>
      <c r="UW159" s="57"/>
      <c r="UX159" s="57"/>
      <c r="UY159" s="57"/>
      <c r="UZ159" s="57"/>
      <c r="VA159" s="57"/>
      <c r="VB159" s="57"/>
      <c r="VC159" s="57"/>
      <c r="VD159" s="57"/>
      <c r="VE159" s="57"/>
      <c r="VF159" s="57"/>
      <c r="VG159" s="57"/>
      <c r="VH159" s="57"/>
      <c r="VI159" s="57"/>
      <c r="VJ159" s="57"/>
      <c r="VK159" s="57"/>
      <c r="VL159" s="57"/>
      <c r="VM159" s="57"/>
      <c r="VN159" s="57"/>
      <c r="VO159" s="57"/>
      <c r="VP159" s="57"/>
      <c r="VQ159" s="57"/>
      <c r="VR159" s="57"/>
      <c r="VS159" s="57"/>
      <c r="VT159" s="57"/>
      <c r="VU159" s="57"/>
      <c r="VV159" s="57"/>
      <c r="VW159" s="57"/>
      <c r="VX159" s="57"/>
      <c r="VY159" s="57"/>
      <c r="VZ159" s="57"/>
      <c r="WA159" s="57"/>
      <c r="WB159" s="57"/>
      <c r="WC159" s="57"/>
      <c r="WD159" s="57"/>
      <c r="WE159" s="57"/>
      <c r="WF159" s="57"/>
      <c r="WG159" s="57"/>
      <c r="WH159" s="57"/>
      <c r="WI159" s="57"/>
      <c r="WJ159" s="57"/>
      <c r="WK159" s="57"/>
      <c r="WL159" s="57"/>
      <c r="WM159" s="57"/>
      <c r="WN159" s="57"/>
      <c r="WO159" s="57"/>
      <c r="WP159" s="57"/>
      <c r="WQ159" s="57"/>
      <c r="WR159" s="57"/>
      <c r="WS159" s="57"/>
      <c r="WT159" s="57"/>
      <c r="WU159" s="57"/>
      <c r="WV159" s="57"/>
      <c r="WW159" s="57"/>
      <c r="WX159" s="57"/>
      <c r="WY159" s="57"/>
      <c r="WZ159" s="57"/>
      <c r="XA159" s="57"/>
      <c r="XB159" s="57"/>
      <c r="XC159" s="57"/>
      <c r="XD159" s="57"/>
      <c r="XE159" s="57"/>
      <c r="XF159" s="57"/>
      <c r="XG159" s="57"/>
      <c r="XH159" s="57"/>
      <c r="XI159" s="57"/>
      <c r="XJ159" s="57"/>
      <c r="XK159" s="57"/>
      <c r="XL159" s="57"/>
      <c r="XM159" s="57"/>
      <c r="XN159" s="57"/>
      <c r="XO159" s="57"/>
      <c r="XP159" s="57"/>
      <c r="XQ159" s="57"/>
      <c r="XR159" s="57"/>
      <c r="XS159" s="57"/>
      <c r="XT159" s="57"/>
      <c r="XU159" s="57"/>
      <c r="XV159" s="57"/>
      <c r="XW159" s="57"/>
    </row>
    <row r="160">
      <c r="AI160" s="57"/>
      <c r="BR160" s="57"/>
      <c r="DA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c r="HP160" s="57"/>
      <c r="HQ160" s="57"/>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c r="IX160" s="57"/>
      <c r="IY160" s="57"/>
      <c r="IZ160" s="57"/>
      <c r="JA160" s="57"/>
      <c r="JB160" s="57"/>
      <c r="JC160" s="57"/>
      <c r="JD160" s="57"/>
      <c r="JE160" s="57"/>
      <c r="JF160" s="57"/>
      <c r="JG160" s="57"/>
      <c r="JH160" s="57"/>
      <c r="JI160" s="57"/>
      <c r="JJ160" s="57"/>
      <c r="JK160" s="57"/>
      <c r="JL160" s="57"/>
      <c r="JM160" s="57"/>
      <c r="JN160" s="57"/>
      <c r="JO160" s="57"/>
      <c r="JP160" s="57"/>
      <c r="JQ160" s="57"/>
      <c r="JR160" s="57"/>
      <c r="JS160" s="57"/>
      <c r="JT160" s="57"/>
      <c r="JU160" s="57"/>
      <c r="JV160" s="57"/>
      <c r="JW160" s="57"/>
      <c r="JX160" s="57"/>
      <c r="JY160" s="57"/>
      <c r="JZ160" s="57"/>
      <c r="KA160" s="57"/>
      <c r="KB160" s="57"/>
      <c r="KC160" s="57"/>
      <c r="KD160" s="57"/>
      <c r="KE160" s="57"/>
      <c r="KF160" s="57"/>
      <c r="KG160" s="57"/>
      <c r="KH160" s="57"/>
      <c r="KI160" s="57"/>
      <c r="KJ160" s="57"/>
      <c r="KK160" s="57"/>
      <c r="KL160" s="57"/>
      <c r="KM160" s="57"/>
      <c r="KN160" s="57"/>
      <c r="KO160" s="57"/>
      <c r="KP160" s="57"/>
      <c r="KQ160" s="57"/>
      <c r="KR160" s="57"/>
      <c r="KS160" s="57"/>
      <c r="KT160" s="57"/>
      <c r="KU160" s="57"/>
      <c r="KV160" s="57"/>
      <c r="KW160" s="57"/>
      <c r="KX160" s="57"/>
      <c r="KY160" s="57"/>
      <c r="KZ160" s="57"/>
      <c r="LA160" s="57"/>
      <c r="LB160" s="57"/>
      <c r="LC160" s="57"/>
      <c r="LD160" s="57"/>
      <c r="LE160" s="57"/>
      <c r="LF160" s="57"/>
      <c r="LG160" s="57"/>
      <c r="LH160" s="57"/>
      <c r="LI160" s="57"/>
      <c r="LJ160" s="57"/>
      <c r="LK160" s="57"/>
      <c r="LL160" s="57"/>
      <c r="LM160" s="57"/>
      <c r="LN160" s="57"/>
      <c r="LO160" s="57"/>
      <c r="LP160" s="57"/>
      <c r="LQ160" s="57"/>
      <c r="LR160" s="57"/>
      <c r="LS160" s="57"/>
      <c r="LT160" s="57"/>
      <c r="LU160" s="57"/>
      <c r="LV160" s="57"/>
      <c r="LW160" s="57"/>
      <c r="LX160" s="57"/>
      <c r="LY160" s="57"/>
      <c r="LZ160" s="57"/>
      <c r="MA160" s="57"/>
      <c r="MB160" s="57"/>
      <c r="MC160" s="57"/>
      <c r="MD160" s="57"/>
      <c r="ME160" s="57"/>
      <c r="MF160" s="57"/>
      <c r="MG160" s="57"/>
      <c r="MH160" s="57"/>
      <c r="MI160" s="57"/>
      <c r="MJ160" s="57"/>
      <c r="MK160" s="57"/>
      <c r="ML160" s="57"/>
      <c r="MM160" s="57"/>
      <c r="MN160" s="57"/>
      <c r="MO160" s="57"/>
      <c r="MP160" s="57"/>
      <c r="MQ160" s="57"/>
      <c r="MR160" s="57"/>
      <c r="MS160" s="57"/>
      <c r="MT160" s="57"/>
      <c r="MU160" s="57"/>
      <c r="MV160" s="57"/>
      <c r="MW160" s="57"/>
      <c r="MX160" s="57"/>
      <c r="MY160" s="57"/>
      <c r="MZ160" s="57"/>
      <c r="NA160" s="57"/>
      <c r="NB160" s="57"/>
      <c r="NC160" s="57"/>
      <c r="ND160" s="57"/>
      <c r="NE160" s="57"/>
      <c r="NF160" s="57"/>
      <c r="NG160" s="57"/>
      <c r="NH160" s="57"/>
      <c r="NI160" s="57"/>
      <c r="NJ160" s="57"/>
      <c r="NK160" s="57"/>
      <c r="NL160" s="57"/>
      <c r="NM160" s="57"/>
      <c r="NN160" s="57"/>
      <c r="NO160" s="57"/>
      <c r="NP160" s="57"/>
      <c r="NQ160" s="57"/>
      <c r="NR160" s="57"/>
      <c r="NS160" s="57"/>
      <c r="NT160" s="57"/>
      <c r="NU160" s="57"/>
      <c r="NV160" s="57"/>
      <c r="NW160" s="57"/>
      <c r="NX160" s="57"/>
      <c r="NY160" s="57"/>
      <c r="NZ160" s="57"/>
      <c r="OA160" s="57"/>
      <c r="OB160" s="57"/>
      <c r="OC160" s="57"/>
      <c r="OD160" s="57"/>
      <c r="OE160" s="57"/>
      <c r="OF160" s="57"/>
      <c r="OG160" s="57"/>
      <c r="OH160" s="57"/>
      <c r="OI160" s="57"/>
      <c r="OJ160" s="57"/>
      <c r="OK160" s="57"/>
      <c r="OL160" s="57"/>
      <c r="OM160" s="57"/>
      <c r="ON160" s="57"/>
      <c r="OO160" s="57"/>
      <c r="OP160" s="57"/>
      <c r="OQ160" s="57"/>
      <c r="OR160" s="57"/>
      <c r="OS160" s="57"/>
      <c r="OT160" s="57"/>
      <c r="OU160" s="57"/>
      <c r="OV160" s="57"/>
      <c r="OW160" s="57"/>
      <c r="OX160" s="57"/>
      <c r="OY160" s="57"/>
      <c r="OZ160" s="57"/>
      <c r="PA160" s="57"/>
      <c r="PB160" s="57"/>
      <c r="PC160" s="57"/>
      <c r="PD160" s="57"/>
      <c r="PE160" s="57"/>
      <c r="PF160" s="57"/>
      <c r="PG160" s="57"/>
      <c r="PH160" s="57"/>
      <c r="PI160" s="57"/>
      <c r="PJ160" s="57"/>
      <c r="PK160" s="57"/>
      <c r="PL160" s="57"/>
      <c r="PM160" s="57"/>
      <c r="PN160" s="57"/>
      <c r="PO160" s="57"/>
      <c r="PP160" s="57"/>
      <c r="PQ160" s="57"/>
      <c r="PR160" s="57"/>
      <c r="PS160" s="57"/>
      <c r="PT160" s="57"/>
      <c r="PU160" s="57"/>
      <c r="PV160" s="57"/>
      <c r="PW160" s="57"/>
      <c r="PX160" s="57"/>
      <c r="PY160" s="57"/>
      <c r="PZ160" s="57"/>
      <c r="QA160" s="57"/>
      <c r="QB160" s="57"/>
      <c r="QC160" s="57"/>
      <c r="QD160" s="57"/>
      <c r="QE160" s="57"/>
      <c r="QF160" s="57"/>
      <c r="QG160" s="57"/>
      <c r="QH160" s="57"/>
      <c r="QI160" s="57"/>
      <c r="QJ160" s="57"/>
      <c r="QK160" s="57"/>
      <c r="QL160" s="57"/>
      <c r="QM160" s="57"/>
      <c r="QN160" s="57"/>
      <c r="QO160" s="57"/>
      <c r="QP160" s="57"/>
      <c r="QQ160" s="57"/>
      <c r="QR160" s="57"/>
      <c r="QS160" s="57"/>
      <c r="QT160" s="57"/>
      <c r="QU160" s="57"/>
      <c r="QV160" s="57"/>
      <c r="QW160" s="57"/>
      <c r="QX160" s="57"/>
      <c r="QY160" s="57"/>
      <c r="QZ160" s="57"/>
      <c r="RA160" s="57"/>
      <c r="RB160" s="57"/>
      <c r="RC160" s="57"/>
      <c r="RD160" s="57"/>
      <c r="RE160" s="57"/>
      <c r="RF160" s="57"/>
      <c r="RG160" s="57"/>
      <c r="RH160" s="57"/>
      <c r="RI160" s="57"/>
      <c r="RJ160" s="57"/>
      <c r="RK160" s="57"/>
      <c r="RL160" s="57"/>
      <c r="RM160" s="57"/>
      <c r="RN160" s="57"/>
      <c r="RO160" s="57"/>
      <c r="RP160" s="57"/>
      <c r="RQ160" s="57"/>
      <c r="RR160" s="57"/>
      <c r="RS160" s="57"/>
      <c r="RT160" s="57"/>
      <c r="RU160" s="57"/>
      <c r="RV160" s="57"/>
      <c r="RW160" s="57"/>
      <c r="RX160" s="57"/>
      <c r="RY160" s="57"/>
      <c r="RZ160" s="57"/>
      <c r="SA160" s="57"/>
      <c r="SB160" s="57"/>
      <c r="SC160" s="57"/>
      <c r="SD160" s="57"/>
      <c r="SE160" s="57"/>
      <c r="SF160" s="57"/>
      <c r="SG160" s="57"/>
      <c r="SH160" s="57"/>
      <c r="SI160" s="57"/>
      <c r="SJ160" s="57"/>
      <c r="SK160" s="57"/>
      <c r="SL160" s="57"/>
      <c r="SM160" s="57"/>
      <c r="SN160" s="57"/>
      <c r="SO160" s="57"/>
      <c r="SP160" s="57"/>
      <c r="SQ160" s="57"/>
      <c r="SR160" s="57"/>
      <c r="SS160" s="57"/>
      <c r="ST160" s="57"/>
      <c r="SU160" s="57"/>
      <c r="SV160" s="57"/>
      <c r="SW160" s="57"/>
      <c r="SX160" s="57"/>
      <c r="SY160" s="57"/>
      <c r="SZ160" s="57"/>
      <c r="TA160" s="57"/>
      <c r="TB160" s="57"/>
      <c r="TC160" s="57"/>
      <c r="TD160" s="57"/>
      <c r="TE160" s="57"/>
      <c r="TF160" s="57"/>
      <c r="TG160" s="57"/>
      <c r="TH160" s="57"/>
      <c r="TI160" s="57"/>
      <c r="TJ160" s="57"/>
      <c r="TK160" s="57"/>
      <c r="TL160" s="57"/>
      <c r="TM160" s="57"/>
      <c r="TN160" s="57"/>
      <c r="TO160" s="57"/>
      <c r="TP160" s="57"/>
      <c r="TQ160" s="57"/>
      <c r="TR160" s="57"/>
      <c r="TS160" s="57"/>
      <c r="TT160" s="57"/>
      <c r="TU160" s="57"/>
      <c r="TV160" s="57"/>
      <c r="TW160" s="57"/>
      <c r="TX160" s="57"/>
      <c r="TY160" s="57"/>
      <c r="TZ160" s="57"/>
      <c r="UA160" s="57"/>
      <c r="UB160" s="57"/>
      <c r="UC160" s="57"/>
      <c r="UD160" s="57"/>
      <c r="UE160" s="57"/>
      <c r="UF160" s="57"/>
      <c r="UG160" s="57"/>
      <c r="UH160" s="57"/>
      <c r="UI160" s="57"/>
      <c r="UJ160" s="57"/>
      <c r="UK160" s="57"/>
      <c r="UL160" s="57"/>
      <c r="UM160" s="57"/>
      <c r="UN160" s="57"/>
      <c r="UO160" s="57"/>
      <c r="UP160" s="57"/>
      <c r="UQ160" s="57"/>
      <c r="UR160" s="57"/>
      <c r="US160" s="57"/>
      <c r="UT160" s="57"/>
      <c r="UU160" s="57"/>
      <c r="UV160" s="57"/>
      <c r="UW160" s="57"/>
      <c r="UX160" s="57"/>
      <c r="UY160" s="57"/>
      <c r="UZ160" s="57"/>
      <c r="VA160" s="57"/>
      <c r="VB160" s="57"/>
      <c r="VC160" s="57"/>
      <c r="VD160" s="57"/>
      <c r="VE160" s="57"/>
      <c r="VF160" s="57"/>
      <c r="VG160" s="57"/>
      <c r="VH160" s="57"/>
      <c r="VI160" s="57"/>
      <c r="VJ160" s="57"/>
      <c r="VK160" s="57"/>
      <c r="VL160" s="57"/>
      <c r="VM160" s="57"/>
      <c r="VN160" s="57"/>
      <c r="VO160" s="57"/>
      <c r="VP160" s="57"/>
      <c r="VQ160" s="57"/>
      <c r="VR160" s="57"/>
      <c r="VS160" s="57"/>
      <c r="VT160" s="57"/>
      <c r="VU160" s="57"/>
      <c r="VV160" s="57"/>
      <c r="VW160" s="57"/>
      <c r="VX160" s="57"/>
      <c r="VY160" s="57"/>
      <c r="VZ160" s="57"/>
      <c r="WA160" s="57"/>
      <c r="WB160" s="57"/>
      <c r="WC160" s="57"/>
      <c r="WD160" s="57"/>
      <c r="WE160" s="57"/>
      <c r="WF160" s="57"/>
      <c r="WG160" s="57"/>
      <c r="WH160" s="57"/>
      <c r="WI160" s="57"/>
      <c r="WJ160" s="57"/>
      <c r="WK160" s="57"/>
      <c r="WL160" s="57"/>
      <c r="WM160" s="57"/>
      <c r="WN160" s="57"/>
      <c r="WO160" s="57"/>
      <c r="WP160" s="57"/>
      <c r="WQ160" s="57"/>
      <c r="WR160" s="57"/>
      <c r="WS160" s="57"/>
      <c r="WT160" s="57"/>
      <c r="WU160" s="57"/>
      <c r="WV160" s="57"/>
      <c r="WW160" s="57"/>
      <c r="WX160" s="57"/>
      <c r="WY160" s="57"/>
      <c r="WZ160" s="57"/>
      <c r="XA160" s="57"/>
      <c r="XB160" s="57"/>
      <c r="XC160" s="57"/>
      <c r="XD160" s="57"/>
      <c r="XE160" s="57"/>
      <c r="XF160" s="57"/>
      <c r="XG160" s="57"/>
      <c r="XH160" s="57"/>
      <c r="XI160" s="57"/>
      <c r="XJ160" s="57"/>
      <c r="XK160" s="57"/>
      <c r="XL160" s="57"/>
      <c r="XM160" s="57"/>
      <c r="XN160" s="57"/>
      <c r="XO160" s="57"/>
      <c r="XP160" s="57"/>
      <c r="XQ160" s="57"/>
      <c r="XR160" s="57"/>
      <c r="XS160" s="57"/>
      <c r="XT160" s="57"/>
      <c r="XU160" s="57"/>
      <c r="XV160" s="57"/>
      <c r="XW160" s="57"/>
    </row>
    <row r="161">
      <c r="AI161" s="57"/>
      <c r="BR161" s="57"/>
      <c r="DA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c r="IX161" s="57"/>
      <c r="IY161" s="57"/>
      <c r="IZ161" s="57"/>
      <c r="JA161" s="57"/>
      <c r="JB161" s="57"/>
      <c r="JC161" s="57"/>
      <c r="JD161" s="57"/>
      <c r="JE161" s="57"/>
      <c r="JF161" s="57"/>
      <c r="JG161" s="57"/>
      <c r="JH161" s="57"/>
      <c r="JI161" s="57"/>
      <c r="JJ161" s="57"/>
      <c r="JK161" s="57"/>
      <c r="JL161" s="57"/>
      <c r="JM161" s="57"/>
      <c r="JN161" s="57"/>
      <c r="JO161" s="57"/>
      <c r="JP161" s="57"/>
      <c r="JQ161" s="57"/>
      <c r="JR161" s="57"/>
      <c r="JS161" s="57"/>
      <c r="JT161" s="57"/>
      <c r="JU161" s="57"/>
      <c r="JV161" s="57"/>
      <c r="JW161" s="57"/>
      <c r="JX161" s="57"/>
      <c r="JY161" s="57"/>
      <c r="JZ161" s="57"/>
      <c r="KA161" s="57"/>
      <c r="KB161" s="57"/>
      <c r="KC161" s="57"/>
      <c r="KD161" s="57"/>
      <c r="KE161" s="57"/>
      <c r="KF161" s="57"/>
      <c r="KG161" s="57"/>
      <c r="KH161" s="57"/>
      <c r="KI161" s="57"/>
      <c r="KJ161" s="57"/>
      <c r="KK161" s="57"/>
      <c r="KL161" s="57"/>
      <c r="KM161" s="57"/>
      <c r="KN161" s="57"/>
      <c r="KO161" s="57"/>
      <c r="KP161" s="57"/>
      <c r="KQ161" s="57"/>
      <c r="KR161" s="57"/>
      <c r="KS161" s="57"/>
      <c r="KT161" s="57"/>
      <c r="KU161" s="57"/>
      <c r="KV161" s="57"/>
      <c r="KW161" s="57"/>
      <c r="KX161" s="57"/>
      <c r="KY161" s="57"/>
      <c r="KZ161" s="57"/>
      <c r="LA161" s="57"/>
      <c r="LB161" s="57"/>
      <c r="LC161" s="57"/>
      <c r="LD161" s="57"/>
      <c r="LE161" s="57"/>
      <c r="LF161" s="57"/>
      <c r="LG161" s="57"/>
      <c r="LH161" s="57"/>
      <c r="LI161" s="57"/>
      <c r="LJ161" s="57"/>
      <c r="LK161" s="57"/>
      <c r="LL161" s="57"/>
      <c r="LM161" s="57"/>
      <c r="LN161" s="57"/>
      <c r="LO161" s="57"/>
      <c r="LP161" s="57"/>
      <c r="LQ161" s="57"/>
      <c r="LR161" s="57"/>
      <c r="LS161" s="57"/>
      <c r="LT161" s="57"/>
      <c r="LU161" s="57"/>
      <c r="LV161" s="57"/>
      <c r="LW161" s="57"/>
      <c r="LX161" s="57"/>
      <c r="LY161" s="57"/>
      <c r="LZ161" s="57"/>
      <c r="MA161" s="57"/>
      <c r="MB161" s="57"/>
      <c r="MC161" s="57"/>
      <c r="MD161" s="57"/>
      <c r="ME161" s="57"/>
      <c r="MF161" s="57"/>
      <c r="MG161" s="57"/>
      <c r="MH161" s="57"/>
      <c r="MI161" s="57"/>
      <c r="MJ161" s="57"/>
      <c r="MK161" s="57"/>
      <c r="ML161" s="57"/>
      <c r="MM161" s="57"/>
      <c r="MN161" s="57"/>
      <c r="MO161" s="57"/>
      <c r="MP161" s="57"/>
      <c r="MQ161" s="57"/>
      <c r="MR161" s="57"/>
      <c r="MS161" s="57"/>
      <c r="MT161" s="57"/>
      <c r="MU161" s="57"/>
      <c r="MV161" s="57"/>
      <c r="MW161" s="57"/>
      <c r="MX161" s="57"/>
      <c r="MY161" s="57"/>
      <c r="MZ161" s="57"/>
      <c r="NA161" s="57"/>
      <c r="NB161" s="57"/>
      <c r="NC161" s="57"/>
      <c r="ND161" s="57"/>
      <c r="NE161" s="57"/>
      <c r="NF161" s="57"/>
      <c r="NG161" s="57"/>
      <c r="NH161" s="57"/>
      <c r="NI161" s="57"/>
      <c r="NJ161" s="57"/>
      <c r="NK161" s="57"/>
      <c r="NL161" s="57"/>
      <c r="NM161" s="57"/>
      <c r="NN161" s="57"/>
      <c r="NO161" s="57"/>
      <c r="NP161" s="57"/>
      <c r="NQ161" s="57"/>
      <c r="NR161" s="57"/>
      <c r="NS161" s="57"/>
      <c r="NT161" s="57"/>
      <c r="NU161" s="57"/>
      <c r="NV161" s="57"/>
      <c r="NW161" s="57"/>
      <c r="NX161" s="57"/>
      <c r="NY161" s="57"/>
      <c r="NZ161" s="57"/>
      <c r="OA161" s="57"/>
      <c r="OB161" s="57"/>
      <c r="OC161" s="57"/>
      <c r="OD161" s="57"/>
      <c r="OE161" s="57"/>
      <c r="OF161" s="57"/>
      <c r="OG161" s="57"/>
      <c r="OH161" s="57"/>
      <c r="OI161" s="57"/>
      <c r="OJ161" s="57"/>
      <c r="OK161" s="57"/>
      <c r="OL161" s="57"/>
      <c r="OM161" s="57"/>
      <c r="ON161" s="57"/>
      <c r="OO161" s="57"/>
      <c r="OP161" s="57"/>
      <c r="OQ161" s="57"/>
      <c r="OR161" s="57"/>
      <c r="OS161" s="57"/>
      <c r="OT161" s="57"/>
      <c r="OU161" s="57"/>
      <c r="OV161" s="57"/>
      <c r="OW161" s="57"/>
      <c r="OX161" s="57"/>
      <c r="OY161" s="57"/>
      <c r="OZ161" s="57"/>
      <c r="PA161" s="57"/>
      <c r="PB161" s="57"/>
      <c r="PC161" s="57"/>
      <c r="PD161" s="57"/>
      <c r="PE161" s="57"/>
      <c r="PF161" s="57"/>
      <c r="PG161" s="57"/>
      <c r="PH161" s="57"/>
      <c r="PI161" s="57"/>
      <c r="PJ161" s="57"/>
      <c r="PK161" s="57"/>
      <c r="PL161" s="57"/>
      <c r="PM161" s="57"/>
      <c r="PN161" s="57"/>
      <c r="PO161" s="57"/>
      <c r="PP161" s="57"/>
      <c r="PQ161" s="57"/>
      <c r="PR161" s="57"/>
      <c r="PS161" s="57"/>
      <c r="PT161" s="57"/>
      <c r="PU161" s="57"/>
      <c r="PV161" s="57"/>
      <c r="PW161" s="57"/>
      <c r="PX161" s="57"/>
      <c r="PY161" s="57"/>
      <c r="PZ161" s="57"/>
      <c r="QA161" s="57"/>
      <c r="QB161" s="57"/>
      <c r="QC161" s="57"/>
      <c r="QD161" s="57"/>
      <c r="QE161" s="57"/>
      <c r="QF161" s="57"/>
      <c r="QG161" s="57"/>
      <c r="QH161" s="57"/>
      <c r="QI161" s="57"/>
      <c r="QJ161" s="57"/>
      <c r="QK161" s="57"/>
      <c r="QL161" s="57"/>
      <c r="QM161" s="57"/>
      <c r="QN161" s="57"/>
      <c r="QO161" s="57"/>
      <c r="QP161" s="57"/>
      <c r="QQ161" s="57"/>
      <c r="QR161" s="57"/>
      <c r="QS161" s="57"/>
      <c r="QT161" s="57"/>
      <c r="QU161" s="57"/>
      <c r="QV161" s="57"/>
      <c r="QW161" s="57"/>
      <c r="QX161" s="57"/>
      <c r="QY161" s="57"/>
      <c r="QZ161" s="57"/>
      <c r="RA161" s="57"/>
      <c r="RB161" s="57"/>
      <c r="RC161" s="57"/>
      <c r="RD161" s="57"/>
      <c r="RE161" s="57"/>
      <c r="RF161" s="57"/>
      <c r="RG161" s="57"/>
      <c r="RH161" s="57"/>
      <c r="RI161" s="57"/>
      <c r="RJ161" s="57"/>
      <c r="RK161" s="57"/>
      <c r="RL161" s="57"/>
      <c r="RM161" s="57"/>
      <c r="RN161" s="57"/>
      <c r="RO161" s="57"/>
      <c r="RP161" s="57"/>
      <c r="RQ161" s="57"/>
      <c r="RR161" s="57"/>
      <c r="RS161" s="57"/>
      <c r="RT161" s="57"/>
      <c r="RU161" s="57"/>
      <c r="RV161" s="57"/>
      <c r="RW161" s="57"/>
      <c r="RX161" s="57"/>
      <c r="RY161" s="57"/>
      <c r="RZ161" s="57"/>
      <c r="SA161" s="57"/>
      <c r="SB161" s="57"/>
      <c r="SC161" s="57"/>
      <c r="SD161" s="57"/>
      <c r="SE161" s="57"/>
      <c r="SF161" s="57"/>
      <c r="SG161" s="57"/>
      <c r="SH161" s="57"/>
      <c r="SI161" s="57"/>
      <c r="SJ161" s="57"/>
      <c r="SK161" s="57"/>
      <c r="SL161" s="57"/>
      <c r="SM161" s="57"/>
      <c r="SN161" s="57"/>
      <c r="SO161" s="57"/>
      <c r="SP161" s="57"/>
      <c r="SQ161" s="57"/>
      <c r="SR161" s="57"/>
      <c r="SS161" s="57"/>
      <c r="ST161" s="57"/>
      <c r="SU161" s="57"/>
      <c r="SV161" s="57"/>
      <c r="SW161" s="57"/>
      <c r="SX161" s="57"/>
      <c r="SY161" s="57"/>
      <c r="SZ161" s="57"/>
      <c r="TA161" s="57"/>
      <c r="TB161" s="57"/>
      <c r="TC161" s="57"/>
      <c r="TD161" s="57"/>
      <c r="TE161" s="57"/>
      <c r="TF161" s="57"/>
      <c r="TG161" s="57"/>
      <c r="TH161" s="57"/>
      <c r="TI161" s="57"/>
      <c r="TJ161" s="57"/>
      <c r="TK161" s="57"/>
      <c r="TL161" s="57"/>
      <c r="TM161" s="57"/>
      <c r="TN161" s="57"/>
      <c r="TO161" s="57"/>
      <c r="TP161" s="57"/>
      <c r="TQ161" s="57"/>
      <c r="TR161" s="57"/>
      <c r="TS161" s="57"/>
      <c r="TT161" s="57"/>
      <c r="TU161" s="57"/>
      <c r="TV161" s="57"/>
      <c r="TW161" s="57"/>
      <c r="TX161" s="57"/>
      <c r="TY161" s="57"/>
      <c r="TZ161" s="57"/>
      <c r="UA161" s="57"/>
      <c r="UB161" s="57"/>
      <c r="UC161" s="57"/>
      <c r="UD161" s="57"/>
      <c r="UE161" s="57"/>
      <c r="UF161" s="57"/>
      <c r="UG161" s="57"/>
      <c r="UH161" s="57"/>
      <c r="UI161" s="57"/>
      <c r="UJ161" s="57"/>
      <c r="UK161" s="57"/>
      <c r="UL161" s="57"/>
      <c r="UM161" s="57"/>
      <c r="UN161" s="57"/>
      <c r="UO161" s="57"/>
      <c r="UP161" s="57"/>
      <c r="UQ161" s="57"/>
      <c r="UR161" s="57"/>
      <c r="US161" s="57"/>
      <c r="UT161" s="57"/>
      <c r="UU161" s="57"/>
      <c r="UV161" s="57"/>
      <c r="UW161" s="57"/>
      <c r="UX161" s="57"/>
      <c r="UY161" s="57"/>
      <c r="UZ161" s="57"/>
      <c r="VA161" s="57"/>
      <c r="VB161" s="57"/>
      <c r="VC161" s="57"/>
      <c r="VD161" s="57"/>
      <c r="VE161" s="57"/>
      <c r="VF161" s="57"/>
      <c r="VG161" s="57"/>
      <c r="VH161" s="57"/>
      <c r="VI161" s="57"/>
      <c r="VJ161" s="57"/>
      <c r="VK161" s="57"/>
      <c r="VL161" s="57"/>
      <c r="VM161" s="57"/>
      <c r="VN161" s="57"/>
      <c r="VO161" s="57"/>
      <c r="VP161" s="57"/>
      <c r="VQ161" s="57"/>
      <c r="VR161" s="57"/>
      <c r="VS161" s="57"/>
      <c r="VT161" s="57"/>
      <c r="VU161" s="57"/>
      <c r="VV161" s="57"/>
      <c r="VW161" s="57"/>
      <c r="VX161" s="57"/>
      <c r="VY161" s="57"/>
      <c r="VZ161" s="57"/>
      <c r="WA161" s="57"/>
      <c r="WB161" s="57"/>
      <c r="WC161" s="57"/>
      <c r="WD161" s="57"/>
      <c r="WE161" s="57"/>
      <c r="WF161" s="57"/>
      <c r="WG161" s="57"/>
      <c r="WH161" s="57"/>
      <c r="WI161" s="57"/>
      <c r="WJ161" s="57"/>
      <c r="WK161" s="57"/>
      <c r="WL161" s="57"/>
      <c r="WM161" s="57"/>
      <c r="WN161" s="57"/>
      <c r="WO161" s="57"/>
      <c r="WP161" s="57"/>
      <c r="WQ161" s="57"/>
      <c r="WR161" s="57"/>
      <c r="WS161" s="57"/>
      <c r="WT161" s="57"/>
      <c r="WU161" s="57"/>
      <c r="WV161" s="57"/>
      <c r="WW161" s="57"/>
      <c r="WX161" s="57"/>
      <c r="WY161" s="57"/>
      <c r="WZ161" s="57"/>
      <c r="XA161" s="57"/>
      <c r="XB161" s="57"/>
      <c r="XC161" s="57"/>
      <c r="XD161" s="57"/>
      <c r="XE161" s="57"/>
      <c r="XF161" s="57"/>
      <c r="XG161" s="57"/>
      <c r="XH161" s="57"/>
      <c r="XI161" s="57"/>
      <c r="XJ161" s="57"/>
      <c r="XK161" s="57"/>
      <c r="XL161" s="57"/>
      <c r="XM161" s="57"/>
      <c r="XN161" s="57"/>
      <c r="XO161" s="57"/>
      <c r="XP161" s="57"/>
      <c r="XQ161" s="57"/>
      <c r="XR161" s="57"/>
      <c r="XS161" s="57"/>
      <c r="XT161" s="57"/>
      <c r="XU161" s="57"/>
      <c r="XV161" s="57"/>
      <c r="XW161" s="57"/>
    </row>
    <row r="162">
      <c r="AI162" s="57"/>
      <c r="BR162" s="57"/>
      <c r="DA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c r="IX162" s="57"/>
      <c r="IY162" s="57"/>
      <c r="IZ162" s="57"/>
      <c r="JA162" s="57"/>
      <c r="JB162" s="57"/>
      <c r="JC162" s="57"/>
      <c r="JD162" s="57"/>
      <c r="JE162" s="57"/>
      <c r="JF162" s="57"/>
      <c r="JG162" s="57"/>
      <c r="JH162" s="57"/>
      <c r="JI162" s="57"/>
      <c r="JJ162" s="57"/>
      <c r="JK162" s="57"/>
      <c r="JL162" s="57"/>
      <c r="JM162" s="57"/>
      <c r="JN162" s="57"/>
      <c r="JO162" s="57"/>
      <c r="JP162" s="57"/>
      <c r="JQ162" s="57"/>
      <c r="JR162" s="57"/>
      <c r="JS162" s="57"/>
      <c r="JT162" s="57"/>
      <c r="JU162" s="57"/>
      <c r="JV162" s="57"/>
      <c r="JW162" s="57"/>
      <c r="JX162" s="57"/>
      <c r="JY162" s="57"/>
      <c r="JZ162" s="57"/>
      <c r="KA162" s="57"/>
      <c r="KB162" s="57"/>
      <c r="KC162" s="57"/>
      <c r="KD162" s="57"/>
      <c r="KE162" s="57"/>
      <c r="KF162" s="57"/>
      <c r="KG162" s="57"/>
      <c r="KH162" s="57"/>
      <c r="KI162" s="57"/>
      <c r="KJ162" s="57"/>
      <c r="KK162" s="57"/>
      <c r="KL162" s="57"/>
      <c r="KM162" s="57"/>
      <c r="KN162" s="57"/>
      <c r="KO162" s="57"/>
      <c r="KP162" s="57"/>
      <c r="KQ162" s="57"/>
      <c r="KR162" s="57"/>
      <c r="KS162" s="57"/>
      <c r="KT162" s="57"/>
      <c r="KU162" s="57"/>
      <c r="KV162" s="57"/>
      <c r="KW162" s="57"/>
      <c r="KX162" s="57"/>
      <c r="KY162" s="57"/>
      <c r="KZ162" s="57"/>
      <c r="LA162" s="57"/>
      <c r="LB162" s="57"/>
      <c r="LC162" s="57"/>
      <c r="LD162" s="57"/>
      <c r="LE162" s="57"/>
      <c r="LF162" s="57"/>
      <c r="LG162" s="57"/>
      <c r="LH162" s="57"/>
      <c r="LI162" s="57"/>
      <c r="LJ162" s="57"/>
      <c r="LK162" s="57"/>
      <c r="LL162" s="57"/>
      <c r="LM162" s="57"/>
      <c r="LN162" s="57"/>
      <c r="LO162" s="57"/>
      <c r="LP162" s="57"/>
      <c r="LQ162" s="57"/>
      <c r="LR162" s="57"/>
      <c r="LS162" s="57"/>
      <c r="LT162" s="57"/>
      <c r="LU162" s="57"/>
      <c r="LV162" s="57"/>
      <c r="LW162" s="57"/>
      <c r="LX162" s="57"/>
      <c r="LY162" s="57"/>
      <c r="LZ162" s="57"/>
      <c r="MA162" s="57"/>
      <c r="MB162" s="57"/>
      <c r="MC162" s="57"/>
      <c r="MD162" s="57"/>
      <c r="ME162" s="57"/>
      <c r="MF162" s="57"/>
      <c r="MG162" s="57"/>
      <c r="MH162" s="57"/>
      <c r="MI162" s="57"/>
      <c r="MJ162" s="57"/>
      <c r="MK162" s="57"/>
      <c r="ML162" s="57"/>
      <c r="MM162" s="57"/>
      <c r="MN162" s="57"/>
      <c r="MO162" s="57"/>
      <c r="MP162" s="57"/>
      <c r="MQ162" s="57"/>
      <c r="MR162" s="57"/>
      <c r="MS162" s="57"/>
      <c r="MT162" s="57"/>
      <c r="MU162" s="57"/>
      <c r="MV162" s="57"/>
      <c r="MW162" s="57"/>
      <c r="MX162" s="57"/>
      <c r="MY162" s="57"/>
      <c r="MZ162" s="57"/>
      <c r="NA162" s="57"/>
      <c r="NB162" s="57"/>
      <c r="NC162" s="57"/>
      <c r="ND162" s="57"/>
      <c r="NE162" s="57"/>
      <c r="NF162" s="57"/>
      <c r="NG162" s="57"/>
      <c r="NH162" s="57"/>
      <c r="NI162" s="57"/>
      <c r="NJ162" s="57"/>
      <c r="NK162" s="57"/>
      <c r="NL162" s="57"/>
      <c r="NM162" s="57"/>
      <c r="NN162" s="57"/>
      <c r="NO162" s="57"/>
      <c r="NP162" s="57"/>
      <c r="NQ162" s="57"/>
      <c r="NR162" s="57"/>
      <c r="NS162" s="57"/>
      <c r="NT162" s="57"/>
      <c r="NU162" s="57"/>
      <c r="NV162" s="57"/>
      <c r="NW162" s="57"/>
      <c r="NX162" s="57"/>
      <c r="NY162" s="57"/>
      <c r="NZ162" s="57"/>
      <c r="OA162" s="57"/>
      <c r="OB162" s="57"/>
      <c r="OC162" s="57"/>
      <c r="OD162" s="57"/>
      <c r="OE162" s="57"/>
      <c r="OF162" s="57"/>
      <c r="OG162" s="57"/>
      <c r="OH162" s="57"/>
      <c r="OI162" s="57"/>
      <c r="OJ162" s="57"/>
      <c r="OK162" s="57"/>
      <c r="OL162" s="57"/>
      <c r="OM162" s="57"/>
      <c r="ON162" s="57"/>
      <c r="OO162" s="57"/>
      <c r="OP162" s="57"/>
      <c r="OQ162" s="57"/>
      <c r="OR162" s="57"/>
      <c r="OS162" s="57"/>
      <c r="OT162" s="57"/>
      <c r="OU162" s="57"/>
      <c r="OV162" s="57"/>
      <c r="OW162" s="57"/>
      <c r="OX162" s="57"/>
      <c r="OY162" s="57"/>
      <c r="OZ162" s="57"/>
      <c r="PA162" s="57"/>
      <c r="PB162" s="57"/>
      <c r="PC162" s="57"/>
      <c r="PD162" s="57"/>
      <c r="PE162" s="57"/>
      <c r="PF162" s="57"/>
      <c r="PG162" s="57"/>
      <c r="PH162" s="57"/>
      <c r="PI162" s="57"/>
      <c r="PJ162" s="57"/>
      <c r="PK162" s="57"/>
      <c r="PL162" s="57"/>
      <c r="PM162" s="57"/>
      <c r="PN162" s="57"/>
      <c r="PO162" s="57"/>
      <c r="PP162" s="57"/>
      <c r="PQ162" s="57"/>
      <c r="PR162" s="57"/>
      <c r="PS162" s="57"/>
      <c r="PT162" s="57"/>
      <c r="PU162" s="57"/>
      <c r="PV162" s="57"/>
      <c r="PW162" s="57"/>
      <c r="PX162" s="57"/>
      <c r="PY162" s="57"/>
      <c r="PZ162" s="57"/>
      <c r="QA162" s="57"/>
      <c r="QB162" s="57"/>
      <c r="QC162" s="57"/>
      <c r="QD162" s="57"/>
      <c r="QE162" s="57"/>
      <c r="QF162" s="57"/>
      <c r="QG162" s="57"/>
      <c r="QH162" s="57"/>
      <c r="QI162" s="57"/>
      <c r="QJ162" s="57"/>
      <c r="QK162" s="57"/>
      <c r="QL162" s="57"/>
      <c r="QM162" s="57"/>
      <c r="QN162" s="57"/>
      <c r="QO162" s="57"/>
      <c r="QP162" s="57"/>
      <c r="QQ162" s="57"/>
      <c r="QR162" s="57"/>
      <c r="QS162" s="57"/>
      <c r="QT162" s="57"/>
      <c r="QU162" s="57"/>
      <c r="QV162" s="57"/>
      <c r="QW162" s="57"/>
      <c r="QX162" s="57"/>
      <c r="QY162" s="57"/>
      <c r="QZ162" s="57"/>
      <c r="RA162" s="57"/>
      <c r="RB162" s="57"/>
      <c r="RC162" s="57"/>
      <c r="RD162" s="57"/>
      <c r="RE162" s="57"/>
      <c r="RF162" s="57"/>
      <c r="RG162" s="57"/>
      <c r="RH162" s="57"/>
      <c r="RI162" s="57"/>
      <c r="RJ162" s="57"/>
      <c r="RK162" s="57"/>
      <c r="RL162" s="57"/>
      <c r="RM162" s="57"/>
      <c r="RN162" s="57"/>
      <c r="RO162" s="57"/>
      <c r="RP162" s="57"/>
      <c r="RQ162" s="57"/>
      <c r="RR162" s="57"/>
      <c r="RS162" s="57"/>
      <c r="RT162" s="57"/>
      <c r="RU162" s="57"/>
      <c r="RV162" s="57"/>
      <c r="RW162" s="57"/>
      <c r="RX162" s="57"/>
      <c r="RY162" s="57"/>
      <c r="RZ162" s="57"/>
      <c r="SA162" s="57"/>
      <c r="SB162" s="57"/>
      <c r="SC162" s="57"/>
      <c r="SD162" s="57"/>
      <c r="SE162" s="57"/>
      <c r="SF162" s="57"/>
      <c r="SG162" s="57"/>
      <c r="SH162" s="57"/>
      <c r="SI162" s="57"/>
      <c r="SJ162" s="57"/>
      <c r="SK162" s="57"/>
      <c r="SL162" s="57"/>
      <c r="SM162" s="57"/>
      <c r="SN162" s="57"/>
      <c r="SO162" s="57"/>
      <c r="SP162" s="57"/>
      <c r="SQ162" s="57"/>
      <c r="SR162" s="57"/>
      <c r="SS162" s="57"/>
      <c r="ST162" s="57"/>
      <c r="SU162" s="57"/>
      <c r="SV162" s="57"/>
      <c r="SW162" s="57"/>
      <c r="SX162" s="57"/>
      <c r="SY162" s="57"/>
      <c r="SZ162" s="57"/>
      <c r="TA162" s="57"/>
      <c r="TB162" s="57"/>
      <c r="TC162" s="57"/>
      <c r="TD162" s="57"/>
      <c r="TE162" s="57"/>
      <c r="TF162" s="57"/>
      <c r="TG162" s="57"/>
      <c r="TH162" s="57"/>
      <c r="TI162" s="57"/>
      <c r="TJ162" s="57"/>
      <c r="TK162" s="57"/>
      <c r="TL162" s="57"/>
      <c r="TM162" s="57"/>
      <c r="TN162" s="57"/>
      <c r="TO162" s="57"/>
      <c r="TP162" s="57"/>
      <c r="TQ162" s="57"/>
      <c r="TR162" s="57"/>
      <c r="TS162" s="57"/>
      <c r="TT162" s="57"/>
      <c r="TU162" s="57"/>
      <c r="TV162" s="57"/>
      <c r="TW162" s="57"/>
      <c r="TX162" s="57"/>
      <c r="TY162" s="57"/>
      <c r="TZ162" s="57"/>
      <c r="UA162" s="57"/>
      <c r="UB162" s="57"/>
      <c r="UC162" s="57"/>
      <c r="UD162" s="57"/>
      <c r="UE162" s="57"/>
      <c r="UF162" s="57"/>
      <c r="UG162" s="57"/>
      <c r="UH162" s="57"/>
      <c r="UI162" s="57"/>
      <c r="UJ162" s="57"/>
      <c r="UK162" s="57"/>
      <c r="UL162" s="57"/>
      <c r="UM162" s="57"/>
      <c r="UN162" s="57"/>
      <c r="UO162" s="57"/>
      <c r="UP162" s="57"/>
      <c r="UQ162" s="57"/>
      <c r="UR162" s="57"/>
      <c r="US162" s="57"/>
      <c r="UT162" s="57"/>
      <c r="UU162" s="57"/>
      <c r="UV162" s="57"/>
      <c r="UW162" s="57"/>
      <c r="UX162" s="57"/>
      <c r="UY162" s="57"/>
      <c r="UZ162" s="57"/>
      <c r="VA162" s="57"/>
      <c r="VB162" s="57"/>
      <c r="VC162" s="57"/>
      <c r="VD162" s="57"/>
      <c r="VE162" s="57"/>
      <c r="VF162" s="57"/>
      <c r="VG162" s="57"/>
      <c r="VH162" s="57"/>
      <c r="VI162" s="57"/>
      <c r="VJ162" s="57"/>
      <c r="VK162" s="57"/>
      <c r="VL162" s="57"/>
      <c r="VM162" s="57"/>
      <c r="VN162" s="57"/>
      <c r="VO162" s="57"/>
      <c r="VP162" s="57"/>
      <c r="VQ162" s="57"/>
      <c r="VR162" s="57"/>
      <c r="VS162" s="57"/>
      <c r="VT162" s="57"/>
      <c r="VU162" s="57"/>
      <c r="VV162" s="57"/>
      <c r="VW162" s="57"/>
      <c r="VX162" s="57"/>
      <c r="VY162" s="57"/>
      <c r="VZ162" s="57"/>
      <c r="WA162" s="57"/>
      <c r="WB162" s="57"/>
      <c r="WC162" s="57"/>
      <c r="WD162" s="57"/>
      <c r="WE162" s="57"/>
      <c r="WF162" s="57"/>
      <c r="WG162" s="57"/>
      <c r="WH162" s="57"/>
      <c r="WI162" s="57"/>
      <c r="WJ162" s="57"/>
      <c r="WK162" s="57"/>
      <c r="WL162" s="57"/>
      <c r="WM162" s="57"/>
      <c r="WN162" s="57"/>
      <c r="WO162" s="57"/>
      <c r="WP162" s="57"/>
      <c r="WQ162" s="57"/>
      <c r="WR162" s="57"/>
      <c r="WS162" s="57"/>
      <c r="WT162" s="57"/>
      <c r="WU162" s="57"/>
      <c r="WV162" s="57"/>
      <c r="WW162" s="57"/>
      <c r="WX162" s="57"/>
      <c r="WY162" s="57"/>
      <c r="WZ162" s="57"/>
      <c r="XA162" s="57"/>
      <c r="XB162" s="57"/>
      <c r="XC162" s="57"/>
      <c r="XD162" s="57"/>
      <c r="XE162" s="57"/>
      <c r="XF162" s="57"/>
      <c r="XG162" s="57"/>
      <c r="XH162" s="57"/>
      <c r="XI162" s="57"/>
      <c r="XJ162" s="57"/>
      <c r="XK162" s="57"/>
      <c r="XL162" s="57"/>
      <c r="XM162" s="57"/>
      <c r="XN162" s="57"/>
      <c r="XO162" s="57"/>
      <c r="XP162" s="57"/>
      <c r="XQ162" s="57"/>
      <c r="XR162" s="57"/>
      <c r="XS162" s="57"/>
      <c r="XT162" s="57"/>
      <c r="XU162" s="57"/>
      <c r="XV162" s="57"/>
      <c r="XW162" s="57"/>
    </row>
    <row r="163">
      <c r="AI163" s="57"/>
      <c r="BR163" s="57"/>
      <c r="DA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c r="IT163" s="57"/>
      <c r="IU163" s="57"/>
      <c r="IV163" s="57"/>
      <c r="IW163" s="57"/>
      <c r="IX163" s="57"/>
      <c r="IY163" s="57"/>
      <c r="IZ163" s="57"/>
      <c r="JA163" s="57"/>
      <c r="JB163" s="57"/>
      <c r="JC163" s="57"/>
      <c r="JD163" s="57"/>
      <c r="JE163" s="57"/>
      <c r="JF163" s="57"/>
      <c r="JG163" s="57"/>
      <c r="JH163" s="57"/>
      <c r="JI163" s="57"/>
      <c r="JJ163" s="57"/>
      <c r="JK163" s="57"/>
      <c r="JL163" s="57"/>
      <c r="JM163" s="57"/>
      <c r="JN163" s="57"/>
      <c r="JO163" s="57"/>
      <c r="JP163" s="57"/>
      <c r="JQ163" s="57"/>
      <c r="JR163" s="57"/>
      <c r="JS163" s="57"/>
      <c r="JT163" s="57"/>
      <c r="JU163" s="57"/>
      <c r="JV163" s="57"/>
      <c r="JW163" s="57"/>
      <c r="JX163" s="57"/>
      <c r="JY163" s="57"/>
      <c r="JZ163" s="57"/>
      <c r="KA163" s="57"/>
      <c r="KB163" s="57"/>
      <c r="KC163" s="57"/>
      <c r="KD163" s="57"/>
      <c r="KE163" s="57"/>
      <c r="KF163" s="57"/>
      <c r="KG163" s="57"/>
      <c r="KH163" s="57"/>
      <c r="KI163" s="57"/>
      <c r="KJ163" s="57"/>
      <c r="KK163" s="57"/>
      <c r="KL163" s="57"/>
      <c r="KM163" s="57"/>
      <c r="KN163" s="57"/>
      <c r="KO163" s="57"/>
      <c r="KP163" s="57"/>
      <c r="KQ163" s="57"/>
      <c r="KR163" s="57"/>
      <c r="KS163" s="57"/>
      <c r="KT163" s="57"/>
      <c r="KU163" s="57"/>
      <c r="KV163" s="57"/>
      <c r="KW163" s="57"/>
      <c r="KX163" s="57"/>
      <c r="KY163" s="57"/>
      <c r="KZ163" s="57"/>
      <c r="LA163" s="57"/>
      <c r="LB163" s="57"/>
      <c r="LC163" s="57"/>
      <c r="LD163" s="57"/>
      <c r="LE163" s="57"/>
      <c r="LF163" s="57"/>
      <c r="LG163" s="57"/>
      <c r="LH163" s="57"/>
      <c r="LI163" s="57"/>
      <c r="LJ163" s="57"/>
      <c r="LK163" s="57"/>
      <c r="LL163" s="57"/>
      <c r="LM163" s="57"/>
      <c r="LN163" s="57"/>
      <c r="LO163" s="57"/>
      <c r="LP163" s="57"/>
      <c r="LQ163" s="57"/>
      <c r="LR163" s="57"/>
      <c r="LS163" s="57"/>
      <c r="LT163" s="57"/>
      <c r="LU163" s="57"/>
      <c r="LV163" s="57"/>
      <c r="LW163" s="57"/>
      <c r="LX163" s="57"/>
      <c r="LY163" s="57"/>
      <c r="LZ163" s="57"/>
      <c r="MA163" s="57"/>
      <c r="MB163" s="57"/>
      <c r="MC163" s="57"/>
      <c r="MD163" s="57"/>
      <c r="ME163" s="57"/>
      <c r="MF163" s="57"/>
      <c r="MG163" s="57"/>
      <c r="MH163" s="57"/>
      <c r="MI163" s="57"/>
      <c r="MJ163" s="57"/>
      <c r="MK163" s="57"/>
      <c r="ML163" s="57"/>
      <c r="MM163" s="57"/>
      <c r="MN163" s="57"/>
      <c r="MO163" s="57"/>
      <c r="MP163" s="57"/>
      <c r="MQ163" s="57"/>
      <c r="MR163" s="57"/>
      <c r="MS163" s="57"/>
      <c r="MT163" s="57"/>
      <c r="MU163" s="57"/>
      <c r="MV163" s="57"/>
      <c r="MW163" s="57"/>
      <c r="MX163" s="57"/>
      <c r="MY163" s="57"/>
      <c r="MZ163" s="57"/>
      <c r="NA163" s="57"/>
      <c r="NB163" s="57"/>
      <c r="NC163" s="57"/>
      <c r="ND163" s="57"/>
      <c r="NE163" s="57"/>
      <c r="NF163" s="57"/>
      <c r="NG163" s="57"/>
      <c r="NH163" s="57"/>
      <c r="NI163" s="57"/>
      <c r="NJ163" s="57"/>
      <c r="NK163" s="57"/>
      <c r="NL163" s="57"/>
      <c r="NM163" s="57"/>
      <c r="NN163" s="57"/>
      <c r="NO163" s="57"/>
      <c r="NP163" s="57"/>
      <c r="NQ163" s="57"/>
      <c r="NR163" s="57"/>
      <c r="NS163" s="57"/>
      <c r="NT163" s="57"/>
      <c r="NU163" s="57"/>
      <c r="NV163" s="57"/>
      <c r="NW163" s="57"/>
      <c r="NX163" s="57"/>
      <c r="NY163" s="57"/>
      <c r="NZ163" s="57"/>
      <c r="OA163" s="57"/>
      <c r="OB163" s="57"/>
      <c r="OC163" s="57"/>
      <c r="OD163" s="57"/>
      <c r="OE163" s="57"/>
      <c r="OF163" s="57"/>
      <c r="OG163" s="57"/>
      <c r="OH163" s="57"/>
      <c r="OI163" s="57"/>
      <c r="OJ163" s="57"/>
      <c r="OK163" s="57"/>
      <c r="OL163" s="57"/>
      <c r="OM163" s="57"/>
      <c r="ON163" s="57"/>
      <c r="OO163" s="57"/>
      <c r="OP163" s="57"/>
      <c r="OQ163" s="57"/>
      <c r="OR163" s="57"/>
      <c r="OS163" s="57"/>
      <c r="OT163" s="57"/>
      <c r="OU163" s="57"/>
      <c r="OV163" s="57"/>
      <c r="OW163" s="57"/>
      <c r="OX163" s="57"/>
      <c r="OY163" s="57"/>
      <c r="OZ163" s="57"/>
      <c r="PA163" s="57"/>
      <c r="PB163" s="57"/>
      <c r="PC163" s="57"/>
      <c r="PD163" s="57"/>
      <c r="PE163" s="57"/>
      <c r="PF163" s="57"/>
      <c r="PG163" s="57"/>
      <c r="PH163" s="57"/>
      <c r="PI163" s="57"/>
      <c r="PJ163" s="57"/>
      <c r="PK163" s="57"/>
      <c r="PL163" s="57"/>
      <c r="PM163" s="57"/>
      <c r="PN163" s="57"/>
      <c r="PO163" s="57"/>
      <c r="PP163" s="57"/>
      <c r="PQ163" s="57"/>
      <c r="PR163" s="57"/>
      <c r="PS163" s="57"/>
      <c r="PT163" s="57"/>
      <c r="PU163" s="57"/>
      <c r="PV163" s="57"/>
      <c r="PW163" s="57"/>
      <c r="PX163" s="57"/>
      <c r="PY163" s="57"/>
      <c r="PZ163" s="57"/>
      <c r="QA163" s="57"/>
      <c r="QB163" s="57"/>
      <c r="QC163" s="57"/>
      <c r="QD163" s="57"/>
      <c r="QE163" s="57"/>
      <c r="QF163" s="57"/>
      <c r="QG163" s="57"/>
      <c r="QH163" s="57"/>
      <c r="QI163" s="57"/>
      <c r="QJ163" s="57"/>
      <c r="QK163" s="57"/>
      <c r="QL163" s="57"/>
      <c r="QM163" s="57"/>
      <c r="QN163" s="57"/>
      <c r="QO163" s="57"/>
      <c r="QP163" s="57"/>
      <c r="QQ163" s="57"/>
      <c r="QR163" s="57"/>
      <c r="QS163" s="57"/>
      <c r="QT163" s="57"/>
      <c r="QU163" s="57"/>
      <c r="QV163" s="57"/>
      <c r="QW163" s="57"/>
      <c r="QX163" s="57"/>
      <c r="QY163" s="57"/>
      <c r="QZ163" s="57"/>
      <c r="RA163" s="57"/>
      <c r="RB163" s="57"/>
      <c r="RC163" s="57"/>
      <c r="RD163" s="57"/>
      <c r="RE163" s="57"/>
      <c r="RF163" s="57"/>
      <c r="RG163" s="57"/>
      <c r="RH163" s="57"/>
      <c r="RI163" s="57"/>
      <c r="RJ163" s="57"/>
      <c r="RK163" s="57"/>
      <c r="RL163" s="57"/>
      <c r="RM163" s="57"/>
      <c r="RN163" s="57"/>
      <c r="RO163" s="57"/>
      <c r="RP163" s="57"/>
      <c r="RQ163" s="57"/>
      <c r="RR163" s="57"/>
      <c r="RS163" s="57"/>
      <c r="RT163" s="57"/>
      <c r="RU163" s="57"/>
      <c r="RV163" s="57"/>
      <c r="RW163" s="57"/>
      <c r="RX163" s="57"/>
      <c r="RY163" s="57"/>
      <c r="RZ163" s="57"/>
      <c r="SA163" s="57"/>
      <c r="SB163" s="57"/>
      <c r="SC163" s="57"/>
      <c r="SD163" s="57"/>
      <c r="SE163" s="57"/>
      <c r="SF163" s="57"/>
      <c r="SG163" s="57"/>
      <c r="SH163" s="57"/>
      <c r="SI163" s="57"/>
      <c r="SJ163" s="57"/>
      <c r="SK163" s="57"/>
      <c r="SL163" s="57"/>
      <c r="SM163" s="57"/>
      <c r="SN163" s="57"/>
      <c r="SO163" s="57"/>
      <c r="SP163" s="57"/>
      <c r="SQ163" s="57"/>
      <c r="SR163" s="57"/>
      <c r="SS163" s="57"/>
      <c r="ST163" s="57"/>
      <c r="SU163" s="57"/>
      <c r="SV163" s="57"/>
      <c r="SW163" s="57"/>
      <c r="SX163" s="57"/>
      <c r="SY163" s="57"/>
      <c r="SZ163" s="57"/>
      <c r="TA163" s="57"/>
      <c r="TB163" s="57"/>
      <c r="TC163" s="57"/>
      <c r="TD163" s="57"/>
      <c r="TE163" s="57"/>
      <c r="TF163" s="57"/>
      <c r="TG163" s="57"/>
      <c r="TH163" s="57"/>
      <c r="TI163" s="57"/>
      <c r="TJ163" s="57"/>
      <c r="TK163" s="57"/>
      <c r="TL163" s="57"/>
      <c r="TM163" s="57"/>
      <c r="TN163" s="57"/>
      <c r="TO163" s="57"/>
      <c r="TP163" s="57"/>
      <c r="TQ163" s="57"/>
      <c r="TR163" s="57"/>
      <c r="TS163" s="57"/>
      <c r="TT163" s="57"/>
      <c r="TU163" s="57"/>
      <c r="TV163" s="57"/>
      <c r="TW163" s="57"/>
      <c r="TX163" s="57"/>
      <c r="TY163" s="57"/>
      <c r="TZ163" s="57"/>
      <c r="UA163" s="57"/>
      <c r="UB163" s="57"/>
      <c r="UC163" s="57"/>
      <c r="UD163" s="57"/>
      <c r="UE163" s="57"/>
      <c r="UF163" s="57"/>
      <c r="UG163" s="57"/>
      <c r="UH163" s="57"/>
      <c r="UI163" s="57"/>
      <c r="UJ163" s="57"/>
      <c r="UK163" s="57"/>
      <c r="UL163" s="57"/>
      <c r="UM163" s="57"/>
      <c r="UN163" s="57"/>
      <c r="UO163" s="57"/>
      <c r="UP163" s="57"/>
      <c r="UQ163" s="57"/>
      <c r="UR163" s="57"/>
      <c r="US163" s="57"/>
      <c r="UT163" s="57"/>
      <c r="UU163" s="57"/>
      <c r="UV163" s="57"/>
      <c r="UW163" s="57"/>
      <c r="UX163" s="57"/>
      <c r="UY163" s="57"/>
      <c r="UZ163" s="57"/>
      <c r="VA163" s="57"/>
      <c r="VB163" s="57"/>
      <c r="VC163" s="57"/>
      <c r="VD163" s="57"/>
      <c r="VE163" s="57"/>
      <c r="VF163" s="57"/>
      <c r="VG163" s="57"/>
      <c r="VH163" s="57"/>
      <c r="VI163" s="57"/>
      <c r="VJ163" s="57"/>
      <c r="VK163" s="57"/>
      <c r="VL163" s="57"/>
      <c r="VM163" s="57"/>
      <c r="VN163" s="57"/>
      <c r="VO163" s="57"/>
      <c r="VP163" s="57"/>
      <c r="VQ163" s="57"/>
      <c r="VR163" s="57"/>
      <c r="VS163" s="57"/>
      <c r="VT163" s="57"/>
      <c r="VU163" s="57"/>
      <c r="VV163" s="57"/>
      <c r="VW163" s="57"/>
      <c r="VX163" s="57"/>
      <c r="VY163" s="57"/>
      <c r="VZ163" s="57"/>
      <c r="WA163" s="57"/>
      <c r="WB163" s="57"/>
      <c r="WC163" s="57"/>
      <c r="WD163" s="57"/>
      <c r="WE163" s="57"/>
      <c r="WF163" s="57"/>
      <c r="WG163" s="57"/>
      <c r="WH163" s="57"/>
      <c r="WI163" s="57"/>
      <c r="WJ163" s="57"/>
      <c r="WK163" s="57"/>
      <c r="WL163" s="57"/>
      <c r="WM163" s="57"/>
      <c r="WN163" s="57"/>
      <c r="WO163" s="57"/>
      <c r="WP163" s="57"/>
      <c r="WQ163" s="57"/>
      <c r="WR163" s="57"/>
      <c r="WS163" s="57"/>
      <c r="WT163" s="57"/>
      <c r="WU163" s="57"/>
      <c r="WV163" s="57"/>
      <c r="WW163" s="57"/>
      <c r="WX163" s="57"/>
      <c r="WY163" s="57"/>
      <c r="WZ163" s="57"/>
      <c r="XA163" s="57"/>
      <c r="XB163" s="57"/>
      <c r="XC163" s="57"/>
      <c r="XD163" s="57"/>
      <c r="XE163" s="57"/>
      <c r="XF163" s="57"/>
      <c r="XG163" s="57"/>
      <c r="XH163" s="57"/>
      <c r="XI163" s="57"/>
      <c r="XJ163" s="57"/>
      <c r="XK163" s="57"/>
      <c r="XL163" s="57"/>
      <c r="XM163" s="57"/>
      <c r="XN163" s="57"/>
      <c r="XO163" s="57"/>
      <c r="XP163" s="57"/>
      <c r="XQ163" s="57"/>
      <c r="XR163" s="57"/>
      <c r="XS163" s="57"/>
      <c r="XT163" s="57"/>
      <c r="XU163" s="57"/>
      <c r="XV163" s="57"/>
      <c r="XW163" s="57"/>
    </row>
    <row r="164">
      <c r="AI164" s="57"/>
      <c r="BR164" s="57"/>
      <c r="DA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c r="IX164" s="57"/>
      <c r="IY164" s="57"/>
      <c r="IZ164" s="57"/>
      <c r="JA164" s="57"/>
      <c r="JB164" s="57"/>
      <c r="JC164" s="57"/>
      <c r="JD164" s="57"/>
      <c r="JE164" s="57"/>
      <c r="JF164" s="57"/>
      <c r="JG164" s="57"/>
      <c r="JH164" s="57"/>
      <c r="JI164" s="57"/>
      <c r="JJ164" s="57"/>
      <c r="JK164" s="57"/>
      <c r="JL164" s="57"/>
      <c r="JM164" s="57"/>
      <c r="JN164" s="57"/>
      <c r="JO164" s="57"/>
      <c r="JP164" s="57"/>
      <c r="JQ164" s="57"/>
      <c r="JR164" s="57"/>
      <c r="JS164" s="57"/>
      <c r="JT164" s="57"/>
      <c r="JU164" s="57"/>
      <c r="JV164" s="57"/>
      <c r="JW164" s="57"/>
      <c r="JX164" s="57"/>
      <c r="JY164" s="57"/>
      <c r="JZ164" s="57"/>
      <c r="KA164" s="57"/>
      <c r="KB164" s="57"/>
      <c r="KC164" s="57"/>
      <c r="KD164" s="57"/>
      <c r="KE164" s="57"/>
      <c r="KF164" s="57"/>
      <c r="KG164" s="57"/>
      <c r="KH164" s="57"/>
      <c r="KI164" s="57"/>
      <c r="KJ164" s="57"/>
      <c r="KK164" s="57"/>
      <c r="KL164" s="57"/>
      <c r="KM164" s="57"/>
      <c r="KN164" s="57"/>
      <c r="KO164" s="57"/>
      <c r="KP164" s="57"/>
      <c r="KQ164" s="57"/>
      <c r="KR164" s="57"/>
      <c r="KS164" s="57"/>
      <c r="KT164" s="57"/>
      <c r="KU164" s="57"/>
      <c r="KV164" s="57"/>
      <c r="KW164" s="57"/>
      <c r="KX164" s="57"/>
      <c r="KY164" s="57"/>
      <c r="KZ164" s="57"/>
      <c r="LA164" s="57"/>
      <c r="LB164" s="57"/>
      <c r="LC164" s="57"/>
      <c r="LD164" s="57"/>
      <c r="LE164" s="57"/>
      <c r="LF164" s="57"/>
      <c r="LG164" s="57"/>
      <c r="LH164" s="57"/>
      <c r="LI164" s="57"/>
      <c r="LJ164" s="57"/>
      <c r="LK164" s="57"/>
      <c r="LL164" s="57"/>
      <c r="LM164" s="57"/>
      <c r="LN164" s="57"/>
      <c r="LO164" s="57"/>
      <c r="LP164" s="57"/>
      <c r="LQ164" s="57"/>
      <c r="LR164" s="57"/>
      <c r="LS164" s="57"/>
      <c r="LT164" s="57"/>
      <c r="LU164" s="57"/>
      <c r="LV164" s="57"/>
      <c r="LW164" s="57"/>
      <c r="LX164" s="57"/>
      <c r="LY164" s="57"/>
      <c r="LZ164" s="57"/>
      <c r="MA164" s="57"/>
      <c r="MB164" s="57"/>
      <c r="MC164" s="57"/>
      <c r="MD164" s="57"/>
      <c r="ME164" s="57"/>
      <c r="MF164" s="57"/>
      <c r="MG164" s="57"/>
      <c r="MH164" s="57"/>
      <c r="MI164" s="57"/>
      <c r="MJ164" s="57"/>
      <c r="MK164" s="57"/>
      <c r="ML164" s="57"/>
      <c r="MM164" s="57"/>
      <c r="MN164" s="57"/>
      <c r="MO164" s="57"/>
      <c r="MP164" s="57"/>
      <c r="MQ164" s="57"/>
      <c r="MR164" s="57"/>
      <c r="MS164" s="57"/>
      <c r="MT164" s="57"/>
      <c r="MU164" s="57"/>
      <c r="MV164" s="57"/>
      <c r="MW164" s="57"/>
      <c r="MX164" s="57"/>
      <c r="MY164" s="57"/>
      <c r="MZ164" s="57"/>
      <c r="NA164" s="57"/>
      <c r="NB164" s="57"/>
      <c r="NC164" s="57"/>
      <c r="ND164" s="57"/>
      <c r="NE164" s="57"/>
      <c r="NF164" s="57"/>
      <c r="NG164" s="57"/>
      <c r="NH164" s="57"/>
      <c r="NI164" s="57"/>
      <c r="NJ164" s="57"/>
      <c r="NK164" s="57"/>
      <c r="NL164" s="57"/>
      <c r="NM164" s="57"/>
      <c r="NN164" s="57"/>
      <c r="NO164" s="57"/>
      <c r="NP164" s="57"/>
      <c r="NQ164" s="57"/>
      <c r="NR164" s="57"/>
      <c r="NS164" s="57"/>
      <c r="NT164" s="57"/>
      <c r="NU164" s="57"/>
      <c r="NV164" s="57"/>
      <c r="NW164" s="57"/>
      <c r="NX164" s="57"/>
      <c r="NY164" s="57"/>
      <c r="NZ164" s="57"/>
      <c r="OA164" s="57"/>
      <c r="OB164" s="57"/>
      <c r="OC164" s="57"/>
      <c r="OD164" s="57"/>
      <c r="OE164" s="57"/>
      <c r="OF164" s="57"/>
      <c r="OG164" s="57"/>
      <c r="OH164" s="57"/>
      <c r="OI164" s="57"/>
      <c r="OJ164" s="57"/>
      <c r="OK164" s="57"/>
      <c r="OL164" s="57"/>
      <c r="OM164" s="57"/>
      <c r="ON164" s="57"/>
      <c r="OO164" s="57"/>
      <c r="OP164" s="57"/>
      <c r="OQ164" s="57"/>
      <c r="OR164" s="57"/>
      <c r="OS164" s="57"/>
      <c r="OT164" s="57"/>
      <c r="OU164" s="57"/>
      <c r="OV164" s="57"/>
      <c r="OW164" s="57"/>
      <c r="OX164" s="57"/>
      <c r="OY164" s="57"/>
      <c r="OZ164" s="57"/>
      <c r="PA164" s="57"/>
      <c r="PB164" s="57"/>
      <c r="PC164" s="57"/>
      <c r="PD164" s="57"/>
      <c r="PE164" s="57"/>
      <c r="PF164" s="57"/>
      <c r="PG164" s="57"/>
      <c r="PH164" s="57"/>
      <c r="PI164" s="57"/>
      <c r="PJ164" s="57"/>
      <c r="PK164" s="57"/>
      <c r="PL164" s="57"/>
      <c r="PM164" s="57"/>
      <c r="PN164" s="57"/>
      <c r="PO164" s="57"/>
      <c r="PP164" s="57"/>
      <c r="PQ164" s="57"/>
      <c r="PR164" s="57"/>
      <c r="PS164" s="57"/>
      <c r="PT164" s="57"/>
      <c r="PU164" s="57"/>
      <c r="PV164" s="57"/>
      <c r="PW164" s="57"/>
      <c r="PX164" s="57"/>
      <c r="PY164" s="57"/>
      <c r="PZ164" s="57"/>
      <c r="QA164" s="57"/>
      <c r="QB164" s="57"/>
      <c r="QC164" s="57"/>
      <c r="QD164" s="57"/>
      <c r="QE164" s="57"/>
      <c r="QF164" s="57"/>
      <c r="QG164" s="57"/>
      <c r="QH164" s="57"/>
      <c r="QI164" s="57"/>
      <c r="QJ164" s="57"/>
      <c r="QK164" s="57"/>
      <c r="QL164" s="57"/>
      <c r="QM164" s="57"/>
      <c r="QN164" s="57"/>
      <c r="QO164" s="57"/>
      <c r="QP164" s="57"/>
      <c r="QQ164" s="57"/>
      <c r="QR164" s="57"/>
      <c r="QS164" s="57"/>
      <c r="QT164" s="57"/>
      <c r="QU164" s="57"/>
      <c r="QV164" s="57"/>
      <c r="QW164" s="57"/>
      <c r="QX164" s="57"/>
      <c r="QY164" s="57"/>
      <c r="QZ164" s="57"/>
      <c r="RA164" s="57"/>
      <c r="RB164" s="57"/>
      <c r="RC164" s="57"/>
      <c r="RD164" s="57"/>
      <c r="RE164" s="57"/>
      <c r="RF164" s="57"/>
      <c r="RG164" s="57"/>
      <c r="RH164" s="57"/>
      <c r="RI164" s="57"/>
      <c r="RJ164" s="57"/>
      <c r="RK164" s="57"/>
      <c r="RL164" s="57"/>
      <c r="RM164" s="57"/>
      <c r="RN164" s="57"/>
      <c r="RO164" s="57"/>
      <c r="RP164" s="57"/>
      <c r="RQ164" s="57"/>
      <c r="RR164" s="57"/>
      <c r="RS164" s="57"/>
      <c r="RT164" s="57"/>
      <c r="RU164" s="57"/>
      <c r="RV164" s="57"/>
      <c r="RW164" s="57"/>
      <c r="RX164" s="57"/>
      <c r="RY164" s="57"/>
      <c r="RZ164" s="57"/>
      <c r="SA164" s="57"/>
      <c r="SB164" s="57"/>
      <c r="SC164" s="57"/>
      <c r="SD164" s="57"/>
      <c r="SE164" s="57"/>
      <c r="SF164" s="57"/>
      <c r="SG164" s="57"/>
      <c r="SH164" s="57"/>
      <c r="SI164" s="57"/>
      <c r="SJ164" s="57"/>
      <c r="SK164" s="57"/>
      <c r="SL164" s="57"/>
      <c r="SM164" s="57"/>
      <c r="SN164" s="57"/>
      <c r="SO164" s="57"/>
      <c r="SP164" s="57"/>
      <c r="SQ164" s="57"/>
      <c r="SR164" s="57"/>
      <c r="SS164" s="57"/>
      <c r="ST164" s="57"/>
      <c r="SU164" s="57"/>
      <c r="SV164" s="57"/>
      <c r="SW164" s="57"/>
      <c r="SX164" s="57"/>
      <c r="SY164" s="57"/>
      <c r="SZ164" s="57"/>
      <c r="TA164" s="57"/>
      <c r="TB164" s="57"/>
      <c r="TC164" s="57"/>
      <c r="TD164" s="57"/>
      <c r="TE164" s="57"/>
      <c r="TF164" s="57"/>
      <c r="TG164" s="57"/>
      <c r="TH164" s="57"/>
      <c r="TI164" s="57"/>
      <c r="TJ164" s="57"/>
      <c r="TK164" s="57"/>
      <c r="TL164" s="57"/>
      <c r="TM164" s="57"/>
      <c r="TN164" s="57"/>
      <c r="TO164" s="57"/>
      <c r="TP164" s="57"/>
      <c r="TQ164" s="57"/>
      <c r="TR164" s="57"/>
      <c r="TS164" s="57"/>
      <c r="TT164" s="57"/>
      <c r="TU164" s="57"/>
      <c r="TV164" s="57"/>
      <c r="TW164" s="57"/>
      <c r="TX164" s="57"/>
      <c r="TY164" s="57"/>
      <c r="TZ164" s="57"/>
      <c r="UA164" s="57"/>
      <c r="UB164" s="57"/>
      <c r="UC164" s="57"/>
      <c r="UD164" s="57"/>
      <c r="UE164" s="57"/>
      <c r="UF164" s="57"/>
      <c r="UG164" s="57"/>
      <c r="UH164" s="57"/>
      <c r="UI164" s="57"/>
      <c r="UJ164" s="57"/>
      <c r="UK164" s="57"/>
      <c r="UL164" s="57"/>
      <c r="UM164" s="57"/>
      <c r="UN164" s="57"/>
      <c r="UO164" s="57"/>
      <c r="UP164" s="57"/>
      <c r="UQ164" s="57"/>
      <c r="UR164" s="57"/>
      <c r="US164" s="57"/>
      <c r="UT164" s="57"/>
      <c r="UU164" s="57"/>
      <c r="UV164" s="57"/>
      <c r="UW164" s="57"/>
      <c r="UX164" s="57"/>
      <c r="UY164" s="57"/>
      <c r="UZ164" s="57"/>
      <c r="VA164" s="57"/>
      <c r="VB164" s="57"/>
      <c r="VC164" s="57"/>
      <c r="VD164" s="57"/>
      <c r="VE164" s="57"/>
      <c r="VF164" s="57"/>
      <c r="VG164" s="57"/>
      <c r="VH164" s="57"/>
      <c r="VI164" s="57"/>
      <c r="VJ164" s="57"/>
      <c r="VK164" s="57"/>
      <c r="VL164" s="57"/>
      <c r="VM164" s="57"/>
      <c r="VN164" s="57"/>
      <c r="VO164" s="57"/>
      <c r="VP164" s="57"/>
      <c r="VQ164" s="57"/>
      <c r="VR164" s="57"/>
      <c r="VS164" s="57"/>
      <c r="VT164" s="57"/>
      <c r="VU164" s="57"/>
      <c r="VV164" s="57"/>
      <c r="VW164" s="57"/>
      <c r="VX164" s="57"/>
      <c r="VY164" s="57"/>
      <c r="VZ164" s="57"/>
      <c r="WA164" s="57"/>
      <c r="WB164" s="57"/>
      <c r="WC164" s="57"/>
      <c r="WD164" s="57"/>
      <c r="WE164" s="57"/>
      <c r="WF164" s="57"/>
      <c r="WG164" s="57"/>
      <c r="WH164" s="57"/>
      <c r="WI164" s="57"/>
      <c r="WJ164" s="57"/>
      <c r="WK164" s="57"/>
      <c r="WL164" s="57"/>
      <c r="WM164" s="57"/>
      <c r="WN164" s="57"/>
      <c r="WO164" s="57"/>
      <c r="WP164" s="57"/>
      <c r="WQ164" s="57"/>
      <c r="WR164" s="57"/>
      <c r="WS164" s="57"/>
      <c r="WT164" s="57"/>
      <c r="WU164" s="57"/>
      <c r="WV164" s="57"/>
      <c r="WW164" s="57"/>
      <c r="WX164" s="57"/>
      <c r="WY164" s="57"/>
      <c r="WZ164" s="57"/>
      <c r="XA164" s="57"/>
      <c r="XB164" s="57"/>
      <c r="XC164" s="57"/>
      <c r="XD164" s="57"/>
      <c r="XE164" s="57"/>
      <c r="XF164" s="57"/>
      <c r="XG164" s="57"/>
      <c r="XH164" s="57"/>
      <c r="XI164" s="57"/>
      <c r="XJ164" s="57"/>
      <c r="XK164" s="57"/>
      <c r="XL164" s="57"/>
      <c r="XM164" s="57"/>
      <c r="XN164" s="57"/>
      <c r="XO164" s="57"/>
      <c r="XP164" s="57"/>
      <c r="XQ164" s="57"/>
      <c r="XR164" s="57"/>
      <c r="XS164" s="57"/>
      <c r="XT164" s="57"/>
      <c r="XU164" s="57"/>
      <c r="XV164" s="57"/>
      <c r="XW164" s="57"/>
    </row>
    <row r="165">
      <c r="AI165" s="57"/>
      <c r="BR165" s="57"/>
      <c r="DA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c r="IX165" s="57"/>
      <c r="IY165" s="57"/>
      <c r="IZ165" s="57"/>
      <c r="JA165" s="57"/>
      <c r="JB165" s="57"/>
      <c r="JC165" s="57"/>
      <c r="JD165" s="57"/>
      <c r="JE165" s="57"/>
      <c r="JF165" s="57"/>
      <c r="JG165" s="57"/>
      <c r="JH165" s="57"/>
      <c r="JI165" s="57"/>
      <c r="JJ165" s="57"/>
      <c r="JK165" s="57"/>
      <c r="JL165" s="57"/>
      <c r="JM165" s="57"/>
      <c r="JN165" s="57"/>
      <c r="JO165" s="57"/>
      <c r="JP165" s="57"/>
      <c r="JQ165" s="57"/>
      <c r="JR165" s="57"/>
      <c r="JS165" s="57"/>
      <c r="JT165" s="57"/>
      <c r="JU165" s="57"/>
      <c r="JV165" s="57"/>
      <c r="JW165" s="57"/>
      <c r="JX165" s="57"/>
      <c r="JY165" s="57"/>
      <c r="JZ165" s="57"/>
      <c r="KA165" s="57"/>
      <c r="KB165" s="57"/>
      <c r="KC165" s="57"/>
      <c r="KD165" s="57"/>
      <c r="KE165" s="57"/>
      <c r="KF165" s="57"/>
      <c r="KG165" s="57"/>
      <c r="KH165" s="57"/>
      <c r="KI165" s="57"/>
      <c r="KJ165" s="57"/>
      <c r="KK165" s="57"/>
      <c r="KL165" s="57"/>
      <c r="KM165" s="57"/>
      <c r="KN165" s="57"/>
      <c r="KO165" s="57"/>
      <c r="KP165" s="57"/>
      <c r="KQ165" s="57"/>
      <c r="KR165" s="57"/>
      <c r="KS165" s="57"/>
      <c r="KT165" s="57"/>
      <c r="KU165" s="57"/>
      <c r="KV165" s="57"/>
      <c r="KW165" s="57"/>
      <c r="KX165" s="57"/>
      <c r="KY165" s="57"/>
      <c r="KZ165" s="57"/>
      <c r="LA165" s="57"/>
      <c r="LB165" s="57"/>
      <c r="LC165" s="57"/>
      <c r="LD165" s="57"/>
      <c r="LE165" s="57"/>
      <c r="LF165" s="57"/>
      <c r="LG165" s="57"/>
      <c r="LH165" s="57"/>
      <c r="LI165" s="57"/>
      <c r="LJ165" s="57"/>
      <c r="LK165" s="57"/>
      <c r="LL165" s="57"/>
      <c r="LM165" s="57"/>
      <c r="LN165" s="57"/>
      <c r="LO165" s="57"/>
      <c r="LP165" s="57"/>
      <c r="LQ165" s="57"/>
      <c r="LR165" s="57"/>
      <c r="LS165" s="57"/>
      <c r="LT165" s="57"/>
      <c r="LU165" s="57"/>
      <c r="LV165" s="57"/>
      <c r="LW165" s="57"/>
      <c r="LX165" s="57"/>
      <c r="LY165" s="57"/>
      <c r="LZ165" s="57"/>
      <c r="MA165" s="57"/>
      <c r="MB165" s="57"/>
      <c r="MC165" s="57"/>
      <c r="MD165" s="57"/>
      <c r="ME165" s="57"/>
      <c r="MF165" s="57"/>
      <c r="MG165" s="57"/>
      <c r="MH165" s="57"/>
      <c r="MI165" s="57"/>
      <c r="MJ165" s="57"/>
      <c r="MK165" s="57"/>
      <c r="ML165" s="57"/>
      <c r="MM165" s="57"/>
      <c r="MN165" s="57"/>
      <c r="MO165" s="57"/>
      <c r="MP165" s="57"/>
      <c r="MQ165" s="57"/>
      <c r="MR165" s="57"/>
      <c r="MS165" s="57"/>
      <c r="MT165" s="57"/>
      <c r="MU165" s="57"/>
      <c r="MV165" s="57"/>
      <c r="MW165" s="57"/>
      <c r="MX165" s="57"/>
      <c r="MY165" s="57"/>
      <c r="MZ165" s="57"/>
      <c r="NA165" s="57"/>
      <c r="NB165" s="57"/>
      <c r="NC165" s="57"/>
      <c r="ND165" s="57"/>
      <c r="NE165" s="57"/>
      <c r="NF165" s="57"/>
      <c r="NG165" s="57"/>
      <c r="NH165" s="57"/>
      <c r="NI165" s="57"/>
      <c r="NJ165" s="57"/>
      <c r="NK165" s="57"/>
      <c r="NL165" s="57"/>
      <c r="NM165" s="57"/>
      <c r="NN165" s="57"/>
      <c r="NO165" s="57"/>
      <c r="NP165" s="57"/>
      <c r="NQ165" s="57"/>
      <c r="NR165" s="57"/>
      <c r="NS165" s="57"/>
      <c r="NT165" s="57"/>
      <c r="NU165" s="57"/>
      <c r="NV165" s="57"/>
      <c r="NW165" s="57"/>
      <c r="NX165" s="57"/>
      <c r="NY165" s="57"/>
      <c r="NZ165" s="57"/>
      <c r="OA165" s="57"/>
      <c r="OB165" s="57"/>
      <c r="OC165" s="57"/>
      <c r="OD165" s="57"/>
      <c r="OE165" s="57"/>
      <c r="OF165" s="57"/>
      <c r="OG165" s="57"/>
      <c r="OH165" s="57"/>
      <c r="OI165" s="57"/>
      <c r="OJ165" s="57"/>
      <c r="OK165" s="57"/>
      <c r="OL165" s="57"/>
      <c r="OM165" s="57"/>
      <c r="ON165" s="57"/>
      <c r="OO165" s="57"/>
      <c r="OP165" s="57"/>
      <c r="OQ165" s="57"/>
      <c r="OR165" s="57"/>
      <c r="OS165" s="57"/>
      <c r="OT165" s="57"/>
      <c r="OU165" s="57"/>
      <c r="OV165" s="57"/>
      <c r="OW165" s="57"/>
      <c r="OX165" s="57"/>
      <c r="OY165" s="57"/>
      <c r="OZ165" s="57"/>
      <c r="PA165" s="57"/>
      <c r="PB165" s="57"/>
      <c r="PC165" s="57"/>
      <c r="PD165" s="57"/>
      <c r="PE165" s="57"/>
      <c r="PF165" s="57"/>
      <c r="PG165" s="57"/>
      <c r="PH165" s="57"/>
      <c r="PI165" s="57"/>
      <c r="PJ165" s="57"/>
      <c r="PK165" s="57"/>
      <c r="PL165" s="57"/>
      <c r="PM165" s="57"/>
      <c r="PN165" s="57"/>
      <c r="PO165" s="57"/>
      <c r="PP165" s="57"/>
      <c r="PQ165" s="57"/>
      <c r="PR165" s="57"/>
      <c r="PS165" s="57"/>
      <c r="PT165" s="57"/>
      <c r="PU165" s="57"/>
      <c r="PV165" s="57"/>
      <c r="PW165" s="57"/>
      <c r="PX165" s="57"/>
      <c r="PY165" s="57"/>
      <c r="PZ165" s="57"/>
      <c r="QA165" s="57"/>
      <c r="QB165" s="57"/>
      <c r="QC165" s="57"/>
      <c r="QD165" s="57"/>
      <c r="QE165" s="57"/>
      <c r="QF165" s="57"/>
      <c r="QG165" s="57"/>
      <c r="QH165" s="57"/>
      <c r="QI165" s="57"/>
      <c r="QJ165" s="57"/>
      <c r="QK165" s="57"/>
      <c r="QL165" s="57"/>
      <c r="QM165" s="57"/>
      <c r="QN165" s="57"/>
      <c r="QO165" s="57"/>
      <c r="QP165" s="57"/>
      <c r="QQ165" s="57"/>
      <c r="QR165" s="57"/>
      <c r="QS165" s="57"/>
      <c r="QT165" s="57"/>
      <c r="QU165" s="57"/>
      <c r="QV165" s="57"/>
      <c r="QW165" s="57"/>
      <c r="QX165" s="57"/>
      <c r="QY165" s="57"/>
      <c r="QZ165" s="57"/>
      <c r="RA165" s="57"/>
      <c r="RB165" s="57"/>
      <c r="RC165" s="57"/>
      <c r="RD165" s="57"/>
      <c r="RE165" s="57"/>
      <c r="RF165" s="57"/>
      <c r="RG165" s="57"/>
      <c r="RH165" s="57"/>
      <c r="RI165" s="57"/>
      <c r="RJ165" s="57"/>
      <c r="RK165" s="57"/>
      <c r="RL165" s="57"/>
      <c r="RM165" s="57"/>
      <c r="RN165" s="57"/>
      <c r="RO165" s="57"/>
      <c r="RP165" s="57"/>
      <c r="RQ165" s="57"/>
      <c r="RR165" s="57"/>
      <c r="RS165" s="57"/>
      <c r="RT165" s="57"/>
      <c r="RU165" s="57"/>
      <c r="RV165" s="57"/>
      <c r="RW165" s="57"/>
      <c r="RX165" s="57"/>
      <c r="RY165" s="57"/>
      <c r="RZ165" s="57"/>
      <c r="SA165" s="57"/>
      <c r="SB165" s="57"/>
      <c r="SC165" s="57"/>
      <c r="SD165" s="57"/>
      <c r="SE165" s="57"/>
      <c r="SF165" s="57"/>
      <c r="SG165" s="57"/>
      <c r="SH165" s="57"/>
      <c r="SI165" s="57"/>
      <c r="SJ165" s="57"/>
      <c r="SK165" s="57"/>
      <c r="SL165" s="57"/>
      <c r="SM165" s="57"/>
      <c r="SN165" s="57"/>
      <c r="SO165" s="57"/>
      <c r="SP165" s="57"/>
      <c r="SQ165" s="57"/>
      <c r="SR165" s="57"/>
      <c r="SS165" s="57"/>
      <c r="ST165" s="57"/>
      <c r="SU165" s="57"/>
      <c r="SV165" s="57"/>
      <c r="SW165" s="57"/>
      <c r="SX165" s="57"/>
      <c r="SY165" s="57"/>
      <c r="SZ165" s="57"/>
      <c r="TA165" s="57"/>
      <c r="TB165" s="57"/>
      <c r="TC165" s="57"/>
      <c r="TD165" s="57"/>
      <c r="TE165" s="57"/>
      <c r="TF165" s="57"/>
      <c r="TG165" s="57"/>
      <c r="TH165" s="57"/>
      <c r="TI165" s="57"/>
      <c r="TJ165" s="57"/>
      <c r="TK165" s="57"/>
      <c r="TL165" s="57"/>
      <c r="TM165" s="57"/>
      <c r="TN165" s="57"/>
      <c r="TO165" s="57"/>
      <c r="TP165" s="57"/>
      <c r="TQ165" s="57"/>
      <c r="TR165" s="57"/>
      <c r="TS165" s="57"/>
      <c r="TT165" s="57"/>
      <c r="TU165" s="57"/>
      <c r="TV165" s="57"/>
      <c r="TW165" s="57"/>
      <c r="TX165" s="57"/>
      <c r="TY165" s="57"/>
      <c r="TZ165" s="57"/>
      <c r="UA165" s="57"/>
      <c r="UB165" s="57"/>
      <c r="UC165" s="57"/>
      <c r="UD165" s="57"/>
      <c r="UE165" s="57"/>
      <c r="UF165" s="57"/>
      <c r="UG165" s="57"/>
      <c r="UH165" s="57"/>
      <c r="UI165" s="57"/>
      <c r="UJ165" s="57"/>
      <c r="UK165" s="57"/>
      <c r="UL165" s="57"/>
      <c r="UM165" s="57"/>
      <c r="UN165" s="57"/>
      <c r="UO165" s="57"/>
      <c r="UP165" s="57"/>
      <c r="UQ165" s="57"/>
      <c r="UR165" s="57"/>
      <c r="US165" s="57"/>
      <c r="UT165" s="57"/>
      <c r="UU165" s="57"/>
      <c r="UV165" s="57"/>
      <c r="UW165" s="57"/>
      <c r="UX165" s="57"/>
      <c r="UY165" s="57"/>
      <c r="UZ165" s="57"/>
      <c r="VA165" s="57"/>
      <c r="VB165" s="57"/>
      <c r="VC165" s="57"/>
      <c r="VD165" s="57"/>
      <c r="VE165" s="57"/>
      <c r="VF165" s="57"/>
      <c r="VG165" s="57"/>
      <c r="VH165" s="57"/>
      <c r="VI165" s="57"/>
      <c r="VJ165" s="57"/>
      <c r="VK165" s="57"/>
      <c r="VL165" s="57"/>
      <c r="VM165" s="57"/>
      <c r="VN165" s="57"/>
      <c r="VO165" s="57"/>
      <c r="VP165" s="57"/>
      <c r="VQ165" s="57"/>
      <c r="VR165" s="57"/>
      <c r="VS165" s="57"/>
      <c r="VT165" s="57"/>
      <c r="VU165" s="57"/>
      <c r="VV165" s="57"/>
      <c r="VW165" s="57"/>
      <c r="VX165" s="57"/>
      <c r="VY165" s="57"/>
      <c r="VZ165" s="57"/>
      <c r="WA165" s="57"/>
      <c r="WB165" s="57"/>
      <c r="WC165" s="57"/>
      <c r="WD165" s="57"/>
      <c r="WE165" s="57"/>
      <c r="WF165" s="57"/>
      <c r="WG165" s="57"/>
      <c r="WH165" s="57"/>
      <c r="WI165" s="57"/>
      <c r="WJ165" s="57"/>
      <c r="WK165" s="57"/>
      <c r="WL165" s="57"/>
      <c r="WM165" s="57"/>
      <c r="WN165" s="57"/>
      <c r="WO165" s="57"/>
      <c r="WP165" s="57"/>
      <c r="WQ165" s="57"/>
      <c r="WR165" s="57"/>
      <c r="WS165" s="57"/>
      <c r="WT165" s="57"/>
      <c r="WU165" s="57"/>
      <c r="WV165" s="57"/>
      <c r="WW165" s="57"/>
      <c r="WX165" s="57"/>
      <c r="WY165" s="57"/>
      <c r="WZ165" s="57"/>
      <c r="XA165" s="57"/>
      <c r="XB165" s="57"/>
      <c r="XC165" s="57"/>
      <c r="XD165" s="57"/>
      <c r="XE165" s="57"/>
      <c r="XF165" s="57"/>
      <c r="XG165" s="57"/>
      <c r="XH165" s="57"/>
      <c r="XI165" s="57"/>
      <c r="XJ165" s="57"/>
      <c r="XK165" s="57"/>
      <c r="XL165" s="57"/>
      <c r="XM165" s="57"/>
      <c r="XN165" s="57"/>
      <c r="XO165" s="57"/>
      <c r="XP165" s="57"/>
      <c r="XQ165" s="57"/>
      <c r="XR165" s="57"/>
      <c r="XS165" s="57"/>
      <c r="XT165" s="57"/>
      <c r="XU165" s="57"/>
      <c r="XV165" s="57"/>
      <c r="XW165" s="57"/>
    </row>
    <row r="166">
      <c r="AI166" s="57"/>
      <c r="BR166" s="57"/>
      <c r="DA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c r="IX166" s="57"/>
      <c r="IY166" s="57"/>
      <c r="IZ166" s="57"/>
      <c r="JA166" s="57"/>
      <c r="JB166" s="57"/>
      <c r="JC166" s="57"/>
      <c r="JD166" s="57"/>
      <c r="JE166" s="57"/>
      <c r="JF166" s="57"/>
      <c r="JG166" s="57"/>
      <c r="JH166" s="57"/>
      <c r="JI166" s="57"/>
      <c r="JJ166" s="57"/>
      <c r="JK166" s="57"/>
      <c r="JL166" s="57"/>
      <c r="JM166" s="57"/>
      <c r="JN166" s="57"/>
      <c r="JO166" s="57"/>
      <c r="JP166" s="57"/>
      <c r="JQ166" s="57"/>
      <c r="JR166" s="57"/>
      <c r="JS166" s="57"/>
      <c r="JT166" s="57"/>
      <c r="JU166" s="57"/>
      <c r="JV166" s="57"/>
      <c r="JW166" s="57"/>
      <c r="JX166" s="57"/>
      <c r="JY166" s="57"/>
      <c r="JZ166" s="57"/>
      <c r="KA166" s="57"/>
      <c r="KB166" s="57"/>
      <c r="KC166" s="57"/>
      <c r="KD166" s="57"/>
      <c r="KE166" s="57"/>
      <c r="KF166" s="57"/>
      <c r="KG166" s="57"/>
      <c r="KH166" s="57"/>
      <c r="KI166" s="57"/>
      <c r="KJ166" s="57"/>
      <c r="KK166" s="57"/>
      <c r="KL166" s="57"/>
      <c r="KM166" s="57"/>
      <c r="KN166" s="57"/>
      <c r="KO166" s="57"/>
      <c r="KP166" s="57"/>
      <c r="KQ166" s="57"/>
      <c r="KR166" s="57"/>
      <c r="KS166" s="57"/>
      <c r="KT166" s="57"/>
      <c r="KU166" s="57"/>
      <c r="KV166" s="57"/>
      <c r="KW166" s="57"/>
      <c r="KX166" s="57"/>
      <c r="KY166" s="57"/>
      <c r="KZ166" s="57"/>
      <c r="LA166" s="57"/>
      <c r="LB166" s="57"/>
      <c r="LC166" s="57"/>
      <c r="LD166" s="57"/>
      <c r="LE166" s="57"/>
      <c r="LF166" s="57"/>
      <c r="LG166" s="57"/>
      <c r="LH166" s="57"/>
      <c r="LI166" s="57"/>
      <c r="LJ166" s="57"/>
      <c r="LK166" s="57"/>
      <c r="LL166" s="57"/>
      <c r="LM166" s="57"/>
      <c r="LN166" s="57"/>
      <c r="LO166" s="57"/>
      <c r="LP166" s="57"/>
      <c r="LQ166" s="57"/>
      <c r="LR166" s="57"/>
      <c r="LS166" s="57"/>
      <c r="LT166" s="57"/>
      <c r="LU166" s="57"/>
      <c r="LV166" s="57"/>
      <c r="LW166" s="57"/>
      <c r="LX166" s="57"/>
      <c r="LY166" s="57"/>
      <c r="LZ166" s="57"/>
      <c r="MA166" s="57"/>
      <c r="MB166" s="57"/>
      <c r="MC166" s="57"/>
      <c r="MD166" s="57"/>
      <c r="ME166" s="57"/>
      <c r="MF166" s="57"/>
      <c r="MG166" s="57"/>
      <c r="MH166" s="57"/>
      <c r="MI166" s="57"/>
      <c r="MJ166" s="57"/>
      <c r="MK166" s="57"/>
      <c r="ML166" s="57"/>
      <c r="MM166" s="57"/>
      <c r="MN166" s="57"/>
      <c r="MO166" s="57"/>
      <c r="MP166" s="57"/>
      <c r="MQ166" s="57"/>
      <c r="MR166" s="57"/>
      <c r="MS166" s="57"/>
      <c r="MT166" s="57"/>
      <c r="MU166" s="57"/>
      <c r="MV166" s="57"/>
      <c r="MW166" s="57"/>
      <c r="MX166" s="57"/>
      <c r="MY166" s="57"/>
      <c r="MZ166" s="57"/>
      <c r="NA166" s="57"/>
      <c r="NB166" s="57"/>
      <c r="NC166" s="57"/>
      <c r="ND166" s="57"/>
      <c r="NE166" s="57"/>
      <c r="NF166" s="57"/>
      <c r="NG166" s="57"/>
      <c r="NH166" s="57"/>
      <c r="NI166" s="57"/>
      <c r="NJ166" s="57"/>
      <c r="NK166" s="57"/>
      <c r="NL166" s="57"/>
      <c r="NM166" s="57"/>
      <c r="NN166" s="57"/>
      <c r="NO166" s="57"/>
      <c r="NP166" s="57"/>
      <c r="NQ166" s="57"/>
      <c r="NR166" s="57"/>
      <c r="NS166" s="57"/>
      <c r="NT166" s="57"/>
      <c r="NU166" s="57"/>
      <c r="NV166" s="57"/>
      <c r="NW166" s="57"/>
      <c r="NX166" s="57"/>
      <c r="NY166" s="57"/>
      <c r="NZ166" s="57"/>
      <c r="OA166" s="57"/>
      <c r="OB166" s="57"/>
      <c r="OC166" s="57"/>
      <c r="OD166" s="57"/>
      <c r="OE166" s="57"/>
      <c r="OF166" s="57"/>
      <c r="OG166" s="57"/>
      <c r="OH166" s="57"/>
      <c r="OI166" s="57"/>
      <c r="OJ166" s="57"/>
      <c r="OK166" s="57"/>
      <c r="OL166" s="57"/>
      <c r="OM166" s="57"/>
      <c r="ON166" s="57"/>
      <c r="OO166" s="57"/>
      <c r="OP166" s="57"/>
      <c r="OQ166" s="57"/>
      <c r="OR166" s="57"/>
      <c r="OS166" s="57"/>
      <c r="OT166" s="57"/>
      <c r="OU166" s="57"/>
      <c r="OV166" s="57"/>
      <c r="OW166" s="57"/>
      <c r="OX166" s="57"/>
      <c r="OY166" s="57"/>
      <c r="OZ166" s="57"/>
      <c r="PA166" s="57"/>
      <c r="PB166" s="57"/>
      <c r="PC166" s="57"/>
      <c r="PD166" s="57"/>
      <c r="PE166" s="57"/>
      <c r="PF166" s="57"/>
      <c r="PG166" s="57"/>
      <c r="PH166" s="57"/>
      <c r="PI166" s="57"/>
      <c r="PJ166" s="57"/>
      <c r="PK166" s="57"/>
      <c r="PL166" s="57"/>
      <c r="PM166" s="57"/>
      <c r="PN166" s="57"/>
      <c r="PO166" s="57"/>
      <c r="PP166" s="57"/>
      <c r="PQ166" s="57"/>
      <c r="PR166" s="57"/>
      <c r="PS166" s="57"/>
      <c r="PT166" s="57"/>
      <c r="PU166" s="57"/>
      <c r="PV166" s="57"/>
      <c r="PW166" s="57"/>
      <c r="PX166" s="57"/>
      <c r="PY166" s="57"/>
      <c r="PZ166" s="57"/>
      <c r="QA166" s="57"/>
      <c r="QB166" s="57"/>
      <c r="QC166" s="57"/>
      <c r="QD166" s="57"/>
      <c r="QE166" s="57"/>
      <c r="QF166" s="57"/>
      <c r="QG166" s="57"/>
      <c r="QH166" s="57"/>
      <c r="QI166" s="57"/>
      <c r="QJ166" s="57"/>
      <c r="QK166" s="57"/>
      <c r="QL166" s="57"/>
      <c r="QM166" s="57"/>
      <c r="QN166" s="57"/>
      <c r="QO166" s="57"/>
      <c r="QP166" s="57"/>
      <c r="QQ166" s="57"/>
      <c r="QR166" s="57"/>
      <c r="QS166" s="57"/>
      <c r="QT166" s="57"/>
      <c r="QU166" s="57"/>
      <c r="QV166" s="57"/>
      <c r="QW166" s="57"/>
      <c r="QX166" s="57"/>
      <c r="QY166" s="57"/>
      <c r="QZ166" s="57"/>
      <c r="RA166" s="57"/>
      <c r="RB166" s="57"/>
      <c r="RC166" s="57"/>
      <c r="RD166" s="57"/>
      <c r="RE166" s="57"/>
      <c r="RF166" s="57"/>
      <c r="RG166" s="57"/>
      <c r="RH166" s="57"/>
      <c r="RI166" s="57"/>
      <c r="RJ166" s="57"/>
      <c r="RK166" s="57"/>
      <c r="RL166" s="57"/>
      <c r="RM166" s="57"/>
      <c r="RN166" s="57"/>
      <c r="RO166" s="57"/>
      <c r="RP166" s="57"/>
      <c r="RQ166" s="57"/>
      <c r="RR166" s="57"/>
      <c r="RS166" s="57"/>
      <c r="RT166" s="57"/>
      <c r="RU166" s="57"/>
      <c r="RV166" s="57"/>
      <c r="RW166" s="57"/>
      <c r="RX166" s="57"/>
      <c r="RY166" s="57"/>
      <c r="RZ166" s="57"/>
      <c r="SA166" s="57"/>
      <c r="SB166" s="57"/>
      <c r="SC166" s="57"/>
      <c r="SD166" s="57"/>
      <c r="SE166" s="57"/>
      <c r="SF166" s="57"/>
      <c r="SG166" s="57"/>
      <c r="SH166" s="57"/>
      <c r="SI166" s="57"/>
      <c r="SJ166" s="57"/>
      <c r="SK166" s="57"/>
      <c r="SL166" s="57"/>
      <c r="SM166" s="57"/>
      <c r="SN166" s="57"/>
      <c r="SO166" s="57"/>
      <c r="SP166" s="57"/>
      <c r="SQ166" s="57"/>
      <c r="SR166" s="57"/>
      <c r="SS166" s="57"/>
      <c r="ST166" s="57"/>
      <c r="SU166" s="57"/>
      <c r="SV166" s="57"/>
      <c r="SW166" s="57"/>
      <c r="SX166" s="57"/>
      <c r="SY166" s="57"/>
      <c r="SZ166" s="57"/>
      <c r="TA166" s="57"/>
      <c r="TB166" s="57"/>
      <c r="TC166" s="57"/>
      <c r="TD166" s="57"/>
      <c r="TE166" s="57"/>
      <c r="TF166" s="57"/>
      <c r="TG166" s="57"/>
      <c r="TH166" s="57"/>
      <c r="TI166" s="57"/>
      <c r="TJ166" s="57"/>
      <c r="TK166" s="57"/>
      <c r="TL166" s="57"/>
      <c r="TM166" s="57"/>
      <c r="TN166" s="57"/>
      <c r="TO166" s="57"/>
      <c r="TP166" s="57"/>
      <c r="TQ166" s="57"/>
      <c r="TR166" s="57"/>
      <c r="TS166" s="57"/>
      <c r="TT166" s="57"/>
      <c r="TU166" s="57"/>
      <c r="TV166" s="57"/>
      <c r="TW166" s="57"/>
      <c r="TX166" s="57"/>
      <c r="TY166" s="57"/>
      <c r="TZ166" s="57"/>
      <c r="UA166" s="57"/>
      <c r="UB166" s="57"/>
      <c r="UC166" s="57"/>
      <c r="UD166" s="57"/>
      <c r="UE166" s="57"/>
      <c r="UF166" s="57"/>
      <c r="UG166" s="57"/>
      <c r="UH166" s="57"/>
      <c r="UI166" s="57"/>
      <c r="UJ166" s="57"/>
      <c r="UK166" s="57"/>
      <c r="UL166" s="57"/>
      <c r="UM166" s="57"/>
      <c r="UN166" s="57"/>
      <c r="UO166" s="57"/>
      <c r="UP166" s="57"/>
      <c r="UQ166" s="57"/>
      <c r="UR166" s="57"/>
      <c r="US166" s="57"/>
      <c r="UT166" s="57"/>
      <c r="UU166" s="57"/>
      <c r="UV166" s="57"/>
      <c r="UW166" s="57"/>
      <c r="UX166" s="57"/>
      <c r="UY166" s="57"/>
      <c r="UZ166" s="57"/>
      <c r="VA166" s="57"/>
      <c r="VB166" s="57"/>
      <c r="VC166" s="57"/>
      <c r="VD166" s="57"/>
      <c r="VE166" s="57"/>
      <c r="VF166" s="57"/>
      <c r="VG166" s="57"/>
      <c r="VH166" s="57"/>
      <c r="VI166" s="57"/>
      <c r="VJ166" s="57"/>
      <c r="VK166" s="57"/>
      <c r="VL166" s="57"/>
      <c r="VM166" s="57"/>
      <c r="VN166" s="57"/>
      <c r="VO166" s="57"/>
      <c r="VP166" s="57"/>
      <c r="VQ166" s="57"/>
      <c r="VR166" s="57"/>
      <c r="VS166" s="57"/>
      <c r="VT166" s="57"/>
      <c r="VU166" s="57"/>
      <c r="VV166" s="57"/>
      <c r="VW166" s="57"/>
      <c r="VX166" s="57"/>
      <c r="VY166" s="57"/>
      <c r="VZ166" s="57"/>
      <c r="WA166" s="57"/>
      <c r="WB166" s="57"/>
      <c r="WC166" s="57"/>
      <c r="WD166" s="57"/>
      <c r="WE166" s="57"/>
      <c r="WF166" s="57"/>
      <c r="WG166" s="57"/>
      <c r="WH166" s="57"/>
      <c r="WI166" s="57"/>
      <c r="WJ166" s="57"/>
      <c r="WK166" s="57"/>
      <c r="WL166" s="57"/>
      <c r="WM166" s="57"/>
      <c r="WN166" s="57"/>
      <c r="WO166" s="57"/>
      <c r="WP166" s="57"/>
      <c r="WQ166" s="57"/>
      <c r="WR166" s="57"/>
      <c r="WS166" s="57"/>
      <c r="WT166" s="57"/>
      <c r="WU166" s="57"/>
      <c r="WV166" s="57"/>
      <c r="WW166" s="57"/>
      <c r="WX166" s="57"/>
      <c r="WY166" s="57"/>
      <c r="WZ166" s="57"/>
      <c r="XA166" s="57"/>
      <c r="XB166" s="57"/>
      <c r="XC166" s="57"/>
      <c r="XD166" s="57"/>
      <c r="XE166" s="57"/>
      <c r="XF166" s="57"/>
      <c r="XG166" s="57"/>
      <c r="XH166" s="57"/>
      <c r="XI166" s="57"/>
      <c r="XJ166" s="57"/>
      <c r="XK166" s="57"/>
      <c r="XL166" s="57"/>
      <c r="XM166" s="57"/>
      <c r="XN166" s="57"/>
      <c r="XO166" s="57"/>
      <c r="XP166" s="57"/>
      <c r="XQ166" s="57"/>
      <c r="XR166" s="57"/>
      <c r="XS166" s="57"/>
      <c r="XT166" s="57"/>
      <c r="XU166" s="57"/>
      <c r="XV166" s="57"/>
      <c r="XW166" s="57"/>
    </row>
    <row r="167">
      <c r="AI167" s="57"/>
      <c r="BR167" s="57"/>
      <c r="DA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c r="IX167" s="57"/>
      <c r="IY167" s="57"/>
      <c r="IZ167" s="57"/>
      <c r="JA167" s="57"/>
      <c r="JB167" s="57"/>
      <c r="JC167" s="57"/>
      <c r="JD167" s="57"/>
      <c r="JE167" s="57"/>
      <c r="JF167" s="57"/>
      <c r="JG167" s="57"/>
      <c r="JH167" s="57"/>
      <c r="JI167" s="57"/>
      <c r="JJ167" s="57"/>
      <c r="JK167" s="57"/>
      <c r="JL167" s="57"/>
      <c r="JM167" s="57"/>
      <c r="JN167" s="57"/>
      <c r="JO167" s="57"/>
      <c r="JP167" s="57"/>
      <c r="JQ167" s="57"/>
      <c r="JR167" s="57"/>
      <c r="JS167" s="57"/>
      <c r="JT167" s="57"/>
      <c r="JU167" s="57"/>
      <c r="JV167" s="57"/>
      <c r="JW167" s="57"/>
      <c r="JX167" s="57"/>
      <c r="JY167" s="57"/>
      <c r="JZ167" s="57"/>
      <c r="KA167" s="57"/>
      <c r="KB167" s="57"/>
      <c r="KC167" s="57"/>
      <c r="KD167" s="57"/>
      <c r="KE167" s="57"/>
      <c r="KF167" s="57"/>
      <c r="KG167" s="57"/>
      <c r="KH167" s="57"/>
      <c r="KI167" s="57"/>
      <c r="KJ167" s="57"/>
      <c r="KK167" s="57"/>
      <c r="KL167" s="57"/>
      <c r="KM167" s="57"/>
      <c r="KN167" s="57"/>
      <c r="KO167" s="57"/>
      <c r="KP167" s="57"/>
      <c r="KQ167" s="57"/>
      <c r="KR167" s="57"/>
      <c r="KS167" s="57"/>
      <c r="KT167" s="57"/>
      <c r="KU167" s="57"/>
      <c r="KV167" s="57"/>
      <c r="KW167" s="57"/>
      <c r="KX167" s="57"/>
      <c r="KY167" s="57"/>
      <c r="KZ167" s="57"/>
      <c r="LA167" s="57"/>
      <c r="LB167" s="57"/>
      <c r="LC167" s="57"/>
      <c r="LD167" s="57"/>
      <c r="LE167" s="57"/>
      <c r="LF167" s="57"/>
      <c r="LG167" s="57"/>
      <c r="LH167" s="57"/>
      <c r="LI167" s="57"/>
      <c r="LJ167" s="57"/>
      <c r="LK167" s="57"/>
      <c r="LL167" s="57"/>
      <c r="LM167" s="57"/>
      <c r="LN167" s="57"/>
      <c r="LO167" s="57"/>
      <c r="LP167" s="57"/>
      <c r="LQ167" s="57"/>
      <c r="LR167" s="57"/>
      <c r="LS167" s="57"/>
      <c r="LT167" s="57"/>
      <c r="LU167" s="57"/>
      <c r="LV167" s="57"/>
      <c r="LW167" s="57"/>
      <c r="LX167" s="57"/>
      <c r="LY167" s="57"/>
      <c r="LZ167" s="57"/>
      <c r="MA167" s="57"/>
      <c r="MB167" s="57"/>
      <c r="MC167" s="57"/>
      <c r="MD167" s="57"/>
      <c r="ME167" s="57"/>
      <c r="MF167" s="57"/>
      <c r="MG167" s="57"/>
      <c r="MH167" s="57"/>
      <c r="MI167" s="57"/>
      <c r="MJ167" s="57"/>
      <c r="MK167" s="57"/>
      <c r="ML167" s="57"/>
      <c r="MM167" s="57"/>
      <c r="MN167" s="57"/>
      <c r="MO167" s="57"/>
      <c r="MP167" s="57"/>
      <c r="MQ167" s="57"/>
      <c r="MR167" s="57"/>
      <c r="MS167" s="57"/>
      <c r="MT167" s="57"/>
      <c r="MU167" s="57"/>
      <c r="MV167" s="57"/>
      <c r="MW167" s="57"/>
      <c r="MX167" s="57"/>
      <c r="MY167" s="57"/>
      <c r="MZ167" s="57"/>
      <c r="NA167" s="57"/>
      <c r="NB167" s="57"/>
      <c r="NC167" s="57"/>
      <c r="ND167" s="57"/>
      <c r="NE167" s="57"/>
      <c r="NF167" s="57"/>
      <c r="NG167" s="57"/>
      <c r="NH167" s="57"/>
      <c r="NI167" s="57"/>
      <c r="NJ167" s="57"/>
      <c r="NK167" s="57"/>
      <c r="NL167" s="57"/>
      <c r="NM167" s="57"/>
      <c r="NN167" s="57"/>
      <c r="NO167" s="57"/>
      <c r="NP167" s="57"/>
      <c r="NQ167" s="57"/>
      <c r="NR167" s="57"/>
      <c r="NS167" s="57"/>
      <c r="NT167" s="57"/>
      <c r="NU167" s="57"/>
      <c r="NV167" s="57"/>
      <c r="NW167" s="57"/>
      <c r="NX167" s="57"/>
      <c r="NY167" s="57"/>
      <c r="NZ167" s="57"/>
      <c r="OA167" s="57"/>
      <c r="OB167" s="57"/>
      <c r="OC167" s="57"/>
      <c r="OD167" s="57"/>
      <c r="OE167" s="57"/>
      <c r="OF167" s="57"/>
      <c r="OG167" s="57"/>
      <c r="OH167" s="57"/>
      <c r="OI167" s="57"/>
      <c r="OJ167" s="57"/>
      <c r="OK167" s="57"/>
      <c r="OL167" s="57"/>
      <c r="OM167" s="57"/>
      <c r="ON167" s="57"/>
      <c r="OO167" s="57"/>
      <c r="OP167" s="57"/>
      <c r="OQ167" s="57"/>
      <c r="OR167" s="57"/>
      <c r="OS167" s="57"/>
      <c r="OT167" s="57"/>
      <c r="OU167" s="57"/>
      <c r="OV167" s="57"/>
      <c r="OW167" s="57"/>
      <c r="OX167" s="57"/>
      <c r="OY167" s="57"/>
      <c r="OZ167" s="57"/>
      <c r="PA167" s="57"/>
      <c r="PB167" s="57"/>
      <c r="PC167" s="57"/>
      <c r="PD167" s="57"/>
      <c r="PE167" s="57"/>
      <c r="PF167" s="57"/>
      <c r="PG167" s="57"/>
      <c r="PH167" s="57"/>
      <c r="PI167" s="57"/>
      <c r="PJ167" s="57"/>
      <c r="PK167" s="57"/>
      <c r="PL167" s="57"/>
      <c r="PM167" s="57"/>
      <c r="PN167" s="57"/>
      <c r="PO167" s="57"/>
      <c r="PP167" s="57"/>
      <c r="PQ167" s="57"/>
      <c r="PR167" s="57"/>
      <c r="PS167" s="57"/>
      <c r="PT167" s="57"/>
      <c r="PU167" s="57"/>
      <c r="PV167" s="57"/>
      <c r="PW167" s="57"/>
      <c r="PX167" s="57"/>
      <c r="PY167" s="57"/>
      <c r="PZ167" s="57"/>
      <c r="QA167" s="57"/>
      <c r="QB167" s="57"/>
      <c r="QC167" s="57"/>
      <c r="QD167" s="57"/>
      <c r="QE167" s="57"/>
      <c r="QF167" s="57"/>
      <c r="QG167" s="57"/>
      <c r="QH167" s="57"/>
      <c r="QI167" s="57"/>
      <c r="QJ167" s="57"/>
      <c r="QK167" s="57"/>
      <c r="QL167" s="57"/>
      <c r="QM167" s="57"/>
      <c r="QN167" s="57"/>
      <c r="QO167" s="57"/>
      <c r="QP167" s="57"/>
      <c r="QQ167" s="57"/>
      <c r="QR167" s="57"/>
      <c r="QS167" s="57"/>
      <c r="QT167" s="57"/>
      <c r="QU167" s="57"/>
      <c r="QV167" s="57"/>
      <c r="QW167" s="57"/>
      <c r="QX167" s="57"/>
      <c r="QY167" s="57"/>
      <c r="QZ167" s="57"/>
      <c r="RA167" s="57"/>
      <c r="RB167" s="57"/>
      <c r="RC167" s="57"/>
      <c r="RD167" s="57"/>
      <c r="RE167" s="57"/>
      <c r="RF167" s="57"/>
      <c r="RG167" s="57"/>
      <c r="RH167" s="57"/>
      <c r="RI167" s="57"/>
      <c r="RJ167" s="57"/>
      <c r="RK167" s="57"/>
      <c r="RL167" s="57"/>
      <c r="RM167" s="57"/>
      <c r="RN167" s="57"/>
      <c r="RO167" s="57"/>
      <c r="RP167" s="57"/>
      <c r="RQ167" s="57"/>
      <c r="RR167" s="57"/>
      <c r="RS167" s="57"/>
      <c r="RT167" s="57"/>
      <c r="RU167" s="57"/>
      <c r="RV167" s="57"/>
      <c r="RW167" s="57"/>
      <c r="RX167" s="57"/>
      <c r="RY167" s="57"/>
      <c r="RZ167" s="57"/>
      <c r="SA167" s="57"/>
      <c r="SB167" s="57"/>
      <c r="SC167" s="57"/>
      <c r="SD167" s="57"/>
      <c r="SE167" s="57"/>
      <c r="SF167" s="57"/>
      <c r="SG167" s="57"/>
      <c r="SH167" s="57"/>
      <c r="SI167" s="57"/>
      <c r="SJ167" s="57"/>
      <c r="SK167" s="57"/>
      <c r="SL167" s="57"/>
      <c r="SM167" s="57"/>
      <c r="SN167" s="57"/>
      <c r="SO167" s="57"/>
      <c r="SP167" s="57"/>
      <c r="SQ167" s="57"/>
      <c r="SR167" s="57"/>
      <c r="SS167" s="57"/>
      <c r="ST167" s="57"/>
      <c r="SU167" s="57"/>
      <c r="SV167" s="57"/>
      <c r="SW167" s="57"/>
      <c r="SX167" s="57"/>
      <c r="SY167" s="57"/>
      <c r="SZ167" s="57"/>
      <c r="TA167" s="57"/>
      <c r="TB167" s="57"/>
      <c r="TC167" s="57"/>
      <c r="TD167" s="57"/>
      <c r="TE167" s="57"/>
      <c r="TF167" s="57"/>
      <c r="TG167" s="57"/>
      <c r="TH167" s="57"/>
      <c r="TI167" s="57"/>
      <c r="TJ167" s="57"/>
      <c r="TK167" s="57"/>
      <c r="TL167" s="57"/>
      <c r="TM167" s="57"/>
      <c r="TN167" s="57"/>
      <c r="TO167" s="57"/>
      <c r="TP167" s="57"/>
      <c r="TQ167" s="57"/>
      <c r="TR167" s="57"/>
      <c r="TS167" s="57"/>
      <c r="TT167" s="57"/>
      <c r="TU167" s="57"/>
      <c r="TV167" s="57"/>
      <c r="TW167" s="57"/>
      <c r="TX167" s="57"/>
      <c r="TY167" s="57"/>
      <c r="TZ167" s="57"/>
      <c r="UA167" s="57"/>
      <c r="UB167" s="57"/>
      <c r="UC167" s="57"/>
      <c r="UD167" s="57"/>
      <c r="UE167" s="57"/>
      <c r="UF167" s="57"/>
      <c r="UG167" s="57"/>
      <c r="UH167" s="57"/>
      <c r="UI167" s="57"/>
      <c r="UJ167" s="57"/>
      <c r="UK167" s="57"/>
      <c r="UL167" s="57"/>
      <c r="UM167" s="57"/>
      <c r="UN167" s="57"/>
      <c r="UO167" s="57"/>
      <c r="UP167" s="57"/>
      <c r="UQ167" s="57"/>
      <c r="UR167" s="57"/>
      <c r="US167" s="57"/>
      <c r="UT167" s="57"/>
      <c r="UU167" s="57"/>
      <c r="UV167" s="57"/>
      <c r="UW167" s="57"/>
      <c r="UX167" s="57"/>
      <c r="UY167" s="57"/>
      <c r="UZ167" s="57"/>
      <c r="VA167" s="57"/>
      <c r="VB167" s="57"/>
      <c r="VC167" s="57"/>
      <c r="VD167" s="57"/>
      <c r="VE167" s="57"/>
      <c r="VF167" s="57"/>
      <c r="VG167" s="57"/>
      <c r="VH167" s="57"/>
      <c r="VI167" s="57"/>
      <c r="VJ167" s="57"/>
      <c r="VK167" s="57"/>
      <c r="VL167" s="57"/>
      <c r="VM167" s="57"/>
      <c r="VN167" s="57"/>
      <c r="VO167" s="57"/>
      <c r="VP167" s="57"/>
      <c r="VQ167" s="57"/>
      <c r="VR167" s="57"/>
      <c r="VS167" s="57"/>
      <c r="VT167" s="57"/>
      <c r="VU167" s="57"/>
      <c r="VV167" s="57"/>
      <c r="VW167" s="57"/>
      <c r="VX167" s="57"/>
      <c r="VY167" s="57"/>
      <c r="VZ167" s="57"/>
      <c r="WA167" s="57"/>
      <c r="WB167" s="57"/>
      <c r="WC167" s="57"/>
      <c r="WD167" s="57"/>
      <c r="WE167" s="57"/>
      <c r="WF167" s="57"/>
      <c r="WG167" s="57"/>
      <c r="WH167" s="57"/>
      <c r="WI167" s="57"/>
      <c r="WJ167" s="57"/>
      <c r="WK167" s="57"/>
      <c r="WL167" s="57"/>
      <c r="WM167" s="57"/>
      <c r="WN167" s="57"/>
      <c r="WO167" s="57"/>
      <c r="WP167" s="57"/>
      <c r="WQ167" s="57"/>
      <c r="WR167" s="57"/>
      <c r="WS167" s="57"/>
      <c r="WT167" s="57"/>
      <c r="WU167" s="57"/>
      <c r="WV167" s="57"/>
      <c r="WW167" s="57"/>
      <c r="WX167" s="57"/>
      <c r="WY167" s="57"/>
      <c r="WZ167" s="57"/>
      <c r="XA167" s="57"/>
      <c r="XB167" s="57"/>
      <c r="XC167" s="57"/>
      <c r="XD167" s="57"/>
      <c r="XE167" s="57"/>
      <c r="XF167" s="57"/>
      <c r="XG167" s="57"/>
      <c r="XH167" s="57"/>
      <c r="XI167" s="57"/>
      <c r="XJ167" s="57"/>
      <c r="XK167" s="57"/>
      <c r="XL167" s="57"/>
      <c r="XM167" s="57"/>
      <c r="XN167" s="57"/>
      <c r="XO167" s="57"/>
      <c r="XP167" s="57"/>
      <c r="XQ167" s="57"/>
      <c r="XR167" s="57"/>
      <c r="XS167" s="57"/>
      <c r="XT167" s="57"/>
      <c r="XU167" s="57"/>
      <c r="XV167" s="57"/>
      <c r="XW167" s="57"/>
    </row>
    <row r="168">
      <c r="AI168" s="57"/>
      <c r="BR168" s="57"/>
      <c r="DA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c r="IX168" s="57"/>
      <c r="IY168" s="57"/>
      <c r="IZ168" s="57"/>
      <c r="JA168" s="57"/>
      <c r="JB168" s="57"/>
      <c r="JC168" s="57"/>
      <c r="JD168" s="57"/>
      <c r="JE168" s="57"/>
      <c r="JF168" s="57"/>
      <c r="JG168" s="57"/>
      <c r="JH168" s="57"/>
      <c r="JI168" s="57"/>
      <c r="JJ168" s="57"/>
      <c r="JK168" s="57"/>
      <c r="JL168" s="57"/>
      <c r="JM168" s="57"/>
      <c r="JN168" s="57"/>
      <c r="JO168" s="57"/>
      <c r="JP168" s="57"/>
      <c r="JQ168" s="57"/>
      <c r="JR168" s="57"/>
      <c r="JS168" s="57"/>
      <c r="JT168" s="57"/>
      <c r="JU168" s="57"/>
      <c r="JV168" s="57"/>
      <c r="JW168" s="57"/>
      <c r="JX168" s="57"/>
      <c r="JY168" s="57"/>
      <c r="JZ168" s="57"/>
      <c r="KA168" s="57"/>
      <c r="KB168" s="57"/>
      <c r="KC168" s="57"/>
      <c r="KD168" s="57"/>
      <c r="KE168" s="57"/>
      <c r="KF168" s="57"/>
      <c r="KG168" s="57"/>
      <c r="KH168" s="57"/>
      <c r="KI168" s="57"/>
      <c r="KJ168" s="57"/>
      <c r="KK168" s="57"/>
      <c r="KL168" s="57"/>
      <c r="KM168" s="57"/>
      <c r="KN168" s="57"/>
      <c r="KO168" s="57"/>
      <c r="KP168" s="57"/>
      <c r="KQ168" s="57"/>
      <c r="KR168" s="57"/>
      <c r="KS168" s="57"/>
      <c r="KT168" s="57"/>
      <c r="KU168" s="57"/>
      <c r="KV168" s="57"/>
      <c r="KW168" s="57"/>
      <c r="KX168" s="57"/>
      <c r="KY168" s="57"/>
      <c r="KZ168" s="57"/>
      <c r="LA168" s="57"/>
      <c r="LB168" s="57"/>
      <c r="LC168" s="57"/>
      <c r="LD168" s="57"/>
      <c r="LE168" s="57"/>
      <c r="LF168" s="57"/>
      <c r="LG168" s="57"/>
      <c r="LH168" s="57"/>
      <c r="LI168" s="57"/>
      <c r="LJ168" s="57"/>
      <c r="LK168" s="57"/>
      <c r="LL168" s="57"/>
      <c r="LM168" s="57"/>
      <c r="LN168" s="57"/>
      <c r="LO168" s="57"/>
      <c r="LP168" s="57"/>
      <c r="LQ168" s="57"/>
      <c r="LR168" s="57"/>
      <c r="LS168" s="57"/>
      <c r="LT168" s="57"/>
      <c r="LU168" s="57"/>
      <c r="LV168" s="57"/>
      <c r="LW168" s="57"/>
      <c r="LX168" s="57"/>
      <c r="LY168" s="57"/>
      <c r="LZ168" s="57"/>
      <c r="MA168" s="57"/>
      <c r="MB168" s="57"/>
      <c r="MC168" s="57"/>
      <c r="MD168" s="57"/>
      <c r="ME168" s="57"/>
      <c r="MF168" s="57"/>
      <c r="MG168" s="57"/>
      <c r="MH168" s="57"/>
      <c r="MI168" s="57"/>
      <c r="MJ168" s="57"/>
      <c r="MK168" s="57"/>
      <c r="ML168" s="57"/>
      <c r="MM168" s="57"/>
      <c r="MN168" s="57"/>
      <c r="MO168" s="57"/>
      <c r="MP168" s="57"/>
      <c r="MQ168" s="57"/>
      <c r="MR168" s="57"/>
      <c r="MS168" s="57"/>
      <c r="MT168" s="57"/>
      <c r="MU168" s="57"/>
      <c r="MV168" s="57"/>
      <c r="MW168" s="57"/>
      <c r="MX168" s="57"/>
      <c r="MY168" s="57"/>
      <c r="MZ168" s="57"/>
      <c r="NA168" s="57"/>
      <c r="NB168" s="57"/>
      <c r="NC168" s="57"/>
      <c r="ND168" s="57"/>
      <c r="NE168" s="57"/>
      <c r="NF168" s="57"/>
      <c r="NG168" s="57"/>
      <c r="NH168" s="57"/>
      <c r="NI168" s="57"/>
      <c r="NJ168" s="57"/>
      <c r="NK168" s="57"/>
      <c r="NL168" s="57"/>
      <c r="NM168" s="57"/>
      <c r="NN168" s="57"/>
      <c r="NO168" s="57"/>
      <c r="NP168" s="57"/>
      <c r="NQ168" s="57"/>
      <c r="NR168" s="57"/>
      <c r="NS168" s="57"/>
      <c r="NT168" s="57"/>
      <c r="NU168" s="57"/>
      <c r="NV168" s="57"/>
      <c r="NW168" s="57"/>
      <c r="NX168" s="57"/>
      <c r="NY168" s="57"/>
      <c r="NZ168" s="57"/>
      <c r="OA168" s="57"/>
      <c r="OB168" s="57"/>
      <c r="OC168" s="57"/>
      <c r="OD168" s="57"/>
      <c r="OE168" s="57"/>
      <c r="OF168" s="57"/>
      <c r="OG168" s="57"/>
      <c r="OH168" s="57"/>
      <c r="OI168" s="57"/>
      <c r="OJ168" s="57"/>
      <c r="OK168" s="57"/>
      <c r="OL168" s="57"/>
      <c r="OM168" s="57"/>
      <c r="ON168" s="57"/>
      <c r="OO168" s="57"/>
      <c r="OP168" s="57"/>
      <c r="OQ168" s="57"/>
      <c r="OR168" s="57"/>
      <c r="OS168" s="57"/>
      <c r="OT168" s="57"/>
      <c r="OU168" s="57"/>
      <c r="OV168" s="57"/>
      <c r="OW168" s="57"/>
      <c r="OX168" s="57"/>
      <c r="OY168" s="57"/>
      <c r="OZ168" s="57"/>
      <c r="PA168" s="57"/>
      <c r="PB168" s="57"/>
      <c r="PC168" s="57"/>
      <c r="PD168" s="57"/>
      <c r="PE168" s="57"/>
      <c r="PF168" s="57"/>
      <c r="PG168" s="57"/>
      <c r="PH168" s="57"/>
      <c r="PI168" s="57"/>
      <c r="PJ168" s="57"/>
      <c r="PK168" s="57"/>
      <c r="PL168" s="57"/>
      <c r="PM168" s="57"/>
      <c r="PN168" s="57"/>
      <c r="PO168" s="57"/>
      <c r="PP168" s="57"/>
      <c r="PQ168" s="57"/>
      <c r="PR168" s="57"/>
      <c r="PS168" s="57"/>
      <c r="PT168" s="57"/>
      <c r="PU168" s="57"/>
      <c r="PV168" s="57"/>
      <c r="PW168" s="57"/>
      <c r="PX168" s="57"/>
      <c r="PY168" s="57"/>
      <c r="PZ168" s="57"/>
      <c r="QA168" s="57"/>
      <c r="QB168" s="57"/>
      <c r="QC168" s="57"/>
      <c r="QD168" s="57"/>
      <c r="QE168" s="57"/>
      <c r="QF168" s="57"/>
      <c r="QG168" s="57"/>
      <c r="QH168" s="57"/>
      <c r="QI168" s="57"/>
      <c r="QJ168" s="57"/>
      <c r="QK168" s="57"/>
      <c r="QL168" s="57"/>
      <c r="QM168" s="57"/>
      <c r="QN168" s="57"/>
      <c r="QO168" s="57"/>
      <c r="QP168" s="57"/>
      <c r="QQ168" s="57"/>
      <c r="QR168" s="57"/>
      <c r="QS168" s="57"/>
      <c r="QT168" s="57"/>
      <c r="QU168" s="57"/>
      <c r="QV168" s="57"/>
      <c r="QW168" s="57"/>
      <c r="QX168" s="57"/>
      <c r="QY168" s="57"/>
      <c r="QZ168" s="57"/>
      <c r="RA168" s="57"/>
      <c r="RB168" s="57"/>
      <c r="RC168" s="57"/>
      <c r="RD168" s="57"/>
      <c r="RE168" s="57"/>
      <c r="RF168" s="57"/>
      <c r="RG168" s="57"/>
      <c r="RH168" s="57"/>
      <c r="RI168" s="57"/>
      <c r="RJ168" s="57"/>
      <c r="RK168" s="57"/>
      <c r="RL168" s="57"/>
      <c r="RM168" s="57"/>
      <c r="RN168" s="57"/>
      <c r="RO168" s="57"/>
      <c r="RP168" s="57"/>
      <c r="RQ168" s="57"/>
      <c r="RR168" s="57"/>
      <c r="RS168" s="57"/>
      <c r="RT168" s="57"/>
      <c r="RU168" s="57"/>
      <c r="RV168" s="57"/>
      <c r="RW168" s="57"/>
      <c r="RX168" s="57"/>
      <c r="RY168" s="57"/>
      <c r="RZ168" s="57"/>
      <c r="SA168" s="57"/>
      <c r="SB168" s="57"/>
      <c r="SC168" s="57"/>
      <c r="SD168" s="57"/>
      <c r="SE168" s="57"/>
      <c r="SF168" s="57"/>
      <c r="SG168" s="57"/>
      <c r="SH168" s="57"/>
      <c r="SI168" s="57"/>
      <c r="SJ168" s="57"/>
      <c r="SK168" s="57"/>
      <c r="SL168" s="57"/>
      <c r="SM168" s="57"/>
      <c r="SN168" s="57"/>
      <c r="SO168" s="57"/>
      <c r="SP168" s="57"/>
      <c r="SQ168" s="57"/>
      <c r="SR168" s="57"/>
      <c r="SS168" s="57"/>
      <c r="ST168" s="57"/>
      <c r="SU168" s="57"/>
      <c r="SV168" s="57"/>
      <c r="SW168" s="57"/>
      <c r="SX168" s="57"/>
      <c r="SY168" s="57"/>
      <c r="SZ168" s="57"/>
      <c r="TA168" s="57"/>
      <c r="TB168" s="57"/>
      <c r="TC168" s="57"/>
      <c r="TD168" s="57"/>
      <c r="TE168" s="57"/>
      <c r="TF168" s="57"/>
      <c r="TG168" s="57"/>
      <c r="TH168" s="57"/>
      <c r="TI168" s="57"/>
      <c r="TJ168" s="57"/>
      <c r="TK168" s="57"/>
      <c r="TL168" s="57"/>
      <c r="TM168" s="57"/>
      <c r="TN168" s="57"/>
      <c r="TO168" s="57"/>
      <c r="TP168" s="57"/>
      <c r="TQ168" s="57"/>
      <c r="TR168" s="57"/>
      <c r="TS168" s="57"/>
      <c r="TT168" s="57"/>
      <c r="TU168" s="57"/>
      <c r="TV168" s="57"/>
      <c r="TW168" s="57"/>
      <c r="TX168" s="57"/>
      <c r="TY168" s="57"/>
      <c r="TZ168" s="57"/>
      <c r="UA168" s="57"/>
      <c r="UB168" s="57"/>
      <c r="UC168" s="57"/>
      <c r="UD168" s="57"/>
      <c r="UE168" s="57"/>
      <c r="UF168" s="57"/>
      <c r="UG168" s="57"/>
      <c r="UH168" s="57"/>
      <c r="UI168" s="57"/>
      <c r="UJ168" s="57"/>
      <c r="UK168" s="57"/>
      <c r="UL168" s="57"/>
      <c r="UM168" s="57"/>
      <c r="UN168" s="57"/>
      <c r="UO168" s="57"/>
      <c r="UP168" s="57"/>
      <c r="UQ168" s="57"/>
      <c r="UR168" s="57"/>
      <c r="US168" s="57"/>
      <c r="UT168" s="57"/>
      <c r="UU168" s="57"/>
      <c r="UV168" s="57"/>
      <c r="UW168" s="57"/>
      <c r="UX168" s="57"/>
      <c r="UY168" s="57"/>
      <c r="UZ168" s="57"/>
      <c r="VA168" s="57"/>
      <c r="VB168" s="57"/>
      <c r="VC168" s="57"/>
      <c r="VD168" s="57"/>
      <c r="VE168" s="57"/>
      <c r="VF168" s="57"/>
      <c r="VG168" s="57"/>
      <c r="VH168" s="57"/>
      <c r="VI168" s="57"/>
      <c r="VJ168" s="57"/>
      <c r="VK168" s="57"/>
      <c r="VL168" s="57"/>
      <c r="VM168" s="57"/>
      <c r="VN168" s="57"/>
      <c r="VO168" s="57"/>
      <c r="VP168" s="57"/>
      <c r="VQ168" s="57"/>
      <c r="VR168" s="57"/>
      <c r="VS168" s="57"/>
      <c r="VT168" s="57"/>
      <c r="VU168" s="57"/>
      <c r="VV168" s="57"/>
      <c r="VW168" s="57"/>
      <c r="VX168" s="57"/>
      <c r="VY168" s="57"/>
      <c r="VZ168" s="57"/>
      <c r="WA168" s="57"/>
      <c r="WB168" s="57"/>
      <c r="WC168" s="57"/>
      <c r="WD168" s="57"/>
      <c r="WE168" s="57"/>
      <c r="WF168" s="57"/>
      <c r="WG168" s="57"/>
      <c r="WH168" s="57"/>
      <c r="WI168" s="57"/>
      <c r="WJ168" s="57"/>
      <c r="WK168" s="57"/>
      <c r="WL168" s="57"/>
      <c r="WM168" s="57"/>
      <c r="WN168" s="57"/>
      <c r="WO168" s="57"/>
      <c r="WP168" s="57"/>
      <c r="WQ168" s="57"/>
      <c r="WR168" s="57"/>
      <c r="WS168" s="57"/>
      <c r="WT168" s="57"/>
      <c r="WU168" s="57"/>
      <c r="WV168" s="57"/>
      <c r="WW168" s="57"/>
      <c r="WX168" s="57"/>
      <c r="WY168" s="57"/>
      <c r="WZ168" s="57"/>
      <c r="XA168" s="57"/>
      <c r="XB168" s="57"/>
      <c r="XC168" s="57"/>
      <c r="XD168" s="57"/>
      <c r="XE168" s="57"/>
      <c r="XF168" s="57"/>
      <c r="XG168" s="57"/>
      <c r="XH168" s="57"/>
      <c r="XI168" s="57"/>
      <c r="XJ168" s="57"/>
      <c r="XK168" s="57"/>
      <c r="XL168" s="57"/>
      <c r="XM168" s="57"/>
      <c r="XN168" s="57"/>
      <c r="XO168" s="57"/>
      <c r="XP168" s="57"/>
      <c r="XQ168" s="57"/>
      <c r="XR168" s="57"/>
      <c r="XS168" s="57"/>
      <c r="XT168" s="57"/>
      <c r="XU168" s="57"/>
      <c r="XV168" s="57"/>
      <c r="XW168" s="57"/>
    </row>
    <row r="169">
      <c r="AI169" s="57"/>
      <c r="BR169" s="57"/>
      <c r="DA169" s="57"/>
      <c r="EJ169" s="57"/>
      <c r="EK169" s="57"/>
      <c r="EL169" s="57"/>
      <c r="EM169" s="57"/>
      <c r="EN169" s="57"/>
      <c r="EO169" s="57"/>
      <c r="EP169" s="57"/>
      <c r="EQ169" s="57"/>
      <c r="ER169" s="57"/>
      <c r="ES169" s="57"/>
      <c r="ET169" s="57"/>
      <c r="EU169" s="57"/>
      <c r="EV169" s="57"/>
      <c r="EW169" s="57"/>
      <c r="EX169" s="57"/>
      <c r="EY169" s="57"/>
      <c r="EZ169" s="57"/>
      <c r="FA169" s="57"/>
      <c r="FB169" s="57"/>
      <c r="FC169" s="57"/>
      <c r="FD169" s="57"/>
      <c r="FE169" s="57"/>
      <c r="FF169" s="57"/>
      <c r="FG169" s="57"/>
      <c r="FH169" s="57"/>
      <c r="FI169" s="57"/>
      <c r="FJ169" s="57"/>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c r="IX169" s="57"/>
      <c r="IY169" s="57"/>
      <c r="IZ169" s="57"/>
      <c r="JA169" s="57"/>
      <c r="JB169" s="57"/>
      <c r="JC169" s="57"/>
      <c r="JD169" s="57"/>
      <c r="JE169" s="57"/>
      <c r="JF169" s="57"/>
      <c r="JG169" s="57"/>
      <c r="JH169" s="57"/>
      <c r="JI169" s="57"/>
      <c r="JJ169" s="57"/>
      <c r="JK169" s="57"/>
      <c r="JL169" s="57"/>
      <c r="JM169" s="57"/>
      <c r="JN169" s="57"/>
      <c r="JO169" s="57"/>
      <c r="JP169" s="57"/>
      <c r="JQ169" s="57"/>
      <c r="JR169" s="57"/>
      <c r="JS169" s="57"/>
      <c r="JT169" s="57"/>
      <c r="JU169" s="57"/>
      <c r="JV169" s="57"/>
      <c r="JW169" s="57"/>
      <c r="JX169" s="57"/>
      <c r="JY169" s="57"/>
      <c r="JZ169" s="57"/>
      <c r="KA169" s="57"/>
      <c r="KB169" s="57"/>
      <c r="KC169" s="57"/>
      <c r="KD169" s="57"/>
      <c r="KE169" s="57"/>
      <c r="KF169" s="57"/>
      <c r="KG169" s="57"/>
      <c r="KH169" s="57"/>
      <c r="KI169" s="57"/>
      <c r="KJ169" s="57"/>
      <c r="KK169" s="57"/>
      <c r="KL169" s="57"/>
      <c r="KM169" s="57"/>
      <c r="KN169" s="57"/>
      <c r="KO169" s="57"/>
      <c r="KP169" s="57"/>
      <c r="KQ169" s="57"/>
      <c r="KR169" s="57"/>
      <c r="KS169" s="57"/>
      <c r="KT169" s="57"/>
      <c r="KU169" s="57"/>
      <c r="KV169" s="57"/>
      <c r="KW169" s="57"/>
      <c r="KX169" s="57"/>
      <c r="KY169" s="57"/>
      <c r="KZ169" s="57"/>
      <c r="LA169" s="57"/>
      <c r="LB169" s="57"/>
      <c r="LC169" s="57"/>
      <c r="LD169" s="57"/>
      <c r="LE169" s="57"/>
      <c r="LF169" s="57"/>
      <c r="LG169" s="57"/>
      <c r="LH169" s="57"/>
      <c r="LI169" s="57"/>
      <c r="LJ169" s="57"/>
      <c r="LK169" s="57"/>
      <c r="LL169" s="57"/>
      <c r="LM169" s="57"/>
      <c r="LN169" s="57"/>
      <c r="LO169" s="57"/>
      <c r="LP169" s="57"/>
      <c r="LQ169" s="57"/>
      <c r="LR169" s="57"/>
      <c r="LS169" s="57"/>
      <c r="LT169" s="57"/>
      <c r="LU169" s="57"/>
      <c r="LV169" s="57"/>
      <c r="LW169" s="57"/>
      <c r="LX169" s="57"/>
      <c r="LY169" s="57"/>
      <c r="LZ169" s="57"/>
      <c r="MA169" s="57"/>
      <c r="MB169" s="57"/>
      <c r="MC169" s="57"/>
      <c r="MD169" s="57"/>
      <c r="ME169" s="57"/>
      <c r="MF169" s="57"/>
      <c r="MG169" s="57"/>
      <c r="MH169" s="57"/>
      <c r="MI169" s="57"/>
      <c r="MJ169" s="57"/>
      <c r="MK169" s="57"/>
      <c r="ML169" s="57"/>
      <c r="MM169" s="57"/>
      <c r="MN169" s="57"/>
      <c r="MO169" s="57"/>
      <c r="MP169" s="57"/>
      <c r="MQ169" s="57"/>
      <c r="MR169" s="57"/>
      <c r="MS169" s="57"/>
      <c r="MT169" s="57"/>
      <c r="MU169" s="57"/>
      <c r="MV169" s="57"/>
      <c r="MW169" s="57"/>
      <c r="MX169" s="57"/>
      <c r="MY169" s="57"/>
      <c r="MZ169" s="57"/>
      <c r="NA169" s="57"/>
      <c r="NB169" s="57"/>
      <c r="NC169" s="57"/>
      <c r="ND169" s="57"/>
      <c r="NE169" s="57"/>
      <c r="NF169" s="57"/>
      <c r="NG169" s="57"/>
      <c r="NH169" s="57"/>
      <c r="NI169" s="57"/>
      <c r="NJ169" s="57"/>
      <c r="NK169" s="57"/>
      <c r="NL169" s="57"/>
      <c r="NM169" s="57"/>
      <c r="NN169" s="57"/>
      <c r="NO169" s="57"/>
      <c r="NP169" s="57"/>
      <c r="NQ169" s="57"/>
      <c r="NR169" s="57"/>
      <c r="NS169" s="57"/>
      <c r="NT169" s="57"/>
      <c r="NU169" s="57"/>
      <c r="NV169" s="57"/>
      <c r="NW169" s="57"/>
      <c r="NX169" s="57"/>
      <c r="NY169" s="57"/>
      <c r="NZ169" s="57"/>
      <c r="OA169" s="57"/>
      <c r="OB169" s="57"/>
      <c r="OC169" s="57"/>
      <c r="OD169" s="57"/>
      <c r="OE169" s="57"/>
      <c r="OF169" s="57"/>
      <c r="OG169" s="57"/>
      <c r="OH169" s="57"/>
      <c r="OI169" s="57"/>
      <c r="OJ169" s="57"/>
      <c r="OK169" s="57"/>
      <c r="OL169" s="57"/>
      <c r="OM169" s="57"/>
      <c r="ON169" s="57"/>
      <c r="OO169" s="57"/>
      <c r="OP169" s="57"/>
      <c r="OQ169" s="57"/>
      <c r="OR169" s="57"/>
      <c r="OS169" s="57"/>
      <c r="OT169" s="57"/>
      <c r="OU169" s="57"/>
      <c r="OV169" s="57"/>
      <c r="OW169" s="57"/>
      <c r="OX169" s="57"/>
      <c r="OY169" s="57"/>
      <c r="OZ169" s="57"/>
      <c r="PA169" s="57"/>
      <c r="PB169" s="57"/>
      <c r="PC169" s="57"/>
      <c r="PD169" s="57"/>
      <c r="PE169" s="57"/>
      <c r="PF169" s="57"/>
      <c r="PG169" s="57"/>
      <c r="PH169" s="57"/>
      <c r="PI169" s="57"/>
      <c r="PJ169" s="57"/>
      <c r="PK169" s="57"/>
      <c r="PL169" s="57"/>
      <c r="PM169" s="57"/>
      <c r="PN169" s="57"/>
      <c r="PO169" s="57"/>
      <c r="PP169" s="57"/>
      <c r="PQ169" s="57"/>
      <c r="PR169" s="57"/>
      <c r="PS169" s="57"/>
      <c r="PT169" s="57"/>
      <c r="PU169" s="57"/>
      <c r="PV169" s="57"/>
      <c r="PW169" s="57"/>
      <c r="PX169" s="57"/>
      <c r="PY169" s="57"/>
      <c r="PZ169" s="57"/>
      <c r="QA169" s="57"/>
      <c r="QB169" s="57"/>
      <c r="QC169" s="57"/>
      <c r="QD169" s="57"/>
      <c r="QE169" s="57"/>
      <c r="QF169" s="57"/>
      <c r="QG169" s="57"/>
      <c r="QH169" s="57"/>
      <c r="QI169" s="57"/>
      <c r="QJ169" s="57"/>
      <c r="QK169" s="57"/>
      <c r="QL169" s="57"/>
      <c r="QM169" s="57"/>
      <c r="QN169" s="57"/>
      <c r="QO169" s="57"/>
      <c r="QP169" s="57"/>
      <c r="QQ169" s="57"/>
      <c r="QR169" s="57"/>
      <c r="QS169" s="57"/>
      <c r="QT169" s="57"/>
      <c r="QU169" s="57"/>
      <c r="QV169" s="57"/>
      <c r="QW169" s="57"/>
      <c r="QX169" s="57"/>
      <c r="QY169" s="57"/>
      <c r="QZ169" s="57"/>
      <c r="RA169" s="57"/>
      <c r="RB169" s="57"/>
      <c r="RC169" s="57"/>
      <c r="RD169" s="57"/>
      <c r="RE169" s="57"/>
      <c r="RF169" s="57"/>
      <c r="RG169" s="57"/>
      <c r="RH169" s="57"/>
      <c r="RI169" s="57"/>
      <c r="RJ169" s="57"/>
      <c r="RK169" s="57"/>
      <c r="RL169" s="57"/>
      <c r="RM169" s="57"/>
      <c r="RN169" s="57"/>
      <c r="RO169" s="57"/>
      <c r="RP169" s="57"/>
      <c r="RQ169" s="57"/>
      <c r="RR169" s="57"/>
      <c r="RS169" s="57"/>
      <c r="RT169" s="57"/>
      <c r="RU169" s="57"/>
      <c r="RV169" s="57"/>
      <c r="RW169" s="57"/>
      <c r="RX169" s="57"/>
      <c r="RY169" s="57"/>
      <c r="RZ169" s="57"/>
      <c r="SA169" s="57"/>
      <c r="SB169" s="57"/>
      <c r="SC169" s="57"/>
      <c r="SD169" s="57"/>
      <c r="SE169" s="57"/>
      <c r="SF169" s="57"/>
      <c r="SG169" s="57"/>
      <c r="SH169" s="57"/>
      <c r="SI169" s="57"/>
      <c r="SJ169" s="57"/>
      <c r="SK169" s="57"/>
      <c r="SL169" s="57"/>
      <c r="SM169" s="57"/>
      <c r="SN169" s="57"/>
      <c r="SO169" s="57"/>
      <c r="SP169" s="57"/>
      <c r="SQ169" s="57"/>
      <c r="SR169" s="57"/>
      <c r="SS169" s="57"/>
      <c r="ST169" s="57"/>
      <c r="SU169" s="57"/>
      <c r="SV169" s="57"/>
      <c r="SW169" s="57"/>
      <c r="SX169" s="57"/>
      <c r="SY169" s="57"/>
      <c r="SZ169" s="57"/>
      <c r="TA169" s="57"/>
      <c r="TB169" s="57"/>
      <c r="TC169" s="57"/>
      <c r="TD169" s="57"/>
      <c r="TE169" s="57"/>
      <c r="TF169" s="57"/>
      <c r="TG169" s="57"/>
      <c r="TH169" s="57"/>
      <c r="TI169" s="57"/>
      <c r="TJ169" s="57"/>
      <c r="TK169" s="57"/>
      <c r="TL169" s="57"/>
      <c r="TM169" s="57"/>
      <c r="TN169" s="57"/>
      <c r="TO169" s="57"/>
      <c r="TP169" s="57"/>
      <c r="TQ169" s="57"/>
      <c r="TR169" s="57"/>
      <c r="TS169" s="57"/>
      <c r="TT169" s="57"/>
      <c r="TU169" s="57"/>
      <c r="TV169" s="57"/>
      <c r="TW169" s="57"/>
      <c r="TX169" s="57"/>
      <c r="TY169" s="57"/>
      <c r="TZ169" s="57"/>
      <c r="UA169" s="57"/>
      <c r="UB169" s="57"/>
      <c r="UC169" s="57"/>
      <c r="UD169" s="57"/>
      <c r="UE169" s="57"/>
      <c r="UF169" s="57"/>
      <c r="UG169" s="57"/>
      <c r="UH169" s="57"/>
      <c r="UI169" s="57"/>
      <c r="UJ169" s="57"/>
      <c r="UK169" s="57"/>
      <c r="UL169" s="57"/>
      <c r="UM169" s="57"/>
      <c r="UN169" s="57"/>
      <c r="UO169" s="57"/>
      <c r="UP169" s="57"/>
      <c r="UQ169" s="57"/>
      <c r="UR169" s="57"/>
      <c r="US169" s="57"/>
      <c r="UT169" s="57"/>
      <c r="UU169" s="57"/>
      <c r="UV169" s="57"/>
      <c r="UW169" s="57"/>
      <c r="UX169" s="57"/>
      <c r="UY169" s="57"/>
      <c r="UZ169" s="57"/>
      <c r="VA169" s="57"/>
      <c r="VB169" s="57"/>
      <c r="VC169" s="57"/>
      <c r="VD169" s="57"/>
      <c r="VE169" s="57"/>
      <c r="VF169" s="57"/>
      <c r="VG169" s="57"/>
      <c r="VH169" s="57"/>
      <c r="VI169" s="57"/>
      <c r="VJ169" s="57"/>
      <c r="VK169" s="57"/>
      <c r="VL169" s="57"/>
      <c r="VM169" s="57"/>
      <c r="VN169" s="57"/>
      <c r="VO169" s="57"/>
      <c r="VP169" s="57"/>
      <c r="VQ169" s="57"/>
      <c r="VR169" s="57"/>
      <c r="VS169" s="57"/>
      <c r="VT169" s="57"/>
      <c r="VU169" s="57"/>
      <c r="VV169" s="57"/>
      <c r="VW169" s="57"/>
      <c r="VX169" s="57"/>
      <c r="VY169" s="57"/>
      <c r="VZ169" s="57"/>
      <c r="WA169" s="57"/>
      <c r="WB169" s="57"/>
      <c r="WC169" s="57"/>
      <c r="WD169" s="57"/>
      <c r="WE169" s="57"/>
      <c r="WF169" s="57"/>
      <c r="WG169" s="57"/>
      <c r="WH169" s="57"/>
      <c r="WI169" s="57"/>
      <c r="WJ169" s="57"/>
      <c r="WK169" s="57"/>
      <c r="WL169" s="57"/>
      <c r="WM169" s="57"/>
      <c r="WN169" s="57"/>
      <c r="WO169" s="57"/>
      <c r="WP169" s="57"/>
      <c r="WQ169" s="57"/>
      <c r="WR169" s="57"/>
      <c r="WS169" s="57"/>
      <c r="WT169" s="57"/>
      <c r="WU169" s="57"/>
      <c r="WV169" s="57"/>
      <c r="WW169" s="57"/>
      <c r="WX169" s="57"/>
      <c r="WY169" s="57"/>
      <c r="WZ169" s="57"/>
      <c r="XA169" s="57"/>
      <c r="XB169" s="57"/>
      <c r="XC169" s="57"/>
      <c r="XD169" s="57"/>
      <c r="XE169" s="57"/>
      <c r="XF169" s="57"/>
      <c r="XG169" s="57"/>
      <c r="XH169" s="57"/>
      <c r="XI169" s="57"/>
      <c r="XJ169" s="57"/>
      <c r="XK169" s="57"/>
      <c r="XL169" s="57"/>
      <c r="XM169" s="57"/>
      <c r="XN169" s="57"/>
      <c r="XO169" s="57"/>
      <c r="XP169" s="57"/>
      <c r="XQ169" s="57"/>
      <c r="XR169" s="57"/>
      <c r="XS169" s="57"/>
      <c r="XT169" s="57"/>
      <c r="XU169" s="57"/>
      <c r="XV169" s="57"/>
      <c r="XW169" s="57"/>
    </row>
    <row r="170">
      <c r="AI170" s="57"/>
      <c r="BR170" s="57"/>
      <c r="DA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c r="FL170" s="57"/>
      <c r="FM170" s="57"/>
      <c r="FN170" s="57"/>
      <c r="FO170" s="57"/>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c r="IX170" s="57"/>
      <c r="IY170" s="57"/>
      <c r="IZ170" s="57"/>
      <c r="JA170" s="57"/>
      <c r="JB170" s="57"/>
      <c r="JC170" s="57"/>
      <c r="JD170" s="57"/>
      <c r="JE170" s="57"/>
      <c r="JF170" s="57"/>
      <c r="JG170" s="57"/>
      <c r="JH170" s="57"/>
      <c r="JI170" s="57"/>
      <c r="JJ170" s="57"/>
      <c r="JK170" s="57"/>
      <c r="JL170" s="57"/>
      <c r="JM170" s="57"/>
      <c r="JN170" s="57"/>
      <c r="JO170" s="57"/>
      <c r="JP170" s="57"/>
      <c r="JQ170" s="57"/>
      <c r="JR170" s="57"/>
      <c r="JS170" s="57"/>
      <c r="JT170" s="57"/>
      <c r="JU170" s="57"/>
      <c r="JV170" s="57"/>
      <c r="JW170" s="57"/>
      <c r="JX170" s="57"/>
      <c r="JY170" s="57"/>
      <c r="JZ170" s="57"/>
      <c r="KA170" s="57"/>
      <c r="KB170" s="57"/>
      <c r="KC170" s="57"/>
      <c r="KD170" s="57"/>
      <c r="KE170" s="57"/>
      <c r="KF170" s="57"/>
      <c r="KG170" s="57"/>
      <c r="KH170" s="57"/>
      <c r="KI170" s="57"/>
      <c r="KJ170" s="57"/>
      <c r="KK170" s="57"/>
      <c r="KL170" s="57"/>
      <c r="KM170" s="57"/>
      <c r="KN170" s="57"/>
      <c r="KO170" s="57"/>
      <c r="KP170" s="57"/>
      <c r="KQ170" s="57"/>
      <c r="KR170" s="57"/>
      <c r="KS170" s="57"/>
      <c r="KT170" s="57"/>
      <c r="KU170" s="57"/>
      <c r="KV170" s="57"/>
      <c r="KW170" s="57"/>
      <c r="KX170" s="57"/>
      <c r="KY170" s="57"/>
      <c r="KZ170" s="57"/>
      <c r="LA170" s="57"/>
      <c r="LB170" s="57"/>
      <c r="LC170" s="57"/>
      <c r="LD170" s="57"/>
      <c r="LE170" s="57"/>
      <c r="LF170" s="57"/>
      <c r="LG170" s="57"/>
      <c r="LH170" s="57"/>
      <c r="LI170" s="57"/>
      <c r="LJ170" s="57"/>
      <c r="LK170" s="57"/>
      <c r="LL170" s="57"/>
      <c r="LM170" s="57"/>
      <c r="LN170" s="57"/>
      <c r="LO170" s="57"/>
      <c r="LP170" s="57"/>
      <c r="LQ170" s="57"/>
      <c r="LR170" s="57"/>
      <c r="LS170" s="57"/>
      <c r="LT170" s="57"/>
      <c r="LU170" s="57"/>
      <c r="LV170" s="57"/>
      <c r="LW170" s="57"/>
      <c r="LX170" s="57"/>
      <c r="LY170" s="57"/>
      <c r="LZ170" s="57"/>
      <c r="MA170" s="57"/>
      <c r="MB170" s="57"/>
      <c r="MC170" s="57"/>
      <c r="MD170" s="57"/>
      <c r="ME170" s="57"/>
      <c r="MF170" s="57"/>
      <c r="MG170" s="57"/>
      <c r="MH170" s="57"/>
      <c r="MI170" s="57"/>
      <c r="MJ170" s="57"/>
      <c r="MK170" s="57"/>
      <c r="ML170" s="57"/>
      <c r="MM170" s="57"/>
      <c r="MN170" s="57"/>
      <c r="MO170" s="57"/>
      <c r="MP170" s="57"/>
      <c r="MQ170" s="57"/>
      <c r="MR170" s="57"/>
      <c r="MS170" s="57"/>
      <c r="MT170" s="57"/>
      <c r="MU170" s="57"/>
      <c r="MV170" s="57"/>
      <c r="MW170" s="57"/>
      <c r="MX170" s="57"/>
      <c r="MY170" s="57"/>
      <c r="MZ170" s="57"/>
      <c r="NA170" s="57"/>
      <c r="NB170" s="57"/>
      <c r="NC170" s="57"/>
      <c r="ND170" s="57"/>
      <c r="NE170" s="57"/>
      <c r="NF170" s="57"/>
      <c r="NG170" s="57"/>
      <c r="NH170" s="57"/>
      <c r="NI170" s="57"/>
      <c r="NJ170" s="57"/>
      <c r="NK170" s="57"/>
      <c r="NL170" s="57"/>
      <c r="NM170" s="57"/>
      <c r="NN170" s="57"/>
      <c r="NO170" s="57"/>
      <c r="NP170" s="57"/>
      <c r="NQ170" s="57"/>
      <c r="NR170" s="57"/>
      <c r="NS170" s="57"/>
      <c r="NT170" s="57"/>
      <c r="NU170" s="57"/>
      <c r="NV170" s="57"/>
      <c r="NW170" s="57"/>
      <c r="NX170" s="57"/>
      <c r="NY170" s="57"/>
      <c r="NZ170" s="57"/>
      <c r="OA170" s="57"/>
      <c r="OB170" s="57"/>
      <c r="OC170" s="57"/>
      <c r="OD170" s="57"/>
      <c r="OE170" s="57"/>
      <c r="OF170" s="57"/>
      <c r="OG170" s="57"/>
      <c r="OH170" s="57"/>
      <c r="OI170" s="57"/>
      <c r="OJ170" s="57"/>
      <c r="OK170" s="57"/>
      <c r="OL170" s="57"/>
      <c r="OM170" s="57"/>
      <c r="ON170" s="57"/>
      <c r="OO170" s="57"/>
      <c r="OP170" s="57"/>
      <c r="OQ170" s="57"/>
      <c r="OR170" s="57"/>
      <c r="OS170" s="57"/>
      <c r="OT170" s="57"/>
      <c r="OU170" s="57"/>
      <c r="OV170" s="57"/>
      <c r="OW170" s="57"/>
      <c r="OX170" s="57"/>
      <c r="OY170" s="57"/>
      <c r="OZ170" s="57"/>
      <c r="PA170" s="57"/>
      <c r="PB170" s="57"/>
      <c r="PC170" s="57"/>
      <c r="PD170" s="57"/>
      <c r="PE170" s="57"/>
      <c r="PF170" s="57"/>
      <c r="PG170" s="57"/>
      <c r="PH170" s="57"/>
      <c r="PI170" s="57"/>
      <c r="PJ170" s="57"/>
      <c r="PK170" s="57"/>
      <c r="PL170" s="57"/>
      <c r="PM170" s="57"/>
      <c r="PN170" s="57"/>
      <c r="PO170" s="57"/>
      <c r="PP170" s="57"/>
      <c r="PQ170" s="57"/>
      <c r="PR170" s="57"/>
      <c r="PS170" s="57"/>
      <c r="PT170" s="57"/>
      <c r="PU170" s="57"/>
      <c r="PV170" s="57"/>
      <c r="PW170" s="57"/>
      <c r="PX170" s="57"/>
      <c r="PY170" s="57"/>
      <c r="PZ170" s="57"/>
      <c r="QA170" s="57"/>
      <c r="QB170" s="57"/>
      <c r="QC170" s="57"/>
      <c r="QD170" s="57"/>
      <c r="QE170" s="57"/>
      <c r="QF170" s="57"/>
      <c r="QG170" s="57"/>
      <c r="QH170" s="57"/>
      <c r="QI170" s="57"/>
      <c r="QJ170" s="57"/>
      <c r="QK170" s="57"/>
      <c r="QL170" s="57"/>
      <c r="QM170" s="57"/>
      <c r="QN170" s="57"/>
      <c r="QO170" s="57"/>
      <c r="QP170" s="57"/>
      <c r="QQ170" s="57"/>
      <c r="QR170" s="57"/>
      <c r="QS170" s="57"/>
      <c r="QT170" s="57"/>
      <c r="QU170" s="57"/>
      <c r="QV170" s="57"/>
      <c r="QW170" s="57"/>
      <c r="QX170" s="57"/>
      <c r="QY170" s="57"/>
      <c r="QZ170" s="57"/>
      <c r="RA170" s="57"/>
      <c r="RB170" s="57"/>
      <c r="RC170" s="57"/>
      <c r="RD170" s="57"/>
      <c r="RE170" s="57"/>
      <c r="RF170" s="57"/>
      <c r="RG170" s="57"/>
      <c r="RH170" s="57"/>
      <c r="RI170" s="57"/>
      <c r="RJ170" s="57"/>
      <c r="RK170" s="57"/>
      <c r="RL170" s="57"/>
      <c r="RM170" s="57"/>
      <c r="RN170" s="57"/>
      <c r="RO170" s="57"/>
      <c r="RP170" s="57"/>
      <c r="RQ170" s="57"/>
      <c r="RR170" s="57"/>
      <c r="RS170" s="57"/>
      <c r="RT170" s="57"/>
      <c r="RU170" s="57"/>
      <c r="RV170" s="57"/>
      <c r="RW170" s="57"/>
      <c r="RX170" s="57"/>
      <c r="RY170" s="57"/>
      <c r="RZ170" s="57"/>
      <c r="SA170" s="57"/>
      <c r="SB170" s="57"/>
      <c r="SC170" s="57"/>
      <c r="SD170" s="57"/>
      <c r="SE170" s="57"/>
      <c r="SF170" s="57"/>
      <c r="SG170" s="57"/>
      <c r="SH170" s="57"/>
      <c r="SI170" s="57"/>
      <c r="SJ170" s="57"/>
      <c r="SK170" s="57"/>
      <c r="SL170" s="57"/>
      <c r="SM170" s="57"/>
      <c r="SN170" s="57"/>
      <c r="SO170" s="57"/>
      <c r="SP170" s="57"/>
      <c r="SQ170" s="57"/>
      <c r="SR170" s="57"/>
      <c r="SS170" s="57"/>
      <c r="ST170" s="57"/>
      <c r="SU170" s="57"/>
      <c r="SV170" s="57"/>
      <c r="SW170" s="57"/>
      <c r="SX170" s="57"/>
      <c r="SY170" s="57"/>
      <c r="SZ170" s="57"/>
      <c r="TA170" s="57"/>
      <c r="TB170" s="57"/>
      <c r="TC170" s="57"/>
      <c r="TD170" s="57"/>
      <c r="TE170" s="57"/>
      <c r="TF170" s="57"/>
      <c r="TG170" s="57"/>
      <c r="TH170" s="57"/>
      <c r="TI170" s="57"/>
      <c r="TJ170" s="57"/>
      <c r="TK170" s="57"/>
      <c r="TL170" s="57"/>
      <c r="TM170" s="57"/>
      <c r="TN170" s="57"/>
      <c r="TO170" s="57"/>
      <c r="TP170" s="57"/>
      <c r="TQ170" s="57"/>
      <c r="TR170" s="57"/>
      <c r="TS170" s="57"/>
      <c r="TT170" s="57"/>
      <c r="TU170" s="57"/>
      <c r="TV170" s="57"/>
      <c r="TW170" s="57"/>
      <c r="TX170" s="57"/>
      <c r="TY170" s="57"/>
      <c r="TZ170" s="57"/>
      <c r="UA170" s="57"/>
      <c r="UB170" s="57"/>
      <c r="UC170" s="57"/>
      <c r="UD170" s="57"/>
      <c r="UE170" s="57"/>
      <c r="UF170" s="57"/>
      <c r="UG170" s="57"/>
      <c r="UH170" s="57"/>
      <c r="UI170" s="57"/>
      <c r="UJ170" s="57"/>
      <c r="UK170" s="57"/>
      <c r="UL170" s="57"/>
      <c r="UM170" s="57"/>
      <c r="UN170" s="57"/>
      <c r="UO170" s="57"/>
      <c r="UP170" s="57"/>
      <c r="UQ170" s="57"/>
      <c r="UR170" s="57"/>
      <c r="US170" s="57"/>
      <c r="UT170" s="57"/>
      <c r="UU170" s="57"/>
      <c r="UV170" s="57"/>
      <c r="UW170" s="57"/>
      <c r="UX170" s="57"/>
      <c r="UY170" s="57"/>
      <c r="UZ170" s="57"/>
      <c r="VA170" s="57"/>
      <c r="VB170" s="57"/>
      <c r="VC170" s="57"/>
      <c r="VD170" s="57"/>
      <c r="VE170" s="57"/>
      <c r="VF170" s="57"/>
      <c r="VG170" s="57"/>
      <c r="VH170" s="57"/>
      <c r="VI170" s="57"/>
      <c r="VJ170" s="57"/>
      <c r="VK170" s="57"/>
      <c r="VL170" s="57"/>
      <c r="VM170" s="57"/>
      <c r="VN170" s="57"/>
      <c r="VO170" s="57"/>
      <c r="VP170" s="57"/>
      <c r="VQ170" s="57"/>
      <c r="VR170" s="57"/>
      <c r="VS170" s="57"/>
      <c r="VT170" s="57"/>
      <c r="VU170" s="57"/>
      <c r="VV170" s="57"/>
      <c r="VW170" s="57"/>
      <c r="VX170" s="57"/>
      <c r="VY170" s="57"/>
      <c r="VZ170" s="57"/>
      <c r="WA170" s="57"/>
      <c r="WB170" s="57"/>
      <c r="WC170" s="57"/>
      <c r="WD170" s="57"/>
      <c r="WE170" s="57"/>
      <c r="WF170" s="57"/>
      <c r="WG170" s="57"/>
      <c r="WH170" s="57"/>
      <c r="WI170" s="57"/>
      <c r="WJ170" s="57"/>
      <c r="WK170" s="57"/>
      <c r="WL170" s="57"/>
      <c r="WM170" s="57"/>
      <c r="WN170" s="57"/>
      <c r="WO170" s="57"/>
      <c r="WP170" s="57"/>
      <c r="WQ170" s="57"/>
      <c r="WR170" s="57"/>
      <c r="WS170" s="57"/>
      <c r="WT170" s="57"/>
      <c r="WU170" s="57"/>
      <c r="WV170" s="57"/>
      <c r="WW170" s="57"/>
      <c r="WX170" s="57"/>
      <c r="WY170" s="57"/>
      <c r="WZ170" s="57"/>
      <c r="XA170" s="57"/>
      <c r="XB170" s="57"/>
      <c r="XC170" s="57"/>
      <c r="XD170" s="57"/>
      <c r="XE170" s="57"/>
      <c r="XF170" s="57"/>
      <c r="XG170" s="57"/>
      <c r="XH170" s="57"/>
      <c r="XI170" s="57"/>
      <c r="XJ170" s="57"/>
      <c r="XK170" s="57"/>
      <c r="XL170" s="57"/>
      <c r="XM170" s="57"/>
      <c r="XN170" s="57"/>
      <c r="XO170" s="57"/>
      <c r="XP170" s="57"/>
      <c r="XQ170" s="57"/>
      <c r="XR170" s="57"/>
      <c r="XS170" s="57"/>
      <c r="XT170" s="57"/>
      <c r="XU170" s="57"/>
      <c r="XV170" s="57"/>
      <c r="XW170" s="57"/>
    </row>
    <row r="171">
      <c r="AI171" s="57"/>
      <c r="BR171" s="57"/>
      <c r="DA171" s="57"/>
      <c r="EJ171" s="57"/>
      <c r="EK171" s="57"/>
      <c r="EL171" s="57"/>
      <c r="EM171" s="57"/>
      <c r="EN171" s="57"/>
      <c r="EO171" s="57"/>
      <c r="EP171" s="57"/>
      <c r="EQ171" s="57"/>
      <c r="ER171" s="57"/>
      <c r="ES171" s="57"/>
      <c r="ET171" s="57"/>
      <c r="EU171" s="57"/>
      <c r="EV171" s="57"/>
      <c r="EW171" s="57"/>
      <c r="EX171" s="57"/>
      <c r="EY171" s="57"/>
      <c r="EZ171" s="57"/>
      <c r="FA171" s="57"/>
      <c r="FB171" s="57"/>
      <c r="FC171" s="57"/>
      <c r="FD171" s="57"/>
      <c r="FE171" s="57"/>
      <c r="FF171" s="57"/>
      <c r="FG171" s="57"/>
      <c r="FH171" s="57"/>
      <c r="FI171" s="57"/>
      <c r="FJ171" s="57"/>
      <c r="FK171" s="57"/>
      <c r="FL171" s="57"/>
      <c r="FM171" s="57"/>
      <c r="FN171" s="57"/>
      <c r="FO171" s="57"/>
      <c r="FP171" s="57"/>
      <c r="FQ171" s="57"/>
      <c r="FR171" s="57"/>
      <c r="FS171" s="57"/>
      <c r="FT171" s="57"/>
      <c r="FU171" s="57"/>
      <c r="FV171" s="57"/>
      <c r="FW171" s="57"/>
      <c r="FX171" s="57"/>
      <c r="FY171" s="57"/>
      <c r="FZ171" s="57"/>
      <c r="GA171" s="57"/>
      <c r="GB171" s="57"/>
      <c r="GC171" s="57"/>
      <c r="GD171" s="57"/>
      <c r="GE171" s="57"/>
      <c r="GF171" s="57"/>
      <c r="GG171" s="57"/>
      <c r="GH171" s="57"/>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c r="IR171" s="57"/>
      <c r="IS171" s="57"/>
      <c r="IT171" s="57"/>
      <c r="IU171" s="57"/>
      <c r="IV171" s="57"/>
      <c r="IW171" s="57"/>
      <c r="IX171" s="57"/>
      <c r="IY171" s="57"/>
      <c r="IZ171" s="57"/>
      <c r="JA171" s="57"/>
      <c r="JB171" s="57"/>
      <c r="JC171" s="57"/>
      <c r="JD171" s="57"/>
      <c r="JE171" s="57"/>
      <c r="JF171" s="57"/>
      <c r="JG171" s="57"/>
      <c r="JH171" s="57"/>
      <c r="JI171" s="57"/>
      <c r="JJ171" s="57"/>
      <c r="JK171" s="57"/>
      <c r="JL171" s="57"/>
      <c r="JM171" s="57"/>
      <c r="JN171" s="57"/>
      <c r="JO171" s="57"/>
      <c r="JP171" s="57"/>
      <c r="JQ171" s="57"/>
      <c r="JR171" s="57"/>
      <c r="JS171" s="57"/>
      <c r="JT171" s="57"/>
      <c r="JU171" s="57"/>
      <c r="JV171" s="57"/>
      <c r="JW171" s="57"/>
      <c r="JX171" s="57"/>
      <c r="JY171" s="57"/>
      <c r="JZ171" s="57"/>
      <c r="KA171" s="57"/>
      <c r="KB171" s="57"/>
      <c r="KC171" s="57"/>
      <c r="KD171" s="57"/>
      <c r="KE171" s="57"/>
      <c r="KF171" s="57"/>
      <c r="KG171" s="57"/>
      <c r="KH171" s="57"/>
      <c r="KI171" s="57"/>
      <c r="KJ171" s="57"/>
      <c r="KK171" s="57"/>
      <c r="KL171" s="57"/>
      <c r="KM171" s="57"/>
      <c r="KN171" s="57"/>
      <c r="KO171" s="57"/>
      <c r="KP171" s="57"/>
      <c r="KQ171" s="57"/>
      <c r="KR171" s="57"/>
      <c r="KS171" s="57"/>
      <c r="KT171" s="57"/>
      <c r="KU171" s="57"/>
      <c r="KV171" s="57"/>
      <c r="KW171" s="57"/>
      <c r="KX171" s="57"/>
      <c r="KY171" s="57"/>
      <c r="KZ171" s="57"/>
      <c r="LA171" s="57"/>
      <c r="LB171" s="57"/>
      <c r="LC171" s="57"/>
      <c r="LD171" s="57"/>
      <c r="LE171" s="57"/>
      <c r="LF171" s="57"/>
      <c r="LG171" s="57"/>
      <c r="LH171" s="57"/>
      <c r="LI171" s="57"/>
      <c r="LJ171" s="57"/>
      <c r="LK171" s="57"/>
      <c r="LL171" s="57"/>
      <c r="LM171" s="57"/>
      <c r="LN171" s="57"/>
      <c r="LO171" s="57"/>
      <c r="LP171" s="57"/>
      <c r="LQ171" s="57"/>
      <c r="LR171" s="57"/>
      <c r="LS171" s="57"/>
      <c r="LT171" s="57"/>
      <c r="LU171" s="57"/>
      <c r="LV171" s="57"/>
      <c r="LW171" s="57"/>
      <c r="LX171" s="57"/>
      <c r="LY171" s="57"/>
      <c r="LZ171" s="57"/>
      <c r="MA171" s="57"/>
      <c r="MB171" s="57"/>
      <c r="MC171" s="57"/>
      <c r="MD171" s="57"/>
      <c r="ME171" s="57"/>
      <c r="MF171" s="57"/>
      <c r="MG171" s="57"/>
      <c r="MH171" s="57"/>
      <c r="MI171" s="57"/>
      <c r="MJ171" s="57"/>
      <c r="MK171" s="57"/>
      <c r="ML171" s="57"/>
      <c r="MM171" s="57"/>
      <c r="MN171" s="57"/>
      <c r="MO171" s="57"/>
      <c r="MP171" s="57"/>
      <c r="MQ171" s="57"/>
      <c r="MR171" s="57"/>
      <c r="MS171" s="57"/>
      <c r="MT171" s="57"/>
      <c r="MU171" s="57"/>
      <c r="MV171" s="57"/>
      <c r="MW171" s="57"/>
      <c r="MX171" s="57"/>
      <c r="MY171" s="57"/>
      <c r="MZ171" s="57"/>
      <c r="NA171" s="57"/>
      <c r="NB171" s="57"/>
      <c r="NC171" s="57"/>
      <c r="ND171" s="57"/>
      <c r="NE171" s="57"/>
      <c r="NF171" s="57"/>
      <c r="NG171" s="57"/>
      <c r="NH171" s="57"/>
      <c r="NI171" s="57"/>
      <c r="NJ171" s="57"/>
      <c r="NK171" s="57"/>
      <c r="NL171" s="57"/>
      <c r="NM171" s="57"/>
      <c r="NN171" s="57"/>
      <c r="NO171" s="57"/>
      <c r="NP171" s="57"/>
      <c r="NQ171" s="57"/>
      <c r="NR171" s="57"/>
      <c r="NS171" s="57"/>
      <c r="NT171" s="57"/>
      <c r="NU171" s="57"/>
      <c r="NV171" s="57"/>
      <c r="NW171" s="57"/>
      <c r="NX171" s="57"/>
      <c r="NY171" s="57"/>
      <c r="NZ171" s="57"/>
      <c r="OA171" s="57"/>
      <c r="OB171" s="57"/>
      <c r="OC171" s="57"/>
      <c r="OD171" s="57"/>
      <c r="OE171" s="57"/>
      <c r="OF171" s="57"/>
      <c r="OG171" s="57"/>
      <c r="OH171" s="57"/>
      <c r="OI171" s="57"/>
      <c r="OJ171" s="57"/>
      <c r="OK171" s="57"/>
      <c r="OL171" s="57"/>
      <c r="OM171" s="57"/>
      <c r="ON171" s="57"/>
      <c r="OO171" s="57"/>
      <c r="OP171" s="57"/>
      <c r="OQ171" s="57"/>
      <c r="OR171" s="57"/>
      <c r="OS171" s="57"/>
      <c r="OT171" s="57"/>
      <c r="OU171" s="57"/>
      <c r="OV171" s="57"/>
      <c r="OW171" s="57"/>
      <c r="OX171" s="57"/>
      <c r="OY171" s="57"/>
      <c r="OZ171" s="57"/>
      <c r="PA171" s="57"/>
      <c r="PB171" s="57"/>
      <c r="PC171" s="57"/>
      <c r="PD171" s="57"/>
      <c r="PE171" s="57"/>
      <c r="PF171" s="57"/>
      <c r="PG171" s="57"/>
      <c r="PH171" s="57"/>
      <c r="PI171" s="57"/>
      <c r="PJ171" s="57"/>
      <c r="PK171" s="57"/>
      <c r="PL171" s="57"/>
      <c r="PM171" s="57"/>
      <c r="PN171" s="57"/>
      <c r="PO171" s="57"/>
      <c r="PP171" s="57"/>
      <c r="PQ171" s="57"/>
      <c r="PR171" s="57"/>
      <c r="PS171" s="57"/>
      <c r="PT171" s="57"/>
      <c r="PU171" s="57"/>
      <c r="PV171" s="57"/>
      <c r="PW171" s="57"/>
      <c r="PX171" s="57"/>
      <c r="PY171" s="57"/>
      <c r="PZ171" s="57"/>
      <c r="QA171" s="57"/>
      <c r="QB171" s="57"/>
      <c r="QC171" s="57"/>
      <c r="QD171" s="57"/>
      <c r="QE171" s="57"/>
      <c r="QF171" s="57"/>
      <c r="QG171" s="57"/>
      <c r="QH171" s="57"/>
      <c r="QI171" s="57"/>
      <c r="QJ171" s="57"/>
      <c r="QK171" s="57"/>
      <c r="QL171" s="57"/>
      <c r="QM171" s="57"/>
      <c r="QN171" s="57"/>
      <c r="QO171" s="57"/>
      <c r="QP171" s="57"/>
      <c r="QQ171" s="57"/>
      <c r="QR171" s="57"/>
      <c r="QS171" s="57"/>
      <c r="QT171" s="57"/>
      <c r="QU171" s="57"/>
      <c r="QV171" s="57"/>
      <c r="QW171" s="57"/>
      <c r="QX171" s="57"/>
      <c r="QY171" s="57"/>
      <c r="QZ171" s="57"/>
      <c r="RA171" s="57"/>
      <c r="RB171" s="57"/>
      <c r="RC171" s="57"/>
      <c r="RD171" s="57"/>
      <c r="RE171" s="57"/>
      <c r="RF171" s="57"/>
      <c r="RG171" s="57"/>
      <c r="RH171" s="57"/>
      <c r="RI171" s="57"/>
      <c r="RJ171" s="57"/>
      <c r="RK171" s="57"/>
      <c r="RL171" s="57"/>
      <c r="RM171" s="57"/>
      <c r="RN171" s="57"/>
      <c r="RO171" s="57"/>
      <c r="RP171" s="57"/>
      <c r="RQ171" s="57"/>
      <c r="RR171" s="57"/>
      <c r="RS171" s="57"/>
      <c r="RT171" s="57"/>
      <c r="RU171" s="57"/>
      <c r="RV171" s="57"/>
      <c r="RW171" s="57"/>
      <c r="RX171" s="57"/>
      <c r="RY171" s="57"/>
      <c r="RZ171" s="57"/>
      <c r="SA171" s="57"/>
      <c r="SB171" s="57"/>
      <c r="SC171" s="57"/>
      <c r="SD171" s="57"/>
      <c r="SE171" s="57"/>
      <c r="SF171" s="57"/>
      <c r="SG171" s="57"/>
      <c r="SH171" s="57"/>
      <c r="SI171" s="57"/>
      <c r="SJ171" s="57"/>
      <c r="SK171" s="57"/>
      <c r="SL171" s="57"/>
      <c r="SM171" s="57"/>
      <c r="SN171" s="57"/>
      <c r="SO171" s="57"/>
      <c r="SP171" s="57"/>
      <c r="SQ171" s="57"/>
      <c r="SR171" s="57"/>
      <c r="SS171" s="57"/>
      <c r="ST171" s="57"/>
      <c r="SU171" s="57"/>
      <c r="SV171" s="57"/>
      <c r="SW171" s="57"/>
      <c r="SX171" s="57"/>
      <c r="SY171" s="57"/>
      <c r="SZ171" s="57"/>
      <c r="TA171" s="57"/>
      <c r="TB171" s="57"/>
      <c r="TC171" s="57"/>
      <c r="TD171" s="57"/>
      <c r="TE171" s="57"/>
      <c r="TF171" s="57"/>
      <c r="TG171" s="57"/>
      <c r="TH171" s="57"/>
      <c r="TI171" s="57"/>
      <c r="TJ171" s="57"/>
      <c r="TK171" s="57"/>
      <c r="TL171" s="57"/>
      <c r="TM171" s="57"/>
      <c r="TN171" s="57"/>
      <c r="TO171" s="57"/>
      <c r="TP171" s="57"/>
      <c r="TQ171" s="57"/>
      <c r="TR171" s="57"/>
      <c r="TS171" s="57"/>
      <c r="TT171" s="57"/>
      <c r="TU171" s="57"/>
      <c r="TV171" s="57"/>
      <c r="TW171" s="57"/>
      <c r="TX171" s="57"/>
      <c r="TY171" s="57"/>
      <c r="TZ171" s="57"/>
      <c r="UA171" s="57"/>
      <c r="UB171" s="57"/>
      <c r="UC171" s="57"/>
      <c r="UD171" s="57"/>
      <c r="UE171" s="57"/>
      <c r="UF171" s="57"/>
      <c r="UG171" s="57"/>
      <c r="UH171" s="57"/>
      <c r="UI171" s="57"/>
      <c r="UJ171" s="57"/>
      <c r="UK171" s="57"/>
      <c r="UL171" s="57"/>
      <c r="UM171" s="57"/>
      <c r="UN171" s="57"/>
      <c r="UO171" s="57"/>
      <c r="UP171" s="57"/>
      <c r="UQ171" s="57"/>
      <c r="UR171" s="57"/>
      <c r="US171" s="57"/>
      <c r="UT171" s="57"/>
      <c r="UU171" s="57"/>
      <c r="UV171" s="57"/>
      <c r="UW171" s="57"/>
      <c r="UX171" s="57"/>
      <c r="UY171" s="57"/>
      <c r="UZ171" s="57"/>
      <c r="VA171" s="57"/>
      <c r="VB171" s="57"/>
      <c r="VC171" s="57"/>
      <c r="VD171" s="57"/>
      <c r="VE171" s="57"/>
      <c r="VF171" s="57"/>
      <c r="VG171" s="57"/>
      <c r="VH171" s="57"/>
      <c r="VI171" s="57"/>
      <c r="VJ171" s="57"/>
      <c r="VK171" s="57"/>
      <c r="VL171" s="57"/>
      <c r="VM171" s="57"/>
      <c r="VN171" s="57"/>
      <c r="VO171" s="57"/>
      <c r="VP171" s="57"/>
      <c r="VQ171" s="57"/>
      <c r="VR171" s="57"/>
      <c r="VS171" s="57"/>
      <c r="VT171" s="57"/>
      <c r="VU171" s="57"/>
      <c r="VV171" s="57"/>
      <c r="VW171" s="57"/>
      <c r="VX171" s="57"/>
      <c r="VY171" s="57"/>
      <c r="VZ171" s="57"/>
      <c r="WA171" s="57"/>
      <c r="WB171" s="57"/>
      <c r="WC171" s="57"/>
      <c r="WD171" s="57"/>
      <c r="WE171" s="57"/>
      <c r="WF171" s="57"/>
      <c r="WG171" s="57"/>
      <c r="WH171" s="57"/>
      <c r="WI171" s="57"/>
      <c r="WJ171" s="57"/>
      <c r="WK171" s="57"/>
      <c r="WL171" s="57"/>
      <c r="WM171" s="57"/>
      <c r="WN171" s="57"/>
      <c r="WO171" s="57"/>
      <c r="WP171" s="57"/>
      <c r="WQ171" s="57"/>
      <c r="WR171" s="57"/>
      <c r="WS171" s="57"/>
      <c r="WT171" s="57"/>
      <c r="WU171" s="57"/>
      <c r="WV171" s="57"/>
      <c r="WW171" s="57"/>
      <c r="WX171" s="57"/>
      <c r="WY171" s="57"/>
      <c r="WZ171" s="57"/>
      <c r="XA171" s="57"/>
      <c r="XB171" s="57"/>
      <c r="XC171" s="57"/>
      <c r="XD171" s="57"/>
      <c r="XE171" s="57"/>
      <c r="XF171" s="57"/>
      <c r="XG171" s="57"/>
      <c r="XH171" s="57"/>
      <c r="XI171" s="57"/>
      <c r="XJ171" s="57"/>
      <c r="XK171" s="57"/>
      <c r="XL171" s="57"/>
      <c r="XM171" s="57"/>
      <c r="XN171" s="57"/>
      <c r="XO171" s="57"/>
      <c r="XP171" s="57"/>
      <c r="XQ171" s="57"/>
      <c r="XR171" s="57"/>
      <c r="XS171" s="57"/>
      <c r="XT171" s="57"/>
      <c r="XU171" s="57"/>
      <c r="XV171" s="57"/>
      <c r="XW171" s="57"/>
    </row>
    <row r="172">
      <c r="AI172" s="57"/>
      <c r="BR172" s="57"/>
      <c r="DA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c r="FN172" s="57"/>
      <c r="FO172" s="57"/>
      <c r="FP172" s="57"/>
      <c r="FQ172" s="57"/>
      <c r="FR172" s="57"/>
      <c r="FS172" s="57"/>
      <c r="FT172" s="57"/>
      <c r="FU172" s="57"/>
      <c r="FV172" s="57"/>
      <c r="FW172" s="57"/>
      <c r="FX172" s="57"/>
      <c r="FY172" s="57"/>
      <c r="FZ172" s="57"/>
      <c r="GA172" s="57"/>
      <c r="GB172" s="57"/>
      <c r="GC172" s="57"/>
      <c r="GD172" s="57"/>
      <c r="GE172" s="57"/>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c r="IX172" s="57"/>
      <c r="IY172" s="57"/>
      <c r="IZ172" s="57"/>
      <c r="JA172" s="57"/>
      <c r="JB172" s="57"/>
      <c r="JC172" s="57"/>
      <c r="JD172" s="57"/>
      <c r="JE172" s="57"/>
      <c r="JF172" s="57"/>
      <c r="JG172" s="57"/>
      <c r="JH172" s="57"/>
      <c r="JI172" s="57"/>
      <c r="JJ172" s="57"/>
      <c r="JK172" s="57"/>
      <c r="JL172" s="57"/>
      <c r="JM172" s="57"/>
      <c r="JN172" s="57"/>
      <c r="JO172" s="57"/>
      <c r="JP172" s="57"/>
      <c r="JQ172" s="57"/>
      <c r="JR172" s="57"/>
      <c r="JS172" s="57"/>
      <c r="JT172" s="57"/>
      <c r="JU172" s="57"/>
      <c r="JV172" s="57"/>
      <c r="JW172" s="57"/>
      <c r="JX172" s="57"/>
      <c r="JY172" s="57"/>
      <c r="JZ172" s="57"/>
      <c r="KA172" s="57"/>
      <c r="KB172" s="57"/>
      <c r="KC172" s="57"/>
      <c r="KD172" s="57"/>
      <c r="KE172" s="57"/>
      <c r="KF172" s="57"/>
      <c r="KG172" s="57"/>
      <c r="KH172" s="57"/>
      <c r="KI172" s="57"/>
      <c r="KJ172" s="57"/>
      <c r="KK172" s="57"/>
      <c r="KL172" s="57"/>
      <c r="KM172" s="57"/>
      <c r="KN172" s="57"/>
      <c r="KO172" s="57"/>
      <c r="KP172" s="57"/>
      <c r="KQ172" s="57"/>
      <c r="KR172" s="57"/>
      <c r="KS172" s="57"/>
      <c r="KT172" s="57"/>
      <c r="KU172" s="57"/>
      <c r="KV172" s="57"/>
      <c r="KW172" s="57"/>
      <c r="KX172" s="57"/>
      <c r="KY172" s="57"/>
      <c r="KZ172" s="57"/>
      <c r="LA172" s="57"/>
      <c r="LB172" s="57"/>
      <c r="LC172" s="57"/>
      <c r="LD172" s="57"/>
      <c r="LE172" s="57"/>
      <c r="LF172" s="57"/>
      <c r="LG172" s="57"/>
      <c r="LH172" s="57"/>
      <c r="LI172" s="57"/>
      <c r="LJ172" s="57"/>
      <c r="LK172" s="57"/>
      <c r="LL172" s="57"/>
      <c r="LM172" s="57"/>
      <c r="LN172" s="57"/>
      <c r="LO172" s="57"/>
      <c r="LP172" s="57"/>
      <c r="LQ172" s="57"/>
      <c r="LR172" s="57"/>
      <c r="LS172" s="57"/>
      <c r="LT172" s="57"/>
      <c r="LU172" s="57"/>
      <c r="LV172" s="57"/>
      <c r="LW172" s="57"/>
      <c r="LX172" s="57"/>
      <c r="LY172" s="57"/>
      <c r="LZ172" s="57"/>
      <c r="MA172" s="57"/>
      <c r="MB172" s="57"/>
      <c r="MC172" s="57"/>
      <c r="MD172" s="57"/>
      <c r="ME172" s="57"/>
      <c r="MF172" s="57"/>
      <c r="MG172" s="57"/>
      <c r="MH172" s="57"/>
      <c r="MI172" s="57"/>
      <c r="MJ172" s="57"/>
      <c r="MK172" s="57"/>
      <c r="ML172" s="57"/>
      <c r="MM172" s="57"/>
      <c r="MN172" s="57"/>
      <c r="MO172" s="57"/>
      <c r="MP172" s="57"/>
      <c r="MQ172" s="57"/>
      <c r="MR172" s="57"/>
      <c r="MS172" s="57"/>
      <c r="MT172" s="57"/>
      <c r="MU172" s="57"/>
      <c r="MV172" s="57"/>
      <c r="MW172" s="57"/>
      <c r="MX172" s="57"/>
      <c r="MY172" s="57"/>
      <c r="MZ172" s="57"/>
      <c r="NA172" s="57"/>
      <c r="NB172" s="57"/>
      <c r="NC172" s="57"/>
      <c r="ND172" s="57"/>
      <c r="NE172" s="57"/>
      <c r="NF172" s="57"/>
      <c r="NG172" s="57"/>
      <c r="NH172" s="57"/>
      <c r="NI172" s="57"/>
      <c r="NJ172" s="57"/>
      <c r="NK172" s="57"/>
      <c r="NL172" s="57"/>
      <c r="NM172" s="57"/>
      <c r="NN172" s="57"/>
      <c r="NO172" s="57"/>
      <c r="NP172" s="57"/>
      <c r="NQ172" s="57"/>
      <c r="NR172" s="57"/>
      <c r="NS172" s="57"/>
      <c r="NT172" s="57"/>
      <c r="NU172" s="57"/>
      <c r="NV172" s="57"/>
      <c r="NW172" s="57"/>
      <c r="NX172" s="57"/>
      <c r="NY172" s="57"/>
      <c r="NZ172" s="57"/>
      <c r="OA172" s="57"/>
      <c r="OB172" s="57"/>
      <c r="OC172" s="57"/>
      <c r="OD172" s="57"/>
      <c r="OE172" s="57"/>
      <c r="OF172" s="57"/>
      <c r="OG172" s="57"/>
      <c r="OH172" s="57"/>
      <c r="OI172" s="57"/>
      <c r="OJ172" s="57"/>
      <c r="OK172" s="57"/>
      <c r="OL172" s="57"/>
      <c r="OM172" s="57"/>
      <c r="ON172" s="57"/>
      <c r="OO172" s="57"/>
      <c r="OP172" s="57"/>
      <c r="OQ172" s="57"/>
      <c r="OR172" s="57"/>
      <c r="OS172" s="57"/>
      <c r="OT172" s="57"/>
      <c r="OU172" s="57"/>
      <c r="OV172" s="57"/>
      <c r="OW172" s="57"/>
      <c r="OX172" s="57"/>
      <c r="OY172" s="57"/>
      <c r="OZ172" s="57"/>
      <c r="PA172" s="57"/>
      <c r="PB172" s="57"/>
      <c r="PC172" s="57"/>
      <c r="PD172" s="57"/>
      <c r="PE172" s="57"/>
      <c r="PF172" s="57"/>
      <c r="PG172" s="57"/>
      <c r="PH172" s="57"/>
      <c r="PI172" s="57"/>
      <c r="PJ172" s="57"/>
      <c r="PK172" s="57"/>
      <c r="PL172" s="57"/>
      <c r="PM172" s="57"/>
      <c r="PN172" s="57"/>
      <c r="PO172" s="57"/>
      <c r="PP172" s="57"/>
      <c r="PQ172" s="57"/>
      <c r="PR172" s="57"/>
      <c r="PS172" s="57"/>
      <c r="PT172" s="57"/>
      <c r="PU172" s="57"/>
      <c r="PV172" s="57"/>
      <c r="PW172" s="57"/>
      <c r="PX172" s="57"/>
      <c r="PY172" s="57"/>
      <c r="PZ172" s="57"/>
      <c r="QA172" s="57"/>
      <c r="QB172" s="57"/>
      <c r="QC172" s="57"/>
      <c r="QD172" s="57"/>
      <c r="QE172" s="57"/>
      <c r="QF172" s="57"/>
      <c r="QG172" s="57"/>
      <c r="QH172" s="57"/>
      <c r="QI172" s="57"/>
      <c r="QJ172" s="57"/>
      <c r="QK172" s="57"/>
      <c r="QL172" s="57"/>
      <c r="QM172" s="57"/>
      <c r="QN172" s="57"/>
      <c r="QO172" s="57"/>
      <c r="QP172" s="57"/>
      <c r="QQ172" s="57"/>
      <c r="QR172" s="57"/>
      <c r="QS172" s="57"/>
      <c r="QT172" s="57"/>
      <c r="QU172" s="57"/>
      <c r="QV172" s="57"/>
      <c r="QW172" s="57"/>
      <c r="QX172" s="57"/>
      <c r="QY172" s="57"/>
      <c r="QZ172" s="57"/>
      <c r="RA172" s="57"/>
      <c r="RB172" s="57"/>
      <c r="RC172" s="57"/>
      <c r="RD172" s="57"/>
      <c r="RE172" s="57"/>
      <c r="RF172" s="57"/>
      <c r="RG172" s="57"/>
      <c r="RH172" s="57"/>
      <c r="RI172" s="57"/>
      <c r="RJ172" s="57"/>
      <c r="RK172" s="57"/>
      <c r="RL172" s="57"/>
      <c r="RM172" s="57"/>
      <c r="RN172" s="57"/>
      <c r="RO172" s="57"/>
      <c r="RP172" s="57"/>
      <c r="RQ172" s="57"/>
      <c r="RR172" s="57"/>
      <c r="RS172" s="57"/>
      <c r="RT172" s="57"/>
      <c r="RU172" s="57"/>
      <c r="RV172" s="57"/>
      <c r="RW172" s="57"/>
      <c r="RX172" s="57"/>
      <c r="RY172" s="57"/>
      <c r="RZ172" s="57"/>
      <c r="SA172" s="57"/>
      <c r="SB172" s="57"/>
      <c r="SC172" s="57"/>
      <c r="SD172" s="57"/>
      <c r="SE172" s="57"/>
      <c r="SF172" s="57"/>
      <c r="SG172" s="57"/>
      <c r="SH172" s="57"/>
      <c r="SI172" s="57"/>
      <c r="SJ172" s="57"/>
      <c r="SK172" s="57"/>
      <c r="SL172" s="57"/>
      <c r="SM172" s="57"/>
      <c r="SN172" s="57"/>
      <c r="SO172" s="57"/>
      <c r="SP172" s="57"/>
      <c r="SQ172" s="57"/>
      <c r="SR172" s="57"/>
      <c r="SS172" s="57"/>
      <c r="ST172" s="57"/>
      <c r="SU172" s="57"/>
      <c r="SV172" s="57"/>
      <c r="SW172" s="57"/>
      <c r="SX172" s="57"/>
      <c r="SY172" s="57"/>
      <c r="SZ172" s="57"/>
      <c r="TA172" s="57"/>
      <c r="TB172" s="57"/>
      <c r="TC172" s="57"/>
      <c r="TD172" s="57"/>
      <c r="TE172" s="57"/>
      <c r="TF172" s="57"/>
      <c r="TG172" s="57"/>
      <c r="TH172" s="57"/>
      <c r="TI172" s="57"/>
      <c r="TJ172" s="57"/>
      <c r="TK172" s="57"/>
      <c r="TL172" s="57"/>
      <c r="TM172" s="57"/>
      <c r="TN172" s="57"/>
      <c r="TO172" s="57"/>
      <c r="TP172" s="57"/>
      <c r="TQ172" s="57"/>
      <c r="TR172" s="57"/>
      <c r="TS172" s="57"/>
      <c r="TT172" s="57"/>
      <c r="TU172" s="57"/>
      <c r="TV172" s="57"/>
      <c r="TW172" s="57"/>
      <c r="TX172" s="57"/>
      <c r="TY172" s="57"/>
      <c r="TZ172" s="57"/>
      <c r="UA172" s="57"/>
      <c r="UB172" s="57"/>
      <c r="UC172" s="57"/>
      <c r="UD172" s="57"/>
      <c r="UE172" s="57"/>
      <c r="UF172" s="57"/>
      <c r="UG172" s="57"/>
      <c r="UH172" s="57"/>
      <c r="UI172" s="57"/>
      <c r="UJ172" s="57"/>
      <c r="UK172" s="57"/>
      <c r="UL172" s="57"/>
      <c r="UM172" s="57"/>
      <c r="UN172" s="57"/>
      <c r="UO172" s="57"/>
      <c r="UP172" s="57"/>
      <c r="UQ172" s="57"/>
      <c r="UR172" s="57"/>
      <c r="US172" s="57"/>
      <c r="UT172" s="57"/>
      <c r="UU172" s="57"/>
      <c r="UV172" s="57"/>
      <c r="UW172" s="57"/>
      <c r="UX172" s="57"/>
      <c r="UY172" s="57"/>
      <c r="UZ172" s="57"/>
      <c r="VA172" s="57"/>
      <c r="VB172" s="57"/>
      <c r="VC172" s="57"/>
      <c r="VD172" s="57"/>
      <c r="VE172" s="57"/>
      <c r="VF172" s="57"/>
      <c r="VG172" s="57"/>
      <c r="VH172" s="57"/>
      <c r="VI172" s="57"/>
      <c r="VJ172" s="57"/>
      <c r="VK172" s="57"/>
      <c r="VL172" s="57"/>
      <c r="VM172" s="57"/>
      <c r="VN172" s="57"/>
      <c r="VO172" s="57"/>
      <c r="VP172" s="57"/>
      <c r="VQ172" s="57"/>
      <c r="VR172" s="57"/>
      <c r="VS172" s="57"/>
      <c r="VT172" s="57"/>
      <c r="VU172" s="57"/>
      <c r="VV172" s="57"/>
      <c r="VW172" s="57"/>
      <c r="VX172" s="57"/>
      <c r="VY172" s="57"/>
      <c r="VZ172" s="57"/>
      <c r="WA172" s="57"/>
      <c r="WB172" s="57"/>
      <c r="WC172" s="57"/>
      <c r="WD172" s="57"/>
      <c r="WE172" s="57"/>
      <c r="WF172" s="57"/>
      <c r="WG172" s="57"/>
      <c r="WH172" s="57"/>
      <c r="WI172" s="57"/>
      <c r="WJ172" s="57"/>
      <c r="WK172" s="57"/>
      <c r="WL172" s="57"/>
      <c r="WM172" s="57"/>
      <c r="WN172" s="57"/>
      <c r="WO172" s="57"/>
      <c r="WP172" s="57"/>
      <c r="WQ172" s="57"/>
      <c r="WR172" s="57"/>
      <c r="WS172" s="57"/>
      <c r="WT172" s="57"/>
      <c r="WU172" s="57"/>
      <c r="WV172" s="57"/>
      <c r="WW172" s="57"/>
      <c r="WX172" s="57"/>
      <c r="WY172" s="57"/>
      <c r="WZ172" s="57"/>
      <c r="XA172" s="57"/>
      <c r="XB172" s="57"/>
      <c r="XC172" s="57"/>
      <c r="XD172" s="57"/>
      <c r="XE172" s="57"/>
      <c r="XF172" s="57"/>
      <c r="XG172" s="57"/>
      <c r="XH172" s="57"/>
      <c r="XI172" s="57"/>
      <c r="XJ172" s="57"/>
      <c r="XK172" s="57"/>
      <c r="XL172" s="57"/>
      <c r="XM172" s="57"/>
      <c r="XN172" s="57"/>
      <c r="XO172" s="57"/>
      <c r="XP172" s="57"/>
      <c r="XQ172" s="57"/>
      <c r="XR172" s="57"/>
      <c r="XS172" s="57"/>
      <c r="XT172" s="57"/>
      <c r="XU172" s="57"/>
      <c r="XV172" s="57"/>
      <c r="XW172" s="57"/>
    </row>
    <row r="173">
      <c r="AI173" s="57"/>
      <c r="BR173" s="57"/>
      <c r="DA173" s="57"/>
      <c r="EJ173" s="57"/>
      <c r="EK173" s="57"/>
      <c r="EL173" s="57"/>
      <c r="EM173" s="57"/>
      <c r="EN173" s="57"/>
      <c r="EO173" s="57"/>
      <c r="EP173" s="57"/>
      <c r="EQ173" s="57"/>
      <c r="ER173" s="57"/>
      <c r="ES173" s="57"/>
      <c r="ET173" s="57"/>
      <c r="EU173" s="57"/>
      <c r="EV173" s="57"/>
      <c r="EW173" s="57"/>
      <c r="EX173" s="57"/>
      <c r="EY173" s="57"/>
      <c r="EZ173" s="57"/>
      <c r="FA173" s="57"/>
      <c r="FB173" s="57"/>
      <c r="FC173" s="57"/>
      <c r="FD173" s="57"/>
      <c r="FE173" s="57"/>
      <c r="FF173" s="57"/>
      <c r="FG173" s="57"/>
      <c r="FH173" s="57"/>
      <c r="FI173" s="57"/>
      <c r="FJ173" s="57"/>
      <c r="FK173" s="57"/>
      <c r="FL173" s="57"/>
      <c r="FM173" s="57"/>
      <c r="FN173" s="57"/>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c r="IX173" s="57"/>
      <c r="IY173" s="57"/>
      <c r="IZ173" s="57"/>
      <c r="JA173" s="57"/>
      <c r="JB173" s="57"/>
      <c r="JC173" s="57"/>
      <c r="JD173" s="57"/>
      <c r="JE173" s="57"/>
      <c r="JF173" s="57"/>
      <c r="JG173" s="57"/>
      <c r="JH173" s="57"/>
      <c r="JI173" s="57"/>
      <c r="JJ173" s="57"/>
      <c r="JK173" s="57"/>
      <c r="JL173" s="57"/>
      <c r="JM173" s="57"/>
      <c r="JN173" s="57"/>
      <c r="JO173" s="57"/>
      <c r="JP173" s="57"/>
      <c r="JQ173" s="57"/>
      <c r="JR173" s="57"/>
      <c r="JS173" s="57"/>
      <c r="JT173" s="57"/>
      <c r="JU173" s="57"/>
      <c r="JV173" s="57"/>
      <c r="JW173" s="57"/>
      <c r="JX173" s="57"/>
      <c r="JY173" s="57"/>
      <c r="JZ173" s="57"/>
      <c r="KA173" s="57"/>
      <c r="KB173" s="57"/>
      <c r="KC173" s="57"/>
      <c r="KD173" s="57"/>
      <c r="KE173" s="57"/>
      <c r="KF173" s="57"/>
      <c r="KG173" s="57"/>
      <c r="KH173" s="57"/>
      <c r="KI173" s="57"/>
      <c r="KJ173" s="57"/>
      <c r="KK173" s="57"/>
      <c r="KL173" s="57"/>
      <c r="KM173" s="57"/>
      <c r="KN173" s="57"/>
      <c r="KO173" s="57"/>
      <c r="KP173" s="57"/>
      <c r="KQ173" s="57"/>
      <c r="KR173" s="57"/>
      <c r="KS173" s="57"/>
      <c r="KT173" s="57"/>
      <c r="KU173" s="57"/>
      <c r="KV173" s="57"/>
      <c r="KW173" s="57"/>
      <c r="KX173" s="57"/>
      <c r="KY173" s="57"/>
      <c r="KZ173" s="57"/>
      <c r="LA173" s="57"/>
      <c r="LB173" s="57"/>
      <c r="LC173" s="57"/>
      <c r="LD173" s="57"/>
      <c r="LE173" s="57"/>
      <c r="LF173" s="57"/>
      <c r="LG173" s="57"/>
      <c r="LH173" s="57"/>
      <c r="LI173" s="57"/>
      <c r="LJ173" s="57"/>
      <c r="LK173" s="57"/>
      <c r="LL173" s="57"/>
      <c r="LM173" s="57"/>
      <c r="LN173" s="57"/>
      <c r="LO173" s="57"/>
      <c r="LP173" s="57"/>
      <c r="LQ173" s="57"/>
      <c r="LR173" s="57"/>
      <c r="LS173" s="57"/>
      <c r="LT173" s="57"/>
      <c r="LU173" s="57"/>
      <c r="LV173" s="57"/>
      <c r="LW173" s="57"/>
      <c r="LX173" s="57"/>
      <c r="LY173" s="57"/>
      <c r="LZ173" s="57"/>
      <c r="MA173" s="57"/>
      <c r="MB173" s="57"/>
      <c r="MC173" s="57"/>
      <c r="MD173" s="57"/>
      <c r="ME173" s="57"/>
      <c r="MF173" s="57"/>
      <c r="MG173" s="57"/>
      <c r="MH173" s="57"/>
      <c r="MI173" s="57"/>
      <c r="MJ173" s="57"/>
      <c r="MK173" s="57"/>
      <c r="ML173" s="57"/>
      <c r="MM173" s="57"/>
      <c r="MN173" s="57"/>
      <c r="MO173" s="57"/>
      <c r="MP173" s="57"/>
      <c r="MQ173" s="57"/>
      <c r="MR173" s="57"/>
      <c r="MS173" s="57"/>
      <c r="MT173" s="57"/>
      <c r="MU173" s="57"/>
      <c r="MV173" s="57"/>
      <c r="MW173" s="57"/>
      <c r="MX173" s="57"/>
      <c r="MY173" s="57"/>
      <c r="MZ173" s="57"/>
      <c r="NA173" s="57"/>
      <c r="NB173" s="57"/>
      <c r="NC173" s="57"/>
      <c r="ND173" s="57"/>
      <c r="NE173" s="57"/>
      <c r="NF173" s="57"/>
      <c r="NG173" s="57"/>
      <c r="NH173" s="57"/>
      <c r="NI173" s="57"/>
      <c r="NJ173" s="57"/>
      <c r="NK173" s="57"/>
      <c r="NL173" s="57"/>
      <c r="NM173" s="57"/>
      <c r="NN173" s="57"/>
      <c r="NO173" s="57"/>
      <c r="NP173" s="57"/>
      <c r="NQ173" s="57"/>
      <c r="NR173" s="57"/>
      <c r="NS173" s="57"/>
      <c r="NT173" s="57"/>
      <c r="NU173" s="57"/>
      <c r="NV173" s="57"/>
      <c r="NW173" s="57"/>
      <c r="NX173" s="57"/>
      <c r="NY173" s="57"/>
      <c r="NZ173" s="57"/>
      <c r="OA173" s="57"/>
      <c r="OB173" s="57"/>
      <c r="OC173" s="57"/>
      <c r="OD173" s="57"/>
      <c r="OE173" s="57"/>
      <c r="OF173" s="57"/>
      <c r="OG173" s="57"/>
      <c r="OH173" s="57"/>
      <c r="OI173" s="57"/>
      <c r="OJ173" s="57"/>
      <c r="OK173" s="57"/>
      <c r="OL173" s="57"/>
      <c r="OM173" s="57"/>
      <c r="ON173" s="57"/>
      <c r="OO173" s="57"/>
      <c r="OP173" s="57"/>
      <c r="OQ173" s="57"/>
      <c r="OR173" s="57"/>
      <c r="OS173" s="57"/>
      <c r="OT173" s="57"/>
      <c r="OU173" s="57"/>
      <c r="OV173" s="57"/>
      <c r="OW173" s="57"/>
      <c r="OX173" s="57"/>
      <c r="OY173" s="57"/>
      <c r="OZ173" s="57"/>
      <c r="PA173" s="57"/>
      <c r="PB173" s="57"/>
      <c r="PC173" s="57"/>
      <c r="PD173" s="57"/>
      <c r="PE173" s="57"/>
      <c r="PF173" s="57"/>
      <c r="PG173" s="57"/>
      <c r="PH173" s="57"/>
      <c r="PI173" s="57"/>
      <c r="PJ173" s="57"/>
      <c r="PK173" s="57"/>
      <c r="PL173" s="57"/>
      <c r="PM173" s="57"/>
      <c r="PN173" s="57"/>
      <c r="PO173" s="57"/>
      <c r="PP173" s="57"/>
      <c r="PQ173" s="57"/>
      <c r="PR173" s="57"/>
      <c r="PS173" s="57"/>
      <c r="PT173" s="57"/>
      <c r="PU173" s="57"/>
      <c r="PV173" s="57"/>
      <c r="PW173" s="57"/>
      <c r="PX173" s="57"/>
      <c r="PY173" s="57"/>
      <c r="PZ173" s="57"/>
      <c r="QA173" s="57"/>
      <c r="QB173" s="57"/>
      <c r="QC173" s="57"/>
      <c r="QD173" s="57"/>
      <c r="QE173" s="57"/>
      <c r="QF173" s="57"/>
      <c r="QG173" s="57"/>
      <c r="QH173" s="57"/>
      <c r="QI173" s="57"/>
      <c r="QJ173" s="57"/>
      <c r="QK173" s="57"/>
      <c r="QL173" s="57"/>
      <c r="QM173" s="57"/>
      <c r="QN173" s="57"/>
      <c r="QO173" s="57"/>
      <c r="QP173" s="57"/>
      <c r="QQ173" s="57"/>
      <c r="QR173" s="57"/>
      <c r="QS173" s="57"/>
      <c r="QT173" s="57"/>
      <c r="QU173" s="57"/>
      <c r="QV173" s="57"/>
      <c r="QW173" s="57"/>
      <c r="QX173" s="57"/>
      <c r="QY173" s="57"/>
      <c r="QZ173" s="57"/>
      <c r="RA173" s="57"/>
      <c r="RB173" s="57"/>
      <c r="RC173" s="57"/>
      <c r="RD173" s="57"/>
      <c r="RE173" s="57"/>
      <c r="RF173" s="57"/>
      <c r="RG173" s="57"/>
      <c r="RH173" s="57"/>
      <c r="RI173" s="57"/>
      <c r="RJ173" s="57"/>
      <c r="RK173" s="57"/>
      <c r="RL173" s="57"/>
      <c r="RM173" s="57"/>
      <c r="RN173" s="57"/>
      <c r="RO173" s="57"/>
      <c r="RP173" s="57"/>
      <c r="RQ173" s="57"/>
      <c r="RR173" s="57"/>
      <c r="RS173" s="57"/>
      <c r="RT173" s="57"/>
      <c r="RU173" s="57"/>
      <c r="RV173" s="57"/>
      <c r="RW173" s="57"/>
      <c r="RX173" s="57"/>
      <c r="RY173" s="57"/>
      <c r="RZ173" s="57"/>
      <c r="SA173" s="57"/>
      <c r="SB173" s="57"/>
      <c r="SC173" s="57"/>
      <c r="SD173" s="57"/>
      <c r="SE173" s="57"/>
      <c r="SF173" s="57"/>
      <c r="SG173" s="57"/>
      <c r="SH173" s="57"/>
      <c r="SI173" s="57"/>
      <c r="SJ173" s="57"/>
      <c r="SK173" s="57"/>
      <c r="SL173" s="57"/>
      <c r="SM173" s="57"/>
      <c r="SN173" s="57"/>
      <c r="SO173" s="57"/>
      <c r="SP173" s="57"/>
      <c r="SQ173" s="57"/>
      <c r="SR173" s="57"/>
      <c r="SS173" s="57"/>
      <c r="ST173" s="57"/>
      <c r="SU173" s="57"/>
      <c r="SV173" s="57"/>
      <c r="SW173" s="57"/>
      <c r="SX173" s="57"/>
      <c r="SY173" s="57"/>
      <c r="SZ173" s="57"/>
      <c r="TA173" s="57"/>
      <c r="TB173" s="57"/>
      <c r="TC173" s="57"/>
      <c r="TD173" s="57"/>
      <c r="TE173" s="57"/>
      <c r="TF173" s="57"/>
      <c r="TG173" s="57"/>
      <c r="TH173" s="57"/>
      <c r="TI173" s="57"/>
      <c r="TJ173" s="57"/>
      <c r="TK173" s="57"/>
      <c r="TL173" s="57"/>
      <c r="TM173" s="57"/>
      <c r="TN173" s="57"/>
      <c r="TO173" s="57"/>
      <c r="TP173" s="57"/>
      <c r="TQ173" s="57"/>
      <c r="TR173" s="57"/>
      <c r="TS173" s="57"/>
      <c r="TT173" s="57"/>
      <c r="TU173" s="57"/>
      <c r="TV173" s="57"/>
      <c r="TW173" s="57"/>
      <c r="TX173" s="57"/>
      <c r="TY173" s="57"/>
      <c r="TZ173" s="57"/>
      <c r="UA173" s="57"/>
      <c r="UB173" s="57"/>
      <c r="UC173" s="57"/>
      <c r="UD173" s="57"/>
      <c r="UE173" s="57"/>
      <c r="UF173" s="57"/>
      <c r="UG173" s="57"/>
      <c r="UH173" s="57"/>
      <c r="UI173" s="57"/>
      <c r="UJ173" s="57"/>
      <c r="UK173" s="57"/>
      <c r="UL173" s="57"/>
      <c r="UM173" s="57"/>
      <c r="UN173" s="57"/>
      <c r="UO173" s="57"/>
      <c r="UP173" s="57"/>
      <c r="UQ173" s="57"/>
      <c r="UR173" s="57"/>
      <c r="US173" s="57"/>
      <c r="UT173" s="57"/>
      <c r="UU173" s="57"/>
      <c r="UV173" s="57"/>
      <c r="UW173" s="57"/>
      <c r="UX173" s="57"/>
      <c r="UY173" s="57"/>
      <c r="UZ173" s="57"/>
      <c r="VA173" s="57"/>
      <c r="VB173" s="57"/>
      <c r="VC173" s="57"/>
      <c r="VD173" s="57"/>
      <c r="VE173" s="57"/>
      <c r="VF173" s="57"/>
      <c r="VG173" s="57"/>
      <c r="VH173" s="57"/>
      <c r="VI173" s="57"/>
      <c r="VJ173" s="57"/>
      <c r="VK173" s="57"/>
      <c r="VL173" s="57"/>
      <c r="VM173" s="57"/>
      <c r="VN173" s="57"/>
      <c r="VO173" s="57"/>
      <c r="VP173" s="57"/>
      <c r="VQ173" s="57"/>
      <c r="VR173" s="57"/>
      <c r="VS173" s="57"/>
      <c r="VT173" s="57"/>
      <c r="VU173" s="57"/>
      <c r="VV173" s="57"/>
      <c r="VW173" s="57"/>
      <c r="VX173" s="57"/>
      <c r="VY173" s="57"/>
      <c r="VZ173" s="57"/>
      <c r="WA173" s="57"/>
      <c r="WB173" s="57"/>
      <c r="WC173" s="57"/>
      <c r="WD173" s="57"/>
      <c r="WE173" s="57"/>
      <c r="WF173" s="57"/>
      <c r="WG173" s="57"/>
      <c r="WH173" s="57"/>
      <c r="WI173" s="57"/>
      <c r="WJ173" s="57"/>
      <c r="WK173" s="57"/>
      <c r="WL173" s="57"/>
      <c r="WM173" s="57"/>
      <c r="WN173" s="57"/>
      <c r="WO173" s="57"/>
      <c r="WP173" s="57"/>
      <c r="WQ173" s="57"/>
      <c r="WR173" s="57"/>
      <c r="WS173" s="57"/>
      <c r="WT173" s="57"/>
      <c r="WU173" s="57"/>
      <c r="WV173" s="57"/>
      <c r="WW173" s="57"/>
      <c r="WX173" s="57"/>
      <c r="WY173" s="57"/>
      <c r="WZ173" s="57"/>
      <c r="XA173" s="57"/>
      <c r="XB173" s="57"/>
      <c r="XC173" s="57"/>
      <c r="XD173" s="57"/>
      <c r="XE173" s="57"/>
      <c r="XF173" s="57"/>
      <c r="XG173" s="57"/>
      <c r="XH173" s="57"/>
      <c r="XI173" s="57"/>
      <c r="XJ173" s="57"/>
      <c r="XK173" s="57"/>
      <c r="XL173" s="57"/>
      <c r="XM173" s="57"/>
      <c r="XN173" s="57"/>
      <c r="XO173" s="57"/>
      <c r="XP173" s="57"/>
      <c r="XQ173" s="57"/>
      <c r="XR173" s="57"/>
      <c r="XS173" s="57"/>
      <c r="XT173" s="57"/>
      <c r="XU173" s="57"/>
      <c r="XV173" s="57"/>
      <c r="XW173" s="57"/>
    </row>
    <row r="174">
      <c r="AI174" s="57"/>
      <c r="BR174" s="57"/>
      <c r="DA174" s="57"/>
      <c r="EJ174" s="57"/>
      <c r="EK174" s="57"/>
      <c r="EL174" s="57"/>
      <c r="EM174" s="57"/>
      <c r="EN174" s="57"/>
      <c r="EO174" s="57"/>
      <c r="EP174" s="57"/>
      <c r="EQ174" s="57"/>
      <c r="ER174" s="57"/>
      <c r="ES174" s="57"/>
      <c r="ET174" s="57"/>
      <c r="EU174" s="57"/>
      <c r="EV174" s="57"/>
      <c r="EW174" s="57"/>
      <c r="EX174" s="57"/>
      <c r="EY174" s="57"/>
      <c r="EZ174" s="57"/>
      <c r="FA174" s="57"/>
      <c r="FB174" s="57"/>
      <c r="FC174" s="57"/>
      <c r="FD174" s="57"/>
      <c r="FE174" s="57"/>
      <c r="FF174" s="57"/>
      <c r="FG174" s="57"/>
      <c r="FH174" s="57"/>
      <c r="FI174" s="57"/>
      <c r="FJ174" s="57"/>
      <c r="FK174" s="57"/>
      <c r="FL174" s="57"/>
      <c r="FM174" s="57"/>
      <c r="FN174" s="57"/>
      <c r="FO174" s="57"/>
      <c r="FP174" s="57"/>
      <c r="FQ174" s="57"/>
      <c r="FR174" s="57"/>
      <c r="FS174" s="57"/>
      <c r="FT174" s="57"/>
      <c r="FU174" s="57"/>
      <c r="FV174" s="57"/>
      <c r="FW174" s="57"/>
      <c r="FX174" s="57"/>
      <c r="FY174" s="57"/>
      <c r="FZ174" s="57"/>
      <c r="GA174" s="57"/>
      <c r="GB174" s="57"/>
      <c r="GC174" s="57"/>
      <c r="GD174" s="57"/>
      <c r="GE174" s="57"/>
      <c r="GF174" s="57"/>
      <c r="GG174" s="57"/>
      <c r="GH174" s="57"/>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JZ174" s="57"/>
      <c r="KA174" s="57"/>
      <c r="KB174" s="57"/>
      <c r="KC174" s="57"/>
      <c r="KD174" s="57"/>
      <c r="KE174" s="57"/>
      <c r="KF174" s="57"/>
      <c r="KG174" s="57"/>
      <c r="KH174" s="57"/>
      <c r="KI174" s="57"/>
      <c r="KJ174" s="57"/>
      <c r="KK174" s="57"/>
      <c r="KL174" s="57"/>
      <c r="KM174" s="57"/>
      <c r="KN174" s="57"/>
      <c r="KO174" s="57"/>
      <c r="KP174" s="57"/>
      <c r="KQ174" s="57"/>
      <c r="KR174" s="57"/>
      <c r="KS174" s="57"/>
      <c r="KT174" s="57"/>
      <c r="KU174" s="57"/>
      <c r="KV174" s="57"/>
      <c r="KW174" s="57"/>
      <c r="KX174" s="57"/>
      <c r="KY174" s="57"/>
      <c r="KZ174" s="57"/>
      <c r="LA174" s="57"/>
      <c r="LB174" s="57"/>
      <c r="LC174" s="57"/>
      <c r="LD174" s="57"/>
      <c r="LE174" s="57"/>
      <c r="LF174" s="57"/>
      <c r="LG174" s="57"/>
      <c r="LH174" s="57"/>
      <c r="LI174" s="57"/>
      <c r="LJ174" s="57"/>
      <c r="LK174" s="57"/>
      <c r="LL174" s="57"/>
      <c r="LM174" s="57"/>
      <c r="LN174" s="57"/>
      <c r="LO174" s="57"/>
      <c r="LP174" s="57"/>
      <c r="LQ174" s="57"/>
      <c r="LR174" s="57"/>
      <c r="LS174" s="57"/>
      <c r="LT174" s="57"/>
      <c r="LU174" s="57"/>
      <c r="LV174" s="57"/>
      <c r="LW174" s="57"/>
      <c r="LX174" s="57"/>
      <c r="LY174" s="57"/>
      <c r="LZ174" s="57"/>
      <c r="MA174" s="57"/>
      <c r="MB174" s="57"/>
      <c r="MC174" s="57"/>
      <c r="MD174" s="57"/>
      <c r="ME174" s="57"/>
      <c r="MF174" s="57"/>
      <c r="MG174" s="57"/>
      <c r="MH174" s="57"/>
      <c r="MI174" s="57"/>
      <c r="MJ174" s="57"/>
      <c r="MK174" s="57"/>
      <c r="ML174" s="57"/>
      <c r="MM174" s="57"/>
      <c r="MN174" s="57"/>
      <c r="MO174" s="57"/>
      <c r="MP174" s="57"/>
      <c r="MQ174" s="57"/>
      <c r="MR174" s="57"/>
      <c r="MS174" s="57"/>
      <c r="MT174" s="57"/>
      <c r="MU174" s="57"/>
      <c r="MV174" s="57"/>
      <c r="MW174" s="57"/>
      <c r="MX174" s="57"/>
      <c r="MY174" s="57"/>
      <c r="MZ174" s="57"/>
      <c r="NA174" s="57"/>
      <c r="NB174" s="57"/>
      <c r="NC174" s="57"/>
      <c r="ND174" s="57"/>
      <c r="NE174" s="57"/>
      <c r="NF174" s="57"/>
      <c r="NG174" s="57"/>
      <c r="NH174" s="57"/>
      <c r="NI174" s="57"/>
      <c r="NJ174" s="57"/>
      <c r="NK174" s="57"/>
      <c r="NL174" s="57"/>
      <c r="NM174" s="57"/>
      <c r="NN174" s="57"/>
      <c r="NO174" s="57"/>
      <c r="NP174" s="57"/>
      <c r="NQ174" s="57"/>
      <c r="NR174" s="57"/>
      <c r="NS174" s="57"/>
      <c r="NT174" s="57"/>
      <c r="NU174" s="57"/>
      <c r="NV174" s="57"/>
      <c r="NW174" s="57"/>
      <c r="NX174" s="57"/>
      <c r="NY174" s="57"/>
      <c r="NZ174" s="57"/>
      <c r="OA174" s="57"/>
      <c r="OB174" s="57"/>
      <c r="OC174" s="57"/>
      <c r="OD174" s="57"/>
      <c r="OE174" s="57"/>
      <c r="OF174" s="57"/>
      <c r="OG174" s="57"/>
      <c r="OH174" s="57"/>
      <c r="OI174" s="57"/>
      <c r="OJ174" s="57"/>
      <c r="OK174" s="57"/>
      <c r="OL174" s="57"/>
      <c r="OM174" s="57"/>
      <c r="ON174" s="57"/>
      <c r="OO174" s="57"/>
      <c r="OP174" s="57"/>
      <c r="OQ174" s="57"/>
      <c r="OR174" s="57"/>
      <c r="OS174" s="57"/>
      <c r="OT174" s="57"/>
      <c r="OU174" s="57"/>
      <c r="OV174" s="57"/>
      <c r="OW174" s="57"/>
      <c r="OX174" s="57"/>
      <c r="OY174" s="57"/>
      <c r="OZ174" s="57"/>
      <c r="PA174" s="57"/>
      <c r="PB174" s="57"/>
      <c r="PC174" s="57"/>
      <c r="PD174" s="57"/>
      <c r="PE174" s="57"/>
      <c r="PF174" s="57"/>
      <c r="PG174" s="57"/>
      <c r="PH174" s="57"/>
      <c r="PI174" s="57"/>
      <c r="PJ174" s="57"/>
      <c r="PK174" s="57"/>
      <c r="PL174" s="57"/>
      <c r="PM174" s="57"/>
      <c r="PN174" s="57"/>
      <c r="PO174" s="57"/>
      <c r="PP174" s="57"/>
      <c r="PQ174" s="57"/>
      <c r="PR174" s="57"/>
      <c r="PS174" s="57"/>
      <c r="PT174" s="57"/>
      <c r="PU174" s="57"/>
      <c r="PV174" s="57"/>
      <c r="PW174" s="57"/>
      <c r="PX174" s="57"/>
      <c r="PY174" s="57"/>
      <c r="PZ174" s="57"/>
      <c r="QA174" s="57"/>
      <c r="QB174" s="57"/>
      <c r="QC174" s="57"/>
      <c r="QD174" s="57"/>
      <c r="QE174" s="57"/>
      <c r="QF174" s="57"/>
      <c r="QG174" s="57"/>
      <c r="QH174" s="57"/>
      <c r="QI174" s="57"/>
      <c r="QJ174" s="57"/>
      <c r="QK174" s="57"/>
      <c r="QL174" s="57"/>
      <c r="QM174" s="57"/>
      <c r="QN174" s="57"/>
      <c r="QO174" s="57"/>
      <c r="QP174" s="57"/>
      <c r="QQ174" s="57"/>
      <c r="QR174" s="57"/>
      <c r="QS174" s="57"/>
      <c r="QT174" s="57"/>
      <c r="QU174" s="57"/>
      <c r="QV174" s="57"/>
      <c r="QW174" s="57"/>
      <c r="QX174" s="57"/>
      <c r="QY174" s="57"/>
      <c r="QZ174" s="57"/>
      <c r="RA174" s="57"/>
      <c r="RB174" s="57"/>
      <c r="RC174" s="57"/>
      <c r="RD174" s="57"/>
      <c r="RE174" s="57"/>
      <c r="RF174" s="57"/>
      <c r="RG174" s="57"/>
      <c r="RH174" s="57"/>
      <c r="RI174" s="57"/>
      <c r="RJ174" s="57"/>
      <c r="RK174" s="57"/>
      <c r="RL174" s="57"/>
      <c r="RM174" s="57"/>
      <c r="RN174" s="57"/>
      <c r="RO174" s="57"/>
      <c r="RP174" s="57"/>
      <c r="RQ174" s="57"/>
      <c r="RR174" s="57"/>
      <c r="RS174" s="57"/>
      <c r="RT174" s="57"/>
      <c r="RU174" s="57"/>
      <c r="RV174" s="57"/>
      <c r="RW174" s="57"/>
      <c r="RX174" s="57"/>
      <c r="RY174" s="57"/>
      <c r="RZ174" s="57"/>
      <c r="SA174" s="57"/>
      <c r="SB174" s="57"/>
      <c r="SC174" s="57"/>
      <c r="SD174" s="57"/>
      <c r="SE174" s="57"/>
      <c r="SF174" s="57"/>
      <c r="SG174" s="57"/>
      <c r="SH174" s="57"/>
      <c r="SI174" s="57"/>
      <c r="SJ174" s="57"/>
      <c r="SK174" s="57"/>
      <c r="SL174" s="57"/>
      <c r="SM174" s="57"/>
      <c r="SN174" s="57"/>
      <c r="SO174" s="57"/>
      <c r="SP174" s="57"/>
      <c r="SQ174" s="57"/>
      <c r="SR174" s="57"/>
      <c r="SS174" s="57"/>
      <c r="ST174" s="57"/>
      <c r="SU174" s="57"/>
      <c r="SV174" s="57"/>
      <c r="SW174" s="57"/>
      <c r="SX174" s="57"/>
      <c r="SY174" s="57"/>
      <c r="SZ174" s="57"/>
      <c r="TA174" s="57"/>
      <c r="TB174" s="57"/>
      <c r="TC174" s="57"/>
      <c r="TD174" s="57"/>
      <c r="TE174" s="57"/>
      <c r="TF174" s="57"/>
      <c r="TG174" s="57"/>
      <c r="TH174" s="57"/>
      <c r="TI174" s="57"/>
      <c r="TJ174" s="57"/>
      <c r="TK174" s="57"/>
      <c r="TL174" s="57"/>
      <c r="TM174" s="57"/>
      <c r="TN174" s="57"/>
      <c r="TO174" s="57"/>
      <c r="TP174" s="57"/>
      <c r="TQ174" s="57"/>
      <c r="TR174" s="57"/>
      <c r="TS174" s="57"/>
      <c r="TT174" s="57"/>
      <c r="TU174" s="57"/>
      <c r="TV174" s="57"/>
      <c r="TW174" s="57"/>
      <c r="TX174" s="57"/>
      <c r="TY174" s="57"/>
      <c r="TZ174" s="57"/>
      <c r="UA174" s="57"/>
      <c r="UB174" s="57"/>
      <c r="UC174" s="57"/>
      <c r="UD174" s="57"/>
      <c r="UE174" s="57"/>
      <c r="UF174" s="57"/>
      <c r="UG174" s="57"/>
      <c r="UH174" s="57"/>
      <c r="UI174" s="57"/>
      <c r="UJ174" s="57"/>
      <c r="UK174" s="57"/>
      <c r="UL174" s="57"/>
      <c r="UM174" s="57"/>
      <c r="UN174" s="57"/>
      <c r="UO174" s="57"/>
      <c r="UP174" s="57"/>
      <c r="UQ174" s="57"/>
      <c r="UR174" s="57"/>
      <c r="US174" s="57"/>
      <c r="UT174" s="57"/>
      <c r="UU174" s="57"/>
      <c r="UV174" s="57"/>
      <c r="UW174" s="57"/>
      <c r="UX174" s="57"/>
      <c r="UY174" s="57"/>
      <c r="UZ174" s="57"/>
      <c r="VA174" s="57"/>
      <c r="VB174" s="57"/>
      <c r="VC174" s="57"/>
      <c r="VD174" s="57"/>
      <c r="VE174" s="57"/>
      <c r="VF174" s="57"/>
      <c r="VG174" s="57"/>
      <c r="VH174" s="57"/>
      <c r="VI174" s="57"/>
      <c r="VJ174" s="57"/>
      <c r="VK174" s="57"/>
      <c r="VL174" s="57"/>
      <c r="VM174" s="57"/>
      <c r="VN174" s="57"/>
      <c r="VO174" s="57"/>
      <c r="VP174" s="57"/>
      <c r="VQ174" s="57"/>
      <c r="VR174" s="57"/>
      <c r="VS174" s="57"/>
      <c r="VT174" s="57"/>
      <c r="VU174" s="57"/>
      <c r="VV174" s="57"/>
      <c r="VW174" s="57"/>
      <c r="VX174" s="57"/>
      <c r="VY174" s="57"/>
      <c r="VZ174" s="57"/>
      <c r="WA174" s="57"/>
      <c r="WB174" s="57"/>
      <c r="WC174" s="57"/>
      <c r="WD174" s="57"/>
      <c r="WE174" s="57"/>
      <c r="WF174" s="57"/>
      <c r="WG174" s="57"/>
      <c r="WH174" s="57"/>
      <c r="WI174" s="57"/>
      <c r="WJ174" s="57"/>
      <c r="WK174" s="57"/>
      <c r="WL174" s="57"/>
      <c r="WM174" s="57"/>
      <c r="WN174" s="57"/>
      <c r="WO174" s="57"/>
      <c r="WP174" s="57"/>
      <c r="WQ174" s="57"/>
      <c r="WR174" s="57"/>
      <c r="WS174" s="57"/>
      <c r="WT174" s="57"/>
      <c r="WU174" s="57"/>
      <c r="WV174" s="57"/>
      <c r="WW174" s="57"/>
      <c r="WX174" s="57"/>
      <c r="WY174" s="57"/>
      <c r="WZ174" s="57"/>
      <c r="XA174" s="57"/>
      <c r="XB174" s="57"/>
      <c r="XC174" s="57"/>
      <c r="XD174" s="57"/>
      <c r="XE174" s="57"/>
      <c r="XF174" s="57"/>
      <c r="XG174" s="57"/>
      <c r="XH174" s="57"/>
      <c r="XI174" s="57"/>
      <c r="XJ174" s="57"/>
      <c r="XK174" s="57"/>
      <c r="XL174" s="57"/>
      <c r="XM174" s="57"/>
      <c r="XN174" s="57"/>
      <c r="XO174" s="57"/>
      <c r="XP174" s="57"/>
      <c r="XQ174" s="57"/>
      <c r="XR174" s="57"/>
      <c r="XS174" s="57"/>
      <c r="XT174" s="57"/>
      <c r="XU174" s="57"/>
      <c r="XV174" s="57"/>
      <c r="XW174" s="57"/>
    </row>
    <row r="175">
      <c r="AI175" s="57"/>
      <c r="BR175" s="57"/>
      <c r="DA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c r="FQ175" s="57"/>
      <c r="FR175" s="57"/>
      <c r="FS175" s="57"/>
      <c r="FT175" s="57"/>
      <c r="FU175" s="57"/>
      <c r="FV175" s="57"/>
      <c r="FW175" s="57"/>
      <c r="FX175" s="57"/>
      <c r="FY175" s="57"/>
      <c r="FZ175" s="57"/>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c r="IX175" s="57"/>
      <c r="IY175" s="57"/>
      <c r="IZ175" s="57"/>
      <c r="JA175" s="57"/>
      <c r="JB175" s="57"/>
      <c r="JC175" s="57"/>
      <c r="JD175" s="57"/>
      <c r="JE175" s="57"/>
      <c r="JF175" s="57"/>
      <c r="JG175" s="57"/>
      <c r="JH175" s="57"/>
      <c r="JI175" s="57"/>
      <c r="JJ175" s="57"/>
      <c r="JK175" s="57"/>
      <c r="JL175" s="57"/>
      <c r="JM175" s="57"/>
      <c r="JN175" s="57"/>
      <c r="JO175" s="57"/>
      <c r="JP175" s="57"/>
      <c r="JQ175" s="57"/>
      <c r="JR175" s="57"/>
      <c r="JS175" s="57"/>
      <c r="JT175" s="57"/>
      <c r="JU175" s="57"/>
      <c r="JV175" s="57"/>
      <c r="JW175" s="57"/>
      <c r="JX175" s="57"/>
      <c r="JY175" s="57"/>
      <c r="JZ175" s="57"/>
      <c r="KA175" s="57"/>
      <c r="KB175" s="57"/>
      <c r="KC175" s="57"/>
      <c r="KD175" s="57"/>
      <c r="KE175" s="57"/>
      <c r="KF175" s="57"/>
      <c r="KG175" s="57"/>
      <c r="KH175" s="57"/>
      <c r="KI175" s="57"/>
      <c r="KJ175" s="57"/>
      <c r="KK175" s="57"/>
      <c r="KL175" s="57"/>
      <c r="KM175" s="57"/>
      <c r="KN175" s="57"/>
      <c r="KO175" s="57"/>
      <c r="KP175" s="57"/>
      <c r="KQ175" s="57"/>
      <c r="KR175" s="57"/>
      <c r="KS175" s="57"/>
      <c r="KT175" s="57"/>
      <c r="KU175" s="57"/>
      <c r="KV175" s="57"/>
      <c r="KW175" s="57"/>
      <c r="KX175" s="57"/>
      <c r="KY175" s="57"/>
      <c r="KZ175" s="57"/>
      <c r="LA175" s="57"/>
      <c r="LB175" s="57"/>
      <c r="LC175" s="57"/>
      <c r="LD175" s="57"/>
      <c r="LE175" s="57"/>
      <c r="LF175" s="57"/>
      <c r="LG175" s="57"/>
      <c r="LH175" s="57"/>
      <c r="LI175" s="57"/>
      <c r="LJ175" s="57"/>
      <c r="LK175" s="57"/>
      <c r="LL175" s="57"/>
      <c r="LM175" s="57"/>
      <c r="LN175" s="57"/>
      <c r="LO175" s="57"/>
      <c r="LP175" s="57"/>
      <c r="LQ175" s="57"/>
      <c r="LR175" s="57"/>
      <c r="LS175" s="57"/>
      <c r="LT175" s="57"/>
      <c r="LU175" s="57"/>
      <c r="LV175" s="57"/>
      <c r="LW175" s="57"/>
      <c r="LX175" s="57"/>
      <c r="LY175" s="57"/>
      <c r="LZ175" s="57"/>
      <c r="MA175" s="57"/>
      <c r="MB175" s="57"/>
      <c r="MC175" s="57"/>
      <c r="MD175" s="57"/>
      <c r="ME175" s="57"/>
      <c r="MF175" s="57"/>
      <c r="MG175" s="57"/>
      <c r="MH175" s="57"/>
      <c r="MI175" s="57"/>
      <c r="MJ175" s="57"/>
      <c r="MK175" s="57"/>
      <c r="ML175" s="57"/>
      <c r="MM175" s="57"/>
      <c r="MN175" s="57"/>
      <c r="MO175" s="57"/>
      <c r="MP175" s="57"/>
      <c r="MQ175" s="57"/>
      <c r="MR175" s="57"/>
      <c r="MS175" s="57"/>
      <c r="MT175" s="57"/>
      <c r="MU175" s="57"/>
      <c r="MV175" s="57"/>
      <c r="MW175" s="57"/>
      <c r="MX175" s="57"/>
      <c r="MY175" s="57"/>
      <c r="MZ175" s="57"/>
      <c r="NA175" s="57"/>
      <c r="NB175" s="57"/>
      <c r="NC175" s="57"/>
      <c r="ND175" s="57"/>
      <c r="NE175" s="57"/>
      <c r="NF175" s="57"/>
      <c r="NG175" s="57"/>
      <c r="NH175" s="57"/>
      <c r="NI175" s="57"/>
      <c r="NJ175" s="57"/>
      <c r="NK175" s="57"/>
      <c r="NL175" s="57"/>
      <c r="NM175" s="57"/>
      <c r="NN175" s="57"/>
      <c r="NO175" s="57"/>
      <c r="NP175" s="57"/>
      <c r="NQ175" s="57"/>
      <c r="NR175" s="57"/>
      <c r="NS175" s="57"/>
      <c r="NT175" s="57"/>
      <c r="NU175" s="57"/>
      <c r="NV175" s="57"/>
      <c r="NW175" s="57"/>
      <c r="NX175" s="57"/>
      <c r="NY175" s="57"/>
      <c r="NZ175" s="57"/>
      <c r="OA175" s="57"/>
      <c r="OB175" s="57"/>
      <c r="OC175" s="57"/>
      <c r="OD175" s="57"/>
      <c r="OE175" s="57"/>
      <c r="OF175" s="57"/>
      <c r="OG175" s="57"/>
      <c r="OH175" s="57"/>
      <c r="OI175" s="57"/>
      <c r="OJ175" s="57"/>
      <c r="OK175" s="57"/>
      <c r="OL175" s="57"/>
      <c r="OM175" s="57"/>
      <c r="ON175" s="57"/>
      <c r="OO175" s="57"/>
      <c r="OP175" s="57"/>
      <c r="OQ175" s="57"/>
      <c r="OR175" s="57"/>
      <c r="OS175" s="57"/>
      <c r="OT175" s="57"/>
      <c r="OU175" s="57"/>
      <c r="OV175" s="57"/>
      <c r="OW175" s="57"/>
      <c r="OX175" s="57"/>
      <c r="OY175" s="57"/>
      <c r="OZ175" s="57"/>
      <c r="PA175" s="57"/>
      <c r="PB175" s="57"/>
      <c r="PC175" s="57"/>
      <c r="PD175" s="57"/>
      <c r="PE175" s="57"/>
      <c r="PF175" s="57"/>
      <c r="PG175" s="57"/>
      <c r="PH175" s="57"/>
      <c r="PI175" s="57"/>
      <c r="PJ175" s="57"/>
      <c r="PK175" s="57"/>
      <c r="PL175" s="57"/>
      <c r="PM175" s="57"/>
      <c r="PN175" s="57"/>
      <c r="PO175" s="57"/>
      <c r="PP175" s="57"/>
      <c r="PQ175" s="57"/>
      <c r="PR175" s="57"/>
      <c r="PS175" s="57"/>
      <c r="PT175" s="57"/>
      <c r="PU175" s="57"/>
      <c r="PV175" s="57"/>
      <c r="PW175" s="57"/>
      <c r="PX175" s="57"/>
      <c r="PY175" s="57"/>
      <c r="PZ175" s="57"/>
      <c r="QA175" s="57"/>
      <c r="QB175" s="57"/>
      <c r="QC175" s="57"/>
      <c r="QD175" s="57"/>
      <c r="QE175" s="57"/>
      <c r="QF175" s="57"/>
      <c r="QG175" s="57"/>
      <c r="QH175" s="57"/>
      <c r="QI175" s="57"/>
      <c r="QJ175" s="57"/>
      <c r="QK175" s="57"/>
      <c r="QL175" s="57"/>
      <c r="QM175" s="57"/>
      <c r="QN175" s="57"/>
      <c r="QO175" s="57"/>
      <c r="QP175" s="57"/>
      <c r="QQ175" s="57"/>
      <c r="QR175" s="57"/>
      <c r="QS175" s="57"/>
      <c r="QT175" s="57"/>
      <c r="QU175" s="57"/>
      <c r="QV175" s="57"/>
      <c r="QW175" s="57"/>
      <c r="QX175" s="57"/>
      <c r="QY175" s="57"/>
      <c r="QZ175" s="57"/>
      <c r="RA175" s="57"/>
      <c r="RB175" s="57"/>
      <c r="RC175" s="57"/>
      <c r="RD175" s="57"/>
      <c r="RE175" s="57"/>
      <c r="RF175" s="57"/>
      <c r="RG175" s="57"/>
      <c r="RH175" s="57"/>
      <c r="RI175" s="57"/>
      <c r="RJ175" s="57"/>
      <c r="RK175" s="57"/>
      <c r="RL175" s="57"/>
      <c r="RM175" s="57"/>
      <c r="RN175" s="57"/>
      <c r="RO175" s="57"/>
      <c r="RP175" s="57"/>
      <c r="RQ175" s="57"/>
      <c r="RR175" s="57"/>
      <c r="RS175" s="57"/>
      <c r="RT175" s="57"/>
      <c r="RU175" s="57"/>
      <c r="RV175" s="57"/>
      <c r="RW175" s="57"/>
      <c r="RX175" s="57"/>
      <c r="RY175" s="57"/>
      <c r="RZ175" s="57"/>
      <c r="SA175" s="57"/>
      <c r="SB175" s="57"/>
      <c r="SC175" s="57"/>
      <c r="SD175" s="57"/>
      <c r="SE175" s="57"/>
      <c r="SF175" s="57"/>
      <c r="SG175" s="57"/>
      <c r="SH175" s="57"/>
      <c r="SI175" s="57"/>
      <c r="SJ175" s="57"/>
      <c r="SK175" s="57"/>
      <c r="SL175" s="57"/>
      <c r="SM175" s="57"/>
      <c r="SN175" s="57"/>
      <c r="SO175" s="57"/>
      <c r="SP175" s="57"/>
      <c r="SQ175" s="57"/>
      <c r="SR175" s="57"/>
      <c r="SS175" s="57"/>
      <c r="ST175" s="57"/>
      <c r="SU175" s="57"/>
      <c r="SV175" s="57"/>
      <c r="SW175" s="57"/>
      <c r="SX175" s="57"/>
      <c r="SY175" s="57"/>
      <c r="SZ175" s="57"/>
      <c r="TA175" s="57"/>
      <c r="TB175" s="57"/>
      <c r="TC175" s="57"/>
      <c r="TD175" s="57"/>
      <c r="TE175" s="57"/>
      <c r="TF175" s="57"/>
      <c r="TG175" s="57"/>
      <c r="TH175" s="57"/>
      <c r="TI175" s="57"/>
      <c r="TJ175" s="57"/>
      <c r="TK175" s="57"/>
      <c r="TL175" s="57"/>
      <c r="TM175" s="57"/>
      <c r="TN175" s="57"/>
      <c r="TO175" s="57"/>
      <c r="TP175" s="57"/>
      <c r="TQ175" s="57"/>
      <c r="TR175" s="57"/>
      <c r="TS175" s="57"/>
      <c r="TT175" s="57"/>
      <c r="TU175" s="57"/>
      <c r="TV175" s="57"/>
      <c r="TW175" s="57"/>
      <c r="TX175" s="57"/>
      <c r="TY175" s="57"/>
      <c r="TZ175" s="57"/>
      <c r="UA175" s="57"/>
      <c r="UB175" s="57"/>
      <c r="UC175" s="57"/>
      <c r="UD175" s="57"/>
      <c r="UE175" s="57"/>
      <c r="UF175" s="57"/>
      <c r="UG175" s="57"/>
      <c r="UH175" s="57"/>
      <c r="UI175" s="57"/>
      <c r="UJ175" s="57"/>
      <c r="UK175" s="57"/>
      <c r="UL175" s="57"/>
      <c r="UM175" s="57"/>
      <c r="UN175" s="57"/>
      <c r="UO175" s="57"/>
      <c r="UP175" s="57"/>
      <c r="UQ175" s="57"/>
      <c r="UR175" s="57"/>
      <c r="US175" s="57"/>
      <c r="UT175" s="57"/>
      <c r="UU175" s="57"/>
      <c r="UV175" s="57"/>
      <c r="UW175" s="57"/>
      <c r="UX175" s="57"/>
      <c r="UY175" s="57"/>
      <c r="UZ175" s="57"/>
      <c r="VA175" s="57"/>
      <c r="VB175" s="57"/>
      <c r="VC175" s="57"/>
      <c r="VD175" s="57"/>
      <c r="VE175" s="57"/>
      <c r="VF175" s="57"/>
      <c r="VG175" s="57"/>
      <c r="VH175" s="57"/>
      <c r="VI175" s="57"/>
      <c r="VJ175" s="57"/>
      <c r="VK175" s="57"/>
      <c r="VL175" s="57"/>
      <c r="VM175" s="57"/>
      <c r="VN175" s="57"/>
      <c r="VO175" s="57"/>
      <c r="VP175" s="57"/>
      <c r="VQ175" s="57"/>
      <c r="VR175" s="57"/>
      <c r="VS175" s="57"/>
      <c r="VT175" s="57"/>
      <c r="VU175" s="57"/>
      <c r="VV175" s="57"/>
      <c r="VW175" s="57"/>
      <c r="VX175" s="57"/>
      <c r="VY175" s="57"/>
      <c r="VZ175" s="57"/>
      <c r="WA175" s="57"/>
      <c r="WB175" s="57"/>
      <c r="WC175" s="57"/>
      <c r="WD175" s="57"/>
      <c r="WE175" s="57"/>
      <c r="WF175" s="57"/>
      <c r="WG175" s="57"/>
      <c r="WH175" s="57"/>
      <c r="WI175" s="57"/>
      <c r="WJ175" s="57"/>
      <c r="WK175" s="57"/>
      <c r="WL175" s="57"/>
      <c r="WM175" s="57"/>
      <c r="WN175" s="57"/>
      <c r="WO175" s="57"/>
      <c r="WP175" s="57"/>
      <c r="WQ175" s="57"/>
      <c r="WR175" s="57"/>
      <c r="WS175" s="57"/>
      <c r="WT175" s="57"/>
      <c r="WU175" s="57"/>
      <c r="WV175" s="57"/>
      <c r="WW175" s="57"/>
      <c r="WX175" s="57"/>
      <c r="WY175" s="57"/>
      <c r="WZ175" s="57"/>
      <c r="XA175" s="57"/>
      <c r="XB175" s="57"/>
      <c r="XC175" s="57"/>
      <c r="XD175" s="57"/>
      <c r="XE175" s="57"/>
      <c r="XF175" s="57"/>
      <c r="XG175" s="57"/>
      <c r="XH175" s="57"/>
      <c r="XI175" s="57"/>
      <c r="XJ175" s="57"/>
      <c r="XK175" s="57"/>
      <c r="XL175" s="57"/>
      <c r="XM175" s="57"/>
      <c r="XN175" s="57"/>
      <c r="XO175" s="57"/>
      <c r="XP175" s="57"/>
      <c r="XQ175" s="57"/>
      <c r="XR175" s="57"/>
      <c r="XS175" s="57"/>
      <c r="XT175" s="57"/>
      <c r="XU175" s="57"/>
      <c r="XV175" s="57"/>
      <c r="XW175" s="57"/>
    </row>
    <row r="176">
      <c r="AI176" s="57"/>
      <c r="BR176" s="57"/>
      <c r="DA176" s="57"/>
      <c r="EJ176" s="57"/>
      <c r="EK176" s="57"/>
      <c r="EL176" s="57"/>
      <c r="EM176" s="57"/>
      <c r="EN176" s="57"/>
      <c r="EO176" s="57"/>
      <c r="EP176" s="57"/>
      <c r="EQ176" s="57"/>
      <c r="ER176" s="57"/>
      <c r="ES176" s="57"/>
      <c r="ET176" s="57"/>
      <c r="EU176" s="57"/>
      <c r="EV176" s="57"/>
      <c r="EW176" s="57"/>
      <c r="EX176" s="57"/>
      <c r="EY176" s="57"/>
      <c r="EZ176" s="57"/>
      <c r="FA176" s="57"/>
      <c r="FB176" s="57"/>
      <c r="FC176" s="57"/>
      <c r="FD176" s="57"/>
      <c r="FE176" s="57"/>
      <c r="FF176" s="57"/>
      <c r="FG176" s="57"/>
      <c r="FH176" s="57"/>
      <c r="FI176" s="57"/>
      <c r="FJ176" s="57"/>
      <c r="FK176" s="57"/>
      <c r="FL176" s="57"/>
      <c r="FM176" s="57"/>
      <c r="FN176" s="57"/>
      <c r="FO176" s="57"/>
      <c r="FP176" s="57"/>
      <c r="FQ176" s="57"/>
      <c r="FR176" s="57"/>
      <c r="FS176" s="57"/>
      <c r="FT176" s="57"/>
      <c r="FU176" s="57"/>
      <c r="FV176" s="57"/>
      <c r="FW176" s="57"/>
      <c r="FX176" s="57"/>
      <c r="FY176" s="57"/>
      <c r="FZ176" s="57"/>
      <c r="GA176" s="57"/>
      <c r="GB176" s="57"/>
      <c r="GC176" s="57"/>
      <c r="GD176" s="57"/>
      <c r="GE176" s="57"/>
      <c r="GF176" s="57"/>
      <c r="GG176" s="57"/>
      <c r="GH176" s="57"/>
      <c r="GI176" s="57"/>
      <c r="GJ176" s="57"/>
      <c r="GK176" s="57"/>
      <c r="GL176" s="57"/>
      <c r="GM176" s="57"/>
      <c r="GN176" s="57"/>
      <c r="GO176" s="57"/>
      <c r="GP176" s="57"/>
      <c r="GQ176" s="57"/>
      <c r="GR176" s="57"/>
      <c r="GS176" s="57"/>
      <c r="GT176" s="57"/>
      <c r="GU176" s="57"/>
      <c r="GV176" s="57"/>
      <c r="GW176" s="57"/>
      <c r="GX176" s="57"/>
      <c r="GY176" s="57"/>
      <c r="GZ176" s="57"/>
      <c r="HA176" s="57"/>
      <c r="HB176" s="57"/>
      <c r="HC176" s="57"/>
      <c r="HD176" s="57"/>
      <c r="HE176" s="57"/>
      <c r="HF176" s="57"/>
      <c r="HG176" s="57"/>
      <c r="HH176" s="57"/>
      <c r="HI176" s="57"/>
      <c r="HJ176" s="57"/>
      <c r="HK176" s="57"/>
      <c r="HL176" s="57"/>
      <c r="HM176" s="57"/>
      <c r="HN176" s="57"/>
      <c r="HO176" s="57"/>
      <c r="HP176" s="57"/>
      <c r="HQ176" s="57"/>
      <c r="HR176" s="57"/>
      <c r="HS176" s="57"/>
      <c r="HT176" s="57"/>
      <c r="HU176" s="57"/>
      <c r="HV176" s="57"/>
      <c r="HW176" s="57"/>
      <c r="HX176" s="57"/>
      <c r="HY176" s="57"/>
      <c r="HZ176" s="57"/>
      <c r="IA176" s="57"/>
      <c r="IB176" s="57"/>
      <c r="IC176" s="57"/>
      <c r="ID176" s="57"/>
      <c r="IE176" s="57"/>
      <c r="IF176" s="57"/>
      <c r="IG176" s="57"/>
      <c r="IH176" s="57"/>
      <c r="II176" s="57"/>
      <c r="IJ176" s="57"/>
      <c r="IK176" s="57"/>
      <c r="IL176" s="57"/>
      <c r="IM176" s="57"/>
      <c r="IN176" s="57"/>
      <c r="IO176" s="57"/>
      <c r="IP176" s="57"/>
      <c r="IQ176" s="57"/>
      <c r="IR176" s="57"/>
      <c r="IS176" s="57"/>
      <c r="IT176" s="57"/>
      <c r="IU176" s="57"/>
      <c r="IV176" s="57"/>
      <c r="IW176" s="57"/>
      <c r="IX176" s="57"/>
      <c r="IY176" s="57"/>
      <c r="IZ176" s="57"/>
      <c r="JA176" s="57"/>
      <c r="JB176" s="57"/>
      <c r="JC176" s="57"/>
      <c r="JD176" s="57"/>
      <c r="JE176" s="57"/>
      <c r="JF176" s="57"/>
      <c r="JG176" s="57"/>
      <c r="JH176" s="57"/>
      <c r="JI176" s="57"/>
      <c r="JJ176" s="57"/>
      <c r="JK176" s="57"/>
      <c r="JL176" s="57"/>
      <c r="JM176" s="57"/>
      <c r="JN176" s="57"/>
      <c r="JO176" s="57"/>
      <c r="JP176" s="57"/>
      <c r="JQ176" s="57"/>
      <c r="JR176" s="57"/>
      <c r="JS176" s="57"/>
      <c r="JT176" s="57"/>
      <c r="JU176" s="57"/>
      <c r="JV176" s="57"/>
      <c r="JW176" s="57"/>
      <c r="JX176" s="57"/>
      <c r="JY176" s="57"/>
      <c r="JZ176" s="57"/>
      <c r="KA176" s="57"/>
      <c r="KB176" s="57"/>
      <c r="KC176" s="57"/>
      <c r="KD176" s="57"/>
      <c r="KE176" s="57"/>
      <c r="KF176" s="57"/>
      <c r="KG176" s="57"/>
      <c r="KH176" s="57"/>
      <c r="KI176" s="57"/>
      <c r="KJ176" s="57"/>
      <c r="KK176" s="57"/>
      <c r="KL176" s="57"/>
      <c r="KM176" s="57"/>
      <c r="KN176" s="57"/>
      <c r="KO176" s="57"/>
      <c r="KP176" s="57"/>
      <c r="KQ176" s="57"/>
      <c r="KR176" s="57"/>
      <c r="KS176" s="57"/>
      <c r="KT176" s="57"/>
      <c r="KU176" s="57"/>
      <c r="KV176" s="57"/>
      <c r="KW176" s="57"/>
      <c r="KX176" s="57"/>
      <c r="KY176" s="57"/>
      <c r="KZ176" s="57"/>
      <c r="LA176" s="57"/>
      <c r="LB176" s="57"/>
      <c r="LC176" s="57"/>
      <c r="LD176" s="57"/>
      <c r="LE176" s="57"/>
      <c r="LF176" s="57"/>
      <c r="LG176" s="57"/>
      <c r="LH176" s="57"/>
      <c r="LI176" s="57"/>
      <c r="LJ176" s="57"/>
      <c r="LK176" s="57"/>
      <c r="LL176" s="57"/>
      <c r="LM176" s="57"/>
      <c r="LN176" s="57"/>
      <c r="LO176" s="57"/>
      <c r="LP176" s="57"/>
      <c r="LQ176" s="57"/>
      <c r="LR176" s="57"/>
      <c r="LS176" s="57"/>
      <c r="LT176" s="57"/>
      <c r="LU176" s="57"/>
      <c r="LV176" s="57"/>
      <c r="LW176" s="57"/>
      <c r="LX176" s="57"/>
      <c r="LY176" s="57"/>
      <c r="LZ176" s="57"/>
      <c r="MA176" s="57"/>
      <c r="MB176" s="57"/>
      <c r="MC176" s="57"/>
      <c r="MD176" s="57"/>
      <c r="ME176" s="57"/>
      <c r="MF176" s="57"/>
      <c r="MG176" s="57"/>
      <c r="MH176" s="57"/>
      <c r="MI176" s="57"/>
      <c r="MJ176" s="57"/>
      <c r="MK176" s="57"/>
      <c r="ML176" s="57"/>
      <c r="MM176" s="57"/>
      <c r="MN176" s="57"/>
      <c r="MO176" s="57"/>
      <c r="MP176" s="57"/>
      <c r="MQ176" s="57"/>
      <c r="MR176" s="57"/>
      <c r="MS176" s="57"/>
      <c r="MT176" s="57"/>
      <c r="MU176" s="57"/>
      <c r="MV176" s="57"/>
      <c r="MW176" s="57"/>
      <c r="MX176" s="57"/>
      <c r="MY176" s="57"/>
      <c r="MZ176" s="57"/>
      <c r="NA176" s="57"/>
      <c r="NB176" s="57"/>
      <c r="NC176" s="57"/>
      <c r="ND176" s="57"/>
      <c r="NE176" s="57"/>
      <c r="NF176" s="57"/>
      <c r="NG176" s="57"/>
      <c r="NH176" s="57"/>
      <c r="NI176" s="57"/>
      <c r="NJ176" s="57"/>
      <c r="NK176" s="57"/>
      <c r="NL176" s="57"/>
      <c r="NM176" s="57"/>
      <c r="NN176" s="57"/>
      <c r="NO176" s="57"/>
      <c r="NP176" s="57"/>
      <c r="NQ176" s="57"/>
      <c r="NR176" s="57"/>
      <c r="NS176" s="57"/>
      <c r="NT176" s="57"/>
      <c r="NU176" s="57"/>
      <c r="NV176" s="57"/>
      <c r="NW176" s="57"/>
      <c r="NX176" s="57"/>
      <c r="NY176" s="57"/>
      <c r="NZ176" s="57"/>
      <c r="OA176" s="57"/>
      <c r="OB176" s="57"/>
      <c r="OC176" s="57"/>
      <c r="OD176" s="57"/>
      <c r="OE176" s="57"/>
      <c r="OF176" s="57"/>
      <c r="OG176" s="57"/>
      <c r="OH176" s="57"/>
      <c r="OI176" s="57"/>
      <c r="OJ176" s="57"/>
      <c r="OK176" s="57"/>
      <c r="OL176" s="57"/>
      <c r="OM176" s="57"/>
      <c r="ON176" s="57"/>
      <c r="OO176" s="57"/>
      <c r="OP176" s="57"/>
      <c r="OQ176" s="57"/>
      <c r="OR176" s="57"/>
      <c r="OS176" s="57"/>
      <c r="OT176" s="57"/>
      <c r="OU176" s="57"/>
      <c r="OV176" s="57"/>
      <c r="OW176" s="57"/>
      <c r="OX176" s="57"/>
      <c r="OY176" s="57"/>
      <c r="OZ176" s="57"/>
      <c r="PA176" s="57"/>
      <c r="PB176" s="57"/>
      <c r="PC176" s="57"/>
      <c r="PD176" s="57"/>
      <c r="PE176" s="57"/>
      <c r="PF176" s="57"/>
      <c r="PG176" s="57"/>
      <c r="PH176" s="57"/>
      <c r="PI176" s="57"/>
      <c r="PJ176" s="57"/>
      <c r="PK176" s="57"/>
      <c r="PL176" s="57"/>
      <c r="PM176" s="57"/>
      <c r="PN176" s="57"/>
      <c r="PO176" s="57"/>
      <c r="PP176" s="57"/>
      <c r="PQ176" s="57"/>
      <c r="PR176" s="57"/>
      <c r="PS176" s="57"/>
      <c r="PT176" s="57"/>
      <c r="PU176" s="57"/>
      <c r="PV176" s="57"/>
      <c r="PW176" s="57"/>
      <c r="PX176" s="57"/>
      <c r="PY176" s="57"/>
      <c r="PZ176" s="57"/>
      <c r="QA176" s="57"/>
      <c r="QB176" s="57"/>
      <c r="QC176" s="57"/>
      <c r="QD176" s="57"/>
      <c r="QE176" s="57"/>
      <c r="QF176" s="57"/>
      <c r="QG176" s="57"/>
      <c r="QH176" s="57"/>
      <c r="QI176" s="57"/>
      <c r="QJ176" s="57"/>
      <c r="QK176" s="57"/>
      <c r="QL176" s="57"/>
      <c r="QM176" s="57"/>
      <c r="QN176" s="57"/>
      <c r="QO176" s="57"/>
      <c r="QP176" s="57"/>
      <c r="QQ176" s="57"/>
      <c r="QR176" s="57"/>
      <c r="QS176" s="57"/>
      <c r="QT176" s="57"/>
      <c r="QU176" s="57"/>
      <c r="QV176" s="57"/>
      <c r="QW176" s="57"/>
      <c r="QX176" s="57"/>
      <c r="QY176" s="57"/>
      <c r="QZ176" s="57"/>
      <c r="RA176" s="57"/>
      <c r="RB176" s="57"/>
      <c r="RC176" s="57"/>
      <c r="RD176" s="57"/>
      <c r="RE176" s="57"/>
      <c r="RF176" s="57"/>
      <c r="RG176" s="57"/>
      <c r="RH176" s="57"/>
      <c r="RI176" s="57"/>
      <c r="RJ176" s="57"/>
      <c r="RK176" s="57"/>
      <c r="RL176" s="57"/>
      <c r="RM176" s="57"/>
      <c r="RN176" s="57"/>
      <c r="RO176" s="57"/>
      <c r="RP176" s="57"/>
      <c r="RQ176" s="57"/>
      <c r="RR176" s="57"/>
      <c r="RS176" s="57"/>
      <c r="RT176" s="57"/>
      <c r="RU176" s="57"/>
      <c r="RV176" s="57"/>
      <c r="RW176" s="57"/>
      <c r="RX176" s="57"/>
      <c r="RY176" s="57"/>
      <c r="RZ176" s="57"/>
      <c r="SA176" s="57"/>
      <c r="SB176" s="57"/>
      <c r="SC176" s="57"/>
      <c r="SD176" s="57"/>
      <c r="SE176" s="57"/>
      <c r="SF176" s="57"/>
      <c r="SG176" s="57"/>
      <c r="SH176" s="57"/>
      <c r="SI176" s="57"/>
      <c r="SJ176" s="57"/>
      <c r="SK176" s="57"/>
      <c r="SL176" s="57"/>
      <c r="SM176" s="57"/>
      <c r="SN176" s="57"/>
      <c r="SO176" s="57"/>
      <c r="SP176" s="57"/>
      <c r="SQ176" s="57"/>
      <c r="SR176" s="57"/>
      <c r="SS176" s="57"/>
      <c r="ST176" s="57"/>
      <c r="SU176" s="57"/>
      <c r="SV176" s="57"/>
      <c r="SW176" s="57"/>
      <c r="SX176" s="57"/>
      <c r="SY176" s="57"/>
      <c r="SZ176" s="57"/>
      <c r="TA176" s="57"/>
      <c r="TB176" s="57"/>
      <c r="TC176" s="57"/>
      <c r="TD176" s="57"/>
      <c r="TE176" s="57"/>
      <c r="TF176" s="57"/>
      <c r="TG176" s="57"/>
      <c r="TH176" s="57"/>
      <c r="TI176" s="57"/>
      <c r="TJ176" s="57"/>
      <c r="TK176" s="57"/>
      <c r="TL176" s="57"/>
      <c r="TM176" s="57"/>
      <c r="TN176" s="57"/>
      <c r="TO176" s="57"/>
      <c r="TP176" s="57"/>
      <c r="TQ176" s="57"/>
      <c r="TR176" s="57"/>
      <c r="TS176" s="57"/>
      <c r="TT176" s="57"/>
      <c r="TU176" s="57"/>
      <c r="TV176" s="57"/>
      <c r="TW176" s="57"/>
      <c r="TX176" s="57"/>
      <c r="TY176" s="57"/>
      <c r="TZ176" s="57"/>
      <c r="UA176" s="57"/>
      <c r="UB176" s="57"/>
      <c r="UC176" s="57"/>
      <c r="UD176" s="57"/>
      <c r="UE176" s="57"/>
      <c r="UF176" s="57"/>
      <c r="UG176" s="57"/>
      <c r="UH176" s="57"/>
      <c r="UI176" s="57"/>
      <c r="UJ176" s="57"/>
      <c r="UK176" s="57"/>
      <c r="UL176" s="57"/>
      <c r="UM176" s="57"/>
      <c r="UN176" s="57"/>
      <c r="UO176" s="57"/>
      <c r="UP176" s="57"/>
      <c r="UQ176" s="57"/>
      <c r="UR176" s="57"/>
      <c r="US176" s="57"/>
      <c r="UT176" s="57"/>
      <c r="UU176" s="57"/>
      <c r="UV176" s="57"/>
      <c r="UW176" s="57"/>
      <c r="UX176" s="57"/>
      <c r="UY176" s="57"/>
      <c r="UZ176" s="57"/>
      <c r="VA176" s="57"/>
      <c r="VB176" s="57"/>
      <c r="VC176" s="57"/>
      <c r="VD176" s="57"/>
      <c r="VE176" s="57"/>
      <c r="VF176" s="57"/>
      <c r="VG176" s="57"/>
      <c r="VH176" s="57"/>
      <c r="VI176" s="57"/>
      <c r="VJ176" s="57"/>
      <c r="VK176" s="57"/>
      <c r="VL176" s="57"/>
      <c r="VM176" s="57"/>
      <c r="VN176" s="57"/>
      <c r="VO176" s="57"/>
      <c r="VP176" s="57"/>
      <c r="VQ176" s="57"/>
      <c r="VR176" s="57"/>
      <c r="VS176" s="57"/>
      <c r="VT176" s="57"/>
      <c r="VU176" s="57"/>
      <c r="VV176" s="57"/>
      <c r="VW176" s="57"/>
      <c r="VX176" s="57"/>
      <c r="VY176" s="57"/>
      <c r="VZ176" s="57"/>
      <c r="WA176" s="57"/>
      <c r="WB176" s="57"/>
      <c r="WC176" s="57"/>
      <c r="WD176" s="57"/>
      <c r="WE176" s="57"/>
      <c r="WF176" s="57"/>
      <c r="WG176" s="57"/>
      <c r="WH176" s="57"/>
      <c r="WI176" s="57"/>
      <c r="WJ176" s="57"/>
      <c r="WK176" s="57"/>
      <c r="WL176" s="57"/>
      <c r="WM176" s="57"/>
      <c r="WN176" s="57"/>
      <c r="WO176" s="57"/>
      <c r="WP176" s="57"/>
      <c r="WQ176" s="57"/>
      <c r="WR176" s="57"/>
      <c r="WS176" s="57"/>
      <c r="WT176" s="57"/>
      <c r="WU176" s="57"/>
      <c r="WV176" s="57"/>
      <c r="WW176" s="57"/>
      <c r="WX176" s="57"/>
      <c r="WY176" s="57"/>
      <c r="WZ176" s="57"/>
      <c r="XA176" s="57"/>
      <c r="XB176" s="57"/>
      <c r="XC176" s="57"/>
      <c r="XD176" s="57"/>
      <c r="XE176" s="57"/>
      <c r="XF176" s="57"/>
      <c r="XG176" s="57"/>
      <c r="XH176" s="57"/>
      <c r="XI176" s="57"/>
      <c r="XJ176" s="57"/>
      <c r="XK176" s="57"/>
      <c r="XL176" s="57"/>
      <c r="XM176" s="57"/>
      <c r="XN176" s="57"/>
      <c r="XO176" s="57"/>
      <c r="XP176" s="57"/>
      <c r="XQ176" s="57"/>
      <c r="XR176" s="57"/>
      <c r="XS176" s="57"/>
      <c r="XT176" s="57"/>
      <c r="XU176" s="57"/>
      <c r="XV176" s="57"/>
      <c r="XW176" s="57"/>
    </row>
    <row r="177">
      <c r="AI177" s="57"/>
      <c r="BR177" s="57"/>
      <c r="DA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c r="FQ177" s="57"/>
      <c r="FR177" s="57"/>
      <c r="FS177" s="57"/>
      <c r="FT177" s="57"/>
      <c r="FU177" s="57"/>
      <c r="FV177" s="57"/>
      <c r="FW177" s="57"/>
      <c r="FX177" s="57"/>
      <c r="FY177" s="57"/>
      <c r="FZ177" s="57"/>
      <c r="GA177" s="57"/>
      <c r="GB177" s="57"/>
      <c r="GC177" s="57"/>
      <c r="GD177" s="57"/>
      <c r="GE177" s="57"/>
      <c r="GF177" s="57"/>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c r="HG177" s="57"/>
      <c r="HH177" s="57"/>
      <c r="HI177" s="57"/>
      <c r="HJ177" s="57"/>
      <c r="HK177" s="57"/>
      <c r="HL177" s="57"/>
      <c r="HM177" s="57"/>
      <c r="HN177" s="57"/>
      <c r="HO177" s="57"/>
      <c r="HP177" s="57"/>
      <c r="HQ177" s="57"/>
      <c r="HR177" s="57"/>
      <c r="HS177" s="57"/>
      <c r="HT177" s="57"/>
      <c r="HU177" s="57"/>
      <c r="HV177" s="57"/>
      <c r="HW177" s="57"/>
      <c r="HX177" s="57"/>
      <c r="HY177" s="57"/>
      <c r="HZ177" s="57"/>
      <c r="IA177" s="57"/>
      <c r="IB177" s="57"/>
      <c r="IC177" s="57"/>
      <c r="ID177" s="57"/>
      <c r="IE177" s="57"/>
      <c r="IF177" s="57"/>
      <c r="IG177" s="57"/>
      <c r="IH177" s="57"/>
      <c r="II177" s="57"/>
      <c r="IJ177" s="57"/>
      <c r="IK177" s="57"/>
      <c r="IL177" s="57"/>
      <c r="IM177" s="57"/>
      <c r="IN177" s="57"/>
      <c r="IO177" s="57"/>
      <c r="IP177" s="57"/>
      <c r="IQ177" s="57"/>
      <c r="IR177" s="57"/>
      <c r="IS177" s="57"/>
      <c r="IT177" s="57"/>
      <c r="IU177" s="57"/>
      <c r="IV177" s="57"/>
      <c r="IW177" s="57"/>
      <c r="IX177" s="57"/>
      <c r="IY177" s="57"/>
      <c r="IZ177" s="57"/>
      <c r="JA177" s="57"/>
      <c r="JB177" s="57"/>
      <c r="JC177" s="57"/>
      <c r="JD177" s="57"/>
      <c r="JE177" s="57"/>
      <c r="JF177" s="57"/>
      <c r="JG177" s="57"/>
      <c r="JH177" s="57"/>
      <c r="JI177" s="57"/>
      <c r="JJ177" s="57"/>
      <c r="JK177" s="57"/>
      <c r="JL177" s="57"/>
      <c r="JM177" s="57"/>
      <c r="JN177" s="57"/>
      <c r="JO177" s="57"/>
      <c r="JP177" s="57"/>
      <c r="JQ177" s="57"/>
      <c r="JR177" s="57"/>
      <c r="JS177" s="57"/>
      <c r="JT177" s="57"/>
      <c r="JU177" s="57"/>
      <c r="JV177" s="57"/>
      <c r="JW177" s="57"/>
      <c r="JX177" s="57"/>
      <c r="JY177" s="57"/>
      <c r="JZ177" s="57"/>
      <c r="KA177" s="57"/>
      <c r="KB177" s="57"/>
      <c r="KC177" s="57"/>
      <c r="KD177" s="57"/>
      <c r="KE177" s="57"/>
      <c r="KF177" s="57"/>
      <c r="KG177" s="57"/>
      <c r="KH177" s="57"/>
      <c r="KI177" s="57"/>
      <c r="KJ177" s="57"/>
      <c r="KK177" s="57"/>
      <c r="KL177" s="57"/>
      <c r="KM177" s="57"/>
      <c r="KN177" s="57"/>
      <c r="KO177" s="57"/>
      <c r="KP177" s="57"/>
      <c r="KQ177" s="57"/>
      <c r="KR177" s="57"/>
      <c r="KS177" s="57"/>
      <c r="KT177" s="57"/>
      <c r="KU177" s="57"/>
      <c r="KV177" s="57"/>
      <c r="KW177" s="57"/>
      <c r="KX177" s="57"/>
      <c r="KY177" s="57"/>
      <c r="KZ177" s="57"/>
      <c r="LA177" s="57"/>
      <c r="LB177" s="57"/>
      <c r="LC177" s="57"/>
      <c r="LD177" s="57"/>
      <c r="LE177" s="57"/>
      <c r="LF177" s="57"/>
      <c r="LG177" s="57"/>
      <c r="LH177" s="57"/>
      <c r="LI177" s="57"/>
      <c r="LJ177" s="57"/>
      <c r="LK177" s="57"/>
      <c r="LL177" s="57"/>
      <c r="LM177" s="57"/>
      <c r="LN177" s="57"/>
      <c r="LO177" s="57"/>
      <c r="LP177" s="57"/>
      <c r="LQ177" s="57"/>
      <c r="LR177" s="57"/>
      <c r="LS177" s="57"/>
      <c r="LT177" s="57"/>
      <c r="LU177" s="57"/>
      <c r="LV177" s="57"/>
      <c r="LW177" s="57"/>
      <c r="LX177" s="57"/>
      <c r="LY177" s="57"/>
      <c r="LZ177" s="57"/>
      <c r="MA177" s="57"/>
      <c r="MB177" s="57"/>
      <c r="MC177" s="57"/>
      <c r="MD177" s="57"/>
      <c r="ME177" s="57"/>
      <c r="MF177" s="57"/>
      <c r="MG177" s="57"/>
      <c r="MH177" s="57"/>
      <c r="MI177" s="57"/>
      <c r="MJ177" s="57"/>
      <c r="MK177" s="57"/>
      <c r="ML177" s="57"/>
      <c r="MM177" s="57"/>
      <c r="MN177" s="57"/>
      <c r="MO177" s="57"/>
      <c r="MP177" s="57"/>
      <c r="MQ177" s="57"/>
      <c r="MR177" s="57"/>
      <c r="MS177" s="57"/>
      <c r="MT177" s="57"/>
      <c r="MU177" s="57"/>
      <c r="MV177" s="57"/>
      <c r="MW177" s="57"/>
      <c r="MX177" s="57"/>
      <c r="MY177" s="57"/>
      <c r="MZ177" s="57"/>
      <c r="NA177" s="57"/>
      <c r="NB177" s="57"/>
      <c r="NC177" s="57"/>
      <c r="ND177" s="57"/>
      <c r="NE177" s="57"/>
      <c r="NF177" s="57"/>
      <c r="NG177" s="57"/>
      <c r="NH177" s="57"/>
      <c r="NI177" s="57"/>
      <c r="NJ177" s="57"/>
      <c r="NK177" s="57"/>
      <c r="NL177" s="57"/>
      <c r="NM177" s="57"/>
      <c r="NN177" s="57"/>
      <c r="NO177" s="57"/>
      <c r="NP177" s="57"/>
      <c r="NQ177" s="57"/>
      <c r="NR177" s="57"/>
      <c r="NS177" s="57"/>
      <c r="NT177" s="57"/>
      <c r="NU177" s="57"/>
      <c r="NV177" s="57"/>
      <c r="NW177" s="57"/>
      <c r="NX177" s="57"/>
      <c r="NY177" s="57"/>
      <c r="NZ177" s="57"/>
      <c r="OA177" s="57"/>
      <c r="OB177" s="57"/>
      <c r="OC177" s="57"/>
      <c r="OD177" s="57"/>
      <c r="OE177" s="57"/>
      <c r="OF177" s="57"/>
      <c r="OG177" s="57"/>
      <c r="OH177" s="57"/>
      <c r="OI177" s="57"/>
      <c r="OJ177" s="57"/>
      <c r="OK177" s="57"/>
      <c r="OL177" s="57"/>
      <c r="OM177" s="57"/>
      <c r="ON177" s="57"/>
      <c r="OO177" s="57"/>
      <c r="OP177" s="57"/>
      <c r="OQ177" s="57"/>
      <c r="OR177" s="57"/>
      <c r="OS177" s="57"/>
      <c r="OT177" s="57"/>
      <c r="OU177" s="57"/>
      <c r="OV177" s="57"/>
      <c r="OW177" s="57"/>
      <c r="OX177" s="57"/>
      <c r="OY177" s="57"/>
      <c r="OZ177" s="57"/>
      <c r="PA177" s="57"/>
      <c r="PB177" s="57"/>
      <c r="PC177" s="57"/>
      <c r="PD177" s="57"/>
      <c r="PE177" s="57"/>
      <c r="PF177" s="57"/>
      <c r="PG177" s="57"/>
      <c r="PH177" s="57"/>
      <c r="PI177" s="57"/>
      <c r="PJ177" s="57"/>
      <c r="PK177" s="57"/>
      <c r="PL177" s="57"/>
      <c r="PM177" s="57"/>
      <c r="PN177" s="57"/>
      <c r="PO177" s="57"/>
      <c r="PP177" s="57"/>
      <c r="PQ177" s="57"/>
      <c r="PR177" s="57"/>
      <c r="PS177" s="57"/>
      <c r="PT177" s="57"/>
      <c r="PU177" s="57"/>
      <c r="PV177" s="57"/>
      <c r="PW177" s="57"/>
      <c r="PX177" s="57"/>
      <c r="PY177" s="57"/>
      <c r="PZ177" s="57"/>
      <c r="QA177" s="57"/>
      <c r="QB177" s="57"/>
      <c r="QC177" s="57"/>
      <c r="QD177" s="57"/>
      <c r="QE177" s="57"/>
      <c r="QF177" s="57"/>
      <c r="QG177" s="57"/>
      <c r="QH177" s="57"/>
      <c r="QI177" s="57"/>
      <c r="QJ177" s="57"/>
      <c r="QK177" s="57"/>
      <c r="QL177" s="57"/>
      <c r="QM177" s="57"/>
      <c r="QN177" s="57"/>
      <c r="QO177" s="57"/>
      <c r="QP177" s="57"/>
      <c r="QQ177" s="57"/>
      <c r="QR177" s="57"/>
      <c r="QS177" s="57"/>
      <c r="QT177" s="57"/>
      <c r="QU177" s="57"/>
      <c r="QV177" s="57"/>
      <c r="QW177" s="57"/>
      <c r="QX177" s="57"/>
      <c r="QY177" s="57"/>
      <c r="QZ177" s="57"/>
      <c r="RA177" s="57"/>
      <c r="RB177" s="57"/>
      <c r="RC177" s="57"/>
      <c r="RD177" s="57"/>
      <c r="RE177" s="57"/>
      <c r="RF177" s="57"/>
      <c r="RG177" s="57"/>
      <c r="RH177" s="57"/>
      <c r="RI177" s="57"/>
      <c r="RJ177" s="57"/>
      <c r="RK177" s="57"/>
      <c r="RL177" s="57"/>
      <c r="RM177" s="57"/>
      <c r="RN177" s="57"/>
      <c r="RO177" s="57"/>
      <c r="RP177" s="57"/>
      <c r="RQ177" s="57"/>
      <c r="RR177" s="57"/>
      <c r="RS177" s="57"/>
      <c r="RT177" s="57"/>
      <c r="RU177" s="57"/>
      <c r="RV177" s="57"/>
      <c r="RW177" s="57"/>
      <c r="RX177" s="57"/>
      <c r="RY177" s="57"/>
      <c r="RZ177" s="57"/>
      <c r="SA177" s="57"/>
      <c r="SB177" s="57"/>
      <c r="SC177" s="57"/>
      <c r="SD177" s="57"/>
      <c r="SE177" s="57"/>
      <c r="SF177" s="57"/>
      <c r="SG177" s="57"/>
      <c r="SH177" s="57"/>
      <c r="SI177" s="57"/>
      <c r="SJ177" s="57"/>
      <c r="SK177" s="57"/>
      <c r="SL177" s="57"/>
      <c r="SM177" s="57"/>
      <c r="SN177" s="57"/>
      <c r="SO177" s="57"/>
      <c r="SP177" s="57"/>
      <c r="SQ177" s="57"/>
      <c r="SR177" s="57"/>
      <c r="SS177" s="57"/>
      <c r="ST177" s="57"/>
      <c r="SU177" s="57"/>
      <c r="SV177" s="57"/>
      <c r="SW177" s="57"/>
      <c r="SX177" s="57"/>
      <c r="SY177" s="57"/>
      <c r="SZ177" s="57"/>
      <c r="TA177" s="57"/>
      <c r="TB177" s="57"/>
      <c r="TC177" s="57"/>
      <c r="TD177" s="57"/>
      <c r="TE177" s="57"/>
      <c r="TF177" s="57"/>
      <c r="TG177" s="57"/>
      <c r="TH177" s="57"/>
      <c r="TI177" s="57"/>
      <c r="TJ177" s="57"/>
      <c r="TK177" s="57"/>
      <c r="TL177" s="57"/>
      <c r="TM177" s="57"/>
      <c r="TN177" s="57"/>
      <c r="TO177" s="57"/>
      <c r="TP177" s="57"/>
      <c r="TQ177" s="57"/>
      <c r="TR177" s="57"/>
      <c r="TS177" s="57"/>
      <c r="TT177" s="57"/>
      <c r="TU177" s="57"/>
      <c r="TV177" s="57"/>
      <c r="TW177" s="57"/>
      <c r="TX177" s="57"/>
      <c r="TY177" s="57"/>
      <c r="TZ177" s="57"/>
      <c r="UA177" s="57"/>
      <c r="UB177" s="57"/>
      <c r="UC177" s="57"/>
      <c r="UD177" s="57"/>
      <c r="UE177" s="57"/>
      <c r="UF177" s="57"/>
      <c r="UG177" s="57"/>
      <c r="UH177" s="57"/>
      <c r="UI177" s="57"/>
      <c r="UJ177" s="57"/>
      <c r="UK177" s="57"/>
      <c r="UL177" s="57"/>
      <c r="UM177" s="57"/>
      <c r="UN177" s="57"/>
      <c r="UO177" s="57"/>
      <c r="UP177" s="57"/>
      <c r="UQ177" s="57"/>
      <c r="UR177" s="57"/>
      <c r="US177" s="57"/>
      <c r="UT177" s="57"/>
      <c r="UU177" s="57"/>
      <c r="UV177" s="57"/>
      <c r="UW177" s="57"/>
      <c r="UX177" s="57"/>
      <c r="UY177" s="57"/>
      <c r="UZ177" s="57"/>
      <c r="VA177" s="57"/>
      <c r="VB177" s="57"/>
      <c r="VC177" s="57"/>
      <c r="VD177" s="57"/>
      <c r="VE177" s="57"/>
      <c r="VF177" s="57"/>
      <c r="VG177" s="57"/>
      <c r="VH177" s="57"/>
      <c r="VI177" s="57"/>
      <c r="VJ177" s="57"/>
      <c r="VK177" s="57"/>
      <c r="VL177" s="57"/>
      <c r="VM177" s="57"/>
      <c r="VN177" s="57"/>
      <c r="VO177" s="57"/>
      <c r="VP177" s="57"/>
      <c r="VQ177" s="57"/>
      <c r="VR177" s="57"/>
      <c r="VS177" s="57"/>
      <c r="VT177" s="57"/>
      <c r="VU177" s="57"/>
      <c r="VV177" s="57"/>
      <c r="VW177" s="57"/>
      <c r="VX177" s="57"/>
      <c r="VY177" s="57"/>
      <c r="VZ177" s="57"/>
      <c r="WA177" s="57"/>
      <c r="WB177" s="57"/>
      <c r="WC177" s="57"/>
      <c r="WD177" s="57"/>
      <c r="WE177" s="57"/>
      <c r="WF177" s="57"/>
      <c r="WG177" s="57"/>
      <c r="WH177" s="57"/>
      <c r="WI177" s="57"/>
      <c r="WJ177" s="57"/>
      <c r="WK177" s="57"/>
      <c r="WL177" s="57"/>
      <c r="WM177" s="57"/>
      <c r="WN177" s="57"/>
      <c r="WO177" s="57"/>
      <c r="WP177" s="57"/>
      <c r="WQ177" s="57"/>
      <c r="WR177" s="57"/>
      <c r="WS177" s="57"/>
      <c r="WT177" s="57"/>
      <c r="WU177" s="57"/>
      <c r="WV177" s="57"/>
      <c r="WW177" s="57"/>
      <c r="WX177" s="57"/>
      <c r="WY177" s="57"/>
      <c r="WZ177" s="57"/>
      <c r="XA177" s="57"/>
      <c r="XB177" s="57"/>
      <c r="XC177" s="57"/>
      <c r="XD177" s="57"/>
      <c r="XE177" s="57"/>
      <c r="XF177" s="57"/>
      <c r="XG177" s="57"/>
      <c r="XH177" s="57"/>
      <c r="XI177" s="57"/>
      <c r="XJ177" s="57"/>
      <c r="XK177" s="57"/>
      <c r="XL177" s="57"/>
      <c r="XM177" s="57"/>
      <c r="XN177" s="57"/>
      <c r="XO177" s="57"/>
      <c r="XP177" s="57"/>
      <c r="XQ177" s="57"/>
      <c r="XR177" s="57"/>
      <c r="XS177" s="57"/>
      <c r="XT177" s="57"/>
      <c r="XU177" s="57"/>
      <c r="XV177" s="57"/>
      <c r="XW177" s="57"/>
    </row>
    <row r="178">
      <c r="AI178" s="57"/>
      <c r="BR178" s="57"/>
      <c r="DA178" s="57"/>
      <c r="EJ178" s="57"/>
      <c r="EK178" s="57"/>
      <c r="EL178" s="57"/>
      <c r="EM178" s="57"/>
      <c r="EN178" s="57"/>
      <c r="EO178" s="57"/>
      <c r="EP178" s="57"/>
      <c r="EQ178" s="57"/>
      <c r="ER178" s="57"/>
      <c r="ES178" s="57"/>
      <c r="ET178" s="57"/>
      <c r="EU178" s="57"/>
      <c r="EV178" s="57"/>
      <c r="EW178" s="57"/>
      <c r="EX178" s="57"/>
      <c r="EY178" s="57"/>
      <c r="EZ178" s="57"/>
      <c r="FA178" s="57"/>
      <c r="FB178" s="57"/>
      <c r="FC178" s="57"/>
      <c r="FD178" s="57"/>
      <c r="FE178" s="57"/>
      <c r="FF178" s="57"/>
      <c r="FG178" s="57"/>
      <c r="FH178" s="57"/>
      <c r="FI178" s="57"/>
      <c r="FJ178" s="57"/>
      <c r="FK178" s="57"/>
      <c r="FL178" s="57"/>
      <c r="FM178" s="57"/>
      <c r="FN178" s="57"/>
      <c r="FO178" s="57"/>
      <c r="FP178" s="57"/>
      <c r="FQ178" s="57"/>
      <c r="FR178" s="57"/>
      <c r="FS178" s="57"/>
      <c r="FT178" s="57"/>
      <c r="FU178" s="57"/>
      <c r="FV178" s="57"/>
      <c r="FW178" s="57"/>
      <c r="FX178" s="57"/>
      <c r="FY178" s="57"/>
      <c r="FZ178" s="57"/>
      <c r="GA178" s="57"/>
      <c r="GB178" s="57"/>
      <c r="GC178" s="57"/>
      <c r="GD178" s="57"/>
      <c r="GE178" s="57"/>
      <c r="GF178" s="57"/>
      <c r="GG178" s="57"/>
      <c r="GH178" s="57"/>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c r="HG178" s="57"/>
      <c r="HH178" s="57"/>
      <c r="HI178" s="57"/>
      <c r="HJ178" s="57"/>
      <c r="HK178" s="57"/>
      <c r="HL178" s="57"/>
      <c r="HM178" s="57"/>
      <c r="HN178" s="57"/>
      <c r="HO178" s="57"/>
      <c r="HP178" s="57"/>
      <c r="HQ178" s="57"/>
      <c r="HR178" s="57"/>
      <c r="HS178" s="57"/>
      <c r="HT178" s="57"/>
      <c r="HU178" s="57"/>
      <c r="HV178" s="57"/>
      <c r="HW178" s="57"/>
      <c r="HX178" s="57"/>
      <c r="HY178" s="57"/>
      <c r="HZ178" s="57"/>
      <c r="IA178" s="57"/>
      <c r="IB178" s="57"/>
      <c r="IC178" s="57"/>
      <c r="ID178" s="57"/>
      <c r="IE178" s="57"/>
      <c r="IF178" s="57"/>
      <c r="IG178" s="57"/>
      <c r="IH178" s="57"/>
      <c r="II178" s="57"/>
      <c r="IJ178" s="57"/>
      <c r="IK178" s="57"/>
      <c r="IL178" s="57"/>
      <c r="IM178" s="57"/>
      <c r="IN178" s="57"/>
      <c r="IO178" s="57"/>
      <c r="IP178" s="57"/>
      <c r="IQ178" s="57"/>
      <c r="IR178" s="57"/>
      <c r="IS178" s="57"/>
      <c r="IT178" s="57"/>
      <c r="IU178" s="57"/>
      <c r="IV178" s="57"/>
      <c r="IW178" s="57"/>
      <c r="IX178" s="57"/>
      <c r="IY178" s="57"/>
      <c r="IZ178" s="57"/>
      <c r="JA178" s="57"/>
      <c r="JB178" s="57"/>
      <c r="JC178" s="57"/>
      <c r="JD178" s="57"/>
      <c r="JE178" s="57"/>
      <c r="JF178" s="57"/>
      <c r="JG178" s="57"/>
      <c r="JH178" s="57"/>
      <c r="JI178" s="57"/>
      <c r="JJ178" s="57"/>
      <c r="JK178" s="57"/>
      <c r="JL178" s="57"/>
      <c r="JM178" s="57"/>
      <c r="JN178" s="57"/>
      <c r="JO178" s="57"/>
      <c r="JP178" s="57"/>
      <c r="JQ178" s="57"/>
      <c r="JR178" s="57"/>
      <c r="JS178" s="57"/>
      <c r="JT178" s="57"/>
      <c r="JU178" s="57"/>
      <c r="JV178" s="57"/>
      <c r="JW178" s="57"/>
      <c r="JX178" s="57"/>
      <c r="JY178" s="57"/>
      <c r="JZ178" s="57"/>
      <c r="KA178" s="57"/>
      <c r="KB178" s="57"/>
      <c r="KC178" s="57"/>
      <c r="KD178" s="57"/>
      <c r="KE178" s="57"/>
      <c r="KF178" s="57"/>
      <c r="KG178" s="57"/>
      <c r="KH178" s="57"/>
      <c r="KI178" s="57"/>
      <c r="KJ178" s="57"/>
      <c r="KK178" s="57"/>
      <c r="KL178" s="57"/>
      <c r="KM178" s="57"/>
      <c r="KN178" s="57"/>
      <c r="KO178" s="57"/>
      <c r="KP178" s="57"/>
      <c r="KQ178" s="57"/>
      <c r="KR178" s="57"/>
      <c r="KS178" s="57"/>
      <c r="KT178" s="57"/>
      <c r="KU178" s="57"/>
      <c r="KV178" s="57"/>
      <c r="KW178" s="57"/>
      <c r="KX178" s="57"/>
      <c r="KY178" s="57"/>
      <c r="KZ178" s="57"/>
      <c r="LA178" s="57"/>
      <c r="LB178" s="57"/>
      <c r="LC178" s="57"/>
      <c r="LD178" s="57"/>
      <c r="LE178" s="57"/>
      <c r="LF178" s="57"/>
      <c r="LG178" s="57"/>
      <c r="LH178" s="57"/>
      <c r="LI178" s="57"/>
      <c r="LJ178" s="57"/>
      <c r="LK178" s="57"/>
      <c r="LL178" s="57"/>
      <c r="LM178" s="57"/>
      <c r="LN178" s="57"/>
      <c r="LO178" s="57"/>
      <c r="LP178" s="57"/>
      <c r="LQ178" s="57"/>
      <c r="LR178" s="57"/>
      <c r="LS178" s="57"/>
      <c r="LT178" s="57"/>
      <c r="LU178" s="57"/>
      <c r="LV178" s="57"/>
      <c r="LW178" s="57"/>
      <c r="LX178" s="57"/>
      <c r="LY178" s="57"/>
      <c r="LZ178" s="57"/>
      <c r="MA178" s="57"/>
      <c r="MB178" s="57"/>
      <c r="MC178" s="57"/>
      <c r="MD178" s="57"/>
      <c r="ME178" s="57"/>
      <c r="MF178" s="57"/>
      <c r="MG178" s="57"/>
      <c r="MH178" s="57"/>
      <c r="MI178" s="57"/>
      <c r="MJ178" s="57"/>
      <c r="MK178" s="57"/>
      <c r="ML178" s="57"/>
      <c r="MM178" s="57"/>
      <c r="MN178" s="57"/>
      <c r="MO178" s="57"/>
      <c r="MP178" s="57"/>
      <c r="MQ178" s="57"/>
      <c r="MR178" s="57"/>
      <c r="MS178" s="57"/>
      <c r="MT178" s="57"/>
      <c r="MU178" s="57"/>
      <c r="MV178" s="57"/>
      <c r="MW178" s="57"/>
      <c r="MX178" s="57"/>
      <c r="MY178" s="57"/>
      <c r="MZ178" s="57"/>
      <c r="NA178" s="57"/>
      <c r="NB178" s="57"/>
      <c r="NC178" s="57"/>
      <c r="ND178" s="57"/>
      <c r="NE178" s="57"/>
      <c r="NF178" s="57"/>
      <c r="NG178" s="57"/>
      <c r="NH178" s="57"/>
      <c r="NI178" s="57"/>
      <c r="NJ178" s="57"/>
      <c r="NK178" s="57"/>
      <c r="NL178" s="57"/>
      <c r="NM178" s="57"/>
      <c r="NN178" s="57"/>
      <c r="NO178" s="57"/>
      <c r="NP178" s="57"/>
      <c r="NQ178" s="57"/>
      <c r="NR178" s="57"/>
      <c r="NS178" s="57"/>
      <c r="NT178" s="57"/>
      <c r="NU178" s="57"/>
      <c r="NV178" s="57"/>
      <c r="NW178" s="57"/>
      <c r="NX178" s="57"/>
      <c r="NY178" s="57"/>
      <c r="NZ178" s="57"/>
      <c r="OA178" s="57"/>
      <c r="OB178" s="57"/>
      <c r="OC178" s="57"/>
      <c r="OD178" s="57"/>
      <c r="OE178" s="57"/>
      <c r="OF178" s="57"/>
      <c r="OG178" s="57"/>
      <c r="OH178" s="57"/>
      <c r="OI178" s="57"/>
      <c r="OJ178" s="57"/>
      <c r="OK178" s="57"/>
      <c r="OL178" s="57"/>
      <c r="OM178" s="57"/>
      <c r="ON178" s="57"/>
      <c r="OO178" s="57"/>
      <c r="OP178" s="57"/>
      <c r="OQ178" s="57"/>
      <c r="OR178" s="57"/>
      <c r="OS178" s="57"/>
      <c r="OT178" s="57"/>
      <c r="OU178" s="57"/>
      <c r="OV178" s="57"/>
      <c r="OW178" s="57"/>
      <c r="OX178" s="57"/>
      <c r="OY178" s="57"/>
      <c r="OZ178" s="57"/>
      <c r="PA178" s="57"/>
      <c r="PB178" s="57"/>
      <c r="PC178" s="57"/>
      <c r="PD178" s="57"/>
      <c r="PE178" s="57"/>
      <c r="PF178" s="57"/>
      <c r="PG178" s="57"/>
      <c r="PH178" s="57"/>
      <c r="PI178" s="57"/>
      <c r="PJ178" s="57"/>
      <c r="PK178" s="57"/>
      <c r="PL178" s="57"/>
      <c r="PM178" s="57"/>
      <c r="PN178" s="57"/>
      <c r="PO178" s="57"/>
      <c r="PP178" s="57"/>
      <c r="PQ178" s="57"/>
      <c r="PR178" s="57"/>
      <c r="PS178" s="57"/>
      <c r="PT178" s="57"/>
      <c r="PU178" s="57"/>
      <c r="PV178" s="57"/>
      <c r="PW178" s="57"/>
      <c r="PX178" s="57"/>
      <c r="PY178" s="57"/>
      <c r="PZ178" s="57"/>
      <c r="QA178" s="57"/>
      <c r="QB178" s="57"/>
      <c r="QC178" s="57"/>
      <c r="QD178" s="57"/>
      <c r="QE178" s="57"/>
      <c r="QF178" s="57"/>
      <c r="QG178" s="57"/>
      <c r="QH178" s="57"/>
      <c r="QI178" s="57"/>
      <c r="QJ178" s="57"/>
      <c r="QK178" s="57"/>
      <c r="QL178" s="57"/>
      <c r="QM178" s="57"/>
      <c r="QN178" s="57"/>
      <c r="QO178" s="57"/>
      <c r="QP178" s="57"/>
      <c r="QQ178" s="57"/>
      <c r="QR178" s="57"/>
      <c r="QS178" s="57"/>
      <c r="QT178" s="57"/>
      <c r="QU178" s="57"/>
      <c r="QV178" s="57"/>
      <c r="QW178" s="57"/>
      <c r="QX178" s="57"/>
      <c r="QY178" s="57"/>
      <c r="QZ178" s="57"/>
      <c r="RA178" s="57"/>
      <c r="RB178" s="57"/>
      <c r="RC178" s="57"/>
      <c r="RD178" s="57"/>
      <c r="RE178" s="57"/>
      <c r="RF178" s="57"/>
      <c r="RG178" s="57"/>
      <c r="RH178" s="57"/>
      <c r="RI178" s="57"/>
      <c r="RJ178" s="57"/>
      <c r="RK178" s="57"/>
      <c r="RL178" s="57"/>
      <c r="RM178" s="57"/>
      <c r="RN178" s="57"/>
      <c r="RO178" s="57"/>
      <c r="RP178" s="57"/>
      <c r="RQ178" s="57"/>
      <c r="RR178" s="57"/>
      <c r="RS178" s="57"/>
      <c r="RT178" s="57"/>
      <c r="RU178" s="57"/>
      <c r="RV178" s="57"/>
      <c r="RW178" s="57"/>
      <c r="RX178" s="57"/>
      <c r="RY178" s="57"/>
      <c r="RZ178" s="57"/>
      <c r="SA178" s="57"/>
      <c r="SB178" s="57"/>
      <c r="SC178" s="57"/>
      <c r="SD178" s="57"/>
      <c r="SE178" s="57"/>
      <c r="SF178" s="57"/>
      <c r="SG178" s="57"/>
      <c r="SH178" s="57"/>
      <c r="SI178" s="57"/>
      <c r="SJ178" s="57"/>
      <c r="SK178" s="57"/>
      <c r="SL178" s="57"/>
      <c r="SM178" s="57"/>
      <c r="SN178" s="57"/>
      <c r="SO178" s="57"/>
      <c r="SP178" s="57"/>
      <c r="SQ178" s="57"/>
      <c r="SR178" s="57"/>
      <c r="SS178" s="57"/>
      <c r="ST178" s="57"/>
      <c r="SU178" s="57"/>
      <c r="SV178" s="57"/>
      <c r="SW178" s="57"/>
      <c r="SX178" s="57"/>
      <c r="SY178" s="57"/>
      <c r="SZ178" s="57"/>
      <c r="TA178" s="57"/>
      <c r="TB178" s="57"/>
      <c r="TC178" s="57"/>
      <c r="TD178" s="57"/>
      <c r="TE178" s="57"/>
      <c r="TF178" s="57"/>
      <c r="TG178" s="57"/>
      <c r="TH178" s="57"/>
      <c r="TI178" s="57"/>
      <c r="TJ178" s="57"/>
      <c r="TK178" s="57"/>
      <c r="TL178" s="57"/>
      <c r="TM178" s="57"/>
      <c r="TN178" s="57"/>
      <c r="TO178" s="57"/>
      <c r="TP178" s="57"/>
      <c r="TQ178" s="57"/>
      <c r="TR178" s="57"/>
      <c r="TS178" s="57"/>
      <c r="TT178" s="57"/>
      <c r="TU178" s="57"/>
      <c r="TV178" s="57"/>
      <c r="TW178" s="57"/>
      <c r="TX178" s="57"/>
      <c r="TY178" s="57"/>
      <c r="TZ178" s="57"/>
      <c r="UA178" s="57"/>
      <c r="UB178" s="57"/>
      <c r="UC178" s="57"/>
      <c r="UD178" s="57"/>
      <c r="UE178" s="57"/>
      <c r="UF178" s="57"/>
      <c r="UG178" s="57"/>
      <c r="UH178" s="57"/>
      <c r="UI178" s="57"/>
      <c r="UJ178" s="57"/>
      <c r="UK178" s="57"/>
      <c r="UL178" s="57"/>
      <c r="UM178" s="57"/>
      <c r="UN178" s="57"/>
      <c r="UO178" s="57"/>
      <c r="UP178" s="57"/>
      <c r="UQ178" s="57"/>
      <c r="UR178" s="57"/>
      <c r="US178" s="57"/>
      <c r="UT178" s="57"/>
      <c r="UU178" s="57"/>
      <c r="UV178" s="57"/>
      <c r="UW178" s="57"/>
      <c r="UX178" s="57"/>
      <c r="UY178" s="57"/>
      <c r="UZ178" s="57"/>
      <c r="VA178" s="57"/>
      <c r="VB178" s="57"/>
      <c r="VC178" s="57"/>
      <c r="VD178" s="57"/>
      <c r="VE178" s="57"/>
      <c r="VF178" s="57"/>
      <c r="VG178" s="57"/>
      <c r="VH178" s="57"/>
      <c r="VI178" s="57"/>
      <c r="VJ178" s="57"/>
      <c r="VK178" s="57"/>
      <c r="VL178" s="57"/>
      <c r="VM178" s="57"/>
      <c r="VN178" s="57"/>
      <c r="VO178" s="57"/>
      <c r="VP178" s="57"/>
      <c r="VQ178" s="57"/>
      <c r="VR178" s="57"/>
      <c r="VS178" s="57"/>
      <c r="VT178" s="57"/>
      <c r="VU178" s="57"/>
      <c r="VV178" s="57"/>
      <c r="VW178" s="57"/>
      <c r="VX178" s="57"/>
      <c r="VY178" s="57"/>
      <c r="VZ178" s="57"/>
      <c r="WA178" s="57"/>
      <c r="WB178" s="57"/>
      <c r="WC178" s="57"/>
      <c r="WD178" s="57"/>
      <c r="WE178" s="57"/>
      <c r="WF178" s="57"/>
      <c r="WG178" s="57"/>
      <c r="WH178" s="57"/>
      <c r="WI178" s="57"/>
      <c r="WJ178" s="57"/>
      <c r="WK178" s="57"/>
      <c r="WL178" s="57"/>
      <c r="WM178" s="57"/>
      <c r="WN178" s="57"/>
      <c r="WO178" s="57"/>
      <c r="WP178" s="57"/>
      <c r="WQ178" s="57"/>
      <c r="WR178" s="57"/>
      <c r="WS178" s="57"/>
      <c r="WT178" s="57"/>
      <c r="WU178" s="57"/>
      <c r="WV178" s="57"/>
      <c r="WW178" s="57"/>
      <c r="WX178" s="57"/>
      <c r="WY178" s="57"/>
      <c r="WZ178" s="57"/>
      <c r="XA178" s="57"/>
      <c r="XB178" s="57"/>
      <c r="XC178" s="57"/>
      <c r="XD178" s="57"/>
      <c r="XE178" s="57"/>
      <c r="XF178" s="57"/>
      <c r="XG178" s="57"/>
      <c r="XH178" s="57"/>
      <c r="XI178" s="57"/>
      <c r="XJ178" s="57"/>
      <c r="XK178" s="57"/>
      <c r="XL178" s="57"/>
      <c r="XM178" s="57"/>
      <c r="XN178" s="57"/>
      <c r="XO178" s="57"/>
      <c r="XP178" s="57"/>
      <c r="XQ178" s="57"/>
      <c r="XR178" s="57"/>
      <c r="XS178" s="57"/>
      <c r="XT178" s="57"/>
      <c r="XU178" s="57"/>
      <c r="XV178" s="57"/>
      <c r="XW178" s="57"/>
    </row>
    <row r="179">
      <c r="AI179" s="57"/>
      <c r="BR179" s="57"/>
      <c r="DA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c r="FR179" s="57"/>
      <c r="FS179" s="57"/>
      <c r="FT179" s="57"/>
      <c r="FU179" s="57"/>
      <c r="FV179" s="57"/>
      <c r="FW179" s="57"/>
      <c r="FX179" s="57"/>
      <c r="FY179" s="57"/>
      <c r="FZ179" s="57"/>
      <c r="GA179" s="57"/>
      <c r="GB179" s="57"/>
      <c r="GC179" s="57"/>
      <c r="GD179" s="57"/>
      <c r="GE179" s="57"/>
      <c r="GF179" s="57"/>
      <c r="GG179" s="57"/>
      <c r="GH179" s="57"/>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c r="HW179" s="57"/>
      <c r="HX179" s="57"/>
      <c r="HY179" s="57"/>
      <c r="HZ179" s="57"/>
      <c r="IA179" s="57"/>
      <c r="IB179" s="57"/>
      <c r="IC179" s="57"/>
      <c r="ID179" s="57"/>
      <c r="IE179" s="57"/>
      <c r="IF179" s="57"/>
      <c r="IG179" s="57"/>
      <c r="IH179" s="57"/>
      <c r="II179" s="57"/>
      <c r="IJ179" s="57"/>
      <c r="IK179" s="57"/>
      <c r="IL179" s="57"/>
      <c r="IM179" s="57"/>
      <c r="IN179" s="57"/>
      <c r="IO179" s="57"/>
      <c r="IP179" s="57"/>
      <c r="IQ179" s="57"/>
      <c r="IR179" s="57"/>
      <c r="IS179" s="57"/>
      <c r="IT179" s="57"/>
      <c r="IU179" s="57"/>
      <c r="IV179" s="57"/>
      <c r="IW179" s="57"/>
      <c r="IX179" s="57"/>
      <c r="IY179" s="57"/>
      <c r="IZ179" s="57"/>
      <c r="JA179" s="57"/>
      <c r="JB179" s="57"/>
      <c r="JC179" s="57"/>
      <c r="JD179" s="57"/>
      <c r="JE179" s="57"/>
      <c r="JF179" s="57"/>
      <c r="JG179" s="57"/>
      <c r="JH179" s="57"/>
      <c r="JI179" s="57"/>
      <c r="JJ179" s="57"/>
      <c r="JK179" s="57"/>
      <c r="JL179" s="57"/>
      <c r="JM179" s="57"/>
      <c r="JN179" s="57"/>
      <c r="JO179" s="57"/>
      <c r="JP179" s="57"/>
      <c r="JQ179" s="57"/>
      <c r="JR179" s="57"/>
      <c r="JS179" s="57"/>
      <c r="JT179" s="57"/>
      <c r="JU179" s="57"/>
      <c r="JV179" s="57"/>
      <c r="JW179" s="57"/>
      <c r="JX179" s="57"/>
      <c r="JY179" s="57"/>
      <c r="JZ179" s="57"/>
      <c r="KA179" s="57"/>
      <c r="KB179" s="57"/>
      <c r="KC179" s="57"/>
      <c r="KD179" s="57"/>
      <c r="KE179" s="57"/>
      <c r="KF179" s="57"/>
      <c r="KG179" s="57"/>
      <c r="KH179" s="57"/>
      <c r="KI179" s="57"/>
      <c r="KJ179" s="57"/>
      <c r="KK179" s="57"/>
      <c r="KL179" s="57"/>
      <c r="KM179" s="57"/>
      <c r="KN179" s="57"/>
      <c r="KO179" s="57"/>
      <c r="KP179" s="57"/>
      <c r="KQ179" s="57"/>
      <c r="KR179" s="57"/>
      <c r="KS179" s="57"/>
      <c r="KT179" s="57"/>
      <c r="KU179" s="57"/>
      <c r="KV179" s="57"/>
      <c r="KW179" s="57"/>
      <c r="KX179" s="57"/>
      <c r="KY179" s="57"/>
      <c r="KZ179" s="57"/>
      <c r="LA179" s="57"/>
      <c r="LB179" s="57"/>
      <c r="LC179" s="57"/>
      <c r="LD179" s="57"/>
      <c r="LE179" s="57"/>
      <c r="LF179" s="57"/>
      <c r="LG179" s="57"/>
      <c r="LH179" s="57"/>
      <c r="LI179" s="57"/>
      <c r="LJ179" s="57"/>
      <c r="LK179" s="57"/>
      <c r="LL179" s="57"/>
      <c r="LM179" s="57"/>
      <c r="LN179" s="57"/>
      <c r="LO179" s="57"/>
      <c r="LP179" s="57"/>
      <c r="LQ179" s="57"/>
      <c r="LR179" s="57"/>
      <c r="LS179" s="57"/>
      <c r="LT179" s="57"/>
      <c r="LU179" s="57"/>
      <c r="LV179" s="57"/>
      <c r="LW179" s="57"/>
      <c r="LX179" s="57"/>
      <c r="LY179" s="57"/>
      <c r="LZ179" s="57"/>
      <c r="MA179" s="57"/>
      <c r="MB179" s="57"/>
      <c r="MC179" s="57"/>
      <c r="MD179" s="57"/>
      <c r="ME179" s="57"/>
      <c r="MF179" s="57"/>
      <c r="MG179" s="57"/>
      <c r="MH179" s="57"/>
      <c r="MI179" s="57"/>
      <c r="MJ179" s="57"/>
      <c r="MK179" s="57"/>
      <c r="ML179" s="57"/>
      <c r="MM179" s="57"/>
      <c r="MN179" s="57"/>
      <c r="MO179" s="57"/>
      <c r="MP179" s="57"/>
      <c r="MQ179" s="57"/>
      <c r="MR179" s="57"/>
      <c r="MS179" s="57"/>
      <c r="MT179" s="57"/>
      <c r="MU179" s="57"/>
      <c r="MV179" s="57"/>
      <c r="MW179" s="57"/>
      <c r="MX179" s="57"/>
      <c r="MY179" s="57"/>
      <c r="MZ179" s="57"/>
      <c r="NA179" s="57"/>
      <c r="NB179" s="57"/>
      <c r="NC179" s="57"/>
      <c r="ND179" s="57"/>
      <c r="NE179" s="57"/>
      <c r="NF179" s="57"/>
      <c r="NG179" s="57"/>
      <c r="NH179" s="57"/>
      <c r="NI179" s="57"/>
      <c r="NJ179" s="57"/>
      <c r="NK179" s="57"/>
      <c r="NL179" s="57"/>
      <c r="NM179" s="57"/>
      <c r="NN179" s="57"/>
      <c r="NO179" s="57"/>
      <c r="NP179" s="57"/>
      <c r="NQ179" s="57"/>
      <c r="NR179" s="57"/>
      <c r="NS179" s="57"/>
      <c r="NT179" s="57"/>
      <c r="NU179" s="57"/>
      <c r="NV179" s="57"/>
      <c r="NW179" s="57"/>
      <c r="NX179" s="57"/>
      <c r="NY179" s="57"/>
      <c r="NZ179" s="57"/>
      <c r="OA179" s="57"/>
      <c r="OB179" s="57"/>
      <c r="OC179" s="57"/>
      <c r="OD179" s="57"/>
      <c r="OE179" s="57"/>
      <c r="OF179" s="57"/>
      <c r="OG179" s="57"/>
      <c r="OH179" s="57"/>
      <c r="OI179" s="57"/>
      <c r="OJ179" s="57"/>
      <c r="OK179" s="57"/>
      <c r="OL179" s="57"/>
      <c r="OM179" s="57"/>
      <c r="ON179" s="57"/>
      <c r="OO179" s="57"/>
      <c r="OP179" s="57"/>
      <c r="OQ179" s="57"/>
      <c r="OR179" s="57"/>
      <c r="OS179" s="57"/>
      <c r="OT179" s="57"/>
      <c r="OU179" s="57"/>
      <c r="OV179" s="57"/>
      <c r="OW179" s="57"/>
      <c r="OX179" s="57"/>
      <c r="OY179" s="57"/>
      <c r="OZ179" s="57"/>
      <c r="PA179" s="57"/>
      <c r="PB179" s="57"/>
      <c r="PC179" s="57"/>
      <c r="PD179" s="57"/>
      <c r="PE179" s="57"/>
      <c r="PF179" s="57"/>
      <c r="PG179" s="57"/>
      <c r="PH179" s="57"/>
      <c r="PI179" s="57"/>
      <c r="PJ179" s="57"/>
      <c r="PK179" s="57"/>
      <c r="PL179" s="57"/>
      <c r="PM179" s="57"/>
      <c r="PN179" s="57"/>
      <c r="PO179" s="57"/>
      <c r="PP179" s="57"/>
      <c r="PQ179" s="57"/>
      <c r="PR179" s="57"/>
      <c r="PS179" s="57"/>
      <c r="PT179" s="57"/>
      <c r="PU179" s="57"/>
      <c r="PV179" s="57"/>
      <c r="PW179" s="57"/>
      <c r="PX179" s="57"/>
      <c r="PY179" s="57"/>
      <c r="PZ179" s="57"/>
      <c r="QA179" s="57"/>
      <c r="QB179" s="57"/>
      <c r="QC179" s="57"/>
      <c r="QD179" s="57"/>
      <c r="QE179" s="57"/>
      <c r="QF179" s="57"/>
      <c r="QG179" s="57"/>
      <c r="QH179" s="57"/>
      <c r="QI179" s="57"/>
      <c r="QJ179" s="57"/>
      <c r="QK179" s="57"/>
      <c r="QL179" s="57"/>
      <c r="QM179" s="57"/>
      <c r="QN179" s="57"/>
      <c r="QO179" s="57"/>
      <c r="QP179" s="57"/>
      <c r="QQ179" s="57"/>
      <c r="QR179" s="57"/>
      <c r="QS179" s="57"/>
      <c r="QT179" s="57"/>
      <c r="QU179" s="57"/>
      <c r="QV179" s="57"/>
      <c r="QW179" s="57"/>
      <c r="QX179" s="57"/>
      <c r="QY179" s="57"/>
      <c r="QZ179" s="57"/>
      <c r="RA179" s="57"/>
      <c r="RB179" s="57"/>
      <c r="RC179" s="57"/>
      <c r="RD179" s="57"/>
      <c r="RE179" s="57"/>
      <c r="RF179" s="57"/>
      <c r="RG179" s="57"/>
      <c r="RH179" s="57"/>
      <c r="RI179" s="57"/>
      <c r="RJ179" s="57"/>
      <c r="RK179" s="57"/>
      <c r="RL179" s="57"/>
      <c r="RM179" s="57"/>
      <c r="RN179" s="57"/>
      <c r="RO179" s="57"/>
      <c r="RP179" s="57"/>
      <c r="RQ179" s="57"/>
      <c r="RR179" s="57"/>
      <c r="RS179" s="57"/>
      <c r="RT179" s="57"/>
      <c r="RU179" s="57"/>
      <c r="RV179" s="57"/>
      <c r="RW179" s="57"/>
      <c r="RX179" s="57"/>
      <c r="RY179" s="57"/>
      <c r="RZ179" s="57"/>
      <c r="SA179" s="57"/>
      <c r="SB179" s="57"/>
      <c r="SC179" s="57"/>
      <c r="SD179" s="57"/>
      <c r="SE179" s="57"/>
      <c r="SF179" s="57"/>
      <c r="SG179" s="57"/>
      <c r="SH179" s="57"/>
      <c r="SI179" s="57"/>
      <c r="SJ179" s="57"/>
      <c r="SK179" s="57"/>
      <c r="SL179" s="57"/>
      <c r="SM179" s="57"/>
      <c r="SN179" s="57"/>
      <c r="SO179" s="57"/>
      <c r="SP179" s="57"/>
      <c r="SQ179" s="57"/>
      <c r="SR179" s="57"/>
      <c r="SS179" s="57"/>
      <c r="ST179" s="57"/>
      <c r="SU179" s="57"/>
      <c r="SV179" s="57"/>
      <c r="SW179" s="57"/>
      <c r="SX179" s="57"/>
      <c r="SY179" s="57"/>
      <c r="SZ179" s="57"/>
      <c r="TA179" s="57"/>
      <c r="TB179" s="57"/>
      <c r="TC179" s="57"/>
      <c r="TD179" s="57"/>
      <c r="TE179" s="57"/>
      <c r="TF179" s="57"/>
      <c r="TG179" s="57"/>
      <c r="TH179" s="57"/>
      <c r="TI179" s="57"/>
      <c r="TJ179" s="57"/>
      <c r="TK179" s="57"/>
      <c r="TL179" s="57"/>
      <c r="TM179" s="57"/>
      <c r="TN179" s="57"/>
      <c r="TO179" s="57"/>
      <c r="TP179" s="57"/>
      <c r="TQ179" s="57"/>
      <c r="TR179" s="57"/>
      <c r="TS179" s="57"/>
      <c r="TT179" s="57"/>
      <c r="TU179" s="57"/>
      <c r="TV179" s="57"/>
      <c r="TW179" s="57"/>
      <c r="TX179" s="57"/>
      <c r="TY179" s="57"/>
      <c r="TZ179" s="57"/>
      <c r="UA179" s="57"/>
      <c r="UB179" s="57"/>
      <c r="UC179" s="57"/>
      <c r="UD179" s="57"/>
      <c r="UE179" s="57"/>
      <c r="UF179" s="57"/>
      <c r="UG179" s="57"/>
      <c r="UH179" s="57"/>
      <c r="UI179" s="57"/>
      <c r="UJ179" s="57"/>
      <c r="UK179" s="57"/>
      <c r="UL179" s="57"/>
      <c r="UM179" s="57"/>
      <c r="UN179" s="57"/>
      <c r="UO179" s="57"/>
      <c r="UP179" s="57"/>
      <c r="UQ179" s="57"/>
      <c r="UR179" s="57"/>
      <c r="US179" s="57"/>
      <c r="UT179" s="57"/>
      <c r="UU179" s="57"/>
      <c r="UV179" s="57"/>
      <c r="UW179" s="57"/>
      <c r="UX179" s="57"/>
      <c r="UY179" s="57"/>
      <c r="UZ179" s="57"/>
      <c r="VA179" s="57"/>
      <c r="VB179" s="57"/>
      <c r="VC179" s="57"/>
      <c r="VD179" s="57"/>
      <c r="VE179" s="57"/>
      <c r="VF179" s="57"/>
      <c r="VG179" s="57"/>
      <c r="VH179" s="57"/>
      <c r="VI179" s="57"/>
      <c r="VJ179" s="57"/>
      <c r="VK179" s="57"/>
      <c r="VL179" s="57"/>
      <c r="VM179" s="57"/>
      <c r="VN179" s="57"/>
      <c r="VO179" s="57"/>
      <c r="VP179" s="57"/>
      <c r="VQ179" s="57"/>
      <c r="VR179" s="57"/>
      <c r="VS179" s="57"/>
      <c r="VT179" s="57"/>
      <c r="VU179" s="57"/>
      <c r="VV179" s="57"/>
      <c r="VW179" s="57"/>
      <c r="VX179" s="57"/>
      <c r="VY179" s="57"/>
      <c r="VZ179" s="57"/>
      <c r="WA179" s="57"/>
      <c r="WB179" s="57"/>
      <c r="WC179" s="57"/>
      <c r="WD179" s="57"/>
      <c r="WE179" s="57"/>
      <c r="WF179" s="57"/>
      <c r="WG179" s="57"/>
      <c r="WH179" s="57"/>
      <c r="WI179" s="57"/>
      <c r="WJ179" s="57"/>
      <c r="WK179" s="57"/>
      <c r="WL179" s="57"/>
      <c r="WM179" s="57"/>
      <c r="WN179" s="57"/>
      <c r="WO179" s="57"/>
      <c r="WP179" s="57"/>
      <c r="WQ179" s="57"/>
      <c r="WR179" s="57"/>
      <c r="WS179" s="57"/>
      <c r="WT179" s="57"/>
      <c r="WU179" s="57"/>
      <c r="WV179" s="57"/>
      <c r="WW179" s="57"/>
      <c r="WX179" s="57"/>
      <c r="WY179" s="57"/>
      <c r="WZ179" s="57"/>
      <c r="XA179" s="57"/>
      <c r="XB179" s="57"/>
      <c r="XC179" s="57"/>
      <c r="XD179" s="57"/>
      <c r="XE179" s="57"/>
      <c r="XF179" s="57"/>
      <c r="XG179" s="57"/>
      <c r="XH179" s="57"/>
      <c r="XI179" s="57"/>
      <c r="XJ179" s="57"/>
      <c r="XK179" s="57"/>
      <c r="XL179" s="57"/>
      <c r="XM179" s="57"/>
      <c r="XN179" s="57"/>
      <c r="XO179" s="57"/>
      <c r="XP179" s="57"/>
      <c r="XQ179" s="57"/>
      <c r="XR179" s="57"/>
      <c r="XS179" s="57"/>
      <c r="XT179" s="57"/>
      <c r="XU179" s="57"/>
      <c r="XV179" s="57"/>
      <c r="XW179" s="57"/>
    </row>
    <row r="180">
      <c r="AI180" s="57"/>
      <c r="BR180" s="57"/>
      <c r="DA180" s="57"/>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c r="FQ180" s="57"/>
      <c r="FR180" s="57"/>
      <c r="FS180" s="57"/>
      <c r="FT180" s="57"/>
      <c r="FU180" s="57"/>
      <c r="FV180" s="57"/>
      <c r="FW180" s="57"/>
      <c r="FX180" s="57"/>
      <c r="FY180" s="57"/>
      <c r="FZ180" s="57"/>
      <c r="GA180" s="57"/>
      <c r="GB180" s="57"/>
      <c r="GC180" s="57"/>
      <c r="GD180" s="57"/>
      <c r="GE180" s="57"/>
      <c r="GF180" s="57"/>
      <c r="GG180" s="57"/>
      <c r="GH180" s="57"/>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c r="HW180" s="57"/>
      <c r="HX180" s="57"/>
      <c r="HY180" s="57"/>
      <c r="HZ180" s="57"/>
      <c r="IA180" s="57"/>
      <c r="IB180" s="57"/>
      <c r="IC180" s="57"/>
      <c r="ID180" s="57"/>
      <c r="IE180" s="57"/>
      <c r="IF180" s="57"/>
      <c r="IG180" s="57"/>
      <c r="IH180" s="57"/>
      <c r="II180" s="57"/>
      <c r="IJ180" s="57"/>
      <c r="IK180" s="57"/>
      <c r="IL180" s="57"/>
      <c r="IM180" s="57"/>
      <c r="IN180" s="57"/>
      <c r="IO180" s="57"/>
      <c r="IP180" s="57"/>
      <c r="IQ180" s="57"/>
      <c r="IR180" s="57"/>
      <c r="IS180" s="57"/>
      <c r="IT180" s="57"/>
      <c r="IU180" s="57"/>
      <c r="IV180" s="57"/>
      <c r="IW180" s="57"/>
      <c r="IX180" s="57"/>
      <c r="IY180" s="57"/>
      <c r="IZ180" s="57"/>
      <c r="JA180" s="57"/>
      <c r="JB180" s="57"/>
      <c r="JC180" s="57"/>
      <c r="JD180" s="57"/>
      <c r="JE180" s="57"/>
      <c r="JF180" s="57"/>
      <c r="JG180" s="57"/>
      <c r="JH180" s="57"/>
      <c r="JI180" s="57"/>
      <c r="JJ180" s="57"/>
      <c r="JK180" s="57"/>
      <c r="JL180" s="57"/>
      <c r="JM180" s="57"/>
      <c r="JN180" s="57"/>
      <c r="JO180" s="57"/>
      <c r="JP180" s="57"/>
      <c r="JQ180" s="57"/>
      <c r="JR180" s="57"/>
      <c r="JS180" s="57"/>
      <c r="JT180" s="57"/>
      <c r="JU180" s="57"/>
      <c r="JV180" s="57"/>
      <c r="JW180" s="57"/>
      <c r="JX180" s="57"/>
      <c r="JY180" s="57"/>
      <c r="JZ180" s="57"/>
      <c r="KA180" s="57"/>
      <c r="KB180" s="57"/>
      <c r="KC180" s="57"/>
      <c r="KD180" s="57"/>
      <c r="KE180" s="57"/>
      <c r="KF180" s="57"/>
      <c r="KG180" s="57"/>
      <c r="KH180" s="57"/>
      <c r="KI180" s="57"/>
      <c r="KJ180" s="57"/>
      <c r="KK180" s="57"/>
      <c r="KL180" s="57"/>
      <c r="KM180" s="57"/>
      <c r="KN180" s="57"/>
      <c r="KO180" s="57"/>
      <c r="KP180" s="57"/>
      <c r="KQ180" s="57"/>
      <c r="KR180" s="57"/>
      <c r="KS180" s="57"/>
      <c r="KT180" s="57"/>
      <c r="KU180" s="57"/>
      <c r="KV180" s="57"/>
      <c r="KW180" s="57"/>
      <c r="KX180" s="57"/>
      <c r="KY180" s="57"/>
      <c r="KZ180" s="57"/>
      <c r="LA180" s="57"/>
      <c r="LB180" s="57"/>
      <c r="LC180" s="57"/>
      <c r="LD180" s="57"/>
      <c r="LE180" s="57"/>
      <c r="LF180" s="57"/>
      <c r="LG180" s="57"/>
      <c r="LH180" s="57"/>
      <c r="LI180" s="57"/>
      <c r="LJ180" s="57"/>
      <c r="LK180" s="57"/>
      <c r="LL180" s="57"/>
      <c r="LM180" s="57"/>
      <c r="LN180" s="57"/>
      <c r="LO180" s="57"/>
      <c r="LP180" s="57"/>
      <c r="LQ180" s="57"/>
      <c r="LR180" s="57"/>
      <c r="LS180" s="57"/>
      <c r="LT180" s="57"/>
      <c r="LU180" s="57"/>
      <c r="LV180" s="57"/>
      <c r="LW180" s="57"/>
      <c r="LX180" s="57"/>
      <c r="LY180" s="57"/>
      <c r="LZ180" s="57"/>
      <c r="MA180" s="57"/>
      <c r="MB180" s="57"/>
      <c r="MC180" s="57"/>
      <c r="MD180" s="57"/>
      <c r="ME180" s="57"/>
      <c r="MF180" s="57"/>
      <c r="MG180" s="57"/>
      <c r="MH180" s="57"/>
      <c r="MI180" s="57"/>
      <c r="MJ180" s="57"/>
      <c r="MK180" s="57"/>
      <c r="ML180" s="57"/>
      <c r="MM180" s="57"/>
      <c r="MN180" s="57"/>
      <c r="MO180" s="57"/>
      <c r="MP180" s="57"/>
      <c r="MQ180" s="57"/>
      <c r="MR180" s="57"/>
      <c r="MS180" s="57"/>
      <c r="MT180" s="57"/>
      <c r="MU180" s="57"/>
      <c r="MV180" s="57"/>
      <c r="MW180" s="57"/>
      <c r="MX180" s="57"/>
      <c r="MY180" s="57"/>
      <c r="MZ180" s="57"/>
      <c r="NA180" s="57"/>
      <c r="NB180" s="57"/>
      <c r="NC180" s="57"/>
      <c r="ND180" s="57"/>
      <c r="NE180" s="57"/>
      <c r="NF180" s="57"/>
      <c r="NG180" s="57"/>
      <c r="NH180" s="57"/>
      <c r="NI180" s="57"/>
      <c r="NJ180" s="57"/>
      <c r="NK180" s="57"/>
      <c r="NL180" s="57"/>
      <c r="NM180" s="57"/>
      <c r="NN180" s="57"/>
      <c r="NO180" s="57"/>
      <c r="NP180" s="57"/>
      <c r="NQ180" s="57"/>
      <c r="NR180" s="57"/>
      <c r="NS180" s="57"/>
      <c r="NT180" s="57"/>
      <c r="NU180" s="57"/>
      <c r="NV180" s="57"/>
      <c r="NW180" s="57"/>
      <c r="NX180" s="57"/>
      <c r="NY180" s="57"/>
      <c r="NZ180" s="57"/>
      <c r="OA180" s="57"/>
      <c r="OB180" s="57"/>
      <c r="OC180" s="57"/>
      <c r="OD180" s="57"/>
      <c r="OE180" s="57"/>
      <c r="OF180" s="57"/>
      <c r="OG180" s="57"/>
      <c r="OH180" s="57"/>
      <c r="OI180" s="57"/>
      <c r="OJ180" s="57"/>
      <c r="OK180" s="57"/>
      <c r="OL180" s="57"/>
      <c r="OM180" s="57"/>
      <c r="ON180" s="57"/>
      <c r="OO180" s="57"/>
      <c r="OP180" s="57"/>
      <c r="OQ180" s="57"/>
      <c r="OR180" s="57"/>
      <c r="OS180" s="57"/>
      <c r="OT180" s="57"/>
      <c r="OU180" s="57"/>
      <c r="OV180" s="57"/>
      <c r="OW180" s="57"/>
      <c r="OX180" s="57"/>
      <c r="OY180" s="57"/>
      <c r="OZ180" s="57"/>
      <c r="PA180" s="57"/>
      <c r="PB180" s="57"/>
      <c r="PC180" s="57"/>
      <c r="PD180" s="57"/>
      <c r="PE180" s="57"/>
      <c r="PF180" s="57"/>
      <c r="PG180" s="57"/>
      <c r="PH180" s="57"/>
      <c r="PI180" s="57"/>
      <c r="PJ180" s="57"/>
      <c r="PK180" s="57"/>
      <c r="PL180" s="57"/>
      <c r="PM180" s="57"/>
      <c r="PN180" s="57"/>
      <c r="PO180" s="57"/>
      <c r="PP180" s="57"/>
      <c r="PQ180" s="57"/>
      <c r="PR180" s="57"/>
      <c r="PS180" s="57"/>
      <c r="PT180" s="57"/>
      <c r="PU180" s="57"/>
      <c r="PV180" s="57"/>
      <c r="PW180" s="57"/>
      <c r="PX180" s="57"/>
      <c r="PY180" s="57"/>
      <c r="PZ180" s="57"/>
      <c r="QA180" s="57"/>
      <c r="QB180" s="57"/>
      <c r="QC180" s="57"/>
      <c r="QD180" s="57"/>
      <c r="QE180" s="57"/>
      <c r="QF180" s="57"/>
      <c r="QG180" s="57"/>
      <c r="QH180" s="57"/>
      <c r="QI180" s="57"/>
      <c r="QJ180" s="57"/>
      <c r="QK180" s="57"/>
      <c r="QL180" s="57"/>
      <c r="QM180" s="57"/>
      <c r="QN180" s="57"/>
      <c r="QO180" s="57"/>
      <c r="QP180" s="57"/>
      <c r="QQ180" s="57"/>
      <c r="QR180" s="57"/>
      <c r="QS180" s="57"/>
      <c r="QT180" s="57"/>
      <c r="QU180" s="57"/>
      <c r="QV180" s="57"/>
      <c r="QW180" s="57"/>
      <c r="QX180" s="57"/>
      <c r="QY180" s="57"/>
      <c r="QZ180" s="57"/>
      <c r="RA180" s="57"/>
      <c r="RB180" s="57"/>
      <c r="RC180" s="57"/>
      <c r="RD180" s="57"/>
      <c r="RE180" s="57"/>
      <c r="RF180" s="57"/>
      <c r="RG180" s="57"/>
      <c r="RH180" s="57"/>
      <c r="RI180" s="57"/>
      <c r="RJ180" s="57"/>
      <c r="RK180" s="57"/>
      <c r="RL180" s="57"/>
      <c r="RM180" s="57"/>
      <c r="RN180" s="57"/>
      <c r="RO180" s="57"/>
      <c r="RP180" s="57"/>
      <c r="RQ180" s="57"/>
      <c r="RR180" s="57"/>
      <c r="RS180" s="57"/>
      <c r="RT180" s="57"/>
      <c r="RU180" s="57"/>
      <c r="RV180" s="57"/>
      <c r="RW180" s="57"/>
      <c r="RX180" s="57"/>
      <c r="RY180" s="57"/>
      <c r="RZ180" s="57"/>
      <c r="SA180" s="57"/>
      <c r="SB180" s="57"/>
      <c r="SC180" s="57"/>
      <c r="SD180" s="57"/>
      <c r="SE180" s="57"/>
      <c r="SF180" s="57"/>
      <c r="SG180" s="57"/>
      <c r="SH180" s="57"/>
      <c r="SI180" s="57"/>
      <c r="SJ180" s="57"/>
      <c r="SK180" s="57"/>
      <c r="SL180" s="57"/>
      <c r="SM180" s="57"/>
      <c r="SN180" s="57"/>
      <c r="SO180" s="57"/>
      <c r="SP180" s="57"/>
      <c r="SQ180" s="57"/>
      <c r="SR180" s="57"/>
      <c r="SS180" s="57"/>
      <c r="ST180" s="57"/>
      <c r="SU180" s="57"/>
      <c r="SV180" s="57"/>
      <c r="SW180" s="57"/>
      <c r="SX180" s="57"/>
      <c r="SY180" s="57"/>
      <c r="SZ180" s="57"/>
      <c r="TA180" s="57"/>
      <c r="TB180" s="57"/>
      <c r="TC180" s="57"/>
      <c r="TD180" s="57"/>
      <c r="TE180" s="57"/>
      <c r="TF180" s="57"/>
      <c r="TG180" s="57"/>
      <c r="TH180" s="57"/>
      <c r="TI180" s="57"/>
      <c r="TJ180" s="57"/>
      <c r="TK180" s="57"/>
      <c r="TL180" s="57"/>
      <c r="TM180" s="57"/>
      <c r="TN180" s="57"/>
      <c r="TO180" s="57"/>
      <c r="TP180" s="57"/>
      <c r="TQ180" s="57"/>
      <c r="TR180" s="57"/>
      <c r="TS180" s="57"/>
      <c r="TT180" s="57"/>
      <c r="TU180" s="57"/>
      <c r="TV180" s="57"/>
      <c r="TW180" s="57"/>
      <c r="TX180" s="57"/>
      <c r="TY180" s="57"/>
      <c r="TZ180" s="57"/>
      <c r="UA180" s="57"/>
      <c r="UB180" s="57"/>
      <c r="UC180" s="57"/>
      <c r="UD180" s="57"/>
      <c r="UE180" s="57"/>
      <c r="UF180" s="57"/>
      <c r="UG180" s="57"/>
      <c r="UH180" s="57"/>
      <c r="UI180" s="57"/>
      <c r="UJ180" s="57"/>
      <c r="UK180" s="57"/>
      <c r="UL180" s="57"/>
      <c r="UM180" s="57"/>
      <c r="UN180" s="57"/>
      <c r="UO180" s="57"/>
      <c r="UP180" s="57"/>
      <c r="UQ180" s="57"/>
      <c r="UR180" s="57"/>
      <c r="US180" s="57"/>
      <c r="UT180" s="57"/>
      <c r="UU180" s="57"/>
      <c r="UV180" s="57"/>
      <c r="UW180" s="57"/>
      <c r="UX180" s="57"/>
      <c r="UY180" s="57"/>
      <c r="UZ180" s="57"/>
      <c r="VA180" s="57"/>
      <c r="VB180" s="57"/>
      <c r="VC180" s="57"/>
      <c r="VD180" s="57"/>
      <c r="VE180" s="57"/>
      <c r="VF180" s="57"/>
      <c r="VG180" s="57"/>
      <c r="VH180" s="57"/>
      <c r="VI180" s="57"/>
      <c r="VJ180" s="57"/>
      <c r="VK180" s="57"/>
      <c r="VL180" s="57"/>
      <c r="VM180" s="57"/>
      <c r="VN180" s="57"/>
      <c r="VO180" s="57"/>
      <c r="VP180" s="57"/>
      <c r="VQ180" s="57"/>
      <c r="VR180" s="57"/>
      <c r="VS180" s="57"/>
      <c r="VT180" s="57"/>
      <c r="VU180" s="57"/>
      <c r="VV180" s="57"/>
      <c r="VW180" s="57"/>
      <c r="VX180" s="57"/>
      <c r="VY180" s="57"/>
      <c r="VZ180" s="57"/>
      <c r="WA180" s="57"/>
      <c r="WB180" s="57"/>
      <c r="WC180" s="57"/>
      <c r="WD180" s="57"/>
      <c r="WE180" s="57"/>
      <c r="WF180" s="57"/>
      <c r="WG180" s="57"/>
      <c r="WH180" s="57"/>
      <c r="WI180" s="57"/>
      <c r="WJ180" s="57"/>
      <c r="WK180" s="57"/>
      <c r="WL180" s="57"/>
      <c r="WM180" s="57"/>
      <c r="WN180" s="57"/>
      <c r="WO180" s="57"/>
      <c r="WP180" s="57"/>
      <c r="WQ180" s="57"/>
      <c r="WR180" s="57"/>
      <c r="WS180" s="57"/>
      <c r="WT180" s="57"/>
      <c r="WU180" s="57"/>
      <c r="WV180" s="57"/>
      <c r="WW180" s="57"/>
      <c r="WX180" s="57"/>
      <c r="WY180" s="57"/>
      <c r="WZ180" s="57"/>
      <c r="XA180" s="57"/>
      <c r="XB180" s="57"/>
      <c r="XC180" s="57"/>
      <c r="XD180" s="57"/>
      <c r="XE180" s="57"/>
      <c r="XF180" s="57"/>
      <c r="XG180" s="57"/>
      <c r="XH180" s="57"/>
      <c r="XI180" s="57"/>
      <c r="XJ180" s="57"/>
      <c r="XK180" s="57"/>
      <c r="XL180" s="57"/>
      <c r="XM180" s="57"/>
      <c r="XN180" s="57"/>
      <c r="XO180" s="57"/>
      <c r="XP180" s="57"/>
      <c r="XQ180" s="57"/>
      <c r="XR180" s="57"/>
      <c r="XS180" s="57"/>
      <c r="XT180" s="57"/>
      <c r="XU180" s="57"/>
      <c r="XV180" s="57"/>
      <c r="XW180" s="57"/>
    </row>
    <row r="181">
      <c r="AI181" s="57"/>
      <c r="BR181" s="57"/>
      <c r="DA181" s="57"/>
      <c r="EJ181" s="57"/>
      <c r="EK181" s="57"/>
      <c r="EL181" s="57"/>
      <c r="EM181" s="57"/>
      <c r="EN181" s="57"/>
      <c r="EO181" s="57"/>
      <c r="EP181" s="57"/>
      <c r="EQ181" s="57"/>
      <c r="ER181" s="57"/>
      <c r="ES181" s="57"/>
      <c r="ET181" s="57"/>
      <c r="EU181" s="57"/>
      <c r="EV181" s="57"/>
      <c r="EW181" s="57"/>
      <c r="EX181" s="57"/>
      <c r="EY181" s="57"/>
      <c r="EZ181" s="57"/>
      <c r="FA181" s="57"/>
      <c r="FB181" s="57"/>
      <c r="FC181" s="57"/>
      <c r="FD181" s="57"/>
      <c r="FE181" s="57"/>
      <c r="FF181" s="57"/>
      <c r="FG181" s="57"/>
      <c r="FH181" s="57"/>
      <c r="FI181" s="57"/>
      <c r="FJ181" s="57"/>
      <c r="FK181" s="57"/>
      <c r="FL181" s="57"/>
      <c r="FM181" s="57"/>
      <c r="FN181" s="57"/>
      <c r="FO181" s="57"/>
      <c r="FP181" s="57"/>
      <c r="FQ181" s="57"/>
      <c r="FR181" s="57"/>
      <c r="FS181" s="57"/>
      <c r="FT181" s="57"/>
      <c r="FU181" s="57"/>
      <c r="FV181" s="57"/>
      <c r="FW181" s="57"/>
      <c r="FX181" s="57"/>
      <c r="FY181" s="57"/>
      <c r="FZ181" s="57"/>
      <c r="GA181" s="57"/>
      <c r="GB181" s="57"/>
      <c r="GC181" s="57"/>
      <c r="GD181" s="57"/>
      <c r="GE181" s="57"/>
      <c r="GF181" s="57"/>
      <c r="GG181" s="57"/>
      <c r="GH181" s="57"/>
      <c r="GI181" s="57"/>
      <c r="GJ181" s="57"/>
      <c r="GK181" s="57"/>
      <c r="GL181" s="57"/>
      <c r="GM181" s="57"/>
      <c r="GN181" s="57"/>
      <c r="GO181" s="57"/>
      <c r="GP181" s="57"/>
      <c r="GQ181" s="57"/>
      <c r="GR181" s="57"/>
      <c r="GS181" s="57"/>
      <c r="GT181" s="57"/>
      <c r="GU181" s="57"/>
      <c r="GV181" s="57"/>
      <c r="GW181" s="57"/>
      <c r="GX181" s="57"/>
      <c r="GY181" s="57"/>
      <c r="GZ181" s="57"/>
      <c r="HA181" s="57"/>
      <c r="HB181" s="57"/>
      <c r="HC181" s="57"/>
      <c r="HD181" s="57"/>
      <c r="HE181" s="57"/>
      <c r="HF181" s="57"/>
      <c r="HG181" s="57"/>
      <c r="HH181" s="57"/>
      <c r="HI181" s="57"/>
      <c r="HJ181" s="57"/>
      <c r="HK181" s="57"/>
      <c r="HL181" s="57"/>
      <c r="HM181" s="57"/>
      <c r="HN181" s="57"/>
      <c r="HO181" s="57"/>
      <c r="HP181" s="57"/>
      <c r="HQ181" s="57"/>
      <c r="HR181" s="57"/>
      <c r="HS181" s="57"/>
      <c r="HT181" s="57"/>
      <c r="HU181" s="57"/>
      <c r="HV181" s="57"/>
      <c r="HW181" s="57"/>
      <c r="HX181" s="57"/>
      <c r="HY181" s="57"/>
      <c r="HZ181" s="57"/>
      <c r="IA181" s="57"/>
      <c r="IB181" s="57"/>
      <c r="IC181" s="57"/>
      <c r="ID181" s="57"/>
      <c r="IE181" s="57"/>
      <c r="IF181" s="57"/>
      <c r="IG181" s="57"/>
      <c r="IH181" s="57"/>
      <c r="II181" s="57"/>
      <c r="IJ181" s="57"/>
      <c r="IK181" s="57"/>
      <c r="IL181" s="57"/>
      <c r="IM181" s="57"/>
      <c r="IN181" s="57"/>
      <c r="IO181" s="57"/>
      <c r="IP181" s="57"/>
      <c r="IQ181" s="57"/>
      <c r="IR181" s="57"/>
      <c r="IS181" s="57"/>
      <c r="IT181" s="57"/>
      <c r="IU181" s="57"/>
      <c r="IV181" s="57"/>
      <c r="IW181" s="57"/>
      <c r="IX181" s="57"/>
      <c r="IY181" s="57"/>
      <c r="IZ181" s="57"/>
      <c r="JA181" s="57"/>
      <c r="JB181" s="57"/>
      <c r="JC181" s="57"/>
      <c r="JD181" s="57"/>
      <c r="JE181" s="57"/>
      <c r="JF181" s="57"/>
      <c r="JG181" s="57"/>
      <c r="JH181" s="57"/>
      <c r="JI181" s="57"/>
      <c r="JJ181" s="57"/>
      <c r="JK181" s="57"/>
      <c r="JL181" s="57"/>
      <c r="JM181" s="57"/>
      <c r="JN181" s="57"/>
      <c r="JO181" s="57"/>
      <c r="JP181" s="57"/>
      <c r="JQ181" s="57"/>
      <c r="JR181" s="57"/>
      <c r="JS181" s="57"/>
      <c r="JT181" s="57"/>
      <c r="JU181" s="57"/>
      <c r="JV181" s="57"/>
      <c r="JW181" s="57"/>
      <c r="JX181" s="57"/>
      <c r="JY181" s="57"/>
      <c r="JZ181" s="57"/>
      <c r="KA181" s="57"/>
      <c r="KB181" s="57"/>
      <c r="KC181" s="57"/>
      <c r="KD181" s="57"/>
      <c r="KE181" s="57"/>
      <c r="KF181" s="57"/>
      <c r="KG181" s="57"/>
      <c r="KH181" s="57"/>
      <c r="KI181" s="57"/>
      <c r="KJ181" s="57"/>
      <c r="KK181" s="57"/>
      <c r="KL181" s="57"/>
      <c r="KM181" s="57"/>
      <c r="KN181" s="57"/>
      <c r="KO181" s="57"/>
      <c r="KP181" s="57"/>
      <c r="KQ181" s="57"/>
      <c r="KR181" s="57"/>
      <c r="KS181" s="57"/>
      <c r="KT181" s="57"/>
      <c r="KU181" s="57"/>
      <c r="KV181" s="57"/>
      <c r="KW181" s="57"/>
      <c r="KX181" s="57"/>
      <c r="KY181" s="57"/>
      <c r="KZ181" s="57"/>
      <c r="LA181" s="57"/>
      <c r="LB181" s="57"/>
      <c r="LC181" s="57"/>
      <c r="LD181" s="57"/>
      <c r="LE181" s="57"/>
      <c r="LF181" s="57"/>
      <c r="LG181" s="57"/>
      <c r="LH181" s="57"/>
      <c r="LI181" s="57"/>
      <c r="LJ181" s="57"/>
      <c r="LK181" s="57"/>
      <c r="LL181" s="57"/>
      <c r="LM181" s="57"/>
      <c r="LN181" s="57"/>
      <c r="LO181" s="57"/>
      <c r="LP181" s="57"/>
      <c r="LQ181" s="57"/>
      <c r="LR181" s="57"/>
      <c r="LS181" s="57"/>
      <c r="LT181" s="57"/>
      <c r="LU181" s="57"/>
      <c r="LV181" s="57"/>
      <c r="LW181" s="57"/>
      <c r="LX181" s="57"/>
      <c r="LY181" s="57"/>
      <c r="LZ181" s="57"/>
      <c r="MA181" s="57"/>
      <c r="MB181" s="57"/>
      <c r="MC181" s="57"/>
      <c r="MD181" s="57"/>
      <c r="ME181" s="57"/>
      <c r="MF181" s="57"/>
      <c r="MG181" s="57"/>
      <c r="MH181" s="57"/>
      <c r="MI181" s="57"/>
      <c r="MJ181" s="57"/>
      <c r="MK181" s="57"/>
      <c r="ML181" s="57"/>
      <c r="MM181" s="57"/>
      <c r="MN181" s="57"/>
      <c r="MO181" s="57"/>
      <c r="MP181" s="57"/>
      <c r="MQ181" s="57"/>
      <c r="MR181" s="57"/>
      <c r="MS181" s="57"/>
      <c r="MT181" s="57"/>
      <c r="MU181" s="57"/>
      <c r="MV181" s="57"/>
      <c r="MW181" s="57"/>
      <c r="MX181" s="57"/>
      <c r="MY181" s="57"/>
      <c r="MZ181" s="57"/>
      <c r="NA181" s="57"/>
      <c r="NB181" s="57"/>
      <c r="NC181" s="57"/>
      <c r="ND181" s="57"/>
      <c r="NE181" s="57"/>
      <c r="NF181" s="57"/>
      <c r="NG181" s="57"/>
      <c r="NH181" s="57"/>
      <c r="NI181" s="57"/>
      <c r="NJ181" s="57"/>
      <c r="NK181" s="57"/>
      <c r="NL181" s="57"/>
      <c r="NM181" s="57"/>
      <c r="NN181" s="57"/>
      <c r="NO181" s="57"/>
      <c r="NP181" s="57"/>
      <c r="NQ181" s="57"/>
      <c r="NR181" s="57"/>
      <c r="NS181" s="57"/>
      <c r="NT181" s="57"/>
      <c r="NU181" s="57"/>
      <c r="NV181" s="57"/>
      <c r="NW181" s="57"/>
      <c r="NX181" s="57"/>
      <c r="NY181" s="57"/>
      <c r="NZ181" s="57"/>
      <c r="OA181" s="57"/>
      <c r="OB181" s="57"/>
      <c r="OC181" s="57"/>
      <c r="OD181" s="57"/>
      <c r="OE181" s="57"/>
      <c r="OF181" s="57"/>
      <c r="OG181" s="57"/>
      <c r="OH181" s="57"/>
      <c r="OI181" s="57"/>
      <c r="OJ181" s="57"/>
      <c r="OK181" s="57"/>
      <c r="OL181" s="57"/>
      <c r="OM181" s="57"/>
      <c r="ON181" s="57"/>
      <c r="OO181" s="57"/>
      <c r="OP181" s="57"/>
      <c r="OQ181" s="57"/>
      <c r="OR181" s="57"/>
      <c r="OS181" s="57"/>
      <c r="OT181" s="57"/>
      <c r="OU181" s="57"/>
      <c r="OV181" s="57"/>
      <c r="OW181" s="57"/>
      <c r="OX181" s="57"/>
      <c r="OY181" s="57"/>
      <c r="OZ181" s="57"/>
      <c r="PA181" s="57"/>
      <c r="PB181" s="57"/>
      <c r="PC181" s="57"/>
      <c r="PD181" s="57"/>
      <c r="PE181" s="57"/>
      <c r="PF181" s="57"/>
      <c r="PG181" s="57"/>
      <c r="PH181" s="57"/>
      <c r="PI181" s="57"/>
      <c r="PJ181" s="57"/>
      <c r="PK181" s="57"/>
      <c r="PL181" s="57"/>
      <c r="PM181" s="57"/>
      <c r="PN181" s="57"/>
      <c r="PO181" s="57"/>
      <c r="PP181" s="57"/>
      <c r="PQ181" s="57"/>
      <c r="PR181" s="57"/>
      <c r="PS181" s="57"/>
      <c r="PT181" s="57"/>
      <c r="PU181" s="57"/>
      <c r="PV181" s="57"/>
      <c r="PW181" s="57"/>
      <c r="PX181" s="57"/>
      <c r="PY181" s="57"/>
      <c r="PZ181" s="57"/>
      <c r="QA181" s="57"/>
      <c r="QB181" s="57"/>
      <c r="QC181" s="57"/>
      <c r="QD181" s="57"/>
      <c r="QE181" s="57"/>
      <c r="QF181" s="57"/>
      <c r="QG181" s="57"/>
      <c r="QH181" s="57"/>
      <c r="QI181" s="57"/>
      <c r="QJ181" s="57"/>
      <c r="QK181" s="57"/>
      <c r="QL181" s="57"/>
      <c r="QM181" s="57"/>
      <c r="QN181" s="57"/>
      <c r="QO181" s="57"/>
      <c r="QP181" s="57"/>
      <c r="QQ181" s="57"/>
      <c r="QR181" s="57"/>
      <c r="QS181" s="57"/>
      <c r="QT181" s="57"/>
      <c r="QU181" s="57"/>
      <c r="QV181" s="57"/>
      <c r="QW181" s="57"/>
      <c r="QX181" s="57"/>
      <c r="QY181" s="57"/>
      <c r="QZ181" s="57"/>
      <c r="RA181" s="57"/>
      <c r="RB181" s="57"/>
      <c r="RC181" s="57"/>
      <c r="RD181" s="57"/>
      <c r="RE181" s="57"/>
      <c r="RF181" s="57"/>
      <c r="RG181" s="57"/>
      <c r="RH181" s="57"/>
      <c r="RI181" s="57"/>
      <c r="RJ181" s="57"/>
      <c r="RK181" s="57"/>
      <c r="RL181" s="57"/>
      <c r="RM181" s="57"/>
      <c r="RN181" s="57"/>
      <c r="RO181" s="57"/>
      <c r="RP181" s="57"/>
      <c r="RQ181" s="57"/>
      <c r="RR181" s="57"/>
      <c r="RS181" s="57"/>
      <c r="RT181" s="57"/>
      <c r="RU181" s="57"/>
      <c r="RV181" s="57"/>
      <c r="RW181" s="57"/>
      <c r="RX181" s="57"/>
      <c r="RY181" s="57"/>
      <c r="RZ181" s="57"/>
      <c r="SA181" s="57"/>
      <c r="SB181" s="57"/>
      <c r="SC181" s="57"/>
      <c r="SD181" s="57"/>
      <c r="SE181" s="57"/>
      <c r="SF181" s="57"/>
      <c r="SG181" s="57"/>
      <c r="SH181" s="57"/>
      <c r="SI181" s="57"/>
      <c r="SJ181" s="57"/>
      <c r="SK181" s="57"/>
      <c r="SL181" s="57"/>
      <c r="SM181" s="57"/>
      <c r="SN181" s="57"/>
      <c r="SO181" s="57"/>
      <c r="SP181" s="57"/>
      <c r="SQ181" s="57"/>
      <c r="SR181" s="57"/>
      <c r="SS181" s="57"/>
      <c r="ST181" s="57"/>
      <c r="SU181" s="57"/>
      <c r="SV181" s="57"/>
      <c r="SW181" s="57"/>
      <c r="SX181" s="57"/>
      <c r="SY181" s="57"/>
      <c r="SZ181" s="57"/>
      <c r="TA181" s="57"/>
      <c r="TB181" s="57"/>
      <c r="TC181" s="57"/>
      <c r="TD181" s="57"/>
      <c r="TE181" s="57"/>
      <c r="TF181" s="57"/>
      <c r="TG181" s="57"/>
      <c r="TH181" s="57"/>
      <c r="TI181" s="57"/>
      <c r="TJ181" s="57"/>
      <c r="TK181" s="57"/>
      <c r="TL181" s="57"/>
      <c r="TM181" s="57"/>
      <c r="TN181" s="57"/>
      <c r="TO181" s="57"/>
      <c r="TP181" s="57"/>
      <c r="TQ181" s="57"/>
      <c r="TR181" s="57"/>
      <c r="TS181" s="57"/>
      <c r="TT181" s="57"/>
      <c r="TU181" s="57"/>
      <c r="TV181" s="57"/>
      <c r="TW181" s="57"/>
      <c r="TX181" s="57"/>
      <c r="TY181" s="57"/>
      <c r="TZ181" s="57"/>
      <c r="UA181" s="57"/>
      <c r="UB181" s="57"/>
      <c r="UC181" s="57"/>
      <c r="UD181" s="57"/>
      <c r="UE181" s="57"/>
      <c r="UF181" s="57"/>
      <c r="UG181" s="57"/>
      <c r="UH181" s="57"/>
      <c r="UI181" s="57"/>
      <c r="UJ181" s="57"/>
      <c r="UK181" s="57"/>
      <c r="UL181" s="57"/>
      <c r="UM181" s="57"/>
      <c r="UN181" s="57"/>
      <c r="UO181" s="57"/>
      <c r="UP181" s="57"/>
      <c r="UQ181" s="57"/>
      <c r="UR181" s="57"/>
      <c r="US181" s="57"/>
      <c r="UT181" s="57"/>
      <c r="UU181" s="57"/>
      <c r="UV181" s="57"/>
      <c r="UW181" s="57"/>
      <c r="UX181" s="57"/>
      <c r="UY181" s="57"/>
      <c r="UZ181" s="57"/>
      <c r="VA181" s="57"/>
      <c r="VB181" s="57"/>
      <c r="VC181" s="57"/>
      <c r="VD181" s="57"/>
      <c r="VE181" s="57"/>
      <c r="VF181" s="57"/>
      <c r="VG181" s="57"/>
      <c r="VH181" s="57"/>
      <c r="VI181" s="57"/>
      <c r="VJ181" s="57"/>
      <c r="VK181" s="57"/>
      <c r="VL181" s="57"/>
      <c r="VM181" s="57"/>
      <c r="VN181" s="57"/>
      <c r="VO181" s="57"/>
      <c r="VP181" s="57"/>
      <c r="VQ181" s="57"/>
      <c r="VR181" s="57"/>
      <c r="VS181" s="57"/>
      <c r="VT181" s="57"/>
      <c r="VU181" s="57"/>
      <c r="VV181" s="57"/>
      <c r="VW181" s="57"/>
      <c r="VX181" s="57"/>
      <c r="VY181" s="57"/>
      <c r="VZ181" s="57"/>
      <c r="WA181" s="57"/>
      <c r="WB181" s="57"/>
      <c r="WC181" s="57"/>
      <c r="WD181" s="57"/>
      <c r="WE181" s="57"/>
      <c r="WF181" s="57"/>
      <c r="WG181" s="57"/>
      <c r="WH181" s="57"/>
      <c r="WI181" s="57"/>
      <c r="WJ181" s="57"/>
      <c r="WK181" s="57"/>
      <c r="WL181" s="57"/>
      <c r="WM181" s="57"/>
      <c r="WN181" s="57"/>
      <c r="WO181" s="57"/>
      <c r="WP181" s="57"/>
      <c r="WQ181" s="57"/>
      <c r="WR181" s="57"/>
      <c r="WS181" s="57"/>
      <c r="WT181" s="57"/>
      <c r="WU181" s="57"/>
      <c r="WV181" s="57"/>
      <c r="WW181" s="57"/>
      <c r="WX181" s="57"/>
      <c r="WY181" s="57"/>
      <c r="WZ181" s="57"/>
      <c r="XA181" s="57"/>
      <c r="XB181" s="57"/>
      <c r="XC181" s="57"/>
      <c r="XD181" s="57"/>
      <c r="XE181" s="57"/>
      <c r="XF181" s="57"/>
      <c r="XG181" s="57"/>
      <c r="XH181" s="57"/>
      <c r="XI181" s="57"/>
      <c r="XJ181" s="57"/>
      <c r="XK181" s="57"/>
      <c r="XL181" s="57"/>
      <c r="XM181" s="57"/>
      <c r="XN181" s="57"/>
      <c r="XO181" s="57"/>
      <c r="XP181" s="57"/>
      <c r="XQ181" s="57"/>
      <c r="XR181" s="57"/>
      <c r="XS181" s="57"/>
      <c r="XT181" s="57"/>
      <c r="XU181" s="57"/>
      <c r="XV181" s="57"/>
      <c r="XW181" s="57"/>
    </row>
    <row r="182">
      <c r="AI182" s="57"/>
      <c r="BR182" s="57"/>
      <c r="DA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c r="FQ182" s="57"/>
      <c r="FR182" s="57"/>
      <c r="FS182" s="57"/>
      <c r="FT182" s="57"/>
      <c r="FU182" s="57"/>
      <c r="FV182" s="57"/>
      <c r="FW182" s="57"/>
      <c r="FX182" s="57"/>
      <c r="FY182" s="57"/>
      <c r="FZ182" s="57"/>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c r="HG182" s="57"/>
      <c r="HH182" s="57"/>
      <c r="HI182" s="57"/>
      <c r="HJ182" s="57"/>
      <c r="HK182" s="57"/>
      <c r="HL182" s="57"/>
      <c r="HM182" s="57"/>
      <c r="HN182" s="57"/>
      <c r="HO182" s="57"/>
      <c r="HP182" s="57"/>
      <c r="HQ182" s="57"/>
      <c r="HR182" s="57"/>
      <c r="HS182" s="57"/>
      <c r="HT182" s="57"/>
      <c r="HU182" s="57"/>
      <c r="HV182" s="57"/>
      <c r="HW182" s="57"/>
      <c r="HX182" s="57"/>
      <c r="HY182" s="57"/>
      <c r="HZ182" s="57"/>
      <c r="IA182" s="57"/>
      <c r="IB182" s="57"/>
      <c r="IC182" s="57"/>
      <c r="ID182" s="57"/>
      <c r="IE182" s="57"/>
      <c r="IF182" s="57"/>
      <c r="IG182" s="57"/>
      <c r="IH182" s="57"/>
      <c r="II182" s="57"/>
      <c r="IJ182" s="57"/>
      <c r="IK182" s="57"/>
      <c r="IL182" s="57"/>
      <c r="IM182" s="57"/>
      <c r="IN182" s="57"/>
      <c r="IO182" s="57"/>
      <c r="IP182" s="57"/>
      <c r="IQ182" s="57"/>
      <c r="IR182" s="57"/>
      <c r="IS182" s="57"/>
      <c r="IT182" s="57"/>
      <c r="IU182" s="57"/>
      <c r="IV182" s="57"/>
      <c r="IW182" s="57"/>
      <c r="IX182" s="57"/>
      <c r="IY182" s="57"/>
      <c r="IZ182" s="57"/>
      <c r="JA182" s="57"/>
      <c r="JB182" s="57"/>
      <c r="JC182" s="57"/>
      <c r="JD182" s="57"/>
      <c r="JE182" s="57"/>
      <c r="JF182" s="57"/>
      <c r="JG182" s="57"/>
      <c r="JH182" s="57"/>
      <c r="JI182" s="57"/>
      <c r="JJ182" s="57"/>
      <c r="JK182" s="57"/>
      <c r="JL182" s="57"/>
      <c r="JM182" s="57"/>
      <c r="JN182" s="57"/>
      <c r="JO182" s="57"/>
      <c r="JP182" s="57"/>
      <c r="JQ182" s="57"/>
      <c r="JR182" s="57"/>
      <c r="JS182" s="57"/>
      <c r="JT182" s="57"/>
      <c r="JU182" s="57"/>
      <c r="JV182" s="57"/>
      <c r="JW182" s="57"/>
      <c r="JX182" s="57"/>
      <c r="JY182" s="57"/>
      <c r="JZ182" s="57"/>
      <c r="KA182" s="57"/>
      <c r="KB182" s="57"/>
      <c r="KC182" s="57"/>
      <c r="KD182" s="57"/>
      <c r="KE182" s="57"/>
      <c r="KF182" s="57"/>
      <c r="KG182" s="57"/>
      <c r="KH182" s="57"/>
      <c r="KI182" s="57"/>
      <c r="KJ182" s="57"/>
      <c r="KK182" s="57"/>
      <c r="KL182" s="57"/>
      <c r="KM182" s="57"/>
      <c r="KN182" s="57"/>
      <c r="KO182" s="57"/>
      <c r="KP182" s="57"/>
      <c r="KQ182" s="57"/>
      <c r="KR182" s="57"/>
      <c r="KS182" s="57"/>
      <c r="KT182" s="57"/>
      <c r="KU182" s="57"/>
      <c r="KV182" s="57"/>
      <c r="KW182" s="57"/>
      <c r="KX182" s="57"/>
      <c r="KY182" s="57"/>
      <c r="KZ182" s="57"/>
      <c r="LA182" s="57"/>
      <c r="LB182" s="57"/>
      <c r="LC182" s="57"/>
      <c r="LD182" s="57"/>
      <c r="LE182" s="57"/>
      <c r="LF182" s="57"/>
      <c r="LG182" s="57"/>
      <c r="LH182" s="57"/>
      <c r="LI182" s="57"/>
      <c r="LJ182" s="57"/>
      <c r="LK182" s="57"/>
      <c r="LL182" s="57"/>
      <c r="LM182" s="57"/>
      <c r="LN182" s="57"/>
      <c r="LO182" s="57"/>
      <c r="LP182" s="57"/>
      <c r="LQ182" s="57"/>
      <c r="LR182" s="57"/>
      <c r="LS182" s="57"/>
      <c r="LT182" s="57"/>
      <c r="LU182" s="57"/>
      <c r="LV182" s="57"/>
      <c r="LW182" s="57"/>
      <c r="LX182" s="57"/>
      <c r="LY182" s="57"/>
      <c r="LZ182" s="57"/>
      <c r="MA182" s="57"/>
      <c r="MB182" s="57"/>
      <c r="MC182" s="57"/>
      <c r="MD182" s="57"/>
      <c r="ME182" s="57"/>
      <c r="MF182" s="57"/>
      <c r="MG182" s="57"/>
      <c r="MH182" s="57"/>
      <c r="MI182" s="57"/>
      <c r="MJ182" s="57"/>
      <c r="MK182" s="57"/>
      <c r="ML182" s="57"/>
      <c r="MM182" s="57"/>
      <c r="MN182" s="57"/>
      <c r="MO182" s="57"/>
      <c r="MP182" s="57"/>
      <c r="MQ182" s="57"/>
      <c r="MR182" s="57"/>
      <c r="MS182" s="57"/>
      <c r="MT182" s="57"/>
      <c r="MU182" s="57"/>
      <c r="MV182" s="57"/>
      <c r="MW182" s="57"/>
      <c r="MX182" s="57"/>
      <c r="MY182" s="57"/>
      <c r="MZ182" s="57"/>
      <c r="NA182" s="57"/>
      <c r="NB182" s="57"/>
      <c r="NC182" s="57"/>
      <c r="ND182" s="57"/>
      <c r="NE182" s="57"/>
      <c r="NF182" s="57"/>
      <c r="NG182" s="57"/>
      <c r="NH182" s="57"/>
      <c r="NI182" s="57"/>
      <c r="NJ182" s="57"/>
      <c r="NK182" s="57"/>
      <c r="NL182" s="57"/>
      <c r="NM182" s="57"/>
      <c r="NN182" s="57"/>
      <c r="NO182" s="57"/>
      <c r="NP182" s="57"/>
      <c r="NQ182" s="57"/>
      <c r="NR182" s="57"/>
      <c r="NS182" s="57"/>
      <c r="NT182" s="57"/>
      <c r="NU182" s="57"/>
      <c r="NV182" s="57"/>
      <c r="NW182" s="57"/>
      <c r="NX182" s="57"/>
      <c r="NY182" s="57"/>
      <c r="NZ182" s="57"/>
      <c r="OA182" s="57"/>
      <c r="OB182" s="57"/>
      <c r="OC182" s="57"/>
      <c r="OD182" s="57"/>
      <c r="OE182" s="57"/>
      <c r="OF182" s="57"/>
      <c r="OG182" s="57"/>
      <c r="OH182" s="57"/>
      <c r="OI182" s="57"/>
      <c r="OJ182" s="57"/>
      <c r="OK182" s="57"/>
      <c r="OL182" s="57"/>
      <c r="OM182" s="57"/>
      <c r="ON182" s="57"/>
      <c r="OO182" s="57"/>
      <c r="OP182" s="57"/>
      <c r="OQ182" s="57"/>
      <c r="OR182" s="57"/>
      <c r="OS182" s="57"/>
      <c r="OT182" s="57"/>
      <c r="OU182" s="57"/>
      <c r="OV182" s="57"/>
      <c r="OW182" s="57"/>
      <c r="OX182" s="57"/>
      <c r="OY182" s="57"/>
      <c r="OZ182" s="57"/>
      <c r="PA182" s="57"/>
      <c r="PB182" s="57"/>
      <c r="PC182" s="57"/>
      <c r="PD182" s="57"/>
      <c r="PE182" s="57"/>
      <c r="PF182" s="57"/>
      <c r="PG182" s="57"/>
      <c r="PH182" s="57"/>
      <c r="PI182" s="57"/>
      <c r="PJ182" s="57"/>
      <c r="PK182" s="57"/>
      <c r="PL182" s="57"/>
      <c r="PM182" s="57"/>
      <c r="PN182" s="57"/>
      <c r="PO182" s="57"/>
      <c r="PP182" s="57"/>
      <c r="PQ182" s="57"/>
      <c r="PR182" s="57"/>
      <c r="PS182" s="57"/>
      <c r="PT182" s="57"/>
      <c r="PU182" s="57"/>
      <c r="PV182" s="57"/>
      <c r="PW182" s="57"/>
      <c r="PX182" s="57"/>
      <c r="PY182" s="57"/>
      <c r="PZ182" s="57"/>
      <c r="QA182" s="57"/>
      <c r="QB182" s="57"/>
      <c r="QC182" s="57"/>
      <c r="QD182" s="57"/>
      <c r="QE182" s="57"/>
      <c r="QF182" s="57"/>
      <c r="QG182" s="57"/>
      <c r="QH182" s="57"/>
      <c r="QI182" s="57"/>
      <c r="QJ182" s="57"/>
      <c r="QK182" s="57"/>
      <c r="QL182" s="57"/>
      <c r="QM182" s="57"/>
      <c r="QN182" s="57"/>
      <c r="QO182" s="57"/>
      <c r="QP182" s="57"/>
      <c r="QQ182" s="57"/>
      <c r="QR182" s="57"/>
      <c r="QS182" s="57"/>
      <c r="QT182" s="57"/>
      <c r="QU182" s="57"/>
      <c r="QV182" s="57"/>
      <c r="QW182" s="57"/>
      <c r="QX182" s="57"/>
      <c r="QY182" s="57"/>
      <c r="QZ182" s="57"/>
      <c r="RA182" s="57"/>
      <c r="RB182" s="57"/>
      <c r="RC182" s="57"/>
      <c r="RD182" s="57"/>
      <c r="RE182" s="57"/>
      <c r="RF182" s="57"/>
      <c r="RG182" s="57"/>
      <c r="RH182" s="57"/>
      <c r="RI182" s="57"/>
      <c r="RJ182" s="57"/>
      <c r="RK182" s="57"/>
      <c r="RL182" s="57"/>
      <c r="RM182" s="57"/>
      <c r="RN182" s="57"/>
      <c r="RO182" s="57"/>
      <c r="RP182" s="57"/>
      <c r="RQ182" s="57"/>
      <c r="RR182" s="57"/>
      <c r="RS182" s="57"/>
      <c r="RT182" s="57"/>
      <c r="RU182" s="57"/>
      <c r="RV182" s="57"/>
      <c r="RW182" s="57"/>
      <c r="RX182" s="57"/>
      <c r="RY182" s="57"/>
      <c r="RZ182" s="57"/>
      <c r="SA182" s="57"/>
      <c r="SB182" s="57"/>
      <c r="SC182" s="57"/>
      <c r="SD182" s="57"/>
      <c r="SE182" s="57"/>
      <c r="SF182" s="57"/>
      <c r="SG182" s="57"/>
      <c r="SH182" s="57"/>
      <c r="SI182" s="57"/>
      <c r="SJ182" s="57"/>
      <c r="SK182" s="57"/>
      <c r="SL182" s="57"/>
      <c r="SM182" s="57"/>
      <c r="SN182" s="57"/>
      <c r="SO182" s="57"/>
      <c r="SP182" s="57"/>
      <c r="SQ182" s="57"/>
      <c r="SR182" s="57"/>
      <c r="SS182" s="57"/>
      <c r="ST182" s="57"/>
      <c r="SU182" s="57"/>
      <c r="SV182" s="57"/>
      <c r="SW182" s="57"/>
      <c r="SX182" s="57"/>
      <c r="SY182" s="57"/>
      <c r="SZ182" s="57"/>
      <c r="TA182" s="57"/>
      <c r="TB182" s="57"/>
      <c r="TC182" s="57"/>
      <c r="TD182" s="57"/>
      <c r="TE182" s="57"/>
      <c r="TF182" s="57"/>
      <c r="TG182" s="57"/>
      <c r="TH182" s="57"/>
      <c r="TI182" s="57"/>
      <c r="TJ182" s="57"/>
      <c r="TK182" s="57"/>
      <c r="TL182" s="57"/>
      <c r="TM182" s="57"/>
      <c r="TN182" s="57"/>
      <c r="TO182" s="57"/>
      <c r="TP182" s="57"/>
      <c r="TQ182" s="57"/>
      <c r="TR182" s="57"/>
      <c r="TS182" s="57"/>
      <c r="TT182" s="57"/>
      <c r="TU182" s="57"/>
      <c r="TV182" s="57"/>
      <c r="TW182" s="57"/>
      <c r="TX182" s="57"/>
      <c r="TY182" s="57"/>
      <c r="TZ182" s="57"/>
      <c r="UA182" s="57"/>
      <c r="UB182" s="57"/>
      <c r="UC182" s="57"/>
      <c r="UD182" s="57"/>
      <c r="UE182" s="57"/>
      <c r="UF182" s="57"/>
      <c r="UG182" s="57"/>
      <c r="UH182" s="57"/>
      <c r="UI182" s="57"/>
      <c r="UJ182" s="57"/>
      <c r="UK182" s="57"/>
      <c r="UL182" s="57"/>
      <c r="UM182" s="57"/>
      <c r="UN182" s="57"/>
      <c r="UO182" s="57"/>
      <c r="UP182" s="57"/>
      <c r="UQ182" s="57"/>
      <c r="UR182" s="57"/>
      <c r="US182" s="57"/>
      <c r="UT182" s="57"/>
      <c r="UU182" s="57"/>
      <c r="UV182" s="57"/>
      <c r="UW182" s="57"/>
      <c r="UX182" s="57"/>
      <c r="UY182" s="57"/>
      <c r="UZ182" s="57"/>
      <c r="VA182" s="57"/>
      <c r="VB182" s="57"/>
      <c r="VC182" s="57"/>
      <c r="VD182" s="57"/>
      <c r="VE182" s="57"/>
      <c r="VF182" s="57"/>
      <c r="VG182" s="57"/>
      <c r="VH182" s="57"/>
      <c r="VI182" s="57"/>
      <c r="VJ182" s="57"/>
      <c r="VK182" s="57"/>
      <c r="VL182" s="57"/>
      <c r="VM182" s="57"/>
      <c r="VN182" s="57"/>
      <c r="VO182" s="57"/>
      <c r="VP182" s="57"/>
      <c r="VQ182" s="57"/>
      <c r="VR182" s="57"/>
      <c r="VS182" s="57"/>
      <c r="VT182" s="57"/>
      <c r="VU182" s="57"/>
      <c r="VV182" s="57"/>
      <c r="VW182" s="57"/>
      <c r="VX182" s="57"/>
      <c r="VY182" s="57"/>
      <c r="VZ182" s="57"/>
      <c r="WA182" s="57"/>
      <c r="WB182" s="57"/>
      <c r="WC182" s="57"/>
      <c r="WD182" s="57"/>
      <c r="WE182" s="57"/>
      <c r="WF182" s="57"/>
      <c r="WG182" s="57"/>
      <c r="WH182" s="57"/>
      <c r="WI182" s="57"/>
      <c r="WJ182" s="57"/>
      <c r="WK182" s="57"/>
      <c r="WL182" s="57"/>
      <c r="WM182" s="57"/>
      <c r="WN182" s="57"/>
      <c r="WO182" s="57"/>
      <c r="WP182" s="57"/>
      <c r="WQ182" s="57"/>
      <c r="WR182" s="57"/>
      <c r="WS182" s="57"/>
      <c r="WT182" s="57"/>
      <c r="WU182" s="57"/>
      <c r="WV182" s="57"/>
      <c r="WW182" s="57"/>
      <c r="WX182" s="57"/>
      <c r="WY182" s="57"/>
      <c r="WZ182" s="57"/>
      <c r="XA182" s="57"/>
      <c r="XB182" s="57"/>
      <c r="XC182" s="57"/>
      <c r="XD182" s="57"/>
      <c r="XE182" s="57"/>
      <c r="XF182" s="57"/>
      <c r="XG182" s="57"/>
      <c r="XH182" s="57"/>
      <c r="XI182" s="57"/>
      <c r="XJ182" s="57"/>
      <c r="XK182" s="57"/>
      <c r="XL182" s="57"/>
      <c r="XM182" s="57"/>
      <c r="XN182" s="57"/>
      <c r="XO182" s="57"/>
      <c r="XP182" s="57"/>
      <c r="XQ182" s="57"/>
      <c r="XR182" s="57"/>
      <c r="XS182" s="57"/>
      <c r="XT182" s="57"/>
      <c r="XU182" s="57"/>
      <c r="XV182" s="57"/>
      <c r="XW182" s="57"/>
    </row>
    <row r="183">
      <c r="AI183" s="57"/>
      <c r="BR183" s="57"/>
      <c r="DA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57"/>
      <c r="FY183" s="57"/>
      <c r="FZ183" s="57"/>
      <c r="GA183" s="57"/>
      <c r="GB183" s="57"/>
      <c r="GC183" s="57"/>
      <c r="GD183" s="57"/>
      <c r="GE183" s="57"/>
      <c r="GF183" s="57"/>
      <c r="GG183" s="57"/>
      <c r="GH183" s="57"/>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c r="HR183" s="57"/>
      <c r="HS183" s="57"/>
      <c r="HT183" s="57"/>
      <c r="HU183" s="57"/>
      <c r="HV183" s="57"/>
      <c r="HW183" s="57"/>
      <c r="HX183" s="57"/>
      <c r="HY183" s="57"/>
      <c r="HZ183" s="57"/>
      <c r="IA183" s="57"/>
      <c r="IB183" s="57"/>
      <c r="IC183" s="57"/>
      <c r="ID183" s="57"/>
      <c r="IE183" s="57"/>
      <c r="IF183" s="57"/>
      <c r="IG183" s="57"/>
      <c r="IH183" s="57"/>
      <c r="II183" s="57"/>
      <c r="IJ183" s="57"/>
      <c r="IK183" s="57"/>
      <c r="IL183" s="57"/>
      <c r="IM183" s="57"/>
      <c r="IN183" s="57"/>
      <c r="IO183" s="57"/>
      <c r="IP183" s="57"/>
      <c r="IQ183" s="57"/>
      <c r="IR183" s="57"/>
      <c r="IS183" s="57"/>
      <c r="IT183" s="57"/>
      <c r="IU183" s="57"/>
      <c r="IV183" s="57"/>
      <c r="IW183" s="57"/>
      <c r="IX183" s="57"/>
      <c r="IY183" s="57"/>
      <c r="IZ183" s="57"/>
      <c r="JA183" s="57"/>
      <c r="JB183" s="57"/>
      <c r="JC183" s="57"/>
      <c r="JD183" s="57"/>
      <c r="JE183" s="57"/>
      <c r="JF183" s="57"/>
      <c r="JG183" s="57"/>
      <c r="JH183" s="57"/>
      <c r="JI183" s="57"/>
      <c r="JJ183" s="57"/>
      <c r="JK183" s="57"/>
      <c r="JL183" s="57"/>
      <c r="JM183" s="57"/>
      <c r="JN183" s="57"/>
      <c r="JO183" s="57"/>
      <c r="JP183" s="57"/>
      <c r="JQ183" s="57"/>
      <c r="JR183" s="57"/>
      <c r="JS183" s="57"/>
      <c r="JT183" s="57"/>
      <c r="JU183" s="57"/>
      <c r="JV183" s="57"/>
      <c r="JW183" s="57"/>
      <c r="JX183" s="57"/>
      <c r="JY183" s="57"/>
      <c r="JZ183" s="57"/>
      <c r="KA183" s="57"/>
      <c r="KB183" s="57"/>
      <c r="KC183" s="57"/>
      <c r="KD183" s="57"/>
      <c r="KE183" s="57"/>
      <c r="KF183" s="57"/>
      <c r="KG183" s="57"/>
      <c r="KH183" s="57"/>
      <c r="KI183" s="57"/>
      <c r="KJ183" s="57"/>
      <c r="KK183" s="57"/>
      <c r="KL183" s="57"/>
      <c r="KM183" s="57"/>
      <c r="KN183" s="57"/>
      <c r="KO183" s="57"/>
      <c r="KP183" s="57"/>
      <c r="KQ183" s="57"/>
      <c r="KR183" s="57"/>
      <c r="KS183" s="57"/>
      <c r="KT183" s="57"/>
      <c r="KU183" s="57"/>
      <c r="KV183" s="57"/>
      <c r="KW183" s="57"/>
      <c r="KX183" s="57"/>
      <c r="KY183" s="57"/>
      <c r="KZ183" s="57"/>
      <c r="LA183" s="57"/>
      <c r="LB183" s="57"/>
      <c r="LC183" s="57"/>
      <c r="LD183" s="57"/>
      <c r="LE183" s="57"/>
      <c r="LF183" s="57"/>
      <c r="LG183" s="57"/>
      <c r="LH183" s="57"/>
      <c r="LI183" s="57"/>
      <c r="LJ183" s="57"/>
      <c r="LK183" s="57"/>
      <c r="LL183" s="57"/>
      <c r="LM183" s="57"/>
      <c r="LN183" s="57"/>
      <c r="LO183" s="57"/>
      <c r="LP183" s="57"/>
      <c r="LQ183" s="57"/>
      <c r="LR183" s="57"/>
      <c r="LS183" s="57"/>
      <c r="LT183" s="57"/>
      <c r="LU183" s="57"/>
      <c r="LV183" s="57"/>
      <c r="LW183" s="57"/>
      <c r="LX183" s="57"/>
      <c r="LY183" s="57"/>
      <c r="LZ183" s="57"/>
      <c r="MA183" s="57"/>
      <c r="MB183" s="57"/>
      <c r="MC183" s="57"/>
      <c r="MD183" s="57"/>
      <c r="ME183" s="57"/>
      <c r="MF183" s="57"/>
      <c r="MG183" s="57"/>
      <c r="MH183" s="57"/>
      <c r="MI183" s="57"/>
      <c r="MJ183" s="57"/>
      <c r="MK183" s="57"/>
      <c r="ML183" s="57"/>
      <c r="MM183" s="57"/>
      <c r="MN183" s="57"/>
      <c r="MO183" s="57"/>
      <c r="MP183" s="57"/>
      <c r="MQ183" s="57"/>
      <c r="MR183" s="57"/>
      <c r="MS183" s="57"/>
      <c r="MT183" s="57"/>
      <c r="MU183" s="57"/>
      <c r="MV183" s="57"/>
      <c r="MW183" s="57"/>
      <c r="MX183" s="57"/>
      <c r="MY183" s="57"/>
      <c r="MZ183" s="57"/>
      <c r="NA183" s="57"/>
      <c r="NB183" s="57"/>
      <c r="NC183" s="57"/>
      <c r="ND183" s="57"/>
      <c r="NE183" s="57"/>
      <c r="NF183" s="57"/>
      <c r="NG183" s="57"/>
      <c r="NH183" s="57"/>
      <c r="NI183" s="57"/>
      <c r="NJ183" s="57"/>
      <c r="NK183" s="57"/>
      <c r="NL183" s="57"/>
      <c r="NM183" s="57"/>
      <c r="NN183" s="57"/>
      <c r="NO183" s="57"/>
      <c r="NP183" s="57"/>
      <c r="NQ183" s="57"/>
      <c r="NR183" s="57"/>
      <c r="NS183" s="57"/>
      <c r="NT183" s="57"/>
      <c r="NU183" s="57"/>
      <c r="NV183" s="57"/>
      <c r="NW183" s="57"/>
      <c r="NX183" s="57"/>
      <c r="NY183" s="57"/>
      <c r="NZ183" s="57"/>
      <c r="OA183" s="57"/>
      <c r="OB183" s="57"/>
      <c r="OC183" s="57"/>
      <c r="OD183" s="57"/>
      <c r="OE183" s="57"/>
      <c r="OF183" s="57"/>
      <c r="OG183" s="57"/>
      <c r="OH183" s="57"/>
      <c r="OI183" s="57"/>
      <c r="OJ183" s="57"/>
      <c r="OK183" s="57"/>
      <c r="OL183" s="57"/>
      <c r="OM183" s="57"/>
      <c r="ON183" s="57"/>
      <c r="OO183" s="57"/>
      <c r="OP183" s="57"/>
      <c r="OQ183" s="57"/>
      <c r="OR183" s="57"/>
      <c r="OS183" s="57"/>
      <c r="OT183" s="57"/>
      <c r="OU183" s="57"/>
      <c r="OV183" s="57"/>
      <c r="OW183" s="57"/>
      <c r="OX183" s="57"/>
      <c r="OY183" s="57"/>
      <c r="OZ183" s="57"/>
      <c r="PA183" s="57"/>
      <c r="PB183" s="57"/>
      <c r="PC183" s="57"/>
      <c r="PD183" s="57"/>
      <c r="PE183" s="57"/>
      <c r="PF183" s="57"/>
      <c r="PG183" s="57"/>
      <c r="PH183" s="57"/>
      <c r="PI183" s="57"/>
      <c r="PJ183" s="57"/>
      <c r="PK183" s="57"/>
      <c r="PL183" s="57"/>
      <c r="PM183" s="57"/>
      <c r="PN183" s="57"/>
      <c r="PO183" s="57"/>
      <c r="PP183" s="57"/>
      <c r="PQ183" s="57"/>
      <c r="PR183" s="57"/>
      <c r="PS183" s="57"/>
      <c r="PT183" s="57"/>
      <c r="PU183" s="57"/>
      <c r="PV183" s="57"/>
      <c r="PW183" s="57"/>
      <c r="PX183" s="57"/>
      <c r="PY183" s="57"/>
      <c r="PZ183" s="57"/>
      <c r="QA183" s="57"/>
      <c r="QB183" s="57"/>
      <c r="QC183" s="57"/>
      <c r="QD183" s="57"/>
      <c r="QE183" s="57"/>
      <c r="QF183" s="57"/>
      <c r="QG183" s="57"/>
      <c r="QH183" s="57"/>
      <c r="QI183" s="57"/>
      <c r="QJ183" s="57"/>
      <c r="QK183" s="57"/>
      <c r="QL183" s="57"/>
      <c r="QM183" s="57"/>
      <c r="QN183" s="57"/>
      <c r="QO183" s="57"/>
      <c r="QP183" s="57"/>
      <c r="QQ183" s="57"/>
      <c r="QR183" s="57"/>
      <c r="QS183" s="57"/>
      <c r="QT183" s="57"/>
      <c r="QU183" s="57"/>
      <c r="QV183" s="57"/>
      <c r="QW183" s="57"/>
      <c r="QX183" s="57"/>
      <c r="QY183" s="57"/>
      <c r="QZ183" s="57"/>
      <c r="RA183" s="57"/>
      <c r="RB183" s="57"/>
      <c r="RC183" s="57"/>
      <c r="RD183" s="57"/>
      <c r="RE183" s="57"/>
      <c r="RF183" s="57"/>
      <c r="RG183" s="57"/>
      <c r="RH183" s="57"/>
      <c r="RI183" s="57"/>
      <c r="RJ183" s="57"/>
      <c r="RK183" s="57"/>
      <c r="RL183" s="57"/>
      <c r="RM183" s="57"/>
      <c r="RN183" s="57"/>
      <c r="RO183" s="57"/>
      <c r="RP183" s="57"/>
      <c r="RQ183" s="57"/>
      <c r="RR183" s="57"/>
      <c r="RS183" s="57"/>
      <c r="RT183" s="57"/>
      <c r="RU183" s="57"/>
      <c r="RV183" s="57"/>
      <c r="RW183" s="57"/>
      <c r="RX183" s="57"/>
      <c r="RY183" s="57"/>
      <c r="RZ183" s="57"/>
      <c r="SA183" s="57"/>
      <c r="SB183" s="57"/>
      <c r="SC183" s="57"/>
      <c r="SD183" s="57"/>
      <c r="SE183" s="57"/>
      <c r="SF183" s="57"/>
      <c r="SG183" s="57"/>
      <c r="SH183" s="57"/>
      <c r="SI183" s="57"/>
      <c r="SJ183" s="57"/>
      <c r="SK183" s="57"/>
      <c r="SL183" s="57"/>
      <c r="SM183" s="57"/>
      <c r="SN183" s="57"/>
      <c r="SO183" s="57"/>
      <c r="SP183" s="57"/>
      <c r="SQ183" s="57"/>
      <c r="SR183" s="57"/>
      <c r="SS183" s="57"/>
      <c r="ST183" s="57"/>
      <c r="SU183" s="57"/>
      <c r="SV183" s="57"/>
      <c r="SW183" s="57"/>
      <c r="SX183" s="57"/>
      <c r="SY183" s="57"/>
      <c r="SZ183" s="57"/>
      <c r="TA183" s="57"/>
      <c r="TB183" s="57"/>
      <c r="TC183" s="57"/>
      <c r="TD183" s="57"/>
      <c r="TE183" s="57"/>
      <c r="TF183" s="57"/>
      <c r="TG183" s="57"/>
      <c r="TH183" s="57"/>
      <c r="TI183" s="57"/>
      <c r="TJ183" s="57"/>
      <c r="TK183" s="57"/>
      <c r="TL183" s="57"/>
      <c r="TM183" s="57"/>
      <c r="TN183" s="57"/>
      <c r="TO183" s="57"/>
      <c r="TP183" s="57"/>
      <c r="TQ183" s="57"/>
      <c r="TR183" s="57"/>
      <c r="TS183" s="57"/>
      <c r="TT183" s="57"/>
      <c r="TU183" s="57"/>
      <c r="TV183" s="57"/>
      <c r="TW183" s="57"/>
      <c r="TX183" s="57"/>
      <c r="TY183" s="57"/>
      <c r="TZ183" s="57"/>
      <c r="UA183" s="57"/>
      <c r="UB183" s="57"/>
      <c r="UC183" s="57"/>
      <c r="UD183" s="57"/>
      <c r="UE183" s="57"/>
      <c r="UF183" s="57"/>
      <c r="UG183" s="57"/>
      <c r="UH183" s="57"/>
      <c r="UI183" s="57"/>
      <c r="UJ183" s="57"/>
      <c r="UK183" s="57"/>
      <c r="UL183" s="57"/>
      <c r="UM183" s="57"/>
      <c r="UN183" s="57"/>
      <c r="UO183" s="57"/>
      <c r="UP183" s="57"/>
      <c r="UQ183" s="57"/>
      <c r="UR183" s="57"/>
      <c r="US183" s="57"/>
      <c r="UT183" s="57"/>
      <c r="UU183" s="57"/>
      <c r="UV183" s="57"/>
      <c r="UW183" s="57"/>
      <c r="UX183" s="57"/>
      <c r="UY183" s="57"/>
      <c r="UZ183" s="57"/>
      <c r="VA183" s="57"/>
      <c r="VB183" s="57"/>
      <c r="VC183" s="57"/>
      <c r="VD183" s="57"/>
      <c r="VE183" s="57"/>
      <c r="VF183" s="57"/>
      <c r="VG183" s="57"/>
      <c r="VH183" s="57"/>
      <c r="VI183" s="57"/>
      <c r="VJ183" s="57"/>
      <c r="VK183" s="57"/>
      <c r="VL183" s="57"/>
      <c r="VM183" s="57"/>
      <c r="VN183" s="57"/>
      <c r="VO183" s="57"/>
      <c r="VP183" s="57"/>
      <c r="VQ183" s="57"/>
      <c r="VR183" s="57"/>
      <c r="VS183" s="57"/>
      <c r="VT183" s="57"/>
      <c r="VU183" s="57"/>
      <c r="VV183" s="57"/>
      <c r="VW183" s="57"/>
      <c r="VX183" s="57"/>
      <c r="VY183" s="57"/>
      <c r="VZ183" s="57"/>
      <c r="WA183" s="57"/>
      <c r="WB183" s="57"/>
      <c r="WC183" s="57"/>
      <c r="WD183" s="57"/>
      <c r="WE183" s="57"/>
      <c r="WF183" s="57"/>
      <c r="WG183" s="57"/>
      <c r="WH183" s="57"/>
      <c r="WI183" s="57"/>
      <c r="WJ183" s="57"/>
      <c r="WK183" s="57"/>
      <c r="WL183" s="57"/>
      <c r="WM183" s="57"/>
      <c r="WN183" s="57"/>
      <c r="WO183" s="57"/>
      <c r="WP183" s="57"/>
      <c r="WQ183" s="57"/>
      <c r="WR183" s="57"/>
      <c r="WS183" s="57"/>
      <c r="WT183" s="57"/>
      <c r="WU183" s="57"/>
      <c r="WV183" s="57"/>
      <c r="WW183" s="57"/>
      <c r="WX183" s="57"/>
      <c r="WY183" s="57"/>
      <c r="WZ183" s="57"/>
      <c r="XA183" s="57"/>
      <c r="XB183" s="57"/>
      <c r="XC183" s="57"/>
      <c r="XD183" s="57"/>
      <c r="XE183" s="57"/>
      <c r="XF183" s="57"/>
      <c r="XG183" s="57"/>
      <c r="XH183" s="57"/>
      <c r="XI183" s="57"/>
      <c r="XJ183" s="57"/>
      <c r="XK183" s="57"/>
      <c r="XL183" s="57"/>
      <c r="XM183" s="57"/>
      <c r="XN183" s="57"/>
      <c r="XO183" s="57"/>
      <c r="XP183" s="57"/>
      <c r="XQ183" s="57"/>
      <c r="XR183" s="57"/>
      <c r="XS183" s="57"/>
      <c r="XT183" s="57"/>
      <c r="XU183" s="57"/>
      <c r="XV183" s="57"/>
      <c r="XW183" s="57"/>
    </row>
    <row r="184">
      <c r="AI184" s="57"/>
      <c r="BR184" s="57"/>
      <c r="DA184" s="57"/>
      <c r="EJ184" s="57"/>
      <c r="EK184" s="57"/>
      <c r="EL184" s="57"/>
      <c r="EM184" s="57"/>
      <c r="EN184" s="57"/>
      <c r="EO184" s="57"/>
      <c r="EP184" s="57"/>
      <c r="EQ184" s="57"/>
      <c r="ER184" s="57"/>
      <c r="ES184" s="57"/>
      <c r="ET184" s="57"/>
      <c r="EU184" s="57"/>
      <c r="EV184" s="57"/>
      <c r="EW184" s="57"/>
      <c r="EX184" s="57"/>
      <c r="EY184" s="57"/>
      <c r="EZ184" s="57"/>
      <c r="FA184" s="57"/>
      <c r="FB184" s="57"/>
      <c r="FC184" s="57"/>
      <c r="FD184" s="57"/>
      <c r="FE184" s="57"/>
      <c r="FF184" s="57"/>
      <c r="FG184" s="57"/>
      <c r="FH184" s="57"/>
      <c r="FI184" s="57"/>
      <c r="FJ184" s="57"/>
      <c r="FK184" s="57"/>
      <c r="FL184" s="57"/>
      <c r="FM184" s="57"/>
      <c r="FN184" s="57"/>
      <c r="FO184" s="57"/>
      <c r="FP184" s="57"/>
      <c r="FQ184" s="57"/>
      <c r="FR184" s="57"/>
      <c r="FS184" s="57"/>
      <c r="FT184" s="57"/>
      <c r="FU184" s="57"/>
      <c r="FV184" s="57"/>
      <c r="FW184" s="57"/>
      <c r="FX184" s="57"/>
      <c r="FY184" s="57"/>
      <c r="FZ184" s="57"/>
      <c r="GA184" s="57"/>
      <c r="GB184" s="57"/>
      <c r="GC184" s="57"/>
      <c r="GD184" s="57"/>
      <c r="GE184" s="57"/>
      <c r="GF184" s="57"/>
      <c r="GG184" s="57"/>
      <c r="GH184" s="57"/>
      <c r="GI184" s="57"/>
      <c r="GJ184" s="57"/>
      <c r="GK184" s="57"/>
      <c r="GL184" s="57"/>
      <c r="GM184" s="57"/>
      <c r="GN184" s="57"/>
      <c r="GO184" s="57"/>
      <c r="GP184" s="57"/>
      <c r="GQ184" s="57"/>
      <c r="GR184" s="57"/>
      <c r="GS184" s="57"/>
      <c r="GT184" s="57"/>
      <c r="GU184" s="57"/>
      <c r="GV184" s="57"/>
      <c r="GW184" s="57"/>
      <c r="GX184" s="57"/>
      <c r="GY184" s="57"/>
      <c r="GZ184" s="57"/>
      <c r="HA184" s="57"/>
      <c r="HB184" s="57"/>
      <c r="HC184" s="57"/>
      <c r="HD184" s="57"/>
      <c r="HE184" s="57"/>
      <c r="HF184" s="57"/>
      <c r="HG184" s="57"/>
      <c r="HH184" s="57"/>
      <c r="HI184" s="57"/>
      <c r="HJ184" s="57"/>
      <c r="HK184" s="57"/>
      <c r="HL184" s="57"/>
      <c r="HM184" s="57"/>
      <c r="HN184" s="57"/>
      <c r="HO184" s="57"/>
      <c r="HP184" s="57"/>
      <c r="HQ184" s="57"/>
      <c r="HR184" s="57"/>
      <c r="HS184" s="57"/>
      <c r="HT184" s="57"/>
      <c r="HU184" s="57"/>
      <c r="HV184" s="57"/>
      <c r="HW184" s="57"/>
      <c r="HX184" s="57"/>
      <c r="HY184" s="57"/>
      <c r="HZ184" s="57"/>
      <c r="IA184" s="57"/>
      <c r="IB184" s="57"/>
      <c r="IC184" s="57"/>
      <c r="ID184" s="57"/>
      <c r="IE184" s="57"/>
      <c r="IF184" s="57"/>
      <c r="IG184" s="57"/>
      <c r="IH184" s="57"/>
      <c r="II184" s="57"/>
      <c r="IJ184" s="57"/>
      <c r="IK184" s="57"/>
      <c r="IL184" s="57"/>
      <c r="IM184" s="57"/>
      <c r="IN184" s="57"/>
      <c r="IO184" s="57"/>
      <c r="IP184" s="57"/>
      <c r="IQ184" s="57"/>
      <c r="IR184" s="57"/>
      <c r="IS184" s="57"/>
      <c r="IT184" s="57"/>
      <c r="IU184" s="57"/>
      <c r="IV184" s="57"/>
      <c r="IW184" s="57"/>
      <c r="IX184" s="57"/>
      <c r="IY184" s="57"/>
      <c r="IZ184" s="57"/>
      <c r="JA184" s="57"/>
      <c r="JB184" s="57"/>
      <c r="JC184" s="57"/>
      <c r="JD184" s="57"/>
      <c r="JE184" s="57"/>
      <c r="JF184" s="57"/>
      <c r="JG184" s="57"/>
      <c r="JH184" s="57"/>
      <c r="JI184" s="57"/>
      <c r="JJ184" s="57"/>
      <c r="JK184" s="57"/>
      <c r="JL184" s="57"/>
      <c r="JM184" s="57"/>
      <c r="JN184" s="57"/>
      <c r="JO184" s="57"/>
      <c r="JP184" s="57"/>
      <c r="JQ184" s="57"/>
      <c r="JR184" s="57"/>
      <c r="JS184" s="57"/>
      <c r="JT184" s="57"/>
      <c r="JU184" s="57"/>
      <c r="JV184" s="57"/>
      <c r="JW184" s="57"/>
      <c r="JX184" s="57"/>
      <c r="JY184" s="57"/>
      <c r="JZ184" s="57"/>
      <c r="KA184" s="57"/>
      <c r="KB184" s="57"/>
      <c r="KC184" s="57"/>
      <c r="KD184" s="57"/>
      <c r="KE184" s="57"/>
      <c r="KF184" s="57"/>
      <c r="KG184" s="57"/>
      <c r="KH184" s="57"/>
      <c r="KI184" s="57"/>
      <c r="KJ184" s="57"/>
      <c r="KK184" s="57"/>
      <c r="KL184" s="57"/>
      <c r="KM184" s="57"/>
      <c r="KN184" s="57"/>
      <c r="KO184" s="57"/>
      <c r="KP184" s="57"/>
      <c r="KQ184" s="57"/>
      <c r="KR184" s="57"/>
      <c r="KS184" s="57"/>
      <c r="KT184" s="57"/>
      <c r="KU184" s="57"/>
      <c r="KV184" s="57"/>
      <c r="KW184" s="57"/>
      <c r="KX184" s="57"/>
      <c r="KY184" s="57"/>
      <c r="KZ184" s="57"/>
      <c r="LA184" s="57"/>
      <c r="LB184" s="57"/>
      <c r="LC184" s="57"/>
      <c r="LD184" s="57"/>
      <c r="LE184" s="57"/>
      <c r="LF184" s="57"/>
      <c r="LG184" s="57"/>
      <c r="LH184" s="57"/>
      <c r="LI184" s="57"/>
      <c r="LJ184" s="57"/>
      <c r="LK184" s="57"/>
      <c r="LL184" s="57"/>
      <c r="LM184" s="57"/>
      <c r="LN184" s="57"/>
      <c r="LO184" s="57"/>
      <c r="LP184" s="57"/>
      <c r="LQ184" s="57"/>
      <c r="LR184" s="57"/>
      <c r="LS184" s="57"/>
      <c r="LT184" s="57"/>
      <c r="LU184" s="57"/>
      <c r="LV184" s="57"/>
      <c r="LW184" s="57"/>
      <c r="LX184" s="57"/>
      <c r="LY184" s="57"/>
      <c r="LZ184" s="57"/>
      <c r="MA184" s="57"/>
      <c r="MB184" s="57"/>
      <c r="MC184" s="57"/>
      <c r="MD184" s="57"/>
      <c r="ME184" s="57"/>
      <c r="MF184" s="57"/>
      <c r="MG184" s="57"/>
      <c r="MH184" s="57"/>
      <c r="MI184" s="57"/>
      <c r="MJ184" s="57"/>
      <c r="MK184" s="57"/>
      <c r="ML184" s="57"/>
      <c r="MM184" s="57"/>
      <c r="MN184" s="57"/>
      <c r="MO184" s="57"/>
      <c r="MP184" s="57"/>
      <c r="MQ184" s="57"/>
      <c r="MR184" s="57"/>
      <c r="MS184" s="57"/>
      <c r="MT184" s="57"/>
      <c r="MU184" s="57"/>
      <c r="MV184" s="57"/>
      <c r="MW184" s="57"/>
      <c r="MX184" s="57"/>
      <c r="MY184" s="57"/>
      <c r="MZ184" s="57"/>
      <c r="NA184" s="57"/>
      <c r="NB184" s="57"/>
      <c r="NC184" s="57"/>
      <c r="ND184" s="57"/>
      <c r="NE184" s="57"/>
      <c r="NF184" s="57"/>
      <c r="NG184" s="57"/>
      <c r="NH184" s="57"/>
      <c r="NI184" s="57"/>
      <c r="NJ184" s="57"/>
      <c r="NK184" s="57"/>
      <c r="NL184" s="57"/>
      <c r="NM184" s="57"/>
      <c r="NN184" s="57"/>
      <c r="NO184" s="57"/>
      <c r="NP184" s="57"/>
      <c r="NQ184" s="57"/>
      <c r="NR184" s="57"/>
      <c r="NS184" s="57"/>
      <c r="NT184" s="57"/>
      <c r="NU184" s="57"/>
      <c r="NV184" s="57"/>
      <c r="NW184" s="57"/>
      <c r="NX184" s="57"/>
      <c r="NY184" s="57"/>
      <c r="NZ184" s="57"/>
      <c r="OA184" s="57"/>
      <c r="OB184" s="57"/>
      <c r="OC184" s="57"/>
      <c r="OD184" s="57"/>
      <c r="OE184" s="57"/>
      <c r="OF184" s="57"/>
      <c r="OG184" s="57"/>
      <c r="OH184" s="57"/>
      <c r="OI184" s="57"/>
      <c r="OJ184" s="57"/>
      <c r="OK184" s="57"/>
      <c r="OL184" s="57"/>
      <c r="OM184" s="57"/>
      <c r="ON184" s="57"/>
      <c r="OO184" s="57"/>
      <c r="OP184" s="57"/>
      <c r="OQ184" s="57"/>
      <c r="OR184" s="57"/>
      <c r="OS184" s="57"/>
      <c r="OT184" s="57"/>
      <c r="OU184" s="57"/>
      <c r="OV184" s="57"/>
      <c r="OW184" s="57"/>
      <c r="OX184" s="57"/>
      <c r="OY184" s="57"/>
      <c r="OZ184" s="57"/>
      <c r="PA184" s="57"/>
      <c r="PB184" s="57"/>
      <c r="PC184" s="57"/>
      <c r="PD184" s="57"/>
      <c r="PE184" s="57"/>
      <c r="PF184" s="57"/>
      <c r="PG184" s="57"/>
      <c r="PH184" s="57"/>
      <c r="PI184" s="57"/>
      <c r="PJ184" s="57"/>
      <c r="PK184" s="57"/>
      <c r="PL184" s="57"/>
      <c r="PM184" s="57"/>
      <c r="PN184" s="57"/>
      <c r="PO184" s="57"/>
      <c r="PP184" s="57"/>
      <c r="PQ184" s="57"/>
      <c r="PR184" s="57"/>
      <c r="PS184" s="57"/>
      <c r="PT184" s="57"/>
      <c r="PU184" s="57"/>
      <c r="PV184" s="57"/>
      <c r="PW184" s="57"/>
      <c r="PX184" s="57"/>
      <c r="PY184" s="57"/>
      <c r="PZ184" s="57"/>
      <c r="QA184" s="57"/>
      <c r="QB184" s="57"/>
      <c r="QC184" s="57"/>
      <c r="QD184" s="57"/>
      <c r="QE184" s="57"/>
      <c r="QF184" s="57"/>
      <c r="QG184" s="57"/>
      <c r="QH184" s="57"/>
      <c r="QI184" s="57"/>
      <c r="QJ184" s="57"/>
      <c r="QK184" s="57"/>
      <c r="QL184" s="57"/>
      <c r="QM184" s="57"/>
      <c r="QN184" s="57"/>
      <c r="QO184" s="57"/>
      <c r="QP184" s="57"/>
      <c r="QQ184" s="57"/>
      <c r="QR184" s="57"/>
      <c r="QS184" s="57"/>
      <c r="QT184" s="57"/>
      <c r="QU184" s="57"/>
      <c r="QV184" s="57"/>
      <c r="QW184" s="57"/>
      <c r="QX184" s="57"/>
      <c r="QY184" s="57"/>
      <c r="QZ184" s="57"/>
      <c r="RA184" s="57"/>
      <c r="RB184" s="57"/>
      <c r="RC184" s="57"/>
      <c r="RD184" s="57"/>
      <c r="RE184" s="57"/>
      <c r="RF184" s="57"/>
      <c r="RG184" s="57"/>
      <c r="RH184" s="57"/>
      <c r="RI184" s="57"/>
      <c r="RJ184" s="57"/>
      <c r="RK184" s="57"/>
      <c r="RL184" s="57"/>
      <c r="RM184" s="57"/>
      <c r="RN184" s="57"/>
      <c r="RO184" s="57"/>
      <c r="RP184" s="57"/>
      <c r="RQ184" s="57"/>
      <c r="RR184" s="57"/>
      <c r="RS184" s="57"/>
      <c r="RT184" s="57"/>
      <c r="RU184" s="57"/>
      <c r="RV184" s="57"/>
      <c r="RW184" s="57"/>
      <c r="RX184" s="57"/>
      <c r="RY184" s="57"/>
      <c r="RZ184" s="57"/>
      <c r="SA184" s="57"/>
      <c r="SB184" s="57"/>
      <c r="SC184" s="57"/>
      <c r="SD184" s="57"/>
      <c r="SE184" s="57"/>
      <c r="SF184" s="57"/>
      <c r="SG184" s="57"/>
      <c r="SH184" s="57"/>
      <c r="SI184" s="57"/>
      <c r="SJ184" s="57"/>
      <c r="SK184" s="57"/>
      <c r="SL184" s="57"/>
      <c r="SM184" s="57"/>
      <c r="SN184" s="57"/>
      <c r="SO184" s="57"/>
      <c r="SP184" s="57"/>
      <c r="SQ184" s="57"/>
      <c r="SR184" s="57"/>
      <c r="SS184" s="57"/>
      <c r="ST184" s="57"/>
      <c r="SU184" s="57"/>
      <c r="SV184" s="57"/>
      <c r="SW184" s="57"/>
      <c r="SX184" s="57"/>
      <c r="SY184" s="57"/>
      <c r="SZ184" s="57"/>
      <c r="TA184" s="57"/>
      <c r="TB184" s="57"/>
      <c r="TC184" s="57"/>
      <c r="TD184" s="57"/>
      <c r="TE184" s="57"/>
      <c r="TF184" s="57"/>
      <c r="TG184" s="57"/>
      <c r="TH184" s="57"/>
      <c r="TI184" s="57"/>
      <c r="TJ184" s="57"/>
      <c r="TK184" s="57"/>
      <c r="TL184" s="57"/>
      <c r="TM184" s="57"/>
      <c r="TN184" s="57"/>
      <c r="TO184" s="57"/>
      <c r="TP184" s="57"/>
      <c r="TQ184" s="57"/>
      <c r="TR184" s="57"/>
      <c r="TS184" s="57"/>
      <c r="TT184" s="57"/>
      <c r="TU184" s="57"/>
      <c r="TV184" s="57"/>
      <c r="TW184" s="57"/>
      <c r="TX184" s="57"/>
      <c r="TY184" s="57"/>
      <c r="TZ184" s="57"/>
      <c r="UA184" s="57"/>
      <c r="UB184" s="57"/>
      <c r="UC184" s="57"/>
      <c r="UD184" s="57"/>
      <c r="UE184" s="57"/>
      <c r="UF184" s="57"/>
      <c r="UG184" s="57"/>
      <c r="UH184" s="57"/>
      <c r="UI184" s="57"/>
      <c r="UJ184" s="57"/>
      <c r="UK184" s="57"/>
      <c r="UL184" s="57"/>
      <c r="UM184" s="57"/>
      <c r="UN184" s="57"/>
      <c r="UO184" s="57"/>
      <c r="UP184" s="57"/>
      <c r="UQ184" s="57"/>
      <c r="UR184" s="57"/>
      <c r="US184" s="57"/>
      <c r="UT184" s="57"/>
      <c r="UU184" s="57"/>
      <c r="UV184" s="57"/>
      <c r="UW184" s="57"/>
      <c r="UX184" s="57"/>
      <c r="UY184" s="57"/>
      <c r="UZ184" s="57"/>
      <c r="VA184" s="57"/>
      <c r="VB184" s="57"/>
      <c r="VC184" s="57"/>
      <c r="VD184" s="57"/>
      <c r="VE184" s="57"/>
      <c r="VF184" s="57"/>
      <c r="VG184" s="57"/>
      <c r="VH184" s="57"/>
      <c r="VI184" s="57"/>
      <c r="VJ184" s="57"/>
      <c r="VK184" s="57"/>
      <c r="VL184" s="57"/>
      <c r="VM184" s="57"/>
      <c r="VN184" s="57"/>
      <c r="VO184" s="57"/>
      <c r="VP184" s="57"/>
      <c r="VQ184" s="57"/>
      <c r="VR184" s="57"/>
      <c r="VS184" s="57"/>
      <c r="VT184" s="57"/>
      <c r="VU184" s="57"/>
      <c r="VV184" s="57"/>
      <c r="VW184" s="57"/>
      <c r="VX184" s="57"/>
      <c r="VY184" s="57"/>
      <c r="VZ184" s="57"/>
      <c r="WA184" s="57"/>
      <c r="WB184" s="57"/>
      <c r="WC184" s="57"/>
      <c r="WD184" s="57"/>
      <c r="WE184" s="57"/>
      <c r="WF184" s="57"/>
      <c r="WG184" s="57"/>
      <c r="WH184" s="57"/>
      <c r="WI184" s="57"/>
      <c r="WJ184" s="57"/>
      <c r="WK184" s="57"/>
      <c r="WL184" s="57"/>
      <c r="WM184" s="57"/>
      <c r="WN184" s="57"/>
      <c r="WO184" s="57"/>
      <c r="WP184" s="57"/>
      <c r="WQ184" s="57"/>
      <c r="WR184" s="57"/>
      <c r="WS184" s="57"/>
      <c r="WT184" s="57"/>
      <c r="WU184" s="57"/>
      <c r="WV184" s="57"/>
      <c r="WW184" s="57"/>
      <c r="WX184" s="57"/>
      <c r="WY184" s="57"/>
      <c r="WZ184" s="57"/>
      <c r="XA184" s="57"/>
      <c r="XB184" s="57"/>
      <c r="XC184" s="57"/>
      <c r="XD184" s="57"/>
      <c r="XE184" s="57"/>
      <c r="XF184" s="57"/>
      <c r="XG184" s="57"/>
      <c r="XH184" s="57"/>
      <c r="XI184" s="57"/>
      <c r="XJ184" s="57"/>
      <c r="XK184" s="57"/>
      <c r="XL184" s="57"/>
      <c r="XM184" s="57"/>
      <c r="XN184" s="57"/>
      <c r="XO184" s="57"/>
      <c r="XP184" s="57"/>
      <c r="XQ184" s="57"/>
      <c r="XR184" s="57"/>
      <c r="XS184" s="57"/>
      <c r="XT184" s="57"/>
      <c r="XU184" s="57"/>
      <c r="XV184" s="57"/>
      <c r="XW184" s="57"/>
    </row>
    <row r="185">
      <c r="AI185" s="57"/>
      <c r="BR185" s="57"/>
      <c r="DA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c r="FT185" s="57"/>
      <c r="FU185" s="57"/>
      <c r="FV185" s="57"/>
      <c r="FW185" s="57"/>
      <c r="FX185" s="57"/>
      <c r="FY185" s="57"/>
      <c r="FZ185" s="57"/>
      <c r="GA185" s="57"/>
      <c r="GB185" s="57"/>
      <c r="GC185" s="57"/>
      <c r="GD185" s="57"/>
      <c r="GE185" s="57"/>
      <c r="GF185" s="57"/>
      <c r="GG185" s="57"/>
      <c r="GH185" s="57"/>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c r="HG185" s="57"/>
      <c r="HH185" s="57"/>
      <c r="HI185" s="57"/>
      <c r="HJ185" s="57"/>
      <c r="HK185" s="57"/>
      <c r="HL185" s="57"/>
      <c r="HM185" s="57"/>
      <c r="HN185" s="57"/>
      <c r="HO185" s="57"/>
      <c r="HP185" s="57"/>
      <c r="HQ185" s="57"/>
      <c r="HR185" s="57"/>
      <c r="HS185" s="57"/>
      <c r="HT185" s="57"/>
      <c r="HU185" s="57"/>
      <c r="HV185" s="57"/>
      <c r="HW185" s="57"/>
      <c r="HX185" s="57"/>
      <c r="HY185" s="57"/>
      <c r="HZ185" s="57"/>
      <c r="IA185" s="57"/>
      <c r="IB185" s="57"/>
      <c r="IC185" s="57"/>
      <c r="ID185" s="57"/>
      <c r="IE185" s="57"/>
      <c r="IF185" s="57"/>
      <c r="IG185" s="57"/>
      <c r="IH185" s="57"/>
      <c r="II185" s="57"/>
      <c r="IJ185" s="57"/>
      <c r="IK185" s="57"/>
      <c r="IL185" s="57"/>
      <c r="IM185" s="57"/>
      <c r="IN185" s="57"/>
      <c r="IO185" s="57"/>
      <c r="IP185" s="57"/>
      <c r="IQ185" s="57"/>
      <c r="IR185" s="57"/>
      <c r="IS185" s="57"/>
      <c r="IT185" s="57"/>
      <c r="IU185" s="57"/>
      <c r="IV185" s="57"/>
      <c r="IW185" s="57"/>
      <c r="IX185" s="57"/>
      <c r="IY185" s="57"/>
      <c r="IZ185" s="57"/>
      <c r="JA185" s="57"/>
      <c r="JB185" s="57"/>
      <c r="JC185" s="57"/>
      <c r="JD185" s="57"/>
      <c r="JE185" s="57"/>
      <c r="JF185" s="57"/>
      <c r="JG185" s="57"/>
      <c r="JH185" s="57"/>
      <c r="JI185" s="57"/>
      <c r="JJ185" s="57"/>
      <c r="JK185" s="57"/>
      <c r="JL185" s="57"/>
      <c r="JM185" s="57"/>
      <c r="JN185" s="57"/>
      <c r="JO185" s="57"/>
      <c r="JP185" s="57"/>
      <c r="JQ185" s="57"/>
      <c r="JR185" s="57"/>
      <c r="JS185" s="57"/>
      <c r="JT185" s="57"/>
      <c r="JU185" s="57"/>
      <c r="JV185" s="57"/>
      <c r="JW185" s="57"/>
      <c r="JX185" s="57"/>
      <c r="JY185" s="57"/>
      <c r="JZ185" s="57"/>
      <c r="KA185" s="57"/>
      <c r="KB185" s="57"/>
      <c r="KC185" s="57"/>
      <c r="KD185" s="57"/>
      <c r="KE185" s="57"/>
      <c r="KF185" s="57"/>
      <c r="KG185" s="57"/>
      <c r="KH185" s="57"/>
      <c r="KI185" s="57"/>
      <c r="KJ185" s="57"/>
      <c r="KK185" s="57"/>
      <c r="KL185" s="57"/>
      <c r="KM185" s="57"/>
      <c r="KN185" s="57"/>
      <c r="KO185" s="57"/>
      <c r="KP185" s="57"/>
      <c r="KQ185" s="57"/>
      <c r="KR185" s="57"/>
      <c r="KS185" s="57"/>
      <c r="KT185" s="57"/>
      <c r="KU185" s="57"/>
      <c r="KV185" s="57"/>
      <c r="KW185" s="57"/>
      <c r="KX185" s="57"/>
      <c r="KY185" s="57"/>
      <c r="KZ185" s="57"/>
      <c r="LA185" s="57"/>
      <c r="LB185" s="57"/>
      <c r="LC185" s="57"/>
      <c r="LD185" s="57"/>
      <c r="LE185" s="57"/>
      <c r="LF185" s="57"/>
      <c r="LG185" s="57"/>
      <c r="LH185" s="57"/>
      <c r="LI185" s="57"/>
      <c r="LJ185" s="57"/>
      <c r="LK185" s="57"/>
      <c r="LL185" s="57"/>
      <c r="LM185" s="57"/>
      <c r="LN185" s="57"/>
      <c r="LO185" s="57"/>
      <c r="LP185" s="57"/>
      <c r="LQ185" s="57"/>
      <c r="LR185" s="57"/>
      <c r="LS185" s="57"/>
      <c r="LT185" s="57"/>
      <c r="LU185" s="57"/>
      <c r="LV185" s="57"/>
      <c r="LW185" s="57"/>
      <c r="LX185" s="57"/>
      <c r="LY185" s="57"/>
      <c r="LZ185" s="57"/>
      <c r="MA185" s="57"/>
      <c r="MB185" s="57"/>
      <c r="MC185" s="57"/>
      <c r="MD185" s="57"/>
      <c r="ME185" s="57"/>
      <c r="MF185" s="57"/>
      <c r="MG185" s="57"/>
      <c r="MH185" s="57"/>
      <c r="MI185" s="57"/>
      <c r="MJ185" s="57"/>
      <c r="MK185" s="57"/>
      <c r="ML185" s="57"/>
      <c r="MM185" s="57"/>
      <c r="MN185" s="57"/>
      <c r="MO185" s="57"/>
      <c r="MP185" s="57"/>
      <c r="MQ185" s="57"/>
      <c r="MR185" s="57"/>
      <c r="MS185" s="57"/>
      <c r="MT185" s="57"/>
      <c r="MU185" s="57"/>
      <c r="MV185" s="57"/>
      <c r="MW185" s="57"/>
      <c r="MX185" s="57"/>
      <c r="MY185" s="57"/>
      <c r="MZ185" s="57"/>
      <c r="NA185" s="57"/>
      <c r="NB185" s="57"/>
      <c r="NC185" s="57"/>
      <c r="ND185" s="57"/>
      <c r="NE185" s="57"/>
      <c r="NF185" s="57"/>
      <c r="NG185" s="57"/>
      <c r="NH185" s="57"/>
      <c r="NI185" s="57"/>
      <c r="NJ185" s="57"/>
      <c r="NK185" s="57"/>
      <c r="NL185" s="57"/>
      <c r="NM185" s="57"/>
      <c r="NN185" s="57"/>
      <c r="NO185" s="57"/>
      <c r="NP185" s="57"/>
      <c r="NQ185" s="57"/>
      <c r="NR185" s="57"/>
      <c r="NS185" s="57"/>
      <c r="NT185" s="57"/>
      <c r="NU185" s="57"/>
      <c r="NV185" s="57"/>
      <c r="NW185" s="57"/>
      <c r="NX185" s="57"/>
      <c r="NY185" s="57"/>
      <c r="NZ185" s="57"/>
      <c r="OA185" s="57"/>
      <c r="OB185" s="57"/>
      <c r="OC185" s="57"/>
      <c r="OD185" s="57"/>
      <c r="OE185" s="57"/>
      <c r="OF185" s="57"/>
      <c r="OG185" s="57"/>
      <c r="OH185" s="57"/>
      <c r="OI185" s="57"/>
      <c r="OJ185" s="57"/>
      <c r="OK185" s="57"/>
      <c r="OL185" s="57"/>
      <c r="OM185" s="57"/>
      <c r="ON185" s="57"/>
      <c r="OO185" s="57"/>
      <c r="OP185" s="57"/>
      <c r="OQ185" s="57"/>
      <c r="OR185" s="57"/>
      <c r="OS185" s="57"/>
      <c r="OT185" s="57"/>
      <c r="OU185" s="57"/>
      <c r="OV185" s="57"/>
      <c r="OW185" s="57"/>
      <c r="OX185" s="57"/>
      <c r="OY185" s="57"/>
      <c r="OZ185" s="57"/>
      <c r="PA185" s="57"/>
      <c r="PB185" s="57"/>
      <c r="PC185" s="57"/>
      <c r="PD185" s="57"/>
      <c r="PE185" s="57"/>
      <c r="PF185" s="57"/>
      <c r="PG185" s="57"/>
      <c r="PH185" s="57"/>
      <c r="PI185" s="57"/>
      <c r="PJ185" s="57"/>
      <c r="PK185" s="57"/>
      <c r="PL185" s="57"/>
      <c r="PM185" s="57"/>
      <c r="PN185" s="57"/>
      <c r="PO185" s="57"/>
      <c r="PP185" s="57"/>
      <c r="PQ185" s="57"/>
      <c r="PR185" s="57"/>
      <c r="PS185" s="57"/>
      <c r="PT185" s="57"/>
      <c r="PU185" s="57"/>
      <c r="PV185" s="57"/>
      <c r="PW185" s="57"/>
      <c r="PX185" s="57"/>
      <c r="PY185" s="57"/>
      <c r="PZ185" s="57"/>
      <c r="QA185" s="57"/>
      <c r="QB185" s="57"/>
      <c r="QC185" s="57"/>
      <c r="QD185" s="57"/>
      <c r="QE185" s="57"/>
      <c r="QF185" s="57"/>
      <c r="QG185" s="57"/>
      <c r="QH185" s="57"/>
      <c r="QI185" s="57"/>
      <c r="QJ185" s="57"/>
      <c r="QK185" s="57"/>
      <c r="QL185" s="57"/>
      <c r="QM185" s="57"/>
      <c r="QN185" s="57"/>
      <c r="QO185" s="57"/>
      <c r="QP185" s="57"/>
      <c r="QQ185" s="57"/>
      <c r="QR185" s="57"/>
      <c r="QS185" s="57"/>
      <c r="QT185" s="57"/>
      <c r="QU185" s="57"/>
      <c r="QV185" s="57"/>
      <c r="QW185" s="57"/>
      <c r="QX185" s="57"/>
      <c r="QY185" s="57"/>
      <c r="QZ185" s="57"/>
      <c r="RA185" s="57"/>
      <c r="RB185" s="57"/>
      <c r="RC185" s="57"/>
      <c r="RD185" s="57"/>
      <c r="RE185" s="57"/>
      <c r="RF185" s="57"/>
      <c r="RG185" s="57"/>
      <c r="RH185" s="57"/>
      <c r="RI185" s="57"/>
      <c r="RJ185" s="57"/>
      <c r="RK185" s="57"/>
      <c r="RL185" s="57"/>
      <c r="RM185" s="57"/>
      <c r="RN185" s="57"/>
      <c r="RO185" s="57"/>
      <c r="RP185" s="57"/>
      <c r="RQ185" s="57"/>
      <c r="RR185" s="57"/>
      <c r="RS185" s="57"/>
      <c r="RT185" s="57"/>
      <c r="RU185" s="57"/>
      <c r="RV185" s="57"/>
      <c r="RW185" s="57"/>
      <c r="RX185" s="57"/>
      <c r="RY185" s="57"/>
      <c r="RZ185" s="57"/>
      <c r="SA185" s="57"/>
      <c r="SB185" s="57"/>
      <c r="SC185" s="57"/>
      <c r="SD185" s="57"/>
      <c r="SE185" s="57"/>
      <c r="SF185" s="57"/>
      <c r="SG185" s="57"/>
      <c r="SH185" s="57"/>
      <c r="SI185" s="57"/>
      <c r="SJ185" s="57"/>
      <c r="SK185" s="57"/>
      <c r="SL185" s="57"/>
      <c r="SM185" s="57"/>
      <c r="SN185" s="57"/>
      <c r="SO185" s="57"/>
      <c r="SP185" s="57"/>
      <c r="SQ185" s="57"/>
      <c r="SR185" s="57"/>
      <c r="SS185" s="57"/>
      <c r="ST185" s="57"/>
      <c r="SU185" s="57"/>
      <c r="SV185" s="57"/>
      <c r="SW185" s="57"/>
      <c r="SX185" s="57"/>
      <c r="SY185" s="57"/>
      <c r="SZ185" s="57"/>
      <c r="TA185" s="57"/>
      <c r="TB185" s="57"/>
      <c r="TC185" s="57"/>
      <c r="TD185" s="57"/>
      <c r="TE185" s="57"/>
      <c r="TF185" s="57"/>
      <c r="TG185" s="57"/>
      <c r="TH185" s="57"/>
      <c r="TI185" s="57"/>
      <c r="TJ185" s="57"/>
      <c r="TK185" s="57"/>
      <c r="TL185" s="57"/>
      <c r="TM185" s="57"/>
      <c r="TN185" s="57"/>
      <c r="TO185" s="57"/>
      <c r="TP185" s="57"/>
      <c r="TQ185" s="57"/>
      <c r="TR185" s="57"/>
      <c r="TS185" s="57"/>
      <c r="TT185" s="57"/>
      <c r="TU185" s="57"/>
      <c r="TV185" s="57"/>
      <c r="TW185" s="57"/>
      <c r="TX185" s="57"/>
      <c r="TY185" s="57"/>
      <c r="TZ185" s="57"/>
      <c r="UA185" s="57"/>
      <c r="UB185" s="57"/>
      <c r="UC185" s="57"/>
      <c r="UD185" s="57"/>
      <c r="UE185" s="57"/>
      <c r="UF185" s="57"/>
      <c r="UG185" s="57"/>
      <c r="UH185" s="57"/>
      <c r="UI185" s="57"/>
      <c r="UJ185" s="57"/>
      <c r="UK185" s="57"/>
      <c r="UL185" s="57"/>
      <c r="UM185" s="57"/>
      <c r="UN185" s="57"/>
      <c r="UO185" s="57"/>
      <c r="UP185" s="57"/>
      <c r="UQ185" s="57"/>
      <c r="UR185" s="57"/>
      <c r="US185" s="57"/>
      <c r="UT185" s="57"/>
      <c r="UU185" s="57"/>
      <c r="UV185" s="57"/>
      <c r="UW185" s="57"/>
      <c r="UX185" s="57"/>
      <c r="UY185" s="57"/>
      <c r="UZ185" s="57"/>
      <c r="VA185" s="57"/>
      <c r="VB185" s="57"/>
      <c r="VC185" s="57"/>
      <c r="VD185" s="57"/>
      <c r="VE185" s="57"/>
      <c r="VF185" s="57"/>
      <c r="VG185" s="57"/>
      <c r="VH185" s="57"/>
      <c r="VI185" s="57"/>
      <c r="VJ185" s="57"/>
      <c r="VK185" s="57"/>
      <c r="VL185" s="57"/>
      <c r="VM185" s="57"/>
      <c r="VN185" s="57"/>
      <c r="VO185" s="57"/>
      <c r="VP185" s="57"/>
      <c r="VQ185" s="57"/>
      <c r="VR185" s="57"/>
      <c r="VS185" s="57"/>
      <c r="VT185" s="57"/>
      <c r="VU185" s="57"/>
      <c r="VV185" s="57"/>
      <c r="VW185" s="57"/>
      <c r="VX185" s="57"/>
      <c r="VY185" s="57"/>
      <c r="VZ185" s="57"/>
      <c r="WA185" s="57"/>
      <c r="WB185" s="57"/>
      <c r="WC185" s="57"/>
      <c r="WD185" s="57"/>
      <c r="WE185" s="57"/>
      <c r="WF185" s="57"/>
      <c r="WG185" s="57"/>
      <c r="WH185" s="57"/>
      <c r="WI185" s="57"/>
      <c r="WJ185" s="57"/>
      <c r="WK185" s="57"/>
      <c r="WL185" s="57"/>
      <c r="WM185" s="57"/>
      <c r="WN185" s="57"/>
      <c r="WO185" s="57"/>
      <c r="WP185" s="57"/>
      <c r="WQ185" s="57"/>
      <c r="WR185" s="57"/>
      <c r="WS185" s="57"/>
      <c r="WT185" s="57"/>
      <c r="WU185" s="57"/>
      <c r="WV185" s="57"/>
      <c r="WW185" s="57"/>
      <c r="WX185" s="57"/>
      <c r="WY185" s="57"/>
      <c r="WZ185" s="57"/>
      <c r="XA185" s="57"/>
      <c r="XB185" s="57"/>
      <c r="XC185" s="57"/>
      <c r="XD185" s="57"/>
      <c r="XE185" s="57"/>
      <c r="XF185" s="57"/>
      <c r="XG185" s="57"/>
      <c r="XH185" s="57"/>
      <c r="XI185" s="57"/>
      <c r="XJ185" s="57"/>
      <c r="XK185" s="57"/>
      <c r="XL185" s="57"/>
      <c r="XM185" s="57"/>
      <c r="XN185" s="57"/>
      <c r="XO185" s="57"/>
      <c r="XP185" s="57"/>
      <c r="XQ185" s="57"/>
      <c r="XR185" s="57"/>
      <c r="XS185" s="57"/>
      <c r="XT185" s="57"/>
      <c r="XU185" s="57"/>
      <c r="XV185" s="57"/>
      <c r="XW185" s="57"/>
    </row>
    <row r="186">
      <c r="AI186" s="57"/>
      <c r="BR186" s="57"/>
      <c r="DA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c r="FV186" s="57"/>
      <c r="FW186" s="57"/>
      <c r="FX186" s="57"/>
      <c r="FY186" s="57"/>
      <c r="FZ186" s="57"/>
      <c r="GA186" s="57"/>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c r="HG186" s="57"/>
      <c r="HH186" s="57"/>
      <c r="HI186" s="57"/>
      <c r="HJ186" s="57"/>
      <c r="HK186" s="57"/>
      <c r="HL186" s="57"/>
      <c r="HM186" s="57"/>
      <c r="HN186" s="57"/>
      <c r="HO186" s="57"/>
      <c r="HP186" s="57"/>
      <c r="HQ186" s="57"/>
      <c r="HR186" s="57"/>
      <c r="HS186" s="57"/>
      <c r="HT186" s="57"/>
      <c r="HU186" s="57"/>
      <c r="HV186" s="57"/>
      <c r="HW186" s="57"/>
      <c r="HX186" s="57"/>
      <c r="HY186" s="57"/>
      <c r="HZ186" s="57"/>
      <c r="IA186" s="57"/>
      <c r="IB186" s="57"/>
      <c r="IC186" s="57"/>
      <c r="ID186" s="57"/>
      <c r="IE186" s="57"/>
      <c r="IF186" s="57"/>
      <c r="IG186" s="57"/>
      <c r="IH186" s="57"/>
      <c r="II186" s="57"/>
      <c r="IJ186" s="57"/>
      <c r="IK186" s="57"/>
      <c r="IL186" s="57"/>
      <c r="IM186" s="57"/>
      <c r="IN186" s="57"/>
      <c r="IO186" s="57"/>
      <c r="IP186" s="57"/>
      <c r="IQ186" s="57"/>
      <c r="IR186" s="57"/>
      <c r="IS186" s="57"/>
      <c r="IT186" s="57"/>
      <c r="IU186" s="57"/>
      <c r="IV186" s="57"/>
      <c r="IW186" s="57"/>
      <c r="IX186" s="57"/>
      <c r="IY186" s="57"/>
      <c r="IZ186" s="57"/>
      <c r="JA186" s="57"/>
      <c r="JB186" s="57"/>
      <c r="JC186" s="57"/>
      <c r="JD186" s="57"/>
      <c r="JE186" s="57"/>
      <c r="JF186" s="57"/>
      <c r="JG186" s="57"/>
      <c r="JH186" s="57"/>
      <c r="JI186" s="57"/>
      <c r="JJ186" s="57"/>
      <c r="JK186" s="57"/>
      <c r="JL186" s="57"/>
      <c r="JM186" s="57"/>
      <c r="JN186" s="57"/>
      <c r="JO186" s="57"/>
      <c r="JP186" s="57"/>
      <c r="JQ186" s="57"/>
      <c r="JR186" s="57"/>
      <c r="JS186" s="57"/>
      <c r="JT186" s="57"/>
      <c r="JU186" s="57"/>
      <c r="JV186" s="57"/>
      <c r="JW186" s="57"/>
      <c r="JX186" s="57"/>
      <c r="JY186" s="57"/>
      <c r="JZ186" s="57"/>
      <c r="KA186" s="57"/>
      <c r="KB186" s="57"/>
      <c r="KC186" s="57"/>
      <c r="KD186" s="57"/>
      <c r="KE186" s="57"/>
      <c r="KF186" s="57"/>
      <c r="KG186" s="57"/>
      <c r="KH186" s="57"/>
      <c r="KI186" s="57"/>
      <c r="KJ186" s="57"/>
      <c r="KK186" s="57"/>
      <c r="KL186" s="57"/>
      <c r="KM186" s="57"/>
      <c r="KN186" s="57"/>
      <c r="KO186" s="57"/>
      <c r="KP186" s="57"/>
      <c r="KQ186" s="57"/>
      <c r="KR186" s="57"/>
      <c r="KS186" s="57"/>
      <c r="KT186" s="57"/>
      <c r="KU186" s="57"/>
      <c r="KV186" s="57"/>
      <c r="KW186" s="57"/>
      <c r="KX186" s="57"/>
      <c r="KY186" s="57"/>
      <c r="KZ186" s="57"/>
      <c r="LA186" s="57"/>
      <c r="LB186" s="57"/>
      <c r="LC186" s="57"/>
      <c r="LD186" s="57"/>
      <c r="LE186" s="57"/>
      <c r="LF186" s="57"/>
      <c r="LG186" s="57"/>
      <c r="LH186" s="57"/>
      <c r="LI186" s="57"/>
      <c r="LJ186" s="57"/>
      <c r="LK186" s="57"/>
      <c r="LL186" s="57"/>
      <c r="LM186" s="57"/>
      <c r="LN186" s="57"/>
      <c r="LO186" s="57"/>
      <c r="LP186" s="57"/>
      <c r="LQ186" s="57"/>
      <c r="LR186" s="57"/>
      <c r="LS186" s="57"/>
      <c r="LT186" s="57"/>
      <c r="LU186" s="57"/>
      <c r="LV186" s="57"/>
      <c r="LW186" s="57"/>
      <c r="LX186" s="57"/>
      <c r="LY186" s="57"/>
      <c r="LZ186" s="57"/>
      <c r="MA186" s="57"/>
      <c r="MB186" s="57"/>
      <c r="MC186" s="57"/>
      <c r="MD186" s="57"/>
      <c r="ME186" s="57"/>
      <c r="MF186" s="57"/>
      <c r="MG186" s="57"/>
      <c r="MH186" s="57"/>
      <c r="MI186" s="57"/>
      <c r="MJ186" s="57"/>
      <c r="MK186" s="57"/>
      <c r="ML186" s="57"/>
      <c r="MM186" s="57"/>
      <c r="MN186" s="57"/>
      <c r="MO186" s="57"/>
      <c r="MP186" s="57"/>
      <c r="MQ186" s="57"/>
      <c r="MR186" s="57"/>
      <c r="MS186" s="57"/>
      <c r="MT186" s="57"/>
      <c r="MU186" s="57"/>
      <c r="MV186" s="57"/>
      <c r="MW186" s="57"/>
      <c r="MX186" s="57"/>
      <c r="MY186" s="57"/>
      <c r="MZ186" s="57"/>
      <c r="NA186" s="57"/>
      <c r="NB186" s="57"/>
      <c r="NC186" s="57"/>
      <c r="ND186" s="57"/>
      <c r="NE186" s="57"/>
      <c r="NF186" s="57"/>
      <c r="NG186" s="57"/>
      <c r="NH186" s="57"/>
      <c r="NI186" s="57"/>
      <c r="NJ186" s="57"/>
      <c r="NK186" s="57"/>
      <c r="NL186" s="57"/>
      <c r="NM186" s="57"/>
      <c r="NN186" s="57"/>
      <c r="NO186" s="57"/>
      <c r="NP186" s="57"/>
      <c r="NQ186" s="57"/>
      <c r="NR186" s="57"/>
      <c r="NS186" s="57"/>
      <c r="NT186" s="57"/>
      <c r="NU186" s="57"/>
      <c r="NV186" s="57"/>
      <c r="NW186" s="57"/>
      <c r="NX186" s="57"/>
      <c r="NY186" s="57"/>
      <c r="NZ186" s="57"/>
      <c r="OA186" s="57"/>
      <c r="OB186" s="57"/>
      <c r="OC186" s="57"/>
      <c r="OD186" s="57"/>
      <c r="OE186" s="57"/>
      <c r="OF186" s="57"/>
      <c r="OG186" s="57"/>
      <c r="OH186" s="57"/>
      <c r="OI186" s="57"/>
      <c r="OJ186" s="57"/>
      <c r="OK186" s="57"/>
      <c r="OL186" s="57"/>
      <c r="OM186" s="57"/>
      <c r="ON186" s="57"/>
      <c r="OO186" s="57"/>
      <c r="OP186" s="57"/>
      <c r="OQ186" s="57"/>
      <c r="OR186" s="57"/>
      <c r="OS186" s="57"/>
      <c r="OT186" s="57"/>
      <c r="OU186" s="57"/>
      <c r="OV186" s="57"/>
      <c r="OW186" s="57"/>
      <c r="OX186" s="57"/>
      <c r="OY186" s="57"/>
      <c r="OZ186" s="57"/>
      <c r="PA186" s="57"/>
      <c r="PB186" s="57"/>
      <c r="PC186" s="57"/>
      <c r="PD186" s="57"/>
      <c r="PE186" s="57"/>
      <c r="PF186" s="57"/>
      <c r="PG186" s="57"/>
      <c r="PH186" s="57"/>
      <c r="PI186" s="57"/>
      <c r="PJ186" s="57"/>
      <c r="PK186" s="57"/>
      <c r="PL186" s="57"/>
      <c r="PM186" s="57"/>
      <c r="PN186" s="57"/>
      <c r="PO186" s="57"/>
      <c r="PP186" s="57"/>
      <c r="PQ186" s="57"/>
      <c r="PR186" s="57"/>
      <c r="PS186" s="57"/>
      <c r="PT186" s="57"/>
      <c r="PU186" s="57"/>
      <c r="PV186" s="57"/>
      <c r="PW186" s="57"/>
      <c r="PX186" s="57"/>
      <c r="PY186" s="57"/>
      <c r="PZ186" s="57"/>
      <c r="QA186" s="57"/>
      <c r="QB186" s="57"/>
      <c r="QC186" s="57"/>
      <c r="QD186" s="57"/>
      <c r="QE186" s="57"/>
      <c r="QF186" s="57"/>
      <c r="QG186" s="57"/>
      <c r="QH186" s="57"/>
      <c r="QI186" s="57"/>
      <c r="QJ186" s="57"/>
      <c r="QK186" s="57"/>
      <c r="QL186" s="57"/>
      <c r="QM186" s="57"/>
      <c r="QN186" s="57"/>
      <c r="QO186" s="57"/>
      <c r="QP186" s="57"/>
      <c r="QQ186" s="57"/>
      <c r="QR186" s="57"/>
      <c r="QS186" s="57"/>
      <c r="QT186" s="57"/>
      <c r="QU186" s="57"/>
      <c r="QV186" s="57"/>
      <c r="QW186" s="57"/>
      <c r="QX186" s="57"/>
      <c r="QY186" s="57"/>
      <c r="QZ186" s="57"/>
      <c r="RA186" s="57"/>
      <c r="RB186" s="57"/>
      <c r="RC186" s="57"/>
      <c r="RD186" s="57"/>
      <c r="RE186" s="57"/>
      <c r="RF186" s="57"/>
      <c r="RG186" s="57"/>
      <c r="RH186" s="57"/>
      <c r="RI186" s="57"/>
      <c r="RJ186" s="57"/>
      <c r="RK186" s="57"/>
      <c r="RL186" s="57"/>
      <c r="RM186" s="57"/>
      <c r="RN186" s="57"/>
      <c r="RO186" s="57"/>
      <c r="RP186" s="57"/>
      <c r="RQ186" s="57"/>
      <c r="RR186" s="57"/>
      <c r="RS186" s="57"/>
      <c r="RT186" s="57"/>
      <c r="RU186" s="57"/>
      <c r="RV186" s="57"/>
      <c r="RW186" s="57"/>
      <c r="RX186" s="57"/>
      <c r="RY186" s="57"/>
      <c r="RZ186" s="57"/>
      <c r="SA186" s="57"/>
      <c r="SB186" s="57"/>
      <c r="SC186" s="57"/>
      <c r="SD186" s="57"/>
      <c r="SE186" s="57"/>
      <c r="SF186" s="57"/>
      <c r="SG186" s="57"/>
      <c r="SH186" s="57"/>
      <c r="SI186" s="57"/>
      <c r="SJ186" s="57"/>
      <c r="SK186" s="57"/>
      <c r="SL186" s="57"/>
      <c r="SM186" s="57"/>
      <c r="SN186" s="57"/>
      <c r="SO186" s="57"/>
      <c r="SP186" s="57"/>
      <c r="SQ186" s="57"/>
      <c r="SR186" s="57"/>
      <c r="SS186" s="57"/>
      <c r="ST186" s="57"/>
      <c r="SU186" s="57"/>
      <c r="SV186" s="57"/>
      <c r="SW186" s="57"/>
      <c r="SX186" s="57"/>
      <c r="SY186" s="57"/>
      <c r="SZ186" s="57"/>
      <c r="TA186" s="57"/>
      <c r="TB186" s="57"/>
      <c r="TC186" s="57"/>
      <c r="TD186" s="57"/>
      <c r="TE186" s="57"/>
      <c r="TF186" s="57"/>
      <c r="TG186" s="57"/>
      <c r="TH186" s="57"/>
      <c r="TI186" s="57"/>
      <c r="TJ186" s="57"/>
      <c r="TK186" s="57"/>
      <c r="TL186" s="57"/>
      <c r="TM186" s="57"/>
      <c r="TN186" s="57"/>
      <c r="TO186" s="57"/>
      <c r="TP186" s="57"/>
      <c r="TQ186" s="57"/>
      <c r="TR186" s="57"/>
      <c r="TS186" s="57"/>
      <c r="TT186" s="57"/>
      <c r="TU186" s="57"/>
      <c r="TV186" s="57"/>
      <c r="TW186" s="57"/>
      <c r="TX186" s="57"/>
      <c r="TY186" s="57"/>
      <c r="TZ186" s="57"/>
      <c r="UA186" s="57"/>
      <c r="UB186" s="57"/>
      <c r="UC186" s="57"/>
      <c r="UD186" s="57"/>
      <c r="UE186" s="57"/>
      <c r="UF186" s="57"/>
      <c r="UG186" s="57"/>
      <c r="UH186" s="57"/>
      <c r="UI186" s="57"/>
      <c r="UJ186" s="57"/>
      <c r="UK186" s="57"/>
      <c r="UL186" s="57"/>
      <c r="UM186" s="57"/>
      <c r="UN186" s="57"/>
      <c r="UO186" s="57"/>
      <c r="UP186" s="57"/>
      <c r="UQ186" s="57"/>
      <c r="UR186" s="57"/>
      <c r="US186" s="57"/>
      <c r="UT186" s="57"/>
      <c r="UU186" s="57"/>
      <c r="UV186" s="57"/>
      <c r="UW186" s="57"/>
      <c r="UX186" s="57"/>
      <c r="UY186" s="57"/>
      <c r="UZ186" s="57"/>
      <c r="VA186" s="57"/>
      <c r="VB186" s="57"/>
      <c r="VC186" s="57"/>
      <c r="VD186" s="57"/>
      <c r="VE186" s="57"/>
      <c r="VF186" s="57"/>
      <c r="VG186" s="57"/>
      <c r="VH186" s="57"/>
      <c r="VI186" s="57"/>
      <c r="VJ186" s="57"/>
      <c r="VK186" s="57"/>
      <c r="VL186" s="57"/>
      <c r="VM186" s="57"/>
      <c r="VN186" s="57"/>
      <c r="VO186" s="57"/>
      <c r="VP186" s="57"/>
      <c r="VQ186" s="57"/>
      <c r="VR186" s="57"/>
      <c r="VS186" s="57"/>
      <c r="VT186" s="57"/>
      <c r="VU186" s="57"/>
      <c r="VV186" s="57"/>
      <c r="VW186" s="57"/>
      <c r="VX186" s="57"/>
      <c r="VY186" s="57"/>
      <c r="VZ186" s="57"/>
      <c r="WA186" s="57"/>
      <c r="WB186" s="57"/>
      <c r="WC186" s="57"/>
      <c r="WD186" s="57"/>
      <c r="WE186" s="57"/>
      <c r="WF186" s="57"/>
      <c r="WG186" s="57"/>
      <c r="WH186" s="57"/>
      <c r="WI186" s="57"/>
      <c r="WJ186" s="57"/>
      <c r="WK186" s="57"/>
      <c r="WL186" s="57"/>
      <c r="WM186" s="57"/>
      <c r="WN186" s="57"/>
      <c r="WO186" s="57"/>
      <c r="WP186" s="57"/>
      <c r="WQ186" s="57"/>
      <c r="WR186" s="57"/>
      <c r="WS186" s="57"/>
      <c r="WT186" s="57"/>
      <c r="WU186" s="57"/>
      <c r="WV186" s="57"/>
      <c r="WW186" s="57"/>
      <c r="WX186" s="57"/>
      <c r="WY186" s="57"/>
      <c r="WZ186" s="57"/>
      <c r="XA186" s="57"/>
      <c r="XB186" s="57"/>
      <c r="XC186" s="57"/>
      <c r="XD186" s="57"/>
      <c r="XE186" s="57"/>
      <c r="XF186" s="57"/>
      <c r="XG186" s="57"/>
      <c r="XH186" s="57"/>
      <c r="XI186" s="57"/>
      <c r="XJ186" s="57"/>
      <c r="XK186" s="57"/>
      <c r="XL186" s="57"/>
      <c r="XM186" s="57"/>
      <c r="XN186" s="57"/>
      <c r="XO186" s="57"/>
      <c r="XP186" s="57"/>
      <c r="XQ186" s="57"/>
      <c r="XR186" s="57"/>
      <c r="XS186" s="57"/>
      <c r="XT186" s="57"/>
      <c r="XU186" s="57"/>
      <c r="XV186" s="57"/>
      <c r="XW186" s="57"/>
    </row>
    <row r="187">
      <c r="AI187" s="57"/>
      <c r="BR187" s="57"/>
      <c r="DA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57"/>
      <c r="FY187" s="57"/>
      <c r="FZ187" s="57"/>
      <c r="GA187" s="57"/>
      <c r="GB187" s="57"/>
      <c r="GC187" s="57"/>
      <c r="GD187" s="57"/>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c r="HG187" s="57"/>
      <c r="HH187" s="57"/>
      <c r="HI187" s="57"/>
      <c r="HJ187" s="57"/>
      <c r="HK187" s="57"/>
      <c r="HL187" s="57"/>
      <c r="HM187" s="57"/>
      <c r="HN187" s="57"/>
      <c r="HO187" s="57"/>
      <c r="HP187" s="57"/>
      <c r="HQ187" s="57"/>
      <c r="HR187" s="57"/>
      <c r="HS187" s="57"/>
      <c r="HT187" s="57"/>
      <c r="HU187" s="57"/>
      <c r="HV187" s="57"/>
      <c r="HW187" s="57"/>
      <c r="HX187" s="57"/>
      <c r="HY187" s="57"/>
      <c r="HZ187" s="57"/>
      <c r="IA187" s="57"/>
      <c r="IB187" s="57"/>
      <c r="IC187" s="57"/>
      <c r="ID187" s="57"/>
      <c r="IE187" s="57"/>
      <c r="IF187" s="57"/>
      <c r="IG187" s="57"/>
      <c r="IH187" s="57"/>
      <c r="II187" s="57"/>
      <c r="IJ187" s="57"/>
      <c r="IK187" s="57"/>
      <c r="IL187" s="57"/>
      <c r="IM187" s="57"/>
      <c r="IN187" s="57"/>
      <c r="IO187" s="57"/>
      <c r="IP187" s="57"/>
      <c r="IQ187" s="57"/>
      <c r="IR187" s="57"/>
      <c r="IS187" s="57"/>
      <c r="IT187" s="57"/>
      <c r="IU187" s="57"/>
      <c r="IV187" s="57"/>
      <c r="IW187" s="57"/>
      <c r="IX187" s="57"/>
      <c r="IY187" s="57"/>
      <c r="IZ187" s="57"/>
      <c r="JA187" s="57"/>
      <c r="JB187" s="57"/>
      <c r="JC187" s="57"/>
      <c r="JD187" s="57"/>
      <c r="JE187" s="57"/>
      <c r="JF187" s="57"/>
      <c r="JG187" s="57"/>
      <c r="JH187" s="57"/>
      <c r="JI187" s="57"/>
      <c r="JJ187" s="57"/>
      <c r="JK187" s="57"/>
      <c r="JL187" s="57"/>
      <c r="JM187" s="57"/>
      <c r="JN187" s="57"/>
      <c r="JO187" s="57"/>
      <c r="JP187" s="57"/>
      <c r="JQ187" s="57"/>
      <c r="JR187" s="57"/>
      <c r="JS187" s="57"/>
      <c r="JT187" s="57"/>
      <c r="JU187" s="57"/>
      <c r="JV187" s="57"/>
      <c r="JW187" s="57"/>
      <c r="JX187" s="57"/>
      <c r="JY187" s="57"/>
      <c r="JZ187" s="57"/>
      <c r="KA187" s="57"/>
      <c r="KB187" s="57"/>
      <c r="KC187" s="57"/>
      <c r="KD187" s="57"/>
      <c r="KE187" s="57"/>
      <c r="KF187" s="57"/>
      <c r="KG187" s="57"/>
      <c r="KH187" s="57"/>
      <c r="KI187" s="57"/>
      <c r="KJ187" s="57"/>
      <c r="KK187" s="57"/>
      <c r="KL187" s="57"/>
      <c r="KM187" s="57"/>
      <c r="KN187" s="57"/>
      <c r="KO187" s="57"/>
      <c r="KP187" s="57"/>
      <c r="KQ187" s="57"/>
      <c r="KR187" s="57"/>
      <c r="KS187" s="57"/>
      <c r="KT187" s="57"/>
      <c r="KU187" s="57"/>
      <c r="KV187" s="57"/>
      <c r="KW187" s="57"/>
      <c r="KX187" s="57"/>
      <c r="KY187" s="57"/>
      <c r="KZ187" s="57"/>
      <c r="LA187" s="57"/>
      <c r="LB187" s="57"/>
      <c r="LC187" s="57"/>
      <c r="LD187" s="57"/>
      <c r="LE187" s="57"/>
      <c r="LF187" s="57"/>
      <c r="LG187" s="57"/>
      <c r="LH187" s="57"/>
      <c r="LI187" s="57"/>
      <c r="LJ187" s="57"/>
      <c r="LK187" s="57"/>
      <c r="LL187" s="57"/>
      <c r="LM187" s="57"/>
      <c r="LN187" s="57"/>
      <c r="LO187" s="57"/>
      <c r="LP187" s="57"/>
      <c r="LQ187" s="57"/>
      <c r="LR187" s="57"/>
      <c r="LS187" s="57"/>
      <c r="LT187" s="57"/>
      <c r="LU187" s="57"/>
      <c r="LV187" s="57"/>
      <c r="LW187" s="57"/>
      <c r="LX187" s="57"/>
      <c r="LY187" s="57"/>
      <c r="LZ187" s="57"/>
      <c r="MA187" s="57"/>
      <c r="MB187" s="57"/>
      <c r="MC187" s="57"/>
      <c r="MD187" s="57"/>
      <c r="ME187" s="57"/>
      <c r="MF187" s="57"/>
      <c r="MG187" s="57"/>
      <c r="MH187" s="57"/>
      <c r="MI187" s="57"/>
      <c r="MJ187" s="57"/>
      <c r="MK187" s="57"/>
      <c r="ML187" s="57"/>
      <c r="MM187" s="57"/>
      <c r="MN187" s="57"/>
      <c r="MO187" s="57"/>
      <c r="MP187" s="57"/>
      <c r="MQ187" s="57"/>
      <c r="MR187" s="57"/>
      <c r="MS187" s="57"/>
      <c r="MT187" s="57"/>
      <c r="MU187" s="57"/>
      <c r="MV187" s="57"/>
      <c r="MW187" s="57"/>
      <c r="MX187" s="57"/>
      <c r="MY187" s="57"/>
      <c r="MZ187" s="57"/>
      <c r="NA187" s="57"/>
      <c r="NB187" s="57"/>
      <c r="NC187" s="57"/>
      <c r="ND187" s="57"/>
      <c r="NE187" s="57"/>
      <c r="NF187" s="57"/>
      <c r="NG187" s="57"/>
      <c r="NH187" s="57"/>
      <c r="NI187" s="57"/>
      <c r="NJ187" s="57"/>
      <c r="NK187" s="57"/>
      <c r="NL187" s="57"/>
      <c r="NM187" s="57"/>
      <c r="NN187" s="57"/>
      <c r="NO187" s="57"/>
      <c r="NP187" s="57"/>
      <c r="NQ187" s="57"/>
      <c r="NR187" s="57"/>
      <c r="NS187" s="57"/>
      <c r="NT187" s="57"/>
      <c r="NU187" s="57"/>
      <c r="NV187" s="57"/>
      <c r="NW187" s="57"/>
      <c r="NX187" s="57"/>
      <c r="NY187" s="57"/>
      <c r="NZ187" s="57"/>
      <c r="OA187" s="57"/>
      <c r="OB187" s="57"/>
      <c r="OC187" s="57"/>
      <c r="OD187" s="57"/>
      <c r="OE187" s="57"/>
      <c r="OF187" s="57"/>
      <c r="OG187" s="57"/>
      <c r="OH187" s="57"/>
      <c r="OI187" s="57"/>
      <c r="OJ187" s="57"/>
      <c r="OK187" s="57"/>
      <c r="OL187" s="57"/>
      <c r="OM187" s="57"/>
      <c r="ON187" s="57"/>
      <c r="OO187" s="57"/>
      <c r="OP187" s="57"/>
      <c r="OQ187" s="57"/>
      <c r="OR187" s="57"/>
      <c r="OS187" s="57"/>
      <c r="OT187" s="57"/>
      <c r="OU187" s="57"/>
      <c r="OV187" s="57"/>
      <c r="OW187" s="57"/>
      <c r="OX187" s="57"/>
      <c r="OY187" s="57"/>
      <c r="OZ187" s="57"/>
      <c r="PA187" s="57"/>
      <c r="PB187" s="57"/>
      <c r="PC187" s="57"/>
      <c r="PD187" s="57"/>
      <c r="PE187" s="57"/>
      <c r="PF187" s="57"/>
      <c r="PG187" s="57"/>
      <c r="PH187" s="57"/>
      <c r="PI187" s="57"/>
      <c r="PJ187" s="57"/>
      <c r="PK187" s="57"/>
      <c r="PL187" s="57"/>
      <c r="PM187" s="57"/>
      <c r="PN187" s="57"/>
      <c r="PO187" s="57"/>
      <c r="PP187" s="57"/>
      <c r="PQ187" s="57"/>
      <c r="PR187" s="57"/>
      <c r="PS187" s="57"/>
      <c r="PT187" s="57"/>
      <c r="PU187" s="57"/>
      <c r="PV187" s="57"/>
      <c r="PW187" s="57"/>
      <c r="PX187" s="57"/>
      <c r="PY187" s="57"/>
      <c r="PZ187" s="57"/>
      <c r="QA187" s="57"/>
      <c r="QB187" s="57"/>
      <c r="QC187" s="57"/>
      <c r="QD187" s="57"/>
      <c r="QE187" s="57"/>
      <c r="QF187" s="57"/>
      <c r="QG187" s="57"/>
      <c r="QH187" s="57"/>
      <c r="QI187" s="57"/>
      <c r="QJ187" s="57"/>
      <c r="QK187" s="57"/>
      <c r="QL187" s="57"/>
      <c r="QM187" s="57"/>
      <c r="QN187" s="57"/>
      <c r="QO187" s="57"/>
      <c r="QP187" s="57"/>
      <c r="QQ187" s="57"/>
      <c r="QR187" s="57"/>
      <c r="QS187" s="57"/>
      <c r="QT187" s="57"/>
      <c r="QU187" s="57"/>
      <c r="QV187" s="57"/>
      <c r="QW187" s="57"/>
      <c r="QX187" s="57"/>
      <c r="QY187" s="57"/>
      <c r="QZ187" s="57"/>
      <c r="RA187" s="57"/>
      <c r="RB187" s="57"/>
      <c r="RC187" s="57"/>
      <c r="RD187" s="57"/>
      <c r="RE187" s="57"/>
      <c r="RF187" s="57"/>
      <c r="RG187" s="57"/>
      <c r="RH187" s="57"/>
      <c r="RI187" s="57"/>
      <c r="RJ187" s="57"/>
      <c r="RK187" s="57"/>
      <c r="RL187" s="57"/>
      <c r="RM187" s="57"/>
      <c r="RN187" s="57"/>
      <c r="RO187" s="57"/>
      <c r="RP187" s="57"/>
      <c r="RQ187" s="57"/>
      <c r="RR187" s="57"/>
      <c r="RS187" s="57"/>
      <c r="RT187" s="57"/>
      <c r="RU187" s="57"/>
      <c r="RV187" s="57"/>
      <c r="RW187" s="57"/>
      <c r="RX187" s="57"/>
      <c r="RY187" s="57"/>
      <c r="RZ187" s="57"/>
      <c r="SA187" s="57"/>
      <c r="SB187" s="57"/>
      <c r="SC187" s="57"/>
      <c r="SD187" s="57"/>
      <c r="SE187" s="57"/>
      <c r="SF187" s="57"/>
      <c r="SG187" s="57"/>
      <c r="SH187" s="57"/>
      <c r="SI187" s="57"/>
      <c r="SJ187" s="57"/>
      <c r="SK187" s="57"/>
      <c r="SL187" s="57"/>
      <c r="SM187" s="57"/>
      <c r="SN187" s="57"/>
      <c r="SO187" s="57"/>
      <c r="SP187" s="57"/>
      <c r="SQ187" s="57"/>
      <c r="SR187" s="57"/>
      <c r="SS187" s="57"/>
      <c r="ST187" s="57"/>
      <c r="SU187" s="57"/>
      <c r="SV187" s="57"/>
      <c r="SW187" s="57"/>
      <c r="SX187" s="57"/>
      <c r="SY187" s="57"/>
      <c r="SZ187" s="57"/>
      <c r="TA187" s="57"/>
      <c r="TB187" s="57"/>
      <c r="TC187" s="57"/>
      <c r="TD187" s="57"/>
      <c r="TE187" s="57"/>
      <c r="TF187" s="57"/>
      <c r="TG187" s="57"/>
      <c r="TH187" s="57"/>
      <c r="TI187" s="57"/>
      <c r="TJ187" s="57"/>
      <c r="TK187" s="57"/>
      <c r="TL187" s="57"/>
      <c r="TM187" s="57"/>
      <c r="TN187" s="57"/>
      <c r="TO187" s="57"/>
      <c r="TP187" s="57"/>
      <c r="TQ187" s="57"/>
      <c r="TR187" s="57"/>
      <c r="TS187" s="57"/>
      <c r="TT187" s="57"/>
      <c r="TU187" s="57"/>
      <c r="TV187" s="57"/>
      <c r="TW187" s="57"/>
      <c r="TX187" s="57"/>
      <c r="TY187" s="57"/>
      <c r="TZ187" s="57"/>
      <c r="UA187" s="57"/>
      <c r="UB187" s="57"/>
      <c r="UC187" s="57"/>
      <c r="UD187" s="57"/>
      <c r="UE187" s="57"/>
      <c r="UF187" s="57"/>
      <c r="UG187" s="57"/>
      <c r="UH187" s="57"/>
      <c r="UI187" s="57"/>
      <c r="UJ187" s="57"/>
      <c r="UK187" s="57"/>
      <c r="UL187" s="57"/>
      <c r="UM187" s="57"/>
      <c r="UN187" s="57"/>
      <c r="UO187" s="57"/>
      <c r="UP187" s="57"/>
      <c r="UQ187" s="57"/>
      <c r="UR187" s="57"/>
      <c r="US187" s="57"/>
      <c r="UT187" s="57"/>
      <c r="UU187" s="57"/>
      <c r="UV187" s="57"/>
      <c r="UW187" s="57"/>
      <c r="UX187" s="57"/>
      <c r="UY187" s="57"/>
      <c r="UZ187" s="57"/>
      <c r="VA187" s="57"/>
      <c r="VB187" s="57"/>
      <c r="VC187" s="57"/>
      <c r="VD187" s="57"/>
      <c r="VE187" s="57"/>
      <c r="VF187" s="57"/>
      <c r="VG187" s="57"/>
      <c r="VH187" s="57"/>
      <c r="VI187" s="57"/>
      <c r="VJ187" s="57"/>
      <c r="VK187" s="57"/>
      <c r="VL187" s="57"/>
      <c r="VM187" s="57"/>
      <c r="VN187" s="57"/>
      <c r="VO187" s="57"/>
      <c r="VP187" s="57"/>
      <c r="VQ187" s="57"/>
      <c r="VR187" s="57"/>
      <c r="VS187" s="57"/>
      <c r="VT187" s="57"/>
      <c r="VU187" s="57"/>
      <c r="VV187" s="57"/>
      <c r="VW187" s="57"/>
      <c r="VX187" s="57"/>
      <c r="VY187" s="57"/>
      <c r="VZ187" s="57"/>
      <c r="WA187" s="57"/>
      <c r="WB187" s="57"/>
      <c r="WC187" s="57"/>
      <c r="WD187" s="57"/>
      <c r="WE187" s="57"/>
      <c r="WF187" s="57"/>
      <c r="WG187" s="57"/>
      <c r="WH187" s="57"/>
      <c r="WI187" s="57"/>
      <c r="WJ187" s="57"/>
      <c r="WK187" s="57"/>
      <c r="WL187" s="57"/>
      <c r="WM187" s="57"/>
      <c r="WN187" s="57"/>
      <c r="WO187" s="57"/>
      <c r="WP187" s="57"/>
      <c r="WQ187" s="57"/>
      <c r="WR187" s="57"/>
      <c r="WS187" s="57"/>
      <c r="WT187" s="57"/>
      <c r="WU187" s="57"/>
      <c r="WV187" s="57"/>
      <c r="WW187" s="57"/>
      <c r="WX187" s="57"/>
      <c r="WY187" s="57"/>
      <c r="WZ187" s="57"/>
      <c r="XA187" s="57"/>
      <c r="XB187" s="57"/>
      <c r="XC187" s="57"/>
      <c r="XD187" s="57"/>
      <c r="XE187" s="57"/>
      <c r="XF187" s="57"/>
      <c r="XG187" s="57"/>
      <c r="XH187" s="57"/>
      <c r="XI187" s="57"/>
      <c r="XJ187" s="57"/>
      <c r="XK187" s="57"/>
      <c r="XL187" s="57"/>
      <c r="XM187" s="57"/>
      <c r="XN187" s="57"/>
      <c r="XO187" s="57"/>
      <c r="XP187" s="57"/>
      <c r="XQ187" s="57"/>
      <c r="XR187" s="57"/>
      <c r="XS187" s="57"/>
      <c r="XT187" s="57"/>
      <c r="XU187" s="57"/>
      <c r="XV187" s="57"/>
      <c r="XW187" s="57"/>
    </row>
    <row r="188">
      <c r="AI188" s="57"/>
      <c r="BR188" s="57"/>
      <c r="DA188" s="57"/>
      <c r="EJ188" s="57"/>
      <c r="EK188" s="57"/>
      <c r="EL188" s="57"/>
      <c r="EM188" s="57"/>
      <c r="EN188" s="57"/>
      <c r="EO188" s="57"/>
      <c r="EP188" s="57"/>
      <c r="EQ188" s="57"/>
      <c r="ER188" s="57"/>
      <c r="ES188" s="57"/>
      <c r="ET188" s="57"/>
      <c r="EU188" s="57"/>
      <c r="EV188" s="57"/>
      <c r="EW188" s="57"/>
      <c r="EX188" s="57"/>
      <c r="EY188" s="57"/>
      <c r="EZ188" s="57"/>
      <c r="FA188" s="57"/>
      <c r="FB188" s="57"/>
      <c r="FC188" s="57"/>
      <c r="FD188" s="57"/>
      <c r="FE188" s="57"/>
      <c r="FF188" s="57"/>
      <c r="FG188" s="57"/>
      <c r="FH188" s="57"/>
      <c r="FI188" s="57"/>
      <c r="FJ188" s="57"/>
      <c r="FK188" s="57"/>
      <c r="FL188" s="57"/>
      <c r="FM188" s="57"/>
      <c r="FN188" s="57"/>
      <c r="FO188" s="57"/>
      <c r="FP188" s="57"/>
      <c r="FQ188" s="57"/>
      <c r="FR188" s="57"/>
      <c r="FS188" s="57"/>
      <c r="FT188" s="57"/>
      <c r="FU188" s="57"/>
      <c r="FV188" s="57"/>
      <c r="FW188" s="57"/>
      <c r="FX188" s="57"/>
      <c r="FY188" s="57"/>
      <c r="FZ188" s="57"/>
      <c r="GA188" s="57"/>
      <c r="GB188" s="57"/>
      <c r="GC188" s="57"/>
      <c r="GD188" s="57"/>
      <c r="GE188" s="57"/>
      <c r="GF188" s="57"/>
      <c r="GG188" s="57"/>
      <c r="GH188" s="57"/>
      <c r="GI188" s="57"/>
      <c r="GJ188" s="57"/>
      <c r="GK188" s="57"/>
      <c r="GL188" s="57"/>
      <c r="GM188" s="57"/>
      <c r="GN188" s="57"/>
      <c r="GO188" s="57"/>
      <c r="GP188" s="57"/>
      <c r="GQ188" s="57"/>
      <c r="GR188" s="57"/>
      <c r="GS188" s="57"/>
      <c r="GT188" s="57"/>
      <c r="GU188" s="57"/>
      <c r="GV188" s="57"/>
      <c r="GW188" s="57"/>
      <c r="GX188" s="57"/>
      <c r="GY188" s="57"/>
      <c r="GZ188" s="57"/>
      <c r="HA188" s="57"/>
      <c r="HB188" s="57"/>
      <c r="HC188" s="57"/>
      <c r="HD188" s="57"/>
      <c r="HE188" s="57"/>
      <c r="HF188" s="57"/>
      <c r="HG188" s="57"/>
      <c r="HH188" s="57"/>
      <c r="HI188" s="57"/>
      <c r="HJ188" s="57"/>
      <c r="HK188" s="57"/>
      <c r="HL188" s="57"/>
      <c r="HM188" s="57"/>
      <c r="HN188" s="57"/>
      <c r="HO188" s="57"/>
      <c r="HP188" s="57"/>
      <c r="HQ188" s="57"/>
      <c r="HR188" s="57"/>
      <c r="HS188" s="57"/>
      <c r="HT188" s="57"/>
      <c r="HU188" s="57"/>
      <c r="HV188" s="57"/>
      <c r="HW188" s="57"/>
      <c r="HX188" s="57"/>
      <c r="HY188" s="57"/>
      <c r="HZ188" s="57"/>
      <c r="IA188" s="57"/>
      <c r="IB188" s="57"/>
      <c r="IC188" s="57"/>
      <c r="ID188" s="57"/>
      <c r="IE188" s="57"/>
      <c r="IF188" s="57"/>
      <c r="IG188" s="57"/>
      <c r="IH188" s="57"/>
      <c r="II188" s="57"/>
      <c r="IJ188" s="57"/>
      <c r="IK188" s="57"/>
      <c r="IL188" s="57"/>
      <c r="IM188" s="57"/>
      <c r="IN188" s="57"/>
      <c r="IO188" s="57"/>
      <c r="IP188" s="57"/>
      <c r="IQ188" s="57"/>
      <c r="IR188" s="57"/>
      <c r="IS188" s="57"/>
      <c r="IT188" s="57"/>
      <c r="IU188" s="57"/>
      <c r="IV188" s="57"/>
      <c r="IW188" s="57"/>
      <c r="IX188" s="57"/>
      <c r="IY188" s="57"/>
      <c r="IZ188" s="57"/>
      <c r="JA188" s="57"/>
      <c r="JB188" s="57"/>
      <c r="JC188" s="57"/>
      <c r="JD188" s="57"/>
      <c r="JE188" s="57"/>
      <c r="JF188" s="57"/>
      <c r="JG188" s="57"/>
      <c r="JH188" s="57"/>
      <c r="JI188" s="57"/>
      <c r="JJ188" s="57"/>
      <c r="JK188" s="57"/>
      <c r="JL188" s="57"/>
      <c r="JM188" s="57"/>
      <c r="JN188" s="57"/>
      <c r="JO188" s="57"/>
      <c r="JP188" s="57"/>
      <c r="JQ188" s="57"/>
      <c r="JR188" s="57"/>
      <c r="JS188" s="57"/>
      <c r="JT188" s="57"/>
      <c r="JU188" s="57"/>
      <c r="JV188" s="57"/>
      <c r="JW188" s="57"/>
      <c r="JX188" s="57"/>
      <c r="JY188" s="57"/>
      <c r="JZ188" s="57"/>
      <c r="KA188" s="57"/>
      <c r="KB188" s="57"/>
      <c r="KC188" s="57"/>
      <c r="KD188" s="57"/>
      <c r="KE188" s="57"/>
      <c r="KF188" s="57"/>
      <c r="KG188" s="57"/>
      <c r="KH188" s="57"/>
      <c r="KI188" s="57"/>
      <c r="KJ188" s="57"/>
      <c r="KK188" s="57"/>
      <c r="KL188" s="57"/>
      <c r="KM188" s="57"/>
      <c r="KN188" s="57"/>
      <c r="KO188" s="57"/>
      <c r="KP188" s="57"/>
      <c r="KQ188" s="57"/>
      <c r="KR188" s="57"/>
      <c r="KS188" s="57"/>
      <c r="KT188" s="57"/>
      <c r="KU188" s="57"/>
      <c r="KV188" s="57"/>
      <c r="KW188" s="57"/>
      <c r="KX188" s="57"/>
      <c r="KY188" s="57"/>
      <c r="KZ188" s="57"/>
      <c r="LA188" s="57"/>
      <c r="LB188" s="57"/>
      <c r="LC188" s="57"/>
      <c r="LD188" s="57"/>
      <c r="LE188" s="57"/>
      <c r="LF188" s="57"/>
      <c r="LG188" s="57"/>
      <c r="LH188" s="57"/>
      <c r="LI188" s="57"/>
      <c r="LJ188" s="57"/>
      <c r="LK188" s="57"/>
      <c r="LL188" s="57"/>
      <c r="LM188" s="57"/>
      <c r="LN188" s="57"/>
      <c r="LO188" s="57"/>
      <c r="LP188" s="57"/>
      <c r="LQ188" s="57"/>
      <c r="LR188" s="57"/>
      <c r="LS188" s="57"/>
      <c r="LT188" s="57"/>
      <c r="LU188" s="57"/>
      <c r="LV188" s="57"/>
      <c r="LW188" s="57"/>
      <c r="LX188" s="57"/>
      <c r="LY188" s="57"/>
      <c r="LZ188" s="57"/>
      <c r="MA188" s="57"/>
      <c r="MB188" s="57"/>
      <c r="MC188" s="57"/>
      <c r="MD188" s="57"/>
      <c r="ME188" s="57"/>
      <c r="MF188" s="57"/>
      <c r="MG188" s="57"/>
      <c r="MH188" s="57"/>
      <c r="MI188" s="57"/>
      <c r="MJ188" s="57"/>
      <c r="MK188" s="57"/>
      <c r="ML188" s="57"/>
      <c r="MM188" s="57"/>
      <c r="MN188" s="57"/>
      <c r="MO188" s="57"/>
      <c r="MP188" s="57"/>
      <c r="MQ188" s="57"/>
      <c r="MR188" s="57"/>
      <c r="MS188" s="57"/>
      <c r="MT188" s="57"/>
      <c r="MU188" s="57"/>
      <c r="MV188" s="57"/>
      <c r="MW188" s="57"/>
      <c r="MX188" s="57"/>
      <c r="MY188" s="57"/>
      <c r="MZ188" s="57"/>
      <c r="NA188" s="57"/>
      <c r="NB188" s="57"/>
      <c r="NC188" s="57"/>
      <c r="ND188" s="57"/>
      <c r="NE188" s="57"/>
      <c r="NF188" s="57"/>
      <c r="NG188" s="57"/>
      <c r="NH188" s="57"/>
      <c r="NI188" s="57"/>
      <c r="NJ188" s="57"/>
      <c r="NK188" s="57"/>
      <c r="NL188" s="57"/>
      <c r="NM188" s="57"/>
      <c r="NN188" s="57"/>
      <c r="NO188" s="57"/>
      <c r="NP188" s="57"/>
      <c r="NQ188" s="57"/>
      <c r="NR188" s="57"/>
      <c r="NS188" s="57"/>
      <c r="NT188" s="57"/>
      <c r="NU188" s="57"/>
      <c r="NV188" s="57"/>
      <c r="NW188" s="57"/>
      <c r="NX188" s="57"/>
      <c r="NY188" s="57"/>
      <c r="NZ188" s="57"/>
      <c r="OA188" s="57"/>
      <c r="OB188" s="57"/>
      <c r="OC188" s="57"/>
      <c r="OD188" s="57"/>
      <c r="OE188" s="57"/>
      <c r="OF188" s="57"/>
      <c r="OG188" s="57"/>
      <c r="OH188" s="57"/>
      <c r="OI188" s="57"/>
      <c r="OJ188" s="57"/>
      <c r="OK188" s="57"/>
      <c r="OL188" s="57"/>
      <c r="OM188" s="57"/>
      <c r="ON188" s="57"/>
      <c r="OO188" s="57"/>
      <c r="OP188" s="57"/>
      <c r="OQ188" s="57"/>
      <c r="OR188" s="57"/>
      <c r="OS188" s="57"/>
      <c r="OT188" s="57"/>
      <c r="OU188" s="57"/>
      <c r="OV188" s="57"/>
      <c r="OW188" s="57"/>
      <c r="OX188" s="57"/>
      <c r="OY188" s="57"/>
      <c r="OZ188" s="57"/>
      <c r="PA188" s="57"/>
      <c r="PB188" s="57"/>
      <c r="PC188" s="57"/>
      <c r="PD188" s="57"/>
      <c r="PE188" s="57"/>
      <c r="PF188" s="57"/>
      <c r="PG188" s="57"/>
      <c r="PH188" s="57"/>
      <c r="PI188" s="57"/>
      <c r="PJ188" s="57"/>
      <c r="PK188" s="57"/>
      <c r="PL188" s="57"/>
      <c r="PM188" s="57"/>
      <c r="PN188" s="57"/>
      <c r="PO188" s="57"/>
      <c r="PP188" s="57"/>
      <c r="PQ188" s="57"/>
      <c r="PR188" s="57"/>
      <c r="PS188" s="57"/>
      <c r="PT188" s="57"/>
      <c r="PU188" s="57"/>
      <c r="PV188" s="57"/>
      <c r="PW188" s="57"/>
      <c r="PX188" s="57"/>
      <c r="PY188" s="57"/>
      <c r="PZ188" s="57"/>
      <c r="QA188" s="57"/>
      <c r="QB188" s="57"/>
      <c r="QC188" s="57"/>
      <c r="QD188" s="57"/>
      <c r="QE188" s="57"/>
      <c r="QF188" s="57"/>
      <c r="QG188" s="57"/>
      <c r="QH188" s="57"/>
      <c r="QI188" s="57"/>
      <c r="QJ188" s="57"/>
      <c r="QK188" s="57"/>
      <c r="QL188" s="57"/>
      <c r="QM188" s="57"/>
      <c r="QN188" s="57"/>
      <c r="QO188" s="57"/>
      <c r="QP188" s="57"/>
      <c r="QQ188" s="57"/>
      <c r="QR188" s="57"/>
      <c r="QS188" s="57"/>
      <c r="QT188" s="57"/>
      <c r="QU188" s="57"/>
      <c r="QV188" s="57"/>
      <c r="QW188" s="57"/>
      <c r="QX188" s="57"/>
      <c r="QY188" s="57"/>
      <c r="QZ188" s="57"/>
      <c r="RA188" s="57"/>
      <c r="RB188" s="57"/>
      <c r="RC188" s="57"/>
      <c r="RD188" s="57"/>
      <c r="RE188" s="57"/>
      <c r="RF188" s="57"/>
      <c r="RG188" s="57"/>
      <c r="RH188" s="57"/>
      <c r="RI188" s="57"/>
      <c r="RJ188" s="57"/>
      <c r="RK188" s="57"/>
      <c r="RL188" s="57"/>
      <c r="RM188" s="57"/>
      <c r="RN188" s="57"/>
      <c r="RO188" s="57"/>
      <c r="RP188" s="57"/>
      <c r="RQ188" s="57"/>
      <c r="RR188" s="57"/>
      <c r="RS188" s="57"/>
      <c r="RT188" s="57"/>
      <c r="RU188" s="57"/>
      <c r="RV188" s="57"/>
      <c r="RW188" s="57"/>
      <c r="RX188" s="57"/>
      <c r="RY188" s="57"/>
      <c r="RZ188" s="57"/>
      <c r="SA188" s="57"/>
      <c r="SB188" s="57"/>
      <c r="SC188" s="57"/>
      <c r="SD188" s="57"/>
      <c r="SE188" s="57"/>
      <c r="SF188" s="57"/>
      <c r="SG188" s="57"/>
      <c r="SH188" s="57"/>
      <c r="SI188" s="57"/>
      <c r="SJ188" s="57"/>
      <c r="SK188" s="57"/>
      <c r="SL188" s="57"/>
      <c r="SM188" s="57"/>
      <c r="SN188" s="57"/>
      <c r="SO188" s="57"/>
      <c r="SP188" s="57"/>
      <c r="SQ188" s="57"/>
      <c r="SR188" s="57"/>
      <c r="SS188" s="57"/>
      <c r="ST188" s="57"/>
      <c r="SU188" s="57"/>
      <c r="SV188" s="57"/>
      <c r="SW188" s="57"/>
      <c r="SX188" s="57"/>
      <c r="SY188" s="57"/>
      <c r="SZ188" s="57"/>
      <c r="TA188" s="57"/>
      <c r="TB188" s="57"/>
      <c r="TC188" s="57"/>
      <c r="TD188" s="57"/>
      <c r="TE188" s="57"/>
      <c r="TF188" s="57"/>
      <c r="TG188" s="57"/>
      <c r="TH188" s="57"/>
      <c r="TI188" s="57"/>
      <c r="TJ188" s="57"/>
      <c r="TK188" s="57"/>
      <c r="TL188" s="57"/>
      <c r="TM188" s="57"/>
      <c r="TN188" s="57"/>
      <c r="TO188" s="57"/>
      <c r="TP188" s="57"/>
      <c r="TQ188" s="57"/>
      <c r="TR188" s="57"/>
      <c r="TS188" s="57"/>
      <c r="TT188" s="57"/>
      <c r="TU188" s="57"/>
      <c r="TV188" s="57"/>
      <c r="TW188" s="57"/>
      <c r="TX188" s="57"/>
      <c r="TY188" s="57"/>
      <c r="TZ188" s="57"/>
      <c r="UA188" s="57"/>
      <c r="UB188" s="57"/>
      <c r="UC188" s="57"/>
      <c r="UD188" s="57"/>
      <c r="UE188" s="57"/>
      <c r="UF188" s="57"/>
      <c r="UG188" s="57"/>
      <c r="UH188" s="57"/>
      <c r="UI188" s="57"/>
      <c r="UJ188" s="57"/>
      <c r="UK188" s="57"/>
      <c r="UL188" s="57"/>
      <c r="UM188" s="57"/>
      <c r="UN188" s="57"/>
      <c r="UO188" s="57"/>
      <c r="UP188" s="57"/>
      <c r="UQ188" s="57"/>
      <c r="UR188" s="57"/>
      <c r="US188" s="57"/>
      <c r="UT188" s="57"/>
      <c r="UU188" s="57"/>
      <c r="UV188" s="57"/>
      <c r="UW188" s="57"/>
      <c r="UX188" s="57"/>
      <c r="UY188" s="57"/>
      <c r="UZ188" s="57"/>
      <c r="VA188" s="57"/>
      <c r="VB188" s="57"/>
      <c r="VC188" s="57"/>
      <c r="VD188" s="57"/>
      <c r="VE188" s="57"/>
      <c r="VF188" s="57"/>
      <c r="VG188" s="57"/>
      <c r="VH188" s="57"/>
      <c r="VI188" s="57"/>
      <c r="VJ188" s="57"/>
      <c r="VK188" s="57"/>
      <c r="VL188" s="57"/>
      <c r="VM188" s="57"/>
      <c r="VN188" s="57"/>
      <c r="VO188" s="57"/>
      <c r="VP188" s="57"/>
      <c r="VQ188" s="57"/>
      <c r="VR188" s="57"/>
      <c r="VS188" s="57"/>
      <c r="VT188" s="57"/>
      <c r="VU188" s="57"/>
      <c r="VV188" s="57"/>
      <c r="VW188" s="57"/>
      <c r="VX188" s="57"/>
      <c r="VY188" s="57"/>
      <c r="VZ188" s="57"/>
      <c r="WA188" s="57"/>
      <c r="WB188" s="57"/>
      <c r="WC188" s="57"/>
      <c r="WD188" s="57"/>
      <c r="WE188" s="57"/>
      <c r="WF188" s="57"/>
      <c r="WG188" s="57"/>
      <c r="WH188" s="57"/>
      <c r="WI188" s="57"/>
      <c r="WJ188" s="57"/>
      <c r="WK188" s="57"/>
      <c r="WL188" s="57"/>
      <c r="WM188" s="57"/>
      <c r="WN188" s="57"/>
      <c r="WO188" s="57"/>
      <c r="WP188" s="57"/>
      <c r="WQ188" s="57"/>
      <c r="WR188" s="57"/>
      <c r="WS188" s="57"/>
      <c r="WT188" s="57"/>
      <c r="WU188" s="57"/>
      <c r="WV188" s="57"/>
      <c r="WW188" s="57"/>
      <c r="WX188" s="57"/>
      <c r="WY188" s="57"/>
      <c r="WZ188" s="57"/>
      <c r="XA188" s="57"/>
      <c r="XB188" s="57"/>
      <c r="XC188" s="57"/>
      <c r="XD188" s="57"/>
      <c r="XE188" s="57"/>
      <c r="XF188" s="57"/>
      <c r="XG188" s="57"/>
      <c r="XH188" s="57"/>
      <c r="XI188" s="57"/>
      <c r="XJ188" s="57"/>
      <c r="XK188" s="57"/>
      <c r="XL188" s="57"/>
      <c r="XM188" s="57"/>
      <c r="XN188" s="57"/>
      <c r="XO188" s="57"/>
      <c r="XP188" s="57"/>
      <c r="XQ188" s="57"/>
      <c r="XR188" s="57"/>
      <c r="XS188" s="57"/>
      <c r="XT188" s="57"/>
      <c r="XU188" s="57"/>
      <c r="XV188" s="57"/>
      <c r="XW188" s="57"/>
    </row>
    <row r="189">
      <c r="AI189" s="57"/>
      <c r="BR189" s="57"/>
      <c r="DA189" s="57"/>
      <c r="EJ189" s="57"/>
      <c r="EK189" s="57"/>
      <c r="EL189" s="57"/>
      <c r="EM189" s="57"/>
      <c r="EN189" s="57"/>
      <c r="EO189" s="57"/>
      <c r="EP189" s="57"/>
      <c r="EQ189" s="57"/>
      <c r="ER189" s="57"/>
      <c r="ES189" s="57"/>
      <c r="ET189" s="57"/>
      <c r="EU189" s="57"/>
      <c r="EV189" s="57"/>
      <c r="EW189" s="57"/>
      <c r="EX189" s="57"/>
      <c r="EY189" s="57"/>
      <c r="EZ189" s="57"/>
      <c r="FA189" s="57"/>
      <c r="FB189" s="57"/>
      <c r="FC189" s="57"/>
      <c r="FD189" s="57"/>
      <c r="FE189" s="57"/>
      <c r="FF189" s="57"/>
      <c r="FG189" s="57"/>
      <c r="FH189" s="57"/>
      <c r="FI189" s="57"/>
      <c r="FJ189" s="57"/>
      <c r="FK189" s="57"/>
      <c r="FL189" s="57"/>
      <c r="FM189" s="57"/>
      <c r="FN189" s="57"/>
      <c r="FO189" s="57"/>
      <c r="FP189" s="57"/>
      <c r="FQ189" s="57"/>
      <c r="FR189" s="57"/>
      <c r="FS189" s="57"/>
      <c r="FT189" s="57"/>
      <c r="FU189" s="57"/>
      <c r="FV189" s="57"/>
      <c r="FW189" s="57"/>
      <c r="FX189" s="57"/>
      <c r="FY189" s="57"/>
      <c r="FZ189" s="57"/>
      <c r="GA189" s="57"/>
      <c r="GB189" s="57"/>
      <c r="GC189" s="57"/>
      <c r="GD189" s="57"/>
      <c r="GE189" s="57"/>
      <c r="GF189" s="57"/>
      <c r="GG189" s="57"/>
      <c r="GH189" s="57"/>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c r="HR189" s="57"/>
      <c r="HS189" s="57"/>
      <c r="HT189" s="57"/>
      <c r="HU189" s="57"/>
      <c r="HV189" s="57"/>
      <c r="HW189" s="57"/>
      <c r="HX189" s="57"/>
      <c r="HY189" s="57"/>
      <c r="HZ189" s="57"/>
      <c r="IA189" s="57"/>
      <c r="IB189" s="57"/>
      <c r="IC189" s="57"/>
      <c r="ID189" s="57"/>
      <c r="IE189" s="57"/>
      <c r="IF189" s="57"/>
      <c r="IG189" s="57"/>
      <c r="IH189" s="57"/>
      <c r="II189" s="57"/>
      <c r="IJ189" s="57"/>
      <c r="IK189" s="57"/>
      <c r="IL189" s="57"/>
      <c r="IM189" s="57"/>
      <c r="IN189" s="57"/>
      <c r="IO189" s="57"/>
      <c r="IP189" s="57"/>
      <c r="IQ189" s="57"/>
      <c r="IR189" s="57"/>
      <c r="IS189" s="57"/>
      <c r="IT189" s="57"/>
      <c r="IU189" s="57"/>
      <c r="IV189" s="57"/>
      <c r="IW189" s="57"/>
      <c r="IX189" s="57"/>
      <c r="IY189" s="57"/>
      <c r="IZ189" s="57"/>
      <c r="JA189" s="57"/>
      <c r="JB189" s="57"/>
      <c r="JC189" s="57"/>
      <c r="JD189" s="57"/>
      <c r="JE189" s="57"/>
      <c r="JF189" s="57"/>
      <c r="JG189" s="57"/>
      <c r="JH189" s="57"/>
      <c r="JI189" s="57"/>
      <c r="JJ189" s="57"/>
      <c r="JK189" s="57"/>
      <c r="JL189" s="57"/>
      <c r="JM189" s="57"/>
      <c r="JN189" s="57"/>
      <c r="JO189" s="57"/>
      <c r="JP189" s="57"/>
      <c r="JQ189" s="57"/>
      <c r="JR189" s="57"/>
      <c r="JS189" s="57"/>
      <c r="JT189" s="57"/>
      <c r="JU189" s="57"/>
      <c r="JV189" s="57"/>
      <c r="JW189" s="57"/>
      <c r="JX189" s="57"/>
      <c r="JY189" s="57"/>
      <c r="JZ189" s="57"/>
      <c r="KA189" s="57"/>
      <c r="KB189" s="57"/>
      <c r="KC189" s="57"/>
      <c r="KD189" s="57"/>
      <c r="KE189" s="57"/>
      <c r="KF189" s="57"/>
      <c r="KG189" s="57"/>
      <c r="KH189" s="57"/>
      <c r="KI189" s="57"/>
      <c r="KJ189" s="57"/>
      <c r="KK189" s="57"/>
      <c r="KL189" s="57"/>
      <c r="KM189" s="57"/>
      <c r="KN189" s="57"/>
      <c r="KO189" s="57"/>
      <c r="KP189" s="57"/>
      <c r="KQ189" s="57"/>
      <c r="KR189" s="57"/>
      <c r="KS189" s="57"/>
      <c r="KT189" s="57"/>
      <c r="KU189" s="57"/>
      <c r="KV189" s="57"/>
      <c r="KW189" s="57"/>
      <c r="KX189" s="57"/>
      <c r="KY189" s="57"/>
      <c r="KZ189" s="57"/>
      <c r="LA189" s="57"/>
      <c r="LB189" s="57"/>
      <c r="LC189" s="57"/>
      <c r="LD189" s="57"/>
      <c r="LE189" s="57"/>
      <c r="LF189" s="57"/>
      <c r="LG189" s="57"/>
      <c r="LH189" s="57"/>
      <c r="LI189" s="57"/>
      <c r="LJ189" s="57"/>
      <c r="LK189" s="57"/>
      <c r="LL189" s="57"/>
      <c r="LM189" s="57"/>
      <c r="LN189" s="57"/>
      <c r="LO189" s="57"/>
      <c r="LP189" s="57"/>
      <c r="LQ189" s="57"/>
      <c r="LR189" s="57"/>
      <c r="LS189" s="57"/>
      <c r="LT189" s="57"/>
      <c r="LU189" s="57"/>
      <c r="LV189" s="57"/>
      <c r="LW189" s="57"/>
      <c r="LX189" s="57"/>
      <c r="LY189" s="57"/>
      <c r="LZ189" s="57"/>
      <c r="MA189" s="57"/>
      <c r="MB189" s="57"/>
      <c r="MC189" s="57"/>
      <c r="MD189" s="57"/>
      <c r="ME189" s="57"/>
      <c r="MF189" s="57"/>
      <c r="MG189" s="57"/>
      <c r="MH189" s="57"/>
      <c r="MI189" s="57"/>
      <c r="MJ189" s="57"/>
      <c r="MK189" s="57"/>
      <c r="ML189" s="57"/>
      <c r="MM189" s="57"/>
      <c r="MN189" s="57"/>
      <c r="MO189" s="57"/>
      <c r="MP189" s="57"/>
      <c r="MQ189" s="57"/>
      <c r="MR189" s="57"/>
      <c r="MS189" s="57"/>
      <c r="MT189" s="57"/>
      <c r="MU189" s="57"/>
      <c r="MV189" s="57"/>
      <c r="MW189" s="57"/>
      <c r="MX189" s="57"/>
      <c r="MY189" s="57"/>
      <c r="MZ189" s="57"/>
      <c r="NA189" s="57"/>
      <c r="NB189" s="57"/>
      <c r="NC189" s="57"/>
      <c r="ND189" s="57"/>
      <c r="NE189" s="57"/>
      <c r="NF189" s="57"/>
      <c r="NG189" s="57"/>
      <c r="NH189" s="57"/>
      <c r="NI189" s="57"/>
      <c r="NJ189" s="57"/>
      <c r="NK189" s="57"/>
      <c r="NL189" s="57"/>
      <c r="NM189" s="57"/>
      <c r="NN189" s="57"/>
      <c r="NO189" s="57"/>
      <c r="NP189" s="57"/>
      <c r="NQ189" s="57"/>
      <c r="NR189" s="57"/>
      <c r="NS189" s="57"/>
      <c r="NT189" s="57"/>
      <c r="NU189" s="57"/>
      <c r="NV189" s="57"/>
      <c r="NW189" s="57"/>
      <c r="NX189" s="57"/>
      <c r="NY189" s="57"/>
      <c r="NZ189" s="57"/>
      <c r="OA189" s="57"/>
      <c r="OB189" s="57"/>
      <c r="OC189" s="57"/>
      <c r="OD189" s="57"/>
      <c r="OE189" s="57"/>
      <c r="OF189" s="57"/>
      <c r="OG189" s="57"/>
      <c r="OH189" s="57"/>
      <c r="OI189" s="57"/>
      <c r="OJ189" s="57"/>
      <c r="OK189" s="57"/>
      <c r="OL189" s="57"/>
      <c r="OM189" s="57"/>
      <c r="ON189" s="57"/>
      <c r="OO189" s="57"/>
      <c r="OP189" s="57"/>
      <c r="OQ189" s="57"/>
      <c r="OR189" s="57"/>
      <c r="OS189" s="57"/>
      <c r="OT189" s="57"/>
      <c r="OU189" s="57"/>
      <c r="OV189" s="57"/>
      <c r="OW189" s="57"/>
      <c r="OX189" s="57"/>
      <c r="OY189" s="57"/>
      <c r="OZ189" s="57"/>
      <c r="PA189" s="57"/>
      <c r="PB189" s="57"/>
      <c r="PC189" s="57"/>
      <c r="PD189" s="57"/>
      <c r="PE189" s="57"/>
      <c r="PF189" s="57"/>
      <c r="PG189" s="57"/>
      <c r="PH189" s="57"/>
      <c r="PI189" s="57"/>
      <c r="PJ189" s="57"/>
      <c r="PK189" s="57"/>
      <c r="PL189" s="57"/>
      <c r="PM189" s="57"/>
      <c r="PN189" s="57"/>
      <c r="PO189" s="57"/>
      <c r="PP189" s="57"/>
      <c r="PQ189" s="57"/>
      <c r="PR189" s="57"/>
      <c r="PS189" s="57"/>
      <c r="PT189" s="57"/>
      <c r="PU189" s="57"/>
      <c r="PV189" s="57"/>
      <c r="PW189" s="57"/>
      <c r="PX189" s="57"/>
      <c r="PY189" s="57"/>
      <c r="PZ189" s="57"/>
      <c r="QA189" s="57"/>
      <c r="QB189" s="57"/>
      <c r="QC189" s="57"/>
      <c r="QD189" s="57"/>
      <c r="QE189" s="57"/>
      <c r="QF189" s="57"/>
      <c r="QG189" s="57"/>
      <c r="QH189" s="57"/>
      <c r="QI189" s="57"/>
      <c r="QJ189" s="57"/>
      <c r="QK189" s="57"/>
      <c r="QL189" s="57"/>
      <c r="QM189" s="57"/>
      <c r="QN189" s="57"/>
      <c r="QO189" s="57"/>
      <c r="QP189" s="57"/>
      <c r="QQ189" s="57"/>
      <c r="QR189" s="57"/>
      <c r="QS189" s="57"/>
      <c r="QT189" s="57"/>
      <c r="QU189" s="57"/>
      <c r="QV189" s="57"/>
      <c r="QW189" s="57"/>
      <c r="QX189" s="57"/>
      <c r="QY189" s="57"/>
      <c r="QZ189" s="57"/>
      <c r="RA189" s="57"/>
      <c r="RB189" s="57"/>
      <c r="RC189" s="57"/>
      <c r="RD189" s="57"/>
      <c r="RE189" s="57"/>
      <c r="RF189" s="57"/>
      <c r="RG189" s="57"/>
      <c r="RH189" s="57"/>
      <c r="RI189" s="57"/>
      <c r="RJ189" s="57"/>
      <c r="RK189" s="57"/>
      <c r="RL189" s="57"/>
      <c r="RM189" s="57"/>
      <c r="RN189" s="57"/>
      <c r="RO189" s="57"/>
      <c r="RP189" s="57"/>
      <c r="RQ189" s="57"/>
      <c r="RR189" s="57"/>
      <c r="RS189" s="57"/>
      <c r="RT189" s="57"/>
      <c r="RU189" s="57"/>
      <c r="RV189" s="57"/>
      <c r="RW189" s="57"/>
      <c r="RX189" s="57"/>
      <c r="RY189" s="57"/>
      <c r="RZ189" s="57"/>
      <c r="SA189" s="57"/>
      <c r="SB189" s="57"/>
      <c r="SC189" s="57"/>
      <c r="SD189" s="57"/>
      <c r="SE189" s="57"/>
      <c r="SF189" s="57"/>
      <c r="SG189" s="57"/>
      <c r="SH189" s="57"/>
      <c r="SI189" s="57"/>
      <c r="SJ189" s="57"/>
      <c r="SK189" s="57"/>
      <c r="SL189" s="57"/>
      <c r="SM189" s="57"/>
      <c r="SN189" s="57"/>
      <c r="SO189" s="57"/>
      <c r="SP189" s="57"/>
      <c r="SQ189" s="57"/>
      <c r="SR189" s="57"/>
      <c r="SS189" s="57"/>
      <c r="ST189" s="57"/>
      <c r="SU189" s="57"/>
      <c r="SV189" s="57"/>
      <c r="SW189" s="57"/>
      <c r="SX189" s="57"/>
      <c r="SY189" s="57"/>
      <c r="SZ189" s="57"/>
      <c r="TA189" s="57"/>
      <c r="TB189" s="57"/>
      <c r="TC189" s="57"/>
      <c r="TD189" s="57"/>
      <c r="TE189" s="57"/>
      <c r="TF189" s="57"/>
      <c r="TG189" s="57"/>
      <c r="TH189" s="57"/>
      <c r="TI189" s="57"/>
      <c r="TJ189" s="57"/>
      <c r="TK189" s="57"/>
      <c r="TL189" s="57"/>
      <c r="TM189" s="57"/>
      <c r="TN189" s="57"/>
      <c r="TO189" s="57"/>
      <c r="TP189" s="57"/>
      <c r="TQ189" s="57"/>
      <c r="TR189" s="57"/>
      <c r="TS189" s="57"/>
      <c r="TT189" s="57"/>
      <c r="TU189" s="57"/>
      <c r="TV189" s="57"/>
      <c r="TW189" s="57"/>
      <c r="TX189" s="57"/>
      <c r="TY189" s="57"/>
      <c r="TZ189" s="57"/>
      <c r="UA189" s="57"/>
      <c r="UB189" s="57"/>
      <c r="UC189" s="57"/>
      <c r="UD189" s="57"/>
      <c r="UE189" s="57"/>
      <c r="UF189" s="57"/>
      <c r="UG189" s="57"/>
      <c r="UH189" s="57"/>
      <c r="UI189" s="57"/>
      <c r="UJ189" s="57"/>
      <c r="UK189" s="57"/>
      <c r="UL189" s="57"/>
      <c r="UM189" s="57"/>
      <c r="UN189" s="57"/>
      <c r="UO189" s="57"/>
      <c r="UP189" s="57"/>
      <c r="UQ189" s="57"/>
      <c r="UR189" s="57"/>
      <c r="US189" s="57"/>
      <c r="UT189" s="57"/>
      <c r="UU189" s="57"/>
      <c r="UV189" s="57"/>
      <c r="UW189" s="57"/>
      <c r="UX189" s="57"/>
      <c r="UY189" s="57"/>
      <c r="UZ189" s="57"/>
      <c r="VA189" s="57"/>
      <c r="VB189" s="57"/>
      <c r="VC189" s="57"/>
      <c r="VD189" s="57"/>
      <c r="VE189" s="57"/>
      <c r="VF189" s="57"/>
      <c r="VG189" s="57"/>
      <c r="VH189" s="57"/>
      <c r="VI189" s="57"/>
      <c r="VJ189" s="57"/>
      <c r="VK189" s="57"/>
      <c r="VL189" s="57"/>
      <c r="VM189" s="57"/>
      <c r="VN189" s="57"/>
      <c r="VO189" s="57"/>
      <c r="VP189" s="57"/>
      <c r="VQ189" s="57"/>
      <c r="VR189" s="57"/>
      <c r="VS189" s="57"/>
      <c r="VT189" s="57"/>
      <c r="VU189" s="57"/>
      <c r="VV189" s="57"/>
      <c r="VW189" s="57"/>
      <c r="VX189" s="57"/>
      <c r="VY189" s="57"/>
      <c r="VZ189" s="57"/>
      <c r="WA189" s="57"/>
      <c r="WB189" s="57"/>
      <c r="WC189" s="57"/>
      <c r="WD189" s="57"/>
      <c r="WE189" s="57"/>
      <c r="WF189" s="57"/>
      <c r="WG189" s="57"/>
      <c r="WH189" s="57"/>
      <c r="WI189" s="57"/>
      <c r="WJ189" s="57"/>
      <c r="WK189" s="57"/>
      <c r="WL189" s="57"/>
      <c r="WM189" s="57"/>
      <c r="WN189" s="57"/>
      <c r="WO189" s="57"/>
      <c r="WP189" s="57"/>
      <c r="WQ189" s="57"/>
      <c r="WR189" s="57"/>
      <c r="WS189" s="57"/>
      <c r="WT189" s="57"/>
      <c r="WU189" s="57"/>
      <c r="WV189" s="57"/>
      <c r="WW189" s="57"/>
      <c r="WX189" s="57"/>
      <c r="WY189" s="57"/>
      <c r="WZ189" s="57"/>
      <c r="XA189" s="57"/>
      <c r="XB189" s="57"/>
      <c r="XC189" s="57"/>
      <c r="XD189" s="57"/>
      <c r="XE189" s="57"/>
      <c r="XF189" s="57"/>
      <c r="XG189" s="57"/>
      <c r="XH189" s="57"/>
      <c r="XI189" s="57"/>
      <c r="XJ189" s="57"/>
      <c r="XK189" s="57"/>
      <c r="XL189" s="57"/>
      <c r="XM189" s="57"/>
      <c r="XN189" s="57"/>
      <c r="XO189" s="57"/>
      <c r="XP189" s="57"/>
      <c r="XQ189" s="57"/>
      <c r="XR189" s="57"/>
      <c r="XS189" s="57"/>
      <c r="XT189" s="57"/>
      <c r="XU189" s="57"/>
      <c r="XV189" s="57"/>
      <c r="XW189" s="57"/>
    </row>
    <row r="190">
      <c r="AI190" s="57"/>
      <c r="BR190" s="57"/>
      <c r="DA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57"/>
      <c r="FY190" s="57"/>
      <c r="FZ190" s="57"/>
      <c r="GA190" s="57"/>
      <c r="GB190" s="57"/>
      <c r="GC190" s="57"/>
      <c r="GD190" s="57"/>
      <c r="GE190" s="57"/>
      <c r="GF190" s="57"/>
      <c r="GG190" s="57"/>
      <c r="GH190" s="57"/>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c r="HG190" s="57"/>
      <c r="HH190" s="57"/>
      <c r="HI190" s="57"/>
      <c r="HJ190" s="57"/>
      <c r="HK190" s="57"/>
      <c r="HL190" s="57"/>
      <c r="HM190" s="57"/>
      <c r="HN190" s="57"/>
      <c r="HO190" s="57"/>
      <c r="HP190" s="57"/>
      <c r="HQ190" s="57"/>
      <c r="HR190" s="57"/>
      <c r="HS190" s="57"/>
      <c r="HT190" s="57"/>
      <c r="HU190" s="57"/>
      <c r="HV190" s="57"/>
      <c r="HW190" s="57"/>
      <c r="HX190" s="57"/>
      <c r="HY190" s="57"/>
      <c r="HZ190" s="57"/>
      <c r="IA190" s="57"/>
      <c r="IB190" s="57"/>
      <c r="IC190" s="57"/>
      <c r="ID190" s="57"/>
      <c r="IE190" s="57"/>
      <c r="IF190" s="57"/>
      <c r="IG190" s="57"/>
      <c r="IH190" s="57"/>
      <c r="II190" s="57"/>
      <c r="IJ190" s="57"/>
      <c r="IK190" s="57"/>
      <c r="IL190" s="57"/>
      <c r="IM190" s="57"/>
      <c r="IN190" s="57"/>
      <c r="IO190" s="57"/>
      <c r="IP190" s="57"/>
      <c r="IQ190" s="57"/>
      <c r="IR190" s="57"/>
      <c r="IS190" s="57"/>
      <c r="IT190" s="57"/>
      <c r="IU190" s="57"/>
      <c r="IV190" s="57"/>
      <c r="IW190" s="57"/>
      <c r="IX190" s="57"/>
      <c r="IY190" s="57"/>
      <c r="IZ190" s="57"/>
      <c r="JA190" s="57"/>
      <c r="JB190" s="57"/>
      <c r="JC190" s="57"/>
      <c r="JD190" s="57"/>
      <c r="JE190" s="57"/>
      <c r="JF190" s="57"/>
      <c r="JG190" s="57"/>
      <c r="JH190" s="57"/>
      <c r="JI190" s="57"/>
      <c r="JJ190" s="57"/>
      <c r="JK190" s="57"/>
      <c r="JL190" s="57"/>
      <c r="JM190" s="57"/>
      <c r="JN190" s="57"/>
      <c r="JO190" s="57"/>
      <c r="JP190" s="57"/>
      <c r="JQ190" s="57"/>
      <c r="JR190" s="57"/>
      <c r="JS190" s="57"/>
      <c r="JT190" s="57"/>
      <c r="JU190" s="57"/>
      <c r="JV190" s="57"/>
      <c r="JW190" s="57"/>
      <c r="JX190" s="57"/>
      <c r="JY190" s="57"/>
      <c r="JZ190" s="57"/>
      <c r="KA190" s="57"/>
      <c r="KB190" s="57"/>
      <c r="KC190" s="57"/>
      <c r="KD190" s="57"/>
      <c r="KE190" s="57"/>
      <c r="KF190" s="57"/>
      <c r="KG190" s="57"/>
      <c r="KH190" s="57"/>
      <c r="KI190" s="57"/>
      <c r="KJ190" s="57"/>
      <c r="KK190" s="57"/>
      <c r="KL190" s="57"/>
      <c r="KM190" s="57"/>
      <c r="KN190" s="57"/>
      <c r="KO190" s="57"/>
      <c r="KP190" s="57"/>
      <c r="KQ190" s="57"/>
      <c r="KR190" s="57"/>
      <c r="KS190" s="57"/>
      <c r="KT190" s="57"/>
      <c r="KU190" s="57"/>
      <c r="KV190" s="57"/>
      <c r="KW190" s="57"/>
      <c r="KX190" s="57"/>
      <c r="KY190" s="57"/>
      <c r="KZ190" s="57"/>
      <c r="LA190" s="57"/>
      <c r="LB190" s="57"/>
      <c r="LC190" s="57"/>
      <c r="LD190" s="57"/>
      <c r="LE190" s="57"/>
      <c r="LF190" s="57"/>
      <c r="LG190" s="57"/>
      <c r="LH190" s="57"/>
      <c r="LI190" s="57"/>
      <c r="LJ190" s="57"/>
      <c r="LK190" s="57"/>
      <c r="LL190" s="57"/>
      <c r="LM190" s="57"/>
      <c r="LN190" s="57"/>
      <c r="LO190" s="57"/>
      <c r="LP190" s="57"/>
      <c r="LQ190" s="57"/>
      <c r="LR190" s="57"/>
      <c r="LS190" s="57"/>
      <c r="LT190" s="57"/>
      <c r="LU190" s="57"/>
      <c r="LV190" s="57"/>
      <c r="LW190" s="57"/>
      <c r="LX190" s="57"/>
      <c r="LY190" s="57"/>
      <c r="LZ190" s="57"/>
      <c r="MA190" s="57"/>
      <c r="MB190" s="57"/>
      <c r="MC190" s="57"/>
      <c r="MD190" s="57"/>
      <c r="ME190" s="57"/>
      <c r="MF190" s="57"/>
      <c r="MG190" s="57"/>
      <c r="MH190" s="57"/>
      <c r="MI190" s="57"/>
      <c r="MJ190" s="57"/>
      <c r="MK190" s="57"/>
      <c r="ML190" s="57"/>
      <c r="MM190" s="57"/>
      <c r="MN190" s="57"/>
      <c r="MO190" s="57"/>
      <c r="MP190" s="57"/>
      <c r="MQ190" s="57"/>
      <c r="MR190" s="57"/>
      <c r="MS190" s="57"/>
      <c r="MT190" s="57"/>
      <c r="MU190" s="57"/>
      <c r="MV190" s="57"/>
      <c r="MW190" s="57"/>
      <c r="MX190" s="57"/>
      <c r="MY190" s="57"/>
      <c r="MZ190" s="57"/>
      <c r="NA190" s="57"/>
      <c r="NB190" s="57"/>
      <c r="NC190" s="57"/>
      <c r="ND190" s="57"/>
      <c r="NE190" s="57"/>
      <c r="NF190" s="57"/>
      <c r="NG190" s="57"/>
      <c r="NH190" s="57"/>
      <c r="NI190" s="57"/>
      <c r="NJ190" s="57"/>
      <c r="NK190" s="57"/>
      <c r="NL190" s="57"/>
      <c r="NM190" s="57"/>
      <c r="NN190" s="57"/>
      <c r="NO190" s="57"/>
      <c r="NP190" s="57"/>
      <c r="NQ190" s="57"/>
      <c r="NR190" s="57"/>
      <c r="NS190" s="57"/>
      <c r="NT190" s="57"/>
      <c r="NU190" s="57"/>
      <c r="NV190" s="57"/>
      <c r="NW190" s="57"/>
      <c r="NX190" s="57"/>
      <c r="NY190" s="57"/>
      <c r="NZ190" s="57"/>
      <c r="OA190" s="57"/>
      <c r="OB190" s="57"/>
      <c r="OC190" s="57"/>
      <c r="OD190" s="57"/>
      <c r="OE190" s="57"/>
      <c r="OF190" s="57"/>
      <c r="OG190" s="57"/>
      <c r="OH190" s="57"/>
      <c r="OI190" s="57"/>
      <c r="OJ190" s="57"/>
      <c r="OK190" s="57"/>
      <c r="OL190" s="57"/>
      <c r="OM190" s="57"/>
      <c r="ON190" s="57"/>
      <c r="OO190" s="57"/>
      <c r="OP190" s="57"/>
      <c r="OQ190" s="57"/>
      <c r="OR190" s="57"/>
      <c r="OS190" s="57"/>
      <c r="OT190" s="57"/>
      <c r="OU190" s="57"/>
      <c r="OV190" s="57"/>
      <c r="OW190" s="57"/>
      <c r="OX190" s="57"/>
      <c r="OY190" s="57"/>
      <c r="OZ190" s="57"/>
      <c r="PA190" s="57"/>
      <c r="PB190" s="57"/>
      <c r="PC190" s="57"/>
      <c r="PD190" s="57"/>
      <c r="PE190" s="57"/>
      <c r="PF190" s="57"/>
      <c r="PG190" s="57"/>
      <c r="PH190" s="57"/>
      <c r="PI190" s="57"/>
      <c r="PJ190" s="57"/>
      <c r="PK190" s="57"/>
      <c r="PL190" s="57"/>
      <c r="PM190" s="57"/>
      <c r="PN190" s="57"/>
      <c r="PO190" s="57"/>
      <c r="PP190" s="57"/>
      <c r="PQ190" s="57"/>
      <c r="PR190" s="57"/>
      <c r="PS190" s="57"/>
      <c r="PT190" s="57"/>
      <c r="PU190" s="57"/>
      <c r="PV190" s="57"/>
      <c r="PW190" s="57"/>
      <c r="PX190" s="57"/>
      <c r="PY190" s="57"/>
      <c r="PZ190" s="57"/>
      <c r="QA190" s="57"/>
      <c r="QB190" s="57"/>
      <c r="QC190" s="57"/>
      <c r="QD190" s="57"/>
      <c r="QE190" s="57"/>
      <c r="QF190" s="57"/>
      <c r="QG190" s="57"/>
      <c r="QH190" s="57"/>
      <c r="QI190" s="57"/>
      <c r="QJ190" s="57"/>
      <c r="QK190" s="57"/>
      <c r="QL190" s="57"/>
      <c r="QM190" s="57"/>
      <c r="QN190" s="57"/>
      <c r="QO190" s="57"/>
      <c r="QP190" s="57"/>
      <c r="QQ190" s="57"/>
      <c r="QR190" s="57"/>
      <c r="QS190" s="57"/>
      <c r="QT190" s="57"/>
      <c r="QU190" s="57"/>
      <c r="QV190" s="57"/>
      <c r="QW190" s="57"/>
      <c r="QX190" s="57"/>
      <c r="QY190" s="57"/>
      <c r="QZ190" s="57"/>
      <c r="RA190" s="57"/>
      <c r="RB190" s="57"/>
      <c r="RC190" s="57"/>
      <c r="RD190" s="57"/>
      <c r="RE190" s="57"/>
      <c r="RF190" s="57"/>
      <c r="RG190" s="57"/>
      <c r="RH190" s="57"/>
      <c r="RI190" s="57"/>
      <c r="RJ190" s="57"/>
      <c r="RK190" s="57"/>
      <c r="RL190" s="57"/>
      <c r="RM190" s="57"/>
      <c r="RN190" s="57"/>
      <c r="RO190" s="57"/>
      <c r="RP190" s="57"/>
      <c r="RQ190" s="57"/>
      <c r="RR190" s="57"/>
      <c r="RS190" s="57"/>
      <c r="RT190" s="57"/>
      <c r="RU190" s="57"/>
      <c r="RV190" s="57"/>
      <c r="RW190" s="57"/>
      <c r="RX190" s="57"/>
      <c r="RY190" s="57"/>
      <c r="RZ190" s="57"/>
      <c r="SA190" s="57"/>
      <c r="SB190" s="57"/>
      <c r="SC190" s="57"/>
      <c r="SD190" s="57"/>
      <c r="SE190" s="57"/>
      <c r="SF190" s="57"/>
      <c r="SG190" s="57"/>
      <c r="SH190" s="57"/>
      <c r="SI190" s="57"/>
      <c r="SJ190" s="57"/>
      <c r="SK190" s="57"/>
      <c r="SL190" s="57"/>
      <c r="SM190" s="57"/>
      <c r="SN190" s="57"/>
      <c r="SO190" s="57"/>
      <c r="SP190" s="57"/>
      <c r="SQ190" s="57"/>
      <c r="SR190" s="57"/>
      <c r="SS190" s="57"/>
      <c r="ST190" s="57"/>
      <c r="SU190" s="57"/>
      <c r="SV190" s="57"/>
      <c r="SW190" s="57"/>
      <c r="SX190" s="57"/>
      <c r="SY190" s="57"/>
      <c r="SZ190" s="57"/>
      <c r="TA190" s="57"/>
      <c r="TB190" s="57"/>
      <c r="TC190" s="57"/>
      <c r="TD190" s="57"/>
      <c r="TE190" s="57"/>
      <c r="TF190" s="57"/>
      <c r="TG190" s="57"/>
      <c r="TH190" s="57"/>
      <c r="TI190" s="57"/>
      <c r="TJ190" s="57"/>
      <c r="TK190" s="57"/>
      <c r="TL190" s="57"/>
      <c r="TM190" s="57"/>
      <c r="TN190" s="57"/>
      <c r="TO190" s="57"/>
      <c r="TP190" s="57"/>
      <c r="TQ190" s="57"/>
      <c r="TR190" s="57"/>
      <c r="TS190" s="57"/>
      <c r="TT190" s="57"/>
      <c r="TU190" s="57"/>
      <c r="TV190" s="57"/>
      <c r="TW190" s="57"/>
      <c r="TX190" s="57"/>
      <c r="TY190" s="57"/>
      <c r="TZ190" s="57"/>
      <c r="UA190" s="57"/>
      <c r="UB190" s="57"/>
      <c r="UC190" s="57"/>
      <c r="UD190" s="57"/>
      <c r="UE190" s="57"/>
      <c r="UF190" s="57"/>
      <c r="UG190" s="57"/>
      <c r="UH190" s="57"/>
      <c r="UI190" s="57"/>
      <c r="UJ190" s="57"/>
      <c r="UK190" s="57"/>
      <c r="UL190" s="57"/>
      <c r="UM190" s="57"/>
      <c r="UN190" s="57"/>
      <c r="UO190" s="57"/>
      <c r="UP190" s="57"/>
      <c r="UQ190" s="57"/>
      <c r="UR190" s="57"/>
      <c r="US190" s="57"/>
      <c r="UT190" s="57"/>
      <c r="UU190" s="57"/>
      <c r="UV190" s="57"/>
      <c r="UW190" s="57"/>
      <c r="UX190" s="57"/>
      <c r="UY190" s="57"/>
      <c r="UZ190" s="57"/>
      <c r="VA190" s="57"/>
      <c r="VB190" s="57"/>
      <c r="VC190" s="57"/>
      <c r="VD190" s="57"/>
      <c r="VE190" s="57"/>
      <c r="VF190" s="57"/>
      <c r="VG190" s="57"/>
      <c r="VH190" s="57"/>
      <c r="VI190" s="57"/>
      <c r="VJ190" s="57"/>
      <c r="VK190" s="57"/>
      <c r="VL190" s="57"/>
      <c r="VM190" s="57"/>
      <c r="VN190" s="57"/>
      <c r="VO190" s="57"/>
      <c r="VP190" s="57"/>
      <c r="VQ190" s="57"/>
      <c r="VR190" s="57"/>
      <c r="VS190" s="57"/>
      <c r="VT190" s="57"/>
      <c r="VU190" s="57"/>
      <c r="VV190" s="57"/>
      <c r="VW190" s="57"/>
      <c r="VX190" s="57"/>
      <c r="VY190" s="57"/>
      <c r="VZ190" s="57"/>
      <c r="WA190" s="57"/>
      <c r="WB190" s="57"/>
      <c r="WC190" s="57"/>
      <c r="WD190" s="57"/>
      <c r="WE190" s="57"/>
      <c r="WF190" s="57"/>
      <c r="WG190" s="57"/>
      <c r="WH190" s="57"/>
      <c r="WI190" s="57"/>
      <c r="WJ190" s="57"/>
      <c r="WK190" s="57"/>
      <c r="WL190" s="57"/>
      <c r="WM190" s="57"/>
      <c r="WN190" s="57"/>
      <c r="WO190" s="57"/>
      <c r="WP190" s="57"/>
      <c r="WQ190" s="57"/>
      <c r="WR190" s="57"/>
      <c r="WS190" s="57"/>
      <c r="WT190" s="57"/>
      <c r="WU190" s="57"/>
      <c r="WV190" s="57"/>
      <c r="WW190" s="57"/>
      <c r="WX190" s="57"/>
      <c r="WY190" s="57"/>
      <c r="WZ190" s="57"/>
      <c r="XA190" s="57"/>
      <c r="XB190" s="57"/>
      <c r="XC190" s="57"/>
      <c r="XD190" s="57"/>
      <c r="XE190" s="57"/>
      <c r="XF190" s="57"/>
      <c r="XG190" s="57"/>
      <c r="XH190" s="57"/>
      <c r="XI190" s="57"/>
      <c r="XJ190" s="57"/>
      <c r="XK190" s="57"/>
      <c r="XL190" s="57"/>
      <c r="XM190" s="57"/>
      <c r="XN190" s="57"/>
      <c r="XO190" s="57"/>
      <c r="XP190" s="57"/>
      <c r="XQ190" s="57"/>
      <c r="XR190" s="57"/>
      <c r="XS190" s="57"/>
      <c r="XT190" s="57"/>
      <c r="XU190" s="57"/>
      <c r="XV190" s="57"/>
      <c r="XW190" s="57"/>
    </row>
    <row r="191">
      <c r="AI191" s="57"/>
      <c r="BR191" s="57"/>
      <c r="DA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c r="FU191" s="57"/>
      <c r="FV191" s="57"/>
      <c r="FW191" s="57"/>
      <c r="FX191" s="57"/>
      <c r="FY191" s="57"/>
      <c r="FZ191" s="57"/>
      <c r="GA191" s="57"/>
      <c r="GB191" s="57"/>
      <c r="GC191" s="57"/>
      <c r="GD191" s="57"/>
      <c r="GE191" s="57"/>
      <c r="GF191" s="57"/>
      <c r="GG191" s="57"/>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c r="HG191" s="57"/>
      <c r="HH191" s="57"/>
      <c r="HI191" s="57"/>
      <c r="HJ191" s="57"/>
      <c r="HK191" s="57"/>
      <c r="HL191" s="57"/>
      <c r="HM191" s="57"/>
      <c r="HN191" s="57"/>
      <c r="HO191" s="57"/>
      <c r="HP191" s="57"/>
      <c r="HQ191" s="57"/>
      <c r="HR191" s="57"/>
      <c r="HS191" s="57"/>
      <c r="HT191" s="57"/>
      <c r="HU191" s="57"/>
      <c r="HV191" s="57"/>
      <c r="HW191" s="57"/>
      <c r="HX191" s="57"/>
      <c r="HY191" s="57"/>
      <c r="HZ191" s="57"/>
      <c r="IA191" s="57"/>
      <c r="IB191" s="57"/>
      <c r="IC191" s="57"/>
      <c r="ID191" s="57"/>
      <c r="IE191" s="57"/>
      <c r="IF191" s="57"/>
      <c r="IG191" s="57"/>
      <c r="IH191" s="57"/>
      <c r="II191" s="57"/>
      <c r="IJ191" s="57"/>
      <c r="IK191" s="57"/>
      <c r="IL191" s="57"/>
      <c r="IM191" s="57"/>
      <c r="IN191" s="57"/>
      <c r="IO191" s="57"/>
      <c r="IP191" s="57"/>
      <c r="IQ191" s="57"/>
      <c r="IR191" s="57"/>
      <c r="IS191" s="57"/>
      <c r="IT191" s="57"/>
      <c r="IU191" s="57"/>
      <c r="IV191" s="57"/>
      <c r="IW191" s="57"/>
      <c r="IX191" s="57"/>
      <c r="IY191" s="57"/>
      <c r="IZ191" s="57"/>
      <c r="JA191" s="57"/>
      <c r="JB191" s="57"/>
      <c r="JC191" s="57"/>
      <c r="JD191" s="57"/>
      <c r="JE191" s="57"/>
      <c r="JF191" s="57"/>
      <c r="JG191" s="57"/>
      <c r="JH191" s="57"/>
      <c r="JI191" s="57"/>
      <c r="JJ191" s="57"/>
      <c r="JK191" s="57"/>
      <c r="JL191" s="57"/>
      <c r="JM191" s="57"/>
      <c r="JN191" s="57"/>
      <c r="JO191" s="57"/>
      <c r="JP191" s="57"/>
      <c r="JQ191" s="57"/>
      <c r="JR191" s="57"/>
      <c r="JS191" s="57"/>
      <c r="JT191" s="57"/>
      <c r="JU191" s="57"/>
      <c r="JV191" s="57"/>
      <c r="JW191" s="57"/>
      <c r="JX191" s="57"/>
      <c r="JY191" s="57"/>
      <c r="JZ191" s="57"/>
      <c r="KA191" s="57"/>
      <c r="KB191" s="57"/>
      <c r="KC191" s="57"/>
      <c r="KD191" s="57"/>
      <c r="KE191" s="57"/>
      <c r="KF191" s="57"/>
      <c r="KG191" s="57"/>
      <c r="KH191" s="57"/>
      <c r="KI191" s="57"/>
      <c r="KJ191" s="57"/>
      <c r="KK191" s="57"/>
      <c r="KL191" s="57"/>
      <c r="KM191" s="57"/>
      <c r="KN191" s="57"/>
      <c r="KO191" s="57"/>
      <c r="KP191" s="57"/>
      <c r="KQ191" s="57"/>
      <c r="KR191" s="57"/>
      <c r="KS191" s="57"/>
      <c r="KT191" s="57"/>
      <c r="KU191" s="57"/>
      <c r="KV191" s="57"/>
      <c r="KW191" s="57"/>
      <c r="KX191" s="57"/>
      <c r="KY191" s="57"/>
      <c r="KZ191" s="57"/>
      <c r="LA191" s="57"/>
      <c r="LB191" s="57"/>
      <c r="LC191" s="57"/>
      <c r="LD191" s="57"/>
      <c r="LE191" s="57"/>
      <c r="LF191" s="57"/>
      <c r="LG191" s="57"/>
      <c r="LH191" s="57"/>
      <c r="LI191" s="57"/>
      <c r="LJ191" s="57"/>
      <c r="LK191" s="57"/>
      <c r="LL191" s="57"/>
      <c r="LM191" s="57"/>
      <c r="LN191" s="57"/>
      <c r="LO191" s="57"/>
      <c r="LP191" s="57"/>
      <c r="LQ191" s="57"/>
      <c r="LR191" s="57"/>
      <c r="LS191" s="57"/>
      <c r="LT191" s="57"/>
      <c r="LU191" s="57"/>
      <c r="LV191" s="57"/>
      <c r="LW191" s="57"/>
      <c r="LX191" s="57"/>
      <c r="LY191" s="57"/>
      <c r="LZ191" s="57"/>
      <c r="MA191" s="57"/>
      <c r="MB191" s="57"/>
      <c r="MC191" s="57"/>
      <c r="MD191" s="57"/>
      <c r="ME191" s="57"/>
      <c r="MF191" s="57"/>
      <c r="MG191" s="57"/>
      <c r="MH191" s="57"/>
      <c r="MI191" s="57"/>
      <c r="MJ191" s="57"/>
      <c r="MK191" s="57"/>
      <c r="ML191" s="57"/>
      <c r="MM191" s="57"/>
      <c r="MN191" s="57"/>
      <c r="MO191" s="57"/>
      <c r="MP191" s="57"/>
      <c r="MQ191" s="57"/>
      <c r="MR191" s="57"/>
      <c r="MS191" s="57"/>
      <c r="MT191" s="57"/>
      <c r="MU191" s="57"/>
      <c r="MV191" s="57"/>
      <c r="MW191" s="57"/>
      <c r="MX191" s="57"/>
      <c r="MY191" s="57"/>
      <c r="MZ191" s="57"/>
      <c r="NA191" s="57"/>
      <c r="NB191" s="57"/>
      <c r="NC191" s="57"/>
      <c r="ND191" s="57"/>
      <c r="NE191" s="57"/>
      <c r="NF191" s="57"/>
      <c r="NG191" s="57"/>
      <c r="NH191" s="57"/>
      <c r="NI191" s="57"/>
      <c r="NJ191" s="57"/>
      <c r="NK191" s="57"/>
      <c r="NL191" s="57"/>
      <c r="NM191" s="57"/>
      <c r="NN191" s="57"/>
      <c r="NO191" s="57"/>
      <c r="NP191" s="57"/>
      <c r="NQ191" s="57"/>
      <c r="NR191" s="57"/>
      <c r="NS191" s="57"/>
      <c r="NT191" s="57"/>
      <c r="NU191" s="57"/>
      <c r="NV191" s="57"/>
      <c r="NW191" s="57"/>
      <c r="NX191" s="57"/>
      <c r="NY191" s="57"/>
      <c r="NZ191" s="57"/>
      <c r="OA191" s="57"/>
      <c r="OB191" s="57"/>
      <c r="OC191" s="57"/>
      <c r="OD191" s="57"/>
      <c r="OE191" s="57"/>
      <c r="OF191" s="57"/>
      <c r="OG191" s="57"/>
      <c r="OH191" s="57"/>
      <c r="OI191" s="57"/>
      <c r="OJ191" s="57"/>
      <c r="OK191" s="57"/>
      <c r="OL191" s="57"/>
      <c r="OM191" s="57"/>
      <c r="ON191" s="57"/>
      <c r="OO191" s="57"/>
      <c r="OP191" s="57"/>
      <c r="OQ191" s="57"/>
      <c r="OR191" s="57"/>
      <c r="OS191" s="57"/>
      <c r="OT191" s="57"/>
      <c r="OU191" s="57"/>
      <c r="OV191" s="57"/>
      <c r="OW191" s="57"/>
      <c r="OX191" s="57"/>
      <c r="OY191" s="57"/>
      <c r="OZ191" s="57"/>
      <c r="PA191" s="57"/>
      <c r="PB191" s="57"/>
      <c r="PC191" s="57"/>
      <c r="PD191" s="57"/>
      <c r="PE191" s="57"/>
      <c r="PF191" s="57"/>
      <c r="PG191" s="57"/>
      <c r="PH191" s="57"/>
      <c r="PI191" s="57"/>
      <c r="PJ191" s="57"/>
      <c r="PK191" s="57"/>
      <c r="PL191" s="57"/>
      <c r="PM191" s="57"/>
      <c r="PN191" s="57"/>
      <c r="PO191" s="57"/>
      <c r="PP191" s="57"/>
      <c r="PQ191" s="57"/>
      <c r="PR191" s="57"/>
      <c r="PS191" s="57"/>
      <c r="PT191" s="57"/>
      <c r="PU191" s="57"/>
      <c r="PV191" s="57"/>
      <c r="PW191" s="57"/>
      <c r="PX191" s="57"/>
      <c r="PY191" s="57"/>
      <c r="PZ191" s="57"/>
      <c r="QA191" s="57"/>
      <c r="QB191" s="57"/>
      <c r="QC191" s="57"/>
      <c r="QD191" s="57"/>
      <c r="QE191" s="57"/>
      <c r="QF191" s="57"/>
      <c r="QG191" s="57"/>
      <c r="QH191" s="57"/>
      <c r="QI191" s="57"/>
      <c r="QJ191" s="57"/>
      <c r="QK191" s="57"/>
      <c r="QL191" s="57"/>
      <c r="QM191" s="57"/>
      <c r="QN191" s="57"/>
      <c r="QO191" s="57"/>
      <c r="QP191" s="57"/>
      <c r="QQ191" s="57"/>
      <c r="QR191" s="57"/>
      <c r="QS191" s="57"/>
      <c r="QT191" s="57"/>
      <c r="QU191" s="57"/>
      <c r="QV191" s="57"/>
      <c r="QW191" s="57"/>
      <c r="QX191" s="57"/>
      <c r="QY191" s="57"/>
      <c r="QZ191" s="57"/>
      <c r="RA191" s="57"/>
      <c r="RB191" s="57"/>
      <c r="RC191" s="57"/>
      <c r="RD191" s="57"/>
      <c r="RE191" s="57"/>
      <c r="RF191" s="57"/>
      <c r="RG191" s="57"/>
      <c r="RH191" s="57"/>
      <c r="RI191" s="57"/>
      <c r="RJ191" s="57"/>
      <c r="RK191" s="57"/>
      <c r="RL191" s="57"/>
      <c r="RM191" s="57"/>
      <c r="RN191" s="57"/>
      <c r="RO191" s="57"/>
      <c r="RP191" s="57"/>
      <c r="RQ191" s="57"/>
      <c r="RR191" s="57"/>
      <c r="RS191" s="57"/>
      <c r="RT191" s="57"/>
      <c r="RU191" s="57"/>
      <c r="RV191" s="57"/>
      <c r="RW191" s="57"/>
      <c r="RX191" s="57"/>
      <c r="RY191" s="57"/>
      <c r="RZ191" s="57"/>
      <c r="SA191" s="57"/>
      <c r="SB191" s="57"/>
      <c r="SC191" s="57"/>
      <c r="SD191" s="57"/>
      <c r="SE191" s="57"/>
      <c r="SF191" s="57"/>
      <c r="SG191" s="57"/>
      <c r="SH191" s="57"/>
      <c r="SI191" s="57"/>
      <c r="SJ191" s="57"/>
      <c r="SK191" s="57"/>
      <c r="SL191" s="57"/>
      <c r="SM191" s="57"/>
      <c r="SN191" s="57"/>
      <c r="SO191" s="57"/>
      <c r="SP191" s="57"/>
      <c r="SQ191" s="57"/>
      <c r="SR191" s="57"/>
      <c r="SS191" s="57"/>
      <c r="ST191" s="57"/>
      <c r="SU191" s="57"/>
      <c r="SV191" s="57"/>
      <c r="SW191" s="57"/>
      <c r="SX191" s="57"/>
      <c r="SY191" s="57"/>
      <c r="SZ191" s="57"/>
      <c r="TA191" s="57"/>
      <c r="TB191" s="57"/>
      <c r="TC191" s="57"/>
      <c r="TD191" s="57"/>
      <c r="TE191" s="57"/>
      <c r="TF191" s="57"/>
      <c r="TG191" s="57"/>
      <c r="TH191" s="57"/>
      <c r="TI191" s="57"/>
      <c r="TJ191" s="57"/>
      <c r="TK191" s="57"/>
      <c r="TL191" s="57"/>
      <c r="TM191" s="57"/>
      <c r="TN191" s="57"/>
      <c r="TO191" s="57"/>
      <c r="TP191" s="57"/>
      <c r="TQ191" s="57"/>
      <c r="TR191" s="57"/>
      <c r="TS191" s="57"/>
      <c r="TT191" s="57"/>
      <c r="TU191" s="57"/>
      <c r="TV191" s="57"/>
      <c r="TW191" s="57"/>
      <c r="TX191" s="57"/>
      <c r="TY191" s="57"/>
      <c r="TZ191" s="57"/>
      <c r="UA191" s="57"/>
      <c r="UB191" s="57"/>
      <c r="UC191" s="57"/>
      <c r="UD191" s="57"/>
      <c r="UE191" s="57"/>
      <c r="UF191" s="57"/>
      <c r="UG191" s="57"/>
      <c r="UH191" s="57"/>
      <c r="UI191" s="57"/>
      <c r="UJ191" s="57"/>
      <c r="UK191" s="57"/>
      <c r="UL191" s="57"/>
      <c r="UM191" s="57"/>
      <c r="UN191" s="57"/>
      <c r="UO191" s="57"/>
      <c r="UP191" s="57"/>
      <c r="UQ191" s="57"/>
      <c r="UR191" s="57"/>
      <c r="US191" s="57"/>
      <c r="UT191" s="57"/>
      <c r="UU191" s="57"/>
      <c r="UV191" s="57"/>
      <c r="UW191" s="57"/>
      <c r="UX191" s="57"/>
      <c r="UY191" s="57"/>
      <c r="UZ191" s="57"/>
      <c r="VA191" s="57"/>
      <c r="VB191" s="57"/>
      <c r="VC191" s="57"/>
      <c r="VD191" s="57"/>
      <c r="VE191" s="57"/>
      <c r="VF191" s="57"/>
      <c r="VG191" s="57"/>
      <c r="VH191" s="57"/>
      <c r="VI191" s="57"/>
      <c r="VJ191" s="57"/>
      <c r="VK191" s="57"/>
      <c r="VL191" s="57"/>
      <c r="VM191" s="57"/>
      <c r="VN191" s="57"/>
      <c r="VO191" s="57"/>
      <c r="VP191" s="57"/>
      <c r="VQ191" s="57"/>
      <c r="VR191" s="57"/>
      <c r="VS191" s="57"/>
      <c r="VT191" s="57"/>
      <c r="VU191" s="57"/>
      <c r="VV191" s="57"/>
      <c r="VW191" s="57"/>
      <c r="VX191" s="57"/>
      <c r="VY191" s="57"/>
      <c r="VZ191" s="57"/>
      <c r="WA191" s="57"/>
      <c r="WB191" s="57"/>
      <c r="WC191" s="57"/>
      <c r="WD191" s="57"/>
      <c r="WE191" s="57"/>
      <c r="WF191" s="57"/>
      <c r="WG191" s="57"/>
      <c r="WH191" s="57"/>
      <c r="WI191" s="57"/>
      <c r="WJ191" s="57"/>
      <c r="WK191" s="57"/>
      <c r="WL191" s="57"/>
      <c r="WM191" s="57"/>
      <c r="WN191" s="57"/>
      <c r="WO191" s="57"/>
      <c r="WP191" s="57"/>
      <c r="WQ191" s="57"/>
      <c r="WR191" s="57"/>
      <c r="WS191" s="57"/>
      <c r="WT191" s="57"/>
      <c r="WU191" s="57"/>
      <c r="WV191" s="57"/>
      <c r="WW191" s="57"/>
      <c r="WX191" s="57"/>
      <c r="WY191" s="57"/>
      <c r="WZ191" s="57"/>
      <c r="XA191" s="57"/>
      <c r="XB191" s="57"/>
      <c r="XC191" s="57"/>
      <c r="XD191" s="57"/>
      <c r="XE191" s="57"/>
      <c r="XF191" s="57"/>
      <c r="XG191" s="57"/>
      <c r="XH191" s="57"/>
      <c r="XI191" s="57"/>
      <c r="XJ191" s="57"/>
      <c r="XK191" s="57"/>
      <c r="XL191" s="57"/>
      <c r="XM191" s="57"/>
      <c r="XN191" s="57"/>
      <c r="XO191" s="57"/>
      <c r="XP191" s="57"/>
      <c r="XQ191" s="57"/>
      <c r="XR191" s="57"/>
      <c r="XS191" s="57"/>
      <c r="XT191" s="57"/>
      <c r="XU191" s="57"/>
      <c r="XV191" s="57"/>
      <c r="XW191" s="57"/>
    </row>
    <row r="192">
      <c r="AI192" s="57"/>
      <c r="BR192" s="57"/>
      <c r="DA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c r="FU192" s="57"/>
      <c r="FV192" s="57"/>
      <c r="FW192" s="57"/>
      <c r="FX192" s="57"/>
      <c r="FY192" s="57"/>
      <c r="FZ192" s="57"/>
      <c r="GA192" s="57"/>
      <c r="GB192" s="57"/>
      <c r="GC192" s="57"/>
      <c r="GD192" s="57"/>
      <c r="GE192" s="57"/>
      <c r="GF192" s="57"/>
      <c r="GG192" s="57"/>
      <c r="GH192" s="57"/>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c r="HG192" s="57"/>
      <c r="HH192" s="57"/>
      <c r="HI192" s="57"/>
      <c r="HJ192" s="57"/>
      <c r="HK192" s="57"/>
      <c r="HL192" s="57"/>
      <c r="HM192" s="57"/>
      <c r="HN192" s="57"/>
      <c r="HO192" s="57"/>
      <c r="HP192" s="57"/>
      <c r="HQ192" s="57"/>
      <c r="HR192" s="57"/>
      <c r="HS192" s="57"/>
      <c r="HT192" s="57"/>
      <c r="HU192" s="57"/>
      <c r="HV192" s="57"/>
      <c r="HW192" s="57"/>
      <c r="HX192" s="57"/>
      <c r="HY192" s="57"/>
      <c r="HZ192" s="57"/>
      <c r="IA192" s="57"/>
      <c r="IB192" s="57"/>
      <c r="IC192" s="57"/>
      <c r="ID192" s="57"/>
      <c r="IE192" s="57"/>
      <c r="IF192" s="57"/>
      <c r="IG192" s="57"/>
      <c r="IH192" s="57"/>
      <c r="II192" s="57"/>
      <c r="IJ192" s="57"/>
      <c r="IK192" s="57"/>
      <c r="IL192" s="57"/>
      <c r="IM192" s="57"/>
      <c r="IN192" s="57"/>
      <c r="IO192" s="57"/>
      <c r="IP192" s="57"/>
      <c r="IQ192" s="57"/>
      <c r="IR192" s="57"/>
      <c r="IS192" s="57"/>
      <c r="IT192" s="57"/>
      <c r="IU192" s="57"/>
      <c r="IV192" s="57"/>
      <c r="IW192" s="57"/>
      <c r="IX192" s="57"/>
      <c r="IY192" s="57"/>
      <c r="IZ192" s="57"/>
      <c r="JA192" s="57"/>
      <c r="JB192" s="57"/>
      <c r="JC192" s="57"/>
      <c r="JD192" s="57"/>
      <c r="JE192" s="57"/>
      <c r="JF192" s="57"/>
      <c r="JG192" s="57"/>
      <c r="JH192" s="57"/>
      <c r="JI192" s="57"/>
      <c r="JJ192" s="57"/>
      <c r="JK192" s="57"/>
      <c r="JL192" s="57"/>
      <c r="JM192" s="57"/>
      <c r="JN192" s="57"/>
      <c r="JO192" s="57"/>
      <c r="JP192" s="57"/>
      <c r="JQ192" s="57"/>
      <c r="JR192" s="57"/>
      <c r="JS192" s="57"/>
      <c r="JT192" s="57"/>
      <c r="JU192" s="57"/>
      <c r="JV192" s="57"/>
      <c r="JW192" s="57"/>
      <c r="JX192" s="57"/>
      <c r="JY192" s="57"/>
      <c r="JZ192" s="57"/>
      <c r="KA192" s="57"/>
      <c r="KB192" s="57"/>
      <c r="KC192" s="57"/>
      <c r="KD192" s="57"/>
      <c r="KE192" s="57"/>
      <c r="KF192" s="57"/>
      <c r="KG192" s="57"/>
      <c r="KH192" s="57"/>
      <c r="KI192" s="57"/>
      <c r="KJ192" s="57"/>
      <c r="KK192" s="57"/>
      <c r="KL192" s="57"/>
      <c r="KM192" s="57"/>
      <c r="KN192" s="57"/>
      <c r="KO192" s="57"/>
      <c r="KP192" s="57"/>
      <c r="KQ192" s="57"/>
      <c r="KR192" s="57"/>
      <c r="KS192" s="57"/>
      <c r="KT192" s="57"/>
      <c r="KU192" s="57"/>
      <c r="KV192" s="57"/>
      <c r="KW192" s="57"/>
      <c r="KX192" s="57"/>
      <c r="KY192" s="57"/>
      <c r="KZ192" s="57"/>
      <c r="LA192" s="57"/>
      <c r="LB192" s="57"/>
      <c r="LC192" s="57"/>
      <c r="LD192" s="57"/>
      <c r="LE192" s="57"/>
      <c r="LF192" s="57"/>
      <c r="LG192" s="57"/>
      <c r="LH192" s="57"/>
      <c r="LI192" s="57"/>
      <c r="LJ192" s="57"/>
      <c r="LK192" s="57"/>
      <c r="LL192" s="57"/>
      <c r="LM192" s="57"/>
      <c r="LN192" s="57"/>
      <c r="LO192" s="57"/>
      <c r="LP192" s="57"/>
      <c r="LQ192" s="57"/>
      <c r="LR192" s="57"/>
      <c r="LS192" s="57"/>
      <c r="LT192" s="57"/>
      <c r="LU192" s="57"/>
      <c r="LV192" s="57"/>
      <c r="LW192" s="57"/>
      <c r="LX192" s="57"/>
      <c r="LY192" s="57"/>
      <c r="LZ192" s="57"/>
      <c r="MA192" s="57"/>
      <c r="MB192" s="57"/>
      <c r="MC192" s="57"/>
      <c r="MD192" s="57"/>
      <c r="ME192" s="57"/>
      <c r="MF192" s="57"/>
      <c r="MG192" s="57"/>
      <c r="MH192" s="57"/>
      <c r="MI192" s="57"/>
      <c r="MJ192" s="57"/>
      <c r="MK192" s="57"/>
      <c r="ML192" s="57"/>
      <c r="MM192" s="57"/>
      <c r="MN192" s="57"/>
      <c r="MO192" s="57"/>
      <c r="MP192" s="57"/>
      <c r="MQ192" s="57"/>
      <c r="MR192" s="57"/>
      <c r="MS192" s="57"/>
      <c r="MT192" s="57"/>
      <c r="MU192" s="57"/>
      <c r="MV192" s="57"/>
      <c r="MW192" s="57"/>
      <c r="MX192" s="57"/>
      <c r="MY192" s="57"/>
      <c r="MZ192" s="57"/>
      <c r="NA192" s="57"/>
      <c r="NB192" s="57"/>
      <c r="NC192" s="57"/>
      <c r="ND192" s="57"/>
      <c r="NE192" s="57"/>
      <c r="NF192" s="57"/>
      <c r="NG192" s="57"/>
      <c r="NH192" s="57"/>
      <c r="NI192" s="57"/>
      <c r="NJ192" s="57"/>
      <c r="NK192" s="57"/>
      <c r="NL192" s="57"/>
      <c r="NM192" s="57"/>
      <c r="NN192" s="57"/>
      <c r="NO192" s="57"/>
      <c r="NP192" s="57"/>
      <c r="NQ192" s="57"/>
      <c r="NR192" s="57"/>
      <c r="NS192" s="57"/>
      <c r="NT192" s="57"/>
      <c r="NU192" s="57"/>
      <c r="NV192" s="57"/>
      <c r="NW192" s="57"/>
      <c r="NX192" s="57"/>
      <c r="NY192" s="57"/>
      <c r="NZ192" s="57"/>
      <c r="OA192" s="57"/>
      <c r="OB192" s="57"/>
      <c r="OC192" s="57"/>
      <c r="OD192" s="57"/>
      <c r="OE192" s="57"/>
      <c r="OF192" s="57"/>
      <c r="OG192" s="57"/>
      <c r="OH192" s="57"/>
      <c r="OI192" s="57"/>
      <c r="OJ192" s="57"/>
      <c r="OK192" s="57"/>
      <c r="OL192" s="57"/>
      <c r="OM192" s="57"/>
      <c r="ON192" s="57"/>
      <c r="OO192" s="57"/>
      <c r="OP192" s="57"/>
      <c r="OQ192" s="57"/>
      <c r="OR192" s="57"/>
      <c r="OS192" s="57"/>
      <c r="OT192" s="57"/>
      <c r="OU192" s="57"/>
      <c r="OV192" s="57"/>
      <c r="OW192" s="57"/>
      <c r="OX192" s="57"/>
      <c r="OY192" s="57"/>
      <c r="OZ192" s="57"/>
      <c r="PA192" s="57"/>
      <c r="PB192" s="57"/>
      <c r="PC192" s="57"/>
      <c r="PD192" s="57"/>
      <c r="PE192" s="57"/>
      <c r="PF192" s="57"/>
      <c r="PG192" s="57"/>
      <c r="PH192" s="57"/>
      <c r="PI192" s="57"/>
      <c r="PJ192" s="57"/>
      <c r="PK192" s="57"/>
      <c r="PL192" s="57"/>
      <c r="PM192" s="57"/>
      <c r="PN192" s="57"/>
      <c r="PO192" s="57"/>
      <c r="PP192" s="57"/>
      <c r="PQ192" s="57"/>
      <c r="PR192" s="57"/>
      <c r="PS192" s="57"/>
      <c r="PT192" s="57"/>
      <c r="PU192" s="57"/>
      <c r="PV192" s="57"/>
      <c r="PW192" s="57"/>
      <c r="PX192" s="57"/>
      <c r="PY192" s="57"/>
      <c r="PZ192" s="57"/>
      <c r="QA192" s="57"/>
      <c r="QB192" s="57"/>
      <c r="QC192" s="57"/>
      <c r="QD192" s="57"/>
      <c r="QE192" s="57"/>
      <c r="QF192" s="57"/>
      <c r="QG192" s="57"/>
      <c r="QH192" s="57"/>
      <c r="QI192" s="57"/>
      <c r="QJ192" s="57"/>
      <c r="QK192" s="57"/>
      <c r="QL192" s="57"/>
      <c r="QM192" s="57"/>
      <c r="QN192" s="57"/>
      <c r="QO192" s="57"/>
      <c r="QP192" s="57"/>
      <c r="QQ192" s="57"/>
      <c r="QR192" s="57"/>
      <c r="QS192" s="57"/>
      <c r="QT192" s="57"/>
      <c r="QU192" s="57"/>
      <c r="QV192" s="57"/>
      <c r="QW192" s="57"/>
      <c r="QX192" s="57"/>
      <c r="QY192" s="57"/>
      <c r="QZ192" s="57"/>
      <c r="RA192" s="57"/>
      <c r="RB192" s="57"/>
      <c r="RC192" s="57"/>
      <c r="RD192" s="57"/>
      <c r="RE192" s="57"/>
      <c r="RF192" s="57"/>
      <c r="RG192" s="57"/>
      <c r="RH192" s="57"/>
      <c r="RI192" s="57"/>
      <c r="RJ192" s="57"/>
      <c r="RK192" s="57"/>
      <c r="RL192" s="57"/>
      <c r="RM192" s="57"/>
      <c r="RN192" s="57"/>
      <c r="RO192" s="57"/>
      <c r="RP192" s="57"/>
      <c r="RQ192" s="57"/>
      <c r="RR192" s="57"/>
      <c r="RS192" s="57"/>
      <c r="RT192" s="57"/>
      <c r="RU192" s="57"/>
      <c r="RV192" s="57"/>
      <c r="RW192" s="57"/>
      <c r="RX192" s="57"/>
      <c r="RY192" s="57"/>
      <c r="RZ192" s="57"/>
      <c r="SA192" s="57"/>
      <c r="SB192" s="57"/>
      <c r="SC192" s="57"/>
      <c r="SD192" s="57"/>
      <c r="SE192" s="57"/>
      <c r="SF192" s="57"/>
      <c r="SG192" s="57"/>
      <c r="SH192" s="57"/>
      <c r="SI192" s="57"/>
      <c r="SJ192" s="57"/>
      <c r="SK192" s="57"/>
      <c r="SL192" s="57"/>
      <c r="SM192" s="57"/>
      <c r="SN192" s="57"/>
      <c r="SO192" s="57"/>
      <c r="SP192" s="57"/>
      <c r="SQ192" s="57"/>
      <c r="SR192" s="57"/>
      <c r="SS192" s="57"/>
      <c r="ST192" s="57"/>
      <c r="SU192" s="57"/>
      <c r="SV192" s="57"/>
      <c r="SW192" s="57"/>
      <c r="SX192" s="57"/>
      <c r="SY192" s="57"/>
      <c r="SZ192" s="57"/>
      <c r="TA192" s="57"/>
      <c r="TB192" s="57"/>
      <c r="TC192" s="57"/>
      <c r="TD192" s="57"/>
      <c r="TE192" s="57"/>
      <c r="TF192" s="57"/>
      <c r="TG192" s="57"/>
      <c r="TH192" s="57"/>
      <c r="TI192" s="57"/>
      <c r="TJ192" s="57"/>
      <c r="TK192" s="57"/>
      <c r="TL192" s="57"/>
      <c r="TM192" s="57"/>
      <c r="TN192" s="57"/>
      <c r="TO192" s="57"/>
      <c r="TP192" s="57"/>
      <c r="TQ192" s="57"/>
      <c r="TR192" s="57"/>
      <c r="TS192" s="57"/>
      <c r="TT192" s="57"/>
      <c r="TU192" s="57"/>
      <c r="TV192" s="57"/>
      <c r="TW192" s="57"/>
      <c r="TX192" s="57"/>
      <c r="TY192" s="57"/>
      <c r="TZ192" s="57"/>
      <c r="UA192" s="57"/>
      <c r="UB192" s="57"/>
      <c r="UC192" s="57"/>
      <c r="UD192" s="57"/>
      <c r="UE192" s="57"/>
      <c r="UF192" s="57"/>
      <c r="UG192" s="57"/>
      <c r="UH192" s="57"/>
      <c r="UI192" s="57"/>
      <c r="UJ192" s="57"/>
      <c r="UK192" s="57"/>
      <c r="UL192" s="57"/>
      <c r="UM192" s="57"/>
      <c r="UN192" s="57"/>
      <c r="UO192" s="57"/>
      <c r="UP192" s="57"/>
      <c r="UQ192" s="57"/>
      <c r="UR192" s="57"/>
      <c r="US192" s="57"/>
      <c r="UT192" s="57"/>
      <c r="UU192" s="57"/>
      <c r="UV192" s="57"/>
      <c r="UW192" s="57"/>
      <c r="UX192" s="57"/>
      <c r="UY192" s="57"/>
      <c r="UZ192" s="57"/>
      <c r="VA192" s="57"/>
      <c r="VB192" s="57"/>
      <c r="VC192" s="57"/>
      <c r="VD192" s="57"/>
      <c r="VE192" s="57"/>
      <c r="VF192" s="57"/>
      <c r="VG192" s="57"/>
      <c r="VH192" s="57"/>
      <c r="VI192" s="57"/>
      <c r="VJ192" s="57"/>
      <c r="VK192" s="57"/>
      <c r="VL192" s="57"/>
      <c r="VM192" s="57"/>
      <c r="VN192" s="57"/>
      <c r="VO192" s="57"/>
      <c r="VP192" s="57"/>
      <c r="VQ192" s="57"/>
      <c r="VR192" s="57"/>
      <c r="VS192" s="57"/>
      <c r="VT192" s="57"/>
      <c r="VU192" s="57"/>
      <c r="VV192" s="57"/>
      <c r="VW192" s="57"/>
      <c r="VX192" s="57"/>
      <c r="VY192" s="57"/>
      <c r="VZ192" s="57"/>
      <c r="WA192" s="57"/>
      <c r="WB192" s="57"/>
      <c r="WC192" s="57"/>
      <c r="WD192" s="57"/>
      <c r="WE192" s="57"/>
      <c r="WF192" s="57"/>
      <c r="WG192" s="57"/>
      <c r="WH192" s="57"/>
      <c r="WI192" s="57"/>
      <c r="WJ192" s="57"/>
      <c r="WK192" s="57"/>
      <c r="WL192" s="57"/>
      <c r="WM192" s="57"/>
      <c r="WN192" s="57"/>
      <c r="WO192" s="57"/>
      <c r="WP192" s="57"/>
      <c r="WQ192" s="57"/>
      <c r="WR192" s="57"/>
      <c r="WS192" s="57"/>
      <c r="WT192" s="57"/>
      <c r="WU192" s="57"/>
      <c r="WV192" s="57"/>
      <c r="WW192" s="57"/>
      <c r="WX192" s="57"/>
      <c r="WY192" s="57"/>
      <c r="WZ192" s="57"/>
      <c r="XA192" s="57"/>
      <c r="XB192" s="57"/>
      <c r="XC192" s="57"/>
      <c r="XD192" s="57"/>
      <c r="XE192" s="57"/>
      <c r="XF192" s="57"/>
      <c r="XG192" s="57"/>
      <c r="XH192" s="57"/>
      <c r="XI192" s="57"/>
      <c r="XJ192" s="57"/>
      <c r="XK192" s="57"/>
      <c r="XL192" s="57"/>
      <c r="XM192" s="57"/>
      <c r="XN192" s="57"/>
      <c r="XO192" s="57"/>
      <c r="XP192" s="57"/>
      <c r="XQ192" s="57"/>
      <c r="XR192" s="57"/>
      <c r="XS192" s="57"/>
      <c r="XT192" s="57"/>
      <c r="XU192" s="57"/>
      <c r="XV192" s="57"/>
      <c r="XW192" s="57"/>
    </row>
    <row r="193">
      <c r="AI193" s="57"/>
      <c r="BR193" s="57"/>
      <c r="DA193" s="57"/>
      <c r="EJ193" s="57"/>
      <c r="EK193" s="57"/>
      <c r="EL193" s="57"/>
      <c r="EM193" s="57"/>
      <c r="EN193" s="57"/>
      <c r="EO193" s="57"/>
      <c r="EP193" s="57"/>
      <c r="EQ193" s="57"/>
      <c r="ER193" s="57"/>
      <c r="ES193" s="57"/>
      <c r="ET193" s="57"/>
      <c r="EU193" s="57"/>
      <c r="EV193" s="57"/>
      <c r="EW193" s="57"/>
      <c r="EX193" s="57"/>
      <c r="EY193" s="57"/>
      <c r="EZ193" s="57"/>
      <c r="FA193" s="57"/>
      <c r="FB193" s="57"/>
      <c r="FC193" s="57"/>
      <c r="FD193" s="57"/>
      <c r="FE193" s="57"/>
      <c r="FF193" s="57"/>
      <c r="FG193" s="57"/>
      <c r="FH193" s="57"/>
      <c r="FI193" s="57"/>
      <c r="FJ193" s="57"/>
      <c r="FK193" s="57"/>
      <c r="FL193" s="57"/>
      <c r="FM193" s="57"/>
      <c r="FN193" s="57"/>
      <c r="FO193" s="57"/>
      <c r="FP193" s="57"/>
      <c r="FQ193" s="57"/>
      <c r="FR193" s="57"/>
      <c r="FS193" s="57"/>
      <c r="FT193" s="57"/>
      <c r="FU193" s="57"/>
      <c r="FV193" s="57"/>
      <c r="FW193" s="57"/>
      <c r="FX193" s="57"/>
      <c r="FY193" s="57"/>
      <c r="FZ193" s="57"/>
      <c r="GA193" s="57"/>
      <c r="GB193" s="57"/>
      <c r="GC193" s="57"/>
      <c r="GD193" s="57"/>
      <c r="GE193" s="57"/>
      <c r="GF193" s="57"/>
      <c r="GG193" s="57"/>
      <c r="GH193" s="57"/>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c r="HH193" s="57"/>
      <c r="HI193" s="57"/>
      <c r="HJ193" s="57"/>
      <c r="HK193" s="57"/>
      <c r="HL193" s="57"/>
      <c r="HM193" s="57"/>
      <c r="HN193" s="57"/>
      <c r="HO193" s="57"/>
      <c r="HP193" s="57"/>
      <c r="HQ193" s="57"/>
      <c r="HR193" s="57"/>
      <c r="HS193" s="57"/>
      <c r="HT193" s="57"/>
      <c r="HU193" s="57"/>
      <c r="HV193" s="57"/>
      <c r="HW193" s="57"/>
      <c r="HX193" s="57"/>
      <c r="HY193" s="57"/>
      <c r="HZ193" s="57"/>
      <c r="IA193" s="57"/>
      <c r="IB193" s="57"/>
      <c r="IC193" s="57"/>
      <c r="ID193" s="57"/>
      <c r="IE193" s="57"/>
      <c r="IF193" s="57"/>
      <c r="IG193" s="57"/>
      <c r="IH193" s="57"/>
      <c r="II193" s="57"/>
      <c r="IJ193" s="57"/>
      <c r="IK193" s="57"/>
      <c r="IL193" s="57"/>
      <c r="IM193" s="57"/>
      <c r="IN193" s="57"/>
      <c r="IO193" s="57"/>
      <c r="IP193" s="57"/>
      <c r="IQ193" s="57"/>
      <c r="IR193" s="57"/>
      <c r="IS193" s="57"/>
      <c r="IT193" s="57"/>
      <c r="IU193" s="57"/>
      <c r="IV193" s="57"/>
      <c r="IW193" s="57"/>
      <c r="IX193" s="57"/>
      <c r="IY193" s="57"/>
      <c r="IZ193" s="57"/>
      <c r="JA193" s="57"/>
      <c r="JB193" s="57"/>
      <c r="JC193" s="57"/>
      <c r="JD193" s="57"/>
      <c r="JE193" s="57"/>
      <c r="JF193" s="57"/>
      <c r="JG193" s="57"/>
      <c r="JH193" s="57"/>
      <c r="JI193" s="57"/>
      <c r="JJ193" s="57"/>
      <c r="JK193" s="57"/>
      <c r="JL193" s="57"/>
      <c r="JM193" s="57"/>
      <c r="JN193" s="57"/>
      <c r="JO193" s="57"/>
      <c r="JP193" s="57"/>
      <c r="JQ193" s="57"/>
      <c r="JR193" s="57"/>
      <c r="JS193" s="57"/>
      <c r="JT193" s="57"/>
      <c r="JU193" s="57"/>
      <c r="JV193" s="57"/>
      <c r="JW193" s="57"/>
      <c r="JX193" s="57"/>
      <c r="JY193" s="57"/>
      <c r="JZ193" s="57"/>
      <c r="KA193" s="57"/>
      <c r="KB193" s="57"/>
      <c r="KC193" s="57"/>
      <c r="KD193" s="57"/>
      <c r="KE193" s="57"/>
      <c r="KF193" s="57"/>
      <c r="KG193" s="57"/>
      <c r="KH193" s="57"/>
      <c r="KI193" s="57"/>
      <c r="KJ193" s="57"/>
      <c r="KK193" s="57"/>
      <c r="KL193" s="57"/>
      <c r="KM193" s="57"/>
      <c r="KN193" s="57"/>
      <c r="KO193" s="57"/>
      <c r="KP193" s="57"/>
      <c r="KQ193" s="57"/>
      <c r="KR193" s="57"/>
      <c r="KS193" s="57"/>
      <c r="KT193" s="57"/>
      <c r="KU193" s="57"/>
      <c r="KV193" s="57"/>
      <c r="KW193" s="57"/>
      <c r="KX193" s="57"/>
      <c r="KY193" s="57"/>
      <c r="KZ193" s="57"/>
      <c r="LA193" s="57"/>
      <c r="LB193" s="57"/>
      <c r="LC193" s="57"/>
      <c r="LD193" s="57"/>
      <c r="LE193" s="57"/>
      <c r="LF193" s="57"/>
      <c r="LG193" s="57"/>
      <c r="LH193" s="57"/>
      <c r="LI193" s="57"/>
      <c r="LJ193" s="57"/>
      <c r="LK193" s="57"/>
      <c r="LL193" s="57"/>
      <c r="LM193" s="57"/>
      <c r="LN193" s="57"/>
      <c r="LO193" s="57"/>
      <c r="LP193" s="57"/>
      <c r="LQ193" s="57"/>
      <c r="LR193" s="57"/>
      <c r="LS193" s="57"/>
      <c r="LT193" s="57"/>
      <c r="LU193" s="57"/>
      <c r="LV193" s="57"/>
      <c r="LW193" s="57"/>
      <c r="LX193" s="57"/>
      <c r="LY193" s="57"/>
      <c r="LZ193" s="57"/>
      <c r="MA193" s="57"/>
      <c r="MB193" s="57"/>
      <c r="MC193" s="57"/>
      <c r="MD193" s="57"/>
      <c r="ME193" s="57"/>
      <c r="MF193" s="57"/>
      <c r="MG193" s="57"/>
      <c r="MH193" s="57"/>
      <c r="MI193" s="57"/>
      <c r="MJ193" s="57"/>
      <c r="MK193" s="57"/>
      <c r="ML193" s="57"/>
      <c r="MM193" s="57"/>
      <c r="MN193" s="57"/>
      <c r="MO193" s="57"/>
      <c r="MP193" s="57"/>
      <c r="MQ193" s="57"/>
      <c r="MR193" s="57"/>
      <c r="MS193" s="57"/>
      <c r="MT193" s="57"/>
      <c r="MU193" s="57"/>
      <c r="MV193" s="57"/>
      <c r="MW193" s="57"/>
      <c r="MX193" s="57"/>
      <c r="MY193" s="57"/>
      <c r="MZ193" s="57"/>
      <c r="NA193" s="57"/>
      <c r="NB193" s="57"/>
      <c r="NC193" s="57"/>
      <c r="ND193" s="57"/>
      <c r="NE193" s="57"/>
      <c r="NF193" s="57"/>
      <c r="NG193" s="57"/>
      <c r="NH193" s="57"/>
      <c r="NI193" s="57"/>
      <c r="NJ193" s="57"/>
      <c r="NK193" s="57"/>
      <c r="NL193" s="57"/>
      <c r="NM193" s="57"/>
      <c r="NN193" s="57"/>
      <c r="NO193" s="57"/>
      <c r="NP193" s="57"/>
      <c r="NQ193" s="57"/>
      <c r="NR193" s="57"/>
      <c r="NS193" s="57"/>
      <c r="NT193" s="57"/>
      <c r="NU193" s="57"/>
      <c r="NV193" s="57"/>
      <c r="NW193" s="57"/>
      <c r="NX193" s="57"/>
      <c r="NY193" s="57"/>
      <c r="NZ193" s="57"/>
      <c r="OA193" s="57"/>
      <c r="OB193" s="57"/>
      <c r="OC193" s="57"/>
      <c r="OD193" s="57"/>
      <c r="OE193" s="57"/>
      <c r="OF193" s="57"/>
      <c r="OG193" s="57"/>
      <c r="OH193" s="57"/>
      <c r="OI193" s="57"/>
      <c r="OJ193" s="57"/>
      <c r="OK193" s="57"/>
      <c r="OL193" s="57"/>
      <c r="OM193" s="57"/>
      <c r="ON193" s="57"/>
      <c r="OO193" s="57"/>
      <c r="OP193" s="57"/>
      <c r="OQ193" s="57"/>
      <c r="OR193" s="57"/>
      <c r="OS193" s="57"/>
      <c r="OT193" s="57"/>
      <c r="OU193" s="57"/>
      <c r="OV193" s="57"/>
      <c r="OW193" s="57"/>
      <c r="OX193" s="57"/>
      <c r="OY193" s="57"/>
      <c r="OZ193" s="57"/>
      <c r="PA193" s="57"/>
      <c r="PB193" s="57"/>
      <c r="PC193" s="57"/>
      <c r="PD193" s="57"/>
      <c r="PE193" s="57"/>
      <c r="PF193" s="57"/>
      <c r="PG193" s="57"/>
      <c r="PH193" s="57"/>
      <c r="PI193" s="57"/>
      <c r="PJ193" s="57"/>
      <c r="PK193" s="57"/>
      <c r="PL193" s="57"/>
      <c r="PM193" s="57"/>
      <c r="PN193" s="57"/>
      <c r="PO193" s="57"/>
      <c r="PP193" s="57"/>
      <c r="PQ193" s="57"/>
      <c r="PR193" s="57"/>
      <c r="PS193" s="57"/>
      <c r="PT193" s="57"/>
      <c r="PU193" s="57"/>
      <c r="PV193" s="57"/>
      <c r="PW193" s="57"/>
      <c r="PX193" s="57"/>
      <c r="PY193" s="57"/>
      <c r="PZ193" s="57"/>
      <c r="QA193" s="57"/>
      <c r="QB193" s="57"/>
      <c r="QC193" s="57"/>
      <c r="QD193" s="57"/>
      <c r="QE193" s="57"/>
      <c r="QF193" s="57"/>
      <c r="QG193" s="57"/>
      <c r="QH193" s="57"/>
      <c r="QI193" s="57"/>
      <c r="QJ193" s="57"/>
      <c r="QK193" s="57"/>
      <c r="QL193" s="57"/>
      <c r="QM193" s="57"/>
      <c r="QN193" s="57"/>
      <c r="QO193" s="57"/>
      <c r="QP193" s="57"/>
      <c r="QQ193" s="57"/>
      <c r="QR193" s="57"/>
      <c r="QS193" s="57"/>
      <c r="QT193" s="57"/>
      <c r="QU193" s="57"/>
      <c r="QV193" s="57"/>
      <c r="QW193" s="57"/>
      <c r="QX193" s="57"/>
      <c r="QY193" s="57"/>
      <c r="QZ193" s="57"/>
      <c r="RA193" s="57"/>
      <c r="RB193" s="57"/>
      <c r="RC193" s="57"/>
      <c r="RD193" s="57"/>
      <c r="RE193" s="57"/>
      <c r="RF193" s="57"/>
      <c r="RG193" s="57"/>
      <c r="RH193" s="57"/>
      <c r="RI193" s="57"/>
      <c r="RJ193" s="57"/>
      <c r="RK193" s="57"/>
      <c r="RL193" s="57"/>
      <c r="RM193" s="57"/>
      <c r="RN193" s="57"/>
      <c r="RO193" s="57"/>
      <c r="RP193" s="57"/>
      <c r="RQ193" s="57"/>
      <c r="RR193" s="57"/>
      <c r="RS193" s="57"/>
      <c r="RT193" s="57"/>
      <c r="RU193" s="57"/>
      <c r="RV193" s="57"/>
      <c r="RW193" s="57"/>
      <c r="RX193" s="57"/>
      <c r="RY193" s="57"/>
      <c r="RZ193" s="57"/>
      <c r="SA193" s="57"/>
      <c r="SB193" s="57"/>
      <c r="SC193" s="57"/>
      <c r="SD193" s="57"/>
      <c r="SE193" s="57"/>
      <c r="SF193" s="57"/>
      <c r="SG193" s="57"/>
      <c r="SH193" s="57"/>
      <c r="SI193" s="57"/>
      <c r="SJ193" s="57"/>
      <c r="SK193" s="57"/>
      <c r="SL193" s="57"/>
      <c r="SM193" s="57"/>
      <c r="SN193" s="57"/>
      <c r="SO193" s="57"/>
      <c r="SP193" s="57"/>
      <c r="SQ193" s="57"/>
      <c r="SR193" s="57"/>
      <c r="SS193" s="57"/>
      <c r="ST193" s="57"/>
      <c r="SU193" s="57"/>
      <c r="SV193" s="57"/>
      <c r="SW193" s="57"/>
      <c r="SX193" s="57"/>
      <c r="SY193" s="57"/>
      <c r="SZ193" s="57"/>
      <c r="TA193" s="57"/>
      <c r="TB193" s="57"/>
      <c r="TC193" s="57"/>
      <c r="TD193" s="57"/>
      <c r="TE193" s="57"/>
      <c r="TF193" s="57"/>
      <c r="TG193" s="57"/>
      <c r="TH193" s="57"/>
      <c r="TI193" s="57"/>
      <c r="TJ193" s="57"/>
      <c r="TK193" s="57"/>
      <c r="TL193" s="57"/>
      <c r="TM193" s="57"/>
      <c r="TN193" s="57"/>
      <c r="TO193" s="57"/>
      <c r="TP193" s="57"/>
      <c r="TQ193" s="57"/>
      <c r="TR193" s="57"/>
      <c r="TS193" s="57"/>
      <c r="TT193" s="57"/>
      <c r="TU193" s="57"/>
      <c r="TV193" s="57"/>
      <c r="TW193" s="57"/>
      <c r="TX193" s="57"/>
      <c r="TY193" s="57"/>
      <c r="TZ193" s="57"/>
      <c r="UA193" s="57"/>
      <c r="UB193" s="57"/>
      <c r="UC193" s="57"/>
      <c r="UD193" s="57"/>
      <c r="UE193" s="57"/>
      <c r="UF193" s="57"/>
      <c r="UG193" s="57"/>
      <c r="UH193" s="57"/>
      <c r="UI193" s="57"/>
      <c r="UJ193" s="57"/>
      <c r="UK193" s="57"/>
      <c r="UL193" s="57"/>
      <c r="UM193" s="57"/>
      <c r="UN193" s="57"/>
      <c r="UO193" s="57"/>
      <c r="UP193" s="57"/>
      <c r="UQ193" s="57"/>
      <c r="UR193" s="57"/>
      <c r="US193" s="57"/>
      <c r="UT193" s="57"/>
      <c r="UU193" s="57"/>
      <c r="UV193" s="57"/>
      <c r="UW193" s="57"/>
      <c r="UX193" s="57"/>
      <c r="UY193" s="57"/>
      <c r="UZ193" s="57"/>
      <c r="VA193" s="57"/>
      <c r="VB193" s="57"/>
      <c r="VC193" s="57"/>
      <c r="VD193" s="57"/>
      <c r="VE193" s="57"/>
      <c r="VF193" s="57"/>
      <c r="VG193" s="57"/>
      <c r="VH193" s="57"/>
      <c r="VI193" s="57"/>
      <c r="VJ193" s="57"/>
      <c r="VK193" s="57"/>
      <c r="VL193" s="57"/>
      <c r="VM193" s="57"/>
      <c r="VN193" s="57"/>
      <c r="VO193" s="57"/>
      <c r="VP193" s="57"/>
      <c r="VQ193" s="57"/>
      <c r="VR193" s="57"/>
      <c r="VS193" s="57"/>
      <c r="VT193" s="57"/>
      <c r="VU193" s="57"/>
      <c r="VV193" s="57"/>
      <c r="VW193" s="57"/>
      <c r="VX193" s="57"/>
      <c r="VY193" s="57"/>
      <c r="VZ193" s="57"/>
      <c r="WA193" s="57"/>
      <c r="WB193" s="57"/>
      <c r="WC193" s="57"/>
      <c r="WD193" s="57"/>
      <c r="WE193" s="57"/>
      <c r="WF193" s="57"/>
      <c r="WG193" s="57"/>
      <c r="WH193" s="57"/>
      <c r="WI193" s="57"/>
      <c r="WJ193" s="57"/>
      <c r="WK193" s="57"/>
      <c r="WL193" s="57"/>
      <c r="WM193" s="57"/>
      <c r="WN193" s="57"/>
      <c r="WO193" s="57"/>
      <c r="WP193" s="57"/>
      <c r="WQ193" s="57"/>
      <c r="WR193" s="57"/>
      <c r="WS193" s="57"/>
      <c r="WT193" s="57"/>
      <c r="WU193" s="57"/>
      <c r="WV193" s="57"/>
      <c r="WW193" s="57"/>
      <c r="WX193" s="57"/>
      <c r="WY193" s="57"/>
      <c r="WZ193" s="57"/>
      <c r="XA193" s="57"/>
      <c r="XB193" s="57"/>
      <c r="XC193" s="57"/>
      <c r="XD193" s="57"/>
      <c r="XE193" s="57"/>
      <c r="XF193" s="57"/>
      <c r="XG193" s="57"/>
      <c r="XH193" s="57"/>
      <c r="XI193" s="57"/>
      <c r="XJ193" s="57"/>
      <c r="XK193" s="57"/>
      <c r="XL193" s="57"/>
      <c r="XM193" s="57"/>
      <c r="XN193" s="57"/>
      <c r="XO193" s="57"/>
      <c r="XP193" s="57"/>
      <c r="XQ193" s="57"/>
      <c r="XR193" s="57"/>
      <c r="XS193" s="57"/>
      <c r="XT193" s="57"/>
      <c r="XU193" s="57"/>
      <c r="XV193" s="57"/>
      <c r="XW193" s="57"/>
    </row>
    <row r="194">
      <c r="AI194" s="57"/>
      <c r="BR194" s="57"/>
      <c r="DA194" s="57"/>
      <c r="EJ194" s="57"/>
      <c r="EK194" s="57"/>
      <c r="EL194" s="57"/>
      <c r="EM194" s="57"/>
      <c r="EN194" s="57"/>
      <c r="EO194" s="57"/>
      <c r="EP194" s="57"/>
      <c r="EQ194" s="57"/>
      <c r="ER194" s="57"/>
      <c r="ES194" s="57"/>
      <c r="ET194" s="57"/>
      <c r="EU194" s="57"/>
      <c r="EV194" s="57"/>
      <c r="EW194" s="57"/>
      <c r="EX194" s="57"/>
      <c r="EY194" s="57"/>
      <c r="EZ194" s="57"/>
      <c r="FA194" s="57"/>
      <c r="FB194" s="57"/>
      <c r="FC194" s="57"/>
      <c r="FD194" s="57"/>
      <c r="FE194" s="57"/>
      <c r="FF194" s="57"/>
      <c r="FG194" s="57"/>
      <c r="FH194" s="57"/>
      <c r="FI194" s="57"/>
      <c r="FJ194" s="57"/>
      <c r="FK194" s="57"/>
      <c r="FL194" s="57"/>
      <c r="FM194" s="57"/>
      <c r="FN194" s="57"/>
      <c r="FO194" s="57"/>
      <c r="FP194" s="57"/>
      <c r="FQ194" s="57"/>
      <c r="FR194" s="57"/>
      <c r="FS194" s="57"/>
      <c r="FT194" s="57"/>
      <c r="FU194" s="57"/>
      <c r="FV194" s="57"/>
      <c r="FW194" s="57"/>
      <c r="FX194" s="57"/>
      <c r="FY194" s="57"/>
      <c r="FZ194" s="57"/>
      <c r="GA194" s="57"/>
      <c r="GB194" s="57"/>
      <c r="GC194" s="57"/>
      <c r="GD194" s="57"/>
      <c r="GE194" s="57"/>
      <c r="GF194" s="57"/>
      <c r="GG194" s="57"/>
      <c r="GH194" s="57"/>
      <c r="GI194" s="57"/>
      <c r="GJ194" s="57"/>
      <c r="GK194" s="57"/>
      <c r="GL194" s="57"/>
      <c r="GM194" s="57"/>
      <c r="GN194" s="57"/>
      <c r="GO194" s="57"/>
      <c r="GP194" s="57"/>
      <c r="GQ194" s="57"/>
      <c r="GR194" s="57"/>
      <c r="GS194" s="57"/>
      <c r="GT194" s="57"/>
      <c r="GU194" s="57"/>
      <c r="GV194" s="57"/>
      <c r="GW194" s="57"/>
      <c r="GX194" s="57"/>
      <c r="GY194" s="57"/>
      <c r="GZ194" s="57"/>
      <c r="HA194" s="57"/>
      <c r="HB194" s="57"/>
      <c r="HC194" s="57"/>
      <c r="HD194" s="57"/>
      <c r="HE194" s="57"/>
      <c r="HF194" s="57"/>
      <c r="HG194" s="57"/>
      <c r="HH194" s="57"/>
      <c r="HI194" s="57"/>
      <c r="HJ194" s="57"/>
      <c r="HK194" s="57"/>
      <c r="HL194" s="57"/>
      <c r="HM194" s="57"/>
      <c r="HN194" s="57"/>
      <c r="HO194" s="57"/>
      <c r="HP194" s="57"/>
      <c r="HQ194" s="57"/>
      <c r="HR194" s="57"/>
      <c r="HS194" s="57"/>
      <c r="HT194" s="57"/>
      <c r="HU194" s="57"/>
      <c r="HV194" s="57"/>
      <c r="HW194" s="57"/>
      <c r="HX194" s="57"/>
      <c r="HY194" s="57"/>
      <c r="HZ194" s="57"/>
      <c r="IA194" s="57"/>
      <c r="IB194" s="57"/>
      <c r="IC194" s="57"/>
      <c r="ID194" s="57"/>
      <c r="IE194" s="57"/>
      <c r="IF194" s="57"/>
      <c r="IG194" s="57"/>
      <c r="IH194" s="57"/>
      <c r="II194" s="57"/>
      <c r="IJ194" s="57"/>
      <c r="IK194" s="57"/>
      <c r="IL194" s="57"/>
      <c r="IM194" s="57"/>
      <c r="IN194" s="57"/>
      <c r="IO194" s="57"/>
      <c r="IP194" s="57"/>
      <c r="IQ194" s="57"/>
      <c r="IR194" s="57"/>
      <c r="IS194" s="57"/>
      <c r="IT194" s="57"/>
      <c r="IU194" s="57"/>
      <c r="IV194" s="57"/>
      <c r="IW194" s="57"/>
      <c r="IX194" s="57"/>
      <c r="IY194" s="57"/>
      <c r="IZ194" s="57"/>
      <c r="JA194" s="57"/>
      <c r="JB194" s="57"/>
      <c r="JC194" s="57"/>
      <c r="JD194" s="57"/>
      <c r="JE194" s="57"/>
      <c r="JF194" s="57"/>
      <c r="JG194" s="57"/>
      <c r="JH194" s="57"/>
      <c r="JI194" s="57"/>
      <c r="JJ194" s="57"/>
      <c r="JK194" s="57"/>
      <c r="JL194" s="57"/>
      <c r="JM194" s="57"/>
      <c r="JN194" s="57"/>
      <c r="JO194" s="57"/>
      <c r="JP194" s="57"/>
      <c r="JQ194" s="57"/>
      <c r="JR194" s="57"/>
      <c r="JS194" s="57"/>
      <c r="JT194" s="57"/>
      <c r="JU194" s="57"/>
      <c r="JV194" s="57"/>
      <c r="JW194" s="57"/>
      <c r="JX194" s="57"/>
      <c r="JY194" s="57"/>
      <c r="JZ194" s="57"/>
      <c r="KA194" s="57"/>
      <c r="KB194" s="57"/>
      <c r="KC194" s="57"/>
      <c r="KD194" s="57"/>
      <c r="KE194" s="57"/>
      <c r="KF194" s="57"/>
      <c r="KG194" s="57"/>
      <c r="KH194" s="57"/>
      <c r="KI194" s="57"/>
      <c r="KJ194" s="57"/>
      <c r="KK194" s="57"/>
      <c r="KL194" s="57"/>
      <c r="KM194" s="57"/>
      <c r="KN194" s="57"/>
      <c r="KO194" s="57"/>
      <c r="KP194" s="57"/>
      <c r="KQ194" s="57"/>
      <c r="KR194" s="57"/>
      <c r="KS194" s="57"/>
      <c r="KT194" s="57"/>
      <c r="KU194" s="57"/>
      <c r="KV194" s="57"/>
      <c r="KW194" s="57"/>
      <c r="KX194" s="57"/>
      <c r="KY194" s="57"/>
      <c r="KZ194" s="57"/>
      <c r="LA194" s="57"/>
      <c r="LB194" s="57"/>
      <c r="LC194" s="57"/>
      <c r="LD194" s="57"/>
      <c r="LE194" s="57"/>
      <c r="LF194" s="57"/>
      <c r="LG194" s="57"/>
      <c r="LH194" s="57"/>
      <c r="LI194" s="57"/>
      <c r="LJ194" s="57"/>
      <c r="LK194" s="57"/>
      <c r="LL194" s="57"/>
      <c r="LM194" s="57"/>
      <c r="LN194" s="57"/>
      <c r="LO194" s="57"/>
      <c r="LP194" s="57"/>
      <c r="LQ194" s="57"/>
      <c r="LR194" s="57"/>
      <c r="LS194" s="57"/>
      <c r="LT194" s="57"/>
      <c r="LU194" s="57"/>
      <c r="LV194" s="57"/>
      <c r="LW194" s="57"/>
      <c r="LX194" s="57"/>
      <c r="LY194" s="57"/>
      <c r="LZ194" s="57"/>
      <c r="MA194" s="57"/>
      <c r="MB194" s="57"/>
      <c r="MC194" s="57"/>
      <c r="MD194" s="57"/>
      <c r="ME194" s="57"/>
      <c r="MF194" s="57"/>
      <c r="MG194" s="57"/>
      <c r="MH194" s="57"/>
      <c r="MI194" s="57"/>
      <c r="MJ194" s="57"/>
      <c r="MK194" s="57"/>
      <c r="ML194" s="57"/>
      <c r="MM194" s="57"/>
      <c r="MN194" s="57"/>
      <c r="MO194" s="57"/>
      <c r="MP194" s="57"/>
      <c r="MQ194" s="57"/>
      <c r="MR194" s="57"/>
      <c r="MS194" s="57"/>
      <c r="MT194" s="57"/>
      <c r="MU194" s="57"/>
      <c r="MV194" s="57"/>
      <c r="MW194" s="57"/>
      <c r="MX194" s="57"/>
      <c r="MY194" s="57"/>
      <c r="MZ194" s="57"/>
      <c r="NA194" s="57"/>
      <c r="NB194" s="57"/>
      <c r="NC194" s="57"/>
      <c r="ND194" s="57"/>
      <c r="NE194" s="57"/>
      <c r="NF194" s="57"/>
      <c r="NG194" s="57"/>
      <c r="NH194" s="57"/>
      <c r="NI194" s="57"/>
      <c r="NJ194" s="57"/>
      <c r="NK194" s="57"/>
      <c r="NL194" s="57"/>
      <c r="NM194" s="57"/>
      <c r="NN194" s="57"/>
      <c r="NO194" s="57"/>
      <c r="NP194" s="57"/>
      <c r="NQ194" s="57"/>
      <c r="NR194" s="57"/>
      <c r="NS194" s="57"/>
      <c r="NT194" s="57"/>
      <c r="NU194" s="57"/>
      <c r="NV194" s="57"/>
      <c r="NW194" s="57"/>
      <c r="NX194" s="57"/>
      <c r="NY194" s="57"/>
      <c r="NZ194" s="57"/>
      <c r="OA194" s="57"/>
      <c r="OB194" s="57"/>
      <c r="OC194" s="57"/>
      <c r="OD194" s="57"/>
      <c r="OE194" s="57"/>
      <c r="OF194" s="57"/>
      <c r="OG194" s="57"/>
      <c r="OH194" s="57"/>
      <c r="OI194" s="57"/>
      <c r="OJ194" s="57"/>
      <c r="OK194" s="57"/>
      <c r="OL194" s="57"/>
      <c r="OM194" s="57"/>
      <c r="ON194" s="57"/>
      <c r="OO194" s="57"/>
      <c r="OP194" s="57"/>
      <c r="OQ194" s="57"/>
      <c r="OR194" s="57"/>
      <c r="OS194" s="57"/>
      <c r="OT194" s="57"/>
      <c r="OU194" s="57"/>
      <c r="OV194" s="57"/>
      <c r="OW194" s="57"/>
      <c r="OX194" s="57"/>
      <c r="OY194" s="57"/>
      <c r="OZ194" s="57"/>
      <c r="PA194" s="57"/>
      <c r="PB194" s="57"/>
      <c r="PC194" s="57"/>
      <c r="PD194" s="57"/>
      <c r="PE194" s="57"/>
      <c r="PF194" s="57"/>
      <c r="PG194" s="57"/>
      <c r="PH194" s="57"/>
      <c r="PI194" s="57"/>
      <c r="PJ194" s="57"/>
      <c r="PK194" s="57"/>
      <c r="PL194" s="57"/>
      <c r="PM194" s="57"/>
      <c r="PN194" s="57"/>
      <c r="PO194" s="57"/>
      <c r="PP194" s="57"/>
      <c r="PQ194" s="57"/>
      <c r="PR194" s="57"/>
      <c r="PS194" s="57"/>
      <c r="PT194" s="57"/>
      <c r="PU194" s="57"/>
      <c r="PV194" s="57"/>
      <c r="PW194" s="57"/>
      <c r="PX194" s="57"/>
      <c r="PY194" s="57"/>
      <c r="PZ194" s="57"/>
      <c r="QA194" s="57"/>
      <c r="QB194" s="57"/>
      <c r="QC194" s="57"/>
      <c r="QD194" s="57"/>
      <c r="QE194" s="57"/>
      <c r="QF194" s="57"/>
      <c r="QG194" s="57"/>
      <c r="QH194" s="57"/>
      <c r="QI194" s="57"/>
      <c r="QJ194" s="57"/>
      <c r="QK194" s="57"/>
      <c r="QL194" s="57"/>
      <c r="QM194" s="57"/>
      <c r="QN194" s="57"/>
      <c r="QO194" s="57"/>
      <c r="QP194" s="57"/>
      <c r="QQ194" s="57"/>
      <c r="QR194" s="57"/>
      <c r="QS194" s="57"/>
      <c r="QT194" s="57"/>
      <c r="QU194" s="57"/>
      <c r="QV194" s="57"/>
      <c r="QW194" s="57"/>
      <c r="QX194" s="57"/>
      <c r="QY194" s="57"/>
      <c r="QZ194" s="57"/>
      <c r="RA194" s="57"/>
      <c r="RB194" s="57"/>
      <c r="RC194" s="57"/>
      <c r="RD194" s="57"/>
      <c r="RE194" s="57"/>
      <c r="RF194" s="57"/>
      <c r="RG194" s="57"/>
      <c r="RH194" s="57"/>
      <c r="RI194" s="57"/>
      <c r="RJ194" s="57"/>
      <c r="RK194" s="57"/>
      <c r="RL194" s="57"/>
      <c r="RM194" s="57"/>
      <c r="RN194" s="57"/>
      <c r="RO194" s="57"/>
      <c r="RP194" s="57"/>
      <c r="RQ194" s="57"/>
      <c r="RR194" s="57"/>
      <c r="RS194" s="57"/>
      <c r="RT194" s="57"/>
      <c r="RU194" s="57"/>
      <c r="RV194" s="57"/>
      <c r="RW194" s="57"/>
      <c r="RX194" s="57"/>
      <c r="RY194" s="57"/>
      <c r="RZ194" s="57"/>
      <c r="SA194" s="57"/>
      <c r="SB194" s="57"/>
      <c r="SC194" s="57"/>
      <c r="SD194" s="57"/>
      <c r="SE194" s="57"/>
      <c r="SF194" s="57"/>
      <c r="SG194" s="57"/>
      <c r="SH194" s="57"/>
      <c r="SI194" s="57"/>
      <c r="SJ194" s="57"/>
      <c r="SK194" s="57"/>
      <c r="SL194" s="57"/>
      <c r="SM194" s="57"/>
      <c r="SN194" s="57"/>
      <c r="SO194" s="57"/>
      <c r="SP194" s="57"/>
      <c r="SQ194" s="57"/>
      <c r="SR194" s="57"/>
      <c r="SS194" s="57"/>
      <c r="ST194" s="57"/>
      <c r="SU194" s="57"/>
      <c r="SV194" s="57"/>
      <c r="SW194" s="57"/>
      <c r="SX194" s="57"/>
      <c r="SY194" s="57"/>
      <c r="SZ194" s="57"/>
      <c r="TA194" s="57"/>
      <c r="TB194" s="57"/>
      <c r="TC194" s="57"/>
      <c r="TD194" s="57"/>
      <c r="TE194" s="57"/>
      <c r="TF194" s="57"/>
      <c r="TG194" s="57"/>
      <c r="TH194" s="57"/>
      <c r="TI194" s="57"/>
      <c r="TJ194" s="57"/>
      <c r="TK194" s="57"/>
      <c r="TL194" s="57"/>
      <c r="TM194" s="57"/>
      <c r="TN194" s="57"/>
      <c r="TO194" s="57"/>
      <c r="TP194" s="57"/>
      <c r="TQ194" s="57"/>
      <c r="TR194" s="57"/>
      <c r="TS194" s="57"/>
      <c r="TT194" s="57"/>
      <c r="TU194" s="57"/>
      <c r="TV194" s="57"/>
      <c r="TW194" s="57"/>
      <c r="TX194" s="57"/>
      <c r="TY194" s="57"/>
      <c r="TZ194" s="57"/>
      <c r="UA194" s="57"/>
      <c r="UB194" s="57"/>
      <c r="UC194" s="57"/>
      <c r="UD194" s="57"/>
      <c r="UE194" s="57"/>
      <c r="UF194" s="57"/>
      <c r="UG194" s="57"/>
      <c r="UH194" s="57"/>
      <c r="UI194" s="57"/>
      <c r="UJ194" s="57"/>
      <c r="UK194" s="57"/>
      <c r="UL194" s="57"/>
      <c r="UM194" s="57"/>
      <c r="UN194" s="57"/>
      <c r="UO194" s="57"/>
      <c r="UP194" s="57"/>
      <c r="UQ194" s="57"/>
      <c r="UR194" s="57"/>
      <c r="US194" s="57"/>
      <c r="UT194" s="57"/>
      <c r="UU194" s="57"/>
      <c r="UV194" s="57"/>
      <c r="UW194" s="57"/>
      <c r="UX194" s="57"/>
      <c r="UY194" s="57"/>
      <c r="UZ194" s="57"/>
      <c r="VA194" s="57"/>
      <c r="VB194" s="57"/>
      <c r="VC194" s="57"/>
      <c r="VD194" s="57"/>
      <c r="VE194" s="57"/>
      <c r="VF194" s="57"/>
      <c r="VG194" s="57"/>
      <c r="VH194" s="57"/>
      <c r="VI194" s="57"/>
      <c r="VJ194" s="57"/>
      <c r="VK194" s="57"/>
      <c r="VL194" s="57"/>
      <c r="VM194" s="57"/>
      <c r="VN194" s="57"/>
      <c r="VO194" s="57"/>
      <c r="VP194" s="57"/>
      <c r="VQ194" s="57"/>
      <c r="VR194" s="57"/>
      <c r="VS194" s="57"/>
      <c r="VT194" s="57"/>
      <c r="VU194" s="57"/>
      <c r="VV194" s="57"/>
      <c r="VW194" s="57"/>
      <c r="VX194" s="57"/>
      <c r="VY194" s="57"/>
      <c r="VZ194" s="57"/>
      <c r="WA194" s="57"/>
      <c r="WB194" s="57"/>
      <c r="WC194" s="57"/>
      <c r="WD194" s="57"/>
      <c r="WE194" s="57"/>
      <c r="WF194" s="57"/>
      <c r="WG194" s="57"/>
      <c r="WH194" s="57"/>
      <c r="WI194" s="57"/>
      <c r="WJ194" s="57"/>
      <c r="WK194" s="57"/>
      <c r="WL194" s="57"/>
      <c r="WM194" s="57"/>
      <c r="WN194" s="57"/>
      <c r="WO194" s="57"/>
      <c r="WP194" s="57"/>
      <c r="WQ194" s="57"/>
      <c r="WR194" s="57"/>
      <c r="WS194" s="57"/>
      <c r="WT194" s="57"/>
      <c r="WU194" s="57"/>
      <c r="WV194" s="57"/>
      <c r="WW194" s="57"/>
      <c r="WX194" s="57"/>
      <c r="WY194" s="57"/>
      <c r="WZ194" s="57"/>
      <c r="XA194" s="57"/>
      <c r="XB194" s="57"/>
      <c r="XC194" s="57"/>
      <c r="XD194" s="57"/>
      <c r="XE194" s="57"/>
      <c r="XF194" s="57"/>
      <c r="XG194" s="57"/>
      <c r="XH194" s="57"/>
      <c r="XI194" s="57"/>
      <c r="XJ194" s="57"/>
      <c r="XK194" s="57"/>
      <c r="XL194" s="57"/>
      <c r="XM194" s="57"/>
      <c r="XN194" s="57"/>
      <c r="XO194" s="57"/>
      <c r="XP194" s="57"/>
      <c r="XQ194" s="57"/>
      <c r="XR194" s="57"/>
      <c r="XS194" s="57"/>
      <c r="XT194" s="57"/>
      <c r="XU194" s="57"/>
      <c r="XV194" s="57"/>
      <c r="XW194" s="57"/>
    </row>
    <row r="195">
      <c r="AI195" s="57"/>
      <c r="BR195" s="57"/>
      <c r="DA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57"/>
      <c r="FY195" s="57"/>
      <c r="FZ195" s="57"/>
      <c r="GA195" s="57"/>
      <c r="GB195" s="57"/>
      <c r="GC195" s="57"/>
      <c r="GD195" s="57"/>
      <c r="GE195" s="57"/>
      <c r="GF195" s="57"/>
      <c r="GG195" s="57"/>
      <c r="GH195" s="57"/>
      <c r="GI195" s="57"/>
      <c r="GJ195" s="57"/>
      <c r="GK195" s="57"/>
      <c r="GL195" s="57"/>
      <c r="GM195" s="57"/>
      <c r="GN195" s="57"/>
      <c r="GO195" s="57"/>
      <c r="GP195" s="57"/>
      <c r="GQ195" s="57"/>
      <c r="GR195" s="57"/>
      <c r="GS195" s="57"/>
      <c r="GT195" s="57"/>
      <c r="GU195" s="57"/>
      <c r="GV195" s="57"/>
      <c r="GW195" s="57"/>
      <c r="GX195" s="57"/>
      <c r="GY195" s="57"/>
      <c r="GZ195" s="57"/>
      <c r="HA195" s="57"/>
      <c r="HB195" s="57"/>
      <c r="HC195" s="57"/>
      <c r="HD195" s="57"/>
      <c r="HE195" s="57"/>
      <c r="HF195" s="57"/>
      <c r="HG195" s="57"/>
      <c r="HH195" s="57"/>
      <c r="HI195" s="57"/>
      <c r="HJ195" s="57"/>
      <c r="HK195" s="57"/>
      <c r="HL195" s="57"/>
      <c r="HM195" s="57"/>
      <c r="HN195" s="57"/>
      <c r="HO195" s="57"/>
      <c r="HP195" s="57"/>
      <c r="HQ195" s="57"/>
      <c r="HR195" s="57"/>
      <c r="HS195" s="57"/>
      <c r="HT195" s="57"/>
      <c r="HU195" s="57"/>
      <c r="HV195" s="57"/>
      <c r="HW195" s="57"/>
      <c r="HX195" s="57"/>
      <c r="HY195" s="57"/>
      <c r="HZ195" s="57"/>
      <c r="IA195" s="57"/>
      <c r="IB195" s="57"/>
      <c r="IC195" s="57"/>
      <c r="ID195" s="57"/>
      <c r="IE195" s="57"/>
      <c r="IF195" s="57"/>
      <c r="IG195" s="57"/>
      <c r="IH195" s="57"/>
      <c r="II195" s="57"/>
      <c r="IJ195" s="57"/>
      <c r="IK195" s="57"/>
      <c r="IL195" s="57"/>
      <c r="IM195" s="57"/>
      <c r="IN195" s="57"/>
      <c r="IO195" s="57"/>
      <c r="IP195" s="57"/>
      <c r="IQ195" s="57"/>
      <c r="IR195" s="57"/>
      <c r="IS195" s="57"/>
      <c r="IT195" s="57"/>
      <c r="IU195" s="57"/>
      <c r="IV195" s="57"/>
      <c r="IW195" s="57"/>
      <c r="IX195" s="57"/>
      <c r="IY195" s="57"/>
      <c r="IZ195" s="57"/>
      <c r="JA195" s="57"/>
      <c r="JB195" s="57"/>
      <c r="JC195" s="57"/>
      <c r="JD195" s="57"/>
      <c r="JE195" s="57"/>
      <c r="JF195" s="57"/>
      <c r="JG195" s="57"/>
      <c r="JH195" s="57"/>
      <c r="JI195" s="57"/>
      <c r="JJ195" s="57"/>
      <c r="JK195" s="57"/>
      <c r="JL195" s="57"/>
      <c r="JM195" s="57"/>
      <c r="JN195" s="57"/>
      <c r="JO195" s="57"/>
      <c r="JP195" s="57"/>
      <c r="JQ195" s="57"/>
      <c r="JR195" s="57"/>
      <c r="JS195" s="57"/>
      <c r="JT195" s="57"/>
      <c r="JU195" s="57"/>
      <c r="JV195" s="57"/>
      <c r="JW195" s="57"/>
      <c r="JX195" s="57"/>
      <c r="JY195" s="57"/>
      <c r="JZ195" s="57"/>
      <c r="KA195" s="57"/>
      <c r="KB195" s="57"/>
      <c r="KC195" s="57"/>
      <c r="KD195" s="57"/>
      <c r="KE195" s="57"/>
      <c r="KF195" s="57"/>
      <c r="KG195" s="57"/>
      <c r="KH195" s="57"/>
      <c r="KI195" s="57"/>
      <c r="KJ195" s="57"/>
      <c r="KK195" s="57"/>
      <c r="KL195" s="57"/>
      <c r="KM195" s="57"/>
      <c r="KN195" s="57"/>
      <c r="KO195" s="57"/>
      <c r="KP195" s="57"/>
      <c r="KQ195" s="57"/>
      <c r="KR195" s="57"/>
      <c r="KS195" s="57"/>
      <c r="KT195" s="57"/>
      <c r="KU195" s="57"/>
      <c r="KV195" s="57"/>
      <c r="KW195" s="57"/>
      <c r="KX195" s="57"/>
      <c r="KY195" s="57"/>
      <c r="KZ195" s="57"/>
      <c r="LA195" s="57"/>
      <c r="LB195" s="57"/>
      <c r="LC195" s="57"/>
      <c r="LD195" s="57"/>
      <c r="LE195" s="57"/>
      <c r="LF195" s="57"/>
      <c r="LG195" s="57"/>
      <c r="LH195" s="57"/>
      <c r="LI195" s="57"/>
      <c r="LJ195" s="57"/>
      <c r="LK195" s="57"/>
      <c r="LL195" s="57"/>
      <c r="LM195" s="57"/>
      <c r="LN195" s="57"/>
      <c r="LO195" s="57"/>
      <c r="LP195" s="57"/>
      <c r="LQ195" s="57"/>
      <c r="LR195" s="57"/>
      <c r="LS195" s="57"/>
      <c r="LT195" s="57"/>
      <c r="LU195" s="57"/>
      <c r="LV195" s="57"/>
      <c r="LW195" s="57"/>
      <c r="LX195" s="57"/>
      <c r="LY195" s="57"/>
      <c r="LZ195" s="57"/>
      <c r="MA195" s="57"/>
      <c r="MB195" s="57"/>
      <c r="MC195" s="57"/>
      <c r="MD195" s="57"/>
      <c r="ME195" s="57"/>
      <c r="MF195" s="57"/>
      <c r="MG195" s="57"/>
      <c r="MH195" s="57"/>
      <c r="MI195" s="57"/>
      <c r="MJ195" s="57"/>
      <c r="MK195" s="57"/>
      <c r="ML195" s="57"/>
      <c r="MM195" s="57"/>
      <c r="MN195" s="57"/>
      <c r="MO195" s="57"/>
      <c r="MP195" s="57"/>
      <c r="MQ195" s="57"/>
      <c r="MR195" s="57"/>
      <c r="MS195" s="57"/>
      <c r="MT195" s="57"/>
      <c r="MU195" s="57"/>
      <c r="MV195" s="57"/>
      <c r="MW195" s="57"/>
      <c r="MX195" s="57"/>
      <c r="MY195" s="57"/>
      <c r="MZ195" s="57"/>
      <c r="NA195" s="57"/>
      <c r="NB195" s="57"/>
      <c r="NC195" s="57"/>
      <c r="ND195" s="57"/>
      <c r="NE195" s="57"/>
      <c r="NF195" s="57"/>
      <c r="NG195" s="57"/>
      <c r="NH195" s="57"/>
      <c r="NI195" s="57"/>
      <c r="NJ195" s="57"/>
      <c r="NK195" s="57"/>
      <c r="NL195" s="57"/>
      <c r="NM195" s="57"/>
      <c r="NN195" s="57"/>
      <c r="NO195" s="57"/>
      <c r="NP195" s="57"/>
      <c r="NQ195" s="57"/>
      <c r="NR195" s="57"/>
      <c r="NS195" s="57"/>
      <c r="NT195" s="57"/>
      <c r="NU195" s="57"/>
      <c r="NV195" s="57"/>
      <c r="NW195" s="57"/>
      <c r="NX195" s="57"/>
      <c r="NY195" s="57"/>
      <c r="NZ195" s="57"/>
      <c r="OA195" s="57"/>
      <c r="OB195" s="57"/>
      <c r="OC195" s="57"/>
      <c r="OD195" s="57"/>
      <c r="OE195" s="57"/>
      <c r="OF195" s="57"/>
      <c r="OG195" s="57"/>
      <c r="OH195" s="57"/>
      <c r="OI195" s="57"/>
      <c r="OJ195" s="57"/>
      <c r="OK195" s="57"/>
      <c r="OL195" s="57"/>
      <c r="OM195" s="57"/>
      <c r="ON195" s="57"/>
      <c r="OO195" s="57"/>
      <c r="OP195" s="57"/>
      <c r="OQ195" s="57"/>
      <c r="OR195" s="57"/>
      <c r="OS195" s="57"/>
      <c r="OT195" s="57"/>
      <c r="OU195" s="57"/>
      <c r="OV195" s="57"/>
      <c r="OW195" s="57"/>
      <c r="OX195" s="57"/>
      <c r="OY195" s="57"/>
      <c r="OZ195" s="57"/>
      <c r="PA195" s="57"/>
      <c r="PB195" s="57"/>
      <c r="PC195" s="57"/>
      <c r="PD195" s="57"/>
      <c r="PE195" s="57"/>
      <c r="PF195" s="57"/>
      <c r="PG195" s="57"/>
      <c r="PH195" s="57"/>
      <c r="PI195" s="57"/>
      <c r="PJ195" s="57"/>
      <c r="PK195" s="57"/>
      <c r="PL195" s="57"/>
      <c r="PM195" s="57"/>
      <c r="PN195" s="57"/>
      <c r="PO195" s="57"/>
      <c r="PP195" s="57"/>
      <c r="PQ195" s="57"/>
      <c r="PR195" s="57"/>
      <c r="PS195" s="57"/>
      <c r="PT195" s="57"/>
      <c r="PU195" s="57"/>
      <c r="PV195" s="57"/>
      <c r="PW195" s="57"/>
      <c r="PX195" s="57"/>
      <c r="PY195" s="57"/>
      <c r="PZ195" s="57"/>
      <c r="QA195" s="57"/>
      <c r="QB195" s="57"/>
      <c r="QC195" s="57"/>
      <c r="QD195" s="57"/>
      <c r="QE195" s="57"/>
      <c r="QF195" s="57"/>
      <c r="QG195" s="57"/>
      <c r="QH195" s="57"/>
      <c r="QI195" s="57"/>
      <c r="QJ195" s="57"/>
      <c r="QK195" s="57"/>
      <c r="QL195" s="57"/>
      <c r="QM195" s="57"/>
      <c r="QN195" s="57"/>
      <c r="QO195" s="57"/>
      <c r="QP195" s="57"/>
      <c r="QQ195" s="57"/>
      <c r="QR195" s="57"/>
      <c r="QS195" s="57"/>
      <c r="QT195" s="57"/>
      <c r="QU195" s="57"/>
      <c r="QV195" s="57"/>
      <c r="QW195" s="57"/>
      <c r="QX195" s="57"/>
      <c r="QY195" s="57"/>
      <c r="QZ195" s="57"/>
      <c r="RA195" s="57"/>
      <c r="RB195" s="57"/>
      <c r="RC195" s="57"/>
      <c r="RD195" s="57"/>
      <c r="RE195" s="57"/>
      <c r="RF195" s="57"/>
      <c r="RG195" s="57"/>
      <c r="RH195" s="57"/>
      <c r="RI195" s="57"/>
      <c r="RJ195" s="57"/>
      <c r="RK195" s="57"/>
      <c r="RL195" s="57"/>
      <c r="RM195" s="57"/>
      <c r="RN195" s="57"/>
      <c r="RO195" s="57"/>
      <c r="RP195" s="57"/>
      <c r="RQ195" s="57"/>
      <c r="RR195" s="57"/>
      <c r="RS195" s="57"/>
      <c r="RT195" s="57"/>
      <c r="RU195" s="57"/>
      <c r="RV195" s="57"/>
      <c r="RW195" s="57"/>
      <c r="RX195" s="57"/>
      <c r="RY195" s="57"/>
      <c r="RZ195" s="57"/>
      <c r="SA195" s="57"/>
      <c r="SB195" s="57"/>
      <c r="SC195" s="57"/>
      <c r="SD195" s="57"/>
      <c r="SE195" s="57"/>
      <c r="SF195" s="57"/>
      <c r="SG195" s="57"/>
      <c r="SH195" s="57"/>
      <c r="SI195" s="57"/>
      <c r="SJ195" s="57"/>
      <c r="SK195" s="57"/>
      <c r="SL195" s="57"/>
      <c r="SM195" s="57"/>
      <c r="SN195" s="57"/>
      <c r="SO195" s="57"/>
      <c r="SP195" s="57"/>
      <c r="SQ195" s="57"/>
      <c r="SR195" s="57"/>
      <c r="SS195" s="57"/>
      <c r="ST195" s="57"/>
      <c r="SU195" s="57"/>
      <c r="SV195" s="57"/>
      <c r="SW195" s="57"/>
      <c r="SX195" s="57"/>
      <c r="SY195" s="57"/>
      <c r="SZ195" s="57"/>
      <c r="TA195" s="57"/>
      <c r="TB195" s="57"/>
      <c r="TC195" s="57"/>
      <c r="TD195" s="57"/>
      <c r="TE195" s="57"/>
      <c r="TF195" s="57"/>
      <c r="TG195" s="57"/>
      <c r="TH195" s="57"/>
      <c r="TI195" s="57"/>
      <c r="TJ195" s="57"/>
      <c r="TK195" s="57"/>
      <c r="TL195" s="57"/>
      <c r="TM195" s="57"/>
      <c r="TN195" s="57"/>
      <c r="TO195" s="57"/>
      <c r="TP195" s="57"/>
      <c r="TQ195" s="57"/>
      <c r="TR195" s="57"/>
      <c r="TS195" s="57"/>
      <c r="TT195" s="57"/>
      <c r="TU195" s="57"/>
      <c r="TV195" s="57"/>
      <c r="TW195" s="57"/>
      <c r="TX195" s="57"/>
      <c r="TY195" s="57"/>
      <c r="TZ195" s="57"/>
      <c r="UA195" s="57"/>
      <c r="UB195" s="57"/>
      <c r="UC195" s="57"/>
      <c r="UD195" s="57"/>
      <c r="UE195" s="57"/>
      <c r="UF195" s="57"/>
      <c r="UG195" s="57"/>
      <c r="UH195" s="57"/>
      <c r="UI195" s="57"/>
      <c r="UJ195" s="57"/>
      <c r="UK195" s="57"/>
      <c r="UL195" s="57"/>
      <c r="UM195" s="57"/>
      <c r="UN195" s="57"/>
      <c r="UO195" s="57"/>
      <c r="UP195" s="57"/>
      <c r="UQ195" s="57"/>
      <c r="UR195" s="57"/>
      <c r="US195" s="57"/>
      <c r="UT195" s="57"/>
      <c r="UU195" s="57"/>
      <c r="UV195" s="57"/>
      <c r="UW195" s="57"/>
      <c r="UX195" s="57"/>
      <c r="UY195" s="57"/>
      <c r="UZ195" s="57"/>
      <c r="VA195" s="57"/>
      <c r="VB195" s="57"/>
      <c r="VC195" s="57"/>
      <c r="VD195" s="57"/>
      <c r="VE195" s="57"/>
      <c r="VF195" s="57"/>
      <c r="VG195" s="57"/>
      <c r="VH195" s="57"/>
      <c r="VI195" s="57"/>
      <c r="VJ195" s="57"/>
      <c r="VK195" s="57"/>
      <c r="VL195" s="57"/>
      <c r="VM195" s="57"/>
      <c r="VN195" s="57"/>
      <c r="VO195" s="57"/>
      <c r="VP195" s="57"/>
      <c r="VQ195" s="57"/>
      <c r="VR195" s="57"/>
      <c r="VS195" s="57"/>
      <c r="VT195" s="57"/>
      <c r="VU195" s="57"/>
      <c r="VV195" s="57"/>
      <c r="VW195" s="57"/>
      <c r="VX195" s="57"/>
      <c r="VY195" s="57"/>
      <c r="VZ195" s="57"/>
      <c r="WA195" s="57"/>
      <c r="WB195" s="57"/>
      <c r="WC195" s="57"/>
      <c r="WD195" s="57"/>
      <c r="WE195" s="57"/>
      <c r="WF195" s="57"/>
      <c r="WG195" s="57"/>
      <c r="WH195" s="57"/>
      <c r="WI195" s="57"/>
      <c r="WJ195" s="57"/>
      <c r="WK195" s="57"/>
      <c r="WL195" s="57"/>
      <c r="WM195" s="57"/>
      <c r="WN195" s="57"/>
      <c r="WO195" s="57"/>
      <c r="WP195" s="57"/>
      <c r="WQ195" s="57"/>
      <c r="WR195" s="57"/>
      <c r="WS195" s="57"/>
      <c r="WT195" s="57"/>
      <c r="WU195" s="57"/>
      <c r="WV195" s="57"/>
      <c r="WW195" s="57"/>
      <c r="WX195" s="57"/>
      <c r="WY195" s="57"/>
      <c r="WZ195" s="57"/>
      <c r="XA195" s="57"/>
      <c r="XB195" s="57"/>
      <c r="XC195" s="57"/>
      <c r="XD195" s="57"/>
      <c r="XE195" s="57"/>
      <c r="XF195" s="57"/>
      <c r="XG195" s="57"/>
      <c r="XH195" s="57"/>
      <c r="XI195" s="57"/>
      <c r="XJ195" s="57"/>
      <c r="XK195" s="57"/>
      <c r="XL195" s="57"/>
      <c r="XM195" s="57"/>
      <c r="XN195" s="57"/>
      <c r="XO195" s="57"/>
      <c r="XP195" s="57"/>
      <c r="XQ195" s="57"/>
      <c r="XR195" s="57"/>
      <c r="XS195" s="57"/>
      <c r="XT195" s="57"/>
      <c r="XU195" s="57"/>
      <c r="XV195" s="57"/>
      <c r="XW195" s="57"/>
    </row>
    <row r="196">
      <c r="AI196" s="57"/>
      <c r="BR196" s="57"/>
      <c r="DA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57"/>
      <c r="FY196" s="57"/>
      <c r="FZ196" s="57"/>
      <c r="GA196" s="57"/>
      <c r="GB196" s="57"/>
      <c r="GC196" s="57"/>
      <c r="GD196" s="57"/>
      <c r="GE196" s="57"/>
      <c r="GF196" s="57"/>
      <c r="GG196" s="57"/>
      <c r="GH196" s="57"/>
      <c r="GI196" s="57"/>
      <c r="GJ196" s="57"/>
      <c r="GK196" s="57"/>
      <c r="GL196" s="57"/>
      <c r="GM196" s="57"/>
      <c r="GN196" s="57"/>
      <c r="GO196" s="57"/>
      <c r="GP196" s="57"/>
      <c r="GQ196" s="57"/>
      <c r="GR196" s="57"/>
      <c r="GS196" s="57"/>
      <c r="GT196" s="57"/>
      <c r="GU196" s="57"/>
      <c r="GV196" s="57"/>
      <c r="GW196" s="57"/>
      <c r="GX196" s="57"/>
      <c r="GY196" s="57"/>
      <c r="GZ196" s="57"/>
      <c r="HA196" s="57"/>
      <c r="HB196" s="57"/>
      <c r="HC196" s="57"/>
      <c r="HD196" s="57"/>
      <c r="HE196" s="57"/>
      <c r="HF196" s="57"/>
      <c r="HG196" s="57"/>
      <c r="HH196" s="57"/>
      <c r="HI196" s="57"/>
      <c r="HJ196" s="57"/>
      <c r="HK196" s="57"/>
      <c r="HL196" s="57"/>
      <c r="HM196" s="57"/>
      <c r="HN196" s="57"/>
      <c r="HO196" s="57"/>
      <c r="HP196" s="57"/>
      <c r="HQ196" s="57"/>
      <c r="HR196" s="57"/>
      <c r="HS196" s="57"/>
      <c r="HT196" s="57"/>
      <c r="HU196" s="57"/>
      <c r="HV196" s="57"/>
      <c r="HW196" s="57"/>
      <c r="HX196" s="57"/>
      <c r="HY196" s="57"/>
      <c r="HZ196" s="57"/>
      <c r="IA196" s="57"/>
      <c r="IB196" s="57"/>
      <c r="IC196" s="57"/>
      <c r="ID196" s="57"/>
      <c r="IE196" s="57"/>
      <c r="IF196" s="57"/>
      <c r="IG196" s="57"/>
      <c r="IH196" s="57"/>
      <c r="II196" s="57"/>
      <c r="IJ196" s="57"/>
      <c r="IK196" s="57"/>
      <c r="IL196" s="57"/>
      <c r="IM196" s="57"/>
      <c r="IN196" s="57"/>
      <c r="IO196" s="57"/>
      <c r="IP196" s="57"/>
      <c r="IQ196" s="57"/>
      <c r="IR196" s="57"/>
      <c r="IS196" s="57"/>
      <c r="IT196" s="57"/>
      <c r="IU196" s="57"/>
      <c r="IV196" s="57"/>
      <c r="IW196" s="57"/>
      <c r="IX196" s="57"/>
      <c r="IY196" s="57"/>
      <c r="IZ196" s="57"/>
      <c r="JA196" s="57"/>
      <c r="JB196" s="57"/>
      <c r="JC196" s="57"/>
      <c r="JD196" s="57"/>
      <c r="JE196" s="57"/>
      <c r="JF196" s="57"/>
      <c r="JG196" s="57"/>
      <c r="JH196" s="57"/>
      <c r="JI196" s="57"/>
      <c r="JJ196" s="57"/>
      <c r="JK196" s="57"/>
      <c r="JL196" s="57"/>
      <c r="JM196" s="57"/>
      <c r="JN196" s="57"/>
      <c r="JO196" s="57"/>
      <c r="JP196" s="57"/>
      <c r="JQ196" s="57"/>
      <c r="JR196" s="57"/>
      <c r="JS196" s="57"/>
      <c r="JT196" s="57"/>
      <c r="JU196" s="57"/>
      <c r="JV196" s="57"/>
      <c r="JW196" s="57"/>
      <c r="JX196" s="57"/>
      <c r="JY196" s="57"/>
      <c r="JZ196" s="57"/>
      <c r="KA196" s="57"/>
      <c r="KB196" s="57"/>
      <c r="KC196" s="57"/>
      <c r="KD196" s="57"/>
      <c r="KE196" s="57"/>
      <c r="KF196" s="57"/>
      <c r="KG196" s="57"/>
      <c r="KH196" s="57"/>
      <c r="KI196" s="57"/>
      <c r="KJ196" s="57"/>
      <c r="KK196" s="57"/>
      <c r="KL196" s="57"/>
      <c r="KM196" s="57"/>
      <c r="KN196" s="57"/>
      <c r="KO196" s="57"/>
      <c r="KP196" s="57"/>
      <c r="KQ196" s="57"/>
      <c r="KR196" s="57"/>
      <c r="KS196" s="57"/>
      <c r="KT196" s="57"/>
      <c r="KU196" s="57"/>
      <c r="KV196" s="57"/>
      <c r="KW196" s="57"/>
      <c r="KX196" s="57"/>
      <c r="KY196" s="57"/>
      <c r="KZ196" s="57"/>
      <c r="LA196" s="57"/>
      <c r="LB196" s="57"/>
      <c r="LC196" s="57"/>
      <c r="LD196" s="57"/>
      <c r="LE196" s="57"/>
      <c r="LF196" s="57"/>
      <c r="LG196" s="57"/>
      <c r="LH196" s="57"/>
      <c r="LI196" s="57"/>
      <c r="LJ196" s="57"/>
      <c r="LK196" s="57"/>
      <c r="LL196" s="57"/>
      <c r="LM196" s="57"/>
      <c r="LN196" s="57"/>
      <c r="LO196" s="57"/>
      <c r="LP196" s="57"/>
      <c r="LQ196" s="57"/>
      <c r="LR196" s="57"/>
      <c r="LS196" s="57"/>
      <c r="LT196" s="57"/>
      <c r="LU196" s="57"/>
      <c r="LV196" s="57"/>
      <c r="LW196" s="57"/>
      <c r="LX196" s="57"/>
      <c r="LY196" s="57"/>
      <c r="LZ196" s="57"/>
      <c r="MA196" s="57"/>
      <c r="MB196" s="57"/>
      <c r="MC196" s="57"/>
      <c r="MD196" s="57"/>
      <c r="ME196" s="57"/>
      <c r="MF196" s="57"/>
      <c r="MG196" s="57"/>
      <c r="MH196" s="57"/>
      <c r="MI196" s="57"/>
      <c r="MJ196" s="57"/>
      <c r="MK196" s="57"/>
      <c r="ML196" s="57"/>
      <c r="MM196" s="57"/>
      <c r="MN196" s="57"/>
      <c r="MO196" s="57"/>
      <c r="MP196" s="57"/>
      <c r="MQ196" s="57"/>
      <c r="MR196" s="57"/>
      <c r="MS196" s="57"/>
      <c r="MT196" s="57"/>
      <c r="MU196" s="57"/>
      <c r="MV196" s="57"/>
      <c r="MW196" s="57"/>
      <c r="MX196" s="57"/>
      <c r="MY196" s="57"/>
      <c r="MZ196" s="57"/>
      <c r="NA196" s="57"/>
      <c r="NB196" s="57"/>
      <c r="NC196" s="57"/>
      <c r="ND196" s="57"/>
      <c r="NE196" s="57"/>
      <c r="NF196" s="57"/>
      <c r="NG196" s="57"/>
      <c r="NH196" s="57"/>
      <c r="NI196" s="57"/>
      <c r="NJ196" s="57"/>
      <c r="NK196" s="57"/>
      <c r="NL196" s="57"/>
      <c r="NM196" s="57"/>
      <c r="NN196" s="57"/>
      <c r="NO196" s="57"/>
      <c r="NP196" s="57"/>
      <c r="NQ196" s="57"/>
      <c r="NR196" s="57"/>
      <c r="NS196" s="57"/>
      <c r="NT196" s="57"/>
      <c r="NU196" s="57"/>
      <c r="NV196" s="57"/>
      <c r="NW196" s="57"/>
      <c r="NX196" s="57"/>
      <c r="NY196" s="57"/>
      <c r="NZ196" s="57"/>
      <c r="OA196" s="57"/>
      <c r="OB196" s="57"/>
      <c r="OC196" s="57"/>
      <c r="OD196" s="57"/>
      <c r="OE196" s="57"/>
      <c r="OF196" s="57"/>
      <c r="OG196" s="57"/>
      <c r="OH196" s="57"/>
      <c r="OI196" s="57"/>
      <c r="OJ196" s="57"/>
      <c r="OK196" s="57"/>
      <c r="OL196" s="57"/>
      <c r="OM196" s="57"/>
      <c r="ON196" s="57"/>
      <c r="OO196" s="57"/>
      <c r="OP196" s="57"/>
      <c r="OQ196" s="57"/>
      <c r="OR196" s="57"/>
      <c r="OS196" s="57"/>
      <c r="OT196" s="57"/>
      <c r="OU196" s="57"/>
      <c r="OV196" s="57"/>
      <c r="OW196" s="57"/>
      <c r="OX196" s="57"/>
      <c r="OY196" s="57"/>
      <c r="OZ196" s="57"/>
      <c r="PA196" s="57"/>
      <c r="PB196" s="57"/>
      <c r="PC196" s="57"/>
      <c r="PD196" s="57"/>
      <c r="PE196" s="57"/>
      <c r="PF196" s="57"/>
      <c r="PG196" s="57"/>
      <c r="PH196" s="57"/>
      <c r="PI196" s="57"/>
      <c r="PJ196" s="57"/>
      <c r="PK196" s="57"/>
      <c r="PL196" s="57"/>
      <c r="PM196" s="57"/>
      <c r="PN196" s="57"/>
      <c r="PO196" s="57"/>
      <c r="PP196" s="57"/>
      <c r="PQ196" s="57"/>
      <c r="PR196" s="57"/>
      <c r="PS196" s="57"/>
      <c r="PT196" s="57"/>
      <c r="PU196" s="57"/>
      <c r="PV196" s="57"/>
      <c r="PW196" s="57"/>
      <c r="PX196" s="57"/>
      <c r="PY196" s="57"/>
      <c r="PZ196" s="57"/>
      <c r="QA196" s="57"/>
      <c r="QB196" s="57"/>
      <c r="QC196" s="57"/>
      <c r="QD196" s="57"/>
      <c r="QE196" s="57"/>
      <c r="QF196" s="57"/>
      <c r="QG196" s="57"/>
      <c r="QH196" s="57"/>
      <c r="QI196" s="57"/>
      <c r="QJ196" s="57"/>
      <c r="QK196" s="57"/>
      <c r="QL196" s="57"/>
      <c r="QM196" s="57"/>
      <c r="QN196" s="57"/>
      <c r="QO196" s="57"/>
      <c r="QP196" s="57"/>
      <c r="QQ196" s="57"/>
      <c r="QR196" s="57"/>
      <c r="QS196" s="57"/>
      <c r="QT196" s="57"/>
      <c r="QU196" s="57"/>
      <c r="QV196" s="57"/>
      <c r="QW196" s="57"/>
      <c r="QX196" s="57"/>
      <c r="QY196" s="57"/>
      <c r="QZ196" s="57"/>
      <c r="RA196" s="57"/>
      <c r="RB196" s="57"/>
      <c r="RC196" s="57"/>
      <c r="RD196" s="57"/>
      <c r="RE196" s="57"/>
      <c r="RF196" s="57"/>
      <c r="RG196" s="57"/>
      <c r="RH196" s="57"/>
      <c r="RI196" s="57"/>
      <c r="RJ196" s="57"/>
      <c r="RK196" s="57"/>
      <c r="RL196" s="57"/>
      <c r="RM196" s="57"/>
      <c r="RN196" s="57"/>
      <c r="RO196" s="57"/>
      <c r="RP196" s="57"/>
      <c r="RQ196" s="57"/>
      <c r="RR196" s="57"/>
      <c r="RS196" s="57"/>
      <c r="RT196" s="57"/>
      <c r="RU196" s="57"/>
      <c r="RV196" s="57"/>
      <c r="RW196" s="57"/>
      <c r="RX196" s="57"/>
      <c r="RY196" s="57"/>
      <c r="RZ196" s="57"/>
      <c r="SA196" s="57"/>
      <c r="SB196" s="57"/>
      <c r="SC196" s="57"/>
      <c r="SD196" s="57"/>
      <c r="SE196" s="57"/>
      <c r="SF196" s="57"/>
      <c r="SG196" s="57"/>
      <c r="SH196" s="57"/>
      <c r="SI196" s="57"/>
      <c r="SJ196" s="57"/>
      <c r="SK196" s="57"/>
      <c r="SL196" s="57"/>
      <c r="SM196" s="57"/>
      <c r="SN196" s="57"/>
      <c r="SO196" s="57"/>
      <c r="SP196" s="57"/>
      <c r="SQ196" s="57"/>
      <c r="SR196" s="57"/>
      <c r="SS196" s="57"/>
      <c r="ST196" s="57"/>
      <c r="SU196" s="57"/>
      <c r="SV196" s="57"/>
      <c r="SW196" s="57"/>
      <c r="SX196" s="57"/>
      <c r="SY196" s="57"/>
      <c r="SZ196" s="57"/>
      <c r="TA196" s="57"/>
      <c r="TB196" s="57"/>
      <c r="TC196" s="57"/>
      <c r="TD196" s="57"/>
      <c r="TE196" s="57"/>
      <c r="TF196" s="57"/>
      <c r="TG196" s="57"/>
      <c r="TH196" s="57"/>
      <c r="TI196" s="57"/>
      <c r="TJ196" s="57"/>
      <c r="TK196" s="57"/>
      <c r="TL196" s="57"/>
      <c r="TM196" s="57"/>
      <c r="TN196" s="57"/>
      <c r="TO196" s="57"/>
      <c r="TP196" s="57"/>
      <c r="TQ196" s="57"/>
      <c r="TR196" s="57"/>
      <c r="TS196" s="57"/>
      <c r="TT196" s="57"/>
      <c r="TU196" s="57"/>
      <c r="TV196" s="57"/>
      <c r="TW196" s="57"/>
      <c r="TX196" s="57"/>
      <c r="TY196" s="57"/>
      <c r="TZ196" s="57"/>
      <c r="UA196" s="57"/>
      <c r="UB196" s="57"/>
      <c r="UC196" s="57"/>
      <c r="UD196" s="57"/>
      <c r="UE196" s="57"/>
      <c r="UF196" s="57"/>
      <c r="UG196" s="57"/>
      <c r="UH196" s="57"/>
      <c r="UI196" s="57"/>
      <c r="UJ196" s="57"/>
      <c r="UK196" s="57"/>
      <c r="UL196" s="57"/>
      <c r="UM196" s="57"/>
      <c r="UN196" s="57"/>
      <c r="UO196" s="57"/>
      <c r="UP196" s="57"/>
      <c r="UQ196" s="57"/>
      <c r="UR196" s="57"/>
      <c r="US196" s="57"/>
      <c r="UT196" s="57"/>
      <c r="UU196" s="57"/>
      <c r="UV196" s="57"/>
      <c r="UW196" s="57"/>
      <c r="UX196" s="57"/>
      <c r="UY196" s="57"/>
      <c r="UZ196" s="57"/>
      <c r="VA196" s="57"/>
      <c r="VB196" s="57"/>
      <c r="VC196" s="57"/>
      <c r="VD196" s="57"/>
      <c r="VE196" s="57"/>
      <c r="VF196" s="57"/>
      <c r="VG196" s="57"/>
      <c r="VH196" s="57"/>
      <c r="VI196" s="57"/>
      <c r="VJ196" s="57"/>
      <c r="VK196" s="57"/>
      <c r="VL196" s="57"/>
      <c r="VM196" s="57"/>
      <c r="VN196" s="57"/>
      <c r="VO196" s="57"/>
      <c r="VP196" s="57"/>
      <c r="VQ196" s="57"/>
      <c r="VR196" s="57"/>
      <c r="VS196" s="57"/>
      <c r="VT196" s="57"/>
      <c r="VU196" s="57"/>
      <c r="VV196" s="57"/>
      <c r="VW196" s="57"/>
      <c r="VX196" s="57"/>
      <c r="VY196" s="57"/>
      <c r="VZ196" s="57"/>
      <c r="WA196" s="57"/>
      <c r="WB196" s="57"/>
      <c r="WC196" s="57"/>
      <c r="WD196" s="57"/>
      <c r="WE196" s="57"/>
      <c r="WF196" s="57"/>
      <c r="WG196" s="57"/>
      <c r="WH196" s="57"/>
      <c r="WI196" s="57"/>
      <c r="WJ196" s="57"/>
      <c r="WK196" s="57"/>
      <c r="WL196" s="57"/>
      <c r="WM196" s="57"/>
      <c r="WN196" s="57"/>
      <c r="WO196" s="57"/>
      <c r="WP196" s="57"/>
      <c r="WQ196" s="57"/>
      <c r="WR196" s="57"/>
      <c r="WS196" s="57"/>
      <c r="WT196" s="57"/>
      <c r="WU196" s="57"/>
      <c r="WV196" s="57"/>
      <c r="WW196" s="57"/>
      <c r="WX196" s="57"/>
      <c r="WY196" s="57"/>
      <c r="WZ196" s="57"/>
      <c r="XA196" s="57"/>
      <c r="XB196" s="57"/>
      <c r="XC196" s="57"/>
      <c r="XD196" s="57"/>
      <c r="XE196" s="57"/>
      <c r="XF196" s="57"/>
      <c r="XG196" s="57"/>
      <c r="XH196" s="57"/>
      <c r="XI196" s="57"/>
      <c r="XJ196" s="57"/>
      <c r="XK196" s="57"/>
      <c r="XL196" s="57"/>
      <c r="XM196" s="57"/>
      <c r="XN196" s="57"/>
      <c r="XO196" s="57"/>
      <c r="XP196" s="57"/>
      <c r="XQ196" s="57"/>
      <c r="XR196" s="57"/>
      <c r="XS196" s="57"/>
      <c r="XT196" s="57"/>
      <c r="XU196" s="57"/>
      <c r="XV196" s="57"/>
      <c r="XW196" s="57"/>
    </row>
    <row r="197">
      <c r="AI197" s="57"/>
      <c r="BR197" s="57"/>
      <c r="DA197" s="57"/>
      <c r="EJ197" s="57"/>
      <c r="EK197" s="57"/>
      <c r="EL197" s="57"/>
      <c r="EM197" s="57"/>
      <c r="EN197" s="57"/>
      <c r="EO197" s="57"/>
      <c r="EP197" s="57"/>
      <c r="EQ197" s="57"/>
      <c r="ER197" s="57"/>
      <c r="ES197" s="57"/>
      <c r="ET197" s="57"/>
      <c r="EU197" s="57"/>
      <c r="EV197" s="57"/>
      <c r="EW197" s="57"/>
      <c r="EX197" s="57"/>
      <c r="EY197" s="57"/>
      <c r="EZ197" s="57"/>
      <c r="FA197" s="57"/>
      <c r="FB197" s="57"/>
      <c r="FC197" s="57"/>
      <c r="FD197" s="57"/>
      <c r="FE197" s="57"/>
      <c r="FF197" s="57"/>
      <c r="FG197" s="57"/>
      <c r="FH197" s="57"/>
      <c r="FI197" s="57"/>
      <c r="FJ197" s="57"/>
      <c r="FK197" s="57"/>
      <c r="FL197" s="57"/>
      <c r="FM197" s="57"/>
      <c r="FN197" s="57"/>
      <c r="FO197" s="57"/>
      <c r="FP197" s="57"/>
      <c r="FQ197" s="57"/>
      <c r="FR197" s="57"/>
      <c r="FS197" s="57"/>
      <c r="FT197" s="57"/>
      <c r="FU197" s="57"/>
      <c r="FV197" s="57"/>
      <c r="FW197" s="57"/>
      <c r="FX197" s="57"/>
      <c r="FY197" s="57"/>
      <c r="FZ197" s="57"/>
      <c r="GA197" s="57"/>
      <c r="GB197" s="57"/>
      <c r="GC197" s="57"/>
      <c r="GD197" s="57"/>
      <c r="GE197" s="57"/>
      <c r="GF197" s="57"/>
      <c r="GG197" s="57"/>
      <c r="GH197" s="57"/>
      <c r="GI197" s="57"/>
      <c r="GJ197" s="57"/>
      <c r="GK197" s="57"/>
      <c r="GL197" s="57"/>
      <c r="GM197" s="57"/>
      <c r="GN197" s="57"/>
      <c r="GO197" s="57"/>
      <c r="GP197" s="57"/>
      <c r="GQ197" s="57"/>
      <c r="GR197" s="57"/>
      <c r="GS197" s="57"/>
      <c r="GT197" s="57"/>
      <c r="GU197" s="57"/>
      <c r="GV197" s="57"/>
      <c r="GW197" s="57"/>
      <c r="GX197" s="57"/>
      <c r="GY197" s="57"/>
      <c r="GZ197" s="57"/>
      <c r="HA197" s="57"/>
      <c r="HB197" s="57"/>
      <c r="HC197" s="57"/>
      <c r="HD197" s="57"/>
      <c r="HE197" s="57"/>
      <c r="HF197" s="57"/>
      <c r="HG197" s="57"/>
      <c r="HH197" s="57"/>
      <c r="HI197" s="57"/>
      <c r="HJ197" s="57"/>
      <c r="HK197" s="57"/>
      <c r="HL197" s="57"/>
      <c r="HM197" s="57"/>
      <c r="HN197" s="57"/>
      <c r="HO197" s="57"/>
      <c r="HP197" s="57"/>
      <c r="HQ197" s="57"/>
      <c r="HR197" s="57"/>
      <c r="HS197" s="57"/>
      <c r="HT197" s="57"/>
      <c r="HU197" s="57"/>
      <c r="HV197" s="57"/>
      <c r="HW197" s="57"/>
      <c r="HX197" s="57"/>
      <c r="HY197" s="57"/>
      <c r="HZ197" s="57"/>
      <c r="IA197" s="57"/>
      <c r="IB197" s="57"/>
      <c r="IC197" s="57"/>
      <c r="ID197" s="57"/>
      <c r="IE197" s="57"/>
      <c r="IF197" s="57"/>
      <c r="IG197" s="57"/>
      <c r="IH197" s="57"/>
      <c r="II197" s="57"/>
      <c r="IJ197" s="57"/>
      <c r="IK197" s="57"/>
      <c r="IL197" s="57"/>
      <c r="IM197" s="57"/>
      <c r="IN197" s="57"/>
      <c r="IO197" s="57"/>
      <c r="IP197" s="57"/>
      <c r="IQ197" s="57"/>
      <c r="IR197" s="57"/>
      <c r="IS197" s="57"/>
      <c r="IT197" s="57"/>
      <c r="IU197" s="57"/>
      <c r="IV197" s="57"/>
      <c r="IW197" s="57"/>
      <c r="IX197" s="57"/>
      <c r="IY197" s="57"/>
      <c r="IZ197" s="57"/>
      <c r="JA197" s="57"/>
      <c r="JB197" s="57"/>
      <c r="JC197" s="57"/>
      <c r="JD197" s="57"/>
      <c r="JE197" s="57"/>
      <c r="JF197" s="57"/>
      <c r="JG197" s="57"/>
      <c r="JH197" s="57"/>
      <c r="JI197" s="57"/>
      <c r="JJ197" s="57"/>
      <c r="JK197" s="57"/>
      <c r="JL197" s="57"/>
      <c r="JM197" s="57"/>
      <c r="JN197" s="57"/>
      <c r="JO197" s="57"/>
      <c r="JP197" s="57"/>
      <c r="JQ197" s="57"/>
      <c r="JR197" s="57"/>
      <c r="JS197" s="57"/>
      <c r="JT197" s="57"/>
      <c r="JU197" s="57"/>
      <c r="JV197" s="57"/>
      <c r="JW197" s="57"/>
      <c r="JX197" s="57"/>
      <c r="JY197" s="57"/>
      <c r="JZ197" s="57"/>
      <c r="KA197" s="57"/>
      <c r="KB197" s="57"/>
      <c r="KC197" s="57"/>
      <c r="KD197" s="57"/>
      <c r="KE197" s="57"/>
      <c r="KF197" s="57"/>
      <c r="KG197" s="57"/>
      <c r="KH197" s="57"/>
      <c r="KI197" s="57"/>
      <c r="KJ197" s="57"/>
      <c r="KK197" s="57"/>
      <c r="KL197" s="57"/>
      <c r="KM197" s="57"/>
      <c r="KN197" s="57"/>
      <c r="KO197" s="57"/>
      <c r="KP197" s="57"/>
      <c r="KQ197" s="57"/>
      <c r="KR197" s="57"/>
      <c r="KS197" s="57"/>
      <c r="KT197" s="57"/>
      <c r="KU197" s="57"/>
      <c r="KV197" s="57"/>
      <c r="KW197" s="57"/>
      <c r="KX197" s="57"/>
      <c r="KY197" s="57"/>
      <c r="KZ197" s="57"/>
      <c r="LA197" s="57"/>
      <c r="LB197" s="57"/>
      <c r="LC197" s="57"/>
      <c r="LD197" s="57"/>
      <c r="LE197" s="57"/>
      <c r="LF197" s="57"/>
      <c r="LG197" s="57"/>
      <c r="LH197" s="57"/>
      <c r="LI197" s="57"/>
      <c r="LJ197" s="57"/>
      <c r="LK197" s="57"/>
      <c r="LL197" s="57"/>
      <c r="LM197" s="57"/>
      <c r="LN197" s="57"/>
      <c r="LO197" s="57"/>
      <c r="LP197" s="57"/>
      <c r="LQ197" s="57"/>
      <c r="LR197" s="57"/>
      <c r="LS197" s="57"/>
      <c r="LT197" s="57"/>
      <c r="LU197" s="57"/>
      <c r="LV197" s="57"/>
      <c r="LW197" s="57"/>
      <c r="LX197" s="57"/>
      <c r="LY197" s="57"/>
      <c r="LZ197" s="57"/>
      <c r="MA197" s="57"/>
      <c r="MB197" s="57"/>
      <c r="MC197" s="57"/>
      <c r="MD197" s="57"/>
      <c r="ME197" s="57"/>
      <c r="MF197" s="57"/>
      <c r="MG197" s="57"/>
      <c r="MH197" s="57"/>
      <c r="MI197" s="57"/>
      <c r="MJ197" s="57"/>
      <c r="MK197" s="57"/>
      <c r="ML197" s="57"/>
      <c r="MM197" s="57"/>
      <c r="MN197" s="57"/>
      <c r="MO197" s="57"/>
      <c r="MP197" s="57"/>
      <c r="MQ197" s="57"/>
      <c r="MR197" s="57"/>
      <c r="MS197" s="57"/>
      <c r="MT197" s="57"/>
      <c r="MU197" s="57"/>
      <c r="MV197" s="57"/>
      <c r="MW197" s="57"/>
      <c r="MX197" s="57"/>
      <c r="MY197" s="57"/>
      <c r="MZ197" s="57"/>
      <c r="NA197" s="57"/>
      <c r="NB197" s="57"/>
      <c r="NC197" s="57"/>
      <c r="ND197" s="57"/>
      <c r="NE197" s="57"/>
      <c r="NF197" s="57"/>
      <c r="NG197" s="57"/>
      <c r="NH197" s="57"/>
      <c r="NI197" s="57"/>
      <c r="NJ197" s="57"/>
      <c r="NK197" s="57"/>
      <c r="NL197" s="57"/>
      <c r="NM197" s="57"/>
      <c r="NN197" s="57"/>
      <c r="NO197" s="57"/>
      <c r="NP197" s="57"/>
      <c r="NQ197" s="57"/>
      <c r="NR197" s="57"/>
      <c r="NS197" s="57"/>
      <c r="NT197" s="57"/>
      <c r="NU197" s="57"/>
      <c r="NV197" s="57"/>
      <c r="NW197" s="57"/>
      <c r="NX197" s="57"/>
      <c r="NY197" s="57"/>
      <c r="NZ197" s="57"/>
      <c r="OA197" s="57"/>
      <c r="OB197" s="57"/>
      <c r="OC197" s="57"/>
      <c r="OD197" s="57"/>
      <c r="OE197" s="57"/>
      <c r="OF197" s="57"/>
      <c r="OG197" s="57"/>
      <c r="OH197" s="57"/>
      <c r="OI197" s="57"/>
      <c r="OJ197" s="57"/>
      <c r="OK197" s="57"/>
      <c r="OL197" s="57"/>
      <c r="OM197" s="57"/>
      <c r="ON197" s="57"/>
      <c r="OO197" s="57"/>
      <c r="OP197" s="57"/>
      <c r="OQ197" s="57"/>
      <c r="OR197" s="57"/>
      <c r="OS197" s="57"/>
      <c r="OT197" s="57"/>
      <c r="OU197" s="57"/>
      <c r="OV197" s="57"/>
      <c r="OW197" s="57"/>
      <c r="OX197" s="57"/>
      <c r="OY197" s="57"/>
      <c r="OZ197" s="57"/>
      <c r="PA197" s="57"/>
      <c r="PB197" s="57"/>
      <c r="PC197" s="57"/>
      <c r="PD197" s="57"/>
      <c r="PE197" s="57"/>
      <c r="PF197" s="57"/>
      <c r="PG197" s="57"/>
      <c r="PH197" s="57"/>
      <c r="PI197" s="57"/>
      <c r="PJ197" s="57"/>
      <c r="PK197" s="57"/>
      <c r="PL197" s="57"/>
      <c r="PM197" s="57"/>
      <c r="PN197" s="57"/>
      <c r="PO197" s="57"/>
      <c r="PP197" s="57"/>
      <c r="PQ197" s="57"/>
      <c r="PR197" s="57"/>
      <c r="PS197" s="57"/>
      <c r="PT197" s="57"/>
      <c r="PU197" s="57"/>
      <c r="PV197" s="57"/>
      <c r="PW197" s="57"/>
      <c r="PX197" s="57"/>
      <c r="PY197" s="57"/>
      <c r="PZ197" s="57"/>
      <c r="QA197" s="57"/>
      <c r="QB197" s="57"/>
      <c r="QC197" s="57"/>
      <c r="QD197" s="57"/>
      <c r="QE197" s="57"/>
      <c r="QF197" s="57"/>
      <c r="QG197" s="57"/>
      <c r="QH197" s="57"/>
      <c r="QI197" s="57"/>
      <c r="QJ197" s="57"/>
      <c r="QK197" s="57"/>
      <c r="QL197" s="57"/>
      <c r="QM197" s="57"/>
      <c r="QN197" s="57"/>
      <c r="QO197" s="57"/>
      <c r="QP197" s="57"/>
      <c r="QQ197" s="57"/>
      <c r="QR197" s="57"/>
      <c r="QS197" s="57"/>
      <c r="QT197" s="57"/>
      <c r="QU197" s="57"/>
      <c r="QV197" s="57"/>
      <c r="QW197" s="57"/>
      <c r="QX197" s="57"/>
      <c r="QY197" s="57"/>
      <c r="QZ197" s="57"/>
      <c r="RA197" s="57"/>
      <c r="RB197" s="57"/>
      <c r="RC197" s="57"/>
      <c r="RD197" s="57"/>
      <c r="RE197" s="57"/>
      <c r="RF197" s="57"/>
      <c r="RG197" s="57"/>
      <c r="RH197" s="57"/>
      <c r="RI197" s="57"/>
      <c r="RJ197" s="57"/>
      <c r="RK197" s="57"/>
      <c r="RL197" s="57"/>
      <c r="RM197" s="57"/>
      <c r="RN197" s="57"/>
      <c r="RO197" s="57"/>
      <c r="RP197" s="57"/>
      <c r="RQ197" s="57"/>
      <c r="RR197" s="57"/>
      <c r="RS197" s="57"/>
      <c r="RT197" s="57"/>
      <c r="RU197" s="57"/>
      <c r="RV197" s="57"/>
      <c r="RW197" s="57"/>
      <c r="RX197" s="57"/>
      <c r="RY197" s="57"/>
      <c r="RZ197" s="57"/>
      <c r="SA197" s="57"/>
      <c r="SB197" s="57"/>
      <c r="SC197" s="57"/>
      <c r="SD197" s="57"/>
      <c r="SE197" s="57"/>
      <c r="SF197" s="57"/>
      <c r="SG197" s="57"/>
      <c r="SH197" s="57"/>
      <c r="SI197" s="57"/>
      <c r="SJ197" s="57"/>
      <c r="SK197" s="57"/>
      <c r="SL197" s="57"/>
      <c r="SM197" s="57"/>
      <c r="SN197" s="57"/>
      <c r="SO197" s="57"/>
      <c r="SP197" s="57"/>
      <c r="SQ197" s="57"/>
      <c r="SR197" s="57"/>
      <c r="SS197" s="57"/>
      <c r="ST197" s="57"/>
      <c r="SU197" s="57"/>
      <c r="SV197" s="57"/>
      <c r="SW197" s="57"/>
      <c r="SX197" s="57"/>
      <c r="SY197" s="57"/>
      <c r="SZ197" s="57"/>
      <c r="TA197" s="57"/>
      <c r="TB197" s="57"/>
      <c r="TC197" s="57"/>
      <c r="TD197" s="57"/>
      <c r="TE197" s="57"/>
      <c r="TF197" s="57"/>
      <c r="TG197" s="57"/>
      <c r="TH197" s="57"/>
      <c r="TI197" s="57"/>
      <c r="TJ197" s="57"/>
      <c r="TK197" s="57"/>
      <c r="TL197" s="57"/>
      <c r="TM197" s="57"/>
      <c r="TN197" s="57"/>
      <c r="TO197" s="57"/>
      <c r="TP197" s="57"/>
      <c r="TQ197" s="57"/>
      <c r="TR197" s="57"/>
      <c r="TS197" s="57"/>
      <c r="TT197" s="57"/>
      <c r="TU197" s="57"/>
      <c r="TV197" s="57"/>
      <c r="TW197" s="57"/>
      <c r="TX197" s="57"/>
      <c r="TY197" s="57"/>
      <c r="TZ197" s="57"/>
      <c r="UA197" s="57"/>
      <c r="UB197" s="57"/>
      <c r="UC197" s="57"/>
      <c r="UD197" s="57"/>
      <c r="UE197" s="57"/>
      <c r="UF197" s="57"/>
      <c r="UG197" s="57"/>
      <c r="UH197" s="57"/>
      <c r="UI197" s="57"/>
      <c r="UJ197" s="57"/>
      <c r="UK197" s="57"/>
      <c r="UL197" s="57"/>
      <c r="UM197" s="57"/>
      <c r="UN197" s="57"/>
      <c r="UO197" s="57"/>
      <c r="UP197" s="57"/>
      <c r="UQ197" s="57"/>
      <c r="UR197" s="57"/>
      <c r="US197" s="57"/>
      <c r="UT197" s="57"/>
      <c r="UU197" s="57"/>
      <c r="UV197" s="57"/>
      <c r="UW197" s="57"/>
      <c r="UX197" s="57"/>
      <c r="UY197" s="57"/>
      <c r="UZ197" s="57"/>
      <c r="VA197" s="57"/>
      <c r="VB197" s="57"/>
      <c r="VC197" s="57"/>
      <c r="VD197" s="57"/>
      <c r="VE197" s="57"/>
      <c r="VF197" s="57"/>
      <c r="VG197" s="57"/>
      <c r="VH197" s="57"/>
      <c r="VI197" s="57"/>
      <c r="VJ197" s="57"/>
      <c r="VK197" s="57"/>
      <c r="VL197" s="57"/>
      <c r="VM197" s="57"/>
      <c r="VN197" s="57"/>
      <c r="VO197" s="57"/>
      <c r="VP197" s="57"/>
      <c r="VQ197" s="57"/>
      <c r="VR197" s="57"/>
      <c r="VS197" s="57"/>
      <c r="VT197" s="57"/>
      <c r="VU197" s="57"/>
      <c r="VV197" s="57"/>
      <c r="VW197" s="57"/>
      <c r="VX197" s="57"/>
      <c r="VY197" s="57"/>
      <c r="VZ197" s="57"/>
      <c r="WA197" s="57"/>
      <c r="WB197" s="57"/>
      <c r="WC197" s="57"/>
      <c r="WD197" s="57"/>
      <c r="WE197" s="57"/>
      <c r="WF197" s="57"/>
      <c r="WG197" s="57"/>
      <c r="WH197" s="57"/>
      <c r="WI197" s="57"/>
      <c r="WJ197" s="57"/>
      <c r="WK197" s="57"/>
      <c r="WL197" s="57"/>
      <c r="WM197" s="57"/>
      <c r="WN197" s="57"/>
      <c r="WO197" s="57"/>
      <c r="WP197" s="57"/>
      <c r="WQ197" s="57"/>
      <c r="WR197" s="57"/>
      <c r="WS197" s="57"/>
      <c r="WT197" s="57"/>
      <c r="WU197" s="57"/>
      <c r="WV197" s="57"/>
      <c r="WW197" s="57"/>
      <c r="WX197" s="57"/>
      <c r="WY197" s="57"/>
      <c r="WZ197" s="57"/>
      <c r="XA197" s="57"/>
      <c r="XB197" s="57"/>
      <c r="XC197" s="57"/>
      <c r="XD197" s="57"/>
      <c r="XE197" s="57"/>
      <c r="XF197" s="57"/>
      <c r="XG197" s="57"/>
      <c r="XH197" s="57"/>
      <c r="XI197" s="57"/>
      <c r="XJ197" s="57"/>
      <c r="XK197" s="57"/>
      <c r="XL197" s="57"/>
      <c r="XM197" s="57"/>
      <c r="XN197" s="57"/>
      <c r="XO197" s="57"/>
      <c r="XP197" s="57"/>
      <c r="XQ197" s="57"/>
      <c r="XR197" s="57"/>
      <c r="XS197" s="57"/>
      <c r="XT197" s="57"/>
      <c r="XU197" s="57"/>
      <c r="XV197" s="57"/>
      <c r="XW197" s="57"/>
    </row>
    <row r="198">
      <c r="AI198" s="57"/>
      <c r="BR198" s="57"/>
      <c r="DA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57"/>
      <c r="FY198" s="57"/>
      <c r="FZ198" s="57"/>
      <c r="GA198" s="57"/>
      <c r="GB198" s="57"/>
      <c r="GC198" s="57"/>
      <c r="GD198" s="57"/>
      <c r="GE198" s="57"/>
      <c r="GF198" s="57"/>
      <c r="GG198" s="57"/>
      <c r="GH198" s="57"/>
      <c r="GI198" s="57"/>
      <c r="GJ198" s="57"/>
      <c r="GK198" s="57"/>
      <c r="GL198" s="57"/>
      <c r="GM198" s="57"/>
      <c r="GN198" s="57"/>
      <c r="GO198" s="57"/>
      <c r="GP198" s="57"/>
      <c r="GQ198" s="57"/>
      <c r="GR198" s="57"/>
      <c r="GS198" s="57"/>
      <c r="GT198" s="57"/>
      <c r="GU198" s="57"/>
      <c r="GV198" s="57"/>
      <c r="GW198" s="57"/>
      <c r="GX198" s="57"/>
      <c r="GY198" s="57"/>
      <c r="GZ198" s="57"/>
      <c r="HA198" s="57"/>
      <c r="HB198" s="57"/>
      <c r="HC198" s="57"/>
      <c r="HD198" s="57"/>
      <c r="HE198" s="57"/>
      <c r="HF198" s="57"/>
      <c r="HG198" s="57"/>
      <c r="HH198" s="57"/>
      <c r="HI198" s="57"/>
      <c r="HJ198" s="57"/>
      <c r="HK198" s="57"/>
      <c r="HL198" s="57"/>
      <c r="HM198" s="57"/>
      <c r="HN198" s="57"/>
      <c r="HO198" s="57"/>
      <c r="HP198" s="57"/>
      <c r="HQ198" s="57"/>
      <c r="HR198" s="57"/>
      <c r="HS198" s="57"/>
      <c r="HT198" s="57"/>
      <c r="HU198" s="57"/>
      <c r="HV198" s="57"/>
      <c r="HW198" s="57"/>
      <c r="HX198" s="57"/>
      <c r="HY198" s="57"/>
      <c r="HZ198" s="57"/>
      <c r="IA198" s="57"/>
      <c r="IB198" s="57"/>
      <c r="IC198" s="57"/>
      <c r="ID198" s="57"/>
      <c r="IE198" s="57"/>
      <c r="IF198" s="57"/>
      <c r="IG198" s="57"/>
      <c r="IH198" s="57"/>
      <c r="II198" s="57"/>
      <c r="IJ198" s="57"/>
      <c r="IK198" s="57"/>
      <c r="IL198" s="57"/>
      <c r="IM198" s="57"/>
      <c r="IN198" s="57"/>
      <c r="IO198" s="57"/>
      <c r="IP198" s="57"/>
      <c r="IQ198" s="57"/>
      <c r="IR198" s="57"/>
      <c r="IS198" s="57"/>
      <c r="IT198" s="57"/>
      <c r="IU198" s="57"/>
      <c r="IV198" s="57"/>
      <c r="IW198" s="57"/>
      <c r="IX198" s="57"/>
      <c r="IY198" s="57"/>
      <c r="IZ198" s="57"/>
      <c r="JA198" s="57"/>
      <c r="JB198" s="57"/>
      <c r="JC198" s="57"/>
      <c r="JD198" s="57"/>
      <c r="JE198" s="57"/>
      <c r="JF198" s="57"/>
      <c r="JG198" s="57"/>
      <c r="JH198" s="57"/>
      <c r="JI198" s="57"/>
      <c r="JJ198" s="57"/>
      <c r="JK198" s="57"/>
      <c r="JL198" s="57"/>
      <c r="JM198" s="57"/>
      <c r="JN198" s="57"/>
      <c r="JO198" s="57"/>
      <c r="JP198" s="57"/>
      <c r="JQ198" s="57"/>
      <c r="JR198" s="57"/>
      <c r="JS198" s="57"/>
      <c r="JT198" s="57"/>
      <c r="JU198" s="57"/>
      <c r="JV198" s="57"/>
      <c r="JW198" s="57"/>
      <c r="JX198" s="57"/>
      <c r="JY198" s="57"/>
      <c r="JZ198" s="57"/>
      <c r="KA198" s="57"/>
      <c r="KB198" s="57"/>
      <c r="KC198" s="57"/>
      <c r="KD198" s="57"/>
      <c r="KE198" s="57"/>
      <c r="KF198" s="57"/>
      <c r="KG198" s="57"/>
      <c r="KH198" s="57"/>
      <c r="KI198" s="57"/>
      <c r="KJ198" s="57"/>
      <c r="KK198" s="57"/>
      <c r="KL198" s="57"/>
      <c r="KM198" s="57"/>
      <c r="KN198" s="57"/>
      <c r="KO198" s="57"/>
      <c r="KP198" s="57"/>
      <c r="KQ198" s="57"/>
      <c r="KR198" s="57"/>
      <c r="KS198" s="57"/>
      <c r="KT198" s="57"/>
      <c r="KU198" s="57"/>
      <c r="KV198" s="57"/>
      <c r="KW198" s="57"/>
      <c r="KX198" s="57"/>
      <c r="KY198" s="57"/>
      <c r="KZ198" s="57"/>
      <c r="LA198" s="57"/>
      <c r="LB198" s="57"/>
      <c r="LC198" s="57"/>
      <c r="LD198" s="57"/>
      <c r="LE198" s="57"/>
      <c r="LF198" s="57"/>
      <c r="LG198" s="57"/>
      <c r="LH198" s="57"/>
      <c r="LI198" s="57"/>
      <c r="LJ198" s="57"/>
      <c r="LK198" s="57"/>
      <c r="LL198" s="57"/>
      <c r="LM198" s="57"/>
      <c r="LN198" s="57"/>
      <c r="LO198" s="57"/>
      <c r="LP198" s="57"/>
      <c r="LQ198" s="57"/>
      <c r="LR198" s="57"/>
      <c r="LS198" s="57"/>
      <c r="LT198" s="57"/>
      <c r="LU198" s="57"/>
      <c r="LV198" s="57"/>
      <c r="LW198" s="57"/>
      <c r="LX198" s="57"/>
      <c r="LY198" s="57"/>
      <c r="LZ198" s="57"/>
      <c r="MA198" s="57"/>
      <c r="MB198" s="57"/>
      <c r="MC198" s="57"/>
      <c r="MD198" s="57"/>
      <c r="ME198" s="57"/>
      <c r="MF198" s="57"/>
      <c r="MG198" s="57"/>
      <c r="MH198" s="57"/>
      <c r="MI198" s="57"/>
      <c r="MJ198" s="57"/>
      <c r="MK198" s="57"/>
      <c r="ML198" s="57"/>
      <c r="MM198" s="57"/>
      <c r="MN198" s="57"/>
      <c r="MO198" s="57"/>
      <c r="MP198" s="57"/>
      <c r="MQ198" s="57"/>
      <c r="MR198" s="57"/>
      <c r="MS198" s="57"/>
      <c r="MT198" s="57"/>
      <c r="MU198" s="57"/>
      <c r="MV198" s="57"/>
      <c r="MW198" s="57"/>
      <c r="MX198" s="57"/>
      <c r="MY198" s="57"/>
      <c r="MZ198" s="57"/>
      <c r="NA198" s="57"/>
      <c r="NB198" s="57"/>
      <c r="NC198" s="57"/>
      <c r="ND198" s="57"/>
      <c r="NE198" s="57"/>
      <c r="NF198" s="57"/>
      <c r="NG198" s="57"/>
      <c r="NH198" s="57"/>
      <c r="NI198" s="57"/>
      <c r="NJ198" s="57"/>
      <c r="NK198" s="57"/>
      <c r="NL198" s="57"/>
      <c r="NM198" s="57"/>
      <c r="NN198" s="57"/>
      <c r="NO198" s="57"/>
      <c r="NP198" s="57"/>
      <c r="NQ198" s="57"/>
      <c r="NR198" s="57"/>
      <c r="NS198" s="57"/>
      <c r="NT198" s="57"/>
      <c r="NU198" s="57"/>
      <c r="NV198" s="57"/>
      <c r="NW198" s="57"/>
      <c r="NX198" s="57"/>
      <c r="NY198" s="57"/>
      <c r="NZ198" s="57"/>
      <c r="OA198" s="57"/>
      <c r="OB198" s="57"/>
      <c r="OC198" s="57"/>
      <c r="OD198" s="57"/>
      <c r="OE198" s="57"/>
      <c r="OF198" s="57"/>
      <c r="OG198" s="57"/>
      <c r="OH198" s="57"/>
      <c r="OI198" s="57"/>
      <c r="OJ198" s="57"/>
      <c r="OK198" s="57"/>
      <c r="OL198" s="57"/>
      <c r="OM198" s="57"/>
      <c r="ON198" s="57"/>
      <c r="OO198" s="57"/>
      <c r="OP198" s="57"/>
      <c r="OQ198" s="57"/>
      <c r="OR198" s="57"/>
      <c r="OS198" s="57"/>
      <c r="OT198" s="57"/>
      <c r="OU198" s="57"/>
      <c r="OV198" s="57"/>
      <c r="OW198" s="57"/>
      <c r="OX198" s="57"/>
      <c r="OY198" s="57"/>
      <c r="OZ198" s="57"/>
      <c r="PA198" s="57"/>
      <c r="PB198" s="57"/>
      <c r="PC198" s="57"/>
      <c r="PD198" s="57"/>
      <c r="PE198" s="57"/>
      <c r="PF198" s="57"/>
      <c r="PG198" s="57"/>
      <c r="PH198" s="57"/>
      <c r="PI198" s="57"/>
      <c r="PJ198" s="57"/>
      <c r="PK198" s="57"/>
      <c r="PL198" s="57"/>
      <c r="PM198" s="57"/>
      <c r="PN198" s="57"/>
      <c r="PO198" s="57"/>
      <c r="PP198" s="57"/>
      <c r="PQ198" s="57"/>
      <c r="PR198" s="57"/>
      <c r="PS198" s="57"/>
      <c r="PT198" s="57"/>
      <c r="PU198" s="57"/>
      <c r="PV198" s="57"/>
      <c r="PW198" s="57"/>
      <c r="PX198" s="57"/>
      <c r="PY198" s="57"/>
      <c r="PZ198" s="57"/>
      <c r="QA198" s="57"/>
      <c r="QB198" s="57"/>
      <c r="QC198" s="57"/>
      <c r="QD198" s="57"/>
      <c r="QE198" s="57"/>
      <c r="QF198" s="57"/>
      <c r="QG198" s="57"/>
      <c r="QH198" s="57"/>
      <c r="QI198" s="57"/>
      <c r="QJ198" s="57"/>
      <c r="QK198" s="57"/>
      <c r="QL198" s="57"/>
      <c r="QM198" s="57"/>
      <c r="QN198" s="57"/>
      <c r="QO198" s="57"/>
      <c r="QP198" s="57"/>
      <c r="QQ198" s="57"/>
      <c r="QR198" s="57"/>
      <c r="QS198" s="57"/>
      <c r="QT198" s="57"/>
      <c r="QU198" s="57"/>
      <c r="QV198" s="57"/>
      <c r="QW198" s="57"/>
      <c r="QX198" s="57"/>
      <c r="QY198" s="57"/>
      <c r="QZ198" s="57"/>
      <c r="RA198" s="57"/>
      <c r="RB198" s="57"/>
      <c r="RC198" s="57"/>
      <c r="RD198" s="57"/>
      <c r="RE198" s="57"/>
      <c r="RF198" s="57"/>
      <c r="RG198" s="57"/>
      <c r="RH198" s="57"/>
      <c r="RI198" s="57"/>
      <c r="RJ198" s="57"/>
      <c r="RK198" s="57"/>
      <c r="RL198" s="57"/>
      <c r="RM198" s="57"/>
      <c r="RN198" s="57"/>
      <c r="RO198" s="57"/>
      <c r="RP198" s="57"/>
      <c r="RQ198" s="57"/>
      <c r="RR198" s="57"/>
      <c r="RS198" s="57"/>
      <c r="RT198" s="57"/>
      <c r="RU198" s="57"/>
      <c r="RV198" s="57"/>
      <c r="RW198" s="57"/>
      <c r="RX198" s="57"/>
      <c r="RY198" s="57"/>
      <c r="RZ198" s="57"/>
      <c r="SA198" s="57"/>
      <c r="SB198" s="57"/>
      <c r="SC198" s="57"/>
      <c r="SD198" s="57"/>
      <c r="SE198" s="57"/>
      <c r="SF198" s="57"/>
      <c r="SG198" s="57"/>
      <c r="SH198" s="57"/>
      <c r="SI198" s="57"/>
      <c r="SJ198" s="57"/>
      <c r="SK198" s="57"/>
      <c r="SL198" s="57"/>
      <c r="SM198" s="57"/>
      <c r="SN198" s="57"/>
      <c r="SO198" s="57"/>
      <c r="SP198" s="57"/>
      <c r="SQ198" s="57"/>
      <c r="SR198" s="57"/>
      <c r="SS198" s="57"/>
      <c r="ST198" s="57"/>
      <c r="SU198" s="57"/>
      <c r="SV198" s="57"/>
      <c r="SW198" s="57"/>
      <c r="SX198" s="57"/>
      <c r="SY198" s="57"/>
      <c r="SZ198" s="57"/>
      <c r="TA198" s="57"/>
      <c r="TB198" s="57"/>
      <c r="TC198" s="57"/>
      <c r="TD198" s="57"/>
      <c r="TE198" s="57"/>
      <c r="TF198" s="57"/>
      <c r="TG198" s="57"/>
      <c r="TH198" s="57"/>
      <c r="TI198" s="57"/>
      <c r="TJ198" s="57"/>
      <c r="TK198" s="57"/>
      <c r="TL198" s="57"/>
      <c r="TM198" s="57"/>
      <c r="TN198" s="57"/>
      <c r="TO198" s="57"/>
      <c r="TP198" s="57"/>
      <c r="TQ198" s="57"/>
      <c r="TR198" s="57"/>
      <c r="TS198" s="57"/>
      <c r="TT198" s="57"/>
      <c r="TU198" s="57"/>
      <c r="TV198" s="57"/>
      <c r="TW198" s="57"/>
      <c r="TX198" s="57"/>
      <c r="TY198" s="57"/>
      <c r="TZ198" s="57"/>
      <c r="UA198" s="57"/>
      <c r="UB198" s="57"/>
      <c r="UC198" s="57"/>
      <c r="UD198" s="57"/>
      <c r="UE198" s="57"/>
      <c r="UF198" s="57"/>
      <c r="UG198" s="57"/>
      <c r="UH198" s="57"/>
      <c r="UI198" s="57"/>
      <c r="UJ198" s="57"/>
      <c r="UK198" s="57"/>
      <c r="UL198" s="57"/>
      <c r="UM198" s="57"/>
      <c r="UN198" s="57"/>
      <c r="UO198" s="57"/>
      <c r="UP198" s="57"/>
      <c r="UQ198" s="57"/>
      <c r="UR198" s="57"/>
      <c r="US198" s="57"/>
      <c r="UT198" s="57"/>
      <c r="UU198" s="57"/>
      <c r="UV198" s="57"/>
      <c r="UW198" s="57"/>
      <c r="UX198" s="57"/>
      <c r="UY198" s="57"/>
      <c r="UZ198" s="57"/>
      <c r="VA198" s="57"/>
      <c r="VB198" s="57"/>
      <c r="VC198" s="57"/>
      <c r="VD198" s="57"/>
      <c r="VE198" s="57"/>
      <c r="VF198" s="57"/>
      <c r="VG198" s="57"/>
      <c r="VH198" s="57"/>
      <c r="VI198" s="57"/>
      <c r="VJ198" s="57"/>
      <c r="VK198" s="57"/>
      <c r="VL198" s="57"/>
      <c r="VM198" s="57"/>
      <c r="VN198" s="57"/>
      <c r="VO198" s="57"/>
      <c r="VP198" s="57"/>
      <c r="VQ198" s="57"/>
      <c r="VR198" s="57"/>
      <c r="VS198" s="57"/>
      <c r="VT198" s="57"/>
      <c r="VU198" s="57"/>
      <c r="VV198" s="57"/>
      <c r="VW198" s="57"/>
      <c r="VX198" s="57"/>
      <c r="VY198" s="57"/>
      <c r="VZ198" s="57"/>
      <c r="WA198" s="57"/>
      <c r="WB198" s="57"/>
      <c r="WC198" s="57"/>
      <c r="WD198" s="57"/>
      <c r="WE198" s="57"/>
      <c r="WF198" s="57"/>
      <c r="WG198" s="57"/>
      <c r="WH198" s="57"/>
      <c r="WI198" s="57"/>
      <c r="WJ198" s="57"/>
      <c r="WK198" s="57"/>
      <c r="WL198" s="57"/>
      <c r="WM198" s="57"/>
      <c r="WN198" s="57"/>
      <c r="WO198" s="57"/>
      <c r="WP198" s="57"/>
      <c r="WQ198" s="57"/>
      <c r="WR198" s="57"/>
      <c r="WS198" s="57"/>
      <c r="WT198" s="57"/>
      <c r="WU198" s="57"/>
      <c r="WV198" s="57"/>
      <c r="WW198" s="57"/>
      <c r="WX198" s="57"/>
      <c r="WY198" s="57"/>
      <c r="WZ198" s="57"/>
      <c r="XA198" s="57"/>
      <c r="XB198" s="57"/>
      <c r="XC198" s="57"/>
      <c r="XD198" s="57"/>
      <c r="XE198" s="57"/>
      <c r="XF198" s="57"/>
      <c r="XG198" s="57"/>
      <c r="XH198" s="57"/>
      <c r="XI198" s="57"/>
      <c r="XJ198" s="57"/>
      <c r="XK198" s="57"/>
      <c r="XL198" s="57"/>
      <c r="XM198" s="57"/>
      <c r="XN198" s="57"/>
      <c r="XO198" s="57"/>
      <c r="XP198" s="57"/>
      <c r="XQ198" s="57"/>
      <c r="XR198" s="57"/>
      <c r="XS198" s="57"/>
      <c r="XT198" s="57"/>
      <c r="XU198" s="57"/>
      <c r="XV198" s="57"/>
      <c r="XW198" s="57"/>
    </row>
    <row r="199">
      <c r="AI199" s="57"/>
      <c r="BR199" s="57"/>
      <c r="DA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57"/>
      <c r="FY199" s="57"/>
      <c r="FZ199" s="57"/>
      <c r="GA199" s="57"/>
      <c r="GB199" s="57"/>
      <c r="GC199" s="57"/>
      <c r="GD199" s="57"/>
      <c r="GE199" s="57"/>
      <c r="GF199" s="57"/>
      <c r="GG199" s="57"/>
      <c r="GH199" s="57"/>
      <c r="GI199" s="57"/>
      <c r="GJ199" s="57"/>
      <c r="GK199" s="57"/>
      <c r="GL199" s="57"/>
      <c r="GM199" s="57"/>
      <c r="GN199" s="57"/>
      <c r="GO199" s="57"/>
      <c r="GP199" s="57"/>
      <c r="GQ199" s="57"/>
      <c r="GR199" s="57"/>
      <c r="GS199" s="57"/>
      <c r="GT199" s="57"/>
      <c r="GU199" s="57"/>
      <c r="GV199" s="57"/>
      <c r="GW199" s="57"/>
      <c r="GX199" s="57"/>
      <c r="GY199" s="57"/>
      <c r="GZ199" s="57"/>
      <c r="HA199" s="57"/>
      <c r="HB199" s="57"/>
      <c r="HC199" s="57"/>
      <c r="HD199" s="57"/>
      <c r="HE199" s="57"/>
      <c r="HF199" s="57"/>
      <c r="HG199" s="57"/>
      <c r="HH199" s="57"/>
      <c r="HI199" s="57"/>
      <c r="HJ199" s="57"/>
      <c r="HK199" s="57"/>
      <c r="HL199" s="57"/>
      <c r="HM199" s="57"/>
      <c r="HN199" s="57"/>
      <c r="HO199" s="57"/>
      <c r="HP199" s="57"/>
      <c r="HQ199" s="57"/>
      <c r="HR199" s="57"/>
      <c r="HS199" s="57"/>
      <c r="HT199" s="57"/>
      <c r="HU199" s="57"/>
      <c r="HV199" s="57"/>
      <c r="HW199" s="57"/>
      <c r="HX199" s="57"/>
      <c r="HY199" s="57"/>
      <c r="HZ199" s="57"/>
      <c r="IA199" s="57"/>
      <c r="IB199" s="57"/>
      <c r="IC199" s="57"/>
      <c r="ID199" s="57"/>
      <c r="IE199" s="57"/>
      <c r="IF199" s="57"/>
      <c r="IG199" s="57"/>
      <c r="IH199" s="57"/>
      <c r="II199" s="57"/>
      <c r="IJ199" s="57"/>
      <c r="IK199" s="57"/>
      <c r="IL199" s="57"/>
      <c r="IM199" s="57"/>
      <c r="IN199" s="57"/>
      <c r="IO199" s="57"/>
      <c r="IP199" s="57"/>
      <c r="IQ199" s="57"/>
      <c r="IR199" s="57"/>
      <c r="IS199" s="57"/>
      <c r="IT199" s="57"/>
      <c r="IU199" s="57"/>
      <c r="IV199" s="57"/>
      <c r="IW199" s="57"/>
      <c r="IX199" s="57"/>
      <c r="IY199" s="57"/>
      <c r="IZ199" s="57"/>
      <c r="JA199" s="57"/>
      <c r="JB199" s="57"/>
      <c r="JC199" s="57"/>
      <c r="JD199" s="57"/>
      <c r="JE199" s="57"/>
      <c r="JF199" s="57"/>
      <c r="JG199" s="57"/>
      <c r="JH199" s="57"/>
      <c r="JI199" s="57"/>
      <c r="JJ199" s="57"/>
      <c r="JK199" s="57"/>
      <c r="JL199" s="57"/>
      <c r="JM199" s="57"/>
      <c r="JN199" s="57"/>
      <c r="JO199" s="57"/>
      <c r="JP199" s="57"/>
      <c r="JQ199" s="57"/>
      <c r="JR199" s="57"/>
      <c r="JS199" s="57"/>
      <c r="JT199" s="57"/>
      <c r="JU199" s="57"/>
      <c r="JV199" s="57"/>
      <c r="JW199" s="57"/>
      <c r="JX199" s="57"/>
      <c r="JY199" s="57"/>
      <c r="JZ199" s="57"/>
      <c r="KA199" s="57"/>
      <c r="KB199" s="57"/>
      <c r="KC199" s="57"/>
      <c r="KD199" s="57"/>
      <c r="KE199" s="57"/>
      <c r="KF199" s="57"/>
      <c r="KG199" s="57"/>
      <c r="KH199" s="57"/>
      <c r="KI199" s="57"/>
      <c r="KJ199" s="57"/>
      <c r="KK199" s="57"/>
      <c r="KL199" s="57"/>
      <c r="KM199" s="57"/>
      <c r="KN199" s="57"/>
      <c r="KO199" s="57"/>
      <c r="KP199" s="57"/>
      <c r="KQ199" s="57"/>
      <c r="KR199" s="57"/>
      <c r="KS199" s="57"/>
      <c r="KT199" s="57"/>
      <c r="KU199" s="57"/>
      <c r="KV199" s="57"/>
      <c r="KW199" s="57"/>
      <c r="KX199" s="57"/>
      <c r="KY199" s="57"/>
      <c r="KZ199" s="57"/>
      <c r="LA199" s="57"/>
      <c r="LB199" s="57"/>
      <c r="LC199" s="57"/>
      <c r="LD199" s="57"/>
      <c r="LE199" s="57"/>
      <c r="LF199" s="57"/>
      <c r="LG199" s="57"/>
      <c r="LH199" s="57"/>
      <c r="LI199" s="57"/>
      <c r="LJ199" s="57"/>
      <c r="LK199" s="57"/>
      <c r="LL199" s="57"/>
      <c r="LM199" s="57"/>
      <c r="LN199" s="57"/>
      <c r="LO199" s="57"/>
      <c r="LP199" s="57"/>
      <c r="LQ199" s="57"/>
      <c r="LR199" s="57"/>
      <c r="LS199" s="57"/>
      <c r="LT199" s="57"/>
      <c r="LU199" s="57"/>
      <c r="LV199" s="57"/>
      <c r="LW199" s="57"/>
      <c r="LX199" s="57"/>
      <c r="LY199" s="57"/>
      <c r="LZ199" s="57"/>
      <c r="MA199" s="57"/>
      <c r="MB199" s="57"/>
      <c r="MC199" s="57"/>
      <c r="MD199" s="57"/>
      <c r="ME199" s="57"/>
      <c r="MF199" s="57"/>
      <c r="MG199" s="57"/>
      <c r="MH199" s="57"/>
      <c r="MI199" s="57"/>
      <c r="MJ199" s="57"/>
      <c r="MK199" s="57"/>
      <c r="ML199" s="57"/>
      <c r="MM199" s="57"/>
      <c r="MN199" s="57"/>
      <c r="MO199" s="57"/>
      <c r="MP199" s="57"/>
      <c r="MQ199" s="57"/>
      <c r="MR199" s="57"/>
      <c r="MS199" s="57"/>
      <c r="MT199" s="57"/>
      <c r="MU199" s="57"/>
      <c r="MV199" s="57"/>
      <c r="MW199" s="57"/>
      <c r="MX199" s="57"/>
      <c r="MY199" s="57"/>
      <c r="MZ199" s="57"/>
      <c r="NA199" s="57"/>
      <c r="NB199" s="57"/>
      <c r="NC199" s="57"/>
      <c r="ND199" s="57"/>
      <c r="NE199" s="57"/>
      <c r="NF199" s="57"/>
      <c r="NG199" s="57"/>
      <c r="NH199" s="57"/>
      <c r="NI199" s="57"/>
      <c r="NJ199" s="57"/>
      <c r="NK199" s="57"/>
      <c r="NL199" s="57"/>
      <c r="NM199" s="57"/>
      <c r="NN199" s="57"/>
      <c r="NO199" s="57"/>
      <c r="NP199" s="57"/>
      <c r="NQ199" s="57"/>
      <c r="NR199" s="57"/>
      <c r="NS199" s="57"/>
      <c r="NT199" s="57"/>
      <c r="NU199" s="57"/>
      <c r="NV199" s="57"/>
      <c r="NW199" s="57"/>
      <c r="NX199" s="57"/>
      <c r="NY199" s="57"/>
      <c r="NZ199" s="57"/>
      <c r="OA199" s="57"/>
      <c r="OB199" s="57"/>
      <c r="OC199" s="57"/>
      <c r="OD199" s="57"/>
      <c r="OE199" s="57"/>
      <c r="OF199" s="57"/>
      <c r="OG199" s="57"/>
      <c r="OH199" s="57"/>
      <c r="OI199" s="57"/>
      <c r="OJ199" s="57"/>
      <c r="OK199" s="57"/>
      <c r="OL199" s="57"/>
      <c r="OM199" s="57"/>
      <c r="ON199" s="57"/>
      <c r="OO199" s="57"/>
      <c r="OP199" s="57"/>
      <c r="OQ199" s="57"/>
      <c r="OR199" s="57"/>
      <c r="OS199" s="57"/>
      <c r="OT199" s="57"/>
      <c r="OU199" s="57"/>
      <c r="OV199" s="57"/>
      <c r="OW199" s="57"/>
      <c r="OX199" s="57"/>
      <c r="OY199" s="57"/>
      <c r="OZ199" s="57"/>
      <c r="PA199" s="57"/>
      <c r="PB199" s="57"/>
      <c r="PC199" s="57"/>
      <c r="PD199" s="57"/>
      <c r="PE199" s="57"/>
      <c r="PF199" s="57"/>
      <c r="PG199" s="57"/>
      <c r="PH199" s="57"/>
      <c r="PI199" s="57"/>
      <c r="PJ199" s="57"/>
      <c r="PK199" s="57"/>
      <c r="PL199" s="57"/>
      <c r="PM199" s="57"/>
      <c r="PN199" s="57"/>
      <c r="PO199" s="57"/>
      <c r="PP199" s="57"/>
      <c r="PQ199" s="57"/>
      <c r="PR199" s="57"/>
      <c r="PS199" s="57"/>
      <c r="PT199" s="57"/>
      <c r="PU199" s="57"/>
      <c r="PV199" s="57"/>
      <c r="PW199" s="57"/>
      <c r="PX199" s="57"/>
      <c r="PY199" s="57"/>
      <c r="PZ199" s="57"/>
      <c r="QA199" s="57"/>
      <c r="QB199" s="57"/>
      <c r="QC199" s="57"/>
      <c r="QD199" s="57"/>
      <c r="QE199" s="57"/>
      <c r="QF199" s="57"/>
      <c r="QG199" s="57"/>
      <c r="QH199" s="57"/>
      <c r="QI199" s="57"/>
      <c r="QJ199" s="57"/>
      <c r="QK199" s="57"/>
      <c r="QL199" s="57"/>
      <c r="QM199" s="57"/>
      <c r="QN199" s="57"/>
      <c r="QO199" s="57"/>
      <c r="QP199" s="57"/>
      <c r="QQ199" s="57"/>
      <c r="QR199" s="57"/>
      <c r="QS199" s="57"/>
      <c r="QT199" s="57"/>
      <c r="QU199" s="57"/>
      <c r="QV199" s="57"/>
      <c r="QW199" s="57"/>
      <c r="QX199" s="57"/>
      <c r="QY199" s="57"/>
      <c r="QZ199" s="57"/>
      <c r="RA199" s="57"/>
      <c r="RB199" s="57"/>
      <c r="RC199" s="57"/>
      <c r="RD199" s="57"/>
      <c r="RE199" s="57"/>
      <c r="RF199" s="57"/>
      <c r="RG199" s="57"/>
      <c r="RH199" s="57"/>
      <c r="RI199" s="57"/>
      <c r="RJ199" s="57"/>
      <c r="RK199" s="57"/>
      <c r="RL199" s="57"/>
      <c r="RM199" s="57"/>
      <c r="RN199" s="57"/>
      <c r="RO199" s="57"/>
      <c r="RP199" s="57"/>
      <c r="RQ199" s="57"/>
      <c r="RR199" s="57"/>
      <c r="RS199" s="57"/>
      <c r="RT199" s="57"/>
      <c r="RU199" s="57"/>
      <c r="RV199" s="57"/>
      <c r="RW199" s="57"/>
      <c r="RX199" s="57"/>
      <c r="RY199" s="57"/>
      <c r="RZ199" s="57"/>
      <c r="SA199" s="57"/>
      <c r="SB199" s="57"/>
      <c r="SC199" s="57"/>
      <c r="SD199" s="57"/>
      <c r="SE199" s="57"/>
      <c r="SF199" s="57"/>
      <c r="SG199" s="57"/>
      <c r="SH199" s="57"/>
      <c r="SI199" s="57"/>
      <c r="SJ199" s="57"/>
      <c r="SK199" s="57"/>
      <c r="SL199" s="57"/>
      <c r="SM199" s="57"/>
      <c r="SN199" s="57"/>
      <c r="SO199" s="57"/>
      <c r="SP199" s="57"/>
      <c r="SQ199" s="57"/>
      <c r="SR199" s="57"/>
      <c r="SS199" s="57"/>
      <c r="ST199" s="57"/>
      <c r="SU199" s="57"/>
      <c r="SV199" s="57"/>
      <c r="SW199" s="57"/>
      <c r="SX199" s="57"/>
      <c r="SY199" s="57"/>
      <c r="SZ199" s="57"/>
      <c r="TA199" s="57"/>
      <c r="TB199" s="57"/>
      <c r="TC199" s="57"/>
      <c r="TD199" s="57"/>
      <c r="TE199" s="57"/>
      <c r="TF199" s="57"/>
      <c r="TG199" s="57"/>
      <c r="TH199" s="57"/>
      <c r="TI199" s="57"/>
      <c r="TJ199" s="57"/>
      <c r="TK199" s="57"/>
      <c r="TL199" s="57"/>
      <c r="TM199" s="57"/>
      <c r="TN199" s="57"/>
      <c r="TO199" s="57"/>
      <c r="TP199" s="57"/>
      <c r="TQ199" s="57"/>
      <c r="TR199" s="57"/>
      <c r="TS199" s="57"/>
      <c r="TT199" s="57"/>
      <c r="TU199" s="57"/>
      <c r="TV199" s="57"/>
      <c r="TW199" s="57"/>
      <c r="TX199" s="57"/>
      <c r="TY199" s="57"/>
      <c r="TZ199" s="57"/>
      <c r="UA199" s="57"/>
      <c r="UB199" s="57"/>
      <c r="UC199" s="57"/>
      <c r="UD199" s="57"/>
      <c r="UE199" s="57"/>
      <c r="UF199" s="57"/>
      <c r="UG199" s="57"/>
      <c r="UH199" s="57"/>
      <c r="UI199" s="57"/>
      <c r="UJ199" s="57"/>
      <c r="UK199" s="57"/>
      <c r="UL199" s="57"/>
      <c r="UM199" s="57"/>
      <c r="UN199" s="57"/>
      <c r="UO199" s="57"/>
      <c r="UP199" s="57"/>
      <c r="UQ199" s="57"/>
      <c r="UR199" s="57"/>
      <c r="US199" s="57"/>
      <c r="UT199" s="57"/>
      <c r="UU199" s="57"/>
      <c r="UV199" s="57"/>
      <c r="UW199" s="57"/>
      <c r="UX199" s="57"/>
      <c r="UY199" s="57"/>
      <c r="UZ199" s="57"/>
      <c r="VA199" s="57"/>
      <c r="VB199" s="57"/>
      <c r="VC199" s="57"/>
      <c r="VD199" s="57"/>
      <c r="VE199" s="57"/>
      <c r="VF199" s="57"/>
      <c r="VG199" s="57"/>
      <c r="VH199" s="57"/>
      <c r="VI199" s="57"/>
      <c r="VJ199" s="57"/>
      <c r="VK199" s="57"/>
      <c r="VL199" s="57"/>
      <c r="VM199" s="57"/>
      <c r="VN199" s="57"/>
      <c r="VO199" s="57"/>
      <c r="VP199" s="57"/>
      <c r="VQ199" s="57"/>
      <c r="VR199" s="57"/>
      <c r="VS199" s="57"/>
      <c r="VT199" s="57"/>
      <c r="VU199" s="57"/>
      <c r="VV199" s="57"/>
      <c r="VW199" s="57"/>
      <c r="VX199" s="57"/>
      <c r="VY199" s="57"/>
      <c r="VZ199" s="57"/>
      <c r="WA199" s="57"/>
      <c r="WB199" s="57"/>
      <c r="WC199" s="57"/>
      <c r="WD199" s="57"/>
      <c r="WE199" s="57"/>
      <c r="WF199" s="57"/>
      <c r="WG199" s="57"/>
      <c r="WH199" s="57"/>
      <c r="WI199" s="57"/>
      <c r="WJ199" s="57"/>
      <c r="WK199" s="57"/>
      <c r="WL199" s="57"/>
      <c r="WM199" s="57"/>
      <c r="WN199" s="57"/>
      <c r="WO199" s="57"/>
      <c r="WP199" s="57"/>
      <c r="WQ199" s="57"/>
      <c r="WR199" s="57"/>
      <c r="WS199" s="57"/>
      <c r="WT199" s="57"/>
      <c r="WU199" s="57"/>
      <c r="WV199" s="57"/>
      <c r="WW199" s="57"/>
      <c r="WX199" s="57"/>
      <c r="WY199" s="57"/>
      <c r="WZ199" s="57"/>
      <c r="XA199" s="57"/>
      <c r="XB199" s="57"/>
      <c r="XC199" s="57"/>
      <c r="XD199" s="57"/>
      <c r="XE199" s="57"/>
      <c r="XF199" s="57"/>
      <c r="XG199" s="57"/>
      <c r="XH199" s="57"/>
      <c r="XI199" s="57"/>
      <c r="XJ199" s="57"/>
      <c r="XK199" s="57"/>
      <c r="XL199" s="57"/>
      <c r="XM199" s="57"/>
      <c r="XN199" s="57"/>
      <c r="XO199" s="57"/>
      <c r="XP199" s="57"/>
      <c r="XQ199" s="57"/>
      <c r="XR199" s="57"/>
      <c r="XS199" s="57"/>
      <c r="XT199" s="57"/>
      <c r="XU199" s="57"/>
      <c r="XV199" s="57"/>
      <c r="XW199" s="57"/>
    </row>
    <row r="200">
      <c r="AI200" s="57"/>
      <c r="BR200" s="57"/>
      <c r="DA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57"/>
      <c r="FY200" s="57"/>
      <c r="FZ200" s="57"/>
      <c r="GA200" s="57"/>
      <c r="GB200" s="57"/>
      <c r="GC200" s="57"/>
      <c r="GD200" s="57"/>
      <c r="GE200" s="57"/>
      <c r="GF200" s="57"/>
      <c r="GG200" s="57"/>
      <c r="GH200" s="57"/>
      <c r="GI200" s="57"/>
      <c r="GJ200" s="57"/>
      <c r="GK200" s="57"/>
      <c r="GL200" s="57"/>
      <c r="GM200" s="57"/>
      <c r="GN200" s="57"/>
      <c r="GO200" s="57"/>
      <c r="GP200" s="57"/>
      <c r="GQ200" s="57"/>
      <c r="GR200" s="57"/>
      <c r="GS200" s="57"/>
      <c r="GT200" s="57"/>
      <c r="GU200" s="57"/>
      <c r="GV200" s="57"/>
      <c r="GW200" s="57"/>
      <c r="GX200" s="57"/>
      <c r="GY200" s="57"/>
      <c r="GZ200" s="57"/>
      <c r="HA200" s="57"/>
      <c r="HB200" s="57"/>
      <c r="HC200" s="57"/>
      <c r="HD200" s="57"/>
      <c r="HE200" s="57"/>
      <c r="HF200" s="57"/>
      <c r="HG200" s="57"/>
      <c r="HH200" s="57"/>
      <c r="HI200" s="57"/>
      <c r="HJ200" s="57"/>
      <c r="HK200" s="57"/>
      <c r="HL200" s="57"/>
      <c r="HM200" s="57"/>
      <c r="HN200" s="57"/>
      <c r="HO200" s="57"/>
      <c r="HP200" s="57"/>
      <c r="HQ200" s="57"/>
      <c r="HR200" s="57"/>
      <c r="HS200" s="57"/>
      <c r="HT200" s="57"/>
      <c r="HU200" s="57"/>
      <c r="HV200" s="57"/>
      <c r="HW200" s="57"/>
      <c r="HX200" s="57"/>
      <c r="HY200" s="57"/>
      <c r="HZ200" s="57"/>
      <c r="IA200" s="57"/>
      <c r="IB200" s="57"/>
      <c r="IC200" s="57"/>
      <c r="ID200" s="57"/>
      <c r="IE200" s="57"/>
      <c r="IF200" s="57"/>
      <c r="IG200" s="57"/>
      <c r="IH200" s="57"/>
      <c r="II200" s="57"/>
      <c r="IJ200" s="57"/>
      <c r="IK200" s="57"/>
      <c r="IL200" s="57"/>
      <c r="IM200" s="57"/>
      <c r="IN200" s="57"/>
      <c r="IO200" s="57"/>
      <c r="IP200" s="57"/>
      <c r="IQ200" s="57"/>
      <c r="IR200" s="57"/>
      <c r="IS200" s="57"/>
      <c r="IT200" s="57"/>
      <c r="IU200" s="57"/>
      <c r="IV200" s="57"/>
      <c r="IW200" s="57"/>
      <c r="IX200" s="57"/>
      <c r="IY200" s="57"/>
      <c r="IZ200" s="57"/>
      <c r="JA200" s="57"/>
      <c r="JB200" s="57"/>
      <c r="JC200" s="57"/>
      <c r="JD200" s="57"/>
      <c r="JE200" s="57"/>
      <c r="JF200" s="57"/>
      <c r="JG200" s="57"/>
      <c r="JH200" s="57"/>
      <c r="JI200" s="57"/>
      <c r="JJ200" s="57"/>
      <c r="JK200" s="57"/>
      <c r="JL200" s="57"/>
      <c r="JM200" s="57"/>
      <c r="JN200" s="57"/>
      <c r="JO200" s="57"/>
      <c r="JP200" s="57"/>
      <c r="JQ200" s="57"/>
      <c r="JR200" s="57"/>
      <c r="JS200" s="57"/>
      <c r="JT200" s="57"/>
      <c r="JU200" s="57"/>
      <c r="JV200" s="57"/>
      <c r="JW200" s="57"/>
      <c r="JX200" s="57"/>
      <c r="JY200" s="57"/>
      <c r="JZ200" s="57"/>
      <c r="KA200" s="57"/>
      <c r="KB200" s="57"/>
      <c r="KC200" s="57"/>
      <c r="KD200" s="57"/>
      <c r="KE200" s="57"/>
      <c r="KF200" s="57"/>
      <c r="KG200" s="57"/>
      <c r="KH200" s="57"/>
      <c r="KI200" s="57"/>
      <c r="KJ200" s="57"/>
      <c r="KK200" s="57"/>
      <c r="KL200" s="57"/>
      <c r="KM200" s="57"/>
      <c r="KN200" s="57"/>
      <c r="KO200" s="57"/>
      <c r="KP200" s="57"/>
      <c r="KQ200" s="57"/>
      <c r="KR200" s="57"/>
      <c r="KS200" s="57"/>
      <c r="KT200" s="57"/>
      <c r="KU200" s="57"/>
      <c r="KV200" s="57"/>
      <c r="KW200" s="57"/>
      <c r="KX200" s="57"/>
      <c r="KY200" s="57"/>
      <c r="KZ200" s="57"/>
      <c r="LA200" s="57"/>
      <c r="LB200" s="57"/>
      <c r="LC200" s="57"/>
      <c r="LD200" s="57"/>
      <c r="LE200" s="57"/>
      <c r="LF200" s="57"/>
      <c r="LG200" s="57"/>
      <c r="LH200" s="57"/>
      <c r="LI200" s="57"/>
      <c r="LJ200" s="57"/>
      <c r="LK200" s="57"/>
      <c r="LL200" s="57"/>
      <c r="LM200" s="57"/>
      <c r="LN200" s="57"/>
      <c r="LO200" s="57"/>
      <c r="LP200" s="57"/>
      <c r="LQ200" s="57"/>
      <c r="LR200" s="57"/>
      <c r="LS200" s="57"/>
      <c r="LT200" s="57"/>
      <c r="LU200" s="57"/>
      <c r="LV200" s="57"/>
      <c r="LW200" s="57"/>
      <c r="LX200" s="57"/>
      <c r="LY200" s="57"/>
      <c r="LZ200" s="57"/>
      <c r="MA200" s="57"/>
      <c r="MB200" s="57"/>
      <c r="MC200" s="57"/>
      <c r="MD200" s="57"/>
      <c r="ME200" s="57"/>
      <c r="MF200" s="57"/>
      <c r="MG200" s="57"/>
      <c r="MH200" s="57"/>
      <c r="MI200" s="57"/>
      <c r="MJ200" s="57"/>
      <c r="MK200" s="57"/>
      <c r="ML200" s="57"/>
      <c r="MM200" s="57"/>
      <c r="MN200" s="57"/>
      <c r="MO200" s="57"/>
      <c r="MP200" s="57"/>
      <c r="MQ200" s="57"/>
      <c r="MR200" s="57"/>
      <c r="MS200" s="57"/>
      <c r="MT200" s="57"/>
      <c r="MU200" s="57"/>
      <c r="MV200" s="57"/>
      <c r="MW200" s="57"/>
      <c r="MX200" s="57"/>
      <c r="MY200" s="57"/>
      <c r="MZ200" s="57"/>
      <c r="NA200" s="57"/>
      <c r="NB200" s="57"/>
      <c r="NC200" s="57"/>
      <c r="ND200" s="57"/>
      <c r="NE200" s="57"/>
      <c r="NF200" s="57"/>
      <c r="NG200" s="57"/>
      <c r="NH200" s="57"/>
      <c r="NI200" s="57"/>
      <c r="NJ200" s="57"/>
      <c r="NK200" s="57"/>
      <c r="NL200" s="57"/>
      <c r="NM200" s="57"/>
      <c r="NN200" s="57"/>
      <c r="NO200" s="57"/>
      <c r="NP200" s="57"/>
      <c r="NQ200" s="57"/>
      <c r="NR200" s="57"/>
      <c r="NS200" s="57"/>
      <c r="NT200" s="57"/>
      <c r="NU200" s="57"/>
      <c r="NV200" s="57"/>
      <c r="NW200" s="57"/>
      <c r="NX200" s="57"/>
      <c r="NY200" s="57"/>
      <c r="NZ200" s="57"/>
      <c r="OA200" s="57"/>
      <c r="OB200" s="57"/>
      <c r="OC200" s="57"/>
      <c r="OD200" s="57"/>
      <c r="OE200" s="57"/>
      <c r="OF200" s="57"/>
      <c r="OG200" s="57"/>
      <c r="OH200" s="57"/>
      <c r="OI200" s="57"/>
      <c r="OJ200" s="57"/>
      <c r="OK200" s="57"/>
      <c r="OL200" s="57"/>
      <c r="OM200" s="57"/>
      <c r="ON200" s="57"/>
      <c r="OO200" s="57"/>
      <c r="OP200" s="57"/>
      <c r="OQ200" s="57"/>
      <c r="OR200" s="57"/>
      <c r="OS200" s="57"/>
      <c r="OT200" s="57"/>
      <c r="OU200" s="57"/>
      <c r="OV200" s="57"/>
      <c r="OW200" s="57"/>
      <c r="OX200" s="57"/>
      <c r="OY200" s="57"/>
      <c r="OZ200" s="57"/>
      <c r="PA200" s="57"/>
      <c r="PB200" s="57"/>
      <c r="PC200" s="57"/>
      <c r="PD200" s="57"/>
      <c r="PE200" s="57"/>
      <c r="PF200" s="57"/>
      <c r="PG200" s="57"/>
      <c r="PH200" s="57"/>
      <c r="PI200" s="57"/>
      <c r="PJ200" s="57"/>
      <c r="PK200" s="57"/>
      <c r="PL200" s="57"/>
      <c r="PM200" s="57"/>
      <c r="PN200" s="57"/>
      <c r="PO200" s="57"/>
      <c r="PP200" s="57"/>
      <c r="PQ200" s="57"/>
      <c r="PR200" s="57"/>
      <c r="PS200" s="57"/>
      <c r="PT200" s="57"/>
      <c r="PU200" s="57"/>
      <c r="PV200" s="57"/>
      <c r="PW200" s="57"/>
      <c r="PX200" s="57"/>
      <c r="PY200" s="57"/>
      <c r="PZ200" s="57"/>
      <c r="QA200" s="57"/>
      <c r="QB200" s="57"/>
      <c r="QC200" s="57"/>
      <c r="QD200" s="57"/>
      <c r="QE200" s="57"/>
      <c r="QF200" s="57"/>
      <c r="QG200" s="57"/>
      <c r="QH200" s="57"/>
      <c r="QI200" s="57"/>
      <c r="QJ200" s="57"/>
      <c r="QK200" s="57"/>
      <c r="QL200" s="57"/>
      <c r="QM200" s="57"/>
      <c r="QN200" s="57"/>
      <c r="QO200" s="57"/>
      <c r="QP200" s="57"/>
      <c r="QQ200" s="57"/>
      <c r="QR200" s="57"/>
      <c r="QS200" s="57"/>
      <c r="QT200" s="57"/>
      <c r="QU200" s="57"/>
      <c r="QV200" s="57"/>
      <c r="QW200" s="57"/>
      <c r="QX200" s="57"/>
      <c r="QY200" s="57"/>
      <c r="QZ200" s="57"/>
      <c r="RA200" s="57"/>
      <c r="RB200" s="57"/>
      <c r="RC200" s="57"/>
      <c r="RD200" s="57"/>
      <c r="RE200" s="57"/>
      <c r="RF200" s="57"/>
      <c r="RG200" s="57"/>
      <c r="RH200" s="57"/>
      <c r="RI200" s="57"/>
      <c r="RJ200" s="57"/>
      <c r="RK200" s="57"/>
      <c r="RL200" s="57"/>
      <c r="RM200" s="57"/>
      <c r="RN200" s="57"/>
      <c r="RO200" s="57"/>
      <c r="RP200" s="57"/>
      <c r="RQ200" s="57"/>
      <c r="RR200" s="57"/>
      <c r="RS200" s="57"/>
      <c r="RT200" s="57"/>
      <c r="RU200" s="57"/>
      <c r="RV200" s="57"/>
      <c r="RW200" s="57"/>
      <c r="RX200" s="57"/>
      <c r="RY200" s="57"/>
      <c r="RZ200" s="57"/>
      <c r="SA200" s="57"/>
      <c r="SB200" s="57"/>
      <c r="SC200" s="57"/>
      <c r="SD200" s="57"/>
      <c r="SE200" s="57"/>
      <c r="SF200" s="57"/>
      <c r="SG200" s="57"/>
      <c r="SH200" s="57"/>
      <c r="SI200" s="57"/>
      <c r="SJ200" s="57"/>
      <c r="SK200" s="57"/>
      <c r="SL200" s="57"/>
      <c r="SM200" s="57"/>
      <c r="SN200" s="57"/>
      <c r="SO200" s="57"/>
      <c r="SP200" s="57"/>
      <c r="SQ200" s="57"/>
      <c r="SR200" s="57"/>
      <c r="SS200" s="57"/>
      <c r="ST200" s="57"/>
      <c r="SU200" s="57"/>
      <c r="SV200" s="57"/>
      <c r="SW200" s="57"/>
      <c r="SX200" s="57"/>
      <c r="SY200" s="57"/>
      <c r="SZ200" s="57"/>
      <c r="TA200" s="57"/>
      <c r="TB200" s="57"/>
      <c r="TC200" s="57"/>
      <c r="TD200" s="57"/>
      <c r="TE200" s="57"/>
      <c r="TF200" s="57"/>
      <c r="TG200" s="57"/>
      <c r="TH200" s="57"/>
      <c r="TI200" s="57"/>
      <c r="TJ200" s="57"/>
      <c r="TK200" s="57"/>
      <c r="TL200" s="57"/>
      <c r="TM200" s="57"/>
      <c r="TN200" s="57"/>
      <c r="TO200" s="57"/>
      <c r="TP200" s="57"/>
      <c r="TQ200" s="57"/>
      <c r="TR200" s="57"/>
      <c r="TS200" s="57"/>
      <c r="TT200" s="57"/>
      <c r="TU200" s="57"/>
      <c r="TV200" s="57"/>
      <c r="TW200" s="57"/>
      <c r="TX200" s="57"/>
      <c r="TY200" s="57"/>
      <c r="TZ200" s="57"/>
      <c r="UA200" s="57"/>
      <c r="UB200" s="57"/>
      <c r="UC200" s="57"/>
      <c r="UD200" s="57"/>
      <c r="UE200" s="57"/>
      <c r="UF200" s="57"/>
      <c r="UG200" s="57"/>
      <c r="UH200" s="57"/>
      <c r="UI200" s="57"/>
      <c r="UJ200" s="57"/>
      <c r="UK200" s="57"/>
      <c r="UL200" s="57"/>
      <c r="UM200" s="57"/>
      <c r="UN200" s="57"/>
      <c r="UO200" s="57"/>
      <c r="UP200" s="57"/>
      <c r="UQ200" s="57"/>
      <c r="UR200" s="57"/>
      <c r="US200" s="57"/>
      <c r="UT200" s="57"/>
      <c r="UU200" s="57"/>
      <c r="UV200" s="57"/>
      <c r="UW200" s="57"/>
      <c r="UX200" s="57"/>
      <c r="UY200" s="57"/>
      <c r="UZ200" s="57"/>
      <c r="VA200" s="57"/>
      <c r="VB200" s="57"/>
      <c r="VC200" s="57"/>
      <c r="VD200" s="57"/>
      <c r="VE200" s="57"/>
      <c r="VF200" s="57"/>
      <c r="VG200" s="57"/>
      <c r="VH200" s="57"/>
      <c r="VI200" s="57"/>
      <c r="VJ200" s="57"/>
      <c r="VK200" s="57"/>
      <c r="VL200" s="57"/>
      <c r="VM200" s="57"/>
      <c r="VN200" s="57"/>
      <c r="VO200" s="57"/>
      <c r="VP200" s="57"/>
      <c r="VQ200" s="57"/>
      <c r="VR200" s="57"/>
      <c r="VS200" s="57"/>
      <c r="VT200" s="57"/>
      <c r="VU200" s="57"/>
      <c r="VV200" s="57"/>
      <c r="VW200" s="57"/>
      <c r="VX200" s="57"/>
      <c r="VY200" s="57"/>
      <c r="VZ200" s="57"/>
      <c r="WA200" s="57"/>
      <c r="WB200" s="57"/>
      <c r="WC200" s="57"/>
      <c r="WD200" s="57"/>
      <c r="WE200" s="57"/>
      <c r="WF200" s="57"/>
      <c r="WG200" s="57"/>
      <c r="WH200" s="57"/>
      <c r="WI200" s="57"/>
      <c r="WJ200" s="57"/>
      <c r="WK200" s="57"/>
      <c r="WL200" s="57"/>
      <c r="WM200" s="57"/>
      <c r="WN200" s="57"/>
      <c r="WO200" s="57"/>
      <c r="WP200" s="57"/>
      <c r="WQ200" s="57"/>
      <c r="WR200" s="57"/>
      <c r="WS200" s="57"/>
      <c r="WT200" s="57"/>
      <c r="WU200" s="57"/>
      <c r="WV200" s="57"/>
      <c r="WW200" s="57"/>
      <c r="WX200" s="57"/>
      <c r="WY200" s="57"/>
      <c r="WZ200" s="57"/>
      <c r="XA200" s="57"/>
      <c r="XB200" s="57"/>
      <c r="XC200" s="57"/>
      <c r="XD200" s="57"/>
      <c r="XE200" s="57"/>
      <c r="XF200" s="57"/>
      <c r="XG200" s="57"/>
      <c r="XH200" s="57"/>
      <c r="XI200" s="57"/>
      <c r="XJ200" s="57"/>
      <c r="XK200" s="57"/>
      <c r="XL200" s="57"/>
      <c r="XM200" s="57"/>
      <c r="XN200" s="57"/>
      <c r="XO200" s="57"/>
      <c r="XP200" s="57"/>
      <c r="XQ200" s="57"/>
      <c r="XR200" s="57"/>
      <c r="XS200" s="57"/>
      <c r="XT200" s="57"/>
      <c r="XU200" s="57"/>
      <c r="XV200" s="57"/>
      <c r="XW200" s="57"/>
    </row>
    <row r="201">
      <c r="AI201" s="57"/>
      <c r="BR201" s="57"/>
      <c r="DA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57"/>
      <c r="FY201" s="57"/>
      <c r="FZ201" s="57"/>
      <c r="GA201" s="57"/>
      <c r="GB201" s="57"/>
      <c r="GC201" s="57"/>
      <c r="GD201" s="57"/>
      <c r="GE201" s="57"/>
      <c r="GF201" s="57"/>
      <c r="GG201" s="57"/>
      <c r="GH201" s="57"/>
      <c r="GI201" s="57"/>
      <c r="GJ201" s="57"/>
      <c r="GK201" s="57"/>
      <c r="GL201" s="57"/>
      <c r="GM201" s="57"/>
      <c r="GN201" s="57"/>
      <c r="GO201" s="57"/>
      <c r="GP201" s="57"/>
      <c r="GQ201" s="57"/>
      <c r="GR201" s="57"/>
      <c r="GS201" s="57"/>
      <c r="GT201" s="57"/>
      <c r="GU201" s="57"/>
      <c r="GV201" s="57"/>
      <c r="GW201" s="57"/>
      <c r="GX201" s="57"/>
      <c r="GY201" s="57"/>
      <c r="GZ201" s="57"/>
      <c r="HA201" s="57"/>
      <c r="HB201" s="57"/>
      <c r="HC201" s="57"/>
      <c r="HD201" s="57"/>
      <c r="HE201" s="57"/>
      <c r="HF201" s="57"/>
      <c r="HG201" s="57"/>
      <c r="HH201" s="57"/>
      <c r="HI201" s="57"/>
      <c r="HJ201" s="57"/>
      <c r="HK201" s="57"/>
      <c r="HL201" s="57"/>
      <c r="HM201" s="57"/>
      <c r="HN201" s="57"/>
      <c r="HO201" s="57"/>
      <c r="HP201" s="57"/>
      <c r="HQ201" s="57"/>
      <c r="HR201" s="57"/>
      <c r="HS201" s="57"/>
      <c r="HT201" s="57"/>
      <c r="HU201" s="57"/>
      <c r="HV201" s="57"/>
      <c r="HW201" s="57"/>
      <c r="HX201" s="57"/>
      <c r="HY201" s="57"/>
      <c r="HZ201" s="57"/>
      <c r="IA201" s="57"/>
      <c r="IB201" s="57"/>
      <c r="IC201" s="57"/>
      <c r="ID201" s="57"/>
      <c r="IE201" s="57"/>
      <c r="IF201" s="57"/>
      <c r="IG201" s="57"/>
      <c r="IH201" s="57"/>
      <c r="II201" s="57"/>
      <c r="IJ201" s="57"/>
      <c r="IK201" s="57"/>
      <c r="IL201" s="57"/>
      <c r="IM201" s="57"/>
      <c r="IN201" s="57"/>
      <c r="IO201" s="57"/>
      <c r="IP201" s="57"/>
      <c r="IQ201" s="57"/>
      <c r="IR201" s="57"/>
      <c r="IS201" s="57"/>
      <c r="IT201" s="57"/>
      <c r="IU201" s="57"/>
      <c r="IV201" s="57"/>
      <c r="IW201" s="57"/>
      <c r="IX201" s="57"/>
      <c r="IY201" s="57"/>
      <c r="IZ201" s="57"/>
      <c r="JA201" s="57"/>
      <c r="JB201" s="57"/>
      <c r="JC201" s="57"/>
      <c r="JD201" s="57"/>
      <c r="JE201" s="57"/>
      <c r="JF201" s="57"/>
      <c r="JG201" s="57"/>
      <c r="JH201" s="57"/>
      <c r="JI201" s="57"/>
      <c r="JJ201" s="57"/>
      <c r="JK201" s="57"/>
      <c r="JL201" s="57"/>
      <c r="JM201" s="57"/>
      <c r="JN201" s="57"/>
      <c r="JO201" s="57"/>
      <c r="JP201" s="57"/>
      <c r="JQ201" s="57"/>
      <c r="JR201" s="57"/>
      <c r="JS201" s="57"/>
      <c r="JT201" s="57"/>
      <c r="JU201" s="57"/>
      <c r="JV201" s="57"/>
      <c r="JW201" s="57"/>
      <c r="JX201" s="57"/>
      <c r="JY201" s="57"/>
      <c r="JZ201" s="57"/>
      <c r="KA201" s="57"/>
      <c r="KB201" s="57"/>
      <c r="KC201" s="57"/>
      <c r="KD201" s="57"/>
      <c r="KE201" s="57"/>
      <c r="KF201" s="57"/>
      <c r="KG201" s="57"/>
      <c r="KH201" s="57"/>
      <c r="KI201" s="57"/>
      <c r="KJ201" s="57"/>
      <c r="KK201" s="57"/>
      <c r="KL201" s="57"/>
      <c r="KM201" s="57"/>
      <c r="KN201" s="57"/>
      <c r="KO201" s="57"/>
      <c r="KP201" s="57"/>
      <c r="KQ201" s="57"/>
      <c r="KR201" s="57"/>
      <c r="KS201" s="57"/>
      <c r="KT201" s="57"/>
      <c r="KU201" s="57"/>
      <c r="KV201" s="57"/>
      <c r="KW201" s="57"/>
      <c r="KX201" s="57"/>
      <c r="KY201" s="57"/>
      <c r="KZ201" s="57"/>
      <c r="LA201" s="57"/>
      <c r="LB201" s="57"/>
      <c r="LC201" s="57"/>
      <c r="LD201" s="57"/>
      <c r="LE201" s="57"/>
      <c r="LF201" s="57"/>
      <c r="LG201" s="57"/>
      <c r="LH201" s="57"/>
      <c r="LI201" s="57"/>
      <c r="LJ201" s="57"/>
      <c r="LK201" s="57"/>
      <c r="LL201" s="57"/>
      <c r="LM201" s="57"/>
      <c r="LN201" s="57"/>
      <c r="LO201" s="57"/>
      <c r="LP201" s="57"/>
      <c r="LQ201" s="57"/>
      <c r="LR201" s="57"/>
      <c r="LS201" s="57"/>
      <c r="LT201" s="57"/>
      <c r="LU201" s="57"/>
      <c r="LV201" s="57"/>
      <c r="LW201" s="57"/>
      <c r="LX201" s="57"/>
      <c r="LY201" s="57"/>
      <c r="LZ201" s="57"/>
      <c r="MA201" s="57"/>
      <c r="MB201" s="57"/>
      <c r="MC201" s="57"/>
      <c r="MD201" s="57"/>
      <c r="ME201" s="57"/>
      <c r="MF201" s="57"/>
      <c r="MG201" s="57"/>
      <c r="MH201" s="57"/>
      <c r="MI201" s="57"/>
      <c r="MJ201" s="57"/>
      <c r="MK201" s="57"/>
      <c r="ML201" s="57"/>
      <c r="MM201" s="57"/>
      <c r="MN201" s="57"/>
      <c r="MO201" s="57"/>
      <c r="MP201" s="57"/>
      <c r="MQ201" s="57"/>
      <c r="MR201" s="57"/>
      <c r="MS201" s="57"/>
      <c r="MT201" s="57"/>
      <c r="MU201" s="57"/>
      <c r="MV201" s="57"/>
      <c r="MW201" s="57"/>
      <c r="MX201" s="57"/>
      <c r="MY201" s="57"/>
      <c r="MZ201" s="57"/>
      <c r="NA201" s="57"/>
      <c r="NB201" s="57"/>
      <c r="NC201" s="57"/>
      <c r="ND201" s="57"/>
      <c r="NE201" s="57"/>
      <c r="NF201" s="57"/>
      <c r="NG201" s="57"/>
      <c r="NH201" s="57"/>
      <c r="NI201" s="57"/>
      <c r="NJ201" s="57"/>
      <c r="NK201" s="57"/>
      <c r="NL201" s="57"/>
      <c r="NM201" s="57"/>
      <c r="NN201" s="57"/>
      <c r="NO201" s="57"/>
      <c r="NP201" s="57"/>
      <c r="NQ201" s="57"/>
      <c r="NR201" s="57"/>
      <c r="NS201" s="57"/>
      <c r="NT201" s="57"/>
      <c r="NU201" s="57"/>
      <c r="NV201" s="57"/>
      <c r="NW201" s="57"/>
      <c r="NX201" s="57"/>
      <c r="NY201" s="57"/>
      <c r="NZ201" s="57"/>
      <c r="OA201" s="57"/>
      <c r="OB201" s="57"/>
      <c r="OC201" s="57"/>
      <c r="OD201" s="57"/>
      <c r="OE201" s="57"/>
      <c r="OF201" s="57"/>
      <c r="OG201" s="57"/>
      <c r="OH201" s="57"/>
      <c r="OI201" s="57"/>
      <c r="OJ201" s="57"/>
      <c r="OK201" s="57"/>
      <c r="OL201" s="57"/>
      <c r="OM201" s="57"/>
      <c r="ON201" s="57"/>
      <c r="OO201" s="57"/>
      <c r="OP201" s="57"/>
      <c r="OQ201" s="57"/>
      <c r="OR201" s="57"/>
      <c r="OS201" s="57"/>
      <c r="OT201" s="57"/>
      <c r="OU201" s="57"/>
      <c r="OV201" s="57"/>
      <c r="OW201" s="57"/>
      <c r="OX201" s="57"/>
      <c r="OY201" s="57"/>
      <c r="OZ201" s="57"/>
      <c r="PA201" s="57"/>
      <c r="PB201" s="57"/>
      <c r="PC201" s="57"/>
      <c r="PD201" s="57"/>
      <c r="PE201" s="57"/>
      <c r="PF201" s="57"/>
      <c r="PG201" s="57"/>
      <c r="PH201" s="57"/>
      <c r="PI201" s="57"/>
      <c r="PJ201" s="57"/>
      <c r="PK201" s="57"/>
      <c r="PL201" s="57"/>
      <c r="PM201" s="57"/>
      <c r="PN201" s="57"/>
      <c r="PO201" s="57"/>
      <c r="PP201" s="57"/>
      <c r="PQ201" s="57"/>
      <c r="PR201" s="57"/>
      <c r="PS201" s="57"/>
      <c r="PT201" s="57"/>
      <c r="PU201" s="57"/>
      <c r="PV201" s="57"/>
      <c r="PW201" s="57"/>
      <c r="PX201" s="57"/>
      <c r="PY201" s="57"/>
      <c r="PZ201" s="57"/>
      <c r="QA201" s="57"/>
      <c r="QB201" s="57"/>
      <c r="QC201" s="57"/>
      <c r="QD201" s="57"/>
      <c r="QE201" s="57"/>
      <c r="QF201" s="57"/>
      <c r="QG201" s="57"/>
      <c r="QH201" s="57"/>
      <c r="QI201" s="57"/>
      <c r="QJ201" s="57"/>
      <c r="QK201" s="57"/>
      <c r="QL201" s="57"/>
      <c r="QM201" s="57"/>
      <c r="QN201" s="57"/>
      <c r="QO201" s="57"/>
      <c r="QP201" s="57"/>
      <c r="QQ201" s="57"/>
      <c r="QR201" s="57"/>
      <c r="QS201" s="57"/>
      <c r="QT201" s="57"/>
      <c r="QU201" s="57"/>
      <c r="QV201" s="57"/>
      <c r="QW201" s="57"/>
      <c r="QX201" s="57"/>
      <c r="QY201" s="57"/>
      <c r="QZ201" s="57"/>
      <c r="RA201" s="57"/>
      <c r="RB201" s="57"/>
      <c r="RC201" s="57"/>
      <c r="RD201" s="57"/>
      <c r="RE201" s="57"/>
      <c r="RF201" s="57"/>
      <c r="RG201" s="57"/>
      <c r="RH201" s="57"/>
      <c r="RI201" s="57"/>
      <c r="RJ201" s="57"/>
      <c r="RK201" s="57"/>
      <c r="RL201" s="57"/>
      <c r="RM201" s="57"/>
      <c r="RN201" s="57"/>
      <c r="RO201" s="57"/>
      <c r="RP201" s="57"/>
      <c r="RQ201" s="57"/>
      <c r="RR201" s="57"/>
      <c r="RS201" s="57"/>
      <c r="RT201" s="57"/>
      <c r="RU201" s="57"/>
      <c r="RV201" s="57"/>
      <c r="RW201" s="57"/>
      <c r="RX201" s="57"/>
      <c r="RY201" s="57"/>
      <c r="RZ201" s="57"/>
      <c r="SA201" s="57"/>
      <c r="SB201" s="57"/>
      <c r="SC201" s="57"/>
      <c r="SD201" s="57"/>
      <c r="SE201" s="57"/>
      <c r="SF201" s="57"/>
      <c r="SG201" s="57"/>
      <c r="SH201" s="57"/>
      <c r="SI201" s="57"/>
      <c r="SJ201" s="57"/>
      <c r="SK201" s="57"/>
      <c r="SL201" s="57"/>
      <c r="SM201" s="57"/>
      <c r="SN201" s="57"/>
      <c r="SO201" s="57"/>
      <c r="SP201" s="57"/>
      <c r="SQ201" s="57"/>
      <c r="SR201" s="57"/>
      <c r="SS201" s="57"/>
      <c r="ST201" s="57"/>
      <c r="SU201" s="57"/>
      <c r="SV201" s="57"/>
      <c r="SW201" s="57"/>
      <c r="SX201" s="57"/>
      <c r="SY201" s="57"/>
      <c r="SZ201" s="57"/>
      <c r="TA201" s="57"/>
      <c r="TB201" s="57"/>
      <c r="TC201" s="57"/>
      <c r="TD201" s="57"/>
      <c r="TE201" s="57"/>
      <c r="TF201" s="57"/>
      <c r="TG201" s="57"/>
      <c r="TH201" s="57"/>
      <c r="TI201" s="57"/>
      <c r="TJ201" s="57"/>
      <c r="TK201" s="57"/>
      <c r="TL201" s="57"/>
      <c r="TM201" s="57"/>
      <c r="TN201" s="57"/>
      <c r="TO201" s="57"/>
      <c r="TP201" s="57"/>
      <c r="TQ201" s="57"/>
      <c r="TR201" s="57"/>
      <c r="TS201" s="57"/>
      <c r="TT201" s="57"/>
      <c r="TU201" s="57"/>
      <c r="TV201" s="57"/>
      <c r="TW201" s="57"/>
      <c r="TX201" s="57"/>
      <c r="TY201" s="57"/>
      <c r="TZ201" s="57"/>
      <c r="UA201" s="57"/>
      <c r="UB201" s="57"/>
      <c r="UC201" s="57"/>
      <c r="UD201" s="57"/>
      <c r="UE201" s="57"/>
      <c r="UF201" s="57"/>
      <c r="UG201" s="57"/>
      <c r="UH201" s="57"/>
      <c r="UI201" s="57"/>
      <c r="UJ201" s="57"/>
      <c r="UK201" s="57"/>
      <c r="UL201" s="57"/>
      <c r="UM201" s="57"/>
      <c r="UN201" s="57"/>
      <c r="UO201" s="57"/>
      <c r="UP201" s="57"/>
      <c r="UQ201" s="57"/>
      <c r="UR201" s="57"/>
      <c r="US201" s="57"/>
      <c r="UT201" s="57"/>
      <c r="UU201" s="57"/>
      <c r="UV201" s="57"/>
      <c r="UW201" s="57"/>
      <c r="UX201" s="57"/>
      <c r="UY201" s="57"/>
      <c r="UZ201" s="57"/>
      <c r="VA201" s="57"/>
      <c r="VB201" s="57"/>
      <c r="VC201" s="57"/>
      <c r="VD201" s="57"/>
      <c r="VE201" s="57"/>
      <c r="VF201" s="57"/>
      <c r="VG201" s="57"/>
      <c r="VH201" s="57"/>
      <c r="VI201" s="57"/>
      <c r="VJ201" s="57"/>
      <c r="VK201" s="57"/>
      <c r="VL201" s="57"/>
      <c r="VM201" s="57"/>
      <c r="VN201" s="57"/>
      <c r="VO201" s="57"/>
      <c r="VP201" s="57"/>
      <c r="VQ201" s="57"/>
      <c r="VR201" s="57"/>
      <c r="VS201" s="57"/>
      <c r="VT201" s="57"/>
      <c r="VU201" s="57"/>
      <c r="VV201" s="57"/>
      <c r="VW201" s="57"/>
      <c r="VX201" s="57"/>
      <c r="VY201" s="57"/>
      <c r="VZ201" s="57"/>
      <c r="WA201" s="57"/>
      <c r="WB201" s="57"/>
      <c r="WC201" s="57"/>
      <c r="WD201" s="57"/>
      <c r="WE201" s="57"/>
      <c r="WF201" s="57"/>
      <c r="WG201" s="57"/>
      <c r="WH201" s="57"/>
      <c r="WI201" s="57"/>
      <c r="WJ201" s="57"/>
      <c r="WK201" s="57"/>
      <c r="WL201" s="57"/>
      <c r="WM201" s="57"/>
      <c r="WN201" s="57"/>
      <c r="WO201" s="57"/>
      <c r="WP201" s="57"/>
      <c r="WQ201" s="57"/>
      <c r="WR201" s="57"/>
      <c r="WS201" s="57"/>
      <c r="WT201" s="57"/>
      <c r="WU201" s="57"/>
      <c r="WV201" s="57"/>
      <c r="WW201" s="57"/>
      <c r="WX201" s="57"/>
      <c r="WY201" s="57"/>
      <c r="WZ201" s="57"/>
      <c r="XA201" s="57"/>
      <c r="XB201" s="57"/>
      <c r="XC201" s="57"/>
      <c r="XD201" s="57"/>
      <c r="XE201" s="57"/>
      <c r="XF201" s="57"/>
      <c r="XG201" s="57"/>
      <c r="XH201" s="57"/>
      <c r="XI201" s="57"/>
      <c r="XJ201" s="57"/>
      <c r="XK201" s="57"/>
      <c r="XL201" s="57"/>
      <c r="XM201" s="57"/>
      <c r="XN201" s="57"/>
      <c r="XO201" s="57"/>
      <c r="XP201" s="57"/>
      <c r="XQ201" s="57"/>
      <c r="XR201" s="57"/>
      <c r="XS201" s="57"/>
      <c r="XT201" s="57"/>
      <c r="XU201" s="57"/>
      <c r="XV201" s="57"/>
      <c r="XW201" s="57"/>
    </row>
    <row r="202">
      <c r="AI202" s="57"/>
      <c r="BR202" s="57"/>
      <c r="DA202" s="57"/>
      <c r="EJ202" s="57"/>
      <c r="EK202" s="57"/>
      <c r="EL202" s="57"/>
      <c r="EM202" s="57"/>
      <c r="EN202" s="57"/>
      <c r="EO202" s="57"/>
      <c r="EP202" s="57"/>
      <c r="EQ202" s="57"/>
      <c r="ER202" s="57"/>
      <c r="ES202" s="57"/>
      <c r="ET202" s="57"/>
      <c r="EU202" s="57"/>
      <c r="EV202" s="57"/>
      <c r="EW202" s="57"/>
      <c r="EX202" s="57"/>
      <c r="EY202" s="57"/>
      <c r="EZ202" s="57"/>
      <c r="FA202" s="57"/>
      <c r="FB202" s="57"/>
      <c r="FC202" s="57"/>
      <c r="FD202" s="57"/>
      <c r="FE202" s="57"/>
      <c r="FF202" s="57"/>
      <c r="FG202" s="57"/>
      <c r="FH202" s="57"/>
      <c r="FI202" s="57"/>
      <c r="FJ202" s="57"/>
      <c r="FK202" s="57"/>
      <c r="FL202" s="57"/>
      <c r="FM202" s="57"/>
      <c r="FN202" s="57"/>
      <c r="FO202" s="57"/>
      <c r="FP202" s="57"/>
      <c r="FQ202" s="57"/>
      <c r="FR202" s="57"/>
      <c r="FS202" s="57"/>
      <c r="FT202" s="57"/>
      <c r="FU202" s="57"/>
      <c r="FV202" s="57"/>
      <c r="FW202" s="57"/>
      <c r="FX202" s="57"/>
      <c r="FY202" s="57"/>
      <c r="FZ202" s="57"/>
      <c r="GA202" s="57"/>
      <c r="GB202" s="57"/>
      <c r="GC202" s="57"/>
      <c r="GD202" s="57"/>
      <c r="GE202" s="57"/>
      <c r="GF202" s="57"/>
      <c r="GG202" s="57"/>
      <c r="GH202" s="57"/>
      <c r="GI202" s="57"/>
      <c r="GJ202" s="57"/>
      <c r="GK202" s="57"/>
      <c r="GL202" s="57"/>
      <c r="GM202" s="57"/>
      <c r="GN202" s="57"/>
      <c r="GO202" s="57"/>
      <c r="GP202" s="57"/>
      <c r="GQ202" s="57"/>
      <c r="GR202" s="57"/>
      <c r="GS202" s="57"/>
      <c r="GT202" s="57"/>
      <c r="GU202" s="57"/>
      <c r="GV202" s="57"/>
      <c r="GW202" s="57"/>
      <c r="GX202" s="57"/>
      <c r="GY202" s="57"/>
      <c r="GZ202" s="57"/>
      <c r="HA202" s="57"/>
      <c r="HB202" s="57"/>
      <c r="HC202" s="57"/>
      <c r="HD202" s="57"/>
      <c r="HE202" s="57"/>
      <c r="HF202" s="57"/>
      <c r="HG202" s="57"/>
      <c r="HH202" s="57"/>
      <c r="HI202" s="57"/>
      <c r="HJ202" s="57"/>
      <c r="HK202" s="57"/>
      <c r="HL202" s="57"/>
      <c r="HM202" s="57"/>
      <c r="HN202" s="57"/>
      <c r="HO202" s="57"/>
      <c r="HP202" s="57"/>
      <c r="HQ202" s="57"/>
      <c r="HR202" s="57"/>
      <c r="HS202" s="57"/>
      <c r="HT202" s="57"/>
      <c r="HU202" s="57"/>
      <c r="HV202" s="57"/>
      <c r="HW202" s="57"/>
      <c r="HX202" s="57"/>
      <c r="HY202" s="57"/>
      <c r="HZ202" s="57"/>
      <c r="IA202" s="57"/>
      <c r="IB202" s="57"/>
      <c r="IC202" s="57"/>
      <c r="ID202" s="57"/>
      <c r="IE202" s="57"/>
      <c r="IF202" s="57"/>
      <c r="IG202" s="57"/>
      <c r="IH202" s="57"/>
      <c r="II202" s="57"/>
      <c r="IJ202" s="57"/>
      <c r="IK202" s="57"/>
      <c r="IL202" s="57"/>
      <c r="IM202" s="57"/>
      <c r="IN202" s="57"/>
      <c r="IO202" s="57"/>
      <c r="IP202" s="57"/>
      <c r="IQ202" s="57"/>
      <c r="IR202" s="57"/>
      <c r="IS202" s="57"/>
      <c r="IT202" s="57"/>
      <c r="IU202" s="57"/>
      <c r="IV202" s="57"/>
      <c r="IW202" s="57"/>
      <c r="IX202" s="57"/>
      <c r="IY202" s="57"/>
      <c r="IZ202" s="57"/>
      <c r="JA202" s="57"/>
      <c r="JB202" s="57"/>
      <c r="JC202" s="57"/>
      <c r="JD202" s="57"/>
      <c r="JE202" s="57"/>
      <c r="JF202" s="57"/>
      <c r="JG202" s="57"/>
      <c r="JH202" s="57"/>
      <c r="JI202" s="57"/>
      <c r="JJ202" s="57"/>
      <c r="JK202" s="57"/>
      <c r="JL202" s="57"/>
      <c r="JM202" s="57"/>
      <c r="JN202" s="57"/>
      <c r="JO202" s="57"/>
      <c r="JP202" s="57"/>
      <c r="JQ202" s="57"/>
      <c r="JR202" s="57"/>
      <c r="JS202" s="57"/>
      <c r="JT202" s="57"/>
      <c r="JU202" s="57"/>
      <c r="JV202" s="57"/>
      <c r="JW202" s="57"/>
      <c r="JX202" s="57"/>
      <c r="JY202" s="57"/>
      <c r="JZ202" s="57"/>
      <c r="KA202" s="57"/>
      <c r="KB202" s="57"/>
      <c r="KC202" s="57"/>
      <c r="KD202" s="57"/>
      <c r="KE202" s="57"/>
      <c r="KF202" s="57"/>
      <c r="KG202" s="57"/>
      <c r="KH202" s="57"/>
      <c r="KI202" s="57"/>
      <c r="KJ202" s="57"/>
      <c r="KK202" s="57"/>
      <c r="KL202" s="57"/>
      <c r="KM202" s="57"/>
      <c r="KN202" s="57"/>
      <c r="KO202" s="57"/>
      <c r="KP202" s="57"/>
      <c r="KQ202" s="57"/>
      <c r="KR202" s="57"/>
      <c r="KS202" s="57"/>
      <c r="KT202" s="57"/>
      <c r="KU202" s="57"/>
      <c r="KV202" s="57"/>
      <c r="KW202" s="57"/>
      <c r="KX202" s="57"/>
      <c r="KY202" s="57"/>
      <c r="KZ202" s="57"/>
      <c r="LA202" s="57"/>
      <c r="LB202" s="57"/>
      <c r="LC202" s="57"/>
      <c r="LD202" s="57"/>
      <c r="LE202" s="57"/>
      <c r="LF202" s="57"/>
      <c r="LG202" s="57"/>
      <c r="LH202" s="57"/>
      <c r="LI202" s="57"/>
      <c r="LJ202" s="57"/>
      <c r="LK202" s="57"/>
      <c r="LL202" s="57"/>
      <c r="LM202" s="57"/>
      <c r="LN202" s="57"/>
      <c r="LO202" s="57"/>
      <c r="LP202" s="57"/>
      <c r="LQ202" s="57"/>
      <c r="LR202" s="57"/>
      <c r="LS202" s="57"/>
      <c r="LT202" s="57"/>
      <c r="LU202" s="57"/>
      <c r="LV202" s="57"/>
      <c r="LW202" s="57"/>
      <c r="LX202" s="57"/>
      <c r="LY202" s="57"/>
      <c r="LZ202" s="57"/>
      <c r="MA202" s="57"/>
      <c r="MB202" s="57"/>
      <c r="MC202" s="57"/>
      <c r="MD202" s="57"/>
      <c r="ME202" s="57"/>
      <c r="MF202" s="57"/>
      <c r="MG202" s="57"/>
      <c r="MH202" s="57"/>
      <c r="MI202" s="57"/>
      <c r="MJ202" s="57"/>
      <c r="MK202" s="57"/>
      <c r="ML202" s="57"/>
      <c r="MM202" s="57"/>
      <c r="MN202" s="57"/>
      <c r="MO202" s="57"/>
      <c r="MP202" s="57"/>
      <c r="MQ202" s="57"/>
      <c r="MR202" s="57"/>
      <c r="MS202" s="57"/>
      <c r="MT202" s="57"/>
      <c r="MU202" s="57"/>
      <c r="MV202" s="57"/>
      <c r="MW202" s="57"/>
      <c r="MX202" s="57"/>
      <c r="MY202" s="57"/>
      <c r="MZ202" s="57"/>
      <c r="NA202" s="57"/>
      <c r="NB202" s="57"/>
      <c r="NC202" s="57"/>
      <c r="ND202" s="57"/>
      <c r="NE202" s="57"/>
      <c r="NF202" s="57"/>
      <c r="NG202" s="57"/>
      <c r="NH202" s="57"/>
      <c r="NI202" s="57"/>
      <c r="NJ202" s="57"/>
      <c r="NK202" s="57"/>
      <c r="NL202" s="57"/>
      <c r="NM202" s="57"/>
      <c r="NN202" s="57"/>
      <c r="NO202" s="57"/>
      <c r="NP202" s="57"/>
      <c r="NQ202" s="57"/>
      <c r="NR202" s="57"/>
      <c r="NS202" s="57"/>
      <c r="NT202" s="57"/>
      <c r="NU202" s="57"/>
      <c r="NV202" s="57"/>
      <c r="NW202" s="57"/>
      <c r="NX202" s="57"/>
      <c r="NY202" s="57"/>
      <c r="NZ202" s="57"/>
      <c r="OA202" s="57"/>
      <c r="OB202" s="57"/>
      <c r="OC202" s="57"/>
      <c r="OD202" s="57"/>
      <c r="OE202" s="57"/>
      <c r="OF202" s="57"/>
      <c r="OG202" s="57"/>
      <c r="OH202" s="57"/>
      <c r="OI202" s="57"/>
      <c r="OJ202" s="57"/>
      <c r="OK202" s="57"/>
      <c r="OL202" s="57"/>
      <c r="OM202" s="57"/>
      <c r="ON202" s="57"/>
      <c r="OO202" s="57"/>
      <c r="OP202" s="57"/>
      <c r="OQ202" s="57"/>
      <c r="OR202" s="57"/>
      <c r="OS202" s="57"/>
      <c r="OT202" s="57"/>
      <c r="OU202" s="57"/>
      <c r="OV202" s="57"/>
      <c r="OW202" s="57"/>
      <c r="OX202" s="57"/>
      <c r="OY202" s="57"/>
      <c r="OZ202" s="57"/>
      <c r="PA202" s="57"/>
      <c r="PB202" s="57"/>
      <c r="PC202" s="57"/>
      <c r="PD202" s="57"/>
      <c r="PE202" s="57"/>
      <c r="PF202" s="57"/>
      <c r="PG202" s="57"/>
      <c r="PH202" s="57"/>
      <c r="PI202" s="57"/>
      <c r="PJ202" s="57"/>
      <c r="PK202" s="57"/>
      <c r="PL202" s="57"/>
      <c r="PM202" s="57"/>
      <c r="PN202" s="57"/>
      <c r="PO202" s="57"/>
      <c r="PP202" s="57"/>
      <c r="PQ202" s="57"/>
      <c r="PR202" s="57"/>
      <c r="PS202" s="57"/>
      <c r="PT202" s="57"/>
      <c r="PU202" s="57"/>
      <c r="PV202" s="57"/>
      <c r="PW202" s="57"/>
      <c r="PX202" s="57"/>
      <c r="PY202" s="57"/>
      <c r="PZ202" s="57"/>
      <c r="QA202" s="57"/>
      <c r="QB202" s="57"/>
      <c r="QC202" s="57"/>
      <c r="QD202" s="57"/>
      <c r="QE202" s="57"/>
      <c r="QF202" s="57"/>
      <c r="QG202" s="57"/>
      <c r="QH202" s="57"/>
      <c r="QI202" s="57"/>
      <c r="QJ202" s="57"/>
      <c r="QK202" s="57"/>
      <c r="QL202" s="57"/>
      <c r="QM202" s="57"/>
      <c r="QN202" s="57"/>
      <c r="QO202" s="57"/>
      <c r="QP202" s="57"/>
      <c r="QQ202" s="57"/>
      <c r="QR202" s="57"/>
      <c r="QS202" s="57"/>
      <c r="QT202" s="57"/>
      <c r="QU202" s="57"/>
      <c r="QV202" s="57"/>
      <c r="QW202" s="57"/>
      <c r="QX202" s="57"/>
      <c r="QY202" s="57"/>
      <c r="QZ202" s="57"/>
      <c r="RA202" s="57"/>
      <c r="RB202" s="57"/>
      <c r="RC202" s="57"/>
      <c r="RD202" s="57"/>
      <c r="RE202" s="57"/>
      <c r="RF202" s="57"/>
      <c r="RG202" s="57"/>
      <c r="RH202" s="57"/>
      <c r="RI202" s="57"/>
      <c r="RJ202" s="57"/>
      <c r="RK202" s="57"/>
      <c r="RL202" s="57"/>
      <c r="RM202" s="57"/>
      <c r="RN202" s="57"/>
      <c r="RO202" s="57"/>
      <c r="RP202" s="57"/>
      <c r="RQ202" s="57"/>
      <c r="RR202" s="57"/>
      <c r="RS202" s="57"/>
      <c r="RT202" s="57"/>
      <c r="RU202" s="57"/>
      <c r="RV202" s="57"/>
      <c r="RW202" s="57"/>
      <c r="RX202" s="57"/>
      <c r="RY202" s="57"/>
      <c r="RZ202" s="57"/>
      <c r="SA202" s="57"/>
      <c r="SB202" s="57"/>
      <c r="SC202" s="57"/>
      <c r="SD202" s="57"/>
      <c r="SE202" s="57"/>
      <c r="SF202" s="57"/>
      <c r="SG202" s="57"/>
      <c r="SH202" s="57"/>
      <c r="SI202" s="57"/>
      <c r="SJ202" s="57"/>
      <c r="SK202" s="57"/>
      <c r="SL202" s="57"/>
      <c r="SM202" s="57"/>
      <c r="SN202" s="57"/>
      <c r="SO202" s="57"/>
      <c r="SP202" s="57"/>
      <c r="SQ202" s="57"/>
      <c r="SR202" s="57"/>
      <c r="SS202" s="57"/>
      <c r="ST202" s="57"/>
      <c r="SU202" s="57"/>
      <c r="SV202" s="57"/>
      <c r="SW202" s="57"/>
      <c r="SX202" s="57"/>
      <c r="SY202" s="57"/>
      <c r="SZ202" s="57"/>
      <c r="TA202" s="57"/>
      <c r="TB202" s="57"/>
      <c r="TC202" s="57"/>
      <c r="TD202" s="57"/>
      <c r="TE202" s="57"/>
      <c r="TF202" s="57"/>
      <c r="TG202" s="57"/>
      <c r="TH202" s="57"/>
      <c r="TI202" s="57"/>
      <c r="TJ202" s="57"/>
      <c r="TK202" s="57"/>
      <c r="TL202" s="57"/>
      <c r="TM202" s="57"/>
      <c r="TN202" s="57"/>
      <c r="TO202" s="57"/>
      <c r="TP202" s="57"/>
      <c r="TQ202" s="57"/>
      <c r="TR202" s="57"/>
      <c r="TS202" s="57"/>
      <c r="TT202" s="57"/>
      <c r="TU202" s="57"/>
      <c r="TV202" s="57"/>
      <c r="TW202" s="57"/>
      <c r="TX202" s="57"/>
      <c r="TY202" s="57"/>
      <c r="TZ202" s="57"/>
      <c r="UA202" s="57"/>
      <c r="UB202" s="57"/>
      <c r="UC202" s="57"/>
      <c r="UD202" s="57"/>
      <c r="UE202" s="57"/>
      <c r="UF202" s="57"/>
      <c r="UG202" s="57"/>
      <c r="UH202" s="57"/>
      <c r="UI202" s="57"/>
      <c r="UJ202" s="57"/>
      <c r="UK202" s="57"/>
      <c r="UL202" s="57"/>
      <c r="UM202" s="57"/>
      <c r="UN202" s="57"/>
      <c r="UO202" s="57"/>
      <c r="UP202" s="57"/>
      <c r="UQ202" s="57"/>
      <c r="UR202" s="57"/>
      <c r="US202" s="57"/>
      <c r="UT202" s="57"/>
      <c r="UU202" s="57"/>
      <c r="UV202" s="57"/>
      <c r="UW202" s="57"/>
      <c r="UX202" s="57"/>
      <c r="UY202" s="57"/>
      <c r="UZ202" s="57"/>
      <c r="VA202" s="57"/>
      <c r="VB202" s="57"/>
      <c r="VC202" s="57"/>
      <c r="VD202" s="57"/>
      <c r="VE202" s="57"/>
      <c r="VF202" s="57"/>
      <c r="VG202" s="57"/>
      <c r="VH202" s="57"/>
      <c r="VI202" s="57"/>
      <c r="VJ202" s="57"/>
      <c r="VK202" s="57"/>
      <c r="VL202" s="57"/>
      <c r="VM202" s="57"/>
      <c r="VN202" s="57"/>
      <c r="VO202" s="57"/>
      <c r="VP202" s="57"/>
      <c r="VQ202" s="57"/>
      <c r="VR202" s="57"/>
      <c r="VS202" s="57"/>
      <c r="VT202" s="57"/>
      <c r="VU202" s="57"/>
      <c r="VV202" s="57"/>
      <c r="VW202" s="57"/>
      <c r="VX202" s="57"/>
      <c r="VY202" s="57"/>
      <c r="VZ202" s="57"/>
      <c r="WA202" s="57"/>
      <c r="WB202" s="57"/>
      <c r="WC202" s="57"/>
      <c r="WD202" s="57"/>
      <c r="WE202" s="57"/>
      <c r="WF202" s="57"/>
      <c r="WG202" s="57"/>
      <c r="WH202" s="57"/>
      <c r="WI202" s="57"/>
      <c r="WJ202" s="57"/>
      <c r="WK202" s="57"/>
      <c r="WL202" s="57"/>
      <c r="WM202" s="57"/>
      <c r="WN202" s="57"/>
      <c r="WO202" s="57"/>
      <c r="WP202" s="57"/>
      <c r="WQ202" s="57"/>
      <c r="WR202" s="57"/>
      <c r="WS202" s="57"/>
      <c r="WT202" s="57"/>
      <c r="WU202" s="57"/>
      <c r="WV202" s="57"/>
      <c r="WW202" s="57"/>
      <c r="WX202" s="57"/>
      <c r="WY202" s="57"/>
      <c r="WZ202" s="57"/>
      <c r="XA202" s="57"/>
      <c r="XB202" s="57"/>
      <c r="XC202" s="57"/>
      <c r="XD202" s="57"/>
      <c r="XE202" s="57"/>
      <c r="XF202" s="57"/>
      <c r="XG202" s="57"/>
      <c r="XH202" s="57"/>
      <c r="XI202" s="57"/>
      <c r="XJ202" s="57"/>
      <c r="XK202" s="57"/>
      <c r="XL202" s="57"/>
      <c r="XM202" s="57"/>
      <c r="XN202" s="57"/>
      <c r="XO202" s="57"/>
      <c r="XP202" s="57"/>
      <c r="XQ202" s="57"/>
      <c r="XR202" s="57"/>
      <c r="XS202" s="57"/>
      <c r="XT202" s="57"/>
      <c r="XU202" s="57"/>
      <c r="XV202" s="57"/>
      <c r="XW202" s="57"/>
    </row>
    <row r="203">
      <c r="AI203" s="57"/>
      <c r="BR203" s="57"/>
      <c r="DA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c r="FP203" s="57"/>
      <c r="FQ203" s="57"/>
      <c r="FR203" s="57"/>
      <c r="FS203" s="57"/>
      <c r="FT203" s="57"/>
      <c r="FU203" s="57"/>
      <c r="FV203" s="57"/>
      <c r="FW203" s="57"/>
      <c r="FX203" s="57"/>
      <c r="FY203" s="57"/>
      <c r="FZ203" s="57"/>
      <c r="GA203" s="57"/>
      <c r="GB203" s="57"/>
      <c r="GC203" s="57"/>
      <c r="GD203" s="57"/>
      <c r="GE203" s="57"/>
      <c r="GF203" s="57"/>
      <c r="GG203" s="57"/>
      <c r="GH203" s="57"/>
      <c r="GI203" s="57"/>
      <c r="GJ203" s="57"/>
      <c r="GK203" s="57"/>
      <c r="GL203" s="57"/>
      <c r="GM203" s="57"/>
      <c r="GN203" s="57"/>
      <c r="GO203" s="57"/>
      <c r="GP203" s="57"/>
      <c r="GQ203" s="57"/>
      <c r="GR203" s="57"/>
      <c r="GS203" s="57"/>
      <c r="GT203" s="57"/>
      <c r="GU203" s="57"/>
      <c r="GV203" s="57"/>
      <c r="GW203" s="57"/>
      <c r="GX203" s="57"/>
      <c r="GY203" s="57"/>
      <c r="GZ203" s="57"/>
      <c r="HA203" s="57"/>
      <c r="HB203" s="57"/>
      <c r="HC203" s="57"/>
      <c r="HD203" s="57"/>
      <c r="HE203" s="57"/>
      <c r="HF203" s="57"/>
      <c r="HG203" s="57"/>
      <c r="HH203" s="57"/>
      <c r="HI203" s="57"/>
      <c r="HJ203" s="57"/>
      <c r="HK203" s="57"/>
      <c r="HL203" s="57"/>
      <c r="HM203" s="57"/>
      <c r="HN203" s="57"/>
      <c r="HO203" s="57"/>
      <c r="HP203" s="57"/>
      <c r="HQ203" s="57"/>
      <c r="HR203" s="57"/>
      <c r="HS203" s="57"/>
      <c r="HT203" s="57"/>
      <c r="HU203" s="57"/>
      <c r="HV203" s="57"/>
      <c r="HW203" s="57"/>
      <c r="HX203" s="57"/>
      <c r="HY203" s="57"/>
      <c r="HZ203" s="57"/>
      <c r="IA203" s="57"/>
      <c r="IB203" s="57"/>
      <c r="IC203" s="57"/>
      <c r="ID203" s="57"/>
      <c r="IE203" s="57"/>
      <c r="IF203" s="57"/>
      <c r="IG203" s="57"/>
      <c r="IH203" s="57"/>
      <c r="II203" s="57"/>
      <c r="IJ203" s="57"/>
      <c r="IK203" s="57"/>
      <c r="IL203" s="57"/>
      <c r="IM203" s="57"/>
      <c r="IN203" s="57"/>
      <c r="IO203" s="57"/>
      <c r="IP203" s="57"/>
      <c r="IQ203" s="57"/>
      <c r="IR203" s="57"/>
      <c r="IS203" s="57"/>
      <c r="IT203" s="57"/>
      <c r="IU203" s="57"/>
      <c r="IV203" s="57"/>
      <c r="IW203" s="57"/>
      <c r="IX203" s="57"/>
      <c r="IY203" s="57"/>
      <c r="IZ203" s="57"/>
      <c r="JA203" s="57"/>
      <c r="JB203" s="57"/>
      <c r="JC203" s="57"/>
      <c r="JD203" s="57"/>
      <c r="JE203" s="57"/>
      <c r="JF203" s="57"/>
      <c r="JG203" s="57"/>
      <c r="JH203" s="57"/>
      <c r="JI203" s="57"/>
      <c r="JJ203" s="57"/>
      <c r="JK203" s="57"/>
      <c r="JL203" s="57"/>
      <c r="JM203" s="57"/>
      <c r="JN203" s="57"/>
      <c r="JO203" s="57"/>
      <c r="JP203" s="57"/>
      <c r="JQ203" s="57"/>
      <c r="JR203" s="57"/>
      <c r="JS203" s="57"/>
      <c r="JT203" s="57"/>
      <c r="JU203" s="57"/>
      <c r="JV203" s="57"/>
      <c r="JW203" s="57"/>
      <c r="JX203" s="57"/>
      <c r="JY203" s="57"/>
      <c r="JZ203" s="57"/>
      <c r="KA203" s="57"/>
      <c r="KB203" s="57"/>
      <c r="KC203" s="57"/>
      <c r="KD203" s="57"/>
      <c r="KE203" s="57"/>
      <c r="KF203" s="57"/>
      <c r="KG203" s="57"/>
      <c r="KH203" s="57"/>
      <c r="KI203" s="57"/>
      <c r="KJ203" s="57"/>
      <c r="KK203" s="57"/>
      <c r="KL203" s="57"/>
      <c r="KM203" s="57"/>
      <c r="KN203" s="57"/>
      <c r="KO203" s="57"/>
      <c r="KP203" s="57"/>
      <c r="KQ203" s="57"/>
      <c r="KR203" s="57"/>
      <c r="KS203" s="57"/>
      <c r="KT203" s="57"/>
      <c r="KU203" s="57"/>
      <c r="KV203" s="57"/>
      <c r="KW203" s="57"/>
      <c r="KX203" s="57"/>
      <c r="KY203" s="57"/>
      <c r="KZ203" s="57"/>
      <c r="LA203" s="57"/>
      <c r="LB203" s="57"/>
      <c r="LC203" s="57"/>
      <c r="LD203" s="57"/>
      <c r="LE203" s="57"/>
      <c r="LF203" s="57"/>
      <c r="LG203" s="57"/>
      <c r="LH203" s="57"/>
      <c r="LI203" s="57"/>
      <c r="LJ203" s="57"/>
      <c r="LK203" s="57"/>
      <c r="LL203" s="57"/>
      <c r="LM203" s="57"/>
      <c r="LN203" s="57"/>
      <c r="LO203" s="57"/>
      <c r="LP203" s="57"/>
      <c r="LQ203" s="57"/>
      <c r="LR203" s="57"/>
      <c r="LS203" s="57"/>
      <c r="LT203" s="57"/>
      <c r="LU203" s="57"/>
      <c r="LV203" s="57"/>
      <c r="LW203" s="57"/>
      <c r="LX203" s="57"/>
      <c r="LY203" s="57"/>
      <c r="LZ203" s="57"/>
      <c r="MA203" s="57"/>
      <c r="MB203" s="57"/>
      <c r="MC203" s="57"/>
      <c r="MD203" s="57"/>
      <c r="ME203" s="57"/>
      <c r="MF203" s="57"/>
      <c r="MG203" s="57"/>
      <c r="MH203" s="57"/>
      <c r="MI203" s="57"/>
      <c r="MJ203" s="57"/>
      <c r="MK203" s="57"/>
      <c r="ML203" s="57"/>
      <c r="MM203" s="57"/>
      <c r="MN203" s="57"/>
      <c r="MO203" s="57"/>
      <c r="MP203" s="57"/>
      <c r="MQ203" s="57"/>
      <c r="MR203" s="57"/>
      <c r="MS203" s="57"/>
      <c r="MT203" s="57"/>
      <c r="MU203" s="57"/>
      <c r="MV203" s="57"/>
      <c r="MW203" s="57"/>
      <c r="MX203" s="57"/>
      <c r="MY203" s="57"/>
      <c r="MZ203" s="57"/>
      <c r="NA203" s="57"/>
      <c r="NB203" s="57"/>
      <c r="NC203" s="57"/>
      <c r="ND203" s="57"/>
      <c r="NE203" s="57"/>
      <c r="NF203" s="57"/>
      <c r="NG203" s="57"/>
      <c r="NH203" s="57"/>
      <c r="NI203" s="57"/>
      <c r="NJ203" s="57"/>
      <c r="NK203" s="57"/>
      <c r="NL203" s="57"/>
      <c r="NM203" s="57"/>
      <c r="NN203" s="57"/>
      <c r="NO203" s="57"/>
      <c r="NP203" s="57"/>
      <c r="NQ203" s="57"/>
      <c r="NR203" s="57"/>
      <c r="NS203" s="57"/>
      <c r="NT203" s="57"/>
      <c r="NU203" s="57"/>
      <c r="NV203" s="57"/>
      <c r="NW203" s="57"/>
      <c r="NX203" s="57"/>
      <c r="NY203" s="57"/>
      <c r="NZ203" s="57"/>
      <c r="OA203" s="57"/>
      <c r="OB203" s="57"/>
      <c r="OC203" s="57"/>
      <c r="OD203" s="57"/>
      <c r="OE203" s="57"/>
      <c r="OF203" s="57"/>
      <c r="OG203" s="57"/>
      <c r="OH203" s="57"/>
      <c r="OI203" s="57"/>
      <c r="OJ203" s="57"/>
      <c r="OK203" s="57"/>
      <c r="OL203" s="57"/>
      <c r="OM203" s="57"/>
      <c r="ON203" s="57"/>
      <c r="OO203" s="57"/>
      <c r="OP203" s="57"/>
      <c r="OQ203" s="57"/>
      <c r="OR203" s="57"/>
      <c r="OS203" s="57"/>
      <c r="OT203" s="57"/>
      <c r="OU203" s="57"/>
      <c r="OV203" s="57"/>
      <c r="OW203" s="57"/>
      <c r="OX203" s="57"/>
      <c r="OY203" s="57"/>
      <c r="OZ203" s="57"/>
      <c r="PA203" s="57"/>
      <c r="PB203" s="57"/>
      <c r="PC203" s="57"/>
      <c r="PD203" s="57"/>
      <c r="PE203" s="57"/>
      <c r="PF203" s="57"/>
      <c r="PG203" s="57"/>
      <c r="PH203" s="57"/>
      <c r="PI203" s="57"/>
      <c r="PJ203" s="57"/>
      <c r="PK203" s="57"/>
      <c r="PL203" s="57"/>
      <c r="PM203" s="57"/>
      <c r="PN203" s="57"/>
      <c r="PO203" s="57"/>
      <c r="PP203" s="57"/>
      <c r="PQ203" s="57"/>
      <c r="PR203" s="57"/>
      <c r="PS203" s="57"/>
      <c r="PT203" s="57"/>
      <c r="PU203" s="57"/>
      <c r="PV203" s="57"/>
      <c r="PW203" s="57"/>
      <c r="PX203" s="57"/>
      <c r="PY203" s="57"/>
      <c r="PZ203" s="57"/>
      <c r="QA203" s="57"/>
      <c r="QB203" s="57"/>
      <c r="QC203" s="57"/>
      <c r="QD203" s="57"/>
      <c r="QE203" s="57"/>
      <c r="QF203" s="57"/>
      <c r="QG203" s="57"/>
      <c r="QH203" s="57"/>
      <c r="QI203" s="57"/>
      <c r="QJ203" s="57"/>
      <c r="QK203" s="57"/>
      <c r="QL203" s="57"/>
      <c r="QM203" s="57"/>
      <c r="QN203" s="57"/>
      <c r="QO203" s="57"/>
      <c r="QP203" s="57"/>
      <c r="QQ203" s="57"/>
      <c r="QR203" s="57"/>
      <c r="QS203" s="57"/>
      <c r="QT203" s="57"/>
      <c r="QU203" s="57"/>
      <c r="QV203" s="57"/>
      <c r="QW203" s="57"/>
      <c r="QX203" s="57"/>
      <c r="QY203" s="57"/>
      <c r="QZ203" s="57"/>
      <c r="RA203" s="57"/>
      <c r="RB203" s="57"/>
      <c r="RC203" s="57"/>
      <c r="RD203" s="57"/>
      <c r="RE203" s="57"/>
      <c r="RF203" s="57"/>
      <c r="RG203" s="57"/>
      <c r="RH203" s="57"/>
      <c r="RI203" s="57"/>
      <c r="RJ203" s="57"/>
      <c r="RK203" s="57"/>
      <c r="RL203" s="57"/>
      <c r="RM203" s="57"/>
      <c r="RN203" s="57"/>
      <c r="RO203" s="57"/>
      <c r="RP203" s="57"/>
      <c r="RQ203" s="57"/>
      <c r="RR203" s="57"/>
      <c r="RS203" s="57"/>
      <c r="RT203" s="57"/>
      <c r="RU203" s="57"/>
      <c r="RV203" s="57"/>
      <c r="RW203" s="57"/>
      <c r="RX203" s="57"/>
      <c r="RY203" s="57"/>
      <c r="RZ203" s="57"/>
      <c r="SA203" s="57"/>
      <c r="SB203" s="57"/>
      <c r="SC203" s="57"/>
      <c r="SD203" s="57"/>
      <c r="SE203" s="57"/>
      <c r="SF203" s="57"/>
      <c r="SG203" s="57"/>
      <c r="SH203" s="57"/>
      <c r="SI203" s="57"/>
      <c r="SJ203" s="57"/>
      <c r="SK203" s="57"/>
      <c r="SL203" s="57"/>
      <c r="SM203" s="57"/>
      <c r="SN203" s="57"/>
      <c r="SO203" s="57"/>
      <c r="SP203" s="57"/>
      <c r="SQ203" s="57"/>
      <c r="SR203" s="57"/>
      <c r="SS203" s="57"/>
      <c r="ST203" s="57"/>
      <c r="SU203" s="57"/>
      <c r="SV203" s="57"/>
      <c r="SW203" s="57"/>
      <c r="SX203" s="57"/>
      <c r="SY203" s="57"/>
      <c r="SZ203" s="57"/>
      <c r="TA203" s="57"/>
      <c r="TB203" s="57"/>
      <c r="TC203" s="57"/>
      <c r="TD203" s="57"/>
      <c r="TE203" s="57"/>
      <c r="TF203" s="57"/>
      <c r="TG203" s="57"/>
      <c r="TH203" s="57"/>
      <c r="TI203" s="57"/>
      <c r="TJ203" s="57"/>
      <c r="TK203" s="57"/>
      <c r="TL203" s="57"/>
      <c r="TM203" s="57"/>
      <c r="TN203" s="57"/>
      <c r="TO203" s="57"/>
      <c r="TP203" s="57"/>
      <c r="TQ203" s="57"/>
      <c r="TR203" s="57"/>
      <c r="TS203" s="57"/>
      <c r="TT203" s="57"/>
      <c r="TU203" s="57"/>
      <c r="TV203" s="57"/>
      <c r="TW203" s="57"/>
      <c r="TX203" s="57"/>
      <c r="TY203" s="57"/>
      <c r="TZ203" s="57"/>
      <c r="UA203" s="57"/>
      <c r="UB203" s="57"/>
      <c r="UC203" s="57"/>
      <c r="UD203" s="57"/>
      <c r="UE203" s="57"/>
      <c r="UF203" s="57"/>
      <c r="UG203" s="57"/>
      <c r="UH203" s="57"/>
      <c r="UI203" s="57"/>
      <c r="UJ203" s="57"/>
      <c r="UK203" s="57"/>
      <c r="UL203" s="57"/>
      <c r="UM203" s="57"/>
      <c r="UN203" s="57"/>
      <c r="UO203" s="57"/>
      <c r="UP203" s="57"/>
      <c r="UQ203" s="57"/>
      <c r="UR203" s="57"/>
      <c r="US203" s="57"/>
      <c r="UT203" s="57"/>
      <c r="UU203" s="57"/>
      <c r="UV203" s="57"/>
      <c r="UW203" s="57"/>
      <c r="UX203" s="57"/>
      <c r="UY203" s="57"/>
      <c r="UZ203" s="57"/>
      <c r="VA203" s="57"/>
      <c r="VB203" s="57"/>
      <c r="VC203" s="57"/>
      <c r="VD203" s="57"/>
      <c r="VE203" s="57"/>
      <c r="VF203" s="57"/>
      <c r="VG203" s="57"/>
      <c r="VH203" s="57"/>
      <c r="VI203" s="57"/>
      <c r="VJ203" s="57"/>
      <c r="VK203" s="57"/>
      <c r="VL203" s="57"/>
      <c r="VM203" s="57"/>
      <c r="VN203" s="57"/>
      <c r="VO203" s="57"/>
      <c r="VP203" s="57"/>
      <c r="VQ203" s="57"/>
      <c r="VR203" s="57"/>
      <c r="VS203" s="57"/>
      <c r="VT203" s="57"/>
      <c r="VU203" s="57"/>
      <c r="VV203" s="57"/>
      <c r="VW203" s="57"/>
      <c r="VX203" s="57"/>
      <c r="VY203" s="57"/>
      <c r="VZ203" s="57"/>
      <c r="WA203" s="57"/>
      <c r="WB203" s="57"/>
      <c r="WC203" s="57"/>
      <c r="WD203" s="57"/>
      <c r="WE203" s="57"/>
      <c r="WF203" s="57"/>
      <c r="WG203" s="57"/>
      <c r="WH203" s="57"/>
      <c r="WI203" s="57"/>
      <c r="WJ203" s="57"/>
      <c r="WK203" s="57"/>
      <c r="WL203" s="57"/>
      <c r="WM203" s="57"/>
      <c r="WN203" s="57"/>
      <c r="WO203" s="57"/>
      <c r="WP203" s="57"/>
      <c r="WQ203" s="57"/>
      <c r="WR203" s="57"/>
      <c r="WS203" s="57"/>
      <c r="WT203" s="57"/>
      <c r="WU203" s="57"/>
      <c r="WV203" s="57"/>
      <c r="WW203" s="57"/>
      <c r="WX203" s="57"/>
      <c r="WY203" s="57"/>
      <c r="WZ203" s="57"/>
      <c r="XA203" s="57"/>
      <c r="XB203" s="57"/>
      <c r="XC203" s="57"/>
      <c r="XD203" s="57"/>
      <c r="XE203" s="57"/>
      <c r="XF203" s="57"/>
      <c r="XG203" s="57"/>
      <c r="XH203" s="57"/>
      <c r="XI203" s="57"/>
      <c r="XJ203" s="57"/>
      <c r="XK203" s="57"/>
      <c r="XL203" s="57"/>
      <c r="XM203" s="57"/>
      <c r="XN203" s="57"/>
      <c r="XO203" s="57"/>
      <c r="XP203" s="57"/>
      <c r="XQ203" s="57"/>
      <c r="XR203" s="57"/>
      <c r="XS203" s="57"/>
      <c r="XT203" s="57"/>
      <c r="XU203" s="57"/>
      <c r="XV203" s="57"/>
      <c r="XW203" s="57"/>
    </row>
    <row r="204">
      <c r="AI204" s="57"/>
      <c r="BR204" s="57"/>
      <c r="DA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57"/>
      <c r="FY204" s="57"/>
      <c r="FZ204" s="57"/>
      <c r="GA204" s="57"/>
      <c r="GB204" s="57"/>
      <c r="GC204" s="57"/>
      <c r="GD204" s="57"/>
      <c r="GE204" s="57"/>
      <c r="GF204" s="57"/>
      <c r="GG204" s="57"/>
      <c r="GH204" s="57"/>
      <c r="GI204" s="57"/>
      <c r="GJ204" s="57"/>
      <c r="GK204" s="57"/>
      <c r="GL204" s="57"/>
      <c r="GM204" s="57"/>
      <c r="GN204" s="57"/>
      <c r="GO204" s="57"/>
      <c r="GP204" s="57"/>
      <c r="GQ204" s="57"/>
      <c r="GR204" s="57"/>
      <c r="GS204" s="57"/>
      <c r="GT204" s="57"/>
      <c r="GU204" s="57"/>
      <c r="GV204" s="57"/>
      <c r="GW204" s="57"/>
      <c r="GX204" s="57"/>
      <c r="GY204" s="57"/>
      <c r="GZ204" s="57"/>
      <c r="HA204" s="57"/>
      <c r="HB204" s="57"/>
      <c r="HC204" s="57"/>
      <c r="HD204" s="57"/>
      <c r="HE204" s="57"/>
      <c r="HF204" s="57"/>
      <c r="HG204" s="57"/>
      <c r="HH204" s="57"/>
      <c r="HI204" s="57"/>
      <c r="HJ204" s="57"/>
      <c r="HK204" s="57"/>
      <c r="HL204" s="57"/>
      <c r="HM204" s="57"/>
      <c r="HN204" s="57"/>
      <c r="HO204" s="57"/>
      <c r="HP204" s="57"/>
      <c r="HQ204" s="57"/>
      <c r="HR204" s="57"/>
      <c r="HS204" s="57"/>
      <c r="HT204" s="57"/>
      <c r="HU204" s="57"/>
      <c r="HV204" s="57"/>
      <c r="HW204" s="57"/>
      <c r="HX204" s="57"/>
      <c r="HY204" s="57"/>
      <c r="HZ204" s="57"/>
      <c r="IA204" s="57"/>
      <c r="IB204" s="57"/>
      <c r="IC204" s="57"/>
      <c r="ID204" s="57"/>
      <c r="IE204" s="57"/>
      <c r="IF204" s="57"/>
      <c r="IG204" s="57"/>
      <c r="IH204" s="57"/>
      <c r="II204" s="57"/>
      <c r="IJ204" s="57"/>
      <c r="IK204" s="57"/>
      <c r="IL204" s="57"/>
      <c r="IM204" s="57"/>
      <c r="IN204" s="57"/>
      <c r="IO204" s="57"/>
      <c r="IP204" s="57"/>
      <c r="IQ204" s="57"/>
      <c r="IR204" s="57"/>
      <c r="IS204" s="57"/>
      <c r="IT204" s="57"/>
      <c r="IU204" s="57"/>
      <c r="IV204" s="57"/>
      <c r="IW204" s="57"/>
      <c r="IX204" s="57"/>
      <c r="IY204" s="57"/>
      <c r="IZ204" s="57"/>
      <c r="JA204" s="57"/>
      <c r="JB204" s="57"/>
      <c r="JC204" s="57"/>
      <c r="JD204" s="57"/>
      <c r="JE204" s="57"/>
      <c r="JF204" s="57"/>
      <c r="JG204" s="57"/>
      <c r="JH204" s="57"/>
      <c r="JI204" s="57"/>
      <c r="JJ204" s="57"/>
      <c r="JK204" s="57"/>
      <c r="JL204" s="57"/>
      <c r="JM204" s="57"/>
      <c r="JN204" s="57"/>
      <c r="JO204" s="57"/>
      <c r="JP204" s="57"/>
      <c r="JQ204" s="57"/>
      <c r="JR204" s="57"/>
      <c r="JS204" s="57"/>
      <c r="JT204" s="57"/>
      <c r="JU204" s="57"/>
      <c r="JV204" s="57"/>
      <c r="JW204" s="57"/>
      <c r="JX204" s="57"/>
      <c r="JY204" s="57"/>
      <c r="JZ204" s="57"/>
      <c r="KA204" s="57"/>
      <c r="KB204" s="57"/>
      <c r="KC204" s="57"/>
      <c r="KD204" s="57"/>
      <c r="KE204" s="57"/>
      <c r="KF204" s="57"/>
      <c r="KG204" s="57"/>
      <c r="KH204" s="57"/>
      <c r="KI204" s="57"/>
      <c r="KJ204" s="57"/>
      <c r="KK204" s="57"/>
      <c r="KL204" s="57"/>
      <c r="KM204" s="57"/>
      <c r="KN204" s="57"/>
      <c r="KO204" s="57"/>
      <c r="KP204" s="57"/>
      <c r="KQ204" s="57"/>
      <c r="KR204" s="57"/>
      <c r="KS204" s="57"/>
      <c r="KT204" s="57"/>
      <c r="KU204" s="57"/>
      <c r="KV204" s="57"/>
      <c r="KW204" s="57"/>
      <c r="KX204" s="57"/>
      <c r="KY204" s="57"/>
      <c r="KZ204" s="57"/>
      <c r="LA204" s="57"/>
      <c r="LB204" s="57"/>
      <c r="LC204" s="57"/>
      <c r="LD204" s="57"/>
      <c r="LE204" s="57"/>
      <c r="LF204" s="57"/>
      <c r="LG204" s="57"/>
      <c r="LH204" s="57"/>
      <c r="LI204" s="57"/>
      <c r="LJ204" s="57"/>
      <c r="LK204" s="57"/>
      <c r="LL204" s="57"/>
      <c r="LM204" s="57"/>
      <c r="LN204" s="57"/>
      <c r="LO204" s="57"/>
      <c r="LP204" s="57"/>
      <c r="LQ204" s="57"/>
      <c r="LR204" s="57"/>
      <c r="LS204" s="57"/>
      <c r="LT204" s="57"/>
      <c r="LU204" s="57"/>
      <c r="LV204" s="57"/>
      <c r="LW204" s="57"/>
      <c r="LX204" s="57"/>
      <c r="LY204" s="57"/>
      <c r="LZ204" s="57"/>
      <c r="MA204" s="57"/>
      <c r="MB204" s="57"/>
      <c r="MC204" s="57"/>
      <c r="MD204" s="57"/>
      <c r="ME204" s="57"/>
      <c r="MF204" s="57"/>
      <c r="MG204" s="57"/>
      <c r="MH204" s="57"/>
      <c r="MI204" s="57"/>
      <c r="MJ204" s="57"/>
      <c r="MK204" s="57"/>
      <c r="ML204" s="57"/>
      <c r="MM204" s="57"/>
      <c r="MN204" s="57"/>
      <c r="MO204" s="57"/>
      <c r="MP204" s="57"/>
      <c r="MQ204" s="57"/>
      <c r="MR204" s="57"/>
      <c r="MS204" s="57"/>
      <c r="MT204" s="57"/>
      <c r="MU204" s="57"/>
      <c r="MV204" s="57"/>
      <c r="MW204" s="57"/>
      <c r="MX204" s="57"/>
      <c r="MY204" s="57"/>
      <c r="MZ204" s="57"/>
      <c r="NA204" s="57"/>
      <c r="NB204" s="57"/>
      <c r="NC204" s="57"/>
      <c r="ND204" s="57"/>
      <c r="NE204" s="57"/>
      <c r="NF204" s="57"/>
      <c r="NG204" s="57"/>
      <c r="NH204" s="57"/>
      <c r="NI204" s="57"/>
      <c r="NJ204" s="57"/>
      <c r="NK204" s="57"/>
      <c r="NL204" s="57"/>
      <c r="NM204" s="57"/>
      <c r="NN204" s="57"/>
      <c r="NO204" s="57"/>
      <c r="NP204" s="57"/>
      <c r="NQ204" s="57"/>
      <c r="NR204" s="57"/>
      <c r="NS204" s="57"/>
      <c r="NT204" s="57"/>
      <c r="NU204" s="57"/>
      <c r="NV204" s="57"/>
      <c r="NW204" s="57"/>
      <c r="NX204" s="57"/>
      <c r="NY204" s="57"/>
      <c r="NZ204" s="57"/>
      <c r="OA204" s="57"/>
      <c r="OB204" s="57"/>
      <c r="OC204" s="57"/>
      <c r="OD204" s="57"/>
      <c r="OE204" s="57"/>
      <c r="OF204" s="57"/>
      <c r="OG204" s="57"/>
      <c r="OH204" s="57"/>
      <c r="OI204" s="57"/>
      <c r="OJ204" s="57"/>
      <c r="OK204" s="57"/>
      <c r="OL204" s="57"/>
      <c r="OM204" s="57"/>
      <c r="ON204" s="57"/>
      <c r="OO204" s="57"/>
      <c r="OP204" s="57"/>
      <c r="OQ204" s="57"/>
      <c r="OR204" s="57"/>
      <c r="OS204" s="57"/>
      <c r="OT204" s="57"/>
      <c r="OU204" s="57"/>
      <c r="OV204" s="57"/>
      <c r="OW204" s="57"/>
      <c r="OX204" s="57"/>
      <c r="OY204" s="57"/>
      <c r="OZ204" s="57"/>
      <c r="PA204" s="57"/>
      <c r="PB204" s="57"/>
      <c r="PC204" s="57"/>
      <c r="PD204" s="57"/>
      <c r="PE204" s="57"/>
      <c r="PF204" s="57"/>
      <c r="PG204" s="57"/>
      <c r="PH204" s="57"/>
      <c r="PI204" s="57"/>
      <c r="PJ204" s="57"/>
      <c r="PK204" s="57"/>
      <c r="PL204" s="57"/>
      <c r="PM204" s="57"/>
      <c r="PN204" s="57"/>
      <c r="PO204" s="57"/>
      <c r="PP204" s="57"/>
      <c r="PQ204" s="57"/>
      <c r="PR204" s="57"/>
      <c r="PS204" s="57"/>
      <c r="PT204" s="57"/>
      <c r="PU204" s="57"/>
      <c r="PV204" s="57"/>
      <c r="PW204" s="57"/>
      <c r="PX204" s="57"/>
      <c r="PY204" s="57"/>
      <c r="PZ204" s="57"/>
      <c r="QA204" s="57"/>
      <c r="QB204" s="57"/>
      <c r="QC204" s="57"/>
      <c r="QD204" s="57"/>
      <c r="QE204" s="57"/>
      <c r="QF204" s="57"/>
      <c r="QG204" s="57"/>
      <c r="QH204" s="57"/>
      <c r="QI204" s="57"/>
      <c r="QJ204" s="57"/>
      <c r="QK204" s="57"/>
      <c r="QL204" s="57"/>
      <c r="QM204" s="57"/>
      <c r="QN204" s="57"/>
      <c r="QO204" s="57"/>
      <c r="QP204" s="57"/>
      <c r="QQ204" s="57"/>
      <c r="QR204" s="57"/>
      <c r="QS204" s="57"/>
      <c r="QT204" s="57"/>
      <c r="QU204" s="57"/>
      <c r="QV204" s="57"/>
      <c r="QW204" s="57"/>
      <c r="QX204" s="57"/>
      <c r="QY204" s="57"/>
      <c r="QZ204" s="57"/>
      <c r="RA204" s="57"/>
      <c r="RB204" s="57"/>
      <c r="RC204" s="57"/>
      <c r="RD204" s="57"/>
      <c r="RE204" s="57"/>
      <c r="RF204" s="57"/>
      <c r="RG204" s="57"/>
      <c r="RH204" s="57"/>
      <c r="RI204" s="57"/>
      <c r="RJ204" s="57"/>
      <c r="RK204" s="57"/>
      <c r="RL204" s="57"/>
      <c r="RM204" s="57"/>
      <c r="RN204" s="57"/>
      <c r="RO204" s="57"/>
      <c r="RP204" s="57"/>
      <c r="RQ204" s="57"/>
      <c r="RR204" s="57"/>
      <c r="RS204" s="57"/>
      <c r="RT204" s="57"/>
      <c r="RU204" s="57"/>
      <c r="RV204" s="57"/>
      <c r="RW204" s="57"/>
      <c r="RX204" s="57"/>
      <c r="RY204" s="57"/>
      <c r="RZ204" s="57"/>
      <c r="SA204" s="57"/>
      <c r="SB204" s="57"/>
      <c r="SC204" s="57"/>
      <c r="SD204" s="57"/>
      <c r="SE204" s="57"/>
      <c r="SF204" s="57"/>
      <c r="SG204" s="57"/>
      <c r="SH204" s="57"/>
      <c r="SI204" s="57"/>
      <c r="SJ204" s="57"/>
      <c r="SK204" s="57"/>
      <c r="SL204" s="57"/>
      <c r="SM204" s="57"/>
      <c r="SN204" s="57"/>
      <c r="SO204" s="57"/>
      <c r="SP204" s="57"/>
      <c r="SQ204" s="57"/>
      <c r="SR204" s="57"/>
      <c r="SS204" s="57"/>
      <c r="ST204" s="57"/>
      <c r="SU204" s="57"/>
      <c r="SV204" s="57"/>
      <c r="SW204" s="57"/>
      <c r="SX204" s="57"/>
      <c r="SY204" s="57"/>
      <c r="SZ204" s="57"/>
      <c r="TA204" s="57"/>
      <c r="TB204" s="57"/>
      <c r="TC204" s="57"/>
      <c r="TD204" s="57"/>
      <c r="TE204" s="57"/>
      <c r="TF204" s="57"/>
      <c r="TG204" s="57"/>
      <c r="TH204" s="57"/>
      <c r="TI204" s="57"/>
      <c r="TJ204" s="57"/>
      <c r="TK204" s="57"/>
      <c r="TL204" s="57"/>
      <c r="TM204" s="57"/>
      <c r="TN204" s="57"/>
      <c r="TO204" s="57"/>
      <c r="TP204" s="57"/>
      <c r="TQ204" s="57"/>
      <c r="TR204" s="57"/>
      <c r="TS204" s="57"/>
      <c r="TT204" s="57"/>
      <c r="TU204" s="57"/>
      <c r="TV204" s="57"/>
      <c r="TW204" s="57"/>
      <c r="TX204" s="57"/>
      <c r="TY204" s="57"/>
      <c r="TZ204" s="57"/>
      <c r="UA204" s="57"/>
      <c r="UB204" s="57"/>
      <c r="UC204" s="57"/>
      <c r="UD204" s="57"/>
      <c r="UE204" s="57"/>
      <c r="UF204" s="57"/>
      <c r="UG204" s="57"/>
      <c r="UH204" s="57"/>
      <c r="UI204" s="57"/>
      <c r="UJ204" s="57"/>
      <c r="UK204" s="57"/>
      <c r="UL204" s="57"/>
      <c r="UM204" s="57"/>
      <c r="UN204" s="57"/>
      <c r="UO204" s="57"/>
      <c r="UP204" s="57"/>
      <c r="UQ204" s="57"/>
      <c r="UR204" s="57"/>
      <c r="US204" s="57"/>
      <c r="UT204" s="57"/>
      <c r="UU204" s="57"/>
      <c r="UV204" s="57"/>
      <c r="UW204" s="57"/>
      <c r="UX204" s="57"/>
      <c r="UY204" s="57"/>
      <c r="UZ204" s="57"/>
      <c r="VA204" s="57"/>
      <c r="VB204" s="57"/>
      <c r="VC204" s="57"/>
      <c r="VD204" s="57"/>
      <c r="VE204" s="57"/>
      <c r="VF204" s="57"/>
      <c r="VG204" s="57"/>
      <c r="VH204" s="57"/>
      <c r="VI204" s="57"/>
      <c r="VJ204" s="57"/>
      <c r="VK204" s="57"/>
      <c r="VL204" s="57"/>
      <c r="VM204" s="57"/>
      <c r="VN204" s="57"/>
      <c r="VO204" s="57"/>
      <c r="VP204" s="57"/>
      <c r="VQ204" s="57"/>
      <c r="VR204" s="57"/>
      <c r="VS204" s="57"/>
      <c r="VT204" s="57"/>
      <c r="VU204" s="57"/>
      <c r="VV204" s="57"/>
      <c r="VW204" s="57"/>
      <c r="VX204" s="57"/>
      <c r="VY204" s="57"/>
      <c r="VZ204" s="57"/>
      <c r="WA204" s="57"/>
      <c r="WB204" s="57"/>
      <c r="WC204" s="57"/>
      <c r="WD204" s="57"/>
      <c r="WE204" s="57"/>
      <c r="WF204" s="57"/>
      <c r="WG204" s="57"/>
      <c r="WH204" s="57"/>
      <c r="WI204" s="57"/>
      <c r="WJ204" s="57"/>
      <c r="WK204" s="57"/>
      <c r="WL204" s="57"/>
      <c r="WM204" s="57"/>
      <c r="WN204" s="57"/>
      <c r="WO204" s="57"/>
      <c r="WP204" s="57"/>
      <c r="WQ204" s="57"/>
      <c r="WR204" s="57"/>
      <c r="WS204" s="57"/>
      <c r="WT204" s="57"/>
      <c r="WU204" s="57"/>
      <c r="WV204" s="57"/>
      <c r="WW204" s="57"/>
      <c r="WX204" s="57"/>
      <c r="WY204" s="57"/>
      <c r="WZ204" s="57"/>
      <c r="XA204" s="57"/>
      <c r="XB204" s="57"/>
      <c r="XC204" s="57"/>
      <c r="XD204" s="57"/>
      <c r="XE204" s="57"/>
      <c r="XF204" s="57"/>
      <c r="XG204" s="57"/>
      <c r="XH204" s="57"/>
      <c r="XI204" s="57"/>
      <c r="XJ204" s="57"/>
      <c r="XK204" s="57"/>
      <c r="XL204" s="57"/>
      <c r="XM204" s="57"/>
      <c r="XN204" s="57"/>
      <c r="XO204" s="57"/>
      <c r="XP204" s="57"/>
      <c r="XQ204" s="57"/>
      <c r="XR204" s="57"/>
      <c r="XS204" s="57"/>
      <c r="XT204" s="57"/>
      <c r="XU204" s="57"/>
      <c r="XV204" s="57"/>
      <c r="XW204" s="57"/>
    </row>
    <row r="205">
      <c r="AI205" s="57"/>
      <c r="BR205" s="57"/>
      <c r="DA205" s="57"/>
      <c r="EJ205" s="57"/>
      <c r="EK205" s="57"/>
      <c r="EL205" s="57"/>
      <c r="EM205" s="57"/>
      <c r="EN205" s="57"/>
      <c r="EO205" s="57"/>
      <c r="EP205" s="57"/>
      <c r="EQ205" s="57"/>
      <c r="ER205" s="57"/>
      <c r="ES205" s="57"/>
      <c r="ET205" s="57"/>
      <c r="EU205" s="57"/>
      <c r="EV205" s="57"/>
      <c r="EW205" s="57"/>
      <c r="EX205" s="57"/>
      <c r="EY205" s="57"/>
      <c r="EZ205" s="57"/>
      <c r="FA205" s="57"/>
      <c r="FB205" s="57"/>
      <c r="FC205" s="57"/>
      <c r="FD205" s="57"/>
      <c r="FE205" s="57"/>
      <c r="FF205" s="57"/>
      <c r="FG205" s="57"/>
      <c r="FH205" s="57"/>
      <c r="FI205" s="57"/>
      <c r="FJ205" s="57"/>
      <c r="FK205" s="57"/>
      <c r="FL205" s="57"/>
      <c r="FM205" s="57"/>
      <c r="FN205" s="57"/>
      <c r="FO205" s="57"/>
      <c r="FP205" s="57"/>
      <c r="FQ205" s="57"/>
      <c r="FR205" s="57"/>
      <c r="FS205" s="57"/>
      <c r="FT205" s="57"/>
      <c r="FU205" s="57"/>
      <c r="FV205" s="57"/>
      <c r="FW205" s="57"/>
      <c r="FX205" s="57"/>
      <c r="FY205" s="57"/>
      <c r="FZ205" s="57"/>
      <c r="GA205" s="57"/>
      <c r="GB205" s="57"/>
      <c r="GC205" s="57"/>
      <c r="GD205" s="57"/>
      <c r="GE205" s="57"/>
      <c r="GF205" s="57"/>
      <c r="GG205" s="57"/>
      <c r="GH205" s="57"/>
      <c r="GI205" s="57"/>
      <c r="GJ205" s="57"/>
      <c r="GK205" s="57"/>
      <c r="GL205" s="57"/>
      <c r="GM205" s="57"/>
      <c r="GN205" s="57"/>
      <c r="GO205" s="57"/>
      <c r="GP205" s="57"/>
      <c r="GQ205" s="57"/>
      <c r="GR205" s="57"/>
      <c r="GS205" s="57"/>
      <c r="GT205" s="57"/>
      <c r="GU205" s="57"/>
      <c r="GV205" s="57"/>
      <c r="GW205" s="57"/>
      <c r="GX205" s="57"/>
      <c r="GY205" s="57"/>
      <c r="GZ205" s="57"/>
      <c r="HA205" s="57"/>
      <c r="HB205" s="57"/>
      <c r="HC205" s="57"/>
      <c r="HD205" s="57"/>
      <c r="HE205" s="57"/>
      <c r="HF205" s="57"/>
      <c r="HG205" s="57"/>
      <c r="HH205" s="57"/>
      <c r="HI205" s="57"/>
      <c r="HJ205" s="57"/>
      <c r="HK205" s="57"/>
      <c r="HL205" s="57"/>
      <c r="HM205" s="57"/>
      <c r="HN205" s="57"/>
      <c r="HO205" s="57"/>
      <c r="HP205" s="57"/>
      <c r="HQ205" s="57"/>
      <c r="HR205" s="57"/>
      <c r="HS205" s="57"/>
      <c r="HT205" s="57"/>
      <c r="HU205" s="57"/>
      <c r="HV205" s="57"/>
      <c r="HW205" s="57"/>
      <c r="HX205" s="57"/>
      <c r="HY205" s="57"/>
      <c r="HZ205" s="57"/>
      <c r="IA205" s="57"/>
      <c r="IB205" s="57"/>
      <c r="IC205" s="57"/>
      <c r="ID205" s="57"/>
      <c r="IE205" s="57"/>
      <c r="IF205" s="57"/>
      <c r="IG205" s="57"/>
      <c r="IH205" s="57"/>
      <c r="II205" s="57"/>
      <c r="IJ205" s="57"/>
      <c r="IK205" s="57"/>
      <c r="IL205" s="57"/>
      <c r="IM205" s="57"/>
      <c r="IN205" s="57"/>
      <c r="IO205" s="57"/>
      <c r="IP205" s="57"/>
      <c r="IQ205" s="57"/>
      <c r="IR205" s="57"/>
      <c r="IS205" s="57"/>
      <c r="IT205" s="57"/>
      <c r="IU205" s="57"/>
      <c r="IV205" s="57"/>
      <c r="IW205" s="57"/>
      <c r="IX205" s="57"/>
      <c r="IY205" s="57"/>
      <c r="IZ205" s="57"/>
      <c r="JA205" s="57"/>
      <c r="JB205" s="57"/>
      <c r="JC205" s="57"/>
      <c r="JD205" s="57"/>
      <c r="JE205" s="57"/>
      <c r="JF205" s="57"/>
      <c r="JG205" s="57"/>
      <c r="JH205" s="57"/>
      <c r="JI205" s="57"/>
      <c r="JJ205" s="57"/>
      <c r="JK205" s="57"/>
      <c r="JL205" s="57"/>
      <c r="JM205" s="57"/>
      <c r="JN205" s="57"/>
      <c r="JO205" s="57"/>
      <c r="JP205" s="57"/>
      <c r="JQ205" s="57"/>
      <c r="JR205" s="57"/>
      <c r="JS205" s="57"/>
      <c r="JT205" s="57"/>
      <c r="JU205" s="57"/>
      <c r="JV205" s="57"/>
      <c r="JW205" s="57"/>
      <c r="JX205" s="57"/>
      <c r="JY205" s="57"/>
      <c r="JZ205" s="57"/>
      <c r="KA205" s="57"/>
      <c r="KB205" s="57"/>
      <c r="KC205" s="57"/>
      <c r="KD205" s="57"/>
      <c r="KE205" s="57"/>
      <c r="KF205" s="57"/>
      <c r="KG205" s="57"/>
      <c r="KH205" s="57"/>
      <c r="KI205" s="57"/>
      <c r="KJ205" s="57"/>
      <c r="KK205" s="57"/>
      <c r="KL205" s="57"/>
      <c r="KM205" s="57"/>
      <c r="KN205" s="57"/>
      <c r="KO205" s="57"/>
      <c r="KP205" s="57"/>
      <c r="KQ205" s="57"/>
      <c r="KR205" s="57"/>
      <c r="KS205" s="57"/>
      <c r="KT205" s="57"/>
      <c r="KU205" s="57"/>
      <c r="KV205" s="57"/>
      <c r="KW205" s="57"/>
      <c r="KX205" s="57"/>
      <c r="KY205" s="57"/>
      <c r="KZ205" s="57"/>
      <c r="LA205" s="57"/>
      <c r="LB205" s="57"/>
      <c r="LC205" s="57"/>
      <c r="LD205" s="57"/>
      <c r="LE205" s="57"/>
      <c r="LF205" s="57"/>
      <c r="LG205" s="57"/>
      <c r="LH205" s="57"/>
      <c r="LI205" s="57"/>
      <c r="LJ205" s="57"/>
      <c r="LK205" s="57"/>
      <c r="LL205" s="57"/>
      <c r="LM205" s="57"/>
      <c r="LN205" s="57"/>
      <c r="LO205" s="57"/>
      <c r="LP205" s="57"/>
      <c r="LQ205" s="57"/>
      <c r="LR205" s="57"/>
      <c r="LS205" s="57"/>
      <c r="LT205" s="57"/>
      <c r="LU205" s="57"/>
      <c r="LV205" s="57"/>
      <c r="LW205" s="57"/>
      <c r="LX205" s="57"/>
      <c r="LY205" s="57"/>
      <c r="LZ205" s="57"/>
      <c r="MA205" s="57"/>
      <c r="MB205" s="57"/>
      <c r="MC205" s="57"/>
      <c r="MD205" s="57"/>
      <c r="ME205" s="57"/>
      <c r="MF205" s="57"/>
      <c r="MG205" s="57"/>
      <c r="MH205" s="57"/>
      <c r="MI205" s="57"/>
      <c r="MJ205" s="57"/>
      <c r="MK205" s="57"/>
      <c r="ML205" s="57"/>
      <c r="MM205" s="57"/>
      <c r="MN205" s="57"/>
      <c r="MO205" s="57"/>
      <c r="MP205" s="57"/>
      <c r="MQ205" s="57"/>
      <c r="MR205" s="57"/>
      <c r="MS205" s="57"/>
      <c r="MT205" s="57"/>
      <c r="MU205" s="57"/>
      <c r="MV205" s="57"/>
      <c r="MW205" s="57"/>
      <c r="MX205" s="57"/>
      <c r="MY205" s="57"/>
      <c r="MZ205" s="57"/>
      <c r="NA205" s="57"/>
      <c r="NB205" s="57"/>
      <c r="NC205" s="57"/>
      <c r="ND205" s="57"/>
      <c r="NE205" s="57"/>
      <c r="NF205" s="57"/>
      <c r="NG205" s="57"/>
      <c r="NH205" s="57"/>
      <c r="NI205" s="57"/>
      <c r="NJ205" s="57"/>
      <c r="NK205" s="57"/>
      <c r="NL205" s="57"/>
      <c r="NM205" s="57"/>
      <c r="NN205" s="57"/>
      <c r="NO205" s="57"/>
      <c r="NP205" s="57"/>
      <c r="NQ205" s="57"/>
      <c r="NR205" s="57"/>
      <c r="NS205" s="57"/>
      <c r="NT205" s="57"/>
      <c r="NU205" s="57"/>
      <c r="NV205" s="57"/>
      <c r="NW205" s="57"/>
      <c r="NX205" s="57"/>
      <c r="NY205" s="57"/>
      <c r="NZ205" s="57"/>
      <c r="OA205" s="57"/>
      <c r="OB205" s="57"/>
      <c r="OC205" s="57"/>
      <c r="OD205" s="57"/>
      <c r="OE205" s="57"/>
      <c r="OF205" s="57"/>
      <c r="OG205" s="57"/>
      <c r="OH205" s="57"/>
      <c r="OI205" s="57"/>
      <c r="OJ205" s="57"/>
      <c r="OK205" s="57"/>
      <c r="OL205" s="57"/>
      <c r="OM205" s="57"/>
      <c r="ON205" s="57"/>
      <c r="OO205" s="57"/>
      <c r="OP205" s="57"/>
      <c r="OQ205" s="57"/>
      <c r="OR205" s="57"/>
      <c r="OS205" s="57"/>
      <c r="OT205" s="57"/>
      <c r="OU205" s="57"/>
      <c r="OV205" s="57"/>
      <c r="OW205" s="57"/>
      <c r="OX205" s="57"/>
      <c r="OY205" s="57"/>
      <c r="OZ205" s="57"/>
      <c r="PA205" s="57"/>
      <c r="PB205" s="57"/>
      <c r="PC205" s="57"/>
      <c r="PD205" s="57"/>
      <c r="PE205" s="57"/>
      <c r="PF205" s="57"/>
      <c r="PG205" s="57"/>
      <c r="PH205" s="57"/>
      <c r="PI205" s="57"/>
      <c r="PJ205" s="57"/>
      <c r="PK205" s="57"/>
      <c r="PL205" s="57"/>
      <c r="PM205" s="57"/>
      <c r="PN205" s="57"/>
      <c r="PO205" s="57"/>
      <c r="PP205" s="57"/>
      <c r="PQ205" s="57"/>
      <c r="PR205" s="57"/>
      <c r="PS205" s="57"/>
      <c r="PT205" s="57"/>
      <c r="PU205" s="57"/>
      <c r="PV205" s="57"/>
      <c r="PW205" s="57"/>
      <c r="PX205" s="57"/>
      <c r="PY205" s="57"/>
      <c r="PZ205" s="57"/>
      <c r="QA205" s="57"/>
      <c r="QB205" s="57"/>
      <c r="QC205" s="57"/>
      <c r="QD205" s="57"/>
      <c r="QE205" s="57"/>
      <c r="QF205" s="57"/>
      <c r="QG205" s="57"/>
      <c r="QH205" s="57"/>
      <c r="QI205" s="57"/>
      <c r="QJ205" s="57"/>
      <c r="QK205" s="57"/>
      <c r="QL205" s="57"/>
      <c r="QM205" s="57"/>
      <c r="QN205" s="57"/>
      <c r="QO205" s="57"/>
      <c r="QP205" s="57"/>
      <c r="QQ205" s="57"/>
      <c r="QR205" s="57"/>
      <c r="QS205" s="57"/>
      <c r="QT205" s="57"/>
      <c r="QU205" s="57"/>
      <c r="QV205" s="57"/>
      <c r="QW205" s="57"/>
      <c r="QX205" s="57"/>
      <c r="QY205" s="57"/>
      <c r="QZ205" s="57"/>
      <c r="RA205" s="57"/>
      <c r="RB205" s="57"/>
      <c r="RC205" s="57"/>
      <c r="RD205" s="57"/>
      <c r="RE205" s="57"/>
      <c r="RF205" s="57"/>
      <c r="RG205" s="57"/>
      <c r="RH205" s="57"/>
      <c r="RI205" s="57"/>
      <c r="RJ205" s="57"/>
      <c r="RK205" s="57"/>
      <c r="RL205" s="57"/>
      <c r="RM205" s="57"/>
      <c r="RN205" s="57"/>
      <c r="RO205" s="57"/>
      <c r="RP205" s="57"/>
      <c r="RQ205" s="57"/>
      <c r="RR205" s="57"/>
      <c r="RS205" s="57"/>
      <c r="RT205" s="57"/>
      <c r="RU205" s="57"/>
      <c r="RV205" s="57"/>
      <c r="RW205" s="57"/>
      <c r="RX205" s="57"/>
      <c r="RY205" s="57"/>
      <c r="RZ205" s="57"/>
      <c r="SA205" s="57"/>
      <c r="SB205" s="57"/>
      <c r="SC205" s="57"/>
      <c r="SD205" s="57"/>
      <c r="SE205" s="57"/>
      <c r="SF205" s="57"/>
      <c r="SG205" s="57"/>
      <c r="SH205" s="57"/>
      <c r="SI205" s="57"/>
      <c r="SJ205" s="57"/>
      <c r="SK205" s="57"/>
      <c r="SL205" s="57"/>
      <c r="SM205" s="57"/>
      <c r="SN205" s="57"/>
      <c r="SO205" s="57"/>
      <c r="SP205" s="57"/>
      <c r="SQ205" s="57"/>
      <c r="SR205" s="57"/>
      <c r="SS205" s="57"/>
      <c r="ST205" s="57"/>
      <c r="SU205" s="57"/>
      <c r="SV205" s="57"/>
      <c r="SW205" s="57"/>
      <c r="SX205" s="57"/>
      <c r="SY205" s="57"/>
      <c r="SZ205" s="57"/>
      <c r="TA205" s="57"/>
      <c r="TB205" s="57"/>
      <c r="TC205" s="57"/>
      <c r="TD205" s="57"/>
      <c r="TE205" s="57"/>
      <c r="TF205" s="57"/>
      <c r="TG205" s="57"/>
      <c r="TH205" s="57"/>
      <c r="TI205" s="57"/>
      <c r="TJ205" s="57"/>
      <c r="TK205" s="57"/>
      <c r="TL205" s="57"/>
      <c r="TM205" s="57"/>
      <c r="TN205" s="57"/>
      <c r="TO205" s="57"/>
      <c r="TP205" s="57"/>
      <c r="TQ205" s="57"/>
      <c r="TR205" s="57"/>
      <c r="TS205" s="57"/>
      <c r="TT205" s="57"/>
      <c r="TU205" s="57"/>
      <c r="TV205" s="57"/>
      <c r="TW205" s="57"/>
      <c r="TX205" s="57"/>
      <c r="TY205" s="57"/>
      <c r="TZ205" s="57"/>
      <c r="UA205" s="57"/>
      <c r="UB205" s="57"/>
      <c r="UC205" s="57"/>
      <c r="UD205" s="57"/>
      <c r="UE205" s="57"/>
      <c r="UF205" s="57"/>
      <c r="UG205" s="57"/>
      <c r="UH205" s="57"/>
      <c r="UI205" s="57"/>
      <c r="UJ205" s="57"/>
      <c r="UK205" s="57"/>
      <c r="UL205" s="57"/>
      <c r="UM205" s="57"/>
      <c r="UN205" s="57"/>
      <c r="UO205" s="57"/>
      <c r="UP205" s="57"/>
      <c r="UQ205" s="57"/>
      <c r="UR205" s="57"/>
      <c r="US205" s="57"/>
      <c r="UT205" s="57"/>
      <c r="UU205" s="57"/>
      <c r="UV205" s="57"/>
      <c r="UW205" s="57"/>
      <c r="UX205" s="57"/>
      <c r="UY205" s="57"/>
      <c r="UZ205" s="57"/>
      <c r="VA205" s="57"/>
      <c r="VB205" s="57"/>
      <c r="VC205" s="57"/>
      <c r="VD205" s="57"/>
      <c r="VE205" s="57"/>
      <c r="VF205" s="57"/>
      <c r="VG205" s="57"/>
      <c r="VH205" s="57"/>
      <c r="VI205" s="57"/>
      <c r="VJ205" s="57"/>
      <c r="VK205" s="57"/>
      <c r="VL205" s="57"/>
      <c r="VM205" s="57"/>
      <c r="VN205" s="57"/>
      <c r="VO205" s="57"/>
      <c r="VP205" s="57"/>
      <c r="VQ205" s="57"/>
      <c r="VR205" s="57"/>
      <c r="VS205" s="57"/>
      <c r="VT205" s="57"/>
      <c r="VU205" s="57"/>
      <c r="VV205" s="57"/>
      <c r="VW205" s="57"/>
      <c r="VX205" s="57"/>
      <c r="VY205" s="57"/>
      <c r="VZ205" s="57"/>
      <c r="WA205" s="57"/>
      <c r="WB205" s="57"/>
      <c r="WC205" s="57"/>
      <c r="WD205" s="57"/>
      <c r="WE205" s="57"/>
      <c r="WF205" s="57"/>
      <c r="WG205" s="57"/>
      <c r="WH205" s="57"/>
      <c r="WI205" s="57"/>
      <c r="WJ205" s="57"/>
      <c r="WK205" s="57"/>
      <c r="WL205" s="57"/>
      <c r="WM205" s="57"/>
      <c r="WN205" s="57"/>
      <c r="WO205" s="57"/>
      <c r="WP205" s="57"/>
      <c r="WQ205" s="57"/>
      <c r="WR205" s="57"/>
      <c r="WS205" s="57"/>
      <c r="WT205" s="57"/>
      <c r="WU205" s="57"/>
      <c r="WV205" s="57"/>
      <c r="WW205" s="57"/>
      <c r="WX205" s="57"/>
      <c r="WY205" s="57"/>
      <c r="WZ205" s="57"/>
      <c r="XA205" s="57"/>
      <c r="XB205" s="57"/>
      <c r="XC205" s="57"/>
      <c r="XD205" s="57"/>
      <c r="XE205" s="57"/>
      <c r="XF205" s="57"/>
      <c r="XG205" s="57"/>
      <c r="XH205" s="57"/>
      <c r="XI205" s="57"/>
      <c r="XJ205" s="57"/>
      <c r="XK205" s="57"/>
      <c r="XL205" s="57"/>
      <c r="XM205" s="57"/>
      <c r="XN205" s="57"/>
      <c r="XO205" s="57"/>
      <c r="XP205" s="57"/>
      <c r="XQ205" s="57"/>
      <c r="XR205" s="57"/>
      <c r="XS205" s="57"/>
      <c r="XT205" s="57"/>
      <c r="XU205" s="57"/>
      <c r="XV205" s="57"/>
      <c r="XW205" s="57"/>
    </row>
    <row r="206">
      <c r="AI206" s="57"/>
      <c r="BR206" s="57"/>
      <c r="DA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57"/>
      <c r="FY206" s="57"/>
      <c r="FZ206" s="57"/>
      <c r="GA206" s="57"/>
      <c r="GB206" s="57"/>
      <c r="GC206" s="57"/>
      <c r="GD206" s="57"/>
      <c r="GE206" s="57"/>
      <c r="GF206" s="57"/>
      <c r="GG206" s="57"/>
      <c r="GH206" s="57"/>
      <c r="GI206" s="57"/>
      <c r="GJ206" s="57"/>
      <c r="GK206" s="57"/>
      <c r="GL206" s="57"/>
      <c r="GM206" s="57"/>
      <c r="GN206" s="57"/>
      <c r="GO206" s="57"/>
      <c r="GP206" s="57"/>
      <c r="GQ206" s="57"/>
      <c r="GR206" s="57"/>
      <c r="GS206" s="57"/>
      <c r="GT206" s="57"/>
      <c r="GU206" s="57"/>
      <c r="GV206" s="57"/>
      <c r="GW206" s="57"/>
      <c r="GX206" s="57"/>
      <c r="GY206" s="57"/>
      <c r="GZ206" s="57"/>
      <c r="HA206" s="57"/>
      <c r="HB206" s="57"/>
      <c r="HC206" s="57"/>
      <c r="HD206" s="57"/>
      <c r="HE206" s="57"/>
      <c r="HF206" s="57"/>
      <c r="HG206" s="57"/>
      <c r="HH206" s="57"/>
      <c r="HI206" s="57"/>
      <c r="HJ206" s="57"/>
      <c r="HK206" s="57"/>
      <c r="HL206" s="57"/>
      <c r="HM206" s="57"/>
      <c r="HN206" s="57"/>
      <c r="HO206" s="57"/>
      <c r="HP206" s="57"/>
      <c r="HQ206" s="57"/>
      <c r="HR206" s="57"/>
      <c r="HS206" s="57"/>
      <c r="HT206" s="57"/>
      <c r="HU206" s="57"/>
      <c r="HV206" s="57"/>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c r="IT206" s="57"/>
      <c r="IU206" s="57"/>
      <c r="IV206" s="57"/>
      <c r="IW206" s="57"/>
      <c r="IX206" s="57"/>
      <c r="IY206" s="57"/>
      <c r="IZ206" s="57"/>
      <c r="JA206" s="57"/>
      <c r="JB206" s="57"/>
      <c r="JC206" s="57"/>
      <c r="JD206" s="57"/>
      <c r="JE206" s="57"/>
      <c r="JF206" s="57"/>
      <c r="JG206" s="57"/>
      <c r="JH206" s="57"/>
      <c r="JI206" s="57"/>
      <c r="JJ206" s="57"/>
      <c r="JK206" s="57"/>
      <c r="JL206" s="57"/>
      <c r="JM206" s="57"/>
      <c r="JN206" s="57"/>
      <c r="JO206" s="57"/>
      <c r="JP206" s="57"/>
      <c r="JQ206" s="57"/>
      <c r="JR206" s="57"/>
      <c r="JS206" s="57"/>
      <c r="JT206" s="57"/>
      <c r="JU206" s="57"/>
      <c r="JV206" s="57"/>
      <c r="JW206" s="57"/>
      <c r="JX206" s="57"/>
      <c r="JY206" s="57"/>
      <c r="JZ206" s="57"/>
      <c r="KA206" s="57"/>
      <c r="KB206" s="57"/>
      <c r="KC206" s="57"/>
      <c r="KD206" s="57"/>
      <c r="KE206" s="57"/>
      <c r="KF206" s="57"/>
      <c r="KG206" s="57"/>
      <c r="KH206" s="57"/>
      <c r="KI206" s="57"/>
      <c r="KJ206" s="57"/>
      <c r="KK206" s="57"/>
      <c r="KL206" s="57"/>
      <c r="KM206" s="57"/>
      <c r="KN206" s="57"/>
      <c r="KO206" s="57"/>
      <c r="KP206" s="57"/>
      <c r="KQ206" s="57"/>
      <c r="KR206" s="57"/>
      <c r="KS206" s="57"/>
      <c r="KT206" s="57"/>
      <c r="KU206" s="57"/>
      <c r="KV206" s="57"/>
      <c r="KW206" s="57"/>
      <c r="KX206" s="57"/>
      <c r="KY206" s="57"/>
      <c r="KZ206" s="57"/>
      <c r="LA206" s="57"/>
      <c r="LB206" s="57"/>
      <c r="LC206" s="57"/>
      <c r="LD206" s="57"/>
      <c r="LE206" s="57"/>
      <c r="LF206" s="57"/>
      <c r="LG206" s="57"/>
      <c r="LH206" s="57"/>
      <c r="LI206" s="57"/>
      <c r="LJ206" s="57"/>
      <c r="LK206" s="57"/>
      <c r="LL206" s="57"/>
      <c r="LM206" s="57"/>
      <c r="LN206" s="57"/>
      <c r="LO206" s="57"/>
      <c r="LP206" s="57"/>
      <c r="LQ206" s="57"/>
      <c r="LR206" s="57"/>
      <c r="LS206" s="57"/>
      <c r="LT206" s="57"/>
      <c r="LU206" s="57"/>
      <c r="LV206" s="57"/>
      <c r="LW206" s="57"/>
      <c r="LX206" s="57"/>
      <c r="LY206" s="57"/>
      <c r="LZ206" s="57"/>
      <c r="MA206" s="57"/>
      <c r="MB206" s="57"/>
      <c r="MC206" s="57"/>
      <c r="MD206" s="57"/>
      <c r="ME206" s="57"/>
      <c r="MF206" s="57"/>
      <c r="MG206" s="57"/>
      <c r="MH206" s="57"/>
      <c r="MI206" s="57"/>
      <c r="MJ206" s="57"/>
      <c r="MK206" s="57"/>
      <c r="ML206" s="57"/>
      <c r="MM206" s="57"/>
      <c r="MN206" s="57"/>
      <c r="MO206" s="57"/>
      <c r="MP206" s="57"/>
      <c r="MQ206" s="57"/>
      <c r="MR206" s="57"/>
      <c r="MS206" s="57"/>
      <c r="MT206" s="57"/>
      <c r="MU206" s="57"/>
      <c r="MV206" s="57"/>
      <c r="MW206" s="57"/>
      <c r="MX206" s="57"/>
      <c r="MY206" s="57"/>
      <c r="MZ206" s="57"/>
      <c r="NA206" s="57"/>
      <c r="NB206" s="57"/>
      <c r="NC206" s="57"/>
      <c r="ND206" s="57"/>
      <c r="NE206" s="57"/>
      <c r="NF206" s="57"/>
      <c r="NG206" s="57"/>
      <c r="NH206" s="57"/>
      <c r="NI206" s="57"/>
      <c r="NJ206" s="57"/>
      <c r="NK206" s="57"/>
      <c r="NL206" s="57"/>
      <c r="NM206" s="57"/>
      <c r="NN206" s="57"/>
      <c r="NO206" s="57"/>
      <c r="NP206" s="57"/>
      <c r="NQ206" s="57"/>
      <c r="NR206" s="57"/>
      <c r="NS206" s="57"/>
      <c r="NT206" s="57"/>
      <c r="NU206" s="57"/>
      <c r="NV206" s="57"/>
      <c r="NW206" s="57"/>
      <c r="NX206" s="57"/>
      <c r="NY206" s="57"/>
      <c r="NZ206" s="57"/>
      <c r="OA206" s="57"/>
      <c r="OB206" s="57"/>
      <c r="OC206" s="57"/>
      <c r="OD206" s="57"/>
      <c r="OE206" s="57"/>
      <c r="OF206" s="57"/>
      <c r="OG206" s="57"/>
      <c r="OH206" s="57"/>
      <c r="OI206" s="57"/>
      <c r="OJ206" s="57"/>
      <c r="OK206" s="57"/>
      <c r="OL206" s="57"/>
      <c r="OM206" s="57"/>
      <c r="ON206" s="57"/>
      <c r="OO206" s="57"/>
      <c r="OP206" s="57"/>
      <c r="OQ206" s="57"/>
      <c r="OR206" s="57"/>
      <c r="OS206" s="57"/>
      <c r="OT206" s="57"/>
      <c r="OU206" s="57"/>
      <c r="OV206" s="57"/>
      <c r="OW206" s="57"/>
      <c r="OX206" s="57"/>
      <c r="OY206" s="57"/>
      <c r="OZ206" s="57"/>
      <c r="PA206" s="57"/>
      <c r="PB206" s="57"/>
      <c r="PC206" s="57"/>
      <c r="PD206" s="57"/>
      <c r="PE206" s="57"/>
      <c r="PF206" s="57"/>
      <c r="PG206" s="57"/>
      <c r="PH206" s="57"/>
      <c r="PI206" s="57"/>
      <c r="PJ206" s="57"/>
      <c r="PK206" s="57"/>
      <c r="PL206" s="57"/>
      <c r="PM206" s="57"/>
      <c r="PN206" s="57"/>
      <c r="PO206" s="57"/>
      <c r="PP206" s="57"/>
      <c r="PQ206" s="57"/>
      <c r="PR206" s="57"/>
      <c r="PS206" s="57"/>
      <c r="PT206" s="57"/>
      <c r="PU206" s="57"/>
      <c r="PV206" s="57"/>
      <c r="PW206" s="57"/>
      <c r="PX206" s="57"/>
      <c r="PY206" s="57"/>
      <c r="PZ206" s="57"/>
      <c r="QA206" s="57"/>
      <c r="QB206" s="57"/>
      <c r="QC206" s="57"/>
      <c r="QD206" s="57"/>
      <c r="QE206" s="57"/>
      <c r="QF206" s="57"/>
      <c r="QG206" s="57"/>
      <c r="QH206" s="57"/>
      <c r="QI206" s="57"/>
      <c r="QJ206" s="57"/>
      <c r="QK206" s="57"/>
      <c r="QL206" s="57"/>
      <c r="QM206" s="57"/>
      <c r="QN206" s="57"/>
      <c r="QO206" s="57"/>
      <c r="QP206" s="57"/>
      <c r="QQ206" s="57"/>
      <c r="QR206" s="57"/>
      <c r="QS206" s="57"/>
      <c r="QT206" s="57"/>
      <c r="QU206" s="57"/>
      <c r="QV206" s="57"/>
      <c r="QW206" s="57"/>
      <c r="QX206" s="57"/>
      <c r="QY206" s="57"/>
      <c r="QZ206" s="57"/>
      <c r="RA206" s="57"/>
      <c r="RB206" s="57"/>
      <c r="RC206" s="57"/>
      <c r="RD206" s="57"/>
      <c r="RE206" s="57"/>
      <c r="RF206" s="57"/>
      <c r="RG206" s="57"/>
      <c r="RH206" s="57"/>
      <c r="RI206" s="57"/>
      <c r="RJ206" s="57"/>
      <c r="RK206" s="57"/>
      <c r="RL206" s="57"/>
      <c r="RM206" s="57"/>
      <c r="RN206" s="57"/>
      <c r="RO206" s="57"/>
      <c r="RP206" s="57"/>
      <c r="RQ206" s="57"/>
      <c r="RR206" s="57"/>
      <c r="RS206" s="57"/>
      <c r="RT206" s="57"/>
      <c r="RU206" s="57"/>
      <c r="RV206" s="57"/>
      <c r="RW206" s="57"/>
      <c r="RX206" s="57"/>
      <c r="RY206" s="57"/>
      <c r="RZ206" s="57"/>
      <c r="SA206" s="57"/>
      <c r="SB206" s="57"/>
      <c r="SC206" s="57"/>
      <c r="SD206" s="57"/>
      <c r="SE206" s="57"/>
      <c r="SF206" s="57"/>
      <c r="SG206" s="57"/>
      <c r="SH206" s="57"/>
      <c r="SI206" s="57"/>
      <c r="SJ206" s="57"/>
      <c r="SK206" s="57"/>
      <c r="SL206" s="57"/>
      <c r="SM206" s="57"/>
      <c r="SN206" s="57"/>
      <c r="SO206" s="57"/>
      <c r="SP206" s="57"/>
      <c r="SQ206" s="57"/>
      <c r="SR206" s="57"/>
      <c r="SS206" s="57"/>
      <c r="ST206" s="57"/>
      <c r="SU206" s="57"/>
      <c r="SV206" s="57"/>
      <c r="SW206" s="57"/>
      <c r="SX206" s="57"/>
      <c r="SY206" s="57"/>
      <c r="SZ206" s="57"/>
      <c r="TA206" s="57"/>
      <c r="TB206" s="57"/>
      <c r="TC206" s="57"/>
      <c r="TD206" s="57"/>
      <c r="TE206" s="57"/>
      <c r="TF206" s="57"/>
      <c r="TG206" s="57"/>
      <c r="TH206" s="57"/>
      <c r="TI206" s="57"/>
      <c r="TJ206" s="57"/>
      <c r="TK206" s="57"/>
      <c r="TL206" s="57"/>
      <c r="TM206" s="57"/>
      <c r="TN206" s="57"/>
      <c r="TO206" s="57"/>
      <c r="TP206" s="57"/>
      <c r="TQ206" s="57"/>
      <c r="TR206" s="57"/>
      <c r="TS206" s="57"/>
      <c r="TT206" s="57"/>
      <c r="TU206" s="57"/>
      <c r="TV206" s="57"/>
      <c r="TW206" s="57"/>
      <c r="TX206" s="57"/>
      <c r="TY206" s="57"/>
      <c r="TZ206" s="57"/>
      <c r="UA206" s="57"/>
      <c r="UB206" s="57"/>
      <c r="UC206" s="57"/>
      <c r="UD206" s="57"/>
      <c r="UE206" s="57"/>
      <c r="UF206" s="57"/>
      <c r="UG206" s="57"/>
      <c r="UH206" s="57"/>
      <c r="UI206" s="57"/>
      <c r="UJ206" s="57"/>
      <c r="UK206" s="57"/>
      <c r="UL206" s="57"/>
      <c r="UM206" s="57"/>
      <c r="UN206" s="57"/>
      <c r="UO206" s="57"/>
      <c r="UP206" s="57"/>
      <c r="UQ206" s="57"/>
      <c r="UR206" s="57"/>
      <c r="US206" s="57"/>
      <c r="UT206" s="57"/>
      <c r="UU206" s="57"/>
      <c r="UV206" s="57"/>
      <c r="UW206" s="57"/>
      <c r="UX206" s="57"/>
      <c r="UY206" s="57"/>
      <c r="UZ206" s="57"/>
      <c r="VA206" s="57"/>
      <c r="VB206" s="57"/>
      <c r="VC206" s="57"/>
      <c r="VD206" s="57"/>
      <c r="VE206" s="57"/>
      <c r="VF206" s="57"/>
      <c r="VG206" s="57"/>
      <c r="VH206" s="57"/>
      <c r="VI206" s="57"/>
      <c r="VJ206" s="57"/>
      <c r="VK206" s="57"/>
      <c r="VL206" s="57"/>
      <c r="VM206" s="57"/>
      <c r="VN206" s="57"/>
      <c r="VO206" s="57"/>
      <c r="VP206" s="57"/>
      <c r="VQ206" s="57"/>
      <c r="VR206" s="57"/>
      <c r="VS206" s="57"/>
      <c r="VT206" s="57"/>
      <c r="VU206" s="57"/>
      <c r="VV206" s="57"/>
      <c r="VW206" s="57"/>
      <c r="VX206" s="57"/>
      <c r="VY206" s="57"/>
      <c r="VZ206" s="57"/>
      <c r="WA206" s="57"/>
      <c r="WB206" s="57"/>
      <c r="WC206" s="57"/>
      <c r="WD206" s="57"/>
      <c r="WE206" s="57"/>
      <c r="WF206" s="57"/>
      <c r="WG206" s="57"/>
      <c r="WH206" s="57"/>
      <c r="WI206" s="57"/>
      <c r="WJ206" s="57"/>
      <c r="WK206" s="57"/>
      <c r="WL206" s="57"/>
      <c r="WM206" s="57"/>
      <c r="WN206" s="57"/>
      <c r="WO206" s="57"/>
      <c r="WP206" s="57"/>
      <c r="WQ206" s="57"/>
      <c r="WR206" s="57"/>
      <c r="WS206" s="57"/>
      <c r="WT206" s="57"/>
      <c r="WU206" s="57"/>
      <c r="WV206" s="57"/>
      <c r="WW206" s="57"/>
      <c r="WX206" s="57"/>
      <c r="WY206" s="57"/>
      <c r="WZ206" s="57"/>
      <c r="XA206" s="57"/>
      <c r="XB206" s="57"/>
      <c r="XC206" s="57"/>
      <c r="XD206" s="57"/>
      <c r="XE206" s="57"/>
      <c r="XF206" s="57"/>
      <c r="XG206" s="57"/>
      <c r="XH206" s="57"/>
      <c r="XI206" s="57"/>
      <c r="XJ206" s="57"/>
      <c r="XK206" s="57"/>
      <c r="XL206" s="57"/>
      <c r="XM206" s="57"/>
      <c r="XN206" s="57"/>
      <c r="XO206" s="57"/>
      <c r="XP206" s="57"/>
      <c r="XQ206" s="57"/>
      <c r="XR206" s="57"/>
      <c r="XS206" s="57"/>
      <c r="XT206" s="57"/>
      <c r="XU206" s="57"/>
      <c r="XV206" s="57"/>
      <c r="XW206" s="57"/>
    </row>
    <row r="207">
      <c r="AI207" s="57"/>
      <c r="BR207" s="57"/>
      <c r="DA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57"/>
      <c r="FY207" s="57"/>
      <c r="FZ207" s="57"/>
      <c r="GA207" s="57"/>
      <c r="GB207" s="57"/>
      <c r="GC207" s="57"/>
      <c r="GD207" s="57"/>
      <c r="GE207" s="57"/>
      <c r="GF207" s="57"/>
      <c r="GG207" s="57"/>
      <c r="GH207" s="57"/>
      <c r="GI207" s="57"/>
      <c r="GJ207" s="57"/>
      <c r="GK207" s="57"/>
      <c r="GL207" s="57"/>
      <c r="GM207" s="57"/>
      <c r="GN207" s="57"/>
      <c r="GO207" s="57"/>
      <c r="GP207" s="57"/>
      <c r="GQ207" s="57"/>
      <c r="GR207" s="57"/>
      <c r="GS207" s="57"/>
      <c r="GT207" s="57"/>
      <c r="GU207" s="57"/>
      <c r="GV207" s="57"/>
      <c r="GW207" s="57"/>
      <c r="GX207" s="57"/>
      <c r="GY207" s="57"/>
      <c r="GZ207" s="57"/>
      <c r="HA207" s="57"/>
      <c r="HB207" s="57"/>
      <c r="HC207" s="57"/>
      <c r="HD207" s="57"/>
      <c r="HE207" s="57"/>
      <c r="HF207" s="57"/>
      <c r="HG207" s="57"/>
      <c r="HH207" s="57"/>
      <c r="HI207" s="57"/>
      <c r="HJ207" s="57"/>
      <c r="HK207" s="57"/>
      <c r="HL207" s="57"/>
      <c r="HM207" s="57"/>
      <c r="HN207" s="57"/>
      <c r="HO207" s="57"/>
      <c r="HP207" s="57"/>
      <c r="HQ207" s="57"/>
      <c r="HR207" s="57"/>
      <c r="HS207" s="57"/>
      <c r="HT207" s="57"/>
      <c r="HU207" s="57"/>
      <c r="HV207" s="57"/>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c r="IT207" s="57"/>
      <c r="IU207" s="57"/>
      <c r="IV207" s="57"/>
      <c r="IW207" s="57"/>
      <c r="IX207" s="57"/>
      <c r="IY207" s="57"/>
      <c r="IZ207" s="57"/>
      <c r="JA207" s="57"/>
      <c r="JB207" s="57"/>
      <c r="JC207" s="57"/>
      <c r="JD207" s="57"/>
      <c r="JE207" s="57"/>
      <c r="JF207" s="57"/>
      <c r="JG207" s="57"/>
      <c r="JH207" s="57"/>
      <c r="JI207" s="57"/>
      <c r="JJ207" s="57"/>
      <c r="JK207" s="57"/>
      <c r="JL207" s="57"/>
      <c r="JM207" s="57"/>
      <c r="JN207" s="57"/>
      <c r="JO207" s="57"/>
      <c r="JP207" s="57"/>
      <c r="JQ207" s="57"/>
      <c r="JR207" s="57"/>
      <c r="JS207" s="57"/>
      <c r="JT207" s="57"/>
      <c r="JU207" s="57"/>
      <c r="JV207" s="57"/>
      <c r="JW207" s="57"/>
      <c r="JX207" s="57"/>
      <c r="JY207" s="57"/>
      <c r="JZ207" s="57"/>
      <c r="KA207" s="57"/>
      <c r="KB207" s="57"/>
      <c r="KC207" s="57"/>
      <c r="KD207" s="57"/>
      <c r="KE207" s="57"/>
      <c r="KF207" s="57"/>
      <c r="KG207" s="57"/>
      <c r="KH207" s="57"/>
      <c r="KI207" s="57"/>
      <c r="KJ207" s="57"/>
      <c r="KK207" s="57"/>
      <c r="KL207" s="57"/>
      <c r="KM207" s="57"/>
      <c r="KN207" s="57"/>
      <c r="KO207" s="57"/>
      <c r="KP207" s="57"/>
      <c r="KQ207" s="57"/>
      <c r="KR207" s="57"/>
      <c r="KS207" s="57"/>
      <c r="KT207" s="57"/>
      <c r="KU207" s="57"/>
      <c r="KV207" s="57"/>
      <c r="KW207" s="57"/>
      <c r="KX207" s="57"/>
      <c r="KY207" s="57"/>
      <c r="KZ207" s="57"/>
      <c r="LA207" s="57"/>
      <c r="LB207" s="57"/>
      <c r="LC207" s="57"/>
      <c r="LD207" s="57"/>
      <c r="LE207" s="57"/>
      <c r="LF207" s="57"/>
      <c r="LG207" s="57"/>
      <c r="LH207" s="57"/>
      <c r="LI207" s="57"/>
      <c r="LJ207" s="57"/>
      <c r="LK207" s="57"/>
      <c r="LL207" s="57"/>
      <c r="LM207" s="57"/>
      <c r="LN207" s="57"/>
      <c r="LO207" s="57"/>
      <c r="LP207" s="57"/>
      <c r="LQ207" s="57"/>
      <c r="LR207" s="57"/>
      <c r="LS207" s="57"/>
      <c r="LT207" s="57"/>
      <c r="LU207" s="57"/>
      <c r="LV207" s="57"/>
      <c r="LW207" s="57"/>
      <c r="LX207" s="57"/>
      <c r="LY207" s="57"/>
      <c r="LZ207" s="57"/>
      <c r="MA207" s="57"/>
      <c r="MB207" s="57"/>
      <c r="MC207" s="57"/>
      <c r="MD207" s="57"/>
      <c r="ME207" s="57"/>
      <c r="MF207" s="57"/>
      <c r="MG207" s="57"/>
      <c r="MH207" s="57"/>
      <c r="MI207" s="57"/>
      <c r="MJ207" s="57"/>
      <c r="MK207" s="57"/>
      <c r="ML207" s="57"/>
      <c r="MM207" s="57"/>
      <c r="MN207" s="57"/>
      <c r="MO207" s="57"/>
      <c r="MP207" s="57"/>
      <c r="MQ207" s="57"/>
      <c r="MR207" s="57"/>
      <c r="MS207" s="57"/>
      <c r="MT207" s="57"/>
      <c r="MU207" s="57"/>
      <c r="MV207" s="57"/>
      <c r="MW207" s="57"/>
      <c r="MX207" s="57"/>
      <c r="MY207" s="57"/>
      <c r="MZ207" s="57"/>
      <c r="NA207" s="57"/>
      <c r="NB207" s="57"/>
      <c r="NC207" s="57"/>
      <c r="ND207" s="57"/>
      <c r="NE207" s="57"/>
      <c r="NF207" s="57"/>
      <c r="NG207" s="57"/>
      <c r="NH207" s="57"/>
      <c r="NI207" s="57"/>
      <c r="NJ207" s="57"/>
      <c r="NK207" s="57"/>
      <c r="NL207" s="57"/>
      <c r="NM207" s="57"/>
      <c r="NN207" s="57"/>
      <c r="NO207" s="57"/>
      <c r="NP207" s="57"/>
      <c r="NQ207" s="57"/>
      <c r="NR207" s="57"/>
      <c r="NS207" s="57"/>
      <c r="NT207" s="57"/>
      <c r="NU207" s="57"/>
      <c r="NV207" s="57"/>
      <c r="NW207" s="57"/>
      <c r="NX207" s="57"/>
      <c r="NY207" s="57"/>
      <c r="NZ207" s="57"/>
      <c r="OA207" s="57"/>
      <c r="OB207" s="57"/>
      <c r="OC207" s="57"/>
      <c r="OD207" s="57"/>
      <c r="OE207" s="57"/>
      <c r="OF207" s="57"/>
      <c r="OG207" s="57"/>
      <c r="OH207" s="57"/>
      <c r="OI207" s="57"/>
      <c r="OJ207" s="57"/>
      <c r="OK207" s="57"/>
      <c r="OL207" s="57"/>
      <c r="OM207" s="57"/>
      <c r="ON207" s="57"/>
      <c r="OO207" s="57"/>
      <c r="OP207" s="57"/>
      <c r="OQ207" s="57"/>
      <c r="OR207" s="57"/>
      <c r="OS207" s="57"/>
      <c r="OT207" s="57"/>
      <c r="OU207" s="57"/>
      <c r="OV207" s="57"/>
      <c r="OW207" s="57"/>
      <c r="OX207" s="57"/>
      <c r="OY207" s="57"/>
      <c r="OZ207" s="57"/>
      <c r="PA207" s="57"/>
      <c r="PB207" s="57"/>
      <c r="PC207" s="57"/>
      <c r="PD207" s="57"/>
      <c r="PE207" s="57"/>
      <c r="PF207" s="57"/>
      <c r="PG207" s="57"/>
      <c r="PH207" s="57"/>
      <c r="PI207" s="57"/>
      <c r="PJ207" s="57"/>
      <c r="PK207" s="57"/>
      <c r="PL207" s="57"/>
      <c r="PM207" s="57"/>
      <c r="PN207" s="57"/>
      <c r="PO207" s="57"/>
      <c r="PP207" s="57"/>
      <c r="PQ207" s="57"/>
      <c r="PR207" s="57"/>
      <c r="PS207" s="57"/>
      <c r="PT207" s="57"/>
      <c r="PU207" s="57"/>
      <c r="PV207" s="57"/>
      <c r="PW207" s="57"/>
      <c r="PX207" s="57"/>
      <c r="PY207" s="57"/>
      <c r="PZ207" s="57"/>
      <c r="QA207" s="57"/>
      <c r="QB207" s="57"/>
      <c r="QC207" s="57"/>
      <c r="QD207" s="57"/>
      <c r="QE207" s="57"/>
      <c r="QF207" s="57"/>
      <c r="QG207" s="57"/>
      <c r="QH207" s="57"/>
      <c r="QI207" s="57"/>
      <c r="QJ207" s="57"/>
      <c r="QK207" s="57"/>
      <c r="QL207" s="57"/>
      <c r="QM207" s="57"/>
      <c r="QN207" s="57"/>
      <c r="QO207" s="57"/>
      <c r="QP207" s="57"/>
      <c r="QQ207" s="57"/>
      <c r="QR207" s="57"/>
      <c r="QS207" s="57"/>
      <c r="QT207" s="57"/>
      <c r="QU207" s="57"/>
      <c r="QV207" s="57"/>
      <c r="QW207" s="57"/>
      <c r="QX207" s="57"/>
      <c r="QY207" s="57"/>
      <c r="QZ207" s="57"/>
      <c r="RA207" s="57"/>
      <c r="RB207" s="57"/>
      <c r="RC207" s="57"/>
      <c r="RD207" s="57"/>
      <c r="RE207" s="57"/>
      <c r="RF207" s="57"/>
      <c r="RG207" s="57"/>
      <c r="RH207" s="57"/>
      <c r="RI207" s="57"/>
      <c r="RJ207" s="57"/>
      <c r="RK207" s="57"/>
      <c r="RL207" s="57"/>
      <c r="RM207" s="57"/>
      <c r="RN207" s="57"/>
      <c r="RO207" s="57"/>
      <c r="RP207" s="57"/>
      <c r="RQ207" s="57"/>
      <c r="RR207" s="57"/>
      <c r="RS207" s="57"/>
      <c r="RT207" s="57"/>
      <c r="RU207" s="57"/>
      <c r="RV207" s="57"/>
      <c r="RW207" s="57"/>
      <c r="RX207" s="57"/>
      <c r="RY207" s="57"/>
      <c r="RZ207" s="57"/>
      <c r="SA207" s="57"/>
      <c r="SB207" s="57"/>
      <c r="SC207" s="57"/>
      <c r="SD207" s="57"/>
      <c r="SE207" s="57"/>
      <c r="SF207" s="57"/>
      <c r="SG207" s="57"/>
      <c r="SH207" s="57"/>
      <c r="SI207" s="57"/>
      <c r="SJ207" s="57"/>
      <c r="SK207" s="57"/>
      <c r="SL207" s="57"/>
      <c r="SM207" s="57"/>
      <c r="SN207" s="57"/>
      <c r="SO207" s="57"/>
      <c r="SP207" s="57"/>
      <c r="SQ207" s="57"/>
      <c r="SR207" s="57"/>
      <c r="SS207" s="57"/>
      <c r="ST207" s="57"/>
      <c r="SU207" s="57"/>
      <c r="SV207" s="57"/>
      <c r="SW207" s="57"/>
      <c r="SX207" s="57"/>
      <c r="SY207" s="57"/>
      <c r="SZ207" s="57"/>
      <c r="TA207" s="57"/>
      <c r="TB207" s="57"/>
      <c r="TC207" s="57"/>
      <c r="TD207" s="57"/>
      <c r="TE207" s="57"/>
      <c r="TF207" s="57"/>
      <c r="TG207" s="57"/>
      <c r="TH207" s="57"/>
      <c r="TI207" s="57"/>
      <c r="TJ207" s="57"/>
      <c r="TK207" s="57"/>
      <c r="TL207" s="57"/>
      <c r="TM207" s="57"/>
      <c r="TN207" s="57"/>
      <c r="TO207" s="57"/>
      <c r="TP207" s="57"/>
      <c r="TQ207" s="57"/>
      <c r="TR207" s="57"/>
      <c r="TS207" s="57"/>
      <c r="TT207" s="57"/>
      <c r="TU207" s="57"/>
      <c r="TV207" s="57"/>
      <c r="TW207" s="57"/>
      <c r="TX207" s="57"/>
      <c r="TY207" s="57"/>
      <c r="TZ207" s="57"/>
      <c r="UA207" s="57"/>
      <c r="UB207" s="57"/>
      <c r="UC207" s="57"/>
      <c r="UD207" s="57"/>
      <c r="UE207" s="57"/>
      <c r="UF207" s="57"/>
      <c r="UG207" s="57"/>
      <c r="UH207" s="57"/>
      <c r="UI207" s="57"/>
      <c r="UJ207" s="57"/>
      <c r="UK207" s="57"/>
      <c r="UL207" s="57"/>
      <c r="UM207" s="57"/>
      <c r="UN207" s="57"/>
      <c r="UO207" s="57"/>
      <c r="UP207" s="57"/>
      <c r="UQ207" s="57"/>
      <c r="UR207" s="57"/>
      <c r="US207" s="57"/>
      <c r="UT207" s="57"/>
      <c r="UU207" s="57"/>
      <c r="UV207" s="57"/>
      <c r="UW207" s="57"/>
      <c r="UX207" s="57"/>
      <c r="UY207" s="57"/>
      <c r="UZ207" s="57"/>
      <c r="VA207" s="57"/>
      <c r="VB207" s="57"/>
      <c r="VC207" s="57"/>
      <c r="VD207" s="57"/>
      <c r="VE207" s="57"/>
      <c r="VF207" s="57"/>
      <c r="VG207" s="57"/>
      <c r="VH207" s="57"/>
      <c r="VI207" s="57"/>
      <c r="VJ207" s="57"/>
      <c r="VK207" s="57"/>
      <c r="VL207" s="57"/>
      <c r="VM207" s="57"/>
      <c r="VN207" s="57"/>
      <c r="VO207" s="57"/>
      <c r="VP207" s="57"/>
      <c r="VQ207" s="57"/>
      <c r="VR207" s="57"/>
      <c r="VS207" s="57"/>
      <c r="VT207" s="57"/>
      <c r="VU207" s="57"/>
      <c r="VV207" s="57"/>
      <c r="VW207" s="57"/>
      <c r="VX207" s="57"/>
      <c r="VY207" s="57"/>
      <c r="VZ207" s="57"/>
      <c r="WA207" s="57"/>
      <c r="WB207" s="57"/>
      <c r="WC207" s="57"/>
      <c r="WD207" s="57"/>
      <c r="WE207" s="57"/>
      <c r="WF207" s="57"/>
      <c r="WG207" s="57"/>
      <c r="WH207" s="57"/>
      <c r="WI207" s="57"/>
      <c r="WJ207" s="57"/>
      <c r="WK207" s="57"/>
      <c r="WL207" s="57"/>
      <c r="WM207" s="57"/>
      <c r="WN207" s="57"/>
      <c r="WO207" s="57"/>
      <c r="WP207" s="57"/>
      <c r="WQ207" s="57"/>
      <c r="WR207" s="57"/>
      <c r="WS207" s="57"/>
      <c r="WT207" s="57"/>
      <c r="WU207" s="57"/>
      <c r="WV207" s="57"/>
      <c r="WW207" s="57"/>
      <c r="WX207" s="57"/>
      <c r="WY207" s="57"/>
      <c r="WZ207" s="57"/>
      <c r="XA207" s="57"/>
      <c r="XB207" s="57"/>
      <c r="XC207" s="57"/>
      <c r="XD207" s="57"/>
      <c r="XE207" s="57"/>
      <c r="XF207" s="57"/>
      <c r="XG207" s="57"/>
      <c r="XH207" s="57"/>
      <c r="XI207" s="57"/>
      <c r="XJ207" s="57"/>
      <c r="XK207" s="57"/>
      <c r="XL207" s="57"/>
      <c r="XM207" s="57"/>
      <c r="XN207" s="57"/>
      <c r="XO207" s="57"/>
      <c r="XP207" s="57"/>
      <c r="XQ207" s="57"/>
      <c r="XR207" s="57"/>
      <c r="XS207" s="57"/>
      <c r="XT207" s="57"/>
      <c r="XU207" s="57"/>
      <c r="XV207" s="57"/>
      <c r="XW207" s="57"/>
    </row>
    <row r="208">
      <c r="AI208" s="57"/>
      <c r="BR208" s="57"/>
      <c r="DA208" s="57"/>
      <c r="EJ208" s="57"/>
      <c r="EK208" s="57"/>
      <c r="EL208" s="57"/>
      <c r="EM208" s="57"/>
      <c r="EN208" s="57"/>
      <c r="EO208" s="57"/>
      <c r="EP208" s="57"/>
      <c r="EQ208" s="57"/>
      <c r="ER208" s="57"/>
      <c r="ES208" s="57"/>
      <c r="ET208" s="57"/>
      <c r="EU208" s="57"/>
      <c r="EV208" s="57"/>
      <c r="EW208" s="57"/>
      <c r="EX208" s="57"/>
      <c r="EY208" s="57"/>
      <c r="EZ208" s="57"/>
      <c r="FA208" s="57"/>
      <c r="FB208" s="57"/>
      <c r="FC208" s="57"/>
      <c r="FD208" s="57"/>
      <c r="FE208" s="57"/>
      <c r="FF208" s="57"/>
      <c r="FG208" s="57"/>
      <c r="FH208" s="57"/>
      <c r="FI208" s="57"/>
      <c r="FJ208" s="57"/>
      <c r="FK208" s="57"/>
      <c r="FL208" s="57"/>
      <c r="FM208" s="57"/>
      <c r="FN208" s="57"/>
      <c r="FO208" s="57"/>
      <c r="FP208" s="57"/>
      <c r="FQ208" s="57"/>
      <c r="FR208" s="57"/>
      <c r="FS208" s="57"/>
      <c r="FT208" s="57"/>
      <c r="FU208" s="57"/>
      <c r="FV208" s="57"/>
      <c r="FW208" s="57"/>
      <c r="FX208" s="57"/>
      <c r="FY208" s="57"/>
      <c r="FZ208" s="57"/>
      <c r="GA208" s="57"/>
      <c r="GB208" s="57"/>
      <c r="GC208" s="57"/>
      <c r="GD208" s="57"/>
      <c r="GE208" s="57"/>
      <c r="GF208" s="57"/>
      <c r="GG208" s="57"/>
      <c r="GH208" s="57"/>
      <c r="GI208" s="57"/>
      <c r="GJ208" s="57"/>
      <c r="GK208" s="57"/>
      <c r="GL208" s="57"/>
      <c r="GM208" s="57"/>
      <c r="GN208" s="57"/>
      <c r="GO208" s="57"/>
      <c r="GP208" s="57"/>
      <c r="GQ208" s="57"/>
      <c r="GR208" s="57"/>
      <c r="GS208" s="57"/>
      <c r="GT208" s="57"/>
      <c r="GU208" s="57"/>
      <c r="GV208" s="57"/>
      <c r="GW208" s="57"/>
      <c r="GX208" s="57"/>
      <c r="GY208" s="57"/>
      <c r="GZ208" s="57"/>
      <c r="HA208" s="57"/>
      <c r="HB208" s="57"/>
      <c r="HC208" s="57"/>
      <c r="HD208" s="57"/>
      <c r="HE208" s="57"/>
      <c r="HF208" s="57"/>
      <c r="HG208" s="57"/>
      <c r="HH208" s="57"/>
      <c r="HI208" s="57"/>
      <c r="HJ208" s="57"/>
      <c r="HK208" s="57"/>
      <c r="HL208" s="57"/>
      <c r="HM208" s="57"/>
      <c r="HN208" s="57"/>
      <c r="HO208" s="57"/>
      <c r="HP208" s="57"/>
      <c r="HQ208" s="57"/>
      <c r="HR208" s="57"/>
      <c r="HS208" s="57"/>
      <c r="HT208" s="57"/>
      <c r="HU208" s="57"/>
      <c r="HV208" s="57"/>
      <c r="HW208" s="57"/>
      <c r="HX208" s="57"/>
      <c r="HY208" s="57"/>
      <c r="HZ208" s="57"/>
      <c r="IA208" s="57"/>
      <c r="IB208" s="57"/>
      <c r="IC208" s="57"/>
      <c r="ID208" s="57"/>
      <c r="IE208" s="57"/>
      <c r="IF208" s="57"/>
      <c r="IG208" s="57"/>
      <c r="IH208" s="57"/>
      <c r="II208" s="57"/>
      <c r="IJ208" s="57"/>
      <c r="IK208" s="57"/>
      <c r="IL208" s="57"/>
      <c r="IM208" s="57"/>
      <c r="IN208" s="57"/>
      <c r="IO208" s="57"/>
      <c r="IP208" s="57"/>
      <c r="IQ208" s="57"/>
      <c r="IR208" s="57"/>
      <c r="IS208" s="57"/>
      <c r="IT208" s="57"/>
      <c r="IU208" s="57"/>
      <c r="IV208" s="57"/>
      <c r="IW208" s="57"/>
      <c r="IX208" s="57"/>
      <c r="IY208" s="57"/>
      <c r="IZ208" s="57"/>
      <c r="JA208" s="57"/>
      <c r="JB208" s="57"/>
      <c r="JC208" s="57"/>
      <c r="JD208" s="57"/>
      <c r="JE208" s="57"/>
      <c r="JF208" s="57"/>
      <c r="JG208" s="57"/>
      <c r="JH208" s="57"/>
      <c r="JI208" s="57"/>
      <c r="JJ208" s="57"/>
      <c r="JK208" s="57"/>
      <c r="JL208" s="57"/>
      <c r="JM208" s="57"/>
      <c r="JN208" s="57"/>
      <c r="JO208" s="57"/>
      <c r="JP208" s="57"/>
      <c r="JQ208" s="57"/>
      <c r="JR208" s="57"/>
      <c r="JS208" s="57"/>
      <c r="JT208" s="57"/>
      <c r="JU208" s="57"/>
      <c r="JV208" s="57"/>
      <c r="JW208" s="57"/>
      <c r="JX208" s="57"/>
      <c r="JY208" s="57"/>
      <c r="JZ208" s="57"/>
      <c r="KA208" s="57"/>
      <c r="KB208" s="57"/>
      <c r="KC208" s="57"/>
      <c r="KD208" s="57"/>
      <c r="KE208" s="57"/>
      <c r="KF208" s="57"/>
      <c r="KG208" s="57"/>
      <c r="KH208" s="57"/>
      <c r="KI208" s="57"/>
      <c r="KJ208" s="57"/>
      <c r="KK208" s="57"/>
      <c r="KL208" s="57"/>
      <c r="KM208" s="57"/>
      <c r="KN208" s="57"/>
      <c r="KO208" s="57"/>
      <c r="KP208" s="57"/>
      <c r="KQ208" s="57"/>
      <c r="KR208" s="57"/>
      <c r="KS208" s="57"/>
      <c r="KT208" s="57"/>
      <c r="KU208" s="57"/>
      <c r="KV208" s="57"/>
      <c r="KW208" s="57"/>
      <c r="KX208" s="57"/>
      <c r="KY208" s="57"/>
      <c r="KZ208" s="57"/>
      <c r="LA208" s="57"/>
      <c r="LB208" s="57"/>
      <c r="LC208" s="57"/>
      <c r="LD208" s="57"/>
      <c r="LE208" s="57"/>
      <c r="LF208" s="57"/>
      <c r="LG208" s="57"/>
      <c r="LH208" s="57"/>
      <c r="LI208" s="57"/>
      <c r="LJ208" s="57"/>
      <c r="LK208" s="57"/>
      <c r="LL208" s="57"/>
      <c r="LM208" s="57"/>
      <c r="LN208" s="57"/>
      <c r="LO208" s="57"/>
      <c r="LP208" s="57"/>
      <c r="LQ208" s="57"/>
      <c r="LR208" s="57"/>
      <c r="LS208" s="57"/>
      <c r="LT208" s="57"/>
      <c r="LU208" s="57"/>
      <c r="LV208" s="57"/>
      <c r="LW208" s="57"/>
      <c r="LX208" s="57"/>
      <c r="LY208" s="57"/>
      <c r="LZ208" s="57"/>
      <c r="MA208" s="57"/>
      <c r="MB208" s="57"/>
      <c r="MC208" s="57"/>
      <c r="MD208" s="57"/>
      <c r="ME208" s="57"/>
      <c r="MF208" s="57"/>
      <c r="MG208" s="57"/>
      <c r="MH208" s="57"/>
      <c r="MI208" s="57"/>
      <c r="MJ208" s="57"/>
      <c r="MK208" s="57"/>
      <c r="ML208" s="57"/>
      <c r="MM208" s="57"/>
      <c r="MN208" s="57"/>
      <c r="MO208" s="57"/>
      <c r="MP208" s="57"/>
      <c r="MQ208" s="57"/>
      <c r="MR208" s="57"/>
      <c r="MS208" s="57"/>
      <c r="MT208" s="57"/>
      <c r="MU208" s="57"/>
      <c r="MV208" s="57"/>
      <c r="MW208" s="57"/>
      <c r="MX208" s="57"/>
      <c r="MY208" s="57"/>
      <c r="MZ208" s="57"/>
      <c r="NA208" s="57"/>
      <c r="NB208" s="57"/>
      <c r="NC208" s="57"/>
      <c r="ND208" s="57"/>
      <c r="NE208" s="57"/>
      <c r="NF208" s="57"/>
      <c r="NG208" s="57"/>
      <c r="NH208" s="57"/>
      <c r="NI208" s="57"/>
      <c r="NJ208" s="57"/>
      <c r="NK208" s="57"/>
      <c r="NL208" s="57"/>
      <c r="NM208" s="57"/>
      <c r="NN208" s="57"/>
      <c r="NO208" s="57"/>
      <c r="NP208" s="57"/>
      <c r="NQ208" s="57"/>
      <c r="NR208" s="57"/>
      <c r="NS208" s="57"/>
      <c r="NT208" s="57"/>
      <c r="NU208" s="57"/>
      <c r="NV208" s="57"/>
      <c r="NW208" s="57"/>
      <c r="NX208" s="57"/>
      <c r="NY208" s="57"/>
      <c r="NZ208" s="57"/>
      <c r="OA208" s="57"/>
      <c r="OB208" s="57"/>
      <c r="OC208" s="57"/>
      <c r="OD208" s="57"/>
      <c r="OE208" s="57"/>
      <c r="OF208" s="57"/>
      <c r="OG208" s="57"/>
      <c r="OH208" s="57"/>
      <c r="OI208" s="57"/>
      <c r="OJ208" s="57"/>
      <c r="OK208" s="57"/>
      <c r="OL208" s="57"/>
      <c r="OM208" s="57"/>
      <c r="ON208" s="57"/>
      <c r="OO208" s="57"/>
      <c r="OP208" s="57"/>
      <c r="OQ208" s="57"/>
      <c r="OR208" s="57"/>
      <c r="OS208" s="57"/>
      <c r="OT208" s="57"/>
      <c r="OU208" s="57"/>
      <c r="OV208" s="57"/>
      <c r="OW208" s="57"/>
      <c r="OX208" s="57"/>
      <c r="OY208" s="57"/>
      <c r="OZ208" s="57"/>
      <c r="PA208" s="57"/>
      <c r="PB208" s="57"/>
      <c r="PC208" s="57"/>
      <c r="PD208" s="57"/>
      <c r="PE208" s="57"/>
      <c r="PF208" s="57"/>
      <c r="PG208" s="57"/>
      <c r="PH208" s="57"/>
      <c r="PI208" s="57"/>
      <c r="PJ208" s="57"/>
      <c r="PK208" s="57"/>
      <c r="PL208" s="57"/>
      <c r="PM208" s="57"/>
      <c r="PN208" s="57"/>
      <c r="PO208" s="57"/>
      <c r="PP208" s="57"/>
      <c r="PQ208" s="57"/>
      <c r="PR208" s="57"/>
      <c r="PS208" s="57"/>
      <c r="PT208" s="57"/>
      <c r="PU208" s="57"/>
      <c r="PV208" s="57"/>
      <c r="PW208" s="57"/>
      <c r="PX208" s="57"/>
      <c r="PY208" s="57"/>
      <c r="PZ208" s="57"/>
      <c r="QA208" s="57"/>
      <c r="QB208" s="57"/>
      <c r="QC208" s="57"/>
      <c r="QD208" s="57"/>
      <c r="QE208" s="57"/>
      <c r="QF208" s="57"/>
      <c r="QG208" s="57"/>
      <c r="QH208" s="57"/>
      <c r="QI208" s="57"/>
      <c r="QJ208" s="57"/>
      <c r="QK208" s="57"/>
      <c r="QL208" s="57"/>
      <c r="QM208" s="57"/>
      <c r="QN208" s="57"/>
      <c r="QO208" s="57"/>
      <c r="QP208" s="57"/>
      <c r="QQ208" s="57"/>
      <c r="QR208" s="57"/>
      <c r="QS208" s="57"/>
      <c r="QT208" s="57"/>
      <c r="QU208" s="57"/>
      <c r="QV208" s="57"/>
      <c r="QW208" s="57"/>
      <c r="QX208" s="57"/>
      <c r="QY208" s="57"/>
      <c r="QZ208" s="57"/>
      <c r="RA208" s="57"/>
      <c r="RB208" s="57"/>
      <c r="RC208" s="57"/>
      <c r="RD208" s="57"/>
      <c r="RE208" s="57"/>
      <c r="RF208" s="57"/>
      <c r="RG208" s="57"/>
      <c r="RH208" s="57"/>
      <c r="RI208" s="57"/>
      <c r="RJ208" s="57"/>
      <c r="RK208" s="57"/>
      <c r="RL208" s="57"/>
      <c r="RM208" s="57"/>
      <c r="RN208" s="57"/>
      <c r="RO208" s="57"/>
      <c r="RP208" s="57"/>
      <c r="RQ208" s="57"/>
      <c r="RR208" s="57"/>
      <c r="RS208" s="57"/>
      <c r="RT208" s="57"/>
      <c r="RU208" s="57"/>
      <c r="RV208" s="57"/>
      <c r="RW208" s="57"/>
      <c r="RX208" s="57"/>
      <c r="RY208" s="57"/>
      <c r="RZ208" s="57"/>
      <c r="SA208" s="57"/>
      <c r="SB208" s="57"/>
      <c r="SC208" s="57"/>
      <c r="SD208" s="57"/>
      <c r="SE208" s="57"/>
      <c r="SF208" s="57"/>
      <c r="SG208" s="57"/>
      <c r="SH208" s="57"/>
      <c r="SI208" s="57"/>
      <c r="SJ208" s="57"/>
      <c r="SK208" s="57"/>
      <c r="SL208" s="57"/>
      <c r="SM208" s="57"/>
      <c r="SN208" s="57"/>
      <c r="SO208" s="57"/>
      <c r="SP208" s="57"/>
      <c r="SQ208" s="57"/>
      <c r="SR208" s="57"/>
      <c r="SS208" s="57"/>
      <c r="ST208" s="57"/>
      <c r="SU208" s="57"/>
      <c r="SV208" s="57"/>
      <c r="SW208" s="57"/>
      <c r="SX208" s="57"/>
      <c r="SY208" s="57"/>
      <c r="SZ208" s="57"/>
      <c r="TA208" s="57"/>
      <c r="TB208" s="57"/>
      <c r="TC208" s="57"/>
      <c r="TD208" s="57"/>
      <c r="TE208" s="57"/>
      <c r="TF208" s="57"/>
      <c r="TG208" s="57"/>
      <c r="TH208" s="57"/>
      <c r="TI208" s="57"/>
      <c r="TJ208" s="57"/>
      <c r="TK208" s="57"/>
      <c r="TL208" s="57"/>
      <c r="TM208" s="57"/>
      <c r="TN208" s="57"/>
      <c r="TO208" s="57"/>
      <c r="TP208" s="57"/>
      <c r="TQ208" s="57"/>
      <c r="TR208" s="57"/>
      <c r="TS208" s="57"/>
      <c r="TT208" s="57"/>
      <c r="TU208" s="57"/>
      <c r="TV208" s="57"/>
      <c r="TW208" s="57"/>
      <c r="TX208" s="57"/>
      <c r="TY208" s="57"/>
      <c r="TZ208" s="57"/>
      <c r="UA208" s="57"/>
      <c r="UB208" s="57"/>
      <c r="UC208" s="57"/>
      <c r="UD208" s="57"/>
      <c r="UE208" s="57"/>
      <c r="UF208" s="57"/>
      <c r="UG208" s="57"/>
      <c r="UH208" s="57"/>
      <c r="UI208" s="57"/>
      <c r="UJ208" s="57"/>
      <c r="UK208" s="57"/>
      <c r="UL208" s="57"/>
      <c r="UM208" s="57"/>
      <c r="UN208" s="57"/>
      <c r="UO208" s="57"/>
      <c r="UP208" s="57"/>
      <c r="UQ208" s="57"/>
      <c r="UR208" s="57"/>
      <c r="US208" s="57"/>
      <c r="UT208" s="57"/>
      <c r="UU208" s="57"/>
      <c r="UV208" s="57"/>
      <c r="UW208" s="57"/>
      <c r="UX208" s="57"/>
      <c r="UY208" s="57"/>
      <c r="UZ208" s="57"/>
      <c r="VA208" s="57"/>
      <c r="VB208" s="57"/>
      <c r="VC208" s="57"/>
      <c r="VD208" s="57"/>
      <c r="VE208" s="57"/>
      <c r="VF208" s="57"/>
      <c r="VG208" s="57"/>
      <c r="VH208" s="57"/>
      <c r="VI208" s="57"/>
      <c r="VJ208" s="57"/>
      <c r="VK208" s="57"/>
      <c r="VL208" s="57"/>
      <c r="VM208" s="57"/>
      <c r="VN208" s="57"/>
      <c r="VO208" s="57"/>
      <c r="VP208" s="57"/>
      <c r="VQ208" s="57"/>
      <c r="VR208" s="57"/>
      <c r="VS208" s="57"/>
      <c r="VT208" s="57"/>
      <c r="VU208" s="57"/>
      <c r="VV208" s="57"/>
      <c r="VW208" s="57"/>
      <c r="VX208" s="57"/>
      <c r="VY208" s="57"/>
      <c r="VZ208" s="57"/>
      <c r="WA208" s="57"/>
      <c r="WB208" s="57"/>
      <c r="WC208" s="57"/>
      <c r="WD208" s="57"/>
      <c r="WE208" s="57"/>
      <c r="WF208" s="57"/>
      <c r="WG208" s="57"/>
      <c r="WH208" s="57"/>
      <c r="WI208" s="57"/>
      <c r="WJ208" s="57"/>
      <c r="WK208" s="57"/>
      <c r="WL208" s="57"/>
      <c r="WM208" s="57"/>
      <c r="WN208" s="57"/>
      <c r="WO208" s="57"/>
      <c r="WP208" s="57"/>
      <c r="WQ208" s="57"/>
      <c r="WR208" s="57"/>
      <c r="WS208" s="57"/>
      <c r="WT208" s="57"/>
      <c r="WU208" s="57"/>
      <c r="WV208" s="57"/>
      <c r="WW208" s="57"/>
      <c r="WX208" s="57"/>
      <c r="WY208" s="57"/>
      <c r="WZ208" s="57"/>
      <c r="XA208" s="57"/>
      <c r="XB208" s="57"/>
      <c r="XC208" s="57"/>
      <c r="XD208" s="57"/>
      <c r="XE208" s="57"/>
      <c r="XF208" s="57"/>
      <c r="XG208" s="57"/>
      <c r="XH208" s="57"/>
      <c r="XI208" s="57"/>
      <c r="XJ208" s="57"/>
      <c r="XK208" s="57"/>
      <c r="XL208" s="57"/>
      <c r="XM208" s="57"/>
      <c r="XN208" s="57"/>
      <c r="XO208" s="57"/>
      <c r="XP208" s="57"/>
      <c r="XQ208" s="57"/>
      <c r="XR208" s="57"/>
      <c r="XS208" s="57"/>
      <c r="XT208" s="57"/>
      <c r="XU208" s="57"/>
      <c r="XV208" s="57"/>
      <c r="XW208" s="57"/>
    </row>
    <row r="209">
      <c r="AI209" s="57"/>
      <c r="BR209" s="57"/>
      <c r="DA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57"/>
      <c r="FY209" s="57"/>
      <c r="FZ209" s="57"/>
      <c r="GA209" s="57"/>
      <c r="GB209" s="57"/>
      <c r="GC209" s="57"/>
      <c r="GD209" s="57"/>
      <c r="GE209" s="57"/>
      <c r="GF209" s="57"/>
      <c r="GG209" s="57"/>
      <c r="GH209" s="57"/>
      <c r="GI209" s="57"/>
      <c r="GJ209" s="57"/>
      <c r="GK209" s="57"/>
      <c r="GL209" s="57"/>
      <c r="GM209" s="57"/>
      <c r="GN209" s="57"/>
      <c r="GO209" s="57"/>
      <c r="GP209" s="57"/>
      <c r="GQ209" s="57"/>
      <c r="GR209" s="57"/>
      <c r="GS209" s="57"/>
      <c r="GT209" s="57"/>
      <c r="GU209" s="57"/>
      <c r="GV209" s="57"/>
      <c r="GW209" s="57"/>
      <c r="GX209" s="57"/>
      <c r="GY209" s="57"/>
      <c r="GZ209" s="57"/>
      <c r="HA209" s="57"/>
      <c r="HB209" s="57"/>
      <c r="HC209" s="57"/>
      <c r="HD209" s="57"/>
      <c r="HE209" s="57"/>
      <c r="HF209" s="57"/>
      <c r="HG209" s="57"/>
      <c r="HH209" s="57"/>
      <c r="HI209" s="57"/>
      <c r="HJ209" s="57"/>
      <c r="HK209" s="57"/>
      <c r="HL209" s="57"/>
      <c r="HM209" s="57"/>
      <c r="HN209" s="57"/>
      <c r="HO209" s="57"/>
      <c r="HP209" s="57"/>
      <c r="HQ209" s="57"/>
      <c r="HR209" s="57"/>
      <c r="HS209" s="57"/>
      <c r="HT209" s="57"/>
      <c r="HU209" s="57"/>
      <c r="HV209" s="57"/>
      <c r="HW209" s="57"/>
      <c r="HX209" s="57"/>
      <c r="HY209" s="57"/>
      <c r="HZ209" s="57"/>
      <c r="IA209" s="57"/>
      <c r="IB209" s="57"/>
      <c r="IC209" s="57"/>
      <c r="ID209" s="57"/>
      <c r="IE209" s="57"/>
      <c r="IF209" s="57"/>
      <c r="IG209" s="57"/>
      <c r="IH209" s="57"/>
      <c r="II209" s="57"/>
      <c r="IJ209" s="57"/>
      <c r="IK209" s="57"/>
      <c r="IL209" s="57"/>
      <c r="IM209" s="57"/>
      <c r="IN209" s="57"/>
      <c r="IO209" s="57"/>
      <c r="IP209" s="57"/>
      <c r="IQ209" s="57"/>
      <c r="IR209" s="57"/>
      <c r="IS209" s="57"/>
      <c r="IT209" s="57"/>
      <c r="IU209" s="57"/>
      <c r="IV209" s="57"/>
      <c r="IW209" s="57"/>
      <c r="IX209" s="57"/>
      <c r="IY209" s="57"/>
      <c r="IZ209" s="57"/>
      <c r="JA209" s="57"/>
      <c r="JB209" s="57"/>
      <c r="JC209" s="57"/>
      <c r="JD209" s="57"/>
      <c r="JE209" s="57"/>
      <c r="JF209" s="57"/>
      <c r="JG209" s="57"/>
      <c r="JH209" s="57"/>
      <c r="JI209" s="57"/>
      <c r="JJ209" s="57"/>
      <c r="JK209" s="57"/>
      <c r="JL209" s="57"/>
      <c r="JM209" s="57"/>
      <c r="JN209" s="57"/>
      <c r="JO209" s="57"/>
      <c r="JP209" s="57"/>
      <c r="JQ209" s="57"/>
      <c r="JR209" s="57"/>
      <c r="JS209" s="57"/>
      <c r="JT209" s="57"/>
      <c r="JU209" s="57"/>
      <c r="JV209" s="57"/>
      <c r="JW209" s="57"/>
      <c r="JX209" s="57"/>
      <c r="JY209" s="57"/>
      <c r="JZ209" s="57"/>
      <c r="KA209" s="57"/>
      <c r="KB209" s="57"/>
      <c r="KC209" s="57"/>
      <c r="KD209" s="57"/>
      <c r="KE209" s="57"/>
      <c r="KF209" s="57"/>
      <c r="KG209" s="57"/>
      <c r="KH209" s="57"/>
      <c r="KI209" s="57"/>
      <c r="KJ209" s="57"/>
      <c r="KK209" s="57"/>
      <c r="KL209" s="57"/>
      <c r="KM209" s="57"/>
      <c r="KN209" s="57"/>
      <c r="KO209" s="57"/>
      <c r="KP209" s="57"/>
      <c r="KQ209" s="57"/>
      <c r="KR209" s="57"/>
      <c r="KS209" s="57"/>
      <c r="KT209" s="57"/>
      <c r="KU209" s="57"/>
      <c r="KV209" s="57"/>
      <c r="KW209" s="57"/>
      <c r="KX209" s="57"/>
      <c r="KY209" s="57"/>
      <c r="KZ209" s="57"/>
      <c r="LA209" s="57"/>
      <c r="LB209" s="57"/>
      <c r="LC209" s="57"/>
      <c r="LD209" s="57"/>
      <c r="LE209" s="57"/>
      <c r="LF209" s="57"/>
      <c r="LG209" s="57"/>
      <c r="LH209" s="57"/>
      <c r="LI209" s="57"/>
      <c r="LJ209" s="57"/>
      <c r="LK209" s="57"/>
      <c r="LL209" s="57"/>
      <c r="LM209" s="57"/>
      <c r="LN209" s="57"/>
      <c r="LO209" s="57"/>
      <c r="LP209" s="57"/>
      <c r="LQ209" s="57"/>
      <c r="LR209" s="57"/>
      <c r="LS209" s="57"/>
      <c r="LT209" s="57"/>
      <c r="LU209" s="57"/>
      <c r="LV209" s="57"/>
      <c r="LW209" s="57"/>
      <c r="LX209" s="57"/>
      <c r="LY209" s="57"/>
      <c r="LZ209" s="57"/>
      <c r="MA209" s="57"/>
      <c r="MB209" s="57"/>
      <c r="MC209" s="57"/>
      <c r="MD209" s="57"/>
      <c r="ME209" s="57"/>
      <c r="MF209" s="57"/>
      <c r="MG209" s="57"/>
      <c r="MH209" s="57"/>
      <c r="MI209" s="57"/>
      <c r="MJ209" s="57"/>
      <c r="MK209" s="57"/>
      <c r="ML209" s="57"/>
      <c r="MM209" s="57"/>
      <c r="MN209" s="57"/>
      <c r="MO209" s="57"/>
      <c r="MP209" s="57"/>
      <c r="MQ209" s="57"/>
      <c r="MR209" s="57"/>
      <c r="MS209" s="57"/>
      <c r="MT209" s="57"/>
      <c r="MU209" s="57"/>
      <c r="MV209" s="57"/>
      <c r="MW209" s="57"/>
      <c r="MX209" s="57"/>
      <c r="MY209" s="57"/>
      <c r="MZ209" s="57"/>
      <c r="NA209" s="57"/>
      <c r="NB209" s="57"/>
      <c r="NC209" s="57"/>
      <c r="ND209" s="57"/>
      <c r="NE209" s="57"/>
      <c r="NF209" s="57"/>
      <c r="NG209" s="57"/>
      <c r="NH209" s="57"/>
      <c r="NI209" s="57"/>
      <c r="NJ209" s="57"/>
      <c r="NK209" s="57"/>
      <c r="NL209" s="57"/>
      <c r="NM209" s="57"/>
      <c r="NN209" s="57"/>
      <c r="NO209" s="57"/>
      <c r="NP209" s="57"/>
      <c r="NQ209" s="57"/>
      <c r="NR209" s="57"/>
      <c r="NS209" s="57"/>
      <c r="NT209" s="57"/>
      <c r="NU209" s="57"/>
      <c r="NV209" s="57"/>
      <c r="NW209" s="57"/>
      <c r="NX209" s="57"/>
      <c r="NY209" s="57"/>
      <c r="NZ209" s="57"/>
      <c r="OA209" s="57"/>
      <c r="OB209" s="57"/>
      <c r="OC209" s="57"/>
      <c r="OD209" s="57"/>
      <c r="OE209" s="57"/>
      <c r="OF209" s="57"/>
      <c r="OG209" s="57"/>
      <c r="OH209" s="57"/>
      <c r="OI209" s="57"/>
      <c r="OJ209" s="57"/>
      <c r="OK209" s="57"/>
      <c r="OL209" s="57"/>
      <c r="OM209" s="57"/>
      <c r="ON209" s="57"/>
      <c r="OO209" s="57"/>
      <c r="OP209" s="57"/>
      <c r="OQ209" s="57"/>
      <c r="OR209" s="57"/>
      <c r="OS209" s="57"/>
      <c r="OT209" s="57"/>
      <c r="OU209" s="57"/>
      <c r="OV209" s="57"/>
      <c r="OW209" s="57"/>
      <c r="OX209" s="57"/>
      <c r="OY209" s="57"/>
      <c r="OZ209" s="57"/>
      <c r="PA209" s="57"/>
      <c r="PB209" s="57"/>
      <c r="PC209" s="57"/>
      <c r="PD209" s="57"/>
      <c r="PE209" s="57"/>
      <c r="PF209" s="57"/>
      <c r="PG209" s="57"/>
      <c r="PH209" s="57"/>
      <c r="PI209" s="57"/>
      <c r="PJ209" s="57"/>
      <c r="PK209" s="57"/>
      <c r="PL209" s="57"/>
      <c r="PM209" s="57"/>
      <c r="PN209" s="57"/>
      <c r="PO209" s="57"/>
      <c r="PP209" s="57"/>
      <c r="PQ209" s="57"/>
      <c r="PR209" s="57"/>
      <c r="PS209" s="57"/>
      <c r="PT209" s="57"/>
      <c r="PU209" s="57"/>
      <c r="PV209" s="57"/>
      <c r="PW209" s="57"/>
      <c r="PX209" s="57"/>
      <c r="PY209" s="57"/>
      <c r="PZ209" s="57"/>
      <c r="QA209" s="57"/>
      <c r="QB209" s="57"/>
      <c r="QC209" s="57"/>
      <c r="QD209" s="57"/>
      <c r="QE209" s="57"/>
      <c r="QF209" s="57"/>
      <c r="QG209" s="57"/>
      <c r="QH209" s="57"/>
      <c r="QI209" s="57"/>
      <c r="QJ209" s="57"/>
      <c r="QK209" s="57"/>
      <c r="QL209" s="57"/>
      <c r="QM209" s="57"/>
      <c r="QN209" s="57"/>
      <c r="QO209" s="57"/>
      <c r="QP209" s="57"/>
      <c r="QQ209" s="57"/>
      <c r="QR209" s="57"/>
      <c r="QS209" s="57"/>
      <c r="QT209" s="57"/>
      <c r="QU209" s="57"/>
      <c r="QV209" s="57"/>
      <c r="QW209" s="57"/>
      <c r="QX209" s="57"/>
      <c r="QY209" s="57"/>
      <c r="QZ209" s="57"/>
      <c r="RA209" s="57"/>
      <c r="RB209" s="57"/>
      <c r="RC209" s="57"/>
      <c r="RD209" s="57"/>
      <c r="RE209" s="57"/>
      <c r="RF209" s="57"/>
      <c r="RG209" s="57"/>
      <c r="RH209" s="57"/>
      <c r="RI209" s="57"/>
      <c r="RJ209" s="57"/>
      <c r="RK209" s="57"/>
      <c r="RL209" s="57"/>
      <c r="RM209" s="57"/>
      <c r="RN209" s="57"/>
      <c r="RO209" s="57"/>
      <c r="RP209" s="57"/>
      <c r="RQ209" s="57"/>
      <c r="RR209" s="57"/>
      <c r="RS209" s="57"/>
      <c r="RT209" s="57"/>
      <c r="RU209" s="57"/>
      <c r="RV209" s="57"/>
      <c r="RW209" s="57"/>
      <c r="RX209" s="57"/>
      <c r="RY209" s="57"/>
      <c r="RZ209" s="57"/>
      <c r="SA209" s="57"/>
      <c r="SB209" s="57"/>
      <c r="SC209" s="57"/>
      <c r="SD209" s="57"/>
      <c r="SE209" s="57"/>
      <c r="SF209" s="57"/>
      <c r="SG209" s="57"/>
      <c r="SH209" s="57"/>
      <c r="SI209" s="57"/>
      <c r="SJ209" s="57"/>
      <c r="SK209" s="57"/>
      <c r="SL209" s="57"/>
      <c r="SM209" s="57"/>
      <c r="SN209" s="57"/>
      <c r="SO209" s="57"/>
      <c r="SP209" s="57"/>
      <c r="SQ209" s="57"/>
      <c r="SR209" s="57"/>
      <c r="SS209" s="57"/>
      <c r="ST209" s="57"/>
      <c r="SU209" s="57"/>
      <c r="SV209" s="57"/>
      <c r="SW209" s="57"/>
      <c r="SX209" s="57"/>
      <c r="SY209" s="57"/>
      <c r="SZ209" s="57"/>
      <c r="TA209" s="57"/>
      <c r="TB209" s="57"/>
      <c r="TC209" s="57"/>
      <c r="TD209" s="57"/>
      <c r="TE209" s="57"/>
      <c r="TF209" s="57"/>
      <c r="TG209" s="57"/>
      <c r="TH209" s="57"/>
      <c r="TI209" s="57"/>
      <c r="TJ209" s="57"/>
      <c r="TK209" s="57"/>
      <c r="TL209" s="57"/>
      <c r="TM209" s="57"/>
      <c r="TN209" s="57"/>
      <c r="TO209" s="57"/>
      <c r="TP209" s="57"/>
      <c r="TQ209" s="57"/>
      <c r="TR209" s="57"/>
      <c r="TS209" s="57"/>
      <c r="TT209" s="57"/>
      <c r="TU209" s="57"/>
      <c r="TV209" s="57"/>
      <c r="TW209" s="57"/>
      <c r="TX209" s="57"/>
      <c r="TY209" s="57"/>
      <c r="TZ209" s="57"/>
      <c r="UA209" s="57"/>
      <c r="UB209" s="57"/>
      <c r="UC209" s="57"/>
      <c r="UD209" s="57"/>
      <c r="UE209" s="57"/>
      <c r="UF209" s="57"/>
      <c r="UG209" s="57"/>
      <c r="UH209" s="57"/>
      <c r="UI209" s="57"/>
      <c r="UJ209" s="57"/>
      <c r="UK209" s="57"/>
      <c r="UL209" s="57"/>
      <c r="UM209" s="57"/>
      <c r="UN209" s="57"/>
      <c r="UO209" s="57"/>
      <c r="UP209" s="57"/>
      <c r="UQ209" s="57"/>
      <c r="UR209" s="57"/>
      <c r="US209" s="57"/>
      <c r="UT209" s="57"/>
      <c r="UU209" s="57"/>
      <c r="UV209" s="57"/>
      <c r="UW209" s="57"/>
      <c r="UX209" s="57"/>
      <c r="UY209" s="57"/>
      <c r="UZ209" s="57"/>
      <c r="VA209" s="57"/>
      <c r="VB209" s="57"/>
      <c r="VC209" s="57"/>
      <c r="VD209" s="57"/>
      <c r="VE209" s="57"/>
      <c r="VF209" s="57"/>
      <c r="VG209" s="57"/>
      <c r="VH209" s="57"/>
      <c r="VI209" s="57"/>
      <c r="VJ209" s="57"/>
      <c r="VK209" s="57"/>
      <c r="VL209" s="57"/>
      <c r="VM209" s="57"/>
      <c r="VN209" s="57"/>
      <c r="VO209" s="57"/>
      <c r="VP209" s="57"/>
      <c r="VQ209" s="57"/>
      <c r="VR209" s="57"/>
      <c r="VS209" s="57"/>
      <c r="VT209" s="57"/>
      <c r="VU209" s="57"/>
      <c r="VV209" s="57"/>
      <c r="VW209" s="57"/>
      <c r="VX209" s="57"/>
      <c r="VY209" s="57"/>
      <c r="VZ209" s="57"/>
      <c r="WA209" s="57"/>
      <c r="WB209" s="57"/>
      <c r="WC209" s="57"/>
      <c r="WD209" s="57"/>
      <c r="WE209" s="57"/>
      <c r="WF209" s="57"/>
      <c r="WG209" s="57"/>
      <c r="WH209" s="57"/>
      <c r="WI209" s="57"/>
      <c r="WJ209" s="57"/>
      <c r="WK209" s="57"/>
      <c r="WL209" s="57"/>
      <c r="WM209" s="57"/>
      <c r="WN209" s="57"/>
      <c r="WO209" s="57"/>
      <c r="WP209" s="57"/>
      <c r="WQ209" s="57"/>
      <c r="WR209" s="57"/>
      <c r="WS209" s="57"/>
      <c r="WT209" s="57"/>
      <c r="WU209" s="57"/>
      <c r="WV209" s="57"/>
      <c r="WW209" s="57"/>
      <c r="WX209" s="57"/>
      <c r="WY209" s="57"/>
      <c r="WZ209" s="57"/>
      <c r="XA209" s="57"/>
      <c r="XB209" s="57"/>
      <c r="XC209" s="57"/>
      <c r="XD209" s="57"/>
      <c r="XE209" s="57"/>
      <c r="XF209" s="57"/>
      <c r="XG209" s="57"/>
      <c r="XH209" s="57"/>
      <c r="XI209" s="57"/>
      <c r="XJ209" s="57"/>
      <c r="XK209" s="57"/>
      <c r="XL209" s="57"/>
      <c r="XM209" s="57"/>
      <c r="XN209" s="57"/>
      <c r="XO209" s="57"/>
      <c r="XP209" s="57"/>
      <c r="XQ209" s="57"/>
      <c r="XR209" s="57"/>
      <c r="XS209" s="57"/>
      <c r="XT209" s="57"/>
      <c r="XU209" s="57"/>
      <c r="XV209" s="57"/>
      <c r="XW209" s="57"/>
    </row>
    <row r="210">
      <c r="AI210" s="57"/>
      <c r="BR210" s="57"/>
      <c r="DA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57"/>
      <c r="FY210" s="57"/>
      <c r="FZ210" s="57"/>
      <c r="GA210" s="57"/>
      <c r="GB210" s="57"/>
      <c r="GC210" s="57"/>
      <c r="GD210" s="57"/>
      <c r="GE210" s="57"/>
      <c r="GF210" s="57"/>
      <c r="GG210" s="57"/>
      <c r="GH210" s="57"/>
      <c r="GI210" s="57"/>
      <c r="GJ210" s="57"/>
      <c r="GK210" s="57"/>
      <c r="GL210" s="57"/>
      <c r="GM210" s="57"/>
      <c r="GN210" s="57"/>
      <c r="GO210" s="57"/>
      <c r="GP210" s="57"/>
      <c r="GQ210" s="57"/>
      <c r="GR210" s="57"/>
      <c r="GS210" s="57"/>
      <c r="GT210" s="57"/>
      <c r="GU210" s="57"/>
      <c r="GV210" s="57"/>
      <c r="GW210" s="57"/>
      <c r="GX210" s="57"/>
      <c r="GY210" s="57"/>
      <c r="GZ210" s="57"/>
      <c r="HA210" s="57"/>
      <c r="HB210" s="57"/>
      <c r="HC210" s="57"/>
      <c r="HD210" s="57"/>
      <c r="HE210" s="57"/>
      <c r="HF210" s="57"/>
      <c r="HG210" s="57"/>
      <c r="HH210" s="57"/>
      <c r="HI210" s="57"/>
      <c r="HJ210" s="57"/>
      <c r="HK210" s="57"/>
      <c r="HL210" s="57"/>
      <c r="HM210" s="57"/>
      <c r="HN210" s="57"/>
      <c r="HO210" s="57"/>
      <c r="HP210" s="57"/>
      <c r="HQ210" s="57"/>
      <c r="HR210" s="57"/>
      <c r="HS210" s="57"/>
      <c r="HT210" s="57"/>
      <c r="HU210" s="57"/>
      <c r="HV210" s="57"/>
      <c r="HW210" s="57"/>
      <c r="HX210" s="57"/>
      <c r="HY210" s="57"/>
      <c r="HZ210" s="57"/>
      <c r="IA210" s="57"/>
      <c r="IB210" s="57"/>
      <c r="IC210" s="57"/>
      <c r="ID210" s="57"/>
      <c r="IE210" s="57"/>
      <c r="IF210" s="57"/>
      <c r="IG210" s="57"/>
      <c r="IH210" s="57"/>
      <c r="II210" s="57"/>
      <c r="IJ210" s="57"/>
      <c r="IK210" s="57"/>
      <c r="IL210" s="57"/>
      <c r="IM210" s="57"/>
      <c r="IN210" s="57"/>
      <c r="IO210" s="57"/>
      <c r="IP210" s="57"/>
      <c r="IQ210" s="57"/>
      <c r="IR210" s="57"/>
      <c r="IS210" s="57"/>
      <c r="IT210" s="57"/>
      <c r="IU210" s="57"/>
      <c r="IV210" s="57"/>
      <c r="IW210" s="57"/>
      <c r="IX210" s="57"/>
      <c r="IY210" s="57"/>
      <c r="IZ210" s="57"/>
      <c r="JA210" s="57"/>
      <c r="JB210" s="57"/>
      <c r="JC210" s="57"/>
      <c r="JD210" s="57"/>
      <c r="JE210" s="57"/>
      <c r="JF210" s="57"/>
      <c r="JG210" s="57"/>
      <c r="JH210" s="57"/>
      <c r="JI210" s="57"/>
      <c r="JJ210" s="57"/>
      <c r="JK210" s="57"/>
      <c r="JL210" s="57"/>
      <c r="JM210" s="57"/>
      <c r="JN210" s="57"/>
      <c r="JO210" s="57"/>
      <c r="JP210" s="57"/>
      <c r="JQ210" s="57"/>
      <c r="JR210" s="57"/>
      <c r="JS210" s="57"/>
      <c r="JT210" s="57"/>
      <c r="JU210" s="57"/>
      <c r="JV210" s="57"/>
      <c r="JW210" s="57"/>
      <c r="JX210" s="57"/>
      <c r="JY210" s="57"/>
      <c r="JZ210" s="57"/>
      <c r="KA210" s="57"/>
      <c r="KB210" s="57"/>
      <c r="KC210" s="57"/>
      <c r="KD210" s="57"/>
      <c r="KE210" s="57"/>
      <c r="KF210" s="57"/>
      <c r="KG210" s="57"/>
      <c r="KH210" s="57"/>
      <c r="KI210" s="57"/>
      <c r="KJ210" s="57"/>
      <c r="KK210" s="57"/>
      <c r="KL210" s="57"/>
      <c r="KM210" s="57"/>
      <c r="KN210" s="57"/>
      <c r="KO210" s="57"/>
      <c r="KP210" s="57"/>
      <c r="KQ210" s="57"/>
      <c r="KR210" s="57"/>
      <c r="KS210" s="57"/>
      <c r="KT210" s="57"/>
      <c r="KU210" s="57"/>
      <c r="KV210" s="57"/>
      <c r="KW210" s="57"/>
      <c r="KX210" s="57"/>
      <c r="KY210" s="57"/>
      <c r="KZ210" s="57"/>
      <c r="LA210" s="57"/>
      <c r="LB210" s="57"/>
      <c r="LC210" s="57"/>
      <c r="LD210" s="57"/>
      <c r="LE210" s="57"/>
      <c r="LF210" s="57"/>
      <c r="LG210" s="57"/>
      <c r="LH210" s="57"/>
      <c r="LI210" s="57"/>
      <c r="LJ210" s="57"/>
      <c r="LK210" s="57"/>
      <c r="LL210" s="57"/>
      <c r="LM210" s="57"/>
      <c r="LN210" s="57"/>
      <c r="LO210" s="57"/>
      <c r="LP210" s="57"/>
      <c r="LQ210" s="57"/>
      <c r="LR210" s="57"/>
      <c r="LS210" s="57"/>
      <c r="LT210" s="57"/>
      <c r="LU210" s="57"/>
      <c r="LV210" s="57"/>
      <c r="LW210" s="57"/>
      <c r="LX210" s="57"/>
      <c r="LY210" s="57"/>
      <c r="LZ210" s="57"/>
      <c r="MA210" s="57"/>
      <c r="MB210" s="57"/>
      <c r="MC210" s="57"/>
      <c r="MD210" s="57"/>
      <c r="ME210" s="57"/>
      <c r="MF210" s="57"/>
      <c r="MG210" s="57"/>
      <c r="MH210" s="57"/>
      <c r="MI210" s="57"/>
      <c r="MJ210" s="57"/>
      <c r="MK210" s="57"/>
      <c r="ML210" s="57"/>
      <c r="MM210" s="57"/>
      <c r="MN210" s="57"/>
      <c r="MO210" s="57"/>
      <c r="MP210" s="57"/>
      <c r="MQ210" s="57"/>
      <c r="MR210" s="57"/>
      <c r="MS210" s="57"/>
      <c r="MT210" s="57"/>
      <c r="MU210" s="57"/>
      <c r="MV210" s="57"/>
      <c r="MW210" s="57"/>
      <c r="MX210" s="57"/>
      <c r="MY210" s="57"/>
      <c r="MZ210" s="57"/>
      <c r="NA210" s="57"/>
      <c r="NB210" s="57"/>
      <c r="NC210" s="57"/>
      <c r="ND210" s="57"/>
      <c r="NE210" s="57"/>
      <c r="NF210" s="57"/>
      <c r="NG210" s="57"/>
      <c r="NH210" s="57"/>
      <c r="NI210" s="57"/>
      <c r="NJ210" s="57"/>
      <c r="NK210" s="57"/>
      <c r="NL210" s="57"/>
      <c r="NM210" s="57"/>
      <c r="NN210" s="57"/>
      <c r="NO210" s="57"/>
      <c r="NP210" s="57"/>
      <c r="NQ210" s="57"/>
      <c r="NR210" s="57"/>
      <c r="NS210" s="57"/>
      <c r="NT210" s="57"/>
      <c r="NU210" s="57"/>
      <c r="NV210" s="57"/>
      <c r="NW210" s="57"/>
      <c r="NX210" s="57"/>
      <c r="NY210" s="57"/>
      <c r="NZ210" s="57"/>
      <c r="OA210" s="57"/>
      <c r="OB210" s="57"/>
      <c r="OC210" s="57"/>
      <c r="OD210" s="57"/>
      <c r="OE210" s="57"/>
      <c r="OF210" s="57"/>
      <c r="OG210" s="57"/>
      <c r="OH210" s="57"/>
      <c r="OI210" s="57"/>
      <c r="OJ210" s="57"/>
      <c r="OK210" s="57"/>
      <c r="OL210" s="57"/>
      <c r="OM210" s="57"/>
      <c r="ON210" s="57"/>
      <c r="OO210" s="57"/>
      <c r="OP210" s="57"/>
      <c r="OQ210" s="57"/>
      <c r="OR210" s="57"/>
      <c r="OS210" s="57"/>
      <c r="OT210" s="57"/>
      <c r="OU210" s="57"/>
      <c r="OV210" s="57"/>
      <c r="OW210" s="57"/>
      <c r="OX210" s="57"/>
      <c r="OY210" s="57"/>
      <c r="OZ210" s="57"/>
      <c r="PA210" s="57"/>
      <c r="PB210" s="57"/>
      <c r="PC210" s="57"/>
      <c r="PD210" s="57"/>
      <c r="PE210" s="57"/>
      <c r="PF210" s="57"/>
      <c r="PG210" s="57"/>
      <c r="PH210" s="57"/>
      <c r="PI210" s="57"/>
      <c r="PJ210" s="57"/>
      <c r="PK210" s="57"/>
      <c r="PL210" s="57"/>
      <c r="PM210" s="57"/>
      <c r="PN210" s="57"/>
      <c r="PO210" s="57"/>
      <c r="PP210" s="57"/>
      <c r="PQ210" s="57"/>
      <c r="PR210" s="57"/>
      <c r="PS210" s="57"/>
      <c r="PT210" s="57"/>
      <c r="PU210" s="57"/>
      <c r="PV210" s="57"/>
      <c r="PW210" s="57"/>
      <c r="PX210" s="57"/>
      <c r="PY210" s="57"/>
      <c r="PZ210" s="57"/>
      <c r="QA210" s="57"/>
      <c r="QB210" s="57"/>
      <c r="QC210" s="57"/>
      <c r="QD210" s="57"/>
      <c r="QE210" s="57"/>
      <c r="QF210" s="57"/>
      <c r="QG210" s="57"/>
      <c r="QH210" s="57"/>
      <c r="QI210" s="57"/>
      <c r="QJ210" s="57"/>
      <c r="QK210" s="57"/>
      <c r="QL210" s="57"/>
      <c r="QM210" s="57"/>
      <c r="QN210" s="57"/>
      <c r="QO210" s="57"/>
      <c r="QP210" s="57"/>
      <c r="QQ210" s="57"/>
      <c r="QR210" s="57"/>
      <c r="QS210" s="57"/>
      <c r="QT210" s="57"/>
      <c r="QU210" s="57"/>
      <c r="QV210" s="57"/>
      <c r="QW210" s="57"/>
      <c r="QX210" s="57"/>
      <c r="QY210" s="57"/>
      <c r="QZ210" s="57"/>
      <c r="RA210" s="57"/>
      <c r="RB210" s="57"/>
      <c r="RC210" s="57"/>
      <c r="RD210" s="57"/>
      <c r="RE210" s="57"/>
      <c r="RF210" s="57"/>
      <c r="RG210" s="57"/>
      <c r="RH210" s="57"/>
      <c r="RI210" s="57"/>
      <c r="RJ210" s="57"/>
      <c r="RK210" s="57"/>
      <c r="RL210" s="57"/>
      <c r="RM210" s="57"/>
      <c r="RN210" s="57"/>
      <c r="RO210" s="57"/>
      <c r="RP210" s="57"/>
      <c r="RQ210" s="57"/>
      <c r="RR210" s="57"/>
      <c r="RS210" s="57"/>
      <c r="RT210" s="57"/>
      <c r="RU210" s="57"/>
      <c r="RV210" s="57"/>
      <c r="RW210" s="57"/>
      <c r="RX210" s="57"/>
      <c r="RY210" s="57"/>
      <c r="RZ210" s="57"/>
      <c r="SA210" s="57"/>
      <c r="SB210" s="57"/>
      <c r="SC210" s="57"/>
      <c r="SD210" s="57"/>
      <c r="SE210" s="57"/>
      <c r="SF210" s="57"/>
      <c r="SG210" s="57"/>
      <c r="SH210" s="57"/>
      <c r="SI210" s="57"/>
      <c r="SJ210" s="57"/>
      <c r="SK210" s="57"/>
      <c r="SL210" s="57"/>
      <c r="SM210" s="57"/>
      <c r="SN210" s="57"/>
      <c r="SO210" s="57"/>
      <c r="SP210" s="57"/>
      <c r="SQ210" s="57"/>
      <c r="SR210" s="57"/>
      <c r="SS210" s="57"/>
      <c r="ST210" s="57"/>
      <c r="SU210" s="57"/>
      <c r="SV210" s="57"/>
      <c r="SW210" s="57"/>
      <c r="SX210" s="57"/>
      <c r="SY210" s="57"/>
      <c r="SZ210" s="57"/>
      <c r="TA210" s="57"/>
      <c r="TB210" s="57"/>
      <c r="TC210" s="57"/>
      <c r="TD210" s="57"/>
      <c r="TE210" s="57"/>
      <c r="TF210" s="57"/>
      <c r="TG210" s="57"/>
      <c r="TH210" s="57"/>
      <c r="TI210" s="57"/>
      <c r="TJ210" s="57"/>
      <c r="TK210" s="57"/>
      <c r="TL210" s="57"/>
      <c r="TM210" s="57"/>
      <c r="TN210" s="57"/>
      <c r="TO210" s="57"/>
      <c r="TP210" s="57"/>
      <c r="TQ210" s="57"/>
      <c r="TR210" s="57"/>
      <c r="TS210" s="57"/>
      <c r="TT210" s="57"/>
      <c r="TU210" s="57"/>
      <c r="TV210" s="57"/>
      <c r="TW210" s="57"/>
      <c r="TX210" s="57"/>
      <c r="TY210" s="57"/>
      <c r="TZ210" s="57"/>
      <c r="UA210" s="57"/>
      <c r="UB210" s="57"/>
      <c r="UC210" s="57"/>
      <c r="UD210" s="57"/>
      <c r="UE210" s="57"/>
      <c r="UF210" s="57"/>
      <c r="UG210" s="57"/>
      <c r="UH210" s="57"/>
      <c r="UI210" s="57"/>
      <c r="UJ210" s="57"/>
      <c r="UK210" s="57"/>
      <c r="UL210" s="57"/>
      <c r="UM210" s="57"/>
      <c r="UN210" s="57"/>
      <c r="UO210" s="57"/>
      <c r="UP210" s="57"/>
      <c r="UQ210" s="57"/>
      <c r="UR210" s="57"/>
      <c r="US210" s="57"/>
      <c r="UT210" s="57"/>
      <c r="UU210" s="57"/>
      <c r="UV210" s="57"/>
      <c r="UW210" s="57"/>
      <c r="UX210" s="57"/>
      <c r="UY210" s="57"/>
      <c r="UZ210" s="57"/>
      <c r="VA210" s="57"/>
      <c r="VB210" s="57"/>
      <c r="VC210" s="57"/>
      <c r="VD210" s="57"/>
      <c r="VE210" s="57"/>
      <c r="VF210" s="57"/>
      <c r="VG210" s="57"/>
      <c r="VH210" s="57"/>
      <c r="VI210" s="57"/>
      <c r="VJ210" s="57"/>
      <c r="VK210" s="57"/>
      <c r="VL210" s="57"/>
      <c r="VM210" s="57"/>
      <c r="VN210" s="57"/>
      <c r="VO210" s="57"/>
      <c r="VP210" s="57"/>
      <c r="VQ210" s="57"/>
      <c r="VR210" s="57"/>
      <c r="VS210" s="57"/>
      <c r="VT210" s="57"/>
      <c r="VU210" s="57"/>
      <c r="VV210" s="57"/>
      <c r="VW210" s="57"/>
      <c r="VX210" s="57"/>
      <c r="VY210" s="57"/>
      <c r="VZ210" s="57"/>
      <c r="WA210" s="57"/>
      <c r="WB210" s="57"/>
      <c r="WC210" s="57"/>
      <c r="WD210" s="57"/>
      <c r="WE210" s="57"/>
      <c r="WF210" s="57"/>
      <c r="WG210" s="57"/>
      <c r="WH210" s="57"/>
      <c r="WI210" s="57"/>
      <c r="WJ210" s="57"/>
      <c r="WK210" s="57"/>
      <c r="WL210" s="57"/>
      <c r="WM210" s="57"/>
      <c r="WN210" s="57"/>
      <c r="WO210" s="57"/>
      <c r="WP210" s="57"/>
      <c r="WQ210" s="57"/>
      <c r="WR210" s="57"/>
      <c r="WS210" s="57"/>
      <c r="WT210" s="57"/>
      <c r="WU210" s="57"/>
      <c r="WV210" s="57"/>
      <c r="WW210" s="57"/>
      <c r="WX210" s="57"/>
      <c r="WY210" s="57"/>
      <c r="WZ210" s="57"/>
      <c r="XA210" s="57"/>
      <c r="XB210" s="57"/>
      <c r="XC210" s="57"/>
      <c r="XD210" s="57"/>
      <c r="XE210" s="57"/>
      <c r="XF210" s="57"/>
      <c r="XG210" s="57"/>
      <c r="XH210" s="57"/>
      <c r="XI210" s="57"/>
      <c r="XJ210" s="57"/>
      <c r="XK210" s="57"/>
      <c r="XL210" s="57"/>
      <c r="XM210" s="57"/>
      <c r="XN210" s="57"/>
      <c r="XO210" s="57"/>
      <c r="XP210" s="57"/>
      <c r="XQ210" s="57"/>
      <c r="XR210" s="57"/>
      <c r="XS210" s="57"/>
      <c r="XT210" s="57"/>
      <c r="XU210" s="57"/>
      <c r="XV210" s="57"/>
      <c r="XW210" s="57"/>
    </row>
    <row r="211">
      <c r="AI211" s="57"/>
      <c r="BR211" s="57"/>
      <c r="DA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57"/>
      <c r="FY211" s="57"/>
      <c r="FZ211" s="57"/>
      <c r="GA211" s="57"/>
      <c r="GB211" s="57"/>
      <c r="GC211" s="57"/>
      <c r="GD211" s="57"/>
      <c r="GE211" s="57"/>
      <c r="GF211" s="57"/>
      <c r="GG211" s="57"/>
      <c r="GH211" s="57"/>
      <c r="GI211" s="57"/>
      <c r="GJ211" s="57"/>
      <c r="GK211" s="57"/>
      <c r="GL211" s="57"/>
      <c r="GM211" s="57"/>
      <c r="GN211" s="57"/>
      <c r="GO211" s="57"/>
      <c r="GP211" s="57"/>
      <c r="GQ211" s="57"/>
      <c r="GR211" s="57"/>
      <c r="GS211" s="57"/>
      <c r="GT211" s="57"/>
      <c r="GU211" s="57"/>
      <c r="GV211" s="57"/>
      <c r="GW211" s="57"/>
      <c r="GX211" s="57"/>
      <c r="GY211" s="57"/>
      <c r="GZ211" s="57"/>
      <c r="HA211" s="57"/>
      <c r="HB211" s="57"/>
      <c r="HC211" s="57"/>
      <c r="HD211" s="57"/>
      <c r="HE211" s="57"/>
      <c r="HF211" s="57"/>
      <c r="HG211" s="57"/>
      <c r="HH211" s="57"/>
      <c r="HI211" s="57"/>
      <c r="HJ211" s="57"/>
      <c r="HK211" s="57"/>
      <c r="HL211" s="57"/>
      <c r="HM211" s="57"/>
      <c r="HN211" s="57"/>
      <c r="HO211" s="57"/>
      <c r="HP211" s="57"/>
      <c r="HQ211" s="57"/>
      <c r="HR211" s="57"/>
      <c r="HS211" s="57"/>
      <c r="HT211" s="57"/>
      <c r="HU211" s="57"/>
      <c r="HV211" s="57"/>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c r="IV211" s="57"/>
      <c r="IW211" s="57"/>
      <c r="IX211" s="57"/>
      <c r="IY211" s="57"/>
      <c r="IZ211" s="57"/>
      <c r="JA211" s="57"/>
      <c r="JB211" s="57"/>
      <c r="JC211" s="57"/>
      <c r="JD211" s="57"/>
      <c r="JE211" s="57"/>
      <c r="JF211" s="57"/>
      <c r="JG211" s="57"/>
      <c r="JH211" s="57"/>
      <c r="JI211" s="57"/>
      <c r="JJ211" s="57"/>
      <c r="JK211" s="57"/>
      <c r="JL211" s="57"/>
      <c r="JM211" s="57"/>
      <c r="JN211" s="57"/>
      <c r="JO211" s="57"/>
      <c r="JP211" s="57"/>
      <c r="JQ211" s="57"/>
      <c r="JR211" s="57"/>
      <c r="JS211" s="57"/>
      <c r="JT211" s="57"/>
      <c r="JU211" s="57"/>
      <c r="JV211" s="57"/>
      <c r="JW211" s="57"/>
      <c r="JX211" s="57"/>
      <c r="JY211" s="57"/>
      <c r="JZ211" s="57"/>
      <c r="KA211" s="57"/>
      <c r="KB211" s="57"/>
      <c r="KC211" s="57"/>
      <c r="KD211" s="57"/>
      <c r="KE211" s="57"/>
      <c r="KF211" s="57"/>
      <c r="KG211" s="57"/>
      <c r="KH211" s="57"/>
      <c r="KI211" s="57"/>
      <c r="KJ211" s="57"/>
      <c r="KK211" s="57"/>
      <c r="KL211" s="57"/>
      <c r="KM211" s="57"/>
      <c r="KN211" s="57"/>
      <c r="KO211" s="57"/>
      <c r="KP211" s="57"/>
      <c r="KQ211" s="57"/>
      <c r="KR211" s="57"/>
      <c r="KS211" s="57"/>
      <c r="KT211" s="57"/>
      <c r="KU211" s="57"/>
      <c r="KV211" s="57"/>
      <c r="KW211" s="57"/>
      <c r="KX211" s="57"/>
      <c r="KY211" s="57"/>
      <c r="KZ211" s="57"/>
      <c r="LA211" s="57"/>
      <c r="LB211" s="57"/>
      <c r="LC211" s="57"/>
      <c r="LD211" s="57"/>
      <c r="LE211" s="57"/>
      <c r="LF211" s="57"/>
      <c r="LG211" s="57"/>
      <c r="LH211" s="57"/>
      <c r="LI211" s="57"/>
      <c r="LJ211" s="57"/>
      <c r="LK211" s="57"/>
      <c r="LL211" s="57"/>
      <c r="LM211" s="57"/>
      <c r="LN211" s="57"/>
      <c r="LO211" s="57"/>
      <c r="LP211" s="57"/>
      <c r="LQ211" s="57"/>
      <c r="LR211" s="57"/>
      <c r="LS211" s="57"/>
      <c r="LT211" s="57"/>
      <c r="LU211" s="57"/>
      <c r="LV211" s="57"/>
      <c r="LW211" s="57"/>
      <c r="LX211" s="57"/>
      <c r="LY211" s="57"/>
      <c r="LZ211" s="57"/>
      <c r="MA211" s="57"/>
      <c r="MB211" s="57"/>
      <c r="MC211" s="57"/>
      <c r="MD211" s="57"/>
      <c r="ME211" s="57"/>
      <c r="MF211" s="57"/>
      <c r="MG211" s="57"/>
      <c r="MH211" s="57"/>
      <c r="MI211" s="57"/>
      <c r="MJ211" s="57"/>
      <c r="MK211" s="57"/>
      <c r="ML211" s="57"/>
      <c r="MM211" s="57"/>
      <c r="MN211" s="57"/>
      <c r="MO211" s="57"/>
      <c r="MP211" s="57"/>
      <c r="MQ211" s="57"/>
      <c r="MR211" s="57"/>
      <c r="MS211" s="57"/>
      <c r="MT211" s="57"/>
      <c r="MU211" s="57"/>
      <c r="MV211" s="57"/>
      <c r="MW211" s="57"/>
      <c r="MX211" s="57"/>
      <c r="MY211" s="57"/>
      <c r="MZ211" s="57"/>
      <c r="NA211" s="57"/>
      <c r="NB211" s="57"/>
      <c r="NC211" s="57"/>
      <c r="ND211" s="57"/>
      <c r="NE211" s="57"/>
      <c r="NF211" s="57"/>
      <c r="NG211" s="57"/>
      <c r="NH211" s="57"/>
      <c r="NI211" s="57"/>
      <c r="NJ211" s="57"/>
      <c r="NK211" s="57"/>
      <c r="NL211" s="57"/>
      <c r="NM211" s="57"/>
      <c r="NN211" s="57"/>
      <c r="NO211" s="57"/>
      <c r="NP211" s="57"/>
      <c r="NQ211" s="57"/>
      <c r="NR211" s="57"/>
      <c r="NS211" s="57"/>
      <c r="NT211" s="57"/>
      <c r="NU211" s="57"/>
      <c r="NV211" s="57"/>
      <c r="NW211" s="57"/>
      <c r="NX211" s="57"/>
      <c r="NY211" s="57"/>
      <c r="NZ211" s="57"/>
      <c r="OA211" s="57"/>
      <c r="OB211" s="57"/>
      <c r="OC211" s="57"/>
      <c r="OD211" s="57"/>
      <c r="OE211" s="57"/>
      <c r="OF211" s="57"/>
      <c r="OG211" s="57"/>
      <c r="OH211" s="57"/>
      <c r="OI211" s="57"/>
      <c r="OJ211" s="57"/>
      <c r="OK211" s="57"/>
      <c r="OL211" s="57"/>
      <c r="OM211" s="57"/>
      <c r="ON211" s="57"/>
      <c r="OO211" s="57"/>
      <c r="OP211" s="57"/>
      <c r="OQ211" s="57"/>
      <c r="OR211" s="57"/>
      <c r="OS211" s="57"/>
      <c r="OT211" s="57"/>
      <c r="OU211" s="57"/>
      <c r="OV211" s="57"/>
      <c r="OW211" s="57"/>
      <c r="OX211" s="57"/>
      <c r="OY211" s="57"/>
      <c r="OZ211" s="57"/>
      <c r="PA211" s="57"/>
      <c r="PB211" s="57"/>
      <c r="PC211" s="57"/>
      <c r="PD211" s="57"/>
      <c r="PE211" s="57"/>
      <c r="PF211" s="57"/>
      <c r="PG211" s="57"/>
      <c r="PH211" s="57"/>
      <c r="PI211" s="57"/>
      <c r="PJ211" s="57"/>
      <c r="PK211" s="57"/>
      <c r="PL211" s="57"/>
      <c r="PM211" s="57"/>
      <c r="PN211" s="57"/>
      <c r="PO211" s="57"/>
      <c r="PP211" s="57"/>
      <c r="PQ211" s="57"/>
      <c r="PR211" s="57"/>
      <c r="PS211" s="57"/>
      <c r="PT211" s="57"/>
      <c r="PU211" s="57"/>
      <c r="PV211" s="57"/>
      <c r="PW211" s="57"/>
      <c r="PX211" s="57"/>
      <c r="PY211" s="57"/>
      <c r="PZ211" s="57"/>
      <c r="QA211" s="57"/>
      <c r="QB211" s="57"/>
      <c r="QC211" s="57"/>
      <c r="QD211" s="57"/>
      <c r="QE211" s="57"/>
      <c r="QF211" s="57"/>
      <c r="QG211" s="57"/>
      <c r="QH211" s="57"/>
      <c r="QI211" s="57"/>
      <c r="QJ211" s="57"/>
      <c r="QK211" s="57"/>
      <c r="QL211" s="57"/>
      <c r="QM211" s="57"/>
      <c r="QN211" s="57"/>
      <c r="QO211" s="57"/>
      <c r="QP211" s="57"/>
      <c r="QQ211" s="57"/>
      <c r="QR211" s="57"/>
      <c r="QS211" s="57"/>
      <c r="QT211" s="57"/>
      <c r="QU211" s="57"/>
      <c r="QV211" s="57"/>
      <c r="QW211" s="57"/>
      <c r="QX211" s="57"/>
      <c r="QY211" s="57"/>
      <c r="QZ211" s="57"/>
      <c r="RA211" s="57"/>
      <c r="RB211" s="57"/>
      <c r="RC211" s="57"/>
      <c r="RD211" s="57"/>
      <c r="RE211" s="57"/>
      <c r="RF211" s="57"/>
      <c r="RG211" s="57"/>
      <c r="RH211" s="57"/>
      <c r="RI211" s="57"/>
      <c r="RJ211" s="57"/>
      <c r="RK211" s="57"/>
      <c r="RL211" s="57"/>
      <c r="RM211" s="57"/>
      <c r="RN211" s="57"/>
      <c r="RO211" s="57"/>
      <c r="RP211" s="57"/>
      <c r="RQ211" s="57"/>
      <c r="RR211" s="57"/>
      <c r="RS211" s="57"/>
      <c r="RT211" s="57"/>
      <c r="RU211" s="57"/>
      <c r="RV211" s="57"/>
      <c r="RW211" s="57"/>
      <c r="RX211" s="57"/>
      <c r="RY211" s="57"/>
      <c r="RZ211" s="57"/>
      <c r="SA211" s="57"/>
      <c r="SB211" s="57"/>
      <c r="SC211" s="57"/>
      <c r="SD211" s="57"/>
      <c r="SE211" s="57"/>
      <c r="SF211" s="57"/>
      <c r="SG211" s="57"/>
      <c r="SH211" s="57"/>
      <c r="SI211" s="57"/>
      <c r="SJ211" s="57"/>
      <c r="SK211" s="57"/>
      <c r="SL211" s="57"/>
      <c r="SM211" s="57"/>
      <c r="SN211" s="57"/>
      <c r="SO211" s="57"/>
      <c r="SP211" s="57"/>
      <c r="SQ211" s="57"/>
      <c r="SR211" s="57"/>
      <c r="SS211" s="57"/>
      <c r="ST211" s="57"/>
      <c r="SU211" s="57"/>
      <c r="SV211" s="57"/>
      <c r="SW211" s="57"/>
      <c r="SX211" s="57"/>
      <c r="SY211" s="57"/>
      <c r="SZ211" s="57"/>
      <c r="TA211" s="57"/>
      <c r="TB211" s="57"/>
      <c r="TC211" s="57"/>
      <c r="TD211" s="57"/>
      <c r="TE211" s="57"/>
      <c r="TF211" s="57"/>
      <c r="TG211" s="57"/>
      <c r="TH211" s="57"/>
      <c r="TI211" s="57"/>
      <c r="TJ211" s="57"/>
      <c r="TK211" s="57"/>
      <c r="TL211" s="57"/>
      <c r="TM211" s="57"/>
      <c r="TN211" s="57"/>
      <c r="TO211" s="57"/>
      <c r="TP211" s="57"/>
      <c r="TQ211" s="57"/>
      <c r="TR211" s="57"/>
      <c r="TS211" s="57"/>
      <c r="TT211" s="57"/>
      <c r="TU211" s="57"/>
      <c r="TV211" s="57"/>
      <c r="TW211" s="57"/>
      <c r="TX211" s="57"/>
      <c r="TY211" s="57"/>
      <c r="TZ211" s="57"/>
      <c r="UA211" s="57"/>
      <c r="UB211" s="57"/>
      <c r="UC211" s="57"/>
      <c r="UD211" s="57"/>
      <c r="UE211" s="57"/>
      <c r="UF211" s="57"/>
      <c r="UG211" s="57"/>
      <c r="UH211" s="57"/>
      <c r="UI211" s="57"/>
      <c r="UJ211" s="57"/>
      <c r="UK211" s="57"/>
      <c r="UL211" s="57"/>
      <c r="UM211" s="57"/>
      <c r="UN211" s="57"/>
      <c r="UO211" s="57"/>
      <c r="UP211" s="57"/>
      <c r="UQ211" s="57"/>
      <c r="UR211" s="57"/>
      <c r="US211" s="57"/>
      <c r="UT211" s="57"/>
      <c r="UU211" s="57"/>
      <c r="UV211" s="57"/>
      <c r="UW211" s="57"/>
      <c r="UX211" s="57"/>
      <c r="UY211" s="57"/>
      <c r="UZ211" s="57"/>
      <c r="VA211" s="57"/>
      <c r="VB211" s="57"/>
      <c r="VC211" s="57"/>
      <c r="VD211" s="57"/>
      <c r="VE211" s="57"/>
      <c r="VF211" s="57"/>
      <c r="VG211" s="57"/>
      <c r="VH211" s="57"/>
      <c r="VI211" s="57"/>
      <c r="VJ211" s="57"/>
      <c r="VK211" s="57"/>
      <c r="VL211" s="57"/>
      <c r="VM211" s="57"/>
      <c r="VN211" s="57"/>
      <c r="VO211" s="57"/>
      <c r="VP211" s="57"/>
      <c r="VQ211" s="57"/>
      <c r="VR211" s="57"/>
      <c r="VS211" s="57"/>
      <c r="VT211" s="57"/>
      <c r="VU211" s="57"/>
      <c r="VV211" s="57"/>
      <c r="VW211" s="57"/>
      <c r="VX211" s="57"/>
      <c r="VY211" s="57"/>
      <c r="VZ211" s="57"/>
      <c r="WA211" s="57"/>
      <c r="WB211" s="57"/>
      <c r="WC211" s="57"/>
      <c r="WD211" s="57"/>
      <c r="WE211" s="57"/>
      <c r="WF211" s="57"/>
      <c r="WG211" s="57"/>
      <c r="WH211" s="57"/>
      <c r="WI211" s="57"/>
      <c r="WJ211" s="57"/>
      <c r="WK211" s="57"/>
      <c r="WL211" s="57"/>
      <c r="WM211" s="57"/>
      <c r="WN211" s="57"/>
      <c r="WO211" s="57"/>
      <c r="WP211" s="57"/>
      <c r="WQ211" s="57"/>
      <c r="WR211" s="57"/>
      <c r="WS211" s="57"/>
      <c r="WT211" s="57"/>
      <c r="WU211" s="57"/>
      <c r="WV211" s="57"/>
      <c r="WW211" s="57"/>
      <c r="WX211" s="57"/>
      <c r="WY211" s="57"/>
      <c r="WZ211" s="57"/>
      <c r="XA211" s="57"/>
      <c r="XB211" s="57"/>
      <c r="XC211" s="57"/>
      <c r="XD211" s="57"/>
      <c r="XE211" s="57"/>
      <c r="XF211" s="57"/>
      <c r="XG211" s="57"/>
      <c r="XH211" s="57"/>
      <c r="XI211" s="57"/>
      <c r="XJ211" s="57"/>
      <c r="XK211" s="57"/>
      <c r="XL211" s="57"/>
      <c r="XM211" s="57"/>
      <c r="XN211" s="57"/>
      <c r="XO211" s="57"/>
      <c r="XP211" s="57"/>
      <c r="XQ211" s="57"/>
      <c r="XR211" s="57"/>
      <c r="XS211" s="57"/>
      <c r="XT211" s="57"/>
      <c r="XU211" s="57"/>
      <c r="XV211" s="57"/>
      <c r="XW211" s="57"/>
    </row>
    <row r="212">
      <c r="AI212" s="57"/>
      <c r="BR212" s="57"/>
      <c r="DA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57"/>
      <c r="FY212" s="57"/>
      <c r="FZ212" s="57"/>
      <c r="GA212" s="57"/>
      <c r="GB212" s="57"/>
      <c r="GC212" s="57"/>
      <c r="GD212" s="57"/>
      <c r="GE212" s="57"/>
      <c r="GF212" s="57"/>
      <c r="GG212" s="57"/>
      <c r="GH212" s="57"/>
      <c r="GI212" s="57"/>
      <c r="GJ212" s="57"/>
      <c r="GK212" s="57"/>
      <c r="GL212" s="57"/>
      <c r="GM212" s="57"/>
      <c r="GN212" s="57"/>
      <c r="GO212" s="57"/>
      <c r="GP212" s="57"/>
      <c r="GQ212" s="57"/>
      <c r="GR212" s="57"/>
      <c r="GS212" s="57"/>
      <c r="GT212" s="57"/>
      <c r="GU212" s="57"/>
      <c r="GV212" s="57"/>
      <c r="GW212" s="57"/>
      <c r="GX212" s="57"/>
      <c r="GY212" s="57"/>
      <c r="GZ212" s="57"/>
      <c r="HA212" s="57"/>
      <c r="HB212" s="57"/>
      <c r="HC212" s="57"/>
      <c r="HD212" s="57"/>
      <c r="HE212" s="57"/>
      <c r="HF212" s="57"/>
      <c r="HG212" s="57"/>
      <c r="HH212" s="57"/>
      <c r="HI212" s="57"/>
      <c r="HJ212" s="57"/>
      <c r="HK212" s="57"/>
      <c r="HL212" s="57"/>
      <c r="HM212" s="57"/>
      <c r="HN212" s="57"/>
      <c r="HO212" s="57"/>
      <c r="HP212" s="57"/>
      <c r="HQ212" s="57"/>
      <c r="HR212" s="57"/>
      <c r="HS212" s="57"/>
      <c r="HT212" s="57"/>
      <c r="HU212" s="57"/>
      <c r="HV212" s="57"/>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c r="IX212" s="57"/>
      <c r="IY212" s="57"/>
      <c r="IZ212" s="57"/>
      <c r="JA212" s="57"/>
      <c r="JB212" s="57"/>
      <c r="JC212" s="57"/>
      <c r="JD212" s="57"/>
      <c r="JE212" s="57"/>
      <c r="JF212" s="57"/>
      <c r="JG212" s="57"/>
      <c r="JH212" s="57"/>
      <c r="JI212" s="57"/>
      <c r="JJ212" s="57"/>
      <c r="JK212" s="57"/>
      <c r="JL212" s="57"/>
      <c r="JM212" s="57"/>
      <c r="JN212" s="57"/>
      <c r="JO212" s="57"/>
      <c r="JP212" s="57"/>
      <c r="JQ212" s="57"/>
      <c r="JR212" s="57"/>
      <c r="JS212" s="57"/>
      <c r="JT212" s="57"/>
      <c r="JU212" s="57"/>
      <c r="JV212" s="57"/>
      <c r="JW212" s="57"/>
      <c r="JX212" s="57"/>
      <c r="JY212" s="57"/>
      <c r="JZ212" s="57"/>
      <c r="KA212" s="57"/>
      <c r="KB212" s="57"/>
      <c r="KC212" s="57"/>
      <c r="KD212" s="57"/>
      <c r="KE212" s="57"/>
      <c r="KF212" s="57"/>
      <c r="KG212" s="57"/>
      <c r="KH212" s="57"/>
      <c r="KI212" s="57"/>
      <c r="KJ212" s="57"/>
      <c r="KK212" s="57"/>
      <c r="KL212" s="57"/>
      <c r="KM212" s="57"/>
      <c r="KN212" s="57"/>
      <c r="KO212" s="57"/>
      <c r="KP212" s="57"/>
      <c r="KQ212" s="57"/>
      <c r="KR212" s="57"/>
      <c r="KS212" s="57"/>
      <c r="KT212" s="57"/>
      <c r="KU212" s="57"/>
      <c r="KV212" s="57"/>
      <c r="KW212" s="57"/>
      <c r="KX212" s="57"/>
      <c r="KY212" s="57"/>
      <c r="KZ212" s="57"/>
      <c r="LA212" s="57"/>
      <c r="LB212" s="57"/>
      <c r="LC212" s="57"/>
      <c r="LD212" s="57"/>
      <c r="LE212" s="57"/>
      <c r="LF212" s="57"/>
      <c r="LG212" s="57"/>
      <c r="LH212" s="57"/>
      <c r="LI212" s="57"/>
      <c r="LJ212" s="57"/>
      <c r="LK212" s="57"/>
      <c r="LL212" s="57"/>
      <c r="LM212" s="57"/>
      <c r="LN212" s="57"/>
      <c r="LO212" s="57"/>
      <c r="LP212" s="57"/>
      <c r="LQ212" s="57"/>
      <c r="LR212" s="57"/>
      <c r="LS212" s="57"/>
      <c r="LT212" s="57"/>
      <c r="LU212" s="57"/>
      <c r="LV212" s="57"/>
      <c r="LW212" s="57"/>
      <c r="LX212" s="57"/>
      <c r="LY212" s="57"/>
      <c r="LZ212" s="57"/>
      <c r="MA212" s="57"/>
      <c r="MB212" s="57"/>
      <c r="MC212" s="57"/>
      <c r="MD212" s="57"/>
      <c r="ME212" s="57"/>
      <c r="MF212" s="57"/>
      <c r="MG212" s="57"/>
      <c r="MH212" s="57"/>
      <c r="MI212" s="57"/>
      <c r="MJ212" s="57"/>
      <c r="MK212" s="57"/>
      <c r="ML212" s="57"/>
      <c r="MM212" s="57"/>
      <c r="MN212" s="57"/>
      <c r="MO212" s="57"/>
      <c r="MP212" s="57"/>
      <c r="MQ212" s="57"/>
      <c r="MR212" s="57"/>
      <c r="MS212" s="57"/>
      <c r="MT212" s="57"/>
      <c r="MU212" s="57"/>
      <c r="MV212" s="57"/>
      <c r="MW212" s="57"/>
      <c r="MX212" s="57"/>
      <c r="MY212" s="57"/>
      <c r="MZ212" s="57"/>
      <c r="NA212" s="57"/>
      <c r="NB212" s="57"/>
      <c r="NC212" s="57"/>
      <c r="ND212" s="57"/>
      <c r="NE212" s="57"/>
      <c r="NF212" s="57"/>
      <c r="NG212" s="57"/>
      <c r="NH212" s="57"/>
      <c r="NI212" s="57"/>
      <c r="NJ212" s="57"/>
      <c r="NK212" s="57"/>
      <c r="NL212" s="57"/>
      <c r="NM212" s="57"/>
      <c r="NN212" s="57"/>
      <c r="NO212" s="57"/>
      <c r="NP212" s="57"/>
      <c r="NQ212" s="57"/>
      <c r="NR212" s="57"/>
      <c r="NS212" s="57"/>
      <c r="NT212" s="57"/>
      <c r="NU212" s="57"/>
      <c r="NV212" s="57"/>
      <c r="NW212" s="57"/>
      <c r="NX212" s="57"/>
      <c r="NY212" s="57"/>
      <c r="NZ212" s="57"/>
      <c r="OA212" s="57"/>
      <c r="OB212" s="57"/>
      <c r="OC212" s="57"/>
      <c r="OD212" s="57"/>
      <c r="OE212" s="57"/>
      <c r="OF212" s="57"/>
      <c r="OG212" s="57"/>
      <c r="OH212" s="57"/>
      <c r="OI212" s="57"/>
      <c r="OJ212" s="57"/>
      <c r="OK212" s="57"/>
      <c r="OL212" s="57"/>
      <c r="OM212" s="57"/>
      <c r="ON212" s="57"/>
      <c r="OO212" s="57"/>
      <c r="OP212" s="57"/>
      <c r="OQ212" s="57"/>
      <c r="OR212" s="57"/>
      <c r="OS212" s="57"/>
      <c r="OT212" s="57"/>
      <c r="OU212" s="57"/>
      <c r="OV212" s="57"/>
      <c r="OW212" s="57"/>
      <c r="OX212" s="57"/>
      <c r="OY212" s="57"/>
      <c r="OZ212" s="57"/>
      <c r="PA212" s="57"/>
      <c r="PB212" s="57"/>
      <c r="PC212" s="57"/>
      <c r="PD212" s="57"/>
      <c r="PE212" s="57"/>
      <c r="PF212" s="57"/>
      <c r="PG212" s="57"/>
      <c r="PH212" s="57"/>
      <c r="PI212" s="57"/>
      <c r="PJ212" s="57"/>
      <c r="PK212" s="57"/>
      <c r="PL212" s="57"/>
      <c r="PM212" s="57"/>
      <c r="PN212" s="57"/>
      <c r="PO212" s="57"/>
      <c r="PP212" s="57"/>
      <c r="PQ212" s="57"/>
      <c r="PR212" s="57"/>
      <c r="PS212" s="57"/>
      <c r="PT212" s="57"/>
      <c r="PU212" s="57"/>
      <c r="PV212" s="57"/>
      <c r="PW212" s="57"/>
      <c r="PX212" s="57"/>
      <c r="PY212" s="57"/>
      <c r="PZ212" s="57"/>
      <c r="QA212" s="57"/>
      <c r="QB212" s="57"/>
      <c r="QC212" s="57"/>
      <c r="QD212" s="57"/>
      <c r="QE212" s="57"/>
      <c r="QF212" s="57"/>
      <c r="QG212" s="57"/>
      <c r="QH212" s="57"/>
      <c r="QI212" s="57"/>
      <c r="QJ212" s="57"/>
      <c r="QK212" s="57"/>
      <c r="QL212" s="57"/>
      <c r="QM212" s="57"/>
      <c r="QN212" s="57"/>
      <c r="QO212" s="57"/>
      <c r="QP212" s="57"/>
      <c r="QQ212" s="57"/>
      <c r="QR212" s="57"/>
      <c r="QS212" s="57"/>
      <c r="QT212" s="57"/>
      <c r="QU212" s="57"/>
      <c r="QV212" s="57"/>
      <c r="QW212" s="57"/>
      <c r="QX212" s="57"/>
      <c r="QY212" s="57"/>
      <c r="QZ212" s="57"/>
      <c r="RA212" s="57"/>
      <c r="RB212" s="57"/>
      <c r="RC212" s="57"/>
      <c r="RD212" s="57"/>
      <c r="RE212" s="57"/>
      <c r="RF212" s="57"/>
      <c r="RG212" s="57"/>
      <c r="RH212" s="57"/>
      <c r="RI212" s="57"/>
      <c r="RJ212" s="57"/>
      <c r="RK212" s="57"/>
      <c r="RL212" s="57"/>
      <c r="RM212" s="57"/>
      <c r="RN212" s="57"/>
      <c r="RO212" s="57"/>
      <c r="RP212" s="57"/>
      <c r="RQ212" s="57"/>
      <c r="RR212" s="57"/>
      <c r="RS212" s="57"/>
      <c r="RT212" s="57"/>
      <c r="RU212" s="57"/>
      <c r="RV212" s="57"/>
      <c r="RW212" s="57"/>
      <c r="RX212" s="57"/>
      <c r="RY212" s="57"/>
      <c r="RZ212" s="57"/>
      <c r="SA212" s="57"/>
      <c r="SB212" s="57"/>
      <c r="SC212" s="57"/>
      <c r="SD212" s="57"/>
      <c r="SE212" s="57"/>
      <c r="SF212" s="57"/>
      <c r="SG212" s="57"/>
      <c r="SH212" s="57"/>
      <c r="SI212" s="57"/>
      <c r="SJ212" s="57"/>
      <c r="SK212" s="57"/>
      <c r="SL212" s="57"/>
      <c r="SM212" s="57"/>
      <c r="SN212" s="57"/>
      <c r="SO212" s="57"/>
      <c r="SP212" s="57"/>
      <c r="SQ212" s="57"/>
      <c r="SR212" s="57"/>
      <c r="SS212" s="57"/>
      <c r="ST212" s="57"/>
      <c r="SU212" s="57"/>
      <c r="SV212" s="57"/>
      <c r="SW212" s="57"/>
      <c r="SX212" s="57"/>
      <c r="SY212" s="57"/>
      <c r="SZ212" s="57"/>
      <c r="TA212" s="57"/>
      <c r="TB212" s="57"/>
      <c r="TC212" s="57"/>
      <c r="TD212" s="57"/>
      <c r="TE212" s="57"/>
      <c r="TF212" s="57"/>
      <c r="TG212" s="57"/>
      <c r="TH212" s="57"/>
      <c r="TI212" s="57"/>
      <c r="TJ212" s="57"/>
      <c r="TK212" s="57"/>
      <c r="TL212" s="57"/>
      <c r="TM212" s="57"/>
      <c r="TN212" s="57"/>
      <c r="TO212" s="57"/>
      <c r="TP212" s="57"/>
      <c r="TQ212" s="57"/>
      <c r="TR212" s="57"/>
      <c r="TS212" s="57"/>
      <c r="TT212" s="57"/>
      <c r="TU212" s="57"/>
      <c r="TV212" s="57"/>
      <c r="TW212" s="57"/>
      <c r="TX212" s="57"/>
      <c r="TY212" s="57"/>
      <c r="TZ212" s="57"/>
      <c r="UA212" s="57"/>
      <c r="UB212" s="57"/>
      <c r="UC212" s="57"/>
      <c r="UD212" s="57"/>
      <c r="UE212" s="57"/>
      <c r="UF212" s="57"/>
      <c r="UG212" s="57"/>
      <c r="UH212" s="57"/>
      <c r="UI212" s="57"/>
      <c r="UJ212" s="57"/>
      <c r="UK212" s="57"/>
      <c r="UL212" s="57"/>
      <c r="UM212" s="57"/>
      <c r="UN212" s="57"/>
      <c r="UO212" s="57"/>
      <c r="UP212" s="57"/>
      <c r="UQ212" s="57"/>
      <c r="UR212" s="57"/>
      <c r="US212" s="57"/>
      <c r="UT212" s="57"/>
      <c r="UU212" s="57"/>
      <c r="UV212" s="57"/>
      <c r="UW212" s="57"/>
      <c r="UX212" s="57"/>
      <c r="UY212" s="57"/>
      <c r="UZ212" s="57"/>
      <c r="VA212" s="57"/>
      <c r="VB212" s="57"/>
      <c r="VC212" s="57"/>
      <c r="VD212" s="57"/>
      <c r="VE212" s="57"/>
      <c r="VF212" s="57"/>
      <c r="VG212" s="57"/>
      <c r="VH212" s="57"/>
      <c r="VI212" s="57"/>
      <c r="VJ212" s="57"/>
      <c r="VK212" s="57"/>
      <c r="VL212" s="57"/>
      <c r="VM212" s="57"/>
      <c r="VN212" s="57"/>
      <c r="VO212" s="57"/>
      <c r="VP212" s="57"/>
      <c r="VQ212" s="57"/>
      <c r="VR212" s="57"/>
      <c r="VS212" s="57"/>
      <c r="VT212" s="57"/>
      <c r="VU212" s="57"/>
      <c r="VV212" s="57"/>
      <c r="VW212" s="57"/>
      <c r="VX212" s="57"/>
      <c r="VY212" s="57"/>
      <c r="VZ212" s="57"/>
      <c r="WA212" s="57"/>
      <c r="WB212" s="57"/>
      <c r="WC212" s="57"/>
      <c r="WD212" s="57"/>
      <c r="WE212" s="57"/>
      <c r="WF212" s="57"/>
      <c r="WG212" s="57"/>
      <c r="WH212" s="57"/>
      <c r="WI212" s="57"/>
      <c r="WJ212" s="57"/>
      <c r="WK212" s="57"/>
      <c r="WL212" s="57"/>
      <c r="WM212" s="57"/>
      <c r="WN212" s="57"/>
      <c r="WO212" s="57"/>
      <c r="WP212" s="57"/>
      <c r="WQ212" s="57"/>
      <c r="WR212" s="57"/>
      <c r="WS212" s="57"/>
      <c r="WT212" s="57"/>
      <c r="WU212" s="57"/>
      <c r="WV212" s="57"/>
      <c r="WW212" s="57"/>
      <c r="WX212" s="57"/>
      <c r="WY212" s="57"/>
      <c r="WZ212" s="57"/>
      <c r="XA212" s="57"/>
      <c r="XB212" s="57"/>
      <c r="XC212" s="57"/>
      <c r="XD212" s="57"/>
      <c r="XE212" s="57"/>
      <c r="XF212" s="57"/>
      <c r="XG212" s="57"/>
      <c r="XH212" s="57"/>
      <c r="XI212" s="57"/>
      <c r="XJ212" s="57"/>
      <c r="XK212" s="57"/>
      <c r="XL212" s="57"/>
      <c r="XM212" s="57"/>
      <c r="XN212" s="57"/>
      <c r="XO212" s="57"/>
      <c r="XP212" s="57"/>
      <c r="XQ212" s="57"/>
      <c r="XR212" s="57"/>
      <c r="XS212" s="57"/>
      <c r="XT212" s="57"/>
      <c r="XU212" s="57"/>
      <c r="XV212" s="57"/>
      <c r="XW212" s="57"/>
    </row>
    <row r="213">
      <c r="AI213" s="57"/>
      <c r="BR213" s="57"/>
      <c r="DA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57"/>
      <c r="FY213" s="57"/>
      <c r="FZ213" s="57"/>
      <c r="GA213" s="57"/>
      <c r="GB213" s="57"/>
      <c r="GC213" s="57"/>
      <c r="GD213" s="57"/>
      <c r="GE213" s="57"/>
      <c r="GF213" s="57"/>
      <c r="GG213" s="57"/>
      <c r="GH213" s="57"/>
      <c r="GI213" s="57"/>
      <c r="GJ213" s="57"/>
      <c r="GK213" s="57"/>
      <c r="GL213" s="57"/>
      <c r="GM213" s="57"/>
      <c r="GN213" s="57"/>
      <c r="GO213" s="57"/>
      <c r="GP213" s="57"/>
      <c r="GQ213" s="57"/>
      <c r="GR213" s="57"/>
      <c r="GS213" s="57"/>
      <c r="GT213" s="57"/>
      <c r="GU213" s="57"/>
      <c r="GV213" s="57"/>
      <c r="GW213" s="57"/>
      <c r="GX213" s="57"/>
      <c r="GY213" s="57"/>
      <c r="GZ213" s="57"/>
      <c r="HA213" s="57"/>
      <c r="HB213" s="57"/>
      <c r="HC213" s="57"/>
      <c r="HD213" s="57"/>
      <c r="HE213" s="57"/>
      <c r="HF213" s="57"/>
      <c r="HG213" s="57"/>
      <c r="HH213" s="57"/>
      <c r="HI213" s="57"/>
      <c r="HJ213" s="57"/>
      <c r="HK213" s="57"/>
      <c r="HL213" s="57"/>
      <c r="HM213" s="57"/>
      <c r="HN213" s="57"/>
      <c r="HO213" s="57"/>
      <c r="HP213" s="57"/>
      <c r="HQ213" s="57"/>
      <c r="HR213" s="57"/>
      <c r="HS213" s="57"/>
      <c r="HT213" s="57"/>
      <c r="HU213" s="57"/>
      <c r="HV213" s="57"/>
      <c r="HW213" s="57"/>
      <c r="HX213" s="57"/>
      <c r="HY213" s="57"/>
      <c r="HZ213" s="57"/>
      <c r="IA213" s="57"/>
      <c r="IB213" s="57"/>
      <c r="IC213" s="57"/>
      <c r="ID213" s="57"/>
      <c r="IE213" s="57"/>
      <c r="IF213" s="57"/>
      <c r="IG213" s="57"/>
      <c r="IH213" s="57"/>
      <c r="II213" s="57"/>
      <c r="IJ213" s="57"/>
      <c r="IK213" s="57"/>
      <c r="IL213" s="57"/>
      <c r="IM213" s="57"/>
      <c r="IN213" s="57"/>
      <c r="IO213" s="57"/>
      <c r="IP213" s="57"/>
      <c r="IQ213" s="57"/>
      <c r="IR213" s="57"/>
      <c r="IS213" s="57"/>
      <c r="IT213" s="57"/>
      <c r="IU213" s="57"/>
      <c r="IV213" s="57"/>
      <c r="IW213" s="57"/>
      <c r="IX213" s="57"/>
      <c r="IY213" s="57"/>
      <c r="IZ213" s="57"/>
      <c r="JA213" s="57"/>
      <c r="JB213" s="57"/>
      <c r="JC213" s="57"/>
      <c r="JD213" s="57"/>
      <c r="JE213" s="57"/>
      <c r="JF213" s="57"/>
      <c r="JG213" s="57"/>
      <c r="JH213" s="57"/>
      <c r="JI213" s="57"/>
      <c r="JJ213" s="57"/>
      <c r="JK213" s="57"/>
      <c r="JL213" s="57"/>
      <c r="JM213" s="57"/>
      <c r="JN213" s="57"/>
      <c r="JO213" s="57"/>
      <c r="JP213" s="57"/>
      <c r="JQ213" s="57"/>
      <c r="JR213" s="57"/>
      <c r="JS213" s="57"/>
      <c r="JT213" s="57"/>
      <c r="JU213" s="57"/>
      <c r="JV213" s="57"/>
      <c r="JW213" s="57"/>
      <c r="JX213" s="57"/>
      <c r="JY213" s="57"/>
      <c r="JZ213" s="57"/>
      <c r="KA213" s="57"/>
      <c r="KB213" s="57"/>
      <c r="KC213" s="57"/>
      <c r="KD213" s="57"/>
      <c r="KE213" s="57"/>
      <c r="KF213" s="57"/>
      <c r="KG213" s="57"/>
      <c r="KH213" s="57"/>
      <c r="KI213" s="57"/>
      <c r="KJ213" s="57"/>
      <c r="KK213" s="57"/>
      <c r="KL213" s="57"/>
      <c r="KM213" s="57"/>
      <c r="KN213" s="57"/>
      <c r="KO213" s="57"/>
      <c r="KP213" s="57"/>
      <c r="KQ213" s="57"/>
      <c r="KR213" s="57"/>
      <c r="KS213" s="57"/>
      <c r="KT213" s="57"/>
      <c r="KU213" s="57"/>
      <c r="KV213" s="57"/>
      <c r="KW213" s="57"/>
      <c r="KX213" s="57"/>
      <c r="KY213" s="57"/>
      <c r="KZ213" s="57"/>
      <c r="LA213" s="57"/>
      <c r="LB213" s="57"/>
      <c r="LC213" s="57"/>
      <c r="LD213" s="57"/>
      <c r="LE213" s="57"/>
      <c r="LF213" s="57"/>
      <c r="LG213" s="57"/>
      <c r="LH213" s="57"/>
      <c r="LI213" s="57"/>
      <c r="LJ213" s="57"/>
      <c r="LK213" s="57"/>
      <c r="LL213" s="57"/>
      <c r="LM213" s="57"/>
      <c r="LN213" s="57"/>
      <c r="LO213" s="57"/>
      <c r="LP213" s="57"/>
      <c r="LQ213" s="57"/>
      <c r="LR213" s="57"/>
      <c r="LS213" s="57"/>
      <c r="LT213" s="57"/>
      <c r="LU213" s="57"/>
      <c r="LV213" s="57"/>
      <c r="LW213" s="57"/>
      <c r="LX213" s="57"/>
      <c r="LY213" s="57"/>
      <c r="LZ213" s="57"/>
      <c r="MA213" s="57"/>
      <c r="MB213" s="57"/>
      <c r="MC213" s="57"/>
      <c r="MD213" s="57"/>
      <c r="ME213" s="57"/>
      <c r="MF213" s="57"/>
      <c r="MG213" s="57"/>
      <c r="MH213" s="57"/>
      <c r="MI213" s="57"/>
      <c r="MJ213" s="57"/>
      <c r="MK213" s="57"/>
      <c r="ML213" s="57"/>
      <c r="MM213" s="57"/>
      <c r="MN213" s="57"/>
      <c r="MO213" s="57"/>
      <c r="MP213" s="57"/>
      <c r="MQ213" s="57"/>
      <c r="MR213" s="57"/>
      <c r="MS213" s="57"/>
      <c r="MT213" s="57"/>
      <c r="MU213" s="57"/>
      <c r="MV213" s="57"/>
      <c r="MW213" s="57"/>
      <c r="MX213" s="57"/>
      <c r="MY213" s="57"/>
      <c r="MZ213" s="57"/>
      <c r="NA213" s="57"/>
      <c r="NB213" s="57"/>
      <c r="NC213" s="57"/>
      <c r="ND213" s="57"/>
      <c r="NE213" s="57"/>
      <c r="NF213" s="57"/>
      <c r="NG213" s="57"/>
      <c r="NH213" s="57"/>
      <c r="NI213" s="57"/>
      <c r="NJ213" s="57"/>
      <c r="NK213" s="57"/>
      <c r="NL213" s="57"/>
      <c r="NM213" s="57"/>
      <c r="NN213" s="57"/>
      <c r="NO213" s="57"/>
      <c r="NP213" s="57"/>
      <c r="NQ213" s="57"/>
      <c r="NR213" s="57"/>
      <c r="NS213" s="57"/>
      <c r="NT213" s="57"/>
      <c r="NU213" s="57"/>
      <c r="NV213" s="57"/>
      <c r="NW213" s="57"/>
      <c r="NX213" s="57"/>
      <c r="NY213" s="57"/>
      <c r="NZ213" s="57"/>
      <c r="OA213" s="57"/>
      <c r="OB213" s="57"/>
      <c r="OC213" s="57"/>
      <c r="OD213" s="57"/>
      <c r="OE213" s="57"/>
      <c r="OF213" s="57"/>
      <c r="OG213" s="57"/>
      <c r="OH213" s="57"/>
      <c r="OI213" s="57"/>
      <c r="OJ213" s="57"/>
      <c r="OK213" s="57"/>
      <c r="OL213" s="57"/>
      <c r="OM213" s="57"/>
      <c r="ON213" s="57"/>
      <c r="OO213" s="57"/>
      <c r="OP213" s="57"/>
      <c r="OQ213" s="57"/>
      <c r="OR213" s="57"/>
      <c r="OS213" s="57"/>
      <c r="OT213" s="57"/>
      <c r="OU213" s="57"/>
      <c r="OV213" s="57"/>
      <c r="OW213" s="57"/>
      <c r="OX213" s="57"/>
      <c r="OY213" s="57"/>
      <c r="OZ213" s="57"/>
      <c r="PA213" s="57"/>
      <c r="PB213" s="57"/>
      <c r="PC213" s="57"/>
      <c r="PD213" s="57"/>
      <c r="PE213" s="57"/>
      <c r="PF213" s="57"/>
      <c r="PG213" s="57"/>
      <c r="PH213" s="57"/>
      <c r="PI213" s="57"/>
      <c r="PJ213" s="57"/>
      <c r="PK213" s="57"/>
      <c r="PL213" s="57"/>
      <c r="PM213" s="57"/>
      <c r="PN213" s="57"/>
      <c r="PO213" s="57"/>
      <c r="PP213" s="57"/>
      <c r="PQ213" s="57"/>
      <c r="PR213" s="57"/>
      <c r="PS213" s="57"/>
      <c r="PT213" s="57"/>
      <c r="PU213" s="57"/>
      <c r="PV213" s="57"/>
      <c r="PW213" s="57"/>
      <c r="PX213" s="57"/>
      <c r="PY213" s="57"/>
      <c r="PZ213" s="57"/>
      <c r="QA213" s="57"/>
      <c r="QB213" s="57"/>
      <c r="QC213" s="57"/>
      <c r="QD213" s="57"/>
      <c r="QE213" s="57"/>
      <c r="QF213" s="57"/>
      <c r="QG213" s="57"/>
      <c r="QH213" s="57"/>
      <c r="QI213" s="57"/>
      <c r="QJ213" s="57"/>
      <c r="QK213" s="57"/>
      <c r="QL213" s="57"/>
      <c r="QM213" s="57"/>
      <c r="QN213" s="57"/>
      <c r="QO213" s="57"/>
      <c r="QP213" s="57"/>
      <c r="QQ213" s="57"/>
      <c r="QR213" s="57"/>
      <c r="QS213" s="57"/>
      <c r="QT213" s="57"/>
      <c r="QU213" s="57"/>
      <c r="QV213" s="57"/>
      <c r="QW213" s="57"/>
      <c r="QX213" s="57"/>
      <c r="QY213" s="57"/>
      <c r="QZ213" s="57"/>
      <c r="RA213" s="57"/>
      <c r="RB213" s="57"/>
      <c r="RC213" s="57"/>
      <c r="RD213" s="57"/>
      <c r="RE213" s="57"/>
      <c r="RF213" s="57"/>
      <c r="RG213" s="57"/>
      <c r="RH213" s="57"/>
      <c r="RI213" s="57"/>
      <c r="RJ213" s="57"/>
      <c r="RK213" s="57"/>
      <c r="RL213" s="57"/>
      <c r="RM213" s="57"/>
      <c r="RN213" s="57"/>
      <c r="RO213" s="57"/>
      <c r="RP213" s="57"/>
      <c r="RQ213" s="57"/>
      <c r="RR213" s="57"/>
      <c r="RS213" s="57"/>
      <c r="RT213" s="57"/>
      <c r="RU213" s="57"/>
      <c r="RV213" s="57"/>
      <c r="RW213" s="57"/>
      <c r="RX213" s="57"/>
      <c r="RY213" s="57"/>
      <c r="RZ213" s="57"/>
      <c r="SA213" s="57"/>
      <c r="SB213" s="57"/>
      <c r="SC213" s="57"/>
      <c r="SD213" s="57"/>
      <c r="SE213" s="57"/>
      <c r="SF213" s="57"/>
      <c r="SG213" s="57"/>
      <c r="SH213" s="57"/>
      <c r="SI213" s="57"/>
      <c r="SJ213" s="57"/>
      <c r="SK213" s="57"/>
      <c r="SL213" s="57"/>
      <c r="SM213" s="57"/>
      <c r="SN213" s="57"/>
      <c r="SO213" s="57"/>
      <c r="SP213" s="57"/>
      <c r="SQ213" s="57"/>
      <c r="SR213" s="57"/>
      <c r="SS213" s="57"/>
      <c r="ST213" s="57"/>
      <c r="SU213" s="57"/>
      <c r="SV213" s="57"/>
      <c r="SW213" s="57"/>
      <c r="SX213" s="57"/>
      <c r="SY213" s="57"/>
      <c r="SZ213" s="57"/>
      <c r="TA213" s="57"/>
      <c r="TB213" s="57"/>
      <c r="TC213" s="57"/>
      <c r="TD213" s="57"/>
      <c r="TE213" s="57"/>
      <c r="TF213" s="57"/>
      <c r="TG213" s="57"/>
      <c r="TH213" s="57"/>
      <c r="TI213" s="57"/>
      <c r="TJ213" s="57"/>
      <c r="TK213" s="57"/>
      <c r="TL213" s="57"/>
      <c r="TM213" s="57"/>
      <c r="TN213" s="57"/>
      <c r="TO213" s="57"/>
      <c r="TP213" s="57"/>
      <c r="TQ213" s="57"/>
      <c r="TR213" s="57"/>
      <c r="TS213" s="57"/>
      <c r="TT213" s="57"/>
      <c r="TU213" s="57"/>
      <c r="TV213" s="57"/>
      <c r="TW213" s="57"/>
      <c r="TX213" s="57"/>
      <c r="TY213" s="57"/>
      <c r="TZ213" s="57"/>
      <c r="UA213" s="57"/>
      <c r="UB213" s="57"/>
      <c r="UC213" s="57"/>
      <c r="UD213" s="57"/>
      <c r="UE213" s="57"/>
      <c r="UF213" s="57"/>
      <c r="UG213" s="57"/>
      <c r="UH213" s="57"/>
      <c r="UI213" s="57"/>
      <c r="UJ213" s="57"/>
      <c r="UK213" s="57"/>
      <c r="UL213" s="57"/>
      <c r="UM213" s="57"/>
      <c r="UN213" s="57"/>
      <c r="UO213" s="57"/>
      <c r="UP213" s="57"/>
      <c r="UQ213" s="57"/>
      <c r="UR213" s="57"/>
      <c r="US213" s="57"/>
      <c r="UT213" s="57"/>
      <c r="UU213" s="57"/>
      <c r="UV213" s="57"/>
      <c r="UW213" s="57"/>
      <c r="UX213" s="57"/>
      <c r="UY213" s="57"/>
      <c r="UZ213" s="57"/>
      <c r="VA213" s="57"/>
      <c r="VB213" s="57"/>
      <c r="VC213" s="57"/>
      <c r="VD213" s="57"/>
      <c r="VE213" s="57"/>
      <c r="VF213" s="57"/>
      <c r="VG213" s="57"/>
      <c r="VH213" s="57"/>
      <c r="VI213" s="57"/>
      <c r="VJ213" s="57"/>
      <c r="VK213" s="57"/>
      <c r="VL213" s="57"/>
      <c r="VM213" s="57"/>
      <c r="VN213" s="57"/>
      <c r="VO213" s="57"/>
      <c r="VP213" s="57"/>
      <c r="VQ213" s="57"/>
      <c r="VR213" s="57"/>
      <c r="VS213" s="57"/>
      <c r="VT213" s="57"/>
      <c r="VU213" s="57"/>
      <c r="VV213" s="57"/>
      <c r="VW213" s="57"/>
      <c r="VX213" s="57"/>
      <c r="VY213" s="57"/>
      <c r="VZ213" s="57"/>
      <c r="WA213" s="57"/>
      <c r="WB213" s="57"/>
      <c r="WC213" s="57"/>
      <c r="WD213" s="57"/>
      <c r="WE213" s="57"/>
      <c r="WF213" s="57"/>
      <c r="WG213" s="57"/>
      <c r="WH213" s="57"/>
      <c r="WI213" s="57"/>
      <c r="WJ213" s="57"/>
      <c r="WK213" s="57"/>
      <c r="WL213" s="57"/>
      <c r="WM213" s="57"/>
      <c r="WN213" s="57"/>
      <c r="WO213" s="57"/>
      <c r="WP213" s="57"/>
      <c r="WQ213" s="57"/>
      <c r="WR213" s="57"/>
      <c r="WS213" s="57"/>
      <c r="WT213" s="57"/>
      <c r="WU213" s="57"/>
      <c r="WV213" s="57"/>
      <c r="WW213" s="57"/>
      <c r="WX213" s="57"/>
      <c r="WY213" s="57"/>
      <c r="WZ213" s="57"/>
      <c r="XA213" s="57"/>
      <c r="XB213" s="57"/>
      <c r="XC213" s="57"/>
      <c r="XD213" s="57"/>
      <c r="XE213" s="57"/>
      <c r="XF213" s="57"/>
      <c r="XG213" s="57"/>
      <c r="XH213" s="57"/>
      <c r="XI213" s="57"/>
      <c r="XJ213" s="57"/>
      <c r="XK213" s="57"/>
      <c r="XL213" s="57"/>
      <c r="XM213" s="57"/>
      <c r="XN213" s="57"/>
      <c r="XO213" s="57"/>
      <c r="XP213" s="57"/>
      <c r="XQ213" s="57"/>
      <c r="XR213" s="57"/>
      <c r="XS213" s="57"/>
      <c r="XT213" s="57"/>
      <c r="XU213" s="57"/>
      <c r="XV213" s="57"/>
      <c r="XW213" s="57"/>
    </row>
    <row r="214">
      <c r="AI214" s="57"/>
      <c r="BR214" s="57"/>
      <c r="DA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c r="GQ214" s="57"/>
      <c r="GR214" s="57"/>
      <c r="GS214" s="57"/>
      <c r="GT214" s="57"/>
      <c r="GU214" s="57"/>
      <c r="GV214" s="57"/>
      <c r="GW214" s="57"/>
      <c r="GX214" s="57"/>
      <c r="GY214" s="57"/>
      <c r="GZ214" s="57"/>
      <c r="HA214" s="57"/>
      <c r="HB214" s="57"/>
      <c r="HC214" s="57"/>
      <c r="HD214" s="57"/>
      <c r="HE214" s="57"/>
      <c r="HF214" s="57"/>
      <c r="HG214" s="57"/>
      <c r="HH214" s="57"/>
      <c r="HI214" s="57"/>
      <c r="HJ214" s="57"/>
      <c r="HK214" s="57"/>
      <c r="HL214" s="57"/>
      <c r="HM214" s="57"/>
      <c r="HN214" s="57"/>
      <c r="HO214" s="57"/>
      <c r="HP214" s="57"/>
      <c r="HQ214" s="57"/>
      <c r="HR214" s="57"/>
      <c r="HS214" s="57"/>
      <c r="HT214" s="57"/>
      <c r="HU214" s="57"/>
      <c r="HV214" s="57"/>
      <c r="HW214" s="57"/>
      <c r="HX214" s="57"/>
      <c r="HY214" s="57"/>
      <c r="HZ214" s="57"/>
      <c r="IA214" s="57"/>
      <c r="IB214" s="57"/>
      <c r="IC214" s="57"/>
      <c r="ID214" s="57"/>
      <c r="IE214" s="57"/>
      <c r="IF214" s="57"/>
      <c r="IG214" s="57"/>
      <c r="IH214" s="57"/>
      <c r="II214" s="57"/>
      <c r="IJ214" s="57"/>
      <c r="IK214" s="57"/>
      <c r="IL214" s="57"/>
      <c r="IM214" s="57"/>
      <c r="IN214" s="57"/>
      <c r="IO214" s="57"/>
      <c r="IP214" s="57"/>
      <c r="IQ214" s="57"/>
      <c r="IR214" s="57"/>
      <c r="IS214" s="57"/>
      <c r="IT214" s="57"/>
      <c r="IU214" s="57"/>
      <c r="IV214" s="57"/>
      <c r="IW214" s="57"/>
      <c r="IX214" s="57"/>
      <c r="IY214" s="57"/>
      <c r="IZ214" s="57"/>
      <c r="JA214" s="57"/>
      <c r="JB214" s="57"/>
      <c r="JC214" s="57"/>
      <c r="JD214" s="57"/>
      <c r="JE214" s="57"/>
      <c r="JF214" s="57"/>
      <c r="JG214" s="57"/>
      <c r="JH214" s="57"/>
      <c r="JI214" s="57"/>
      <c r="JJ214" s="57"/>
      <c r="JK214" s="57"/>
      <c r="JL214" s="57"/>
      <c r="JM214" s="57"/>
      <c r="JN214" s="57"/>
      <c r="JO214" s="57"/>
      <c r="JP214" s="57"/>
      <c r="JQ214" s="57"/>
      <c r="JR214" s="57"/>
      <c r="JS214" s="57"/>
      <c r="JT214" s="57"/>
      <c r="JU214" s="57"/>
      <c r="JV214" s="57"/>
      <c r="JW214" s="57"/>
      <c r="JX214" s="57"/>
      <c r="JY214" s="57"/>
      <c r="JZ214" s="57"/>
      <c r="KA214" s="57"/>
      <c r="KB214" s="57"/>
      <c r="KC214" s="57"/>
      <c r="KD214" s="57"/>
      <c r="KE214" s="57"/>
      <c r="KF214" s="57"/>
      <c r="KG214" s="57"/>
      <c r="KH214" s="57"/>
      <c r="KI214" s="57"/>
      <c r="KJ214" s="57"/>
      <c r="KK214" s="57"/>
      <c r="KL214" s="57"/>
      <c r="KM214" s="57"/>
      <c r="KN214" s="57"/>
      <c r="KO214" s="57"/>
      <c r="KP214" s="57"/>
      <c r="KQ214" s="57"/>
      <c r="KR214" s="57"/>
      <c r="KS214" s="57"/>
      <c r="KT214" s="57"/>
      <c r="KU214" s="57"/>
      <c r="KV214" s="57"/>
      <c r="KW214" s="57"/>
      <c r="KX214" s="57"/>
      <c r="KY214" s="57"/>
      <c r="KZ214" s="57"/>
      <c r="LA214" s="57"/>
      <c r="LB214" s="57"/>
      <c r="LC214" s="57"/>
      <c r="LD214" s="57"/>
      <c r="LE214" s="57"/>
      <c r="LF214" s="57"/>
      <c r="LG214" s="57"/>
      <c r="LH214" s="57"/>
      <c r="LI214" s="57"/>
      <c r="LJ214" s="57"/>
      <c r="LK214" s="57"/>
      <c r="LL214" s="57"/>
      <c r="LM214" s="57"/>
      <c r="LN214" s="57"/>
      <c r="LO214" s="57"/>
      <c r="LP214" s="57"/>
      <c r="LQ214" s="57"/>
      <c r="LR214" s="57"/>
      <c r="LS214" s="57"/>
      <c r="LT214" s="57"/>
      <c r="LU214" s="57"/>
      <c r="LV214" s="57"/>
      <c r="LW214" s="57"/>
      <c r="LX214" s="57"/>
      <c r="LY214" s="57"/>
      <c r="LZ214" s="57"/>
      <c r="MA214" s="57"/>
      <c r="MB214" s="57"/>
      <c r="MC214" s="57"/>
      <c r="MD214" s="57"/>
      <c r="ME214" s="57"/>
      <c r="MF214" s="57"/>
      <c r="MG214" s="57"/>
      <c r="MH214" s="57"/>
      <c r="MI214" s="57"/>
      <c r="MJ214" s="57"/>
      <c r="MK214" s="57"/>
      <c r="ML214" s="57"/>
      <c r="MM214" s="57"/>
      <c r="MN214" s="57"/>
      <c r="MO214" s="57"/>
      <c r="MP214" s="57"/>
      <c r="MQ214" s="57"/>
      <c r="MR214" s="57"/>
      <c r="MS214" s="57"/>
      <c r="MT214" s="57"/>
      <c r="MU214" s="57"/>
      <c r="MV214" s="57"/>
      <c r="MW214" s="57"/>
      <c r="MX214" s="57"/>
      <c r="MY214" s="57"/>
      <c r="MZ214" s="57"/>
      <c r="NA214" s="57"/>
      <c r="NB214" s="57"/>
      <c r="NC214" s="57"/>
      <c r="ND214" s="57"/>
      <c r="NE214" s="57"/>
      <c r="NF214" s="57"/>
      <c r="NG214" s="57"/>
      <c r="NH214" s="57"/>
      <c r="NI214" s="57"/>
      <c r="NJ214" s="57"/>
      <c r="NK214" s="57"/>
      <c r="NL214" s="57"/>
      <c r="NM214" s="57"/>
      <c r="NN214" s="57"/>
      <c r="NO214" s="57"/>
      <c r="NP214" s="57"/>
      <c r="NQ214" s="57"/>
      <c r="NR214" s="57"/>
      <c r="NS214" s="57"/>
      <c r="NT214" s="57"/>
      <c r="NU214" s="57"/>
      <c r="NV214" s="57"/>
      <c r="NW214" s="57"/>
      <c r="NX214" s="57"/>
      <c r="NY214" s="57"/>
      <c r="NZ214" s="57"/>
      <c r="OA214" s="57"/>
      <c r="OB214" s="57"/>
      <c r="OC214" s="57"/>
      <c r="OD214" s="57"/>
      <c r="OE214" s="57"/>
      <c r="OF214" s="57"/>
      <c r="OG214" s="57"/>
      <c r="OH214" s="57"/>
      <c r="OI214" s="57"/>
      <c r="OJ214" s="57"/>
      <c r="OK214" s="57"/>
      <c r="OL214" s="57"/>
      <c r="OM214" s="57"/>
      <c r="ON214" s="57"/>
      <c r="OO214" s="57"/>
      <c r="OP214" s="57"/>
      <c r="OQ214" s="57"/>
      <c r="OR214" s="57"/>
      <c r="OS214" s="57"/>
      <c r="OT214" s="57"/>
      <c r="OU214" s="57"/>
      <c r="OV214" s="57"/>
      <c r="OW214" s="57"/>
      <c r="OX214" s="57"/>
      <c r="OY214" s="57"/>
      <c r="OZ214" s="57"/>
      <c r="PA214" s="57"/>
      <c r="PB214" s="57"/>
      <c r="PC214" s="57"/>
      <c r="PD214" s="57"/>
      <c r="PE214" s="57"/>
      <c r="PF214" s="57"/>
      <c r="PG214" s="57"/>
      <c r="PH214" s="57"/>
      <c r="PI214" s="57"/>
      <c r="PJ214" s="57"/>
      <c r="PK214" s="57"/>
      <c r="PL214" s="57"/>
      <c r="PM214" s="57"/>
      <c r="PN214" s="57"/>
      <c r="PO214" s="57"/>
      <c r="PP214" s="57"/>
      <c r="PQ214" s="57"/>
      <c r="PR214" s="57"/>
      <c r="PS214" s="57"/>
      <c r="PT214" s="57"/>
      <c r="PU214" s="57"/>
      <c r="PV214" s="57"/>
      <c r="PW214" s="57"/>
      <c r="PX214" s="57"/>
      <c r="PY214" s="57"/>
      <c r="PZ214" s="57"/>
      <c r="QA214" s="57"/>
      <c r="QB214" s="57"/>
      <c r="QC214" s="57"/>
      <c r="QD214" s="57"/>
      <c r="QE214" s="57"/>
      <c r="QF214" s="57"/>
      <c r="QG214" s="57"/>
      <c r="QH214" s="57"/>
      <c r="QI214" s="57"/>
      <c r="QJ214" s="57"/>
      <c r="QK214" s="57"/>
      <c r="QL214" s="57"/>
      <c r="QM214" s="57"/>
      <c r="QN214" s="57"/>
      <c r="QO214" s="57"/>
      <c r="QP214" s="57"/>
      <c r="QQ214" s="57"/>
      <c r="QR214" s="57"/>
      <c r="QS214" s="57"/>
      <c r="QT214" s="57"/>
      <c r="QU214" s="57"/>
      <c r="QV214" s="57"/>
      <c r="QW214" s="57"/>
      <c r="QX214" s="57"/>
      <c r="QY214" s="57"/>
      <c r="QZ214" s="57"/>
      <c r="RA214" s="57"/>
      <c r="RB214" s="57"/>
      <c r="RC214" s="57"/>
      <c r="RD214" s="57"/>
      <c r="RE214" s="57"/>
      <c r="RF214" s="57"/>
      <c r="RG214" s="57"/>
      <c r="RH214" s="57"/>
      <c r="RI214" s="57"/>
      <c r="RJ214" s="57"/>
      <c r="RK214" s="57"/>
      <c r="RL214" s="57"/>
      <c r="RM214" s="57"/>
      <c r="RN214" s="57"/>
      <c r="RO214" s="57"/>
      <c r="RP214" s="57"/>
      <c r="RQ214" s="57"/>
      <c r="RR214" s="57"/>
      <c r="RS214" s="57"/>
      <c r="RT214" s="57"/>
      <c r="RU214" s="57"/>
      <c r="RV214" s="57"/>
      <c r="RW214" s="57"/>
      <c r="RX214" s="57"/>
      <c r="RY214" s="57"/>
      <c r="RZ214" s="57"/>
      <c r="SA214" s="57"/>
      <c r="SB214" s="57"/>
      <c r="SC214" s="57"/>
      <c r="SD214" s="57"/>
      <c r="SE214" s="57"/>
      <c r="SF214" s="57"/>
      <c r="SG214" s="57"/>
      <c r="SH214" s="57"/>
      <c r="SI214" s="57"/>
      <c r="SJ214" s="57"/>
      <c r="SK214" s="57"/>
      <c r="SL214" s="57"/>
      <c r="SM214" s="57"/>
      <c r="SN214" s="57"/>
      <c r="SO214" s="57"/>
      <c r="SP214" s="57"/>
      <c r="SQ214" s="57"/>
      <c r="SR214" s="57"/>
      <c r="SS214" s="57"/>
      <c r="ST214" s="57"/>
      <c r="SU214" s="57"/>
      <c r="SV214" s="57"/>
      <c r="SW214" s="57"/>
      <c r="SX214" s="57"/>
      <c r="SY214" s="57"/>
      <c r="SZ214" s="57"/>
      <c r="TA214" s="57"/>
      <c r="TB214" s="57"/>
      <c r="TC214" s="57"/>
      <c r="TD214" s="57"/>
      <c r="TE214" s="57"/>
      <c r="TF214" s="57"/>
      <c r="TG214" s="57"/>
      <c r="TH214" s="57"/>
      <c r="TI214" s="57"/>
      <c r="TJ214" s="57"/>
      <c r="TK214" s="57"/>
      <c r="TL214" s="57"/>
      <c r="TM214" s="57"/>
      <c r="TN214" s="57"/>
      <c r="TO214" s="57"/>
      <c r="TP214" s="57"/>
      <c r="TQ214" s="57"/>
      <c r="TR214" s="57"/>
      <c r="TS214" s="57"/>
      <c r="TT214" s="57"/>
      <c r="TU214" s="57"/>
      <c r="TV214" s="57"/>
      <c r="TW214" s="57"/>
      <c r="TX214" s="57"/>
      <c r="TY214" s="57"/>
      <c r="TZ214" s="57"/>
      <c r="UA214" s="57"/>
      <c r="UB214" s="57"/>
      <c r="UC214" s="57"/>
      <c r="UD214" s="57"/>
      <c r="UE214" s="57"/>
      <c r="UF214" s="57"/>
      <c r="UG214" s="57"/>
      <c r="UH214" s="57"/>
      <c r="UI214" s="57"/>
      <c r="UJ214" s="57"/>
      <c r="UK214" s="57"/>
      <c r="UL214" s="57"/>
      <c r="UM214" s="57"/>
      <c r="UN214" s="57"/>
      <c r="UO214" s="57"/>
      <c r="UP214" s="57"/>
      <c r="UQ214" s="57"/>
      <c r="UR214" s="57"/>
      <c r="US214" s="57"/>
      <c r="UT214" s="57"/>
      <c r="UU214" s="57"/>
      <c r="UV214" s="57"/>
      <c r="UW214" s="57"/>
      <c r="UX214" s="57"/>
      <c r="UY214" s="57"/>
      <c r="UZ214" s="57"/>
      <c r="VA214" s="57"/>
      <c r="VB214" s="57"/>
      <c r="VC214" s="57"/>
      <c r="VD214" s="57"/>
      <c r="VE214" s="57"/>
      <c r="VF214" s="57"/>
      <c r="VG214" s="57"/>
      <c r="VH214" s="57"/>
      <c r="VI214" s="57"/>
      <c r="VJ214" s="57"/>
      <c r="VK214" s="57"/>
      <c r="VL214" s="57"/>
      <c r="VM214" s="57"/>
      <c r="VN214" s="57"/>
      <c r="VO214" s="57"/>
      <c r="VP214" s="57"/>
      <c r="VQ214" s="57"/>
      <c r="VR214" s="57"/>
      <c r="VS214" s="57"/>
      <c r="VT214" s="57"/>
      <c r="VU214" s="57"/>
      <c r="VV214" s="57"/>
      <c r="VW214" s="57"/>
      <c r="VX214" s="57"/>
      <c r="VY214" s="57"/>
      <c r="VZ214" s="57"/>
      <c r="WA214" s="57"/>
      <c r="WB214" s="57"/>
      <c r="WC214" s="57"/>
      <c r="WD214" s="57"/>
      <c r="WE214" s="57"/>
      <c r="WF214" s="57"/>
      <c r="WG214" s="57"/>
      <c r="WH214" s="57"/>
      <c r="WI214" s="57"/>
      <c r="WJ214" s="57"/>
      <c r="WK214" s="57"/>
      <c r="WL214" s="57"/>
      <c r="WM214" s="57"/>
      <c r="WN214" s="57"/>
      <c r="WO214" s="57"/>
      <c r="WP214" s="57"/>
      <c r="WQ214" s="57"/>
      <c r="WR214" s="57"/>
      <c r="WS214" s="57"/>
      <c r="WT214" s="57"/>
      <c r="WU214" s="57"/>
      <c r="WV214" s="57"/>
      <c r="WW214" s="57"/>
      <c r="WX214" s="57"/>
      <c r="WY214" s="57"/>
      <c r="WZ214" s="57"/>
      <c r="XA214" s="57"/>
      <c r="XB214" s="57"/>
      <c r="XC214" s="57"/>
      <c r="XD214" s="57"/>
      <c r="XE214" s="57"/>
      <c r="XF214" s="57"/>
      <c r="XG214" s="57"/>
      <c r="XH214" s="57"/>
      <c r="XI214" s="57"/>
      <c r="XJ214" s="57"/>
      <c r="XK214" s="57"/>
      <c r="XL214" s="57"/>
      <c r="XM214" s="57"/>
      <c r="XN214" s="57"/>
      <c r="XO214" s="57"/>
      <c r="XP214" s="57"/>
      <c r="XQ214" s="57"/>
      <c r="XR214" s="57"/>
      <c r="XS214" s="57"/>
      <c r="XT214" s="57"/>
      <c r="XU214" s="57"/>
      <c r="XV214" s="57"/>
      <c r="XW214" s="57"/>
    </row>
    <row r="215">
      <c r="AI215" s="57"/>
      <c r="BR215" s="57"/>
      <c r="DA215" s="57"/>
      <c r="EJ215" s="57"/>
      <c r="EK215" s="57"/>
      <c r="EL215" s="57"/>
      <c r="EM215" s="57"/>
      <c r="EN215" s="57"/>
      <c r="EO215" s="57"/>
      <c r="EP215" s="57"/>
      <c r="EQ215" s="57"/>
      <c r="ER215" s="57"/>
      <c r="ES215" s="57"/>
      <c r="ET215" s="57"/>
      <c r="EU215" s="57"/>
      <c r="EV215" s="57"/>
      <c r="EW215" s="57"/>
      <c r="EX215" s="57"/>
      <c r="EY215" s="57"/>
      <c r="EZ215" s="57"/>
      <c r="FA215" s="57"/>
      <c r="FB215" s="57"/>
      <c r="FC215" s="57"/>
      <c r="FD215" s="57"/>
      <c r="FE215" s="57"/>
      <c r="FF215" s="57"/>
      <c r="FG215" s="57"/>
      <c r="FH215" s="57"/>
      <c r="FI215" s="57"/>
      <c r="FJ215" s="57"/>
      <c r="FK215" s="57"/>
      <c r="FL215" s="57"/>
      <c r="FM215" s="57"/>
      <c r="FN215" s="57"/>
      <c r="FO215" s="57"/>
      <c r="FP215" s="57"/>
      <c r="FQ215" s="57"/>
      <c r="FR215" s="57"/>
      <c r="FS215" s="57"/>
      <c r="FT215" s="57"/>
      <c r="FU215" s="57"/>
      <c r="FV215" s="57"/>
      <c r="FW215" s="57"/>
      <c r="FX215" s="57"/>
      <c r="FY215" s="57"/>
      <c r="FZ215" s="57"/>
      <c r="GA215" s="57"/>
      <c r="GB215" s="57"/>
      <c r="GC215" s="57"/>
      <c r="GD215" s="57"/>
      <c r="GE215" s="57"/>
      <c r="GF215" s="57"/>
      <c r="GG215" s="57"/>
      <c r="GH215" s="57"/>
      <c r="GI215" s="57"/>
      <c r="GJ215" s="57"/>
      <c r="GK215" s="57"/>
      <c r="GL215" s="57"/>
      <c r="GM215" s="57"/>
      <c r="GN215" s="57"/>
      <c r="GO215" s="57"/>
      <c r="GP215" s="57"/>
      <c r="GQ215" s="57"/>
      <c r="GR215" s="57"/>
      <c r="GS215" s="57"/>
      <c r="GT215" s="57"/>
      <c r="GU215" s="57"/>
      <c r="GV215" s="57"/>
      <c r="GW215" s="57"/>
      <c r="GX215" s="57"/>
      <c r="GY215" s="57"/>
      <c r="GZ215" s="57"/>
      <c r="HA215" s="57"/>
      <c r="HB215" s="57"/>
      <c r="HC215" s="57"/>
      <c r="HD215" s="57"/>
      <c r="HE215" s="57"/>
      <c r="HF215" s="57"/>
      <c r="HG215" s="57"/>
      <c r="HH215" s="57"/>
      <c r="HI215" s="57"/>
      <c r="HJ215" s="57"/>
      <c r="HK215" s="57"/>
      <c r="HL215" s="57"/>
      <c r="HM215" s="57"/>
      <c r="HN215" s="57"/>
      <c r="HO215" s="57"/>
      <c r="HP215" s="57"/>
      <c r="HQ215" s="57"/>
      <c r="HR215" s="57"/>
      <c r="HS215" s="57"/>
      <c r="HT215" s="57"/>
      <c r="HU215" s="57"/>
      <c r="HV215" s="57"/>
      <c r="HW215" s="57"/>
      <c r="HX215" s="57"/>
      <c r="HY215" s="57"/>
      <c r="HZ215" s="57"/>
      <c r="IA215" s="57"/>
      <c r="IB215" s="57"/>
      <c r="IC215" s="57"/>
      <c r="ID215" s="57"/>
      <c r="IE215" s="57"/>
      <c r="IF215" s="57"/>
      <c r="IG215" s="57"/>
      <c r="IH215" s="57"/>
      <c r="II215" s="57"/>
      <c r="IJ215" s="57"/>
      <c r="IK215" s="57"/>
      <c r="IL215" s="57"/>
      <c r="IM215" s="57"/>
      <c r="IN215" s="57"/>
      <c r="IO215" s="57"/>
      <c r="IP215" s="57"/>
      <c r="IQ215" s="57"/>
      <c r="IR215" s="57"/>
      <c r="IS215" s="57"/>
      <c r="IT215" s="57"/>
      <c r="IU215" s="57"/>
      <c r="IV215" s="57"/>
      <c r="IW215" s="57"/>
      <c r="IX215" s="57"/>
      <c r="IY215" s="57"/>
      <c r="IZ215" s="57"/>
      <c r="JA215" s="57"/>
      <c r="JB215" s="57"/>
      <c r="JC215" s="57"/>
      <c r="JD215" s="57"/>
      <c r="JE215" s="57"/>
      <c r="JF215" s="57"/>
      <c r="JG215" s="57"/>
      <c r="JH215" s="57"/>
      <c r="JI215" s="57"/>
      <c r="JJ215" s="57"/>
      <c r="JK215" s="57"/>
      <c r="JL215" s="57"/>
      <c r="JM215" s="57"/>
      <c r="JN215" s="57"/>
      <c r="JO215" s="57"/>
      <c r="JP215" s="57"/>
      <c r="JQ215" s="57"/>
      <c r="JR215" s="57"/>
      <c r="JS215" s="57"/>
      <c r="JT215" s="57"/>
      <c r="JU215" s="57"/>
      <c r="JV215" s="57"/>
      <c r="JW215" s="57"/>
      <c r="JX215" s="57"/>
      <c r="JY215" s="57"/>
      <c r="JZ215" s="57"/>
      <c r="KA215" s="57"/>
      <c r="KB215" s="57"/>
      <c r="KC215" s="57"/>
      <c r="KD215" s="57"/>
      <c r="KE215" s="57"/>
      <c r="KF215" s="57"/>
      <c r="KG215" s="57"/>
      <c r="KH215" s="57"/>
      <c r="KI215" s="57"/>
      <c r="KJ215" s="57"/>
      <c r="KK215" s="57"/>
      <c r="KL215" s="57"/>
      <c r="KM215" s="57"/>
      <c r="KN215" s="57"/>
      <c r="KO215" s="57"/>
      <c r="KP215" s="57"/>
      <c r="KQ215" s="57"/>
      <c r="KR215" s="57"/>
      <c r="KS215" s="57"/>
      <c r="KT215" s="57"/>
      <c r="KU215" s="57"/>
      <c r="KV215" s="57"/>
      <c r="KW215" s="57"/>
      <c r="KX215" s="57"/>
      <c r="KY215" s="57"/>
      <c r="KZ215" s="57"/>
      <c r="LA215" s="57"/>
      <c r="LB215" s="57"/>
      <c r="LC215" s="57"/>
      <c r="LD215" s="57"/>
      <c r="LE215" s="57"/>
      <c r="LF215" s="57"/>
      <c r="LG215" s="57"/>
      <c r="LH215" s="57"/>
      <c r="LI215" s="57"/>
      <c r="LJ215" s="57"/>
      <c r="LK215" s="57"/>
      <c r="LL215" s="57"/>
      <c r="LM215" s="57"/>
      <c r="LN215" s="57"/>
      <c r="LO215" s="57"/>
      <c r="LP215" s="57"/>
      <c r="LQ215" s="57"/>
      <c r="LR215" s="57"/>
      <c r="LS215" s="57"/>
      <c r="LT215" s="57"/>
      <c r="LU215" s="57"/>
      <c r="LV215" s="57"/>
      <c r="LW215" s="57"/>
      <c r="LX215" s="57"/>
      <c r="LY215" s="57"/>
      <c r="LZ215" s="57"/>
      <c r="MA215" s="57"/>
      <c r="MB215" s="57"/>
      <c r="MC215" s="57"/>
      <c r="MD215" s="57"/>
      <c r="ME215" s="57"/>
      <c r="MF215" s="57"/>
      <c r="MG215" s="57"/>
      <c r="MH215" s="57"/>
      <c r="MI215" s="57"/>
      <c r="MJ215" s="57"/>
      <c r="MK215" s="57"/>
      <c r="ML215" s="57"/>
      <c r="MM215" s="57"/>
      <c r="MN215" s="57"/>
      <c r="MO215" s="57"/>
      <c r="MP215" s="57"/>
      <c r="MQ215" s="57"/>
      <c r="MR215" s="57"/>
      <c r="MS215" s="57"/>
      <c r="MT215" s="57"/>
      <c r="MU215" s="57"/>
      <c r="MV215" s="57"/>
      <c r="MW215" s="57"/>
      <c r="MX215" s="57"/>
      <c r="MY215" s="57"/>
      <c r="MZ215" s="57"/>
      <c r="NA215" s="57"/>
      <c r="NB215" s="57"/>
      <c r="NC215" s="57"/>
      <c r="ND215" s="57"/>
      <c r="NE215" s="57"/>
      <c r="NF215" s="57"/>
      <c r="NG215" s="57"/>
      <c r="NH215" s="57"/>
      <c r="NI215" s="57"/>
      <c r="NJ215" s="57"/>
      <c r="NK215" s="57"/>
      <c r="NL215" s="57"/>
      <c r="NM215" s="57"/>
      <c r="NN215" s="57"/>
      <c r="NO215" s="57"/>
      <c r="NP215" s="57"/>
      <c r="NQ215" s="57"/>
      <c r="NR215" s="57"/>
      <c r="NS215" s="57"/>
      <c r="NT215" s="57"/>
      <c r="NU215" s="57"/>
      <c r="NV215" s="57"/>
      <c r="NW215" s="57"/>
      <c r="NX215" s="57"/>
      <c r="NY215" s="57"/>
      <c r="NZ215" s="57"/>
      <c r="OA215" s="57"/>
      <c r="OB215" s="57"/>
      <c r="OC215" s="57"/>
      <c r="OD215" s="57"/>
      <c r="OE215" s="57"/>
      <c r="OF215" s="57"/>
      <c r="OG215" s="57"/>
      <c r="OH215" s="57"/>
      <c r="OI215" s="57"/>
      <c r="OJ215" s="57"/>
      <c r="OK215" s="57"/>
      <c r="OL215" s="57"/>
      <c r="OM215" s="57"/>
      <c r="ON215" s="57"/>
      <c r="OO215" s="57"/>
      <c r="OP215" s="57"/>
      <c r="OQ215" s="57"/>
      <c r="OR215" s="57"/>
      <c r="OS215" s="57"/>
      <c r="OT215" s="57"/>
      <c r="OU215" s="57"/>
      <c r="OV215" s="57"/>
      <c r="OW215" s="57"/>
      <c r="OX215" s="57"/>
      <c r="OY215" s="57"/>
      <c r="OZ215" s="57"/>
      <c r="PA215" s="57"/>
      <c r="PB215" s="57"/>
      <c r="PC215" s="57"/>
      <c r="PD215" s="57"/>
      <c r="PE215" s="57"/>
      <c r="PF215" s="57"/>
      <c r="PG215" s="57"/>
      <c r="PH215" s="57"/>
      <c r="PI215" s="57"/>
      <c r="PJ215" s="57"/>
      <c r="PK215" s="57"/>
      <c r="PL215" s="57"/>
      <c r="PM215" s="57"/>
      <c r="PN215" s="57"/>
      <c r="PO215" s="57"/>
      <c r="PP215" s="57"/>
      <c r="PQ215" s="57"/>
      <c r="PR215" s="57"/>
      <c r="PS215" s="57"/>
      <c r="PT215" s="57"/>
      <c r="PU215" s="57"/>
      <c r="PV215" s="57"/>
      <c r="PW215" s="57"/>
      <c r="PX215" s="57"/>
      <c r="PY215" s="57"/>
      <c r="PZ215" s="57"/>
      <c r="QA215" s="57"/>
      <c r="QB215" s="57"/>
      <c r="QC215" s="57"/>
      <c r="QD215" s="57"/>
      <c r="QE215" s="57"/>
      <c r="QF215" s="57"/>
      <c r="QG215" s="57"/>
      <c r="QH215" s="57"/>
      <c r="QI215" s="57"/>
      <c r="QJ215" s="57"/>
      <c r="QK215" s="57"/>
      <c r="QL215" s="57"/>
      <c r="QM215" s="57"/>
      <c r="QN215" s="57"/>
      <c r="QO215" s="57"/>
      <c r="QP215" s="57"/>
      <c r="QQ215" s="57"/>
      <c r="QR215" s="57"/>
      <c r="QS215" s="57"/>
      <c r="QT215" s="57"/>
      <c r="QU215" s="57"/>
      <c r="QV215" s="57"/>
      <c r="QW215" s="57"/>
      <c r="QX215" s="57"/>
      <c r="QY215" s="57"/>
      <c r="QZ215" s="57"/>
      <c r="RA215" s="57"/>
      <c r="RB215" s="57"/>
      <c r="RC215" s="57"/>
      <c r="RD215" s="57"/>
      <c r="RE215" s="57"/>
      <c r="RF215" s="57"/>
      <c r="RG215" s="57"/>
      <c r="RH215" s="57"/>
      <c r="RI215" s="57"/>
      <c r="RJ215" s="57"/>
      <c r="RK215" s="57"/>
      <c r="RL215" s="57"/>
      <c r="RM215" s="57"/>
      <c r="RN215" s="57"/>
      <c r="RO215" s="57"/>
      <c r="RP215" s="57"/>
      <c r="RQ215" s="57"/>
      <c r="RR215" s="57"/>
      <c r="RS215" s="57"/>
      <c r="RT215" s="57"/>
      <c r="RU215" s="57"/>
      <c r="RV215" s="57"/>
      <c r="RW215" s="57"/>
      <c r="RX215" s="57"/>
      <c r="RY215" s="57"/>
      <c r="RZ215" s="57"/>
      <c r="SA215" s="57"/>
      <c r="SB215" s="57"/>
      <c r="SC215" s="57"/>
      <c r="SD215" s="57"/>
      <c r="SE215" s="57"/>
      <c r="SF215" s="57"/>
      <c r="SG215" s="57"/>
      <c r="SH215" s="57"/>
      <c r="SI215" s="57"/>
      <c r="SJ215" s="57"/>
      <c r="SK215" s="57"/>
      <c r="SL215" s="57"/>
      <c r="SM215" s="57"/>
      <c r="SN215" s="57"/>
      <c r="SO215" s="57"/>
      <c r="SP215" s="57"/>
      <c r="SQ215" s="57"/>
      <c r="SR215" s="57"/>
      <c r="SS215" s="57"/>
      <c r="ST215" s="57"/>
      <c r="SU215" s="57"/>
      <c r="SV215" s="57"/>
      <c r="SW215" s="57"/>
      <c r="SX215" s="57"/>
      <c r="SY215" s="57"/>
      <c r="SZ215" s="57"/>
      <c r="TA215" s="57"/>
      <c r="TB215" s="57"/>
      <c r="TC215" s="57"/>
      <c r="TD215" s="57"/>
      <c r="TE215" s="57"/>
      <c r="TF215" s="57"/>
      <c r="TG215" s="57"/>
      <c r="TH215" s="57"/>
      <c r="TI215" s="57"/>
      <c r="TJ215" s="57"/>
      <c r="TK215" s="57"/>
      <c r="TL215" s="57"/>
      <c r="TM215" s="57"/>
      <c r="TN215" s="57"/>
      <c r="TO215" s="57"/>
      <c r="TP215" s="57"/>
      <c r="TQ215" s="57"/>
      <c r="TR215" s="57"/>
      <c r="TS215" s="57"/>
      <c r="TT215" s="57"/>
      <c r="TU215" s="57"/>
      <c r="TV215" s="57"/>
      <c r="TW215" s="57"/>
      <c r="TX215" s="57"/>
      <c r="TY215" s="57"/>
      <c r="TZ215" s="57"/>
      <c r="UA215" s="57"/>
      <c r="UB215" s="57"/>
      <c r="UC215" s="57"/>
      <c r="UD215" s="57"/>
      <c r="UE215" s="57"/>
      <c r="UF215" s="57"/>
      <c r="UG215" s="57"/>
      <c r="UH215" s="57"/>
      <c r="UI215" s="57"/>
      <c r="UJ215" s="57"/>
      <c r="UK215" s="57"/>
      <c r="UL215" s="57"/>
      <c r="UM215" s="57"/>
      <c r="UN215" s="57"/>
      <c r="UO215" s="57"/>
      <c r="UP215" s="57"/>
      <c r="UQ215" s="57"/>
      <c r="UR215" s="57"/>
      <c r="US215" s="57"/>
      <c r="UT215" s="57"/>
      <c r="UU215" s="57"/>
      <c r="UV215" s="57"/>
      <c r="UW215" s="57"/>
      <c r="UX215" s="57"/>
      <c r="UY215" s="57"/>
      <c r="UZ215" s="57"/>
      <c r="VA215" s="57"/>
      <c r="VB215" s="57"/>
      <c r="VC215" s="57"/>
      <c r="VD215" s="57"/>
      <c r="VE215" s="57"/>
      <c r="VF215" s="57"/>
      <c r="VG215" s="57"/>
      <c r="VH215" s="57"/>
      <c r="VI215" s="57"/>
      <c r="VJ215" s="57"/>
      <c r="VK215" s="57"/>
      <c r="VL215" s="57"/>
      <c r="VM215" s="57"/>
      <c r="VN215" s="57"/>
      <c r="VO215" s="57"/>
      <c r="VP215" s="57"/>
      <c r="VQ215" s="57"/>
      <c r="VR215" s="57"/>
      <c r="VS215" s="57"/>
      <c r="VT215" s="57"/>
      <c r="VU215" s="57"/>
      <c r="VV215" s="57"/>
      <c r="VW215" s="57"/>
      <c r="VX215" s="57"/>
      <c r="VY215" s="57"/>
      <c r="VZ215" s="57"/>
      <c r="WA215" s="57"/>
      <c r="WB215" s="57"/>
      <c r="WC215" s="57"/>
      <c r="WD215" s="57"/>
      <c r="WE215" s="57"/>
      <c r="WF215" s="57"/>
      <c r="WG215" s="57"/>
      <c r="WH215" s="57"/>
      <c r="WI215" s="57"/>
      <c r="WJ215" s="57"/>
      <c r="WK215" s="57"/>
      <c r="WL215" s="57"/>
      <c r="WM215" s="57"/>
      <c r="WN215" s="57"/>
      <c r="WO215" s="57"/>
      <c r="WP215" s="57"/>
      <c r="WQ215" s="57"/>
      <c r="WR215" s="57"/>
      <c r="WS215" s="57"/>
      <c r="WT215" s="57"/>
      <c r="WU215" s="57"/>
      <c r="WV215" s="57"/>
      <c r="WW215" s="57"/>
      <c r="WX215" s="57"/>
      <c r="WY215" s="57"/>
      <c r="WZ215" s="57"/>
      <c r="XA215" s="57"/>
      <c r="XB215" s="57"/>
      <c r="XC215" s="57"/>
      <c r="XD215" s="57"/>
      <c r="XE215" s="57"/>
      <c r="XF215" s="57"/>
      <c r="XG215" s="57"/>
      <c r="XH215" s="57"/>
      <c r="XI215" s="57"/>
      <c r="XJ215" s="57"/>
      <c r="XK215" s="57"/>
      <c r="XL215" s="57"/>
      <c r="XM215" s="57"/>
      <c r="XN215" s="57"/>
      <c r="XO215" s="57"/>
      <c r="XP215" s="57"/>
      <c r="XQ215" s="57"/>
      <c r="XR215" s="57"/>
      <c r="XS215" s="57"/>
      <c r="XT215" s="57"/>
      <c r="XU215" s="57"/>
      <c r="XV215" s="57"/>
      <c r="XW215" s="57"/>
    </row>
    <row r="216">
      <c r="AI216" s="57"/>
      <c r="BR216" s="57"/>
      <c r="DA216" s="57"/>
      <c r="EJ216" s="57"/>
      <c r="EK216" s="57"/>
      <c r="EL216" s="57"/>
      <c r="EM216" s="57"/>
      <c r="EN216" s="57"/>
      <c r="EO216" s="57"/>
      <c r="EP216" s="57"/>
      <c r="EQ216" s="57"/>
      <c r="ER216" s="57"/>
      <c r="ES216" s="57"/>
      <c r="ET216" s="57"/>
      <c r="EU216" s="57"/>
      <c r="EV216" s="57"/>
      <c r="EW216" s="57"/>
      <c r="EX216" s="57"/>
      <c r="EY216" s="57"/>
      <c r="EZ216" s="57"/>
      <c r="FA216" s="57"/>
      <c r="FB216" s="57"/>
      <c r="FC216" s="57"/>
      <c r="FD216" s="57"/>
      <c r="FE216" s="57"/>
      <c r="FF216" s="57"/>
      <c r="FG216" s="57"/>
      <c r="FH216" s="57"/>
      <c r="FI216" s="57"/>
      <c r="FJ216" s="57"/>
      <c r="FK216" s="57"/>
      <c r="FL216" s="57"/>
      <c r="FM216" s="57"/>
      <c r="FN216" s="57"/>
      <c r="FO216" s="57"/>
      <c r="FP216" s="57"/>
      <c r="FQ216" s="57"/>
      <c r="FR216" s="57"/>
      <c r="FS216" s="57"/>
      <c r="FT216" s="57"/>
      <c r="FU216" s="57"/>
      <c r="FV216" s="57"/>
      <c r="FW216" s="57"/>
      <c r="FX216" s="57"/>
      <c r="FY216" s="57"/>
      <c r="FZ216" s="57"/>
      <c r="GA216" s="57"/>
      <c r="GB216" s="57"/>
      <c r="GC216" s="57"/>
      <c r="GD216" s="57"/>
      <c r="GE216" s="57"/>
      <c r="GF216" s="57"/>
      <c r="GG216" s="57"/>
      <c r="GH216" s="57"/>
      <c r="GI216" s="57"/>
      <c r="GJ216" s="57"/>
      <c r="GK216" s="57"/>
      <c r="GL216" s="57"/>
      <c r="GM216" s="57"/>
      <c r="GN216" s="57"/>
      <c r="GO216" s="57"/>
      <c r="GP216" s="57"/>
      <c r="GQ216" s="57"/>
      <c r="GR216" s="57"/>
      <c r="GS216" s="57"/>
      <c r="GT216" s="57"/>
      <c r="GU216" s="57"/>
      <c r="GV216" s="57"/>
      <c r="GW216" s="57"/>
      <c r="GX216" s="57"/>
      <c r="GY216" s="57"/>
      <c r="GZ216" s="57"/>
      <c r="HA216" s="57"/>
      <c r="HB216" s="57"/>
      <c r="HC216" s="57"/>
      <c r="HD216" s="57"/>
      <c r="HE216" s="57"/>
      <c r="HF216" s="57"/>
      <c r="HG216" s="57"/>
      <c r="HH216" s="57"/>
      <c r="HI216" s="57"/>
      <c r="HJ216" s="57"/>
      <c r="HK216" s="57"/>
      <c r="HL216" s="57"/>
      <c r="HM216" s="57"/>
      <c r="HN216" s="57"/>
      <c r="HO216" s="57"/>
      <c r="HP216" s="57"/>
      <c r="HQ216" s="57"/>
      <c r="HR216" s="57"/>
      <c r="HS216" s="57"/>
      <c r="HT216" s="57"/>
      <c r="HU216" s="57"/>
      <c r="HV216" s="57"/>
      <c r="HW216" s="57"/>
      <c r="HX216" s="57"/>
      <c r="HY216" s="57"/>
      <c r="HZ216" s="57"/>
      <c r="IA216" s="57"/>
      <c r="IB216" s="57"/>
      <c r="IC216" s="57"/>
      <c r="ID216" s="57"/>
      <c r="IE216" s="57"/>
      <c r="IF216" s="57"/>
      <c r="IG216" s="57"/>
      <c r="IH216" s="57"/>
      <c r="II216" s="57"/>
      <c r="IJ216" s="57"/>
      <c r="IK216" s="57"/>
      <c r="IL216" s="57"/>
      <c r="IM216" s="57"/>
      <c r="IN216" s="57"/>
      <c r="IO216" s="57"/>
      <c r="IP216" s="57"/>
      <c r="IQ216" s="57"/>
      <c r="IR216" s="57"/>
      <c r="IS216" s="57"/>
      <c r="IT216" s="57"/>
      <c r="IU216" s="57"/>
      <c r="IV216" s="57"/>
      <c r="IW216" s="57"/>
      <c r="IX216" s="57"/>
      <c r="IY216" s="57"/>
      <c r="IZ216" s="57"/>
      <c r="JA216" s="57"/>
      <c r="JB216" s="57"/>
      <c r="JC216" s="57"/>
      <c r="JD216" s="57"/>
      <c r="JE216" s="57"/>
      <c r="JF216" s="57"/>
      <c r="JG216" s="57"/>
      <c r="JH216" s="57"/>
      <c r="JI216" s="57"/>
      <c r="JJ216" s="57"/>
      <c r="JK216" s="57"/>
      <c r="JL216" s="57"/>
      <c r="JM216" s="57"/>
      <c r="JN216" s="57"/>
      <c r="JO216" s="57"/>
      <c r="JP216" s="57"/>
      <c r="JQ216" s="57"/>
      <c r="JR216" s="57"/>
      <c r="JS216" s="57"/>
      <c r="JT216" s="57"/>
      <c r="JU216" s="57"/>
      <c r="JV216" s="57"/>
      <c r="JW216" s="57"/>
      <c r="JX216" s="57"/>
      <c r="JY216" s="57"/>
      <c r="JZ216" s="57"/>
      <c r="KA216" s="57"/>
      <c r="KB216" s="57"/>
      <c r="KC216" s="57"/>
      <c r="KD216" s="57"/>
      <c r="KE216" s="57"/>
      <c r="KF216" s="57"/>
      <c r="KG216" s="57"/>
      <c r="KH216" s="57"/>
      <c r="KI216" s="57"/>
      <c r="KJ216" s="57"/>
      <c r="KK216" s="57"/>
      <c r="KL216" s="57"/>
      <c r="KM216" s="57"/>
      <c r="KN216" s="57"/>
      <c r="KO216" s="57"/>
      <c r="KP216" s="57"/>
      <c r="KQ216" s="57"/>
      <c r="KR216" s="57"/>
      <c r="KS216" s="57"/>
      <c r="KT216" s="57"/>
      <c r="KU216" s="57"/>
      <c r="KV216" s="57"/>
      <c r="KW216" s="57"/>
      <c r="KX216" s="57"/>
      <c r="KY216" s="57"/>
      <c r="KZ216" s="57"/>
      <c r="LA216" s="57"/>
      <c r="LB216" s="57"/>
      <c r="LC216" s="57"/>
      <c r="LD216" s="57"/>
      <c r="LE216" s="57"/>
      <c r="LF216" s="57"/>
      <c r="LG216" s="57"/>
      <c r="LH216" s="57"/>
      <c r="LI216" s="57"/>
      <c r="LJ216" s="57"/>
      <c r="LK216" s="57"/>
      <c r="LL216" s="57"/>
      <c r="LM216" s="57"/>
      <c r="LN216" s="57"/>
      <c r="LO216" s="57"/>
      <c r="LP216" s="57"/>
      <c r="LQ216" s="57"/>
      <c r="LR216" s="57"/>
      <c r="LS216" s="57"/>
      <c r="LT216" s="57"/>
      <c r="LU216" s="57"/>
      <c r="LV216" s="57"/>
      <c r="LW216" s="57"/>
      <c r="LX216" s="57"/>
      <c r="LY216" s="57"/>
      <c r="LZ216" s="57"/>
      <c r="MA216" s="57"/>
      <c r="MB216" s="57"/>
      <c r="MC216" s="57"/>
      <c r="MD216" s="57"/>
      <c r="ME216" s="57"/>
      <c r="MF216" s="57"/>
      <c r="MG216" s="57"/>
      <c r="MH216" s="57"/>
      <c r="MI216" s="57"/>
      <c r="MJ216" s="57"/>
      <c r="MK216" s="57"/>
      <c r="ML216" s="57"/>
      <c r="MM216" s="57"/>
      <c r="MN216" s="57"/>
      <c r="MO216" s="57"/>
      <c r="MP216" s="57"/>
      <c r="MQ216" s="57"/>
      <c r="MR216" s="57"/>
      <c r="MS216" s="57"/>
      <c r="MT216" s="57"/>
      <c r="MU216" s="57"/>
      <c r="MV216" s="57"/>
      <c r="MW216" s="57"/>
      <c r="MX216" s="57"/>
      <c r="MY216" s="57"/>
      <c r="MZ216" s="57"/>
      <c r="NA216" s="57"/>
      <c r="NB216" s="57"/>
      <c r="NC216" s="57"/>
      <c r="ND216" s="57"/>
      <c r="NE216" s="57"/>
      <c r="NF216" s="57"/>
      <c r="NG216" s="57"/>
      <c r="NH216" s="57"/>
      <c r="NI216" s="57"/>
      <c r="NJ216" s="57"/>
      <c r="NK216" s="57"/>
      <c r="NL216" s="57"/>
      <c r="NM216" s="57"/>
      <c r="NN216" s="57"/>
      <c r="NO216" s="57"/>
      <c r="NP216" s="57"/>
      <c r="NQ216" s="57"/>
      <c r="NR216" s="57"/>
      <c r="NS216" s="57"/>
      <c r="NT216" s="57"/>
      <c r="NU216" s="57"/>
      <c r="NV216" s="57"/>
      <c r="NW216" s="57"/>
      <c r="NX216" s="57"/>
      <c r="NY216" s="57"/>
      <c r="NZ216" s="57"/>
      <c r="OA216" s="57"/>
      <c r="OB216" s="57"/>
      <c r="OC216" s="57"/>
      <c r="OD216" s="57"/>
      <c r="OE216" s="57"/>
      <c r="OF216" s="57"/>
      <c r="OG216" s="57"/>
      <c r="OH216" s="57"/>
      <c r="OI216" s="57"/>
      <c r="OJ216" s="57"/>
      <c r="OK216" s="57"/>
      <c r="OL216" s="57"/>
      <c r="OM216" s="57"/>
      <c r="ON216" s="57"/>
      <c r="OO216" s="57"/>
      <c r="OP216" s="57"/>
      <c r="OQ216" s="57"/>
      <c r="OR216" s="57"/>
      <c r="OS216" s="57"/>
      <c r="OT216" s="57"/>
      <c r="OU216" s="57"/>
      <c r="OV216" s="57"/>
      <c r="OW216" s="57"/>
      <c r="OX216" s="57"/>
      <c r="OY216" s="57"/>
      <c r="OZ216" s="57"/>
      <c r="PA216" s="57"/>
      <c r="PB216" s="57"/>
      <c r="PC216" s="57"/>
      <c r="PD216" s="57"/>
      <c r="PE216" s="57"/>
      <c r="PF216" s="57"/>
      <c r="PG216" s="57"/>
      <c r="PH216" s="57"/>
      <c r="PI216" s="57"/>
      <c r="PJ216" s="57"/>
      <c r="PK216" s="57"/>
      <c r="PL216" s="57"/>
      <c r="PM216" s="57"/>
      <c r="PN216" s="57"/>
      <c r="PO216" s="57"/>
      <c r="PP216" s="57"/>
      <c r="PQ216" s="57"/>
      <c r="PR216" s="57"/>
      <c r="PS216" s="57"/>
      <c r="PT216" s="57"/>
      <c r="PU216" s="57"/>
      <c r="PV216" s="57"/>
      <c r="PW216" s="57"/>
      <c r="PX216" s="57"/>
      <c r="PY216" s="57"/>
      <c r="PZ216" s="57"/>
      <c r="QA216" s="57"/>
      <c r="QB216" s="57"/>
      <c r="QC216" s="57"/>
      <c r="QD216" s="57"/>
      <c r="QE216" s="57"/>
      <c r="QF216" s="57"/>
      <c r="QG216" s="57"/>
      <c r="QH216" s="57"/>
      <c r="QI216" s="57"/>
      <c r="QJ216" s="57"/>
      <c r="QK216" s="57"/>
      <c r="QL216" s="57"/>
      <c r="QM216" s="57"/>
      <c r="QN216" s="57"/>
      <c r="QO216" s="57"/>
      <c r="QP216" s="57"/>
      <c r="QQ216" s="57"/>
      <c r="QR216" s="57"/>
      <c r="QS216" s="57"/>
      <c r="QT216" s="57"/>
      <c r="QU216" s="57"/>
      <c r="QV216" s="57"/>
      <c r="QW216" s="57"/>
      <c r="QX216" s="57"/>
      <c r="QY216" s="57"/>
      <c r="QZ216" s="57"/>
      <c r="RA216" s="57"/>
      <c r="RB216" s="57"/>
      <c r="RC216" s="57"/>
      <c r="RD216" s="57"/>
      <c r="RE216" s="57"/>
      <c r="RF216" s="57"/>
      <c r="RG216" s="57"/>
      <c r="RH216" s="57"/>
      <c r="RI216" s="57"/>
      <c r="RJ216" s="57"/>
      <c r="RK216" s="57"/>
      <c r="RL216" s="57"/>
      <c r="RM216" s="57"/>
      <c r="RN216" s="57"/>
      <c r="RO216" s="57"/>
      <c r="RP216" s="57"/>
      <c r="RQ216" s="57"/>
      <c r="RR216" s="57"/>
      <c r="RS216" s="57"/>
      <c r="RT216" s="57"/>
      <c r="RU216" s="57"/>
      <c r="RV216" s="57"/>
      <c r="RW216" s="57"/>
      <c r="RX216" s="57"/>
      <c r="RY216" s="57"/>
      <c r="RZ216" s="57"/>
      <c r="SA216" s="57"/>
      <c r="SB216" s="57"/>
      <c r="SC216" s="57"/>
      <c r="SD216" s="57"/>
      <c r="SE216" s="57"/>
      <c r="SF216" s="57"/>
      <c r="SG216" s="57"/>
      <c r="SH216" s="57"/>
      <c r="SI216" s="57"/>
      <c r="SJ216" s="57"/>
      <c r="SK216" s="57"/>
      <c r="SL216" s="57"/>
      <c r="SM216" s="57"/>
      <c r="SN216" s="57"/>
      <c r="SO216" s="57"/>
      <c r="SP216" s="57"/>
      <c r="SQ216" s="57"/>
      <c r="SR216" s="57"/>
      <c r="SS216" s="57"/>
      <c r="ST216" s="57"/>
      <c r="SU216" s="57"/>
      <c r="SV216" s="57"/>
      <c r="SW216" s="57"/>
      <c r="SX216" s="57"/>
      <c r="SY216" s="57"/>
      <c r="SZ216" s="57"/>
      <c r="TA216" s="57"/>
      <c r="TB216" s="57"/>
      <c r="TC216" s="57"/>
      <c r="TD216" s="57"/>
      <c r="TE216" s="57"/>
      <c r="TF216" s="57"/>
      <c r="TG216" s="57"/>
      <c r="TH216" s="57"/>
      <c r="TI216" s="57"/>
      <c r="TJ216" s="57"/>
      <c r="TK216" s="57"/>
      <c r="TL216" s="57"/>
      <c r="TM216" s="57"/>
      <c r="TN216" s="57"/>
      <c r="TO216" s="57"/>
      <c r="TP216" s="57"/>
      <c r="TQ216" s="57"/>
      <c r="TR216" s="57"/>
      <c r="TS216" s="57"/>
      <c r="TT216" s="57"/>
      <c r="TU216" s="57"/>
      <c r="TV216" s="57"/>
      <c r="TW216" s="57"/>
      <c r="TX216" s="57"/>
      <c r="TY216" s="57"/>
      <c r="TZ216" s="57"/>
      <c r="UA216" s="57"/>
      <c r="UB216" s="57"/>
      <c r="UC216" s="57"/>
      <c r="UD216" s="57"/>
      <c r="UE216" s="57"/>
      <c r="UF216" s="57"/>
      <c r="UG216" s="57"/>
      <c r="UH216" s="57"/>
      <c r="UI216" s="57"/>
      <c r="UJ216" s="57"/>
      <c r="UK216" s="57"/>
      <c r="UL216" s="57"/>
      <c r="UM216" s="57"/>
      <c r="UN216" s="57"/>
      <c r="UO216" s="57"/>
      <c r="UP216" s="57"/>
      <c r="UQ216" s="57"/>
      <c r="UR216" s="57"/>
      <c r="US216" s="57"/>
      <c r="UT216" s="57"/>
      <c r="UU216" s="57"/>
      <c r="UV216" s="57"/>
      <c r="UW216" s="57"/>
      <c r="UX216" s="57"/>
      <c r="UY216" s="57"/>
      <c r="UZ216" s="57"/>
      <c r="VA216" s="57"/>
      <c r="VB216" s="57"/>
      <c r="VC216" s="57"/>
      <c r="VD216" s="57"/>
      <c r="VE216" s="57"/>
      <c r="VF216" s="57"/>
      <c r="VG216" s="57"/>
      <c r="VH216" s="57"/>
      <c r="VI216" s="57"/>
      <c r="VJ216" s="57"/>
      <c r="VK216" s="57"/>
      <c r="VL216" s="57"/>
      <c r="VM216" s="57"/>
      <c r="VN216" s="57"/>
      <c r="VO216" s="57"/>
      <c r="VP216" s="57"/>
      <c r="VQ216" s="57"/>
      <c r="VR216" s="57"/>
      <c r="VS216" s="57"/>
      <c r="VT216" s="57"/>
      <c r="VU216" s="57"/>
      <c r="VV216" s="57"/>
      <c r="VW216" s="57"/>
      <c r="VX216" s="57"/>
      <c r="VY216" s="57"/>
      <c r="VZ216" s="57"/>
      <c r="WA216" s="57"/>
      <c r="WB216" s="57"/>
      <c r="WC216" s="57"/>
      <c r="WD216" s="57"/>
      <c r="WE216" s="57"/>
      <c r="WF216" s="57"/>
      <c r="WG216" s="57"/>
      <c r="WH216" s="57"/>
      <c r="WI216" s="57"/>
      <c r="WJ216" s="57"/>
      <c r="WK216" s="57"/>
      <c r="WL216" s="57"/>
      <c r="WM216" s="57"/>
      <c r="WN216" s="57"/>
      <c r="WO216" s="57"/>
      <c r="WP216" s="57"/>
      <c r="WQ216" s="57"/>
      <c r="WR216" s="57"/>
      <c r="WS216" s="57"/>
      <c r="WT216" s="57"/>
      <c r="WU216" s="57"/>
      <c r="WV216" s="57"/>
      <c r="WW216" s="57"/>
      <c r="WX216" s="57"/>
      <c r="WY216" s="57"/>
      <c r="WZ216" s="57"/>
      <c r="XA216" s="57"/>
      <c r="XB216" s="57"/>
      <c r="XC216" s="57"/>
      <c r="XD216" s="57"/>
      <c r="XE216" s="57"/>
      <c r="XF216" s="57"/>
      <c r="XG216" s="57"/>
      <c r="XH216" s="57"/>
      <c r="XI216" s="57"/>
      <c r="XJ216" s="57"/>
      <c r="XK216" s="57"/>
      <c r="XL216" s="57"/>
      <c r="XM216" s="57"/>
      <c r="XN216" s="57"/>
      <c r="XO216" s="57"/>
      <c r="XP216" s="57"/>
      <c r="XQ216" s="57"/>
      <c r="XR216" s="57"/>
      <c r="XS216" s="57"/>
      <c r="XT216" s="57"/>
      <c r="XU216" s="57"/>
      <c r="XV216" s="57"/>
      <c r="XW216" s="57"/>
    </row>
    <row r="217">
      <c r="AI217" s="57"/>
      <c r="BR217" s="57"/>
      <c r="DA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57"/>
      <c r="FY217" s="57"/>
      <c r="FZ217" s="57"/>
      <c r="GA217" s="57"/>
      <c r="GB217" s="57"/>
      <c r="GC217" s="57"/>
      <c r="GD217" s="57"/>
      <c r="GE217" s="57"/>
      <c r="GF217" s="57"/>
      <c r="GG217" s="57"/>
      <c r="GH217" s="57"/>
      <c r="GI217" s="57"/>
      <c r="GJ217" s="57"/>
      <c r="GK217" s="57"/>
      <c r="GL217" s="57"/>
      <c r="GM217" s="57"/>
      <c r="GN217" s="57"/>
      <c r="GO217" s="57"/>
      <c r="GP217" s="57"/>
      <c r="GQ217" s="57"/>
      <c r="GR217" s="57"/>
      <c r="GS217" s="57"/>
      <c r="GT217" s="57"/>
      <c r="GU217" s="57"/>
      <c r="GV217" s="57"/>
      <c r="GW217" s="57"/>
      <c r="GX217" s="57"/>
      <c r="GY217" s="57"/>
      <c r="GZ217" s="57"/>
      <c r="HA217" s="57"/>
      <c r="HB217" s="57"/>
      <c r="HC217" s="57"/>
      <c r="HD217" s="57"/>
      <c r="HE217" s="57"/>
      <c r="HF217" s="57"/>
      <c r="HG217" s="57"/>
      <c r="HH217" s="57"/>
      <c r="HI217" s="57"/>
      <c r="HJ217" s="57"/>
      <c r="HK217" s="57"/>
      <c r="HL217" s="57"/>
      <c r="HM217" s="57"/>
      <c r="HN217" s="57"/>
      <c r="HO217" s="57"/>
      <c r="HP217" s="57"/>
      <c r="HQ217" s="57"/>
      <c r="HR217" s="57"/>
      <c r="HS217" s="57"/>
      <c r="HT217" s="57"/>
      <c r="HU217" s="57"/>
      <c r="HV217" s="57"/>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c r="IX217" s="57"/>
      <c r="IY217" s="57"/>
      <c r="IZ217" s="57"/>
      <c r="JA217" s="57"/>
      <c r="JB217" s="57"/>
      <c r="JC217" s="57"/>
      <c r="JD217" s="57"/>
      <c r="JE217" s="57"/>
      <c r="JF217" s="57"/>
      <c r="JG217" s="57"/>
      <c r="JH217" s="57"/>
      <c r="JI217" s="57"/>
      <c r="JJ217" s="57"/>
      <c r="JK217" s="57"/>
      <c r="JL217" s="57"/>
      <c r="JM217" s="57"/>
      <c r="JN217" s="57"/>
      <c r="JO217" s="57"/>
      <c r="JP217" s="57"/>
      <c r="JQ217" s="57"/>
      <c r="JR217" s="57"/>
      <c r="JS217" s="57"/>
      <c r="JT217" s="57"/>
      <c r="JU217" s="57"/>
      <c r="JV217" s="57"/>
      <c r="JW217" s="57"/>
      <c r="JX217" s="57"/>
      <c r="JY217" s="57"/>
      <c r="JZ217" s="57"/>
      <c r="KA217" s="57"/>
      <c r="KB217" s="57"/>
      <c r="KC217" s="57"/>
      <c r="KD217" s="57"/>
      <c r="KE217" s="57"/>
      <c r="KF217" s="57"/>
      <c r="KG217" s="57"/>
      <c r="KH217" s="57"/>
      <c r="KI217" s="57"/>
      <c r="KJ217" s="57"/>
      <c r="KK217" s="57"/>
      <c r="KL217" s="57"/>
      <c r="KM217" s="57"/>
      <c r="KN217" s="57"/>
      <c r="KO217" s="57"/>
      <c r="KP217" s="57"/>
      <c r="KQ217" s="57"/>
      <c r="KR217" s="57"/>
      <c r="KS217" s="57"/>
      <c r="KT217" s="57"/>
      <c r="KU217" s="57"/>
      <c r="KV217" s="57"/>
      <c r="KW217" s="57"/>
      <c r="KX217" s="57"/>
      <c r="KY217" s="57"/>
      <c r="KZ217" s="57"/>
      <c r="LA217" s="57"/>
      <c r="LB217" s="57"/>
      <c r="LC217" s="57"/>
      <c r="LD217" s="57"/>
      <c r="LE217" s="57"/>
      <c r="LF217" s="57"/>
      <c r="LG217" s="57"/>
      <c r="LH217" s="57"/>
      <c r="LI217" s="57"/>
      <c r="LJ217" s="57"/>
      <c r="LK217" s="57"/>
      <c r="LL217" s="57"/>
      <c r="LM217" s="57"/>
      <c r="LN217" s="57"/>
      <c r="LO217" s="57"/>
      <c r="LP217" s="57"/>
      <c r="LQ217" s="57"/>
      <c r="LR217" s="57"/>
      <c r="LS217" s="57"/>
      <c r="LT217" s="57"/>
      <c r="LU217" s="57"/>
      <c r="LV217" s="57"/>
      <c r="LW217" s="57"/>
      <c r="LX217" s="57"/>
      <c r="LY217" s="57"/>
      <c r="LZ217" s="57"/>
      <c r="MA217" s="57"/>
      <c r="MB217" s="57"/>
      <c r="MC217" s="57"/>
      <c r="MD217" s="57"/>
      <c r="ME217" s="57"/>
      <c r="MF217" s="57"/>
      <c r="MG217" s="57"/>
      <c r="MH217" s="57"/>
      <c r="MI217" s="57"/>
      <c r="MJ217" s="57"/>
      <c r="MK217" s="57"/>
      <c r="ML217" s="57"/>
      <c r="MM217" s="57"/>
      <c r="MN217" s="57"/>
      <c r="MO217" s="57"/>
      <c r="MP217" s="57"/>
      <c r="MQ217" s="57"/>
      <c r="MR217" s="57"/>
      <c r="MS217" s="57"/>
      <c r="MT217" s="57"/>
      <c r="MU217" s="57"/>
      <c r="MV217" s="57"/>
      <c r="MW217" s="57"/>
      <c r="MX217" s="57"/>
      <c r="MY217" s="57"/>
      <c r="MZ217" s="57"/>
      <c r="NA217" s="57"/>
      <c r="NB217" s="57"/>
      <c r="NC217" s="57"/>
      <c r="ND217" s="57"/>
      <c r="NE217" s="57"/>
      <c r="NF217" s="57"/>
      <c r="NG217" s="57"/>
      <c r="NH217" s="57"/>
      <c r="NI217" s="57"/>
      <c r="NJ217" s="57"/>
      <c r="NK217" s="57"/>
      <c r="NL217" s="57"/>
      <c r="NM217" s="57"/>
      <c r="NN217" s="57"/>
      <c r="NO217" s="57"/>
      <c r="NP217" s="57"/>
      <c r="NQ217" s="57"/>
      <c r="NR217" s="57"/>
      <c r="NS217" s="57"/>
      <c r="NT217" s="57"/>
      <c r="NU217" s="57"/>
      <c r="NV217" s="57"/>
      <c r="NW217" s="57"/>
      <c r="NX217" s="57"/>
      <c r="NY217" s="57"/>
      <c r="NZ217" s="57"/>
      <c r="OA217" s="57"/>
      <c r="OB217" s="57"/>
      <c r="OC217" s="57"/>
      <c r="OD217" s="57"/>
      <c r="OE217" s="57"/>
      <c r="OF217" s="57"/>
      <c r="OG217" s="57"/>
      <c r="OH217" s="57"/>
      <c r="OI217" s="57"/>
      <c r="OJ217" s="57"/>
      <c r="OK217" s="57"/>
      <c r="OL217" s="57"/>
      <c r="OM217" s="57"/>
      <c r="ON217" s="57"/>
      <c r="OO217" s="57"/>
      <c r="OP217" s="57"/>
      <c r="OQ217" s="57"/>
      <c r="OR217" s="57"/>
      <c r="OS217" s="57"/>
      <c r="OT217" s="57"/>
      <c r="OU217" s="57"/>
      <c r="OV217" s="57"/>
      <c r="OW217" s="57"/>
      <c r="OX217" s="57"/>
      <c r="OY217" s="57"/>
      <c r="OZ217" s="57"/>
      <c r="PA217" s="57"/>
      <c r="PB217" s="57"/>
      <c r="PC217" s="57"/>
      <c r="PD217" s="57"/>
      <c r="PE217" s="57"/>
      <c r="PF217" s="57"/>
      <c r="PG217" s="57"/>
      <c r="PH217" s="57"/>
      <c r="PI217" s="57"/>
      <c r="PJ217" s="57"/>
      <c r="PK217" s="57"/>
      <c r="PL217" s="57"/>
      <c r="PM217" s="57"/>
      <c r="PN217" s="57"/>
      <c r="PO217" s="57"/>
      <c r="PP217" s="57"/>
      <c r="PQ217" s="57"/>
      <c r="PR217" s="57"/>
      <c r="PS217" s="57"/>
      <c r="PT217" s="57"/>
      <c r="PU217" s="57"/>
      <c r="PV217" s="57"/>
      <c r="PW217" s="57"/>
      <c r="PX217" s="57"/>
      <c r="PY217" s="57"/>
      <c r="PZ217" s="57"/>
      <c r="QA217" s="57"/>
      <c r="QB217" s="57"/>
      <c r="QC217" s="57"/>
      <c r="QD217" s="57"/>
      <c r="QE217" s="57"/>
      <c r="QF217" s="57"/>
      <c r="QG217" s="57"/>
      <c r="QH217" s="57"/>
      <c r="QI217" s="57"/>
      <c r="QJ217" s="57"/>
      <c r="QK217" s="57"/>
      <c r="QL217" s="57"/>
      <c r="QM217" s="57"/>
      <c r="QN217" s="57"/>
      <c r="QO217" s="57"/>
      <c r="QP217" s="57"/>
      <c r="QQ217" s="57"/>
      <c r="QR217" s="57"/>
      <c r="QS217" s="57"/>
      <c r="QT217" s="57"/>
      <c r="QU217" s="57"/>
      <c r="QV217" s="57"/>
      <c r="QW217" s="57"/>
      <c r="QX217" s="57"/>
      <c r="QY217" s="57"/>
      <c r="QZ217" s="57"/>
      <c r="RA217" s="57"/>
      <c r="RB217" s="57"/>
      <c r="RC217" s="57"/>
      <c r="RD217" s="57"/>
      <c r="RE217" s="57"/>
      <c r="RF217" s="57"/>
      <c r="RG217" s="57"/>
      <c r="RH217" s="57"/>
      <c r="RI217" s="57"/>
      <c r="RJ217" s="57"/>
      <c r="RK217" s="57"/>
      <c r="RL217" s="57"/>
      <c r="RM217" s="57"/>
      <c r="RN217" s="57"/>
      <c r="RO217" s="57"/>
      <c r="RP217" s="57"/>
      <c r="RQ217" s="57"/>
      <c r="RR217" s="57"/>
      <c r="RS217" s="57"/>
      <c r="RT217" s="57"/>
      <c r="RU217" s="57"/>
      <c r="RV217" s="57"/>
      <c r="RW217" s="57"/>
      <c r="RX217" s="57"/>
      <c r="RY217" s="57"/>
      <c r="RZ217" s="57"/>
      <c r="SA217" s="57"/>
      <c r="SB217" s="57"/>
      <c r="SC217" s="57"/>
      <c r="SD217" s="57"/>
      <c r="SE217" s="57"/>
      <c r="SF217" s="57"/>
      <c r="SG217" s="57"/>
      <c r="SH217" s="57"/>
      <c r="SI217" s="57"/>
      <c r="SJ217" s="57"/>
      <c r="SK217" s="57"/>
      <c r="SL217" s="57"/>
      <c r="SM217" s="57"/>
      <c r="SN217" s="57"/>
      <c r="SO217" s="57"/>
      <c r="SP217" s="57"/>
      <c r="SQ217" s="57"/>
      <c r="SR217" s="57"/>
      <c r="SS217" s="57"/>
      <c r="ST217" s="57"/>
      <c r="SU217" s="57"/>
      <c r="SV217" s="57"/>
      <c r="SW217" s="57"/>
      <c r="SX217" s="57"/>
      <c r="SY217" s="57"/>
      <c r="SZ217" s="57"/>
      <c r="TA217" s="57"/>
      <c r="TB217" s="57"/>
      <c r="TC217" s="57"/>
      <c r="TD217" s="57"/>
      <c r="TE217" s="57"/>
      <c r="TF217" s="57"/>
      <c r="TG217" s="57"/>
      <c r="TH217" s="57"/>
      <c r="TI217" s="57"/>
      <c r="TJ217" s="57"/>
      <c r="TK217" s="57"/>
      <c r="TL217" s="57"/>
      <c r="TM217" s="57"/>
      <c r="TN217" s="57"/>
      <c r="TO217" s="57"/>
      <c r="TP217" s="57"/>
      <c r="TQ217" s="57"/>
      <c r="TR217" s="57"/>
      <c r="TS217" s="57"/>
      <c r="TT217" s="57"/>
      <c r="TU217" s="57"/>
      <c r="TV217" s="57"/>
      <c r="TW217" s="57"/>
      <c r="TX217" s="57"/>
      <c r="TY217" s="57"/>
      <c r="TZ217" s="57"/>
      <c r="UA217" s="57"/>
      <c r="UB217" s="57"/>
      <c r="UC217" s="57"/>
      <c r="UD217" s="57"/>
      <c r="UE217" s="57"/>
      <c r="UF217" s="57"/>
      <c r="UG217" s="57"/>
      <c r="UH217" s="57"/>
      <c r="UI217" s="57"/>
      <c r="UJ217" s="57"/>
      <c r="UK217" s="57"/>
      <c r="UL217" s="57"/>
      <c r="UM217" s="57"/>
      <c r="UN217" s="57"/>
      <c r="UO217" s="57"/>
      <c r="UP217" s="57"/>
      <c r="UQ217" s="57"/>
      <c r="UR217" s="57"/>
      <c r="US217" s="57"/>
      <c r="UT217" s="57"/>
      <c r="UU217" s="57"/>
      <c r="UV217" s="57"/>
      <c r="UW217" s="57"/>
      <c r="UX217" s="57"/>
      <c r="UY217" s="57"/>
      <c r="UZ217" s="57"/>
      <c r="VA217" s="57"/>
      <c r="VB217" s="57"/>
      <c r="VC217" s="57"/>
      <c r="VD217" s="57"/>
      <c r="VE217" s="57"/>
      <c r="VF217" s="57"/>
      <c r="VG217" s="57"/>
      <c r="VH217" s="57"/>
      <c r="VI217" s="57"/>
      <c r="VJ217" s="57"/>
      <c r="VK217" s="57"/>
      <c r="VL217" s="57"/>
      <c r="VM217" s="57"/>
      <c r="VN217" s="57"/>
      <c r="VO217" s="57"/>
      <c r="VP217" s="57"/>
      <c r="VQ217" s="57"/>
      <c r="VR217" s="57"/>
      <c r="VS217" s="57"/>
      <c r="VT217" s="57"/>
      <c r="VU217" s="57"/>
      <c r="VV217" s="57"/>
      <c r="VW217" s="57"/>
      <c r="VX217" s="57"/>
      <c r="VY217" s="57"/>
      <c r="VZ217" s="57"/>
      <c r="WA217" s="57"/>
      <c r="WB217" s="57"/>
      <c r="WC217" s="57"/>
      <c r="WD217" s="57"/>
      <c r="WE217" s="57"/>
      <c r="WF217" s="57"/>
      <c r="WG217" s="57"/>
      <c r="WH217" s="57"/>
      <c r="WI217" s="57"/>
      <c r="WJ217" s="57"/>
      <c r="WK217" s="57"/>
      <c r="WL217" s="57"/>
      <c r="WM217" s="57"/>
      <c r="WN217" s="57"/>
      <c r="WO217" s="57"/>
      <c r="WP217" s="57"/>
      <c r="WQ217" s="57"/>
      <c r="WR217" s="57"/>
      <c r="WS217" s="57"/>
      <c r="WT217" s="57"/>
      <c r="WU217" s="57"/>
      <c r="WV217" s="57"/>
      <c r="WW217" s="57"/>
      <c r="WX217" s="57"/>
      <c r="WY217" s="57"/>
      <c r="WZ217" s="57"/>
      <c r="XA217" s="57"/>
      <c r="XB217" s="57"/>
      <c r="XC217" s="57"/>
      <c r="XD217" s="57"/>
      <c r="XE217" s="57"/>
      <c r="XF217" s="57"/>
      <c r="XG217" s="57"/>
      <c r="XH217" s="57"/>
      <c r="XI217" s="57"/>
      <c r="XJ217" s="57"/>
      <c r="XK217" s="57"/>
      <c r="XL217" s="57"/>
      <c r="XM217" s="57"/>
      <c r="XN217" s="57"/>
      <c r="XO217" s="57"/>
      <c r="XP217" s="57"/>
      <c r="XQ217" s="57"/>
      <c r="XR217" s="57"/>
      <c r="XS217" s="57"/>
      <c r="XT217" s="57"/>
      <c r="XU217" s="57"/>
      <c r="XV217" s="57"/>
      <c r="XW217" s="57"/>
    </row>
    <row r="218">
      <c r="AI218" s="57"/>
      <c r="BR218" s="57"/>
      <c r="DA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57"/>
      <c r="FY218" s="57"/>
      <c r="FZ218" s="57"/>
      <c r="GA218" s="57"/>
      <c r="GB218" s="57"/>
      <c r="GC218" s="57"/>
      <c r="GD218" s="57"/>
      <c r="GE218" s="57"/>
      <c r="GF218" s="57"/>
      <c r="GG218" s="57"/>
      <c r="GH218" s="57"/>
      <c r="GI218" s="57"/>
      <c r="GJ218" s="57"/>
      <c r="GK218" s="57"/>
      <c r="GL218" s="57"/>
      <c r="GM218" s="57"/>
      <c r="GN218" s="57"/>
      <c r="GO218" s="57"/>
      <c r="GP218" s="57"/>
      <c r="GQ218" s="57"/>
      <c r="GR218" s="57"/>
      <c r="GS218" s="57"/>
      <c r="GT218" s="57"/>
      <c r="GU218" s="57"/>
      <c r="GV218" s="57"/>
      <c r="GW218" s="57"/>
      <c r="GX218" s="57"/>
      <c r="GY218" s="57"/>
      <c r="GZ218" s="57"/>
      <c r="HA218" s="57"/>
      <c r="HB218" s="57"/>
      <c r="HC218" s="57"/>
      <c r="HD218" s="57"/>
      <c r="HE218" s="57"/>
      <c r="HF218" s="57"/>
      <c r="HG218" s="57"/>
      <c r="HH218" s="57"/>
      <c r="HI218" s="57"/>
      <c r="HJ218" s="57"/>
      <c r="HK218" s="57"/>
      <c r="HL218" s="57"/>
      <c r="HM218" s="57"/>
      <c r="HN218" s="57"/>
      <c r="HO218" s="57"/>
      <c r="HP218" s="57"/>
      <c r="HQ218" s="57"/>
      <c r="HR218" s="57"/>
      <c r="HS218" s="57"/>
      <c r="HT218" s="57"/>
      <c r="HU218" s="57"/>
      <c r="HV218" s="57"/>
      <c r="HW218" s="57"/>
      <c r="HX218" s="57"/>
      <c r="HY218" s="57"/>
      <c r="HZ218" s="57"/>
      <c r="IA218" s="57"/>
      <c r="IB218" s="57"/>
      <c r="IC218" s="57"/>
      <c r="ID218" s="57"/>
      <c r="IE218" s="57"/>
      <c r="IF218" s="57"/>
      <c r="IG218" s="57"/>
      <c r="IH218" s="57"/>
      <c r="II218" s="57"/>
      <c r="IJ218" s="57"/>
      <c r="IK218" s="57"/>
      <c r="IL218" s="57"/>
      <c r="IM218" s="57"/>
      <c r="IN218" s="57"/>
      <c r="IO218" s="57"/>
      <c r="IP218" s="57"/>
      <c r="IQ218" s="57"/>
      <c r="IR218" s="57"/>
      <c r="IS218" s="57"/>
      <c r="IT218" s="57"/>
      <c r="IU218" s="57"/>
      <c r="IV218" s="57"/>
      <c r="IW218" s="57"/>
      <c r="IX218" s="57"/>
      <c r="IY218" s="57"/>
      <c r="IZ218" s="57"/>
      <c r="JA218" s="57"/>
      <c r="JB218" s="57"/>
      <c r="JC218" s="57"/>
      <c r="JD218" s="57"/>
      <c r="JE218" s="57"/>
      <c r="JF218" s="57"/>
      <c r="JG218" s="57"/>
      <c r="JH218" s="57"/>
      <c r="JI218" s="57"/>
      <c r="JJ218" s="57"/>
      <c r="JK218" s="57"/>
      <c r="JL218" s="57"/>
      <c r="JM218" s="57"/>
      <c r="JN218" s="57"/>
      <c r="JO218" s="57"/>
      <c r="JP218" s="57"/>
      <c r="JQ218" s="57"/>
      <c r="JR218" s="57"/>
      <c r="JS218" s="57"/>
      <c r="JT218" s="57"/>
      <c r="JU218" s="57"/>
      <c r="JV218" s="57"/>
      <c r="JW218" s="57"/>
      <c r="JX218" s="57"/>
      <c r="JY218" s="57"/>
      <c r="JZ218" s="57"/>
      <c r="KA218" s="57"/>
      <c r="KB218" s="57"/>
      <c r="KC218" s="57"/>
      <c r="KD218" s="57"/>
      <c r="KE218" s="57"/>
      <c r="KF218" s="57"/>
      <c r="KG218" s="57"/>
      <c r="KH218" s="57"/>
      <c r="KI218" s="57"/>
      <c r="KJ218" s="57"/>
      <c r="KK218" s="57"/>
      <c r="KL218" s="57"/>
      <c r="KM218" s="57"/>
      <c r="KN218" s="57"/>
      <c r="KO218" s="57"/>
      <c r="KP218" s="57"/>
      <c r="KQ218" s="57"/>
      <c r="KR218" s="57"/>
      <c r="KS218" s="57"/>
      <c r="KT218" s="57"/>
      <c r="KU218" s="57"/>
      <c r="KV218" s="57"/>
      <c r="KW218" s="57"/>
      <c r="KX218" s="57"/>
      <c r="KY218" s="57"/>
      <c r="KZ218" s="57"/>
      <c r="LA218" s="57"/>
      <c r="LB218" s="57"/>
      <c r="LC218" s="57"/>
      <c r="LD218" s="57"/>
      <c r="LE218" s="57"/>
      <c r="LF218" s="57"/>
      <c r="LG218" s="57"/>
      <c r="LH218" s="57"/>
      <c r="LI218" s="57"/>
      <c r="LJ218" s="57"/>
      <c r="LK218" s="57"/>
      <c r="LL218" s="57"/>
      <c r="LM218" s="57"/>
      <c r="LN218" s="57"/>
      <c r="LO218" s="57"/>
      <c r="LP218" s="57"/>
      <c r="LQ218" s="57"/>
      <c r="LR218" s="57"/>
      <c r="LS218" s="57"/>
      <c r="LT218" s="57"/>
      <c r="LU218" s="57"/>
      <c r="LV218" s="57"/>
      <c r="LW218" s="57"/>
      <c r="LX218" s="57"/>
      <c r="LY218" s="57"/>
      <c r="LZ218" s="57"/>
      <c r="MA218" s="57"/>
      <c r="MB218" s="57"/>
      <c r="MC218" s="57"/>
      <c r="MD218" s="57"/>
      <c r="ME218" s="57"/>
      <c r="MF218" s="57"/>
      <c r="MG218" s="57"/>
      <c r="MH218" s="57"/>
      <c r="MI218" s="57"/>
      <c r="MJ218" s="57"/>
      <c r="MK218" s="57"/>
      <c r="ML218" s="57"/>
      <c r="MM218" s="57"/>
      <c r="MN218" s="57"/>
      <c r="MO218" s="57"/>
      <c r="MP218" s="57"/>
      <c r="MQ218" s="57"/>
      <c r="MR218" s="57"/>
      <c r="MS218" s="57"/>
      <c r="MT218" s="57"/>
      <c r="MU218" s="57"/>
      <c r="MV218" s="57"/>
      <c r="MW218" s="57"/>
      <c r="MX218" s="57"/>
      <c r="MY218" s="57"/>
      <c r="MZ218" s="57"/>
      <c r="NA218" s="57"/>
      <c r="NB218" s="57"/>
      <c r="NC218" s="57"/>
      <c r="ND218" s="57"/>
      <c r="NE218" s="57"/>
      <c r="NF218" s="57"/>
      <c r="NG218" s="57"/>
      <c r="NH218" s="57"/>
      <c r="NI218" s="57"/>
      <c r="NJ218" s="57"/>
      <c r="NK218" s="57"/>
      <c r="NL218" s="57"/>
      <c r="NM218" s="57"/>
      <c r="NN218" s="57"/>
      <c r="NO218" s="57"/>
      <c r="NP218" s="57"/>
      <c r="NQ218" s="57"/>
      <c r="NR218" s="57"/>
      <c r="NS218" s="57"/>
      <c r="NT218" s="57"/>
      <c r="NU218" s="57"/>
      <c r="NV218" s="57"/>
      <c r="NW218" s="57"/>
      <c r="NX218" s="57"/>
      <c r="NY218" s="57"/>
      <c r="NZ218" s="57"/>
      <c r="OA218" s="57"/>
      <c r="OB218" s="57"/>
      <c r="OC218" s="57"/>
      <c r="OD218" s="57"/>
      <c r="OE218" s="57"/>
      <c r="OF218" s="57"/>
      <c r="OG218" s="57"/>
      <c r="OH218" s="57"/>
      <c r="OI218" s="57"/>
      <c r="OJ218" s="57"/>
      <c r="OK218" s="57"/>
      <c r="OL218" s="57"/>
      <c r="OM218" s="57"/>
      <c r="ON218" s="57"/>
      <c r="OO218" s="57"/>
      <c r="OP218" s="57"/>
      <c r="OQ218" s="57"/>
      <c r="OR218" s="57"/>
      <c r="OS218" s="57"/>
      <c r="OT218" s="57"/>
      <c r="OU218" s="57"/>
      <c r="OV218" s="57"/>
      <c r="OW218" s="57"/>
      <c r="OX218" s="57"/>
      <c r="OY218" s="57"/>
      <c r="OZ218" s="57"/>
      <c r="PA218" s="57"/>
      <c r="PB218" s="57"/>
      <c r="PC218" s="57"/>
      <c r="PD218" s="57"/>
      <c r="PE218" s="57"/>
      <c r="PF218" s="57"/>
      <c r="PG218" s="57"/>
      <c r="PH218" s="57"/>
      <c r="PI218" s="57"/>
      <c r="PJ218" s="57"/>
      <c r="PK218" s="57"/>
      <c r="PL218" s="57"/>
      <c r="PM218" s="57"/>
      <c r="PN218" s="57"/>
      <c r="PO218" s="57"/>
      <c r="PP218" s="57"/>
      <c r="PQ218" s="57"/>
      <c r="PR218" s="57"/>
      <c r="PS218" s="57"/>
      <c r="PT218" s="57"/>
      <c r="PU218" s="57"/>
      <c r="PV218" s="57"/>
      <c r="PW218" s="57"/>
      <c r="PX218" s="57"/>
      <c r="PY218" s="57"/>
      <c r="PZ218" s="57"/>
      <c r="QA218" s="57"/>
      <c r="QB218" s="57"/>
      <c r="QC218" s="57"/>
      <c r="QD218" s="57"/>
      <c r="QE218" s="57"/>
      <c r="QF218" s="57"/>
      <c r="QG218" s="57"/>
      <c r="QH218" s="57"/>
      <c r="QI218" s="57"/>
      <c r="QJ218" s="57"/>
      <c r="QK218" s="57"/>
      <c r="QL218" s="57"/>
      <c r="QM218" s="57"/>
      <c r="QN218" s="57"/>
      <c r="QO218" s="57"/>
      <c r="QP218" s="57"/>
      <c r="QQ218" s="57"/>
      <c r="QR218" s="57"/>
      <c r="QS218" s="57"/>
      <c r="QT218" s="57"/>
      <c r="QU218" s="57"/>
      <c r="QV218" s="57"/>
      <c r="QW218" s="57"/>
      <c r="QX218" s="57"/>
      <c r="QY218" s="57"/>
      <c r="QZ218" s="57"/>
      <c r="RA218" s="57"/>
      <c r="RB218" s="57"/>
      <c r="RC218" s="57"/>
      <c r="RD218" s="57"/>
      <c r="RE218" s="57"/>
      <c r="RF218" s="57"/>
      <c r="RG218" s="57"/>
      <c r="RH218" s="57"/>
      <c r="RI218" s="57"/>
      <c r="RJ218" s="57"/>
      <c r="RK218" s="57"/>
      <c r="RL218" s="57"/>
      <c r="RM218" s="57"/>
      <c r="RN218" s="57"/>
      <c r="RO218" s="57"/>
      <c r="RP218" s="57"/>
      <c r="RQ218" s="57"/>
      <c r="RR218" s="57"/>
      <c r="RS218" s="57"/>
      <c r="RT218" s="57"/>
      <c r="RU218" s="57"/>
      <c r="RV218" s="57"/>
      <c r="RW218" s="57"/>
      <c r="RX218" s="57"/>
      <c r="RY218" s="57"/>
      <c r="RZ218" s="57"/>
      <c r="SA218" s="57"/>
      <c r="SB218" s="57"/>
      <c r="SC218" s="57"/>
      <c r="SD218" s="57"/>
      <c r="SE218" s="57"/>
      <c r="SF218" s="57"/>
      <c r="SG218" s="57"/>
      <c r="SH218" s="57"/>
      <c r="SI218" s="57"/>
      <c r="SJ218" s="57"/>
      <c r="SK218" s="57"/>
      <c r="SL218" s="57"/>
      <c r="SM218" s="57"/>
      <c r="SN218" s="57"/>
      <c r="SO218" s="57"/>
      <c r="SP218" s="57"/>
      <c r="SQ218" s="57"/>
      <c r="SR218" s="57"/>
      <c r="SS218" s="57"/>
      <c r="ST218" s="57"/>
      <c r="SU218" s="57"/>
      <c r="SV218" s="57"/>
      <c r="SW218" s="57"/>
      <c r="SX218" s="57"/>
      <c r="SY218" s="57"/>
      <c r="SZ218" s="57"/>
      <c r="TA218" s="57"/>
      <c r="TB218" s="57"/>
      <c r="TC218" s="57"/>
      <c r="TD218" s="57"/>
      <c r="TE218" s="57"/>
      <c r="TF218" s="57"/>
      <c r="TG218" s="57"/>
      <c r="TH218" s="57"/>
      <c r="TI218" s="57"/>
      <c r="TJ218" s="57"/>
      <c r="TK218" s="57"/>
      <c r="TL218" s="57"/>
      <c r="TM218" s="57"/>
      <c r="TN218" s="57"/>
      <c r="TO218" s="57"/>
      <c r="TP218" s="57"/>
      <c r="TQ218" s="57"/>
      <c r="TR218" s="57"/>
      <c r="TS218" s="57"/>
      <c r="TT218" s="57"/>
      <c r="TU218" s="57"/>
      <c r="TV218" s="57"/>
      <c r="TW218" s="57"/>
      <c r="TX218" s="57"/>
      <c r="TY218" s="57"/>
      <c r="TZ218" s="57"/>
      <c r="UA218" s="57"/>
      <c r="UB218" s="57"/>
      <c r="UC218" s="57"/>
      <c r="UD218" s="57"/>
      <c r="UE218" s="57"/>
      <c r="UF218" s="57"/>
      <c r="UG218" s="57"/>
      <c r="UH218" s="57"/>
      <c r="UI218" s="57"/>
      <c r="UJ218" s="57"/>
      <c r="UK218" s="57"/>
      <c r="UL218" s="57"/>
      <c r="UM218" s="57"/>
      <c r="UN218" s="57"/>
      <c r="UO218" s="57"/>
      <c r="UP218" s="57"/>
      <c r="UQ218" s="57"/>
      <c r="UR218" s="57"/>
      <c r="US218" s="57"/>
      <c r="UT218" s="57"/>
      <c r="UU218" s="57"/>
      <c r="UV218" s="57"/>
      <c r="UW218" s="57"/>
      <c r="UX218" s="57"/>
      <c r="UY218" s="57"/>
      <c r="UZ218" s="57"/>
      <c r="VA218" s="57"/>
      <c r="VB218" s="57"/>
      <c r="VC218" s="57"/>
      <c r="VD218" s="57"/>
      <c r="VE218" s="57"/>
      <c r="VF218" s="57"/>
      <c r="VG218" s="57"/>
      <c r="VH218" s="57"/>
      <c r="VI218" s="57"/>
      <c r="VJ218" s="57"/>
      <c r="VK218" s="57"/>
      <c r="VL218" s="57"/>
      <c r="VM218" s="57"/>
      <c r="VN218" s="57"/>
      <c r="VO218" s="57"/>
      <c r="VP218" s="57"/>
      <c r="VQ218" s="57"/>
      <c r="VR218" s="57"/>
      <c r="VS218" s="57"/>
      <c r="VT218" s="57"/>
      <c r="VU218" s="57"/>
      <c r="VV218" s="57"/>
      <c r="VW218" s="57"/>
      <c r="VX218" s="57"/>
      <c r="VY218" s="57"/>
      <c r="VZ218" s="57"/>
      <c r="WA218" s="57"/>
      <c r="WB218" s="57"/>
      <c r="WC218" s="57"/>
      <c r="WD218" s="57"/>
      <c r="WE218" s="57"/>
      <c r="WF218" s="57"/>
      <c r="WG218" s="57"/>
      <c r="WH218" s="57"/>
      <c r="WI218" s="57"/>
      <c r="WJ218" s="57"/>
      <c r="WK218" s="57"/>
      <c r="WL218" s="57"/>
      <c r="WM218" s="57"/>
      <c r="WN218" s="57"/>
      <c r="WO218" s="57"/>
      <c r="WP218" s="57"/>
      <c r="WQ218" s="57"/>
      <c r="WR218" s="57"/>
      <c r="WS218" s="57"/>
      <c r="WT218" s="57"/>
      <c r="WU218" s="57"/>
      <c r="WV218" s="57"/>
      <c r="WW218" s="57"/>
      <c r="WX218" s="57"/>
      <c r="WY218" s="57"/>
      <c r="WZ218" s="57"/>
      <c r="XA218" s="57"/>
      <c r="XB218" s="57"/>
      <c r="XC218" s="57"/>
      <c r="XD218" s="57"/>
      <c r="XE218" s="57"/>
      <c r="XF218" s="57"/>
      <c r="XG218" s="57"/>
      <c r="XH218" s="57"/>
      <c r="XI218" s="57"/>
      <c r="XJ218" s="57"/>
      <c r="XK218" s="57"/>
      <c r="XL218" s="57"/>
      <c r="XM218" s="57"/>
      <c r="XN218" s="57"/>
      <c r="XO218" s="57"/>
      <c r="XP218" s="57"/>
      <c r="XQ218" s="57"/>
      <c r="XR218" s="57"/>
      <c r="XS218" s="57"/>
      <c r="XT218" s="57"/>
      <c r="XU218" s="57"/>
      <c r="XV218" s="57"/>
      <c r="XW218" s="57"/>
    </row>
    <row r="219">
      <c r="AI219" s="57"/>
      <c r="BR219" s="57"/>
      <c r="DA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57"/>
      <c r="FY219" s="57"/>
      <c r="FZ219" s="57"/>
      <c r="GA219" s="57"/>
      <c r="GB219" s="57"/>
      <c r="GC219" s="57"/>
      <c r="GD219" s="57"/>
      <c r="GE219" s="57"/>
      <c r="GF219" s="57"/>
      <c r="GG219" s="57"/>
      <c r="GH219" s="57"/>
      <c r="GI219" s="57"/>
      <c r="GJ219" s="57"/>
      <c r="GK219" s="57"/>
      <c r="GL219" s="57"/>
      <c r="GM219" s="57"/>
      <c r="GN219" s="57"/>
      <c r="GO219" s="57"/>
      <c r="GP219" s="57"/>
      <c r="GQ219" s="57"/>
      <c r="GR219" s="57"/>
      <c r="GS219" s="57"/>
      <c r="GT219" s="57"/>
      <c r="GU219" s="57"/>
      <c r="GV219" s="57"/>
      <c r="GW219" s="57"/>
      <c r="GX219" s="57"/>
      <c r="GY219" s="57"/>
      <c r="GZ219" s="57"/>
      <c r="HA219" s="57"/>
      <c r="HB219" s="57"/>
      <c r="HC219" s="57"/>
      <c r="HD219" s="57"/>
      <c r="HE219" s="57"/>
      <c r="HF219" s="57"/>
      <c r="HG219" s="57"/>
      <c r="HH219" s="57"/>
      <c r="HI219" s="57"/>
      <c r="HJ219" s="57"/>
      <c r="HK219" s="57"/>
      <c r="HL219" s="57"/>
      <c r="HM219" s="57"/>
      <c r="HN219" s="57"/>
      <c r="HO219" s="57"/>
      <c r="HP219" s="57"/>
      <c r="HQ219" s="57"/>
      <c r="HR219" s="57"/>
      <c r="HS219" s="57"/>
      <c r="HT219" s="57"/>
      <c r="HU219" s="57"/>
      <c r="HV219" s="57"/>
      <c r="HW219" s="57"/>
      <c r="HX219" s="57"/>
      <c r="HY219" s="57"/>
      <c r="HZ219" s="57"/>
      <c r="IA219" s="57"/>
      <c r="IB219" s="57"/>
      <c r="IC219" s="57"/>
      <c r="ID219" s="57"/>
      <c r="IE219" s="57"/>
      <c r="IF219" s="57"/>
      <c r="IG219" s="57"/>
      <c r="IH219" s="57"/>
      <c r="II219" s="57"/>
      <c r="IJ219" s="57"/>
      <c r="IK219" s="57"/>
      <c r="IL219" s="57"/>
      <c r="IM219" s="57"/>
      <c r="IN219" s="57"/>
      <c r="IO219" s="57"/>
      <c r="IP219" s="57"/>
      <c r="IQ219" s="57"/>
      <c r="IR219" s="57"/>
      <c r="IS219" s="57"/>
      <c r="IT219" s="57"/>
      <c r="IU219" s="57"/>
      <c r="IV219" s="57"/>
      <c r="IW219" s="57"/>
      <c r="IX219" s="57"/>
      <c r="IY219" s="57"/>
      <c r="IZ219" s="57"/>
      <c r="JA219" s="57"/>
      <c r="JB219" s="57"/>
      <c r="JC219" s="57"/>
      <c r="JD219" s="57"/>
      <c r="JE219" s="57"/>
      <c r="JF219" s="57"/>
      <c r="JG219" s="57"/>
      <c r="JH219" s="57"/>
      <c r="JI219" s="57"/>
      <c r="JJ219" s="57"/>
      <c r="JK219" s="57"/>
      <c r="JL219" s="57"/>
      <c r="JM219" s="57"/>
      <c r="JN219" s="57"/>
      <c r="JO219" s="57"/>
      <c r="JP219" s="57"/>
      <c r="JQ219" s="57"/>
      <c r="JR219" s="57"/>
      <c r="JS219" s="57"/>
      <c r="JT219" s="57"/>
      <c r="JU219" s="57"/>
      <c r="JV219" s="57"/>
      <c r="JW219" s="57"/>
      <c r="JX219" s="57"/>
      <c r="JY219" s="57"/>
      <c r="JZ219" s="57"/>
      <c r="KA219" s="57"/>
      <c r="KB219" s="57"/>
      <c r="KC219" s="57"/>
      <c r="KD219" s="57"/>
      <c r="KE219" s="57"/>
      <c r="KF219" s="57"/>
      <c r="KG219" s="57"/>
      <c r="KH219" s="57"/>
      <c r="KI219" s="57"/>
      <c r="KJ219" s="57"/>
      <c r="KK219" s="57"/>
      <c r="KL219" s="57"/>
      <c r="KM219" s="57"/>
      <c r="KN219" s="57"/>
      <c r="KO219" s="57"/>
      <c r="KP219" s="57"/>
      <c r="KQ219" s="57"/>
      <c r="KR219" s="57"/>
      <c r="KS219" s="57"/>
      <c r="KT219" s="57"/>
      <c r="KU219" s="57"/>
      <c r="KV219" s="57"/>
      <c r="KW219" s="57"/>
      <c r="KX219" s="57"/>
      <c r="KY219" s="57"/>
      <c r="KZ219" s="57"/>
      <c r="LA219" s="57"/>
      <c r="LB219" s="57"/>
      <c r="LC219" s="57"/>
      <c r="LD219" s="57"/>
      <c r="LE219" s="57"/>
      <c r="LF219" s="57"/>
      <c r="LG219" s="57"/>
      <c r="LH219" s="57"/>
      <c r="LI219" s="57"/>
      <c r="LJ219" s="57"/>
      <c r="LK219" s="57"/>
      <c r="LL219" s="57"/>
      <c r="LM219" s="57"/>
      <c r="LN219" s="57"/>
      <c r="LO219" s="57"/>
      <c r="LP219" s="57"/>
      <c r="LQ219" s="57"/>
      <c r="LR219" s="57"/>
      <c r="LS219" s="57"/>
      <c r="LT219" s="57"/>
      <c r="LU219" s="57"/>
      <c r="LV219" s="57"/>
      <c r="LW219" s="57"/>
      <c r="LX219" s="57"/>
      <c r="LY219" s="57"/>
      <c r="LZ219" s="57"/>
      <c r="MA219" s="57"/>
      <c r="MB219" s="57"/>
      <c r="MC219" s="57"/>
      <c r="MD219" s="57"/>
      <c r="ME219" s="57"/>
      <c r="MF219" s="57"/>
      <c r="MG219" s="57"/>
      <c r="MH219" s="57"/>
      <c r="MI219" s="57"/>
      <c r="MJ219" s="57"/>
      <c r="MK219" s="57"/>
      <c r="ML219" s="57"/>
      <c r="MM219" s="57"/>
      <c r="MN219" s="57"/>
      <c r="MO219" s="57"/>
      <c r="MP219" s="57"/>
      <c r="MQ219" s="57"/>
      <c r="MR219" s="57"/>
      <c r="MS219" s="57"/>
      <c r="MT219" s="57"/>
      <c r="MU219" s="57"/>
      <c r="MV219" s="57"/>
      <c r="MW219" s="57"/>
      <c r="MX219" s="57"/>
      <c r="MY219" s="57"/>
      <c r="MZ219" s="57"/>
      <c r="NA219" s="57"/>
      <c r="NB219" s="57"/>
      <c r="NC219" s="57"/>
      <c r="ND219" s="57"/>
      <c r="NE219" s="57"/>
      <c r="NF219" s="57"/>
      <c r="NG219" s="57"/>
      <c r="NH219" s="57"/>
      <c r="NI219" s="57"/>
      <c r="NJ219" s="57"/>
      <c r="NK219" s="57"/>
      <c r="NL219" s="57"/>
      <c r="NM219" s="57"/>
      <c r="NN219" s="57"/>
      <c r="NO219" s="57"/>
      <c r="NP219" s="57"/>
      <c r="NQ219" s="57"/>
      <c r="NR219" s="57"/>
      <c r="NS219" s="57"/>
      <c r="NT219" s="57"/>
      <c r="NU219" s="57"/>
      <c r="NV219" s="57"/>
      <c r="NW219" s="57"/>
      <c r="NX219" s="57"/>
      <c r="NY219" s="57"/>
      <c r="NZ219" s="57"/>
      <c r="OA219" s="57"/>
      <c r="OB219" s="57"/>
      <c r="OC219" s="57"/>
      <c r="OD219" s="57"/>
      <c r="OE219" s="57"/>
      <c r="OF219" s="57"/>
      <c r="OG219" s="57"/>
      <c r="OH219" s="57"/>
      <c r="OI219" s="57"/>
      <c r="OJ219" s="57"/>
      <c r="OK219" s="57"/>
      <c r="OL219" s="57"/>
      <c r="OM219" s="57"/>
      <c r="ON219" s="57"/>
      <c r="OO219" s="57"/>
      <c r="OP219" s="57"/>
      <c r="OQ219" s="57"/>
      <c r="OR219" s="57"/>
      <c r="OS219" s="57"/>
      <c r="OT219" s="57"/>
      <c r="OU219" s="57"/>
      <c r="OV219" s="57"/>
      <c r="OW219" s="57"/>
      <c r="OX219" s="57"/>
      <c r="OY219" s="57"/>
      <c r="OZ219" s="57"/>
      <c r="PA219" s="57"/>
      <c r="PB219" s="57"/>
      <c r="PC219" s="57"/>
      <c r="PD219" s="57"/>
      <c r="PE219" s="57"/>
      <c r="PF219" s="57"/>
      <c r="PG219" s="57"/>
      <c r="PH219" s="57"/>
      <c r="PI219" s="57"/>
      <c r="PJ219" s="57"/>
      <c r="PK219" s="57"/>
      <c r="PL219" s="57"/>
      <c r="PM219" s="57"/>
      <c r="PN219" s="57"/>
      <c r="PO219" s="57"/>
      <c r="PP219" s="57"/>
      <c r="PQ219" s="57"/>
      <c r="PR219" s="57"/>
      <c r="PS219" s="57"/>
      <c r="PT219" s="57"/>
      <c r="PU219" s="57"/>
      <c r="PV219" s="57"/>
      <c r="PW219" s="57"/>
      <c r="PX219" s="57"/>
      <c r="PY219" s="57"/>
      <c r="PZ219" s="57"/>
      <c r="QA219" s="57"/>
      <c r="QB219" s="57"/>
      <c r="QC219" s="57"/>
      <c r="QD219" s="57"/>
      <c r="QE219" s="57"/>
      <c r="QF219" s="57"/>
      <c r="QG219" s="57"/>
      <c r="QH219" s="57"/>
      <c r="QI219" s="57"/>
      <c r="QJ219" s="57"/>
      <c r="QK219" s="57"/>
      <c r="QL219" s="57"/>
      <c r="QM219" s="57"/>
      <c r="QN219" s="57"/>
      <c r="QO219" s="57"/>
      <c r="QP219" s="57"/>
      <c r="QQ219" s="57"/>
      <c r="QR219" s="57"/>
      <c r="QS219" s="57"/>
      <c r="QT219" s="57"/>
      <c r="QU219" s="57"/>
      <c r="QV219" s="57"/>
      <c r="QW219" s="57"/>
      <c r="QX219" s="57"/>
      <c r="QY219" s="57"/>
      <c r="QZ219" s="57"/>
      <c r="RA219" s="57"/>
      <c r="RB219" s="57"/>
      <c r="RC219" s="57"/>
      <c r="RD219" s="57"/>
      <c r="RE219" s="57"/>
      <c r="RF219" s="57"/>
      <c r="RG219" s="57"/>
      <c r="RH219" s="57"/>
      <c r="RI219" s="57"/>
      <c r="RJ219" s="57"/>
      <c r="RK219" s="57"/>
      <c r="RL219" s="57"/>
      <c r="RM219" s="57"/>
      <c r="RN219" s="57"/>
      <c r="RO219" s="57"/>
      <c r="RP219" s="57"/>
      <c r="RQ219" s="57"/>
      <c r="RR219" s="57"/>
      <c r="RS219" s="57"/>
      <c r="RT219" s="57"/>
      <c r="RU219" s="57"/>
      <c r="RV219" s="57"/>
      <c r="RW219" s="57"/>
      <c r="RX219" s="57"/>
      <c r="RY219" s="57"/>
      <c r="RZ219" s="57"/>
      <c r="SA219" s="57"/>
      <c r="SB219" s="57"/>
      <c r="SC219" s="57"/>
      <c r="SD219" s="57"/>
      <c r="SE219" s="57"/>
      <c r="SF219" s="57"/>
      <c r="SG219" s="57"/>
      <c r="SH219" s="57"/>
      <c r="SI219" s="57"/>
      <c r="SJ219" s="57"/>
      <c r="SK219" s="57"/>
      <c r="SL219" s="57"/>
      <c r="SM219" s="57"/>
      <c r="SN219" s="57"/>
      <c r="SO219" s="57"/>
      <c r="SP219" s="57"/>
      <c r="SQ219" s="57"/>
      <c r="SR219" s="57"/>
      <c r="SS219" s="57"/>
      <c r="ST219" s="57"/>
      <c r="SU219" s="57"/>
      <c r="SV219" s="57"/>
      <c r="SW219" s="57"/>
      <c r="SX219" s="57"/>
      <c r="SY219" s="57"/>
      <c r="SZ219" s="57"/>
      <c r="TA219" s="57"/>
      <c r="TB219" s="57"/>
      <c r="TC219" s="57"/>
      <c r="TD219" s="57"/>
      <c r="TE219" s="57"/>
      <c r="TF219" s="57"/>
      <c r="TG219" s="57"/>
      <c r="TH219" s="57"/>
      <c r="TI219" s="57"/>
      <c r="TJ219" s="57"/>
      <c r="TK219" s="57"/>
      <c r="TL219" s="57"/>
      <c r="TM219" s="57"/>
      <c r="TN219" s="57"/>
      <c r="TO219" s="57"/>
      <c r="TP219" s="57"/>
      <c r="TQ219" s="57"/>
      <c r="TR219" s="57"/>
      <c r="TS219" s="57"/>
      <c r="TT219" s="57"/>
      <c r="TU219" s="57"/>
      <c r="TV219" s="57"/>
      <c r="TW219" s="57"/>
      <c r="TX219" s="57"/>
      <c r="TY219" s="57"/>
      <c r="TZ219" s="57"/>
      <c r="UA219" s="57"/>
      <c r="UB219" s="57"/>
      <c r="UC219" s="57"/>
      <c r="UD219" s="57"/>
      <c r="UE219" s="57"/>
      <c r="UF219" s="57"/>
      <c r="UG219" s="57"/>
      <c r="UH219" s="57"/>
      <c r="UI219" s="57"/>
      <c r="UJ219" s="57"/>
      <c r="UK219" s="57"/>
      <c r="UL219" s="57"/>
      <c r="UM219" s="57"/>
      <c r="UN219" s="57"/>
      <c r="UO219" s="57"/>
      <c r="UP219" s="57"/>
      <c r="UQ219" s="57"/>
      <c r="UR219" s="57"/>
      <c r="US219" s="57"/>
      <c r="UT219" s="57"/>
      <c r="UU219" s="57"/>
      <c r="UV219" s="57"/>
      <c r="UW219" s="57"/>
      <c r="UX219" s="57"/>
      <c r="UY219" s="57"/>
      <c r="UZ219" s="57"/>
      <c r="VA219" s="57"/>
      <c r="VB219" s="57"/>
      <c r="VC219" s="57"/>
      <c r="VD219" s="57"/>
      <c r="VE219" s="57"/>
      <c r="VF219" s="57"/>
      <c r="VG219" s="57"/>
      <c r="VH219" s="57"/>
      <c r="VI219" s="57"/>
      <c r="VJ219" s="57"/>
      <c r="VK219" s="57"/>
      <c r="VL219" s="57"/>
      <c r="VM219" s="57"/>
      <c r="VN219" s="57"/>
      <c r="VO219" s="57"/>
      <c r="VP219" s="57"/>
      <c r="VQ219" s="57"/>
      <c r="VR219" s="57"/>
      <c r="VS219" s="57"/>
      <c r="VT219" s="57"/>
      <c r="VU219" s="57"/>
      <c r="VV219" s="57"/>
      <c r="VW219" s="57"/>
      <c r="VX219" s="57"/>
      <c r="VY219" s="57"/>
      <c r="VZ219" s="57"/>
      <c r="WA219" s="57"/>
      <c r="WB219" s="57"/>
      <c r="WC219" s="57"/>
      <c r="WD219" s="57"/>
      <c r="WE219" s="57"/>
      <c r="WF219" s="57"/>
      <c r="WG219" s="57"/>
      <c r="WH219" s="57"/>
      <c r="WI219" s="57"/>
      <c r="WJ219" s="57"/>
      <c r="WK219" s="57"/>
      <c r="WL219" s="57"/>
      <c r="WM219" s="57"/>
      <c r="WN219" s="57"/>
      <c r="WO219" s="57"/>
      <c r="WP219" s="57"/>
      <c r="WQ219" s="57"/>
      <c r="WR219" s="57"/>
      <c r="WS219" s="57"/>
      <c r="WT219" s="57"/>
      <c r="WU219" s="57"/>
      <c r="WV219" s="57"/>
      <c r="WW219" s="57"/>
      <c r="WX219" s="57"/>
      <c r="WY219" s="57"/>
      <c r="WZ219" s="57"/>
      <c r="XA219" s="57"/>
      <c r="XB219" s="57"/>
      <c r="XC219" s="57"/>
      <c r="XD219" s="57"/>
      <c r="XE219" s="57"/>
      <c r="XF219" s="57"/>
      <c r="XG219" s="57"/>
      <c r="XH219" s="57"/>
      <c r="XI219" s="57"/>
      <c r="XJ219" s="57"/>
      <c r="XK219" s="57"/>
      <c r="XL219" s="57"/>
      <c r="XM219" s="57"/>
      <c r="XN219" s="57"/>
      <c r="XO219" s="57"/>
      <c r="XP219" s="57"/>
      <c r="XQ219" s="57"/>
      <c r="XR219" s="57"/>
      <c r="XS219" s="57"/>
      <c r="XT219" s="57"/>
      <c r="XU219" s="57"/>
      <c r="XV219" s="57"/>
      <c r="XW219" s="57"/>
    </row>
    <row r="220">
      <c r="AI220" s="57"/>
      <c r="BR220" s="57"/>
      <c r="DA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57"/>
      <c r="FY220" s="57"/>
      <c r="FZ220" s="57"/>
      <c r="GA220" s="57"/>
      <c r="GB220" s="57"/>
      <c r="GC220" s="57"/>
      <c r="GD220" s="57"/>
      <c r="GE220" s="57"/>
      <c r="GF220" s="57"/>
      <c r="GG220" s="57"/>
      <c r="GH220" s="57"/>
      <c r="GI220" s="57"/>
      <c r="GJ220" s="57"/>
      <c r="GK220" s="57"/>
      <c r="GL220" s="57"/>
      <c r="GM220" s="57"/>
      <c r="GN220" s="57"/>
      <c r="GO220" s="57"/>
      <c r="GP220" s="57"/>
      <c r="GQ220" s="57"/>
      <c r="GR220" s="57"/>
      <c r="GS220" s="57"/>
      <c r="GT220" s="57"/>
      <c r="GU220" s="57"/>
      <c r="GV220" s="57"/>
      <c r="GW220" s="57"/>
      <c r="GX220" s="57"/>
      <c r="GY220" s="57"/>
      <c r="GZ220" s="57"/>
      <c r="HA220" s="57"/>
      <c r="HB220" s="57"/>
      <c r="HC220" s="57"/>
      <c r="HD220" s="57"/>
      <c r="HE220" s="57"/>
      <c r="HF220" s="57"/>
      <c r="HG220" s="57"/>
      <c r="HH220" s="57"/>
      <c r="HI220" s="57"/>
      <c r="HJ220" s="57"/>
      <c r="HK220" s="57"/>
      <c r="HL220" s="57"/>
      <c r="HM220" s="57"/>
      <c r="HN220" s="57"/>
      <c r="HO220" s="57"/>
      <c r="HP220" s="57"/>
      <c r="HQ220" s="57"/>
      <c r="HR220" s="57"/>
      <c r="HS220" s="57"/>
      <c r="HT220" s="57"/>
      <c r="HU220" s="57"/>
      <c r="HV220" s="57"/>
      <c r="HW220" s="57"/>
      <c r="HX220" s="57"/>
      <c r="HY220" s="57"/>
      <c r="HZ220" s="57"/>
      <c r="IA220" s="57"/>
      <c r="IB220" s="57"/>
      <c r="IC220" s="57"/>
      <c r="ID220" s="57"/>
      <c r="IE220" s="57"/>
      <c r="IF220" s="57"/>
      <c r="IG220" s="57"/>
      <c r="IH220" s="57"/>
      <c r="II220" s="57"/>
      <c r="IJ220" s="57"/>
      <c r="IK220" s="57"/>
      <c r="IL220" s="57"/>
      <c r="IM220" s="57"/>
      <c r="IN220" s="57"/>
      <c r="IO220" s="57"/>
      <c r="IP220" s="57"/>
      <c r="IQ220" s="57"/>
      <c r="IR220" s="57"/>
      <c r="IS220" s="57"/>
      <c r="IT220" s="57"/>
      <c r="IU220" s="57"/>
      <c r="IV220" s="57"/>
      <c r="IW220" s="57"/>
      <c r="IX220" s="57"/>
      <c r="IY220" s="57"/>
      <c r="IZ220" s="57"/>
      <c r="JA220" s="57"/>
      <c r="JB220" s="57"/>
      <c r="JC220" s="57"/>
      <c r="JD220" s="57"/>
      <c r="JE220" s="57"/>
      <c r="JF220" s="57"/>
      <c r="JG220" s="57"/>
      <c r="JH220" s="57"/>
      <c r="JI220" s="57"/>
      <c r="JJ220" s="57"/>
      <c r="JK220" s="57"/>
      <c r="JL220" s="57"/>
      <c r="JM220" s="57"/>
      <c r="JN220" s="57"/>
      <c r="JO220" s="57"/>
      <c r="JP220" s="57"/>
      <c r="JQ220" s="57"/>
      <c r="JR220" s="57"/>
      <c r="JS220" s="57"/>
      <c r="JT220" s="57"/>
      <c r="JU220" s="57"/>
      <c r="JV220" s="57"/>
      <c r="JW220" s="57"/>
      <c r="JX220" s="57"/>
      <c r="JY220" s="57"/>
      <c r="JZ220" s="57"/>
      <c r="KA220" s="57"/>
      <c r="KB220" s="57"/>
      <c r="KC220" s="57"/>
      <c r="KD220" s="57"/>
      <c r="KE220" s="57"/>
      <c r="KF220" s="57"/>
      <c r="KG220" s="57"/>
      <c r="KH220" s="57"/>
      <c r="KI220" s="57"/>
      <c r="KJ220" s="57"/>
      <c r="KK220" s="57"/>
      <c r="KL220" s="57"/>
      <c r="KM220" s="57"/>
      <c r="KN220" s="57"/>
      <c r="KO220" s="57"/>
      <c r="KP220" s="57"/>
      <c r="KQ220" s="57"/>
      <c r="KR220" s="57"/>
      <c r="KS220" s="57"/>
      <c r="KT220" s="57"/>
      <c r="KU220" s="57"/>
      <c r="KV220" s="57"/>
      <c r="KW220" s="57"/>
      <c r="KX220" s="57"/>
      <c r="KY220" s="57"/>
      <c r="KZ220" s="57"/>
      <c r="LA220" s="57"/>
      <c r="LB220" s="57"/>
      <c r="LC220" s="57"/>
      <c r="LD220" s="57"/>
      <c r="LE220" s="57"/>
      <c r="LF220" s="57"/>
      <c r="LG220" s="57"/>
      <c r="LH220" s="57"/>
      <c r="LI220" s="57"/>
      <c r="LJ220" s="57"/>
      <c r="LK220" s="57"/>
      <c r="LL220" s="57"/>
      <c r="LM220" s="57"/>
      <c r="LN220" s="57"/>
      <c r="LO220" s="57"/>
      <c r="LP220" s="57"/>
      <c r="LQ220" s="57"/>
      <c r="LR220" s="57"/>
      <c r="LS220" s="57"/>
      <c r="LT220" s="57"/>
      <c r="LU220" s="57"/>
      <c r="LV220" s="57"/>
      <c r="LW220" s="57"/>
      <c r="LX220" s="57"/>
      <c r="LY220" s="57"/>
      <c r="LZ220" s="57"/>
      <c r="MA220" s="57"/>
      <c r="MB220" s="57"/>
      <c r="MC220" s="57"/>
      <c r="MD220" s="57"/>
      <c r="ME220" s="57"/>
      <c r="MF220" s="57"/>
      <c r="MG220" s="57"/>
      <c r="MH220" s="57"/>
      <c r="MI220" s="57"/>
      <c r="MJ220" s="57"/>
      <c r="MK220" s="57"/>
      <c r="ML220" s="57"/>
      <c r="MM220" s="57"/>
      <c r="MN220" s="57"/>
      <c r="MO220" s="57"/>
      <c r="MP220" s="57"/>
      <c r="MQ220" s="57"/>
      <c r="MR220" s="57"/>
      <c r="MS220" s="57"/>
      <c r="MT220" s="57"/>
      <c r="MU220" s="57"/>
      <c r="MV220" s="57"/>
      <c r="MW220" s="57"/>
      <c r="MX220" s="57"/>
      <c r="MY220" s="57"/>
      <c r="MZ220" s="57"/>
      <c r="NA220" s="57"/>
      <c r="NB220" s="57"/>
      <c r="NC220" s="57"/>
      <c r="ND220" s="57"/>
      <c r="NE220" s="57"/>
      <c r="NF220" s="57"/>
      <c r="NG220" s="57"/>
      <c r="NH220" s="57"/>
      <c r="NI220" s="57"/>
      <c r="NJ220" s="57"/>
      <c r="NK220" s="57"/>
      <c r="NL220" s="57"/>
      <c r="NM220" s="57"/>
      <c r="NN220" s="57"/>
      <c r="NO220" s="57"/>
      <c r="NP220" s="57"/>
      <c r="NQ220" s="57"/>
      <c r="NR220" s="57"/>
      <c r="NS220" s="57"/>
      <c r="NT220" s="57"/>
      <c r="NU220" s="57"/>
      <c r="NV220" s="57"/>
      <c r="NW220" s="57"/>
      <c r="NX220" s="57"/>
      <c r="NY220" s="57"/>
      <c r="NZ220" s="57"/>
      <c r="OA220" s="57"/>
      <c r="OB220" s="57"/>
      <c r="OC220" s="57"/>
      <c r="OD220" s="57"/>
      <c r="OE220" s="57"/>
      <c r="OF220" s="57"/>
      <c r="OG220" s="57"/>
      <c r="OH220" s="57"/>
      <c r="OI220" s="57"/>
      <c r="OJ220" s="57"/>
      <c r="OK220" s="57"/>
      <c r="OL220" s="57"/>
      <c r="OM220" s="57"/>
      <c r="ON220" s="57"/>
      <c r="OO220" s="57"/>
      <c r="OP220" s="57"/>
      <c r="OQ220" s="57"/>
      <c r="OR220" s="57"/>
      <c r="OS220" s="57"/>
      <c r="OT220" s="57"/>
      <c r="OU220" s="57"/>
      <c r="OV220" s="57"/>
      <c r="OW220" s="57"/>
      <c r="OX220" s="57"/>
      <c r="OY220" s="57"/>
      <c r="OZ220" s="57"/>
      <c r="PA220" s="57"/>
      <c r="PB220" s="57"/>
      <c r="PC220" s="57"/>
      <c r="PD220" s="57"/>
      <c r="PE220" s="57"/>
      <c r="PF220" s="57"/>
      <c r="PG220" s="57"/>
      <c r="PH220" s="57"/>
      <c r="PI220" s="57"/>
      <c r="PJ220" s="57"/>
      <c r="PK220" s="57"/>
      <c r="PL220" s="57"/>
      <c r="PM220" s="57"/>
      <c r="PN220" s="57"/>
      <c r="PO220" s="57"/>
      <c r="PP220" s="57"/>
      <c r="PQ220" s="57"/>
      <c r="PR220" s="57"/>
      <c r="PS220" s="57"/>
      <c r="PT220" s="57"/>
      <c r="PU220" s="57"/>
      <c r="PV220" s="57"/>
      <c r="PW220" s="57"/>
      <c r="PX220" s="57"/>
      <c r="PY220" s="57"/>
      <c r="PZ220" s="57"/>
      <c r="QA220" s="57"/>
      <c r="QB220" s="57"/>
      <c r="QC220" s="57"/>
      <c r="QD220" s="57"/>
      <c r="QE220" s="57"/>
      <c r="QF220" s="57"/>
      <c r="QG220" s="57"/>
      <c r="QH220" s="57"/>
      <c r="QI220" s="57"/>
      <c r="QJ220" s="57"/>
      <c r="QK220" s="57"/>
      <c r="QL220" s="57"/>
      <c r="QM220" s="57"/>
      <c r="QN220" s="57"/>
      <c r="QO220" s="57"/>
      <c r="QP220" s="57"/>
      <c r="QQ220" s="57"/>
      <c r="QR220" s="57"/>
      <c r="QS220" s="57"/>
      <c r="QT220" s="57"/>
      <c r="QU220" s="57"/>
      <c r="QV220" s="57"/>
      <c r="QW220" s="57"/>
      <c r="QX220" s="57"/>
      <c r="QY220" s="57"/>
      <c r="QZ220" s="57"/>
      <c r="RA220" s="57"/>
      <c r="RB220" s="57"/>
      <c r="RC220" s="57"/>
      <c r="RD220" s="57"/>
      <c r="RE220" s="57"/>
      <c r="RF220" s="57"/>
      <c r="RG220" s="57"/>
      <c r="RH220" s="57"/>
      <c r="RI220" s="57"/>
      <c r="RJ220" s="57"/>
      <c r="RK220" s="57"/>
      <c r="RL220" s="57"/>
      <c r="RM220" s="57"/>
      <c r="RN220" s="57"/>
      <c r="RO220" s="57"/>
      <c r="RP220" s="57"/>
      <c r="RQ220" s="57"/>
      <c r="RR220" s="57"/>
      <c r="RS220" s="57"/>
      <c r="RT220" s="57"/>
      <c r="RU220" s="57"/>
      <c r="RV220" s="57"/>
      <c r="RW220" s="57"/>
      <c r="RX220" s="57"/>
      <c r="RY220" s="57"/>
      <c r="RZ220" s="57"/>
      <c r="SA220" s="57"/>
      <c r="SB220" s="57"/>
      <c r="SC220" s="57"/>
      <c r="SD220" s="57"/>
      <c r="SE220" s="57"/>
      <c r="SF220" s="57"/>
      <c r="SG220" s="57"/>
      <c r="SH220" s="57"/>
      <c r="SI220" s="57"/>
      <c r="SJ220" s="57"/>
      <c r="SK220" s="57"/>
      <c r="SL220" s="57"/>
      <c r="SM220" s="57"/>
      <c r="SN220" s="57"/>
      <c r="SO220" s="57"/>
      <c r="SP220" s="57"/>
      <c r="SQ220" s="57"/>
      <c r="SR220" s="57"/>
      <c r="SS220" s="57"/>
      <c r="ST220" s="57"/>
      <c r="SU220" s="57"/>
      <c r="SV220" s="57"/>
      <c r="SW220" s="57"/>
      <c r="SX220" s="57"/>
      <c r="SY220" s="57"/>
      <c r="SZ220" s="57"/>
      <c r="TA220" s="57"/>
      <c r="TB220" s="57"/>
      <c r="TC220" s="57"/>
      <c r="TD220" s="57"/>
      <c r="TE220" s="57"/>
      <c r="TF220" s="57"/>
      <c r="TG220" s="57"/>
      <c r="TH220" s="57"/>
      <c r="TI220" s="57"/>
      <c r="TJ220" s="57"/>
      <c r="TK220" s="57"/>
      <c r="TL220" s="57"/>
      <c r="TM220" s="57"/>
      <c r="TN220" s="57"/>
      <c r="TO220" s="57"/>
      <c r="TP220" s="57"/>
      <c r="TQ220" s="57"/>
      <c r="TR220" s="57"/>
      <c r="TS220" s="57"/>
      <c r="TT220" s="57"/>
      <c r="TU220" s="57"/>
      <c r="TV220" s="57"/>
      <c r="TW220" s="57"/>
      <c r="TX220" s="57"/>
      <c r="TY220" s="57"/>
      <c r="TZ220" s="57"/>
      <c r="UA220" s="57"/>
      <c r="UB220" s="57"/>
      <c r="UC220" s="57"/>
      <c r="UD220" s="57"/>
      <c r="UE220" s="57"/>
      <c r="UF220" s="57"/>
      <c r="UG220" s="57"/>
      <c r="UH220" s="57"/>
      <c r="UI220" s="57"/>
      <c r="UJ220" s="57"/>
      <c r="UK220" s="57"/>
      <c r="UL220" s="57"/>
      <c r="UM220" s="57"/>
      <c r="UN220" s="57"/>
      <c r="UO220" s="57"/>
      <c r="UP220" s="57"/>
      <c r="UQ220" s="57"/>
      <c r="UR220" s="57"/>
      <c r="US220" s="57"/>
      <c r="UT220" s="57"/>
      <c r="UU220" s="57"/>
      <c r="UV220" s="57"/>
      <c r="UW220" s="57"/>
      <c r="UX220" s="57"/>
      <c r="UY220" s="57"/>
      <c r="UZ220" s="57"/>
      <c r="VA220" s="57"/>
      <c r="VB220" s="57"/>
      <c r="VC220" s="57"/>
      <c r="VD220" s="57"/>
      <c r="VE220" s="57"/>
      <c r="VF220" s="57"/>
      <c r="VG220" s="57"/>
      <c r="VH220" s="57"/>
      <c r="VI220" s="57"/>
      <c r="VJ220" s="57"/>
      <c r="VK220" s="57"/>
      <c r="VL220" s="57"/>
      <c r="VM220" s="57"/>
      <c r="VN220" s="57"/>
      <c r="VO220" s="57"/>
      <c r="VP220" s="57"/>
      <c r="VQ220" s="57"/>
      <c r="VR220" s="57"/>
      <c r="VS220" s="57"/>
      <c r="VT220" s="57"/>
      <c r="VU220" s="57"/>
      <c r="VV220" s="57"/>
      <c r="VW220" s="57"/>
      <c r="VX220" s="57"/>
      <c r="VY220" s="57"/>
      <c r="VZ220" s="57"/>
      <c r="WA220" s="57"/>
      <c r="WB220" s="57"/>
      <c r="WC220" s="57"/>
      <c r="WD220" s="57"/>
      <c r="WE220" s="57"/>
      <c r="WF220" s="57"/>
      <c r="WG220" s="57"/>
      <c r="WH220" s="57"/>
      <c r="WI220" s="57"/>
      <c r="WJ220" s="57"/>
      <c r="WK220" s="57"/>
      <c r="WL220" s="57"/>
      <c r="WM220" s="57"/>
      <c r="WN220" s="57"/>
      <c r="WO220" s="57"/>
      <c r="WP220" s="57"/>
      <c r="WQ220" s="57"/>
      <c r="WR220" s="57"/>
      <c r="WS220" s="57"/>
      <c r="WT220" s="57"/>
      <c r="WU220" s="57"/>
      <c r="WV220" s="57"/>
      <c r="WW220" s="57"/>
      <c r="WX220" s="57"/>
      <c r="WY220" s="57"/>
      <c r="WZ220" s="57"/>
      <c r="XA220" s="57"/>
      <c r="XB220" s="57"/>
      <c r="XC220" s="57"/>
      <c r="XD220" s="57"/>
      <c r="XE220" s="57"/>
      <c r="XF220" s="57"/>
      <c r="XG220" s="57"/>
      <c r="XH220" s="57"/>
      <c r="XI220" s="57"/>
      <c r="XJ220" s="57"/>
      <c r="XK220" s="57"/>
      <c r="XL220" s="57"/>
      <c r="XM220" s="57"/>
      <c r="XN220" s="57"/>
      <c r="XO220" s="57"/>
      <c r="XP220" s="57"/>
      <c r="XQ220" s="57"/>
      <c r="XR220" s="57"/>
      <c r="XS220" s="57"/>
      <c r="XT220" s="57"/>
      <c r="XU220" s="57"/>
      <c r="XV220" s="57"/>
      <c r="XW220" s="57"/>
    </row>
    <row r="221">
      <c r="AI221" s="57"/>
      <c r="BR221" s="57"/>
      <c r="DA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57"/>
      <c r="FY221" s="57"/>
      <c r="FZ221" s="57"/>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c r="HI221" s="57"/>
      <c r="HJ221" s="57"/>
      <c r="HK221" s="57"/>
      <c r="HL221" s="57"/>
      <c r="HM221" s="57"/>
      <c r="HN221" s="57"/>
      <c r="HO221" s="57"/>
      <c r="HP221" s="57"/>
      <c r="HQ221" s="57"/>
      <c r="HR221" s="57"/>
      <c r="HS221" s="57"/>
      <c r="HT221" s="57"/>
      <c r="HU221" s="57"/>
      <c r="HV221" s="57"/>
      <c r="HW221" s="57"/>
      <c r="HX221" s="57"/>
      <c r="HY221" s="57"/>
      <c r="HZ221" s="57"/>
      <c r="IA221" s="57"/>
      <c r="IB221" s="57"/>
      <c r="IC221" s="57"/>
      <c r="ID221" s="57"/>
      <c r="IE221" s="57"/>
      <c r="IF221" s="57"/>
      <c r="IG221" s="57"/>
      <c r="IH221" s="57"/>
      <c r="II221" s="57"/>
      <c r="IJ221" s="57"/>
      <c r="IK221" s="57"/>
      <c r="IL221" s="57"/>
      <c r="IM221" s="57"/>
      <c r="IN221" s="57"/>
      <c r="IO221" s="57"/>
      <c r="IP221" s="57"/>
      <c r="IQ221" s="57"/>
      <c r="IR221" s="57"/>
      <c r="IS221" s="57"/>
      <c r="IT221" s="57"/>
      <c r="IU221" s="57"/>
      <c r="IV221" s="57"/>
      <c r="IW221" s="57"/>
      <c r="IX221" s="57"/>
      <c r="IY221" s="57"/>
      <c r="IZ221" s="57"/>
      <c r="JA221" s="57"/>
      <c r="JB221" s="57"/>
      <c r="JC221" s="57"/>
      <c r="JD221" s="57"/>
      <c r="JE221" s="57"/>
      <c r="JF221" s="57"/>
      <c r="JG221" s="57"/>
      <c r="JH221" s="57"/>
      <c r="JI221" s="57"/>
      <c r="JJ221" s="57"/>
      <c r="JK221" s="57"/>
      <c r="JL221" s="57"/>
      <c r="JM221" s="57"/>
      <c r="JN221" s="57"/>
      <c r="JO221" s="57"/>
      <c r="JP221" s="57"/>
      <c r="JQ221" s="57"/>
      <c r="JR221" s="57"/>
      <c r="JS221" s="57"/>
      <c r="JT221" s="57"/>
      <c r="JU221" s="57"/>
      <c r="JV221" s="57"/>
      <c r="JW221" s="57"/>
      <c r="JX221" s="57"/>
      <c r="JY221" s="57"/>
      <c r="JZ221" s="57"/>
      <c r="KA221" s="57"/>
      <c r="KB221" s="57"/>
      <c r="KC221" s="57"/>
      <c r="KD221" s="57"/>
      <c r="KE221" s="57"/>
      <c r="KF221" s="57"/>
      <c r="KG221" s="57"/>
      <c r="KH221" s="57"/>
      <c r="KI221" s="57"/>
      <c r="KJ221" s="57"/>
      <c r="KK221" s="57"/>
      <c r="KL221" s="57"/>
      <c r="KM221" s="57"/>
      <c r="KN221" s="57"/>
      <c r="KO221" s="57"/>
      <c r="KP221" s="57"/>
      <c r="KQ221" s="57"/>
      <c r="KR221" s="57"/>
      <c r="KS221" s="57"/>
      <c r="KT221" s="57"/>
      <c r="KU221" s="57"/>
      <c r="KV221" s="57"/>
      <c r="KW221" s="57"/>
      <c r="KX221" s="57"/>
      <c r="KY221" s="57"/>
      <c r="KZ221" s="57"/>
      <c r="LA221" s="57"/>
      <c r="LB221" s="57"/>
      <c r="LC221" s="57"/>
      <c r="LD221" s="57"/>
      <c r="LE221" s="57"/>
      <c r="LF221" s="57"/>
      <c r="LG221" s="57"/>
      <c r="LH221" s="57"/>
      <c r="LI221" s="57"/>
      <c r="LJ221" s="57"/>
      <c r="LK221" s="57"/>
      <c r="LL221" s="57"/>
      <c r="LM221" s="57"/>
      <c r="LN221" s="57"/>
      <c r="LO221" s="57"/>
      <c r="LP221" s="57"/>
      <c r="LQ221" s="57"/>
      <c r="LR221" s="57"/>
      <c r="LS221" s="57"/>
      <c r="LT221" s="57"/>
      <c r="LU221" s="57"/>
      <c r="LV221" s="57"/>
      <c r="LW221" s="57"/>
      <c r="LX221" s="57"/>
      <c r="LY221" s="57"/>
      <c r="LZ221" s="57"/>
      <c r="MA221" s="57"/>
      <c r="MB221" s="57"/>
      <c r="MC221" s="57"/>
      <c r="MD221" s="57"/>
      <c r="ME221" s="57"/>
      <c r="MF221" s="57"/>
      <c r="MG221" s="57"/>
      <c r="MH221" s="57"/>
      <c r="MI221" s="57"/>
      <c r="MJ221" s="57"/>
      <c r="MK221" s="57"/>
      <c r="ML221" s="57"/>
      <c r="MM221" s="57"/>
      <c r="MN221" s="57"/>
      <c r="MO221" s="57"/>
      <c r="MP221" s="57"/>
      <c r="MQ221" s="57"/>
      <c r="MR221" s="57"/>
      <c r="MS221" s="57"/>
      <c r="MT221" s="57"/>
      <c r="MU221" s="57"/>
      <c r="MV221" s="57"/>
      <c r="MW221" s="57"/>
      <c r="MX221" s="57"/>
      <c r="MY221" s="57"/>
      <c r="MZ221" s="57"/>
      <c r="NA221" s="57"/>
      <c r="NB221" s="57"/>
      <c r="NC221" s="57"/>
      <c r="ND221" s="57"/>
      <c r="NE221" s="57"/>
      <c r="NF221" s="57"/>
      <c r="NG221" s="57"/>
      <c r="NH221" s="57"/>
      <c r="NI221" s="57"/>
      <c r="NJ221" s="57"/>
      <c r="NK221" s="57"/>
      <c r="NL221" s="57"/>
      <c r="NM221" s="57"/>
      <c r="NN221" s="57"/>
      <c r="NO221" s="57"/>
      <c r="NP221" s="57"/>
      <c r="NQ221" s="57"/>
      <c r="NR221" s="57"/>
      <c r="NS221" s="57"/>
      <c r="NT221" s="57"/>
      <c r="NU221" s="57"/>
      <c r="NV221" s="57"/>
      <c r="NW221" s="57"/>
      <c r="NX221" s="57"/>
      <c r="NY221" s="57"/>
      <c r="NZ221" s="57"/>
      <c r="OA221" s="57"/>
      <c r="OB221" s="57"/>
      <c r="OC221" s="57"/>
      <c r="OD221" s="57"/>
      <c r="OE221" s="57"/>
      <c r="OF221" s="57"/>
      <c r="OG221" s="57"/>
      <c r="OH221" s="57"/>
      <c r="OI221" s="57"/>
      <c r="OJ221" s="57"/>
      <c r="OK221" s="57"/>
      <c r="OL221" s="57"/>
      <c r="OM221" s="57"/>
      <c r="ON221" s="57"/>
      <c r="OO221" s="57"/>
      <c r="OP221" s="57"/>
      <c r="OQ221" s="57"/>
      <c r="OR221" s="57"/>
      <c r="OS221" s="57"/>
      <c r="OT221" s="57"/>
      <c r="OU221" s="57"/>
      <c r="OV221" s="57"/>
      <c r="OW221" s="57"/>
      <c r="OX221" s="57"/>
      <c r="OY221" s="57"/>
      <c r="OZ221" s="57"/>
      <c r="PA221" s="57"/>
      <c r="PB221" s="57"/>
      <c r="PC221" s="57"/>
      <c r="PD221" s="57"/>
      <c r="PE221" s="57"/>
      <c r="PF221" s="57"/>
      <c r="PG221" s="57"/>
      <c r="PH221" s="57"/>
      <c r="PI221" s="57"/>
      <c r="PJ221" s="57"/>
      <c r="PK221" s="57"/>
      <c r="PL221" s="57"/>
      <c r="PM221" s="57"/>
      <c r="PN221" s="57"/>
      <c r="PO221" s="57"/>
      <c r="PP221" s="57"/>
      <c r="PQ221" s="57"/>
      <c r="PR221" s="57"/>
      <c r="PS221" s="57"/>
      <c r="PT221" s="57"/>
      <c r="PU221" s="57"/>
      <c r="PV221" s="57"/>
      <c r="PW221" s="57"/>
      <c r="PX221" s="57"/>
      <c r="PY221" s="57"/>
      <c r="PZ221" s="57"/>
      <c r="QA221" s="57"/>
      <c r="QB221" s="57"/>
      <c r="QC221" s="57"/>
      <c r="QD221" s="57"/>
      <c r="QE221" s="57"/>
      <c r="QF221" s="57"/>
      <c r="QG221" s="57"/>
      <c r="QH221" s="57"/>
      <c r="QI221" s="57"/>
      <c r="QJ221" s="57"/>
      <c r="QK221" s="57"/>
      <c r="QL221" s="57"/>
      <c r="QM221" s="57"/>
      <c r="QN221" s="57"/>
      <c r="QO221" s="57"/>
      <c r="QP221" s="57"/>
      <c r="QQ221" s="57"/>
      <c r="QR221" s="57"/>
      <c r="QS221" s="57"/>
      <c r="QT221" s="57"/>
      <c r="QU221" s="57"/>
      <c r="QV221" s="57"/>
      <c r="QW221" s="57"/>
      <c r="QX221" s="57"/>
      <c r="QY221" s="57"/>
      <c r="QZ221" s="57"/>
      <c r="RA221" s="57"/>
      <c r="RB221" s="57"/>
      <c r="RC221" s="57"/>
      <c r="RD221" s="57"/>
      <c r="RE221" s="57"/>
      <c r="RF221" s="57"/>
      <c r="RG221" s="57"/>
      <c r="RH221" s="57"/>
      <c r="RI221" s="57"/>
      <c r="RJ221" s="57"/>
      <c r="RK221" s="57"/>
      <c r="RL221" s="57"/>
      <c r="RM221" s="57"/>
      <c r="RN221" s="57"/>
      <c r="RO221" s="57"/>
      <c r="RP221" s="57"/>
      <c r="RQ221" s="57"/>
      <c r="RR221" s="57"/>
      <c r="RS221" s="57"/>
      <c r="RT221" s="57"/>
      <c r="RU221" s="57"/>
      <c r="RV221" s="57"/>
      <c r="RW221" s="57"/>
      <c r="RX221" s="57"/>
      <c r="RY221" s="57"/>
      <c r="RZ221" s="57"/>
      <c r="SA221" s="57"/>
      <c r="SB221" s="57"/>
      <c r="SC221" s="57"/>
      <c r="SD221" s="57"/>
      <c r="SE221" s="57"/>
      <c r="SF221" s="57"/>
      <c r="SG221" s="57"/>
      <c r="SH221" s="57"/>
      <c r="SI221" s="57"/>
      <c r="SJ221" s="57"/>
      <c r="SK221" s="57"/>
      <c r="SL221" s="57"/>
      <c r="SM221" s="57"/>
      <c r="SN221" s="57"/>
      <c r="SO221" s="57"/>
      <c r="SP221" s="57"/>
      <c r="SQ221" s="57"/>
      <c r="SR221" s="57"/>
      <c r="SS221" s="57"/>
      <c r="ST221" s="57"/>
      <c r="SU221" s="57"/>
      <c r="SV221" s="57"/>
      <c r="SW221" s="57"/>
      <c r="SX221" s="57"/>
      <c r="SY221" s="57"/>
      <c r="SZ221" s="57"/>
      <c r="TA221" s="57"/>
      <c r="TB221" s="57"/>
      <c r="TC221" s="57"/>
      <c r="TD221" s="57"/>
      <c r="TE221" s="57"/>
      <c r="TF221" s="57"/>
      <c r="TG221" s="57"/>
      <c r="TH221" s="57"/>
      <c r="TI221" s="57"/>
      <c r="TJ221" s="57"/>
      <c r="TK221" s="57"/>
      <c r="TL221" s="57"/>
      <c r="TM221" s="57"/>
      <c r="TN221" s="57"/>
      <c r="TO221" s="57"/>
      <c r="TP221" s="57"/>
      <c r="TQ221" s="57"/>
      <c r="TR221" s="57"/>
      <c r="TS221" s="57"/>
      <c r="TT221" s="57"/>
      <c r="TU221" s="57"/>
      <c r="TV221" s="57"/>
      <c r="TW221" s="57"/>
      <c r="TX221" s="57"/>
      <c r="TY221" s="57"/>
      <c r="TZ221" s="57"/>
      <c r="UA221" s="57"/>
      <c r="UB221" s="57"/>
      <c r="UC221" s="57"/>
      <c r="UD221" s="57"/>
      <c r="UE221" s="57"/>
      <c r="UF221" s="57"/>
      <c r="UG221" s="57"/>
      <c r="UH221" s="57"/>
      <c r="UI221" s="57"/>
      <c r="UJ221" s="57"/>
      <c r="UK221" s="57"/>
      <c r="UL221" s="57"/>
      <c r="UM221" s="57"/>
      <c r="UN221" s="57"/>
      <c r="UO221" s="57"/>
      <c r="UP221" s="57"/>
      <c r="UQ221" s="57"/>
      <c r="UR221" s="57"/>
      <c r="US221" s="57"/>
      <c r="UT221" s="57"/>
      <c r="UU221" s="57"/>
      <c r="UV221" s="57"/>
      <c r="UW221" s="57"/>
      <c r="UX221" s="57"/>
      <c r="UY221" s="57"/>
      <c r="UZ221" s="57"/>
      <c r="VA221" s="57"/>
      <c r="VB221" s="57"/>
      <c r="VC221" s="57"/>
      <c r="VD221" s="57"/>
      <c r="VE221" s="57"/>
      <c r="VF221" s="57"/>
      <c r="VG221" s="57"/>
      <c r="VH221" s="57"/>
      <c r="VI221" s="57"/>
      <c r="VJ221" s="57"/>
      <c r="VK221" s="57"/>
      <c r="VL221" s="57"/>
      <c r="VM221" s="57"/>
      <c r="VN221" s="57"/>
      <c r="VO221" s="57"/>
      <c r="VP221" s="57"/>
      <c r="VQ221" s="57"/>
      <c r="VR221" s="57"/>
      <c r="VS221" s="57"/>
      <c r="VT221" s="57"/>
      <c r="VU221" s="57"/>
      <c r="VV221" s="57"/>
      <c r="VW221" s="57"/>
      <c r="VX221" s="57"/>
      <c r="VY221" s="57"/>
      <c r="VZ221" s="57"/>
      <c r="WA221" s="57"/>
      <c r="WB221" s="57"/>
      <c r="WC221" s="57"/>
      <c r="WD221" s="57"/>
      <c r="WE221" s="57"/>
      <c r="WF221" s="57"/>
      <c r="WG221" s="57"/>
      <c r="WH221" s="57"/>
      <c r="WI221" s="57"/>
      <c r="WJ221" s="57"/>
      <c r="WK221" s="57"/>
      <c r="WL221" s="57"/>
      <c r="WM221" s="57"/>
      <c r="WN221" s="57"/>
      <c r="WO221" s="57"/>
      <c r="WP221" s="57"/>
      <c r="WQ221" s="57"/>
      <c r="WR221" s="57"/>
      <c r="WS221" s="57"/>
      <c r="WT221" s="57"/>
      <c r="WU221" s="57"/>
      <c r="WV221" s="57"/>
      <c r="WW221" s="57"/>
      <c r="WX221" s="57"/>
      <c r="WY221" s="57"/>
      <c r="WZ221" s="57"/>
      <c r="XA221" s="57"/>
      <c r="XB221" s="57"/>
      <c r="XC221" s="57"/>
      <c r="XD221" s="57"/>
      <c r="XE221" s="57"/>
      <c r="XF221" s="57"/>
      <c r="XG221" s="57"/>
      <c r="XH221" s="57"/>
      <c r="XI221" s="57"/>
      <c r="XJ221" s="57"/>
      <c r="XK221" s="57"/>
      <c r="XL221" s="57"/>
      <c r="XM221" s="57"/>
      <c r="XN221" s="57"/>
      <c r="XO221" s="57"/>
      <c r="XP221" s="57"/>
      <c r="XQ221" s="57"/>
      <c r="XR221" s="57"/>
      <c r="XS221" s="57"/>
      <c r="XT221" s="57"/>
      <c r="XU221" s="57"/>
      <c r="XV221" s="57"/>
      <c r="XW221" s="57"/>
    </row>
    <row r="222">
      <c r="AI222" s="57"/>
      <c r="BR222" s="57"/>
      <c r="DA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57"/>
      <c r="FY222" s="57"/>
      <c r="FZ222" s="57"/>
      <c r="GA222" s="57"/>
      <c r="GB222" s="57"/>
      <c r="GC222" s="57"/>
      <c r="GD222" s="57"/>
      <c r="GE222" s="57"/>
      <c r="GF222" s="57"/>
      <c r="GG222" s="57"/>
      <c r="GH222" s="57"/>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c r="HL222" s="57"/>
      <c r="HM222" s="57"/>
      <c r="HN222" s="57"/>
      <c r="HO222" s="57"/>
      <c r="HP222" s="57"/>
      <c r="HQ222" s="57"/>
      <c r="HR222" s="57"/>
      <c r="HS222" s="57"/>
      <c r="HT222" s="57"/>
      <c r="HU222" s="57"/>
      <c r="HV222" s="57"/>
      <c r="HW222" s="57"/>
      <c r="HX222" s="57"/>
      <c r="HY222" s="57"/>
      <c r="HZ222" s="57"/>
      <c r="IA222" s="57"/>
      <c r="IB222" s="57"/>
      <c r="IC222" s="57"/>
      <c r="ID222" s="57"/>
      <c r="IE222" s="57"/>
      <c r="IF222" s="57"/>
      <c r="IG222" s="57"/>
      <c r="IH222" s="57"/>
      <c r="II222" s="57"/>
      <c r="IJ222" s="57"/>
      <c r="IK222" s="57"/>
      <c r="IL222" s="57"/>
      <c r="IM222" s="57"/>
      <c r="IN222" s="57"/>
      <c r="IO222" s="57"/>
      <c r="IP222" s="57"/>
      <c r="IQ222" s="57"/>
      <c r="IR222" s="57"/>
      <c r="IS222" s="57"/>
      <c r="IT222" s="57"/>
      <c r="IU222" s="57"/>
      <c r="IV222" s="57"/>
      <c r="IW222" s="57"/>
      <c r="IX222" s="57"/>
      <c r="IY222" s="57"/>
      <c r="IZ222" s="57"/>
      <c r="JA222" s="57"/>
      <c r="JB222" s="57"/>
      <c r="JC222" s="57"/>
      <c r="JD222" s="57"/>
      <c r="JE222" s="57"/>
      <c r="JF222" s="57"/>
      <c r="JG222" s="57"/>
      <c r="JH222" s="57"/>
      <c r="JI222" s="57"/>
      <c r="JJ222" s="57"/>
      <c r="JK222" s="57"/>
      <c r="JL222" s="57"/>
      <c r="JM222" s="57"/>
      <c r="JN222" s="57"/>
      <c r="JO222" s="57"/>
      <c r="JP222" s="57"/>
      <c r="JQ222" s="57"/>
      <c r="JR222" s="57"/>
      <c r="JS222" s="57"/>
      <c r="JT222" s="57"/>
      <c r="JU222" s="57"/>
      <c r="JV222" s="57"/>
      <c r="JW222" s="57"/>
      <c r="JX222" s="57"/>
      <c r="JY222" s="57"/>
      <c r="JZ222" s="57"/>
      <c r="KA222" s="57"/>
      <c r="KB222" s="57"/>
      <c r="KC222" s="57"/>
      <c r="KD222" s="57"/>
      <c r="KE222" s="57"/>
      <c r="KF222" s="57"/>
      <c r="KG222" s="57"/>
      <c r="KH222" s="57"/>
      <c r="KI222" s="57"/>
      <c r="KJ222" s="57"/>
      <c r="KK222" s="57"/>
      <c r="KL222" s="57"/>
      <c r="KM222" s="57"/>
      <c r="KN222" s="57"/>
      <c r="KO222" s="57"/>
      <c r="KP222" s="57"/>
      <c r="KQ222" s="57"/>
      <c r="KR222" s="57"/>
      <c r="KS222" s="57"/>
      <c r="KT222" s="57"/>
      <c r="KU222" s="57"/>
      <c r="KV222" s="57"/>
      <c r="KW222" s="57"/>
      <c r="KX222" s="57"/>
      <c r="KY222" s="57"/>
      <c r="KZ222" s="57"/>
      <c r="LA222" s="57"/>
      <c r="LB222" s="57"/>
      <c r="LC222" s="57"/>
      <c r="LD222" s="57"/>
      <c r="LE222" s="57"/>
      <c r="LF222" s="57"/>
      <c r="LG222" s="57"/>
      <c r="LH222" s="57"/>
      <c r="LI222" s="57"/>
      <c r="LJ222" s="57"/>
      <c r="LK222" s="57"/>
      <c r="LL222" s="57"/>
      <c r="LM222" s="57"/>
      <c r="LN222" s="57"/>
      <c r="LO222" s="57"/>
      <c r="LP222" s="57"/>
      <c r="LQ222" s="57"/>
      <c r="LR222" s="57"/>
      <c r="LS222" s="57"/>
      <c r="LT222" s="57"/>
      <c r="LU222" s="57"/>
      <c r="LV222" s="57"/>
      <c r="LW222" s="57"/>
      <c r="LX222" s="57"/>
      <c r="LY222" s="57"/>
      <c r="LZ222" s="57"/>
      <c r="MA222" s="57"/>
      <c r="MB222" s="57"/>
      <c r="MC222" s="57"/>
      <c r="MD222" s="57"/>
      <c r="ME222" s="57"/>
      <c r="MF222" s="57"/>
      <c r="MG222" s="57"/>
      <c r="MH222" s="57"/>
      <c r="MI222" s="57"/>
      <c r="MJ222" s="57"/>
      <c r="MK222" s="57"/>
      <c r="ML222" s="57"/>
      <c r="MM222" s="57"/>
      <c r="MN222" s="57"/>
      <c r="MO222" s="57"/>
      <c r="MP222" s="57"/>
      <c r="MQ222" s="57"/>
      <c r="MR222" s="57"/>
      <c r="MS222" s="57"/>
      <c r="MT222" s="57"/>
      <c r="MU222" s="57"/>
      <c r="MV222" s="57"/>
      <c r="MW222" s="57"/>
      <c r="MX222" s="57"/>
      <c r="MY222" s="57"/>
      <c r="MZ222" s="57"/>
      <c r="NA222" s="57"/>
      <c r="NB222" s="57"/>
      <c r="NC222" s="57"/>
      <c r="ND222" s="57"/>
      <c r="NE222" s="57"/>
      <c r="NF222" s="57"/>
      <c r="NG222" s="57"/>
      <c r="NH222" s="57"/>
      <c r="NI222" s="57"/>
      <c r="NJ222" s="57"/>
      <c r="NK222" s="57"/>
      <c r="NL222" s="57"/>
      <c r="NM222" s="57"/>
      <c r="NN222" s="57"/>
      <c r="NO222" s="57"/>
      <c r="NP222" s="57"/>
      <c r="NQ222" s="57"/>
      <c r="NR222" s="57"/>
      <c r="NS222" s="57"/>
      <c r="NT222" s="57"/>
      <c r="NU222" s="57"/>
      <c r="NV222" s="57"/>
      <c r="NW222" s="57"/>
      <c r="NX222" s="57"/>
      <c r="NY222" s="57"/>
      <c r="NZ222" s="57"/>
      <c r="OA222" s="57"/>
      <c r="OB222" s="57"/>
      <c r="OC222" s="57"/>
      <c r="OD222" s="57"/>
      <c r="OE222" s="57"/>
      <c r="OF222" s="57"/>
      <c r="OG222" s="57"/>
      <c r="OH222" s="57"/>
      <c r="OI222" s="57"/>
      <c r="OJ222" s="57"/>
      <c r="OK222" s="57"/>
      <c r="OL222" s="57"/>
      <c r="OM222" s="57"/>
      <c r="ON222" s="57"/>
      <c r="OO222" s="57"/>
      <c r="OP222" s="57"/>
      <c r="OQ222" s="57"/>
      <c r="OR222" s="57"/>
      <c r="OS222" s="57"/>
      <c r="OT222" s="57"/>
      <c r="OU222" s="57"/>
      <c r="OV222" s="57"/>
      <c r="OW222" s="57"/>
      <c r="OX222" s="57"/>
      <c r="OY222" s="57"/>
      <c r="OZ222" s="57"/>
      <c r="PA222" s="57"/>
      <c r="PB222" s="57"/>
      <c r="PC222" s="57"/>
      <c r="PD222" s="57"/>
      <c r="PE222" s="57"/>
      <c r="PF222" s="57"/>
      <c r="PG222" s="57"/>
      <c r="PH222" s="57"/>
      <c r="PI222" s="57"/>
      <c r="PJ222" s="57"/>
      <c r="PK222" s="57"/>
      <c r="PL222" s="57"/>
      <c r="PM222" s="57"/>
      <c r="PN222" s="57"/>
      <c r="PO222" s="57"/>
      <c r="PP222" s="57"/>
      <c r="PQ222" s="57"/>
      <c r="PR222" s="57"/>
      <c r="PS222" s="57"/>
      <c r="PT222" s="57"/>
      <c r="PU222" s="57"/>
      <c r="PV222" s="57"/>
      <c r="PW222" s="57"/>
      <c r="PX222" s="57"/>
      <c r="PY222" s="57"/>
      <c r="PZ222" s="57"/>
      <c r="QA222" s="57"/>
      <c r="QB222" s="57"/>
      <c r="QC222" s="57"/>
      <c r="QD222" s="57"/>
      <c r="QE222" s="57"/>
      <c r="QF222" s="57"/>
      <c r="QG222" s="57"/>
      <c r="QH222" s="57"/>
      <c r="QI222" s="57"/>
      <c r="QJ222" s="57"/>
      <c r="QK222" s="57"/>
      <c r="QL222" s="57"/>
      <c r="QM222" s="57"/>
      <c r="QN222" s="57"/>
      <c r="QO222" s="57"/>
      <c r="QP222" s="57"/>
      <c r="QQ222" s="57"/>
      <c r="QR222" s="57"/>
      <c r="QS222" s="57"/>
      <c r="QT222" s="57"/>
      <c r="QU222" s="57"/>
      <c r="QV222" s="57"/>
      <c r="QW222" s="57"/>
      <c r="QX222" s="57"/>
      <c r="QY222" s="57"/>
      <c r="QZ222" s="57"/>
      <c r="RA222" s="57"/>
      <c r="RB222" s="57"/>
      <c r="RC222" s="57"/>
      <c r="RD222" s="57"/>
      <c r="RE222" s="57"/>
      <c r="RF222" s="57"/>
      <c r="RG222" s="57"/>
      <c r="RH222" s="57"/>
      <c r="RI222" s="57"/>
      <c r="RJ222" s="57"/>
      <c r="RK222" s="57"/>
      <c r="RL222" s="57"/>
      <c r="RM222" s="57"/>
      <c r="RN222" s="57"/>
      <c r="RO222" s="57"/>
      <c r="RP222" s="57"/>
      <c r="RQ222" s="57"/>
      <c r="RR222" s="57"/>
      <c r="RS222" s="57"/>
      <c r="RT222" s="57"/>
      <c r="RU222" s="57"/>
      <c r="RV222" s="57"/>
      <c r="RW222" s="57"/>
      <c r="RX222" s="57"/>
      <c r="RY222" s="57"/>
      <c r="RZ222" s="57"/>
      <c r="SA222" s="57"/>
      <c r="SB222" s="57"/>
      <c r="SC222" s="57"/>
      <c r="SD222" s="57"/>
      <c r="SE222" s="57"/>
      <c r="SF222" s="57"/>
      <c r="SG222" s="57"/>
      <c r="SH222" s="57"/>
      <c r="SI222" s="57"/>
      <c r="SJ222" s="57"/>
      <c r="SK222" s="57"/>
      <c r="SL222" s="57"/>
      <c r="SM222" s="57"/>
      <c r="SN222" s="57"/>
      <c r="SO222" s="57"/>
      <c r="SP222" s="57"/>
      <c r="SQ222" s="57"/>
      <c r="SR222" s="57"/>
      <c r="SS222" s="57"/>
      <c r="ST222" s="57"/>
      <c r="SU222" s="57"/>
      <c r="SV222" s="57"/>
      <c r="SW222" s="57"/>
      <c r="SX222" s="57"/>
      <c r="SY222" s="57"/>
      <c r="SZ222" s="57"/>
      <c r="TA222" s="57"/>
      <c r="TB222" s="57"/>
      <c r="TC222" s="57"/>
      <c r="TD222" s="57"/>
      <c r="TE222" s="57"/>
      <c r="TF222" s="57"/>
      <c r="TG222" s="57"/>
      <c r="TH222" s="57"/>
      <c r="TI222" s="57"/>
      <c r="TJ222" s="57"/>
      <c r="TK222" s="57"/>
      <c r="TL222" s="57"/>
      <c r="TM222" s="57"/>
      <c r="TN222" s="57"/>
      <c r="TO222" s="57"/>
      <c r="TP222" s="57"/>
      <c r="TQ222" s="57"/>
      <c r="TR222" s="57"/>
      <c r="TS222" s="57"/>
      <c r="TT222" s="57"/>
      <c r="TU222" s="57"/>
      <c r="TV222" s="57"/>
      <c r="TW222" s="57"/>
      <c r="TX222" s="57"/>
      <c r="TY222" s="57"/>
      <c r="TZ222" s="57"/>
      <c r="UA222" s="57"/>
      <c r="UB222" s="57"/>
      <c r="UC222" s="57"/>
      <c r="UD222" s="57"/>
      <c r="UE222" s="57"/>
      <c r="UF222" s="57"/>
      <c r="UG222" s="57"/>
      <c r="UH222" s="57"/>
      <c r="UI222" s="57"/>
      <c r="UJ222" s="57"/>
      <c r="UK222" s="57"/>
      <c r="UL222" s="57"/>
      <c r="UM222" s="57"/>
      <c r="UN222" s="57"/>
      <c r="UO222" s="57"/>
      <c r="UP222" s="57"/>
      <c r="UQ222" s="57"/>
      <c r="UR222" s="57"/>
      <c r="US222" s="57"/>
      <c r="UT222" s="57"/>
      <c r="UU222" s="57"/>
      <c r="UV222" s="57"/>
      <c r="UW222" s="57"/>
      <c r="UX222" s="57"/>
      <c r="UY222" s="57"/>
      <c r="UZ222" s="57"/>
      <c r="VA222" s="57"/>
      <c r="VB222" s="57"/>
      <c r="VC222" s="57"/>
      <c r="VD222" s="57"/>
      <c r="VE222" s="57"/>
      <c r="VF222" s="57"/>
      <c r="VG222" s="57"/>
      <c r="VH222" s="57"/>
      <c r="VI222" s="57"/>
      <c r="VJ222" s="57"/>
      <c r="VK222" s="57"/>
      <c r="VL222" s="57"/>
      <c r="VM222" s="57"/>
      <c r="VN222" s="57"/>
      <c r="VO222" s="57"/>
      <c r="VP222" s="57"/>
      <c r="VQ222" s="57"/>
      <c r="VR222" s="57"/>
      <c r="VS222" s="57"/>
      <c r="VT222" s="57"/>
      <c r="VU222" s="57"/>
      <c r="VV222" s="57"/>
      <c r="VW222" s="57"/>
      <c r="VX222" s="57"/>
      <c r="VY222" s="57"/>
      <c r="VZ222" s="57"/>
      <c r="WA222" s="57"/>
      <c r="WB222" s="57"/>
      <c r="WC222" s="57"/>
      <c r="WD222" s="57"/>
      <c r="WE222" s="57"/>
      <c r="WF222" s="57"/>
      <c r="WG222" s="57"/>
      <c r="WH222" s="57"/>
      <c r="WI222" s="57"/>
      <c r="WJ222" s="57"/>
      <c r="WK222" s="57"/>
      <c r="WL222" s="57"/>
      <c r="WM222" s="57"/>
      <c r="WN222" s="57"/>
      <c r="WO222" s="57"/>
      <c r="WP222" s="57"/>
      <c r="WQ222" s="57"/>
      <c r="WR222" s="57"/>
      <c r="WS222" s="57"/>
      <c r="WT222" s="57"/>
      <c r="WU222" s="57"/>
      <c r="WV222" s="57"/>
      <c r="WW222" s="57"/>
      <c r="WX222" s="57"/>
      <c r="WY222" s="57"/>
      <c r="WZ222" s="57"/>
      <c r="XA222" s="57"/>
      <c r="XB222" s="57"/>
      <c r="XC222" s="57"/>
      <c r="XD222" s="57"/>
      <c r="XE222" s="57"/>
      <c r="XF222" s="57"/>
      <c r="XG222" s="57"/>
      <c r="XH222" s="57"/>
      <c r="XI222" s="57"/>
      <c r="XJ222" s="57"/>
      <c r="XK222" s="57"/>
      <c r="XL222" s="57"/>
      <c r="XM222" s="57"/>
      <c r="XN222" s="57"/>
      <c r="XO222" s="57"/>
      <c r="XP222" s="57"/>
      <c r="XQ222" s="57"/>
      <c r="XR222" s="57"/>
      <c r="XS222" s="57"/>
      <c r="XT222" s="57"/>
      <c r="XU222" s="57"/>
      <c r="XV222" s="57"/>
      <c r="XW222" s="57"/>
    </row>
    <row r="223">
      <c r="AI223" s="57"/>
      <c r="BR223" s="57"/>
      <c r="DA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57"/>
      <c r="FY223" s="57"/>
      <c r="FZ223" s="57"/>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c r="HM223" s="57"/>
      <c r="HN223" s="57"/>
      <c r="HO223" s="57"/>
      <c r="HP223" s="57"/>
      <c r="HQ223" s="57"/>
      <c r="HR223" s="57"/>
      <c r="HS223" s="57"/>
      <c r="HT223" s="57"/>
      <c r="HU223" s="57"/>
      <c r="HV223" s="57"/>
      <c r="HW223" s="57"/>
      <c r="HX223" s="57"/>
      <c r="HY223" s="57"/>
      <c r="HZ223" s="57"/>
      <c r="IA223" s="57"/>
      <c r="IB223" s="57"/>
      <c r="IC223" s="57"/>
      <c r="ID223" s="57"/>
      <c r="IE223" s="57"/>
      <c r="IF223" s="57"/>
      <c r="IG223" s="57"/>
      <c r="IH223" s="57"/>
      <c r="II223" s="57"/>
      <c r="IJ223" s="57"/>
      <c r="IK223" s="57"/>
      <c r="IL223" s="57"/>
      <c r="IM223" s="57"/>
      <c r="IN223" s="57"/>
      <c r="IO223" s="57"/>
      <c r="IP223" s="57"/>
      <c r="IQ223" s="57"/>
      <c r="IR223" s="57"/>
      <c r="IS223" s="57"/>
      <c r="IT223" s="57"/>
      <c r="IU223" s="57"/>
      <c r="IV223" s="57"/>
      <c r="IW223" s="57"/>
      <c r="IX223" s="57"/>
      <c r="IY223" s="57"/>
      <c r="IZ223" s="57"/>
      <c r="JA223" s="57"/>
      <c r="JB223" s="57"/>
      <c r="JC223" s="57"/>
      <c r="JD223" s="57"/>
      <c r="JE223" s="57"/>
      <c r="JF223" s="57"/>
      <c r="JG223" s="57"/>
      <c r="JH223" s="57"/>
      <c r="JI223" s="57"/>
      <c r="JJ223" s="57"/>
      <c r="JK223" s="57"/>
      <c r="JL223" s="57"/>
      <c r="JM223" s="57"/>
      <c r="JN223" s="57"/>
      <c r="JO223" s="57"/>
      <c r="JP223" s="57"/>
      <c r="JQ223" s="57"/>
      <c r="JR223" s="57"/>
      <c r="JS223" s="57"/>
      <c r="JT223" s="57"/>
      <c r="JU223" s="57"/>
      <c r="JV223" s="57"/>
      <c r="JW223" s="57"/>
      <c r="JX223" s="57"/>
      <c r="JY223" s="57"/>
      <c r="JZ223" s="57"/>
      <c r="KA223" s="57"/>
      <c r="KB223" s="57"/>
      <c r="KC223" s="57"/>
      <c r="KD223" s="57"/>
      <c r="KE223" s="57"/>
      <c r="KF223" s="57"/>
      <c r="KG223" s="57"/>
      <c r="KH223" s="57"/>
      <c r="KI223" s="57"/>
      <c r="KJ223" s="57"/>
      <c r="KK223" s="57"/>
      <c r="KL223" s="57"/>
      <c r="KM223" s="57"/>
      <c r="KN223" s="57"/>
      <c r="KO223" s="57"/>
      <c r="KP223" s="57"/>
      <c r="KQ223" s="57"/>
      <c r="KR223" s="57"/>
      <c r="KS223" s="57"/>
      <c r="KT223" s="57"/>
      <c r="KU223" s="57"/>
      <c r="KV223" s="57"/>
      <c r="KW223" s="57"/>
      <c r="KX223" s="57"/>
      <c r="KY223" s="57"/>
      <c r="KZ223" s="57"/>
      <c r="LA223" s="57"/>
      <c r="LB223" s="57"/>
      <c r="LC223" s="57"/>
      <c r="LD223" s="57"/>
      <c r="LE223" s="57"/>
      <c r="LF223" s="57"/>
      <c r="LG223" s="57"/>
      <c r="LH223" s="57"/>
      <c r="LI223" s="57"/>
      <c r="LJ223" s="57"/>
      <c r="LK223" s="57"/>
      <c r="LL223" s="57"/>
      <c r="LM223" s="57"/>
      <c r="LN223" s="57"/>
      <c r="LO223" s="57"/>
      <c r="LP223" s="57"/>
      <c r="LQ223" s="57"/>
      <c r="LR223" s="57"/>
      <c r="LS223" s="57"/>
      <c r="LT223" s="57"/>
      <c r="LU223" s="57"/>
      <c r="LV223" s="57"/>
      <c r="LW223" s="57"/>
      <c r="LX223" s="57"/>
      <c r="LY223" s="57"/>
      <c r="LZ223" s="57"/>
      <c r="MA223" s="57"/>
      <c r="MB223" s="57"/>
      <c r="MC223" s="57"/>
      <c r="MD223" s="57"/>
      <c r="ME223" s="57"/>
      <c r="MF223" s="57"/>
      <c r="MG223" s="57"/>
      <c r="MH223" s="57"/>
      <c r="MI223" s="57"/>
      <c r="MJ223" s="57"/>
      <c r="MK223" s="57"/>
      <c r="ML223" s="57"/>
      <c r="MM223" s="57"/>
      <c r="MN223" s="57"/>
      <c r="MO223" s="57"/>
      <c r="MP223" s="57"/>
      <c r="MQ223" s="57"/>
      <c r="MR223" s="57"/>
      <c r="MS223" s="57"/>
      <c r="MT223" s="57"/>
      <c r="MU223" s="57"/>
      <c r="MV223" s="57"/>
      <c r="MW223" s="57"/>
      <c r="MX223" s="57"/>
      <c r="MY223" s="57"/>
      <c r="MZ223" s="57"/>
      <c r="NA223" s="57"/>
      <c r="NB223" s="57"/>
      <c r="NC223" s="57"/>
      <c r="ND223" s="57"/>
      <c r="NE223" s="57"/>
      <c r="NF223" s="57"/>
      <c r="NG223" s="57"/>
      <c r="NH223" s="57"/>
      <c r="NI223" s="57"/>
      <c r="NJ223" s="57"/>
      <c r="NK223" s="57"/>
      <c r="NL223" s="57"/>
      <c r="NM223" s="57"/>
      <c r="NN223" s="57"/>
      <c r="NO223" s="57"/>
      <c r="NP223" s="57"/>
      <c r="NQ223" s="57"/>
      <c r="NR223" s="57"/>
      <c r="NS223" s="57"/>
      <c r="NT223" s="57"/>
      <c r="NU223" s="57"/>
      <c r="NV223" s="57"/>
      <c r="NW223" s="57"/>
      <c r="NX223" s="57"/>
      <c r="NY223" s="57"/>
      <c r="NZ223" s="57"/>
      <c r="OA223" s="57"/>
      <c r="OB223" s="57"/>
      <c r="OC223" s="57"/>
      <c r="OD223" s="57"/>
      <c r="OE223" s="57"/>
      <c r="OF223" s="57"/>
      <c r="OG223" s="57"/>
      <c r="OH223" s="57"/>
      <c r="OI223" s="57"/>
      <c r="OJ223" s="57"/>
      <c r="OK223" s="57"/>
      <c r="OL223" s="57"/>
      <c r="OM223" s="57"/>
      <c r="ON223" s="57"/>
      <c r="OO223" s="57"/>
      <c r="OP223" s="57"/>
      <c r="OQ223" s="57"/>
      <c r="OR223" s="57"/>
      <c r="OS223" s="57"/>
      <c r="OT223" s="57"/>
      <c r="OU223" s="57"/>
      <c r="OV223" s="57"/>
      <c r="OW223" s="57"/>
      <c r="OX223" s="57"/>
      <c r="OY223" s="57"/>
      <c r="OZ223" s="57"/>
      <c r="PA223" s="57"/>
      <c r="PB223" s="57"/>
      <c r="PC223" s="57"/>
      <c r="PD223" s="57"/>
      <c r="PE223" s="57"/>
      <c r="PF223" s="57"/>
      <c r="PG223" s="57"/>
      <c r="PH223" s="57"/>
      <c r="PI223" s="57"/>
      <c r="PJ223" s="57"/>
      <c r="PK223" s="57"/>
      <c r="PL223" s="57"/>
      <c r="PM223" s="57"/>
      <c r="PN223" s="57"/>
      <c r="PO223" s="57"/>
      <c r="PP223" s="57"/>
      <c r="PQ223" s="57"/>
      <c r="PR223" s="57"/>
      <c r="PS223" s="57"/>
      <c r="PT223" s="57"/>
      <c r="PU223" s="57"/>
      <c r="PV223" s="57"/>
      <c r="PW223" s="57"/>
      <c r="PX223" s="57"/>
      <c r="PY223" s="57"/>
      <c r="PZ223" s="57"/>
      <c r="QA223" s="57"/>
      <c r="QB223" s="57"/>
      <c r="QC223" s="57"/>
      <c r="QD223" s="57"/>
      <c r="QE223" s="57"/>
      <c r="QF223" s="57"/>
      <c r="QG223" s="57"/>
      <c r="QH223" s="57"/>
      <c r="QI223" s="57"/>
      <c r="QJ223" s="57"/>
      <c r="QK223" s="57"/>
      <c r="QL223" s="57"/>
      <c r="QM223" s="57"/>
      <c r="QN223" s="57"/>
      <c r="QO223" s="57"/>
      <c r="QP223" s="57"/>
      <c r="QQ223" s="57"/>
      <c r="QR223" s="57"/>
      <c r="QS223" s="57"/>
      <c r="QT223" s="57"/>
      <c r="QU223" s="57"/>
      <c r="QV223" s="57"/>
      <c r="QW223" s="57"/>
      <c r="QX223" s="57"/>
      <c r="QY223" s="57"/>
      <c r="QZ223" s="57"/>
      <c r="RA223" s="57"/>
      <c r="RB223" s="57"/>
      <c r="RC223" s="57"/>
      <c r="RD223" s="57"/>
      <c r="RE223" s="57"/>
      <c r="RF223" s="57"/>
      <c r="RG223" s="57"/>
      <c r="RH223" s="57"/>
      <c r="RI223" s="57"/>
      <c r="RJ223" s="57"/>
      <c r="RK223" s="57"/>
      <c r="RL223" s="57"/>
      <c r="RM223" s="57"/>
      <c r="RN223" s="57"/>
      <c r="RO223" s="57"/>
      <c r="RP223" s="57"/>
      <c r="RQ223" s="57"/>
      <c r="RR223" s="57"/>
      <c r="RS223" s="57"/>
      <c r="RT223" s="57"/>
      <c r="RU223" s="57"/>
      <c r="RV223" s="57"/>
      <c r="RW223" s="57"/>
      <c r="RX223" s="57"/>
      <c r="RY223" s="57"/>
      <c r="RZ223" s="57"/>
      <c r="SA223" s="57"/>
      <c r="SB223" s="57"/>
      <c r="SC223" s="57"/>
      <c r="SD223" s="57"/>
      <c r="SE223" s="57"/>
      <c r="SF223" s="57"/>
      <c r="SG223" s="57"/>
      <c r="SH223" s="57"/>
      <c r="SI223" s="57"/>
      <c r="SJ223" s="57"/>
      <c r="SK223" s="57"/>
      <c r="SL223" s="57"/>
      <c r="SM223" s="57"/>
      <c r="SN223" s="57"/>
      <c r="SO223" s="57"/>
      <c r="SP223" s="57"/>
      <c r="SQ223" s="57"/>
      <c r="SR223" s="57"/>
      <c r="SS223" s="57"/>
      <c r="ST223" s="57"/>
      <c r="SU223" s="57"/>
      <c r="SV223" s="57"/>
      <c r="SW223" s="57"/>
      <c r="SX223" s="57"/>
      <c r="SY223" s="57"/>
      <c r="SZ223" s="57"/>
      <c r="TA223" s="57"/>
      <c r="TB223" s="57"/>
      <c r="TC223" s="57"/>
      <c r="TD223" s="57"/>
      <c r="TE223" s="57"/>
      <c r="TF223" s="57"/>
      <c r="TG223" s="57"/>
      <c r="TH223" s="57"/>
      <c r="TI223" s="57"/>
      <c r="TJ223" s="57"/>
      <c r="TK223" s="57"/>
      <c r="TL223" s="57"/>
      <c r="TM223" s="57"/>
      <c r="TN223" s="57"/>
      <c r="TO223" s="57"/>
      <c r="TP223" s="57"/>
      <c r="TQ223" s="57"/>
      <c r="TR223" s="57"/>
      <c r="TS223" s="57"/>
      <c r="TT223" s="57"/>
      <c r="TU223" s="57"/>
      <c r="TV223" s="57"/>
      <c r="TW223" s="57"/>
      <c r="TX223" s="57"/>
      <c r="TY223" s="57"/>
      <c r="TZ223" s="57"/>
      <c r="UA223" s="57"/>
      <c r="UB223" s="57"/>
      <c r="UC223" s="57"/>
      <c r="UD223" s="57"/>
      <c r="UE223" s="57"/>
      <c r="UF223" s="57"/>
      <c r="UG223" s="57"/>
      <c r="UH223" s="57"/>
      <c r="UI223" s="57"/>
      <c r="UJ223" s="57"/>
      <c r="UK223" s="57"/>
      <c r="UL223" s="57"/>
      <c r="UM223" s="57"/>
      <c r="UN223" s="57"/>
      <c r="UO223" s="57"/>
      <c r="UP223" s="57"/>
      <c r="UQ223" s="57"/>
      <c r="UR223" s="57"/>
      <c r="US223" s="57"/>
      <c r="UT223" s="57"/>
      <c r="UU223" s="57"/>
      <c r="UV223" s="57"/>
      <c r="UW223" s="57"/>
      <c r="UX223" s="57"/>
      <c r="UY223" s="57"/>
      <c r="UZ223" s="57"/>
      <c r="VA223" s="57"/>
      <c r="VB223" s="57"/>
      <c r="VC223" s="57"/>
      <c r="VD223" s="57"/>
      <c r="VE223" s="57"/>
      <c r="VF223" s="57"/>
      <c r="VG223" s="57"/>
      <c r="VH223" s="57"/>
      <c r="VI223" s="57"/>
      <c r="VJ223" s="57"/>
      <c r="VK223" s="57"/>
      <c r="VL223" s="57"/>
      <c r="VM223" s="57"/>
      <c r="VN223" s="57"/>
      <c r="VO223" s="57"/>
      <c r="VP223" s="57"/>
      <c r="VQ223" s="57"/>
      <c r="VR223" s="57"/>
      <c r="VS223" s="57"/>
      <c r="VT223" s="57"/>
      <c r="VU223" s="57"/>
      <c r="VV223" s="57"/>
      <c r="VW223" s="57"/>
      <c r="VX223" s="57"/>
      <c r="VY223" s="57"/>
      <c r="VZ223" s="57"/>
      <c r="WA223" s="57"/>
      <c r="WB223" s="57"/>
      <c r="WC223" s="57"/>
      <c r="WD223" s="57"/>
      <c r="WE223" s="57"/>
      <c r="WF223" s="57"/>
      <c r="WG223" s="57"/>
      <c r="WH223" s="57"/>
      <c r="WI223" s="57"/>
      <c r="WJ223" s="57"/>
      <c r="WK223" s="57"/>
      <c r="WL223" s="57"/>
      <c r="WM223" s="57"/>
      <c r="WN223" s="57"/>
      <c r="WO223" s="57"/>
      <c r="WP223" s="57"/>
      <c r="WQ223" s="57"/>
      <c r="WR223" s="57"/>
      <c r="WS223" s="57"/>
      <c r="WT223" s="57"/>
      <c r="WU223" s="57"/>
      <c r="WV223" s="57"/>
      <c r="WW223" s="57"/>
      <c r="WX223" s="57"/>
      <c r="WY223" s="57"/>
      <c r="WZ223" s="57"/>
      <c r="XA223" s="57"/>
      <c r="XB223" s="57"/>
      <c r="XC223" s="57"/>
      <c r="XD223" s="57"/>
      <c r="XE223" s="57"/>
      <c r="XF223" s="57"/>
      <c r="XG223" s="57"/>
      <c r="XH223" s="57"/>
      <c r="XI223" s="57"/>
      <c r="XJ223" s="57"/>
      <c r="XK223" s="57"/>
      <c r="XL223" s="57"/>
      <c r="XM223" s="57"/>
      <c r="XN223" s="57"/>
      <c r="XO223" s="57"/>
      <c r="XP223" s="57"/>
      <c r="XQ223" s="57"/>
      <c r="XR223" s="57"/>
      <c r="XS223" s="57"/>
      <c r="XT223" s="57"/>
      <c r="XU223" s="57"/>
      <c r="XV223" s="57"/>
      <c r="XW223" s="57"/>
    </row>
    <row r="224">
      <c r="AI224" s="57"/>
      <c r="BR224" s="57"/>
      <c r="DA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57"/>
      <c r="FY224" s="57"/>
      <c r="FZ224" s="57"/>
      <c r="GA224" s="57"/>
      <c r="GB224" s="57"/>
      <c r="GC224" s="57"/>
      <c r="GD224" s="57"/>
      <c r="GE224" s="57"/>
      <c r="GF224" s="57"/>
      <c r="GG224" s="57"/>
      <c r="GH224" s="57"/>
      <c r="GI224" s="57"/>
      <c r="GJ224" s="57"/>
      <c r="GK224" s="57"/>
      <c r="GL224" s="57"/>
      <c r="GM224" s="57"/>
      <c r="GN224" s="57"/>
      <c r="GO224" s="57"/>
      <c r="GP224" s="57"/>
      <c r="GQ224" s="57"/>
      <c r="GR224" s="57"/>
      <c r="GS224" s="57"/>
      <c r="GT224" s="57"/>
      <c r="GU224" s="57"/>
      <c r="GV224" s="57"/>
      <c r="GW224" s="57"/>
      <c r="GX224" s="57"/>
      <c r="GY224" s="57"/>
      <c r="GZ224" s="57"/>
      <c r="HA224" s="57"/>
      <c r="HB224" s="57"/>
      <c r="HC224" s="57"/>
      <c r="HD224" s="57"/>
      <c r="HE224" s="57"/>
      <c r="HF224" s="57"/>
      <c r="HG224" s="57"/>
      <c r="HH224" s="57"/>
      <c r="HI224" s="57"/>
      <c r="HJ224" s="57"/>
      <c r="HK224" s="57"/>
      <c r="HL224" s="57"/>
      <c r="HM224" s="57"/>
      <c r="HN224" s="57"/>
      <c r="HO224" s="57"/>
      <c r="HP224" s="57"/>
      <c r="HQ224" s="57"/>
      <c r="HR224" s="57"/>
      <c r="HS224" s="57"/>
      <c r="HT224" s="57"/>
      <c r="HU224" s="57"/>
      <c r="HV224" s="57"/>
      <c r="HW224" s="57"/>
      <c r="HX224" s="57"/>
      <c r="HY224" s="57"/>
      <c r="HZ224" s="57"/>
      <c r="IA224" s="57"/>
      <c r="IB224" s="57"/>
      <c r="IC224" s="57"/>
      <c r="ID224" s="57"/>
      <c r="IE224" s="57"/>
      <c r="IF224" s="57"/>
      <c r="IG224" s="57"/>
      <c r="IH224" s="57"/>
      <c r="II224" s="57"/>
      <c r="IJ224" s="57"/>
      <c r="IK224" s="57"/>
      <c r="IL224" s="57"/>
      <c r="IM224" s="57"/>
      <c r="IN224" s="57"/>
      <c r="IO224" s="57"/>
      <c r="IP224" s="57"/>
      <c r="IQ224" s="57"/>
      <c r="IR224" s="57"/>
      <c r="IS224" s="57"/>
      <c r="IT224" s="57"/>
      <c r="IU224" s="57"/>
      <c r="IV224" s="57"/>
      <c r="IW224" s="57"/>
      <c r="IX224" s="57"/>
      <c r="IY224" s="57"/>
      <c r="IZ224" s="57"/>
      <c r="JA224" s="57"/>
      <c r="JB224" s="57"/>
      <c r="JC224" s="57"/>
      <c r="JD224" s="57"/>
      <c r="JE224" s="57"/>
      <c r="JF224" s="57"/>
      <c r="JG224" s="57"/>
      <c r="JH224" s="57"/>
      <c r="JI224" s="57"/>
      <c r="JJ224" s="57"/>
      <c r="JK224" s="57"/>
      <c r="JL224" s="57"/>
      <c r="JM224" s="57"/>
      <c r="JN224" s="57"/>
      <c r="JO224" s="57"/>
      <c r="JP224" s="57"/>
      <c r="JQ224" s="57"/>
      <c r="JR224" s="57"/>
      <c r="JS224" s="57"/>
      <c r="JT224" s="57"/>
      <c r="JU224" s="57"/>
      <c r="JV224" s="57"/>
      <c r="JW224" s="57"/>
      <c r="JX224" s="57"/>
      <c r="JY224" s="57"/>
      <c r="JZ224" s="57"/>
      <c r="KA224" s="57"/>
      <c r="KB224" s="57"/>
      <c r="KC224" s="57"/>
      <c r="KD224" s="57"/>
      <c r="KE224" s="57"/>
      <c r="KF224" s="57"/>
      <c r="KG224" s="57"/>
      <c r="KH224" s="57"/>
      <c r="KI224" s="57"/>
      <c r="KJ224" s="57"/>
      <c r="KK224" s="57"/>
      <c r="KL224" s="57"/>
      <c r="KM224" s="57"/>
      <c r="KN224" s="57"/>
      <c r="KO224" s="57"/>
      <c r="KP224" s="57"/>
      <c r="KQ224" s="57"/>
      <c r="KR224" s="57"/>
      <c r="KS224" s="57"/>
      <c r="KT224" s="57"/>
      <c r="KU224" s="57"/>
      <c r="KV224" s="57"/>
      <c r="KW224" s="57"/>
      <c r="KX224" s="57"/>
      <c r="KY224" s="57"/>
      <c r="KZ224" s="57"/>
      <c r="LA224" s="57"/>
      <c r="LB224" s="57"/>
      <c r="LC224" s="57"/>
      <c r="LD224" s="57"/>
      <c r="LE224" s="57"/>
      <c r="LF224" s="57"/>
      <c r="LG224" s="57"/>
      <c r="LH224" s="57"/>
      <c r="LI224" s="57"/>
      <c r="LJ224" s="57"/>
      <c r="LK224" s="57"/>
      <c r="LL224" s="57"/>
      <c r="LM224" s="57"/>
      <c r="LN224" s="57"/>
      <c r="LO224" s="57"/>
      <c r="LP224" s="57"/>
      <c r="LQ224" s="57"/>
      <c r="LR224" s="57"/>
      <c r="LS224" s="57"/>
      <c r="LT224" s="57"/>
      <c r="LU224" s="57"/>
      <c r="LV224" s="57"/>
      <c r="LW224" s="57"/>
      <c r="LX224" s="57"/>
      <c r="LY224" s="57"/>
      <c r="LZ224" s="57"/>
      <c r="MA224" s="57"/>
      <c r="MB224" s="57"/>
      <c r="MC224" s="57"/>
      <c r="MD224" s="57"/>
      <c r="ME224" s="57"/>
      <c r="MF224" s="57"/>
      <c r="MG224" s="57"/>
      <c r="MH224" s="57"/>
      <c r="MI224" s="57"/>
      <c r="MJ224" s="57"/>
      <c r="MK224" s="57"/>
      <c r="ML224" s="57"/>
      <c r="MM224" s="57"/>
      <c r="MN224" s="57"/>
      <c r="MO224" s="57"/>
      <c r="MP224" s="57"/>
      <c r="MQ224" s="57"/>
      <c r="MR224" s="57"/>
      <c r="MS224" s="57"/>
      <c r="MT224" s="57"/>
      <c r="MU224" s="57"/>
      <c r="MV224" s="57"/>
      <c r="MW224" s="57"/>
      <c r="MX224" s="57"/>
      <c r="MY224" s="57"/>
      <c r="MZ224" s="57"/>
      <c r="NA224" s="57"/>
      <c r="NB224" s="57"/>
      <c r="NC224" s="57"/>
      <c r="ND224" s="57"/>
      <c r="NE224" s="57"/>
      <c r="NF224" s="57"/>
      <c r="NG224" s="57"/>
      <c r="NH224" s="57"/>
      <c r="NI224" s="57"/>
      <c r="NJ224" s="57"/>
      <c r="NK224" s="57"/>
      <c r="NL224" s="57"/>
      <c r="NM224" s="57"/>
      <c r="NN224" s="57"/>
      <c r="NO224" s="57"/>
      <c r="NP224" s="57"/>
      <c r="NQ224" s="57"/>
      <c r="NR224" s="57"/>
      <c r="NS224" s="57"/>
      <c r="NT224" s="57"/>
      <c r="NU224" s="57"/>
      <c r="NV224" s="57"/>
      <c r="NW224" s="57"/>
      <c r="NX224" s="57"/>
      <c r="NY224" s="57"/>
      <c r="NZ224" s="57"/>
      <c r="OA224" s="57"/>
      <c r="OB224" s="57"/>
      <c r="OC224" s="57"/>
      <c r="OD224" s="57"/>
      <c r="OE224" s="57"/>
      <c r="OF224" s="57"/>
      <c r="OG224" s="57"/>
      <c r="OH224" s="57"/>
      <c r="OI224" s="57"/>
      <c r="OJ224" s="57"/>
      <c r="OK224" s="57"/>
      <c r="OL224" s="57"/>
      <c r="OM224" s="57"/>
      <c r="ON224" s="57"/>
      <c r="OO224" s="57"/>
      <c r="OP224" s="57"/>
      <c r="OQ224" s="57"/>
      <c r="OR224" s="57"/>
      <c r="OS224" s="57"/>
      <c r="OT224" s="57"/>
      <c r="OU224" s="57"/>
      <c r="OV224" s="57"/>
      <c r="OW224" s="57"/>
      <c r="OX224" s="57"/>
      <c r="OY224" s="57"/>
      <c r="OZ224" s="57"/>
      <c r="PA224" s="57"/>
      <c r="PB224" s="57"/>
      <c r="PC224" s="57"/>
      <c r="PD224" s="57"/>
      <c r="PE224" s="57"/>
      <c r="PF224" s="57"/>
      <c r="PG224" s="57"/>
      <c r="PH224" s="57"/>
      <c r="PI224" s="57"/>
      <c r="PJ224" s="57"/>
      <c r="PK224" s="57"/>
      <c r="PL224" s="57"/>
      <c r="PM224" s="57"/>
      <c r="PN224" s="57"/>
      <c r="PO224" s="57"/>
      <c r="PP224" s="57"/>
      <c r="PQ224" s="57"/>
      <c r="PR224" s="57"/>
      <c r="PS224" s="57"/>
      <c r="PT224" s="57"/>
      <c r="PU224" s="57"/>
      <c r="PV224" s="57"/>
      <c r="PW224" s="57"/>
      <c r="PX224" s="57"/>
      <c r="PY224" s="57"/>
      <c r="PZ224" s="57"/>
      <c r="QA224" s="57"/>
      <c r="QB224" s="57"/>
      <c r="QC224" s="57"/>
      <c r="QD224" s="57"/>
      <c r="QE224" s="57"/>
      <c r="QF224" s="57"/>
      <c r="QG224" s="57"/>
      <c r="QH224" s="57"/>
      <c r="QI224" s="57"/>
      <c r="QJ224" s="57"/>
      <c r="QK224" s="57"/>
      <c r="QL224" s="57"/>
      <c r="QM224" s="57"/>
      <c r="QN224" s="57"/>
      <c r="QO224" s="57"/>
      <c r="QP224" s="57"/>
      <c r="QQ224" s="57"/>
      <c r="QR224" s="57"/>
      <c r="QS224" s="57"/>
      <c r="QT224" s="57"/>
      <c r="QU224" s="57"/>
      <c r="QV224" s="57"/>
      <c r="QW224" s="57"/>
      <c r="QX224" s="57"/>
      <c r="QY224" s="57"/>
      <c r="QZ224" s="57"/>
      <c r="RA224" s="57"/>
      <c r="RB224" s="57"/>
      <c r="RC224" s="57"/>
      <c r="RD224" s="57"/>
      <c r="RE224" s="57"/>
      <c r="RF224" s="57"/>
      <c r="RG224" s="57"/>
      <c r="RH224" s="57"/>
      <c r="RI224" s="57"/>
      <c r="RJ224" s="57"/>
      <c r="RK224" s="57"/>
      <c r="RL224" s="57"/>
      <c r="RM224" s="57"/>
      <c r="RN224" s="57"/>
      <c r="RO224" s="57"/>
      <c r="RP224" s="57"/>
      <c r="RQ224" s="57"/>
      <c r="RR224" s="57"/>
      <c r="RS224" s="57"/>
      <c r="RT224" s="57"/>
      <c r="RU224" s="57"/>
      <c r="RV224" s="57"/>
      <c r="RW224" s="57"/>
      <c r="RX224" s="57"/>
      <c r="RY224" s="57"/>
      <c r="RZ224" s="57"/>
      <c r="SA224" s="57"/>
      <c r="SB224" s="57"/>
      <c r="SC224" s="57"/>
      <c r="SD224" s="57"/>
      <c r="SE224" s="57"/>
      <c r="SF224" s="57"/>
      <c r="SG224" s="57"/>
      <c r="SH224" s="57"/>
      <c r="SI224" s="57"/>
      <c r="SJ224" s="57"/>
      <c r="SK224" s="57"/>
      <c r="SL224" s="57"/>
      <c r="SM224" s="57"/>
      <c r="SN224" s="57"/>
      <c r="SO224" s="57"/>
      <c r="SP224" s="57"/>
      <c r="SQ224" s="57"/>
      <c r="SR224" s="57"/>
      <c r="SS224" s="57"/>
      <c r="ST224" s="57"/>
      <c r="SU224" s="57"/>
      <c r="SV224" s="57"/>
      <c r="SW224" s="57"/>
      <c r="SX224" s="57"/>
      <c r="SY224" s="57"/>
      <c r="SZ224" s="57"/>
      <c r="TA224" s="57"/>
      <c r="TB224" s="57"/>
      <c r="TC224" s="57"/>
      <c r="TD224" s="57"/>
      <c r="TE224" s="57"/>
      <c r="TF224" s="57"/>
      <c r="TG224" s="57"/>
      <c r="TH224" s="57"/>
      <c r="TI224" s="57"/>
      <c r="TJ224" s="57"/>
      <c r="TK224" s="57"/>
      <c r="TL224" s="57"/>
      <c r="TM224" s="57"/>
      <c r="TN224" s="57"/>
      <c r="TO224" s="57"/>
      <c r="TP224" s="57"/>
      <c r="TQ224" s="57"/>
      <c r="TR224" s="57"/>
      <c r="TS224" s="57"/>
      <c r="TT224" s="57"/>
      <c r="TU224" s="57"/>
      <c r="TV224" s="57"/>
      <c r="TW224" s="57"/>
      <c r="TX224" s="57"/>
      <c r="TY224" s="57"/>
      <c r="TZ224" s="57"/>
      <c r="UA224" s="57"/>
      <c r="UB224" s="57"/>
      <c r="UC224" s="57"/>
      <c r="UD224" s="57"/>
      <c r="UE224" s="57"/>
      <c r="UF224" s="57"/>
      <c r="UG224" s="57"/>
      <c r="UH224" s="57"/>
      <c r="UI224" s="57"/>
      <c r="UJ224" s="57"/>
      <c r="UK224" s="57"/>
      <c r="UL224" s="57"/>
      <c r="UM224" s="57"/>
      <c r="UN224" s="57"/>
      <c r="UO224" s="57"/>
      <c r="UP224" s="57"/>
      <c r="UQ224" s="57"/>
      <c r="UR224" s="57"/>
      <c r="US224" s="57"/>
      <c r="UT224" s="57"/>
      <c r="UU224" s="57"/>
      <c r="UV224" s="57"/>
      <c r="UW224" s="57"/>
      <c r="UX224" s="57"/>
      <c r="UY224" s="57"/>
      <c r="UZ224" s="57"/>
      <c r="VA224" s="57"/>
      <c r="VB224" s="57"/>
      <c r="VC224" s="57"/>
      <c r="VD224" s="57"/>
      <c r="VE224" s="57"/>
      <c r="VF224" s="57"/>
      <c r="VG224" s="57"/>
      <c r="VH224" s="57"/>
      <c r="VI224" s="57"/>
      <c r="VJ224" s="57"/>
      <c r="VK224" s="57"/>
      <c r="VL224" s="57"/>
      <c r="VM224" s="57"/>
      <c r="VN224" s="57"/>
      <c r="VO224" s="57"/>
      <c r="VP224" s="57"/>
      <c r="VQ224" s="57"/>
      <c r="VR224" s="57"/>
      <c r="VS224" s="57"/>
      <c r="VT224" s="57"/>
      <c r="VU224" s="57"/>
      <c r="VV224" s="57"/>
      <c r="VW224" s="57"/>
      <c r="VX224" s="57"/>
      <c r="VY224" s="57"/>
      <c r="VZ224" s="57"/>
      <c r="WA224" s="57"/>
      <c r="WB224" s="57"/>
      <c r="WC224" s="57"/>
      <c r="WD224" s="57"/>
      <c r="WE224" s="57"/>
      <c r="WF224" s="57"/>
      <c r="WG224" s="57"/>
      <c r="WH224" s="57"/>
      <c r="WI224" s="57"/>
      <c r="WJ224" s="57"/>
      <c r="WK224" s="57"/>
      <c r="WL224" s="57"/>
      <c r="WM224" s="57"/>
      <c r="WN224" s="57"/>
      <c r="WO224" s="57"/>
      <c r="WP224" s="57"/>
      <c r="WQ224" s="57"/>
      <c r="WR224" s="57"/>
      <c r="WS224" s="57"/>
      <c r="WT224" s="57"/>
      <c r="WU224" s="57"/>
      <c r="WV224" s="57"/>
      <c r="WW224" s="57"/>
      <c r="WX224" s="57"/>
      <c r="WY224" s="57"/>
      <c r="WZ224" s="57"/>
      <c r="XA224" s="57"/>
      <c r="XB224" s="57"/>
      <c r="XC224" s="57"/>
      <c r="XD224" s="57"/>
      <c r="XE224" s="57"/>
      <c r="XF224" s="57"/>
      <c r="XG224" s="57"/>
      <c r="XH224" s="57"/>
      <c r="XI224" s="57"/>
      <c r="XJ224" s="57"/>
      <c r="XK224" s="57"/>
      <c r="XL224" s="57"/>
      <c r="XM224" s="57"/>
      <c r="XN224" s="57"/>
      <c r="XO224" s="57"/>
      <c r="XP224" s="57"/>
      <c r="XQ224" s="57"/>
      <c r="XR224" s="57"/>
      <c r="XS224" s="57"/>
      <c r="XT224" s="57"/>
      <c r="XU224" s="57"/>
      <c r="XV224" s="57"/>
      <c r="XW224" s="57"/>
    </row>
    <row r="225">
      <c r="AI225" s="57"/>
      <c r="BR225" s="57"/>
      <c r="DA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c r="FJ225" s="57"/>
      <c r="FK225" s="57"/>
      <c r="FL225" s="57"/>
      <c r="FM225" s="57"/>
      <c r="FN225" s="57"/>
      <c r="FO225" s="57"/>
      <c r="FP225" s="57"/>
      <c r="FQ225" s="57"/>
      <c r="FR225" s="57"/>
      <c r="FS225" s="57"/>
      <c r="FT225" s="57"/>
      <c r="FU225" s="57"/>
      <c r="FV225" s="57"/>
      <c r="FW225" s="57"/>
      <c r="FX225" s="57"/>
      <c r="FY225" s="57"/>
      <c r="FZ225" s="57"/>
      <c r="GA225" s="57"/>
      <c r="GB225" s="57"/>
      <c r="GC225" s="57"/>
      <c r="GD225" s="57"/>
      <c r="GE225" s="57"/>
      <c r="GF225" s="57"/>
      <c r="GG225" s="57"/>
      <c r="GH225" s="57"/>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c r="HM225" s="57"/>
      <c r="HN225" s="57"/>
      <c r="HO225" s="57"/>
      <c r="HP225" s="57"/>
      <c r="HQ225" s="57"/>
      <c r="HR225" s="57"/>
      <c r="HS225" s="57"/>
      <c r="HT225" s="57"/>
      <c r="HU225" s="57"/>
      <c r="HV225" s="57"/>
      <c r="HW225" s="57"/>
      <c r="HX225" s="57"/>
      <c r="HY225" s="57"/>
      <c r="HZ225" s="57"/>
      <c r="IA225" s="57"/>
      <c r="IB225" s="57"/>
      <c r="IC225" s="57"/>
      <c r="ID225" s="57"/>
      <c r="IE225" s="57"/>
      <c r="IF225" s="57"/>
      <c r="IG225" s="57"/>
      <c r="IH225" s="57"/>
      <c r="II225" s="57"/>
      <c r="IJ225" s="57"/>
      <c r="IK225" s="57"/>
      <c r="IL225" s="57"/>
      <c r="IM225" s="57"/>
      <c r="IN225" s="57"/>
      <c r="IO225" s="57"/>
      <c r="IP225" s="57"/>
      <c r="IQ225" s="57"/>
      <c r="IR225" s="57"/>
      <c r="IS225" s="57"/>
      <c r="IT225" s="57"/>
      <c r="IU225" s="57"/>
      <c r="IV225" s="57"/>
      <c r="IW225" s="57"/>
      <c r="IX225" s="57"/>
      <c r="IY225" s="57"/>
      <c r="IZ225" s="57"/>
      <c r="JA225" s="57"/>
      <c r="JB225" s="57"/>
      <c r="JC225" s="57"/>
      <c r="JD225" s="57"/>
      <c r="JE225" s="57"/>
      <c r="JF225" s="57"/>
      <c r="JG225" s="57"/>
      <c r="JH225" s="57"/>
      <c r="JI225" s="57"/>
      <c r="JJ225" s="57"/>
      <c r="JK225" s="57"/>
      <c r="JL225" s="57"/>
      <c r="JM225" s="57"/>
      <c r="JN225" s="57"/>
      <c r="JO225" s="57"/>
      <c r="JP225" s="57"/>
      <c r="JQ225" s="57"/>
      <c r="JR225" s="57"/>
      <c r="JS225" s="57"/>
      <c r="JT225" s="57"/>
      <c r="JU225" s="57"/>
      <c r="JV225" s="57"/>
      <c r="JW225" s="57"/>
      <c r="JX225" s="57"/>
      <c r="JY225" s="57"/>
      <c r="JZ225" s="57"/>
      <c r="KA225" s="57"/>
      <c r="KB225" s="57"/>
      <c r="KC225" s="57"/>
      <c r="KD225" s="57"/>
      <c r="KE225" s="57"/>
      <c r="KF225" s="57"/>
      <c r="KG225" s="57"/>
      <c r="KH225" s="57"/>
      <c r="KI225" s="57"/>
      <c r="KJ225" s="57"/>
      <c r="KK225" s="57"/>
      <c r="KL225" s="57"/>
      <c r="KM225" s="57"/>
      <c r="KN225" s="57"/>
      <c r="KO225" s="57"/>
      <c r="KP225" s="57"/>
      <c r="KQ225" s="57"/>
      <c r="KR225" s="57"/>
      <c r="KS225" s="57"/>
      <c r="KT225" s="57"/>
      <c r="KU225" s="57"/>
      <c r="KV225" s="57"/>
      <c r="KW225" s="57"/>
      <c r="KX225" s="57"/>
      <c r="KY225" s="57"/>
      <c r="KZ225" s="57"/>
      <c r="LA225" s="57"/>
      <c r="LB225" s="57"/>
      <c r="LC225" s="57"/>
      <c r="LD225" s="57"/>
      <c r="LE225" s="57"/>
      <c r="LF225" s="57"/>
      <c r="LG225" s="57"/>
      <c r="LH225" s="57"/>
      <c r="LI225" s="57"/>
      <c r="LJ225" s="57"/>
      <c r="LK225" s="57"/>
      <c r="LL225" s="57"/>
      <c r="LM225" s="57"/>
      <c r="LN225" s="57"/>
      <c r="LO225" s="57"/>
      <c r="LP225" s="57"/>
      <c r="LQ225" s="57"/>
      <c r="LR225" s="57"/>
      <c r="LS225" s="57"/>
      <c r="LT225" s="57"/>
      <c r="LU225" s="57"/>
      <c r="LV225" s="57"/>
      <c r="LW225" s="57"/>
      <c r="LX225" s="57"/>
      <c r="LY225" s="57"/>
      <c r="LZ225" s="57"/>
      <c r="MA225" s="57"/>
      <c r="MB225" s="57"/>
      <c r="MC225" s="57"/>
      <c r="MD225" s="57"/>
      <c r="ME225" s="57"/>
      <c r="MF225" s="57"/>
      <c r="MG225" s="57"/>
      <c r="MH225" s="57"/>
      <c r="MI225" s="57"/>
      <c r="MJ225" s="57"/>
      <c r="MK225" s="57"/>
      <c r="ML225" s="57"/>
      <c r="MM225" s="57"/>
      <c r="MN225" s="57"/>
      <c r="MO225" s="57"/>
      <c r="MP225" s="57"/>
      <c r="MQ225" s="57"/>
      <c r="MR225" s="57"/>
      <c r="MS225" s="57"/>
      <c r="MT225" s="57"/>
      <c r="MU225" s="57"/>
      <c r="MV225" s="57"/>
      <c r="MW225" s="57"/>
      <c r="MX225" s="57"/>
      <c r="MY225" s="57"/>
      <c r="MZ225" s="57"/>
      <c r="NA225" s="57"/>
      <c r="NB225" s="57"/>
      <c r="NC225" s="57"/>
      <c r="ND225" s="57"/>
      <c r="NE225" s="57"/>
      <c r="NF225" s="57"/>
      <c r="NG225" s="57"/>
      <c r="NH225" s="57"/>
      <c r="NI225" s="57"/>
      <c r="NJ225" s="57"/>
      <c r="NK225" s="57"/>
      <c r="NL225" s="57"/>
      <c r="NM225" s="57"/>
      <c r="NN225" s="57"/>
      <c r="NO225" s="57"/>
      <c r="NP225" s="57"/>
      <c r="NQ225" s="57"/>
      <c r="NR225" s="57"/>
      <c r="NS225" s="57"/>
      <c r="NT225" s="57"/>
      <c r="NU225" s="57"/>
      <c r="NV225" s="57"/>
      <c r="NW225" s="57"/>
      <c r="NX225" s="57"/>
      <c r="NY225" s="57"/>
      <c r="NZ225" s="57"/>
      <c r="OA225" s="57"/>
      <c r="OB225" s="57"/>
      <c r="OC225" s="57"/>
      <c r="OD225" s="57"/>
      <c r="OE225" s="57"/>
      <c r="OF225" s="57"/>
      <c r="OG225" s="57"/>
      <c r="OH225" s="57"/>
      <c r="OI225" s="57"/>
      <c r="OJ225" s="57"/>
      <c r="OK225" s="57"/>
      <c r="OL225" s="57"/>
      <c r="OM225" s="57"/>
      <c r="ON225" s="57"/>
      <c r="OO225" s="57"/>
      <c r="OP225" s="57"/>
      <c r="OQ225" s="57"/>
      <c r="OR225" s="57"/>
      <c r="OS225" s="57"/>
      <c r="OT225" s="57"/>
      <c r="OU225" s="57"/>
      <c r="OV225" s="57"/>
      <c r="OW225" s="57"/>
      <c r="OX225" s="57"/>
      <c r="OY225" s="57"/>
      <c r="OZ225" s="57"/>
      <c r="PA225" s="57"/>
      <c r="PB225" s="57"/>
      <c r="PC225" s="57"/>
      <c r="PD225" s="57"/>
      <c r="PE225" s="57"/>
      <c r="PF225" s="57"/>
      <c r="PG225" s="57"/>
      <c r="PH225" s="57"/>
      <c r="PI225" s="57"/>
      <c r="PJ225" s="57"/>
      <c r="PK225" s="57"/>
      <c r="PL225" s="57"/>
      <c r="PM225" s="57"/>
      <c r="PN225" s="57"/>
      <c r="PO225" s="57"/>
      <c r="PP225" s="57"/>
      <c r="PQ225" s="57"/>
      <c r="PR225" s="57"/>
      <c r="PS225" s="57"/>
      <c r="PT225" s="57"/>
      <c r="PU225" s="57"/>
      <c r="PV225" s="57"/>
      <c r="PW225" s="57"/>
      <c r="PX225" s="57"/>
      <c r="PY225" s="57"/>
      <c r="PZ225" s="57"/>
      <c r="QA225" s="57"/>
      <c r="QB225" s="57"/>
      <c r="QC225" s="57"/>
      <c r="QD225" s="57"/>
      <c r="QE225" s="57"/>
      <c r="QF225" s="57"/>
      <c r="QG225" s="57"/>
      <c r="QH225" s="57"/>
      <c r="QI225" s="57"/>
      <c r="QJ225" s="57"/>
      <c r="QK225" s="57"/>
      <c r="QL225" s="57"/>
      <c r="QM225" s="57"/>
      <c r="QN225" s="57"/>
      <c r="QO225" s="57"/>
      <c r="QP225" s="57"/>
      <c r="QQ225" s="57"/>
      <c r="QR225" s="57"/>
      <c r="QS225" s="57"/>
      <c r="QT225" s="57"/>
      <c r="QU225" s="57"/>
      <c r="QV225" s="57"/>
      <c r="QW225" s="57"/>
      <c r="QX225" s="57"/>
      <c r="QY225" s="57"/>
      <c r="QZ225" s="57"/>
      <c r="RA225" s="57"/>
      <c r="RB225" s="57"/>
      <c r="RC225" s="57"/>
      <c r="RD225" s="57"/>
      <c r="RE225" s="57"/>
      <c r="RF225" s="57"/>
      <c r="RG225" s="57"/>
      <c r="RH225" s="57"/>
      <c r="RI225" s="57"/>
      <c r="RJ225" s="57"/>
      <c r="RK225" s="57"/>
      <c r="RL225" s="57"/>
      <c r="RM225" s="57"/>
      <c r="RN225" s="57"/>
      <c r="RO225" s="57"/>
      <c r="RP225" s="57"/>
      <c r="RQ225" s="57"/>
      <c r="RR225" s="57"/>
      <c r="RS225" s="57"/>
      <c r="RT225" s="57"/>
      <c r="RU225" s="57"/>
      <c r="RV225" s="57"/>
      <c r="RW225" s="57"/>
      <c r="RX225" s="57"/>
      <c r="RY225" s="57"/>
      <c r="RZ225" s="57"/>
      <c r="SA225" s="57"/>
      <c r="SB225" s="57"/>
      <c r="SC225" s="57"/>
      <c r="SD225" s="57"/>
      <c r="SE225" s="57"/>
      <c r="SF225" s="57"/>
      <c r="SG225" s="57"/>
      <c r="SH225" s="57"/>
      <c r="SI225" s="57"/>
      <c r="SJ225" s="57"/>
      <c r="SK225" s="57"/>
      <c r="SL225" s="57"/>
      <c r="SM225" s="57"/>
      <c r="SN225" s="57"/>
      <c r="SO225" s="57"/>
      <c r="SP225" s="57"/>
      <c r="SQ225" s="57"/>
      <c r="SR225" s="57"/>
      <c r="SS225" s="57"/>
      <c r="ST225" s="57"/>
      <c r="SU225" s="57"/>
      <c r="SV225" s="57"/>
      <c r="SW225" s="57"/>
      <c r="SX225" s="57"/>
      <c r="SY225" s="57"/>
      <c r="SZ225" s="57"/>
      <c r="TA225" s="57"/>
      <c r="TB225" s="57"/>
      <c r="TC225" s="57"/>
      <c r="TD225" s="57"/>
      <c r="TE225" s="57"/>
      <c r="TF225" s="57"/>
      <c r="TG225" s="57"/>
      <c r="TH225" s="57"/>
      <c r="TI225" s="57"/>
      <c r="TJ225" s="57"/>
      <c r="TK225" s="57"/>
      <c r="TL225" s="57"/>
      <c r="TM225" s="57"/>
      <c r="TN225" s="57"/>
      <c r="TO225" s="57"/>
      <c r="TP225" s="57"/>
      <c r="TQ225" s="57"/>
      <c r="TR225" s="57"/>
      <c r="TS225" s="57"/>
      <c r="TT225" s="57"/>
      <c r="TU225" s="57"/>
      <c r="TV225" s="57"/>
      <c r="TW225" s="57"/>
      <c r="TX225" s="57"/>
      <c r="TY225" s="57"/>
      <c r="TZ225" s="57"/>
      <c r="UA225" s="57"/>
      <c r="UB225" s="57"/>
      <c r="UC225" s="57"/>
      <c r="UD225" s="57"/>
      <c r="UE225" s="57"/>
      <c r="UF225" s="57"/>
      <c r="UG225" s="57"/>
      <c r="UH225" s="57"/>
      <c r="UI225" s="57"/>
      <c r="UJ225" s="57"/>
      <c r="UK225" s="57"/>
      <c r="UL225" s="57"/>
      <c r="UM225" s="57"/>
      <c r="UN225" s="57"/>
      <c r="UO225" s="57"/>
      <c r="UP225" s="57"/>
      <c r="UQ225" s="57"/>
      <c r="UR225" s="57"/>
      <c r="US225" s="57"/>
      <c r="UT225" s="57"/>
      <c r="UU225" s="57"/>
      <c r="UV225" s="57"/>
      <c r="UW225" s="57"/>
      <c r="UX225" s="57"/>
      <c r="UY225" s="57"/>
      <c r="UZ225" s="57"/>
      <c r="VA225" s="57"/>
      <c r="VB225" s="57"/>
      <c r="VC225" s="57"/>
      <c r="VD225" s="57"/>
      <c r="VE225" s="57"/>
      <c r="VF225" s="57"/>
      <c r="VG225" s="57"/>
      <c r="VH225" s="57"/>
      <c r="VI225" s="57"/>
      <c r="VJ225" s="57"/>
      <c r="VK225" s="57"/>
      <c r="VL225" s="57"/>
      <c r="VM225" s="57"/>
      <c r="VN225" s="57"/>
      <c r="VO225" s="57"/>
      <c r="VP225" s="57"/>
      <c r="VQ225" s="57"/>
      <c r="VR225" s="57"/>
      <c r="VS225" s="57"/>
      <c r="VT225" s="57"/>
      <c r="VU225" s="57"/>
      <c r="VV225" s="57"/>
      <c r="VW225" s="57"/>
      <c r="VX225" s="57"/>
      <c r="VY225" s="57"/>
      <c r="VZ225" s="57"/>
      <c r="WA225" s="57"/>
      <c r="WB225" s="57"/>
      <c r="WC225" s="57"/>
      <c r="WD225" s="57"/>
      <c r="WE225" s="57"/>
      <c r="WF225" s="57"/>
      <c r="WG225" s="57"/>
      <c r="WH225" s="57"/>
      <c r="WI225" s="57"/>
      <c r="WJ225" s="57"/>
      <c r="WK225" s="57"/>
      <c r="WL225" s="57"/>
      <c r="WM225" s="57"/>
      <c r="WN225" s="57"/>
      <c r="WO225" s="57"/>
      <c r="WP225" s="57"/>
      <c r="WQ225" s="57"/>
      <c r="WR225" s="57"/>
      <c r="WS225" s="57"/>
      <c r="WT225" s="57"/>
      <c r="WU225" s="57"/>
      <c r="WV225" s="57"/>
      <c r="WW225" s="57"/>
      <c r="WX225" s="57"/>
      <c r="WY225" s="57"/>
      <c r="WZ225" s="57"/>
      <c r="XA225" s="57"/>
      <c r="XB225" s="57"/>
      <c r="XC225" s="57"/>
      <c r="XD225" s="57"/>
      <c r="XE225" s="57"/>
      <c r="XF225" s="57"/>
      <c r="XG225" s="57"/>
      <c r="XH225" s="57"/>
      <c r="XI225" s="57"/>
      <c r="XJ225" s="57"/>
      <c r="XK225" s="57"/>
      <c r="XL225" s="57"/>
      <c r="XM225" s="57"/>
      <c r="XN225" s="57"/>
      <c r="XO225" s="57"/>
      <c r="XP225" s="57"/>
      <c r="XQ225" s="57"/>
      <c r="XR225" s="57"/>
      <c r="XS225" s="57"/>
      <c r="XT225" s="57"/>
      <c r="XU225" s="57"/>
      <c r="XV225" s="57"/>
      <c r="XW225" s="57"/>
    </row>
    <row r="226">
      <c r="AI226" s="57"/>
      <c r="BR226" s="57"/>
      <c r="DA226" s="57"/>
      <c r="EJ226" s="57"/>
      <c r="EK226" s="57"/>
      <c r="EL226" s="57"/>
      <c r="EM226" s="57"/>
      <c r="EN226" s="57"/>
      <c r="EO226" s="57"/>
      <c r="EP226" s="57"/>
      <c r="EQ226" s="57"/>
      <c r="ER226" s="57"/>
      <c r="ES226" s="57"/>
      <c r="ET226" s="57"/>
      <c r="EU226" s="57"/>
      <c r="EV226" s="57"/>
      <c r="EW226" s="57"/>
      <c r="EX226" s="57"/>
      <c r="EY226" s="57"/>
      <c r="EZ226" s="57"/>
      <c r="FA226" s="57"/>
      <c r="FB226" s="57"/>
      <c r="FC226" s="57"/>
      <c r="FD226" s="57"/>
      <c r="FE226" s="57"/>
      <c r="FF226" s="57"/>
      <c r="FG226" s="57"/>
      <c r="FH226" s="57"/>
      <c r="FI226" s="57"/>
      <c r="FJ226" s="57"/>
      <c r="FK226" s="57"/>
      <c r="FL226" s="57"/>
      <c r="FM226" s="57"/>
      <c r="FN226" s="57"/>
      <c r="FO226" s="57"/>
      <c r="FP226" s="57"/>
      <c r="FQ226" s="57"/>
      <c r="FR226" s="57"/>
      <c r="FS226" s="57"/>
      <c r="FT226" s="57"/>
      <c r="FU226" s="57"/>
      <c r="FV226" s="57"/>
      <c r="FW226" s="57"/>
      <c r="FX226" s="57"/>
      <c r="FY226" s="57"/>
      <c r="FZ226" s="57"/>
      <c r="GA226" s="57"/>
      <c r="GB226" s="57"/>
      <c r="GC226" s="57"/>
      <c r="GD226" s="57"/>
      <c r="GE226" s="57"/>
      <c r="GF226" s="57"/>
      <c r="GG226" s="57"/>
      <c r="GH226" s="57"/>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c r="HM226" s="57"/>
      <c r="HN226" s="57"/>
      <c r="HO226" s="57"/>
      <c r="HP226" s="57"/>
      <c r="HQ226" s="57"/>
      <c r="HR226" s="57"/>
      <c r="HS226" s="57"/>
      <c r="HT226" s="57"/>
      <c r="HU226" s="57"/>
      <c r="HV226" s="57"/>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c r="IX226" s="57"/>
      <c r="IY226" s="57"/>
      <c r="IZ226" s="57"/>
      <c r="JA226" s="57"/>
      <c r="JB226" s="57"/>
      <c r="JC226" s="57"/>
      <c r="JD226" s="57"/>
      <c r="JE226" s="57"/>
      <c r="JF226" s="57"/>
      <c r="JG226" s="57"/>
      <c r="JH226" s="57"/>
      <c r="JI226" s="57"/>
      <c r="JJ226" s="57"/>
      <c r="JK226" s="57"/>
      <c r="JL226" s="57"/>
      <c r="JM226" s="57"/>
      <c r="JN226" s="57"/>
      <c r="JO226" s="57"/>
      <c r="JP226" s="57"/>
      <c r="JQ226" s="57"/>
      <c r="JR226" s="57"/>
      <c r="JS226" s="57"/>
      <c r="JT226" s="57"/>
      <c r="JU226" s="57"/>
      <c r="JV226" s="57"/>
      <c r="JW226" s="57"/>
      <c r="JX226" s="57"/>
      <c r="JY226" s="57"/>
      <c r="JZ226" s="57"/>
      <c r="KA226" s="57"/>
      <c r="KB226" s="57"/>
      <c r="KC226" s="57"/>
      <c r="KD226" s="57"/>
      <c r="KE226" s="57"/>
      <c r="KF226" s="57"/>
      <c r="KG226" s="57"/>
      <c r="KH226" s="57"/>
      <c r="KI226" s="57"/>
      <c r="KJ226" s="57"/>
      <c r="KK226" s="57"/>
      <c r="KL226" s="57"/>
      <c r="KM226" s="57"/>
      <c r="KN226" s="57"/>
      <c r="KO226" s="57"/>
      <c r="KP226" s="57"/>
      <c r="KQ226" s="57"/>
      <c r="KR226" s="57"/>
      <c r="KS226" s="57"/>
      <c r="KT226" s="57"/>
      <c r="KU226" s="57"/>
      <c r="KV226" s="57"/>
      <c r="KW226" s="57"/>
      <c r="KX226" s="57"/>
      <c r="KY226" s="57"/>
      <c r="KZ226" s="57"/>
      <c r="LA226" s="57"/>
      <c r="LB226" s="57"/>
      <c r="LC226" s="57"/>
      <c r="LD226" s="57"/>
      <c r="LE226" s="57"/>
      <c r="LF226" s="57"/>
      <c r="LG226" s="57"/>
      <c r="LH226" s="57"/>
      <c r="LI226" s="57"/>
      <c r="LJ226" s="57"/>
      <c r="LK226" s="57"/>
      <c r="LL226" s="57"/>
      <c r="LM226" s="57"/>
      <c r="LN226" s="57"/>
      <c r="LO226" s="57"/>
      <c r="LP226" s="57"/>
      <c r="LQ226" s="57"/>
      <c r="LR226" s="57"/>
      <c r="LS226" s="57"/>
      <c r="LT226" s="57"/>
      <c r="LU226" s="57"/>
      <c r="LV226" s="57"/>
      <c r="LW226" s="57"/>
      <c r="LX226" s="57"/>
      <c r="LY226" s="57"/>
      <c r="LZ226" s="57"/>
      <c r="MA226" s="57"/>
      <c r="MB226" s="57"/>
      <c r="MC226" s="57"/>
      <c r="MD226" s="57"/>
      <c r="ME226" s="57"/>
      <c r="MF226" s="57"/>
      <c r="MG226" s="57"/>
      <c r="MH226" s="57"/>
      <c r="MI226" s="57"/>
      <c r="MJ226" s="57"/>
      <c r="MK226" s="57"/>
      <c r="ML226" s="57"/>
      <c r="MM226" s="57"/>
      <c r="MN226" s="57"/>
      <c r="MO226" s="57"/>
      <c r="MP226" s="57"/>
      <c r="MQ226" s="57"/>
      <c r="MR226" s="57"/>
      <c r="MS226" s="57"/>
      <c r="MT226" s="57"/>
      <c r="MU226" s="57"/>
      <c r="MV226" s="57"/>
      <c r="MW226" s="57"/>
      <c r="MX226" s="57"/>
      <c r="MY226" s="57"/>
      <c r="MZ226" s="57"/>
      <c r="NA226" s="57"/>
      <c r="NB226" s="57"/>
      <c r="NC226" s="57"/>
      <c r="ND226" s="57"/>
      <c r="NE226" s="57"/>
      <c r="NF226" s="57"/>
      <c r="NG226" s="57"/>
      <c r="NH226" s="57"/>
      <c r="NI226" s="57"/>
      <c r="NJ226" s="57"/>
      <c r="NK226" s="57"/>
      <c r="NL226" s="57"/>
      <c r="NM226" s="57"/>
      <c r="NN226" s="57"/>
      <c r="NO226" s="57"/>
      <c r="NP226" s="57"/>
      <c r="NQ226" s="57"/>
      <c r="NR226" s="57"/>
      <c r="NS226" s="57"/>
      <c r="NT226" s="57"/>
      <c r="NU226" s="57"/>
      <c r="NV226" s="57"/>
      <c r="NW226" s="57"/>
      <c r="NX226" s="57"/>
      <c r="NY226" s="57"/>
      <c r="NZ226" s="57"/>
      <c r="OA226" s="57"/>
      <c r="OB226" s="57"/>
      <c r="OC226" s="57"/>
      <c r="OD226" s="57"/>
      <c r="OE226" s="57"/>
      <c r="OF226" s="57"/>
      <c r="OG226" s="57"/>
      <c r="OH226" s="57"/>
      <c r="OI226" s="57"/>
      <c r="OJ226" s="57"/>
      <c r="OK226" s="57"/>
      <c r="OL226" s="57"/>
      <c r="OM226" s="57"/>
      <c r="ON226" s="57"/>
      <c r="OO226" s="57"/>
      <c r="OP226" s="57"/>
      <c r="OQ226" s="57"/>
      <c r="OR226" s="57"/>
      <c r="OS226" s="57"/>
      <c r="OT226" s="57"/>
      <c r="OU226" s="57"/>
      <c r="OV226" s="57"/>
      <c r="OW226" s="57"/>
      <c r="OX226" s="57"/>
      <c r="OY226" s="57"/>
      <c r="OZ226" s="57"/>
      <c r="PA226" s="57"/>
      <c r="PB226" s="57"/>
      <c r="PC226" s="57"/>
      <c r="PD226" s="57"/>
      <c r="PE226" s="57"/>
      <c r="PF226" s="57"/>
      <c r="PG226" s="57"/>
      <c r="PH226" s="57"/>
      <c r="PI226" s="57"/>
      <c r="PJ226" s="57"/>
      <c r="PK226" s="57"/>
      <c r="PL226" s="57"/>
      <c r="PM226" s="57"/>
      <c r="PN226" s="57"/>
      <c r="PO226" s="57"/>
      <c r="PP226" s="57"/>
      <c r="PQ226" s="57"/>
      <c r="PR226" s="57"/>
      <c r="PS226" s="57"/>
      <c r="PT226" s="57"/>
      <c r="PU226" s="57"/>
      <c r="PV226" s="57"/>
      <c r="PW226" s="57"/>
      <c r="PX226" s="57"/>
      <c r="PY226" s="57"/>
      <c r="PZ226" s="57"/>
      <c r="QA226" s="57"/>
      <c r="QB226" s="57"/>
      <c r="QC226" s="57"/>
      <c r="QD226" s="57"/>
      <c r="QE226" s="57"/>
      <c r="QF226" s="57"/>
      <c r="QG226" s="57"/>
      <c r="QH226" s="57"/>
      <c r="QI226" s="57"/>
      <c r="QJ226" s="57"/>
      <c r="QK226" s="57"/>
      <c r="QL226" s="57"/>
      <c r="QM226" s="57"/>
      <c r="QN226" s="57"/>
      <c r="QO226" s="57"/>
      <c r="QP226" s="57"/>
      <c r="QQ226" s="57"/>
      <c r="QR226" s="57"/>
      <c r="QS226" s="57"/>
      <c r="QT226" s="57"/>
      <c r="QU226" s="57"/>
      <c r="QV226" s="57"/>
      <c r="QW226" s="57"/>
      <c r="QX226" s="57"/>
      <c r="QY226" s="57"/>
      <c r="QZ226" s="57"/>
      <c r="RA226" s="57"/>
      <c r="RB226" s="57"/>
      <c r="RC226" s="57"/>
      <c r="RD226" s="57"/>
      <c r="RE226" s="57"/>
      <c r="RF226" s="57"/>
      <c r="RG226" s="57"/>
      <c r="RH226" s="57"/>
      <c r="RI226" s="57"/>
      <c r="RJ226" s="57"/>
      <c r="RK226" s="57"/>
      <c r="RL226" s="57"/>
      <c r="RM226" s="57"/>
      <c r="RN226" s="57"/>
      <c r="RO226" s="57"/>
      <c r="RP226" s="57"/>
      <c r="RQ226" s="57"/>
      <c r="RR226" s="57"/>
      <c r="RS226" s="57"/>
      <c r="RT226" s="57"/>
      <c r="RU226" s="57"/>
      <c r="RV226" s="57"/>
      <c r="RW226" s="57"/>
      <c r="RX226" s="57"/>
      <c r="RY226" s="57"/>
      <c r="RZ226" s="57"/>
      <c r="SA226" s="57"/>
      <c r="SB226" s="57"/>
      <c r="SC226" s="57"/>
      <c r="SD226" s="57"/>
      <c r="SE226" s="57"/>
      <c r="SF226" s="57"/>
      <c r="SG226" s="57"/>
      <c r="SH226" s="57"/>
      <c r="SI226" s="57"/>
      <c r="SJ226" s="57"/>
      <c r="SK226" s="57"/>
      <c r="SL226" s="57"/>
      <c r="SM226" s="57"/>
      <c r="SN226" s="57"/>
      <c r="SO226" s="57"/>
      <c r="SP226" s="57"/>
      <c r="SQ226" s="57"/>
      <c r="SR226" s="57"/>
      <c r="SS226" s="57"/>
      <c r="ST226" s="57"/>
      <c r="SU226" s="57"/>
      <c r="SV226" s="57"/>
      <c r="SW226" s="57"/>
      <c r="SX226" s="57"/>
      <c r="SY226" s="57"/>
      <c r="SZ226" s="57"/>
      <c r="TA226" s="57"/>
      <c r="TB226" s="57"/>
      <c r="TC226" s="57"/>
      <c r="TD226" s="57"/>
      <c r="TE226" s="57"/>
      <c r="TF226" s="57"/>
      <c r="TG226" s="57"/>
      <c r="TH226" s="57"/>
      <c r="TI226" s="57"/>
      <c r="TJ226" s="57"/>
      <c r="TK226" s="57"/>
      <c r="TL226" s="57"/>
      <c r="TM226" s="57"/>
      <c r="TN226" s="57"/>
      <c r="TO226" s="57"/>
      <c r="TP226" s="57"/>
      <c r="TQ226" s="57"/>
      <c r="TR226" s="57"/>
      <c r="TS226" s="57"/>
      <c r="TT226" s="57"/>
      <c r="TU226" s="57"/>
      <c r="TV226" s="57"/>
      <c r="TW226" s="57"/>
      <c r="TX226" s="57"/>
      <c r="TY226" s="57"/>
      <c r="TZ226" s="57"/>
      <c r="UA226" s="57"/>
      <c r="UB226" s="57"/>
      <c r="UC226" s="57"/>
      <c r="UD226" s="57"/>
      <c r="UE226" s="57"/>
      <c r="UF226" s="57"/>
      <c r="UG226" s="57"/>
      <c r="UH226" s="57"/>
      <c r="UI226" s="57"/>
      <c r="UJ226" s="57"/>
      <c r="UK226" s="57"/>
      <c r="UL226" s="57"/>
      <c r="UM226" s="57"/>
      <c r="UN226" s="57"/>
      <c r="UO226" s="57"/>
      <c r="UP226" s="57"/>
      <c r="UQ226" s="57"/>
      <c r="UR226" s="57"/>
      <c r="US226" s="57"/>
      <c r="UT226" s="57"/>
      <c r="UU226" s="57"/>
      <c r="UV226" s="57"/>
      <c r="UW226" s="57"/>
      <c r="UX226" s="57"/>
      <c r="UY226" s="57"/>
      <c r="UZ226" s="57"/>
      <c r="VA226" s="57"/>
      <c r="VB226" s="57"/>
      <c r="VC226" s="57"/>
      <c r="VD226" s="57"/>
      <c r="VE226" s="57"/>
      <c r="VF226" s="57"/>
      <c r="VG226" s="57"/>
      <c r="VH226" s="57"/>
      <c r="VI226" s="57"/>
      <c r="VJ226" s="57"/>
      <c r="VK226" s="57"/>
      <c r="VL226" s="57"/>
      <c r="VM226" s="57"/>
      <c r="VN226" s="57"/>
      <c r="VO226" s="57"/>
      <c r="VP226" s="57"/>
      <c r="VQ226" s="57"/>
      <c r="VR226" s="57"/>
      <c r="VS226" s="57"/>
      <c r="VT226" s="57"/>
      <c r="VU226" s="57"/>
      <c r="VV226" s="57"/>
      <c r="VW226" s="57"/>
      <c r="VX226" s="57"/>
      <c r="VY226" s="57"/>
      <c r="VZ226" s="57"/>
      <c r="WA226" s="57"/>
      <c r="WB226" s="57"/>
      <c r="WC226" s="57"/>
      <c r="WD226" s="57"/>
      <c r="WE226" s="57"/>
      <c r="WF226" s="57"/>
      <c r="WG226" s="57"/>
      <c r="WH226" s="57"/>
      <c r="WI226" s="57"/>
      <c r="WJ226" s="57"/>
      <c r="WK226" s="57"/>
      <c r="WL226" s="57"/>
      <c r="WM226" s="57"/>
      <c r="WN226" s="57"/>
      <c r="WO226" s="57"/>
      <c r="WP226" s="57"/>
      <c r="WQ226" s="57"/>
      <c r="WR226" s="57"/>
      <c r="WS226" s="57"/>
      <c r="WT226" s="57"/>
      <c r="WU226" s="57"/>
      <c r="WV226" s="57"/>
      <c r="WW226" s="57"/>
      <c r="WX226" s="57"/>
      <c r="WY226" s="57"/>
      <c r="WZ226" s="57"/>
      <c r="XA226" s="57"/>
      <c r="XB226" s="57"/>
      <c r="XC226" s="57"/>
      <c r="XD226" s="57"/>
      <c r="XE226" s="57"/>
      <c r="XF226" s="57"/>
      <c r="XG226" s="57"/>
      <c r="XH226" s="57"/>
      <c r="XI226" s="57"/>
      <c r="XJ226" s="57"/>
      <c r="XK226" s="57"/>
      <c r="XL226" s="57"/>
      <c r="XM226" s="57"/>
      <c r="XN226" s="57"/>
      <c r="XO226" s="57"/>
      <c r="XP226" s="57"/>
      <c r="XQ226" s="57"/>
      <c r="XR226" s="57"/>
      <c r="XS226" s="57"/>
      <c r="XT226" s="57"/>
      <c r="XU226" s="57"/>
      <c r="XV226" s="57"/>
      <c r="XW226" s="57"/>
    </row>
    <row r="227">
      <c r="AI227" s="57"/>
      <c r="BR227" s="57"/>
      <c r="DA227" s="57"/>
      <c r="EJ227" s="57"/>
      <c r="EK227" s="57"/>
      <c r="EL227" s="57"/>
      <c r="EM227" s="57"/>
      <c r="EN227" s="57"/>
      <c r="EO227" s="57"/>
      <c r="EP227" s="57"/>
      <c r="EQ227" s="57"/>
      <c r="ER227" s="57"/>
      <c r="ES227" s="57"/>
      <c r="ET227" s="57"/>
      <c r="EU227" s="57"/>
      <c r="EV227" s="57"/>
      <c r="EW227" s="57"/>
      <c r="EX227" s="57"/>
      <c r="EY227" s="57"/>
      <c r="EZ227" s="57"/>
      <c r="FA227" s="57"/>
      <c r="FB227" s="57"/>
      <c r="FC227" s="57"/>
      <c r="FD227" s="57"/>
      <c r="FE227" s="57"/>
      <c r="FF227" s="57"/>
      <c r="FG227" s="57"/>
      <c r="FH227" s="57"/>
      <c r="FI227" s="57"/>
      <c r="FJ227" s="57"/>
      <c r="FK227" s="57"/>
      <c r="FL227" s="57"/>
      <c r="FM227" s="57"/>
      <c r="FN227" s="57"/>
      <c r="FO227" s="57"/>
      <c r="FP227" s="57"/>
      <c r="FQ227" s="57"/>
      <c r="FR227" s="57"/>
      <c r="FS227" s="57"/>
      <c r="FT227" s="57"/>
      <c r="FU227" s="57"/>
      <c r="FV227" s="57"/>
      <c r="FW227" s="57"/>
      <c r="FX227" s="57"/>
      <c r="FY227" s="57"/>
      <c r="FZ227" s="57"/>
      <c r="GA227" s="57"/>
      <c r="GB227" s="57"/>
      <c r="GC227" s="57"/>
      <c r="GD227" s="57"/>
      <c r="GE227" s="57"/>
      <c r="GF227" s="57"/>
      <c r="GG227" s="57"/>
      <c r="GH227" s="57"/>
      <c r="GI227" s="57"/>
      <c r="GJ227" s="57"/>
      <c r="GK227" s="57"/>
      <c r="GL227" s="57"/>
      <c r="GM227" s="57"/>
      <c r="GN227" s="57"/>
      <c r="GO227" s="57"/>
      <c r="GP227" s="57"/>
      <c r="GQ227" s="57"/>
      <c r="GR227" s="57"/>
      <c r="GS227" s="57"/>
      <c r="GT227" s="57"/>
      <c r="GU227" s="57"/>
      <c r="GV227" s="57"/>
      <c r="GW227" s="57"/>
      <c r="GX227" s="57"/>
      <c r="GY227" s="57"/>
      <c r="GZ227" s="57"/>
      <c r="HA227" s="57"/>
      <c r="HB227" s="57"/>
      <c r="HC227" s="57"/>
      <c r="HD227" s="57"/>
      <c r="HE227" s="57"/>
      <c r="HF227" s="57"/>
      <c r="HG227" s="57"/>
      <c r="HH227" s="57"/>
      <c r="HI227" s="57"/>
      <c r="HJ227" s="57"/>
      <c r="HK227" s="57"/>
      <c r="HL227" s="57"/>
      <c r="HM227" s="57"/>
      <c r="HN227" s="57"/>
      <c r="HO227" s="57"/>
      <c r="HP227" s="57"/>
      <c r="HQ227" s="57"/>
      <c r="HR227" s="57"/>
      <c r="HS227" s="57"/>
      <c r="HT227" s="57"/>
      <c r="HU227" s="57"/>
      <c r="HV227" s="57"/>
      <c r="HW227" s="57"/>
      <c r="HX227" s="57"/>
      <c r="HY227" s="57"/>
      <c r="HZ227" s="57"/>
      <c r="IA227" s="57"/>
      <c r="IB227" s="57"/>
      <c r="IC227" s="57"/>
      <c r="ID227" s="57"/>
      <c r="IE227" s="57"/>
      <c r="IF227" s="57"/>
      <c r="IG227" s="57"/>
      <c r="IH227" s="57"/>
      <c r="II227" s="57"/>
      <c r="IJ227" s="57"/>
      <c r="IK227" s="57"/>
      <c r="IL227" s="57"/>
      <c r="IM227" s="57"/>
      <c r="IN227" s="57"/>
      <c r="IO227" s="57"/>
      <c r="IP227" s="57"/>
      <c r="IQ227" s="57"/>
      <c r="IR227" s="57"/>
      <c r="IS227" s="57"/>
      <c r="IT227" s="57"/>
      <c r="IU227" s="57"/>
      <c r="IV227" s="57"/>
      <c r="IW227" s="57"/>
      <c r="IX227" s="57"/>
      <c r="IY227" s="57"/>
      <c r="IZ227" s="57"/>
      <c r="JA227" s="57"/>
      <c r="JB227" s="57"/>
      <c r="JC227" s="57"/>
      <c r="JD227" s="57"/>
      <c r="JE227" s="57"/>
      <c r="JF227" s="57"/>
      <c r="JG227" s="57"/>
      <c r="JH227" s="57"/>
      <c r="JI227" s="57"/>
      <c r="JJ227" s="57"/>
      <c r="JK227" s="57"/>
      <c r="JL227" s="57"/>
      <c r="JM227" s="57"/>
      <c r="JN227" s="57"/>
      <c r="JO227" s="57"/>
      <c r="JP227" s="57"/>
      <c r="JQ227" s="57"/>
      <c r="JR227" s="57"/>
      <c r="JS227" s="57"/>
      <c r="JT227" s="57"/>
      <c r="JU227" s="57"/>
      <c r="JV227" s="57"/>
      <c r="JW227" s="57"/>
      <c r="JX227" s="57"/>
      <c r="JY227" s="57"/>
      <c r="JZ227" s="57"/>
      <c r="KA227" s="57"/>
      <c r="KB227" s="57"/>
      <c r="KC227" s="57"/>
      <c r="KD227" s="57"/>
      <c r="KE227" s="57"/>
      <c r="KF227" s="57"/>
      <c r="KG227" s="57"/>
      <c r="KH227" s="57"/>
      <c r="KI227" s="57"/>
      <c r="KJ227" s="57"/>
      <c r="KK227" s="57"/>
      <c r="KL227" s="57"/>
      <c r="KM227" s="57"/>
      <c r="KN227" s="57"/>
      <c r="KO227" s="57"/>
      <c r="KP227" s="57"/>
      <c r="KQ227" s="57"/>
      <c r="KR227" s="57"/>
      <c r="KS227" s="57"/>
      <c r="KT227" s="57"/>
      <c r="KU227" s="57"/>
      <c r="KV227" s="57"/>
      <c r="KW227" s="57"/>
      <c r="KX227" s="57"/>
      <c r="KY227" s="57"/>
      <c r="KZ227" s="57"/>
      <c r="LA227" s="57"/>
      <c r="LB227" s="57"/>
      <c r="LC227" s="57"/>
      <c r="LD227" s="57"/>
      <c r="LE227" s="57"/>
      <c r="LF227" s="57"/>
      <c r="LG227" s="57"/>
      <c r="LH227" s="57"/>
      <c r="LI227" s="57"/>
      <c r="LJ227" s="57"/>
      <c r="LK227" s="57"/>
      <c r="LL227" s="57"/>
      <c r="LM227" s="57"/>
      <c r="LN227" s="57"/>
      <c r="LO227" s="57"/>
      <c r="LP227" s="57"/>
      <c r="LQ227" s="57"/>
      <c r="LR227" s="57"/>
      <c r="LS227" s="57"/>
      <c r="LT227" s="57"/>
      <c r="LU227" s="57"/>
      <c r="LV227" s="57"/>
      <c r="LW227" s="57"/>
      <c r="LX227" s="57"/>
      <c r="LY227" s="57"/>
      <c r="LZ227" s="57"/>
      <c r="MA227" s="57"/>
      <c r="MB227" s="57"/>
      <c r="MC227" s="57"/>
      <c r="MD227" s="57"/>
      <c r="ME227" s="57"/>
      <c r="MF227" s="57"/>
      <c r="MG227" s="57"/>
      <c r="MH227" s="57"/>
      <c r="MI227" s="57"/>
      <c r="MJ227" s="57"/>
      <c r="MK227" s="57"/>
      <c r="ML227" s="57"/>
      <c r="MM227" s="57"/>
      <c r="MN227" s="57"/>
      <c r="MO227" s="57"/>
      <c r="MP227" s="57"/>
      <c r="MQ227" s="57"/>
      <c r="MR227" s="57"/>
      <c r="MS227" s="57"/>
      <c r="MT227" s="57"/>
      <c r="MU227" s="57"/>
      <c r="MV227" s="57"/>
      <c r="MW227" s="57"/>
      <c r="MX227" s="57"/>
      <c r="MY227" s="57"/>
      <c r="MZ227" s="57"/>
      <c r="NA227" s="57"/>
      <c r="NB227" s="57"/>
      <c r="NC227" s="57"/>
      <c r="ND227" s="57"/>
      <c r="NE227" s="57"/>
      <c r="NF227" s="57"/>
      <c r="NG227" s="57"/>
      <c r="NH227" s="57"/>
      <c r="NI227" s="57"/>
      <c r="NJ227" s="57"/>
      <c r="NK227" s="57"/>
      <c r="NL227" s="57"/>
      <c r="NM227" s="57"/>
      <c r="NN227" s="57"/>
      <c r="NO227" s="57"/>
      <c r="NP227" s="57"/>
      <c r="NQ227" s="57"/>
      <c r="NR227" s="57"/>
      <c r="NS227" s="57"/>
      <c r="NT227" s="57"/>
      <c r="NU227" s="57"/>
      <c r="NV227" s="57"/>
      <c r="NW227" s="57"/>
      <c r="NX227" s="57"/>
      <c r="NY227" s="57"/>
      <c r="NZ227" s="57"/>
      <c r="OA227" s="57"/>
      <c r="OB227" s="57"/>
      <c r="OC227" s="57"/>
      <c r="OD227" s="57"/>
      <c r="OE227" s="57"/>
      <c r="OF227" s="57"/>
      <c r="OG227" s="57"/>
      <c r="OH227" s="57"/>
      <c r="OI227" s="57"/>
      <c r="OJ227" s="57"/>
      <c r="OK227" s="57"/>
      <c r="OL227" s="57"/>
      <c r="OM227" s="57"/>
      <c r="ON227" s="57"/>
      <c r="OO227" s="57"/>
      <c r="OP227" s="57"/>
      <c r="OQ227" s="57"/>
      <c r="OR227" s="57"/>
      <c r="OS227" s="57"/>
      <c r="OT227" s="57"/>
      <c r="OU227" s="57"/>
      <c r="OV227" s="57"/>
      <c r="OW227" s="57"/>
      <c r="OX227" s="57"/>
      <c r="OY227" s="57"/>
      <c r="OZ227" s="57"/>
      <c r="PA227" s="57"/>
      <c r="PB227" s="57"/>
      <c r="PC227" s="57"/>
      <c r="PD227" s="57"/>
      <c r="PE227" s="57"/>
      <c r="PF227" s="57"/>
      <c r="PG227" s="57"/>
      <c r="PH227" s="57"/>
      <c r="PI227" s="57"/>
      <c r="PJ227" s="57"/>
      <c r="PK227" s="57"/>
      <c r="PL227" s="57"/>
      <c r="PM227" s="57"/>
      <c r="PN227" s="57"/>
      <c r="PO227" s="57"/>
      <c r="PP227" s="57"/>
      <c r="PQ227" s="57"/>
      <c r="PR227" s="57"/>
      <c r="PS227" s="57"/>
      <c r="PT227" s="57"/>
      <c r="PU227" s="57"/>
      <c r="PV227" s="57"/>
      <c r="PW227" s="57"/>
      <c r="PX227" s="57"/>
      <c r="PY227" s="57"/>
      <c r="PZ227" s="57"/>
      <c r="QA227" s="57"/>
      <c r="QB227" s="57"/>
      <c r="QC227" s="57"/>
      <c r="QD227" s="57"/>
      <c r="QE227" s="57"/>
      <c r="QF227" s="57"/>
      <c r="QG227" s="57"/>
      <c r="QH227" s="57"/>
      <c r="QI227" s="57"/>
      <c r="QJ227" s="57"/>
      <c r="QK227" s="57"/>
      <c r="QL227" s="57"/>
      <c r="QM227" s="57"/>
      <c r="QN227" s="57"/>
      <c r="QO227" s="57"/>
      <c r="QP227" s="57"/>
      <c r="QQ227" s="57"/>
      <c r="QR227" s="57"/>
      <c r="QS227" s="57"/>
      <c r="QT227" s="57"/>
      <c r="QU227" s="57"/>
      <c r="QV227" s="57"/>
      <c r="QW227" s="57"/>
      <c r="QX227" s="57"/>
      <c r="QY227" s="57"/>
      <c r="QZ227" s="57"/>
      <c r="RA227" s="57"/>
      <c r="RB227" s="57"/>
      <c r="RC227" s="57"/>
      <c r="RD227" s="57"/>
      <c r="RE227" s="57"/>
      <c r="RF227" s="57"/>
      <c r="RG227" s="57"/>
      <c r="RH227" s="57"/>
      <c r="RI227" s="57"/>
      <c r="RJ227" s="57"/>
      <c r="RK227" s="57"/>
      <c r="RL227" s="57"/>
      <c r="RM227" s="57"/>
      <c r="RN227" s="57"/>
      <c r="RO227" s="57"/>
      <c r="RP227" s="57"/>
      <c r="RQ227" s="57"/>
      <c r="RR227" s="57"/>
      <c r="RS227" s="57"/>
      <c r="RT227" s="57"/>
      <c r="RU227" s="57"/>
      <c r="RV227" s="57"/>
      <c r="RW227" s="57"/>
      <c r="RX227" s="57"/>
      <c r="RY227" s="57"/>
      <c r="RZ227" s="57"/>
      <c r="SA227" s="57"/>
      <c r="SB227" s="57"/>
      <c r="SC227" s="57"/>
      <c r="SD227" s="57"/>
      <c r="SE227" s="57"/>
      <c r="SF227" s="57"/>
      <c r="SG227" s="57"/>
      <c r="SH227" s="57"/>
      <c r="SI227" s="57"/>
      <c r="SJ227" s="57"/>
      <c r="SK227" s="57"/>
      <c r="SL227" s="57"/>
      <c r="SM227" s="57"/>
      <c r="SN227" s="57"/>
      <c r="SO227" s="57"/>
      <c r="SP227" s="57"/>
      <c r="SQ227" s="57"/>
      <c r="SR227" s="57"/>
      <c r="SS227" s="57"/>
      <c r="ST227" s="57"/>
      <c r="SU227" s="57"/>
      <c r="SV227" s="57"/>
      <c r="SW227" s="57"/>
      <c r="SX227" s="57"/>
      <c r="SY227" s="57"/>
      <c r="SZ227" s="57"/>
      <c r="TA227" s="57"/>
      <c r="TB227" s="57"/>
      <c r="TC227" s="57"/>
      <c r="TD227" s="57"/>
      <c r="TE227" s="57"/>
      <c r="TF227" s="57"/>
      <c r="TG227" s="57"/>
      <c r="TH227" s="57"/>
      <c r="TI227" s="57"/>
      <c r="TJ227" s="57"/>
      <c r="TK227" s="57"/>
      <c r="TL227" s="57"/>
      <c r="TM227" s="57"/>
      <c r="TN227" s="57"/>
      <c r="TO227" s="57"/>
      <c r="TP227" s="57"/>
      <c r="TQ227" s="57"/>
      <c r="TR227" s="57"/>
      <c r="TS227" s="57"/>
      <c r="TT227" s="57"/>
      <c r="TU227" s="57"/>
      <c r="TV227" s="57"/>
      <c r="TW227" s="57"/>
      <c r="TX227" s="57"/>
      <c r="TY227" s="57"/>
      <c r="TZ227" s="57"/>
      <c r="UA227" s="57"/>
      <c r="UB227" s="57"/>
      <c r="UC227" s="57"/>
      <c r="UD227" s="57"/>
      <c r="UE227" s="57"/>
      <c r="UF227" s="57"/>
      <c r="UG227" s="57"/>
      <c r="UH227" s="57"/>
      <c r="UI227" s="57"/>
      <c r="UJ227" s="57"/>
      <c r="UK227" s="57"/>
      <c r="UL227" s="57"/>
      <c r="UM227" s="57"/>
      <c r="UN227" s="57"/>
      <c r="UO227" s="57"/>
      <c r="UP227" s="57"/>
      <c r="UQ227" s="57"/>
      <c r="UR227" s="57"/>
      <c r="US227" s="57"/>
      <c r="UT227" s="57"/>
      <c r="UU227" s="57"/>
      <c r="UV227" s="57"/>
      <c r="UW227" s="57"/>
      <c r="UX227" s="57"/>
      <c r="UY227" s="57"/>
      <c r="UZ227" s="57"/>
      <c r="VA227" s="57"/>
      <c r="VB227" s="57"/>
      <c r="VC227" s="57"/>
      <c r="VD227" s="57"/>
      <c r="VE227" s="57"/>
      <c r="VF227" s="57"/>
      <c r="VG227" s="57"/>
      <c r="VH227" s="57"/>
      <c r="VI227" s="57"/>
      <c r="VJ227" s="57"/>
      <c r="VK227" s="57"/>
      <c r="VL227" s="57"/>
      <c r="VM227" s="57"/>
      <c r="VN227" s="57"/>
      <c r="VO227" s="57"/>
      <c r="VP227" s="57"/>
      <c r="VQ227" s="57"/>
      <c r="VR227" s="57"/>
      <c r="VS227" s="57"/>
      <c r="VT227" s="57"/>
      <c r="VU227" s="57"/>
      <c r="VV227" s="57"/>
      <c r="VW227" s="57"/>
      <c r="VX227" s="57"/>
      <c r="VY227" s="57"/>
      <c r="VZ227" s="57"/>
      <c r="WA227" s="57"/>
      <c r="WB227" s="57"/>
      <c r="WC227" s="57"/>
      <c r="WD227" s="57"/>
      <c r="WE227" s="57"/>
      <c r="WF227" s="57"/>
      <c r="WG227" s="57"/>
      <c r="WH227" s="57"/>
      <c r="WI227" s="57"/>
      <c r="WJ227" s="57"/>
      <c r="WK227" s="57"/>
      <c r="WL227" s="57"/>
      <c r="WM227" s="57"/>
      <c r="WN227" s="57"/>
      <c r="WO227" s="57"/>
      <c r="WP227" s="57"/>
      <c r="WQ227" s="57"/>
      <c r="WR227" s="57"/>
      <c r="WS227" s="57"/>
      <c r="WT227" s="57"/>
      <c r="WU227" s="57"/>
      <c r="WV227" s="57"/>
      <c r="WW227" s="57"/>
      <c r="WX227" s="57"/>
      <c r="WY227" s="57"/>
      <c r="WZ227" s="57"/>
      <c r="XA227" s="57"/>
      <c r="XB227" s="57"/>
      <c r="XC227" s="57"/>
      <c r="XD227" s="57"/>
      <c r="XE227" s="57"/>
      <c r="XF227" s="57"/>
      <c r="XG227" s="57"/>
      <c r="XH227" s="57"/>
      <c r="XI227" s="57"/>
      <c r="XJ227" s="57"/>
      <c r="XK227" s="57"/>
      <c r="XL227" s="57"/>
      <c r="XM227" s="57"/>
      <c r="XN227" s="57"/>
      <c r="XO227" s="57"/>
      <c r="XP227" s="57"/>
      <c r="XQ227" s="57"/>
      <c r="XR227" s="57"/>
      <c r="XS227" s="57"/>
      <c r="XT227" s="57"/>
      <c r="XU227" s="57"/>
      <c r="XV227" s="57"/>
      <c r="XW227" s="57"/>
    </row>
    <row r="228">
      <c r="AI228" s="57"/>
      <c r="BR228" s="57"/>
      <c r="DA228" s="57"/>
      <c r="EJ228" s="57"/>
      <c r="EK228" s="57"/>
      <c r="EL228" s="57"/>
      <c r="EM228" s="57"/>
      <c r="EN228" s="57"/>
      <c r="EO228" s="57"/>
      <c r="EP228" s="57"/>
      <c r="EQ228" s="57"/>
      <c r="ER228" s="57"/>
      <c r="ES228" s="57"/>
      <c r="ET228" s="57"/>
      <c r="EU228" s="57"/>
      <c r="EV228" s="57"/>
      <c r="EW228" s="57"/>
      <c r="EX228" s="57"/>
      <c r="EY228" s="57"/>
      <c r="EZ228" s="57"/>
      <c r="FA228" s="57"/>
      <c r="FB228" s="57"/>
      <c r="FC228" s="57"/>
      <c r="FD228" s="57"/>
      <c r="FE228" s="57"/>
      <c r="FF228" s="57"/>
      <c r="FG228" s="57"/>
      <c r="FH228" s="57"/>
      <c r="FI228" s="57"/>
      <c r="FJ228" s="57"/>
      <c r="FK228" s="57"/>
      <c r="FL228" s="57"/>
      <c r="FM228" s="57"/>
      <c r="FN228" s="57"/>
      <c r="FO228" s="57"/>
      <c r="FP228" s="57"/>
      <c r="FQ228" s="57"/>
      <c r="FR228" s="57"/>
      <c r="FS228" s="57"/>
      <c r="FT228" s="57"/>
      <c r="FU228" s="57"/>
      <c r="FV228" s="57"/>
      <c r="FW228" s="57"/>
      <c r="FX228" s="57"/>
      <c r="FY228" s="57"/>
      <c r="FZ228" s="57"/>
      <c r="GA228" s="57"/>
      <c r="GB228" s="57"/>
      <c r="GC228" s="57"/>
      <c r="GD228" s="57"/>
      <c r="GE228" s="57"/>
      <c r="GF228" s="57"/>
      <c r="GG228" s="57"/>
      <c r="GH228" s="57"/>
      <c r="GI228" s="57"/>
      <c r="GJ228" s="57"/>
      <c r="GK228" s="57"/>
      <c r="GL228" s="57"/>
      <c r="GM228" s="57"/>
      <c r="GN228" s="57"/>
      <c r="GO228" s="57"/>
      <c r="GP228" s="57"/>
      <c r="GQ228" s="57"/>
      <c r="GR228" s="57"/>
      <c r="GS228" s="57"/>
      <c r="GT228" s="57"/>
      <c r="GU228" s="57"/>
      <c r="GV228" s="57"/>
      <c r="GW228" s="57"/>
      <c r="GX228" s="57"/>
      <c r="GY228" s="57"/>
      <c r="GZ228" s="57"/>
      <c r="HA228" s="57"/>
      <c r="HB228" s="57"/>
      <c r="HC228" s="57"/>
      <c r="HD228" s="57"/>
      <c r="HE228" s="57"/>
      <c r="HF228" s="57"/>
      <c r="HG228" s="57"/>
      <c r="HH228" s="57"/>
      <c r="HI228" s="57"/>
      <c r="HJ228" s="57"/>
      <c r="HK228" s="57"/>
      <c r="HL228" s="57"/>
      <c r="HM228" s="57"/>
      <c r="HN228" s="57"/>
      <c r="HO228" s="57"/>
      <c r="HP228" s="57"/>
      <c r="HQ228" s="57"/>
      <c r="HR228" s="57"/>
      <c r="HS228" s="57"/>
      <c r="HT228" s="57"/>
      <c r="HU228" s="57"/>
      <c r="HV228" s="57"/>
      <c r="HW228" s="57"/>
      <c r="HX228" s="57"/>
      <c r="HY228" s="57"/>
      <c r="HZ228" s="57"/>
      <c r="IA228" s="57"/>
      <c r="IB228" s="57"/>
      <c r="IC228" s="57"/>
      <c r="ID228" s="57"/>
      <c r="IE228" s="57"/>
      <c r="IF228" s="57"/>
      <c r="IG228" s="57"/>
      <c r="IH228" s="57"/>
      <c r="II228" s="57"/>
      <c r="IJ228" s="57"/>
      <c r="IK228" s="57"/>
      <c r="IL228" s="57"/>
      <c r="IM228" s="57"/>
      <c r="IN228" s="57"/>
      <c r="IO228" s="57"/>
      <c r="IP228" s="57"/>
      <c r="IQ228" s="57"/>
      <c r="IR228" s="57"/>
      <c r="IS228" s="57"/>
      <c r="IT228" s="57"/>
      <c r="IU228" s="57"/>
      <c r="IV228" s="57"/>
      <c r="IW228" s="57"/>
      <c r="IX228" s="57"/>
      <c r="IY228" s="57"/>
      <c r="IZ228" s="57"/>
      <c r="JA228" s="57"/>
      <c r="JB228" s="57"/>
      <c r="JC228" s="57"/>
      <c r="JD228" s="57"/>
      <c r="JE228" s="57"/>
      <c r="JF228" s="57"/>
      <c r="JG228" s="57"/>
      <c r="JH228" s="57"/>
      <c r="JI228" s="57"/>
      <c r="JJ228" s="57"/>
      <c r="JK228" s="57"/>
      <c r="JL228" s="57"/>
      <c r="JM228" s="57"/>
      <c r="JN228" s="57"/>
      <c r="JO228" s="57"/>
      <c r="JP228" s="57"/>
      <c r="JQ228" s="57"/>
      <c r="JR228" s="57"/>
      <c r="JS228" s="57"/>
      <c r="JT228" s="57"/>
      <c r="JU228" s="57"/>
      <c r="JV228" s="57"/>
      <c r="JW228" s="57"/>
      <c r="JX228" s="57"/>
      <c r="JY228" s="57"/>
      <c r="JZ228" s="57"/>
      <c r="KA228" s="57"/>
      <c r="KB228" s="57"/>
      <c r="KC228" s="57"/>
      <c r="KD228" s="57"/>
      <c r="KE228" s="57"/>
      <c r="KF228" s="57"/>
      <c r="KG228" s="57"/>
      <c r="KH228" s="57"/>
      <c r="KI228" s="57"/>
      <c r="KJ228" s="57"/>
      <c r="KK228" s="57"/>
      <c r="KL228" s="57"/>
      <c r="KM228" s="57"/>
      <c r="KN228" s="57"/>
      <c r="KO228" s="57"/>
      <c r="KP228" s="57"/>
      <c r="KQ228" s="57"/>
      <c r="KR228" s="57"/>
      <c r="KS228" s="57"/>
      <c r="KT228" s="57"/>
      <c r="KU228" s="57"/>
      <c r="KV228" s="57"/>
      <c r="KW228" s="57"/>
      <c r="KX228" s="57"/>
      <c r="KY228" s="57"/>
      <c r="KZ228" s="57"/>
      <c r="LA228" s="57"/>
      <c r="LB228" s="57"/>
      <c r="LC228" s="57"/>
      <c r="LD228" s="57"/>
      <c r="LE228" s="57"/>
      <c r="LF228" s="57"/>
      <c r="LG228" s="57"/>
      <c r="LH228" s="57"/>
      <c r="LI228" s="57"/>
      <c r="LJ228" s="57"/>
      <c r="LK228" s="57"/>
      <c r="LL228" s="57"/>
      <c r="LM228" s="57"/>
      <c r="LN228" s="57"/>
      <c r="LO228" s="57"/>
      <c r="LP228" s="57"/>
      <c r="LQ228" s="57"/>
      <c r="LR228" s="57"/>
      <c r="LS228" s="57"/>
      <c r="LT228" s="57"/>
      <c r="LU228" s="57"/>
      <c r="LV228" s="57"/>
      <c r="LW228" s="57"/>
      <c r="LX228" s="57"/>
      <c r="LY228" s="57"/>
      <c r="LZ228" s="57"/>
      <c r="MA228" s="57"/>
      <c r="MB228" s="57"/>
      <c r="MC228" s="57"/>
      <c r="MD228" s="57"/>
      <c r="ME228" s="57"/>
      <c r="MF228" s="57"/>
      <c r="MG228" s="57"/>
      <c r="MH228" s="57"/>
      <c r="MI228" s="57"/>
      <c r="MJ228" s="57"/>
      <c r="MK228" s="57"/>
      <c r="ML228" s="57"/>
      <c r="MM228" s="57"/>
      <c r="MN228" s="57"/>
      <c r="MO228" s="57"/>
      <c r="MP228" s="57"/>
      <c r="MQ228" s="57"/>
      <c r="MR228" s="57"/>
      <c r="MS228" s="57"/>
      <c r="MT228" s="57"/>
      <c r="MU228" s="57"/>
      <c r="MV228" s="57"/>
      <c r="MW228" s="57"/>
      <c r="MX228" s="57"/>
      <c r="MY228" s="57"/>
      <c r="MZ228" s="57"/>
      <c r="NA228" s="57"/>
      <c r="NB228" s="57"/>
      <c r="NC228" s="57"/>
      <c r="ND228" s="57"/>
      <c r="NE228" s="57"/>
      <c r="NF228" s="57"/>
      <c r="NG228" s="57"/>
      <c r="NH228" s="57"/>
      <c r="NI228" s="57"/>
      <c r="NJ228" s="57"/>
      <c r="NK228" s="57"/>
      <c r="NL228" s="57"/>
      <c r="NM228" s="57"/>
      <c r="NN228" s="57"/>
      <c r="NO228" s="57"/>
      <c r="NP228" s="57"/>
      <c r="NQ228" s="57"/>
      <c r="NR228" s="57"/>
      <c r="NS228" s="57"/>
      <c r="NT228" s="57"/>
      <c r="NU228" s="57"/>
      <c r="NV228" s="57"/>
      <c r="NW228" s="57"/>
      <c r="NX228" s="57"/>
      <c r="NY228" s="57"/>
      <c r="NZ228" s="57"/>
      <c r="OA228" s="57"/>
      <c r="OB228" s="57"/>
      <c r="OC228" s="57"/>
      <c r="OD228" s="57"/>
      <c r="OE228" s="57"/>
      <c r="OF228" s="57"/>
      <c r="OG228" s="57"/>
      <c r="OH228" s="57"/>
      <c r="OI228" s="57"/>
      <c r="OJ228" s="57"/>
      <c r="OK228" s="57"/>
      <c r="OL228" s="57"/>
      <c r="OM228" s="57"/>
      <c r="ON228" s="57"/>
      <c r="OO228" s="57"/>
      <c r="OP228" s="57"/>
      <c r="OQ228" s="57"/>
      <c r="OR228" s="57"/>
      <c r="OS228" s="57"/>
      <c r="OT228" s="57"/>
      <c r="OU228" s="57"/>
      <c r="OV228" s="57"/>
      <c r="OW228" s="57"/>
      <c r="OX228" s="57"/>
      <c r="OY228" s="57"/>
      <c r="OZ228" s="57"/>
      <c r="PA228" s="57"/>
      <c r="PB228" s="57"/>
      <c r="PC228" s="57"/>
      <c r="PD228" s="57"/>
      <c r="PE228" s="57"/>
      <c r="PF228" s="57"/>
      <c r="PG228" s="57"/>
      <c r="PH228" s="57"/>
      <c r="PI228" s="57"/>
      <c r="PJ228" s="57"/>
      <c r="PK228" s="57"/>
      <c r="PL228" s="57"/>
      <c r="PM228" s="57"/>
      <c r="PN228" s="57"/>
      <c r="PO228" s="57"/>
      <c r="PP228" s="57"/>
      <c r="PQ228" s="57"/>
      <c r="PR228" s="57"/>
      <c r="PS228" s="57"/>
      <c r="PT228" s="57"/>
      <c r="PU228" s="57"/>
      <c r="PV228" s="57"/>
      <c r="PW228" s="57"/>
      <c r="PX228" s="57"/>
      <c r="PY228" s="57"/>
      <c r="PZ228" s="57"/>
      <c r="QA228" s="57"/>
      <c r="QB228" s="57"/>
      <c r="QC228" s="57"/>
      <c r="QD228" s="57"/>
      <c r="QE228" s="57"/>
      <c r="QF228" s="57"/>
      <c r="QG228" s="57"/>
      <c r="QH228" s="57"/>
      <c r="QI228" s="57"/>
      <c r="QJ228" s="57"/>
      <c r="QK228" s="57"/>
      <c r="QL228" s="57"/>
      <c r="QM228" s="57"/>
      <c r="QN228" s="57"/>
      <c r="QO228" s="57"/>
      <c r="QP228" s="57"/>
      <c r="QQ228" s="57"/>
      <c r="QR228" s="57"/>
      <c r="QS228" s="57"/>
      <c r="QT228" s="57"/>
      <c r="QU228" s="57"/>
      <c r="QV228" s="57"/>
      <c r="QW228" s="57"/>
      <c r="QX228" s="57"/>
      <c r="QY228" s="57"/>
      <c r="QZ228" s="57"/>
      <c r="RA228" s="57"/>
      <c r="RB228" s="57"/>
      <c r="RC228" s="57"/>
      <c r="RD228" s="57"/>
      <c r="RE228" s="57"/>
      <c r="RF228" s="57"/>
      <c r="RG228" s="57"/>
      <c r="RH228" s="57"/>
      <c r="RI228" s="57"/>
      <c r="RJ228" s="57"/>
      <c r="RK228" s="57"/>
      <c r="RL228" s="57"/>
      <c r="RM228" s="57"/>
      <c r="RN228" s="57"/>
      <c r="RO228" s="57"/>
      <c r="RP228" s="57"/>
      <c r="RQ228" s="57"/>
      <c r="RR228" s="57"/>
      <c r="RS228" s="57"/>
      <c r="RT228" s="57"/>
      <c r="RU228" s="57"/>
      <c r="RV228" s="57"/>
      <c r="RW228" s="57"/>
      <c r="RX228" s="57"/>
      <c r="RY228" s="57"/>
      <c r="RZ228" s="57"/>
      <c r="SA228" s="57"/>
      <c r="SB228" s="57"/>
      <c r="SC228" s="57"/>
      <c r="SD228" s="57"/>
      <c r="SE228" s="57"/>
      <c r="SF228" s="57"/>
      <c r="SG228" s="57"/>
      <c r="SH228" s="57"/>
      <c r="SI228" s="57"/>
      <c r="SJ228" s="57"/>
      <c r="SK228" s="57"/>
      <c r="SL228" s="57"/>
      <c r="SM228" s="57"/>
      <c r="SN228" s="57"/>
      <c r="SO228" s="57"/>
      <c r="SP228" s="57"/>
      <c r="SQ228" s="57"/>
      <c r="SR228" s="57"/>
      <c r="SS228" s="57"/>
      <c r="ST228" s="57"/>
      <c r="SU228" s="57"/>
      <c r="SV228" s="57"/>
      <c r="SW228" s="57"/>
      <c r="SX228" s="57"/>
      <c r="SY228" s="57"/>
      <c r="SZ228" s="57"/>
      <c r="TA228" s="57"/>
      <c r="TB228" s="57"/>
      <c r="TC228" s="57"/>
      <c r="TD228" s="57"/>
      <c r="TE228" s="57"/>
      <c r="TF228" s="57"/>
      <c r="TG228" s="57"/>
      <c r="TH228" s="57"/>
      <c r="TI228" s="57"/>
      <c r="TJ228" s="57"/>
      <c r="TK228" s="57"/>
      <c r="TL228" s="57"/>
      <c r="TM228" s="57"/>
      <c r="TN228" s="57"/>
      <c r="TO228" s="57"/>
      <c r="TP228" s="57"/>
      <c r="TQ228" s="57"/>
      <c r="TR228" s="57"/>
      <c r="TS228" s="57"/>
      <c r="TT228" s="57"/>
      <c r="TU228" s="57"/>
      <c r="TV228" s="57"/>
      <c r="TW228" s="57"/>
      <c r="TX228" s="57"/>
      <c r="TY228" s="57"/>
      <c r="TZ228" s="57"/>
      <c r="UA228" s="57"/>
      <c r="UB228" s="57"/>
      <c r="UC228" s="57"/>
      <c r="UD228" s="57"/>
      <c r="UE228" s="57"/>
      <c r="UF228" s="57"/>
      <c r="UG228" s="57"/>
      <c r="UH228" s="57"/>
      <c r="UI228" s="57"/>
      <c r="UJ228" s="57"/>
      <c r="UK228" s="57"/>
      <c r="UL228" s="57"/>
      <c r="UM228" s="57"/>
      <c r="UN228" s="57"/>
      <c r="UO228" s="57"/>
      <c r="UP228" s="57"/>
      <c r="UQ228" s="57"/>
      <c r="UR228" s="57"/>
      <c r="US228" s="57"/>
      <c r="UT228" s="57"/>
      <c r="UU228" s="57"/>
      <c r="UV228" s="57"/>
      <c r="UW228" s="57"/>
      <c r="UX228" s="57"/>
      <c r="UY228" s="57"/>
      <c r="UZ228" s="57"/>
      <c r="VA228" s="57"/>
      <c r="VB228" s="57"/>
      <c r="VC228" s="57"/>
      <c r="VD228" s="57"/>
      <c r="VE228" s="57"/>
      <c r="VF228" s="57"/>
      <c r="VG228" s="57"/>
      <c r="VH228" s="57"/>
      <c r="VI228" s="57"/>
      <c r="VJ228" s="57"/>
      <c r="VK228" s="57"/>
      <c r="VL228" s="57"/>
      <c r="VM228" s="57"/>
      <c r="VN228" s="57"/>
      <c r="VO228" s="57"/>
      <c r="VP228" s="57"/>
      <c r="VQ228" s="57"/>
      <c r="VR228" s="57"/>
      <c r="VS228" s="57"/>
      <c r="VT228" s="57"/>
      <c r="VU228" s="57"/>
      <c r="VV228" s="57"/>
      <c r="VW228" s="57"/>
      <c r="VX228" s="57"/>
      <c r="VY228" s="57"/>
      <c r="VZ228" s="57"/>
      <c r="WA228" s="57"/>
      <c r="WB228" s="57"/>
      <c r="WC228" s="57"/>
      <c r="WD228" s="57"/>
      <c r="WE228" s="57"/>
      <c r="WF228" s="57"/>
      <c r="WG228" s="57"/>
      <c r="WH228" s="57"/>
      <c r="WI228" s="57"/>
      <c r="WJ228" s="57"/>
      <c r="WK228" s="57"/>
      <c r="WL228" s="57"/>
      <c r="WM228" s="57"/>
      <c r="WN228" s="57"/>
      <c r="WO228" s="57"/>
      <c r="WP228" s="57"/>
      <c r="WQ228" s="57"/>
      <c r="WR228" s="57"/>
      <c r="WS228" s="57"/>
      <c r="WT228" s="57"/>
      <c r="WU228" s="57"/>
      <c r="WV228" s="57"/>
      <c r="WW228" s="57"/>
      <c r="WX228" s="57"/>
      <c r="WY228" s="57"/>
      <c r="WZ228" s="57"/>
      <c r="XA228" s="57"/>
      <c r="XB228" s="57"/>
      <c r="XC228" s="57"/>
      <c r="XD228" s="57"/>
      <c r="XE228" s="57"/>
      <c r="XF228" s="57"/>
      <c r="XG228" s="57"/>
      <c r="XH228" s="57"/>
      <c r="XI228" s="57"/>
      <c r="XJ228" s="57"/>
      <c r="XK228" s="57"/>
      <c r="XL228" s="57"/>
      <c r="XM228" s="57"/>
      <c r="XN228" s="57"/>
      <c r="XO228" s="57"/>
      <c r="XP228" s="57"/>
      <c r="XQ228" s="57"/>
      <c r="XR228" s="57"/>
      <c r="XS228" s="57"/>
      <c r="XT228" s="57"/>
      <c r="XU228" s="57"/>
      <c r="XV228" s="57"/>
      <c r="XW228" s="57"/>
    </row>
    <row r="229">
      <c r="AI229" s="57"/>
      <c r="BR229" s="57"/>
      <c r="DA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57"/>
      <c r="FY229" s="57"/>
      <c r="FZ229" s="57"/>
      <c r="GA229" s="57"/>
      <c r="GB229" s="57"/>
      <c r="GC229" s="57"/>
      <c r="GD229" s="57"/>
      <c r="GE229" s="57"/>
      <c r="GF229" s="57"/>
      <c r="GG229" s="57"/>
      <c r="GH229" s="57"/>
      <c r="GI229" s="57"/>
      <c r="GJ229" s="57"/>
      <c r="GK229" s="57"/>
      <c r="GL229" s="57"/>
      <c r="GM229" s="57"/>
      <c r="GN229" s="57"/>
      <c r="GO229" s="57"/>
      <c r="GP229" s="57"/>
      <c r="GQ229" s="57"/>
      <c r="GR229" s="57"/>
      <c r="GS229" s="57"/>
      <c r="GT229" s="57"/>
      <c r="GU229" s="57"/>
      <c r="GV229" s="57"/>
      <c r="GW229" s="57"/>
      <c r="GX229" s="57"/>
      <c r="GY229" s="57"/>
      <c r="GZ229" s="57"/>
      <c r="HA229" s="57"/>
      <c r="HB229" s="57"/>
      <c r="HC229" s="57"/>
      <c r="HD229" s="57"/>
      <c r="HE229" s="57"/>
      <c r="HF229" s="57"/>
      <c r="HG229" s="57"/>
      <c r="HH229" s="57"/>
      <c r="HI229" s="57"/>
      <c r="HJ229" s="57"/>
      <c r="HK229" s="57"/>
      <c r="HL229" s="57"/>
      <c r="HM229" s="57"/>
      <c r="HN229" s="57"/>
      <c r="HO229" s="57"/>
      <c r="HP229" s="57"/>
      <c r="HQ229" s="57"/>
      <c r="HR229" s="57"/>
      <c r="HS229" s="57"/>
      <c r="HT229" s="57"/>
      <c r="HU229" s="57"/>
      <c r="HV229" s="57"/>
      <c r="HW229" s="57"/>
      <c r="HX229" s="57"/>
      <c r="HY229" s="57"/>
      <c r="HZ229" s="57"/>
      <c r="IA229" s="57"/>
      <c r="IB229" s="57"/>
      <c r="IC229" s="57"/>
      <c r="ID229" s="57"/>
      <c r="IE229" s="57"/>
      <c r="IF229" s="57"/>
      <c r="IG229" s="57"/>
      <c r="IH229" s="57"/>
      <c r="II229" s="57"/>
      <c r="IJ229" s="57"/>
      <c r="IK229" s="57"/>
      <c r="IL229" s="57"/>
      <c r="IM229" s="57"/>
      <c r="IN229" s="57"/>
      <c r="IO229" s="57"/>
      <c r="IP229" s="57"/>
      <c r="IQ229" s="57"/>
      <c r="IR229" s="57"/>
      <c r="IS229" s="57"/>
      <c r="IT229" s="57"/>
      <c r="IU229" s="57"/>
      <c r="IV229" s="57"/>
      <c r="IW229" s="57"/>
      <c r="IX229" s="57"/>
      <c r="IY229" s="57"/>
      <c r="IZ229" s="57"/>
      <c r="JA229" s="57"/>
      <c r="JB229" s="57"/>
      <c r="JC229" s="57"/>
      <c r="JD229" s="57"/>
      <c r="JE229" s="57"/>
      <c r="JF229" s="57"/>
      <c r="JG229" s="57"/>
      <c r="JH229" s="57"/>
      <c r="JI229" s="57"/>
      <c r="JJ229" s="57"/>
      <c r="JK229" s="57"/>
      <c r="JL229" s="57"/>
      <c r="JM229" s="57"/>
      <c r="JN229" s="57"/>
      <c r="JO229" s="57"/>
      <c r="JP229" s="57"/>
      <c r="JQ229" s="57"/>
      <c r="JR229" s="57"/>
      <c r="JS229" s="57"/>
      <c r="JT229" s="57"/>
      <c r="JU229" s="57"/>
      <c r="JV229" s="57"/>
      <c r="JW229" s="57"/>
      <c r="JX229" s="57"/>
      <c r="JY229" s="57"/>
      <c r="JZ229" s="57"/>
      <c r="KA229" s="57"/>
      <c r="KB229" s="57"/>
      <c r="KC229" s="57"/>
      <c r="KD229" s="57"/>
      <c r="KE229" s="57"/>
      <c r="KF229" s="57"/>
      <c r="KG229" s="57"/>
      <c r="KH229" s="57"/>
      <c r="KI229" s="57"/>
      <c r="KJ229" s="57"/>
      <c r="KK229" s="57"/>
      <c r="KL229" s="57"/>
      <c r="KM229" s="57"/>
      <c r="KN229" s="57"/>
      <c r="KO229" s="57"/>
      <c r="KP229" s="57"/>
      <c r="KQ229" s="57"/>
      <c r="KR229" s="57"/>
      <c r="KS229" s="57"/>
      <c r="KT229" s="57"/>
      <c r="KU229" s="57"/>
      <c r="KV229" s="57"/>
      <c r="KW229" s="57"/>
      <c r="KX229" s="57"/>
      <c r="KY229" s="57"/>
      <c r="KZ229" s="57"/>
      <c r="LA229" s="57"/>
      <c r="LB229" s="57"/>
      <c r="LC229" s="57"/>
      <c r="LD229" s="57"/>
      <c r="LE229" s="57"/>
      <c r="LF229" s="57"/>
      <c r="LG229" s="57"/>
      <c r="LH229" s="57"/>
      <c r="LI229" s="57"/>
      <c r="LJ229" s="57"/>
      <c r="LK229" s="57"/>
      <c r="LL229" s="57"/>
      <c r="LM229" s="57"/>
      <c r="LN229" s="57"/>
      <c r="LO229" s="57"/>
      <c r="LP229" s="57"/>
      <c r="LQ229" s="57"/>
      <c r="LR229" s="57"/>
      <c r="LS229" s="57"/>
      <c r="LT229" s="57"/>
      <c r="LU229" s="57"/>
      <c r="LV229" s="57"/>
      <c r="LW229" s="57"/>
      <c r="LX229" s="57"/>
      <c r="LY229" s="57"/>
      <c r="LZ229" s="57"/>
      <c r="MA229" s="57"/>
      <c r="MB229" s="57"/>
      <c r="MC229" s="57"/>
      <c r="MD229" s="57"/>
      <c r="ME229" s="57"/>
      <c r="MF229" s="57"/>
      <c r="MG229" s="57"/>
      <c r="MH229" s="57"/>
      <c r="MI229" s="57"/>
      <c r="MJ229" s="57"/>
      <c r="MK229" s="57"/>
      <c r="ML229" s="57"/>
      <c r="MM229" s="57"/>
      <c r="MN229" s="57"/>
      <c r="MO229" s="57"/>
      <c r="MP229" s="57"/>
      <c r="MQ229" s="57"/>
      <c r="MR229" s="57"/>
      <c r="MS229" s="57"/>
      <c r="MT229" s="57"/>
      <c r="MU229" s="57"/>
      <c r="MV229" s="57"/>
      <c r="MW229" s="57"/>
      <c r="MX229" s="57"/>
      <c r="MY229" s="57"/>
      <c r="MZ229" s="57"/>
      <c r="NA229" s="57"/>
      <c r="NB229" s="57"/>
      <c r="NC229" s="57"/>
      <c r="ND229" s="57"/>
      <c r="NE229" s="57"/>
      <c r="NF229" s="57"/>
      <c r="NG229" s="57"/>
      <c r="NH229" s="57"/>
      <c r="NI229" s="57"/>
      <c r="NJ229" s="57"/>
      <c r="NK229" s="57"/>
      <c r="NL229" s="57"/>
      <c r="NM229" s="57"/>
      <c r="NN229" s="57"/>
      <c r="NO229" s="57"/>
      <c r="NP229" s="57"/>
      <c r="NQ229" s="57"/>
      <c r="NR229" s="57"/>
      <c r="NS229" s="57"/>
      <c r="NT229" s="57"/>
      <c r="NU229" s="57"/>
      <c r="NV229" s="57"/>
      <c r="NW229" s="57"/>
      <c r="NX229" s="57"/>
      <c r="NY229" s="57"/>
      <c r="NZ229" s="57"/>
      <c r="OA229" s="57"/>
      <c r="OB229" s="57"/>
      <c r="OC229" s="57"/>
      <c r="OD229" s="57"/>
      <c r="OE229" s="57"/>
      <c r="OF229" s="57"/>
      <c r="OG229" s="57"/>
      <c r="OH229" s="57"/>
      <c r="OI229" s="57"/>
      <c r="OJ229" s="57"/>
      <c r="OK229" s="57"/>
      <c r="OL229" s="57"/>
      <c r="OM229" s="57"/>
      <c r="ON229" s="57"/>
      <c r="OO229" s="57"/>
      <c r="OP229" s="57"/>
      <c r="OQ229" s="57"/>
      <c r="OR229" s="57"/>
      <c r="OS229" s="57"/>
      <c r="OT229" s="57"/>
      <c r="OU229" s="57"/>
      <c r="OV229" s="57"/>
      <c r="OW229" s="57"/>
      <c r="OX229" s="57"/>
      <c r="OY229" s="57"/>
      <c r="OZ229" s="57"/>
      <c r="PA229" s="57"/>
      <c r="PB229" s="57"/>
      <c r="PC229" s="57"/>
      <c r="PD229" s="57"/>
      <c r="PE229" s="57"/>
      <c r="PF229" s="57"/>
      <c r="PG229" s="57"/>
      <c r="PH229" s="57"/>
      <c r="PI229" s="57"/>
      <c r="PJ229" s="57"/>
      <c r="PK229" s="57"/>
      <c r="PL229" s="57"/>
      <c r="PM229" s="57"/>
      <c r="PN229" s="57"/>
      <c r="PO229" s="57"/>
      <c r="PP229" s="57"/>
      <c r="PQ229" s="57"/>
      <c r="PR229" s="57"/>
      <c r="PS229" s="57"/>
      <c r="PT229" s="57"/>
      <c r="PU229" s="57"/>
      <c r="PV229" s="57"/>
      <c r="PW229" s="57"/>
      <c r="PX229" s="57"/>
      <c r="PY229" s="57"/>
      <c r="PZ229" s="57"/>
      <c r="QA229" s="57"/>
      <c r="QB229" s="57"/>
      <c r="QC229" s="57"/>
      <c r="QD229" s="57"/>
      <c r="QE229" s="57"/>
      <c r="QF229" s="57"/>
      <c r="QG229" s="57"/>
      <c r="QH229" s="57"/>
      <c r="QI229" s="57"/>
      <c r="QJ229" s="57"/>
      <c r="QK229" s="57"/>
      <c r="QL229" s="57"/>
      <c r="QM229" s="57"/>
      <c r="QN229" s="57"/>
      <c r="QO229" s="57"/>
      <c r="QP229" s="57"/>
      <c r="QQ229" s="57"/>
      <c r="QR229" s="57"/>
      <c r="QS229" s="57"/>
      <c r="QT229" s="57"/>
      <c r="QU229" s="57"/>
      <c r="QV229" s="57"/>
      <c r="QW229" s="57"/>
      <c r="QX229" s="57"/>
      <c r="QY229" s="57"/>
      <c r="QZ229" s="57"/>
      <c r="RA229" s="57"/>
      <c r="RB229" s="57"/>
      <c r="RC229" s="57"/>
      <c r="RD229" s="57"/>
      <c r="RE229" s="57"/>
      <c r="RF229" s="57"/>
      <c r="RG229" s="57"/>
      <c r="RH229" s="57"/>
      <c r="RI229" s="57"/>
      <c r="RJ229" s="57"/>
      <c r="RK229" s="57"/>
      <c r="RL229" s="57"/>
      <c r="RM229" s="57"/>
      <c r="RN229" s="57"/>
      <c r="RO229" s="57"/>
      <c r="RP229" s="57"/>
      <c r="RQ229" s="57"/>
      <c r="RR229" s="57"/>
      <c r="RS229" s="57"/>
      <c r="RT229" s="57"/>
      <c r="RU229" s="57"/>
      <c r="RV229" s="57"/>
      <c r="RW229" s="57"/>
      <c r="RX229" s="57"/>
      <c r="RY229" s="57"/>
      <c r="RZ229" s="57"/>
      <c r="SA229" s="57"/>
      <c r="SB229" s="57"/>
      <c r="SC229" s="57"/>
      <c r="SD229" s="57"/>
      <c r="SE229" s="57"/>
      <c r="SF229" s="57"/>
      <c r="SG229" s="57"/>
      <c r="SH229" s="57"/>
      <c r="SI229" s="57"/>
      <c r="SJ229" s="57"/>
      <c r="SK229" s="57"/>
      <c r="SL229" s="57"/>
      <c r="SM229" s="57"/>
      <c r="SN229" s="57"/>
      <c r="SO229" s="57"/>
      <c r="SP229" s="57"/>
      <c r="SQ229" s="57"/>
      <c r="SR229" s="57"/>
      <c r="SS229" s="57"/>
      <c r="ST229" s="57"/>
      <c r="SU229" s="57"/>
      <c r="SV229" s="57"/>
      <c r="SW229" s="57"/>
      <c r="SX229" s="57"/>
      <c r="SY229" s="57"/>
      <c r="SZ229" s="57"/>
      <c r="TA229" s="57"/>
      <c r="TB229" s="57"/>
      <c r="TC229" s="57"/>
      <c r="TD229" s="57"/>
      <c r="TE229" s="57"/>
      <c r="TF229" s="57"/>
      <c r="TG229" s="57"/>
      <c r="TH229" s="57"/>
      <c r="TI229" s="57"/>
      <c r="TJ229" s="57"/>
      <c r="TK229" s="57"/>
      <c r="TL229" s="57"/>
      <c r="TM229" s="57"/>
      <c r="TN229" s="57"/>
      <c r="TO229" s="57"/>
      <c r="TP229" s="57"/>
      <c r="TQ229" s="57"/>
      <c r="TR229" s="57"/>
      <c r="TS229" s="57"/>
      <c r="TT229" s="57"/>
      <c r="TU229" s="57"/>
      <c r="TV229" s="57"/>
      <c r="TW229" s="57"/>
      <c r="TX229" s="57"/>
      <c r="TY229" s="57"/>
      <c r="TZ229" s="57"/>
      <c r="UA229" s="57"/>
      <c r="UB229" s="57"/>
      <c r="UC229" s="57"/>
      <c r="UD229" s="57"/>
      <c r="UE229" s="57"/>
      <c r="UF229" s="57"/>
      <c r="UG229" s="57"/>
      <c r="UH229" s="57"/>
      <c r="UI229" s="57"/>
      <c r="UJ229" s="57"/>
      <c r="UK229" s="57"/>
      <c r="UL229" s="57"/>
      <c r="UM229" s="57"/>
      <c r="UN229" s="57"/>
      <c r="UO229" s="57"/>
      <c r="UP229" s="57"/>
      <c r="UQ229" s="57"/>
      <c r="UR229" s="57"/>
      <c r="US229" s="57"/>
      <c r="UT229" s="57"/>
      <c r="UU229" s="57"/>
      <c r="UV229" s="57"/>
      <c r="UW229" s="57"/>
      <c r="UX229" s="57"/>
      <c r="UY229" s="57"/>
      <c r="UZ229" s="57"/>
      <c r="VA229" s="57"/>
      <c r="VB229" s="57"/>
      <c r="VC229" s="57"/>
      <c r="VD229" s="57"/>
      <c r="VE229" s="57"/>
      <c r="VF229" s="57"/>
      <c r="VG229" s="57"/>
      <c r="VH229" s="57"/>
      <c r="VI229" s="57"/>
      <c r="VJ229" s="57"/>
      <c r="VK229" s="57"/>
      <c r="VL229" s="57"/>
      <c r="VM229" s="57"/>
      <c r="VN229" s="57"/>
      <c r="VO229" s="57"/>
      <c r="VP229" s="57"/>
      <c r="VQ229" s="57"/>
      <c r="VR229" s="57"/>
      <c r="VS229" s="57"/>
      <c r="VT229" s="57"/>
      <c r="VU229" s="57"/>
      <c r="VV229" s="57"/>
      <c r="VW229" s="57"/>
      <c r="VX229" s="57"/>
      <c r="VY229" s="57"/>
      <c r="VZ229" s="57"/>
      <c r="WA229" s="57"/>
      <c r="WB229" s="57"/>
      <c r="WC229" s="57"/>
      <c r="WD229" s="57"/>
      <c r="WE229" s="57"/>
      <c r="WF229" s="57"/>
      <c r="WG229" s="57"/>
      <c r="WH229" s="57"/>
      <c r="WI229" s="57"/>
      <c r="WJ229" s="57"/>
      <c r="WK229" s="57"/>
      <c r="WL229" s="57"/>
      <c r="WM229" s="57"/>
      <c r="WN229" s="57"/>
      <c r="WO229" s="57"/>
      <c r="WP229" s="57"/>
      <c r="WQ229" s="57"/>
      <c r="WR229" s="57"/>
      <c r="WS229" s="57"/>
      <c r="WT229" s="57"/>
      <c r="WU229" s="57"/>
      <c r="WV229" s="57"/>
      <c r="WW229" s="57"/>
      <c r="WX229" s="57"/>
      <c r="WY229" s="57"/>
      <c r="WZ229" s="57"/>
      <c r="XA229" s="57"/>
      <c r="XB229" s="57"/>
      <c r="XC229" s="57"/>
      <c r="XD229" s="57"/>
      <c r="XE229" s="57"/>
      <c r="XF229" s="57"/>
      <c r="XG229" s="57"/>
      <c r="XH229" s="57"/>
      <c r="XI229" s="57"/>
      <c r="XJ229" s="57"/>
      <c r="XK229" s="57"/>
      <c r="XL229" s="57"/>
      <c r="XM229" s="57"/>
      <c r="XN229" s="57"/>
      <c r="XO229" s="57"/>
      <c r="XP229" s="57"/>
      <c r="XQ229" s="57"/>
      <c r="XR229" s="57"/>
      <c r="XS229" s="57"/>
      <c r="XT229" s="57"/>
      <c r="XU229" s="57"/>
      <c r="XV229" s="57"/>
      <c r="XW229" s="57"/>
    </row>
    <row r="230">
      <c r="AI230" s="57"/>
      <c r="BR230" s="57"/>
      <c r="DA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c r="FR230" s="57"/>
      <c r="FS230" s="57"/>
      <c r="FT230" s="57"/>
      <c r="FU230" s="57"/>
      <c r="FV230" s="57"/>
      <c r="FW230" s="57"/>
      <c r="FX230" s="57"/>
      <c r="FY230" s="57"/>
      <c r="FZ230" s="57"/>
      <c r="GA230" s="57"/>
      <c r="GB230" s="57"/>
      <c r="GC230" s="57"/>
      <c r="GD230" s="57"/>
      <c r="GE230" s="57"/>
      <c r="GF230" s="57"/>
      <c r="GG230" s="57"/>
      <c r="GH230" s="57"/>
      <c r="GI230" s="57"/>
      <c r="GJ230" s="57"/>
      <c r="GK230" s="57"/>
      <c r="GL230" s="57"/>
      <c r="GM230" s="57"/>
      <c r="GN230" s="57"/>
      <c r="GO230" s="57"/>
      <c r="GP230" s="57"/>
      <c r="GQ230" s="57"/>
      <c r="GR230" s="57"/>
      <c r="GS230" s="57"/>
      <c r="GT230" s="57"/>
      <c r="GU230" s="57"/>
      <c r="GV230" s="57"/>
      <c r="GW230" s="57"/>
      <c r="GX230" s="57"/>
      <c r="GY230" s="57"/>
      <c r="GZ230" s="57"/>
      <c r="HA230" s="57"/>
      <c r="HB230" s="57"/>
      <c r="HC230" s="57"/>
      <c r="HD230" s="57"/>
      <c r="HE230" s="57"/>
      <c r="HF230" s="57"/>
      <c r="HG230" s="57"/>
      <c r="HH230" s="57"/>
      <c r="HI230" s="57"/>
      <c r="HJ230" s="57"/>
      <c r="HK230" s="57"/>
      <c r="HL230" s="57"/>
      <c r="HM230" s="57"/>
      <c r="HN230" s="57"/>
      <c r="HO230" s="57"/>
      <c r="HP230" s="57"/>
      <c r="HQ230" s="57"/>
      <c r="HR230" s="57"/>
      <c r="HS230" s="57"/>
      <c r="HT230" s="57"/>
      <c r="HU230" s="57"/>
      <c r="HV230" s="57"/>
      <c r="HW230" s="57"/>
      <c r="HX230" s="57"/>
      <c r="HY230" s="57"/>
      <c r="HZ230" s="57"/>
      <c r="IA230" s="57"/>
      <c r="IB230" s="57"/>
      <c r="IC230" s="57"/>
      <c r="ID230" s="57"/>
      <c r="IE230" s="57"/>
      <c r="IF230" s="57"/>
      <c r="IG230" s="57"/>
      <c r="IH230" s="57"/>
      <c r="II230" s="57"/>
      <c r="IJ230" s="57"/>
      <c r="IK230" s="57"/>
      <c r="IL230" s="57"/>
      <c r="IM230" s="57"/>
      <c r="IN230" s="57"/>
      <c r="IO230" s="57"/>
      <c r="IP230" s="57"/>
      <c r="IQ230" s="57"/>
      <c r="IR230" s="57"/>
      <c r="IS230" s="57"/>
      <c r="IT230" s="57"/>
      <c r="IU230" s="57"/>
      <c r="IV230" s="57"/>
      <c r="IW230" s="57"/>
      <c r="IX230" s="57"/>
      <c r="IY230" s="57"/>
      <c r="IZ230" s="57"/>
      <c r="JA230" s="57"/>
      <c r="JB230" s="57"/>
      <c r="JC230" s="57"/>
      <c r="JD230" s="57"/>
      <c r="JE230" s="57"/>
      <c r="JF230" s="57"/>
      <c r="JG230" s="57"/>
      <c r="JH230" s="57"/>
      <c r="JI230" s="57"/>
      <c r="JJ230" s="57"/>
      <c r="JK230" s="57"/>
      <c r="JL230" s="57"/>
      <c r="JM230" s="57"/>
      <c r="JN230" s="57"/>
      <c r="JO230" s="57"/>
      <c r="JP230" s="57"/>
      <c r="JQ230" s="57"/>
      <c r="JR230" s="57"/>
      <c r="JS230" s="57"/>
      <c r="JT230" s="57"/>
      <c r="JU230" s="57"/>
      <c r="JV230" s="57"/>
      <c r="JW230" s="57"/>
      <c r="JX230" s="57"/>
      <c r="JY230" s="57"/>
      <c r="JZ230" s="57"/>
      <c r="KA230" s="57"/>
      <c r="KB230" s="57"/>
      <c r="KC230" s="57"/>
      <c r="KD230" s="57"/>
      <c r="KE230" s="57"/>
      <c r="KF230" s="57"/>
      <c r="KG230" s="57"/>
      <c r="KH230" s="57"/>
      <c r="KI230" s="57"/>
      <c r="KJ230" s="57"/>
      <c r="KK230" s="57"/>
      <c r="KL230" s="57"/>
      <c r="KM230" s="57"/>
      <c r="KN230" s="57"/>
      <c r="KO230" s="57"/>
      <c r="KP230" s="57"/>
      <c r="KQ230" s="57"/>
      <c r="KR230" s="57"/>
      <c r="KS230" s="57"/>
      <c r="KT230" s="57"/>
      <c r="KU230" s="57"/>
      <c r="KV230" s="57"/>
      <c r="KW230" s="57"/>
      <c r="KX230" s="57"/>
      <c r="KY230" s="57"/>
      <c r="KZ230" s="57"/>
      <c r="LA230" s="57"/>
      <c r="LB230" s="57"/>
      <c r="LC230" s="57"/>
      <c r="LD230" s="57"/>
      <c r="LE230" s="57"/>
      <c r="LF230" s="57"/>
      <c r="LG230" s="57"/>
      <c r="LH230" s="57"/>
      <c r="LI230" s="57"/>
      <c r="LJ230" s="57"/>
      <c r="LK230" s="57"/>
      <c r="LL230" s="57"/>
      <c r="LM230" s="57"/>
      <c r="LN230" s="57"/>
      <c r="LO230" s="57"/>
      <c r="LP230" s="57"/>
      <c r="LQ230" s="57"/>
      <c r="LR230" s="57"/>
      <c r="LS230" s="57"/>
      <c r="LT230" s="57"/>
      <c r="LU230" s="57"/>
      <c r="LV230" s="57"/>
      <c r="LW230" s="57"/>
      <c r="LX230" s="57"/>
      <c r="LY230" s="57"/>
      <c r="LZ230" s="57"/>
      <c r="MA230" s="57"/>
      <c r="MB230" s="57"/>
      <c r="MC230" s="57"/>
      <c r="MD230" s="57"/>
      <c r="ME230" s="57"/>
      <c r="MF230" s="57"/>
      <c r="MG230" s="57"/>
      <c r="MH230" s="57"/>
      <c r="MI230" s="57"/>
      <c r="MJ230" s="57"/>
      <c r="MK230" s="57"/>
      <c r="ML230" s="57"/>
      <c r="MM230" s="57"/>
      <c r="MN230" s="57"/>
      <c r="MO230" s="57"/>
      <c r="MP230" s="57"/>
      <c r="MQ230" s="57"/>
      <c r="MR230" s="57"/>
      <c r="MS230" s="57"/>
      <c r="MT230" s="57"/>
      <c r="MU230" s="57"/>
      <c r="MV230" s="57"/>
      <c r="MW230" s="57"/>
      <c r="MX230" s="57"/>
      <c r="MY230" s="57"/>
      <c r="MZ230" s="57"/>
      <c r="NA230" s="57"/>
      <c r="NB230" s="57"/>
      <c r="NC230" s="57"/>
      <c r="ND230" s="57"/>
      <c r="NE230" s="57"/>
      <c r="NF230" s="57"/>
      <c r="NG230" s="57"/>
      <c r="NH230" s="57"/>
      <c r="NI230" s="57"/>
      <c r="NJ230" s="57"/>
      <c r="NK230" s="57"/>
      <c r="NL230" s="57"/>
      <c r="NM230" s="57"/>
      <c r="NN230" s="57"/>
      <c r="NO230" s="57"/>
      <c r="NP230" s="57"/>
      <c r="NQ230" s="57"/>
      <c r="NR230" s="57"/>
      <c r="NS230" s="57"/>
      <c r="NT230" s="57"/>
      <c r="NU230" s="57"/>
      <c r="NV230" s="57"/>
      <c r="NW230" s="57"/>
      <c r="NX230" s="57"/>
      <c r="NY230" s="57"/>
      <c r="NZ230" s="57"/>
      <c r="OA230" s="57"/>
      <c r="OB230" s="57"/>
      <c r="OC230" s="57"/>
      <c r="OD230" s="57"/>
      <c r="OE230" s="57"/>
      <c r="OF230" s="57"/>
      <c r="OG230" s="57"/>
      <c r="OH230" s="57"/>
      <c r="OI230" s="57"/>
      <c r="OJ230" s="57"/>
      <c r="OK230" s="57"/>
      <c r="OL230" s="57"/>
      <c r="OM230" s="57"/>
      <c r="ON230" s="57"/>
      <c r="OO230" s="57"/>
      <c r="OP230" s="57"/>
      <c r="OQ230" s="57"/>
      <c r="OR230" s="57"/>
      <c r="OS230" s="57"/>
      <c r="OT230" s="57"/>
      <c r="OU230" s="57"/>
      <c r="OV230" s="57"/>
      <c r="OW230" s="57"/>
      <c r="OX230" s="57"/>
      <c r="OY230" s="57"/>
      <c r="OZ230" s="57"/>
      <c r="PA230" s="57"/>
      <c r="PB230" s="57"/>
      <c r="PC230" s="57"/>
      <c r="PD230" s="57"/>
      <c r="PE230" s="57"/>
      <c r="PF230" s="57"/>
      <c r="PG230" s="57"/>
      <c r="PH230" s="57"/>
      <c r="PI230" s="57"/>
      <c r="PJ230" s="57"/>
      <c r="PK230" s="57"/>
      <c r="PL230" s="57"/>
      <c r="PM230" s="57"/>
      <c r="PN230" s="57"/>
      <c r="PO230" s="57"/>
      <c r="PP230" s="57"/>
      <c r="PQ230" s="57"/>
      <c r="PR230" s="57"/>
      <c r="PS230" s="57"/>
      <c r="PT230" s="57"/>
      <c r="PU230" s="57"/>
      <c r="PV230" s="57"/>
      <c r="PW230" s="57"/>
      <c r="PX230" s="57"/>
      <c r="PY230" s="57"/>
      <c r="PZ230" s="57"/>
      <c r="QA230" s="57"/>
      <c r="QB230" s="57"/>
      <c r="QC230" s="57"/>
      <c r="QD230" s="57"/>
      <c r="QE230" s="57"/>
      <c r="QF230" s="57"/>
      <c r="QG230" s="57"/>
      <c r="QH230" s="57"/>
      <c r="QI230" s="57"/>
      <c r="QJ230" s="57"/>
      <c r="QK230" s="57"/>
      <c r="QL230" s="57"/>
      <c r="QM230" s="57"/>
      <c r="QN230" s="57"/>
      <c r="QO230" s="57"/>
      <c r="QP230" s="57"/>
      <c r="QQ230" s="57"/>
      <c r="QR230" s="57"/>
      <c r="QS230" s="57"/>
      <c r="QT230" s="57"/>
      <c r="QU230" s="57"/>
      <c r="QV230" s="57"/>
      <c r="QW230" s="57"/>
      <c r="QX230" s="57"/>
      <c r="QY230" s="57"/>
      <c r="QZ230" s="57"/>
      <c r="RA230" s="57"/>
      <c r="RB230" s="57"/>
      <c r="RC230" s="57"/>
      <c r="RD230" s="57"/>
      <c r="RE230" s="57"/>
      <c r="RF230" s="57"/>
      <c r="RG230" s="57"/>
      <c r="RH230" s="57"/>
      <c r="RI230" s="57"/>
      <c r="RJ230" s="57"/>
      <c r="RK230" s="57"/>
      <c r="RL230" s="57"/>
      <c r="RM230" s="57"/>
      <c r="RN230" s="57"/>
      <c r="RO230" s="57"/>
      <c r="RP230" s="57"/>
      <c r="RQ230" s="57"/>
      <c r="RR230" s="57"/>
      <c r="RS230" s="57"/>
      <c r="RT230" s="57"/>
      <c r="RU230" s="57"/>
      <c r="RV230" s="57"/>
      <c r="RW230" s="57"/>
      <c r="RX230" s="57"/>
      <c r="RY230" s="57"/>
      <c r="RZ230" s="57"/>
      <c r="SA230" s="57"/>
      <c r="SB230" s="57"/>
      <c r="SC230" s="57"/>
      <c r="SD230" s="57"/>
      <c r="SE230" s="57"/>
      <c r="SF230" s="57"/>
      <c r="SG230" s="57"/>
      <c r="SH230" s="57"/>
      <c r="SI230" s="57"/>
      <c r="SJ230" s="57"/>
      <c r="SK230" s="57"/>
      <c r="SL230" s="57"/>
      <c r="SM230" s="57"/>
      <c r="SN230" s="57"/>
      <c r="SO230" s="57"/>
      <c r="SP230" s="57"/>
      <c r="SQ230" s="57"/>
      <c r="SR230" s="57"/>
      <c r="SS230" s="57"/>
      <c r="ST230" s="57"/>
      <c r="SU230" s="57"/>
      <c r="SV230" s="57"/>
      <c r="SW230" s="57"/>
      <c r="SX230" s="57"/>
      <c r="SY230" s="57"/>
      <c r="SZ230" s="57"/>
      <c r="TA230" s="57"/>
      <c r="TB230" s="57"/>
      <c r="TC230" s="57"/>
      <c r="TD230" s="57"/>
      <c r="TE230" s="57"/>
      <c r="TF230" s="57"/>
      <c r="TG230" s="57"/>
      <c r="TH230" s="57"/>
      <c r="TI230" s="57"/>
      <c r="TJ230" s="57"/>
      <c r="TK230" s="57"/>
      <c r="TL230" s="57"/>
      <c r="TM230" s="57"/>
      <c r="TN230" s="57"/>
      <c r="TO230" s="57"/>
      <c r="TP230" s="57"/>
      <c r="TQ230" s="57"/>
      <c r="TR230" s="57"/>
      <c r="TS230" s="57"/>
      <c r="TT230" s="57"/>
      <c r="TU230" s="57"/>
      <c r="TV230" s="57"/>
      <c r="TW230" s="57"/>
      <c r="TX230" s="57"/>
      <c r="TY230" s="57"/>
      <c r="TZ230" s="57"/>
      <c r="UA230" s="57"/>
      <c r="UB230" s="57"/>
      <c r="UC230" s="57"/>
      <c r="UD230" s="57"/>
      <c r="UE230" s="57"/>
      <c r="UF230" s="57"/>
      <c r="UG230" s="57"/>
      <c r="UH230" s="57"/>
      <c r="UI230" s="57"/>
      <c r="UJ230" s="57"/>
      <c r="UK230" s="57"/>
      <c r="UL230" s="57"/>
      <c r="UM230" s="57"/>
      <c r="UN230" s="57"/>
      <c r="UO230" s="57"/>
      <c r="UP230" s="57"/>
      <c r="UQ230" s="57"/>
      <c r="UR230" s="57"/>
      <c r="US230" s="57"/>
      <c r="UT230" s="57"/>
      <c r="UU230" s="57"/>
      <c r="UV230" s="57"/>
      <c r="UW230" s="57"/>
      <c r="UX230" s="57"/>
      <c r="UY230" s="57"/>
      <c r="UZ230" s="57"/>
      <c r="VA230" s="57"/>
      <c r="VB230" s="57"/>
      <c r="VC230" s="57"/>
      <c r="VD230" s="57"/>
      <c r="VE230" s="57"/>
      <c r="VF230" s="57"/>
      <c r="VG230" s="57"/>
      <c r="VH230" s="57"/>
      <c r="VI230" s="57"/>
      <c r="VJ230" s="57"/>
      <c r="VK230" s="57"/>
      <c r="VL230" s="57"/>
      <c r="VM230" s="57"/>
      <c r="VN230" s="57"/>
      <c r="VO230" s="57"/>
      <c r="VP230" s="57"/>
      <c r="VQ230" s="57"/>
      <c r="VR230" s="57"/>
      <c r="VS230" s="57"/>
      <c r="VT230" s="57"/>
      <c r="VU230" s="57"/>
      <c r="VV230" s="57"/>
      <c r="VW230" s="57"/>
      <c r="VX230" s="57"/>
      <c r="VY230" s="57"/>
      <c r="VZ230" s="57"/>
      <c r="WA230" s="57"/>
      <c r="WB230" s="57"/>
      <c r="WC230" s="57"/>
      <c r="WD230" s="57"/>
      <c r="WE230" s="57"/>
      <c r="WF230" s="57"/>
      <c r="WG230" s="57"/>
      <c r="WH230" s="57"/>
      <c r="WI230" s="57"/>
      <c r="WJ230" s="57"/>
      <c r="WK230" s="57"/>
      <c r="WL230" s="57"/>
      <c r="WM230" s="57"/>
      <c r="WN230" s="57"/>
      <c r="WO230" s="57"/>
      <c r="WP230" s="57"/>
      <c r="WQ230" s="57"/>
      <c r="WR230" s="57"/>
      <c r="WS230" s="57"/>
      <c r="WT230" s="57"/>
      <c r="WU230" s="57"/>
      <c r="WV230" s="57"/>
      <c r="WW230" s="57"/>
      <c r="WX230" s="57"/>
      <c r="WY230" s="57"/>
      <c r="WZ230" s="57"/>
      <c r="XA230" s="57"/>
      <c r="XB230" s="57"/>
      <c r="XC230" s="57"/>
      <c r="XD230" s="57"/>
      <c r="XE230" s="57"/>
      <c r="XF230" s="57"/>
      <c r="XG230" s="57"/>
      <c r="XH230" s="57"/>
      <c r="XI230" s="57"/>
      <c r="XJ230" s="57"/>
      <c r="XK230" s="57"/>
      <c r="XL230" s="57"/>
      <c r="XM230" s="57"/>
      <c r="XN230" s="57"/>
      <c r="XO230" s="57"/>
      <c r="XP230" s="57"/>
      <c r="XQ230" s="57"/>
      <c r="XR230" s="57"/>
      <c r="XS230" s="57"/>
      <c r="XT230" s="57"/>
      <c r="XU230" s="57"/>
      <c r="XV230" s="57"/>
      <c r="XW230" s="57"/>
    </row>
    <row r="231">
      <c r="AI231" s="57"/>
      <c r="BR231" s="57"/>
      <c r="DA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c r="HU231" s="57"/>
      <c r="HV231" s="57"/>
      <c r="HW231" s="57"/>
      <c r="HX231" s="57"/>
      <c r="HY231" s="57"/>
      <c r="HZ231" s="57"/>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c r="JV231" s="57"/>
      <c r="JW231" s="57"/>
      <c r="JX231" s="57"/>
      <c r="JY231" s="57"/>
      <c r="JZ231" s="57"/>
      <c r="KA231" s="57"/>
      <c r="KB231" s="57"/>
      <c r="KC231" s="57"/>
      <c r="KD231" s="57"/>
      <c r="KE231" s="57"/>
      <c r="KF231" s="57"/>
      <c r="KG231" s="57"/>
      <c r="KH231" s="57"/>
      <c r="KI231" s="57"/>
      <c r="KJ231" s="57"/>
      <c r="KK231" s="57"/>
      <c r="KL231" s="57"/>
      <c r="KM231" s="57"/>
      <c r="KN231" s="57"/>
      <c r="KO231" s="57"/>
      <c r="KP231" s="57"/>
      <c r="KQ231" s="57"/>
      <c r="KR231" s="57"/>
      <c r="KS231" s="57"/>
      <c r="KT231" s="57"/>
      <c r="KU231" s="57"/>
      <c r="KV231" s="57"/>
      <c r="KW231" s="57"/>
      <c r="KX231" s="57"/>
      <c r="KY231" s="57"/>
      <c r="KZ231" s="57"/>
      <c r="LA231" s="57"/>
      <c r="LB231" s="57"/>
      <c r="LC231" s="57"/>
      <c r="LD231" s="57"/>
      <c r="LE231" s="57"/>
      <c r="LF231" s="57"/>
      <c r="LG231" s="57"/>
      <c r="LH231" s="57"/>
      <c r="LI231" s="57"/>
      <c r="LJ231" s="57"/>
      <c r="LK231" s="57"/>
      <c r="LL231" s="57"/>
      <c r="LM231" s="57"/>
      <c r="LN231" s="57"/>
      <c r="LO231" s="57"/>
      <c r="LP231" s="57"/>
      <c r="LQ231" s="57"/>
      <c r="LR231" s="57"/>
      <c r="LS231" s="57"/>
      <c r="LT231" s="57"/>
      <c r="LU231" s="57"/>
      <c r="LV231" s="57"/>
      <c r="LW231" s="57"/>
      <c r="LX231" s="57"/>
      <c r="LY231" s="57"/>
      <c r="LZ231" s="57"/>
      <c r="MA231" s="57"/>
      <c r="MB231" s="57"/>
      <c r="MC231" s="57"/>
      <c r="MD231" s="57"/>
      <c r="ME231" s="57"/>
      <c r="MF231" s="57"/>
      <c r="MG231" s="57"/>
      <c r="MH231" s="57"/>
      <c r="MI231" s="57"/>
      <c r="MJ231" s="57"/>
      <c r="MK231" s="57"/>
      <c r="ML231" s="57"/>
      <c r="MM231" s="57"/>
      <c r="MN231" s="57"/>
      <c r="MO231" s="57"/>
      <c r="MP231" s="57"/>
      <c r="MQ231" s="57"/>
      <c r="MR231" s="57"/>
      <c r="MS231" s="57"/>
      <c r="MT231" s="57"/>
      <c r="MU231" s="57"/>
      <c r="MV231" s="57"/>
      <c r="MW231" s="57"/>
      <c r="MX231" s="57"/>
      <c r="MY231" s="57"/>
      <c r="MZ231" s="57"/>
      <c r="NA231" s="57"/>
      <c r="NB231" s="57"/>
      <c r="NC231" s="57"/>
      <c r="ND231" s="57"/>
      <c r="NE231" s="57"/>
      <c r="NF231" s="57"/>
      <c r="NG231" s="57"/>
      <c r="NH231" s="57"/>
      <c r="NI231" s="57"/>
      <c r="NJ231" s="57"/>
      <c r="NK231" s="57"/>
      <c r="NL231" s="57"/>
      <c r="NM231" s="57"/>
      <c r="NN231" s="57"/>
      <c r="NO231" s="57"/>
      <c r="NP231" s="57"/>
      <c r="NQ231" s="57"/>
      <c r="NR231" s="57"/>
      <c r="NS231" s="57"/>
      <c r="NT231" s="57"/>
      <c r="NU231" s="57"/>
      <c r="NV231" s="57"/>
      <c r="NW231" s="57"/>
      <c r="NX231" s="57"/>
      <c r="NY231" s="57"/>
      <c r="NZ231" s="57"/>
      <c r="OA231" s="57"/>
      <c r="OB231" s="57"/>
      <c r="OC231" s="57"/>
      <c r="OD231" s="57"/>
      <c r="OE231" s="57"/>
      <c r="OF231" s="57"/>
      <c r="OG231" s="57"/>
      <c r="OH231" s="57"/>
      <c r="OI231" s="57"/>
      <c r="OJ231" s="57"/>
      <c r="OK231" s="57"/>
      <c r="OL231" s="57"/>
      <c r="OM231" s="57"/>
      <c r="ON231" s="57"/>
      <c r="OO231" s="57"/>
      <c r="OP231" s="57"/>
      <c r="OQ231" s="57"/>
      <c r="OR231" s="57"/>
      <c r="OS231" s="57"/>
      <c r="OT231" s="57"/>
      <c r="OU231" s="57"/>
      <c r="OV231" s="57"/>
      <c r="OW231" s="57"/>
      <c r="OX231" s="57"/>
      <c r="OY231" s="57"/>
      <c r="OZ231" s="57"/>
      <c r="PA231" s="57"/>
      <c r="PB231" s="57"/>
      <c r="PC231" s="57"/>
      <c r="PD231" s="57"/>
      <c r="PE231" s="57"/>
      <c r="PF231" s="57"/>
      <c r="PG231" s="57"/>
      <c r="PH231" s="57"/>
      <c r="PI231" s="57"/>
      <c r="PJ231" s="57"/>
      <c r="PK231" s="57"/>
      <c r="PL231" s="57"/>
      <c r="PM231" s="57"/>
      <c r="PN231" s="57"/>
      <c r="PO231" s="57"/>
      <c r="PP231" s="57"/>
      <c r="PQ231" s="57"/>
      <c r="PR231" s="57"/>
      <c r="PS231" s="57"/>
      <c r="PT231" s="57"/>
      <c r="PU231" s="57"/>
      <c r="PV231" s="57"/>
      <c r="PW231" s="57"/>
      <c r="PX231" s="57"/>
      <c r="PY231" s="57"/>
      <c r="PZ231" s="57"/>
      <c r="QA231" s="57"/>
      <c r="QB231" s="57"/>
      <c r="QC231" s="57"/>
      <c r="QD231" s="57"/>
      <c r="QE231" s="57"/>
      <c r="QF231" s="57"/>
      <c r="QG231" s="57"/>
      <c r="QH231" s="57"/>
      <c r="QI231" s="57"/>
      <c r="QJ231" s="57"/>
      <c r="QK231" s="57"/>
      <c r="QL231" s="57"/>
      <c r="QM231" s="57"/>
      <c r="QN231" s="57"/>
      <c r="QO231" s="57"/>
      <c r="QP231" s="57"/>
      <c r="QQ231" s="57"/>
      <c r="QR231" s="57"/>
      <c r="QS231" s="57"/>
      <c r="QT231" s="57"/>
      <c r="QU231" s="57"/>
      <c r="QV231" s="57"/>
      <c r="QW231" s="57"/>
      <c r="QX231" s="57"/>
      <c r="QY231" s="57"/>
      <c r="QZ231" s="57"/>
      <c r="RA231" s="57"/>
      <c r="RB231" s="57"/>
      <c r="RC231" s="57"/>
      <c r="RD231" s="57"/>
      <c r="RE231" s="57"/>
      <c r="RF231" s="57"/>
      <c r="RG231" s="57"/>
      <c r="RH231" s="57"/>
      <c r="RI231" s="57"/>
      <c r="RJ231" s="57"/>
      <c r="RK231" s="57"/>
      <c r="RL231" s="57"/>
      <c r="RM231" s="57"/>
      <c r="RN231" s="57"/>
      <c r="RO231" s="57"/>
      <c r="RP231" s="57"/>
      <c r="RQ231" s="57"/>
      <c r="RR231" s="57"/>
      <c r="RS231" s="57"/>
      <c r="RT231" s="57"/>
      <c r="RU231" s="57"/>
      <c r="RV231" s="57"/>
      <c r="RW231" s="57"/>
      <c r="RX231" s="57"/>
      <c r="RY231" s="57"/>
      <c r="RZ231" s="57"/>
      <c r="SA231" s="57"/>
      <c r="SB231" s="57"/>
      <c r="SC231" s="57"/>
      <c r="SD231" s="57"/>
      <c r="SE231" s="57"/>
      <c r="SF231" s="57"/>
      <c r="SG231" s="57"/>
      <c r="SH231" s="57"/>
      <c r="SI231" s="57"/>
      <c r="SJ231" s="57"/>
      <c r="SK231" s="57"/>
      <c r="SL231" s="57"/>
      <c r="SM231" s="57"/>
      <c r="SN231" s="57"/>
      <c r="SO231" s="57"/>
      <c r="SP231" s="57"/>
      <c r="SQ231" s="57"/>
      <c r="SR231" s="57"/>
      <c r="SS231" s="57"/>
      <c r="ST231" s="57"/>
      <c r="SU231" s="57"/>
      <c r="SV231" s="57"/>
      <c r="SW231" s="57"/>
      <c r="SX231" s="57"/>
      <c r="SY231" s="57"/>
      <c r="SZ231" s="57"/>
      <c r="TA231" s="57"/>
      <c r="TB231" s="57"/>
      <c r="TC231" s="57"/>
      <c r="TD231" s="57"/>
      <c r="TE231" s="57"/>
      <c r="TF231" s="57"/>
      <c r="TG231" s="57"/>
      <c r="TH231" s="57"/>
      <c r="TI231" s="57"/>
      <c r="TJ231" s="57"/>
      <c r="TK231" s="57"/>
      <c r="TL231" s="57"/>
      <c r="TM231" s="57"/>
      <c r="TN231" s="57"/>
      <c r="TO231" s="57"/>
      <c r="TP231" s="57"/>
      <c r="TQ231" s="57"/>
      <c r="TR231" s="57"/>
      <c r="TS231" s="57"/>
      <c r="TT231" s="57"/>
      <c r="TU231" s="57"/>
      <c r="TV231" s="57"/>
      <c r="TW231" s="57"/>
      <c r="TX231" s="57"/>
      <c r="TY231" s="57"/>
      <c r="TZ231" s="57"/>
      <c r="UA231" s="57"/>
      <c r="UB231" s="57"/>
      <c r="UC231" s="57"/>
      <c r="UD231" s="57"/>
      <c r="UE231" s="57"/>
      <c r="UF231" s="57"/>
      <c r="UG231" s="57"/>
      <c r="UH231" s="57"/>
      <c r="UI231" s="57"/>
      <c r="UJ231" s="57"/>
      <c r="UK231" s="57"/>
      <c r="UL231" s="57"/>
      <c r="UM231" s="57"/>
      <c r="UN231" s="57"/>
      <c r="UO231" s="57"/>
      <c r="UP231" s="57"/>
      <c r="UQ231" s="57"/>
      <c r="UR231" s="57"/>
      <c r="US231" s="57"/>
      <c r="UT231" s="57"/>
      <c r="UU231" s="57"/>
      <c r="UV231" s="57"/>
      <c r="UW231" s="57"/>
      <c r="UX231" s="57"/>
      <c r="UY231" s="57"/>
      <c r="UZ231" s="57"/>
      <c r="VA231" s="57"/>
      <c r="VB231" s="57"/>
      <c r="VC231" s="57"/>
      <c r="VD231" s="57"/>
      <c r="VE231" s="57"/>
      <c r="VF231" s="57"/>
      <c r="VG231" s="57"/>
      <c r="VH231" s="57"/>
      <c r="VI231" s="57"/>
      <c r="VJ231" s="57"/>
      <c r="VK231" s="57"/>
      <c r="VL231" s="57"/>
      <c r="VM231" s="57"/>
      <c r="VN231" s="57"/>
      <c r="VO231" s="57"/>
      <c r="VP231" s="57"/>
      <c r="VQ231" s="57"/>
      <c r="VR231" s="57"/>
      <c r="VS231" s="57"/>
      <c r="VT231" s="57"/>
      <c r="VU231" s="57"/>
      <c r="VV231" s="57"/>
      <c r="VW231" s="57"/>
      <c r="VX231" s="57"/>
      <c r="VY231" s="57"/>
      <c r="VZ231" s="57"/>
      <c r="WA231" s="57"/>
      <c r="WB231" s="57"/>
      <c r="WC231" s="57"/>
      <c r="WD231" s="57"/>
      <c r="WE231" s="57"/>
      <c r="WF231" s="57"/>
      <c r="WG231" s="57"/>
      <c r="WH231" s="57"/>
      <c r="WI231" s="57"/>
      <c r="WJ231" s="57"/>
      <c r="WK231" s="57"/>
      <c r="WL231" s="57"/>
      <c r="WM231" s="57"/>
      <c r="WN231" s="57"/>
      <c r="WO231" s="57"/>
      <c r="WP231" s="57"/>
      <c r="WQ231" s="57"/>
      <c r="WR231" s="57"/>
      <c r="WS231" s="57"/>
      <c r="WT231" s="57"/>
      <c r="WU231" s="57"/>
      <c r="WV231" s="57"/>
      <c r="WW231" s="57"/>
      <c r="WX231" s="57"/>
      <c r="WY231" s="57"/>
      <c r="WZ231" s="57"/>
      <c r="XA231" s="57"/>
      <c r="XB231" s="57"/>
      <c r="XC231" s="57"/>
      <c r="XD231" s="57"/>
      <c r="XE231" s="57"/>
      <c r="XF231" s="57"/>
      <c r="XG231" s="57"/>
      <c r="XH231" s="57"/>
      <c r="XI231" s="57"/>
      <c r="XJ231" s="57"/>
      <c r="XK231" s="57"/>
      <c r="XL231" s="57"/>
      <c r="XM231" s="57"/>
      <c r="XN231" s="57"/>
      <c r="XO231" s="57"/>
      <c r="XP231" s="57"/>
      <c r="XQ231" s="57"/>
      <c r="XR231" s="57"/>
      <c r="XS231" s="57"/>
      <c r="XT231" s="57"/>
      <c r="XU231" s="57"/>
      <c r="XV231" s="57"/>
      <c r="XW231" s="57"/>
    </row>
    <row r="232">
      <c r="AI232" s="57"/>
      <c r="BR232" s="57"/>
      <c r="DA232" s="57"/>
      <c r="EJ232" s="57"/>
      <c r="EK232" s="57"/>
      <c r="EL232" s="57"/>
      <c r="EM232" s="57"/>
      <c r="EN232" s="57"/>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c r="FX232" s="57"/>
      <c r="FY232" s="57"/>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c r="HN232" s="57"/>
      <c r="HO232" s="57"/>
      <c r="HP232" s="57"/>
      <c r="HQ232" s="57"/>
      <c r="HR232" s="57"/>
      <c r="HS232" s="57"/>
      <c r="HT232" s="57"/>
      <c r="HU232" s="57"/>
      <c r="HV232" s="57"/>
      <c r="HW232" s="57"/>
      <c r="HX232" s="57"/>
      <c r="HY232" s="57"/>
      <c r="HZ232" s="57"/>
      <c r="IA232" s="57"/>
      <c r="IB232" s="57"/>
      <c r="IC232" s="57"/>
      <c r="ID232" s="57"/>
      <c r="IE232" s="57"/>
      <c r="IF232" s="57"/>
      <c r="IG232" s="57"/>
      <c r="IH232" s="57"/>
      <c r="II232" s="57"/>
      <c r="IJ232" s="57"/>
      <c r="IK232" s="57"/>
      <c r="IL232" s="57"/>
      <c r="IM232" s="57"/>
      <c r="IN232" s="57"/>
      <c r="IO232" s="57"/>
      <c r="IP232" s="57"/>
      <c r="IQ232" s="57"/>
      <c r="IR232" s="57"/>
      <c r="IS232" s="57"/>
      <c r="IT232" s="57"/>
      <c r="IU232" s="57"/>
      <c r="IV232" s="57"/>
      <c r="IW232" s="57"/>
      <c r="IX232" s="57"/>
      <c r="IY232" s="57"/>
      <c r="IZ232" s="57"/>
      <c r="JA232" s="57"/>
      <c r="JB232" s="57"/>
      <c r="JC232" s="57"/>
      <c r="JD232" s="57"/>
      <c r="JE232" s="57"/>
      <c r="JF232" s="57"/>
      <c r="JG232" s="57"/>
      <c r="JH232" s="57"/>
      <c r="JI232" s="57"/>
      <c r="JJ232" s="57"/>
      <c r="JK232" s="57"/>
      <c r="JL232" s="57"/>
      <c r="JM232" s="57"/>
      <c r="JN232" s="57"/>
      <c r="JO232" s="57"/>
      <c r="JP232" s="57"/>
      <c r="JQ232" s="57"/>
      <c r="JR232" s="57"/>
      <c r="JS232" s="57"/>
      <c r="JT232" s="57"/>
      <c r="JU232" s="57"/>
      <c r="JV232" s="57"/>
      <c r="JW232" s="57"/>
      <c r="JX232" s="57"/>
      <c r="JY232" s="57"/>
      <c r="JZ232" s="57"/>
      <c r="KA232" s="57"/>
      <c r="KB232" s="57"/>
      <c r="KC232" s="57"/>
      <c r="KD232" s="57"/>
      <c r="KE232" s="57"/>
      <c r="KF232" s="57"/>
      <c r="KG232" s="57"/>
      <c r="KH232" s="57"/>
      <c r="KI232" s="57"/>
      <c r="KJ232" s="57"/>
      <c r="KK232" s="57"/>
      <c r="KL232" s="57"/>
      <c r="KM232" s="57"/>
      <c r="KN232" s="57"/>
      <c r="KO232" s="57"/>
      <c r="KP232" s="57"/>
      <c r="KQ232" s="57"/>
      <c r="KR232" s="57"/>
      <c r="KS232" s="57"/>
      <c r="KT232" s="57"/>
      <c r="KU232" s="57"/>
      <c r="KV232" s="57"/>
      <c r="KW232" s="57"/>
      <c r="KX232" s="57"/>
      <c r="KY232" s="57"/>
      <c r="KZ232" s="57"/>
      <c r="LA232" s="57"/>
      <c r="LB232" s="57"/>
      <c r="LC232" s="57"/>
      <c r="LD232" s="57"/>
      <c r="LE232" s="57"/>
      <c r="LF232" s="57"/>
      <c r="LG232" s="57"/>
      <c r="LH232" s="57"/>
      <c r="LI232" s="57"/>
      <c r="LJ232" s="57"/>
      <c r="LK232" s="57"/>
      <c r="LL232" s="57"/>
      <c r="LM232" s="57"/>
      <c r="LN232" s="57"/>
      <c r="LO232" s="57"/>
      <c r="LP232" s="57"/>
      <c r="LQ232" s="57"/>
      <c r="LR232" s="57"/>
      <c r="LS232" s="57"/>
      <c r="LT232" s="57"/>
      <c r="LU232" s="57"/>
      <c r="LV232" s="57"/>
      <c r="LW232" s="57"/>
      <c r="LX232" s="57"/>
      <c r="LY232" s="57"/>
      <c r="LZ232" s="57"/>
      <c r="MA232" s="57"/>
      <c r="MB232" s="57"/>
      <c r="MC232" s="57"/>
      <c r="MD232" s="57"/>
      <c r="ME232" s="57"/>
      <c r="MF232" s="57"/>
      <c r="MG232" s="57"/>
      <c r="MH232" s="57"/>
      <c r="MI232" s="57"/>
      <c r="MJ232" s="57"/>
      <c r="MK232" s="57"/>
      <c r="ML232" s="57"/>
      <c r="MM232" s="57"/>
      <c r="MN232" s="57"/>
      <c r="MO232" s="57"/>
      <c r="MP232" s="57"/>
      <c r="MQ232" s="57"/>
      <c r="MR232" s="57"/>
      <c r="MS232" s="57"/>
      <c r="MT232" s="57"/>
      <c r="MU232" s="57"/>
      <c r="MV232" s="57"/>
      <c r="MW232" s="57"/>
      <c r="MX232" s="57"/>
      <c r="MY232" s="57"/>
      <c r="MZ232" s="57"/>
      <c r="NA232" s="57"/>
      <c r="NB232" s="57"/>
      <c r="NC232" s="57"/>
      <c r="ND232" s="57"/>
      <c r="NE232" s="57"/>
      <c r="NF232" s="57"/>
      <c r="NG232" s="57"/>
      <c r="NH232" s="57"/>
      <c r="NI232" s="57"/>
      <c r="NJ232" s="57"/>
      <c r="NK232" s="57"/>
      <c r="NL232" s="57"/>
      <c r="NM232" s="57"/>
      <c r="NN232" s="57"/>
      <c r="NO232" s="57"/>
      <c r="NP232" s="57"/>
      <c r="NQ232" s="57"/>
      <c r="NR232" s="57"/>
      <c r="NS232" s="57"/>
      <c r="NT232" s="57"/>
      <c r="NU232" s="57"/>
      <c r="NV232" s="57"/>
      <c r="NW232" s="57"/>
      <c r="NX232" s="57"/>
      <c r="NY232" s="57"/>
      <c r="NZ232" s="57"/>
      <c r="OA232" s="57"/>
      <c r="OB232" s="57"/>
      <c r="OC232" s="57"/>
      <c r="OD232" s="57"/>
      <c r="OE232" s="57"/>
      <c r="OF232" s="57"/>
      <c r="OG232" s="57"/>
      <c r="OH232" s="57"/>
      <c r="OI232" s="57"/>
      <c r="OJ232" s="57"/>
      <c r="OK232" s="57"/>
      <c r="OL232" s="57"/>
      <c r="OM232" s="57"/>
      <c r="ON232" s="57"/>
      <c r="OO232" s="57"/>
      <c r="OP232" s="57"/>
      <c r="OQ232" s="57"/>
      <c r="OR232" s="57"/>
      <c r="OS232" s="57"/>
      <c r="OT232" s="57"/>
      <c r="OU232" s="57"/>
      <c r="OV232" s="57"/>
      <c r="OW232" s="57"/>
      <c r="OX232" s="57"/>
      <c r="OY232" s="57"/>
      <c r="OZ232" s="57"/>
      <c r="PA232" s="57"/>
      <c r="PB232" s="57"/>
      <c r="PC232" s="57"/>
      <c r="PD232" s="57"/>
      <c r="PE232" s="57"/>
      <c r="PF232" s="57"/>
      <c r="PG232" s="57"/>
      <c r="PH232" s="57"/>
      <c r="PI232" s="57"/>
      <c r="PJ232" s="57"/>
      <c r="PK232" s="57"/>
      <c r="PL232" s="57"/>
      <c r="PM232" s="57"/>
      <c r="PN232" s="57"/>
      <c r="PO232" s="57"/>
      <c r="PP232" s="57"/>
      <c r="PQ232" s="57"/>
      <c r="PR232" s="57"/>
      <c r="PS232" s="57"/>
      <c r="PT232" s="57"/>
      <c r="PU232" s="57"/>
      <c r="PV232" s="57"/>
      <c r="PW232" s="57"/>
      <c r="PX232" s="57"/>
      <c r="PY232" s="57"/>
      <c r="PZ232" s="57"/>
      <c r="QA232" s="57"/>
      <c r="QB232" s="57"/>
      <c r="QC232" s="57"/>
      <c r="QD232" s="57"/>
      <c r="QE232" s="57"/>
      <c r="QF232" s="57"/>
      <c r="QG232" s="57"/>
      <c r="QH232" s="57"/>
      <c r="QI232" s="57"/>
      <c r="QJ232" s="57"/>
      <c r="QK232" s="57"/>
      <c r="QL232" s="57"/>
      <c r="QM232" s="57"/>
      <c r="QN232" s="57"/>
      <c r="QO232" s="57"/>
      <c r="QP232" s="57"/>
      <c r="QQ232" s="57"/>
      <c r="QR232" s="57"/>
      <c r="QS232" s="57"/>
      <c r="QT232" s="57"/>
      <c r="QU232" s="57"/>
      <c r="QV232" s="57"/>
      <c r="QW232" s="57"/>
      <c r="QX232" s="57"/>
      <c r="QY232" s="57"/>
      <c r="QZ232" s="57"/>
      <c r="RA232" s="57"/>
      <c r="RB232" s="57"/>
      <c r="RC232" s="57"/>
      <c r="RD232" s="57"/>
      <c r="RE232" s="57"/>
      <c r="RF232" s="57"/>
      <c r="RG232" s="57"/>
      <c r="RH232" s="57"/>
      <c r="RI232" s="57"/>
      <c r="RJ232" s="57"/>
      <c r="RK232" s="57"/>
      <c r="RL232" s="57"/>
      <c r="RM232" s="57"/>
      <c r="RN232" s="57"/>
      <c r="RO232" s="57"/>
      <c r="RP232" s="57"/>
      <c r="RQ232" s="57"/>
      <c r="RR232" s="57"/>
      <c r="RS232" s="57"/>
      <c r="RT232" s="57"/>
      <c r="RU232" s="57"/>
      <c r="RV232" s="57"/>
      <c r="RW232" s="57"/>
      <c r="RX232" s="57"/>
      <c r="RY232" s="57"/>
      <c r="RZ232" s="57"/>
      <c r="SA232" s="57"/>
      <c r="SB232" s="57"/>
      <c r="SC232" s="57"/>
      <c r="SD232" s="57"/>
      <c r="SE232" s="57"/>
      <c r="SF232" s="57"/>
      <c r="SG232" s="57"/>
      <c r="SH232" s="57"/>
      <c r="SI232" s="57"/>
      <c r="SJ232" s="57"/>
      <c r="SK232" s="57"/>
      <c r="SL232" s="57"/>
      <c r="SM232" s="57"/>
      <c r="SN232" s="57"/>
      <c r="SO232" s="57"/>
      <c r="SP232" s="57"/>
      <c r="SQ232" s="57"/>
      <c r="SR232" s="57"/>
      <c r="SS232" s="57"/>
      <c r="ST232" s="57"/>
      <c r="SU232" s="57"/>
      <c r="SV232" s="57"/>
      <c r="SW232" s="57"/>
      <c r="SX232" s="57"/>
      <c r="SY232" s="57"/>
      <c r="SZ232" s="57"/>
      <c r="TA232" s="57"/>
      <c r="TB232" s="57"/>
      <c r="TC232" s="57"/>
      <c r="TD232" s="57"/>
      <c r="TE232" s="57"/>
      <c r="TF232" s="57"/>
      <c r="TG232" s="57"/>
      <c r="TH232" s="57"/>
      <c r="TI232" s="57"/>
      <c r="TJ232" s="57"/>
      <c r="TK232" s="57"/>
      <c r="TL232" s="57"/>
      <c r="TM232" s="57"/>
      <c r="TN232" s="57"/>
      <c r="TO232" s="57"/>
      <c r="TP232" s="57"/>
      <c r="TQ232" s="57"/>
      <c r="TR232" s="57"/>
      <c r="TS232" s="57"/>
      <c r="TT232" s="57"/>
      <c r="TU232" s="57"/>
      <c r="TV232" s="57"/>
      <c r="TW232" s="57"/>
      <c r="TX232" s="57"/>
      <c r="TY232" s="57"/>
      <c r="TZ232" s="57"/>
      <c r="UA232" s="57"/>
      <c r="UB232" s="57"/>
      <c r="UC232" s="57"/>
      <c r="UD232" s="57"/>
      <c r="UE232" s="57"/>
      <c r="UF232" s="57"/>
      <c r="UG232" s="57"/>
      <c r="UH232" s="57"/>
      <c r="UI232" s="57"/>
      <c r="UJ232" s="57"/>
      <c r="UK232" s="57"/>
      <c r="UL232" s="57"/>
      <c r="UM232" s="57"/>
      <c r="UN232" s="57"/>
      <c r="UO232" s="57"/>
      <c r="UP232" s="57"/>
      <c r="UQ232" s="57"/>
      <c r="UR232" s="57"/>
      <c r="US232" s="57"/>
      <c r="UT232" s="57"/>
      <c r="UU232" s="57"/>
      <c r="UV232" s="57"/>
      <c r="UW232" s="57"/>
      <c r="UX232" s="57"/>
      <c r="UY232" s="57"/>
      <c r="UZ232" s="57"/>
      <c r="VA232" s="57"/>
      <c r="VB232" s="57"/>
      <c r="VC232" s="57"/>
      <c r="VD232" s="57"/>
      <c r="VE232" s="57"/>
      <c r="VF232" s="57"/>
      <c r="VG232" s="57"/>
      <c r="VH232" s="57"/>
      <c r="VI232" s="57"/>
      <c r="VJ232" s="57"/>
      <c r="VK232" s="57"/>
      <c r="VL232" s="57"/>
      <c r="VM232" s="57"/>
      <c r="VN232" s="57"/>
      <c r="VO232" s="57"/>
      <c r="VP232" s="57"/>
      <c r="VQ232" s="57"/>
      <c r="VR232" s="57"/>
      <c r="VS232" s="57"/>
      <c r="VT232" s="57"/>
      <c r="VU232" s="57"/>
      <c r="VV232" s="57"/>
      <c r="VW232" s="57"/>
      <c r="VX232" s="57"/>
      <c r="VY232" s="57"/>
      <c r="VZ232" s="57"/>
      <c r="WA232" s="57"/>
      <c r="WB232" s="57"/>
      <c r="WC232" s="57"/>
      <c r="WD232" s="57"/>
      <c r="WE232" s="57"/>
      <c r="WF232" s="57"/>
      <c r="WG232" s="57"/>
      <c r="WH232" s="57"/>
      <c r="WI232" s="57"/>
      <c r="WJ232" s="57"/>
      <c r="WK232" s="57"/>
      <c r="WL232" s="57"/>
      <c r="WM232" s="57"/>
      <c r="WN232" s="57"/>
      <c r="WO232" s="57"/>
      <c r="WP232" s="57"/>
      <c r="WQ232" s="57"/>
      <c r="WR232" s="57"/>
      <c r="WS232" s="57"/>
      <c r="WT232" s="57"/>
      <c r="WU232" s="57"/>
      <c r="WV232" s="57"/>
      <c r="WW232" s="57"/>
      <c r="WX232" s="57"/>
      <c r="WY232" s="57"/>
      <c r="WZ232" s="57"/>
      <c r="XA232" s="57"/>
      <c r="XB232" s="57"/>
      <c r="XC232" s="57"/>
      <c r="XD232" s="57"/>
      <c r="XE232" s="57"/>
      <c r="XF232" s="57"/>
      <c r="XG232" s="57"/>
      <c r="XH232" s="57"/>
      <c r="XI232" s="57"/>
      <c r="XJ232" s="57"/>
      <c r="XK232" s="57"/>
      <c r="XL232" s="57"/>
      <c r="XM232" s="57"/>
      <c r="XN232" s="57"/>
      <c r="XO232" s="57"/>
      <c r="XP232" s="57"/>
      <c r="XQ232" s="57"/>
      <c r="XR232" s="57"/>
      <c r="XS232" s="57"/>
      <c r="XT232" s="57"/>
      <c r="XU232" s="57"/>
      <c r="XV232" s="57"/>
      <c r="XW232" s="57"/>
    </row>
    <row r="233">
      <c r="AI233" s="57"/>
      <c r="BR233" s="57"/>
      <c r="DA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c r="HU233" s="57"/>
      <c r="HV233" s="57"/>
      <c r="HW233" s="57"/>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c r="IX233" s="57"/>
      <c r="IY233" s="57"/>
      <c r="IZ233" s="57"/>
      <c r="JA233" s="57"/>
      <c r="JB233" s="57"/>
      <c r="JC233" s="57"/>
      <c r="JD233" s="57"/>
      <c r="JE233" s="57"/>
      <c r="JF233" s="57"/>
      <c r="JG233" s="57"/>
      <c r="JH233" s="57"/>
      <c r="JI233" s="57"/>
      <c r="JJ233" s="57"/>
      <c r="JK233" s="57"/>
      <c r="JL233" s="57"/>
      <c r="JM233" s="57"/>
      <c r="JN233" s="57"/>
      <c r="JO233" s="57"/>
      <c r="JP233" s="57"/>
      <c r="JQ233" s="57"/>
      <c r="JR233" s="57"/>
      <c r="JS233" s="57"/>
      <c r="JT233" s="57"/>
      <c r="JU233" s="57"/>
      <c r="JV233" s="57"/>
      <c r="JW233" s="57"/>
      <c r="JX233" s="57"/>
      <c r="JY233" s="57"/>
      <c r="JZ233" s="57"/>
      <c r="KA233" s="57"/>
      <c r="KB233" s="57"/>
      <c r="KC233" s="57"/>
      <c r="KD233" s="57"/>
      <c r="KE233" s="57"/>
      <c r="KF233" s="57"/>
      <c r="KG233" s="57"/>
      <c r="KH233" s="57"/>
      <c r="KI233" s="57"/>
      <c r="KJ233" s="57"/>
      <c r="KK233" s="57"/>
      <c r="KL233" s="57"/>
      <c r="KM233" s="57"/>
      <c r="KN233" s="57"/>
      <c r="KO233" s="57"/>
      <c r="KP233" s="57"/>
      <c r="KQ233" s="57"/>
      <c r="KR233" s="57"/>
      <c r="KS233" s="57"/>
      <c r="KT233" s="57"/>
      <c r="KU233" s="57"/>
      <c r="KV233" s="57"/>
      <c r="KW233" s="57"/>
      <c r="KX233" s="57"/>
      <c r="KY233" s="57"/>
      <c r="KZ233" s="57"/>
      <c r="LA233" s="57"/>
      <c r="LB233" s="57"/>
      <c r="LC233" s="57"/>
      <c r="LD233" s="57"/>
      <c r="LE233" s="57"/>
      <c r="LF233" s="57"/>
      <c r="LG233" s="57"/>
      <c r="LH233" s="57"/>
      <c r="LI233" s="57"/>
      <c r="LJ233" s="57"/>
      <c r="LK233" s="57"/>
      <c r="LL233" s="57"/>
      <c r="LM233" s="57"/>
      <c r="LN233" s="57"/>
      <c r="LO233" s="57"/>
      <c r="LP233" s="57"/>
      <c r="LQ233" s="57"/>
      <c r="LR233" s="57"/>
      <c r="LS233" s="57"/>
      <c r="LT233" s="57"/>
      <c r="LU233" s="57"/>
      <c r="LV233" s="57"/>
      <c r="LW233" s="57"/>
      <c r="LX233" s="57"/>
      <c r="LY233" s="57"/>
      <c r="LZ233" s="57"/>
      <c r="MA233" s="57"/>
      <c r="MB233" s="57"/>
      <c r="MC233" s="57"/>
      <c r="MD233" s="57"/>
      <c r="ME233" s="57"/>
      <c r="MF233" s="57"/>
      <c r="MG233" s="57"/>
      <c r="MH233" s="57"/>
      <c r="MI233" s="57"/>
      <c r="MJ233" s="57"/>
      <c r="MK233" s="57"/>
      <c r="ML233" s="57"/>
      <c r="MM233" s="57"/>
      <c r="MN233" s="57"/>
      <c r="MO233" s="57"/>
      <c r="MP233" s="57"/>
      <c r="MQ233" s="57"/>
      <c r="MR233" s="57"/>
      <c r="MS233" s="57"/>
      <c r="MT233" s="57"/>
      <c r="MU233" s="57"/>
      <c r="MV233" s="57"/>
      <c r="MW233" s="57"/>
      <c r="MX233" s="57"/>
      <c r="MY233" s="57"/>
      <c r="MZ233" s="57"/>
      <c r="NA233" s="57"/>
      <c r="NB233" s="57"/>
      <c r="NC233" s="57"/>
      <c r="ND233" s="57"/>
      <c r="NE233" s="57"/>
      <c r="NF233" s="57"/>
      <c r="NG233" s="57"/>
      <c r="NH233" s="57"/>
      <c r="NI233" s="57"/>
      <c r="NJ233" s="57"/>
      <c r="NK233" s="57"/>
      <c r="NL233" s="57"/>
      <c r="NM233" s="57"/>
      <c r="NN233" s="57"/>
      <c r="NO233" s="57"/>
      <c r="NP233" s="57"/>
      <c r="NQ233" s="57"/>
      <c r="NR233" s="57"/>
      <c r="NS233" s="57"/>
      <c r="NT233" s="57"/>
      <c r="NU233" s="57"/>
      <c r="NV233" s="57"/>
      <c r="NW233" s="57"/>
      <c r="NX233" s="57"/>
      <c r="NY233" s="57"/>
      <c r="NZ233" s="57"/>
      <c r="OA233" s="57"/>
      <c r="OB233" s="57"/>
      <c r="OC233" s="57"/>
      <c r="OD233" s="57"/>
      <c r="OE233" s="57"/>
      <c r="OF233" s="57"/>
      <c r="OG233" s="57"/>
      <c r="OH233" s="57"/>
      <c r="OI233" s="57"/>
      <c r="OJ233" s="57"/>
      <c r="OK233" s="57"/>
      <c r="OL233" s="57"/>
      <c r="OM233" s="57"/>
      <c r="ON233" s="57"/>
      <c r="OO233" s="57"/>
      <c r="OP233" s="57"/>
      <c r="OQ233" s="57"/>
      <c r="OR233" s="57"/>
      <c r="OS233" s="57"/>
      <c r="OT233" s="57"/>
      <c r="OU233" s="57"/>
      <c r="OV233" s="57"/>
      <c r="OW233" s="57"/>
      <c r="OX233" s="57"/>
      <c r="OY233" s="57"/>
      <c r="OZ233" s="57"/>
      <c r="PA233" s="57"/>
      <c r="PB233" s="57"/>
      <c r="PC233" s="57"/>
      <c r="PD233" s="57"/>
      <c r="PE233" s="57"/>
      <c r="PF233" s="57"/>
      <c r="PG233" s="57"/>
      <c r="PH233" s="57"/>
      <c r="PI233" s="57"/>
      <c r="PJ233" s="57"/>
      <c r="PK233" s="57"/>
      <c r="PL233" s="57"/>
      <c r="PM233" s="57"/>
      <c r="PN233" s="57"/>
      <c r="PO233" s="57"/>
      <c r="PP233" s="57"/>
      <c r="PQ233" s="57"/>
      <c r="PR233" s="57"/>
      <c r="PS233" s="57"/>
      <c r="PT233" s="57"/>
      <c r="PU233" s="57"/>
      <c r="PV233" s="57"/>
      <c r="PW233" s="57"/>
      <c r="PX233" s="57"/>
      <c r="PY233" s="57"/>
      <c r="PZ233" s="57"/>
      <c r="QA233" s="57"/>
      <c r="QB233" s="57"/>
      <c r="QC233" s="57"/>
      <c r="QD233" s="57"/>
      <c r="QE233" s="57"/>
      <c r="QF233" s="57"/>
      <c r="QG233" s="57"/>
      <c r="QH233" s="57"/>
      <c r="QI233" s="57"/>
      <c r="QJ233" s="57"/>
      <c r="QK233" s="57"/>
      <c r="QL233" s="57"/>
      <c r="QM233" s="57"/>
      <c r="QN233" s="57"/>
      <c r="QO233" s="57"/>
      <c r="QP233" s="57"/>
      <c r="QQ233" s="57"/>
      <c r="QR233" s="57"/>
      <c r="QS233" s="57"/>
      <c r="QT233" s="57"/>
      <c r="QU233" s="57"/>
      <c r="QV233" s="57"/>
      <c r="QW233" s="57"/>
      <c r="QX233" s="57"/>
      <c r="QY233" s="57"/>
      <c r="QZ233" s="57"/>
      <c r="RA233" s="57"/>
      <c r="RB233" s="57"/>
      <c r="RC233" s="57"/>
      <c r="RD233" s="57"/>
      <c r="RE233" s="57"/>
      <c r="RF233" s="57"/>
      <c r="RG233" s="57"/>
      <c r="RH233" s="57"/>
      <c r="RI233" s="57"/>
      <c r="RJ233" s="57"/>
      <c r="RK233" s="57"/>
      <c r="RL233" s="57"/>
      <c r="RM233" s="57"/>
      <c r="RN233" s="57"/>
      <c r="RO233" s="57"/>
      <c r="RP233" s="57"/>
      <c r="RQ233" s="57"/>
      <c r="RR233" s="57"/>
      <c r="RS233" s="57"/>
      <c r="RT233" s="57"/>
      <c r="RU233" s="57"/>
      <c r="RV233" s="57"/>
      <c r="RW233" s="57"/>
      <c r="RX233" s="57"/>
      <c r="RY233" s="57"/>
      <c r="RZ233" s="57"/>
      <c r="SA233" s="57"/>
      <c r="SB233" s="57"/>
      <c r="SC233" s="57"/>
      <c r="SD233" s="57"/>
      <c r="SE233" s="57"/>
      <c r="SF233" s="57"/>
      <c r="SG233" s="57"/>
      <c r="SH233" s="57"/>
      <c r="SI233" s="57"/>
      <c r="SJ233" s="57"/>
      <c r="SK233" s="57"/>
      <c r="SL233" s="57"/>
      <c r="SM233" s="57"/>
      <c r="SN233" s="57"/>
      <c r="SO233" s="57"/>
      <c r="SP233" s="57"/>
      <c r="SQ233" s="57"/>
      <c r="SR233" s="57"/>
      <c r="SS233" s="57"/>
      <c r="ST233" s="57"/>
      <c r="SU233" s="57"/>
      <c r="SV233" s="57"/>
      <c r="SW233" s="57"/>
      <c r="SX233" s="57"/>
      <c r="SY233" s="57"/>
      <c r="SZ233" s="57"/>
      <c r="TA233" s="57"/>
      <c r="TB233" s="57"/>
      <c r="TC233" s="57"/>
      <c r="TD233" s="57"/>
      <c r="TE233" s="57"/>
      <c r="TF233" s="57"/>
      <c r="TG233" s="57"/>
      <c r="TH233" s="57"/>
      <c r="TI233" s="57"/>
      <c r="TJ233" s="57"/>
      <c r="TK233" s="57"/>
      <c r="TL233" s="57"/>
      <c r="TM233" s="57"/>
      <c r="TN233" s="57"/>
      <c r="TO233" s="57"/>
      <c r="TP233" s="57"/>
      <c r="TQ233" s="57"/>
      <c r="TR233" s="57"/>
      <c r="TS233" s="57"/>
      <c r="TT233" s="57"/>
      <c r="TU233" s="57"/>
      <c r="TV233" s="57"/>
      <c r="TW233" s="57"/>
      <c r="TX233" s="57"/>
      <c r="TY233" s="57"/>
      <c r="TZ233" s="57"/>
      <c r="UA233" s="57"/>
      <c r="UB233" s="57"/>
      <c r="UC233" s="57"/>
      <c r="UD233" s="57"/>
      <c r="UE233" s="57"/>
      <c r="UF233" s="57"/>
      <c r="UG233" s="57"/>
      <c r="UH233" s="57"/>
      <c r="UI233" s="57"/>
      <c r="UJ233" s="57"/>
      <c r="UK233" s="57"/>
      <c r="UL233" s="57"/>
      <c r="UM233" s="57"/>
      <c r="UN233" s="57"/>
      <c r="UO233" s="57"/>
      <c r="UP233" s="57"/>
      <c r="UQ233" s="57"/>
      <c r="UR233" s="57"/>
      <c r="US233" s="57"/>
      <c r="UT233" s="57"/>
      <c r="UU233" s="57"/>
      <c r="UV233" s="57"/>
      <c r="UW233" s="57"/>
      <c r="UX233" s="57"/>
      <c r="UY233" s="57"/>
      <c r="UZ233" s="57"/>
      <c r="VA233" s="57"/>
      <c r="VB233" s="57"/>
      <c r="VC233" s="57"/>
      <c r="VD233" s="57"/>
      <c r="VE233" s="57"/>
      <c r="VF233" s="57"/>
      <c r="VG233" s="57"/>
      <c r="VH233" s="57"/>
      <c r="VI233" s="57"/>
      <c r="VJ233" s="57"/>
      <c r="VK233" s="57"/>
      <c r="VL233" s="57"/>
      <c r="VM233" s="57"/>
      <c r="VN233" s="57"/>
      <c r="VO233" s="57"/>
      <c r="VP233" s="57"/>
      <c r="VQ233" s="57"/>
      <c r="VR233" s="57"/>
      <c r="VS233" s="57"/>
      <c r="VT233" s="57"/>
      <c r="VU233" s="57"/>
      <c r="VV233" s="57"/>
      <c r="VW233" s="57"/>
      <c r="VX233" s="57"/>
      <c r="VY233" s="57"/>
      <c r="VZ233" s="57"/>
      <c r="WA233" s="57"/>
      <c r="WB233" s="57"/>
      <c r="WC233" s="57"/>
      <c r="WD233" s="57"/>
      <c r="WE233" s="57"/>
      <c r="WF233" s="57"/>
      <c r="WG233" s="57"/>
      <c r="WH233" s="57"/>
      <c r="WI233" s="57"/>
      <c r="WJ233" s="57"/>
      <c r="WK233" s="57"/>
      <c r="WL233" s="57"/>
      <c r="WM233" s="57"/>
      <c r="WN233" s="57"/>
      <c r="WO233" s="57"/>
      <c r="WP233" s="57"/>
      <c r="WQ233" s="57"/>
      <c r="WR233" s="57"/>
      <c r="WS233" s="57"/>
      <c r="WT233" s="57"/>
      <c r="WU233" s="57"/>
      <c r="WV233" s="57"/>
      <c r="WW233" s="57"/>
      <c r="WX233" s="57"/>
      <c r="WY233" s="57"/>
      <c r="WZ233" s="57"/>
      <c r="XA233" s="57"/>
      <c r="XB233" s="57"/>
      <c r="XC233" s="57"/>
      <c r="XD233" s="57"/>
      <c r="XE233" s="57"/>
      <c r="XF233" s="57"/>
      <c r="XG233" s="57"/>
      <c r="XH233" s="57"/>
      <c r="XI233" s="57"/>
      <c r="XJ233" s="57"/>
      <c r="XK233" s="57"/>
      <c r="XL233" s="57"/>
      <c r="XM233" s="57"/>
      <c r="XN233" s="57"/>
      <c r="XO233" s="57"/>
      <c r="XP233" s="57"/>
      <c r="XQ233" s="57"/>
      <c r="XR233" s="57"/>
      <c r="XS233" s="57"/>
      <c r="XT233" s="57"/>
      <c r="XU233" s="57"/>
      <c r="XV233" s="57"/>
      <c r="XW233" s="57"/>
    </row>
    <row r="234">
      <c r="AI234" s="57"/>
      <c r="BR234" s="57"/>
      <c r="DA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57"/>
      <c r="FY234" s="57"/>
      <c r="FZ234" s="57"/>
      <c r="GA234" s="57"/>
      <c r="GB234" s="57"/>
      <c r="GC234" s="57"/>
      <c r="GD234" s="57"/>
      <c r="GE234" s="57"/>
      <c r="GF234" s="57"/>
      <c r="GG234" s="57"/>
      <c r="GH234" s="57"/>
      <c r="GI234" s="57"/>
      <c r="GJ234" s="57"/>
      <c r="GK234" s="57"/>
      <c r="GL234" s="57"/>
      <c r="GM234" s="57"/>
      <c r="GN234" s="57"/>
      <c r="GO234" s="57"/>
      <c r="GP234" s="57"/>
      <c r="GQ234" s="57"/>
      <c r="GR234" s="57"/>
      <c r="GS234" s="57"/>
      <c r="GT234" s="57"/>
      <c r="GU234" s="57"/>
      <c r="GV234" s="57"/>
      <c r="GW234" s="57"/>
      <c r="GX234" s="57"/>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c r="HX234" s="57"/>
      <c r="HY234" s="57"/>
      <c r="HZ234" s="57"/>
      <c r="IA234" s="57"/>
      <c r="IB234" s="57"/>
      <c r="IC234" s="57"/>
      <c r="ID234" s="57"/>
      <c r="IE234" s="57"/>
      <c r="IF234" s="57"/>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c r="JE234" s="57"/>
      <c r="JF234" s="57"/>
      <c r="JG234" s="57"/>
      <c r="JH234" s="57"/>
      <c r="JI234" s="57"/>
      <c r="JJ234" s="57"/>
      <c r="JK234" s="57"/>
      <c r="JL234" s="57"/>
      <c r="JM234" s="57"/>
      <c r="JN234" s="57"/>
      <c r="JO234" s="57"/>
      <c r="JP234" s="57"/>
      <c r="JQ234" s="57"/>
      <c r="JR234" s="57"/>
      <c r="JS234" s="57"/>
      <c r="JT234" s="57"/>
      <c r="JU234" s="57"/>
      <c r="JV234" s="57"/>
      <c r="JW234" s="57"/>
      <c r="JX234" s="57"/>
      <c r="JY234" s="57"/>
      <c r="JZ234" s="57"/>
      <c r="KA234" s="57"/>
      <c r="KB234" s="57"/>
      <c r="KC234" s="57"/>
      <c r="KD234" s="57"/>
      <c r="KE234" s="57"/>
      <c r="KF234" s="57"/>
      <c r="KG234" s="57"/>
      <c r="KH234" s="57"/>
      <c r="KI234" s="57"/>
      <c r="KJ234" s="57"/>
      <c r="KK234" s="57"/>
      <c r="KL234" s="57"/>
      <c r="KM234" s="57"/>
      <c r="KN234" s="57"/>
      <c r="KO234" s="57"/>
      <c r="KP234" s="57"/>
      <c r="KQ234" s="57"/>
      <c r="KR234" s="57"/>
      <c r="KS234" s="57"/>
      <c r="KT234" s="57"/>
      <c r="KU234" s="57"/>
      <c r="KV234" s="57"/>
      <c r="KW234" s="57"/>
      <c r="KX234" s="57"/>
      <c r="KY234" s="57"/>
      <c r="KZ234" s="57"/>
      <c r="LA234" s="57"/>
      <c r="LB234" s="57"/>
      <c r="LC234" s="57"/>
      <c r="LD234" s="57"/>
      <c r="LE234" s="57"/>
      <c r="LF234" s="57"/>
      <c r="LG234" s="57"/>
      <c r="LH234" s="57"/>
      <c r="LI234" s="57"/>
      <c r="LJ234" s="57"/>
      <c r="LK234" s="57"/>
      <c r="LL234" s="57"/>
      <c r="LM234" s="57"/>
      <c r="LN234" s="57"/>
      <c r="LO234" s="57"/>
      <c r="LP234" s="57"/>
      <c r="LQ234" s="57"/>
      <c r="LR234" s="57"/>
      <c r="LS234" s="57"/>
      <c r="LT234" s="57"/>
      <c r="LU234" s="57"/>
      <c r="LV234" s="57"/>
      <c r="LW234" s="57"/>
      <c r="LX234" s="57"/>
      <c r="LY234" s="57"/>
      <c r="LZ234" s="57"/>
      <c r="MA234" s="57"/>
      <c r="MB234" s="57"/>
      <c r="MC234" s="57"/>
      <c r="MD234" s="57"/>
      <c r="ME234" s="57"/>
      <c r="MF234" s="57"/>
      <c r="MG234" s="57"/>
      <c r="MH234" s="57"/>
      <c r="MI234" s="57"/>
      <c r="MJ234" s="57"/>
      <c r="MK234" s="57"/>
      <c r="ML234" s="57"/>
      <c r="MM234" s="57"/>
      <c r="MN234" s="57"/>
      <c r="MO234" s="57"/>
      <c r="MP234" s="57"/>
      <c r="MQ234" s="57"/>
      <c r="MR234" s="57"/>
      <c r="MS234" s="57"/>
      <c r="MT234" s="57"/>
      <c r="MU234" s="57"/>
      <c r="MV234" s="57"/>
      <c r="MW234" s="57"/>
      <c r="MX234" s="57"/>
      <c r="MY234" s="57"/>
      <c r="MZ234" s="57"/>
      <c r="NA234" s="57"/>
      <c r="NB234" s="57"/>
      <c r="NC234" s="57"/>
      <c r="ND234" s="57"/>
      <c r="NE234" s="57"/>
      <c r="NF234" s="57"/>
      <c r="NG234" s="57"/>
      <c r="NH234" s="57"/>
      <c r="NI234" s="57"/>
      <c r="NJ234" s="57"/>
      <c r="NK234" s="57"/>
      <c r="NL234" s="57"/>
      <c r="NM234" s="57"/>
      <c r="NN234" s="57"/>
      <c r="NO234" s="57"/>
      <c r="NP234" s="57"/>
      <c r="NQ234" s="57"/>
      <c r="NR234" s="57"/>
      <c r="NS234" s="57"/>
      <c r="NT234" s="57"/>
      <c r="NU234" s="57"/>
      <c r="NV234" s="57"/>
      <c r="NW234" s="57"/>
      <c r="NX234" s="57"/>
      <c r="NY234" s="57"/>
      <c r="NZ234" s="57"/>
      <c r="OA234" s="57"/>
      <c r="OB234" s="57"/>
      <c r="OC234" s="57"/>
      <c r="OD234" s="57"/>
      <c r="OE234" s="57"/>
      <c r="OF234" s="57"/>
      <c r="OG234" s="57"/>
      <c r="OH234" s="57"/>
      <c r="OI234" s="57"/>
      <c r="OJ234" s="57"/>
      <c r="OK234" s="57"/>
      <c r="OL234" s="57"/>
      <c r="OM234" s="57"/>
      <c r="ON234" s="57"/>
      <c r="OO234" s="57"/>
      <c r="OP234" s="57"/>
      <c r="OQ234" s="57"/>
      <c r="OR234" s="57"/>
      <c r="OS234" s="57"/>
      <c r="OT234" s="57"/>
      <c r="OU234" s="57"/>
      <c r="OV234" s="57"/>
      <c r="OW234" s="57"/>
      <c r="OX234" s="57"/>
      <c r="OY234" s="57"/>
      <c r="OZ234" s="57"/>
      <c r="PA234" s="57"/>
      <c r="PB234" s="57"/>
      <c r="PC234" s="57"/>
      <c r="PD234" s="57"/>
      <c r="PE234" s="57"/>
      <c r="PF234" s="57"/>
      <c r="PG234" s="57"/>
      <c r="PH234" s="57"/>
      <c r="PI234" s="57"/>
      <c r="PJ234" s="57"/>
      <c r="PK234" s="57"/>
      <c r="PL234" s="57"/>
      <c r="PM234" s="57"/>
      <c r="PN234" s="57"/>
      <c r="PO234" s="57"/>
      <c r="PP234" s="57"/>
      <c r="PQ234" s="57"/>
      <c r="PR234" s="57"/>
      <c r="PS234" s="57"/>
      <c r="PT234" s="57"/>
      <c r="PU234" s="57"/>
      <c r="PV234" s="57"/>
      <c r="PW234" s="57"/>
      <c r="PX234" s="57"/>
      <c r="PY234" s="57"/>
      <c r="PZ234" s="57"/>
      <c r="QA234" s="57"/>
      <c r="QB234" s="57"/>
      <c r="QC234" s="57"/>
      <c r="QD234" s="57"/>
      <c r="QE234" s="57"/>
      <c r="QF234" s="57"/>
      <c r="QG234" s="57"/>
      <c r="QH234" s="57"/>
      <c r="QI234" s="57"/>
      <c r="QJ234" s="57"/>
      <c r="QK234" s="57"/>
      <c r="QL234" s="57"/>
      <c r="QM234" s="57"/>
      <c r="QN234" s="57"/>
      <c r="QO234" s="57"/>
      <c r="QP234" s="57"/>
      <c r="QQ234" s="57"/>
      <c r="QR234" s="57"/>
      <c r="QS234" s="57"/>
      <c r="QT234" s="57"/>
      <c r="QU234" s="57"/>
      <c r="QV234" s="57"/>
      <c r="QW234" s="57"/>
      <c r="QX234" s="57"/>
      <c r="QY234" s="57"/>
      <c r="QZ234" s="57"/>
      <c r="RA234" s="57"/>
      <c r="RB234" s="57"/>
      <c r="RC234" s="57"/>
      <c r="RD234" s="57"/>
      <c r="RE234" s="57"/>
      <c r="RF234" s="57"/>
      <c r="RG234" s="57"/>
      <c r="RH234" s="57"/>
      <c r="RI234" s="57"/>
      <c r="RJ234" s="57"/>
      <c r="RK234" s="57"/>
      <c r="RL234" s="57"/>
      <c r="RM234" s="57"/>
      <c r="RN234" s="57"/>
      <c r="RO234" s="57"/>
      <c r="RP234" s="57"/>
      <c r="RQ234" s="57"/>
      <c r="RR234" s="57"/>
      <c r="RS234" s="57"/>
      <c r="RT234" s="57"/>
      <c r="RU234" s="57"/>
      <c r="RV234" s="57"/>
      <c r="RW234" s="57"/>
      <c r="RX234" s="57"/>
      <c r="RY234" s="57"/>
      <c r="RZ234" s="57"/>
      <c r="SA234" s="57"/>
      <c r="SB234" s="57"/>
      <c r="SC234" s="57"/>
      <c r="SD234" s="57"/>
      <c r="SE234" s="57"/>
      <c r="SF234" s="57"/>
      <c r="SG234" s="57"/>
      <c r="SH234" s="57"/>
      <c r="SI234" s="57"/>
      <c r="SJ234" s="57"/>
      <c r="SK234" s="57"/>
      <c r="SL234" s="57"/>
      <c r="SM234" s="57"/>
      <c r="SN234" s="57"/>
      <c r="SO234" s="57"/>
      <c r="SP234" s="57"/>
      <c r="SQ234" s="57"/>
      <c r="SR234" s="57"/>
      <c r="SS234" s="57"/>
      <c r="ST234" s="57"/>
      <c r="SU234" s="57"/>
      <c r="SV234" s="57"/>
      <c r="SW234" s="57"/>
      <c r="SX234" s="57"/>
      <c r="SY234" s="57"/>
      <c r="SZ234" s="57"/>
      <c r="TA234" s="57"/>
      <c r="TB234" s="57"/>
      <c r="TC234" s="57"/>
      <c r="TD234" s="57"/>
      <c r="TE234" s="57"/>
      <c r="TF234" s="57"/>
      <c r="TG234" s="57"/>
      <c r="TH234" s="57"/>
      <c r="TI234" s="57"/>
      <c r="TJ234" s="57"/>
      <c r="TK234" s="57"/>
      <c r="TL234" s="57"/>
      <c r="TM234" s="57"/>
      <c r="TN234" s="57"/>
      <c r="TO234" s="57"/>
      <c r="TP234" s="57"/>
      <c r="TQ234" s="57"/>
      <c r="TR234" s="57"/>
      <c r="TS234" s="57"/>
      <c r="TT234" s="57"/>
      <c r="TU234" s="57"/>
      <c r="TV234" s="57"/>
      <c r="TW234" s="57"/>
      <c r="TX234" s="57"/>
      <c r="TY234" s="57"/>
      <c r="TZ234" s="57"/>
      <c r="UA234" s="57"/>
      <c r="UB234" s="57"/>
      <c r="UC234" s="57"/>
      <c r="UD234" s="57"/>
      <c r="UE234" s="57"/>
      <c r="UF234" s="57"/>
      <c r="UG234" s="57"/>
      <c r="UH234" s="57"/>
      <c r="UI234" s="57"/>
      <c r="UJ234" s="57"/>
      <c r="UK234" s="57"/>
      <c r="UL234" s="57"/>
      <c r="UM234" s="57"/>
      <c r="UN234" s="57"/>
      <c r="UO234" s="57"/>
      <c r="UP234" s="57"/>
      <c r="UQ234" s="57"/>
      <c r="UR234" s="57"/>
      <c r="US234" s="57"/>
      <c r="UT234" s="57"/>
      <c r="UU234" s="57"/>
      <c r="UV234" s="57"/>
      <c r="UW234" s="57"/>
      <c r="UX234" s="57"/>
      <c r="UY234" s="57"/>
      <c r="UZ234" s="57"/>
      <c r="VA234" s="57"/>
      <c r="VB234" s="57"/>
      <c r="VC234" s="57"/>
      <c r="VD234" s="57"/>
      <c r="VE234" s="57"/>
      <c r="VF234" s="57"/>
      <c r="VG234" s="57"/>
      <c r="VH234" s="57"/>
      <c r="VI234" s="57"/>
      <c r="VJ234" s="57"/>
      <c r="VK234" s="57"/>
      <c r="VL234" s="57"/>
      <c r="VM234" s="57"/>
      <c r="VN234" s="57"/>
      <c r="VO234" s="57"/>
      <c r="VP234" s="57"/>
      <c r="VQ234" s="57"/>
      <c r="VR234" s="57"/>
      <c r="VS234" s="57"/>
      <c r="VT234" s="57"/>
      <c r="VU234" s="57"/>
      <c r="VV234" s="57"/>
      <c r="VW234" s="57"/>
      <c r="VX234" s="57"/>
      <c r="VY234" s="57"/>
      <c r="VZ234" s="57"/>
      <c r="WA234" s="57"/>
      <c r="WB234" s="57"/>
      <c r="WC234" s="57"/>
      <c r="WD234" s="57"/>
      <c r="WE234" s="57"/>
      <c r="WF234" s="57"/>
      <c r="WG234" s="57"/>
      <c r="WH234" s="57"/>
      <c r="WI234" s="57"/>
      <c r="WJ234" s="57"/>
      <c r="WK234" s="57"/>
      <c r="WL234" s="57"/>
      <c r="WM234" s="57"/>
      <c r="WN234" s="57"/>
      <c r="WO234" s="57"/>
      <c r="WP234" s="57"/>
      <c r="WQ234" s="57"/>
      <c r="WR234" s="57"/>
      <c r="WS234" s="57"/>
      <c r="WT234" s="57"/>
      <c r="WU234" s="57"/>
      <c r="WV234" s="57"/>
      <c r="WW234" s="57"/>
      <c r="WX234" s="57"/>
      <c r="WY234" s="57"/>
      <c r="WZ234" s="57"/>
      <c r="XA234" s="57"/>
      <c r="XB234" s="57"/>
      <c r="XC234" s="57"/>
      <c r="XD234" s="57"/>
      <c r="XE234" s="57"/>
      <c r="XF234" s="57"/>
      <c r="XG234" s="57"/>
      <c r="XH234" s="57"/>
      <c r="XI234" s="57"/>
      <c r="XJ234" s="57"/>
      <c r="XK234" s="57"/>
      <c r="XL234" s="57"/>
      <c r="XM234" s="57"/>
      <c r="XN234" s="57"/>
      <c r="XO234" s="57"/>
      <c r="XP234" s="57"/>
      <c r="XQ234" s="57"/>
      <c r="XR234" s="57"/>
      <c r="XS234" s="57"/>
      <c r="XT234" s="57"/>
      <c r="XU234" s="57"/>
      <c r="XV234" s="57"/>
      <c r="XW234" s="57"/>
    </row>
    <row r="235">
      <c r="AI235" s="57"/>
      <c r="BR235" s="57"/>
      <c r="DA235" s="57"/>
      <c r="EJ235" s="57"/>
      <c r="EK235" s="57"/>
      <c r="EL235" s="57"/>
      <c r="EM235" s="57"/>
      <c r="EN235" s="57"/>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c r="FX235" s="57"/>
      <c r="FY235" s="57"/>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c r="HN235" s="57"/>
      <c r="HO235" s="57"/>
      <c r="HP235" s="57"/>
      <c r="HQ235" s="57"/>
      <c r="HR235" s="57"/>
      <c r="HS235" s="57"/>
      <c r="HT235" s="57"/>
      <c r="HU235" s="57"/>
      <c r="HV235" s="57"/>
      <c r="HW235" s="57"/>
      <c r="HX235" s="57"/>
      <c r="HY235" s="57"/>
      <c r="HZ235" s="57"/>
      <c r="IA235" s="57"/>
      <c r="IB235" s="57"/>
      <c r="IC235" s="57"/>
      <c r="ID235" s="57"/>
      <c r="IE235" s="57"/>
      <c r="IF235" s="57"/>
      <c r="IG235" s="57"/>
      <c r="IH235" s="57"/>
      <c r="II235" s="57"/>
      <c r="IJ235" s="57"/>
      <c r="IK235" s="57"/>
      <c r="IL235" s="57"/>
      <c r="IM235" s="57"/>
      <c r="IN235" s="57"/>
      <c r="IO235" s="57"/>
      <c r="IP235" s="57"/>
      <c r="IQ235" s="57"/>
      <c r="IR235" s="57"/>
      <c r="IS235" s="57"/>
      <c r="IT235" s="57"/>
      <c r="IU235" s="57"/>
      <c r="IV235" s="57"/>
      <c r="IW235" s="57"/>
      <c r="IX235" s="57"/>
      <c r="IY235" s="57"/>
      <c r="IZ235" s="57"/>
      <c r="JA235" s="57"/>
      <c r="JB235" s="57"/>
      <c r="JC235" s="57"/>
      <c r="JD235" s="57"/>
      <c r="JE235" s="57"/>
      <c r="JF235" s="57"/>
      <c r="JG235" s="57"/>
      <c r="JH235" s="57"/>
      <c r="JI235" s="57"/>
      <c r="JJ235" s="57"/>
      <c r="JK235" s="57"/>
      <c r="JL235" s="57"/>
      <c r="JM235" s="57"/>
      <c r="JN235" s="57"/>
      <c r="JO235" s="57"/>
      <c r="JP235" s="57"/>
      <c r="JQ235" s="57"/>
      <c r="JR235" s="57"/>
      <c r="JS235" s="57"/>
      <c r="JT235" s="57"/>
      <c r="JU235" s="57"/>
      <c r="JV235" s="57"/>
      <c r="JW235" s="57"/>
      <c r="JX235" s="57"/>
      <c r="JY235" s="57"/>
      <c r="JZ235" s="57"/>
      <c r="KA235" s="57"/>
      <c r="KB235" s="57"/>
      <c r="KC235" s="57"/>
      <c r="KD235" s="57"/>
      <c r="KE235" s="57"/>
      <c r="KF235" s="57"/>
      <c r="KG235" s="57"/>
      <c r="KH235" s="57"/>
      <c r="KI235" s="57"/>
      <c r="KJ235" s="57"/>
      <c r="KK235" s="57"/>
      <c r="KL235" s="57"/>
      <c r="KM235" s="57"/>
      <c r="KN235" s="57"/>
      <c r="KO235" s="57"/>
      <c r="KP235" s="57"/>
      <c r="KQ235" s="57"/>
      <c r="KR235" s="57"/>
      <c r="KS235" s="57"/>
      <c r="KT235" s="57"/>
      <c r="KU235" s="57"/>
      <c r="KV235" s="57"/>
      <c r="KW235" s="57"/>
      <c r="KX235" s="57"/>
      <c r="KY235" s="57"/>
      <c r="KZ235" s="57"/>
      <c r="LA235" s="57"/>
      <c r="LB235" s="57"/>
      <c r="LC235" s="57"/>
      <c r="LD235" s="57"/>
      <c r="LE235" s="57"/>
      <c r="LF235" s="57"/>
      <c r="LG235" s="57"/>
      <c r="LH235" s="57"/>
      <c r="LI235" s="57"/>
      <c r="LJ235" s="57"/>
      <c r="LK235" s="57"/>
      <c r="LL235" s="57"/>
      <c r="LM235" s="57"/>
      <c r="LN235" s="57"/>
      <c r="LO235" s="57"/>
      <c r="LP235" s="57"/>
      <c r="LQ235" s="57"/>
      <c r="LR235" s="57"/>
      <c r="LS235" s="57"/>
      <c r="LT235" s="57"/>
      <c r="LU235" s="57"/>
      <c r="LV235" s="57"/>
      <c r="LW235" s="57"/>
      <c r="LX235" s="57"/>
      <c r="LY235" s="57"/>
      <c r="LZ235" s="57"/>
      <c r="MA235" s="57"/>
      <c r="MB235" s="57"/>
      <c r="MC235" s="57"/>
      <c r="MD235" s="57"/>
      <c r="ME235" s="57"/>
      <c r="MF235" s="57"/>
      <c r="MG235" s="57"/>
      <c r="MH235" s="57"/>
      <c r="MI235" s="57"/>
      <c r="MJ235" s="57"/>
      <c r="MK235" s="57"/>
      <c r="ML235" s="57"/>
      <c r="MM235" s="57"/>
      <c r="MN235" s="57"/>
      <c r="MO235" s="57"/>
      <c r="MP235" s="57"/>
      <c r="MQ235" s="57"/>
      <c r="MR235" s="57"/>
      <c r="MS235" s="57"/>
      <c r="MT235" s="57"/>
      <c r="MU235" s="57"/>
      <c r="MV235" s="57"/>
      <c r="MW235" s="57"/>
      <c r="MX235" s="57"/>
      <c r="MY235" s="57"/>
      <c r="MZ235" s="57"/>
      <c r="NA235" s="57"/>
      <c r="NB235" s="57"/>
      <c r="NC235" s="57"/>
      <c r="ND235" s="57"/>
      <c r="NE235" s="57"/>
      <c r="NF235" s="57"/>
      <c r="NG235" s="57"/>
      <c r="NH235" s="57"/>
      <c r="NI235" s="57"/>
      <c r="NJ235" s="57"/>
      <c r="NK235" s="57"/>
      <c r="NL235" s="57"/>
      <c r="NM235" s="57"/>
      <c r="NN235" s="57"/>
      <c r="NO235" s="57"/>
      <c r="NP235" s="57"/>
      <c r="NQ235" s="57"/>
      <c r="NR235" s="57"/>
      <c r="NS235" s="57"/>
      <c r="NT235" s="57"/>
      <c r="NU235" s="57"/>
      <c r="NV235" s="57"/>
      <c r="NW235" s="57"/>
      <c r="NX235" s="57"/>
      <c r="NY235" s="57"/>
      <c r="NZ235" s="57"/>
      <c r="OA235" s="57"/>
      <c r="OB235" s="57"/>
      <c r="OC235" s="57"/>
      <c r="OD235" s="57"/>
      <c r="OE235" s="57"/>
      <c r="OF235" s="57"/>
      <c r="OG235" s="57"/>
      <c r="OH235" s="57"/>
      <c r="OI235" s="57"/>
      <c r="OJ235" s="57"/>
      <c r="OK235" s="57"/>
      <c r="OL235" s="57"/>
      <c r="OM235" s="57"/>
      <c r="ON235" s="57"/>
      <c r="OO235" s="57"/>
      <c r="OP235" s="57"/>
      <c r="OQ235" s="57"/>
      <c r="OR235" s="57"/>
      <c r="OS235" s="57"/>
      <c r="OT235" s="57"/>
      <c r="OU235" s="57"/>
      <c r="OV235" s="57"/>
      <c r="OW235" s="57"/>
      <c r="OX235" s="57"/>
      <c r="OY235" s="57"/>
      <c r="OZ235" s="57"/>
      <c r="PA235" s="57"/>
      <c r="PB235" s="57"/>
      <c r="PC235" s="57"/>
      <c r="PD235" s="57"/>
      <c r="PE235" s="57"/>
      <c r="PF235" s="57"/>
      <c r="PG235" s="57"/>
      <c r="PH235" s="57"/>
      <c r="PI235" s="57"/>
      <c r="PJ235" s="57"/>
      <c r="PK235" s="57"/>
      <c r="PL235" s="57"/>
      <c r="PM235" s="57"/>
      <c r="PN235" s="57"/>
      <c r="PO235" s="57"/>
      <c r="PP235" s="57"/>
      <c r="PQ235" s="57"/>
      <c r="PR235" s="57"/>
      <c r="PS235" s="57"/>
      <c r="PT235" s="57"/>
      <c r="PU235" s="57"/>
      <c r="PV235" s="57"/>
      <c r="PW235" s="57"/>
      <c r="PX235" s="57"/>
      <c r="PY235" s="57"/>
      <c r="PZ235" s="57"/>
      <c r="QA235" s="57"/>
      <c r="QB235" s="57"/>
      <c r="QC235" s="57"/>
      <c r="QD235" s="57"/>
      <c r="QE235" s="57"/>
      <c r="QF235" s="57"/>
      <c r="QG235" s="57"/>
      <c r="QH235" s="57"/>
      <c r="QI235" s="57"/>
      <c r="QJ235" s="57"/>
      <c r="QK235" s="57"/>
      <c r="QL235" s="57"/>
      <c r="QM235" s="57"/>
      <c r="QN235" s="57"/>
      <c r="QO235" s="57"/>
      <c r="QP235" s="57"/>
      <c r="QQ235" s="57"/>
      <c r="QR235" s="57"/>
      <c r="QS235" s="57"/>
      <c r="QT235" s="57"/>
      <c r="QU235" s="57"/>
      <c r="QV235" s="57"/>
      <c r="QW235" s="57"/>
      <c r="QX235" s="57"/>
      <c r="QY235" s="57"/>
      <c r="QZ235" s="57"/>
      <c r="RA235" s="57"/>
      <c r="RB235" s="57"/>
      <c r="RC235" s="57"/>
      <c r="RD235" s="57"/>
      <c r="RE235" s="57"/>
      <c r="RF235" s="57"/>
      <c r="RG235" s="57"/>
      <c r="RH235" s="57"/>
      <c r="RI235" s="57"/>
      <c r="RJ235" s="57"/>
      <c r="RK235" s="57"/>
      <c r="RL235" s="57"/>
      <c r="RM235" s="57"/>
      <c r="RN235" s="57"/>
      <c r="RO235" s="57"/>
      <c r="RP235" s="57"/>
      <c r="RQ235" s="57"/>
      <c r="RR235" s="57"/>
      <c r="RS235" s="57"/>
      <c r="RT235" s="57"/>
      <c r="RU235" s="57"/>
      <c r="RV235" s="57"/>
      <c r="RW235" s="57"/>
      <c r="RX235" s="57"/>
      <c r="RY235" s="57"/>
      <c r="RZ235" s="57"/>
      <c r="SA235" s="57"/>
      <c r="SB235" s="57"/>
      <c r="SC235" s="57"/>
      <c r="SD235" s="57"/>
      <c r="SE235" s="57"/>
      <c r="SF235" s="57"/>
      <c r="SG235" s="57"/>
      <c r="SH235" s="57"/>
      <c r="SI235" s="57"/>
      <c r="SJ235" s="57"/>
      <c r="SK235" s="57"/>
      <c r="SL235" s="57"/>
      <c r="SM235" s="57"/>
      <c r="SN235" s="57"/>
      <c r="SO235" s="57"/>
      <c r="SP235" s="57"/>
      <c r="SQ235" s="57"/>
      <c r="SR235" s="57"/>
      <c r="SS235" s="57"/>
      <c r="ST235" s="57"/>
      <c r="SU235" s="57"/>
      <c r="SV235" s="57"/>
      <c r="SW235" s="57"/>
      <c r="SX235" s="57"/>
      <c r="SY235" s="57"/>
      <c r="SZ235" s="57"/>
      <c r="TA235" s="57"/>
      <c r="TB235" s="57"/>
      <c r="TC235" s="57"/>
      <c r="TD235" s="57"/>
      <c r="TE235" s="57"/>
      <c r="TF235" s="57"/>
      <c r="TG235" s="57"/>
      <c r="TH235" s="57"/>
      <c r="TI235" s="57"/>
      <c r="TJ235" s="57"/>
      <c r="TK235" s="57"/>
      <c r="TL235" s="57"/>
      <c r="TM235" s="57"/>
      <c r="TN235" s="57"/>
      <c r="TO235" s="57"/>
      <c r="TP235" s="57"/>
      <c r="TQ235" s="57"/>
      <c r="TR235" s="57"/>
      <c r="TS235" s="57"/>
      <c r="TT235" s="57"/>
      <c r="TU235" s="57"/>
      <c r="TV235" s="57"/>
      <c r="TW235" s="57"/>
      <c r="TX235" s="57"/>
      <c r="TY235" s="57"/>
      <c r="TZ235" s="57"/>
      <c r="UA235" s="57"/>
      <c r="UB235" s="57"/>
      <c r="UC235" s="57"/>
      <c r="UD235" s="57"/>
      <c r="UE235" s="57"/>
      <c r="UF235" s="57"/>
      <c r="UG235" s="57"/>
      <c r="UH235" s="57"/>
      <c r="UI235" s="57"/>
      <c r="UJ235" s="57"/>
      <c r="UK235" s="57"/>
      <c r="UL235" s="57"/>
      <c r="UM235" s="57"/>
      <c r="UN235" s="57"/>
      <c r="UO235" s="57"/>
      <c r="UP235" s="57"/>
      <c r="UQ235" s="57"/>
      <c r="UR235" s="57"/>
      <c r="US235" s="57"/>
      <c r="UT235" s="57"/>
      <c r="UU235" s="57"/>
      <c r="UV235" s="57"/>
      <c r="UW235" s="57"/>
      <c r="UX235" s="57"/>
      <c r="UY235" s="57"/>
      <c r="UZ235" s="57"/>
      <c r="VA235" s="57"/>
      <c r="VB235" s="57"/>
      <c r="VC235" s="57"/>
      <c r="VD235" s="57"/>
      <c r="VE235" s="57"/>
      <c r="VF235" s="57"/>
      <c r="VG235" s="57"/>
      <c r="VH235" s="57"/>
      <c r="VI235" s="57"/>
      <c r="VJ235" s="57"/>
      <c r="VK235" s="57"/>
      <c r="VL235" s="57"/>
      <c r="VM235" s="57"/>
      <c r="VN235" s="57"/>
      <c r="VO235" s="57"/>
      <c r="VP235" s="57"/>
      <c r="VQ235" s="57"/>
      <c r="VR235" s="57"/>
      <c r="VS235" s="57"/>
      <c r="VT235" s="57"/>
      <c r="VU235" s="57"/>
      <c r="VV235" s="57"/>
      <c r="VW235" s="57"/>
      <c r="VX235" s="57"/>
      <c r="VY235" s="57"/>
      <c r="VZ235" s="57"/>
      <c r="WA235" s="57"/>
      <c r="WB235" s="57"/>
      <c r="WC235" s="57"/>
      <c r="WD235" s="57"/>
      <c r="WE235" s="57"/>
      <c r="WF235" s="57"/>
      <c r="WG235" s="57"/>
      <c r="WH235" s="57"/>
      <c r="WI235" s="57"/>
      <c r="WJ235" s="57"/>
      <c r="WK235" s="57"/>
      <c r="WL235" s="57"/>
      <c r="WM235" s="57"/>
      <c r="WN235" s="57"/>
      <c r="WO235" s="57"/>
      <c r="WP235" s="57"/>
      <c r="WQ235" s="57"/>
      <c r="WR235" s="57"/>
      <c r="WS235" s="57"/>
      <c r="WT235" s="57"/>
      <c r="WU235" s="57"/>
      <c r="WV235" s="57"/>
      <c r="WW235" s="57"/>
      <c r="WX235" s="57"/>
      <c r="WY235" s="57"/>
      <c r="WZ235" s="57"/>
      <c r="XA235" s="57"/>
      <c r="XB235" s="57"/>
      <c r="XC235" s="57"/>
      <c r="XD235" s="57"/>
      <c r="XE235" s="57"/>
      <c r="XF235" s="57"/>
      <c r="XG235" s="57"/>
      <c r="XH235" s="57"/>
      <c r="XI235" s="57"/>
      <c r="XJ235" s="57"/>
      <c r="XK235" s="57"/>
      <c r="XL235" s="57"/>
      <c r="XM235" s="57"/>
      <c r="XN235" s="57"/>
      <c r="XO235" s="57"/>
      <c r="XP235" s="57"/>
      <c r="XQ235" s="57"/>
      <c r="XR235" s="57"/>
      <c r="XS235" s="57"/>
      <c r="XT235" s="57"/>
      <c r="XU235" s="57"/>
      <c r="XV235" s="57"/>
      <c r="XW235" s="57"/>
    </row>
    <row r="236">
      <c r="AI236" s="57"/>
      <c r="BR236" s="57"/>
      <c r="DA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c r="FW236" s="57"/>
      <c r="FX236" s="57"/>
      <c r="FY236" s="57"/>
      <c r="FZ236" s="57"/>
      <c r="GA236" s="57"/>
      <c r="GB236" s="57"/>
      <c r="GC236" s="57"/>
      <c r="GD236" s="57"/>
      <c r="GE236" s="57"/>
      <c r="GF236" s="57"/>
      <c r="GG236" s="57"/>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c r="HY236" s="57"/>
      <c r="HZ236" s="57"/>
      <c r="IA236" s="57"/>
      <c r="IB236" s="57"/>
      <c r="IC236" s="57"/>
      <c r="ID236" s="57"/>
      <c r="IE236" s="57"/>
      <c r="IF236" s="57"/>
      <c r="IG236" s="57"/>
      <c r="IH236" s="57"/>
      <c r="II236" s="57"/>
      <c r="IJ236" s="57"/>
      <c r="IK236" s="57"/>
      <c r="IL236" s="57"/>
      <c r="IM236" s="57"/>
      <c r="IN236" s="57"/>
      <c r="IO236" s="57"/>
      <c r="IP236" s="57"/>
      <c r="IQ236" s="57"/>
      <c r="IR236" s="57"/>
      <c r="IS236" s="57"/>
      <c r="IT236" s="57"/>
      <c r="IU236" s="57"/>
      <c r="IV236" s="57"/>
      <c r="IW236" s="57"/>
      <c r="IX236" s="57"/>
      <c r="IY236" s="57"/>
      <c r="IZ236" s="57"/>
      <c r="JA236" s="57"/>
      <c r="JB236" s="57"/>
      <c r="JC236" s="57"/>
      <c r="JD236" s="57"/>
      <c r="JE236" s="57"/>
      <c r="JF236" s="57"/>
      <c r="JG236" s="57"/>
      <c r="JH236" s="57"/>
      <c r="JI236" s="57"/>
      <c r="JJ236" s="57"/>
      <c r="JK236" s="57"/>
      <c r="JL236" s="57"/>
      <c r="JM236" s="57"/>
      <c r="JN236" s="57"/>
      <c r="JO236" s="57"/>
      <c r="JP236" s="57"/>
      <c r="JQ236" s="57"/>
      <c r="JR236" s="57"/>
      <c r="JS236" s="57"/>
      <c r="JT236" s="57"/>
      <c r="JU236" s="57"/>
      <c r="JV236" s="57"/>
      <c r="JW236" s="57"/>
      <c r="JX236" s="57"/>
      <c r="JY236" s="57"/>
      <c r="JZ236" s="57"/>
      <c r="KA236" s="57"/>
      <c r="KB236" s="57"/>
      <c r="KC236" s="57"/>
      <c r="KD236" s="57"/>
      <c r="KE236" s="57"/>
      <c r="KF236" s="57"/>
      <c r="KG236" s="57"/>
      <c r="KH236" s="57"/>
      <c r="KI236" s="57"/>
      <c r="KJ236" s="57"/>
      <c r="KK236" s="57"/>
      <c r="KL236" s="57"/>
      <c r="KM236" s="57"/>
      <c r="KN236" s="57"/>
      <c r="KO236" s="57"/>
      <c r="KP236" s="57"/>
      <c r="KQ236" s="57"/>
      <c r="KR236" s="57"/>
      <c r="KS236" s="57"/>
      <c r="KT236" s="57"/>
      <c r="KU236" s="57"/>
      <c r="KV236" s="57"/>
      <c r="KW236" s="57"/>
      <c r="KX236" s="57"/>
      <c r="KY236" s="57"/>
      <c r="KZ236" s="57"/>
      <c r="LA236" s="57"/>
      <c r="LB236" s="57"/>
      <c r="LC236" s="57"/>
      <c r="LD236" s="57"/>
      <c r="LE236" s="57"/>
      <c r="LF236" s="57"/>
      <c r="LG236" s="57"/>
      <c r="LH236" s="57"/>
      <c r="LI236" s="57"/>
      <c r="LJ236" s="57"/>
      <c r="LK236" s="57"/>
      <c r="LL236" s="57"/>
      <c r="LM236" s="57"/>
      <c r="LN236" s="57"/>
      <c r="LO236" s="57"/>
      <c r="LP236" s="57"/>
      <c r="LQ236" s="57"/>
      <c r="LR236" s="57"/>
      <c r="LS236" s="57"/>
      <c r="LT236" s="57"/>
      <c r="LU236" s="57"/>
      <c r="LV236" s="57"/>
      <c r="LW236" s="57"/>
      <c r="LX236" s="57"/>
      <c r="LY236" s="57"/>
      <c r="LZ236" s="57"/>
      <c r="MA236" s="57"/>
      <c r="MB236" s="57"/>
      <c r="MC236" s="57"/>
      <c r="MD236" s="57"/>
      <c r="ME236" s="57"/>
      <c r="MF236" s="57"/>
      <c r="MG236" s="57"/>
      <c r="MH236" s="57"/>
      <c r="MI236" s="57"/>
      <c r="MJ236" s="57"/>
      <c r="MK236" s="57"/>
      <c r="ML236" s="57"/>
      <c r="MM236" s="57"/>
      <c r="MN236" s="57"/>
      <c r="MO236" s="57"/>
      <c r="MP236" s="57"/>
      <c r="MQ236" s="57"/>
      <c r="MR236" s="57"/>
      <c r="MS236" s="57"/>
      <c r="MT236" s="57"/>
      <c r="MU236" s="57"/>
      <c r="MV236" s="57"/>
      <c r="MW236" s="57"/>
      <c r="MX236" s="57"/>
      <c r="MY236" s="57"/>
      <c r="MZ236" s="57"/>
      <c r="NA236" s="57"/>
      <c r="NB236" s="57"/>
      <c r="NC236" s="57"/>
      <c r="ND236" s="57"/>
      <c r="NE236" s="57"/>
      <c r="NF236" s="57"/>
      <c r="NG236" s="57"/>
      <c r="NH236" s="57"/>
      <c r="NI236" s="57"/>
      <c r="NJ236" s="57"/>
      <c r="NK236" s="57"/>
      <c r="NL236" s="57"/>
      <c r="NM236" s="57"/>
      <c r="NN236" s="57"/>
      <c r="NO236" s="57"/>
      <c r="NP236" s="57"/>
      <c r="NQ236" s="57"/>
      <c r="NR236" s="57"/>
      <c r="NS236" s="57"/>
      <c r="NT236" s="57"/>
      <c r="NU236" s="57"/>
      <c r="NV236" s="57"/>
      <c r="NW236" s="57"/>
      <c r="NX236" s="57"/>
      <c r="NY236" s="57"/>
      <c r="NZ236" s="57"/>
      <c r="OA236" s="57"/>
      <c r="OB236" s="57"/>
      <c r="OC236" s="57"/>
      <c r="OD236" s="57"/>
      <c r="OE236" s="57"/>
      <c r="OF236" s="57"/>
      <c r="OG236" s="57"/>
      <c r="OH236" s="57"/>
      <c r="OI236" s="57"/>
      <c r="OJ236" s="57"/>
      <c r="OK236" s="57"/>
      <c r="OL236" s="57"/>
      <c r="OM236" s="57"/>
      <c r="ON236" s="57"/>
      <c r="OO236" s="57"/>
      <c r="OP236" s="57"/>
      <c r="OQ236" s="57"/>
      <c r="OR236" s="57"/>
      <c r="OS236" s="57"/>
      <c r="OT236" s="57"/>
      <c r="OU236" s="57"/>
      <c r="OV236" s="57"/>
      <c r="OW236" s="57"/>
      <c r="OX236" s="57"/>
      <c r="OY236" s="57"/>
      <c r="OZ236" s="57"/>
      <c r="PA236" s="57"/>
      <c r="PB236" s="57"/>
      <c r="PC236" s="57"/>
      <c r="PD236" s="57"/>
      <c r="PE236" s="57"/>
      <c r="PF236" s="57"/>
      <c r="PG236" s="57"/>
      <c r="PH236" s="57"/>
      <c r="PI236" s="57"/>
      <c r="PJ236" s="57"/>
      <c r="PK236" s="57"/>
      <c r="PL236" s="57"/>
      <c r="PM236" s="57"/>
      <c r="PN236" s="57"/>
      <c r="PO236" s="57"/>
      <c r="PP236" s="57"/>
      <c r="PQ236" s="57"/>
      <c r="PR236" s="57"/>
      <c r="PS236" s="57"/>
      <c r="PT236" s="57"/>
      <c r="PU236" s="57"/>
      <c r="PV236" s="57"/>
      <c r="PW236" s="57"/>
      <c r="PX236" s="57"/>
      <c r="PY236" s="57"/>
      <c r="PZ236" s="57"/>
      <c r="QA236" s="57"/>
      <c r="QB236" s="57"/>
      <c r="QC236" s="57"/>
      <c r="QD236" s="57"/>
      <c r="QE236" s="57"/>
      <c r="QF236" s="57"/>
      <c r="QG236" s="57"/>
      <c r="QH236" s="57"/>
      <c r="QI236" s="57"/>
      <c r="QJ236" s="57"/>
      <c r="QK236" s="57"/>
      <c r="QL236" s="57"/>
      <c r="QM236" s="57"/>
      <c r="QN236" s="57"/>
      <c r="QO236" s="57"/>
      <c r="QP236" s="57"/>
      <c r="QQ236" s="57"/>
      <c r="QR236" s="57"/>
      <c r="QS236" s="57"/>
      <c r="QT236" s="57"/>
      <c r="QU236" s="57"/>
      <c r="QV236" s="57"/>
      <c r="QW236" s="57"/>
      <c r="QX236" s="57"/>
      <c r="QY236" s="57"/>
      <c r="QZ236" s="57"/>
      <c r="RA236" s="57"/>
      <c r="RB236" s="57"/>
      <c r="RC236" s="57"/>
      <c r="RD236" s="57"/>
      <c r="RE236" s="57"/>
      <c r="RF236" s="57"/>
      <c r="RG236" s="57"/>
      <c r="RH236" s="57"/>
      <c r="RI236" s="57"/>
      <c r="RJ236" s="57"/>
      <c r="RK236" s="57"/>
      <c r="RL236" s="57"/>
      <c r="RM236" s="57"/>
      <c r="RN236" s="57"/>
      <c r="RO236" s="57"/>
      <c r="RP236" s="57"/>
      <c r="RQ236" s="57"/>
      <c r="RR236" s="57"/>
      <c r="RS236" s="57"/>
      <c r="RT236" s="57"/>
      <c r="RU236" s="57"/>
      <c r="RV236" s="57"/>
      <c r="RW236" s="57"/>
      <c r="RX236" s="57"/>
      <c r="RY236" s="57"/>
      <c r="RZ236" s="57"/>
      <c r="SA236" s="57"/>
      <c r="SB236" s="57"/>
      <c r="SC236" s="57"/>
      <c r="SD236" s="57"/>
      <c r="SE236" s="57"/>
      <c r="SF236" s="57"/>
      <c r="SG236" s="57"/>
      <c r="SH236" s="57"/>
      <c r="SI236" s="57"/>
      <c r="SJ236" s="57"/>
      <c r="SK236" s="57"/>
      <c r="SL236" s="57"/>
      <c r="SM236" s="57"/>
      <c r="SN236" s="57"/>
      <c r="SO236" s="57"/>
      <c r="SP236" s="57"/>
      <c r="SQ236" s="57"/>
      <c r="SR236" s="57"/>
      <c r="SS236" s="57"/>
      <c r="ST236" s="57"/>
      <c r="SU236" s="57"/>
      <c r="SV236" s="57"/>
      <c r="SW236" s="57"/>
      <c r="SX236" s="57"/>
      <c r="SY236" s="57"/>
      <c r="SZ236" s="57"/>
      <c r="TA236" s="57"/>
      <c r="TB236" s="57"/>
      <c r="TC236" s="57"/>
      <c r="TD236" s="57"/>
      <c r="TE236" s="57"/>
      <c r="TF236" s="57"/>
      <c r="TG236" s="57"/>
      <c r="TH236" s="57"/>
      <c r="TI236" s="57"/>
      <c r="TJ236" s="57"/>
      <c r="TK236" s="57"/>
      <c r="TL236" s="57"/>
      <c r="TM236" s="57"/>
      <c r="TN236" s="57"/>
      <c r="TO236" s="57"/>
      <c r="TP236" s="57"/>
      <c r="TQ236" s="57"/>
      <c r="TR236" s="57"/>
      <c r="TS236" s="57"/>
      <c r="TT236" s="57"/>
      <c r="TU236" s="57"/>
      <c r="TV236" s="57"/>
      <c r="TW236" s="57"/>
      <c r="TX236" s="57"/>
      <c r="TY236" s="57"/>
      <c r="TZ236" s="57"/>
      <c r="UA236" s="57"/>
      <c r="UB236" s="57"/>
      <c r="UC236" s="57"/>
      <c r="UD236" s="57"/>
      <c r="UE236" s="57"/>
      <c r="UF236" s="57"/>
      <c r="UG236" s="57"/>
      <c r="UH236" s="57"/>
      <c r="UI236" s="57"/>
      <c r="UJ236" s="57"/>
      <c r="UK236" s="57"/>
      <c r="UL236" s="57"/>
      <c r="UM236" s="57"/>
      <c r="UN236" s="57"/>
      <c r="UO236" s="57"/>
      <c r="UP236" s="57"/>
      <c r="UQ236" s="57"/>
      <c r="UR236" s="57"/>
      <c r="US236" s="57"/>
      <c r="UT236" s="57"/>
      <c r="UU236" s="57"/>
      <c r="UV236" s="57"/>
      <c r="UW236" s="57"/>
      <c r="UX236" s="57"/>
      <c r="UY236" s="57"/>
      <c r="UZ236" s="57"/>
      <c r="VA236" s="57"/>
      <c r="VB236" s="57"/>
      <c r="VC236" s="57"/>
      <c r="VD236" s="57"/>
      <c r="VE236" s="57"/>
      <c r="VF236" s="57"/>
      <c r="VG236" s="57"/>
      <c r="VH236" s="57"/>
      <c r="VI236" s="57"/>
      <c r="VJ236" s="57"/>
      <c r="VK236" s="57"/>
      <c r="VL236" s="57"/>
      <c r="VM236" s="57"/>
      <c r="VN236" s="57"/>
      <c r="VO236" s="57"/>
      <c r="VP236" s="57"/>
      <c r="VQ236" s="57"/>
      <c r="VR236" s="57"/>
      <c r="VS236" s="57"/>
      <c r="VT236" s="57"/>
      <c r="VU236" s="57"/>
      <c r="VV236" s="57"/>
      <c r="VW236" s="57"/>
      <c r="VX236" s="57"/>
      <c r="VY236" s="57"/>
      <c r="VZ236" s="57"/>
      <c r="WA236" s="57"/>
      <c r="WB236" s="57"/>
      <c r="WC236" s="57"/>
      <c r="WD236" s="57"/>
      <c r="WE236" s="57"/>
      <c r="WF236" s="57"/>
      <c r="WG236" s="57"/>
      <c r="WH236" s="57"/>
      <c r="WI236" s="57"/>
      <c r="WJ236" s="57"/>
      <c r="WK236" s="57"/>
      <c r="WL236" s="57"/>
      <c r="WM236" s="57"/>
      <c r="WN236" s="57"/>
      <c r="WO236" s="57"/>
      <c r="WP236" s="57"/>
      <c r="WQ236" s="57"/>
      <c r="WR236" s="57"/>
      <c r="WS236" s="57"/>
      <c r="WT236" s="57"/>
      <c r="WU236" s="57"/>
      <c r="WV236" s="57"/>
      <c r="WW236" s="57"/>
      <c r="WX236" s="57"/>
      <c r="WY236" s="57"/>
      <c r="WZ236" s="57"/>
      <c r="XA236" s="57"/>
      <c r="XB236" s="57"/>
      <c r="XC236" s="57"/>
      <c r="XD236" s="57"/>
      <c r="XE236" s="57"/>
      <c r="XF236" s="57"/>
      <c r="XG236" s="57"/>
      <c r="XH236" s="57"/>
      <c r="XI236" s="57"/>
      <c r="XJ236" s="57"/>
      <c r="XK236" s="57"/>
      <c r="XL236" s="57"/>
      <c r="XM236" s="57"/>
      <c r="XN236" s="57"/>
      <c r="XO236" s="57"/>
      <c r="XP236" s="57"/>
      <c r="XQ236" s="57"/>
      <c r="XR236" s="57"/>
      <c r="XS236" s="57"/>
      <c r="XT236" s="57"/>
      <c r="XU236" s="57"/>
      <c r="XV236" s="57"/>
      <c r="XW236" s="57"/>
    </row>
    <row r="237">
      <c r="AI237" s="57"/>
      <c r="BR237" s="57"/>
      <c r="DA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57"/>
      <c r="FY237" s="57"/>
      <c r="FZ237" s="57"/>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c r="HV237" s="57"/>
      <c r="HW237" s="57"/>
      <c r="HX237" s="57"/>
      <c r="HY237" s="57"/>
      <c r="HZ237" s="57"/>
      <c r="IA237" s="57"/>
      <c r="IB237" s="57"/>
      <c r="IC237" s="57"/>
      <c r="ID237" s="57"/>
      <c r="IE237" s="57"/>
      <c r="IF237" s="57"/>
      <c r="IG237" s="57"/>
      <c r="IH237" s="57"/>
      <c r="II237" s="57"/>
      <c r="IJ237" s="57"/>
      <c r="IK237" s="57"/>
      <c r="IL237" s="57"/>
      <c r="IM237" s="57"/>
      <c r="IN237" s="57"/>
      <c r="IO237" s="57"/>
      <c r="IP237" s="57"/>
      <c r="IQ237" s="57"/>
      <c r="IR237" s="57"/>
      <c r="IS237" s="57"/>
      <c r="IT237" s="57"/>
      <c r="IU237" s="57"/>
      <c r="IV237" s="57"/>
      <c r="IW237" s="57"/>
      <c r="IX237" s="57"/>
      <c r="IY237" s="57"/>
      <c r="IZ237" s="57"/>
      <c r="JA237" s="57"/>
      <c r="JB237" s="57"/>
      <c r="JC237" s="57"/>
      <c r="JD237" s="57"/>
      <c r="JE237" s="57"/>
      <c r="JF237" s="57"/>
      <c r="JG237" s="57"/>
      <c r="JH237" s="57"/>
      <c r="JI237" s="57"/>
      <c r="JJ237" s="57"/>
      <c r="JK237" s="57"/>
      <c r="JL237" s="57"/>
      <c r="JM237" s="57"/>
      <c r="JN237" s="57"/>
      <c r="JO237" s="57"/>
      <c r="JP237" s="57"/>
      <c r="JQ237" s="57"/>
      <c r="JR237" s="57"/>
      <c r="JS237" s="57"/>
      <c r="JT237" s="57"/>
      <c r="JU237" s="57"/>
      <c r="JV237" s="57"/>
      <c r="JW237" s="57"/>
      <c r="JX237" s="57"/>
      <c r="JY237" s="57"/>
      <c r="JZ237" s="57"/>
      <c r="KA237" s="57"/>
      <c r="KB237" s="57"/>
      <c r="KC237" s="57"/>
      <c r="KD237" s="57"/>
      <c r="KE237" s="57"/>
      <c r="KF237" s="57"/>
      <c r="KG237" s="57"/>
      <c r="KH237" s="57"/>
      <c r="KI237" s="57"/>
      <c r="KJ237" s="57"/>
      <c r="KK237" s="57"/>
      <c r="KL237" s="57"/>
      <c r="KM237" s="57"/>
      <c r="KN237" s="57"/>
      <c r="KO237" s="57"/>
      <c r="KP237" s="57"/>
      <c r="KQ237" s="57"/>
      <c r="KR237" s="57"/>
      <c r="KS237" s="57"/>
      <c r="KT237" s="57"/>
      <c r="KU237" s="57"/>
      <c r="KV237" s="57"/>
      <c r="KW237" s="57"/>
      <c r="KX237" s="57"/>
      <c r="KY237" s="57"/>
      <c r="KZ237" s="57"/>
      <c r="LA237" s="57"/>
      <c r="LB237" s="57"/>
      <c r="LC237" s="57"/>
      <c r="LD237" s="57"/>
      <c r="LE237" s="57"/>
      <c r="LF237" s="57"/>
      <c r="LG237" s="57"/>
      <c r="LH237" s="57"/>
      <c r="LI237" s="57"/>
      <c r="LJ237" s="57"/>
      <c r="LK237" s="57"/>
      <c r="LL237" s="57"/>
      <c r="LM237" s="57"/>
      <c r="LN237" s="57"/>
      <c r="LO237" s="57"/>
      <c r="LP237" s="57"/>
      <c r="LQ237" s="57"/>
      <c r="LR237" s="57"/>
      <c r="LS237" s="57"/>
      <c r="LT237" s="57"/>
      <c r="LU237" s="57"/>
      <c r="LV237" s="57"/>
      <c r="LW237" s="57"/>
      <c r="LX237" s="57"/>
      <c r="LY237" s="57"/>
      <c r="LZ237" s="57"/>
      <c r="MA237" s="57"/>
      <c r="MB237" s="57"/>
      <c r="MC237" s="57"/>
      <c r="MD237" s="57"/>
      <c r="ME237" s="57"/>
      <c r="MF237" s="57"/>
      <c r="MG237" s="57"/>
      <c r="MH237" s="57"/>
      <c r="MI237" s="57"/>
      <c r="MJ237" s="57"/>
      <c r="MK237" s="57"/>
      <c r="ML237" s="57"/>
      <c r="MM237" s="57"/>
      <c r="MN237" s="57"/>
      <c r="MO237" s="57"/>
      <c r="MP237" s="57"/>
      <c r="MQ237" s="57"/>
      <c r="MR237" s="57"/>
      <c r="MS237" s="57"/>
      <c r="MT237" s="57"/>
      <c r="MU237" s="57"/>
      <c r="MV237" s="57"/>
      <c r="MW237" s="57"/>
      <c r="MX237" s="57"/>
      <c r="MY237" s="57"/>
      <c r="MZ237" s="57"/>
      <c r="NA237" s="57"/>
      <c r="NB237" s="57"/>
      <c r="NC237" s="57"/>
      <c r="ND237" s="57"/>
      <c r="NE237" s="57"/>
      <c r="NF237" s="57"/>
      <c r="NG237" s="57"/>
      <c r="NH237" s="57"/>
      <c r="NI237" s="57"/>
      <c r="NJ237" s="57"/>
      <c r="NK237" s="57"/>
      <c r="NL237" s="57"/>
      <c r="NM237" s="57"/>
      <c r="NN237" s="57"/>
      <c r="NO237" s="57"/>
      <c r="NP237" s="57"/>
      <c r="NQ237" s="57"/>
      <c r="NR237" s="57"/>
      <c r="NS237" s="57"/>
      <c r="NT237" s="57"/>
      <c r="NU237" s="57"/>
      <c r="NV237" s="57"/>
      <c r="NW237" s="57"/>
      <c r="NX237" s="57"/>
      <c r="NY237" s="57"/>
      <c r="NZ237" s="57"/>
      <c r="OA237" s="57"/>
      <c r="OB237" s="57"/>
      <c r="OC237" s="57"/>
      <c r="OD237" s="57"/>
      <c r="OE237" s="57"/>
      <c r="OF237" s="57"/>
      <c r="OG237" s="57"/>
      <c r="OH237" s="57"/>
      <c r="OI237" s="57"/>
      <c r="OJ237" s="57"/>
      <c r="OK237" s="57"/>
      <c r="OL237" s="57"/>
      <c r="OM237" s="57"/>
      <c r="ON237" s="57"/>
      <c r="OO237" s="57"/>
      <c r="OP237" s="57"/>
      <c r="OQ237" s="57"/>
      <c r="OR237" s="57"/>
      <c r="OS237" s="57"/>
      <c r="OT237" s="57"/>
      <c r="OU237" s="57"/>
      <c r="OV237" s="57"/>
      <c r="OW237" s="57"/>
      <c r="OX237" s="57"/>
      <c r="OY237" s="57"/>
      <c r="OZ237" s="57"/>
      <c r="PA237" s="57"/>
      <c r="PB237" s="57"/>
      <c r="PC237" s="57"/>
      <c r="PD237" s="57"/>
      <c r="PE237" s="57"/>
      <c r="PF237" s="57"/>
      <c r="PG237" s="57"/>
      <c r="PH237" s="57"/>
      <c r="PI237" s="57"/>
      <c r="PJ237" s="57"/>
      <c r="PK237" s="57"/>
      <c r="PL237" s="57"/>
      <c r="PM237" s="57"/>
      <c r="PN237" s="57"/>
      <c r="PO237" s="57"/>
      <c r="PP237" s="57"/>
      <c r="PQ237" s="57"/>
      <c r="PR237" s="57"/>
      <c r="PS237" s="57"/>
      <c r="PT237" s="57"/>
      <c r="PU237" s="57"/>
      <c r="PV237" s="57"/>
      <c r="PW237" s="57"/>
      <c r="PX237" s="57"/>
      <c r="PY237" s="57"/>
      <c r="PZ237" s="57"/>
      <c r="QA237" s="57"/>
      <c r="QB237" s="57"/>
      <c r="QC237" s="57"/>
      <c r="QD237" s="57"/>
      <c r="QE237" s="57"/>
      <c r="QF237" s="57"/>
      <c r="QG237" s="57"/>
      <c r="QH237" s="57"/>
      <c r="QI237" s="57"/>
      <c r="QJ237" s="57"/>
      <c r="QK237" s="57"/>
      <c r="QL237" s="57"/>
      <c r="QM237" s="57"/>
      <c r="QN237" s="57"/>
      <c r="QO237" s="57"/>
      <c r="QP237" s="57"/>
      <c r="QQ237" s="57"/>
      <c r="QR237" s="57"/>
      <c r="QS237" s="57"/>
      <c r="QT237" s="57"/>
      <c r="QU237" s="57"/>
      <c r="QV237" s="57"/>
      <c r="QW237" s="57"/>
      <c r="QX237" s="57"/>
      <c r="QY237" s="57"/>
      <c r="QZ237" s="57"/>
      <c r="RA237" s="57"/>
      <c r="RB237" s="57"/>
      <c r="RC237" s="57"/>
      <c r="RD237" s="57"/>
      <c r="RE237" s="57"/>
      <c r="RF237" s="57"/>
      <c r="RG237" s="57"/>
      <c r="RH237" s="57"/>
      <c r="RI237" s="57"/>
      <c r="RJ237" s="57"/>
      <c r="RK237" s="57"/>
      <c r="RL237" s="57"/>
      <c r="RM237" s="57"/>
      <c r="RN237" s="57"/>
      <c r="RO237" s="57"/>
      <c r="RP237" s="57"/>
      <c r="RQ237" s="57"/>
      <c r="RR237" s="57"/>
      <c r="RS237" s="57"/>
      <c r="RT237" s="57"/>
      <c r="RU237" s="57"/>
      <c r="RV237" s="57"/>
      <c r="RW237" s="57"/>
      <c r="RX237" s="57"/>
      <c r="RY237" s="57"/>
      <c r="RZ237" s="57"/>
      <c r="SA237" s="57"/>
      <c r="SB237" s="57"/>
      <c r="SC237" s="57"/>
      <c r="SD237" s="57"/>
      <c r="SE237" s="57"/>
      <c r="SF237" s="57"/>
      <c r="SG237" s="57"/>
      <c r="SH237" s="57"/>
      <c r="SI237" s="57"/>
      <c r="SJ237" s="57"/>
      <c r="SK237" s="57"/>
      <c r="SL237" s="57"/>
      <c r="SM237" s="57"/>
      <c r="SN237" s="57"/>
      <c r="SO237" s="57"/>
      <c r="SP237" s="57"/>
      <c r="SQ237" s="57"/>
      <c r="SR237" s="57"/>
      <c r="SS237" s="57"/>
      <c r="ST237" s="57"/>
      <c r="SU237" s="57"/>
      <c r="SV237" s="57"/>
      <c r="SW237" s="57"/>
      <c r="SX237" s="57"/>
      <c r="SY237" s="57"/>
      <c r="SZ237" s="57"/>
      <c r="TA237" s="57"/>
      <c r="TB237" s="57"/>
      <c r="TC237" s="57"/>
      <c r="TD237" s="57"/>
      <c r="TE237" s="57"/>
      <c r="TF237" s="57"/>
      <c r="TG237" s="57"/>
      <c r="TH237" s="57"/>
      <c r="TI237" s="57"/>
      <c r="TJ237" s="57"/>
      <c r="TK237" s="57"/>
      <c r="TL237" s="57"/>
      <c r="TM237" s="57"/>
      <c r="TN237" s="57"/>
      <c r="TO237" s="57"/>
      <c r="TP237" s="57"/>
      <c r="TQ237" s="57"/>
      <c r="TR237" s="57"/>
      <c r="TS237" s="57"/>
      <c r="TT237" s="57"/>
      <c r="TU237" s="57"/>
      <c r="TV237" s="57"/>
      <c r="TW237" s="57"/>
      <c r="TX237" s="57"/>
      <c r="TY237" s="57"/>
      <c r="TZ237" s="57"/>
      <c r="UA237" s="57"/>
      <c r="UB237" s="57"/>
      <c r="UC237" s="57"/>
      <c r="UD237" s="57"/>
      <c r="UE237" s="57"/>
      <c r="UF237" s="57"/>
      <c r="UG237" s="57"/>
      <c r="UH237" s="57"/>
      <c r="UI237" s="57"/>
      <c r="UJ237" s="57"/>
      <c r="UK237" s="57"/>
      <c r="UL237" s="57"/>
      <c r="UM237" s="57"/>
      <c r="UN237" s="57"/>
      <c r="UO237" s="57"/>
      <c r="UP237" s="57"/>
      <c r="UQ237" s="57"/>
      <c r="UR237" s="57"/>
      <c r="US237" s="57"/>
      <c r="UT237" s="57"/>
      <c r="UU237" s="57"/>
      <c r="UV237" s="57"/>
      <c r="UW237" s="57"/>
      <c r="UX237" s="57"/>
      <c r="UY237" s="57"/>
      <c r="UZ237" s="57"/>
      <c r="VA237" s="57"/>
      <c r="VB237" s="57"/>
      <c r="VC237" s="57"/>
      <c r="VD237" s="57"/>
      <c r="VE237" s="57"/>
      <c r="VF237" s="57"/>
      <c r="VG237" s="57"/>
      <c r="VH237" s="57"/>
      <c r="VI237" s="57"/>
      <c r="VJ237" s="57"/>
      <c r="VK237" s="57"/>
      <c r="VL237" s="57"/>
      <c r="VM237" s="57"/>
      <c r="VN237" s="57"/>
      <c r="VO237" s="57"/>
      <c r="VP237" s="57"/>
      <c r="VQ237" s="57"/>
      <c r="VR237" s="57"/>
      <c r="VS237" s="57"/>
      <c r="VT237" s="57"/>
      <c r="VU237" s="57"/>
      <c r="VV237" s="57"/>
      <c r="VW237" s="57"/>
      <c r="VX237" s="57"/>
      <c r="VY237" s="57"/>
      <c r="VZ237" s="57"/>
      <c r="WA237" s="57"/>
      <c r="WB237" s="57"/>
      <c r="WC237" s="57"/>
      <c r="WD237" s="57"/>
      <c r="WE237" s="57"/>
      <c r="WF237" s="57"/>
      <c r="WG237" s="57"/>
      <c r="WH237" s="57"/>
      <c r="WI237" s="57"/>
      <c r="WJ237" s="57"/>
      <c r="WK237" s="57"/>
      <c r="WL237" s="57"/>
      <c r="WM237" s="57"/>
      <c r="WN237" s="57"/>
      <c r="WO237" s="57"/>
      <c r="WP237" s="57"/>
      <c r="WQ237" s="57"/>
      <c r="WR237" s="57"/>
      <c r="WS237" s="57"/>
      <c r="WT237" s="57"/>
      <c r="WU237" s="57"/>
      <c r="WV237" s="57"/>
      <c r="WW237" s="57"/>
      <c r="WX237" s="57"/>
      <c r="WY237" s="57"/>
      <c r="WZ237" s="57"/>
      <c r="XA237" s="57"/>
      <c r="XB237" s="57"/>
      <c r="XC237" s="57"/>
      <c r="XD237" s="57"/>
      <c r="XE237" s="57"/>
      <c r="XF237" s="57"/>
      <c r="XG237" s="57"/>
      <c r="XH237" s="57"/>
      <c r="XI237" s="57"/>
      <c r="XJ237" s="57"/>
      <c r="XK237" s="57"/>
      <c r="XL237" s="57"/>
      <c r="XM237" s="57"/>
      <c r="XN237" s="57"/>
      <c r="XO237" s="57"/>
      <c r="XP237" s="57"/>
      <c r="XQ237" s="57"/>
      <c r="XR237" s="57"/>
      <c r="XS237" s="57"/>
      <c r="XT237" s="57"/>
      <c r="XU237" s="57"/>
      <c r="XV237" s="57"/>
      <c r="XW237" s="57"/>
    </row>
    <row r="238">
      <c r="AI238" s="57"/>
      <c r="BR238" s="57"/>
      <c r="DA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57"/>
      <c r="FY238" s="57"/>
      <c r="FZ238" s="57"/>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c r="HL238" s="57"/>
      <c r="HM238" s="57"/>
      <c r="HN238" s="57"/>
      <c r="HO238" s="57"/>
      <c r="HP238" s="57"/>
      <c r="HQ238" s="57"/>
      <c r="HR238" s="57"/>
      <c r="HS238" s="57"/>
      <c r="HT238" s="57"/>
      <c r="HU238" s="57"/>
      <c r="HV238" s="57"/>
      <c r="HW238" s="57"/>
      <c r="HX238" s="57"/>
      <c r="HY238" s="57"/>
      <c r="HZ238" s="57"/>
      <c r="IA238" s="57"/>
      <c r="IB238" s="57"/>
      <c r="IC238" s="57"/>
      <c r="ID238" s="57"/>
      <c r="IE238" s="57"/>
      <c r="IF238" s="57"/>
      <c r="IG238" s="57"/>
      <c r="IH238" s="57"/>
      <c r="II238" s="57"/>
      <c r="IJ238" s="57"/>
      <c r="IK238" s="57"/>
      <c r="IL238" s="57"/>
      <c r="IM238" s="57"/>
      <c r="IN238" s="57"/>
      <c r="IO238" s="57"/>
      <c r="IP238" s="57"/>
      <c r="IQ238" s="57"/>
      <c r="IR238" s="57"/>
      <c r="IS238" s="57"/>
      <c r="IT238" s="57"/>
      <c r="IU238" s="57"/>
      <c r="IV238" s="57"/>
      <c r="IW238" s="57"/>
      <c r="IX238" s="57"/>
      <c r="IY238" s="57"/>
      <c r="IZ238" s="57"/>
      <c r="JA238" s="57"/>
      <c r="JB238" s="57"/>
      <c r="JC238" s="57"/>
      <c r="JD238" s="57"/>
      <c r="JE238" s="57"/>
      <c r="JF238" s="57"/>
      <c r="JG238" s="57"/>
      <c r="JH238" s="57"/>
      <c r="JI238" s="57"/>
      <c r="JJ238" s="57"/>
      <c r="JK238" s="57"/>
      <c r="JL238" s="57"/>
      <c r="JM238" s="57"/>
      <c r="JN238" s="57"/>
      <c r="JO238" s="57"/>
      <c r="JP238" s="57"/>
      <c r="JQ238" s="57"/>
      <c r="JR238" s="57"/>
      <c r="JS238" s="57"/>
      <c r="JT238" s="57"/>
      <c r="JU238" s="57"/>
      <c r="JV238" s="57"/>
      <c r="JW238" s="57"/>
      <c r="JX238" s="57"/>
      <c r="JY238" s="57"/>
      <c r="JZ238" s="57"/>
      <c r="KA238" s="57"/>
      <c r="KB238" s="57"/>
      <c r="KC238" s="57"/>
      <c r="KD238" s="57"/>
      <c r="KE238" s="57"/>
      <c r="KF238" s="57"/>
      <c r="KG238" s="57"/>
      <c r="KH238" s="57"/>
      <c r="KI238" s="57"/>
      <c r="KJ238" s="57"/>
      <c r="KK238" s="57"/>
      <c r="KL238" s="57"/>
      <c r="KM238" s="57"/>
      <c r="KN238" s="57"/>
      <c r="KO238" s="57"/>
      <c r="KP238" s="57"/>
      <c r="KQ238" s="57"/>
      <c r="KR238" s="57"/>
      <c r="KS238" s="57"/>
      <c r="KT238" s="57"/>
      <c r="KU238" s="57"/>
      <c r="KV238" s="57"/>
      <c r="KW238" s="57"/>
      <c r="KX238" s="57"/>
      <c r="KY238" s="57"/>
      <c r="KZ238" s="57"/>
      <c r="LA238" s="57"/>
      <c r="LB238" s="57"/>
      <c r="LC238" s="57"/>
      <c r="LD238" s="57"/>
      <c r="LE238" s="57"/>
      <c r="LF238" s="57"/>
      <c r="LG238" s="57"/>
      <c r="LH238" s="57"/>
      <c r="LI238" s="57"/>
      <c r="LJ238" s="57"/>
      <c r="LK238" s="57"/>
      <c r="LL238" s="57"/>
      <c r="LM238" s="57"/>
      <c r="LN238" s="57"/>
      <c r="LO238" s="57"/>
      <c r="LP238" s="57"/>
      <c r="LQ238" s="57"/>
      <c r="LR238" s="57"/>
      <c r="LS238" s="57"/>
      <c r="LT238" s="57"/>
      <c r="LU238" s="57"/>
      <c r="LV238" s="57"/>
      <c r="LW238" s="57"/>
      <c r="LX238" s="57"/>
      <c r="LY238" s="57"/>
      <c r="LZ238" s="57"/>
      <c r="MA238" s="57"/>
      <c r="MB238" s="57"/>
      <c r="MC238" s="57"/>
      <c r="MD238" s="57"/>
      <c r="ME238" s="57"/>
      <c r="MF238" s="57"/>
      <c r="MG238" s="57"/>
      <c r="MH238" s="57"/>
      <c r="MI238" s="57"/>
      <c r="MJ238" s="57"/>
      <c r="MK238" s="57"/>
      <c r="ML238" s="57"/>
      <c r="MM238" s="57"/>
      <c r="MN238" s="57"/>
      <c r="MO238" s="57"/>
      <c r="MP238" s="57"/>
      <c r="MQ238" s="57"/>
      <c r="MR238" s="57"/>
      <c r="MS238" s="57"/>
      <c r="MT238" s="57"/>
      <c r="MU238" s="57"/>
      <c r="MV238" s="57"/>
      <c r="MW238" s="57"/>
      <c r="MX238" s="57"/>
      <c r="MY238" s="57"/>
      <c r="MZ238" s="57"/>
      <c r="NA238" s="57"/>
      <c r="NB238" s="57"/>
      <c r="NC238" s="57"/>
      <c r="ND238" s="57"/>
      <c r="NE238" s="57"/>
      <c r="NF238" s="57"/>
      <c r="NG238" s="57"/>
      <c r="NH238" s="57"/>
      <c r="NI238" s="57"/>
      <c r="NJ238" s="57"/>
      <c r="NK238" s="57"/>
      <c r="NL238" s="57"/>
      <c r="NM238" s="57"/>
      <c r="NN238" s="57"/>
      <c r="NO238" s="57"/>
      <c r="NP238" s="57"/>
      <c r="NQ238" s="57"/>
      <c r="NR238" s="57"/>
      <c r="NS238" s="57"/>
      <c r="NT238" s="57"/>
      <c r="NU238" s="57"/>
      <c r="NV238" s="57"/>
      <c r="NW238" s="57"/>
      <c r="NX238" s="57"/>
      <c r="NY238" s="57"/>
      <c r="NZ238" s="57"/>
      <c r="OA238" s="57"/>
      <c r="OB238" s="57"/>
      <c r="OC238" s="57"/>
      <c r="OD238" s="57"/>
      <c r="OE238" s="57"/>
      <c r="OF238" s="57"/>
      <c r="OG238" s="57"/>
      <c r="OH238" s="57"/>
      <c r="OI238" s="57"/>
      <c r="OJ238" s="57"/>
      <c r="OK238" s="57"/>
      <c r="OL238" s="57"/>
      <c r="OM238" s="57"/>
      <c r="ON238" s="57"/>
      <c r="OO238" s="57"/>
      <c r="OP238" s="57"/>
      <c r="OQ238" s="57"/>
      <c r="OR238" s="57"/>
      <c r="OS238" s="57"/>
      <c r="OT238" s="57"/>
      <c r="OU238" s="57"/>
      <c r="OV238" s="57"/>
      <c r="OW238" s="57"/>
      <c r="OX238" s="57"/>
      <c r="OY238" s="57"/>
      <c r="OZ238" s="57"/>
      <c r="PA238" s="57"/>
      <c r="PB238" s="57"/>
      <c r="PC238" s="57"/>
      <c r="PD238" s="57"/>
      <c r="PE238" s="57"/>
      <c r="PF238" s="57"/>
      <c r="PG238" s="57"/>
      <c r="PH238" s="57"/>
      <c r="PI238" s="57"/>
      <c r="PJ238" s="57"/>
      <c r="PK238" s="57"/>
      <c r="PL238" s="57"/>
      <c r="PM238" s="57"/>
      <c r="PN238" s="57"/>
      <c r="PO238" s="57"/>
      <c r="PP238" s="57"/>
      <c r="PQ238" s="57"/>
      <c r="PR238" s="57"/>
      <c r="PS238" s="57"/>
      <c r="PT238" s="57"/>
      <c r="PU238" s="57"/>
      <c r="PV238" s="57"/>
      <c r="PW238" s="57"/>
      <c r="PX238" s="57"/>
      <c r="PY238" s="57"/>
      <c r="PZ238" s="57"/>
      <c r="QA238" s="57"/>
      <c r="QB238" s="57"/>
      <c r="QC238" s="57"/>
      <c r="QD238" s="57"/>
      <c r="QE238" s="57"/>
      <c r="QF238" s="57"/>
      <c r="QG238" s="57"/>
      <c r="QH238" s="57"/>
      <c r="QI238" s="57"/>
      <c r="QJ238" s="57"/>
      <c r="QK238" s="57"/>
      <c r="QL238" s="57"/>
      <c r="QM238" s="57"/>
      <c r="QN238" s="57"/>
      <c r="QO238" s="57"/>
      <c r="QP238" s="57"/>
      <c r="QQ238" s="57"/>
      <c r="QR238" s="57"/>
      <c r="QS238" s="57"/>
      <c r="QT238" s="57"/>
      <c r="QU238" s="57"/>
      <c r="QV238" s="57"/>
      <c r="QW238" s="57"/>
      <c r="QX238" s="57"/>
      <c r="QY238" s="57"/>
      <c r="QZ238" s="57"/>
      <c r="RA238" s="57"/>
      <c r="RB238" s="57"/>
      <c r="RC238" s="57"/>
      <c r="RD238" s="57"/>
      <c r="RE238" s="57"/>
      <c r="RF238" s="57"/>
      <c r="RG238" s="57"/>
      <c r="RH238" s="57"/>
      <c r="RI238" s="57"/>
      <c r="RJ238" s="57"/>
      <c r="RK238" s="57"/>
      <c r="RL238" s="57"/>
      <c r="RM238" s="57"/>
      <c r="RN238" s="57"/>
      <c r="RO238" s="57"/>
      <c r="RP238" s="57"/>
      <c r="RQ238" s="57"/>
      <c r="RR238" s="57"/>
      <c r="RS238" s="57"/>
      <c r="RT238" s="57"/>
      <c r="RU238" s="57"/>
      <c r="RV238" s="57"/>
      <c r="RW238" s="57"/>
      <c r="RX238" s="57"/>
      <c r="RY238" s="57"/>
      <c r="RZ238" s="57"/>
      <c r="SA238" s="57"/>
      <c r="SB238" s="57"/>
      <c r="SC238" s="57"/>
      <c r="SD238" s="57"/>
      <c r="SE238" s="57"/>
      <c r="SF238" s="57"/>
      <c r="SG238" s="57"/>
      <c r="SH238" s="57"/>
      <c r="SI238" s="57"/>
      <c r="SJ238" s="57"/>
      <c r="SK238" s="57"/>
      <c r="SL238" s="57"/>
      <c r="SM238" s="57"/>
      <c r="SN238" s="57"/>
      <c r="SO238" s="57"/>
      <c r="SP238" s="57"/>
      <c r="SQ238" s="57"/>
      <c r="SR238" s="57"/>
      <c r="SS238" s="57"/>
      <c r="ST238" s="57"/>
      <c r="SU238" s="57"/>
      <c r="SV238" s="57"/>
      <c r="SW238" s="57"/>
      <c r="SX238" s="57"/>
      <c r="SY238" s="57"/>
      <c r="SZ238" s="57"/>
      <c r="TA238" s="57"/>
      <c r="TB238" s="57"/>
      <c r="TC238" s="57"/>
      <c r="TD238" s="57"/>
      <c r="TE238" s="57"/>
      <c r="TF238" s="57"/>
      <c r="TG238" s="57"/>
      <c r="TH238" s="57"/>
      <c r="TI238" s="57"/>
      <c r="TJ238" s="57"/>
      <c r="TK238" s="57"/>
      <c r="TL238" s="57"/>
      <c r="TM238" s="57"/>
      <c r="TN238" s="57"/>
      <c r="TO238" s="57"/>
      <c r="TP238" s="57"/>
      <c r="TQ238" s="57"/>
      <c r="TR238" s="57"/>
      <c r="TS238" s="57"/>
      <c r="TT238" s="57"/>
      <c r="TU238" s="57"/>
      <c r="TV238" s="57"/>
      <c r="TW238" s="57"/>
      <c r="TX238" s="57"/>
      <c r="TY238" s="57"/>
      <c r="TZ238" s="57"/>
      <c r="UA238" s="57"/>
      <c r="UB238" s="57"/>
      <c r="UC238" s="57"/>
      <c r="UD238" s="57"/>
      <c r="UE238" s="57"/>
      <c r="UF238" s="57"/>
      <c r="UG238" s="57"/>
      <c r="UH238" s="57"/>
      <c r="UI238" s="57"/>
      <c r="UJ238" s="57"/>
      <c r="UK238" s="57"/>
      <c r="UL238" s="57"/>
      <c r="UM238" s="57"/>
      <c r="UN238" s="57"/>
      <c r="UO238" s="57"/>
      <c r="UP238" s="57"/>
      <c r="UQ238" s="57"/>
      <c r="UR238" s="57"/>
      <c r="US238" s="57"/>
      <c r="UT238" s="57"/>
      <c r="UU238" s="57"/>
      <c r="UV238" s="57"/>
      <c r="UW238" s="57"/>
      <c r="UX238" s="57"/>
      <c r="UY238" s="57"/>
      <c r="UZ238" s="57"/>
      <c r="VA238" s="57"/>
      <c r="VB238" s="57"/>
      <c r="VC238" s="57"/>
      <c r="VD238" s="57"/>
      <c r="VE238" s="57"/>
      <c r="VF238" s="57"/>
      <c r="VG238" s="57"/>
      <c r="VH238" s="57"/>
      <c r="VI238" s="57"/>
      <c r="VJ238" s="57"/>
      <c r="VK238" s="57"/>
      <c r="VL238" s="57"/>
      <c r="VM238" s="57"/>
      <c r="VN238" s="57"/>
      <c r="VO238" s="57"/>
      <c r="VP238" s="57"/>
      <c r="VQ238" s="57"/>
      <c r="VR238" s="57"/>
      <c r="VS238" s="57"/>
      <c r="VT238" s="57"/>
      <c r="VU238" s="57"/>
      <c r="VV238" s="57"/>
      <c r="VW238" s="57"/>
      <c r="VX238" s="57"/>
      <c r="VY238" s="57"/>
      <c r="VZ238" s="57"/>
      <c r="WA238" s="57"/>
      <c r="WB238" s="57"/>
      <c r="WC238" s="57"/>
      <c r="WD238" s="57"/>
      <c r="WE238" s="57"/>
      <c r="WF238" s="57"/>
      <c r="WG238" s="57"/>
      <c r="WH238" s="57"/>
      <c r="WI238" s="57"/>
      <c r="WJ238" s="57"/>
      <c r="WK238" s="57"/>
      <c r="WL238" s="57"/>
      <c r="WM238" s="57"/>
      <c r="WN238" s="57"/>
      <c r="WO238" s="57"/>
      <c r="WP238" s="57"/>
      <c r="WQ238" s="57"/>
      <c r="WR238" s="57"/>
      <c r="WS238" s="57"/>
      <c r="WT238" s="57"/>
      <c r="WU238" s="57"/>
      <c r="WV238" s="57"/>
      <c r="WW238" s="57"/>
      <c r="WX238" s="57"/>
      <c r="WY238" s="57"/>
      <c r="WZ238" s="57"/>
      <c r="XA238" s="57"/>
      <c r="XB238" s="57"/>
      <c r="XC238" s="57"/>
      <c r="XD238" s="57"/>
      <c r="XE238" s="57"/>
      <c r="XF238" s="57"/>
      <c r="XG238" s="57"/>
      <c r="XH238" s="57"/>
      <c r="XI238" s="57"/>
      <c r="XJ238" s="57"/>
      <c r="XK238" s="57"/>
      <c r="XL238" s="57"/>
      <c r="XM238" s="57"/>
      <c r="XN238" s="57"/>
      <c r="XO238" s="57"/>
      <c r="XP238" s="57"/>
      <c r="XQ238" s="57"/>
      <c r="XR238" s="57"/>
      <c r="XS238" s="57"/>
      <c r="XT238" s="57"/>
      <c r="XU238" s="57"/>
      <c r="XV238" s="57"/>
      <c r="XW238" s="57"/>
    </row>
    <row r="239">
      <c r="AI239" s="57"/>
      <c r="BR239" s="57"/>
      <c r="DA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c r="FV239" s="57"/>
      <c r="FW239" s="57"/>
      <c r="FX239" s="57"/>
      <c r="FY239" s="57"/>
      <c r="FZ239" s="57"/>
      <c r="GA239" s="57"/>
      <c r="GB239" s="57"/>
      <c r="GC239" s="57"/>
      <c r="GD239" s="57"/>
      <c r="GE239" s="57"/>
      <c r="GF239" s="57"/>
      <c r="GG239" s="57"/>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c r="HN239" s="57"/>
      <c r="HO239" s="57"/>
      <c r="HP239" s="57"/>
      <c r="HQ239" s="57"/>
      <c r="HR239" s="57"/>
      <c r="HS239" s="57"/>
      <c r="HT239" s="57"/>
      <c r="HU239" s="57"/>
      <c r="HV239" s="57"/>
      <c r="HW239" s="57"/>
      <c r="HX239" s="57"/>
      <c r="HY239" s="57"/>
      <c r="HZ239" s="57"/>
      <c r="IA239" s="57"/>
      <c r="IB239" s="57"/>
      <c r="IC239" s="57"/>
      <c r="ID239" s="57"/>
      <c r="IE239" s="57"/>
      <c r="IF239" s="57"/>
      <c r="IG239" s="57"/>
      <c r="IH239" s="57"/>
      <c r="II239" s="57"/>
      <c r="IJ239" s="57"/>
      <c r="IK239" s="57"/>
      <c r="IL239" s="57"/>
      <c r="IM239" s="57"/>
      <c r="IN239" s="57"/>
      <c r="IO239" s="57"/>
      <c r="IP239" s="57"/>
      <c r="IQ239" s="57"/>
      <c r="IR239" s="57"/>
      <c r="IS239" s="57"/>
      <c r="IT239" s="57"/>
      <c r="IU239" s="57"/>
      <c r="IV239" s="57"/>
      <c r="IW239" s="57"/>
      <c r="IX239" s="57"/>
      <c r="IY239" s="57"/>
      <c r="IZ239" s="57"/>
      <c r="JA239" s="57"/>
      <c r="JB239" s="57"/>
      <c r="JC239" s="57"/>
      <c r="JD239" s="57"/>
      <c r="JE239" s="57"/>
      <c r="JF239" s="57"/>
      <c r="JG239" s="57"/>
      <c r="JH239" s="57"/>
      <c r="JI239" s="57"/>
      <c r="JJ239" s="57"/>
      <c r="JK239" s="57"/>
      <c r="JL239" s="57"/>
      <c r="JM239" s="57"/>
      <c r="JN239" s="57"/>
      <c r="JO239" s="57"/>
      <c r="JP239" s="57"/>
      <c r="JQ239" s="57"/>
      <c r="JR239" s="57"/>
      <c r="JS239" s="57"/>
      <c r="JT239" s="57"/>
      <c r="JU239" s="57"/>
      <c r="JV239" s="57"/>
      <c r="JW239" s="57"/>
      <c r="JX239" s="57"/>
      <c r="JY239" s="57"/>
      <c r="JZ239" s="57"/>
      <c r="KA239" s="57"/>
      <c r="KB239" s="57"/>
      <c r="KC239" s="57"/>
      <c r="KD239" s="57"/>
      <c r="KE239" s="57"/>
      <c r="KF239" s="57"/>
      <c r="KG239" s="57"/>
      <c r="KH239" s="57"/>
      <c r="KI239" s="57"/>
      <c r="KJ239" s="57"/>
      <c r="KK239" s="57"/>
      <c r="KL239" s="57"/>
      <c r="KM239" s="57"/>
      <c r="KN239" s="57"/>
      <c r="KO239" s="57"/>
      <c r="KP239" s="57"/>
      <c r="KQ239" s="57"/>
      <c r="KR239" s="57"/>
      <c r="KS239" s="57"/>
      <c r="KT239" s="57"/>
      <c r="KU239" s="57"/>
      <c r="KV239" s="57"/>
      <c r="KW239" s="57"/>
      <c r="KX239" s="57"/>
      <c r="KY239" s="57"/>
      <c r="KZ239" s="57"/>
      <c r="LA239" s="57"/>
      <c r="LB239" s="57"/>
      <c r="LC239" s="57"/>
      <c r="LD239" s="57"/>
      <c r="LE239" s="57"/>
      <c r="LF239" s="57"/>
      <c r="LG239" s="57"/>
      <c r="LH239" s="57"/>
      <c r="LI239" s="57"/>
      <c r="LJ239" s="57"/>
      <c r="LK239" s="57"/>
      <c r="LL239" s="57"/>
      <c r="LM239" s="57"/>
      <c r="LN239" s="57"/>
      <c r="LO239" s="57"/>
      <c r="LP239" s="57"/>
      <c r="LQ239" s="57"/>
      <c r="LR239" s="57"/>
      <c r="LS239" s="57"/>
      <c r="LT239" s="57"/>
      <c r="LU239" s="57"/>
      <c r="LV239" s="57"/>
      <c r="LW239" s="57"/>
      <c r="LX239" s="57"/>
      <c r="LY239" s="57"/>
      <c r="LZ239" s="57"/>
      <c r="MA239" s="57"/>
      <c r="MB239" s="57"/>
      <c r="MC239" s="57"/>
      <c r="MD239" s="57"/>
      <c r="ME239" s="57"/>
      <c r="MF239" s="57"/>
      <c r="MG239" s="57"/>
      <c r="MH239" s="57"/>
      <c r="MI239" s="57"/>
      <c r="MJ239" s="57"/>
      <c r="MK239" s="57"/>
      <c r="ML239" s="57"/>
      <c r="MM239" s="57"/>
      <c r="MN239" s="57"/>
      <c r="MO239" s="57"/>
      <c r="MP239" s="57"/>
      <c r="MQ239" s="57"/>
      <c r="MR239" s="57"/>
      <c r="MS239" s="57"/>
      <c r="MT239" s="57"/>
      <c r="MU239" s="57"/>
      <c r="MV239" s="57"/>
      <c r="MW239" s="57"/>
      <c r="MX239" s="57"/>
      <c r="MY239" s="57"/>
      <c r="MZ239" s="57"/>
      <c r="NA239" s="57"/>
      <c r="NB239" s="57"/>
      <c r="NC239" s="57"/>
      <c r="ND239" s="57"/>
      <c r="NE239" s="57"/>
      <c r="NF239" s="57"/>
      <c r="NG239" s="57"/>
      <c r="NH239" s="57"/>
      <c r="NI239" s="57"/>
      <c r="NJ239" s="57"/>
      <c r="NK239" s="57"/>
      <c r="NL239" s="57"/>
      <c r="NM239" s="57"/>
      <c r="NN239" s="57"/>
      <c r="NO239" s="57"/>
      <c r="NP239" s="57"/>
      <c r="NQ239" s="57"/>
      <c r="NR239" s="57"/>
      <c r="NS239" s="57"/>
      <c r="NT239" s="57"/>
      <c r="NU239" s="57"/>
      <c r="NV239" s="57"/>
      <c r="NW239" s="57"/>
      <c r="NX239" s="57"/>
      <c r="NY239" s="57"/>
      <c r="NZ239" s="57"/>
      <c r="OA239" s="57"/>
      <c r="OB239" s="57"/>
      <c r="OC239" s="57"/>
      <c r="OD239" s="57"/>
      <c r="OE239" s="57"/>
      <c r="OF239" s="57"/>
      <c r="OG239" s="57"/>
      <c r="OH239" s="57"/>
      <c r="OI239" s="57"/>
      <c r="OJ239" s="57"/>
      <c r="OK239" s="57"/>
      <c r="OL239" s="57"/>
      <c r="OM239" s="57"/>
      <c r="ON239" s="57"/>
      <c r="OO239" s="57"/>
      <c r="OP239" s="57"/>
      <c r="OQ239" s="57"/>
      <c r="OR239" s="57"/>
      <c r="OS239" s="57"/>
      <c r="OT239" s="57"/>
      <c r="OU239" s="57"/>
      <c r="OV239" s="57"/>
      <c r="OW239" s="57"/>
      <c r="OX239" s="57"/>
      <c r="OY239" s="57"/>
      <c r="OZ239" s="57"/>
      <c r="PA239" s="57"/>
      <c r="PB239" s="57"/>
      <c r="PC239" s="57"/>
      <c r="PD239" s="57"/>
      <c r="PE239" s="57"/>
      <c r="PF239" s="57"/>
      <c r="PG239" s="57"/>
      <c r="PH239" s="57"/>
      <c r="PI239" s="57"/>
      <c r="PJ239" s="57"/>
      <c r="PK239" s="57"/>
      <c r="PL239" s="57"/>
      <c r="PM239" s="57"/>
      <c r="PN239" s="57"/>
      <c r="PO239" s="57"/>
      <c r="PP239" s="57"/>
      <c r="PQ239" s="57"/>
      <c r="PR239" s="57"/>
      <c r="PS239" s="57"/>
      <c r="PT239" s="57"/>
      <c r="PU239" s="57"/>
      <c r="PV239" s="57"/>
      <c r="PW239" s="57"/>
      <c r="PX239" s="57"/>
      <c r="PY239" s="57"/>
      <c r="PZ239" s="57"/>
      <c r="QA239" s="57"/>
      <c r="QB239" s="57"/>
      <c r="QC239" s="57"/>
      <c r="QD239" s="57"/>
      <c r="QE239" s="57"/>
      <c r="QF239" s="57"/>
      <c r="QG239" s="57"/>
      <c r="QH239" s="57"/>
      <c r="QI239" s="57"/>
      <c r="QJ239" s="57"/>
      <c r="QK239" s="57"/>
      <c r="QL239" s="57"/>
      <c r="QM239" s="57"/>
      <c r="QN239" s="57"/>
      <c r="QO239" s="57"/>
      <c r="QP239" s="57"/>
      <c r="QQ239" s="57"/>
      <c r="QR239" s="57"/>
      <c r="QS239" s="57"/>
      <c r="QT239" s="57"/>
      <c r="QU239" s="57"/>
      <c r="QV239" s="57"/>
      <c r="QW239" s="57"/>
      <c r="QX239" s="57"/>
      <c r="QY239" s="57"/>
      <c r="QZ239" s="57"/>
      <c r="RA239" s="57"/>
      <c r="RB239" s="57"/>
      <c r="RC239" s="57"/>
      <c r="RD239" s="57"/>
      <c r="RE239" s="57"/>
      <c r="RF239" s="57"/>
      <c r="RG239" s="57"/>
      <c r="RH239" s="57"/>
      <c r="RI239" s="57"/>
      <c r="RJ239" s="57"/>
      <c r="RK239" s="57"/>
      <c r="RL239" s="57"/>
      <c r="RM239" s="57"/>
      <c r="RN239" s="57"/>
      <c r="RO239" s="57"/>
      <c r="RP239" s="57"/>
      <c r="RQ239" s="57"/>
      <c r="RR239" s="57"/>
      <c r="RS239" s="57"/>
      <c r="RT239" s="57"/>
      <c r="RU239" s="57"/>
      <c r="RV239" s="57"/>
      <c r="RW239" s="57"/>
      <c r="RX239" s="57"/>
      <c r="RY239" s="57"/>
      <c r="RZ239" s="57"/>
      <c r="SA239" s="57"/>
      <c r="SB239" s="57"/>
      <c r="SC239" s="57"/>
      <c r="SD239" s="57"/>
      <c r="SE239" s="57"/>
      <c r="SF239" s="57"/>
      <c r="SG239" s="57"/>
      <c r="SH239" s="57"/>
      <c r="SI239" s="57"/>
      <c r="SJ239" s="57"/>
      <c r="SK239" s="57"/>
      <c r="SL239" s="57"/>
      <c r="SM239" s="57"/>
      <c r="SN239" s="57"/>
      <c r="SO239" s="57"/>
      <c r="SP239" s="57"/>
      <c r="SQ239" s="57"/>
      <c r="SR239" s="57"/>
      <c r="SS239" s="57"/>
      <c r="ST239" s="57"/>
      <c r="SU239" s="57"/>
      <c r="SV239" s="57"/>
      <c r="SW239" s="57"/>
      <c r="SX239" s="57"/>
      <c r="SY239" s="57"/>
      <c r="SZ239" s="57"/>
      <c r="TA239" s="57"/>
      <c r="TB239" s="57"/>
      <c r="TC239" s="57"/>
      <c r="TD239" s="57"/>
      <c r="TE239" s="57"/>
      <c r="TF239" s="57"/>
      <c r="TG239" s="57"/>
      <c r="TH239" s="57"/>
      <c r="TI239" s="57"/>
      <c r="TJ239" s="57"/>
      <c r="TK239" s="57"/>
      <c r="TL239" s="57"/>
      <c r="TM239" s="57"/>
      <c r="TN239" s="57"/>
      <c r="TO239" s="57"/>
      <c r="TP239" s="57"/>
      <c r="TQ239" s="57"/>
      <c r="TR239" s="57"/>
      <c r="TS239" s="57"/>
      <c r="TT239" s="57"/>
      <c r="TU239" s="57"/>
      <c r="TV239" s="57"/>
      <c r="TW239" s="57"/>
      <c r="TX239" s="57"/>
      <c r="TY239" s="57"/>
      <c r="TZ239" s="57"/>
      <c r="UA239" s="57"/>
      <c r="UB239" s="57"/>
      <c r="UC239" s="57"/>
      <c r="UD239" s="57"/>
      <c r="UE239" s="57"/>
      <c r="UF239" s="57"/>
      <c r="UG239" s="57"/>
      <c r="UH239" s="57"/>
      <c r="UI239" s="57"/>
      <c r="UJ239" s="57"/>
      <c r="UK239" s="57"/>
      <c r="UL239" s="57"/>
      <c r="UM239" s="57"/>
      <c r="UN239" s="57"/>
      <c r="UO239" s="57"/>
      <c r="UP239" s="57"/>
      <c r="UQ239" s="57"/>
      <c r="UR239" s="57"/>
      <c r="US239" s="57"/>
      <c r="UT239" s="57"/>
      <c r="UU239" s="57"/>
      <c r="UV239" s="57"/>
      <c r="UW239" s="57"/>
      <c r="UX239" s="57"/>
      <c r="UY239" s="57"/>
      <c r="UZ239" s="57"/>
      <c r="VA239" s="57"/>
      <c r="VB239" s="57"/>
      <c r="VC239" s="57"/>
      <c r="VD239" s="57"/>
      <c r="VE239" s="57"/>
      <c r="VF239" s="57"/>
      <c r="VG239" s="57"/>
      <c r="VH239" s="57"/>
      <c r="VI239" s="57"/>
      <c r="VJ239" s="57"/>
      <c r="VK239" s="57"/>
      <c r="VL239" s="57"/>
      <c r="VM239" s="57"/>
      <c r="VN239" s="57"/>
      <c r="VO239" s="57"/>
      <c r="VP239" s="57"/>
      <c r="VQ239" s="57"/>
      <c r="VR239" s="57"/>
      <c r="VS239" s="57"/>
      <c r="VT239" s="57"/>
      <c r="VU239" s="57"/>
      <c r="VV239" s="57"/>
      <c r="VW239" s="57"/>
      <c r="VX239" s="57"/>
      <c r="VY239" s="57"/>
      <c r="VZ239" s="57"/>
      <c r="WA239" s="57"/>
      <c r="WB239" s="57"/>
      <c r="WC239" s="57"/>
      <c r="WD239" s="57"/>
      <c r="WE239" s="57"/>
      <c r="WF239" s="57"/>
      <c r="WG239" s="57"/>
      <c r="WH239" s="57"/>
      <c r="WI239" s="57"/>
      <c r="WJ239" s="57"/>
      <c r="WK239" s="57"/>
      <c r="WL239" s="57"/>
      <c r="WM239" s="57"/>
      <c r="WN239" s="57"/>
      <c r="WO239" s="57"/>
      <c r="WP239" s="57"/>
      <c r="WQ239" s="57"/>
      <c r="WR239" s="57"/>
      <c r="WS239" s="57"/>
      <c r="WT239" s="57"/>
      <c r="WU239" s="57"/>
      <c r="WV239" s="57"/>
      <c r="WW239" s="57"/>
      <c r="WX239" s="57"/>
      <c r="WY239" s="57"/>
      <c r="WZ239" s="57"/>
      <c r="XA239" s="57"/>
      <c r="XB239" s="57"/>
      <c r="XC239" s="57"/>
      <c r="XD239" s="57"/>
      <c r="XE239" s="57"/>
      <c r="XF239" s="57"/>
      <c r="XG239" s="57"/>
      <c r="XH239" s="57"/>
      <c r="XI239" s="57"/>
      <c r="XJ239" s="57"/>
      <c r="XK239" s="57"/>
      <c r="XL239" s="57"/>
      <c r="XM239" s="57"/>
      <c r="XN239" s="57"/>
      <c r="XO239" s="57"/>
      <c r="XP239" s="57"/>
      <c r="XQ239" s="57"/>
      <c r="XR239" s="57"/>
      <c r="XS239" s="57"/>
      <c r="XT239" s="57"/>
      <c r="XU239" s="57"/>
      <c r="XV239" s="57"/>
      <c r="XW239" s="57"/>
    </row>
    <row r="240">
      <c r="AI240" s="57"/>
      <c r="BR240" s="57"/>
      <c r="DA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c r="HY240" s="57"/>
      <c r="HZ240" s="57"/>
      <c r="IA240" s="57"/>
      <c r="IB240" s="57"/>
      <c r="IC240" s="57"/>
      <c r="ID240" s="57"/>
      <c r="IE240" s="57"/>
      <c r="IF240" s="57"/>
      <c r="IG240" s="57"/>
      <c r="IH240" s="57"/>
      <c r="II240" s="57"/>
      <c r="IJ240" s="57"/>
      <c r="IK240" s="57"/>
      <c r="IL240" s="57"/>
      <c r="IM240" s="57"/>
      <c r="IN240" s="57"/>
      <c r="IO240" s="57"/>
      <c r="IP240" s="57"/>
      <c r="IQ240" s="57"/>
      <c r="IR240" s="57"/>
      <c r="IS240" s="57"/>
      <c r="IT240" s="57"/>
      <c r="IU240" s="57"/>
      <c r="IV240" s="57"/>
      <c r="IW240" s="57"/>
      <c r="IX240" s="57"/>
      <c r="IY240" s="57"/>
      <c r="IZ240" s="57"/>
      <c r="JA240" s="57"/>
      <c r="JB240" s="57"/>
      <c r="JC240" s="57"/>
      <c r="JD240" s="57"/>
      <c r="JE240" s="57"/>
      <c r="JF240" s="57"/>
      <c r="JG240" s="57"/>
      <c r="JH240" s="57"/>
      <c r="JI240" s="57"/>
      <c r="JJ240" s="57"/>
      <c r="JK240" s="57"/>
      <c r="JL240" s="57"/>
      <c r="JM240" s="57"/>
      <c r="JN240" s="57"/>
      <c r="JO240" s="57"/>
      <c r="JP240" s="57"/>
      <c r="JQ240" s="57"/>
      <c r="JR240" s="57"/>
      <c r="JS240" s="57"/>
      <c r="JT240" s="57"/>
      <c r="JU240" s="57"/>
      <c r="JV240" s="57"/>
      <c r="JW240" s="57"/>
      <c r="JX240" s="57"/>
      <c r="JY240" s="57"/>
      <c r="JZ240" s="57"/>
      <c r="KA240" s="57"/>
      <c r="KB240" s="57"/>
      <c r="KC240" s="57"/>
      <c r="KD240" s="57"/>
      <c r="KE240" s="57"/>
      <c r="KF240" s="57"/>
      <c r="KG240" s="57"/>
      <c r="KH240" s="57"/>
      <c r="KI240" s="57"/>
      <c r="KJ240" s="57"/>
      <c r="KK240" s="57"/>
      <c r="KL240" s="57"/>
      <c r="KM240" s="57"/>
      <c r="KN240" s="57"/>
      <c r="KO240" s="57"/>
      <c r="KP240" s="57"/>
      <c r="KQ240" s="57"/>
      <c r="KR240" s="57"/>
      <c r="KS240" s="57"/>
      <c r="KT240" s="57"/>
      <c r="KU240" s="57"/>
      <c r="KV240" s="57"/>
      <c r="KW240" s="57"/>
      <c r="KX240" s="57"/>
      <c r="KY240" s="57"/>
      <c r="KZ240" s="57"/>
      <c r="LA240" s="57"/>
      <c r="LB240" s="57"/>
      <c r="LC240" s="57"/>
      <c r="LD240" s="57"/>
      <c r="LE240" s="57"/>
      <c r="LF240" s="57"/>
      <c r="LG240" s="57"/>
      <c r="LH240" s="57"/>
      <c r="LI240" s="57"/>
      <c r="LJ240" s="57"/>
      <c r="LK240" s="57"/>
      <c r="LL240" s="57"/>
      <c r="LM240" s="57"/>
      <c r="LN240" s="57"/>
      <c r="LO240" s="57"/>
      <c r="LP240" s="57"/>
      <c r="LQ240" s="57"/>
      <c r="LR240" s="57"/>
      <c r="LS240" s="57"/>
      <c r="LT240" s="57"/>
      <c r="LU240" s="57"/>
      <c r="LV240" s="57"/>
      <c r="LW240" s="57"/>
      <c r="LX240" s="57"/>
      <c r="LY240" s="57"/>
      <c r="LZ240" s="57"/>
      <c r="MA240" s="57"/>
      <c r="MB240" s="57"/>
      <c r="MC240" s="57"/>
      <c r="MD240" s="57"/>
      <c r="ME240" s="57"/>
      <c r="MF240" s="57"/>
      <c r="MG240" s="57"/>
      <c r="MH240" s="57"/>
      <c r="MI240" s="57"/>
      <c r="MJ240" s="57"/>
      <c r="MK240" s="57"/>
      <c r="ML240" s="57"/>
      <c r="MM240" s="57"/>
      <c r="MN240" s="57"/>
      <c r="MO240" s="57"/>
      <c r="MP240" s="57"/>
      <c r="MQ240" s="57"/>
      <c r="MR240" s="57"/>
      <c r="MS240" s="57"/>
      <c r="MT240" s="57"/>
      <c r="MU240" s="57"/>
      <c r="MV240" s="57"/>
      <c r="MW240" s="57"/>
      <c r="MX240" s="57"/>
      <c r="MY240" s="57"/>
      <c r="MZ240" s="57"/>
      <c r="NA240" s="57"/>
      <c r="NB240" s="57"/>
      <c r="NC240" s="57"/>
      <c r="ND240" s="57"/>
      <c r="NE240" s="57"/>
      <c r="NF240" s="57"/>
      <c r="NG240" s="57"/>
      <c r="NH240" s="57"/>
      <c r="NI240" s="57"/>
      <c r="NJ240" s="57"/>
      <c r="NK240" s="57"/>
      <c r="NL240" s="57"/>
      <c r="NM240" s="57"/>
      <c r="NN240" s="57"/>
      <c r="NO240" s="57"/>
      <c r="NP240" s="57"/>
      <c r="NQ240" s="57"/>
      <c r="NR240" s="57"/>
      <c r="NS240" s="57"/>
      <c r="NT240" s="57"/>
      <c r="NU240" s="57"/>
      <c r="NV240" s="57"/>
      <c r="NW240" s="57"/>
      <c r="NX240" s="57"/>
      <c r="NY240" s="57"/>
      <c r="NZ240" s="57"/>
      <c r="OA240" s="57"/>
      <c r="OB240" s="57"/>
      <c r="OC240" s="57"/>
      <c r="OD240" s="57"/>
      <c r="OE240" s="57"/>
      <c r="OF240" s="57"/>
      <c r="OG240" s="57"/>
      <c r="OH240" s="57"/>
      <c r="OI240" s="57"/>
      <c r="OJ240" s="57"/>
      <c r="OK240" s="57"/>
      <c r="OL240" s="57"/>
      <c r="OM240" s="57"/>
      <c r="ON240" s="57"/>
      <c r="OO240" s="57"/>
      <c r="OP240" s="57"/>
      <c r="OQ240" s="57"/>
      <c r="OR240" s="57"/>
      <c r="OS240" s="57"/>
      <c r="OT240" s="57"/>
      <c r="OU240" s="57"/>
      <c r="OV240" s="57"/>
      <c r="OW240" s="57"/>
      <c r="OX240" s="57"/>
      <c r="OY240" s="57"/>
      <c r="OZ240" s="57"/>
      <c r="PA240" s="57"/>
      <c r="PB240" s="57"/>
      <c r="PC240" s="57"/>
      <c r="PD240" s="57"/>
      <c r="PE240" s="57"/>
      <c r="PF240" s="57"/>
      <c r="PG240" s="57"/>
      <c r="PH240" s="57"/>
      <c r="PI240" s="57"/>
      <c r="PJ240" s="57"/>
      <c r="PK240" s="57"/>
      <c r="PL240" s="57"/>
      <c r="PM240" s="57"/>
      <c r="PN240" s="57"/>
      <c r="PO240" s="57"/>
      <c r="PP240" s="57"/>
      <c r="PQ240" s="57"/>
      <c r="PR240" s="57"/>
      <c r="PS240" s="57"/>
      <c r="PT240" s="57"/>
      <c r="PU240" s="57"/>
      <c r="PV240" s="57"/>
      <c r="PW240" s="57"/>
      <c r="PX240" s="57"/>
      <c r="PY240" s="57"/>
      <c r="PZ240" s="57"/>
      <c r="QA240" s="57"/>
      <c r="QB240" s="57"/>
      <c r="QC240" s="57"/>
      <c r="QD240" s="57"/>
      <c r="QE240" s="57"/>
      <c r="QF240" s="57"/>
      <c r="QG240" s="57"/>
      <c r="QH240" s="57"/>
      <c r="QI240" s="57"/>
      <c r="QJ240" s="57"/>
      <c r="QK240" s="57"/>
      <c r="QL240" s="57"/>
      <c r="QM240" s="57"/>
      <c r="QN240" s="57"/>
      <c r="QO240" s="57"/>
      <c r="QP240" s="57"/>
      <c r="QQ240" s="57"/>
      <c r="QR240" s="57"/>
      <c r="QS240" s="57"/>
      <c r="QT240" s="57"/>
      <c r="QU240" s="57"/>
      <c r="QV240" s="57"/>
      <c r="QW240" s="57"/>
      <c r="QX240" s="57"/>
      <c r="QY240" s="57"/>
      <c r="QZ240" s="57"/>
      <c r="RA240" s="57"/>
      <c r="RB240" s="57"/>
      <c r="RC240" s="57"/>
      <c r="RD240" s="57"/>
      <c r="RE240" s="57"/>
      <c r="RF240" s="57"/>
      <c r="RG240" s="57"/>
      <c r="RH240" s="57"/>
      <c r="RI240" s="57"/>
      <c r="RJ240" s="57"/>
      <c r="RK240" s="57"/>
      <c r="RL240" s="57"/>
      <c r="RM240" s="57"/>
      <c r="RN240" s="57"/>
      <c r="RO240" s="57"/>
      <c r="RP240" s="57"/>
      <c r="RQ240" s="57"/>
      <c r="RR240" s="57"/>
      <c r="RS240" s="57"/>
      <c r="RT240" s="57"/>
      <c r="RU240" s="57"/>
      <c r="RV240" s="57"/>
      <c r="RW240" s="57"/>
      <c r="RX240" s="57"/>
      <c r="RY240" s="57"/>
      <c r="RZ240" s="57"/>
      <c r="SA240" s="57"/>
      <c r="SB240" s="57"/>
      <c r="SC240" s="57"/>
      <c r="SD240" s="57"/>
      <c r="SE240" s="57"/>
      <c r="SF240" s="57"/>
      <c r="SG240" s="57"/>
      <c r="SH240" s="57"/>
      <c r="SI240" s="57"/>
      <c r="SJ240" s="57"/>
      <c r="SK240" s="57"/>
      <c r="SL240" s="57"/>
      <c r="SM240" s="57"/>
      <c r="SN240" s="57"/>
      <c r="SO240" s="57"/>
      <c r="SP240" s="57"/>
      <c r="SQ240" s="57"/>
      <c r="SR240" s="57"/>
      <c r="SS240" s="57"/>
      <c r="ST240" s="57"/>
      <c r="SU240" s="57"/>
      <c r="SV240" s="57"/>
      <c r="SW240" s="57"/>
      <c r="SX240" s="57"/>
      <c r="SY240" s="57"/>
      <c r="SZ240" s="57"/>
      <c r="TA240" s="57"/>
      <c r="TB240" s="57"/>
      <c r="TC240" s="57"/>
      <c r="TD240" s="57"/>
      <c r="TE240" s="57"/>
      <c r="TF240" s="57"/>
      <c r="TG240" s="57"/>
      <c r="TH240" s="57"/>
      <c r="TI240" s="57"/>
      <c r="TJ240" s="57"/>
      <c r="TK240" s="57"/>
      <c r="TL240" s="57"/>
      <c r="TM240" s="57"/>
      <c r="TN240" s="57"/>
      <c r="TO240" s="57"/>
      <c r="TP240" s="57"/>
      <c r="TQ240" s="57"/>
      <c r="TR240" s="57"/>
      <c r="TS240" s="57"/>
      <c r="TT240" s="57"/>
      <c r="TU240" s="57"/>
      <c r="TV240" s="57"/>
      <c r="TW240" s="57"/>
      <c r="TX240" s="57"/>
      <c r="TY240" s="57"/>
      <c r="TZ240" s="57"/>
      <c r="UA240" s="57"/>
      <c r="UB240" s="57"/>
      <c r="UC240" s="57"/>
      <c r="UD240" s="57"/>
      <c r="UE240" s="57"/>
      <c r="UF240" s="57"/>
      <c r="UG240" s="57"/>
      <c r="UH240" s="57"/>
      <c r="UI240" s="57"/>
      <c r="UJ240" s="57"/>
      <c r="UK240" s="57"/>
      <c r="UL240" s="57"/>
      <c r="UM240" s="57"/>
      <c r="UN240" s="57"/>
      <c r="UO240" s="57"/>
      <c r="UP240" s="57"/>
      <c r="UQ240" s="57"/>
      <c r="UR240" s="57"/>
      <c r="US240" s="57"/>
      <c r="UT240" s="57"/>
      <c r="UU240" s="57"/>
      <c r="UV240" s="57"/>
      <c r="UW240" s="57"/>
      <c r="UX240" s="57"/>
      <c r="UY240" s="57"/>
      <c r="UZ240" s="57"/>
      <c r="VA240" s="57"/>
      <c r="VB240" s="57"/>
      <c r="VC240" s="57"/>
      <c r="VD240" s="57"/>
      <c r="VE240" s="57"/>
      <c r="VF240" s="57"/>
      <c r="VG240" s="57"/>
      <c r="VH240" s="57"/>
      <c r="VI240" s="57"/>
      <c r="VJ240" s="57"/>
      <c r="VK240" s="57"/>
      <c r="VL240" s="57"/>
      <c r="VM240" s="57"/>
      <c r="VN240" s="57"/>
      <c r="VO240" s="57"/>
      <c r="VP240" s="57"/>
      <c r="VQ240" s="57"/>
      <c r="VR240" s="57"/>
      <c r="VS240" s="57"/>
      <c r="VT240" s="57"/>
      <c r="VU240" s="57"/>
      <c r="VV240" s="57"/>
      <c r="VW240" s="57"/>
      <c r="VX240" s="57"/>
      <c r="VY240" s="57"/>
      <c r="VZ240" s="57"/>
      <c r="WA240" s="57"/>
      <c r="WB240" s="57"/>
      <c r="WC240" s="57"/>
      <c r="WD240" s="57"/>
      <c r="WE240" s="57"/>
      <c r="WF240" s="57"/>
      <c r="WG240" s="57"/>
      <c r="WH240" s="57"/>
      <c r="WI240" s="57"/>
      <c r="WJ240" s="57"/>
      <c r="WK240" s="57"/>
      <c r="WL240" s="57"/>
      <c r="WM240" s="57"/>
      <c r="WN240" s="57"/>
      <c r="WO240" s="57"/>
      <c r="WP240" s="57"/>
      <c r="WQ240" s="57"/>
      <c r="WR240" s="57"/>
      <c r="WS240" s="57"/>
      <c r="WT240" s="57"/>
      <c r="WU240" s="57"/>
      <c r="WV240" s="57"/>
      <c r="WW240" s="57"/>
      <c r="WX240" s="57"/>
      <c r="WY240" s="57"/>
      <c r="WZ240" s="57"/>
      <c r="XA240" s="57"/>
      <c r="XB240" s="57"/>
      <c r="XC240" s="57"/>
      <c r="XD240" s="57"/>
      <c r="XE240" s="57"/>
      <c r="XF240" s="57"/>
      <c r="XG240" s="57"/>
      <c r="XH240" s="57"/>
      <c r="XI240" s="57"/>
      <c r="XJ240" s="57"/>
      <c r="XK240" s="57"/>
      <c r="XL240" s="57"/>
      <c r="XM240" s="57"/>
      <c r="XN240" s="57"/>
      <c r="XO240" s="57"/>
      <c r="XP240" s="57"/>
      <c r="XQ240" s="57"/>
      <c r="XR240" s="57"/>
      <c r="XS240" s="57"/>
      <c r="XT240" s="57"/>
      <c r="XU240" s="57"/>
      <c r="XV240" s="57"/>
      <c r="XW240" s="57"/>
    </row>
    <row r="241">
      <c r="AI241" s="57"/>
      <c r="BR241" s="57"/>
      <c r="DA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c r="IE241" s="57"/>
      <c r="IF241" s="57"/>
      <c r="IG241" s="57"/>
      <c r="IH241" s="57"/>
      <c r="II241" s="57"/>
      <c r="IJ241" s="57"/>
      <c r="IK241" s="57"/>
      <c r="IL241" s="57"/>
      <c r="IM241" s="57"/>
      <c r="IN241" s="57"/>
      <c r="IO241" s="57"/>
      <c r="IP241" s="57"/>
      <c r="IQ241" s="57"/>
      <c r="IR241" s="57"/>
      <c r="IS241" s="57"/>
      <c r="IT241" s="57"/>
      <c r="IU241" s="57"/>
      <c r="IV241" s="57"/>
      <c r="IW241" s="57"/>
      <c r="IX241" s="57"/>
      <c r="IY241" s="57"/>
      <c r="IZ241" s="57"/>
      <c r="JA241" s="57"/>
      <c r="JB241" s="57"/>
      <c r="JC241" s="57"/>
      <c r="JD241" s="57"/>
      <c r="JE241" s="57"/>
      <c r="JF241" s="57"/>
      <c r="JG241" s="57"/>
      <c r="JH241" s="57"/>
      <c r="JI241" s="57"/>
      <c r="JJ241" s="57"/>
      <c r="JK241" s="57"/>
      <c r="JL241" s="57"/>
      <c r="JM241" s="57"/>
      <c r="JN241" s="57"/>
      <c r="JO241" s="57"/>
      <c r="JP241" s="57"/>
      <c r="JQ241" s="57"/>
      <c r="JR241" s="57"/>
      <c r="JS241" s="57"/>
      <c r="JT241" s="57"/>
      <c r="JU241" s="57"/>
      <c r="JV241" s="57"/>
      <c r="JW241" s="57"/>
      <c r="JX241" s="57"/>
      <c r="JY241" s="57"/>
      <c r="JZ241" s="57"/>
      <c r="KA241" s="57"/>
      <c r="KB241" s="57"/>
      <c r="KC241" s="57"/>
      <c r="KD241" s="57"/>
      <c r="KE241" s="57"/>
      <c r="KF241" s="57"/>
      <c r="KG241" s="57"/>
      <c r="KH241" s="57"/>
      <c r="KI241" s="57"/>
      <c r="KJ241" s="57"/>
      <c r="KK241" s="57"/>
      <c r="KL241" s="57"/>
      <c r="KM241" s="57"/>
      <c r="KN241" s="57"/>
      <c r="KO241" s="57"/>
      <c r="KP241" s="57"/>
      <c r="KQ241" s="57"/>
      <c r="KR241" s="57"/>
      <c r="KS241" s="57"/>
      <c r="KT241" s="57"/>
      <c r="KU241" s="57"/>
      <c r="KV241" s="57"/>
      <c r="KW241" s="57"/>
      <c r="KX241" s="57"/>
      <c r="KY241" s="57"/>
      <c r="KZ241" s="57"/>
      <c r="LA241" s="57"/>
      <c r="LB241" s="57"/>
      <c r="LC241" s="57"/>
      <c r="LD241" s="57"/>
      <c r="LE241" s="57"/>
      <c r="LF241" s="57"/>
      <c r="LG241" s="57"/>
      <c r="LH241" s="57"/>
      <c r="LI241" s="57"/>
      <c r="LJ241" s="57"/>
      <c r="LK241" s="57"/>
      <c r="LL241" s="57"/>
      <c r="LM241" s="57"/>
      <c r="LN241" s="57"/>
      <c r="LO241" s="57"/>
      <c r="LP241" s="57"/>
      <c r="LQ241" s="57"/>
      <c r="LR241" s="57"/>
      <c r="LS241" s="57"/>
      <c r="LT241" s="57"/>
      <c r="LU241" s="57"/>
      <c r="LV241" s="57"/>
      <c r="LW241" s="57"/>
      <c r="LX241" s="57"/>
      <c r="LY241" s="57"/>
      <c r="LZ241" s="57"/>
      <c r="MA241" s="57"/>
      <c r="MB241" s="57"/>
      <c r="MC241" s="57"/>
      <c r="MD241" s="57"/>
      <c r="ME241" s="57"/>
      <c r="MF241" s="57"/>
      <c r="MG241" s="57"/>
      <c r="MH241" s="57"/>
      <c r="MI241" s="57"/>
      <c r="MJ241" s="57"/>
      <c r="MK241" s="57"/>
      <c r="ML241" s="57"/>
      <c r="MM241" s="57"/>
      <c r="MN241" s="57"/>
      <c r="MO241" s="57"/>
      <c r="MP241" s="57"/>
      <c r="MQ241" s="57"/>
      <c r="MR241" s="57"/>
      <c r="MS241" s="57"/>
      <c r="MT241" s="57"/>
      <c r="MU241" s="57"/>
      <c r="MV241" s="57"/>
      <c r="MW241" s="57"/>
      <c r="MX241" s="57"/>
      <c r="MY241" s="57"/>
      <c r="MZ241" s="57"/>
      <c r="NA241" s="57"/>
      <c r="NB241" s="57"/>
      <c r="NC241" s="57"/>
      <c r="ND241" s="57"/>
      <c r="NE241" s="57"/>
      <c r="NF241" s="57"/>
      <c r="NG241" s="57"/>
      <c r="NH241" s="57"/>
      <c r="NI241" s="57"/>
      <c r="NJ241" s="57"/>
      <c r="NK241" s="57"/>
      <c r="NL241" s="57"/>
      <c r="NM241" s="57"/>
      <c r="NN241" s="57"/>
      <c r="NO241" s="57"/>
      <c r="NP241" s="57"/>
      <c r="NQ241" s="57"/>
      <c r="NR241" s="57"/>
      <c r="NS241" s="57"/>
      <c r="NT241" s="57"/>
      <c r="NU241" s="57"/>
      <c r="NV241" s="57"/>
      <c r="NW241" s="57"/>
      <c r="NX241" s="57"/>
      <c r="NY241" s="57"/>
      <c r="NZ241" s="57"/>
      <c r="OA241" s="57"/>
      <c r="OB241" s="57"/>
      <c r="OC241" s="57"/>
      <c r="OD241" s="57"/>
      <c r="OE241" s="57"/>
      <c r="OF241" s="57"/>
      <c r="OG241" s="57"/>
      <c r="OH241" s="57"/>
      <c r="OI241" s="57"/>
      <c r="OJ241" s="57"/>
      <c r="OK241" s="57"/>
      <c r="OL241" s="57"/>
      <c r="OM241" s="57"/>
      <c r="ON241" s="57"/>
      <c r="OO241" s="57"/>
      <c r="OP241" s="57"/>
      <c r="OQ241" s="57"/>
      <c r="OR241" s="57"/>
      <c r="OS241" s="57"/>
      <c r="OT241" s="57"/>
      <c r="OU241" s="57"/>
      <c r="OV241" s="57"/>
      <c r="OW241" s="57"/>
      <c r="OX241" s="57"/>
      <c r="OY241" s="57"/>
      <c r="OZ241" s="57"/>
      <c r="PA241" s="57"/>
      <c r="PB241" s="57"/>
      <c r="PC241" s="57"/>
      <c r="PD241" s="57"/>
      <c r="PE241" s="57"/>
      <c r="PF241" s="57"/>
      <c r="PG241" s="57"/>
      <c r="PH241" s="57"/>
      <c r="PI241" s="57"/>
      <c r="PJ241" s="57"/>
      <c r="PK241" s="57"/>
      <c r="PL241" s="57"/>
      <c r="PM241" s="57"/>
      <c r="PN241" s="57"/>
      <c r="PO241" s="57"/>
      <c r="PP241" s="57"/>
      <c r="PQ241" s="57"/>
      <c r="PR241" s="57"/>
      <c r="PS241" s="57"/>
      <c r="PT241" s="57"/>
      <c r="PU241" s="57"/>
      <c r="PV241" s="57"/>
      <c r="PW241" s="57"/>
      <c r="PX241" s="57"/>
      <c r="PY241" s="57"/>
      <c r="PZ241" s="57"/>
      <c r="QA241" s="57"/>
      <c r="QB241" s="57"/>
      <c r="QC241" s="57"/>
      <c r="QD241" s="57"/>
      <c r="QE241" s="57"/>
      <c r="QF241" s="57"/>
      <c r="QG241" s="57"/>
      <c r="QH241" s="57"/>
      <c r="QI241" s="57"/>
      <c r="QJ241" s="57"/>
      <c r="QK241" s="57"/>
      <c r="QL241" s="57"/>
      <c r="QM241" s="57"/>
      <c r="QN241" s="57"/>
      <c r="QO241" s="57"/>
      <c r="QP241" s="57"/>
      <c r="QQ241" s="57"/>
      <c r="QR241" s="57"/>
      <c r="QS241" s="57"/>
      <c r="QT241" s="57"/>
      <c r="QU241" s="57"/>
      <c r="QV241" s="57"/>
      <c r="QW241" s="57"/>
      <c r="QX241" s="57"/>
      <c r="QY241" s="57"/>
      <c r="QZ241" s="57"/>
      <c r="RA241" s="57"/>
      <c r="RB241" s="57"/>
      <c r="RC241" s="57"/>
      <c r="RD241" s="57"/>
      <c r="RE241" s="57"/>
      <c r="RF241" s="57"/>
      <c r="RG241" s="57"/>
      <c r="RH241" s="57"/>
      <c r="RI241" s="57"/>
      <c r="RJ241" s="57"/>
      <c r="RK241" s="57"/>
      <c r="RL241" s="57"/>
      <c r="RM241" s="57"/>
      <c r="RN241" s="57"/>
      <c r="RO241" s="57"/>
      <c r="RP241" s="57"/>
      <c r="RQ241" s="57"/>
      <c r="RR241" s="57"/>
      <c r="RS241" s="57"/>
      <c r="RT241" s="57"/>
      <c r="RU241" s="57"/>
      <c r="RV241" s="57"/>
      <c r="RW241" s="57"/>
      <c r="RX241" s="57"/>
      <c r="RY241" s="57"/>
      <c r="RZ241" s="57"/>
      <c r="SA241" s="57"/>
      <c r="SB241" s="57"/>
      <c r="SC241" s="57"/>
      <c r="SD241" s="57"/>
      <c r="SE241" s="57"/>
      <c r="SF241" s="57"/>
      <c r="SG241" s="57"/>
      <c r="SH241" s="57"/>
      <c r="SI241" s="57"/>
      <c r="SJ241" s="57"/>
      <c r="SK241" s="57"/>
      <c r="SL241" s="57"/>
      <c r="SM241" s="57"/>
      <c r="SN241" s="57"/>
      <c r="SO241" s="57"/>
      <c r="SP241" s="57"/>
      <c r="SQ241" s="57"/>
      <c r="SR241" s="57"/>
      <c r="SS241" s="57"/>
      <c r="ST241" s="57"/>
      <c r="SU241" s="57"/>
      <c r="SV241" s="57"/>
      <c r="SW241" s="57"/>
      <c r="SX241" s="57"/>
      <c r="SY241" s="57"/>
      <c r="SZ241" s="57"/>
      <c r="TA241" s="57"/>
      <c r="TB241" s="57"/>
      <c r="TC241" s="57"/>
      <c r="TD241" s="57"/>
      <c r="TE241" s="57"/>
      <c r="TF241" s="57"/>
      <c r="TG241" s="57"/>
      <c r="TH241" s="57"/>
      <c r="TI241" s="57"/>
      <c r="TJ241" s="57"/>
      <c r="TK241" s="57"/>
      <c r="TL241" s="57"/>
      <c r="TM241" s="57"/>
      <c r="TN241" s="57"/>
      <c r="TO241" s="57"/>
      <c r="TP241" s="57"/>
      <c r="TQ241" s="57"/>
      <c r="TR241" s="57"/>
      <c r="TS241" s="57"/>
      <c r="TT241" s="57"/>
      <c r="TU241" s="57"/>
      <c r="TV241" s="57"/>
      <c r="TW241" s="57"/>
      <c r="TX241" s="57"/>
      <c r="TY241" s="57"/>
      <c r="TZ241" s="57"/>
      <c r="UA241" s="57"/>
      <c r="UB241" s="57"/>
      <c r="UC241" s="57"/>
      <c r="UD241" s="57"/>
      <c r="UE241" s="57"/>
      <c r="UF241" s="57"/>
      <c r="UG241" s="57"/>
      <c r="UH241" s="57"/>
      <c r="UI241" s="57"/>
      <c r="UJ241" s="57"/>
      <c r="UK241" s="57"/>
      <c r="UL241" s="57"/>
      <c r="UM241" s="57"/>
      <c r="UN241" s="57"/>
      <c r="UO241" s="57"/>
      <c r="UP241" s="57"/>
      <c r="UQ241" s="57"/>
      <c r="UR241" s="57"/>
      <c r="US241" s="57"/>
      <c r="UT241" s="57"/>
      <c r="UU241" s="57"/>
      <c r="UV241" s="57"/>
      <c r="UW241" s="57"/>
      <c r="UX241" s="57"/>
      <c r="UY241" s="57"/>
      <c r="UZ241" s="57"/>
      <c r="VA241" s="57"/>
      <c r="VB241" s="57"/>
      <c r="VC241" s="57"/>
      <c r="VD241" s="57"/>
      <c r="VE241" s="57"/>
      <c r="VF241" s="57"/>
      <c r="VG241" s="57"/>
      <c r="VH241" s="57"/>
      <c r="VI241" s="57"/>
      <c r="VJ241" s="57"/>
      <c r="VK241" s="57"/>
      <c r="VL241" s="57"/>
      <c r="VM241" s="57"/>
      <c r="VN241" s="57"/>
      <c r="VO241" s="57"/>
      <c r="VP241" s="57"/>
      <c r="VQ241" s="57"/>
      <c r="VR241" s="57"/>
      <c r="VS241" s="57"/>
      <c r="VT241" s="57"/>
      <c r="VU241" s="57"/>
      <c r="VV241" s="57"/>
      <c r="VW241" s="57"/>
      <c r="VX241" s="57"/>
      <c r="VY241" s="57"/>
      <c r="VZ241" s="57"/>
      <c r="WA241" s="57"/>
      <c r="WB241" s="57"/>
      <c r="WC241" s="57"/>
      <c r="WD241" s="57"/>
      <c r="WE241" s="57"/>
      <c r="WF241" s="57"/>
      <c r="WG241" s="57"/>
      <c r="WH241" s="57"/>
      <c r="WI241" s="57"/>
      <c r="WJ241" s="57"/>
      <c r="WK241" s="57"/>
      <c r="WL241" s="57"/>
      <c r="WM241" s="57"/>
      <c r="WN241" s="57"/>
      <c r="WO241" s="57"/>
      <c r="WP241" s="57"/>
      <c r="WQ241" s="57"/>
      <c r="WR241" s="57"/>
      <c r="WS241" s="57"/>
      <c r="WT241" s="57"/>
      <c r="WU241" s="57"/>
      <c r="WV241" s="57"/>
      <c r="WW241" s="57"/>
      <c r="WX241" s="57"/>
      <c r="WY241" s="57"/>
      <c r="WZ241" s="57"/>
      <c r="XA241" s="57"/>
      <c r="XB241" s="57"/>
      <c r="XC241" s="57"/>
      <c r="XD241" s="57"/>
      <c r="XE241" s="57"/>
      <c r="XF241" s="57"/>
      <c r="XG241" s="57"/>
      <c r="XH241" s="57"/>
      <c r="XI241" s="57"/>
      <c r="XJ241" s="57"/>
      <c r="XK241" s="57"/>
      <c r="XL241" s="57"/>
      <c r="XM241" s="57"/>
      <c r="XN241" s="57"/>
      <c r="XO241" s="57"/>
      <c r="XP241" s="57"/>
      <c r="XQ241" s="57"/>
      <c r="XR241" s="57"/>
      <c r="XS241" s="57"/>
      <c r="XT241" s="57"/>
      <c r="XU241" s="57"/>
      <c r="XV241" s="57"/>
      <c r="XW241" s="57"/>
    </row>
    <row r="242">
      <c r="AI242" s="57"/>
      <c r="BR242" s="57"/>
      <c r="DA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c r="IF242" s="57"/>
      <c r="IG242" s="57"/>
      <c r="IH242" s="57"/>
      <c r="II242" s="57"/>
      <c r="IJ242" s="57"/>
      <c r="IK242" s="57"/>
      <c r="IL242" s="57"/>
      <c r="IM242" s="57"/>
      <c r="IN242" s="57"/>
      <c r="IO242" s="57"/>
      <c r="IP242" s="57"/>
      <c r="IQ242" s="57"/>
      <c r="IR242" s="57"/>
      <c r="IS242" s="57"/>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c r="JV242" s="57"/>
      <c r="JW242" s="57"/>
      <c r="JX242" s="57"/>
      <c r="JY242" s="57"/>
      <c r="JZ242" s="57"/>
      <c r="KA242" s="57"/>
      <c r="KB242" s="57"/>
      <c r="KC242" s="57"/>
      <c r="KD242" s="57"/>
      <c r="KE242" s="57"/>
      <c r="KF242" s="57"/>
      <c r="KG242" s="57"/>
      <c r="KH242" s="57"/>
      <c r="KI242" s="57"/>
      <c r="KJ242" s="57"/>
      <c r="KK242" s="57"/>
      <c r="KL242" s="57"/>
      <c r="KM242" s="57"/>
      <c r="KN242" s="57"/>
      <c r="KO242" s="57"/>
      <c r="KP242" s="57"/>
      <c r="KQ242" s="57"/>
      <c r="KR242" s="57"/>
      <c r="KS242" s="57"/>
      <c r="KT242" s="57"/>
      <c r="KU242" s="57"/>
      <c r="KV242" s="57"/>
      <c r="KW242" s="57"/>
      <c r="KX242" s="57"/>
      <c r="KY242" s="57"/>
      <c r="KZ242" s="57"/>
      <c r="LA242" s="57"/>
      <c r="LB242" s="57"/>
      <c r="LC242" s="57"/>
      <c r="LD242" s="57"/>
      <c r="LE242" s="57"/>
      <c r="LF242" s="57"/>
      <c r="LG242" s="57"/>
      <c r="LH242" s="57"/>
      <c r="LI242" s="57"/>
      <c r="LJ242" s="57"/>
      <c r="LK242" s="57"/>
      <c r="LL242" s="57"/>
      <c r="LM242" s="57"/>
      <c r="LN242" s="57"/>
      <c r="LO242" s="57"/>
      <c r="LP242" s="57"/>
      <c r="LQ242" s="57"/>
      <c r="LR242" s="57"/>
      <c r="LS242" s="57"/>
      <c r="LT242" s="57"/>
      <c r="LU242" s="57"/>
      <c r="LV242" s="57"/>
      <c r="LW242" s="57"/>
      <c r="LX242" s="57"/>
      <c r="LY242" s="57"/>
      <c r="LZ242" s="57"/>
      <c r="MA242" s="57"/>
      <c r="MB242" s="57"/>
      <c r="MC242" s="57"/>
      <c r="MD242" s="57"/>
      <c r="ME242" s="57"/>
      <c r="MF242" s="57"/>
      <c r="MG242" s="57"/>
      <c r="MH242" s="57"/>
      <c r="MI242" s="57"/>
      <c r="MJ242" s="57"/>
      <c r="MK242" s="57"/>
      <c r="ML242" s="57"/>
      <c r="MM242" s="57"/>
      <c r="MN242" s="57"/>
      <c r="MO242" s="57"/>
      <c r="MP242" s="57"/>
      <c r="MQ242" s="57"/>
      <c r="MR242" s="57"/>
      <c r="MS242" s="57"/>
      <c r="MT242" s="57"/>
      <c r="MU242" s="57"/>
      <c r="MV242" s="57"/>
      <c r="MW242" s="57"/>
      <c r="MX242" s="57"/>
      <c r="MY242" s="57"/>
      <c r="MZ242" s="57"/>
      <c r="NA242" s="57"/>
      <c r="NB242" s="57"/>
      <c r="NC242" s="57"/>
      <c r="ND242" s="57"/>
      <c r="NE242" s="57"/>
      <c r="NF242" s="57"/>
      <c r="NG242" s="57"/>
      <c r="NH242" s="57"/>
      <c r="NI242" s="57"/>
      <c r="NJ242" s="57"/>
      <c r="NK242" s="57"/>
      <c r="NL242" s="57"/>
      <c r="NM242" s="57"/>
      <c r="NN242" s="57"/>
      <c r="NO242" s="57"/>
      <c r="NP242" s="57"/>
      <c r="NQ242" s="57"/>
      <c r="NR242" s="57"/>
      <c r="NS242" s="57"/>
      <c r="NT242" s="57"/>
      <c r="NU242" s="57"/>
      <c r="NV242" s="57"/>
      <c r="NW242" s="57"/>
      <c r="NX242" s="57"/>
      <c r="NY242" s="57"/>
      <c r="NZ242" s="57"/>
      <c r="OA242" s="57"/>
      <c r="OB242" s="57"/>
      <c r="OC242" s="57"/>
      <c r="OD242" s="57"/>
      <c r="OE242" s="57"/>
      <c r="OF242" s="57"/>
      <c r="OG242" s="57"/>
      <c r="OH242" s="57"/>
      <c r="OI242" s="57"/>
      <c r="OJ242" s="57"/>
      <c r="OK242" s="57"/>
      <c r="OL242" s="57"/>
      <c r="OM242" s="57"/>
      <c r="ON242" s="57"/>
      <c r="OO242" s="57"/>
      <c r="OP242" s="57"/>
      <c r="OQ242" s="57"/>
      <c r="OR242" s="57"/>
      <c r="OS242" s="57"/>
      <c r="OT242" s="57"/>
      <c r="OU242" s="57"/>
      <c r="OV242" s="57"/>
      <c r="OW242" s="57"/>
      <c r="OX242" s="57"/>
      <c r="OY242" s="57"/>
      <c r="OZ242" s="57"/>
      <c r="PA242" s="57"/>
      <c r="PB242" s="57"/>
      <c r="PC242" s="57"/>
      <c r="PD242" s="57"/>
      <c r="PE242" s="57"/>
      <c r="PF242" s="57"/>
      <c r="PG242" s="57"/>
      <c r="PH242" s="57"/>
      <c r="PI242" s="57"/>
      <c r="PJ242" s="57"/>
      <c r="PK242" s="57"/>
      <c r="PL242" s="57"/>
      <c r="PM242" s="57"/>
      <c r="PN242" s="57"/>
      <c r="PO242" s="57"/>
      <c r="PP242" s="57"/>
      <c r="PQ242" s="57"/>
      <c r="PR242" s="57"/>
      <c r="PS242" s="57"/>
      <c r="PT242" s="57"/>
      <c r="PU242" s="57"/>
      <c r="PV242" s="57"/>
      <c r="PW242" s="57"/>
      <c r="PX242" s="57"/>
      <c r="PY242" s="57"/>
      <c r="PZ242" s="57"/>
      <c r="QA242" s="57"/>
      <c r="QB242" s="57"/>
      <c r="QC242" s="57"/>
      <c r="QD242" s="57"/>
      <c r="QE242" s="57"/>
      <c r="QF242" s="57"/>
      <c r="QG242" s="57"/>
      <c r="QH242" s="57"/>
      <c r="QI242" s="57"/>
      <c r="QJ242" s="57"/>
      <c r="QK242" s="57"/>
      <c r="QL242" s="57"/>
      <c r="QM242" s="57"/>
      <c r="QN242" s="57"/>
      <c r="QO242" s="57"/>
      <c r="QP242" s="57"/>
      <c r="QQ242" s="57"/>
      <c r="QR242" s="57"/>
      <c r="QS242" s="57"/>
      <c r="QT242" s="57"/>
      <c r="QU242" s="57"/>
      <c r="QV242" s="57"/>
      <c r="QW242" s="57"/>
      <c r="QX242" s="57"/>
      <c r="QY242" s="57"/>
      <c r="QZ242" s="57"/>
      <c r="RA242" s="57"/>
      <c r="RB242" s="57"/>
      <c r="RC242" s="57"/>
      <c r="RD242" s="57"/>
      <c r="RE242" s="57"/>
      <c r="RF242" s="57"/>
      <c r="RG242" s="57"/>
      <c r="RH242" s="57"/>
      <c r="RI242" s="57"/>
      <c r="RJ242" s="57"/>
      <c r="RK242" s="57"/>
      <c r="RL242" s="57"/>
      <c r="RM242" s="57"/>
      <c r="RN242" s="57"/>
      <c r="RO242" s="57"/>
      <c r="RP242" s="57"/>
      <c r="RQ242" s="57"/>
      <c r="RR242" s="57"/>
      <c r="RS242" s="57"/>
      <c r="RT242" s="57"/>
      <c r="RU242" s="57"/>
      <c r="RV242" s="57"/>
      <c r="RW242" s="57"/>
      <c r="RX242" s="57"/>
      <c r="RY242" s="57"/>
      <c r="RZ242" s="57"/>
      <c r="SA242" s="57"/>
      <c r="SB242" s="57"/>
      <c r="SC242" s="57"/>
      <c r="SD242" s="57"/>
      <c r="SE242" s="57"/>
      <c r="SF242" s="57"/>
      <c r="SG242" s="57"/>
      <c r="SH242" s="57"/>
      <c r="SI242" s="57"/>
      <c r="SJ242" s="57"/>
      <c r="SK242" s="57"/>
      <c r="SL242" s="57"/>
      <c r="SM242" s="57"/>
      <c r="SN242" s="57"/>
      <c r="SO242" s="57"/>
      <c r="SP242" s="57"/>
      <c r="SQ242" s="57"/>
      <c r="SR242" s="57"/>
      <c r="SS242" s="57"/>
      <c r="ST242" s="57"/>
      <c r="SU242" s="57"/>
      <c r="SV242" s="57"/>
      <c r="SW242" s="57"/>
      <c r="SX242" s="57"/>
      <c r="SY242" s="57"/>
      <c r="SZ242" s="57"/>
      <c r="TA242" s="57"/>
      <c r="TB242" s="57"/>
      <c r="TC242" s="57"/>
      <c r="TD242" s="57"/>
      <c r="TE242" s="57"/>
      <c r="TF242" s="57"/>
      <c r="TG242" s="57"/>
      <c r="TH242" s="57"/>
      <c r="TI242" s="57"/>
      <c r="TJ242" s="57"/>
      <c r="TK242" s="57"/>
      <c r="TL242" s="57"/>
      <c r="TM242" s="57"/>
      <c r="TN242" s="57"/>
      <c r="TO242" s="57"/>
      <c r="TP242" s="57"/>
      <c r="TQ242" s="57"/>
      <c r="TR242" s="57"/>
      <c r="TS242" s="57"/>
      <c r="TT242" s="57"/>
      <c r="TU242" s="57"/>
      <c r="TV242" s="57"/>
      <c r="TW242" s="57"/>
      <c r="TX242" s="57"/>
      <c r="TY242" s="57"/>
      <c r="TZ242" s="57"/>
      <c r="UA242" s="57"/>
      <c r="UB242" s="57"/>
      <c r="UC242" s="57"/>
      <c r="UD242" s="57"/>
      <c r="UE242" s="57"/>
      <c r="UF242" s="57"/>
      <c r="UG242" s="57"/>
      <c r="UH242" s="57"/>
      <c r="UI242" s="57"/>
      <c r="UJ242" s="57"/>
      <c r="UK242" s="57"/>
      <c r="UL242" s="57"/>
      <c r="UM242" s="57"/>
      <c r="UN242" s="57"/>
      <c r="UO242" s="57"/>
      <c r="UP242" s="57"/>
      <c r="UQ242" s="57"/>
      <c r="UR242" s="57"/>
      <c r="US242" s="57"/>
      <c r="UT242" s="57"/>
      <c r="UU242" s="57"/>
      <c r="UV242" s="57"/>
      <c r="UW242" s="57"/>
      <c r="UX242" s="57"/>
      <c r="UY242" s="57"/>
      <c r="UZ242" s="57"/>
      <c r="VA242" s="57"/>
      <c r="VB242" s="57"/>
      <c r="VC242" s="57"/>
      <c r="VD242" s="57"/>
      <c r="VE242" s="57"/>
      <c r="VF242" s="57"/>
      <c r="VG242" s="57"/>
      <c r="VH242" s="57"/>
      <c r="VI242" s="57"/>
      <c r="VJ242" s="57"/>
      <c r="VK242" s="57"/>
      <c r="VL242" s="57"/>
      <c r="VM242" s="57"/>
      <c r="VN242" s="57"/>
      <c r="VO242" s="57"/>
      <c r="VP242" s="57"/>
      <c r="VQ242" s="57"/>
      <c r="VR242" s="57"/>
      <c r="VS242" s="57"/>
      <c r="VT242" s="57"/>
      <c r="VU242" s="57"/>
      <c r="VV242" s="57"/>
      <c r="VW242" s="57"/>
      <c r="VX242" s="57"/>
      <c r="VY242" s="57"/>
      <c r="VZ242" s="57"/>
      <c r="WA242" s="57"/>
      <c r="WB242" s="57"/>
      <c r="WC242" s="57"/>
      <c r="WD242" s="57"/>
      <c r="WE242" s="57"/>
      <c r="WF242" s="57"/>
      <c r="WG242" s="57"/>
      <c r="WH242" s="57"/>
      <c r="WI242" s="57"/>
      <c r="WJ242" s="57"/>
      <c r="WK242" s="57"/>
      <c r="WL242" s="57"/>
      <c r="WM242" s="57"/>
      <c r="WN242" s="57"/>
      <c r="WO242" s="57"/>
      <c r="WP242" s="57"/>
      <c r="WQ242" s="57"/>
      <c r="WR242" s="57"/>
      <c r="WS242" s="57"/>
      <c r="WT242" s="57"/>
      <c r="WU242" s="57"/>
      <c r="WV242" s="57"/>
      <c r="WW242" s="57"/>
      <c r="WX242" s="57"/>
      <c r="WY242" s="57"/>
      <c r="WZ242" s="57"/>
      <c r="XA242" s="57"/>
      <c r="XB242" s="57"/>
      <c r="XC242" s="57"/>
      <c r="XD242" s="57"/>
      <c r="XE242" s="57"/>
      <c r="XF242" s="57"/>
      <c r="XG242" s="57"/>
      <c r="XH242" s="57"/>
      <c r="XI242" s="57"/>
      <c r="XJ242" s="57"/>
      <c r="XK242" s="57"/>
      <c r="XL242" s="57"/>
      <c r="XM242" s="57"/>
      <c r="XN242" s="57"/>
      <c r="XO242" s="57"/>
      <c r="XP242" s="57"/>
      <c r="XQ242" s="57"/>
      <c r="XR242" s="57"/>
      <c r="XS242" s="57"/>
      <c r="XT242" s="57"/>
      <c r="XU242" s="57"/>
      <c r="XV242" s="57"/>
      <c r="XW242" s="57"/>
    </row>
    <row r="243">
      <c r="AI243" s="57"/>
      <c r="BR243" s="57"/>
      <c r="DA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57"/>
      <c r="FY243" s="57"/>
      <c r="FZ243" s="57"/>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c r="IE243" s="57"/>
      <c r="IF243" s="57"/>
      <c r="IG243" s="57"/>
      <c r="IH243" s="57"/>
      <c r="II243" s="57"/>
      <c r="IJ243" s="57"/>
      <c r="IK243" s="57"/>
      <c r="IL243" s="57"/>
      <c r="IM243" s="57"/>
      <c r="IN243" s="57"/>
      <c r="IO243" s="57"/>
      <c r="IP243" s="57"/>
      <c r="IQ243" s="57"/>
      <c r="IR243" s="57"/>
      <c r="IS243" s="57"/>
      <c r="IT243" s="57"/>
      <c r="IU243" s="57"/>
      <c r="IV243" s="57"/>
      <c r="IW243" s="57"/>
      <c r="IX243" s="57"/>
      <c r="IY243" s="57"/>
      <c r="IZ243" s="57"/>
      <c r="JA243" s="57"/>
      <c r="JB243" s="57"/>
      <c r="JC243" s="57"/>
      <c r="JD243" s="57"/>
      <c r="JE243" s="57"/>
      <c r="JF243" s="57"/>
      <c r="JG243" s="57"/>
      <c r="JH243" s="57"/>
      <c r="JI243" s="57"/>
      <c r="JJ243" s="57"/>
      <c r="JK243" s="57"/>
      <c r="JL243" s="57"/>
      <c r="JM243" s="57"/>
      <c r="JN243" s="57"/>
      <c r="JO243" s="57"/>
      <c r="JP243" s="57"/>
      <c r="JQ243" s="57"/>
      <c r="JR243" s="57"/>
      <c r="JS243" s="57"/>
      <c r="JT243" s="57"/>
      <c r="JU243" s="57"/>
      <c r="JV243" s="57"/>
      <c r="JW243" s="57"/>
      <c r="JX243" s="57"/>
      <c r="JY243" s="57"/>
      <c r="JZ243" s="57"/>
      <c r="KA243" s="57"/>
      <c r="KB243" s="57"/>
      <c r="KC243" s="57"/>
      <c r="KD243" s="57"/>
      <c r="KE243" s="57"/>
      <c r="KF243" s="57"/>
      <c r="KG243" s="57"/>
      <c r="KH243" s="57"/>
      <c r="KI243" s="57"/>
      <c r="KJ243" s="57"/>
      <c r="KK243" s="57"/>
      <c r="KL243" s="57"/>
      <c r="KM243" s="57"/>
      <c r="KN243" s="57"/>
      <c r="KO243" s="57"/>
      <c r="KP243" s="57"/>
      <c r="KQ243" s="57"/>
      <c r="KR243" s="57"/>
      <c r="KS243" s="57"/>
      <c r="KT243" s="57"/>
      <c r="KU243" s="57"/>
      <c r="KV243" s="57"/>
      <c r="KW243" s="57"/>
      <c r="KX243" s="57"/>
      <c r="KY243" s="57"/>
      <c r="KZ243" s="57"/>
      <c r="LA243" s="57"/>
      <c r="LB243" s="57"/>
      <c r="LC243" s="57"/>
      <c r="LD243" s="57"/>
      <c r="LE243" s="57"/>
      <c r="LF243" s="57"/>
      <c r="LG243" s="57"/>
      <c r="LH243" s="57"/>
      <c r="LI243" s="57"/>
      <c r="LJ243" s="57"/>
      <c r="LK243" s="57"/>
      <c r="LL243" s="57"/>
      <c r="LM243" s="57"/>
      <c r="LN243" s="57"/>
      <c r="LO243" s="57"/>
      <c r="LP243" s="57"/>
      <c r="LQ243" s="57"/>
      <c r="LR243" s="57"/>
      <c r="LS243" s="57"/>
      <c r="LT243" s="57"/>
      <c r="LU243" s="57"/>
      <c r="LV243" s="57"/>
      <c r="LW243" s="57"/>
      <c r="LX243" s="57"/>
      <c r="LY243" s="57"/>
      <c r="LZ243" s="57"/>
      <c r="MA243" s="57"/>
      <c r="MB243" s="57"/>
      <c r="MC243" s="57"/>
      <c r="MD243" s="57"/>
      <c r="ME243" s="57"/>
      <c r="MF243" s="57"/>
      <c r="MG243" s="57"/>
      <c r="MH243" s="57"/>
      <c r="MI243" s="57"/>
      <c r="MJ243" s="57"/>
      <c r="MK243" s="57"/>
      <c r="ML243" s="57"/>
      <c r="MM243" s="57"/>
      <c r="MN243" s="57"/>
      <c r="MO243" s="57"/>
      <c r="MP243" s="57"/>
      <c r="MQ243" s="57"/>
      <c r="MR243" s="57"/>
      <c r="MS243" s="57"/>
      <c r="MT243" s="57"/>
      <c r="MU243" s="57"/>
      <c r="MV243" s="57"/>
      <c r="MW243" s="57"/>
      <c r="MX243" s="57"/>
      <c r="MY243" s="57"/>
      <c r="MZ243" s="57"/>
      <c r="NA243" s="57"/>
      <c r="NB243" s="57"/>
      <c r="NC243" s="57"/>
      <c r="ND243" s="57"/>
      <c r="NE243" s="57"/>
      <c r="NF243" s="57"/>
      <c r="NG243" s="57"/>
      <c r="NH243" s="57"/>
      <c r="NI243" s="57"/>
      <c r="NJ243" s="57"/>
      <c r="NK243" s="57"/>
      <c r="NL243" s="57"/>
      <c r="NM243" s="57"/>
      <c r="NN243" s="57"/>
      <c r="NO243" s="57"/>
      <c r="NP243" s="57"/>
      <c r="NQ243" s="57"/>
      <c r="NR243" s="57"/>
      <c r="NS243" s="57"/>
      <c r="NT243" s="57"/>
      <c r="NU243" s="57"/>
      <c r="NV243" s="57"/>
      <c r="NW243" s="57"/>
      <c r="NX243" s="57"/>
      <c r="NY243" s="57"/>
      <c r="NZ243" s="57"/>
      <c r="OA243" s="57"/>
      <c r="OB243" s="57"/>
      <c r="OC243" s="57"/>
      <c r="OD243" s="57"/>
      <c r="OE243" s="57"/>
      <c r="OF243" s="57"/>
      <c r="OG243" s="57"/>
      <c r="OH243" s="57"/>
      <c r="OI243" s="57"/>
      <c r="OJ243" s="57"/>
      <c r="OK243" s="57"/>
      <c r="OL243" s="57"/>
      <c r="OM243" s="57"/>
      <c r="ON243" s="57"/>
      <c r="OO243" s="57"/>
      <c r="OP243" s="57"/>
      <c r="OQ243" s="57"/>
      <c r="OR243" s="57"/>
      <c r="OS243" s="57"/>
      <c r="OT243" s="57"/>
      <c r="OU243" s="57"/>
      <c r="OV243" s="57"/>
      <c r="OW243" s="57"/>
      <c r="OX243" s="57"/>
      <c r="OY243" s="57"/>
      <c r="OZ243" s="57"/>
      <c r="PA243" s="57"/>
      <c r="PB243" s="57"/>
      <c r="PC243" s="57"/>
      <c r="PD243" s="57"/>
      <c r="PE243" s="57"/>
      <c r="PF243" s="57"/>
      <c r="PG243" s="57"/>
      <c r="PH243" s="57"/>
      <c r="PI243" s="57"/>
      <c r="PJ243" s="57"/>
      <c r="PK243" s="57"/>
      <c r="PL243" s="57"/>
      <c r="PM243" s="57"/>
      <c r="PN243" s="57"/>
      <c r="PO243" s="57"/>
      <c r="PP243" s="57"/>
      <c r="PQ243" s="57"/>
      <c r="PR243" s="57"/>
      <c r="PS243" s="57"/>
      <c r="PT243" s="57"/>
      <c r="PU243" s="57"/>
      <c r="PV243" s="57"/>
      <c r="PW243" s="57"/>
      <c r="PX243" s="57"/>
      <c r="PY243" s="57"/>
      <c r="PZ243" s="57"/>
      <c r="QA243" s="57"/>
      <c r="QB243" s="57"/>
      <c r="QC243" s="57"/>
      <c r="QD243" s="57"/>
      <c r="QE243" s="57"/>
      <c r="QF243" s="57"/>
      <c r="QG243" s="57"/>
      <c r="QH243" s="57"/>
      <c r="QI243" s="57"/>
      <c r="QJ243" s="57"/>
      <c r="QK243" s="57"/>
      <c r="QL243" s="57"/>
      <c r="QM243" s="57"/>
      <c r="QN243" s="57"/>
      <c r="QO243" s="57"/>
      <c r="QP243" s="57"/>
      <c r="QQ243" s="57"/>
      <c r="QR243" s="57"/>
      <c r="QS243" s="57"/>
      <c r="QT243" s="57"/>
      <c r="QU243" s="57"/>
      <c r="QV243" s="57"/>
      <c r="QW243" s="57"/>
      <c r="QX243" s="57"/>
      <c r="QY243" s="57"/>
      <c r="QZ243" s="57"/>
      <c r="RA243" s="57"/>
      <c r="RB243" s="57"/>
      <c r="RC243" s="57"/>
      <c r="RD243" s="57"/>
      <c r="RE243" s="57"/>
      <c r="RF243" s="57"/>
      <c r="RG243" s="57"/>
      <c r="RH243" s="57"/>
      <c r="RI243" s="57"/>
      <c r="RJ243" s="57"/>
      <c r="RK243" s="57"/>
      <c r="RL243" s="57"/>
      <c r="RM243" s="57"/>
      <c r="RN243" s="57"/>
      <c r="RO243" s="57"/>
      <c r="RP243" s="57"/>
      <c r="RQ243" s="57"/>
      <c r="RR243" s="57"/>
      <c r="RS243" s="57"/>
      <c r="RT243" s="57"/>
      <c r="RU243" s="57"/>
      <c r="RV243" s="57"/>
      <c r="RW243" s="57"/>
      <c r="RX243" s="57"/>
      <c r="RY243" s="57"/>
      <c r="RZ243" s="57"/>
      <c r="SA243" s="57"/>
      <c r="SB243" s="57"/>
      <c r="SC243" s="57"/>
      <c r="SD243" s="57"/>
      <c r="SE243" s="57"/>
      <c r="SF243" s="57"/>
      <c r="SG243" s="57"/>
      <c r="SH243" s="57"/>
      <c r="SI243" s="57"/>
      <c r="SJ243" s="57"/>
      <c r="SK243" s="57"/>
      <c r="SL243" s="57"/>
      <c r="SM243" s="57"/>
      <c r="SN243" s="57"/>
      <c r="SO243" s="57"/>
      <c r="SP243" s="57"/>
      <c r="SQ243" s="57"/>
      <c r="SR243" s="57"/>
      <c r="SS243" s="57"/>
      <c r="ST243" s="57"/>
      <c r="SU243" s="57"/>
      <c r="SV243" s="57"/>
      <c r="SW243" s="57"/>
      <c r="SX243" s="57"/>
      <c r="SY243" s="57"/>
      <c r="SZ243" s="57"/>
      <c r="TA243" s="57"/>
      <c r="TB243" s="57"/>
      <c r="TC243" s="57"/>
      <c r="TD243" s="57"/>
      <c r="TE243" s="57"/>
      <c r="TF243" s="57"/>
      <c r="TG243" s="57"/>
      <c r="TH243" s="57"/>
      <c r="TI243" s="57"/>
      <c r="TJ243" s="57"/>
      <c r="TK243" s="57"/>
      <c r="TL243" s="57"/>
      <c r="TM243" s="57"/>
      <c r="TN243" s="57"/>
      <c r="TO243" s="57"/>
      <c r="TP243" s="57"/>
      <c r="TQ243" s="57"/>
      <c r="TR243" s="57"/>
      <c r="TS243" s="57"/>
      <c r="TT243" s="57"/>
      <c r="TU243" s="57"/>
      <c r="TV243" s="57"/>
      <c r="TW243" s="57"/>
      <c r="TX243" s="57"/>
      <c r="TY243" s="57"/>
      <c r="TZ243" s="57"/>
      <c r="UA243" s="57"/>
      <c r="UB243" s="57"/>
      <c r="UC243" s="57"/>
      <c r="UD243" s="57"/>
      <c r="UE243" s="57"/>
      <c r="UF243" s="57"/>
      <c r="UG243" s="57"/>
      <c r="UH243" s="57"/>
      <c r="UI243" s="57"/>
      <c r="UJ243" s="57"/>
      <c r="UK243" s="57"/>
      <c r="UL243" s="57"/>
      <c r="UM243" s="57"/>
      <c r="UN243" s="57"/>
      <c r="UO243" s="57"/>
      <c r="UP243" s="57"/>
      <c r="UQ243" s="57"/>
      <c r="UR243" s="57"/>
      <c r="US243" s="57"/>
      <c r="UT243" s="57"/>
      <c r="UU243" s="57"/>
      <c r="UV243" s="57"/>
      <c r="UW243" s="57"/>
      <c r="UX243" s="57"/>
      <c r="UY243" s="57"/>
      <c r="UZ243" s="57"/>
      <c r="VA243" s="57"/>
      <c r="VB243" s="57"/>
      <c r="VC243" s="57"/>
      <c r="VD243" s="57"/>
      <c r="VE243" s="57"/>
      <c r="VF243" s="57"/>
      <c r="VG243" s="57"/>
      <c r="VH243" s="57"/>
      <c r="VI243" s="57"/>
      <c r="VJ243" s="57"/>
      <c r="VK243" s="57"/>
      <c r="VL243" s="57"/>
      <c r="VM243" s="57"/>
      <c r="VN243" s="57"/>
      <c r="VO243" s="57"/>
      <c r="VP243" s="57"/>
      <c r="VQ243" s="57"/>
      <c r="VR243" s="57"/>
      <c r="VS243" s="57"/>
      <c r="VT243" s="57"/>
      <c r="VU243" s="57"/>
      <c r="VV243" s="57"/>
      <c r="VW243" s="57"/>
      <c r="VX243" s="57"/>
      <c r="VY243" s="57"/>
      <c r="VZ243" s="57"/>
      <c r="WA243" s="57"/>
      <c r="WB243" s="57"/>
      <c r="WC243" s="57"/>
      <c r="WD243" s="57"/>
      <c r="WE243" s="57"/>
      <c r="WF243" s="57"/>
      <c r="WG243" s="57"/>
      <c r="WH243" s="57"/>
      <c r="WI243" s="57"/>
      <c r="WJ243" s="57"/>
      <c r="WK243" s="57"/>
      <c r="WL243" s="57"/>
      <c r="WM243" s="57"/>
      <c r="WN243" s="57"/>
      <c r="WO243" s="57"/>
      <c r="WP243" s="57"/>
      <c r="WQ243" s="57"/>
      <c r="WR243" s="57"/>
      <c r="WS243" s="57"/>
      <c r="WT243" s="57"/>
      <c r="WU243" s="57"/>
      <c r="WV243" s="57"/>
      <c r="WW243" s="57"/>
      <c r="WX243" s="57"/>
      <c r="WY243" s="57"/>
      <c r="WZ243" s="57"/>
      <c r="XA243" s="57"/>
      <c r="XB243" s="57"/>
      <c r="XC243" s="57"/>
      <c r="XD243" s="57"/>
      <c r="XE243" s="57"/>
      <c r="XF243" s="57"/>
      <c r="XG243" s="57"/>
      <c r="XH243" s="57"/>
      <c r="XI243" s="57"/>
      <c r="XJ243" s="57"/>
      <c r="XK243" s="57"/>
      <c r="XL243" s="57"/>
      <c r="XM243" s="57"/>
      <c r="XN243" s="57"/>
      <c r="XO243" s="57"/>
      <c r="XP243" s="57"/>
      <c r="XQ243" s="57"/>
      <c r="XR243" s="57"/>
      <c r="XS243" s="57"/>
      <c r="XT243" s="57"/>
      <c r="XU243" s="57"/>
      <c r="XV243" s="57"/>
      <c r="XW243" s="57"/>
    </row>
    <row r="244">
      <c r="AI244" s="57"/>
      <c r="BR244" s="57"/>
      <c r="DA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c r="IE244" s="57"/>
      <c r="IF244" s="57"/>
      <c r="IG244" s="57"/>
      <c r="IH244" s="57"/>
      <c r="II244" s="57"/>
      <c r="IJ244" s="57"/>
      <c r="IK244" s="57"/>
      <c r="IL244" s="57"/>
      <c r="IM244" s="57"/>
      <c r="IN244" s="57"/>
      <c r="IO244" s="57"/>
      <c r="IP244" s="57"/>
      <c r="IQ244" s="57"/>
      <c r="IR244" s="57"/>
      <c r="IS244" s="57"/>
      <c r="IT244" s="57"/>
      <c r="IU244" s="57"/>
      <c r="IV244" s="57"/>
      <c r="IW244" s="57"/>
      <c r="IX244" s="57"/>
      <c r="IY244" s="57"/>
      <c r="IZ244" s="57"/>
      <c r="JA244" s="57"/>
      <c r="JB244" s="57"/>
      <c r="JC244" s="57"/>
      <c r="JD244" s="57"/>
      <c r="JE244" s="57"/>
      <c r="JF244" s="57"/>
      <c r="JG244" s="57"/>
      <c r="JH244" s="57"/>
      <c r="JI244" s="57"/>
      <c r="JJ244" s="57"/>
      <c r="JK244" s="57"/>
      <c r="JL244" s="57"/>
      <c r="JM244" s="57"/>
      <c r="JN244" s="57"/>
      <c r="JO244" s="57"/>
      <c r="JP244" s="57"/>
      <c r="JQ244" s="57"/>
      <c r="JR244" s="57"/>
      <c r="JS244" s="57"/>
      <c r="JT244" s="57"/>
      <c r="JU244" s="57"/>
      <c r="JV244" s="57"/>
      <c r="JW244" s="57"/>
      <c r="JX244" s="57"/>
      <c r="JY244" s="57"/>
      <c r="JZ244" s="57"/>
      <c r="KA244" s="57"/>
      <c r="KB244" s="57"/>
      <c r="KC244" s="57"/>
      <c r="KD244" s="57"/>
      <c r="KE244" s="57"/>
      <c r="KF244" s="57"/>
      <c r="KG244" s="57"/>
      <c r="KH244" s="57"/>
      <c r="KI244" s="57"/>
      <c r="KJ244" s="57"/>
      <c r="KK244" s="57"/>
      <c r="KL244" s="57"/>
      <c r="KM244" s="57"/>
      <c r="KN244" s="57"/>
      <c r="KO244" s="57"/>
      <c r="KP244" s="57"/>
      <c r="KQ244" s="57"/>
      <c r="KR244" s="57"/>
      <c r="KS244" s="57"/>
      <c r="KT244" s="57"/>
      <c r="KU244" s="57"/>
      <c r="KV244" s="57"/>
      <c r="KW244" s="57"/>
      <c r="KX244" s="57"/>
      <c r="KY244" s="57"/>
      <c r="KZ244" s="57"/>
      <c r="LA244" s="57"/>
      <c r="LB244" s="57"/>
      <c r="LC244" s="57"/>
      <c r="LD244" s="57"/>
      <c r="LE244" s="57"/>
      <c r="LF244" s="57"/>
      <c r="LG244" s="57"/>
      <c r="LH244" s="57"/>
      <c r="LI244" s="57"/>
      <c r="LJ244" s="57"/>
      <c r="LK244" s="57"/>
      <c r="LL244" s="57"/>
      <c r="LM244" s="57"/>
      <c r="LN244" s="57"/>
      <c r="LO244" s="57"/>
      <c r="LP244" s="57"/>
      <c r="LQ244" s="57"/>
      <c r="LR244" s="57"/>
      <c r="LS244" s="57"/>
      <c r="LT244" s="57"/>
      <c r="LU244" s="57"/>
      <c r="LV244" s="57"/>
      <c r="LW244" s="57"/>
      <c r="LX244" s="57"/>
      <c r="LY244" s="57"/>
      <c r="LZ244" s="57"/>
      <c r="MA244" s="57"/>
      <c r="MB244" s="57"/>
      <c r="MC244" s="57"/>
      <c r="MD244" s="57"/>
      <c r="ME244" s="57"/>
      <c r="MF244" s="57"/>
      <c r="MG244" s="57"/>
      <c r="MH244" s="57"/>
      <c r="MI244" s="57"/>
      <c r="MJ244" s="57"/>
      <c r="MK244" s="57"/>
      <c r="ML244" s="57"/>
      <c r="MM244" s="57"/>
      <c r="MN244" s="57"/>
      <c r="MO244" s="57"/>
      <c r="MP244" s="57"/>
      <c r="MQ244" s="57"/>
      <c r="MR244" s="57"/>
      <c r="MS244" s="57"/>
      <c r="MT244" s="57"/>
      <c r="MU244" s="57"/>
      <c r="MV244" s="57"/>
      <c r="MW244" s="57"/>
      <c r="MX244" s="57"/>
      <c r="MY244" s="57"/>
      <c r="MZ244" s="57"/>
      <c r="NA244" s="57"/>
      <c r="NB244" s="57"/>
      <c r="NC244" s="57"/>
      <c r="ND244" s="57"/>
      <c r="NE244" s="57"/>
      <c r="NF244" s="57"/>
      <c r="NG244" s="57"/>
      <c r="NH244" s="57"/>
      <c r="NI244" s="57"/>
      <c r="NJ244" s="57"/>
      <c r="NK244" s="57"/>
      <c r="NL244" s="57"/>
      <c r="NM244" s="57"/>
      <c r="NN244" s="57"/>
      <c r="NO244" s="57"/>
      <c r="NP244" s="57"/>
      <c r="NQ244" s="57"/>
      <c r="NR244" s="57"/>
      <c r="NS244" s="57"/>
      <c r="NT244" s="57"/>
      <c r="NU244" s="57"/>
      <c r="NV244" s="57"/>
      <c r="NW244" s="57"/>
      <c r="NX244" s="57"/>
      <c r="NY244" s="57"/>
      <c r="NZ244" s="57"/>
      <c r="OA244" s="57"/>
      <c r="OB244" s="57"/>
      <c r="OC244" s="57"/>
      <c r="OD244" s="57"/>
      <c r="OE244" s="57"/>
      <c r="OF244" s="57"/>
      <c r="OG244" s="57"/>
      <c r="OH244" s="57"/>
      <c r="OI244" s="57"/>
      <c r="OJ244" s="57"/>
      <c r="OK244" s="57"/>
      <c r="OL244" s="57"/>
      <c r="OM244" s="57"/>
      <c r="ON244" s="57"/>
      <c r="OO244" s="57"/>
      <c r="OP244" s="57"/>
      <c r="OQ244" s="57"/>
      <c r="OR244" s="57"/>
      <c r="OS244" s="57"/>
      <c r="OT244" s="57"/>
      <c r="OU244" s="57"/>
      <c r="OV244" s="57"/>
      <c r="OW244" s="57"/>
      <c r="OX244" s="57"/>
      <c r="OY244" s="57"/>
      <c r="OZ244" s="57"/>
      <c r="PA244" s="57"/>
      <c r="PB244" s="57"/>
      <c r="PC244" s="57"/>
      <c r="PD244" s="57"/>
      <c r="PE244" s="57"/>
      <c r="PF244" s="57"/>
      <c r="PG244" s="57"/>
      <c r="PH244" s="57"/>
      <c r="PI244" s="57"/>
      <c r="PJ244" s="57"/>
      <c r="PK244" s="57"/>
      <c r="PL244" s="57"/>
      <c r="PM244" s="57"/>
      <c r="PN244" s="57"/>
      <c r="PO244" s="57"/>
      <c r="PP244" s="57"/>
      <c r="PQ244" s="57"/>
      <c r="PR244" s="57"/>
      <c r="PS244" s="57"/>
      <c r="PT244" s="57"/>
      <c r="PU244" s="57"/>
      <c r="PV244" s="57"/>
      <c r="PW244" s="57"/>
      <c r="PX244" s="57"/>
      <c r="PY244" s="57"/>
      <c r="PZ244" s="57"/>
      <c r="QA244" s="57"/>
      <c r="QB244" s="57"/>
      <c r="QC244" s="57"/>
      <c r="QD244" s="57"/>
      <c r="QE244" s="57"/>
      <c r="QF244" s="57"/>
      <c r="QG244" s="57"/>
      <c r="QH244" s="57"/>
      <c r="QI244" s="57"/>
      <c r="QJ244" s="57"/>
      <c r="QK244" s="57"/>
      <c r="QL244" s="57"/>
      <c r="QM244" s="57"/>
      <c r="QN244" s="57"/>
      <c r="QO244" s="57"/>
      <c r="QP244" s="57"/>
      <c r="QQ244" s="57"/>
      <c r="QR244" s="57"/>
      <c r="QS244" s="57"/>
      <c r="QT244" s="57"/>
      <c r="QU244" s="57"/>
      <c r="QV244" s="57"/>
      <c r="QW244" s="57"/>
      <c r="QX244" s="57"/>
      <c r="QY244" s="57"/>
      <c r="QZ244" s="57"/>
      <c r="RA244" s="57"/>
      <c r="RB244" s="57"/>
      <c r="RC244" s="57"/>
      <c r="RD244" s="57"/>
      <c r="RE244" s="57"/>
      <c r="RF244" s="57"/>
      <c r="RG244" s="57"/>
      <c r="RH244" s="57"/>
      <c r="RI244" s="57"/>
      <c r="RJ244" s="57"/>
      <c r="RK244" s="57"/>
      <c r="RL244" s="57"/>
      <c r="RM244" s="57"/>
      <c r="RN244" s="57"/>
      <c r="RO244" s="57"/>
      <c r="RP244" s="57"/>
      <c r="RQ244" s="57"/>
      <c r="RR244" s="57"/>
      <c r="RS244" s="57"/>
      <c r="RT244" s="57"/>
      <c r="RU244" s="57"/>
      <c r="RV244" s="57"/>
      <c r="RW244" s="57"/>
      <c r="RX244" s="57"/>
      <c r="RY244" s="57"/>
      <c r="RZ244" s="57"/>
      <c r="SA244" s="57"/>
      <c r="SB244" s="57"/>
      <c r="SC244" s="57"/>
      <c r="SD244" s="57"/>
      <c r="SE244" s="57"/>
      <c r="SF244" s="57"/>
      <c r="SG244" s="57"/>
      <c r="SH244" s="57"/>
      <c r="SI244" s="57"/>
      <c r="SJ244" s="57"/>
      <c r="SK244" s="57"/>
      <c r="SL244" s="57"/>
      <c r="SM244" s="57"/>
      <c r="SN244" s="57"/>
      <c r="SO244" s="57"/>
      <c r="SP244" s="57"/>
      <c r="SQ244" s="57"/>
      <c r="SR244" s="57"/>
      <c r="SS244" s="57"/>
      <c r="ST244" s="57"/>
      <c r="SU244" s="57"/>
      <c r="SV244" s="57"/>
      <c r="SW244" s="57"/>
      <c r="SX244" s="57"/>
      <c r="SY244" s="57"/>
      <c r="SZ244" s="57"/>
      <c r="TA244" s="57"/>
      <c r="TB244" s="57"/>
      <c r="TC244" s="57"/>
      <c r="TD244" s="57"/>
      <c r="TE244" s="57"/>
      <c r="TF244" s="57"/>
      <c r="TG244" s="57"/>
      <c r="TH244" s="57"/>
      <c r="TI244" s="57"/>
      <c r="TJ244" s="57"/>
      <c r="TK244" s="57"/>
      <c r="TL244" s="57"/>
      <c r="TM244" s="57"/>
      <c r="TN244" s="57"/>
      <c r="TO244" s="57"/>
      <c r="TP244" s="57"/>
      <c r="TQ244" s="57"/>
      <c r="TR244" s="57"/>
      <c r="TS244" s="57"/>
      <c r="TT244" s="57"/>
      <c r="TU244" s="57"/>
      <c r="TV244" s="57"/>
      <c r="TW244" s="57"/>
      <c r="TX244" s="57"/>
      <c r="TY244" s="57"/>
      <c r="TZ244" s="57"/>
      <c r="UA244" s="57"/>
      <c r="UB244" s="57"/>
      <c r="UC244" s="57"/>
      <c r="UD244" s="57"/>
      <c r="UE244" s="57"/>
      <c r="UF244" s="57"/>
      <c r="UG244" s="57"/>
      <c r="UH244" s="57"/>
      <c r="UI244" s="57"/>
      <c r="UJ244" s="57"/>
      <c r="UK244" s="57"/>
      <c r="UL244" s="57"/>
      <c r="UM244" s="57"/>
      <c r="UN244" s="57"/>
      <c r="UO244" s="57"/>
      <c r="UP244" s="57"/>
      <c r="UQ244" s="57"/>
      <c r="UR244" s="57"/>
      <c r="US244" s="57"/>
      <c r="UT244" s="57"/>
      <c r="UU244" s="57"/>
      <c r="UV244" s="57"/>
      <c r="UW244" s="57"/>
      <c r="UX244" s="57"/>
      <c r="UY244" s="57"/>
      <c r="UZ244" s="57"/>
      <c r="VA244" s="57"/>
      <c r="VB244" s="57"/>
      <c r="VC244" s="57"/>
      <c r="VD244" s="57"/>
      <c r="VE244" s="57"/>
      <c r="VF244" s="57"/>
      <c r="VG244" s="57"/>
      <c r="VH244" s="57"/>
      <c r="VI244" s="57"/>
      <c r="VJ244" s="57"/>
      <c r="VK244" s="57"/>
      <c r="VL244" s="57"/>
      <c r="VM244" s="57"/>
      <c r="VN244" s="57"/>
      <c r="VO244" s="57"/>
      <c r="VP244" s="57"/>
      <c r="VQ244" s="57"/>
      <c r="VR244" s="57"/>
      <c r="VS244" s="57"/>
      <c r="VT244" s="57"/>
      <c r="VU244" s="57"/>
      <c r="VV244" s="57"/>
      <c r="VW244" s="57"/>
      <c r="VX244" s="57"/>
      <c r="VY244" s="57"/>
      <c r="VZ244" s="57"/>
      <c r="WA244" s="57"/>
      <c r="WB244" s="57"/>
      <c r="WC244" s="57"/>
      <c r="WD244" s="57"/>
      <c r="WE244" s="57"/>
      <c r="WF244" s="57"/>
      <c r="WG244" s="57"/>
      <c r="WH244" s="57"/>
      <c r="WI244" s="57"/>
      <c r="WJ244" s="57"/>
      <c r="WK244" s="57"/>
      <c r="WL244" s="57"/>
      <c r="WM244" s="57"/>
      <c r="WN244" s="57"/>
      <c r="WO244" s="57"/>
      <c r="WP244" s="57"/>
      <c r="WQ244" s="57"/>
      <c r="WR244" s="57"/>
      <c r="WS244" s="57"/>
      <c r="WT244" s="57"/>
      <c r="WU244" s="57"/>
      <c r="WV244" s="57"/>
      <c r="WW244" s="57"/>
      <c r="WX244" s="57"/>
      <c r="WY244" s="57"/>
      <c r="WZ244" s="57"/>
      <c r="XA244" s="57"/>
      <c r="XB244" s="57"/>
      <c r="XC244" s="57"/>
      <c r="XD244" s="57"/>
      <c r="XE244" s="57"/>
      <c r="XF244" s="57"/>
      <c r="XG244" s="57"/>
      <c r="XH244" s="57"/>
      <c r="XI244" s="57"/>
      <c r="XJ244" s="57"/>
      <c r="XK244" s="57"/>
      <c r="XL244" s="57"/>
      <c r="XM244" s="57"/>
      <c r="XN244" s="57"/>
      <c r="XO244" s="57"/>
      <c r="XP244" s="57"/>
      <c r="XQ244" s="57"/>
      <c r="XR244" s="57"/>
      <c r="XS244" s="57"/>
      <c r="XT244" s="57"/>
      <c r="XU244" s="57"/>
      <c r="XV244" s="57"/>
      <c r="XW244" s="57"/>
    </row>
    <row r="245">
      <c r="AI245" s="57"/>
      <c r="BR245" s="57"/>
      <c r="DA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c r="IE245" s="57"/>
      <c r="IF245" s="57"/>
      <c r="IG245" s="57"/>
      <c r="IH245" s="57"/>
      <c r="II245" s="57"/>
      <c r="IJ245" s="57"/>
      <c r="IK245" s="57"/>
      <c r="IL245" s="57"/>
      <c r="IM245" s="57"/>
      <c r="IN245" s="57"/>
      <c r="IO245" s="57"/>
      <c r="IP245" s="57"/>
      <c r="IQ245" s="57"/>
      <c r="IR245" s="57"/>
      <c r="IS245" s="57"/>
      <c r="IT245" s="57"/>
      <c r="IU245" s="57"/>
      <c r="IV245" s="57"/>
      <c r="IW245" s="57"/>
      <c r="IX245" s="57"/>
      <c r="IY245" s="57"/>
      <c r="IZ245" s="57"/>
      <c r="JA245" s="57"/>
      <c r="JB245" s="57"/>
      <c r="JC245" s="57"/>
      <c r="JD245" s="57"/>
      <c r="JE245" s="57"/>
      <c r="JF245" s="57"/>
      <c r="JG245" s="57"/>
      <c r="JH245" s="57"/>
      <c r="JI245" s="57"/>
      <c r="JJ245" s="57"/>
      <c r="JK245" s="57"/>
      <c r="JL245" s="57"/>
      <c r="JM245" s="57"/>
      <c r="JN245" s="57"/>
      <c r="JO245" s="57"/>
      <c r="JP245" s="57"/>
      <c r="JQ245" s="57"/>
      <c r="JR245" s="57"/>
      <c r="JS245" s="57"/>
      <c r="JT245" s="57"/>
      <c r="JU245" s="57"/>
      <c r="JV245" s="57"/>
      <c r="JW245" s="57"/>
      <c r="JX245" s="57"/>
      <c r="JY245" s="57"/>
      <c r="JZ245" s="57"/>
      <c r="KA245" s="57"/>
      <c r="KB245" s="57"/>
      <c r="KC245" s="57"/>
      <c r="KD245" s="57"/>
      <c r="KE245" s="57"/>
      <c r="KF245" s="57"/>
      <c r="KG245" s="57"/>
      <c r="KH245" s="57"/>
      <c r="KI245" s="57"/>
      <c r="KJ245" s="57"/>
      <c r="KK245" s="57"/>
      <c r="KL245" s="57"/>
      <c r="KM245" s="57"/>
      <c r="KN245" s="57"/>
      <c r="KO245" s="57"/>
      <c r="KP245" s="57"/>
      <c r="KQ245" s="57"/>
      <c r="KR245" s="57"/>
      <c r="KS245" s="57"/>
      <c r="KT245" s="57"/>
      <c r="KU245" s="57"/>
      <c r="KV245" s="57"/>
      <c r="KW245" s="57"/>
      <c r="KX245" s="57"/>
      <c r="KY245" s="57"/>
      <c r="KZ245" s="57"/>
      <c r="LA245" s="57"/>
      <c r="LB245" s="57"/>
      <c r="LC245" s="57"/>
      <c r="LD245" s="57"/>
      <c r="LE245" s="57"/>
      <c r="LF245" s="57"/>
      <c r="LG245" s="57"/>
      <c r="LH245" s="57"/>
      <c r="LI245" s="57"/>
      <c r="LJ245" s="57"/>
      <c r="LK245" s="57"/>
      <c r="LL245" s="57"/>
      <c r="LM245" s="57"/>
      <c r="LN245" s="57"/>
      <c r="LO245" s="57"/>
      <c r="LP245" s="57"/>
      <c r="LQ245" s="57"/>
      <c r="LR245" s="57"/>
      <c r="LS245" s="57"/>
      <c r="LT245" s="57"/>
      <c r="LU245" s="57"/>
      <c r="LV245" s="57"/>
      <c r="LW245" s="57"/>
      <c r="LX245" s="57"/>
      <c r="LY245" s="57"/>
      <c r="LZ245" s="57"/>
      <c r="MA245" s="57"/>
      <c r="MB245" s="57"/>
      <c r="MC245" s="57"/>
      <c r="MD245" s="57"/>
      <c r="ME245" s="57"/>
      <c r="MF245" s="57"/>
      <c r="MG245" s="57"/>
      <c r="MH245" s="57"/>
      <c r="MI245" s="57"/>
      <c r="MJ245" s="57"/>
      <c r="MK245" s="57"/>
      <c r="ML245" s="57"/>
      <c r="MM245" s="57"/>
      <c r="MN245" s="57"/>
      <c r="MO245" s="57"/>
      <c r="MP245" s="57"/>
      <c r="MQ245" s="57"/>
      <c r="MR245" s="57"/>
      <c r="MS245" s="57"/>
      <c r="MT245" s="57"/>
      <c r="MU245" s="57"/>
      <c r="MV245" s="57"/>
      <c r="MW245" s="57"/>
      <c r="MX245" s="57"/>
      <c r="MY245" s="57"/>
      <c r="MZ245" s="57"/>
      <c r="NA245" s="57"/>
      <c r="NB245" s="57"/>
      <c r="NC245" s="57"/>
      <c r="ND245" s="57"/>
      <c r="NE245" s="57"/>
      <c r="NF245" s="57"/>
      <c r="NG245" s="57"/>
      <c r="NH245" s="57"/>
      <c r="NI245" s="57"/>
      <c r="NJ245" s="57"/>
      <c r="NK245" s="57"/>
      <c r="NL245" s="57"/>
      <c r="NM245" s="57"/>
      <c r="NN245" s="57"/>
      <c r="NO245" s="57"/>
      <c r="NP245" s="57"/>
      <c r="NQ245" s="57"/>
      <c r="NR245" s="57"/>
      <c r="NS245" s="57"/>
      <c r="NT245" s="57"/>
      <c r="NU245" s="57"/>
      <c r="NV245" s="57"/>
      <c r="NW245" s="57"/>
      <c r="NX245" s="57"/>
      <c r="NY245" s="57"/>
      <c r="NZ245" s="57"/>
      <c r="OA245" s="57"/>
      <c r="OB245" s="57"/>
      <c r="OC245" s="57"/>
      <c r="OD245" s="57"/>
      <c r="OE245" s="57"/>
      <c r="OF245" s="57"/>
      <c r="OG245" s="57"/>
      <c r="OH245" s="57"/>
      <c r="OI245" s="57"/>
      <c r="OJ245" s="57"/>
      <c r="OK245" s="57"/>
      <c r="OL245" s="57"/>
      <c r="OM245" s="57"/>
      <c r="ON245" s="57"/>
      <c r="OO245" s="57"/>
      <c r="OP245" s="57"/>
      <c r="OQ245" s="57"/>
      <c r="OR245" s="57"/>
      <c r="OS245" s="57"/>
      <c r="OT245" s="57"/>
      <c r="OU245" s="57"/>
      <c r="OV245" s="57"/>
      <c r="OW245" s="57"/>
      <c r="OX245" s="57"/>
      <c r="OY245" s="57"/>
      <c r="OZ245" s="57"/>
      <c r="PA245" s="57"/>
      <c r="PB245" s="57"/>
      <c r="PC245" s="57"/>
      <c r="PD245" s="57"/>
      <c r="PE245" s="57"/>
      <c r="PF245" s="57"/>
      <c r="PG245" s="57"/>
      <c r="PH245" s="57"/>
      <c r="PI245" s="57"/>
      <c r="PJ245" s="57"/>
      <c r="PK245" s="57"/>
      <c r="PL245" s="57"/>
      <c r="PM245" s="57"/>
      <c r="PN245" s="57"/>
      <c r="PO245" s="57"/>
      <c r="PP245" s="57"/>
      <c r="PQ245" s="57"/>
      <c r="PR245" s="57"/>
      <c r="PS245" s="57"/>
      <c r="PT245" s="57"/>
      <c r="PU245" s="57"/>
      <c r="PV245" s="57"/>
      <c r="PW245" s="57"/>
      <c r="PX245" s="57"/>
      <c r="PY245" s="57"/>
      <c r="PZ245" s="57"/>
      <c r="QA245" s="57"/>
      <c r="QB245" s="57"/>
      <c r="QC245" s="57"/>
      <c r="QD245" s="57"/>
      <c r="QE245" s="57"/>
      <c r="QF245" s="57"/>
      <c r="QG245" s="57"/>
      <c r="QH245" s="57"/>
      <c r="QI245" s="57"/>
      <c r="QJ245" s="57"/>
      <c r="QK245" s="57"/>
      <c r="QL245" s="57"/>
      <c r="QM245" s="57"/>
      <c r="QN245" s="57"/>
      <c r="QO245" s="57"/>
      <c r="QP245" s="57"/>
      <c r="QQ245" s="57"/>
      <c r="QR245" s="57"/>
      <c r="QS245" s="57"/>
      <c r="QT245" s="57"/>
      <c r="QU245" s="57"/>
      <c r="QV245" s="57"/>
      <c r="QW245" s="57"/>
      <c r="QX245" s="57"/>
      <c r="QY245" s="57"/>
      <c r="QZ245" s="57"/>
      <c r="RA245" s="57"/>
      <c r="RB245" s="57"/>
      <c r="RC245" s="57"/>
      <c r="RD245" s="57"/>
      <c r="RE245" s="57"/>
      <c r="RF245" s="57"/>
      <c r="RG245" s="57"/>
      <c r="RH245" s="57"/>
      <c r="RI245" s="57"/>
      <c r="RJ245" s="57"/>
      <c r="RK245" s="57"/>
      <c r="RL245" s="57"/>
      <c r="RM245" s="57"/>
      <c r="RN245" s="57"/>
      <c r="RO245" s="57"/>
      <c r="RP245" s="57"/>
      <c r="RQ245" s="57"/>
      <c r="RR245" s="57"/>
      <c r="RS245" s="57"/>
      <c r="RT245" s="57"/>
      <c r="RU245" s="57"/>
      <c r="RV245" s="57"/>
      <c r="RW245" s="57"/>
      <c r="RX245" s="57"/>
      <c r="RY245" s="57"/>
      <c r="RZ245" s="57"/>
      <c r="SA245" s="57"/>
      <c r="SB245" s="57"/>
      <c r="SC245" s="57"/>
      <c r="SD245" s="57"/>
      <c r="SE245" s="57"/>
      <c r="SF245" s="57"/>
      <c r="SG245" s="57"/>
      <c r="SH245" s="57"/>
      <c r="SI245" s="57"/>
      <c r="SJ245" s="57"/>
      <c r="SK245" s="57"/>
      <c r="SL245" s="57"/>
      <c r="SM245" s="57"/>
      <c r="SN245" s="57"/>
      <c r="SO245" s="57"/>
      <c r="SP245" s="57"/>
      <c r="SQ245" s="57"/>
      <c r="SR245" s="57"/>
      <c r="SS245" s="57"/>
      <c r="ST245" s="57"/>
      <c r="SU245" s="57"/>
      <c r="SV245" s="57"/>
      <c r="SW245" s="57"/>
      <c r="SX245" s="57"/>
      <c r="SY245" s="57"/>
      <c r="SZ245" s="57"/>
      <c r="TA245" s="57"/>
      <c r="TB245" s="57"/>
      <c r="TC245" s="57"/>
      <c r="TD245" s="57"/>
      <c r="TE245" s="57"/>
      <c r="TF245" s="57"/>
      <c r="TG245" s="57"/>
      <c r="TH245" s="57"/>
      <c r="TI245" s="57"/>
      <c r="TJ245" s="57"/>
      <c r="TK245" s="57"/>
      <c r="TL245" s="57"/>
      <c r="TM245" s="57"/>
      <c r="TN245" s="57"/>
      <c r="TO245" s="57"/>
      <c r="TP245" s="57"/>
      <c r="TQ245" s="57"/>
      <c r="TR245" s="57"/>
      <c r="TS245" s="57"/>
      <c r="TT245" s="57"/>
      <c r="TU245" s="57"/>
      <c r="TV245" s="57"/>
      <c r="TW245" s="57"/>
      <c r="TX245" s="57"/>
      <c r="TY245" s="57"/>
      <c r="TZ245" s="57"/>
      <c r="UA245" s="57"/>
      <c r="UB245" s="57"/>
      <c r="UC245" s="57"/>
      <c r="UD245" s="57"/>
      <c r="UE245" s="57"/>
      <c r="UF245" s="57"/>
      <c r="UG245" s="57"/>
      <c r="UH245" s="57"/>
      <c r="UI245" s="57"/>
      <c r="UJ245" s="57"/>
      <c r="UK245" s="57"/>
      <c r="UL245" s="57"/>
      <c r="UM245" s="57"/>
      <c r="UN245" s="57"/>
      <c r="UO245" s="57"/>
      <c r="UP245" s="57"/>
      <c r="UQ245" s="57"/>
      <c r="UR245" s="57"/>
      <c r="US245" s="57"/>
      <c r="UT245" s="57"/>
      <c r="UU245" s="57"/>
      <c r="UV245" s="57"/>
      <c r="UW245" s="57"/>
      <c r="UX245" s="57"/>
      <c r="UY245" s="57"/>
      <c r="UZ245" s="57"/>
      <c r="VA245" s="57"/>
      <c r="VB245" s="57"/>
      <c r="VC245" s="57"/>
      <c r="VD245" s="57"/>
      <c r="VE245" s="57"/>
      <c r="VF245" s="57"/>
      <c r="VG245" s="57"/>
      <c r="VH245" s="57"/>
      <c r="VI245" s="57"/>
      <c r="VJ245" s="57"/>
      <c r="VK245" s="57"/>
      <c r="VL245" s="57"/>
      <c r="VM245" s="57"/>
      <c r="VN245" s="57"/>
      <c r="VO245" s="57"/>
      <c r="VP245" s="57"/>
      <c r="VQ245" s="57"/>
      <c r="VR245" s="57"/>
      <c r="VS245" s="57"/>
      <c r="VT245" s="57"/>
      <c r="VU245" s="57"/>
      <c r="VV245" s="57"/>
      <c r="VW245" s="57"/>
      <c r="VX245" s="57"/>
      <c r="VY245" s="57"/>
      <c r="VZ245" s="57"/>
      <c r="WA245" s="57"/>
      <c r="WB245" s="57"/>
      <c r="WC245" s="57"/>
      <c r="WD245" s="57"/>
      <c r="WE245" s="57"/>
      <c r="WF245" s="57"/>
      <c r="WG245" s="57"/>
      <c r="WH245" s="57"/>
      <c r="WI245" s="57"/>
      <c r="WJ245" s="57"/>
      <c r="WK245" s="57"/>
      <c r="WL245" s="57"/>
      <c r="WM245" s="57"/>
      <c r="WN245" s="57"/>
      <c r="WO245" s="57"/>
      <c r="WP245" s="57"/>
      <c r="WQ245" s="57"/>
      <c r="WR245" s="57"/>
      <c r="WS245" s="57"/>
      <c r="WT245" s="57"/>
      <c r="WU245" s="57"/>
      <c r="WV245" s="57"/>
      <c r="WW245" s="57"/>
      <c r="WX245" s="57"/>
      <c r="WY245" s="57"/>
      <c r="WZ245" s="57"/>
      <c r="XA245" s="57"/>
      <c r="XB245" s="57"/>
      <c r="XC245" s="57"/>
      <c r="XD245" s="57"/>
      <c r="XE245" s="57"/>
      <c r="XF245" s="57"/>
      <c r="XG245" s="57"/>
      <c r="XH245" s="57"/>
      <c r="XI245" s="57"/>
      <c r="XJ245" s="57"/>
      <c r="XK245" s="57"/>
      <c r="XL245" s="57"/>
      <c r="XM245" s="57"/>
      <c r="XN245" s="57"/>
      <c r="XO245" s="57"/>
      <c r="XP245" s="57"/>
      <c r="XQ245" s="57"/>
      <c r="XR245" s="57"/>
      <c r="XS245" s="57"/>
      <c r="XT245" s="57"/>
      <c r="XU245" s="57"/>
      <c r="XV245" s="57"/>
      <c r="XW245" s="57"/>
    </row>
    <row r="246">
      <c r="AI246" s="57"/>
      <c r="BR246" s="57"/>
      <c r="DA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c r="IE246" s="57"/>
      <c r="IF246" s="57"/>
      <c r="IG246" s="57"/>
      <c r="IH246" s="57"/>
      <c r="II246" s="57"/>
      <c r="IJ246" s="57"/>
      <c r="IK246" s="57"/>
      <c r="IL246" s="57"/>
      <c r="IM246" s="57"/>
      <c r="IN246" s="57"/>
      <c r="IO246" s="57"/>
      <c r="IP246" s="57"/>
      <c r="IQ246" s="57"/>
      <c r="IR246" s="57"/>
      <c r="IS246" s="57"/>
      <c r="IT246" s="57"/>
      <c r="IU246" s="57"/>
      <c r="IV246" s="57"/>
      <c r="IW246" s="57"/>
      <c r="IX246" s="57"/>
      <c r="IY246" s="57"/>
      <c r="IZ246" s="57"/>
      <c r="JA246" s="57"/>
      <c r="JB246" s="57"/>
      <c r="JC246" s="57"/>
      <c r="JD246" s="57"/>
      <c r="JE246" s="57"/>
      <c r="JF246" s="57"/>
      <c r="JG246" s="57"/>
      <c r="JH246" s="57"/>
      <c r="JI246" s="57"/>
      <c r="JJ246" s="57"/>
      <c r="JK246" s="57"/>
      <c r="JL246" s="57"/>
      <c r="JM246" s="57"/>
      <c r="JN246" s="57"/>
      <c r="JO246" s="57"/>
      <c r="JP246" s="57"/>
      <c r="JQ246" s="57"/>
      <c r="JR246" s="57"/>
      <c r="JS246" s="57"/>
      <c r="JT246" s="57"/>
      <c r="JU246" s="57"/>
      <c r="JV246" s="57"/>
      <c r="JW246" s="57"/>
      <c r="JX246" s="57"/>
      <c r="JY246" s="57"/>
      <c r="JZ246" s="57"/>
      <c r="KA246" s="57"/>
      <c r="KB246" s="57"/>
      <c r="KC246" s="57"/>
      <c r="KD246" s="57"/>
      <c r="KE246" s="57"/>
      <c r="KF246" s="57"/>
      <c r="KG246" s="57"/>
      <c r="KH246" s="57"/>
      <c r="KI246" s="57"/>
      <c r="KJ246" s="57"/>
      <c r="KK246" s="57"/>
      <c r="KL246" s="57"/>
      <c r="KM246" s="57"/>
      <c r="KN246" s="57"/>
      <c r="KO246" s="57"/>
      <c r="KP246" s="57"/>
      <c r="KQ246" s="57"/>
      <c r="KR246" s="57"/>
      <c r="KS246" s="57"/>
      <c r="KT246" s="57"/>
      <c r="KU246" s="57"/>
      <c r="KV246" s="57"/>
      <c r="KW246" s="57"/>
      <c r="KX246" s="57"/>
      <c r="KY246" s="57"/>
      <c r="KZ246" s="57"/>
      <c r="LA246" s="57"/>
      <c r="LB246" s="57"/>
      <c r="LC246" s="57"/>
      <c r="LD246" s="57"/>
      <c r="LE246" s="57"/>
      <c r="LF246" s="57"/>
      <c r="LG246" s="57"/>
      <c r="LH246" s="57"/>
      <c r="LI246" s="57"/>
      <c r="LJ246" s="57"/>
      <c r="LK246" s="57"/>
      <c r="LL246" s="57"/>
      <c r="LM246" s="57"/>
      <c r="LN246" s="57"/>
      <c r="LO246" s="57"/>
      <c r="LP246" s="57"/>
      <c r="LQ246" s="57"/>
      <c r="LR246" s="57"/>
      <c r="LS246" s="57"/>
      <c r="LT246" s="57"/>
      <c r="LU246" s="57"/>
      <c r="LV246" s="57"/>
      <c r="LW246" s="57"/>
      <c r="LX246" s="57"/>
      <c r="LY246" s="57"/>
      <c r="LZ246" s="57"/>
      <c r="MA246" s="57"/>
      <c r="MB246" s="57"/>
      <c r="MC246" s="57"/>
      <c r="MD246" s="57"/>
      <c r="ME246" s="57"/>
      <c r="MF246" s="57"/>
      <c r="MG246" s="57"/>
      <c r="MH246" s="57"/>
      <c r="MI246" s="57"/>
      <c r="MJ246" s="57"/>
      <c r="MK246" s="57"/>
      <c r="ML246" s="57"/>
      <c r="MM246" s="57"/>
      <c r="MN246" s="57"/>
      <c r="MO246" s="57"/>
      <c r="MP246" s="57"/>
      <c r="MQ246" s="57"/>
      <c r="MR246" s="57"/>
      <c r="MS246" s="57"/>
      <c r="MT246" s="57"/>
      <c r="MU246" s="57"/>
      <c r="MV246" s="57"/>
      <c r="MW246" s="57"/>
      <c r="MX246" s="57"/>
      <c r="MY246" s="57"/>
      <c r="MZ246" s="57"/>
      <c r="NA246" s="57"/>
      <c r="NB246" s="57"/>
      <c r="NC246" s="57"/>
      <c r="ND246" s="57"/>
      <c r="NE246" s="57"/>
      <c r="NF246" s="57"/>
      <c r="NG246" s="57"/>
      <c r="NH246" s="57"/>
      <c r="NI246" s="57"/>
      <c r="NJ246" s="57"/>
      <c r="NK246" s="57"/>
      <c r="NL246" s="57"/>
      <c r="NM246" s="57"/>
      <c r="NN246" s="57"/>
      <c r="NO246" s="57"/>
      <c r="NP246" s="57"/>
      <c r="NQ246" s="57"/>
      <c r="NR246" s="57"/>
      <c r="NS246" s="57"/>
      <c r="NT246" s="57"/>
      <c r="NU246" s="57"/>
      <c r="NV246" s="57"/>
      <c r="NW246" s="57"/>
      <c r="NX246" s="57"/>
      <c r="NY246" s="57"/>
      <c r="NZ246" s="57"/>
      <c r="OA246" s="57"/>
      <c r="OB246" s="57"/>
      <c r="OC246" s="57"/>
      <c r="OD246" s="57"/>
      <c r="OE246" s="57"/>
      <c r="OF246" s="57"/>
      <c r="OG246" s="57"/>
      <c r="OH246" s="57"/>
      <c r="OI246" s="57"/>
      <c r="OJ246" s="57"/>
      <c r="OK246" s="57"/>
      <c r="OL246" s="57"/>
      <c r="OM246" s="57"/>
      <c r="ON246" s="57"/>
      <c r="OO246" s="57"/>
      <c r="OP246" s="57"/>
      <c r="OQ246" s="57"/>
      <c r="OR246" s="57"/>
      <c r="OS246" s="57"/>
      <c r="OT246" s="57"/>
      <c r="OU246" s="57"/>
      <c r="OV246" s="57"/>
      <c r="OW246" s="57"/>
      <c r="OX246" s="57"/>
      <c r="OY246" s="57"/>
      <c r="OZ246" s="57"/>
      <c r="PA246" s="57"/>
      <c r="PB246" s="57"/>
      <c r="PC246" s="57"/>
      <c r="PD246" s="57"/>
      <c r="PE246" s="57"/>
      <c r="PF246" s="57"/>
      <c r="PG246" s="57"/>
      <c r="PH246" s="57"/>
      <c r="PI246" s="57"/>
      <c r="PJ246" s="57"/>
      <c r="PK246" s="57"/>
      <c r="PL246" s="57"/>
      <c r="PM246" s="57"/>
      <c r="PN246" s="57"/>
      <c r="PO246" s="57"/>
      <c r="PP246" s="57"/>
      <c r="PQ246" s="57"/>
      <c r="PR246" s="57"/>
      <c r="PS246" s="57"/>
      <c r="PT246" s="57"/>
      <c r="PU246" s="57"/>
      <c r="PV246" s="57"/>
      <c r="PW246" s="57"/>
      <c r="PX246" s="57"/>
      <c r="PY246" s="57"/>
      <c r="PZ246" s="57"/>
      <c r="QA246" s="57"/>
      <c r="QB246" s="57"/>
      <c r="QC246" s="57"/>
      <c r="QD246" s="57"/>
      <c r="QE246" s="57"/>
      <c r="QF246" s="57"/>
      <c r="QG246" s="57"/>
      <c r="QH246" s="57"/>
      <c r="QI246" s="57"/>
      <c r="QJ246" s="57"/>
      <c r="QK246" s="57"/>
      <c r="QL246" s="57"/>
      <c r="QM246" s="57"/>
      <c r="QN246" s="57"/>
      <c r="QO246" s="57"/>
      <c r="QP246" s="57"/>
      <c r="QQ246" s="57"/>
      <c r="QR246" s="57"/>
      <c r="QS246" s="57"/>
      <c r="QT246" s="57"/>
      <c r="QU246" s="57"/>
      <c r="QV246" s="57"/>
      <c r="QW246" s="57"/>
      <c r="QX246" s="57"/>
      <c r="QY246" s="57"/>
      <c r="QZ246" s="57"/>
      <c r="RA246" s="57"/>
      <c r="RB246" s="57"/>
      <c r="RC246" s="57"/>
      <c r="RD246" s="57"/>
      <c r="RE246" s="57"/>
      <c r="RF246" s="57"/>
      <c r="RG246" s="57"/>
      <c r="RH246" s="57"/>
      <c r="RI246" s="57"/>
      <c r="RJ246" s="57"/>
      <c r="RK246" s="57"/>
      <c r="RL246" s="57"/>
      <c r="RM246" s="57"/>
      <c r="RN246" s="57"/>
      <c r="RO246" s="57"/>
      <c r="RP246" s="57"/>
      <c r="RQ246" s="57"/>
      <c r="RR246" s="57"/>
      <c r="RS246" s="57"/>
      <c r="RT246" s="57"/>
      <c r="RU246" s="57"/>
      <c r="RV246" s="57"/>
      <c r="RW246" s="57"/>
      <c r="RX246" s="57"/>
      <c r="RY246" s="57"/>
      <c r="RZ246" s="57"/>
      <c r="SA246" s="57"/>
      <c r="SB246" s="57"/>
      <c r="SC246" s="57"/>
      <c r="SD246" s="57"/>
      <c r="SE246" s="57"/>
      <c r="SF246" s="57"/>
      <c r="SG246" s="57"/>
      <c r="SH246" s="57"/>
      <c r="SI246" s="57"/>
      <c r="SJ246" s="57"/>
      <c r="SK246" s="57"/>
      <c r="SL246" s="57"/>
      <c r="SM246" s="57"/>
      <c r="SN246" s="57"/>
      <c r="SO246" s="57"/>
      <c r="SP246" s="57"/>
      <c r="SQ246" s="57"/>
      <c r="SR246" s="57"/>
      <c r="SS246" s="57"/>
      <c r="ST246" s="57"/>
      <c r="SU246" s="57"/>
      <c r="SV246" s="57"/>
      <c r="SW246" s="57"/>
      <c r="SX246" s="57"/>
      <c r="SY246" s="57"/>
      <c r="SZ246" s="57"/>
      <c r="TA246" s="57"/>
      <c r="TB246" s="57"/>
      <c r="TC246" s="57"/>
      <c r="TD246" s="57"/>
      <c r="TE246" s="57"/>
      <c r="TF246" s="57"/>
      <c r="TG246" s="57"/>
      <c r="TH246" s="57"/>
      <c r="TI246" s="57"/>
      <c r="TJ246" s="57"/>
      <c r="TK246" s="57"/>
      <c r="TL246" s="57"/>
      <c r="TM246" s="57"/>
      <c r="TN246" s="57"/>
      <c r="TO246" s="57"/>
      <c r="TP246" s="57"/>
      <c r="TQ246" s="57"/>
      <c r="TR246" s="57"/>
      <c r="TS246" s="57"/>
      <c r="TT246" s="57"/>
      <c r="TU246" s="57"/>
      <c r="TV246" s="57"/>
      <c r="TW246" s="57"/>
      <c r="TX246" s="57"/>
      <c r="TY246" s="57"/>
      <c r="TZ246" s="57"/>
      <c r="UA246" s="57"/>
      <c r="UB246" s="57"/>
      <c r="UC246" s="57"/>
      <c r="UD246" s="57"/>
      <c r="UE246" s="57"/>
      <c r="UF246" s="57"/>
      <c r="UG246" s="57"/>
      <c r="UH246" s="57"/>
      <c r="UI246" s="57"/>
      <c r="UJ246" s="57"/>
      <c r="UK246" s="57"/>
      <c r="UL246" s="57"/>
      <c r="UM246" s="57"/>
      <c r="UN246" s="57"/>
      <c r="UO246" s="57"/>
      <c r="UP246" s="57"/>
      <c r="UQ246" s="57"/>
      <c r="UR246" s="57"/>
      <c r="US246" s="57"/>
      <c r="UT246" s="57"/>
      <c r="UU246" s="57"/>
      <c r="UV246" s="57"/>
      <c r="UW246" s="57"/>
      <c r="UX246" s="57"/>
      <c r="UY246" s="57"/>
      <c r="UZ246" s="57"/>
      <c r="VA246" s="57"/>
      <c r="VB246" s="57"/>
      <c r="VC246" s="57"/>
      <c r="VD246" s="57"/>
      <c r="VE246" s="57"/>
      <c r="VF246" s="57"/>
      <c r="VG246" s="57"/>
      <c r="VH246" s="57"/>
      <c r="VI246" s="57"/>
      <c r="VJ246" s="57"/>
      <c r="VK246" s="57"/>
      <c r="VL246" s="57"/>
      <c r="VM246" s="57"/>
      <c r="VN246" s="57"/>
      <c r="VO246" s="57"/>
      <c r="VP246" s="57"/>
      <c r="VQ246" s="57"/>
      <c r="VR246" s="57"/>
      <c r="VS246" s="57"/>
      <c r="VT246" s="57"/>
      <c r="VU246" s="57"/>
      <c r="VV246" s="57"/>
      <c r="VW246" s="57"/>
      <c r="VX246" s="57"/>
      <c r="VY246" s="57"/>
      <c r="VZ246" s="57"/>
      <c r="WA246" s="57"/>
      <c r="WB246" s="57"/>
      <c r="WC246" s="57"/>
      <c r="WD246" s="57"/>
      <c r="WE246" s="57"/>
      <c r="WF246" s="57"/>
      <c r="WG246" s="57"/>
      <c r="WH246" s="57"/>
      <c r="WI246" s="57"/>
      <c r="WJ246" s="57"/>
      <c r="WK246" s="57"/>
      <c r="WL246" s="57"/>
      <c r="WM246" s="57"/>
      <c r="WN246" s="57"/>
      <c r="WO246" s="57"/>
      <c r="WP246" s="57"/>
      <c r="WQ246" s="57"/>
      <c r="WR246" s="57"/>
      <c r="WS246" s="57"/>
      <c r="WT246" s="57"/>
      <c r="WU246" s="57"/>
      <c r="WV246" s="57"/>
      <c r="WW246" s="57"/>
      <c r="WX246" s="57"/>
      <c r="WY246" s="57"/>
      <c r="WZ246" s="57"/>
      <c r="XA246" s="57"/>
      <c r="XB246" s="57"/>
      <c r="XC246" s="57"/>
      <c r="XD246" s="57"/>
      <c r="XE246" s="57"/>
      <c r="XF246" s="57"/>
      <c r="XG246" s="57"/>
      <c r="XH246" s="57"/>
      <c r="XI246" s="57"/>
      <c r="XJ246" s="57"/>
      <c r="XK246" s="57"/>
      <c r="XL246" s="57"/>
      <c r="XM246" s="57"/>
      <c r="XN246" s="57"/>
      <c r="XO246" s="57"/>
      <c r="XP246" s="57"/>
      <c r="XQ246" s="57"/>
      <c r="XR246" s="57"/>
      <c r="XS246" s="57"/>
      <c r="XT246" s="57"/>
      <c r="XU246" s="57"/>
      <c r="XV246" s="57"/>
      <c r="XW246" s="57"/>
    </row>
    <row r="247">
      <c r="AI247" s="57"/>
      <c r="BR247" s="57"/>
      <c r="DA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c r="IK247" s="57"/>
      <c r="IL247" s="57"/>
      <c r="IM247" s="57"/>
      <c r="IN247" s="57"/>
      <c r="IO247" s="57"/>
      <c r="IP247" s="57"/>
      <c r="IQ247" s="57"/>
      <c r="IR247" s="57"/>
      <c r="IS247" s="57"/>
      <c r="IT247" s="57"/>
      <c r="IU247" s="57"/>
      <c r="IV247" s="57"/>
      <c r="IW247" s="57"/>
      <c r="IX247" s="57"/>
      <c r="IY247" s="57"/>
      <c r="IZ247" s="57"/>
      <c r="JA247" s="57"/>
      <c r="JB247" s="57"/>
      <c r="JC247" s="57"/>
      <c r="JD247" s="57"/>
      <c r="JE247" s="57"/>
      <c r="JF247" s="57"/>
      <c r="JG247" s="57"/>
      <c r="JH247" s="57"/>
      <c r="JI247" s="57"/>
      <c r="JJ247" s="57"/>
      <c r="JK247" s="57"/>
      <c r="JL247" s="57"/>
      <c r="JM247" s="57"/>
      <c r="JN247" s="57"/>
      <c r="JO247" s="57"/>
      <c r="JP247" s="57"/>
      <c r="JQ247" s="57"/>
      <c r="JR247" s="57"/>
      <c r="JS247" s="57"/>
      <c r="JT247" s="57"/>
      <c r="JU247" s="57"/>
      <c r="JV247" s="57"/>
      <c r="JW247" s="57"/>
      <c r="JX247" s="57"/>
      <c r="JY247" s="57"/>
      <c r="JZ247" s="57"/>
      <c r="KA247" s="57"/>
      <c r="KB247" s="57"/>
      <c r="KC247" s="57"/>
      <c r="KD247" s="57"/>
      <c r="KE247" s="57"/>
      <c r="KF247" s="57"/>
      <c r="KG247" s="57"/>
      <c r="KH247" s="57"/>
      <c r="KI247" s="57"/>
      <c r="KJ247" s="57"/>
      <c r="KK247" s="57"/>
      <c r="KL247" s="57"/>
      <c r="KM247" s="57"/>
      <c r="KN247" s="57"/>
      <c r="KO247" s="57"/>
      <c r="KP247" s="57"/>
      <c r="KQ247" s="57"/>
      <c r="KR247" s="57"/>
      <c r="KS247" s="57"/>
      <c r="KT247" s="57"/>
      <c r="KU247" s="57"/>
      <c r="KV247" s="57"/>
      <c r="KW247" s="57"/>
      <c r="KX247" s="57"/>
      <c r="KY247" s="57"/>
      <c r="KZ247" s="57"/>
      <c r="LA247" s="57"/>
      <c r="LB247" s="57"/>
      <c r="LC247" s="57"/>
      <c r="LD247" s="57"/>
      <c r="LE247" s="57"/>
      <c r="LF247" s="57"/>
      <c r="LG247" s="57"/>
      <c r="LH247" s="57"/>
      <c r="LI247" s="57"/>
      <c r="LJ247" s="57"/>
      <c r="LK247" s="57"/>
      <c r="LL247" s="57"/>
      <c r="LM247" s="57"/>
      <c r="LN247" s="57"/>
      <c r="LO247" s="57"/>
      <c r="LP247" s="57"/>
      <c r="LQ247" s="57"/>
      <c r="LR247" s="57"/>
      <c r="LS247" s="57"/>
      <c r="LT247" s="57"/>
      <c r="LU247" s="57"/>
      <c r="LV247" s="57"/>
      <c r="LW247" s="57"/>
      <c r="LX247" s="57"/>
      <c r="LY247" s="57"/>
      <c r="LZ247" s="57"/>
      <c r="MA247" s="57"/>
      <c r="MB247" s="57"/>
      <c r="MC247" s="57"/>
      <c r="MD247" s="57"/>
      <c r="ME247" s="57"/>
      <c r="MF247" s="57"/>
      <c r="MG247" s="57"/>
      <c r="MH247" s="57"/>
      <c r="MI247" s="57"/>
      <c r="MJ247" s="57"/>
      <c r="MK247" s="57"/>
      <c r="ML247" s="57"/>
      <c r="MM247" s="57"/>
      <c r="MN247" s="57"/>
      <c r="MO247" s="57"/>
      <c r="MP247" s="57"/>
      <c r="MQ247" s="57"/>
      <c r="MR247" s="57"/>
      <c r="MS247" s="57"/>
      <c r="MT247" s="57"/>
      <c r="MU247" s="57"/>
      <c r="MV247" s="57"/>
      <c r="MW247" s="57"/>
      <c r="MX247" s="57"/>
      <c r="MY247" s="57"/>
      <c r="MZ247" s="57"/>
      <c r="NA247" s="57"/>
      <c r="NB247" s="57"/>
      <c r="NC247" s="57"/>
      <c r="ND247" s="57"/>
      <c r="NE247" s="57"/>
      <c r="NF247" s="57"/>
      <c r="NG247" s="57"/>
      <c r="NH247" s="57"/>
      <c r="NI247" s="57"/>
      <c r="NJ247" s="57"/>
      <c r="NK247" s="57"/>
      <c r="NL247" s="57"/>
      <c r="NM247" s="57"/>
      <c r="NN247" s="57"/>
      <c r="NO247" s="57"/>
      <c r="NP247" s="57"/>
      <c r="NQ247" s="57"/>
      <c r="NR247" s="57"/>
      <c r="NS247" s="57"/>
      <c r="NT247" s="57"/>
      <c r="NU247" s="57"/>
      <c r="NV247" s="57"/>
      <c r="NW247" s="57"/>
      <c r="NX247" s="57"/>
      <c r="NY247" s="57"/>
      <c r="NZ247" s="57"/>
      <c r="OA247" s="57"/>
      <c r="OB247" s="57"/>
      <c r="OC247" s="57"/>
      <c r="OD247" s="57"/>
      <c r="OE247" s="57"/>
      <c r="OF247" s="57"/>
      <c r="OG247" s="57"/>
      <c r="OH247" s="57"/>
      <c r="OI247" s="57"/>
      <c r="OJ247" s="57"/>
      <c r="OK247" s="57"/>
      <c r="OL247" s="57"/>
      <c r="OM247" s="57"/>
      <c r="ON247" s="57"/>
      <c r="OO247" s="57"/>
      <c r="OP247" s="57"/>
      <c r="OQ247" s="57"/>
      <c r="OR247" s="57"/>
      <c r="OS247" s="57"/>
      <c r="OT247" s="57"/>
      <c r="OU247" s="57"/>
      <c r="OV247" s="57"/>
      <c r="OW247" s="57"/>
      <c r="OX247" s="57"/>
      <c r="OY247" s="57"/>
      <c r="OZ247" s="57"/>
      <c r="PA247" s="57"/>
      <c r="PB247" s="57"/>
      <c r="PC247" s="57"/>
      <c r="PD247" s="57"/>
      <c r="PE247" s="57"/>
      <c r="PF247" s="57"/>
      <c r="PG247" s="57"/>
      <c r="PH247" s="57"/>
      <c r="PI247" s="57"/>
      <c r="PJ247" s="57"/>
      <c r="PK247" s="57"/>
      <c r="PL247" s="57"/>
      <c r="PM247" s="57"/>
      <c r="PN247" s="57"/>
      <c r="PO247" s="57"/>
      <c r="PP247" s="57"/>
      <c r="PQ247" s="57"/>
      <c r="PR247" s="57"/>
      <c r="PS247" s="57"/>
      <c r="PT247" s="57"/>
      <c r="PU247" s="57"/>
      <c r="PV247" s="57"/>
      <c r="PW247" s="57"/>
      <c r="PX247" s="57"/>
      <c r="PY247" s="57"/>
      <c r="PZ247" s="57"/>
      <c r="QA247" s="57"/>
      <c r="QB247" s="57"/>
      <c r="QC247" s="57"/>
      <c r="QD247" s="57"/>
      <c r="QE247" s="57"/>
      <c r="QF247" s="57"/>
      <c r="QG247" s="57"/>
      <c r="QH247" s="57"/>
      <c r="QI247" s="57"/>
      <c r="QJ247" s="57"/>
      <c r="QK247" s="57"/>
      <c r="QL247" s="57"/>
      <c r="QM247" s="57"/>
      <c r="QN247" s="57"/>
      <c r="QO247" s="57"/>
      <c r="QP247" s="57"/>
      <c r="QQ247" s="57"/>
      <c r="QR247" s="57"/>
      <c r="QS247" s="57"/>
      <c r="QT247" s="57"/>
      <c r="QU247" s="57"/>
      <c r="QV247" s="57"/>
      <c r="QW247" s="57"/>
      <c r="QX247" s="57"/>
      <c r="QY247" s="57"/>
      <c r="QZ247" s="57"/>
      <c r="RA247" s="57"/>
      <c r="RB247" s="57"/>
      <c r="RC247" s="57"/>
      <c r="RD247" s="57"/>
      <c r="RE247" s="57"/>
      <c r="RF247" s="57"/>
      <c r="RG247" s="57"/>
      <c r="RH247" s="57"/>
      <c r="RI247" s="57"/>
      <c r="RJ247" s="57"/>
      <c r="RK247" s="57"/>
      <c r="RL247" s="57"/>
      <c r="RM247" s="57"/>
      <c r="RN247" s="57"/>
      <c r="RO247" s="57"/>
      <c r="RP247" s="57"/>
      <c r="RQ247" s="57"/>
      <c r="RR247" s="57"/>
      <c r="RS247" s="57"/>
      <c r="RT247" s="57"/>
      <c r="RU247" s="57"/>
      <c r="RV247" s="57"/>
      <c r="RW247" s="57"/>
      <c r="RX247" s="57"/>
      <c r="RY247" s="57"/>
      <c r="RZ247" s="57"/>
      <c r="SA247" s="57"/>
      <c r="SB247" s="57"/>
      <c r="SC247" s="57"/>
      <c r="SD247" s="57"/>
      <c r="SE247" s="57"/>
      <c r="SF247" s="57"/>
      <c r="SG247" s="57"/>
      <c r="SH247" s="57"/>
      <c r="SI247" s="57"/>
      <c r="SJ247" s="57"/>
      <c r="SK247" s="57"/>
      <c r="SL247" s="57"/>
      <c r="SM247" s="57"/>
      <c r="SN247" s="57"/>
      <c r="SO247" s="57"/>
      <c r="SP247" s="57"/>
      <c r="SQ247" s="57"/>
      <c r="SR247" s="57"/>
      <c r="SS247" s="57"/>
      <c r="ST247" s="57"/>
      <c r="SU247" s="57"/>
      <c r="SV247" s="57"/>
      <c r="SW247" s="57"/>
      <c r="SX247" s="57"/>
      <c r="SY247" s="57"/>
      <c r="SZ247" s="57"/>
      <c r="TA247" s="57"/>
      <c r="TB247" s="57"/>
      <c r="TC247" s="57"/>
      <c r="TD247" s="57"/>
      <c r="TE247" s="57"/>
      <c r="TF247" s="57"/>
      <c r="TG247" s="57"/>
      <c r="TH247" s="57"/>
      <c r="TI247" s="57"/>
      <c r="TJ247" s="57"/>
      <c r="TK247" s="57"/>
      <c r="TL247" s="57"/>
      <c r="TM247" s="57"/>
      <c r="TN247" s="57"/>
      <c r="TO247" s="57"/>
      <c r="TP247" s="57"/>
      <c r="TQ247" s="57"/>
      <c r="TR247" s="57"/>
      <c r="TS247" s="57"/>
      <c r="TT247" s="57"/>
      <c r="TU247" s="57"/>
      <c r="TV247" s="57"/>
      <c r="TW247" s="57"/>
      <c r="TX247" s="57"/>
      <c r="TY247" s="57"/>
      <c r="TZ247" s="57"/>
      <c r="UA247" s="57"/>
      <c r="UB247" s="57"/>
      <c r="UC247" s="57"/>
      <c r="UD247" s="57"/>
      <c r="UE247" s="57"/>
      <c r="UF247" s="57"/>
      <c r="UG247" s="57"/>
      <c r="UH247" s="57"/>
      <c r="UI247" s="57"/>
      <c r="UJ247" s="57"/>
      <c r="UK247" s="57"/>
      <c r="UL247" s="57"/>
      <c r="UM247" s="57"/>
      <c r="UN247" s="57"/>
      <c r="UO247" s="57"/>
      <c r="UP247" s="57"/>
      <c r="UQ247" s="57"/>
      <c r="UR247" s="57"/>
      <c r="US247" s="57"/>
      <c r="UT247" s="57"/>
      <c r="UU247" s="57"/>
      <c r="UV247" s="57"/>
      <c r="UW247" s="57"/>
      <c r="UX247" s="57"/>
      <c r="UY247" s="57"/>
      <c r="UZ247" s="57"/>
      <c r="VA247" s="57"/>
      <c r="VB247" s="57"/>
      <c r="VC247" s="57"/>
      <c r="VD247" s="57"/>
      <c r="VE247" s="57"/>
      <c r="VF247" s="57"/>
      <c r="VG247" s="57"/>
      <c r="VH247" s="57"/>
      <c r="VI247" s="57"/>
      <c r="VJ247" s="57"/>
      <c r="VK247" s="57"/>
      <c r="VL247" s="57"/>
      <c r="VM247" s="57"/>
      <c r="VN247" s="57"/>
      <c r="VO247" s="57"/>
      <c r="VP247" s="57"/>
      <c r="VQ247" s="57"/>
      <c r="VR247" s="57"/>
      <c r="VS247" s="57"/>
      <c r="VT247" s="57"/>
      <c r="VU247" s="57"/>
      <c r="VV247" s="57"/>
      <c r="VW247" s="57"/>
      <c r="VX247" s="57"/>
      <c r="VY247" s="57"/>
      <c r="VZ247" s="57"/>
      <c r="WA247" s="57"/>
      <c r="WB247" s="57"/>
      <c r="WC247" s="57"/>
      <c r="WD247" s="57"/>
      <c r="WE247" s="57"/>
      <c r="WF247" s="57"/>
      <c r="WG247" s="57"/>
      <c r="WH247" s="57"/>
      <c r="WI247" s="57"/>
      <c r="WJ247" s="57"/>
      <c r="WK247" s="57"/>
      <c r="WL247" s="57"/>
      <c r="WM247" s="57"/>
      <c r="WN247" s="57"/>
      <c r="WO247" s="57"/>
      <c r="WP247" s="57"/>
      <c r="WQ247" s="57"/>
      <c r="WR247" s="57"/>
      <c r="WS247" s="57"/>
      <c r="WT247" s="57"/>
      <c r="WU247" s="57"/>
      <c r="WV247" s="57"/>
      <c r="WW247" s="57"/>
      <c r="WX247" s="57"/>
      <c r="WY247" s="57"/>
      <c r="WZ247" s="57"/>
      <c r="XA247" s="57"/>
      <c r="XB247" s="57"/>
      <c r="XC247" s="57"/>
      <c r="XD247" s="57"/>
      <c r="XE247" s="57"/>
      <c r="XF247" s="57"/>
      <c r="XG247" s="57"/>
      <c r="XH247" s="57"/>
      <c r="XI247" s="57"/>
      <c r="XJ247" s="57"/>
      <c r="XK247" s="57"/>
      <c r="XL247" s="57"/>
      <c r="XM247" s="57"/>
      <c r="XN247" s="57"/>
      <c r="XO247" s="57"/>
      <c r="XP247" s="57"/>
      <c r="XQ247" s="57"/>
      <c r="XR247" s="57"/>
      <c r="XS247" s="57"/>
      <c r="XT247" s="57"/>
      <c r="XU247" s="57"/>
      <c r="XV247" s="57"/>
      <c r="XW247" s="57"/>
    </row>
    <row r="248">
      <c r="AI248" s="57"/>
      <c r="BR248" s="57"/>
      <c r="DA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c r="IE248" s="57"/>
      <c r="IF248" s="57"/>
      <c r="IG248" s="57"/>
      <c r="IH248" s="57"/>
      <c r="II248" s="57"/>
      <c r="IJ248" s="57"/>
      <c r="IK248" s="57"/>
      <c r="IL248" s="57"/>
      <c r="IM248" s="57"/>
      <c r="IN248" s="57"/>
      <c r="IO248" s="57"/>
      <c r="IP248" s="57"/>
      <c r="IQ248" s="57"/>
      <c r="IR248" s="57"/>
      <c r="IS248" s="57"/>
      <c r="IT248" s="57"/>
      <c r="IU248" s="57"/>
      <c r="IV248" s="57"/>
      <c r="IW248" s="57"/>
      <c r="IX248" s="57"/>
      <c r="IY248" s="57"/>
      <c r="IZ248" s="57"/>
      <c r="JA248" s="57"/>
      <c r="JB248" s="57"/>
      <c r="JC248" s="57"/>
      <c r="JD248" s="57"/>
      <c r="JE248" s="57"/>
      <c r="JF248" s="57"/>
      <c r="JG248" s="57"/>
      <c r="JH248" s="57"/>
      <c r="JI248" s="57"/>
      <c r="JJ248" s="57"/>
      <c r="JK248" s="57"/>
      <c r="JL248" s="57"/>
      <c r="JM248" s="57"/>
      <c r="JN248" s="57"/>
      <c r="JO248" s="57"/>
      <c r="JP248" s="57"/>
      <c r="JQ248" s="57"/>
      <c r="JR248" s="57"/>
      <c r="JS248" s="57"/>
      <c r="JT248" s="57"/>
      <c r="JU248" s="57"/>
      <c r="JV248" s="57"/>
      <c r="JW248" s="57"/>
      <c r="JX248" s="57"/>
      <c r="JY248" s="57"/>
      <c r="JZ248" s="57"/>
      <c r="KA248" s="57"/>
      <c r="KB248" s="57"/>
      <c r="KC248" s="57"/>
      <c r="KD248" s="57"/>
      <c r="KE248" s="57"/>
      <c r="KF248" s="57"/>
      <c r="KG248" s="57"/>
      <c r="KH248" s="57"/>
      <c r="KI248" s="57"/>
      <c r="KJ248" s="57"/>
      <c r="KK248" s="57"/>
      <c r="KL248" s="57"/>
      <c r="KM248" s="57"/>
      <c r="KN248" s="57"/>
      <c r="KO248" s="57"/>
      <c r="KP248" s="57"/>
      <c r="KQ248" s="57"/>
      <c r="KR248" s="57"/>
      <c r="KS248" s="57"/>
      <c r="KT248" s="57"/>
      <c r="KU248" s="57"/>
      <c r="KV248" s="57"/>
      <c r="KW248" s="57"/>
      <c r="KX248" s="57"/>
      <c r="KY248" s="57"/>
      <c r="KZ248" s="57"/>
      <c r="LA248" s="57"/>
      <c r="LB248" s="57"/>
      <c r="LC248" s="57"/>
      <c r="LD248" s="57"/>
      <c r="LE248" s="57"/>
      <c r="LF248" s="57"/>
      <c r="LG248" s="57"/>
      <c r="LH248" s="57"/>
      <c r="LI248" s="57"/>
      <c r="LJ248" s="57"/>
      <c r="LK248" s="57"/>
      <c r="LL248" s="57"/>
      <c r="LM248" s="57"/>
      <c r="LN248" s="57"/>
      <c r="LO248" s="57"/>
      <c r="LP248" s="57"/>
      <c r="LQ248" s="57"/>
      <c r="LR248" s="57"/>
      <c r="LS248" s="57"/>
      <c r="LT248" s="57"/>
      <c r="LU248" s="57"/>
      <c r="LV248" s="57"/>
      <c r="LW248" s="57"/>
      <c r="LX248" s="57"/>
      <c r="LY248" s="57"/>
      <c r="LZ248" s="57"/>
      <c r="MA248" s="57"/>
      <c r="MB248" s="57"/>
      <c r="MC248" s="57"/>
      <c r="MD248" s="57"/>
      <c r="ME248" s="57"/>
      <c r="MF248" s="57"/>
      <c r="MG248" s="57"/>
      <c r="MH248" s="57"/>
      <c r="MI248" s="57"/>
      <c r="MJ248" s="57"/>
      <c r="MK248" s="57"/>
      <c r="ML248" s="57"/>
      <c r="MM248" s="57"/>
      <c r="MN248" s="57"/>
      <c r="MO248" s="57"/>
      <c r="MP248" s="57"/>
      <c r="MQ248" s="57"/>
      <c r="MR248" s="57"/>
      <c r="MS248" s="57"/>
      <c r="MT248" s="57"/>
      <c r="MU248" s="57"/>
      <c r="MV248" s="57"/>
      <c r="MW248" s="57"/>
      <c r="MX248" s="57"/>
      <c r="MY248" s="57"/>
      <c r="MZ248" s="57"/>
      <c r="NA248" s="57"/>
      <c r="NB248" s="57"/>
      <c r="NC248" s="57"/>
      <c r="ND248" s="57"/>
      <c r="NE248" s="57"/>
      <c r="NF248" s="57"/>
      <c r="NG248" s="57"/>
      <c r="NH248" s="57"/>
      <c r="NI248" s="57"/>
      <c r="NJ248" s="57"/>
      <c r="NK248" s="57"/>
      <c r="NL248" s="57"/>
      <c r="NM248" s="57"/>
      <c r="NN248" s="57"/>
      <c r="NO248" s="57"/>
      <c r="NP248" s="57"/>
      <c r="NQ248" s="57"/>
      <c r="NR248" s="57"/>
      <c r="NS248" s="57"/>
      <c r="NT248" s="57"/>
      <c r="NU248" s="57"/>
      <c r="NV248" s="57"/>
      <c r="NW248" s="57"/>
      <c r="NX248" s="57"/>
      <c r="NY248" s="57"/>
      <c r="NZ248" s="57"/>
      <c r="OA248" s="57"/>
      <c r="OB248" s="57"/>
      <c r="OC248" s="57"/>
      <c r="OD248" s="57"/>
      <c r="OE248" s="57"/>
      <c r="OF248" s="57"/>
      <c r="OG248" s="57"/>
      <c r="OH248" s="57"/>
      <c r="OI248" s="57"/>
      <c r="OJ248" s="57"/>
      <c r="OK248" s="57"/>
      <c r="OL248" s="57"/>
      <c r="OM248" s="57"/>
      <c r="ON248" s="57"/>
      <c r="OO248" s="57"/>
      <c r="OP248" s="57"/>
      <c r="OQ248" s="57"/>
      <c r="OR248" s="57"/>
      <c r="OS248" s="57"/>
      <c r="OT248" s="57"/>
      <c r="OU248" s="57"/>
      <c r="OV248" s="57"/>
      <c r="OW248" s="57"/>
      <c r="OX248" s="57"/>
      <c r="OY248" s="57"/>
      <c r="OZ248" s="57"/>
      <c r="PA248" s="57"/>
      <c r="PB248" s="57"/>
      <c r="PC248" s="57"/>
      <c r="PD248" s="57"/>
      <c r="PE248" s="57"/>
      <c r="PF248" s="57"/>
      <c r="PG248" s="57"/>
      <c r="PH248" s="57"/>
      <c r="PI248" s="57"/>
      <c r="PJ248" s="57"/>
      <c r="PK248" s="57"/>
      <c r="PL248" s="57"/>
      <c r="PM248" s="57"/>
      <c r="PN248" s="57"/>
      <c r="PO248" s="57"/>
      <c r="PP248" s="57"/>
      <c r="PQ248" s="57"/>
      <c r="PR248" s="57"/>
      <c r="PS248" s="57"/>
      <c r="PT248" s="57"/>
      <c r="PU248" s="57"/>
      <c r="PV248" s="57"/>
      <c r="PW248" s="57"/>
      <c r="PX248" s="57"/>
      <c r="PY248" s="57"/>
      <c r="PZ248" s="57"/>
      <c r="QA248" s="57"/>
      <c r="QB248" s="57"/>
      <c r="QC248" s="57"/>
      <c r="QD248" s="57"/>
      <c r="QE248" s="57"/>
      <c r="QF248" s="57"/>
      <c r="QG248" s="57"/>
      <c r="QH248" s="57"/>
      <c r="QI248" s="57"/>
      <c r="QJ248" s="57"/>
      <c r="QK248" s="57"/>
      <c r="QL248" s="57"/>
      <c r="QM248" s="57"/>
      <c r="QN248" s="57"/>
      <c r="QO248" s="57"/>
      <c r="QP248" s="57"/>
      <c r="QQ248" s="57"/>
      <c r="QR248" s="57"/>
      <c r="QS248" s="57"/>
      <c r="QT248" s="57"/>
      <c r="QU248" s="57"/>
      <c r="QV248" s="57"/>
      <c r="QW248" s="57"/>
      <c r="QX248" s="57"/>
      <c r="QY248" s="57"/>
      <c r="QZ248" s="57"/>
      <c r="RA248" s="57"/>
      <c r="RB248" s="57"/>
      <c r="RC248" s="57"/>
      <c r="RD248" s="57"/>
      <c r="RE248" s="57"/>
      <c r="RF248" s="57"/>
      <c r="RG248" s="57"/>
      <c r="RH248" s="57"/>
      <c r="RI248" s="57"/>
      <c r="RJ248" s="57"/>
      <c r="RK248" s="57"/>
      <c r="RL248" s="57"/>
      <c r="RM248" s="57"/>
      <c r="RN248" s="57"/>
      <c r="RO248" s="57"/>
      <c r="RP248" s="57"/>
      <c r="RQ248" s="57"/>
      <c r="RR248" s="57"/>
      <c r="RS248" s="57"/>
      <c r="RT248" s="57"/>
      <c r="RU248" s="57"/>
      <c r="RV248" s="57"/>
      <c r="RW248" s="57"/>
      <c r="RX248" s="57"/>
      <c r="RY248" s="57"/>
      <c r="RZ248" s="57"/>
      <c r="SA248" s="57"/>
      <c r="SB248" s="57"/>
      <c r="SC248" s="57"/>
      <c r="SD248" s="57"/>
      <c r="SE248" s="57"/>
      <c r="SF248" s="57"/>
      <c r="SG248" s="57"/>
      <c r="SH248" s="57"/>
      <c r="SI248" s="57"/>
      <c r="SJ248" s="57"/>
      <c r="SK248" s="57"/>
      <c r="SL248" s="57"/>
      <c r="SM248" s="57"/>
      <c r="SN248" s="57"/>
      <c r="SO248" s="57"/>
      <c r="SP248" s="57"/>
      <c r="SQ248" s="57"/>
      <c r="SR248" s="57"/>
      <c r="SS248" s="57"/>
      <c r="ST248" s="57"/>
      <c r="SU248" s="57"/>
      <c r="SV248" s="57"/>
      <c r="SW248" s="57"/>
      <c r="SX248" s="57"/>
      <c r="SY248" s="57"/>
      <c r="SZ248" s="57"/>
      <c r="TA248" s="57"/>
      <c r="TB248" s="57"/>
      <c r="TC248" s="57"/>
      <c r="TD248" s="57"/>
      <c r="TE248" s="57"/>
      <c r="TF248" s="57"/>
      <c r="TG248" s="57"/>
      <c r="TH248" s="57"/>
      <c r="TI248" s="57"/>
      <c r="TJ248" s="57"/>
      <c r="TK248" s="57"/>
      <c r="TL248" s="57"/>
      <c r="TM248" s="57"/>
      <c r="TN248" s="57"/>
      <c r="TO248" s="57"/>
      <c r="TP248" s="57"/>
      <c r="TQ248" s="57"/>
      <c r="TR248" s="57"/>
      <c r="TS248" s="57"/>
      <c r="TT248" s="57"/>
      <c r="TU248" s="57"/>
      <c r="TV248" s="57"/>
      <c r="TW248" s="57"/>
      <c r="TX248" s="57"/>
      <c r="TY248" s="57"/>
      <c r="TZ248" s="57"/>
      <c r="UA248" s="57"/>
      <c r="UB248" s="57"/>
      <c r="UC248" s="57"/>
      <c r="UD248" s="57"/>
      <c r="UE248" s="57"/>
      <c r="UF248" s="57"/>
      <c r="UG248" s="57"/>
      <c r="UH248" s="57"/>
      <c r="UI248" s="57"/>
      <c r="UJ248" s="57"/>
      <c r="UK248" s="57"/>
      <c r="UL248" s="57"/>
      <c r="UM248" s="57"/>
      <c r="UN248" s="57"/>
      <c r="UO248" s="57"/>
      <c r="UP248" s="57"/>
      <c r="UQ248" s="57"/>
      <c r="UR248" s="57"/>
      <c r="US248" s="57"/>
      <c r="UT248" s="57"/>
      <c r="UU248" s="57"/>
      <c r="UV248" s="57"/>
      <c r="UW248" s="57"/>
      <c r="UX248" s="57"/>
      <c r="UY248" s="57"/>
      <c r="UZ248" s="57"/>
      <c r="VA248" s="57"/>
      <c r="VB248" s="57"/>
      <c r="VC248" s="57"/>
      <c r="VD248" s="57"/>
      <c r="VE248" s="57"/>
      <c r="VF248" s="57"/>
      <c r="VG248" s="57"/>
      <c r="VH248" s="57"/>
      <c r="VI248" s="57"/>
      <c r="VJ248" s="57"/>
      <c r="VK248" s="57"/>
      <c r="VL248" s="57"/>
      <c r="VM248" s="57"/>
      <c r="VN248" s="57"/>
      <c r="VO248" s="57"/>
      <c r="VP248" s="57"/>
      <c r="VQ248" s="57"/>
      <c r="VR248" s="57"/>
      <c r="VS248" s="57"/>
      <c r="VT248" s="57"/>
      <c r="VU248" s="57"/>
      <c r="VV248" s="57"/>
      <c r="VW248" s="57"/>
      <c r="VX248" s="57"/>
      <c r="VY248" s="57"/>
      <c r="VZ248" s="57"/>
      <c r="WA248" s="57"/>
      <c r="WB248" s="57"/>
      <c r="WC248" s="57"/>
      <c r="WD248" s="57"/>
      <c r="WE248" s="57"/>
      <c r="WF248" s="57"/>
      <c r="WG248" s="57"/>
      <c r="WH248" s="57"/>
      <c r="WI248" s="57"/>
      <c r="WJ248" s="57"/>
      <c r="WK248" s="57"/>
      <c r="WL248" s="57"/>
      <c r="WM248" s="57"/>
      <c r="WN248" s="57"/>
      <c r="WO248" s="57"/>
      <c r="WP248" s="57"/>
      <c r="WQ248" s="57"/>
      <c r="WR248" s="57"/>
      <c r="WS248" s="57"/>
      <c r="WT248" s="57"/>
      <c r="WU248" s="57"/>
      <c r="WV248" s="57"/>
      <c r="WW248" s="57"/>
      <c r="WX248" s="57"/>
      <c r="WY248" s="57"/>
      <c r="WZ248" s="57"/>
      <c r="XA248" s="57"/>
      <c r="XB248" s="57"/>
      <c r="XC248" s="57"/>
      <c r="XD248" s="57"/>
      <c r="XE248" s="57"/>
      <c r="XF248" s="57"/>
      <c r="XG248" s="57"/>
      <c r="XH248" s="57"/>
      <c r="XI248" s="57"/>
      <c r="XJ248" s="57"/>
      <c r="XK248" s="57"/>
      <c r="XL248" s="57"/>
      <c r="XM248" s="57"/>
      <c r="XN248" s="57"/>
      <c r="XO248" s="57"/>
      <c r="XP248" s="57"/>
      <c r="XQ248" s="57"/>
      <c r="XR248" s="57"/>
      <c r="XS248" s="57"/>
      <c r="XT248" s="57"/>
      <c r="XU248" s="57"/>
      <c r="XV248" s="57"/>
      <c r="XW248" s="57"/>
    </row>
    <row r="249">
      <c r="AI249" s="57"/>
      <c r="BR249" s="57"/>
      <c r="DA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c r="FH249" s="57"/>
      <c r="FI249" s="57"/>
      <c r="FJ249" s="57"/>
      <c r="FK249" s="57"/>
      <c r="FL249" s="57"/>
      <c r="FM249" s="57"/>
      <c r="FN249" s="57"/>
      <c r="FO249" s="57"/>
      <c r="FP249" s="57"/>
      <c r="FQ249" s="57"/>
      <c r="FR249" s="57"/>
      <c r="FS249" s="57"/>
      <c r="FT249" s="57"/>
      <c r="FU249" s="57"/>
      <c r="FV249" s="57"/>
      <c r="FW249" s="57"/>
      <c r="FX249" s="57"/>
      <c r="FY249" s="57"/>
      <c r="FZ249" s="57"/>
      <c r="GA249" s="57"/>
      <c r="GB249" s="57"/>
      <c r="GC249" s="57"/>
      <c r="GD249" s="57"/>
      <c r="GE249" s="57"/>
      <c r="GF249" s="57"/>
      <c r="GG249" s="57"/>
      <c r="GH249" s="57"/>
      <c r="GI249" s="57"/>
      <c r="GJ249" s="57"/>
      <c r="GK249" s="57"/>
      <c r="GL249" s="57"/>
      <c r="GM249" s="57"/>
      <c r="GN249" s="57"/>
      <c r="GO249" s="57"/>
      <c r="GP249" s="57"/>
      <c r="GQ249" s="57"/>
      <c r="GR249" s="57"/>
      <c r="GS249" s="57"/>
      <c r="GT249" s="57"/>
      <c r="GU249" s="57"/>
      <c r="GV249" s="57"/>
      <c r="GW249" s="57"/>
      <c r="GX249" s="57"/>
      <c r="GY249" s="57"/>
      <c r="GZ249" s="57"/>
      <c r="HA249" s="57"/>
      <c r="HB249" s="57"/>
      <c r="HC249" s="57"/>
      <c r="HD249" s="57"/>
      <c r="HE249" s="57"/>
      <c r="HF249" s="57"/>
      <c r="HG249" s="57"/>
      <c r="HH249" s="57"/>
      <c r="HI249" s="57"/>
      <c r="HJ249" s="57"/>
      <c r="HK249" s="57"/>
      <c r="HL249" s="57"/>
      <c r="HM249" s="57"/>
      <c r="HN249" s="57"/>
      <c r="HO249" s="57"/>
      <c r="HP249" s="57"/>
      <c r="HQ249" s="57"/>
      <c r="HR249" s="57"/>
      <c r="HS249" s="57"/>
      <c r="HT249" s="57"/>
      <c r="HU249" s="57"/>
      <c r="HV249" s="57"/>
      <c r="HW249" s="57"/>
      <c r="HX249" s="57"/>
      <c r="HY249" s="57"/>
      <c r="HZ249" s="57"/>
      <c r="IA249" s="57"/>
      <c r="IB249" s="57"/>
      <c r="IC249" s="57"/>
      <c r="ID249" s="57"/>
      <c r="IE249" s="57"/>
      <c r="IF249" s="57"/>
      <c r="IG249" s="57"/>
      <c r="IH249" s="57"/>
      <c r="II249" s="57"/>
      <c r="IJ249" s="57"/>
      <c r="IK249" s="57"/>
      <c r="IL249" s="57"/>
      <c r="IM249" s="57"/>
      <c r="IN249" s="57"/>
      <c r="IO249" s="57"/>
      <c r="IP249" s="57"/>
      <c r="IQ249" s="57"/>
      <c r="IR249" s="57"/>
      <c r="IS249" s="57"/>
      <c r="IT249" s="57"/>
      <c r="IU249" s="57"/>
      <c r="IV249" s="57"/>
      <c r="IW249" s="57"/>
      <c r="IX249" s="57"/>
      <c r="IY249" s="57"/>
      <c r="IZ249" s="57"/>
      <c r="JA249" s="57"/>
      <c r="JB249" s="57"/>
      <c r="JC249" s="57"/>
      <c r="JD249" s="57"/>
      <c r="JE249" s="57"/>
      <c r="JF249" s="57"/>
      <c r="JG249" s="57"/>
      <c r="JH249" s="57"/>
      <c r="JI249" s="57"/>
      <c r="JJ249" s="57"/>
      <c r="JK249" s="57"/>
      <c r="JL249" s="57"/>
      <c r="JM249" s="57"/>
      <c r="JN249" s="57"/>
      <c r="JO249" s="57"/>
      <c r="JP249" s="57"/>
      <c r="JQ249" s="57"/>
      <c r="JR249" s="57"/>
      <c r="JS249" s="57"/>
      <c r="JT249" s="57"/>
      <c r="JU249" s="57"/>
      <c r="JV249" s="57"/>
      <c r="JW249" s="57"/>
      <c r="JX249" s="57"/>
      <c r="JY249" s="57"/>
      <c r="JZ249" s="57"/>
      <c r="KA249" s="57"/>
      <c r="KB249" s="57"/>
      <c r="KC249" s="57"/>
      <c r="KD249" s="57"/>
      <c r="KE249" s="57"/>
      <c r="KF249" s="57"/>
      <c r="KG249" s="57"/>
      <c r="KH249" s="57"/>
      <c r="KI249" s="57"/>
      <c r="KJ249" s="57"/>
      <c r="KK249" s="57"/>
      <c r="KL249" s="57"/>
      <c r="KM249" s="57"/>
      <c r="KN249" s="57"/>
      <c r="KO249" s="57"/>
      <c r="KP249" s="57"/>
      <c r="KQ249" s="57"/>
      <c r="KR249" s="57"/>
      <c r="KS249" s="57"/>
      <c r="KT249" s="57"/>
      <c r="KU249" s="57"/>
      <c r="KV249" s="57"/>
      <c r="KW249" s="57"/>
      <c r="KX249" s="57"/>
      <c r="KY249" s="57"/>
      <c r="KZ249" s="57"/>
      <c r="LA249" s="57"/>
      <c r="LB249" s="57"/>
      <c r="LC249" s="57"/>
      <c r="LD249" s="57"/>
      <c r="LE249" s="57"/>
      <c r="LF249" s="57"/>
      <c r="LG249" s="57"/>
      <c r="LH249" s="57"/>
      <c r="LI249" s="57"/>
      <c r="LJ249" s="57"/>
      <c r="LK249" s="57"/>
      <c r="LL249" s="57"/>
      <c r="LM249" s="57"/>
      <c r="LN249" s="57"/>
      <c r="LO249" s="57"/>
      <c r="LP249" s="57"/>
      <c r="LQ249" s="57"/>
      <c r="LR249" s="57"/>
      <c r="LS249" s="57"/>
      <c r="LT249" s="57"/>
      <c r="LU249" s="57"/>
      <c r="LV249" s="57"/>
      <c r="LW249" s="57"/>
      <c r="LX249" s="57"/>
      <c r="LY249" s="57"/>
      <c r="LZ249" s="57"/>
      <c r="MA249" s="57"/>
      <c r="MB249" s="57"/>
      <c r="MC249" s="57"/>
      <c r="MD249" s="57"/>
      <c r="ME249" s="57"/>
      <c r="MF249" s="57"/>
      <c r="MG249" s="57"/>
      <c r="MH249" s="57"/>
      <c r="MI249" s="57"/>
      <c r="MJ249" s="57"/>
      <c r="MK249" s="57"/>
      <c r="ML249" s="57"/>
      <c r="MM249" s="57"/>
      <c r="MN249" s="57"/>
      <c r="MO249" s="57"/>
      <c r="MP249" s="57"/>
      <c r="MQ249" s="57"/>
      <c r="MR249" s="57"/>
      <c r="MS249" s="57"/>
      <c r="MT249" s="57"/>
      <c r="MU249" s="57"/>
      <c r="MV249" s="57"/>
      <c r="MW249" s="57"/>
      <c r="MX249" s="57"/>
      <c r="MY249" s="57"/>
      <c r="MZ249" s="57"/>
      <c r="NA249" s="57"/>
      <c r="NB249" s="57"/>
      <c r="NC249" s="57"/>
      <c r="ND249" s="57"/>
      <c r="NE249" s="57"/>
      <c r="NF249" s="57"/>
      <c r="NG249" s="57"/>
      <c r="NH249" s="57"/>
      <c r="NI249" s="57"/>
      <c r="NJ249" s="57"/>
      <c r="NK249" s="57"/>
      <c r="NL249" s="57"/>
      <c r="NM249" s="57"/>
      <c r="NN249" s="57"/>
      <c r="NO249" s="57"/>
      <c r="NP249" s="57"/>
      <c r="NQ249" s="57"/>
      <c r="NR249" s="57"/>
      <c r="NS249" s="57"/>
      <c r="NT249" s="57"/>
      <c r="NU249" s="57"/>
      <c r="NV249" s="57"/>
      <c r="NW249" s="57"/>
      <c r="NX249" s="57"/>
      <c r="NY249" s="57"/>
      <c r="NZ249" s="57"/>
      <c r="OA249" s="57"/>
      <c r="OB249" s="57"/>
      <c r="OC249" s="57"/>
      <c r="OD249" s="57"/>
      <c r="OE249" s="57"/>
      <c r="OF249" s="57"/>
      <c r="OG249" s="57"/>
      <c r="OH249" s="57"/>
      <c r="OI249" s="57"/>
      <c r="OJ249" s="57"/>
      <c r="OK249" s="57"/>
      <c r="OL249" s="57"/>
      <c r="OM249" s="57"/>
      <c r="ON249" s="57"/>
      <c r="OO249" s="57"/>
      <c r="OP249" s="57"/>
      <c r="OQ249" s="57"/>
      <c r="OR249" s="57"/>
      <c r="OS249" s="57"/>
      <c r="OT249" s="57"/>
      <c r="OU249" s="57"/>
      <c r="OV249" s="57"/>
      <c r="OW249" s="57"/>
      <c r="OX249" s="57"/>
      <c r="OY249" s="57"/>
      <c r="OZ249" s="57"/>
      <c r="PA249" s="57"/>
      <c r="PB249" s="57"/>
      <c r="PC249" s="57"/>
      <c r="PD249" s="57"/>
      <c r="PE249" s="57"/>
      <c r="PF249" s="57"/>
      <c r="PG249" s="57"/>
      <c r="PH249" s="57"/>
      <c r="PI249" s="57"/>
      <c r="PJ249" s="57"/>
      <c r="PK249" s="57"/>
      <c r="PL249" s="57"/>
      <c r="PM249" s="57"/>
      <c r="PN249" s="57"/>
      <c r="PO249" s="57"/>
      <c r="PP249" s="57"/>
      <c r="PQ249" s="57"/>
      <c r="PR249" s="57"/>
      <c r="PS249" s="57"/>
      <c r="PT249" s="57"/>
      <c r="PU249" s="57"/>
      <c r="PV249" s="57"/>
      <c r="PW249" s="57"/>
      <c r="PX249" s="57"/>
      <c r="PY249" s="57"/>
      <c r="PZ249" s="57"/>
      <c r="QA249" s="57"/>
      <c r="QB249" s="57"/>
      <c r="QC249" s="57"/>
      <c r="QD249" s="57"/>
      <c r="QE249" s="57"/>
      <c r="QF249" s="57"/>
      <c r="QG249" s="57"/>
      <c r="QH249" s="57"/>
      <c r="QI249" s="57"/>
      <c r="QJ249" s="57"/>
      <c r="QK249" s="57"/>
      <c r="QL249" s="57"/>
      <c r="QM249" s="57"/>
      <c r="QN249" s="57"/>
      <c r="QO249" s="57"/>
      <c r="QP249" s="57"/>
      <c r="QQ249" s="57"/>
      <c r="QR249" s="57"/>
      <c r="QS249" s="57"/>
      <c r="QT249" s="57"/>
      <c r="QU249" s="57"/>
      <c r="QV249" s="57"/>
      <c r="QW249" s="57"/>
      <c r="QX249" s="57"/>
      <c r="QY249" s="57"/>
      <c r="QZ249" s="57"/>
      <c r="RA249" s="57"/>
      <c r="RB249" s="57"/>
      <c r="RC249" s="57"/>
      <c r="RD249" s="57"/>
      <c r="RE249" s="57"/>
      <c r="RF249" s="57"/>
      <c r="RG249" s="57"/>
      <c r="RH249" s="57"/>
      <c r="RI249" s="57"/>
      <c r="RJ249" s="57"/>
      <c r="RK249" s="57"/>
      <c r="RL249" s="57"/>
      <c r="RM249" s="57"/>
      <c r="RN249" s="57"/>
      <c r="RO249" s="57"/>
      <c r="RP249" s="57"/>
      <c r="RQ249" s="57"/>
      <c r="RR249" s="57"/>
      <c r="RS249" s="57"/>
      <c r="RT249" s="57"/>
      <c r="RU249" s="57"/>
      <c r="RV249" s="57"/>
      <c r="RW249" s="57"/>
      <c r="RX249" s="57"/>
      <c r="RY249" s="57"/>
      <c r="RZ249" s="57"/>
      <c r="SA249" s="57"/>
      <c r="SB249" s="57"/>
      <c r="SC249" s="57"/>
      <c r="SD249" s="57"/>
      <c r="SE249" s="57"/>
      <c r="SF249" s="57"/>
      <c r="SG249" s="57"/>
      <c r="SH249" s="57"/>
      <c r="SI249" s="57"/>
      <c r="SJ249" s="57"/>
      <c r="SK249" s="57"/>
      <c r="SL249" s="57"/>
      <c r="SM249" s="57"/>
      <c r="SN249" s="57"/>
      <c r="SO249" s="57"/>
      <c r="SP249" s="57"/>
      <c r="SQ249" s="57"/>
      <c r="SR249" s="57"/>
      <c r="SS249" s="57"/>
      <c r="ST249" s="57"/>
      <c r="SU249" s="57"/>
      <c r="SV249" s="57"/>
      <c r="SW249" s="57"/>
      <c r="SX249" s="57"/>
      <c r="SY249" s="57"/>
      <c r="SZ249" s="57"/>
      <c r="TA249" s="57"/>
      <c r="TB249" s="57"/>
      <c r="TC249" s="57"/>
      <c r="TD249" s="57"/>
      <c r="TE249" s="57"/>
      <c r="TF249" s="57"/>
      <c r="TG249" s="57"/>
      <c r="TH249" s="57"/>
      <c r="TI249" s="57"/>
      <c r="TJ249" s="57"/>
      <c r="TK249" s="57"/>
      <c r="TL249" s="57"/>
      <c r="TM249" s="57"/>
      <c r="TN249" s="57"/>
      <c r="TO249" s="57"/>
      <c r="TP249" s="57"/>
      <c r="TQ249" s="57"/>
      <c r="TR249" s="57"/>
      <c r="TS249" s="57"/>
      <c r="TT249" s="57"/>
      <c r="TU249" s="57"/>
      <c r="TV249" s="57"/>
      <c r="TW249" s="57"/>
      <c r="TX249" s="57"/>
      <c r="TY249" s="57"/>
      <c r="TZ249" s="57"/>
      <c r="UA249" s="57"/>
      <c r="UB249" s="57"/>
      <c r="UC249" s="57"/>
      <c r="UD249" s="57"/>
      <c r="UE249" s="57"/>
      <c r="UF249" s="57"/>
      <c r="UG249" s="57"/>
      <c r="UH249" s="57"/>
      <c r="UI249" s="57"/>
      <c r="UJ249" s="57"/>
      <c r="UK249" s="57"/>
      <c r="UL249" s="57"/>
      <c r="UM249" s="57"/>
      <c r="UN249" s="57"/>
      <c r="UO249" s="57"/>
      <c r="UP249" s="57"/>
      <c r="UQ249" s="57"/>
      <c r="UR249" s="57"/>
      <c r="US249" s="57"/>
      <c r="UT249" s="57"/>
      <c r="UU249" s="57"/>
      <c r="UV249" s="57"/>
      <c r="UW249" s="57"/>
      <c r="UX249" s="57"/>
      <c r="UY249" s="57"/>
      <c r="UZ249" s="57"/>
      <c r="VA249" s="57"/>
      <c r="VB249" s="57"/>
      <c r="VC249" s="57"/>
      <c r="VD249" s="57"/>
      <c r="VE249" s="57"/>
      <c r="VF249" s="57"/>
      <c r="VG249" s="57"/>
      <c r="VH249" s="57"/>
      <c r="VI249" s="57"/>
      <c r="VJ249" s="57"/>
      <c r="VK249" s="57"/>
      <c r="VL249" s="57"/>
      <c r="VM249" s="57"/>
      <c r="VN249" s="57"/>
      <c r="VO249" s="57"/>
      <c r="VP249" s="57"/>
      <c r="VQ249" s="57"/>
      <c r="VR249" s="57"/>
      <c r="VS249" s="57"/>
      <c r="VT249" s="57"/>
      <c r="VU249" s="57"/>
      <c r="VV249" s="57"/>
      <c r="VW249" s="57"/>
      <c r="VX249" s="57"/>
      <c r="VY249" s="57"/>
      <c r="VZ249" s="57"/>
      <c r="WA249" s="57"/>
      <c r="WB249" s="57"/>
      <c r="WC249" s="57"/>
      <c r="WD249" s="57"/>
      <c r="WE249" s="57"/>
      <c r="WF249" s="57"/>
      <c r="WG249" s="57"/>
      <c r="WH249" s="57"/>
      <c r="WI249" s="57"/>
      <c r="WJ249" s="57"/>
      <c r="WK249" s="57"/>
      <c r="WL249" s="57"/>
      <c r="WM249" s="57"/>
      <c r="WN249" s="57"/>
      <c r="WO249" s="57"/>
      <c r="WP249" s="57"/>
      <c r="WQ249" s="57"/>
      <c r="WR249" s="57"/>
      <c r="WS249" s="57"/>
      <c r="WT249" s="57"/>
      <c r="WU249" s="57"/>
      <c r="WV249" s="57"/>
      <c r="WW249" s="57"/>
      <c r="WX249" s="57"/>
      <c r="WY249" s="57"/>
      <c r="WZ249" s="57"/>
      <c r="XA249" s="57"/>
      <c r="XB249" s="57"/>
      <c r="XC249" s="57"/>
      <c r="XD249" s="57"/>
      <c r="XE249" s="57"/>
      <c r="XF249" s="57"/>
      <c r="XG249" s="57"/>
      <c r="XH249" s="57"/>
      <c r="XI249" s="57"/>
      <c r="XJ249" s="57"/>
      <c r="XK249" s="57"/>
      <c r="XL249" s="57"/>
      <c r="XM249" s="57"/>
      <c r="XN249" s="57"/>
      <c r="XO249" s="57"/>
      <c r="XP249" s="57"/>
      <c r="XQ249" s="57"/>
      <c r="XR249" s="57"/>
      <c r="XS249" s="57"/>
      <c r="XT249" s="57"/>
      <c r="XU249" s="57"/>
      <c r="XV249" s="57"/>
      <c r="XW249" s="57"/>
    </row>
    <row r="250">
      <c r="AI250" s="57"/>
      <c r="BR250" s="57"/>
      <c r="DA250" s="57"/>
      <c r="EJ250" s="57"/>
      <c r="EK250" s="57"/>
      <c r="EL250" s="57"/>
      <c r="EM250" s="57"/>
      <c r="EN250" s="57"/>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c r="HN250" s="57"/>
      <c r="HO250" s="57"/>
      <c r="HP250" s="57"/>
      <c r="HQ250" s="57"/>
      <c r="HR250" s="57"/>
      <c r="HS250" s="57"/>
      <c r="HT250" s="57"/>
      <c r="HU250" s="57"/>
      <c r="HV250" s="57"/>
      <c r="HW250" s="57"/>
      <c r="HX250" s="57"/>
      <c r="HY250" s="57"/>
      <c r="HZ250" s="57"/>
      <c r="IA250" s="57"/>
      <c r="IB250" s="57"/>
      <c r="IC250" s="57"/>
      <c r="ID250" s="57"/>
      <c r="IE250" s="57"/>
      <c r="IF250" s="57"/>
      <c r="IG250" s="57"/>
      <c r="IH250" s="57"/>
      <c r="II250" s="57"/>
      <c r="IJ250" s="57"/>
      <c r="IK250" s="57"/>
      <c r="IL250" s="57"/>
      <c r="IM250" s="57"/>
      <c r="IN250" s="57"/>
      <c r="IO250" s="57"/>
      <c r="IP250" s="57"/>
      <c r="IQ250" s="57"/>
      <c r="IR250" s="57"/>
      <c r="IS250" s="57"/>
      <c r="IT250" s="57"/>
      <c r="IU250" s="57"/>
      <c r="IV250" s="57"/>
      <c r="IW250" s="57"/>
      <c r="IX250" s="57"/>
      <c r="IY250" s="57"/>
      <c r="IZ250" s="57"/>
      <c r="JA250" s="57"/>
      <c r="JB250" s="57"/>
      <c r="JC250" s="57"/>
      <c r="JD250" s="57"/>
      <c r="JE250" s="57"/>
      <c r="JF250" s="57"/>
      <c r="JG250" s="57"/>
      <c r="JH250" s="57"/>
      <c r="JI250" s="57"/>
      <c r="JJ250" s="57"/>
      <c r="JK250" s="57"/>
      <c r="JL250" s="57"/>
      <c r="JM250" s="57"/>
      <c r="JN250" s="57"/>
      <c r="JO250" s="57"/>
      <c r="JP250" s="57"/>
      <c r="JQ250" s="57"/>
      <c r="JR250" s="57"/>
      <c r="JS250" s="57"/>
      <c r="JT250" s="57"/>
      <c r="JU250" s="57"/>
      <c r="JV250" s="57"/>
      <c r="JW250" s="57"/>
      <c r="JX250" s="57"/>
      <c r="JY250" s="57"/>
      <c r="JZ250" s="57"/>
      <c r="KA250" s="57"/>
      <c r="KB250" s="57"/>
      <c r="KC250" s="57"/>
      <c r="KD250" s="57"/>
      <c r="KE250" s="57"/>
      <c r="KF250" s="57"/>
      <c r="KG250" s="57"/>
      <c r="KH250" s="57"/>
      <c r="KI250" s="57"/>
      <c r="KJ250" s="57"/>
      <c r="KK250" s="57"/>
      <c r="KL250" s="57"/>
      <c r="KM250" s="57"/>
      <c r="KN250" s="57"/>
      <c r="KO250" s="57"/>
      <c r="KP250" s="57"/>
      <c r="KQ250" s="57"/>
      <c r="KR250" s="57"/>
      <c r="KS250" s="57"/>
      <c r="KT250" s="57"/>
      <c r="KU250" s="57"/>
      <c r="KV250" s="57"/>
      <c r="KW250" s="57"/>
      <c r="KX250" s="57"/>
      <c r="KY250" s="57"/>
      <c r="KZ250" s="57"/>
      <c r="LA250" s="57"/>
      <c r="LB250" s="57"/>
      <c r="LC250" s="57"/>
      <c r="LD250" s="57"/>
      <c r="LE250" s="57"/>
      <c r="LF250" s="57"/>
      <c r="LG250" s="57"/>
      <c r="LH250" s="57"/>
      <c r="LI250" s="57"/>
      <c r="LJ250" s="57"/>
      <c r="LK250" s="57"/>
      <c r="LL250" s="57"/>
      <c r="LM250" s="57"/>
      <c r="LN250" s="57"/>
      <c r="LO250" s="57"/>
      <c r="LP250" s="57"/>
      <c r="LQ250" s="57"/>
      <c r="LR250" s="57"/>
      <c r="LS250" s="57"/>
      <c r="LT250" s="57"/>
      <c r="LU250" s="57"/>
      <c r="LV250" s="57"/>
      <c r="LW250" s="57"/>
      <c r="LX250" s="57"/>
      <c r="LY250" s="57"/>
      <c r="LZ250" s="57"/>
      <c r="MA250" s="57"/>
      <c r="MB250" s="57"/>
      <c r="MC250" s="57"/>
      <c r="MD250" s="57"/>
      <c r="ME250" s="57"/>
      <c r="MF250" s="57"/>
      <c r="MG250" s="57"/>
      <c r="MH250" s="57"/>
      <c r="MI250" s="57"/>
      <c r="MJ250" s="57"/>
      <c r="MK250" s="57"/>
      <c r="ML250" s="57"/>
      <c r="MM250" s="57"/>
      <c r="MN250" s="57"/>
      <c r="MO250" s="57"/>
      <c r="MP250" s="57"/>
      <c r="MQ250" s="57"/>
      <c r="MR250" s="57"/>
      <c r="MS250" s="57"/>
      <c r="MT250" s="57"/>
      <c r="MU250" s="57"/>
      <c r="MV250" s="57"/>
      <c r="MW250" s="57"/>
      <c r="MX250" s="57"/>
      <c r="MY250" s="57"/>
      <c r="MZ250" s="57"/>
      <c r="NA250" s="57"/>
      <c r="NB250" s="57"/>
      <c r="NC250" s="57"/>
      <c r="ND250" s="57"/>
      <c r="NE250" s="57"/>
      <c r="NF250" s="57"/>
      <c r="NG250" s="57"/>
      <c r="NH250" s="57"/>
      <c r="NI250" s="57"/>
      <c r="NJ250" s="57"/>
      <c r="NK250" s="57"/>
      <c r="NL250" s="57"/>
      <c r="NM250" s="57"/>
      <c r="NN250" s="57"/>
      <c r="NO250" s="57"/>
      <c r="NP250" s="57"/>
      <c r="NQ250" s="57"/>
      <c r="NR250" s="57"/>
      <c r="NS250" s="57"/>
      <c r="NT250" s="57"/>
      <c r="NU250" s="57"/>
      <c r="NV250" s="57"/>
      <c r="NW250" s="57"/>
      <c r="NX250" s="57"/>
      <c r="NY250" s="57"/>
      <c r="NZ250" s="57"/>
      <c r="OA250" s="57"/>
      <c r="OB250" s="57"/>
      <c r="OC250" s="57"/>
      <c r="OD250" s="57"/>
      <c r="OE250" s="57"/>
      <c r="OF250" s="57"/>
      <c r="OG250" s="57"/>
      <c r="OH250" s="57"/>
      <c r="OI250" s="57"/>
      <c r="OJ250" s="57"/>
      <c r="OK250" s="57"/>
      <c r="OL250" s="57"/>
      <c r="OM250" s="57"/>
      <c r="ON250" s="57"/>
      <c r="OO250" s="57"/>
      <c r="OP250" s="57"/>
      <c r="OQ250" s="57"/>
      <c r="OR250" s="57"/>
      <c r="OS250" s="57"/>
      <c r="OT250" s="57"/>
      <c r="OU250" s="57"/>
      <c r="OV250" s="57"/>
      <c r="OW250" s="57"/>
      <c r="OX250" s="57"/>
      <c r="OY250" s="57"/>
      <c r="OZ250" s="57"/>
      <c r="PA250" s="57"/>
      <c r="PB250" s="57"/>
      <c r="PC250" s="57"/>
      <c r="PD250" s="57"/>
      <c r="PE250" s="57"/>
      <c r="PF250" s="57"/>
      <c r="PG250" s="57"/>
      <c r="PH250" s="57"/>
      <c r="PI250" s="57"/>
      <c r="PJ250" s="57"/>
      <c r="PK250" s="57"/>
      <c r="PL250" s="57"/>
      <c r="PM250" s="57"/>
      <c r="PN250" s="57"/>
      <c r="PO250" s="57"/>
      <c r="PP250" s="57"/>
      <c r="PQ250" s="57"/>
      <c r="PR250" s="57"/>
      <c r="PS250" s="57"/>
      <c r="PT250" s="57"/>
      <c r="PU250" s="57"/>
      <c r="PV250" s="57"/>
      <c r="PW250" s="57"/>
      <c r="PX250" s="57"/>
      <c r="PY250" s="57"/>
      <c r="PZ250" s="57"/>
      <c r="QA250" s="57"/>
      <c r="QB250" s="57"/>
      <c r="QC250" s="57"/>
      <c r="QD250" s="57"/>
      <c r="QE250" s="57"/>
      <c r="QF250" s="57"/>
      <c r="QG250" s="57"/>
      <c r="QH250" s="57"/>
      <c r="QI250" s="57"/>
      <c r="QJ250" s="57"/>
      <c r="QK250" s="57"/>
      <c r="QL250" s="57"/>
      <c r="QM250" s="57"/>
      <c r="QN250" s="57"/>
      <c r="QO250" s="57"/>
      <c r="QP250" s="57"/>
      <c r="QQ250" s="57"/>
      <c r="QR250" s="57"/>
      <c r="QS250" s="57"/>
      <c r="QT250" s="57"/>
      <c r="QU250" s="57"/>
      <c r="QV250" s="57"/>
      <c r="QW250" s="57"/>
      <c r="QX250" s="57"/>
      <c r="QY250" s="57"/>
      <c r="QZ250" s="57"/>
      <c r="RA250" s="57"/>
      <c r="RB250" s="57"/>
      <c r="RC250" s="57"/>
      <c r="RD250" s="57"/>
      <c r="RE250" s="57"/>
      <c r="RF250" s="57"/>
      <c r="RG250" s="57"/>
      <c r="RH250" s="57"/>
      <c r="RI250" s="57"/>
      <c r="RJ250" s="57"/>
      <c r="RK250" s="57"/>
      <c r="RL250" s="57"/>
      <c r="RM250" s="57"/>
      <c r="RN250" s="57"/>
      <c r="RO250" s="57"/>
      <c r="RP250" s="57"/>
      <c r="RQ250" s="57"/>
      <c r="RR250" s="57"/>
      <c r="RS250" s="57"/>
      <c r="RT250" s="57"/>
      <c r="RU250" s="57"/>
      <c r="RV250" s="57"/>
      <c r="RW250" s="57"/>
      <c r="RX250" s="57"/>
      <c r="RY250" s="57"/>
      <c r="RZ250" s="57"/>
      <c r="SA250" s="57"/>
      <c r="SB250" s="57"/>
      <c r="SC250" s="57"/>
      <c r="SD250" s="57"/>
      <c r="SE250" s="57"/>
      <c r="SF250" s="57"/>
      <c r="SG250" s="57"/>
      <c r="SH250" s="57"/>
      <c r="SI250" s="57"/>
      <c r="SJ250" s="57"/>
      <c r="SK250" s="57"/>
      <c r="SL250" s="57"/>
      <c r="SM250" s="57"/>
      <c r="SN250" s="57"/>
      <c r="SO250" s="57"/>
      <c r="SP250" s="57"/>
      <c r="SQ250" s="57"/>
      <c r="SR250" s="57"/>
      <c r="SS250" s="57"/>
      <c r="ST250" s="57"/>
      <c r="SU250" s="57"/>
      <c r="SV250" s="57"/>
      <c r="SW250" s="57"/>
      <c r="SX250" s="57"/>
      <c r="SY250" s="57"/>
      <c r="SZ250" s="57"/>
      <c r="TA250" s="57"/>
      <c r="TB250" s="57"/>
      <c r="TC250" s="57"/>
      <c r="TD250" s="57"/>
      <c r="TE250" s="57"/>
      <c r="TF250" s="57"/>
      <c r="TG250" s="57"/>
      <c r="TH250" s="57"/>
      <c r="TI250" s="57"/>
      <c r="TJ250" s="57"/>
      <c r="TK250" s="57"/>
      <c r="TL250" s="57"/>
      <c r="TM250" s="57"/>
      <c r="TN250" s="57"/>
      <c r="TO250" s="57"/>
      <c r="TP250" s="57"/>
      <c r="TQ250" s="57"/>
      <c r="TR250" s="57"/>
      <c r="TS250" s="57"/>
      <c r="TT250" s="57"/>
      <c r="TU250" s="57"/>
      <c r="TV250" s="57"/>
      <c r="TW250" s="57"/>
      <c r="TX250" s="57"/>
      <c r="TY250" s="57"/>
      <c r="TZ250" s="57"/>
      <c r="UA250" s="57"/>
      <c r="UB250" s="57"/>
      <c r="UC250" s="57"/>
      <c r="UD250" s="57"/>
      <c r="UE250" s="57"/>
      <c r="UF250" s="57"/>
      <c r="UG250" s="57"/>
      <c r="UH250" s="57"/>
      <c r="UI250" s="57"/>
      <c r="UJ250" s="57"/>
      <c r="UK250" s="57"/>
      <c r="UL250" s="57"/>
      <c r="UM250" s="57"/>
      <c r="UN250" s="57"/>
      <c r="UO250" s="57"/>
      <c r="UP250" s="57"/>
      <c r="UQ250" s="57"/>
      <c r="UR250" s="57"/>
      <c r="US250" s="57"/>
      <c r="UT250" s="57"/>
      <c r="UU250" s="57"/>
      <c r="UV250" s="57"/>
      <c r="UW250" s="57"/>
      <c r="UX250" s="57"/>
      <c r="UY250" s="57"/>
      <c r="UZ250" s="57"/>
      <c r="VA250" s="57"/>
      <c r="VB250" s="57"/>
      <c r="VC250" s="57"/>
      <c r="VD250" s="57"/>
      <c r="VE250" s="57"/>
      <c r="VF250" s="57"/>
      <c r="VG250" s="57"/>
      <c r="VH250" s="57"/>
      <c r="VI250" s="57"/>
      <c r="VJ250" s="57"/>
      <c r="VK250" s="57"/>
      <c r="VL250" s="57"/>
      <c r="VM250" s="57"/>
      <c r="VN250" s="57"/>
      <c r="VO250" s="57"/>
      <c r="VP250" s="57"/>
      <c r="VQ250" s="57"/>
      <c r="VR250" s="57"/>
      <c r="VS250" s="57"/>
      <c r="VT250" s="57"/>
      <c r="VU250" s="57"/>
      <c r="VV250" s="57"/>
      <c r="VW250" s="57"/>
      <c r="VX250" s="57"/>
      <c r="VY250" s="57"/>
      <c r="VZ250" s="57"/>
      <c r="WA250" s="57"/>
      <c r="WB250" s="57"/>
      <c r="WC250" s="57"/>
      <c r="WD250" s="57"/>
      <c r="WE250" s="57"/>
      <c r="WF250" s="57"/>
      <c r="WG250" s="57"/>
      <c r="WH250" s="57"/>
      <c r="WI250" s="57"/>
      <c r="WJ250" s="57"/>
      <c r="WK250" s="57"/>
      <c r="WL250" s="57"/>
      <c r="WM250" s="57"/>
      <c r="WN250" s="57"/>
      <c r="WO250" s="57"/>
      <c r="WP250" s="57"/>
      <c r="WQ250" s="57"/>
      <c r="WR250" s="57"/>
      <c r="WS250" s="57"/>
      <c r="WT250" s="57"/>
      <c r="WU250" s="57"/>
      <c r="WV250" s="57"/>
      <c r="WW250" s="57"/>
      <c r="WX250" s="57"/>
      <c r="WY250" s="57"/>
      <c r="WZ250" s="57"/>
      <c r="XA250" s="57"/>
      <c r="XB250" s="57"/>
      <c r="XC250" s="57"/>
      <c r="XD250" s="57"/>
      <c r="XE250" s="57"/>
      <c r="XF250" s="57"/>
      <c r="XG250" s="57"/>
      <c r="XH250" s="57"/>
      <c r="XI250" s="57"/>
      <c r="XJ250" s="57"/>
      <c r="XK250" s="57"/>
      <c r="XL250" s="57"/>
      <c r="XM250" s="57"/>
      <c r="XN250" s="57"/>
      <c r="XO250" s="57"/>
      <c r="XP250" s="57"/>
      <c r="XQ250" s="57"/>
      <c r="XR250" s="57"/>
      <c r="XS250" s="57"/>
      <c r="XT250" s="57"/>
      <c r="XU250" s="57"/>
      <c r="XV250" s="57"/>
      <c r="XW250" s="57"/>
    </row>
    <row r="251">
      <c r="AI251" s="57"/>
      <c r="BR251" s="57"/>
      <c r="DA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c r="HM251" s="57"/>
      <c r="HN251" s="57"/>
      <c r="HO251" s="57"/>
      <c r="HP251" s="57"/>
      <c r="HQ251" s="57"/>
      <c r="HR251" s="57"/>
      <c r="HS251" s="57"/>
      <c r="HT251" s="57"/>
      <c r="HU251" s="57"/>
      <c r="HV251" s="57"/>
      <c r="HW251" s="57"/>
      <c r="HX251" s="57"/>
      <c r="HY251" s="57"/>
      <c r="HZ251" s="57"/>
      <c r="IA251" s="57"/>
      <c r="IB251" s="57"/>
      <c r="IC251" s="57"/>
      <c r="ID251" s="57"/>
      <c r="IE251" s="57"/>
      <c r="IF251" s="57"/>
      <c r="IG251" s="57"/>
      <c r="IH251" s="57"/>
      <c r="II251" s="57"/>
      <c r="IJ251" s="57"/>
      <c r="IK251" s="57"/>
      <c r="IL251" s="57"/>
      <c r="IM251" s="57"/>
      <c r="IN251" s="57"/>
      <c r="IO251" s="57"/>
      <c r="IP251" s="57"/>
      <c r="IQ251" s="57"/>
      <c r="IR251" s="57"/>
      <c r="IS251" s="57"/>
      <c r="IT251" s="57"/>
      <c r="IU251" s="57"/>
      <c r="IV251" s="57"/>
      <c r="IW251" s="57"/>
      <c r="IX251" s="57"/>
      <c r="IY251" s="57"/>
      <c r="IZ251" s="57"/>
      <c r="JA251" s="57"/>
      <c r="JB251" s="57"/>
      <c r="JC251" s="57"/>
      <c r="JD251" s="57"/>
      <c r="JE251" s="57"/>
      <c r="JF251" s="57"/>
      <c r="JG251" s="57"/>
      <c r="JH251" s="57"/>
      <c r="JI251" s="57"/>
      <c r="JJ251" s="57"/>
      <c r="JK251" s="57"/>
      <c r="JL251" s="57"/>
      <c r="JM251" s="57"/>
      <c r="JN251" s="57"/>
      <c r="JO251" s="57"/>
      <c r="JP251" s="57"/>
      <c r="JQ251" s="57"/>
      <c r="JR251" s="57"/>
      <c r="JS251" s="57"/>
      <c r="JT251" s="57"/>
      <c r="JU251" s="57"/>
      <c r="JV251" s="57"/>
      <c r="JW251" s="57"/>
      <c r="JX251" s="57"/>
      <c r="JY251" s="57"/>
      <c r="JZ251" s="57"/>
      <c r="KA251" s="57"/>
      <c r="KB251" s="57"/>
      <c r="KC251" s="57"/>
      <c r="KD251" s="57"/>
      <c r="KE251" s="57"/>
      <c r="KF251" s="57"/>
      <c r="KG251" s="57"/>
      <c r="KH251" s="57"/>
      <c r="KI251" s="57"/>
      <c r="KJ251" s="57"/>
      <c r="KK251" s="57"/>
      <c r="KL251" s="57"/>
      <c r="KM251" s="57"/>
      <c r="KN251" s="57"/>
      <c r="KO251" s="57"/>
      <c r="KP251" s="57"/>
      <c r="KQ251" s="57"/>
      <c r="KR251" s="57"/>
      <c r="KS251" s="57"/>
      <c r="KT251" s="57"/>
      <c r="KU251" s="57"/>
      <c r="KV251" s="57"/>
      <c r="KW251" s="57"/>
      <c r="KX251" s="57"/>
      <c r="KY251" s="57"/>
      <c r="KZ251" s="57"/>
      <c r="LA251" s="57"/>
      <c r="LB251" s="57"/>
      <c r="LC251" s="57"/>
      <c r="LD251" s="57"/>
      <c r="LE251" s="57"/>
      <c r="LF251" s="57"/>
      <c r="LG251" s="57"/>
      <c r="LH251" s="57"/>
      <c r="LI251" s="57"/>
      <c r="LJ251" s="57"/>
      <c r="LK251" s="57"/>
      <c r="LL251" s="57"/>
      <c r="LM251" s="57"/>
      <c r="LN251" s="57"/>
      <c r="LO251" s="57"/>
      <c r="LP251" s="57"/>
      <c r="LQ251" s="57"/>
      <c r="LR251" s="57"/>
      <c r="LS251" s="57"/>
      <c r="LT251" s="57"/>
      <c r="LU251" s="57"/>
      <c r="LV251" s="57"/>
      <c r="LW251" s="57"/>
      <c r="LX251" s="57"/>
      <c r="LY251" s="57"/>
      <c r="LZ251" s="57"/>
      <c r="MA251" s="57"/>
      <c r="MB251" s="57"/>
      <c r="MC251" s="57"/>
      <c r="MD251" s="57"/>
      <c r="ME251" s="57"/>
      <c r="MF251" s="57"/>
      <c r="MG251" s="57"/>
      <c r="MH251" s="57"/>
      <c r="MI251" s="57"/>
      <c r="MJ251" s="57"/>
      <c r="MK251" s="57"/>
      <c r="ML251" s="57"/>
      <c r="MM251" s="57"/>
      <c r="MN251" s="57"/>
      <c r="MO251" s="57"/>
      <c r="MP251" s="57"/>
      <c r="MQ251" s="57"/>
      <c r="MR251" s="57"/>
      <c r="MS251" s="57"/>
      <c r="MT251" s="57"/>
      <c r="MU251" s="57"/>
      <c r="MV251" s="57"/>
      <c r="MW251" s="57"/>
      <c r="MX251" s="57"/>
      <c r="MY251" s="57"/>
      <c r="MZ251" s="57"/>
      <c r="NA251" s="57"/>
      <c r="NB251" s="57"/>
      <c r="NC251" s="57"/>
      <c r="ND251" s="57"/>
      <c r="NE251" s="57"/>
      <c r="NF251" s="57"/>
      <c r="NG251" s="57"/>
      <c r="NH251" s="57"/>
      <c r="NI251" s="57"/>
      <c r="NJ251" s="57"/>
      <c r="NK251" s="57"/>
      <c r="NL251" s="57"/>
      <c r="NM251" s="57"/>
      <c r="NN251" s="57"/>
      <c r="NO251" s="57"/>
      <c r="NP251" s="57"/>
      <c r="NQ251" s="57"/>
      <c r="NR251" s="57"/>
      <c r="NS251" s="57"/>
      <c r="NT251" s="57"/>
      <c r="NU251" s="57"/>
      <c r="NV251" s="57"/>
      <c r="NW251" s="57"/>
      <c r="NX251" s="57"/>
      <c r="NY251" s="57"/>
      <c r="NZ251" s="57"/>
      <c r="OA251" s="57"/>
      <c r="OB251" s="57"/>
      <c r="OC251" s="57"/>
      <c r="OD251" s="57"/>
      <c r="OE251" s="57"/>
      <c r="OF251" s="57"/>
      <c r="OG251" s="57"/>
      <c r="OH251" s="57"/>
      <c r="OI251" s="57"/>
      <c r="OJ251" s="57"/>
      <c r="OK251" s="57"/>
      <c r="OL251" s="57"/>
      <c r="OM251" s="57"/>
      <c r="ON251" s="57"/>
      <c r="OO251" s="57"/>
      <c r="OP251" s="57"/>
      <c r="OQ251" s="57"/>
      <c r="OR251" s="57"/>
      <c r="OS251" s="57"/>
      <c r="OT251" s="57"/>
      <c r="OU251" s="57"/>
      <c r="OV251" s="57"/>
      <c r="OW251" s="57"/>
      <c r="OX251" s="57"/>
      <c r="OY251" s="57"/>
      <c r="OZ251" s="57"/>
      <c r="PA251" s="57"/>
      <c r="PB251" s="57"/>
      <c r="PC251" s="57"/>
      <c r="PD251" s="57"/>
      <c r="PE251" s="57"/>
      <c r="PF251" s="57"/>
      <c r="PG251" s="57"/>
      <c r="PH251" s="57"/>
      <c r="PI251" s="57"/>
      <c r="PJ251" s="57"/>
      <c r="PK251" s="57"/>
      <c r="PL251" s="57"/>
      <c r="PM251" s="57"/>
      <c r="PN251" s="57"/>
      <c r="PO251" s="57"/>
      <c r="PP251" s="57"/>
      <c r="PQ251" s="57"/>
      <c r="PR251" s="57"/>
      <c r="PS251" s="57"/>
      <c r="PT251" s="57"/>
      <c r="PU251" s="57"/>
      <c r="PV251" s="57"/>
      <c r="PW251" s="57"/>
      <c r="PX251" s="57"/>
      <c r="PY251" s="57"/>
      <c r="PZ251" s="57"/>
      <c r="QA251" s="57"/>
      <c r="QB251" s="57"/>
      <c r="QC251" s="57"/>
      <c r="QD251" s="57"/>
      <c r="QE251" s="57"/>
      <c r="QF251" s="57"/>
      <c r="QG251" s="57"/>
      <c r="QH251" s="57"/>
      <c r="QI251" s="57"/>
      <c r="QJ251" s="57"/>
      <c r="QK251" s="57"/>
      <c r="QL251" s="57"/>
      <c r="QM251" s="57"/>
      <c r="QN251" s="57"/>
      <c r="QO251" s="57"/>
      <c r="QP251" s="57"/>
      <c r="QQ251" s="57"/>
      <c r="QR251" s="57"/>
      <c r="QS251" s="57"/>
      <c r="QT251" s="57"/>
      <c r="QU251" s="57"/>
      <c r="QV251" s="57"/>
      <c r="QW251" s="57"/>
      <c r="QX251" s="57"/>
      <c r="QY251" s="57"/>
      <c r="QZ251" s="57"/>
      <c r="RA251" s="57"/>
      <c r="RB251" s="57"/>
      <c r="RC251" s="57"/>
      <c r="RD251" s="57"/>
      <c r="RE251" s="57"/>
      <c r="RF251" s="57"/>
      <c r="RG251" s="57"/>
      <c r="RH251" s="57"/>
      <c r="RI251" s="57"/>
      <c r="RJ251" s="57"/>
      <c r="RK251" s="57"/>
      <c r="RL251" s="57"/>
      <c r="RM251" s="57"/>
      <c r="RN251" s="57"/>
      <c r="RO251" s="57"/>
      <c r="RP251" s="57"/>
      <c r="RQ251" s="57"/>
      <c r="RR251" s="57"/>
      <c r="RS251" s="57"/>
      <c r="RT251" s="57"/>
      <c r="RU251" s="57"/>
      <c r="RV251" s="57"/>
      <c r="RW251" s="57"/>
      <c r="RX251" s="57"/>
      <c r="RY251" s="57"/>
      <c r="RZ251" s="57"/>
      <c r="SA251" s="57"/>
      <c r="SB251" s="57"/>
      <c r="SC251" s="57"/>
      <c r="SD251" s="57"/>
      <c r="SE251" s="57"/>
      <c r="SF251" s="57"/>
      <c r="SG251" s="57"/>
      <c r="SH251" s="57"/>
      <c r="SI251" s="57"/>
      <c r="SJ251" s="57"/>
      <c r="SK251" s="57"/>
      <c r="SL251" s="57"/>
      <c r="SM251" s="57"/>
      <c r="SN251" s="57"/>
      <c r="SO251" s="57"/>
      <c r="SP251" s="57"/>
      <c r="SQ251" s="57"/>
      <c r="SR251" s="57"/>
      <c r="SS251" s="57"/>
      <c r="ST251" s="57"/>
      <c r="SU251" s="57"/>
      <c r="SV251" s="57"/>
      <c r="SW251" s="57"/>
      <c r="SX251" s="57"/>
      <c r="SY251" s="57"/>
      <c r="SZ251" s="57"/>
      <c r="TA251" s="57"/>
      <c r="TB251" s="57"/>
      <c r="TC251" s="57"/>
      <c r="TD251" s="57"/>
      <c r="TE251" s="57"/>
      <c r="TF251" s="57"/>
      <c r="TG251" s="57"/>
      <c r="TH251" s="57"/>
      <c r="TI251" s="57"/>
      <c r="TJ251" s="57"/>
      <c r="TK251" s="57"/>
      <c r="TL251" s="57"/>
      <c r="TM251" s="57"/>
      <c r="TN251" s="57"/>
      <c r="TO251" s="57"/>
      <c r="TP251" s="57"/>
      <c r="TQ251" s="57"/>
      <c r="TR251" s="57"/>
      <c r="TS251" s="57"/>
      <c r="TT251" s="57"/>
      <c r="TU251" s="57"/>
      <c r="TV251" s="57"/>
      <c r="TW251" s="57"/>
      <c r="TX251" s="57"/>
      <c r="TY251" s="57"/>
      <c r="TZ251" s="57"/>
      <c r="UA251" s="57"/>
      <c r="UB251" s="57"/>
      <c r="UC251" s="57"/>
      <c r="UD251" s="57"/>
      <c r="UE251" s="57"/>
      <c r="UF251" s="57"/>
      <c r="UG251" s="57"/>
      <c r="UH251" s="57"/>
      <c r="UI251" s="57"/>
      <c r="UJ251" s="57"/>
      <c r="UK251" s="57"/>
      <c r="UL251" s="57"/>
      <c r="UM251" s="57"/>
      <c r="UN251" s="57"/>
      <c r="UO251" s="57"/>
      <c r="UP251" s="57"/>
      <c r="UQ251" s="57"/>
      <c r="UR251" s="57"/>
      <c r="US251" s="57"/>
      <c r="UT251" s="57"/>
      <c r="UU251" s="57"/>
      <c r="UV251" s="57"/>
      <c r="UW251" s="57"/>
      <c r="UX251" s="57"/>
      <c r="UY251" s="57"/>
      <c r="UZ251" s="57"/>
      <c r="VA251" s="57"/>
      <c r="VB251" s="57"/>
      <c r="VC251" s="57"/>
      <c r="VD251" s="57"/>
      <c r="VE251" s="57"/>
      <c r="VF251" s="57"/>
      <c r="VG251" s="57"/>
      <c r="VH251" s="57"/>
      <c r="VI251" s="57"/>
      <c r="VJ251" s="57"/>
      <c r="VK251" s="57"/>
      <c r="VL251" s="57"/>
      <c r="VM251" s="57"/>
      <c r="VN251" s="57"/>
      <c r="VO251" s="57"/>
      <c r="VP251" s="57"/>
      <c r="VQ251" s="57"/>
      <c r="VR251" s="57"/>
      <c r="VS251" s="57"/>
      <c r="VT251" s="57"/>
      <c r="VU251" s="57"/>
      <c r="VV251" s="57"/>
      <c r="VW251" s="57"/>
      <c r="VX251" s="57"/>
      <c r="VY251" s="57"/>
      <c r="VZ251" s="57"/>
      <c r="WA251" s="57"/>
      <c r="WB251" s="57"/>
      <c r="WC251" s="57"/>
      <c r="WD251" s="57"/>
      <c r="WE251" s="57"/>
      <c r="WF251" s="57"/>
      <c r="WG251" s="57"/>
      <c r="WH251" s="57"/>
      <c r="WI251" s="57"/>
      <c r="WJ251" s="57"/>
      <c r="WK251" s="57"/>
      <c r="WL251" s="57"/>
      <c r="WM251" s="57"/>
      <c r="WN251" s="57"/>
      <c r="WO251" s="57"/>
      <c r="WP251" s="57"/>
      <c r="WQ251" s="57"/>
      <c r="WR251" s="57"/>
      <c r="WS251" s="57"/>
      <c r="WT251" s="57"/>
      <c r="WU251" s="57"/>
      <c r="WV251" s="57"/>
      <c r="WW251" s="57"/>
      <c r="WX251" s="57"/>
      <c r="WY251" s="57"/>
      <c r="WZ251" s="57"/>
      <c r="XA251" s="57"/>
      <c r="XB251" s="57"/>
      <c r="XC251" s="57"/>
      <c r="XD251" s="57"/>
      <c r="XE251" s="57"/>
      <c r="XF251" s="57"/>
      <c r="XG251" s="57"/>
      <c r="XH251" s="57"/>
      <c r="XI251" s="57"/>
      <c r="XJ251" s="57"/>
      <c r="XK251" s="57"/>
      <c r="XL251" s="57"/>
      <c r="XM251" s="57"/>
      <c r="XN251" s="57"/>
      <c r="XO251" s="57"/>
      <c r="XP251" s="57"/>
      <c r="XQ251" s="57"/>
      <c r="XR251" s="57"/>
      <c r="XS251" s="57"/>
      <c r="XT251" s="57"/>
      <c r="XU251" s="57"/>
      <c r="XV251" s="57"/>
      <c r="XW251" s="57"/>
    </row>
    <row r="252">
      <c r="AI252" s="57"/>
      <c r="BR252" s="57"/>
      <c r="DA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c r="GU252" s="57"/>
      <c r="GV252" s="57"/>
      <c r="GW252" s="57"/>
      <c r="GX252" s="57"/>
      <c r="GY252" s="57"/>
      <c r="GZ252" s="57"/>
      <c r="HA252" s="57"/>
      <c r="HB252" s="57"/>
      <c r="HC252" s="57"/>
      <c r="HD252" s="57"/>
      <c r="HE252" s="57"/>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c r="IM252" s="57"/>
      <c r="IN252" s="57"/>
      <c r="IO252" s="57"/>
      <c r="IP252" s="57"/>
      <c r="IQ252" s="57"/>
      <c r="IR252" s="57"/>
      <c r="IS252" s="57"/>
      <c r="IT252" s="57"/>
      <c r="IU252" s="57"/>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c r="JV252" s="57"/>
      <c r="JW252" s="57"/>
      <c r="JX252" s="57"/>
      <c r="JY252" s="57"/>
      <c r="JZ252" s="57"/>
      <c r="KA252" s="57"/>
      <c r="KB252" s="57"/>
      <c r="KC252" s="57"/>
      <c r="KD252" s="57"/>
      <c r="KE252" s="57"/>
      <c r="KF252" s="57"/>
      <c r="KG252" s="57"/>
      <c r="KH252" s="57"/>
      <c r="KI252" s="57"/>
      <c r="KJ252" s="57"/>
      <c r="KK252" s="57"/>
      <c r="KL252" s="57"/>
      <c r="KM252" s="57"/>
      <c r="KN252" s="57"/>
      <c r="KO252" s="57"/>
      <c r="KP252" s="57"/>
      <c r="KQ252" s="57"/>
      <c r="KR252" s="57"/>
      <c r="KS252" s="57"/>
      <c r="KT252" s="57"/>
      <c r="KU252" s="57"/>
      <c r="KV252" s="57"/>
      <c r="KW252" s="57"/>
      <c r="KX252" s="57"/>
      <c r="KY252" s="57"/>
      <c r="KZ252" s="57"/>
      <c r="LA252" s="57"/>
      <c r="LB252" s="57"/>
      <c r="LC252" s="57"/>
      <c r="LD252" s="57"/>
      <c r="LE252" s="57"/>
      <c r="LF252" s="57"/>
      <c r="LG252" s="57"/>
      <c r="LH252" s="57"/>
      <c r="LI252" s="57"/>
      <c r="LJ252" s="57"/>
      <c r="LK252" s="57"/>
      <c r="LL252" s="57"/>
      <c r="LM252" s="57"/>
      <c r="LN252" s="57"/>
      <c r="LO252" s="57"/>
      <c r="LP252" s="57"/>
      <c r="LQ252" s="57"/>
      <c r="LR252" s="57"/>
      <c r="LS252" s="57"/>
      <c r="LT252" s="57"/>
      <c r="LU252" s="57"/>
      <c r="LV252" s="57"/>
      <c r="LW252" s="57"/>
      <c r="LX252" s="57"/>
      <c r="LY252" s="57"/>
      <c r="LZ252" s="57"/>
      <c r="MA252" s="57"/>
      <c r="MB252" s="57"/>
      <c r="MC252" s="57"/>
      <c r="MD252" s="57"/>
      <c r="ME252" s="57"/>
      <c r="MF252" s="57"/>
      <c r="MG252" s="57"/>
      <c r="MH252" s="57"/>
      <c r="MI252" s="57"/>
      <c r="MJ252" s="57"/>
      <c r="MK252" s="57"/>
      <c r="ML252" s="57"/>
      <c r="MM252" s="57"/>
      <c r="MN252" s="57"/>
      <c r="MO252" s="57"/>
      <c r="MP252" s="57"/>
      <c r="MQ252" s="57"/>
      <c r="MR252" s="57"/>
      <c r="MS252" s="57"/>
      <c r="MT252" s="57"/>
      <c r="MU252" s="57"/>
      <c r="MV252" s="57"/>
      <c r="MW252" s="57"/>
      <c r="MX252" s="57"/>
      <c r="MY252" s="57"/>
      <c r="MZ252" s="57"/>
      <c r="NA252" s="57"/>
      <c r="NB252" s="57"/>
      <c r="NC252" s="57"/>
      <c r="ND252" s="57"/>
      <c r="NE252" s="57"/>
      <c r="NF252" s="57"/>
      <c r="NG252" s="57"/>
      <c r="NH252" s="57"/>
      <c r="NI252" s="57"/>
      <c r="NJ252" s="57"/>
      <c r="NK252" s="57"/>
      <c r="NL252" s="57"/>
      <c r="NM252" s="57"/>
      <c r="NN252" s="57"/>
      <c r="NO252" s="57"/>
      <c r="NP252" s="57"/>
      <c r="NQ252" s="57"/>
      <c r="NR252" s="57"/>
      <c r="NS252" s="57"/>
      <c r="NT252" s="57"/>
      <c r="NU252" s="57"/>
      <c r="NV252" s="57"/>
      <c r="NW252" s="57"/>
      <c r="NX252" s="57"/>
      <c r="NY252" s="57"/>
      <c r="NZ252" s="57"/>
      <c r="OA252" s="57"/>
      <c r="OB252" s="57"/>
      <c r="OC252" s="57"/>
      <c r="OD252" s="57"/>
      <c r="OE252" s="57"/>
      <c r="OF252" s="57"/>
      <c r="OG252" s="57"/>
      <c r="OH252" s="57"/>
      <c r="OI252" s="57"/>
      <c r="OJ252" s="57"/>
      <c r="OK252" s="57"/>
      <c r="OL252" s="57"/>
      <c r="OM252" s="57"/>
      <c r="ON252" s="57"/>
      <c r="OO252" s="57"/>
      <c r="OP252" s="57"/>
      <c r="OQ252" s="57"/>
      <c r="OR252" s="57"/>
      <c r="OS252" s="57"/>
      <c r="OT252" s="57"/>
      <c r="OU252" s="57"/>
      <c r="OV252" s="57"/>
      <c r="OW252" s="57"/>
      <c r="OX252" s="57"/>
      <c r="OY252" s="57"/>
      <c r="OZ252" s="57"/>
      <c r="PA252" s="57"/>
      <c r="PB252" s="57"/>
      <c r="PC252" s="57"/>
      <c r="PD252" s="57"/>
      <c r="PE252" s="57"/>
      <c r="PF252" s="57"/>
      <c r="PG252" s="57"/>
      <c r="PH252" s="57"/>
      <c r="PI252" s="57"/>
      <c r="PJ252" s="57"/>
      <c r="PK252" s="57"/>
      <c r="PL252" s="57"/>
      <c r="PM252" s="57"/>
      <c r="PN252" s="57"/>
      <c r="PO252" s="57"/>
      <c r="PP252" s="57"/>
      <c r="PQ252" s="57"/>
      <c r="PR252" s="57"/>
      <c r="PS252" s="57"/>
      <c r="PT252" s="57"/>
      <c r="PU252" s="57"/>
      <c r="PV252" s="57"/>
      <c r="PW252" s="57"/>
      <c r="PX252" s="57"/>
      <c r="PY252" s="57"/>
      <c r="PZ252" s="57"/>
      <c r="QA252" s="57"/>
      <c r="QB252" s="57"/>
      <c r="QC252" s="57"/>
      <c r="QD252" s="57"/>
      <c r="QE252" s="57"/>
      <c r="QF252" s="57"/>
      <c r="QG252" s="57"/>
      <c r="QH252" s="57"/>
      <c r="QI252" s="57"/>
      <c r="QJ252" s="57"/>
      <c r="QK252" s="57"/>
      <c r="QL252" s="57"/>
      <c r="QM252" s="57"/>
      <c r="QN252" s="57"/>
      <c r="QO252" s="57"/>
      <c r="QP252" s="57"/>
      <c r="QQ252" s="57"/>
      <c r="QR252" s="57"/>
      <c r="QS252" s="57"/>
      <c r="QT252" s="57"/>
      <c r="QU252" s="57"/>
      <c r="QV252" s="57"/>
      <c r="QW252" s="57"/>
      <c r="QX252" s="57"/>
      <c r="QY252" s="57"/>
      <c r="QZ252" s="57"/>
      <c r="RA252" s="57"/>
      <c r="RB252" s="57"/>
      <c r="RC252" s="57"/>
      <c r="RD252" s="57"/>
      <c r="RE252" s="57"/>
      <c r="RF252" s="57"/>
      <c r="RG252" s="57"/>
      <c r="RH252" s="57"/>
      <c r="RI252" s="57"/>
      <c r="RJ252" s="57"/>
      <c r="RK252" s="57"/>
      <c r="RL252" s="57"/>
      <c r="RM252" s="57"/>
      <c r="RN252" s="57"/>
      <c r="RO252" s="57"/>
      <c r="RP252" s="57"/>
      <c r="RQ252" s="57"/>
      <c r="RR252" s="57"/>
      <c r="RS252" s="57"/>
      <c r="RT252" s="57"/>
      <c r="RU252" s="57"/>
      <c r="RV252" s="57"/>
      <c r="RW252" s="57"/>
      <c r="RX252" s="57"/>
      <c r="RY252" s="57"/>
      <c r="RZ252" s="57"/>
      <c r="SA252" s="57"/>
      <c r="SB252" s="57"/>
      <c r="SC252" s="57"/>
      <c r="SD252" s="57"/>
      <c r="SE252" s="57"/>
      <c r="SF252" s="57"/>
      <c r="SG252" s="57"/>
      <c r="SH252" s="57"/>
      <c r="SI252" s="57"/>
      <c r="SJ252" s="57"/>
      <c r="SK252" s="57"/>
      <c r="SL252" s="57"/>
      <c r="SM252" s="57"/>
      <c r="SN252" s="57"/>
      <c r="SO252" s="57"/>
      <c r="SP252" s="57"/>
      <c r="SQ252" s="57"/>
      <c r="SR252" s="57"/>
      <c r="SS252" s="57"/>
      <c r="ST252" s="57"/>
      <c r="SU252" s="57"/>
      <c r="SV252" s="57"/>
      <c r="SW252" s="57"/>
      <c r="SX252" s="57"/>
      <c r="SY252" s="57"/>
      <c r="SZ252" s="57"/>
      <c r="TA252" s="57"/>
      <c r="TB252" s="57"/>
      <c r="TC252" s="57"/>
      <c r="TD252" s="57"/>
      <c r="TE252" s="57"/>
      <c r="TF252" s="57"/>
      <c r="TG252" s="57"/>
      <c r="TH252" s="57"/>
      <c r="TI252" s="57"/>
      <c r="TJ252" s="57"/>
      <c r="TK252" s="57"/>
      <c r="TL252" s="57"/>
      <c r="TM252" s="57"/>
      <c r="TN252" s="57"/>
      <c r="TO252" s="57"/>
      <c r="TP252" s="57"/>
      <c r="TQ252" s="57"/>
      <c r="TR252" s="57"/>
      <c r="TS252" s="57"/>
      <c r="TT252" s="57"/>
      <c r="TU252" s="57"/>
      <c r="TV252" s="57"/>
      <c r="TW252" s="57"/>
      <c r="TX252" s="57"/>
      <c r="TY252" s="57"/>
      <c r="TZ252" s="57"/>
      <c r="UA252" s="57"/>
      <c r="UB252" s="57"/>
      <c r="UC252" s="57"/>
      <c r="UD252" s="57"/>
      <c r="UE252" s="57"/>
      <c r="UF252" s="57"/>
      <c r="UG252" s="57"/>
      <c r="UH252" s="57"/>
      <c r="UI252" s="57"/>
      <c r="UJ252" s="57"/>
      <c r="UK252" s="57"/>
      <c r="UL252" s="57"/>
      <c r="UM252" s="57"/>
      <c r="UN252" s="57"/>
      <c r="UO252" s="57"/>
      <c r="UP252" s="57"/>
      <c r="UQ252" s="57"/>
      <c r="UR252" s="57"/>
      <c r="US252" s="57"/>
      <c r="UT252" s="57"/>
      <c r="UU252" s="57"/>
      <c r="UV252" s="57"/>
      <c r="UW252" s="57"/>
      <c r="UX252" s="57"/>
      <c r="UY252" s="57"/>
      <c r="UZ252" s="57"/>
      <c r="VA252" s="57"/>
      <c r="VB252" s="57"/>
      <c r="VC252" s="57"/>
      <c r="VD252" s="57"/>
      <c r="VE252" s="57"/>
      <c r="VF252" s="57"/>
      <c r="VG252" s="57"/>
      <c r="VH252" s="57"/>
      <c r="VI252" s="57"/>
      <c r="VJ252" s="57"/>
      <c r="VK252" s="57"/>
      <c r="VL252" s="57"/>
      <c r="VM252" s="57"/>
      <c r="VN252" s="57"/>
      <c r="VO252" s="57"/>
      <c r="VP252" s="57"/>
      <c r="VQ252" s="57"/>
      <c r="VR252" s="57"/>
      <c r="VS252" s="57"/>
      <c r="VT252" s="57"/>
      <c r="VU252" s="57"/>
      <c r="VV252" s="57"/>
      <c r="VW252" s="57"/>
      <c r="VX252" s="57"/>
      <c r="VY252" s="57"/>
      <c r="VZ252" s="57"/>
      <c r="WA252" s="57"/>
      <c r="WB252" s="57"/>
      <c r="WC252" s="57"/>
      <c r="WD252" s="57"/>
      <c r="WE252" s="57"/>
      <c r="WF252" s="57"/>
      <c r="WG252" s="57"/>
      <c r="WH252" s="57"/>
      <c r="WI252" s="57"/>
      <c r="WJ252" s="57"/>
      <c r="WK252" s="57"/>
      <c r="WL252" s="57"/>
      <c r="WM252" s="57"/>
      <c r="WN252" s="57"/>
      <c r="WO252" s="57"/>
      <c r="WP252" s="57"/>
      <c r="WQ252" s="57"/>
      <c r="WR252" s="57"/>
      <c r="WS252" s="57"/>
      <c r="WT252" s="57"/>
      <c r="WU252" s="57"/>
      <c r="WV252" s="57"/>
      <c r="WW252" s="57"/>
      <c r="WX252" s="57"/>
      <c r="WY252" s="57"/>
      <c r="WZ252" s="57"/>
      <c r="XA252" s="57"/>
      <c r="XB252" s="57"/>
      <c r="XC252" s="57"/>
      <c r="XD252" s="57"/>
      <c r="XE252" s="57"/>
      <c r="XF252" s="57"/>
      <c r="XG252" s="57"/>
      <c r="XH252" s="57"/>
      <c r="XI252" s="57"/>
      <c r="XJ252" s="57"/>
      <c r="XK252" s="57"/>
      <c r="XL252" s="57"/>
      <c r="XM252" s="57"/>
      <c r="XN252" s="57"/>
      <c r="XO252" s="57"/>
      <c r="XP252" s="57"/>
      <c r="XQ252" s="57"/>
      <c r="XR252" s="57"/>
      <c r="XS252" s="57"/>
      <c r="XT252" s="57"/>
      <c r="XU252" s="57"/>
      <c r="XV252" s="57"/>
      <c r="XW252" s="57"/>
    </row>
    <row r="253">
      <c r="AI253" s="57"/>
      <c r="BR253" s="57"/>
      <c r="DA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c r="FY253" s="57"/>
      <c r="FZ253" s="57"/>
      <c r="GA253" s="57"/>
      <c r="GB253" s="57"/>
      <c r="GC253" s="57"/>
      <c r="GD253" s="57"/>
      <c r="GE253" s="57"/>
      <c r="GF253" s="57"/>
      <c r="GG253" s="57"/>
      <c r="GH253" s="57"/>
      <c r="GI253" s="57"/>
      <c r="GJ253" s="57"/>
      <c r="GK253" s="57"/>
      <c r="GL253" s="57"/>
      <c r="GM253" s="57"/>
      <c r="GN253" s="57"/>
      <c r="GO253" s="57"/>
      <c r="GP253" s="57"/>
      <c r="GQ253" s="57"/>
      <c r="GR253" s="57"/>
      <c r="GS253" s="57"/>
      <c r="GT253" s="57"/>
      <c r="GU253" s="57"/>
      <c r="GV253" s="57"/>
      <c r="GW253" s="57"/>
      <c r="GX253" s="57"/>
      <c r="GY253" s="57"/>
      <c r="GZ253" s="57"/>
      <c r="HA253" s="57"/>
      <c r="HB253" s="57"/>
      <c r="HC253" s="57"/>
      <c r="HD253" s="57"/>
      <c r="HE253" s="57"/>
      <c r="HF253" s="57"/>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c r="IM253" s="57"/>
      <c r="IN253" s="57"/>
      <c r="IO253" s="57"/>
      <c r="IP253" s="57"/>
      <c r="IQ253" s="57"/>
      <c r="IR253" s="57"/>
      <c r="IS253" s="57"/>
      <c r="IT253" s="57"/>
      <c r="IU253" s="57"/>
      <c r="IV253" s="57"/>
      <c r="IW253" s="57"/>
      <c r="IX253" s="57"/>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c r="JV253" s="57"/>
      <c r="JW253" s="57"/>
      <c r="JX253" s="57"/>
      <c r="JY253" s="57"/>
      <c r="JZ253" s="57"/>
      <c r="KA253" s="57"/>
      <c r="KB253" s="57"/>
      <c r="KC253" s="57"/>
      <c r="KD253" s="57"/>
      <c r="KE253" s="57"/>
      <c r="KF253" s="57"/>
      <c r="KG253" s="57"/>
      <c r="KH253" s="57"/>
      <c r="KI253" s="57"/>
      <c r="KJ253" s="57"/>
      <c r="KK253" s="57"/>
      <c r="KL253" s="57"/>
      <c r="KM253" s="57"/>
      <c r="KN253" s="57"/>
      <c r="KO253" s="57"/>
      <c r="KP253" s="57"/>
      <c r="KQ253" s="57"/>
      <c r="KR253" s="57"/>
      <c r="KS253" s="57"/>
      <c r="KT253" s="57"/>
      <c r="KU253" s="57"/>
      <c r="KV253" s="57"/>
      <c r="KW253" s="57"/>
      <c r="KX253" s="57"/>
      <c r="KY253" s="57"/>
      <c r="KZ253" s="57"/>
      <c r="LA253" s="57"/>
      <c r="LB253" s="57"/>
      <c r="LC253" s="57"/>
      <c r="LD253" s="57"/>
      <c r="LE253" s="57"/>
      <c r="LF253" s="57"/>
      <c r="LG253" s="57"/>
      <c r="LH253" s="57"/>
      <c r="LI253" s="57"/>
      <c r="LJ253" s="57"/>
      <c r="LK253" s="57"/>
      <c r="LL253" s="57"/>
      <c r="LM253" s="57"/>
      <c r="LN253" s="57"/>
      <c r="LO253" s="57"/>
      <c r="LP253" s="57"/>
      <c r="LQ253" s="57"/>
      <c r="LR253" s="57"/>
      <c r="LS253" s="57"/>
      <c r="LT253" s="57"/>
      <c r="LU253" s="57"/>
      <c r="LV253" s="57"/>
      <c r="LW253" s="57"/>
      <c r="LX253" s="57"/>
      <c r="LY253" s="57"/>
      <c r="LZ253" s="57"/>
      <c r="MA253" s="57"/>
      <c r="MB253" s="57"/>
      <c r="MC253" s="57"/>
      <c r="MD253" s="57"/>
      <c r="ME253" s="57"/>
      <c r="MF253" s="57"/>
      <c r="MG253" s="57"/>
      <c r="MH253" s="57"/>
      <c r="MI253" s="57"/>
      <c r="MJ253" s="57"/>
      <c r="MK253" s="57"/>
      <c r="ML253" s="57"/>
      <c r="MM253" s="57"/>
      <c r="MN253" s="57"/>
      <c r="MO253" s="57"/>
      <c r="MP253" s="57"/>
      <c r="MQ253" s="57"/>
      <c r="MR253" s="57"/>
      <c r="MS253" s="57"/>
      <c r="MT253" s="57"/>
      <c r="MU253" s="57"/>
      <c r="MV253" s="57"/>
      <c r="MW253" s="57"/>
      <c r="MX253" s="57"/>
      <c r="MY253" s="57"/>
      <c r="MZ253" s="57"/>
      <c r="NA253" s="57"/>
      <c r="NB253" s="57"/>
      <c r="NC253" s="57"/>
      <c r="ND253" s="57"/>
      <c r="NE253" s="57"/>
      <c r="NF253" s="57"/>
      <c r="NG253" s="57"/>
      <c r="NH253" s="57"/>
      <c r="NI253" s="57"/>
      <c r="NJ253" s="57"/>
      <c r="NK253" s="57"/>
      <c r="NL253" s="57"/>
      <c r="NM253" s="57"/>
      <c r="NN253" s="57"/>
      <c r="NO253" s="57"/>
      <c r="NP253" s="57"/>
      <c r="NQ253" s="57"/>
      <c r="NR253" s="57"/>
      <c r="NS253" s="57"/>
      <c r="NT253" s="57"/>
      <c r="NU253" s="57"/>
      <c r="NV253" s="57"/>
      <c r="NW253" s="57"/>
      <c r="NX253" s="57"/>
      <c r="NY253" s="57"/>
      <c r="NZ253" s="57"/>
      <c r="OA253" s="57"/>
      <c r="OB253" s="57"/>
      <c r="OC253" s="57"/>
      <c r="OD253" s="57"/>
      <c r="OE253" s="57"/>
      <c r="OF253" s="57"/>
      <c r="OG253" s="57"/>
      <c r="OH253" s="57"/>
      <c r="OI253" s="57"/>
      <c r="OJ253" s="57"/>
      <c r="OK253" s="57"/>
      <c r="OL253" s="57"/>
      <c r="OM253" s="57"/>
      <c r="ON253" s="57"/>
      <c r="OO253" s="57"/>
      <c r="OP253" s="57"/>
      <c r="OQ253" s="57"/>
      <c r="OR253" s="57"/>
      <c r="OS253" s="57"/>
      <c r="OT253" s="57"/>
      <c r="OU253" s="57"/>
      <c r="OV253" s="57"/>
      <c r="OW253" s="57"/>
      <c r="OX253" s="57"/>
      <c r="OY253" s="57"/>
      <c r="OZ253" s="57"/>
      <c r="PA253" s="57"/>
      <c r="PB253" s="57"/>
      <c r="PC253" s="57"/>
      <c r="PD253" s="57"/>
      <c r="PE253" s="57"/>
      <c r="PF253" s="57"/>
      <c r="PG253" s="57"/>
      <c r="PH253" s="57"/>
      <c r="PI253" s="57"/>
      <c r="PJ253" s="57"/>
      <c r="PK253" s="57"/>
      <c r="PL253" s="57"/>
      <c r="PM253" s="57"/>
      <c r="PN253" s="57"/>
      <c r="PO253" s="57"/>
      <c r="PP253" s="57"/>
      <c r="PQ253" s="57"/>
      <c r="PR253" s="57"/>
      <c r="PS253" s="57"/>
      <c r="PT253" s="57"/>
      <c r="PU253" s="57"/>
      <c r="PV253" s="57"/>
      <c r="PW253" s="57"/>
      <c r="PX253" s="57"/>
      <c r="PY253" s="57"/>
      <c r="PZ253" s="57"/>
      <c r="QA253" s="57"/>
      <c r="QB253" s="57"/>
      <c r="QC253" s="57"/>
      <c r="QD253" s="57"/>
      <c r="QE253" s="57"/>
      <c r="QF253" s="57"/>
      <c r="QG253" s="57"/>
      <c r="QH253" s="57"/>
      <c r="QI253" s="57"/>
      <c r="QJ253" s="57"/>
      <c r="QK253" s="57"/>
      <c r="QL253" s="57"/>
      <c r="QM253" s="57"/>
      <c r="QN253" s="57"/>
      <c r="QO253" s="57"/>
      <c r="QP253" s="57"/>
      <c r="QQ253" s="57"/>
      <c r="QR253" s="57"/>
      <c r="QS253" s="57"/>
      <c r="QT253" s="57"/>
      <c r="QU253" s="57"/>
      <c r="QV253" s="57"/>
      <c r="QW253" s="57"/>
      <c r="QX253" s="57"/>
      <c r="QY253" s="57"/>
      <c r="QZ253" s="57"/>
      <c r="RA253" s="57"/>
      <c r="RB253" s="57"/>
      <c r="RC253" s="57"/>
      <c r="RD253" s="57"/>
      <c r="RE253" s="57"/>
      <c r="RF253" s="57"/>
      <c r="RG253" s="57"/>
      <c r="RH253" s="57"/>
      <c r="RI253" s="57"/>
      <c r="RJ253" s="57"/>
      <c r="RK253" s="57"/>
      <c r="RL253" s="57"/>
      <c r="RM253" s="57"/>
      <c r="RN253" s="57"/>
      <c r="RO253" s="57"/>
      <c r="RP253" s="57"/>
      <c r="RQ253" s="57"/>
      <c r="RR253" s="57"/>
      <c r="RS253" s="57"/>
      <c r="RT253" s="57"/>
      <c r="RU253" s="57"/>
      <c r="RV253" s="57"/>
      <c r="RW253" s="57"/>
      <c r="RX253" s="57"/>
      <c r="RY253" s="57"/>
      <c r="RZ253" s="57"/>
      <c r="SA253" s="57"/>
      <c r="SB253" s="57"/>
      <c r="SC253" s="57"/>
      <c r="SD253" s="57"/>
      <c r="SE253" s="57"/>
      <c r="SF253" s="57"/>
      <c r="SG253" s="57"/>
      <c r="SH253" s="57"/>
      <c r="SI253" s="57"/>
      <c r="SJ253" s="57"/>
      <c r="SK253" s="57"/>
      <c r="SL253" s="57"/>
      <c r="SM253" s="57"/>
      <c r="SN253" s="57"/>
      <c r="SO253" s="57"/>
      <c r="SP253" s="57"/>
      <c r="SQ253" s="57"/>
      <c r="SR253" s="57"/>
      <c r="SS253" s="57"/>
      <c r="ST253" s="57"/>
      <c r="SU253" s="57"/>
      <c r="SV253" s="57"/>
      <c r="SW253" s="57"/>
      <c r="SX253" s="57"/>
      <c r="SY253" s="57"/>
      <c r="SZ253" s="57"/>
      <c r="TA253" s="57"/>
      <c r="TB253" s="57"/>
      <c r="TC253" s="57"/>
      <c r="TD253" s="57"/>
      <c r="TE253" s="57"/>
      <c r="TF253" s="57"/>
      <c r="TG253" s="57"/>
      <c r="TH253" s="57"/>
      <c r="TI253" s="57"/>
      <c r="TJ253" s="57"/>
      <c r="TK253" s="57"/>
      <c r="TL253" s="57"/>
      <c r="TM253" s="57"/>
      <c r="TN253" s="57"/>
      <c r="TO253" s="57"/>
      <c r="TP253" s="57"/>
      <c r="TQ253" s="57"/>
      <c r="TR253" s="57"/>
      <c r="TS253" s="57"/>
      <c r="TT253" s="57"/>
      <c r="TU253" s="57"/>
      <c r="TV253" s="57"/>
      <c r="TW253" s="57"/>
      <c r="TX253" s="57"/>
      <c r="TY253" s="57"/>
      <c r="TZ253" s="57"/>
      <c r="UA253" s="57"/>
      <c r="UB253" s="57"/>
      <c r="UC253" s="57"/>
      <c r="UD253" s="57"/>
      <c r="UE253" s="57"/>
      <c r="UF253" s="57"/>
      <c r="UG253" s="57"/>
      <c r="UH253" s="57"/>
      <c r="UI253" s="57"/>
      <c r="UJ253" s="57"/>
      <c r="UK253" s="57"/>
      <c r="UL253" s="57"/>
      <c r="UM253" s="57"/>
      <c r="UN253" s="57"/>
      <c r="UO253" s="57"/>
      <c r="UP253" s="57"/>
      <c r="UQ253" s="57"/>
      <c r="UR253" s="57"/>
      <c r="US253" s="57"/>
      <c r="UT253" s="57"/>
      <c r="UU253" s="57"/>
      <c r="UV253" s="57"/>
      <c r="UW253" s="57"/>
      <c r="UX253" s="57"/>
      <c r="UY253" s="57"/>
      <c r="UZ253" s="57"/>
      <c r="VA253" s="57"/>
      <c r="VB253" s="57"/>
      <c r="VC253" s="57"/>
      <c r="VD253" s="57"/>
      <c r="VE253" s="57"/>
      <c r="VF253" s="57"/>
      <c r="VG253" s="57"/>
      <c r="VH253" s="57"/>
      <c r="VI253" s="57"/>
      <c r="VJ253" s="57"/>
      <c r="VK253" s="57"/>
      <c r="VL253" s="57"/>
      <c r="VM253" s="57"/>
      <c r="VN253" s="57"/>
      <c r="VO253" s="57"/>
      <c r="VP253" s="57"/>
      <c r="VQ253" s="57"/>
      <c r="VR253" s="57"/>
      <c r="VS253" s="57"/>
      <c r="VT253" s="57"/>
      <c r="VU253" s="57"/>
      <c r="VV253" s="57"/>
      <c r="VW253" s="57"/>
      <c r="VX253" s="57"/>
      <c r="VY253" s="57"/>
      <c r="VZ253" s="57"/>
      <c r="WA253" s="57"/>
      <c r="WB253" s="57"/>
      <c r="WC253" s="57"/>
      <c r="WD253" s="57"/>
      <c r="WE253" s="57"/>
      <c r="WF253" s="57"/>
      <c r="WG253" s="57"/>
      <c r="WH253" s="57"/>
      <c r="WI253" s="57"/>
      <c r="WJ253" s="57"/>
      <c r="WK253" s="57"/>
      <c r="WL253" s="57"/>
      <c r="WM253" s="57"/>
      <c r="WN253" s="57"/>
      <c r="WO253" s="57"/>
      <c r="WP253" s="57"/>
      <c r="WQ253" s="57"/>
      <c r="WR253" s="57"/>
      <c r="WS253" s="57"/>
      <c r="WT253" s="57"/>
      <c r="WU253" s="57"/>
      <c r="WV253" s="57"/>
      <c r="WW253" s="57"/>
      <c r="WX253" s="57"/>
      <c r="WY253" s="57"/>
      <c r="WZ253" s="57"/>
      <c r="XA253" s="57"/>
      <c r="XB253" s="57"/>
      <c r="XC253" s="57"/>
      <c r="XD253" s="57"/>
      <c r="XE253" s="57"/>
      <c r="XF253" s="57"/>
      <c r="XG253" s="57"/>
      <c r="XH253" s="57"/>
      <c r="XI253" s="57"/>
      <c r="XJ253" s="57"/>
      <c r="XK253" s="57"/>
      <c r="XL253" s="57"/>
      <c r="XM253" s="57"/>
      <c r="XN253" s="57"/>
      <c r="XO253" s="57"/>
      <c r="XP253" s="57"/>
      <c r="XQ253" s="57"/>
      <c r="XR253" s="57"/>
      <c r="XS253" s="57"/>
      <c r="XT253" s="57"/>
      <c r="XU253" s="57"/>
      <c r="XV253" s="57"/>
      <c r="XW253" s="57"/>
    </row>
    <row r="254">
      <c r="AI254" s="57"/>
      <c r="BR254" s="57"/>
      <c r="DA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57"/>
      <c r="FY254" s="57"/>
      <c r="FZ254" s="57"/>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c r="HG254" s="57"/>
      <c r="HH254" s="57"/>
      <c r="HI254" s="57"/>
      <c r="HJ254" s="57"/>
      <c r="HK254" s="57"/>
      <c r="HL254" s="57"/>
      <c r="HM254" s="57"/>
      <c r="HN254" s="57"/>
      <c r="HO254" s="57"/>
      <c r="HP254" s="57"/>
      <c r="HQ254" s="57"/>
      <c r="HR254" s="57"/>
      <c r="HS254" s="57"/>
      <c r="HT254" s="57"/>
      <c r="HU254" s="57"/>
      <c r="HV254" s="57"/>
      <c r="HW254" s="57"/>
      <c r="HX254" s="57"/>
      <c r="HY254" s="57"/>
      <c r="HZ254" s="57"/>
      <c r="IA254" s="57"/>
      <c r="IB254" s="57"/>
      <c r="IC254" s="57"/>
      <c r="ID254" s="57"/>
      <c r="IE254" s="57"/>
      <c r="IF254" s="57"/>
      <c r="IG254" s="57"/>
      <c r="IH254" s="57"/>
      <c r="II254" s="57"/>
      <c r="IJ254" s="57"/>
      <c r="IK254" s="57"/>
      <c r="IL254" s="57"/>
      <c r="IM254" s="57"/>
      <c r="IN254" s="57"/>
      <c r="IO254" s="57"/>
      <c r="IP254" s="57"/>
      <c r="IQ254" s="57"/>
      <c r="IR254" s="57"/>
      <c r="IS254" s="57"/>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c r="JV254" s="57"/>
      <c r="JW254" s="57"/>
      <c r="JX254" s="57"/>
      <c r="JY254" s="57"/>
      <c r="JZ254" s="57"/>
      <c r="KA254" s="57"/>
      <c r="KB254" s="57"/>
      <c r="KC254" s="57"/>
      <c r="KD254" s="57"/>
      <c r="KE254" s="57"/>
      <c r="KF254" s="57"/>
      <c r="KG254" s="57"/>
      <c r="KH254" s="57"/>
      <c r="KI254" s="57"/>
      <c r="KJ254" s="57"/>
      <c r="KK254" s="57"/>
      <c r="KL254" s="57"/>
      <c r="KM254" s="57"/>
      <c r="KN254" s="57"/>
      <c r="KO254" s="57"/>
      <c r="KP254" s="57"/>
      <c r="KQ254" s="57"/>
      <c r="KR254" s="57"/>
      <c r="KS254" s="57"/>
      <c r="KT254" s="57"/>
      <c r="KU254" s="57"/>
      <c r="KV254" s="57"/>
      <c r="KW254" s="57"/>
      <c r="KX254" s="57"/>
      <c r="KY254" s="57"/>
      <c r="KZ254" s="57"/>
      <c r="LA254" s="57"/>
      <c r="LB254" s="57"/>
      <c r="LC254" s="57"/>
      <c r="LD254" s="57"/>
      <c r="LE254" s="57"/>
      <c r="LF254" s="57"/>
      <c r="LG254" s="57"/>
      <c r="LH254" s="57"/>
      <c r="LI254" s="57"/>
      <c r="LJ254" s="57"/>
      <c r="LK254" s="57"/>
      <c r="LL254" s="57"/>
      <c r="LM254" s="57"/>
      <c r="LN254" s="57"/>
      <c r="LO254" s="57"/>
      <c r="LP254" s="57"/>
      <c r="LQ254" s="57"/>
      <c r="LR254" s="57"/>
      <c r="LS254" s="57"/>
      <c r="LT254" s="57"/>
      <c r="LU254" s="57"/>
      <c r="LV254" s="57"/>
      <c r="LW254" s="57"/>
      <c r="LX254" s="57"/>
      <c r="LY254" s="57"/>
      <c r="LZ254" s="57"/>
      <c r="MA254" s="57"/>
      <c r="MB254" s="57"/>
      <c r="MC254" s="57"/>
      <c r="MD254" s="57"/>
      <c r="ME254" s="57"/>
      <c r="MF254" s="57"/>
      <c r="MG254" s="57"/>
      <c r="MH254" s="57"/>
      <c r="MI254" s="57"/>
      <c r="MJ254" s="57"/>
      <c r="MK254" s="57"/>
      <c r="ML254" s="57"/>
      <c r="MM254" s="57"/>
      <c r="MN254" s="57"/>
      <c r="MO254" s="57"/>
      <c r="MP254" s="57"/>
      <c r="MQ254" s="57"/>
      <c r="MR254" s="57"/>
      <c r="MS254" s="57"/>
      <c r="MT254" s="57"/>
      <c r="MU254" s="57"/>
      <c r="MV254" s="57"/>
      <c r="MW254" s="57"/>
      <c r="MX254" s="57"/>
      <c r="MY254" s="57"/>
      <c r="MZ254" s="57"/>
      <c r="NA254" s="57"/>
      <c r="NB254" s="57"/>
      <c r="NC254" s="57"/>
      <c r="ND254" s="57"/>
      <c r="NE254" s="57"/>
      <c r="NF254" s="57"/>
      <c r="NG254" s="57"/>
      <c r="NH254" s="57"/>
      <c r="NI254" s="57"/>
      <c r="NJ254" s="57"/>
      <c r="NK254" s="57"/>
      <c r="NL254" s="57"/>
      <c r="NM254" s="57"/>
      <c r="NN254" s="57"/>
      <c r="NO254" s="57"/>
      <c r="NP254" s="57"/>
      <c r="NQ254" s="57"/>
      <c r="NR254" s="57"/>
      <c r="NS254" s="57"/>
      <c r="NT254" s="57"/>
      <c r="NU254" s="57"/>
      <c r="NV254" s="57"/>
      <c r="NW254" s="57"/>
      <c r="NX254" s="57"/>
      <c r="NY254" s="57"/>
      <c r="NZ254" s="57"/>
      <c r="OA254" s="57"/>
      <c r="OB254" s="57"/>
      <c r="OC254" s="57"/>
      <c r="OD254" s="57"/>
      <c r="OE254" s="57"/>
      <c r="OF254" s="57"/>
      <c r="OG254" s="57"/>
      <c r="OH254" s="57"/>
      <c r="OI254" s="57"/>
      <c r="OJ254" s="57"/>
      <c r="OK254" s="57"/>
      <c r="OL254" s="57"/>
      <c r="OM254" s="57"/>
      <c r="ON254" s="57"/>
      <c r="OO254" s="57"/>
      <c r="OP254" s="57"/>
      <c r="OQ254" s="57"/>
      <c r="OR254" s="57"/>
      <c r="OS254" s="57"/>
      <c r="OT254" s="57"/>
      <c r="OU254" s="57"/>
      <c r="OV254" s="57"/>
      <c r="OW254" s="57"/>
      <c r="OX254" s="57"/>
      <c r="OY254" s="57"/>
      <c r="OZ254" s="57"/>
      <c r="PA254" s="57"/>
      <c r="PB254" s="57"/>
      <c r="PC254" s="57"/>
      <c r="PD254" s="57"/>
      <c r="PE254" s="57"/>
      <c r="PF254" s="57"/>
      <c r="PG254" s="57"/>
      <c r="PH254" s="57"/>
      <c r="PI254" s="57"/>
      <c r="PJ254" s="57"/>
      <c r="PK254" s="57"/>
      <c r="PL254" s="57"/>
      <c r="PM254" s="57"/>
      <c r="PN254" s="57"/>
      <c r="PO254" s="57"/>
      <c r="PP254" s="57"/>
      <c r="PQ254" s="57"/>
      <c r="PR254" s="57"/>
      <c r="PS254" s="57"/>
      <c r="PT254" s="57"/>
      <c r="PU254" s="57"/>
      <c r="PV254" s="57"/>
      <c r="PW254" s="57"/>
      <c r="PX254" s="57"/>
      <c r="PY254" s="57"/>
      <c r="PZ254" s="57"/>
      <c r="QA254" s="57"/>
      <c r="QB254" s="57"/>
      <c r="QC254" s="57"/>
      <c r="QD254" s="57"/>
      <c r="QE254" s="57"/>
      <c r="QF254" s="57"/>
      <c r="QG254" s="57"/>
      <c r="QH254" s="57"/>
      <c r="QI254" s="57"/>
      <c r="QJ254" s="57"/>
      <c r="QK254" s="57"/>
      <c r="QL254" s="57"/>
      <c r="QM254" s="57"/>
      <c r="QN254" s="57"/>
      <c r="QO254" s="57"/>
      <c r="QP254" s="57"/>
      <c r="QQ254" s="57"/>
      <c r="QR254" s="57"/>
      <c r="QS254" s="57"/>
      <c r="QT254" s="57"/>
      <c r="QU254" s="57"/>
      <c r="QV254" s="57"/>
      <c r="QW254" s="57"/>
      <c r="QX254" s="57"/>
      <c r="QY254" s="57"/>
      <c r="QZ254" s="57"/>
      <c r="RA254" s="57"/>
      <c r="RB254" s="57"/>
      <c r="RC254" s="57"/>
      <c r="RD254" s="57"/>
      <c r="RE254" s="57"/>
      <c r="RF254" s="57"/>
      <c r="RG254" s="57"/>
      <c r="RH254" s="57"/>
      <c r="RI254" s="57"/>
      <c r="RJ254" s="57"/>
      <c r="RK254" s="57"/>
      <c r="RL254" s="57"/>
      <c r="RM254" s="57"/>
      <c r="RN254" s="57"/>
      <c r="RO254" s="57"/>
      <c r="RP254" s="57"/>
      <c r="RQ254" s="57"/>
      <c r="RR254" s="57"/>
      <c r="RS254" s="57"/>
      <c r="RT254" s="57"/>
      <c r="RU254" s="57"/>
      <c r="RV254" s="57"/>
      <c r="RW254" s="57"/>
      <c r="RX254" s="57"/>
      <c r="RY254" s="57"/>
      <c r="RZ254" s="57"/>
      <c r="SA254" s="57"/>
      <c r="SB254" s="57"/>
      <c r="SC254" s="57"/>
      <c r="SD254" s="57"/>
      <c r="SE254" s="57"/>
      <c r="SF254" s="57"/>
      <c r="SG254" s="57"/>
      <c r="SH254" s="57"/>
      <c r="SI254" s="57"/>
      <c r="SJ254" s="57"/>
      <c r="SK254" s="57"/>
      <c r="SL254" s="57"/>
      <c r="SM254" s="57"/>
      <c r="SN254" s="57"/>
      <c r="SO254" s="57"/>
      <c r="SP254" s="57"/>
      <c r="SQ254" s="57"/>
      <c r="SR254" s="57"/>
      <c r="SS254" s="57"/>
      <c r="ST254" s="57"/>
      <c r="SU254" s="57"/>
      <c r="SV254" s="57"/>
      <c r="SW254" s="57"/>
      <c r="SX254" s="57"/>
      <c r="SY254" s="57"/>
      <c r="SZ254" s="57"/>
      <c r="TA254" s="57"/>
      <c r="TB254" s="57"/>
      <c r="TC254" s="57"/>
      <c r="TD254" s="57"/>
      <c r="TE254" s="57"/>
      <c r="TF254" s="57"/>
      <c r="TG254" s="57"/>
      <c r="TH254" s="57"/>
      <c r="TI254" s="57"/>
      <c r="TJ254" s="57"/>
      <c r="TK254" s="57"/>
      <c r="TL254" s="57"/>
      <c r="TM254" s="57"/>
      <c r="TN254" s="57"/>
      <c r="TO254" s="57"/>
      <c r="TP254" s="57"/>
      <c r="TQ254" s="57"/>
      <c r="TR254" s="57"/>
      <c r="TS254" s="57"/>
      <c r="TT254" s="57"/>
      <c r="TU254" s="57"/>
      <c r="TV254" s="57"/>
      <c r="TW254" s="57"/>
      <c r="TX254" s="57"/>
      <c r="TY254" s="57"/>
      <c r="TZ254" s="57"/>
      <c r="UA254" s="57"/>
      <c r="UB254" s="57"/>
      <c r="UC254" s="57"/>
      <c r="UD254" s="57"/>
      <c r="UE254" s="57"/>
      <c r="UF254" s="57"/>
      <c r="UG254" s="57"/>
      <c r="UH254" s="57"/>
      <c r="UI254" s="57"/>
      <c r="UJ254" s="57"/>
      <c r="UK254" s="57"/>
      <c r="UL254" s="57"/>
      <c r="UM254" s="57"/>
      <c r="UN254" s="57"/>
      <c r="UO254" s="57"/>
      <c r="UP254" s="57"/>
      <c r="UQ254" s="57"/>
      <c r="UR254" s="57"/>
      <c r="US254" s="57"/>
      <c r="UT254" s="57"/>
      <c r="UU254" s="57"/>
      <c r="UV254" s="57"/>
      <c r="UW254" s="57"/>
      <c r="UX254" s="57"/>
      <c r="UY254" s="57"/>
      <c r="UZ254" s="57"/>
      <c r="VA254" s="57"/>
      <c r="VB254" s="57"/>
      <c r="VC254" s="57"/>
      <c r="VD254" s="57"/>
      <c r="VE254" s="57"/>
      <c r="VF254" s="57"/>
      <c r="VG254" s="57"/>
      <c r="VH254" s="57"/>
      <c r="VI254" s="57"/>
      <c r="VJ254" s="57"/>
      <c r="VK254" s="57"/>
      <c r="VL254" s="57"/>
      <c r="VM254" s="57"/>
      <c r="VN254" s="57"/>
      <c r="VO254" s="57"/>
      <c r="VP254" s="57"/>
      <c r="VQ254" s="57"/>
      <c r="VR254" s="57"/>
      <c r="VS254" s="57"/>
      <c r="VT254" s="57"/>
      <c r="VU254" s="57"/>
      <c r="VV254" s="57"/>
      <c r="VW254" s="57"/>
      <c r="VX254" s="57"/>
      <c r="VY254" s="57"/>
      <c r="VZ254" s="57"/>
      <c r="WA254" s="57"/>
      <c r="WB254" s="57"/>
      <c r="WC254" s="57"/>
      <c r="WD254" s="57"/>
      <c r="WE254" s="57"/>
      <c r="WF254" s="57"/>
      <c r="WG254" s="57"/>
      <c r="WH254" s="57"/>
      <c r="WI254" s="57"/>
      <c r="WJ254" s="57"/>
      <c r="WK254" s="57"/>
      <c r="WL254" s="57"/>
      <c r="WM254" s="57"/>
      <c r="WN254" s="57"/>
      <c r="WO254" s="57"/>
      <c r="WP254" s="57"/>
      <c r="WQ254" s="57"/>
      <c r="WR254" s="57"/>
      <c r="WS254" s="57"/>
      <c r="WT254" s="57"/>
      <c r="WU254" s="57"/>
      <c r="WV254" s="57"/>
      <c r="WW254" s="57"/>
      <c r="WX254" s="57"/>
      <c r="WY254" s="57"/>
      <c r="WZ254" s="57"/>
      <c r="XA254" s="57"/>
      <c r="XB254" s="57"/>
      <c r="XC254" s="57"/>
      <c r="XD254" s="57"/>
      <c r="XE254" s="57"/>
      <c r="XF254" s="57"/>
      <c r="XG254" s="57"/>
      <c r="XH254" s="57"/>
      <c r="XI254" s="57"/>
      <c r="XJ254" s="57"/>
      <c r="XK254" s="57"/>
      <c r="XL254" s="57"/>
      <c r="XM254" s="57"/>
      <c r="XN254" s="57"/>
      <c r="XO254" s="57"/>
      <c r="XP254" s="57"/>
      <c r="XQ254" s="57"/>
      <c r="XR254" s="57"/>
      <c r="XS254" s="57"/>
      <c r="XT254" s="57"/>
      <c r="XU254" s="57"/>
      <c r="XV254" s="57"/>
      <c r="XW254" s="57"/>
    </row>
    <row r="255">
      <c r="AI255" s="57"/>
      <c r="BR255" s="57"/>
      <c r="DA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c r="IQ255" s="57"/>
      <c r="IR255" s="57"/>
      <c r="IS255" s="57"/>
      <c r="IT255" s="57"/>
      <c r="IU255" s="57"/>
      <c r="IV255" s="57"/>
      <c r="IW255" s="57"/>
      <c r="IX255" s="57"/>
      <c r="IY255" s="57"/>
      <c r="IZ255" s="57"/>
      <c r="JA255" s="57"/>
      <c r="JB255" s="57"/>
      <c r="JC255" s="57"/>
      <c r="JD255" s="57"/>
      <c r="JE255" s="57"/>
      <c r="JF255" s="57"/>
      <c r="JG255" s="57"/>
      <c r="JH255" s="57"/>
      <c r="JI255" s="57"/>
      <c r="JJ255" s="57"/>
      <c r="JK255" s="57"/>
      <c r="JL255" s="57"/>
      <c r="JM255" s="57"/>
      <c r="JN255" s="57"/>
      <c r="JO255" s="57"/>
      <c r="JP255" s="57"/>
      <c r="JQ255" s="57"/>
      <c r="JR255" s="57"/>
      <c r="JS255" s="57"/>
      <c r="JT255" s="57"/>
      <c r="JU255" s="57"/>
      <c r="JV255" s="57"/>
      <c r="JW255" s="57"/>
      <c r="JX255" s="57"/>
      <c r="JY255" s="57"/>
      <c r="JZ255" s="57"/>
      <c r="KA255" s="57"/>
      <c r="KB255" s="57"/>
      <c r="KC255" s="57"/>
      <c r="KD255" s="57"/>
      <c r="KE255" s="57"/>
      <c r="KF255" s="57"/>
      <c r="KG255" s="57"/>
      <c r="KH255" s="57"/>
      <c r="KI255" s="57"/>
      <c r="KJ255" s="57"/>
      <c r="KK255" s="57"/>
      <c r="KL255" s="57"/>
      <c r="KM255" s="57"/>
      <c r="KN255" s="57"/>
      <c r="KO255" s="57"/>
      <c r="KP255" s="57"/>
      <c r="KQ255" s="57"/>
      <c r="KR255" s="57"/>
      <c r="KS255" s="57"/>
      <c r="KT255" s="57"/>
      <c r="KU255" s="57"/>
      <c r="KV255" s="57"/>
      <c r="KW255" s="57"/>
      <c r="KX255" s="57"/>
      <c r="KY255" s="57"/>
      <c r="KZ255" s="57"/>
      <c r="LA255" s="57"/>
      <c r="LB255" s="57"/>
      <c r="LC255" s="57"/>
      <c r="LD255" s="57"/>
      <c r="LE255" s="57"/>
      <c r="LF255" s="57"/>
      <c r="LG255" s="57"/>
      <c r="LH255" s="57"/>
      <c r="LI255" s="57"/>
      <c r="LJ255" s="57"/>
      <c r="LK255" s="57"/>
      <c r="LL255" s="57"/>
      <c r="LM255" s="57"/>
      <c r="LN255" s="57"/>
      <c r="LO255" s="57"/>
      <c r="LP255" s="57"/>
      <c r="LQ255" s="57"/>
      <c r="LR255" s="57"/>
      <c r="LS255" s="57"/>
      <c r="LT255" s="57"/>
      <c r="LU255" s="57"/>
      <c r="LV255" s="57"/>
      <c r="LW255" s="57"/>
      <c r="LX255" s="57"/>
      <c r="LY255" s="57"/>
      <c r="LZ255" s="57"/>
      <c r="MA255" s="57"/>
      <c r="MB255" s="57"/>
      <c r="MC255" s="57"/>
      <c r="MD255" s="57"/>
      <c r="ME255" s="57"/>
      <c r="MF255" s="57"/>
      <c r="MG255" s="57"/>
      <c r="MH255" s="57"/>
      <c r="MI255" s="57"/>
      <c r="MJ255" s="57"/>
      <c r="MK255" s="57"/>
      <c r="ML255" s="57"/>
      <c r="MM255" s="57"/>
      <c r="MN255" s="57"/>
      <c r="MO255" s="57"/>
      <c r="MP255" s="57"/>
      <c r="MQ255" s="57"/>
      <c r="MR255" s="57"/>
      <c r="MS255" s="57"/>
      <c r="MT255" s="57"/>
      <c r="MU255" s="57"/>
      <c r="MV255" s="57"/>
      <c r="MW255" s="57"/>
      <c r="MX255" s="57"/>
      <c r="MY255" s="57"/>
      <c r="MZ255" s="57"/>
      <c r="NA255" s="57"/>
      <c r="NB255" s="57"/>
      <c r="NC255" s="57"/>
      <c r="ND255" s="57"/>
      <c r="NE255" s="57"/>
      <c r="NF255" s="57"/>
      <c r="NG255" s="57"/>
      <c r="NH255" s="57"/>
      <c r="NI255" s="57"/>
      <c r="NJ255" s="57"/>
      <c r="NK255" s="57"/>
      <c r="NL255" s="57"/>
      <c r="NM255" s="57"/>
      <c r="NN255" s="57"/>
      <c r="NO255" s="57"/>
      <c r="NP255" s="57"/>
      <c r="NQ255" s="57"/>
      <c r="NR255" s="57"/>
      <c r="NS255" s="57"/>
      <c r="NT255" s="57"/>
      <c r="NU255" s="57"/>
      <c r="NV255" s="57"/>
      <c r="NW255" s="57"/>
      <c r="NX255" s="57"/>
      <c r="NY255" s="57"/>
      <c r="NZ255" s="57"/>
      <c r="OA255" s="57"/>
      <c r="OB255" s="57"/>
      <c r="OC255" s="57"/>
      <c r="OD255" s="57"/>
      <c r="OE255" s="57"/>
      <c r="OF255" s="57"/>
      <c r="OG255" s="57"/>
      <c r="OH255" s="57"/>
      <c r="OI255" s="57"/>
      <c r="OJ255" s="57"/>
      <c r="OK255" s="57"/>
      <c r="OL255" s="57"/>
      <c r="OM255" s="57"/>
      <c r="ON255" s="57"/>
      <c r="OO255" s="57"/>
      <c r="OP255" s="57"/>
      <c r="OQ255" s="57"/>
      <c r="OR255" s="57"/>
      <c r="OS255" s="57"/>
      <c r="OT255" s="57"/>
      <c r="OU255" s="57"/>
      <c r="OV255" s="57"/>
      <c r="OW255" s="57"/>
      <c r="OX255" s="57"/>
      <c r="OY255" s="57"/>
      <c r="OZ255" s="57"/>
      <c r="PA255" s="57"/>
      <c r="PB255" s="57"/>
      <c r="PC255" s="57"/>
      <c r="PD255" s="57"/>
      <c r="PE255" s="57"/>
      <c r="PF255" s="57"/>
      <c r="PG255" s="57"/>
      <c r="PH255" s="57"/>
      <c r="PI255" s="57"/>
      <c r="PJ255" s="57"/>
      <c r="PK255" s="57"/>
      <c r="PL255" s="57"/>
      <c r="PM255" s="57"/>
      <c r="PN255" s="57"/>
      <c r="PO255" s="57"/>
      <c r="PP255" s="57"/>
      <c r="PQ255" s="57"/>
      <c r="PR255" s="57"/>
      <c r="PS255" s="57"/>
      <c r="PT255" s="57"/>
      <c r="PU255" s="57"/>
      <c r="PV255" s="57"/>
      <c r="PW255" s="57"/>
      <c r="PX255" s="57"/>
      <c r="PY255" s="57"/>
      <c r="PZ255" s="57"/>
      <c r="QA255" s="57"/>
      <c r="QB255" s="57"/>
      <c r="QC255" s="57"/>
      <c r="QD255" s="57"/>
      <c r="QE255" s="57"/>
      <c r="QF255" s="57"/>
      <c r="QG255" s="57"/>
      <c r="QH255" s="57"/>
      <c r="QI255" s="57"/>
      <c r="QJ255" s="57"/>
      <c r="QK255" s="57"/>
      <c r="QL255" s="57"/>
      <c r="QM255" s="57"/>
      <c r="QN255" s="57"/>
      <c r="QO255" s="57"/>
      <c r="QP255" s="57"/>
      <c r="QQ255" s="57"/>
      <c r="QR255" s="57"/>
      <c r="QS255" s="57"/>
      <c r="QT255" s="57"/>
      <c r="QU255" s="57"/>
      <c r="QV255" s="57"/>
      <c r="QW255" s="57"/>
      <c r="QX255" s="57"/>
      <c r="QY255" s="57"/>
      <c r="QZ255" s="57"/>
      <c r="RA255" s="57"/>
      <c r="RB255" s="57"/>
      <c r="RC255" s="57"/>
      <c r="RD255" s="57"/>
      <c r="RE255" s="57"/>
      <c r="RF255" s="57"/>
      <c r="RG255" s="57"/>
      <c r="RH255" s="57"/>
      <c r="RI255" s="57"/>
      <c r="RJ255" s="57"/>
      <c r="RK255" s="57"/>
      <c r="RL255" s="57"/>
      <c r="RM255" s="57"/>
      <c r="RN255" s="57"/>
      <c r="RO255" s="57"/>
      <c r="RP255" s="57"/>
      <c r="RQ255" s="57"/>
      <c r="RR255" s="57"/>
      <c r="RS255" s="57"/>
      <c r="RT255" s="57"/>
      <c r="RU255" s="57"/>
      <c r="RV255" s="57"/>
      <c r="RW255" s="57"/>
      <c r="RX255" s="57"/>
      <c r="RY255" s="57"/>
      <c r="RZ255" s="57"/>
      <c r="SA255" s="57"/>
      <c r="SB255" s="57"/>
      <c r="SC255" s="57"/>
      <c r="SD255" s="57"/>
      <c r="SE255" s="57"/>
      <c r="SF255" s="57"/>
      <c r="SG255" s="57"/>
      <c r="SH255" s="57"/>
      <c r="SI255" s="57"/>
      <c r="SJ255" s="57"/>
      <c r="SK255" s="57"/>
      <c r="SL255" s="57"/>
      <c r="SM255" s="57"/>
      <c r="SN255" s="57"/>
      <c r="SO255" s="57"/>
      <c r="SP255" s="57"/>
      <c r="SQ255" s="57"/>
      <c r="SR255" s="57"/>
      <c r="SS255" s="57"/>
      <c r="ST255" s="57"/>
      <c r="SU255" s="57"/>
      <c r="SV255" s="57"/>
      <c r="SW255" s="57"/>
      <c r="SX255" s="57"/>
      <c r="SY255" s="57"/>
      <c r="SZ255" s="57"/>
      <c r="TA255" s="57"/>
      <c r="TB255" s="57"/>
      <c r="TC255" s="57"/>
      <c r="TD255" s="57"/>
      <c r="TE255" s="57"/>
      <c r="TF255" s="57"/>
      <c r="TG255" s="57"/>
      <c r="TH255" s="57"/>
      <c r="TI255" s="57"/>
      <c r="TJ255" s="57"/>
      <c r="TK255" s="57"/>
      <c r="TL255" s="57"/>
      <c r="TM255" s="57"/>
      <c r="TN255" s="57"/>
      <c r="TO255" s="57"/>
      <c r="TP255" s="57"/>
      <c r="TQ255" s="57"/>
      <c r="TR255" s="57"/>
      <c r="TS255" s="57"/>
      <c r="TT255" s="57"/>
      <c r="TU255" s="57"/>
      <c r="TV255" s="57"/>
      <c r="TW255" s="57"/>
      <c r="TX255" s="57"/>
      <c r="TY255" s="57"/>
      <c r="TZ255" s="57"/>
      <c r="UA255" s="57"/>
      <c r="UB255" s="57"/>
      <c r="UC255" s="57"/>
      <c r="UD255" s="57"/>
      <c r="UE255" s="57"/>
      <c r="UF255" s="57"/>
      <c r="UG255" s="57"/>
      <c r="UH255" s="57"/>
      <c r="UI255" s="57"/>
      <c r="UJ255" s="57"/>
      <c r="UK255" s="57"/>
      <c r="UL255" s="57"/>
      <c r="UM255" s="57"/>
      <c r="UN255" s="57"/>
      <c r="UO255" s="57"/>
      <c r="UP255" s="57"/>
      <c r="UQ255" s="57"/>
      <c r="UR255" s="57"/>
      <c r="US255" s="57"/>
      <c r="UT255" s="57"/>
      <c r="UU255" s="57"/>
      <c r="UV255" s="57"/>
      <c r="UW255" s="57"/>
      <c r="UX255" s="57"/>
      <c r="UY255" s="57"/>
      <c r="UZ255" s="57"/>
      <c r="VA255" s="57"/>
      <c r="VB255" s="57"/>
      <c r="VC255" s="57"/>
      <c r="VD255" s="57"/>
      <c r="VE255" s="57"/>
      <c r="VF255" s="57"/>
      <c r="VG255" s="57"/>
      <c r="VH255" s="57"/>
      <c r="VI255" s="57"/>
      <c r="VJ255" s="57"/>
      <c r="VK255" s="57"/>
      <c r="VL255" s="57"/>
      <c r="VM255" s="57"/>
      <c r="VN255" s="57"/>
      <c r="VO255" s="57"/>
      <c r="VP255" s="57"/>
      <c r="VQ255" s="57"/>
      <c r="VR255" s="57"/>
      <c r="VS255" s="57"/>
      <c r="VT255" s="57"/>
      <c r="VU255" s="57"/>
      <c r="VV255" s="57"/>
      <c r="VW255" s="57"/>
      <c r="VX255" s="57"/>
      <c r="VY255" s="57"/>
      <c r="VZ255" s="57"/>
      <c r="WA255" s="57"/>
      <c r="WB255" s="57"/>
      <c r="WC255" s="57"/>
      <c r="WD255" s="57"/>
      <c r="WE255" s="57"/>
      <c r="WF255" s="57"/>
      <c r="WG255" s="57"/>
      <c r="WH255" s="57"/>
      <c r="WI255" s="57"/>
      <c r="WJ255" s="57"/>
      <c r="WK255" s="57"/>
      <c r="WL255" s="57"/>
      <c r="WM255" s="57"/>
      <c r="WN255" s="57"/>
      <c r="WO255" s="57"/>
      <c r="WP255" s="57"/>
      <c r="WQ255" s="57"/>
      <c r="WR255" s="57"/>
      <c r="WS255" s="57"/>
      <c r="WT255" s="57"/>
      <c r="WU255" s="57"/>
      <c r="WV255" s="57"/>
      <c r="WW255" s="57"/>
      <c r="WX255" s="57"/>
      <c r="WY255" s="57"/>
      <c r="WZ255" s="57"/>
      <c r="XA255" s="57"/>
      <c r="XB255" s="57"/>
      <c r="XC255" s="57"/>
      <c r="XD255" s="57"/>
      <c r="XE255" s="57"/>
      <c r="XF255" s="57"/>
      <c r="XG255" s="57"/>
      <c r="XH255" s="57"/>
      <c r="XI255" s="57"/>
      <c r="XJ255" s="57"/>
      <c r="XK255" s="57"/>
      <c r="XL255" s="57"/>
      <c r="XM255" s="57"/>
      <c r="XN255" s="57"/>
      <c r="XO255" s="57"/>
      <c r="XP255" s="57"/>
      <c r="XQ255" s="57"/>
      <c r="XR255" s="57"/>
      <c r="XS255" s="57"/>
      <c r="XT255" s="57"/>
      <c r="XU255" s="57"/>
      <c r="XV255" s="57"/>
      <c r="XW255" s="57"/>
    </row>
    <row r="256">
      <c r="AI256" s="57"/>
      <c r="BR256" s="57"/>
      <c r="DA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c r="IL256" s="57"/>
      <c r="IM256" s="57"/>
      <c r="IN256" s="57"/>
      <c r="IO256" s="57"/>
      <c r="IP256" s="57"/>
      <c r="IQ256" s="57"/>
      <c r="IR256" s="57"/>
      <c r="IS256" s="57"/>
      <c r="IT256" s="57"/>
      <c r="IU256" s="57"/>
      <c r="IV256" s="57"/>
      <c r="IW256" s="57"/>
      <c r="IX256" s="57"/>
      <c r="IY256" s="57"/>
      <c r="IZ256" s="57"/>
      <c r="JA256" s="57"/>
      <c r="JB256" s="57"/>
      <c r="JC256" s="57"/>
      <c r="JD256" s="57"/>
      <c r="JE256" s="57"/>
      <c r="JF256" s="57"/>
      <c r="JG256" s="57"/>
      <c r="JH256" s="57"/>
      <c r="JI256" s="57"/>
      <c r="JJ256" s="57"/>
      <c r="JK256" s="57"/>
      <c r="JL256" s="57"/>
      <c r="JM256" s="57"/>
      <c r="JN256" s="57"/>
      <c r="JO256" s="57"/>
      <c r="JP256" s="57"/>
      <c r="JQ256" s="57"/>
      <c r="JR256" s="57"/>
      <c r="JS256" s="57"/>
      <c r="JT256" s="57"/>
      <c r="JU256" s="57"/>
      <c r="JV256" s="57"/>
      <c r="JW256" s="57"/>
      <c r="JX256" s="57"/>
      <c r="JY256" s="57"/>
      <c r="JZ256" s="57"/>
      <c r="KA256" s="57"/>
      <c r="KB256" s="57"/>
      <c r="KC256" s="57"/>
      <c r="KD256" s="57"/>
      <c r="KE256" s="57"/>
      <c r="KF256" s="57"/>
      <c r="KG256" s="57"/>
      <c r="KH256" s="57"/>
      <c r="KI256" s="57"/>
      <c r="KJ256" s="57"/>
      <c r="KK256" s="57"/>
      <c r="KL256" s="57"/>
      <c r="KM256" s="57"/>
      <c r="KN256" s="57"/>
      <c r="KO256" s="57"/>
      <c r="KP256" s="57"/>
      <c r="KQ256" s="57"/>
      <c r="KR256" s="57"/>
      <c r="KS256" s="57"/>
      <c r="KT256" s="57"/>
      <c r="KU256" s="57"/>
      <c r="KV256" s="57"/>
      <c r="KW256" s="57"/>
      <c r="KX256" s="57"/>
      <c r="KY256" s="57"/>
      <c r="KZ256" s="57"/>
      <c r="LA256" s="57"/>
      <c r="LB256" s="57"/>
      <c r="LC256" s="57"/>
      <c r="LD256" s="57"/>
      <c r="LE256" s="57"/>
      <c r="LF256" s="57"/>
      <c r="LG256" s="57"/>
      <c r="LH256" s="57"/>
      <c r="LI256" s="57"/>
      <c r="LJ256" s="57"/>
      <c r="LK256" s="57"/>
      <c r="LL256" s="57"/>
      <c r="LM256" s="57"/>
      <c r="LN256" s="57"/>
      <c r="LO256" s="57"/>
      <c r="LP256" s="57"/>
      <c r="LQ256" s="57"/>
      <c r="LR256" s="57"/>
      <c r="LS256" s="57"/>
      <c r="LT256" s="57"/>
      <c r="LU256" s="57"/>
      <c r="LV256" s="57"/>
      <c r="LW256" s="57"/>
      <c r="LX256" s="57"/>
      <c r="LY256" s="57"/>
      <c r="LZ256" s="57"/>
      <c r="MA256" s="57"/>
      <c r="MB256" s="57"/>
      <c r="MC256" s="57"/>
      <c r="MD256" s="57"/>
      <c r="ME256" s="57"/>
      <c r="MF256" s="57"/>
      <c r="MG256" s="57"/>
      <c r="MH256" s="57"/>
      <c r="MI256" s="57"/>
      <c r="MJ256" s="57"/>
      <c r="MK256" s="57"/>
      <c r="ML256" s="57"/>
      <c r="MM256" s="57"/>
      <c r="MN256" s="57"/>
      <c r="MO256" s="57"/>
      <c r="MP256" s="57"/>
      <c r="MQ256" s="57"/>
      <c r="MR256" s="57"/>
      <c r="MS256" s="57"/>
      <c r="MT256" s="57"/>
      <c r="MU256" s="57"/>
      <c r="MV256" s="57"/>
      <c r="MW256" s="57"/>
      <c r="MX256" s="57"/>
      <c r="MY256" s="57"/>
      <c r="MZ256" s="57"/>
      <c r="NA256" s="57"/>
      <c r="NB256" s="57"/>
      <c r="NC256" s="57"/>
      <c r="ND256" s="57"/>
      <c r="NE256" s="57"/>
      <c r="NF256" s="57"/>
      <c r="NG256" s="57"/>
      <c r="NH256" s="57"/>
      <c r="NI256" s="57"/>
      <c r="NJ256" s="57"/>
      <c r="NK256" s="57"/>
      <c r="NL256" s="57"/>
      <c r="NM256" s="57"/>
      <c r="NN256" s="57"/>
      <c r="NO256" s="57"/>
      <c r="NP256" s="57"/>
      <c r="NQ256" s="57"/>
      <c r="NR256" s="57"/>
      <c r="NS256" s="57"/>
      <c r="NT256" s="57"/>
      <c r="NU256" s="57"/>
      <c r="NV256" s="57"/>
      <c r="NW256" s="57"/>
      <c r="NX256" s="57"/>
      <c r="NY256" s="57"/>
      <c r="NZ256" s="57"/>
      <c r="OA256" s="57"/>
      <c r="OB256" s="57"/>
      <c r="OC256" s="57"/>
      <c r="OD256" s="57"/>
      <c r="OE256" s="57"/>
      <c r="OF256" s="57"/>
      <c r="OG256" s="57"/>
      <c r="OH256" s="57"/>
      <c r="OI256" s="57"/>
      <c r="OJ256" s="57"/>
      <c r="OK256" s="57"/>
      <c r="OL256" s="57"/>
      <c r="OM256" s="57"/>
      <c r="ON256" s="57"/>
      <c r="OO256" s="57"/>
      <c r="OP256" s="57"/>
      <c r="OQ256" s="57"/>
      <c r="OR256" s="57"/>
      <c r="OS256" s="57"/>
      <c r="OT256" s="57"/>
      <c r="OU256" s="57"/>
      <c r="OV256" s="57"/>
      <c r="OW256" s="57"/>
      <c r="OX256" s="57"/>
      <c r="OY256" s="57"/>
      <c r="OZ256" s="57"/>
      <c r="PA256" s="57"/>
      <c r="PB256" s="57"/>
      <c r="PC256" s="57"/>
      <c r="PD256" s="57"/>
      <c r="PE256" s="57"/>
      <c r="PF256" s="57"/>
      <c r="PG256" s="57"/>
      <c r="PH256" s="57"/>
      <c r="PI256" s="57"/>
      <c r="PJ256" s="57"/>
      <c r="PK256" s="57"/>
      <c r="PL256" s="57"/>
      <c r="PM256" s="57"/>
      <c r="PN256" s="57"/>
      <c r="PO256" s="57"/>
      <c r="PP256" s="57"/>
      <c r="PQ256" s="57"/>
      <c r="PR256" s="57"/>
      <c r="PS256" s="57"/>
      <c r="PT256" s="57"/>
      <c r="PU256" s="57"/>
      <c r="PV256" s="57"/>
      <c r="PW256" s="57"/>
      <c r="PX256" s="57"/>
      <c r="PY256" s="57"/>
      <c r="PZ256" s="57"/>
      <c r="QA256" s="57"/>
      <c r="QB256" s="57"/>
      <c r="QC256" s="57"/>
      <c r="QD256" s="57"/>
      <c r="QE256" s="57"/>
      <c r="QF256" s="57"/>
      <c r="QG256" s="57"/>
      <c r="QH256" s="57"/>
      <c r="QI256" s="57"/>
      <c r="QJ256" s="57"/>
      <c r="QK256" s="57"/>
      <c r="QL256" s="57"/>
      <c r="QM256" s="57"/>
      <c r="QN256" s="57"/>
      <c r="QO256" s="57"/>
      <c r="QP256" s="57"/>
      <c r="QQ256" s="57"/>
      <c r="QR256" s="57"/>
      <c r="QS256" s="57"/>
      <c r="QT256" s="57"/>
      <c r="QU256" s="57"/>
      <c r="QV256" s="57"/>
      <c r="QW256" s="57"/>
      <c r="QX256" s="57"/>
      <c r="QY256" s="57"/>
      <c r="QZ256" s="57"/>
      <c r="RA256" s="57"/>
      <c r="RB256" s="57"/>
      <c r="RC256" s="57"/>
      <c r="RD256" s="57"/>
      <c r="RE256" s="57"/>
      <c r="RF256" s="57"/>
      <c r="RG256" s="57"/>
      <c r="RH256" s="57"/>
      <c r="RI256" s="57"/>
      <c r="RJ256" s="57"/>
      <c r="RK256" s="57"/>
      <c r="RL256" s="57"/>
      <c r="RM256" s="57"/>
      <c r="RN256" s="57"/>
      <c r="RO256" s="57"/>
      <c r="RP256" s="57"/>
      <c r="RQ256" s="57"/>
      <c r="RR256" s="57"/>
      <c r="RS256" s="57"/>
      <c r="RT256" s="57"/>
      <c r="RU256" s="57"/>
      <c r="RV256" s="57"/>
      <c r="RW256" s="57"/>
      <c r="RX256" s="57"/>
      <c r="RY256" s="57"/>
      <c r="RZ256" s="57"/>
      <c r="SA256" s="57"/>
      <c r="SB256" s="57"/>
      <c r="SC256" s="57"/>
      <c r="SD256" s="57"/>
      <c r="SE256" s="57"/>
      <c r="SF256" s="57"/>
      <c r="SG256" s="57"/>
      <c r="SH256" s="57"/>
      <c r="SI256" s="57"/>
      <c r="SJ256" s="57"/>
      <c r="SK256" s="57"/>
      <c r="SL256" s="57"/>
      <c r="SM256" s="57"/>
      <c r="SN256" s="57"/>
      <c r="SO256" s="57"/>
      <c r="SP256" s="57"/>
      <c r="SQ256" s="57"/>
      <c r="SR256" s="57"/>
      <c r="SS256" s="57"/>
      <c r="ST256" s="57"/>
      <c r="SU256" s="57"/>
      <c r="SV256" s="57"/>
      <c r="SW256" s="57"/>
      <c r="SX256" s="57"/>
      <c r="SY256" s="57"/>
      <c r="SZ256" s="57"/>
      <c r="TA256" s="57"/>
      <c r="TB256" s="57"/>
      <c r="TC256" s="57"/>
      <c r="TD256" s="57"/>
      <c r="TE256" s="57"/>
      <c r="TF256" s="57"/>
      <c r="TG256" s="57"/>
      <c r="TH256" s="57"/>
      <c r="TI256" s="57"/>
      <c r="TJ256" s="57"/>
      <c r="TK256" s="57"/>
      <c r="TL256" s="57"/>
      <c r="TM256" s="57"/>
      <c r="TN256" s="57"/>
      <c r="TO256" s="57"/>
      <c r="TP256" s="57"/>
      <c r="TQ256" s="57"/>
      <c r="TR256" s="57"/>
      <c r="TS256" s="57"/>
      <c r="TT256" s="57"/>
      <c r="TU256" s="57"/>
      <c r="TV256" s="57"/>
      <c r="TW256" s="57"/>
      <c r="TX256" s="57"/>
      <c r="TY256" s="57"/>
      <c r="TZ256" s="57"/>
      <c r="UA256" s="57"/>
      <c r="UB256" s="57"/>
      <c r="UC256" s="57"/>
      <c r="UD256" s="57"/>
      <c r="UE256" s="57"/>
      <c r="UF256" s="57"/>
      <c r="UG256" s="57"/>
      <c r="UH256" s="57"/>
      <c r="UI256" s="57"/>
      <c r="UJ256" s="57"/>
      <c r="UK256" s="57"/>
      <c r="UL256" s="57"/>
      <c r="UM256" s="57"/>
      <c r="UN256" s="57"/>
      <c r="UO256" s="57"/>
      <c r="UP256" s="57"/>
      <c r="UQ256" s="57"/>
      <c r="UR256" s="57"/>
      <c r="US256" s="57"/>
      <c r="UT256" s="57"/>
      <c r="UU256" s="57"/>
      <c r="UV256" s="57"/>
      <c r="UW256" s="57"/>
      <c r="UX256" s="57"/>
      <c r="UY256" s="57"/>
      <c r="UZ256" s="57"/>
      <c r="VA256" s="57"/>
      <c r="VB256" s="57"/>
      <c r="VC256" s="57"/>
      <c r="VD256" s="57"/>
      <c r="VE256" s="57"/>
      <c r="VF256" s="57"/>
      <c r="VG256" s="57"/>
      <c r="VH256" s="57"/>
      <c r="VI256" s="57"/>
      <c r="VJ256" s="57"/>
      <c r="VK256" s="57"/>
      <c r="VL256" s="57"/>
      <c r="VM256" s="57"/>
      <c r="VN256" s="57"/>
      <c r="VO256" s="57"/>
      <c r="VP256" s="57"/>
      <c r="VQ256" s="57"/>
      <c r="VR256" s="57"/>
      <c r="VS256" s="57"/>
      <c r="VT256" s="57"/>
      <c r="VU256" s="57"/>
      <c r="VV256" s="57"/>
      <c r="VW256" s="57"/>
      <c r="VX256" s="57"/>
      <c r="VY256" s="57"/>
      <c r="VZ256" s="57"/>
      <c r="WA256" s="57"/>
      <c r="WB256" s="57"/>
      <c r="WC256" s="57"/>
      <c r="WD256" s="57"/>
      <c r="WE256" s="57"/>
      <c r="WF256" s="57"/>
      <c r="WG256" s="57"/>
      <c r="WH256" s="57"/>
      <c r="WI256" s="57"/>
      <c r="WJ256" s="57"/>
      <c r="WK256" s="57"/>
      <c r="WL256" s="57"/>
      <c r="WM256" s="57"/>
      <c r="WN256" s="57"/>
      <c r="WO256" s="57"/>
      <c r="WP256" s="57"/>
      <c r="WQ256" s="57"/>
      <c r="WR256" s="57"/>
      <c r="WS256" s="57"/>
      <c r="WT256" s="57"/>
      <c r="WU256" s="57"/>
      <c r="WV256" s="57"/>
      <c r="WW256" s="57"/>
      <c r="WX256" s="57"/>
      <c r="WY256" s="57"/>
      <c r="WZ256" s="57"/>
      <c r="XA256" s="57"/>
      <c r="XB256" s="57"/>
      <c r="XC256" s="57"/>
      <c r="XD256" s="57"/>
      <c r="XE256" s="57"/>
      <c r="XF256" s="57"/>
      <c r="XG256" s="57"/>
      <c r="XH256" s="57"/>
      <c r="XI256" s="57"/>
      <c r="XJ256" s="57"/>
      <c r="XK256" s="57"/>
      <c r="XL256" s="57"/>
      <c r="XM256" s="57"/>
      <c r="XN256" s="57"/>
      <c r="XO256" s="57"/>
      <c r="XP256" s="57"/>
      <c r="XQ256" s="57"/>
      <c r="XR256" s="57"/>
      <c r="XS256" s="57"/>
      <c r="XT256" s="57"/>
      <c r="XU256" s="57"/>
      <c r="XV256" s="57"/>
      <c r="XW256" s="57"/>
    </row>
    <row r="257">
      <c r="AI257" s="57"/>
      <c r="BR257" s="57"/>
      <c r="DA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c r="IM257" s="57"/>
      <c r="IN257" s="57"/>
      <c r="IO257" s="57"/>
      <c r="IP257" s="57"/>
      <c r="IQ257" s="57"/>
      <c r="IR257" s="57"/>
      <c r="IS257" s="57"/>
      <c r="IT257" s="57"/>
      <c r="IU257" s="57"/>
      <c r="IV257" s="57"/>
      <c r="IW257" s="57"/>
      <c r="IX257" s="57"/>
      <c r="IY257" s="57"/>
      <c r="IZ257" s="57"/>
      <c r="JA257" s="57"/>
      <c r="JB257" s="57"/>
      <c r="JC257" s="57"/>
      <c r="JD257" s="57"/>
      <c r="JE257" s="57"/>
      <c r="JF257" s="57"/>
      <c r="JG257" s="57"/>
      <c r="JH257" s="57"/>
      <c r="JI257" s="57"/>
      <c r="JJ257" s="57"/>
      <c r="JK257" s="57"/>
      <c r="JL257" s="57"/>
      <c r="JM257" s="57"/>
      <c r="JN257" s="57"/>
      <c r="JO257" s="57"/>
      <c r="JP257" s="57"/>
      <c r="JQ257" s="57"/>
      <c r="JR257" s="57"/>
      <c r="JS257" s="57"/>
      <c r="JT257" s="57"/>
      <c r="JU257" s="57"/>
      <c r="JV257" s="57"/>
      <c r="JW257" s="57"/>
      <c r="JX257" s="57"/>
      <c r="JY257" s="57"/>
      <c r="JZ257" s="57"/>
      <c r="KA257" s="57"/>
      <c r="KB257" s="57"/>
      <c r="KC257" s="57"/>
      <c r="KD257" s="57"/>
      <c r="KE257" s="57"/>
      <c r="KF257" s="57"/>
      <c r="KG257" s="57"/>
      <c r="KH257" s="57"/>
      <c r="KI257" s="57"/>
      <c r="KJ257" s="57"/>
      <c r="KK257" s="57"/>
      <c r="KL257" s="57"/>
      <c r="KM257" s="57"/>
      <c r="KN257" s="57"/>
      <c r="KO257" s="57"/>
      <c r="KP257" s="57"/>
      <c r="KQ257" s="57"/>
      <c r="KR257" s="57"/>
      <c r="KS257" s="57"/>
      <c r="KT257" s="57"/>
      <c r="KU257" s="57"/>
      <c r="KV257" s="57"/>
      <c r="KW257" s="57"/>
      <c r="KX257" s="57"/>
      <c r="KY257" s="57"/>
      <c r="KZ257" s="57"/>
      <c r="LA257" s="57"/>
      <c r="LB257" s="57"/>
      <c r="LC257" s="57"/>
      <c r="LD257" s="57"/>
      <c r="LE257" s="57"/>
      <c r="LF257" s="57"/>
      <c r="LG257" s="57"/>
      <c r="LH257" s="57"/>
      <c r="LI257" s="57"/>
      <c r="LJ257" s="57"/>
      <c r="LK257" s="57"/>
      <c r="LL257" s="57"/>
      <c r="LM257" s="57"/>
      <c r="LN257" s="57"/>
      <c r="LO257" s="57"/>
      <c r="LP257" s="57"/>
      <c r="LQ257" s="57"/>
      <c r="LR257" s="57"/>
      <c r="LS257" s="57"/>
      <c r="LT257" s="57"/>
      <c r="LU257" s="57"/>
      <c r="LV257" s="57"/>
      <c r="LW257" s="57"/>
      <c r="LX257" s="57"/>
      <c r="LY257" s="57"/>
      <c r="LZ257" s="57"/>
      <c r="MA257" s="57"/>
      <c r="MB257" s="57"/>
      <c r="MC257" s="57"/>
      <c r="MD257" s="57"/>
      <c r="ME257" s="57"/>
      <c r="MF257" s="57"/>
      <c r="MG257" s="57"/>
      <c r="MH257" s="57"/>
      <c r="MI257" s="57"/>
      <c r="MJ257" s="57"/>
      <c r="MK257" s="57"/>
      <c r="ML257" s="57"/>
      <c r="MM257" s="57"/>
      <c r="MN257" s="57"/>
      <c r="MO257" s="57"/>
      <c r="MP257" s="57"/>
      <c r="MQ257" s="57"/>
      <c r="MR257" s="57"/>
      <c r="MS257" s="57"/>
      <c r="MT257" s="57"/>
      <c r="MU257" s="57"/>
      <c r="MV257" s="57"/>
      <c r="MW257" s="57"/>
      <c r="MX257" s="57"/>
      <c r="MY257" s="57"/>
      <c r="MZ257" s="57"/>
      <c r="NA257" s="57"/>
      <c r="NB257" s="57"/>
      <c r="NC257" s="57"/>
      <c r="ND257" s="57"/>
      <c r="NE257" s="57"/>
      <c r="NF257" s="57"/>
      <c r="NG257" s="57"/>
      <c r="NH257" s="57"/>
      <c r="NI257" s="57"/>
      <c r="NJ257" s="57"/>
      <c r="NK257" s="57"/>
      <c r="NL257" s="57"/>
      <c r="NM257" s="57"/>
      <c r="NN257" s="57"/>
      <c r="NO257" s="57"/>
      <c r="NP257" s="57"/>
      <c r="NQ257" s="57"/>
      <c r="NR257" s="57"/>
      <c r="NS257" s="57"/>
      <c r="NT257" s="57"/>
      <c r="NU257" s="57"/>
      <c r="NV257" s="57"/>
      <c r="NW257" s="57"/>
      <c r="NX257" s="57"/>
      <c r="NY257" s="57"/>
      <c r="NZ257" s="57"/>
      <c r="OA257" s="57"/>
      <c r="OB257" s="57"/>
      <c r="OC257" s="57"/>
      <c r="OD257" s="57"/>
      <c r="OE257" s="57"/>
      <c r="OF257" s="57"/>
      <c r="OG257" s="57"/>
      <c r="OH257" s="57"/>
      <c r="OI257" s="57"/>
      <c r="OJ257" s="57"/>
      <c r="OK257" s="57"/>
      <c r="OL257" s="57"/>
      <c r="OM257" s="57"/>
      <c r="ON257" s="57"/>
      <c r="OO257" s="57"/>
      <c r="OP257" s="57"/>
      <c r="OQ257" s="57"/>
      <c r="OR257" s="57"/>
      <c r="OS257" s="57"/>
      <c r="OT257" s="57"/>
      <c r="OU257" s="57"/>
      <c r="OV257" s="57"/>
      <c r="OW257" s="57"/>
      <c r="OX257" s="57"/>
      <c r="OY257" s="57"/>
      <c r="OZ257" s="57"/>
      <c r="PA257" s="57"/>
      <c r="PB257" s="57"/>
      <c r="PC257" s="57"/>
      <c r="PD257" s="57"/>
      <c r="PE257" s="57"/>
      <c r="PF257" s="57"/>
      <c r="PG257" s="57"/>
      <c r="PH257" s="57"/>
      <c r="PI257" s="57"/>
      <c r="PJ257" s="57"/>
      <c r="PK257" s="57"/>
      <c r="PL257" s="57"/>
      <c r="PM257" s="57"/>
      <c r="PN257" s="57"/>
      <c r="PO257" s="57"/>
      <c r="PP257" s="57"/>
      <c r="PQ257" s="57"/>
      <c r="PR257" s="57"/>
      <c r="PS257" s="57"/>
      <c r="PT257" s="57"/>
      <c r="PU257" s="57"/>
      <c r="PV257" s="57"/>
      <c r="PW257" s="57"/>
      <c r="PX257" s="57"/>
      <c r="PY257" s="57"/>
      <c r="PZ257" s="57"/>
      <c r="QA257" s="57"/>
      <c r="QB257" s="57"/>
      <c r="QC257" s="57"/>
      <c r="QD257" s="57"/>
      <c r="QE257" s="57"/>
      <c r="QF257" s="57"/>
      <c r="QG257" s="57"/>
      <c r="QH257" s="57"/>
      <c r="QI257" s="57"/>
      <c r="QJ257" s="57"/>
      <c r="QK257" s="57"/>
      <c r="QL257" s="57"/>
      <c r="QM257" s="57"/>
      <c r="QN257" s="57"/>
      <c r="QO257" s="57"/>
      <c r="QP257" s="57"/>
      <c r="QQ257" s="57"/>
      <c r="QR257" s="57"/>
      <c r="QS257" s="57"/>
      <c r="QT257" s="57"/>
      <c r="QU257" s="57"/>
      <c r="QV257" s="57"/>
      <c r="QW257" s="57"/>
      <c r="QX257" s="57"/>
      <c r="QY257" s="57"/>
      <c r="QZ257" s="57"/>
      <c r="RA257" s="57"/>
      <c r="RB257" s="57"/>
      <c r="RC257" s="57"/>
      <c r="RD257" s="57"/>
      <c r="RE257" s="57"/>
      <c r="RF257" s="57"/>
      <c r="RG257" s="57"/>
      <c r="RH257" s="57"/>
      <c r="RI257" s="57"/>
      <c r="RJ257" s="57"/>
      <c r="RK257" s="57"/>
      <c r="RL257" s="57"/>
      <c r="RM257" s="57"/>
      <c r="RN257" s="57"/>
      <c r="RO257" s="57"/>
      <c r="RP257" s="57"/>
      <c r="RQ257" s="57"/>
      <c r="RR257" s="57"/>
      <c r="RS257" s="57"/>
      <c r="RT257" s="57"/>
      <c r="RU257" s="57"/>
      <c r="RV257" s="57"/>
      <c r="RW257" s="57"/>
      <c r="RX257" s="57"/>
      <c r="RY257" s="57"/>
      <c r="RZ257" s="57"/>
      <c r="SA257" s="57"/>
      <c r="SB257" s="57"/>
      <c r="SC257" s="57"/>
      <c r="SD257" s="57"/>
      <c r="SE257" s="57"/>
      <c r="SF257" s="57"/>
      <c r="SG257" s="57"/>
      <c r="SH257" s="57"/>
      <c r="SI257" s="57"/>
      <c r="SJ257" s="57"/>
      <c r="SK257" s="57"/>
      <c r="SL257" s="57"/>
      <c r="SM257" s="57"/>
      <c r="SN257" s="57"/>
      <c r="SO257" s="57"/>
      <c r="SP257" s="57"/>
      <c r="SQ257" s="57"/>
      <c r="SR257" s="57"/>
      <c r="SS257" s="57"/>
      <c r="ST257" s="57"/>
      <c r="SU257" s="57"/>
      <c r="SV257" s="57"/>
      <c r="SW257" s="57"/>
      <c r="SX257" s="57"/>
      <c r="SY257" s="57"/>
      <c r="SZ257" s="57"/>
      <c r="TA257" s="57"/>
      <c r="TB257" s="57"/>
      <c r="TC257" s="57"/>
      <c r="TD257" s="57"/>
      <c r="TE257" s="57"/>
      <c r="TF257" s="57"/>
      <c r="TG257" s="57"/>
      <c r="TH257" s="57"/>
      <c r="TI257" s="57"/>
      <c r="TJ257" s="57"/>
      <c r="TK257" s="57"/>
      <c r="TL257" s="57"/>
      <c r="TM257" s="57"/>
      <c r="TN257" s="57"/>
      <c r="TO257" s="57"/>
      <c r="TP257" s="57"/>
      <c r="TQ257" s="57"/>
      <c r="TR257" s="57"/>
      <c r="TS257" s="57"/>
      <c r="TT257" s="57"/>
      <c r="TU257" s="57"/>
      <c r="TV257" s="57"/>
      <c r="TW257" s="57"/>
      <c r="TX257" s="57"/>
      <c r="TY257" s="57"/>
      <c r="TZ257" s="57"/>
      <c r="UA257" s="57"/>
      <c r="UB257" s="57"/>
      <c r="UC257" s="57"/>
      <c r="UD257" s="57"/>
      <c r="UE257" s="57"/>
      <c r="UF257" s="57"/>
      <c r="UG257" s="57"/>
      <c r="UH257" s="57"/>
      <c r="UI257" s="57"/>
      <c r="UJ257" s="57"/>
      <c r="UK257" s="57"/>
      <c r="UL257" s="57"/>
      <c r="UM257" s="57"/>
      <c r="UN257" s="57"/>
      <c r="UO257" s="57"/>
      <c r="UP257" s="57"/>
      <c r="UQ257" s="57"/>
      <c r="UR257" s="57"/>
      <c r="US257" s="57"/>
      <c r="UT257" s="57"/>
      <c r="UU257" s="57"/>
      <c r="UV257" s="57"/>
      <c r="UW257" s="57"/>
      <c r="UX257" s="57"/>
      <c r="UY257" s="57"/>
      <c r="UZ257" s="57"/>
      <c r="VA257" s="57"/>
      <c r="VB257" s="57"/>
      <c r="VC257" s="57"/>
      <c r="VD257" s="57"/>
      <c r="VE257" s="57"/>
      <c r="VF257" s="57"/>
      <c r="VG257" s="57"/>
      <c r="VH257" s="57"/>
      <c r="VI257" s="57"/>
      <c r="VJ257" s="57"/>
      <c r="VK257" s="57"/>
      <c r="VL257" s="57"/>
      <c r="VM257" s="57"/>
      <c r="VN257" s="57"/>
      <c r="VO257" s="57"/>
      <c r="VP257" s="57"/>
      <c r="VQ257" s="57"/>
      <c r="VR257" s="57"/>
      <c r="VS257" s="57"/>
      <c r="VT257" s="57"/>
      <c r="VU257" s="57"/>
      <c r="VV257" s="57"/>
      <c r="VW257" s="57"/>
      <c r="VX257" s="57"/>
      <c r="VY257" s="57"/>
      <c r="VZ257" s="57"/>
      <c r="WA257" s="57"/>
      <c r="WB257" s="57"/>
      <c r="WC257" s="57"/>
      <c r="WD257" s="57"/>
      <c r="WE257" s="57"/>
      <c r="WF257" s="57"/>
      <c r="WG257" s="57"/>
      <c r="WH257" s="57"/>
      <c r="WI257" s="57"/>
      <c r="WJ257" s="57"/>
      <c r="WK257" s="57"/>
      <c r="WL257" s="57"/>
      <c r="WM257" s="57"/>
      <c r="WN257" s="57"/>
      <c r="WO257" s="57"/>
      <c r="WP257" s="57"/>
      <c r="WQ257" s="57"/>
      <c r="WR257" s="57"/>
      <c r="WS257" s="57"/>
      <c r="WT257" s="57"/>
      <c r="WU257" s="57"/>
      <c r="WV257" s="57"/>
      <c r="WW257" s="57"/>
      <c r="WX257" s="57"/>
      <c r="WY257" s="57"/>
      <c r="WZ257" s="57"/>
      <c r="XA257" s="57"/>
      <c r="XB257" s="57"/>
      <c r="XC257" s="57"/>
      <c r="XD257" s="57"/>
      <c r="XE257" s="57"/>
      <c r="XF257" s="57"/>
      <c r="XG257" s="57"/>
      <c r="XH257" s="57"/>
      <c r="XI257" s="57"/>
      <c r="XJ257" s="57"/>
      <c r="XK257" s="57"/>
      <c r="XL257" s="57"/>
      <c r="XM257" s="57"/>
      <c r="XN257" s="57"/>
      <c r="XO257" s="57"/>
      <c r="XP257" s="57"/>
      <c r="XQ257" s="57"/>
      <c r="XR257" s="57"/>
      <c r="XS257" s="57"/>
      <c r="XT257" s="57"/>
      <c r="XU257" s="57"/>
      <c r="XV257" s="57"/>
      <c r="XW257" s="57"/>
    </row>
    <row r="258">
      <c r="AI258" s="57"/>
      <c r="BR258" s="57"/>
      <c r="DA258" s="57"/>
      <c r="EJ258" s="57"/>
      <c r="EK258" s="57"/>
      <c r="EL258" s="57"/>
      <c r="EM258" s="57"/>
      <c r="EN258" s="57"/>
      <c r="EO258" s="57"/>
      <c r="EP258" s="57"/>
      <c r="EQ258" s="57"/>
      <c r="ER258" s="57"/>
      <c r="ES258" s="57"/>
      <c r="ET258" s="57"/>
      <c r="EU258" s="57"/>
      <c r="EV258" s="57"/>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c r="IN258" s="57"/>
      <c r="IO258" s="57"/>
      <c r="IP258" s="57"/>
      <c r="IQ258" s="57"/>
      <c r="IR258" s="57"/>
      <c r="IS258" s="57"/>
      <c r="IT258" s="57"/>
      <c r="IU258" s="57"/>
      <c r="IV258" s="57"/>
      <c r="IW258" s="57"/>
      <c r="IX258" s="57"/>
      <c r="IY258" s="57"/>
      <c r="IZ258" s="57"/>
      <c r="JA258" s="57"/>
      <c r="JB258" s="57"/>
      <c r="JC258" s="57"/>
      <c r="JD258" s="57"/>
      <c r="JE258" s="57"/>
      <c r="JF258" s="57"/>
      <c r="JG258" s="57"/>
      <c r="JH258" s="57"/>
      <c r="JI258" s="57"/>
      <c r="JJ258" s="57"/>
      <c r="JK258" s="57"/>
      <c r="JL258" s="57"/>
      <c r="JM258" s="57"/>
      <c r="JN258" s="57"/>
      <c r="JO258" s="57"/>
      <c r="JP258" s="57"/>
      <c r="JQ258" s="57"/>
      <c r="JR258" s="57"/>
      <c r="JS258" s="57"/>
      <c r="JT258" s="57"/>
      <c r="JU258" s="57"/>
      <c r="JV258" s="57"/>
      <c r="JW258" s="57"/>
      <c r="JX258" s="57"/>
      <c r="JY258" s="57"/>
      <c r="JZ258" s="57"/>
      <c r="KA258" s="57"/>
      <c r="KB258" s="57"/>
      <c r="KC258" s="57"/>
      <c r="KD258" s="57"/>
      <c r="KE258" s="57"/>
      <c r="KF258" s="57"/>
      <c r="KG258" s="57"/>
      <c r="KH258" s="57"/>
      <c r="KI258" s="57"/>
      <c r="KJ258" s="57"/>
      <c r="KK258" s="57"/>
      <c r="KL258" s="57"/>
      <c r="KM258" s="57"/>
      <c r="KN258" s="57"/>
      <c r="KO258" s="57"/>
      <c r="KP258" s="57"/>
      <c r="KQ258" s="57"/>
      <c r="KR258" s="57"/>
      <c r="KS258" s="57"/>
      <c r="KT258" s="57"/>
      <c r="KU258" s="57"/>
      <c r="KV258" s="57"/>
      <c r="KW258" s="57"/>
      <c r="KX258" s="57"/>
      <c r="KY258" s="57"/>
      <c r="KZ258" s="57"/>
      <c r="LA258" s="57"/>
      <c r="LB258" s="57"/>
      <c r="LC258" s="57"/>
      <c r="LD258" s="57"/>
      <c r="LE258" s="57"/>
      <c r="LF258" s="57"/>
      <c r="LG258" s="57"/>
      <c r="LH258" s="57"/>
      <c r="LI258" s="57"/>
      <c r="LJ258" s="57"/>
      <c r="LK258" s="57"/>
      <c r="LL258" s="57"/>
      <c r="LM258" s="57"/>
      <c r="LN258" s="57"/>
      <c r="LO258" s="57"/>
      <c r="LP258" s="57"/>
      <c r="LQ258" s="57"/>
      <c r="LR258" s="57"/>
      <c r="LS258" s="57"/>
      <c r="LT258" s="57"/>
      <c r="LU258" s="57"/>
      <c r="LV258" s="57"/>
      <c r="LW258" s="57"/>
      <c r="LX258" s="57"/>
      <c r="LY258" s="57"/>
      <c r="LZ258" s="57"/>
      <c r="MA258" s="57"/>
      <c r="MB258" s="57"/>
      <c r="MC258" s="57"/>
      <c r="MD258" s="57"/>
      <c r="ME258" s="57"/>
      <c r="MF258" s="57"/>
      <c r="MG258" s="57"/>
      <c r="MH258" s="57"/>
      <c r="MI258" s="57"/>
      <c r="MJ258" s="57"/>
      <c r="MK258" s="57"/>
      <c r="ML258" s="57"/>
      <c r="MM258" s="57"/>
      <c r="MN258" s="57"/>
      <c r="MO258" s="57"/>
      <c r="MP258" s="57"/>
      <c r="MQ258" s="57"/>
      <c r="MR258" s="57"/>
      <c r="MS258" s="57"/>
      <c r="MT258" s="57"/>
      <c r="MU258" s="57"/>
      <c r="MV258" s="57"/>
      <c r="MW258" s="57"/>
      <c r="MX258" s="57"/>
      <c r="MY258" s="57"/>
      <c r="MZ258" s="57"/>
      <c r="NA258" s="57"/>
      <c r="NB258" s="57"/>
      <c r="NC258" s="57"/>
      <c r="ND258" s="57"/>
      <c r="NE258" s="57"/>
      <c r="NF258" s="57"/>
      <c r="NG258" s="57"/>
      <c r="NH258" s="57"/>
      <c r="NI258" s="57"/>
      <c r="NJ258" s="57"/>
      <c r="NK258" s="57"/>
      <c r="NL258" s="57"/>
      <c r="NM258" s="57"/>
      <c r="NN258" s="57"/>
      <c r="NO258" s="57"/>
      <c r="NP258" s="57"/>
      <c r="NQ258" s="57"/>
      <c r="NR258" s="57"/>
      <c r="NS258" s="57"/>
      <c r="NT258" s="57"/>
      <c r="NU258" s="57"/>
      <c r="NV258" s="57"/>
      <c r="NW258" s="57"/>
      <c r="NX258" s="57"/>
      <c r="NY258" s="57"/>
      <c r="NZ258" s="57"/>
      <c r="OA258" s="57"/>
      <c r="OB258" s="57"/>
      <c r="OC258" s="57"/>
      <c r="OD258" s="57"/>
      <c r="OE258" s="57"/>
      <c r="OF258" s="57"/>
      <c r="OG258" s="57"/>
      <c r="OH258" s="57"/>
      <c r="OI258" s="57"/>
      <c r="OJ258" s="57"/>
      <c r="OK258" s="57"/>
      <c r="OL258" s="57"/>
      <c r="OM258" s="57"/>
      <c r="ON258" s="57"/>
      <c r="OO258" s="57"/>
      <c r="OP258" s="57"/>
      <c r="OQ258" s="57"/>
      <c r="OR258" s="57"/>
      <c r="OS258" s="57"/>
      <c r="OT258" s="57"/>
      <c r="OU258" s="57"/>
      <c r="OV258" s="57"/>
      <c r="OW258" s="57"/>
      <c r="OX258" s="57"/>
      <c r="OY258" s="57"/>
      <c r="OZ258" s="57"/>
      <c r="PA258" s="57"/>
      <c r="PB258" s="57"/>
      <c r="PC258" s="57"/>
      <c r="PD258" s="57"/>
      <c r="PE258" s="57"/>
      <c r="PF258" s="57"/>
      <c r="PG258" s="57"/>
      <c r="PH258" s="57"/>
      <c r="PI258" s="57"/>
      <c r="PJ258" s="57"/>
      <c r="PK258" s="57"/>
      <c r="PL258" s="57"/>
      <c r="PM258" s="57"/>
      <c r="PN258" s="57"/>
      <c r="PO258" s="57"/>
      <c r="PP258" s="57"/>
      <c r="PQ258" s="57"/>
      <c r="PR258" s="57"/>
      <c r="PS258" s="57"/>
      <c r="PT258" s="57"/>
      <c r="PU258" s="57"/>
      <c r="PV258" s="57"/>
      <c r="PW258" s="57"/>
      <c r="PX258" s="57"/>
      <c r="PY258" s="57"/>
      <c r="PZ258" s="57"/>
      <c r="QA258" s="57"/>
      <c r="QB258" s="57"/>
      <c r="QC258" s="57"/>
      <c r="QD258" s="57"/>
      <c r="QE258" s="57"/>
      <c r="QF258" s="57"/>
      <c r="QG258" s="57"/>
      <c r="QH258" s="57"/>
      <c r="QI258" s="57"/>
      <c r="QJ258" s="57"/>
      <c r="QK258" s="57"/>
      <c r="QL258" s="57"/>
      <c r="QM258" s="57"/>
      <c r="QN258" s="57"/>
      <c r="QO258" s="57"/>
      <c r="QP258" s="57"/>
      <c r="QQ258" s="57"/>
      <c r="QR258" s="57"/>
      <c r="QS258" s="57"/>
      <c r="QT258" s="57"/>
      <c r="QU258" s="57"/>
      <c r="QV258" s="57"/>
      <c r="QW258" s="57"/>
      <c r="QX258" s="57"/>
      <c r="QY258" s="57"/>
      <c r="QZ258" s="57"/>
      <c r="RA258" s="57"/>
      <c r="RB258" s="57"/>
      <c r="RC258" s="57"/>
      <c r="RD258" s="57"/>
      <c r="RE258" s="57"/>
      <c r="RF258" s="57"/>
      <c r="RG258" s="57"/>
      <c r="RH258" s="57"/>
      <c r="RI258" s="57"/>
      <c r="RJ258" s="57"/>
      <c r="RK258" s="57"/>
      <c r="RL258" s="57"/>
      <c r="RM258" s="57"/>
      <c r="RN258" s="57"/>
      <c r="RO258" s="57"/>
      <c r="RP258" s="57"/>
      <c r="RQ258" s="57"/>
      <c r="RR258" s="57"/>
      <c r="RS258" s="57"/>
      <c r="RT258" s="57"/>
      <c r="RU258" s="57"/>
      <c r="RV258" s="57"/>
      <c r="RW258" s="57"/>
      <c r="RX258" s="57"/>
      <c r="RY258" s="57"/>
      <c r="RZ258" s="57"/>
      <c r="SA258" s="57"/>
      <c r="SB258" s="57"/>
      <c r="SC258" s="57"/>
      <c r="SD258" s="57"/>
      <c r="SE258" s="57"/>
      <c r="SF258" s="57"/>
      <c r="SG258" s="57"/>
      <c r="SH258" s="57"/>
      <c r="SI258" s="57"/>
      <c r="SJ258" s="57"/>
      <c r="SK258" s="57"/>
      <c r="SL258" s="57"/>
      <c r="SM258" s="57"/>
      <c r="SN258" s="57"/>
      <c r="SO258" s="57"/>
      <c r="SP258" s="57"/>
      <c r="SQ258" s="57"/>
      <c r="SR258" s="57"/>
      <c r="SS258" s="57"/>
      <c r="ST258" s="57"/>
      <c r="SU258" s="57"/>
      <c r="SV258" s="57"/>
      <c r="SW258" s="57"/>
      <c r="SX258" s="57"/>
      <c r="SY258" s="57"/>
      <c r="SZ258" s="57"/>
      <c r="TA258" s="57"/>
      <c r="TB258" s="57"/>
      <c r="TC258" s="57"/>
      <c r="TD258" s="57"/>
      <c r="TE258" s="57"/>
      <c r="TF258" s="57"/>
      <c r="TG258" s="57"/>
      <c r="TH258" s="57"/>
      <c r="TI258" s="57"/>
      <c r="TJ258" s="57"/>
      <c r="TK258" s="57"/>
      <c r="TL258" s="57"/>
      <c r="TM258" s="57"/>
      <c r="TN258" s="57"/>
      <c r="TO258" s="57"/>
      <c r="TP258" s="57"/>
      <c r="TQ258" s="57"/>
      <c r="TR258" s="57"/>
      <c r="TS258" s="57"/>
      <c r="TT258" s="57"/>
      <c r="TU258" s="57"/>
      <c r="TV258" s="57"/>
      <c r="TW258" s="57"/>
      <c r="TX258" s="57"/>
      <c r="TY258" s="57"/>
      <c r="TZ258" s="57"/>
      <c r="UA258" s="57"/>
      <c r="UB258" s="57"/>
      <c r="UC258" s="57"/>
      <c r="UD258" s="57"/>
      <c r="UE258" s="57"/>
      <c r="UF258" s="57"/>
      <c r="UG258" s="57"/>
      <c r="UH258" s="57"/>
      <c r="UI258" s="57"/>
      <c r="UJ258" s="57"/>
      <c r="UK258" s="57"/>
      <c r="UL258" s="57"/>
      <c r="UM258" s="57"/>
      <c r="UN258" s="57"/>
      <c r="UO258" s="57"/>
      <c r="UP258" s="57"/>
      <c r="UQ258" s="57"/>
      <c r="UR258" s="57"/>
      <c r="US258" s="57"/>
      <c r="UT258" s="57"/>
      <c r="UU258" s="57"/>
      <c r="UV258" s="57"/>
      <c r="UW258" s="57"/>
      <c r="UX258" s="57"/>
      <c r="UY258" s="57"/>
      <c r="UZ258" s="57"/>
      <c r="VA258" s="57"/>
      <c r="VB258" s="57"/>
      <c r="VC258" s="57"/>
      <c r="VD258" s="57"/>
      <c r="VE258" s="57"/>
      <c r="VF258" s="57"/>
      <c r="VG258" s="57"/>
      <c r="VH258" s="57"/>
      <c r="VI258" s="57"/>
      <c r="VJ258" s="57"/>
      <c r="VK258" s="57"/>
      <c r="VL258" s="57"/>
      <c r="VM258" s="57"/>
      <c r="VN258" s="57"/>
      <c r="VO258" s="57"/>
      <c r="VP258" s="57"/>
      <c r="VQ258" s="57"/>
      <c r="VR258" s="57"/>
      <c r="VS258" s="57"/>
      <c r="VT258" s="57"/>
      <c r="VU258" s="57"/>
      <c r="VV258" s="57"/>
      <c r="VW258" s="57"/>
      <c r="VX258" s="57"/>
      <c r="VY258" s="57"/>
      <c r="VZ258" s="57"/>
      <c r="WA258" s="57"/>
      <c r="WB258" s="57"/>
      <c r="WC258" s="57"/>
      <c r="WD258" s="57"/>
      <c r="WE258" s="57"/>
      <c r="WF258" s="57"/>
      <c r="WG258" s="57"/>
      <c r="WH258" s="57"/>
      <c r="WI258" s="57"/>
      <c r="WJ258" s="57"/>
      <c r="WK258" s="57"/>
      <c r="WL258" s="57"/>
      <c r="WM258" s="57"/>
      <c r="WN258" s="57"/>
      <c r="WO258" s="57"/>
      <c r="WP258" s="57"/>
      <c r="WQ258" s="57"/>
      <c r="WR258" s="57"/>
      <c r="WS258" s="57"/>
      <c r="WT258" s="57"/>
      <c r="WU258" s="57"/>
      <c r="WV258" s="57"/>
      <c r="WW258" s="57"/>
      <c r="WX258" s="57"/>
      <c r="WY258" s="57"/>
      <c r="WZ258" s="57"/>
      <c r="XA258" s="57"/>
      <c r="XB258" s="57"/>
      <c r="XC258" s="57"/>
      <c r="XD258" s="57"/>
      <c r="XE258" s="57"/>
      <c r="XF258" s="57"/>
      <c r="XG258" s="57"/>
      <c r="XH258" s="57"/>
      <c r="XI258" s="57"/>
      <c r="XJ258" s="57"/>
      <c r="XK258" s="57"/>
      <c r="XL258" s="57"/>
      <c r="XM258" s="57"/>
      <c r="XN258" s="57"/>
      <c r="XO258" s="57"/>
      <c r="XP258" s="57"/>
      <c r="XQ258" s="57"/>
      <c r="XR258" s="57"/>
      <c r="XS258" s="57"/>
      <c r="XT258" s="57"/>
      <c r="XU258" s="57"/>
      <c r="XV258" s="57"/>
      <c r="XW258" s="57"/>
    </row>
    <row r="259">
      <c r="AI259" s="57"/>
      <c r="BR259" s="57"/>
      <c r="DA259" s="57"/>
      <c r="EJ259" s="57"/>
      <c r="EK259" s="57"/>
      <c r="EL259" s="57"/>
      <c r="EM259" s="57"/>
      <c r="EN259" s="57"/>
      <c r="EO259" s="57"/>
      <c r="EP259" s="57"/>
      <c r="EQ259" s="57"/>
      <c r="ER259" s="57"/>
      <c r="ES259" s="57"/>
      <c r="ET259" s="57"/>
      <c r="EU259" s="57"/>
      <c r="EV259" s="57"/>
      <c r="EW259" s="57"/>
      <c r="EX259" s="57"/>
      <c r="EY259" s="57"/>
      <c r="EZ259" s="57"/>
      <c r="FA259" s="57"/>
      <c r="FB259" s="57"/>
      <c r="FC259" s="57"/>
      <c r="FD259" s="57"/>
      <c r="FE259" s="57"/>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c r="HN259" s="57"/>
      <c r="HO259" s="57"/>
      <c r="HP259" s="57"/>
      <c r="HQ259" s="57"/>
      <c r="HR259" s="57"/>
      <c r="HS259" s="57"/>
      <c r="HT259" s="57"/>
      <c r="HU259" s="57"/>
      <c r="HV259" s="57"/>
      <c r="HW259" s="57"/>
      <c r="HX259" s="57"/>
      <c r="HY259" s="57"/>
      <c r="HZ259" s="57"/>
      <c r="IA259" s="57"/>
      <c r="IB259" s="57"/>
      <c r="IC259" s="57"/>
      <c r="ID259" s="57"/>
      <c r="IE259" s="57"/>
      <c r="IF259" s="57"/>
      <c r="IG259" s="57"/>
      <c r="IH259" s="57"/>
      <c r="II259" s="57"/>
      <c r="IJ259" s="57"/>
      <c r="IK259" s="57"/>
      <c r="IL259" s="57"/>
      <c r="IM259" s="57"/>
      <c r="IN259" s="57"/>
      <c r="IO259" s="57"/>
      <c r="IP259" s="57"/>
      <c r="IQ259" s="57"/>
      <c r="IR259" s="57"/>
      <c r="IS259" s="57"/>
      <c r="IT259" s="57"/>
      <c r="IU259" s="57"/>
      <c r="IV259" s="57"/>
      <c r="IW259" s="57"/>
      <c r="IX259" s="57"/>
      <c r="IY259" s="57"/>
      <c r="IZ259" s="57"/>
      <c r="JA259" s="57"/>
      <c r="JB259" s="57"/>
      <c r="JC259" s="57"/>
      <c r="JD259" s="57"/>
      <c r="JE259" s="57"/>
      <c r="JF259" s="57"/>
      <c r="JG259" s="57"/>
      <c r="JH259" s="57"/>
      <c r="JI259" s="57"/>
      <c r="JJ259" s="57"/>
      <c r="JK259" s="57"/>
      <c r="JL259" s="57"/>
      <c r="JM259" s="57"/>
      <c r="JN259" s="57"/>
      <c r="JO259" s="57"/>
      <c r="JP259" s="57"/>
      <c r="JQ259" s="57"/>
      <c r="JR259" s="57"/>
      <c r="JS259" s="57"/>
      <c r="JT259" s="57"/>
      <c r="JU259" s="57"/>
      <c r="JV259" s="57"/>
      <c r="JW259" s="57"/>
      <c r="JX259" s="57"/>
      <c r="JY259" s="57"/>
      <c r="JZ259" s="57"/>
      <c r="KA259" s="57"/>
      <c r="KB259" s="57"/>
      <c r="KC259" s="57"/>
      <c r="KD259" s="57"/>
      <c r="KE259" s="57"/>
      <c r="KF259" s="57"/>
      <c r="KG259" s="57"/>
      <c r="KH259" s="57"/>
      <c r="KI259" s="57"/>
      <c r="KJ259" s="57"/>
      <c r="KK259" s="57"/>
      <c r="KL259" s="57"/>
      <c r="KM259" s="57"/>
      <c r="KN259" s="57"/>
      <c r="KO259" s="57"/>
      <c r="KP259" s="57"/>
      <c r="KQ259" s="57"/>
      <c r="KR259" s="57"/>
      <c r="KS259" s="57"/>
      <c r="KT259" s="57"/>
      <c r="KU259" s="57"/>
      <c r="KV259" s="57"/>
      <c r="KW259" s="57"/>
      <c r="KX259" s="57"/>
      <c r="KY259" s="57"/>
      <c r="KZ259" s="57"/>
      <c r="LA259" s="57"/>
      <c r="LB259" s="57"/>
      <c r="LC259" s="57"/>
      <c r="LD259" s="57"/>
      <c r="LE259" s="57"/>
      <c r="LF259" s="57"/>
      <c r="LG259" s="57"/>
      <c r="LH259" s="57"/>
      <c r="LI259" s="57"/>
      <c r="LJ259" s="57"/>
      <c r="LK259" s="57"/>
      <c r="LL259" s="57"/>
      <c r="LM259" s="57"/>
      <c r="LN259" s="57"/>
      <c r="LO259" s="57"/>
      <c r="LP259" s="57"/>
      <c r="LQ259" s="57"/>
      <c r="LR259" s="57"/>
      <c r="LS259" s="57"/>
      <c r="LT259" s="57"/>
      <c r="LU259" s="57"/>
      <c r="LV259" s="57"/>
      <c r="LW259" s="57"/>
      <c r="LX259" s="57"/>
      <c r="LY259" s="57"/>
      <c r="LZ259" s="57"/>
      <c r="MA259" s="57"/>
      <c r="MB259" s="57"/>
      <c r="MC259" s="57"/>
      <c r="MD259" s="57"/>
      <c r="ME259" s="57"/>
      <c r="MF259" s="57"/>
      <c r="MG259" s="57"/>
      <c r="MH259" s="57"/>
      <c r="MI259" s="57"/>
      <c r="MJ259" s="57"/>
      <c r="MK259" s="57"/>
      <c r="ML259" s="57"/>
      <c r="MM259" s="57"/>
      <c r="MN259" s="57"/>
      <c r="MO259" s="57"/>
      <c r="MP259" s="57"/>
      <c r="MQ259" s="57"/>
      <c r="MR259" s="57"/>
      <c r="MS259" s="57"/>
      <c r="MT259" s="57"/>
      <c r="MU259" s="57"/>
      <c r="MV259" s="57"/>
      <c r="MW259" s="57"/>
      <c r="MX259" s="57"/>
      <c r="MY259" s="57"/>
      <c r="MZ259" s="57"/>
      <c r="NA259" s="57"/>
      <c r="NB259" s="57"/>
      <c r="NC259" s="57"/>
      <c r="ND259" s="57"/>
      <c r="NE259" s="57"/>
      <c r="NF259" s="57"/>
      <c r="NG259" s="57"/>
      <c r="NH259" s="57"/>
      <c r="NI259" s="57"/>
      <c r="NJ259" s="57"/>
      <c r="NK259" s="57"/>
      <c r="NL259" s="57"/>
      <c r="NM259" s="57"/>
      <c r="NN259" s="57"/>
      <c r="NO259" s="57"/>
      <c r="NP259" s="57"/>
      <c r="NQ259" s="57"/>
      <c r="NR259" s="57"/>
      <c r="NS259" s="57"/>
      <c r="NT259" s="57"/>
      <c r="NU259" s="57"/>
      <c r="NV259" s="57"/>
      <c r="NW259" s="57"/>
      <c r="NX259" s="57"/>
      <c r="NY259" s="57"/>
      <c r="NZ259" s="57"/>
      <c r="OA259" s="57"/>
      <c r="OB259" s="57"/>
      <c r="OC259" s="57"/>
      <c r="OD259" s="57"/>
      <c r="OE259" s="57"/>
      <c r="OF259" s="57"/>
      <c r="OG259" s="57"/>
      <c r="OH259" s="57"/>
      <c r="OI259" s="57"/>
      <c r="OJ259" s="57"/>
      <c r="OK259" s="57"/>
      <c r="OL259" s="57"/>
      <c r="OM259" s="57"/>
      <c r="ON259" s="57"/>
      <c r="OO259" s="57"/>
      <c r="OP259" s="57"/>
      <c r="OQ259" s="57"/>
      <c r="OR259" s="57"/>
      <c r="OS259" s="57"/>
      <c r="OT259" s="57"/>
      <c r="OU259" s="57"/>
      <c r="OV259" s="57"/>
      <c r="OW259" s="57"/>
      <c r="OX259" s="57"/>
      <c r="OY259" s="57"/>
      <c r="OZ259" s="57"/>
      <c r="PA259" s="57"/>
      <c r="PB259" s="57"/>
      <c r="PC259" s="57"/>
      <c r="PD259" s="57"/>
      <c r="PE259" s="57"/>
      <c r="PF259" s="57"/>
      <c r="PG259" s="57"/>
      <c r="PH259" s="57"/>
      <c r="PI259" s="57"/>
      <c r="PJ259" s="57"/>
      <c r="PK259" s="57"/>
      <c r="PL259" s="57"/>
      <c r="PM259" s="57"/>
      <c r="PN259" s="57"/>
      <c r="PO259" s="57"/>
      <c r="PP259" s="57"/>
      <c r="PQ259" s="57"/>
      <c r="PR259" s="57"/>
      <c r="PS259" s="57"/>
      <c r="PT259" s="57"/>
      <c r="PU259" s="57"/>
      <c r="PV259" s="57"/>
      <c r="PW259" s="57"/>
      <c r="PX259" s="57"/>
      <c r="PY259" s="57"/>
      <c r="PZ259" s="57"/>
      <c r="QA259" s="57"/>
      <c r="QB259" s="57"/>
      <c r="QC259" s="57"/>
      <c r="QD259" s="57"/>
      <c r="QE259" s="57"/>
      <c r="QF259" s="57"/>
      <c r="QG259" s="57"/>
      <c r="QH259" s="57"/>
      <c r="QI259" s="57"/>
      <c r="QJ259" s="57"/>
      <c r="QK259" s="57"/>
      <c r="QL259" s="57"/>
      <c r="QM259" s="57"/>
      <c r="QN259" s="57"/>
      <c r="QO259" s="57"/>
      <c r="QP259" s="57"/>
      <c r="QQ259" s="57"/>
      <c r="QR259" s="57"/>
      <c r="QS259" s="57"/>
      <c r="QT259" s="57"/>
      <c r="QU259" s="57"/>
      <c r="QV259" s="57"/>
      <c r="QW259" s="57"/>
      <c r="QX259" s="57"/>
      <c r="QY259" s="57"/>
      <c r="QZ259" s="57"/>
      <c r="RA259" s="57"/>
      <c r="RB259" s="57"/>
      <c r="RC259" s="57"/>
      <c r="RD259" s="57"/>
      <c r="RE259" s="57"/>
      <c r="RF259" s="57"/>
      <c r="RG259" s="57"/>
      <c r="RH259" s="57"/>
      <c r="RI259" s="57"/>
      <c r="RJ259" s="57"/>
      <c r="RK259" s="57"/>
      <c r="RL259" s="57"/>
      <c r="RM259" s="57"/>
      <c r="RN259" s="57"/>
      <c r="RO259" s="57"/>
      <c r="RP259" s="57"/>
      <c r="RQ259" s="57"/>
      <c r="RR259" s="57"/>
      <c r="RS259" s="57"/>
      <c r="RT259" s="57"/>
      <c r="RU259" s="57"/>
      <c r="RV259" s="57"/>
      <c r="RW259" s="57"/>
      <c r="RX259" s="57"/>
      <c r="RY259" s="57"/>
      <c r="RZ259" s="57"/>
      <c r="SA259" s="57"/>
      <c r="SB259" s="57"/>
      <c r="SC259" s="57"/>
      <c r="SD259" s="57"/>
      <c r="SE259" s="57"/>
      <c r="SF259" s="57"/>
      <c r="SG259" s="57"/>
      <c r="SH259" s="57"/>
      <c r="SI259" s="57"/>
      <c r="SJ259" s="57"/>
      <c r="SK259" s="57"/>
      <c r="SL259" s="57"/>
      <c r="SM259" s="57"/>
      <c r="SN259" s="57"/>
      <c r="SO259" s="57"/>
      <c r="SP259" s="57"/>
      <c r="SQ259" s="57"/>
      <c r="SR259" s="57"/>
      <c r="SS259" s="57"/>
      <c r="ST259" s="57"/>
      <c r="SU259" s="57"/>
      <c r="SV259" s="57"/>
      <c r="SW259" s="57"/>
      <c r="SX259" s="57"/>
      <c r="SY259" s="57"/>
      <c r="SZ259" s="57"/>
      <c r="TA259" s="57"/>
      <c r="TB259" s="57"/>
      <c r="TC259" s="57"/>
      <c r="TD259" s="57"/>
      <c r="TE259" s="57"/>
      <c r="TF259" s="57"/>
      <c r="TG259" s="57"/>
      <c r="TH259" s="57"/>
      <c r="TI259" s="57"/>
      <c r="TJ259" s="57"/>
      <c r="TK259" s="57"/>
      <c r="TL259" s="57"/>
      <c r="TM259" s="57"/>
      <c r="TN259" s="57"/>
      <c r="TO259" s="57"/>
      <c r="TP259" s="57"/>
      <c r="TQ259" s="57"/>
      <c r="TR259" s="57"/>
      <c r="TS259" s="57"/>
      <c r="TT259" s="57"/>
      <c r="TU259" s="57"/>
      <c r="TV259" s="57"/>
      <c r="TW259" s="57"/>
      <c r="TX259" s="57"/>
      <c r="TY259" s="57"/>
      <c r="TZ259" s="57"/>
      <c r="UA259" s="57"/>
      <c r="UB259" s="57"/>
      <c r="UC259" s="57"/>
      <c r="UD259" s="57"/>
      <c r="UE259" s="57"/>
      <c r="UF259" s="57"/>
      <c r="UG259" s="57"/>
      <c r="UH259" s="57"/>
      <c r="UI259" s="57"/>
      <c r="UJ259" s="57"/>
      <c r="UK259" s="57"/>
      <c r="UL259" s="57"/>
      <c r="UM259" s="57"/>
      <c r="UN259" s="57"/>
      <c r="UO259" s="57"/>
      <c r="UP259" s="57"/>
      <c r="UQ259" s="57"/>
      <c r="UR259" s="57"/>
      <c r="US259" s="57"/>
      <c r="UT259" s="57"/>
      <c r="UU259" s="57"/>
      <c r="UV259" s="57"/>
      <c r="UW259" s="57"/>
      <c r="UX259" s="57"/>
      <c r="UY259" s="57"/>
      <c r="UZ259" s="57"/>
      <c r="VA259" s="57"/>
      <c r="VB259" s="57"/>
      <c r="VC259" s="57"/>
      <c r="VD259" s="57"/>
      <c r="VE259" s="57"/>
      <c r="VF259" s="57"/>
      <c r="VG259" s="57"/>
      <c r="VH259" s="57"/>
      <c r="VI259" s="57"/>
      <c r="VJ259" s="57"/>
      <c r="VK259" s="57"/>
      <c r="VL259" s="57"/>
      <c r="VM259" s="57"/>
      <c r="VN259" s="57"/>
      <c r="VO259" s="57"/>
      <c r="VP259" s="57"/>
      <c r="VQ259" s="57"/>
      <c r="VR259" s="57"/>
      <c r="VS259" s="57"/>
      <c r="VT259" s="57"/>
      <c r="VU259" s="57"/>
      <c r="VV259" s="57"/>
      <c r="VW259" s="57"/>
      <c r="VX259" s="57"/>
      <c r="VY259" s="57"/>
      <c r="VZ259" s="57"/>
      <c r="WA259" s="57"/>
      <c r="WB259" s="57"/>
      <c r="WC259" s="57"/>
      <c r="WD259" s="57"/>
      <c r="WE259" s="57"/>
      <c r="WF259" s="57"/>
      <c r="WG259" s="57"/>
      <c r="WH259" s="57"/>
      <c r="WI259" s="57"/>
      <c r="WJ259" s="57"/>
      <c r="WK259" s="57"/>
      <c r="WL259" s="57"/>
      <c r="WM259" s="57"/>
      <c r="WN259" s="57"/>
      <c r="WO259" s="57"/>
      <c r="WP259" s="57"/>
      <c r="WQ259" s="57"/>
      <c r="WR259" s="57"/>
      <c r="WS259" s="57"/>
      <c r="WT259" s="57"/>
      <c r="WU259" s="57"/>
      <c r="WV259" s="57"/>
      <c r="WW259" s="57"/>
      <c r="WX259" s="57"/>
      <c r="WY259" s="57"/>
      <c r="WZ259" s="57"/>
      <c r="XA259" s="57"/>
      <c r="XB259" s="57"/>
      <c r="XC259" s="57"/>
      <c r="XD259" s="57"/>
      <c r="XE259" s="57"/>
      <c r="XF259" s="57"/>
      <c r="XG259" s="57"/>
      <c r="XH259" s="57"/>
      <c r="XI259" s="57"/>
      <c r="XJ259" s="57"/>
      <c r="XK259" s="57"/>
      <c r="XL259" s="57"/>
      <c r="XM259" s="57"/>
      <c r="XN259" s="57"/>
      <c r="XO259" s="57"/>
      <c r="XP259" s="57"/>
      <c r="XQ259" s="57"/>
      <c r="XR259" s="57"/>
      <c r="XS259" s="57"/>
      <c r="XT259" s="57"/>
      <c r="XU259" s="57"/>
      <c r="XV259" s="57"/>
      <c r="XW259" s="57"/>
    </row>
    <row r="260">
      <c r="AI260" s="57"/>
      <c r="BR260" s="57"/>
      <c r="DA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c r="FV260" s="57"/>
      <c r="FW260" s="57"/>
      <c r="FX260" s="57"/>
      <c r="FY260" s="57"/>
      <c r="FZ260" s="57"/>
      <c r="GA260" s="57"/>
      <c r="GB260" s="57"/>
      <c r="GC260" s="57"/>
      <c r="GD260" s="57"/>
      <c r="GE260" s="57"/>
      <c r="GF260" s="57"/>
      <c r="GG260" s="57"/>
      <c r="GH260" s="57"/>
      <c r="GI260" s="57"/>
      <c r="GJ260" s="57"/>
      <c r="GK260" s="57"/>
      <c r="GL260" s="57"/>
      <c r="GM260" s="57"/>
      <c r="GN260" s="57"/>
      <c r="GO260" s="57"/>
      <c r="GP260" s="57"/>
      <c r="GQ260" s="57"/>
      <c r="GR260" s="57"/>
      <c r="GS260" s="57"/>
      <c r="GT260" s="57"/>
      <c r="GU260" s="57"/>
      <c r="GV260" s="57"/>
      <c r="GW260" s="57"/>
      <c r="GX260" s="57"/>
      <c r="GY260" s="57"/>
      <c r="GZ260" s="57"/>
      <c r="HA260" s="57"/>
      <c r="HB260" s="57"/>
      <c r="HC260" s="57"/>
      <c r="HD260" s="57"/>
      <c r="HE260" s="57"/>
      <c r="HF260" s="57"/>
      <c r="HG260" s="57"/>
      <c r="HH260" s="57"/>
      <c r="HI260" s="57"/>
      <c r="HJ260" s="57"/>
      <c r="HK260" s="57"/>
      <c r="HL260" s="57"/>
      <c r="HM260" s="57"/>
      <c r="HN260" s="57"/>
      <c r="HO260" s="57"/>
      <c r="HP260" s="57"/>
      <c r="HQ260" s="57"/>
      <c r="HR260" s="57"/>
      <c r="HS260" s="57"/>
      <c r="HT260" s="57"/>
      <c r="HU260" s="57"/>
      <c r="HV260" s="57"/>
      <c r="HW260" s="57"/>
      <c r="HX260" s="57"/>
      <c r="HY260" s="57"/>
      <c r="HZ260" s="57"/>
      <c r="IA260" s="57"/>
      <c r="IB260" s="57"/>
      <c r="IC260" s="57"/>
      <c r="ID260" s="57"/>
      <c r="IE260" s="57"/>
      <c r="IF260" s="57"/>
      <c r="IG260" s="57"/>
      <c r="IH260" s="57"/>
      <c r="II260" s="57"/>
      <c r="IJ260" s="57"/>
      <c r="IK260" s="57"/>
      <c r="IL260" s="57"/>
      <c r="IM260" s="57"/>
      <c r="IN260" s="57"/>
      <c r="IO260" s="57"/>
      <c r="IP260" s="57"/>
      <c r="IQ260" s="57"/>
      <c r="IR260" s="57"/>
      <c r="IS260" s="57"/>
      <c r="IT260" s="57"/>
      <c r="IU260" s="57"/>
      <c r="IV260" s="57"/>
      <c r="IW260" s="57"/>
      <c r="IX260" s="57"/>
      <c r="IY260" s="57"/>
      <c r="IZ260" s="57"/>
      <c r="JA260" s="57"/>
      <c r="JB260" s="57"/>
      <c r="JC260" s="57"/>
      <c r="JD260" s="57"/>
      <c r="JE260" s="57"/>
      <c r="JF260" s="57"/>
      <c r="JG260" s="57"/>
      <c r="JH260" s="57"/>
      <c r="JI260" s="57"/>
      <c r="JJ260" s="57"/>
      <c r="JK260" s="57"/>
      <c r="JL260" s="57"/>
      <c r="JM260" s="57"/>
      <c r="JN260" s="57"/>
      <c r="JO260" s="57"/>
      <c r="JP260" s="57"/>
      <c r="JQ260" s="57"/>
      <c r="JR260" s="57"/>
      <c r="JS260" s="57"/>
      <c r="JT260" s="57"/>
      <c r="JU260" s="57"/>
      <c r="JV260" s="57"/>
      <c r="JW260" s="57"/>
      <c r="JX260" s="57"/>
      <c r="JY260" s="57"/>
      <c r="JZ260" s="57"/>
      <c r="KA260" s="57"/>
      <c r="KB260" s="57"/>
      <c r="KC260" s="57"/>
      <c r="KD260" s="57"/>
      <c r="KE260" s="57"/>
      <c r="KF260" s="57"/>
      <c r="KG260" s="57"/>
      <c r="KH260" s="57"/>
      <c r="KI260" s="57"/>
      <c r="KJ260" s="57"/>
      <c r="KK260" s="57"/>
      <c r="KL260" s="57"/>
      <c r="KM260" s="57"/>
      <c r="KN260" s="57"/>
      <c r="KO260" s="57"/>
      <c r="KP260" s="57"/>
      <c r="KQ260" s="57"/>
      <c r="KR260" s="57"/>
      <c r="KS260" s="57"/>
      <c r="KT260" s="57"/>
      <c r="KU260" s="57"/>
      <c r="KV260" s="57"/>
      <c r="KW260" s="57"/>
      <c r="KX260" s="57"/>
      <c r="KY260" s="57"/>
      <c r="KZ260" s="57"/>
      <c r="LA260" s="57"/>
      <c r="LB260" s="57"/>
      <c r="LC260" s="57"/>
      <c r="LD260" s="57"/>
      <c r="LE260" s="57"/>
      <c r="LF260" s="57"/>
      <c r="LG260" s="57"/>
      <c r="LH260" s="57"/>
      <c r="LI260" s="57"/>
      <c r="LJ260" s="57"/>
      <c r="LK260" s="57"/>
      <c r="LL260" s="57"/>
      <c r="LM260" s="57"/>
      <c r="LN260" s="57"/>
      <c r="LO260" s="57"/>
      <c r="LP260" s="57"/>
      <c r="LQ260" s="57"/>
      <c r="LR260" s="57"/>
      <c r="LS260" s="57"/>
      <c r="LT260" s="57"/>
      <c r="LU260" s="57"/>
      <c r="LV260" s="57"/>
      <c r="LW260" s="57"/>
      <c r="LX260" s="57"/>
      <c r="LY260" s="57"/>
      <c r="LZ260" s="57"/>
      <c r="MA260" s="57"/>
      <c r="MB260" s="57"/>
      <c r="MC260" s="57"/>
      <c r="MD260" s="57"/>
      <c r="ME260" s="57"/>
      <c r="MF260" s="57"/>
      <c r="MG260" s="57"/>
      <c r="MH260" s="57"/>
      <c r="MI260" s="57"/>
      <c r="MJ260" s="57"/>
      <c r="MK260" s="57"/>
      <c r="ML260" s="57"/>
      <c r="MM260" s="57"/>
      <c r="MN260" s="57"/>
      <c r="MO260" s="57"/>
      <c r="MP260" s="57"/>
      <c r="MQ260" s="57"/>
      <c r="MR260" s="57"/>
      <c r="MS260" s="57"/>
      <c r="MT260" s="57"/>
      <c r="MU260" s="57"/>
      <c r="MV260" s="57"/>
      <c r="MW260" s="57"/>
      <c r="MX260" s="57"/>
      <c r="MY260" s="57"/>
      <c r="MZ260" s="57"/>
      <c r="NA260" s="57"/>
      <c r="NB260" s="57"/>
      <c r="NC260" s="57"/>
      <c r="ND260" s="57"/>
      <c r="NE260" s="57"/>
      <c r="NF260" s="57"/>
      <c r="NG260" s="57"/>
      <c r="NH260" s="57"/>
      <c r="NI260" s="57"/>
      <c r="NJ260" s="57"/>
      <c r="NK260" s="57"/>
      <c r="NL260" s="57"/>
      <c r="NM260" s="57"/>
      <c r="NN260" s="57"/>
      <c r="NO260" s="57"/>
      <c r="NP260" s="57"/>
      <c r="NQ260" s="57"/>
      <c r="NR260" s="57"/>
      <c r="NS260" s="57"/>
      <c r="NT260" s="57"/>
      <c r="NU260" s="57"/>
      <c r="NV260" s="57"/>
      <c r="NW260" s="57"/>
      <c r="NX260" s="57"/>
      <c r="NY260" s="57"/>
      <c r="NZ260" s="57"/>
      <c r="OA260" s="57"/>
      <c r="OB260" s="57"/>
      <c r="OC260" s="57"/>
      <c r="OD260" s="57"/>
      <c r="OE260" s="57"/>
      <c r="OF260" s="57"/>
      <c r="OG260" s="57"/>
      <c r="OH260" s="57"/>
      <c r="OI260" s="57"/>
      <c r="OJ260" s="57"/>
      <c r="OK260" s="57"/>
      <c r="OL260" s="57"/>
      <c r="OM260" s="57"/>
      <c r="ON260" s="57"/>
      <c r="OO260" s="57"/>
      <c r="OP260" s="57"/>
      <c r="OQ260" s="57"/>
      <c r="OR260" s="57"/>
      <c r="OS260" s="57"/>
      <c r="OT260" s="57"/>
      <c r="OU260" s="57"/>
      <c r="OV260" s="57"/>
      <c r="OW260" s="57"/>
      <c r="OX260" s="57"/>
      <c r="OY260" s="57"/>
      <c r="OZ260" s="57"/>
      <c r="PA260" s="57"/>
      <c r="PB260" s="57"/>
      <c r="PC260" s="57"/>
      <c r="PD260" s="57"/>
      <c r="PE260" s="57"/>
      <c r="PF260" s="57"/>
      <c r="PG260" s="57"/>
      <c r="PH260" s="57"/>
      <c r="PI260" s="57"/>
      <c r="PJ260" s="57"/>
      <c r="PK260" s="57"/>
      <c r="PL260" s="57"/>
      <c r="PM260" s="57"/>
      <c r="PN260" s="57"/>
      <c r="PO260" s="57"/>
      <c r="PP260" s="57"/>
      <c r="PQ260" s="57"/>
      <c r="PR260" s="57"/>
      <c r="PS260" s="57"/>
      <c r="PT260" s="57"/>
      <c r="PU260" s="57"/>
      <c r="PV260" s="57"/>
      <c r="PW260" s="57"/>
      <c r="PX260" s="57"/>
      <c r="PY260" s="57"/>
      <c r="PZ260" s="57"/>
      <c r="QA260" s="57"/>
      <c r="QB260" s="57"/>
      <c r="QC260" s="57"/>
      <c r="QD260" s="57"/>
      <c r="QE260" s="57"/>
      <c r="QF260" s="57"/>
      <c r="QG260" s="57"/>
      <c r="QH260" s="57"/>
      <c r="QI260" s="57"/>
      <c r="QJ260" s="57"/>
      <c r="QK260" s="57"/>
      <c r="QL260" s="57"/>
      <c r="QM260" s="57"/>
      <c r="QN260" s="57"/>
      <c r="QO260" s="57"/>
      <c r="QP260" s="57"/>
      <c r="QQ260" s="57"/>
      <c r="QR260" s="57"/>
      <c r="QS260" s="57"/>
      <c r="QT260" s="57"/>
      <c r="QU260" s="57"/>
      <c r="QV260" s="57"/>
      <c r="QW260" s="57"/>
      <c r="QX260" s="57"/>
      <c r="QY260" s="57"/>
      <c r="QZ260" s="57"/>
      <c r="RA260" s="57"/>
      <c r="RB260" s="57"/>
      <c r="RC260" s="57"/>
      <c r="RD260" s="57"/>
      <c r="RE260" s="57"/>
      <c r="RF260" s="57"/>
      <c r="RG260" s="57"/>
      <c r="RH260" s="57"/>
      <c r="RI260" s="57"/>
      <c r="RJ260" s="57"/>
      <c r="RK260" s="57"/>
      <c r="RL260" s="57"/>
      <c r="RM260" s="57"/>
      <c r="RN260" s="57"/>
      <c r="RO260" s="57"/>
      <c r="RP260" s="57"/>
      <c r="RQ260" s="57"/>
      <c r="RR260" s="57"/>
      <c r="RS260" s="57"/>
      <c r="RT260" s="57"/>
      <c r="RU260" s="57"/>
      <c r="RV260" s="57"/>
      <c r="RW260" s="57"/>
      <c r="RX260" s="57"/>
      <c r="RY260" s="57"/>
      <c r="RZ260" s="57"/>
      <c r="SA260" s="57"/>
      <c r="SB260" s="57"/>
      <c r="SC260" s="57"/>
      <c r="SD260" s="57"/>
      <c r="SE260" s="57"/>
      <c r="SF260" s="57"/>
      <c r="SG260" s="57"/>
      <c r="SH260" s="57"/>
      <c r="SI260" s="57"/>
      <c r="SJ260" s="57"/>
      <c r="SK260" s="57"/>
      <c r="SL260" s="57"/>
      <c r="SM260" s="57"/>
      <c r="SN260" s="57"/>
      <c r="SO260" s="57"/>
      <c r="SP260" s="57"/>
      <c r="SQ260" s="57"/>
      <c r="SR260" s="57"/>
      <c r="SS260" s="57"/>
      <c r="ST260" s="57"/>
      <c r="SU260" s="57"/>
      <c r="SV260" s="57"/>
      <c r="SW260" s="57"/>
      <c r="SX260" s="57"/>
      <c r="SY260" s="57"/>
      <c r="SZ260" s="57"/>
      <c r="TA260" s="57"/>
      <c r="TB260" s="57"/>
      <c r="TC260" s="57"/>
      <c r="TD260" s="57"/>
      <c r="TE260" s="57"/>
      <c r="TF260" s="57"/>
      <c r="TG260" s="57"/>
      <c r="TH260" s="57"/>
      <c r="TI260" s="57"/>
      <c r="TJ260" s="57"/>
      <c r="TK260" s="57"/>
      <c r="TL260" s="57"/>
      <c r="TM260" s="57"/>
      <c r="TN260" s="57"/>
      <c r="TO260" s="57"/>
      <c r="TP260" s="57"/>
      <c r="TQ260" s="57"/>
      <c r="TR260" s="57"/>
      <c r="TS260" s="57"/>
      <c r="TT260" s="57"/>
      <c r="TU260" s="57"/>
      <c r="TV260" s="57"/>
      <c r="TW260" s="57"/>
      <c r="TX260" s="57"/>
      <c r="TY260" s="57"/>
      <c r="TZ260" s="57"/>
      <c r="UA260" s="57"/>
      <c r="UB260" s="57"/>
      <c r="UC260" s="57"/>
      <c r="UD260" s="57"/>
      <c r="UE260" s="57"/>
      <c r="UF260" s="57"/>
      <c r="UG260" s="57"/>
      <c r="UH260" s="57"/>
      <c r="UI260" s="57"/>
      <c r="UJ260" s="57"/>
      <c r="UK260" s="57"/>
      <c r="UL260" s="57"/>
      <c r="UM260" s="57"/>
      <c r="UN260" s="57"/>
      <c r="UO260" s="57"/>
      <c r="UP260" s="57"/>
      <c r="UQ260" s="57"/>
      <c r="UR260" s="57"/>
      <c r="US260" s="57"/>
      <c r="UT260" s="57"/>
      <c r="UU260" s="57"/>
      <c r="UV260" s="57"/>
      <c r="UW260" s="57"/>
      <c r="UX260" s="57"/>
      <c r="UY260" s="57"/>
      <c r="UZ260" s="57"/>
      <c r="VA260" s="57"/>
      <c r="VB260" s="57"/>
      <c r="VC260" s="57"/>
      <c r="VD260" s="57"/>
      <c r="VE260" s="57"/>
      <c r="VF260" s="57"/>
      <c r="VG260" s="57"/>
      <c r="VH260" s="57"/>
      <c r="VI260" s="57"/>
      <c r="VJ260" s="57"/>
      <c r="VK260" s="57"/>
      <c r="VL260" s="57"/>
      <c r="VM260" s="57"/>
      <c r="VN260" s="57"/>
      <c r="VO260" s="57"/>
      <c r="VP260" s="57"/>
      <c r="VQ260" s="57"/>
      <c r="VR260" s="57"/>
      <c r="VS260" s="57"/>
      <c r="VT260" s="57"/>
      <c r="VU260" s="57"/>
      <c r="VV260" s="57"/>
      <c r="VW260" s="57"/>
      <c r="VX260" s="57"/>
      <c r="VY260" s="57"/>
      <c r="VZ260" s="57"/>
      <c r="WA260" s="57"/>
      <c r="WB260" s="57"/>
      <c r="WC260" s="57"/>
      <c r="WD260" s="57"/>
      <c r="WE260" s="57"/>
      <c r="WF260" s="57"/>
      <c r="WG260" s="57"/>
      <c r="WH260" s="57"/>
      <c r="WI260" s="57"/>
      <c r="WJ260" s="57"/>
      <c r="WK260" s="57"/>
      <c r="WL260" s="57"/>
      <c r="WM260" s="57"/>
      <c r="WN260" s="57"/>
      <c r="WO260" s="57"/>
      <c r="WP260" s="57"/>
      <c r="WQ260" s="57"/>
      <c r="WR260" s="57"/>
      <c r="WS260" s="57"/>
      <c r="WT260" s="57"/>
      <c r="WU260" s="57"/>
      <c r="WV260" s="57"/>
      <c r="WW260" s="57"/>
      <c r="WX260" s="57"/>
      <c r="WY260" s="57"/>
      <c r="WZ260" s="57"/>
      <c r="XA260" s="57"/>
      <c r="XB260" s="57"/>
      <c r="XC260" s="57"/>
      <c r="XD260" s="57"/>
      <c r="XE260" s="57"/>
      <c r="XF260" s="57"/>
      <c r="XG260" s="57"/>
      <c r="XH260" s="57"/>
      <c r="XI260" s="57"/>
      <c r="XJ260" s="57"/>
      <c r="XK260" s="57"/>
      <c r="XL260" s="57"/>
      <c r="XM260" s="57"/>
      <c r="XN260" s="57"/>
      <c r="XO260" s="57"/>
      <c r="XP260" s="57"/>
      <c r="XQ260" s="57"/>
      <c r="XR260" s="57"/>
      <c r="XS260" s="57"/>
      <c r="XT260" s="57"/>
      <c r="XU260" s="57"/>
      <c r="XV260" s="57"/>
      <c r="XW260" s="57"/>
    </row>
    <row r="261">
      <c r="AI261" s="57"/>
      <c r="BR261" s="57"/>
      <c r="DA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c r="FZ261" s="57"/>
      <c r="GA261" s="57"/>
      <c r="GB261" s="57"/>
      <c r="GC261" s="57"/>
      <c r="GD261" s="57"/>
      <c r="GE261" s="57"/>
      <c r="GF261" s="57"/>
      <c r="GG261" s="57"/>
      <c r="GH261" s="57"/>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c r="HE261" s="57"/>
      <c r="HF261" s="57"/>
      <c r="HG261" s="57"/>
      <c r="HH261" s="57"/>
      <c r="HI261" s="57"/>
      <c r="HJ261" s="57"/>
      <c r="HK261" s="57"/>
      <c r="HL261" s="57"/>
      <c r="HM261" s="57"/>
      <c r="HN261" s="57"/>
      <c r="HO261" s="57"/>
      <c r="HP261" s="57"/>
      <c r="HQ261" s="57"/>
      <c r="HR261" s="57"/>
      <c r="HS261" s="57"/>
      <c r="HT261" s="57"/>
      <c r="HU261" s="57"/>
      <c r="HV261" s="57"/>
      <c r="HW261" s="57"/>
      <c r="HX261" s="57"/>
      <c r="HY261" s="57"/>
      <c r="HZ261" s="57"/>
      <c r="IA261" s="57"/>
      <c r="IB261" s="57"/>
      <c r="IC261" s="57"/>
      <c r="ID261" s="57"/>
      <c r="IE261" s="57"/>
      <c r="IF261" s="57"/>
      <c r="IG261" s="57"/>
      <c r="IH261" s="57"/>
      <c r="II261" s="57"/>
      <c r="IJ261" s="57"/>
      <c r="IK261" s="57"/>
      <c r="IL261" s="57"/>
      <c r="IM261" s="57"/>
      <c r="IN261" s="57"/>
      <c r="IO261" s="57"/>
      <c r="IP261" s="57"/>
      <c r="IQ261" s="57"/>
      <c r="IR261" s="57"/>
      <c r="IS261" s="57"/>
      <c r="IT261" s="57"/>
      <c r="IU261" s="57"/>
      <c r="IV261" s="57"/>
      <c r="IW261" s="57"/>
      <c r="IX261" s="57"/>
      <c r="IY261" s="57"/>
      <c r="IZ261" s="57"/>
      <c r="JA261" s="57"/>
      <c r="JB261" s="57"/>
      <c r="JC261" s="57"/>
      <c r="JD261" s="57"/>
      <c r="JE261" s="57"/>
      <c r="JF261" s="57"/>
      <c r="JG261" s="57"/>
      <c r="JH261" s="57"/>
      <c r="JI261" s="57"/>
      <c r="JJ261" s="57"/>
      <c r="JK261" s="57"/>
      <c r="JL261" s="57"/>
      <c r="JM261" s="57"/>
      <c r="JN261" s="57"/>
      <c r="JO261" s="57"/>
      <c r="JP261" s="57"/>
      <c r="JQ261" s="57"/>
      <c r="JR261" s="57"/>
      <c r="JS261" s="57"/>
      <c r="JT261" s="57"/>
      <c r="JU261" s="57"/>
      <c r="JV261" s="57"/>
      <c r="JW261" s="57"/>
      <c r="JX261" s="57"/>
      <c r="JY261" s="57"/>
      <c r="JZ261" s="57"/>
      <c r="KA261" s="57"/>
      <c r="KB261" s="57"/>
      <c r="KC261" s="57"/>
      <c r="KD261" s="57"/>
      <c r="KE261" s="57"/>
      <c r="KF261" s="57"/>
      <c r="KG261" s="57"/>
      <c r="KH261" s="57"/>
      <c r="KI261" s="57"/>
      <c r="KJ261" s="57"/>
      <c r="KK261" s="57"/>
      <c r="KL261" s="57"/>
      <c r="KM261" s="57"/>
      <c r="KN261" s="57"/>
      <c r="KO261" s="57"/>
      <c r="KP261" s="57"/>
      <c r="KQ261" s="57"/>
      <c r="KR261" s="57"/>
      <c r="KS261" s="57"/>
      <c r="KT261" s="57"/>
      <c r="KU261" s="57"/>
      <c r="KV261" s="57"/>
      <c r="KW261" s="57"/>
      <c r="KX261" s="57"/>
      <c r="KY261" s="57"/>
      <c r="KZ261" s="57"/>
      <c r="LA261" s="57"/>
      <c r="LB261" s="57"/>
      <c r="LC261" s="57"/>
      <c r="LD261" s="57"/>
      <c r="LE261" s="57"/>
      <c r="LF261" s="57"/>
      <c r="LG261" s="57"/>
      <c r="LH261" s="57"/>
      <c r="LI261" s="57"/>
      <c r="LJ261" s="57"/>
      <c r="LK261" s="57"/>
      <c r="LL261" s="57"/>
      <c r="LM261" s="57"/>
      <c r="LN261" s="57"/>
      <c r="LO261" s="57"/>
      <c r="LP261" s="57"/>
      <c r="LQ261" s="57"/>
      <c r="LR261" s="57"/>
      <c r="LS261" s="57"/>
      <c r="LT261" s="57"/>
      <c r="LU261" s="57"/>
      <c r="LV261" s="57"/>
      <c r="LW261" s="57"/>
      <c r="LX261" s="57"/>
      <c r="LY261" s="57"/>
      <c r="LZ261" s="57"/>
      <c r="MA261" s="57"/>
      <c r="MB261" s="57"/>
      <c r="MC261" s="57"/>
      <c r="MD261" s="57"/>
      <c r="ME261" s="57"/>
      <c r="MF261" s="57"/>
      <c r="MG261" s="57"/>
      <c r="MH261" s="57"/>
      <c r="MI261" s="57"/>
      <c r="MJ261" s="57"/>
      <c r="MK261" s="57"/>
      <c r="ML261" s="57"/>
      <c r="MM261" s="57"/>
      <c r="MN261" s="57"/>
      <c r="MO261" s="57"/>
      <c r="MP261" s="57"/>
      <c r="MQ261" s="57"/>
      <c r="MR261" s="57"/>
      <c r="MS261" s="57"/>
      <c r="MT261" s="57"/>
      <c r="MU261" s="57"/>
      <c r="MV261" s="57"/>
      <c r="MW261" s="57"/>
      <c r="MX261" s="57"/>
      <c r="MY261" s="57"/>
      <c r="MZ261" s="57"/>
      <c r="NA261" s="57"/>
      <c r="NB261" s="57"/>
      <c r="NC261" s="57"/>
      <c r="ND261" s="57"/>
      <c r="NE261" s="57"/>
      <c r="NF261" s="57"/>
      <c r="NG261" s="57"/>
      <c r="NH261" s="57"/>
      <c r="NI261" s="57"/>
      <c r="NJ261" s="57"/>
      <c r="NK261" s="57"/>
      <c r="NL261" s="57"/>
      <c r="NM261" s="57"/>
      <c r="NN261" s="57"/>
      <c r="NO261" s="57"/>
      <c r="NP261" s="57"/>
      <c r="NQ261" s="57"/>
      <c r="NR261" s="57"/>
      <c r="NS261" s="57"/>
      <c r="NT261" s="57"/>
      <c r="NU261" s="57"/>
      <c r="NV261" s="57"/>
      <c r="NW261" s="57"/>
      <c r="NX261" s="57"/>
      <c r="NY261" s="57"/>
      <c r="NZ261" s="57"/>
      <c r="OA261" s="57"/>
      <c r="OB261" s="57"/>
      <c r="OC261" s="57"/>
      <c r="OD261" s="57"/>
      <c r="OE261" s="57"/>
      <c r="OF261" s="57"/>
      <c r="OG261" s="57"/>
      <c r="OH261" s="57"/>
      <c r="OI261" s="57"/>
      <c r="OJ261" s="57"/>
      <c r="OK261" s="57"/>
      <c r="OL261" s="57"/>
      <c r="OM261" s="57"/>
      <c r="ON261" s="57"/>
      <c r="OO261" s="57"/>
      <c r="OP261" s="57"/>
      <c r="OQ261" s="57"/>
      <c r="OR261" s="57"/>
      <c r="OS261" s="57"/>
      <c r="OT261" s="57"/>
      <c r="OU261" s="57"/>
      <c r="OV261" s="57"/>
      <c r="OW261" s="57"/>
      <c r="OX261" s="57"/>
      <c r="OY261" s="57"/>
      <c r="OZ261" s="57"/>
      <c r="PA261" s="57"/>
      <c r="PB261" s="57"/>
      <c r="PC261" s="57"/>
      <c r="PD261" s="57"/>
      <c r="PE261" s="57"/>
      <c r="PF261" s="57"/>
      <c r="PG261" s="57"/>
      <c r="PH261" s="57"/>
      <c r="PI261" s="57"/>
      <c r="PJ261" s="57"/>
      <c r="PK261" s="57"/>
      <c r="PL261" s="57"/>
      <c r="PM261" s="57"/>
      <c r="PN261" s="57"/>
      <c r="PO261" s="57"/>
      <c r="PP261" s="57"/>
      <c r="PQ261" s="57"/>
      <c r="PR261" s="57"/>
      <c r="PS261" s="57"/>
      <c r="PT261" s="57"/>
      <c r="PU261" s="57"/>
      <c r="PV261" s="57"/>
      <c r="PW261" s="57"/>
      <c r="PX261" s="57"/>
      <c r="PY261" s="57"/>
      <c r="PZ261" s="57"/>
      <c r="QA261" s="57"/>
      <c r="QB261" s="57"/>
      <c r="QC261" s="57"/>
      <c r="QD261" s="57"/>
      <c r="QE261" s="57"/>
      <c r="QF261" s="57"/>
      <c r="QG261" s="57"/>
      <c r="QH261" s="57"/>
      <c r="QI261" s="57"/>
      <c r="QJ261" s="57"/>
      <c r="QK261" s="57"/>
      <c r="QL261" s="57"/>
      <c r="QM261" s="57"/>
      <c r="QN261" s="57"/>
      <c r="QO261" s="57"/>
      <c r="QP261" s="57"/>
      <c r="QQ261" s="57"/>
      <c r="QR261" s="57"/>
      <c r="QS261" s="57"/>
      <c r="QT261" s="57"/>
      <c r="QU261" s="57"/>
      <c r="QV261" s="57"/>
      <c r="QW261" s="57"/>
      <c r="QX261" s="57"/>
      <c r="QY261" s="57"/>
      <c r="QZ261" s="57"/>
      <c r="RA261" s="57"/>
      <c r="RB261" s="57"/>
      <c r="RC261" s="57"/>
      <c r="RD261" s="57"/>
      <c r="RE261" s="57"/>
      <c r="RF261" s="57"/>
      <c r="RG261" s="57"/>
      <c r="RH261" s="57"/>
      <c r="RI261" s="57"/>
      <c r="RJ261" s="57"/>
      <c r="RK261" s="57"/>
      <c r="RL261" s="57"/>
      <c r="RM261" s="57"/>
      <c r="RN261" s="57"/>
      <c r="RO261" s="57"/>
      <c r="RP261" s="57"/>
      <c r="RQ261" s="57"/>
      <c r="RR261" s="57"/>
      <c r="RS261" s="57"/>
      <c r="RT261" s="57"/>
      <c r="RU261" s="57"/>
      <c r="RV261" s="57"/>
      <c r="RW261" s="57"/>
      <c r="RX261" s="57"/>
      <c r="RY261" s="57"/>
      <c r="RZ261" s="57"/>
      <c r="SA261" s="57"/>
      <c r="SB261" s="57"/>
      <c r="SC261" s="57"/>
      <c r="SD261" s="57"/>
      <c r="SE261" s="57"/>
      <c r="SF261" s="57"/>
      <c r="SG261" s="57"/>
      <c r="SH261" s="57"/>
      <c r="SI261" s="57"/>
      <c r="SJ261" s="57"/>
      <c r="SK261" s="57"/>
      <c r="SL261" s="57"/>
      <c r="SM261" s="57"/>
      <c r="SN261" s="57"/>
      <c r="SO261" s="57"/>
      <c r="SP261" s="57"/>
      <c r="SQ261" s="57"/>
      <c r="SR261" s="57"/>
      <c r="SS261" s="57"/>
      <c r="ST261" s="57"/>
      <c r="SU261" s="57"/>
      <c r="SV261" s="57"/>
      <c r="SW261" s="57"/>
      <c r="SX261" s="57"/>
      <c r="SY261" s="57"/>
      <c r="SZ261" s="57"/>
      <c r="TA261" s="57"/>
      <c r="TB261" s="57"/>
      <c r="TC261" s="57"/>
      <c r="TD261" s="57"/>
      <c r="TE261" s="57"/>
      <c r="TF261" s="57"/>
      <c r="TG261" s="57"/>
      <c r="TH261" s="57"/>
      <c r="TI261" s="57"/>
      <c r="TJ261" s="57"/>
      <c r="TK261" s="57"/>
      <c r="TL261" s="57"/>
      <c r="TM261" s="57"/>
      <c r="TN261" s="57"/>
      <c r="TO261" s="57"/>
      <c r="TP261" s="57"/>
      <c r="TQ261" s="57"/>
      <c r="TR261" s="57"/>
      <c r="TS261" s="57"/>
      <c r="TT261" s="57"/>
      <c r="TU261" s="57"/>
      <c r="TV261" s="57"/>
      <c r="TW261" s="57"/>
      <c r="TX261" s="57"/>
      <c r="TY261" s="57"/>
      <c r="TZ261" s="57"/>
      <c r="UA261" s="57"/>
      <c r="UB261" s="57"/>
      <c r="UC261" s="57"/>
      <c r="UD261" s="57"/>
      <c r="UE261" s="57"/>
      <c r="UF261" s="57"/>
      <c r="UG261" s="57"/>
      <c r="UH261" s="57"/>
      <c r="UI261" s="57"/>
      <c r="UJ261" s="57"/>
      <c r="UK261" s="57"/>
      <c r="UL261" s="57"/>
      <c r="UM261" s="57"/>
      <c r="UN261" s="57"/>
      <c r="UO261" s="57"/>
      <c r="UP261" s="57"/>
      <c r="UQ261" s="57"/>
      <c r="UR261" s="57"/>
      <c r="US261" s="57"/>
      <c r="UT261" s="57"/>
      <c r="UU261" s="57"/>
      <c r="UV261" s="57"/>
      <c r="UW261" s="57"/>
      <c r="UX261" s="57"/>
      <c r="UY261" s="57"/>
      <c r="UZ261" s="57"/>
      <c r="VA261" s="57"/>
      <c r="VB261" s="57"/>
      <c r="VC261" s="57"/>
      <c r="VD261" s="57"/>
      <c r="VE261" s="57"/>
      <c r="VF261" s="57"/>
      <c r="VG261" s="57"/>
      <c r="VH261" s="57"/>
      <c r="VI261" s="57"/>
      <c r="VJ261" s="57"/>
      <c r="VK261" s="57"/>
      <c r="VL261" s="57"/>
      <c r="VM261" s="57"/>
      <c r="VN261" s="57"/>
      <c r="VO261" s="57"/>
      <c r="VP261" s="57"/>
      <c r="VQ261" s="57"/>
      <c r="VR261" s="57"/>
      <c r="VS261" s="57"/>
      <c r="VT261" s="57"/>
      <c r="VU261" s="57"/>
      <c r="VV261" s="57"/>
      <c r="VW261" s="57"/>
      <c r="VX261" s="57"/>
      <c r="VY261" s="57"/>
      <c r="VZ261" s="57"/>
      <c r="WA261" s="57"/>
      <c r="WB261" s="57"/>
      <c r="WC261" s="57"/>
      <c r="WD261" s="57"/>
      <c r="WE261" s="57"/>
      <c r="WF261" s="57"/>
      <c r="WG261" s="57"/>
      <c r="WH261" s="57"/>
      <c r="WI261" s="57"/>
      <c r="WJ261" s="57"/>
      <c r="WK261" s="57"/>
      <c r="WL261" s="57"/>
      <c r="WM261" s="57"/>
      <c r="WN261" s="57"/>
      <c r="WO261" s="57"/>
      <c r="WP261" s="57"/>
      <c r="WQ261" s="57"/>
      <c r="WR261" s="57"/>
      <c r="WS261" s="57"/>
      <c r="WT261" s="57"/>
      <c r="WU261" s="57"/>
      <c r="WV261" s="57"/>
      <c r="WW261" s="57"/>
      <c r="WX261" s="57"/>
      <c r="WY261" s="57"/>
      <c r="WZ261" s="57"/>
      <c r="XA261" s="57"/>
      <c r="XB261" s="57"/>
      <c r="XC261" s="57"/>
      <c r="XD261" s="57"/>
      <c r="XE261" s="57"/>
      <c r="XF261" s="57"/>
      <c r="XG261" s="57"/>
      <c r="XH261" s="57"/>
      <c r="XI261" s="57"/>
      <c r="XJ261" s="57"/>
      <c r="XK261" s="57"/>
      <c r="XL261" s="57"/>
      <c r="XM261" s="57"/>
      <c r="XN261" s="57"/>
      <c r="XO261" s="57"/>
      <c r="XP261" s="57"/>
      <c r="XQ261" s="57"/>
      <c r="XR261" s="57"/>
      <c r="XS261" s="57"/>
      <c r="XT261" s="57"/>
      <c r="XU261" s="57"/>
      <c r="XV261" s="57"/>
      <c r="XW261" s="57"/>
    </row>
    <row r="262">
      <c r="AI262" s="57"/>
      <c r="BR262" s="57"/>
      <c r="DA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c r="IK262" s="57"/>
      <c r="IL262" s="57"/>
      <c r="IM262" s="57"/>
      <c r="IN262" s="57"/>
      <c r="IO262" s="57"/>
      <c r="IP262" s="57"/>
      <c r="IQ262" s="57"/>
      <c r="IR262" s="57"/>
      <c r="IS262" s="57"/>
      <c r="IT262" s="57"/>
      <c r="IU262" s="57"/>
      <c r="IV262" s="57"/>
      <c r="IW262" s="57"/>
      <c r="IX262" s="57"/>
      <c r="IY262" s="57"/>
      <c r="IZ262" s="57"/>
      <c r="JA262" s="57"/>
      <c r="JB262" s="57"/>
      <c r="JC262" s="57"/>
      <c r="JD262" s="57"/>
      <c r="JE262" s="57"/>
      <c r="JF262" s="57"/>
      <c r="JG262" s="57"/>
      <c r="JH262" s="57"/>
      <c r="JI262" s="57"/>
      <c r="JJ262" s="57"/>
      <c r="JK262" s="57"/>
      <c r="JL262" s="57"/>
      <c r="JM262" s="57"/>
      <c r="JN262" s="57"/>
      <c r="JO262" s="57"/>
      <c r="JP262" s="57"/>
      <c r="JQ262" s="57"/>
      <c r="JR262" s="57"/>
      <c r="JS262" s="57"/>
      <c r="JT262" s="57"/>
      <c r="JU262" s="57"/>
      <c r="JV262" s="57"/>
      <c r="JW262" s="57"/>
      <c r="JX262" s="57"/>
      <c r="JY262" s="57"/>
      <c r="JZ262" s="57"/>
      <c r="KA262" s="57"/>
      <c r="KB262" s="57"/>
      <c r="KC262" s="57"/>
      <c r="KD262" s="57"/>
      <c r="KE262" s="57"/>
      <c r="KF262" s="57"/>
      <c r="KG262" s="57"/>
      <c r="KH262" s="57"/>
      <c r="KI262" s="57"/>
      <c r="KJ262" s="57"/>
      <c r="KK262" s="57"/>
      <c r="KL262" s="57"/>
      <c r="KM262" s="57"/>
      <c r="KN262" s="57"/>
      <c r="KO262" s="57"/>
      <c r="KP262" s="57"/>
      <c r="KQ262" s="57"/>
      <c r="KR262" s="57"/>
      <c r="KS262" s="57"/>
      <c r="KT262" s="57"/>
      <c r="KU262" s="57"/>
      <c r="KV262" s="57"/>
      <c r="KW262" s="57"/>
      <c r="KX262" s="57"/>
      <c r="KY262" s="57"/>
      <c r="KZ262" s="57"/>
      <c r="LA262" s="57"/>
      <c r="LB262" s="57"/>
      <c r="LC262" s="57"/>
      <c r="LD262" s="57"/>
      <c r="LE262" s="57"/>
      <c r="LF262" s="57"/>
      <c r="LG262" s="57"/>
      <c r="LH262" s="57"/>
      <c r="LI262" s="57"/>
      <c r="LJ262" s="57"/>
      <c r="LK262" s="57"/>
      <c r="LL262" s="57"/>
      <c r="LM262" s="57"/>
      <c r="LN262" s="57"/>
      <c r="LO262" s="57"/>
      <c r="LP262" s="57"/>
      <c r="LQ262" s="57"/>
      <c r="LR262" s="57"/>
      <c r="LS262" s="57"/>
      <c r="LT262" s="57"/>
      <c r="LU262" s="57"/>
      <c r="LV262" s="57"/>
      <c r="LW262" s="57"/>
      <c r="LX262" s="57"/>
      <c r="LY262" s="57"/>
      <c r="LZ262" s="57"/>
      <c r="MA262" s="57"/>
      <c r="MB262" s="57"/>
      <c r="MC262" s="57"/>
      <c r="MD262" s="57"/>
      <c r="ME262" s="57"/>
      <c r="MF262" s="57"/>
      <c r="MG262" s="57"/>
      <c r="MH262" s="57"/>
      <c r="MI262" s="57"/>
      <c r="MJ262" s="57"/>
      <c r="MK262" s="57"/>
      <c r="ML262" s="57"/>
      <c r="MM262" s="57"/>
      <c r="MN262" s="57"/>
      <c r="MO262" s="57"/>
      <c r="MP262" s="57"/>
      <c r="MQ262" s="57"/>
      <c r="MR262" s="57"/>
      <c r="MS262" s="57"/>
      <c r="MT262" s="57"/>
      <c r="MU262" s="57"/>
      <c r="MV262" s="57"/>
      <c r="MW262" s="57"/>
      <c r="MX262" s="57"/>
      <c r="MY262" s="57"/>
      <c r="MZ262" s="57"/>
      <c r="NA262" s="57"/>
      <c r="NB262" s="57"/>
      <c r="NC262" s="57"/>
      <c r="ND262" s="57"/>
      <c r="NE262" s="57"/>
      <c r="NF262" s="57"/>
      <c r="NG262" s="57"/>
      <c r="NH262" s="57"/>
      <c r="NI262" s="57"/>
      <c r="NJ262" s="57"/>
      <c r="NK262" s="57"/>
      <c r="NL262" s="57"/>
      <c r="NM262" s="57"/>
      <c r="NN262" s="57"/>
      <c r="NO262" s="57"/>
      <c r="NP262" s="57"/>
      <c r="NQ262" s="57"/>
      <c r="NR262" s="57"/>
      <c r="NS262" s="57"/>
      <c r="NT262" s="57"/>
      <c r="NU262" s="57"/>
      <c r="NV262" s="57"/>
      <c r="NW262" s="57"/>
      <c r="NX262" s="57"/>
      <c r="NY262" s="57"/>
      <c r="NZ262" s="57"/>
      <c r="OA262" s="57"/>
      <c r="OB262" s="57"/>
      <c r="OC262" s="57"/>
      <c r="OD262" s="57"/>
      <c r="OE262" s="57"/>
      <c r="OF262" s="57"/>
      <c r="OG262" s="57"/>
      <c r="OH262" s="57"/>
      <c r="OI262" s="57"/>
      <c r="OJ262" s="57"/>
      <c r="OK262" s="57"/>
      <c r="OL262" s="57"/>
      <c r="OM262" s="57"/>
      <c r="ON262" s="57"/>
      <c r="OO262" s="57"/>
      <c r="OP262" s="57"/>
      <c r="OQ262" s="57"/>
      <c r="OR262" s="57"/>
      <c r="OS262" s="57"/>
      <c r="OT262" s="57"/>
      <c r="OU262" s="57"/>
      <c r="OV262" s="57"/>
      <c r="OW262" s="57"/>
      <c r="OX262" s="57"/>
      <c r="OY262" s="57"/>
      <c r="OZ262" s="57"/>
      <c r="PA262" s="57"/>
      <c r="PB262" s="57"/>
      <c r="PC262" s="57"/>
      <c r="PD262" s="57"/>
      <c r="PE262" s="57"/>
      <c r="PF262" s="57"/>
      <c r="PG262" s="57"/>
      <c r="PH262" s="57"/>
      <c r="PI262" s="57"/>
      <c r="PJ262" s="57"/>
      <c r="PK262" s="57"/>
      <c r="PL262" s="57"/>
      <c r="PM262" s="57"/>
      <c r="PN262" s="57"/>
      <c r="PO262" s="57"/>
      <c r="PP262" s="57"/>
      <c r="PQ262" s="57"/>
      <c r="PR262" s="57"/>
      <c r="PS262" s="57"/>
      <c r="PT262" s="57"/>
      <c r="PU262" s="57"/>
      <c r="PV262" s="57"/>
      <c r="PW262" s="57"/>
      <c r="PX262" s="57"/>
      <c r="PY262" s="57"/>
      <c r="PZ262" s="57"/>
      <c r="QA262" s="57"/>
      <c r="QB262" s="57"/>
      <c r="QC262" s="57"/>
      <c r="QD262" s="57"/>
      <c r="QE262" s="57"/>
      <c r="QF262" s="57"/>
      <c r="QG262" s="57"/>
      <c r="QH262" s="57"/>
      <c r="QI262" s="57"/>
      <c r="QJ262" s="57"/>
      <c r="QK262" s="57"/>
      <c r="QL262" s="57"/>
      <c r="QM262" s="57"/>
      <c r="QN262" s="57"/>
      <c r="QO262" s="57"/>
      <c r="QP262" s="57"/>
      <c r="QQ262" s="57"/>
      <c r="QR262" s="57"/>
      <c r="QS262" s="57"/>
      <c r="QT262" s="57"/>
      <c r="QU262" s="57"/>
      <c r="QV262" s="57"/>
      <c r="QW262" s="57"/>
      <c r="QX262" s="57"/>
      <c r="QY262" s="57"/>
      <c r="QZ262" s="57"/>
      <c r="RA262" s="57"/>
      <c r="RB262" s="57"/>
      <c r="RC262" s="57"/>
      <c r="RD262" s="57"/>
      <c r="RE262" s="57"/>
      <c r="RF262" s="57"/>
      <c r="RG262" s="57"/>
      <c r="RH262" s="57"/>
      <c r="RI262" s="57"/>
      <c r="RJ262" s="57"/>
      <c r="RK262" s="57"/>
      <c r="RL262" s="57"/>
      <c r="RM262" s="57"/>
      <c r="RN262" s="57"/>
      <c r="RO262" s="57"/>
      <c r="RP262" s="57"/>
      <c r="RQ262" s="57"/>
      <c r="RR262" s="57"/>
      <c r="RS262" s="57"/>
      <c r="RT262" s="57"/>
      <c r="RU262" s="57"/>
      <c r="RV262" s="57"/>
      <c r="RW262" s="57"/>
      <c r="RX262" s="57"/>
      <c r="RY262" s="57"/>
      <c r="RZ262" s="57"/>
      <c r="SA262" s="57"/>
      <c r="SB262" s="57"/>
      <c r="SC262" s="57"/>
      <c r="SD262" s="57"/>
      <c r="SE262" s="57"/>
      <c r="SF262" s="57"/>
      <c r="SG262" s="57"/>
      <c r="SH262" s="57"/>
      <c r="SI262" s="57"/>
      <c r="SJ262" s="57"/>
      <c r="SK262" s="57"/>
      <c r="SL262" s="57"/>
      <c r="SM262" s="57"/>
      <c r="SN262" s="57"/>
      <c r="SO262" s="57"/>
      <c r="SP262" s="57"/>
      <c r="SQ262" s="57"/>
      <c r="SR262" s="57"/>
      <c r="SS262" s="57"/>
      <c r="ST262" s="57"/>
      <c r="SU262" s="57"/>
      <c r="SV262" s="57"/>
      <c r="SW262" s="57"/>
      <c r="SX262" s="57"/>
      <c r="SY262" s="57"/>
      <c r="SZ262" s="57"/>
      <c r="TA262" s="57"/>
      <c r="TB262" s="57"/>
      <c r="TC262" s="57"/>
      <c r="TD262" s="57"/>
      <c r="TE262" s="57"/>
      <c r="TF262" s="57"/>
      <c r="TG262" s="57"/>
      <c r="TH262" s="57"/>
      <c r="TI262" s="57"/>
      <c r="TJ262" s="57"/>
      <c r="TK262" s="57"/>
      <c r="TL262" s="57"/>
      <c r="TM262" s="57"/>
      <c r="TN262" s="57"/>
      <c r="TO262" s="57"/>
      <c r="TP262" s="57"/>
      <c r="TQ262" s="57"/>
      <c r="TR262" s="57"/>
      <c r="TS262" s="57"/>
      <c r="TT262" s="57"/>
      <c r="TU262" s="57"/>
      <c r="TV262" s="57"/>
      <c r="TW262" s="57"/>
      <c r="TX262" s="57"/>
      <c r="TY262" s="57"/>
      <c r="TZ262" s="57"/>
      <c r="UA262" s="57"/>
      <c r="UB262" s="57"/>
      <c r="UC262" s="57"/>
      <c r="UD262" s="57"/>
      <c r="UE262" s="57"/>
      <c r="UF262" s="57"/>
      <c r="UG262" s="57"/>
      <c r="UH262" s="57"/>
      <c r="UI262" s="57"/>
      <c r="UJ262" s="57"/>
      <c r="UK262" s="57"/>
      <c r="UL262" s="57"/>
      <c r="UM262" s="57"/>
      <c r="UN262" s="57"/>
      <c r="UO262" s="57"/>
      <c r="UP262" s="57"/>
      <c r="UQ262" s="57"/>
      <c r="UR262" s="57"/>
      <c r="US262" s="57"/>
      <c r="UT262" s="57"/>
      <c r="UU262" s="57"/>
      <c r="UV262" s="57"/>
      <c r="UW262" s="57"/>
      <c r="UX262" s="57"/>
      <c r="UY262" s="57"/>
      <c r="UZ262" s="57"/>
      <c r="VA262" s="57"/>
      <c r="VB262" s="57"/>
      <c r="VC262" s="57"/>
      <c r="VD262" s="57"/>
      <c r="VE262" s="57"/>
      <c r="VF262" s="57"/>
      <c r="VG262" s="57"/>
      <c r="VH262" s="57"/>
      <c r="VI262" s="57"/>
      <c r="VJ262" s="57"/>
      <c r="VK262" s="57"/>
      <c r="VL262" s="57"/>
      <c r="VM262" s="57"/>
      <c r="VN262" s="57"/>
      <c r="VO262" s="57"/>
      <c r="VP262" s="57"/>
      <c r="VQ262" s="57"/>
      <c r="VR262" s="57"/>
      <c r="VS262" s="57"/>
      <c r="VT262" s="57"/>
      <c r="VU262" s="57"/>
      <c r="VV262" s="57"/>
      <c r="VW262" s="57"/>
      <c r="VX262" s="57"/>
      <c r="VY262" s="57"/>
      <c r="VZ262" s="57"/>
      <c r="WA262" s="57"/>
      <c r="WB262" s="57"/>
      <c r="WC262" s="57"/>
      <c r="WD262" s="57"/>
      <c r="WE262" s="57"/>
      <c r="WF262" s="57"/>
      <c r="WG262" s="57"/>
      <c r="WH262" s="57"/>
      <c r="WI262" s="57"/>
      <c r="WJ262" s="57"/>
      <c r="WK262" s="57"/>
      <c r="WL262" s="57"/>
      <c r="WM262" s="57"/>
      <c r="WN262" s="57"/>
      <c r="WO262" s="57"/>
      <c r="WP262" s="57"/>
      <c r="WQ262" s="57"/>
      <c r="WR262" s="57"/>
      <c r="WS262" s="57"/>
      <c r="WT262" s="57"/>
      <c r="WU262" s="57"/>
      <c r="WV262" s="57"/>
      <c r="WW262" s="57"/>
      <c r="WX262" s="57"/>
      <c r="WY262" s="57"/>
      <c r="WZ262" s="57"/>
      <c r="XA262" s="57"/>
      <c r="XB262" s="57"/>
      <c r="XC262" s="57"/>
      <c r="XD262" s="57"/>
      <c r="XE262" s="57"/>
      <c r="XF262" s="57"/>
      <c r="XG262" s="57"/>
      <c r="XH262" s="57"/>
      <c r="XI262" s="57"/>
      <c r="XJ262" s="57"/>
      <c r="XK262" s="57"/>
      <c r="XL262" s="57"/>
      <c r="XM262" s="57"/>
      <c r="XN262" s="57"/>
      <c r="XO262" s="57"/>
      <c r="XP262" s="57"/>
      <c r="XQ262" s="57"/>
      <c r="XR262" s="57"/>
      <c r="XS262" s="57"/>
      <c r="XT262" s="57"/>
      <c r="XU262" s="57"/>
      <c r="XV262" s="57"/>
      <c r="XW262" s="57"/>
    </row>
    <row r="263">
      <c r="AI263" s="57"/>
      <c r="BR263" s="57"/>
      <c r="DA263" s="57"/>
      <c r="EJ263" s="57"/>
      <c r="EK263" s="57"/>
      <c r="EL263" s="57"/>
      <c r="EM263" s="57"/>
      <c r="EN263" s="57"/>
      <c r="EO263" s="57"/>
      <c r="EP263" s="57"/>
      <c r="EQ263" s="57"/>
      <c r="ER263" s="57"/>
      <c r="ES263" s="57"/>
      <c r="ET263" s="57"/>
      <c r="EU263" s="57"/>
      <c r="EV263" s="57"/>
      <c r="EW263" s="57"/>
      <c r="EX263" s="57"/>
      <c r="EY263" s="57"/>
      <c r="EZ263" s="57"/>
      <c r="FA263" s="57"/>
      <c r="FB263" s="57"/>
      <c r="FC263" s="57"/>
      <c r="FD263" s="57"/>
      <c r="FE263" s="57"/>
      <c r="FF263" s="57"/>
      <c r="FG263" s="57"/>
      <c r="FH263" s="57"/>
      <c r="FI263" s="57"/>
      <c r="FJ263" s="57"/>
      <c r="FK263" s="57"/>
      <c r="FL263" s="57"/>
      <c r="FM263" s="57"/>
      <c r="FN263" s="57"/>
      <c r="FO263" s="57"/>
      <c r="FP263" s="57"/>
      <c r="FQ263" s="57"/>
      <c r="FR263" s="57"/>
      <c r="FS263" s="57"/>
      <c r="FT263" s="57"/>
      <c r="FU263" s="57"/>
      <c r="FV263" s="57"/>
      <c r="FW263" s="57"/>
      <c r="FX263" s="57"/>
      <c r="FY263" s="57"/>
      <c r="FZ263" s="57"/>
      <c r="GA263" s="57"/>
      <c r="GB263" s="57"/>
      <c r="GC263" s="57"/>
      <c r="GD263" s="57"/>
      <c r="GE263" s="57"/>
      <c r="GF263" s="57"/>
      <c r="GG263" s="57"/>
      <c r="GH263" s="57"/>
      <c r="GI263" s="57"/>
      <c r="GJ263" s="57"/>
      <c r="GK263" s="57"/>
      <c r="GL263" s="57"/>
      <c r="GM263" s="57"/>
      <c r="GN263" s="57"/>
      <c r="GO263" s="57"/>
      <c r="GP263" s="57"/>
      <c r="GQ263" s="57"/>
      <c r="GR263" s="57"/>
      <c r="GS263" s="57"/>
      <c r="GT263" s="57"/>
      <c r="GU263" s="57"/>
      <c r="GV263" s="57"/>
      <c r="GW263" s="57"/>
      <c r="GX263" s="57"/>
      <c r="GY263" s="57"/>
      <c r="GZ263" s="57"/>
      <c r="HA263" s="57"/>
      <c r="HB263" s="57"/>
      <c r="HC263" s="57"/>
      <c r="HD263" s="57"/>
      <c r="HE263" s="57"/>
      <c r="HF263" s="57"/>
      <c r="HG263" s="57"/>
      <c r="HH263" s="57"/>
      <c r="HI263" s="57"/>
      <c r="HJ263" s="57"/>
      <c r="HK263" s="57"/>
      <c r="HL263" s="57"/>
      <c r="HM263" s="57"/>
      <c r="HN263" s="57"/>
      <c r="HO263" s="57"/>
      <c r="HP263" s="57"/>
      <c r="HQ263" s="57"/>
      <c r="HR263" s="57"/>
      <c r="HS263" s="57"/>
      <c r="HT263" s="57"/>
      <c r="HU263" s="57"/>
      <c r="HV263" s="57"/>
      <c r="HW263" s="57"/>
      <c r="HX263" s="57"/>
      <c r="HY263" s="57"/>
      <c r="HZ263" s="57"/>
      <c r="IA263" s="57"/>
      <c r="IB263" s="57"/>
      <c r="IC263" s="57"/>
      <c r="ID263" s="57"/>
      <c r="IE263" s="57"/>
      <c r="IF263" s="57"/>
      <c r="IG263" s="57"/>
      <c r="IH263" s="57"/>
      <c r="II263" s="57"/>
      <c r="IJ263" s="57"/>
      <c r="IK263" s="57"/>
      <c r="IL263" s="57"/>
      <c r="IM263" s="57"/>
      <c r="IN263" s="57"/>
      <c r="IO263" s="57"/>
      <c r="IP263" s="57"/>
      <c r="IQ263" s="57"/>
      <c r="IR263" s="57"/>
      <c r="IS263" s="57"/>
      <c r="IT263" s="57"/>
      <c r="IU263" s="57"/>
      <c r="IV263" s="57"/>
      <c r="IW263" s="57"/>
      <c r="IX263" s="57"/>
      <c r="IY263" s="57"/>
      <c r="IZ263" s="57"/>
      <c r="JA263" s="57"/>
      <c r="JB263" s="57"/>
      <c r="JC263" s="57"/>
      <c r="JD263" s="57"/>
      <c r="JE263" s="57"/>
      <c r="JF263" s="57"/>
      <c r="JG263" s="57"/>
      <c r="JH263" s="57"/>
      <c r="JI263" s="57"/>
      <c r="JJ263" s="57"/>
      <c r="JK263" s="57"/>
      <c r="JL263" s="57"/>
      <c r="JM263" s="57"/>
      <c r="JN263" s="57"/>
      <c r="JO263" s="57"/>
      <c r="JP263" s="57"/>
      <c r="JQ263" s="57"/>
      <c r="JR263" s="57"/>
      <c r="JS263" s="57"/>
      <c r="JT263" s="57"/>
      <c r="JU263" s="57"/>
      <c r="JV263" s="57"/>
      <c r="JW263" s="57"/>
      <c r="JX263" s="57"/>
      <c r="JY263" s="57"/>
      <c r="JZ263" s="57"/>
      <c r="KA263" s="57"/>
      <c r="KB263" s="57"/>
      <c r="KC263" s="57"/>
      <c r="KD263" s="57"/>
      <c r="KE263" s="57"/>
      <c r="KF263" s="57"/>
      <c r="KG263" s="57"/>
      <c r="KH263" s="57"/>
      <c r="KI263" s="57"/>
      <c r="KJ263" s="57"/>
      <c r="KK263" s="57"/>
      <c r="KL263" s="57"/>
      <c r="KM263" s="57"/>
      <c r="KN263" s="57"/>
      <c r="KO263" s="57"/>
      <c r="KP263" s="57"/>
      <c r="KQ263" s="57"/>
      <c r="KR263" s="57"/>
      <c r="KS263" s="57"/>
      <c r="KT263" s="57"/>
      <c r="KU263" s="57"/>
      <c r="KV263" s="57"/>
      <c r="KW263" s="57"/>
      <c r="KX263" s="57"/>
      <c r="KY263" s="57"/>
      <c r="KZ263" s="57"/>
      <c r="LA263" s="57"/>
      <c r="LB263" s="57"/>
      <c r="LC263" s="57"/>
      <c r="LD263" s="57"/>
      <c r="LE263" s="57"/>
      <c r="LF263" s="57"/>
      <c r="LG263" s="57"/>
      <c r="LH263" s="57"/>
      <c r="LI263" s="57"/>
      <c r="LJ263" s="57"/>
      <c r="LK263" s="57"/>
      <c r="LL263" s="57"/>
      <c r="LM263" s="57"/>
      <c r="LN263" s="57"/>
      <c r="LO263" s="57"/>
      <c r="LP263" s="57"/>
      <c r="LQ263" s="57"/>
      <c r="LR263" s="57"/>
      <c r="LS263" s="57"/>
      <c r="LT263" s="57"/>
      <c r="LU263" s="57"/>
      <c r="LV263" s="57"/>
      <c r="LW263" s="57"/>
      <c r="LX263" s="57"/>
      <c r="LY263" s="57"/>
      <c r="LZ263" s="57"/>
      <c r="MA263" s="57"/>
      <c r="MB263" s="57"/>
      <c r="MC263" s="57"/>
      <c r="MD263" s="57"/>
      <c r="ME263" s="57"/>
      <c r="MF263" s="57"/>
      <c r="MG263" s="57"/>
      <c r="MH263" s="57"/>
      <c r="MI263" s="57"/>
      <c r="MJ263" s="57"/>
      <c r="MK263" s="57"/>
      <c r="ML263" s="57"/>
      <c r="MM263" s="57"/>
      <c r="MN263" s="57"/>
      <c r="MO263" s="57"/>
      <c r="MP263" s="57"/>
      <c r="MQ263" s="57"/>
      <c r="MR263" s="57"/>
      <c r="MS263" s="57"/>
      <c r="MT263" s="57"/>
      <c r="MU263" s="57"/>
      <c r="MV263" s="57"/>
      <c r="MW263" s="57"/>
      <c r="MX263" s="57"/>
      <c r="MY263" s="57"/>
      <c r="MZ263" s="57"/>
      <c r="NA263" s="57"/>
      <c r="NB263" s="57"/>
      <c r="NC263" s="57"/>
      <c r="ND263" s="57"/>
      <c r="NE263" s="57"/>
      <c r="NF263" s="57"/>
      <c r="NG263" s="57"/>
      <c r="NH263" s="57"/>
      <c r="NI263" s="57"/>
      <c r="NJ263" s="57"/>
      <c r="NK263" s="57"/>
      <c r="NL263" s="57"/>
      <c r="NM263" s="57"/>
      <c r="NN263" s="57"/>
      <c r="NO263" s="57"/>
      <c r="NP263" s="57"/>
      <c r="NQ263" s="57"/>
      <c r="NR263" s="57"/>
      <c r="NS263" s="57"/>
      <c r="NT263" s="57"/>
      <c r="NU263" s="57"/>
      <c r="NV263" s="57"/>
      <c r="NW263" s="57"/>
      <c r="NX263" s="57"/>
      <c r="NY263" s="57"/>
      <c r="NZ263" s="57"/>
      <c r="OA263" s="57"/>
      <c r="OB263" s="57"/>
      <c r="OC263" s="57"/>
      <c r="OD263" s="57"/>
      <c r="OE263" s="57"/>
      <c r="OF263" s="57"/>
      <c r="OG263" s="57"/>
      <c r="OH263" s="57"/>
      <c r="OI263" s="57"/>
      <c r="OJ263" s="57"/>
      <c r="OK263" s="57"/>
      <c r="OL263" s="57"/>
      <c r="OM263" s="57"/>
      <c r="ON263" s="57"/>
      <c r="OO263" s="57"/>
      <c r="OP263" s="57"/>
      <c r="OQ263" s="57"/>
      <c r="OR263" s="57"/>
      <c r="OS263" s="57"/>
      <c r="OT263" s="57"/>
      <c r="OU263" s="57"/>
      <c r="OV263" s="57"/>
      <c r="OW263" s="57"/>
      <c r="OX263" s="57"/>
      <c r="OY263" s="57"/>
      <c r="OZ263" s="57"/>
      <c r="PA263" s="57"/>
      <c r="PB263" s="57"/>
      <c r="PC263" s="57"/>
      <c r="PD263" s="57"/>
      <c r="PE263" s="57"/>
      <c r="PF263" s="57"/>
      <c r="PG263" s="57"/>
      <c r="PH263" s="57"/>
      <c r="PI263" s="57"/>
      <c r="PJ263" s="57"/>
      <c r="PK263" s="57"/>
      <c r="PL263" s="57"/>
      <c r="PM263" s="57"/>
      <c r="PN263" s="57"/>
      <c r="PO263" s="57"/>
      <c r="PP263" s="57"/>
      <c r="PQ263" s="57"/>
      <c r="PR263" s="57"/>
      <c r="PS263" s="57"/>
      <c r="PT263" s="57"/>
      <c r="PU263" s="57"/>
      <c r="PV263" s="57"/>
      <c r="PW263" s="57"/>
      <c r="PX263" s="57"/>
      <c r="PY263" s="57"/>
      <c r="PZ263" s="57"/>
      <c r="QA263" s="57"/>
      <c r="QB263" s="57"/>
      <c r="QC263" s="57"/>
      <c r="QD263" s="57"/>
      <c r="QE263" s="57"/>
      <c r="QF263" s="57"/>
      <c r="QG263" s="57"/>
      <c r="QH263" s="57"/>
      <c r="QI263" s="57"/>
      <c r="QJ263" s="57"/>
      <c r="QK263" s="57"/>
      <c r="QL263" s="57"/>
      <c r="QM263" s="57"/>
      <c r="QN263" s="57"/>
      <c r="QO263" s="57"/>
      <c r="QP263" s="57"/>
      <c r="QQ263" s="57"/>
      <c r="QR263" s="57"/>
      <c r="QS263" s="57"/>
      <c r="QT263" s="57"/>
      <c r="QU263" s="57"/>
      <c r="QV263" s="57"/>
      <c r="QW263" s="57"/>
      <c r="QX263" s="57"/>
      <c r="QY263" s="57"/>
      <c r="QZ263" s="57"/>
      <c r="RA263" s="57"/>
      <c r="RB263" s="57"/>
      <c r="RC263" s="57"/>
      <c r="RD263" s="57"/>
      <c r="RE263" s="57"/>
      <c r="RF263" s="57"/>
      <c r="RG263" s="57"/>
      <c r="RH263" s="57"/>
      <c r="RI263" s="57"/>
      <c r="RJ263" s="57"/>
      <c r="RK263" s="57"/>
      <c r="RL263" s="57"/>
      <c r="RM263" s="57"/>
      <c r="RN263" s="57"/>
      <c r="RO263" s="57"/>
      <c r="RP263" s="57"/>
      <c r="RQ263" s="57"/>
      <c r="RR263" s="57"/>
      <c r="RS263" s="57"/>
      <c r="RT263" s="57"/>
      <c r="RU263" s="57"/>
      <c r="RV263" s="57"/>
      <c r="RW263" s="57"/>
      <c r="RX263" s="57"/>
      <c r="RY263" s="57"/>
      <c r="RZ263" s="57"/>
      <c r="SA263" s="57"/>
      <c r="SB263" s="57"/>
      <c r="SC263" s="57"/>
      <c r="SD263" s="57"/>
      <c r="SE263" s="57"/>
      <c r="SF263" s="57"/>
      <c r="SG263" s="57"/>
      <c r="SH263" s="57"/>
      <c r="SI263" s="57"/>
      <c r="SJ263" s="57"/>
      <c r="SK263" s="57"/>
      <c r="SL263" s="57"/>
      <c r="SM263" s="57"/>
      <c r="SN263" s="57"/>
      <c r="SO263" s="57"/>
      <c r="SP263" s="57"/>
      <c r="SQ263" s="57"/>
      <c r="SR263" s="57"/>
      <c r="SS263" s="57"/>
      <c r="ST263" s="57"/>
      <c r="SU263" s="57"/>
      <c r="SV263" s="57"/>
      <c r="SW263" s="57"/>
      <c r="SX263" s="57"/>
      <c r="SY263" s="57"/>
      <c r="SZ263" s="57"/>
      <c r="TA263" s="57"/>
      <c r="TB263" s="57"/>
      <c r="TC263" s="57"/>
      <c r="TD263" s="57"/>
      <c r="TE263" s="57"/>
      <c r="TF263" s="57"/>
      <c r="TG263" s="57"/>
      <c r="TH263" s="57"/>
      <c r="TI263" s="57"/>
      <c r="TJ263" s="57"/>
      <c r="TK263" s="57"/>
      <c r="TL263" s="57"/>
      <c r="TM263" s="57"/>
      <c r="TN263" s="57"/>
      <c r="TO263" s="57"/>
      <c r="TP263" s="57"/>
      <c r="TQ263" s="57"/>
      <c r="TR263" s="57"/>
      <c r="TS263" s="57"/>
      <c r="TT263" s="57"/>
      <c r="TU263" s="57"/>
      <c r="TV263" s="57"/>
      <c r="TW263" s="57"/>
      <c r="TX263" s="57"/>
      <c r="TY263" s="57"/>
      <c r="TZ263" s="57"/>
      <c r="UA263" s="57"/>
      <c r="UB263" s="57"/>
      <c r="UC263" s="57"/>
      <c r="UD263" s="57"/>
      <c r="UE263" s="57"/>
      <c r="UF263" s="57"/>
      <c r="UG263" s="57"/>
      <c r="UH263" s="57"/>
      <c r="UI263" s="57"/>
      <c r="UJ263" s="57"/>
      <c r="UK263" s="57"/>
      <c r="UL263" s="57"/>
      <c r="UM263" s="57"/>
      <c r="UN263" s="57"/>
      <c r="UO263" s="57"/>
      <c r="UP263" s="57"/>
      <c r="UQ263" s="57"/>
      <c r="UR263" s="57"/>
      <c r="US263" s="57"/>
      <c r="UT263" s="57"/>
      <c r="UU263" s="57"/>
      <c r="UV263" s="57"/>
      <c r="UW263" s="57"/>
      <c r="UX263" s="57"/>
      <c r="UY263" s="57"/>
      <c r="UZ263" s="57"/>
      <c r="VA263" s="57"/>
      <c r="VB263" s="57"/>
      <c r="VC263" s="57"/>
      <c r="VD263" s="57"/>
      <c r="VE263" s="57"/>
      <c r="VF263" s="57"/>
      <c r="VG263" s="57"/>
      <c r="VH263" s="57"/>
      <c r="VI263" s="57"/>
      <c r="VJ263" s="57"/>
      <c r="VK263" s="57"/>
      <c r="VL263" s="57"/>
      <c r="VM263" s="57"/>
      <c r="VN263" s="57"/>
      <c r="VO263" s="57"/>
      <c r="VP263" s="57"/>
      <c r="VQ263" s="57"/>
      <c r="VR263" s="57"/>
      <c r="VS263" s="57"/>
      <c r="VT263" s="57"/>
      <c r="VU263" s="57"/>
      <c r="VV263" s="57"/>
      <c r="VW263" s="57"/>
      <c r="VX263" s="57"/>
      <c r="VY263" s="57"/>
      <c r="VZ263" s="57"/>
      <c r="WA263" s="57"/>
      <c r="WB263" s="57"/>
      <c r="WC263" s="57"/>
      <c r="WD263" s="57"/>
      <c r="WE263" s="57"/>
      <c r="WF263" s="57"/>
      <c r="WG263" s="57"/>
      <c r="WH263" s="57"/>
      <c r="WI263" s="57"/>
      <c r="WJ263" s="57"/>
      <c r="WK263" s="57"/>
      <c r="WL263" s="57"/>
      <c r="WM263" s="57"/>
      <c r="WN263" s="57"/>
      <c r="WO263" s="57"/>
      <c r="WP263" s="57"/>
      <c r="WQ263" s="57"/>
      <c r="WR263" s="57"/>
      <c r="WS263" s="57"/>
      <c r="WT263" s="57"/>
      <c r="WU263" s="57"/>
      <c r="WV263" s="57"/>
      <c r="WW263" s="57"/>
      <c r="WX263" s="57"/>
      <c r="WY263" s="57"/>
      <c r="WZ263" s="57"/>
      <c r="XA263" s="57"/>
      <c r="XB263" s="57"/>
      <c r="XC263" s="57"/>
      <c r="XD263" s="57"/>
      <c r="XE263" s="57"/>
      <c r="XF263" s="57"/>
      <c r="XG263" s="57"/>
      <c r="XH263" s="57"/>
      <c r="XI263" s="57"/>
      <c r="XJ263" s="57"/>
      <c r="XK263" s="57"/>
      <c r="XL263" s="57"/>
      <c r="XM263" s="57"/>
      <c r="XN263" s="57"/>
      <c r="XO263" s="57"/>
      <c r="XP263" s="57"/>
      <c r="XQ263" s="57"/>
      <c r="XR263" s="57"/>
      <c r="XS263" s="57"/>
      <c r="XT263" s="57"/>
      <c r="XU263" s="57"/>
      <c r="XV263" s="57"/>
      <c r="XW263" s="57"/>
    </row>
    <row r="264">
      <c r="AI264" s="57"/>
      <c r="BR264" s="57"/>
      <c r="DA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c r="FX264" s="57"/>
      <c r="FY264" s="57"/>
      <c r="FZ264" s="57"/>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c r="HN264" s="57"/>
      <c r="HO264" s="57"/>
      <c r="HP264" s="57"/>
      <c r="HQ264" s="57"/>
      <c r="HR264" s="57"/>
      <c r="HS264" s="57"/>
      <c r="HT264" s="57"/>
      <c r="HU264" s="57"/>
      <c r="HV264" s="57"/>
      <c r="HW264" s="57"/>
      <c r="HX264" s="57"/>
      <c r="HY264" s="57"/>
      <c r="HZ264" s="57"/>
      <c r="IA264" s="57"/>
      <c r="IB264" s="57"/>
      <c r="IC264" s="57"/>
      <c r="ID264" s="57"/>
      <c r="IE264" s="57"/>
      <c r="IF264" s="57"/>
      <c r="IG264" s="57"/>
      <c r="IH264" s="57"/>
      <c r="II264" s="57"/>
      <c r="IJ264" s="57"/>
      <c r="IK264" s="57"/>
      <c r="IL264" s="57"/>
      <c r="IM264" s="57"/>
      <c r="IN264" s="57"/>
      <c r="IO264" s="57"/>
      <c r="IP264" s="57"/>
      <c r="IQ264" s="57"/>
      <c r="IR264" s="57"/>
      <c r="IS264" s="57"/>
      <c r="IT264" s="57"/>
      <c r="IU264" s="57"/>
      <c r="IV264" s="57"/>
      <c r="IW264" s="57"/>
      <c r="IX264" s="57"/>
      <c r="IY264" s="57"/>
      <c r="IZ264" s="57"/>
      <c r="JA264" s="57"/>
      <c r="JB264" s="57"/>
      <c r="JC264" s="57"/>
      <c r="JD264" s="57"/>
      <c r="JE264" s="57"/>
      <c r="JF264" s="57"/>
      <c r="JG264" s="57"/>
      <c r="JH264" s="57"/>
      <c r="JI264" s="57"/>
      <c r="JJ264" s="57"/>
      <c r="JK264" s="57"/>
      <c r="JL264" s="57"/>
      <c r="JM264" s="57"/>
      <c r="JN264" s="57"/>
      <c r="JO264" s="57"/>
      <c r="JP264" s="57"/>
      <c r="JQ264" s="57"/>
      <c r="JR264" s="57"/>
      <c r="JS264" s="57"/>
      <c r="JT264" s="57"/>
      <c r="JU264" s="57"/>
      <c r="JV264" s="57"/>
      <c r="JW264" s="57"/>
      <c r="JX264" s="57"/>
      <c r="JY264" s="57"/>
      <c r="JZ264" s="57"/>
      <c r="KA264" s="57"/>
      <c r="KB264" s="57"/>
      <c r="KC264" s="57"/>
      <c r="KD264" s="57"/>
      <c r="KE264" s="57"/>
      <c r="KF264" s="57"/>
      <c r="KG264" s="57"/>
      <c r="KH264" s="57"/>
      <c r="KI264" s="57"/>
      <c r="KJ264" s="57"/>
      <c r="KK264" s="57"/>
      <c r="KL264" s="57"/>
      <c r="KM264" s="57"/>
      <c r="KN264" s="57"/>
      <c r="KO264" s="57"/>
      <c r="KP264" s="57"/>
      <c r="KQ264" s="57"/>
      <c r="KR264" s="57"/>
      <c r="KS264" s="57"/>
      <c r="KT264" s="57"/>
      <c r="KU264" s="57"/>
      <c r="KV264" s="57"/>
      <c r="KW264" s="57"/>
      <c r="KX264" s="57"/>
      <c r="KY264" s="57"/>
      <c r="KZ264" s="57"/>
      <c r="LA264" s="57"/>
      <c r="LB264" s="57"/>
      <c r="LC264" s="57"/>
      <c r="LD264" s="57"/>
      <c r="LE264" s="57"/>
      <c r="LF264" s="57"/>
      <c r="LG264" s="57"/>
      <c r="LH264" s="57"/>
      <c r="LI264" s="57"/>
      <c r="LJ264" s="57"/>
      <c r="LK264" s="57"/>
      <c r="LL264" s="57"/>
      <c r="LM264" s="57"/>
      <c r="LN264" s="57"/>
      <c r="LO264" s="57"/>
      <c r="LP264" s="57"/>
      <c r="LQ264" s="57"/>
      <c r="LR264" s="57"/>
      <c r="LS264" s="57"/>
      <c r="LT264" s="57"/>
      <c r="LU264" s="57"/>
      <c r="LV264" s="57"/>
      <c r="LW264" s="57"/>
      <c r="LX264" s="57"/>
      <c r="LY264" s="57"/>
      <c r="LZ264" s="57"/>
      <c r="MA264" s="57"/>
      <c r="MB264" s="57"/>
      <c r="MC264" s="57"/>
      <c r="MD264" s="57"/>
      <c r="ME264" s="57"/>
      <c r="MF264" s="57"/>
      <c r="MG264" s="57"/>
      <c r="MH264" s="57"/>
      <c r="MI264" s="57"/>
      <c r="MJ264" s="57"/>
      <c r="MK264" s="57"/>
      <c r="ML264" s="57"/>
      <c r="MM264" s="57"/>
      <c r="MN264" s="57"/>
      <c r="MO264" s="57"/>
      <c r="MP264" s="57"/>
      <c r="MQ264" s="57"/>
      <c r="MR264" s="57"/>
      <c r="MS264" s="57"/>
      <c r="MT264" s="57"/>
      <c r="MU264" s="57"/>
      <c r="MV264" s="57"/>
      <c r="MW264" s="57"/>
      <c r="MX264" s="57"/>
      <c r="MY264" s="57"/>
      <c r="MZ264" s="57"/>
      <c r="NA264" s="57"/>
      <c r="NB264" s="57"/>
      <c r="NC264" s="57"/>
      <c r="ND264" s="57"/>
      <c r="NE264" s="57"/>
      <c r="NF264" s="57"/>
      <c r="NG264" s="57"/>
      <c r="NH264" s="57"/>
      <c r="NI264" s="57"/>
      <c r="NJ264" s="57"/>
      <c r="NK264" s="57"/>
      <c r="NL264" s="57"/>
      <c r="NM264" s="57"/>
      <c r="NN264" s="57"/>
      <c r="NO264" s="57"/>
      <c r="NP264" s="57"/>
      <c r="NQ264" s="57"/>
      <c r="NR264" s="57"/>
      <c r="NS264" s="57"/>
      <c r="NT264" s="57"/>
      <c r="NU264" s="57"/>
      <c r="NV264" s="57"/>
      <c r="NW264" s="57"/>
      <c r="NX264" s="57"/>
      <c r="NY264" s="57"/>
      <c r="NZ264" s="57"/>
      <c r="OA264" s="57"/>
      <c r="OB264" s="57"/>
      <c r="OC264" s="57"/>
      <c r="OD264" s="57"/>
      <c r="OE264" s="57"/>
      <c r="OF264" s="57"/>
      <c r="OG264" s="57"/>
      <c r="OH264" s="57"/>
      <c r="OI264" s="57"/>
      <c r="OJ264" s="57"/>
      <c r="OK264" s="57"/>
      <c r="OL264" s="57"/>
      <c r="OM264" s="57"/>
      <c r="ON264" s="57"/>
      <c r="OO264" s="57"/>
      <c r="OP264" s="57"/>
      <c r="OQ264" s="57"/>
      <c r="OR264" s="57"/>
      <c r="OS264" s="57"/>
      <c r="OT264" s="57"/>
      <c r="OU264" s="57"/>
      <c r="OV264" s="57"/>
      <c r="OW264" s="57"/>
      <c r="OX264" s="57"/>
      <c r="OY264" s="57"/>
      <c r="OZ264" s="57"/>
      <c r="PA264" s="57"/>
      <c r="PB264" s="57"/>
      <c r="PC264" s="57"/>
      <c r="PD264" s="57"/>
      <c r="PE264" s="57"/>
      <c r="PF264" s="57"/>
      <c r="PG264" s="57"/>
      <c r="PH264" s="57"/>
      <c r="PI264" s="57"/>
      <c r="PJ264" s="57"/>
      <c r="PK264" s="57"/>
      <c r="PL264" s="57"/>
      <c r="PM264" s="57"/>
      <c r="PN264" s="57"/>
      <c r="PO264" s="57"/>
      <c r="PP264" s="57"/>
      <c r="PQ264" s="57"/>
      <c r="PR264" s="57"/>
      <c r="PS264" s="57"/>
      <c r="PT264" s="57"/>
      <c r="PU264" s="57"/>
      <c r="PV264" s="57"/>
      <c r="PW264" s="57"/>
      <c r="PX264" s="57"/>
      <c r="PY264" s="57"/>
      <c r="PZ264" s="57"/>
      <c r="QA264" s="57"/>
      <c r="QB264" s="57"/>
      <c r="QC264" s="57"/>
      <c r="QD264" s="57"/>
      <c r="QE264" s="57"/>
      <c r="QF264" s="57"/>
      <c r="QG264" s="57"/>
      <c r="QH264" s="57"/>
      <c r="QI264" s="57"/>
      <c r="QJ264" s="57"/>
      <c r="QK264" s="57"/>
      <c r="QL264" s="57"/>
      <c r="QM264" s="57"/>
      <c r="QN264" s="57"/>
      <c r="QO264" s="57"/>
      <c r="QP264" s="57"/>
      <c r="QQ264" s="57"/>
      <c r="QR264" s="57"/>
      <c r="QS264" s="57"/>
      <c r="QT264" s="57"/>
      <c r="QU264" s="57"/>
      <c r="QV264" s="57"/>
      <c r="QW264" s="57"/>
      <c r="QX264" s="57"/>
      <c r="QY264" s="57"/>
      <c r="QZ264" s="57"/>
      <c r="RA264" s="57"/>
      <c r="RB264" s="57"/>
      <c r="RC264" s="57"/>
      <c r="RD264" s="57"/>
      <c r="RE264" s="57"/>
      <c r="RF264" s="57"/>
      <c r="RG264" s="57"/>
      <c r="RH264" s="57"/>
      <c r="RI264" s="57"/>
      <c r="RJ264" s="57"/>
      <c r="RK264" s="57"/>
      <c r="RL264" s="57"/>
      <c r="RM264" s="57"/>
      <c r="RN264" s="57"/>
      <c r="RO264" s="57"/>
      <c r="RP264" s="57"/>
      <c r="RQ264" s="57"/>
      <c r="RR264" s="57"/>
      <c r="RS264" s="57"/>
      <c r="RT264" s="57"/>
      <c r="RU264" s="57"/>
      <c r="RV264" s="57"/>
      <c r="RW264" s="57"/>
      <c r="RX264" s="57"/>
      <c r="RY264" s="57"/>
      <c r="RZ264" s="57"/>
      <c r="SA264" s="57"/>
      <c r="SB264" s="57"/>
      <c r="SC264" s="57"/>
      <c r="SD264" s="57"/>
      <c r="SE264" s="57"/>
      <c r="SF264" s="57"/>
      <c r="SG264" s="57"/>
      <c r="SH264" s="57"/>
      <c r="SI264" s="57"/>
      <c r="SJ264" s="57"/>
      <c r="SK264" s="57"/>
      <c r="SL264" s="57"/>
      <c r="SM264" s="57"/>
      <c r="SN264" s="57"/>
      <c r="SO264" s="57"/>
      <c r="SP264" s="57"/>
      <c r="SQ264" s="57"/>
      <c r="SR264" s="57"/>
      <c r="SS264" s="57"/>
      <c r="ST264" s="57"/>
      <c r="SU264" s="57"/>
      <c r="SV264" s="57"/>
      <c r="SW264" s="57"/>
      <c r="SX264" s="57"/>
      <c r="SY264" s="57"/>
      <c r="SZ264" s="57"/>
      <c r="TA264" s="57"/>
      <c r="TB264" s="57"/>
      <c r="TC264" s="57"/>
      <c r="TD264" s="57"/>
      <c r="TE264" s="57"/>
      <c r="TF264" s="57"/>
      <c r="TG264" s="57"/>
      <c r="TH264" s="57"/>
      <c r="TI264" s="57"/>
      <c r="TJ264" s="57"/>
      <c r="TK264" s="57"/>
      <c r="TL264" s="57"/>
      <c r="TM264" s="57"/>
      <c r="TN264" s="57"/>
      <c r="TO264" s="57"/>
      <c r="TP264" s="57"/>
      <c r="TQ264" s="57"/>
      <c r="TR264" s="57"/>
      <c r="TS264" s="57"/>
      <c r="TT264" s="57"/>
      <c r="TU264" s="57"/>
      <c r="TV264" s="57"/>
      <c r="TW264" s="57"/>
      <c r="TX264" s="57"/>
      <c r="TY264" s="57"/>
      <c r="TZ264" s="57"/>
      <c r="UA264" s="57"/>
      <c r="UB264" s="57"/>
      <c r="UC264" s="57"/>
      <c r="UD264" s="57"/>
      <c r="UE264" s="57"/>
      <c r="UF264" s="57"/>
      <c r="UG264" s="57"/>
      <c r="UH264" s="57"/>
      <c r="UI264" s="57"/>
      <c r="UJ264" s="57"/>
      <c r="UK264" s="57"/>
      <c r="UL264" s="57"/>
      <c r="UM264" s="57"/>
      <c r="UN264" s="57"/>
      <c r="UO264" s="57"/>
      <c r="UP264" s="57"/>
      <c r="UQ264" s="57"/>
      <c r="UR264" s="57"/>
      <c r="US264" s="57"/>
      <c r="UT264" s="57"/>
      <c r="UU264" s="57"/>
      <c r="UV264" s="57"/>
      <c r="UW264" s="57"/>
      <c r="UX264" s="57"/>
      <c r="UY264" s="57"/>
      <c r="UZ264" s="57"/>
      <c r="VA264" s="57"/>
      <c r="VB264" s="57"/>
      <c r="VC264" s="57"/>
      <c r="VD264" s="57"/>
      <c r="VE264" s="57"/>
      <c r="VF264" s="57"/>
      <c r="VG264" s="57"/>
      <c r="VH264" s="57"/>
      <c r="VI264" s="57"/>
      <c r="VJ264" s="57"/>
      <c r="VK264" s="57"/>
      <c r="VL264" s="57"/>
      <c r="VM264" s="57"/>
      <c r="VN264" s="57"/>
      <c r="VO264" s="57"/>
      <c r="VP264" s="57"/>
      <c r="VQ264" s="57"/>
      <c r="VR264" s="57"/>
      <c r="VS264" s="57"/>
      <c r="VT264" s="57"/>
      <c r="VU264" s="57"/>
      <c r="VV264" s="57"/>
      <c r="VW264" s="57"/>
      <c r="VX264" s="57"/>
      <c r="VY264" s="57"/>
      <c r="VZ264" s="57"/>
      <c r="WA264" s="57"/>
      <c r="WB264" s="57"/>
      <c r="WC264" s="57"/>
      <c r="WD264" s="57"/>
      <c r="WE264" s="57"/>
      <c r="WF264" s="57"/>
      <c r="WG264" s="57"/>
      <c r="WH264" s="57"/>
      <c r="WI264" s="57"/>
      <c r="WJ264" s="57"/>
      <c r="WK264" s="57"/>
      <c r="WL264" s="57"/>
      <c r="WM264" s="57"/>
      <c r="WN264" s="57"/>
      <c r="WO264" s="57"/>
      <c r="WP264" s="57"/>
      <c r="WQ264" s="57"/>
      <c r="WR264" s="57"/>
      <c r="WS264" s="57"/>
      <c r="WT264" s="57"/>
      <c r="WU264" s="57"/>
      <c r="WV264" s="57"/>
      <c r="WW264" s="57"/>
      <c r="WX264" s="57"/>
      <c r="WY264" s="57"/>
      <c r="WZ264" s="57"/>
      <c r="XA264" s="57"/>
      <c r="XB264" s="57"/>
      <c r="XC264" s="57"/>
      <c r="XD264" s="57"/>
      <c r="XE264" s="57"/>
      <c r="XF264" s="57"/>
      <c r="XG264" s="57"/>
      <c r="XH264" s="57"/>
      <c r="XI264" s="57"/>
      <c r="XJ264" s="57"/>
      <c r="XK264" s="57"/>
      <c r="XL264" s="57"/>
      <c r="XM264" s="57"/>
      <c r="XN264" s="57"/>
      <c r="XO264" s="57"/>
      <c r="XP264" s="57"/>
      <c r="XQ264" s="57"/>
      <c r="XR264" s="57"/>
      <c r="XS264" s="57"/>
      <c r="XT264" s="57"/>
      <c r="XU264" s="57"/>
      <c r="XV264" s="57"/>
      <c r="XW264" s="57"/>
    </row>
    <row r="265">
      <c r="AI265" s="57"/>
      <c r="BR265" s="57"/>
      <c r="DA265" s="57"/>
      <c r="EJ265" s="57"/>
      <c r="EK265" s="57"/>
      <c r="EL265" s="57"/>
      <c r="EM265" s="57"/>
      <c r="EN265" s="57"/>
      <c r="EO265" s="57"/>
      <c r="EP265" s="57"/>
      <c r="EQ265" s="57"/>
      <c r="ER265" s="57"/>
      <c r="ES265" s="57"/>
      <c r="ET265" s="57"/>
      <c r="EU265" s="57"/>
      <c r="EV265" s="57"/>
      <c r="EW265" s="57"/>
      <c r="EX265" s="57"/>
      <c r="EY265" s="57"/>
      <c r="EZ265" s="57"/>
      <c r="FA265" s="57"/>
      <c r="FB265" s="57"/>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c r="GE265" s="57"/>
      <c r="GF265" s="57"/>
      <c r="GG265" s="57"/>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c r="HN265" s="57"/>
      <c r="HO265" s="57"/>
      <c r="HP265" s="57"/>
      <c r="HQ265" s="57"/>
      <c r="HR265" s="57"/>
      <c r="HS265" s="57"/>
      <c r="HT265" s="57"/>
      <c r="HU265" s="57"/>
      <c r="HV265" s="57"/>
      <c r="HW265" s="57"/>
      <c r="HX265" s="57"/>
      <c r="HY265" s="57"/>
      <c r="HZ265" s="57"/>
      <c r="IA265" s="57"/>
      <c r="IB265" s="57"/>
      <c r="IC265" s="57"/>
      <c r="ID265" s="57"/>
      <c r="IE265" s="57"/>
      <c r="IF265" s="57"/>
      <c r="IG265" s="57"/>
      <c r="IH265" s="57"/>
      <c r="II265" s="57"/>
      <c r="IJ265" s="57"/>
      <c r="IK265" s="57"/>
      <c r="IL265" s="57"/>
      <c r="IM265" s="57"/>
      <c r="IN265" s="57"/>
      <c r="IO265" s="57"/>
      <c r="IP265" s="57"/>
      <c r="IQ265" s="57"/>
      <c r="IR265" s="57"/>
      <c r="IS265" s="57"/>
      <c r="IT265" s="57"/>
      <c r="IU265" s="57"/>
      <c r="IV265" s="57"/>
      <c r="IW265" s="57"/>
      <c r="IX265" s="57"/>
      <c r="IY265" s="57"/>
      <c r="IZ265" s="57"/>
      <c r="JA265" s="57"/>
      <c r="JB265" s="57"/>
      <c r="JC265" s="57"/>
      <c r="JD265" s="57"/>
      <c r="JE265" s="57"/>
      <c r="JF265" s="57"/>
      <c r="JG265" s="57"/>
      <c r="JH265" s="57"/>
      <c r="JI265" s="57"/>
      <c r="JJ265" s="57"/>
      <c r="JK265" s="57"/>
      <c r="JL265" s="57"/>
      <c r="JM265" s="57"/>
      <c r="JN265" s="57"/>
      <c r="JO265" s="57"/>
      <c r="JP265" s="57"/>
      <c r="JQ265" s="57"/>
      <c r="JR265" s="57"/>
      <c r="JS265" s="57"/>
      <c r="JT265" s="57"/>
      <c r="JU265" s="57"/>
      <c r="JV265" s="57"/>
      <c r="JW265" s="57"/>
      <c r="JX265" s="57"/>
      <c r="JY265" s="57"/>
      <c r="JZ265" s="57"/>
      <c r="KA265" s="57"/>
      <c r="KB265" s="57"/>
      <c r="KC265" s="57"/>
      <c r="KD265" s="57"/>
      <c r="KE265" s="57"/>
      <c r="KF265" s="57"/>
      <c r="KG265" s="57"/>
      <c r="KH265" s="57"/>
      <c r="KI265" s="57"/>
      <c r="KJ265" s="57"/>
      <c r="KK265" s="57"/>
      <c r="KL265" s="57"/>
      <c r="KM265" s="57"/>
      <c r="KN265" s="57"/>
      <c r="KO265" s="57"/>
      <c r="KP265" s="57"/>
      <c r="KQ265" s="57"/>
      <c r="KR265" s="57"/>
      <c r="KS265" s="57"/>
      <c r="KT265" s="57"/>
      <c r="KU265" s="57"/>
      <c r="KV265" s="57"/>
      <c r="KW265" s="57"/>
      <c r="KX265" s="57"/>
      <c r="KY265" s="57"/>
      <c r="KZ265" s="57"/>
      <c r="LA265" s="57"/>
      <c r="LB265" s="57"/>
      <c r="LC265" s="57"/>
      <c r="LD265" s="57"/>
      <c r="LE265" s="57"/>
      <c r="LF265" s="57"/>
      <c r="LG265" s="57"/>
      <c r="LH265" s="57"/>
      <c r="LI265" s="57"/>
      <c r="LJ265" s="57"/>
      <c r="LK265" s="57"/>
      <c r="LL265" s="57"/>
      <c r="LM265" s="57"/>
      <c r="LN265" s="57"/>
      <c r="LO265" s="57"/>
      <c r="LP265" s="57"/>
      <c r="LQ265" s="57"/>
      <c r="LR265" s="57"/>
      <c r="LS265" s="57"/>
      <c r="LT265" s="57"/>
      <c r="LU265" s="57"/>
      <c r="LV265" s="57"/>
      <c r="LW265" s="57"/>
      <c r="LX265" s="57"/>
      <c r="LY265" s="57"/>
      <c r="LZ265" s="57"/>
      <c r="MA265" s="57"/>
      <c r="MB265" s="57"/>
      <c r="MC265" s="57"/>
      <c r="MD265" s="57"/>
      <c r="ME265" s="57"/>
      <c r="MF265" s="57"/>
      <c r="MG265" s="57"/>
      <c r="MH265" s="57"/>
      <c r="MI265" s="57"/>
      <c r="MJ265" s="57"/>
      <c r="MK265" s="57"/>
      <c r="ML265" s="57"/>
      <c r="MM265" s="57"/>
      <c r="MN265" s="57"/>
      <c r="MO265" s="57"/>
      <c r="MP265" s="57"/>
      <c r="MQ265" s="57"/>
      <c r="MR265" s="57"/>
      <c r="MS265" s="57"/>
      <c r="MT265" s="57"/>
      <c r="MU265" s="57"/>
      <c r="MV265" s="57"/>
      <c r="MW265" s="57"/>
      <c r="MX265" s="57"/>
      <c r="MY265" s="57"/>
      <c r="MZ265" s="57"/>
      <c r="NA265" s="57"/>
      <c r="NB265" s="57"/>
      <c r="NC265" s="57"/>
      <c r="ND265" s="57"/>
      <c r="NE265" s="57"/>
      <c r="NF265" s="57"/>
      <c r="NG265" s="57"/>
      <c r="NH265" s="57"/>
      <c r="NI265" s="57"/>
      <c r="NJ265" s="57"/>
      <c r="NK265" s="57"/>
      <c r="NL265" s="57"/>
      <c r="NM265" s="57"/>
      <c r="NN265" s="57"/>
      <c r="NO265" s="57"/>
      <c r="NP265" s="57"/>
      <c r="NQ265" s="57"/>
      <c r="NR265" s="57"/>
      <c r="NS265" s="57"/>
      <c r="NT265" s="57"/>
      <c r="NU265" s="57"/>
      <c r="NV265" s="57"/>
      <c r="NW265" s="57"/>
      <c r="NX265" s="57"/>
      <c r="NY265" s="57"/>
      <c r="NZ265" s="57"/>
      <c r="OA265" s="57"/>
      <c r="OB265" s="57"/>
      <c r="OC265" s="57"/>
      <c r="OD265" s="57"/>
      <c r="OE265" s="57"/>
      <c r="OF265" s="57"/>
      <c r="OG265" s="57"/>
      <c r="OH265" s="57"/>
      <c r="OI265" s="57"/>
      <c r="OJ265" s="57"/>
      <c r="OK265" s="57"/>
      <c r="OL265" s="57"/>
      <c r="OM265" s="57"/>
      <c r="ON265" s="57"/>
      <c r="OO265" s="57"/>
      <c r="OP265" s="57"/>
      <c r="OQ265" s="57"/>
      <c r="OR265" s="57"/>
      <c r="OS265" s="57"/>
      <c r="OT265" s="57"/>
      <c r="OU265" s="57"/>
      <c r="OV265" s="57"/>
      <c r="OW265" s="57"/>
      <c r="OX265" s="57"/>
      <c r="OY265" s="57"/>
      <c r="OZ265" s="57"/>
      <c r="PA265" s="57"/>
      <c r="PB265" s="57"/>
      <c r="PC265" s="57"/>
      <c r="PD265" s="57"/>
      <c r="PE265" s="57"/>
      <c r="PF265" s="57"/>
      <c r="PG265" s="57"/>
      <c r="PH265" s="57"/>
      <c r="PI265" s="57"/>
      <c r="PJ265" s="57"/>
      <c r="PK265" s="57"/>
      <c r="PL265" s="57"/>
      <c r="PM265" s="57"/>
      <c r="PN265" s="57"/>
      <c r="PO265" s="57"/>
      <c r="PP265" s="57"/>
      <c r="PQ265" s="57"/>
      <c r="PR265" s="57"/>
      <c r="PS265" s="57"/>
      <c r="PT265" s="57"/>
      <c r="PU265" s="57"/>
      <c r="PV265" s="57"/>
      <c r="PW265" s="57"/>
      <c r="PX265" s="57"/>
      <c r="PY265" s="57"/>
      <c r="PZ265" s="57"/>
      <c r="QA265" s="57"/>
      <c r="QB265" s="57"/>
      <c r="QC265" s="57"/>
      <c r="QD265" s="57"/>
      <c r="QE265" s="57"/>
      <c r="QF265" s="57"/>
      <c r="QG265" s="57"/>
      <c r="QH265" s="57"/>
      <c r="QI265" s="57"/>
      <c r="QJ265" s="57"/>
      <c r="QK265" s="57"/>
      <c r="QL265" s="57"/>
      <c r="QM265" s="57"/>
      <c r="QN265" s="57"/>
      <c r="QO265" s="57"/>
      <c r="QP265" s="57"/>
      <c r="QQ265" s="57"/>
      <c r="QR265" s="57"/>
      <c r="QS265" s="57"/>
      <c r="QT265" s="57"/>
      <c r="QU265" s="57"/>
      <c r="QV265" s="57"/>
      <c r="QW265" s="57"/>
      <c r="QX265" s="57"/>
      <c r="QY265" s="57"/>
      <c r="QZ265" s="57"/>
      <c r="RA265" s="57"/>
      <c r="RB265" s="57"/>
      <c r="RC265" s="57"/>
      <c r="RD265" s="57"/>
      <c r="RE265" s="57"/>
      <c r="RF265" s="57"/>
      <c r="RG265" s="57"/>
      <c r="RH265" s="57"/>
      <c r="RI265" s="57"/>
      <c r="RJ265" s="57"/>
      <c r="RK265" s="57"/>
      <c r="RL265" s="57"/>
      <c r="RM265" s="57"/>
      <c r="RN265" s="57"/>
      <c r="RO265" s="57"/>
      <c r="RP265" s="57"/>
      <c r="RQ265" s="57"/>
      <c r="RR265" s="57"/>
      <c r="RS265" s="57"/>
      <c r="RT265" s="57"/>
      <c r="RU265" s="57"/>
      <c r="RV265" s="57"/>
      <c r="RW265" s="57"/>
      <c r="RX265" s="57"/>
      <c r="RY265" s="57"/>
      <c r="RZ265" s="57"/>
      <c r="SA265" s="57"/>
      <c r="SB265" s="57"/>
      <c r="SC265" s="57"/>
      <c r="SD265" s="57"/>
      <c r="SE265" s="57"/>
      <c r="SF265" s="57"/>
      <c r="SG265" s="57"/>
      <c r="SH265" s="57"/>
      <c r="SI265" s="57"/>
      <c r="SJ265" s="57"/>
      <c r="SK265" s="57"/>
      <c r="SL265" s="57"/>
      <c r="SM265" s="57"/>
      <c r="SN265" s="57"/>
      <c r="SO265" s="57"/>
      <c r="SP265" s="57"/>
      <c r="SQ265" s="57"/>
      <c r="SR265" s="57"/>
      <c r="SS265" s="57"/>
      <c r="ST265" s="57"/>
      <c r="SU265" s="57"/>
      <c r="SV265" s="57"/>
      <c r="SW265" s="57"/>
      <c r="SX265" s="57"/>
      <c r="SY265" s="57"/>
      <c r="SZ265" s="57"/>
      <c r="TA265" s="57"/>
      <c r="TB265" s="57"/>
      <c r="TC265" s="57"/>
      <c r="TD265" s="57"/>
      <c r="TE265" s="57"/>
      <c r="TF265" s="57"/>
      <c r="TG265" s="57"/>
      <c r="TH265" s="57"/>
      <c r="TI265" s="57"/>
      <c r="TJ265" s="57"/>
      <c r="TK265" s="57"/>
      <c r="TL265" s="57"/>
      <c r="TM265" s="57"/>
      <c r="TN265" s="57"/>
      <c r="TO265" s="57"/>
      <c r="TP265" s="57"/>
      <c r="TQ265" s="57"/>
      <c r="TR265" s="57"/>
      <c r="TS265" s="57"/>
      <c r="TT265" s="57"/>
      <c r="TU265" s="57"/>
      <c r="TV265" s="57"/>
      <c r="TW265" s="57"/>
      <c r="TX265" s="57"/>
      <c r="TY265" s="57"/>
      <c r="TZ265" s="57"/>
      <c r="UA265" s="57"/>
      <c r="UB265" s="57"/>
      <c r="UC265" s="57"/>
      <c r="UD265" s="57"/>
      <c r="UE265" s="57"/>
      <c r="UF265" s="57"/>
      <c r="UG265" s="57"/>
      <c r="UH265" s="57"/>
      <c r="UI265" s="57"/>
      <c r="UJ265" s="57"/>
      <c r="UK265" s="57"/>
      <c r="UL265" s="57"/>
      <c r="UM265" s="57"/>
      <c r="UN265" s="57"/>
      <c r="UO265" s="57"/>
      <c r="UP265" s="57"/>
      <c r="UQ265" s="57"/>
      <c r="UR265" s="57"/>
      <c r="US265" s="57"/>
      <c r="UT265" s="57"/>
      <c r="UU265" s="57"/>
      <c r="UV265" s="57"/>
      <c r="UW265" s="57"/>
      <c r="UX265" s="57"/>
      <c r="UY265" s="57"/>
      <c r="UZ265" s="57"/>
      <c r="VA265" s="57"/>
      <c r="VB265" s="57"/>
      <c r="VC265" s="57"/>
      <c r="VD265" s="57"/>
      <c r="VE265" s="57"/>
      <c r="VF265" s="57"/>
      <c r="VG265" s="57"/>
      <c r="VH265" s="57"/>
      <c r="VI265" s="57"/>
      <c r="VJ265" s="57"/>
      <c r="VK265" s="57"/>
      <c r="VL265" s="57"/>
      <c r="VM265" s="57"/>
      <c r="VN265" s="57"/>
      <c r="VO265" s="57"/>
      <c r="VP265" s="57"/>
      <c r="VQ265" s="57"/>
      <c r="VR265" s="57"/>
      <c r="VS265" s="57"/>
      <c r="VT265" s="57"/>
      <c r="VU265" s="57"/>
      <c r="VV265" s="57"/>
      <c r="VW265" s="57"/>
      <c r="VX265" s="57"/>
      <c r="VY265" s="57"/>
      <c r="VZ265" s="57"/>
      <c r="WA265" s="57"/>
      <c r="WB265" s="57"/>
      <c r="WC265" s="57"/>
      <c r="WD265" s="57"/>
      <c r="WE265" s="57"/>
      <c r="WF265" s="57"/>
      <c r="WG265" s="57"/>
      <c r="WH265" s="57"/>
      <c r="WI265" s="57"/>
      <c r="WJ265" s="57"/>
      <c r="WK265" s="57"/>
      <c r="WL265" s="57"/>
      <c r="WM265" s="57"/>
      <c r="WN265" s="57"/>
      <c r="WO265" s="57"/>
      <c r="WP265" s="57"/>
      <c r="WQ265" s="57"/>
      <c r="WR265" s="57"/>
      <c r="WS265" s="57"/>
      <c r="WT265" s="57"/>
      <c r="WU265" s="57"/>
      <c r="WV265" s="57"/>
      <c r="WW265" s="57"/>
      <c r="WX265" s="57"/>
      <c r="WY265" s="57"/>
      <c r="WZ265" s="57"/>
      <c r="XA265" s="57"/>
      <c r="XB265" s="57"/>
      <c r="XC265" s="57"/>
      <c r="XD265" s="57"/>
      <c r="XE265" s="57"/>
      <c r="XF265" s="57"/>
      <c r="XG265" s="57"/>
      <c r="XH265" s="57"/>
      <c r="XI265" s="57"/>
      <c r="XJ265" s="57"/>
      <c r="XK265" s="57"/>
      <c r="XL265" s="57"/>
      <c r="XM265" s="57"/>
      <c r="XN265" s="57"/>
      <c r="XO265" s="57"/>
      <c r="XP265" s="57"/>
      <c r="XQ265" s="57"/>
      <c r="XR265" s="57"/>
      <c r="XS265" s="57"/>
      <c r="XT265" s="57"/>
      <c r="XU265" s="57"/>
      <c r="XV265" s="57"/>
      <c r="XW265" s="57"/>
    </row>
    <row r="266">
      <c r="AI266" s="57"/>
      <c r="BR266" s="57"/>
      <c r="DA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57"/>
      <c r="FY266" s="57"/>
      <c r="FZ266" s="57"/>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c r="HW266" s="57"/>
      <c r="HX266" s="57"/>
      <c r="HY266" s="57"/>
      <c r="HZ266" s="57"/>
      <c r="IA266" s="57"/>
      <c r="IB266" s="57"/>
      <c r="IC266" s="57"/>
      <c r="ID266" s="57"/>
      <c r="IE266" s="57"/>
      <c r="IF266" s="57"/>
      <c r="IG266" s="57"/>
      <c r="IH266" s="57"/>
      <c r="II266" s="57"/>
      <c r="IJ266" s="57"/>
      <c r="IK266" s="57"/>
      <c r="IL266" s="57"/>
      <c r="IM266" s="57"/>
      <c r="IN266" s="57"/>
      <c r="IO266" s="57"/>
      <c r="IP266" s="57"/>
      <c r="IQ266" s="57"/>
      <c r="IR266" s="57"/>
      <c r="IS266" s="57"/>
      <c r="IT266" s="57"/>
      <c r="IU266" s="57"/>
      <c r="IV266" s="57"/>
      <c r="IW266" s="57"/>
      <c r="IX266" s="57"/>
      <c r="IY266" s="57"/>
      <c r="IZ266" s="57"/>
      <c r="JA266" s="57"/>
      <c r="JB266" s="57"/>
      <c r="JC266" s="57"/>
      <c r="JD266" s="57"/>
      <c r="JE266" s="57"/>
      <c r="JF266" s="57"/>
      <c r="JG266" s="57"/>
      <c r="JH266" s="57"/>
      <c r="JI266" s="57"/>
      <c r="JJ266" s="57"/>
      <c r="JK266" s="57"/>
      <c r="JL266" s="57"/>
      <c r="JM266" s="57"/>
      <c r="JN266" s="57"/>
      <c r="JO266" s="57"/>
      <c r="JP266" s="57"/>
      <c r="JQ266" s="57"/>
      <c r="JR266" s="57"/>
      <c r="JS266" s="57"/>
      <c r="JT266" s="57"/>
      <c r="JU266" s="57"/>
      <c r="JV266" s="57"/>
      <c r="JW266" s="57"/>
      <c r="JX266" s="57"/>
      <c r="JY266" s="57"/>
      <c r="JZ266" s="57"/>
      <c r="KA266" s="57"/>
      <c r="KB266" s="57"/>
      <c r="KC266" s="57"/>
      <c r="KD266" s="57"/>
      <c r="KE266" s="57"/>
      <c r="KF266" s="57"/>
      <c r="KG266" s="57"/>
      <c r="KH266" s="57"/>
      <c r="KI266" s="57"/>
      <c r="KJ266" s="57"/>
      <c r="KK266" s="57"/>
      <c r="KL266" s="57"/>
      <c r="KM266" s="57"/>
      <c r="KN266" s="57"/>
      <c r="KO266" s="57"/>
      <c r="KP266" s="57"/>
      <c r="KQ266" s="57"/>
      <c r="KR266" s="57"/>
      <c r="KS266" s="57"/>
      <c r="KT266" s="57"/>
      <c r="KU266" s="57"/>
      <c r="KV266" s="57"/>
      <c r="KW266" s="57"/>
      <c r="KX266" s="57"/>
      <c r="KY266" s="57"/>
      <c r="KZ266" s="57"/>
      <c r="LA266" s="57"/>
      <c r="LB266" s="57"/>
      <c r="LC266" s="57"/>
      <c r="LD266" s="57"/>
      <c r="LE266" s="57"/>
      <c r="LF266" s="57"/>
      <c r="LG266" s="57"/>
      <c r="LH266" s="57"/>
      <c r="LI266" s="57"/>
      <c r="LJ266" s="57"/>
      <c r="LK266" s="57"/>
      <c r="LL266" s="57"/>
      <c r="LM266" s="57"/>
      <c r="LN266" s="57"/>
      <c r="LO266" s="57"/>
      <c r="LP266" s="57"/>
      <c r="LQ266" s="57"/>
      <c r="LR266" s="57"/>
      <c r="LS266" s="57"/>
      <c r="LT266" s="57"/>
      <c r="LU266" s="57"/>
      <c r="LV266" s="57"/>
      <c r="LW266" s="57"/>
      <c r="LX266" s="57"/>
      <c r="LY266" s="57"/>
      <c r="LZ266" s="57"/>
      <c r="MA266" s="57"/>
      <c r="MB266" s="57"/>
      <c r="MC266" s="57"/>
      <c r="MD266" s="57"/>
      <c r="ME266" s="57"/>
      <c r="MF266" s="57"/>
      <c r="MG266" s="57"/>
      <c r="MH266" s="57"/>
      <c r="MI266" s="57"/>
      <c r="MJ266" s="57"/>
      <c r="MK266" s="57"/>
      <c r="ML266" s="57"/>
      <c r="MM266" s="57"/>
      <c r="MN266" s="57"/>
      <c r="MO266" s="57"/>
      <c r="MP266" s="57"/>
      <c r="MQ266" s="57"/>
      <c r="MR266" s="57"/>
      <c r="MS266" s="57"/>
      <c r="MT266" s="57"/>
      <c r="MU266" s="57"/>
      <c r="MV266" s="57"/>
      <c r="MW266" s="57"/>
      <c r="MX266" s="57"/>
      <c r="MY266" s="57"/>
      <c r="MZ266" s="57"/>
      <c r="NA266" s="57"/>
      <c r="NB266" s="57"/>
      <c r="NC266" s="57"/>
      <c r="ND266" s="57"/>
      <c r="NE266" s="57"/>
      <c r="NF266" s="57"/>
      <c r="NG266" s="57"/>
      <c r="NH266" s="57"/>
      <c r="NI266" s="57"/>
      <c r="NJ266" s="57"/>
      <c r="NK266" s="57"/>
      <c r="NL266" s="57"/>
      <c r="NM266" s="57"/>
      <c r="NN266" s="57"/>
      <c r="NO266" s="57"/>
      <c r="NP266" s="57"/>
      <c r="NQ266" s="57"/>
      <c r="NR266" s="57"/>
      <c r="NS266" s="57"/>
      <c r="NT266" s="57"/>
      <c r="NU266" s="57"/>
      <c r="NV266" s="57"/>
      <c r="NW266" s="57"/>
      <c r="NX266" s="57"/>
      <c r="NY266" s="57"/>
      <c r="NZ266" s="57"/>
      <c r="OA266" s="57"/>
      <c r="OB266" s="57"/>
      <c r="OC266" s="57"/>
      <c r="OD266" s="57"/>
      <c r="OE266" s="57"/>
      <c r="OF266" s="57"/>
      <c r="OG266" s="57"/>
      <c r="OH266" s="57"/>
      <c r="OI266" s="57"/>
      <c r="OJ266" s="57"/>
      <c r="OK266" s="57"/>
      <c r="OL266" s="57"/>
      <c r="OM266" s="57"/>
      <c r="ON266" s="57"/>
      <c r="OO266" s="57"/>
      <c r="OP266" s="57"/>
      <c r="OQ266" s="57"/>
      <c r="OR266" s="57"/>
      <c r="OS266" s="57"/>
      <c r="OT266" s="57"/>
      <c r="OU266" s="57"/>
      <c r="OV266" s="57"/>
      <c r="OW266" s="57"/>
      <c r="OX266" s="57"/>
      <c r="OY266" s="57"/>
      <c r="OZ266" s="57"/>
      <c r="PA266" s="57"/>
      <c r="PB266" s="57"/>
      <c r="PC266" s="57"/>
      <c r="PD266" s="57"/>
      <c r="PE266" s="57"/>
      <c r="PF266" s="57"/>
      <c r="PG266" s="57"/>
      <c r="PH266" s="57"/>
      <c r="PI266" s="57"/>
      <c r="PJ266" s="57"/>
      <c r="PK266" s="57"/>
      <c r="PL266" s="57"/>
      <c r="PM266" s="57"/>
      <c r="PN266" s="57"/>
      <c r="PO266" s="57"/>
      <c r="PP266" s="57"/>
      <c r="PQ266" s="57"/>
      <c r="PR266" s="57"/>
      <c r="PS266" s="57"/>
      <c r="PT266" s="57"/>
      <c r="PU266" s="57"/>
      <c r="PV266" s="57"/>
      <c r="PW266" s="57"/>
      <c r="PX266" s="57"/>
      <c r="PY266" s="57"/>
      <c r="PZ266" s="57"/>
      <c r="QA266" s="57"/>
      <c r="QB266" s="57"/>
      <c r="QC266" s="57"/>
      <c r="QD266" s="57"/>
      <c r="QE266" s="57"/>
      <c r="QF266" s="57"/>
      <c r="QG266" s="57"/>
      <c r="QH266" s="57"/>
      <c r="QI266" s="57"/>
      <c r="QJ266" s="57"/>
      <c r="QK266" s="57"/>
      <c r="QL266" s="57"/>
      <c r="QM266" s="57"/>
      <c r="QN266" s="57"/>
      <c r="QO266" s="57"/>
      <c r="QP266" s="57"/>
      <c r="QQ266" s="57"/>
      <c r="QR266" s="57"/>
      <c r="QS266" s="57"/>
      <c r="QT266" s="57"/>
      <c r="QU266" s="57"/>
      <c r="QV266" s="57"/>
      <c r="QW266" s="57"/>
      <c r="QX266" s="57"/>
      <c r="QY266" s="57"/>
      <c r="QZ266" s="57"/>
      <c r="RA266" s="57"/>
      <c r="RB266" s="57"/>
      <c r="RC266" s="57"/>
      <c r="RD266" s="57"/>
      <c r="RE266" s="57"/>
      <c r="RF266" s="57"/>
      <c r="RG266" s="57"/>
      <c r="RH266" s="57"/>
      <c r="RI266" s="57"/>
      <c r="RJ266" s="57"/>
      <c r="RK266" s="57"/>
      <c r="RL266" s="57"/>
      <c r="RM266" s="57"/>
      <c r="RN266" s="57"/>
      <c r="RO266" s="57"/>
      <c r="RP266" s="57"/>
      <c r="RQ266" s="57"/>
      <c r="RR266" s="57"/>
      <c r="RS266" s="57"/>
      <c r="RT266" s="57"/>
      <c r="RU266" s="57"/>
      <c r="RV266" s="57"/>
      <c r="RW266" s="57"/>
      <c r="RX266" s="57"/>
      <c r="RY266" s="57"/>
      <c r="RZ266" s="57"/>
      <c r="SA266" s="57"/>
      <c r="SB266" s="57"/>
      <c r="SC266" s="57"/>
      <c r="SD266" s="57"/>
      <c r="SE266" s="57"/>
      <c r="SF266" s="57"/>
      <c r="SG266" s="57"/>
      <c r="SH266" s="57"/>
      <c r="SI266" s="57"/>
      <c r="SJ266" s="57"/>
      <c r="SK266" s="57"/>
      <c r="SL266" s="57"/>
      <c r="SM266" s="57"/>
      <c r="SN266" s="57"/>
      <c r="SO266" s="57"/>
      <c r="SP266" s="57"/>
      <c r="SQ266" s="57"/>
      <c r="SR266" s="57"/>
      <c r="SS266" s="57"/>
      <c r="ST266" s="57"/>
      <c r="SU266" s="57"/>
      <c r="SV266" s="57"/>
      <c r="SW266" s="57"/>
      <c r="SX266" s="57"/>
      <c r="SY266" s="57"/>
      <c r="SZ266" s="57"/>
      <c r="TA266" s="57"/>
      <c r="TB266" s="57"/>
      <c r="TC266" s="57"/>
      <c r="TD266" s="57"/>
      <c r="TE266" s="57"/>
      <c r="TF266" s="57"/>
      <c r="TG266" s="57"/>
      <c r="TH266" s="57"/>
      <c r="TI266" s="57"/>
      <c r="TJ266" s="57"/>
      <c r="TK266" s="57"/>
      <c r="TL266" s="57"/>
      <c r="TM266" s="57"/>
      <c r="TN266" s="57"/>
      <c r="TO266" s="57"/>
      <c r="TP266" s="57"/>
      <c r="TQ266" s="57"/>
      <c r="TR266" s="57"/>
      <c r="TS266" s="57"/>
      <c r="TT266" s="57"/>
      <c r="TU266" s="57"/>
      <c r="TV266" s="57"/>
      <c r="TW266" s="57"/>
      <c r="TX266" s="57"/>
      <c r="TY266" s="57"/>
      <c r="TZ266" s="57"/>
      <c r="UA266" s="57"/>
      <c r="UB266" s="57"/>
      <c r="UC266" s="57"/>
      <c r="UD266" s="57"/>
      <c r="UE266" s="57"/>
      <c r="UF266" s="57"/>
      <c r="UG266" s="57"/>
      <c r="UH266" s="57"/>
      <c r="UI266" s="57"/>
      <c r="UJ266" s="57"/>
      <c r="UK266" s="57"/>
      <c r="UL266" s="57"/>
      <c r="UM266" s="57"/>
      <c r="UN266" s="57"/>
      <c r="UO266" s="57"/>
      <c r="UP266" s="57"/>
      <c r="UQ266" s="57"/>
      <c r="UR266" s="57"/>
      <c r="US266" s="57"/>
      <c r="UT266" s="57"/>
      <c r="UU266" s="57"/>
      <c r="UV266" s="57"/>
      <c r="UW266" s="57"/>
      <c r="UX266" s="57"/>
      <c r="UY266" s="57"/>
      <c r="UZ266" s="57"/>
      <c r="VA266" s="57"/>
      <c r="VB266" s="57"/>
      <c r="VC266" s="57"/>
      <c r="VD266" s="57"/>
      <c r="VE266" s="57"/>
      <c r="VF266" s="57"/>
      <c r="VG266" s="57"/>
      <c r="VH266" s="57"/>
      <c r="VI266" s="57"/>
      <c r="VJ266" s="57"/>
      <c r="VK266" s="57"/>
      <c r="VL266" s="57"/>
      <c r="VM266" s="57"/>
      <c r="VN266" s="57"/>
      <c r="VO266" s="57"/>
      <c r="VP266" s="57"/>
      <c r="VQ266" s="57"/>
      <c r="VR266" s="57"/>
      <c r="VS266" s="57"/>
      <c r="VT266" s="57"/>
      <c r="VU266" s="57"/>
      <c r="VV266" s="57"/>
      <c r="VW266" s="57"/>
      <c r="VX266" s="57"/>
      <c r="VY266" s="57"/>
      <c r="VZ266" s="57"/>
      <c r="WA266" s="57"/>
      <c r="WB266" s="57"/>
      <c r="WC266" s="57"/>
      <c r="WD266" s="57"/>
      <c r="WE266" s="57"/>
      <c r="WF266" s="57"/>
      <c r="WG266" s="57"/>
      <c r="WH266" s="57"/>
      <c r="WI266" s="57"/>
      <c r="WJ266" s="57"/>
      <c r="WK266" s="57"/>
      <c r="WL266" s="57"/>
      <c r="WM266" s="57"/>
      <c r="WN266" s="57"/>
      <c r="WO266" s="57"/>
      <c r="WP266" s="57"/>
      <c r="WQ266" s="57"/>
      <c r="WR266" s="57"/>
      <c r="WS266" s="57"/>
      <c r="WT266" s="57"/>
      <c r="WU266" s="57"/>
      <c r="WV266" s="57"/>
      <c r="WW266" s="57"/>
      <c r="WX266" s="57"/>
      <c r="WY266" s="57"/>
      <c r="WZ266" s="57"/>
      <c r="XA266" s="57"/>
      <c r="XB266" s="57"/>
      <c r="XC266" s="57"/>
      <c r="XD266" s="57"/>
      <c r="XE266" s="57"/>
      <c r="XF266" s="57"/>
      <c r="XG266" s="57"/>
      <c r="XH266" s="57"/>
      <c r="XI266" s="57"/>
      <c r="XJ266" s="57"/>
      <c r="XK266" s="57"/>
      <c r="XL266" s="57"/>
      <c r="XM266" s="57"/>
      <c r="XN266" s="57"/>
      <c r="XO266" s="57"/>
      <c r="XP266" s="57"/>
      <c r="XQ266" s="57"/>
      <c r="XR266" s="57"/>
      <c r="XS266" s="57"/>
      <c r="XT266" s="57"/>
      <c r="XU266" s="57"/>
      <c r="XV266" s="57"/>
      <c r="XW266" s="57"/>
    </row>
    <row r="267">
      <c r="AI267" s="57"/>
      <c r="BR267" s="57"/>
      <c r="DA267" s="57"/>
      <c r="EJ267" s="57"/>
      <c r="EK267" s="57"/>
      <c r="EL267" s="57"/>
      <c r="EM267" s="57"/>
      <c r="EN267" s="57"/>
      <c r="EO267" s="57"/>
      <c r="EP267" s="57"/>
      <c r="EQ267" s="57"/>
      <c r="ER267" s="57"/>
      <c r="ES267" s="57"/>
      <c r="ET267" s="57"/>
      <c r="EU267" s="57"/>
      <c r="EV267" s="57"/>
      <c r="EW267" s="57"/>
      <c r="EX267" s="57"/>
      <c r="EY267" s="57"/>
      <c r="EZ267" s="57"/>
      <c r="FA267" s="57"/>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c r="HX267" s="57"/>
      <c r="HY267" s="57"/>
      <c r="HZ267" s="57"/>
      <c r="IA267" s="57"/>
      <c r="IB267" s="57"/>
      <c r="IC267" s="57"/>
      <c r="ID267" s="57"/>
      <c r="IE267" s="57"/>
      <c r="IF267" s="57"/>
      <c r="IG267" s="57"/>
      <c r="IH267" s="57"/>
      <c r="II267" s="57"/>
      <c r="IJ267" s="57"/>
      <c r="IK267" s="57"/>
      <c r="IL267" s="57"/>
      <c r="IM267" s="57"/>
      <c r="IN267" s="57"/>
      <c r="IO267" s="57"/>
      <c r="IP267" s="57"/>
      <c r="IQ267" s="57"/>
      <c r="IR267" s="57"/>
      <c r="IS267" s="57"/>
      <c r="IT267" s="57"/>
      <c r="IU267" s="57"/>
      <c r="IV267" s="57"/>
      <c r="IW267" s="57"/>
      <c r="IX267" s="57"/>
      <c r="IY267" s="57"/>
      <c r="IZ267" s="57"/>
      <c r="JA267" s="57"/>
      <c r="JB267" s="57"/>
      <c r="JC267" s="57"/>
      <c r="JD267" s="57"/>
      <c r="JE267" s="57"/>
      <c r="JF267" s="57"/>
      <c r="JG267" s="57"/>
      <c r="JH267" s="57"/>
      <c r="JI267" s="57"/>
      <c r="JJ267" s="57"/>
      <c r="JK267" s="57"/>
      <c r="JL267" s="57"/>
      <c r="JM267" s="57"/>
      <c r="JN267" s="57"/>
      <c r="JO267" s="57"/>
      <c r="JP267" s="57"/>
      <c r="JQ267" s="57"/>
      <c r="JR267" s="57"/>
      <c r="JS267" s="57"/>
      <c r="JT267" s="57"/>
      <c r="JU267" s="57"/>
      <c r="JV267" s="57"/>
      <c r="JW267" s="57"/>
      <c r="JX267" s="57"/>
      <c r="JY267" s="57"/>
      <c r="JZ267" s="57"/>
      <c r="KA267" s="57"/>
      <c r="KB267" s="57"/>
      <c r="KC267" s="57"/>
      <c r="KD267" s="57"/>
      <c r="KE267" s="57"/>
      <c r="KF267" s="57"/>
      <c r="KG267" s="57"/>
      <c r="KH267" s="57"/>
      <c r="KI267" s="57"/>
      <c r="KJ267" s="57"/>
      <c r="KK267" s="57"/>
      <c r="KL267" s="57"/>
      <c r="KM267" s="57"/>
      <c r="KN267" s="57"/>
      <c r="KO267" s="57"/>
      <c r="KP267" s="57"/>
      <c r="KQ267" s="57"/>
      <c r="KR267" s="57"/>
      <c r="KS267" s="57"/>
      <c r="KT267" s="57"/>
      <c r="KU267" s="57"/>
      <c r="KV267" s="57"/>
      <c r="KW267" s="57"/>
      <c r="KX267" s="57"/>
      <c r="KY267" s="57"/>
      <c r="KZ267" s="57"/>
      <c r="LA267" s="57"/>
      <c r="LB267" s="57"/>
      <c r="LC267" s="57"/>
      <c r="LD267" s="57"/>
      <c r="LE267" s="57"/>
      <c r="LF267" s="57"/>
      <c r="LG267" s="57"/>
      <c r="LH267" s="57"/>
      <c r="LI267" s="57"/>
      <c r="LJ267" s="57"/>
      <c r="LK267" s="57"/>
      <c r="LL267" s="57"/>
      <c r="LM267" s="57"/>
      <c r="LN267" s="57"/>
      <c r="LO267" s="57"/>
      <c r="LP267" s="57"/>
      <c r="LQ267" s="57"/>
      <c r="LR267" s="57"/>
      <c r="LS267" s="57"/>
      <c r="LT267" s="57"/>
      <c r="LU267" s="57"/>
      <c r="LV267" s="57"/>
      <c r="LW267" s="57"/>
      <c r="LX267" s="57"/>
      <c r="LY267" s="57"/>
      <c r="LZ267" s="57"/>
      <c r="MA267" s="57"/>
      <c r="MB267" s="57"/>
      <c r="MC267" s="57"/>
      <c r="MD267" s="57"/>
      <c r="ME267" s="57"/>
      <c r="MF267" s="57"/>
      <c r="MG267" s="57"/>
      <c r="MH267" s="57"/>
      <c r="MI267" s="57"/>
      <c r="MJ267" s="57"/>
      <c r="MK267" s="57"/>
      <c r="ML267" s="57"/>
      <c r="MM267" s="57"/>
      <c r="MN267" s="57"/>
      <c r="MO267" s="57"/>
      <c r="MP267" s="57"/>
      <c r="MQ267" s="57"/>
      <c r="MR267" s="57"/>
      <c r="MS267" s="57"/>
      <c r="MT267" s="57"/>
      <c r="MU267" s="57"/>
      <c r="MV267" s="57"/>
      <c r="MW267" s="57"/>
      <c r="MX267" s="57"/>
      <c r="MY267" s="57"/>
      <c r="MZ267" s="57"/>
      <c r="NA267" s="57"/>
      <c r="NB267" s="57"/>
      <c r="NC267" s="57"/>
      <c r="ND267" s="57"/>
      <c r="NE267" s="57"/>
      <c r="NF267" s="57"/>
      <c r="NG267" s="57"/>
      <c r="NH267" s="57"/>
      <c r="NI267" s="57"/>
      <c r="NJ267" s="57"/>
      <c r="NK267" s="57"/>
      <c r="NL267" s="57"/>
      <c r="NM267" s="57"/>
      <c r="NN267" s="57"/>
      <c r="NO267" s="57"/>
      <c r="NP267" s="57"/>
      <c r="NQ267" s="57"/>
      <c r="NR267" s="57"/>
      <c r="NS267" s="57"/>
      <c r="NT267" s="57"/>
      <c r="NU267" s="57"/>
      <c r="NV267" s="57"/>
      <c r="NW267" s="57"/>
      <c r="NX267" s="57"/>
      <c r="NY267" s="57"/>
      <c r="NZ267" s="57"/>
      <c r="OA267" s="57"/>
      <c r="OB267" s="57"/>
      <c r="OC267" s="57"/>
      <c r="OD267" s="57"/>
      <c r="OE267" s="57"/>
      <c r="OF267" s="57"/>
      <c r="OG267" s="57"/>
      <c r="OH267" s="57"/>
      <c r="OI267" s="57"/>
      <c r="OJ267" s="57"/>
      <c r="OK267" s="57"/>
      <c r="OL267" s="57"/>
      <c r="OM267" s="57"/>
      <c r="ON267" s="57"/>
      <c r="OO267" s="57"/>
      <c r="OP267" s="57"/>
      <c r="OQ267" s="57"/>
      <c r="OR267" s="57"/>
      <c r="OS267" s="57"/>
      <c r="OT267" s="57"/>
      <c r="OU267" s="57"/>
      <c r="OV267" s="57"/>
      <c r="OW267" s="57"/>
      <c r="OX267" s="57"/>
      <c r="OY267" s="57"/>
      <c r="OZ267" s="57"/>
      <c r="PA267" s="57"/>
      <c r="PB267" s="57"/>
      <c r="PC267" s="57"/>
      <c r="PD267" s="57"/>
      <c r="PE267" s="57"/>
      <c r="PF267" s="57"/>
      <c r="PG267" s="57"/>
      <c r="PH267" s="57"/>
      <c r="PI267" s="57"/>
      <c r="PJ267" s="57"/>
      <c r="PK267" s="57"/>
      <c r="PL267" s="57"/>
      <c r="PM267" s="57"/>
      <c r="PN267" s="57"/>
      <c r="PO267" s="57"/>
      <c r="PP267" s="57"/>
      <c r="PQ267" s="57"/>
      <c r="PR267" s="57"/>
      <c r="PS267" s="57"/>
      <c r="PT267" s="57"/>
      <c r="PU267" s="57"/>
      <c r="PV267" s="57"/>
      <c r="PW267" s="57"/>
      <c r="PX267" s="57"/>
      <c r="PY267" s="57"/>
      <c r="PZ267" s="57"/>
      <c r="QA267" s="57"/>
      <c r="QB267" s="57"/>
      <c r="QC267" s="57"/>
      <c r="QD267" s="57"/>
      <c r="QE267" s="57"/>
      <c r="QF267" s="57"/>
      <c r="QG267" s="57"/>
      <c r="QH267" s="57"/>
      <c r="QI267" s="57"/>
      <c r="QJ267" s="57"/>
      <c r="QK267" s="57"/>
      <c r="QL267" s="57"/>
      <c r="QM267" s="57"/>
      <c r="QN267" s="57"/>
      <c r="QO267" s="57"/>
      <c r="QP267" s="57"/>
      <c r="QQ267" s="57"/>
      <c r="QR267" s="57"/>
      <c r="QS267" s="57"/>
      <c r="QT267" s="57"/>
      <c r="QU267" s="57"/>
      <c r="QV267" s="57"/>
      <c r="QW267" s="57"/>
      <c r="QX267" s="57"/>
      <c r="QY267" s="57"/>
      <c r="QZ267" s="57"/>
      <c r="RA267" s="57"/>
      <c r="RB267" s="57"/>
      <c r="RC267" s="57"/>
      <c r="RD267" s="57"/>
      <c r="RE267" s="57"/>
      <c r="RF267" s="57"/>
      <c r="RG267" s="57"/>
      <c r="RH267" s="57"/>
      <c r="RI267" s="57"/>
      <c r="RJ267" s="57"/>
      <c r="RK267" s="57"/>
      <c r="RL267" s="57"/>
      <c r="RM267" s="57"/>
      <c r="RN267" s="57"/>
      <c r="RO267" s="57"/>
      <c r="RP267" s="57"/>
      <c r="RQ267" s="57"/>
      <c r="RR267" s="57"/>
      <c r="RS267" s="57"/>
      <c r="RT267" s="57"/>
      <c r="RU267" s="57"/>
      <c r="RV267" s="57"/>
      <c r="RW267" s="57"/>
      <c r="RX267" s="57"/>
      <c r="RY267" s="57"/>
      <c r="RZ267" s="57"/>
      <c r="SA267" s="57"/>
      <c r="SB267" s="57"/>
      <c r="SC267" s="57"/>
      <c r="SD267" s="57"/>
      <c r="SE267" s="57"/>
      <c r="SF267" s="57"/>
      <c r="SG267" s="57"/>
      <c r="SH267" s="57"/>
      <c r="SI267" s="57"/>
      <c r="SJ267" s="57"/>
      <c r="SK267" s="57"/>
      <c r="SL267" s="57"/>
      <c r="SM267" s="57"/>
      <c r="SN267" s="57"/>
      <c r="SO267" s="57"/>
      <c r="SP267" s="57"/>
      <c r="SQ267" s="57"/>
      <c r="SR267" s="57"/>
      <c r="SS267" s="57"/>
      <c r="ST267" s="57"/>
      <c r="SU267" s="57"/>
      <c r="SV267" s="57"/>
      <c r="SW267" s="57"/>
      <c r="SX267" s="57"/>
      <c r="SY267" s="57"/>
      <c r="SZ267" s="57"/>
      <c r="TA267" s="57"/>
      <c r="TB267" s="57"/>
      <c r="TC267" s="57"/>
      <c r="TD267" s="57"/>
      <c r="TE267" s="57"/>
      <c r="TF267" s="57"/>
      <c r="TG267" s="57"/>
      <c r="TH267" s="57"/>
      <c r="TI267" s="57"/>
      <c r="TJ267" s="57"/>
      <c r="TK267" s="57"/>
      <c r="TL267" s="57"/>
      <c r="TM267" s="57"/>
      <c r="TN267" s="57"/>
      <c r="TO267" s="57"/>
      <c r="TP267" s="57"/>
      <c r="TQ267" s="57"/>
      <c r="TR267" s="57"/>
      <c r="TS267" s="57"/>
      <c r="TT267" s="57"/>
      <c r="TU267" s="57"/>
      <c r="TV267" s="57"/>
      <c r="TW267" s="57"/>
      <c r="TX267" s="57"/>
      <c r="TY267" s="57"/>
      <c r="TZ267" s="57"/>
      <c r="UA267" s="57"/>
      <c r="UB267" s="57"/>
      <c r="UC267" s="57"/>
      <c r="UD267" s="57"/>
      <c r="UE267" s="57"/>
      <c r="UF267" s="57"/>
      <c r="UG267" s="57"/>
      <c r="UH267" s="57"/>
      <c r="UI267" s="57"/>
      <c r="UJ267" s="57"/>
      <c r="UK267" s="57"/>
      <c r="UL267" s="57"/>
      <c r="UM267" s="57"/>
      <c r="UN267" s="57"/>
      <c r="UO267" s="57"/>
      <c r="UP267" s="57"/>
      <c r="UQ267" s="57"/>
      <c r="UR267" s="57"/>
      <c r="US267" s="57"/>
      <c r="UT267" s="57"/>
      <c r="UU267" s="57"/>
      <c r="UV267" s="57"/>
      <c r="UW267" s="57"/>
      <c r="UX267" s="57"/>
      <c r="UY267" s="57"/>
      <c r="UZ267" s="57"/>
      <c r="VA267" s="57"/>
      <c r="VB267" s="57"/>
      <c r="VC267" s="57"/>
      <c r="VD267" s="57"/>
      <c r="VE267" s="57"/>
      <c r="VF267" s="57"/>
      <c r="VG267" s="57"/>
      <c r="VH267" s="57"/>
      <c r="VI267" s="57"/>
      <c r="VJ267" s="57"/>
      <c r="VK267" s="57"/>
      <c r="VL267" s="57"/>
      <c r="VM267" s="57"/>
      <c r="VN267" s="57"/>
      <c r="VO267" s="57"/>
      <c r="VP267" s="57"/>
      <c r="VQ267" s="57"/>
      <c r="VR267" s="57"/>
      <c r="VS267" s="57"/>
      <c r="VT267" s="57"/>
      <c r="VU267" s="57"/>
      <c r="VV267" s="57"/>
      <c r="VW267" s="57"/>
      <c r="VX267" s="57"/>
      <c r="VY267" s="57"/>
      <c r="VZ267" s="57"/>
      <c r="WA267" s="57"/>
      <c r="WB267" s="57"/>
      <c r="WC267" s="57"/>
      <c r="WD267" s="57"/>
      <c r="WE267" s="57"/>
      <c r="WF267" s="57"/>
      <c r="WG267" s="57"/>
      <c r="WH267" s="57"/>
      <c r="WI267" s="57"/>
      <c r="WJ267" s="57"/>
      <c r="WK267" s="57"/>
      <c r="WL267" s="57"/>
      <c r="WM267" s="57"/>
      <c r="WN267" s="57"/>
      <c r="WO267" s="57"/>
      <c r="WP267" s="57"/>
      <c r="WQ267" s="57"/>
      <c r="WR267" s="57"/>
      <c r="WS267" s="57"/>
      <c r="WT267" s="57"/>
      <c r="WU267" s="57"/>
      <c r="WV267" s="57"/>
      <c r="WW267" s="57"/>
      <c r="WX267" s="57"/>
      <c r="WY267" s="57"/>
      <c r="WZ267" s="57"/>
      <c r="XA267" s="57"/>
      <c r="XB267" s="57"/>
      <c r="XC267" s="57"/>
      <c r="XD267" s="57"/>
      <c r="XE267" s="57"/>
      <c r="XF267" s="57"/>
      <c r="XG267" s="57"/>
      <c r="XH267" s="57"/>
      <c r="XI267" s="57"/>
      <c r="XJ267" s="57"/>
      <c r="XK267" s="57"/>
      <c r="XL267" s="57"/>
      <c r="XM267" s="57"/>
      <c r="XN267" s="57"/>
      <c r="XO267" s="57"/>
      <c r="XP267" s="57"/>
      <c r="XQ267" s="57"/>
      <c r="XR267" s="57"/>
      <c r="XS267" s="57"/>
      <c r="XT267" s="57"/>
      <c r="XU267" s="57"/>
      <c r="XV267" s="57"/>
      <c r="XW267" s="57"/>
    </row>
    <row r="268">
      <c r="AI268" s="57"/>
      <c r="BR268" s="57"/>
      <c r="DA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c r="HW268" s="57"/>
      <c r="HX268" s="57"/>
      <c r="HY268" s="57"/>
      <c r="HZ268" s="57"/>
      <c r="IA268" s="57"/>
      <c r="IB268" s="57"/>
      <c r="IC268" s="57"/>
      <c r="ID268" s="57"/>
      <c r="IE268" s="57"/>
      <c r="IF268" s="57"/>
      <c r="IG268" s="57"/>
      <c r="IH268" s="57"/>
      <c r="II268" s="57"/>
      <c r="IJ268" s="57"/>
      <c r="IK268" s="57"/>
      <c r="IL268" s="57"/>
      <c r="IM268" s="57"/>
      <c r="IN268" s="57"/>
      <c r="IO268" s="57"/>
      <c r="IP268" s="57"/>
      <c r="IQ268" s="57"/>
      <c r="IR268" s="57"/>
      <c r="IS268" s="57"/>
      <c r="IT268" s="57"/>
      <c r="IU268" s="57"/>
      <c r="IV268" s="57"/>
      <c r="IW268" s="57"/>
      <c r="IX268" s="57"/>
      <c r="IY268" s="57"/>
      <c r="IZ268" s="57"/>
      <c r="JA268" s="57"/>
      <c r="JB268" s="57"/>
      <c r="JC268" s="57"/>
      <c r="JD268" s="57"/>
      <c r="JE268" s="57"/>
      <c r="JF268" s="57"/>
      <c r="JG268" s="57"/>
      <c r="JH268" s="57"/>
      <c r="JI268" s="57"/>
      <c r="JJ268" s="57"/>
      <c r="JK268" s="57"/>
      <c r="JL268" s="57"/>
      <c r="JM268" s="57"/>
      <c r="JN268" s="57"/>
      <c r="JO268" s="57"/>
      <c r="JP268" s="57"/>
      <c r="JQ268" s="57"/>
      <c r="JR268" s="57"/>
      <c r="JS268" s="57"/>
      <c r="JT268" s="57"/>
      <c r="JU268" s="57"/>
      <c r="JV268" s="57"/>
      <c r="JW268" s="57"/>
      <c r="JX268" s="57"/>
      <c r="JY268" s="57"/>
      <c r="JZ268" s="57"/>
      <c r="KA268" s="57"/>
      <c r="KB268" s="57"/>
      <c r="KC268" s="57"/>
      <c r="KD268" s="57"/>
      <c r="KE268" s="57"/>
      <c r="KF268" s="57"/>
      <c r="KG268" s="57"/>
      <c r="KH268" s="57"/>
      <c r="KI268" s="57"/>
      <c r="KJ268" s="57"/>
      <c r="KK268" s="57"/>
      <c r="KL268" s="57"/>
      <c r="KM268" s="57"/>
      <c r="KN268" s="57"/>
      <c r="KO268" s="57"/>
      <c r="KP268" s="57"/>
      <c r="KQ268" s="57"/>
      <c r="KR268" s="57"/>
      <c r="KS268" s="57"/>
      <c r="KT268" s="57"/>
      <c r="KU268" s="57"/>
      <c r="KV268" s="57"/>
      <c r="KW268" s="57"/>
      <c r="KX268" s="57"/>
      <c r="KY268" s="57"/>
      <c r="KZ268" s="57"/>
      <c r="LA268" s="57"/>
      <c r="LB268" s="57"/>
      <c r="LC268" s="57"/>
      <c r="LD268" s="57"/>
      <c r="LE268" s="57"/>
      <c r="LF268" s="57"/>
      <c r="LG268" s="57"/>
      <c r="LH268" s="57"/>
      <c r="LI268" s="57"/>
      <c r="LJ268" s="57"/>
      <c r="LK268" s="57"/>
      <c r="LL268" s="57"/>
      <c r="LM268" s="57"/>
      <c r="LN268" s="57"/>
      <c r="LO268" s="57"/>
      <c r="LP268" s="57"/>
      <c r="LQ268" s="57"/>
      <c r="LR268" s="57"/>
      <c r="LS268" s="57"/>
      <c r="LT268" s="57"/>
      <c r="LU268" s="57"/>
      <c r="LV268" s="57"/>
      <c r="LW268" s="57"/>
      <c r="LX268" s="57"/>
      <c r="LY268" s="57"/>
      <c r="LZ268" s="57"/>
      <c r="MA268" s="57"/>
      <c r="MB268" s="57"/>
      <c r="MC268" s="57"/>
      <c r="MD268" s="57"/>
      <c r="ME268" s="57"/>
      <c r="MF268" s="57"/>
      <c r="MG268" s="57"/>
      <c r="MH268" s="57"/>
      <c r="MI268" s="57"/>
      <c r="MJ268" s="57"/>
      <c r="MK268" s="57"/>
      <c r="ML268" s="57"/>
      <c r="MM268" s="57"/>
      <c r="MN268" s="57"/>
      <c r="MO268" s="57"/>
      <c r="MP268" s="57"/>
      <c r="MQ268" s="57"/>
      <c r="MR268" s="57"/>
      <c r="MS268" s="57"/>
      <c r="MT268" s="57"/>
      <c r="MU268" s="57"/>
      <c r="MV268" s="57"/>
      <c r="MW268" s="57"/>
      <c r="MX268" s="57"/>
      <c r="MY268" s="57"/>
      <c r="MZ268" s="57"/>
      <c r="NA268" s="57"/>
      <c r="NB268" s="57"/>
      <c r="NC268" s="57"/>
      <c r="ND268" s="57"/>
      <c r="NE268" s="57"/>
      <c r="NF268" s="57"/>
      <c r="NG268" s="57"/>
      <c r="NH268" s="57"/>
      <c r="NI268" s="57"/>
      <c r="NJ268" s="57"/>
      <c r="NK268" s="57"/>
      <c r="NL268" s="57"/>
      <c r="NM268" s="57"/>
      <c r="NN268" s="57"/>
      <c r="NO268" s="57"/>
      <c r="NP268" s="57"/>
      <c r="NQ268" s="57"/>
      <c r="NR268" s="57"/>
      <c r="NS268" s="57"/>
      <c r="NT268" s="57"/>
      <c r="NU268" s="57"/>
      <c r="NV268" s="57"/>
      <c r="NW268" s="57"/>
      <c r="NX268" s="57"/>
      <c r="NY268" s="57"/>
      <c r="NZ268" s="57"/>
      <c r="OA268" s="57"/>
      <c r="OB268" s="57"/>
      <c r="OC268" s="57"/>
      <c r="OD268" s="57"/>
      <c r="OE268" s="57"/>
      <c r="OF268" s="57"/>
      <c r="OG268" s="57"/>
      <c r="OH268" s="57"/>
      <c r="OI268" s="57"/>
      <c r="OJ268" s="57"/>
      <c r="OK268" s="57"/>
      <c r="OL268" s="57"/>
      <c r="OM268" s="57"/>
      <c r="ON268" s="57"/>
      <c r="OO268" s="57"/>
      <c r="OP268" s="57"/>
      <c r="OQ268" s="57"/>
      <c r="OR268" s="57"/>
      <c r="OS268" s="57"/>
      <c r="OT268" s="57"/>
      <c r="OU268" s="57"/>
      <c r="OV268" s="57"/>
      <c r="OW268" s="57"/>
      <c r="OX268" s="57"/>
      <c r="OY268" s="57"/>
      <c r="OZ268" s="57"/>
      <c r="PA268" s="57"/>
      <c r="PB268" s="57"/>
      <c r="PC268" s="57"/>
      <c r="PD268" s="57"/>
      <c r="PE268" s="57"/>
      <c r="PF268" s="57"/>
      <c r="PG268" s="57"/>
      <c r="PH268" s="57"/>
      <c r="PI268" s="57"/>
      <c r="PJ268" s="57"/>
      <c r="PK268" s="57"/>
      <c r="PL268" s="57"/>
      <c r="PM268" s="57"/>
      <c r="PN268" s="57"/>
      <c r="PO268" s="57"/>
      <c r="PP268" s="57"/>
      <c r="PQ268" s="57"/>
      <c r="PR268" s="57"/>
      <c r="PS268" s="57"/>
      <c r="PT268" s="57"/>
      <c r="PU268" s="57"/>
      <c r="PV268" s="57"/>
      <c r="PW268" s="57"/>
      <c r="PX268" s="57"/>
      <c r="PY268" s="57"/>
      <c r="PZ268" s="57"/>
      <c r="QA268" s="57"/>
      <c r="QB268" s="57"/>
      <c r="QC268" s="57"/>
      <c r="QD268" s="57"/>
      <c r="QE268" s="57"/>
      <c r="QF268" s="57"/>
      <c r="QG268" s="57"/>
      <c r="QH268" s="57"/>
      <c r="QI268" s="57"/>
      <c r="QJ268" s="57"/>
      <c r="QK268" s="57"/>
      <c r="QL268" s="57"/>
      <c r="QM268" s="57"/>
      <c r="QN268" s="57"/>
      <c r="QO268" s="57"/>
      <c r="QP268" s="57"/>
      <c r="QQ268" s="57"/>
      <c r="QR268" s="57"/>
      <c r="QS268" s="57"/>
      <c r="QT268" s="57"/>
      <c r="QU268" s="57"/>
      <c r="QV268" s="57"/>
      <c r="QW268" s="57"/>
      <c r="QX268" s="57"/>
      <c r="QY268" s="57"/>
      <c r="QZ268" s="57"/>
      <c r="RA268" s="57"/>
      <c r="RB268" s="57"/>
      <c r="RC268" s="57"/>
      <c r="RD268" s="57"/>
      <c r="RE268" s="57"/>
      <c r="RF268" s="57"/>
      <c r="RG268" s="57"/>
      <c r="RH268" s="57"/>
      <c r="RI268" s="57"/>
      <c r="RJ268" s="57"/>
      <c r="RK268" s="57"/>
      <c r="RL268" s="57"/>
      <c r="RM268" s="57"/>
      <c r="RN268" s="57"/>
      <c r="RO268" s="57"/>
      <c r="RP268" s="57"/>
      <c r="RQ268" s="57"/>
      <c r="RR268" s="57"/>
      <c r="RS268" s="57"/>
      <c r="RT268" s="57"/>
      <c r="RU268" s="57"/>
      <c r="RV268" s="57"/>
      <c r="RW268" s="57"/>
      <c r="RX268" s="57"/>
      <c r="RY268" s="57"/>
      <c r="RZ268" s="57"/>
      <c r="SA268" s="57"/>
      <c r="SB268" s="57"/>
      <c r="SC268" s="57"/>
      <c r="SD268" s="57"/>
      <c r="SE268" s="57"/>
      <c r="SF268" s="57"/>
      <c r="SG268" s="57"/>
      <c r="SH268" s="57"/>
      <c r="SI268" s="57"/>
      <c r="SJ268" s="57"/>
      <c r="SK268" s="57"/>
      <c r="SL268" s="57"/>
      <c r="SM268" s="57"/>
      <c r="SN268" s="57"/>
      <c r="SO268" s="57"/>
      <c r="SP268" s="57"/>
      <c r="SQ268" s="57"/>
      <c r="SR268" s="57"/>
      <c r="SS268" s="57"/>
      <c r="ST268" s="57"/>
      <c r="SU268" s="57"/>
      <c r="SV268" s="57"/>
      <c r="SW268" s="57"/>
      <c r="SX268" s="57"/>
      <c r="SY268" s="57"/>
      <c r="SZ268" s="57"/>
      <c r="TA268" s="57"/>
      <c r="TB268" s="57"/>
      <c r="TC268" s="57"/>
      <c r="TD268" s="57"/>
      <c r="TE268" s="57"/>
      <c r="TF268" s="57"/>
      <c r="TG268" s="57"/>
      <c r="TH268" s="57"/>
      <c r="TI268" s="57"/>
      <c r="TJ268" s="57"/>
      <c r="TK268" s="57"/>
      <c r="TL268" s="57"/>
      <c r="TM268" s="57"/>
      <c r="TN268" s="57"/>
      <c r="TO268" s="57"/>
      <c r="TP268" s="57"/>
      <c r="TQ268" s="57"/>
      <c r="TR268" s="57"/>
      <c r="TS268" s="57"/>
      <c r="TT268" s="57"/>
      <c r="TU268" s="57"/>
      <c r="TV268" s="57"/>
      <c r="TW268" s="57"/>
      <c r="TX268" s="57"/>
      <c r="TY268" s="57"/>
      <c r="TZ268" s="57"/>
      <c r="UA268" s="57"/>
      <c r="UB268" s="57"/>
      <c r="UC268" s="57"/>
      <c r="UD268" s="57"/>
      <c r="UE268" s="57"/>
      <c r="UF268" s="57"/>
      <c r="UG268" s="57"/>
      <c r="UH268" s="57"/>
      <c r="UI268" s="57"/>
      <c r="UJ268" s="57"/>
      <c r="UK268" s="57"/>
      <c r="UL268" s="57"/>
      <c r="UM268" s="57"/>
      <c r="UN268" s="57"/>
      <c r="UO268" s="57"/>
      <c r="UP268" s="57"/>
      <c r="UQ268" s="57"/>
      <c r="UR268" s="57"/>
      <c r="US268" s="57"/>
      <c r="UT268" s="57"/>
      <c r="UU268" s="57"/>
      <c r="UV268" s="57"/>
      <c r="UW268" s="57"/>
      <c r="UX268" s="57"/>
      <c r="UY268" s="57"/>
      <c r="UZ268" s="57"/>
      <c r="VA268" s="57"/>
      <c r="VB268" s="57"/>
      <c r="VC268" s="57"/>
      <c r="VD268" s="57"/>
      <c r="VE268" s="57"/>
      <c r="VF268" s="57"/>
      <c r="VG268" s="57"/>
      <c r="VH268" s="57"/>
      <c r="VI268" s="57"/>
      <c r="VJ268" s="57"/>
      <c r="VK268" s="57"/>
      <c r="VL268" s="57"/>
      <c r="VM268" s="57"/>
      <c r="VN268" s="57"/>
      <c r="VO268" s="57"/>
      <c r="VP268" s="57"/>
      <c r="VQ268" s="57"/>
      <c r="VR268" s="57"/>
      <c r="VS268" s="57"/>
      <c r="VT268" s="57"/>
      <c r="VU268" s="57"/>
      <c r="VV268" s="57"/>
      <c r="VW268" s="57"/>
      <c r="VX268" s="57"/>
      <c r="VY268" s="57"/>
      <c r="VZ268" s="57"/>
      <c r="WA268" s="57"/>
      <c r="WB268" s="57"/>
      <c r="WC268" s="57"/>
      <c r="WD268" s="57"/>
      <c r="WE268" s="57"/>
      <c r="WF268" s="57"/>
      <c r="WG268" s="57"/>
      <c r="WH268" s="57"/>
      <c r="WI268" s="57"/>
      <c r="WJ268" s="57"/>
      <c r="WK268" s="57"/>
      <c r="WL268" s="57"/>
      <c r="WM268" s="57"/>
      <c r="WN268" s="57"/>
      <c r="WO268" s="57"/>
      <c r="WP268" s="57"/>
      <c r="WQ268" s="57"/>
      <c r="WR268" s="57"/>
      <c r="WS268" s="57"/>
      <c r="WT268" s="57"/>
      <c r="WU268" s="57"/>
      <c r="WV268" s="57"/>
      <c r="WW268" s="57"/>
      <c r="WX268" s="57"/>
      <c r="WY268" s="57"/>
      <c r="WZ268" s="57"/>
      <c r="XA268" s="57"/>
      <c r="XB268" s="57"/>
      <c r="XC268" s="57"/>
      <c r="XD268" s="57"/>
      <c r="XE268" s="57"/>
      <c r="XF268" s="57"/>
      <c r="XG268" s="57"/>
      <c r="XH268" s="57"/>
      <c r="XI268" s="57"/>
      <c r="XJ268" s="57"/>
      <c r="XK268" s="57"/>
      <c r="XL268" s="57"/>
      <c r="XM268" s="57"/>
      <c r="XN268" s="57"/>
      <c r="XO268" s="57"/>
      <c r="XP268" s="57"/>
      <c r="XQ268" s="57"/>
      <c r="XR268" s="57"/>
      <c r="XS268" s="57"/>
      <c r="XT268" s="57"/>
      <c r="XU268" s="57"/>
      <c r="XV268" s="57"/>
      <c r="XW268" s="57"/>
    </row>
    <row r="269">
      <c r="AI269" s="57"/>
      <c r="BR269" s="57"/>
      <c r="DA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c r="HY269" s="57"/>
      <c r="HZ269" s="57"/>
      <c r="IA269" s="57"/>
      <c r="IB269" s="57"/>
      <c r="IC269" s="57"/>
      <c r="ID269" s="57"/>
      <c r="IE269" s="57"/>
      <c r="IF269" s="57"/>
      <c r="IG269" s="57"/>
      <c r="IH269" s="57"/>
      <c r="II269" s="57"/>
      <c r="IJ269" s="57"/>
      <c r="IK269" s="57"/>
      <c r="IL269" s="57"/>
      <c r="IM269" s="57"/>
      <c r="IN269" s="57"/>
      <c r="IO269" s="57"/>
      <c r="IP269" s="57"/>
      <c r="IQ269" s="57"/>
      <c r="IR269" s="57"/>
      <c r="IS269" s="57"/>
      <c r="IT269" s="57"/>
      <c r="IU269" s="57"/>
      <c r="IV269" s="57"/>
      <c r="IW269" s="57"/>
      <c r="IX269" s="57"/>
      <c r="IY269" s="57"/>
      <c r="IZ269" s="57"/>
      <c r="JA269" s="57"/>
      <c r="JB269" s="57"/>
      <c r="JC269" s="57"/>
      <c r="JD269" s="57"/>
      <c r="JE269" s="57"/>
      <c r="JF269" s="57"/>
      <c r="JG269" s="57"/>
      <c r="JH269" s="57"/>
      <c r="JI269" s="57"/>
      <c r="JJ269" s="57"/>
      <c r="JK269" s="57"/>
      <c r="JL269" s="57"/>
      <c r="JM269" s="57"/>
      <c r="JN269" s="57"/>
      <c r="JO269" s="57"/>
      <c r="JP269" s="57"/>
      <c r="JQ269" s="57"/>
      <c r="JR269" s="57"/>
      <c r="JS269" s="57"/>
      <c r="JT269" s="57"/>
      <c r="JU269" s="57"/>
      <c r="JV269" s="57"/>
      <c r="JW269" s="57"/>
      <c r="JX269" s="57"/>
      <c r="JY269" s="57"/>
      <c r="JZ269" s="57"/>
      <c r="KA269" s="57"/>
      <c r="KB269" s="57"/>
      <c r="KC269" s="57"/>
      <c r="KD269" s="57"/>
      <c r="KE269" s="57"/>
      <c r="KF269" s="57"/>
      <c r="KG269" s="57"/>
      <c r="KH269" s="57"/>
      <c r="KI269" s="57"/>
      <c r="KJ269" s="57"/>
      <c r="KK269" s="57"/>
      <c r="KL269" s="57"/>
      <c r="KM269" s="57"/>
      <c r="KN269" s="57"/>
      <c r="KO269" s="57"/>
      <c r="KP269" s="57"/>
      <c r="KQ269" s="57"/>
      <c r="KR269" s="57"/>
      <c r="KS269" s="57"/>
      <c r="KT269" s="57"/>
      <c r="KU269" s="57"/>
      <c r="KV269" s="57"/>
      <c r="KW269" s="57"/>
      <c r="KX269" s="57"/>
      <c r="KY269" s="57"/>
      <c r="KZ269" s="57"/>
      <c r="LA269" s="57"/>
      <c r="LB269" s="57"/>
      <c r="LC269" s="57"/>
      <c r="LD269" s="57"/>
      <c r="LE269" s="57"/>
      <c r="LF269" s="57"/>
      <c r="LG269" s="57"/>
      <c r="LH269" s="57"/>
      <c r="LI269" s="57"/>
      <c r="LJ269" s="57"/>
      <c r="LK269" s="57"/>
      <c r="LL269" s="57"/>
      <c r="LM269" s="57"/>
      <c r="LN269" s="57"/>
      <c r="LO269" s="57"/>
      <c r="LP269" s="57"/>
      <c r="LQ269" s="57"/>
      <c r="LR269" s="57"/>
      <c r="LS269" s="57"/>
      <c r="LT269" s="57"/>
      <c r="LU269" s="57"/>
      <c r="LV269" s="57"/>
      <c r="LW269" s="57"/>
      <c r="LX269" s="57"/>
      <c r="LY269" s="57"/>
      <c r="LZ269" s="57"/>
      <c r="MA269" s="57"/>
      <c r="MB269" s="57"/>
      <c r="MC269" s="57"/>
      <c r="MD269" s="57"/>
      <c r="ME269" s="57"/>
      <c r="MF269" s="57"/>
      <c r="MG269" s="57"/>
      <c r="MH269" s="57"/>
      <c r="MI269" s="57"/>
      <c r="MJ269" s="57"/>
      <c r="MK269" s="57"/>
      <c r="ML269" s="57"/>
      <c r="MM269" s="57"/>
      <c r="MN269" s="57"/>
      <c r="MO269" s="57"/>
      <c r="MP269" s="57"/>
      <c r="MQ269" s="57"/>
      <c r="MR269" s="57"/>
      <c r="MS269" s="57"/>
      <c r="MT269" s="57"/>
      <c r="MU269" s="57"/>
      <c r="MV269" s="57"/>
      <c r="MW269" s="57"/>
      <c r="MX269" s="57"/>
      <c r="MY269" s="57"/>
      <c r="MZ269" s="57"/>
      <c r="NA269" s="57"/>
      <c r="NB269" s="57"/>
      <c r="NC269" s="57"/>
      <c r="ND269" s="57"/>
      <c r="NE269" s="57"/>
      <c r="NF269" s="57"/>
      <c r="NG269" s="57"/>
      <c r="NH269" s="57"/>
      <c r="NI269" s="57"/>
      <c r="NJ269" s="57"/>
      <c r="NK269" s="57"/>
      <c r="NL269" s="57"/>
      <c r="NM269" s="57"/>
      <c r="NN269" s="57"/>
      <c r="NO269" s="57"/>
      <c r="NP269" s="57"/>
      <c r="NQ269" s="57"/>
      <c r="NR269" s="57"/>
      <c r="NS269" s="57"/>
      <c r="NT269" s="57"/>
      <c r="NU269" s="57"/>
      <c r="NV269" s="57"/>
      <c r="NW269" s="57"/>
      <c r="NX269" s="57"/>
      <c r="NY269" s="57"/>
      <c r="NZ269" s="57"/>
      <c r="OA269" s="57"/>
      <c r="OB269" s="57"/>
      <c r="OC269" s="57"/>
      <c r="OD269" s="57"/>
      <c r="OE269" s="57"/>
      <c r="OF269" s="57"/>
      <c r="OG269" s="57"/>
      <c r="OH269" s="57"/>
      <c r="OI269" s="57"/>
      <c r="OJ269" s="57"/>
      <c r="OK269" s="57"/>
      <c r="OL269" s="57"/>
      <c r="OM269" s="57"/>
      <c r="ON269" s="57"/>
      <c r="OO269" s="57"/>
      <c r="OP269" s="57"/>
      <c r="OQ269" s="57"/>
      <c r="OR269" s="57"/>
      <c r="OS269" s="57"/>
      <c r="OT269" s="57"/>
      <c r="OU269" s="57"/>
      <c r="OV269" s="57"/>
      <c r="OW269" s="57"/>
      <c r="OX269" s="57"/>
      <c r="OY269" s="57"/>
      <c r="OZ269" s="57"/>
      <c r="PA269" s="57"/>
      <c r="PB269" s="57"/>
      <c r="PC269" s="57"/>
      <c r="PD269" s="57"/>
      <c r="PE269" s="57"/>
      <c r="PF269" s="57"/>
      <c r="PG269" s="57"/>
      <c r="PH269" s="57"/>
      <c r="PI269" s="57"/>
      <c r="PJ269" s="57"/>
      <c r="PK269" s="57"/>
      <c r="PL269" s="57"/>
      <c r="PM269" s="57"/>
      <c r="PN269" s="57"/>
      <c r="PO269" s="57"/>
      <c r="PP269" s="57"/>
      <c r="PQ269" s="57"/>
      <c r="PR269" s="57"/>
      <c r="PS269" s="57"/>
      <c r="PT269" s="57"/>
      <c r="PU269" s="57"/>
      <c r="PV269" s="57"/>
      <c r="PW269" s="57"/>
      <c r="PX269" s="57"/>
      <c r="PY269" s="57"/>
      <c r="PZ269" s="57"/>
      <c r="QA269" s="57"/>
      <c r="QB269" s="57"/>
      <c r="QC269" s="57"/>
      <c r="QD269" s="57"/>
      <c r="QE269" s="57"/>
      <c r="QF269" s="57"/>
      <c r="QG269" s="57"/>
      <c r="QH269" s="57"/>
      <c r="QI269" s="57"/>
      <c r="QJ269" s="57"/>
      <c r="QK269" s="57"/>
      <c r="QL269" s="57"/>
      <c r="QM269" s="57"/>
      <c r="QN269" s="57"/>
      <c r="QO269" s="57"/>
      <c r="QP269" s="57"/>
      <c r="QQ269" s="57"/>
      <c r="QR269" s="57"/>
      <c r="QS269" s="57"/>
      <c r="QT269" s="57"/>
      <c r="QU269" s="57"/>
      <c r="QV269" s="57"/>
      <c r="QW269" s="57"/>
      <c r="QX269" s="57"/>
      <c r="QY269" s="57"/>
      <c r="QZ269" s="57"/>
      <c r="RA269" s="57"/>
      <c r="RB269" s="57"/>
      <c r="RC269" s="57"/>
      <c r="RD269" s="57"/>
      <c r="RE269" s="57"/>
      <c r="RF269" s="57"/>
      <c r="RG269" s="57"/>
      <c r="RH269" s="57"/>
      <c r="RI269" s="57"/>
      <c r="RJ269" s="57"/>
      <c r="RK269" s="57"/>
      <c r="RL269" s="57"/>
      <c r="RM269" s="57"/>
      <c r="RN269" s="57"/>
      <c r="RO269" s="57"/>
      <c r="RP269" s="57"/>
      <c r="RQ269" s="57"/>
      <c r="RR269" s="57"/>
      <c r="RS269" s="57"/>
      <c r="RT269" s="57"/>
      <c r="RU269" s="57"/>
      <c r="RV269" s="57"/>
      <c r="RW269" s="57"/>
      <c r="RX269" s="57"/>
      <c r="RY269" s="57"/>
      <c r="RZ269" s="57"/>
      <c r="SA269" s="57"/>
      <c r="SB269" s="57"/>
      <c r="SC269" s="57"/>
      <c r="SD269" s="57"/>
      <c r="SE269" s="57"/>
      <c r="SF269" s="57"/>
      <c r="SG269" s="57"/>
      <c r="SH269" s="57"/>
      <c r="SI269" s="57"/>
      <c r="SJ269" s="57"/>
      <c r="SK269" s="57"/>
      <c r="SL269" s="57"/>
      <c r="SM269" s="57"/>
      <c r="SN269" s="57"/>
      <c r="SO269" s="57"/>
      <c r="SP269" s="57"/>
      <c r="SQ269" s="57"/>
      <c r="SR269" s="57"/>
      <c r="SS269" s="57"/>
      <c r="ST269" s="57"/>
      <c r="SU269" s="57"/>
      <c r="SV269" s="57"/>
      <c r="SW269" s="57"/>
      <c r="SX269" s="57"/>
      <c r="SY269" s="57"/>
      <c r="SZ269" s="57"/>
      <c r="TA269" s="57"/>
      <c r="TB269" s="57"/>
      <c r="TC269" s="57"/>
      <c r="TD269" s="57"/>
      <c r="TE269" s="57"/>
      <c r="TF269" s="57"/>
      <c r="TG269" s="57"/>
      <c r="TH269" s="57"/>
      <c r="TI269" s="57"/>
      <c r="TJ269" s="57"/>
      <c r="TK269" s="57"/>
      <c r="TL269" s="57"/>
      <c r="TM269" s="57"/>
      <c r="TN269" s="57"/>
      <c r="TO269" s="57"/>
      <c r="TP269" s="57"/>
      <c r="TQ269" s="57"/>
      <c r="TR269" s="57"/>
      <c r="TS269" s="57"/>
      <c r="TT269" s="57"/>
      <c r="TU269" s="57"/>
      <c r="TV269" s="57"/>
      <c r="TW269" s="57"/>
      <c r="TX269" s="57"/>
      <c r="TY269" s="57"/>
      <c r="TZ269" s="57"/>
      <c r="UA269" s="57"/>
      <c r="UB269" s="57"/>
      <c r="UC269" s="57"/>
      <c r="UD269" s="57"/>
      <c r="UE269" s="57"/>
      <c r="UF269" s="57"/>
      <c r="UG269" s="57"/>
      <c r="UH269" s="57"/>
      <c r="UI269" s="57"/>
      <c r="UJ269" s="57"/>
      <c r="UK269" s="57"/>
      <c r="UL269" s="57"/>
      <c r="UM269" s="57"/>
      <c r="UN269" s="57"/>
      <c r="UO269" s="57"/>
      <c r="UP269" s="57"/>
      <c r="UQ269" s="57"/>
      <c r="UR269" s="57"/>
      <c r="US269" s="57"/>
      <c r="UT269" s="57"/>
      <c r="UU269" s="57"/>
      <c r="UV269" s="57"/>
      <c r="UW269" s="57"/>
      <c r="UX269" s="57"/>
      <c r="UY269" s="57"/>
      <c r="UZ269" s="57"/>
      <c r="VA269" s="57"/>
      <c r="VB269" s="57"/>
      <c r="VC269" s="57"/>
      <c r="VD269" s="57"/>
      <c r="VE269" s="57"/>
      <c r="VF269" s="57"/>
      <c r="VG269" s="57"/>
      <c r="VH269" s="57"/>
      <c r="VI269" s="57"/>
      <c r="VJ269" s="57"/>
      <c r="VK269" s="57"/>
      <c r="VL269" s="57"/>
      <c r="VM269" s="57"/>
      <c r="VN269" s="57"/>
      <c r="VO269" s="57"/>
      <c r="VP269" s="57"/>
      <c r="VQ269" s="57"/>
      <c r="VR269" s="57"/>
      <c r="VS269" s="57"/>
      <c r="VT269" s="57"/>
      <c r="VU269" s="57"/>
      <c r="VV269" s="57"/>
      <c r="VW269" s="57"/>
      <c r="VX269" s="57"/>
      <c r="VY269" s="57"/>
      <c r="VZ269" s="57"/>
      <c r="WA269" s="57"/>
      <c r="WB269" s="57"/>
      <c r="WC269" s="57"/>
      <c r="WD269" s="57"/>
      <c r="WE269" s="57"/>
      <c r="WF269" s="57"/>
      <c r="WG269" s="57"/>
      <c r="WH269" s="57"/>
      <c r="WI269" s="57"/>
      <c r="WJ269" s="57"/>
      <c r="WK269" s="57"/>
      <c r="WL269" s="57"/>
      <c r="WM269" s="57"/>
      <c r="WN269" s="57"/>
      <c r="WO269" s="57"/>
      <c r="WP269" s="57"/>
      <c r="WQ269" s="57"/>
      <c r="WR269" s="57"/>
      <c r="WS269" s="57"/>
      <c r="WT269" s="57"/>
      <c r="WU269" s="57"/>
      <c r="WV269" s="57"/>
      <c r="WW269" s="57"/>
      <c r="WX269" s="57"/>
      <c r="WY269" s="57"/>
      <c r="WZ269" s="57"/>
      <c r="XA269" s="57"/>
      <c r="XB269" s="57"/>
      <c r="XC269" s="57"/>
      <c r="XD269" s="57"/>
      <c r="XE269" s="57"/>
      <c r="XF269" s="57"/>
      <c r="XG269" s="57"/>
      <c r="XH269" s="57"/>
      <c r="XI269" s="57"/>
      <c r="XJ269" s="57"/>
      <c r="XK269" s="57"/>
      <c r="XL269" s="57"/>
      <c r="XM269" s="57"/>
      <c r="XN269" s="57"/>
      <c r="XO269" s="57"/>
      <c r="XP269" s="57"/>
      <c r="XQ269" s="57"/>
      <c r="XR269" s="57"/>
      <c r="XS269" s="57"/>
      <c r="XT269" s="57"/>
      <c r="XU269" s="57"/>
      <c r="XV269" s="57"/>
      <c r="XW269" s="57"/>
    </row>
    <row r="270">
      <c r="AI270" s="57"/>
      <c r="BR270" s="57"/>
      <c r="DA270" s="57"/>
      <c r="EJ270" s="57"/>
      <c r="EK270" s="57"/>
      <c r="EL270" s="57"/>
      <c r="EM270" s="57"/>
      <c r="EN270" s="57"/>
      <c r="EO270" s="57"/>
      <c r="EP270" s="57"/>
      <c r="EQ270" s="57"/>
      <c r="ER270" s="57"/>
      <c r="ES270" s="57"/>
      <c r="ET270" s="57"/>
      <c r="EU270" s="57"/>
      <c r="EV270" s="57"/>
      <c r="EW270" s="57"/>
      <c r="EX270" s="57"/>
      <c r="EY270" s="57"/>
      <c r="EZ270" s="57"/>
      <c r="FA270" s="57"/>
      <c r="FB270" s="57"/>
      <c r="FC270" s="57"/>
      <c r="FD270" s="57"/>
      <c r="FE270" s="57"/>
      <c r="FF270" s="57"/>
      <c r="FG270" s="57"/>
      <c r="FH270" s="57"/>
      <c r="FI270" s="57"/>
      <c r="FJ270" s="57"/>
      <c r="FK270" s="57"/>
      <c r="FL270" s="57"/>
      <c r="FM270" s="57"/>
      <c r="FN270" s="57"/>
      <c r="FO270" s="57"/>
      <c r="FP270" s="57"/>
      <c r="FQ270" s="57"/>
      <c r="FR270" s="57"/>
      <c r="FS270" s="57"/>
      <c r="FT270" s="57"/>
      <c r="FU270" s="57"/>
      <c r="FV270" s="57"/>
      <c r="FW270" s="57"/>
      <c r="FX270" s="57"/>
      <c r="FY270" s="57"/>
      <c r="FZ270" s="57"/>
      <c r="GA270" s="57"/>
      <c r="GB270" s="57"/>
      <c r="GC270" s="57"/>
      <c r="GD270" s="57"/>
      <c r="GE270" s="57"/>
      <c r="GF270" s="57"/>
      <c r="GG270" s="57"/>
      <c r="GH270" s="57"/>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c r="HF270" s="57"/>
      <c r="HG270" s="57"/>
      <c r="HH270" s="57"/>
      <c r="HI270" s="57"/>
      <c r="HJ270" s="57"/>
      <c r="HK270" s="57"/>
      <c r="HL270" s="57"/>
      <c r="HM270" s="57"/>
      <c r="HN270" s="57"/>
      <c r="HO270" s="57"/>
      <c r="HP270" s="57"/>
      <c r="HQ270" s="57"/>
      <c r="HR270" s="57"/>
      <c r="HS270" s="57"/>
      <c r="HT270" s="57"/>
      <c r="HU270" s="57"/>
      <c r="HV270" s="57"/>
      <c r="HW270" s="57"/>
      <c r="HX270" s="57"/>
      <c r="HY270" s="57"/>
      <c r="HZ270" s="57"/>
      <c r="IA270" s="57"/>
      <c r="IB270" s="57"/>
      <c r="IC270" s="57"/>
      <c r="ID270" s="57"/>
      <c r="IE270" s="57"/>
      <c r="IF270" s="57"/>
      <c r="IG270" s="57"/>
      <c r="IH270" s="57"/>
      <c r="II270" s="57"/>
      <c r="IJ270" s="57"/>
      <c r="IK270" s="57"/>
      <c r="IL270" s="57"/>
      <c r="IM270" s="57"/>
      <c r="IN270" s="57"/>
      <c r="IO270" s="57"/>
      <c r="IP270" s="57"/>
      <c r="IQ270" s="57"/>
      <c r="IR270" s="57"/>
      <c r="IS270" s="57"/>
      <c r="IT270" s="57"/>
      <c r="IU270" s="57"/>
      <c r="IV270" s="57"/>
      <c r="IW270" s="57"/>
      <c r="IX270" s="57"/>
      <c r="IY270" s="57"/>
      <c r="IZ270" s="57"/>
      <c r="JA270" s="57"/>
      <c r="JB270" s="57"/>
      <c r="JC270" s="57"/>
      <c r="JD270" s="57"/>
      <c r="JE270" s="57"/>
      <c r="JF270" s="57"/>
      <c r="JG270" s="57"/>
      <c r="JH270" s="57"/>
      <c r="JI270" s="57"/>
      <c r="JJ270" s="57"/>
      <c r="JK270" s="57"/>
      <c r="JL270" s="57"/>
      <c r="JM270" s="57"/>
      <c r="JN270" s="57"/>
      <c r="JO270" s="57"/>
      <c r="JP270" s="57"/>
      <c r="JQ270" s="57"/>
      <c r="JR270" s="57"/>
      <c r="JS270" s="57"/>
      <c r="JT270" s="57"/>
      <c r="JU270" s="57"/>
      <c r="JV270" s="57"/>
      <c r="JW270" s="57"/>
      <c r="JX270" s="57"/>
      <c r="JY270" s="57"/>
      <c r="JZ270" s="57"/>
      <c r="KA270" s="57"/>
      <c r="KB270" s="57"/>
      <c r="KC270" s="57"/>
      <c r="KD270" s="57"/>
      <c r="KE270" s="57"/>
      <c r="KF270" s="57"/>
      <c r="KG270" s="57"/>
      <c r="KH270" s="57"/>
      <c r="KI270" s="57"/>
      <c r="KJ270" s="57"/>
      <c r="KK270" s="57"/>
      <c r="KL270" s="57"/>
      <c r="KM270" s="57"/>
      <c r="KN270" s="57"/>
      <c r="KO270" s="57"/>
      <c r="KP270" s="57"/>
      <c r="KQ270" s="57"/>
      <c r="KR270" s="57"/>
      <c r="KS270" s="57"/>
      <c r="KT270" s="57"/>
      <c r="KU270" s="57"/>
      <c r="KV270" s="57"/>
      <c r="KW270" s="57"/>
      <c r="KX270" s="57"/>
      <c r="KY270" s="57"/>
      <c r="KZ270" s="57"/>
      <c r="LA270" s="57"/>
      <c r="LB270" s="57"/>
      <c r="LC270" s="57"/>
      <c r="LD270" s="57"/>
      <c r="LE270" s="57"/>
      <c r="LF270" s="57"/>
      <c r="LG270" s="57"/>
      <c r="LH270" s="57"/>
      <c r="LI270" s="57"/>
      <c r="LJ270" s="57"/>
      <c r="LK270" s="57"/>
      <c r="LL270" s="57"/>
      <c r="LM270" s="57"/>
      <c r="LN270" s="57"/>
      <c r="LO270" s="57"/>
      <c r="LP270" s="57"/>
      <c r="LQ270" s="57"/>
      <c r="LR270" s="57"/>
      <c r="LS270" s="57"/>
      <c r="LT270" s="57"/>
      <c r="LU270" s="57"/>
      <c r="LV270" s="57"/>
      <c r="LW270" s="57"/>
      <c r="LX270" s="57"/>
      <c r="LY270" s="57"/>
      <c r="LZ270" s="57"/>
      <c r="MA270" s="57"/>
      <c r="MB270" s="57"/>
      <c r="MC270" s="57"/>
      <c r="MD270" s="57"/>
      <c r="ME270" s="57"/>
      <c r="MF270" s="57"/>
      <c r="MG270" s="57"/>
      <c r="MH270" s="57"/>
      <c r="MI270" s="57"/>
      <c r="MJ270" s="57"/>
      <c r="MK270" s="57"/>
      <c r="ML270" s="57"/>
      <c r="MM270" s="57"/>
      <c r="MN270" s="57"/>
      <c r="MO270" s="57"/>
      <c r="MP270" s="57"/>
      <c r="MQ270" s="57"/>
      <c r="MR270" s="57"/>
      <c r="MS270" s="57"/>
      <c r="MT270" s="57"/>
      <c r="MU270" s="57"/>
      <c r="MV270" s="57"/>
      <c r="MW270" s="57"/>
      <c r="MX270" s="57"/>
      <c r="MY270" s="57"/>
      <c r="MZ270" s="57"/>
      <c r="NA270" s="57"/>
      <c r="NB270" s="57"/>
      <c r="NC270" s="57"/>
      <c r="ND270" s="57"/>
      <c r="NE270" s="57"/>
      <c r="NF270" s="57"/>
      <c r="NG270" s="57"/>
      <c r="NH270" s="57"/>
      <c r="NI270" s="57"/>
      <c r="NJ270" s="57"/>
      <c r="NK270" s="57"/>
      <c r="NL270" s="57"/>
      <c r="NM270" s="57"/>
      <c r="NN270" s="57"/>
      <c r="NO270" s="57"/>
      <c r="NP270" s="57"/>
      <c r="NQ270" s="57"/>
      <c r="NR270" s="57"/>
      <c r="NS270" s="57"/>
      <c r="NT270" s="57"/>
      <c r="NU270" s="57"/>
      <c r="NV270" s="57"/>
      <c r="NW270" s="57"/>
      <c r="NX270" s="57"/>
      <c r="NY270" s="57"/>
      <c r="NZ270" s="57"/>
      <c r="OA270" s="57"/>
      <c r="OB270" s="57"/>
      <c r="OC270" s="57"/>
      <c r="OD270" s="57"/>
      <c r="OE270" s="57"/>
      <c r="OF270" s="57"/>
      <c r="OG270" s="57"/>
      <c r="OH270" s="57"/>
      <c r="OI270" s="57"/>
      <c r="OJ270" s="57"/>
      <c r="OK270" s="57"/>
      <c r="OL270" s="57"/>
      <c r="OM270" s="57"/>
      <c r="ON270" s="57"/>
      <c r="OO270" s="57"/>
      <c r="OP270" s="57"/>
      <c r="OQ270" s="57"/>
      <c r="OR270" s="57"/>
      <c r="OS270" s="57"/>
      <c r="OT270" s="57"/>
      <c r="OU270" s="57"/>
      <c r="OV270" s="57"/>
      <c r="OW270" s="57"/>
      <c r="OX270" s="57"/>
      <c r="OY270" s="57"/>
      <c r="OZ270" s="57"/>
      <c r="PA270" s="57"/>
      <c r="PB270" s="57"/>
      <c r="PC270" s="57"/>
      <c r="PD270" s="57"/>
      <c r="PE270" s="57"/>
      <c r="PF270" s="57"/>
      <c r="PG270" s="57"/>
      <c r="PH270" s="57"/>
      <c r="PI270" s="57"/>
      <c r="PJ270" s="57"/>
      <c r="PK270" s="57"/>
      <c r="PL270" s="57"/>
      <c r="PM270" s="57"/>
      <c r="PN270" s="57"/>
      <c r="PO270" s="57"/>
      <c r="PP270" s="57"/>
      <c r="PQ270" s="57"/>
      <c r="PR270" s="57"/>
      <c r="PS270" s="57"/>
      <c r="PT270" s="57"/>
      <c r="PU270" s="57"/>
      <c r="PV270" s="57"/>
      <c r="PW270" s="57"/>
      <c r="PX270" s="57"/>
      <c r="PY270" s="57"/>
      <c r="PZ270" s="57"/>
      <c r="QA270" s="57"/>
      <c r="QB270" s="57"/>
      <c r="QC270" s="57"/>
      <c r="QD270" s="57"/>
      <c r="QE270" s="57"/>
      <c r="QF270" s="57"/>
      <c r="QG270" s="57"/>
      <c r="QH270" s="57"/>
      <c r="QI270" s="57"/>
      <c r="QJ270" s="57"/>
      <c r="QK270" s="57"/>
      <c r="QL270" s="57"/>
      <c r="QM270" s="57"/>
      <c r="QN270" s="57"/>
      <c r="QO270" s="57"/>
      <c r="QP270" s="57"/>
      <c r="QQ270" s="57"/>
      <c r="QR270" s="57"/>
      <c r="QS270" s="57"/>
      <c r="QT270" s="57"/>
      <c r="QU270" s="57"/>
      <c r="QV270" s="57"/>
      <c r="QW270" s="57"/>
      <c r="QX270" s="57"/>
      <c r="QY270" s="57"/>
      <c r="QZ270" s="57"/>
      <c r="RA270" s="57"/>
      <c r="RB270" s="57"/>
      <c r="RC270" s="57"/>
      <c r="RD270" s="57"/>
      <c r="RE270" s="57"/>
      <c r="RF270" s="57"/>
      <c r="RG270" s="57"/>
      <c r="RH270" s="57"/>
      <c r="RI270" s="57"/>
      <c r="RJ270" s="57"/>
      <c r="RK270" s="57"/>
      <c r="RL270" s="57"/>
      <c r="RM270" s="57"/>
      <c r="RN270" s="57"/>
      <c r="RO270" s="57"/>
      <c r="RP270" s="57"/>
      <c r="RQ270" s="57"/>
      <c r="RR270" s="57"/>
      <c r="RS270" s="57"/>
      <c r="RT270" s="57"/>
      <c r="RU270" s="57"/>
      <c r="RV270" s="57"/>
      <c r="RW270" s="57"/>
      <c r="RX270" s="57"/>
      <c r="RY270" s="57"/>
      <c r="RZ270" s="57"/>
      <c r="SA270" s="57"/>
      <c r="SB270" s="57"/>
      <c r="SC270" s="57"/>
      <c r="SD270" s="57"/>
      <c r="SE270" s="57"/>
      <c r="SF270" s="57"/>
      <c r="SG270" s="57"/>
      <c r="SH270" s="57"/>
      <c r="SI270" s="57"/>
      <c r="SJ270" s="57"/>
      <c r="SK270" s="57"/>
      <c r="SL270" s="57"/>
      <c r="SM270" s="57"/>
      <c r="SN270" s="57"/>
      <c r="SO270" s="57"/>
      <c r="SP270" s="57"/>
      <c r="SQ270" s="57"/>
      <c r="SR270" s="57"/>
      <c r="SS270" s="57"/>
      <c r="ST270" s="57"/>
      <c r="SU270" s="57"/>
      <c r="SV270" s="57"/>
      <c r="SW270" s="57"/>
      <c r="SX270" s="57"/>
      <c r="SY270" s="57"/>
      <c r="SZ270" s="57"/>
      <c r="TA270" s="57"/>
      <c r="TB270" s="57"/>
      <c r="TC270" s="57"/>
      <c r="TD270" s="57"/>
      <c r="TE270" s="57"/>
      <c r="TF270" s="57"/>
      <c r="TG270" s="57"/>
      <c r="TH270" s="57"/>
      <c r="TI270" s="57"/>
      <c r="TJ270" s="57"/>
      <c r="TK270" s="57"/>
      <c r="TL270" s="57"/>
      <c r="TM270" s="57"/>
      <c r="TN270" s="57"/>
      <c r="TO270" s="57"/>
      <c r="TP270" s="57"/>
      <c r="TQ270" s="57"/>
      <c r="TR270" s="57"/>
      <c r="TS270" s="57"/>
      <c r="TT270" s="57"/>
      <c r="TU270" s="57"/>
      <c r="TV270" s="57"/>
      <c r="TW270" s="57"/>
      <c r="TX270" s="57"/>
      <c r="TY270" s="57"/>
      <c r="TZ270" s="57"/>
      <c r="UA270" s="57"/>
      <c r="UB270" s="57"/>
      <c r="UC270" s="57"/>
      <c r="UD270" s="57"/>
      <c r="UE270" s="57"/>
      <c r="UF270" s="57"/>
      <c r="UG270" s="57"/>
      <c r="UH270" s="57"/>
      <c r="UI270" s="57"/>
      <c r="UJ270" s="57"/>
      <c r="UK270" s="57"/>
      <c r="UL270" s="57"/>
      <c r="UM270" s="57"/>
      <c r="UN270" s="57"/>
      <c r="UO270" s="57"/>
      <c r="UP270" s="57"/>
      <c r="UQ270" s="57"/>
      <c r="UR270" s="57"/>
      <c r="US270" s="57"/>
      <c r="UT270" s="57"/>
      <c r="UU270" s="57"/>
      <c r="UV270" s="57"/>
      <c r="UW270" s="57"/>
      <c r="UX270" s="57"/>
      <c r="UY270" s="57"/>
      <c r="UZ270" s="57"/>
      <c r="VA270" s="57"/>
      <c r="VB270" s="57"/>
      <c r="VC270" s="57"/>
      <c r="VD270" s="57"/>
      <c r="VE270" s="57"/>
      <c r="VF270" s="57"/>
      <c r="VG270" s="57"/>
      <c r="VH270" s="57"/>
      <c r="VI270" s="57"/>
      <c r="VJ270" s="57"/>
      <c r="VK270" s="57"/>
      <c r="VL270" s="57"/>
      <c r="VM270" s="57"/>
      <c r="VN270" s="57"/>
      <c r="VO270" s="57"/>
      <c r="VP270" s="57"/>
      <c r="VQ270" s="57"/>
      <c r="VR270" s="57"/>
      <c r="VS270" s="57"/>
      <c r="VT270" s="57"/>
      <c r="VU270" s="57"/>
      <c r="VV270" s="57"/>
      <c r="VW270" s="57"/>
      <c r="VX270" s="57"/>
      <c r="VY270" s="57"/>
      <c r="VZ270" s="57"/>
      <c r="WA270" s="57"/>
      <c r="WB270" s="57"/>
      <c r="WC270" s="57"/>
      <c r="WD270" s="57"/>
      <c r="WE270" s="57"/>
      <c r="WF270" s="57"/>
      <c r="WG270" s="57"/>
      <c r="WH270" s="57"/>
      <c r="WI270" s="57"/>
      <c r="WJ270" s="57"/>
      <c r="WK270" s="57"/>
      <c r="WL270" s="57"/>
      <c r="WM270" s="57"/>
      <c r="WN270" s="57"/>
      <c r="WO270" s="57"/>
      <c r="WP270" s="57"/>
      <c r="WQ270" s="57"/>
      <c r="WR270" s="57"/>
      <c r="WS270" s="57"/>
      <c r="WT270" s="57"/>
      <c r="WU270" s="57"/>
      <c r="WV270" s="57"/>
      <c r="WW270" s="57"/>
      <c r="WX270" s="57"/>
      <c r="WY270" s="57"/>
      <c r="WZ270" s="57"/>
      <c r="XA270" s="57"/>
      <c r="XB270" s="57"/>
      <c r="XC270" s="57"/>
      <c r="XD270" s="57"/>
      <c r="XE270" s="57"/>
      <c r="XF270" s="57"/>
      <c r="XG270" s="57"/>
      <c r="XH270" s="57"/>
      <c r="XI270" s="57"/>
      <c r="XJ270" s="57"/>
      <c r="XK270" s="57"/>
      <c r="XL270" s="57"/>
      <c r="XM270" s="57"/>
      <c r="XN270" s="57"/>
      <c r="XO270" s="57"/>
      <c r="XP270" s="57"/>
      <c r="XQ270" s="57"/>
      <c r="XR270" s="57"/>
      <c r="XS270" s="57"/>
      <c r="XT270" s="57"/>
      <c r="XU270" s="57"/>
      <c r="XV270" s="57"/>
      <c r="XW270" s="57"/>
    </row>
    <row r="271">
      <c r="AI271" s="57"/>
      <c r="BR271" s="57"/>
      <c r="DA271" s="57"/>
      <c r="EJ271" s="57"/>
      <c r="EK271" s="57"/>
      <c r="EL271" s="57"/>
      <c r="EM271" s="57"/>
      <c r="EN271" s="57"/>
      <c r="EO271" s="57"/>
      <c r="EP271" s="57"/>
      <c r="EQ271" s="57"/>
      <c r="ER271" s="57"/>
      <c r="ES271" s="57"/>
      <c r="ET271" s="57"/>
      <c r="EU271" s="57"/>
      <c r="EV271" s="57"/>
      <c r="EW271" s="57"/>
      <c r="EX271" s="57"/>
      <c r="EY271" s="57"/>
      <c r="EZ271" s="57"/>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c r="IX271" s="57"/>
      <c r="IY271" s="57"/>
      <c r="IZ271" s="57"/>
      <c r="JA271" s="57"/>
      <c r="JB271" s="57"/>
      <c r="JC271" s="57"/>
      <c r="JD271" s="57"/>
      <c r="JE271" s="57"/>
      <c r="JF271" s="57"/>
      <c r="JG271" s="57"/>
      <c r="JH271" s="57"/>
      <c r="JI271" s="57"/>
      <c r="JJ271" s="57"/>
      <c r="JK271" s="57"/>
      <c r="JL271" s="57"/>
      <c r="JM271" s="57"/>
      <c r="JN271" s="57"/>
      <c r="JO271" s="57"/>
      <c r="JP271" s="57"/>
      <c r="JQ271" s="57"/>
      <c r="JR271" s="57"/>
      <c r="JS271" s="57"/>
      <c r="JT271" s="57"/>
      <c r="JU271" s="57"/>
      <c r="JV271" s="57"/>
      <c r="JW271" s="57"/>
      <c r="JX271" s="57"/>
      <c r="JY271" s="57"/>
      <c r="JZ271" s="57"/>
      <c r="KA271" s="57"/>
      <c r="KB271" s="57"/>
      <c r="KC271" s="57"/>
      <c r="KD271" s="57"/>
      <c r="KE271" s="57"/>
      <c r="KF271" s="57"/>
      <c r="KG271" s="57"/>
      <c r="KH271" s="57"/>
      <c r="KI271" s="57"/>
      <c r="KJ271" s="57"/>
      <c r="KK271" s="57"/>
      <c r="KL271" s="57"/>
      <c r="KM271" s="57"/>
      <c r="KN271" s="57"/>
      <c r="KO271" s="57"/>
      <c r="KP271" s="57"/>
      <c r="KQ271" s="57"/>
      <c r="KR271" s="57"/>
      <c r="KS271" s="57"/>
      <c r="KT271" s="57"/>
      <c r="KU271" s="57"/>
      <c r="KV271" s="57"/>
      <c r="KW271" s="57"/>
      <c r="KX271" s="57"/>
      <c r="KY271" s="57"/>
      <c r="KZ271" s="57"/>
      <c r="LA271" s="57"/>
      <c r="LB271" s="57"/>
      <c r="LC271" s="57"/>
      <c r="LD271" s="57"/>
      <c r="LE271" s="57"/>
      <c r="LF271" s="57"/>
      <c r="LG271" s="57"/>
      <c r="LH271" s="57"/>
      <c r="LI271" s="57"/>
      <c r="LJ271" s="57"/>
      <c r="LK271" s="57"/>
      <c r="LL271" s="57"/>
      <c r="LM271" s="57"/>
      <c r="LN271" s="57"/>
      <c r="LO271" s="57"/>
      <c r="LP271" s="57"/>
      <c r="LQ271" s="57"/>
      <c r="LR271" s="57"/>
      <c r="LS271" s="57"/>
      <c r="LT271" s="57"/>
      <c r="LU271" s="57"/>
      <c r="LV271" s="57"/>
      <c r="LW271" s="57"/>
      <c r="LX271" s="57"/>
      <c r="LY271" s="57"/>
      <c r="LZ271" s="57"/>
      <c r="MA271" s="57"/>
      <c r="MB271" s="57"/>
      <c r="MC271" s="57"/>
      <c r="MD271" s="57"/>
      <c r="ME271" s="57"/>
      <c r="MF271" s="57"/>
      <c r="MG271" s="57"/>
      <c r="MH271" s="57"/>
      <c r="MI271" s="57"/>
      <c r="MJ271" s="57"/>
      <c r="MK271" s="57"/>
      <c r="ML271" s="57"/>
      <c r="MM271" s="57"/>
      <c r="MN271" s="57"/>
      <c r="MO271" s="57"/>
      <c r="MP271" s="57"/>
      <c r="MQ271" s="57"/>
      <c r="MR271" s="57"/>
      <c r="MS271" s="57"/>
      <c r="MT271" s="57"/>
      <c r="MU271" s="57"/>
      <c r="MV271" s="57"/>
      <c r="MW271" s="57"/>
      <c r="MX271" s="57"/>
      <c r="MY271" s="57"/>
      <c r="MZ271" s="57"/>
      <c r="NA271" s="57"/>
      <c r="NB271" s="57"/>
      <c r="NC271" s="57"/>
      <c r="ND271" s="57"/>
      <c r="NE271" s="57"/>
      <c r="NF271" s="57"/>
      <c r="NG271" s="57"/>
      <c r="NH271" s="57"/>
      <c r="NI271" s="57"/>
      <c r="NJ271" s="57"/>
      <c r="NK271" s="57"/>
      <c r="NL271" s="57"/>
      <c r="NM271" s="57"/>
      <c r="NN271" s="57"/>
      <c r="NO271" s="57"/>
      <c r="NP271" s="57"/>
      <c r="NQ271" s="57"/>
      <c r="NR271" s="57"/>
      <c r="NS271" s="57"/>
      <c r="NT271" s="57"/>
      <c r="NU271" s="57"/>
      <c r="NV271" s="57"/>
      <c r="NW271" s="57"/>
      <c r="NX271" s="57"/>
      <c r="NY271" s="57"/>
      <c r="NZ271" s="57"/>
      <c r="OA271" s="57"/>
      <c r="OB271" s="57"/>
      <c r="OC271" s="57"/>
      <c r="OD271" s="57"/>
      <c r="OE271" s="57"/>
      <c r="OF271" s="57"/>
      <c r="OG271" s="57"/>
      <c r="OH271" s="57"/>
      <c r="OI271" s="57"/>
      <c r="OJ271" s="57"/>
      <c r="OK271" s="57"/>
      <c r="OL271" s="57"/>
      <c r="OM271" s="57"/>
      <c r="ON271" s="57"/>
      <c r="OO271" s="57"/>
      <c r="OP271" s="57"/>
      <c r="OQ271" s="57"/>
      <c r="OR271" s="57"/>
      <c r="OS271" s="57"/>
      <c r="OT271" s="57"/>
      <c r="OU271" s="57"/>
      <c r="OV271" s="57"/>
      <c r="OW271" s="57"/>
      <c r="OX271" s="57"/>
      <c r="OY271" s="57"/>
      <c r="OZ271" s="57"/>
      <c r="PA271" s="57"/>
      <c r="PB271" s="57"/>
      <c r="PC271" s="57"/>
      <c r="PD271" s="57"/>
      <c r="PE271" s="57"/>
      <c r="PF271" s="57"/>
      <c r="PG271" s="57"/>
      <c r="PH271" s="57"/>
      <c r="PI271" s="57"/>
      <c r="PJ271" s="57"/>
      <c r="PK271" s="57"/>
      <c r="PL271" s="57"/>
      <c r="PM271" s="57"/>
      <c r="PN271" s="57"/>
      <c r="PO271" s="57"/>
      <c r="PP271" s="57"/>
      <c r="PQ271" s="57"/>
      <c r="PR271" s="57"/>
      <c r="PS271" s="57"/>
      <c r="PT271" s="57"/>
      <c r="PU271" s="57"/>
      <c r="PV271" s="57"/>
      <c r="PW271" s="57"/>
      <c r="PX271" s="57"/>
      <c r="PY271" s="57"/>
      <c r="PZ271" s="57"/>
      <c r="QA271" s="57"/>
      <c r="QB271" s="57"/>
      <c r="QC271" s="57"/>
      <c r="QD271" s="57"/>
      <c r="QE271" s="57"/>
      <c r="QF271" s="57"/>
      <c r="QG271" s="57"/>
      <c r="QH271" s="57"/>
      <c r="QI271" s="57"/>
      <c r="QJ271" s="57"/>
      <c r="QK271" s="57"/>
      <c r="QL271" s="57"/>
      <c r="QM271" s="57"/>
      <c r="QN271" s="57"/>
      <c r="QO271" s="57"/>
      <c r="QP271" s="57"/>
      <c r="QQ271" s="57"/>
      <c r="QR271" s="57"/>
      <c r="QS271" s="57"/>
      <c r="QT271" s="57"/>
      <c r="QU271" s="57"/>
      <c r="QV271" s="57"/>
      <c r="QW271" s="57"/>
      <c r="QX271" s="57"/>
      <c r="QY271" s="57"/>
      <c r="QZ271" s="57"/>
      <c r="RA271" s="57"/>
      <c r="RB271" s="57"/>
      <c r="RC271" s="57"/>
      <c r="RD271" s="57"/>
      <c r="RE271" s="57"/>
      <c r="RF271" s="57"/>
      <c r="RG271" s="57"/>
      <c r="RH271" s="57"/>
      <c r="RI271" s="57"/>
      <c r="RJ271" s="57"/>
      <c r="RK271" s="57"/>
      <c r="RL271" s="57"/>
      <c r="RM271" s="57"/>
      <c r="RN271" s="57"/>
      <c r="RO271" s="57"/>
      <c r="RP271" s="57"/>
      <c r="RQ271" s="57"/>
      <c r="RR271" s="57"/>
      <c r="RS271" s="57"/>
      <c r="RT271" s="57"/>
      <c r="RU271" s="57"/>
      <c r="RV271" s="57"/>
      <c r="RW271" s="57"/>
      <c r="RX271" s="57"/>
      <c r="RY271" s="57"/>
      <c r="RZ271" s="57"/>
      <c r="SA271" s="57"/>
      <c r="SB271" s="57"/>
      <c r="SC271" s="57"/>
      <c r="SD271" s="57"/>
      <c r="SE271" s="57"/>
      <c r="SF271" s="57"/>
      <c r="SG271" s="57"/>
      <c r="SH271" s="57"/>
      <c r="SI271" s="57"/>
      <c r="SJ271" s="57"/>
      <c r="SK271" s="57"/>
      <c r="SL271" s="57"/>
      <c r="SM271" s="57"/>
      <c r="SN271" s="57"/>
      <c r="SO271" s="57"/>
      <c r="SP271" s="57"/>
      <c r="SQ271" s="57"/>
      <c r="SR271" s="57"/>
      <c r="SS271" s="57"/>
      <c r="ST271" s="57"/>
      <c r="SU271" s="57"/>
      <c r="SV271" s="57"/>
      <c r="SW271" s="57"/>
      <c r="SX271" s="57"/>
      <c r="SY271" s="57"/>
      <c r="SZ271" s="57"/>
      <c r="TA271" s="57"/>
      <c r="TB271" s="57"/>
      <c r="TC271" s="57"/>
      <c r="TD271" s="57"/>
      <c r="TE271" s="57"/>
      <c r="TF271" s="57"/>
      <c r="TG271" s="57"/>
      <c r="TH271" s="57"/>
      <c r="TI271" s="57"/>
      <c r="TJ271" s="57"/>
      <c r="TK271" s="57"/>
      <c r="TL271" s="57"/>
      <c r="TM271" s="57"/>
      <c r="TN271" s="57"/>
      <c r="TO271" s="57"/>
      <c r="TP271" s="57"/>
      <c r="TQ271" s="57"/>
      <c r="TR271" s="57"/>
      <c r="TS271" s="57"/>
      <c r="TT271" s="57"/>
      <c r="TU271" s="57"/>
      <c r="TV271" s="57"/>
      <c r="TW271" s="57"/>
      <c r="TX271" s="57"/>
      <c r="TY271" s="57"/>
      <c r="TZ271" s="57"/>
      <c r="UA271" s="57"/>
      <c r="UB271" s="57"/>
      <c r="UC271" s="57"/>
      <c r="UD271" s="57"/>
      <c r="UE271" s="57"/>
      <c r="UF271" s="57"/>
      <c r="UG271" s="57"/>
      <c r="UH271" s="57"/>
      <c r="UI271" s="57"/>
      <c r="UJ271" s="57"/>
      <c r="UK271" s="57"/>
      <c r="UL271" s="57"/>
      <c r="UM271" s="57"/>
      <c r="UN271" s="57"/>
      <c r="UO271" s="57"/>
      <c r="UP271" s="57"/>
      <c r="UQ271" s="57"/>
      <c r="UR271" s="57"/>
      <c r="US271" s="57"/>
      <c r="UT271" s="57"/>
      <c r="UU271" s="57"/>
      <c r="UV271" s="57"/>
      <c r="UW271" s="57"/>
      <c r="UX271" s="57"/>
      <c r="UY271" s="57"/>
      <c r="UZ271" s="57"/>
      <c r="VA271" s="57"/>
      <c r="VB271" s="57"/>
      <c r="VC271" s="57"/>
      <c r="VD271" s="57"/>
      <c r="VE271" s="57"/>
      <c r="VF271" s="57"/>
      <c r="VG271" s="57"/>
      <c r="VH271" s="57"/>
      <c r="VI271" s="57"/>
      <c r="VJ271" s="57"/>
      <c r="VK271" s="57"/>
      <c r="VL271" s="57"/>
      <c r="VM271" s="57"/>
      <c r="VN271" s="57"/>
      <c r="VO271" s="57"/>
      <c r="VP271" s="57"/>
      <c r="VQ271" s="57"/>
      <c r="VR271" s="57"/>
      <c r="VS271" s="57"/>
      <c r="VT271" s="57"/>
      <c r="VU271" s="57"/>
      <c r="VV271" s="57"/>
      <c r="VW271" s="57"/>
      <c r="VX271" s="57"/>
      <c r="VY271" s="57"/>
      <c r="VZ271" s="57"/>
      <c r="WA271" s="57"/>
      <c r="WB271" s="57"/>
      <c r="WC271" s="57"/>
      <c r="WD271" s="57"/>
      <c r="WE271" s="57"/>
      <c r="WF271" s="57"/>
      <c r="WG271" s="57"/>
      <c r="WH271" s="57"/>
      <c r="WI271" s="57"/>
      <c r="WJ271" s="57"/>
      <c r="WK271" s="57"/>
      <c r="WL271" s="57"/>
      <c r="WM271" s="57"/>
      <c r="WN271" s="57"/>
      <c r="WO271" s="57"/>
      <c r="WP271" s="57"/>
      <c r="WQ271" s="57"/>
      <c r="WR271" s="57"/>
      <c r="WS271" s="57"/>
      <c r="WT271" s="57"/>
      <c r="WU271" s="57"/>
      <c r="WV271" s="57"/>
      <c r="WW271" s="57"/>
      <c r="WX271" s="57"/>
      <c r="WY271" s="57"/>
      <c r="WZ271" s="57"/>
      <c r="XA271" s="57"/>
      <c r="XB271" s="57"/>
      <c r="XC271" s="57"/>
      <c r="XD271" s="57"/>
      <c r="XE271" s="57"/>
      <c r="XF271" s="57"/>
      <c r="XG271" s="57"/>
      <c r="XH271" s="57"/>
      <c r="XI271" s="57"/>
      <c r="XJ271" s="57"/>
      <c r="XK271" s="57"/>
      <c r="XL271" s="57"/>
      <c r="XM271" s="57"/>
      <c r="XN271" s="57"/>
      <c r="XO271" s="57"/>
      <c r="XP271" s="57"/>
      <c r="XQ271" s="57"/>
      <c r="XR271" s="57"/>
      <c r="XS271" s="57"/>
      <c r="XT271" s="57"/>
      <c r="XU271" s="57"/>
      <c r="XV271" s="57"/>
      <c r="XW271" s="57"/>
    </row>
    <row r="272">
      <c r="AI272" s="57"/>
      <c r="BR272" s="57"/>
      <c r="DA272" s="57"/>
      <c r="EJ272" s="57"/>
      <c r="EK272" s="57"/>
      <c r="EL272" s="57"/>
      <c r="EM272" s="57"/>
      <c r="EN272" s="57"/>
      <c r="EO272" s="57"/>
      <c r="EP272" s="57"/>
      <c r="EQ272" s="57"/>
      <c r="ER272" s="57"/>
      <c r="ES272" s="57"/>
      <c r="ET272" s="57"/>
      <c r="EU272" s="57"/>
      <c r="EV272" s="57"/>
      <c r="EW272" s="57"/>
      <c r="EX272" s="57"/>
      <c r="EY272" s="57"/>
      <c r="EZ272" s="57"/>
      <c r="FA272" s="57"/>
      <c r="FB272" s="57"/>
      <c r="FC272" s="57"/>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c r="IX272" s="57"/>
      <c r="IY272" s="57"/>
      <c r="IZ272" s="57"/>
      <c r="JA272" s="57"/>
      <c r="JB272" s="57"/>
      <c r="JC272" s="57"/>
      <c r="JD272" s="57"/>
      <c r="JE272" s="57"/>
      <c r="JF272" s="57"/>
      <c r="JG272" s="57"/>
      <c r="JH272" s="57"/>
      <c r="JI272" s="57"/>
      <c r="JJ272" s="57"/>
      <c r="JK272" s="57"/>
      <c r="JL272" s="57"/>
      <c r="JM272" s="57"/>
      <c r="JN272" s="57"/>
      <c r="JO272" s="57"/>
      <c r="JP272" s="57"/>
      <c r="JQ272" s="57"/>
      <c r="JR272" s="57"/>
      <c r="JS272" s="57"/>
      <c r="JT272" s="57"/>
      <c r="JU272" s="57"/>
      <c r="JV272" s="57"/>
      <c r="JW272" s="57"/>
      <c r="JX272" s="57"/>
      <c r="JY272" s="57"/>
      <c r="JZ272" s="57"/>
      <c r="KA272" s="57"/>
      <c r="KB272" s="57"/>
      <c r="KC272" s="57"/>
      <c r="KD272" s="57"/>
      <c r="KE272" s="57"/>
      <c r="KF272" s="57"/>
      <c r="KG272" s="57"/>
      <c r="KH272" s="57"/>
      <c r="KI272" s="57"/>
      <c r="KJ272" s="57"/>
      <c r="KK272" s="57"/>
      <c r="KL272" s="57"/>
      <c r="KM272" s="57"/>
      <c r="KN272" s="57"/>
      <c r="KO272" s="57"/>
      <c r="KP272" s="57"/>
      <c r="KQ272" s="57"/>
      <c r="KR272" s="57"/>
      <c r="KS272" s="57"/>
      <c r="KT272" s="57"/>
      <c r="KU272" s="57"/>
      <c r="KV272" s="57"/>
      <c r="KW272" s="57"/>
      <c r="KX272" s="57"/>
      <c r="KY272" s="57"/>
      <c r="KZ272" s="57"/>
      <c r="LA272" s="57"/>
      <c r="LB272" s="57"/>
      <c r="LC272" s="57"/>
      <c r="LD272" s="57"/>
      <c r="LE272" s="57"/>
      <c r="LF272" s="57"/>
      <c r="LG272" s="57"/>
      <c r="LH272" s="57"/>
      <c r="LI272" s="57"/>
      <c r="LJ272" s="57"/>
      <c r="LK272" s="57"/>
      <c r="LL272" s="57"/>
      <c r="LM272" s="57"/>
      <c r="LN272" s="57"/>
      <c r="LO272" s="57"/>
      <c r="LP272" s="57"/>
      <c r="LQ272" s="57"/>
      <c r="LR272" s="57"/>
      <c r="LS272" s="57"/>
      <c r="LT272" s="57"/>
      <c r="LU272" s="57"/>
      <c r="LV272" s="57"/>
      <c r="LW272" s="57"/>
      <c r="LX272" s="57"/>
      <c r="LY272" s="57"/>
      <c r="LZ272" s="57"/>
      <c r="MA272" s="57"/>
      <c r="MB272" s="57"/>
      <c r="MC272" s="57"/>
      <c r="MD272" s="57"/>
      <c r="ME272" s="57"/>
      <c r="MF272" s="57"/>
      <c r="MG272" s="57"/>
      <c r="MH272" s="57"/>
      <c r="MI272" s="57"/>
      <c r="MJ272" s="57"/>
      <c r="MK272" s="57"/>
      <c r="ML272" s="57"/>
      <c r="MM272" s="57"/>
      <c r="MN272" s="57"/>
      <c r="MO272" s="57"/>
      <c r="MP272" s="57"/>
      <c r="MQ272" s="57"/>
      <c r="MR272" s="57"/>
      <c r="MS272" s="57"/>
      <c r="MT272" s="57"/>
      <c r="MU272" s="57"/>
      <c r="MV272" s="57"/>
      <c r="MW272" s="57"/>
      <c r="MX272" s="57"/>
      <c r="MY272" s="57"/>
      <c r="MZ272" s="57"/>
      <c r="NA272" s="57"/>
      <c r="NB272" s="57"/>
      <c r="NC272" s="57"/>
      <c r="ND272" s="57"/>
      <c r="NE272" s="57"/>
      <c r="NF272" s="57"/>
      <c r="NG272" s="57"/>
      <c r="NH272" s="57"/>
      <c r="NI272" s="57"/>
      <c r="NJ272" s="57"/>
      <c r="NK272" s="57"/>
      <c r="NL272" s="57"/>
      <c r="NM272" s="57"/>
      <c r="NN272" s="57"/>
      <c r="NO272" s="57"/>
      <c r="NP272" s="57"/>
      <c r="NQ272" s="57"/>
      <c r="NR272" s="57"/>
      <c r="NS272" s="57"/>
      <c r="NT272" s="57"/>
      <c r="NU272" s="57"/>
      <c r="NV272" s="57"/>
      <c r="NW272" s="57"/>
      <c r="NX272" s="57"/>
      <c r="NY272" s="57"/>
      <c r="NZ272" s="57"/>
      <c r="OA272" s="57"/>
      <c r="OB272" s="57"/>
      <c r="OC272" s="57"/>
      <c r="OD272" s="57"/>
      <c r="OE272" s="57"/>
      <c r="OF272" s="57"/>
      <c r="OG272" s="57"/>
      <c r="OH272" s="57"/>
      <c r="OI272" s="57"/>
      <c r="OJ272" s="57"/>
      <c r="OK272" s="57"/>
      <c r="OL272" s="57"/>
      <c r="OM272" s="57"/>
      <c r="ON272" s="57"/>
      <c r="OO272" s="57"/>
      <c r="OP272" s="57"/>
      <c r="OQ272" s="57"/>
      <c r="OR272" s="57"/>
      <c r="OS272" s="57"/>
      <c r="OT272" s="57"/>
      <c r="OU272" s="57"/>
      <c r="OV272" s="57"/>
      <c r="OW272" s="57"/>
      <c r="OX272" s="57"/>
      <c r="OY272" s="57"/>
      <c r="OZ272" s="57"/>
      <c r="PA272" s="57"/>
      <c r="PB272" s="57"/>
      <c r="PC272" s="57"/>
      <c r="PD272" s="57"/>
      <c r="PE272" s="57"/>
      <c r="PF272" s="57"/>
      <c r="PG272" s="57"/>
      <c r="PH272" s="57"/>
      <c r="PI272" s="57"/>
      <c r="PJ272" s="57"/>
      <c r="PK272" s="57"/>
      <c r="PL272" s="57"/>
      <c r="PM272" s="57"/>
      <c r="PN272" s="57"/>
      <c r="PO272" s="57"/>
      <c r="PP272" s="57"/>
      <c r="PQ272" s="57"/>
      <c r="PR272" s="57"/>
      <c r="PS272" s="57"/>
      <c r="PT272" s="57"/>
      <c r="PU272" s="57"/>
      <c r="PV272" s="57"/>
      <c r="PW272" s="57"/>
      <c r="PX272" s="57"/>
      <c r="PY272" s="57"/>
      <c r="PZ272" s="57"/>
      <c r="QA272" s="57"/>
      <c r="QB272" s="57"/>
      <c r="QC272" s="57"/>
      <c r="QD272" s="57"/>
      <c r="QE272" s="57"/>
      <c r="QF272" s="57"/>
      <c r="QG272" s="57"/>
      <c r="QH272" s="57"/>
      <c r="QI272" s="57"/>
      <c r="QJ272" s="57"/>
      <c r="QK272" s="57"/>
      <c r="QL272" s="57"/>
      <c r="QM272" s="57"/>
      <c r="QN272" s="57"/>
      <c r="QO272" s="57"/>
      <c r="QP272" s="57"/>
      <c r="QQ272" s="57"/>
      <c r="QR272" s="57"/>
      <c r="QS272" s="57"/>
      <c r="QT272" s="57"/>
      <c r="QU272" s="57"/>
      <c r="QV272" s="57"/>
      <c r="QW272" s="57"/>
      <c r="QX272" s="57"/>
      <c r="QY272" s="57"/>
      <c r="QZ272" s="57"/>
      <c r="RA272" s="57"/>
      <c r="RB272" s="57"/>
      <c r="RC272" s="57"/>
      <c r="RD272" s="57"/>
      <c r="RE272" s="57"/>
      <c r="RF272" s="57"/>
      <c r="RG272" s="57"/>
      <c r="RH272" s="57"/>
      <c r="RI272" s="57"/>
      <c r="RJ272" s="57"/>
      <c r="RK272" s="57"/>
      <c r="RL272" s="57"/>
      <c r="RM272" s="57"/>
      <c r="RN272" s="57"/>
      <c r="RO272" s="57"/>
      <c r="RP272" s="57"/>
      <c r="RQ272" s="57"/>
      <c r="RR272" s="57"/>
      <c r="RS272" s="57"/>
      <c r="RT272" s="57"/>
      <c r="RU272" s="57"/>
      <c r="RV272" s="57"/>
      <c r="RW272" s="57"/>
      <c r="RX272" s="57"/>
      <c r="RY272" s="57"/>
      <c r="RZ272" s="57"/>
      <c r="SA272" s="57"/>
      <c r="SB272" s="57"/>
      <c r="SC272" s="57"/>
      <c r="SD272" s="57"/>
      <c r="SE272" s="57"/>
      <c r="SF272" s="57"/>
      <c r="SG272" s="57"/>
      <c r="SH272" s="57"/>
      <c r="SI272" s="57"/>
      <c r="SJ272" s="57"/>
      <c r="SK272" s="57"/>
      <c r="SL272" s="57"/>
      <c r="SM272" s="57"/>
      <c r="SN272" s="57"/>
      <c r="SO272" s="57"/>
      <c r="SP272" s="57"/>
      <c r="SQ272" s="57"/>
      <c r="SR272" s="57"/>
      <c r="SS272" s="57"/>
      <c r="ST272" s="57"/>
      <c r="SU272" s="57"/>
      <c r="SV272" s="57"/>
      <c r="SW272" s="57"/>
      <c r="SX272" s="57"/>
      <c r="SY272" s="57"/>
      <c r="SZ272" s="57"/>
      <c r="TA272" s="57"/>
      <c r="TB272" s="57"/>
      <c r="TC272" s="57"/>
      <c r="TD272" s="57"/>
      <c r="TE272" s="57"/>
      <c r="TF272" s="57"/>
      <c r="TG272" s="57"/>
      <c r="TH272" s="57"/>
      <c r="TI272" s="57"/>
      <c r="TJ272" s="57"/>
      <c r="TK272" s="57"/>
      <c r="TL272" s="57"/>
      <c r="TM272" s="57"/>
      <c r="TN272" s="57"/>
      <c r="TO272" s="57"/>
      <c r="TP272" s="57"/>
      <c r="TQ272" s="57"/>
      <c r="TR272" s="57"/>
      <c r="TS272" s="57"/>
      <c r="TT272" s="57"/>
      <c r="TU272" s="57"/>
      <c r="TV272" s="57"/>
      <c r="TW272" s="57"/>
      <c r="TX272" s="57"/>
      <c r="TY272" s="57"/>
      <c r="TZ272" s="57"/>
      <c r="UA272" s="57"/>
      <c r="UB272" s="57"/>
      <c r="UC272" s="57"/>
      <c r="UD272" s="57"/>
      <c r="UE272" s="57"/>
      <c r="UF272" s="57"/>
      <c r="UG272" s="57"/>
      <c r="UH272" s="57"/>
      <c r="UI272" s="57"/>
      <c r="UJ272" s="57"/>
      <c r="UK272" s="57"/>
      <c r="UL272" s="57"/>
      <c r="UM272" s="57"/>
      <c r="UN272" s="57"/>
      <c r="UO272" s="57"/>
      <c r="UP272" s="57"/>
      <c r="UQ272" s="57"/>
      <c r="UR272" s="57"/>
      <c r="US272" s="57"/>
      <c r="UT272" s="57"/>
      <c r="UU272" s="57"/>
      <c r="UV272" s="57"/>
      <c r="UW272" s="57"/>
      <c r="UX272" s="57"/>
      <c r="UY272" s="57"/>
      <c r="UZ272" s="57"/>
      <c r="VA272" s="57"/>
      <c r="VB272" s="57"/>
      <c r="VC272" s="57"/>
      <c r="VD272" s="57"/>
      <c r="VE272" s="57"/>
      <c r="VF272" s="57"/>
      <c r="VG272" s="57"/>
      <c r="VH272" s="57"/>
      <c r="VI272" s="57"/>
      <c r="VJ272" s="57"/>
      <c r="VK272" s="57"/>
      <c r="VL272" s="57"/>
      <c r="VM272" s="57"/>
      <c r="VN272" s="57"/>
      <c r="VO272" s="57"/>
      <c r="VP272" s="57"/>
      <c r="VQ272" s="57"/>
      <c r="VR272" s="57"/>
      <c r="VS272" s="57"/>
      <c r="VT272" s="57"/>
      <c r="VU272" s="57"/>
      <c r="VV272" s="57"/>
      <c r="VW272" s="57"/>
      <c r="VX272" s="57"/>
      <c r="VY272" s="57"/>
      <c r="VZ272" s="57"/>
      <c r="WA272" s="57"/>
      <c r="WB272" s="57"/>
      <c r="WC272" s="57"/>
      <c r="WD272" s="57"/>
      <c r="WE272" s="57"/>
      <c r="WF272" s="57"/>
      <c r="WG272" s="57"/>
      <c r="WH272" s="57"/>
      <c r="WI272" s="57"/>
      <c r="WJ272" s="57"/>
      <c r="WK272" s="57"/>
      <c r="WL272" s="57"/>
      <c r="WM272" s="57"/>
      <c r="WN272" s="57"/>
      <c r="WO272" s="57"/>
      <c r="WP272" s="57"/>
      <c r="WQ272" s="57"/>
      <c r="WR272" s="57"/>
      <c r="WS272" s="57"/>
      <c r="WT272" s="57"/>
      <c r="WU272" s="57"/>
      <c r="WV272" s="57"/>
      <c r="WW272" s="57"/>
      <c r="WX272" s="57"/>
      <c r="WY272" s="57"/>
      <c r="WZ272" s="57"/>
      <c r="XA272" s="57"/>
      <c r="XB272" s="57"/>
      <c r="XC272" s="57"/>
      <c r="XD272" s="57"/>
      <c r="XE272" s="57"/>
      <c r="XF272" s="57"/>
      <c r="XG272" s="57"/>
      <c r="XH272" s="57"/>
      <c r="XI272" s="57"/>
      <c r="XJ272" s="57"/>
      <c r="XK272" s="57"/>
      <c r="XL272" s="57"/>
      <c r="XM272" s="57"/>
      <c r="XN272" s="57"/>
      <c r="XO272" s="57"/>
      <c r="XP272" s="57"/>
      <c r="XQ272" s="57"/>
      <c r="XR272" s="57"/>
      <c r="XS272" s="57"/>
      <c r="XT272" s="57"/>
      <c r="XU272" s="57"/>
      <c r="XV272" s="57"/>
      <c r="XW272" s="57"/>
    </row>
    <row r="273">
      <c r="AI273" s="57"/>
      <c r="BR273" s="57"/>
      <c r="DA273" s="57"/>
      <c r="EJ273" s="57"/>
      <c r="EK273" s="57"/>
      <c r="EL273" s="57"/>
      <c r="EM273" s="57"/>
      <c r="EN273" s="57"/>
      <c r="EO273" s="57"/>
      <c r="EP273" s="57"/>
      <c r="EQ273" s="57"/>
      <c r="ER273" s="57"/>
      <c r="ES273" s="57"/>
      <c r="ET273" s="57"/>
      <c r="EU273" s="57"/>
      <c r="EV273" s="57"/>
      <c r="EW273" s="57"/>
      <c r="EX273" s="57"/>
      <c r="EY273" s="57"/>
      <c r="EZ273" s="57"/>
      <c r="FA273" s="57"/>
      <c r="FB273" s="57"/>
      <c r="FC273" s="57"/>
      <c r="FD273" s="57"/>
      <c r="FE273" s="57"/>
      <c r="FF273" s="57"/>
      <c r="FG273" s="57"/>
      <c r="FH273" s="57"/>
      <c r="FI273" s="57"/>
      <c r="FJ273" s="57"/>
      <c r="FK273" s="57"/>
      <c r="FL273" s="57"/>
      <c r="FM273" s="57"/>
      <c r="FN273" s="57"/>
      <c r="FO273" s="57"/>
      <c r="FP273" s="57"/>
      <c r="FQ273" s="57"/>
      <c r="FR273" s="57"/>
      <c r="FS273" s="57"/>
      <c r="FT273" s="57"/>
      <c r="FU273" s="57"/>
      <c r="FV273" s="57"/>
      <c r="FW273" s="57"/>
      <c r="FX273" s="57"/>
      <c r="FY273" s="57"/>
      <c r="FZ273" s="57"/>
      <c r="GA273" s="57"/>
      <c r="GB273" s="57"/>
      <c r="GC273" s="57"/>
      <c r="GD273" s="57"/>
      <c r="GE273" s="57"/>
      <c r="GF273" s="57"/>
      <c r="GG273" s="57"/>
      <c r="GH273" s="57"/>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c r="HN273" s="57"/>
      <c r="HO273" s="57"/>
      <c r="HP273" s="57"/>
      <c r="HQ273" s="57"/>
      <c r="HR273" s="57"/>
      <c r="HS273" s="57"/>
      <c r="HT273" s="57"/>
      <c r="HU273" s="57"/>
      <c r="HV273" s="57"/>
      <c r="HW273" s="57"/>
      <c r="HX273" s="57"/>
      <c r="HY273" s="57"/>
      <c r="HZ273" s="57"/>
      <c r="IA273" s="57"/>
      <c r="IB273" s="57"/>
      <c r="IC273" s="57"/>
      <c r="ID273" s="57"/>
      <c r="IE273" s="57"/>
      <c r="IF273" s="57"/>
      <c r="IG273" s="57"/>
      <c r="IH273" s="57"/>
      <c r="II273" s="57"/>
      <c r="IJ273" s="57"/>
      <c r="IK273" s="57"/>
      <c r="IL273" s="57"/>
      <c r="IM273" s="57"/>
      <c r="IN273" s="57"/>
      <c r="IO273" s="57"/>
      <c r="IP273" s="57"/>
      <c r="IQ273" s="57"/>
      <c r="IR273" s="57"/>
      <c r="IS273" s="57"/>
      <c r="IT273" s="57"/>
      <c r="IU273" s="57"/>
      <c r="IV273" s="57"/>
      <c r="IW273" s="57"/>
      <c r="IX273" s="57"/>
      <c r="IY273" s="57"/>
      <c r="IZ273" s="57"/>
      <c r="JA273" s="57"/>
      <c r="JB273" s="57"/>
      <c r="JC273" s="57"/>
      <c r="JD273" s="57"/>
      <c r="JE273" s="57"/>
      <c r="JF273" s="57"/>
      <c r="JG273" s="57"/>
      <c r="JH273" s="57"/>
      <c r="JI273" s="57"/>
      <c r="JJ273" s="57"/>
      <c r="JK273" s="57"/>
      <c r="JL273" s="57"/>
      <c r="JM273" s="57"/>
      <c r="JN273" s="57"/>
      <c r="JO273" s="57"/>
      <c r="JP273" s="57"/>
      <c r="JQ273" s="57"/>
      <c r="JR273" s="57"/>
      <c r="JS273" s="57"/>
      <c r="JT273" s="57"/>
      <c r="JU273" s="57"/>
      <c r="JV273" s="57"/>
      <c r="JW273" s="57"/>
      <c r="JX273" s="57"/>
      <c r="JY273" s="57"/>
      <c r="JZ273" s="57"/>
      <c r="KA273" s="57"/>
      <c r="KB273" s="57"/>
      <c r="KC273" s="57"/>
      <c r="KD273" s="57"/>
      <c r="KE273" s="57"/>
      <c r="KF273" s="57"/>
      <c r="KG273" s="57"/>
      <c r="KH273" s="57"/>
      <c r="KI273" s="57"/>
      <c r="KJ273" s="57"/>
      <c r="KK273" s="57"/>
      <c r="KL273" s="57"/>
      <c r="KM273" s="57"/>
      <c r="KN273" s="57"/>
      <c r="KO273" s="57"/>
      <c r="KP273" s="57"/>
      <c r="KQ273" s="57"/>
      <c r="KR273" s="57"/>
      <c r="KS273" s="57"/>
      <c r="KT273" s="57"/>
      <c r="KU273" s="57"/>
      <c r="KV273" s="57"/>
      <c r="KW273" s="57"/>
      <c r="KX273" s="57"/>
      <c r="KY273" s="57"/>
      <c r="KZ273" s="57"/>
      <c r="LA273" s="57"/>
      <c r="LB273" s="57"/>
      <c r="LC273" s="57"/>
      <c r="LD273" s="57"/>
      <c r="LE273" s="57"/>
      <c r="LF273" s="57"/>
      <c r="LG273" s="57"/>
      <c r="LH273" s="57"/>
      <c r="LI273" s="57"/>
      <c r="LJ273" s="57"/>
      <c r="LK273" s="57"/>
      <c r="LL273" s="57"/>
      <c r="LM273" s="57"/>
      <c r="LN273" s="57"/>
      <c r="LO273" s="57"/>
      <c r="LP273" s="57"/>
      <c r="LQ273" s="57"/>
      <c r="LR273" s="57"/>
      <c r="LS273" s="57"/>
      <c r="LT273" s="57"/>
      <c r="LU273" s="57"/>
      <c r="LV273" s="57"/>
      <c r="LW273" s="57"/>
      <c r="LX273" s="57"/>
      <c r="LY273" s="57"/>
      <c r="LZ273" s="57"/>
      <c r="MA273" s="57"/>
      <c r="MB273" s="57"/>
      <c r="MC273" s="57"/>
      <c r="MD273" s="57"/>
      <c r="ME273" s="57"/>
      <c r="MF273" s="57"/>
      <c r="MG273" s="57"/>
      <c r="MH273" s="57"/>
      <c r="MI273" s="57"/>
      <c r="MJ273" s="57"/>
      <c r="MK273" s="57"/>
      <c r="ML273" s="57"/>
      <c r="MM273" s="57"/>
      <c r="MN273" s="57"/>
      <c r="MO273" s="57"/>
      <c r="MP273" s="57"/>
      <c r="MQ273" s="57"/>
      <c r="MR273" s="57"/>
      <c r="MS273" s="57"/>
      <c r="MT273" s="57"/>
      <c r="MU273" s="57"/>
      <c r="MV273" s="57"/>
      <c r="MW273" s="57"/>
      <c r="MX273" s="57"/>
      <c r="MY273" s="57"/>
      <c r="MZ273" s="57"/>
      <c r="NA273" s="57"/>
      <c r="NB273" s="57"/>
      <c r="NC273" s="57"/>
      <c r="ND273" s="57"/>
      <c r="NE273" s="57"/>
      <c r="NF273" s="57"/>
      <c r="NG273" s="57"/>
      <c r="NH273" s="57"/>
      <c r="NI273" s="57"/>
      <c r="NJ273" s="57"/>
      <c r="NK273" s="57"/>
      <c r="NL273" s="57"/>
      <c r="NM273" s="57"/>
      <c r="NN273" s="57"/>
      <c r="NO273" s="57"/>
      <c r="NP273" s="57"/>
      <c r="NQ273" s="57"/>
      <c r="NR273" s="57"/>
      <c r="NS273" s="57"/>
      <c r="NT273" s="57"/>
      <c r="NU273" s="57"/>
      <c r="NV273" s="57"/>
      <c r="NW273" s="57"/>
      <c r="NX273" s="57"/>
      <c r="NY273" s="57"/>
      <c r="NZ273" s="57"/>
      <c r="OA273" s="57"/>
      <c r="OB273" s="57"/>
      <c r="OC273" s="57"/>
      <c r="OD273" s="57"/>
      <c r="OE273" s="57"/>
      <c r="OF273" s="57"/>
      <c r="OG273" s="57"/>
      <c r="OH273" s="57"/>
      <c r="OI273" s="57"/>
      <c r="OJ273" s="57"/>
      <c r="OK273" s="57"/>
      <c r="OL273" s="57"/>
      <c r="OM273" s="57"/>
      <c r="ON273" s="57"/>
      <c r="OO273" s="57"/>
      <c r="OP273" s="57"/>
      <c r="OQ273" s="57"/>
      <c r="OR273" s="57"/>
      <c r="OS273" s="57"/>
      <c r="OT273" s="57"/>
      <c r="OU273" s="57"/>
      <c r="OV273" s="57"/>
      <c r="OW273" s="57"/>
      <c r="OX273" s="57"/>
      <c r="OY273" s="57"/>
      <c r="OZ273" s="57"/>
      <c r="PA273" s="57"/>
      <c r="PB273" s="57"/>
      <c r="PC273" s="57"/>
      <c r="PD273" s="57"/>
      <c r="PE273" s="57"/>
      <c r="PF273" s="57"/>
      <c r="PG273" s="57"/>
      <c r="PH273" s="57"/>
      <c r="PI273" s="57"/>
      <c r="PJ273" s="57"/>
      <c r="PK273" s="57"/>
      <c r="PL273" s="57"/>
      <c r="PM273" s="57"/>
      <c r="PN273" s="57"/>
      <c r="PO273" s="57"/>
      <c r="PP273" s="57"/>
      <c r="PQ273" s="57"/>
      <c r="PR273" s="57"/>
      <c r="PS273" s="57"/>
      <c r="PT273" s="57"/>
      <c r="PU273" s="57"/>
      <c r="PV273" s="57"/>
      <c r="PW273" s="57"/>
      <c r="PX273" s="57"/>
      <c r="PY273" s="57"/>
      <c r="PZ273" s="57"/>
      <c r="QA273" s="57"/>
      <c r="QB273" s="57"/>
      <c r="QC273" s="57"/>
      <c r="QD273" s="57"/>
      <c r="QE273" s="57"/>
      <c r="QF273" s="57"/>
      <c r="QG273" s="57"/>
      <c r="QH273" s="57"/>
      <c r="QI273" s="57"/>
      <c r="QJ273" s="57"/>
      <c r="QK273" s="57"/>
      <c r="QL273" s="57"/>
      <c r="QM273" s="57"/>
      <c r="QN273" s="57"/>
      <c r="QO273" s="57"/>
      <c r="QP273" s="57"/>
      <c r="QQ273" s="57"/>
      <c r="QR273" s="57"/>
      <c r="QS273" s="57"/>
      <c r="QT273" s="57"/>
      <c r="QU273" s="57"/>
      <c r="QV273" s="57"/>
      <c r="QW273" s="57"/>
      <c r="QX273" s="57"/>
      <c r="QY273" s="57"/>
      <c r="QZ273" s="57"/>
      <c r="RA273" s="57"/>
      <c r="RB273" s="57"/>
      <c r="RC273" s="57"/>
      <c r="RD273" s="57"/>
      <c r="RE273" s="57"/>
      <c r="RF273" s="57"/>
      <c r="RG273" s="57"/>
      <c r="RH273" s="57"/>
      <c r="RI273" s="57"/>
      <c r="RJ273" s="57"/>
      <c r="RK273" s="57"/>
      <c r="RL273" s="57"/>
      <c r="RM273" s="57"/>
      <c r="RN273" s="57"/>
      <c r="RO273" s="57"/>
      <c r="RP273" s="57"/>
      <c r="RQ273" s="57"/>
      <c r="RR273" s="57"/>
      <c r="RS273" s="57"/>
      <c r="RT273" s="57"/>
      <c r="RU273" s="57"/>
      <c r="RV273" s="57"/>
      <c r="RW273" s="57"/>
      <c r="RX273" s="57"/>
      <c r="RY273" s="57"/>
      <c r="RZ273" s="57"/>
      <c r="SA273" s="57"/>
      <c r="SB273" s="57"/>
      <c r="SC273" s="57"/>
      <c r="SD273" s="57"/>
      <c r="SE273" s="57"/>
      <c r="SF273" s="57"/>
      <c r="SG273" s="57"/>
      <c r="SH273" s="57"/>
      <c r="SI273" s="57"/>
      <c r="SJ273" s="57"/>
      <c r="SK273" s="57"/>
      <c r="SL273" s="57"/>
      <c r="SM273" s="57"/>
      <c r="SN273" s="57"/>
      <c r="SO273" s="57"/>
      <c r="SP273" s="57"/>
      <c r="SQ273" s="57"/>
      <c r="SR273" s="57"/>
      <c r="SS273" s="57"/>
      <c r="ST273" s="57"/>
      <c r="SU273" s="57"/>
      <c r="SV273" s="57"/>
      <c r="SW273" s="57"/>
      <c r="SX273" s="57"/>
      <c r="SY273" s="57"/>
      <c r="SZ273" s="57"/>
      <c r="TA273" s="57"/>
      <c r="TB273" s="57"/>
      <c r="TC273" s="57"/>
      <c r="TD273" s="57"/>
      <c r="TE273" s="57"/>
      <c r="TF273" s="57"/>
      <c r="TG273" s="57"/>
      <c r="TH273" s="57"/>
      <c r="TI273" s="57"/>
      <c r="TJ273" s="57"/>
      <c r="TK273" s="57"/>
      <c r="TL273" s="57"/>
      <c r="TM273" s="57"/>
      <c r="TN273" s="57"/>
      <c r="TO273" s="57"/>
      <c r="TP273" s="57"/>
      <c r="TQ273" s="57"/>
      <c r="TR273" s="57"/>
      <c r="TS273" s="57"/>
      <c r="TT273" s="57"/>
      <c r="TU273" s="57"/>
      <c r="TV273" s="57"/>
      <c r="TW273" s="57"/>
      <c r="TX273" s="57"/>
      <c r="TY273" s="57"/>
      <c r="TZ273" s="57"/>
      <c r="UA273" s="57"/>
      <c r="UB273" s="57"/>
      <c r="UC273" s="57"/>
      <c r="UD273" s="57"/>
      <c r="UE273" s="57"/>
      <c r="UF273" s="57"/>
      <c r="UG273" s="57"/>
      <c r="UH273" s="57"/>
      <c r="UI273" s="57"/>
      <c r="UJ273" s="57"/>
      <c r="UK273" s="57"/>
      <c r="UL273" s="57"/>
      <c r="UM273" s="57"/>
      <c r="UN273" s="57"/>
      <c r="UO273" s="57"/>
      <c r="UP273" s="57"/>
      <c r="UQ273" s="57"/>
      <c r="UR273" s="57"/>
      <c r="US273" s="57"/>
      <c r="UT273" s="57"/>
      <c r="UU273" s="57"/>
      <c r="UV273" s="57"/>
      <c r="UW273" s="57"/>
      <c r="UX273" s="57"/>
      <c r="UY273" s="57"/>
      <c r="UZ273" s="57"/>
      <c r="VA273" s="57"/>
      <c r="VB273" s="57"/>
      <c r="VC273" s="57"/>
      <c r="VD273" s="57"/>
      <c r="VE273" s="57"/>
      <c r="VF273" s="57"/>
      <c r="VG273" s="57"/>
      <c r="VH273" s="57"/>
      <c r="VI273" s="57"/>
      <c r="VJ273" s="57"/>
      <c r="VK273" s="57"/>
      <c r="VL273" s="57"/>
      <c r="VM273" s="57"/>
      <c r="VN273" s="57"/>
      <c r="VO273" s="57"/>
      <c r="VP273" s="57"/>
      <c r="VQ273" s="57"/>
      <c r="VR273" s="57"/>
      <c r="VS273" s="57"/>
      <c r="VT273" s="57"/>
      <c r="VU273" s="57"/>
      <c r="VV273" s="57"/>
      <c r="VW273" s="57"/>
      <c r="VX273" s="57"/>
      <c r="VY273" s="57"/>
      <c r="VZ273" s="57"/>
      <c r="WA273" s="57"/>
      <c r="WB273" s="57"/>
      <c r="WC273" s="57"/>
      <c r="WD273" s="57"/>
      <c r="WE273" s="57"/>
      <c r="WF273" s="57"/>
      <c r="WG273" s="57"/>
      <c r="WH273" s="57"/>
      <c r="WI273" s="57"/>
      <c r="WJ273" s="57"/>
      <c r="WK273" s="57"/>
      <c r="WL273" s="57"/>
      <c r="WM273" s="57"/>
      <c r="WN273" s="57"/>
      <c r="WO273" s="57"/>
      <c r="WP273" s="57"/>
      <c r="WQ273" s="57"/>
      <c r="WR273" s="57"/>
      <c r="WS273" s="57"/>
      <c r="WT273" s="57"/>
      <c r="WU273" s="57"/>
      <c r="WV273" s="57"/>
      <c r="WW273" s="57"/>
      <c r="WX273" s="57"/>
      <c r="WY273" s="57"/>
      <c r="WZ273" s="57"/>
      <c r="XA273" s="57"/>
      <c r="XB273" s="57"/>
      <c r="XC273" s="57"/>
      <c r="XD273" s="57"/>
      <c r="XE273" s="57"/>
      <c r="XF273" s="57"/>
      <c r="XG273" s="57"/>
      <c r="XH273" s="57"/>
      <c r="XI273" s="57"/>
      <c r="XJ273" s="57"/>
      <c r="XK273" s="57"/>
      <c r="XL273" s="57"/>
      <c r="XM273" s="57"/>
      <c r="XN273" s="57"/>
      <c r="XO273" s="57"/>
      <c r="XP273" s="57"/>
      <c r="XQ273" s="57"/>
      <c r="XR273" s="57"/>
      <c r="XS273" s="57"/>
      <c r="XT273" s="57"/>
      <c r="XU273" s="57"/>
      <c r="XV273" s="57"/>
      <c r="XW273" s="57"/>
    </row>
    <row r="274">
      <c r="AI274" s="57"/>
      <c r="BR274" s="57"/>
      <c r="DA274" s="57"/>
      <c r="EJ274" s="57"/>
      <c r="EK274" s="57"/>
      <c r="EL274" s="57"/>
      <c r="EM274" s="57"/>
      <c r="EN274" s="57"/>
      <c r="EO274" s="57"/>
      <c r="EP274" s="57"/>
      <c r="EQ274" s="57"/>
      <c r="ER274" s="57"/>
      <c r="ES274" s="57"/>
      <c r="ET274" s="57"/>
      <c r="EU274" s="57"/>
      <c r="EV274" s="57"/>
      <c r="EW274" s="57"/>
      <c r="EX274" s="57"/>
      <c r="EY274" s="57"/>
      <c r="EZ274" s="57"/>
      <c r="FA274" s="57"/>
      <c r="FB274" s="57"/>
      <c r="FC274" s="57"/>
      <c r="FD274" s="57"/>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c r="IX274" s="57"/>
      <c r="IY274" s="57"/>
      <c r="IZ274" s="57"/>
      <c r="JA274" s="57"/>
      <c r="JB274" s="57"/>
      <c r="JC274" s="57"/>
      <c r="JD274" s="57"/>
      <c r="JE274" s="57"/>
      <c r="JF274" s="57"/>
      <c r="JG274" s="57"/>
      <c r="JH274" s="57"/>
      <c r="JI274" s="57"/>
      <c r="JJ274" s="57"/>
      <c r="JK274" s="57"/>
      <c r="JL274" s="57"/>
      <c r="JM274" s="57"/>
      <c r="JN274" s="57"/>
      <c r="JO274" s="57"/>
      <c r="JP274" s="57"/>
      <c r="JQ274" s="57"/>
      <c r="JR274" s="57"/>
      <c r="JS274" s="57"/>
      <c r="JT274" s="57"/>
      <c r="JU274" s="57"/>
      <c r="JV274" s="57"/>
      <c r="JW274" s="57"/>
      <c r="JX274" s="57"/>
      <c r="JY274" s="57"/>
      <c r="JZ274" s="57"/>
      <c r="KA274" s="57"/>
      <c r="KB274" s="57"/>
      <c r="KC274" s="57"/>
      <c r="KD274" s="57"/>
      <c r="KE274" s="57"/>
      <c r="KF274" s="57"/>
      <c r="KG274" s="57"/>
      <c r="KH274" s="57"/>
      <c r="KI274" s="57"/>
      <c r="KJ274" s="57"/>
      <c r="KK274" s="57"/>
      <c r="KL274" s="57"/>
      <c r="KM274" s="57"/>
      <c r="KN274" s="57"/>
      <c r="KO274" s="57"/>
      <c r="KP274" s="57"/>
      <c r="KQ274" s="57"/>
      <c r="KR274" s="57"/>
      <c r="KS274" s="57"/>
      <c r="KT274" s="57"/>
      <c r="KU274" s="57"/>
      <c r="KV274" s="57"/>
      <c r="KW274" s="57"/>
      <c r="KX274" s="57"/>
      <c r="KY274" s="57"/>
      <c r="KZ274" s="57"/>
      <c r="LA274" s="57"/>
      <c r="LB274" s="57"/>
      <c r="LC274" s="57"/>
      <c r="LD274" s="57"/>
      <c r="LE274" s="57"/>
      <c r="LF274" s="57"/>
      <c r="LG274" s="57"/>
      <c r="LH274" s="57"/>
      <c r="LI274" s="57"/>
      <c r="LJ274" s="57"/>
      <c r="LK274" s="57"/>
      <c r="LL274" s="57"/>
      <c r="LM274" s="57"/>
      <c r="LN274" s="57"/>
      <c r="LO274" s="57"/>
      <c r="LP274" s="57"/>
      <c r="LQ274" s="57"/>
      <c r="LR274" s="57"/>
      <c r="LS274" s="57"/>
      <c r="LT274" s="57"/>
      <c r="LU274" s="57"/>
      <c r="LV274" s="57"/>
      <c r="LW274" s="57"/>
      <c r="LX274" s="57"/>
      <c r="LY274" s="57"/>
      <c r="LZ274" s="57"/>
      <c r="MA274" s="57"/>
      <c r="MB274" s="57"/>
      <c r="MC274" s="57"/>
      <c r="MD274" s="57"/>
      <c r="ME274" s="57"/>
      <c r="MF274" s="57"/>
      <c r="MG274" s="57"/>
      <c r="MH274" s="57"/>
      <c r="MI274" s="57"/>
      <c r="MJ274" s="57"/>
      <c r="MK274" s="57"/>
      <c r="ML274" s="57"/>
      <c r="MM274" s="57"/>
      <c r="MN274" s="57"/>
      <c r="MO274" s="57"/>
      <c r="MP274" s="57"/>
      <c r="MQ274" s="57"/>
      <c r="MR274" s="57"/>
      <c r="MS274" s="57"/>
      <c r="MT274" s="57"/>
      <c r="MU274" s="57"/>
      <c r="MV274" s="57"/>
      <c r="MW274" s="57"/>
      <c r="MX274" s="57"/>
      <c r="MY274" s="57"/>
      <c r="MZ274" s="57"/>
      <c r="NA274" s="57"/>
      <c r="NB274" s="57"/>
      <c r="NC274" s="57"/>
      <c r="ND274" s="57"/>
      <c r="NE274" s="57"/>
      <c r="NF274" s="57"/>
      <c r="NG274" s="57"/>
      <c r="NH274" s="57"/>
      <c r="NI274" s="57"/>
      <c r="NJ274" s="57"/>
      <c r="NK274" s="57"/>
      <c r="NL274" s="57"/>
      <c r="NM274" s="57"/>
      <c r="NN274" s="57"/>
      <c r="NO274" s="57"/>
      <c r="NP274" s="57"/>
      <c r="NQ274" s="57"/>
      <c r="NR274" s="57"/>
      <c r="NS274" s="57"/>
      <c r="NT274" s="57"/>
      <c r="NU274" s="57"/>
      <c r="NV274" s="57"/>
      <c r="NW274" s="57"/>
      <c r="NX274" s="57"/>
      <c r="NY274" s="57"/>
      <c r="NZ274" s="57"/>
      <c r="OA274" s="57"/>
      <c r="OB274" s="57"/>
      <c r="OC274" s="57"/>
      <c r="OD274" s="57"/>
      <c r="OE274" s="57"/>
      <c r="OF274" s="57"/>
      <c r="OG274" s="57"/>
      <c r="OH274" s="57"/>
      <c r="OI274" s="57"/>
      <c r="OJ274" s="57"/>
      <c r="OK274" s="57"/>
      <c r="OL274" s="57"/>
      <c r="OM274" s="57"/>
      <c r="ON274" s="57"/>
      <c r="OO274" s="57"/>
      <c r="OP274" s="57"/>
      <c r="OQ274" s="57"/>
      <c r="OR274" s="57"/>
      <c r="OS274" s="57"/>
      <c r="OT274" s="57"/>
      <c r="OU274" s="57"/>
      <c r="OV274" s="57"/>
      <c r="OW274" s="57"/>
      <c r="OX274" s="57"/>
      <c r="OY274" s="57"/>
      <c r="OZ274" s="57"/>
      <c r="PA274" s="57"/>
      <c r="PB274" s="57"/>
      <c r="PC274" s="57"/>
      <c r="PD274" s="57"/>
      <c r="PE274" s="57"/>
      <c r="PF274" s="57"/>
      <c r="PG274" s="57"/>
      <c r="PH274" s="57"/>
      <c r="PI274" s="57"/>
      <c r="PJ274" s="57"/>
      <c r="PK274" s="57"/>
      <c r="PL274" s="57"/>
      <c r="PM274" s="57"/>
      <c r="PN274" s="57"/>
      <c r="PO274" s="57"/>
      <c r="PP274" s="57"/>
      <c r="PQ274" s="57"/>
      <c r="PR274" s="57"/>
      <c r="PS274" s="57"/>
      <c r="PT274" s="57"/>
      <c r="PU274" s="57"/>
      <c r="PV274" s="57"/>
      <c r="PW274" s="57"/>
      <c r="PX274" s="57"/>
      <c r="PY274" s="57"/>
      <c r="PZ274" s="57"/>
      <c r="QA274" s="57"/>
      <c r="QB274" s="57"/>
      <c r="QC274" s="57"/>
      <c r="QD274" s="57"/>
      <c r="QE274" s="57"/>
      <c r="QF274" s="57"/>
      <c r="QG274" s="57"/>
      <c r="QH274" s="57"/>
      <c r="QI274" s="57"/>
      <c r="QJ274" s="57"/>
      <c r="QK274" s="57"/>
      <c r="QL274" s="57"/>
      <c r="QM274" s="57"/>
      <c r="QN274" s="57"/>
      <c r="QO274" s="57"/>
      <c r="QP274" s="57"/>
      <c r="QQ274" s="57"/>
      <c r="QR274" s="57"/>
      <c r="QS274" s="57"/>
      <c r="QT274" s="57"/>
      <c r="QU274" s="57"/>
      <c r="QV274" s="57"/>
      <c r="QW274" s="57"/>
      <c r="QX274" s="57"/>
      <c r="QY274" s="57"/>
      <c r="QZ274" s="57"/>
      <c r="RA274" s="57"/>
      <c r="RB274" s="57"/>
      <c r="RC274" s="57"/>
      <c r="RD274" s="57"/>
      <c r="RE274" s="57"/>
      <c r="RF274" s="57"/>
      <c r="RG274" s="57"/>
      <c r="RH274" s="57"/>
      <c r="RI274" s="57"/>
      <c r="RJ274" s="57"/>
      <c r="RK274" s="57"/>
      <c r="RL274" s="57"/>
      <c r="RM274" s="57"/>
      <c r="RN274" s="57"/>
      <c r="RO274" s="57"/>
      <c r="RP274" s="57"/>
      <c r="RQ274" s="57"/>
      <c r="RR274" s="57"/>
      <c r="RS274" s="57"/>
      <c r="RT274" s="57"/>
      <c r="RU274" s="57"/>
      <c r="RV274" s="57"/>
      <c r="RW274" s="57"/>
      <c r="RX274" s="57"/>
      <c r="RY274" s="57"/>
      <c r="RZ274" s="57"/>
      <c r="SA274" s="57"/>
      <c r="SB274" s="57"/>
      <c r="SC274" s="57"/>
      <c r="SD274" s="57"/>
      <c r="SE274" s="57"/>
      <c r="SF274" s="57"/>
      <c r="SG274" s="57"/>
      <c r="SH274" s="57"/>
      <c r="SI274" s="57"/>
      <c r="SJ274" s="57"/>
      <c r="SK274" s="57"/>
      <c r="SL274" s="57"/>
      <c r="SM274" s="57"/>
      <c r="SN274" s="57"/>
      <c r="SO274" s="57"/>
      <c r="SP274" s="57"/>
      <c r="SQ274" s="57"/>
      <c r="SR274" s="57"/>
      <c r="SS274" s="57"/>
      <c r="ST274" s="57"/>
      <c r="SU274" s="57"/>
      <c r="SV274" s="57"/>
      <c r="SW274" s="57"/>
      <c r="SX274" s="57"/>
      <c r="SY274" s="57"/>
      <c r="SZ274" s="57"/>
      <c r="TA274" s="57"/>
      <c r="TB274" s="57"/>
      <c r="TC274" s="57"/>
      <c r="TD274" s="57"/>
      <c r="TE274" s="57"/>
      <c r="TF274" s="57"/>
      <c r="TG274" s="57"/>
      <c r="TH274" s="57"/>
      <c r="TI274" s="57"/>
      <c r="TJ274" s="57"/>
      <c r="TK274" s="57"/>
      <c r="TL274" s="57"/>
      <c r="TM274" s="57"/>
      <c r="TN274" s="57"/>
      <c r="TO274" s="57"/>
      <c r="TP274" s="57"/>
      <c r="TQ274" s="57"/>
      <c r="TR274" s="57"/>
      <c r="TS274" s="57"/>
      <c r="TT274" s="57"/>
      <c r="TU274" s="57"/>
      <c r="TV274" s="57"/>
      <c r="TW274" s="57"/>
      <c r="TX274" s="57"/>
      <c r="TY274" s="57"/>
      <c r="TZ274" s="57"/>
      <c r="UA274" s="57"/>
      <c r="UB274" s="57"/>
      <c r="UC274" s="57"/>
      <c r="UD274" s="57"/>
      <c r="UE274" s="57"/>
      <c r="UF274" s="57"/>
      <c r="UG274" s="57"/>
      <c r="UH274" s="57"/>
      <c r="UI274" s="57"/>
      <c r="UJ274" s="57"/>
      <c r="UK274" s="57"/>
      <c r="UL274" s="57"/>
      <c r="UM274" s="57"/>
      <c r="UN274" s="57"/>
      <c r="UO274" s="57"/>
      <c r="UP274" s="57"/>
      <c r="UQ274" s="57"/>
      <c r="UR274" s="57"/>
      <c r="US274" s="57"/>
      <c r="UT274" s="57"/>
      <c r="UU274" s="57"/>
      <c r="UV274" s="57"/>
      <c r="UW274" s="57"/>
      <c r="UX274" s="57"/>
      <c r="UY274" s="57"/>
      <c r="UZ274" s="57"/>
      <c r="VA274" s="57"/>
      <c r="VB274" s="57"/>
      <c r="VC274" s="57"/>
      <c r="VD274" s="57"/>
      <c r="VE274" s="57"/>
      <c r="VF274" s="57"/>
      <c r="VG274" s="57"/>
      <c r="VH274" s="57"/>
      <c r="VI274" s="57"/>
      <c r="VJ274" s="57"/>
      <c r="VK274" s="57"/>
      <c r="VL274" s="57"/>
      <c r="VM274" s="57"/>
      <c r="VN274" s="57"/>
      <c r="VO274" s="57"/>
      <c r="VP274" s="57"/>
      <c r="VQ274" s="57"/>
      <c r="VR274" s="57"/>
      <c r="VS274" s="57"/>
      <c r="VT274" s="57"/>
      <c r="VU274" s="57"/>
      <c r="VV274" s="57"/>
      <c r="VW274" s="57"/>
      <c r="VX274" s="57"/>
      <c r="VY274" s="57"/>
      <c r="VZ274" s="57"/>
      <c r="WA274" s="57"/>
      <c r="WB274" s="57"/>
      <c r="WC274" s="57"/>
      <c r="WD274" s="57"/>
      <c r="WE274" s="57"/>
      <c r="WF274" s="57"/>
      <c r="WG274" s="57"/>
      <c r="WH274" s="57"/>
      <c r="WI274" s="57"/>
      <c r="WJ274" s="57"/>
      <c r="WK274" s="57"/>
      <c r="WL274" s="57"/>
      <c r="WM274" s="57"/>
      <c r="WN274" s="57"/>
      <c r="WO274" s="57"/>
      <c r="WP274" s="57"/>
      <c r="WQ274" s="57"/>
      <c r="WR274" s="57"/>
      <c r="WS274" s="57"/>
      <c r="WT274" s="57"/>
      <c r="WU274" s="57"/>
      <c r="WV274" s="57"/>
      <c r="WW274" s="57"/>
      <c r="WX274" s="57"/>
      <c r="WY274" s="57"/>
      <c r="WZ274" s="57"/>
      <c r="XA274" s="57"/>
      <c r="XB274" s="57"/>
      <c r="XC274" s="57"/>
      <c r="XD274" s="57"/>
      <c r="XE274" s="57"/>
      <c r="XF274" s="57"/>
      <c r="XG274" s="57"/>
      <c r="XH274" s="57"/>
      <c r="XI274" s="57"/>
      <c r="XJ274" s="57"/>
      <c r="XK274" s="57"/>
      <c r="XL274" s="57"/>
      <c r="XM274" s="57"/>
      <c r="XN274" s="57"/>
      <c r="XO274" s="57"/>
      <c r="XP274" s="57"/>
      <c r="XQ274" s="57"/>
      <c r="XR274" s="57"/>
      <c r="XS274" s="57"/>
      <c r="XT274" s="57"/>
      <c r="XU274" s="57"/>
      <c r="XV274" s="57"/>
      <c r="XW274" s="57"/>
    </row>
    <row r="275">
      <c r="AI275" s="57"/>
      <c r="BR275" s="57"/>
      <c r="DA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c r="FY275" s="57"/>
      <c r="FZ275" s="57"/>
      <c r="GA275" s="57"/>
      <c r="GB275" s="57"/>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c r="IX275" s="57"/>
      <c r="IY275" s="57"/>
      <c r="IZ275" s="57"/>
      <c r="JA275" s="57"/>
      <c r="JB275" s="57"/>
      <c r="JC275" s="57"/>
      <c r="JD275" s="57"/>
      <c r="JE275" s="57"/>
      <c r="JF275" s="57"/>
      <c r="JG275" s="57"/>
      <c r="JH275" s="57"/>
      <c r="JI275" s="57"/>
      <c r="JJ275" s="57"/>
      <c r="JK275" s="57"/>
      <c r="JL275" s="57"/>
      <c r="JM275" s="57"/>
      <c r="JN275" s="57"/>
      <c r="JO275" s="57"/>
      <c r="JP275" s="57"/>
      <c r="JQ275" s="57"/>
      <c r="JR275" s="57"/>
      <c r="JS275" s="57"/>
      <c r="JT275" s="57"/>
      <c r="JU275" s="57"/>
      <c r="JV275" s="57"/>
      <c r="JW275" s="57"/>
      <c r="JX275" s="57"/>
      <c r="JY275" s="57"/>
      <c r="JZ275" s="57"/>
      <c r="KA275" s="57"/>
      <c r="KB275" s="57"/>
      <c r="KC275" s="57"/>
      <c r="KD275" s="57"/>
      <c r="KE275" s="57"/>
      <c r="KF275" s="57"/>
      <c r="KG275" s="57"/>
      <c r="KH275" s="57"/>
      <c r="KI275" s="57"/>
      <c r="KJ275" s="57"/>
      <c r="KK275" s="57"/>
      <c r="KL275" s="57"/>
      <c r="KM275" s="57"/>
      <c r="KN275" s="57"/>
      <c r="KO275" s="57"/>
      <c r="KP275" s="57"/>
      <c r="KQ275" s="57"/>
      <c r="KR275" s="57"/>
      <c r="KS275" s="57"/>
      <c r="KT275" s="57"/>
      <c r="KU275" s="57"/>
      <c r="KV275" s="57"/>
      <c r="KW275" s="57"/>
      <c r="KX275" s="57"/>
      <c r="KY275" s="57"/>
      <c r="KZ275" s="57"/>
      <c r="LA275" s="57"/>
      <c r="LB275" s="57"/>
      <c r="LC275" s="57"/>
      <c r="LD275" s="57"/>
      <c r="LE275" s="57"/>
      <c r="LF275" s="57"/>
      <c r="LG275" s="57"/>
      <c r="LH275" s="57"/>
      <c r="LI275" s="57"/>
      <c r="LJ275" s="57"/>
      <c r="LK275" s="57"/>
      <c r="LL275" s="57"/>
      <c r="LM275" s="57"/>
      <c r="LN275" s="57"/>
      <c r="LO275" s="57"/>
      <c r="LP275" s="57"/>
      <c r="LQ275" s="57"/>
      <c r="LR275" s="57"/>
      <c r="LS275" s="57"/>
      <c r="LT275" s="57"/>
      <c r="LU275" s="57"/>
      <c r="LV275" s="57"/>
      <c r="LW275" s="57"/>
      <c r="LX275" s="57"/>
      <c r="LY275" s="57"/>
      <c r="LZ275" s="57"/>
      <c r="MA275" s="57"/>
      <c r="MB275" s="57"/>
      <c r="MC275" s="57"/>
      <c r="MD275" s="57"/>
      <c r="ME275" s="57"/>
      <c r="MF275" s="57"/>
      <c r="MG275" s="57"/>
      <c r="MH275" s="57"/>
      <c r="MI275" s="57"/>
      <c r="MJ275" s="57"/>
      <c r="MK275" s="57"/>
      <c r="ML275" s="57"/>
      <c r="MM275" s="57"/>
      <c r="MN275" s="57"/>
      <c r="MO275" s="57"/>
      <c r="MP275" s="57"/>
      <c r="MQ275" s="57"/>
      <c r="MR275" s="57"/>
      <c r="MS275" s="57"/>
      <c r="MT275" s="57"/>
      <c r="MU275" s="57"/>
      <c r="MV275" s="57"/>
      <c r="MW275" s="57"/>
      <c r="MX275" s="57"/>
      <c r="MY275" s="57"/>
      <c r="MZ275" s="57"/>
      <c r="NA275" s="57"/>
      <c r="NB275" s="57"/>
      <c r="NC275" s="57"/>
      <c r="ND275" s="57"/>
      <c r="NE275" s="57"/>
      <c r="NF275" s="57"/>
      <c r="NG275" s="57"/>
      <c r="NH275" s="57"/>
      <c r="NI275" s="57"/>
      <c r="NJ275" s="57"/>
      <c r="NK275" s="57"/>
      <c r="NL275" s="57"/>
      <c r="NM275" s="57"/>
      <c r="NN275" s="57"/>
      <c r="NO275" s="57"/>
      <c r="NP275" s="57"/>
      <c r="NQ275" s="57"/>
      <c r="NR275" s="57"/>
      <c r="NS275" s="57"/>
      <c r="NT275" s="57"/>
      <c r="NU275" s="57"/>
      <c r="NV275" s="57"/>
      <c r="NW275" s="57"/>
      <c r="NX275" s="57"/>
      <c r="NY275" s="57"/>
      <c r="NZ275" s="57"/>
      <c r="OA275" s="57"/>
      <c r="OB275" s="57"/>
      <c r="OC275" s="57"/>
      <c r="OD275" s="57"/>
      <c r="OE275" s="57"/>
      <c r="OF275" s="57"/>
      <c r="OG275" s="57"/>
      <c r="OH275" s="57"/>
      <c r="OI275" s="57"/>
      <c r="OJ275" s="57"/>
      <c r="OK275" s="57"/>
      <c r="OL275" s="57"/>
      <c r="OM275" s="57"/>
      <c r="ON275" s="57"/>
      <c r="OO275" s="57"/>
      <c r="OP275" s="57"/>
      <c r="OQ275" s="57"/>
      <c r="OR275" s="57"/>
      <c r="OS275" s="57"/>
      <c r="OT275" s="57"/>
      <c r="OU275" s="57"/>
      <c r="OV275" s="57"/>
      <c r="OW275" s="57"/>
      <c r="OX275" s="57"/>
      <c r="OY275" s="57"/>
      <c r="OZ275" s="57"/>
      <c r="PA275" s="57"/>
      <c r="PB275" s="57"/>
      <c r="PC275" s="57"/>
      <c r="PD275" s="57"/>
      <c r="PE275" s="57"/>
      <c r="PF275" s="57"/>
      <c r="PG275" s="57"/>
      <c r="PH275" s="57"/>
      <c r="PI275" s="57"/>
      <c r="PJ275" s="57"/>
      <c r="PK275" s="57"/>
      <c r="PL275" s="57"/>
      <c r="PM275" s="57"/>
      <c r="PN275" s="57"/>
      <c r="PO275" s="57"/>
      <c r="PP275" s="57"/>
      <c r="PQ275" s="57"/>
      <c r="PR275" s="57"/>
      <c r="PS275" s="57"/>
      <c r="PT275" s="57"/>
      <c r="PU275" s="57"/>
      <c r="PV275" s="57"/>
      <c r="PW275" s="57"/>
      <c r="PX275" s="57"/>
      <c r="PY275" s="57"/>
      <c r="PZ275" s="57"/>
      <c r="QA275" s="57"/>
      <c r="QB275" s="57"/>
      <c r="QC275" s="57"/>
      <c r="QD275" s="57"/>
      <c r="QE275" s="57"/>
      <c r="QF275" s="57"/>
      <c r="QG275" s="57"/>
      <c r="QH275" s="57"/>
      <c r="QI275" s="57"/>
      <c r="QJ275" s="57"/>
      <c r="QK275" s="57"/>
      <c r="QL275" s="57"/>
      <c r="QM275" s="57"/>
      <c r="QN275" s="57"/>
      <c r="QO275" s="57"/>
      <c r="QP275" s="57"/>
      <c r="QQ275" s="57"/>
      <c r="QR275" s="57"/>
      <c r="QS275" s="57"/>
      <c r="QT275" s="57"/>
      <c r="QU275" s="57"/>
      <c r="QV275" s="57"/>
      <c r="QW275" s="57"/>
      <c r="QX275" s="57"/>
      <c r="QY275" s="57"/>
      <c r="QZ275" s="57"/>
      <c r="RA275" s="57"/>
      <c r="RB275" s="57"/>
      <c r="RC275" s="57"/>
      <c r="RD275" s="57"/>
      <c r="RE275" s="57"/>
      <c r="RF275" s="57"/>
      <c r="RG275" s="57"/>
      <c r="RH275" s="57"/>
      <c r="RI275" s="57"/>
      <c r="RJ275" s="57"/>
      <c r="RK275" s="57"/>
      <c r="RL275" s="57"/>
      <c r="RM275" s="57"/>
      <c r="RN275" s="57"/>
      <c r="RO275" s="57"/>
      <c r="RP275" s="57"/>
      <c r="RQ275" s="57"/>
      <c r="RR275" s="57"/>
      <c r="RS275" s="57"/>
      <c r="RT275" s="57"/>
      <c r="RU275" s="57"/>
      <c r="RV275" s="57"/>
      <c r="RW275" s="57"/>
      <c r="RX275" s="57"/>
      <c r="RY275" s="57"/>
      <c r="RZ275" s="57"/>
      <c r="SA275" s="57"/>
      <c r="SB275" s="57"/>
      <c r="SC275" s="57"/>
      <c r="SD275" s="57"/>
      <c r="SE275" s="57"/>
      <c r="SF275" s="57"/>
      <c r="SG275" s="57"/>
      <c r="SH275" s="57"/>
      <c r="SI275" s="57"/>
      <c r="SJ275" s="57"/>
      <c r="SK275" s="57"/>
      <c r="SL275" s="57"/>
      <c r="SM275" s="57"/>
      <c r="SN275" s="57"/>
      <c r="SO275" s="57"/>
      <c r="SP275" s="57"/>
      <c r="SQ275" s="57"/>
      <c r="SR275" s="57"/>
      <c r="SS275" s="57"/>
      <c r="ST275" s="57"/>
      <c r="SU275" s="57"/>
      <c r="SV275" s="57"/>
      <c r="SW275" s="57"/>
      <c r="SX275" s="57"/>
      <c r="SY275" s="57"/>
      <c r="SZ275" s="57"/>
      <c r="TA275" s="57"/>
      <c r="TB275" s="57"/>
      <c r="TC275" s="57"/>
      <c r="TD275" s="57"/>
      <c r="TE275" s="57"/>
      <c r="TF275" s="57"/>
      <c r="TG275" s="57"/>
      <c r="TH275" s="57"/>
      <c r="TI275" s="57"/>
      <c r="TJ275" s="57"/>
      <c r="TK275" s="57"/>
      <c r="TL275" s="57"/>
      <c r="TM275" s="57"/>
      <c r="TN275" s="57"/>
      <c r="TO275" s="57"/>
      <c r="TP275" s="57"/>
      <c r="TQ275" s="57"/>
      <c r="TR275" s="57"/>
      <c r="TS275" s="57"/>
      <c r="TT275" s="57"/>
      <c r="TU275" s="57"/>
      <c r="TV275" s="57"/>
      <c r="TW275" s="57"/>
      <c r="TX275" s="57"/>
      <c r="TY275" s="57"/>
      <c r="TZ275" s="57"/>
      <c r="UA275" s="57"/>
      <c r="UB275" s="57"/>
      <c r="UC275" s="57"/>
      <c r="UD275" s="57"/>
      <c r="UE275" s="57"/>
      <c r="UF275" s="57"/>
      <c r="UG275" s="57"/>
      <c r="UH275" s="57"/>
      <c r="UI275" s="57"/>
      <c r="UJ275" s="57"/>
      <c r="UK275" s="57"/>
      <c r="UL275" s="57"/>
      <c r="UM275" s="57"/>
      <c r="UN275" s="57"/>
      <c r="UO275" s="57"/>
      <c r="UP275" s="57"/>
      <c r="UQ275" s="57"/>
      <c r="UR275" s="57"/>
      <c r="US275" s="57"/>
      <c r="UT275" s="57"/>
      <c r="UU275" s="57"/>
      <c r="UV275" s="57"/>
      <c r="UW275" s="57"/>
      <c r="UX275" s="57"/>
      <c r="UY275" s="57"/>
      <c r="UZ275" s="57"/>
      <c r="VA275" s="57"/>
      <c r="VB275" s="57"/>
      <c r="VC275" s="57"/>
      <c r="VD275" s="57"/>
      <c r="VE275" s="57"/>
      <c r="VF275" s="57"/>
      <c r="VG275" s="57"/>
      <c r="VH275" s="57"/>
      <c r="VI275" s="57"/>
      <c r="VJ275" s="57"/>
      <c r="VK275" s="57"/>
      <c r="VL275" s="57"/>
      <c r="VM275" s="57"/>
      <c r="VN275" s="57"/>
      <c r="VO275" s="57"/>
      <c r="VP275" s="57"/>
      <c r="VQ275" s="57"/>
      <c r="VR275" s="57"/>
      <c r="VS275" s="57"/>
      <c r="VT275" s="57"/>
      <c r="VU275" s="57"/>
      <c r="VV275" s="57"/>
      <c r="VW275" s="57"/>
      <c r="VX275" s="57"/>
      <c r="VY275" s="57"/>
      <c r="VZ275" s="57"/>
      <c r="WA275" s="57"/>
      <c r="WB275" s="57"/>
      <c r="WC275" s="57"/>
      <c r="WD275" s="57"/>
      <c r="WE275" s="57"/>
      <c r="WF275" s="57"/>
      <c r="WG275" s="57"/>
      <c r="WH275" s="57"/>
      <c r="WI275" s="57"/>
      <c r="WJ275" s="57"/>
      <c r="WK275" s="57"/>
      <c r="WL275" s="57"/>
      <c r="WM275" s="57"/>
      <c r="WN275" s="57"/>
      <c r="WO275" s="57"/>
      <c r="WP275" s="57"/>
      <c r="WQ275" s="57"/>
      <c r="WR275" s="57"/>
      <c r="WS275" s="57"/>
      <c r="WT275" s="57"/>
      <c r="WU275" s="57"/>
      <c r="WV275" s="57"/>
      <c r="WW275" s="57"/>
      <c r="WX275" s="57"/>
      <c r="WY275" s="57"/>
      <c r="WZ275" s="57"/>
      <c r="XA275" s="57"/>
      <c r="XB275" s="57"/>
      <c r="XC275" s="57"/>
      <c r="XD275" s="57"/>
      <c r="XE275" s="57"/>
      <c r="XF275" s="57"/>
      <c r="XG275" s="57"/>
      <c r="XH275" s="57"/>
      <c r="XI275" s="57"/>
      <c r="XJ275" s="57"/>
      <c r="XK275" s="57"/>
      <c r="XL275" s="57"/>
      <c r="XM275" s="57"/>
      <c r="XN275" s="57"/>
      <c r="XO275" s="57"/>
      <c r="XP275" s="57"/>
      <c r="XQ275" s="57"/>
      <c r="XR275" s="57"/>
      <c r="XS275" s="57"/>
      <c r="XT275" s="57"/>
      <c r="XU275" s="57"/>
      <c r="XV275" s="57"/>
      <c r="XW275" s="57"/>
    </row>
    <row r="276">
      <c r="AI276" s="57"/>
      <c r="BR276" s="57"/>
      <c r="DA276" s="57"/>
      <c r="EJ276" s="57"/>
      <c r="EK276" s="57"/>
      <c r="EL276" s="57"/>
      <c r="EM276" s="57"/>
      <c r="EN276" s="57"/>
      <c r="EO276" s="57"/>
      <c r="EP276" s="57"/>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c r="IX276" s="57"/>
      <c r="IY276" s="57"/>
      <c r="IZ276" s="57"/>
      <c r="JA276" s="57"/>
      <c r="JB276" s="57"/>
      <c r="JC276" s="57"/>
      <c r="JD276" s="57"/>
      <c r="JE276" s="57"/>
      <c r="JF276" s="57"/>
      <c r="JG276" s="57"/>
      <c r="JH276" s="57"/>
      <c r="JI276" s="57"/>
      <c r="JJ276" s="57"/>
      <c r="JK276" s="57"/>
      <c r="JL276" s="57"/>
      <c r="JM276" s="57"/>
      <c r="JN276" s="57"/>
      <c r="JO276" s="57"/>
      <c r="JP276" s="57"/>
      <c r="JQ276" s="57"/>
      <c r="JR276" s="57"/>
      <c r="JS276" s="57"/>
      <c r="JT276" s="57"/>
      <c r="JU276" s="57"/>
      <c r="JV276" s="57"/>
      <c r="JW276" s="57"/>
      <c r="JX276" s="57"/>
      <c r="JY276" s="57"/>
      <c r="JZ276" s="57"/>
      <c r="KA276" s="57"/>
      <c r="KB276" s="57"/>
      <c r="KC276" s="57"/>
      <c r="KD276" s="57"/>
      <c r="KE276" s="57"/>
      <c r="KF276" s="57"/>
      <c r="KG276" s="57"/>
      <c r="KH276" s="57"/>
      <c r="KI276" s="57"/>
      <c r="KJ276" s="57"/>
      <c r="KK276" s="57"/>
      <c r="KL276" s="57"/>
      <c r="KM276" s="57"/>
      <c r="KN276" s="57"/>
      <c r="KO276" s="57"/>
      <c r="KP276" s="57"/>
      <c r="KQ276" s="57"/>
      <c r="KR276" s="57"/>
      <c r="KS276" s="57"/>
      <c r="KT276" s="57"/>
      <c r="KU276" s="57"/>
      <c r="KV276" s="57"/>
      <c r="KW276" s="57"/>
      <c r="KX276" s="57"/>
      <c r="KY276" s="57"/>
      <c r="KZ276" s="57"/>
      <c r="LA276" s="57"/>
      <c r="LB276" s="57"/>
      <c r="LC276" s="57"/>
      <c r="LD276" s="57"/>
      <c r="LE276" s="57"/>
      <c r="LF276" s="57"/>
      <c r="LG276" s="57"/>
      <c r="LH276" s="57"/>
      <c r="LI276" s="57"/>
      <c r="LJ276" s="57"/>
      <c r="LK276" s="57"/>
      <c r="LL276" s="57"/>
      <c r="LM276" s="57"/>
      <c r="LN276" s="57"/>
      <c r="LO276" s="57"/>
      <c r="LP276" s="57"/>
      <c r="LQ276" s="57"/>
      <c r="LR276" s="57"/>
      <c r="LS276" s="57"/>
      <c r="LT276" s="57"/>
      <c r="LU276" s="57"/>
      <c r="LV276" s="57"/>
      <c r="LW276" s="57"/>
      <c r="LX276" s="57"/>
      <c r="LY276" s="57"/>
      <c r="LZ276" s="57"/>
      <c r="MA276" s="57"/>
      <c r="MB276" s="57"/>
      <c r="MC276" s="57"/>
      <c r="MD276" s="57"/>
      <c r="ME276" s="57"/>
      <c r="MF276" s="57"/>
      <c r="MG276" s="57"/>
      <c r="MH276" s="57"/>
      <c r="MI276" s="57"/>
      <c r="MJ276" s="57"/>
      <c r="MK276" s="57"/>
      <c r="ML276" s="57"/>
      <c r="MM276" s="57"/>
      <c r="MN276" s="57"/>
      <c r="MO276" s="57"/>
      <c r="MP276" s="57"/>
      <c r="MQ276" s="57"/>
      <c r="MR276" s="57"/>
      <c r="MS276" s="57"/>
      <c r="MT276" s="57"/>
      <c r="MU276" s="57"/>
      <c r="MV276" s="57"/>
      <c r="MW276" s="57"/>
      <c r="MX276" s="57"/>
      <c r="MY276" s="57"/>
      <c r="MZ276" s="57"/>
      <c r="NA276" s="57"/>
      <c r="NB276" s="57"/>
      <c r="NC276" s="57"/>
      <c r="ND276" s="57"/>
      <c r="NE276" s="57"/>
      <c r="NF276" s="57"/>
      <c r="NG276" s="57"/>
      <c r="NH276" s="57"/>
      <c r="NI276" s="57"/>
      <c r="NJ276" s="57"/>
      <c r="NK276" s="57"/>
      <c r="NL276" s="57"/>
      <c r="NM276" s="57"/>
      <c r="NN276" s="57"/>
      <c r="NO276" s="57"/>
      <c r="NP276" s="57"/>
      <c r="NQ276" s="57"/>
      <c r="NR276" s="57"/>
      <c r="NS276" s="57"/>
      <c r="NT276" s="57"/>
      <c r="NU276" s="57"/>
      <c r="NV276" s="57"/>
      <c r="NW276" s="57"/>
      <c r="NX276" s="57"/>
      <c r="NY276" s="57"/>
      <c r="NZ276" s="57"/>
      <c r="OA276" s="57"/>
      <c r="OB276" s="57"/>
      <c r="OC276" s="57"/>
      <c r="OD276" s="57"/>
      <c r="OE276" s="57"/>
      <c r="OF276" s="57"/>
      <c r="OG276" s="57"/>
      <c r="OH276" s="57"/>
      <c r="OI276" s="57"/>
      <c r="OJ276" s="57"/>
      <c r="OK276" s="57"/>
      <c r="OL276" s="57"/>
      <c r="OM276" s="57"/>
      <c r="ON276" s="57"/>
      <c r="OO276" s="57"/>
      <c r="OP276" s="57"/>
      <c r="OQ276" s="57"/>
      <c r="OR276" s="57"/>
      <c r="OS276" s="57"/>
      <c r="OT276" s="57"/>
      <c r="OU276" s="57"/>
      <c r="OV276" s="57"/>
      <c r="OW276" s="57"/>
      <c r="OX276" s="57"/>
      <c r="OY276" s="57"/>
      <c r="OZ276" s="57"/>
      <c r="PA276" s="57"/>
      <c r="PB276" s="57"/>
      <c r="PC276" s="57"/>
      <c r="PD276" s="57"/>
      <c r="PE276" s="57"/>
      <c r="PF276" s="57"/>
      <c r="PG276" s="57"/>
      <c r="PH276" s="57"/>
      <c r="PI276" s="57"/>
      <c r="PJ276" s="57"/>
      <c r="PK276" s="57"/>
      <c r="PL276" s="57"/>
      <c r="PM276" s="57"/>
      <c r="PN276" s="57"/>
      <c r="PO276" s="57"/>
      <c r="PP276" s="57"/>
      <c r="PQ276" s="57"/>
      <c r="PR276" s="57"/>
      <c r="PS276" s="57"/>
      <c r="PT276" s="57"/>
      <c r="PU276" s="57"/>
      <c r="PV276" s="57"/>
      <c r="PW276" s="57"/>
      <c r="PX276" s="57"/>
      <c r="PY276" s="57"/>
      <c r="PZ276" s="57"/>
      <c r="QA276" s="57"/>
      <c r="QB276" s="57"/>
      <c r="QC276" s="57"/>
      <c r="QD276" s="57"/>
      <c r="QE276" s="57"/>
      <c r="QF276" s="57"/>
      <c r="QG276" s="57"/>
      <c r="QH276" s="57"/>
      <c r="QI276" s="57"/>
      <c r="QJ276" s="57"/>
      <c r="QK276" s="57"/>
      <c r="QL276" s="57"/>
      <c r="QM276" s="57"/>
      <c r="QN276" s="57"/>
      <c r="QO276" s="57"/>
      <c r="QP276" s="57"/>
      <c r="QQ276" s="57"/>
      <c r="QR276" s="57"/>
      <c r="QS276" s="57"/>
      <c r="QT276" s="57"/>
      <c r="QU276" s="57"/>
      <c r="QV276" s="57"/>
      <c r="QW276" s="57"/>
      <c r="QX276" s="57"/>
      <c r="QY276" s="57"/>
      <c r="QZ276" s="57"/>
      <c r="RA276" s="57"/>
      <c r="RB276" s="57"/>
      <c r="RC276" s="57"/>
      <c r="RD276" s="57"/>
      <c r="RE276" s="57"/>
      <c r="RF276" s="57"/>
      <c r="RG276" s="57"/>
      <c r="RH276" s="57"/>
      <c r="RI276" s="57"/>
      <c r="RJ276" s="57"/>
      <c r="RK276" s="57"/>
      <c r="RL276" s="57"/>
      <c r="RM276" s="57"/>
      <c r="RN276" s="57"/>
      <c r="RO276" s="57"/>
      <c r="RP276" s="57"/>
      <c r="RQ276" s="57"/>
      <c r="RR276" s="57"/>
      <c r="RS276" s="57"/>
      <c r="RT276" s="57"/>
      <c r="RU276" s="57"/>
      <c r="RV276" s="57"/>
      <c r="RW276" s="57"/>
      <c r="RX276" s="57"/>
      <c r="RY276" s="57"/>
      <c r="RZ276" s="57"/>
      <c r="SA276" s="57"/>
      <c r="SB276" s="57"/>
      <c r="SC276" s="57"/>
      <c r="SD276" s="57"/>
      <c r="SE276" s="57"/>
      <c r="SF276" s="57"/>
      <c r="SG276" s="57"/>
      <c r="SH276" s="57"/>
      <c r="SI276" s="57"/>
      <c r="SJ276" s="57"/>
      <c r="SK276" s="57"/>
      <c r="SL276" s="57"/>
      <c r="SM276" s="57"/>
      <c r="SN276" s="57"/>
      <c r="SO276" s="57"/>
      <c r="SP276" s="57"/>
      <c r="SQ276" s="57"/>
      <c r="SR276" s="57"/>
      <c r="SS276" s="57"/>
      <c r="ST276" s="57"/>
      <c r="SU276" s="57"/>
      <c r="SV276" s="57"/>
      <c r="SW276" s="57"/>
      <c r="SX276" s="57"/>
      <c r="SY276" s="57"/>
      <c r="SZ276" s="57"/>
      <c r="TA276" s="57"/>
      <c r="TB276" s="57"/>
      <c r="TC276" s="57"/>
      <c r="TD276" s="57"/>
      <c r="TE276" s="57"/>
      <c r="TF276" s="57"/>
      <c r="TG276" s="57"/>
      <c r="TH276" s="57"/>
      <c r="TI276" s="57"/>
      <c r="TJ276" s="57"/>
      <c r="TK276" s="57"/>
      <c r="TL276" s="57"/>
      <c r="TM276" s="57"/>
      <c r="TN276" s="57"/>
      <c r="TO276" s="57"/>
      <c r="TP276" s="57"/>
      <c r="TQ276" s="57"/>
      <c r="TR276" s="57"/>
      <c r="TS276" s="57"/>
      <c r="TT276" s="57"/>
      <c r="TU276" s="57"/>
      <c r="TV276" s="57"/>
      <c r="TW276" s="57"/>
      <c r="TX276" s="57"/>
      <c r="TY276" s="57"/>
      <c r="TZ276" s="57"/>
      <c r="UA276" s="57"/>
      <c r="UB276" s="57"/>
      <c r="UC276" s="57"/>
      <c r="UD276" s="57"/>
      <c r="UE276" s="57"/>
      <c r="UF276" s="57"/>
      <c r="UG276" s="57"/>
      <c r="UH276" s="57"/>
      <c r="UI276" s="57"/>
      <c r="UJ276" s="57"/>
      <c r="UK276" s="57"/>
      <c r="UL276" s="57"/>
      <c r="UM276" s="57"/>
      <c r="UN276" s="57"/>
      <c r="UO276" s="57"/>
      <c r="UP276" s="57"/>
      <c r="UQ276" s="57"/>
      <c r="UR276" s="57"/>
      <c r="US276" s="57"/>
      <c r="UT276" s="57"/>
      <c r="UU276" s="57"/>
      <c r="UV276" s="57"/>
      <c r="UW276" s="57"/>
      <c r="UX276" s="57"/>
      <c r="UY276" s="57"/>
      <c r="UZ276" s="57"/>
      <c r="VA276" s="57"/>
      <c r="VB276" s="57"/>
      <c r="VC276" s="57"/>
      <c r="VD276" s="57"/>
      <c r="VE276" s="57"/>
      <c r="VF276" s="57"/>
      <c r="VG276" s="57"/>
      <c r="VH276" s="57"/>
      <c r="VI276" s="57"/>
      <c r="VJ276" s="57"/>
      <c r="VK276" s="57"/>
      <c r="VL276" s="57"/>
      <c r="VM276" s="57"/>
      <c r="VN276" s="57"/>
      <c r="VO276" s="57"/>
      <c r="VP276" s="57"/>
      <c r="VQ276" s="57"/>
      <c r="VR276" s="57"/>
      <c r="VS276" s="57"/>
      <c r="VT276" s="57"/>
      <c r="VU276" s="57"/>
      <c r="VV276" s="57"/>
      <c r="VW276" s="57"/>
      <c r="VX276" s="57"/>
      <c r="VY276" s="57"/>
      <c r="VZ276" s="57"/>
      <c r="WA276" s="57"/>
      <c r="WB276" s="57"/>
      <c r="WC276" s="57"/>
      <c r="WD276" s="57"/>
      <c r="WE276" s="57"/>
      <c r="WF276" s="57"/>
      <c r="WG276" s="57"/>
      <c r="WH276" s="57"/>
      <c r="WI276" s="57"/>
      <c r="WJ276" s="57"/>
      <c r="WK276" s="57"/>
      <c r="WL276" s="57"/>
      <c r="WM276" s="57"/>
      <c r="WN276" s="57"/>
      <c r="WO276" s="57"/>
      <c r="WP276" s="57"/>
      <c r="WQ276" s="57"/>
      <c r="WR276" s="57"/>
      <c r="WS276" s="57"/>
      <c r="WT276" s="57"/>
      <c r="WU276" s="57"/>
      <c r="WV276" s="57"/>
      <c r="WW276" s="57"/>
      <c r="WX276" s="57"/>
      <c r="WY276" s="57"/>
      <c r="WZ276" s="57"/>
      <c r="XA276" s="57"/>
      <c r="XB276" s="57"/>
      <c r="XC276" s="57"/>
      <c r="XD276" s="57"/>
      <c r="XE276" s="57"/>
      <c r="XF276" s="57"/>
      <c r="XG276" s="57"/>
      <c r="XH276" s="57"/>
      <c r="XI276" s="57"/>
      <c r="XJ276" s="57"/>
      <c r="XK276" s="57"/>
      <c r="XL276" s="57"/>
      <c r="XM276" s="57"/>
      <c r="XN276" s="57"/>
      <c r="XO276" s="57"/>
      <c r="XP276" s="57"/>
      <c r="XQ276" s="57"/>
      <c r="XR276" s="57"/>
      <c r="XS276" s="57"/>
      <c r="XT276" s="57"/>
      <c r="XU276" s="57"/>
      <c r="XV276" s="57"/>
      <c r="XW276" s="57"/>
    </row>
    <row r="277">
      <c r="AI277" s="57"/>
      <c r="BR277" s="57"/>
      <c r="DA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c r="FF277" s="57"/>
      <c r="FG277" s="57"/>
      <c r="FH277" s="57"/>
      <c r="FI277" s="57"/>
      <c r="FJ277" s="57"/>
      <c r="FK277" s="57"/>
      <c r="FL277" s="57"/>
      <c r="FM277" s="57"/>
      <c r="FN277" s="57"/>
      <c r="FO277" s="57"/>
      <c r="FP277" s="57"/>
      <c r="FQ277" s="57"/>
      <c r="FR277" s="57"/>
      <c r="FS277" s="57"/>
      <c r="FT277" s="57"/>
      <c r="FU277" s="57"/>
      <c r="FV277" s="57"/>
      <c r="FW277" s="57"/>
      <c r="FX277" s="57"/>
      <c r="FY277" s="57"/>
      <c r="FZ277" s="57"/>
      <c r="GA277" s="57"/>
      <c r="GB277" s="57"/>
      <c r="GC277" s="57"/>
      <c r="GD277" s="57"/>
      <c r="GE277" s="57"/>
      <c r="GF277" s="57"/>
      <c r="GG277" s="57"/>
      <c r="GH277" s="57"/>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c r="IX277" s="57"/>
      <c r="IY277" s="57"/>
      <c r="IZ277" s="57"/>
      <c r="JA277" s="57"/>
      <c r="JB277" s="57"/>
      <c r="JC277" s="57"/>
      <c r="JD277" s="57"/>
      <c r="JE277" s="57"/>
      <c r="JF277" s="57"/>
      <c r="JG277" s="57"/>
      <c r="JH277" s="57"/>
      <c r="JI277" s="57"/>
      <c r="JJ277" s="57"/>
      <c r="JK277" s="57"/>
      <c r="JL277" s="57"/>
      <c r="JM277" s="57"/>
      <c r="JN277" s="57"/>
      <c r="JO277" s="57"/>
      <c r="JP277" s="57"/>
      <c r="JQ277" s="57"/>
      <c r="JR277" s="57"/>
      <c r="JS277" s="57"/>
      <c r="JT277" s="57"/>
      <c r="JU277" s="57"/>
      <c r="JV277" s="57"/>
      <c r="JW277" s="57"/>
      <c r="JX277" s="57"/>
      <c r="JY277" s="57"/>
      <c r="JZ277" s="57"/>
      <c r="KA277" s="57"/>
      <c r="KB277" s="57"/>
      <c r="KC277" s="57"/>
      <c r="KD277" s="57"/>
      <c r="KE277" s="57"/>
      <c r="KF277" s="57"/>
      <c r="KG277" s="57"/>
      <c r="KH277" s="57"/>
      <c r="KI277" s="57"/>
      <c r="KJ277" s="57"/>
      <c r="KK277" s="57"/>
      <c r="KL277" s="57"/>
      <c r="KM277" s="57"/>
      <c r="KN277" s="57"/>
      <c r="KO277" s="57"/>
      <c r="KP277" s="57"/>
      <c r="KQ277" s="57"/>
      <c r="KR277" s="57"/>
      <c r="KS277" s="57"/>
      <c r="KT277" s="57"/>
      <c r="KU277" s="57"/>
      <c r="KV277" s="57"/>
      <c r="KW277" s="57"/>
      <c r="KX277" s="57"/>
      <c r="KY277" s="57"/>
      <c r="KZ277" s="57"/>
      <c r="LA277" s="57"/>
      <c r="LB277" s="57"/>
      <c r="LC277" s="57"/>
      <c r="LD277" s="57"/>
      <c r="LE277" s="57"/>
      <c r="LF277" s="57"/>
      <c r="LG277" s="57"/>
      <c r="LH277" s="57"/>
      <c r="LI277" s="57"/>
      <c r="LJ277" s="57"/>
      <c r="LK277" s="57"/>
      <c r="LL277" s="57"/>
      <c r="LM277" s="57"/>
      <c r="LN277" s="57"/>
      <c r="LO277" s="57"/>
      <c r="LP277" s="57"/>
      <c r="LQ277" s="57"/>
      <c r="LR277" s="57"/>
      <c r="LS277" s="57"/>
      <c r="LT277" s="57"/>
      <c r="LU277" s="57"/>
      <c r="LV277" s="57"/>
      <c r="LW277" s="57"/>
      <c r="LX277" s="57"/>
      <c r="LY277" s="57"/>
      <c r="LZ277" s="57"/>
      <c r="MA277" s="57"/>
      <c r="MB277" s="57"/>
      <c r="MC277" s="57"/>
      <c r="MD277" s="57"/>
      <c r="ME277" s="57"/>
      <c r="MF277" s="57"/>
      <c r="MG277" s="57"/>
      <c r="MH277" s="57"/>
      <c r="MI277" s="57"/>
      <c r="MJ277" s="57"/>
      <c r="MK277" s="57"/>
      <c r="ML277" s="57"/>
      <c r="MM277" s="57"/>
      <c r="MN277" s="57"/>
      <c r="MO277" s="57"/>
      <c r="MP277" s="57"/>
      <c r="MQ277" s="57"/>
      <c r="MR277" s="57"/>
      <c r="MS277" s="57"/>
      <c r="MT277" s="57"/>
      <c r="MU277" s="57"/>
      <c r="MV277" s="57"/>
      <c r="MW277" s="57"/>
      <c r="MX277" s="57"/>
      <c r="MY277" s="57"/>
      <c r="MZ277" s="57"/>
      <c r="NA277" s="57"/>
      <c r="NB277" s="57"/>
      <c r="NC277" s="57"/>
      <c r="ND277" s="57"/>
      <c r="NE277" s="57"/>
      <c r="NF277" s="57"/>
      <c r="NG277" s="57"/>
      <c r="NH277" s="57"/>
      <c r="NI277" s="57"/>
      <c r="NJ277" s="57"/>
      <c r="NK277" s="57"/>
      <c r="NL277" s="57"/>
      <c r="NM277" s="57"/>
      <c r="NN277" s="57"/>
      <c r="NO277" s="57"/>
      <c r="NP277" s="57"/>
      <c r="NQ277" s="57"/>
      <c r="NR277" s="57"/>
      <c r="NS277" s="57"/>
      <c r="NT277" s="57"/>
      <c r="NU277" s="57"/>
      <c r="NV277" s="57"/>
      <c r="NW277" s="57"/>
      <c r="NX277" s="57"/>
      <c r="NY277" s="57"/>
      <c r="NZ277" s="57"/>
      <c r="OA277" s="57"/>
      <c r="OB277" s="57"/>
      <c r="OC277" s="57"/>
      <c r="OD277" s="57"/>
      <c r="OE277" s="57"/>
      <c r="OF277" s="57"/>
      <c r="OG277" s="57"/>
      <c r="OH277" s="57"/>
      <c r="OI277" s="57"/>
      <c r="OJ277" s="57"/>
      <c r="OK277" s="57"/>
      <c r="OL277" s="57"/>
      <c r="OM277" s="57"/>
      <c r="ON277" s="57"/>
      <c r="OO277" s="57"/>
      <c r="OP277" s="57"/>
      <c r="OQ277" s="57"/>
      <c r="OR277" s="57"/>
      <c r="OS277" s="57"/>
      <c r="OT277" s="57"/>
      <c r="OU277" s="57"/>
      <c r="OV277" s="57"/>
      <c r="OW277" s="57"/>
      <c r="OX277" s="57"/>
      <c r="OY277" s="57"/>
      <c r="OZ277" s="57"/>
      <c r="PA277" s="57"/>
      <c r="PB277" s="57"/>
      <c r="PC277" s="57"/>
      <c r="PD277" s="57"/>
      <c r="PE277" s="57"/>
      <c r="PF277" s="57"/>
      <c r="PG277" s="57"/>
      <c r="PH277" s="57"/>
      <c r="PI277" s="57"/>
      <c r="PJ277" s="57"/>
      <c r="PK277" s="57"/>
      <c r="PL277" s="57"/>
      <c r="PM277" s="57"/>
      <c r="PN277" s="57"/>
      <c r="PO277" s="57"/>
      <c r="PP277" s="57"/>
      <c r="PQ277" s="57"/>
      <c r="PR277" s="57"/>
      <c r="PS277" s="57"/>
      <c r="PT277" s="57"/>
      <c r="PU277" s="57"/>
      <c r="PV277" s="57"/>
      <c r="PW277" s="57"/>
      <c r="PX277" s="57"/>
      <c r="PY277" s="57"/>
      <c r="PZ277" s="57"/>
      <c r="QA277" s="57"/>
      <c r="QB277" s="57"/>
      <c r="QC277" s="57"/>
      <c r="QD277" s="57"/>
      <c r="QE277" s="57"/>
      <c r="QF277" s="57"/>
      <c r="QG277" s="57"/>
      <c r="QH277" s="57"/>
      <c r="QI277" s="57"/>
      <c r="QJ277" s="57"/>
      <c r="QK277" s="57"/>
      <c r="QL277" s="57"/>
      <c r="QM277" s="57"/>
      <c r="QN277" s="57"/>
      <c r="QO277" s="57"/>
      <c r="QP277" s="57"/>
      <c r="QQ277" s="57"/>
      <c r="QR277" s="57"/>
      <c r="QS277" s="57"/>
      <c r="QT277" s="57"/>
      <c r="QU277" s="57"/>
      <c r="QV277" s="57"/>
      <c r="QW277" s="57"/>
      <c r="QX277" s="57"/>
      <c r="QY277" s="57"/>
      <c r="QZ277" s="57"/>
      <c r="RA277" s="57"/>
      <c r="RB277" s="57"/>
      <c r="RC277" s="57"/>
      <c r="RD277" s="57"/>
      <c r="RE277" s="57"/>
      <c r="RF277" s="57"/>
      <c r="RG277" s="57"/>
      <c r="RH277" s="57"/>
      <c r="RI277" s="57"/>
      <c r="RJ277" s="57"/>
      <c r="RK277" s="57"/>
      <c r="RL277" s="57"/>
      <c r="RM277" s="57"/>
      <c r="RN277" s="57"/>
      <c r="RO277" s="57"/>
      <c r="RP277" s="57"/>
      <c r="RQ277" s="57"/>
      <c r="RR277" s="57"/>
      <c r="RS277" s="57"/>
      <c r="RT277" s="57"/>
      <c r="RU277" s="57"/>
      <c r="RV277" s="57"/>
      <c r="RW277" s="57"/>
      <c r="RX277" s="57"/>
      <c r="RY277" s="57"/>
      <c r="RZ277" s="57"/>
      <c r="SA277" s="57"/>
      <c r="SB277" s="57"/>
      <c r="SC277" s="57"/>
      <c r="SD277" s="57"/>
      <c r="SE277" s="57"/>
      <c r="SF277" s="57"/>
      <c r="SG277" s="57"/>
      <c r="SH277" s="57"/>
      <c r="SI277" s="57"/>
      <c r="SJ277" s="57"/>
      <c r="SK277" s="57"/>
      <c r="SL277" s="57"/>
      <c r="SM277" s="57"/>
      <c r="SN277" s="57"/>
      <c r="SO277" s="57"/>
      <c r="SP277" s="57"/>
      <c r="SQ277" s="57"/>
      <c r="SR277" s="57"/>
      <c r="SS277" s="57"/>
      <c r="ST277" s="57"/>
      <c r="SU277" s="57"/>
      <c r="SV277" s="57"/>
      <c r="SW277" s="57"/>
      <c r="SX277" s="57"/>
      <c r="SY277" s="57"/>
      <c r="SZ277" s="57"/>
      <c r="TA277" s="57"/>
      <c r="TB277" s="57"/>
      <c r="TC277" s="57"/>
      <c r="TD277" s="57"/>
      <c r="TE277" s="57"/>
      <c r="TF277" s="57"/>
      <c r="TG277" s="57"/>
      <c r="TH277" s="57"/>
      <c r="TI277" s="57"/>
      <c r="TJ277" s="57"/>
      <c r="TK277" s="57"/>
      <c r="TL277" s="57"/>
      <c r="TM277" s="57"/>
      <c r="TN277" s="57"/>
      <c r="TO277" s="57"/>
      <c r="TP277" s="57"/>
      <c r="TQ277" s="57"/>
      <c r="TR277" s="57"/>
      <c r="TS277" s="57"/>
      <c r="TT277" s="57"/>
      <c r="TU277" s="57"/>
      <c r="TV277" s="57"/>
      <c r="TW277" s="57"/>
      <c r="TX277" s="57"/>
      <c r="TY277" s="57"/>
      <c r="TZ277" s="57"/>
      <c r="UA277" s="57"/>
      <c r="UB277" s="57"/>
      <c r="UC277" s="57"/>
      <c r="UD277" s="57"/>
      <c r="UE277" s="57"/>
      <c r="UF277" s="57"/>
      <c r="UG277" s="57"/>
      <c r="UH277" s="57"/>
      <c r="UI277" s="57"/>
      <c r="UJ277" s="57"/>
      <c r="UK277" s="57"/>
      <c r="UL277" s="57"/>
      <c r="UM277" s="57"/>
      <c r="UN277" s="57"/>
      <c r="UO277" s="57"/>
      <c r="UP277" s="57"/>
      <c r="UQ277" s="57"/>
      <c r="UR277" s="57"/>
      <c r="US277" s="57"/>
      <c r="UT277" s="57"/>
      <c r="UU277" s="57"/>
      <c r="UV277" s="57"/>
      <c r="UW277" s="57"/>
      <c r="UX277" s="57"/>
      <c r="UY277" s="57"/>
      <c r="UZ277" s="57"/>
      <c r="VA277" s="57"/>
      <c r="VB277" s="57"/>
      <c r="VC277" s="57"/>
      <c r="VD277" s="57"/>
      <c r="VE277" s="57"/>
      <c r="VF277" s="57"/>
      <c r="VG277" s="57"/>
      <c r="VH277" s="57"/>
      <c r="VI277" s="57"/>
      <c r="VJ277" s="57"/>
      <c r="VK277" s="57"/>
      <c r="VL277" s="57"/>
      <c r="VM277" s="57"/>
      <c r="VN277" s="57"/>
      <c r="VO277" s="57"/>
      <c r="VP277" s="57"/>
      <c r="VQ277" s="57"/>
      <c r="VR277" s="57"/>
      <c r="VS277" s="57"/>
      <c r="VT277" s="57"/>
      <c r="VU277" s="57"/>
      <c r="VV277" s="57"/>
      <c r="VW277" s="57"/>
      <c r="VX277" s="57"/>
      <c r="VY277" s="57"/>
      <c r="VZ277" s="57"/>
      <c r="WA277" s="57"/>
      <c r="WB277" s="57"/>
      <c r="WC277" s="57"/>
      <c r="WD277" s="57"/>
      <c r="WE277" s="57"/>
      <c r="WF277" s="57"/>
      <c r="WG277" s="57"/>
      <c r="WH277" s="57"/>
      <c r="WI277" s="57"/>
      <c r="WJ277" s="57"/>
      <c r="WK277" s="57"/>
      <c r="WL277" s="57"/>
      <c r="WM277" s="57"/>
      <c r="WN277" s="57"/>
      <c r="WO277" s="57"/>
      <c r="WP277" s="57"/>
      <c r="WQ277" s="57"/>
      <c r="WR277" s="57"/>
      <c r="WS277" s="57"/>
      <c r="WT277" s="57"/>
      <c r="WU277" s="57"/>
      <c r="WV277" s="57"/>
      <c r="WW277" s="57"/>
      <c r="WX277" s="57"/>
      <c r="WY277" s="57"/>
      <c r="WZ277" s="57"/>
      <c r="XA277" s="57"/>
      <c r="XB277" s="57"/>
      <c r="XC277" s="57"/>
      <c r="XD277" s="57"/>
      <c r="XE277" s="57"/>
      <c r="XF277" s="57"/>
      <c r="XG277" s="57"/>
      <c r="XH277" s="57"/>
      <c r="XI277" s="57"/>
      <c r="XJ277" s="57"/>
      <c r="XK277" s="57"/>
      <c r="XL277" s="57"/>
      <c r="XM277" s="57"/>
      <c r="XN277" s="57"/>
      <c r="XO277" s="57"/>
      <c r="XP277" s="57"/>
      <c r="XQ277" s="57"/>
      <c r="XR277" s="57"/>
      <c r="XS277" s="57"/>
      <c r="XT277" s="57"/>
      <c r="XU277" s="57"/>
      <c r="XV277" s="57"/>
      <c r="XW277" s="57"/>
    </row>
    <row r="278">
      <c r="AI278" s="57"/>
      <c r="BR278" s="57"/>
      <c r="DA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c r="FQ278" s="57"/>
      <c r="FR278" s="57"/>
      <c r="FS278" s="57"/>
      <c r="FT278" s="57"/>
      <c r="FU278" s="57"/>
      <c r="FV278" s="57"/>
      <c r="FW278" s="57"/>
      <c r="FX278" s="57"/>
      <c r="FY278" s="57"/>
      <c r="FZ278" s="57"/>
      <c r="GA278" s="57"/>
      <c r="GB278" s="57"/>
      <c r="GC278" s="57"/>
      <c r="GD278" s="57"/>
      <c r="GE278" s="57"/>
      <c r="GF278" s="57"/>
      <c r="GG278" s="57"/>
      <c r="GH278" s="57"/>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c r="HP278" s="57"/>
      <c r="HQ278" s="57"/>
      <c r="HR278" s="57"/>
      <c r="HS278" s="57"/>
      <c r="HT278" s="57"/>
      <c r="HU278" s="57"/>
      <c r="HV278" s="57"/>
      <c r="HW278" s="57"/>
      <c r="HX278" s="57"/>
      <c r="HY278" s="57"/>
      <c r="HZ278" s="57"/>
      <c r="IA278" s="57"/>
      <c r="IB278" s="57"/>
      <c r="IC278" s="57"/>
      <c r="ID278" s="57"/>
      <c r="IE278" s="57"/>
      <c r="IF278" s="57"/>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c r="JP278" s="57"/>
      <c r="JQ278" s="57"/>
      <c r="JR278" s="57"/>
      <c r="JS278" s="57"/>
      <c r="JT278" s="57"/>
      <c r="JU278" s="57"/>
      <c r="JV278" s="57"/>
      <c r="JW278" s="57"/>
      <c r="JX278" s="57"/>
      <c r="JY278" s="57"/>
      <c r="JZ278" s="57"/>
      <c r="KA278" s="57"/>
      <c r="KB278" s="57"/>
      <c r="KC278" s="57"/>
      <c r="KD278" s="57"/>
      <c r="KE278" s="57"/>
      <c r="KF278" s="57"/>
      <c r="KG278" s="57"/>
      <c r="KH278" s="57"/>
      <c r="KI278" s="57"/>
      <c r="KJ278" s="57"/>
      <c r="KK278" s="57"/>
      <c r="KL278" s="57"/>
      <c r="KM278" s="57"/>
      <c r="KN278" s="57"/>
      <c r="KO278" s="57"/>
      <c r="KP278" s="57"/>
      <c r="KQ278" s="57"/>
      <c r="KR278" s="57"/>
      <c r="KS278" s="57"/>
      <c r="KT278" s="57"/>
      <c r="KU278" s="57"/>
      <c r="KV278" s="57"/>
      <c r="KW278" s="57"/>
      <c r="KX278" s="57"/>
      <c r="KY278" s="57"/>
      <c r="KZ278" s="57"/>
      <c r="LA278" s="57"/>
      <c r="LB278" s="57"/>
      <c r="LC278" s="57"/>
      <c r="LD278" s="57"/>
      <c r="LE278" s="57"/>
      <c r="LF278" s="57"/>
      <c r="LG278" s="57"/>
      <c r="LH278" s="57"/>
      <c r="LI278" s="57"/>
      <c r="LJ278" s="57"/>
      <c r="LK278" s="57"/>
      <c r="LL278" s="57"/>
      <c r="LM278" s="57"/>
      <c r="LN278" s="57"/>
      <c r="LO278" s="57"/>
      <c r="LP278" s="57"/>
      <c r="LQ278" s="57"/>
      <c r="LR278" s="57"/>
      <c r="LS278" s="57"/>
      <c r="LT278" s="57"/>
      <c r="LU278" s="57"/>
      <c r="LV278" s="57"/>
      <c r="LW278" s="57"/>
      <c r="LX278" s="57"/>
      <c r="LY278" s="57"/>
      <c r="LZ278" s="57"/>
      <c r="MA278" s="57"/>
      <c r="MB278" s="57"/>
      <c r="MC278" s="57"/>
      <c r="MD278" s="57"/>
      <c r="ME278" s="57"/>
      <c r="MF278" s="57"/>
      <c r="MG278" s="57"/>
      <c r="MH278" s="57"/>
      <c r="MI278" s="57"/>
      <c r="MJ278" s="57"/>
      <c r="MK278" s="57"/>
      <c r="ML278" s="57"/>
      <c r="MM278" s="57"/>
      <c r="MN278" s="57"/>
      <c r="MO278" s="57"/>
      <c r="MP278" s="57"/>
      <c r="MQ278" s="57"/>
      <c r="MR278" s="57"/>
      <c r="MS278" s="57"/>
      <c r="MT278" s="57"/>
      <c r="MU278" s="57"/>
      <c r="MV278" s="57"/>
      <c r="MW278" s="57"/>
      <c r="MX278" s="57"/>
      <c r="MY278" s="57"/>
      <c r="MZ278" s="57"/>
      <c r="NA278" s="57"/>
      <c r="NB278" s="57"/>
      <c r="NC278" s="57"/>
      <c r="ND278" s="57"/>
      <c r="NE278" s="57"/>
      <c r="NF278" s="57"/>
      <c r="NG278" s="57"/>
      <c r="NH278" s="57"/>
      <c r="NI278" s="57"/>
      <c r="NJ278" s="57"/>
      <c r="NK278" s="57"/>
      <c r="NL278" s="57"/>
      <c r="NM278" s="57"/>
      <c r="NN278" s="57"/>
      <c r="NO278" s="57"/>
      <c r="NP278" s="57"/>
      <c r="NQ278" s="57"/>
      <c r="NR278" s="57"/>
      <c r="NS278" s="57"/>
      <c r="NT278" s="57"/>
      <c r="NU278" s="57"/>
      <c r="NV278" s="57"/>
      <c r="NW278" s="57"/>
      <c r="NX278" s="57"/>
      <c r="NY278" s="57"/>
      <c r="NZ278" s="57"/>
      <c r="OA278" s="57"/>
      <c r="OB278" s="57"/>
      <c r="OC278" s="57"/>
      <c r="OD278" s="57"/>
      <c r="OE278" s="57"/>
      <c r="OF278" s="57"/>
      <c r="OG278" s="57"/>
      <c r="OH278" s="57"/>
      <c r="OI278" s="57"/>
      <c r="OJ278" s="57"/>
      <c r="OK278" s="57"/>
      <c r="OL278" s="57"/>
      <c r="OM278" s="57"/>
      <c r="ON278" s="57"/>
      <c r="OO278" s="57"/>
      <c r="OP278" s="57"/>
      <c r="OQ278" s="57"/>
      <c r="OR278" s="57"/>
      <c r="OS278" s="57"/>
      <c r="OT278" s="57"/>
      <c r="OU278" s="57"/>
      <c r="OV278" s="57"/>
      <c r="OW278" s="57"/>
      <c r="OX278" s="57"/>
      <c r="OY278" s="57"/>
      <c r="OZ278" s="57"/>
      <c r="PA278" s="57"/>
      <c r="PB278" s="57"/>
      <c r="PC278" s="57"/>
      <c r="PD278" s="57"/>
      <c r="PE278" s="57"/>
      <c r="PF278" s="57"/>
      <c r="PG278" s="57"/>
      <c r="PH278" s="57"/>
      <c r="PI278" s="57"/>
      <c r="PJ278" s="57"/>
      <c r="PK278" s="57"/>
      <c r="PL278" s="57"/>
      <c r="PM278" s="57"/>
      <c r="PN278" s="57"/>
      <c r="PO278" s="57"/>
      <c r="PP278" s="57"/>
      <c r="PQ278" s="57"/>
      <c r="PR278" s="57"/>
      <c r="PS278" s="57"/>
      <c r="PT278" s="57"/>
      <c r="PU278" s="57"/>
      <c r="PV278" s="57"/>
      <c r="PW278" s="57"/>
      <c r="PX278" s="57"/>
      <c r="PY278" s="57"/>
      <c r="PZ278" s="57"/>
      <c r="QA278" s="57"/>
      <c r="QB278" s="57"/>
      <c r="QC278" s="57"/>
      <c r="QD278" s="57"/>
      <c r="QE278" s="57"/>
      <c r="QF278" s="57"/>
      <c r="QG278" s="57"/>
      <c r="QH278" s="57"/>
      <c r="QI278" s="57"/>
      <c r="QJ278" s="57"/>
      <c r="QK278" s="57"/>
      <c r="QL278" s="57"/>
      <c r="QM278" s="57"/>
      <c r="QN278" s="57"/>
      <c r="QO278" s="57"/>
      <c r="QP278" s="57"/>
      <c r="QQ278" s="57"/>
      <c r="QR278" s="57"/>
      <c r="QS278" s="57"/>
      <c r="QT278" s="57"/>
      <c r="QU278" s="57"/>
      <c r="QV278" s="57"/>
      <c r="QW278" s="57"/>
      <c r="QX278" s="57"/>
      <c r="QY278" s="57"/>
      <c r="QZ278" s="57"/>
      <c r="RA278" s="57"/>
      <c r="RB278" s="57"/>
      <c r="RC278" s="57"/>
      <c r="RD278" s="57"/>
      <c r="RE278" s="57"/>
      <c r="RF278" s="57"/>
      <c r="RG278" s="57"/>
      <c r="RH278" s="57"/>
      <c r="RI278" s="57"/>
      <c r="RJ278" s="57"/>
      <c r="RK278" s="57"/>
      <c r="RL278" s="57"/>
      <c r="RM278" s="57"/>
      <c r="RN278" s="57"/>
      <c r="RO278" s="57"/>
      <c r="RP278" s="57"/>
      <c r="RQ278" s="57"/>
      <c r="RR278" s="57"/>
      <c r="RS278" s="57"/>
      <c r="RT278" s="57"/>
      <c r="RU278" s="57"/>
      <c r="RV278" s="57"/>
      <c r="RW278" s="57"/>
      <c r="RX278" s="57"/>
      <c r="RY278" s="57"/>
      <c r="RZ278" s="57"/>
      <c r="SA278" s="57"/>
      <c r="SB278" s="57"/>
      <c r="SC278" s="57"/>
      <c r="SD278" s="57"/>
      <c r="SE278" s="57"/>
      <c r="SF278" s="57"/>
      <c r="SG278" s="57"/>
      <c r="SH278" s="57"/>
      <c r="SI278" s="57"/>
      <c r="SJ278" s="57"/>
      <c r="SK278" s="57"/>
      <c r="SL278" s="57"/>
      <c r="SM278" s="57"/>
      <c r="SN278" s="57"/>
      <c r="SO278" s="57"/>
      <c r="SP278" s="57"/>
      <c r="SQ278" s="57"/>
      <c r="SR278" s="57"/>
      <c r="SS278" s="57"/>
      <c r="ST278" s="57"/>
      <c r="SU278" s="57"/>
      <c r="SV278" s="57"/>
      <c r="SW278" s="57"/>
      <c r="SX278" s="57"/>
      <c r="SY278" s="57"/>
      <c r="SZ278" s="57"/>
      <c r="TA278" s="57"/>
      <c r="TB278" s="57"/>
      <c r="TC278" s="57"/>
      <c r="TD278" s="57"/>
      <c r="TE278" s="57"/>
      <c r="TF278" s="57"/>
      <c r="TG278" s="57"/>
      <c r="TH278" s="57"/>
      <c r="TI278" s="57"/>
      <c r="TJ278" s="57"/>
      <c r="TK278" s="57"/>
      <c r="TL278" s="57"/>
      <c r="TM278" s="57"/>
      <c r="TN278" s="57"/>
      <c r="TO278" s="57"/>
      <c r="TP278" s="57"/>
      <c r="TQ278" s="57"/>
      <c r="TR278" s="57"/>
      <c r="TS278" s="57"/>
      <c r="TT278" s="57"/>
      <c r="TU278" s="57"/>
      <c r="TV278" s="57"/>
      <c r="TW278" s="57"/>
      <c r="TX278" s="57"/>
      <c r="TY278" s="57"/>
      <c r="TZ278" s="57"/>
      <c r="UA278" s="57"/>
      <c r="UB278" s="57"/>
      <c r="UC278" s="57"/>
      <c r="UD278" s="57"/>
      <c r="UE278" s="57"/>
      <c r="UF278" s="57"/>
      <c r="UG278" s="57"/>
      <c r="UH278" s="57"/>
      <c r="UI278" s="57"/>
      <c r="UJ278" s="57"/>
      <c r="UK278" s="57"/>
      <c r="UL278" s="57"/>
      <c r="UM278" s="57"/>
      <c r="UN278" s="57"/>
      <c r="UO278" s="57"/>
      <c r="UP278" s="57"/>
      <c r="UQ278" s="57"/>
      <c r="UR278" s="57"/>
      <c r="US278" s="57"/>
      <c r="UT278" s="57"/>
      <c r="UU278" s="57"/>
      <c r="UV278" s="57"/>
      <c r="UW278" s="57"/>
      <c r="UX278" s="57"/>
      <c r="UY278" s="57"/>
      <c r="UZ278" s="57"/>
      <c r="VA278" s="57"/>
      <c r="VB278" s="57"/>
      <c r="VC278" s="57"/>
      <c r="VD278" s="57"/>
      <c r="VE278" s="57"/>
      <c r="VF278" s="57"/>
      <c r="VG278" s="57"/>
      <c r="VH278" s="57"/>
      <c r="VI278" s="57"/>
      <c r="VJ278" s="57"/>
      <c r="VK278" s="57"/>
      <c r="VL278" s="57"/>
      <c r="VM278" s="57"/>
      <c r="VN278" s="57"/>
      <c r="VO278" s="57"/>
      <c r="VP278" s="57"/>
      <c r="VQ278" s="57"/>
      <c r="VR278" s="57"/>
      <c r="VS278" s="57"/>
      <c r="VT278" s="57"/>
      <c r="VU278" s="57"/>
      <c r="VV278" s="57"/>
      <c r="VW278" s="57"/>
      <c r="VX278" s="57"/>
      <c r="VY278" s="57"/>
      <c r="VZ278" s="57"/>
      <c r="WA278" s="57"/>
      <c r="WB278" s="57"/>
      <c r="WC278" s="57"/>
      <c r="WD278" s="57"/>
      <c r="WE278" s="57"/>
      <c r="WF278" s="57"/>
      <c r="WG278" s="57"/>
      <c r="WH278" s="57"/>
      <c r="WI278" s="57"/>
      <c r="WJ278" s="57"/>
      <c r="WK278" s="57"/>
      <c r="WL278" s="57"/>
      <c r="WM278" s="57"/>
      <c r="WN278" s="57"/>
      <c r="WO278" s="57"/>
      <c r="WP278" s="57"/>
      <c r="WQ278" s="57"/>
      <c r="WR278" s="57"/>
      <c r="WS278" s="57"/>
      <c r="WT278" s="57"/>
      <c r="WU278" s="57"/>
      <c r="WV278" s="57"/>
      <c r="WW278" s="57"/>
      <c r="WX278" s="57"/>
      <c r="WY278" s="57"/>
      <c r="WZ278" s="57"/>
      <c r="XA278" s="57"/>
      <c r="XB278" s="57"/>
      <c r="XC278" s="57"/>
      <c r="XD278" s="57"/>
      <c r="XE278" s="57"/>
      <c r="XF278" s="57"/>
      <c r="XG278" s="57"/>
      <c r="XH278" s="57"/>
      <c r="XI278" s="57"/>
      <c r="XJ278" s="57"/>
      <c r="XK278" s="57"/>
      <c r="XL278" s="57"/>
      <c r="XM278" s="57"/>
      <c r="XN278" s="57"/>
      <c r="XO278" s="57"/>
      <c r="XP278" s="57"/>
      <c r="XQ278" s="57"/>
      <c r="XR278" s="57"/>
      <c r="XS278" s="57"/>
      <c r="XT278" s="57"/>
      <c r="XU278" s="57"/>
      <c r="XV278" s="57"/>
      <c r="XW278" s="57"/>
    </row>
    <row r="279">
      <c r="AI279" s="57"/>
      <c r="BR279" s="57"/>
      <c r="DA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c r="FP279" s="57"/>
      <c r="FQ279" s="57"/>
      <c r="FR279" s="57"/>
      <c r="FS279" s="57"/>
      <c r="FT279" s="57"/>
      <c r="FU279" s="57"/>
      <c r="FV279" s="57"/>
      <c r="FW279" s="57"/>
      <c r="FX279" s="57"/>
      <c r="FY279" s="57"/>
      <c r="FZ279" s="57"/>
      <c r="GA279" s="57"/>
      <c r="GB279" s="57"/>
      <c r="GC279" s="57"/>
      <c r="GD279" s="57"/>
      <c r="GE279" s="57"/>
      <c r="GF279" s="57"/>
      <c r="GG279" s="57"/>
      <c r="GH279" s="57"/>
      <c r="GI279" s="57"/>
      <c r="GJ279" s="57"/>
      <c r="GK279" s="57"/>
      <c r="GL279" s="57"/>
      <c r="GM279" s="57"/>
      <c r="GN279" s="57"/>
      <c r="GO279" s="57"/>
      <c r="GP279" s="57"/>
      <c r="GQ279" s="57"/>
      <c r="GR279" s="57"/>
      <c r="GS279" s="57"/>
      <c r="GT279" s="57"/>
      <c r="GU279" s="57"/>
      <c r="GV279" s="57"/>
      <c r="GW279" s="57"/>
      <c r="GX279" s="57"/>
      <c r="GY279" s="57"/>
      <c r="GZ279" s="57"/>
      <c r="HA279" s="57"/>
      <c r="HB279" s="57"/>
      <c r="HC279" s="57"/>
      <c r="HD279" s="57"/>
      <c r="HE279" s="57"/>
      <c r="HF279" s="57"/>
      <c r="HG279" s="57"/>
      <c r="HH279" s="57"/>
      <c r="HI279" s="57"/>
      <c r="HJ279" s="57"/>
      <c r="HK279" s="57"/>
      <c r="HL279" s="57"/>
      <c r="HM279" s="57"/>
      <c r="HN279" s="57"/>
      <c r="HO279" s="57"/>
      <c r="HP279" s="57"/>
      <c r="HQ279" s="57"/>
      <c r="HR279" s="57"/>
      <c r="HS279" s="57"/>
      <c r="HT279" s="57"/>
      <c r="HU279" s="57"/>
      <c r="HV279" s="57"/>
      <c r="HW279" s="57"/>
      <c r="HX279" s="57"/>
      <c r="HY279" s="57"/>
      <c r="HZ279" s="57"/>
      <c r="IA279" s="57"/>
      <c r="IB279" s="57"/>
      <c r="IC279" s="57"/>
      <c r="ID279" s="57"/>
      <c r="IE279" s="57"/>
      <c r="IF279" s="57"/>
      <c r="IG279" s="57"/>
      <c r="IH279" s="57"/>
      <c r="II279" s="57"/>
      <c r="IJ279" s="57"/>
      <c r="IK279" s="57"/>
      <c r="IL279" s="57"/>
      <c r="IM279" s="57"/>
      <c r="IN279" s="57"/>
      <c r="IO279" s="57"/>
      <c r="IP279" s="57"/>
      <c r="IQ279" s="57"/>
      <c r="IR279" s="57"/>
      <c r="IS279" s="57"/>
      <c r="IT279" s="57"/>
      <c r="IU279" s="57"/>
      <c r="IV279" s="57"/>
      <c r="IW279" s="57"/>
      <c r="IX279" s="57"/>
      <c r="IY279" s="57"/>
      <c r="IZ279" s="57"/>
      <c r="JA279" s="57"/>
      <c r="JB279" s="57"/>
      <c r="JC279" s="57"/>
      <c r="JD279" s="57"/>
      <c r="JE279" s="57"/>
      <c r="JF279" s="57"/>
      <c r="JG279" s="57"/>
      <c r="JH279" s="57"/>
      <c r="JI279" s="57"/>
      <c r="JJ279" s="57"/>
      <c r="JK279" s="57"/>
      <c r="JL279" s="57"/>
      <c r="JM279" s="57"/>
      <c r="JN279" s="57"/>
      <c r="JO279" s="57"/>
      <c r="JP279" s="57"/>
      <c r="JQ279" s="57"/>
      <c r="JR279" s="57"/>
      <c r="JS279" s="57"/>
      <c r="JT279" s="57"/>
      <c r="JU279" s="57"/>
      <c r="JV279" s="57"/>
      <c r="JW279" s="57"/>
      <c r="JX279" s="57"/>
      <c r="JY279" s="57"/>
      <c r="JZ279" s="57"/>
      <c r="KA279" s="57"/>
      <c r="KB279" s="57"/>
      <c r="KC279" s="57"/>
      <c r="KD279" s="57"/>
      <c r="KE279" s="57"/>
      <c r="KF279" s="57"/>
      <c r="KG279" s="57"/>
      <c r="KH279" s="57"/>
      <c r="KI279" s="57"/>
      <c r="KJ279" s="57"/>
      <c r="KK279" s="57"/>
      <c r="KL279" s="57"/>
      <c r="KM279" s="57"/>
      <c r="KN279" s="57"/>
      <c r="KO279" s="57"/>
      <c r="KP279" s="57"/>
      <c r="KQ279" s="57"/>
      <c r="KR279" s="57"/>
      <c r="KS279" s="57"/>
      <c r="KT279" s="57"/>
      <c r="KU279" s="57"/>
      <c r="KV279" s="57"/>
      <c r="KW279" s="57"/>
      <c r="KX279" s="57"/>
      <c r="KY279" s="57"/>
      <c r="KZ279" s="57"/>
      <c r="LA279" s="57"/>
      <c r="LB279" s="57"/>
      <c r="LC279" s="57"/>
      <c r="LD279" s="57"/>
      <c r="LE279" s="57"/>
      <c r="LF279" s="57"/>
      <c r="LG279" s="57"/>
      <c r="LH279" s="57"/>
      <c r="LI279" s="57"/>
      <c r="LJ279" s="57"/>
      <c r="LK279" s="57"/>
      <c r="LL279" s="57"/>
      <c r="LM279" s="57"/>
      <c r="LN279" s="57"/>
      <c r="LO279" s="57"/>
      <c r="LP279" s="57"/>
      <c r="LQ279" s="57"/>
      <c r="LR279" s="57"/>
      <c r="LS279" s="57"/>
      <c r="LT279" s="57"/>
      <c r="LU279" s="57"/>
      <c r="LV279" s="57"/>
      <c r="LW279" s="57"/>
      <c r="LX279" s="57"/>
      <c r="LY279" s="57"/>
      <c r="LZ279" s="57"/>
      <c r="MA279" s="57"/>
      <c r="MB279" s="57"/>
      <c r="MC279" s="57"/>
      <c r="MD279" s="57"/>
      <c r="ME279" s="57"/>
      <c r="MF279" s="57"/>
      <c r="MG279" s="57"/>
      <c r="MH279" s="57"/>
      <c r="MI279" s="57"/>
      <c r="MJ279" s="57"/>
      <c r="MK279" s="57"/>
      <c r="ML279" s="57"/>
      <c r="MM279" s="57"/>
      <c r="MN279" s="57"/>
      <c r="MO279" s="57"/>
      <c r="MP279" s="57"/>
      <c r="MQ279" s="57"/>
      <c r="MR279" s="57"/>
      <c r="MS279" s="57"/>
      <c r="MT279" s="57"/>
      <c r="MU279" s="57"/>
      <c r="MV279" s="57"/>
      <c r="MW279" s="57"/>
      <c r="MX279" s="57"/>
      <c r="MY279" s="57"/>
      <c r="MZ279" s="57"/>
      <c r="NA279" s="57"/>
      <c r="NB279" s="57"/>
      <c r="NC279" s="57"/>
      <c r="ND279" s="57"/>
      <c r="NE279" s="57"/>
      <c r="NF279" s="57"/>
      <c r="NG279" s="57"/>
      <c r="NH279" s="57"/>
      <c r="NI279" s="57"/>
      <c r="NJ279" s="57"/>
      <c r="NK279" s="57"/>
      <c r="NL279" s="57"/>
      <c r="NM279" s="57"/>
      <c r="NN279" s="57"/>
      <c r="NO279" s="57"/>
      <c r="NP279" s="57"/>
      <c r="NQ279" s="57"/>
      <c r="NR279" s="57"/>
      <c r="NS279" s="57"/>
      <c r="NT279" s="57"/>
      <c r="NU279" s="57"/>
      <c r="NV279" s="57"/>
      <c r="NW279" s="57"/>
      <c r="NX279" s="57"/>
      <c r="NY279" s="57"/>
      <c r="NZ279" s="57"/>
      <c r="OA279" s="57"/>
      <c r="OB279" s="57"/>
      <c r="OC279" s="57"/>
      <c r="OD279" s="57"/>
      <c r="OE279" s="57"/>
      <c r="OF279" s="57"/>
      <c r="OG279" s="57"/>
      <c r="OH279" s="57"/>
      <c r="OI279" s="57"/>
      <c r="OJ279" s="57"/>
      <c r="OK279" s="57"/>
      <c r="OL279" s="57"/>
      <c r="OM279" s="57"/>
      <c r="ON279" s="57"/>
      <c r="OO279" s="57"/>
      <c r="OP279" s="57"/>
      <c r="OQ279" s="57"/>
      <c r="OR279" s="57"/>
      <c r="OS279" s="57"/>
      <c r="OT279" s="57"/>
      <c r="OU279" s="57"/>
      <c r="OV279" s="57"/>
      <c r="OW279" s="57"/>
      <c r="OX279" s="57"/>
      <c r="OY279" s="57"/>
      <c r="OZ279" s="57"/>
      <c r="PA279" s="57"/>
      <c r="PB279" s="57"/>
      <c r="PC279" s="57"/>
      <c r="PD279" s="57"/>
      <c r="PE279" s="57"/>
      <c r="PF279" s="57"/>
      <c r="PG279" s="57"/>
      <c r="PH279" s="57"/>
      <c r="PI279" s="57"/>
      <c r="PJ279" s="57"/>
      <c r="PK279" s="57"/>
      <c r="PL279" s="57"/>
      <c r="PM279" s="57"/>
      <c r="PN279" s="57"/>
      <c r="PO279" s="57"/>
      <c r="PP279" s="57"/>
      <c r="PQ279" s="57"/>
      <c r="PR279" s="57"/>
      <c r="PS279" s="57"/>
      <c r="PT279" s="57"/>
      <c r="PU279" s="57"/>
      <c r="PV279" s="57"/>
      <c r="PW279" s="57"/>
      <c r="PX279" s="57"/>
      <c r="PY279" s="57"/>
      <c r="PZ279" s="57"/>
      <c r="QA279" s="57"/>
      <c r="QB279" s="57"/>
      <c r="QC279" s="57"/>
      <c r="QD279" s="57"/>
      <c r="QE279" s="57"/>
      <c r="QF279" s="57"/>
      <c r="QG279" s="57"/>
      <c r="QH279" s="57"/>
      <c r="QI279" s="57"/>
      <c r="QJ279" s="57"/>
      <c r="QK279" s="57"/>
      <c r="QL279" s="57"/>
      <c r="QM279" s="57"/>
      <c r="QN279" s="57"/>
      <c r="QO279" s="57"/>
      <c r="QP279" s="57"/>
      <c r="QQ279" s="57"/>
      <c r="QR279" s="57"/>
      <c r="QS279" s="57"/>
      <c r="QT279" s="57"/>
      <c r="QU279" s="57"/>
      <c r="QV279" s="57"/>
      <c r="QW279" s="57"/>
      <c r="QX279" s="57"/>
      <c r="QY279" s="57"/>
      <c r="QZ279" s="57"/>
      <c r="RA279" s="57"/>
      <c r="RB279" s="57"/>
      <c r="RC279" s="57"/>
      <c r="RD279" s="57"/>
      <c r="RE279" s="57"/>
      <c r="RF279" s="57"/>
      <c r="RG279" s="57"/>
      <c r="RH279" s="57"/>
      <c r="RI279" s="57"/>
      <c r="RJ279" s="57"/>
      <c r="RK279" s="57"/>
      <c r="RL279" s="57"/>
      <c r="RM279" s="57"/>
      <c r="RN279" s="57"/>
      <c r="RO279" s="57"/>
      <c r="RP279" s="57"/>
      <c r="RQ279" s="57"/>
      <c r="RR279" s="57"/>
      <c r="RS279" s="57"/>
      <c r="RT279" s="57"/>
      <c r="RU279" s="57"/>
      <c r="RV279" s="57"/>
      <c r="RW279" s="57"/>
      <c r="RX279" s="57"/>
      <c r="RY279" s="57"/>
      <c r="RZ279" s="57"/>
      <c r="SA279" s="57"/>
      <c r="SB279" s="57"/>
      <c r="SC279" s="57"/>
      <c r="SD279" s="57"/>
      <c r="SE279" s="57"/>
      <c r="SF279" s="57"/>
      <c r="SG279" s="57"/>
      <c r="SH279" s="57"/>
      <c r="SI279" s="57"/>
      <c r="SJ279" s="57"/>
      <c r="SK279" s="57"/>
      <c r="SL279" s="57"/>
      <c r="SM279" s="57"/>
      <c r="SN279" s="57"/>
      <c r="SO279" s="57"/>
      <c r="SP279" s="57"/>
      <c r="SQ279" s="57"/>
      <c r="SR279" s="57"/>
      <c r="SS279" s="57"/>
      <c r="ST279" s="57"/>
      <c r="SU279" s="57"/>
      <c r="SV279" s="57"/>
      <c r="SW279" s="57"/>
      <c r="SX279" s="57"/>
      <c r="SY279" s="57"/>
      <c r="SZ279" s="57"/>
      <c r="TA279" s="57"/>
      <c r="TB279" s="57"/>
      <c r="TC279" s="57"/>
      <c r="TD279" s="57"/>
      <c r="TE279" s="57"/>
      <c r="TF279" s="57"/>
      <c r="TG279" s="57"/>
      <c r="TH279" s="57"/>
      <c r="TI279" s="57"/>
      <c r="TJ279" s="57"/>
      <c r="TK279" s="57"/>
      <c r="TL279" s="57"/>
      <c r="TM279" s="57"/>
      <c r="TN279" s="57"/>
      <c r="TO279" s="57"/>
      <c r="TP279" s="57"/>
      <c r="TQ279" s="57"/>
      <c r="TR279" s="57"/>
      <c r="TS279" s="57"/>
      <c r="TT279" s="57"/>
      <c r="TU279" s="57"/>
      <c r="TV279" s="57"/>
      <c r="TW279" s="57"/>
      <c r="TX279" s="57"/>
      <c r="TY279" s="57"/>
      <c r="TZ279" s="57"/>
      <c r="UA279" s="57"/>
      <c r="UB279" s="57"/>
      <c r="UC279" s="57"/>
      <c r="UD279" s="57"/>
      <c r="UE279" s="57"/>
      <c r="UF279" s="57"/>
      <c r="UG279" s="57"/>
      <c r="UH279" s="57"/>
      <c r="UI279" s="57"/>
      <c r="UJ279" s="57"/>
      <c r="UK279" s="57"/>
      <c r="UL279" s="57"/>
      <c r="UM279" s="57"/>
      <c r="UN279" s="57"/>
      <c r="UO279" s="57"/>
      <c r="UP279" s="57"/>
      <c r="UQ279" s="57"/>
      <c r="UR279" s="57"/>
      <c r="US279" s="57"/>
      <c r="UT279" s="57"/>
      <c r="UU279" s="57"/>
      <c r="UV279" s="57"/>
      <c r="UW279" s="57"/>
      <c r="UX279" s="57"/>
      <c r="UY279" s="57"/>
      <c r="UZ279" s="57"/>
      <c r="VA279" s="57"/>
      <c r="VB279" s="57"/>
      <c r="VC279" s="57"/>
      <c r="VD279" s="57"/>
      <c r="VE279" s="57"/>
      <c r="VF279" s="57"/>
      <c r="VG279" s="57"/>
      <c r="VH279" s="57"/>
      <c r="VI279" s="57"/>
      <c r="VJ279" s="57"/>
      <c r="VK279" s="57"/>
      <c r="VL279" s="57"/>
      <c r="VM279" s="57"/>
      <c r="VN279" s="57"/>
      <c r="VO279" s="57"/>
      <c r="VP279" s="57"/>
      <c r="VQ279" s="57"/>
      <c r="VR279" s="57"/>
      <c r="VS279" s="57"/>
      <c r="VT279" s="57"/>
      <c r="VU279" s="57"/>
      <c r="VV279" s="57"/>
      <c r="VW279" s="57"/>
      <c r="VX279" s="57"/>
      <c r="VY279" s="57"/>
      <c r="VZ279" s="57"/>
      <c r="WA279" s="57"/>
      <c r="WB279" s="57"/>
      <c r="WC279" s="57"/>
      <c r="WD279" s="57"/>
      <c r="WE279" s="57"/>
      <c r="WF279" s="57"/>
      <c r="WG279" s="57"/>
      <c r="WH279" s="57"/>
      <c r="WI279" s="57"/>
      <c r="WJ279" s="57"/>
      <c r="WK279" s="57"/>
      <c r="WL279" s="57"/>
      <c r="WM279" s="57"/>
      <c r="WN279" s="57"/>
      <c r="WO279" s="57"/>
      <c r="WP279" s="57"/>
      <c r="WQ279" s="57"/>
      <c r="WR279" s="57"/>
      <c r="WS279" s="57"/>
      <c r="WT279" s="57"/>
      <c r="WU279" s="57"/>
      <c r="WV279" s="57"/>
      <c r="WW279" s="57"/>
      <c r="WX279" s="57"/>
      <c r="WY279" s="57"/>
      <c r="WZ279" s="57"/>
      <c r="XA279" s="57"/>
      <c r="XB279" s="57"/>
      <c r="XC279" s="57"/>
      <c r="XD279" s="57"/>
      <c r="XE279" s="57"/>
      <c r="XF279" s="57"/>
      <c r="XG279" s="57"/>
      <c r="XH279" s="57"/>
      <c r="XI279" s="57"/>
      <c r="XJ279" s="57"/>
      <c r="XK279" s="57"/>
      <c r="XL279" s="57"/>
      <c r="XM279" s="57"/>
      <c r="XN279" s="57"/>
      <c r="XO279" s="57"/>
      <c r="XP279" s="57"/>
      <c r="XQ279" s="57"/>
      <c r="XR279" s="57"/>
      <c r="XS279" s="57"/>
      <c r="XT279" s="57"/>
      <c r="XU279" s="57"/>
      <c r="XV279" s="57"/>
      <c r="XW279" s="57"/>
    </row>
    <row r="280">
      <c r="AI280" s="57"/>
      <c r="BR280" s="57"/>
      <c r="DA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c r="GP280" s="57"/>
      <c r="GQ280" s="57"/>
      <c r="GR280" s="57"/>
      <c r="GS280" s="57"/>
      <c r="GT280" s="57"/>
      <c r="GU280" s="57"/>
      <c r="GV280" s="57"/>
      <c r="GW280" s="57"/>
      <c r="GX280" s="57"/>
      <c r="GY280" s="57"/>
      <c r="GZ280" s="57"/>
      <c r="HA280" s="57"/>
      <c r="HB280" s="57"/>
      <c r="HC280" s="57"/>
      <c r="HD280" s="57"/>
      <c r="HE280" s="57"/>
      <c r="HF280" s="57"/>
      <c r="HG280" s="57"/>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c r="JR280" s="57"/>
      <c r="JS280" s="57"/>
      <c r="JT280" s="57"/>
      <c r="JU280" s="57"/>
      <c r="JV280" s="57"/>
      <c r="JW280" s="57"/>
      <c r="JX280" s="57"/>
      <c r="JY280" s="57"/>
      <c r="JZ280" s="57"/>
      <c r="KA280" s="57"/>
      <c r="KB280" s="57"/>
      <c r="KC280" s="57"/>
      <c r="KD280" s="57"/>
      <c r="KE280" s="57"/>
      <c r="KF280" s="57"/>
      <c r="KG280" s="57"/>
      <c r="KH280" s="57"/>
      <c r="KI280" s="57"/>
      <c r="KJ280" s="57"/>
      <c r="KK280" s="57"/>
      <c r="KL280" s="57"/>
      <c r="KM280" s="57"/>
      <c r="KN280" s="57"/>
      <c r="KO280" s="57"/>
      <c r="KP280" s="57"/>
      <c r="KQ280" s="57"/>
      <c r="KR280" s="57"/>
      <c r="KS280" s="57"/>
      <c r="KT280" s="57"/>
      <c r="KU280" s="57"/>
      <c r="KV280" s="57"/>
      <c r="KW280" s="57"/>
      <c r="KX280" s="57"/>
      <c r="KY280" s="57"/>
      <c r="KZ280" s="57"/>
      <c r="LA280" s="57"/>
      <c r="LB280" s="57"/>
      <c r="LC280" s="57"/>
      <c r="LD280" s="57"/>
      <c r="LE280" s="57"/>
      <c r="LF280" s="57"/>
      <c r="LG280" s="57"/>
      <c r="LH280" s="57"/>
      <c r="LI280" s="57"/>
      <c r="LJ280" s="57"/>
      <c r="LK280" s="57"/>
      <c r="LL280" s="57"/>
      <c r="LM280" s="57"/>
      <c r="LN280" s="57"/>
      <c r="LO280" s="57"/>
      <c r="LP280" s="57"/>
      <c r="LQ280" s="57"/>
      <c r="LR280" s="57"/>
      <c r="LS280" s="57"/>
      <c r="LT280" s="57"/>
      <c r="LU280" s="57"/>
      <c r="LV280" s="57"/>
      <c r="LW280" s="57"/>
      <c r="LX280" s="57"/>
      <c r="LY280" s="57"/>
      <c r="LZ280" s="57"/>
      <c r="MA280" s="57"/>
      <c r="MB280" s="57"/>
      <c r="MC280" s="57"/>
      <c r="MD280" s="57"/>
      <c r="ME280" s="57"/>
      <c r="MF280" s="57"/>
      <c r="MG280" s="57"/>
      <c r="MH280" s="57"/>
      <c r="MI280" s="57"/>
      <c r="MJ280" s="57"/>
      <c r="MK280" s="57"/>
      <c r="ML280" s="57"/>
      <c r="MM280" s="57"/>
      <c r="MN280" s="57"/>
      <c r="MO280" s="57"/>
      <c r="MP280" s="57"/>
      <c r="MQ280" s="57"/>
      <c r="MR280" s="57"/>
      <c r="MS280" s="57"/>
      <c r="MT280" s="57"/>
      <c r="MU280" s="57"/>
      <c r="MV280" s="57"/>
      <c r="MW280" s="57"/>
      <c r="MX280" s="57"/>
      <c r="MY280" s="57"/>
      <c r="MZ280" s="57"/>
      <c r="NA280" s="57"/>
      <c r="NB280" s="57"/>
      <c r="NC280" s="57"/>
      <c r="ND280" s="57"/>
      <c r="NE280" s="57"/>
      <c r="NF280" s="57"/>
      <c r="NG280" s="57"/>
      <c r="NH280" s="57"/>
      <c r="NI280" s="57"/>
      <c r="NJ280" s="57"/>
      <c r="NK280" s="57"/>
      <c r="NL280" s="57"/>
      <c r="NM280" s="57"/>
      <c r="NN280" s="57"/>
      <c r="NO280" s="57"/>
      <c r="NP280" s="57"/>
      <c r="NQ280" s="57"/>
      <c r="NR280" s="57"/>
      <c r="NS280" s="57"/>
      <c r="NT280" s="57"/>
      <c r="NU280" s="57"/>
      <c r="NV280" s="57"/>
      <c r="NW280" s="57"/>
      <c r="NX280" s="57"/>
      <c r="NY280" s="57"/>
      <c r="NZ280" s="57"/>
      <c r="OA280" s="57"/>
      <c r="OB280" s="57"/>
      <c r="OC280" s="57"/>
      <c r="OD280" s="57"/>
      <c r="OE280" s="57"/>
      <c r="OF280" s="57"/>
      <c r="OG280" s="57"/>
      <c r="OH280" s="57"/>
      <c r="OI280" s="57"/>
      <c r="OJ280" s="57"/>
      <c r="OK280" s="57"/>
      <c r="OL280" s="57"/>
      <c r="OM280" s="57"/>
      <c r="ON280" s="57"/>
      <c r="OO280" s="57"/>
      <c r="OP280" s="57"/>
      <c r="OQ280" s="57"/>
      <c r="OR280" s="57"/>
      <c r="OS280" s="57"/>
      <c r="OT280" s="57"/>
      <c r="OU280" s="57"/>
      <c r="OV280" s="57"/>
      <c r="OW280" s="57"/>
      <c r="OX280" s="57"/>
      <c r="OY280" s="57"/>
      <c r="OZ280" s="57"/>
      <c r="PA280" s="57"/>
      <c r="PB280" s="57"/>
      <c r="PC280" s="57"/>
      <c r="PD280" s="57"/>
      <c r="PE280" s="57"/>
      <c r="PF280" s="57"/>
      <c r="PG280" s="57"/>
      <c r="PH280" s="57"/>
      <c r="PI280" s="57"/>
      <c r="PJ280" s="57"/>
      <c r="PK280" s="57"/>
      <c r="PL280" s="57"/>
      <c r="PM280" s="57"/>
      <c r="PN280" s="57"/>
      <c r="PO280" s="57"/>
      <c r="PP280" s="57"/>
      <c r="PQ280" s="57"/>
      <c r="PR280" s="57"/>
      <c r="PS280" s="57"/>
      <c r="PT280" s="57"/>
      <c r="PU280" s="57"/>
      <c r="PV280" s="57"/>
      <c r="PW280" s="57"/>
      <c r="PX280" s="57"/>
      <c r="PY280" s="57"/>
      <c r="PZ280" s="57"/>
      <c r="QA280" s="57"/>
      <c r="QB280" s="57"/>
      <c r="QC280" s="57"/>
      <c r="QD280" s="57"/>
      <c r="QE280" s="57"/>
      <c r="QF280" s="57"/>
      <c r="QG280" s="57"/>
      <c r="QH280" s="57"/>
      <c r="QI280" s="57"/>
      <c r="QJ280" s="57"/>
      <c r="QK280" s="57"/>
      <c r="QL280" s="57"/>
      <c r="QM280" s="57"/>
      <c r="QN280" s="57"/>
      <c r="QO280" s="57"/>
      <c r="QP280" s="57"/>
      <c r="QQ280" s="57"/>
      <c r="QR280" s="57"/>
      <c r="QS280" s="57"/>
      <c r="QT280" s="57"/>
      <c r="QU280" s="57"/>
      <c r="QV280" s="57"/>
      <c r="QW280" s="57"/>
      <c r="QX280" s="57"/>
      <c r="QY280" s="57"/>
      <c r="QZ280" s="57"/>
      <c r="RA280" s="57"/>
      <c r="RB280" s="57"/>
      <c r="RC280" s="57"/>
      <c r="RD280" s="57"/>
      <c r="RE280" s="57"/>
      <c r="RF280" s="57"/>
      <c r="RG280" s="57"/>
      <c r="RH280" s="57"/>
      <c r="RI280" s="57"/>
      <c r="RJ280" s="57"/>
      <c r="RK280" s="57"/>
      <c r="RL280" s="57"/>
      <c r="RM280" s="57"/>
      <c r="RN280" s="57"/>
      <c r="RO280" s="57"/>
      <c r="RP280" s="57"/>
      <c r="RQ280" s="57"/>
      <c r="RR280" s="57"/>
      <c r="RS280" s="57"/>
      <c r="RT280" s="57"/>
      <c r="RU280" s="57"/>
      <c r="RV280" s="57"/>
      <c r="RW280" s="57"/>
      <c r="RX280" s="57"/>
      <c r="RY280" s="57"/>
      <c r="RZ280" s="57"/>
      <c r="SA280" s="57"/>
      <c r="SB280" s="57"/>
      <c r="SC280" s="57"/>
      <c r="SD280" s="57"/>
      <c r="SE280" s="57"/>
      <c r="SF280" s="57"/>
      <c r="SG280" s="57"/>
      <c r="SH280" s="57"/>
      <c r="SI280" s="57"/>
      <c r="SJ280" s="57"/>
      <c r="SK280" s="57"/>
      <c r="SL280" s="57"/>
      <c r="SM280" s="57"/>
      <c r="SN280" s="57"/>
      <c r="SO280" s="57"/>
      <c r="SP280" s="57"/>
      <c r="SQ280" s="57"/>
      <c r="SR280" s="57"/>
      <c r="SS280" s="57"/>
      <c r="ST280" s="57"/>
      <c r="SU280" s="57"/>
      <c r="SV280" s="57"/>
      <c r="SW280" s="57"/>
      <c r="SX280" s="57"/>
      <c r="SY280" s="57"/>
      <c r="SZ280" s="57"/>
      <c r="TA280" s="57"/>
      <c r="TB280" s="57"/>
      <c r="TC280" s="57"/>
      <c r="TD280" s="57"/>
      <c r="TE280" s="57"/>
      <c r="TF280" s="57"/>
      <c r="TG280" s="57"/>
      <c r="TH280" s="57"/>
      <c r="TI280" s="57"/>
      <c r="TJ280" s="57"/>
      <c r="TK280" s="57"/>
      <c r="TL280" s="57"/>
      <c r="TM280" s="57"/>
      <c r="TN280" s="57"/>
      <c r="TO280" s="57"/>
      <c r="TP280" s="57"/>
      <c r="TQ280" s="57"/>
      <c r="TR280" s="57"/>
      <c r="TS280" s="57"/>
      <c r="TT280" s="57"/>
      <c r="TU280" s="57"/>
      <c r="TV280" s="57"/>
      <c r="TW280" s="57"/>
      <c r="TX280" s="57"/>
      <c r="TY280" s="57"/>
      <c r="TZ280" s="57"/>
      <c r="UA280" s="57"/>
      <c r="UB280" s="57"/>
      <c r="UC280" s="57"/>
      <c r="UD280" s="57"/>
      <c r="UE280" s="57"/>
      <c r="UF280" s="57"/>
      <c r="UG280" s="57"/>
      <c r="UH280" s="57"/>
      <c r="UI280" s="57"/>
      <c r="UJ280" s="57"/>
      <c r="UK280" s="57"/>
      <c r="UL280" s="57"/>
      <c r="UM280" s="57"/>
      <c r="UN280" s="57"/>
      <c r="UO280" s="57"/>
      <c r="UP280" s="57"/>
      <c r="UQ280" s="57"/>
      <c r="UR280" s="57"/>
      <c r="US280" s="57"/>
      <c r="UT280" s="57"/>
      <c r="UU280" s="57"/>
      <c r="UV280" s="57"/>
      <c r="UW280" s="57"/>
      <c r="UX280" s="57"/>
      <c r="UY280" s="57"/>
      <c r="UZ280" s="57"/>
      <c r="VA280" s="57"/>
      <c r="VB280" s="57"/>
      <c r="VC280" s="57"/>
      <c r="VD280" s="57"/>
      <c r="VE280" s="57"/>
      <c r="VF280" s="57"/>
      <c r="VG280" s="57"/>
      <c r="VH280" s="57"/>
      <c r="VI280" s="57"/>
      <c r="VJ280" s="57"/>
      <c r="VK280" s="57"/>
      <c r="VL280" s="57"/>
      <c r="VM280" s="57"/>
      <c r="VN280" s="57"/>
      <c r="VO280" s="57"/>
      <c r="VP280" s="57"/>
      <c r="VQ280" s="57"/>
      <c r="VR280" s="57"/>
      <c r="VS280" s="57"/>
      <c r="VT280" s="57"/>
      <c r="VU280" s="57"/>
      <c r="VV280" s="57"/>
      <c r="VW280" s="57"/>
      <c r="VX280" s="57"/>
      <c r="VY280" s="57"/>
      <c r="VZ280" s="57"/>
      <c r="WA280" s="57"/>
      <c r="WB280" s="57"/>
      <c r="WC280" s="57"/>
      <c r="WD280" s="57"/>
      <c r="WE280" s="57"/>
      <c r="WF280" s="57"/>
      <c r="WG280" s="57"/>
      <c r="WH280" s="57"/>
      <c r="WI280" s="57"/>
      <c r="WJ280" s="57"/>
      <c r="WK280" s="57"/>
      <c r="WL280" s="57"/>
      <c r="WM280" s="57"/>
      <c r="WN280" s="57"/>
      <c r="WO280" s="57"/>
      <c r="WP280" s="57"/>
      <c r="WQ280" s="57"/>
      <c r="WR280" s="57"/>
      <c r="WS280" s="57"/>
      <c r="WT280" s="57"/>
      <c r="WU280" s="57"/>
      <c r="WV280" s="57"/>
      <c r="WW280" s="57"/>
      <c r="WX280" s="57"/>
      <c r="WY280" s="57"/>
      <c r="WZ280" s="57"/>
      <c r="XA280" s="57"/>
      <c r="XB280" s="57"/>
      <c r="XC280" s="57"/>
      <c r="XD280" s="57"/>
      <c r="XE280" s="57"/>
      <c r="XF280" s="57"/>
      <c r="XG280" s="57"/>
      <c r="XH280" s="57"/>
      <c r="XI280" s="57"/>
      <c r="XJ280" s="57"/>
      <c r="XK280" s="57"/>
      <c r="XL280" s="57"/>
      <c r="XM280" s="57"/>
      <c r="XN280" s="57"/>
      <c r="XO280" s="57"/>
      <c r="XP280" s="57"/>
      <c r="XQ280" s="57"/>
      <c r="XR280" s="57"/>
      <c r="XS280" s="57"/>
      <c r="XT280" s="57"/>
      <c r="XU280" s="57"/>
      <c r="XV280" s="57"/>
      <c r="XW280" s="57"/>
    </row>
    <row r="281">
      <c r="AI281" s="57"/>
      <c r="BR281" s="57"/>
      <c r="DA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c r="IE281" s="57"/>
      <c r="IF281" s="57"/>
      <c r="IG281" s="57"/>
      <c r="IH281" s="57"/>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c r="JS281" s="57"/>
      <c r="JT281" s="57"/>
      <c r="JU281" s="57"/>
      <c r="JV281" s="57"/>
      <c r="JW281" s="57"/>
      <c r="JX281" s="57"/>
      <c r="JY281" s="57"/>
      <c r="JZ281" s="57"/>
      <c r="KA281" s="57"/>
      <c r="KB281" s="57"/>
      <c r="KC281" s="57"/>
      <c r="KD281" s="57"/>
      <c r="KE281" s="57"/>
      <c r="KF281" s="57"/>
      <c r="KG281" s="57"/>
      <c r="KH281" s="57"/>
      <c r="KI281" s="57"/>
      <c r="KJ281" s="57"/>
      <c r="KK281" s="57"/>
      <c r="KL281" s="57"/>
      <c r="KM281" s="57"/>
      <c r="KN281" s="57"/>
      <c r="KO281" s="57"/>
      <c r="KP281" s="57"/>
      <c r="KQ281" s="57"/>
      <c r="KR281" s="57"/>
      <c r="KS281" s="57"/>
      <c r="KT281" s="57"/>
      <c r="KU281" s="57"/>
      <c r="KV281" s="57"/>
      <c r="KW281" s="57"/>
      <c r="KX281" s="57"/>
      <c r="KY281" s="57"/>
      <c r="KZ281" s="57"/>
      <c r="LA281" s="57"/>
      <c r="LB281" s="57"/>
      <c r="LC281" s="57"/>
      <c r="LD281" s="57"/>
      <c r="LE281" s="57"/>
      <c r="LF281" s="57"/>
      <c r="LG281" s="57"/>
      <c r="LH281" s="57"/>
      <c r="LI281" s="57"/>
      <c r="LJ281" s="57"/>
      <c r="LK281" s="57"/>
      <c r="LL281" s="57"/>
      <c r="LM281" s="57"/>
      <c r="LN281" s="57"/>
      <c r="LO281" s="57"/>
      <c r="LP281" s="57"/>
      <c r="LQ281" s="57"/>
      <c r="LR281" s="57"/>
      <c r="LS281" s="57"/>
      <c r="LT281" s="57"/>
      <c r="LU281" s="57"/>
      <c r="LV281" s="57"/>
      <c r="LW281" s="57"/>
      <c r="LX281" s="57"/>
      <c r="LY281" s="57"/>
      <c r="LZ281" s="57"/>
      <c r="MA281" s="57"/>
      <c r="MB281" s="57"/>
      <c r="MC281" s="57"/>
      <c r="MD281" s="57"/>
      <c r="ME281" s="57"/>
      <c r="MF281" s="57"/>
      <c r="MG281" s="57"/>
      <c r="MH281" s="57"/>
      <c r="MI281" s="57"/>
      <c r="MJ281" s="57"/>
      <c r="MK281" s="57"/>
      <c r="ML281" s="57"/>
      <c r="MM281" s="57"/>
      <c r="MN281" s="57"/>
      <c r="MO281" s="57"/>
      <c r="MP281" s="57"/>
      <c r="MQ281" s="57"/>
      <c r="MR281" s="57"/>
      <c r="MS281" s="57"/>
      <c r="MT281" s="57"/>
      <c r="MU281" s="57"/>
      <c r="MV281" s="57"/>
      <c r="MW281" s="57"/>
      <c r="MX281" s="57"/>
      <c r="MY281" s="57"/>
      <c r="MZ281" s="57"/>
      <c r="NA281" s="57"/>
      <c r="NB281" s="57"/>
      <c r="NC281" s="57"/>
      <c r="ND281" s="57"/>
      <c r="NE281" s="57"/>
      <c r="NF281" s="57"/>
      <c r="NG281" s="57"/>
      <c r="NH281" s="57"/>
      <c r="NI281" s="57"/>
      <c r="NJ281" s="57"/>
      <c r="NK281" s="57"/>
      <c r="NL281" s="57"/>
      <c r="NM281" s="57"/>
      <c r="NN281" s="57"/>
      <c r="NO281" s="57"/>
      <c r="NP281" s="57"/>
      <c r="NQ281" s="57"/>
      <c r="NR281" s="57"/>
      <c r="NS281" s="57"/>
      <c r="NT281" s="57"/>
      <c r="NU281" s="57"/>
      <c r="NV281" s="57"/>
      <c r="NW281" s="57"/>
      <c r="NX281" s="57"/>
      <c r="NY281" s="57"/>
      <c r="NZ281" s="57"/>
      <c r="OA281" s="57"/>
      <c r="OB281" s="57"/>
      <c r="OC281" s="57"/>
      <c r="OD281" s="57"/>
      <c r="OE281" s="57"/>
      <c r="OF281" s="57"/>
      <c r="OG281" s="57"/>
      <c r="OH281" s="57"/>
      <c r="OI281" s="57"/>
      <c r="OJ281" s="57"/>
      <c r="OK281" s="57"/>
      <c r="OL281" s="57"/>
      <c r="OM281" s="57"/>
      <c r="ON281" s="57"/>
      <c r="OO281" s="57"/>
      <c r="OP281" s="57"/>
      <c r="OQ281" s="57"/>
      <c r="OR281" s="57"/>
      <c r="OS281" s="57"/>
      <c r="OT281" s="57"/>
      <c r="OU281" s="57"/>
      <c r="OV281" s="57"/>
      <c r="OW281" s="57"/>
      <c r="OX281" s="57"/>
      <c r="OY281" s="57"/>
      <c r="OZ281" s="57"/>
      <c r="PA281" s="57"/>
      <c r="PB281" s="57"/>
      <c r="PC281" s="57"/>
      <c r="PD281" s="57"/>
      <c r="PE281" s="57"/>
      <c r="PF281" s="57"/>
      <c r="PG281" s="57"/>
      <c r="PH281" s="57"/>
      <c r="PI281" s="57"/>
      <c r="PJ281" s="57"/>
      <c r="PK281" s="57"/>
      <c r="PL281" s="57"/>
      <c r="PM281" s="57"/>
      <c r="PN281" s="57"/>
      <c r="PO281" s="57"/>
      <c r="PP281" s="57"/>
      <c r="PQ281" s="57"/>
      <c r="PR281" s="57"/>
      <c r="PS281" s="57"/>
      <c r="PT281" s="57"/>
      <c r="PU281" s="57"/>
      <c r="PV281" s="57"/>
      <c r="PW281" s="57"/>
      <c r="PX281" s="57"/>
      <c r="PY281" s="57"/>
      <c r="PZ281" s="57"/>
      <c r="QA281" s="57"/>
      <c r="QB281" s="57"/>
      <c r="QC281" s="57"/>
      <c r="QD281" s="57"/>
      <c r="QE281" s="57"/>
      <c r="QF281" s="57"/>
      <c r="QG281" s="57"/>
      <c r="QH281" s="57"/>
      <c r="QI281" s="57"/>
      <c r="QJ281" s="57"/>
      <c r="QK281" s="57"/>
      <c r="QL281" s="57"/>
      <c r="QM281" s="57"/>
      <c r="QN281" s="57"/>
      <c r="QO281" s="57"/>
      <c r="QP281" s="57"/>
      <c r="QQ281" s="57"/>
      <c r="QR281" s="57"/>
      <c r="QS281" s="57"/>
      <c r="QT281" s="57"/>
      <c r="QU281" s="57"/>
      <c r="QV281" s="57"/>
      <c r="QW281" s="57"/>
      <c r="QX281" s="57"/>
      <c r="QY281" s="57"/>
      <c r="QZ281" s="57"/>
      <c r="RA281" s="57"/>
      <c r="RB281" s="57"/>
      <c r="RC281" s="57"/>
      <c r="RD281" s="57"/>
      <c r="RE281" s="57"/>
      <c r="RF281" s="57"/>
      <c r="RG281" s="57"/>
      <c r="RH281" s="57"/>
      <c r="RI281" s="57"/>
      <c r="RJ281" s="57"/>
      <c r="RK281" s="57"/>
      <c r="RL281" s="57"/>
      <c r="RM281" s="57"/>
      <c r="RN281" s="57"/>
      <c r="RO281" s="57"/>
      <c r="RP281" s="57"/>
      <c r="RQ281" s="57"/>
      <c r="RR281" s="57"/>
      <c r="RS281" s="57"/>
      <c r="RT281" s="57"/>
      <c r="RU281" s="57"/>
      <c r="RV281" s="57"/>
      <c r="RW281" s="57"/>
      <c r="RX281" s="57"/>
      <c r="RY281" s="57"/>
      <c r="RZ281" s="57"/>
      <c r="SA281" s="57"/>
      <c r="SB281" s="57"/>
      <c r="SC281" s="57"/>
      <c r="SD281" s="57"/>
      <c r="SE281" s="57"/>
      <c r="SF281" s="57"/>
      <c r="SG281" s="57"/>
      <c r="SH281" s="57"/>
      <c r="SI281" s="57"/>
      <c r="SJ281" s="57"/>
      <c r="SK281" s="57"/>
      <c r="SL281" s="57"/>
      <c r="SM281" s="57"/>
      <c r="SN281" s="57"/>
      <c r="SO281" s="57"/>
      <c r="SP281" s="57"/>
      <c r="SQ281" s="57"/>
      <c r="SR281" s="57"/>
      <c r="SS281" s="57"/>
      <c r="ST281" s="57"/>
      <c r="SU281" s="57"/>
      <c r="SV281" s="57"/>
      <c r="SW281" s="57"/>
      <c r="SX281" s="57"/>
      <c r="SY281" s="57"/>
      <c r="SZ281" s="57"/>
      <c r="TA281" s="57"/>
      <c r="TB281" s="57"/>
      <c r="TC281" s="57"/>
      <c r="TD281" s="57"/>
      <c r="TE281" s="57"/>
      <c r="TF281" s="57"/>
      <c r="TG281" s="57"/>
      <c r="TH281" s="57"/>
      <c r="TI281" s="57"/>
      <c r="TJ281" s="57"/>
      <c r="TK281" s="57"/>
      <c r="TL281" s="57"/>
      <c r="TM281" s="57"/>
      <c r="TN281" s="57"/>
      <c r="TO281" s="57"/>
      <c r="TP281" s="57"/>
      <c r="TQ281" s="57"/>
      <c r="TR281" s="57"/>
      <c r="TS281" s="57"/>
      <c r="TT281" s="57"/>
      <c r="TU281" s="57"/>
      <c r="TV281" s="57"/>
      <c r="TW281" s="57"/>
      <c r="TX281" s="57"/>
      <c r="TY281" s="57"/>
      <c r="TZ281" s="57"/>
      <c r="UA281" s="57"/>
      <c r="UB281" s="57"/>
      <c r="UC281" s="57"/>
      <c r="UD281" s="57"/>
      <c r="UE281" s="57"/>
      <c r="UF281" s="57"/>
      <c r="UG281" s="57"/>
      <c r="UH281" s="57"/>
      <c r="UI281" s="57"/>
      <c r="UJ281" s="57"/>
      <c r="UK281" s="57"/>
      <c r="UL281" s="57"/>
      <c r="UM281" s="57"/>
      <c r="UN281" s="57"/>
      <c r="UO281" s="57"/>
      <c r="UP281" s="57"/>
      <c r="UQ281" s="57"/>
      <c r="UR281" s="57"/>
      <c r="US281" s="57"/>
      <c r="UT281" s="57"/>
      <c r="UU281" s="57"/>
      <c r="UV281" s="57"/>
      <c r="UW281" s="57"/>
      <c r="UX281" s="57"/>
      <c r="UY281" s="57"/>
      <c r="UZ281" s="57"/>
      <c r="VA281" s="57"/>
      <c r="VB281" s="57"/>
      <c r="VC281" s="57"/>
      <c r="VD281" s="57"/>
      <c r="VE281" s="57"/>
      <c r="VF281" s="57"/>
      <c r="VG281" s="57"/>
      <c r="VH281" s="57"/>
      <c r="VI281" s="57"/>
      <c r="VJ281" s="57"/>
      <c r="VK281" s="57"/>
      <c r="VL281" s="57"/>
      <c r="VM281" s="57"/>
      <c r="VN281" s="57"/>
      <c r="VO281" s="57"/>
      <c r="VP281" s="57"/>
      <c r="VQ281" s="57"/>
      <c r="VR281" s="57"/>
      <c r="VS281" s="57"/>
      <c r="VT281" s="57"/>
      <c r="VU281" s="57"/>
      <c r="VV281" s="57"/>
      <c r="VW281" s="57"/>
      <c r="VX281" s="57"/>
      <c r="VY281" s="57"/>
      <c r="VZ281" s="57"/>
      <c r="WA281" s="57"/>
      <c r="WB281" s="57"/>
      <c r="WC281" s="57"/>
      <c r="WD281" s="57"/>
      <c r="WE281" s="57"/>
      <c r="WF281" s="57"/>
      <c r="WG281" s="57"/>
      <c r="WH281" s="57"/>
      <c r="WI281" s="57"/>
      <c r="WJ281" s="57"/>
      <c r="WK281" s="57"/>
      <c r="WL281" s="57"/>
      <c r="WM281" s="57"/>
      <c r="WN281" s="57"/>
      <c r="WO281" s="57"/>
      <c r="WP281" s="57"/>
      <c r="WQ281" s="57"/>
      <c r="WR281" s="57"/>
      <c r="WS281" s="57"/>
      <c r="WT281" s="57"/>
      <c r="WU281" s="57"/>
      <c r="WV281" s="57"/>
      <c r="WW281" s="57"/>
      <c r="WX281" s="57"/>
      <c r="WY281" s="57"/>
      <c r="WZ281" s="57"/>
      <c r="XA281" s="57"/>
      <c r="XB281" s="57"/>
      <c r="XC281" s="57"/>
      <c r="XD281" s="57"/>
      <c r="XE281" s="57"/>
      <c r="XF281" s="57"/>
      <c r="XG281" s="57"/>
      <c r="XH281" s="57"/>
      <c r="XI281" s="57"/>
      <c r="XJ281" s="57"/>
      <c r="XK281" s="57"/>
      <c r="XL281" s="57"/>
      <c r="XM281" s="57"/>
      <c r="XN281" s="57"/>
      <c r="XO281" s="57"/>
      <c r="XP281" s="57"/>
      <c r="XQ281" s="57"/>
      <c r="XR281" s="57"/>
      <c r="XS281" s="57"/>
      <c r="XT281" s="57"/>
      <c r="XU281" s="57"/>
      <c r="XV281" s="57"/>
      <c r="XW281" s="57"/>
    </row>
    <row r="282">
      <c r="AI282" s="57"/>
      <c r="BR282" s="57"/>
      <c r="DA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c r="GJ282" s="57"/>
      <c r="GK282" s="57"/>
      <c r="GL282" s="57"/>
      <c r="GM282" s="57"/>
      <c r="GN282" s="57"/>
      <c r="GO282" s="57"/>
      <c r="GP282" s="57"/>
      <c r="GQ282" s="57"/>
      <c r="GR282" s="57"/>
      <c r="GS282" s="57"/>
      <c r="GT282" s="57"/>
      <c r="GU282" s="57"/>
      <c r="GV282" s="57"/>
      <c r="GW282" s="57"/>
      <c r="GX282" s="57"/>
      <c r="GY282" s="57"/>
      <c r="GZ282" s="57"/>
      <c r="HA282" s="57"/>
      <c r="HB282" s="57"/>
      <c r="HC282" s="57"/>
      <c r="HD282" s="57"/>
      <c r="HE282" s="57"/>
      <c r="HF282" s="57"/>
      <c r="HG282" s="57"/>
      <c r="HH282" s="57"/>
      <c r="HI282" s="57"/>
      <c r="HJ282" s="57"/>
      <c r="HK282" s="57"/>
      <c r="HL282" s="57"/>
      <c r="HM282" s="57"/>
      <c r="HN282" s="57"/>
      <c r="HO282" s="57"/>
      <c r="HP282" s="57"/>
      <c r="HQ282" s="57"/>
      <c r="HR282" s="57"/>
      <c r="HS282" s="57"/>
      <c r="HT282" s="57"/>
      <c r="HU282" s="57"/>
      <c r="HV282" s="57"/>
      <c r="HW282" s="57"/>
      <c r="HX282" s="57"/>
      <c r="HY282" s="57"/>
      <c r="HZ282" s="57"/>
      <c r="IA282" s="57"/>
      <c r="IB282" s="57"/>
      <c r="IC282" s="57"/>
      <c r="ID282" s="57"/>
      <c r="IE282" s="57"/>
      <c r="IF282" s="57"/>
      <c r="IG282" s="57"/>
      <c r="IH282" s="57"/>
      <c r="II282" s="57"/>
      <c r="IJ282" s="57"/>
      <c r="IK282" s="57"/>
      <c r="IL282" s="57"/>
      <c r="IM282" s="57"/>
      <c r="IN282" s="57"/>
      <c r="IO282" s="57"/>
      <c r="IP282" s="57"/>
      <c r="IQ282" s="57"/>
      <c r="IR282" s="57"/>
      <c r="IS282" s="57"/>
      <c r="IT282" s="57"/>
      <c r="IU282" s="57"/>
      <c r="IV282" s="57"/>
      <c r="IW282" s="57"/>
      <c r="IX282" s="57"/>
      <c r="IY282" s="57"/>
      <c r="IZ282" s="57"/>
      <c r="JA282" s="57"/>
      <c r="JB282" s="57"/>
      <c r="JC282" s="57"/>
      <c r="JD282" s="57"/>
      <c r="JE282" s="57"/>
      <c r="JF282" s="57"/>
      <c r="JG282" s="57"/>
      <c r="JH282" s="57"/>
      <c r="JI282" s="57"/>
      <c r="JJ282" s="57"/>
      <c r="JK282" s="57"/>
      <c r="JL282" s="57"/>
      <c r="JM282" s="57"/>
      <c r="JN282" s="57"/>
      <c r="JO282" s="57"/>
      <c r="JP282" s="57"/>
      <c r="JQ282" s="57"/>
      <c r="JR282" s="57"/>
      <c r="JS282" s="57"/>
      <c r="JT282" s="57"/>
      <c r="JU282" s="57"/>
      <c r="JV282" s="57"/>
      <c r="JW282" s="57"/>
      <c r="JX282" s="57"/>
      <c r="JY282" s="57"/>
      <c r="JZ282" s="57"/>
      <c r="KA282" s="57"/>
      <c r="KB282" s="57"/>
      <c r="KC282" s="57"/>
      <c r="KD282" s="57"/>
      <c r="KE282" s="57"/>
      <c r="KF282" s="57"/>
      <c r="KG282" s="57"/>
      <c r="KH282" s="57"/>
      <c r="KI282" s="57"/>
      <c r="KJ282" s="57"/>
      <c r="KK282" s="57"/>
      <c r="KL282" s="57"/>
      <c r="KM282" s="57"/>
      <c r="KN282" s="57"/>
      <c r="KO282" s="57"/>
      <c r="KP282" s="57"/>
      <c r="KQ282" s="57"/>
      <c r="KR282" s="57"/>
      <c r="KS282" s="57"/>
      <c r="KT282" s="57"/>
      <c r="KU282" s="57"/>
      <c r="KV282" s="57"/>
      <c r="KW282" s="57"/>
      <c r="KX282" s="57"/>
      <c r="KY282" s="57"/>
      <c r="KZ282" s="57"/>
      <c r="LA282" s="57"/>
      <c r="LB282" s="57"/>
      <c r="LC282" s="57"/>
      <c r="LD282" s="57"/>
      <c r="LE282" s="57"/>
      <c r="LF282" s="57"/>
      <c r="LG282" s="57"/>
      <c r="LH282" s="57"/>
      <c r="LI282" s="57"/>
      <c r="LJ282" s="57"/>
      <c r="LK282" s="57"/>
      <c r="LL282" s="57"/>
      <c r="LM282" s="57"/>
      <c r="LN282" s="57"/>
      <c r="LO282" s="57"/>
      <c r="LP282" s="57"/>
      <c r="LQ282" s="57"/>
      <c r="LR282" s="57"/>
      <c r="LS282" s="57"/>
      <c r="LT282" s="57"/>
      <c r="LU282" s="57"/>
      <c r="LV282" s="57"/>
      <c r="LW282" s="57"/>
      <c r="LX282" s="57"/>
      <c r="LY282" s="57"/>
      <c r="LZ282" s="57"/>
      <c r="MA282" s="57"/>
      <c r="MB282" s="57"/>
      <c r="MC282" s="57"/>
      <c r="MD282" s="57"/>
      <c r="ME282" s="57"/>
      <c r="MF282" s="57"/>
      <c r="MG282" s="57"/>
      <c r="MH282" s="57"/>
      <c r="MI282" s="57"/>
      <c r="MJ282" s="57"/>
      <c r="MK282" s="57"/>
      <c r="ML282" s="57"/>
      <c r="MM282" s="57"/>
      <c r="MN282" s="57"/>
      <c r="MO282" s="57"/>
      <c r="MP282" s="57"/>
      <c r="MQ282" s="57"/>
      <c r="MR282" s="57"/>
      <c r="MS282" s="57"/>
      <c r="MT282" s="57"/>
      <c r="MU282" s="57"/>
      <c r="MV282" s="57"/>
      <c r="MW282" s="57"/>
      <c r="MX282" s="57"/>
      <c r="MY282" s="57"/>
      <c r="MZ282" s="57"/>
      <c r="NA282" s="57"/>
      <c r="NB282" s="57"/>
      <c r="NC282" s="57"/>
      <c r="ND282" s="57"/>
      <c r="NE282" s="57"/>
      <c r="NF282" s="57"/>
      <c r="NG282" s="57"/>
      <c r="NH282" s="57"/>
      <c r="NI282" s="57"/>
      <c r="NJ282" s="57"/>
      <c r="NK282" s="57"/>
      <c r="NL282" s="57"/>
      <c r="NM282" s="57"/>
      <c r="NN282" s="57"/>
      <c r="NO282" s="57"/>
      <c r="NP282" s="57"/>
      <c r="NQ282" s="57"/>
      <c r="NR282" s="57"/>
      <c r="NS282" s="57"/>
      <c r="NT282" s="57"/>
      <c r="NU282" s="57"/>
      <c r="NV282" s="57"/>
      <c r="NW282" s="57"/>
      <c r="NX282" s="57"/>
      <c r="NY282" s="57"/>
      <c r="NZ282" s="57"/>
      <c r="OA282" s="57"/>
      <c r="OB282" s="57"/>
      <c r="OC282" s="57"/>
      <c r="OD282" s="57"/>
      <c r="OE282" s="57"/>
      <c r="OF282" s="57"/>
      <c r="OG282" s="57"/>
      <c r="OH282" s="57"/>
      <c r="OI282" s="57"/>
      <c r="OJ282" s="57"/>
      <c r="OK282" s="57"/>
      <c r="OL282" s="57"/>
      <c r="OM282" s="57"/>
      <c r="ON282" s="57"/>
      <c r="OO282" s="57"/>
      <c r="OP282" s="57"/>
      <c r="OQ282" s="57"/>
      <c r="OR282" s="57"/>
      <c r="OS282" s="57"/>
      <c r="OT282" s="57"/>
      <c r="OU282" s="57"/>
      <c r="OV282" s="57"/>
      <c r="OW282" s="57"/>
      <c r="OX282" s="57"/>
      <c r="OY282" s="57"/>
      <c r="OZ282" s="57"/>
      <c r="PA282" s="57"/>
      <c r="PB282" s="57"/>
      <c r="PC282" s="57"/>
      <c r="PD282" s="57"/>
      <c r="PE282" s="57"/>
      <c r="PF282" s="57"/>
      <c r="PG282" s="57"/>
      <c r="PH282" s="57"/>
      <c r="PI282" s="57"/>
      <c r="PJ282" s="57"/>
      <c r="PK282" s="57"/>
      <c r="PL282" s="57"/>
      <c r="PM282" s="57"/>
      <c r="PN282" s="57"/>
      <c r="PO282" s="57"/>
      <c r="PP282" s="57"/>
      <c r="PQ282" s="57"/>
      <c r="PR282" s="57"/>
      <c r="PS282" s="57"/>
      <c r="PT282" s="57"/>
      <c r="PU282" s="57"/>
      <c r="PV282" s="57"/>
      <c r="PW282" s="57"/>
      <c r="PX282" s="57"/>
      <c r="PY282" s="57"/>
      <c r="PZ282" s="57"/>
      <c r="QA282" s="57"/>
      <c r="QB282" s="57"/>
      <c r="QC282" s="57"/>
      <c r="QD282" s="57"/>
      <c r="QE282" s="57"/>
      <c r="QF282" s="57"/>
      <c r="QG282" s="57"/>
      <c r="QH282" s="57"/>
      <c r="QI282" s="57"/>
      <c r="QJ282" s="57"/>
      <c r="QK282" s="57"/>
      <c r="QL282" s="57"/>
      <c r="QM282" s="57"/>
      <c r="QN282" s="57"/>
      <c r="QO282" s="57"/>
      <c r="QP282" s="57"/>
      <c r="QQ282" s="57"/>
      <c r="QR282" s="57"/>
      <c r="QS282" s="57"/>
      <c r="QT282" s="57"/>
      <c r="QU282" s="57"/>
      <c r="QV282" s="57"/>
      <c r="QW282" s="57"/>
      <c r="QX282" s="57"/>
      <c r="QY282" s="57"/>
      <c r="QZ282" s="57"/>
      <c r="RA282" s="57"/>
      <c r="RB282" s="57"/>
      <c r="RC282" s="57"/>
      <c r="RD282" s="57"/>
      <c r="RE282" s="57"/>
      <c r="RF282" s="57"/>
      <c r="RG282" s="57"/>
      <c r="RH282" s="57"/>
      <c r="RI282" s="57"/>
      <c r="RJ282" s="57"/>
      <c r="RK282" s="57"/>
      <c r="RL282" s="57"/>
      <c r="RM282" s="57"/>
      <c r="RN282" s="57"/>
      <c r="RO282" s="57"/>
      <c r="RP282" s="57"/>
      <c r="RQ282" s="57"/>
      <c r="RR282" s="57"/>
      <c r="RS282" s="57"/>
      <c r="RT282" s="57"/>
      <c r="RU282" s="57"/>
      <c r="RV282" s="57"/>
      <c r="RW282" s="57"/>
      <c r="RX282" s="57"/>
      <c r="RY282" s="57"/>
      <c r="RZ282" s="57"/>
      <c r="SA282" s="57"/>
      <c r="SB282" s="57"/>
      <c r="SC282" s="57"/>
      <c r="SD282" s="57"/>
      <c r="SE282" s="57"/>
      <c r="SF282" s="57"/>
      <c r="SG282" s="57"/>
      <c r="SH282" s="57"/>
      <c r="SI282" s="57"/>
      <c r="SJ282" s="57"/>
      <c r="SK282" s="57"/>
      <c r="SL282" s="57"/>
      <c r="SM282" s="57"/>
      <c r="SN282" s="57"/>
      <c r="SO282" s="57"/>
      <c r="SP282" s="57"/>
      <c r="SQ282" s="57"/>
      <c r="SR282" s="57"/>
      <c r="SS282" s="57"/>
      <c r="ST282" s="57"/>
      <c r="SU282" s="57"/>
      <c r="SV282" s="57"/>
      <c r="SW282" s="57"/>
      <c r="SX282" s="57"/>
      <c r="SY282" s="57"/>
      <c r="SZ282" s="57"/>
      <c r="TA282" s="57"/>
      <c r="TB282" s="57"/>
      <c r="TC282" s="57"/>
      <c r="TD282" s="57"/>
      <c r="TE282" s="57"/>
      <c r="TF282" s="57"/>
      <c r="TG282" s="57"/>
      <c r="TH282" s="57"/>
      <c r="TI282" s="57"/>
      <c r="TJ282" s="57"/>
      <c r="TK282" s="57"/>
      <c r="TL282" s="57"/>
      <c r="TM282" s="57"/>
      <c r="TN282" s="57"/>
      <c r="TO282" s="57"/>
      <c r="TP282" s="57"/>
      <c r="TQ282" s="57"/>
      <c r="TR282" s="57"/>
      <c r="TS282" s="57"/>
      <c r="TT282" s="57"/>
      <c r="TU282" s="57"/>
      <c r="TV282" s="57"/>
      <c r="TW282" s="57"/>
      <c r="TX282" s="57"/>
      <c r="TY282" s="57"/>
      <c r="TZ282" s="57"/>
      <c r="UA282" s="57"/>
      <c r="UB282" s="57"/>
      <c r="UC282" s="57"/>
      <c r="UD282" s="57"/>
      <c r="UE282" s="57"/>
      <c r="UF282" s="57"/>
      <c r="UG282" s="57"/>
      <c r="UH282" s="57"/>
      <c r="UI282" s="57"/>
      <c r="UJ282" s="57"/>
      <c r="UK282" s="57"/>
      <c r="UL282" s="57"/>
      <c r="UM282" s="57"/>
      <c r="UN282" s="57"/>
      <c r="UO282" s="57"/>
      <c r="UP282" s="57"/>
      <c r="UQ282" s="57"/>
      <c r="UR282" s="57"/>
      <c r="US282" s="57"/>
      <c r="UT282" s="57"/>
      <c r="UU282" s="57"/>
      <c r="UV282" s="57"/>
      <c r="UW282" s="57"/>
      <c r="UX282" s="57"/>
      <c r="UY282" s="57"/>
      <c r="UZ282" s="57"/>
      <c r="VA282" s="57"/>
      <c r="VB282" s="57"/>
      <c r="VC282" s="57"/>
      <c r="VD282" s="57"/>
      <c r="VE282" s="57"/>
      <c r="VF282" s="57"/>
      <c r="VG282" s="57"/>
      <c r="VH282" s="57"/>
      <c r="VI282" s="57"/>
      <c r="VJ282" s="57"/>
      <c r="VK282" s="57"/>
      <c r="VL282" s="57"/>
      <c r="VM282" s="57"/>
      <c r="VN282" s="57"/>
      <c r="VO282" s="57"/>
      <c r="VP282" s="57"/>
      <c r="VQ282" s="57"/>
      <c r="VR282" s="57"/>
      <c r="VS282" s="57"/>
      <c r="VT282" s="57"/>
      <c r="VU282" s="57"/>
      <c r="VV282" s="57"/>
      <c r="VW282" s="57"/>
      <c r="VX282" s="57"/>
      <c r="VY282" s="57"/>
      <c r="VZ282" s="57"/>
      <c r="WA282" s="57"/>
      <c r="WB282" s="57"/>
      <c r="WC282" s="57"/>
      <c r="WD282" s="57"/>
      <c r="WE282" s="57"/>
      <c r="WF282" s="57"/>
      <c r="WG282" s="57"/>
      <c r="WH282" s="57"/>
      <c r="WI282" s="57"/>
      <c r="WJ282" s="57"/>
      <c r="WK282" s="57"/>
      <c r="WL282" s="57"/>
      <c r="WM282" s="57"/>
      <c r="WN282" s="57"/>
      <c r="WO282" s="57"/>
      <c r="WP282" s="57"/>
      <c r="WQ282" s="57"/>
      <c r="WR282" s="57"/>
      <c r="WS282" s="57"/>
      <c r="WT282" s="57"/>
      <c r="WU282" s="57"/>
      <c r="WV282" s="57"/>
      <c r="WW282" s="57"/>
      <c r="WX282" s="57"/>
      <c r="WY282" s="57"/>
      <c r="WZ282" s="57"/>
      <c r="XA282" s="57"/>
      <c r="XB282" s="57"/>
      <c r="XC282" s="57"/>
      <c r="XD282" s="57"/>
      <c r="XE282" s="57"/>
      <c r="XF282" s="57"/>
      <c r="XG282" s="57"/>
      <c r="XH282" s="57"/>
      <c r="XI282" s="57"/>
      <c r="XJ282" s="57"/>
      <c r="XK282" s="57"/>
      <c r="XL282" s="57"/>
      <c r="XM282" s="57"/>
      <c r="XN282" s="57"/>
      <c r="XO282" s="57"/>
      <c r="XP282" s="57"/>
      <c r="XQ282" s="57"/>
      <c r="XR282" s="57"/>
      <c r="XS282" s="57"/>
      <c r="XT282" s="57"/>
      <c r="XU282" s="57"/>
      <c r="XV282" s="57"/>
      <c r="XW282" s="57"/>
    </row>
    <row r="283">
      <c r="AI283" s="57"/>
      <c r="BR283" s="57"/>
      <c r="DA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c r="JU283" s="57"/>
      <c r="JV283" s="57"/>
      <c r="JW283" s="57"/>
      <c r="JX283" s="57"/>
      <c r="JY283" s="57"/>
      <c r="JZ283" s="57"/>
      <c r="KA283" s="57"/>
      <c r="KB283" s="57"/>
      <c r="KC283" s="57"/>
      <c r="KD283" s="57"/>
      <c r="KE283" s="57"/>
      <c r="KF283" s="57"/>
      <c r="KG283" s="57"/>
      <c r="KH283" s="57"/>
      <c r="KI283" s="57"/>
      <c r="KJ283" s="57"/>
      <c r="KK283" s="57"/>
      <c r="KL283" s="57"/>
      <c r="KM283" s="57"/>
      <c r="KN283" s="57"/>
      <c r="KO283" s="57"/>
      <c r="KP283" s="57"/>
      <c r="KQ283" s="57"/>
      <c r="KR283" s="57"/>
      <c r="KS283" s="57"/>
      <c r="KT283" s="57"/>
      <c r="KU283" s="57"/>
      <c r="KV283" s="57"/>
      <c r="KW283" s="57"/>
      <c r="KX283" s="57"/>
      <c r="KY283" s="57"/>
      <c r="KZ283" s="57"/>
      <c r="LA283" s="57"/>
      <c r="LB283" s="57"/>
      <c r="LC283" s="57"/>
      <c r="LD283" s="57"/>
      <c r="LE283" s="57"/>
      <c r="LF283" s="57"/>
      <c r="LG283" s="57"/>
      <c r="LH283" s="57"/>
      <c r="LI283" s="57"/>
      <c r="LJ283" s="57"/>
      <c r="LK283" s="57"/>
      <c r="LL283" s="57"/>
      <c r="LM283" s="57"/>
      <c r="LN283" s="57"/>
      <c r="LO283" s="57"/>
      <c r="LP283" s="57"/>
      <c r="LQ283" s="57"/>
      <c r="LR283" s="57"/>
      <c r="LS283" s="57"/>
      <c r="LT283" s="57"/>
      <c r="LU283" s="57"/>
      <c r="LV283" s="57"/>
      <c r="LW283" s="57"/>
      <c r="LX283" s="57"/>
      <c r="LY283" s="57"/>
      <c r="LZ283" s="57"/>
      <c r="MA283" s="57"/>
      <c r="MB283" s="57"/>
      <c r="MC283" s="57"/>
      <c r="MD283" s="57"/>
      <c r="ME283" s="57"/>
      <c r="MF283" s="57"/>
      <c r="MG283" s="57"/>
      <c r="MH283" s="57"/>
      <c r="MI283" s="57"/>
      <c r="MJ283" s="57"/>
      <c r="MK283" s="57"/>
      <c r="ML283" s="57"/>
      <c r="MM283" s="57"/>
      <c r="MN283" s="57"/>
      <c r="MO283" s="57"/>
      <c r="MP283" s="57"/>
      <c r="MQ283" s="57"/>
      <c r="MR283" s="57"/>
      <c r="MS283" s="57"/>
      <c r="MT283" s="57"/>
      <c r="MU283" s="57"/>
      <c r="MV283" s="57"/>
      <c r="MW283" s="57"/>
      <c r="MX283" s="57"/>
      <c r="MY283" s="57"/>
      <c r="MZ283" s="57"/>
      <c r="NA283" s="57"/>
      <c r="NB283" s="57"/>
      <c r="NC283" s="57"/>
      <c r="ND283" s="57"/>
      <c r="NE283" s="57"/>
      <c r="NF283" s="57"/>
      <c r="NG283" s="57"/>
      <c r="NH283" s="57"/>
      <c r="NI283" s="57"/>
      <c r="NJ283" s="57"/>
      <c r="NK283" s="57"/>
      <c r="NL283" s="57"/>
      <c r="NM283" s="57"/>
      <c r="NN283" s="57"/>
      <c r="NO283" s="57"/>
      <c r="NP283" s="57"/>
      <c r="NQ283" s="57"/>
      <c r="NR283" s="57"/>
      <c r="NS283" s="57"/>
      <c r="NT283" s="57"/>
      <c r="NU283" s="57"/>
      <c r="NV283" s="57"/>
      <c r="NW283" s="57"/>
      <c r="NX283" s="57"/>
      <c r="NY283" s="57"/>
      <c r="NZ283" s="57"/>
      <c r="OA283" s="57"/>
      <c r="OB283" s="57"/>
      <c r="OC283" s="57"/>
      <c r="OD283" s="57"/>
      <c r="OE283" s="57"/>
      <c r="OF283" s="57"/>
      <c r="OG283" s="57"/>
      <c r="OH283" s="57"/>
      <c r="OI283" s="57"/>
      <c r="OJ283" s="57"/>
      <c r="OK283" s="57"/>
      <c r="OL283" s="57"/>
      <c r="OM283" s="57"/>
      <c r="ON283" s="57"/>
      <c r="OO283" s="57"/>
      <c r="OP283" s="57"/>
      <c r="OQ283" s="57"/>
      <c r="OR283" s="57"/>
      <c r="OS283" s="57"/>
      <c r="OT283" s="57"/>
      <c r="OU283" s="57"/>
      <c r="OV283" s="57"/>
      <c r="OW283" s="57"/>
      <c r="OX283" s="57"/>
      <c r="OY283" s="57"/>
      <c r="OZ283" s="57"/>
      <c r="PA283" s="57"/>
      <c r="PB283" s="57"/>
      <c r="PC283" s="57"/>
      <c r="PD283" s="57"/>
      <c r="PE283" s="57"/>
      <c r="PF283" s="57"/>
      <c r="PG283" s="57"/>
      <c r="PH283" s="57"/>
      <c r="PI283" s="57"/>
      <c r="PJ283" s="57"/>
      <c r="PK283" s="57"/>
      <c r="PL283" s="57"/>
      <c r="PM283" s="57"/>
      <c r="PN283" s="57"/>
      <c r="PO283" s="57"/>
      <c r="PP283" s="57"/>
      <c r="PQ283" s="57"/>
      <c r="PR283" s="57"/>
      <c r="PS283" s="57"/>
      <c r="PT283" s="57"/>
      <c r="PU283" s="57"/>
      <c r="PV283" s="57"/>
      <c r="PW283" s="57"/>
      <c r="PX283" s="57"/>
      <c r="PY283" s="57"/>
      <c r="PZ283" s="57"/>
      <c r="QA283" s="57"/>
      <c r="QB283" s="57"/>
      <c r="QC283" s="57"/>
      <c r="QD283" s="57"/>
      <c r="QE283" s="57"/>
      <c r="QF283" s="57"/>
      <c r="QG283" s="57"/>
      <c r="QH283" s="57"/>
      <c r="QI283" s="57"/>
      <c r="QJ283" s="57"/>
      <c r="QK283" s="57"/>
      <c r="QL283" s="57"/>
      <c r="QM283" s="57"/>
      <c r="QN283" s="57"/>
      <c r="QO283" s="57"/>
      <c r="QP283" s="57"/>
      <c r="QQ283" s="57"/>
      <c r="QR283" s="57"/>
      <c r="QS283" s="57"/>
      <c r="QT283" s="57"/>
      <c r="QU283" s="57"/>
      <c r="QV283" s="57"/>
      <c r="QW283" s="57"/>
      <c r="QX283" s="57"/>
      <c r="QY283" s="57"/>
      <c r="QZ283" s="57"/>
      <c r="RA283" s="57"/>
      <c r="RB283" s="57"/>
      <c r="RC283" s="57"/>
      <c r="RD283" s="57"/>
      <c r="RE283" s="57"/>
      <c r="RF283" s="57"/>
      <c r="RG283" s="57"/>
      <c r="RH283" s="57"/>
      <c r="RI283" s="57"/>
      <c r="RJ283" s="57"/>
      <c r="RK283" s="57"/>
      <c r="RL283" s="57"/>
      <c r="RM283" s="57"/>
      <c r="RN283" s="57"/>
      <c r="RO283" s="57"/>
      <c r="RP283" s="57"/>
      <c r="RQ283" s="57"/>
      <c r="RR283" s="57"/>
      <c r="RS283" s="57"/>
      <c r="RT283" s="57"/>
      <c r="RU283" s="57"/>
      <c r="RV283" s="57"/>
      <c r="RW283" s="57"/>
      <c r="RX283" s="57"/>
      <c r="RY283" s="57"/>
      <c r="RZ283" s="57"/>
      <c r="SA283" s="57"/>
      <c r="SB283" s="57"/>
      <c r="SC283" s="57"/>
      <c r="SD283" s="57"/>
      <c r="SE283" s="57"/>
      <c r="SF283" s="57"/>
      <c r="SG283" s="57"/>
      <c r="SH283" s="57"/>
      <c r="SI283" s="57"/>
      <c r="SJ283" s="57"/>
      <c r="SK283" s="57"/>
      <c r="SL283" s="57"/>
      <c r="SM283" s="57"/>
      <c r="SN283" s="57"/>
      <c r="SO283" s="57"/>
      <c r="SP283" s="57"/>
      <c r="SQ283" s="57"/>
      <c r="SR283" s="57"/>
      <c r="SS283" s="57"/>
      <c r="ST283" s="57"/>
      <c r="SU283" s="57"/>
      <c r="SV283" s="57"/>
      <c r="SW283" s="57"/>
      <c r="SX283" s="57"/>
      <c r="SY283" s="57"/>
      <c r="SZ283" s="57"/>
      <c r="TA283" s="57"/>
      <c r="TB283" s="57"/>
      <c r="TC283" s="57"/>
      <c r="TD283" s="57"/>
      <c r="TE283" s="57"/>
      <c r="TF283" s="57"/>
      <c r="TG283" s="57"/>
      <c r="TH283" s="57"/>
      <c r="TI283" s="57"/>
      <c r="TJ283" s="57"/>
      <c r="TK283" s="57"/>
      <c r="TL283" s="57"/>
      <c r="TM283" s="57"/>
      <c r="TN283" s="57"/>
      <c r="TO283" s="57"/>
      <c r="TP283" s="57"/>
      <c r="TQ283" s="57"/>
      <c r="TR283" s="57"/>
      <c r="TS283" s="57"/>
      <c r="TT283" s="57"/>
      <c r="TU283" s="57"/>
      <c r="TV283" s="57"/>
      <c r="TW283" s="57"/>
      <c r="TX283" s="57"/>
      <c r="TY283" s="57"/>
      <c r="TZ283" s="57"/>
      <c r="UA283" s="57"/>
      <c r="UB283" s="57"/>
      <c r="UC283" s="57"/>
      <c r="UD283" s="57"/>
      <c r="UE283" s="57"/>
      <c r="UF283" s="57"/>
      <c r="UG283" s="57"/>
      <c r="UH283" s="57"/>
      <c r="UI283" s="57"/>
      <c r="UJ283" s="57"/>
      <c r="UK283" s="57"/>
      <c r="UL283" s="57"/>
      <c r="UM283" s="57"/>
      <c r="UN283" s="57"/>
      <c r="UO283" s="57"/>
      <c r="UP283" s="57"/>
      <c r="UQ283" s="57"/>
      <c r="UR283" s="57"/>
      <c r="US283" s="57"/>
      <c r="UT283" s="57"/>
      <c r="UU283" s="57"/>
      <c r="UV283" s="57"/>
      <c r="UW283" s="57"/>
      <c r="UX283" s="57"/>
      <c r="UY283" s="57"/>
      <c r="UZ283" s="57"/>
      <c r="VA283" s="57"/>
      <c r="VB283" s="57"/>
      <c r="VC283" s="57"/>
      <c r="VD283" s="57"/>
      <c r="VE283" s="57"/>
      <c r="VF283" s="57"/>
      <c r="VG283" s="57"/>
      <c r="VH283" s="57"/>
      <c r="VI283" s="57"/>
      <c r="VJ283" s="57"/>
      <c r="VK283" s="57"/>
      <c r="VL283" s="57"/>
      <c r="VM283" s="57"/>
      <c r="VN283" s="57"/>
      <c r="VO283" s="57"/>
      <c r="VP283" s="57"/>
      <c r="VQ283" s="57"/>
      <c r="VR283" s="57"/>
      <c r="VS283" s="57"/>
      <c r="VT283" s="57"/>
      <c r="VU283" s="57"/>
      <c r="VV283" s="57"/>
      <c r="VW283" s="57"/>
      <c r="VX283" s="57"/>
      <c r="VY283" s="57"/>
      <c r="VZ283" s="57"/>
      <c r="WA283" s="57"/>
      <c r="WB283" s="57"/>
      <c r="WC283" s="57"/>
      <c r="WD283" s="57"/>
      <c r="WE283" s="57"/>
      <c r="WF283" s="57"/>
      <c r="WG283" s="57"/>
      <c r="WH283" s="57"/>
      <c r="WI283" s="57"/>
      <c r="WJ283" s="57"/>
      <c r="WK283" s="57"/>
      <c r="WL283" s="57"/>
      <c r="WM283" s="57"/>
      <c r="WN283" s="57"/>
      <c r="WO283" s="57"/>
      <c r="WP283" s="57"/>
      <c r="WQ283" s="57"/>
      <c r="WR283" s="57"/>
      <c r="WS283" s="57"/>
      <c r="WT283" s="57"/>
      <c r="WU283" s="57"/>
      <c r="WV283" s="57"/>
      <c r="WW283" s="57"/>
      <c r="WX283" s="57"/>
      <c r="WY283" s="57"/>
      <c r="WZ283" s="57"/>
      <c r="XA283" s="57"/>
      <c r="XB283" s="57"/>
      <c r="XC283" s="57"/>
      <c r="XD283" s="57"/>
      <c r="XE283" s="57"/>
      <c r="XF283" s="57"/>
      <c r="XG283" s="57"/>
      <c r="XH283" s="57"/>
      <c r="XI283" s="57"/>
      <c r="XJ283" s="57"/>
      <c r="XK283" s="57"/>
      <c r="XL283" s="57"/>
      <c r="XM283" s="57"/>
      <c r="XN283" s="57"/>
      <c r="XO283" s="57"/>
      <c r="XP283" s="57"/>
      <c r="XQ283" s="57"/>
      <c r="XR283" s="57"/>
      <c r="XS283" s="57"/>
      <c r="XT283" s="57"/>
      <c r="XU283" s="57"/>
      <c r="XV283" s="57"/>
      <c r="XW283" s="57"/>
    </row>
    <row r="284">
      <c r="AI284" s="57"/>
      <c r="BR284" s="57"/>
      <c r="DA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c r="JV284" s="57"/>
      <c r="JW284" s="57"/>
      <c r="JX284" s="57"/>
      <c r="JY284" s="57"/>
      <c r="JZ284" s="57"/>
      <c r="KA284" s="57"/>
      <c r="KB284" s="57"/>
      <c r="KC284" s="57"/>
      <c r="KD284" s="57"/>
      <c r="KE284" s="57"/>
      <c r="KF284" s="57"/>
      <c r="KG284" s="57"/>
      <c r="KH284" s="57"/>
      <c r="KI284" s="57"/>
      <c r="KJ284" s="57"/>
      <c r="KK284" s="57"/>
      <c r="KL284" s="57"/>
      <c r="KM284" s="57"/>
      <c r="KN284" s="57"/>
      <c r="KO284" s="57"/>
      <c r="KP284" s="57"/>
      <c r="KQ284" s="57"/>
      <c r="KR284" s="57"/>
      <c r="KS284" s="57"/>
      <c r="KT284" s="57"/>
      <c r="KU284" s="57"/>
      <c r="KV284" s="57"/>
      <c r="KW284" s="57"/>
      <c r="KX284" s="57"/>
      <c r="KY284" s="57"/>
      <c r="KZ284" s="57"/>
      <c r="LA284" s="57"/>
      <c r="LB284" s="57"/>
      <c r="LC284" s="57"/>
      <c r="LD284" s="57"/>
      <c r="LE284" s="57"/>
      <c r="LF284" s="57"/>
      <c r="LG284" s="57"/>
      <c r="LH284" s="57"/>
      <c r="LI284" s="57"/>
      <c r="LJ284" s="57"/>
      <c r="LK284" s="57"/>
      <c r="LL284" s="57"/>
      <c r="LM284" s="57"/>
      <c r="LN284" s="57"/>
      <c r="LO284" s="57"/>
      <c r="LP284" s="57"/>
      <c r="LQ284" s="57"/>
      <c r="LR284" s="57"/>
      <c r="LS284" s="57"/>
      <c r="LT284" s="57"/>
      <c r="LU284" s="57"/>
      <c r="LV284" s="57"/>
      <c r="LW284" s="57"/>
      <c r="LX284" s="57"/>
      <c r="LY284" s="57"/>
      <c r="LZ284" s="57"/>
      <c r="MA284" s="57"/>
      <c r="MB284" s="57"/>
      <c r="MC284" s="57"/>
      <c r="MD284" s="57"/>
      <c r="ME284" s="57"/>
      <c r="MF284" s="57"/>
      <c r="MG284" s="57"/>
      <c r="MH284" s="57"/>
      <c r="MI284" s="57"/>
      <c r="MJ284" s="57"/>
      <c r="MK284" s="57"/>
      <c r="ML284" s="57"/>
      <c r="MM284" s="57"/>
      <c r="MN284" s="57"/>
      <c r="MO284" s="57"/>
      <c r="MP284" s="57"/>
      <c r="MQ284" s="57"/>
      <c r="MR284" s="57"/>
      <c r="MS284" s="57"/>
      <c r="MT284" s="57"/>
      <c r="MU284" s="57"/>
      <c r="MV284" s="57"/>
      <c r="MW284" s="57"/>
      <c r="MX284" s="57"/>
      <c r="MY284" s="57"/>
      <c r="MZ284" s="57"/>
      <c r="NA284" s="57"/>
      <c r="NB284" s="57"/>
      <c r="NC284" s="57"/>
      <c r="ND284" s="57"/>
      <c r="NE284" s="57"/>
      <c r="NF284" s="57"/>
      <c r="NG284" s="57"/>
      <c r="NH284" s="57"/>
      <c r="NI284" s="57"/>
      <c r="NJ284" s="57"/>
      <c r="NK284" s="57"/>
      <c r="NL284" s="57"/>
      <c r="NM284" s="57"/>
      <c r="NN284" s="57"/>
      <c r="NO284" s="57"/>
      <c r="NP284" s="57"/>
      <c r="NQ284" s="57"/>
      <c r="NR284" s="57"/>
      <c r="NS284" s="57"/>
      <c r="NT284" s="57"/>
      <c r="NU284" s="57"/>
      <c r="NV284" s="57"/>
      <c r="NW284" s="57"/>
      <c r="NX284" s="57"/>
      <c r="NY284" s="57"/>
      <c r="NZ284" s="57"/>
      <c r="OA284" s="57"/>
      <c r="OB284" s="57"/>
      <c r="OC284" s="57"/>
      <c r="OD284" s="57"/>
      <c r="OE284" s="57"/>
      <c r="OF284" s="57"/>
      <c r="OG284" s="57"/>
      <c r="OH284" s="57"/>
      <c r="OI284" s="57"/>
      <c r="OJ284" s="57"/>
      <c r="OK284" s="57"/>
      <c r="OL284" s="57"/>
      <c r="OM284" s="57"/>
      <c r="ON284" s="57"/>
      <c r="OO284" s="57"/>
      <c r="OP284" s="57"/>
      <c r="OQ284" s="57"/>
      <c r="OR284" s="57"/>
      <c r="OS284" s="57"/>
      <c r="OT284" s="57"/>
      <c r="OU284" s="57"/>
      <c r="OV284" s="57"/>
      <c r="OW284" s="57"/>
      <c r="OX284" s="57"/>
      <c r="OY284" s="57"/>
      <c r="OZ284" s="57"/>
      <c r="PA284" s="57"/>
      <c r="PB284" s="57"/>
      <c r="PC284" s="57"/>
      <c r="PD284" s="57"/>
      <c r="PE284" s="57"/>
      <c r="PF284" s="57"/>
      <c r="PG284" s="57"/>
      <c r="PH284" s="57"/>
      <c r="PI284" s="57"/>
      <c r="PJ284" s="57"/>
      <c r="PK284" s="57"/>
      <c r="PL284" s="57"/>
      <c r="PM284" s="57"/>
      <c r="PN284" s="57"/>
      <c r="PO284" s="57"/>
      <c r="PP284" s="57"/>
      <c r="PQ284" s="57"/>
      <c r="PR284" s="57"/>
      <c r="PS284" s="57"/>
      <c r="PT284" s="57"/>
      <c r="PU284" s="57"/>
      <c r="PV284" s="57"/>
      <c r="PW284" s="57"/>
      <c r="PX284" s="57"/>
      <c r="PY284" s="57"/>
      <c r="PZ284" s="57"/>
      <c r="QA284" s="57"/>
      <c r="QB284" s="57"/>
      <c r="QC284" s="57"/>
      <c r="QD284" s="57"/>
      <c r="QE284" s="57"/>
      <c r="QF284" s="57"/>
      <c r="QG284" s="57"/>
      <c r="QH284" s="57"/>
      <c r="QI284" s="57"/>
      <c r="QJ284" s="57"/>
      <c r="QK284" s="57"/>
      <c r="QL284" s="57"/>
      <c r="QM284" s="57"/>
      <c r="QN284" s="57"/>
      <c r="QO284" s="57"/>
      <c r="QP284" s="57"/>
      <c r="QQ284" s="57"/>
      <c r="QR284" s="57"/>
      <c r="QS284" s="57"/>
      <c r="QT284" s="57"/>
      <c r="QU284" s="57"/>
      <c r="QV284" s="57"/>
      <c r="QW284" s="57"/>
      <c r="QX284" s="57"/>
      <c r="QY284" s="57"/>
      <c r="QZ284" s="57"/>
      <c r="RA284" s="57"/>
      <c r="RB284" s="57"/>
      <c r="RC284" s="57"/>
      <c r="RD284" s="57"/>
      <c r="RE284" s="57"/>
      <c r="RF284" s="57"/>
      <c r="RG284" s="57"/>
      <c r="RH284" s="57"/>
      <c r="RI284" s="57"/>
      <c r="RJ284" s="57"/>
      <c r="RK284" s="57"/>
      <c r="RL284" s="57"/>
      <c r="RM284" s="57"/>
      <c r="RN284" s="57"/>
      <c r="RO284" s="57"/>
      <c r="RP284" s="57"/>
      <c r="RQ284" s="57"/>
      <c r="RR284" s="57"/>
      <c r="RS284" s="57"/>
      <c r="RT284" s="57"/>
      <c r="RU284" s="57"/>
      <c r="RV284" s="57"/>
      <c r="RW284" s="57"/>
      <c r="RX284" s="57"/>
      <c r="RY284" s="57"/>
      <c r="RZ284" s="57"/>
      <c r="SA284" s="57"/>
      <c r="SB284" s="57"/>
      <c r="SC284" s="57"/>
      <c r="SD284" s="57"/>
      <c r="SE284" s="57"/>
      <c r="SF284" s="57"/>
      <c r="SG284" s="57"/>
      <c r="SH284" s="57"/>
      <c r="SI284" s="57"/>
      <c r="SJ284" s="57"/>
      <c r="SK284" s="57"/>
      <c r="SL284" s="57"/>
      <c r="SM284" s="57"/>
      <c r="SN284" s="57"/>
      <c r="SO284" s="57"/>
      <c r="SP284" s="57"/>
      <c r="SQ284" s="57"/>
      <c r="SR284" s="57"/>
      <c r="SS284" s="57"/>
      <c r="ST284" s="57"/>
      <c r="SU284" s="57"/>
      <c r="SV284" s="57"/>
      <c r="SW284" s="57"/>
      <c r="SX284" s="57"/>
      <c r="SY284" s="57"/>
      <c r="SZ284" s="57"/>
      <c r="TA284" s="57"/>
      <c r="TB284" s="57"/>
      <c r="TC284" s="57"/>
      <c r="TD284" s="57"/>
      <c r="TE284" s="57"/>
      <c r="TF284" s="57"/>
      <c r="TG284" s="57"/>
      <c r="TH284" s="57"/>
      <c r="TI284" s="57"/>
      <c r="TJ284" s="57"/>
      <c r="TK284" s="57"/>
      <c r="TL284" s="57"/>
      <c r="TM284" s="57"/>
      <c r="TN284" s="57"/>
      <c r="TO284" s="57"/>
      <c r="TP284" s="57"/>
      <c r="TQ284" s="57"/>
      <c r="TR284" s="57"/>
      <c r="TS284" s="57"/>
      <c r="TT284" s="57"/>
      <c r="TU284" s="57"/>
      <c r="TV284" s="57"/>
      <c r="TW284" s="57"/>
      <c r="TX284" s="57"/>
      <c r="TY284" s="57"/>
      <c r="TZ284" s="57"/>
      <c r="UA284" s="57"/>
      <c r="UB284" s="57"/>
      <c r="UC284" s="57"/>
      <c r="UD284" s="57"/>
      <c r="UE284" s="57"/>
      <c r="UF284" s="57"/>
      <c r="UG284" s="57"/>
      <c r="UH284" s="57"/>
      <c r="UI284" s="57"/>
      <c r="UJ284" s="57"/>
      <c r="UK284" s="57"/>
      <c r="UL284" s="57"/>
      <c r="UM284" s="57"/>
      <c r="UN284" s="57"/>
      <c r="UO284" s="57"/>
      <c r="UP284" s="57"/>
      <c r="UQ284" s="57"/>
      <c r="UR284" s="57"/>
      <c r="US284" s="57"/>
      <c r="UT284" s="57"/>
      <c r="UU284" s="57"/>
      <c r="UV284" s="57"/>
      <c r="UW284" s="57"/>
      <c r="UX284" s="57"/>
      <c r="UY284" s="57"/>
      <c r="UZ284" s="57"/>
      <c r="VA284" s="57"/>
      <c r="VB284" s="57"/>
      <c r="VC284" s="57"/>
      <c r="VD284" s="57"/>
      <c r="VE284" s="57"/>
      <c r="VF284" s="57"/>
      <c r="VG284" s="57"/>
      <c r="VH284" s="57"/>
      <c r="VI284" s="57"/>
      <c r="VJ284" s="57"/>
      <c r="VK284" s="57"/>
      <c r="VL284" s="57"/>
      <c r="VM284" s="57"/>
      <c r="VN284" s="57"/>
      <c r="VO284" s="57"/>
      <c r="VP284" s="57"/>
      <c r="VQ284" s="57"/>
      <c r="VR284" s="57"/>
      <c r="VS284" s="57"/>
      <c r="VT284" s="57"/>
      <c r="VU284" s="57"/>
      <c r="VV284" s="57"/>
      <c r="VW284" s="57"/>
      <c r="VX284" s="57"/>
      <c r="VY284" s="57"/>
      <c r="VZ284" s="57"/>
      <c r="WA284" s="57"/>
      <c r="WB284" s="57"/>
      <c r="WC284" s="57"/>
      <c r="WD284" s="57"/>
      <c r="WE284" s="57"/>
      <c r="WF284" s="57"/>
      <c r="WG284" s="57"/>
      <c r="WH284" s="57"/>
      <c r="WI284" s="57"/>
      <c r="WJ284" s="57"/>
      <c r="WK284" s="57"/>
      <c r="WL284" s="57"/>
      <c r="WM284" s="57"/>
      <c r="WN284" s="57"/>
      <c r="WO284" s="57"/>
      <c r="WP284" s="57"/>
      <c r="WQ284" s="57"/>
      <c r="WR284" s="57"/>
      <c r="WS284" s="57"/>
      <c r="WT284" s="57"/>
      <c r="WU284" s="57"/>
      <c r="WV284" s="57"/>
      <c r="WW284" s="57"/>
      <c r="WX284" s="57"/>
      <c r="WY284" s="57"/>
      <c r="WZ284" s="57"/>
      <c r="XA284" s="57"/>
      <c r="XB284" s="57"/>
      <c r="XC284" s="57"/>
      <c r="XD284" s="57"/>
      <c r="XE284" s="57"/>
      <c r="XF284" s="57"/>
      <c r="XG284" s="57"/>
      <c r="XH284" s="57"/>
      <c r="XI284" s="57"/>
      <c r="XJ284" s="57"/>
      <c r="XK284" s="57"/>
      <c r="XL284" s="57"/>
      <c r="XM284" s="57"/>
      <c r="XN284" s="57"/>
      <c r="XO284" s="57"/>
      <c r="XP284" s="57"/>
      <c r="XQ284" s="57"/>
      <c r="XR284" s="57"/>
      <c r="XS284" s="57"/>
      <c r="XT284" s="57"/>
      <c r="XU284" s="57"/>
      <c r="XV284" s="57"/>
      <c r="XW284" s="57"/>
    </row>
    <row r="285">
      <c r="AI285" s="57"/>
      <c r="BR285" s="57"/>
      <c r="DA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c r="JV285" s="57"/>
      <c r="JW285" s="57"/>
      <c r="JX285" s="57"/>
      <c r="JY285" s="57"/>
      <c r="JZ285" s="57"/>
      <c r="KA285" s="57"/>
      <c r="KB285" s="57"/>
      <c r="KC285" s="57"/>
      <c r="KD285" s="57"/>
      <c r="KE285" s="57"/>
      <c r="KF285" s="57"/>
      <c r="KG285" s="57"/>
      <c r="KH285" s="57"/>
      <c r="KI285" s="57"/>
      <c r="KJ285" s="57"/>
      <c r="KK285" s="57"/>
      <c r="KL285" s="57"/>
      <c r="KM285" s="57"/>
      <c r="KN285" s="57"/>
      <c r="KO285" s="57"/>
      <c r="KP285" s="57"/>
      <c r="KQ285" s="57"/>
      <c r="KR285" s="57"/>
      <c r="KS285" s="57"/>
      <c r="KT285" s="57"/>
      <c r="KU285" s="57"/>
      <c r="KV285" s="57"/>
      <c r="KW285" s="57"/>
      <c r="KX285" s="57"/>
      <c r="KY285" s="57"/>
      <c r="KZ285" s="57"/>
      <c r="LA285" s="57"/>
      <c r="LB285" s="57"/>
      <c r="LC285" s="57"/>
      <c r="LD285" s="57"/>
      <c r="LE285" s="57"/>
      <c r="LF285" s="57"/>
      <c r="LG285" s="57"/>
      <c r="LH285" s="57"/>
      <c r="LI285" s="57"/>
      <c r="LJ285" s="57"/>
      <c r="LK285" s="57"/>
      <c r="LL285" s="57"/>
      <c r="LM285" s="57"/>
      <c r="LN285" s="57"/>
      <c r="LO285" s="57"/>
      <c r="LP285" s="57"/>
      <c r="LQ285" s="57"/>
      <c r="LR285" s="57"/>
      <c r="LS285" s="57"/>
      <c r="LT285" s="57"/>
      <c r="LU285" s="57"/>
      <c r="LV285" s="57"/>
      <c r="LW285" s="57"/>
      <c r="LX285" s="57"/>
      <c r="LY285" s="57"/>
      <c r="LZ285" s="57"/>
      <c r="MA285" s="57"/>
      <c r="MB285" s="57"/>
      <c r="MC285" s="57"/>
      <c r="MD285" s="57"/>
      <c r="ME285" s="57"/>
      <c r="MF285" s="57"/>
      <c r="MG285" s="57"/>
      <c r="MH285" s="57"/>
      <c r="MI285" s="57"/>
      <c r="MJ285" s="57"/>
      <c r="MK285" s="57"/>
      <c r="ML285" s="57"/>
      <c r="MM285" s="57"/>
      <c r="MN285" s="57"/>
      <c r="MO285" s="57"/>
      <c r="MP285" s="57"/>
      <c r="MQ285" s="57"/>
      <c r="MR285" s="57"/>
      <c r="MS285" s="57"/>
      <c r="MT285" s="57"/>
      <c r="MU285" s="57"/>
      <c r="MV285" s="57"/>
      <c r="MW285" s="57"/>
      <c r="MX285" s="57"/>
      <c r="MY285" s="57"/>
      <c r="MZ285" s="57"/>
      <c r="NA285" s="57"/>
      <c r="NB285" s="57"/>
      <c r="NC285" s="57"/>
      <c r="ND285" s="57"/>
      <c r="NE285" s="57"/>
      <c r="NF285" s="57"/>
      <c r="NG285" s="57"/>
      <c r="NH285" s="57"/>
      <c r="NI285" s="57"/>
      <c r="NJ285" s="57"/>
      <c r="NK285" s="57"/>
      <c r="NL285" s="57"/>
      <c r="NM285" s="57"/>
      <c r="NN285" s="57"/>
      <c r="NO285" s="57"/>
      <c r="NP285" s="57"/>
      <c r="NQ285" s="57"/>
      <c r="NR285" s="57"/>
      <c r="NS285" s="57"/>
      <c r="NT285" s="57"/>
      <c r="NU285" s="57"/>
      <c r="NV285" s="57"/>
      <c r="NW285" s="57"/>
      <c r="NX285" s="57"/>
      <c r="NY285" s="57"/>
      <c r="NZ285" s="57"/>
      <c r="OA285" s="57"/>
      <c r="OB285" s="57"/>
      <c r="OC285" s="57"/>
      <c r="OD285" s="57"/>
      <c r="OE285" s="57"/>
      <c r="OF285" s="57"/>
      <c r="OG285" s="57"/>
      <c r="OH285" s="57"/>
      <c r="OI285" s="57"/>
      <c r="OJ285" s="57"/>
      <c r="OK285" s="57"/>
      <c r="OL285" s="57"/>
      <c r="OM285" s="57"/>
      <c r="ON285" s="57"/>
      <c r="OO285" s="57"/>
      <c r="OP285" s="57"/>
      <c r="OQ285" s="57"/>
      <c r="OR285" s="57"/>
      <c r="OS285" s="57"/>
      <c r="OT285" s="57"/>
      <c r="OU285" s="57"/>
      <c r="OV285" s="57"/>
      <c r="OW285" s="57"/>
      <c r="OX285" s="57"/>
      <c r="OY285" s="57"/>
      <c r="OZ285" s="57"/>
      <c r="PA285" s="57"/>
      <c r="PB285" s="57"/>
      <c r="PC285" s="57"/>
      <c r="PD285" s="57"/>
      <c r="PE285" s="57"/>
      <c r="PF285" s="57"/>
      <c r="PG285" s="57"/>
      <c r="PH285" s="57"/>
      <c r="PI285" s="57"/>
      <c r="PJ285" s="57"/>
      <c r="PK285" s="57"/>
      <c r="PL285" s="57"/>
      <c r="PM285" s="57"/>
      <c r="PN285" s="57"/>
      <c r="PO285" s="57"/>
      <c r="PP285" s="57"/>
      <c r="PQ285" s="57"/>
      <c r="PR285" s="57"/>
      <c r="PS285" s="57"/>
      <c r="PT285" s="57"/>
      <c r="PU285" s="57"/>
      <c r="PV285" s="57"/>
      <c r="PW285" s="57"/>
      <c r="PX285" s="57"/>
      <c r="PY285" s="57"/>
      <c r="PZ285" s="57"/>
      <c r="QA285" s="57"/>
      <c r="QB285" s="57"/>
      <c r="QC285" s="57"/>
      <c r="QD285" s="57"/>
      <c r="QE285" s="57"/>
      <c r="QF285" s="57"/>
      <c r="QG285" s="57"/>
      <c r="QH285" s="57"/>
      <c r="QI285" s="57"/>
      <c r="QJ285" s="57"/>
      <c r="QK285" s="57"/>
      <c r="QL285" s="57"/>
      <c r="QM285" s="57"/>
      <c r="QN285" s="57"/>
      <c r="QO285" s="57"/>
      <c r="QP285" s="57"/>
      <c r="QQ285" s="57"/>
      <c r="QR285" s="57"/>
      <c r="QS285" s="57"/>
      <c r="QT285" s="57"/>
      <c r="QU285" s="57"/>
      <c r="QV285" s="57"/>
      <c r="QW285" s="57"/>
      <c r="QX285" s="57"/>
      <c r="QY285" s="57"/>
      <c r="QZ285" s="57"/>
      <c r="RA285" s="57"/>
      <c r="RB285" s="57"/>
      <c r="RC285" s="57"/>
      <c r="RD285" s="57"/>
      <c r="RE285" s="57"/>
      <c r="RF285" s="57"/>
      <c r="RG285" s="57"/>
      <c r="RH285" s="57"/>
      <c r="RI285" s="57"/>
      <c r="RJ285" s="57"/>
      <c r="RK285" s="57"/>
      <c r="RL285" s="57"/>
      <c r="RM285" s="57"/>
      <c r="RN285" s="57"/>
      <c r="RO285" s="57"/>
      <c r="RP285" s="57"/>
      <c r="RQ285" s="57"/>
      <c r="RR285" s="57"/>
      <c r="RS285" s="57"/>
      <c r="RT285" s="57"/>
      <c r="RU285" s="57"/>
      <c r="RV285" s="57"/>
      <c r="RW285" s="57"/>
      <c r="RX285" s="57"/>
      <c r="RY285" s="57"/>
      <c r="RZ285" s="57"/>
      <c r="SA285" s="57"/>
      <c r="SB285" s="57"/>
      <c r="SC285" s="57"/>
      <c r="SD285" s="57"/>
      <c r="SE285" s="57"/>
      <c r="SF285" s="57"/>
      <c r="SG285" s="57"/>
      <c r="SH285" s="57"/>
      <c r="SI285" s="57"/>
      <c r="SJ285" s="57"/>
      <c r="SK285" s="57"/>
      <c r="SL285" s="57"/>
      <c r="SM285" s="57"/>
      <c r="SN285" s="57"/>
      <c r="SO285" s="57"/>
      <c r="SP285" s="57"/>
      <c r="SQ285" s="57"/>
      <c r="SR285" s="57"/>
      <c r="SS285" s="57"/>
      <c r="ST285" s="57"/>
      <c r="SU285" s="57"/>
      <c r="SV285" s="57"/>
      <c r="SW285" s="57"/>
      <c r="SX285" s="57"/>
      <c r="SY285" s="57"/>
      <c r="SZ285" s="57"/>
      <c r="TA285" s="57"/>
      <c r="TB285" s="57"/>
      <c r="TC285" s="57"/>
      <c r="TD285" s="57"/>
      <c r="TE285" s="57"/>
      <c r="TF285" s="57"/>
      <c r="TG285" s="57"/>
      <c r="TH285" s="57"/>
      <c r="TI285" s="57"/>
      <c r="TJ285" s="57"/>
      <c r="TK285" s="57"/>
      <c r="TL285" s="57"/>
      <c r="TM285" s="57"/>
      <c r="TN285" s="57"/>
      <c r="TO285" s="57"/>
      <c r="TP285" s="57"/>
      <c r="TQ285" s="57"/>
      <c r="TR285" s="57"/>
      <c r="TS285" s="57"/>
      <c r="TT285" s="57"/>
      <c r="TU285" s="57"/>
      <c r="TV285" s="57"/>
      <c r="TW285" s="57"/>
      <c r="TX285" s="57"/>
      <c r="TY285" s="57"/>
      <c r="TZ285" s="57"/>
      <c r="UA285" s="57"/>
      <c r="UB285" s="57"/>
      <c r="UC285" s="57"/>
      <c r="UD285" s="57"/>
      <c r="UE285" s="57"/>
      <c r="UF285" s="57"/>
      <c r="UG285" s="57"/>
      <c r="UH285" s="57"/>
      <c r="UI285" s="57"/>
      <c r="UJ285" s="57"/>
      <c r="UK285" s="57"/>
      <c r="UL285" s="57"/>
      <c r="UM285" s="57"/>
      <c r="UN285" s="57"/>
      <c r="UO285" s="57"/>
      <c r="UP285" s="57"/>
      <c r="UQ285" s="57"/>
      <c r="UR285" s="57"/>
      <c r="US285" s="57"/>
      <c r="UT285" s="57"/>
      <c r="UU285" s="57"/>
      <c r="UV285" s="57"/>
      <c r="UW285" s="57"/>
      <c r="UX285" s="57"/>
      <c r="UY285" s="57"/>
      <c r="UZ285" s="57"/>
      <c r="VA285" s="57"/>
      <c r="VB285" s="57"/>
      <c r="VC285" s="57"/>
      <c r="VD285" s="57"/>
      <c r="VE285" s="57"/>
      <c r="VF285" s="57"/>
      <c r="VG285" s="57"/>
      <c r="VH285" s="57"/>
      <c r="VI285" s="57"/>
      <c r="VJ285" s="57"/>
      <c r="VK285" s="57"/>
      <c r="VL285" s="57"/>
      <c r="VM285" s="57"/>
      <c r="VN285" s="57"/>
      <c r="VO285" s="57"/>
      <c r="VP285" s="57"/>
      <c r="VQ285" s="57"/>
      <c r="VR285" s="57"/>
      <c r="VS285" s="57"/>
      <c r="VT285" s="57"/>
      <c r="VU285" s="57"/>
      <c r="VV285" s="57"/>
      <c r="VW285" s="57"/>
      <c r="VX285" s="57"/>
      <c r="VY285" s="57"/>
      <c r="VZ285" s="57"/>
      <c r="WA285" s="57"/>
      <c r="WB285" s="57"/>
      <c r="WC285" s="57"/>
      <c r="WD285" s="57"/>
      <c r="WE285" s="57"/>
      <c r="WF285" s="57"/>
      <c r="WG285" s="57"/>
      <c r="WH285" s="57"/>
      <c r="WI285" s="57"/>
      <c r="WJ285" s="57"/>
      <c r="WK285" s="57"/>
      <c r="WL285" s="57"/>
      <c r="WM285" s="57"/>
      <c r="WN285" s="57"/>
      <c r="WO285" s="57"/>
      <c r="WP285" s="57"/>
      <c r="WQ285" s="57"/>
      <c r="WR285" s="57"/>
      <c r="WS285" s="57"/>
      <c r="WT285" s="57"/>
      <c r="WU285" s="57"/>
      <c r="WV285" s="57"/>
      <c r="WW285" s="57"/>
      <c r="WX285" s="57"/>
      <c r="WY285" s="57"/>
      <c r="WZ285" s="57"/>
      <c r="XA285" s="57"/>
      <c r="XB285" s="57"/>
      <c r="XC285" s="57"/>
      <c r="XD285" s="57"/>
      <c r="XE285" s="57"/>
      <c r="XF285" s="57"/>
      <c r="XG285" s="57"/>
      <c r="XH285" s="57"/>
      <c r="XI285" s="57"/>
      <c r="XJ285" s="57"/>
      <c r="XK285" s="57"/>
      <c r="XL285" s="57"/>
      <c r="XM285" s="57"/>
      <c r="XN285" s="57"/>
      <c r="XO285" s="57"/>
      <c r="XP285" s="57"/>
      <c r="XQ285" s="57"/>
      <c r="XR285" s="57"/>
      <c r="XS285" s="57"/>
      <c r="XT285" s="57"/>
      <c r="XU285" s="57"/>
      <c r="XV285" s="57"/>
      <c r="XW285" s="57"/>
    </row>
    <row r="286">
      <c r="AI286" s="57"/>
      <c r="BR286" s="57"/>
      <c r="DA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c r="JV286" s="57"/>
      <c r="JW286" s="57"/>
      <c r="JX286" s="57"/>
      <c r="JY286" s="57"/>
      <c r="JZ286" s="57"/>
      <c r="KA286" s="57"/>
      <c r="KB286" s="57"/>
      <c r="KC286" s="57"/>
      <c r="KD286" s="57"/>
      <c r="KE286" s="57"/>
      <c r="KF286" s="57"/>
      <c r="KG286" s="57"/>
      <c r="KH286" s="57"/>
      <c r="KI286" s="57"/>
      <c r="KJ286" s="57"/>
      <c r="KK286" s="57"/>
      <c r="KL286" s="57"/>
      <c r="KM286" s="57"/>
      <c r="KN286" s="57"/>
      <c r="KO286" s="57"/>
      <c r="KP286" s="57"/>
      <c r="KQ286" s="57"/>
      <c r="KR286" s="57"/>
      <c r="KS286" s="57"/>
      <c r="KT286" s="57"/>
      <c r="KU286" s="57"/>
      <c r="KV286" s="57"/>
      <c r="KW286" s="57"/>
      <c r="KX286" s="57"/>
      <c r="KY286" s="57"/>
      <c r="KZ286" s="57"/>
      <c r="LA286" s="57"/>
      <c r="LB286" s="57"/>
      <c r="LC286" s="57"/>
      <c r="LD286" s="57"/>
      <c r="LE286" s="57"/>
      <c r="LF286" s="57"/>
      <c r="LG286" s="57"/>
      <c r="LH286" s="57"/>
      <c r="LI286" s="57"/>
      <c r="LJ286" s="57"/>
      <c r="LK286" s="57"/>
      <c r="LL286" s="57"/>
      <c r="LM286" s="57"/>
      <c r="LN286" s="57"/>
      <c r="LO286" s="57"/>
      <c r="LP286" s="57"/>
      <c r="LQ286" s="57"/>
      <c r="LR286" s="57"/>
      <c r="LS286" s="57"/>
      <c r="LT286" s="57"/>
      <c r="LU286" s="57"/>
      <c r="LV286" s="57"/>
      <c r="LW286" s="57"/>
      <c r="LX286" s="57"/>
      <c r="LY286" s="57"/>
      <c r="LZ286" s="57"/>
      <c r="MA286" s="57"/>
      <c r="MB286" s="57"/>
      <c r="MC286" s="57"/>
      <c r="MD286" s="57"/>
      <c r="ME286" s="57"/>
      <c r="MF286" s="57"/>
      <c r="MG286" s="57"/>
      <c r="MH286" s="57"/>
      <c r="MI286" s="57"/>
      <c r="MJ286" s="57"/>
      <c r="MK286" s="57"/>
      <c r="ML286" s="57"/>
      <c r="MM286" s="57"/>
      <c r="MN286" s="57"/>
      <c r="MO286" s="57"/>
      <c r="MP286" s="57"/>
      <c r="MQ286" s="57"/>
      <c r="MR286" s="57"/>
      <c r="MS286" s="57"/>
      <c r="MT286" s="57"/>
      <c r="MU286" s="57"/>
      <c r="MV286" s="57"/>
      <c r="MW286" s="57"/>
      <c r="MX286" s="57"/>
      <c r="MY286" s="57"/>
      <c r="MZ286" s="57"/>
      <c r="NA286" s="57"/>
      <c r="NB286" s="57"/>
      <c r="NC286" s="57"/>
      <c r="ND286" s="57"/>
      <c r="NE286" s="57"/>
      <c r="NF286" s="57"/>
      <c r="NG286" s="57"/>
      <c r="NH286" s="57"/>
      <c r="NI286" s="57"/>
      <c r="NJ286" s="57"/>
      <c r="NK286" s="57"/>
      <c r="NL286" s="57"/>
      <c r="NM286" s="57"/>
      <c r="NN286" s="57"/>
      <c r="NO286" s="57"/>
      <c r="NP286" s="57"/>
      <c r="NQ286" s="57"/>
      <c r="NR286" s="57"/>
      <c r="NS286" s="57"/>
      <c r="NT286" s="57"/>
      <c r="NU286" s="57"/>
      <c r="NV286" s="57"/>
      <c r="NW286" s="57"/>
      <c r="NX286" s="57"/>
      <c r="NY286" s="57"/>
      <c r="NZ286" s="57"/>
      <c r="OA286" s="57"/>
      <c r="OB286" s="57"/>
      <c r="OC286" s="57"/>
      <c r="OD286" s="57"/>
      <c r="OE286" s="57"/>
      <c r="OF286" s="57"/>
      <c r="OG286" s="57"/>
      <c r="OH286" s="57"/>
      <c r="OI286" s="57"/>
      <c r="OJ286" s="57"/>
      <c r="OK286" s="57"/>
      <c r="OL286" s="57"/>
      <c r="OM286" s="57"/>
      <c r="ON286" s="57"/>
      <c r="OO286" s="57"/>
      <c r="OP286" s="57"/>
      <c r="OQ286" s="57"/>
      <c r="OR286" s="57"/>
      <c r="OS286" s="57"/>
      <c r="OT286" s="57"/>
      <c r="OU286" s="57"/>
      <c r="OV286" s="57"/>
      <c r="OW286" s="57"/>
      <c r="OX286" s="57"/>
      <c r="OY286" s="57"/>
      <c r="OZ286" s="57"/>
      <c r="PA286" s="57"/>
      <c r="PB286" s="57"/>
      <c r="PC286" s="57"/>
      <c r="PD286" s="57"/>
      <c r="PE286" s="57"/>
      <c r="PF286" s="57"/>
      <c r="PG286" s="57"/>
      <c r="PH286" s="57"/>
      <c r="PI286" s="57"/>
      <c r="PJ286" s="57"/>
      <c r="PK286" s="57"/>
      <c r="PL286" s="57"/>
      <c r="PM286" s="57"/>
      <c r="PN286" s="57"/>
      <c r="PO286" s="57"/>
      <c r="PP286" s="57"/>
      <c r="PQ286" s="57"/>
      <c r="PR286" s="57"/>
      <c r="PS286" s="57"/>
      <c r="PT286" s="57"/>
      <c r="PU286" s="57"/>
      <c r="PV286" s="57"/>
      <c r="PW286" s="57"/>
      <c r="PX286" s="57"/>
      <c r="PY286" s="57"/>
      <c r="PZ286" s="57"/>
      <c r="QA286" s="57"/>
      <c r="QB286" s="57"/>
      <c r="QC286" s="57"/>
      <c r="QD286" s="57"/>
      <c r="QE286" s="57"/>
      <c r="QF286" s="57"/>
      <c r="QG286" s="57"/>
      <c r="QH286" s="57"/>
      <c r="QI286" s="57"/>
      <c r="QJ286" s="57"/>
      <c r="QK286" s="57"/>
      <c r="QL286" s="57"/>
      <c r="QM286" s="57"/>
      <c r="QN286" s="57"/>
      <c r="QO286" s="57"/>
      <c r="QP286" s="57"/>
      <c r="QQ286" s="57"/>
      <c r="QR286" s="57"/>
      <c r="QS286" s="57"/>
      <c r="QT286" s="57"/>
      <c r="QU286" s="57"/>
      <c r="QV286" s="57"/>
      <c r="QW286" s="57"/>
      <c r="QX286" s="57"/>
      <c r="QY286" s="57"/>
      <c r="QZ286" s="57"/>
      <c r="RA286" s="57"/>
      <c r="RB286" s="57"/>
      <c r="RC286" s="57"/>
      <c r="RD286" s="57"/>
      <c r="RE286" s="57"/>
      <c r="RF286" s="57"/>
      <c r="RG286" s="57"/>
      <c r="RH286" s="57"/>
      <c r="RI286" s="57"/>
      <c r="RJ286" s="57"/>
      <c r="RK286" s="57"/>
      <c r="RL286" s="57"/>
      <c r="RM286" s="57"/>
      <c r="RN286" s="57"/>
      <c r="RO286" s="57"/>
      <c r="RP286" s="57"/>
      <c r="RQ286" s="57"/>
      <c r="RR286" s="57"/>
      <c r="RS286" s="57"/>
      <c r="RT286" s="57"/>
      <c r="RU286" s="57"/>
      <c r="RV286" s="57"/>
      <c r="RW286" s="57"/>
      <c r="RX286" s="57"/>
      <c r="RY286" s="57"/>
      <c r="RZ286" s="57"/>
      <c r="SA286" s="57"/>
      <c r="SB286" s="57"/>
      <c r="SC286" s="57"/>
      <c r="SD286" s="57"/>
      <c r="SE286" s="57"/>
      <c r="SF286" s="57"/>
      <c r="SG286" s="57"/>
      <c r="SH286" s="57"/>
      <c r="SI286" s="57"/>
      <c r="SJ286" s="57"/>
      <c r="SK286" s="57"/>
      <c r="SL286" s="57"/>
      <c r="SM286" s="57"/>
      <c r="SN286" s="57"/>
      <c r="SO286" s="57"/>
      <c r="SP286" s="57"/>
      <c r="SQ286" s="57"/>
      <c r="SR286" s="57"/>
      <c r="SS286" s="57"/>
      <c r="ST286" s="57"/>
      <c r="SU286" s="57"/>
      <c r="SV286" s="57"/>
      <c r="SW286" s="57"/>
      <c r="SX286" s="57"/>
      <c r="SY286" s="57"/>
      <c r="SZ286" s="57"/>
      <c r="TA286" s="57"/>
      <c r="TB286" s="57"/>
      <c r="TC286" s="57"/>
      <c r="TD286" s="57"/>
      <c r="TE286" s="57"/>
      <c r="TF286" s="57"/>
      <c r="TG286" s="57"/>
      <c r="TH286" s="57"/>
      <c r="TI286" s="57"/>
      <c r="TJ286" s="57"/>
      <c r="TK286" s="57"/>
      <c r="TL286" s="57"/>
      <c r="TM286" s="57"/>
      <c r="TN286" s="57"/>
      <c r="TO286" s="57"/>
      <c r="TP286" s="57"/>
      <c r="TQ286" s="57"/>
      <c r="TR286" s="57"/>
      <c r="TS286" s="57"/>
      <c r="TT286" s="57"/>
      <c r="TU286" s="57"/>
      <c r="TV286" s="57"/>
      <c r="TW286" s="57"/>
      <c r="TX286" s="57"/>
      <c r="TY286" s="57"/>
      <c r="TZ286" s="57"/>
      <c r="UA286" s="57"/>
      <c r="UB286" s="57"/>
      <c r="UC286" s="57"/>
      <c r="UD286" s="57"/>
      <c r="UE286" s="57"/>
      <c r="UF286" s="57"/>
      <c r="UG286" s="57"/>
      <c r="UH286" s="57"/>
      <c r="UI286" s="57"/>
      <c r="UJ286" s="57"/>
      <c r="UK286" s="57"/>
      <c r="UL286" s="57"/>
      <c r="UM286" s="57"/>
      <c r="UN286" s="57"/>
      <c r="UO286" s="57"/>
      <c r="UP286" s="57"/>
      <c r="UQ286" s="57"/>
      <c r="UR286" s="57"/>
      <c r="US286" s="57"/>
      <c r="UT286" s="57"/>
      <c r="UU286" s="57"/>
      <c r="UV286" s="57"/>
      <c r="UW286" s="57"/>
      <c r="UX286" s="57"/>
      <c r="UY286" s="57"/>
      <c r="UZ286" s="57"/>
      <c r="VA286" s="57"/>
      <c r="VB286" s="57"/>
      <c r="VC286" s="57"/>
      <c r="VD286" s="57"/>
      <c r="VE286" s="57"/>
      <c r="VF286" s="57"/>
      <c r="VG286" s="57"/>
      <c r="VH286" s="57"/>
      <c r="VI286" s="57"/>
      <c r="VJ286" s="57"/>
      <c r="VK286" s="57"/>
      <c r="VL286" s="57"/>
      <c r="VM286" s="57"/>
      <c r="VN286" s="57"/>
      <c r="VO286" s="57"/>
      <c r="VP286" s="57"/>
      <c r="VQ286" s="57"/>
      <c r="VR286" s="57"/>
      <c r="VS286" s="57"/>
      <c r="VT286" s="57"/>
      <c r="VU286" s="57"/>
      <c r="VV286" s="57"/>
      <c r="VW286" s="57"/>
      <c r="VX286" s="57"/>
      <c r="VY286" s="57"/>
      <c r="VZ286" s="57"/>
      <c r="WA286" s="57"/>
      <c r="WB286" s="57"/>
      <c r="WC286" s="57"/>
      <c r="WD286" s="57"/>
      <c r="WE286" s="57"/>
      <c r="WF286" s="57"/>
      <c r="WG286" s="57"/>
      <c r="WH286" s="57"/>
      <c r="WI286" s="57"/>
      <c r="WJ286" s="57"/>
      <c r="WK286" s="57"/>
      <c r="WL286" s="57"/>
      <c r="WM286" s="57"/>
      <c r="WN286" s="57"/>
      <c r="WO286" s="57"/>
      <c r="WP286" s="57"/>
      <c r="WQ286" s="57"/>
      <c r="WR286" s="57"/>
      <c r="WS286" s="57"/>
      <c r="WT286" s="57"/>
      <c r="WU286" s="57"/>
      <c r="WV286" s="57"/>
      <c r="WW286" s="57"/>
      <c r="WX286" s="57"/>
      <c r="WY286" s="57"/>
      <c r="WZ286" s="57"/>
      <c r="XA286" s="57"/>
      <c r="XB286" s="57"/>
      <c r="XC286" s="57"/>
      <c r="XD286" s="57"/>
      <c r="XE286" s="57"/>
      <c r="XF286" s="57"/>
      <c r="XG286" s="57"/>
      <c r="XH286" s="57"/>
      <c r="XI286" s="57"/>
      <c r="XJ286" s="57"/>
      <c r="XK286" s="57"/>
      <c r="XL286" s="57"/>
      <c r="XM286" s="57"/>
      <c r="XN286" s="57"/>
      <c r="XO286" s="57"/>
      <c r="XP286" s="57"/>
      <c r="XQ286" s="57"/>
      <c r="XR286" s="57"/>
      <c r="XS286" s="57"/>
      <c r="XT286" s="57"/>
      <c r="XU286" s="57"/>
      <c r="XV286" s="57"/>
      <c r="XW286" s="57"/>
    </row>
    <row r="287">
      <c r="AI287" s="57"/>
      <c r="BR287" s="57"/>
      <c r="DA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c r="JV287" s="57"/>
      <c r="JW287" s="57"/>
      <c r="JX287" s="57"/>
      <c r="JY287" s="57"/>
      <c r="JZ287" s="57"/>
      <c r="KA287" s="57"/>
      <c r="KB287" s="57"/>
      <c r="KC287" s="57"/>
      <c r="KD287" s="57"/>
      <c r="KE287" s="57"/>
      <c r="KF287" s="57"/>
      <c r="KG287" s="57"/>
      <c r="KH287" s="57"/>
      <c r="KI287" s="57"/>
      <c r="KJ287" s="57"/>
      <c r="KK287" s="57"/>
      <c r="KL287" s="57"/>
      <c r="KM287" s="57"/>
      <c r="KN287" s="57"/>
      <c r="KO287" s="57"/>
      <c r="KP287" s="57"/>
      <c r="KQ287" s="57"/>
      <c r="KR287" s="57"/>
      <c r="KS287" s="57"/>
      <c r="KT287" s="57"/>
      <c r="KU287" s="57"/>
      <c r="KV287" s="57"/>
      <c r="KW287" s="57"/>
      <c r="KX287" s="57"/>
      <c r="KY287" s="57"/>
      <c r="KZ287" s="57"/>
      <c r="LA287" s="57"/>
      <c r="LB287" s="57"/>
      <c r="LC287" s="57"/>
      <c r="LD287" s="57"/>
      <c r="LE287" s="57"/>
      <c r="LF287" s="57"/>
      <c r="LG287" s="57"/>
      <c r="LH287" s="57"/>
      <c r="LI287" s="57"/>
      <c r="LJ287" s="57"/>
      <c r="LK287" s="57"/>
      <c r="LL287" s="57"/>
      <c r="LM287" s="57"/>
      <c r="LN287" s="57"/>
      <c r="LO287" s="57"/>
      <c r="LP287" s="57"/>
      <c r="LQ287" s="57"/>
      <c r="LR287" s="57"/>
      <c r="LS287" s="57"/>
      <c r="LT287" s="57"/>
      <c r="LU287" s="57"/>
      <c r="LV287" s="57"/>
      <c r="LW287" s="57"/>
      <c r="LX287" s="57"/>
      <c r="LY287" s="57"/>
      <c r="LZ287" s="57"/>
      <c r="MA287" s="57"/>
      <c r="MB287" s="57"/>
      <c r="MC287" s="57"/>
      <c r="MD287" s="57"/>
      <c r="ME287" s="57"/>
      <c r="MF287" s="57"/>
      <c r="MG287" s="57"/>
      <c r="MH287" s="57"/>
      <c r="MI287" s="57"/>
      <c r="MJ287" s="57"/>
      <c r="MK287" s="57"/>
      <c r="ML287" s="57"/>
      <c r="MM287" s="57"/>
      <c r="MN287" s="57"/>
      <c r="MO287" s="57"/>
      <c r="MP287" s="57"/>
      <c r="MQ287" s="57"/>
      <c r="MR287" s="57"/>
      <c r="MS287" s="57"/>
      <c r="MT287" s="57"/>
      <c r="MU287" s="57"/>
      <c r="MV287" s="57"/>
      <c r="MW287" s="57"/>
      <c r="MX287" s="57"/>
      <c r="MY287" s="57"/>
      <c r="MZ287" s="57"/>
      <c r="NA287" s="57"/>
      <c r="NB287" s="57"/>
      <c r="NC287" s="57"/>
      <c r="ND287" s="57"/>
      <c r="NE287" s="57"/>
      <c r="NF287" s="57"/>
      <c r="NG287" s="57"/>
      <c r="NH287" s="57"/>
      <c r="NI287" s="57"/>
      <c r="NJ287" s="57"/>
      <c r="NK287" s="57"/>
      <c r="NL287" s="57"/>
      <c r="NM287" s="57"/>
      <c r="NN287" s="57"/>
      <c r="NO287" s="57"/>
      <c r="NP287" s="57"/>
      <c r="NQ287" s="57"/>
      <c r="NR287" s="57"/>
      <c r="NS287" s="57"/>
      <c r="NT287" s="57"/>
      <c r="NU287" s="57"/>
      <c r="NV287" s="57"/>
      <c r="NW287" s="57"/>
      <c r="NX287" s="57"/>
      <c r="NY287" s="57"/>
      <c r="NZ287" s="57"/>
      <c r="OA287" s="57"/>
      <c r="OB287" s="57"/>
      <c r="OC287" s="57"/>
      <c r="OD287" s="57"/>
      <c r="OE287" s="57"/>
      <c r="OF287" s="57"/>
      <c r="OG287" s="57"/>
      <c r="OH287" s="57"/>
      <c r="OI287" s="57"/>
      <c r="OJ287" s="57"/>
      <c r="OK287" s="57"/>
      <c r="OL287" s="57"/>
      <c r="OM287" s="57"/>
      <c r="ON287" s="57"/>
      <c r="OO287" s="57"/>
      <c r="OP287" s="57"/>
      <c r="OQ287" s="57"/>
      <c r="OR287" s="57"/>
      <c r="OS287" s="57"/>
      <c r="OT287" s="57"/>
      <c r="OU287" s="57"/>
      <c r="OV287" s="57"/>
      <c r="OW287" s="57"/>
      <c r="OX287" s="57"/>
      <c r="OY287" s="57"/>
      <c r="OZ287" s="57"/>
      <c r="PA287" s="57"/>
      <c r="PB287" s="57"/>
      <c r="PC287" s="57"/>
      <c r="PD287" s="57"/>
      <c r="PE287" s="57"/>
      <c r="PF287" s="57"/>
      <c r="PG287" s="57"/>
      <c r="PH287" s="57"/>
      <c r="PI287" s="57"/>
      <c r="PJ287" s="57"/>
      <c r="PK287" s="57"/>
      <c r="PL287" s="57"/>
      <c r="PM287" s="57"/>
      <c r="PN287" s="57"/>
      <c r="PO287" s="57"/>
      <c r="PP287" s="57"/>
      <c r="PQ287" s="57"/>
      <c r="PR287" s="57"/>
      <c r="PS287" s="57"/>
      <c r="PT287" s="57"/>
      <c r="PU287" s="57"/>
      <c r="PV287" s="57"/>
      <c r="PW287" s="57"/>
      <c r="PX287" s="57"/>
      <c r="PY287" s="57"/>
      <c r="PZ287" s="57"/>
      <c r="QA287" s="57"/>
      <c r="QB287" s="57"/>
      <c r="QC287" s="57"/>
      <c r="QD287" s="57"/>
      <c r="QE287" s="57"/>
      <c r="QF287" s="57"/>
      <c r="QG287" s="57"/>
      <c r="QH287" s="57"/>
      <c r="QI287" s="57"/>
      <c r="QJ287" s="57"/>
      <c r="QK287" s="57"/>
      <c r="QL287" s="57"/>
      <c r="QM287" s="57"/>
      <c r="QN287" s="57"/>
      <c r="QO287" s="57"/>
      <c r="QP287" s="57"/>
      <c r="QQ287" s="57"/>
      <c r="QR287" s="57"/>
      <c r="QS287" s="57"/>
      <c r="QT287" s="57"/>
      <c r="QU287" s="57"/>
      <c r="QV287" s="57"/>
      <c r="QW287" s="57"/>
      <c r="QX287" s="57"/>
      <c r="QY287" s="57"/>
      <c r="QZ287" s="57"/>
      <c r="RA287" s="57"/>
      <c r="RB287" s="57"/>
      <c r="RC287" s="57"/>
      <c r="RD287" s="57"/>
      <c r="RE287" s="57"/>
      <c r="RF287" s="57"/>
      <c r="RG287" s="57"/>
      <c r="RH287" s="57"/>
      <c r="RI287" s="57"/>
      <c r="RJ287" s="57"/>
      <c r="RK287" s="57"/>
      <c r="RL287" s="57"/>
      <c r="RM287" s="57"/>
      <c r="RN287" s="57"/>
      <c r="RO287" s="57"/>
      <c r="RP287" s="57"/>
      <c r="RQ287" s="57"/>
      <c r="RR287" s="57"/>
      <c r="RS287" s="57"/>
      <c r="RT287" s="57"/>
      <c r="RU287" s="57"/>
      <c r="RV287" s="57"/>
      <c r="RW287" s="57"/>
      <c r="RX287" s="57"/>
      <c r="RY287" s="57"/>
      <c r="RZ287" s="57"/>
      <c r="SA287" s="57"/>
      <c r="SB287" s="57"/>
      <c r="SC287" s="57"/>
      <c r="SD287" s="57"/>
      <c r="SE287" s="57"/>
      <c r="SF287" s="57"/>
      <c r="SG287" s="57"/>
      <c r="SH287" s="57"/>
      <c r="SI287" s="57"/>
      <c r="SJ287" s="57"/>
      <c r="SK287" s="57"/>
      <c r="SL287" s="57"/>
      <c r="SM287" s="57"/>
      <c r="SN287" s="57"/>
      <c r="SO287" s="57"/>
      <c r="SP287" s="57"/>
      <c r="SQ287" s="57"/>
      <c r="SR287" s="57"/>
      <c r="SS287" s="57"/>
      <c r="ST287" s="57"/>
      <c r="SU287" s="57"/>
      <c r="SV287" s="57"/>
      <c r="SW287" s="57"/>
      <c r="SX287" s="57"/>
      <c r="SY287" s="57"/>
      <c r="SZ287" s="57"/>
      <c r="TA287" s="57"/>
      <c r="TB287" s="57"/>
      <c r="TC287" s="57"/>
      <c r="TD287" s="57"/>
      <c r="TE287" s="57"/>
      <c r="TF287" s="57"/>
      <c r="TG287" s="57"/>
      <c r="TH287" s="57"/>
      <c r="TI287" s="57"/>
      <c r="TJ287" s="57"/>
      <c r="TK287" s="57"/>
      <c r="TL287" s="57"/>
      <c r="TM287" s="57"/>
      <c r="TN287" s="57"/>
      <c r="TO287" s="57"/>
      <c r="TP287" s="57"/>
      <c r="TQ287" s="57"/>
      <c r="TR287" s="57"/>
      <c r="TS287" s="57"/>
      <c r="TT287" s="57"/>
      <c r="TU287" s="57"/>
      <c r="TV287" s="57"/>
      <c r="TW287" s="57"/>
      <c r="TX287" s="57"/>
      <c r="TY287" s="57"/>
      <c r="TZ287" s="57"/>
      <c r="UA287" s="57"/>
      <c r="UB287" s="57"/>
      <c r="UC287" s="57"/>
      <c r="UD287" s="57"/>
      <c r="UE287" s="57"/>
      <c r="UF287" s="57"/>
      <c r="UG287" s="57"/>
      <c r="UH287" s="57"/>
      <c r="UI287" s="57"/>
      <c r="UJ287" s="57"/>
      <c r="UK287" s="57"/>
      <c r="UL287" s="57"/>
      <c r="UM287" s="57"/>
      <c r="UN287" s="57"/>
      <c r="UO287" s="57"/>
      <c r="UP287" s="57"/>
      <c r="UQ287" s="57"/>
      <c r="UR287" s="57"/>
      <c r="US287" s="57"/>
      <c r="UT287" s="57"/>
      <c r="UU287" s="57"/>
      <c r="UV287" s="57"/>
      <c r="UW287" s="57"/>
      <c r="UX287" s="57"/>
      <c r="UY287" s="57"/>
      <c r="UZ287" s="57"/>
      <c r="VA287" s="57"/>
      <c r="VB287" s="57"/>
      <c r="VC287" s="57"/>
      <c r="VD287" s="57"/>
      <c r="VE287" s="57"/>
      <c r="VF287" s="57"/>
      <c r="VG287" s="57"/>
      <c r="VH287" s="57"/>
      <c r="VI287" s="57"/>
      <c r="VJ287" s="57"/>
      <c r="VK287" s="57"/>
      <c r="VL287" s="57"/>
      <c r="VM287" s="57"/>
      <c r="VN287" s="57"/>
      <c r="VO287" s="57"/>
      <c r="VP287" s="57"/>
      <c r="VQ287" s="57"/>
      <c r="VR287" s="57"/>
      <c r="VS287" s="57"/>
      <c r="VT287" s="57"/>
      <c r="VU287" s="57"/>
      <c r="VV287" s="57"/>
      <c r="VW287" s="57"/>
      <c r="VX287" s="57"/>
      <c r="VY287" s="57"/>
      <c r="VZ287" s="57"/>
      <c r="WA287" s="57"/>
      <c r="WB287" s="57"/>
      <c r="WC287" s="57"/>
      <c r="WD287" s="57"/>
      <c r="WE287" s="57"/>
      <c r="WF287" s="57"/>
      <c r="WG287" s="57"/>
      <c r="WH287" s="57"/>
      <c r="WI287" s="57"/>
      <c r="WJ287" s="57"/>
      <c r="WK287" s="57"/>
      <c r="WL287" s="57"/>
      <c r="WM287" s="57"/>
      <c r="WN287" s="57"/>
      <c r="WO287" s="57"/>
      <c r="WP287" s="57"/>
      <c r="WQ287" s="57"/>
      <c r="WR287" s="57"/>
      <c r="WS287" s="57"/>
      <c r="WT287" s="57"/>
      <c r="WU287" s="57"/>
      <c r="WV287" s="57"/>
      <c r="WW287" s="57"/>
      <c r="WX287" s="57"/>
      <c r="WY287" s="57"/>
      <c r="WZ287" s="57"/>
      <c r="XA287" s="57"/>
      <c r="XB287" s="57"/>
      <c r="XC287" s="57"/>
      <c r="XD287" s="57"/>
      <c r="XE287" s="57"/>
      <c r="XF287" s="57"/>
      <c r="XG287" s="57"/>
      <c r="XH287" s="57"/>
      <c r="XI287" s="57"/>
      <c r="XJ287" s="57"/>
      <c r="XK287" s="57"/>
      <c r="XL287" s="57"/>
      <c r="XM287" s="57"/>
      <c r="XN287" s="57"/>
      <c r="XO287" s="57"/>
      <c r="XP287" s="57"/>
      <c r="XQ287" s="57"/>
      <c r="XR287" s="57"/>
      <c r="XS287" s="57"/>
      <c r="XT287" s="57"/>
      <c r="XU287" s="57"/>
      <c r="XV287" s="57"/>
      <c r="XW287" s="57"/>
    </row>
    <row r="288">
      <c r="AI288" s="57"/>
      <c r="BR288" s="57"/>
      <c r="DA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c r="JV288" s="57"/>
      <c r="JW288" s="57"/>
      <c r="JX288" s="57"/>
      <c r="JY288" s="57"/>
      <c r="JZ288" s="57"/>
      <c r="KA288" s="57"/>
      <c r="KB288" s="57"/>
      <c r="KC288" s="57"/>
      <c r="KD288" s="57"/>
      <c r="KE288" s="57"/>
      <c r="KF288" s="57"/>
      <c r="KG288" s="57"/>
      <c r="KH288" s="57"/>
      <c r="KI288" s="57"/>
      <c r="KJ288" s="57"/>
      <c r="KK288" s="57"/>
      <c r="KL288" s="57"/>
      <c r="KM288" s="57"/>
      <c r="KN288" s="57"/>
      <c r="KO288" s="57"/>
      <c r="KP288" s="57"/>
      <c r="KQ288" s="57"/>
      <c r="KR288" s="57"/>
      <c r="KS288" s="57"/>
      <c r="KT288" s="57"/>
      <c r="KU288" s="57"/>
      <c r="KV288" s="57"/>
      <c r="KW288" s="57"/>
      <c r="KX288" s="57"/>
      <c r="KY288" s="57"/>
      <c r="KZ288" s="57"/>
      <c r="LA288" s="57"/>
      <c r="LB288" s="57"/>
      <c r="LC288" s="57"/>
      <c r="LD288" s="57"/>
      <c r="LE288" s="57"/>
      <c r="LF288" s="57"/>
      <c r="LG288" s="57"/>
      <c r="LH288" s="57"/>
      <c r="LI288" s="57"/>
      <c r="LJ288" s="57"/>
      <c r="LK288" s="57"/>
      <c r="LL288" s="57"/>
      <c r="LM288" s="57"/>
      <c r="LN288" s="57"/>
      <c r="LO288" s="57"/>
      <c r="LP288" s="57"/>
      <c r="LQ288" s="57"/>
      <c r="LR288" s="57"/>
      <c r="LS288" s="57"/>
      <c r="LT288" s="57"/>
      <c r="LU288" s="57"/>
      <c r="LV288" s="57"/>
      <c r="LW288" s="57"/>
      <c r="LX288" s="57"/>
      <c r="LY288" s="57"/>
      <c r="LZ288" s="57"/>
      <c r="MA288" s="57"/>
      <c r="MB288" s="57"/>
      <c r="MC288" s="57"/>
      <c r="MD288" s="57"/>
      <c r="ME288" s="57"/>
      <c r="MF288" s="57"/>
      <c r="MG288" s="57"/>
      <c r="MH288" s="57"/>
      <c r="MI288" s="57"/>
      <c r="MJ288" s="57"/>
      <c r="MK288" s="57"/>
      <c r="ML288" s="57"/>
      <c r="MM288" s="57"/>
      <c r="MN288" s="57"/>
      <c r="MO288" s="57"/>
      <c r="MP288" s="57"/>
      <c r="MQ288" s="57"/>
      <c r="MR288" s="57"/>
      <c r="MS288" s="57"/>
      <c r="MT288" s="57"/>
      <c r="MU288" s="57"/>
      <c r="MV288" s="57"/>
      <c r="MW288" s="57"/>
      <c r="MX288" s="57"/>
      <c r="MY288" s="57"/>
      <c r="MZ288" s="57"/>
      <c r="NA288" s="57"/>
      <c r="NB288" s="57"/>
      <c r="NC288" s="57"/>
      <c r="ND288" s="57"/>
      <c r="NE288" s="57"/>
      <c r="NF288" s="57"/>
      <c r="NG288" s="57"/>
      <c r="NH288" s="57"/>
      <c r="NI288" s="57"/>
      <c r="NJ288" s="57"/>
      <c r="NK288" s="57"/>
      <c r="NL288" s="57"/>
      <c r="NM288" s="57"/>
      <c r="NN288" s="57"/>
      <c r="NO288" s="57"/>
      <c r="NP288" s="57"/>
      <c r="NQ288" s="57"/>
      <c r="NR288" s="57"/>
      <c r="NS288" s="57"/>
      <c r="NT288" s="57"/>
      <c r="NU288" s="57"/>
      <c r="NV288" s="57"/>
      <c r="NW288" s="57"/>
      <c r="NX288" s="57"/>
      <c r="NY288" s="57"/>
      <c r="NZ288" s="57"/>
      <c r="OA288" s="57"/>
      <c r="OB288" s="57"/>
      <c r="OC288" s="57"/>
      <c r="OD288" s="57"/>
      <c r="OE288" s="57"/>
      <c r="OF288" s="57"/>
      <c r="OG288" s="57"/>
      <c r="OH288" s="57"/>
      <c r="OI288" s="57"/>
      <c r="OJ288" s="57"/>
      <c r="OK288" s="57"/>
      <c r="OL288" s="57"/>
      <c r="OM288" s="57"/>
      <c r="ON288" s="57"/>
      <c r="OO288" s="57"/>
      <c r="OP288" s="57"/>
      <c r="OQ288" s="57"/>
      <c r="OR288" s="57"/>
      <c r="OS288" s="57"/>
      <c r="OT288" s="57"/>
      <c r="OU288" s="57"/>
      <c r="OV288" s="57"/>
      <c r="OW288" s="57"/>
      <c r="OX288" s="57"/>
      <c r="OY288" s="57"/>
      <c r="OZ288" s="57"/>
      <c r="PA288" s="57"/>
      <c r="PB288" s="57"/>
      <c r="PC288" s="57"/>
      <c r="PD288" s="57"/>
      <c r="PE288" s="57"/>
      <c r="PF288" s="57"/>
      <c r="PG288" s="57"/>
      <c r="PH288" s="57"/>
      <c r="PI288" s="57"/>
      <c r="PJ288" s="57"/>
      <c r="PK288" s="57"/>
      <c r="PL288" s="57"/>
      <c r="PM288" s="57"/>
      <c r="PN288" s="57"/>
      <c r="PO288" s="57"/>
      <c r="PP288" s="57"/>
      <c r="PQ288" s="57"/>
      <c r="PR288" s="57"/>
      <c r="PS288" s="57"/>
      <c r="PT288" s="57"/>
      <c r="PU288" s="57"/>
      <c r="PV288" s="57"/>
      <c r="PW288" s="57"/>
      <c r="PX288" s="57"/>
      <c r="PY288" s="57"/>
      <c r="PZ288" s="57"/>
      <c r="QA288" s="57"/>
      <c r="QB288" s="57"/>
      <c r="QC288" s="57"/>
      <c r="QD288" s="57"/>
      <c r="QE288" s="57"/>
      <c r="QF288" s="57"/>
      <c r="QG288" s="57"/>
      <c r="QH288" s="57"/>
      <c r="QI288" s="57"/>
      <c r="QJ288" s="57"/>
      <c r="QK288" s="57"/>
      <c r="QL288" s="57"/>
      <c r="QM288" s="57"/>
      <c r="QN288" s="57"/>
      <c r="QO288" s="57"/>
      <c r="QP288" s="57"/>
      <c r="QQ288" s="57"/>
      <c r="QR288" s="57"/>
      <c r="QS288" s="57"/>
      <c r="QT288" s="57"/>
      <c r="QU288" s="57"/>
      <c r="QV288" s="57"/>
      <c r="QW288" s="57"/>
      <c r="QX288" s="57"/>
      <c r="QY288" s="57"/>
      <c r="QZ288" s="57"/>
      <c r="RA288" s="57"/>
      <c r="RB288" s="57"/>
      <c r="RC288" s="57"/>
      <c r="RD288" s="57"/>
      <c r="RE288" s="57"/>
      <c r="RF288" s="57"/>
      <c r="RG288" s="57"/>
      <c r="RH288" s="57"/>
      <c r="RI288" s="57"/>
      <c r="RJ288" s="57"/>
      <c r="RK288" s="57"/>
      <c r="RL288" s="57"/>
      <c r="RM288" s="57"/>
      <c r="RN288" s="57"/>
      <c r="RO288" s="57"/>
      <c r="RP288" s="57"/>
      <c r="RQ288" s="57"/>
      <c r="RR288" s="57"/>
      <c r="RS288" s="57"/>
      <c r="RT288" s="57"/>
      <c r="RU288" s="57"/>
      <c r="RV288" s="57"/>
      <c r="RW288" s="57"/>
      <c r="RX288" s="57"/>
      <c r="RY288" s="57"/>
      <c r="RZ288" s="57"/>
      <c r="SA288" s="57"/>
      <c r="SB288" s="57"/>
      <c r="SC288" s="57"/>
      <c r="SD288" s="57"/>
      <c r="SE288" s="57"/>
      <c r="SF288" s="57"/>
      <c r="SG288" s="57"/>
      <c r="SH288" s="57"/>
      <c r="SI288" s="57"/>
      <c r="SJ288" s="57"/>
      <c r="SK288" s="57"/>
      <c r="SL288" s="57"/>
      <c r="SM288" s="57"/>
      <c r="SN288" s="57"/>
      <c r="SO288" s="57"/>
      <c r="SP288" s="57"/>
      <c r="SQ288" s="57"/>
      <c r="SR288" s="57"/>
      <c r="SS288" s="57"/>
      <c r="ST288" s="57"/>
      <c r="SU288" s="57"/>
      <c r="SV288" s="57"/>
      <c r="SW288" s="57"/>
      <c r="SX288" s="57"/>
      <c r="SY288" s="57"/>
      <c r="SZ288" s="57"/>
      <c r="TA288" s="57"/>
      <c r="TB288" s="57"/>
      <c r="TC288" s="57"/>
      <c r="TD288" s="57"/>
      <c r="TE288" s="57"/>
      <c r="TF288" s="57"/>
      <c r="TG288" s="57"/>
      <c r="TH288" s="57"/>
      <c r="TI288" s="57"/>
      <c r="TJ288" s="57"/>
      <c r="TK288" s="57"/>
      <c r="TL288" s="57"/>
      <c r="TM288" s="57"/>
      <c r="TN288" s="57"/>
      <c r="TO288" s="57"/>
      <c r="TP288" s="57"/>
      <c r="TQ288" s="57"/>
      <c r="TR288" s="57"/>
      <c r="TS288" s="57"/>
      <c r="TT288" s="57"/>
      <c r="TU288" s="57"/>
      <c r="TV288" s="57"/>
      <c r="TW288" s="57"/>
      <c r="TX288" s="57"/>
      <c r="TY288" s="57"/>
      <c r="TZ288" s="57"/>
      <c r="UA288" s="57"/>
      <c r="UB288" s="57"/>
      <c r="UC288" s="57"/>
      <c r="UD288" s="57"/>
      <c r="UE288" s="57"/>
      <c r="UF288" s="57"/>
      <c r="UG288" s="57"/>
      <c r="UH288" s="57"/>
      <c r="UI288" s="57"/>
      <c r="UJ288" s="57"/>
      <c r="UK288" s="57"/>
      <c r="UL288" s="57"/>
      <c r="UM288" s="57"/>
      <c r="UN288" s="57"/>
      <c r="UO288" s="57"/>
      <c r="UP288" s="57"/>
      <c r="UQ288" s="57"/>
      <c r="UR288" s="57"/>
      <c r="US288" s="57"/>
      <c r="UT288" s="57"/>
      <c r="UU288" s="57"/>
      <c r="UV288" s="57"/>
      <c r="UW288" s="57"/>
      <c r="UX288" s="57"/>
      <c r="UY288" s="57"/>
      <c r="UZ288" s="57"/>
      <c r="VA288" s="57"/>
      <c r="VB288" s="57"/>
      <c r="VC288" s="57"/>
      <c r="VD288" s="57"/>
      <c r="VE288" s="57"/>
      <c r="VF288" s="57"/>
      <c r="VG288" s="57"/>
      <c r="VH288" s="57"/>
      <c r="VI288" s="57"/>
      <c r="VJ288" s="57"/>
      <c r="VK288" s="57"/>
      <c r="VL288" s="57"/>
      <c r="VM288" s="57"/>
      <c r="VN288" s="57"/>
      <c r="VO288" s="57"/>
      <c r="VP288" s="57"/>
      <c r="VQ288" s="57"/>
      <c r="VR288" s="57"/>
      <c r="VS288" s="57"/>
      <c r="VT288" s="57"/>
      <c r="VU288" s="57"/>
      <c r="VV288" s="57"/>
      <c r="VW288" s="57"/>
      <c r="VX288" s="57"/>
      <c r="VY288" s="57"/>
      <c r="VZ288" s="57"/>
      <c r="WA288" s="57"/>
      <c r="WB288" s="57"/>
      <c r="WC288" s="57"/>
      <c r="WD288" s="57"/>
      <c r="WE288" s="57"/>
      <c r="WF288" s="57"/>
      <c r="WG288" s="57"/>
      <c r="WH288" s="57"/>
      <c r="WI288" s="57"/>
      <c r="WJ288" s="57"/>
      <c r="WK288" s="57"/>
      <c r="WL288" s="57"/>
      <c r="WM288" s="57"/>
      <c r="WN288" s="57"/>
      <c r="WO288" s="57"/>
      <c r="WP288" s="57"/>
      <c r="WQ288" s="57"/>
      <c r="WR288" s="57"/>
      <c r="WS288" s="57"/>
      <c r="WT288" s="57"/>
      <c r="WU288" s="57"/>
      <c r="WV288" s="57"/>
      <c r="WW288" s="57"/>
      <c r="WX288" s="57"/>
      <c r="WY288" s="57"/>
      <c r="WZ288" s="57"/>
      <c r="XA288" s="57"/>
      <c r="XB288" s="57"/>
      <c r="XC288" s="57"/>
      <c r="XD288" s="57"/>
      <c r="XE288" s="57"/>
      <c r="XF288" s="57"/>
      <c r="XG288" s="57"/>
      <c r="XH288" s="57"/>
      <c r="XI288" s="57"/>
      <c r="XJ288" s="57"/>
      <c r="XK288" s="57"/>
      <c r="XL288" s="57"/>
      <c r="XM288" s="57"/>
      <c r="XN288" s="57"/>
      <c r="XO288" s="57"/>
      <c r="XP288" s="57"/>
      <c r="XQ288" s="57"/>
      <c r="XR288" s="57"/>
      <c r="XS288" s="57"/>
      <c r="XT288" s="57"/>
      <c r="XU288" s="57"/>
      <c r="XV288" s="57"/>
      <c r="XW288" s="57"/>
    </row>
    <row r="289">
      <c r="AI289" s="57"/>
      <c r="BR289" s="57"/>
      <c r="DA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c r="JV289" s="57"/>
      <c r="JW289" s="57"/>
      <c r="JX289" s="57"/>
      <c r="JY289" s="57"/>
      <c r="JZ289" s="57"/>
      <c r="KA289" s="57"/>
      <c r="KB289" s="57"/>
      <c r="KC289" s="57"/>
      <c r="KD289" s="57"/>
      <c r="KE289" s="57"/>
      <c r="KF289" s="57"/>
      <c r="KG289" s="57"/>
      <c r="KH289" s="57"/>
      <c r="KI289" s="57"/>
      <c r="KJ289" s="57"/>
      <c r="KK289" s="57"/>
      <c r="KL289" s="57"/>
      <c r="KM289" s="57"/>
      <c r="KN289" s="57"/>
      <c r="KO289" s="57"/>
      <c r="KP289" s="57"/>
      <c r="KQ289" s="57"/>
      <c r="KR289" s="57"/>
      <c r="KS289" s="57"/>
      <c r="KT289" s="57"/>
      <c r="KU289" s="57"/>
      <c r="KV289" s="57"/>
      <c r="KW289" s="57"/>
      <c r="KX289" s="57"/>
      <c r="KY289" s="57"/>
      <c r="KZ289" s="57"/>
      <c r="LA289" s="57"/>
      <c r="LB289" s="57"/>
      <c r="LC289" s="57"/>
      <c r="LD289" s="57"/>
      <c r="LE289" s="57"/>
      <c r="LF289" s="57"/>
      <c r="LG289" s="57"/>
      <c r="LH289" s="57"/>
      <c r="LI289" s="57"/>
      <c r="LJ289" s="57"/>
      <c r="LK289" s="57"/>
      <c r="LL289" s="57"/>
      <c r="LM289" s="57"/>
      <c r="LN289" s="57"/>
      <c r="LO289" s="57"/>
      <c r="LP289" s="57"/>
      <c r="LQ289" s="57"/>
      <c r="LR289" s="57"/>
      <c r="LS289" s="57"/>
      <c r="LT289" s="57"/>
      <c r="LU289" s="57"/>
      <c r="LV289" s="57"/>
      <c r="LW289" s="57"/>
      <c r="LX289" s="57"/>
      <c r="LY289" s="57"/>
      <c r="LZ289" s="57"/>
      <c r="MA289" s="57"/>
      <c r="MB289" s="57"/>
      <c r="MC289" s="57"/>
      <c r="MD289" s="57"/>
      <c r="ME289" s="57"/>
      <c r="MF289" s="57"/>
      <c r="MG289" s="57"/>
      <c r="MH289" s="57"/>
      <c r="MI289" s="57"/>
      <c r="MJ289" s="57"/>
      <c r="MK289" s="57"/>
      <c r="ML289" s="57"/>
      <c r="MM289" s="57"/>
      <c r="MN289" s="57"/>
      <c r="MO289" s="57"/>
      <c r="MP289" s="57"/>
      <c r="MQ289" s="57"/>
      <c r="MR289" s="57"/>
      <c r="MS289" s="57"/>
      <c r="MT289" s="57"/>
      <c r="MU289" s="57"/>
      <c r="MV289" s="57"/>
      <c r="MW289" s="57"/>
      <c r="MX289" s="57"/>
      <c r="MY289" s="57"/>
      <c r="MZ289" s="57"/>
      <c r="NA289" s="57"/>
      <c r="NB289" s="57"/>
      <c r="NC289" s="57"/>
      <c r="ND289" s="57"/>
      <c r="NE289" s="57"/>
      <c r="NF289" s="57"/>
      <c r="NG289" s="57"/>
      <c r="NH289" s="57"/>
      <c r="NI289" s="57"/>
      <c r="NJ289" s="57"/>
      <c r="NK289" s="57"/>
      <c r="NL289" s="57"/>
      <c r="NM289" s="57"/>
      <c r="NN289" s="57"/>
      <c r="NO289" s="57"/>
      <c r="NP289" s="57"/>
      <c r="NQ289" s="57"/>
      <c r="NR289" s="57"/>
      <c r="NS289" s="57"/>
      <c r="NT289" s="57"/>
      <c r="NU289" s="57"/>
      <c r="NV289" s="57"/>
      <c r="NW289" s="57"/>
      <c r="NX289" s="57"/>
      <c r="NY289" s="57"/>
      <c r="NZ289" s="57"/>
      <c r="OA289" s="57"/>
      <c r="OB289" s="57"/>
      <c r="OC289" s="57"/>
      <c r="OD289" s="57"/>
      <c r="OE289" s="57"/>
      <c r="OF289" s="57"/>
      <c r="OG289" s="57"/>
      <c r="OH289" s="57"/>
      <c r="OI289" s="57"/>
      <c r="OJ289" s="57"/>
      <c r="OK289" s="57"/>
      <c r="OL289" s="57"/>
      <c r="OM289" s="57"/>
      <c r="ON289" s="57"/>
      <c r="OO289" s="57"/>
      <c r="OP289" s="57"/>
      <c r="OQ289" s="57"/>
      <c r="OR289" s="57"/>
      <c r="OS289" s="57"/>
      <c r="OT289" s="57"/>
      <c r="OU289" s="57"/>
      <c r="OV289" s="57"/>
      <c r="OW289" s="57"/>
      <c r="OX289" s="57"/>
      <c r="OY289" s="57"/>
      <c r="OZ289" s="57"/>
      <c r="PA289" s="57"/>
      <c r="PB289" s="57"/>
      <c r="PC289" s="57"/>
      <c r="PD289" s="57"/>
      <c r="PE289" s="57"/>
      <c r="PF289" s="57"/>
      <c r="PG289" s="57"/>
      <c r="PH289" s="57"/>
      <c r="PI289" s="57"/>
      <c r="PJ289" s="57"/>
      <c r="PK289" s="57"/>
      <c r="PL289" s="57"/>
      <c r="PM289" s="57"/>
      <c r="PN289" s="57"/>
      <c r="PO289" s="57"/>
      <c r="PP289" s="57"/>
      <c r="PQ289" s="57"/>
      <c r="PR289" s="57"/>
      <c r="PS289" s="57"/>
      <c r="PT289" s="57"/>
      <c r="PU289" s="57"/>
      <c r="PV289" s="57"/>
      <c r="PW289" s="57"/>
      <c r="PX289" s="57"/>
      <c r="PY289" s="57"/>
      <c r="PZ289" s="57"/>
      <c r="QA289" s="57"/>
      <c r="QB289" s="57"/>
      <c r="QC289" s="57"/>
      <c r="QD289" s="57"/>
      <c r="QE289" s="57"/>
      <c r="QF289" s="57"/>
      <c r="QG289" s="57"/>
      <c r="QH289" s="57"/>
      <c r="QI289" s="57"/>
      <c r="QJ289" s="57"/>
      <c r="QK289" s="57"/>
      <c r="QL289" s="57"/>
      <c r="QM289" s="57"/>
      <c r="QN289" s="57"/>
      <c r="QO289" s="57"/>
      <c r="QP289" s="57"/>
      <c r="QQ289" s="57"/>
      <c r="QR289" s="57"/>
      <c r="QS289" s="57"/>
      <c r="QT289" s="57"/>
      <c r="QU289" s="57"/>
      <c r="QV289" s="57"/>
      <c r="QW289" s="57"/>
      <c r="QX289" s="57"/>
      <c r="QY289" s="57"/>
      <c r="QZ289" s="57"/>
      <c r="RA289" s="57"/>
      <c r="RB289" s="57"/>
      <c r="RC289" s="57"/>
      <c r="RD289" s="57"/>
      <c r="RE289" s="57"/>
      <c r="RF289" s="57"/>
      <c r="RG289" s="57"/>
      <c r="RH289" s="57"/>
      <c r="RI289" s="57"/>
      <c r="RJ289" s="57"/>
      <c r="RK289" s="57"/>
      <c r="RL289" s="57"/>
      <c r="RM289" s="57"/>
      <c r="RN289" s="57"/>
      <c r="RO289" s="57"/>
      <c r="RP289" s="57"/>
      <c r="RQ289" s="57"/>
      <c r="RR289" s="57"/>
      <c r="RS289" s="57"/>
      <c r="RT289" s="57"/>
      <c r="RU289" s="57"/>
      <c r="RV289" s="57"/>
      <c r="RW289" s="57"/>
      <c r="RX289" s="57"/>
      <c r="RY289" s="57"/>
      <c r="RZ289" s="57"/>
      <c r="SA289" s="57"/>
      <c r="SB289" s="57"/>
      <c r="SC289" s="57"/>
      <c r="SD289" s="57"/>
      <c r="SE289" s="57"/>
      <c r="SF289" s="57"/>
      <c r="SG289" s="57"/>
      <c r="SH289" s="57"/>
      <c r="SI289" s="57"/>
      <c r="SJ289" s="57"/>
      <c r="SK289" s="57"/>
      <c r="SL289" s="57"/>
      <c r="SM289" s="57"/>
      <c r="SN289" s="57"/>
      <c r="SO289" s="57"/>
      <c r="SP289" s="57"/>
      <c r="SQ289" s="57"/>
      <c r="SR289" s="57"/>
      <c r="SS289" s="57"/>
      <c r="ST289" s="57"/>
      <c r="SU289" s="57"/>
      <c r="SV289" s="57"/>
      <c r="SW289" s="57"/>
      <c r="SX289" s="57"/>
      <c r="SY289" s="57"/>
      <c r="SZ289" s="57"/>
      <c r="TA289" s="57"/>
      <c r="TB289" s="57"/>
      <c r="TC289" s="57"/>
      <c r="TD289" s="57"/>
      <c r="TE289" s="57"/>
      <c r="TF289" s="57"/>
      <c r="TG289" s="57"/>
      <c r="TH289" s="57"/>
      <c r="TI289" s="57"/>
      <c r="TJ289" s="57"/>
      <c r="TK289" s="57"/>
      <c r="TL289" s="57"/>
      <c r="TM289" s="57"/>
      <c r="TN289" s="57"/>
      <c r="TO289" s="57"/>
      <c r="TP289" s="57"/>
      <c r="TQ289" s="57"/>
      <c r="TR289" s="57"/>
      <c r="TS289" s="57"/>
      <c r="TT289" s="57"/>
      <c r="TU289" s="57"/>
      <c r="TV289" s="57"/>
      <c r="TW289" s="57"/>
      <c r="TX289" s="57"/>
      <c r="TY289" s="57"/>
      <c r="TZ289" s="57"/>
      <c r="UA289" s="57"/>
      <c r="UB289" s="57"/>
      <c r="UC289" s="57"/>
      <c r="UD289" s="57"/>
      <c r="UE289" s="57"/>
      <c r="UF289" s="57"/>
      <c r="UG289" s="57"/>
      <c r="UH289" s="57"/>
      <c r="UI289" s="57"/>
      <c r="UJ289" s="57"/>
      <c r="UK289" s="57"/>
      <c r="UL289" s="57"/>
      <c r="UM289" s="57"/>
      <c r="UN289" s="57"/>
      <c r="UO289" s="57"/>
      <c r="UP289" s="57"/>
      <c r="UQ289" s="57"/>
      <c r="UR289" s="57"/>
      <c r="US289" s="57"/>
      <c r="UT289" s="57"/>
      <c r="UU289" s="57"/>
      <c r="UV289" s="57"/>
      <c r="UW289" s="57"/>
      <c r="UX289" s="57"/>
      <c r="UY289" s="57"/>
      <c r="UZ289" s="57"/>
      <c r="VA289" s="57"/>
      <c r="VB289" s="57"/>
      <c r="VC289" s="57"/>
      <c r="VD289" s="57"/>
      <c r="VE289" s="57"/>
      <c r="VF289" s="57"/>
      <c r="VG289" s="57"/>
      <c r="VH289" s="57"/>
      <c r="VI289" s="57"/>
      <c r="VJ289" s="57"/>
      <c r="VK289" s="57"/>
      <c r="VL289" s="57"/>
      <c r="VM289" s="57"/>
      <c r="VN289" s="57"/>
      <c r="VO289" s="57"/>
      <c r="VP289" s="57"/>
      <c r="VQ289" s="57"/>
      <c r="VR289" s="57"/>
      <c r="VS289" s="57"/>
      <c r="VT289" s="57"/>
      <c r="VU289" s="57"/>
      <c r="VV289" s="57"/>
      <c r="VW289" s="57"/>
      <c r="VX289" s="57"/>
      <c r="VY289" s="57"/>
      <c r="VZ289" s="57"/>
      <c r="WA289" s="57"/>
      <c r="WB289" s="57"/>
      <c r="WC289" s="57"/>
      <c r="WD289" s="57"/>
      <c r="WE289" s="57"/>
      <c r="WF289" s="57"/>
      <c r="WG289" s="57"/>
      <c r="WH289" s="57"/>
      <c r="WI289" s="57"/>
      <c r="WJ289" s="57"/>
      <c r="WK289" s="57"/>
      <c r="WL289" s="57"/>
      <c r="WM289" s="57"/>
      <c r="WN289" s="57"/>
      <c r="WO289" s="57"/>
      <c r="WP289" s="57"/>
      <c r="WQ289" s="57"/>
      <c r="WR289" s="57"/>
      <c r="WS289" s="57"/>
      <c r="WT289" s="57"/>
      <c r="WU289" s="57"/>
      <c r="WV289" s="57"/>
      <c r="WW289" s="57"/>
      <c r="WX289" s="57"/>
      <c r="WY289" s="57"/>
      <c r="WZ289" s="57"/>
      <c r="XA289" s="57"/>
      <c r="XB289" s="57"/>
      <c r="XC289" s="57"/>
      <c r="XD289" s="57"/>
      <c r="XE289" s="57"/>
      <c r="XF289" s="57"/>
      <c r="XG289" s="57"/>
      <c r="XH289" s="57"/>
      <c r="XI289" s="57"/>
      <c r="XJ289" s="57"/>
      <c r="XK289" s="57"/>
      <c r="XL289" s="57"/>
      <c r="XM289" s="57"/>
      <c r="XN289" s="57"/>
      <c r="XO289" s="57"/>
      <c r="XP289" s="57"/>
      <c r="XQ289" s="57"/>
      <c r="XR289" s="57"/>
      <c r="XS289" s="57"/>
      <c r="XT289" s="57"/>
      <c r="XU289" s="57"/>
      <c r="XV289" s="57"/>
      <c r="XW289" s="57"/>
    </row>
    <row r="290">
      <c r="AI290" s="57"/>
      <c r="BR290" s="57"/>
      <c r="DA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57"/>
      <c r="FY290" s="57"/>
      <c r="FZ290" s="57"/>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c r="HW290" s="57"/>
      <c r="HX290" s="57"/>
      <c r="HY290" s="57"/>
      <c r="HZ290" s="57"/>
      <c r="IA290" s="57"/>
      <c r="IB290" s="57"/>
      <c r="IC290" s="57"/>
      <c r="ID290" s="57"/>
      <c r="IE290" s="57"/>
      <c r="IF290" s="57"/>
      <c r="IG290" s="57"/>
      <c r="IH290" s="57"/>
      <c r="II290" s="57"/>
      <c r="IJ290" s="57"/>
      <c r="IK290" s="57"/>
      <c r="IL290" s="57"/>
      <c r="IM290" s="57"/>
      <c r="IN290" s="57"/>
      <c r="IO290" s="57"/>
      <c r="IP290" s="57"/>
      <c r="IQ290" s="57"/>
      <c r="IR290" s="57"/>
      <c r="IS290" s="57"/>
      <c r="IT290" s="57"/>
      <c r="IU290" s="57"/>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c r="JV290" s="57"/>
      <c r="JW290" s="57"/>
      <c r="JX290" s="57"/>
      <c r="JY290" s="57"/>
      <c r="JZ290" s="57"/>
      <c r="KA290" s="57"/>
      <c r="KB290" s="57"/>
      <c r="KC290" s="57"/>
      <c r="KD290" s="57"/>
      <c r="KE290" s="57"/>
      <c r="KF290" s="57"/>
      <c r="KG290" s="57"/>
      <c r="KH290" s="57"/>
      <c r="KI290" s="57"/>
      <c r="KJ290" s="57"/>
      <c r="KK290" s="57"/>
      <c r="KL290" s="57"/>
      <c r="KM290" s="57"/>
      <c r="KN290" s="57"/>
      <c r="KO290" s="57"/>
      <c r="KP290" s="57"/>
      <c r="KQ290" s="57"/>
      <c r="KR290" s="57"/>
      <c r="KS290" s="57"/>
      <c r="KT290" s="57"/>
      <c r="KU290" s="57"/>
      <c r="KV290" s="57"/>
      <c r="KW290" s="57"/>
      <c r="KX290" s="57"/>
      <c r="KY290" s="57"/>
      <c r="KZ290" s="57"/>
      <c r="LA290" s="57"/>
      <c r="LB290" s="57"/>
      <c r="LC290" s="57"/>
      <c r="LD290" s="57"/>
      <c r="LE290" s="57"/>
      <c r="LF290" s="57"/>
      <c r="LG290" s="57"/>
      <c r="LH290" s="57"/>
      <c r="LI290" s="57"/>
      <c r="LJ290" s="57"/>
      <c r="LK290" s="57"/>
      <c r="LL290" s="57"/>
      <c r="LM290" s="57"/>
      <c r="LN290" s="57"/>
      <c r="LO290" s="57"/>
      <c r="LP290" s="57"/>
      <c r="LQ290" s="57"/>
      <c r="LR290" s="57"/>
      <c r="LS290" s="57"/>
      <c r="LT290" s="57"/>
      <c r="LU290" s="57"/>
      <c r="LV290" s="57"/>
      <c r="LW290" s="57"/>
      <c r="LX290" s="57"/>
      <c r="LY290" s="57"/>
      <c r="LZ290" s="57"/>
      <c r="MA290" s="57"/>
      <c r="MB290" s="57"/>
      <c r="MC290" s="57"/>
      <c r="MD290" s="57"/>
      <c r="ME290" s="57"/>
      <c r="MF290" s="57"/>
      <c r="MG290" s="57"/>
      <c r="MH290" s="57"/>
      <c r="MI290" s="57"/>
      <c r="MJ290" s="57"/>
      <c r="MK290" s="57"/>
      <c r="ML290" s="57"/>
      <c r="MM290" s="57"/>
      <c r="MN290" s="57"/>
      <c r="MO290" s="57"/>
      <c r="MP290" s="57"/>
      <c r="MQ290" s="57"/>
      <c r="MR290" s="57"/>
      <c r="MS290" s="57"/>
      <c r="MT290" s="57"/>
      <c r="MU290" s="57"/>
      <c r="MV290" s="57"/>
      <c r="MW290" s="57"/>
      <c r="MX290" s="57"/>
      <c r="MY290" s="57"/>
      <c r="MZ290" s="57"/>
      <c r="NA290" s="57"/>
      <c r="NB290" s="57"/>
      <c r="NC290" s="57"/>
      <c r="ND290" s="57"/>
      <c r="NE290" s="57"/>
      <c r="NF290" s="57"/>
      <c r="NG290" s="57"/>
      <c r="NH290" s="57"/>
      <c r="NI290" s="57"/>
      <c r="NJ290" s="57"/>
      <c r="NK290" s="57"/>
      <c r="NL290" s="57"/>
      <c r="NM290" s="57"/>
      <c r="NN290" s="57"/>
      <c r="NO290" s="57"/>
      <c r="NP290" s="57"/>
      <c r="NQ290" s="57"/>
      <c r="NR290" s="57"/>
      <c r="NS290" s="57"/>
      <c r="NT290" s="57"/>
      <c r="NU290" s="57"/>
      <c r="NV290" s="57"/>
      <c r="NW290" s="57"/>
      <c r="NX290" s="57"/>
      <c r="NY290" s="57"/>
      <c r="NZ290" s="57"/>
      <c r="OA290" s="57"/>
      <c r="OB290" s="57"/>
      <c r="OC290" s="57"/>
      <c r="OD290" s="57"/>
      <c r="OE290" s="57"/>
      <c r="OF290" s="57"/>
      <c r="OG290" s="57"/>
      <c r="OH290" s="57"/>
      <c r="OI290" s="57"/>
      <c r="OJ290" s="57"/>
      <c r="OK290" s="57"/>
      <c r="OL290" s="57"/>
      <c r="OM290" s="57"/>
      <c r="ON290" s="57"/>
      <c r="OO290" s="57"/>
      <c r="OP290" s="57"/>
      <c r="OQ290" s="57"/>
      <c r="OR290" s="57"/>
      <c r="OS290" s="57"/>
      <c r="OT290" s="57"/>
      <c r="OU290" s="57"/>
      <c r="OV290" s="57"/>
      <c r="OW290" s="57"/>
      <c r="OX290" s="57"/>
      <c r="OY290" s="57"/>
      <c r="OZ290" s="57"/>
      <c r="PA290" s="57"/>
      <c r="PB290" s="57"/>
      <c r="PC290" s="57"/>
      <c r="PD290" s="57"/>
      <c r="PE290" s="57"/>
      <c r="PF290" s="57"/>
      <c r="PG290" s="57"/>
      <c r="PH290" s="57"/>
      <c r="PI290" s="57"/>
      <c r="PJ290" s="57"/>
      <c r="PK290" s="57"/>
      <c r="PL290" s="57"/>
      <c r="PM290" s="57"/>
      <c r="PN290" s="57"/>
      <c r="PO290" s="57"/>
      <c r="PP290" s="57"/>
      <c r="PQ290" s="57"/>
      <c r="PR290" s="57"/>
      <c r="PS290" s="57"/>
      <c r="PT290" s="57"/>
      <c r="PU290" s="57"/>
      <c r="PV290" s="57"/>
      <c r="PW290" s="57"/>
      <c r="PX290" s="57"/>
      <c r="PY290" s="57"/>
      <c r="PZ290" s="57"/>
      <c r="QA290" s="57"/>
      <c r="QB290" s="57"/>
      <c r="QC290" s="57"/>
      <c r="QD290" s="57"/>
      <c r="QE290" s="57"/>
      <c r="QF290" s="57"/>
      <c r="QG290" s="57"/>
      <c r="QH290" s="57"/>
      <c r="QI290" s="57"/>
      <c r="QJ290" s="57"/>
      <c r="QK290" s="57"/>
      <c r="QL290" s="57"/>
      <c r="QM290" s="57"/>
      <c r="QN290" s="57"/>
      <c r="QO290" s="57"/>
      <c r="QP290" s="57"/>
      <c r="QQ290" s="57"/>
      <c r="QR290" s="57"/>
      <c r="QS290" s="57"/>
      <c r="QT290" s="57"/>
      <c r="QU290" s="57"/>
      <c r="QV290" s="57"/>
      <c r="QW290" s="57"/>
      <c r="QX290" s="57"/>
      <c r="QY290" s="57"/>
      <c r="QZ290" s="57"/>
      <c r="RA290" s="57"/>
      <c r="RB290" s="57"/>
      <c r="RC290" s="57"/>
      <c r="RD290" s="57"/>
      <c r="RE290" s="57"/>
      <c r="RF290" s="57"/>
      <c r="RG290" s="57"/>
      <c r="RH290" s="57"/>
      <c r="RI290" s="57"/>
      <c r="RJ290" s="57"/>
      <c r="RK290" s="57"/>
      <c r="RL290" s="57"/>
      <c r="RM290" s="57"/>
      <c r="RN290" s="57"/>
      <c r="RO290" s="57"/>
      <c r="RP290" s="57"/>
      <c r="RQ290" s="57"/>
      <c r="RR290" s="57"/>
      <c r="RS290" s="57"/>
      <c r="RT290" s="57"/>
      <c r="RU290" s="57"/>
      <c r="RV290" s="57"/>
      <c r="RW290" s="57"/>
      <c r="RX290" s="57"/>
      <c r="RY290" s="57"/>
      <c r="RZ290" s="57"/>
      <c r="SA290" s="57"/>
      <c r="SB290" s="57"/>
      <c r="SC290" s="57"/>
      <c r="SD290" s="57"/>
      <c r="SE290" s="57"/>
      <c r="SF290" s="57"/>
      <c r="SG290" s="57"/>
      <c r="SH290" s="57"/>
      <c r="SI290" s="57"/>
      <c r="SJ290" s="57"/>
      <c r="SK290" s="57"/>
      <c r="SL290" s="57"/>
      <c r="SM290" s="57"/>
      <c r="SN290" s="57"/>
      <c r="SO290" s="57"/>
      <c r="SP290" s="57"/>
      <c r="SQ290" s="57"/>
      <c r="SR290" s="57"/>
      <c r="SS290" s="57"/>
      <c r="ST290" s="57"/>
      <c r="SU290" s="57"/>
      <c r="SV290" s="57"/>
      <c r="SW290" s="57"/>
      <c r="SX290" s="57"/>
      <c r="SY290" s="57"/>
      <c r="SZ290" s="57"/>
      <c r="TA290" s="57"/>
      <c r="TB290" s="57"/>
      <c r="TC290" s="57"/>
      <c r="TD290" s="57"/>
      <c r="TE290" s="57"/>
      <c r="TF290" s="57"/>
      <c r="TG290" s="57"/>
      <c r="TH290" s="57"/>
      <c r="TI290" s="57"/>
      <c r="TJ290" s="57"/>
      <c r="TK290" s="57"/>
      <c r="TL290" s="57"/>
      <c r="TM290" s="57"/>
      <c r="TN290" s="57"/>
      <c r="TO290" s="57"/>
      <c r="TP290" s="57"/>
      <c r="TQ290" s="57"/>
      <c r="TR290" s="57"/>
      <c r="TS290" s="57"/>
      <c r="TT290" s="57"/>
      <c r="TU290" s="57"/>
      <c r="TV290" s="57"/>
      <c r="TW290" s="57"/>
      <c r="TX290" s="57"/>
      <c r="TY290" s="57"/>
      <c r="TZ290" s="57"/>
      <c r="UA290" s="57"/>
      <c r="UB290" s="57"/>
      <c r="UC290" s="57"/>
      <c r="UD290" s="57"/>
      <c r="UE290" s="57"/>
      <c r="UF290" s="57"/>
      <c r="UG290" s="57"/>
      <c r="UH290" s="57"/>
      <c r="UI290" s="57"/>
      <c r="UJ290" s="57"/>
      <c r="UK290" s="57"/>
      <c r="UL290" s="57"/>
      <c r="UM290" s="57"/>
      <c r="UN290" s="57"/>
      <c r="UO290" s="57"/>
      <c r="UP290" s="57"/>
      <c r="UQ290" s="57"/>
      <c r="UR290" s="57"/>
      <c r="US290" s="57"/>
      <c r="UT290" s="57"/>
      <c r="UU290" s="57"/>
      <c r="UV290" s="57"/>
      <c r="UW290" s="57"/>
      <c r="UX290" s="57"/>
      <c r="UY290" s="57"/>
      <c r="UZ290" s="57"/>
      <c r="VA290" s="57"/>
      <c r="VB290" s="57"/>
      <c r="VC290" s="57"/>
      <c r="VD290" s="57"/>
      <c r="VE290" s="57"/>
      <c r="VF290" s="57"/>
      <c r="VG290" s="57"/>
      <c r="VH290" s="57"/>
      <c r="VI290" s="57"/>
      <c r="VJ290" s="57"/>
      <c r="VK290" s="57"/>
      <c r="VL290" s="57"/>
      <c r="VM290" s="57"/>
      <c r="VN290" s="57"/>
      <c r="VO290" s="57"/>
      <c r="VP290" s="57"/>
      <c r="VQ290" s="57"/>
      <c r="VR290" s="57"/>
      <c r="VS290" s="57"/>
      <c r="VT290" s="57"/>
      <c r="VU290" s="57"/>
      <c r="VV290" s="57"/>
      <c r="VW290" s="57"/>
      <c r="VX290" s="57"/>
      <c r="VY290" s="57"/>
      <c r="VZ290" s="57"/>
      <c r="WA290" s="57"/>
      <c r="WB290" s="57"/>
      <c r="WC290" s="57"/>
      <c r="WD290" s="57"/>
      <c r="WE290" s="57"/>
      <c r="WF290" s="57"/>
      <c r="WG290" s="57"/>
      <c r="WH290" s="57"/>
      <c r="WI290" s="57"/>
      <c r="WJ290" s="57"/>
      <c r="WK290" s="57"/>
      <c r="WL290" s="57"/>
      <c r="WM290" s="57"/>
      <c r="WN290" s="57"/>
      <c r="WO290" s="57"/>
      <c r="WP290" s="57"/>
      <c r="WQ290" s="57"/>
      <c r="WR290" s="57"/>
      <c r="WS290" s="57"/>
      <c r="WT290" s="57"/>
      <c r="WU290" s="57"/>
      <c r="WV290" s="57"/>
      <c r="WW290" s="57"/>
      <c r="WX290" s="57"/>
      <c r="WY290" s="57"/>
      <c r="WZ290" s="57"/>
      <c r="XA290" s="57"/>
      <c r="XB290" s="57"/>
      <c r="XC290" s="57"/>
      <c r="XD290" s="57"/>
      <c r="XE290" s="57"/>
      <c r="XF290" s="57"/>
      <c r="XG290" s="57"/>
      <c r="XH290" s="57"/>
      <c r="XI290" s="57"/>
      <c r="XJ290" s="57"/>
      <c r="XK290" s="57"/>
      <c r="XL290" s="57"/>
      <c r="XM290" s="57"/>
      <c r="XN290" s="57"/>
      <c r="XO290" s="57"/>
      <c r="XP290" s="57"/>
      <c r="XQ290" s="57"/>
      <c r="XR290" s="57"/>
      <c r="XS290" s="57"/>
      <c r="XT290" s="57"/>
      <c r="XU290" s="57"/>
      <c r="XV290" s="57"/>
      <c r="XW290" s="57"/>
    </row>
    <row r="291">
      <c r="AI291" s="57"/>
      <c r="BR291" s="57"/>
      <c r="DA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c r="JV291" s="57"/>
      <c r="JW291" s="57"/>
      <c r="JX291" s="57"/>
      <c r="JY291" s="57"/>
      <c r="JZ291" s="57"/>
      <c r="KA291" s="57"/>
      <c r="KB291" s="57"/>
      <c r="KC291" s="57"/>
      <c r="KD291" s="57"/>
      <c r="KE291" s="57"/>
      <c r="KF291" s="57"/>
      <c r="KG291" s="57"/>
      <c r="KH291" s="57"/>
      <c r="KI291" s="57"/>
      <c r="KJ291" s="57"/>
      <c r="KK291" s="57"/>
      <c r="KL291" s="57"/>
      <c r="KM291" s="57"/>
      <c r="KN291" s="57"/>
      <c r="KO291" s="57"/>
      <c r="KP291" s="57"/>
      <c r="KQ291" s="57"/>
      <c r="KR291" s="57"/>
      <c r="KS291" s="57"/>
      <c r="KT291" s="57"/>
      <c r="KU291" s="57"/>
      <c r="KV291" s="57"/>
      <c r="KW291" s="57"/>
      <c r="KX291" s="57"/>
      <c r="KY291" s="57"/>
      <c r="KZ291" s="57"/>
      <c r="LA291" s="57"/>
      <c r="LB291" s="57"/>
      <c r="LC291" s="57"/>
      <c r="LD291" s="57"/>
      <c r="LE291" s="57"/>
      <c r="LF291" s="57"/>
      <c r="LG291" s="57"/>
      <c r="LH291" s="57"/>
      <c r="LI291" s="57"/>
      <c r="LJ291" s="57"/>
      <c r="LK291" s="57"/>
      <c r="LL291" s="57"/>
      <c r="LM291" s="57"/>
      <c r="LN291" s="57"/>
      <c r="LO291" s="57"/>
      <c r="LP291" s="57"/>
      <c r="LQ291" s="57"/>
      <c r="LR291" s="57"/>
      <c r="LS291" s="57"/>
      <c r="LT291" s="57"/>
      <c r="LU291" s="57"/>
      <c r="LV291" s="57"/>
      <c r="LW291" s="57"/>
      <c r="LX291" s="57"/>
      <c r="LY291" s="57"/>
      <c r="LZ291" s="57"/>
      <c r="MA291" s="57"/>
      <c r="MB291" s="57"/>
      <c r="MC291" s="57"/>
      <c r="MD291" s="57"/>
      <c r="ME291" s="57"/>
      <c r="MF291" s="57"/>
      <c r="MG291" s="57"/>
      <c r="MH291" s="57"/>
      <c r="MI291" s="57"/>
      <c r="MJ291" s="57"/>
      <c r="MK291" s="57"/>
      <c r="ML291" s="57"/>
      <c r="MM291" s="57"/>
      <c r="MN291" s="57"/>
      <c r="MO291" s="57"/>
      <c r="MP291" s="57"/>
      <c r="MQ291" s="57"/>
      <c r="MR291" s="57"/>
      <c r="MS291" s="57"/>
      <c r="MT291" s="57"/>
      <c r="MU291" s="57"/>
      <c r="MV291" s="57"/>
      <c r="MW291" s="57"/>
      <c r="MX291" s="57"/>
      <c r="MY291" s="57"/>
      <c r="MZ291" s="57"/>
      <c r="NA291" s="57"/>
      <c r="NB291" s="57"/>
      <c r="NC291" s="57"/>
      <c r="ND291" s="57"/>
      <c r="NE291" s="57"/>
      <c r="NF291" s="57"/>
      <c r="NG291" s="57"/>
      <c r="NH291" s="57"/>
      <c r="NI291" s="57"/>
      <c r="NJ291" s="57"/>
      <c r="NK291" s="57"/>
      <c r="NL291" s="57"/>
      <c r="NM291" s="57"/>
      <c r="NN291" s="57"/>
      <c r="NO291" s="57"/>
      <c r="NP291" s="57"/>
      <c r="NQ291" s="57"/>
      <c r="NR291" s="57"/>
      <c r="NS291" s="57"/>
      <c r="NT291" s="57"/>
      <c r="NU291" s="57"/>
      <c r="NV291" s="57"/>
      <c r="NW291" s="57"/>
      <c r="NX291" s="57"/>
      <c r="NY291" s="57"/>
      <c r="NZ291" s="57"/>
      <c r="OA291" s="57"/>
      <c r="OB291" s="57"/>
      <c r="OC291" s="57"/>
      <c r="OD291" s="57"/>
      <c r="OE291" s="57"/>
      <c r="OF291" s="57"/>
      <c r="OG291" s="57"/>
      <c r="OH291" s="57"/>
      <c r="OI291" s="57"/>
      <c r="OJ291" s="57"/>
      <c r="OK291" s="57"/>
      <c r="OL291" s="57"/>
      <c r="OM291" s="57"/>
      <c r="ON291" s="57"/>
      <c r="OO291" s="57"/>
      <c r="OP291" s="57"/>
      <c r="OQ291" s="57"/>
      <c r="OR291" s="57"/>
      <c r="OS291" s="57"/>
      <c r="OT291" s="57"/>
      <c r="OU291" s="57"/>
      <c r="OV291" s="57"/>
      <c r="OW291" s="57"/>
      <c r="OX291" s="57"/>
      <c r="OY291" s="57"/>
      <c r="OZ291" s="57"/>
      <c r="PA291" s="57"/>
      <c r="PB291" s="57"/>
      <c r="PC291" s="57"/>
      <c r="PD291" s="57"/>
      <c r="PE291" s="57"/>
      <c r="PF291" s="57"/>
      <c r="PG291" s="57"/>
      <c r="PH291" s="57"/>
      <c r="PI291" s="57"/>
      <c r="PJ291" s="57"/>
      <c r="PK291" s="57"/>
      <c r="PL291" s="57"/>
      <c r="PM291" s="57"/>
      <c r="PN291" s="57"/>
      <c r="PO291" s="57"/>
      <c r="PP291" s="57"/>
      <c r="PQ291" s="57"/>
      <c r="PR291" s="57"/>
      <c r="PS291" s="57"/>
      <c r="PT291" s="57"/>
      <c r="PU291" s="57"/>
      <c r="PV291" s="57"/>
      <c r="PW291" s="57"/>
      <c r="PX291" s="57"/>
      <c r="PY291" s="57"/>
      <c r="PZ291" s="57"/>
      <c r="QA291" s="57"/>
      <c r="QB291" s="57"/>
      <c r="QC291" s="57"/>
      <c r="QD291" s="57"/>
      <c r="QE291" s="57"/>
      <c r="QF291" s="57"/>
      <c r="QG291" s="57"/>
      <c r="QH291" s="57"/>
      <c r="QI291" s="57"/>
      <c r="QJ291" s="57"/>
      <c r="QK291" s="57"/>
      <c r="QL291" s="57"/>
      <c r="QM291" s="57"/>
      <c r="QN291" s="57"/>
      <c r="QO291" s="57"/>
      <c r="QP291" s="57"/>
      <c r="QQ291" s="57"/>
      <c r="QR291" s="57"/>
      <c r="QS291" s="57"/>
      <c r="QT291" s="57"/>
      <c r="QU291" s="57"/>
      <c r="QV291" s="57"/>
      <c r="QW291" s="57"/>
      <c r="QX291" s="57"/>
      <c r="QY291" s="57"/>
      <c r="QZ291" s="57"/>
      <c r="RA291" s="57"/>
      <c r="RB291" s="57"/>
      <c r="RC291" s="57"/>
      <c r="RD291" s="57"/>
      <c r="RE291" s="57"/>
      <c r="RF291" s="57"/>
      <c r="RG291" s="57"/>
      <c r="RH291" s="57"/>
      <c r="RI291" s="57"/>
      <c r="RJ291" s="57"/>
      <c r="RK291" s="57"/>
      <c r="RL291" s="57"/>
      <c r="RM291" s="57"/>
      <c r="RN291" s="57"/>
      <c r="RO291" s="57"/>
      <c r="RP291" s="57"/>
      <c r="RQ291" s="57"/>
      <c r="RR291" s="57"/>
      <c r="RS291" s="57"/>
      <c r="RT291" s="57"/>
      <c r="RU291" s="57"/>
      <c r="RV291" s="57"/>
      <c r="RW291" s="57"/>
      <c r="RX291" s="57"/>
      <c r="RY291" s="57"/>
      <c r="RZ291" s="57"/>
      <c r="SA291" s="57"/>
      <c r="SB291" s="57"/>
      <c r="SC291" s="57"/>
      <c r="SD291" s="57"/>
      <c r="SE291" s="57"/>
      <c r="SF291" s="57"/>
      <c r="SG291" s="57"/>
      <c r="SH291" s="57"/>
      <c r="SI291" s="57"/>
      <c r="SJ291" s="57"/>
      <c r="SK291" s="57"/>
      <c r="SL291" s="57"/>
      <c r="SM291" s="57"/>
      <c r="SN291" s="57"/>
      <c r="SO291" s="57"/>
      <c r="SP291" s="57"/>
      <c r="SQ291" s="57"/>
      <c r="SR291" s="57"/>
      <c r="SS291" s="57"/>
      <c r="ST291" s="57"/>
      <c r="SU291" s="57"/>
      <c r="SV291" s="57"/>
      <c r="SW291" s="57"/>
      <c r="SX291" s="57"/>
      <c r="SY291" s="57"/>
      <c r="SZ291" s="57"/>
      <c r="TA291" s="57"/>
      <c r="TB291" s="57"/>
      <c r="TC291" s="57"/>
      <c r="TD291" s="57"/>
      <c r="TE291" s="57"/>
      <c r="TF291" s="57"/>
      <c r="TG291" s="57"/>
      <c r="TH291" s="57"/>
      <c r="TI291" s="57"/>
      <c r="TJ291" s="57"/>
      <c r="TK291" s="57"/>
      <c r="TL291" s="57"/>
      <c r="TM291" s="57"/>
      <c r="TN291" s="57"/>
      <c r="TO291" s="57"/>
      <c r="TP291" s="57"/>
      <c r="TQ291" s="57"/>
      <c r="TR291" s="57"/>
      <c r="TS291" s="57"/>
      <c r="TT291" s="57"/>
      <c r="TU291" s="57"/>
      <c r="TV291" s="57"/>
      <c r="TW291" s="57"/>
      <c r="TX291" s="57"/>
      <c r="TY291" s="57"/>
      <c r="TZ291" s="57"/>
      <c r="UA291" s="57"/>
      <c r="UB291" s="57"/>
      <c r="UC291" s="57"/>
      <c r="UD291" s="57"/>
      <c r="UE291" s="57"/>
      <c r="UF291" s="57"/>
      <c r="UG291" s="57"/>
      <c r="UH291" s="57"/>
      <c r="UI291" s="57"/>
      <c r="UJ291" s="57"/>
      <c r="UK291" s="57"/>
      <c r="UL291" s="57"/>
      <c r="UM291" s="57"/>
      <c r="UN291" s="57"/>
      <c r="UO291" s="57"/>
      <c r="UP291" s="57"/>
      <c r="UQ291" s="57"/>
      <c r="UR291" s="57"/>
      <c r="US291" s="57"/>
      <c r="UT291" s="57"/>
      <c r="UU291" s="57"/>
      <c r="UV291" s="57"/>
      <c r="UW291" s="57"/>
      <c r="UX291" s="57"/>
      <c r="UY291" s="57"/>
      <c r="UZ291" s="57"/>
      <c r="VA291" s="57"/>
      <c r="VB291" s="57"/>
      <c r="VC291" s="57"/>
      <c r="VD291" s="57"/>
      <c r="VE291" s="57"/>
      <c r="VF291" s="57"/>
      <c r="VG291" s="57"/>
      <c r="VH291" s="57"/>
      <c r="VI291" s="57"/>
      <c r="VJ291" s="57"/>
      <c r="VK291" s="57"/>
      <c r="VL291" s="57"/>
      <c r="VM291" s="57"/>
      <c r="VN291" s="57"/>
      <c r="VO291" s="57"/>
      <c r="VP291" s="57"/>
      <c r="VQ291" s="57"/>
      <c r="VR291" s="57"/>
      <c r="VS291" s="57"/>
      <c r="VT291" s="57"/>
      <c r="VU291" s="57"/>
      <c r="VV291" s="57"/>
      <c r="VW291" s="57"/>
      <c r="VX291" s="57"/>
      <c r="VY291" s="57"/>
      <c r="VZ291" s="57"/>
      <c r="WA291" s="57"/>
      <c r="WB291" s="57"/>
      <c r="WC291" s="57"/>
      <c r="WD291" s="57"/>
      <c r="WE291" s="57"/>
      <c r="WF291" s="57"/>
      <c r="WG291" s="57"/>
      <c r="WH291" s="57"/>
      <c r="WI291" s="57"/>
      <c r="WJ291" s="57"/>
      <c r="WK291" s="57"/>
      <c r="WL291" s="57"/>
      <c r="WM291" s="57"/>
      <c r="WN291" s="57"/>
      <c r="WO291" s="57"/>
      <c r="WP291" s="57"/>
      <c r="WQ291" s="57"/>
      <c r="WR291" s="57"/>
      <c r="WS291" s="57"/>
      <c r="WT291" s="57"/>
      <c r="WU291" s="57"/>
      <c r="WV291" s="57"/>
      <c r="WW291" s="57"/>
      <c r="WX291" s="57"/>
      <c r="WY291" s="57"/>
      <c r="WZ291" s="57"/>
      <c r="XA291" s="57"/>
      <c r="XB291" s="57"/>
      <c r="XC291" s="57"/>
      <c r="XD291" s="57"/>
      <c r="XE291" s="57"/>
      <c r="XF291" s="57"/>
      <c r="XG291" s="57"/>
      <c r="XH291" s="57"/>
      <c r="XI291" s="57"/>
      <c r="XJ291" s="57"/>
      <c r="XK291" s="57"/>
      <c r="XL291" s="57"/>
      <c r="XM291" s="57"/>
      <c r="XN291" s="57"/>
      <c r="XO291" s="57"/>
      <c r="XP291" s="57"/>
      <c r="XQ291" s="57"/>
      <c r="XR291" s="57"/>
      <c r="XS291" s="57"/>
      <c r="XT291" s="57"/>
      <c r="XU291" s="57"/>
      <c r="XV291" s="57"/>
      <c r="XW291" s="57"/>
    </row>
    <row r="292">
      <c r="AI292" s="57"/>
      <c r="BR292" s="57"/>
      <c r="DA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c r="JV292" s="57"/>
      <c r="JW292" s="57"/>
      <c r="JX292" s="57"/>
      <c r="JY292" s="57"/>
      <c r="JZ292" s="57"/>
      <c r="KA292" s="57"/>
      <c r="KB292" s="57"/>
      <c r="KC292" s="57"/>
      <c r="KD292" s="57"/>
      <c r="KE292" s="57"/>
      <c r="KF292" s="57"/>
      <c r="KG292" s="57"/>
      <c r="KH292" s="57"/>
      <c r="KI292" s="57"/>
      <c r="KJ292" s="57"/>
      <c r="KK292" s="57"/>
      <c r="KL292" s="57"/>
      <c r="KM292" s="57"/>
      <c r="KN292" s="57"/>
      <c r="KO292" s="57"/>
      <c r="KP292" s="57"/>
      <c r="KQ292" s="57"/>
      <c r="KR292" s="57"/>
      <c r="KS292" s="57"/>
      <c r="KT292" s="57"/>
      <c r="KU292" s="57"/>
      <c r="KV292" s="57"/>
      <c r="KW292" s="57"/>
      <c r="KX292" s="57"/>
      <c r="KY292" s="57"/>
      <c r="KZ292" s="57"/>
      <c r="LA292" s="57"/>
      <c r="LB292" s="57"/>
      <c r="LC292" s="57"/>
      <c r="LD292" s="57"/>
      <c r="LE292" s="57"/>
      <c r="LF292" s="57"/>
      <c r="LG292" s="57"/>
      <c r="LH292" s="57"/>
      <c r="LI292" s="57"/>
      <c r="LJ292" s="57"/>
      <c r="LK292" s="57"/>
      <c r="LL292" s="57"/>
      <c r="LM292" s="57"/>
      <c r="LN292" s="57"/>
      <c r="LO292" s="57"/>
      <c r="LP292" s="57"/>
      <c r="LQ292" s="57"/>
      <c r="LR292" s="57"/>
      <c r="LS292" s="57"/>
      <c r="LT292" s="57"/>
      <c r="LU292" s="57"/>
      <c r="LV292" s="57"/>
      <c r="LW292" s="57"/>
      <c r="LX292" s="57"/>
      <c r="LY292" s="57"/>
      <c r="LZ292" s="57"/>
      <c r="MA292" s="57"/>
      <c r="MB292" s="57"/>
      <c r="MC292" s="57"/>
      <c r="MD292" s="57"/>
      <c r="ME292" s="57"/>
      <c r="MF292" s="57"/>
      <c r="MG292" s="57"/>
      <c r="MH292" s="57"/>
      <c r="MI292" s="57"/>
      <c r="MJ292" s="57"/>
      <c r="MK292" s="57"/>
      <c r="ML292" s="57"/>
      <c r="MM292" s="57"/>
      <c r="MN292" s="57"/>
      <c r="MO292" s="57"/>
      <c r="MP292" s="57"/>
      <c r="MQ292" s="57"/>
      <c r="MR292" s="57"/>
      <c r="MS292" s="57"/>
      <c r="MT292" s="57"/>
      <c r="MU292" s="57"/>
      <c r="MV292" s="57"/>
      <c r="MW292" s="57"/>
      <c r="MX292" s="57"/>
      <c r="MY292" s="57"/>
      <c r="MZ292" s="57"/>
      <c r="NA292" s="57"/>
      <c r="NB292" s="57"/>
      <c r="NC292" s="57"/>
      <c r="ND292" s="57"/>
      <c r="NE292" s="57"/>
      <c r="NF292" s="57"/>
      <c r="NG292" s="57"/>
      <c r="NH292" s="57"/>
      <c r="NI292" s="57"/>
      <c r="NJ292" s="57"/>
      <c r="NK292" s="57"/>
      <c r="NL292" s="57"/>
      <c r="NM292" s="57"/>
      <c r="NN292" s="57"/>
      <c r="NO292" s="57"/>
      <c r="NP292" s="57"/>
      <c r="NQ292" s="57"/>
      <c r="NR292" s="57"/>
      <c r="NS292" s="57"/>
      <c r="NT292" s="57"/>
      <c r="NU292" s="57"/>
      <c r="NV292" s="57"/>
      <c r="NW292" s="57"/>
      <c r="NX292" s="57"/>
      <c r="NY292" s="57"/>
      <c r="NZ292" s="57"/>
      <c r="OA292" s="57"/>
      <c r="OB292" s="57"/>
      <c r="OC292" s="57"/>
      <c r="OD292" s="57"/>
      <c r="OE292" s="57"/>
      <c r="OF292" s="57"/>
      <c r="OG292" s="57"/>
      <c r="OH292" s="57"/>
      <c r="OI292" s="57"/>
      <c r="OJ292" s="57"/>
      <c r="OK292" s="57"/>
      <c r="OL292" s="57"/>
      <c r="OM292" s="57"/>
      <c r="ON292" s="57"/>
      <c r="OO292" s="57"/>
      <c r="OP292" s="57"/>
      <c r="OQ292" s="57"/>
      <c r="OR292" s="57"/>
      <c r="OS292" s="57"/>
      <c r="OT292" s="57"/>
      <c r="OU292" s="57"/>
      <c r="OV292" s="57"/>
      <c r="OW292" s="57"/>
      <c r="OX292" s="57"/>
      <c r="OY292" s="57"/>
      <c r="OZ292" s="57"/>
      <c r="PA292" s="57"/>
      <c r="PB292" s="57"/>
      <c r="PC292" s="57"/>
      <c r="PD292" s="57"/>
      <c r="PE292" s="57"/>
      <c r="PF292" s="57"/>
      <c r="PG292" s="57"/>
      <c r="PH292" s="57"/>
      <c r="PI292" s="57"/>
      <c r="PJ292" s="57"/>
      <c r="PK292" s="57"/>
      <c r="PL292" s="57"/>
      <c r="PM292" s="57"/>
      <c r="PN292" s="57"/>
      <c r="PO292" s="57"/>
      <c r="PP292" s="57"/>
      <c r="PQ292" s="57"/>
      <c r="PR292" s="57"/>
      <c r="PS292" s="57"/>
      <c r="PT292" s="57"/>
      <c r="PU292" s="57"/>
      <c r="PV292" s="57"/>
      <c r="PW292" s="57"/>
      <c r="PX292" s="57"/>
      <c r="PY292" s="57"/>
      <c r="PZ292" s="57"/>
      <c r="QA292" s="57"/>
      <c r="QB292" s="57"/>
      <c r="QC292" s="57"/>
      <c r="QD292" s="57"/>
      <c r="QE292" s="57"/>
      <c r="QF292" s="57"/>
      <c r="QG292" s="57"/>
      <c r="QH292" s="57"/>
      <c r="QI292" s="57"/>
      <c r="QJ292" s="57"/>
      <c r="QK292" s="57"/>
      <c r="QL292" s="57"/>
      <c r="QM292" s="57"/>
      <c r="QN292" s="57"/>
      <c r="QO292" s="57"/>
      <c r="QP292" s="57"/>
      <c r="QQ292" s="57"/>
      <c r="QR292" s="57"/>
      <c r="QS292" s="57"/>
      <c r="QT292" s="57"/>
      <c r="QU292" s="57"/>
      <c r="QV292" s="57"/>
      <c r="QW292" s="57"/>
      <c r="QX292" s="57"/>
      <c r="QY292" s="57"/>
      <c r="QZ292" s="57"/>
      <c r="RA292" s="57"/>
      <c r="RB292" s="57"/>
      <c r="RC292" s="57"/>
      <c r="RD292" s="57"/>
      <c r="RE292" s="57"/>
      <c r="RF292" s="57"/>
      <c r="RG292" s="57"/>
      <c r="RH292" s="57"/>
      <c r="RI292" s="57"/>
      <c r="RJ292" s="57"/>
      <c r="RK292" s="57"/>
      <c r="RL292" s="57"/>
      <c r="RM292" s="57"/>
      <c r="RN292" s="57"/>
      <c r="RO292" s="57"/>
      <c r="RP292" s="57"/>
      <c r="RQ292" s="57"/>
      <c r="RR292" s="57"/>
      <c r="RS292" s="57"/>
      <c r="RT292" s="57"/>
      <c r="RU292" s="57"/>
      <c r="RV292" s="57"/>
      <c r="RW292" s="57"/>
      <c r="RX292" s="57"/>
      <c r="RY292" s="57"/>
      <c r="RZ292" s="57"/>
      <c r="SA292" s="57"/>
      <c r="SB292" s="57"/>
      <c r="SC292" s="57"/>
      <c r="SD292" s="57"/>
      <c r="SE292" s="57"/>
      <c r="SF292" s="57"/>
      <c r="SG292" s="57"/>
      <c r="SH292" s="57"/>
      <c r="SI292" s="57"/>
      <c r="SJ292" s="57"/>
      <c r="SK292" s="57"/>
      <c r="SL292" s="57"/>
      <c r="SM292" s="57"/>
      <c r="SN292" s="57"/>
      <c r="SO292" s="57"/>
      <c r="SP292" s="57"/>
      <c r="SQ292" s="57"/>
      <c r="SR292" s="57"/>
      <c r="SS292" s="57"/>
      <c r="ST292" s="57"/>
      <c r="SU292" s="57"/>
      <c r="SV292" s="57"/>
      <c r="SW292" s="57"/>
      <c r="SX292" s="57"/>
      <c r="SY292" s="57"/>
      <c r="SZ292" s="57"/>
      <c r="TA292" s="57"/>
      <c r="TB292" s="57"/>
      <c r="TC292" s="57"/>
      <c r="TD292" s="57"/>
      <c r="TE292" s="57"/>
      <c r="TF292" s="57"/>
      <c r="TG292" s="57"/>
      <c r="TH292" s="57"/>
      <c r="TI292" s="57"/>
      <c r="TJ292" s="57"/>
      <c r="TK292" s="57"/>
      <c r="TL292" s="57"/>
      <c r="TM292" s="57"/>
      <c r="TN292" s="57"/>
      <c r="TO292" s="57"/>
      <c r="TP292" s="57"/>
      <c r="TQ292" s="57"/>
      <c r="TR292" s="57"/>
      <c r="TS292" s="57"/>
      <c r="TT292" s="57"/>
      <c r="TU292" s="57"/>
      <c r="TV292" s="57"/>
      <c r="TW292" s="57"/>
      <c r="TX292" s="57"/>
      <c r="TY292" s="57"/>
      <c r="TZ292" s="57"/>
      <c r="UA292" s="57"/>
      <c r="UB292" s="57"/>
      <c r="UC292" s="57"/>
      <c r="UD292" s="57"/>
      <c r="UE292" s="57"/>
      <c r="UF292" s="57"/>
      <c r="UG292" s="57"/>
      <c r="UH292" s="57"/>
      <c r="UI292" s="57"/>
      <c r="UJ292" s="57"/>
      <c r="UK292" s="57"/>
      <c r="UL292" s="57"/>
      <c r="UM292" s="57"/>
      <c r="UN292" s="57"/>
      <c r="UO292" s="57"/>
      <c r="UP292" s="57"/>
      <c r="UQ292" s="57"/>
      <c r="UR292" s="57"/>
      <c r="US292" s="57"/>
      <c r="UT292" s="57"/>
      <c r="UU292" s="57"/>
      <c r="UV292" s="57"/>
      <c r="UW292" s="57"/>
      <c r="UX292" s="57"/>
      <c r="UY292" s="57"/>
      <c r="UZ292" s="57"/>
      <c r="VA292" s="57"/>
      <c r="VB292" s="57"/>
      <c r="VC292" s="57"/>
      <c r="VD292" s="57"/>
      <c r="VE292" s="57"/>
      <c r="VF292" s="57"/>
      <c r="VG292" s="57"/>
      <c r="VH292" s="57"/>
      <c r="VI292" s="57"/>
      <c r="VJ292" s="57"/>
      <c r="VK292" s="57"/>
      <c r="VL292" s="57"/>
      <c r="VM292" s="57"/>
      <c r="VN292" s="57"/>
      <c r="VO292" s="57"/>
      <c r="VP292" s="57"/>
      <c r="VQ292" s="57"/>
      <c r="VR292" s="57"/>
      <c r="VS292" s="57"/>
      <c r="VT292" s="57"/>
      <c r="VU292" s="57"/>
      <c r="VV292" s="57"/>
      <c r="VW292" s="57"/>
      <c r="VX292" s="57"/>
      <c r="VY292" s="57"/>
      <c r="VZ292" s="57"/>
      <c r="WA292" s="57"/>
      <c r="WB292" s="57"/>
      <c r="WC292" s="57"/>
      <c r="WD292" s="57"/>
      <c r="WE292" s="57"/>
      <c r="WF292" s="57"/>
      <c r="WG292" s="57"/>
      <c r="WH292" s="57"/>
      <c r="WI292" s="57"/>
      <c r="WJ292" s="57"/>
      <c r="WK292" s="57"/>
      <c r="WL292" s="57"/>
      <c r="WM292" s="57"/>
      <c r="WN292" s="57"/>
      <c r="WO292" s="57"/>
      <c r="WP292" s="57"/>
      <c r="WQ292" s="57"/>
      <c r="WR292" s="57"/>
      <c r="WS292" s="57"/>
      <c r="WT292" s="57"/>
      <c r="WU292" s="57"/>
      <c r="WV292" s="57"/>
      <c r="WW292" s="57"/>
      <c r="WX292" s="57"/>
      <c r="WY292" s="57"/>
      <c r="WZ292" s="57"/>
      <c r="XA292" s="57"/>
      <c r="XB292" s="57"/>
      <c r="XC292" s="57"/>
      <c r="XD292" s="57"/>
      <c r="XE292" s="57"/>
      <c r="XF292" s="57"/>
      <c r="XG292" s="57"/>
      <c r="XH292" s="57"/>
      <c r="XI292" s="57"/>
      <c r="XJ292" s="57"/>
      <c r="XK292" s="57"/>
      <c r="XL292" s="57"/>
      <c r="XM292" s="57"/>
      <c r="XN292" s="57"/>
      <c r="XO292" s="57"/>
      <c r="XP292" s="57"/>
      <c r="XQ292" s="57"/>
      <c r="XR292" s="57"/>
      <c r="XS292" s="57"/>
      <c r="XT292" s="57"/>
      <c r="XU292" s="57"/>
      <c r="XV292" s="57"/>
      <c r="XW292" s="57"/>
    </row>
    <row r="293">
      <c r="AI293" s="57"/>
      <c r="BR293" s="57"/>
      <c r="DA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c r="JV293" s="57"/>
      <c r="JW293" s="57"/>
      <c r="JX293" s="57"/>
      <c r="JY293" s="57"/>
      <c r="JZ293" s="57"/>
      <c r="KA293" s="57"/>
      <c r="KB293" s="57"/>
      <c r="KC293" s="57"/>
      <c r="KD293" s="57"/>
      <c r="KE293" s="57"/>
      <c r="KF293" s="57"/>
      <c r="KG293" s="57"/>
      <c r="KH293" s="57"/>
      <c r="KI293" s="57"/>
      <c r="KJ293" s="57"/>
      <c r="KK293" s="57"/>
      <c r="KL293" s="57"/>
      <c r="KM293" s="57"/>
      <c r="KN293" s="57"/>
      <c r="KO293" s="57"/>
      <c r="KP293" s="57"/>
      <c r="KQ293" s="57"/>
      <c r="KR293" s="57"/>
      <c r="KS293" s="57"/>
      <c r="KT293" s="57"/>
      <c r="KU293" s="57"/>
      <c r="KV293" s="57"/>
      <c r="KW293" s="57"/>
      <c r="KX293" s="57"/>
      <c r="KY293" s="57"/>
      <c r="KZ293" s="57"/>
      <c r="LA293" s="57"/>
      <c r="LB293" s="57"/>
      <c r="LC293" s="57"/>
      <c r="LD293" s="57"/>
      <c r="LE293" s="57"/>
      <c r="LF293" s="57"/>
      <c r="LG293" s="57"/>
      <c r="LH293" s="57"/>
      <c r="LI293" s="57"/>
      <c r="LJ293" s="57"/>
      <c r="LK293" s="57"/>
      <c r="LL293" s="57"/>
      <c r="LM293" s="57"/>
      <c r="LN293" s="57"/>
      <c r="LO293" s="57"/>
      <c r="LP293" s="57"/>
      <c r="LQ293" s="57"/>
      <c r="LR293" s="57"/>
      <c r="LS293" s="57"/>
      <c r="LT293" s="57"/>
      <c r="LU293" s="57"/>
      <c r="LV293" s="57"/>
      <c r="LW293" s="57"/>
      <c r="LX293" s="57"/>
      <c r="LY293" s="57"/>
      <c r="LZ293" s="57"/>
      <c r="MA293" s="57"/>
      <c r="MB293" s="57"/>
      <c r="MC293" s="57"/>
      <c r="MD293" s="57"/>
      <c r="ME293" s="57"/>
      <c r="MF293" s="57"/>
      <c r="MG293" s="57"/>
      <c r="MH293" s="57"/>
      <c r="MI293" s="57"/>
      <c r="MJ293" s="57"/>
      <c r="MK293" s="57"/>
      <c r="ML293" s="57"/>
      <c r="MM293" s="57"/>
      <c r="MN293" s="57"/>
      <c r="MO293" s="57"/>
      <c r="MP293" s="57"/>
      <c r="MQ293" s="57"/>
      <c r="MR293" s="57"/>
      <c r="MS293" s="57"/>
      <c r="MT293" s="57"/>
      <c r="MU293" s="57"/>
      <c r="MV293" s="57"/>
      <c r="MW293" s="57"/>
      <c r="MX293" s="57"/>
      <c r="MY293" s="57"/>
      <c r="MZ293" s="57"/>
      <c r="NA293" s="57"/>
      <c r="NB293" s="57"/>
      <c r="NC293" s="57"/>
      <c r="ND293" s="57"/>
      <c r="NE293" s="57"/>
      <c r="NF293" s="57"/>
      <c r="NG293" s="57"/>
      <c r="NH293" s="57"/>
      <c r="NI293" s="57"/>
      <c r="NJ293" s="57"/>
      <c r="NK293" s="57"/>
      <c r="NL293" s="57"/>
      <c r="NM293" s="57"/>
      <c r="NN293" s="57"/>
      <c r="NO293" s="57"/>
      <c r="NP293" s="57"/>
      <c r="NQ293" s="57"/>
      <c r="NR293" s="57"/>
      <c r="NS293" s="57"/>
      <c r="NT293" s="57"/>
      <c r="NU293" s="57"/>
      <c r="NV293" s="57"/>
      <c r="NW293" s="57"/>
      <c r="NX293" s="57"/>
      <c r="NY293" s="57"/>
      <c r="NZ293" s="57"/>
      <c r="OA293" s="57"/>
      <c r="OB293" s="57"/>
      <c r="OC293" s="57"/>
      <c r="OD293" s="57"/>
      <c r="OE293" s="57"/>
      <c r="OF293" s="57"/>
      <c r="OG293" s="57"/>
      <c r="OH293" s="57"/>
      <c r="OI293" s="57"/>
      <c r="OJ293" s="57"/>
      <c r="OK293" s="57"/>
      <c r="OL293" s="57"/>
      <c r="OM293" s="57"/>
      <c r="ON293" s="57"/>
      <c r="OO293" s="57"/>
      <c r="OP293" s="57"/>
      <c r="OQ293" s="57"/>
      <c r="OR293" s="57"/>
      <c r="OS293" s="57"/>
      <c r="OT293" s="57"/>
      <c r="OU293" s="57"/>
      <c r="OV293" s="57"/>
      <c r="OW293" s="57"/>
      <c r="OX293" s="57"/>
      <c r="OY293" s="57"/>
      <c r="OZ293" s="57"/>
      <c r="PA293" s="57"/>
      <c r="PB293" s="57"/>
      <c r="PC293" s="57"/>
      <c r="PD293" s="57"/>
      <c r="PE293" s="57"/>
      <c r="PF293" s="57"/>
      <c r="PG293" s="57"/>
      <c r="PH293" s="57"/>
      <c r="PI293" s="57"/>
      <c r="PJ293" s="57"/>
      <c r="PK293" s="57"/>
      <c r="PL293" s="57"/>
      <c r="PM293" s="57"/>
      <c r="PN293" s="57"/>
      <c r="PO293" s="57"/>
      <c r="PP293" s="57"/>
      <c r="PQ293" s="57"/>
      <c r="PR293" s="57"/>
      <c r="PS293" s="57"/>
      <c r="PT293" s="57"/>
      <c r="PU293" s="57"/>
      <c r="PV293" s="57"/>
      <c r="PW293" s="57"/>
      <c r="PX293" s="57"/>
      <c r="PY293" s="57"/>
      <c r="PZ293" s="57"/>
      <c r="QA293" s="57"/>
      <c r="QB293" s="57"/>
      <c r="QC293" s="57"/>
      <c r="QD293" s="57"/>
      <c r="QE293" s="57"/>
      <c r="QF293" s="57"/>
      <c r="QG293" s="57"/>
      <c r="QH293" s="57"/>
      <c r="QI293" s="57"/>
      <c r="QJ293" s="57"/>
      <c r="QK293" s="57"/>
      <c r="QL293" s="57"/>
      <c r="QM293" s="57"/>
      <c r="QN293" s="57"/>
      <c r="QO293" s="57"/>
      <c r="QP293" s="57"/>
      <c r="QQ293" s="57"/>
      <c r="QR293" s="57"/>
      <c r="QS293" s="57"/>
      <c r="QT293" s="57"/>
      <c r="QU293" s="57"/>
      <c r="QV293" s="57"/>
      <c r="QW293" s="57"/>
      <c r="QX293" s="57"/>
      <c r="QY293" s="57"/>
      <c r="QZ293" s="57"/>
      <c r="RA293" s="57"/>
      <c r="RB293" s="57"/>
      <c r="RC293" s="57"/>
      <c r="RD293" s="57"/>
      <c r="RE293" s="57"/>
      <c r="RF293" s="57"/>
      <c r="RG293" s="57"/>
      <c r="RH293" s="57"/>
      <c r="RI293" s="57"/>
      <c r="RJ293" s="57"/>
      <c r="RK293" s="57"/>
      <c r="RL293" s="57"/>
      <c r="RM293" s="57"/>
      <c r="RN293" s="57"/>
      <c r="RO293" s="57"/>
      <c r="RP293" s="57"/>
      <c r="RQ293" s="57"/>
      <c r="RR293" s="57"/>
      <c r="RS293" s="57"/>
      <c r="RT293" s="57"/>
      <c r="RU293" s="57"/>
      <c r="RV293" s="57"/>
      <c r="RW293" s="57"/>
      <c r="RX293" s="57"/>
      <c r="RY293" s="57"/>
      <c r="RZ293" s="57"/>
      <c r="SA293" s="57"/>
      <c r="SB293" s="57"/>
      <c r="SC293" s="57"/>
      <c r="SD293" s="57"/>
      <c r="SE293" s="57"/>
      <c r="SF293" s="57"/>
      <c r="SG293" s="57"/>
      <c r="SH293" s="57"/>
      <c r="SI293" s="57"/>
      <c r="SJ293" s="57"/>
      <c r="SK293" s="57"/>
      <c r="SL293" s="57"/>
      <c r="SM293" s="57"/>
      <c r="SN293" s="57"/>
      <c r="SO293" s="57"/>
      <c r="SP293" s="57"/>
      <c r="SQ293" s="57"/>
      <c r="SR293" s="57"/>
      <c r="SS293" s="57"/>
      <c r="ST293" s="57"/>
      <c r="SU293" s="57"/>
      <c r="SV293" s="57"/>
      <c r="SW293" s="57"/>
      <c r="SX293" s="57"/>
      <c r="SY293" s="57"/>
      <c r="SZ293" s="57"/>
      <c r="TA293" s="57"/>
      <c r="TB293" s="57"/>
      <c r="TC293" s="57"/>
      <c r="TD293" s="57"/>
      <c r="TE293" s="57"/>
      <c r="TF293" s="57"/>
      <c r="TG293" s="57"/>
      <c r="TH293" s="57"/>
      <c r="TI293" s="57"/>
      <c r="TJ293" s="57"/>
      <c r="TK293" s="57"/>
      <c r="TL293" s="57"/>
      <c r="TM293" s="57"/>
      <c r="TN293" s="57"/>
      <c r="TO293" s="57"/>
      <c r="TP293" s="57"/>
      <c r="TQ293" s="57"/>
      <c r="TR293" s="57"/>
      <c r="TS293" s="57"/>
      <c r="TT293" s="57"/>
      <c r="TU293" s="57"/>
      <c r="TV293" s="57"/>
      <c r="TW293" s="57"/>
      <c r="TX293" s="57"/>
      <c r="TY293" s="57"/>
      <c r="TZ293" s="57"/>
      <c r="UA293" s="57"/>
      <c r="UB293" s="57"/>
      <c r="UC293" s="57"/>
      <c r="UD293" s="57"/>
      <c r="UE293" s="57"/>
      <c r="UF293" s="57"/>
      <c r="UG293" s="57"/>
      <c r="UH293" s="57"/>
      <c r="UI293" s="57"/>
      <c r="UJ293" s="57"/>
      <c r="UK293" s="57"/>
      <c r="UL293" s="57"/>
      <c r="UM293" s="57"/>
      <c r="UN293" s="57"/>
      <c r="UO293" s="57"/>
      <c r="UP293" s="57"/>
      <c r="UQ293" s="57"/>
      <c r="UR293" s="57"/>
      <c r="US293" s="57"/>
      <c r="UT293" s="57"/>
      <c r="UU293" s="57"/>
      <c r="UV293" s="57"/>
      <c r="UW293" s="57"/>
      <c r="UX293" s="57"/>
      <c r="UY293" s="57"/>
      <c r="UZ293" s="57"/>
      <c r="VA293" s="57"/>
      <c r="VB293" s="57"/>
      <c r="VC293" s="57"/>
      <c r="VD293" s="57"/>
      <c r="VE293" s="57"/>
      <c r="VF293" s="57"/>
      <c r="VG293" s="57"/>
      <c r="VH293" s="57"/>
      <c r="VI293" s="57"/>
      <c r="VJ293" s="57"/>
      <c r="VK293" s="57"/>
      <c r="VL293" s="57"/>
      <c r="VM293" s="57"/>
      <c r="VN293" s="57"/>
      <c r="VO293" s="57"/>
      <c r="VP293" s="57"/>
      <c r="VQ293" s="57"/>
      <c r="VR293" s="57"/>
      <c r="VS293" s="57"/>
      <c r="VT293" s="57"/>
      <c r="VU293" s="57"/>
      <c r="VV293" s="57"/>
      <c r="VW293" s="57"/>
      <c r="VX293" s="57"/>
      <c r="VY293" s="57"/>
      <c r="VZ293" s="57"/>
      <c r="WA293" s="57"/>
      <c r="WB293" s="57"/>
      <c r="WC293" s="57"/>
      <c r="WD293" s="57"/>
      <c r="WE293" s="57"/>
      <c r="WF293" s="57"/>
      <c r="WG293" s="57"/>
      <c r="WH293" s="57"/>
      <c r="WI293" s="57"/>
      <c r="WJ293" s="57"/>
      <c r="WK293" s="57"/>
      <c r="WL293" s="57"/>
      <c r="WM293" s="57"/>
      <c r="WN293" s="57"/>
      <c r="WO293" s="57"/>
      <c r="WP293" s="57"/>
      <c r="WQ293" s="57"/>
      <c r="WR293" s="57"/>
      <c r="WS293" s="57"/>
      <c r="WT293" s="57"/>
      <c r="WU293" s="57"/>
      <c r="WV293" s="57"/>
      <c r="WW293" s="57"/>
      <c r="WX293" s="57"/>
      <c r="WY293" s="57"/>
      <c r="WZ293" s="57"/>
      <c r="XA293" s="57"/>
      <c r="XB293" s="57"/>
      <c r="XC293" s="57"/>
      <c r="XD293" s="57"/>
      <c r="XE293" s="57"/>
      <c r="XF293" s="57"/>
      <c r="XG293" s="57"/>
      <c r="XH293" s="57"/>
      <c r="XI293" s="57"/>
      <c r="XJ293" s="57"/>
      <c r="XK293" s="57"/>
      <c r="XL293" s="57"/>
      <c r="XM293" s="57"/>
      <c r="XN293" s="57"/>
      <c r="XO293" s="57"/>
      <c r="XP293" s="57"/>
      <c r="XQ293" s="57"/>
      <c r="XR293" s="57"/>
      <c r="XS293" s="57"/>
      <c r="XT293" s="57"/>
      <c r="XU293" s="57"/>
      <c r="XV293" s="57"/>
      <c r="XW293" s="57"/>
    </row>
    <row r="294">
      <c r="AI294" s="57"/>
      <c r="BR294" s="57"/>
      <c r="DA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c r="JV294" s="57"/>
      <c r="JW294" s="57"/>
      <c r="JX294" s="57"/>
      <c r="JY294" s="57"/>
      <c r="JZ294" s="57"/>
      <c r="KA294" s="57"/>
      <c r="KB294" s="57"/>
      <c r="KC294" s="57"/>
      <c r="KD294" s="57"/>
      <c r="KE294" s="57"/>
      <c r="KF294" s="57"/>
      <c r="KG294" s="57"/>
      <c r="KH294" s="57"/>
      <c r="KI294" s="57"/>
      <c r="KJ294" s="57"/>
      <c r="KK294" s="57"/>
      <c r="KL294" s="57"/>
      <c r="KM294" s="57"/>
      <c r="KN294" s="57"/>
      <c r="KO294" s="57"/>
      <c r="KP294" s="57"/>
      <c r="KQ294" s="57"/>
      <c r="KR294" s="57"/>
      <c r="KS294" s="57"/>
      <c r="KT294" s="57"/>
      <c r="KU294" s="57"/>
      <c r="KV294" s="57"/>
      <c r="KW294" s="57"/>
      <c r="KX294" s="57"/>
      <c r="KY294" s="57"/>
      <c r="KZ294" s="57"/>
      <c r="LA294" s="57"/>
      <c r="LB294" s="57"/>
      <c r="LC294" s="57"/>
      <c r="LD294" s="57"/>
      <c r="LE294" s="57"/>
      <c r="LF294" s="57"/>
      <c r="LG294" s="57"/>
      <c r="LH294" s="57"/>
      <c r="LI294" s="57"/>
      <c r="LJ294" s="57"/>
      <c r="LK294" s="57"/>
      <c r="LL294" s="57"/>
      <c r="LM294" s="57"/>
      <c r="LN294" s="57"/>
      <c r="LO294" s="57"/>
      <c r="LP294" s="57"/>
      <c r="LQ294" s="57"/>
      <c r="LR294" s="57"/>
      <c r="LS294" s="57"/>
      <c r="LT294" s="57"/>
      <c r="LU294" s="57"/>
      <c r="LV294" s="57"/>
      <c r="LW294" s="57"/>
      <c r="LX294" s="57"/>
      <c r="LY294" s="57"/>
      <c r="LZ294" s="57"/>
      <c r="MA294" s="57"/>
      <c r="MB294" s="57"/>
      <c r="MC294" s="57"/>
      <c r="MD294" s="57"/>
      <c r="ME294" s="57"/>
      <c r="MF294" s="57"/>
      <c r="MG294" s="57"/>
      <c r="MH294" s="57"/>
      <c r="MI294" s="57"/>
      <c r="MJ294" s="57"/>
      <c r="MK294" s="57"/>
      <c r="ML294" s="57"/>
      <c r="MM294" s="57"/>
      <c r="MN294" s="57"/>
      <c r="MO294" s="57"/>
      <c r="MP294" s="57"/>
      <c r="MQ294" s="57"/>
      <c r="MR294" s="57"/>
      <c r="MS294" s="57"/>
      <c r="MT294" s="57"/>
      <c r="MU294" s="57"/>
      <c r="MV294" s="57"/>
      <c r="MW294" s="57"/>
      <c r="MX294" s="57"/>
      <c r="MY294" s="57"/>
      <c r="MZ294" s="57"/>
      <c r="NA294" s="57"/>
      <c r="NB294" s="57"/>
      <c r="NC294" s="57"/>
      <c r="ND294" s="57"/>
      <c r="NE294" s="57"/>
      <c r="NF294" s="57"/>
      <c r="NG294" s="57"/>
      <c r="NH294" s="57"/>
      <c r="NI294" s="57"/>
      <c r="NJ294" s="57"/>
      <c r="NK294" s="57"/>
      <c r="NL294" s="57"/>
      <c r="NM294" s="57"/>
      <c r="NN294" s="57"/>
      <c r="NO294" s="57"/>
      <c r="NP294" s="57"/>
      <c r="NQ294" s="57"/>
      <c r="NR294" s="57"/>
      <c r="NS294" s="57"/>
      <c r="NT294" s="57"/>
      <c r="NU294" s="57"/>
      <c r="NV294" s="57"/>
      <c r="NW294" s="57"/>
      <c r="NX294" s="57"/>
      <c r="NY294" s="57"/>
      <c r="NZ294" s="57"/>
      <c r="OA294" s="57"/>
      <c r="OB294" s="57"/>
      <c r="OC294" s="57"/>
      <c r="OD294" s="57"/>
      <c r="OE294" s="57"/>
      <c r="OF294" s="57"/>
      <c r="OG294" s="57"/>
      <c r="OH294" s="57"/>
      <c r="OI294" s="57"/>
      <c r="OJ294" s="57"/>
      <c r="OK294" s="57"/>
      <c r="OL294" s="57"/>
      <c r="OM294" s="57"/>
      <c r="ON294" s="57"/>
      <c r="OO294" s="57"/>
      <c r="OP294" s="57"/>
      <c r="OQ294" s="57"/>
      <c r="OR294" s="57"/>
      <c r="OS294" s="57"/>
      <c r="OT294" s="57"/>
      <c r="OU294" s="57"/>
      <c r="OV294" s="57"/>
      <c r="OW294" s="57"/>
      <c r="OX294" s="57"/>
      <c r="OY294" s="57"/>
      <c r="OZ294" s="57"/>
      <c r="PA294" s="57"/>
      <c r="PB294" s="57"/>
      <c r="PC294" s="57"/>
      <c r="PD294" s="57"/>
      <c r="PE294" s="57"/>
      <c r="PF294" s="57"/>
      <c r="PG294" s="57"/>
      <c r="PH294" s="57"/>
      <c r="PI294" s="57"/>
      <c r="PJ294" s="57"/>
      <c r="PK294" s="57"/>
      <c r="PL294" s="57"/>
      <c r="PM294" s="57"/>
      <c r="PN294" s="57"/>
      <c r="PO294" s="57"/>
      <c r="PP294" s="57"/>
      <c r="PQ294" s="57"/>
      <c r="PR294" s="57"/>
      <c r="PS294" s="57"/>
      <c r="PT294" s="57"/>
      <c r="PU294" s="57"/>
      <c r="PV294" s="57"/>
      <c r="PW294" s="57"/>
      <c r="PX294" s="57"/>
      <c r="PY294" s="57"/>
      <c r="PZ294" s="57"/>
      <c r="QA294" s="57"/>
      <c r="QB294" s="57"/>
      <c r="QC294" s="57"/>
      <c r="QD294" s="57"/>
      <c r="QE294" s="57"/>
      <c r="QF294" s="57"/>
      <c r="QG294" s="57"/>
      <c r="QH294" s="57"/>
      <c r="QI294" s="57"/>
      <c r="QJ294" s="57"/>
      <c r="QK294" s="57"/>
      <c r="QL294" s="57"/>
      <c r="QM294" s="57"/>
      <c r="QN294" s="57"/>
      <c r="QO294" s="57"/>
      <c r="QP294" s="57"/>
      <c r="QQ294" s="57"/>
      <c r="QR294" s="57"/>
      <c r="QS294" s="57"/>
      <c r="QT294" s="57"/>
      <c r="QU294" s="57"/>
      <c r="QV294" s="57"/>
      <c r="QW294" s="57"/>
      <c r="QX294" s="57"/>
      <c r="QY294" s="57"/>
      <c r="QZ294" s="57"/>
      <c r="RA294" s="57"/>
      <c r="RB294" s="57"/>
      <c r="RC294" s="57"/>
      <c r="RD294" s="57"/>
      <c r="RE294" s="57"/>
      <c r="RF294" s="57"/>
      <c r="RG294" s="57"/>
      <c r="RH294" s="57"/>
      <c r="RI294" s="57"/>
      <c r="RJ294" s="57"/>
      <c r="RK294" s="57"/>
      <c r="RL294" s="57"/>
      <c r="RM294" s="57"/>
      <c r="RN294" s="57"/>
      <c r="RO294" s="57"/>
      <c r="RP294" s="57"/>
      <c r="RQ294" s="57"/>
      <c r="RR294" s="57"/>
      <c r="RS294" s="57"/>
      <c r="RT294" s="57"/>
      <c r="RU294" s="57"/>
      <c r="RV294" s="57"/>
      <c r="RW294" s="57"/>
      <c r="RX294" s="57"/>
      <c r="RY294" s="57"/>
      <c r="RZ294" s="57"/>
      <c r="SA294" s="57"/>
      <c r="SB294" s="57"/>
      <c r="SC294" s="57"/>
      <c r="SD294" s="57"/>
      <c r="SE294" s="57"/>
      <c r="SF294" s="57"/>
      <c r="SG294" s="57"/>
      <c r="SH294" s="57"/>
      <c r="SI294" s="57"/>
      <c r="SJ294" s="57"/>
      <c r="SK294" s="57"/>
      <c r="SL294" s="57"/>
      <c r="SM294" s="57"/>
      <c r="SN294" s="57"/>
      <c r="SO294" s="57"/>
      <c r="SP294" s="57"/>
      <c r="SQ294" s="57"/>
      <c r="SR294" s="57"/>
      <c r="SS294" s="57"/>
      <c r="ST294" s="57"/>
      <c r="SU294" s="57"/>
      <c r="SV294" s="57"/>
      <c r="SW294" s="57"/>
      <c r="SX294" s="57"/>
      <c r="SY294" s="57"/>
      <c r="SZ294" s="57"/>
      <c r="TA294" s="57"/>
      <c r="TB294" s="57"/>
      <c r="TC294" s="57"/>
      <c r="TD294" s="57"/>
      <c r="TE294" s="57"/>
      <c r="TF294" s="57"/>
      <c r="TG294" s="57"/>
      <c r="TH294" s="57"/>
      <c r="TI294" s="57"/>
      <c r="TJ294" s="57"/>
      <c r="TK294" s="57"/>
      <c r="TL294" s="57"/>
      <c r="TM294" s="57"/>
      <c r="TN294" s="57"/>
      <c r="TO294" s="57"/>
      <c r="TP294" s="57"/>
      <c r="TQ294" s="57"/>
      <c r="TR294" s="57"/>
      <c r="TS294" s="57"/>
      <c r="TT294" s="57"/>
      <c r="TU294" s="57"/>
      <c r="TV294" s="57"/>
      <c r="TW294" s="57"/>
      <c r="TX294" s="57"/>
      <c r="TY294" s="57"/>
      <c r="TZ294" s="57"/>
      <c r="UA294" s="57"/>
      <c r="UB294" s="57"/>
      <c r="UC294" s="57"/>
      <c r="UD294" s="57"/>
      <c r="UE294" s="57"/>
      <c r="UF294" s="57"/>
      <c r="UG294" s="57"/>
      <c r="UH294" s="57"/>
      <c r="UI294" s="57"/>
      <c r="UJ294" s="57"/>
      <c r="UK294" s="57"/>
      <c r="UL294" s="57"/>
      <c r="UM294" s="57"/>
      <c r="UN294" s="57"/>
      <c r="UO294" s="57"/>
      <c r="UP294" s="57"/>
      <c r="UQ294" s="57"/>
      <c r="UR294" s="57"/>
      <c r="US294" s="57"/>
      <c r="UT294" s="57"/>
      <c r="UU294" s="57"/>
      <c r="UV294" s="57"/>
      <c r="UW294" s="57"/>
      <c r="UX294" s="57"/>
      <c r="UY294" s="57"/>
      <c r="UZ294" s="57"/>
      <c r="VA294" s="57"/>
      <c r="VB294" s="57"/>
      <c r="VC294" s="57"/>
      <c r="VD294" s="57"/>
      <c r="VE294" s="57"/>
      <c r="VF294" s="57"/>
      <c r="VG294" s="57"/>
      <c r="VH294" s="57"/>
      <c r="VI294" s="57"/>
      <c r="VJ294" s="57"/>
      <c r="VK294" s="57"/>
      <c r="VL294" s="57"/>
      <c r="VM294" s="57"/>
      <c r="VN294" s="57"/>
      <c r="VO294" s="57"/>
      <c r="VP294" s="57"/>
      <c r="VQ294" s="57"/>
      <c r="VR294" s="57"/>
      <c r="VS294" s="57"/>
      <c r="VT294" s="57"/>
      <c r="VU294" s="57"/>
      <c r="VV294" s="57"/>
      <c r="VW294" s="57"/>
      <c r="VX294" s="57"/>
      <c r="VY294" s="57"/>
      <c r="VZ294" s="57"/>
      <c r="WA294" s="57"/>
      <c r="WB294" s="57"/>
      <c r="WC294" s="57"/>
      <c r="WD294" s="57"/>
      <c r="WE294" s="57"/>
      <c r="WF294" s="57"/>
      <c r="WG294" s="57"/>
      <c r="WH294" s="57"/>
      <c r="WI294" s="57"/>
      <c r="WJ294" s="57"/>
      <c r="WK294" s="57"/>
      <c r="WL294" s="57"/>
      <c r="WM294" s="57"/>
      <c r="WN294" s="57"/>
      <c r="WO294" s="57"/>
      <c r="WP294" s="57"/>
      <c r="WQ294" s="57"/>
      <c r="WR294" s="57"/>
      <c r="WS294" s="57"/>
      <c r="WT294" s="57"/>
      <c r="WU294" s="57"/>
      <c r="WV294" s="57"/>
      <c r="WW294" s="57"/>
      <c r="WX294" s="57"/>
      <c r="WY294" s="57"/>
      <c r="WZ294" s="57"/>
      <c r="XA294" s="57"/>
      <c r="XB294" s="57"/>
      <c r="XC294" s="57"/>
      <c r="XD294" s="57"/>
      <c r="XE294" s="57"/>
      <c r="XF294" s="57"/>
      <c r="XG294" s="57"/>
      <c r="XH294" s="57"/>
      <c r="XI294" s="57"/>
      <c r="XJ294" s="57"/>
      <c r="XK294" s="57"/>
      <c r="XL294" s="57"/>
      <c r="XM294" s="57"/>
      <c r="XN294" s="57"/>
      <c r="XO294" s="57"/>
      <c r="XP294" s="57"/>
      <c r="XQ294" s="57"/>
      <c r="XR294" s="57"/>
      <c r="XS294" s="57"/>
      <c r="XT294" s="57"/>
      <c r="XU294" s="57"/>
      <c r="XV294" s="57"/>
      <c r="XW294" s="57"/>
    </row>
    <row r="295">
      <c r="AI295" s="57"/>
      <c r="BR295" s="57"/>
      <c r="DA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c r="JV295" s="57"/>
      <c r="JW295" s="57"/>
      <c r="JX295" s="57"/>
      <c r="JY295" s="57"/>
      <c r="JZ295" s="57"/>
      <c r="KA295" s="57"/>
      <c r="KB295" s="57"/>
      <c r="KC295" s="57"/>
      <c r="KD295" s="57"/>
      <c r="KE295" s="57"/>
      <c r="KF295" s="57"/>
      <c r="KG295" s="57"/>
      <c r="KH295" s="57"/>
      <c r="KI295" s="57"/>
      <c r="KJ295" s="57"/>
      <c r="KK295" s="57"/>
      <c r="KL295" s="57"/>
      <c r="KM295" s="57"/>
      <c r="KN295" s="57"/>
      <c r="KO295" s="57"/>
      <c r="KP295" s="57"/>
      <c r="KQ295" s="57"/>
      <c r="KR295" s="57"/>
      <c r="KS295" s="57"/>
      <c r="KT295" s="57"/>
      <c r="KU295" s="57"/>
      <c r="KV295" s="57"/>
      <c r="KW295" s="57"/>
      <c r="KX295" s="57"/>
      <c r="KY295" s="57"/>
      <c r="KZ295" s="57"/>
      <c r="LA295" s="57"/>
      <c r="LB295" s="57"/>
      <c r="LC295" s="57"/>
      <c r="LD295" s="57"/>
      <c r="LE295" s="57"/>
      <c r="LF295" s="57"/>
      <c r="LG295" s="57"/>
      <c r="LH295" s="57"/>
      <c r="LI295" s="57"/>
      <c r="LJ295" s="57"/>
      <c r="LK295" s="57"/>
      <c r="LL295" s="57"/>
      <c r="LM295" s="57"/>
      <c r="LN295" s="57"/>
      <c r="LO295" s="57"/>
      <c r="LP295" s="57"/>
      <c r="LQ295" s="57"/>
      <c r="LR295" s="57"/>
      <c r="LS295" s="57"/>
      <c r="LT295" s="57"/>
      <c r="LU295" s="57"/>
      <c r="LV295" s="57"/>
      <c r="LW295" s="57"/>
      <c r="LX295" s="57"/>
      <c r="LY295" s="57"/>
      <c r="LZ295" s="57"/>
      <c r="MA295" s="57"/>
      <c r="MB295" s="57"/>
      <c r="MC295" s="57"/>
      <c r="MD295" s="57"/>
      <c r="ME295" s="57"/>
      <c r="MF295" s="57"/>
      <c r="MG295" s="57"/>
      <c r="MH295" s="57"/>
      <c r="MI295" s="57"/>
      <c r="MJ295" s="57"/>
      <c r="MK295" s="57"/>
      <c r="ML295" s="57"/>
      <c r="MM295" s="57"/>
      <c r="MN295" s="57"/>
      <c r="MO295" s="57"/>
      <c r="MP295" s="57"/>
      <c r="MQ295" s="57"/>
      <c r="MR295" s="57"/>
      <c r="MS295" s="57"/>
      <c r="MT295" s="57"/>
      <c r="MU295" s="57"/>
      <c r="MV295" s="57"/>
      <c r="MW295" s="57"/>
      <c r="MX295" s="57"/>
      <c r="MY295" s="57"/>
      <c r="MZ295" s="57"/>
      <c r="NA295" s="57"/>
      <c r="NB295" s="57"/>
      <c r="NC295" s="57"/>
      <c r="ND295" s="57"/>
      <c r="NE295" s="57"/>
      <c r="NF295" s="57"/>
      <c r="NG295" s="57"/>
      <c r="NH295" s="57"/>
      <c r="NI295" s="57"/>
      <c r="NJ295" s="57"/>
      <c r="NK295" s="57"/>
      <c r="NL295" s="57"/>
      <c r="NM295" s="57"/>
      <c r="NN295" s="57"/>
      <c r="NO295" s="57"/>
      <c r="NP295" s="57"/>
      <c r="NQ295" s="57"/>
      <c r="NR295" s="57"/>
      <c r="NS295" s="57"/>
      <c r="NT295" s="57"/>
      <c r="NU295" s="57"/>
      <c r="NV295" s="57"/>
      <c r="NW295" s="57"/>
      <c r="NX295" s="57"/>
      <c r="NY295" s="57"/>
      <c r="NZ295" s="57"/>
      <c r="OA295" s="57"/>
      <c r="OB295" s="57"/>
      <c r="OC295" s="57"/>
      <c r="OD295" s="57"/>
      <c r="OE295" s="57"/>
      <c r="OF295" s="57"/>
      <c r="OG295" s="57"/>
      <c r="OH295" s="57"/>
      <c r="OI295" s="57"/>
      <c r="OJ295" s="57"/>
      <c r="OK295" s="57"/>
      <c r="OL295" s="57"/>
      <c r="OM295" s="57"/>
      <c r="ON295" s="57"/>
      <c r="OO295" s="57"/>
      <c r="OP295" s="57"/>
      <c r="OQ295" s="57"/>
      <c r="OR295" s="57"/>
      <c r="OS295" s="57"/>
      <c r="OT295" s="57"/>
      <c r="OU295" s="57"/>
      <c r="OV295" s="57"/>
      <c r="OW295" s="57"/>
      <c r="OX295" s="57"/>
      <c r="OY295" s="57"/>
      <c r="OZ295" s="57"/>
      <c r="PA295" s="57"/>
      <c r="PB295" s="57"/>
      <c r="PC295" s="57"/>
      <c r="PD295" s="57"/>
      <c r="PE295" s="57"/>
      <c r="PF295" s="57"/>
      <c r="PG295" s="57"/>
      <c r="PH295" s="57"/>
      <c r="PI295" s="57"/>
      <c r="PJ295" s="57"/>
      <c r="PK295" s="57"/>
      <c r="PL295" s="57"/>
      <c r="PM295" s="57"/>
      <c r="PN295" s="57"/>
      <c r="PO295" s="57"/>
      <c r="PP295" s="57"/>
      <c r="PQ295" s="57"/>
      <c r="PR295" s="57"/>
      <c r="PS295" s="57"/>
      <c r="PT295" s="57"/>
      <c r="PU295" s="57"/>
      <c r="PV295" s="57"/>
      <c r="PW295" s="57"/>
      <c r="PX295" s="57"/>
      <c r="PY295" s="57"/>
      <c r="PZ295" s="57"/>
      <c r="QA295" s="57"/>
      <c r="QB295" s="57"/>
      <c r="QC295" s="57"/>
      <c r="QD295" s="57"/>
      <c r="QE295" s="57"/>
      <c r="QF295" s="57"/>
      <c r="QG295" s="57"/>
      <c r="QH295" s="57"/>
      <c r="QI295" s="57"/>
      <c r="QJ295" s="57"/>
      <c r="QK295" s="57"/>
      <c r="QL295" s="57"/>
      <c r="QM295" s="57"/>
      <c r="QN295" s="57"/>
      <c r="QO295" s="57"/>
      <c r="QP295" s="57"/>
      <c r="QQ295" s="57"/>
      <c r="QR295" s="57"/>
      <c r="QS295" s="57"/>
      <c r="QT295" s="57"/>
      <c r="QU295" s="57"/>
      <c r="QV295" s="57"/>
      <c r="QW295" s="57"/>
      <c r="QX295" s="57"/>
      <c r="QY295" s="57"/>
      <c r="QZ295" s="57"/>
      <c r="RA295" s="57"/>
      <c r="RB295" s="57"/>
      <c r="RC295" s="57"/>
      <c r="RD295" s="57"/>
      <c r="RE295" s="57"/>
      <c r="RF295" s="57"/>
      <c r="RG295" s="57"/>
      <c r="RH295" s="57"/>
      <c r="RI295" s="57"/>
      <c r="RJ295" s="57"/>
      <c r="RK295" s="57"/>
      <c r="RL295" s="57"/>
      <c r="RM295" s="57"/>
      <c r="RN295" s="57"/>
      <c r="RO295" s="57"/>
      <c r="RP295" s="57"/>
      <c r="RQ295" s="57"/>
      <c r="RR295" s="57"/>
      <c r="RS295" s="57"/>
      <c r="RT295" s="57"/>
      <c r="RU295" s="57"/>
      <c r="RV295" s="57"/>
      <c r="RW295" s="57"/>
      <c r="RX295" s="57"/>
      <c r="RY295" s="57"/>
      <c r="RZ295" s="57"/>
      <c r="SA295" s="57"/>
      <c r="SB295" s="57"/>
      <c r="SC295" s="57"/>
      <c r="SD295" s="57"/>
      <c r="SE295" s="57"/>
      <c r="SF295" s="57"/>
      <c r="SG295" s="57"/>
      <c r="SH295" s="57"/>
      <c r="SI295" s="57"/>
      <c r="SJ295" s="57"/>
      <c r="SK295" s="57"/>
      <c r="SL295" s="57"/>
      <c r="SM295" s="57"/>
      <c r="SN295" s="57"/>
      <c r="SO295" s="57"/>
      <c r="SP295" s="57"/>
      <c r="SQ295" s="57"/>
      <c r="SR295" s="57"/>
      <c r="SS295" s="57"/>
      <c r="ST295" s="57"/>
      <c r="SU295" s="57"/>
      <c r="SV295" s="57"/>
      <c r="SW295" s="57"/>
      <c r="SX295" s="57"/>
      <c r="SY295" s="57"/>
      <c r="SZ295" s="57"/>
      <c r="TA295" s="57"/>
      <c r="TB295" s="57"/>
      <c r="TC295" s="57"/>
      <c r="TD295" s="57"/>
      <c r="TE295" s="57"/>
      <c r="TF295" s="57"/>
      <c r="TG295" s="57"/>
      <c r="TH295" s="57"/>
      <c r="TI295" s="57"/>
      <c r="TJ295" s="57"/>
      <c r="TK295" s="57"/>
      <c r="TL295" s="57"/>
      <c r="TM295" s="57"/>
      <c r="TN295" s="57"/>
      <c r="TO295" s="57"/>
      <c r="TP295" s="57"/>
      <c r="TQ295" s="57"/>
      <c r="TR295" s="57"/>
      <c r="TS295" s="57"/>
      <c r="TT295" s="57"/>
      <c r="TU295" s="57"/>
      <c r="TV295" s="57"/>
      <c r="TW295" s="57"/>
      <c r="TX295" s="57"/>
      <c r="TY295" s="57"/>
      <c r="TZ295" s="57"/>
      <c r="UA295" s="57"/>
      <c r="UB295" s="57"/>
      <c r="UC295" s="57"/>
      <c r="UD295" s="57"/>
      <c r="UE295" s="57"/>
      <c r="UF295" s="57"/>
      <c r="UG295" s="57"/>
      <c r="UH295" s="57"/>
      <c r="UI295" s="57"/>
      <c r="UJ295" s="57"/>
      <c r="UK295" s="57"/>
      <c r="UL295" s="57"/>
      <c r="UM295" s="57"/>
      <c r="UN295" s="57"/>
      <c r="UO295" s="57"/>
      <c r="UP295" s="57"/>
      <c r="UQ295" s="57"/>
      <c r="UR295" s="57"/>
      <c r="US295" s="57"/>
      <c r="UT295" s="57"/>
      <c r="UU295" s="57"/>
      <c r="UV295" s="57"/>
      <c r="UW295" s="57"/>
      <c r="UX295" s="57"/>
      <c r="UY295" s="57"/>
      <c r="UZ295" s="57"/>
      <c r="VA295" s="57"/>
      <c r="VB295" s="57"/>
      <c r="VC295" s="57"/>
      <c r="VD295" s="57"/>
      <c r="VE295" s="57"/>
      <c r="VF295" s="57"/>
      <c r="VG295" s="57"/>
      <c r="VH295" s="57"/>
      <c r="VI295" s="57"/>
      <c r="VJ295" s="57"/>
      <c r="VK295" s="57"/>
      <c r="VL295" s="57"/>
      <c r="VM295" s="57"/>
      <c r="VN295" s="57"/>
      <c r="VO295" s="57"/>
      <c r="VP295" s="57"/>
      <c r="VQ295" s="57"/>
      <c r="VR295" s="57"/>
      <c r="VS295" s="57"/>
      <c r="VT295" s="57"/>
      <c r="VU295" s="57"/>
      <c r="VV295" s="57"/>
      <c r="VW295" s="57"/>
      <c r="VX295" s="57"/>
      <c r="VY295" s="57"/>
      <c r="VZ295" s="57"/>
      <c r="WA295" s="57"/>
      <c r="WB295" s="57"/>
      <c r="WC295" s="57"/>
      <c r="WD295" s="57"/>
      <c r="WE295" s="57"/>
      <c r="WF295" s="57"/>
      <c r="WG295" s="57"/>
      <c r="WH295" s="57"/>
      <c r="WI295" s="57"/>
      <c r="WJ295" s="57"/>
      <c r="WK295" s="57"/>
      <c r="WL295" s="57"/>
      <c r="WM295" s="57"/>
      <c r="WN295" s="57"/>
      <c r="WO295" s="57"/>
      <c r="WP295" s="57"/>
      <c r="WQ295" s="57"/>
      <c r="WR295" s="57"/>
      <c r="WS295" s="57"/>
      <c r="WT295" s="57"/>
      <c r="WU295" s="57"/>
      <c r="WV295" s="57"/>
      <c r="WW295" s="57"/>
      <c r="WX295" s="57"/>
      <c r="WY295" s="57"/>
      <c r="WZ295" s="57"/>
      <c r="XA295" s="57"/>
      <c r="XB295" s="57"/>
      <c r="XC295" s="57"/>
      <c r="XD295" s="57"/>
      <c r="XE295" s="57"/>
      <c r="XF295" s="57"/>
      <c r="XG295" s="57"/>
      <c r="XH295" s="57"/>
      <c r="XI295" s="57"/>
      <c r="XJ295" s="57"/>
      <c r="XK295" s="57"/>
      <c r="XL295" s="57"/>
      <c r="XM295" s="57"/>
      <c r="XN295" s="57"/>
      <c r="XO295" s="57"/>
      <c r="XP295" s="57"/>
      <c r="XQ295" s="57"/>
      <c r="XR295" s="57"/>
      <c r="XS295" s="57"/>
      <c r="XT295" s="57"/>
      <c r="XU295" s="57"/>
      <c r="XV295" s="57"/>
      <c r="XW295" s="57"/>
    </row>
    <row r="296">
      <c r="AI296" s="57"/>
      <c r="BR296" s="57"/>
      <c r="DA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c r="JV296" s="57"/>
      <c r="JW296" s="57"/>
      <c r="JX296" s="57"/>
      <c r="JY296" s="57"/>
      <c r="JZ296" s="57"/>
      <c r="KA296" s="57"/>
      <c r="KB296" s="57"/>
      <c r="KC296" s="57"/>
      <c r="KD296" s="57"/>
      <c r="KE296" s="57"/>
      <c r="KF296" s="57"/>
      <c r="KG296" s="57"/>
      <c r="KH296" s="57"/>
      <c r="KI296" s="57"/>
      <c r="KJ296" s="57"/>
      <c r="KK296" s="57"/>
      <c r="KL296" s="57"/>
      <c r="KM296" s="57"/>
      <c r="KN296" s="57"/>
      <c r="KO296" s="57"/>
      <c r="KP296" s="57"/>
      <c r="KQ296" s="57"/>
      <c r="KR296" s="57"/>
      <c r="KS296" s="57"/>
      <c r="KT296" s="57"/>
      <c r="KU296" s="57"/>
      <c r="KV296" s="57"/>
      <c r="KW296" s="57"/>
      <c r="KX296" s="57"/>
      <c r="KY296" s="57"/>
      <c r="KZ296" s="57"/>
      <c r="LA296" s="57"/>
      <c r="LB296" s="57"/>
      <c r="LC296" s="57"/>
      <c r="LD296" s="57"/>
      <c r="LE296" s="57"/>
      <c r="LF296" s="57"/>
      <c r="LG296" s="57"/>
      <c r="LH296" s="57"/>
      <c r="LI296" s="57"/>
      <c r="LJ296" s="57"/>
      <c r="LK296" s="57"/>
      <c r="LL296" s="57"/>
      <c r="LM296" s="57"/>
      <c r="LN296" s="57"/>
      <c r="LO296" s="57"/>
      <c r="LP296" s="57"/>
      <c r="LQ296" s="57"/>
      <c r="LR296" s="57"/>
      <c r="LS296" s="57"/>
      <c r="LT296" s="57"/>
      <c r="LU296" s="57"/>
      <c r="LV296" s="57"/>
      <c r="LW296" s="57"/>
      <c r="LX296" s="57"/>
      <c r="LY296" s="57"/>
      <c r="LZ296" s="57"/>
      <c r="MA296" s="57"/>
      <c r="MB296" s="57"/>
      <c r="MC296" s="57"/>
      <c r="MD296" s="57"/>
      <c r="ME296" s="57"/>
      <c r="MF296" s="57"/>
      <c r="MG296" s="57"/>
      <c r="MH296" s="57"/>
      <c r="MI296" s="57"/>
      <c r="MJ296" s="57"/>
      <c r="MK296" s="57"/>
      <c r="ML296" s="57"/>
      <c r="MM296" s="57"/>
      <c r="MN296" s="57"/>
      <c r="MO296" s="57"/>
      <c r="MP296" s="57"/>
      <c r="MQ296" s="57"/>
      <c r="MR296" s="57"/>
      <c r="MS296" s="57"/>
      <c r="MT296" s="57"/>
      <c r="MU296" s="57"/>
      <c r="MV296" s="57"/>
      <c r="MW296" s="57"/>
      <c r="MX296" s="57"/>
      <c r="MY296" s="57"/>
      <c r="MZ296" s="57"/>
      <c r="NA296" s="57"/>
      <c r="NB296" s="57"/>
      <c r="NC296" s="57"/>
      <c r="ND296" s="57"/>
      <c r="NE296" s="57"/>
      <c r="NF296" s="57"/>
      <c r="NG296" s="57"/>
      <c r="NH296" s="57"/>
      <c r="NI296" s="57"/>
      <c r="NJ296" s="57"/>
      <c r="NK296" s="57"/>
      <c r="NL296" s="57"/>
      <c r="NM296" s="57"/>
      <c r="NN296" s="57"/>
      <c r="NO296" s="57"/>
      <c r="NP296" s="57"/>
      <c r="NQ296" s="57"/>
      <c r="NR296" s="57"/>
      <c r="NS296" s="57"/>
      <c r="NT296" s="57"/>
      <c r="NU296" s="57"/>
      <c r="NV296" s="57"/>
      <c r="NW296" s="57"/>
      <c r="NX296" s="57"/>
      <c r="NY296" s="57"/>
      <c r="NZ296" s="57"/>
      <c r="OA296" s="57"/>
      <c r="OB296" s="57"/>
      <c r="OC296" s="57"/>
      <c r="OD296" s="57"/>
      <c r="OE296" s="57"/>
      <c r="OF296" s="57"/>
      <c r="OG296" s="57"/>
      <c r="OH296" s="57"/>
      <c r="OI296" s="57"/>
      <c r="OJ296" s="57"/>
      <c r="OK296" s="57"/>
      <c r="OL296" s="57"/>
      <c r="OM296" s="57"/>
      <c r="ON296" s="57"/>
      <c r="OO296" s="57"/>
      <c r="OP296" s="57"/>
      <c r="OQ296" s="57"/>
      <c r="OR296" s="57"/>
      <c r="OS296" s="57"/>
      <c r="OT296" s="57"/>
      <c r="OU296" s="57"/>
      <c r="OV296" s="57"/>
      <c r="OW296" s="57"/>
      <c r="OX296" s="57"/>
      <c r="OY296" s="57"/>
      <c r="OZ296" s="57"/>
      <c r="PA296" s="57"/>
      <c r="PB296" s="57"/>
      <c r="PC296" s="57"/>
      <c r="PD296" s="57"/>
      <c r="PE296" s="57"/>
      <c r="PF296" s="57"/>
      <c r="PG296" s="57"/>
      <c r="PH296" s="57"/>
      <c r="PI296" s="57"/>
      <c r="PJ296" s="57"/>
      <c r="PK296" s="57"/>
      <c r="PL296" s="57"/>
      <c r="PM296" s="57"/>
      <c r="PN296" s="57"/>
      <c r="PO296" s="57"/>
      <c r="PP296" s="57"/>
      <c r="PQ296" s="57"/>
      <c r="PR296" s="57"/>
      <c r="PS296" s="57"/>
      <c r="PT296" s="57"/>
      <c r="PU296" s="57"/>
      <c r="PV296" s="57"/>
      <c r="PW296" s="57"/>
      <c r="PX296" s="57"/>
      <c r="PY296" s="57"/>
      <c r="PZ296" s="57"/>
      <c r="QA296" s="57"/>
      <c r="QB296" s="57"/>
      <c r="QC296" s="57"/>
      <c r="QD296" s="57"/>
      <c r="QE296" s="57"/>
      <c r="QF296" s="57"/>
      <c r="QG296" s="57"/>
      <c r="QH296" s="57"/>
      <c r="QI296" s="57"/>
      <c r="QJ296" s="57"/>
      <c r="QK296" s="57"/>
      <c r="QL296" s="57"/>
      <c r="QM296" s="57"/>
      <c r="QN296" s="57"/>
      <c r="QO296" s="57"/>
      <c r="QP296" s="57"/>
      <c r="QQ296" s="57"/>
      <c r="QR296" s="57"/>
      <c r="QS296" s="57"/>
      <c r="QT296" s="57"/>
      <c r="QU296" s="57"/>
      <c r="QV296" s="57"/>
      <c r="QW296" s="57"/>
      <c r="QX296" s="57"/>
      <c r="QY296" s="57"/>
      <c r="QZ296" s="57"/>
      <c r="RA296" s="57"/>
      <c r="RB296" s="57"/>
      <c r="RC296" s="57"/>
      <c r="RD296" s="57"/>
      <c r="RE296" s="57"/>
      <c r="RF296" s="57"/>
      <c r="RG296" s="57"/>
      <c r="RH296" s="57"/>
      <c r="RI296" s="57"/>
      <c r="RJ296" s="57"/>
      <c r="RK296" s="57"/>
      <c r="RL296" s="57"/>
      <c r="RM296" s="57"/>
      <c r="RN296" s="57"/>
      <c r="RO296" s="57"/>
      <c r="RP296" s="57"/>
      <c r="RQ296" s="57"/>
      <c r="RR296" s="57"/>
      <c r="RS296" s="57"/>
      <c r="RT296" s="57"/>
      <c r="RU296" s="57"/>
      <c r="RV296" s="57"/>
      <c r="RW296" s="57"/>
      <c r="RX296" s="57"/>
      <c r="RY296" s="57"/>
      <c r="RZ296" s="57"/>
      <c r="SA296" s="57"/>
      <c r="SB296" s="57"/>
      <c r="SC296" s="57"/>
      <c r="SD296" s="57"/>
      <c r="SE296" s="57"/>
      <c r="SF296" s="57"/>
      <c r="SG296" s="57"/>
      <c r="SH296" s="57"/>
      <c r="SI296" s="57"/>
      <c r="SJ296" s="57"/>
      <c r="SK296" s="57"/>
      <c r="SL296" s="57"/>
      <c r="SM296" s="57"/>
      <c r="SN296" s="57"/>
      <c r="SO296" s="57"/>
      <c r="SP296" s="57"/>
      <c r="SQ296" s="57"/>
      <c r="SR296" s="57"/>
      <c r="SS296" s="57"/>
      <c r="ST296" s="57"/>
      <c r="SU296" s="57"/>
      <c r="SV296" s="57"/>
      <c r="SW296" s="57"/>
      <c r="SX296" s="57"/>
      <c r="SY296" s="57"/>
      <c r="SZ296" s="57"/>
      <c r="TA296" s="57"/>
      <c r="TB296" s="57"/>
      <c r="TC296" s="57"/>
      <c r="TD296" s="57"/>
      <c r="TE296" s="57"/>
      <c r="TF296" s="57"/>
      <c r="TG296" s="57"/>
      <c r="TH296" s="57"/>
      <c r="TI296" s="57"/>
      <c r="TJ296" s="57"/>
      <c r="TK296" s="57"/>
      <c r="TL296" s="57"/>
      <c r="TM296" s="57"/>
      <c r="TN296" s="57"/>
      <c r="TO296" s="57"/>
      <c r="TP296" s="57"/>
      <c r="TQ296" s="57"/>
      <c r="TR296" s="57"/>
      <c r="TS296" s="57"/>
      <c r="TT296" s="57"/>
      <c r="TU296" s="57"/>
      <c r="TV296" s="57"/>
      <c r="TW296" s="57"/>
      <c r="TX296" s="57"/>
      <c r="TY296" s="57"/>
      <c r="TZ296" s="57"/>
      <c r="UA296" s="57"/>
      <c r="UB296" s="57"/>
      <c r="UC296" s="57"/>
      <c r="UD296" s="57"/>
      <c r="UE296" s="57"/>
      <c r="UF296" s="57"/>
      <c r="UG296" s="57"/>
      <c r="UH296" s="57"/>
      <c r="UI296" s="57"/>
      <c r="UJ296" s="57"/>
      <c r="UK296" s="57"/>
      <c r="UL296" s="57"/>
      <c r="UM296" s="57"/>
      <c r="UN296" s="57"/>
      <c r="UO296" s="57"/>
      <c r="UP296" s="57"/>
      <c r="UQ296" s="57"/>
      <c r="UR296" s="57"/>
      <c r="US296" s="57"/>
      <c r="UT296" s="57"/>
      <c r="UU296" s="57"/>
      <c r="UV296" s="57"/>
      <c r="UW296" s="57"/>
      <c r="UX296" s="57"/>
      <c r="UY296" s="57"/>
      <c r="UZ296" s="57"/>
      <c r="VA296" s="57"/>
      <c r="VB296" s="57"/>
      <c r="VC296" s="57"/>
      <c r="VD296" s="57"/>
      <c r="VE296" s="57"/>
      <c r="VF296" s="57"/>
      <c r="VG296" s="57"/>
      <c r="VH296" s="57"/>
      <c r="VI296" s="57"/>
      <c r="VJ296" s="57"/>
      <c r="VK296" s="57"/>
      <c r="VL296" s="57"/>
      <c r="VM296" s="57"/>
      <c r="VN296" s="57"/>
      <c r="VO296" s="57"/>
      <c r="VP296" s="57"/>
      <c r="VQ296" s="57"/>
      <c r="VR296" s="57"/>
      <c r="VS296" s="57"/>
      <c r="VT296" s="57"/>
      <c r="VU296" s="57"/>
      <c r="VV296" s="57"/>
      <c r="VW296" s="57"/>
      <c r="VX296" s="57"/>
      <c r="VY296" s="57"/>
      <c r="VZ296" s="57"/>
      <c r="WA296" s="57"/>
      <c r="WB296" s="57"/>
      <c r="WC296" s="57"/>
      <c r="WD296" s="57"/>
      <c r="WE296" s="57"/>
      <c r="WF296" s="57"/>
      <c r="WG296" s="57"/>
      <c r="WH296" s="57"/>
      <c r="WI296" s="57"/>
      <c r="WJ296" s="57"/>
      <c r="WK296" s="57"/>
      <c r="WL296" s="57"/>
      <c r="WM296" s="57"/>
      <c r="WN296" s="57"/>
      <c r="WO296" s="57"/>
      <c r="WP296" s="57"/>
      <c r="WQ296" s="57"/>
      <c r="WR296" s="57"/>
      <c r="WS296" s="57"/>
      <c r="WT296" s="57"/>
      <c r="WU296" s="57"/>
      <c r="WV296" s="57"/>
      <c r="WW296" s="57"/>
      <c r="WX296" s="57"/>
      <c r="WY296" s="57"/>
      <c r="WZ296" s="57"/>
      <c r="XA296" s="57"/>
      <c r="XB296" s="57"/>
      <c r="XC296" s="57"/>
      <c r="XD296" s="57"/>
      <c r="XE296" s="57"/>
      <c r="XF296" s="57"/>
      <c r="XG296" s="57"/>
      <c r="XH296" s="57"/>
      <c r="XI296" s="57"/>
      <c r="XJ296" s="57"/>
      <c r="XK296" s="57"/>
      <c r="XL296" s="57"/>
      <c r="XM296" s="57"/>
      <c r="XN296" s="57"/>
      <c r="XO296" s="57"/>
      <c r="XP296" s="57"/>
      <c r="XQ296" s="57"/>
      <c r="XR296" s="57"/>
      <c r="XS296" s="57"/>
      <c r="XT296" s="57"/>
      <c r="XU296" s="57"/>
      <c r="XV296" s="57"/>
      <c r="XW296" s="57"/>
    </row>
    <row r="297">
      <c r="AI297" s="57"/>
      <c r="BR297" s="57"/>
      <c r="DA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c r="IX297" s="57"/>
      <c r="IY297" s="57"/>
      <c r="IZ297" s="57"/>
      <c r="JA297" s="57"/>
      <c r="JB297" s="57"/>
      <c r="JC297" s="57"/>
      <c r="JD297" s="57"/>
      <c r="JE297" s="57"/>
      <c r="JF297" s="57"/>
      <c r="JG297" s="57"/>
      <c r="JH297" s="57"/>
      <c r="JI297" s="57"/>
      <c r="JJ297" s="57"/>
      <c r="JK297" s="57"/>
      <c r="JL297" s="57"/>
      <c r="JM297" s="57"/>
      <c r="JN297" s="57"/>
      <c r="JO297" s="57"/>
      <c r="JP297" s="57"/>
      <c r="JQ297" s="57"/>
      <c r="JR297" s="57"/>
      <c r="JS297" s="57"/>
      <c r="JT297" s="57"/>
      <c r="JU297" s="57"/>
      <c r="JV297" s="57"/>
      <c r="JW297" s="57"/>
      <c r="JX297" s="57"/>
      <c r="JY297" s="57"/>
      <c r="JZ297" s="57"/>
      <c r="KA297" s="57"/>
      <c r="KB297" s="57"/>
      <c r="KC297" s="57"/>
      <c r="KD297" s="57"/>
      <c r="KE297" s="57"/>
      <c r="KF297" s="57"/>
      <c r="KG297" s="57"/>
      <c r="KH297" s="57"/>
      <c r="KI297" s="57"/>
      <c r="KJ297" s="57"/>
      <c r="KK297" s="57"/>
      <c r="KL297" s="57"/>
      <c r="KM297" s="57"/>
      <c r="KN297" s="57"/>
      <c r="KO297" s="57"/>
      <c r="KP297" s="57"/>
      <c r="KQ297" s="57"/>
      <c r="KR297" s="57"/>
      <c r="KS297" s="57"/>
      <c r="KT297" s="57"/>
      <c r="KU297" s="57"/>
      <c r="KV297" s="57"/>
      <c r="KW297" s="57"/>
      <c r="KX297" s="57"/>
      <c r="KY297" s="57"/>
      <c r="KZ297" s="57"/>
      <c r="LA297" s="57"/>
      <c r="LB297" s="57"/>
      <c r="LC297" s="57"/>
      <c r="LD297" s="57"/>
      <c r="LE297" s="57"/>
      <c r="LF297" s="57"/>
      <c r="LG297" s="57"/>
      <c r="LH297" s="57"/>
      <c r="LI297" s="57"/>
      <c r="LJ297" s="57"/>
      <c r="LK297" s="57"/>
      <c r="LL297" s="57"/>
      <c r="LM297" s="57"/>
      <c r="LN297" s="57"/>
      <c r="LO297" s="57"/>
      <c r="LP297" s="57"/>
      <c r="LQ297" s="57"/>
      <c r="LR297" s="57"/>
      <c r="LS297" s="57"/>
      <c r="LT297" s="57"/>
      <c r="LU297" s="57"/>
      <c r="LV297" s="57"/>
      <c r="LW297" s="57"/>
      <c r="LX297" s="57"/>
      <c r="LY297" s="57"/>
      <c r="LZ297" s="57"/>
      <c r="MA297" s="57"/>
      <c r="MB297" s="57"/>
      <c r="MC297" s="57"/>
      <c r="MD297" s="57"/>
      <c r="ME297" s="57"/>
      <c r="MF297" s="57"/>
      <c r="MG297" s="57"/>
      <c r="MH297" s="57"/>
      <c r="MI297" s="57"/>
      <c r="MJ297" s="57"/>
      <c r="MK297" s="57"/>
      <c r="ML297" s="57"/>
      <c r="MM297" s="57"/>
      <c r="MN297" s="57"/>
      <c r="MO297" s="57"/>
      <c r="MP297" s="57"/>
      <c r="MQ297" s="57"/>
      <c r="MR297" s="57"/>
      <c r="MS297" s="57"/>
      <c r="MT297" s="57"/>
      <c r="MU297" s="57"/>
      <c r="MV297" s="57"/>
      <c r="MW297" s="57"/>
      <c r="MX297" s="57"/>
      <c r="MY297" s="57"/>
      <c r="MZ297" s="57"/>
      <c r="NA297" s="57"/>
      <c r="NB297" s="57"/>
      <c r="NC297" s="57"/>
      <c r="ND297" s="57"/>
      <c r="NE297" s="57"/>
      <c r="NF297" s="57"/>
      <c r="NG297" s="57"/>
      <c r="NH297" s="57"/>
      <c r="NI297" s="57"/>
      <c r="NJ297" s="57"/>
      <c r="NK297" s="57"/>
      <c r="NL297" s="57"/>
      <c r="NM297" s="57"/>
      <c r="NN297" s="57"/>
      <c r="NO297" s="57"/>
      <c r="NP297" s="57"/>
      <c r="NQ297" s="57"/>
      <c r="NR297" s="57"/>
      <c r="NS297" s="57"/>
      <c r="NT297" s="57"/>
      <c r="NU297" s="57"/>
      <c r="NV297" s="57"/>
      <c r="NW297" s="57"/>
      <c r="NX297" s="57"/>
      <c r="NY297" s="57"/>
      <c r="NZ297" s="57"/>
      <c r="OA297" s="57"/>
      <c r="OB297" s="57"/>
      <c r="OC297" s="57"/>
      <c r="OD297" s="57"/>
      <c r="OE297" s="57"/>
      <c r="OF297" s="57"/>
      <c r="OG297" s="57"/>
      <c r="OH297" s="57"/>
      <c r="OI297" s="57"/>
      <c r="OJ297" s="57"/>
      <c r="OK297" s="57"/>
      <c r="OL297" s="57"/>
      <c r="OM297" s="57"/>
      <c r="ON297" s="57"/>
      <c r="OO297" s="57"/>
      <c r="OP297" s="57"/>
      <c r="OQ297" s="57"/>
      <c r="OR297" s="57"/>
      <c r="OS297" s="57"/>
      <c r="OT297" s="57"/>
      <c r="OU297" s="57"/>
      <c r="OV297" s="57"/>
      <c r="OW297" s="57"/>
      <c r="OX297" s="57"/>
      <c r="OY297" s="57"/>
      <c r="OZ297" s="57"/>
      <c r="PA297" s="57"/>
      <c r="PB297" s="57"/>
      <c r="PC297" s="57"/>
      <c r="PD297" s="57"/>
      <c r="PE297" s="57"/>
      <c r="PF297" s="57"/>
      <c r="PG297" s="57"/>
      <c r="PH297" s="57"/>
      <c r="PI297" s="57"/>
      <c r="PJ297" s="57"/>
      <c r="PK297" s="57"/>
      <c r="PL297" s="57"/>
      <c r="PM297" s="57"/>
      <c r="PN297" s="57"/>
      <c r="PO297" s="57"/>
      <c r="PP297" s="57"/>
      <c r="PQ297" s="57"/>
      <c r="PR297" s="57"/>
      <c r="PS297" s="57"/>
      <c r="PT297" s="57"/>
      <c r="PU297" s="57"/>
      <c r="PV297" s="57"/>
      <c r="PW297" s="57"/>
      <c r="PX297" s="57"/>
      <c r="PY297" s="57"/>
      <c r="PZ297" s="57"/>
      <c r="QA297" s="57"/>
      <c r="QB297" s="57"/>
      <c r="QC297" s="57"/>
      <c r="QD297" s="57"/>
      <c r="QE297" s="57"/>
      <c r="QF297" s="57"/>
      <c r="QG297" s="57"/>
      <c r="QH297" s="57"/>
      <c r="QI297" s="57"/>
      <c r="QJ297" s="57"/>
      <c r="QK297" s="57"/>
      <c r="QL297" s="57"/>
      <c r="QM297" s="57"/>
      <c r="QN297" s="57"/>
      <c r="QO297" s="57"/>
      <c r="QP297" s="57"/>
      <c r="QQ297" s="57"/>
      <c r="QR297" s="57"/>
      <c r="QS297" s="57"/>
      <c r="QT297" s="57"/>
      <c r="QU297" s="57"/>
      <c r="QV297" s="57"/>
      <c r="QW297" s="57"/>
      <c r="QX297" s="57"/>
      <c r="QY297" s="57"/>
      <c r="QZ297" s="57"/>
      <c r="RA297" s="57"/>
      <c r="RB297" s="57"/>
      <c r="RC297" s="57"/>
      <c r="RD297" s="57"/>
      <c r="RE297" s="57"/>
      <c r="RF297" s="57"/>
      <c r="RG297" s="57"/>
      <c r="RH297" s="57"/>
      <c r="RI297" s="57"/>
      <c r="RJ297" s="57"/>
      <c r="RK297" s="57"/>
      <c r="RL297" s="57"/>
      <c r="RM297" s="57"/>
      <c r="RN297" s="57"/>
      <c r="RO297" s="57"/>
      <c r="RP297" s="57"/>
      <c r="RQ297" s="57"/>
      <c r="RR297" s="57"/>
      <c r="RS297" s="57"/>
      <c r="RT297" s="57"/>
      <c r="RU297" s="57"/>
      <c r="RV297" s="57"/>
      <c r="RW297" s="57"/>
      <c r="RX297" s="57"/>
      <c r="RY297" s="57"/>
      <c r="RZ297" s="57"/>
      <c r="SA297" s="57"/>
      <c r="SB297" s="57"/>
      <c r="SC297" s="57"/>
      <c r="SD297" s="57"/>
      <c r="SE297" s="57"/>
      <c r="SF297" s="57"/>
      <c r="SG297" s="57"/>
      <c r="SH297" s="57"/>
      <c r="SI297" s="57"/>
      <c r="SJ297" s="57"/>
      <c r="SK297" s="57"/>
      <c r="SL297" s="57"/>
      <c r="SM297" s="57"/>
      <c r="SN297" s="57"/>
      <c r="SO297" s="57"/>
      <c r="SP297" s="57"/>
      <c r="SQ297" s="57"/>
      <c r="SR297" s="57"/>
      <c r="SS297" s="57"/>
      <c r="ST297" s="57"/>
      <c r="SU297" s="57"/>
      <c r="SV297" s="57"/>
      <c r="SW297" s="57"/>
      <c r="SX297" s="57"/>
      <c r="SY297" s="57"/>
      <c r="SZ297" s="57"/>
      <c r="TA297" s="57"/>
      <c r="TB297" s="57"/>
      <c r="TC297" s="57"/>
      <c r="TD297" s="57"/>
      <c r="TE297" s="57"/>
      <c r="TF297" s="57"/>
      <c r="TG297" s="57"/>
      <c r="TH297" s="57"/>
      <c r="TI297" s="57"/>
      <c r="TJ297" s="57"/>
      <c r="TK297" s="57"/>
      <c r="TL297" s="57"/>
      <c r="TM297" s="57"/>
      <c r="TN297" s="57"/>
      <c r="TO297" s="57"/>
      <c r="TP297" s="57"/>
      <c r="TQ297" s="57"/>
      <c r="TR297" s="57"/>
      <c r="TS297" s="57"/>
      <c r="TT297" s="57"/>
      <c r="TU297" s="57"/>
      <c r="TV297" s="57"/>
      <c r="TW297" s="57"/>
      <c r="TX297" s="57"/>
      <c r="TY297" s="57"/>
      <c r="TZ297" s="57"/>
      <c r="UA297" s="57"/>
      <c r="UB297" s="57"/>
      <c r="UC297" s="57"/>
      <c r="UD297" s="57"/>
      <c r="UE297" s="57"/>
      <c r="UF297" s="57"/>
      <c r="UG297" s="57"/>
      <c r="UH297" s="57"/>
      <c r="UI297" s="57"/>
      <c r="UJ297" s="57"/>
      <c r="UK297" s="57"/>
      <c r="UL297" s="57"/>
      <c r="UM297" s="57"/>
      <c r="UN297" s="57"/>
      <c r="UO297" s="57"/>
      <c r="UP297" s="57"/>
      <c r="UQ297" s="57"/>
      <c r="UR297" s="57"/>
      <c r="US297" s="57"/>
      <c r="UT297" s="57"/>
      <c r="UU297" s="57"/>
      <c r="UV297" s="57"/>
      <c r="UW297" s="57"/>
      <c r="UX297" s="57"/>
      <c r="UY297" s="57"/>
      <c r="UZ297" s="57"/>
      <c r="VA297" s="57"/>
      <c r="VB297" s="57"/>
      <c r="VC297" s="57"/>
      <c r="VD297" s="57"/>
      <c r="VE297" s="57"/>
      <c r="VF297" s="57"/>
      <c r="VG297" s="57"/>
      <c r="VH297" s="57"/>
      <c r="VI297" s="57"/>
      <c r="VJ297" s="57"/>
      <c r="VK297" s="57"/>
      <c r="VL297" s="57"/>
      <c r="VM297" s="57"/>
      <c r="VN297" s="57"/>
      <c r="VO297" s="57"/>
      <c r="VP297" s="57"/>
      <c r="VQ297" s="57"/>
      <c r="VR297" s="57"/>
      <c r="VS297" s="57"/>
      <c r="VT297" s="57"/>
      <c r="VU297" s="57"/>
      <c r="VV297" s="57"/>
      <c r="VW297" s="57"/>
      <c r="VX297" s="57"/>
      <c r="VY297" s="57"/>
      <c r="VZ297" s="57"/>
      <c r="WA297" s="57"/>
      <c r="WB297" s="57"/>
      <c r="WC297" s="57"/>
      <c r="WD297" s="57"/>
      <c r="WE297" s="57"/>
      <c r="WF297" s="57"/>
      <c r="WG297" s="57"/>
      <c r="WH297" s="57"/>
      <c r="WI297" s="57"/>
      <c r="WJ297" s="57"/>
      <c r="WK297" s="57"/>
      <c r="WL297" s="57"/>
      <c r="WM297" s="57"/>
      <c r="WN297" s="57"/>
      <c r="WO297" s="57"/>
      <c r="WP297" s="57"/>
      <c r="WQ297" s="57"/>
      <c r="WR297" s="57"/>
      <c r="WS297" s="57"/>
      <c r="WT297" s="57"/>
      <c r="WU297" s="57"/>
      <c r="WV297" s="57"/>
      <c r="WW297" s="57"/>
      <c r="WX297" s="57"/>
      <c r="WY297" s="57"/>
      <c r="WZ297" s="57"/>
      <c r="XA297" s="57"/>
      <c r="XB297" s="57"/>
      <c r="XC297" s="57"/>
      <c r="XD297" s="57"/>
      <c r="XE297" s="57"/>
      <c r="XF297" s="57"/>
      <c r="XG297" s="57"/>
      <c r="XH297" s="57"/>
      <c r="XI297" s="57"/>
      <c r="XJ297" s="57"/>
      <c r="XK297" s="57"/>
      <c r="XL297" s="57"/>
      <c r="XM297" s="57"/>
      <c r="XN297" s="57"/>
      <c r="XO297" s="57"/>
      <c r="XP297" s="57"/>
      <c r="XQ297" s="57"/>
      <c r="XR297" s="57"/>
      <c r="XS297" s="57"/>
      <c r="XT297" s="57"/>
      <c r="XU297" s="57"/>
      <c r="XV297" s="57"/>
      <c r="XW297" s="57"/>
    </row>
    <row r="298">
      <c r="AI298" s="57"/>
      <c r="BR298" s="57"/>
      <c r="DA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c r="JV298" s="57"/>
      <c r="JW298" s="57"/>
      <c r="JX298" s="57"/>
      <c r="JY298" s="57"/>
      <c r="JZ298" s="57"/>
      <c r="KA298" s="57"/>
      <c r="KB298" s="57"/>
      <c r="KC298" s="57"/>
      <c r="KD298" s="57"/>
      <c r="KE298" s="57"/>
      <c r="KF298" s="57"/>
      <c r="KG298" s="57"/>
      <c r="KH298" s="57"/>
      <c r="KI298" s="57"/>
      <c r="KJ298" s="57"/>
      <c r="KK298" s="57"/>
      <c r="KL298" s="57"/>
      <c r="KM298" s="57"/>
      <c r="KN298" s="57"/>
      <c r="KO298" s="57"/>
      <c r="KP298" s="57"/>
      <c r="KQ298" s="57"/>
      <c r="KR298" s="57"/>
      <c r="KS298" s="57"/>
      <c r="KT298" s="57"/>
      <c r="KU298" s="57"/>
      <c r="KV298" s="57"/>
      <c r="KW298" s="57"/>
      <c r="KX298" s="57"/>
      <c r="KY298" s="57"/>
      <c r="KZ298" s="57"/>
      <c r="LA298" s="57"/>
      <c r="LB298" s="57"/>
      <c r="LC298" s="57"/>
      <c r="LD298" s="57"/>
      <c r="LE298" s="57"/>
      <c r="LF298" s="57"/>
      <c r="LG298" s="57"/>
      <c r="LH298" s="57"/>
      <c r="LI298" s="57"/>
      <c r="LJ298" s="57"/>
      <c r="LK298" s="57"/>
      <c r="LL298" s="57"/>
      <c r="LM298" s="57"/>
      <c r="LN298" s="57"/>
      <c r="LO298" s="57"/>
      <c r="LP298" s="57"/>
      <c r="LQ298" s="57"/>
      <c r="LR298" s="57"/>
      <c r="LS298" s="57"/>
      <c r="LT298" s="57"/>
      <c r="LU298" s="57"/>
      <c r="LV298" s="57"/>
      <c r="LW298" s="57"/>
      <c r="LX298" s="57"/>
      <c r="LY298" s="57"/>
      <c r="LZ298" s="57"/>
      <c r="MA298" s="57"/>
      <c r="MB298" s="57"/>
      <c r="MC298" s="57"/>
      <c r="MD298" s="57"/>
      <c r="ME298" s="57"/>
      <c r="MF298" s="57"/>
      <c r="MG298" s="57"/>
      <c r="MH298" s="57"/>
      <c r="MI298" s="57"/>
      <c r="MJ298" s="57"/>
      <c r="MK298" s="57"/>
      <c r="ML298" s="57"/>
      <c r="MM298" s="57"/>
      <c r="MN298" s="57"/>
      <c r="MO298" s="57"/>
      <c r="MP298" s="57"/>
      <c r="MQ298" s="57"/>
      <c r="MR298" s="57"/>
      <c r="MS298" s="57"/>
      <c r="MT298" s="57"/>
      <c r="MU298" s="57"/>
      <c r="MV298" s="57"/>
      <c r="MW298" s="57"/>
      <c r="MX298" s="57"/>
      <c r="MY298" s="57"/>
      <c r="MZ298" s="57"/>
      <c r="NA298" s="57"/>
      <c r="NB298" s="57"/>
      <c r="NC298" s="57"/>
      <c r="ND298" s="57"/>
      <c r="NE298" s="57"/>
      <c r="NF298" s="57"/>
      <c r="NG298" s="57"/>
      <c r="NH298" s="57"/>
      <c r="NI298" s="57"/>
      <c r="NJ298" s="57"/>
      <c r="NK298" s="57"/>
      <c r="NL298" s="57"/>
      <c r="NM298" s="57"/>
      <c r="NN298" s="57"/>
      <c r="NO298" s="57"/>
      <c r="NP298" s="57"/>
      <c r="NQ298" s="57"/>
      <c r="NR298" s="57"/>
      <c r="NS298" s="57"/>
      <c r="NT298" s="57"/>
      <c r="NU298" s="57"/>
      <c r="NV298" s="57"/>
      <c r="NW298" s="57"/>
      <c r="NX298" s="57"/>
      <c r="NY298" s="57"/>
      <c r="NZ298" s="57"/>
      <c r="OA298" s="57"/>
      <c r="OB298" s="57"/>
      <c r="OC298" s="57"/>
      <c r="OD298" s="57"/>
      <c r="OE298" s="57"/>
      <c r="OF298" s="57"/>
      <c r="OG298" s="57"/>
      <c r="OH298" s="57"/>
      <c r="OI298" s="57"/>
      <c r="OJ298" s="57"/>
      <c r="OK298" s="57"/>
      <c r="OL298" s="57"/>
      <c r="OM298" s="57"/>
      <c r="ON298" s="57"/>
      <c r="OO298" s="57"/>
      <c r="OP298" s="57"/>
      <c r="OQ298" s="57"/>
      <c r="OR298" s="57"/>
      <c r="OS298" s="57"/>
      <c r="OT298" s="57"/>
      <c r="OU298" s="57"/>
      <c r="OV298" s="57"/>
      <c r="OW298" s="57"/>
      <c r="OX298" s="57"/>
      <c r="OY298" s="57"/>
      <c r="OZ298" s="57"/>
      <c r="PA298" s="57"/>
      <c r="PB298" s="57"/>
      <c r="PC298" s="57"/>
      <c r="PD298" s="57"/>
      <c r="PE298" s="57"/>
      <c r="PF298" s="57"/>
      <c r="PG298" s="57"/>
      <c r="PH298" s="57"/>
      <c r="PI298" s="57"/>
      <c r="PJ298" s="57"/>
      <c r="PK298" s="57"/>
      <c r="PL298" s="57"/>
      <c r="PM298" s="57"/>
      <c r="PN298" s="57"/>
      <c r="PO298" s="57"/>
      <c r="PP298" s="57"/>
      <c r="PQ298" s="57"/>
      <c r="PR298" s="57"/>
      <c r="PS298" s="57"/>
      <c r="PT298" s="57"/>
      <c r="PU298" s="57"/>
      <c r="PV298" s="57"/>
      <c r="PW298" s="57"/>
      <c r="PX298" s="57"/>
      <c r="PY298" s="57"/>
      <c r="PZ298" s="57"/>
      <c r="QA298" s="57"/>
      <c r="QB298" s="57"/>
      <c r="QC298" s="57"/>
      <c r="QD298" s="57"/>
      <c r="QE298" s="57"/>
      <c r="QF298" s="57"/>
      <c r="QG298" s="57"/>
      <c r="QH298" s="57"/>
      <c r="QI298" s="57"/>
      <c r="QJ298" s="57"/>
      <c r="QK298" s="57"/>
      <c r="QL298" s="57"/>
      <c r="QM298" s="57"/>
      <c r="QN298" s="57"/>
      <c r="QO298" s="57"/>
      <c r="QP298" s="57"/>
      <c r="QQ298" s="57"/>
      <c r="QR298" s="57"/>
      <c r="QS298" s="57"/>
      <c r="QT298" s="57"/>
      <c r="QU298" s="57"/>
      <c r="QV298" s="57"/>
      <c r="QW298" s="57"/>
      <c r="QX298" s="57"/>
      <c r="QY298" s="57"/>
      <c r="QZ298" s="57"/>
      <c r="RA298" s="57"/>
      <c r="RB298" s="57"/>
      <c r="RC298" s="57"/>
      <c r="RD298" s="57"/>
      <c r="RE298" s="57"/>
      <c r="RF298" s="57"/>
      <c r="RG298" s="57"/>
      <c r="RH298" s="57"/>
      <c r="RI298" s="57"/>
      <c r="RJ298" s="57"/>
      <c r="RK298" s="57"/>
      <c r="RL298" s="57"/>
      <c r="RM298" s="57"/>
      <c r="RN298" s="57"/>
      <c r="RO298" s="57"/>
      <c r="RP298" s="57"/>
      <c r="RQ298" s="57"/>
      <c r="RR298" s="57"/>
      <c r="RS298" s="57"/>
      <c r="RT298" s="57"/>
      <c r="RU298" s="57"/>
      <c r="RV298" s="57"/>
      <c r="RW298" s="57"/>
      <c r="RX298" s="57"/>
      <c r="RY298" s="57"/>
      <c r="RZ298" s="57"/>
      <c r="SA298" s="57"/>
      <c r="SB298" s="57"/>
      <c r="SC298" s="57"/>
      <c r="SD298" s="57"/>
      <c r="SE298" s="57"/>
      <c r="SF298" s="57"/>
      <c r="SG298" s="57"/>
      <c r="SH298" s="57"/>
      <c r="SI298" s="57"/>
      <c r="SJ298" s="57"/>
      <c r="SK298" s="57"/>
      <c r="SL298" s="57"/>
      <c r="SM298" s="57"/>
      <c r="SN298" s="57"/>
      <c r="SO298" s="57"/>
      <c r="SP298" s="57"/>
      <c r="SQ298" s="57"/>
      <c r="SR298" s="57"/>
      <c r="SS298" s="57"/>
      <c r="ST298" s="57"/>
      <c r="SU298" s="57"/>
      <c r="SV298" s="57"/>
      <c r="SW298" s="57"/>
      <c r="SX298" s="57"/>
      <c r="SY298" s="57"/>
      <c r="SZ298" s="57"/>
      <c r="TA298" s="57"/>
      <c r="TB298" s="57"/>
      <c r="TC298" s="57"/>
      <c r="TD298" s="57"/>
      <c r="TE298" s="57"/>
      <c r="TF298" s="57"/>
      <c r="TG298" s="57"/>
      <c r="TH298" s="57"/>
      <c r="TI298" s="57"/>
      <c r="TJ298" s="57"/>
      <c r="TK298" s="57"/>
      <c r="TL298" s="57"/>
      <c r="TM298" s="57"/>
      <c r="TN298" s="57"/>
      <c r="TO298" s="57"/>
      <c r="TP298" s="57"/>
      <c r="TQ298" s="57"/>
      <c r="TR298" s="57"/>
      <c r="TS298" s="57"/>
      <c r="TT298" s="57"/>
      <c r="TU298" s="57"/>
      <c r="TV298" s="57"/>
      <c r="TW298" s="57"/>
      <c r="TX298" s="57"/>
      <c r="TY298" s="57"/>
      <c r="TZ298" s="57"/>
      <c r="UA298" s="57"/>
      <c r="UB298" s="57"/>
      <c r="UC298" s="57"/>
      <c r="UD298" s="57"/>
      <c r="UE298" s="57"/>
      <c r="UF298" s="57"/>
      <c r="UG298" s="57"/>
      <c r="UH298" s="57"/>
      <c r="UI298" s="57"/>
      <c r="UJ298" s="57"/>
      <c r="UK298" s="57"/>
      <c r="UL298" s="57"/>
      <c r="UM298" s="57"/>
      <c r="UN298" s="57"/>
      <c r="UO298" s="57"/>
      <c r="UP298" s="57"/>
      <c r="UQ298" s="57"/>
      <c r="UR298" s="57"/>
      <c r="US298" s="57"/>
      <c r="UT298" s="57"/>
      <c r="UU298" s="57"/>
      <c r="UV298" s="57"/>
      <c r="UW298" s="57"/>
      <c r="UX298" s="57"/>
      <c r="UY298" s="57"/>
      <c r="UZ298" s="57"/>
      <c r="VA298" s="57"/>
      <c r="VB298" s="57"/>
      <c r="VC298" s="57"/>
      <c r="VD298" s="57"/>
      <c r="VE298" s="57"/>
      <c r="VF298" s="57"/>
      <c r="VG298" s="57"/>
      <c r="VH298" s="57"/>
      <c r="VI298" s="57"/>
      <c r="VJ298" s="57"/>
      <c r="VK298" s="57"/>
      <c r="VL298" s="57"/>
      <c r="VM298" s="57"/>
      <c r="VN298" s="57"/>
      <c r="VO298" s="57"/>
      <c r="VP298" s="57"/>
      <c r="VQ298" s="57"/>
      <c r="VR298" s="57"/>
      <c r="VS298" s="57"/>
      <c r="VT298" s="57"/>
      <c r="VU298" s="57"/>
      <c r="VV298" s="57"/>
      <c r="VW298" s="57"/>
      <c r="VX298" s="57"/>
      <c r="VY298" s="57"/>
      <c r="VZ298" s="57"/>
      <c r="WA298" s="57"/>
      <c r="WB298" s="57"/>
      <c r="WC298" s="57"/>
      <c r="WD298" s="57"/>
      <c r="WE298" s="57"/>
      <c r="WF298" s="57"/>
      <c r="WG298" s="57"/>
      <c r="WH298" s="57"/>
      <c r="WI298" s="57"/>
      <c r="WJ298" s="57"/>
      <c r="WK298" s="57"/>
      <c r="WL298" s="57"/>
      <c r="WM298" s="57"/>
      <c r="WN298" s="57"/>
      <c r="WO298" s="57"/>
      <c r="WP298" s="57"/>
      <c r="WQ298" s="57"/>
      <c r="WR298" s="57"/>
      <c r="WS298" s="57"/>
      <c r="WT298" s="57"/>
      <c r="WU298" s="57"/>
      <c r="WV298" s="57"/>
      <c r="WW298" s="57"/>
      <c r="WX298" s="57"/>
      <c r="WY298" s="57"/>
      <c r="WZ298" s="57"/>
      <c r="XA298" s="57"/>
      <c r="XB298" s="57"/>
      <c r="XC298" s="57"/>
      <c r="XD298" s="57"/>
      <c r="XE298" s="57"/>
      <c r="XF298" s="57"/>
      <c r="XG298" s="57"/>
      <c r="XH298" s="57"/>
      <c r="XI298" s="57"/>
      <c r="XJ298" s="57"/>
      <c r="XK298" s="57"/>
      <c r="XL298" s="57"/>
      <c r="XM298" s="57"/>
      <c r="XN298" s="57"/>
      <c r="XO298" s="57"/>
      <c r="XP298" s="57"/>
      <c r="XQ298" s="57"/>
      <c r="XR298" s="57"/>
      <c r="XS298" s="57"/>
      <c r="XT298" s="57"/>
      <c r="XU298" s="57"/>
      <c r="XV298" s="57"/>
      <c r="XW298" s="57"/>
    </row>
    <row r="299">
      <c r="AI299" s="57"/>
      <c r="BR299" s="57"/>
      <c r="DA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c r="JS299" s="57"/>
      <c r="JT299" s="57"/>
      <c r="JU299" s="57"/>
      <c r="JV299" s="57"/>
      <c r="JW299" s="57"/>
      <c r="JX299" s="57"/>
      <c r="JY299" s="57"/>
      <c r="JZ299" s="57"/>
      <c r="KA299" s="57"/>
      <c r="KB299" s="57"/>
      <c r="KC299" s="57"/>
      <c r="KD299" s="57"/>
      <c r="KE299" s="57"/>
      <c r="KF299" s="57"/>
      <c r="KG299" s="57"/>
      <c r="KH299" s="57"/>
      <c r="KI299" s="57"/>
      <c r="KJ299" s="57"/>
      <c r="KK299" s="57"/>
      <c r="KL299" s="57"/>
      <c r="KM299" s="57"/>
      <c r="KN299" s="57"/>
      <c r="KO299" s="57"/>
      <c r="KP299" s="57"/>
      <c r="KQ299" s="57"/>
      <c r="KR299" s="57"/>
      <c r="KS299" s="57"/>
      <c r="KT299" s="57"/>
      <c r="KU299" s="57"/>
      <c r="KV299" s="57"/>
      <c r="KW299" s="57"/>
      <c r="KX299" s="57"/>
      <c r="KY299" s="57"/>
      <c r="KZ299" s="57"/>
      <c r="LA299" s="57"/>
      <c r="LB299" s="57"/>
      <c r="LC299" s="57"/>
      <c r="LD299" s="57"/>
      <c r="LE299" s="57"/>
      <c r="LF299" s="57"/>
      <c r="LG299" s="57"/>
      <c r="LH299" s="57"/>
      <c r="LI299" s="57"/>
      <c r="LJ299" s="57"/>
      <c r="LK299" s="57"/>
      <c r="LL299" s="57"/>
      <c r="LM299" s="57"/>
      <c r="LN299" s="57"/>
      <c r="LO299" s="57"/>
      <c r="LP299" s="57"/>
      <c r="LQ299" s="57"/>
      <c r="LR299" s="57"/>
      <c r="LS299" s="57"/>
      <c r="LT299" s="57"/>
      <c r="LU299" s="57"/>
      <c r="LV299" s="57"/>
      <c r="LW299" s="57"/>
      <c r="LX299" s="57"/>
      <c r="LY299" s="57"/>
      <c r="LZ299" s="57"/>
      <c r="MA299" s="57"/>
      <c r="MB299" s="57"/>
      <c r="MC299" s="57"/>
      <c r="MD299" s="57"/>
      <c r="ME299" s="57"/>
      <c r="MF299" s="57"/>
      <c r="MG299" s="57"/>
      <c r="MH299" s="57"/>
      <c r="MI299" s="57"/>
      <c r="MJ299" s="57"/>
      <c r="MK299" s="57"/>
      <c r="ML299" s="57"/>
      <c r="MM299" s="57"/>
      <c r="MN299" s="57"/>
      <c r="MO299" s="57"/>
      <c r="MP299" s="57"/>
      <c r="MQ299" s="57"/>
      <c r="MR299" s="57"/>
      <c r="MS299" s="57"/>
      <c r="MT299" s="57"/>
      <c r="MU299" s="57"/>
      <c r="MV299" s="57"/>
      <c r="MW299" s="57"/>
      <c r="MX299" s="57"/>
      <c r="MY299" s="57"/>
      <c r="MZ299" s="57"/>
      <c r="NA299" s="57"/>
      <c r="NB299" s="57"/>
      <c r="NC299" s="57"/>
      <c r="ND299" s="57"/>
      <c r="NE299" s="57"/>
      <c r="NF299" s="57"/>
      <c r="NG299" s="57"/>
      <c r="NH299" s="57"/>
      <c r="NI299" s="57"/>
      <c r="NJ299" s="57"/>
      <c r="NK299" s="57"/>
      <c r="NL299" s="57"/>
      <c r="NM299" s="57"/>
      <c r="NN299" s="57"/>
      <c r="NO299" s="57"/>
      <c r="NP299" s="57"/>
      <c r="NQ299" s="57"/>
      <c r="NR299" s="57"/>
      <c r="NS299" s="57"/>
      <c r="NT299" s="57"/>
      <c r="NU299" s="57"/>
      <c r="NV299" s="57"/>
      <c r="NW299" s="57"/>
      <c r="NX299" s="57"/>
      <c r="NY299" s="57"/>
      <c r="NZ299" s="57"/>
      <c r="OA299" s="57"/>
      <c r="OB299" s="57"/>
      <c r="OC299" s="57"/>
      <c r="OD299" s="57"/>
      <c r="OE299" s="57"/>
      <c r="OF299" s="57"/>
      <c r="OG299" s="57"/>
      <c r="OH299" s="57"/>
      <c r="OI299" s="57"/>
      <c r="OJ299" s="57"/>
      <c r="OK299" s="57"/>
      <c r="OL299" s="57"/>
      <c r="OM299" s="57"/>
      <c r="ON299" s="57"/>
      <c r="OO299" s="57"/>
      <c r="OP299" s="57"/>
      <c r="OQ299" s="57"/>
      <c r="OR299" s="57"/>
      <c r="OS299" s="57"/>
      <c r="OT299" s="57"/>
      <c r="OU299" s="57"/>
      <c r="OV299" s="57"/>
      <c r="OW299" s="57"/>
      <c r="OX299" s="57"/>
      <c r="OY299" s="57"/>
      <c r="OZ299" s="57"/>
      <c r="PA299" s="57"/>
      <c r="PB299" s="57"/>
      <c r="PC299" s="57"/>
      <c r="PD299" s="57"/>
      <c r="PE299" s="57"/>
      <c r="PF299" s="57"/>
      <c r="PG299" s="57"/>
      <c r="PH299" s="57"/>
      <c r="PI299" s="57"/>
      <c r="PJ299" s="57"/>
      <c r="PK299" s="57"/>
      <c r="PL299" s="57"/>
      <c r="PM299" s="57"/>
      <c r="PN299" s="57"/>
      <c r="PO299" s="57"/>
      <c r="PP299" s="57"/>
      <c r="PQ299" s="57"/>
      <c r="PR299" s="57"/>
      <c r="PS299" s="57"/>
      <c r="PT299" s="57"/>
      <c r="PU299" s="57"/>
      <c r="PV299" s="57"/>
      <c r="PW299" s="57"/>
      <c r="PX299" s="57"/>
      <c r="PY299" s="57"/>
      <c r="PZ299" s="57"/>
      <c r="QA299" s="57"/>
      <c r="QB299" s="57"/>
      <c r="QC299" s="57"/>
      <c r="QD299" s="57"/>
      <c r="QE299" s="57"/>
      <c r="QF299" s="57"/>
      <c r="QG299" s="57"/>
      <c r="QH299" s="57"/>
      <c r="QI299" s="57"/>
      <c r="QJ299" s="57"/>
      <c r="QK299" s="57"/>
      <c r="QL299" s="57"/>
      <c r="QM299" s="57"/>
      <c r="QN299" s="57"/>
      <c r="QO299" s="57"/>
      <c r="QP299" s="57"/>
      <c r="QQ299" s="57"/>
      <c r="QR299" s="57"/>
      <c r="QS299" s="57"/>
      <c r="QT299" s="57"/>
      <c r="QU299" s="57"/>
      <c r="QV299" s="57"/>
      <c r="QW299" s="57"/>
      <c r="QX299" s="57"/>
      <c r="QY299" s="57"/>
      <c r="QZ299" s="57"/>
      <c r="RA299" s="57"/>
      <c r="RB299" s="57"/>
      <c r="RC299" s="57"/>
      <c r="RD299" s="57"/>
      <c r="RE299" s="57"/>
      <c r="RF299" s="57"/>
      <c r="RG299" s="57"/>
      <c r="RH299" s="57"/>
      <c r="RI299" s="57"/>
      <c r="RJ299" s="57"/>
      <c r="RK299" s="57"/>
      <c r="RL299" s="57"/>
      <c r="RM299" s="57"/>
      <c r="RN299" s="57"/>
      <c r="RO299" s="57"/>
      <c r="RP299" s="57"/>
      <c r="RQ299" s="57"/>
      <c r="RR299" s="57"/>
      <c r="RS299" s="57"/>
      <c r="RT299" s="57"/>
      <c r="RU299" s="57"/>
      <c r="RV299" s="57"/>
      <c r="RW299" s="57"/>
      <c r="RX299" s="57"/>
      <c r="RY299" s="57"/>
      <c r="RZ299" s="57"/>
      <c r="SA299" s="57"/>
      <c r="SB299" s="57"/>
      <c r="SC299" s="57"/>
      <c r="SD299" s="57"/>
      <c r="SE299" s="57"/>
      <c r="SF299" s="57"/>
      <c r="SG299" s="57"/>
      <c r="SH299" s="57"/>
      <c r="SI299" s="57"/>
      <c r="SJ299" s="57"/>
      <c r="SK299" s="57"/>
      <c r="SL299" s="57"/>
      <c r="SM299" s="57"/>
      <c r="SN299" s="57"/>
      <c r="SO299" s="57"/>
      <c r="SP299" s="57"/>
      <c r="SQ299" s="57"/>
      <c r="SR299" s="57"/>
      <c r="SS299" s="57"/>
      <c r="ST299" s="57"/>
      <c r="SU299" s="57"/>
      <c r="SV299" s="57"/>
      <c r="SW299" s="57"/>
      <c r="SX299" s="57"/>
      <c r="SY299" s="57"/>
      <c r="SZ299" s="57"/>
      <c r="TA299" s="57"/>
      <c r="TB299" s="57"/>
      <c r="TC299" s="57"/>
      <c r="TD299" s="57"/>
      <c r="TE299" s="57"/>
      <c r="TF299" s="57"/>
      <c r="TG299" s="57"/>
      <c r="TH299" s="57"/>
      <c r="TI299" s="57"/>
      <c r="TJ299" s="57"/>
      <c r="TK299" s="57"/>
      <c r="TL299" s="57"/>
      <c r="TM299" s="57"/>
      <c r="TN299" s="57"/>
      <c r="TO299" s="57"/>
      <c r="TP299" s="57"/>
      <c r="TQ299" s="57"/>
      <c r="TR299" s="57"/>
      <c r="TS299" s="57"/>
      <c r="TT299" s="57"/>
      <c r="TU299" s="57"/>
      <c r="TV299" s="57"/>
      <c r="TW299" s="57"/>
      <c r="TX299" s="57"/>
      <c r="TY299" s="57"/>
      <c r="TZ299" s="57"/>
      <c r="UA299" s="57"/>
      <c r="UB299" s="57"/>
      <c r="UC299" s="57"/>
      <c r="UD299" s="57"/>
      <c r="UE299" s="57"/>
      <c r="UF299" s="57"/>
      <c r="UG299" s="57"/>
      <c r="UH299" s="57"/>
      <c r="UI299" s="57"/>
      <c r="UJ299" s="57"/>
      <c r="UK299" s="57"/>
      <c r="UL299" s="57"/>
      <c r="UM299" s="57"/>
      <c r="UN299" s="57"/>
      <c r="UO299" s="57"/>
      <c r="UP299" s="57"/>
      <c r="UQ299" s="57"/>
      <c r="UR299" s="57"/>
      <c r="US299" s="57"/>
      <c r="UT299" s="57"/>
      <c r="UU299" s="57"/>
      <c r="UV299" s="57"/>
      <c r="UW299" s="57"/>
      <c r="UX299" s="57"/>
      <c r="UY299" s="57"/>
      <c r="UZ299" s="57"/>
      <c r="VA299" s="57"/>
      <c r="VB299" s="57"/>
      <c r="VC299" s="57"/>
      <c r="VD299" s="57"/>
      <c r="VE299" s="57"/>
      <c r="VF299" s="57"/>
      <c r="VG299" s="57"/>
      <c r="VH299" s="57"/>
      <c r="VI299" s="57"/>
      <c r="VJ299" s="57"/>
      <c r="VK299" s="57"/>
      <c r="VL299" s="57"/>
      <c r="VM299" s="57"/>
      <c r="VN299" s="57"/>
      <c r="VO299" s="57"/>
      <c r="VP299" s="57"/>
      <c r="VQ299" s="57"/>
      <c r="VR299" s="57"/>
      <c r="VS299" s="57"/>
      <c r="VT299" s="57"/>
      <c r="VU299" s="57"/>
      <c r="VV299" s="57"/>
      <c r="VW299" s="57"/>
      <c r="VX299" s="57"/>
      <c r="VY299" s="57"/>
      <c r="VZ299" s="57"/>
      <c r="WA299" s="57"/>
      <c r="WB299" s="57"/>
      <c r="WC299" s="57"/>
      <c r="WD299" s="57"/>
      <c r="WE299" s="57"/>
      <c r="WF299" s="57"/>
      <c r="WG299" s="57"/>
      <c r="WH299" s="57"/>
      <c r="WI299" s="57"/>
      <c r="WJ299" s="57"/>
      <c r="WK299" s="57"/>
      <c r="WL299" s="57"/>
      <c r="WM299" s="57"/>
      <c r="WN299" s="57"/>
      <c r="WO299" s="57"/>
      <c r="WP299" s="57"/>
      <c r="WQ299" s="57"/>
      <c r="WR299" s="57"/>
      <c r="WS299" s="57"/>
      <c r="WT299" s="57"/>
      <c r="WU299" s="57"/>
      <c r="WV299" s="57"/>
      <c r="WW299" s="57"/>
      <c r="WX299" s="57"/>
      <c r="WY299" s="57"/>
      <c r="WZ299" s="57"/>
      <c r="XA299" s="57"/>
      <c r="XB299" s="57"/>
      <c r="XC299" s="57"/>
      <c r="XD299" s="57"/>
      <c r="XE299" s="57"/>
      <c r="XF299" s="57"/>
      <c r="XG299" s="57"/>
      <c r="XH299" s="57"/>
      <c r="XI299" s="57"/>
      <c r="XJ299" s="57"/>
      <c r="XK299" s="57"/>
      <c r="XL299" s="57"/>
      <c r="XM299" s="57"/>
      <c r="XN299" s="57"/>
      <c r="XO299" s="57"/>
      <c r="XP299" s="57"/>
      <c r="XQ299" s="57"/>
      <c r="XR299" s="57"/>
      <c r="XS299" s="57"/>
      <c r="XT299" s="57"/>
      <c r="XU299" s="57"/>
      <c r="XV299" s="57"/>
      <c r="XW299" s="57"/>
    </row>
    <row r="300">
      <c r="AI300" s="57"/>
      <c r="BR300" s="57"/>
      <c r="DA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c r="JO300" s="57"/>
      <c r="JP300" s="57"/>
      <c r="JQ300" s="57"/>
      <c r="JR300" s="57"/>
      <c r="JS300" s="57"/>
      <c r="JT300" s="57"/>
      <c r="JU300" s="57"/>
      <c r="JV300" s="57"/>
      <c r="JW300" s="57"/>
      <c r="JX300" s="57"/>
      <c r="JY300" s="57"/>
      <c r="JZ300" s="57"/>
      <c r="KA300" s="57"/>
      <c r="KB300" s="57"/>
      <c r="KC300" s="57"/>
      <c r="KD300" s="57"/>
      <c r="KE300" s="57"/>
      <c r="KF300" s="57"/>
      <c r="KG300" s="57"/>
      <c r="KH300" s="57"/>
      <c r="KI300" s="57"/>
      <c r="KJ300" s="57"/>
      <c r="KK300" s="57"/>
      <c r="KL300" s="57"/>
      <c r="KM300" s="57"/>
      <c r="KN300" s="57"/>
      <c r="KO300" s="57"/>
      <c r="KP300" s="57"/>
      <c r="KQ300" s="57"/>
      <c r="KR300" s="57"/>
      <c r="KS300" s="57"/>
      <c r="KT300" s="57"/>
      <c r="KU300" s="57"/>
      <c r="KV300" s="57"/>
      <c r="KW300" s="57"/>
      <c r="KX300" s="57"/>
      <c r="KY300" s="57"/>
      <c r="KZ300" s="57"/>
      <c r="LA300" s="57"/>
      <c r="LB300" s="57"/>
      <c r="LC300" s="57"/>
      <c r="LD300" s="57"/>
      <c r="LE300" s="57"/>
      <c r="LF300" s="57"/>
      <c r="LG300" s="57"/>
      <c r="LH300" s="57"/>
      <c r="LI300" s="57"/>
      <c r="LJ300" s="57"/>
      <c r="LK300" s="57"/>
      <c r="LL300" s="57"/>
      <c r="LM300" s="57"/>
      <c r="LN300" s="57"/>
      <c r="LO300" s="57"/>
      <c r="LP300" s="57"/>
      <c r="LQ300" s="57"/>
      <c r="LR300" s="57"/>
      <c r="LS300" s="57"/>
      <c r="LT300" s="57"/>
      <c r="LU300" s="57"/>
      <c r="LV300" s="57"/>
      <c r="LW300" s="57"/>
      <c r="LX300" s="57"/>
      <c r="LY300" s="57"/>
      <c r="LZ300" s="57"/>
      <c r="MA300" s="57"/>
      <c r="MB300" s="57"/>
      <c r="MC300" s="57"/>
      <c r="MD300" s="57"/>
      <c r="ME300" s="57"/>
      <c r="MF300" s="57"/>
      <c r="MG300" s="57"/>
      <c r="MH300" s="57"/>
      <c r="MI300" s="57"/>
      <c r="MJ300" s="57"/>
      <c r="MK300" s="57"/>
      <c r="ML300" s="57"/>
      <c r="MM300" s="57"/>
      <c r="MN300" s="57"/>
      <c r="MO300" s="57"/>
      <c r="MP300" s="57"/>
      <c r="MQ300" s="57"/>
      <c r="MR300" s="57"/>
      <c r="MS300" s="57"/>
      <c r="MT300" s="57"/>
      <c r="MU300" s="57"/>
      <c r="MV300" s="57"/>
      <c r="MW300" s="57"/>
      <c r="MX300" s="57"/>
      <c r="MY300" s="57"/>
      <c r="MZ300" s="57"/>
      <c r="NA300" s="57"/>
      <c r="NB300" s="57"/>
      <c r="NC300" s="57"/>
      <c r="ND300" s="57"/>
      <c r="NE300" s="57"/>
      <c r="NF300" s="57"/>
      <c r="NG300" s="57"/>
      <c r="NH300" s="57"/>
      <c r="NI300" s="57"/>
      <c r="NJ300" s="57"/>
      <c r="NK300" s="57"/>
      <c r="NL300" s="57"/>
      <c r="NM300" s="57"/>
      <c r="NN300" s="57"/>
      <c r="NO300" s="57"/>
      <c r="NP300" s="57"/>
      <c r="NQ300" s="57"/>
      <c r="NR300" s="57"/>
      <c r="NS300" s="57"/>
      <c r="NT300" s="57"/>
      <c r="NU300" s="57"/>
      <c r="NV300" s="57"/>
      <c r="NW300" s="57"/>
      <c r="NX300" s="57"/>
      <c r="NY300" s="57"/>
      <c r="NZ300" s="57"/>
      <c r="OA300" s="57"/>
      <c r="OB300" s="57"/>
      <c r="OC300" s="57"/>
      <c r="OD300" s="57"/>
      <c r="OE300" s="57"/>
      <c r="OF300" s="57"/>
      <c r="OG300" s="57"/>
      <c r="OH300" s="57"/>
      <c r="OI300" s="57"/>
      <c r="OJ300" s="57"/>
      <c r="OK300" s="57"/>
      <c r="OL300" s="57"/>
      <c r="OM300" s="57"/>
      <c r="ON300" s="57"/>
      <c r="OO300" s="57"/>
      <c r="OP300" s="57"/>
      <c r="OQ300" s="57"/>
      <c r="OR300" s="57"/>
      <c r="OS300" s="57"/>
      <c r="OT300" s="57"/>
      <c r="OU300" s="57"/>
      <c r="OV300" s="57"/>
      <c r="OW300" s="57"/>
      <c r="OX300" s="57"/>
      <c r="OY300" s="57"/>
      <c r="OZ300" s="57"/>
      <c r="PA300" s="57"/>
      <c r="PB300" s="57"/>
      <c r="PC300" s="57"/>
      <c r="PD300" s="57"/>
      <c r="PE300" s="57"/>
      <c r="PF300" s="57"/>
      <c r="PG300" s="57"/>
      <c r="PH300" s="57"/>
      <c r="PI300" s="57"/>
      <c r="PJ300" s="57"/>
      <c r="PK300" s="57"/>
      <c r="PL300" s="57"/>
      <c r="PM300" s="57"/>
      <c r="PN300" s="57"/>
      <c r="PO300" s="57"/>
      <c r="PP300" s="57"/>
      <c r="PQ300" s="57"/>
      <c r="PR300" s="57"/>
      <c r="PS300" s="57"/>
      <c r="PT300" s="57"/>
      <c r="PU300" s="57"/>
      <c r="PV300" s="57"/>
      <c r="PW300" s="57"/>
      <c r="PX300" s="57"/>
      <c r="PY300" s="57"/>
      <c r="PZ300" s="57"/>
      <c r="QA300" s="57"/>
      <c r="QB300" s="57"/>
      <c r="QC300" s="57"/>
      <c r="QD300" s="57"/>
      <c r="QE300" s="57"/>
      <c r="QF300" s="57"/>
      <c r="QG300" s="57"/>
      <c r="QH300" s="57"/>
      <c r="QI300" s="57"/>
      <c r="QJ300" s="57"/>
      <c r="QK300" s="57"/>
      <c r="QL300" s="57"/>
      <c r="QM300" s="57"/>
      <c r="QN300" s="57"/>
      <c r="QO300" s="57"/>
      <c r="QP300" s="57"/>
      <c r="QQ300" s="57"/>
      <c r="QR300" s="57"/>
      <c r="QS300" s="57"/>
      <c r="QT300" s="57"/>
      <c r="QU300" s="57"/>
      <c r="QV300" s="57"/>
      <c r="QW300" s="57"/>
      <c r="QX300" s="57"/>
      <c r="QY300" s="57"/>
      <c r="QZ300" s="57"/>
      <c r="RA300" s="57"/>
      <c r="RB300" s="57"/>
      <c r="RC300" s="57"/>
      <c r="RD300" s="57"/>
      <c r="RE300" s="57"/>
      <c r="RF300" s="57"/>
      <c r="RG300" s="57"/>
      <c r="RH300" s="57"/>
      <c r="RI300" s="57"/>
      <c r="RJ300" s="57"/>
      <c r="RK300" s="57"/>
      <c r="RL300" s="57"/>
      <c r="RM300" s="57"/>
      <c r="RN300" s="57"/>
      <c r="RO300" s="57"/>
      <c r="RP300" s="57"/>
      <c r="RQ300" s="57"/>
      <c r="RR300" s="57"/>
      <c r="RS300" s="57"/>
      <c r="RT300" s="57"/>
      <c r="RU300" s="57"/>
      <c r="RV300" s="57"/>
      <c r="RW300" s="57"/>
      <c r="RX300" s="57"/>
      <c r="RY300" s="57"/>
      <c r="RZ300" s="57"/>
      <c r="SA300" s="57"/>
      <c r="SB300" s="57"/>
      <c r="SC300" s="57"/>
      <c r="SD300" s="57"/>
      <c r="SE300" s="57"/>
      <c r="SF300" s="57"/>
      <c r="SG300" s="57"/>
      <c r="SH300" s="57"/>
      <c r="SI300" s="57"/>
      <c r="SJ300" s="57"/>
      <c r="SK300" s="57"/>
      <c r="SL300" s="57"/>
      <c r="SM300" s="57"/>
      <c r="SN300" s="57"/>
      <c r="SO300" s="57"/>
      <c r="SP300" s="57"/>
      <c r="SQ300" s="57"/>
      <c r="SR300" s="57"/>
      <c r="SS300" s="57"/>
      <c r="ST300" s="57"/>
      <c r="SU300" s="57"/>
      <c r="SV300" s="57"/>
      <c r="SW300" s="57"/>
      <c r="SX300" s="57"/>
      <c r="SY300" s="57"/>
      <c r="SZ300" s="57"/>
      <c r="TA300" s="57"/>
      <c r="TB300" s="57"/>
      <c r="TC300" s="57"/>
      <c r="TD300" s="57"/>
      <c r="TE300" s="57"/>
      <c r="TF300" s="57"/>
      <c r="TG300" s="57"/>
      <c r="TH300" s="57"/>
      <c r="TI300" s="57"/>
      <c r="TJ300" s="57"/>
      <c r="TK300" s="57"/>
      <c r="TL300" s="57"/>
      <c r="TM300" s="57"/>
      <c r="TN300" s="57"/>
      <c r="TO300" s="57"/>
      <c r="TP300" s="57"/>
      <c r="TQ300" s="57"/>
      <c r="TR300" s="57"/>
      <c r="TS300" s="57"/>
      <c r="TT300" s="57"/>
      <c r="TU300" s="57"/>
      <c r="TV300" s="57"/>
      <c r="TW300" s="57"/>
      <c r="TX300" s="57"/>
      <c r="TY300" s="57"/>
      <c r="TZ300" s="57"/>
      <c r="UA300" s="57"/>
      <c r="UB300" s="57"/>
      <c r="UC300" s="57"/>
      <c r="UD300" s="57"/>
      <c r="UE300" s="57"/>
      <c r="UF300" s="57"/>
      <c r="UG300" s="57"/>
      <c r="UH300" s="57"/>
      <c r="UI300" s="57"/>
      <c r="UJ300" s="57"/>
      <c r="UK300" s="57"/>
      <c r="UL300" s="57"/>
      <c r="UM300" s="57"/>
      <c r="UN300" s="57"/>
      <c r="UO300" s="57"/>
      <c r="UP300" s="57"/>
      <c r="UQ300" s="57"/>
      <c r="UR300" s="57"/>
      <c r="US300" s="57"/>
      <c r="UT300" s="57"/>
      <c r="UU300" s="57"/>
      <c r="UV300" s="57"/>
      <c r="UW300" s="57"/>
      <c r="UX300" s="57"/>
      <c r="UY300" s="57"/>
      <c r="UZ300" s="57"/>
      <c r="VA300" s="57"/>
      <c r="VB300" s="57"/>
      <c r="VC300" s="57"/>
      <c r="VD300" s="57"/>
      <c r="VE300" s="57"/>
      <c r="VF300" s="57"/>
      <c r="VG300" s="57"/>
      <c r="VH300" s="57"/>
      <c r="VI300" s="57"/>
      <c r="VJ300" s="57"/>
      <c r="VK300" s="57"/>
      <c r="VL300" s="57"/>
      <c r="VM300" s="57"/>
      <c r="VN300" s="57"/>
      <c r="VO300" s="57"/>
      <c r="VP300" s="57"/>
      <c r="VQ300" s="57"/>
      <c r="VR300" s="57"/>
      <c r="VS300" s="57"/>
      <c r="VT300" s="57"/>
      <c r="VU300" s="57"/>
      <c r="VV300" s="57"/>
      <c r="VW300" s="57"/>
      <c r="VX300" s="57"/>
      <c r="VY300" s="57"/>
      <c r="VZ300" s="57"/>
      <c r="WA300" s="57"/>
      <c r="WB300" s="57"/>
      <c r="WC300" s="57"/>
      <c r="WD300" s="57"/>
      <c r="WE300" s="57"/>
      <c r="WF300" s="57"/>
      <c r="WG300" s="57"/>
      <c r="WH300" s="57"/>
      <c r="WI300" s="57"/>
      <c r="WJ300" s="57"/>
      <c r="WK300" s="57"/>
      <c r="WL300" s="57"/>
      <c r="WM300" s="57"/>
      <c r="WN300" s="57"/>
      <c r="WO300" s="57"/>
      <c r="WP300" s="57"/>
      <c r="WQ300" s="57"/>
      <c r="WR300" s="57"/>
      <c r="WS300" s="57"/>
      <c r="WT300" s="57"/>
      <c r="WU300" s="57"/>
      <c r="WV300" s="57"/>
      <c r="WW300" s="57"/>
      <c r="WX300" s="57"/>
      <c r="WY300" s="57"/>
      <c r="WZ300" s="57"/>
      <c r="XA300" s="57"/>
      <c r="XB300" s="57"/>
      <c r="XC300" s="57"/>
      <c r="XD300" s="57"/>
      <c r="XE300" s="57"/>
      <c r="XF300" s="57"/>
      <c r="XG300" s="57"/>
      <c r="XH300" s="57"/>
      <c r="XI300" s="57"/>
      <c r="XJ300" s="57"/>
      <c r="XK300" s="57"/>
      <c r="XL300" s="57"/>
      <c r="XM300" s="57"/>
      <c r="XN300" s="57"/>
      <c r="XO300" s="57"/>
      <c r="XP300" s="57"/>
      <c r="XQ300" s="57"/>
      <c r="XR300" s="57"/>
      <c r="XS300" s="57"/>
      <c r="XT300" s="57"/>
      <c r="XU300" s="57"/>
      <c r="XV300" s="57"/>
      <c r="XW300" s="57"/>
    </row>
    <row r="301">
      <c r="AI301" s="57"/>
      <c r="BR301" s="57"/>
      <c r="DA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c r="JV301" s="57"/>
      <c r="JW301" s="57"/>
      <c r="JX301" s="57"/>
      <c r="JY301" s="57"/>
      <c r="JZ301" s="57"/>
      <c r="KA301" s="57"/>
      <c r="KB301" s="57"/>
      <c r="KC301" s="57"/>
      <c r="KD301" s="57"/>
      <c r="KE301" s="57"/>
      <c r="KF301" s="57"/>
      <c r="KG301" s="57"/>
      <c r="KH301" s="57"/>
      <c r="KI301" s="57"/>
      <c r="KJ301" s="57"/>
      <c r="KK301" s="57"/>
      <c r="KL301" s="57"/>
      <c r="KM301" s="57"/>
      <c r="KN301" s="57"/>
      <c r="KO301" s="57"/>
      <c r="KP301" s="57"/>
      <c r="KQ301" s="57"/>
      <c r="KR301" s="57"/>
      <c r="KS301" s="57"/>
      <c r="KT301" s="57"/>
      <c r="KU301" s="57"/>
      <c r="KV301" s="57"/>
      <c r="KW301" s="57"/>
      <c r="KX301" s="57"/>
      <c r="KY301" s="57"/>
      <c r="KZ301" s="57"/>
      <c r="LA301" s="57"/>
      <c r="LB301" s="57"/>
      <c r="LC301" s="57"/>
      <c r="LD301" s="57"/>
      <c r="LE301" s="57"/>
      <c r="LF301" s="57"/>
      <c r="LG301" s="57"/>
      <c r="LH301" s="57"/>
      <c r="LI301" s="57"/>
      <c r="LJ301" s="57"/>
      <c r="LK301" s="57"/>
      <c r="LL301" s="57"/>
      <c r="LM301" s="57"/>
      <c r="LN301" s="57"/>
      <c r="LO301" s="57"/>
      <c r="LP301" s="57"/>
      <c r="LQ301" s="57"/>
      <c r="LR301" s="57"/>
      <c r="LS301" s="57"/>
      <c r="LT301" s="57"/>
      <c r="LU301" s="57"/>
      <c r="LV301" s="57"/>
      <c r="LW301" s="57"/>
      <c r="LX301" s="57"/>
      <c r="LY301" s="57"/>
      <c r="LZ301" s="57"/>
      <c r="MA301" s="57"/>
      <c r="MB301" s="57"/>
      <c r="MC301" s="57"/>
      <c r="MD301" s="57"/>
      <c r="ME301" s="57"/>
      <c r="MF301" s="57"/>
      <c r="MG301" s="57"/>
      <c r="MH301" s="57"/>
      <c r="MI301" s="57"/>
      <c r="MJ301" s="57"/>
      <c r="MK301" s="57"/>
      <c r="ML301" s="57"/>
      <c r="MM301" s="57"/>
      <c r="MN301" s="57"/>
      <c r="MO301" s="57"/>
      <c r="MP301" s="57"/>
      <c r="MQ301" s="57"/>
      <c r="MR301" s="57"/>
      <c r="MS301" s="57"/>
      <c r="MT301" s="57"/>
      <c r="MU301" s="57"/>
      <c r="MV301" s="57"/>
      <c r="MW301" s="57"/>
      <c r="MX301" s="57"/>
      <c r="MY301" s="57"/>
      <c r="MZ301" s="57"/>
      <c r="NA301" s="57"/>
      <c r="NB301" s="57"/>
      <c r="NC301" s="57"/>
      <c r="ND301" s="57"/>
      <c r="NE301" s="57"/>
      <c r="NF301" s="57"/>
      <c r="NG301" s="57"/>
      <c r="NH301" s="57"/>
      <c r="NI301" s="57"/>
      <c r="NJ301" s="57"/>
      <c r="NK301" s="57"/>
      <c r="NL301" s="57"/>
      <c r="NM301" s="57"/>
      <c r="NN301" s="57"/>
      <c r="NO301" s="57"/>
      <c r="NP301" s="57"/>
      <c r="NQ301" s="57"/>
      <c r="NR301" s="57"/>
      <c r="NS301" s="57"/>
      <c r="NT301" s="57"/>
      <c r="NU301" s="57"/>
      <c r="NV301" s="57"/>
      <c r="NW301" s="57"/>
      <c r="NX301" s="57"/>
      <c r="NY301" s="57"/>
      <c r="NZ301" s="57"/>
      <c r="OA301" s="57"/>
      <c r="OB301" s="57"/>
      <c r="OC301" s="57"/>
      <c r="OD301" s="57"/>
      <c r="OE301" s="57"/>
      <c r="OF301" s="57"/>
      <c r="OG301" s="57"/>
      <c r="OH301" s="57"/>
      <c r="OI301" s="57"/>
      <c r="OJ301" s="57"/>
      <c r="OK301" s="57"/>
      <c r="OL301" s="57"/>
      <c r="OM301" s="57"/>
      <c r="ON301" s="57"/>
      <c r="OO301" s="57"/>
      <c r="OP301" s="57"/>
      <c r="OQ301" s="57"/>
      <c r="OR301" s="57"/>
      <c r="OS301" s="57"/>
      <c r="OT301" s="57"/>
      <c r="OU301" s="57"/>
      <c r="OV301" s="57"/>
      <c r="OW301" s="57"/>
      <c r="OX301" s="57"/>
      <c r="OY301" s="57"/>
      <c r="OZ301" s="57"/>
      <c r="PA301" s="57"/>
      <c r="PB301" s="57"/>
      <c r="PC301" s="57"/>
      <c r="PD301" s="57"/>
      <c r="PE301" s="57"/>
      <c r="PF301" s="57"/>
      <c r="PG301" s="57"/>
      <c r="PH301" s="57"/>
      <c r="PI301" s="57"/>
      <c r="PJ301" s="57"/>
      <c r="PK301" s="57"/>
      <c r="PL301" s="57"/>
      <c r="PM301" s="57"/>
      <c r="PN301" s="57"/>
      <c r="PO301" s="57"/>
      <c r="PP301" s="57"/>
      <c r="PQ301" s="57"/>
      <c r="PR301" s="57"/>
      <c r="PS301" s="57"/>
      <c r="PT301" s="57"/>
      <c r="PU301" s="57"/>
      <c r="PV301" s="57"/>
      <c r="PW301" s="57"/>
      <c r="PX301" s="57"/>
      <c r="PY301" s="57"/>
      <c r="PZ301" s="57"/>
      <c r="QA301" s="57"/>
      <c r="QB301" s="57"/>
      <c r="QC301" s="57"/>
      <c r="QD301" s="57"/>
      <c r="QE301" s="57"/>
      <c r="QF301" s="57"/>
      <c r="QG301" s="57"/>
      <c r="QH301" s="57"/>
      <c r="QI301" s="57"/>
      <c r="QJ301" s="57"/>
      <c r="QK301" s="57"/>
      <c r="QL301" s="57"/>
      <c r="QM301" s="57"/>
      <c r="QN301" s="57"/>
      <c r="QO301" s="57"/>
      <c r="QP301" s="57"/>
      <c r="QQ301" s="57"/>
      <c r="QR301" s="57"/>
      <c r="QS301" s="57"/>
      <c r="QT301" s="57"/>
      <c r="QU301" s="57"/>
      <c r="QV301" s="57"/>
      <c r="QW301" s="57"/>
      <c r="QX301" s="57"/>
      <c r="QY301" s="57"/>
      <c r="QZ301" s="57"/>
      <c r="RA301" s="57"/>
      <c r="RB301" s="57"/>
      <c r="RC301" s="57"/>
      <c r="RD301" s="57"/>
      <c r="RE301" s="57"/>
      <c r="RF301" s="57"/>
      <c r="RG301" s="57"/>
      <c r="RH301" s="57"/>
      <c r="RI301" s="57"/>
      <c r="RJ301" s="57"/>
      <c r="RK301" s="57"/>
      <c r="RL301" s="57"/>
      <c r="RM301" s="57"/>
      <c r="RN301" s="57"/>
      <c r="RO301" s="57"/>
      <c r="RP301" s="57"/>
      <c r="RQ301" s="57"/>
      <c r="RR301" s="57"/>
      <c r="RS301" s="57"/>
      <c r="RT301" s="57"/>
      <c r="RU301" s="57"/>
      <c r="RV301" s="57"/>
      <c r="RW301" s="57"/>
      <c r="RX301" s="57"/>
      <c r="RY301" s="57"/>
      <c r="RZ301" s="57"/>
      <c r="SA301" s="57"/>
      <c r="SB301" s="57"/>
      <c r="SC301" s="57"/>
      <c r="SD301" s="57"/>
      <c r="SE301" s="57"/>
      <c r="SF301" s="57"/>
      <c r="SG301" s="57"/>
      <c r="SH301" s="57"/>
      <c r="SI301" s="57"/>
      <c r="SJ301" s="57"/>
      <c r="SK301" s="57"/>
      <c r="SL301" s="57"/>
      <c r="SM301" s="57"/>
      <c r="SN301" s="57"/>
      <c r="SO301" s="57"/>
      <c r="SP301" s="57"/>
      <c r="SQ301" s="57"/>
      <c r="SR301" s="57"/>
      <c r="SS301" s="57"/>
      <c r="ST301" s="57"/>
      <c r="SU301" s="57"/>
      <c r="SV301" s="57"/>
      <c r="SW301" s="57"/>
      <c r="SX301" s="57"/>
      <c r="SY301" s="57"/>
      <c r="SZ301" s="57"/>
      <c r="TA301" s="57"/>
      <c r="TB301" s="57"/>
      <c r="TC301" s="57"/>
      <c r="TD301" s="57"/>
      <c r="TE301" s="57"/>
      <c r="TF301" s="57"/>
      <c r="TG301" s="57"/>
      <c r="TH301" s="57"/>
      <c r="TI301" s="57"/>
      <c r="TJ301" s="57"/>
      <c r="TK301" s="57"/>
      <c r="TL301" s="57"/>
      <c r="TM301" s="57"/>
      <c r="TN301" s="57"/>
      <c r="TO301" s="57"/>
      <c r="TP301" s="57"/>
      <c r="TQ301" s="57"/>
      <c r="TR301" s="57"/>
      <c r="TS301" s="57"/>
      <c r="TT301" s="57"/>
      <c r="TU301" s="57"/>
      <c r="TV301" s="57"/>
      <c r="TW301" s="57"/>
      <c r="TX301" s="57"/>
      <c r="TY301" s="57"/>
      <c r="TZ301" s="57"/>
      <c r="UA301" s="57"/>
      <c r="UB301" s="57"/>
      <c r="UC301" s="57"/>
      <c r="UD301" s="57"/>
      <c r="UE301" s="57"/>
      <c r="UF301" s="57"/>
      <c r="UG301" s="57"/>
      <c r="UH301" s="57"/>
      <c r="UI301" s="57"/>
      <c r="UJ301" s="57"/>
      <c r="UK301" s="57"/>
      <c r="UL301" s="57"/>
      <c r="UM301" s="57"/>
      <c r="UN301" s="57"/>
      <c r="UO301" s="57"/>
      <c r="UP301" s="57"/>
      <c r="UQ301" s="57"/>
      <c r="UR301" s="57"/>
      <c r="US301" s="57"/>
      <c r="UT301" s="57"/>
      <c r="UU301" s="57"/>
      <c r="UV301" s="57"/>
      <c r="UW301" s="57"/>
      <c r="UX301" s="57"/>
      <c r="UY301" s="57"/>
      <c r="UZ301" s="57"/>
      <c r="VA301" s="57"/>
      <c r="VB301" s="57"/>
      <c r="VC301" s="57"/>
      <c r="VD301" s="57"/>
      <c r="VE301" s="57"/>
      <c r="VF301" s="57"/>
      <c r="VG301" s="57"/>
      <c r="VH301" s="57"/>
      <c r="VI301" s="57"/>
      <c r="VJ301" s="57"/>
      <c r="VK301" s="57"/>
      <c r="VL301" s="57"/>
      <c r="VM301" s="57"/>
      <c r="VN301" s="57"/>
      <c r="VO301" s="57"/>
      <c r="VP301" s="57"/>
      <c r="VQ301" s="57"/>
      <c r="VR301" s="57"/>
      <c r="VS301" s="57"/>
      <c r="VT301" s="57"/>
      <c r="VU301" s="57"/>
      <c r="VV301" s="57"/>
      <c r="VW301" s="57"/>
      <c r="VX301" s="57"/>
      <c r="VY301" s="57"/>
      <c r="VZ301" s="57"/>
      <c r="WA301" s="57"/>
      <c r="WB301" s="57"/>
      <c r="WC301" s="57"/>
      <c r="WD301" s="57"/>
      <c r="WE301" s="57"/>
      <c r="WF301" s="57"/>
      <c r="WG301" s="57"/>
      <c r="WH301" s="57"/>
      <c r="WI301" s="57"/>
      <c r="WJ301" s="57"/>
      <c r="WK301" s="57"/>
      <c r="WL301" s="57"/>
      <c r="WM301" s="57"/>
      <c r="WN301" s="57"/>
      <c r="WO301" s="57"/>
      <c r="WP301" s="57"/>
      <c r="WQ301" s="57"/>
      <c r="WR301" s="57"/>
      <c r="WS301" s="57"/>
      <c r="WT301" s="57"/>
      <c r="WU301" s="57"/>
      <c r="WV301" s="57"/>
      <c r="WW301" s="57"/>
      <c r="WX301" s="57"/>
      <c r="WY301" s="57"/>
      <c r="WZ301" s="57"/>
      <c r="XA301" s="57"/>
      <c r="XB301" s="57"/>
      <c r="XC301" s="57"/>
      <c r="XD301" s="57"/>
      <c r="XE301" s="57"/>
      <c r="XF301" s="57"/>
      <c r="XG301" s="57"/>
      <c r="XH301" s="57"/>
      <c r="XI301" s="57"/>
      <c r="XJ301" s="57"/>
      <c r="XK301" s="57"/>
      <c r="XL301" s="57"/>
      <c r="XM301" s="57"/>
      <c r="XN301" s="57"/>
      <c r="XO301" s="57"/>
      <c r="XP301" s="57"/>
      <c r="XQ301" s="57"/>
      <c r="XR301" s="57"/>
      <c r="XS301" s="57"/>
      <c r="XT301" s="57"/>
      <c r="XU301" s="57"/>
      <c r="XV301" s="57"/>
      <c r="XW301" s="57"/>
    </row>
    <row r="302">
      <c r="AI302" s="57"/>
      <c r="BR302" s="57"/>
      <c r="DA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c r="JT302" s="57"/>
      <c r="JU302" s="57"/>
      <c r="JV302" s="57"/>
      <c r="JW302" s="57"/>
      <c r="JX302" s="57"/>
      <c r="JY302" s="57"/>
      <c r="JZ302" s="57"/>
      <c r="KA302" s="57"/>
      <c r="KB302" s="57"/>
      <c r="KC302" s="57"/>
      <c r="KD302" s="57"/>
      <c r="KE302" s="57"/>
      <c r="KF302" s="57"/>
      <c r="KG302" s="57"/>
      <c r="KH302" s="57"/>
      <c r="KI302" s="57"/>
      <c r="KJ302" s="57"/>
      <c r="KK302" s="57"/>
      <c r="KL302" s="57"/>
      <c r="KM302" s="57"/>
      <c r="KN302" s="57"/>
      <c r="KO302" s="57"/>
      <c r="KP302" s="57"/>
      <c r="KQ302" s="57"/>
      <c r="KR302" s="57"/>
      <c r="KS302" s="57"/>
      <c r="KT302" s="57"/>
      <c r="KU302" s="57"/>
      <c r="KV302" s="57"/>
      <c r="KW302" s="57"/>
      <c r="KX302" s="57"/>
      <c r="KY302" s="57"/>
      <c r="KZ302" s="57"/>
      <c r="LA302" s="57"/>
      <c r="LB302" s="57"/>
      <c r="LC302" s="57"/>
      <c r="LD302" s="57"/>
      <c r="LE302" s="57"/>
      <c r="LF302" s="57"/>
      <c r="LG302" s="57"/>
      <c r="LH302" s="57"/>
      <c r="LI302" s="57"/>
      <c r="LJ302" s="57"/>
      <c r="LK302" s="57"/>
      <c r="LL302" s="57"/>
      <c r="LM302" s="57"/>
      <c r="LN302" s="57"/>
      <c r="LO302" s="57"/>
      <c r="LP302" s="57"/>
      <c r="LQ302" s="57"/>
      <c r="LR302" s="57"/>
      <c r="LS302" s="57"/>
      <c r="LT302" s="57"/>
      <c r="LU302" s="57"/>
      <c r="LV302" s="57"/>
      <c r="LW302" s="57"/>
      <c r="LX302" s="57"/>
      <c r="LY302" s="57"/>
      <c r="LZ302" s="57"/>
      <c r="MA302" s="57"/>
      <c r="MB302" s="57"/>
      <c r="MC302" s="57"/>
      <c r="MD302" s="57"/>
      <c r="ME302" s="57"/>
      <c r="MF302" s="57"/>
      <c r="MG302" s="57"/>
      <c r="MH302" s="57"/>
      <c r="MI302" s="57"/>
      <c r="MJ302" s="57"/>
      <c r="MK302" s="57"/>
      <c r="ML302" s="57"/>
      <c r="MM302" s="57"/>
      <c r="MN302" s="57"/>
      <c r="MO302" s="57"/>
      <c r="MP302" s="57"/>
      <c r="MQ302" s="57"/>
      <c r="MR302" s="57"/>
      <c r="MS302" s="57"/>
      <c r="MT302" s="57"/>
      <c r="MU302" s="57"/>
      <c r="MV302" s="57"/>
      <c r="MW302" s="57"/>
      <c r="MX302" s="57"/>
      <c r="MY302" s="57"/>
      <c r="MZ302" s="57"/>
      <c r="NA302" s="57"/>
      <c r="NB302" s="57"/>
      <c r="NC302" s="57"/>
      <c r="ND302" s="57"/>
      <c r="NE302" s="57"/>
      <c r="NF302" s="57"/>
      <c r="NG302" s="57"/>
      <c r="NH302" s="57"/>
      <c r="NI302" s="57"/>
      <c r="NJ302" s="57"/>
      <c r="NK302" s="57"/>
      <c r="NL302" s="57"/>
      <c r="NM302" s="57"/>
      <c r="NN302" s="57"/>
      <c r="NO302" s="57"/>
      <c r="NP302" s="57"/>
      <c r="NQ302" s="57"/>
      <c r="NR302" s="57"/>
      <c r="NS302" s="57"/>
      <c r="NT302" s="57"/>
      <c r="NU302" s="57"/>
      <c r="NV302" s="57"/>
      <c r="NW302" s="57"/>
      <c r="NX302" s="57"/>
      <c r="NY302" s="57"/>
      <c r="NZ302" s="57"/>
      <c r="OA302" s="57"/>
      <c r="OB302" s="57"/>
      <c r="OC302" s="57"/>
      <c r="OD302" s="57"/>
      <c r="OE302" s="57"/>
      <c r="OF302" s="57"/>
      <c r="OG302" s="57"/>
      <c r="OH302" s="57"/>
      <c r="OI302" s="57"/>
      <c r="OJ302" s="57"/>
      <c r="OK302" s="57"/>
      <c r="OL302" s="57"/>
      <c r="OM302" s="57"/>
      <c r="ON302" s="57"/>
      <c r="OO302" s="57"/>
      <c r="OP302" s="57"/>
      <c r="OQ302" s="57"/>
      <c r="OR302" s="57"/>
      <c r="OS302" s="57"/>
      <c r="OT302" s="57"/>
      <c r="OU302" s="57"/>
      <c r="OV302" s="57"/>
      <c r="OW302" s="57"/>
      <c r="OX302" s="57"/>
      <c r="OY302" s="57"/>
      <c r="OZ302" s="57"/>
      <c r="PA302" s="57"/>
      <c r="PB302" s="57"/>
      <c r="PC302" s="57"/>
      <c r="PD302" s="57"/>
      <c r="PE302" s="57"/>
      <c r="PF302" s="57"/>
      <c r="PG302" s="57"/>
      <c r="PH302" s="57"/>
      <c r="PI302" s="57"/>
      <c r="PJ302" s="57"/>
      <c r="PK302" s="57"/>
      <c r="PL302" s="57"/>
      <c r="PM302" s="57"/>
      <c r="PN302" s="57"/>
      <c r="PO302" s="57"/>
      <c r="PP302" s="57"/>
      <c r="PQ302" s="57"/>
      <c r="PR302" s="57"/>
      <c r="PS302" s="57"/>
      <c r="PT302" s="57"/>
      <c r="PU302" s="57"/>
      <c r="PV302" s="57"/>
      <c r="PW302" s="57"/>
      <c r="PX302" s="57"/>
      <c r="PY302" s="57"/>
      <c r="PZ302" s="57"/>
      <c r="QA302" s="57"/>
      <c r="QB302" s="57"/>
      <c r="QC302" s="57"/>
      <c r="QD302" s="57"/>
      <c r="QE302" s="57"/>
      <c r="QF302" s="57"/>
      <c r="QG302" s="57"/>
      <c r="QH302" s="57"/>
      <c r="QI302" s="57"/>
      <c r="QJ302" s="57"/>
      <c r="QK302" s="57"/>
      <c r="QL302" s="57"/>
      <c r="QM302" s="57"/>
      <c r="QN302" s="57"/>
      <c r="QO302" s="57"/>
      <c r="QP302" s="57"/>
      <c r="QQ302" s="57"/>
      <c r="QR302" s="57"/>
      <c r="QS302" s="57"/>
      <c r="QT302" s="57"/>
      <c r="QU302" s="57"/>
      <c r="QV302" s="57"/>
      <c r="QW302" s="57"/>
      <c r="QX302" s="57"/>
      <c r="QY302" s="57"/>
      <c r="QZ302" s="57"/>
      <c r="RA302" s="57"/>
      <c r="RB302" s="57"/>
      <c r="RC302" s="57"/>
      <c r="RD302" s="57"/>
      <c r="RE302" s="57"/>
      <c r="RF302" s="57"/>
      <c r="RG302" s="57"/>
      <c r="RH302" s="57"/>
      <c r="RI302" s="57"/>
      <c r="RJ302" s="57"/>
      <c r="RK302" s="57"/>
      <c r="RL302" s="57"/>
      <c r="RM302" s="57"/>
      <c r="RN302" s="57"/>
      <c r="RO302" s="57"/>
      <c r="RP302" s="57"/>
      <c r="RQ302" s="57"/>
      <c r="RR302" s="57"/>
      <c r="RS302" s="57"/>
      <c r="RT302" s="57"/>
      <c r="RU302" s="57"/>
      <c r="RV302" s="57"/>
      <c r="RW302" s="57"/>
      <c r="RX302" s="57"/>
      <c r="RY302" s="57"/>
      <c r="RZ302" s="57"/>
      <c r="SA302" s="57"/>
      <c r="SB302" s="57"/>
      <c r="SC302" s="57"/>
      <c r="SD302" s="57"/>
      <c r="SE302" s="57"/>
      <c r="SF302" s="57"/>
      <c r="SG302" s="57"/>
      <c r="SH302" s="57"/>
      <c r="SI302" s="57"/>
      <c r="SJ302" s="57"/>
      <c r="SK302" s="57"/>
      <c r="SL302" s="57"/>
      <c r="SM302" s="57"/>
      <c r="SN302" s="57"/>
      <c r="SO302" s="57"/>
      <c r="SP302" s="57"/>
      <c r="SQ302" s="57"/>
      <c r="SR302" s="57"/>
      <c r="SS302" s="57"/>
      <c r="ST302" s="57"/>
      <c r="SU302" s="57"/>
      <c r="SV302" s="57"/>
      <c r="SW302" s="57"/>
      <c r="SX302" s="57"/>
      <c r="SY302" s="57"/>
      <c r="SZ302" s="57"/>
      <c r="TA302" s="57"/>
      <c r="TB302" s="57"/>
      <c r="TC302" s="57"/>
      <c r="TD302" s="57"/>
      <c r="TE302" s="57"/>
      <c r="TF302" s="57"/>
      <c r="TG302" s="57"/>
      <c r="TH302" s="57"/>
      <c r="TI302" s="57"/>
      <c r="TJ302" s="57"/>
      <c r="TK302" s="57"/>
      <c r="TL302" s="57"/>
      <c r="TM302" s="57"/>
      <c r="TN302" s="57"/>
      <c r="TO302" s="57"/>
      <c r="TP302" s="57"/>
      <c r="TQ302" s="57"/>
      <c r="TR302" s="57"/>
      <c r="TS302" s="57"/>
      <c r="TT302" s="57"/>
      <c r="TU302" s="57"/>
      <c r="TV302" s="57"/>
      <c r="TW302" s="57"/>
      <c r="TX302" s="57"/>
      <c r="TY302" s="57"/>
      <c r="TZ302" s="57"/>
      <c r="UA302" s="57"/>
      <c r="UB302" s="57"/>
      <c r="UC302" s="57"/>
      <c r="UD302" s="57"/>
      <c r="UE302" s="57"/>
      <c r="UF302" s="57"/>
      <c r="UG302" s="57"/>
      <c r="UH302" s="57"/>
      <c r="UI302" s="57"/>
      <c r="UJ302" s="57"/>
      <c r="UK302" s="57"/>
      <c r="UL302" s="57"/>
      <c r="UM302" s="57"/>
      <c r="UN302" s="57"/>
      <c r="UO302" s="57"/>
      <c r="UP302" s="57"/>
      <c r="UQ302" s="57"/>
      <c r="UR302" s="57"/>
      <c r="US302" s="57"/>
      <c r="UT302" s="57"/>
      <c r="UU302" s="57"/>
      <c r="UV302" s="57"/>
      <c r="UW302" s="57"/>
      <c r="UX302" s="57"/>
      <c r="UY302" s="57"/>
      <c r="UZ302" s="57"/>
      <c r="VA302" s="57"/>
      <c r="VB302" s="57"/>
      <c r="VC302" s="57"/>
      <c r="VD302" s="57"/>
      <c r="VE302" s="57"/>
      <c r="VF302" s="57"/>
      <c r="VG302" s="57"/>
      <c r="VH302" s="57"/>
      <c r="VI302" s="57"/>
      <c r="VJ302" s="57"/>
      <c r="VK302" s="57"/>
      <c r="VL302" s="57"/>
      <c r="VM302" s="57"/>
      <c r="VN302" s="57"/>
      <c r="VO302" s="57"/>
      <c r="VP302" s="57"/>
      <c r="VQ302" s="57"/>
      <c r="VR302" s="57"/>
      <c r="VS302" s="57"/>
      <c r="VT302" s="57"/>
      <c r="VU302" s="57"/>
      <c r="VV302" s="57"/>
      <c r="VW302" s="57"/>
      <c r="VX302" s="57"/>
      <c r="VY302" s="57"/>
      <c r="VZ302" s="57"/>
      <c r="WA302" s="57"/>
      <c r="WB302" s="57"/>
      <c r="WC302" s="57"/>
      <c r="WD302" s="57"/>
      <c r="WE302" s="57"/>
      <c r="WF302" s="57"/>
      <c r="WG302" s="57"/>
      <c r="WH302" s="57"/>
      <c r="WI302" s="57"/>
      <c r="WJ302" s="57"/>
      <c r="WK302" s="57"/>
      <c r="WL302" s="57"/>
      <c r="WM302" s="57"/>
      <c r="WN302" s="57"/>
      <c r="WO302" s="57"/>
      <c r="WP302" s="57"/>
      <c r="WQ302" s="57"/>
      <c r="WR302" s="57"/>
      <c r="WS302" s="57"/>
      <c r="WT302" s="57"/>
      <c r="WU302" s="57"/>
      <c r="WV302" s="57"/>
      <c r="WW302" s="57"/>
      <c r="WX302" s="57"/>
      <c r="WY302" s="57"/>
      <c r="WZ302" s="57"/>
      <c r="XA302" s="57"/>
      <c r="XB302" s="57"/>
      <c r="XC302" s="57"/>
      <c r="XD302" s="57"/>
      <c r="XE302" s="57"/>
      <c r="XF302" s="57"/>
      <c r="XG302" s="57"/>
      <c r="XH302" s="57"/>
      <c r="XI302" s="57"/>
      <c r="XJ302" s="57"/>
      <c r="XK302" s="57"/>
      <c r="XL302" s="57"/>
      <c r="XM302" s="57"/>
      <c r="XN302" s="57"/>
      <c r="XO302" s="57"/>
      <c r="XP302" s="57"/>
      <c r="XQ302" s="57"/>
      <c r="XR302" s="57"/>
      <c r="XS302" s="57"/>
      <c r="XT302" s="57"/>
      <c r="XU302" s="57"/>
      <c r="XV302" s="57"/>
      <c r="XW302" s="57"/>
    </row>
    <row r="303">
      <c r="AI303" s="57"/>
      <c r="BR303" s="57"/>
      <c r="DA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c r="JV303" s="57"/>
      <c r="JW303" s="57"/>
      <c r="JX303" s="57"/>
      <c r="JY303" s="57"/>
      <c r="JZ303" s="57"/>
      <c r="KA303" s="57"/>
      <c r="KB303" s="57"/>
      <c r="KC303" s="57"/>
      <c r="KD303" s="57"/>
      <c r="KE303" s="57"/>
      <c r="KF303" s="57"/>
      <c r="KG303" s="57"/>
      <c r="KH303" s="57"/>
      <c r="KI303" s="57"/>
      <c r="KJ303" s="57"/>
      <c r="KK303" s="57"/>
      <c r="KL303" s="57"/>
      <c r="KM303" s="57"/>
      <c r="KN303" s="57"/>
      <c r="KO303" s="57"/>
      <c r="KP303" s="57"/>
      <c r="KQ303" s="57"/>
      <c r="KR303" s="57"/>
      <c r="KS303" s="57"/>
      <c r="KT303" s="57"/>
      <c r="KU303" s="57"/>
      <c r="KV303" s="57"/>
      <c r="KW303" s="57"/>
      <c r="KX303" s="57"/>
      <c r="KY303" s="57"/>
      <c r="KZ303" s="57"/>
      <c r="LA303" s="57"/>
      <c r="LB303" s="57"/>
      <c r="LC303" s="57"/>
      <c r="LD303" s="57"/>
      <c r="LE303" s="57"/>
      <c r="LF303" s="57"/>
      <c r="LG303" s="57"/>
      <c r="LH303" s="57"/>
      <c r="LI303" s="57"/>
      <c r="LJ303" s="57"/>
      <c r="LK303" s="57"/>
      <c r="LL303" s="57"/>
      <c r="LM303" s="57"/>
      <c r="LN303" s="57"/>
      <c r="LO303" s="57"/>
      <c r="LP303" s="57"/>
      <c r="LQ303" s="57"/>
      <c r="LR303" s="57"/>
      <c r="LS303" s="57"/>
      <c r="LT303" s="57"/>
      <c r="LU303" s="57"/>
      <c r="LV303" s="57"/>
      <c r="LW303" s="57"/>
      <c r="LX303" s="57"/>
      <c r="LY303" s="57"/>
      <c r="LZ303" s="57"/>
      <c r="MA303" s="57"/>
      <c r="MB303" s="57"/>
      <c r="MC303" s="57"/>
      <c r="MD303" s="57"/>
      <c r="ME303" s="57"/>
      <c r="MF303" s="57"/>
      <c r="MG303" s="57"/>
      <c r="MH303" s="57"/>
      <c r="MI303" s="57"/>
      <c r="MJ303" s="57"/>
      <c r="MK303" s="57"/>
      <c r="ML303" s="57"/>
      <c r="MM303" s="57"/>
      <c r="MN303" s="57"/>
      <c r="MO303" s="57"/>
      <c r="MP303" s="57"/>
      <c r="MQ303" s="57"/>
      <c r="MR303" s="57"/>
      <c r="MS303" s="57"/>
      <c r="MT303" s="57"/>
      <c r="MU303" s="57"/>
      <c r="MV303" s="57"/>
      <c r="MW303" s="57"/>
      <c r="MX303" s="57"/>
      <c r="MY303" s="57"/>
      <c r="MZ303" s="57"/>
      <c r="NA303" s="57"/>
      <c r="NB303" s="57"/>
      <c r="NC303" s="57"/>
      <c r="ND303" s="57"/>
      <c r="NE303" s="57"/>
      <c r="NF303" s="57"/>
      <c r="NG303" s="57"/>
      <c r="NH303" s="57"/>
      <c r="NI303" s="57"/>
      <c r="NJ303" s="57"/>
      <c r="NK303" s="57"/>
      <c r="NL303" s="57"/>
      <c r="NM303" s="57"/>
      <c r="NN303" s="57"/>
      <c r="NO303" s="57"/>
      <c r="NP303" s="57"/>
      <c r="NQ303" s="57"/>
      <c r="NR303" s="57"/>
      <c r="NS303" s="57"/>
      <c r="NT303" s="57"/>
      <c r="NU303" s="57"/>
      <c r="NV303" s="57"/>
      <c r="NW303" s="57"/>
      <c r="NX303" s="57"/>
      <c r="NY303" s="57"/>
      <c r="NZ303" s="57"/>
      <c r="OA303" s="57"/>
      <c r="OB303" s="57"/>
      <c r="OC303" s="57"/>
      <c r="OD303" s="57"/>
      <c r="OE303" s="57"/>
      <c r="OF303" s="57"/>
      <c r="OG303" s="57"/>
      <c r="OH303" s="57"/>
      <c r="OI303" s="57"/>
      <c r="OJ303" s="57"/>
      <c r="OK303" s="57"/>
      <c r="OL303" s="57"/>
      <c r="OM303" s="57"/>
      <c r="ON303" s="57"/>
      <c r="OO303" s="57"/>
      <c r="OP303" s="57"/>
      <c r="OQ303" s="57"/>
      <c r="OR303" s="57"/>
      <c r="OS303" s="57"/>
      <c r="OT303" s="57"/>
      <c r="OU303" s="57"/>
      <c r="OV303" s="57"/>
      <c r="OW303" s="57"/>
      <c r="OX303" s="57"/>
      <c r="OY303" s="57"/>
      <c r="OZ303" s="57"/>
      <c r="PA303" s="57"/>
      <c r="PB303" s="57"/>
      <c r="PC303" s="57"/>
      <c r="PD303" s="57"/>
      <c r="PE303" s="57"/>
      <c r="PF303" s="57"/>
      <c r="PG303" s="57"/>
      <c r="PH303" s="57"/>
      <c r="PI303" s="57"/>
      <c r="PJ303" s="57"/>
      <c r="PK303" s="57"/>
      <c r="PL303" s="57"/>
      <c r="PM303" s="57"/>
      <c r="PN303" s="57"/>
      <c r="PO303" s="57"/>
      <c r="PP303" s="57"/>
      <c r="PQ303" s="57"/>
      <c r="PR303" s="57"/>
      <c r="PS303" s="57"/>
      <c r="PT303" s="57"/>
      <c r="PU303" s="57"/>
      <c r="PV303" s="57"/>
      <c r="PW303" s="57"/>
      <c r="PX303" s="57"/>
      <c r="PY303" s="57"/>
      <c r="PZ303" s="57"/>
      <c r="QA303" s="57"/>
      <c r="QB303" s="57"/>
      <c r="QC303" s="57"/>
      <c r="QD303" s="57"/>
      <c r="QE303" s="57"/>
      <c r="QF303" s="57"/>
      <c r="QG303" s="57"/>
      <c r="QH303" s="57"/>
      <c r="QI303" s="57"/>
      <c r="QJ303" s="57"/>
      <c r="QK303" s="57"/>
      <c r="QL303" s="57"/>
      <c r="QM303" s="57"/>
      <c r="QN303" s="57"/>
      <c r="QO303" s="57"/>
      <c r="QP303" s="57"/>
      <c r="QQ303" s="57"/>
      <c r="QR303" s="57"/>
      <c r="QS303" s="57"/>
      <c r="QT303" s="57"/>
      <c r="QU303" s="57"/>
      <c r="QV303" s="57"/>
      <c r="QW303" s="57"/>
      <c r="QX303" s="57"/>
      <c r="QY303" s="57"/>
      <c r="QZ303" s="57"/>
      <c r="RA303" s="57"/>
      <c r="RB303" s="57"/>
      <c r="RC303" s="57"/>
      <c r="RD303" s="57"/>
      <c r="RE303" s="57"/>
      <c r="RF303" s="57"/>
      <c r="RG303" s="57"/>
      <c r="RH303" s="57"/>
      <c r="RI303" s="57"/>
      <c r="RJ303" s="57"/>
      <c r="RK303" s="57"/>
      <c r="RL303" s="57"/>
      <c r="RM303" s="57"/>
      <c r="RN303" s="57"/>
      <c r="RO303" s="57"/>
      <c r="RP303" s="57"/>
      <c r="RQ303" s="57"/>
      <c r="RR303" s="57"/>
      <c r="RS303" s="57"/>
      <c r="RT303" s="57"/>
      <c r="RU303" s="57"/>
      <c r="RV303" s="57"/>
      <c r="RW303" s="57"/>
      <c r="RX303" s="57"/>
      <c r="RY303" s="57"/>
      <c r="RZ303" s="57"/>
      <c r="SA303" s="57"/>
      <c r="SB303" s="57"/>
      <c r="SC303" s="57"/>
      <c r="SD303" s="57"/>
      <c r="SE303" s="57"/>
      <c r="SF303" s="57"/>
      <c r="SG303" s="57"/>
      <c r="SH303" s="57"/>
      <c r="SI303" s="57"/>
      <c r="SJ303" s="57"/>
      <c r="SK303" s="57"/>
      <c r="SL303" s="57"/>
      <c r="SM303" s="57"/>
      <c r="SN303" s="57"/>
      <c r="SO303" s="57"/>
      <c r="SP303" s="57"/>
      <c r="SQ303" s="57"/>
      <c r="SR303" s="57"/>
      <c r="SS303" s="57"/>
      <c r="ST303" s="57"/>
      <c r="SU303" s="57"/>
      <c r="SV303" s="57"/>
      <c r="SW303" s="57"/>
      <c r="SX303" s="57"/>
      <c r="SY303" s="57"/>
      <c r="SZ303" s="57"/>
      <c r="TA303" s="57"/>
      <c r="TB303" s="57"/>
      <c r="TC303" s="57"/>
      <c r="TD303" s="57"/>
      <c r="TE303" s="57"/>
      <c r="TF303" s="57"/>
      <c r="TG303" s="57"/>
      <c r="TH303" s="57"/>
      <c r="TI303" s="57"/>
      <c r="TJ303" s="57"/>
      <c r="TK303" s="57"/>
      <c r="TL303" s="57"/>
      <c r="TM303" s="57"/>
      <c r="TN303" s="57"/>
      <c r="TO303" s="57"/>
      <c r="TP303" s="57"/>
      <c r="TQ303" s="57"/>
      <c r="TR303" s="57"/>
      <c r="TS303" s="57"/>
      <c r="TT303" s="57"/>
      <c r="TU303" s="57"/>
      <c r="TV303" s="57"/>
      <c r="TW303" s="57"/>
      <c r="TX303" s="57"/>
      <c r="TY303" s="57"/>
      <c r="TZ303" s="57"/>
      <c r="UA303" s="57"/>
      <c r="UB303" s="57"/>
      <c r="UC303" s="57"/>
      <c r="UD303" s="57"/>
      <c r="UE303" s="57"/>
      <c r="UF303" s="57"/>
      <c r="UG303" s="57"/>
      <c r="UH303" s="57"/>
      <c r="UI303" s="57"/>
      <c r="UJ303" s="57"/>
      <c r="UK303" s="57"/>
      <c r="UL303" s="57"/>
      <c r="UM303" s="57"/>
      <c r="UN303" s="57"/>
      <c r="UO303" s="57"/>
      <c r="UP303" s="57"/>
      <c r="UQ303" s="57"/>
      <c r="UR303" s="57"/>
      <c r="US303" s="57"/>
      <c r="UT303" s="57"/>
      <c r="UU303" s="57"/>
      <c r="UV303" s="57"/>
      <c r="UW303" s="57"/>
      <c r="UX303" s="57"/>
      <c r="UY303" s="57"/>
      <c r="UZ303" s="57"/>
      <c r="VA303" s="57"/>
      <c r="VB303" s="57"/>
      <c r="VC303" s="57"/>
      <c r="VD303" s="57"/>
      <c r="VE303" s="57"/>
      <c r="VF303" s="57"/>
      <c r="VG303" s="57"/>
      <c r="VH303" s="57"/>
      <c r="VI303" s="57"/>
      <c r="VJ303" s="57"/>
      <c r="VK303" s="57"/>
      <c r="VL303" s="57"/>
      <c r="VM303" s="57"/>
      <c r="VN303" s="57"/>
      <c r="VO303" s="57"/>
      <c r="VP303" s="57"/>
      <c r="VQ303" s="57"/>
      <c r="VR303" s="57"/>
      <c r="VS303" s="57"/>
      <c r="VT303" s="57"/>
      <c r="VU303" s="57"/>
      <c r="VV303" s="57"/>
      <c r="VW303" s="57"/>
      <c r="VX303" s="57"/>
      <c r="VY303" s="57"/>
      <c r="VZ303" s="57"/>
      <c r="WA303" s="57"/>
      <c r="WB303" s="57"/>
      <c r="WC303" s="57"/>
      <c r="WD303" s="57"/>
      <c r="WE303" s="57"/>
      <c r="WF303" s="57"/>
      <c r="WG303" s="57"/>
      <c r="WH303" s="57"/>
      <c r="WI303" s="57"/>
      <c r="WJ303" s="57"/>
      <c r="WK303" s="57"/>
      <c r="WL303" s="57"/>
      <c r="WM303" s="57"/>
      <c r="WN303" s="57"/>
      <c r="WO303" s="57"/>
      <c r="WP303" s="57"/>
      <c r="WQ303" s="57"/>
      <c r="WR303" s="57"/>
      <c r="WS303" s="57"/>
      <c r="WT303" s="57"/>
      <c r="WU303" s="57"/>
      <c r="WV303" s="57"/>
      <c r="WW303" s="57"/>
      <c r="WX303" s="57"/>
      <c r="WY303" s="57"/>
      <c r="WZ303" s="57"/>
      <c r="XA303" s="57"/>
      <c r="XB303" s="57"/>
      <c r="XC303" s="57"/>
      <c r="XD303" s="57"/>
      <c r="XE303" s="57"/>
      <c r="XF303" s="57"/>
      <c r="XG303" s="57"/>
      <c r="XH303" s="57"/>
      <c r="XI303" s="57"/>
      <c r="XJ303" s="57"/>
      <c r="XK303" s="57"/>
      <c r="XL303" s="57"/>
      <c r="XM303" s="57"/>
      <c r="XN303" s="57"/>
      <c r="XO303" s="57"/>
      <c r="XP303" s="57"/>
      <c r="XQ303" s="57"/>
      <c r="XR303" s="57"/>
      <c r="XS303" s="57"/>
      <c r="XT303" s="57"/>
      <c r="XU303" s="57"/>
      <c r="XV303" s="57"/>
      <c r="XW303" s="57"/>
    </row>
    <row r="304">
      <c r="AI304" s="57"/>
      <c r="BR304" s="57"/>
      <c r="DA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c r="JV304" s="57"/>
      <c r="JW304" s="57"/>
      <c r="JX304" s="57"/>
      <c r="JY304" s="57"/>
      <c r="JZ304" s="57"/>
      <c r="KA304" s="57"/>
      <c r="KB304" s="57"/>
      <c r="KC304" s="57"/>
      <c r="KD304" s="57"/>
      <c r="KE304" s="57"/>
      <c r="KF304" s="57"/>
      <c r="KG304" s="57"/>
      <c r="KH304" s="57"/>
      <c r="KI304" s="57"/>
      <c r="KJ304" s="57"/>
      <c r="KK304" s="57"/>
      <c r="KL304" s="57"/>
      <c r="KM304" s="57"/>
      <c r="KN304" s="57"/>
      <c r="KO304" s="57"/>
      <c r="KP304" s="57"/>
      <c r="KQ304" s="57"/>
      <c r="KR304" s="57"/>
      <c r="KS304" s="57"/>
      <c r="KT304" s="57"/>
      <c r="KU304" s="57"/>
      <c r="KV304" s="57"/>
      <c r="KW304" s="57"/>
      <c r="KX304" s="57"/>
      <c r="KY304" s="57"/>
      <c r="KZ304" s="57"/>
      <c r="LA304" s="57"/>
      <c r="LB304" s="57"/>
      <c r="LC304" s="57"/>
      <c r="LD304" s="57"/>
      <c r="LE304" s="57"/>
      <c r="LF304" s="57"/>
      <c r="LG304" s="57"/>
      <c r="LH304" s="57"/>
      <c r="LI304" s="57"/>
      <c r="LJ304" s="57"/>
      <c r="LK304" s="57"/>
      <c r="LL304" s="57"/>
      <c r="LM304" s="57"/>
      <c r="LN304" s="57"/>
      <c r="LO304" s="57"/>
      <c r="LP304" s="57"/>
      <c r="LQ304" s="57"/>
      <c r="LR304" s="57"/>
      <c r="LS304" s="57"/>
      <c r="LT304" s="57"/>
      <c r="LU304" s="57"/>
      <c r="LV304" s="57"/>
      <c r="LW304" s="57"/>
      <c r="LX304" s="57"/>
      <c r="LY304" s="57"/>
      <c r="LZ304" s="57"/>
      <c r="MA304" s="57"/>
      <c r="MB304" s="57"/>
      <c r="MC304" s="57"/>
      <c r="MD304" s="57"/>
      <c r="ME304" s="57"/>
      <c r="MF304" s="57"/>
      <c r="MG304" s="57"/>
      <c r="MH304" s="57"/>
      <c r="MI304" s="57"/>
      <c r="MJ304" s="57"/>
      <c r="MK304" s="57"/>
      <c r="ML304" s="57"/>
      <c r="MM304" s="57"/>
      <c r="MN304" s="57"/>
      <c r="MO304" s="57"/>
      <c r="MP304" s="57"/>
      <c r="MQ304" s="57"/>
      <c r="MR304" s="57"/>
      <c r="MS304" s="57"/>
      <c r="MT304" s="57"/>
      <c r="MU304" s="57"/>
      <c r="MV304" s="57"/>
      <c r="MW304" s="57"/>
      <c r="MX304" s="57"/>
      <c r="MY304" s="57"/>
      <c r="MZ304" s="57"/>
      <c r="NA304" s="57"/>
      <c r="NB304" s="57"/>
      <c r="NC304" s="57"/>
      <c r="ND304" s="57"/>
      <c r="NE304" s="57"/>
      <c r="NF304" s="57"/>
      <c r="NG304" s="57"/>
      <c r="NH304" s="57"/>
      <c r="NI304" s="57"/>
      <c r="NJ304" s="57"/>
      <c r="NK304" s="57"/>
      <c r="NL304" s="57"/>
      <c r="NM304" s="57"/>
      <c r="NN304" s="57"/>
      <c r="NO304" s="57"/>
      <c r="NP304" s="57"/>
      <c r="NQ304" s="57"/>
      <c r="NR304" s="57"/>
      <c r="NS304" s="57"/>
      <c r="NT304" s="57"/>
      <c r="NU304" s="57"/>
      <c r="NV304" s="57"/>
      <c r="NW304" s="57"/>
      <c r="NX304" s="57"/>
      <c r="NY304" s="57"/>
      <c r="NZ304" s="57"/>
      <c r="OA304" s="57"/>
      <c r="OB304" s="57"/>
      <c r="OC304" s="57"/>
      <c r="OD304" s="57"/>
      <c r="OE304" s="57"/>
      <c r="OF304" s="57"/>
      <c r="OG304" s="57"/>
      <c r="OH304" s="57"/>
      <c r="OI304" s="57"/>
      <c r="OJ304" s="57"/>
      <c r="OK304" s="57"/>
      <c r="OL304" s="57"/>
      <c r="OM304" s="57"/>
      <c r="ON304" s="57"/>
      <c r="OO304" s="57"/>
      <c r="OP304" s="57"/>
      <c r="OQ304" s="57"/>
      <c r="OR304" s="57"/>
      <c r="OS304" s="57"/>
      <c r="OT304" s="57"/>
      <c r="OU304" s="57"/>
      <c r="OV304" s="57"/>
      <c r="OW304" s="57"/>
      <c r="OX304" s="57"/>
      <c r="OY304" s="57"/>
      <c r="OZ304" s="57"/>
      <c r="PA304" s="57"/>
      <c r="PB304" s="57"/>
      <c r="PC304" s="57"/>
      <c r="PD304" s="57"/>
      <c r="PE304" s="57"/>
      <c r="PF304" s="57"/>
      <c r="PG304" s="57"/>
      <c r="PH304" s="57"/>
      <c r="PI304" s="57"/>
      <c r="PJ304" s="57"/>
      <c r="PK304" s="57"/>
      <c r="PL304" s="57"/>
      <c r="PM304" s="57"/>
      <c r="PN304" s="57"/>
      <c r="PO304" s="57"/>
      <c r="PP304" s="57"/>
      <c r="PQ304" s="57"/>
      <c r="PR304" s="57"/>
      <c r="PS304" s="57"/>
      <c r="PT304" s="57"/>
      <c r="PU304" s="57"/>
      <c r="PV304" s="57"/>
      <c r="PW304" s="57"/>
      <c r="PX304" s="57"/>
      <c r="PY304" s="57"/>
      <c r="PZ304" s="57"/>
      <c r="QA304" s="57"/>
      <c r="QB304" s="57"/>
      <c r="QC304" s="57"/>
      <c r="QD304" s="57"/>
      <c r="QE304" s="57"/>
      <c r="QF304" s="57"/>
      <c r="QG304" s="57"/>
      <c r="QH304" s="57"/>
      <c r="QI304" s="57"/>
      <c r="QJ304" s="57"/>
      <c r="QK304" s="57"/>
      <c r="QL304" s="57"/>
      <c r="QM304" s="57"/>
      <c r="QN304" s="57"/>
      <c r="QO304" s="57"/>
      <c r="QP304" s="57"/>
      <c r="QQ304" s="57"/>
      <c r="QR304" s="57"/>
      <c r="QS304" s="57"/>
      <c r="QT304" s="57"/>
      <c r="QU304" s="57"/>
      <c r="QV304" s="57"/>
      <c r="QW304" s="57"/>
      <c r="QX304" s="57"/>
      <c r="QY304" s="57"/>
      <c r="QZ304" s="57"/>
      <c r="RA304" s="57"/>
      <c r="RB304" s="57"/>
      <c r="RC304" s="57"/>
      <c r="RD304" s="57"/>
      <c r="RE304" s="57"/>
      <c r="RF304" s="57"/>
      <c r="RG304" s="57"/>
      <c r="RH304" s="57"/>
      <c r="RI304" s="57"/>
      <c r="RJ304" s="57"/>
      <c r="RK304" s="57"/>
      <c r="RL304" s="57"/>
      <c r="RM304" s="57"/>
      <c r="RN304" s="57"/>
      <c r="RO304" s="57"/>
      <c r="RP304" s="57"/>
      <c r="RQ304" s="57"/>
      <c r="RR304" s="57"/>
      <c r="RS304" s="57"/>
      <c r="RT304" s="57"/>
      <c r="RU304" s="57"/>
      <c r="RV304" s="57"/>
      <c r="RW304" s="57"/>
      <c r="RX304" s="57"/>
      <c r="RY304" s="57"/>
      <c r="RZ304" s="57"/>
      <c r="SA304" s="57"/>
      <c r="SB304" s="57"/>
      <c r="SC304" s="57"/>
      <c r="SD304" s="57"/>
      <c r="SE304" s="57"/>
      <c r="SF304" s="57"/>
      <c r="SG304" s="57"/>
      <c r="SH304" s="57"/>
      <c r="SI304" s="57"/>
      <c r="SJ304" s="57"/>
      <c r="SK304" s="57"/>
      <c r="SL304" s="57"/>
      <c r="SM304" s="57"/>
      <c r="SN304" s="57"/>
      <c r="SO304" s="57"/>
      <c r="SP304" s="57"/>
      <c r="SQ304" s="57"/>
      <c r="SR304" s="57"/>
      <c r="SS304" s="57"/>
      <c r="ST304" s="57"/>
      <c r="SU304" s="57"/>
      <c r="SV304" s="57"/>
      <c r="SW304" s="57"/>
      <c r="SX304" s="57"/>
      <c r="SY304" s="57"/>
      <c r="SZ304" s="57"/>
      <c r="TA304" s="57"/>
      <c r="TB304" s="57"/>
      <c r="TC304" s="57"/>
      <c r="TD304" s="57"/>
      <c r="TE304" s="57"/>
      <c r="TF304" s="57"/>
      <c r="TG304" s="57"/>
      <c r="TH304" s="57"/>
      <c r="TI304" s="57"/>
      <c r="TJ304" s="57"/>
      <c r="TK304" s="57"/>
      <c r="TL304" s="57"/>
      <c r="TM304" s="57"/>
      <c r="TN304" s="57"/>
      <c r="TO304" s="57"/>
      <c r="TP304" s="57"/>
      <c r="TQ304" s="57"/>
      <c r="TR304" s="57"/>
      <c r="TS304" s="57"/>
      <c r="TT304" s="57"/>
      <c r="TU304" s="57"/>
      <c r="TV304" s="57"/>
      <c r="TW304" s="57"/>
      <c r="TX304" s="57"/>
      <c r="TY304" s="57"/>
      <c r="TZ304" s="57"/>
      <c r="UA304" s="57"/>
      <c r="UB304" s="57"/>
      <c r="UC304" s="57"/>
      <c r="UD304" s="57"/>
      <c r="UE304" s="57"/>
      <c r="UF304" s="57"/>
      <c r="UG304" s="57"/>
      <c r="UH304" s="57"/>
      <c r="UI304" s="57"/>
      <c r="UJ304" s="57"/>
      <c r="UK304" s="57"/>
      <c r="UL304" s="57"/>
      <c r="UM304" s="57"/>
      <c r="UN304" s="57"/>
      <c r="UO304" s="57"/>
      <c r="UP304" s="57"/>
      <c r="UQ304" s="57"/>
      <c r="UR304" s="57"/>
      <c r="US304" s="57"/>
      <c r="UT304" s="57"/>
      <c r="UU304" s="57"/>
      <c r="UV304" s="57"/>
      <c r="UW304" s="57"/>
      <c r="UX304" s="57"/>
      <c r="UY304" s="57"/>
      <c r="UZ304" s="57"/>
      <c r="VA304" s="57"/>
      <c r="VB304" s="57"/>
      <c r="VC304" s="57"/>
      <c r="VD304" s="57"/>
      <c r="VE304" s="57"/>
      <c r="VF304" s="57"/>
      <c r="VG304" s="57"/>
      <c r="VH304" s="57"/>
      <c r="VI304" s="57"/>
      <c r="VJ304" s="57"/>
      <c r="VK304" s="57"/>
      <c r="VL304" s="57"/>
      <c r="VM304" s="57"/>
      <c r="VN304" s="57"/>
      <c r="VO304" s="57"/>
      <c r="VP304" s="57"/>
      <c r="VQ304" s="57"/>
      <c r="VR304" s="57"/>
      <c r="VS304" s="57"/>
      <c r="VT304" s="57"/>
      <c r="VU304" s="57"/>
      <c r="VV304" s="57"/>
      <c r="VW304" s="57"/>
      <c r="VX304" s="57"/>
      <c r="VY304" s="57"/>
      <c r="VZ304" s="57"/>
      <c r="WA304" s="57"/>
      <c r="WB304" s="57"/>
      <c r="WC304" s="57"/>
      <c r="WD304" s="57"/>
      <c r="WE304" s="57"/>
      <c r="WF304" s="57"/>
      <c r="WG304" s="57"/>
      <c r="WH304" s="57"/>
      <c r="WI304" s="57"/>
      <c r="WJ304" s="57"/>
      <c r="WK304" s="57"/>
      <c r="WL304" s="57"/>
      <c r="WM304" s="57"/>
      <c r="WN304" s="57"/>
      <c r="WO304" s="57"/>
      <c r="WP304" s="57"/>
      <c r="WQ304" s="57"/>
      <c r="WR304" s="57"/>
      <c r="WS304" s="57"/>
      <c r="WT304" s="57"/>
      <c r="WU304" s="57"/>
      <c r="WV304" s="57"/>
      <c r="WW304" s="57"/>
      <c r="WX304" s="57"/>
      <c r="WY304" s="57"/>
      <c r="WZ304" s="57"/>
      <c r="XA304" s="57"/>
      <c r="XB304" s="57"/>
      <c r="XC304" s="57"/>
      <c r="XD304" s="57"/>
      <c r="XE304" s="57"/>
      <c r="XF304" s="57"/>
      <c r="XG304" s="57"/>
      <c r="XH304" s="57"/>
      <c r="XI304" s="57"/>
      <c r="XJ304" s="57"/>
      <c r="XK304" s="57"/>
      <c r="XL304" s="57"/>
      <c r="XM304" s="57"/>
      <c r="XN304" s="57"/>
      <c r="XO304" s="57"/>
      <c r="XP304" s="57"/>
      <c r="XQ304" s="57"/>
      <c r="XR304" s="57"/>
      <c r="XS304" s="57"/>
      <c r="XT304" s="57"/>
      <c r="XU304" s="57"/>
      <c r="XV304" s="57"/>
      <c r="XW304" s="57"/>
    </row>
    <row r="305">
      <c r="AI305" s="57"/>
      <c r="BR305" s="57"/>
      <c r="DA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c r="JV305" s="57"/>
      <c r="JW305" s="57"/>
      <c r="JX305" s="57"/>
      <c r="JY305" s="57"/>
      <c r="JZ305" s="57"/>
      <c r="KA305" s="57"/>
      <c r="KB305" s="57"/>
      <c r="KC305" s="57"/>
      <c r="KD305" s="57"/>
      <c r="KE305" s="57"/>
      <c r="KF305" s="57"/>
      <c r="KG305" s="57"/>
      <c r="KH305" s="57"/>
      <c r="KI305" s="57"/>
      <c r="KJ305" s="57"/>
      <c r="KK305" s="57"/>
      <c r="KL305" s="57"/>
      <c r="KM305" s="57"/>
      <c r="KN305" s="57"/>
      <c r="KO305" s="57"/>
      <c r="KP305" s="57"/>
      <c r="KQ305" s="57"/>
      <c r="KR305" s="57"/>
      <c r="KS305" s="57"/>
      <c r="KT305" s="57"/>
      <c r="KU305" s="57"/>
      <c r="KV305" s="57"/>
      <c r="KW305" s="57"/>
      <c r="KX305" s="57"/>
      <c r="KY305" s="57"/>
      <c r="KZ305" s="57"/>
      <c r="LA305" s="57"/>
      <c r="LB305" s="57"/>
      <c r="LC305" s="57"/>
      <c r="LD305" s="57"/>
      <c r="LE305" s="57"/>
      <c r="LF305" s="57"/>
      <c r="LG305" s="57"/>
      <c r="LH305" s="57"/>
      <c r="LI305" s="57"/>
      <c r="LJ305" s="57"/>
      <c r="LK305" s="57"/>
      <c r="LL305" s="57"/>
      <c r="LM305" s="57"/>
      <c r="LN305" s="57"/>
      <c r="LO305" s="57"/>
      <c r="LP305" s="57"/>
      <c r="LQ305" s="57"/>
      <c r="LR305" s="57"/>
      <c r="LS305" s="57"/>
      <c r="LT305" s="57"/>
      <c r="LU305" s="57"/>
      <c r="LV305" s="57"/>
      <c r="LW305" s="57"/>
      <c r="LX305" s="57"/>
      <c r="LY305" s="57"/>
      <c r="LZ305" s="57"/>
      <c r="MA305" s="57"/>
      <c r="MB305" s="57"/>
      <c r="MC305" s="57"/>
      <c r="MD305" s="57"/>
      <c r="ME305" s="57"/>
      <c r="MF305" s="57"/>
      <c r="MG305" s="57"/>
      <c r="MH305" s="57"/>
      <c r="MI305" s="57"/>
      <c r="MJ305" s="57"/>
      <c r="MK305" s="57"/>
      <c r="ML305" s="57"/>
      <c r="MM305" s="57"/>
      <c r="MN305" s="57"/>
      <c r="MO305" s="57"/>
      <c r="MP305" s="57"/>
      <c r="MQ305" s="57"/>
      <c r="MR305" s="57"/>
      <c r="MS305" s="57"/>
      <c r="MT305" s="57"/>
      <c r="MU305" s="57"/>
      <c r="MV305" s="57"/>
      <c r="MW305" s="57"/>
      <c r="MX305" s="57"/>
      <c r="MY305" s="57"/>
      <c r="MZ305" s="57"/>
      <c r="NA305" s="57"/>
      <c r="NB305" s="57"/>
      <c r="NC305" s="57"/>
      <c r="ND305" s="57"/>
      <c r="NE305" s="57"/>
      <c r="NF305" s="57"/>
      <c r="NG305" s="57"/>
      <c r="NH305" s="57"/>
      <c r="NI305" s="57"/>
      <c r="NJ305" s="57"/>
      <c r="NK305" s="57"/>
      <c r="NL305" s="57"/>
      <c r="NM305" s="57"/>
      <c r="NN305" s="57"/>
      <c r="NO305" s="57"/>
      <c r="NP305" s="57"/>
      <c r="NQ305" s="57"/>
      <c r="NR305" s="57"/>
      <c r="NS305" s="57"/>
      <c r="NT305" s="57"/>
      <c r="NU305" s="57"/>
      <c r="NV305" s="57"/>
      <c r="NW305" s="57"/>
      <c r="NX305" s="57"/>
      <c r="NY305" s="57"/>
      <c r="NZ305" s="57"/>
      <c r="OA305" s="57"/>
      <c r="OB305" s="57"/>
      <c r="OC305" s="57"/>
      <c r="OD305" s="57"/>
      <c r="OE305" s="57"/>
      <c r="OF305" s="57"/>
      <c r="OG305" s="57"/>
      <c r="OH305" s="57"/>
      <c r="OI305" s="57"/>
      <c r="OJ305" s="57"/>
      <c r="OK305" s="57"/>
      <c r="OL305" s="57"/>
      <c r="OM305" s="57"/>
      <c r="ON305" s="57"/>
      <c r="OO305" s="57"/>
      <c r="OP305" s="57"/>
      <c r="OQ305" s="57"/>
      <c r="OR305" s="57"/>
      <c r="OS305" s="57"/>
      <c r="OT305" s="57"/>
      <c r="OU305" s="57"/>
      <c r="OV305" s="57"/>
      <c r="OW305" s="57"/>
      <c r="OX305" s="57"/>
      <c r="OY305" s="57"/>
      <c r="OZ305" s="57"/>
      <c r="PA305" s="57"/>
      <c r="PB305" s="57"/>
      <c r="PC305" s="57"/>
      <c r="PD305" s="57"/>
      <c r="PE305" s="57"/>
      <c r="PF305" s="57"/>
      <c r="PG305" s="57"/>
      <c r="PH305" s="57"/>
      <c r="PI305" s="57"/>
      <c r="PJ305" s="57"/>
      <c r="PK305" s="57"/>
      <c r="PL305" s="57"/>
      <c r="PM305" s="57"/>
      <c r="PN305" s="57"/>
      <c r="PO305" s="57"/>
      <c r="PP305" s="57"/>
      <c r="PQ305" s="57"/>
      <c r="PR305" s="57"/>
      <c r="PS305" s="57"/>
      <c r="PT305" s="57"/>
      <c r="PU305" s="57"/>
      <c r="PV305" s="57"/>
      <c r="PW305" s="57"/>
      <c r="PX305" s="57"/>
      <c r="PY305" s="57"/>
      <c r="PZ305" s="57"/>
      <c r="QA305" s="57"/>
      <c r="QB305" s="57"/>
      <c r="QC305" s="57"/>
      <c r="QD305" s="57"/>
      <c r="QE305" s="57"/>
      <c r="QF305" s="57"/>
      <c r="QG305" s="57"/>
      <c r="QH305" s="57"/>
      <c r="QI305" s="57"/>
      <c r="QJ305" s="57"/>
      <c r="QK305" s="57"/>
      <c r="QL305" s="57"/>
      <c r="QM305" s="57"/>
      <c r="QN305" s="57"/>
      <c r="QO305" s="57"/>
      <c r="QP305" s="57"/>
      <c r="QQ305" s="57"/>
      <c r="QR305" s="57"/>
      <c r="QS305" s="57"/>
      <c r="QT305" s="57"/>
      <c r="QU305" s="57"/>
      <c r="QV305" s="57"/>
      <c r="QW305" s="57"/>
      <c r="QX305" s="57"/>
      <c r="QY305" s="57"/>
      <c r="QZ305" s="57"/>
      <c r="RA305" s="57"/>
      <c r="RB305" s="57"/>
      <c r="RC305" s="57"/>
      <c r="RD305" s="57"/>
      <c r="RE305" s="57"/>
      <c r="RF305" s="57"/>
      <c r="RG305" s="57"/>
      <c r="RH305" s="57"/>
      <c r="RI305" s="57"/>
      <c r="RJ305" s="57"/>
      <c r="RK305" s="57"/>
      <c r="RL305" s="57"/>
      <c r="RM305" s="57"/>
      <c r="RN305" s="57"/>
      <c r="RO305" s="57"/>
      <c r="RP305" s="57"/>
      <c r="RQ305" s="57"/>
      <c r="RR305" s="57"/>
      <c r="RS305" s="57"/>
      <c r="RT305" s="57"/>
      <c r="RU305" s="57"/>
      <c r="RV305" s="57"/>
      <c r="RW305" s="57"/>
      <c r="RX305" s="57"/>
      <c r="RY305" s="57"/>
      <c r="RZ305" s="57"/>
      <c r="SA305" s="57"/>
      <c r="SB305" s="57"/>
      <c r="SC305" s="57"/>
      <c r="SD305" s="57"/>
      <c r="SE305" s="57"/>
      <c r="SF305" s="57"/>
      <c r="SG305" s="57"/>
      <c r="SH305" s="57"/>
      <c r="SI305" s="57"/>
      <c r="SJ305" s="57"/>
      <c r="SK305" s="57"/>
      <c r="SL305" s="57"/>
      <c r="SM305" s="57"/>
      <c r="SN305" s="57"/>
      <c r="SO305" s="57"/>
      <c r="SP305" s="57"/>
      <c r="SQ305" s="57"/>
      <c r="SR305" s="57"/>
      <c r="SS305" s="57"/>
      <c r="ST305" s="57"/>
      <c r="SU305" s="57"/>
      <c r="SV305" s="57"/>
      <c r="SW305" s="57"/>
      <c r="SX305" s="57"/>
      <c r="SY305" s="57"/>
      <c r="SZ305" s="57"/>
      <c r="TA305" s="57"/>
      <c r="TB305" s="57"/>
      <c r="TC305" s="57"/>
      <c r="TD305" s="57"/>
      <c r="TE305" s="57"/>
      <c r="TF305" s="57"/>
      <c r="TG305" s="57"/>
      <c r="TH305" s="57"/>
      <c r="TI305" s="57"/>
      <c r="TJ305" s="57"/>
      <c r="TK305" s="57"/>
      <c r="TL305" s="57"/>
      <c r="TM305" s="57"/>
      <c r="TN305" s="57"/>
      <c r="TO305" s="57"/>
      <c r="TP305" s="57"/>
      <c r="TQ305" s="57"/>
      <c r="TR305" s="57"/>
      <c r="TS305" s="57"/>
      <c r="TT305" s="57"/>
      <c r="TU305" s="57"/>
      <c r="TV305" s="57"/>
      <c r="TW305" s="57"/>
      <c r="TX305" s="57"/>
      <c r="TY305" s="57"/>
      <c r="TZ305" s="57"/>
      <c r="UA305" s="57"/>
      <c r="UB305" s="57"/>
      <c r="UC305" s="57"/>
      <c r="UD305" s="57"/>
      <c r="UE305" s="57"/>
      <c r="UF305" s="57"/>
      <c r="UG305" s="57"/>
      <c r="UH305" s="57"/>
      <c r="UI305" s="57"/>
      <c r="UJ305" s="57"/>
      <c r="UK305" s="57"/>
      <c r="UL305" s="57"/>
      <c r="UM305" s="57"/>
      <c r="UN305" s="57"/>
      <c r="UO305" s="57"/>
      <c r="UP305" s="57"/>
      <c r="UQ305" s="57"/>
      <c r="UR305" s="57"/>
      <c r="US305" s="57"/>
      <c r="UT305" s="57"/>
      <c r="UU305" s="57"/>
      <c r="UV305" s="57"/>
      <c r="UW305" s="57"/>
      <c r="UX305" s="57"/>
      <c r="UY305" s="57"/>
      <c r="UZ305" s="57"/>
      <c r="VA305" s="57"/>
      <c r="VB305" s="57"/>
      <c r="VC305" s="57"/>
      <c r="VD305" s="57"/>
      <c r="VE305" s="57"/>
      <c r="VF305" s="57"/>
      <c r="VG305" s="57"/>
      <c r="VH305" s="57"/>
      <c r="VI305" s="57"/>
      <c r="VJ305" s="57"/>
      <c r="VK305" s="57"/>
      <c r="VL305" s="57"/>
      <c r="VM305" s="57"/>
      <c r="VN305" s="57"/>
      <c r="VO305" s="57"/>
      <c r="VP305" s="57"/>
      <c r="VQ305" s="57"/>
      <c r="VR305" s="57"/>
      <c r="VS305" s="57"/>
      <c r="VT305" s="57"/>
      <c r="VU305" s="57"/>
      <c r="VV305" s="57"/>
      <c r="VW305" s="57"/>
      <c r="VX305" s="57"/>
      <c r="VY305" s="57"/>
      <c r="VZ305" s="57"/>
      <c r="WA305" s="57"/>
      <c r="WB305" s="57"/>
      <c r="WC305" s="57"/>
      <c r="WD305" s="57"/>
      <c r="WE305" s="57"/>
      <c r="WF305" s="57"/>
      <c r="WG305" s="57"/>
      <c r="WH305" s="57"/>
      <c r="WI305" s="57"/>
      <c r="WJ305" s="57"/>
      <c r="WK305" s="57"/>
      <c r="WL305" s="57"/>
      <c r="WM305" s="57"/>
      <c r="WN305" s="57"/>
      <c r="WO305" s="57"/>
      <c r="WP305" s="57"/>
      <c r="WQ305" s="57"/>
      <c r="WR305" s="57"/>
      <c r="WS305" s="57"/>
      <c r="WT305" s="57"/>
      <c r="WU305" s="57"/>
      <c r="WV305" s="57"/>
      <c r="WW305" s="57"/>
      <c r="WX305" s="57"/>
      <c r="WY305" s="57"/>
      <c r="WZ305" s="57"/>
      <c r="XA305" s="57"/>
      <c r="XB305" s="57"/>
      <c r="XC305" s="57"/>
      <c r="XD305" s="57"/>
      <c r="XE305" s="57"/>
      <c r="XF305" s="57"/>
      <c r="XG305" s="57"/>
      <c r="XH305" s="57"/>
      <c r="XI305" s="57"/>
      <c r="XJ305" s="57"/>
      <c r="XK305" s="57"/>
      <c r="XL305" s="57"/>
      <c r="XM305" s="57"/>
      <c r="XN305" s="57"/>
      <c r="XO305" s="57"/>
      <c r="XP305" s="57"/>
      <c r="XQ305" s="57"/>
      <c r="XR305" s="57"/>
      <c r="XS305" s="57"/>
      <c r="XT305" s="57"/>
      <c r="XU305" s="57"/>
      <c r="XV305" s="57"/>
      <c r="XW305" s="57"/>
    </row>
    <row r="306">
      <c r="AI306" s="57"/>
      <c r="BR306" s="57"/>
      <c r="DA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c r="JV306" s="57"/>
      <c r="JW306" s="57"/>
      <c r="JX306" s="57"/>
      <c r="JY306" s="57"/>
      <c r="JZ306" s="57"/>
      <c r="KA306" s="57"/>
      <c r="KB306" s="57"/>
      <c r="KC306" s="57"/>
      <c r="KD306" s="57"/>
      <c r="KE306" s="57"/>
      <c r="KF306" s="57"/>
      <c r="KG306" s="57"/>
      <c r="KH306" s="57"/>
      <c r="KI306" s="57"/>
      <c r="KJ306" s="57"/>
      <c r="KK306" s="57"/>
      <c r="KL306" s="57"/>
      <c r="KM306" s="57"/>
      <c r="KN306" s="57"/>
      <c r="KO306" s="57"/>
      <c r="KP306" s="57"/>
      <c r="KQ306" s="57"/>
      <c r="KR306" s="57"/>
      <c r="KS306" s="57"/>
      <c r="KT306" s="57"/>
      <c r="KU306" s="57"/>
      <c r="KV306" s="57"/>
      <c r="KW306" s="57"/>
      <c r="KX306" s="57"/>
      <c r="KY306" s="57"/>
      <c r="KZ306" s="57"/>
      <c r="LA306" s="57"/>
      <c r="LB306" s="57"/>
      <c r="LC306" s="57"/>
      <c r="LD306" s="57"/>
      <c r="LE306" s="57"/>
      <c r="LF306" s="57"/>
      <c r="LG306" s="57"/>
      <c r="LH306" s="57"/>
      <c r="LI306" s="57"/>
      <c r="LJ306" s="57"/>
      <c r="LK306" s="57"/>
      <c r="LL306" s="57"/>
      <c r="LM306" s="57"/>
      <c r="LN306" s="57"/>
      <c r="LO306" s="57"/>
      <c r="LP306" s="57"/>
      <c r="LQ306" s="57"/>
      <c r="LR306" s="57"/>
      <c r="LS306" s="57"/>
      <c r="LT306" s="57"/>
      <c r="LU306" s="57"/>
      <c r="LV306" s="57"/>
      <c r="LW306" s="57"/>
      <c r="LX306" s="57"/>
      <c r="LY306" s="57"/>
      <c r="LZ306" s="57"/>
      <c r="MA306" s="57"/>
      <c r="MB306" s="57"/>
      <c r="MC306" s="57"/>
      <c r="MD306" s="57"/>
      <c r="ME306" s="57"/>
      <c r="MF306" s="57"/>
      <c r="MG306" s="57"/>
      <c r="MH306" s="57"/>
      <c r="MI306" s="57"/>
      <c r="MJ306" s="57"/>
      <c r="MK306" s="57"/>
      <c r="ML306" s="57"/>
      <c r="MM306" s="57"/>
      <c r="MN306" s="57"/>
      <c r="MO306" s="57"/>
      <c r="MP306" s="57"/>
      <c r="MQ306" s="57"/>
      <c r="MR306" s="57"/>
      <c r="MS306" s="57"/>
      <c r="MT306" s="57"/>
      <c r="MU306" s="57"/>
      <c r="MV306" s="57"/>
      <c r="MW306" s="57"/>
      <c r="MX306" s="57"/>
      <c r="MY306" s="57"/>
      <c r="MZ306" s="57"/>
      <c r="NA306" s="57"/>
      <c r="NB306" s="57"/>
      <c r="NC306" s="57"/>
      <c r="ND306" s="57"/>
      <c r="NE306" s="57"/>
      <c r="NF306" s="57"/>
      <c r="NG306" s="57"/>
      <c r="NH306" s="57"/>
      <c r="NI306" s="57"/>
      <c r="NJ306" s="57"/>
      <c r="NK306" s="57"/>
      <c r="NL306" s="57"/>
      <c r="NM306" s="57"/>
      <c r="NN306" s="57"/>
      <c r="NO306" s="57"/>
      <c r="NP306" s="57"/>
      <c r="NQ306" s="57"/>
      <c r="NR306" s="57"/>
      <c r="NS306" s="57"/>
      <c r="NT306" s="57"/>
      <c r="NU306" s="57"/>
      <c r="NV306" s="57"/>
      <c r="NW306" s="57"/>
      <c r="NX306" s="57"/>
      <c r="NY306" s="57"/>
      <c r="NZ306" s="57"/>
      <c r="OA306" s="57"/>
      <c r="OB306" s="57"/>
      <c r="OC306" s="57"/>
      <c r="OD306" s="57"/>
      <c r="OE306" s="57"/>
      <c r="OF306" s="57"/>
      <c r="OG306" s="57"/>
      <c r="OH306" s="57"/>
      <c r="OI306" s="57"/>
      <c r="OJ306" s="57"/>
      <c r="OK306" s="57"/>
      <c r="OL306" s="57"/>
      <c r="OM306" s="57"/>
      <c r="ON306" s="57"/>
      <c r="OO306" s="57"/>
      <c r="OP306" s="57"/>
      <c r="OQ306" s="57"/>
      <c r="OR306" s="57"/>
      <c r="OS306" s="57"/>
      <c r="OT306" s="57"/>
      <c r="OU306" s="57"/>
      <c r="OV306" s="57"/>
      <c r="OW306" s="57"/>
      <c r="OX306" s="57"/>
      <c r="OY306" s="57"/>
      <c r="OZ306" s="57"/>
      <c r="PA306" s="57"/>
      <c r="PB306" s="57"/>
      <c r="PC306" s="57"/>
      <c r="PD306" s="57"/>
      <c r="PE306" s="57"/>
      <c r="PF306" s="57"/>
      <c r="PG306" s="57"/>
      <c r="PH306" s="57"/>
      <c r="PI306" s="57"/>
      <c r="PJ306" s="57"/>
      <c r="PK306" s="57"/>
      <c r="PL306" s="57"/>
      <c r="PM306" s="57"/>
      <c r="PN306" s="57"/>
      <c r="PO306" s="57"/>
      <c r="PP306" s="57"/>
      <c r="PQ306" s="57"/>
      <c r="PR306" s="57"/>
      <c r="PS306" s="57"/>
      <c r="PT306" s="57"/>
      <c r="PU306" s="57"/>
      <c r="PV306" s="57"/>
      <c r="PW306" s="57"/>
      <c r="PX306" s="57"/>
      <c r="PY306" s="57"/>
      <c r="PZ306" s="57"/>
      <c r="QA306" s="57"/>
      <c r="QB306" s="57"/>
      <c r="QC306" s="57"/>
      <c r="QD306" s="57"/>
      <c r="QE306" s="57"/>
      <c r="QF306" s="57"/>
      <c r="QG306" s="57"/>
      <c r="QH306" s="57"/>
      <c r="QI306" s="57"/>
      <c r="QJ306" s="57"/>
      <c r="QK306" s="57"/>
      <c r="QL306" s="57"/>
      <c r="QM306" s="57"/>
      <c r="QN306" s="57"/>
      <c r="QO306" s="57"/>
      <c r="QP306" s="57"/>
      <c r="QQ306" s="57"/>
      <c r="QR306" s="57"/>
      <c r="QS306" s="57"/>
      <c r="QT306" s="57"/>
      <c r="QU306" s="57"/>
      <c r="QV306" s="57"/>
      <c r="QW306" s="57"/>
      <c r="QX306" s="57"/>
      <c r="QY306" s="57"/>
      <c r="QZ306" s="57"/>
      <c r="RA306" s="57"/>
      <c r="RB306" s="57"/>
      <c r="RC306" s="57"/>
      <c r="RD306" s="57"/>
      <c r="RE306" s="57"/>
      <c r="RF306" s="57"/>
      <c r="RG306" s="57"/>
      <c r="RH306" s="57"/>
      <c r="RI306" s="57"/>
      <c r="RJ306" s="57"/>
      <c r="RK306" s="57"/>
      <c r="RL306" s="57"/>
      <c r="RM306" s="57"/>
      <c r="RN306" s="57"/>
      <c r="RO306" s="57"/>
      <c r="RP306" s="57"/>
      <c r="RQ306" s="57"/>
      <c r="RR306" s="57"/>
      <c r="RS306" s="57"/>
      <c r="RT306" s="57"/>
      <c r="RU306" s="57"/>
      <c r="RV306" s="57"/>
      <c r="RW306" s="57"/>
      <c r="RX306" s="57"/>
      <c r="RY306" s="57"/>
      <c r="RZ306" s="57"/>
      <c r="SA306" s="57"/>
      <c r="SB306" s="57"/>
      <c r="SC306" s="57"/>
      <c r="SD306" s="57"/>
      <c r="SE306" s="57"/>
      <c r="SF306" s="57"/>
      <c r="SG306" s="57"/>
      <c r="SH306" s="57"/>
      <c r="SI306" s="57"/>
      <c r="SJ306" s="57"/>
      <c r="SK306" s="57"/>
      <c r="SL306" s="57"/>
      <c r="SM306" s="57"/>
      <c r="SN306" s="57"/>
      <c r="SO306" s="57"/>
      <c r="SP306" s="57"/>
      <c r="SQ306" s="57"/>
      <c r="SR306" s="57"/>
      <c r="SS306" s="57"/>
      <c r="ST306" s="57"/>
      <c r="SU306" s="57"/>
      <c r="SV306" s="57"/>
      <c r="SW306" s="57"/>
      <c r="SX306" s="57"/>
      <c r="SY306" s="57"/>
      <c r="SZ306" s="57"/>
      <c r="TA306" s="57"/>
      <c r="TB306" s="57"/>
      <c r="TC306" s="57"/>
      <c r="TD306" s="57"/>
      <c r="TE306" s="57"/>
      <c r="TF306" s="57"/>
      <c r="TG306" s="57"/>
      <c r="TH306" s="57"/>
      <c r="TI306" s="57"/>
      <c r="TJ306" s="57"/>
      <c r="TK306" s="57"/>
      <c r="TL306" s="57"/>
      <c r="TM306" s="57"/>
      <c r="TN306" s="57"/>
      <c r="TO306" s="57"/>
      <c r="TP306" s="57"/>
      <c r="TQ306" s="57"/>
      <c r="TR306" s="57"/>
      <c r="TS306" s="57"/>
      <c r="TT306" s="57"/>
      <c r="TU306" s="57"/>
      <c r="TV306" s="57"/>
      <c r="TW306" s="57"/>
      <c r="TX306" s="57"/>
      <c r="TY306" s="57"/>
      <c r="TZ306" s="57"/>
      <c r="UA306" s="57"/>
      <c r="UB306" s="57"/>
      <c r="UC306" s="57"/>
      <c r="UD306" s="57"/>
      <c r="UE306" s="57"/>
      <c r="UF306" s="57"/>
      <c r="UG306" s="57"/>
      <c r="UH306" s="57"/>
      <c r="UI306" s="57"/>
      <c r="UJ306" s="57"/>
      <c r="UK306" s="57"/>
      <c r="UL306" s="57"/>
      <c r="UM306" s="57"/>
      <c r="UN306" s="57"/>
      <c r="UO306" s="57"/>
      <c r="UP306" s="57"/>
      <c r="UQ306" s="57"/>
      <c r="UR306" s="57"/>
      <c r="US306" s="57"/>
      <c r="UT306" s="57"/>
      <c r="UU306" s="57"/>
      <c r="UV306" s="57"/>
      <c r="UW306" s="57"/>
      <c r="UX306" s="57"/>
      <c r="UY306" s="57"/>
      <c r="UZ306" s="57"/>
      <c r="VA306" s="57"/>
      <c r="VB306" s="57"/>
      <c r="VC306" s="57"/>
      <c r="VD306" s="57"/>
      <c r="VE306" s="57"/>
      <c r="VF306" s="57"/>
      <c r="VG306" s="57"/>
      <c r="VH306" s="57"/>
      <c r="VI306" s="57"/>
      <c r="VJ306" s="57"/>
      <c r="VK306" s="57"/>
      <c r="VL306" s="57"/>
      <c r="VM306" s="57"/>
      <c r="VN306" s="57"/>
      <c r="VO306" s="57"/>
      <c r="VP306" s="57"/>
      <c r="VQ306" s="57"/>
      <c r="VR306" s="57"/>
      <c r="VS306" s="57"/>
      <c r="VT306" s="57"/>
      <c r="VU306" s="57"/>
      <c r="VV306" s="57"/>
      <c r="VW306" s="57"/>
      <c r="VX306" s="57"/>
      <c r="VY306" s="57"/>
      <c r="VZ306" s="57"/>
      <c r="WA306" s="57"/>
      <c r="WB306" s="57"/>
      <c r="WC306" s="57"/>
      <c r="WD306" s="57"/>
      <c r="WE306" s="57"/>
      <c r="WF306" s="57"/>
      <c r="WG306" s="57"/>
      <c r="WH306" s="57"/>
      <c r="WI306" s="57"/>
      <c r="WJ306" s="57"/>
      <c r="WK306" s="57"/>
      <c r="WL306" s="57"/>
      <c r="WM306" s="57"/>
      <c r="WN306" s="57"/>
      <c r="WO306" s="57"/>
      <c r="WP306" s="57"/>
      <c r="WQ306" s="57"/>
      <c r="WR306" s="57"/>
      <c r="WS306" s="57"/>
      <c r="WT306" s="57"/>
      <c r="WU306" s="57"/>
      <c r="WV306" s="57"/>
      <c r="WW306" s="57"/>
      <c r="WX306" s="57"/>
      <c r="WY306" s="57"/>
      <c r="WZ306" s="57"/>
      <c r="XA306" s="57"/>
      <c r="XB306" s="57"/>
      <c r="XC306" s="57"/>
      <c r="XD306" s="57"/>
      <c r="XE306" s="57"/>
      <c r="XF306" s="57"/>
      <c r="XG306" s="57"/>
      <c r="XH306" s="57"/>
      <c r="XI306" s="57"/>
      <c r="XJ306" s="57"/>
      <c r="XK306" s="57"/>
      <c r="XL306" s="57"/>
      <c r="XM306" s="57"/>
      <c r="XN306" s="57"/>
      <c r="XO306" s="57"/>
      <c r="XP306" s="57"/>
      <c r="XQ306" s="57"/>
      <c r="XR306" s="57"/>
      <c r="XS306" s="57"/>
      <c r="XT306" s="57"/>
      <c r="XU306" s="57"/>
      <c r="XV306" s="57"/>
      <c r="XW306" s="57"/>
    </row>
    <row r="307">
      <c r="AI307" s="57"/>
      <c r="BR307" s="57"/>
      <c r="DA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c r="JV307" s="57"/>
      <c r="JW307" s="57"/>
      <c r="JX307" s="57"/>
      <c r="JY307" s="57"/>
      <c r="JZ307" s="57"/>
      <c r="KA307" s="57"/>
      <c r="KB307" s="57"/>
      <c r="KC307" s="57"/>
      <c r="KD307" s="57"/>
      <c r="KE307" s="57"/>
      <c r="KF307" s="57"/>
      <c r="KG307" s="57"/>
      <c r="KH307" s="57"/>
      <c r="KI307" s="57"/>
      <c r="KJ307" s="57"/>
      <c r="KK307" s="57"/>
      <c r="KL307" s="57"/>
      <c r="KM307" s="57"/>
      <c r="KN307" s="57"/>
      <c r="KO307" s="57"/>
      <c r="KP307" s="57"/>
      <c r="KQ307" s="57"/>
      <c r="KR307" s="57"/>
      <c r="KS307" s="57"/>
      <c r="KT307" s="57"/>
      <c r="KU307" s="57"/>
      <c r="KV307" s="57"/>
      <c r="KW307" s="57"/>
      <c r="KX307" s="57"/>
      <c r="KY307" s="57"/>
      <c r="KZ307" s="57"/>
      <c r="LA307" s="57"/>
      <c r="LB307" s="57"/>
      <c r="LC307" s="57"/>
      <c r="LD307" s="57"/>
      <c r="LE307" s="57"/>
      <c r="LF307" s="57"/>
      <c r="LG307" s="57"/>
      <c r="LH307" s="57"/>
      <c r="LI307" s="57"/>
      <c r="LJ307" s="57"/>
      <c r="LK307" s="57"/>
      <c r="LL307" s="57"/>
      <c r="LM307" s="57"/>
      <c r="LN307" s="57"/>
      <c r="LO307" s="57"/>
      <c r="LP307" s="57"/>
      <c r="LQ307" s="57"/>
      <c r="LR307" s="57"/>
      <c r="LS307" s="57"/>
      <c r="LT307" s="57"/>
      <c r="LU307" s="57"/>
      <c r="LV307" s="57"/>
      <c r="LW307" s="57"/>
      <c r="LX307" s="57"/>
      <c r="LY307" s="57"/>
      <c r="LZ307" s="57"/>
      <c r="MA307" s="57"/>
      <c r="MB307" s="57"/>
      <c r="MC307" s="57"/>
      <c r="MD307" s="57"/>
      <c r="ME307" s="57"/>
      <c r="MF307" s="57"/>
      <c r="MG307" s="57"/>
      <c r="MH307" s="57"/>
      <c r="MI307" s="57"/>
      <c r="MJ307" s="57"/>
      <c r="MK307" s="57"/>
      <c r="ML307" s="57"/>
      <c r="MM307" s="57"/>
      <c r="MN307" s="57"/>
      <c r="MO307" s="57"/>
      <c r="MP307" s="57"/>
      <c r="MQ307" s="57"/>
      <c r="MR307" s="57"/>
      <c r="MS307" s="57"/>
      <c r="MT307" s="57"/>
      <c r="MU307" s="57"/>
      <c r="MV307" s="57"/>
      <c r="MW307" s="57"/>
      <c r="MX307" s="57"/>
      <c r="MY307" s="57"/>
      <c r="MZ307" s="57"/>
      <c r="NA307" s="57"/>
      <c r="NB307" s="57"/>
      <c r="NC307" s="57"/>
      <c r="ND307" s="57"/>
      <c r="NE307" s="57"/>
      <c r="NF307" s="57"/>
      <c r="NG307" s="57"/>
      <c r="NH307" s="57"/>
      <c r="NI307" s="57"/>
      <c r="NJ307" s="57"/>
      <c r="NK307" s="57"/>
      <c r="NL307" s="57"/>
      <c r="NM307" s="57"/>
      <c r="NN307" s="57"/>
      <c r="NO307" s="57"/>
      <c r="NP307" s="57"/>
      <c r="NQ307" s="57"/>
      <c r="NR307" s="57"/>
      <c r="NS307" s="57"/>
      <c r="NT307" s="57"/>
      <c r="NU307" s="57"/>
      <c r="NV307" s="57"/>
      <c r="NW307" s="57"/>
      <c r="NX307" s="57"/>
      <c r="NY307" s="57"/>
      <c r="NZ307" s="57"/>
      <c r="OA307" s="57"/>
      <c r="OB307" s="57"/>
      <c r="OC307" s="57"/>
      <c r="OD307" s="57"/>
      <c r="OE307" s="57"/>
      <c r="OF307" s="57"/>
      <c r="OG307" s="57"/>
      <c r="OH307" s="57"/>
      <c r="OI307" s="57"/>
      <c r="OJ307" s="57"/>
      <c r="OK307" s="57"/>
      <c r="OL307" s="57"/>
      <c r="OM307" s="57"/>
      <c r="ON307" s="57"/>
      <c r="OO307" s="57"/>
      <c r="OP307" s="57"/>
      <c r="OQ307" s="57"/>
      <c r="OR307" s="57"/>
      <c r="OS307" s="57"/>
      <c r="OT307" s="57"/>
      <c r="OU307" s="57"/>
      <c r="OV307" s="57"/>
      <c r="OW307" s="57"/>
      <c r="OX307" s="57"/>
      <c r="OY307" s="57"/>
      <c r="OZ307" s="57"/>
      <c r="PA307" s="57"/>
      <c r="PB307" s="57"/>
      <c r="PC307" s="57"/>
      <c r="PD307" s="57"/>
      <c r="PE307" s="57"/>
      <c r="PF307" s="57"/>
      <c r="PG307" s="57"/>
      <c r="PH307" s="57"/>
      <c r="PI307" s="57"/>
      <c r="PJ307" s="57"/>
      <c r="PK307" s="57"/>
      <c r="PL307" s="57"/>
      <c r="PM307" s="57"/>
      <c r="PN307" s="57"/>
      <c r="PO307" s="57"/>
      <c r="PP307" s="57"/>
      <c r="PQ307" s="57"/>
      <c r="PR307" s="57"/>
      <c r="PS307" s="57"/>
      <c r="PT307" s="57"/>
      <c r="PU307" s="57"/>
      <c r="PV307" s="57"/>
      <c r="PW307" s="57"/>
      <c r="PX307" s="57"/>
      <c r="PY307" s="57"/>
      <c r="PZ307" s="57"/>
      <c r="QA307" s="57"/>
      <c r="QB307" s="57"/>
      <c r="QC307" s="57"/>
      <c r="QD307" s="57"/>
      <c r="QE307" s="57"/>
      <c r="QF307" s="57"/>
      <c r="QG307" s="57"/>
      <c r="QH307" s="57"/>
      <c r="QI307" s="57"/>
      <c r="QJ307" s="57"/>
      <c r="QK307" s="57"/>
      <c r="QL307" s="57"/>
      <c r="QM307" s="57"/>
      <c r="QN307" s="57"/>
      <c r="QO307" s="57"/>
      <c r="QP307" s="57"/>
      <c r="QQ307" s="57"/>
      <c r="QR307" s="57"/>
      <c r="QS307" s="57"/>
      <c r="QT307" s="57"/>
      <c r="QU307" s="57"/>
      <c r="QV307" s="57"/>
      <c r="QW307" s="57"/>
      <c r="QX307" s="57"/>
      <c r="QY307" s="57"/>
      <c r="QZ307" s="57"/>
      <c r="RA307" s="57"/>
      <c r="RB307" s="57"/>
      <c r="RC307" s="57"/>
      <c r="RD307" s="57"/>
      <c r="RE307" s="57"/>
      <c r="RF307" s="57"/>
      <c r="RG307" s="57"/>
      <c r="RH307" s="57"/>
      <c r="RI307" s="57"/>
      <c r="RJ307" s="57"/>
      <c r="RK307" s="57"/>
      <c r="RL307" s="57"/>
      <c r="RM307" s="57"/>
      <c r="RN307" s="57"/>
      <c r="RO307" s="57"/>
      <c r="RP307" s="57"/>
      <c r="RQ307" s="57"/>
      <c r="RR307" s="57"/>
      <c r="RS307" s="57"/>
      <c r="RT307" s="57"/>
      <c r="RU307" s="57"/>
      <c r="RV307" s="57"/>
      <c r="RW307" s="57"/>
      <c r="RX307" s="57"/>
      <c r="RY307" s="57"/>
      <c r="RZ307" s="57"/>
      <c r="SA307" s="57"/>
      <c r="SB307" s="57"/>
      <c r="SC307" s="57"/>
      <c r="SD307" s="57"/>
      <c r="SE307" s="57"/>
      <c r="SF307" s="57"/>
      <c r="SG307" s="57"/>
      <c r="SH307" s="57"/>
      <c r="SI307" s="57"/>
      <c r="SJ307" s="57"/>
      <c r="SK307" s="57"/>
      <c r="SL307" s="57"/>
      <c r="SM307" s="57"/>
      <c r="SN307" s="57"/>
      <c r="SO307" s="57"/>
      <c r="SP307" s="57"/>
      <c r="SQ307" s="57"/>
      <c r="SR307" s="57"/>
      <c r="SS307" s="57"/>
      <c r="ST307" s="57"/>
      <c r="SU307" s="57"/>
      <c r="SV307" s="57"/>
      <c r="SW307" s="57"/>
      <c r="SX307" s="57"/>
      <c r="SY307" s="57"/>
      <c r="SZ307" s="57"/>
      <c r="TA307" s="57"/>
      <c r="TB307" s="57"/>
      <c r="TC307" s="57"/>
      <c r="TD307" s="57"/>
      <c r="TE307" s="57"/>
      <c r="TF307" s="57"/>
      <c r="TG307" s="57"/>
      <c r="TH307" s="57"/>
      <c r="TI307" s="57"/>
      <c r="TJ307" s="57"/>
      <c r="TK307" s="57"/>
      <c r="TL307" s="57"/>
      <c r="TM307" s="57"/>
      <c r="TN307" s="57"/>
      <c r="TO307" s="57"/>
      <c r="TP307" s="57"/>
      <c r="TQ307" s="57"/>
      <c r="TR307" s="57"/>
      <c r="TS307" s="57"/>
      <c r="TT307" s="57"/>
      <c r="TU307" s="57"/>
      <c r="TV307" s="57"/>
      <c r="TW307" s="57"/>
      <c r="TX307" s="57"/>
      <c r="TY307" s="57"/>
      <c r="TZ307" s="57"/>
      <c r="UA307" s="57"/>
      <c r="UB307" s="57"/>
      <c r="UC307" s="57"/>
      <c r="UD307" s="57"/>
      <c r="UE307" s="57"/>
      <c r="UF307" s="57"/>
      <c r="UG307" s="57"/>
      <c r="UH307" s="57"/>
      <c r="UI307" s="57"/>
      <c r="UJ307" s="57"/>
      <c r="UK307" s="57"/>
      <c r="UL307" s="57"/>
      <c r="UM307" s="57"/>
      <c r="UN307" s="57"/>
      <c r="UO307" s="57"/>
      <c r="UP307" s="57"/>
      <c r="UQ307" s="57"/>
      <c r="UR307" s="57"/>
      <c r="US307" s="57"/>
      <c r="UT307" s="57"/>
      <c r="UU307" s="57"/>
      <c r="UV307" s="57"/>
      <c r="UW307" s="57"/>
      <c r="UX307" s="57"/>
      <c r="UY307" s="57"/>
      <c r="UZ307" s="57"/>
      <c r="VA307" s="57"/>
      <c r="VB307" s="57"/>
      <c r="VC307" s="57"/>
      <c r="VD307" s="57"/>
      <c r="VE307" s="57"/>
      <c r="VF307" s="57"/>
      <c r="VG307" s="57"/>
      <c r="VH307" s="57"/>
      <c r="VI307" s="57"/>
      <c r="VJ307" s="57"/>
      <c r="VK307" s="57"/>
      <c r="VL307" s="57"/>
      <c r="VM307" s="57"/>
      <c r="VN307" s="57"/>
      <c r="VO307" s="57"/>
      <c r="VP307" s="57"/>
      <c r="VQ307" s="57"/>
      <c r="VR307" s="57"/>
      <c r="VS307" s="57"/>
      <c r="VT307" s="57"/>
      <c r="VU307" s="57"/>
      <c r="VV307" s="57"/>
      <c r="VW307" s="57"/>
      <c r="VX307" s="57"/>
      <c r="VY307" s="57"/>
      <c r="VZ307" s="57"/>
      <c r="WA307" s="57"/>
      <c r="WB307" s="57"/>
      <c r="WC307" s="57"/>
      <c r="WD307" s="57"/>
      <c r="WE307" s="57"/>
      <c r="WF307" s="57"/>
      <c r="WG307" s="57"/>
      <c r="WH307" s="57"/>
      <c r="WI307" s="57"/>
      <c r="WJ307" s="57"/>
      <c r="WK307" s="57"/>
      <c r="WL307" s="57"/>
      <c r="WM307" s="57"/>
      <c r="WN307" s="57"/>
      <c r="WO307" s="57"/>
      <c r="WP307" s="57"/>
      <c r="WQ307" s="57"/>
      <c r="WR307" s="57"/>
      <c r="WS307" s="57"/>
      <c r="WT307" s="57"/>
      <c r="WU307" s="57"/>
      <c r="WV307" s="57"/>
      <c r="WW307" s="57"/>
      <c r="WX307" s="57"/>
      <c r="WY307" s="57"/>
      <c r="WZ307" s="57"/>
      <c r="XA307" s="57"/>
      <c r="XB307" s="57"/>
      <c r="XC307" s="57"/>
      <c r="XD307" s="57"/>
      <c r="XE307" s="57"/>
      <c r="XF307" s="57"/>
      <c r="XG307" s="57"/>
      <c r="XH307" s="57"/>
      <c r="XI307" s="57"/>
      <c r="XJ307" s="57"/>
      <c r="XK307" s="57"/>
      <c r="XL307" s="57"/>
      <c r="XM307" s="57"/>
      <c r="XN307" s="57"/>
      <c r="XO307" s="57"/>
      <c r="XP307" s="57"/>
      <c r="XQ307" s="57"/>
      <c r="XR307" s="57"/>
      <c r="XS307" s="57"/>
      <c r="XT307" s="57"/>
      <c r="XU307" s="57"/>
      <c r="XV307" s="57"/>
      <c r="XW307" s="57"/>
    </row>
    <row r="308">
      <c r="AI308" s="57"/>
      <c r="BR308" s="57"/>
      <c r="DA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c r="JV308" s="57"/>
      <c r="JW308" s="57"/>
      <c r="JX308" s="57"/>
      <c r="JY308" s="57"/>
      <c r="JZ308" s="57"/>
      <c r="KA308" s="57"/>
      <c r="KB308" s="57"/>
      <c r="KC308" s="57"/>
      <c r="KD308" s="57"/>
      <c r="KE308" s="57"/>
      <c r="KF308" s="57"/>
      <c r="KG308" s="57"/>
      <c r="KH308" s="57"/>
      <c r="KI308" s="57"/>
      <c r="KJ308" s="57"/>
      <c r="KK308" s="57"/>
      <c r="KL308" s="57"/>
      <c r="KM308" s="57"/>
      <c r="KN308" s="57"/>
      <c r="KO308" s="57"/>
      <c r="KP308" s="57"/>
      <c r="KQ308" s="57"/>
      <c r="KR308" s="57"/>
      <c r="KS308" s="57"/>
      <c r="KT308" s="57"/>
      <c r="KU308" s="57"/>
      <c r="KV308" s="57"/>
      <c r="KW308" s="57"/>
      <c r="KX308" s="57"/>
      <c r="KY308" s="57"/>
      <c r="KZ308" s="57"/>
      <c r="LA308" s="57"/>
      <c r="LB308" s="57"/>
      <c r="LC308" s="57"/>
      <c r="LD308" s="57"/>
      <c r="LE308" s="57"/>
      <c r="LF308" s="57"/>
      <c r="LG308" s="57"/>
      <c r="LH308" s="57"/>
      <c r="LI308" s="57"/>
      <c r="LJ308" s="57"/>
      <c r="LK308" s="57"/>
      <c r="LL308" s="57"/>
      <c r="LM308" s="57"/>
      <c r="LN308" s="57"/>
      <c r="LO308" s="57"/>
      <c r="LP308" s="57"/>
      <c r="LQ308" s="57"/>
      <c r="LR308" s="57"/>
      <c r="LS308" s="57"/>
      <c r="LT308" s="57"/>
      <c r="LU308" s="57"/>
      <c r="LV308" s="57"/>
      <c r="LW308" s="57"/>
      <c r="LX308" s="57"/>
      <c r="LY308" s="57"/>
      <c r="LZ308" s="57"/>
      <c r="MA308" s="57"/>
      <c r="MB308" s="57"/>
      <c r="MC308" s="57"/>
      <c r="MD308" s="57"/>
      <c r="ME308" s="57"/>
      <c r="MF308" s="57"/>
      <c r="MG308" s="57"/>
      <c r="MH308" s="57"/>
      <c r="MI308" s="57"/>
      <c r="MJ308" s="57"/>
      <c r="MK308" s="57"/>
      <c r="ML308" s="57"/>
      <c r="MM308" s="57"/>
      <c r="MN308" s="57"/>
      <c r="MO308" s="57"/>
      <c r="MP308" s="57"/>
      <c r="MQ308" s="57"/>
      <c r="MR308" s="57"/>
      <c r="MS308" s="57"/>
      <c r="MT308" s="57"/>
      <c r="MU308" s="57"/>
      <c r="MV308" s="57"/>
      <c r="MW308" s="57"/>
      <c r="MX308" s="57"/>
      <c r="MY308" s="57"/>
      <c r="MZ308" s="57"/>
      <c r="NA308" s="57"/>
      <c r="NB308" s="57"/>
      <c r="NC308" s="57"/>
      <c r="ND308" s="57"/>
      <c r="NE308" s="57"/>
      <c r="NF308" s="57"/>
      <c r="NG308" s="57"/>
      <c r="NH308" s="57"/>
      <c r="NI308" s="57"/>
      <c r="NJ308" s="57"/>
      <c r="NK308" s="57"/>
      <c r="NL308" s="57"/>
      <c r="NM308" s="57"/>
      <c r="NN308" s="57"/>
      <c r="NO308" s="57"/>
      <c r="NP308" s="57"/>
      <c r="NQ308" s="57"/>
      <c r="NR308" s="57"/>
      <c r="NS308" s="57"/>
      <c r="NT308" s="57"/>
      <c r="NU308" s="57"/>
      <c r="NV308" s="57"/>
      <c r="NW308" s="57"/>
      <c r="NX308" s="57"/>
      <c r="NY308" s="57"/>
      <c r="NZ308" s="57"/>
      <c r="OA308" s="57"/>
      <c r="OB308" s="57"/>
      <c r="OC308" s="57"/>
      <c r="OD308" s="57"/>
      <c r="OE308" s="57"/>
      <c r="OF308" s="57"/>
      <c r="OG308" s="57"/>
      <c r="OH308" s="57"/>
      <c r="OI308" s="57"/>
      <c r="OJ308" s="57"/>
      <c r="OK308" s="57"/>
      <c r="OL308" s="57"/>
      <c r="OM308" s="57"/>
      <c r="ON308" s="57"/>
      <c r="OO308" s="57"/>
      <c r="OP308" s="57"/>
      <c r="OQ308" s="57"/>
      <c r="OR308" s="57"/>
      <c r="OS308" s="57"/>
      <c r="OT308" s="57"/>
      <c r="OU308" s="57"/>
      <c r="OV308" s="57"/>
      <c r="OW308" s="57"/>
      <c r="OX308" s="57"/>
      <c r="OY308" s="57"/>
      <c r="OZ308" s="57"/>
      <c r="PA308" s="57"/>
      <c r="PB308" s="57"/>
      <c r="PC308" s="57"/>
      <c r="PD308" s="57"/>
      <c r="PE308" s="57"/>
      <c r="PF308" s="57"/>
      <c r="PG308" s="57"/>
      <c r="PH308" s="57"/>
      <c r="PI308" s="57"/>
      <c r="PJ308" s="57"/>
      <c r="PK308" s="57"/>
      <c r="PL308" s="57"/>
      <c r="PM308" s="57"/>
      <c r="PN308" s="57"/>
      <c r="PO308" s="57"/>
      <c r="PP308" s="57"/>
      <c r="PQ308" s="57"/>
      <c r="PR308" s="57"/>
      <c r="PS308" s="57"/>
      <c r="PT308" s="57"/>
      <c r="PU308" s="57"/>
      <c r="PV308" s="57"/>
      <c r="PW308" s="57"/>
      <c r="PX308" s="57"/>
      <c r="PY308" s="57"/>
      <c r="PZ308" s="57"/>
      <c r="QA308" s="57"/>
      <c r="QB308" s="57"/>
      <c r="QC308" s="57"/>
      <c r="QD308" s="57"/>
      <c r="QE308" s="57"/>
      <c r="QF308" s="57"/>
      <c r="QG308" s="57"/>
      <c r="QH308" s="57"/>
      <c r="QI308" s="57"/>
      <c r="QJ308" s="57"/>
      <c r="QK308" s="57"/>
      <c r="QL308" s="57"/>
      <c r="QM308" s="57"/>
      <c r="QN308" s="57"/>
      <c r="QO308" s="57"/>
      <c r="QP308" s="57"/>
      <c r="QQ308" s="57"/>
      <c r="QR308" s="57"/>
      <c r="QS308" s="57"/>
      <c r="QT308" s="57"/>
      <c r="QU308" s="57"/>
      <c r="QV308" s="57"/>
      <c r="QW308" s="57"/>
      <c r="QX308" s="57"/>
      <c r="QY308" s="57"/>
      <c r="QZ308" s="57"/>
      <c r="RA308" s="57"/>
      <c r="RB308" s="57"/>
      <c r="RC308" s="57"/>
      <c r="RD308" s="57"/>
      <c r="RE308" s="57"/>
      <c r="RF308" s="57"/>
      <c r="RG308" s="57"/>
      <c r="RH308" s="57"/>
      <c r="RI308" s="57"/>
      <c r="RJ308" s="57"/>
      <c r="RK308" s="57"/>
      <c r="RL308" s="57"/>
      <c r="RM308" s="57"/>
      <c r="RN308" s="57"/>
      <c r="RO308" s="57"/>
      <c r="RP308" s="57"/>
      <c r="RQ308" s="57"/>
      <c r="RR308" s="57"/>
      <c r="RS308" s="57"/>
      <c r="RT308" s="57"/>
      <c r="RU308" s="57"/>
      <c r="RV308" s="57"/>
      <c r="RW308" s="57"/>
      <c r="RX308" s="57"/>
      <c r="RY308" s="57"/>
      <c r="RZ308" s="57"/>
      <c r="SA308" s="57"/>
      <c r="SB308" s="57"/>
      <c r="SC308" s="57"/>
      <c r="SD308" s="57"/>
      <c r="SE308" s="57"/>
      <c r="SF308" s="57"/>
      <c r="SG308" s="57"/>
      <c r="SH308" s="57"/>
      <c r="SI308" s="57"/>
      <c r="SJ308" s="57"/>
      <c r="SK308" s="57"/>
      <c r="SL308" s="57"/>
      <c r="SM308" s="57"/>
      <c r="SN308" s="57"/>
      <c r="SO308" s="57"/>
      <c r="SP308" s="57"/>
      <c r="SQ308" s="57"/>
      <c r="SR308" s="57"/>
      <c r="SS308" s="57"/>
      <c r="ST308" s="57"/>
      <c r="SU308" s="57"/>
      <c r="SV308" s="57"/>
      <c r="SW308" s="57"/>
      <c r="SX308" s="57"/>
      <c r="SY308" s="57"/>
      <c r="SZ308" s="57"/>
      <c r="TA308" s="57"/>
      <c r="TB308" s="57"/>
      <c r="TC308" s="57"/>
      <c r="TD308" s="57"/>
      <c r="TE308" s="57"/>
      <c r="TF308" s="57"/>
      <c r="TG308" s="57"/>
      <c r="TH308" s="57"/>
      <c r="TI308" s="57"/>
      <c r="TJ308" s="57"/>
      <c r="TK308" s="57"/>
      <c r="TL308" s="57"/>
      <c r="TM308" s="57"/>
      <c r="TN308" s="57"/>
      <c r="TO308" s="57"/>
      <c r="TP308" s="57"/>
      <c r="TQ308" s="57"/>
      <c r="TR308" s="57"/>
      <c r="TS308" s="57"/>
      <c r="TT308" s="57"/>
      <c r="TU308" s="57"/>
      <c r="TV308" s="57"/>
      <c r="TW308" s="57"/>
      <c r="TX308" s="57"/>
      <c r="TY308" s="57"/>
      <c r="TZ308" s="57"/>
      <c r="UA308" s="57"/>
      <c r="UB308" s="57"/>
      <c r="UC308" s="57"/>
      <c r="UD308" s="57"/>
      <c r="UE308" s="57"/>
      <c r="UF308" s="57"/>
      <c r="UG308" s="57"/>
      <c r="UH308" s="57"/>
      <c r="UI308" s="57"/>
      <c r="UJ308" s="57"/>
      <c r="UK308" s="57"/>
      <c r="UL308" s="57"/>
      <c r="UM308" s="57"/>
      <c r="UN308" s="57"/>
      <c r="UO308" s="57"/>
      <c r="UP308" s="57"/>
      <c r="UQ308" s="57"/>
      <c r="UR308" s="57"/>
      <c r="US308" s="57"/>
      <c r="UT308" s="57"/>
      <c r="UU308" s="57"/>
      <c r="UV308" s="57"/>
      <c r="UW308" s="57"/>
      <c r="UX308" s="57"/>
      <c r="UY308" s="57"/>
      <c r="UZ308" s="57"/>
      <c r="VA308" s="57"/>
      <c r="VB308" s="57"/>
      <c r="VC308" s="57"/>
      <c r="VD308" s="57"/>
      <c r="VE308" s="57"/>
      <c r="VF308" s="57"/>
      <c r="VG308" s="57"/>
      <c r="VH308" s="57"/>
      <c r="VI308" s="57"/>
      <c r="VJ308" s="57"/>
      <c r="VK308" s="57"/>
      <c r="VL308" s="57"/>
      <c r="VM308" s="57"/>
      <c r="VN308" s="57"/>
      <c r="VO308" s="57"/>
      <c r="VP308" s="57"/>
      <c r="VQ308" s="57"/>
      <c r="VR308" s="57"/>
      <c r="VS308" s="57"/>
      <c r="VT308" s="57"/>
      <c r="VU308" s="57"/>
      <c r="VV308" s="57"/>
      <c r="VW308" s="57"/>
      <c r="VX308" s="57"/>
      <c r="VY308" s="57"/>
      <c r="VZ308" s="57"/>
      <c r="WA308" s="57"/>
      <c r="WB308" s="57"/>
      <c r="WC308" s="57"/>
      <c r="WD308" s="57"/>
      <c r="WE308" s="57"/>
      <c r="WF308" s="57"/>
      <c r="WG308" s="57"/>
      <c r="WH308" s="57"/>
      <c r="WI308" s="57"/>
      <c r="WJ308" s="57"/>
      <c r="WK308" s="57"/>
      <c r="WL308" s="57"/>
      <c r="WM308" s="57"/>
      <c r="WN308" s="57"/>
      <c r="WO308" s="57"/>
      <c r="WP308" s="57"/>
      <c r="WQ308" s="57"/>
      <c r="WR308" s="57"/>
      <c r="WS308" s="57"/>
      <c r="WT308" s="57"/>
      <c r="WU308" s="57"/>
      <c r="WV308" s="57"/>
      <c r="WW308" s="57"/>
      <c r="WX308" s="57"/>
      <c r="WY308" s="57"/>
      <c r="WZ308" s="57"/>
      <c r="XA308" s="57"/>
      <c r="XB308" s="57"/>
      <c r="XC308" s="57"/>
      <c r="XD308" s="57"/>
      <c r="XE308" s="57"/>
      <c r="XF308" s="57"/>
      <c r="XG308" s="57"/>
      <c r="XH308" s="57"/>
      <c r="XI308" s="57"/>
      <c r="XJ308" s="57"/>
      <c r="XK308" s="57"/>
      <c r="XL308" s="57"/>
      <c r="XM308" s="57"/>
      <c r="XN308" s="57"/>
      <c r="XO308" s="57"/>
      <c r="XP308" s="57"/>
      <c r="XQ308" s="57"/>
      <c r="XR308" s="57"/>
      <c r="XS308" s="57"/>
      <c r="XT308" s="57"/>
      <c r="XU308" s="57"/>
      <c r="XV308" s="57"/>
      <c r="XW308" s="57"/>
    </row>
    <row r="309">
      <c r="AI309" s="57"/>
      <c r="BR309" s="57"/>
      <c r="DA309" s="57"/>
      <c r="EJ309" s="57"/>
      <c r="EK309" s="57"/>
      <c r="EL309" s="57"/>
      <c r="EM309" s="57"/>
      <c r="EN309" s="57"/>
      <c r="EO309" s="57"/>
      <c r="EP309" s="57"/>
      <c r="EQ309" s="57"/>
      <c r="ER309" s="57"/>
      <c r="ES309" s="57"/>
      <c r="ET309" s="57"/>
      <c r="EU309" s="57"/>
      <c r="EV309" s="57"/>
      <c r="EW309" s="57"/>
      <c r="EX309" s="57"/>
      <c r="EY309" s="57"/>
      <c r="EZ309" s="57"/>
      <c r="FA309" s="57"/>
      <c r="FB309" s="57"/>
      <c r="FC309" s="57"/>
      <c r="FD309" s="57"/>
      <c r="FE309" s="57"/>
      <c r="FF309" s="57"/>
      <c r="FG309" s="57"/>
      <c r="FH309" s="57"/>
      <c r="FI309" s="57"/>
      <c r="FJ309" s="57"/>
      <c r="FK309" s="57"/>
      <c r="FL309" s="57"/>
      <c r="FM309" s="57"/>
      <c r="FN309" s="57"/>
      <c r="FO309" s="57"/>
      <c r="FP309" s="57"/>
      <c r="FQ309" s="57"/>
      <c r="FR309" s="57"/>
      <c r="FS309" s="57"/>
      <c r="FT309" s="57"/>
      <c r="FU309" s="57"/>
      <c r="FV309" s="57"/>
      <c r="FW309" s="57"/>
      <c r="FX309" s="57"/>
      <c r="FY309" s="57"/>
      <c r="FZ309" s="57"/>
      <c r="GA309" s="57"/>
      <c r="GB309" s="57"/>
      <c r="GC309" s="57"/>
      <c r="GD309" s="57"/>
      <c r="GE309" s="57"/>
      <c r="GF309" s="57"/>
      <c r="GG309" s="57"/>
      <c r="GH309" s="57"/>
      <c r="GI309" s="57"/>
      <c r="GJ309" s="57"/>
      <c r="GK309" s="57"/>
      <c r="GL309" s="57"/>
      <c r="GM309" s="57"/>
      <c r="GN309" s="57"/>
      <c r="GO309" s="57"/>
      <c r="GP309" s="57"/>
      <c r="GQ309" s="57"/>
      <c r="GR309" s="57"/>
      <c r="GS309" s="57"/>
      <c r="GT309" s="57"/>
      <c r="GU309" s="57"/>
      <c r="GV309" s="57"/>
      <c r="GW309" s="57"/>
      <c r="GX309" s="57"/>
      <c r="GY309" s="57"/>
      <c r="GZ309" s="57"/>
      <c r="HA309" s="57"/>
      <c r="HB309" s="57"/>
      <c r="HC309" s="57"/>
      <c r="HD309" s="57"/>
      <c r="HE309" s="57"/>
      <c r="HF309" s="57"/>
      <c r="HG309" s="57"/>
      <c r="HH309" s="57"/>
      <c r="HI309" s="57"/>
      <c r="HJ309" s="57"/>
      <c r="HK309" s="57"/>
      <c r="HL309" s="57"/>
      <c r="HM309" s="57"/>
      <c r="HN309" s="57"/>
      <c r="HO309" s="57"/>
      <c r="HP309" s="57"/>
      <c r="HQ309" s="57"/>
      <c r="HR309" s="57"/>
      <c r="HS309" s="57"/>
      <c r="HT309" s="57"/>
      <c r="HU309" s="57"/>
      <c r="HV309" s="57"/>
      <c r="HW309" s="57"/>
      <c r="HX309" s="57"/>
      <c r="HY309" s="57"/>
      <c r="HZ309" s="57"/>
      <c r="IA309" s="57"/>
      <c r="IB309" s="57"/>
      <c r="IC309" s="57"/>
      <c r="ID309" s="57"/>
      <c r="IE309" s="57"/>
      <c r="IF309" s="57"/>
      <c r="IG309" s="57"/>
      <c r="IH309" s="57"/>
      <c r="II309" s="57"/>
      <c r="IJ309" s="57"/>
      <c r="IK309" s="57"/>
      <c r="IL309" s="57"/>
      <c r="IM309" s="57"/>
      <c r="IN309" s="57"/>
      <c r="IO309" s="57"/>
      <c r="IP309" s="57"/>
      <c r="IQ309" s="57"/>
      <c r="IR309" s="57"/>
      <c r="IS309" s="57"/>
      <c r="IT309" s="57"/>
      <c r="IU309" s="57"/>
      <c r="IV309" s="57"/>
      <c r="IW309" s="57"/>
      <c r="IX309" s="57"/>
      <c r="IY309" s="57"/>
      <c r="IZ309" s="57"/>
      <c r="JA309" s="57"/>
      <c r="JB309" s="57"/>
      <c r="JC309" s="57"/>
      <c r="JD309" s="57"/>
      <c r="JE309" s="57"/>
      <c r="JF309" s="57"/>
      <c r="JG309" s="57"/>
      <c r="JH309" s="57"/>
      <c r="JI309" s="57"/>
      <c r="JJ309" s="57"/>
      <c r="JK309" s="57"/>
      <c r="JL309" s="57"/>
      <c r="JM309" s="57"/>
      <c r="JN309" s="57"/>
      <c r="JO309" s="57"/>
      <c r="JP309" s="57"/>
      <c r="JQ309" s="57"/>
      <c r="JR309" s="57"/>
      <c r="JS309" s="57"/>
      <c r="JT309" s="57"/>
      <c r="JU309" s="57"/>
      <c r="JV309" s="57"/>
      <c r="JW309" s="57"/>
      <c r="JX309" s="57"/>
      <c r="JY309" s="57"/>
      <c r="JZ309" s="57"/>
      <c r="KA309" s="57"/>
      <c r="KB309" s="57"/>
      <c r="KC309" s="57"/>
      <c r="KD309" s="57"/>
      <c r="KE309" s="57"/>
      <c r="KF309" s="57"/>
      <c r="KG309" s="57"/>
      <c r="KH309" s="57"/>
      <c r="KI309" s="57"/>
      <c r="KJ309" s="57"/>
      <c r="KK309" s="57"/>
      <c r="KL309" s="57"/>
      <c r="KM309" s="57"/>
      <c r="KN309" s="57"/>
      <c r="KO309" s="57"/>
      <c r="KP309" s="57"/>
      <c r="KQ309" s="57"/>
      <c r="KR309" s="57"/>
      <c r="KS309" s="57"/>
      <c r="KT309" s="57"/>
      <c r="KU309" s="57"/>
      <c r="KV309" s="57"/>
      <c r="KW309" s="57"/>
      <c r="KX309" s="57"/>
      <c r="KY309" s="57"/>
      <c r="KZ309" s="57"/>
      <c r="LA309" s="57"/>
      <c r="LB309" s="57"/>
      <c r="LC309" s="57"/>
      <c r="LD309" s="57"/>
      <c r="LE309" s="57"/>
      <c r="LF309" s="57"/>
      <c r="LG309" s="57"/>
      <c r="LH309" s="57"/>
      <c r="LI309" s="57"/>
      <c r="LJ309" s="57"/>
      <c r="LK309" s="57"/>
      <c r="LL309" s="57"/>
      <c r="LM309" s="57"/>
      <c r="LN309" s="57"/>
      <c r="LO309" s="57"/>
      <c r="LP309" s="57"/>
      <c r="LQ309" s="57"/>
      <c r="LR309" s="57"/>
      <c r="LS309" s="57"/>
      <c r="LT309" s="57"/>
      <c r="LU309" s="57"/>
      <c r="LV309" s="57"/>
      <c r="LW309" s="57"/>
      <c r="LX309" s="57"/>
      <c r="LY309" s="57"/>
      <c r="LZ309" s="57"/>
      <c r="MA309" s="57"/>
      <c r="MB309" s="57"/>
      <c r="MC309" s="57"/>
      <c r="MD309" s="57"/>
      <c r="ME309" s="57"/>
      <c r="MF309" s="57"/>
      <c r="MG309" s="57"/>
      <c r="MH309" s="57"/>
      <c r="MI309" s="57"/>
      <c r="MJ309" s="57"/>
      <c r="MK309" s="57"/>
      <c r="ML309" s="57"/>
      <c r="MM309" s="57"/>
      <c r="MN309" s="57"/>
      <c r="MO309" s="57"/>
      <c r="MP309" s="57"/>
      <c r="MQ309" s="57"/>
      <c r="MR309" s="57"/>
      <c r="MS309" s="57"/>
      <c r="MT309" s="57"/>
      <c r="MU309" s="57"/>
      <c r="MV309" s="57"/>
      <c r="MW309" s="57"/>
      <c r="MX309" s="57"/>
      <c r="MY309" s="57"/>
      <c r="MZ309" s="57"/>
      <c r="NA309" s="57"/>
      <c r="NB309" s="57"/>
      <c r="NC309" s="57"/>
      <c r="ND309" s="57"/>
      <c r="NE309" s="57"/>
      <c r="NF309" s="57"/>
      <c r="NG309" s="57"/>
      <c r="NH309" s="57"/>
      <c r="NI309" s="57"/>
      <c r="NJ309" s="57"/>
      <c r="NK309" s="57"/>
      <c r="NL309" s="57"/>
      <c r="NM309" s="57"/>
      <c r="NN309" s="57"/>
      <c r="NO309" s="57"/>
      <c r="NP309" s="57"/>
      <c r="NQ309" s="57"/>
      <c r="NR309" s="57"/>
      <c r="NS309" s="57"/>
      <c r="NT309" s="57"/>
      <c r="NU309" s="57"/>
      <c r="NV309" s="57"/>
      <c r="NW309" s="57"/>
      <c r="NX309" s="57"/>
      <c r="NY309" s="57"/>
      <c r="NZ309" s="57"/>
      <c r="OA309" s="57"/>
      <c r="OB309" s="57"/>
      <c r="OC309" s="57"/>
      <c r="OD309" s="57"/>
      <c r="OE309" s="57"/>
      <c r="OF309" s="57"/>
      <c r="OG309" s="57"/>
      <c r="OH309" s="57"/>
      <c r="OI309" s="57"/>
      <c r="OJ309" s="57"/>
      <c r="OK309" s="57"/>
      <c r="OL309" s="57"/>
      <c r="OM309" s="57"/>
      <c r="ON309" s="57"/>
      <c r="OO309" s="57"/>
      <c r="OP309" s="57"/>
      <c r="OQ309" s="57"/>
      <c r="OR309" s="57"/>
      <c r="OS309" s="57"/>
      <c r="OT309" s="57"/>
      <c r="OU309" s="57"/>
      <c r="OV309" s="57"/>
      <c r="OW309" s="57"/>
      <c r="OX309" s="57"/>
      <c r="OY309" s="57"/>
      <c r="OZ309" s="57"/>
      <c r="PA309" s="57"/>
      <c r="PB309" s="57"/>
      <c r="PC309" s="57"/>
      <c r="PD309" s="57"/>
      <c r="PE309" s="57"/>
      <c r="PF309" s="57"/>
      <c r="PG309" s="57"/>
      <c r="PH309" s="57"/>
      <c r="PI309" s="57"/>
      <c r="PJ309" s="57"/>
      <c r="PK309" s="57"/>
      <c r="PL309" s="57"/>
      <c r="PM309" s="57"/>
      <c r="PN309" s="57"/>
      <c r="PO309" s="57"/>
      <c r="PP309" s="57"/>
      <c r="PQ309" s="57"/>
      <c r="PR309" s="57"/>
      <c r="PS309" s="57"/>
      <c r="PT309" s="57"/>
      <c r="PU309" s="57"/>
      <c r="PV309" s="57"/>
      <c r="PW309" s="57"/>
      <c r="PX309" s="57"/>
      <c r="PY309" s="57"/>
      <c r="PZ309" s="57"/>
      <c r="QA309" s="57"/>
      <c r="QB309" s="57"/>
      <c r="QC309" s="57"/>
      <c r="QD309" s="57"/>
      <c r="QE309" s="57"/>
      <c r="QF309" s="57"/>
      <c r="QG309" s="57"/>
      <c r="QH309" s="57"/>
      <c r="QI309" s="57"/>
      <c r="QJ309" s="57"/>
      <c r="QK309" s="57"/>
      <c r="QL309" s="57"/>
      <c r="QM309" s="57"/>
      <c r="QN309" s="57"/>
      <c r="QO309" s="57"/>
      <c r="QP309" s="57"/>
      <c r="QQ309" s="57"/>
      <c r="QR309" s="57"/>
      <c r="QS309" s="57"/>
      <c r="QT309" s="57"/>
      <c r="QU309" s="57"/>
      <c r="QV309" s="57"/>
      <c r="QW309" s="57"/>
      <c r="QX309" s="57"/>
      <c r="QY309" s="57"/>
      <c r="QZ309" s="57"/>
      <c r="RA309" s="57"/>
      <c r="RB309" s="57"/>
      <c r="RC309" s="57"/>
      <c r="RD309" s="57"/>
      <c r="RE309" s="57"/>
      <c r="RF309" s="57"/>
      <c r="RG309" s="57"/>
      <c r="RH309" s="57"/>
      <c r="RI309" s="57"/>
      <c r="RJ309" s="57"/>
      <c r="RK309" s="57"/>
      <c r="RL309" s="57"/>
      <c r="RM309" s="57"/>
      <c r="RN309" s="57"/>
      <c r="RO309" s="57"/>
      <c r="RP309" s="57"/>
      <c r="RQ309" s="57"/>
      <c r="RR309" s="57"/>
      <c r="RS309" s="57"/>
      <c r="RT309" s="57"/>
      <c r="RU309" s="57"/>
      <c r="RV309" s="57"/>
      <c r="RW309" s="57"/>
      <c r="RX309" s="57"/>
      <c r="RY309" s="57"/>
      <c r="RZ309" s="57"/>
      <c r="SA309" s="57"/>
      <c r="SB309" s="57"/>
      <c r="SC309" s="57"/>
      <c r="SD309" s="57"/>
      <c r="SE309" s="57"/>
      <c r="SF309" s="57"/>
      <c r="SG309" s="57"/>
      <c r="SH309" s="57"/>
      <c r="SI309" s="57"/>
      <c r="SJ309" s="57"/>
      <c r="SK309" s="57"/>
      <c r="SL309" s="57"/>
      <c r="SM309" s="57"/>
      <c r="SN309" s="57"/>
      <c r="SO309" s="57"/>
      <c r="SP309" s="57"/>
      <c r="SQ309" s="57"/>
      <c r="SR309" s="57"/>
      <c r="SS309" s="57"/>
      <c r="ST309" s="57"/>
      <c r="SU309" s="57"/>
      <c r="SV309" s="57"/>
      <c r="SW309" s="57"/>
      <c r="SX309" s="57"/>
      <c r="SY309" s="57"/>
      <c r="SZ309" s="57"/>
      <c r="TA309" s="57"/>
      <c r="TB309" s="57"/>
      <c r="TC309" s="57"/>
      <c r="TD309" s="57"/>
      <c r="TE309" s="57"/>
      <c r="TF309" s="57"/>
      <c r="TG309" s="57"/>
      <c r="TH309" s="57"/>
      <c r="TI309" s="57"/>
      <c r="TJ309" s="57"/>
      <c r="TK309" s="57"/>
      <c r="TL309" s="57"/>
      <c r="TM309" s="57"/>
      <c r="TN309" s="57"/>
      <c r="TO309" s="57"/>
      <c r="TP309" s="57"/>
      <c r="TQ309" s="57"/>
      <c r="TR309" s="57"/>
      <c r="TS309" s="57"/>
      <c r="TT309" s="57"/>
      <c r="TU309" s="57"/>
      <c r="TV309" s="57"/>
      <c r="TW309" s="57"/>
      <c r="TX309" s="57"/>
      <c r="TY309" s="57"/>
      <c r="TZ309" s="57"/>
      <c r="UA309" s="57"/>
      <c r="UB309" s="57"/>
      <c r="UC309" s="57"/>
      <c r="UD309" s="57"/>
      <c r="UE309" s="57"/>
      <c r="UF309" s="57"/>
      <c r="UG309" s="57"/>
      <c r="UH309" s="57"/>
      <c r="UI309" s="57"/>
      <c r="UJ309" s="57"/>
      <c r="UK309" s="57"/>
      <c r="UL309" s="57"/>
      <c r="UM309" s="57"/>
      <c r="UN309" s="57"/>
      <c r="UO309" s="57"/>
      <c r="UP309" s="57"/>
      <c r="UQ309" s="57"/>
      <c r="UR309" s="57"/>
      <c r="US309" s="57"/>
      <c r="UT309" s="57"/>
      <c r="UU309" s="57"/>
      <c r="UV309" s="57"/>
      <c r="UW309" s="57"/>
      <c r="UX309" s="57"/>
      <c r="UY309" s="57"/>
      <c r="UZ309" s="57"/>
      <c r="VA309" s="57"/>
      <c r="VB309" s="57"/>
      <c r="VC309" s="57"/>
      <c r="VD309" s="57"/>
      <c r="VE309" s="57"/>
      <c r="VF309" s="57"/>
      <c r="VG309" s="57"/>
      <c r="VH309" s="57"/>
      <c r="VI309" s="57"/>
      <c r="VJ309" s="57"/>
      <c r="VK309" s="57"/>
      <c r="VL309" s="57"/>
      <c r="VM309" s="57"/>
      <c r="VN309" s="57"/>
      <c r="VO309" s="57"/>
      <c r="VP309" s="57"/>
      <c r="VQ309" s="57"/>
      <c r="VR309" s="57"/>
      <c r="VS309" s="57"/>
      <c r="VT309" s="57"/>
      <c r="VU309" s="57"/>
      <c r="VV309" s="57"/>
      <c r="VW309" s="57"/>
      <c r="VX309" s="57"/>
      <c r="VY309" s="57"/>
      <c r="VZ309" s="57"/>
      <c r="WA309" s="57"/>
      <c r="WB309" s="57"/>
      <c r="WC309" s="57"/>
      <c r="WD309" s="57"/>
      <c r="WE309" s="57"/>
      <c r="WF309" s="57"/>
      <c r="WG309" s="57"/>
      <c r="WH309" s="57"/>
      <c r="WI309" s="57"/>
      <c r="WJ309" s="57"/>
      <c r="WK309" s="57"/>
      <c r="WL309" s="57"/>
      <c r="WM309" s="57"/>
      <c r="WN309" s="57"/>
      <c r="WO309" s="57"/>
      <c r="WP309" s="57"/>
      <c r="WQ309" s="57"/>
      <c r="WR309" s="57"/>
      <c r="WS309" s="57"/>
      <c r="WT309" s="57"/>
      <c r="WU309" s="57"/>
      <c r="WV309" s="57"/>
      <c r="WW309" s="57"/>
      <c r="WX309" s="57"/>
      <c r="WY309" s="57"/>
      <c r="WZ309" s="57"/>
      <c r="XA309" s="57"/>
      <c r="XB309" s="57"/>
      <c r="XC309" s="57"/>
      <c r="XD309" s="57"/>
      <c r="XE309" s="57"/>
      <c r="XF309" s="57"/>
      <c r="XG309" s="57"/>
      <c r="XH309" s="57"/>
      <c r="XI309" s="57"/>
      <c r="XJ309" s="57"/>
      <c r="XK309" s="57"/>
      <c r="XL309" s="57"/>
      <c r="XM309" s="57"/>
      <c r="XN309" s="57"/>
      <c r="XO309" s="57"/>
      <c r="XP309" s="57"/>
      <c r="XQ309" s="57"/>
      <c r="XR309" s="57"/>
      <c r="XS309" s="57"/>
      <c r="XT309" s="57"/>
      <c r="XU309" s="57"/>
      <c r="XV309" s="57"/>
      <c r="XW309" s="57"/>
    </row>
    <row r="310">
      <c r="AI310" s="57"/>
      <c r="BR310" s="57"/>
      <c r="DA310" s="57"/>
      <c r="EJ310" s="57"/>
      <c r="EK310" s="57"/>
      <c r="EL310" s="57"/>
      <c r="EM310" s="57"/>
      <c r="EN310" s="57"/>
      <c r="EO310" s="57"/>
      <c r="EP310" s="57"/>
      <c r="EQ310" s="57"/>
      <c r="ER310" s="57"/>
      <c r="ES310" s="57"/>
      <c r="ET310" s="57"/>
      <c r="EU310" s="57"/>
      <c r="EV310" s="57"/>
      <c r="EW310" s="57"/>
      <c r="EX310" s="57"/>
      <c r="EY310" s="57"/>
      <c r="EZ310" s="57"/>
      <c r="FA310" s="57"/>
      <c r="FB310" s="57"/>
      <c r="FC310" s="57"/>
      <c r="FD310" s="57"/>
      <c r="FE310" s="57"/>
      <c r="FF310" s="57"/>
      <c r="FG310" s="57"/>
      <c r="FH310" s="57"/>
      <c r="FI310" s="57"/>
      <c r="FJ310" s="57"/>
      <c r="FK310" s="57"/>
      <c r="FL310" s="57"/>
      <c r="FM310" s="57"/>
      <c r="FN310" s="57"/>
      <c r="FO310" s="57"/>
      <c r="FP310" s="57"/>
      <c r="FQ310" s="57"/>
      <c r="FR310" s="57"/>
      <c r="FS310" s="57"/>
      <c r="FT310" s="57"/>
      <c r="FU310" s="57"/>
      <c r="FV310" s="57"/>
      <c r="FW310" s="57"/>
      <c r="FX310" s="57"/>
      <c r="FY310" s="57"/>
      <c r="FZ310" s="57"/>
      <c r="GA310" s="57"/>
      <c r="GB310" s="57"/>
      <c r="GC310" s="57"/>
      <c r="GD310" s="57"/>
      <c r="GE310" s="57"/>
      <c r="GF310" s="57"/>
      <c r="GG310" s="57"/>
      <c r="GH310" s="57"/>
      <c r="GI310" s="57"/>
      <c r="GJ310" s="57"/>
      <c r="GK310" s="57"/>
      <c r="GL310" s="57"/>
      <c r="GM310" s="57"/>
      <c r="GN310" s="57"/>
      <c r="GO310" s="57"/>
      <c r="GP310" s="57"/>
      <c r="GQ310" s="57"/>
      <c r="GR310" s="57"/>
      <c r="GS310" s="57"/>
      <c r="GT310" s="57"/>
      <c r="GU310" s="57"/>
      <c r="GV310" s="57"/>
      <c r="GW310" s="57"/>
      <c r="GX310" s="57"/>
      <c r="GY310" s="57"/>
      <c r="GZ310" s="57"/>
      <c r="HA310" s="57"/>
      <c r="HB310" s="57"/>
      <c r="HC310" s="57"/>
      <c r="HD310" s="57"/>
      <c r="HE310" s="57"/>
      <c r="HF310" s="57"/>
      <c r="HG310" s="57"/>
      <c r="HH310" s="57"/>
      <c r="HI310" s="57"/>
      <c r="HJ310" s="57"/>
      <c r="HK310" s="57"/>
      <c r="HL310" s="57"/>
      <c r="HM310" s="57"/>
      <c r="HN310" s="57"/>
      <c r="HO310" s="57"/>
      <c r="HP310" s="57"/>
      <c r="HQ310" s="57"/>
      <c r="HR310" s="57"/>
      <c r="HS310" s="57"/>
      <c r="HT310" s="57"/>
      <c r="HU310" s="57"/>
      <c r="HV310" s="57"/>
      <c r="HW310" s="57"/>
      <c r="HX310" s="57"/>
      <c r="HY310" s="57"/>
      <c r="HZ310" s="57"/>
      <c r="IA310" s="57"/>
      <c r="IB310" s="57"/>
      <c r="IC310" s="57"/>
      <c r="ID310" s="57"/>
      <c r="IE310" s="57"/>
      <c r="IF310" s="57"/>
      <c r="IG310" s="57"/>
      <c r="IH310" s="57"/>
      <c r="II310" s="57"/>
      <c r="IJ310" s="57"/>
      <c r="IK310" s="57"/>
      <c r="IL310" s="57"/>
      <c r="IM310" s="57"/>
      <c r="IN310" s="57"/>
      <c r="IO310" s="57"/>
      <c r="IP310" s="57"/>
      <c r="IQ310" s="57"/>
      <c r="IR310" s="57"/>
      <c r="IS310" s="57"/>
      <c r="IT310" s="57"/>
      <c r="IU310" s="57"/>
      <c r="IV310" s="57"/>
      <c r="IW310" s="57"/>
      <c r="IX310" s="57"/>
      <c r="IY310" s="57"/>
      <c r="IZ310" s="57"/>
      <c r="JA310" s="57"/>
      <c r="JB310" s="57"/>
      <c r="JC310" s="57"/>
      <c r="JD310" s="57"/>
      <c r="JE310" s="57"/>
      <c r="JF310" s="57"/>
      <c r="JG310" s="57"/>
      <c r="JH310" s="57"/>
      <c r="JI310" s="57"/>
      <c r="JJ310" s="57"/>
      <c r="JK310" s="57"/>
      <c r="JL310" s="57"/>
      <c r="JM310" s="57"/>
      <c r="JN310" s="57"/>
      <c r="JO310" s="57"/>
      <c r="JP310" s="57"/>
      <c r="JQ310" s="57"/>
      <c r="JR310" s="57"/>
      <c r="JS310" s="57"/>
      <c r="JT310" s="57"/>
      <c r="JU310" s="57"/>
      <c r="JV310" s="57"/>
      <c r="JW310" s="57"/>
      <c r="JX310" s="57"/>
      <c r="JY310" s="57"/>
      <c r="JZ310" s="57"/>
      <c r="KA310" s="57"/>
      <c r="KB310" s="57"/>
      <c r="KC310" s="57"/>
      <c r="KD310" s="57"/>
      <c r="KE310" s="57"/>
      <c r="KF310" s="57"/>
      <c r="KG310" s="57"/>
      <c r="KH310" s="57"/>
      <c r="KI310" s="57"/>
      <c r="KJ310" s="57"/>
      <c r="KK310" s="57"/>
      <c r="KL310" s="57"/>
      <c r="KM310" s="57"/>
      <c r="KN310" s="57"/>
      <c r="KO310" s="57"/>
      <c r="KP310" s="57"/>
      <c r="KQ310" s="57"/>
      <c r="KR310" s="57"/>
      <c r="KS310" s="57"/>
      <c r="KT310" s="57"/>
      <c r="KU310" s="57"/>
      <c r="KV310" s="57"/>
      <c r="KW310" s="57"/>
      <c r="KX310" s="57"/>
      <c r="KY310" s="57"/>
      <c r="KZ310" s="57"/>
      <c r="LA310" s="57"/>
      <c r="LB310" s="57"/>
      <c r="LC310" s="57"/>
      <c r="LD310" s="57"/>
      <c r="LE310" s="57"/>
      <c r="LF310" s="57"/>
      <c r="LG310" s="57"/>
      <c r="LH310" s="57"/>
      <c r="LI310" s="57"/>
      <c r="LJ310" s="57"/>
      <c r="LK310" s="57"/>
      <c r="LL310" s="57"/>
      <c r="LM310" s="57"/>
      <c r="LN310" s="57"/>
      <c r="LO310" s="57"/>
      <c r="LP310" s="57"/>
      <c r="LQ310" s="57"/>
      <c r="LR310" s="57"/>
      <c r="LS310" s="57"/>
      <c r="LT310" s="57"/>
      <c r="LU310" s="57"/>
      <c r="LV310" s="57"/>
      <c r="LW310" s="57"/>
      <c r="LX310" s="57"/>
      <c r="LY310" s="57"/>
      <c r="LZ310" s="57"/>
      <c r="MA310" s="57"/>
      <c r="MB310" s="57"/>
      <c r="MC310" s="57"/>
      <c r="MD310" s="57"/>
      <c r="ME310" s="57"/>
      <c r="MF310" s="57"/>
      <c r="MG310" s="57"/>
      <c r="MH310" s="57"/>
      <c r="MI310" s="57"/>
      <c r="MJ310" s="57"/>
      <c r="MK310" s="57"/>
      <c r="ML310" s="57"/>
      <c r="MM310" s="57"/>
      <c r="MN310" s="57"/>
      <c r="MO310" s="57"/>
      <c r="MP310" s="57"/>
      <c r="MQ310" s="57"/>
      <c r="MR310" s="57"/>
      <c r="MS310" s="57"/>
      <c r="MT310" s="57"/>
      <c r="MU310" s="57"/>
      <c r="MV310" s="57"/>
      <c r="MW310" s="57"/>
      <c r="MX310" s="57"/>
      <c r="MY310" s="57"/>
      <c r="MZ310" s="57"/>
      <c r="NA310" s="57"/>
      <c r="NB310" s="57"/>
      <c r="NC310" s="57"/>
      <c r="ND310" s="57"/>
      <c r="NE310" s="57"/>
      <c r="NF310" s="57"/>
      <c r="NG310" s="57"/>
      <c r="NH310" s="57"/>
      <c r="NI310" s="57"/>
      <c r="NJ310" s="57"/>
      <c r="NK310" s="57"/>
      <c r="NL310" s="57"/>
      <c r="NM310" s="57"/>
      <c r="NN310" s="57"/>
      <c r="NO310" s="57"/>
      <c r="NP310" s="57"/>
      <c r="NQ310" s="57"/>
      <c r="NR310" s="57"/>
      <c r="NS310" s="57"/>
      <c r="NT310" s="57"/>
      <c r="NU310" s="57"/>
      <c r="NV310" s="57"/>
      <c r="NW310" s="57"/>
      <c r="NX310" s="57"/>
      <c r="NY310" s="57"/>
      <c r="NZ310" s="57"/>
      <c r="OA310" s="57"/>
      <c r="OB310" s="57"/>
      <c r="OC310" s="57"/>
      <c r="OD310" s="57"/>
      <c r="OE310" s="57"/>
      <c r="OF310" s="57"/>
      <c r="OG310" s="57"/>
      <c r="OH310" s="57"/>
      <c r="OI310" s="57"/>
      <c r="OJ310" s="57"/>
      <c r="OK310" s="57"/>
      <c r="OL310" s="57"/>
      <c r="OM310" s="57"/>
      <c r="ON310" s="57"/>
      <c r="OO310" s="57"/>
      <c r="OP310" s="57"/>
      <c r="OQ310" s="57"/>
      <c r="OR310" s="57"/>
      <c r="OS310" s="57"/>
      <c r="OT310" s="57"/>
      <c r="OU310" s="57"/>
      <c r="OV310" s="57"/>
      <c r="OW310" s="57"/>
      <c r="OX310" s="57"/>
      <c r="OY310" s="57"/>
      <c r="OZ310" s="57"/>
      <c r="PA310" s="57"/>
      <c r="PB310" s="57"/>
      <c r="PC310" s="57"/>
      <c r="PD310" s="57"/>
      <c r="PE310" s="57"/>
      <c r="PF310" s="57"/>
      <c r="PG310" s="57"/>
      <c r="PH310" s="57"/>
      <c r="PI310" s="57"/>
      <c r="PJ310" s="57"/>
      <c r="PK310" s="57"/>
      <c r="PL310" s="57"/>
      <c r="PM310" s="57"/>
      <c r="PN310" s="57"/>
      <c r="PO310" s="57"/>
      <c r="PP310" s="57"/>
      <c r="PQ310" s="57"/>
      <c r="PR310" s="57"/>
      <c r="PS310" s="57"/>
      <c r="PT310" s="57"/>
      <c r="PU310" s="57"/>
      <c r="PV310" s="57"/>
      <c r="PW310" s="57"/>
      <c r="PX310" s="57"/>
      <c r="PY310" s="57"/>
      <c r="PZ310" s="57"/>
      <c r="QA310" s="57"/>
      <c r="QB310" s="57"/>
      <c r="QC310" s="57"/>
      <c r="QD310" s="57"/>
      <c r="QE310" s="57"/>
      <c r="QF310" s="57"/>
      <c r="QG310" s="57"/>
      <c r="QH310" s="57"/>
      <c r="QI310" s="57"/>
      <c r="QJ310" s="57"/>
      <c r="QK310" s="57"/>
      <c r="QL310" s="57"/>
      <c r="QM310" s="57"/>
      <c r="QN310" s="57"/>
      <c r="QO310" s="57"/>
      <c r="QP310" s="57"/>
      <c r="QQ310" s="57"/>
      <c r="QR310" s="57"/>
      <c r="QS310" s="57"/>
      <c r="QT310" s="57"/>
      <c r="QU310" s="57"/>
      <c r="QV310" s="57"/>
      <c r="QW310" s="57"/>
      <c r="QX310" s="57"/>
      <c r="QY310" s="57"/>
      <c r="QZ310" s="57"/>
      <c r="RA310" s="57"/>
      <c r="RB310" s="57"/>
      <c r="RC310" s="57"/>
      <c r="RD310" s="57"/>
      <c r="RE310" s="57"/>
      <c r="RF310" s="57"/>
      <c r="RG310" s="57"/>
      <c r="RH310" s="57"/>
      <c r="RI310" s="57"/>
      <c r="RJ310" s="57"/>
      <c r="RK310" s="57"/>
      <c r="RL310" s="57"/>
      <c r="RM310" s="57"/>
      <c r="RN310" s="57"/>
      <c r="RO310" s="57"/>
      <c r="RP310" s="57"/>
      <c r="RQ310" s="57"/>
      <c r="RR310" s="57"/>
      <c r="RS310" s="57"/>
      <c r="RT310" s="57"/>
      <c r="RU310" s="57"/>
      <c r="RV310" s="57"/>
      <c r="RW310" s="57"/>
      <c r="RX310" s="57"/>
      <c r="RY310" s="57"/>
      <c r="RZ310" s="57"/>
      <c r="SA310" s="57"/>
      <c r="SB310" s="57"/>
      <c r="SC310" s="57"/>
      <c r="SD310" s="57"/>
      <c r="SE310" s="57"/>
      <c r="SF310" s="57"/>
      <c r="SG310" s="57"/>
      <c r="SH310" s="57"/>
      <c r="SI310" s="57"/>
      <c r="SJ310" s="57"/>
      <c r="SK310" s="57"/>
      <c r="SL310" s="57"/>
      <c r="SM310" s="57"/>
      <c r="SN310" s="57"/>
      <c r="SO310" s="57"/>
      <c r="SP310" s="57"/>
      <c r="SQ310" s="57"/>
      <c r="SR310" s="57"/>
      <c r="SS310" s="57"/>
      <c r="ST310" s="57"/>
      <c r="SU310" s="57"/>
      <c r="SV310" s="57"/>
      <c r="SW310" s="57"/>
      <c r="SX310" s="57"/>
      <c r="SY310" s="57"/>
      <c r="SZ310" s="57"/>
      <c r="TA310" s="57"/>
      <c r="TB310" s="57"/>
      <c r="TC310" s="57"/>
      <c r="TD310" s="57"/>
      <c r="TE310" s="57"/>
      <c r="TF310" s="57"/>
      <c r="TG310" s="57"/>
      <c r="TH310" s="57"/>
      <c r="TI310" s="57"/>
      <c r="TJ310" s="57"/>
      <c r="TK310" s="57"/>
      <c r="TL310" s="57"/>
      <c r="TM310" s="57"/>
      <c r="TN310" s="57"/>
      <c r="TO310" s="57"/>
      <c r="TP310" s="57"/>
      <c r="TQ310" s="57"/>
      <c r="TR310" s="57"/>
      <c r="TS310" s="57"/>
      <c r="TT310" s="57"/>
      <c r="TU310" s="57"/>
      <c r="TV310" s="57"/>
      <c r="TW310" s="57"/>
      <c r="TX310" s="57"/>
      <c r="TY310" s="57"/>
      <c r="TZ310" s="57"/>
      <c r="UA310" s="57"/>
      <c r="UB310" s="57"/>
      <c r="UC310" s="57"/>
      <c r="UD310" s="57"/>
      <c r="UE310" s="57"/>
      <c r="UF310" s="57"/>
      <c r="UG310" s="57"/>
      <c r="UH310" s="57"/>
      <c r="UI310" s="57"/>
      <c r="UJ310" s="57"/>
      <c r="UK310" s="57"/>
      <c r="UL310" s="57"/>
      <c r="UM310" s="57"/>
      <c r="UN310" s="57"/>
      <c r="UO310" s="57"/>
      <c r="UP310" s="57"/>
      <c r="UQ310" s="57"/>
      <c r="UR310" s="57"/>
      <c r="US310" s="57"/>
      <c r="UT310" s="57"/>
      <c r="UU310" s="57"/>
      <c r="UV310" s="57"/>
      <c r="UW310" s="57"/>
      <c r="UX310" s="57"/>
      <c r="UY310" s="57"/>
      <c r="UZ310" s="57"/>
      <c r="VA310" s="57"/>
      <c r="VB310" s="57"/>
      <c r="VC310" s="57"/>
      <c r="VD310" s="57"/>
      <c r="VE310" s="57"/>
      <c r="VF310" s="57"/>
      <c r="VG310" s="57"/>
      <c r="VH310" s="57"/>
      <c r="VI310" s="57"/>
      <c r="VJ310" s="57"/>
      <c r="VK310" s="57"/>
      <c r="VL310" s="57"/>
      <c r="VM310" s="57"/>
      <c r="VN310" s="57"/>
      <c r="VO310" s="57"/>
      <c r="VP310" s="57"/>
      <c r="VQ310" s="57"/>
      <c r="VR310" s="57"/>
      <c r="VS310" s="57"/>
      <c r="VT310" s="57"/>
      <c r="VU310" s="57"/>
      <c r="VV310" s="57"/>
      <c r="VW310" s="57"/>
      <c r="VX310" s="57"/>
      <c r="VY310" s="57"/>
      <c r="VZ310" s="57"/>
      <c r="WA310" s="57"/>
      <c r="WB310" s="57"/>
      <c r="WC310" s="57"/>
      <c r="WD310" s="57"/>
      <c r="WE310" s="57"/>
      <c r="WF310" s="57"/>
      <c r="WG310" s="57"/>
      <c r="WH310" s="57"/>
      <c r="WI310" s="57"/>
      <c r="WJ310" s="57"/>
      <c r="WK310" s="57"/>
      <c r="WL310" s="57"/>
      <c r="WM310" s="57"/>
      <c r="WN310" s="57"/>
      <c r="WO310" s="57"/>
      <c r="WP310" s="57"/>
      <c r="WQ310" s="57"/>
      <c r="WR310" s="57"/>
      <c r="WS310" s="57"/>
      <c r="WT310" s="57"/>
      <c r="WU310" s="57"/>
      <c r="WV310" s="57"/>
      <c r="WW310" s="57"/>
      <c r="WX310" s="57"/>
      <c r="WY310" s="57"/>
      <c r="WZ310" s="57"/>
      <c r="XA310" s="57"/>
      <c r="XB310" s="57"/>
      <c r="XC310" s="57"/>
      <c r="XD310" s="57"/>
      <c r="XE310" s="57"/>
      <c r="XF310" s="57"/>
      <c r="XG310" s="57"/>
      <c r="XH310" s="57"/>
      <c r="XI310" s="57"/>
      <c r="XJ310" s="57"/>
      <c r="XK310" s="57"/>
      <c r="XL310" s="57"/>
      <c r="XM310" s="57"/>
      <c r="XN310" s="57"/>
      <c r="XO310" s="57"/>
      <c r="XP310" s="57"/>
      <c r="XQ310" s="57"/>
      <c r="XR310" s="57"/>
      <c r="XS310" s="57"/>
      <c r="XT310" s="57"/>
      <c r="XU310" s="57"/>
      <c r="XV310" s="57"/>
      <c r="XW310" s="57"/>
    </row>
    <row r="311">
      <c r="AI311" s="57"/>
      <c r="BR311" s="57"/>
      <c r="DA311" s="57"/>
      <c r="EJ311" s="57"/>
      <c r="EK311" s="57"/>
      <c r="EL311" s="57"/>
      <c r="EM311" s="57"/>
      <c r="EN311" s="57"/>
      <c r="EO311" s="57"/>
      <c r="EP311" s="57"/>
      <c r="EQ311" s="57"/>
      <c r="ER311" s="57"/>
      <c r="ES311" s="57"/>
      <c r="ET311" s="57"/>
      <c r="EU311" s="57"/>
      <c r="EV311" s="57"/>
      <c r="EW311" s="57"/>
      <c r="EX311" s="57"/>
      <c r="EY311" s="57"/>
      <c r="EZ311" s="57"/>
      <c r="FA311" s="57"/>
      <c r="FB311" s="57"/>
      <c r="FC311" s="57"/>
      <c r="FD311" s="57"/>
      <c r="FE311" s="57"/>
      <c r="FF311" s="57"/>
      <c r="FG311" s="57"/>
      <c r="FH311" s="57"/>
      <c r="FI311" s="57"/>
      <c r="FJ311" s="57"/>
      <c r="FK311" s="57"/>
      <c r="FL311" s="57"/>
      <c r="FM311" s="57"/>
      <c r="FN311" s="57"/>
      <c r="FO311" s="57"/>
      <c r="FP311" s="57"/>
      <c r="FQ311" s="57"/>
      <c r="FR311" s="57"/>
      <c r="FS311" s="57"/>
      <c r="FT311" s="57"/>
      <c r="FU311" s="57"/>
      <c r="FV311" s="57"/>
      <c r="FW311" s="57"/>
      <c r="FX311" s="57"/>
      <c r="FY311" s="57"/>
      <c r="FZ311" s="57"/>
      <c r="GA311" s="57"/>
      <c r="GB311" s="57"/>
      <c r="GC311" s="57"/>
      <c r="GD311" s="57"/>
      <c r="GE311" s="57"/>
      <c r="GF311" s="57"/>
      <c r="GG311" s="57"/>
      <c r="GH311" s="57"/>
      <c r="GI311" s="57"/>
      <c r="GJ311" s="57"/>
      <c r="GK311" s="57"/>
      <c r="GL311" s="57"/>
      <c r="GM311" s="57"/>
      <c r="GN311" s="57"/>
      <c r="GO311" s="57"/>
      <c r="GP311" s="57"/>
      <c r="GQ311" s="57"/>
      <c r="GR311" s="57"/>
      <c r="GS311" s="57"/>
      <c r="GT311" s="57"/>
      <c r="GU311" s="57"/>
      <c r="GV311" s="57"/>
      <c r="GW311" s="57"/>
      <c r="GX311" s="57"/>
      <c r="GY311" s="57"/>
      <c r="GZ311" s="57"/>
      <c r="HA311" s="57"/>
      <c r="HB311" s="57"/>
      <c r="HC311" s="57"/>
      <c r="HD311" s="57"/>
      <c r="HE311" s="57"/>
      <c r="HF311" s="57"/>
      <c r="HG311" s="57"/>
      <c r="HH311" s="57"/>
      <c r="HI311" s="57"/>
      <c r="HJ311" s="57"/>
      <c r="HK311" s="57"/>
      <c r="HL311" s="57"/>
      <c r="HM311" s="57"/>
      <c r="HN311" s="57"/>
      <c r="HO311" s="57"/>
      <c r="HP311" s="57"/>
      <c r="HQ311" s="57"/>
      <c r="HR311" s="57"/>
      <c r="HS311" s="57"/>
      <c r="HT311" s="57"/>
      <c r="HU311" s="57"/>
      <c r="HV311" s="57"/>
      <c r="HW311" s="57"/>
      <c r="HX311" s="57"/>
      <c r="HY311" s="57"/>
      <c r="HZ311" s="57"/>
      <c r="IA311" s="57"/>
      <c r="IB311" s="57"/>
      <c r="IC311" s="57"/>
      <c r="ID311" s="57"/>
      <c r="IE311" s="57"/>
      <c r="IF311" s="57"/>
      <c r="IG311" s="57"/>
      <c r="IH311" s="57"/>
      <c r="II311" s="57"/>
      <c r="IJ311" s="57"/>
      <c r="IK311" s="57"/>
      <c r="IL311" s="57"/>
      <c r="IM311" s="57"/>
      <c r="IN311" s="57"/>
      <c r="IO311" s="57"/>
      <c r="IP311" s="57"/>
      <c r="IQ311" s="57"/>
      <c r="IR311" s="57"/>
      <c r="IS311" s="57"/>
      <c r="IT311" s="57"/>
      <c r="IU311" s="57"/>
      <c r="IV311" s="57"/>
      <c r="IW311" s="57"/>
      <c r="IX311" s="57"/>
      <c r="IY311" s="57"/>
      <c r="IZ311" s="57"/>
      <c r="JA311" s="57"/>
      <c r="JB311" s="57"/>
      <c r="JC311" s="57"/>
      <c r="JD311" s="57"/>
      <c r="JE311" s="57"/>
      <c r="JF311" s="57"/>
      <c r="JG311" s="57"/>
      <c r="JH311" s="57"/>
      <c r="JI311" s="57"/>
      <c r="JJ311" s="57"/>
      <c r="JK311" s="57"/>
      <c r="JL311" s="57"/>
      <c r="JM311" s="57"/>
      <c r="JN311" s="57"/>
      <c r="JO311" s="57"/>
      <c r="JP311" s="57"/>
      <c r="JQ311" s="57"/>
      <c r="JR311" s="57"/>
      <c r="JS311" s="57"/>
      <c r="JT311" s="57"/>
      <c r="JU311" s="57"/>
      <c r="JV311" s="57"/>
      <c r="JW311" s="57"/>
      <c r="JX311" s="57"/>
      <c r="JY311" s="57"/>
      <c r="JZ311" s="57"/>
      <c r="KA311" s="57"/>
      <c r="KB311" s="57"/>
      <c r="KC311" s="57"/>
      <c r="KD311" s="57"/>
      <c r="KE311" s="57"/>
      <c r="KF311" s="57"/>
      <c r="KG311" s="57"/>
      <c r="KH311" s="57"/>
      <c r="KI311" s="57"/>
      <c r="KJ311" s="57"/>
      <c r="KK311" s="57"/>
      <c r="KL311" s="57"/>
      <c r="KM311" s="57"/>
      <c r="KN311" s="57"/>
      <c r="KO311" s="57"/>
      <c r="KP311" s="57"/>
      <c r="KQ311" s="57"/>
      <c r="KR311" s="57"/>
      <c r="KS311" s="57"/>
      <c r="KT311" s="57"/>
      <c r="KU311" s="57"/>
      <c r="KV311" s="57"/>
      <c r="KW311" s="57"/>
      <c r="KX311" s="57"/>
      <c r="KY311" s="57"/>
      <c r="KZ311" s="57"/>
      <c r="LA311" s="57"/>
      <c r="LB311" s="57"/>
      <c r="LC311" s="57"/>
      <c r="LD311" s="57"/>
      <c r="LE311" s="57"/>
      <c r="LF311" s="57"/>
      <c r="LG311" s="57"/>
      <c r="LH311" s="57"/>
      <c r="LI311" s="57"/>
      <c r="LJ311" s="57"/>
      <c r="LK311" s="57"/>
      <c r="LL311" s="57"/>
      <c r="LM311" s="57"/>
      <c r="LN311" s="57"/>
      <c r="LO311" s="57"/>
      <c r="LP311" s="57"/>
      <c r="LQ311" s="57"/>
      <c r="LR311" s="57"/>
      <c r="LS311" s="57"/>
      <c r="LT311" s="57"/>
      <c r="LU311" s="57"/>
      <c r="LV311" s="57"/>
      <c r="LW311" s="57"/>
      <c r="LX311" s="57"/>
      <c r="LY311" s="57"/>
      <c r="LZ311" s="57"/>
      <c r="MA311" s="57"/>
      <c r="MB311" s="57"/>
      <c r="MC311" s="57"/>
      <c r="MD311" s="57"/>
      <c r="ME311" s="57"/>
      <c r="MF311" s="57"/>
      <c r="MG311" s="57"/>
      <c r="MH311" s="57"/>
      <c r="MI311" s="57"/>
      <c r="MJ311" s="57"/>
      <c r="MK311" s="57"/>
      <c r="ML311" s="57"/>
      <c r="MM311" s="57"/>
      <c r="MN311" s="57"/>
      <c r="MO311" s="57"/>
      <c r="MP311" s="57"/>
      <c r="MQ311" s="57"/>
      <c r="MR311" s="57"/>
      <c r="MS311" s="57"/>
      <c r="MT311" s="57"/>
      <c r="MU311" s="57"/>
      <c r="MV311" s="57"/>
      <c r="MW311" s="57"/>
      <c r="MX311" s="57"/>
      <c r="MY311" s="57"/>
      <c r="MZ311" s="57"/>
      <c r="NA311" s="57"/>
      <c r="NB311" s="57"/>
      <c r="NC311" s="57"/>
      <c r="ND311" s="57"/>
      <c r="NE311" s="57"/>
      <c r="NF311" s="57"/>
      <c r="NG311" s="57"/>
      <c r="NH311" s="57"/>
      <c r="NI311" s="57"/>
      <c r="NJ311" s="57"/>
      <c r="NK311" s="57"/>
      <c r="NL311" s="57"/>
      <c r="NM311" s="57"/>
      <c r="NN311" s="57"/>
      <c r="NO311" s="57"/>
      <c r="NP311" s="57"/>
      <c r="NQ311" s="57"/>
      <c r="NR311" s="57"/>
      <c r="NS311" s="57"/>
      <c r="NT311" s="57"/>
      <c r="NU311" s="57"/>
      <c r="NV311" s="57"/>
      <c r="NW311" s="57"/>
      <c r="NX311" s="57"/>
      <c r="NY311" s="57"/>
      <c r="NZ311" s="57"/>
      <c r="OA311" s="57"/>
      <c r="OB311" s="57"/>
      <c r="OC311" s="57"/>
      <c r="OD311" s="57"/>
      <c r="OE311" s="57"/>
      <c r="OF311" s="57"/>
      <c r="OG311" s="57"/>
      <c r="OH311" s="57"/>
      <c r="OI311" s="57"/>
      <c r="OJ311" s="57"/>
      <c r="OK311" s="57"/>
      <c r="OL311" s="57"/>
      <c r="OM311" s="57"/>
      <c r="ON311" s="57"/>
      <c r="OO311" s="57"/>
      <c r="OP311" s="57"/>
      <c r="OQ311" s="57"/>
      <c r="OR311" s="57"/>
      <c r="OS311" s="57"/>
      <c r="OT311" s="57"/>
      <c r="OU311" s="57"/>
      <c r="OV311" s="57"/>
      <c r="OW311" s="57"/>
      <c r="OX311" s="57"/>
      <c r="OY311" s="57"/>
      <c r="OZ311" s="57"/>
      <c r="PA311" s="57"/>
      <c r="PB311" s="57"/>
      <c r="PC311" s="57"/>
      <c r="PD311" s="57"/>
      <c r="PE311" s="57"/>
      <c r="PF311" s="57"/>
      <c r="PG311" s="57"/>
      <c r="PH311" s="57"/>
      <c r="PI311" s="57"/>
      <c r="PJ311" s="57"/>
      <c r="PK311" s="57"/>
      <c r="PL311" s="57"/>
      <c r="PM311" s="57"/>
      <c r="PN311" s="57"/>
      <c r="PO311" s="57"/>
      <c r="PP311" s="57"/>
      <c r="PQ311" s="57"/>
      <c r="PR311" s="57"/>
      <c r="PS311" s="57"/>
      <c r="PT311" s="57"/>
      <c r="PU311" s="57"/>
      <c r="PV311" s="57"/>
      <c r="PW311" s="57"/>
      <c r="PX311" s="57"/>
      <c r="PY311" s="57"/>
      <c r="PZ311" s="57"/>
      <c r="QA311" s="57"/>
      <c r="QB311" s="57"/>
      <c r="QC311" s="57"/>
      <c r="QD311" s="57"/>
      <c r="QE311" s="57"/>
      <c r="QF311" s="57"/>
      <c r="QG311" s="57"/>
      <c r="QH311" s="57"/>
      <c r="QI311" s="57"/>
      <c r="QJ311" s="57"/>
      <c r="QK311" s="57"/>
      <c r="QL311" s="57"/>
      <c r="QM311" s="57"/>
      <c r="QN311" s="57"/>
      <c r="QO311" s="57"/>
      <c r="QP311" s="57"/>
      <c r="QQ311" s="57"/>
      <c r="QR311" s="57"/>
      <c r="QS311" s="57"/>
      <c r="QT311" s="57"/>
      <c r="QU311" s="57"/>
      <c r="QV311" s="57"/>
      <c r="QW311" s="57"/>
      <c r="QX311" s="57"/>
      <c r="QY311" s="57"/>
      <c r="QZ311" s="57"/>
      <c r="RA311" s="57"/>
      <c r="RB311" s="57"/>
      <c r="RC311" s="57"/>
      <c r="RD311" s="57"/>
      <c r="RE311" s="57"/>
      <c r="RF311" s="57"/>
      <c r="RG311" s="57"/>
      <c r="RH311" s="57"/>
      <c r="RI311" s="57"/>
      <c r="RJ311" s="57"/>
      <c r="RK311" s="57"/>
      <c r="RL311" s="57"/>
      <c r="RM311" s="57"/>
      <c r="RN311" s="57"/>
      <c r="RO311" s="57"/>
      <c r="RP311" s="57"/>
      <c r="RQ311" s="57"/>
      <c r="RR311" s="57"/>
      <c r="RS311" s="57"/>
      <c r="RT311" s="57"/>
      <c r="RU311" s="57"/>
      <c r="RV311" s="57"/>
      <c r="RW311" s="57"/>
      <c r="RX311" s="57"/>
      <c r="RY311" s="57"/>
      <c r="RZ311" s="57"/>
      <c r="SA311" s="57"/>
      <c r="SB311" s="57"/>
      <c r="SC311" s="57"/>
      <c r="SD311" s="57"/>
      <c r="SE311" s="57"/>
      <c r="SF311" s="57"/>
      <c r="SG311" s="57"/>
      <c r="SH311" s="57"/>
      <c r="SI311" s="57"/>
      <c r="SJ311" s="57"/>
      <c r="SK311" s="57"/>
      <c r="SL311" s="57"/>
      <c r="SM311" s="57"/>
      <c r="SN311" s="57"/>
      <c r="SO311" s="57"/>
      <c r="SP311" s="57"/>
      <c r="SQ311" s="57"/>
      <c r="SR311" s="57"/>
      <c r="SS311" s="57"/>
      <c r="ST311" s="57"/>
      <c r="SU311" s="57"/>
      <c r="SV311" s="57"/>
      <c r="SW311" s="57"/>
      <c r="SX311" s="57"/>
      <c r="SY311" s="57"/>
      <c r="SZ311" s="57"/>
      <c r="TA311" s="57"/>
      <c r="TB311" s="57"/>
      <c r="TC311" s="57"/>
      <c r="TD311" s="57"/>
      <c r="TE311" s="57"/>
      <c r="TF311" s="57"/>
      <c r="TG311" s="57"/>
      <c r="TH311" s="57"/>
      <c r="TI311" s="57"/>
      <c r="TJ311" s="57"/>
      <c r="TK311" s="57"/>
      <c r="TL311" s="57"/>
      <c r="TM311" s="57"/>
      <c r="TN311" s="57"/>
      <c r="TO311" s="57"/>
      <c r="TP311" s="57"/>
      <c r="TQ311" s="57"/>
      <c r="TR311" s="57"/>
      <c r="TS311" s="57"/>
      <c r="TT311" s="57"/>
      <c r="TU311" s="57"/>
      <c r="TV311" s="57"/>
      <c r="TW311" s="57"/>
      <c r="TX311" s="57"/>
      <c r="TY311" s="57"/>
      <c r="TZ311" s="57"/>
      <c r="UA311" s="57"/>
      <c r="UB311" s="57"/>
      <c r="UC311" s="57"/>
      <c r="UD311" s="57"/>
      <c r="UE311" s="57"/>
      <c r="UF311" s="57"/>
      <c r="UG311" s="57"/>
      <c r="UH311" s="57"/>
      <c r="UI311" s="57"/>
      <c r="UJ311" s="57"/>
      <c r="UK311" s="57"/>
      <c r="UL311" s="57"/>
      <c r="UM311" s="57"/>
      <c r="UN311" s="57"/>
      <c r="UO311" s="57"/>
      <c r="UP311" s="57"/>
      <c r="UQ311" s="57"/>
      <c r="UR311" s="57"/>
      <c r="US311" s="57"/>
      <c r="UT311" s="57"/>
      <c r="UU311" s="57"/>
      <c r="UV311" s="57"/>
      <c r="UW311" s="57"/>
      <c r="UX311" s="57"/>
      <c r="UY311" s="57"/>
      <c r="UZ311" s="57"/>
      <c r="VA311" s="57"/>
      <c r="VB311" s="57"/>
      <c r="VC311" s="57"/>
      <c r="VD311" s="57"/>
      <c r="VE311" s="57"/>
      <c r="VF311" s="57"/>
      <c r="VG311" s="57"/>
      <c r="VH311" s="57"/>
      <c r="VI311" s="57"/>
      <c r="VJ311" s="57"/>
      <c r="VK311" s="57"/>
      <c r="VL311" s="57"/>
      <c r="VM311" s="57"/>
      <c r="VN311" s="57"/>
      <c r="VO311" s="57"/>
      <c r="VP311" s="57"/>
      <c r="VQ311" s="57"/>
      <c r="VR311" s="57"/>
      <c r="VS311" s="57"/>
      <c r="VT311" s="57"/>
      <c r="VU311" s="57"/>
      <c r="VV311" s="57"/>
      <c r="VW311" s="57"/>
      <c r="VX311" s="57"/>
      <c r="VY311" s="57"/>
      <c r="VZ311" s="57"/>
      <c r="WA311" s="57"/>
      <c r="WB311" s="57"/>
      <c r="WC311" s="57"/>
      <c r="WD311" s="57"/>
      <c r="WE311" s="57"/>
      <c r="WF311" s="57"/>
      <c r="WG311" s="57"/>
      <c r="WH311" s="57"/>
      <c r="WI311" s="57"/>
      <c r="WJ311" s="57"/>
      <c r="WK311" s="57"/>
      <c r="WL311" s="57"/>
      <c r="WM311" s="57"/>
      <c r="WN311" s="57"/>
      <c r="WO311" s="57"/>
      <c r="WP311" s="57"/>
      <c r="WQ311" s="57"/>
      <c r="WR311" s="57"/>
      <c r="WS311" s="57"/>
      <c r="WT311" s="57"/>
      <c r="WU311" s="57"/>
      <c r="WV311" s="57"/>
      <c r="WW311" s="57"/>
      <c r="WX311" s="57"/>
      <c r="WY311" s="57"/>
      <c r="WZ311" s="57"/>
      <c r="XA311" s="57"/>
      <c r="XB311" s="57"/>
      <c r="XC311" s="57"/>
      <c r="XD311" s="57"/>
      <c r="XE311" s="57"/>
      <c r="XF311" s="57"/>
      <c r="XG311" s="57"/>
      <c r="XH311" s="57"/>
      <c r="XI311" s="57"/>
      <c r="XJ311" s="57"/>
      <c r="XK311" s="57"/>
      <c r="XL311" s="57"/>
      <c r="XM311" s="57"/>
      <c r="XN311" s="57"/>
      <c r="XO311" s="57"/>
      <c r="XP311" s="57"/>
      <c r="XQ311" s="57"/>
      <c r="XR311" s="57"/>
      <c r="XS311" s="57"/>
      <c r="XT311" s="57"/>
      <c r="XU311" s="57"/>
      <c r="XV311" s="57"/>
      <c r="XW311" s="57"/>
    </row>
    <row r="312">
      <c r="AI312" s="57"/>
      <c r="BR312" s="57"/>
      <c r="DA312" s="57"/>
      <c r="EJ312" s="57"/>
      <c r="EK312" s="57"/>
      <c r="EL312" s="57"/>
      <c r="EM312" s="57"/>
      <c r="EN312" s="57"/>
      <c r="EO312" s="57"/>
      <c r="EP312" s="57"/>
      <c r="EQ312" s="57"/>
      <c r="ER312" s="57"/>
      <c r="ES312" s="57"/>
      <c r="ET312" s="57"/>
      <c r="EU312" s="57"/>
      <c r="EV312" s="57"/>
      <c r="EW312" s="57"/>
      <c r="EX312" s="57"/>
      <c r="EY312" s="57"/>
      <c r="EZ312" s="57"/>
      <c r="FA312" s="57"/>
      <c r="FB312" s="57"/>
      <c r="FC312" s="57"/>
      <c r="FD312" s="57"/>
      <c r="FE312" s="57"/>
      <c r="FF312" s="57"/>
      <c r="FG312" s="57"/>
      <c r="FH312" s="57"/>
      <c r="FI312" s="57"/>
      <c r="FJ312" s="57"/>
      <c r="FK312" s="57"/>
      <c r="FL312" s="57"/>
      <c r="FM312" s="57"/>
      <c r="FN312" s="57"/>
      <c r="FO312" s="57"/>
      <c r="FP312" s="57"/>
      <c r="FQ312" s="57"/>
      <c r="FR312" s="57"/>
      <c r="FS312" s="57"/>
      <c r="FT312" s="57"/>
      <c r="FU312" s="57"/>
      <c r="FV312" s="57"/>
      <c r="FW312" s="57"/>
      <c r="FX312" s="57"/>
      <c r="FY312" s="57"/>
      <c r="FZ312" s="57"/>
      <c r="GA312" s="57"/>
      <c r="GB312" s="57"/>
      <c r="GC312" s="57"/>
      <c r="GD312" s="57"/>
      <c r="GE312" s="57"/>
      <c r="GF312" s="57"/>
      <c r="GG312" s="57"/>
      <c r="GH312" s="57"/>
      <c r="GI312" s="57"/>
      <c r="GJ312" s="57"/>
      <c r="GK312" s="57"/>
      <c r="GL312" s="57"/>
      <c r="GM312" s="57"/>
      <c r="GN312" s="57"/>
      <c r="GO312" s="57"/>
      <c r="GP312" s="57"/>
      <c r="GQ312" s="57"/>
      <c r="GR312" s="57"/>
      <c r="GS312" s="57"/>
      <c r="GT312" s="57"/>
      <c r="GU312" s="57"/>
      <c r="GV312" s="57"/>
      <c r="GW312" s="57"/>
      <c r="GX312" s="57"/>
      <c r="GY312" s="57"/>
      <c r="GZ312" s="57"/>
      <c r="HA312" s="57"/>
      <c r="HB312" s="57"/>
      <c r="HC312" s="57"/>
      <c r="HD312" s="57"/>
      <c r="HE312" s="57"/>
      <c r="HF312" s="57"/>
      <c r="HG312" s="57"/>
      <c r="HH312" s="57"/>
      <c r="HI312" s="57"/>
      <c r="HJ312" s="57"/>
      <c r="HK312" s="57"/>
      <c r="HL312" s="57"/>
      <c r="HM312" s="57"/>
      <c r="HN312" s="57"/>
      <c r="HO312" s="57"/>
      <c r="HP312" s="57"/>
      <c r="HQ312" s="57"/>
      <c r="HR312" s="57"/>
      <c r="HS312" s="57"/>
      <c r="HT312" s="57"/>
      <c r="HU312" s="57"/>
      <c r="HV312" s="57"/>
      <c r="HW312" s="57"/>
      <c r="HX312" s="57"/>
      <c r="HY312" s="57"/>
      <c r="HZ312" s="57"/>
      <c r="IA312" s="57"/>
      <c r="IB312" s="57"/>
      <c r="IC312" s="57"/>
      <c r="ID312" s="57"/>
      <c r="IE312" s="57"/>
      <c r="IF312" s="57"/>
      <c r="IG312" s="57"/>
      <c r="IH312" s="57"/>
      <c r="II312" s="57"/>
      <c r="IJ312" s="57"/>
      <c r="IK312" s="57"/>
      <c r="IL312" s="57"/>
      <c r="IM312" s="57"/>
      <c r="IN312" s="57"/>
      <c r="IO312" s="57"/>
      <c r="IP312" s="57"/>
      <c r="IQ312" s="57"/>
      <c r="IR312" s="57"/>
      <c r="IS312" s="57"/>
      <c r="IT312" s="57"/>
      <c r="IU312" s="57"/>
      <c r="IV312" s="57"/>
      <c r="IW312" s="57"/>
      <c r="IX312" s="57"/>
      <c r="IY312" s="57"/>
      <c r="IZ312" s="57"/>
      <c r="JA312" s="57"/>
      <c r="JB312" s="57"/>
      <c r="JC312" s="57"/>
      <c r="JD312" s="57"/>
      <c r="JE312" s="57"/>
      <c r="JF312" s="57"/>
      <c r="JG312" s="57"/>
      <c r="JH312" s="57"/>
      <c r="JI312" s="57"/>
      <c r="JJ312" s="57"/>
      <c r="JK312" s="57"/>
      <c r="JL312" s="57"/>
      <c r="JM312" s="57"/>
      <c r="JN312" s="57"/>
      <c r="JO312" s="57"/>
      <c r="JP312" s="57"/>
      <c r="JQ312" s="57"/>
      <c r="JR312" s="57"/>
      <c r="JS312" s="57"/>
      <c r="JT312" s="57"/>
      <c r="JU312" s="57"/>
      <c r="JV312" s="57"/>
      <c r="JW312" s="57"/>
      <c r="JX312" s="57"/>
      <c r="JY312" s="57"/>
      <c r="JZ312" s="57"/>
      <c r="KA312" s="57"/>
      <c r="KB312" s="57"/>
      <c r="KC312" s="57"/>
      <c r="KD312" s="57"/>
      <c r="KE312" s="57"/>
      <c r="KF312" s="57"/>
      <c r="KG312" s="57"/>
      <c r="KH312" s="57"/>
      <c r="KI312" s="57"/>
      <c r="KJ312" s="57"/>
      <c r="KK312" s="57"/>
      <c r="KL312" s="57"/>
      <c r="KM312" s="57"/>
      <c r="KN312" s="57"/>
      <c r="KO312" s="57"/>
      <c r="KP312" s="57"/>
      <c r="KQ312" s="57"/>
      <c r="KR312" s="57"/>
      <c r="KS312" s="57"/>
      <c r="KT312" s="57"/>
      <c r="KU312" s="57"/>
      <c r="KV312" s="57"/>
      <c r="KW312" s="57"/>
      <c r="KX312" s="57"/>
      <c r="KY312" s="57"/>
      <c r="KZ312" s="57"/>
      <c r="LA312" s="57"/>
      <c r="LB312" s="57"/>
      <c r="LC312" s="57"/>
      <c r="LD312" s="57"/>
      <c r="LE312" s="57"/>
      <c r="LF312" s="57"/>
      <c r="LG312" s="57"/>
      <c r="LH312" s="57"/>
      <c r="LI312" s="57"/>
      <c r="LJ312" s="57"/>
      <c r="LK312" s="57"/>
      <c r="LL312" s="57"/>
      <c r="LM312" s="57"/>
      <c r="LN312" s="57"/>
      <c r="LO312" s="57"/>
      <c r="LP312" s="57"/>
      <c r="LQ312" s="57"/>
      <c r="LR312" s="57"/>
      <c r="LS312" s="57"/>
      <c r="LT312" s="57"/>
      <c r="LU312" s="57"/>
      <c r="LV312" s="57"/>
      <c r="LW312" s="57"/>
      <c r="LX312" s="57"/>
      <c r="LY312" s="57"/>
      <c r="LZ312" s="57"/>
      <c r="MA312" s="57"/>
      <c r="MB312" s="57"/>
      <c r="MC312" s="57"/>
      <c r="MD312" s="57"/>
      <c r="ME312" s="57"/>
      <c r="MF312" s="57"/>
      <c r="MG312" s="57"/>
      <c r="MH312" s="57"/>
      <c r="MI312" s="57"/>
      <c r="MJ312" s="57"/>
      <c r="MK312" s="57"/>
      <c r="ML312" s="57"/>
      <c r="MM312" s="57"/>
      <c r="MN312" s="57"/>
      <c r="MO312" s="57"/>
      <c r="MP312" s="57"/>
      <c r="MQ312" s="57"/>
      <c r="MR312" s="57"/>
      <c r="MS312" s="57"/>
      <c r="MT312" s="57"/>
      <c r="MU312" s="57"/>
      <c r="MV312" s="57"/>
      <c r="MW312" s="57"/>
      <c r="MX312" s="57"/>
      <c r="MY312" s="57"/>
      <c r="MZ312" s="57"/>
      <c r="NA312" s="57"/>
      <c r="NB312" s="57"/>
      <c r="NC312" s="57"/>
      <c r="ND312" s="57"/>
      <c r="NE312" s="57"/>
      <c r="NF312" s="57"/>
      <c r="NG312" s="57"/>
      <c r="NH312" s="57"/>
      <c r="NI312" s="57"/>
      <c r="NJ312" s="57"/>
      <c r="NK312" s="57"/>
      <c r="NL312" s="57"/>
      <c r="NM312" s="57"/>
      <c r="NN312" s="57"/>
      <c r="NO312" s="57"/>
      <c r="NP312" s="57"/>
      <c r="NQ312" s="57"/>
      <c r="NR312" s="57"/>
      <c r="NS312" s="57"/>
      <c r="NT312" s="57"/>
      <c r="NU312" s="57"/>
      <c r="NV312" s="57"/>
      <c r="NW312" s="57"/>
      <c r="NX312" s="57"/>
      <c r="NY312" s="57"/>
      <c r="NZ312" s="57"/>
      <c r="OA312" s="57"/>
      <c r="OB312" s="57"/>
      <c r="OC312" s="57"/>
      <c r="OD312" s="57"/>
      <c r="OE312" s="57"/>
      <c r="OF312" s="57"/>
      <c r="OG312" s="57"/>
      <c r="OH312" s="57"/>
      <c r="OI312" s="57"/>
      <c r="OJ312" s="57"/>
      <c r="OK312" s="57"/>
      <c r="OL312" s="57"/>
      <c r="OM312" s="57"/>
      <c r="ON312" s="57"/>
      <c r="OO312" s="57"/>
      <c r="OP312" s="57"/>
      <c r="OQ312" s="57"/>
      <c r="OR312" s="57"/>
      <c r="OS312" s="57"/>
      <c r="OT312" s="57"/>
      <c r="OU312" s="57"/>
      <c r="OV312" s="57"/>
      <c r="OW312" s="57"/>
      <c r="OX312" s="57"/>
      <c r="OY312" s="57"/>
      <c r="OZ312" s="57"/>
      <c r="PA312" s="57"/>
      <c r="PB312" s="57"/>
      <c r="PC312" s="57"/>
      <c r="PD312" s="57"/>
      <c r="PE312" s="57"/>
      <c r="PF312" s="57"/>
      <c r="PG312" s="57"/>
      <c r="PH312" s="57"/>
      <c r="PI312" s="57"/>
      <c r="PJ312" s="57"/>
      <c r="PK312" s="57"/>
      <c r="PL312" s="57"/>
      <c r="PM312" s="57"/>
      <c r="PN312" s="57"/>
      <c r="PO312" s="57"/>
      <c r="PP312" s="57"/>
      <c r="PQ312" s="57"/>
      <c r="PR312" s="57"/>
      <c r="PS312" s="57"/>
      <c r="PT312" s="57"/>
      <c r="PU312" s="57"/>
      <c r="PV312" s="57"/>
      <c r="PW312" s="57"/>
      <c r="PX312" s="57"/>
      <c r="PY312" s="57"/>
      <c r="PZ312" s="57"/>
      <c r="QA312" s="57"/>
      <c r="QB312" s="57"/>
      <c r="QC312" s="57"/>
      <c r="QD312" s="57"/>
      <c r="QE312" s="57"/>
      <c r="QF312" s="57"/>
      <c r="QG312" s="57"/>
      <c r="QH312" s="57"/>
      <c r="QI312" s="57"/>
      <c r="QJ312" s="57"/>
      <c r="QK312" s="57"/>
      <c r="QL312" s="57"/>
      <c r="QM312" s="57"/>
      <c r="QN312" s="57"/>
      <c r="QO312" s="57"/>
      <c r="QP312" s="57"/>
      <c r="QQ312" s="57"/>
      <c r="QR312" s="57"/>
      <c r="QS312" s="57"/>
      <c r="QT312" s="57"/>
      <c r="QU312" s="57"/>
      <c r="QV312" s="57"/>
      <c r="QW312" s="57"/>
      <c r="QX312" s="57"/>
      <c r="QY312" s="57"/>
      <c r="QZ312" s="57"/>
      <c r="RA312" s="57"/>
      <c r="RB312" s="57"/>
      <c r="RC312" s="57"/>
      <c r="RD312" s="57"/>
      <c r="RE312" s="57"/>
      <c r="RF312" s="57"/>
      <c r="RG312" s="57"/>
      <c r="RH312" s="57"/>
      <c r="RI312" s="57"/>
      <c r="RJ312" s="57"/>
      <c r="RK312" s="57"/>
      <c r="RL312" s="57"/>
      <c r="RM312" s="57"/>
      <c r="RN312" s="57"/>
      <c r="RO312" s="57"/>
      <c r="RP312" s="57"/>
      <c r="RQ312" s="57"/>
      <c r="RR312" s="57"/>
      <c r="RS312" s="57"/>
      <c r="RT312" s="57"/>
      <c r="RU312" s="57"/>
      <c r="RV312" s="57"/>
      <c r="RW312" s="57"/>
      <c r="RX312" s="57"/>
      <c r="RY312" s="57"/>
      <c r="RZ312" s="57"/>
      <c r="SA312" s="57"/>
      <c r="SB312" s="57"/>
      <c r="SC312" s="57"/>
      <c r="SD312" s="57"/>
      <c r="SE312" s="57"/>
      <c r="SF312" s="57"/>
      <c r="SG312" s="57"/>
      <c r="SH312" s="57"/>
      <c r="SI312" s="57"/>
      <c r="SJ312" s="57"/>
      <c r="SK312" s="57"/>
      <c r="SL312" s="57"/>
      <c r="SM312" s="57"/>
      <c r="SN312" s="57"/>
      <c r="SO312" s="57"/>
      <c r="SP312" s="57"/>
      <c r="SQ312" s="57"/>
      <c r="SR312" s="57"/>
      <c r="SS312" s="57"/>
      <c r="ST312" s="57"/>
      <c r="SU312" s="57"/>
      <c r="SV312" s="57"/>
      <c r="SW312" s="57"/>
      <c r="SX312" s="57"/>
      <c r="SY312" s="57"/>
      <c r="SZ312" s="57"/>
      <c r="TA312" s="57"/>
      <c r="TB312" s="57"/>
      <c r="TC312" s="57"/>
      <c r="TD312" s="57"/>
      <c r="TE312" s="57"/>
      <c r="TF312" s="57"/>
      <c r="TG312" s="57"/>
      <c r="TH312" s="57"/>
      <c r="TI312" s="57"/>
      <c r="TJ312" s="57"/>
      <c r="TK312" s="57"/>
      <c r="TL312" s="57"/>
      <c r="TM312" s="57"/>
      <c r="TN312" s="57"/>
      <c r="TO312" s="57"/>
      <c r="TP312" s="57"/>
      <c r="TQ312" s="57"/>
      <c r="TR312" s="57"/>
      <c r="TS312" s="57"/>
      <c r="TT312" s="57"/>
      <c r="TU312" s="57"/>
      <c r="TV312" s="57"/>
      <c r="TW312" s="57"/>
      <c r="TX312" s="57"/>
      <c r="TY312" s="57"/>
      <c r="TZ312" s="57"/>
      <c r="UA312" s="57"/>
      <c r="UB312" s="57"/>
      <c r="UC312" s="57"/>
      <c r="UD312" s="57"/>
      <c r="UE312" s="57"/>
      <c r="UF312" s="57"/>
      <c r="UG312" s="57"/>
      <c r="UH312" s="57"/>
      <c r="UI312" s="57"/>
      <c r="UJ312" s="57"/>
      <c r="UK312" s="57"/>
      <c r="UL312" s="57"/>
      <c r="UM312" s="57"/>
      <c r="UN312" s="57"/>
      <c r="UO312" s="57"/>
      <c r="UP312" s="57"/>
      <c r="UQ312" s="57"/>
      <c r="UR312" s="57"/>
      <c r="US312" s="57"/>
      <c r="UT312" s="57"/>
      <c r="UU312" s="57"/>
      <c r="UV312" s="57"/>
      <c r="UW312" s="57"/>
      <c r="UX312" s="57"/>
      <c r="UY312" s="57"/>
      <c r="UZ312" s="57"/>
      <c r="VA312" s="57"/>
      <c r="VB312" s="57"/>
      <c r="VC312" s="57"/>
      <c r="VD312" s="57"/>
      <c r="VE312" s="57"/>
      <c r="VF312" s="57"/>
      <c r="VG312" s="57"/>
      <c r="VH312" s="57"/>
      <c r="VI312" s="57"/>
      <c r="VJ312" s="57"/>
      <c r="VK312" s="57"/>
      <c r="VL312" s="57"/>
      <c r="VM312" s="57"/>
      <c r="VN312" s="57"/>
      <c r="VO312" s="57"/>
      <c r="VP312" s="57"/>
      <c r="VQ312" s="57"/>
      <c r="VR312" s="57"/>
      <c r="VS312" s="57"/>
      <c r="VT312" s="57"/>
      <c r="VU312" s="57"/>
      <c r="VV312" s="57"/>
      <c r="VW312" s="57"/>
      <c r="VX312" s="57"/>
      <c r="VY312" s="57"/>
      <c r="VZ312" s="57"/>
      <c r="WA312" s="57"/>
      <c r="WB312" s="57"/>
      <c r="WC312" s="57"/>
      <c r="WD312" s="57"/>
      <c r="WE312" s="57"/>
      <c r="WF312" s="57"/>
      <c r="WG312" s="57"/>
      <c r="WH312" s="57"/>
      <c r="WI312" s="57"/>
      <c r="WJ312" s="57"/>
      <c r="WK312" s="57"/>
      <c r="WL312" s="57"/>
      <c r="WM312" s="57"/>
      <c r="WN312" s="57"/>
      <c r="WO312" s="57"/>
      <c r="WP312" s="57"/>
      <c r="WQ312" s="57"/>
      <c r="WR312" s="57"/>
      <c r="WS312" s="57"/>
      <c r="WT312" s="57"/>
      <c r="WU312" s="57"/>
      <c r="WV312" s="57"/>
      <c r="WW312" s="57"/>
      <c r="WX312" s="57"/>
      <c r="WY312" s="57"/>
      <c r="WZ312" s="57"/>
      <c r="XA312" s="57"/>
      <c r="XB312" s="57"/>
      <c r="XC312" s="57"/>
      <c r="XD312" s="57"/>
      <c r="XE312" s="57"/>
      <c r="XF312" s="57"/>
      <c r="XG312" s="57"/>
      <c r="XH312" s="57"/>
      <c r="XI312" s="57"/>
      <c r="XJ312" s="57"/>
      <c r="XK312" s="57"/>
      <c r="XL312" s="57"/>
      <c r="XM312" s="57"/>
      <c r="XN312" s="57"/>
      <c r="XO312" s="57"/>
      <c r="XP312" s="57"/>
      <c r="XQ312" s="57"/>
      <c r="XR312" s="57"/>
      <c r="XS312" s="57"/>
      <c r="XT312" s="57"/>
      <c r="XU312" s="57"/>
      <c r="XV312" s="57"/>
      <c r="XW312" s="57"/>
    </row>
    <row r="313">
      <c r="AI313" s="57"/>
      <c r="BR313" s="57"/>
      <c r="DA313" s="57"/>
      <c r="EJ313" s="57"/>
      <c r="EK313" s="57"/>
      <c r="EL313" s="57"/>
      <c r="EM313" s="57"/>
      <c r="EN313" s="57"/>
      <c r="EO313" s="57"/>
      <c r="EP313" s="57"/>
      <c r="EQ313" s="57"/>
      <c r="ER313" s="57"/>
      <c r="ES313" s="57"/>
      <c r="ET313" s="57"/>
      <c r="EU313" s="57"/>
      <c r="EV313" s="57"/>
      <c r="EW313" s="57"/>
      <c r="EX313" s="57"/>
      <c r="EY313" s="57"/>
      <c r="EZ313" s="57"/>
      <c r="FA313" s="57"/>
      <c r="FB313" s="57"/>
      <c r="FC313" s="57"/>
      <c r="FD313" s="57"/>
      <c r="FE313" s="57"/>
      <c r="FF313" s="57"/>
      <c r="FG313" s="57"/>
      <c r="FH313" s="57"/>
      <c r="FI313" s="57"/>
      <c r="FJ313" s="57"/>
      <c r="FK313" s="57"/>
      <c r="FL313" s="57"/>
      <c r="FM313" s="57"/>
      <c r="FN313" s="57"/>
      <c r="FO313" s="57"/>
      <c r="FP313" s="57"/>
      <c r="FQ313" s="57"/>
      <c r="FR313" s="57"/>
      <c r="FS313" s="57"/>
      <c r="FT313" s="57"/>
      <c r="FU313" s="57"/>
      <c r="FV313" s="57"/>
      <c r="FW313" s="57"/>
      <c r="FX313" s="57"/>
      <c r="FY313" s="57"/>
      <c r="FZ313" s="57"/>
      <c r="GA313" s="57"/>
      <c r="GB313" s="57"/>
      <c r="GC313" s="57"/>
      <c r="GD313" s="57"/>
      <c r="GE313" s="57"/>
      <c r="GF313" s="57"/>
      <c r="GG313" s="57"/>
      <c r="GH313" s="57"/>
      <c r="GI313" s="57"/>
      <c r="GJ313" s="57"/>
      <c r="GK313" s="57"/>
      <c r="GL313" s="57"/>
      <c r="GM313" s="57"/>
      <c r="GN313" s="57"/>
      <c r="GO313" s="57"/>
      <c r="GP313" s="57"/>
      <c r="GQ313" s="57"/>
      <c r="GR313" s="57"/>
      <c r="GS313" s="57"/>
      <c r="GT313" s="57"/>
      <c r="GU313" s="57"/>
      <c r="GV313" s="57"/>
      <c r="GW313" s="57"/>
      <c r="GX313" s="57"/>
      <c r="GY313" s="57"/>
      <c r="GZ313" s="57"/>
      <c r="HA313" s="57"/>
      <c r="HB313" s="57"/>
      <c r="HC313" s="57"/>
      <c r="HD313" s="57"/>
      <c r="HE313" s="57"/>
      <c r="HF313" s="57"/>
      <c r="HG313" s="57"/>
      <c r="HH313" s="57"/>
      <c r="HI313" s="57"/>
      <c r="HJ313" s="57"/>
      <c r="HK313" s="57"/>
      <c r="HL313" s="57"/>
      <c r="HM313" s="57"/>
      <c r="HN313" s="57"/>
      <c r="HO313" s="57"/>
      <c r="HP313" s="57"/>
      <c r="HQ313" s="57"/>
      <c r="HR313" s="57"/>
      <c r="HS313" s="57"/>
      <c r="HT313" s="57"/>
      <c r="HU313" s="57"/>
      <c r="HV313" s="57"/>
      <c r="HW313" s="57"/>
      <c r="HX313" s="57"/>
      <c r="HY313" s="57"/>
      <c r="HZ313" s="57"/>
      <c r="IA313" s="57"/>
      <c r="IB313" s="57"/>
      <c r="IC313" s="57"/>
      <c r="ID313" s="57"/>
      <c r="IE313" s="57"/>
      <c r="IF313" s="57"/>
      <c r="IG313" s="57"/>
      <c r="IH313" s="57"/>
      <c r="II313" s="57"/>
      <c r="IJ313" s="57"/>
      <c r="IK313" s="57"/>
      <c r="IL313" s="57"/>
      <c r="IM313" s="57"/>
      <c r="IN313" s="57"/>
      <c r="IO313" s="57"/>
      <c r="IP313" s="57"/>
      <c r="IQ313" s="57"/>
      <c r="IR313" s="57"/>
      <c r="IS313" s="57"/>
      <c r="IT313" s="57"/>
      <c r="IU313" s="57"/>
      <c r="IV313" s="57"/>
      <c r="IW313" s="57"/>
      <c r="IX313" s="57"/>
      <c r="IY313" s="57"/>
      <c r="IZ313" s="57"/>
      <c r="JA313" s="57"/>
      <c r="JB313" s="57"/>
      <c r="JC313" s="57"/>
      <c r="JD313" s="57"/>
      <c r="JE313" s="57"/>
      <c r="JF313" s="57"/>
      <c r="JG313" s="57"/>
      <c r="JH313" s="57"/>
      <c r="JI313" s="57"/>
      <c r="JJ313" s="57"/>
      <c r="JK313" s="57"/>
      <c r="JL313" s="57"/>
      <c r="JM313" s="57"/>
      <c r="JN313" s="57"/>
      <c r="JO313" s="57"/>
      <c r="JP313" s="57"/>
      <c r="JQ313" s="57"/>
      <c r="JR313" s="57"/>
      <c r="JS313" s="57"/>
      <c r="JT313" s="57"/>
      <c r="JU313" s="57"/>
      <c r="JV313" s="57"/>
      <c r="JW313" s="57"/>
      <c r="JX313" s="57"/>
      <c r="JY313" s="57"/>
      <c r="JZ313" s="57"/>
      <c r="KA313" s="57"/>
      <c r="KB313" s="57"/>
      <c r="KC313" s="57"/>
      <c r="KD313" s="57"/>
      <c r="KE313" s="57"/>
      <c r="KF313" s="57"/>
      <c r="KG313" s="57"/>
      <c r="KH313" s="57"/>
      <c r="KI313" s="57"/>
      <c r="KJ313" s="57"/>
      <c r="KK313" s="57"/>
      <c r="KL313" s="57"/>
      <c r="KM313" s="57"/>
      <c r="KN313" s="57"/>
      <c r="KO313" s="57"/>
      <c r="KP313" s="57"/>
      <c r="KQ313" s="57"/>
      <c r="KR313" s="57"/>
      <c r="KS313" s="57"/>
      <c r="KT313" s="57"/>
      <c r="KU313" s="57"/>
      <c r="KV313" s="57"/>
      <c r="KW313" s="57"/>
      <c r="KX313" s="57"/>
      <c r="KY313" s="57"/>
      <c r="KZ313" s="57"/>
      <c r="LA313" s="57"/>
      <c r="LB313" s="57"/>
      <c r="LC313" s="57"/>
      <c r="LD313" s="57"/>
      <c r="LE313" s="57"/>
      <c r="LF313" s="57"/>
      <c r="LG313" s="57"/>
      <c r="LH313" s="57"/>
      <c r="LI313" s="57"/>
      <c r="LJ313" s="57"/>
      <c r="LK313" s="57"/>
      <c r="LL313" s="57"/>
      <c r="LM313" s="57"/>
      <c r="LN313" s="57"/>
      <c r="LO313" s="57"/>
      <c r="LP313" s="57"/>
      <c r="LQ313" s="57"/>
      <c r="LR313" s="57"/>
      <c r="LS313" s="57"/>
      <c r="LT313" s="57"/>
      <c r="LU313" s="57"/>
      <c r="LV313" s="57"/>
      <c r="LW313" s="57"/>
      <c r="LX313" s="57"/>
      <c r="LY313" s="57"/>
      <c r="LZ313" s="57"/>
      <c r="MA313" s="57"/>
      <c r="MB313" s="57"/>
      <c r="MC313" s="57"/>
      <c r="MD313" s="57"/>
      <c r="ME313" s="57"/>
      <c r="MF313" s="57"/>
      <c r="MG313" s="57"/>
      <c r="MH313" s="57"/>
      <c r="MI313" s="57"/>
      <c r="MJ313" s="57"/>
      <c r="MK313" s="57"/>
      <c r="ML313" s="57"/>
      <c r="MM313" s="57"/>
      <c r="MN313" s="57"/>
      <c r="MO313" s="57"/>
      <c r="MP313" s="57"/>
      <c r="MQ313" s="57"/>
      <c r="MR313" s="57"/>
      <c r="MS313" s="57"/>
      <c r="MT313" s="57"/>
      <c r="MU313" s="57"/>
      <c r="MV313" s="57"/>
      <c r="MW313" s="57"/>
      <c r="MX313" s="57"/>
      <c r="MY313" s="57"/>
      <c r="MZ313" s="57"/>
      <c r="NA313" s="57"/>
      <c r="NB313" s="57"/>
      <c r="NC313" s="57"/>
      <c r="ND313" s="57"/>
      <c r="NE313" s="57"/>
      <c r="NF313" s="57"/>
      <c r="NG313" s="57"/>
      <c r="NH313" s="57"/>
      <c r="NI313" s="57"/>
      <c r="NJ313" s="57"/>
      <c r="NK313" s="57"/>
      <c r="NL313" s="57"/>
      <c r="NM313" s="57"/>
      <c r="NN313" s="57"/>
      <c r="NO313" s="57"/>
      <c r="NP313" s="57"/>
      <c r="NQ313" s="57"/>
      <c r="NR313" s="57"/>
      <c r="NS313" s="57"/>
      <c r="NT313" s="57"/>
      <c r="NU313" s="57"/>
      <c r="NV313" s="57"/>
      <c r="NW313" s="57"/>
      <c r="NX313" s="57"/>
      <c r="NY313" s="57"/>
      <c r="NZ313" s="57"/>
      <c r="OA313" s="57"/>
      <c r="OB313" s="57"/>
      <c r="OC313" s="57"/>
      <c r="OD313" s="57"/>
      <c r="OE313" s="57"/>
      <c r="OF313" s="57"/>
      <c r="OG313" s="57"/>
      <c r="OH313" s="57"/>
      <c r="OI313" s="57"/>
      <c r="OJ313" s="57"/>
      <c r="OK313" s="57"/>
      <c r="OL313" s="57"/>
      <c r="OM313" s="57"/>
      <c r="ON313" s="57"/>
      <c r="OO313" s="57"/>
      <c r="OP313" s="57"/>
      <c r="OQ313" s="57"/>
      <c r="OR313" s="57"/>
      <c r="OS313" s="57"/>
      <c r="OT313" s="57"/>
      <c r="OU313" s="57"/>
      <c r="OV313" s="57"/>
      <c r="OW313" s="57"/>
      <c r="OX313" s="57"/>
      <c r="OY313" s="57"/>
      <c r="OZ313" s="57"/>
      <c r="PA313" s="57"/>
      <c r="PB313" s="57"/>
      <c r="PC313" s="57"/>
      <c r="PD313" s="57"/>
      <c r="PE313" s="57"/>
      <c r="PF313" s="57"/>
      <c r="PG313" s="57"/>
      <c r="PH313" s="57"/>
      <c r="PI313" s="57"/>
      <c r="PJ313" s="57"/>
      <c r="PK313" s="57"/>
      <c r="PL313" s="57"/>
      <c r="PM313" s="57"/>
      <c r="PN313" s="57"/>
      <c r="PO313" s="57"/>
      <c r="PP313" s="57"/>
      <c r="PQ313" s="57"/>
      <c r="PR313" s="57"/>
      <c r="PS313" s="57"/>
      <c r="PT313" s="57"/>
      <c r="PU313" s="57"/>
      <c r="PV313" s="57"/>
      <c r="PW313" s="57"/>
      <c r="PX313" s="57"/>
      <c r="PY313" s="57"/>
      <c r="PZ313" s="57"/>
      <c r="QA313" s="57"/>
      <c r="QB313" s="57"/>
      <c r="QC313" s="57"/>
      <c r="QD313" s="57"/>
      <c r="QE313" s="57"/>
      <c r="QF313" s="57"/>
      <c r="QG313" s="57"/>
      <c r="QH313" s="57"/>
      <c r="QI313" s="57"/>
      <c r="QJ313" s="57"/>
      <c r="QK313" s="57"/>
      <c r="QL313" s="57"/>
      <c r="QM313" s="57"/>
      <c r="QN313" s="57"/>
      <c r="QO313" s="57"/>
      <c r="QP313" s="57"/>
      <c r="QQ313" s="57"/>
      <c r="QR313" s="57"/>
      <c r="QS313" s="57"/>
      <c r="QT313" s="57"/>
      <c r="QU313" s="57"/>
      <c r="QV313" s="57"/>
      <c r="QW313" s="57"/>
      <c r="QX313" s="57"/>
      <c r="QY313" s="57"/>
      <c r="QZ313" s="57"/>
      <c r="RA313" s="57"/>
      <c r="RB313" s="57"/>
      <c r="RC313" s="57"/>
      <c r="RD313" s="57"/>
      <c r="RE313" s="57"/>
      <c r="RF313" s="57"/>
      <c r="RG313" s="57"/>
      <c r="RH313" s="57"/>
      <c r="RI313" s="57"/>
      <c r="RJ313" s="57"/>
      <c r="RK313" s="57"/>
      <c r="RL313" s="57"/>
      <c r="RM313" s="57"/>
      <c r="RN313" s="57"/>
      <c r="RO313" s="57"/>
      <c r="RP313" s="57"/>
      <c r="RQ313" s="57"/>
      <c r="RR313" s="57"/>
      <c r="RS313" s="57"/>
      <c r="RT313" s="57"/>
      <c r="RU313" s="57"/>
      <c r="RV313" s="57"/>
      <c r="RW313" s="57"/>
      <c r="RX313" s="57"/>
      <c r="RY313" s="57"/>
      <c r="RZ313" s="57"/>
      <c r="SA313" s="57"/>
      <c r="SB313" s="57"/>
      <c r="SC313" s="57"/>
      <c r="SD313" s="57"/>
      <c r="SE313" s="57"/>
      <c r="SF313" s="57"/>
      <c r="SG313" s="57"/>
      <c r="SH313" s="57"/>
      <c r="SI313" s="57"/>
      <c r="SJ313" s="57"/>
      <c r="SK313" s="57"/>
      <c r="SL313" s="57"/>
      <c r="SM313" s="57"/>
      <c r="SN313" s="57"/>
      <c r="SO313" s="57"/>
      <c r="SP313" s="57"/>
      <c r="SQ313" s="57"/>
      <c r="SR313" s="57"/>
      <c r="SS313" s="57"/>
      <c r="ST313" s="57"/>
      <c r="SU313" s="57"/>
      <c r="SV313" s="57"/>
      <c r="SW313" s="57"/>
      <c r="SX313" s="57"/>
      <c r="SY313" s="57"/>
      <c r="SZ313" s="57"/>
      <c r="TA313" s="57"/>
      <c r="TB313" s="57"/>
      <c r="TC313" s="57"/>
      <c r="TD313" s="57"/>
      <c r="TE313" s="57"/>
      <c r="TF313" s="57"/>
      <c r="TG313" s="57"/>
      <c r="TH313" s="57"/>
      <c r="TI313" s="57"/>
      <c r="TJ313" s="57"/>
      <c r="TK313" s="57"/>
      <c r="TL313" s="57"/>
      <c r="TM313" s="57"/>
      <c r="TN313" s="57"/>
      <c r="TO313" s="57"/>
      <c r="TP313" s="57"/>
      <c r="TQ313" s="57"/>
      <c r="TR313" s="57"/>
      <c r="TS313" s="57"/>
      <c r="TT313" s="57"/>
      <c r="TU313" s="57"/>
      <c r="TV313" s="57"/>
      <c r="TW313" s="57"/>
      <c r="TX313" s="57"/>
      <c r="TY313" s="57"/>
      <c r="TZ313" s="57"/>
      <c r="UA313" s="57"/>
      <c r="UB313" s="57"/>
      <c r="UC313" s="57"/>
      <c r="UD313" s="57"/>
      <c r="UE313" s="57"/>
      <c r="UF313" s="57"/>
      <c r="UG313" s="57"/>
      <c r="UH313" s="57"/>
      <c r="UI313" s="57"/>
      <c r="UJ313" s="57"/>
      <c r="UK313" s="57"/>
      <c r="UL313" s="57"/>
      <c r="UM313" s="57"/>
      <c r="UN313" s="57"/>
      <c r="UO313" s="57"/>
      <c r="UP313" s="57"/>
      <c r="UQ313" s="57"/>
      <c r="UR313" s="57"/>
      <c r="US313" s="57"/>
      <c r="UT313" s="57"/>
      <c r="UU313" s="57"/>
      <c r="UV313" s="57"/>
      <c r="UW313" s="57"/>
      <c r="UX313" s="57"/>
      <c r="UY313" s="57"/>
      <c r="UZ313" s="57"/>
      <c r="VA313" s="57"/>
      <c r="VB313" s="57"/>
      <c r="VC313" s="57"/>
      <c r="VD313" s="57"/>
      <c r="VE313" s="57"/>
      <c r="VF313" s="57"/>
      <c r="VG313" s="57"/>
      <c r="VH313" s="57"/>
      <c r="VI313" s="57"/>
      <c r="VJ313" s="57"/>
      <c r="VK313" s="57"/>
      <c r="VL313" s="57"/>
      <c r="VM313" s="57"/>
      <c r="VN313" s="57"/>
      <c r="VO313" s="57"/>
      <c r="VP313" s="57"/>
      <c r="VQ313" s="57"/>
      <c r="VR313" s="57"/>
      <c r="VS313" s="57"/>
      <c r="VT313" s="57"/>
      <c r="VU313" s="57"/>
      <c r="VV313" s="57"/>
      <c r="VW313" s="57"/>
      <c r="VX313" s="57"/>
      <c r="VY313" s="57"/>
      <c r="VZ313" s="57"/>
      <c r="WA313" s="57"/>
      <c r="WB313" s="57"/>
      <c r="WC313" s="57"/>
      <c r="WD313" s="57"/>
      <c r="WE313" s="57"/>
      <c r="WF313" s="57"/>
      <c r="WG313" s="57"/>
      <c r="WH313" s="57"/>
      <c r="WI313" s="57"/>
      <c r="WJ313" s="57"/>
      <c r="WK313" s="57"/>
      <c r="WL313" s="57"/>
      <c r="WM313" s="57"/>
      <c r="WN313" s="57"/>
      <c r="WO313" s="57"/>
      <c r="WP313" s="57"/>
      <c r="WQ313" s="57"/>
      <c r="WR313" s="57"/>
      <c r="WS313" s="57"/>
      <c r="WT313" s="57"/>
      <c r="WU313" s="57"/>
      <c r="WV313" s="57"/>
      <c r="WW313" s="57"/>
      <c r="WX313" s="57"/>
      <c r="WY313" s="57"/>
      <c r="WZ313" s="57"/>
      <c r="XA313" s="57"/>
      <c r="XB313" s="57"/>
      <c r="XC313" s="57"/>
      <c r="XD313" s="57"/>
      <c r="XE313" s="57"/>
      <c r="XF313" s="57"/>
      <c r="XG313" s="57"/>
      <c r="XH313" s="57"/>
      <c r="XI313" s="57"/>
      <c r="XJ313" s="57"/>
      <c r="XK313" s="57"/>
      <c r="XL313" s="57"/>
      <c r="XM313" s="57"/>
      <c r="XN313" s="57"/>
      <c r="XO313" s="57"/>
      <c r="XP313" s="57"/>
      <c r="XQ313" s="57"/>
      <c r="XR313" s="57"/>
      <c r="XS313" s="57"/>
      <c r="XT313" s="57"/>
      <c r="XU313" s="57"/>
      <c r="XV313" s="57"/>
      <c r="XW313" s="57"/>
    </row>
    <row r="314">
      <c r="AI314" s="57"/>
      <c r="BR314" s="57"/>
      <c r="DA314" s="57"/>
      <c r="EJ314" s="57"/>
      <c r="EK314" s="57"/>
      <c r="EL314" s="57"/>
      <c r="EM314" s="57"/>
      <c r="EN314" s="57"/>
      <c r="EO314" s="57"/>
      <c r="EP314" s="57"/>
      <c r="EQ314" s="57"/>
      <c r="ER314" s="57"/>
      <c r="ES314" s="57"/>
      <c r="ET314" s="57"/>
      <c r="EU314" s="57"/>
      <c r="EV314" s="57"/>
      <c r="EW314" s="57"/>
      <c r="EX314" s="57"/>
      <c r="EY314" s="57"/>
      <c r="EZ314" s="57"/>
      <c r="FA314" s="57"/>
      <c r="FB314" s="57"/>
      <c r="FC314" s="57"/>
      <c r="FD314" s="57"/>
      <c r="FE314" s="57"/>
      <c r="FF314" s="57"/>
      <c r="FG314" s="57"/>
      <c r="FH314" s="57"/>
      <c r="FI314" s="57"/>
      <c r="FJ314" s="57"/>
      <c r="FK314" s="57"/>
      <c r="FL314" s="57"/>
      <c r="FM314" s="57"/>
      <c r="FN314" s="57"/>
      <c r="FO314" s="57"/>
      <c r="FP314" s="57"/>
      <c r="FQ314" s="57"/>
      <c r="FR314" s="57"/>
      <c r="FS314" s="57"/>
      <c r="FT314" s="57"/>
      <c r="FU314" s="57"/>
      <c r="FV314" s="57"/>
      <c r="FW314" s="57"/>
      <c r="FX314" s="57"/>
      <c r="FY314" s="57"/>
      <c r="FZ314" s="57"/>
      <c r="GA314" s="57"/>
      <c r="GB314" s="57"/>
      <c r="GC314" s="57"/>
      <c r="GD314" s="57"/>
      <c r="GE314" s="57"/>
      <c r="GF314" s="57"/>
      <c r="GG314" s="57"/>
      <c r="GH314" s="57"/>
      <c r="GI314" s="57"/>
      <c r="GJ314" s="57"/>
      <c r="GK314" s="57"/>
      <c r="GL314" s="57"/>
      <c r="GM314" s="57"/>
      <c r="GN314" s="57"/>
      <c r="GO314" s="57"/>
      <c r="GP314" s="57"/>
      <c r="GQ314" s="57"/>
      <c r="GR314" s="57"/>
      <c r="GS314" s="57"/>
      <c r="GT314" s="57"/>
      <c r="GU314" s="57"/>
      <c r="GV314" s="57"/>
      <c r="GW314" s="57"/>
      <c r="GX314" s="57"/>
      <c r="GY314" s="57"/>
      <c r="GZ314" s="57"/>
      <c r="HA314" s="57"/>
      <c r="HB314" s="57"/>
      <c r="HC314" s="57"/>
      <c r="HD314" s="57"/>
      <c r="HE314" s="57"/>
      <c r="HF314" s="57"/>
      <c r="HG314" s="57"/>
      <c r="HH314" s="57"/>
      <c r="HI314" s="57"/>
      <c r="HJ314" s="57"/>
      <c r="HK314" s="57"/>
      <c r="HL314" s="57"/>
      <c r="HM314" s="57"/>
      <c r="HN314" s="57"/>
      <c r="HO314" s="57"/>
      <c r="HP314" s="57"/>
      <c r="HQ314" s="57"/>
      <c r="HR314" s="57"/>
      <c r="HS314" s="57"/>
      <c r="HT314" s="57"/>
      <c r="HU314" s="57"/>
      <c r="HV314" s="57"/>
      <c r="HW314" s="57"/>
      <c r="HX314" s="57"/>
      <c r="HY314" s="57"/>
      <c r="HZ314" s="57"/>
      <c r="IA314" s="57"/>
      <c r="IB314" s="57"/>
      <c r="IC314" s="57"/>
      <c r="ID314" s="57"/>
      <c r="IE314" s="57"/>
      <c r="IF314" s="57"/>
      <c r="IG314" s="57"/>
      <c r="IH314" s="57"/>
      <c r="II314" s="57"/>
      <c r="IJ314" s="57"/>
      <c r="IK314" s="57"/>
      <c r="IL314" s="57"/>
      <c r="IM314" s="57"/>
      <c r="IN314" s="57"/>
      <c r="IO314" s="57"/>
      <c r="IP314" s="57"/>
      <c r="IQ314" s="57"/>
      <c r="IR314" s="57"/>
      <c r="IS314" s="57"/>
      <c r="IT314" s="57"/>
      <c r="IU314" s="57"/>
      <c r="IV314" s="57"/>
      <c r="IW314" s="57"/>
      <c r="IX314" s="57"/>
      <c r="IY314" s="57"/>
      <c r="IZ314" s="57"/>
      <c r="JA314" s="57"/>
      <c r="JB314" s="57"/>
      <c r="JC314" s="57"/>
      <c r="JD314" s="57"/>
      <c r="JE314" s="57"/>
      <c r="JF314" s="57"/>
      <c r="JG314" s="57"/>
      <c r="JH314" s="57"/>
      <c r="JI314" s="57"/>
      <c r="JJ314" s="57"/>
      <c r="JK314" s="57"/>
      <c r="JL314" s="57"/>
      <c r="JM314" s="57"/>
      <c r="JN314" s="57"/>
      <c r="JO314" s="57"/>
      <c r="JP314" s="57"/>
      <c r="JQ314" s="57"/>
      <c r="JR314" s="57"/>
      <c r="JS314" s="57"/>
      <c r="JT314" s="57"/>
      <c r="JU314" s="57"/>
      <c r="JV314" s="57"/>
      <c r="JW314" s="57"/>
      <c r="JX314" s="57"/>
      <c r="JY314" s="57"/>
      <c r="JZ314" s="57"/>
      <c r="KA314" s="57"/>
      <c r="KB314" s="57"/>
      <c r="KC314" s="57"/>
      <c r="KD314" s="57"/>
      <c r="KE314" s="57"/>
      <c r="KF314" s="57"/>
      <c r="KG314" s="57"/>
      <c r="KH314" s="57"/>
      <c r="KI314" s="57"/>
      <c r="KJ314" s="57"/>
      <c r="KK314" s="57"/>
      <c r="KL314" s="57"/>
      <c r="KM314" s="57"/>
      <c r="KN314" s="57"/>
      <c r="KO314" s="57"/>
      <c r="KP314" s="57"/>
      <c r="KQ314" s="57"/>
      <c r="KR314" s="57"/>
      <c r="KS314" s="57"/>
      <c r="KT314" s="57"/>
      <c r="KU314" s="57"/>
      <c r="KV314" s="57"/>
      <c r="KW314" s="57"/>
      <c r="KX314" s="57"/>
      <c r="KY314" s="57"/>
      <c r="KZ314" s="57"/>
      <c r="LA314" s="57"/>
      <c r="LB314" s="57"/>
      <c r="LC314" s="57"/>
      <c r="LD314" s="57"/>
      <c r="LE314" s="57"/>
      <c r="LF314" s="57"/>
      <c r="LG314" s="57"/>
      <c r="LH314" s="57"/>
      <c r="LI314" s="57"/>
      <c r="LJ314" s="57"/>
      <c r="LK314" s="57"/>
      <c r="LL314" s="57"/>
      <c r="LM314" s="57"/>
      <c r="LN314" s="57"/>
      <c r="LO314" s="57"/>
      <c r="LP314" s="57"/>
      <c r="LQ314" s="57"/>
      <c r="LR314" s="57"/>
      <c r="LS314" s="57"/>
      <c r="LT314" s="57"/>
      <c r="LU314" s="57"/>
      <c r="LV314" s="57"/>
      <c r="LW314" s="57"/>
      <c r="LX314" s="57"/>
      <c r="LY314" s="57"/>
      <c r="LZ314" s="57"/>
      <c r="MA314" s="57"/>
      <c r="MB314" s="57"/>
      <c r="MC314" s="57"/>
      <c r="MD314" s="57"/>
      <c r="ME314" s="57"/>
      <c r="MF314" s="57"/>
      <c r="MG314" s="57"/>
      <c r="MH314" s="57"/>
      <c r="MI314" s="57"/>
      <c r="MJ314" s="57"/>
      <c r="MK314" s="57"/>
      <c r="ML314" s="57"/>
      <c r="MM314" s="57"/>
      <c r="MN314" s="57"/>
      <c r="MO314" s="57"/>
      <c r="MP314" s="57"/>
      <c r="MQ314" s="57"/>
      <c r="MR314" s="57"/>
      <c r="MS314" s="57"/>
      <c r="MT314" s="57"/>
      <c r="MU314" s="57"/>
      <c r="MV314" s="57"/>
      <c r="MW314" s="57"/>
      <c r="MX314" s="57"/>
      <c r="MY314" s="57"/>
      <c r="MZ314" s="57"/>
      <c r="NA314" s="57"/>
      <c r="NB314" s="57"/>
      <c r="NC314" s="57"/>
      <c r="ND314" s="57"/>
      <c r="NE314" s="57"/>
      <c r="NF314" s="57"/>
      <c r="NG314" s="57"/>
      <c r="NH314" s="57"/>
      <c r="NI314" s="57"/>
      <c r="NJ314" s="57"/>
      <c r="NK314" s="57"/>
      <c r="NL314" s="57"/>
      <c r="NM314" s="57"/>
      <c r="NN314" s="57"/>
      <c r="NO314" s="57"/>
      <c r="NP314" s="57"/>
      <c r="NQ314" s="57"/>
      <c r="NR314" s="57"/>
      <c r="NS314" s="57"/>
      <c r="NT314" s="57"/>
      <c r="NU314" s="57"/>
      <c r="NV314" s="57"/>
      <c r="NW314" s="57"/>
      <c r="NX314" s="57"/>
      <c r="NY314" s="57"/>
      <c r="NZ314" s="57"/>
      <c r="OA314" s="57"/>
      <c r="OB314" s="57"/>
      <c r="OC314" s="57"/>
      <c r="OD314" s="57"/>
      <c r="OE314" s="57"/>
      <c r="OF314" s="57"/>
      <c r="OG314" s="57"/>
      <c r="OH314" s="57"/>
      <c r="OI314" s="57"/>
      <c r="OJ314" s="57"/>
      <c r="OK314" s="57"/>
      <c r="OL314" s="57"/>
      <c r="OM314" s="57"/>
      <c r="ON314" s="57"/>
      <c r="OO314" s="57"/>
      <c r="OP314" s="57"/>
      <c r="OQ314" s="57"/>
      <c r="OR314" s="57"/>
      <c r="OS314" s="57"/>
      <c r="OT314" s="57"/>
      <c r="OU314" s="57"/>
      <c r="OV314" s="57"/>
      <c r="OW314" s="57"/>
      <c r="OX314" s="57"/>
      <c r="OY314" s="57"/>
      <c r="OZ314" s="57"/>
      <c r="PA314" s="57"/>
      <c r="PB314" s="57"/>
      <c r="PC314" s="57"/>
      <c r="PD314" s="57"/>
      <c r="PE314" s="57"/>
      <c r="PF314" s="57"/>
      <c r="PG314" s="57"/>
      <c r="PH314" s="57"/>
      <c r="PI314" s="57"/>
      <c r="PJ314" s="57"/>
      <c r="PK314" s="57"/>
      <c r="PL314" s="57"/>
      <c r="PM314" s="57"/>
      <c r="PN314" s="57"/>
      <c r="PO314" s="57"/>
      <c r="PP314" s="57"/>
      <c r="PQ314" s="57"/>
      <c r="PR314" s="57"/>
      <c r="PS314" s="57"/>
      <c r="PT314" s="57"/>
      <c r="PU314" s="57"/>
      <c r="PV314" s="57"/>
      <c r="PW314" s="57"/>
      <c r="PX314" s="57"/>
      <c r="PY314" s="57"/>
      <c r="PZ314" s="57"/>
      <c r="QA314" s="57"/>
      <c r="QB314" s="57"/>
      <c r="QC314" s="57"/>
      <c r="QD314" s="57"/>
      <c r="QE314" s="57"/>
      <c r="QF314" s="57"/>
      <c r="QG314" s="57"/>
      <c r="QH314" s="57"/>
      <c r="QI314" s="57"/>
      <c r="QJ314" s="57"/>
      <c r="QK314" s="57"/>
      <c r="QL314" s="57"/>
      <c r="QM314" s="57"/>
      <c r="QN314" s="57"/>
      <c r="QO314" s="57"/>
      <c r="QP314" s="57"/>
      <c r="QQ314" s="57"/>
      <c r="QR314" s="57"/>
      <c r="QS314" s="57"/>
      <c r="QT314" s="57"/>
      <c r="QU314" s="57"/>
      <c r="QV314" s="57"/>
      <c r="QW314" s="57"/>
      <c r="QX314" s="57"/>
      <c r="QY314" s="57"/>
      <c r="QZ314" s="57"/>
      <c r="RA314" s="57"/>
      <c r="RB314" s="57"/>
      <c r="RC314" s="57"/>
      <c r="RD314" s="57"/>
      <c r="RE314" s="57"/>
      <c r="RF314" s="57"/>
      <c r="RG314" s="57"/>
      <c r="RH314" s="57"/>
      <c r="RI314" s="57"/>
      <c r="RJ314" s="57"/>
      <c r="RK314" s="57"/>
      <c r="RL314" s="57"/>
      <c r="RM314" s="57"/>
      <c r="RN314" s="57"/>
      <c r="RO314" s="57"/>
      <c r="RP314" s="57"/>
      <c r="RQ314" s="57"/>
      <c r="RR314" s="57"/>
      <c r="RS314" s="57"/>
      <c r="RT314" s="57"/>
      <c r="RU314" s="57"/>
      <c r="RV314" s="57"/>
      <c r="RW314" s="57"/>
      <c r="RX314" s="57"/>
      <c r="RY314" s="57"/>
      <c r="RZ314" s="57"/>
      <c r="SA314" s="57"/>
      <c r="SB314" s="57"/>
      <c r="SC314" s="57"/>
      <c r="SD314" s="57"/>
      <c r="SE314" s="57"/>
      <c r="SF314" s="57"/>
      <c r="SG314" s="57"/>
      <c r="SH314" s="57"/>
      <c r="SI314" s="57"/>
      <c r="SJ314" s="57"/>
      <c r="SK314" s="57"/>
      <c r="SL314" s="57"/>
      <c r="SM314" s="57"/>
      <c r="SN314" s="57"/>
      <c r="SO314" s="57"/>
      <c r="SP314" s="57"/>
      <c r="SQ314" s="57"/>
      <c r="SR314" s="57"/>
      <c r="SS314" s="57"/>
      <c r="ST314" s="57"/>
      <c r="SU314" s="57"/>
      <c r="SV314" s="57"/>
      <c r="SW314" s="57"/>
      <c r="SX314" s="57"/>
      <c r="SY314" s="57"/>
      <c r="SZ314" s="57"/>
      <c r="TA314" s="57"/>
      <c r="TB314" s="57"/>
      <c r="TC314" s="57"/>
      <c r="TD314" s="57"/>
      <c r="TE314" s="57"/>
      <c r="TF314" s="57"/>
      <c r="TG314" s="57"/>
      <c r="TH314" s="57"/>
      <c r="TI314" s="57"/>
      <c r="TJ314" s="57"/>
      <c r="TK314" s="57"/>
      <c r="TL314" s="57"/>
      <c r="TM314" s="57"/>
      <c r="TN314" s="57"/>
      <c r="TO314" s="57"/>
      <c r="TP314" s="57"/>
      <c r="TQ314" s="57"/>
      <c r="TR314" s="57"/>
      <c r="TS314" s="57"/>
      <c r="TT314" s="57"/>
      <c r="TU314" s="57"/>
      <c r="TV314" s="57"/>
      <c r="TW314" s="57"/>
      <c r="TX314" s="57"/>
      <c r="TY314" s="57"/>
      <c r="TZ314" s="57"/>
      <c r="UA314" s="57"/>
      <c r="UB314" s="57"/>
      <c r="UC314" s="57"/>
      <c r="UD314" s="57"/>
      <c r="UE314" s="57"/>
      <c r="UF314" s="57"/>
      <c r="UG314" s="57"/>
      <c r="UH314" s="57"/>
      <c r="UI314" s="57"/>
      <c r="UJ314" s="57"/>
      <c r="UK314" s="57"/>
      <c r="UL314" s="57"/>
      <c r="UM314" s="57"/>
      <c r="UN314" s="57"/>
      <c r="UO314" s="57"/>
      <c r="UP314" s="57"/>
      <c r="UQ314" s="57"/>
      <c r="UR314" s="57"/>
      <c r="US314" s="57"/>
      <c r="UT314" s="57"/>
      <c r="UU314" s="57"/>
      <c r="UV314" s="57"/>
      <c r="UW314" s="57"/>
      <c r="UX314" s="57"/>
      <c r="UY314" s="57"/>
      <c r="UZ314" s="57"/>
      <c r="VA314" s="57"/>
      <c r="VB314" s="57"/>
      <c r="VC314" s="57"/>
      <c r="VD314" s="57"/>
      <c r="VE314" s="57"/>
      <c r="VF314" s="57"/>
      <c r="VG314" s="57"/>
      <c r="VH314" s="57"/>
      <c r="VI314" s="57"/>
      <c r="VJ314" s="57"/>
      <c r="VK314" s="57"/>
      <c r="VL314" s="57"/>
      <c r="VM314" s="57"/>
      <c r="VN314" s="57"/>
      <c r="VO314" s="57"/>
      <c r="VP314" s="57"/>
      <c r="VQ314" s="57"/>
      <c r="VR314" s="57"/>
      <c r="VS314" s="57"/>
      <c r="VT314" s="57"/>
      <c r="VU314" s="57"/>
      <c r="VV314" s="57"/>
      <c r="VW314" s="57"/>
      <c r="VX314" s="57"/>
      <c r="VY314" s="57"/>
      <c r="VZ314" s="57"/>
      <c r="WA314" s="57"/>
      <c r="WB314" s="57"/>
      <c r="WC314" s="57"/>
      <c r="WD314" s="57"/>
      <c r="WE314" s="57"/>
      <c r="WF314" s="57"/>
      <c r="WG314" s="57"/>
      <c r="WH314" s="57"/>
      <c r="WI314" s="57"/>
      <c r="WJ314" s="57"/>
      <c r="WK314" s="57"/>
      <c r="WL314" s="57"/>
      <c r="WM314" s="57"/>
      <c r="WN314" s="57"/>
      <c r="WO314" s="57"/>
      <c r="WP314" s="57"/>
      <c r="WQ314" s="57"/>
      <c r="WR314" s="57"/>
      <c r="WS314" s="57"/>
      <c r="WT314" s="57"/>
      <c r="WU314" s="57"/>
      <c r="WV314" s="57"/>
      <c r="WW314" s="57"/>
      <c r="WX314" s="57"/>
      <c r="WY314" s="57"/>
      <c r="WZ314" s="57"/>
      <c r="XA314" s="57"/>
      <c r="XB314" s="57"/>
      <c r="XC314" s="57"/>
      <c r="XD314" s="57"/>
      <c r="XE314" s="57"/>
      <c r="XF314" s="57"/>
      <c r="XG314" s="57"/>
      <c r="XH314" s="57"/>
      <c r="XI314" s="57"/>
      <c r="XJ314" s="57"/>
      <c r="XK314" s="57"/>
      <c r="XL314" s="57"/>
      <c r="XM314" s="57"/>
      <c r="XN314" s="57"/>
      <c r="XO314" s="57"/>
      <c r="XP314" s="57"/>
      <c r="XQ314" s="57"/>
      <c r="XR314" s="57"/>
      <c r="XS314" s="57"/>
      <c r="XT314" s="57"/>
      <c r="XU314" s="57"/>
      <c r="XV314" s="57"/>
      <c r="XW314" s="57"/>
    </row>
    <row r="315">
      <c r="AI315" s="57"/>
      <c r="BR315" s="57"/>
      <c r="DA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c r="IX315" s="57"/>
      <c r="IY315" s="57"/>
      <c r="IZ315" s="57"/>
      <c r="JA315" s="57"/>
      <c r="JB315" s="57"/>
      <c r="JC315" s="57"/>
      <c r="JD315" s="57"/>
      <c r="JE315" s="57"/>
      <c r="JF315" s="57"/>
      <c r="JG315" s="57"/>
      <c r="JH315" s="57"/>
      <c r="JI315" s="57"/>
      <c r="JJ315" s="57"/>
      <c r="JK315" s="57"/>
      <c r="JL315" s="57"/>
      <c r="JM315" s="57"/>
      <c r="JN315" s="57"/>
      <c r="JO315" s="57"/>
      <c r="JP315" s="57"/>
      <c r="JQ315" s="57"/>
      <c r="JR315" s="57"/>
      <c r="JS315" s="57"/>
      <c r="JT315" s="57"/>
      <c r="JU315" s="57"/>
      <c r="JV315" s="57"/>
      <c r="JW315" s="57"/>
      <c r="JX315" s="57"/>
      <c r="JY315" s="57"/>
      <c r="JZ315" s="57"/>
      <c r="KA315" s="57"/>
      <c r="KB315" s="57"/>
      <c r="KC315" s="57"/>
      <c r="KD315" s="57"/>
      <c r="KE315" s="57"/>
      <c r="KF315" s="57"/>
      <c r="KG315" s="57"/>
      <c r="KH315" s="57"/>
      <c r="KI315" s="57"/>
      <c r="KJ315" s="57"/>
      <c r="KK315" s="57"/>
      <c r="KL315" s="57"/>
      <c r="KM315" s="57"/>
      <c r="KN315" s="57"/>
      <c r="KO315" s="57"/>
      <c r="KP315" s="57"/>
      <c r="KQ315" s="57"/>
      <c r="KR315" s="57"/>
      <c r="KS315" s="57"/>
      <c r="KT315" s="57"/>
      <c r="KU315" s="57"/>
      <c r="KV315" s="57"/>
      <c r="KW315" s="57"/>
      <c r="KX315" s="57"/>
      <c r="KY315" s="57"/>
      <c r="KZ315" s="57"/>
      <c r="LA315" s="57"/>
      <c r="LB315" s="57"/>
      <c r="LC315" s="57"/>
      <c r="LD315" s="57"/>
      <c r="LE315" s="57"/>
      <c r="LF315" s="57"/>
      <c r="LG315" s="57"/>
      <c r="LH315" s="57"/>
      <c r="LI315" s="57"/>
      <c r="LJ315" s="57"/>
      <c r="LK315" s="57"/>
      <c r="LL315" s="57"/>
      <c r="LM315" s="57"/>
      <c r="LN315" s="57"/>
      <c r="LO315" s="57"/>
      <c r="LP315" s="57"/>
      <c r="LQ315" s="57"/>
      <c r="LR315" s="57"/>
      <c r="LS315" s="57"/>
      <c r="LT315" s="57"/>
      <c r="LU315" s="57"/>
      <c r="LV315" s="57"/>
      <c r="LW315" s="57"/>
      <c r="LX315" s="57"/>
      <c r="LY315" s="57"/>
      <c r="LZ315" s="57"/>
      <c r="MA315" s="57"/>
      <c r="MB315" s="57"/>
      <c r="MC315" s="57"/>
      <c r="MD315" s="57"/>
      <c r="ME315" s="57"/>
      <c r="MF315" s="57"/>
      <c r="MG315" s="57"/>
      <c r="MH315" s="57"/>
      <c r="MI315" s="57"/>
      <c r="MJ315" s="57"/>
      <c r="MK315" s="57"/>
      <c r="ML315" s="57"/>
      <c r="MM315" s="57"/>
      <c r="MN315" s="57"/>
      <c r="MO315" s="57"/>
      <c r="MP315" s="57"/>
      <c r="MQ315" s="57"/>
      <c r="MR315" s="57"/>
      <c r="MS315" s="57"/>
      <c r="MT315" s="57"/>
      <c r="MU315" s="57"/>
      <c r="MV315" s="57"/>
      <c r="MW315" s="57"/>
      <c r="MX315" s="57"/>
      <c r="MY315" s="57"/>
      <c r="MZ315" s="57"/>
      <c r="NA315" s="57"/>
      <c r="NB315" s="57"/>
      <c r="NC315" s="57"/>
      <c r="ND315" s="57"/>
      <c r="NE315" s="57"/>
      <c r="NF315" s="57"/>
      <c r="NG315" s="57"/>
      <c r="NH315" s="57"/>
      <c r="NI315" s="57"/>
      <c r="NJ315" s="57"/>
      <c r="NK315" s="57"/>
      <c r="NL315" s="57"/>
      <c r="NM315" s="57"/>
      <c r="NN315" s="57"/>
      <c r="NO315" s="57"/>
      <c r="NP315" s="57"/>
      <c r="NQ315" s="57"/>
      <c r="NR315" s="57"/>
      <c r="NS315" s="57"/>
      <c r="NT315" s="57"/>
      <c r="NU315" s="57"/>
      <c r="NV315" s="57"/>
      <c r="NW315" s="57"/>
      <c r="NX315" s="57"/>
      <c r="NY315" s="57"/>
      <c r="NZ315" s="57"/>
      <c r="OA315" s="57"/>
      <c r="OB315" s="57"/>
      <c r="OC315" s="57"/>
      <c r="OD315" s="57"/>
      <c r="OE315" s="57"/>
      <c r="OF315" s="57"/>
      <c r="OG315" s="57"/>
      <c r="OH315" s="57"/>
      <c r="OI315" s="57"/>
      <c r="OJ315" s="57"/>
      <c r="OK315" s="57"/>
      <c r="OL315" s="57"/>
      <c r="OM315" s="57"/>
      <c r="ON315" s="57"/>
      <c r="OO315" s="57"/>
      <c r="OP315" s="57"/>
      <c r="OQ315" s="57"/>
      <c r="OR315" s="57"/>
      <c r="OS315" s="57"/>
      <c r="OT315" s="57"/>
      <c r="OU315" s="57"/>
      <c r="OV315" s="57"/>
      <c r="OW315" s="57"/>
      <c r="OX315" s="57"/>
      <c r="OY315" s="57"/>
      <c r="OZ315" s="57"/>
      <c r="PA315" s="57"/>
      <c r="PB315" s="57"/>
      <c r="PC315" s="57"/>
      <c r="PD315" s="57"/>
      <c r="PE315" s="57"/>
      <c r="PF315" s="57"/>
      <c r="PG315" s="57"/>
      <c r="PH315" s="57"/>
      <c r="PI315" s="57"/>
      <c r="PJ315" s="57"/>
      <c r="PK315" s="57"/>
      <c r="PL315" s="57"/>
      <c r="PM315" s="57"/>
      <c r="PN315" s="57"/>
      <c r="PO315" s="57"/>
      <c r="PP315" s="57"/>
      <c r="PQ315" s="57"/>
      <c r="PR315" s="57"/>
      <c r="PS315" s="57"/>
      <c r="PT315" s="57"/>
      <c r="PU315" s="57"/>
      <c r="PV315" s="57"/>
      <c r="PW315" s="57"/>
      <c r="PX315" s="57"/>
      <c r="PY315" s="57"/>
      <c r="PZ315" s="57"/>
      <c r="QA315" s="57"/>
      <c r="QB315" s="57"/>
      <c r="QC315" s="57"/>
      <c r="QD315" s="57"/>
      <c r="QE315" s="57"/>
      <c r="QF315" s="57"/>
      <c r="QG315" s="57"/>
      <c r="QH315" s="57"/>
      <c r="QI315" s="57"/>
      <c r="QJ315" s="57"/>
      <c r="QK315" s="57"/>
      <c r="QL315" s="57"/>
      <c r="QM315" s="57"/>
      <c r="QN315" s="57"/>
      <c r="QO315" s="57"/>
      <c r="QP315" s="57"/>
      <c r="QQ315" s="57"/>
      <c r="QR315" s="57"/>
      <c r="QS315" s="57"/>
      <c r="QT315" s="57"/>
      <c r="QU315" s="57"/>
      <c r="QV315" s="57"/>
      <c r="QW315" s="57"/>
      <c r="QX315" s="57"/>
      <c r="QY315" s="57"/>
      <c r="QZ315" s="57"/>
      <c r="RA315" s="57"/>
      <c r="RB315" s="57"/>
      <c r="RC315" s="57"/>
      <c r="RD315" s="57"/>
      <c r="RE315" s="57"/>
      <c r="RF315" s="57"/>
      <c r="RG315" s="57"/>
      <c r="RH315" s="57"/>
      <c r="RI315" s="57"/>
      <c r="RJ315" s="57"/>
      <c r="RK315" s="57"/>
      <c r="RL315" s="57"/>
      <c r="RM315" s="57"/>
      <c r="RN315" s="57"/>
      <c r="RO315" s="57"/>
      <c r="RP315" s="57"/>
      <c r="RQ315" s="57"/>
      <c r="RR315" s="57"/>
      <c r="RS315" s="57"/>
      <c r="RT315" s="57"/>
      <c r="RU315" s="57"/>
      <c r="RV315" s="57"/>
      <c r="RW315" s="57"/>
      <c r="RX315" s="57"/>
      <c r="RY315" s="57"/>
      <c r="RZ315" s="57"/>
      <c r="SA315" s="57"/>
      <c r="SB315" s="57"/>
      <c r="SC315" s="57"/>
      <c r="SD315" s="57"/>
      <c r="SE315" s="57"/>
      <c r="SF315" s="57"/>
      <c r="SG315" s="57"/>
      <c r="SH315" s="57"/>
      <c r="SI315" s="57"/>
      <c r="SJ315" s="57"/>
      <c r="SK315" s="57"/>
      <c r="SL315" s="57"/>
      <c r="SM315" s="57"/>
      <c r="SN315" s="57"/>
      <c r="SO315" s="57"/>
      <c r="SP315" s="57"/>
      <c r="SQ315" s="57"/>
      <c r="SR315" s="57"/>
      <c r="SS315" s="57"/>
      <c r="ST315" s="57"/>
      <c r="SU315" s="57"/>
      <c r="SV315" s="57"/>
      <c r="SW315" s="57"/>
      <c r="SX315" s="57"/>
      <c r="SY315" s="57"/>
      <c r="SZ315" s="57"/>
      <c r="TA315" s="57"/>
      <c r="TB315" s="57"/>
      <c r="TC315" s="57"/>
      <c r="TD315" s="57"/>
      <c r="TE315" s="57"/>
      <c r="TF315" s="57"/>
      <c r="TG315" s="57"/>
      <c r="TH315" s="57"/>
      <c r="TI315" s="57"/>
      <c r="TJ315" s="57"/>
      <c r="TK315" s="57"/>
      <c r="TL315" s="57"/>
      <c r="TM315" s="57"/>
      <c r="TN315" s="57"/>
      <c r="TO315" s="57"/>
      <c r="TP315" s="57"/>
      <c r="TQ315" s="57"/>
      <c r="TR315" s="57"/>
      <c r="TS315" s="57"/>
      <c r="TT315" s="57"/>
      <c r="TU315" s="57"/>
      <c r="TV315" s="57"/>
      <c r="TW315" s="57"/>
      <c r="TX315" s="57"/>
      <c r="TY315" s="57"/>
      <c r="TZ315" s="57"/>
      <c r="UA315" s="57"/>
      <c r="UB315" s="57"/>
      <c r="UC315" s="57"/>
      <c r="UD315" s="57"/>
      <c r="UE315" s="57"/>
      <c r="UF315" s="57"/>
      <c r="UG315" s="57"/>
      <c r="UH315" s="57"/>
      <c r="UI315" s="57"/>
      <c r="UJ315" s="57"/>
      <c r="UK315" s="57"/>
      <c r="UL315" s="57"/>
      <c r="UM315" s="57"/>
      <c r="UN315" s="57"/>
      <c r="UO315" s="57"/>
      <c r="UP315" s="57"/>
      <c r="UQ315" s="57"/>
      <c r="UR315" s="57"/>
      <c r="US315" s="57"/>
      <c r="UT315" s="57"/>
      <c r="UU315" s="57"/>
      <c r="UV315" s="57"/>
      <c r="UW315" s="57"/>
      <c r="UX315" s="57"/>
      <c r="UY315" s="57"/>
      <c r="UZ315" s="57"/>
      <c r="VA315" s="57"/>
      <c r="VB315" s="57"/>
      <c r="VC315" s="57"/>
      <c r="VD315" s="57"/>
      <c r="VE315" s="57"/>
      <c r="VF315" s="57"/>
      <c r="VG315" s="57"/>
      <c r="VH315" s="57"/>
      <c r="VI315" s="57"/>
      <c r="VJ315" s="57"/>
      <c r="VK315" s="57"/>
      <c r="VL315" s="57"/>
      <c r="VM315" s="57"/>
      <c r="VN315" s="57"/>
      <c r="VO315" s="57"/>
      <c r="VP315" s="57"/>
      <c r="VQ315" s="57"/>
      <c r="VR315" s="57"/>
      <c r="VS315" s="57"/>
      <c r="VT315" s="57"/>
      <c r="VU315" s="57"/>
      <c r="VV315" s="57"/>
      <c r="VW315" s="57"/>
      <c r="VX315" s="57"/>
      <c r="VY315" s="57"/>
      <c r="VZ315" s="57"/>
      <c r="WA315" s="57"/>
      <c r="WB315" s="57"/>
      <c r="WC315" s="57"/>
      <c r="WD315" s="57"/>
      <c r="WE315" s="57"/>
      <c r="WF315" s="57"/>
      <c r="WG315" s="57"/>
      <c r="WH315" s="57"/>
      <c r="WI315" s="57"/>
      <c r="WJ315" s="57"/>
      <c r="WK315" s="57"/>
      <c r="WL315" s="57"/>
      <c r="WM315" s="57"/>
      <c r="WN315" s="57"/>
      <c r="WO315" s="57"/>
      <c r="WP315" s="57"/>
      <c r="WQ315" s="57"/>
      <c r="WR315" s="57"/>
      <c r="WS315" s="57"/>
      <c r="WT315" s="57"/>
      <c r="WU315" s="57"/>
      <c r="WV315" s="57"/>
      <c r="WW315" s="57"/>
      <c r="WX315" s="57"/>
      <c r="WY315" s="57"/>
      <c r="WZ315" s="57"/>
      <c r="XA315" s="57"/>
      <c r="XB315" s="57"/>
      <c r="XC315" s="57"/>
      <c r="XD315" s="57"/>
      <c r="XE315" s="57"/>
      <c r="XF315" s="57"/>
      <c r="XG315" s="57"/>
      <c r="XH315" s="57"/>
      <c r="XI315" s="57"/>
      <c r="XJ315" s="57"/>
      <c r="XK315" s="57"/>
      <c r="XL315" s="57"/>
      <c r="XM315" s="57"/>
      <c r="XN315" s="57"/>
      <c r="XO315" s="57"/>
      <c r="XP315" s="57"/>
      <c r="XQ315" s="57"/>
      <c r="XR315" s="57"/>
      <c r="XS315" s="57"/>
      <c r="XT315" s="57"/>
      <c r="XU315" s="57"/>
      <c r="XV315" s="57"/>
      <c r="XW315" s="57"/>
    </row>
    <row r="316">
      <c r="AI316" s="57"/>
      <c r="BR316" s="57"/>
      <c r="DA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c r="IX316" s="57"/>
      <c r="IY316" s="57"/>
      <c r="IZ316" s="57"/>
      <c r="JA316" s="57"/>
      <c r="JB316" s="57"/>
      <c r="JC316" s="57"/>
      <c r="JD316" s="57"/>
      <c r="JE316" s="57"/>
      <c r="JF316" s="57"/>
      <c r="JG316" s="57"/>
      <c r="JH316" s="57"/>
      <c r="JI316" s="57"/>
      <c r="JJ316" s="57"/>
      <c r="JK316" s="57"/>
      <c r="JL316" s="57"/>
      <c r="JM316" s="57"/>
      <c r="JN316" s="57"/>
      <c r="JO316" s="57"/>
      <c r="JP316" s="57"/>
      <c r="JQ316" s="57"/>
      <c r="JR316" s="57"/>
      <c r="JS316" s="57"/>
      <c r="JT316" s="57"/>
      <c r="JU316" s="57"/>
      <c r="JV316" s="57"/>
      <c r="JW316" s="57"/>
      <c r="JX316" s="57"/>
      <c r="JY316" s="57"/>
      <c r="JZ316" s="57"/>
      <c r="KA316" s="57"/>
      <c r="KB316" s="57"/>
      <c r="KC316" s="57"/>
      <c r="KD316" s="57"/>
      <c r="KE316" s="57"/>
      <c r="KF316" s="57"/>
      <c r="KG316" s="57"/>
      <c r="KH316" s="57"/>
      <c r="KI316" s="57"/>
      <c r="KJ316" s="57"/>
      <c r="KK316" s="57"/>
      <c r="KL316" s="57"/>
      <c r="KM316" s="57"/>
      <c r="KN316" s="57"/>
      <c r="KO316" s="57"/>
      <c r="KP316" s="57"/>
      <c r="KQ316" s="57"/>
      <c r="KR316" s="57"/>
      <c r="KS316" s="57"/>
      <c r="KT316" s="57"/>
      <c r="KU316" s="57"/>
      <c r="KV316" s="57"/>
      <c r="KW316" s="57"/>
      <c r="KX316" s="57"/>
      <c r="KY316" s="57"/>
      <c r="KZ316" s="57"/>
      <c r="LA316" s="57"/>
      <c r="LB316" s="57"/>
      <c r="LC316" s="57"/>
      <c r="LD316" s="57"/>
      <c r="LE316" s="57"/>
      <c r="LF316" s="57"/>
      <c r="LG316" s="57"/>
      <c r="LH316" s="57"/>
      <c r="LI316" s="57"/>
      <c r="LJ316" s="57"/>
      <c r="LK316" s="57"/>
      <c r="LL316" s="57"/>
      <c r="LM316" s="57"/>
      <c r="LN316" s="57"/>
      <c r="LO316" s="57"/>
      <c r="LP316" s="57"/>
      <c r="LQ316" s="57"/>
      <c r="LR316" s="57"/>
      <c r="LS316" s="57"/>
      <c r="LT316" s="57"/>
      <c r="LU316" s="57"/>
      <c r="LV316" s="57"/>
      <c r="LW316" s="57"/>
      <c r="LX316" s="57"/>
      <c r="LY316" s="57"/>
      <c r="LZ316" s="57"/>
      <c r="MA316" s="57"/>
      <c r="MB316" s="57"/>
      <c r="MC316" s="57"/>
      <c r="MD316" s="57"/>
      <c r="ME316" s="57"/>
      <c r="MF316" s="57"/>
      <c r="MG316" s="57"/>
      <c r="MH316" s="57"/>
      <c r="MI316" s="57"/>
      <c r="MJ316" s="57"/>
      <c r="MK316" s="57"/>
      <c r="ML316" s="57"/>
      <c r="MM316" s="57"/>
      <c r="MN316" s="57"/>
      <c r="MO316" s="57"/>
      <c r="MP316" s="57"/>
      <c r="MQ316" s="57"/>
      <c r="MR316" s="57"/>
      <c r="MS316" s="57"/>
      <c r="MT316" s="57"/>
      <c r="MU316" s="57"/>
      <c r="MV316" s="57"/>
      <c r="MW316" s="57"/>
      <c r="MX316" s="57"/>
      <c r="MY316" s="57"/>
      <c r="MZ316" s="57"/>
      <c r="NA316" s="57"/>
      <c r="NB316" s="57"/>
      <c r="NC316" s="57"/>
      <c r="ND316" s="57"/>
      <c r="NE316" s="57"/>
      <c r="NF316" s="57"/>
      <c r="NG316" s="57"/>
      <c r="NH316" s="57"/>
      <c r="NI316" s="57"/>
      <c r="NJ316" s="57"/>
      <c r="NK316" s="57"/>
      <c r="NL316" s="57"/>
      <c r="NM316" s="57"/>
      <c r="NN316" s="57"/>
      <c r="NO316" s="57"/>
      <c r="NP316" s="57"/>
      <c r="NQ316" s="57"/>
      <c r="NR316" s="57"/>
      <c r="NS316" s="57"/>
      <c r="NT316" s="57"/>
      <c r="NU316" s="57"/>
      <c r="NV316" s="57"/>
      <c r="NW316" s="57"/>
      <c r="NX316" s="57"/>
      <c r="NY316" s="57"/>
      <c r="NZ316" s="57"/>
      <c r="OA316" s="57"/>
      <c r="OB316" s="57"/>
      <c r="OC316" s="57"/>
      <c r="OD316" s="57"/>
      <c r="OE316" s="57"/>
      <c r="OF316" s="57"/>
      <c r="OG316" s="57"/>
      <c r="OH316" s="57"/>
      <c r="OI316" s="57"/>
      <c r="OJ316" s="57"/>
      <c r="OK316" s="57"/>
      <c r="OL316" s="57"/>
      <c r="OM316" s="57"/>
      <c r="ON316" s="57"/>
      <c r="OO316" s="57"/>
      <c r="OP316" s="57"/>
      <c r="OQ316" s="57"/>
      <c r="OR316" s="57"/>
      <c r="OS316" s="57"/>
      <c r="OT316" s="57"/>
      <c r="OU316" s="57"/>
      <c r="OV316" s="57"/>
      <c r="OW316" s="57"/>
      <c r="OX316" s="57"/>
      <c r="OY316" s="57"/>
      <c r="OZ316" s="57"/>
      <c r="PA316" s="57"/>
      <c r="PB316" s="57"/>
      <c r="PC316" s="57"/>
      <c r="PD316" s="57"/>
      <c r="PE316" s="57"/>
      <c r="PF316" s="57"/>
      <c r="PG316" s="57"/>
      <c r="PH316" s="57"/>
      <c r="PI316" s="57"/>
      <c r="PJ316" s="57"/>
      <c r="PK316" s="57"/>
      <c r="PL316" s="57"/>
      <c r="PM316" s="57"/>
      <c r="PN316" s="57"/>
      <c r="PO316" s="57"/>
      <c r="PP316" s="57"/>
      <c r="PQ316" s="57"/>
      <c r="PR316" s="57"/>
      <c r="PS316" s="57"/>
      <c r="PT316" s="57"/>
      <c r="PU316" s="57"/>
      <c r="PV316" s="57"/>
      <c r="PW316" s="57"/>
      <c r="PX316" s="57"/>
      <c r="PY316" s="57"/>
      <c r="PZ316" s="57"/>
      <c r="QA316" s="57"/>
      <c r="QB316" s="57"/>
      <c r="QC316" s="57"/>
      <c r="QD316" s="57"/>
      <c r="QE316" s="57"/>
      <c r="QF316" s="57"/>
      <c r="QG316" s="57"/>
      <c r="QH316" s="57"/>
      <c r="QI316" s="57"/>
      <c r="QJ316" s="57"/>
      <c r="QK316" s="57"/>
      <c r="QL316" s="57"/>
      <c r="QM316" s="57"/>
      <c r="QN316" s="57"/>
      <c r="QO316" s="57"/>
      <c r="QP316" s="57"/>
      <c r="QQ316" s="57"/>
      <c r="QR316" s="57"/>
      <c r="QS316" s="57"/>
      <c r="QT316" s="57"/>
      <c r="QU316" s="57"/>
      <c r="QV316" s="57"/>
      <c r="QW316" s="57"/>
      <c r="QX316" s="57"/>
      <c r="QY316" s="57"/>
      <c r="QZ316" s="57"/>
      <c r="RA316" s="57"/>
      <c r="RB316" s="57"/>
      <c r="RC316" s="57"/>
      <c r="RD316" s="57"/>
      <c r="RE316" s="57"/>
      <c r="RF316" s="57"/>
      <c r="RG316" s="57"/>
      <c r="RH316" s="57"/>
      <c r="RI316" s="57"/>
      <c r="RJ316" s="57"/>
      <c r="RK316" s="57"/>
      <c r="RL316" s="57"/>
      <c r="RM316" s="57"/>
      <c r="RN316" s="57"/>
      <c r="RO316" s="57"/>
      <c r="RP316" s="57"/>
      <c r="RQ316" s="57"/>
      <c r="RR316" s="57"/>
      <c r="RS316" s="57"/>
      <c r="RT316" s="57"/>
      <c r="RU316" s="57"/>
      <c r="RV316" s="57"/>
      <c r="RW316" s="57"/>
      <c r="RX316" s="57"/>
      <c r="RY316" s="57"/>
      <c r="RZ316" s="57"/>
      <c r="SA316" s="57"/>
      <c r="SB316" s="57"/>
      <c r="SC316" s="57"/>
      <c r="SD316" s="57"/>
      <c r="SE316" s="57"/>
      <c r="SF316" s="57"/>
      <c r="SG316" s="57"/>
      <c r="SH316" s="57"/>
      <c r="SI316" s="57"/>
      <c r="SJ316" s="57"/>
      <c r="SK316" s="57"/>
      <c r="SL316" s="57"/>
      <c r="SM316" s="57"/>
      <c r="SN316" s="57"/>
      <c r="SO316" s="57"/>
      <c r="SP316" s="57"/>
      <c r="SQ316" s="57"/>
      <c r="SR316" s="57"/>
      <c r="SS316" s="57"/>
      <c r="ST316" s="57"/>
      <c r="SU316" s="57"/>
      <c r="SV316" s="57"/>
      <c r="SW316" s="57"/>
      <c r="SX316" s="57"/>
      <c r="SY316" s="57"/>
      <c r="SZ316" s="57"/>
      <c r="TA316" s="57"/>
      <c r="TB316" s="57"/>
      <c r="TC316" s="57"/>
      <c r="TD316" s="57"/>
      <c r="TE316" s="57"/>
      <c r="TF316" s="57"/>
      <c r="TG316" s="57"/>
      <c r="TH316" s="57"/>
      <c r="TI316" s="57"/>
      <c r="TJ316" s="57"/>
      <c r="TK316" s="57"/>
      <c r="TL316" s="57"/>
      <c r="TM316" s="57"/>
      <c r="TN316" s="57"/>
      <c r="TO316" s="57"/>
      <c r="TP316" s="57"/>
      <c r="TQ316" s="57"/>
      <c r="TR316" s="57"/>
      <c r="TS316" s="57"/>
      <c r="TT316" s="57"/>
      <c r="TU316" s="57"/>
      <c r="TV316" s="57"/>
      <c r="TW316" s="57"/>
      <c r="TX316" s="57"/>
      <c r="TY316" s="57"/>
      <c r="TZ316" s="57"/>
      <c r="UA316" s="57"/>
      <c r="UB316" s="57"/>
      <c r="UC316" s="57"/>
      <c r="UD316" s="57"/>
      <c r="UE316" s="57"/>
      <c r="UF316" s="57"/>
      <c r="UG316" s="57"/>
      <c r="UH316" s="57"/>
      <c r="UI316" s="57"/>
      <c r="UJ316" s="57"/>
      <c r="UK316" s="57"/>
      <c r="UL316" s="57"/>
      <c r="UM316" s="57"/>
      <c r="UN316" s="57"/>
      <c r="UO316" s="57"/>
      <c r="UP316" s="57"/>
      <c r="UQ316" s="57"/>
      <c r="UR316" s="57"/>
      <c r="US316" s="57"/>
      <c r="UT316" s="57"/>
      <c r="UU316" s="57"/>
      <c r="UV316" s="57"/>
      <c r="UW316" s="57"/>
      <c r="UX316" s="57"/>
      <c r="UY316" s="57"/>
      <c r="UZ316" s="57"/>
      <c r="VA316" s="57"/>
      <c r="VB316" s="57"/>
      <c r="VC316" s="57"/>
      <c r="VD316" s="57"/>
      <c r="VE316" s="57"/>
      <c r="VF316" s="57"/>
      <c r="VG316" s="57"/>
      <c r="VH316" s="57"/>
      <c r="VI316" s="57"/>
      <c r="VJ316" s="57"/>
      <c r="VK316" s="57"/>
      <c r="VL316" s="57"/>
      <c r="VM316" s="57"/>
      <c r="VN316" s="57"/>
      <c r="VO316" s="57"/>
      <c r="VP316" s="57"/>
      <c r="VQ316" s="57"/>
      <c r="VR316" s="57"/>
      <c r="VS316" s="57"/>
      <c r="VT316" s="57"/>
      <c r="VU316" s="57"/>
      <c r="VV316" s="57"/>
      <c r="VW316" s="57"/>
      <c r="VX316" s="57"/>
      <c r="VY316" s="57"/>
      <c r="VZ316" s="57"/>
      <c r="WA316" s="57"/>
      <c r="WB316" s="57"/>
      <c r="WC316" s="57"/>
      <c r="WD316" s="57"/>
      <c r="WE316" s="57"/>
      <c r="WF316" s="57"/>
      <c r="WG316" s="57"/>
      <c r="WH316" s="57"/>
      <c r="WI316" s="57"/>
      <c r="WJ316" s="57"/>
      <c r="WK316" s="57"/>
      <c r="WL316" s="57"/>
      <c r="WM316" s="57"/>
      <c r="WN316" s="57"/>
      <c r="WO316" s="57"/>
      <c r="WP316" s="57"/>
      <c r="WQ316" s="57"/>
      <c r="WR316" s="57"/>
      <c r="WS316" s="57"/>
      <c r="WT316" s="57"/>
      <c r="WU316" s="57"/>
      <c r="WV316" s="57"/>
      <c r="WW316" s="57"/>
      <c r="WX316" s="57"/>
      <c r="WY316" s="57"/>
      <c r="WZ316" s="57"/>
      <c r="XA316" s="57"/>
      <c r="XB316" s="57"/>
      <c r="XC316" s="57"/>
      <c r="XD316" s="57"/>
      <c r="XE316" s="57"/>
      <c r="XF316" s="57"/>
      <c r="XG316" s="57"/>
      <c r="XH316" s="57"/>
      <c r="XI316" s="57"/>
      <c r="XJ316" s="57"/>
      <c r="XK316" s="57"/>
      <c r="XL316" s="57"/>
      <c r="XM316" s="57"/>
      <c r="XN316" s="57"/>
      <c r="XO316" s="57"/>
      <c r="XP316" s="57"/>
      <c r="XQ316" s="57"/>
      <c r="XR316" s="57"/>
      <c r="XS316" s="57"/>
      <c r="XT316" s="57"/>
      <c r="XU316" s="57"/>
      <c r="XV316" s="57"/>
      <c r="XW316" s="57"/>
    </row>
    <row r="317">
      <c r="AI317" s="57"/>
      <c r="BR317" s="57"/>
      <c r="DA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c r="IX317" s="57"/>
      <c r="IY317" s="57"/>
      <c r="IZ317" s="57"/>
      <c r="JA317" s="57"/>
      <c r="JB317" s="57"/>
      <c r="JC317" s="57"/>
      <c r="JD317" s="57"/>
      <c r="JE317" s="57"/>
      <c r="JF317" s="57"/>
      <c r="JG317" s="57"/>
      <c r="JH317" s="57"/>
      <c r="JI317" s="57"/>
      <c r="JJ317" s="57"/>
      <c r="JK317" s="57"/>
      <c r="JL317" s="57"/>
      <c r="JM317" s="57"/>
      <c r="JN317" s="57"/>
      <c r="JO317" s="57"/>
      <c r="JP317" s="57"/>
      <c r="JQ317" s="57"/>
      <c r="JR317" s="57"/>
      <c r="JS317" s="57"/>
      <c r="JT317" s="57"/>
      <c r="JU317" s="57"/>
      <c r="JV317" s="57"/>
      <c r="JW317" s="57"/>
      <c r="JX317" s="57"/>
      <c r="JY317" s="57"/>
      <c r="JZ317" s="57"/>
      <c r="KA317" s="57"/>
      <c r="KB317" s="57"/>
      <c r="KC317" s="57"/>
      <c r="KD317" s="57"/>
      <c r="KE317" s="57"/>
      <c r="KF317" s="57"/>
      <c r="KG317" s="57"/>
      <c r="KH317" s="57"/>
      <c r="KI317" s="57"/>
      <c r="KJ317" s="57"/>
      <c r="KK317" s="57"/>
      <c r="KL317" s="57"/>
      <c r="KM317" s="57"/>
      <c r="KN317" s="57"/>
      <c r="KO317" s="57"/>
      <c r="KP317" s="57"/>
      <c r="KQ317" s="57"/>
      <c r="KR317" s="57"/>
      <c r="KS317" s="57"/>
      <c r="KT317" s="57"/>
      <c r="KU317" s="57"/>
      <c r="KV317" s="57"/>
      <c r="KW317" s="57"/>
      <c r="KX317" s="57"/>
      <c r="KY317" s="57"/>
      <c r="KZ317" s="57"/>
      <c r="LA317" s="57"/>
      <c r="LB317" s="57"/>
      <c r="LC317" s="57"/>
      <c r="LD317" s="57"/>
      <c r="LE317" s="57"/>
      <c r="LF317" s="57"/>
      <c r="LG317" s="57"/>
      <c r="LH317" s="57"/>
      <c r="LI317" s="57"/>
      <c r="LJ317" s="57"/>
      <c r="LK317" s="57"/>
      <c r="LL317" s="57"/>
      <c r="LM317" s="57"/>
      <c r="LN317" s="57"/>
      <c r="LO317" s="57"/>
      <c r="LP317" s="57"/>
      <c r="LQ317" s="57"/>
      <c r="LR317" s="57"/>
      <c r="LS317" s="57"/>
      <c r="LT317" s="57"/>
      <c r="LU317" s="57"/>
      <c r="LV317" s="57"/>
      <c r="LW317" s="57"/>
      <c r="LX317" s="57"/>
      <c r="LY317" s="57"/>
      <c r="LZ317" s="57"/>
      <c r="MA317" s="57"/>
      <c r="MB317" s="57"/>
      <c r="MC317" s="57"/>
      <c r="MD317" s="57"/>
      <c r="ME317" s="57"/>
      <c r="MF317" s="57"/>
      <c r="MG317" s="57"/>
      <c r="MH317" s="57"/>
      <c r="MI317" s="57"/>
      <c r="MJ317" s="57"/>
      <c r="MK317" s="57"/>
      <c r="ML317" s="57"/>
      <c r="MM317" s="57"/>
      <c r="MN317" s="57"/>
      <c r="MO317" s="57"/>
      <c r="MP317" s="57"/>
      <c r="MQ317" s="57"/>
      <c r="MR317" s="57"/>
      <c r="MS317" s="57"/>
      <c r="MT317" s="57"/>
      <c r="MU317" s="57"/>
      <c r="MV317" s="57"/>
      <c r="MW317" s="57"/>
      <c r="MX317" s="57"/>
      <c r="MY317" s="57"/>
      <c r="MZ317" s="57"/>
      <c r="NA317" s="57"/>
      <c r="NB317" s="57"/>
      <c r="NC317" s="57"/>
      <c r="ND317" s="57"/>
      <c r="NE317" s="57"/>
      <c r="NF317" s="57"/>
      <c r="NG317" s="57"/>
      <c r="NH317" s="57"/>
      <c r="NI317" s="57"/>
      <c r="NJ317" s="57"/>
      <c r="NK317" s="57"/>
      <c r="NL317" s="57"/>
      <c r="NM317" s="57"/>
      <c r="NN317" s="57"/>
      <c r="NO317" s="57"/>
      <c r="NP317" s="57"/>
      <c r="NQ317" s="57"/>
      <c r="NR317" s="57"/>
      <c r="NS317" s="57"/>
      <c r="NT317" s="57"/>
      <c r="NU317" s="57"/>
      <c r="NV317" s="57"/>
      <c r="NW317" s="57"/>
      <c r="NX317" s="57"/>
      <c r="NY317" s="57"/>
      <c r="NZ317" s="57"/>
      <c r="OA317" s="57"/>
      <c r="OB317" s="57"/>
      <c r="OC317" s="57"/>
      <c r="OD317" s="57"/>
      <c r="OE317" s="57"/>
      <c r="OF317" s="57"/>
      <c r="OG317" s="57"/>
      <c r="OH317" s="57"/>
      <c r="OI317" s="57"/>
      <c r="OJ317" s="57"/>
      <c r="OK317" s="57"/>
      <c r="OL317" s="57"/>
      <c r="OM317" s="57"/>
      <c r="ON317" s="57"/>
      <c r="OO317" s="57"/>
      <c r="OP317" s="57"/>
      <c r="OQ317" s="57"/>
      <c r="OR317" s="57"/>
      <c r="OS317" s="57"/>
      <c r="OT317" s="57"/>
      <c r="OU317" s="57"/>
      <c r="OV317" s="57"/>
      <c r="OW317" s="57"/>
      <c r="OX317" s="57"/>
      <c r="OY317" s="57"/>
      <c r="OZ317" s="57"/>
      <c r="PA317" s="57"/>
      <c r="PB317" s="57"/>
      <c r="PC317" s="57"/>
      <c r="PD317" s="57"/>
      <c r="PE317" s="57"/>
      <c r="PF317" s="57"/>
      <c r="PG317" s="57"/>
      <c r="PH317" s="57"/>
      <c r="PI317" s="57"/>
      <c r="PJ317" s="57"/>
      <c r="PK317" s="57"/>
      <c r="PL317" s="57"/>
      <c r="PM317" s="57"/>
      <c r="PN317" s="57"/>
      <c r="PO317" s="57"/>
      <c r="PP317" s="57"/>
      <c r="PQ317" s="57"/>
      <c r="PR317" s="57"/>
      <c r="PS317" s="57"/>
      <c r="PT317" s="57"/>
      <c r="PU317" s="57"/>
      <c r="PV317" s="57"/>
      <c r="PW317" s="57"/>
      <c r="PX317" s="57"/>
      <c r="PY317" s="57"/>
      <c r="PZ317" s="57"/>
      <c r="QA317" s="57"/>
      <c r="QB317" s="57"/>
      <c r="QC317" s="57"/>
      <c r="QD317" s="57"/>
      <c r="QE317" s="57"/>
      <c r="QF317" s="57"/>
      <c r="QG317" s="57"/>
      <c r="QH317" s="57"/>
      <c r="QI317" s="57"/>
      <c r="QJ317" s="57"/>
      <c r="QK317" s="57"/>
      <c r="QL317" s="57"/>
      <c r="QM317" s="57"/>
      <c r="QN317" s="57"/>
      <c r="QO317" s="57"/>
      <c r="QP317" s="57"/>
      <c r="QQ317" s="57"/>
      <c r="QR317" s="57"/>
      <c r="QS317" s="57"/>
      <c r="QT317" s="57"/>
      <c r="QU317" s="57"/>
      <c r="QV317" s="57"/>
      <c r="QW317" s="57"/>
      <c r="QX317" s="57"/>
      <c r="QY317" s="57"/>
      <c r="QZ317" s="57"/>
      <c r="RA317" s="57"/>
      <c r="RB317" s="57"/>
      <c r="RC317" s="57"/>
      <c r="RD317" s="57"/>
      <c r="RE317" s="57"/>
      <c r="RF317" s="57"/>
      <c r="RG317" s="57"/>
      <c r="RH317" s="57"/>
      <c r="RI317" s="57"/>
      <c r="RJ317" s="57"/>
      <c r="RK317" s="57"/>
      <c r="RL317" s="57"/>
      <c r="RM317" s="57"/>
      <c r="RN317" s="57"/>
      <c r="RO317" s="57"/>
      <c r="RP317" s="57"/>
      <c r="RQ317" s="57"/>
      <c r="RR317" s="57"/>
      <c r="RS317" s="57"/>
      <c r="RT317" s="57"/>
      <c r="RU317" s="57"/>
      <c r="RV317" s="57"/>
      <c r="RW317" s="57"/>
      <c r="RX317" s="57"/>
      <c r="RY317" s="57"/>
      <c r="RZ317" s="57"/>
      <c r="SA317" s="57"/>
      <c r="SB317" s="57"/>
      <c r="SC317" s="57"/>
      <c r="SD317" s="57"/>
      <c r="SE317" s="57"/>
      <c r="SF317" s="57"/>
      <c r="SG317" s="57"/>
      <c r="SH317" s="57"/>
      <c r="SI317" s="57"/>
      <c r="SJ317" s="57"/>
      <c r="SK317" s="57"/>
      <c r="SL317" s="57"/>
      <c r="SM317" s="57"/>
      <c r="SN317" s="57"/>
      <c r="SO317" s="57"/>
      <c r="SP317" s="57"/>
      <c r="SQ317" s="57"/>
      <c r="SR317" s="57"/>
      <c r="SS317" s="57"/>
      <c r="ST317" s="57"/>
      <c r="SU317" s="57"/>
      <c r="SV317" s="57"/>
      <c r="SW317" s="57"/>
      <c r="SX317" s="57"/>
      <c r="SY317" s="57"/>
      <c r="SZ317" s="57"/>
      <c r="TA317" s="57"/>
      <c r="TB317" s="57"/>
      <c r="TC317" s="57"/>
      <c r="TD317" s="57"/>
      <c r="TE317" s="57"/>
      <c r="TF317" s="57"/>
      <c r="TG317" s="57"/>
      <c r="TH317" s="57"/>
      <c r="TI317" s="57"/>
      <c r="TJ317" s="57"/>
      <c r="TK317" s="57"/>
      <c r="TL317" s="57"/>
      <c r="TM317" s="57"/>
      <c r="TN317" s="57"/>
      <c r="TO317" s="57"/>
      <c r="TP317" s="57"/>
      <c r="TQ317" s="57"/>
      <c r="TR317" s="57"/>
      <c r="TS317" s="57"/>
      <c r="TT317" s="57"/>
      <c r="TU317" s="57"/>
      <c r="TV317" s="57"/>
      <c r="TW317" s="57"/>
      <c r="TX317" s="57"/>
      <c r="TY317" s="57"/>
      <c r="TZ317" s="57"/>
      <c r="UA317" s="57"/>
      <c r="UB317" s="57"/>
      <c r="UC317" s="57"/>
      <c r="UD317" s="57"/>
      <c r="UE317" s="57"/>
      <c r="UF317" s="57"/>
      <c r="UG317" s="57"/>
      <c r="UH317" s="57"/>
      <c r="UI317" s="57"/>
      <c r="UJ317" s="57"/>
      <c r="UK317" s="57"/>
      <c r="UL317" s="57"/>
      <c r="UM317" s="57"/>
      <c r="UN317" s="57"/>
      <c r="UO317" s="57"/>
      <c r="UP317" s="57"/>
      <c r="UQ317" s="57"/>
      <c r="UR317" s="57"/>
      <c r="US317" s="57"/>
      <c r="UT317" s="57"/>
      <c r="UU317" s="57"/>
      <c r="UV317" s="57"/>
      <c r="UW317" s="57"/>
      <c r="UX317" s="57"/>
      <c r="UY317" s="57"/>
      <c r="UZ317" s="57"/>
      <c r="VA317" s="57"/>
      <c r="VB317" s="57"/>
      <c r="VC317" s="57"/>
      <c r="VD317" s="57"/>
      <c r="VE317" s="57"/>
      <c r="VF317" s="57"/>
      <c r="VG317" s="57"/>
      <c r="VH317" s="57"/>
      <c r="VI317" s="57"/>
      <c r="VJ317" s="57"/>
      <c r="VK317" s="57"/>
      <c r="VL317" s="57"/>
      <c r="VM317" s="57"/>
      <c r="VN317" s="57"/>
      <c r="VO317" s="57"/>
      <c r="VP317" s="57"/>
      <c r="VQ317" s="57"/>
      <c r="VR317" s="57"/>
      <c r="VS317" s="57"/>
      <c r="VT317" s="57"/>
      <c r="VU317" s="57"/>
      <c r="VV317" s="57"/>
      <c r="VW317" s="57"/>
      <c r="VX317" s="57"/>
      <c r="VY317" s="57"/>
      <c r="VZ317" s="57"/>
      <c r="WA317" s="57"/>
      <c r="WB317" s="57"/>
      <c r="WC317" s="57"/>
      <c r="WD317" s="57"/>
      <c r="WE317" s="57"/>
      <c r="WF317" s="57"/>
      <c r="WG317" s="57"/>
      <c r="WH317" s="57"/>
      <c r="WI317" s="57"/>
      <c r="WJ317" s="57"/>
      <c r="WK317" s="57"/>
      <c r="WL317" s="57"/>
      <c r="WM317" s="57"/>
      <c r="WN317" s="57"/>
      <c r="WO317" s="57"/>
      <c r="WP317" s="57"/>
      <c r="WQ317" s="57"/>
      <c r="WR317" s="57"/>
      <c r="WS317" s="57"/>
      <c r="WT317" s="57"/>
      <c r="WU317" s="57"/>
      <c r="WV317" s="57"/>
      <c r="WW317" s="57"/>
      <c r="WX317" s="57"/>
      <c r="WY317" s="57"/>
      <c r="WZ317" s="57"/>
      <c r="XA317" s="57"/>
      <c r="XB317" s="57"/>
      <c r="XC317" s="57"/>
      <c r="XD317" s="57"/>
      <c r="XE317" s="57"/>
      <c r="XF317" s="57"/>
      <c r="XG317" s="57"/>
      <c r="XH317" s="57"/>
      <c r="XI317" s="57"/>
      <c r="XJ317" s="57"/>
      <c r="XK317" s="57"/>
      <c r="XL317" s="57"/>
      <c r="XM317" s="57"/>
      <c r="XN317" s="57"/>
      <c r="XO317" s="57"/>
      <c r="XP317" s="57"/>
      <c r="XQ317" s="57"/>
      <c r="XR317" s="57"/>
      <c r="XS317" s="57"/>
      <c r="XT317" s="57"/>
      <c r="XU317" s="57"/>
      <c r="XV317" s="57"/>
      <c r="XW317" s="57"/>
    </row>
    <row r="318">
      <c r="AI318" s="57"/>
      <c r="BR318" s="57"/>
      <c r="DA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c r="IX318" s="57"/>
      <c r="IY318" s="57"/>
      <c r="IZ318" s="57"/>
      <c r="JA318" s="57"/>
      <c r="JB318" s="57"/>
      <c r="JC318" s="57"/>
      <c r="JD318" s="57"/>
      <c r="JE318" s="57"/>
      <c r="JF318" s="57"/>
      <c r="JG318" s="57"/>
      <c r="JH318" s="57"/>
      <c r="JI318" s="57"/>
      <c r="JJ318" s="57"/>
      <c r="JK318" s="57"/>
      <c r="JL318" s="57"/>
      <c r="JM318" s="57"/>
      <c r="JN318" s="57"/>
      <c r="JO318" s="57"/>
      <c r="JP318" s="57"/>
      <c r="JQ318" s="57"/>
      <c r="JR318" s="57"/>
      <c r="JS318" s="57"/>
      <c r="JT318" s="57"/>
      <c r="JU318" s="57"/>
      <c r="JV318" s="57"/>
      <c r="JW318" s="57"/>
      <c r="JX318" s="57"/>
      <c r="JY318" s="57"/>
      <c r="JZ318" s="57"/>
      <c r="KA318" s="57"/>
      <c r="KB318" s="57"/>
      <c r="KC318" s="57"/>
      <c r="KD318" s="57"/>
      <c r="KE318" s="57"/>
      <c r="KF318" s="57"/>
      <c r="KG318" s="57"/>
      <c r="KH318" s="57"/>
      <c r="KI318" s="57"/>
      <c r="KJ318" s="57"/>
      <c r="KK318" s="57"/>
      <c r="KL318" s="57"/>
      <c r="KM318" s="57"/>
      <c r="KN318" s="57"/>
      <c r="KO318" s="57"/>
      <c r="KP318" s="57"/>
      <c r="KQ318" s="57"/>
      <c r="KR318" s="57"/>
      <c r="KS318" s="57"/>
      <c r="KT318" s="57"/>
      <c r="KU318" s="57"/>
      <c r="KV318" s="57"/>
      <c r="KW318" s="57"/>
      <c r="KX318" s="57"/>
      <c r="KY318" s="57"/>
      <c r="KZ318" s="57"/>
      <c r="LA318" s="57"/>
      <c r="LB318" s="57"/>
      <c r="LC318" s="57"/>
      <c r="LD318" s="57"/>
      <c r="LE318" s="57"/>
      <c r="LF318" s="57"/>
      <c r="LG318" s="57"/>
      <c r="LH318" s="57"/>
      <c r="LI318" s="57"/>
      <c r="LJ318" s="57"/>
      <c r="LK318" s="57"/>
      <c r="LL318" s="57"/>
      <c r="LM318" s="57"/>
      <c r="LN318" s="57"/>
      <c r="LO318" s="57"/>
      <c r="LP318" s="57"/>
      <c r="LQ318" s="57"/>
      <c r="LR318" s="57"/>
      <c r="LS318" s="57"/>
      <c r="LT318" s="57"/>
      <c r="LU318" s="57"/>
      <c r="LV318" s="57"/>
      <c r="LW318" s="57"/>
      <c r="LX318" s="57"/>
      <c r="LY318" s="57"/>
      <c r="LZ318" s="57"/>
      <c r="MA318" s="57"/>
      <c r="MB318" s="57"/>
      <c r="MC318" s="57"/>
      <c r="MD318" s="57"/>
      <c r="ME318" s="57"/>
      <c r="MF318" s="57"/>
      <c r="MG318" s="57"/>
      <c r="MH318" s="57"/>
      <c r="MI318" s="57"/>
      <c r="MJ318" s="57"/>
      <c r="MK318" s="57"/>
      <c r="ML318" s="57"/>
      <c r="MM318" s="57"/>
      <c r="MN318" s="57"/>
      <c r="MO318" s="57"/>
      <c r="MP318" s="57"/>
      <c r="MQ318" s="57"/>
      <c r="MR318" s="57"/>
      <c r="MS318" s="57"/>
      <c r="MT318" s="57"/>
      <c r="MU318" s="57"/>
      <c r="MV318" s="57"/>
      <c r="MW318" s="57"/>
      <c r="MX318" s="57"/>
      <c r="MY318" s="57"/>
      <c r="MZ318" s="57"/>
      <c r="NA318" s="57"/>
      <c r="NB318" s="57"/>
      <c r="NC318" s="57"/>
      <c r="ND318" s="57"/>
      <c r="NE318" s="57"/>
      <c r="NF318" s="57"/>
      <c r="NG318" s="57"/>
      <c r="NH318" s="57"/>
      <c r="NI318" s="57"/>
      <c r="NJ318" s="57"/>
      <c r="NK318" s="57"/>
      <c r="NL318" s="57"/>
      <c r="NM318" s="57"/>
      <c r="NN318" s="57"/>
      <c r="NO318" s="57"/>
      <c r="NP318" s="57"/>
      <c r="NQ318" s="57"/>
      <c r="NR318" s="57"/>
      <c r="NS318" s="57"/>
      <c r="NT318" s="57"/>
      <c r="NU318" s="57"/>
      <c r="NV318" s="57"/>
      <c r="NW318" s="57"/>
      <c r="NX318" s="57"/>
      <c r="NY318" s="57"/>
      <c r="NZ318" s="57"/>
      <c r="OA318" s="57"/>
      <c r="OB318" s="57"/>
      <c r="OC318" s="57"/>
      <c r="OD318" s="57"/>
      <c r="OE318" s="57"/>
      <c r="OF318" s="57"/>
      <c r="OG318" s="57"/>
      <c r="OH318" s="57"/>
      <c r="OI318" s="57"/>
      <c r="OJ318" s="57"/>
      <c r="OK318" s="57"/>
      <c r="OL318" s="57"/>
      <c r="OM318" s="57"/>
      <c r="ON318" s="57"/>
      <c r="OO318" s="57"/>
      <c r="OP318" s="57"/>
      <c r="OQ318" s="57"/>
      <c r="OR318" s="57"/>
      <c r="OS318" s="57"/>
      <c r="OT318" s="57"/>
      <c r="OU318" s="57"/>
      <c r="OV318" s="57"/>
      <c r="OW318" s="57"/>
      <c r="OX318" s="57"/>
      <c r="OY318" s="57"/>
      <c r="OZ318" s="57"/>
      <c r="PA318" s="57"/>
      <c r="PB318" s="57"/>
      <c r="PC318" s="57"/>
      <c r="PD318" s="57"/>
      <c r="PE318" s="57"/>
      <c r="PF318" s="57"/>
      <c r="PG318" s="57"/>
      <c r="PH318" s="57"/>
      <c r="PI318" s="57"/>
      <c r="PJ318" s="57"/>
      <c r="PK318" s="57"/>
      <c r="PL318" s="57"/>
      <c r="PM318" s="57"/>
      <c r="PN318" s="57"/>
      <c r="PO318" s="57"/>
      <c r="PP318" s="57"/>
      <c r="PQ318" s="57"/>
      <c r="PR318" s="57"/>
      <c r="PS318" s="57"/>
      <c r="PT318" s="57"/>
      <c r="PU318" s="57"/>
      <c r="PV318" s="57"/>
      <c r="PW318" s="57"/>
      <c r="PX318" s="57"/>
      <c r="PY318" s="57"/>
      <c r="PZ318" s="57"/>
      <c r="QA318" s="57"/>
      <c r="QB318" s="57"/>
      <c r="QC318" s="57"/>
      <c r="QD318" s="57"/>
      <c r="QE318" s="57"/>
      <c r="QF318" s="57"/>
      <c r="QG318" s="57"/>
      <c r="QH318" s="57"/>
      <c r="QI318" s="57"/>
      <c r="QJ318" s="57"/>
      <c r="QK318" s="57"/>
      <c r="QL318" s="57"/>
      <c r="QM318" s="57"/>
      <c r="QN318" s="57"/>
      <c r="QO318" s="57"/>
      <c r="QP318" s="57"/>
      <c r="QQ318" s="57"/>
      <c r="QR318" s="57"/>
      <c r="QS318" s="57"/>
      <c r="QT318" s="57"/>
      <c r="QU318" s="57"/>
      <c r="QV318" s="57"/>
      <c r="QW318" s="57"/>
      <c r="QX318" s="57"/>
      <c r="QY318" s="57"/>
      <c r="QZ318" s="57"/>
      <c r="RA318" s="57"/>
      <c r="RB318" s="57"/>
      <c r="RC318" s="57"/>
      <c r="RD318" s="57"/>
      <c r="RE318" s="57"/>
      <c r="RF318" s="57"/>
      <c r="RG318" s="57"/>
      <c r="RH318" s="57"/>
      <c r="RI318" s="57"/>
      <c r="RJ318" s="57"/>
      <c r="RK318" s="57"/>
      <c r="RL318" s="57"/>
      <c r="RM318" s="57"/>
      <c r="RN318" s="57"/>
      <c r="RO318" s="57"/>
      <c r="RP318" s="57"/>
      <c r="RQ318" s="57"/>
      <c r="RR318" s="57"/>
      <c r="RS318" s="57"/>
      <c r="RT318" s="57"/>
      <c r="RU318" s="57"/>
      <c r="RV318" s="57"/>
      <c r="RW318" s="57"/>
      <c r="RX318" s="57"/>
      <c r="RY318" s="57"/>
      <c r="RZ318" s="57"/>
      <c r="SA318" s="57"/>
      <c r="SB318" s="57"/>
      <c r="SC318" s="57"/>
      <c r="SD318" s="57"/>
      <c r="SE318" s="57"/>
      <c r="SF318" s="57"/>
      <c r="SG318" s="57"/>
      <c r="SH318" s="57"/>
      <c r="SI318" s="57"/>
      <c r="SJ318" s="57"/>
      <c r="SK318" s="57"/>
      <c r="SL318" s="57"/>
      <c r="SM318" s="57"/>
      <c r="SN318" s="57"/>
      <c r="SO318" s="57"/>
      <c r="SP318" s="57"/>
      <c r="SQ318" s="57"/>
      <c r="SR318" s="57"/>
      <c r="SS318" s="57"/>
      <c r="ST318" s="57"/>
      <c r="SU318" s="57"/>
      <c r="SV318" s="57"/>
      <c r="SW318" s="57"/>
      <c r="SX318" s="57"/>
      <c r="SY318" s="57"/>
      <c r="SZ318" s="57"/>
      <c r="TA318" s="57"/>
      <c r="TB318" s="57"/>
      <c r="TC318" s="57"/>
      <c r="TD318" s="57"/>
      <c r="TE318" s="57"/>
      <c r="TF318" s="57"/>
      <c r="TG318" s="57"/>
      <c r="TH318" s="57"/>
      <c r="TI318" s="57"/>
      <c r="TJ318" s="57"/>
      <c r="TK318" s="57"/>
      <c r="TL318" s="57"/>
      <c r="TM318" s="57"/>
      <c r="TN318" s="57"/>
      <c r="TO318" s="57"/>
      <c r="TP318" s="57"/>
      <c r="TQ318" s="57"/>
      <c r="TR318" s="57"/>
      <c r="TS318" s="57"/>
      <c r="TT318" s="57"/>
      <c r="TU318" s="57"/>
      <c r="TV318" s="57"/>
      <c r="TW318" s="57"/>
      <c r="TX318" s="57"/>
      <c r="TY318" s="57"/>
      <c r="TZ318" s="57"/>
      <c r="UA318" s="57"/>
      <c r="UB318" s="57"/>
      <c r="UC318" s="57"/>
      <c r="UD318" s="57"/>
      <c r="UE318" s="57"/>
      <c r="UF318" s="57"/>
      <c r="UG318" s="57"/>
      <c r="UH318" s="57"/>
      <c r="UI318" s="57"/>
      <c r="UJ318" s="57"/>
      <c r="UK318" s="57"/>
      <c r="UL318" s="57"/>
      <c r="UM318" s="57"/>
      <c r="UN318" s="57"/>
      <c r="UO318" s="57"/>
      <c r="UP318" s="57"/>
      <c r="UQ318" s="57"/>
      <c r="UR318" s="57"/>
      <c r="US318" s="57"/>
      <c r="UT318" s="57"/>
      <c r="UU318" s="57"/>
      <c r="UV318" s="57"/>
      <c r="UW318" s="57"/>
      <c r="UX318" s="57"/>
      <c r="UY318" s="57"/>
      <c r="UZ318" s="57"/>
      <c r="VA318" s="57"/>
      <c r="VB318" s="57"/>
      <c r="VC318" s="57"/>
      <c r="VD318" s="57"/>
      <c r="VE318" s="57"/>
      <c r="VF318" s="57"/>
      <c r="VG318" s="57"/>
      <c r="VH318" s="57"/>
      <c r="VI318" s="57"/>
      <c r="VJ318" s="57"/>
      <c r="VK318" s="57"/>
      <c r="VL318" s="57"/>
      <c r="VM318" s="57"/>
      <c r="VN318" s="57"/>
      <c r="VO318" s="57"/>
      <c r="VP318" s="57"/>
      <c r="VQ318" s="57"/>
      <c r="VR318" s="57"/>
      <c r="VS318" s="57"/>
      <c r="VT318" s="57"/>
      <c r="VU318" s="57"/>
      <c r="VV318" s="57"/>
      <c r="VW318" s="57"/>
      <c r="VX318" s="57"/>
      <c r="VY318" s="57"/>
      <c r="VZ318" s="57"/>
      <c r="WA318" s="57"/>
      <c r="WB318" s="57"/>
      <c r="WC318" s="57"/>
      <c r="WD318" s="57"/>
      <c r="WE318" s="57"/>
      <c r="WF318" s="57"/>
      <c r="WG318" s="57"/>
      <c r="WH318" s="57"/>
      <c r="WI318" s="57"/>
      <c r="WJ318" s="57"/>
      <c r="WK318" s="57"/>
      <c r="WL318" s="57"/>
      <c r="WM318" s="57"/>
      <c r="WN318" s="57"/>
      <c r="WO318" s="57"/>
      <c r="WP318" s="57"/>
      <c r="WQ318" s="57"/>
      <c r="WR318" s="57"/>
      <c r="WS318" s="57"/>
      <c r="WT318" s="57"/>
      <c r="WU318" s="57"/>
      <c r="WV318" s="57"/>
      <c r="WW318" s="57"/>
      <c r="WX318" s="57"/>
      <c r="WY318" s="57"/>
      <c r="WZ318" s="57"/>
      <c r="XA318" s="57"/>
      <c r="XB318" s="57"/>
      <c r="XC318" s="57"/>
      <c r="XD318" s="57"/>
      <c r="XE318" s="57"/>
      <c r="XF318" s="57"/>
      <c r="XG318" s="57"/>
      <c r="XH318" s="57"/>
      <c r="XI318" s="57"/>
      <c r="XJ318" s="57"/>
      <c r="XK318" s="57"/>
      <c r="XL318" s="57"/>
      <c r="XM318" s="57"/>
      <c r="XN318" s="57"/>
      <c r="XO318" s="57"/>
      <c r="XP318" s="57"/>
      <c r="XQ318" s="57"/>
      <c r="XR318" s="57"/>
      <c r="XS318" s="57"/>
      <c r="XT318" s="57"/>
      <c r="XU318" s="57"/>
      <c r="XV318" s="57"/>
      <c r="XW318" s="57"/>
    </row>
    <row r="319">
      <c r="AI319" s="57"/>
      <c r="BR319" s="57"/>
      <c r="DA319" s="57"/>
      <c r="EJ319" s="57"/>
      <c r="EK319" s="57"/>
      <c r="EL319" s="57"/>
      <c r="EM319" s="57"/>
      <c r="EN319" s="57"/>
      <c r="EO319" s="57"/>
      <c r="EP319" s="57"/>
      <c r="EQ319" s="57"/>
      <c r="ER319" s="57"/>
      <c r="ES319" s="57"/>
      <c r="ET319" s="57"/>
      <c r="EU319" s="57"/>
      <c r="EV319" s="57"/>
      <c r="EW319" s="57"/>
      <c r="EX319" s="57"/>
      <c r="EY319" s="57"/>
      <c r="EZ319" s="57"/>
      <c r="FA319" s="57"/>
      <c r="FB319" s="57"/>
      <c r="FC319" s="57"/>
      <c r="FD319" s="57"/>
      <c r="FE319" s="57"/>
      <c r="FF319" s="57"/>
      <c r="FG319" s="57"/>
      <c r="FH319" s="57"/>
      <c r="FI319" s="57"/>
      <c r="FJ319" s="57"/>
      <c r="FK319" s="57"/>
      <c r="FL319" s="57"/>
      <c r="FM319" s="57"/>
      <c r="FN319" s="57"/>
      <c r="FO319" s="57"/>
      <c r="FP319" s="57"/>
      <c r="FQ319" s="57"/>
      <c r="FR319" s="57"/>
      <c r="FS319" s="57"/>
      <c r="FT319" s="57"/>
      <c r="FU319" s="57"/>
      <c r="FV319" s="57"/>
      <c r="FW319" s="57"/>
      <c r="FX319" s="57"/>
      <c r="FY319" s="57"/>
      <c r="FZ319" s="57"/>
      <c r="GA319" s="57"/>
      <c r="GB319" s="57"/>
      <c r="GC319" s="57"/>
      <c r="GD319" s="57"/>
      <c r="GE319" s="57"/>
      <c r="GF319" s="57"/>
      <c r="GG319" s="57"/>
      <c r="GH319" s="57"/>
      <c r="GI319" s="57"/>
      <c r="GJ319" s="57"/>
      <c r="GK319" s="57"/>
      <c r="GL319" s="57"/>
      <c r="GM319" s="57"/>
      <c r="GN319" s="57"/>
      <c r="GO319" s="57"/>
      <c r="GP319" s="57"/>
      <c r="GQ319" s="57"/>
      <c r="GR319" s="57"/>
      <c r="GS319" s="57"/>
      <c r="GT319" s="57"/>
      <c r="GU319" s="57"/>
      <c r="GV319" s="57"/>
      <c r="GW319" s="57"/>
      <c r="GX319" s="57"/>
      <c r="GY319" s="57"/>
      <c r="GZ319" s="57"/>
      <c r="HA319" s="57"/>
      <c r="HB319" s="57"/>
      <c r="HC319" s="57"/>
      <c r="HD319" s="57"/>
      <c r="HE319" s="57"/>
      <c r="HF319" s="57"/>
      <c r="HG319" s="57"/>
      <c r="HH319" s="57"/>
      <c r="HI319" s="57"/>
      <c r="HJ319" s="57"/>
      <c r="HK319" s="57"/>
      <c r="HL319" s="57"/>
      <c r="HM319" s="57"/>
      <c r="HN319" s="57"/>
      <c r="HO319" s="57"/>
      <c r="HP319" s="57"/>
      <c r="HQ319" s="57"/>
      <c r="HR319" s="57"/>
      <c r="HS319" s="57"/>
      <c r="HT319" s="57"/>
      <c r="HU319" s="57"/>
      <c r="HV319" s="57"/>
      <c r="HW319" s="57"/>
      <c r="HX319" s="57"/>
      <c r="HY319" s="57"/>
      <c r="HZ319" s="57"/>
      <c r="IA319" s="57"/>
      <c r="IB319" s="57"/>
      <c r="IC319" s="57"/>
      <c r="ID319" s="57"/>
      <c r="IE319" s="57"/>
      <c r="IF319" s="57"/>
      <c r="IG319" s="57"/>
      <c r="IH319" s="57"/>
      <c r="II319" s="57"/>
      <c r="IJ319" s="57"/>
      <c r="IK319" s="57"/>
      <c r="IL319" s="57"/>
      <c r="IM319" s="57"/>
      <c r="IN319" s="57"/>
      <c r="IO319" s="57"/>
      <c r="IP319" s="57"/>
      <c r="IQ319" s="57"/>
      <c r="IR319" s="57"/>
      <c r="IS319" s="57"/>
      <c r="IT319" s="57"/>
      <c r="IU319" s="57"/>
      <c r="IV319" s="57"/>
      <c r="IW319" s="57"/>
      <c r="IX319" s="57"/>
      <c r="IY319" s="57"/>
      <c r="IZ319" s="57"/>
      <c r="JA319" s="57"/>
      <c r="JB319" s="57"/>
      <c r="JC319" s="57"/>
      <c r="JD319" s="57"/>
      <c r="JE319" s="57"/>
      <c r="JF319" s="57"/>
      <c r="JG319" s="57"/>
      <c r="JH319" s="57"/>
      <c r="JI319" s="57"/>
      <c r="JJ319" s="57"/>
      <c r="JK319" s="57"/>
      <c r="JL319" s="57"/>
      <c r="JM319" s="57"/>
      <c r="JN319" s="57"/>
      <c r="JO319" s="57"/>
      <c r="JP319" s="57"/>
      <c r="JQ319" s="57"/>
      <c r="JR319" s="57"/>
      <c r="JS319" s="57"/>
      <c r="JT319" s="57"/>
      <c r="JU319" s="57"/>
      <c r="JV319" s="57"/>
      <c r="JW319" s="57"/>
      <c r="JX319" s="57"/>
      <c r="JY319" s="57"/>
      <c r="JZ319" s="57"/>
      <c r="KA319" s="57"/>
      <c r="KB319" s="57"/>
      <c r="KC319" s="57"/>
      <c r="KD319" s="57"/>
      <c r="KE319" s="57"/>
      <c r="KF319" s="57"/>
      <c r="KG319" s="57"/>
      <c r="KH319" s="57"/>
      <c r="KI319" s="57"/>
      <c r="KJ319" s="57"/>
      <c r="KK319" s="57"/>
      <c r="KL319" s="57"/>
      <c r="KM319" s="57"/>
      <c r="KN319" s="57"/>
      <c r="KO319" s="57"/>
      <c r="KP319" s="57"/>
      <c r="KQ319" s="57"/>
      <c r="KR319" s="57"/>
      <c r="KS319" s="57"/>
      <c r="KT319" s="57"/>
      <c r="KU319" s="57"/>
      <c r="KV319" s="57"/>
      <c r="KW319" s="57"/>
      <c r="KX319" s="57"/>
      <c r="KY319" s="57"/>
      <c r="KZ319" s="57"/>
      <c r="LA319" s="57"/>
      <c r="LB319" s="57"/>
      <c r="LC319" s="57"/>
      <c r="LD319" s="57"/>
      <c r="LE319" s="57"/>
      <c r="LF319" s="57"/>
      <c r="LG319" s="57"/>
      <c r="LH319" s="57"/>
      <c r="LI319" s="57"/>
      <c r="LJ319" s="57"/>
      <c r="LK319" s="57"/>
      <c r="LL319" s="57"/>
      <c r="LM319" s="57"/>
      <c r="LN319" s="57"/>
      <c r="LO319" s="57"/>
      <c r="LP319" s="57"/>
      <c r="LQ319" s="57"/>
      <c r="LR319" s="57"/>
      <c r="LS319" s="57"/>
      <c r="LT319" s="57"/>
      <c r="LU319" s="57"/>
      <c r="LV319" s="57"/>
      <c r="LW319" s="57"/>
      <c r="LX319" s="57"/>
      <c r="LY319" s="57"/>
      <c r="LZ319" s="57"/>
      <c r="MA319" s="57"/>
      <c r="MB319" s="57"/>
      <c r="MC319" s="57"/>
      <c r="MD319" s="57"/>
      <c r="ME319" s="57"/>
      <c r="MF319" s="57"/>
      <c r="MG319" s="57"/>
      <c r="MH319" s="57"/>
      <c r="MI319" s="57"/>
      <c r="MJ319" s="57"/>
      <c r="MK319" s="57"/>
      <c r="ML319" s="57"/>
      <c r="MM319" s="57"/>
      <c r="MN319" s="57"/>
      <c r="MO319" s="57"/>
      <c r="MP319" s="57"/>
      <c r="MQ319" s="57"/>
      <c r="MR319" s="57"/>
      <c r="MS319" s="57"/>
      <c r="MT319" s="57"/>
      <c r="MU319" s="57"/>
      <c r="MV319" s="57"/>
      <c r="MW319" s="57"/>
      <c r="MX319" s="57"/>
      <c r="MY319" s="57"/>
      <c r="MZ319" s="57"/>
      <c r="NA319" s="57"/>
      <c r="NB319" s="57"/>
      <c r="NC319" s="57"/>
      <c r="ND319" s="57"/>
      <c r="NE319" s="57"/>
      <c r="NF319" s="57"/>
      <c r="NG319" s="57"/>
      <c r="NH319" s="57"/>
      <c r="NI319" s="57"/>
      <c r="NJ319" s="57"/>
      <c r="NK319" s="57"/>
      <c r="NL319" s="57"/>
      <c r="NM319" s="57"/>
      <c r="NN319" s="57"/>
      <c r="NO319" s="57"/>
      <c r="NP319" s="57"/>
      <c r="NQ319" s="57"/>
      <c r="NR319" s="57"/>
      <c r="NS319" s="57"/>
      <c r="NT319" s="57"/>
      <c r="NU319" s="57"/>
      <c r="NV319" s="57"/>
      <c r="NW319" s="57"/>
      <c r="NX319" s="57"/>
      <c r="NY319" s="57"/>
      <c r="NZ319" s="57"/>
      <c r="OA319" s="57"/>
      <c r="OB319" s="57"/>
      <c r="OC319" s="57"/>
      <c r="OD319" s="57"/>
      <c r="OE319" s="57"/>
      <c r="OF319" s="57"/>
      <c r="OG319" s="57"/>
      <c r="OH319" s="57"/>
      <c r="OI319" s="57"/>
      <c r="OJ319" s="57"/>
      <c r="OK319" s="57"/>
      <c r="OL319" s="57"/>
      <c r="OM319" s="57"/>
      <c r="ON319" s="57"/>
      <c r="OO319" s="57"/>
      <c r="OP319" s="57"/>
      <c r="OQ319" s="57"/>
      <c r="OR319" s="57"/>
      <c r="OS319" s="57"/>
      <c r="OT319" s="57"/>
      <c r="OU319" s="57"/>
      <c r="OV319" s="57"/>
      <c r="OW319" s="57"/>
      <c r="OX319" s="57"/>
      <c r="OY319" s="57"/>
      <c r="OZ319" s="57"/>
      <c r="PA319" s="57"/>
      <c r="PB319" s="57"/>
      <c r="PC319" s="57"/>
      <c r="PD319" s="57"/>
      <c r="PE319" s="57"/>
      <c r="PF319" s="57"/>
      <c r="PG319" s="57"/>
      <c r="PH319" s="57"/>
      <c r="PI319" s="57"/>
      <c r="PJ319" s="57"/>
      <c r="PK319" s="57"/>
      <c r="PL319" s="57"/>
      <c r="PM319" s="57"/>
      <c r="PN319" s="57"/>
      <c r="PO319" s="57"/>
      <c r="PP319" s="57"/>
      <c r="PQ319" s="57"/>
      <c r="PR319" s="57"/>
      <c r="PS319" s="57"/>
      <c r="PT319" s="57"/>
      <c r="PU319" s="57"/>
      <c r="PV319" s="57"/>
      <c r="PW319" s="57"/>
      <c r="PX319" s="57"/>
      <c r="PY319" s="57"/>
      <c r="PZ319" s="57"/>
      <c r="QA319" s="57"/>
      <c r="QB319" s="57"/>
      <c r="QC319" s="57"/>
      <c r="QD319" s="57"/>
      <c r="QE319" s="57"/>
      <c r="QF319" s="57"/>
      <c r="QG319" s="57"/>
      <c r="QH319" s="57"/>
      <c r="QI319" s="57"/>
      <c r="QJ319" s="57"/>
      <c r="QK319" s="57"/>
      <c r="QL319" s="57"/>
      <c r="QM319" s="57"/>
      <c r="QN319" s="57"/>
      <c r="QO319" s="57"/>
      <c r="QP319" s="57"/>
      <c r="QQ319" s="57"/>
      <c r="QR319" s="57"/>
      <c r="QS319" s="57"/>
      <c r="QT319" s="57"/>
      <c r="QU319" s="57"/>
      <c r="QV319" s="57"/>
      <c r="QW319" s="57"/>
      <c r="QX319" s="57"/>
      <c r="QY319" s="57"/>
      <c r="QZ319" s="57"/>
      <c r="RA319" s="57"/>
      <c r="RB319" s="57"/>
      <c r="RC319" s="57"/>
      <c r="RD319" s="57"/>
      <c r="RE319" s="57"/>
      <c r="RF319" s="57"/>
      <c r="RG319" s="57"/>
      <c r="RH319" s="57"/>
      <c r="RI319" s="57"/>
      <c r="RJ319" s="57"/>
      <c r="RK319" s="57"/>
      <c r="RL319" s="57"/>
      <c r="RM319" s="57"/>
      <c r="RN319" s="57"/>
      <c r="RO319" s="57"/>
      <c r="RP319" s="57"/>
      <c r="RQ319" s="57"/>
      <c r="RR319" s="57"/>
      <c r="RS319" s="57"/>
      <c r="RT319" s="57"/>
      <c r="RU319" s="57"/>
      <c r="RV319" s="57"/>
      <c r="RW319" s="57"/>
      <c r="RX319" s="57"/>
      <c r="RY319" s="57"/>
      <c r="RZ319" s="57"/>
      <c r="SA319" s="57"/>
      <c r="SB319" s="57"/>
      <c r="SC319" s="57"/>
      <c r="SD319" s="57"/>
      <c r="SE319" s="57"/>
      <c r="SF319" s="57"/>
      <c r="SG319" s="57"/>
      <c r="SH319" s="57"/>
      <c r="SI319" s="57"/>
      <c r="SJ319" s="57"/>
      <c r="SK319" s="57"/>
      <c r="SL319" s="57"/>
      <c r="SM319" s="57"/>
      <c r="SN319" s="57"/>
      <c r="SO319" s="57"/>
      <c r="SP319" s="57"/>
      <c r="SQ319" s="57"/>
      <c r="SR319" s="57"/>
      <c r="SS319" s="57"/>
      <c r="ST319" s="57"/>
      <c r="SU319" s="57"/>
      <c r="SV319" s="57"/>
      <c r="SW319" s="57"/>
      <c r="SX319" s="57"/>
      <c r="SY319" s="57"/>
      <c r="SZ319" s="57"/>
      <c r="TA319" s="57"/>
      <c r="TB319" s="57"/>
      <c r="TC319" s="57"/>
      <c r="TD319" s="57"/>
      <c r="TE319" s="57"/>
      <c r="TF319" s="57"/>
      <c r="TG319" s="57"/>
      <c r="TH319" s="57"/>
      <c r="TI319" s="57"/>
      <c r="TJ319" s="57"/>
      <c r="TK319" s="57"/>
      <c r="TL319" s="57"/>
      <c r="TM319" s="57"/>
      <c r="TN319" s="57"/>
      <c r="TO319" s="57"/>
      <c r="TP319" s="57"/>
      <c r="TQ319" s="57"/>
      <c r="TR319" s="57"/>
      <c r="TS319" s="57"/>
      <c r="TT319" s="57"/>
      <c r="TU319" s="57"/>
      <c r="TV319" s="57"/>
      <c r="TW319" s="57"/>
      <c r="TX319" s="57"/>
      <c r="TY319" s="57"/>
      <c r="TZ319" s="57"/>
      <c r="UA319" s="57"/>
      <c r="UB319" s="57"/>
      <c r="UC319" s="57"/>
      <c r="UD319" s="57"/>
      <c r="UE319" s="57"/>
      <c r="UF319" s="57"/>
      <c r="UG319" s="57"/>
      <c r="UH319" s="57"/>
      <c r="UI319" s="57"/>
      <c r="UJ319" s="57"/>
      <c r="UK319" s="57"/>
      <c r="UL319" s="57"/>
      <c r="UM319" s="57"/>
      <c r="UN319" s="57"/>
      <c r="UO319" s="57"/>
      <c r="UP319" s="57"/>
      <c r="UQ319" s="57"/>
      <c r="UR319" s="57"/>
      <c r="US319" s="57"/>
      <c r="UT319" s="57"/>
      <c r="UU319" s="57"/>
      <c r="UV319" s="57"/>
      <c r="UW319" s="57"/>
      <c r="UX319" s="57"/>
      <c r="UY319" s="57"/>
      <c r="UZ319" s="57"/>
      <c r="VA319" s="57"/>
      <c r="VB319" s="57"/>
      <c r="VC319" s="57"/>
      <c r="VD319" s="57"/>
      <c r="VE319" s="57"/>
      <c r="VF319" s="57"/>
      <c r="VG319" s="57"/>
      <c r="VH319" s="57"/>
      <c r="VI319" s="57"/>
      <c r="VJ319" s="57"/>
      <c r="VK319" s="57"/>
      <c r="VL319" s="57"/>
      <c r="VM319" s="57"/>
      <c r="VN319" s="57"/>
      <c r="VO319" s="57"/>
      <c r="VP319" s="57"/>
      <c r="VQ319" s="57"/>
      <c r="VR319" s="57"/>
      <c r="VS319" s="57"/>
      <c r="VT319" s="57"/>
      <c r="VU319" s="57"/>
      <c r="VV319" s="57"/>
      <c r="VW319" s="57"/>
      <c r="VX319" s="57"/>
      <c r="VY319" s="57"/>
      <c r="VZ319" s="57"/>
      <c r="WA319" s="57"/>
      <c r="WB319" s="57"/>
      <c r="WC319" s="57"/>
      <c r="WD319" s="57"/>
      <c r="WE319" s="57"/>
      <c r="WF319" s="57"/>
      <c r="WG319" s="57"/>
      <c r="WH319" s="57"/>
      <c r="WI319" s="57"/>
      <c r="WJ319" s="57"/>
      <c r="WK319" s="57"/>
      <c r="WL319" s="57"/>
      <c r="WM319" s="57"/>
      <c r="WN319" s="57"/>
      <c r="WO319" s="57"/>
      <c r="WP319" s="57"/>
      <c r="WQ319" s="57"/>
      <c r="WR319" s="57"/>
      <c r="WS319" s="57"/>
      <c r="WT319" s="57"/>
      <c r="WU319" s="57"/>
      <c r="WV319" s="57"/>
      <c r="WW319" s="57"/>
      <c r="WX319" s="57"/>
      <c r="WY319" s="57"/>
      <c r="WZ319" s="57"/>
      <c r="XA319" s="57"/>
      <c r="XB319" s="57"/>
      <c r="XC319" s="57"/>
      <c r="XD319" s="57"/>
      <c r="XE319" s="57"/>
      <c r="XF319" s="57"/>
      <c r="XG319" s="57"/>
      <c r="XH319" s="57"/>
      <c r="XI319" s="57"/>
      <c r="XJ319" s="57"/>
      <c r="XK319" s="57"/>
      <c r="XL319" s="57"/>
      <c r="XM319" s="57"/>
      <c r="XN319" s="57"/>
      <c r="XO319" s="57"/>
      <c r="XP319" s="57"/>
      <c r="XQ319" s="57"/>
      <c r="XR319" s="57"/>
      <c r="XS319" s="57"/>
      <c r="XT319" s="57"/>
      <c r="XU319" s="57"/>
      <c r="XV319" s="57"/>
      <c r="XW319" s="57"/>
    </row>
    <row r="320">
      <c r="AI320" s="57"/>
      <c r="BR320" s="57"/>
      <c r="DA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c r="IX320" s="57"/>
      <c r="IY320" s="57"/>
      <c r="IZ320" s="57"/>
      <c r="JA320" s="57"/>
      <c r="JB320" s="57"/>
      <c r="JC320" s="57"/>
      <c r="JD320" s="57"/>
      <c r="JE320" s="57"/>
      <c r="JF320" s="57"/>
      <c r="JG320" s="57"/>
      <c r="JH320" s="57"/>
      <c r="JI320" s="57"/>
      <c r="JJ320" s="57"/>
      <c r="JK320" s="57"/>
      <c r="JL320" s="57"/>
      <c r="JM320" s="57"/>
      <c r="JN320" s="57"/>
      <c r="JO320" s="57"/>
      <c r="JP320" s="57"/>
      <c r="JQ320" s="57"/>
      <c r="JR320" s="57"/>
      <c r="JS320" s="57"/>
      <c r="JT320" s="57"/>
      <c r="JU320" s="57"/>
      <c r="JV320" s="57"/>
      <c r="JW320" s="57"/>
      <c r="JX320" s="57"/>
      <c r="JY320" s="57"/>
      <c r="JZ320" s="57"/>
      <c r="KA320" s="57"/>
      <c r="KB320" s="57"/>
      <c r="KC320" s="57"/>
      <c r="KD320" s="57"/>
      <c r="KE320" s="57"/>
      <c r="KF320" s="57"/>
      <c r="KG320" s="57"/>
      <c r="KH320" s="57"/>
      <c r="KI320" s="57"/>
      <c r="KJ320" s="57"/>
      <c r="KK320" s="57"/>
      <c r="KL320" s="57"/>
      <c r="KM320" s="57"/>
      <c r="KN320" s="57"/>
      <c r="KO320" s="57"/>
      <c r="KP320" s="57"/>
      <c r="KQ320" s="57"/>
      <c r="KR320" s="57"/>
      <c r="KS320" s="57"/>
      <c r="KT320" s="57"/>
      <c r="KU320" s="57"/>
      <c r="KV320" s="57"/>
      <c r="KW320" s="57"/>
      <c r="KX320" s="57"/>
      <c r="KY320" s="57"/>
      <c r="KZ320" s="57"/>
      <c r="LA320" s="57"/>
      <c r="LB320" s="57"/>
      <c r="LC320" s="57"/>
      <c r="LD320" s="57"/>
      <c r="LE320" s="57"/>
      <c r="LF320" s="57"/>
      <c r="LG320" s="57"/>
      <c r="LH320" s="57"/>
      <c r="LI320" s="57"/>
      <c r="LJ320" s="57"/>
      <c r="LK320" s="57"/>
      <c r="LL320" s="57"/>
      <c r="LM320" s="57"/>
      <c r="LN320" s="57"/>
      <c r="LO320" s="57"/>
      <c r="LP320" s="57"/>
      <c r="LQ320" s="57"/>
      <c r="LR320" s="57"/>
      <c r="LS320" s="57"/>
      <c r="LT320" s="57"/>
      <c r="LU320" s="57"/>
      <c r="LV320" s="57"/>
      <c r="LW320" s="57"/>
      <c r="LX320" s="57"/>
      <c r="LY320" s="57"/>
      <c r="LZ320" s="57"/>
      <c r="MA320" s="57"/>
      <c r="MB320" s="57"/>
      <c r="MC320" s="57"/>
      <c r="MD320" s="57"/>
      <c r="ME320" s="57"/>
      <c r="MF320" s="57"/>
      <c r="MG320" s="57"/>
      <c r="MH320" s="57"/>
      <c r="MI320" s="57"/>
      <c r="MJ320" s="57"/>
      <c r="MK320" s="57"/>
      <c r="ML320" s="57"/>
      <c r="MM320" s="57"/>
      <c r="MN320" s="57"/>
      <c r="MO320" s="57"/>
      <c r="MP320" s="57"/>
      <c r="MQ320" s="57"/>
      <c r="MR320" s="57"/>
      <c r="MS320" s="57"/>
      <c r="MT320" s="57"/>
      <c r="MU320" s="57"/>
      <c r="MV320" s="57"/>
      <c r="MW320" s="57"/>
      <c r="MX320" s="57"/>
      <c r="MY320" s="57"/>
      <c r="MZ320" s="57"/>
      <c r="NA320" s="57"/>
      <c r="NB320" s="57"/>
      <c r="NC320" s="57"/>
      <c r="ND320" s="57"/>
      <c r="NE320" s="57"/>
      <c r="NF320" s="57"/>
      <c r="NG320" s="57"/>
      <c r="NH320" s="57"/>
      <c r="NI320" s="57"/>
      <c r="NJ320" s="57"/>
      <c r="NK320" s="57"/>
      <c r="NL320" s="57"/>
      <c r="NM320" s="57"/>
      <c r="NN320" s="57"/>
      <c r="NO320" s="57"/>
      <c r="NP320" s="57"/>
      <c r="NQ320" s="57"/>
      <c r="NR320" s="57"/>
      <c r="NS320" s="57"/>
      <c r="NT320" s="57"/>
      <c r="NU320" s="57"/>
      <c r="NV320" s="57"/>
      <c r="NW320" s="57"/>
      <c r="NX320" s="57"/>
      <c r="NY320" s="57"/>
      <c r="NZ320" s="57"/>
      <c r="OA320" s="57"/>
      <c r="OB320" s="57"/>
      <c r="OC320" s="57"/>
      <c r="OD320" s="57"/>
      <c r="OE320" s="57"/>
      <c r="OF320" s="57"/>
      <c r="OG320" s="57"/>
      <c r="OH320" s="57"/>
      <c r="OI320" s="57"/>
      <c r="OJ320" s="57"/>
      <c r="OK320" s="57"/>
      <c r="OL320" s="57"/>
      <c r="OM320" s="57"/>
      <c r="ON320" s="57"/>
      <c r="OO320" s="57"/>
      <c r="OP320" s="57"/>
      <c r="OQ320" s="57"/>
      <c r="OR320" s="57"/>
      <c r="OS320" s="57"/>
      <c r="OT320" s="57"/>
      <c r="OU320" s="57"/>
      <c r="OV320" s="57"/>
      <c r="OW320" s="57"/>
      <c r="OX320" s="57"/>
      <c r="OY320" s="57"/>
      <c r="OZ320" s="57"/>
      <c r="PA320" s="57"/>
      <c r="PB320" s="57"/>
      <c r="PC320" s="57"/>
      <c r="PD320" s="57"/>
      <c r="PE320" s="57"/>
      <c r="PF320" s="57"/>
      <c r="PG320" s="57"/>
      <c r="PH320" s="57"/>
      <c r="PI320" s="57"/>
      <c r="PJ320" s="57"/>
      <c r="PK320" s="57"/>
      <c r="PL320" s="57"/>
      <c r="PM320" s="57"/>
      <c r="PN320" s="57"/>
      <c r="PO320" s="57"/>
      <c r="PP320" s="57"/>
      <c r="PQ320" s="57"/>
      <c r="PR320" s="57"/>
      <c r="PS320" s="57"/>
      <c r="PT320" s="57"/>
      <c r="PU320" s="57"/>
      <c r="PV320" s="57"/>
      <c r="PW320" s="57"/>
      <c r="PX320" s="57"/>
      <c r="PY320" s="57"/>
      <c r="PZ320" s="57"/>
      <c r="QA320" s="57"/>
      <c r="QB320" s="57"/>
      <c r="QC320" s="57"/>
      <c r="QD320" s="57"/>
      <c r="QE320" s="57"/>
      <c r="QF320" s="57"/>
      <c r="QG320" s="57"/>
      <c r="QH320" s="57"/>
      <c r="QI320" s="57"/>
      <c r="QJ320" s="57"/>
      <c r="QK320" s="57"/>
      <c r="QL320" s="57"/>
      <c r="QM320" s="57"/>
      <c r="QN320" s="57"/>
      <c r="QO320" s="57"/>
      <c r="QP320" s="57"/>
      <c r="QQ320" s="57"/>
      <c r="QR320" s="57"/>
      <c r="QS320" s="57"/>
      <c r="QT320" s="57"/>
      <c r="QU320" s="57"/>
      <c r="QV320" s="57"/>
      <c r="QW320" s="57"/>
      <c r="QX320" s="57"/>
      <c r="QY320" s="57"/>
      <c r="QZ320" s="57"/>
      <c r="RA320" s="57"/>
      <c r="RB320" s="57"/>
      <c r="RC320" s="57"/>
      <c r="RD320" s="57"/>
      <c r="RE320" s="57"/>
      <c r="RF320" s="57"/>
      <c r="RG320" s="57"/>
      <c r="RH320" s="57"/>
      <c r="RI320" s="57"/>
      <c r="RJ320" s="57"/>
      <c r="RK320" s="57"/>
      <c r="RL320" s="57"/>
      <c r="RM320" s="57"/>
      <c r="RN320" s="57"/>
      <c r="RO320" s="57"/>
      <c r="RP320" s="57"/>
      <c r="RQ320" s="57"/>
      <c r="RR320" s="57"/>
      <c r="RS320" s="57"/>
      <c r="RT320" s="57"/>
      <c r="RU320" s="57"/>
      <c r="RV320" s="57"/>
      <c r="RW320" s="57"/>
      <c r="RX320" s="57"/>
      <c r="RY320" s="57"/>
      <c r="RZ320" s="57"/>
      <c r="SA320" s="57"/>
      <c r="SB320" s="57"/>
      <c r="SC320" s="57"/>
      <c r="SD320" s="57"/>
      <c r="SE320" s="57"/>
      <c r="SF320" s="57"/>
      <c r="SG320" s="57"/>
      <c r="SH320" s="57"/>
      <c r="SI320" s="57"/>
      <c r="SJ320" s="57"/>
      <c r="SK320" s="57"/>
      <c r="SL320" s="57"/>
      <c r="SM320" s="57"/>
      <c r="SN320" s="57"/>
      <c r="SO320" s="57"/>
      <c r="SP320" s="57"/>
      <c r="SQ320" s="57"/>
      <c r="SR320" s="57"/>
      <c r="SS320" s="57"/>
      <c r="ST320" s="57"/>
      <c r="SU320" s="57"/>
      <c r="SV320" s="57"/>
      <c r="SW320" s="57"/>
      <c r="SX320" s="57"/>
      <c r="SY320" s="57"/>
      <c r="SZ320" s="57"/>
      <c r="TA320" s="57"/>
      <c r="TB320" s="57"/>
      <c r="TC320" s="57"/>
      <c r="TD320" s="57"/>
      <c r="TE320" s="57"/>
      <c r="TF320" s="57"/>
      <c r="TG320" s="57"/>
      <c r="TH320" s="57"/>
      <c r="TI320" s="57"/>
      <c r="TJ320" s="57"/>
      <c r="TK320" s="57"/>
      <c r="TL320" s="57"/>
      <c r="TM320" s="57"/>
      <c r="TN320" s="57"/>
      <c r="TO320" s="57"/>
      <c r="TP320" s="57"/>
      <c r="TQ320" s="57"/>
      <c r="TR320" s="57"/>
      <c r="TS320" s="57"/>
      <c r="TT320" s="57"/>
      <c r="TU320" s="57"/>
      <c r="TV320" s="57"/>
      <c r="TW320" s="57"/>
      <c r="TX320" s="57"/>
      <c r="TY320" s="57"/>
      <c r="TZ320" s="57"/>
      <c r="UA320" s="57"/>
      <c r="UB320" s="57"/>
      <c r="UC320" s="57"/>
      <c r="UD320" s="57"/>
      <c r="UE320" s="57"/>
      <c r="UF320" s="57"/>
      <c r="UG320" s="57"/>
      <c r="UH320" s="57"/>
      <c r="UI320" s="57"/>
      <c r="UJ320" s="57"/>
      <c r="UK320" s="57"/>
      <c r="UL320" s="57"/>
      <c r="UM320" s="57"/>
      <c r="UN320" s="57"/>
      <c r="UO320" s="57"/>
      <c r="UP320" s="57"/>
      <c r="UQ320" s="57"/>
      <c r="UR320" s="57"/>
      <c r="US320" s="57"/>
      <c r="UT320" s="57"/>
      <c r="UU320" s="57"/>
      <c r="UV320" s="57"/>
      <c r="UW320" s="57"/>
      <c r="UX320" s="57"/>
      <c r="UY320" s="57"/>
      <c r="UZ320" s="57"/>
      <c r="VA320" s="57"/>
      <c r="VB320" s="57"/>
      <c r="VC320" s="57"/>
      <c r="VD320" s="57"/>
      <c r="VE320" s="57"/>
      <c r="VF320" s="57"/>
      <c r="VG320" s="57"/>
      <c r="VH320" s="57"/>
      <c r="VI320" s="57"/>
      <c r="VJ320" s="57"/>
      <c r="VK320" s="57"/>
      <c r="VL320" s="57"/>
      <c r="VM320" s="57"/>
      <c r="VN320" s="57"/>
      <c r="VO320" s="57"/>
      <c r="VP320" s="57"/>
      <c r="VQ320" s="57"/>
      <c r="VR320" s="57"/>
      <c r="VS320" s="57"/>
      <c r="VT320" s="57"/>
      <c r="VU320" s="57"/>
      <c r="VV320" s="57"/>
      <c r="VW320" s="57"/>
      <c r="VX320" s="57"/>
      <c r="VY320" s="57"/>
      <c r="VZ320" s="57"/>
      <c r="WA320" s="57"/>
      <c r="WB320" s="57"/>
      <c r="WC320" s="57"/>
      <c r="WD320" s="57"/>
      <c r="WE320" s="57"/>
      <c r="WF320" s="57"/>
      <c r="WG320" s="57"/>
      <c r="WH320" s="57"/>
      <c r="WI320" s="57"/>
      <c r="WJ320" s="57"/>
      <c r="WK320" s="57"/>
      <c r="WL320" s="57"/>
      <c r="WM320" s="57"/>
      <c r="WN320" s="57"/>
      <c r="WO320" s="57"/>
      <c r="WP320" s="57"/>
      <c r="WQ320" s="57"/>
      <c r="WR320" s="57"/>
      <c r="WS320" s="57"/>
      <c r="WT320" s="57"/>
      <c r="WU320" s="57"/>
      <c r="WV320" s="57"/>
      <c r="WW320" s="57"/>
      <c r="WX320" s="57"/>
      <c r="WY320" s="57"/>
      <c r="WZ320" s="57"/>
      <c r="XA320" s="57"/>
      <c r="XB320" s="57"/>
      <c r="XC320" s="57"/>
      <c r="XD320" s="57"/>
      <c r="XE320" s="57"/>
      <c r="XF320" s="57"/>
      <c r="XG320" s="57"/>
      <c r="XH320" s="57"/>
      <c r="XI320" s="57"/>
      <c r="XJ320" s="57"/>
      <c r="XK320" s="57"/>
      <c r="XL320" s="57"/>
      <c r="XM320" s="57"/>
      <c r="XN320" s="57"/>
      <c r="XO320" s="57"/>
      <c r="XP320" s="57"/>
      <c r="XQ320" s="57"/>
      <c r="XR320" s="57"/>
      <c r="XS320" s="57"/>
      <c r="XT320" s="57"/>
      <c r="XU320" s="57"/>
      <c r="XV320" s="57"/>
      <c r="XW320" s="57"/>
    </row>
    <row r="321">
      <c r="AI321" s="57"/>
      <c r="BR321" s="57"/>
      <c r="DA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c r="IX321" s="57"/>
      <c r="IY321" s="57"/>
      <c r="IZ321" s="57"/>
      <c r="JA321" s="57"/>
      <c r="JB321" s="57"/>
      <c r="JC321" s="57"/>
      <c r="JD321" s="57"/>
      <c r="JE321" s="57"/>
      <c r="JF321" s="57"/>
      <c r="JG321" s="57"/>
      <c r="JH321" s="57"/>
      <c r="JI321" s="57"/>
      <c r="JJ321" s="57"/>
      <c r="JK321" s="57"/>
      <c r="JL321" s="57"/>
      <c r="JM321" s="57"/>
      <c r="JN321" s="57"/>
      <c r="JO321" s="57"/>
      <c r="JP321" s="57"/>
      <c r="JQ321" s="57"/>
      <c r="JR321" s="57"/>
      <c r="JS321" s="57"/>
      <c r="JT321" s="57"/>
      <c r="JU321" s="57"/>
      <c r="JV321" s="57"/>
      <c r="JW321" s="57"/>
      <c r="JX321" s="57"/>
      <c r="JY321" s="57"/>
      <c r="JZ321" s="57"/>
      <c r="KA321" s="57"/>
      <c r="KB321" s="57"/>
      <c r="KC321" s="57"/>
      <c r="KD321" s="57"/>
      <c r="KE321" s="57"/>
      <c r="KF321" s="57"/>
      <c r="KG321" s="57"/>
      <c r="KH321" s="57"/>
      <c r="KI321" s="57"/>
      <c r="KJ321" s="57"/>
      <c r="KK321" s="57"/>
      <c r="KL321" s="57"/>
      <c r="KM321" s="57"/>
      <c r="KN321" s="57"/>
      <c r="KO321" s="57"/>
      <c r="KP321" s="57"/>
      <c r="KQ321" s="57"/>
      <c r="KR321" s="57"/>
      <c r="KS321" s="57"/>
      <c r="KT321" s="57"/>
      <c r="KU321" s="57"/>
      <c r="KV321" s="57"/>
      <c r="KW321" s="57"/>
      <c r="KX321" s="57"/>
      <c r="KY321" s="57"/>
      <c r="KZ321" s="57"/>
      <c r="LA321" s="57"/>
      <c r="LB321" s="57"/>
      <c r="LC321" s="57"/>
      <c r="LD321" s="57"/>
      <c r="LE321" s="57"/>
      <c r="LF321" s="57"/>
      <c r="LG321" s="57"/>
      <c r="LH321" s="57"/>
      <c r="LI321" s="57"/>
      <c r="LJ321" s="57"/>
      <c r="LK321" s="57"/>
      <c r="LL321" s="57"/>
      <c r="LM321" s="57"/>
      <c r="LN321" s="57"/>
      <c r="LO321" s="57"/>
      <c r="LP321" s="57"/>
      <c r="LQ321" s="57"/>
      <c r="LR321" s="57"/>
      <c r="LS321" s="57"/>
      <c r="LT321" s="57"/>
      <c r="LU321" s="57"/>
      <c r="LV321" s="57"/>
      <c r="LW321" s="57"/>
      <c r="LX321" s="57"/>
      <c r="LY321" s="57"/>
      <c r="LZ321" s="57"/>
      <c r="MA321" s="57"/>
      <c r="MB321" s="57"/>
      <c r="MC321" s="57"/>
      <c r="MD321" s="57"/>
      <c r="ME321" s="57"/>
      <c r="MF321" s="57"/>
      <c r="MG321" s="57"/>
      <c r="MH321" s="57"/>
      <c r="MI321" s="57"/>
      <c r="MJ321" s="57"/>
      <c r="MK321" s="57"/>
      <c r="ML321" s="57"/>
      <c r="MM321" s="57"/>
      <c r="MN321" s="57"/>
      <c r="MO321" s="57"/>
      <c r="MP321" s="57"/>
      <c r="MQ321" s="57"/>
      <c r="MR321" s="57"/>
      <c r="MS321" s="57"/>
      <c r="MT321" s="57"/>
      <c r="MU321" s="57"/>
      <c r="MV321" s="57"/>
      <c r="MW321" s="57"/>
      <c r="MX321" s="57"/>
      <c r="MY321" s="57"/>
      <c r="MZ321" s="57"/>
      <c r="NA321" s="57"/>
      <c r="NB321" s="57"/>
      <c r="NC321" s="57"/>
      <c r="ND321" s="57"/>
      <c r="NE321" s="57"/>
      <c r="NF321" s="57"/>
      <c r="NG321" s="57"/>
      <c r="NH321" s="57"/>
      <c r="NI321" s="57"/>
      <c r="NJ321" s="57"/>
      <c r="NK321" s="57"/>
      <c r="NL321" s="57"/>
      <c r="NM321" s="57"/>
      <c r="NN321" s="57"/>
      <c r="NO321" s="57"/>
      <c r="NP321" s="57"/>
      <c r="NQ321" s="57"/>
      <c r="NR321" s="57"/>
      <c r="NS321" s="57"/>
      <c r="NT321" s="57"/>
      <c r="NU321" s="57"/>
      <c r="NV321" s="57"/>
      <c r="NW321" s="57"/>
      <c r="NX321" s="57"/>
      <c r="NY321" s="57"/>
      <c r="NZ321" s="57"/>
      <c r="OA321" s="57"/>
      <c r="OB321" s="57"/>
      <c r="OC321" s="57"/>
      <c r="OD321" s="57"/>
      <c r="OE321" s="57"/>
      <c r="OF321" s="57"/>
      <c r="OG321" s="57"/>
      <c r="OH321" s="57"/>
      <c r="OI321" s="57"/>
      <c r="OJ321" s="57"/>
      <c r="OK321" s="57"/>
      <c r="OL321" s="57"/>
      <c r="OM321" s="57"/>
      <c r="ON321" s="57"/>
      <c r="OO321" s="57"/>
      <c r="OP321" s="57"/>
      <c r="OQ321" s="57"/>
      <c r="OR321" s="57"/>
      <c r="OS321" s="57"/>
      <c r="OT321" s="57"/>
      <c r="OU321" s="57"/>
      <c r="OV321" s="57"/>
      <c r="OW321" s="57"/>
      <c r="OX321" s="57"/>
      <c r="OY321" s="57"/>
      <c r="OZ321" s="57"/>
      <c r="PA321" s="57"/>
      <c r="PB321" s="57"/>
      <c r="PC321" s="57"/>
      <c r="PD321" s="57"/>
      <c r="PE321" s="57"/>
      <c r="PF321" s="57"/>
      <c r="PG321" s="57"/>
      <c r="PH321" s="57"/>
      <c r="PI321" s="57"/>
      <c r="PJ321" s="57"/>
      <c r="PK321" s="57"/>
      <c r="PL321" s="57"/>
      <c r="PM321" s="57"/>
      <c r="PN321" s="57"/>
      <c r="PO321" s="57"/>
      <c r="PP321" s="57"/>
      <c r="PQ321" s="57"/>
      <c r="PR321" s="57"/>
      <c r="PS321" s="57"/>
      <c r="PT321" s="57"/>
      <c r="PU321" s="57"/>
      <c r="PV321" s="57"/>
      <c r="PW321" s="57"/>
      <c r="PX321" s="57"/>
      <c r="PY321" s="57"/>
      <c r="PZ321" s="57"/>
      <c r="QA321" s="57"/>
      <c r="QB321" s="57"/>
      <c r="QC321" s="57"/>
      <c r="QD321" s="57"/>
      <c r="QE321" s="57"/>
      <c r="QF321" s="57"/>
      <c r="QG321" s="57"/>
      <c r="QH321" s="57"/>
      <c r="QI321" s="57"/>
      <c r="QJ321" s="57"/>
      <c r="QK321" s="57"/>
      <c r="QL321" s="57"/>
      <c r="QM321" s="57"/>
      <c r="QN321" s="57"/>
      <c r="QO321" s="57"/>
      <c r="QP321" s="57"/>
      <c r="QQ321" s="57"/>
      <c r="QR321" s="57"/>
      <c r="QS321" s="57"/>
      <c r="QT321" s="57"/>
      <c r="QU321" s="57"/>
      <c r="QV321" s="57"/>
      <c r="QW321" s="57"/>
      <c r="QX321" s="57"/>
      <c r="QY321" s="57"/>
      <c r="QZ321" s="57"/>
      <c r="RA321" s="57"/>
      <c r="RB321" s="57"/>
      <c r="RC321" s="57"/>
      <c r="RD321" s="57"/>
      <c r="RE321" s="57"/>
      <c r="RF321" s="57"/>
      <c r="RG321" s="57"/>
      <c r="RH321" s="57"/>
      <c r="RI321" s="57"/>
      <c r="RJ321" s="57"/>
      <c r="RK321" s="57"/>
      <c r="RL321" s="57"/>
      <c r="RM321" s="57"/>
      <c r="RN321" s="57"/>
      <c r="RO321" s="57"/>
      <c r="RP321" s="57"/>
      <c r="RQ321" s="57"/>
      <c r="RR321" s="57"/>
      <c r="RS321" s="57"/>
      <c r="RT321" s="57"/>
      <c r="RU321" s="57"/>
      <c r="RV321" s="57"/>
      <c r="RW321" s="57"/>
      <c r="RX321" s="57"/>
      <c r="RY321" s="57"/>
      <c r="RZ321" s="57"/>
      <c r="SA321" s="57"/>
      <c r="SB321" s="57"/>
      <c r="SC321" s="57"/>
      <c r="SD321" s="57"/>
      <c r="SE321" s="57"/>
      <c r="SF321" s="57"/>
      <c r="SG321" s="57"/>
      <c r="SH321" s="57"/>
      <c r="SI321" s="57"/>
      <c r="SJ321" s="57"/>
      <c r="SK321" s="57"/>
      <c r="SL321" s="57"/>
      <c r="SM321" s="57"/>
      <c r="SN321" s="57"/>
      <c r="SO321" s="57"/>
      <c r="SP321" s="57"/>
      <c r="SQ321" s="57"/>
      <c r="SR321" s="57"/>
      <c r="SS321" s="57"/>
      <c r="ST321" s="57"/>
      <c r="SU321" s="57"/>
      <c r="SV321" s="57"/>
      <c r="SW321" s="57"/>
      <c r="SX321" s="57"/>
      <c r="SY321" s="57"/>
      <c r="SZ321" s="57"/>
      <c r="TA321" s="57"/>
      <c r="TB321" s="57"/>
      <c r="TC321" s="57"/>
      <c r="TD321" s="57"/>
      <c r="TE321" s="57"/>
      <c r="TF321" s="57"/>
      <c r="TG321" s="57"/>
      <c r="TH321" s="57"/>
      <c r="TI321" s="57"/>
      <c r="TJ321" s="57"/>
      <c r="TK321" s="57"/>
      <c r="TL321" s="57"/>
      <c r="TM321" s="57"/>
      <c r="TN321" s="57"/>
      <c r="TO321" s="57"/>
      <c r="TP321" s="57"/>
      <c r="TQ321" s="57"/>
      <c r="TR321" s="57"/>
      <c r="TS321" s="57"/>
      <c r="TT321" s="57"/>
      <c r="TU321" s="57"/>
      <c r="TV321" s="57"/>
      <c r="TW321" s="57"/>
      <c r="TX321" s="57"/>
      <c r="TY321" s="57"/>
      <c r="TZ321" s="57"/>
      <c r="UA321" s="57"/>
      <c r="UB321" s="57"/>
      <c r="UC321" s="57"/>
      <c r="UD321" s="57"/>
      <c r="UE321" s="57"/>
      <c r="UF321" s="57"/>
      <c r="UG321" s="57"/>
      <c r="UH321" s="57"/>
      <c r="UI321" s="57"/>
      <c r="UJ321" s="57"/>
      <c r="UK321" s="57"/>
      <c r="UL321" s="57"/>
      <c r="UM321" s="57"/>
      <c r="UN321" s="57"/>
      <c r="UO321" s="57"/>
      <c r="UP321" s="57"/>
      <c r="UQ321" s="57"/>
      <c r="UR321" s="57"/>
      <c r="US321" s="57"/>
      <c r="UT321" s="57"/>
      <c r="UU321" s="57"/>
      <c r="UV321" s="57"/>
      <c r="UW321" s="57"/>
      <c r="UX321" s="57"/>
      <c r="UY321" s="57"/>
      <c r="UZ321" s="57"/>
      <c r="VA321" s="57"/>
      <c r="VB321" s="57"/>
      <c r="VC321" s="57"/>
      <c r="VD321" s="57"/>
      <c r="VE321" s="57"/>
      <c r="VF321" s="57"/>
      <c r="VG321" s="57"/>
      <c r="VH321" s="57"/>
      <c r="VI321" s="57"/>
      <c r="VJ321" s="57"/>
      <c r="VK321" s="57"/>
      <c r="VL321" s="57"/>
      <c r="VM321" s="57"/>
      <c r="VN321" s="57"/>
      <c r="VO321" s="57"/>
      <c r="VP321" s="57"/>
      <c r="VQ321" s="57"/>
      <c r="VR321" s="57"/>
      <c r="VS321" s="57"/>
      <c r="VT321" s="57"/>
      <c r="VU321" s="57"/>
      <c r="VV321" s="57"/>
      <c r="VW321" s="57"/>
      <c r="VX321" s="57"/>
      <c r="VY321" s="57"/>
      <c r="VZ321" s="57"/>
      <c r="WA321" s="57"/>
      <c r="WB321" s="57"/>
      <c r="WC321" s="57"/>
      <c r="WD321" s="57"/>
      <c r="WE321" s="57"/>
      <c r="WF321" s="57"/>
      <c r="WG321" s="57"/>
      <c r="WH321" s="57"/>
      <c r="WI321" s="57"/>
      <c r="WJ321" s="57"/>
      <c r="WK321" s="57"/>
      <c r="WL321" s="57"/>
      <c r="WM321" s="57"/>
      <c r="WN321" s="57"/>
      <c r="WO321" s="57"/>
      <c r="WP321" s="57"/>
      <c r="WQ321" s="57"/>
      <c r="WR321" s="57"/>
      <c r="WS321" s="57"/>
      <c r="WT321" s="57"/>
      <c r="WU321" s="57"/>
      <c r="WV321" s="57"/>
      <c r="WW321" s="57"/>
      <c r="WX321" s="57"/>
      <c r="WY321" s="57"/>
      <c r="WZ321" s="57"/>
      <c r="XA321" s="57"/>
      <c r="XB321" s="57"/>
      <c r="XC321" s="57"/>
      <c r="XD321" s="57"/>
      <c r="XE321" s="57"/>
      <c r="XF321" s="57"/>
      <c r="XG321" s="57"/>
      <c r="XH321" s="57"/>
      <c r="XI321" s="57"/>
      <c r="XJ321" s="57"/>
      <c r="XK321" s="57"/>
      <c r="XL321" s="57"/>
      <c r="XM321" s="57"/>
      <c r="XN321" s="57"/>
      <c r="XO321" s="57"/>
      <c r="XP321" s="57"/>
      <c r="XQ321" s="57"/>
      <c r="XR321" s="57"/>
      <c r="XS321" s="57"/>
      <c r="XT321" s="57"/>
      <c r="XU321" s="57"/>
      <c r="XV321" s="57"/>
      <c r="XW321" s="57"/>
    </row>
    <row r="322">
      <c r="AI322" s="57"/>
      <c r="BR322" s="57"/>
      <c r="DA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c r="IX322" s="57"/>
      <c r="IY322" s="57"/>
      <c r="IZ322" s="57"/>
      <c r="JA322" s="57"/>
      <c r="JB322" s="57"/>
      <c r="JC322" s="57"/>
      <c r="JD322" s="57"/>
      <c r="JE322" s="57"/>
      <c r="JF322" s="57"/>
      <c r="JG322" s="57"/>
      <c r="JH322" s="57"/>
      <c r="JI322" s="57"/>
      <c r="JJ322" s="57"/>
      <c r="JK322" s="57"/>
      <c r="JL322" s="57"/>
      <c r="JM322" s="57"/>
      <c r="JN322" s="57"/>
      <c r="JO322" s="57"/>
      <c r="JP322" s="57"/>
      <c r="JQ322" s="57"/>
      <c r="JR322" s="57"/>
      <c r="JS322" s="57"/>
      <c r="JT322" s="57"/>
      <c r="JU322" s="57"/>
      <c r="JV322" s="57"/>
      <c r="JW322" s="57"/>
      <c r="JX322" s="57"/>
      <c r="JY322" s="57"/>
      <c r="JZ322" s="57"/>
      <c r="KA322" s="57"/>
      <c r="KB322" s="57"/>
      <c r="KC322" s="57"/>
      <c r="KD322" s="57"/>
      <c r="KE322" s="57"/>
      <c r="KF322" s="57"/>
      <c r="KG322" s="57"/>
      <c r="KH322" s="57"/>
      <c r="KI322" s="57"/>
      <c r="KJ322" s="57"/>
      <c r="KK322" s="57"/>
      <c r="KL322" s="57"/>
      <c r="KM322" s="57"/>
      <c r="KN322" s="57"/>
      <c r="KO322" s="57"/>
      <c r="KP322" s="57"/>
      <c r="KQ322" s="57"/>
      <c r="KR322" s="57"/>
      <c r="KS322" s="57"/>
      <c r="KT322" s="57"/>
      <c r="KU322" s="57"/>
      <c r="KV322" s="57"/>
      <c r="KW322" s="57"/>
      <c r="KX322" s="57"/>
      <c r="KY322" s="57"/>
      <c r="KZ322" s="57"/>
      <c r="LA322" s="57"/>
      <c r="LB322" s="57"/>
      <c r="LC322" s="57"/>
      <c r="LD322" s="57"/>
      <c r="LE322" s="57"/>
      <c r="LF322" s="57"/>
      <c r="LG322" s="57"/>
      <c r="LH322" s="57"/>
      <c r="LI322" s="57"/>
      <c r="LJ322" s="57"/>
      <c r="LK322" s="57"/>
      <c r="LL322" s="57"/>
      <c r="LM322" s="57"/>
      <c r="LN322" s="57"/>
      <c r="LO322" s="57"/>
      <c r="LP322" s="57"/>
      <c r="LQ322" s="57"/>
      <c r="LR322" s="57"/>
      <c r="LS322" s="57"/>
      <c r="LT322" s="57"/>
      <c r="LU322" s="57"/>
      <c r="LV322" s="57"/>
      <c r="LW322" s="57"/>
      <c r="LX322" s="57"/>
      <c r="LY322" s="57"/>
      <c r="LZ322" s="57"/>
      <c r="MA322" s="57"/>
      <c r="MB322" s="57"/>
      <c r="MC322" s="57"/>
      <c r="MD322" s="57"/>
      <c r="ME322" s="57"/>
      <c r="MF322" s="57"/>
      <c r="MG322" s="57"/>
      <c r="MH322" s="57"/>
      <c r="MI322" s="57"/>
      <c r="MJ322" s="57"/>
      <c r="MK322" s="57"/>
      <c r="ML322" s="57"/>
      <c r="MM322" s="57"/>
      <c r="MN322" s="57"/>
      <c r="MO322" s="57"/>
      <c r="MP322" s="57"/>
      <c r="MQ322" s="57"/>
      <c r="MR322" s="57"/>
      <c r="MS322" s="57"/>
      <c r="MT322" s="57"/>
      <c r="MU322" s="57"/>
      <c r="MV322" s="57"/>
      <c r="MW322" s="57"/>
      <c r="MX322" s="57"/>
      <c r="MY322" s="57"/>
      <c r="MZ322" s="57"/>
      <c r="NA322" s="57"/>
      <c r="NB322" s="57"/>
      <c r="NC322" s="57"/>
      <c r="ND322" s="57"/>
      <c r="NE322" s="57"/>
      <c r="NF322" s="57"/>
      <c r="NG322" s="57"/>
      <c r="NH322" s="57"/>
      <c r="NI322" s="57"/>
      <c r="NJ322" s="57"/>
      <c r="NK322" s="57"/>
      <c r="NL322" s="57"/>
      <c r="NM322" s="57"/>
      <c r="NN322" s="57"/>
      <c r="NO322" s="57"/>
      <c r="NP322" s="57"/>
      <c r="NQ322" s="57"/>
      <c r="NR322" s="57"/>
      <c r="NS322" s="57"/>
      <c r="NT322" s="57"/>
      <c r="NU322" s="57"/>
      <c r="NV322" s="57"/>
      <c r="NW322" s="57"/>
      <c r="NX322" s="57"/>
      <c r="NY322" s="57"/>
      <c r="NZ322" s="57"/>
      <c r="OA322" s="57"/>
      <c r="OB322" s="57"/>
      <c r="OC322" s="57"/>
      <c r="OD322" s="57"/>
      <c r="OE322" s="57"/>
      <c r="OF322" s="57"/>
      <c r="OG322" s="57"/>
      <c r="OH322" s="57"/>
      <c r="OI322" s="57"/>
      <c r="OJ322" s="57"/>
      <c r="OK322" s="57"/>
      <c r="OL322" s="57"/>
      <c r="OM322" s="57"/>
      <c r="ON322" s="57"/>
      <c r="OO322" s="57"/>
      <c r="OP322" s="57"/>
      <c r="OQ322" s="57"/>
      <c r="OR322" s="57"/>
      <c r="OS322" s="57"/>
      <c r="OT322" s="57"/>
      <c r="OU322" s="57"/>
      <c r="OV322" s="57"/>
      <c r="OW322" s="57"/>
      <c r="OX322" s="57"/>
      <c r="OY322" s="57"/>
      <c r="OZ322" s="57"/>
      <c r="PA322" s="57"/>
      <c r="PB322" s="57"/>
      <c r="PC322" s="57"/>
      <c r="PD322" s="57"/>
      <c r="PE322" s="57"/>
      <c r="PF322" s="57"/>
      <c r="PG322" s="57"/>
      <c r="PH322" s="57"/>
      <c r="PI322" s="57"/>
      <c r="PJ322" s="57"/>
      <c r="PK322" s="57"/>
      <c r="PL322" s="57"/>
      <c r="PM322" s="57"/>
      <c r="PN322" s="57"/>
      <c r="PO322" s="57"/>
      <c r="PP322" s="57"/>
      <c r="PQ322" s="57"/>
      <c r="PR322" s="57"/>
      <c r="PS322" s="57"/>
      <c r="PT322" s="57"/>
      <c r="PU322" s="57"/>
      <c r="PV322" s="57"/>
      <c r="PW322" s="57"/>
      <c r="PX322" s="57"/>
      <c r="PY322" s="57"/>
      <c r="PZ322" s="57"/>
      <c r="QA322" s="57"/>
      <c r="QB322" s="57"/>
      <c r="QC322" s="57"/>
      <c r="QD322" s="57"/>
      <c r="QE322" s="57"/>
      <c r="QF322" s="57"/>
      <c r="QG322" s="57"/>
      <c r="QH322" s="57"/>
      <c r="QI322" s="57"/>
      <c r="QJ322" s="57"/>
      <c r="QK322" s="57"/>
      <c r="QL322" s="57"/>
      <c r="QM322" s="57"/>
      <c r="QN322" s="57"/>
      <c r="QO322" s="57"/>
      <c r="QP322" s="57"/>
      <c r="QQ322" s="57"/>
      <c r="QR322" s="57"/>
      <c r="QS322" s="57"/>
      <c r="QT322" s="57"/>
      <c r="QU322" s="57"/>
      <c r="QV322" s="57"/>
      <c r="QW322" s="57"/>
      <c r="QX322" s="57"/>
      <c r="QY322" s="57"/>
      <c r="QZ322" s="57"/>
      <c r="RA322" s="57"/>
      <c r="RB322" s="57"/>
      <c r="RC322" s="57"/>
      <c r="RD322" s="57"/>
      <c r="RE322" s="57"/>
      <c r="RF322" s="57"/>
      <c r="RG322" s="57"/>
      <c r="RH322" s="57"/>
      <c r="RI322" s="57"/>
      <c r="RJ322" s="57"/>
      <c r="RK322" s="57"/>
      <c r="RL322" s="57"/>
      <c r="RM322" s="57"/>
      <c r="RN322" s="57"/>
      <c r="RO322" s="57"/>
      <c r="RP322" s="57"/>
      <c r="RQ322" s="57"/>
      <c r="RR322" s="57"/>
      <c r="RS322" s="57"/>
      <c r="RT322" s="57"/>
      <c r="RU322" s="57"/>
      <c r="RV322" s="57"/>
      <c r="RW322" s="57"/>
      <c r="RX322" s="57"/>
      <c r="RY322" s="57"/>
      <c r="RZ322" s="57"/>
      <c r="SA322" s="57"/>
      <c r="SB322" s="57"/>
      <c r="SC322" s="57"/>
      <c r="SD322" s="57"/>
      <c r="SE322" s="57"/>
      <c r="SF322" s="57"/>
      <c r="SG322" s="57"/>
      <c r="SH322" s="57"/>
      <c r="SI322" s="57"/>
      <c r="SJ322" s="57"/>
      <c r="SK322" s="57"/>
      <c r="SL322" s="57"/>
      <c r="SM322" s="57"/>
      <c r="SN322" s="57"/>
      <c r="SO322" s="57"/>
      <c r="SP322" s="57"/>
      <c r="SQ322" s="57"/>
      <c r="SR322" s="57"/>
      <c r="SS322" s="57"/>
      <c r="ST322" s="57"/>
      <c r="SU322" s="57"/>
      <c r="SV322" s="57"/>
      <c r="SW322" s="57"/>
      <c r="SX322" s="57"/>
      <c r="SY322" s="57"/>
      <c r="SZ322" s="57"/>
      <c r="TA322" s="57"/>
      <c r="TB322" s="57"/>
      <c r="TC322" s="57"/>
      <c r="TD322" s="57"/>
      <c r="TE322" s="57"/>
      <c r="TF322" s="57"/>
      <c r="TG322" s="57"/>
      <c r="TH322" s="57"/>
      <c r="TI322" s="57"/>
      <c r="TJ322" s="57"/>
      <c r="TK322" s="57"/>
      <c r="TL322" s="57"/>
      <c r="TM322" s="57"/>
      <c r="TN322" s="57"/>
      <c r="TO322" s="57"/>
      <c r="TP322" s="57"/>
      <c r="TQ322" s="57"/>
      <c r="TR322" s="57"/>
      <c r="TS322" s="57"/>
      <c r="TT322" s="57"/>
      <c r="TU322" s="57"/>
      <c r="TV322" s="57"/>
      <c r="TW322" s="57"/>
      <c r="TX322" s="57"/>
      <c r="TY322" s="57"/>
      <c r="TZ322" s="57"/>
      <c r="UA322" s="57"/>
      <c r="UB322" s="57"/>
      <c r="UC322" s="57"/>
      <c r="UD322" s="57"/>
      <c r="UE322" s="57"/>
      <c r="UF322" s="57"/>
      <c r="UG322" s="57"/>
      <c r="UH322" s="57"/>
      <c r="UI322" s="57"/>
      <c r="UJ322" s="57"/>
      <c r="UK322" s="57"/>
      <c r="UL322" s="57"/>
      <c r="UM322" s="57"/>
      <c r="UN322" s="57"/>
      <c r="UO322" s="57"/>
      <c r="UP322" s="57"/>
      <c r="UQ322" s="57"/>
      <c r="UR322" s="57"/>
      <c r="US322" s="57"/>
      <c r="UT322" s="57"/>
      <c r="UU322" s="57"/>
      <c r="UV322" s="57"/>
      <c r="UW322" s="57"/>
      <c r="UX322" s="57"/>
      <c r="UY322" s="57"/>
      <c r="UZ322" s="57"/>
      <c r="VA322" s="57"/>
      <c r="VB322" s="57"/>
      <c r="VC322" s="57"/>
      <c r="VD322" s="57"/>
      <c r="VE322" s="57"/>
      <c r="VF322" s="57"/>
      <c r="VG322" s="57"/>
      <c r="VH322" s="57"/>
      <c r="VI322" s="57"/>
      <c r="VJ322" s="57"/>
      <c r="VK322" s="57"/>
      <c r="VL322" s="57"/>
      <c r="VM322" s="57"/>
      <c r="VN322" s="57"/>
      <c r="VO322" s="57"/>
      <c r="VP322" s="57"/>
      <c r="VQ322" s="57"/>
      <c r="VR322" s="57"/>
      <c r="VS322" s="57"/>
      <c r="VT322" s="57"/>
      <c r="VU322" s="57"/>
      <c r="VV322" s="57"/>
      <c r="VW322" s="57"/>
      <c r="VX322" s="57"/>
      <c r="VY322" s="57"/>
      <c r="VZ322" s="57"/>
      <c r="WA322" s="57"/>
      <c r="WB322" s="57"/>
      <c r="WC322" s="57"/>
      <c r="WD322" s="57"/>
      <c r="WE322" s="57"/>
      <c r="WF322" s="57"/>
      <c r="WG322" s="57"/>
      <c r="WH322" s="57"/>
      <c r="WI322" s="57"/>
      <c r="WJ322" s="57"/>
      <c r="WK322" s="57"/>
      <c r="WL322" s="57"/>
      <c r="WM322" s="57"/>
      <c r="WN322" s="57"/>
      <c r="WO322" s="57"/>
      <c r="WP322" s="57"/>
      <c r="WQ322" s="57"/>
      <c r="WR322" s="57"/>
      <c r="WS322" s="57"/>
      <c r="WT322" s="57"/>
      <c r="WU322" s="57"/>
      <c r="WV322" s="57"/>
      <c r="WW322" s="57"/>
      <c r="WX322" s="57"/>
      <c r="WY322" s="57"/>
      <c r="WZ322" s="57"/>
      <c r="XA322" s="57"/>
      <c r="XB322" s="57"/>
      <c r="XC322" s="57"/>
      <c r="XD322" s="57"/>
      <c r="XE322" s="57"/>
      <c r="XF322" s="57"/>
      <c r="XG322" s="57"/>
      <c r="XH322" s="57"/>
      <c r="XI322" s="57"/>
      <c r="XJ322" s="57"/>
      <c r="XK322" s="57"/>
      <c r="XL322" s="57"/>
      <c r="XM322" s="57"/>
      <c r="XN322" s="57"/>
      <c r="XO322" s="57"/>
      <c r="XP322" s="57"/>
      <c r="XQ322" s="57"/>
      <c r="XR322" s="57"/>
      <c r="XS322" s="57"/>
      <c r="XT322" s="57"/>
      <c r="XU322" s="57"/>
      <c r="XV322" s="57"/>
      <c r="XW322" s="57"/>
    </row>
    <row r="323">
      <c r="AI323" s="57"/>
      <c r="BR323" s="57"/>
      <c r="DA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c r="IX323" s="57"/>
      <c r="IY323" s="57"/>
      <c r="IZ323" s="57"/>
      <c r="JA323" s="57"/>
      <c r="JB323" s="57"/>
      <c r="JC323" s="57"/>
      <c r="JD323" s="57"/>
      <c r="JE323" s="57"/>
      <c r="JF323" s="57"/>
      <c r="JG323" s="57"/>
      <c r="JH323" s="57"/>
      <c r="JI323" s="57"/>
      <c r="JJ323" s="57"/>
      <c r="JK323" s="57"/>
      <c r="JL323" s="57"/>
      <c r="JM323" s="57"/>
      <c r="JN323" s="57"/>
      <c r="JO323" s="57"/>
      <c r="JP323" s="57"/>
      <c r="JQ323" s="57"/>
      <c r="JR323" s="57"/>
      <c r="JS323" s="57"/>
      <c r="JT323" s="57"/>
      <c r="JU323" s="57"/>
      <c r="JV323" s="57"/>
      <c r="JW323" s="57"/>
      <c r="JX323" s="57"/>
      <c r="JY323" s="57"/>
      <c r="JZ323" s="57"/>
      <c r="KA323" s="57"/>
      <c r="KB323" s="57"/>
      <c r="KC323" s="57"/>
      <c r="KD323" s="57"/>
      <c r="KE323" s="57"/>
      <c r="KF323" s="57"/>
      <c r="KG323" s="57"/>
      <c r="KH323" s="57"/>
      <c r="KI323" s="57"/>
      <c r="KJ323" s="57"/>
      <c r="KK323" s="57"/>
      <c r="KL323" s="57"/>
      <c r="KM323" s="57"/>
      <c r="KN323" s="57"/>
      <c r="KO323" s="57"/>
      <c r="KP323" s="57"/>
      <c r="KQ323" s="57"/>
      <c r="KR323" s="57"/>
      <c r="KS323" s="57"/>
      <c r="KT323" s="57"/>
      <c r="KU323" s="57"/>
      <c r="KV323" s="57"/>
      <c r="KW323" s="57"/>
      <c r="KX323" s="57"/>
      <c r="KY323" s="57"/>
      <c r="KZ323" s="57"/>
      <c r="LA323" s="57"/>
      <c r="LB323" s="57"/>
      <c r="LC323" s="57"/>
      <c r="LD323" s="57"/>
      <c r="LE323" s="57"/>
      <c r="LF323" s="57"/>
      <c r="LG323" s="57"/>
      <c r="LH323" s="57"/>
      <c r="LI323" s="57"/>
      <c r="LJ323" s="57"/>
      <c r="LK323" s="57"/>
      <c r="LL323" s="57"/>
      <c r="LM323" s="57"/>
      <c r="LN323" s="57"/>
      <c r="LO323" s="57"/>
      <c r="LP323" s="57"/>
      <c r="LQ323" s="57"/>
      <c r="LR323" s="57"/>
      <c r="LS323" s="57"/>
      <c r="LT323" s="57"/>
      <c r="LU323" s="57"/>
      <c r="LV323" s="57"/>
      <c r="LW323" s="57"/>
      <c r="LX323" s="57"/>
      <c r="LY323" s="57"/>
      <c r="LZ323" s="57"/>
      <c r="MA323" s="57"/>
      <c r="MB323" s="57"/>
      <c r="MC323" s="57"/>
      <c r="MD323" s="57"/>
      <c r="ME323" s="57"/>
      <c r="MF323" s="57"/>
      <c r="MG323" s="57"/>
      <c r="MH323" s="57"/>
      <c r="MI323" s="57"/>
      <c r="MJ323" s="57"/>
      <c r="MK323" s="57"/>
      <c r="ML323" s="57"/>
      <c r="MM323" s="57"/>
      <c r="MN323" s="57"/>
      <c r="MO323" s="57"/>
      <c r="MP323" s="57"/>
      <c r="MQ323" s="57"/>
      <c r="MR323" s="57"/>
      <c r="MS323" s="57"/>
      <c r="MT323" s="57"/>
      <c r="MU323" s="57"/>
      <c r="MV323" s="57"/>
      <c r="MW323" s="57"/>
      <c r="MX323" s="57"/>
      <c r="MY323" s="57"/>
      <c r="MZ323" s="57"/>
      <c r="NA323" s="57"/>
      <c r="NB323" s="57"/>
      <c r="NC323" s="57"/>
      <c r="ND323" s="57"/>
      <c r="NE323" s="57"/>
      <c r="NF323" s="57"/>
      <c r="NG323" s="57"/>
      <c r="NH323" s="57"/>
      <c r="NI323" s="57"/>
      <c r="NJ323" s="57"/>
      <c r="NK323" s="57"/>
      <c r="NL323" s="57"/>
      <c r="NM323" s="57"/>
      <c r="NN323" s="57"/>
      <c r="NO323" s="57"/>
      <c r="NP323" s="57"/>
      <c r="NQ323" s="57"/>
      <c r="NR323" s="57"/>
      <c r="NS323" s="57"/>
      <c r="NT323" s="57"/>
      <c r="NU323" s="57"/>
      <c r="NV323" s="57"/>
      <c r="NW323" s="57"/>
      <c r="NX323" s="57"/>
      <c r="NY323" s="57"/>
      <c r="NZ323" s="57"/>
      <c r="OA323" s="57"/>
      <c r="OB323" s="57"/>
      <c r="OC323" s="57"/>
      <c r="OD323" s="57"/>
      <c r="OE323" s="57"/>
      <c r="OF323" s="57"/>
      <c r="OG323" s="57"/>
      <c r="OH323" s="57"/>
      <c r="OI323" s="57"/>
      <c r="OJ323" s="57"/>
      <c r="OK323" s="57"/>
      <c r="OL323" s="57"/>
      <c r="OM323" s="57"/>
      <c r="ON323" s="57"/>
      <c r="OO323" s="57"/>
      <c r="OP323" s="57"/>
      <c r="OQ323" s="57"/>
      <c r="OR323" s="57"/>
      <c r="OS323" s="57"/>
      <c r="OT323" s="57"/>
      <c r="OU323" s="57"/>
      <c r="OV323" s="57"/>
      <c r="OW323" s="57"/>
      <c r="OX323" s="57"/>
      <c r="OY323" s="57"/>
      <c r="OZ323" s="57"/>
      <c r="PA323" s="57"/>
      <c r="PB323" s="57"/>
      <c r="PC323" s="57"/>
      <c r="PD323" s="57"/>
      <c r="PE323" s="57"/>
      <c r="PF323" s="57"/>
      <c r="PG323" s="57"/>
      <c r="PH323" s="57"/>
      <c r="PI323" s="57"/>
      <c r="PJ323" s="57"/>
      <c r="PK323" s="57"/>
      <c r="PL323" s="57"/>
      <c r="PM323" s="57"/>
      <c r="PN323" s="57"/>
      <c r="PO323" s="57"/>
      <c r="PP323" s="57"/>
      <c r="PQ323" s="57"/>
      <c r="PR323" s="57"/>
      <c r="PS323" s="57"/>
      <c r="PT323" s="57"/>
      <c r="PU323" s="57"/>
      <c r="PV323" s="57"/>
      <c r="PW323" s="57"/>
      <c r="PX323" s="57"/>
      <c r="PY323" s="57"/>
      <c r="PZ323" s="57"/>
      <c r="QA323" s="57"/>
      <c r="QB323" s="57"/>
      <c r="QC323" s="57"/>
      <c r="QD323" s="57"/>
      <c r="QE323" s="57"/>
      <c r="QF323" s="57"/>
      <c r="QG323" s="57"/>
      <c r="QH323" s="57"/>
      <c r="QI323" s="57"/>
      <c r="QJ323" s="57"/>
      <c r="QK323" s="57"/>
      <c r="QL323" s="57"/>
      <c r="QM323" s="57"/>
      <c r="QN323" s="57"/>
      <c r="QO323" s="57"/>
      <c r="QP323" s="57"/>
      <c r="QQ323" s="57"/>
      <c r="QR323" s="57"/>
      <c r="QS323" s="57"/>
      <c r="QT323" s="57"/>
      <c r="QU323" s="57"/>
      <c r="QV323" s="57"/>
      <c r="QW323" s="57"/>
      <c r="QX323" s="57"/>
      <c r="QY323" s="57"/>
      <c r="QZ323" s="57"/>
      <c r="RA323" s="57"/>
      <c r="RB323" s="57"/>
      <c r="RC323" s="57"/>
      <c r="RD323" s="57"/>
      <c r="RE323" s="57"/>
      <c r="RF323" s="57"/>
      <c r="RG323" s="57"/>
      <c r="RH323" s="57"/>
      <c r="RI323" s="57"/>
      <c r="RJ323" s="57"/>
      <c r="RK323" s="57"/>
      <c r="RL323" s="57"/>
      <c r="RM323" s="57"/>
      <c r="RN323" s="57"/>
      <c r="RO323" s="57"/>
      <c r="RP323" s="57"/>
      <c r="RQ323" s="57"/>
      <c r="RR323" s="57"/>
      <c r="RS323" s="57"/>
      <c r="RT323" s="57"/>
      <c r="RU323" s="57"/>
      <c r="RV323" s="57"/>
      <c r="RW323" s="57"/>
      <c r="RX323" s="57"/>
      <c r="RY323" s="57"/>
      <c r="RZ323" s="57"/>
      <c r="SA323" s="57"/>
      <c r="SB323" s="57"/>
      <c r="SC323" s="57"/>
      <c r="SD323" s="57"/>
      <c r="SE323" s="57"/>
      <c r="SF323" s="57"/>
      <c r="SG323" s="57"/>
      <c r="SH323" s="57"/>
      <c r="SI323" s="57"/>
      <c r="SJ323" s="57"/>
      <c r="SK323" s="57"/>
      <c r="SL323" s="57"/>
      <c r="SM323" s="57"/>
      <c r="SN323" s="57"/>
      <c r="SO323" s="57"/>
      <c r="SP323" s="57"/>
      <c r="SQ323" s="57"/>
      <c r="SR323" s="57"/>
      <c r="SS323" s="57"/>
      <c r="ST323" s="57"/>
      <c r="SU323" s="57"/>
      <c r="SV323" s="57"/>
      <c r="SW323" s="57"/>
      <c r="SX323" s="57"/>
      <c r="SY323" s="57"/>
      <c r="SZ323" s="57"/>
      <c r="TA323" s="57"/>
      <c r="TB323" s="57"/>
      <c r="TC323" s="57"/>
      <c r="TD323" s="57"/>
      <c r="TE323" s="57"/>
      <c r="TF323" s="57"/>
      <c r="TG323" s="57"/>
      <c r="TH323" s="57"/>
      <c r="TI323" s="57"/>
      <c r="TJ323" s="57"/>
      <c r="TK323" s="57"/>
      <c r="TL323" s="57"/>
      <c r="TM323" s="57"/>
      <c r="TN323" s="57"/>
      <c r="TO323" s="57"/>
      <c r="TP323" s="57"/>
      <c r="TQ323" s="57"/>
      <c r="TR323" s="57"/>
      <c r="TS323" s="57"/>
      <c r="TT323" s="57"/>
      <c r="TU323" s="57"/>
      <c r="TV323" s="57"/>
      <c r="TW323" s="57"/>
      <c r="TX323" s="57"/>
      <c r="TY323" s="57"/>
      <c r="TZ323" s="57"/>
      <c r="UA323" s="57"/>
      <c r="UB323" s="57"/>
      <c r="UC323" s="57"/>
      <c r="UD323" s="57"/>
      <c r="UE323" s="57"/>
      <c r="UF323" s="57"/>
      <c r="UG323" s="57"/>
      <c r="UH323" s="57"/>
      <c r="UI323" s="57"/>
      <c r="UJ323" s="57"/>
      <c r="UK323" s="57"/>
      <c r="UL323" s="57"/>
      <c r="UM323" s="57"/>
      <c r="UN323" s="57"/>
      <c r="UO323" s="57"/>
      <c r="UP323" s="57"/>
      <c r="UQ323" s="57"/>
      <c r="UR323" s="57"/>
      <c r="US323" s="57"/>
      <c r="UT323" s="57"/>
      <c r="UU323" s="57"/>
      <c r="UV323" s="57"/>
      <c r="UW323" s="57"/>
      <c r="UX323" s="57"/>
      <c r="UY323" s="57"/>
      <c r="UZ323" s="57"/>
      <c r="VA323" s="57"/>
      <c r="VB323" s="57"/>
      <c r="VC323" s="57"/>
      <c r="VD323" s="57"/>
      <c r="VE323" s="57"/>
      <c r="VF323" s="57"/>
      <c r="VG323" s="57"/>
      <c r="VH323" s="57"/>
      <c r="VI323" s="57"/>
      <c r="VJ323" s="57"/>
      <c r="VK323" s="57"/>
      <c r="VL323" s="57"/>
      <c r="VM323" s="57"/>
      <c r="VN323" s="57"/>
      <c r="VO323" s="57"/>
      <c r="VP323" s="57"/>
      <c r="VQ323" s="57"/>
      <c r="VR323" s="57"/>
      <c r="VS323" s="57"/>
      <c r="VT323" s="57"/>
      <c r="VU323" s="57"/>
      <c r="VV323" s="57"/>
      <c r="VW323" s="57"/>
      <c r="VX323" s="57"/>
      <c r="VY323" s="57"/>
      <c r="VZ323" s="57"/>
      <c r="WA323" s="57"/>
      <c r="WB323" s="57"/>
      <c r="WC323" s="57"/>
      <c r="WD323" s="57"/>
      <c r="WE323" s="57"/>
      <c r="WF323" s="57"/>
      <c r="WG323" s="57"/>
      <c r="WH323" s="57"/>
      <c r="WI323" s="57"/>
      <c r="WJ323" s="57"/>
      <c r="WK323" s="57"/>
      <c r="WL323" s="57"/>
      <c r="WM323" s="57"/>
      <c r="WN323" s="57"/>
      <c r="WO323" s="57"/>
      <c r="WP323" s="57"/>
      <c r="WQ323" s="57"/>
      <c r="WR323" s="57"/>
      <c r="WS323" s="57"/>
      <c r="WT323" s="57"/>
      <c r="WU323" s="57"/>
      <c r="WV323" s="57"/>
      <c r="WW323" s="57"/>
      <c r="WX323" s="57"/>
      <c r="WY323" s="57"/>
      <c r="WZ323" s="57"/>
      <c r="XA323" s="57"/>
      <c r="XB323" s="57"/>
      <c r="XC323" s="57"/>
      <c r="XD323" s="57"/>
      <c r="XE323" s="57"/>
      <c r="XF323" s="57"/>
      <c r="XG323" s="57"/>
      <c r="XH323" s="57"/>
      <c r="XI323" s="57"/>
      <c r="XJ323" s="57"/>
      <c r="XK323" s="57"/>
      <c r="XL323" s="57"/>
      <c r="XM323" s="57"/>
      <c r="XN323" s="57"/>
      <c r="XO323" s="57"/>
      <c r="XP323" s="57"/>
      <c r="XQ323" s="57"/>
      <c r="XR323" s="57"/>
      <c r="XS323" s="57"/>
      <c r="XT323" s="57"/>
      <c r="XU323" s="57"/>
      <c r="XV323" s="57"/>
      <c r="XW323" s="57"/>
    </row>
    <row r="324">
      <c r="AI324" s="57"/>
      <c r="BR324" s="57"/>
      <c r="DA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c r="IX324" s="57"/>
      <c r="IY324" s="57"/>
      <c r="IZ324" s="57"/>
      <c r="JA324" s="57"/>
      <c r="JB324" s="57"/>
      <c r="JC324" s="57"/>
      <c r="JD324" s="57"/>
      <c r="JE324" s="57"/>
      <c r="JF324" s="57"/>
      <c r="JG324" s="57"/>
      <c r="JH324" s="57"/>
      <c r="JI324" s="57"/>
      <c r="JJ324" s="57"/>
      <c r="JK324" s="57"/>
      <c r="JL324" s="57"/>
      <c r="JM324" s="57"/>
      <c r="JN324" s="57"/>
      <c r="JO324" s="57"/>
      <c r="JP324" s="57"/>
      <c r="JQ324" s="57"/>
      <c r="JR324" s="57"/>
      <c r="JS324" s="57"/>
      <c r="JT324" s="57"/>
      <c r="JU324" s="57"/>
      <c r="JV324" s="57"/>
      <c r="JW324" s="57"/>
      <c r="JX324" s="57"/>
      <c r="JY324" s="57"/>
      <c r="JZ324" s="57"/>
      <c r="KA324" s="57"/>
      <c r="KB324" s="57"/>
      <c r="KC324" s="57"/>
      <c r="KD324" s="57"/>
      <c r="KE324" s="57"/>
      <c r="KF324" s="57"/>
      <c r="KG324" s="57"/>
      <c r="KH324" s="57"/>
      <c r="KI324" s="57"/>
      <c r="KJ324" s="57"/>
      <c r="KK324" s="57"/>
      <c r="KL324" s="57"/>
      <c r="KM324" s="57"/>
      <c r="KN324" s="57"/>
      <c r="KO324" s="57"/>
      <c r="KP324" s="57"/>
      <c r="KQ324" s="57"/>
      <c r="KR324" s="57"/>
      <c r="KS324" s="57"/>
      <c r="KT324" s="57"/>
      <c r="KU324" s="57"/>
      <c r="KV324" s="57"/>
      <c r="KW324" s="57"/>
      <c r="KX324" s="57"/>
      <c r="KY324" s="57"/>
      <c r="KZ324" s="57"/>
      <c r="LA324" s="57"/>
      <c r="LB324" s="57"/>
      <c r="LC324" s="57"/>
      <c r="LD324" s="57"/>
      <c r="LE324" s="57"/>
      <c r="LF324" s="57"/>
      <c r="LG324" s="57"/>
      <c r="LH324" s="57"/>
      <c r="LI324" s="57"/>
      <c r="LJ324" s="57"/>
      <c r="LK324" s="57"/>
      <c r="LL324" s="57"/>
      <c r="LM324" s="57"/>
      <c r="LN324" s="57"/>
      <c r="LO324" s="57"/>
      <c r="LP324" s="57"/>
      <c r="LQ324" s="57"/>
      <c r="LR324" s="57"/>
      <c r="LS324" s="57"/>
      <c r="LT324" s="57"/>
      <c r="LU324" s="57"/>
      <c r="LV324" s="57"/>
      <c r="LW324" s="57"/>
      <c r="LX324" s="57"/>
      <c r="LY324" s="57"/>
      <c r="LZ324" s="57"/>
      <c r="MA324" s="57"/>
      <c r="MB324" s="57"/>
      <c r="MC324" s="57"/>
      <c r="MD324" s="57"/>
      <c r="ME324" s="57"/>
      <c r="MF324" s="57"/>
      <c r="MG324" s="57"/>
      <c r="MH324" s="57"/>
      <c r="MI324" s="57"/>
      <c r="MJ324" s="57"/>
      <c r="MK324" s="57"/>
      <c r="ML324" s="57"/>
      <c r="MM324" s="57"/>
      <c r="MN324" s="57"/>
      <c r="MO324" s="57"/>
      <c r="MP324" s="57"/>
      <c r="MQ324" s="57"/>
      <c r="MR324" s="57"/>
      <c r="MS324" s="57"/>
      <c r="MT324" s="57"/>
      <c r="MU324" s="57"/>
      <c r="MV324" s="57"/>
      <c r="MW324" s="57"/>
      <c r="MX324" s="57"/>
      <c r="MY324" s="57"/>
      <c r="MZ324" s="57"/>
      <c r="NA324" s="57"/>
      <c r="NB324" s="57"/>
      <c r="NC324" s="57"/>
      <c r="ND324" s="57"/>
      <c r="NE324" s="57"/>
      <c r="NF324" s="57"/>
      <c r="NG324" s="57"/>
      <c r="NH324" s="57"/>
      <c r="NI324" s="57"/>
      <c r="NJ324" s="57"/>
      <c r="NK324" s="57"/>
      <c r="NL324" s="57"/>
      <c r="NM324" s="57"/>
      <c r="NN324" s="57"/>
      <c r="NO324" s="57"/>
      <c r="NP324" s="57"/>
      <c r="NQ324" s="57"/>
      <c r="NR324" s="57"/>
      <c r="NS324" s="57"/>
      <c r="NT324" s="57"/>
      <c r="NU324" s="57"/>
      <c r="NV324" s="57"/>
      <c r="NW324" s="57"/>
      <c r="NX324" s="57"/>
      <c r="NY324" s="57"/>
      <c r="NZ324" s="57"/>
      <c r="OA324" s="57"/>
      <c r="OB324" s="57"/>
      <c r="OC324" s="57"/>
      <c r="OD324" s="57"/>
      <c r="OE324" s="57"/>
      <c r="OF324" s="57"/>
      <c r="OG324" s="57"/>
      <c r="OH324" s="57"/>
      <c r="OI324" s="57"/>
      <c r="OJ324" s="57"/>
      <c r="OK324" s="57"/>
      <c r="OL324" s="57"/>
      <c r="OM324" s="57"/>
      <c r="ON324" s="57"/>
      <c r="OO324" s="57"/>
      <c r="OP324" s="57"/>
      <c r="OQ324" s="57"/>
      <c r="OR324" s="57"/>
      <c r="OS324" s="57"/>
      <c r="OT324" s="57"/>
      <c r="OU324" s="57"/>
      <c r="OV324" s="57"/>
      <c r="OW324" s="57"/>
      <c r="OX324" s="57"/>
      <c r="OY324" s="57"/>
      <c r="OZ324" s="57"/>
      <c r="PA324" s="57"/>
      <c r="PB324" s="57"/>
      <c r="PC324" s="57"/>
      <c r="PD324" s="57"/>
      <c r="PE324" s="57"/>
      <c r="PF324" s="57"/>
      <c r="PG324" s="57"/>
      <c r="PH324" s="57"/>
      <c r="PI324" s="57"/>
      <c r="PJ324" s="57"/>
      <c r="PK324" s="57"/>
      <c r="PL324" s="57"/>
      <c r="PM324" s="57"/>
      <c r="PN324" s="57"/>
      <c r="PO324" s="57"/>
      <c r="PP324" s="57"/>
      <c r="PQ324" s="57"/>
      <c r="PR324" s="57"/>
      <c r="PS324" s="57"/>
      <c r="PT324" s="57"/>
      <c r="PU324" s="57"/>
      <c r="PV324" s="57"/>
      <c r="PW324" s="57"/>
      <c r="PX324" s="57"/>
      <c r="PY324" s="57"/>
      <c r="PZ324" s="57"/>
      <c r="QA324" s="57"/>
      <c r="QB324" s="57"/>
      <c r="QC324" s="57"/>
      <c r="QD324" s="57"/>
      <c r="QE324" s="57"/>
      <c r="QF324" s="57"/>
      <c r="QG324" s="57"/>
      <c r="QH324" s="57"/>
      <c r="QI324" s="57"/>
      <c r="QJ324" s="57"/>
      <c r="QK324" s="57"/>
      <c r="QL324" s="57"/>
      <c r="QM324" s="57"/>
      <c r="QN324" s="57"/>
      <c r="QO324" s="57"/>
      <c r="QP324" s="57"/>
      <c r="QQ324" s="57"/>
      <c r="QR324" s="57"/>
      <c r="QS324" s="57"/>
      <c r="QT324" s="57"/>
      <c r="QU324" s="57"/>
      <c r="QV324" s="57"/>
      <c r="QW324" s="57"/>
      <c r="QX324" s="57"/>
      <c r="QY324" s="57"/>
      <c r="QZ324" s="57"/>
      <c r="RA324" s="57"/>
      <c r="RB324" s="57"/>
      <c r="RC324" s="57"/>
      <c r="RD324" s="57"/>
      <c r="RE324" s="57"/>
      <c r="RF324" s="57"/>
      <c r="RG324" s="57"/>
      <c r="RH324" s="57"/>
      <c r="RI324" s="57"/>
      <c r="RJ324" s="57"/>
      <c r="RK324" s="57"/>
      <c r="RL324" s="57"/>
      <c r="RM324" s="57"/>
      <c r="RN324" s="57"/>
      <c r="RO324" s="57"/>
      <c r="RP324" s="57"/>
      <c r="RQ324" s="57"/>
      <c r="RR324" s="57"/>
      <c r="RS324" s="57"/>
      <c r="RT324" s="57"/>
      <c r="RU324" s="57"/>
      <c r="RV324" s="57"/>
      <c r="RW324" s="57"/>
      <c r="RX324" s="57"/>
      <c r="RY324" s="57"/>
      <c r="RZ324" s="57"/>
      <c r="SA324" s="57"/>
      <c r="SB324" s="57"/>
      <c r="SC324" s="57"/>
      <c r="SD324" s="57"/>
      <c r="SE324" s="57"/>
      <c r="SF324" s="57"/>
      <c r="SG324" s="57"/>
      <c r="SH324" s="57"/>
      <c r="SI324" s="57"/>
      <c r="SJ324" s="57"/>
      <c r="SK324" s="57"/>
      <c r="SL324" s="57"/>
      <c r="SM324" s="57"/>
      <c r="SN324" s="57"/>
      <c r="SO324" s="57"/>
      <c r="SP324" s="57"/>
      <c r="SQ324" s="57"/>
      <c r="SR324" s="57"/>
      <c r="SS324" s="57"/>
      <c r="ST324" s="57"/>
      <c r="SU324" s="57"/>
      <c r="SV324" s="57"/>
      <c r="SW324" s="57"/>
      <c r="SX324" s="57"/>
      <c r="SY324" s="57"/>
      <c r="SZ324" s="57"/>
      <c r="TA324" s="57"/>
      <c r="TB324" s="57"/>
      <c r="TC324" s="57"/>
      <c r="TD324" s="57"/>
      <c r="TE324" s="57"/>
      <c r="TF324" s="57"/>
      <c r="TG324" s="57"/>
      <c r="TH324" s="57"/>
      <c r="TI324" s="57"/>
      <c r="TJ324" s="57"/>
      <c r="TK324" s="57"/>
      <c r="TL324" s="57"/>
      <c r="TM324" s="57"/>
      <c r="TN324" s="57"/>
      <c r="TO324" s="57"/>
      <c r="TP324" s="57"/>
      <c r="TQ324" s="57"/>
      <c r="TR324" s="57"/>
      <c r="TS324" s="57"/>
      <c r="TT324" s="57"/>
      <c r="TU324" s="57"/>
      <c r="TV324" s="57"/>
      <c r="TW324" s="57"/>
      <c r="TX324" s="57"/>
      <c r="TY324" s="57"/>
      <c r="TZ324" s="57"/>
      <c r="UA324" s="57"/>
      <c r="UB324" s="57"/>
      <c r="UC324" s="57"/>
      <c r="UD324" s="57"/>
      <c r="UE324" s="57"/>
      <c r="UF324" s="57"/>
      <c r="UG324" s="57"/>
      <c r="UH324" s="57"/>
      <c r="UI324" s="57"/>
      <c r="UJ324" s="57"/>
      <c r="UK324" s="57"/>
      <c r="UL324" s="57"/>
      <c r="UM324" s="57"/>
      <c r="UN324" s="57"/>
      <c r="UO324" s="57"/>
      <c r="UP324" s="57"/>
      <c r="UQ324" s="57"/>
      <c r="UR324" s="57"/>
      <c r="US324" s="57"/>
      <c r="UT324" s="57"/>
      <c r="UU324" s="57"/>
      <c r="UV324" s="57"/>
      <c r="UW324" s="57"/>
      <c r="UX324" s="57"/>
      <c r="UY324" s="57"/>
      <c r="UZ324" s="57"/>
      <c r="VA324" s="57"/>
      <c r="VB324" s="57"/>
      <c r="VC324" s="57"/>
      <c r="VD324" s="57"/>
      <c r="VE324" s="57"/>
      <c r="VF324" s="57"/>
      <c r="VG324" s="57"/>
      <c r="VH324" s="57"/>
      <c r="VI324" s="57"/>
      <c r="VJ324" s="57"/>
      <c r="VK324" s="57"/>
      <c r="VL324" s="57"/>
      <c r="VM324" s="57"/>
      <c r="VN324" s="57"/>
      <c r="VO324" s="57"/>
      <c r="VP324" s="57"/>
      <c r="VQ324" s="57"/>
      <c r="VR324" s="57"/>
      <c r="VS324" s="57"/>
      <c r="VT324" s="57"/>
      <c r="VU324" s="57"/>
      <c r="VV324" s="57"/>
      <c r="VW324" s="57"/>
      <c r="VX324" s="57"/>
      <c r="VY324" s="57"/>
      <c r="VZ324" s="57"/>
      <c r="WA324" s="57"/>
      <c r="WB324" s="57"/>
      <c r="WC324" s="57"/>
      <c r="WD324" s="57"/>
      <c r="WE324" s="57"/>
      <c r="WF324" s="57"/>
      <c r="WG324" s="57"/>
      <c r="WH324" s="57"/>
      <c r="WI324" s="57"/>
      <c r="WJ324" s="57"/>
      <c r="WK324" s="57"/>
      <c r="WL324" s="57"/>
      <c r="WM324" s="57"/>
      <c r="WN324" s="57"/>
      <c r="WO324" s="57"/>
      <c r="WP324" s="57"/>
      <c r="WQ324" s="57"/>
      <c r="WR324" s="57"/>
      <c r="WS324" s="57"/>
      <c r="WT324" s="57"/>
      <c r="WU324" s="57"/>
      <c r="WV324" s="57"/>
      <c r="WW324" s="57"/>
      <c r="WX324" s="57"/>
      <c r="WY324" s="57"/>
      <c r="WZ324" s="57"/>
      <c r="XA324" s="57"/>
      <c r="XB324" s="57"/>
      <c r="XC324" s="57"/>
      <c r="XD324" s="57"/>
      <c r="XE324" s="57"/>
      <c r="XF324" s="57"/>
      <c r="XG324" s="57"/>
      <c r="XH324" s="57"/>
      <c r="XI324" s="57"/>
      <c r="XJ324" s="57"/>
      <c r="XK324" s="57"/>
      <c r="XL324" s="57"/>
      <c r="XM324" s="57"/>
      <c r="XN324" s="57"/>
      <c r="XO324" s="57"/>
      <c r="XP324" s="57"/>
      <c r="XQ324" s="57"/>
      <c r="XR324" s="57"/>
      <c r="XS324" s="57"/>
      <c r="XT324" s="57"/>
      <c r="XU324" s="57"/>
      <c r="XV324" s="57"/>
      <c r="XW324" s="57"/>
    </row>
    <row r="325">
      <c r="AI325" s="57"/>
      <c r="BR325" s="57"/>
      <c r="DA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c r="IX325" s="57"/>
      <c r="IY325" s="57"/>
      <c r="IZ325" s="57"/>
      <c r="JA325" s="57"/>
      <c r="JB325" s="57"/>
      <c r="JC325" s="57"/>
      <c r="JD325" s="57"/>
      <c r="JE325" s="57"/>
      <c r="JF325" s="57"/>
      <c r="JG325" s="57"/>
      <c r="JH325" s="57"/>
      <c r="JI325" s="57"/>
      <c r="JJ325" s="57"/>
      <c r="JK325" s="57"/>
      <c r="JL325" s="57"/>
      <c r="JM325" s="57"/>
      <c r="JN325" s="57"/>
      <c r="JO325" s="57"/>
      <c r="JP325" s="57"/>
      <c r="JQ325" s="57"/>
      <c r="JR325" s="57"/>
      <c r="JS325" s="57"/>
      <c r="JT325" s="57"/>
      <c r="JU325" s="57"/>
      <c r="JV325" s="57"/>
      <c r="JW325" s="57"/>
      <c r="JX325" s="57"/>
      <c r="JY325" s="57"/>
      <c r="JZ325" s="57"/>
      <c r="KA325" s="57"/>
      <c r="KB325" s="57"/>
      <c r="KC325" s="57"/>
      <c r="KD325" s="57"/>
      <c r="KE325" s="57"/>
      <c r="KF325" s="57"/>
      <c r="KG325" s="57"/>
      <c r="KH325" s="57"/>
      <c r="KI325" s="57"/>
      <c r="KJ325" s="57"/>
      <c r="KK325" s="57"/>
      <c r="KL325" s="57"/>
      <c r="KM325" s="57"/>
      <c r="KN325" s="57"/>
      <c r="KO325" s="57"/>
      <c r="KP325" s="57"/>
      <c r="KQ325" s="57"/>
      <c r="KR325" s="57"/>
      <c r="KS325" s="57"/>
      <c r="KT325" s="57"/>
      <c r="KU325" s="57"/>
      <c r="KV325" s="57"/>
      <c r="KW325" s="57"/>
      <c r="KX325" s="57"/>
      <c r="KY325" s="57"/>
      <c r="KZ325" s="57"/>
      <c r="LA325" s="57"/>
      <c r="LB325" s="57"/>
      <c r="LC325" s="57"/>
      <c r="LD325" s="57"/>
      <c r="LE325" s="57"/>
      <c r="LF325" s="57"/>
      <c r="LG325" s="57"/>
      <c r="LH325" s="57"/>
      <c r="LI325" s="57"/>
      <c r="LJ325" s="57"/>
      <c r="LK325" s="57"/>
      <c r="LL325" s="57"/>
      <c r="LM325" s="57"/>
      <c r="LN325" s="57"/>
      <c r="LO325" s="57"/>
      <c r="LP325" s="57"/>
      <c r="LQ325" s="57"/>
      <c r="LR325" s="57"/>
      <c r="LS325" s="57"/>
      <c r="LT325" s="57"/>
      <c r="LU325" s="57"/>
      <c r="LV325" s="57"/>
      <c r="LW325" s="57"/>
      <c r="LX325" s="57"/>
      <c r="LY325" s="57"/>
      <c r="LZ325" s="57"/>
      <c r="MA325" s="57"/>
      <c r="MB325" s="57"/>
      <c r="MC325" s="57"/>
      <c r="MD325" s="57"/>
      <c r="ME325" s="57"/>
      <c r="MF325" s="57"/>
      <c r="MG325" s="57"/>
      <c r="MH325" s="57"/>
      <c r="MI325" s="57"/>
      <c r="MJ325" s="57"/>
      <c r="MK325" s="57"/>
      <c r="ML325" s="57"/>
      <c r="MM325" s="57"/>
      <c r="MN325" s="57"/>
      <c r="MO325" s="57"/>
      <c r="MP325" s="57"/>
      <c r="MQ325" s="57"/>
      <c r="MR325" s="57"/>
      <c r="MS325" s="57"/>
      <c r="MT325" s="57"/>
      <c r="MU325" s="57"/>
      <c r="MV325" s="57"/>
      <c r="MW325" s="57"/>
      <c r="MX325" s="57"/>
      <c r="MY325" s="57"/>
      <c r="MZ325" s="57"/>
      <c r="NA325" s="57"/>
      <c r="NB325" s="57"/>
      <c r="NC325" s="57"/>
      <c r="ND325" s="57"/>
      <c r="NE325" s="57"/>
      <c r="NF325" s="57"/>
      <c r="NG325" s="57"/>
      <c r="NH325" s="57"/>
      <c r="NI325" s="57"/>
      <c r="NJ325" s="57"/>
      <c r="NK325" s="57"/>
      <c r="NL325" s="57"/>
      <c r="NM325" s="57"/>
      <c r="NN325" s="57"/>
      <c r="NO325" s="57"/>
      <c r="NP325" s="57"/>
      <c r="NQ325" s="57"/>
      <c r="NR325" s="57"/>
      <c r="NS325" s="57"/>
      <c r="NT325" s="57"/>
      <c r="NU325" s="57"/>
      <c r="NV325" s="57"/>
      <c r="NW325" s="57"/>
      <c r="NX325" s="57"/>
      <c r="NY325" s="57"/>
      <c r="NZ325" s="57"/>
      <c r="OA325" s="57"/>
      <c r="OB325" s="57"/>
      <c r="OC325" s="57"/>
      <c r="OD325" s="57"/>
      <c r="OE325" s="57"/>
      <c r="OF325" s="57"/>
      <c r="OG325" s="57"/>
      <c r="OH325" s="57"/>
      <c r="OI325" s="57"/>
      <c r="OJ325" s="57"/>
      <c r="OK325" s="57"/>
      <c r="OL325" s="57"/>
      <c r="OM325" s="57"/>
      <c r="ON325" s="57"/>
      <c r="OO325" s="57"/>
      <c r="OP325" s="57"/>
      <c r="OQ325" s="57"/>
      <c r="OR325" s="57"/>
      <c r="OS325" s="57"/>
      <c r="OT325" s="57"/>
      <c r="OU325" s="57"/>
      <c r="OV325" s="57"/>
      <c r="OW325" s="57"/>
      <c r="OX325" s="57"/>
      <c r="OY325" s="57"/>
      <c r="OZ325" s="57"/>
      <c r="PA325" s="57"/>
      <c r="PB325" s="57"/>
      <c r="PC325" s="57"/>
      <c r="PD325" s="57"/>
      <c r="PE325" s="57"/>
      <c r="PF325" s="57"/>
      <c r="PG325" s="57"/>
      <c r="PH325" s="57"/>
      <c r="PI325" s="57"/>
      <c r="PJ325" s="57"/>
      <c r="PK325" s="57"/>
      <c r="PL325" s="57"/>
      <c r="PM325" s="57"/>
      <c r="PN325" s="57"/>
      <c r="PO325" s="57"/>
      <c r="PP325" s="57"/>
      <c r="PQ325" s="57"/>
      <c r="PR325" s="57"/>
      <c r="PS325" s="57"/>
      <c r="PT325" s="57"/>
      <c r="PU325" s="57"/>
      <c r="PV325" s="57"/>
      <c r="PW325" s="57"/>
      <c r="PX325" s="57"/>
      <c r="PY325" s="57"/>
      <c r="PZ325" s="57"/>
      <c r="QA325" s="57"/>
      <c r="QB325" s="57"/>
      <c r="QC325" s="57"/>
      <c r="QD325" s="57"/>
      <c r="QE325" s="57"/>
      <c r="QF325" s="57"/>
      <c r="QG325" s="57"/>
      <c r="QH325" s="57"/>
      <c r="QI325" s="57"/>
      <c r="QJ325" s="57"/>
      <c r="QK325" s="57"/>
      <c r="QL325" s="57"/>
      <c r="QM325" s="57"/>
      <c r="QN325" s="57"/>
      <c r="QO325" s="57"/>
      <c r="QP325" s="57"/>
      <c r="QQ325" s="57"/>
      <c r="QR325" s="57"/>
      <c r="QS325" s="57"/>
      <c r="QT325" s="57"/>
      <c r="QU325" s="57"/>
      <c r="QV325" s="57"/>
      <c r="QW325" s="57"/>
      <c r="QX325" s="57"/>
      <c r="QY325" s="57"/>
      <c r="QZ325" s="57"/>
      <c r="RA325" s="57"/>
      <c r="RB325" s="57"/>
      <c r="RC325" s="57"/>
      <c r="RD325" s="57"/>
      <c r="RE325" s="57"/>
      <c r="RF325" s="57"/>
      <c r="RG325" s="57"/>
      <c r="RH325" s="57"/>
      <c r="RI325" s="57"/>
      <c r="RJ325" s="57"/>
      <c r="RK325" s="57"/>
      <c r="RL325" s="57"/>
      <c r="RM325" s="57"/>
      <c r="RN325" s="57"/>
      <c r="RO325" s="57"/>
      <c r="RP325" s="57"/>
      <c r="RQ325" s="57"/>
      <c r="RR325" s="57"/>
      <c r="RS325" s="57"/>
      <c r="RT325" s="57"/>
      <c r="RU325" s="57"/>
      <c r="RV325" s="57"/>
      <c r="RW325" s="57"/>
      <c r="RX325" s="57"/>
      <c r="RY325" s="57"/>
      <c r="RZ325" s="57"/>
      <c r="SA325" s="57"/>
      <c r="SB325" s="57"/>
      <c r="SC325" s="57"/>
      <c r="SD325" s="57"/>
      <c r="SE325" s="57"/>
      <c r="SF325" s="57"/>
      <c r="SG325" s="57"/>
      <c r="SH325" s="57"/>
      <c r="SI325" s="57"/>
      <c r="SJ325" s="57"/>
      <c r="SK325" s="57"/>
      <c r="SL325" s="57"/>
      <c r="SM325" s="57"/>
      <c r="SN325" s="57"/>
      <c r="SO325" s="57"/>
      <c r="SP325" s="57"/>
      <c r="SQ325" s="57"/>
      <c r="SR325" s="57"/>
      <c r="SS325" s="57"/>
      <c r="ST325" s="57"/>
      <c r="SU325" s="57"/>
      <c r="SV325" s="57"/>
      <c r="SW325" s="57"/>
      <c r="SX325" s="57"/>
      <c r="SY325" s="57"/>
      <c r="SZ325" s="57"/>
      <c r="TA325" s="57"/>
      <c r="TB325" s="57"/>
      <c r="TC325" s="57"/>
      <c r="TD325" s="57"/>
      <c r="TE325" s="57"/>
      <c r="TF325" s="57"/>
      <c r="TG325" s="57"/>
      <c r="TH325" s="57"/>
      <c r="TI325" s="57"/>
      <c r="TJ325" s="57"/>
      <c r="TK325" s="57"/>
      <c r="TL325" s="57"/>
      <c r="TM325" s="57"/>
      <c r="TN325" s="57"/>
      <c r="TO325" s="57"/>
      <c r="TP325" s="57"/>
      <c r="TQ325" s="57"/>
      <c r="TR325" s="57"/>
      <c r="TS325" s="57"/>
      <c r="TT325" s="57"/>
      <c r="TU325" s="57"/>
      <c r="TV325" s="57"/>
      <c r="TW325" s="57"/>
      <c r="TX325" s="57"/>
      <c r="TY325" s="57"/>
      <c r="TZ325" s="57"/>
      <c r="UA325" s="57"/>
      <c r="UB325" s="57"/>
      <c r="UC325" s="57"/>
      <c r="UD325" s="57"/>
      <c r="UE325" s="57"/>
      <c r="UF325" s="57"/>
      <c r="UG325" s="57"/>
      <c r="UH325" s="57"/>
      <c r="UI325" s="57"/>
      <c r="UJ325" s="57"/>
      <c r="UK325" s="57"/>
      <c r="UL325" s="57"/>
      <c r="UM325" s="57"/>
      <c r="UN325" s="57"/>
      <c r="UO325" s="57"/>
      <c r="UP325" s="57"/>
      <c r="UQ325" s="57"/>
      <c r="UR325" s="57"/>
      <c r="US325" s="57"/>
      <c r="UT325" s="57"/>
      <c r="UU325" s="57"/>
      <c r="UV325" s="57"/>
      <c r="UW325" s="57"/>
      <c r="UX325" s="57"/>
      <c r="UY325" s="57"/>
      <c r="UZ325" s="57"/>
      <c r="VA325" s="57"/>
      <c r="VB325" s="57"/>
      <c r="VC325" s="57"/>
      <c r="VD325" s="57"/>
      <c r="VE325" s="57"/>
      <c r="VF325" s="57"/>
      <c r="VG325" s="57"/>
      <c r="VH325" s="57"/>
      <c r="VI325" s="57"/>
      <c r="VJ325" s="57"/>
      <c r="VK325" s="57"/>
      <c r="VL325" s="57"/>
      <c r="VM325" s="57"/>
      <c r="VN325" s="57"/>
      <c r="VO325" s="57"/>
      <c r="VP325" s="57"/>
      <c r="VQ325" s="57"/>
      <c r="VR325" s="57"/>
      <c r="VS325" s="57"/>
      <c r="VT325" s="57"/>
      <c r="VU325" s="57"/>
      <c r="VV325" s="57"/>
      <c r="VW325" s="57"/>
      <c r="VX325" s="57"/>
      <c r="VY325" s="57"/>
      <c r="VZ325" s="57"/>
      <c r="WA325" s="57"/>
      <c r="WB325" s="57"/>
      <c r="WC325" s="57"/>
      <c r="WD325" s="57"/>
      <c r="WE325" s="57"/>
      <c r="WF325" s="57"/>
      <c r="WG325" s="57"/>
      <c r="WH325" s="57"/>
      <c r="WI325" s="57"/>
      <c r="WJ325" s="57"/>
      <c r="WK325" s="57"/>
      <c r="WL325" s="57"/>
      <c r="WM325" s="57"/>
      <c r="WN325" s="57"/>
      <c r="WO325" s="57"/>
      <c r="WP325" s="57"/>
      <c r="WQ325" s="57"/>
      <c r="WR325" s="57"/>
      <c r="WS325" s="57"/>
      <c r="WT325" s="57"/>
      <c r="WU325" s="57"/>
      <c r="WV325" s="57"/>
      <c r="WW325" s="57"/>
      <c r="WX325" s="57"/>
      <c r="WY325" s="57"/>
      <c r="WZ325" s="57"/>
      <c r="XA325" s="57"/>
      <c r="XB325" s="57"/>
      <c r="XC325" s="57"/>
      <c r="XD325" s="57"/>
      <c r="XE325" s="57"/>
      <c r="XF325" s="57"/>
      <c r="XG325" s="57"/>
      <c r="XH325" s="57"/>
      <c r="XI325" s="57"/>
      <c r="XJ325" s="57"/>
      <c r="XK325" s="57"/>
      <c r="XL325" s="57"/>
      <c r="XM325" s="57"/>
      <c r="XN325" s="57"/>
      <c r="XO325" s="57"/>
      <c r="XP325" s="57"/>
      <c r="XQ325" s="57"/>
      <c r="XR325" s="57"/>
      <c r="XS325" s="57"/>
      <c r="XT325" s="57"/>
      <c r="XU325" s="57"/>
      <c r="XV325" s="57"/>
      <c r="XW325" s="57"/>
    </row>
    <row r="326">
      <c r="AI326" s="57"/>
      <c r="BR326" s="57"/>
      <c r="DA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c r="IX326" s="57"/>
      <c r="IY326" s="57"/>
      <c r="IZ326" s="57"/>
      <c r="JA326" s="57"/>
      <c r="JB326" s="57"/>
      <c r="JC326" s="57"/>
      <c r="JD326" s="57"/>
      <c r="JE326" s="57"/>
      <c r="JF326" s="57"/>
      <c r="JG326" s="57"/>
      <c r="JH326" s="57"/>
      <c r="JI326" s="57"/>
      <c r="JJ326" s="57"/>
      <c r="JK326" s="57"/>
      <c r="JL326" s="57"/>
      <c r="JM326" s="57"/>
      <c r="JN326" s="57"/>
      <c r="JO326" s="57"/>
      <c r="JP326" s="57"/>
      <c r="JQ326" s="57"/>
      <c r="JR326" s="57"/>
      <c r="JS326" s="57"/>
      <c r="JT326" s="57"/>
      <c r="JU326" s="57"/>
      <c r="JV326" s="57"/>
      <c r="JW326" s="57"/>
      <c r="JX326" s="57"/>
      <c r="JY326" s="57"/>
      <c r="JZ326" s="57"/>
      <c r="KA326" s="57"/>
      <c r="KB326" s="57"/>
      <c r="KC326" s="57"/>
      <c r="KD326" s="57"/>
      <c r="KE326" s="57"/>
      <c r="KF326" s="57"/>
      <c r="KG326" s="57"/>
      <c r="KH326" s="57"/>
      <c r="KI326" s="57"/>
      <c r="KJ326" s="57"/>
      <c r="KK326" s="57"/>
      <c r="KL326" s="57"/>
      <c r="KM326" s="57"/>
      <c r="KN326" s="57"/>
      <c r="KO326" s="57"/>
      <c r="KP326" s="57"/>
      <c r="KQ326" s="57"/>
      <c r="KR326" s="57"/>
      <c r="KS326" s="57"/>
      <c r="KT326" s="57"/>
      <c r="KU326" s="57"/>
      <c r="KV326" s="57"/>
      <c r="KW326" s="57"/>
      <c r="KX326" s="57"/>
      <c r="KY326" s="57"/>
      <c r="KZ326" s="57"/>
      <c r="LA326" s="57"/>
      <c r="LB326" s="57"/>
      <c r="LC326" s="57"/>
      <c r="LD326" s="57"/>
      <c r="LE326" s="57"/>
      <c r="LF326" s="57"/>
      <c r="LG326" s="57"/>
      <c r="LH326" s="57"/>
      <c r="LI326" s="57"/>
      <c r="LJ326" s="57"/>
      <c r="LK326" s="57"/>
      <c r="LL326" s="57"/>
      <c r="LM326" s="57"/>
      <c r="LN326" s="57"/>
      <c r="LO326" s="57"/>
      <c r="LP326" s="57"/>
      <c r="LQ326" s="57"/>
      <c r="LR326" s="57"/>
      <c r="LS326" s="57"/>
      <c r="LT326" s="57"/>
      <c r="LU326" s="57"/>
      <c r="LV326" s="57"/>
      <c r="LW326" s="57"/>
      <c r="LX326" s="57"/>
      <c r="LY326" s="57"/>
      <c r="LZ326" s="57"/>
      <c r="MA326" s="57"/>
      <c r="MB326" s="57"/>
      <c r="MC326" s="57"/>
      <c r="MD326" s="57"/>
      <c r="ME326" s="57"/>
      <c r="MF326" s="57"/>
      <c r="MG326" s="57"/>
      <c r="MH326" s="57"/>
      <c r="MI326" s="57"/>
      <c r="MJ326" s="57"/>
      <c r="MK326" s="57"/>
      <c r="ML326" s="57"/>
      <c r="MM326" s="57"/>
      <c r="MN326" s="57"/>
      <c r="MO326" s="57"/>
      <c r="MP326" s="57"/>
      <c r="MQ326" s="57"/>
      <c r="MR326" s="57"/>
      <c r="MS326" s="57"/>
      <c r="MT326" s="57"/>
      <c r="MU326" s="57"/>
      <c r="MV326" s="57"/>
      <c r="MW326" s="57"/>
      <c r="MX326" s="57"/>
      <c r="MY326" s="57"/>
      <c r="MZ326" s="57"/>
      <c r="NA326" s="57"/>
      <c r="NB326" s="57"/>
      <c r="NC326" s="57"/>
      <c r="ND326" s="57"/>
      <c r="NE326" s="57"/>
      <c r="NF326" s="57"/>
      <c r="NG326" s="57"/>
      <c r="NH326" s="57"/>
      <c r="NI326" s="57"/>
      <c r="NJ326" s="57"/>
      <c r="NK326" s="57"/>
      <c r="NL326" s="57"/>
      <c r="NM326" s="57"/>
      <c r="NN326" s="57"/>
      <c r="NO326" s="57"/>
      <c r="NP326" s="57"/>
      <c r="NQ326" s="57"/>
      <c r="NR326" s="57"/>
      <c r="NS326" s="57"/>
      <c r="NT326" s="57"/>
      <c r="NU326" s="57"/>
      <c r="NV326" s="57"/>
      <c r="NW326" s="57"/>
      <c r="NX326" s="57"/>
      <c r="NY326" s="57"/>
      <c r="NZ326" s="57"/>
      <c r="OA326" s="57"/>
      <c r="OB326" s="57"/>
      <c r="OC326" s="57"/>
      <c r="OD326" s="57"/>
      <c r="OE326" s="57"/>
      <c r="OF326" s="57"/>
      <c r="OG326" s="57"/>
      <c r="OH326" s="57"/>
      <c r="OI326" s="57"/>
      <c r="OJ326" s="57"/>
      <c r="OK326" s="57"/>
      <c r="OL326" s="57"/>
      <c r="OM326" s="57"/>
      <c r="ON326" s="57"/>
      <c r="OO326" s="57"/>
      <c r="OP326" s="57"/>
      <c r="OQ326" s="57"/>
      <c r="OR326" s="57"/>
      <c r="OS326" s="57"/>
      <c r="OT326" s="57"/>
      <c r="OU326" s="57"/>
      <c r="OV326" s="57"/>
      <c r="OW326" s="57"/>
      <c r="OX326" s="57"/>
      <c r="OY326" s="57"/>
      <c r="OZ326" s="57"/>
      <c r="PA326" s="57"/>
      <c r="PB326" s="57"/>
      <c r="PC326" s="57"/>
      <c r="PD326" s="57"/>
      <c r="PE326" s="57"/>
      <c r="PF326" s="57"/>
      <c r="PG326" s="57"/>
      <c r="PH326" s="57"/>
      <c r="PI326" s="57"/>
      <c r="PJ326" s="57"/>
      <c r="PK326" s="57"/>
      <c r="PL326" s="57"/>
      <c r="PM326" s="57"/>
      <c r="PN326" s="57"/>
      <c r="PO326" s="57"/>
      <c r="PP326" s="57"/>
      <c r="PQ326" s="57"/>
      <c r="PR326" s="57"/>
      <c r="PS326" s="57"/>
      <c r="PT326" s="57"/>
      <c r="PU326" s="57"/>
      <c r="PV326" s="57"/>
      <c r="PW326" s="57"/>
      <c r="PX326" s="57"/>
      <c r="PY326" s="57"/>
      <c r="PZ326" s="57"/>
      <c r="QA326" s="57"/>
      <c r="QB326" s="57"/>
      <c r="QC326" s="57"/>
      <c r="QD326" s="57"/>
      <c r="QE326" s="57"/>
      <c r="QF326" s="57"/>
      <c r="QG326" s="57"/>
      <c r="QH326" s="57"/>
      <c r="QI326" s="57"/>
      <c r="QJ326" s="57"/>
      <c r="QK326" s="57"/>
      <c r="QL326" s="57"/>
      <c r="QM326" s="57"/>
      <c r="QN326" s="57"/>
      <c r="QO326" s="57"/>
      <c r="QP326" s="57"/>
      <c r="QQ326" s="57"/>
      <c r="QR326" s="57"/>
      <c r="QS326" s="57"/>
      <c r="QT326" s="57"/>
      <c r="QU326" s="57"/>
      <c r="QV326" s="57"/>
      <c r="QW326" s="57"/>
      <c r="QX326" s="57"/>
      <c r="QY326" s="57"/>
      <c r="QZ326" s="57"/>
      <c r="RA326" s="57"/>
      <c r="RB326" s="57"/>
      <c r="RC326" s="57"/>
      <c r="RD326" s="57"/>
      <c r="RE326" s="57"/>
      <c r="RF326" s="57"/>
      <c r="RG326" s="57"/>
      <c r="RH326" s="57"/>
      <c r="RI326" s="57"/>
      <c r="RJ326" s="57"/>
      <c r="RK326" s="57"/>
      <c r="RL326" s="57"/>
      <c r="RM326" s="57"/>
      <c r="RN326" s="57"/>
      <c r="RO326" s="57"/>
      <c r="RP326" s="57"/>
      <c r="RQ326" s="57"/>
      <c r="RR326" s="57"/>
      <c r="RS326" s="57"/>
      <c r="RT326" s="57"/>
      <c r="RU326" s="57"/>
      <c r="RV326" s="57"/>
      <c r="RW326" s="57"/>
      <c r="RX326" s="57"/>
      <c r="RY326" s="57"/>
      <c r="RZ326" s="57"/>
      <c r="SA326" s="57"/>
      <c r="SB326" s="57"/>
      <c r="SC326" s="57"/>
      <c r="SD326" s="57"/>
      <c r="SE326" s="57"/>
      <c r="SF326" s="57"/>
      <c r="SG326" s="57"/>
      <c r="SH326" s="57"/>
      <c r="SI326" s="57"/>
      <c r="SJ326" s="57"/>
      <c r="SK326" s="57"/>
      <c r="SL326" s="57"/>
      <c r="SM326" s="57"/>
      <c r="SN326" s="57"/>
      <c r="SO326" s="57"/>
      <c r="SP326" s="57"/>
      <c r="SQ326" s="57"/>
      <c r="SR326" s="57"/>
      <c r="SS326" s="57"/>
      <c r="ST326" s="57"/>
      <c r="SU326" s="57"/>
      <c r="SV326" s="57"/>
      <c r="SW326" s="57"/>
      <c r="SX326" s="57"/>
      <c r="SY326" s="57"/>
      <c r="SZ326" s="57"/>
      <c r="TA326" s="57"/>
      <c r="TB326" s="57"/>
      <c r="TC326" s="57"/>
      <c r="TD326" s="57"/>
      <c r="TE326" s="57"/>
      <c r="TF326" s="57"/>
      <c r="TG326" s="57"/>
      <c r="TH326" s="57"/>
      <c r="TI326" s="57"/>
      <c r="TJ326" s="57"/>
      <c r="TK326" s="57"/>
      <c r="TL326" s="57"/>
      <c r="TM326" s="57"/>
      <c r="TN326" s="57"/>
      <c r="TO326" s="57"/>
      <c r="TP326" s="57"/>
      <c r="TQ326" s="57"/>
      <c r="TR326" s="57"/>
      <c r="TS326" s="57"/>
      <c r="TT326" s="57"/>
      <c r="TU326" s="57"/>
      <c r="TV326" s="57"/>
      <c r="TW326" s="57"/>
      <c r="TX326" s="57"/>
      <c r="TY326" s="57"/>
      <c r="TZ326" s="57"/>
      <c r="UA326" s="57"/>
      <c r="UB326" s="57"/>
      <c r="UC326" s="57"/>
      <c r="UD326" s="57"/>
      <c r="UE326" s="57"/>
      <c r="UF326" s="57"/>
      <c r="UG326" s="57"/>
      <c r="UH326" s="57"/>
      <c r="UI326" s="57"/>
      <c r="UJ326" s="57"/>
      <c r="UK326" s="57"/>
      <c r="UL326" s="57"/>
      <c r="UM326" s="57"/>
      <c r="UN326" s="57"/>
      <c r="UO326" s="57"/>
      <c r="UP326" s="57"/>
      <c r="UQ326" s="57"/>
      <c r="UR326" s="57"/>
      <c r="US326" s="57"/>
      <c r="UT326" s="57"/>
      <c r="UU326" s="57"/>
      <c r="UV326" s="57"/>
      <c r="UW326" s="57"/>
      <c r="UX326" s="57"/>
      <c r="UY326" s="57"/>
      <c r="UZ326" s="57"/>
      <c r="VA326" s="57"/>
      <c r="VB326" s="57"/>
      <c r="VC326" s="57"/>
      <c r="VD326" s="57"/>
      <c r="VE326" s="57"/>
      <c r="VF326" s="57"/>
      <c r="VG326" s="57"/>
      <c r="VH326" s="57"/>
      <c r="VI326" s="57"/>
      <c r="VJ326" s="57"/>
      <c r="VK326" s="57"/>
      <c r="VL326" s="57"/>
      <c r="VM326" s="57"/>
      <c r="VN326" s="57"/>
      <c r="VO326" s="57"/>
      <c r="VP326" s="57"/>
      <c r="VQ326" s="57"/>
      <c r="VR326" s="57"/>
      <c r="VS326" s="57"/>
      <c r="VT326" s="57"/>
      <c r="VU326" s="57"/>
      <c r="VV326" s="57"/>
      <c r="VW326" s="57"/>
      <c r="VX326" s="57"/>
      <c r="VY326" s="57"/>
      <c r="VZ326" s="57"/>
      <c r="WA326" s="57"/>
      <c r="WB326" s="57"/>
      <c r="WC326" s="57"/>
      <c r="WD326" s="57"/>
      <c r="WE326" s="57"/>
      <c r="WF326" s="57"/>
      <c r="WG326" s="57"/>
      <c r="WH326" s="57"/>
      <c r="WI326" s="57"/>
      <c r="WJ326" s="57"/>
      <c r="WK326" s="57"/>
      <c r="WL326" s="57"/>
      <c r="WM326" s="57"/>
      <c r="WN326" s="57"/>
      <c r="WO326" s="57"/>
      <c r="WP326" s="57"/>
      <c r="WQ326" s="57"/>
      <c r="WR326" s="57"/>
      <c r="WS326" s="57"/>
      <c r="WT326" s="57"/>
      <c r="WU326" s="57"/>
      <c r="WV326" s="57"/>
      <c r="WW326" s="57"/>
      <c r="WX326" s="57"/>
      <c r="WY326" s="57"/>
      <c r="WZ326" s="57"/>
      <c r="XA326" s="57"/>
      <c r="XB326" s="57"/>
      <c r="XC326" s="57"/>
      <c r="XD326" s="57"/>
      <c r="XE326" s="57"/>
      <c r="XF326" s="57"/>
      <c r="XG326" s="57"/>
      <c r="XH326" s="57"/>
      <c r="XI326" s="57"/>
      <c r="XJ326" s="57"/>
      <c r="XK326" s="57"/>
      <c r="XL326" s="57"/>
      <c r="XM326" s="57"/>
      <c r="XN326" s="57"/>
      <c r="XO326" s="57"/>
      <c r="XP326" s="57"/>
      <c r="XQ326" s="57"/>
      <c r="XR326" s="57"/>
      <c r="XS326" s="57"/>
      <c r="XT326" s="57"/>
      <c r="XU326" s="57"/>
      <c r="XV326" s="57"/>
      <c r="XW326" s="57"/>
    </row>
    <row r="327">
      <c r="AI327" s="57"/>
      <c r="BR327" s="57"/>
      <c r="DA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c r="IX327" s="57"/>
      <c r="IY327" s="57"/>
      <c r="IZ327" s="57"/>
      <c r="JA327" s="57"/>
      <c r="JB327" s="57"/>
      <c r="JC327" s="57"/>
      <c r="JD327" s="57"/>
      <c r="JE327" s="57"/>
      <c r="JF327" s="57"/>
      <c r="JG327" s="57"/>
      <c r="JH327" s="57"/>
      <c r="JI327" s="57"/>
      <c r="JJ327" s="57"/>
      <c r="JK327" s="57"/>
      <c r="JL327" s="57"/>
      <c r="JM327" s="57"/>
      <c r="JN327" s="57"/>
      <c r="JO327" s="57"/>
      <c r="JP327" s="57"/>
      <c r="JQ327" s="57"/>
      <c r="JR327" s="57"/>
      <c r="JS327" s="57"/>
      <c r="JT327" s="57"/>
      <c r="JU327" s="57"/>
      <c r="JV327" s="57"/>
      <c r="JW327" s="57"/>
      <c r="JX327" s="57"/>
      <c r="JY327" s="57"/>
      <c r="JZ327" s="57"/>
      <c r="KA327" s="57"/>
      <c r="KB327" s="57"/>
      <c r="KC327" s="57"/>
      <c r="KD327" s="57"/>
      <c r="KE327" s="57"/>
      <c r="KF327" s="57"/>
      <c r="KG327" s="57"/>
      <c r="KH327" s="57"/>
      <c r="KI327" s="57"/>
      <c r="KJ327" s="57"/>
      <c r="KK327" s="57"/>
      <c r="KL327" s="57"/>
      <c r="KM327" s="57"/>
      <c r="KN327" s="57"/>
      <c r="KO327" s="57"/>
      <c r="KP327" s="57"/>
      <c r="KQ327" s="57"/>
      <c r="KR327" s="57"/>
      <c r="KS327" s="57"/>
      <c r="KT327" s="57"/>
      <c r="KU327" s="57"/>
      <c r="KV327" s="57"/>
      <c r="KW327" s="57"/>
      <c r="KX327" s="57"/>
      <c r="KY327" s="57"/>
      <c r="KZ327" s="57"/>
      <c r="LA327" s="57"/>
      <c r="LB327" s="57"/>
      <c r="LC327" s="57"/>
      <c r="LD327" s="57"/>
      <c r="LE327" s="57"/>
      <c r="LF327" s="57"/>
      <c r="LG327" s="57"/>
      <c r="LH327" s="57"/>
      <c r="LI327" s="57"/>
      <c r="LJ327" s="57"/>
      <c r="LK327" s="57"/>
      <c r="LL327" s="57"/>
      <c r="LM327" s="57"/>
      <c r="LN327" s="57"/>
      <c r="LO327" s="57"/>
      <c r="LP327" s="57"/>
      <c r="LQ327" s="57"/>
      <c r="LR327" s="57"/>
      <c r="LS327" s="57"/>
      <c r="LT327" s="57"/>
      <c r="LU327" s="57"/>
      <c r="LV327" s="57"/>
      <c r="LW327" s="57"/>
      <c r="LX327" s="57"/>
      <c r="LY327" s="57"/>
      <c r="LZ327" s="57"/>
      <c r="MA327" s="57"/>
      <c r="MB327" s="57"/>
      <c r="MC327" s="57"/>
      <c r="MD327" s="57"/>
      <c r="ME327" s="57"/>
      <c r="MF327" s="57"/>
      <c r="MG327" s="57"/>
      <c r="MH327" s="57"/>
      <c r="MI327" s="57"/>
      <c r="MJ327" s="57"/>
      <c r="MK327" s="57"/>
      <c r="ML327" s="57"/>
      <c r="MM327" s="57"/>
      <c r="MN327" s="57"/>
      <c r="MO327" s="57"/>
      <c r="MP327" s="57"/>
      <c r="MQ327" s="57"/>
      <c r="MR327" s="57"/>
      <c r="MS327" s="57"/>
      <c r="MT327" s="57"/>
      <c r="MU327" s="57"/>
      <c r="MV327" s="57"/>
      <c r="MW327" s="57"/>
      <c r="MX327" s="57"/>
      <c r="MY327" s="57"/>
      <c r="MZ327" s="57"/>
      <c r="NA327" s="57"/>
      <c r="NB327" s="57"/>
      <c r="NC327" s="57"/>
      <c r="ND327" s="57"/>
      <c r="NE327" s="57"/>
      <c r="NF327" s="57"/>
      <c r="NG327" s="57"/>
      <c r="NH327" s="57"/>
      <c r="NI327" s="57"/>
      <c r="NJ327" s="57"/>
      <c r="NK327" s="57"/>
      <c r="NL327" s="57"/>
      <c r="NM327" s="57"/>
      <c r="NN327" s="57"/>
      <c r="NO327" s="57"/>
      <c r="NP327" s="57"/>
      <c r="NQ327" s="57"/>
      <c r="NR327" s="57"/>
      <c r="NS327" s="57"/>
      <c r="NT327" s="57"/>
      <c r="NU327" s="57"/>
      <c r="NV327" s="57"/>
      <c r="NW327" s="57"/>
      <c r="NX327" s="57"/>
      <c r="NY327" s="57"/>
      <c r="NZ327" s="57"/>
      <c r="OA327" s="57"/>
      <c r="OB327" s="57"/>
      <c r="OC327" s="57"/>
      <c r="OD327" s="57"/>
      <c r="OE327" s="57"/>
      <c r="OF327" s="57"/>
      <c r="OG327" s="57"/>
      <c r="OH327" s="57"/>
      <c r="OI327" s="57"/>
      <c r="OJ327" s="57"/>
      <c r="OK327" s="57"/>
      <c r="OL327" s="57"/>
      <c r="OM327" s="57"/>
      <c r="ON327" s="57"/>
      <c r="OO327" s="57"/>
      <c r="OP327" s="57"/>
      <c r="OQ327" s="57"/>
      <c r="OR327" s="57"/>
      <c r="OS327" s="57"/>
      <c r="OT327" s="57"/>
      <c r="OU327" s="57"/>
      <c r="OV327" s="57"/>
      <c r="OW327" s="57"/>
      <c r="OX327" s="57"/>
      <c r="OY327" s="57"/>
      <c r="OZ327" s="57"/>
      <c r="PA327" s="57"/>
      <c r="PB327" s="57"/>
      <c r="PC327" s="57"/>
      <c r="PD327" s="57"/>
      <c r="PE327" s="57"/>
      <c r="PF327" s="57"/>
      <c r="PG327" s="57"/>
      <c r="PH327" s="57"/>
      <c r="PI327" s="57"/>
      <c r="PJ327" s="57"/>
      <c r="PK327" s="57"/>
      <c r="PL327" s="57"/>
      <c r="PM327" s="57"/>
      <c r="PN327" s="57"/>
      <c r="PO327" s="57"/>
      <c r="PP327" s="57"/>
      <c r="PQ327" s="57"/>
      <c r="PR327" s="57"/>
      <c r="PS327" s="57"/>
      <c r="PT327" s="57"/>
      <c r="PU327" s="57"/>
      <c r="PV327" s="57"/>
      <c r="PW327" s="57"/>
      <c r="PX327" s="57"/>
      <c r="PY327" s="57"/>
      <c r="PZ327" s="57"/>
      <c r="QA327" s="57"/>
      <c r="QB327" s="57"/>
      <c r="QC327" s="57"/>
      <c r="QD327" s="57"/>
      <c r="QE327" s="57"/>
      <c r="QF327" s="57"/>
      <c r="QG327" s="57"/>
      <c r="QH327" s="57"/>
      <c r="QI327" s="57"/>
      <c r="QJ327" s="57"/>
      <c r="QK327" s="57"/>
      <c r="QL327" s="57"/>
      <c r="QM327" s="57"/>
      <c r="QN327" s="57"/>
      <c r="QO327" s="57"/>
      <c r="QP327" s="57"/>
      <c r="QQ327" s="57"/>
      <c r="QR327" s="57"/>
      <c r="QS327" s="57"/>
      <c r="QT327" s="57"/>
      <c r="QU327" s="57"/>
      <c r="QV327" s="57"/>
      <c r="QW327" s="57"/>
      <c r="QX327" s="57"/>
      <c r="QY327" s="57"/>
      <c r="QZ327" s="57"/>
      <c r="RA327" s="57"/>
      <c r="RB327" s="57"/>
      <c r="RC327" s="57"/>
      <c r="RD327" s="57"/>
      <c r="RE327" s="57"/>
      <c r="RF327" s="57"/>
      <c r="RG327" s="57"/>
      <c r="RH327" s="57"/>
      <c r="RI327" s="57"/>
      <c r="RJ327" s="57"/>
      <c r="RK327" s="57"/>
      <c r="RL327" s="57"/>
      <c r="RM327" s="57"/>
      <c r="RN327" s="57"/>
      <c r="RO327" s="57"/>
      <c r="RP327" s="57"/>
      <c r="RQ327" s="57"/>
      <c r="RR327" s="57"/>
      <c r="RS327" s="57"/>
      <c r="RT327" s="57"/>
      <c r="RU327" s="57"/>
      <c r="RV327" s="57"/>
      <c r="RW327" s="57"/>
      <c r="RX327" s="57"/>
      <c r="RY327" s="57"/>
      <c r="RZ327" s="57"/>
      <c r="SA327" s="57"/>
      <c r="SB327" s="57"/>
      <c r="SC327" s="57"/>
      <c r="SD327" s="57"/>
      <c r="SE327" s="57"/>
      <c r="SF327" s="57"/>
      <c r="SG327" s="57"/>
      <c r="SH327" s="57"/>
      <c r="SI327" s="57"/>
      <c r="SJ327" s="57"/>
      <c r="SK327" s="57"/>
      <c r="SL327" s="57"/>
      <c r="SM327" s="57"/>
      <c r="SN327" s="57"/>
      <c r="SO327" s="57"/>
      <c r="SP327" s="57"/>
      <c r="SQ327" s="57"/>
      <c r="SR327" s="57"/>
      <c r="SS327" s="57"/>
      <c r="ST327" s="57"/>
      <c r="SU327" s="57"/>
      <c r="SV327" s="57"/>
      <c r="SW327" s="57"/>
      <c r="SX327" s="57"/>
      <c r="SY327" s="57"/>
      <c r="SZ327" s="57"/>
      <c r="TA327" s="57"/>
      <c r="TB327" s="57"/>
      <c r="TC327" s="57"/>
      <c r="TD327" s="57"/>
      <c r="TE327" s="57"/>
      <c r="TF327" s="57"/>
      <c r="TG327" s="57"/>
      <c r="TH327" s="57"/>
      <c r="TI327" s="57"/>
      <c r="TJ327" s="57"/>
      <c r="TK327" s="57"/>
      <c r="TL327" s="57"/>
      <c r="TM327" s="57"/>
      <c r="TN327" s="57"/>
      <c r="TO327" s="57"/>
      <c r="TP327" s="57"/>
      <c r="TQ327" s="57"/>
      <c r="TR327" s="57"/>
      <c r="TS327" s="57"/>
      <c r="TT327" s="57"/>
      <c r="TU327" s="57"/>
      <c r="TV327" s="57"/>
      <c r="TW327" s="57"/>
      <c r="TX327" s="57"/>
      <c r="TY327" s="57"/>
      <c r="TZ327" s="57"/>
      <c r="UA327" s="57"/>
      <c r="UB327" s="57"/>
      <c r="UC327" s="57"/>
      <c r="UD327" s="57"/>
      <c r="UE327" s="57"/>
      <c r="UF327" s="57"/>
      <c r="UG327" s="57"/>
      <c r="UH327" s="57"/>
      <c r="UI327" s="57"/>
      <c r="UJ327" s="57"/>
      <c r="UK327" s="57"/>
      <c r="UL327" s="57"/>
      <c r="UM327" s="57"/>
      <c r="UN327" s="57"/>
      <c r="UO327" s="57"/>
      <c r="UP327" s="57"/>
      <c r="UQ327" s="57"/>
      <c r="UR327" s="57"/>
      <c r="US327" s="57"/>
      <c r="UT327" s="57"/>
      <c r="UU327" s="57"/>
      <c r="UV327" s="57"/>
      <c r="UW327" s="57"/>
      <c r="UX327" s="57"/>
      <c r="UY327" s="57"/>
      <c r="UZ327" s="57"/>
      <c r="VA327" s="57"/>
      <c r="VB327" s="57"/>
      <c r="VC327" s="57"/>
      <c r="VD327" s="57"/>
      <c r="VE327" s="57"/>
      <c r="VF327" s="57"/>
      <c r="VG327" s="57"/>
      <c r="VH327" s="57"/>
      <c r="VI327" s="57"/>
      <c r="VJ327" s="57"/>
      <c r="VK327" s="57"/>
      <c r="VL327" s="57"/>
      <c r="VM327" s="57"/>
      <c r="VN327" s="57"/>
      <c r="VO327" s="57"/>
      <c r="VP327" s="57"/>
      <c r="VQ327" s="57"/>
      <c r="VR327" s="57"/>
      <c r="VS327" s="57"/>
      <c r="VT327" s="57"/>
      <c r="VU327" s="57"/>
      <c r="VV327" s="57"/>
      <c r="VW327" s="57"/>
      <c r="VX327" s="57"/>
      <c r="VY327" s="57"/>
      <c r="VZ327" s="57"/>
      <c r="WA327" s="57"/>
      <c r="WB327" s="57"/>
      <c r="WC327" s="57"/>
      <c r="WD327" s="57"/>
      <c r="WE327" s="57"/>
      <c r="WF327" s="57"/>
      <c r="WG327" s="57"/>
      <c r="WH327" s="57"/>
      <c r="WI327" s="57"/>
      <c r="WJ327" s="57"/>
      <c r="WK327" s="57"/>
      <c r="WL327" s="57"/>
      <c r="WM327" s="57"/>
      <c r="WN327" s="57"/>
      <c r="WO327" s="57"/>
      <c r="WP327" s="57"/>
      <c r="WQ327" s="57"/>
      <c r="WR327" s="57"/>
      <c r="WS327" s="57"/>
      <c r="WT327" s="57"/>
      <c r="WU327" s="57"/>
      <c r="WV327" s="57"/>
      <c r="WW327" s="57"/>
      <c r="WX327" s="57"/>
      <c r="WY327" s="57"/>
      <c r="WZ327" s="57"/>
      <c r="XA327" s="57"/>
      <c r="XB327" s="57"/>
      <c r="XC327" s="57"/>
      <c r="XD327" s="57"/>
      <c r="XE327" s="57"/>
      <c r="XF327" s="57"/>
      <c r="XG327" s="57"/>
      <c r="XH327" s="57"/>
      <c r="XI327" s="57"/>
      <c r="XJ327" s="57"/>
      <c r="XK327" s="57"/>
      <c r="XL327" s="57"/>
      <c r="XM327" s="57"/>
      <c r="XN327" s="57"/>
      <c r="XO327" s="57"/>
      <c r="XP327" s="57"/>
      <c r="XQ327" s="57"/>
      <c r="XR327" s="57"/>
      <c r="XS327" s="57"/>
      <c r="XT327" s="57"/>
      <c r="XU327" s="57"/>
      <c r="XV327" s="57"/>
      <c r="XW327" s="57"/>
    </row>
    <row r="328">
      <c r="AI328" s="57"/>
      <c r="BR328" s="57"/>
      <c r="DA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c r="IX328" s="57"/>
      <c r="IY328" s="57"/>
      <c r="IZ328" s="57"/>
      <c r="JA328" s="57"/>
      <c r="JB328" s="57"/>
      <c r="JC328" s="57"/>
      <c r="JD328" s="57"/>
      <c r="JE328" s="57"/>
      <c r="JF328" s="57"/>
      <c r="JG328" s="57"/>
      <c r="JH328" s="57"/>
      <c r="JI328" s="57"/>
      <c r="JJ328" s="57"/>
      <c r="JK328" s="57"/>
      <c r="JL328" s="57"/>
      <c r="JM328" s="57"/>
      <c r="JN328" s="57"/>
      <c r="JO328" s="57"/>
      <c r="JP328" s="57"/>
      <c r="JQ328" s="57"/>
      <c r="JR328" s="57"/>
      <c r="JS328" s="57"/>
      <c r="JT328" s="57"/>
      <c r="JU328" s="57"/>
      <c r="JV328" s="57"/>
      <c r="JW328" s="57"/>
      <c r="JX328" s="57"/>
      <c r="JY328" s="57"/>
      <c r="JZ328" s="57"/>
      <c r="KA328" s="57"/>
      <c r="KB328" s="57"/>
      <c r="KC328" s="57"/>
      <c r="KD328" s="57"/>
      <c r="KE328" s="57"/>
      <c r="KF328" s="57"/>
      <c r="KG328" s="57"/>
      <c r="KH328" s="57"/>
      <c r="KI328" s="57"/>
      <c r="KJ328" s="57"/>
      <c r="KK328" s="57"/>
      <c r="KL328" s="57"/>
      <c r="KM328" s="57"/>
      <c r="KN328" s="57"/>
      <c r="KO328" s="57"/>
      <c r="KP328" s="57"/>
      <c r="KQ328" s="57"/>
      <c r="KR328" s="57"/>
      <c r="KS328" s="57"/>
      <c r="KT328" s="57"/>
      <c r="KU328" s="57"/>
      <c r="KV328" s="57"/>
      <c r="KW328" s="57"/>
      <c r="KX328" s="57"/>
      <c r="KY328" s="57"/>
      <c r="KZ328" s="57"/>
      <c r="LA328" s="57"/>
      <c r="LB328" s="57"/>
      <c r="LC328" s="57"/>
      <c r="LD328" s="57"/>
      <c r="LE328" s="57"/>
      <c r="LF328" s="57"/>
      <c r="LG328" s="57"/>
      <c r="LH328" s="57"/>
      <c r="LI328" s="57"/>
      <c r="LJ328" s="57"/>
      <c r="LK328" s="57"/>
      <c r="LL328" s="57"/>
      <c r="LM328" s="57"/>
      <c r="LN328" s="57"/>
      <c r="LO328" s="57"/>
      <c r="LP328" s="57"/>
      <c r="LQ328" s="57"/>
      <c r="LR328" s="57"/>
      <c r="LS328" s="57"/>
      <c r="LT328" s="57"/>
      <c r="LU328" s="57"/>
      <c r="LV328" s="57"/>
      <c r="LW328" s="57"/>
      <c r="LX328" s="57"/>
      <c r="LY328" s="57"/>
      <c r="LZ328" s="57"/>
      <c r="MA328" s="57"/>
      <c r="MB328" s="57"/>
      <c r="MC328" s="57"/>
      <c r="MD328" s="57"/>
      <c r="ME328" s="57"/>
      <c r="MF328" s="57"/>
      <c r="MG328" s="57"/>
      <c r="MH328" s="57"/>
      <c r="MI328" s="57"/>
      <c r="MJ328" s="57"/>
      <c r="MK328" s="57"/>
      <c r="ML328" s="57"/>
      <c r="MM328" s="57"/>
      <c r="MN328" s="57"/>
      <c r="MO328" s="57"/>
      <c r="MP328" s="57"/>
      <c r="MQ328" s="57"/>
      <c r="MR328" s="57"/>
      <c r="MS328" s="57"/>
      <c r="MT328" s="57"/>
      <c r="MU328" s="57"/>
      <c r="MV328" s="57"/>
      <c r="MW328" s="57"/>
      <c r="MX328" s="57"/>
      <c r="MY328" s="57"/>
      <c r="MZ328" s="57"/>
      <c r="NA328" s="57"/>
      <c r="NB328" s="57"/>
      <c r="NC328" s="57"/>
      <c r="ND328" s="57"/>
      <c r="NE328" s="57"/>
      <c r="NF328" s="57"/>
      <c r="NG328" s="57"/>
      <c r="NH328" s="57"/>
      <c r="NI328" s="57"/>
      <c r="NJ328" s="57"/>
      <c r="NK328" s="57"/>
      <c r="NL328" s="57"/>
      <c r="NM328" s="57"/>
      <c r="NN328" s="57"/>
      <c r="NO328" s="57"/>
      <c r="NP328" s="57"/>
      <c r="NQ328" s="57"/>
      <c r="NR328" s="57"/>
      <c r="NS328" s="57"/>
      <c r="NT328" s="57"/>
      <c r="NU328" s="57"/>
      <c r="NV328" s="57"/>
      <c r="NW328" s="57"/>
      <c r="NX328" s="57"/>
      <c r="NY328" s="57"/>
      <c r="NZ328" s="57"/>
      <c r="OA328" s="57"/>
      <c r="OB328" s="57"/>
      <c r="OC328" s="57"/>
      <c r="OD328" s="57"/>
      <c r="OE328" s="57"/>
      <c r="OF328" s="57"/>
      <c r="OG328" s="57"/>
      <c r="OH328" s="57"/>
      <c r="OI328" s="57"/>
      <c r="OJ328" s="57"/>
      <c r="OK328" s="57"/>
      <c r="OL328" s="57"/>
      <c r="OM328" s="57"/>
      <c r="ON328" s="57"/>
      <c r="OO328" s="57"/>
      <c r="OP328" s="57"/>
      <c r="OQ328" s="57"/>
      <c r="OR328" s="57"/>
      <c r="OS328" s="57"/>
      <c r="OT328" s="57"/>
      <c r="OU328" s="57"/>
      <c r="OV328" s="57"/>
      <c r="OW328" s="57"/>
      <c r="OX328" s="57"/>
      <c r="OY328" s="57"/>
      <c r="OZ328" s="57"/>
      <c r="PA328" s="57"/>
      <c r="PB328" s="57"/>
      <c r="PC328" s="57"/>
      <c r="PD328" s="57"/>
      <c r="PE328" s="57"/>
      <c r="PF328" s="57"/>
      <c r="PG328" s="57"/>
      <c r="PH328" s="57"/>
      <c r="PI328" s="57"/>
      <c r="PJ328" s="57"/>
      <c r="PK328" s="57"/>
      <c r="PL328" s="57"/>
      <c r="PM328" s="57"/>
      <c r="PN328" s="57"/>
      <c r="PO328" s="57"/>
      <c r="PP328" s="57"/>
      <c r="PQ328" s="57"/>
      <c r="PR328" s="57"/>
      <c r="PS328" s="57"/>
      <c r="PT328" s="57"/>
      <c r="PU328" s="57"/>
      <c r="PV328" s="57"/>
      <c r="PW328" s="57"/>
      <c r="PX328" s="57"/>
      <c r="PY328" s="57"/>
      <c r="PZ328" s="57"/>
      <c r="QA328" s="57"/>
      <c r="QB328" s="57"/>
      <c r="QC328" s="57"/>
      <c r="QD328" s="57"/>
      <c r="QE328" s="57"/>
      <c r="QF328" s="57"/>
      <c r="QG328" s="57"/>
      <c r="QH328" s="57"/>
      <c r="QI328" s="57"/>
      <c r="QJ328" s="57"/>
      <c r="QK328" s="57"/>
      <c r="QL328" s="57"/>
      <c r="QM328" s="57"/>
      <c r="QN328" s="57"/>
      <c r="QO328" s="57"/>
      <c r="QP328" s="57"/>
      <c r="QQ328" s="57"/>
      <c r="QR328" s="57"/>
      <c r="QS328" s="57"/>
      <c r="QT328" s="57"/>
      <c r="QU328" s="57"/>
      <c r="QV328" s="57"/>
      <c r="QW328" s="57"/>
      <c r="QX328" s="57"/>
      <c r="QY328" s="57"/>
      <c r="QZ328" s="57"/>
      <c r="RA328" s="57"/>
      <c r="RB328" s="57"/>
      <c r="RC328" s="57"/>
      <c r="RD328" s="57"/>
      <c r="RE328" s="57"/>
      <c r="RF328" s="57"/>
      <c r="RG328" s="57"/>
      <c r="RH328" s="57"/>
      <c r="RI328" s="57"/>
      <c r="RJ328" s="57"/>
      <c r="RK328" s="57"/>
      <c r="RL328" s="57"/>
      <c r="RM328" s="57"/>
      <c r="RN328" s="57"/>
      <c r="RO328" s="57"/>
      <c r="RP328" s="57"/>
      <c r="RQ328" s="57"/>
      <c r="RR328" s="57"/>
      <c r="RS328" s="57"/>
      <c r="RT328" s="57"/>
      <c r="RU328" s="57"/>
      <c r="RV328" s="57"/>
      <c r="RW328" s="57"/>
      <c r="RX328" s="57"/>
      <c r="RY328" s="57"/>
      <c r="RZ328" s="57"/>
      <c r="SA328" s="57"/>
      <c r="SB328" s="57"/>
      <c r="SC328" s="57"/>
      <c r="SD328" s="57"/>
      <c r="SE328" s="57"/>
      <c r="SF328" s="57"/>
      <c r="SG328" s="57"/>
      <c r="SH328" s="57"/>
      <c r="SI328" s="57"/>
      <c r="SJ328" s="57"/>
      <c r="SK328" s="57"/>
      <c r="SL328" s="57"/>
      <c r="SM328" s="57"/>
      <c r="SN328" s="57"/>
      <c r="SO328" s="57"/>
      <c r="SP328" s="57"/>
      <c r="SQ328" s="57"/>
      <c r="SR328" s="57"/>
      <c r="SS328" s="57"/>
      <c r="ST328" s="57"/>
      <c r="SU328" s="57"/>
      <c r="SV328" s="57"/>
      <c r="SW328" s="57"/>
      <c r="SX328" s="57"/>
      <c r="SY328" s="57"/>
      <c r="SZ328" s="57"/>
      <c r="TA328" s="57"/>
      <c r="TB328" s="57"/>
      <c r="TC328" s="57"/>
      <c r="TD328" s="57"/>
      <c r="TE328" s="57"/>
      <c r="TF328" s="57"/>
      <c r="TG328" s="57"/>
      <c r="TH328" s="57"/>
      <c r="TI328" s="57"/>
      <c r="TJ328" s="57"/>
      <c r="TK328" s="57"/>
      <c r="TL328" s="57"/>
      <c r="TM328" s="57"/>
      <c r="TN328" s="57"/>
      <c r="TO328" s="57"/>
      <c r="TP328" s="57"/>
      <c r="TQ328" s="57"/>
      <c r="TR328" s="57"/>
      <c r="TS328" s="57"/>
      <c r="TT328" s="57"/>
      <c r="TU328" s="57"/>
      <c r="TV328" s="57"/>
      <c r="TW328" s="57"/>
      <c r="TX328" s="57"/>
      <c r="TY328" s="57"/>
      <c r="TZ328" s="57"/>
      <c r="UA328" s="57"/>
      <c r="UB328" s="57"/>
      <c r="UC328" s="57"/>
      <c r="UD328" s="57"/>
      <c r="UE328" s="57"/>
      <c r="UF328" s="57"/>
      <c r="UG328" s="57"/>
      <c r="UH328" s="57"/>
      <c r="UI328" s="57"/>
      <c r="UJ328" s="57"/>
      <c r="UK328" s="57"/>
      <c r="UL328" s="57"/>
      <c r="UM328" s="57"/>
      <c r="UN328" s="57"/>
      <c r="UO328" s="57"/>
      <c r="UP328" s="57"/>
      <c r="UQ328" s="57"/>
      <c r="UR328" s="57"/>
      <c r="US328" s="57"/>
      <c r="UT328" s="57"/>
      <c r="UU328" s="57"/>
      <c r="UV328" s="57"/>
      <c r="UW328" s="57"/>
      <c r="UX328" s="57"/>
      <c r="UY328" s="57"/>
      <c r="UZ328" s="57"/>
      <c r="VA328" s="57"/>
      <c r="VB328" s="57"/>
      <c r="VC328" s="57"/>
      <c r="VD328" s="57"/>
      <c r="VE328" s="57"/>
      <c r="VF328" s="57"/>
      <c r="VG328" s="57"/>
      <c r="VH328" s="57"/>
      <c r="VI328" s="57"/>
      <c r="VJ328" s="57"/>
      <c r="VK328" s="57"/>
      <c r="VL328" s="57"/>
      <c r="VM328" s="57"/>
      <c r="VN328" s="57"/>
      <c r="VO328" s="57"/>
      <c r="VP328" s="57"/>
      <c r="VQ328" s="57"/>
      <c r="VR328" s="57"/>
      <c r="VS328" s="57"/>
      <c r="VT328" s="57"/>
      <c r="VU328" s="57"/>
      <c r="VV328" s="57"/>
      <c r="VW328" s="57"/>
      <c r="VX328" s="57"/>
      <c r="VY328" s="57"/>
      <c r="VZ328" s="57"/>
      <c r="WA328" s="57"/>
      <c r="WB328" s="57"/>
      <c r="WC328" s="57"/>
      <c r="WD328" s="57"/>
      <c r="WE328" s="57"/>
      <c r="WF328" s="57"/>
      <c r="WG328" s="57"/>
      <c r="WH328" s="57"/>
      <c r="WI328" s="57"/>
      <c r="WJ328" s="57"/>
      <c r="WK328" s="57"/>
      <c r="WL328" s="57"/>
      <c r="WM328" s="57"/>
      <c r="WN328" s="57"/>
      <c r="WO328" s="57"/>
      <c r="WP328" s="57"/>
      <c r="WQ328" s="57"/>
      <c r="WR328" s="57"/>
      <c r="WS328" s="57"/>
      <c r="WT328" s="57"/>
      <c r="WU328" s="57"/>
      <c r="WV328" s="57"/>
      <c r="WW328" s="57"/>
      <c r="WX328" s="57"/>
      <c r="WY328" s="57"/>
      <c r="WZ328" s="57"/>
      <c r="XA328" s="57"/>
      <c r="XB328" s="57"/>
      <c r="XC328" s="57"/>
      <c r="XD328" s="57"/>
      <c r="XE328" s="57"/>
      <c r="XF328" s="57"/>
      <c r="XG328" s="57"/>
      <c r="XH328" s="57"/>
      <c r="XI328" s="57"/>
      <c r="XJ328" s="57"/>
      <c r="XK328" s="57"/>
      <c r="XL328" s="57"/>
      <c r="XM328" s="57"/>
      <c r="XN328" s="57"/>
      <c r="XO328" s="57"/>
      <c r="XP328" s="57"/>
      <c r="XQ328" s="57"/>
      <c r="XR328" s="57"/>
      <c r="XS328" s="57"/>
      <c r="XT328" s="57"/>
      <c r="XU328" s="57"/>
      <c r="XV328" s="57"/>
      <c r="XW328" s="57"/>
    </row>
    <row r="329">
      <c r="AI329" s="57"/>
      <c r="BR329" s="57"/>
      <c r="DA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c r="IX329" s="57"/>
      <c r="IY329" s="57"/>
      <c r="IZ329" s="57"/>
      <c r="JA329" s="57"/>
      <c r="JB329" s="57"/>
      <c r="JC329" s="57"/>
      <c r="JD329" s="57"/>
      <c r="JE329" s="57"/>
      <c r="JF329" s="57"/>
      <c r="JG329" s="57"/>
      <c r="JH329" s="57"/>
      <c r="JI329" s="57"/>
      <c r="JJ329" s="57"/>
      <c r="JK329" s="57"/>
      <c r="JL329" s="57"/>
      <c r="JM329" s="57"/>
      <c r="JN329" s="57"/>
      <c r="JO329" s="57"/>
      <c r="JP329" s="57"/>
      <c r="JQ329" s="57"/>
      <c r="JR329" s="57"/>
      <c r="JS329" s="57"/>
      <c r="JT329" s="57"/>
      <c r="JU329" s="57"/>
      <c r="JV329" s="57"/>
      <c r="JW329" s="57"/>
      <c r="JX329" s="57"/>
      <c r="JY329" s="57"/>
      <c r="JZ329" s="57"/>
      <c r="KA329" s="57"/>
      <c r="KB329" s="57"/>
      <c r="KC329" s="57"/>
      <c r="KD329" s="57"/>
      <c r="KE329" s="57"/>
      <c r="KF329" s="57"/>
      <c r="KG329" s="57"/>
      <c r="KH329" s="57"/>
      <c r="KI329" s="57"/>
      <c r="KJ329" s="57"/>
      <c r="KK329" s="57"/>
      <c r="KL329" s="57"/>
      <c r="KM329" s="57"/>
      <c r="KN329" s="57"/>
      <c r="KO329" s="57"/>
      <c r="KP329" s="57"/>
      <c r="KQ329" s="57"/>
      <c r="KR329" s="57"/>
      <c r="KS329" s="57"/>
      <c r="KT329" s="57"/>
      <c r="KU329" s="57"/>
      <c r="KV329" s="57"/>
      <c r="KW329" s="57"/>
      <c r="KX329" s="57"/>
      <c r="KY329" s="57"/>
      <c r="KZ329" s="57"/>
      <c r="LA329" s="57"/>
      <c r="LB329" s="57"/>
      <c r="LC329" s="57"/>
      <c r="LD329" s="57"/>
      <c r="LE329" s="57"/>
      <c r="LF329" s="57"/>
      <c r="LG329" s="57"/>
      <c r="LH329" s="57"/>
      <c r="LI329" s="57"/>
      <c r="LJ329" s="57"/>
      <c r="LK329" s="57"/>
      <c r="LL329" s="57"/>
      <c r="LM329" s="57"/>
      <c r="LN329" s="57"/>
      <c r="LO329" s="57"/>
      <c r="LP329" s="57"/>
      <c r="LQ329" s="57"/>
      <c r="LR329" s="57"/>
      <c r="LS329" s="57"/>
      <c r="LT329" s="57"/>
      <c r="LU329" s="57"/>
      <c r="LV329" s="57"/>
      <c r="LW329" s="57"/>
      <c r="LX329" s="57"/>
      <c r="LY329" s="57"/>
      <c r="LZ329" s="57"/>
      <c r="MA329" s="57"/>
      <c r="MB329" s="57"/>
      <c r="MC329" s="57"/>
      <c r="MD329" s="57"/>
      <c r="ME329" s="57"/>
      <c r="MF329" s="57"/>
      <c r="MG329" s="57"/>
      <c r="MH329" s="57"/>
      <c r="MI329" s="57"/>
      <c r="MJ329" s="57"/>
      <c r="MK329" s="57"/>
      <c r="ML329" s="57"/>
      <c r="MM329" s="57"/>
      <c r="MN329" s="57"/>
      <c r="MO329" s="57"/>
      <c r="MP329" s="57"/>
      <c r="MQ329" s="57"/>
      <c r="MR329" s="57"/>
      <c r="MS329" s="57"/>
      <c r="MT329" s="57"/>
      <c r="MU329" s="57"/>
      <c r="MV329" s="57"/>
      <c r="MW329" s="57"/>
      <c r="MX329" s="57"/>
      <c r="MY329" s="57"/>
      <c r="MZ329" s="57"/>
      <c r="NA329" s="57"/>
      <c r="NB329" s="57"/>
      <c r="NC329" s="57"/>
      <c r="ND329" s="57"/>
      <c r="NE329" s="57"/>
      <c r="NF329" s="57"/>
      <c r="NG329" s="57"/>
      <c r="NH329" s="57"/>
      <c r="NI329" s="57"/>
      <c r="NJ329" s="57"/>
      <c r="NK329" s="57"/>
      <c r="NL329" s="57"/>
      <c r="NM329" s="57"/>
      <c r="NN329" s="57"/>
      <c r="NO329" s="57"/>
      <c r="NP329" s="57"/>
      <c r="NQ329" s="57"/>
      <c r="NR329" s="57"/>
      <c r="NS329" s="57"/>
      <c r="NT329" s="57"/>
      <c r="NU329" s="57"/>
      <c r="NV329" s="57"/>
      <c r="NW329" s="57"/>
      <c r="NX329" s="57"/>
      <c r="NY329" s="57"/>
      <c r="NZ329" s="57"/>
      <c r="OA329" s="57"/>
      <c r="OB329" s="57"/>
      <c r="OC329" s="57"/>
      <c r="OD329" s="57"/>
      <c r="OE329" s="57"/>
      <c r="OF329" s="57"/>
      <c r="OG329" s="57"/>
      <c r="OH329" s="57"/>
      <c r="OI329" s="57"/>
      <c r="OJ329" s="57"/>
      <c r="OK329" s="57"/>
      <c r="OL329" s="57"/>
      <c r="OM329" s="57"/>
      <c r="ON329" s="57"/>
      <c r="OO329" s="57"/>
      <c r="OP329" s="57"/>
      <c r="OQ329" s="57"/>
      <c r="OR329" s="57"/>
      <c r="OS329" s="57"/>
      <c r="OT329" s="57"/>
      <c r="OU329" s="57"/>
      <c r="OV329" s="57"/>
      <c r="OW329" s="57"/>
      <c r="OX329" s="57"/>
      <c r="OY329" s="57"/>
      <c r="OZ329" s="57"/>
      <c r="PA329" s="57"/>
      <c r="PB329" s="57"/>
      <c r="PC329" s="57"/>
      <c r="PD329" s="57"/>
      <c r="PE329" s="57"/>
      <c r="PF329" s="57"/>
      <c r="PG329" s="57"/>
      <c r="PH329" s="57"/>
      <c r="PI329" s="57"/>
      <c r="PJ329" s="57"/>
      <c r="PK329" s="57"/>
      <c r="PL329" s="57"/>
      <c r="PM329" s="57"/>
      <c r="PN329" s="57"/>
      <c r="PO329" s="57"/>
      <c r="PP329" s="57"/>
      <c r="PQ329" s="57"/>
      <c r="PR329" s="57"/>
      <c r="PS329" s="57"/>
      <c r="PT329" s="57"/>
      <c r="PU329" s="57"/>
      <c r="PV329" s="57"/>
      <c r="PW329" s="57"/>
      <c r="PX329" s="57"/>
      <c r="PY329" s="57"/>
      <c r="PZ329" s="57"/>
      <c r="QA329" s="57"/>
      <c r="QB329" s="57"/>
      <c r="QC329" s="57"/>
      <c r="QD329" s="57"/>
      <c r="QE329" s="57"/>
      <c r="QF329" s="57"/>
      <c r="QG329" s="57"/>
      <c r="QH329" s="57"/>
      <c r="QI329" s="57"/>
      <c r="QJ329" s="57"/>
      <c r="QK329" s="57"/>
      <c r="QL329" s="57"/>
      <c r="QM329" s="57"/>
      <c r="QN329" s="57"/>
      <c r="QO329" s="57"/>
      <c r="QP329" s="57"/>
      <c r="QQ329" s="57"/>
      <c r="QR329" s="57"/>
      <c r="QS329" s="57"/>
      <c r="QT329" s="57"/>
      <c r="QU329" s="57"/>
      <c r="QV329" s="57"/>
      <c r="QW329" s="57"/>
      <c r="QX329" s="57"/>
      <c r="QY329" s="57"/>
      <c r="QZ329" s="57"/>
      <c r="RA329" s="57"/>
      <c r="RB329" s="57"/>
      <c r="RC329" s="57"/>
      <c r="RD329" s="57"/>
      <c r="RE329" s="57"/>
      <c r="RF329" s="57"/>
      <c r="RG329" s="57"/>
      <c r="RH329" s="57"/>
      <c r="RI329" s="57"/>
      <c r="RJ329" s="57"/>
      <c r="RK329" s="57"/>
      <c r="RL329" s="57"/>
      <c r="RM329" s="57"/>
      <c r="RN329" s="57"/>
      <c r="RO329" s="57"/>
      <c r="RP329" s="57"/>
      <c r="RQ329" s="57"/>
      <c r="RR329" s="57"/>
      <c r="RS329" s="57"/>
      <c r="RT329" s="57"/>
      <c r="RU329" s="57"/>
      <c r="RV329" s="57"/>
      <c r="RW329" s="57"/>
      <c r="RX329" s="57"/>
      <c r="RY329" s="57"/>
      <c r="RZ329" s="57"/>
      <c r="SA329" s="57"/>
      <c r="SB329" s="57"/>
      <c r="SC329" s="57"/>
      <c r="SD329" s="57"/>
      <c r="SE329" s="57"/>
      <c r="SF329" s="57"/>
      <c r="SG329" s="57"/>
      <c r="SH329" s="57"/>
      <c r="SI329" s="57"/>
      <c r="SJ329" s="57"/>
      <c r="SK329" s="57"/>
      <c r="SL329" s="57"/>
      <c r="SM329" s="57"/>
      <c r="SN329" s="57"/>
      <c r="SO329" s="57"/>
      <c r="SP329" s="57"/>
      <c r="SQ329" s="57"/>
      <c r="SR329" s="57"/>
      <c r="SS329" s="57"/>
      <c r="ST329" s="57"/>
      <c r="SU329" s="57"/>
      <c r="SV329" s="57"/>
      <c r="SW329" s="57"/>
      <c r="SX329" s="57"/>
      <c r="SY329" s="57"/>
      <c r="SZ329" s="57"/>
      <c r="TA329" s="57"/>
      <c r="TB329" s="57"/>
      <c r="TC329" s="57"/>
      <c r="TD329" s="57"/>
      <c r="TE329" s="57"/>
      <c r="TF329" s="57"/>
      <c r="TG329" s="57"/>
      <c r="TH329" s="57"/>
      <c r="TI329" s="57"/>
      <c r="TJ329" s="57"/>
      <c r="TK329" s="57"/>
      <c r="TL329" s="57"/>
      <c r="TM329" s="57"/>
      <c r="TN329" s="57"/>
      <c r="TO329" s="57"/>
      <c r="TP329" s="57"/>
      <c r="TQ329" s="57"/>
      <c r="TR329" s="57"/>
      <c r="TS329" s="57"/>
      <c r="TT329" s="57"/>
      <c r="TU329" s="57"/>
      <c r="TV329" s="57"/>
      <c r="TW329" s="57"/>
      <c r="TX329" s="57"/>
      <c r="TY329" s="57"/>
      <c r="TZ329" s="57"/>
      <c r="UA329" s="57"/>
      <c r="UB329" s="57"/>
      <c r="UC329" s="57"/>
      <c r="UD329" s="57"/>
      <c r="UE329" s="57"/>
      <c r="UF329" s="57"/>
      <c r="UG329" s="57"/>
      <c r="UH329" s="57"/>
      <c r="UI329" s="57"/>
      <c r="UJ329" s="57"/>
      <c r="UK329" s="57"/>
      <c r="UL329" s="57"/>
      <c r="UM329" s="57"/>
      <c r="UN329" s="57"/>
      <c r="UO329" s="57"/>
      <c r="UP329" s="57"/>
      <c r="UQ329" s="57"/>
      <c r="UR329" s="57"/>
      <c r="US329" s="57"/>
      <c r="UT329" s="57"/>
      <c r="UU329" s="57"/>
      <c r="UV329" s="57"/>
      <c r="UW329" s="57"/>
      <c r="UX329" s="57"/>
      <c r="UY329" s="57"/>
      <c r="UZ329" s="57"/>
      <c r="VA329" s="57"/>
      <c r="VB329" s="57"/>
      <c r="VC329" s="57"/>
      <c r="VD329" s="57"/>
      <c r="VE329" s="57"/>
      <c r="VF329" s="57"/>
      <c r="VG329" s="57"/>
      <c r="VH329" s="57"/>
      <c r="VI329" s="57"/>
      <c r="VJ329" s="57"/>
      <c r="VK329" s="57"/>
      <c r="VL329" s="57"/>
      <c r="VM329" s="57"/>
      <c r="VN329" s="57"/>
      <c r="VO329" s="57"/>
      <c r="VP329" s="57"/>
      <c r="VQ329" s="57"/>
      <c r="VR329" s="57"/>
      <c r="VS329" s="57"/>
      <c r="VT329" s="57"/>
      <c r="VU329" s="57"/>
      <c r="VV329" s="57"/>
      <c r="VW329" s="57"/>
      <c r="VX329" s="57"/>
      <c r="VY329" s="57"/>
      <c r="VZ329" s="57"/>
      <c r="WA329" s="57"/>
      <c r="WB329" s="57"/>
      <c r="WC329" s="57"/>
      <c r="WD329" s="57"/>
      <c r="WE329" s="57"/>
      <c r="WF329" s="57"/>
      <c r="WG329" s="57"/>
      <c r="WH329" s="57"/>
      <c r="WI329" s="57"/>
      <c r="WJ329" s="57"/>
      <c r="WK329" s="57"/>
      <c r="WL329" s="57"/>
      <c r="WM329" s="57"/>
      <c r="WN329" s="57"/>
      <c r="WO329" s="57"/>
      <c r="WP329" s="57"/>
      <c r="WQ329" s="57"/>
      <c r="WR329" s="57"/>
      <c r="WS329" s="57"/>
      <c r="WT329" s="57"/>
      <c r="WU329" s="57"/>
      <c r="WV329" s="57"/>
      <c r="WW329" s="57"/>
      <c r="WX329" s="57"/>
      <c r="WY329" s="57"/>
      <c r="WZ329" s="57"/>
      <c r="XA329" s="57"/>
      <c r="XB329" s="57"/>
      <c r="XC329" s="57"/>
      <c r="XD329" s="57"/>
      <c r="XE329" s="57"/>
      <c r="XF329" s="57"/>
      <c r="XG329" s="57"/>
      <c r="XH329" s="57"/>
      <c r="XI329" s="57"/>
      <c r="XJ329" s="57"/>
      <c r="XK329" s="57"/>
      <c r="XL329" s="57"/>
      <c r="XM329" s="57"/>
      <c r="XN329" s="57"/>
      <c r="XO329" s="57"/>
      <c r="XP329" s="57"/>
      <c r="XQ329" s="57"/>
      <c r="XR329" s="57"/>
      <c r="XS329" s="57"/>
      <c r="XT329" s="57"/>
      <c r="XU329" s="57"/>
      <c r="XV329" s="57"/>
      <c r="XW329" s="57"/>
    </row>
    <row r="330">
      <c r="AI330" s="57"/>
      <c r="BR330" s="57"/>
      <c r="DA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c r="IX330" s="57"/>
      <c r="IY330" s="57"/>
      <c r="IZ330" s="57"/>
      <c r="JA330" s="57"/>
      <c r="JB330" s="57"/>
      <c r="JC330" s="57"/>
      <c r="JD330" s="57"/>
      <c r="JE330" s="57"/>
      <c r="JF330" s="57"/>
      <c r="JG330" s="57"/>
      <c r="JH330" s="57"/>
      <c r="JI330" s="57"/>
      <c r="JJ330" s="57"/>
      <c r="JK330" s="57"/>
      <c r="JL330" s="57"/>
      <c r="JM330" s="57"/>
      <c r="JN330" s="57"/>
      <c r="JO330" s="57"/>
      <c r="JP330" s="57"/>
      <c r="JQ330" s="57"/>
      <c r="JR330" s="57"/>
      <c r="JS330" s="57"/>
      <c r="JT330" s="57"/>
      <c r="JU330" s="57"/>
      <c r="JV330" s="57"/>
      <c r="JW330" s="57"/>
      <c r="JX330" s="57"/>
      <c r="JY330" s="57"/>
      <c r="JZ330" s="57"/>
      <c r="KA330" s="57"/>
      <c r="KB330" s="57"/>
      <c r="KC330" s="57"/>
      <c r="KD330" s="57"/>
      <c r="KE330" s="57"/>
      <c r="KF330" s="57"/>
      <c r="KG330" s="57"/>
      <c r="KH330" s="57"/>
      <c r="KI330" s="57"/>
      <c r="KJ330" s="57"/>
      <c r="KK330" s="57"/>
      <c r="KL330" s="57"/>
      <c r="KM330" s="57"/>
      <c r="KN330" s="57"/>
      <c r="KO330" s="57"/>
      <c r="KP330" s="57"/>
      <c r="KQ330" s="57"/>
      <c r="KR330" s="57"/>
      <c r="KS330" s="57"/>
      <c r="KT330" s="57"/>
      <c r="KU330" s="57"/>
      <c r="KV330" s="57"/>
      <c r="KW330" s="57"/>
      <c r="KX330" s="57"/>
      <c r="KY330" s="57"/>
      <c r="KZ330" s="57"/>
      <c r="LA330" s="57"/>
      <c r="LB330" s="57"/>
      <c r="LC330" s="57"/>
      <c r="LD330" s="57"/>
      <c r="LE330" s="57"/>
      <c r="LF330" s="57"/>
      <c r="LG330" s="57"/>
      <c r="LH330" s="57"/>
      <c r="LI330" s="57"/>
      <c r="LJ330" s="57"/>
      <c r="LK330" s="57"/>
      <c r="LL330" s="57"/>
      <c r="LM330" s="57"/>
      <c r="LN330" s="57"/>
      <c r="LO330" s="57"/>
      <c r="LP330" s="57"/>
      <c r="LQ330" s="57"/>
      <c r="LR330" s="57"/>
      <c r="LS330" s="57"/>
      <c r="LT330" s="57"/>
      <c r="LU330" s="57"/>
      <c r="LV330" s="57"/>
      <c r="LW330" s="57"/>
      <c r="LX330" s="57"/>
      <c r="LY330" s="57"/>
      <c r="LZ330" s="57"/>
      <c r="MA330" s="57"/>
      <c r="MB330" s="57"/>
      <c r="MC330" s="57"/>
      <c r="MD330" s="57"/>
      <c r="ME330" s="57"/>
      <c r="MF330" s="57"/>
      <c r="MG330" s="57"/>
      <c r="MH330" s="57"/>
      <c r="MI330" s="57"/>
      <c r="MJ330" s="57"/>
      <c r="MK330" s="57"/>
      <c r="ML330" s="57"/>
      <c r="MM330" s="57"/>
      <c r="MN330" s="57"/>
      <c r="MO330" s="57"/>
      <c r="MP330" s="57"/>
      <c r="MQ330" s="57"/>
      <c r="MR330" s="57"/>
      <c r="MS330" s="57"/>
      <c r="MT330" s="57"/>
      <c r="MU330" s="57"/>
      <c r="MV330" s="57"/>
      <c r="MW330" s="57"/>
      <c r="MX330" s="57"/>
      <c r="MY330" s="57"/>
      <c r="MZ330" s="57"/>
      <c r="NA330" s="57"/>
      <c r="NB330" s="57"/>
      <c r="NC330" s="57"/>
      <c r="ND330" s="57"/>
      <c r="NE330" s="57"/>
      <c r="NF330" s="57"/>
      <c r="NG330" s="57"/>
      <c r="NH330" s="57"/>
      <c r="NI330" s="57"/>
      <c r="NJ330" s="57"/>
      <c r="NK330" s="57"/>
      <c r="NL330" s="57"/>
      <c r="NM330" s="57"/>
      <c r="NN330" s="57"/>
      <c r="NO330" s="57"/>
      <c r="NP330" s="57"/>
      <c r="NQ330" s="57"/>
      <c r="NR330" s="57"/>
      <c r="NS330" s="57"/>
      <c r="NT330" s="57"/>
      <c r="NU330" s="57"/>
      <c r="NV330" s="57"/>
      <c r="NW330" s="57"/>
      <c r="NX330" s="57"/>
      <c r="NY330" s="57"/>
      <c r="NZ330" s="57"/>
      <c r="OA330" s="57"/>
      <c r="OB330" s="57"/>
      <c r="OC330" s="57"/>
      <c r="OD330" s="57"/>
      <c r="OE330" s="57"/>
      <c r="OF330" s="57"/>
      <c r="OG330" s="57"/>
      <c r="OH330" s="57"/>
      <c r="OI330" s="57"/>
      <c r="OJ330" s="57"/>
      <c r="OK330" s="57"/>
      <c r="OL330" s="57"/>
      <c r="OM330" s="57"/>
      <c r="ON330" s="57"/>
      <c r="OO330" s="57"/>
      <c r="OP330" s="57"/>
      <c r="OQ330" s="57"/>
      <c r="OR330" s="57"/>
      <c r="OS330" s="57"/>
      <c r="OT330" s="57"/>
      <c r="OU330" s="57"/>
      <c r="OV330" s="57"/>
      <c r="OW330" s="57"/>
      <c r="OX330" s="57"/>
      <c r="OY330" s="57"/>
      <c r="OZ330" s="57"/>
      <c r="PA330" s="57"/>
      <c r="PB330" s="57"/>
      <c r="PC330" s="57"/>
      <c r="PD330" s="57"/>
      <c r="PE330" s="57"/>
      <c r="PF330" s="57"/>
      <c r="PG330" s="57"/>
      <c r="PH330" s="57"/>
      <c r="PI330" s="57"/>
      <c r="PJ330" s="57"/>
      <c r="PK330" s="57"/>
      <c r="PL330" s="57"/>
      <c r="PM330" s="57"/>
      <c r="PN330" s="57"/>
      <c r="PO330" s="57"/>
      <c r="PP330" s="57"/>
      <c r="PQ330" s="57"/>
      <c r="PR330" s="57"/>
      <c r="PS330" s="57"/>
      <c r="PT330" s="57"/>
      <c r="PU330" s="57"/>
      <c r="PV330" s="57"/>
      <c r="PW330" s="57"/>
      <c r="PX330" s="57"/>
      <c r="PY330" s="57"/>
      <c r="PZ330" s="57"/>
      <c r="QA330" s="57"/>
      <c r="QB330" s="57"/>
      <c r="QC330" s="57"/>
      <c r="QD330" s="57"/>
      <c r="QE330" s="57"/>
      <c r="QF330" s="57"/>
      <c r="QG330" s="57"/>
      <c r="QH330" s="57"/>
      <c r="QI330" s="57"/>
      <c r="QJ330" s="57"/>
      <c r="QK330" s="57"/>
      <c r="QL330" s="57"/>
      <c r="QM330" s="57"/>
      <c r="QN330" s="57"/>
      <c r="QO330" s="57"/>
      <c r="QP330" s="57"/>
      <c r="QQ330" s="57"/>
      <c r="QR330" s="57"/>
      <c r="QS330" s="57"/>
      <c r="QT330" s="57"/>
      <c r="QU330" s="57"/>
      <c r="QV330" s="57"/>
      <c r="QW330" s="57"/>
      <c r="QX330" s="57"/>
      <c r="QY330" s="57"/>
      <c r="QZ330" s="57"/>
      <c r="RA330" s="57"/>
      <c r="RB330" s="57"/>
      <c r="RC330" s="57"/>
      <c r="RD330" s="57"/>
      <c r="RE330" s="57"/>
      <c r="RF330" s="57"/>
      <c r="RG330" s="57"/>
      <c r="RH330" s="57"/>
      <c r="RI330" s="57"/>
      <c r="RJ330" s="57"/>
      <c r="RK330" s="57"/>
      <c r="RL330" s="57"/>
      <c r="RM330" s="57"/>
      <c r="RN330" s="57"/>
      <c r="RO330" s="57"/>
      <c r="RP330" s="57"/>
      <c r="RQ330" s="57"/>
      <c r="RR330" s="57"/>
      <c r="RS330" s="57"/>
      <c r="RT330" s="57"/>
      <c r="RU330" s="57"/>
      <c r="RV330" s="57"/>
      <c r="RW330" s="57"/>
      <c r="RX330" s="57"/>
      <c r="RY330" s="57"/>
      <c r="RZ330" s="57"/>
      <c r="SA330" s="57"/>
      <c r="SB330" s="57"/>
      <c r="SC330" s="57"/>
      <c r="SD330" s="57"/>
      <c r="SE330" s="57"/>
      <c r="SF330" s="57"/>
      <c r="SG330" s="57"/>
      <c r="SH330" s="57"/>
      <c r="SI330" s="57"/>
      <c r="SJ330" s="57"/>
      <c r="SK330" s="57"/>
      <c r="SL330" s="57"/>
      <c r="SM330" s="57"/>
      <c r="SN330" s="57"/>
      <c r="SO330" s="57"/>
      <c r="SP330" s="57"/>
      <c r="SQ330" s="57"/>
      <c r="SR330" s="57"/>
      <c r="SS330" s="57"/>
      <c r="ST330" s="57"/>
      <c r="SU330" s="57"/>
      <c r="SV330" s="57"/>
      <c r="SW330" s="57"/>
      <c r="SX330" s="57"/>
      <c r="SY330" s="57"/>
      <c r="SZ330" s="57"/>
      <c r="TA330" s="57"/>
      <c r="TB330" s="57"/>
      <c r="TC330" s="57"/>
      <c r="TD330" s="57"/>
      <c r="TE330" s="57"/>
      <c r="TF330" s="57"/>
      <c r="TG330" s="57"/>
      <c r="TH330" s="57"/>
      <c r="TI330" s="57"/>
      <c r="TJ330" s="57"/>
      <c r="TK330" s="57"/>
      <c r="TL330" s="57"/>
      <c r="TM330" s="57"/>
      <c r="TN330" s="57"/>
      <c r="TO330" s="57"/>
      <c r="TP330" s="57"/>
      <c r="TQ330" s="57"/>
      <c r="TR330" s="57"/>
      <c r="TS330" s="57"/>
      <c r="TT330" s="57"/>
      <c r="TU330" s="57"/>
      <c r="TV330" s="57"/>
      <c r="TW330" s="57"/>
      <c r="TX330" s="57"/>
      <c r="TY330" s="57"/>
      <c r="TZ330" s="57"/>
      <c r="UA330" s="57"/>
      <c r="UB330" s="57"/>
      <c r="UC330" s="57"/>
      <c r="UD330" s="57"/>
      <c r="UE330" s="57"/>
      <c r="UF330" s="57"/>
      <c r="UG330" s="57"/>
      <c r="UH330" s="57"/>
      <c r="UI330" s="57"/>
      <c r="UJ330" s="57"/>
      <c r="UK330" s="57"/>
      <c r="UL330" s="57"/>
      <c r="UM330" s="57"/>
      <c r="UN330" s="57"/>
      <c r="UO330" s="57"/>
      <c r="UP330" s="57"/>
      <c r="UQ330" s="57"/>
      <c r="UR330" s="57"/>
      <c r="US330" s="57"/>
      <c r="UT330" s="57"/>
      <c r="UU330" s="57"/>
      <c r="UV330" s="57"/>
      <c r="UW330" s="57"/>
      <c r="UX330" s="57"/>
      <c r="UY330" s="57"/>
      <c r="UZ330" s="57"/>
      <c r="VA330" s="57"/>
      <c r="VB330" s="57"/>
      <c r="VC330" s="57"/>
      <c r="VD330" s="57"/>
      <c r="VE330" s="57"/>
      <c r="VF330" s="57"/>
      <c r="VG330" s="57"/>
      <c r="VH330" s="57"/>
      <c r="VI330" s="57"/>
      <c r="VJ330" s="57"/>
      <c r="VK330" s="57"/>
      <c r="VL330" s="57"/>
      <c r="VM330" s="57"/>
      <c r="VN330" s="57"/>
      <c r="VO330" s="57"/>
      <c r="VP330" s="57"/>
      <c r="VQ330" s="57"/>
      <c r="VR330" s="57"/>
      <c r="VS330" s="57"/>
      <c r="VT330" s="57"/>
      <c r="VU330" s="57"/>
      <c r="VV330" s="57"/>
      <c r="VW330" s="57"/>
      <c r="VX330" s="57"/>
      <c r="VY330" s="57"/>
      <c r="VZ330" s="57"/>
      <c r="WA330" s="57"/>
      <c r="WB330" s="57"/>
      <c r="WC330" s="57"/>
      <c r="WD330" s="57"/>
      <c r="WE330" s="57"/>
      <c r="WF330" s="57"/>
      <c r="WG330" s="57"/>
      <c r="WH330" s="57"/>
      <c r="WI330" s="57"/>
      <c r="WJ330" s="57"/>
      <c r="WK330" s="57"/>
      <c r="WL330" s="57"/>
      <c r="WM330" s="57"/>
      <c r="WN330" s="57"/>
      <c r="WO330" s="57"/>
      <c r="WP330" s="57"/>
      <c r="WQ330" s="57"/>
      <c r="WR330" s="57"/>
      <c r="WS330" s="57"/>
      <c r="WT330" s="57"/>
      <c r="WU330" s="57"/>
      <c r="WV330" s="57"/>
      <c r="WW330" s="57"/>
      <c r="WX330" s="57"/>
      <c r="WY330" s="57"/>
      <c r="WZ330" s="57"/>
      <c r="XA330" s="57"/>
      <c r="XB330" s="57"/>
      <c r="XC330" s="57"/>
      <c r="XD330" s="57"/>
      <c r="XE330" s="57"/>
      <c r="XF330" s="57"/>
      <c r="XG330" s="57"/>
      <c r="XH330" s="57"/>
      <c r="XI330" s="57"/>
      <c r="XJ330" s="57"/>
      <c r="XK330" s="57"/>
      <c r="XL330" s="57"/>
      <c r="XM330" s="57"/>
      <c r="XN330" s="57"/>
      <c r="XO330" s="57"/>
      <c r="XP330" s="57"/>
      <c r="XQ330" s="57"/>
      <c r="XR330" s="57"/>
      <c r="XS330" s="57"/>
      <c r="XT330" s="57"/>
      <c r="XU330" s="57"/>
      <c r="XV330" s="57"/>
      <c r="XW330" s="57"/>
    </row>
    <row r="331">
      <c r="AI331" s="57"/>
      <c r="BR331" s="57"/>
      <c r="DA331" s="57"/>
      <c r="EJ331" s="57"/>
      <c r="EK331" s="57"/>
      <c r="EL331" s="57"/>
      <c r="EM331" s="57"/>
      <c r="EN331" s="57"/>
      <c r="EO331" s="57"/>
      <c r="EP331" s="57"/>
      <c r="EQ331" s="57"/>
      <c r="ER331" s="57"/>
      <c r="ES331" s="57"/>
      <c r="ET331" s="57"/>
      <c r="EU331" s="57"/>
      <c r="EV331" s="57"/>
      <c r="EW331" s="57"/>
      <c r="EX331" s="57"/>
      <c r="EY331" s="57"/>
      <c r="EZ331" s="57"/>
      <c r="FA331" s="57"/>
      <c r="FB331" s="57"/>
      <c r="FC331" s="57"/>
      <c r="FD331" s="57"/>
      <c r="FE331" s="57"/>
      <c r="FF331" s="57"/>
      <c r="FG331" s="57"/>
      <c r="FH331" s="57"/>
      <c r="FI331" s="57"/>
      <c r="FJ331" s="57"/>
      <c r="FK331" s="57"/>
      <c r="FL331" s="57"/>
      <c r="FM331" s="57"/>
      <c r="FN331" s="57"/>
      <c r="FO331" s="57"/>
      <c r="FP331" s="57"/>
      <c r="FQ331" s="57"/>
      <c r="FR331" s="57"/>
      <c r="FS331" s="57"/>
      <c r="FT331" s="57"/>
      <c r="FU331" s="57"/>
      <c r="FV331" s="57"/>
      <c r="FW331" s="57"/>
      <c r="FX331" s="57"/>
      <c r="FY331" s="57"/>
      <c r="FZ331" s="57"/>
      <c r="GA331" s="57"/>
      <c r="GB331" s="57"/>
      <c r="GC331" s="57"/>
      <c r="GD331" s="57"/>
      <c r="GE331" s="57"/>
      <c r="GF331" s="57"/>
      <c r="GG331" s="57"/>
      <c r="GH331" s="57"/>
      <c r="GI331" s="57"/>
      <c r="GJ331" s="57"/>
      <c r="GK331" s="57"/>
      <c r="GL331" s="57"/>
      <c r="GM331" s="57"/>
      <c r="GN331" s="57"/>
      <c r="GO331" s="57"/>
      <c r="GP331" s="57"/>
      <c r="GQ331" s="57"/>
      <c r="GR331" s="57"/>
      <c r="GS331" s="57"/>
      <c r="GT331" s="57"/>
      <c r="GU331" s="57"/>
      <c r="GV331" s="57"/>
      <c r="GW331" s="57"/>
      <c r="GX331" s="57"/>
      <c r="GY331" s="57"/>
      <c r="GZ331" s="57"/>
      <c r="HA331" s="57"/>
      <c r="HB331" s="57"/>
      <c r="HC331" s="57"/>
      <c r="HD331" s="57"/>
      <c r="HE331" s="57"/>
      <c r="HF331" s="57"/>
      <c r="HG331" s="57"/>
      <c r="HH331" s="57"/>
      <c r="HI331" s="57"/>
      <c r="HJ331" s="57"/>
      <c r="HK331" s="57"/>
      <c r="HL331" s="57"/>
      <c r="HM331" s="57"/>
      <c r="HN331" s="57"/>
      <c r="HO331" s="57"/>
      <c r="HP331" s="57"/>
      <c r="HQ331" s="57"/>
      <c r="HR331" s="57"/>
      <c r="HS331" s="57"/>
      <c r="HT331" s="57"/>
      <c r="HU331" s="57"/>
      <c r="HV331" s="57"/>
      <c r="HW331" s="57"/>
      <c r="HX331" s="57"/>
      <c r="HY331" s="57"/>
      <c r="HZ331" s="57"/>
      <c r="IA331" s="57"/>
      <c r="IB331" s="57"/>
      <c r="IC331" s="57"/>
      <c r="ID331" s="57"/>
      <c r="IE331" s="57"/>
      <c r="IF331" s="57"/>
      <c r="IG331" s="57"/>
      <c r="IH331" s="57"/>
      <c r="II331" s="57"/>
      <c r="IJ331" s="57"/>
      <c r="IK331" s="57"/>
      <c r="IL331" s="57"/>
      <c r="IM331" s="57"/>
      <c r="IN331" s="57"/>
      <c r="IO331" s="57"/>
      <c r="IP331" s="57"/>
      <c r="IQ331" s="57"/>
      <c r="IR331" s="57"/>
      <c r="IS331" s="57"/>
      <c r="IT331" s="57"/>
      <c r="IU331" s="57"/>
      <c r="IV331" s="57"/>
      <c r="IW331" s="57"/>
      <c r="IX331" s="57"/>
      <c r="IY331" s="57"/>
      <c r="IZ331" s="57"/>
      <c r="JA331" s="57"/>
      <c r="JB331" s="57"/>
      <c r="JC331" s="57"/>
      <c r="JD331" s="57"/>
      <c r="JE331" s="57"/>
      <c r="JF331" s="57"/>
      <c r="JG331" s="57"/>
      <c r="JH331" s="57"/>
      <c r="JI331" s="57"/>
      <c r="JJ331" s="57"/>
      <c r="JK331" s="57"/>
      <c r="JL331" s="57"/>
      <c r="JM331" s="57"/>
      <c r="JN331" s="57"/>
      <c r="JO331" s="57"/>
      <c r="JP331" s="57"/>
      <c r="JQ331" s="57"/>
      <c r="JR331" s="57"/>
      <c r="JS331" s="57"/>
      <c r="JT331" s="57"/>
      <c r="JU331" s="57"/>
      <c r="JV331" s="57"/>
      <c r="JW331" s="57"/>
      <c r="JX331" s="57"/>
      <c r="JY331" s="57"/>
      <c r="JZ331" s="57"/>
      <c r="KA331" s="57"/>
      <c r="KB331" s="57"/>
      <c r="KC331" s="57"/>
      <c r="KD331" s="57"/>
      <c r="KE331" s="57"/>
      <c r="KF331" s="57"/>
      <c r="KG331" s="57"/>
      <c r="KH331" s="57"/>
      <c r="KI331" s="57"/>
      <c r="KJ331" s="57"/>
      <c r="KK331" s="57"/>
      <c r="KL331" s="57"/>
      <c r="KM331" s="57"/>
      <c r="KN331" s="57"/>
      <c r="KO331" s="57"/>
      <c r="KP331" s="57"/>
      <c r="KQ331" s="57"/>
      <c r="KR331" s="57"/>
      <c r="KS331" s="57"/>
      <c r="KT331" s="57"/>
      <c r="KU331" s="57"/>
      <c r="KV331" s="57"/>
      <c r="KW331" s="57"/>
      <c r="KX331" s="57"/>
      <c r="KY331" s="57"/>
      <c r="KZ331" s="57"/>
      <c r="LA331" s="57"/>
      <c r="LB331" s="57"/>
      <c r="LC331" s="57"/>
      <c r="LD331" s="57"/>
      <c r="LE331" s="57"/>
      <c r="LF331" s="57"/>
      <c r="LG331" s="57"/>
      <c r="LH331" s="57"/>
      <c r="LI331" s="57"/>
      <c r="LJ331" s="57"/>
      <c r="LK331" s="57"/>
      <c r="LL331" s="57"/>
      <c r="LM331" s="57"/>
      <c r="LN331" s="57"/>
      <c r="LO331" s="57"/>
      <c r="LP331" s="57"/>
      <c r="LQ331" s="57"/>
      <c r="LR331" s="57"/>
      <c r="LS331" s="57"/>
      <c r="LT331" s="57"/>
      <c r="LU331" s="57"/>
      <c r="LV331" s="57"/>
      <c r="LW331" s="57"/>
      <c r="LX331" s="57"/>
      <c r="LY331" s="57"/>
      <c r="LZ331" s="57"/>
      <c r="MA331" s="57"/>
      <c r="MB331" s="57"/>
      <c r="MC331" s="57"/>
      <c r="MD331" s="57"/>
      <c r="ME331" s="57"/>
      <c r="MF331" s="57"/>
      <c r="MG331" s="57"/>
      <c r="MH331" s="57"/>
      <c r="MI331" s="57"/>
      <c r="MJ331" s="57"/>
      <c r="MK331" s="57"/>
      <c r="ML331" s="57"/>
      <c r="MM331" s="57"/>
      <c r="MN331" s="57"/>
      <c r="MO331" s="57"/>
      <c r="MP331" s="57"/>
      <c r="MQ331" s="57"/>
      <c r="MR331" s="57"/>
      <c r="MS331" s="57"/>
      <c r="MT331" s="57"/>
      <c r="MU331" s="57"/>
      <c r="MV331" s="57"/>
      <c r="MW331" s="57"/>
      <c r="MX331" s="57"/>
      <c r="MY331" s="57"/>
      <c r="MZ331" s="57"/>
      <c r="NA331" s="57"/>
      <c r="NB331" s="57"/>
      <c r="NC331" s="57"/>
      <c r="ND331" s="57"/>
      <c r="NE331" s="57"/>
      <c r="NF331" s="57"/>
      <c r="NG331" s="57"/>
      <c r="NH331" s="57"/>
      <c r="NI331" s="57"/>
      <c r="NJ331" s="57"/>
      <c r="NK331" s="57"/>
      <c r="NL331" s="57"/>
      <c r="NM331" s="57"/>
      <c r="NN331" s="57"/>
      <c r="NO331" s="57"/>
      <c r="NP331" s="57"/>
      <c r="NQ331" s="57"/>
      <c r="NR331" s="57"/>
      <c r="NS331" s="57"/>
      <c r="NT331" s="57"/>
      <c r="NU331" s="57"/>
      <c r="NV331" s="57"/>
      <c r="NW331" s="57"/>
      <c r="NX331" s="57"/>
      <c r="NY331" s="57"/>
      <c r="NZ331" s="57"/>
      <c r="OA331" s="57"/>
      <c r="OB331" s="57"/>
      <c r="OC331" s="57"/>
      <c r="OD331" s="57"/>
      <c r="OE331" s="57"/>
      <c r="OF331" s="57"/>
      <c r="OG331" s="57"/>
      <c r="OH331" s="57"/>
      <c r="OI331" s="57"/>
      <c r="OJ331" s="57"/>
      <c r="OK331" s="57"/>
      <c r="OL331" s="57"/>
      <c r="OM331" s="57"/>
      <c r="ON331" s="57"/>
      <c r="OO331" s="57"/>
      <c r="OP331" s="57"/>
      <c r="OQ331" s="57"/>
      <c r="OR331" s="57"/>
      <c r="OS331" s="57"/>
      <c r="OT331" s="57"/>
      <c r="OU331" s="57"/>
      <c r="OV331" s="57"/>
      <c r="OW331" s="57"/>
      <c r="OX331" s="57"/>
      <c r="OY331" s="57"/>
      <c r="OZ331" s="57"/>
      <c r="PA331" s="57"/>
      <c r="PB331" s="57"/>
      <c r="PC331" s="57"/>
      <c r="PD331" s="57"/>
      <c r="PE331" s="57"/>
      <c r="PF331" s="57"/>
      <c r="PG331" s="57"/>
      <c r="PH331" s="57"/>
      <c r="PI331" s="57"/>
      <c r="PJ331" s="57"/>
      <c r="PK331" s="57"/>
      <c r="PL331" s="57"/>
      <c r="PM331" s="57"/>
      <c r="PN331" s="57"/>
      <c r="PO331" s="57"/>
      <c r="PP331" s="57"/>
      <c r="PQ331" s="57"/>
      <c r="PR331" s="57"/>
      <c r="PS331" s="57"/>
      <c r="PT331" s="57"/>
      <c r="PU331" s="57"/>
      <c r="PV331" s="57"/>
      <c r="PW331" s="57"/>
      <c r="PX331" s="57"/>
      <c r="PY331" s="57"/>
      <c r="PZ331" s="57"/>
      <c r="QA331" s="57"/>
      <c r="QB331" s="57"/>
      <c r="QC331" s="57"/>
      <c r="QD331" s="57"/>
      <c r="QE331" s="57"/>
      <c r="QF331" s="57"/>
      <c r="QG331" s="57"/>
      <c r="QH331" s="57"/>
      <c r="QI331" s="57"/>
      <c r="QJ331" s="57"/>
      <c r="QK331" s="57"/>
      <c r="QL331" s="57"/>
      <c r="QM331" s="57"/>
      <c r="QN331" s="57"/>
      <c r="QO331" s="57"/>
      <c r="QP331" s="57"/>
      <c r="QQ331" s="57"/>
      <c r="QR331" s="57"/>
      <c r="QS331" s="57"/>
      <c r="QT331" s="57"/>
      <c r="QU331" s="57"/>
      <c r="QV331" s="57"/>
      <c r="QW331" s="57"/>
      <c r="QX331" s="57"/>
      <c r="QY331" s="57"/>
      <c r="QZ331" s="57"/>
      <c r="RA331" s="57"/>
      <c r="RB331" s="57"/>
      <c r="RC331" s="57"/>
      <c r="RD331" s="57"/>
      <c r="RE331" s="57"/>
      <c r="RF331" s="57"/>
      <c r="RG331" s="57"/>
      <c r="RH331" s="57"/>
      <c r="RI331" s="57"/>
      <c r="RJ331" s="57"/>
      <c r="RK331" s="57"/>
      <c r="RL331" s="57"/>
      <c r="RM331" s="57"/>
      <c r="RN331" s="57"/>
      <c r="RO331" s="57"/>
      <c r="RP331" s="57"/>
      <c r="RQ331" s="57"/>
      <c r="RR331" s="57"/>
      <c r="RS331" s="57"/>
      <c r="RT331" s="57"/>
      <c r="RU331" s="57"/>
      <c r="RV331" s="57"/>
      <c r="RW331" s="57"/>
      <c r="RX331" s="57"/>
      <c r="RY331" s="57"/>
      <c r="RZ331" s="57"/>
      <c r="SA331" s="57"/>
      <c r="SB331" s="57"/>
      <c r="SC331" s="57"/>
      <c r="SD331" s="57"/>
      <c r="SE331" s="57"/>
      <c r="SF331" s="57"/>
      <c r="SG331" s="57"/>
      <c r="SH331" s="57"/>
      <c r="SI331" s="57"/>
      <c r="SJ331" s="57"/>
      <c r="SK331" s="57"/>
      <c r="SL331" s="57"/>
      <c r="SM331" s="57"/>
      <c r="SN331" s="57"/>
      <c r="SO331" s="57"/>
      <c r="SP331" s="57"/>
      <c r="SQ331" s="57"/>
      <c r="SR331" s="57"/>
      <c r="SS331" s="57"/>
      <c r="ST331" s="57"/>
      <c r="SU331" s="57"/>
      <c r="SV331" s="57"/>
      <c r="SW331" s="57"/>
      <c r="SX331" s="57"/>
      <c r="SY331" s="57"/>
      <c r="SZ331" s="57"/>
      <c r="TA331" s="57"/>
      <c r="TB331" s="57"/>
      <c r="TC331" s="57"/>
      <c r="TD331" s="57"/>
      <c r="TE331" s="57"/>
      <c r="TF331" s="57"/>
      <c r="TG331" s="57"/>
      <c r="TH331" s="57"/>
      <c r="TI331" s="57"/>
      <c r="TJ331" s="57"/>
      <c r="TK331" s="57"/>
      <c r="TL331" s="57"/>
      <c r="TM331" s="57"/>
      <c r="TN331" s="57"/>
      <c r="TO331" s="57"/>
      <c r="TP331" s="57"/>
      <c r="TQ331" s="57"/>
      <c r="TR331" s="57"/>
      <c r="TS331" s="57"/>
      <c r="TT331" s="57"/>
      <c r="TU331" s="57"/>
      <c r="TV331" s="57"/>
      <c r="TW331" s="57"/>
      <c r="TX331" s="57"/>
      <c r="TY331" s="57"/>
      <c r="TZ331" s="57"/>
      <c r="UA331" s="57"/>
      <c r="UB331" s="57"/>
      <c r="UC331" s="57"/>
      <c r="UD331" s="57"/>
      <c r="UE331" s="57"/>
      <c r="UF331" s="57"/>
      <c r="UG331" s="57"/>
      <c r="UH331" s="57"/>
      <c r="UI331" s="57"/>
      <c r="UJ331" s="57"/>
      <c r="UK331" s="57"/>
      <c r="UL331" s="57"/>
      <c r="UM331" s="57"/>
      <c r="UN331" s="57"/>
      <c r="UO331" s="57"/>
      <c r="UP331" s="57"/>
      <c r="UQ331" s="57"/>
      <c r="UR331" s="57"/>
      <c r="US331" s="57"/>
      <c r="UT331" s="57"/>
      <c r="UU331" s="57"/>
      <c r="UV331" s="57"/>
      <c r="UW331" s="57"/>
      <c r="UX331" s="57"/>
      <c r="UY331" s="57"/>
      <c r="UZ331" s="57"/>
      <c r="VA331" s="57"/>
      <c r="VB331" s="57"/>
      <c r="VC331" s="57"/>
      <c r="VD331" s="57"/>
      <c r="VE331" s="57"/>
      <c r="VF331" s="57"/>
      <c r="VG331" s="57"/>
      <c r="VH331" s="57"/>
      <c r="VI331" s="57"/>
      <c r="VJ331" s="57"/>
      <c r="VK331" s="57"/>
      <c r="VL331" s="57"/>
      <c r="VM331" s="57"/>
      <c r="VN331" s="57"/>
      <c r="VO331" s="57"/>
      <c r="VP331" s="57"/>
      <c r="VQ331" s="57"/>
      <c r="VR331" s="57"/>
      <c r="VS331" s="57"/>
      <c r="VT331" s="57"/>
      <c r="VU331" s="57"/>
      <c r="VV331" s="57"/>
      <c r="VW331" s="57"/>
      <c r="VX331" s="57"/>
      <c r="VY331" s="57"/>
      <c r="VZ331" s="57"/>
      <c r="WA331" s="57"/>
      <c r="WB331" s="57"/>
      <c r="WC331" s="57"/>
      <c r="WD331" s="57"/>
      <c r="WE331" s="57"/>
      <c r="WF331" s="57"/>
      <c r="WG331" s="57"/>
      <c r="WH331" s="57"/>
      <c r="WI331" s="57"/>
      <c r="WJ331" s="57"/>
      <c r="WK331" s="57"/>
      <c r="WL331" s="57"/>
      <c r="WM331" s="57"/>
      <c r="WN331" s="57"/>
      <c r="WO331" s="57"/>
      <c r="WP331" s="57"/>
      <c r="WQ331" s="57"/>
      <c r="WR331" s="57"/>
      <c r="WS331" s="57"/>
      <c r="WT331" s="57"/>
      <c r="WU331" s="57"/>
      <c r="WV331" s="57"/>
      <c r="WW331" s="57"/>
      <c r="WX331" s="57"/>
      <c r="WY331" s="57"/>
      <c r="WZ331" s="57"/>
      <c r="XA331" s="57"/>
      <c r="XB331" s="57"/>
      <c r="XC331" s="57"/>
      <c r="XD331" s="57"/>
      <c r="XE331" s="57"/>
      <c r="XF331" s="57"/>
      <c r="XG331" s="57"/>
      <c r="XH331" s="57"/>
      <c r="XI331" s="57"/>
      <c r="XJ331" s="57"/>
      <c r="XK331" s="57"/>
      <c r="XL331" s="57"/>
      <c r="XM331" s="57"/>
      <c r="XN331" s="57"/>
      <c r="XO331" s="57"/>
      <c r="XP331" s="57"/>
      <c r="XQ331" s="57"/>
      <c r="XR331" s="57"/>
      <c r="XS331" s="57"/>
      <c r="XT331" s="57"/>
      <c r="XU331" s="57"/>
      <c r="XV331" s="57"/>
      <c r="XW331" s="57"/>
    </row>
    <row r="332">
      <c r="AI332" s="57"/>
      <c r="BR332" s="57"/>
      <c r="DA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c r="IX332" s="57"/>
      <c r="IY332" s="57"/>
      <c r="IZ332" s="57"/>
      <c r="JA332" s="57"/>
      <c r="JB332" s="57"/>
      <c r="JC332" s="57"/>
      <c r="JD332" s="57"/>
      <c r="JE332" s="57"/>
      <c r="JF332" s="57"/>
      <c r="JG332" s="57"/>
      <c r="JH332" s="57"/>
      <c r="JI332" s="57"/>
      <c r="JJ332" s="57"/>
      <c r="JK332" s="57"/>
      <c r="JL332" s="57"/>
      <c r="JM332" s="57"/>
      <c r="JN332" s="57"/>
      <c r="JO332" s="57"/>
      <c r="JP332" s="57"/>
      <c r="JQ332" s="57"/>
      <c r="JR332" s="57"/>
      <c r="JS332" s="57"/>
      <c r="JT332" s="57"/>
      <c r="JU332" s="57"/>
      <c r="JV332" s="57"/>
      <c r="JW332" s="57"/>
      <c r="JX332" s="57"/>
      <c r="JY332" s="57"/>
      <c r="JZ332" s="57"/>
      <c r="KA332" s="57"/>
      <c r="KB332" s="57"/>
      <c r="KC332" s="57"/>
      <c r="KD332" s="57"/>
      <c r="KE332" s="57"/>
      <c r="KF332" s="57"/>
      <c r="KG332" s="57"/>
      <c r="KH332" s="57"/>
      <c r="KI332" s="57"/>
      <c r="KJ332" s="57"/>
      <c r="KK332" s="57"/>
      <c r="KL332" s="57"/>
      <c r="KM332" s="57"/>
      <c r="KN332" s="57"/>
      <c r="KO332" s="57"/>
      <c r="KP332" s="57"/>
      <c r="KQ332" s="57"/>
      <c r="KR332" s="57"/>
      <c r="KS332" s="57"/>
      <c r="KT332" s="57"/>
      <c r="KU332" s="57"/>
      <c r="KV332" s="57"/>
      <c r="KW332" s="57"/>
      <c r="KX332" s="57"/>
      <c r="KY332" s="57"/>
      <c r="KZ332" s="57"/>
      <c r="LA332" s="57"/>
      <c r="LB332" s="57"/>
      <c r="LC332" s="57"/>
      <c r="LD332" s="57"/>
      <c r="LE332" s="57"/>
      <c r="LF332" s="57"/>
      <c r="LG332" s="57"/>
      <c r="LH332" s="57"/>
      <c r="LI332" s="57"/>
      <c r="LJ332" s="57"/>
      <c r="LK332" s="57"/>
      <c r="LL332" s="57"/>
      <c r="LM332" s="57"/>
      <c r="LN332" s="57"/>
      <c r="LO332" s="57"/>
      <c r="LP332" s="57"/>
      <c r="LQ332" s="57"/>
      <c r="LR332" s="57"/>
      <c r="LS332" s="57"/>
      <c r="LT332" s="57"/>
      <c r="LU332" s="57"/>
      <c r="LV332" s="57"/>
      <c r="LW332" s="57"/>
      <c r="LX332" s="57"/>
      <c r="LY332" s="57"/>
      <c r="LZ332" s="57"/>
      <c r="MA332" s="57"/>
      <c r="MB332" s="57"/>
      <c r="MC332" s="57"/>
      <c r="MD332" s="57"/>
      <c r="ME332" s="57"/>
      <c r="MF332" s="57"/>
      <c r="MG332" s="57"/>
      <c r="MH332" s="57"/>
      <c r="MI332" s="57"/>
      <c r="MJ332" s="57"/>
      <c r="MK332" s="57"/>
      <c r="ML332" s="57"/>
      <c r="MM332" s="57"/>
      <c r="MN332" s="57"/>
      <c r="MO332" s="57"/>
      <c r="MP332" s="57"/>
      <c r="MQ332" s="57"/>
      <c r="MR332" s="57"/>
      <c r="MS332" s="57"/>
      <c r="MT332" s="57"/>
      <c r="MU332" s="57"/>
      <c r="MV332" s="57"/>
      <c r="MW332" s="57"/>
      <c r="MX332" s="57"/>
      <c r="MY332" s="57"/>
      <c r="MZ332" s="57"/>
      <c r="NA332" s="57"/>
      <c r="NB332" s="57"/>
      <c r="NC332" s="57"/>
      <c r="ND332" s="57"/>
      <c r="NE332" s="57"/>
      <c r="NF332" s="57"/>
      <c r="NG332" s="57"/>
      <c r="NH332" s="57"/>
      <c r="NI332" s="57"/>
      <c r="NJ332" s="57"/>
      <c r="NK332" s="57"/>
      <c r="NL332" s="57"/>
      <c r="NM332" s="57"/>
      <c r="NN332" s="57"/>
      <c r="NO332" s="57"/>
      <c r="NP332" s="57"/>
      <c r="NQ332" s="57"/>
      <c r="NR332" s="57"/>
      <c r="NS332" s="57"/>
      <c r="NT332" s="57"/>
      <c r="NU332" s="57"/>
      <c r="NV332" s="57"/>
      <c r="NW332" s="57"/>
      <c r="NX332" s="57"/>
      <c r="NY332" s="57"/>
      <c r="NZ332" s="57"/>
      <c r="OA332" s="57"/>
      <c r="OB332" s="57"/>
      <c r="OC332" s="57"/>
      <c r="OD332" s="57"/>
      <c r="OE332" s="57"/>
      <c r="OF332" s="57"/>
      <c r="OG332" s="57"/>
      <c r="OH332" s="57"/>
      <c r="OI332" s="57"/>
      <c r="OJ332" s="57"/>
      <c r="OK332" s="57"/>
      <c r="OL332" s="57"/>
      <c r="OM332" s="57"/>
      <c r="ON332" s="57"/>
      <c r="OO332" s="57"/>
      <c r="OP332" s="57"/>
      <c r="OQ332" s="57"/>
      <c r="OR332" s="57"/>
      <c r="OS332" s="57"/>
      <c r="OT332" s="57"/>
      <c r="OU332" s="57"/>
      <c r="OV332" s="57"/>
      <c r="OW332" s="57"/>
      <c r="OX332" s="57"/>
      <c r="OY332" s="57"/>
      <c r="OZ332" s="57"/>
      <c r="PA332" s="57"/>
      <c r="PB332" s="57"/>
      <c r="PC332" s="57"/>
      <c r="PD332" s="57"/>
      <c r="PE332" s="57"/>
      <c r="PF332" s="57"/>
      <c r="PG332" s="57"/>
      <c r="PH332" s="57"/>
      <c r="PI332" s="57"/>
      <c r="PJ332" s="57"/>
      <c r="PK332" s="57"/>
      <c r="PL332" s="57"/>
      <c r="PM332" s="57"/>
      <c r="PN332" s="57"/>
      <c r="PO332" s="57"/>
      <c r="PP332" s="57"/>
      <c r="PQ332" s="57"/>
      <c r="PR332" s="57"/>
      <c r="PS332" s="57"/>
      <c r="PT332" s="57"/>
      <c r="PU332" s="57"/>
      <c r="PV332" s="57"/>
      <c r="PW332" s="57"/>
      <c r="PX332" s="57"/>
      <c r="PY332" s="57"/>
      <c r="PZ332" s="57"/>
      <c r="QA332" s="57"/>
      <c r="QB332" s="57"/>
      <c r="QC332" s="57"/>
      <c r="QD332" s="57"/>
      <c r="QE332" s="57"/>
      <c r="QF332" s="57"/>
      <c r="QG332" s="57"/>
      <c r="QH332" s="57"/>
      <c r="QI332" s="57"/>
      <c r="QJ332" s="57"/>
      <c r="QK332" s="57"/>
      <c r="QL332" s="57"/>
      <c r="QM332" s="57"/>
      <c r="QN332" s="57"/>
      <c r="QO332" s="57"/>
      <c r="QP332" s="57"/>
      <c r="QQ332" s="57"/>
      <c r="QR332" s="57"/>
      <c r="QS332" s="57"/>
      <c r="QT332" s="57"/>
      <c r="QU332" s="57"/>
      <c r="QV332" s="57"/>
      <c r="QW332" s="57"/>
      <c r="QX332" s="57"/>
      <c r="QY332" s="57"/>
      <c r="QZ332" s="57"/>
      <c r="RA332" s="57"/>
      <c r="RB332" s="57"/>
      <c r="RC332" s="57"/>
      <c r="RD332" s="57"/>
      <c r="RE332" s="57"/>
      <c r="RF332" s="57"/>
      <c r="RG332" s="57"/>
      <c r="RH332" s="57"/>
      <c r="RI332" s="57"/>
      <c r="RJ332" s="57"/>
      <c r="RK332" s="57"/>
      <c r="RL332" s="57"/>
      <c r="RM332" s="57"/>
      <c r="RN332" s="57"/>
      <c r="RO332" s="57"/>
      <c r="RP332" s="57"/>
      <c r="RQ332" s="57"/>
      <c r="RR332" s="57"/>
      <c r="RS332" s="57"/>
      <c r="RT332" s="57"/>
      <c r="RU332" s="57"/>
      <c r="RV332" s="57"/>
      <c r="RW332" s="57"/>
      <c r="RX332" s="57"/>
      <c r="RY332" s="57"/>
      <c r="RZ332" s="57"/>
      <c r="SA332" s="57"/>
      <c r="SB332" s="57"/>
      <c r="SC332" s="57"/>
      <c r="SD332" s="57"/>
      <c r="SE332" s="57"/>
      <c r="SF332" s="57"/>
      <c r="SG332" s="57"/>
      <c r="SH332" s="57"/>
      <c r="SI332" s="57"/>
      <c r="SJ332" s="57"/>
      <c r="SK332" s="57"/>
      <c r="SL332" s="57"/>
      <c r="SM332" s="57"/>
      <c r="SN332" s="57"/>
      <c r="SO332" s="57"/>
      <c r="SP332" s="57"/>
      <c r="SQ332" s="57"/>
      <c r="SR332" s="57"/>
      <c r="SS332" s="57"/>
      <c r="ST332" s="57"/>
      <c r="SU332" s="57"/>
      <c r="SV332" s="57"/>
      <c r="SW332" s="57"/>
      <c r="SX332" s="57"/>
      <c r="SY332" s="57"/>
      <c r="SZ332" s="57"/>
      <c r="TA332" s="57"/>
      <c r="TB332" s="57"/>
      <c r="TC332" s="57"/>
      <c r="TD332" s="57"/>
      <c r="TE332" s="57"/>
      <c r="TF332" s="57"/>
      <c r="TG332" s="57"/>
      <c r="TH332" s="57"/>
      <c r="TI332" s="57"/>
      <c r="TJ332" s="57"/>
      <c r="TK332" s="57"/>
      <c r="TL332" s="57"/>
      <c r="TM332" s="57"/>
      <c r="TN332" s="57"/>
      <c r="TO332" s="57"/>
      <c r="TP332" s="57"/>
      <c r="TQ332" s="57"/>
      <c r="TR332" s="57"/>
      <c r="TS332" s="57"/>
      <c r="TT332" s="57"/>
      <c r="TU332" s="57"/>
      <c r="TV332" s="57"/>
      <c r="TW332" s="57"/>
      <c r="TX332" s="57"/>
      <c r="TY332" s="57"/>
      <c r="TZ332" s="57"/>
      <c r="UA332" s="57"/>
      <c r="UB332" s="57"/>
      <c r="UC332" s="57"/>
      <c r="UD332" s="57"/>
      <c r="UE332" s="57"/>
      <c r="UF332" s="57"/>
      <c r="UG332" s="57"/>
      <c r="UH332" s="57"/>
      <c r="UI332" s="57"/>
      <c r="UJ332" s="57"/>
      <c r="UK332" s="57"/>
      <c r="UL332" s="57"/>
      <c r="UM332" s="57"/>
      <c r="UN332" s="57"/>
      <c r="UO332" s="57"/>
      <c r="UP332" s="57"/>
      <c r="UQ332" s="57"/>
      <c r="UR332" s="57"/>
      <c r="US332" s="57"/>
      <c r="UT332" s="57"/>
      <c r="UU332" s="57"/>
      <c r="UV332" s="57"/>
      <c r="UW332" s="57"/>
      <c r="UX332" s="57"/>
      <c r="UY332" s="57"/>
      <c r="UZ332" s="57"/>
      <c r="VA332" s="57"/>
      <c r="VB332" s="57"/>
      <c r="VC332" s="57"/>
      <c r="VD332" s="57"/>
      <c r="VE332" s="57"/>
      <c r="VF332" s="57"/>
      <c r="VG332" s="57"/>
      <c r="VH332" s="57"/>
      <c r="VI332" s="57"/>
      <c r="VJ332" s="57"/>
      <c r="VK332" s="57"/>
      <c r="VL332" s="57"/>
      <c r="VM332" s="57"/>
      <c r="VN332" s="57"/>
      <c r="VO332" s="57"/>
      <c r="VP332" s="57"/>
      <c r="VQ332" s="57"/>
      <c r="VR332" s="57"/>
      <c r="VS332" s="57"/>
      <c r="VT332" s="57"/>
      <c r="VU332" s="57"/>
      <c r="VV332" s="57"/>
      <c r="VW332" s="57"/>
      <c r="VX332" s="57"/>
      <c r="VY332" s="57"/>
      <c r="VZ332" s="57"/>
      <c r="WA332" s="57"/>
      <c r="WB332" s="57"/>
      <c r="WC332" s="57"/>
      <c r="WD332" s="57"/>
      <c r="WE332" s="57"/>
      <c r="WF332" s="57"/>
      <c r="WG332" s="57"/>
      <c r="WH332" s="57"/>
      <c r="WI332" s="57"/>
      <c r="WJ332" s="57"/>
      <c r="WK332" s="57"/>
      <c r="WL332" s="57"/>
      <c r="WM332" s="57"/>
      <c r="WN332" s="57"/>
      <c r="WO332" s="57"/>
      <c r="WP332" s="57"/>
      <c r="WQ332" s="57"/>
      <c r="WR332" s="57"/>
      <c r="WS332" s="57"/>
      <c r="WT332" s="57"/>
      <c r="WU332" s="57"/>
      <c r="WV332" s="57"/>
      <c r="WW332" s="57"/>
      <c r="WX332" s="57"/>
      <c r="WY332" s="57"/>
      <c r="WZ332" s="57"/>
      <c r="XA332" s="57"/>
      <c r="XB332" s="57"/>
      <c r="XC332" s="57"/>
      <c r="XD332" s="57"/>
      <c r="XE332" s="57"/>
      <c r="XF332" s="57"/>
      <c r="XG332" s="57"/>
      <c r="XH332" s="57"/>
      <c r="XI332" s="57"/>
      <c r="XJ332" s="57"/>
      <c r="XK332" s="57"/>
      <c r="XL332" s="57"/>
      <c r="XM332" s="57"/>
      <c r="XN332" s="57"/>
      <c r="XO332" s="57"/>
      <c r="XP332" s="57"/>
      <c r="XQ332" s="57"/>
      <c r="XR332" s="57"/>
      <c r="XS332" s="57"/>
      <c r="XT332" s="57"/>
      <c r="XU332" s="57"/>
      <c r="XV332" s="57"/>
      <c r="XW332" s="57"/>
    </row>
    <row r="333">
      <c r="AI333" s="57"/>
      <c r="BR333" s="57"/>
      <c r="DA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c r="IX333" s="57"/>
      <c r="IY333" s="57"/>
      <c r="IZ333" s="57"/>
      <c r="JA333" s="57"/>
      <c r="JB333" s="57"/>
      <c r="JC333" s="57"/>
      <c r="JD333" s="57"/>
      <c r="JE333" s="57"/>
      <c r="JF333" s="57"/>
      <c r="JG333" s="57"/>
      <c r="JH333" s="57"/>
      <c r="JI333" s="57"/>
      <c r="JJ333" s="57"/>
      <c r="JK333" s="57"/>
      <c r="JL333" s="57"/>
      <c r="JM333" s="57"/>
      <c r="JN333" s="57"/>
      <c r="JO333" s="57"/>
      <c r="JP333" s="57"/>
      <c r="JQ333" s="57"/>
      <c r="JR333" s="57"/>
      <c r="JS333" s="57"/>
      <c r="JT333" s="57"/>
      <c r="JU333" s="57"/>
      <c r="JV333" s="57"/>
      <c r="JW333" s="57"/>
      <c r="JX333" s="57"/>
      <c r="JY333" s="57"/>
      <c r="JZ333" s="57"/>
      <c r="KA333" s="57"/>
      <c r="KB333" s="57"/>
      <c r="KC333" s="57"/>
      <c r="KD333" s="57"/>
      <c r="KE333" s="57"/>
      <c r="KF333" s="57"/>
      <c r="KG333" s="57"/>
      <c r="KH333" s="57"/>
      <c r="KI333" s="57"/>
      <c r="KJ333" s="57"/>
      <c r="KK333" s="57"/>
      <c r="KL333" s="57"/>
      <c r="KM333" s="57"/>
      <c r="KN333" s="57"/>
      <c r="KO333" s="57"/>
      <c r="KP333" s="57"/>
      <c r="KQ333" s="57"/>
      <c r="KR333" s="57"/>
      <c r="KS333" s="57"/>
      <c r="KT333" s="57"/>
      <c r="KU333" s="57"/>
      <c r="KV333" s="57"/>
      <c r="KW333" s="57"/>
      <c r="KX333" s="57"/>
      <c r="KY333" s="57"/>
      <c r="KZ333" s="57"/>
      <c r="LA333" s="57"/>
      <c r="LB333" s="57"/>
      <c r="LC333" s="57"/>
      <c r="LD333" s="57"/>
      <c r="LE333" s="57"/>
      <c r="LF333" s="57"/>
      <c r="LG333" s="57"/>
      <c r="LH333" s="57"/>
      <c r="LI333" s="57"/>
      <c r="LJ333" s="57"/>
      <c r="LK333" s="57"/>
      <c r="LL333" s="57"/>
      <c r="LM333" s="57"/>
      <c r="LN333" s="57"/>
      <c r="LO333" s="57"/>
      <c r="LP333" s="57"/>
      <c r="LQ333" s="57"/>
      <c r="LR333" s="57"/>
      <c r="LS333" s="57"/>
      <c r="LT333" s="57"/>
      <c r="LU333" s="57"/>
      <c r="LV333" s="57"/>
      <c r="LW333" s="57"/>
      <c r="LX333" s="57"/>
      <c r="LY333" s="57"/>
      <c r="LZ333" s="57"/>
      <c r="MA333" s="57"/>
      <c r="MB333" s="57"/>
      <c r="MC333" s="57"/>
      <c r="MD333" s="57"/>
      <c r="ME333" s="57"/>
      <c r="MF333" s="57"/>
      <c r="MG333" s="57"/>
      <c r="MH333" s="57"/>
      <c r="MI333" s="57"/>
      <c r="MJ333" s="57"/>
      <c r="MK333" s="57"/>
      <c r="ML333" s="57"/>
      <c r="MM333" s="57"/>
      <c r="MN333" s="57"/>
      <c r="MO333" s="57"/>
      <c r="MP333" s="57"/>
      <c r="MQ333" s="57"/>
      <c r="MR333" s="57"/>
      <c r="MS333" s="57"/>
      <c r="MT333" s="57"/>
      <c r="MU333" s="57"/>
      <c r="MV333" s="57"/>
      <c r="MW333" s="57"/>
      <c r="MX333" s="57"/>
      <c r="MY333" s="57"/>
      <c r="MZ333" s="57"/>
      <c r="NA333" s="57"/>
      <c r="NB333" s="57"/>
      <c r="NC333" s="57"/>
      <c r="ND333" s="57"/>
      <c r="NE333" s="57"/>
      <c r="NF333" s="57"/>
      <c r="NG333" s="57"/>
      <c r="NH333" s="57"/>
      <c r="NI333" s="57"/>
      <c r="NJ333" s="57"/>
      <c r="NK333" s="57"/>
      <c r="NL333" s="57"/>
      <c r="NM333" s="57"/>
      <c r="NN333" s="57"/>
      <c r="NO333" s="57"/>
      <c r="NP333" s="57"/>
      <c r="NQ333" s="57"/>
      <c r="NR333" s="57"/>
      <c r="NS333" s="57"/>
      <c r="NT333" s="57"/>
      <c r="NU333" s="57"/>
      <c r="NV333" s="57"/>
      <c r="NW333" s="57"/>
      <c r="NX333" s="57"/>
      <c r="NY333" s="57"/>
      <c r="NZ333" s="57"/>
      <c r="OA333" s="57"/>
      <c r="OB333" s="57"/>
      <c r="OC333" s="57"/>
      <c r="OD333" s="57"/>
      <c r="OE333" s="57"/>
      <c r="OF333" s="57"/>
      <c r="OG333" s="57"/>
      <c r="OH333" s="57"/>
      <c r="OI333" s="57"/>
      <c r="OJ333" s="57"/>
      <c r="OK333" s="57"/>
      <c r="OL333" s="57"/>
      <c r="OM333" s="57"/>
      <c r="ON333" s="57"/>
      <c r="OO333" s="57"/>
      <c r="OP333" s="57"/>
      <c r="OQ333" s="57"/>
      <c r="OR333" s="57"/>
      <c r="OS333" s="57"/>
      <c r="OT333" s="57"/>
      <c r="OU333" s="57"/>
      <c r="OV333" s="57"/>
      <c r="OW333" s="57"/>
      <c r="OX333" s="57"/>
      <c r="OY333" s="57"/>
      <c r="OZ333" s="57"/>
      <c r="PA333" s="57"/>
      <c r="PB333" s="57"/>
      <c r="PC333" s="57"/>
      <c r="PD333" s="57"/>
      <c r="PE333" s="57"/>
      <c r="PF333" s="57"/>
      <c r="PG333" s="57"/>
      <c r="PH333" s="57"/>
      <c r="PI333" s="57"/>
      <c r="PJ333" s="57"/>
      <c r="PK333" s="57"/>
      <c r="PL333" s="57"/>
      <c r="PM333" s="57"/>
      <c r="PN333" s="57"/>
      <c r="PO333" s="57"/>
      <c r="PP333" s="57"/>
      <c r="PQ333" s="57"/>
      <c r="PR333" s="57"/>
      <c r="PS333" s="57"/>
      <c r="PT333" s="57"/>
      <c r="PU333" s="57"/>
      <c r="PV333" s="57"/>
      <c r="PW333" s="57"/>
      <c r="PX333" s="57"/>
      <c r="PY333" s="57"/>
      <c r="PZ333" s="57"/>
      <c r="QA333" s="57"/>
      <c r="QB333" s="57"/>
      <c r="QC333" s="57"/>
      <c r="QD333" s="57"/>
      <c r="QE333" s="57"/>
      <c r="QF333" s="57"/>
      <c r="QG333" s="57"/>
      <c r="QH333" s="57"/>
      <c r="QI333" s="57"/>
      <c r="QJ333" s="57"/>
      <c r="QK333" s="57"/>
      <c r="QL333" s="57"/>
      <c r="QM333" s="57"/>
      <c r="QN333" s="57"/>
      <c r="QO333" s="57"/>
      <c r="QP333" s="57"/>
      <c r="QQ333" s="57"/>
      <c r="QR333" s="57"/>
      <c r="QS333" s="57"/>
      <c r="QT333" s="57"/>
      <c r="QU333" s="57"/>
      <c r="QV333" s="57"/>
      <c r="QW333" s="57"/>
      <c r="QX333" s="57"/>
      <c r="QY333" s="57"/>
      <c r="QZ333" s="57"/>
      <c r="RA333" s="57"/>
      <c r="RB333" s="57"/>
      <c r="RC333" s="57"/>
      <c r="RD333" s="57"/>
      <c r="RE333" s="57"/>
      <c r="RF333" s="57"/>
      <c r="RG333" s="57"/>
      <c r="RH333" s="57"/>
      <c r="RI333" s="57"/>
      <c r="RJ333" s="57"/>
      <c r="RK333" s="57"/>
      <c r="RL333" s="57"/>
      <c r="RM333" s="57"/>
      <c r="RN333" s="57"/>
      <c r="RO333" s="57"/>
      <c r="RP333" s="57"/>
      <c r="RQ333" s="57"/>
      <c r="RR333" s="57"/>
      <c r="RS333" s="57"/>
      <c r="RT333" s="57"/>
      <c r="RU333" s="57"/>
      <c r="RV333" s="57"/>
      <c r="RW333" s="57"/>
      <c r="RX333" s="57"/>
      <c r="RY333" s="57"/>
      <c r="RZ333" s="57"/>
      <c r="SA333" s="57"/>
      <c r="SB333" s="57"/>
      <c r="SC333" s="57"/>
      <c r="SD333" s="57"/>
      <c r="SE333" s="57"/>
      <c r="SF333" s="57"/>
      <c r="SG333" s="57"/>
      <c r="SH333" s="57"/>
      <c r="SI333" s="57"/>
      <c r="SJ333" s="57"/>
      <c r="SK333" s="57"/>
      <c r="SL333" s="57"/>
      <c r="SM333" s="57"/>
      <c r="SN333" s="57"/>
      <c r="SO333" s="57"/>
      <c r="SP333" s="57"/>
      <c r="SQ333" s="57"/>
      <c r="SR333" s="57"/>
      <c r="SS333" s="57"/>
      <c r="ST333" s="57"/>
      <c r="SU333" s="57"/>
      <c r="SV333" s="57"/>
      <c r="SW333" s="57"/>
      <c r="SX333" s="57"/>
      <c r="SY333" s="57"/>
      <c r="SZ333" s="57"/>
      <c r="TA333" s="57"/>
      <c r="TB333" s="57"/>
      <c r="TC333" s="57"/>
      <c r="TD333" s="57"/>
      <c r="TE333" s="57"/>
      <c r="TF333" s="57"/>
      <c r="TG333" s="57"/>
      <c r="TH333" s="57"/>
      <c r="TI333" s="57"/>
      <c r="TJ333" s="57"/>
      <c r="TK333" s="57"/>
      <c r="TL333" s="57"/>
      <c r="TM333" s="57"/>
      <c r="TN333" s="57"/>
      <c r="TO333" s="57"/>
      <c r="TP333" s="57"/>
      <c r="TQ333" s="57"/>
      <c r="TR333" s="57"/>
      <c r="TS333" s="57"/>
      <c r="TT333" s="57"/>
      <c r="TU333" s="57"/>
      <c r="TV333" s="57"/>
      <c r="TW333" s="57"/>
      <c r="TX333" s="57"/>
      <c r="TY333" s="57"/>
      <c r="TZ333" s="57"/>
      <c r="UA333" s="57"/>
      <c r="UB333" s="57"/>
      <c r="UC333" s="57"/>
      <c r="UD333" s="57"/>
      <c r="UE333" s="57"/>
      <c r="UF333" s="57"/>
      <c r="UG333" s="57"/>
      <c r="UH333" s="57"/>
      <c r="UI333" s="57"/>
      <c r="UJ333" s="57"/>
      <c r="UK333" s="57"/>
      <c r="UL333" s="57"/>
      <c r="UM333" s="57"/>
      <c r="UN333" s="57"/>
      <c r="UO333" s="57"/>
      <c r="UP333" s="57"/>
      <c r="UQ333" s="57"/>
      <c r="UR333" s="57"/>
      <c r="US333" s="57"/>
      <c r="UT333" s="57"/>
      <c r="UU333" s="57"/>
      <c r="UV333" s="57"/>
      <c r="UW333" s="57"/>
      <c r="UX333" s="57"/>
      <c r="UY333" s="57"/>
      <c r="UZ333" s="57"/>
      <c r="VA333" s="57"/>
      <c r="VB333" s="57"/>
      <c r="VC333" s="57"/>
      <c r="VD333" s="57"/>
      <c r="VE333" s="57"/>
      <c r="VF333" s="57"/>
      <c r="VG333" s="57"/>
      <c r="VH333" s="57"/>
      <c r="VI333" s="57"/>
      <c r="VJ333" s="57"/>
      <c r="VK333" s="57"/>
      <c r="VL333" s="57"/>
      <c r="VM333" s="57"/>
      <c r="VN333" s="57"/>
      <c r="VO333" s="57"/>
      <c r="VP333" s="57"/>
      <c r="VQ333" s="57"/>
      <c r="VR333" s="57"/>
      <c r="VS333" s="57"/>
      <c r="VT333" s="57"/>
      <c r="VU333" s="57"/>
      <c r="VV333" s="57"/>
      <c r="VW333" s="57"/>
      <c r="VX333" s="57"/>
      <c r="VY333" s="57"/>
      <c r="VZ333" s="57"/>
      <c r="WA333" s="57"/>
      <c r="WB333" s="57"/>
      <c r="WC333" s="57"/>
      <c r="WD333" s="57"/>
      <c r="WE333" s="57"/>
      <c r="WF333" s="57"/>
      <c r="WG333" s="57"/>
      <c r="WH333" s="57"/>
      <c r="WI333" s="57"/>
      <c r="WJ333" s="57"/>
      <c r="WK333" s="57"/>
      <c r="WL333" s="57"/>
      <c r="WM333" s="57"/>
      <c r="WN333" s="57"/>
      <c r="WO333" s="57"/>
      <c r="WP333" s="57"/>
      <c r="WQ333" s="57"/>
      <c r="WR333" s="57"/>
      <c r="WS333" s="57"/>
      <c r="WT333" s="57"/>
      <c r="WU333" s="57"/>
      <c r="WV333" s="57"/>
      <c r="WW333" s="57"/>
      <c r="WX333" s="57"/>
      <c r="WY333" s="57"/>
      <c r="WZ333" s="57"/>
      <c r="XA333" s="57"/>
      <c r="XB333" s="57"/>
      <c r="XC333" s="57"/>
      <c r="XD333" s="57"/>
      <c r="XE333" s="57"/>
      <c r="XF333" s="57"/>
      <c r="XG333" s="57"/>
      <c r="XH333" s="57"/>
      <c r="XI333" s="57"/>
      <c r="XJ333" s="57"/>
      <c r="XK333" s="57"/>
      <c r="XL333" s="57"/>
      <c r="XM333" s="57"/>
      <c r="XN333" s="57"/>
      <c r="XO333" s="57"/>
      <c r="XP333" s="57"/>
      <c r="XQ333" s="57"/>
      <c r="XR333" s="57"/>
      <c r="XS333" s="57"/>
      <c r="XT333" s="57"/>
      <c r="XU333" s="57"/>
      <c r="XV333" s="57"/>
      <c r="XW333" s="57"/>
    </row>
    <row r="334">
      <c r="AI334" s="57"/>
      <c r="BR334" s="57"/>
      <c r="DA334" s="57"/>
      <c r="EJ334" s="57"/>
      <c r="EK334" s="57"/>
      <c r="EL334" s="57"/>
      <c r="EM334" s="57"/>
      <c r="EN334" s="57"/>
      <c r="EO334" s="57"/>
      <c r="EP334" s="57"/>
      <c r="EQ334" s="57"/>
      <c r="ER334" s="57"/>
      <c r="ES334" s="57"/>
      <c r="ET334" s="57"/>
      <c r="EU334" s="57"/>
      <c r="EV334" s="57"/>
      <c r="EW334" s="57"/>
      <c r="EX334" s="57"/>
      <c r="EY334" s="57"/>
      <c r="EZ334" s="57"/>
      <c r="FA334" s="57"/>
      <c r="FB334" s="57"/>
      <c r="FC334" s="57"/>
      <c r="FD334" s="57"/>
      <c r="FE334" s="57"/>
      <c r="FF334" s="57"/>
      <c r="FG334" s="57"/>
      <c r="FH334" s="57"/>
      <c r="FI334" s="57"/>
      <c r="FJ334" s="57"/>
      <c r="FK334" s="57"/>
      <c r="FL334" s="57"/>
      <c r="FM334" s="57"/>
      <c r="FN334" s="57"/>
      <c r="FO334" s="57"/>
      <c r="FP334" s="57"/>
      <c r="FQ334" s="57"/>
      <c r="FR334" s="57"/>
      <c r="FS334" s="57"/>
      <c r="FT334" s="57"/>
      <c r="FU334" s="57"/>
      <c r="FV334" s="57"/>
      <c r="FW334" s="57"/>
      <c r="FX334" s="57"/>
      <c r="FY334" s="57"/>
      <c r="FZ334" s="57"/>
      <c r="GA334" s="57"/>
      <c r="GB334" s="57"/>
      <c r="GC334" s="57"/>
      <c r="GD334" s="57"/>
      <c r="GE334" s="57"/>
      <c r="GF334" s="57"/>
      <c r="GG334" s="57"/>
      <c r="GH334" s="57"/>
      <c r="GI334" s="57"/>
      <c r="GJ334" s="57"/>
      <c r="GK334" s="57"/>
      <c r="GL334" s="57"/>
      <c r="GM334" s="57"/>
      <c r="GN334" s="57"/>
      <c r="GO334" s="57"/>
      <c r="GP334" s="57"/>
      <c r="GQ334" s="57"/>
      <c r="GR334" s="57"/>
      <c r="GS334" s="57"/>
      <c r="GT334" s="57"/>
      <c r="GU334" s="57"/>
      <c r="GV334" s="57"/>
      <c r="GW334" s="57"/>
      <c r="GX334" s="57"/>
      <c r="GY334" s="57"/>
      <c r="GZ334" s="57"/>
      <c r="HA334" s="57"/>
      <c r="HB334" s="57"/>
      <c r="HC334" s="57"/>
      <c r="HD334" s="57"/>
      <c r="HE334" s="57"/>
      <c r="HF334" s="57"/>
      <c r="HG334" s="57"/>
      <c r="HH334" s="57"/>
      <c r="HI334" s="57"/>
      <c r="HJ334" s="57"/>
      <c r="HK334" s="57"/>
      <c r="HL334" s="57"/>
      <c r="HM334" s="57"/>
      <c r="HN334" s="57"/>
      <c r="HO334" s="57"/>
      <c r="HP334" s="57"/>
      <c r="HQ334" s="57"/>
      <c r="HR334" s="57"/>
      <c r="HS334" s="57"/>
      <c r="HT334" s="57"/>
      <c r="HU334" s="57"/>
      <c r="HV334" s="57"/>
      <c r="HW334" s="57"/>
      <c r="HX334" s="57"/>
      <c r="HY334" s="57"/>
      <c r="HZ334" s="57"/>
      <c r="IA334" s="57"/>
      <c r="IB334" s="57"/>
      <c r="IC334" s="57"/>
      <c r="ID334" s="57"/>
      <c r="IE334" s="57"/>
      <c r="IF334" s="57"/>
      <c r="IG334" s="57"/>
      <c r="IH334" s="57"/>
      <c r="II334" s="57"/>
      <c r="IJ334" s="57"/>
      <c r="IK334" s="57"/>
      <c r="IL334" s="57"/>
      <c r="IM334" s="57"/>
      <c r="IN334" s="57"/>
      <c r="IO334" s="57"/>
      <c r="IP334" s="57"/>
      <c r="IQ334" s="57"/>
      <c r="IR334" s="57"/>
      <c r="IS334" s="57"/>
      <c r="IT334" s="57"/>
      <c r="IU334" s="57"/>
      <c r="IV334" s="57"/>
      <c r="IW334" s="57"/>
      <c r="IX334" s="57"/>
      <c r="IY334" s="57"/>
      <c r="IZ334" s="57"/>
      <c r="JA334" s="57"/>
      <c r="JB334" s="57"/>
      <c r="JC334" s="57"/>
      <c r="JD334" s="57"/>
      <c r="JE334" s="57"/>
      <c r="JF334" s="57"/>
      <c r="JG334" s="57"/>
      <c r="JH334" s="57"/>
      <c r="JI334" s="57"/>
      <c r="JJ334" s="57"/>
      <c r="JK334" s="57"/>
      <c r="JL334" s="57"/>
      <c r="JM334" s="57"/>
      <c r="JN334" s="57"/>
      <c r="JO334" s="57"/>
      <c r="JP334" s="57"/>
      <c r="JQ334" s="57"/>
      <c r="JR334" s="57"/>
      <c r="JS334" s="57"/>
      <c r="JT334" s="57"/>
      <c r="JU334" s="57"/>
      <c r="JV334" s="57"/>
      <c r="JW334" s="57"/>
      <c r="JX334" s="57"/>
      <c r="JY334" s="57"/>
      <c r="JZ334" s="57"/>
      <c r="KA334" s="57"/>
      <c r="KB334" s="57"/>
      <c r="KC334" s="57"/>
      <c r="KD334" s="57"/>
      <c r="KE334" s="57"/>
      <c r="KF334" s="57"/>
      <c r="KG334" s="57"/>
      <c r="KH334" s="57"/>
      <c r="KI334" s="57"/>
      <c r="KJ334" s="57"/>
      <c r="KK334" s="57"/>
      <c r="KL334" s="57"/>
      <c r="KM334" s="57"/>
      <c r="KN334" s="57"/>
      <c r="KO334" s="57"/>
      <c r="KP334" s="57"/>
      <c r="KQ334" s="57"/>
      <c r="KR334" s="57"/>
      <c r="KS334" s="57"/>
      <c r="KT334" s="57"/>
      <c r="KU334" s="57"/>
      <c r="KV334" s="57"/>
      <c r="KW334" s="57"/>
      <c r="KX334" s="57"/>
      <c r="KY334" s="57"/>
      <c r="KZ334" s="57"/>
      <c r="LA334" s="57"/>
      <c r="LB334" s="57"/>
      <c r="LC334" s="57"/>
      <c r="LD334" s="57"/>
      <c r="LE334" s="57"/>
      <c r="LF334" s="57"/>
      <c r="LG334" s="57"/>
      <c r="LH334" s="57"/>
      <c r="LI334" s="57"/>
      <c r="LJ334" s="57"/>
      <c r="LK334" s="57"/>
      <c r="LL334" s="57"/>
      <c r="LM334" s="57"/>
      <c r="LN334" s="57"/>
      <c r="LO334" s="57"/>
      <c r="LP334" s="57"/>
      <c r="LQ334" s="57"/>
      <c r="LR334" s="57"/>
      <c r="LS334" s="57"/>
      <c r="LT334" s="57"/>
      <c r="LU334" s="57"/>
      <c r="LV334" s="57"/>
      <c r="LW334" s="57"/>
      <c r="LX334" s="57"/>
      <c r="LY334" s="57"/>
      <c r="LZ334" s="57"/>
      <c r="MA334" s="57"/>
      <c r="MB334" s="57"/>
      <c r="MC334" s="57"/>
      <c r="MD334" s="57"/>
      <c r="ME334" s="57"/>
      <c r="MF334" s="57"/>
      <c r="MG334" s="57"/>
      <c r="MH334" s="57"/>
      <c r="MI334" s="57"/>
      <c r="MJ334" s="57"/>
      <c r="MK334" s="57"/>
      <c r="ML334" s="57"/>
      <c r="MM334" s="57"/>
      <c r="MN334" s="57"/>
      <c r="MO334" s="57"/>
      <c r="MP334" s="57"/>
      <c r="MQ334" s="57"/>
      <c r="MR334" s="57"/>
      <c r="MS334" s="57"/>
      <c r="MT334" s="57"/>
      <c r="MU334" s="57"/>
      <c r="MV334" s="57"/>
      <c r="MW334" s="57"/>
      <c r="MX334" s="57"/>
      <c r="MY334" s="57"/>
      <c r="MZ334" s="57"/>
      <c r="NA334" s="57"/>
      <c r="NB334" s="57"/>
      <c r="NC334" s="57"/>
      <c r="ND334" s="57"/>
      <c r="NE334" s="57"/>
      <c r="NF334" s="57"/>
      <c r="NG334" s="57"/>
      <c r="NH334" s="57"/>
      <c r="NI334" s="57"/>
      <c r="NJ334" s="57"/>
      <c r="NK334" s="57"/>
      <c r="NL334" s="57"/>
      <c r="NM334" s="57"/>
      <c r="NN334" s="57"/>
      <c r="NO334" s="57"/>
      <c r="NP334" s="57"/>
      <c r="NQ334" s="57"/>
      <c r="NR334" s="57"/>
      <c r="NS334" s="57"/>
      <c r="NT334" s="57"/>
      <c r="NU334" s="57"/>
      <c r="NV334" s="57"/>
      <c r="NW334" s="57"/>
      <c r="NX334" s="57"/>
      <c r="NY334" s="57"/>
      <c r="NZ334" s="57"/>
      <c r="OA334" s="57"/>
      <c r="OB334" s="57"/>
      <c r="OC334" s="57"/>
      <c r="OD334" s="57"/>
      <c r="OE334" s="57"/>
      <c r="OF334" s="57"/>
      <c r="OG334" s="57"/>
      <c r="OH334" s="57"/>
      <c r="OI334" s="57"/>
      <c r="OJ334" s="57"/>
      <c r="OK334" s="57"/>
      <c r="OL334" s="57"/>
      <c r="OM334" s="57"/>
      <c r="ON334" s="57"/>
      <c r="OO334" s="57"/>
      <c r="OP334" s="57"/>
      <c r="OQ334" s="57"/>
      <c r="OR334" s="57"/>
      <c r="OS334" s="57"/>
      <c r="OT334" s="57"/>
      <c r="OU334" s="57"/>
      <c r="OV334" s="57"/>
      <c r="OW334" s="57"/>
      <c r="OX334" s="57"/>
      <c r="OY334" s="57"/>
      <c r="OZ334" s="57"/>
      <c r="PA334" s="57"/>
      <c r="PB334" s="57"/>
      <c r="PC334" s="57"/>
      <c r="PD334" s="57"/>
      <c r="PE334" s="57"/>
      <c r="PF334" s="57"/>
      <c r="PG334" s="57"/>
      <c r="PH334" s="57"/>
      <c r="PI334" s="57"/>
      <c r="PJ334" s="57"/>
      <c r="PK334" s="57"/>
      <c r="PL334" s="57"/>
      <c r="PM334" s="57"/>
      <c r="PN334" s="57"/>
      <c r="PO334" s="57"/>
      <c r="PP334" s="57"/>
      <c r="PQ334" s="57"/>
      <c r="PR334" s="57"/>
      <c r="PS334" s="57"/>
      <c r="PT334" s="57"/>
      <c r="PU334" s="57"/>
      <c r="PV334" s="57"/>
      <c r="PW334" s="57"/>
      <c r="PX334" s="57"/>
      <c r="PY334" s="57"/>
      <c r="PZ334" s="57"/>
      <c r="QA334" s="57"/>
      <c r="QB334" s="57"/>
      <c r="QC334" s="57"/>
      <c r="QD334" s="57"/>
      <c r="QE334" s="57"/>
      <c r="QF334" s="57"/>
      <c r="QG334" s="57"/>
      <c r="QH334" s="57"/>
      <c r="QI334" s="57"/>
      <c r="QJ334" s="57"/>
      <c r="QK334" s="57"/>
      <c r="QL334" s="57"/>
      <c r="QM334" s="57"/>
      <c r="QN334" s="57"/>
      <c r="QO334" s="57"/>
      <c r="QP334" s="57"/>
      <c r="QQ334" s="57"/>
      <c r="QR334" s="57"/>
      <c r="QS334" s="57"/>
      <c r="QT334" s="57"/>
      <c r="QU334" s="57"/>
      <c r="QV334" s="57"/>
      <c r="QW334" s="57"/>
      <c r="QX334" s="57"/>
      <c r="QY334" s="57"/>
      <c r="QZ334" s="57"/>
      <c r="RA334" s="57"/>
      <c r="RB334" s="57"/>
      <c r="RC334" s="57"/>
      <c r="RD334" s="57"/>
      <c r="RE334" s="57"/>
      <c r="RF334" s="57"/>
      <c r="RG334" s="57"/>
      <c r="RH334" s="57"/>
      <c r="RI334" s="57"/>
      <c r="RJ334" s="57"/>
      <c r="RK334" s="57"/>
      <c r="RL334" s="57"/>
      <c r="RM334" s="57"/>
      <c r="RN334" s="57"/>
      <c r="RO334" s="57"/>
      <c r="RP334" s="57"/>
      <c r="RQ334" s="57"/>
      <c r="RR334" s="57"/>
      <c r="RS334" s="57"/>
      <c r="RT334" s="57"/>
      <c r="RU334" s="57"/>
      <c r="RV334" s="57"/>
      <c r="RW334" s="57"/>
      <c r="RX334" s="57"/>
      <c r="RY334" s="57"/>
      <c r="RZ334" s="57"/>
      <c r="SA334" s="57"/>
      <c r="SB334" s="57"/>
      <c r="SC334" s="57"/>
      <c r="SD334" s="57"/>
      <c r="SE334" s="57"/>
      <c r="SF334" s="57"/>
      <c r="SG334" s="57"/>
      <c r="SH334" s="57"/>
      <c r="SI334" s="57"/>
      <c r="SJ334" s="57"/>
      <c r="SK334" s="57"/>
      <c r="SL334" s="57"/>
      <c r="SM334" s="57"/>
      <c r="SN334" s="57"/>
      <c r="SO334" s="57"/>
      <c r="SP334" s="57"/>
      <c r="SQ334" s="57"/>
      <c r="SR334" s="57"/>
      <c r="SS334" s="57"/>
      <c r="ST334" s="57"/>
      <c r="SU334" s="57"/>
      <c r="SV334" s="57"/>
      <c r="SW334" s="57"/>
      <c r="SX334" s="57"/>
      <c r="SY334" s="57"/>
      <c r="SZ334" s="57"/>
      <c r="TA334" s="57"/>
      <c r="TB334" s="57"/>
      <c r="TC334" s="57"/>
      <c r="TD334" s="57"/>
      <c r="TE334" s="57"/>
      <c r="TF334" s="57"/>
      <c r="TG334" s="57"/>
      <c r="TH334" s="57"/>
      <c r="TI334" s="57"/>
      <c r="TJ334" s="57"/>
      <c r="TK334" s="57"/>
      <c r="TL334" s="57"/>
      <c r="TM334" s="57"/>
      <c r="TN334" s="57"/>
      <c r="TO334" s="57"/>
      <c r="TP334" s="57"/>
      <c r="TQ334" s="57"/>
      <c r="TR334" s="57"/>
      <c r="TS334" s="57"/>
      <c r="TT334" s="57"/>
      <c r="TU334" s="57"/>
      <c r="TV334" s="57"/>
      <c r="TW334" s="57"/>
      <c r="TX334" s="57"/>
      <c r="TY334" s="57"/>
      <c r="TZ334" s="57"/>
      <c r="UA334" s="57"/>
      <c r="UB334" s="57"/>
      <c r="UC334" s="57"/>
      <c r="UD334" s="57"/>
      <c r="UE334" s="57"/>
      <c r="UF334" s="57"/>
      <c r="UG334" s="57"/>
      <c r="UH334" s="57"/>
      <c r="UI334" s="57"/>
      <c r="UJ334" s="57"/>
      <c r="UK334" s="57"/>
      <c r="UL334" s="57"/>
      <c r="UM334" s="57"/>
      <c r="UN334" s="57"/>
      <c r="UO334" s="57"/>
      <c r="UP334" s="57"/>
      <c r="UQ334" s="57"/>
      <c r="UR334" s="57"/>
      <c r="US334" s="57"/>
      <c r="UT334" s="57"/>
      <c r="UU334" s="57"/>
      <c r="UV334" s="57"/>
      <c r="UW334" s="57"/>
      <c r="UX334" s="57"/>
      <c r="UY334" s="57"/>
      <c r="UZ334" s="57"/>
      <c r="VA334" s="57"/>
      <c r="VB334" s="57"/>
      <c r="VC334" s="57"/>
      <c r="VD334" s="57"/>
      <c r="VE334" s="57"/>
      <c r="VF334" s="57"/>
      <c r="VG334" s="57"/>
      <c r="VH334" s="57"/>
      <c r="VI334" s="57"/>
      <c r="VJ334" s="57"/>
      <c r="VK334" s="57"/>
      <c r="VL334" s="57"/>
      <c r="VM334" s="57"/>
      <c r="VN334" s="57"/>
      <c r="VO334" s="57"/>
      <c r="VP334" s="57"/>
      <c r="VQ334" s="57"/>
      <c r="VR334" s="57"/>
      <c r="VS334" s="57"/>
      <c r="VT334" s="57"/>
      <c r="VU334" s="57"/>
      <c r="VV334" s="57"/>
      <c r="VW334" s="57"/>
      <c r="VX334" s="57"/>
      <c r="VY334" s="57"/>
      <c r="VZ334" s="57"/>
      <c r="WA334" s="57"/>
      <c r="WB334" s="57"/>
      <c r="WC334" s="57"/>
      <c r="WD334" s="57"/>
      <c r="WE334" s="57"/>
      <c r="WF334" s="57"/>
      <c r="WG334" s="57"/>
      <c r="WH334" s="57"/>
      <c r="WI334" s="57"/>
      <c r="WJ334" s="57"/>
      <c r="WK334" s="57"/>
      <c r="WL334" s="57"/>
      <c r="WM334" s="57"/>
      <c r="WN334" s="57"/>
      <c r="WO334" s="57"/>
      <c r="WP334" s="57"/>
      <c r="WQ334" s="57"/>
      <c r="WR334" s="57"/>
      <c r="WS334" s="57"/>
      <c r="WT334" s="57"/>
      <c r="WU334" s="57"/>
      <c r="WV334" s="57"/>
      <c r="WW334" s="57"/>
      <c r="WX334" s="57"/>
      <c r="WY334" s="57"/>
      <c r="WZ334" s="57"/>
      <c r="XA334" s="57"/>
      <c r="XB334" s="57"/>
      <c r="XC334" s="57"/>
      <c r="XD334" s="57"/>
      <c r="XE334" s="57"/>
      <c r="XF334" s="57"/>
      <c r="XG334" s="57"/>
      <c r="XH334" s="57"/>
      <c r="XI334" s="57"/>
      <c r="XJ334" s="57"/>
      <c r="XK334" s="57"/>
      <c r="XL334" s="57"/>
      <c r="XM334" s="57"/>
      <c r="XN334" s="57"/>
      <c r="XO334" s="57"/>
      <c r="XP334" s="57"/>
      <c r="XQ334" s="57"/>
      <c r="XR334" s="57"/>
      <c r="XS334" s="57"/>
      <c r="XT334" s="57"/>
      <c r="XU334" s="57"/>
      <c r="XV334" s="57"/>
      <c r="XW334" s="57"/>
    </row>
    <row r="335">
      <c r="AI335" s="57"/>
      <c r="BR335" s="57"/>
      <c r="DA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c r="IX335" s="57"/>
      <c r="IY335" s="57"/>
      <c r="IZ335" s="57"/>
      <c r="JA335" s="57"/>
      <c r="JB335" s="57"/>
      <c r="JC335" s="57"/>
      <c r="JD335" s="57"/>
      <c r="JE335" s="57"/>
      <c r="JF335" s="57"/>
      <c r="JG335" s="57"/>
      <c r="JH335" s="57"/>
      <c r="JI335" s="57"/>
      <c r="JJ335" s="57"/>
      <c r="JK335" s="57"/>
      <c r="JL335" s="57"/>
      <c r="JM335" s="57"/>
      <c r="JN335" s="57"/>
      <c r="JO335" s="57"/>
      <c r="JP335" s="57"/>
      <c r="JQ335" s="57"/>
      <c r="JR335" s="57"/>
      <c r="JS335" s="57"/>
      <c r="JT335" s="57"/>
      <c r="JU335" s="57"/>
      <c r="JV335" s="57"/>
      <c r="JW335" s="57"/>
      <c r="JX335" s="57"/>
      <c r="JY335" s="57"/>
      <c r="JZ335" s="57"/>
      <c r="KA335" s="57"/>
      <c r="KB335" s="57"/>
      <c r="KC335" s="57"/>
      <c r="KD335" s="57"/>
      <c r="KE335" s="57"/>
      <c r="KF335" s="57"/>
      <c r="KG335" s="57"/>
      <c r="KH335" s="57"/>
      <c r="KI335" s="57"/>
      <c r="KJ335" s="57"/>
      <c r="KK335" s="57"/>
      <c r="KL335" s="57"/>
      <c r="KM335" s="57"/>
      <c r="KN335" s="57"/>
      <c r="KO335" s="57"/>
      <c r="KP335" s="57"/>
      <c r="KQ335" s="57"/>
      <c r="KR335" s="57"/>
      <c r="KS335" s="57"/>
      <c r="KT335" s="57"/>
      <c r="KU335" s="57"/>
      <c r="KV335" s="57"/>
      <c r="KW335" s="57"/>
      <c r="KX335" s="57"/>
      <c r="KY335" s="57"/>
      <c r="KZ335" s="57"/>
      <c r="LA335" s="57"/>
      <c r="LB335" s="57"/>
      <c r="LC335" s="57"/>
      <c r="LD335" s="57"/>
      <c r="LE335" s="57"/>
      <c r="LF335" s="57"/>
      <c r="LG335" s="57"/>
      <c r="LH335" s="57"/>
      <c r="LI335" s="57"/>
      <c r="LJ335" s="57"/>
      <c r="LK335" s="57"/>
      <c r="LL335" s="57"/>
      <c r="LM335" s="57"/>
      <c r="LN335" s="57"/>
      <c r="LO335" s="57"/>
      <c r="LP335" s="57"/>
      <c r="LQ335" s="57"/>
      <c r="LR335" s="57"/>
      <c r="LS335" s="57"/>
      <c r="LT335" s="57"/>
      <c r="LU335" s="57"/>
      <c r="LV335" s="57"/>
      <c r="LW335" s="57"/>
      <c r="LX335" s="57"/>
      <c r="LY335" s="57"/>
      <c r="LZ335" s="57"/>
      <c r="MA335" s="57"/>
      <c r="MB335" s="57"/>
      <c r="MC335" s="57"/>
      <c r="MD335" s="57"/>
      <c r="ME335" s="57"/>
      <c r="MF335" s="57"/>
      <c r="MG335" s="57"/>
      <c r="MH335" s="57"/>
      <c r="MI335" s="57"/>
      <c r="MJ335" s="57"/>
      <c r="MK335" s="57"/>
      <c r="ML335" s="57"/>
      <c r="MM335" s="57"/>
      <c r="MN335" s="57"/>
      <c r="MO335" s="57"/>
      <c r="MP335" s="57"/>
      <c r="MQ335" s="57"/>
      <c r="MR335" s="57"/>
      <c r="MS335" s="57"/>
      <c r="MT335" s="57"/>
      <c r="MU335" s="57"/>
      <c r="MV335" s="57"/>
      <c r="MW335" s="57"/>
      <c r="MX335" s="57"/>
      <c r="MY335" s="57"/>
      <c r="MZ335" s="57"/>
      <c r="NA335" s="57"/>
      <c r="NB335" s="57"/>
      <c r="NC335" s="57"/>
      <c r="ND335" s="57"/>
      <c r="NE335" s="57"/>
      <c r="NF335" s="57"/>
      <c r="NG335" s="57"/>
      <c r="NH335" s="57"/>
      <c r="NI335" s="57"/>
      <c r="NJ335" s="57"/>
      <c r="NK335" s="57"/>
      <c r="NL335" s="57"/>
      <c r="NM335" s="57"/>
      <c r="NN335" s="57"/>
      <c r="NO335" s="57"/>
      <c r="NP335" s="57"/>
      <c r="NQ335" s="57"/>
      <c r="NR335" s="57"/>
      <c r="NS335" s="57"/>
      <c r="NT335" s="57"/>
      <c r="NU335" s="57"/>
      <c r="NV335" s="57"/>
      <c r="NW335" s="57"/>
      <c r="NX335" s="57"/>
      <c r="NY335" s="57"/>
      <c r="NZ335" s="57"/>
      <c r="OA335" s="57"/>
      <c r="OB335" s="57"/>
      <c r="OC335" s="57"/>
      <c r="OD335" s="57"/>
      <c r="OE335" s="57"/>
      <c r="OF335" s="57"/>
      <c r="OG335" s="57"/>
      <c r="OH335" s="57"/>
      <c r="OI335" s="57"/>
      <c r="OJ335" s="57"/>
      <c r="OK335" s="57"/>
      <c r="OL335" s="57"/>
      <c r="OM335" s="57"/>
      <c r="ON335" s="57"/>
      <c r="OO335" s="57"/>
      <c r="OP335" s="57"/>
      <c r="OQ335" s="57"/>
      <c r="OR335" s="57"/>
      <c r="OS335" s="57"/>
      <c r="OT335" s="57"/>
      <c r="OU335" s="57"/>
      <c r="OV335" s="57"/>
      <c r="OW335" s="57"/>
      <c r="OX335" s="57"/>
      <c r="OY335" s="57"/>
      <c r="OZ335" s="57"/>
      <c r="PA335" s="57"/>
      <c r="PB335" s="57"/>
      <c r="PC335" s="57"/>
      <c r="PD335" s="57"/>
      <c r="PE335" s="57"/>
      <c r="PF335" s="57"/>
      <c r="PG335" s="57"/>
      <c r="PH335" s="57"/>
      <c r="PI335" s="57"/>
      <c r="PJ335" s="57"/>
      <c r="PK335" s="57"/>
      <c r="PL335" s="57"/>
      <c r="PM335" s="57"/>
      <c r="PN335" s="57"/>
      <c r="PO335" s="57"/>
      <c r="PP335" s="57"/>
      <c r="PQ335" s="57"/>
      <c r="PR335" s="57"/>
      <c r="PS335" s="57"/>
      <c r="PT335" s="57"/>
      <c r="PU335" s="57"/>
      <c r="PV335" s="57"/>
      <c r="PW335" s="57"/>
      <c r="PX335" s="57"/>
      <c r="PY335" s="57"/>
      <c r="PZ335" s="57"/>
      <c r="QA335" s="57"/>
      <c r="QB335" s="57"/>
      <c r="QC335" s="57"/>
      <c r="QD335" s="57"/>
      <c r="QE335" s="57"/>
      <c r="QF335" s="57"/>
      <c r="QG335" s="57"/>
      <c r="QH335" s="57"/>
      <c r="QI335" s="57"/>
      <c r="QJ335" s="57"/>
      <c r="QK335" s="57"/>
      <c r="QL335" s="57"/>
      <c r="QM335" s="57"/>
      <c r="QN335" s="57"/>
      <c r="QO335" s="57"/>
      <c r="QP335" s="57"/>
      <c r="QQ335" s="57"/>
      <c r="QR335" s="57"/>
      <c r="QS335" s="57"/>
      <c r="QT335" s="57"/>
      <c r="QU335" s="57"/>
      <c r="QV335" s="57"/>
      <c r="QW335" s="57"/>
      <c r="QX335" s="57"/>
      <c r="QY335" s="57"/>
      <c r="QZ335" s="57"/>
      <c r="RA335" s="57"/>
      <c r="RB335" s="57"/>
      <c r="RC335" s="57"/>
      <c r="RD335" s="57"/>
      <c r="RE335" s="57"/>
      <c r="RF335" s="57"/>
      <c r="RG335" s="57"/>
      <c r="RH335" s="57"/>
      <c r="RI335" s="57"/>
      <c r="RJ335" s="57"/>
      <c r="RK335" s="57"/>
      <c r="RL335" s="57"/>
      <c r="RM335" s="57"/>
      <c r="RN335" s="57"/>
      <c r="RO335" s="57"/>
      <c r="RP335" s="57"/>
      <c r="RQ335" s="57"/>
      <c r="RR335" s="57"/>
      <c r="RS335" s="57"/>
      <c r="RT335" s="57"/>
      <c r="RU335" s="57"/>
      <c r="RV335" s="57"/>
      <c r="RW335" s="57"/>
      <c r="RX335" s="57"/>
      <c r="RY335" s="57"/>
      <c r="RZ335" s="57"/>
      <c r="SA335" s="57"/>
      <c r="SB335" s="57"/>
      <c r="SC335" s="57"/>
      <c r="SD335" s="57"/>
      <c r="SE335" s="57"/>
      <c r="SF335" s="57"/>
      <c r="SG335" s="57"/>
      <c r="SH335" s="57"/>
      <c r="SI335" s="57"/>
      <c r="SJ335" s="57"/>
      <c r="SK335" s="57"/>
      <c r="SL335" s="57"/>
      <c r="SM335" s="57"/>
      <c r="SN335" s="57"/>
      <c r="SO335" s="57"/>
      <c r="SP335" s="57"/>
      <c r="SQ335" s="57"/>
      <c r="SR335" s="57"/>
      <c r="SS335" s="57"/>
      <c r="ST335" s="57"/>
      <c r="SU335" s="57"/>
      <c r="SV335" s="57"/>
      <c r="SW335" s="57"/>
      <c r="SX335" s="57"/>
      <c r="SY335" s="57"/>
      <c r="SZ335" s="57"/>
      <c r="TA335" s="57"/>
      <c r="TB335" s="57"/>
      <c r="TC335" s="57"/>
      <c r="TD335" s="57"/>
      <c r="TE335" s="57"/>
      <c r="TF335" s="57"/>
      <c r="TG335" s="57"/>
      <c r="TH335" s="57"/>
      <c r="TI335" s="57"/>
      <c r="TJ335" s="57"/>
      <c r="TK335" s="57"/>
      <c r="TL335" s="57"/>
      <c r="TM335" s="57"/>
      <c r="TN335" s="57"/>
      <c r="TO335" s="57"/>
      <c r="TP335" s="57"/>
      <c r="TQ335" s="57"/>
      <c r="TR335" s="57"/>
      <c r="TS335" s="57"/>
      <c r="TT335" s="57"/>
      <c r="TU335" s="57"/>
      <c r="TV335" s="57"/>
      <c r="TW335" s="57"/>
      <c r="TX335" s="57"/>
      <c r="TY335" s="57"/>
      <c r="TZ335" s="57"/>
      <c r="UA335" s="57"/>
      <c r="UB335" s="57"/>
      <c r="UC335" s="57"/>
      <c r="UD335" s="57"/>
      <c r="UE335" s="57"/>
      <c r="UF335" s="57"/>
      <c r="UG335" s="57"/>
      <c r="UH335" s="57"/>
      <c r="UI335" s="57"/>
      <c r="UJ335" s="57"/>
      <c r="UK335" s="57"/>
      <c r="UL335" s="57"/>
      <c r="UM335" s="57"/>
      <c r="UN335" s="57"/>
      <c r="UO335" s="57"/>
      <c r="UP335" s="57"/>
      <c r="UQ335" s="57"/>
      <c r="UR335" s="57"/>
      <c r="US335" s="57"/>
      <c r="UT335" s="57"/>
      <c r="UU335" s="57"/>
      <c r="UV335" s="57"/>
      <c r="UW335" s="57"/>
      <c r="UX335" s="57"/>
      <c r="UY335" s="57"/>
      <c r="UZ335" s="57"/>
      <c r="VA335" s="57"/>
      <c r="VB335" s="57"/>
      <c r="VC335" s="57"/>
      <c r="VD335" s="57"/>
      <c r="VE335" s="57"/>
      <c r="VF335" s="57"/>
      <c r="VG335" s="57"/>
      <c r="VH335" s="57"/>
      <c r="VI335" s="57"/>
      <c r="VJ335" s="57"/>
      <c r="VK335" s="57"/>
      <c r="VL335" s="57"/>
      <c r="VM335" s="57"/>
      <c r="VN335" s="57"/>
      <c r="VO335" s="57"/>
      <c r="VP335" s="57"/>
      <c r="VQ335" s="57"/>
      <c r="VR335" s="57"/>
      <c r="VS335" s="57"/>
      <c r="VT335" s="57"/>
      <c r="VU335" s="57"/>
      <c r="VV335" s="57"/>
      <c r="VW335" s="57"/>
      <c r="VX335" s="57"/>
      <c r="VY335" s="57"/>
      <c r="VZ335" s="57"/>
      <c r="WA335" s="57"/>
      <c r="WB335" s="57"/>
      <c r="WC335" s="57"/>
      <c r="WD335" s="57"/>
      <c r="WE335" s="57"/>
      <c r="WF335" s="57"/>
      <c r="WG335" s="57"/>
      <c r="WH335" s="57"/>
      <c r="WI335" s="57"/>
      <c r="WJ335" s="57"/>
      <c r="WK335" s="57"/>
      <c r="WL335" s="57"/>
      <c r="WM335" s="57"/>
      <c r="WN335" s="57"/>
      <c r="WO335" s="57"/>
      <c r="WP335" s="57"/>
      <c r="WQ335" s="57"/>
      <c r="WR335" s="57"/>
      <c r="WS335" s="57"/>
      <c r="WT335" s="57"/>
      <c r="WU335" s="57"/>
      <c r="WV335" s="57"/>
      <c r="WW335" s="57"/>
      <c r="WX335" s="57"/>
      <c r="WY335" s="57"/>
      <c r="WZ335" s="57"/>
      <c r="XA335" s="57"/>
      <c r="XB335" s="57"/>
      <c r="XC335" s="57"/>
      <c r="XD335" s="57"/>
      <c r="XE335" s="57"/>
      <c r="XF335" s="57"/>
      <c r="XG335" s="57"/>
      <c r="XH335" s="57"/>
      <c r="XI335" s="57"/>
      <c r="XJ335" s="57"/>
      <c r="XK335" s="57"/>
      <c r="XL335" s="57"/>
      <c r="XM335" s="57"/>
      <c r="XN335" s="57"/>
      <c r="XO335" s="57"/>
      <c r="XP335" s="57"/>
      <c r="XQ335" s="57"/>
      <c r="XR335" s="57"/>
      <c r="XS335" s="57"/>
      <c r="XT335" s="57"/>
      <c r="XU335" s="57"/>
      <c r="XV335" s="57"/>
      <c r="XW335" s="57"/>
    </row>
    <row r="336">
      <c r="AI336" s="57"/>
      <c r="BR336" s="57"/>
      <c r="DA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c r="IX336" s="57"/>
      <c r="IY336" s="57"/>
      <c r="IZ336" s="57"/>
      <c r="JA336" s="57"/>
      <c r="JB336" s="57"/>
      <c r="JC336" s="57"/>
      <c r="JD336" s="57"/>
      <c r="JE336" s="57"/>
      <c r="JF336" s="57"/>
      <c r="JG336" s="57"/>
      <c r="JH336" s="57"/>
      <c r="JI336" s="57"/>
      <c r="JJ336" s="57"/>
      <c r="JK336" s="57"/>
      <c r="JL336" s="57"/>
      <c r="JM336" s="57"/>
      <c r="JN336" s="57"/>
      <c r="JO336" s="57"/>
      <c r="JP336" s="57"/>
      <c r="JQ336" s="57"/>
      <c r="JR336" s="57"/>
      <c r="JS336" s="57"/>
      <c r="JT336" s="57"/>
      <c r="JU336" s="57"/>
      <c r="JV336" s="57"/>
      <c r="JW336" s="57"/>
      <c r="JX336" s="57"/>
      <c r="JY336" s="57"/>
      <c r="JZ336" s="57"/>
      <c r="KA336" s="57"/>
      <c r="KB336" s="57"/>
      <c r="KC336" s="57"/>
      <c r="KD336" s="57"/>
      <c r="KE336" s="57"/>
      <c r="KF336" s="57"/>
      <c r="KG336" s="57"/>
      <c r="KH336" s="57"/>
      <c r="KI336" s="57"/>
      <c r="KJ336" s="57"/>
      <c r="KK336" s="57"/>
      <c r="KL336" s="57"/>
      <c r="KM336" s="57"/>
      <c r="KN336" s="57"/>
      <c r="KO336" s="57"/>
      <c r="KP336" s="57"/>
      <c r="KQ336" s="57"/>
      <c r="KR336" s="57"/>
      <c r="KS336" s="57"/>
      <c r="KT336" s="57"/>
      <c r="KU336" s="57"/>
      <c r="KV336" s="57"/>
      <c r="KW336" s="57"/>
      <c r="KX336" s="57"/>
      <c r="KY336" s="57"/>
      <c r="KZ336" s="57"/>
      <c r="LA336" s="57"/>
      <c r="LB336" s="57"/>
      <c r="LC336" s="57"/>
      <c r="LD336" s="57"/>
      <c r="LE336" s="57"/>
      <c r="LF336" s="57"/>
      <c r="LG336" s="57"/>
      <c r="LH336" s="57"/>
      <c r="LI336" s="57"/>
      <c r="LJ336" s="57"/>
      <c r="LK336" s="57"/>
      <c r="LL336" s="57"/>
      <c r="LM336" s="57"/>
      <c r="LN336" s="57"/>
      <c r="LO336" s="57"/>
      <c r="LP336" s="57"/>
      <c r="LQ336" s="57"/>
      <c r="LR336" s="57"/>
      <c r="LS336" s="57"/>
      <c r="LT336" s="57"/>
      <c r="LU336" s="57"/>
      <c r="LV336" s="57"/>
      <c r="LW336" s="57"/>
      <c r="LX336" s="57"/>
      <c r="LY336" s="57"/>
      <c r="LZ336" s="57"/>
      <c r="MA336" s="57"/>
      <c r="MB336" s="57"/>
      <c r="MC336" s="57"/>
      <c r="MD336" s="57"/>
      <c r="ME336" s="57"/>
      <c r="MF336" s="57"/>
      <c r="MG336" s="57"/>
      <c r="MH336" s="57"/>
      <c r="MI336" s="57"/>
      <c r="MJ336" s="57"/>
      <c r="MK336" s="57"/>
      <c r="ML336" s="57"/>
      <c r="MM336" s="57"/>
      <c r="MN336" s="57"/>
      <c r="MO336" s="57"/>
      <c r="MP336" s="57"/>
      <c r="MQ336" s="57"/>
      <c r="MR336" s="57"/>
      <c r="MS336" s="57"/>
      <c r="MT336" s="57"/>
      <c r="MU336" s="57"/>
      <c r="MV336" s="57"/>
      <c r="MW336" s="57"/>
      <c r="MX336" s="57"/>
      <c r="MY336" s="57"/>
      <c r="MZ336" s="57"/>
      <c r="NA336" s="57"/>
      <c r="NB336" s="57"/>
      <c r="NC336" s="57"/>
      <c r="ND336" s="57"/>
      <c r="NE336" s="57"/>
      <c r="NF336" s="57"/>
      <c r="NG336" s="57"/>
      <c r="NH336" s="57"/>
      <c r="NI336" s="57"/>
      <c r="NJ336" s="57"/>
      <c r="NK336" s="57"/>
      <c r="NL336" s="57"/>
      <c r="NM336" s="57"/>
      <c r="NN336" s="57"/>
      <c r="NO336" s="57"/>
      <c r="NP336" s="57"/>
      <c r="NQ336" s="57"/>
      <c r="NR336" s="57"/>
      <c r="NS336" s="57"/>
      <c r="NT336" s="57"/>
      <c r="NU336" s="57"/>
      <c r="NV336" s="57"/>
      <c r="NW336" s="57"/>
      <c r="NX336" s="57"/>
      <c r="NY336" s="57"/>
      <c r="NZ336" s="57"/>
      <c r="OA336" s="57"/>
      <c r="OB336" s="57"/>
      <c r="OC336" s="57"/>
      <c r="OD336" s="57"/>
      <c r="OE336" s="57"/>
      <c r="OF336" s="57"/>
      <c r="OG336" s="57"/>
      <c r="OH336" s="57"/>
      <c r="OI336" s="57"/>
      <c r="OJ336" s="57"/>
      <c r="OK336" s="57"/>
      <c r="OL336" s="57"/>
      <c r="OM336" s="57"/>
      <c r="ON336" s="57"/>
      <c r="OO336" s="57"/>
      <c r="OP336" s="57"/>
      <c r="OQ336" s="57"/>
      <c r="OR336" s="57"/>
      <c r="OS336" s="57"/>
      <c r="OT336" s="57"/>
      <c r="OU336" s="57"/>
      <c r="OV336" s="57"/>
      <c r="OW336" s="57"/>
      <c r="OX336" s="57"/>
      <c r="OY336" s="57"/>
      <c r="OZ336" s="57"/>
      <c r="PA336" s="57"/>
      <c r="PB336" s="57"/>
      <c r="PC336" s="57"/>
      <c r="PD336" s="57"/>
      <c r="PE336" s="57"/>
      <c r="PF336" s="57"/>
      <c r="PG336" s="57"/>
      <c r="PH336" s="57"/>
      <c r="PI336" s="57"/>
      <c r="PJ336" s="57"/>
      <c r="PK336" s="57"/>
      <c r="PL336" s="57"/>
      <c r="PM336" s="57"/>
      <c r="PN336" s="57"/>
      <c r="PO336" s="57"/>
      <c r="PP336" s="57"/>
      <c r="PQ336" s="57"/>
      <c r="PR336" s="57"/>
      <c r="PS336" s="57"/>
      <c r="PT336" s="57"/>
      <c r="PU336" s="57"/>
      <c r="PV336" s="57"/>
      <c r="PW336" s="57"/>
      <c r="PX336" s="57"/>
      <c r="PY336" s="57"/>
      <c r="PZ336" s="57"/>
      <c r="QA336" s="57"/>
      <c r="QB336" s="57"/>
      <c r="QC336" s="57"/>
      <c r="QD336" s="57"/>
      <c r="QE336" s="57"/>
      <c r="QF336" s="57"/>
      <c r="QG336" s="57"/>
      <c r="QH336" s="57"/>
      <c r="QI336" s="57"/>
      <c r="QJ336" s="57"/>
      <c r="QK336" s="57"/>
      <c r="QL336" s="57"/>
      <c r="QM336" s="57"/>
      <c r="QN336" s="57"/>
      <c r="QO336" s="57"/>
      <c r="QP336" s="57"/>
      <c r="QQ336" s="57"/>
      <c r="QR336" s="57"/>
      <c r="QS336" s="57"/>
      <c r="QT336" s="57"/>
      <c r="QU336" s="57"/>
      <c r="QV336" s="57"/>
      <c r="QW336" s="57"/>
      <c r="QX336" s="57"/>
      <c r="QY336" s="57"/>
      <c r="QZ336" s="57"/>
      <c r="RA336" s="57"/>
      <c r="RB336" s="57"/>
      <c r="RC336" s="57"/>
      <c r="RD336" s="57"/>
      <c r="RE336" s="57"/>
      <c r="RF336" s="57"/>
      <c r="RG336" s="57"/>
      <c r="RH336" s="57"/>
      <c r="RI336" s="57"/>
      <c r="RJ336" s="57"/>
      <c r="RK336" s="57"/>
      <c r="RL336" s="57"/>
      <c r="RM336" s="57"/>
      <c r="RN336" s="57"/>
      <c r="RO336" s="57"/>
      <c r="RP336" s="57"/>
      <c r="RQ336" s="57"/>
      <c r="RR336" s="57"/>
      <c r="RS336" s="57"/>
      <c r="RT336" s="57"/>
      <c r="RU336" s="57"/>
      <c r="RV336" s="57"/>
      <c r="RW336" s="57"/>
      <c r="RX336" s="57"/>
      <c r="RY336" s="57"/>
      <c r="RZ336" s="57"/>
      <c r="SA336" s="57"/>
      <c r="SB336" s="57"/>
      <c r="SC336" s="57"/>
      <c r="SD336" s="57"/>
      <c r="SE336" s="57"/>
      <c r="SF336" s="57"/>
      <c r="SG336" s="57"/>
      <c r="SH336" s="57"/>
      <c r="SI336" s="57"/>
      <c r="SJ336" s="57"/>
      <c r="SK336" s="57"/>
      <c r="SL336" s="57"/>
      <c r="SM336" s="57"/>
      <c r="SN336" s="57"/>
      <c r="SO336" s="57"/>
      <c r="SP336" s="57"/>
      <c r="SQ336" s="57"/>
      <c r="SR336" s="57"/>
      <c r="SS336" s="57"/>
      <c r="ST336" s="57"/>
      <c r="SU336" s="57"/>
      <c r="SV336" s="57"/>
      <c r="SW336" s="57"/>
      <c r="SX336" s="57"/>
      <c r="SY336" s="57"/>
      <c r="SZ336" s="57"/>
      <c r="TA336" s="57"/>
      <c r="TB336" s="57"/>
      <c r="TC336" s="57"/>
      <c r="TD336" s="57"/>
      <c r="TE336" s="57"/>
      <c r="TF336" s="57"/>
      <c r="TG336" s="57"/>
      <c r="TH336" s="57"/>
      <c r="TI336" s="57"/>
      <c r="TJ336" s="57"/>
      <c r="TK336" s="57"/>
      <c r="TL336" s="57"/>
      <c r="TM336" s="57"/>
      <c r="TN336" s="57"/>
      <c r="TO336" s="57"/>
      <c r="TP336" s="57"/>
      <c r="TQ336" s="57"/>
      <c r="TR336" s="57"/>
      <c r="TS336" s="57"/>
      <c r="TT336" s="57"/>
      <c r="TU336" s="57"/>
      <c r="TV336" s="57"/>
      <c r="TW336" s="57"/>
      <c r="TX336" s="57"/>
      <c r="TY336" s="57"/>
      <c r="TZ336" s="57"/>
      <c r="UA336" s="57"/>
      <c r="UB336" s="57"/>
      <c r="UC336" s="57"/>
      <c r="UD336" s="57"/>
      <c r="UE336" s="57"/>
      <c r="UF336" s="57"/>
      <c r="UG336" s="57"/>
      <c r="UH336" s="57"/>
      <c r="UI336" s="57"/>
      <c r="UJ336" s="57"/>
      <c r="UK336" s="57"/>
      <c r="UL336" s="57"/>
      <c r="UM336" s="57"/>
      <c r="UN336" s="57"/>
      <c r="UO336" s="57"/>
      <c r="UP336" s="57"/>
      <c r="UQ336" s="57"/>
      <c r="UR336" s="57"/>
      <c r="US336" s="57"/>
      <c r="UT336" s="57"/>
      <c r="UU336" s="57"/>
      <c r="UV336" s="57"/>
      <c r="UW336" s="57"/>
      <c r="UX336" s="57"/>
      <c r="UY336" s="57"/>
      <c r="UZ336" s="57"/>
      <c r="VA336" s="57"/>
      <c r="VB336" s="57"/>
      <c r="VC336" s="57"/>
      <c r="VD336" s="57"/>
      <c r="VE336" s="57"/>
      <c r="VF336" s="57"/>
      <c r="VG336" s="57"/>
      <c r="VH336" s="57"/>
      <c r="VI336" s="57"/>
      <c r="VJ336" s="57"/>
      <c r="VK336" s="57"/>
      <c r="VL336" s="57"/>
      <c r="VM336" s="57"/>
      <c r="VN336" s="57"/>
      <c r="VO336" s="57"/>
      <c r="VP336" s="57"/>
      <c r="VQ336" s="57"/>
      <c r="VR336" s="57"/>
      <c r="VS336" s="57"/>
      <c r="VT336" s="57"/>
      <c r="VU336" s="57"/>
      <c r="VV336" s="57"/>
      <c r="VW336" s="57"/>
      <c r="VX336" s="57"/>
      <c r="VY336" s="57"/>
      <c r="VZ336" s="57"/>
      <c r="WA336" s="57"/>
      <c r="WB336" s="57"/>
      <c r="WC336" s="57"/>
      <c r="WD336" s="57"/>
      <c r="WE336" s="57"/>
      <c r="WF336" s="57"/>
      <c r="WG336" s="57"/>
      <c r="WH336" s="57"/>
      <c r="WI336" s="57"/>
      <c r="WJ336" s="57"/>
      <c r="WK336" s="57"/>
      <c r="WL336" s="57"/>
      <c r="WM336" s="57"/>
      <c r="WN336" s="57"/>
      <c r="WO336" s="57"/>
      <c r="WP336" s="57"/>
      <c r="WQ336" s="57"/>
      <c r="WR336" s="57"/>
      <c r="WS336" s="57"/>
      <c r="WT336" s="57"/>
      <c r="WU336" s="57"/>
      <c r="WV336" s="57"/>
      <c r="WW336" s="57"/>
      <c r="WX336" s="57"/>
      <c r="WY336" s="57"/>
      <c r="WZ336" s="57"/>
      <c r="XA336" s="57"/>
      <c r="XB336" s="57"/>
      <c r="XC336" s="57"/>
      <c r="XD336" s="57"/>
      <c r="XE336" s="57"/>
      <c r="XF336" s="57"/>
      <c r="XG336" s="57"/>
      <c r="XH336" s="57"/>
      <c r="XI336" s="57"/>
      <c r="XJ336" s="57"/>
      <c r="XK336" s="57"/>
      <c r="XL336" s="57"/>
      <c r="XM336" s="57"/>
      <c r="XN336" s="57"/>
      <c r="XO336" s="57"/>
      <c r="XP336" s="57"/>
      <c r="XQ336" s="57"/>
      <c r="XR336" s="57"/>
      <c r="XS336" s="57"/>
      <c r="XT336" s="57"/>
      <c r="XU336" s="57"/>
      <c r="XV336" s="57"/>
      <c r="XW336" s="57"/>
    </row>
    <row r="337">
      <c r="AI337" s="57"/>
      <c r="BR337" s="57"/>
      <c r="DA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c r="IX337" s="57"/>
      <c r="IY337" s="57"/>
      <c r="IZ337" s="57"/>
      <c r="JA337" s="57"/>
      <c r="JB337" s="57"/>
      <c r="JC337" s="57"/>
      <c r="JD337" s="57"/>
      <c r="JE337" s="57"/>
      <c r="JF337" s="57"/>
      <c r="JG337" s="57"/>
      <c r="JH337" s="57"/>
      <c r="JI337" s="57"/>
      <c r="JJ337" s="57"/>
      <c r="JK337" s="57"/>
      <c r="JL337" s="57"/>
      <c r="JM337" s="57"/>
      <c r="JN337" s="57"/>
      <c r="JO337" s="57"/>
      <c r="JP337" s="57"/>
      <c r="JQ337" s="57"/>
      <c r="JR337" s="57"/>
      <c r="JS337" s="57"/>
      <c r="JT337" s="57"/>
      <c r="JU337" s="57"/>
      <c r="JV337" s="57"/>
      <c r="JW337" s="57"/>
      <c r="JX337" s="57"/>
      <c r="JY337" s="57"/>
      <c r="JZ337" s="57"/>
      <c r="KA337" s="57"/>
      <c r="KB337" s="57"/>
      <c r="KC337" s="57"/>
      <c r="KD337" s="57"/>
      <c r="KE337" s="57"/>
      <c r="KF337" s="57"/>
      <c r="KG337" s="57"/>
      <c r="KH337" s="57"/>
      <c r="KI337" s="57"/>
      <c r="KJ337" s="57"/>
      <c r="KK337" s="57"/>
      <c r="KL337" s="57"/>
      <c r="KM337" s="57"/>
      <c r="KN337" s="57"/>
      <c r="KO337" s="57"/>
      <c r="KP337" s="57"/>
      <c r="KQ337" s="57"/>
      <c r="KR337" s="57"/>
      <c r="KS337" s="57"/>
      <c r="KT337" s="57"/>
      <c r="KU337" s="57"/>
      <c r="KV337" s="57"/>
      <c r="KW337" s="57"/>
      <c r="KX337" s="57"/>
      <c r="KY337" s="57"/>
      <c r="KZ337" s="57"/>
      <c r="LA337" s="57"/>
      <c r="LB337" s="57"/>
      <c r="LC337" s="57"/>
      <c r="LD337" s="57"/>
      <c r="LE337" s="57"/>
      <c r="LF337" s="57"/>
      <c r="LG337" s="57"/>
      <c r="LH337" s="57"/>
      <c r="LI337" s="57"/>
      <c r="LJ337" s="57"/>
      <c r="LK337" s="57"/>
      <c r="LL337" s="57"/>
      <c r="LM337" s="57"/>
      <c r="LN337" s="57"/>
      <c r="LO337" s="57"/>
      <c r="LP337" s="57"/>
      <c r="LQ337" s="57"/>
      <c r="LR337" s="57"/>
      <c r="LS337" s="57"/>
      <c r="LT337" s="57"/>
      <c r="LU337" s="57"/>
      <c r="LV337" s="57"/>
      <c r="LW337" s="57"/>
      <c r="LX337" s="57"/>
      <c r="LY337" s="57"/>
      <c r="LZ337" s="57"/>
      <c r="MA337" s="57"/>
      <c r="MB337" s="57"/>
      <c r="MC337" s="57"/>
      <c r="MD337" s="57"/>
      <c r="ME337" s="57"/>
      <c r="MF337" s="57"/>
      <c r="MG337" s="57"/>
      <c r="MH337" s="57"/>
      <c r="MI337" s="57"/>
      <c r="MJ337" s="57"/>
      <c r="MK337" s="57"/>
      <c r="ML337" s="57"/>
      <c r="MM337" s="57"/>
      <c r="MN337" s="57"/>
      <c r="MO337" s="57"/>
      <c r="MP337" s="57"/>
      <c r="MQ337" s="57"/>
      <c r="MR337" s="57"/>
      <c r="MS337" s="57"/>
      <c r="MT337" s="57"/>
      <c r="MU337" s="57"/>
      <c r="MV337" s="57"/>
      <c r="MW337" s="57"/>
      <c r="MX337" s="57"/>
      <c r="MY337" s="57"/>
      <c r="MZ337" s="57"/>
      <c r="NA337" s="57"/>
      <c r="NB337" s="57"/>
      <c r="NC337" s="57"/>
      <c r="ND337" s="57"/>
      <c r="NE337" s="57"/>
      <c r="NF337" s="57"/>
      <c r="NG337" s="57"/>
      <c r="NH337" s="57"/>
      <c r="NI337" s="57"/>
      <c r="NJ337" s="57"/>
      <c r="NK337" s="57"/>
      <c r="NL337" s="57"/>
      <c r="NM337" s="57"/>
      <c r="NN337" s="57"/>
      <c r="NO337" s="57"/>
      <c r="NP337" s="57"/>
      <c r="NQ337" s="57"/>
      <c r="NR337" s="57"/>
      <c r="NS337" s="57"/>
      <c r="NT337" s="57"/>
      <c r="NU337" s="57"/>
      <c r="NV337" s="57"/>
      <c r="NW337" s="57"/>
      <c r="NX337" s="57"/>
      <c r="NY337" s="57"/>
      <c r="NZ337" s="57"/>
      <c r="OA337" s="57"/>
      <c r="OB337" s="57"/>
      <c r="OC337" s="57"/>
      <c r="OD337" s="57"/>
      <c r="OE337" s="57"/>
      <c r="OF337" s="57"/>
      <c r="OG337" s="57"/>
      <c r="OH337" s="57"/>
      <c r="OI337" s="57"/>
      <c r="OJ337" s="57"/>
      <c r="OK337" s="57"/>
      <c r="OL337" s="57"/>
      <c r="OM337" s="57"/>
      <c r="ON337" s="57"/>
      <c r="OO337" s="57"/>
      <c r="OP337" s="57"/>
      <c r="OQ337" s="57"/>
      <c r="OR337" s="57"/>
      <c r="OS337" s="57"/>
      <c r="OT337" s="57"/>
      <c r="OU337" s="57"/>
      <c r="OV337" s="57"/>
      <c r="OW337" s="57"/>
      <c r="OX337" s="57"/>
      <c r="OY337" s="57"/>
      <c r="OZ337" s="57"/>
      <c r="PA337" s="57"/>
      <c r="PB337" s="57"/>
      <c r="PC337" s="57"/>
      <c r="PD337" s="57"/>
      <c r="PE337" s="57"/>
      <c r="PF337" s="57"/>
      <c r="PG337" s="57"/>
      <c r="PH337" s="57"/>
      <c r="PI337" s="57"/>
      <c r="PJ337" s="57"/>
      <c r="PK337" s="57"/>
      <c r="PL337" s="57"/>
      <c r="PM337" s="57"/>
      <c r="PN337" s="57"/>
      <c r="PO337" s="57"/>
      <c r="PP337" s="57"/>
      <c r="PQ337" s="57"/>
      <c r="PR337" s="57"/>
      <c r="PS337" s="57"/>
      <c r="PT337" s="57"/>
      <c r="PU337" s="57"/>
      <c r="PV337" s="57"/>
      <c r="PW337" s="57"/>
      <c r="PX337" s="57"/>
      <c r="PY337" s="57"/>
      <c r="PZ337" s="57"/>
      <c r="QA337" s="57"/>
      <c r="QB337" s="57"/>
      <c r="QC337" s="57"/>
      <c r="QD337" s="57"/>
      <c r="QE337" s="57"/>
      <c r="QF337" s="57"/>
      <c r="QG337" s="57"/>
      <c r="QH337" s="57"/>
      <c r="QI337" s="57"/>
      <c r="QJ337" s="57"/>
      <c r="QK337" s="57"/>
      <c r="QL337" s="57"/>
      <c r="QM337" s="57"/>
      <c r="QN337" s="57"/>
      <c r="QO337" s="57"/>
      <c r="QP337" s="57"/>
      <c r="QQ337" s="57"/>
      <c r="QR337" s="57"/>
      <c r="QS337" s="57"/>
      <c r="QT337" s="57"/>
      <c r="QU337" s="57"/>
      <c r="QV337" s="57"/>
      <c r="QW337" s="57"/>
      <c r="QX337" s="57"/>
      <c r="QY337" s="57"/>
      <c r="QZ337" s="57"/>
      <c r="RA337" s="57"/>
      <c r="RB337" s="57"/>
      <c r="RC337" s="57"/>
      <c r="RD337" s="57"/>
      <c r="RE337" s="57"/>
      <c r="RF337" s="57"/>
      <c r="RG337" s="57"/>
      <c r="RH337" s="57"/>
      <c r="RI337" s="57"/>
      <c r="RJ337" s="57"/>
      <c r="RK337" s="57"/>
      <c r="RL337" s="57"/>
      <c r="RM337" s="57"/>
      <c r="RN337" s="57"/>
      <c r="RO337" s="57"/>
      <c r="RP337" s="57"/>
      <c r="RQ337" s="57"/>
      <c r="RR337" s="57"/>
      <c r="RS337" s="57"/>
      <c r="RT337" s="57"/>
      <c r="RU337" s="57"/>
      <c r="RV337" s="57"/>
      <c r="RW337" s="57"/>
      <c r="RX337" s="57"/>
      <c r="RY337" s="57"/>
      <c r="RZ337" s="57"/>
      <c r="SA337" s="57"/>
      <c r="SB337" s="57"/>
      <c r="SC337" s="57"/>
      <c r="SD337" s="57"/>
      <c r="SE337" s="57"/>
      <c r="SF337" s="57"/>
      <c r="SG337" s="57"/>
      <c r="SH337" s="57"/>
      <c r="SI337" s="57"/>
      <c r="SJ337" s="57"/>
      <c r="SK337" s="57"/>
      <c r="SL337" s="57"/>
      <c r="SM337" s="57"/>
      <c r="SN337" s="57"/>
      <c r="SO337" s="57"/>
      <c r="SP337" s="57"/>
      <c r="SQ337" s="57"/>
      <c r="SR337" s="57"/>
      <c r="SS337" s="57"/>
      <c r="ST337" s="57"/>
      <c r="SU337" s="57"/>
      <c r="SV337" s="57"/>
      <c r="SW337" s="57"/>
      <c r="SX337" s="57"/>
      <c r="SY337" s="57"/>
      <c r="SZ337" s="57"/>
      <c r="TA337" s="57"/>
      <c r="TB337" s="57"/>
      <c r="TC337" s="57"/>
      <c r="TD337" s="57"/>
      <c r="TE337" s="57"/>
      <c r="TF337" s="57"/>
      <c r="TG337" s="57"/>
      <c r="TH337" s="57"/>
      <c r="TI337" s="57"/>
      <c r="TJ337" s="57"/>
      <c r="TK337" s="57"/>
      <c r="TL337" s="57"/>
      <c r="TM337" s="57"/>
      <c r="TN337" s="57"/>
      <c r="TO337" s="57"/>
      <c r="TP337" s="57"/>
      <c r="TQ337" s="57"/>
      <c r="TR337" s="57"/>
      <c r="TS337" s="57"/>
      <c r="TT337" s="57"/>
      <c r="TU337" s="57"/>
      <c r="TV337" s="57"/>
      <c r="TW337" s="57"/>
      <c r="TX337" s="57"/>
      <c r="TY337" s="57"/>
      <c r="TZ337" s="57"/>
      <c r="UA337" s="57"/>
      <c r="UB337" s="57"/>
      <c r="UC337" s="57"/>
      <c r="UD337" s="57"/>
      <c r="UE337" s="57"/>
      <c r="UF337" s="57"/>
      <c r="UG337" s="57"/>
      <c r="UH337" s="57"/>
      <c r="UI337" s="57"/>
      <c r="UJ337" s="57"/>
      <c r="UK337" s="57"/>
      <c r="UL337" s="57"/>
      <c r="UM337" s="57"/>
      <c r="UN337" s="57"/>
      <c r="UO337" s="57"/>
      <c r="UP337" s="57"/>
      <c r="UQ337" s="57"/>
      <c r="UR337" s="57"/>
      <c r="US337" s="57"/>
      <c r="UT337" s="57"/>
      <c r="UU337" s="57"/>
      <c r="UV337" s="57"/>
      <c r="UW337" s="57"/>
      <c r="UX337" s="57"/>
      <c r="UY337" s="57"/>
      <c r="UZ337" s="57"/>
      <c r="VA337" s="57"/>
      <c r="VB337" s="57"/>
      <c r="VC337" s="57"/>
      <c r="VD337" s="57"/>
      <c r="VE337" s="57"/>
      <c r="VF337" s="57"/>
      <c r="VG337" s="57"/>
      <c r="VH337" s="57"/>
      <c r="VI337" s="57"/>
      <c r="VJ337" s="57"/>
      <c r="VK337" s="57"/>
      <c r="VL337" s="57"/>
      <c r="VM337" s="57"/>
      <c r="VN337" s="57"/>
      <c r="VO337" s="57"/>
      <c r="VP337" s="57"/>
      <c r="VQ337" s="57"/>
      <c r="VR337" s="57"/>
      <c r="VS337" s="57"/>
      <c r="VT337" s="57"/>
      <c r="VU337" s="57"/>
      <c r="VV337" s="57"/>
      <c r="VW337" s="57"/>
      <c r="VX337" s="57"/>
      <c r="VY337" s="57"/>
      <c r="VZ337" s="57"/>
      <c r="WA337" s="57"/>
      <c r="WB337" s="57"/>
      <c r="WC337" s="57"/>
      <c r="WD337" s="57"/>
      <c r="WE337" s="57"/>
      <c r="WF337" s="57"/>
      <c r="WG337" s="57"/>
      <c r="WH337" s="57"/>
      <c r="WI337" s="57"/>
      <c r="WJ337" s="57"/>
      <c r="WK337" s="57"/>
      <c r="WL337" s="57"/>
      <c r="WM337" s="57"/>
      <c r="WN337" s="57"/>
      <c r="WO337" s="57"/>
      <c r="WP337" s="57"/>
      <c r="WQ337" s="57"/>
      <c r="WR337" s="57"/>
      <c r="WS337" s="57"/>
      <c r="WT337" s="57"/>
      <c r="WU337" s="57"/>
      <c r="WV337" s="57"/>
      <c r="WW337" s="57"/>
      <c r="WX337" s="57"/>
      <c r="WY337" s="57"/>
      <c r="WZ337" s="57"/>
      <c r="XA337" s="57"/>
      <c r="XB337" s="57"/>
      <c r="XC337" s="57"/>
      <c r="XD337" s="57"/>
      <c r="XE337" s="57"/>
      <c r="XF337" s="57"/>
      <c r="XG337" s="57"/>
      <c r="XH337" s="57"/>
      <c r="XI337" s="57"/>
      <c r="XJ337" s="57"/>
      <c r="XK337" s="57"/>
      <c r="XL337" s="57"/>
      <c r="XM337" s="57"/>
      <c r="XN337" s="57"/>
      <c r="XO337" s="57"/>
      <c r="XP337" s="57"/>
      <c r="XQ337" s="57"/>
      <c r="XR337" s="57"/>
      <c r="XS337" s="57"/>
      <c r="XT337" s="57"/>
      <c r="XU337" s="57"/>
      <c r="XV337" s="57"/>
      <c r="XW337" s="57"/>
    </row>
    <row r="338">
      <c r="AI338" s="57"/>
      <c r="BR338" s="57"/>
      <c r="DA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c r="IX338" s="57"/>
      <c r="IY338" s="57"/>
      <c r="IZ338" s="57"/>
      <c r="JA338" s="57"/>
      <c r="JB338" s="57"/>
      <c r="JC338" s="57"/>
      <c r="JD338" s="57"/>
      <c r="JE338" s="57"/>
      <c r="JF338" s="57"/>
      <c r="JG338" s="57"/>
      <c r="JH338" s="57"/>
      <c r="JI338" s="57"/>
      <c r="JJ338" s="57"/>
      <c r="JK338" s="57"/>
      <c r="JL338" s="57"/>
      <c r="JM338" s="57"/>
      <c r="JN338" s="57"/>
      <c r="JO338" s="57"/>
      <c r="JP338" s="57"/>
      <c r="JQ338" s="57"/>
      <c r="JR338" s="57"/>
      <c r="JS338" s="57"/>
      <c r="JT338" s="57"/>
      <c r="JU338" s="57"/>
      <c r="JV338" s="57"/>
      <c r="JW338" s="57"/>
      <c r="JX338" s="57"/>
      <c r="JY338" s="57"/>
      <c r="JZ338" s="57"/>
      <c r="KA338" s="57"/>
      <c r="KB338" s="57"/>
      <c r="KC338" s="57"/>
      <c r="KD338" s="57"/>
      <c r="KE338" s="57"/>
      <c r="KF338" s="57"/>
      <c r="KG338" s="57"/>
      <c r="KH338" s="57"/>
      <c r="KI338" s="57"/>
      <c r="KJ338" s="57"/>
      <c r="KK338" s="57"/>
      <c r="KL338" s="57"/>
      <c r="KM338" s="57"/>
      <c r="KN338" s="57"/>
      <c r="KO338" s="57"/>
      <c r="KP338" s="57"/>
      <c r="KQ338" s="57"/>
      <c r="KR338" s="57"/>
      <c r="KS338" s="57"/>
      <c r="KT338" s="57"/>
      <c r="KU338" s="57"/>
      <c r="KV338" s="57"/>
      <c r="KW338" s="57"/>
      <c r="KX338" s="57"/>
      <c r="KY338" s="57"/>
      <c r="KZ338" s="57"/>
      <c r="LA338" s="57"/>
      <c r="LB338" s="57"/>
      <c r="LC338" s="57"/>
      <c r="LD338" s="57"/>
      <c r="LE338" s="57"/>
      <c r="LF338" s="57"/>
      <c r="LG338" s="57"/>
      <c r="LH338" s="57"/>
      <c r="LI338" s="57"/>
      <c r="LJ338" s="57"/>
      <c r="LK338" s="57"/>
      <c r="LL338" s="57"/>
      <c r="LM338" s="57"/>
      <c r="LN338" s="57"/>
      <c r="LO338" s="57"/>
      <c r="LP338" s="57"/>
      <c r="LQ338" s="57"/>
      <c r="LR338" s="57"/>
      <c r="LS338" s="57"/>
      <c r="LT338" s="57"/>
      <c r="LU338" s="57"/>
      <c r="LV338" s="57"/>
      <c r="LW338" s="57"/>
      <c r="LX338" s="57"/>
      <c r="LY338" s="57"/>
      <c r="LZ338" s="57"/>
      <c r="MA338" s="57"/>
      <c r="MB338" s="57"/>
      <c r="MC338" s="57"/>
      <c r="MD338" s="57"/>
      <c r="ME338" s="57"/>
      <c r="MF338" s="57"/>
      <c r="MG338" s="57"/>
      <c r="MH338" s="57"/>
      <c r="MI338" s="57"/>
      <c r="MJ338" s="57"/>
      <c r="MK338" s="57"/>
      <c r="ML338" s="57"/>
      <c r="MM338" s="57"/>
      <c r="MN338" s="57"/>
      <c r="MO338" s="57"/>
      <c r="MP338" s="57"/>
      <c r="MQ338" s="57"/>
      <c r="MR338" s="57"/>
      <c r="MS338" s="57"/>
      <c r="MT338" s="57"/>
      <c r="MU338" s="57"/>
      <c r="MV338" s="57"/>
      <c r="MW338" s="57"/>
      <c r="MX338" s="57"/>
      <c r="MY338" s="57"/>
      <c r="MZ338" s="57"/>
      <c r="NA338" s="57"/>
      <c r="NB338" s="57"/>
      <c r="NC338" s="57"/>
      <c r="ND338" s="57"/>
      <c r="NE338" s="57"/>
      <c r="NF338" s="57"/>
      <c r="NG338" s="57"/>
      <c r="NH338" s="57"/>
      <c r="NI338" s="57"/>
      <c r="NJ338" s="57"/>
      <c r="NK338" s="57"/>
      <c r="NL338" s="57"/>
      <c r="NM338" s="57"/>
      <c r="NN338" s="57"/>
      <c r="NO338" s="57"/>
      <c r="NP338" s="57"/>
      <c r="NQ338" s="57"/>
      <c r="NR338" s="57"/>
      <c r="NS338" s="57"/>
      <c r="NT338" s="57"/>
      <c r="NU338" s="57"/>
      <c r="NV338" s="57"/>
      <c r="NW338" s="57"/>
      <c r="NX338" s="57"/>
      <c r="NY338" s="57"/>
      <c r="NZ338" s="57"/>
      <c r="OA338" s="57"/>
      <c r="OB338" s="57"/>
      <c r="OC338" s="57"/>
      <c r="OD338" s="57"/>
      <c r="OE338" s="57"/>
      <c r="OF338" s="57"/>
      <c r="OG338" s="57"/>
      <c r="OH338" s="57"/>
      <c r="OI338" s="57"/>
      <c r="OJ338" s="57"/>
      <c r="OK338" s="57"/>
      <c r="OL338" s="57"/>
      <c r="OM338" s="57"/>
      <c r="ON338" s="57"/>
      <c r="OO338" s="57"/>
      <c r="OP338" s="57"/>
      <c r="OQ338" s="57"/>
      <c r="OR338" s="57"/>
      <c r="OS338" s="57"/>
      <c r="OT338" s="57"/>
      <c r="OU338" s="57"/>
      <c r="OV338" s="57"/>
      <c r="OW338" s="57"/>
      <c r="OX338" s="57"/>
      <c r="OY338" s="57"/>
      <c r="OZ338" s="57"/>
      <c r="PA338" s="57"/>
      <c r="PB338" s="57"/>
      <c r="PC338" s="57"/>
      <c r="PD338" s="57"/>
      <c r="PE338" s="57"/>
      <c r="PF338" s="57"/>
      <c r="PG338" s="57"/>
      <c r="PH338" s="57"/>
      <c r="PI338" s="57"/>
      <c r="PJ338" s="57"/>
      <c r="PK338" s="57"/>
      <c r="PL338" s="57"/>
      <c r="PM338" s="57"/>
      <c r="PN338" s="57"/>
      <c r="PO338" s="57"/>
      <c r="PP338" s="57"/>
      <c r="PQ338" s="57"/>
      <c r="PR338" s="57"/>
      <c r="PS338" s="57"/>
      <c r="PT338" s="57"/>
      <c r="PU338" s="57"/>
      <c r="PV338" s="57"/>
      <c r="PW338" s="57"/>
      <c r="PX338" s="57"/>
      <c r="PY338" s="57"/>
      <c r="PZ338" s="57"/>
      <c r="QA338" s="57"/>
      <c r="QB338" s="57"/>
      <c r="QC338" s="57"/>
      <c r="QD338" s="57"/>
      <c r="QE338" s="57"/>
      <c r="QF338" s="57"/>
      <c r="QG338" s="57"/>
      <c r="QH338" s="57"/>
      <c r="QI338" s="57"/>
      <c r="QJ338" s="57"/>
      <c r="QK338" s="57"/>
      <c r="QL338" s="57"/>
      <c r="QM338" s="57"/>
      <c r="QN338" s="57"/>
      <c r="QO338" s="57"/>
      <c r="QP338" s="57"/>
      <c r="QQ338" s="57"/>
      <c r="QR338" s="57"/>
      <c r="QS338" s="57"/>
      <c r="QT338" s="57"/>
      <c r="QU338" s="57"/>
      <c r="QV338" s="57"/>
      <c r="QW338" s="57"/>
      <c r="QX338" s="57"/>
      <c r="QY338" s="57"/>
      <c r="QZ338" s="57"/>
      <c r="RA338" s="57"/>
      <c r="RB338" s="57"/>
      <c r="RC338" s="57"/>
      <c r="RD338" s="57"/>
      <c r="RE338" s="57"/>
      <c r="RF338" s="57"/>
      <c r="RG338" s="57"/>
      <c r="RH338" s="57"/>
      <c r="RI338" s="57"/>
      <c r="RJ338" s="57"/>
      <c r="RK338" s="57"/>
      <c r="RL338" s="57"/>
      <c r="RM338" s="57"/>
      <c r="RN338" s="57"/>
      <c r="RO338" s="57"/>
      <c r="RP338" s="57"/>
      <c r="RQ338" s="57"/>
      <c r="RR338" s="57"/>
      <c r="RS338" s="57"/>
      <c r="RT338" s="57"/>
      <c r="RU338" s="57"/>
      <c r="RV338" s="57"/>
      <c r="RW338" s="57"/>
      <c r="RX338" s="57"/>
      <c r="RY338" s="57"/>
      <c r="RZ338" s="57"/>
      <c r="SA338" s="57"/>
      <c r="SB338" s="57"/>
      <c r="SC338" s="57"/>
      <c r="SD338" s="57"/>
      <c r="SE338" s="57"/>
      <c r="SF338" s="57"/>
      <c r="SG338" s="57"/>
      <c r="SH338" s="57"/>
      <c r="SI338" s="57"/>
      <c r="SJ338" s="57"/>
      <c r="SK338" s="57"/>
      <c r="SL338" s="57"/>
      <c r="SM338" s="57"/>
      <c r="SN338" s="57"/>
      <c r="SO338" s="57"/>
      <c r="SP338" s="57"/>
      <c r="SQ338" s="57"/>
      <c r="SR338" s="57"/>
      <c r="SS338" s="57"/>
      <c r="ST338" s="57"/>
      <c r="SU338" s="57"/>
      <c r="SV338" s="57"/>
      <c r="SW338" s="57"/>
      <c r="SX338" s="57"/>
      <c r="SY338" s="57"/>
      <c r="SZ338" s="57"/>
      <c r="TA338" s="57"/>
      <c r="TB338" s="57"/>
      <c r="TC338" s="57"/>
      <c r="TD338" s="57"/>
      <c r="TE338" s="57"/>
      <c r="TF338" s="57"/>
      <c r="TG338" s="57"/>
      <c r="TH338" s="57"/>
      <c r="TI338" s="57"/>
      <c r="TJ338" s="57"/>
      <c r="TK338" s="57"/>
      <c r="TL338" s="57"/>
      <c r="TM338" s="57"/>
      <c r="TN338" s="57"/>
      <c r="TO338" s="57"/>
      <c r="TP338" s="57"/>
      <c r="TQ338" s="57"/>
      <c r="TR338" s="57"/>
      <c r="TS338" s="57"/>
      <c r="TT338" s="57"/>
      <c r="TU338" s="57"/>
      <c r="TV338" s="57"/>
      <c r="TW338" s="57"/>
      <c r="TX338" s="57"/>
      <c r="TY338" s="57"/>
      <c r="TZ338" s="57"/>
      <c r="UA338" s="57"/>
      <c r="UB338" s="57"/>
      <c r="UC338" s="57"/>
      <c r="UD338" s="57"/>
      <c r="UE338" s="57"/>
      <c r="UF338" s="57"/>
      <c r="UG338" s="57"/>
      <c r="UH338" s="57"/>
      <c r="UI338" s="57"/>
      <c r="UJ338" s="57"/>
      <c r="UK338" s="57"/>
      <c r="UL338" s="57"/>
      <c r="UM338" s="57"/>
      <c r="UN338" s="57"/>
      <c r="UO338" s="57"/>
      <c r="UP338" s="57"/>
      <c r="UQ338" s="57"/>
      <c r="UR338" s="57"/>
      <c r="US338" s="57"/>
      <c r="UT338" s="57"/>
      <c r="UU338" s="57"/>
      <c r="UV338" s="57"/>
      <c r="UW338" s="57"/>
      <c r="UX338" s="57"/>
      <c r="UY338" s="57"/>
      <c r="UZ338" s="57"/>
      <c r="VA338" s="57"/>
      <c r="VB338" s="57"/>
      <c r="VC338" s="57"/>
      <c r="VD338" s="57"/>
      <c r="VE338" s="57"/>
      <c r="VF338" s="57"/>
      <c r="VG338" s="57"/>
      <c r="VH338" s="57"/>
      <c r="VI338" s="57"/>
      <c r="VJ338" s="57"/>
      <c r="VK338" s="57"/>
      <c r="VL338" s="57"/>
      <c r="VM338" s="57"/>
      <c r="VN338" s="57"/>
      <c r="VO338" s="57"/>
      <c r="VP338" s="57"/>
      <c r="VQ338" s="57"/>
      <c r="VR338" s="57"/>
      <c r="VS338" s="57"/>
      <c r="VT338" s="57"/>
      <c r="VU338" s="57"/>
      <c r="VV338" s="57"/>
      <c r="VW338" s="57"/>
      <c r="VX338" s="57"/>
      <c r="VY338" s="57"/>
      <c r="VZ338" s="57"/>
      <c r="WA338" s="57"/>
      <c r="WB338" s="57"/>
      <c r="WC338" s="57"/>
      <c r="WD338" s="57"/>
      <c r="WE338" s="57"/>
      <c r="WF338" s="57"/>
      <c r="WG338" s="57"/>
      <c r="WH338" s="57"/>
      <c r="WI338" s="57"/>
      <c r="WJ338" s="57"/>
      <c r="WK338" s="57"/>
      <c r="WL338" s="57"/>
      <c r="WM338" s="57"/>
      <c r="WN338" s="57"/>
      <c r="WO338" s="57"/>
      <c r="WP338" s="57"/>
      <c r="WQ338" s="57"/>
      <c r="WR338" s="57"/>
      <c r="WS338" s="57"/>
      <c r="WT338" s="57"/>
      <c r="WU338" s="57"/>
      <c r="WV338" s="57"/>
      <c r="WW338" s="57"/>
      <c r="WX338" s="57"/>
      <c r="WY338" s="57"/>
      <c r="WZ338" s="57"/>
      <c r="XA338" s="57"/>
      <c r="XB338" s="57"/>
      <c r="XC338" s="57"/>
      <c r="XD338" s="57"/>
      <c r="XE338" s="57"/>
      <c r="XF338" s="57"/>
      <c r="XG338" s="57"/>
      <c r="XH338" s="57"/>
      <c r="XI338" s="57"/>
      <c r="XJ338" s="57"/>
      <c r="XK338" s="57"/>
      <c r="XL338" s="57"/>
      <c r="XM338" s="57"/>
      <c r="XN338" s="57"/>
      <c r="XO338" s="57"/>
      <c r="XP338" s="57"/>
      <c r="XQ338" s="57"/>
      <c r="XR338" s="57"/>
      <c r="XS338" s="57"/>
      <c r="XT338" s="57"/>
      <c r="XU338" s="57"/>
      <c r="XV338" s="57"/>
      <c r="XW338" s="57"/>
    </row>
    <row r="339">
      <c r="AI339" s="57"/>
      <c r="BR339" s="57"/>
      <c r="DA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c r="IX339" s="57"/>
      <c r="IY339" s="57"/>
      <c r="IZ339" s="57"/>
      <c r="JA339" s="57"/>
      <c r="JB339" s="57"/>
      <c r="JC339" s="57"/>
      <c r="JD339" s="57"/>
      <c r="JE339" s="57"/>
      <c r="JF339" s="57"/>
      <c r="JG339" s="57"/>
      <c r="JH339" s="57"/>
      <c r="JI339" s="57"/>
      <c r="JJ339" s="57"/>
      <c r="JK339" s="57"/>
      <c r="JL339" s="57"/>
      <c r="JM339" s="57"/>
      <c r="JN339" s="57"/>
      <c r="JO339" s="57"/>
      <c r="JP339" s="57"/>
      <c r="JQ339" s="57"/>
      <c r="JR339" s="57"/>
      <c r="JS339" s="57"/>
      <c r="JT339" s="57"/>
      <c r="JU339" s="57"/>
      <c r="JV339" s="57"/>
      <c r="JW339" s="57"/>
      <c r="JX339" s="57"/>
      <c r="JY339" s="57"/>
      <c r="JZ339" s="57"/>
      <c r="KA339" s="57"/>
      <c r="KB339" s="57"/>
      <c r="KC339" s="57"/>
      <c r="KD339" s="57"/>
      <c r="KE339" s="57"/>
      <c r="KF339" s="57"/>
      <c r="KG339" s="57"/>
      <c r="KH339" s="57"/>
      <c r="KI339" s="57"/>
      <c r="KJ339" s="57"/>
      <c r="KK339" s="57"/>
      <c r="KL339" s="57"/>
      <c r="KM339" s="57"/>
      <c r="KN339" s="57"/>
      <c r="KO339" s="57"/>
      <c r="KP339" s="57"/>
      <c r="KQ339" s="57"/>
      <c r="KR339" s="57"/>
      <c r="KS339" s="57"/>
      <c r="KT339" s="57"/>
      <c r="KU339" s="57"/>
      <c r="KV339" s="57"/>
      <c r="KW339" s="57"/>
      <c r="KX339" s="57"/>
      <c r="KY339" s="57"/>
      <c r="KZ339" s="57"/>
      <c r="LA339" s="57"/>
      <c r="LB339" s="57"/>
      <c r="LC339" s="57"/>
      <c r="LD339" s="57"/>
      <c r="LE339" s="57"/>
      <c r="LF339" s="57"/>
      <c r="LG339" s="57"/>
      <c r="LH339" s="57"/>
      <c r="LI339" s="57"/>
      <c r="LJ339" s="57"/>
      <c r="LK339" s="57"/>
      <c r="LL339" s="57"/>
      <c r="LM339" s="57"/>
      <c r="LN339" s="57"/>
      <c r="LO339" s="57"/>
      <c r="LP339" s="57"/>
      <c r="LQ339" s="57"/>
      <c r="LR339" s="57"/>
      <c r="LS339" s="57"/>
      <c r="LT339" s="57"/>
      <c r="LU339" s="57"/>
      <c r="LV339" s="57"/>
      <c r="LW339" s="57"/>
      <c r="LX339" s="57"/>
      <c r="LY339" s="57"/>
      <c r="LZ339" s="57"/>
      <c r="MA339" s="57"/>
      <c r="MB339" s="57"/>
      <c r="MC339" s="57"/>
      <c r="MD339" s="57"/>
      <c r="ME339" s="57"/>
      <c r="MF339" s="57"/>
      <c r="MG339" s="57"/>
      <c r="MH339" s="57"/>
      <c r="MI339" s="57"/>
      <c r="MJ339" s="57"/>
      <c r="MK339" s="57"/>
      <c r="ML339" s="57"/>
      <c r="MM339" s="57"/>
      <c r="MN339" s="57"/>
      <c r="MO339" s="57"/>
      <c r="MP339" s="57"/>
      <c r="MQ339" s="57"/>
      <c r="MR339" s="57"/>
      <c r="MS339" s="57"/>
      <c r="MT339" s="57"/>
      <c r="MU339" s="57"/>
      <c r="MV339" s="57"/>
      <c r="MW339" s="57"/>
      <c r="MX339" s="57"/>
      <c r="MY339" s="57"/>
      <c r="MZ339" s="57"/>
      <c r="NA339" s="57"/>
      <c r="NB339" s="57"/>
      <c r="NC339" s="57"/>
      <c r="ND339" s="57"/>
      <c r="NE339" s="57"/>
      <c r="NF339" s="57"/>
      <c r="NG339" s="57"/>
      <c r="NH339" s="57"/>
      <c r="NI339" s="57"/>
      <c r="NJ339" s="57"/>
      <c r="NK339" s="57"/>
      <c r="NL339" s="57"/>
      <c r="NM339" s="57"/>
      <c r="NN339" s="57"/>
      <c r="NO339" s="57"/>
      <c r="NP339" s="57"/>
      <c r="NQ339" s="57"/>
      <c r="NR339" s="57"/>
      <c r="NS339" s="57"/>
      <c r="NT339" s="57"/>
      <c r="NU339" s="57"/>
      <c r="NV339" s="57"/>
      <c r="NW339" s="57"/>
      <c r="NX339" s="57"/>
      <c r="NY339" s="57"/>
      <c r="NZ339" s="57"/>
      <c r="OA339" s="57"/>
      <c r="OB339" s="57"/>
      <c r="OC339" s="57"/>
      <c r="OD339" s="57"/>
      <c r="OE339" s="57"/>
      <c r="OF339" s="57"/>
      <c r="OG339" s="57"/>
      <c r="OH339" s="57"/>
      <c r="OI339" s="57"/>
      <c r="OJ339" s="57"/>
      <c r="OK339" s="57"/>
      <c r="OL339" s="57"/>
      <c r="OM339" s="57"/>
      <c r="ON339" s="57"/>
      <c r="OO339" s="57"/>
      <c r="OP339" s="57"/>
      <c r="OQ339" s="57"/>
      <c r="OR339" s="57"/>
      <c r="OS339" s="57"/>
      <c r="OT339" s="57"/>
      <c r="OU339" s="57"/>
      <c r="OV339" s="57"/>
      <c r="OW339" s="57"/>
      <c r="OX339" s="57"/>
      <c r="OY339" s="57"/>
      <c r="OZ339" s="57"/>
      <c r="PA339" s="57"/>
      <c r="PB339" s="57"/>
      <c r="PC339" s="57"/>
      <c r="PD339" s="57"/>
      <c r="PE339" s="57"/>
      <c r="PF339" s="57"/>
      <c r="PG339" s="57"/>
      <c r="PH339" s="57"/>
      <c r="PI339" s="57"/>
      <c r="PJ339" s="57"/>
      <c r="PK339" s="57"/>
      <c r="PL339" s="57"/>
      <c r="PM339" s="57"/>
      <c r="PN339" s="57"/>
      <c r="PO339" s="57"/>
      <c r="PP339" s="57"/>
      <c r="PQ339" s="57"/>
      <c r="PR339" s="57"/>
      <c r="PS339" s="57"/>
      <c r="PT339" s="57"/>
      <c r="PU339" s="57"/>
      <c r="PV339" s="57"/>
      <c r="PW339" s="57"/>
      <c r="PX339" s="57"/>
      <c r="PY339" s="57"/>
      <c r="PZ339" s="57"/>
      <c r="QA339" s="57"/>
      <c r="QB339" s="57"/>
      <c r="QC339" s="57"/>
      <c r="QD339" s="57"/>
      <c r="QE339" s="57"/>
      <c r="QF339" s="57"/>
      <c r="QG339" s="57"/>
      <c r="QH339" s="57"/>
      <c r="QI339" s="57"/>
      <c r="QJ339" s="57"/>
      <c r="QK339" s="57"/>
      <c r="QL339" s="57"/>
      <c r="QM339" s="57"/>
      <c r="QN339" s="57"/>
      <c r="QO339" s="57"/>
      <c r="QP339" s="57"/>
      <c r="QQ339" s="57"/>
      <c r="QR339" s="57"/>
      <c r="QS339" s="57"/>
      <c r="QT339" s="57"/>
      <c r="QU339" s="57"/>
      <c r="QV339" s="57"/>
      <c r="QW339" s="57"/>
      <c r="QX339" s="57"/>
      <c r="QY339" s="57"/>
      <c r="QZ339" s="57"/>
      <c r="RA339" s="57"/>
      <c r="RB339" s="57"/>
      <c r="RC339" s="57"/>
      <c r="RD339" s="57"/>
      <c r="RE339" s="57"/>
      <c r="RF339" s="57"/>
      <c r="RG339" s="57"/>
      <c r="RH339" s="57"/>
      <c r="RI339" s="57"/>
      <c r="RJ339" s="57"/>
      <c r="RK339" s="57"/>
      <c r="RL339" s="57"/>
      <c r="RM339" s="57"/>
      <c r="RN339" s="57"/>
      <c r="RO339" s="57"/>
      <c r="RP339" s="57"/>
      <c r="RQ339" s="57"/>
      <c r="RR339" s="57"/>
      <c r="RS339" s="57"/>
      <c r="RT339" s="57"/>
      <c r="RU339" s="57"/>
      <c r="RV339" s="57"/>
      <c r="RW339" s="57"/>
      <c r="RX339" s="57"/>
      <c r="RY339" s="57"/>
      <c r="RZ339" s="57"/>
      <c r="SA339" s="57"/>
      <c r="SB339" s="57"/>
      <c r="SC339" s="57"/>
      <c r="SD339" s="57"/>
      <c r="SE339" s="57"/>
      <c r="SF339" s="57"/>
      <c r="SG339" s="57"/>
      <c r="SH339" s="57"/>
      <c r="SI339" s="57"/>
      <c r="SJ339" s="57"/>
      <c r="SK339" s="57"/>
      <c r="SL339" s="57"/>
      <c r="SM339" s="57"/>
      <c r="SN339" s="57"/>
      <c r="SO339" s="57"/>
      <c r="SP339" s="57"/>
      <c r="SQ339" s="57"/>
      <c r="SR339" s="57"/>
      <c r="SS339" s="57"/>
      <c r="ST339" s="57"/>
      <c r="SU339" s="57"/>
      <c r="SV339" s="57"/>
      <c r="SW339" s="57"/>
      <c r="SX339" s="57"/>
      <c r="SY339" s="57"/>
      <c r="SZ339" s="57"/>
      <c r="TA339" s="57"/>
      <c r="TB339" s="57"/>
      <c r="TC339" s="57"/>
      <c r="TD339" s="57"/>
      <c r="TE339" s="57"/>
      <c r="TF339" s="57"/>
      <c r="TG339" s="57"/>
      <c r="TH339" s="57"/>
      <c r="TI339" s="57"/>
      <c r="TJ339" s="57"/>
      <c r="TK339" s="57"/>
      <c r="TL339" s="57"/>
      <c r="TM339" s="57"/>
      <c r="TN339" s="57"/>
      <c r="TO339" s="57"/>
      <c r="TP339" s="57"/>
      <c r="TQ339" s="57"/>
      <c r="TR339" s="57"/>
      <c r="TS339" s="57"/>
      <c r="TT339" s="57"/>
      <c r="TU339" s="57"/>
      <c r="TV339" s="57"/>
      <c r="TW339" s="57"/>
      <c r="TX339" s="57"/>
      <c r="TY339" s="57"/>
      <c r="TZ339" s="57"/>
      <c r="UA339" s="57"/>
      <c r="UB339" s="57"/>
      <c r="UC339" s="57"/>
      <c r="UD339" s="57"/>
      <c r="UE339" s="57"/>
      <c r="UF339" s="57"/>
      <c r="UG339" s="57"/>
      <c r="UH339" s="57"/>
      <c r="UI339" s="57"/>
      <c r="UJ339" s="57"/>
      <c r="UK339" s="57"/>
      <c r="UL339" s="57"/>
      <c r="UM339" s="57"/>
      <c r="UN339" s="57"/>
      <c r="UO339" s="57"/>
      <c r="UP339" s="57"/>
      <c r="UQ339" s="57"/>
      <c r="UR339" s="57"/>
      <c r="US339" s="57"/>
      <c r="UT339" s="57"/>
      <c r="UU339" s="57"/>
      <c r="UV339" s="57"/>
      <c r="UW339" s="57"/>
      <c r="UX339" s="57"/>
      <c r="UY339" s="57"/>
      <c r="UZ339" s="57"/>
      <c r="VA339" s="57"/>
      <c r="VB339" s="57"/>
      <c r="VC339" s="57"/>
      <c r="VD339" s="57"/>
      <c r="VE339" s="57"/>
      <c r="VF339" s="57"/>
      <c r="VG339" s="57"/>
      <c r="VH339" s="57"/>
      <c r="VI339" s="57"/>
      <c r="VJ339" s="57"/>
      <c r="VK339" s="57"/>
      <c r="VL339" s="57"/>
      <c r="VM339" s="57"/>
      <c r="VN339" s="57"/>
      <c r="VO339" s="57"/>
      <c r="VP339" s="57"/>
      <c r="VQ339" s="57"/>
      <c r="VR339" s="57"/>
      <c r="VS339" s="57"/>
      <c r="VT339" s="57"/>
      <c r="VU339" s="57"/>
      <c r="VV339" s="57"/>
      <c r="VW339" s="57"/>
      <c r="VX339" s="57"/>
      <c r="VY339" s="57"/>
      <c r="VZ339" s="57"/>
      <c r="WA339" s="57"/>
      <c r="WB339" s="57"/>
      <c r="WC339" s="57"/>
      <c r="WD339" s="57"/>
      <c r="WE339" s="57"/>
      <c r="WF339" s="57"/>
      <c r="WG339" s="57"/>
      <c r="WH339" s="57"/>
      <c r="WI339" s="57"/>
      <c r="WJ339" s="57"/>
      <c r="WK339" s="57"/>
      <c r="WL339" s="57"/>
      <c r="WM339" s="57"/>
      <c r="WN339" s="57"/>
      <c r="WO339" s="57"/>
      <c r="WP339" s="57"/>
      <c r="WQ339" s="57"/>
      <c r="WR339" s="57"/>
      <c r="WS339" s="57"/>
      <c r="WT339" s="57"/>
      <c r="WU339" s="57"/>
      <c r="WV339" s="57"/>
      <c r="WW339" s="57"/>
      <c r="WX339" s="57"/>
      <c r="WY339" s="57"/>
      <c r="WZ339" s="57"/>
      <c r="XA339" s="57"/>
      <c r="XB339" s="57"/>
      <c r="XC339" s="57"/>
      <c r="XD339" s="57"/>
      <c r="XE339" s="57"/>
      <c r="XF339" s="57"/>
      <c r="XG339" s="57"/>
      <c r="XH339" s="57"/>
      <c r="XI339" s="57"/>
      <c r="XJ339" s="57"/>
      <c r="XK339" s="57"/>
      <c r="XL339" s="57"/>
      <c r="XM339" s="57"/>
      <c r="XN339" s="57"/>
      <c r="XO339" s="57"/>
      <c r="XP339" s="57"/>
      <c r="XQ339" s="57"/>
      <c r="XR339" s="57"/>
      <c r="XS339" s="57"/>
      <c r="XT339" s="57"/>
      <c r="XU339" s="57"/>
      <c r="XV339" s="57"/>
      <c r="XW339" s="57"/>
    </row>
    <row r="340">
      <c r="AI340" s="57"/>
      <c r="BR340" s="57"/>
      <c r="DA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c r="IX340" s="57"/>
      <c r="IY340" s="57"/>
      <c r="IZ340" s="57"/>
      <c r="JA340" s="57"/>
      <c r="JB340" s="57"/>
      <c r="JC340" s="57"/>
      <c r="JD340" s="57"/>
      <c r="JE340" s="57"/>
      <c r="JF340" s="57"/>
      <c r="JG340" s="57"/>
      <c r="JH340" s="57"/>
      <c r="JI340" s="57"/>
      <c r="JJ340" s="57"/>
      <c r="JK340" s="57"/>
      <c r="JL340" s="57"/>
      <c r="JM340" s="57"/>
      <c r="JN340" s="57"/>
      <c r="JO340" s="57"/>
      <c r="JP340" s="57"/>
      <c r="JQ340" s="57"/>
      <c r="JR340" s="57"/>
      <c r="JS340" s="57"/>
      <c r="JT340" s="57"/>
      <c r="JU340" s="57"/>
      <c r="JV340" s="57"/>
      <c r="JW340" s="57"/>
      <c r="JX340" s="57"/>
      <c r="JY340" s="57"/>
      <c r="JZ340" s="57"/>
      <c r="KA340" s="57"/>
      <c r="KB340" s="57"/>
      <c r="KC340" s="57"/>
      <c r="KD340" s="57"/>
      <c r="KE340" s="57"/>
      <c r="KF340" s="57"/>
      <c r="KG340" s="57"/>
      <c r="KH340" s="57"/>
      <c r="KI340" s="57"/>
      <c r="KJ340" s="57"/>
      <c r="KK340" s="57"/>
      <c r="KL340" s="57"/>
      <c r="KM340" s="57"/>
      <c r="KN340" s="57"/>
      <c r="KO340" s="57"/>
      <c r="KP340" s="57"/>
      <c r="KQ340" s="57"/>
      <c r="KR340" s="57"/>
      <c r="KS340" s="57"/>
      <c r="KT340" s="57"/>
      <c r="KU340" s="57"/>
      <c r="KV340" s="57"/>
      <c r="KW340" s="57"/>
      <c r="KX340" s="57"/>
      <c r="KY340" s="57"/>
      <c r="KZ340" s="57"/>
      <c r="LA340" s="57"/>
      <c r="LB340" s="57"/>
      <c r="LC340" s="57"/>
      <c r="LD340" s="57"/>
      <c r="LE340" s="57"/>
      <c r="LF340" s="57"/>
      <c r="LG340" s="57"/>
      <c r="LH340" s="57"/>
      <c r="LI340" s="57"/>
      <c r="LJ340" s="57"/>
      <c r="LK340" s="57"/>
      <c r="LL340" s="57"/>
      <c r="LM340" s="57"/>
      <c r="LN340" s="57"/>
      <c r="LO340" s="57"/>
      <c r="LP340" s="57"/>
      <c r="LQ340" s="57"/>
      <c r="LR340" s="57"/>
      <c r="LS340" s="57"/>
      <c r="LT340" s="57"/>
      <c r="LU340" s="57"/>
      <c r="LV340" s="57"/>
      <c r="LW340" s="57"/>
      <c r="LX340" s="57"/>
      <c r="LY340" s="57"/>
      <c r="LZ340" s="57"/>
      <c r="MA340" s="57"/>
      <c r="MB340" s="57"/>
      <c r="MC340" s="57"/>
      <c r="MD340" s="57"/>
      <c r="ME340" s="57"/>
      <c r="MF340" s="57"/>
      <c r="MG340" s="57"/>
      <c r="MH340" s="57"/>
      <c r="MI340" s="57"/>
      <c r="MJ340" s="57"/>
      <c r="MK340" s="57"/>
      <c r="ML340" s="57"/>
      <c r="MM340" s="57"/>
      <c r="MN340" s="57"/>
      <c r="MO340" s="57"/>
      <c r="MP340" s="57"/>
      <c r="MQ340" s="57"/>
      <c r="MR340" s="57"/>
      <c r="MS340" s="57"/>
      <c r="MT340" s="57"/>
      <c r="MU340" s="57"/>
      <c r="MV340" s="57"/>
      <c r="MW340" s="57"/>
      <c r="MX340" s="57"/>
      <c r="MY340" s="57"/>
      <c r="MZ340" s="57"/>
      <c r="NA340" s="57"/>
      <c r="NB340" s="57"/>
      <c r="NC340" s="57"/>
      <c r="ND340" s="57"/>
      <c r="NE340" s="57"/>
      <c r="NF340" s="57"/>
      <c r="NG340" s="57"/>
      <c r="NH340" s="57"/>
      <c r="NI340" s="57"/>
      <c r="NJ340" s="57"/>
      <c r="NK340" s="57"/>
      <c r="NL340" s="57"/>
      <c r="NM340" s="57"/>
      <c r="NN340" s="57"/>
      <c r="NO340" s="57"/>
      <c r="NP340" s="57"/>
      <c r="NQ340" s="57"/>
      <c r="NR340" s="57"/>
      <c r="NS340" s="57"/>
      <c r="NT340" s="57"/>
      <c r="NU340" s="57"/>
      <c r="NV340" s="57"/>
      <c r="NW340" s="57"/>
      <c r="NX340" s="57"/>
      <c r="NY340" s="57"/>
      <c r="NZ340" s="57"/>
      <c r="OA340" s="57"/>
      <c r="OB340" s="57"/>
      <c r="OC340" s="57"/>
      <c r="OD340" s="57"/>
      <c r="OE340" s="57"/>
      <c r="OF340" s="57"/>
      <c r="OG340" s="57"/>
      <c r="OH340" s="57"/>
      <c r="OI340" s="57"/>
      <c r="OJ340" s="57"/>
      <c r="OK340" s="57"/>
      <c r="OL340" s="57"/>
      <c r="OM340" s="57"/>
      <c r="ON340" s="57"/>
      <c r="OO340" s="57"/>
      <c r="OP340" s="57"/>
      <c r="OQ340" s="57"/>
      <c r="OR340" s="57"/>
      <c r="OS340" s="57"/>
      <c r="OT340" s="57"/>
      <c r="OU340" s="57"/>
      <c r="OV340" s="57"/>
      <c r="OW340" s="57"/>
      <c r="OX340" s="57"/>
      <c r="OY340" s="57"/>
      <c r="OZ340" s="57"/>
      <c r="PA340" s="57"/>
      <c r="PB340" s="57"/>
      <c r="PC340" s="57"/>
      <c r="PD340" s="57"/>
      <c r="PE340" s="57"/>
      <c r="PF340" s="57"/>
      <c r="PG340" s="57"/>
      <c r="PH340" s="57"/>
      <c r="PI340" s="57"/>
      <c r="PJ340" s="57"/>
      <c r="PK340" s="57"/>
      <c r="PL340" s="57"/>
      <c r="PM340" s="57"/>
      <c r="PN340" s="57"/>
      <c r="PO340" s="57"/>
      <c r="PP340" s="57"/>
      <c r="PQ340" s="57"/>
      <c r="PR340" s="57"/>
      <c r="PS340" s="57"/>
      <c r="PT340" s="57"/>
      <c r="PU340" s="57"/>
      <c r="PV340" s="57"/>
      <c r="PW340" s="57"/>
      <c r="PX340" s="57"/>
      <c r="PY340" s="57"/>
      <c r="PZ340" s="57"/>
      <c r="QA340" s="57"/>
      <c r="QB340" s="57"/>
      <c r="QC340" s="57"/>
      <c r="QD340" s="57"/>
      <c r="QE340" s="57"/>
      <c r="QF340" s="57"/>
      <c r="QG340" s="57"/>
      <c r="QH340" s="57"/>
      <c r="QI340" s="57"/>
      <c r="QJ340" s="57"/>
      <c r="QK340" s="57"/>
      <c r="QL340" s="57"/>
      <c r="QM340" s="57"/>
      <c r="QN340" s="57"/>
      <c r="QO340" s="57"/>
      <c r="QP340" s="57"/>
      <c r="QQ340" s="57"/>
      <c r="QR340" s="57"/>
      <c r="QS340" s="57"/>
      <c r="QT340" s="57"/>
      <c r="QU340" s="57"/>
      <c r="QV340" s="57"/>
      <c r="QW340" s="57"/>
      <c r="QX340" s="57"/>
      <c r="QY340" s="57"/>
      <c r="QZ340" s="57"/>
      <c r="RA340" s="57"/>
      <c r="RB340" s="57"/>
      <c r="RC340" s="57"/>
      <c r="RD340" s="57"/>
      <c r="RE340" s="57"/>
      <c r="RF340" s="57"/>
      <c r="RG340" s="57"/>
      <c r="RH340" s="57"/>
      <c r="RI340" s="57"/>
      <c r="RJ340" s="57"/>
      <c r="RK340" s="57"/>
      <c r="RL340" s="57"/>
      <c r="RM340" s="57"/>
      <c r="RN340" s="57"/>
      <c r="RO340" s="57"/>
      <c r="RP340" s="57"/>
      <c r="RQ340" s="57"/>
      <c r="RR340" s="57"/>
      <c r="RS340" s="57"/>
      <c r="RT340" s="57"/>
      <c r="RU340" s="57"/>
      <c r="RV340" s="57"/>
      <c r="RW340" s="57"/>
      <c r="RX340" s="57"/>
      <c r="RY340" s="57"/>
      <c r="RZ340" s="57"/>
      <c r="SA340" s="57"/>
      <c r="SB340" s="57"/>
      <c r="SC340" s="57"/>
      <c r="SD340" s="57"/>
      <c r="SE340" s="57"/>
      <c r="SF340" s="57"/>
      <c r="SG340" s="57"/>
      <c r="SH340" s="57"/>
      <c r="SI340" s="57"/>
      <c r="SJ340" s="57"/>
      <c r="SK340" s="57"/>
      <c r="SL340" s="57"/>
      <c r="SM340" s="57"/>
      <c r="SN340" s="57"/>
      <c r="SO340" s="57"/>
      <c r="SP340" s="57"/>
      <c r="SQ340" s="57"/>
      <c r="SR340" s="57"/>
      <c r="SS340" s="57"/>
      <c r="ST340" s="57"/>
      <c r="SU340" s="57"/>
      <c r="SV340" s="57"/>
      <c r="SW340" s="57"/>
      <c r="SX340" s="57"/>
      <c r="SY340" s="57"/>
      <c r="SZ340" s="57"/>
      <c r="TA340" s="57"/>
      <c r="TB340" s="57"/>
      <c r="TC340" s="57"/>
      <c r="TD340" s="57"/>
      <c r="TE340" s="57"/>
      <c r="TF340" s="57"/>
      <c r="TG340" s="57"/>
      <c r="TH340" s="57"/>
      <c r="TI340" s="57"/>
      <c r="TJ340" s="57"/>
      <c r="TK340" s="57"/>
      <c r="TL340" s="57"/>
      <c r="TM340" s="57"/>
      <c r="TN340" s="57"/>
      <c r="TO340" s="57"/>
      <c r="TP340" s="57"/>
      <c r="TQ340" s="57"/>
      <c r="TR340" s="57"/>
      <c r="TS340" s="57"/>
      <c r="TT340" s="57"/>
      <c r="TU340" s="57"/>
      <c r="TV340" s="57"/>
      <c r="TW340" s="57"/>
      <c r="TX340" s="57"/>
      <c r="TY340" s="57"/>
      <c r="TZ340" s="57"/>
      <c r="UA340" s="57"/>
      <c r="UB340" s="57"/>
      <c r="UC340" s="57"/>
      <c r="UD340" s="57"/>
      <c r="UE340" s="57"/>
      <c r="UF340" s="57"/>
      <c r="UG340" s="57"/>
      <c r="UH340" s="57"/>
      <c r="UI340" s="57"/>
      <c r="UJ340" s="57"/>
      <c r="UK340" s="57"/>
      <c r="UL340" s="57"/>
      <c r="UM340" s="57"/>
      <c r="UN340" s="57"/>
      <c r="UO340" s="57"/>
      <c r="UP340" s="57"/>
      <c r="UQ340" s="57"/>
      <c r="UR340" s="57"/>
      <c r="US340" s="57"/>
      <c r="UT340" s="57"/>
      <c r="UU340" s="57"/>
      <c r="UV340" s="57"/>
      <c r="UW340" s="57"/>
      <c r="UX340" s="57"/>
      <c r="UY340" s="57"/>
      <c r="UZ340" s="57"/>
      <c r="VA340" s="57"/>
      <c r="VB340" s="57"/>
      <c r="VC340" s="57"/>
      <c r="VD340" s="57"/>
      <c r="VE340" s="57"/>
      <c r="VF340" s="57"/>
      <c r="VG340" s="57"/>
      <c r="VH340" s="57"/>
      <c r="VI340" s="57"/>
      <c r="VJ340" s="57"/>
      <c r="VK340" s="57"/>
      <c r="VL340" s="57"/>
      <c r="VM340" s="57"/>
      <c r="VN340" s="57"/>
      <c r="VO340" s="57"/>
      <c r="VP340" s="57"/>
      <c r="VQ340" s="57"/>
      <c r="VR340" s="57"/>
      <c r="VS340" s="57"/>
      <c r="VT340" s="57"/>
      <c r="VU340" s="57"/>
      <c r="VV340" s="57"/>
      <c r="VW340" s="57"/>
      <c r="VX340" s="57"/>
      <c r="VY340" s="57"/>
      <c r="VZ340" s="57"/>
      <c r="WA340" s="57"/>
      <c r="WB340" s="57"/>
      <c r="WC340" s="57"/>
      <c r="WD340" s="57"/>
      <c r="WE340" s="57"/>
      <c r="WF340" s="57"/>
      <c r="WG340" s="57"/>
      <c r="WH340" s="57"/>
      <c r="WI340" s="57"/>
      <c r="WJ340" s="57"/>
      <c r="WK340" s="57"/>
      <c r="WL340" s="57"/>
      <c r="WM340" s="57"/>
      <c r="WN340" s="57"/>
      <c r="WO340" s="57"/>
      <c r="WP340" s="57"/>
      <c r="WQ340" s="57"/>
      <c r="WR340" s="57"/>
      <c r="WS340" s="57"/>
      <c r="WT340" s="57"/>
      <c r="WU340" s="57"/>
      <c r="WV340" s="57"/>
      <c r="WW340" s="57"/>
      <c r="WX340" s="57"/>
      <c r="WY340" s="57"/>
      <c r="WZ340" s="57"/>
      <c r="XA340" s="57"/>
      <c r="XB340" s="57"/>
      <c r="XC340" s="57"/>
      <c r="XD340" s="57"/>
      <c r="XE340" s="57"/>
      <c r="XF340" s="57"/>
      <c r="XG340" s="57"/>
      <c r="XH340" s="57"/>
      <c r="XI340" s="57"/>
      <c r="XJ340" s="57"/>
      <c r="XK340" s="57"/>
      <c r="XL340" s="57"/>
      <c r="XM340" s="57"/>
      <c r="XN340" s="57"/>
      <c r="XO340" s="57"/>
      <c r="XP340" s="57"/>
      <c r="XQ340" s="57"/>
      <c r="XR340" s="57"/>
      <c r="XS340" s="57"/>
      <c r="XT340" s="57"/>
      <c r="XU340" s="57"/>
      <c r="XV340" s="57"/>
      <c r="XW340" s="57"/>
    </row>
    <row r="341">
      <c r="AI341" s="57"/>
      <c r="BR341" s="57"/>
      <c r="DA341" s="57"/>
      <c r="EJ341" s="57"/>
      <c r="EK341" s="57"/>
      <c r="EL341" s="57"/>
      <c r="EM341" s="57"/>
      <c r="EN341" s="57"/>
      <c r="EO341" s="57"/>
      <c r="EP341" s="57"/>
      <c r="EQ341" s="57"/>
      <c r="ER341" s="57"/>
      <c r="ES341" s="57"/>
      <c r="ET341" s="57"/>
      <c r="EU341" s="57"/>
      <c r="EV341" s="57"/>
      <c r="EW341" s="57"/>
      <c r="EX341" s="57"/>
      <c r="EY341" s="57"/>
      <c r="EZ341" s="57"/>
      <c r="FA341" s="57"/>
      <c r="FB341" s="57"/>
      <c r="FC341" s="57"/>
      <c r="FD341" s="57"/>
      <c r="FE341" s="57"/>
      <c r="FF341" s="57"/>
      <c r="FG341" s="57"/>
      <c r="FH341" s="57"/>
      <c r="FI341" s="57"/>
      <c r="FJ341" s="57"/>
      <c r="FK341" s="57"/>
      <c r="FL341" s="57"/>
      <c r="FM341" s="57"/>
      <c r="FN341" s="57"/>
      <c r="FO341" s="57"/>
      <c r="FP341" s="57"/>
      <c r="FQ341" s="57"/>
      <c r="FR341" s="57"/>
      <c r="FS341" s="57"/>
      <c r="FT341" s="57"/>
      <c r="FU341" s="57"/>
      <c r="FV341" s="57"/>
      <c r="FW341" s="57"/>
      <c r="FX341" s="57"/>
      <c r="FY341" s="57"/>
      <c r="FZ341" s="57"/>
      <c r="GA341" s="57"/>
      <c r="GB341" s="57"/>
      <c r="GC341" s="57"/>
      <c r="GD341" s="57"/>
      <c r="GE341" s="57"/>
      <c r="GF341" s="57"/>
      <c r="GG341" s="57"/>
      <c r="GH341" s="57"/>
      <c r="GI341" s="57"/>
      <c r="GJ341" s="57"/>
      <c r="GK341" s="57"/>
      <c r="GL341" s="57"/>
      <c r="GM341" s="57"/>
      <c r="GN341" s="57"/>
      <c r="GO341" s="57"/>
      <c r="GP341" s="57"/>
      <c r="GQ341" s="57"/>
      <c r="GR341" s="57"/>
      <c r="GS341" s="57"/>
      <c r="GT341" s="57"/>
      <c r="GU341" s="57"/>
      <c r="GV341" s="57"/>
      <c r="GW341" s="57"/>
      <c r="GX341" s="57"/>
      <c r="GY341" s="57"/>
      <c r="GZ341" s="57"/>
      <c r="HA341" s="57"/>
      <c r="HB341" s="57"/>
      <c r="HC341" s="57"/>
      <c r="HD341" s="57"/>
      <c r="HE341" s="57"/>
      <c r="HF341" s="57"/>
      <c r="HG341" s="57"/>
      <c r="HH341" s="57"/>
      <c r="HI341" s="57"/>
      <c r="HJ341" s="57"/>
      <c r="HK341" s="57"/>
      <c r="HL341" s="57"/>
      <c r="HM341" s="57"/>
      <c r="HN341" s="57"/>
      <c r="HO341" s="57"/>
      <c r="HP341" s="57"/>
      <c r="HQ341" s="57"/>
      <c r="HR341" s="57"/>
      <c r="HS341" s="57"/>
      <c r="HT341" s="57"/>
      <c r="HU341" s="57"/>
      <c r="HV341" s="57"/>
      <c r="HW341" s="57"/>
      <c r="HX341" s="57"/>
      <c r="HY341" s="57"/>
      <c r="HZ341" s="57"/>
      <c r="IA341" s="57"/>
      <c r="IB341" s="57"/>
      <c r="IC341" s="57"/>
      <c r="ID341" s="57"/>
      <c r="IE341" s="57"/>
      <c r="IF341" s="57"/>
      <c r="IG341" s="57"/>
      <c r="IH341" s="57"/>
      <c r="II341" s="57"/>
      <c r="IJ341" s="57"/>
      <c r="IK341" s="57"/>
      <c r="IL341" s="57"/>
      <c r="IM341" s="57"/>
      <c r="IN341" s="57"/>
      <c r="IO341" s="57"/>
      <c r="IP341" s="57"/>
      <c r="IQ341" s="57"/>
      <c r="IR341" s="57"/>
      <c r="IS341" s="57"/>
      <c r="IT341" s="57"/>
      <c r="IU341" s="57"/>
      <c r="IV341" s="57"/>
      <c r="IW341" s="57"/>
      <c r="IX341" s="57"/>
      <c r="IY341" s="57"/>
      <c r="IZ341" s="57"/>
      <c r="JA341" s="57"/>
      <c r="JB341" s="57"/>
      <c r="JC341" s="57"/>
      <c r="JD341" s="57"/>
      <c r="JE341" s="57"/>
      <c r="JF341" s="57"/>
      <c r="JG341" s="57"/>
      <c r="JH341" s="57"/>
      <c r="JI341" s="57"/>
      <c r="JJ341" s="57"/>
      <c r="JK341" s="57"/>
      <c r="JL341" s="57"/>
      <c r="JM341" s="57"/>
      <c r="JN341" s="57"/>
      <c r="JO341" s="57"/>
      <c r="JP341" s="57"/>
      <c r="JQ341" s="57"/>
      <c r="JR341" s="57"/>
      <c r="JS341" s="57"/>
      <c r="JT341" s="57"/>
      <c r="JU341" s="57"/>
      <c r="JV341" s="57"/>
      <c r="JW341" s="57"/>
      <c r="JX341" s="57"/>
      <c r="JY341" s="57"/>
      <c r="JZ341" s="57"/>
      <c r="KA341" s="57"/>
      <c r="KB341" s="57"/>
      <c r="KC341" s="57"/>
      <c r="KD341" s="57"/>
      <c r="KE341" s="57"/>
      <c r="KF341" s="57"/>
      <c r="KG341" s="57"/>
      <c r="KH341" s="57"/>
      <c r="KI341" s="57"/>
      <c r="KJ341" s="57"/>
      <c r="KK341" s="57"/>
      <c r="KL341" s="57"/>
      <c r="KM341" s="57"/>
      <c r="KN341" s="57"/>
      <c r="KO341" s="57"/>
      <c r="KP341" s="57"/>
      <c r="KQ341" s="57"/>
      <c r="KR341" s="57"/>
      <c r="KS341" s="57"/>
      <c r="KT341" s="57"/>
      <c r="KU341" s="57"/>
      <c r="KV341" s="57"/>
      <c r="KW341" s="57"/>
      <c r="KX341" s="57"/>
      <c r="KY341" s="57"/>
      <c r="KZ341" s="57"/>
      <c r="LA341" s="57"/>
      <c r="LB341" s="57"/>
      <c r="LC341" s="57"/>
      <c r="LD341" s="57"/>
      <c r="LE341" s="57"/>
      <c r="LF341" s="57"/>
      <c r="LG341" s="57"/>
      <c r="LH341" s="57"/>
      <c r="LI341" s="57"/>
      <c r="LJ341" s="57"/>
      <c r="LK341" s="57"/>
      <c r="LL341" s="57"/>
      <c r="LM341" s="57"/>
      <c r="LN341" s="57"/>
      <c r="LO341" s="57"/>
      <c r="LP341" s="57"/>
      <c r="LQ341" s="57"/>
      <c r="LR341" s="57"/>
      <c r="LS341" s="57"/>
      <c r="LT341" s="57"/>
      <c r="LU341" s="57"/>
      <c r="LV341" s="57"/>
      <c r="LW341" s="57"/>
      <c r="LX341" s="57"/>
      <c r="LY341" s="57"/>
      <c r="LZ341" s="57"/>
      <c r="MA341" s="57"/>
      <c r="MB341" s="57"/>
      <c r="MC341" s="57"/>
      <c r="MD341" s="57"/>
      <c r="ME341" s="57"/>
      <c r="MF341" s="57"/>
      <c r="MG341" s="57"/>
      <c r="MH341" s="57"/>
      <c r="MI341" s="57"/>
      <c r="MJ341" s="57"/>
      <c r="MK341" s="57"/>
      <c r="ML341" s="57"/>
      <c r="MM341" s="57"/>
      <c r="MN341" s="57"/>
      <c r="MO341" s="57"/>
      <c r="MP341" s="57"/>
      <c r="MQ341" s="57"/>
      <c r="MR341" s="57"/>
      <c r="MS341" s="57"/>
      <c r="MT341" s="57"/>
      <c r="MU341" s="57"/>
      <c r="MV341" s="57"/>
      <c r="MW341" s="57"/>
      <c r="MX341" s="57"/>
      <c r="MY341" s="57"/>
      <c r="MZ341" s="57"/>
      <c r="NA341" s="57"/>
      <c r="NB341" s="57"/>
      <c r="NC341" s="57"/>
      <c r="ND341" s="57"/>
      <c r="NE341" s="57"/>
      <c r="NF341" s="57"/>
      <c r="NG341" s="57"/>
      <c r="NH341" s="57"/>
      <c r="NI341" s="57"/>
      <c r="NJ341" s="57"/>
      <c r="NK341" s="57"/>
      <c r="NL341" s="57"/>
      <c r="NM341" s="57"/>
      <c r="NN341" s="57"/>
      <c r="NO341" s="57"/>
      <c r="NP341" s="57"/>
      <c r="NQ341" s="57"/>
      <c r="NR341" s="57"/>
      <c r="NS341" s="57"/>
      <c r="NT341" s="57"/>
      <c r="NU341" s="57"/>
      <c r="NV341" s="57"/>
      <c r="NW341" s="57"/>
      <c r="NX341" s="57"/>
      <c r="NY341" s="57"/>
      <c r="NZ341" s="57"/>
      <c r="OA341" s="57"/>
      <c r="OB341" s="57"/>
      <c r="OC341" s="57"/>
      <c r="OD341" s="57"/>
      <c r="OE341" s="57"/>
      <c r="OF341" s="57"/>
      <c r="OG341" s="57"/>
      <c r="OH341" s="57"/>
      <c r="OI341" s="57"/>
      <c r="OJ341" s="57"/>
      <c r="OK341" s="57"/>
      <c r="OL341" s="57"/>
      <c r="OM341" s="57"/>
      <c r="ON341" s="57"/>
      <c r="OO341" s="57"/>
      <c r="OP341" s="57"/>
      <c r="OQ341" s="57"/>
      <c r="OR341" s="57"/>
      <c r="OS341" s="57"/>
      <c r="OT341" s="57"/>
      <c r="OU341" s="57"/>
      <c r="OV341" s="57"/>
      <c r="OW341" s="57"/>
      <c r="OX341" s="57"/>
      <c r="OY341" s="57"/>
      <c r="OZ341" s="57"/>
      <c r="PA341" s="57"/>
      <c r="PB341" s="57"/>
      <c r="PC341" s="57"/>
      <c r="PD341" s="57"/>
      <c r="PE341" s="57"/>
      <c r="PF341" s="57"/>
      <c r="PG341" s="57"/>
      <c r="PH341" s="57"/>
      <c r="PI341" s="57"/>
      <c r="PJ341" s="57"/>
      <c r="PK341" s="57"/>
      <c r="PL341" s="57"/>
      <c r="PM341" s="57"/>
      <c r="PN341" s="57"/>
      <c r="PO341" s="57"/>
      <c r="PP341" s="57"/>
      <c r="PQ341" s="57"/>
      <c r="PR341" s="57"/>
      <c r="PS341" s="57"/>
      <c r="PT341" s="57"/>
      <c r="PU341" s="57"/>
      <c r="PV341" s="57"/>
      <c r="PW341" s="57"/>
      <c r="PX341" s="57"/>
      <c r="PY341" s="57"/>
      <c r="PZ341" s="57"/>
      <c r="QA341" s="57"/>
      <c r="QB341" s="57"/>
      <c r="QC341" s="57"/>
      <c r="QD341" s="57"/>
      <c r="QE341" s="57"/>
      <c r="QF341" s="57"/>
      <c r="QG341" s="57"/>
      <c r="QH341" s="57"/>
      <c r="QI341" s="57"/>
      <c r="QJ341" s="57"/>
      <c r="QK341" s="57"/>
      <c r="QL341" s="57"/>
      <c r="QM341" s="57"/>
      <c r="QN341" s="57"/>
      <c r="QO341" s="57"/>
      <c r="QP341" s="57"/>
      <c r="QQ341" s="57"/>
      <c r="QR341" s="57"/>
      <c r="QS341" s="57"/>
      <c r="QT341" s="57"/>
      <c r="QU341" s="57"/>
      <c r="QV341" s="57"/>
      <c r="QW341" s="57"/>
      <c r="QX341" s="57"/>
      <c r="QY341" s="57"/>
      <c r="QZ341" s="57"/>
      <c r="RA341" s="57"/>
      <c r="RB341" s="57"/>
      <c r="RC341" s="57"/>
      <c r="RD341" s="57"/>
      <c r="RE341" s="57"/>
      <c r="RF341" s="57"/>
      <c r="RG341" s="57"/>
      <c r="RH341" s="57"/>
      <c r="RI341" s="57"/>
      <c r="RJ341" s="57"/>
      <c r="RK341" s="57"/>
      <c r="RL341" s="57"/>
      <c r="RM341" s="57"/>
      <c r="RN341" s="57"/>
      <c r="RO341" s="57"/>
      <c r="RP341" s="57"/>
      <c r="RQ341" s="57"/>
      <c r="RR341" s="57"/>
      <c r="RS341" s="57"/>
      <c r="RT341" s="57"/>
      <c r="RU341" s="57"/>
      <c r="RV341" s="57"/>
      <c r="RW341" s="57"/>
      <c r="RX341" s="57"/>
      <c r="RY341" s="57"/>
      <c r="RZ341" s="57"/>
      <c r="SA341" s="57"/>
      <c r="SB341" s="57"/>
      <c r="SC341" s="57"/>
      <c r="SD341" s="57"/>
      <c r="SE341" s="57"/>
      <c r="SF341" s="57"/>
      <c r="SG341" s="57"/>
      <c r="SH341" s="57"/>
      <c r="SI341" s="57"/>
      <c r="SJ341" s="57"/>
      <c r="SK341" s="57"/>
      <c r="SL341" s="57"/>
      <c r="SM341" s="57"/>
      <c r="SN341" s="57"/>
      <c r="SO341" s="57"/>
      <c r="SP341" s="57"/>
      <c r="SQ341" s="57"/>
      <c r="SR341" s="57"/>
      <c r="SS341" s="57"/>
      <c r="ST341" s="57"/>
      <c r="SU341" s="57"/>
      <c r="SV341" s="57"/>
      <c r="SW341" s="57"/>
      <c r="SX341" s="57"/>
      <c r="SY341" s="57"/>
      <c r="SZ341" s="57"/>
      <c r="TA341" s="57"/>
      <c r="TB341" s="57"/>
      <c r="TC341" s="57"/>
      <c r="TD341" s="57"/>
      <c r="TE341" s="57"/>
      <c r="TF341" s="57"/>
      <c r="TG341" s="57"/>
      <c r="TH341" s="57"/>
      <c r="TI341" s="57"/>
      <c r="TJ341" s="57"/>
      <c r="TK341" s="57"/>
      <c r="TL341" s="57"/>
      <c r="TM341" s="57"/>
      <c r="TN341" s="57"/>
      <c r="TO341" s="57"/>
      <c r="TP341" s="57"/>
      <c r="TQ341" s="57"/>
      <c r="TR341" s="57"/>
      <c r="TS341" s="57"/>
      <c r="TT341" s="57"/>
      <c r="TU341" s="57"/>
      <c r="TV341" s="57"/>
      <c r="TW341" s="57"/>
      <c r="TX341" s="57"/>
      <c r="TY341" s="57"/>
      <c r="TZ341" s="57"/>
      <c r="UA341" s="57"/>
      <c r="UB341" s="57"/>
      <c r="UC341" s="57"/>
      <c r="UD341" s="57"/>
      <c r="UE341" s="57"/>
      <c r="UF341" s="57"/>
      <c r="UG341" s="57"/>
      <c r="UH341" s="57"/>
      <c r="UI341" s="57"/>
      <c r="UJ341" s="57"/>
      <c r="UK341" s="57"/>
      <c r="UL341" s="57"/>
      <c r="UM341" s="57"/>
      <c r="UN341" s="57"/>
      <c r="UO341" s="57"/>
      <c r="UP341" s="57"/>
      <c r="UQ341" s="57"/>
      <c r="UR341" s="57"/>
      <c r="US341" s="57"/>
      <c r="UT341" s="57"/>
      <c r="UU341" s="57"/>
      <c r="UV341" s="57"/>
      <c r="UW341" s="57"/>
      <c r="UX341" s="57"/>
      <c r="UY341" s="57"/>
      <c r="UZ341" s="57"/>
      <c r="VA341" s="57"/>
      <c r="VB341" s="57"/>
      <c r="VC341" s="57"/>
      <c r="VD341" s="57"/>
      <c r="VE341" s="57"/>
      <c r="VF341" s="57"/>
      <c r="VG341" s="57"/>
      <c r="VH341" s="57"/>
      <c r="VI341" s="57"/>
      <c r="VJ341" s="57"/>
      <c r="VK341" s="57"/>
      <c r="VL341" s="57"/>
      <c r="VM341" s="57"/>
      <c r="VN341" s="57"/>
      <c r="VO341" s="57"/>
      <c r="VP341" s="57"/>
      <c r="VQ341" s="57"/>
      <c r="VR341" s="57"/>
      <c r="VS341" s="57"/>
      <c r="VT341" s="57"/>
      <c r="VU341" s="57"/>
      <c r="VV341" s="57"/>
      <c r="VW341" s="57"/>
      <c r="VX341" s="57"/>
      <c r="VY341" s="57"/>
      <c r="VZ341" s="57"/>
      <c r="WA341" s="57"/>
      <c r="WB341" s="57"/>
      <c r="WC341" s="57"/>
      <c r="WD341" s="57"/>
      <c r="WE341" s="57"/>
      <c r="WF341" s="57"/>
      <c r="WG341" s="57"/>
      <c r="WH341" s="57"/>
      <c r="WI341" s="57"/>
      <c r="WJ341" s="57"/>
      <c r="WK341" s="57"/>
      <c r="WL341" s="57"/>
      <c r="WM341" s="57"/>
      <c r="WN341" s="57"/>
      <c r="WO341" s="57"/>
      <c r="WP341" s="57"/>
      <c r="WQ341" s="57"/>
      <c r="WR341" s="57"/>
      <c r="WS341" s="57"/>
      <c r="WT341" s="57"/>
      <c r="WU341" s="57"/>
      <c r="WV341" s="57"/>
      <c r="WW341" s="57"/>
      <c r="WX341" s="57"/>
      <c r="WY341" s="57"/>
      <c r="WZ341" s="57"/>
      <c r="XA341" s="57"/>
      <c r="XB341" s="57"/>
      <c r="XC341" s="57"/>
      <c r="XD341" s="57"/>
      <c r="XE341" s="57"/>
      <c r="XF341" s="57"/>
      <c r="XG341" s="57"/>
      <c r="XH341" s="57"/>
      <c r="XI341" s="57"/>
      <c r="XJ341" s="57"/>
      <c r="XK341" s="57"/>
      <c r="XL341" s="57"/>
      <c r="XM341" s="57"/>
      <c r="XN341" s="57"/>
      <c r="XO341" s="57"/>
      <c r="XP341" s="57"/>
      <c r="XQ341" s="57"/>
      <c r="XR341" s="57"/>
      <c r="XS341" s="57"/>
      <c r="XT341" s="57"/>
      <c r="XU341" s="57"/>
      <c r="XV341" s="57"/>
      <c r="XW341" s="57"/>
    </row>
    <row r="342">
      <c r="AI342" s="57"/>
      <c r="BR342" s="57"/>
      <c r="DA342" s="57"/>
      <c r="EJ342" s="57"/>
      <c r="EK342" s="57"/>
      <c r="EL342" s="57"/>
      <c r="EM342" s="57"/>
      <c r="EN342" s="57"/>
      <c r="EO342" s="57"/>
      <c r="EP342" s="57"/>
      <c r="EQ342" s="57"/>
      <c r="ER342" s="57"/>
      <c r="ES342" s="57"/>
      <c r="ET342" s="57"/>
      <c r="EU342" s="57"/>
      <c r="EV342" s="57"/>
      <c r="EW342" s="57"/>
      <c r="EX342" s="57"/>
      <c r="EY342" s="57"/>
      <c r="EZ342" s="57"/>
      <c r="FA342" s="57"/>
      <c r="FB342" s="57"/>
      <c r="FC342" s="57"/>
      <c r="FD342" s="57"/>
      <c r="FE342" s="57"/>
      <c r="FF342" s="57"/>
      <c r="FG342" s="57"/>
      <c r="FH342" s="57"/>
      <c r="FI342" s="57"/>
      <c r="FJ342" s="57"/>
      <c r="FK342" s="57"/>
      <c r="FL342" s="57"/>
      <c r="FM342" s="57"/>
      <c r="FN342" s="57"/>
      <c r="FO342" s="57"/>
      <c r="FP342" s="57"/>
      <c r="FQ342" s="57"/>
      <c r="FR342" s="57"/>
      <c r="FS342" s="57"/>
      <c r="FT342" s="57"/>
      <c r="FU342" s="57"/>
      <c r="FV342" s="57"/>
      <c r="FW342" s="57"/>
      <c r="FX342" s="57"/>
      <c r="FY342" s="57"/>
      <c r="FZ342" s="57"/>
      <c r="GA342" s="57"/>
      <c r="GB342" s="57"/>
      <c r="GC342" s="57"/>
      <c r="GD342" s="57"/>
      <c r="GE342" s="57"/>
      <c r="GF342" s="57"/>
      <c r="GG342" s="57"/>
      <c r="GH342" s="57"/>
      <c r="GI342" s="57"/>
      <c r="GJ342" s="57"/>
      <c r="GK342" s="57"/>
      <c r="GL342" s="57"/>
      <c r="GM342" s="57"/>
      <c r="GN342" s="57"/>
      <c r="GO342" s="57"/>
      <c r="GP342" s="57"/>
      <c r="GQ342" s="57"/>
      <c r="GR342" s="57"/>
      <c r="GS342" s="57"/>
      <c r="GT342" s="57"/>
      <c r="GU342" s="57"/>
      <c r="GV342" s="57"/>
      <c r="GW342" s="57"/>
      <c r="GX342" s="57"/>
      <c r="GY342" s="57"/>
      <c r="GZ342" s="57"/>
      <c r="HA342" s="57"/>
      <c r="HB342" s="57"/>
      <c r="HC342" s="57"/>
      <c r="HD342" s="57"/>
      <c r="HE342" s="57"/>
      <c r="HF342" s="57"/>
      <c r="HG342" s="57"/>
      <c r="HH342" s="57"/>
      <c r="HI342" s="57"/>
      <c r="HJ342" s="57"/>
      <c r="HK342" s="57"/>
      <c r="HL342" s="57"/>
      <c r="HM342" s="57"/>
      <c r="HN342" s="57"/>
      <c r="HO342" s="57"/>
      <c r="HP342" s="57"/>
      <c r="HQ342" s="57"/>
      <c r="HR342" s="57"/>
      <c r="HS342" s="57"/>
      <c r="HT342" s="57"/>
      <c r="HU342" s="57"/>
      <c r="HV342" s="57"/>
      <c r="HW342" s="57"/>
      <c r="HX342" s="57"/>
      <c r="HY342" s="57"/>
      <c r="HZ342" s="57"/>
      <c r="IA342" s="57"/>
      <c r="IB342" s="57"/>
      <c r="IC342" s="57"/>
      <c r="ID342" s="57"/>
      <c r="IE342" s="57"/>
      <c r="IF342" s="57"/>
      <c r="IG342" s="57"/>
      <c r="IH342" s="57"/>
      <c r="II342" s="57"/>
      <c r="IJ342" s="57"/>
      <c r="IK342" s="57"/>
      <c r="IL342" s="57"/>
      <c r="IM342" s="57"/>
      <c r="IN342" s="57"/>
      <c r="IO342" s="57"/>
      <c r="IP342" s="57"/>
      <c r="IQ342" s="57"/>
      <c r="IR342" s="57"/>
      <c r="IS342" s="57"/>
      <c r="IT342" s="57"/>
      <c r="IU342" s="57"/>
      <c r="IV342" s="57"/>
      <c r="IW342" s="57"/>
      <c r="IX342" s="57"/>
      <c r="IY342" s="57"/>
      <c r="IZ342" s="57"/>
      <c r="JA342" s="57"/>
      <c r="JB342" s="57"/>
      <c r="JC342" s="57"/>
      <c r="JD342" s="57"/>
      <c r="JE342" s="57"/>
      <c r="JF342" s="57"/>
      <c r="JG342" s="57"/>
      <c r="JH342" s="57"/>
      <c r="JI342" s="57"/>
      <c r="JJ342" s="57"/>
      <c r="JK342" s="57"/>
      <c r="JL342" s="57"/>
      <c r="JM342" s="57"/>
      <c r="JN342" s="57"/>
      <c r="JO342" s="57"/>
      <c r="JP342" s="57"/>
      <c r="JQ342" s="57"/>
      <c r="JR342" s="57"/>
      <c r="JS342" s="57"/>
      <c r="JT342" s="57"/>
      <c r="JU342" s="57"/>
      <c r="JV342" s="57"/>
      <c r="JW342" s="57"/>
      <c r="JX342" s="57"/>
      <c r="JY342" s="57"/>
      <c r="JZ342" s="57"/>
      <c r="KA342" s="57"/>
      <c r="KB342" s="57"/>
      <c r="KC342" s="57"/>
      <c r="KD342" s="57"/>
      <c r="KE342" s="57"/>
      <c r="KF342" s="57"/>
      <c r="KG342" s="57"/>
      <c r="KH342" s="57"/>
      <c r="KI342" s="57"/>
      <c r="KJ342" s="57"/>
      <c r="KK342" s="57"/>
      <c r="KL342" s="57"/>
      <c r="KM342" s="57"/>
      <c r="KN342" s="57"/>
      <c r="KO342" s="57"/>
      <c r="KP342" s="57"/>
      <c r="KQ342" s="57"/>
      <c r="KR342" s="57"/>
      <c r="KS342" s="57"/>
      <c r="KT342" s="57"/>
      <c r="KU342" s="57"/>
      <c r="KV342" s="57"/>
      <c r="KW342" s="57"/>
      <c r="KX342" s="57"/>
      <c r="KY342" s="57"/>
      <c r="KZ342" s="57"/>
      <c r="LA342" s="57"/>
      <c r="LB342" s="57"/>
      <c r="LC342" s="57"/>
      <c r="LD342" s="57"/>
      <c r="LE342" s="57"/>
      <c r="LF342" s="57"/>
      <c r="LG342" s="57"/>
      <c r="LH342" s="57"/>
      <c r="LI342" s="57"/>
      <c r="LJ342" s="57"/>
      <c r="LK342" s="57"/>
      <c r="LL342" s="57"/>
      <c r="LM342" s="57"/>
      <c r="LN342" s="57"/>
      <c r="LO342" s="57"/>
      <c r="LP342" s="57"/>
      <c r="LQ342" s="57"/>
      <c r="LR342" s="57"/>
      <c r="LS342" s="57"/>
      <c r="LT342" s="57"/>
      <c r="LU342" s="57"/>
      <c r="LV342" s="57"/>
      <c r="LW342" s="57"/>
      <c r="LX342" s="57"/>
      <c r="LY342" s="57"/>
      <c r="LZ342" s="57"/>
      <c r="MA342" s="57"/>
      <c r="MB342" s="57"/>
      <c r="MC342" s="57"/>
      <c r="MD342" s="57"/>
      <c r="ME342" s="57"/>
      <c r="MF342" s="57"/>
      <c r="MG342" s="57"/>
      <c r="MH342" s="57"/>
      <c r="MI342" s="57"/>
      <c r="MJ342" s="57"/>
      <c r="MK342" s="57"/>
      <c r="ML342" s="57"/>
      <c r="MM342" s="57"/>
      <c r="MN342" s="57"/>
      <c r="MO342" s="57"/>
      <c r="MP342" s="57"/>
      <c r="MQ342" s="57"/>
      <c r="MR342" s="57"/>
      <c r="MS342" s="57"/>
      <c r="MT342" s="57"/>
      <c r="MU342" s="57"/>
      <c r="MV342" s="57"/>
      <c r="MW342" s="57"/>
      <c r="MX342" s="57"/>
      <c r="MY342" s="57"/>
      <c r="MZ342" s="57"/>
      <c r="NA342" s="57"/>
      <c r="NB342" s="57"/>
      <c r="NC342" s="57"/>
      <c r="ND342" s="57"/>
      <c r="NE342" s="57"/>
      <c r="NF342" s="57"/>
      <c r="NG342" s="57"/>
      <c r="NH342" s="57"/>
      <c r="NI342" s="57"/>
      <c r="NJ342" s="57"/>
      <c r="NK342" s="57"/>
      <c r="NL342" s="57"/>
      <c r="NM342" s="57"/>
      <c r="NN342" s="57"/>
      <c r="NO342" s="57"/>
      <c r="NP342" s="57"/>
      <c r="NQ342" s="57"/>
      <c r="NR342" s="57"/>
      <c r="NS342" s="57"/>
      <c r="NT342" s="57"/>
      <c r="NU342" s="57"/>
      <c r="NV342" s="57"/>
      <c r="NW342" s="57"/>
      <c r="NX342" s="57"/>
      <c r="NY342" s="57"/>
      <c r="NZ342" s="57"/>
      <c r="OA342" s="57"/>
      <c r="OB342" s="57"/>
      <c r="OC342" s="57"/>
      <c r="OD342" s="57"/>
      <c r="OE342" s="57"/>
      <c r="OF342" s="57"/>
      <c r="OG342" s="57"/>
      <c r="OH342" s="57"/>
      <c r="OI342" s="57"/>
      <c r="OJ342" s="57"/>
      <c r="OK342" s="57"/>
      <c r="OL342" s="57"/>
      <c r="OM342" s="57"/>
      <c r="ON342" s="57"/>
      <c r="OO342" s="57"/>
      <c r="OP342" s="57"/>
      <c r="OQ342" s="57"/>
      <c r="OR342" s="57"/>
      <c r="OS342" s="57"/>
      <c r="OT342" s="57"/>
      <c r="OU342" s="57"/>
      <c r="OV342" s="57"/>
      <c r="OW342" s="57"/>
      <c r="OX342" s="57"/>
      <c r="OY342" s="57"/>
      <c r="OZ342" s="57"/>
      <c r="PA342" s="57"/>
      <c r="PB342" s="57"/>
      <c r="PC342" s="57"/>
      <c r="PD342" s="57"/>
      <c r="PE342" s="57"/>
      <c r="PF342" s="57"/>
      <c r="PG342" s="57"/>
      <c r="PH342" s="57"/>
      <c r="PI342" s="57"/>
      <c r="PJ342" s="57"/>
      <c r="PK342" s="57"/>
      <c r="PL342" s="57"/>
      <c r="PM342" s="57"/>
      <c r="PN342" s="57"/>
      <c r="PO342" s="57"/>
      <c r="PP342" s="57"/>
      <c r="PQ342" s="57"/>
      <c r="PR342" s="57"/>
      <c r="PS342" s="57"/>
      <c r="PT342" s="57"/>
      <c r="PU342" s="57"/>
      <c r="PV342" s="57"/>
      <c r="PW342" s="57"/>
      <c r="PX342" s="57"/>
      <c r="PY342" s="57"/>
      <c r="PZ342" s="57"/>
      <c r="QA342" s="57"/>
      <c r="QB342" s="57"/>
      <c r="QC342" s="57"/>
      <c r="QD342" s="57"/>
      <c r="QE342" s="57"/>
      <c r="QF342" s="57"/>
      <c r="QG342" s="57"/>
      <c r="QH342" s="57"/>
      <c r="QI342" s="57"/>
      <c r="QJ342" s="57"/>
      <c r="QK342" s="57"/>
      <c r="QL342" s="57"/>
      <c r="QM342" s="57"/>
      <c r="QN342" s="57"/>
      <c r="QO342" s="57"/>
      <c r="QP342" s="57"/>
      <c r="QQ342" s="57"/>
      <c r="QR342" s="57"/>
      <c r="QS342" s="57"/>
      <c r="QT342" s="57"/>
      <c r="QU342" s="57"/>
      <c r="QV342" s="57"/>
      <c r="QW342" s="57"/>
      <c r="QX342" s="57"/>
      <c r="QY342" s="57"/>
      <c r="QZ342" s="57"/>
      <c r="RA342" s="57"/>
      <c r="RB342" s="57"/>
      <c r="RC342" s="57"/>
      <c r="RD342" s="57"/>
      <c r="RE342" s="57"/>
      <c r="RF342" s="57"/>
      <c r="RG342" s="57"/>
      <c r="RH342" s="57"/>
      <c r="RI342" s="57"/>
      <c r="RJ342" s="57"/>
      <c r="RK342" s="57"/>
      <c r="RL342" s="57"/>
      <c r="RM342" s="57"/>
      <c r="RN342" s="57"/>
      <c r="RO342" s="57"/>
      <c r="RP342" s="57"/>
      <c r="RQ342" s="57"/>
      <c r="RR342" s="57"/>
      <c r="RS342" s="57"/>
      <c r="RT342" s="57"/>
      <c r="RU342" s="57"/>
      <c r="RV342" s="57"/>
      <c r="RW342" s="57"/>
      <c r="RX342" s="57"/>
      <c r="RY342" s="57"/>
      <c r="RZ342" s="57"/>
      <c r="SA342" s="57"/>
      <c r="SB342" s="57"/>
      <c r="SC342" s="57"/>
      <c r="SD342" s="57"/>
      <c r="SE342" s="57"/>
      <c r="SF342" s="57"/>
      <c r="SG342" s="57"/>
      <c r="SH342" s="57"/>
      <c r="SI342" s="57"/>
      <c r="SJ342" s="57"/>
      <c r="SK342" s="57"/>
      <c r="SL342" s="57"/>
      <c r="SM342" s="57"/>
      <c r="SN342" s="57"/>
      <c r="SO342" s="57"/>
      <c r="SP342" s="57"/>
      <c r="SQ342" s="57"/>
      <c r="SR342" s="57"/>
      <c r="SS342" s="57"/>
      <c r="ST342" s="57"/>
      <c r="SU342" s="57"/>
      <c r="SV342" s="57"/>
      <c r="SW342" s="57"/>
      <c r="SX342" s="57"/>
      <c r="SY342" s="57"/>
      <c r="SZ342" s="57"/>
      <c r="TA342" s="57"/>
      <c r="TB342" s="57"/>
      <c r="TC342" s="57"/>
      <c r="TD342" s="57"/>
      <c r="TE342" s="57"/>
      <c r="TF342" s="57"/>
      <c r="TG342" s="57"/>
      <c r="TH342" s="57"/>
      <c r="TI342" s="57"/>
      <c r="TJ342" s="57"/>
      <c r="TK342" s="57"/>
      <c r="TL342" s="57"/>
      <c r="TM342" s="57"/>
      <c r="TN342" s="57"/>
      <c r="TO342" s="57"/>
      <c r="TP342" s="57"/>
      <c r="TQ342" s="57"/>
      <c r="TR342" s="57"/>
      <c r="TS342" s="57"/>
      <c r="TT342" s="57"/>
      <c r="TU342" s="57"/>
      <c r="TV342" s="57"/>
      <c r="TW342" s="57"/>
      <c r="TX342" s="57"/>
      <c r="TY342" s="57"/>
      <c r="TZ342" s="57"/>
      <c r="UA342" s="57"/>
      <c r="UB342" s="57"/>
      <c r="UC342" s="57"/>
      <c r="UD342" s="57"/>
      <c r="UE342" s="57"/>
      <c r="UF342" s="57"/>
      <c r="UG342" s="57"/>
      <c r="UH342" s="57"/>
      <c r="UI342" s="57"/>
      <c r="UJ342" s="57"/>
      <c r="UK342" s="57"/>
      <c r="UL342" s="57"/>
      <c r="UM342" s="57"/>
      <c r="UN342" s="57"/>
      <c r="UO342" s="57"/>
      <c r="UP342" s="57"/>
      <c r="UQ342" s="57"/>
      <c r="UR342" s="57"/>
      <c r="US342" s="57"/>
      <c r="UT342" s="57"/>
      <c r="UU342" s="57"/>
      <c r="UV342" s="57"/>
      <c r="UW342" s="57"/>
      <c r="UX342" s="57"/>
      <c r="UY342" s="57"/>
      <c r="UZ342" s="57"/>
      <c r="VA342" s="57"/>
      <c r="VB342" s="57"/>
      <c r="VC342" s="57"/>
      <c r="VD342" s="57"/>
      <c r="VE342" s="57"/>
      <c r="VF342" s="57"/>
      <c r="VG342" s="57"/>
      <c r="VH342" s="57"/>
      <c r="VI342" s="57"/>
      <c r="VJ342" s="57"/>
      <c r="VK342" s="57"/>
      <c r="VL342" s="57"/>
      <c r="VM342" s="57"/>
      <c r="VN342" s="57"/>
      <c r="VO342" s="57"/>
      <c r="VP342" s="57"/>
      <c r="VQ342" s="57"/>
      <c r="VR342" s="57"/>
      <c r="VS342" s="57"/>
      <c r="VT342" s="57"/>
      <c r="VU342" s="57"/>
      <c r="VV342" s="57"/>
      <c r="VW342" s="57"/>
      <c r="VX342" s="57"/>
      <c r="VY342" s="57"/>
      <c r="VZ342" s="57"/>
      <c r="WA342" s="57"/>
      <c r="WB342" s="57"/>
      <c r="WC342" s="57"/>
      <c r="WD342" s="57"/>
      <c r="WE342" s="57"/>
      <c r="WF342" s="57"/>
      <c r="WG342" s="57"/>
      <c r="WH342" s="57"/>
      <c r="WI342" s="57"/>
      <c r="WJ342" s="57"/>
      <c r="WK342" s="57"/>
      <c r="WL342" s="57"/>
      <c r="WM342" s="57"/>
      <c r="WN342" s="57"/>
      <c r="WO342" s="57"/>
      <c r="WP342" s="57"/>
      <c r="WQ342" s="57"/>
      <c r="WR342" s="57"/>
      <c r="WS342" s="57"/>
      <c r="WT342" s="57"/>
      <c r="WU342" s="57"/>
      <c r="WV342" s="57"/>
      <c r="WW342" s="57"/>
      <c r="WX342" s="57"/>
      <c r="WY342" s="57"/>
      <c r="WZ342" s="57"/>
      <c r="XA342" s="57"/>
      <c r="XB342" s="57"/>
      <c r="XC342" s="57"/>
      <c r="XD342" s="57"/>
      <c r="XE342" s="57"/>
      <c r="XF342" s="57"/>
      <c r="XG342" s="57"/>
      <c r="XH342" s="57"/>
      <c r="XI342" s="57"/>
      <c r="XJ342" s="57"/>
      <c r="XK342" s="57"/>
      <c r="XL342" s="57"/>
      <c r="XM342" s="57"/>
      <c r="XN342" s="57"/>
      <c r="XO342" s="57"/>
      <c r="XP342" s="57"/>
      <c r="XQ342" s="57"/>
      <c r="XR342" s="57"/>
      <c r="XS342" s="57"/>
      <c r="XT342" s="57"/>
      <c r="XU342" s="57"/>
      <c r="XV342" s="57"/>
      <c r="XW342" s="57"/>
    </row>
    <row r="343">
      <c r="AI343" s="57"/>
      <c r="BR343" s="57"/>
      <c r="DA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c r="IX343" s="57"/>
      <c r="IY343" s="57"/>
      <c r="IZ343" s="57"/>
      <c r="JA343" s="57"/>
      <c r="JB343" s="57"/>
      <c r="JC343" s="57"/>
      <c r="JD343" s="57"/>
      <c r="JE343" s="57"/>
      <c r="JF343" s="57"/>
      <c r="JG343" s="57"/>
      <c r="JH343" s="57"/>
      <c r="JI343" s="57"/>
      <c r="JJ343" s="57"/>
      <c r="JK343" s="57"/>
      <c r="JL343" s="57"/>
      <c r="JM343" s="57"/>
      <c r="JN343" s="57"/>
      <c r="JO343" s="57"/>
      <c r="JP343" s="57"/>
      <c r="JQ343" s="57"/>
      <c r="JR343" s="57"/>
      <c r="JS343" s="57"/>
      <c r="JT343" s="57"/>
      <c r="JU343" s="57"/>
      <c r="JV343" s="57"/>
      <c r="JW343" s="57"/>
      <c r="JX343" s="57"/>
      <c r="JY343" s="57"/>
      <c r="JZ343" s="57"/>
      <c r="KA343" s="57"/>
      <c r="KB343" s="57"/>
      <c r="KC343" s="57"/>
      <c r="KD343" s="57"/>
      <c r="KE343" s="57"/>
      <c r="KF343" s="57"/>
      <c r="KG343" s="57"/>
      <c r="KH343" s="57"/>
      <c r="KI343" s="57"/>
      <c r="KJ343" s="57"/>
      <c r="KK343" s="57"/>
      <c r="KL343" s="57"/>
      <c r="KM343" s="57"/>
      <c r="KN343" s="57"/>
      <c r="KO343" s="57"/>
      <c r="KP343" s="57"/>
      <c r="KQ343" s="57"/>
      <c r="KR343" s="57"/>
      <c r="KS343" s="57"/>
      <c r="KT343" s="57"/>
      <c r="KU343" s="57"/>
      <c r="KV343" s="57"/>
      <c r="KW343" s="57"/>
      <c r="KX343" s="57"/>
      <c r="KY343" s="57"/>
      <c r="KZ343" s="57"/>
      <c r="LA343" s="57"/>
      <c r="LB343" s="57"/>
      <c r="LC343" s="57"/>
      <c r="LD343" s="57"/>
      <c r="LE343" s="57"/>
      <c r="LF343" s="57"/>
      <c r="LG343" s="57"/>
      <c r="LH343" s="57"/>
      <c r="LI343" s="57"/>
      <c r="LJ343" s="57"/>
      <c r="LK343" s="57"/>
      <c r="LL343" s="57"/>
      <c r="LM343" s="57"/>
      <c r="LN343" s="57"/>
      <c r="LO343" s="57"/>
      <c r="LP343" s="57"/>
      <c r="LQ343" s="57"/>
      <c r="LR343" s="57"/>
      <c r="LS343" s="57"/>
      <c r="LT343" s="57"/>
      <c r="LU343" s="57"/>
      <c r="LV343" s="57"/>
      <c r="LW343" s="57"/>
      <c r="LX343" s="57"/>
      <c r="LY343" s="57"/>
      <c r="LZ343" s="57"/>
      <c r="MA343" s="57"/>
      <c r="MB343" s="57"/>
      <c r="MC343" s="57"/>
      <c r="MD343" s="57"/>
      <c r="ME343" s="57"/>
      <c r="MF343" s="57"/>
      <c r="MG343" s="57"/>
      <c r="MH343" s="57"/>
      <c r="MI343" s="57"/>
      <c r="MJ343" s="57"/>
      <c r="MK343" s="57"/>
      <c r="ML343" s="57"/>
      <c r="MM343" s="57"/>
      <c r="MN343" s="57"/>
      <c r="MO343" s="57"/>
      <c r="MP343" s="57"/>
      <c r="MQ343" s="57"/>
      <c r="MR343" s="57"/>
      <c r="MS343" s="57"/>
      <c r="MT343" s="57"/>
      <c r="MU343" s="57"/>
      <c r="MV343" s="57"/>
      <c r="MW343" s="57"/>
      <c r="MX343" s="57"/>
      <c r="MY343" s="57"/>
      <c r="MZ343" s="57"/>
      <c r="NA343" s="57"/>
      <c r="NB343" s="57"/>
      <c r="NC343" s="57"/>
      <c r="ND343" s="57"/>
      <c r="NE343" s="57"/>
      <c r="NF343" s="57"/>
      <c r="NG343" s="57"/>
      <c r="NH343" s="57"/>
      <c r="NI343" s="57"/>
      <c r="NJ343" s="57"/>
      <c r="NK343" s="57"/>
      <c r="NL343" s="57"/>
      <c r="NM343" s="57"/>
      <c r="NN343" s="57"/>
      <c r="NO343" s="57"/>
      <c r="NP343" s="57"/>
      <c r="NQ343" s="57"/>
      <c r="NR343" s="57"/>
      <c r="NS343" s="57"/>
      <c r="NT343" s="57"/>
      <c r="NU343" s="57"/>
      <c r="NV343" s="57"/>
      <c r="NW343" s="57"/>
      <c r="NX343" s="57"/>
      <c r="NY343" s="57"/>
      <c r="NZ343" s="57"/>
      <c r="OA343" s="57"/>
      <c r="OB343" s="57"/>
      <c r="OC343" s="57"/>
      <c r="OD343" s="57"/>
      <c r="OE343" s="57"/>
      <c r="OF343" s="57"/>
      <c r="OG343" s="57"/>
      <c r="OH343" s="57"/>
      <c r="OI343" s="57"/>
      <c r="OJ343" s="57"/>
      <c r="OK343" s="57"/>
      <c r="OL343" s="57"/>
      <c r="OM343" s="57"/>
      <c r="ON343" s="57"/>
      <c r="OO343" s="57"/>
      <c r="OP343" s="57"/>
      <c r="OQ343" s="57"/>
      <c r="OR343" s="57"/>
      <c r="OS343" s="57"/>
      <c r="OT343" s="57"/>
      <c r="OU343" s="57"/>
      <c r="OV343" s="57"/>
      <c r="OW343" s="57"/>
      <c r="OX343" s="57"/>
      <c r="OY343" s="57"/>
      <c r="OZ343" s="57"/>
      <c r="PA343" s="57"/>
      <c r="PB343" s="57"/>
      <c r="PC343" s="57"/>
      <c r="PD343" s="57"/>
      <c r="PE343" s="57"/>
      <c r="PF343" s="57"/>
      <c r="PG343" s="57"/>
      <c r="PH343" s="57"/>
      <c r="PI343" s="57"/>
      <c r="PJ343" s="57"/>
      <c r="PK343" s="57"/>
      <c r="PL343" s="57"/>
      <c r="PM343" s="57"/>
      <c r="PN343" s="57"/>
      <c r="PO343" s="57"/>
      <c r="PP343" s="57"/>
      <c r="PQ343" s="57"/>
      <c r="PR343" s="57"/>
      <c r="PS343" s="57"/>
      <c r="PT343" s="57"/>
      <c r="PU343" s="57"/>
      <c r="PV343" s="57"/>
      <c r="PW343" s="57"/>
      <c r="PX343" s="57"/>
      <c r="PY343" s="57"/>
      <c r="PZ343" s="57"/>
      <c r="QA343" s="57"/>
      <c r="QB343" s="57"/>
      <c r="QC343" s="57"/>
      <c r="QD343" s="57"/>
      <c r="QE343" s="57"/>
      <c r="QF343" s="57"/>
      <c r="QG343" s="57"/>
      <c r="QH343" s="57"/>
      <c r="QI343" s="57"/>
      <c r="QJ343" s="57"/>
      <c r="QK343" s="57"/>
      <c r="QL343" s="57"/>
      <c r="QM343" s="57"/>
      <c r="QN343" s="57"/>
      <c r="QO343" s="57"/>
      <c r="QP343" s="57"/>
      <c r="QQ343" s="57"/>
      <c r="QR343" s="57"/>
      <c r="QS343" s="57"/>
      <c r="QT343" s="57"/>
      <c r="QU343" s="57"/>
      <c r="QV343" s="57"/>
      <c r="QW343" s="57"/>
      <c r="QX343" s="57"/>
      <c r="QY343" s="57"/>
      <c r="QZ343" s="57"/>
      <c r="RA343" s="57"/>
      <c r="RB343" s="57"/>
      <c r="RC343" s="57"/>
      <c r="RD343" s="57"/>
      <c r="RE343" s="57"/>
      <c r="RF343" s="57"/>
      <c r="RG343" s="57"/>
      <c r="RH343" s="57"/>
      <c r="RI343" s="57"/>
      <c r="RJ343" s="57"/>
      <c r="RK343" s="57"/>
      <c r="RL343" s="57"/>
      <c r="RM343" s="57"/>
      <c r="RN343" s="57"/>
      <c r="RO343" s="57"/>
      <c r="RP343" s="57"/>
      <c r="RQ343" s="57"/>
      <c r="RR343" s="57"/>
      <c r="RS343" s="57"/>
      <c r="RT343" s="57"/>
      <c r="RU343" s="57"/>
      <c r="RV343" s="57"/>
      <c r="RW343" s="57"/>
      <c r="RX343" s="57"/>
      <c r="RY343" s="57"/>
      <c r="RZ343" s="57"/>
      <c r="SA343" s="57"/>
      <c r="SB343" s="57"/>
      <c r="SC343" s="57"/>
      <c r="SD343" s="57"/>
      <c r="SE343" s="57"/>
      <c r="SF343" s="57"/>
      <c r="SG343" s="57"/>
      <c r="SH343" s="57"/>
      <c r="SI343" s="57"/>
      <c r="SJ343" s="57"/>
      <c r="SK343" s="57"/>
      <c r="SL343" s="57"/>
      <c r="SM343" s="57"/>
      <c r="SN343" s="57"/>
      <c r="SO343" s="57"/>
      <c r="SP343" s="57"/>
      <c r="SQ343" s="57"/>
      <c r="SR343" s="57"/>
      <c r="SS343" s="57"/>
      <c r="ST343" s="57"/>
      <c r="SU343" s="57"/>
      <c r="SV343" s="57"/>
      <c r="SW343" s="57"/>
      <c r="SX343" s="57"/>
      <c r="SY343" s="57"/>
      <c r="SZ343" s="57"/>
      <c r="TA343" s="57"/>
      <c r="TB343" s="57"/>
      <c r="TC343" s="57"/>
      <c r="TD343" s="57"/>
      <c r="TE343" s="57"/>
      <c r="TF343" s="57"/>
      <c r="TG343" s="57"/>
      <c r="TH343" s="57"/>
      <c r="TI343" s="57"/>
      <c r="TJ343" s="57"/>
      <c r="TK343" s="57"/>
      <c r="TL343" s="57"/>
      <c r="TM343" s="57"/>
      <c r="TN343" s="57"/>
      <c r="TO343" s="57"/>
      <c r="TP343" s="57"/>
      <c r="TQ343" s="57"/>
      <c r="TR343" s="57"/>
      <c r="TS343" s="57"/>
      <c r="TT343" s="57"/>
      <c r="TU343" s="57"/>
      <c r="TV343" s="57"/>
      <c r="TW343" s="57"/>
      <c r="TX343" s="57"/>
      <c r="TY343" s="57"/>
      <c r="TZ343" s="57"/>
      <c r="UA343" s="57"/>
      <c r="UB343" s="57"/>
      <c r="UC343" s="57"/>
      <c r="UD343" s="57"/>
      <c r="UE343" s="57"/>
      <c r="UF343" s="57"/>
      <c r="UG343" s="57"/>
      <c r="UH343" s="57"/>
      <c r="UI343" s="57"/>
      <c r="UJ343" s="57"/>
      <c r="UK343" s="57"/>
      <c r="UL343" s="57"/>
      <c r="UM343" s="57"/>
      <c r="UN343" s="57"/>
      <c r="UO343" s="57"/>
      <c r="UP343" s="57"/>
      <c r="UQ343" s="57"/>
      <c r="UR343" s="57"/>
      <c r="US343" s="57"/>
      <c r="UT343" s="57"/>
      <c r="UU343" s="57"/>
      <c r="UV343" s="57"/>
      <c r="UW343" s="57"/>
      <c r="UX343" s="57"/>
      <c r="UY343" s="57"/>
      <c r="UZ343" s="57"/>
      <c r="VA343" s="57"/>
      <c r="VB343" s="57"/>
      <c r="VC343" s="57"/>
      <c r="VD343" s="57"/>
      <c r="VE343" s="57"/>
      <c r="VF343" s="57"/>
      <c r="VG343" s="57"/>
      <c r="VH343" s="57"/>
      <c r="VI343" s="57"/>
      <c r="VJ343" s="57"/>
      <c r="VK343" s="57"/>
      <c r="VL343" s="57"/>
      <c r="VM343" s="57"/>
      <c r="VN343" s="57"/>
      <c r="VO343" s="57"/>
      <c r="VP343" s="57"/>
      <c r="VQ343" s="57"/>
      <c r="VR343" s="57"/>
      <c r="VS343" s="57"/>
      <c r="VT343" s="57"/>
      <c r="VU343" s="57"/>
      <c r="VV343" s="57"/>
      <c r="VW343" s="57"/>
      <c r="VX343" s="57"/>
      <c r="VY343" s="57"/>
      <c r="VZ343" s="57"/>
      <c r="WA343" s="57"/>
      <c r="WB343" s="57"/>
      <c r="WC343" s="57"/>
      <c r="WD343" s="57"/>
      <c r="WE343" s="57"/>
      <c r="WF343" s="57"/>
      <c r="WG343" s="57"/>
      <c r="WH343" s="57"/>
      <c r="WI343" s="57"/>
      <c r="WJ343" s="57"/>
      <c r="WK343" s="57"/>
      <c r="WL343" s="57"/>
      <c r="WM343" s="57"/>
      <c r="WN343" s="57"/>
      <c r="WO343" s="57"/>
      <c r="WP343" s="57"/>
      <c r="WQ343" s="57"/>
      <c r="WR343" s="57"/>
      <c r="WS343" s="57"/>
      <c r="WT343" s="57"/>
      <c r="WU343" s="57"/>
      <c r="WV343" s="57"/>
      <c r="WW343" s="57"/>
      <c r="WX343" s="57"/>
      <c r="WY343" s="57"/>
      <c r="WZ343" s="57"/>
      <c r="XA343" s="57"/>
      <c r="XB343" s="57"/>
      <c r="XC343" s="57"/>
      <c r="XD343" s="57"/>
      <c r="XE343" s="57"/>
      <c r="XF343" s="57"/>
      <c r="XG343" s="57"/>
      <c r="XH343" s="57"/>
      <c r="XI343" s="57"/>
      <c r="XJ343" s="57"/>
      <c r="XK343" s="57"/>
      <c r="XL343" s="57"/>
      <c r="XM343" s="57"/>
      <c r="XN343" s="57"/>
      <c r="XO343" s="57"/>
      <c r="XP343" s="57"/>
      <c r="XQ343" s="57"/>
      <c r="XR343" s="57"/>
      <c r="XS343" s="57"/>
      <c r="XT343" s="57"/>
      <c r="XU343" s="57"/>
      <c r="XV343" s="57"/>
      <c r="XW343" s="57"/>
    </row>
    <row r="344">
      <c r="AI344" s="57"/>
      <c r="BR344" s="57"/>
      <c r="DA344" s="57"/>
      <c r="EJ344" s="57"/>
      <c r="EK344" s="57"/>
      <c r="EL344" s="57"/>
      <c r="EM344" s="57"/>
      <c r="EN344" s="57"/>
      <c r="EO344" s="57"/>
      <c r="EP344" s="57"/>
      <c r="EQ344" s="57"/>
      <c r="ER344" s="57"/>
      <c r="ES344" s="57"/>
      <c r="ET344" s="57"/>
      <c r="EU344" s="57"/>
      <c r="EV344" s="57"/>
      <c r="EW344" s="57"/>
      <c r="EX344" s="57"/>
      <c r="EY344" s="57"/>
      <c r="EZ344" s="57"/>
      <c r="FA344" s="57"/>
      <c r="FB344" s="57"/>
      <c r="FC344" s="57"/>
      <c r="FD344" s="57"/>
      <c r="FE344" s="57"/>
      <c r="FF344" s="57"/>
      <c r="FG344" s="57"/>
      <c r="FH344" s="57"/>
      <c r="FI344" s="57"/>
      <c r="FJ344" s="57"/>
      <c r="FK344" s="57"/>
      <c r="FL344" s="57"/>
      <c r="FM344" s="57"/>
      <c r="FN344" s="57"/>
      <c r="FO344" s="57"/>
      <c r="FP344" s="57"/>
      <c r="FQ344" s="57"/>
      <c r="FR344" s="57"/>
      <c r="FS344" s="57"/>
      <c r="FT344" s="57"/>
      <c r="FU344" s="57"/>
      <c r="FV344" s="57"/>
      <c r="FW344" s="57"/>
      <c r="FX344" s="57"/>
      <c r="FY344" s="57"/>
      <c r="FZ344" s="57"/>
      <c r="GA344" s="57"/>
      <c r="GB344" s="57"/>
      <c r="GC344" s="57"/>
      <c r="GD344" s="57"/>
      <c r="GE344" s="57"/>
      <c r="GF344" s="57"/>
      <c r="GG344" s="57"/>
      <c r="GH344" s="57"/>
      <c r="GI344" s="57"/>
      <c r="GJ344" s="57"/>
      <c r="GK344" s="57"/>
      <c r="GL344" s="57"/>
      <c r="GM344" s="57"/>
      <c r="GN344" s="57"/>
      <c r="GO344" s="57"/>
      <c r="GP344" s="57"/>
      <c r="GQ344" s="57"/>
      <c r="GR344" s="57"/>
      <c r="GS344" s="57"/>
      <c r="GT344" s="57"/>
      <c r="GU344" s="57"/>
      <c r="GV344" s="57"/>
      <c r="GW344" s="57"/>
      <c r="GX344" s="57"/>
      <c r="GY344" s="57"/>
      <c r="GZ344" s="57"/>
      <c r="HA344" s="57"/>
      <c r="HB344" s="57"/>
      <c r="HC344" s="57"/>
      <c r="HD344" s="57"/>
      <c r="HE344" s="57"/>
      <c r="HF344" s="57"/>
      <c r="HG344" s="57"/>
      <c r="HH344" s="57"/>
      <c r="HI344" s="57"/>
      <c r="HJ344" s="57"/>
      <c r="HK344" s="57"/>
      <c r="HL344" s="57"/>
      <c r="HM344" s="57"/>
      <c r="HN344" s="57"/>
      <c r="HO344" s="57"/>
      <c r="HP344" s="57"/>
      <c r="HQ344" s="57"/>
      <c r="HR344" s="57"/>
      <c r="HS344" s="57"/>
      <c r="HT344" s="57"/>
      <c r="HU344" s="57"/>
      <c r="HV344" s="57"/>
      <c r="HW344" s="57"/>
      <c r="HX344" s="57"/>
      <c r="HY344" s="57"/>
      <c r="HZ344" s="57"/>
      <c r="IA344" s="57"/>
      <c r="IB344" s="57"/>
      <c r="IC344" s="57"/>
      <c r="ID344" s="57"/>
      <c r="IE344" s="57"/>
      <c r="IF344" s="57"/>
      <c r="IG344" s="57"/>
      <c r="IH344" s="57"/>
      <c r="II344" s="57"/>
      <c r="IJ344" s="57"/>
      <c r="IK344" s="57"/>
      <c r="IL344" s="57"/>
      <c r="IM344" s="57"/>
      <c r="IN344" s="57"/>
      <c r="IO344" s="57"/>
      <c r="IP344" s="57"/>
      <c r="IQ344" s="57"/>
      <c r="IR344" s="57"/>
      <c r="IS344" s="57"/>
      <c r="IT344" s="57"/>
      <c r="IU344" s="57"/>
      <c r="IV344" s="57"/>
      <c r="IW344" s="57"/>
      <c r="IX344" s="57"/>
      <c r="IY344" s="57"/>
      <c r="IZ344" s="57"/>
      <c r="JA344" s="57"/>
      <c r="JB344" s="57"/>
      <c r="JC344" s="57"/>
      <c r="JD344" s="57"/>
      <c r="JE344" s="57"/>
      <c r="JF344" s="57"/>
      <c r="JG344" s="57"/>
      <c r="JH344" s="57"/>
      <c r="JI344" s="57"/>
      <c r="JJ344" s="57"/>
      <c r="JK344" s="57"/>
      <c r="JL344" s="57"/>
      <c r="JM344" s="57"/>
      <c r="JN344" s="57"/>
      <c r="JO344" s="57"/>
      <c r="JP344" s="57"/>
      <c r="JQ344" s="57"/>
      <c r="JR344" s="57"/>
      <c r="JS344" s="57"/>
      <c r="JT344" s="57"/>
      <c r="JU344" s="57"/>
      <c r="JV344" s="57"/>
      <c r="JW344" s="57"/>
      <c r="JX344" s="57"/>
      <c r="JY344" s="57"/>
      <c r="JZ344" s="57"/>
      <c r="KA344" s="57"/>
      <c r="KB344" s="57"/>
      <c r="KC344" s="57"/>
      <c r="KD344" s="57"/>
      <c r="KE344" s="57"/>
      <c r="KF344" s="57"/>
      <c r="KG344" s="57"/>
      <c r="KH344" s="57"/>
      <c r="KI344" s="57"/>
      <c r="KJ344" s="57"/>
      <c r="KK344" s="57"/>
      <c r="KL344" s="57"/>
      <c r="KM344" s="57"/>
      <c r="KN344" s="57"/>
      <c r="KO344" s="57"/>
      <c r="KP344" s="57"/>
      <c r="KQ344" s="57"/>
      <c r="KR344" s="57"/>
      <c r="KS344" s="57"/>
      <c r="KT344" s="57"/>
      <c r="KU344" s="57"/>
      <c r="KV344" s="57"/>
      <c r="KW344" s="57"/>
      <c r="KX344" s="57"/>
      <c r="KY344" s="57"/>
      <c r="KZ344" s="57"/>
      <c r="LA344" s="57"/>
      <c r="LB344" s="57"/>
      <c r="LC344" s="57"/>
      <c r="LD344" s="57"/>
      <c r="LE344" s="57"/>
      <c r="LF344" s="57"/>
      <c r="LG344" s="57"/>
      <c r="LH344" s="57"/>
      <c r="LI344" s="57"/>
      <c r="LJ344" s="57"/>
      <c r="LK344" s="57"/>
      <c r="LL344" s="57"/>
      <c r="LM344" s="57"/>
      <c r="LN344" s="57"/>
      <c r="LO344" s="57"/>
      <c r="LP344" s="57"/>
      <c r="LQ344" s="57"/>
      <c r="LR344" s="57"/>
      <c r="LS344" s="57"/>
      <c r="LT344" s="57"/>
      <c r="LU344" s="57"/>
      <c r="LV344" s="57"/>
      <c r="LW344" s="57"/>
      <c r="LX344" s="57"/>
      <c r="LY344" s="57"/>
      <c r="LZ344" s="57"/>
      <c r="MA344" s="57"/>
      <c r="MB344" s="57"/>
      <c r="MC344" s="57"/>
      <c r="MD344" s="57"/>
      <c r="ME344" s="57"/>
      <c r="MF344" s="57"/>
      <c r="MG344" s="57"/>
      <c r="MH344" s="57"/>
      <c r="MI344" s="57"/>
      <c r="MJ344" s="57"/>
      <c r="MK344" s="57"/>
      <c r="ML344" s="57"/>
      <c r="MM344" s="57"/>
      <c r="MN344" s="57"/>
      <c r="MO344" s="57"/>
      <c r="MP344" s="57"/>
      <c r="MQ344" s="57"/>
      <c r="MR344" s="57"/>
      <c r="MS344" s="57"/>
      <c r="MT344" s="57"/>
      <c r="MU344" s="57"/>
      <c r="MV344" s="57"/>
      <c r="MW344" s="57"/>
      <c r="MX344" s="57"/>
      <c r="MY344" s="57"/>
      <c r="MZ344" s="57"/>
      <c r="NA344" s="57"/>
      <c r="NB344" s="57"/>
      <c r="NC344" s="57"/>
      <c r="ND344" s="57"/>
      <c r="NE344" s="57"/>
      <c r="NF344" s="57"/>
      <c r="NG344" s="57"/>
      <c r="NH344" s="57"/>
      <c r="NI344" s="57"/>
      <c r="NJ344" s="57"/>
      <c r="NK344" s="57"/>
      <c r="NL344" s="57"/>
      <c r="NM344" s="57"/>
      <c r="NN344" s="57"/>
      <c r="NO344" s="57"/>
      <c r="NP344" s="57"/>
      <c r="NQ344" s="57"/>
      <c r="NR344" s="57"/>
      <c r="NS344" s="57"/>
      <c r="NT344" s="57"/>
      <c r="NU344" s="57"/>
      <c r="NV344" s="57"/>
      <c r="NW344" s="57"/>
      <c r="NX344" s="57"/>
      <c r="NY344" s="57"/>
      <c r="NZ344" s="57"/>
      <c r="OA344" s="57"/>
      <c r="OB344" s="57"/>
      <c r="OC344" s="57"/>
      <c r="OD344" s="57"/>
      <c r="OE344" s="57"/>
      <c r="OF344" s="57"/>
      <c r="OG344" s="57"/>
      <c r="OH344" s="57"/>
      <c r="OI344" s="57"/>
      <c r="OJ344" s="57"/>
      <c r="OK344" s="57"/>
      <c r="OL344" s="57"/>
      <c r="OM344" s="57"/>
      <c r="ON344" s="57"/>
      <c r="OO344" s="57"/>
      <c r="OP344" s="57"/>
      <c r="OQ344" s="57"/>
      <c r="OR344" s="57"/>
      <c r="OS344" s="57"/>
      <c r="OT344" s="57"/>
      <c r="OU344" s="57"/>
      <c r="OV344" s="57"/>
      <c r="OW344" s="57"/>
      <c r="OX344" s="57"/>
      <c r="OY344" s="57"/>
      <c r="OZ344" s="57"/>
      <c r="PA344" s="57"/>
      <c r="PB344" s="57"/>
      <c r="PC344" s="57"/>
      <c r="PD344" s="57"/>
      <c r="PE344" s="57"/>
      <c r="PF344" s="57"/>
      <c r="PG344" s="57"/>
      <c r="PH344" s="57"/>
      <c r="PI344" s="57"/>
      <c r="PJ344" s="57"/>
      <c r="PK344" s="57"/>
      <c r="PL344" s="57"/>
      <c r="PM344" s="57"/>
      <c r="PN344" s="57"/>
      <c r="PO344" s="57"/>
      <c r="PP344" s="57"/>
      <c r="PQ344" s="57"/>
      <c r="PR344" s="57"/>
      <c r="PS344" s="57"/>
      <c r="PT344" s="57"/>
      <c r="PU344" s="57"/>
      <c r="PV344" s="57"/>
      <c r="PW344" s="57"/>
      <c r="PX344" s="57"/>
      <c r="PY344" s="57"/>
      <c r="PZ344" s="57"/>
      <c r="QA344" s="57"/>
      <c r="QB344" s="57"/>
      <c r="QC344" s="57"/>
      <c r="QD344" s="57"/>
      <c r="QE344" s="57"/>
      <c r="QF344" s="57"/>
      <c r="QG344" s="57"/>
      <c r="QH344" s="57"/>
      <c r="QI344" s="57"/>
      <c r="QJ344" s="57"/>
      <c r="QK344" s="57"/>
      <c r="QL344" s="57"/>
      <c r="QM344" s="57"/>
      <c r="QN344" s="57"/>
      <c r="QO344" s="57"/>
      <c r="QP344" s="57"/>
      <c r="QQ344" s="57"/>
      <c r="QR344" s="57"/>
      <c r="QS344" s="57"/>
      <c r="QT344" s="57"/>
      <c r="QU344" s="57"/>
      <c r="QV344" s="57"/>
      <c r="QW344" s="57"/>
      <c r="QX344" s="57"/>
      <c r="QY344" s="57"/>
      <c r="QZ344" s="57"/>
      <c r="RA344" s="57"/>
      <c r="RB344" s="57"/>
      <c r="RC344" s="57"/>
      <c r="RD344" s="57"/>
      <c r="RE344" s="57"/>
      <c r="RF344" s="57"/>
      <c r="RG344" s="57"/>
      <c r="RH344" s="57"/>
      <c r="RI344" s="57"/>
      <c r="RJ344" s="57"/>
      <c r="RK344" s="57"/>
      <c r="RL344" s="57"/>
      <c r="RM344" s="57"/>
      <c r="RN344" s="57"/>
      <c r="RO344" s="57"/>
      <c r="RP344" s="57"/>
      <c r="RQ344" s="57"/>
      <c r="RR344" s="57"/>
      <c r="RS344" s="57"/>
      <c r="RT344" s="57"/>
      <c r="RU344" s="57"/>
      <c r="RV344" s="57"/>
      <c r="RW344" s="57"/>
      <c r="RX344" s="57"/>
      <c r="RY344" s="57"/>
      <c r="RZ344" s="57"/>
      <c r="SA344" s="57"/>
      <c r="SB344" s="57"/>
      <c r="SC344" s="57"/>
      <c r="SD344" s="57"/>
      <c r="SE344" s="57"/>
      <c r="SF344" s="57"/>
      <c r="SG344" s="57"/>
      <c r="SH344" s="57"/>
      <c r="SI344" s="57"/>
      <c r="SJ344" s="57"/>
      <c r="SK344" s="57"/>
      <c r="SL344" s="57"/>
      <c r="SM344" s="57"/>
      <c r="SN344" s="57"/>
      <c r="SO344" s="57"/>
      <c r="SP344" s="57"/>
      <c r="SQ344" s="57"/>
      <c r="SR344" s="57"/>
      <c r="SS344" s="57"/>
      <c r="ST344" s="57"/>
      <c r="SU344" s="57"/>
      <c r="SV344" s="57"/>
      <c r="SW344" s="57"/>
      <c r="SX344" s="57"/>
      <c r="SY344" s="57"/>
      <c r="SZ344" s="57"/>
      <c r="TA344" s="57"/>
      <c r="TB344" s="57"/>
      <c r="TC344" s="57"/>
      <c r="TD344" s="57"/>
      <c r="TE344" s="57"/>
      <c r="TF344" s="57"/>
      <c r="TG344" s="57"/>
      <c r="TH344" s="57"/>
      <c r="TI344" s="57"/>
      <c r="TJ344" s="57"/>
      <c r="TK344" s="57"/>
      <c r="TL344" s="57"/>
      <c r="TM344" s="57"/>
      <c r="TN344" s="57"/>
      <c r="TO344" s="57"/>
      <c r="TP344" s="57"/>
      <c r="TQ344" s="57"/>
      <c r="TR344" s="57"/>
      <c r="TS344" s="57"/>
      <c r="TT344" s="57"/>
      <c r="TU344" s="57"/>
      <c r="TV344" s="57"/>
      <c r="TW344" s="57"/>
      <c r="TX344" s="57"/>
      <c r="TY344" s="57"/>
      <c r="TZ344" s="57"/>
      <c r="UA344" s="57"/>
      <c r="UB344" s="57"/>
      <c r="UC344" s="57"/>
      <c r="UD344" s="57"/>
      <c r="UE344" s="57"/>
      <c r="UF344" s="57"/>
      <c r="UG344" s="57"/>
      <c r="UH344" s="57"/>
      <c r="UI344" s="57"/>
      <c r="UJ344" s="57"/>
      <c r="UK344" s="57"/>
      <c r="UL344" s="57"/>
      <c r="UM344" s="57"/>
      <c r="UN344" s="57"/>
      <c r="UO344" s="57"/>
      <c r="UP344" s="57"/>
      <c r="UQ344" s="57"/>
      <c r="UR344" s="57"/>
      <c r="US344" s="57"/>
      <c r="UT344" s="57"/>
      <c r="UU344" s="57"/>
      <c r="UV344" s="57"/>
      <c r="UW344" s="57"/>
      <c r="UX344" s="57"/>
      <c r="UY344" s="57"/>
      <c r="UZ344" s="57"/>
      <c r="VA344" s="57"/>
      <c r="VB344" s="57"/>
      <c r="VC344" s="57"/>
      <c r="VD344" s="57"/>
      <c r="VE344" s="57"/>
      <c r="VF344" s="57"/>
      <c r="VG344" s="57"/>
      <c r="VH344" s="57"/>
      <c r="VI344" s="57"/>
      <c r="VJ344" s="57"/>
      <c r="VK344" s="57"/>
      <c r="VL344" s="57"/>
      <c r="VM344" s="57"/>
      <c r="VN344" s="57"/>
      <c r="VO344" s="57"/>
      <c r="VP344" s="57"/>
      <c r="VQ344" s="57"/>
      <c r="VR344" s="57"/>
      <c r="VS344" s="57"/>
      <c r="VT344" s="57"/>
      <c r="VU344" s="57"/>
      <c r="VV344" s="57"/>
      <c r="VW344" s="57"/>
      <c r="VX344" s="57"/>
      <c r="VY344" s="57"/>
      <c r="VZ344" s="57"/>
      <c r="WA344" s="57"/>
      <c r="WB344" s="57"/>
      <c r="WC344" s="57"/>
      <c r="WD344" s="57"/>
      <c r="WE344" s="57"/>
      <c r="WF344" s="57"/>
      <c r="WG344" s="57"/>
      <c r="WH344" s="57"/>
      <c r="WI344" s="57"/>
      <c r="WJ344" s="57"/>
      <c r="WK344" s="57"/>
      <c r="WL344" s="57"/>
      <c r="WM344" s="57"/>
      <c r="WN344" s="57"/>
      <c r="WO344" s="57"/>
      <c r="WP344" s="57"/>
      <c r="WQ344" s="57"/>
      <c r="WR344" s="57"/>
      <c r="WS344" s="57"/>
      <c r="WT344" s="57"/>
      <c r="WU344" s="57"/>
      <c r="WV344" s="57"/>
      <c r="WW344" s="57"/>
      <c r="WX344" s="57"/>
      <c r="WY344" s="57"/>
      <c r="WZ344" s="57"/>
      <c r="XA344" s="57"/>
      <c r="XB344" s="57"/>
      <c r="XC344" s="57"/>
      <c r="XD344" s="57"/>
      <c r="XE344" s="57"/>
      <c r="XF344" s="57"/>
      <c r="XG344" s="57"/>
      <c r="XH344" s="57"/>
      <c r="XI344" s="57"/>
      <c r="XJ344" s="57"/>
      <c r="XK344" s="57"/>
      <c r="XL344" s="57"/>
      <c r="XM344" s="57"/>
      <c r="XN344" s="57"/>
      <c r="XO344" s="57"/>
      <c r="XP344" s="57"/>
      <c r="XQ344" s="57"/>
      <c r="XR344" s="57"/>
      <c r="XS344" s="57"/>
      <c r="XT344" s="57"/>
      <c r="XU344" s="57"/>
      <c r="XV344" s="57"/>
      <c r="XW344" s="57"/>
    </row>
    <row r="345">
      <c r="AI345" s="57"/>
      <c r="BR345" s="57"/>
      <c r="DA345" s="57"/>
      <c r="EJ345" s="57"/>
      <c r="EK345" s="57"/>
      <c r="EL345" s="57"/>
      <c r="EM345" s="57"/>
      <c r="EN345" s="57"/>
      <c r="EO345" s="57"/>
      <c r="EP345" s="57"/>
      <c r="EQ345" s="57"/>
      <c r="ER345" s="57"/>
      <c r="ES345" s="57"/>
      <c r="ET345" s="57"/>
      <c r="EU345" s="57"/>
      <c r="EV345" s="57"/>
      <c r="EW345" s="57"/>
      <c r="EX345" s="57"/>
      <c r="EY345" s="57"/>
      <c r="EZ345" s="57"/>
      <c r="FA345" s="57"/>
      <c r="FB345" s="57"/>
      <c r="FC345" s="57"/>
      <c r="FD345" s="57"/>
      <c r="FE345" s="57"/>
      <c r="FF345" s="57"/>
      <c r="FG345" s="57"/>
      <c r="FH345" s="57"/>
      <c r="FI345" s="57"/>
      <c r="FJ345" s="57"/>
      <c r="FK345" s="57"/>
      <c r="FL345" s="57"/>
      <c r="FM345" s="57"/>
      <c r="FN345" s="57"/>
      <c r="FO345" s="57"/>
      <c r="FP345" s="57"/>
      <c r="FQ345" s="57"/>
      <c r="FR345" s="57"/>
      <c r="FS345" s="57"/>
      <c r="FT345" s="57"/>
      <c r="FU345" s="57"/>
      <c r="FV345" s="57"/>
      <c r="FW345" s="57"/>
      <c r="FX345" s="57"/>
      <c r="FY345" s="57"/>
      <c r="FZ345" s="57"/>
      <c r="GA345" s="57"/>
      <c r="GB345" s="57"/>
      <c r="GC345" s="57"/>
      <c r="GD345" s="57"/>
      <c r="GE345" s="57"/>
      <c r="GF345" s="57"/>
      <c r="GG345" s="57"/>
      <c r="GH345" s="57"/>
      <c r="GI345" s="57"/>
      <c r="GJ345" s="57"/>
      <c r="GK345" s="57"/>
      <c r="GL345" s="57"/>
      <c r="GM345" s="57"/>
      <c r="GN345" s="57"/>
      <c r="GO345" s="57"/>
      <c r="GP345" s="57"/>
      <c r="GQ345" s="57"/>
      <c r="GR345" s="57"/>
      <c r="GS345" s="57"/>
      <c r="GT345" s="57"/>
      <c r="GU345" s="57"/>
      <c r="GV345" s="57"/>
      <c r="GW345" s="57"/>
      <c r="GX345" s="57"/>
      <c r="GY345" s="57"/>
      <c r="GZ345" s="57"/>
      <c r="HA345" s="57"/>
      <c r="HB345" s="57"/>
      <c r="HC345" s="57"/>
      <c r="HD345" s="57"/>
      <c r="HE345" s="57"/>
      <c r="HF345" s="57"/>
      <c r="HG345" s="57"/>
      <c r="HH345" s="57"/>
      <c r="HI345" s="57"/>
      <c r="HJ345" s="57"/>
      <c r="HK345" s="57"/>
      <c r="HL345" s="57"/>
      <c r="HM345" s="57"/>
      <c r="HN345" s="57"/>
      <c r="HO345" s="57"/>
      <c r="HP345" s="57"/>
      <c r="HQ345" s="57"/>
      <c r="HR345" s="57"/>
      <c r="HS345" s="57"/>
      <c r="HT345" s="57"/>
      <c r="HU345" s="57"/>
      <c r="HV345" s="57"/>
      <c r="HW345" s="57"/>
      <c r="HX345" s="57"/>
      <c r="HY345" s="57"/>
      <c r="HZ345" s="57"/>
      <c r="IA345" s="57"/>
      <c r="IB345" s="57"/>
      <c r="IC345" s="57"/>
      <c r="ID345" s="57"/>
      <c r="IE345" s="57"/>
      <c r="IF345" s="57"/>
      <c r="IG345" s="57"/>
      <c r="IH345" s="57"/>
      <c r="II345" s="57"/>
      <c r="IJ345" s="57"/>
      <c r="IK345" s="57"/>
      <c r="IL345" s="57"/>
      <c r="IM345" s="57"/>
      <c r="IN345" s="57"/>
      <c r="IO345" s="57"/>
      <c r="IP345" s="57"/>
      <c r="IQ345" s="57"/>
      <c r="IR345" s="57"/>
      <c r="IS345" s="57"/>
      <c r="IT345" s="57"/>
      <c r="IU345" s="57"/>
      <c r="IV345" s="57"/>
      <c r="IW345" s="57"/>
      <c r="IX345" s="57"/>
      <c r="IY345" s="57"/>
      <c r="IZ345" s="57"/>
      <c r="JA345" s="57"/>
      <c r="JB345" s="57"/>
      <c r="JC345" s="57"/>
      <c r="JD345" s="57"/>
      <c r="JE345" s="57"/>
      <c r="JF345" s="57"/>
      <c r="JG345" s="57"/>
      <c r="JH345" s="57"/>
      <c r="JI345" s="57"/>
      <c r="JJ345" s="57"/>
      <c r="JK345" s="57"/>
      <c r="JL345" s="57"/>
      <c r="JM345" s="57"/>
      <c r="JN345" s="57"/>
      <c r="JO345" s="57"/>
      <c r="JP345" s="57"/>
      <c r="JQ345" s="57"/>
      <c r="JR345" s="57"/>
      <c r="JS345" s="57"/>
      <c r="JT345" s="57"/>
      <c r="JU345" s="57"/>
      <c r="JV345" s="57"/>
      <c r="JW345" s="57"/>
      <c r="JX345" s="57"/>
      <c r="JY345" s="57"/>
      <c r="JZ345" s="57"/>
      <c r="KA345" s="57"/>
      <c r="KB345" s="57"/>
      <c r="KC345" s="57"/>
      <c r="KD345" s="57"/>
      <c r="KE345" s="57"/>
      <c r="KF345" s="57"/>
      <c r="KG345" s="57"/>
      <c r="KH345" s="57"/>
      <c r="KI345" s="57"/>
      <c r="KJ345" s="57"/>
      <c r="KK345" s="57"/>
      <c r="KL345" s="57"/>
      <c r="KM345" s="57"/>
      <c r="KN345" s="57"/>
      <c r="KO345" s="57"/>
      <c r="KP345" s="57"/>
      <c r="KQ345" s="57"/>
      <c r="KR345" s="57"/>
      <c r="KS345" s="57"/>
      <c r="KT345" s="57"/>
      <c r="KU345" s="57"/>
      <c r="KV345" s="57"/>
      <c r="KW345" s="57"/>
      <c r="KX345" s="57"/>
      <c r="KY345" s="57"/>
      <c r="KZ345" s="57"/>
      <c r="LA345" s="57"/>
      <c r="LB345" s="57"/>
      <c r="LC345" s="57"/>
      <c r="LD345" s="57"/>
      <c r="LE345" s="57"/>
      <c r="LF345" s="57"/>
      <c r="LG345" s="57"/>
      <c r="LH345" s="57"/>
      <c r="LI345" s="57"/>
      <c r="LJ345" s="57"/>
      <c r="LK345" s="57"/>
      <c r="LL345" s="57"/>
      <c r="LM345" s="57"/>
      <c r="LN345" s="57"/>
      <c r="LO345" s="57"/>
      <c r="LP345" s="57"/>
      <c r="LQ345" s="57"/>
      <c r="LR345" s="57"/>
      <c r="LS345" s="57"/>
      <c r="LT345" s="57"/>
      <c r="LU345" s="57"/>
      <c r="LV345" s="57"/>
      <c r="LW345" s="57"/>
      <c r="LX345" s="57"/>
      <c r="LY345" s="57"/>
      <c r="LZ345" s="57"/>
      <c r="MA345" s="57"/>
      <c r="MB345" s="57"/>
      <c r="MC345" s="57"/>
      <c r="MD345" s="57"/>
      <c r="ME345" s="57"/>
      <c r="MF345" s="57"/>
      <c r="MG345" s="57"/>
      <c r="MH345" s="57"/>
      <c r="MI345" s="57"/>
      <c r="MJ345" s="57"/>
      <c r="MK345" s="57"/>
      <c r="ML345" s="57"/>
      <c r="MM345" s="57"/>
      <c r="MN345" s="57"/>
      <c r="MO345" s="57"/>
      <c r="MP345" s="57"/>
      <c r="MQ345" s="57"/>
      <c r="MR345" s="57"/>
      <c r="MS345" s="57"/>
      <c r="MT345" s="57"/>
      <c r="MU345" s="57"/>
      <c r="MV345" s="57"/>
      <c r="MW345" s="57"/>
      <c r="MX345" s="57"/>
      <c r="MY345" s="57"/>
      <c r="MZ345" s="57"/>
      <c r="NA345" s="57"/>
      <c r="NB345" s="57"/>
      <c r="NC345" s="57"/>
      <c r="ND345" s="57"/>
      <c r="NE345" s="57"/>
      <c r="NF345" s="57"/>
      <c r="NG345" s="57"/>
      <c r="NH345" s="57"/>
      <c r="NI345" s="57"/>
      <c r="NJ345" s="57"/>
      <c r="NK345" s="57"/>
      <c r="NL345" s="57"/>
      <c r="NM345" s="57"/>
      <c r="NN345" s="57"/>
      <c r="NO345" s="57"/>
      <c r="NP345" s="57"/>
      <c r="NQ345" s="57"/>
      <c r="NR345" s="57"/>
      <c r="NS345" s="57"/>
      <c r="NT345" s="57"/>
      <c r="NU345" s="57"/>
      <c r="NV345" s="57"/>
      <c r="NW345" s="57"/>
      <c r="NX345" s="57"/>
      <c r="NY345" s="57"/>
      <c r="NZ345" s="57"/>
      <c r="OA345" s="57"/>
      <c r="OB345" s="57"/>
      <c r="OC345" s="57"/>
      <c r="OD345" s="57"/>
      <c r="OE345" s="57"/>
      <c r="OF345" s="57"/>
      <c r="OG345" s="57"/>
      <c r="OH345" s="57"/>
      <c r="OI345" s="57"/>
      <c r="OJ345" s="57"/>
      <c r="OK345" s="57"/>
      <c r="OL345" s="57"/>
      <c r="OM345" s="57"/>
      <c r="ON345" s="57"/>
      <c r="OO345" s="57"/>
      <c r="OP345" s="57"/>
      <c r="OQ345" s="57"/>
      <c r="OR345" s="57"/>
      <c r="OS345" s="57"/>
      <c r="OT345" s="57"/>
      <c r="OU345" s="57"/>
      <c r="OV345" s="57"/>
      <c r="OW345" s="57"/>
      <c r="OX345" s="57"/>
      <c r="OY345" s="57"/>
      <c r="OZ345" s="57"/>
      <c r="PA345" s="57"/>
      <c r="PB345" s="57"/>
      <c r="PC345" s="57"/>
      <c r="PD345" s="57"/>
      <c r="PE345" s="57"/>
      <c r="PF345" s="57"/>
      <c r="PG345" s="57"/>
      <c r="PH345" s="57"/>
      <c r="PI345" s="57"/>
      <c r="PJ345" s="57"/>
      <c r="PK345" s="57"/>
      <c r="PL345" s="57"/>
      <c r="PM345" s="57"/>
      <c r="PN345" s="57"/>
      <c r="PO345" s="57"/>
      <c r="PP345" s="57"/>
      <c r="PQ345" s="57"/>
      <c r="PR345" s="57"/>
      <c r="PS345" s="57"/>
      <c r="PT345" s="57"/>
      <c r="PU345" s="57"/>
      <c r="PV345" s="57"/>
      <c r="PW345" s="57"/>
      <c r="PX345" s="57"/>
      <c r="PY345" s="57"/>
      <c r="PZ345" s="57"/>
      <c r="QA345" s="57"/>
      <c r="QB345" s="57"/>
      <c r="QC345" s="57"/>
      <c r="QD345" s="57"/>
      <c r="QE345" s="57"/>
      <c r="QF345" s="57"/>
      <c r="QG345" s="57"/>
      <c r="QH345" s="57"/>
      <c r="QI345" s="57"/>
      <c r="QJ345" s="57"/>
      <c r="QK345" s="57"/>
      <c r="QL345" s="57"/>
      <c r="QM345" s="57"/>
      <c r="QN345" s="57"/>
      <c r="QO345" s="57"/>
      <c r="QP345" s="57"/>
      <c r="QQ345" s="57"/>
      <c r="QR345" s="57"/>
      <c r="QS345" s="57"/>
      <c r="QT345" s="57"/>
      <c r="QU345" s="57"/>
      <c r="QV345" s="57"/>
      <c r="QW345" s="57"/>
      <c r="QX345" s="57"/>
      <c r="QY345" s="57"/>
      <c r="QZ345" s="57"/>
      <c r="RA345" s="57"/>
      <c r="RB345" s="57"/>
      <c r="RC345" s="57"/>
      <c r="RD345" s="57"/>
      <c r="RE345" s="57"/>
      <c r="RF345" s="57"/>
      <c r="RG345" s="57"/>
      <c r="RH345" s="57"/>
      <c r="RI345" s="57"/>
      <c r="RJ345" s="57"/>
      <c r="RK345" s="57"/>
      <c r="RL345" s="57"/>
      <c r="RM345" s="57"/>
      <c r="RN345" s="57"/>
      <c r="RO345" s="57"/>
      <c r="RP345" s="57"/>
      <c r="RQ345" s="57"/>
      <c r="RR345" s="57"/>
      <c r="RS345" s="57"/>
      <c r="RT345" s="57"/>
      <c r="RU345" s="57"/>
      <c r="RV345" s="57"/>
      <c r="RW345" s="57"/>
      <c r="RX345" s="57"/>
      <c r="RY345" s="57"/>
      <c r="RZ345" s="57"/>
      <c r="SA345" s="57"/>
      <c r="SB345" s="57"/>
      <c r="SC345" s="57"/>
      <c r="SD345" s="57"/>
      <c r="SE345" s="57"/>
      <c r="SF345" s="57"/>
      <c r="SG345" s="57"/>
      <c r="SH345" s="57"/>
      <c r="SI345" s="57"/>
      <c r="SJ345" s="57"/>
      <c r="SK345" s="57"/>
      <c r="SL345" s="57"/>
      <c r="SM345" s="57"/>
      <c r="SN345" s="57"/>
      <c r="SO345" s="57"/>
      <c r="SP345" s="57"/>
      <c r="SQ345" s="57"/>
      <c r="SR345" s="57"/>
      <c r="SS345" s="57"/>
      <c r="ST345" s="57"/>
      <c r="SU345" s="57"/>
      <c r="SV345" s="57"/>
      <c r="SW345" s="57"/>
      <c r="SX345" s="57"/>
      <c r="SY345" s="57"/>
      <c r="SZ345" s="57"/>
      <c r="TA345" s="57"/>
      <c r="TB345" s="57"/>
      <c r="TC345" s="57"/>
      <c r="TD345" s="57"/>
      <c r="TE345" s="57"/>
      <c r="TF345" s="57"/>
      <c r="TG345" s="57"/>
      <c r="TH345" s="57"/>
      <c r="TI345" s="57"/>
      <c r="TJ345" s="57"/>
      <c r="TK345" s="57"/>
      <c r="TL345" s="57"/>
      <c r="TM345" s="57"/>
      <c r="TN345" s="57"/>
      <c r="TO345" s="57"/>
      <c r="TP345" s="57"/>
      <c r="TQ345" s="57"/>
      <c r="TR345" s="57"/>
      <c r="TS345" s="57"/>
      <c r="TT345" s="57"/>
      <c r="TU345" s="57"/>
      <c r="TV345" s="57"/>
      <c r="TW345" s="57"/>
      <c r="TX345" s="57"/>
      <c r="TY345" s="57"/>
      <c r="TZ345" s="57"/>
      <c r="UA345" s="57"/>
      <c r="UB345" s="57"/>
      <c r="UC345" s="57"/>
      <c r="UD345" s="57"/>
      <c r="UE345" s="57"/>
      <c r="UF345" s="57"/>
      <c r="UG345" s="57"/>
      <c r="UH345" s="57"/>
      <c r="UI345" s="57"/>
      <c r="UJ345" s="57"/>
      <c r="UK345" s="57"/>
      <c r="UL345" s="57"/>
      <c r="UM345" s="57"/>
      <c r="UN345" s="57"/>
      <c r="UO345" s="57"/>
      <c r="UP345" s="57"/>
      <c r="UQ345" s="57"/>
      <c r="UR345" s="57"/>
      <c r="US345" s="57"/>
      <c r="UT345" s="57"/>
      <c r="UU345" s="57"/>
      <c r="UV345" s="57"/>
      <c r="UW345" s="57"/>
      <c r="UX345" s="57"/>
      <c r="UY345" s="57"/>
      <c r="UZ345" s="57"/>
      <c r="VA345" s="57"/>
      <c r="VB345" s="57"/>
      <c r="VC345" s="57"/>
      <c r="VD345" s="57"/>
      <c r="VE345" s="57"/>
      <c r="VF345" s="57"/>
      <c r="VG345" s="57"/>
      <c r="VH345" s="57"/>
      <c r="VI345" s="57"/>
      <c r="VJ345" s="57"/>
      <c r="VK345" s="57"/>
      <c r="VL345" s="57"/>
      <c r="VM345" s="57"/>
      <c r="VN345" s="57"/>
      <c r="VO345" s="57"/>
      <c r="VP345" s="57"/>
      <c r="VQ345" s="57"/>
      <c r="VR345" s="57"/>
      <c r="VS345" s="57"/>
      <c r="VT345" s="57"/>
      <c r="VU345" s="57"/>
      <c r="VV345" s="57"/>
      <c r="VW345" s="57"/>
      <c r="VX345" s="57"/>
      <c r="VY345" s="57"/>
      <c r="VZ345" s="57"/>
      <c r="WA345" s="57"/>
      <c r="WB345" s="57"/>
      <c r="WC345" s="57"/>
      <c r="WD345" s="57"/>
      <c r="WE345" s="57"/>
      <c r="WF345" s="57"/>
      <c r="WG345" s="57"/>
      <c r="WH345" s="57"/>
      <c r="WI345" s="57"/>
      <c r="WJ345" s="57"/>
      <c r="WK345" s="57"/>
      <c r="WL345" s="57"/>
      <c r="WM345" s="57"/>
      <c r="WN345" s="57"/>
      <c r="WO345" s="57"/>
      <c r="WP345" s="57"/>
      <c r="WQ345" s="57"/>
      <c r="WR345" s="57"/>
      <c r="WS345" s="57"/>
      <c r="WT345" s="57"/>
      <c r="WU345" s="57"/>
      <c r="WV345" s="57"/>
      <c r="WW345" s="57"/>
      <c r="WX345" s="57"/>
      <c r="WY345" s="57"/>
      <c r="WZ345" s="57"/>
      <c r="XA345" s="57"/>
      <c r="XB345" s="57"/>
      <c r="XC345" s="57"/>
      <c r="XD345" s="57"/>
      <c r="XE345" s="57"/>
      <c r="XF345" s="57"/>
      <c r="XG345" s="57"/>
      <c r="XH345" s="57"/>
      <c r="XI345" s="57"/>
      <c r="XJ345" s="57"/>
      <c r="XK345" s="57"/>
      <c r="XL345" s="57"/>
      <c r="XM345" s="57"/>
      <c r="XN345" s="57"/>
      <c r="XO345" s="57"/>
      <c r="XP345" s="57"/>
      <c r="XQ345" s="57"/>
      <c r="XR345" s="57"/>
      <c r="XS345" s="57"/>
      <c r="XT345" s="57"/>
      <c r="XU345" s="57"/>
      <c r="XV345" s="57"/>
      <c r="XW345" s="57"/>
    </row>
    <row r="346">
      <c r="AI346" s="57"/>
      <c r="BR346" s="57"/>
      <c r="DA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c r="IX346" s="57"/>
      <c r="IY346" s="57"/>
      <c r="IZ346" s="57"/>
      <c r="JA346" s="57"/>
      <c r="JB346" s="57"/>
      <c r="JC346" s="57"/>
      <c r="JD346" s="57"/>
      <c r="JE346" s="57"/>
      <c r="JF346" s="57"/>
      <c r="JG346" s="57"/>
      <c r="JH346" s="57"/>
      <c r="JI346" s="57"/>
      <c r="JJ346" s="57"/>
      <c r="JK346" s="57"/>
      <c r="JL346" s="57"/>
      <c r="JM346" s="57"/>
      <c r="JN346" s="57"/>
      <c r="JO346" s="57"/>
      <c r="JP346" s="57"/>
      <c r="JQ346" s="57"/>
      <c r="JR346" s="57"/>
      <c r="JS346" s="57"/>
      <c r="JT346" s="57"/>
      <c r="JU346" s="57"/>
      <c r="JV346" s="57"/>
      <c r="JW346" s="57"/>
      <c r="JX346" s="57"/>
      <c r="JY346" s="57"/>
      <c r="JZ346" s="57"/>
      <c r="KA346" s="57"/>
      <c r="KB346" s="57"/>
      <c r="KC346" s="57"/>
      <c r="KD346" s="57"/>
      <c r="KE346" s="57"/>
      <c r="KF346" s="57"/>
      <c r="KG346" s="57"/>
      <c r="KH346" s="57"/>
      <c r="KI346" s="57"/>
      <c r="KJ346" s="57"/>
      <c r="KK346" s="57"/>
      <c r="KL346" s="57"/>
      <c r="KM346" s="57"/>
      <c r="KN346" s="57"/>
      <c r="KO346" s="57"/>
      <c r="KP346" s="57"/>
      <c r="KQ346" s="57"/>
      <c r="KR346" s="57"/>
      <c r="KS346" s="57"/>
      <c r="KT346" s="57"/>
      <c r="KU346" s="57"/>
      <c r="KV346" s="57"/>
      <c r="KW346" s="57"/>
      <c r="KX346" s="57"/>
      <c r="KY346" s="57"/>
      <c r="KZ346" s="57"/>
      <c r="LA346" s="57"/>
      <c r="LB346" s="57"/>
      <c r="LC346" s="57"/>
      <c r="LD346" s="57"/>
      <c r="LE346" s="57"/>
      <c r="LF346" s="57"/>
      <c r="LG346" s="57"/>
      <c r="LH346" s="57"/>
      <c r="LI346" s="57"/>
      <c r="LJ346" s="57"/>
      <c r="LK346" s="57"/>
      <c r="LL346" s="57"/>
      <c r="LM346" s="57"/>
      <c r="LN346" s="57"/>
      <c r="LO346" s="57"/>
      <c r="LP346" s="57"/>
      <c r="LQ346" s="57"/>
      <c r="LR346" s="57"/>
      <c r="LS346" s="57"/>
      <c r="LT346" s="57"/>
      <c r="LU346" s="57"/>
      <c r="LV346" s="57"/>
      <c r="LW346" s="57"/>
      <c r="LX346" s="57"/>
      <c r="LY346" s="57"/>
      <c r="LZ346" s="57"/>
      <c r="MA346" s="57"/>
      <c r="MB346" s="57"/>
      <c r="MC346" s="57"/>
      <c r="MD346" s="57"/>
      <c r="ME346" s="57"/>
      <c r="MF346" s="57"/>
      <c r="MG346" s="57"/>
      <c r="MH346" s="57"/>
      <c r="MI346" s="57"/>
      <c r="MJ346" s="57"/>
      <c r="MK346" s="57"/>
      <c r="ML346" s="57"/>
      <c r="MM346" s="57"/>
      <c r="MN346" s="57"/>
      <c r="MO346" s="57"/>
      <c r="MP346" s="57"/>
      <c r="MQ346" s="57"/>
      <c r="MR346" s="57"/>
      <c r="MS346" s="57"/>
      <c r="MT346" s="57"/>
      <c r="MU346" s="57"/>
      <c r="MV346" s="57"/>
      <c r="MW346" s="57"/>
      <c r="MX346" s="57"/>
      <c r="MY346" s="57"/>
      <c r="MZ346" s="57"/>
      <c r="NA346" s="57"/>
      <c r="NB346" s="57"/>
      <c r="NC346" s="57"/>
      <c r="ND346" s="57"/>
      <c r="NE346" s="57"/>
      <c r="NF346" s="57"/>
      <c r="NG346" s="57"/>
      <c r="NH346" s="57"/>
      <c r="NI346" s="57"/>
      <c r="NJ346" s="57"/>
      <c r="NK346" s="57"/>
      <c r="NL346" s="57"/>
      <c r="NM346" s="57"/>
      <c r="NN346" s="57"/>
      <c r="NO346" s="57"/>
      <c r="NP346" s="57"/>
      <c r="NQ346" s="57"/>
      <c r="NR346" s="57"/>
      <c r="NS346" s="57"/>
      <c r="NT346" s="57"/>
      <c r="NU346" s="57"/>
      <c r="NV346" s="57"/>
      <c r="NW346" s="57"/>
      <c r="NX346" s="57"/>
      <c r="NY346" s="57"/>
      <c r="NZ346" s="57"/>
      <c r="OA346" s="57"/>
      <c r="OB346" s="57"/>
      <c r="OC346" s="57"/>
      <c r="OD346" s="57"/>
      <c r="OE346" s="57"/>
      <c r="OF346" s="57"/>
      <c r="OG346" s="57"/>
      <c r="OH346" s="57"/>
      <c r="OI346" s="57"/>
      <c r="OJ346" s="57"/>
      <c r="OK346" s="57"/>
      <c r="OL346" s="57"/>
      <c r="OM346" s="57"/>
      <c r="ON346" s="57"/>
      <c r="OO346" s="57"/>
      <c r="OP346" s="57"/>
      <c r="OQ346" s="57"/>
      <c r="OR346" s="57"/>
      <c r="OS346" s="57"/>
      <c r="OT346" s="57"/>
      <c r="OU346" s="57"/>
      <c r="OV346" s="57"/>
      <c r="OW346" s="57"/>
      <c r="OX346" s="57"/>
      <c r="OY346" s="57"/>
      <c r="OZ346" s="57"/>
      <c r="PA346" s="57"/>
      <c r="PB346" s="57"/>
      <c r="PC346" s="57"/>
      <c r="PD346" s="57"/>
      <c r="PE346" s="57"/>
      <c r="PF346" s="57"/>
      <c r="PG346" s="57"/>
      <c r="PH346" s="57"/>
      <c r="PI346" s="57"/>
      <c r="PJ346" s="57"/>
      <c r="PK346" s="57"/>
      <c r="PL346" s="57"/>
      <c r="PM346" s="57"/>
      <c r="PN346" s="57"/>
      <c r="PO346" s="57"/>
      <c r="PP346" s="57"/>
      <c r="PQ346" s="57"/>
      <c r="PR346" s="57"/>
      <c r="PS346" s="57"/>
      <c r="PT346" s="57"/>
      <c r="PU346" s="57"/>
      <c r="PV346" s="57"/>
      <c r="PW346" s="57"/>
      <c r="PX346" s="57"/>
      <c r="PY346" s="57"/>
      <c r="PZ346" s="57"/>
      <c r="QA346" s="57"/>
      <c r="QB346" s="57"/>
      <c r="QC346" s="57"/>
      <c r="QD346" s="57"/>
      <c r="QE346" s="57"/>
      <c r="QF346" s="57"/>
      <c r="QG346" s="57"/>
      <c r="QH346" s="57"/>
      <c r="QI346" s="57"/>
      <c r="QJ346" s="57"/>
      <c r="QK346" s="57"/>
      <c r="QL346" s="57"/>
      <c r="QM346" s="57"/>
      <c r="QN346" s="57"/>
      <c r="QO346" s="57"/>
      <c r="QP346" s="57"/>
      <c r="QQ346" s="57"/>
      <c r="QR346" s="57"/>
      <c r="QS346" s="57"/>
      <c r="QT346" s="57"/>
      <c r="QU346" s="57"/>
      <c r="QV346" s="57"/>
      <c r="QW346" s="57"/>
      <c r="QX346" s="57"/>
      <c r="QY346" s="57"/>
      <c r="QZ346" s="57"/>
      <c r="RA346" s="57"/>
      <c r="RB346" s="57"/>
      <c r="RC346" s="57"/>
      <c r="RD346" s="57"/>
      <c r="RE346" s="57"/>
      <c r="RF346" s="57"/>
      <c r="RG346" s="57"/>
      <c r="RH346" s="57"/>
      <c r="RI346" s="57"/>
      <c r="RJ346" s="57"/>
      <c r="RK346" s="57"/>
      <c r="RL346" s="57"/>
      <c r="RM346" s="57"/>
      <c r="RN346" s="57"/>
      <c r="RO346" s="57"/>
      <c r="RP346" s="57"/>
      <c r="RQ346" s="57"/>
      <c r="RR346" s="57"/>
      <c r="RS346" s="57"/>
      <c r="RT346" s="57"/>
      <c r="RU346" s="57"/>
      <c r="RV346" s="57"/>
      <c r="RW346" s="57"/>
      <c r="RX346" s="57"/>
      <c r="RY346" s="57"/>
      <c r="RZ346" s="57"/>
      <c r="SA346" s="57"/>
      <c r="SB346" s="57"/>
      <c r="SC346" s="57"/>
      <c r="SD346" s="57"/>
      <c r="SE346" s="57"/>
      <c r="SF346" s="57"/>
      <c r="SG346" s="57"/>
      <c r="SH346" s="57"/>
      <c r="SI346" s="57"/>
      <c r="SJ346" s="57"/>
      <c r="SK346" s="57"/>
      <c r="SL346" s="57"/>
      <c r="SM346" s="57"/>
      <c r="SN346" s="57"/>
      <c r="SO346" s="57"/>
      <c r="SP346" s="57"/>
      <c r="SQ346" s="57"/>
      <c r="SR346" s="57"/>
      <c r="SS346" s="57"/>
      <c r="ST346" s="57"/>
      <c r="SU346" s="57"/>
      <c r="SV346" s="57"/>
      <c r="SW346" s="57"/>
      <c r="SX346" s="57"/>
      <c r="SY346" s="57"/>
      <c r="SZ346" s="57"/>
      <c r="TA346" s="57"/>
      <c r="TB346" s="57"/>
      <c r="TC346" s="57"/>
      <c r="TD346" s="57"/>
      <c r="TE346" s="57"/>
      <c r="TF346" s="57"/>
      <c r="TG346" s="57"/>
      <c r="TH346" s="57"/>
      <c r="TI346" s="57"/>
      <c r="TJ346" s="57"/>
      <c r="TK346" s="57"/>
      <c r="TL346" s="57"/>
      <c r="TM346" s="57"/>
      <c r="TN346" s="57"/>
      <c r="TO346" s="57"/>
      <c r="TP346" s="57"/>
      <c r="TQ346" s="57"/>
      <c r="TR346" s="57"/>
      <c r="TS346" s="57"/>
      <c r="TT346" s="57"/>
      <c r="TU346" s="57"/>
      <c r="TV346" s="57"/>
      <c r="TW346" s="57"/>
      <c r="TX346" s="57"/>
      <c r="TY346" s="57"/>
      <c r="TZ346" s="57"/>
      <c r="UA346" s="57"/>
      <c r="UB346" s="57"/>
      <c r="UC346" s="57"/>
      <c r="UD346" s="57"/>
      <c r="UE346" s="57"/>
      <c r="UF346" s="57"/>
      <c r="UG346" s="57"/>
      <c r="UH346" s="57"/>
      <c r="UI346" s="57"/>
      <c r="UJ346" s="57"/>
      <c r="UK346" s="57"/>
      <c r="UL346" s="57"/>
      <c r="UM346" s="57"/>
      <c r="UN346" s="57"/>
      <c r="UO346" s="57"/>
      <c r="UP346" s="57"/>
      <c r="UQ346" s="57"/>
      <c r="UR346" s="57"/>
      <c r="US346" s="57"/>
      <c r="UT346" s="57"/>
      <c r="UU346" s="57"/>
      <c r="UV346" s="57"/>
      <c r="UW346" s="57"/>
      <c r="UX346" s="57"/>
      <c r="UY346" s="57"/>
      <c r="UZ346" s="57"/>
      <c r="VA346" s="57"/>
      <c r="VB346" s="57"/>
      <c r="VC346" s="57"/>
      <c r="VD346" s="57"/>
      <c r="VE346" s="57"/>
      <c r="VF346" s="57"/>
      <c r="VG346" s="57"/>
      <c r="VH346" s="57"/>
      <c r="VI346" s="57"/>
      <c r="VJ346" s="57"/>
      <c r="VK346" s="57"/>
      <c r="VL346" s="57"/>
      <c r="VM346" s="57"/>
      <c r="VN346" s="57"/>
      <c r="VO346" s="57"/>
      <c r="VP346" s="57"/>
      <c r="VQ346" s="57"/>
      <c r="VR346" s="57"/>
      <c r="VS346" s="57"/>
      <c r="VT346" s="57"/>
      <c r="VU346" s="57"/>
      <c r="VV346" s="57"/>
      <c r="VW346" s="57"/>
      <c r="VX346" s="57"/>
      <c r="VY346" s="57"/>
      <c r="VZ346" s="57"/>
      <c r="WA346" s="57"/>
      <c r="WB346" s="57"/>
      <c r="WC346" s="57"/>
      <c r="WD346" s="57"/>
      <c r="WE346" s="57"/>
      <c r="WF346" s="57"/>
      <c r="WG346" s="57"/>
      <c r="WH346" s="57"/>
      <c r="WI346" s="57"/>
      <c r="WJ346" s="57"/>
      <c r="WK346" s="57"/>
      <c r="WL346" s="57"/>
      <c r="WM346" s="57"/>
      <c r="WN346" s="57"/>
      <c r="WO346" s="57"/>
      <c r="WP346" s="57"/>
      <c r="WQ346" s="57"/>
      <c r="WR346" s="57"/>
      <c r="WS346" s="57"/>
      <c r="WT346" s="57"/>
      <c r="WU346" s="57"/>
      <c r="WV346" s="57"/>
      <c r="WW346" s="57"/>
      <c r="WX346" s="57"/>
      <c r="WY346" s="57"/>
      <c r="WZ346" s="57"/>
      <c r="XA346" s="57"/>
      <c r="XB346" s="57"/>
      <c r="XC346" s="57"/>
      <c r="XD346" s="57"/>
      <c r="XE346" s="57"/>
      <c r="XF346" s="57"/>
      <c r="XG346" s="57"/>
      <c r="XH346" s="57"/>
      <c r="XI346" s="57"/>
      <c r="XJ346" s="57"/>
      <c r="XK346" s="57"/>
      <c r="XL346" s="57"/>
      <c r="XM346" s="57"/>
      <c r="XN346" s="57"/>
      <c r="XO346" s="57"/>
      <c r="XP346" s="57"/>
      <c r="XQ346" s="57"/>
      <c r="XR346" s="57"/>
      <c r="XS346" s="57"/>
      <c r="XT346" s="57"/>
      <c r="XU346" s="57"/>
      <c r="XV346" s="57"/>
      <c r="XW346" s="57"/>
    </row>
    <row r="347">
      <c r="AI347" s="57"/>
      <c r="BR347" s="57"/>
      <c r="DA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c r="IX347" s="57"/>
      <c r="IY347" s="57"/>
      <c r="IZ347" s="57"/>
      <c r="JA347" s="57"/>
      <c r="JB347" s="57"/>
      <c r="JC347" s="57"/>
      <c r="JD347" s="57"/>
      <c r="JE347" s="57"/>
      <c r="JF347" s="57"/>
      <c r="JG347" s="57"/>
      <c r="JH347" s="57"/>
      <c r="JI347" s="57"/>
      <c r="JJ347" s="57"/>
      <c r="JK347" s="57"/>
      <c r="JL347" s="57"/>
      <c r="JM347" s="57"/>
      <c r="JN347" s="57"/>
      <c r="JO347" s="57"/>
      <c r="JP347" s="57"/>
      <c r="JQ347" s="57"/>
      <c r="JR347" s="57"/>
      <c r="JS347" s="57"/>
      <c r="JT347" s="57"/>
      <c r="JU347" s="57"/>
      <c r="JV347" s="57"/>
      <c r="JW347" s="57"/>
      <c r="JX347" s="57"/>
      <c r="JY347" s="57"/>
      <c r="JZ347" s="57"/>
      <c r="KA347" s="57"/>
      <c r="KB347" s="57"/>
      <c r="KC347" s="57"/>
      <c r="KD347" s="57"/>
      <c r="KE347" s="57"/>
      <c r="KF347" s="57"/>
      <c r="KG347" s="57"/>
      <c r="KH347" s="57"/>
      <c r="KI347" s="57"/>
      <c r="KJ347" s="57"/>
      <c r="KK347" s="57"/>
      <c r="KL347" s="57"/>
      <c r="KM347" s="57"/>
      <c r="KN347" s="57"/>
      <c r="KO347" s="57"/>
      <c r="KP347" s="57"/>
      <c r="KQ347" s="57"/>
      <c r="KR347" s="57"/>
      <c r="KS347" s="57"/>
      <c r="KT347" s="57"/>
      <c r="KU347" s="57"/>
      <c r="KV347" s="57"/>
      <c r="KW347" s="57"/>
      <c r="KX347" s="57"/>
      <c r="KY347" s="57"/>
      <c r="KZ347" s="57"/>
      <c r="LA347" s="57"/>
      <c r="LB347" s="57"/>
      <c r="LC347" s="57"/>
      <c r="LD347" s="57"/>
      <c r="LE347" s="57"/>
      <c r="LF347" s="57"/>
      <c r="LG347" s="57"/>
      <c r="LH347" s="57"/>
      <c r="LI347" s="57"/>
      <c r="LJ347" s="57"/>
      <c r="LK347" s="57"/>
      <c r="LL347" s="57"/>
      <c r="LM347" s="57"/>
      <c r="LN347" s="57"/>
      <c r="LO347" s="57"/>
      <c r="LP347" s="57"/>
      <c r="LQ347" s="57"/>
      <c r="LR347" s="57"/>
      <c r="LS347" s="57"/>
      <c r="LT347" s="57"/>
      <c r="LU347" s="57"/>
      <c r="LV347" s="57"/>
      <c r="LW347" s="57"/>
      <c r="LX347" s="57"/>
      <c r="LY347" s="57"/>
      <c r="LZ347" s="57"/>
      <c r="MA347" s="57"/>
      <c r="MB347" s="57"/>
      <c r="MC347" s="57"/>
      <c r="MD347" s="57"/>
      <c r="ME347" s="57"/>
      <c r="MF347" s="57"/>
      <c r="MG347" s="57"/>
      <c r="MH347" s="57"/>
      <c r="MI347" s="57"/>
      <c r="MJ347" s="57"/>
      <c r="MK347" s="57"/>
      <c r="ML347" s="57"/>
      <c r="MM347" s="57"/>
      <c r="MN347" s="57"/>
      <c r="MO347" s="57"/>
      <c r="MP347" s="57"/>
      <c r="MQ347" s="57"/>
      <c r="MR347" s="57"/>
      <c r="MS347" s="57"/>
      <c r="MT347" s="57"/>
      <c r="MU347" s="57"/>
      <c r="MV347" s="57"/>
      <c r="MW347" s="57"/>
      <c r="MX347" s="57"/>
      <c r="MY347" s="57"/>
      <c r="MZ347" s="57"/>
      <c r="NA347" s="57"/>
      <c r="NB347" s="57"/>
      <c r="NC347" s="57"/>
      <c r="ND347" s="57"/>
      <c r="NE347" s="57"/>
      <c r="NF347" s="57"/>
      <c r="NG347" s="57"/>
      <c r="NH347" s="57"/>
      <c r="NI347" s="57"/>
      <c r="NJ347" s="57"/>
      <c r="NK347" s="57"/>
      <c r="NL347" s="57"/>
      <c r="NM347" s="57"/>
      <c r="NN347" s="57"/>
      <c r="NO347" s="57"/>
      <c r="NP347" s="57"/>
      <c r="NQ347" s="57"/>
      <c r="NR347" s="57"/>
      <c r="NS347" s="57"/>
      <c r="NT347" s="57"/>
      <c r="NU347" s="57"/>
      <c r="NV347" s="57"/>
      <c r="NW347" s="57"/>
      <c r="NX347" s="57"/>
      <c r="NY347" s="57"/>
      <c r="NZ347" s="57"/>
      <c r="OA347" s="57"/>
      <c r="OB347" s="57"/>
      <c r="OC347" s="57"/>
      <c r="OD347" s="57"/>
      <c r="OE347" s="57"/>
      <c r="OF347" s="57"/>
      <c r="OG347" s="57"/>
      <c r="OH347" s="57"/>
      <c r="OI347" s="57"/>
      <c r="OJ347" s="57"/>
      <c r="OK347" s="57"/>
      <c r="OL347" s="57"/>
      <c r="OM347" s="57"/>
      <c r="ON347" s="57"/>
      <c r="OO347" s="57"/>
      <c r="OP347" s="57"/>
      <c r="OQ347" s="57"/>
      <c r="OR347" s="57"/>
      <c r="OS347" s="57"/>
      <c r="OT347" s="57"/>
      <c r="OU347" s="57"/>
      <c r="OV347" s="57"/>
      <c r="OW347" s="57"/>
      <c r="OX347" s="57"/>
      <c r="OY347" s="57"/>
      <c r="OZ347" s="57"/>
      <c r="PA347" s="57"/>
      <c r="PB347" s="57"/>
      <c r="PC347" s="57"/>
      <c r="PD347" s="57"/>
      <c r="PE347" s="57"/>
      <c r="PF347" s="57"/>
      <c r="PG347" s="57"/>
      <c r="PH347" s="57"/>
      <c r="PI347" s="57"/>
      <c r="PJ347" s="57"/>
      <c r="PK347" s="57"/>
      <c r="PL347" s="57"/>
      <c r="PM347" s="57"/>
      <c r="PN347" s="57"/>
      <c r="PO347" s="57"/>
      <c r="PP347" s="57"/>
      <c r="PQ347" s="57"/>
      <c r="PR347" s="57"/>
      <c r="PS347" s="57"/>
      <c r="PT347" s="57"/>
      <c r="PU347" s="57"/>
      <c r="PV347" s="57"/>
      <c r="PW347" s="57"/>
      <c r="PX347" s="57"/>
      <c r="PY347" s="57"/>
      <c r="PZ347" s="57"/>
      <c r="QA347" s="57"/>
      <c r="QB347" s="57"/>
      <c r="QC347" s="57"/>
      <c r="QD347" s="57"/>
      <c r="QE347" s="57"/>
      <c r="QF347" s="57"/>
      <c r="QG347" s="57"/>
      <c r="QH347" s="57"/>
      <c r="QI347" s="57"/>
      <c r="QJ347" s="57"/>
      <c r="QK347" s="57"/>
      <c r="QL347" s="57"/>
      <c r="QM347" s="57"/>
      <c r="QN347" s="57"/>
      <c r="QO347" s="57"/>
      <c r="QP347" s="57"/>
      <c r="QQ347" s="57"/>
      <c r="QR347" s="57"/>
      <c r="QS347" s="57"/>
      <c r="QT347" s="57"/>
      <c r="QU347" s="57"/>
      <c r="QV347" s="57"/>
      <c r="QW347" s="57"/>
      <c r="QX347" s="57"/>
      <c r="QY347" s="57"/>
      <c r="QZ347" s="57"/>
      <c r="RA347" s="57"/>
      <c r="RB347" s="57"/>
      <c r="RC347" s="57"/>
      <c r="RD347" s="57"/>
      <c r="RE347" s="57"/>
      <c r="RF347" s="57"/>
      <c r="RG347" s="57"/>
      <c r="RH347" s="57"/>
      <c r="RI347" s="57"/>
      <c r="RJ347" s="57"/>
      <c r="RK347" s="57"/>
      <c r="RL347" s="57"/>
      <c r="RM347" s="57"/>
      <c r="RN347" s="57"/>
      <c r="RO347" s="57"/>
      <c r="RP347" s="57"/>
      <c r="RQ347" s="57"/>
      <c r="RR347" s="57"/>
      <c r="RS347" s="57"/>
      <c r="RT347" s="57"/>
      <c r="RU347" s="57"/>
      <c r="RV347" s="57"/>
      <c r="RW347" s="57"/>
      <c r="RX347" s="57"/>
      <c r="RY347" s="57"/>
      <c r="RZ347" s="57"/>
      <c r="SA347" s="57"/>
      <c r="SB347" s="57"/>
      <c r="SC347" s="57"/>
      <c r="SD347" s="57"/>
      <c r="SE347" s="57"/>
      <c r="SF347" s="57"/>
      <c r="SG347" s="57"/>
      <c r="SH347" s="57"/>
      <c r="SI347" s="57"/>
      <c r="SJ347" s="57"/>
      <c r="SK347" s="57"/>
      <c r="SL347" s="57"/>
      <c r="SM347" s="57"/>
      <c r="SN347" s="57"/>
      <c r="SO347" s="57"/>
      <c r="SP347" s="57"/>
      <c r="SQ347" s="57"/>
      <c r="SR347" s="57"/>
      <c r="SS347" s="57"/>
      <c r="ST347" s="57"/>
      <c r="SU347" s="57"/>
      <c r="SV347" s="57"/>
      <c r="SW347" s="57"/>
      <c r="SX347" s="57"/>
      <c r="SY347" s="57"/>
      <c r="SZ347" s="57"/>
      <c r="TA347" s="57"/>
      <c r="TB347" s="57"/>
      <c r="TC347" s="57"/>
      <c r="TD347" s="57"/>
      <c r="TE347" s="57"/>
      <c r="TF347" s="57"/>
      <c r="TG347" s="57"/>
      <c r="TH347" s="57"/>
      <c r="TI347" s="57"/>
      <c r="TJ347" s="57"/>
      <c r="TK347" s="57"/>
      <c r="TL347" s="57"/>
      <c r="TM347" s="57"/>
      <c r="TN347" s="57"/>
      <c r="TO347" s="57"/>
      <c r="TP347" s="57"/>
      <c r="TQ347" s="57"/>
      <c r="TR347" s="57"/>
      <c r="TS347" s="57"/>
      <c r="TT347" s="57"/>
      <c r="TU347" s="57"/>
      <c r="TV347" s="57"/>
      <c r="TW347" s="57"/>
      <c r="TX347" s="57"/>
      <c r="TY347" s="57"/>
      <c r="TZ347" s="57"/>
      <c r="UA347" s="57"/>
      <c r="UB347" s="57"/>
      <c r="UC347" s="57"/>
      <c r="UD347" s="57"/>
      <c r="UE347" s="57"/>
      <c r="UF347" s="57"/>
      <c r="UG347" s="57"/>
      <c r="UH347" s="57"/>
      <c r="UI347" s="57"/>
      <c r="UJ347" s="57"/>
      <c r="UK347" s="57"/>
      <c r="UL347" s="57"/>
      <c r="UM347" s="57"/>
      <c r="UN347" s="57"/>
      <c r="UO347" s="57"/>
      <c r="UP347" s="57"/>
      <c r="UQ347" s="57"/>
      <c r="UR347" s="57"/>
      <c r="US347" s="57"/>
      <c r="UT347" s="57"/>
      <c r="UU347" s="57"/>
      <c r="UV347" s="57"/>
      <c r="UW347" s="57"/>
      <c r="UX347" s="57"/>
      <c r="UY347" s="57"/>
      <c r="UZ347" s="57"/>
      <c r="VA347" s="57"/>
      <c r="VB347" s="57"/>
      <c r="VC347" s="57"/>
      <c r="VD347" s="57"/>
      <c r="VE347" s="57"/>
      <c r="VF347" s="57"/>
      <c r="VG347" s="57"/>
      <c r="VH347" s="57"/>
      <c r="VI347" s="57"/>
      <c r="VJ347" s="57"/>
      <c r="VK347" s="57"/>
      <c r="VL347" s="57"/>
      <c r="VM347" s="57"/>
      <c r="VN347" s="57"/>
      <c r="VO347" s="57"/>
      <c r="VP347" s="57"/>
      <c r="VQ347" s="57"/>
      <c r="VR347" s="57"/>
      <c r="VS347" s="57"/>
      <c r="VT347" s="57"/>
      <c r="VU347" s="57"/>
      <c r="VV347" s="57"/>
      <c r="VW347" s="57"/>
      <c r="VX347" s="57"/>
      <c r="VY347" s="57"/>
      <c r="VZ347" s="57"/>
      <c r="WA347" s="57"/>
      <c r="WB347" s="57"/>
      <c r="WC347" s="57"/>
      <c r="WD347" s="57"/>
      <c r="WE347" s="57"/>
      <c r="WF347" s="57"/>
      <c r="WG347" s="57"/>
      <c r="WH347" s="57"/>
      <c r="WI347" s="57"/>
      <c r="WJ347" s="57"/>
      <c r="WK347" s="57"/>
      <c r="WL347" s="57"/>
      <c r="WM347" s="57"/>
      <c r="WN347" s="57"/>
      <c r="WO347" s="57"/>
      <c r="WP347" s="57"/>
      <c r="WQ347" s="57"/>
      <c r="WR347" s="57"/>
      <c r="WS347" s="57"/>
      <c r="WT347" s="57"/>
      <c r="WU347" s="57"/>
      <c r="WV347" s="57"/>
      <c r="WW347" s="57"/>
      <c r="WX347" s="57"/>
      <c r="WY347" s="57"/>
      <c r="WZ347" s="57"/>
      <c r="XA347" s="57"/>
      <c r="XB347" s="57"/>
      <c r="XC347" s="57"/>
      <c r="XD347" s="57"/>
      <c r="XE347" s="57"/>
      <c r="XF347" s="57"/>
      <c r="XG347" s="57"/>
      <c r="XH347" s="57"/>
      <c r="XI347" s="57"/>
      <c r="XJ347" s="57"/>
      <c r="XK347" s="57"/>
      <c r="XL347" s="57"/>
      <c r="XM347" s="57"/>
      <c r="XN347" s="57"/>
      <c r="XO347" s="57"/>
      <c r="XP347" s="57"/>
      <c r="XQ347" s="57"/>
      <c r="XR347" s="57"/>
      <c r="XS347" s="57"/>
      <c r="XT347" s="57"/>
      <c r="XU347" s="57"/>
      <c r="XV347" s="57"/>
      <c r="XW347" s="57"/>
    </row>
    <row r="348">
      <c r="AI348" s="57"/>
      <c r="BR348" s="57"/>
      <c r="DA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c r="IX348" s="57"/>
      <c r="IY348" s="57"/>
      <c r="IZ348" s="57"/>
      <c r="JA348" s="57"/>
      <c r="JB348" s="57"/>
      <c r="JC348" s="57"/>
      <c r="JD348" s="57"/>
      <c r="JE348" s="57"/>
      <c r="JF348" s="57"/>
      <c r="JG348" s="57"/>
      <c r="JH348" s="57"/>
      <c r="JI348" s="57"/>
      <c r="JJ348" s="57"/>
      <c r="JK348" s="57"/>
      <c r="JL348" s="57"/>
      <c r="JM348" s="57"/>
      <c r="JN348" s="57"/>
      <c r="JO348" s="57"/>
      <c r="JP348" s="57"/>
      <c r="JQ348" s="57"/>
      <c r="JR348" s="57"/>
      <c r="JS348" s="57"/>
      <c r="JT348" s="57"/>
      <c r="JU348" s="57"/>
      <c r="JV348" s="57"/>
      <c r="JW348" s="57"/>
      <c r="JX348" s="57"/>
      <c r="JY348" s="57"/>
      <c r="JZ348" s="57"/>
      <c r="KA348" s="57"/>
      <c r="KB348" s="57"/>
      <c r="KC348" s="57"/>
      <c r="KD348" s="57"/>
      <c r="KE348" s="57"/>
      <c r="KF348" s="57"/>
      <c r="KG348" s="57"/>
      <c r="KH348" s="57"/>
      <c r="KI348" s="57"/>
      <c r="KJ348" s="57"/>
      <c r="KK348" s="57"/>
      <c r="KL348" s="57"/>
      <c r="KM348" s="57"/>
      <c r="KN348" s="57"/>
      <c r="KO348" s="57"/>
      <c r="KP348" s="57"/>
      <c r="KQ348" s="57"/>
      <c r="KR348" s="57"/>
      <c r="KS348" s="57"/>
      <c r="KT348" s="57"/>
      <c r="KU348" s="57"/>
      <c r="KV348" s="57"/>
      <c r="KW348" s="57"/>
      <c r="KX348" s="57"/>
      <c r="KY348" s="57"/>
      <c r="KZ348" s="57"/>
      <c r="LA348" s="57"/>
      <c r="LB348" s="57"/>
      <c r="LC348" s="57"/>
      <c r="LD348" s="57"/>
      <c r="LE348" s="57"/>
      <c r="LF348" s="57"/>
      <c r="LG348" s="57"/>
      <c r="LH348" s="57"/>
      <c r="LI348" s="57"/>
      <c r="LJ348" s="57"/>
      <c r="LK348" s="57"/>
      <c r="LL348" s="57"/>
      <c r="LM348" s="57"/>
      <c r="LN348" s="57"/>
      <c r="LO348" s="57"/>
      <c r="LP348" s="57"/>
      <c r="LQ348" s="57"/>
      <c r="LR348" s="57"/>
      <c r="LS348" s="57"/>
      <c r="LT348" s="57"/>
      <c r="LU348" s="57"/>
      <c r="LV348" s="57"/>
      <c r="LW348" s="57"/>
      <c r="LX348" s="57"/>
      <c r="LY348" s="57"/>
      <c r="LZ348" s="57"/>
      <c r="MA348" s="57"/>
      <c r="MB348" s="57"/>
      <c r="MC348" s="57"/>
      <c r="MD348" s="57"/>
      <c r="ME348" s="57"/>
      <c r="MF348" s="57"/>
      <c r="MG348" s="57"/>
      <c r="MH348" s="57"/>
      <c r="MI348" s="57"/>
      <c r="MJ348" s="57"/>
      <c r="MK348" s="57"/>
      <c r="ML348" s="57"/>
      <c r="MM348" s="57"/>
      <c r="MN348" s="57"/>
      <c r="MO348" s="57"/>
      <c r="MP348" s="57"/>
      <c r="MQ348" s="57"/>
      <c r="MR348" s="57"/>
      <c r="MS348" s="57"/>
      <c r="MT348" s="57"/>
      <c r="MU348" s="57"/>
      <c r="MV348" s="57"/>
      <c r="MW348" s="57"/>
      <c r="MX348" s="57"/>
      <c r="MY348" s="57"/>
      <c r="MZ348" s="57"/>
      <c r="NA348" s="57"/>
      <c r="NB348" s="57"/>
      <c r="NC348" s="57"/>
      <c r="ND348" s="57"/>
      <c r="NE348" s="57"/>
      <c r="NF348" s="57"/>
      <c r="NG348" s="57"/>
      <c r="NH348" s="57"/>
      <c r="NI348" s="57"/>
      <c r="NJ348" s="57"/>
      <c r="NK348" s="57"/>
      <c r="NL348" s="57"/>
      <c r="NM348" s="57"/>
      <c r="NN348" s="57"/>
      <c r="NO348" s="57"/>
      <c r="NP348" s="57"/>
      <c r="NQ348" s="57"/>
      <c r="NR348" s="57"/>
      <c r="NS348" s="57"/>
      <c r="NT348" s="57"/>
      <c r="NU348" s="57"/>
      <c r="NV348" s="57"/>
      <c r="NW348" s="57"/>
      <c r="NX348" s="57"/>
      <c r="NY348" s="57"/>
      <c r="NZ348" s="57"/>
      <c r="OA348" s="57"/>
      <c r="OB348" s="57"/>
      <c r="OC348" s="57"/>
      <c r="OD348" s="57"/>
      <c r="OE348" s="57"/>
      <c r="OF348" s="57"/>
      <c r="OG348" s="57"/>
      <c r="OH348" s="57"/>
      <c r="OI348" s="57"/>
      <c r="OJ348" s="57"/>
      <c r="OK348" s="57"/>
      <c r="OL348" s="57"/>
      <c r="OM348" s="57"/>
      <c r="ON348" s="57"/>
      <c r="OO348" s="57"/>
      <c r="OP348" s="57"/>
      <c r="OQ348" s="57"/>
      <c r="OR348" s="57"/>
      <c r="OS348" s="57"/>
      <c r="OT348" s="57"/>
      <c r="OU348" s="57"/>
      <c r="OV348" s="57"/>
      <c r="OW348" s="57"/>
      <c r="OX348" s="57"/>
      <c r="OY348" s="57"/>
      <c r="OZ348" s="57"/>
      <c r="PA348" s="57"/>
      <c r="PB348" s="57"/>
      <c r="PC348" s="57"/>
      <c r="PD348" s="57"/>
      <c r="PE348" s="57"/>
      <c r="PF348" s="57"/>
      <c r="PG348" s="57"/>
      <c r="PH348" s="57"/>
      <c r="PI348" s="57"/>
      <c r="PJ348" s="57"/>
      <c r="PK348" s="57"/>
      <c r="PL348" s="57"/>
      <c r="PM348" s="57"/>
      <c r="PN348" s="57"/>
      <c r="PO348" s="57"/>
      <c r="PP348" s="57"/>
      <c r="PQ348" s="57"/>
      <c r="PR348" s="57"/>
      <c r="PS348" s="57"/>
      <c r="PT348" s="57"/>
      <c r="PU348" s="57"/>
      <c r="PV348" s="57"/>
      <c r="PW348" s="57"/>
      <c r="PX348" s="57"/>
      <c r="PY348" s="57"/>
      <c r="PZ348" s="57"/>
      <c r="QA348" s="57"/>
      <c r="QB348" s="57"/>
      <c r="QC348" s="57"/>
      <c r="QD348" s="57"/>
      <c r="QE348" s="57"/>
      <c r="QF348" s="57"/>
      <c r="QG348" s="57"/>
      <c r="QH348" s="57"/>
      <c r="QI348" s="57"/>
      <c r="QJ348" s="57"/>
      <c r="QK348" s="57"/>
      <c r="QL348" s="57"/>
      <c r="QM348" s="57"/>
      <c r="QN348" s="57"/>
      <c r="QO348" s="57"/>
      <c r="QP348" s="57"/>
      <c r="QQ348" s="57"/>
      <c r="QR348" s="57"/>
      <c r="QS348" s="57"/>
      <c r="QT348" s="57"/>
      <c r="QU348" s="57"/>
      <c r="QV348" s="57"/>
      <c r="QW348" s="57"/>
      <c r="QX348" s="57"/>
      <c r="QY348" s="57"/>
      <c r="QZ348" s="57"/>
      <c r="RA348" s="57"/>
      <c r="RB348" s="57"/>
      <c r="RC348" s="57"/>
      <c r="RD348" s="57"/>
      <c r="RE348" s="57"/>
      <c r="RF348" s="57"/>
      <c r="RG348" s="57"/>
      <c r="RH348" s="57"/>
      <c r="RI348" s="57"/>
      <c r="RJ348" s="57"/>
      <c r="RK348" s="57"/>
      <c r="RL348" s="57"/>
      <c r="RM348" s="57"/>
      <c r="RN348" s="57"/>
      <c r="RO348" s="57"/>
      <c r="RP348" s="57"/>
      <c r="RQ348" s="57"/>
      <c r="RR348" s="57"/>
      <c r="RS348" s="57"/>
      <c r="RT348" s="57"/>
      <c r="RU348" s="57"/>
      <c r="RV348" s="57"/>
      <c r="RW348" s="57"/>
      <c r="RX348" s="57"/>
      <c r="RY348" s="57"/>
      <c r="RZ348" s="57"/>
      <c r="SA348" s="57"/>
      <c r="SB348" s="57"/>
      <c r="SC348" s="57"/>
      <c r="SD348" s="57"/>
      <c r="SE348" s="57"/>
      <c r="SF348" s="57"/>
      <c r="SG348" s="57"/>
      <c r="SH348" s="57"/>
      <c r="SI348" s="57"/>
      <c r="SJ348" s="57"/>
      <c r="SK348" s="57"/>
      <c r="SL348" s="57"/>
      <c r="SM348" s="57"/>
      <c r="SN348" s="57"/>
      <c r="SO348" s="57"/>
      <c r="SP348" s="57"/>
      <c r="SQ348" s="57"/>
      <c r="SR348" s="57"/>
      <c r="SS348" s="57"/>
      <c r="ST348" s="57"/>
      <c r="SU348" s="57"/>
      <c r="SV348" s="57"/>
      <c r="SW348" s="57"/>
      <c r="SX348" s="57"/>
      <c r="SY348" s="57"/>
      <c r="SZ348" s="57"/>
      <c r="TA348" s="57"/>
      <c r="TB348" s="57"/>
      <c r="TC348" s="57"/>
      <c r="TD348" s="57"/>
      <c r="TE348" s="57"/>
      <c r="TF348" s="57"/>
      <c r="TG348" s="57"/>
      <c r="TH348" s="57"/>
      <c r="TI348" s="57"/>
      <c r="TJ348" s="57"/>
      <c r="TK348" s="57"/>
      <c r="TL348" s="57"/>
      <c r="TM348" s="57"/>
      <c r="TN348" s="57"/>
      <c r="TO348" s="57"/>
      <c r="TP348" s="57"/>
      <c r="TQ348" s="57"/>
      <c r="TR348" s="57"/>
      <c r="TS348" s="57"/>
      <c r="TT348" s="57"/>
      <c r="TU348" s="57"/>
      <c r="TV348" s="57"/>
      <c r="TW348" s="57"/>
      <c r="TX348" s="57"/>
      <c r="TY348" s="57"/>
      <c r="TZ348" s="57"/>
      <c r="UA348" s="57"/>
      <c r="UB348" s="57"/>
      <c r="UC348" s="57"/>
      <c r="UD348" s="57"/>
      <c r="UE348" s="57"/>
      <c r="UF348" s="57"/>
      <c r="UG348" s="57"/>
      <c r="UH348" s="57"/>
      <c r="UI348" s="57"/>
      <c r="UJ348" s="57"/>
      <c r="UK348" s="57"/>
      <c r="UL348" s="57"/>
      <c r="UM348" s="57"/>
      <c r="UN348" s="57"/>
      <c r="UO348" s="57"/>
      <c r="UP348" s="57"/>
      <c r="UQ348" s="57"/>
      <c r="UR348" s="57"/>
      <c r="US348" s="57"/>
      <c r="UT348" s="57"/>
      <c r="UU348" s="57"/>
      <c r="UV348" s="57"/>
      <c r="UW348" s="57"/>
      <c r="UX348" s="57"/>
      <c r="UY348" s="57"/>
      <c r="UZ348" s="57"/>
      <c r="VA348" s="57"/>
      <c r="VB348" s="57"/>
      <c r="VC348" s="57"/>
      <c r="VD348" s="57"/>
      <c r="VE348" s="57"/>
      <c r="VF348" s="57"/>
      <c r="VG348" s="57"/>
      <c r="VH348" s="57"/>
      <c r="VI348" s="57"/>
      <c r="VJ348" s="57"/>
      <c r="VK348" s="57"/>
      <c r="VL348" s="57"/>
      <c r="VM348" s="57"/>
      <c r="VN348" s="57"/>
      <c r="VO348" s="57"/>
      <c r="VP348" s="57"/>
      <c r="VQ348" s="57"/>
      <c r="VR348" s="57"/>
      <c r="VS348" s="57"/>
      <c r="VT348" s="57"/>
      <c r="VU348" s="57"/>
      <c r="VV348" s="57"/>
      <c r="VW348" s="57"/>
      <c r="VX348" s="57"/>
      <c r="VY348" s="57"/>
      <c r="VZ348" s="57"/>
      <c r="WA348" s="57"/>
      <c r="WB348" s="57"/>
      <c r="WC348" s="57"/>
      <c r="WD348" s="57"/>
      <c r="WE348" s="57"/>
      <c r="WF348" s="57"/>
      <c r="WG348" s="57"/>
      <c r="WH348" s="57"/>
      <c r="WI348" s="57"/>
      <c r="WJ348" s="57"/>
      <c r="WK348" s="57"/>
      <c r="WL348" s="57"/>
      <c r="WM348" s="57"/>
      <c r="WN348" s="57"/>
      <c r="WO348" s="57"/>
      <c r="WP348" s="57"/>
      <c r="WQ348" s="57"/>
      <c r="WR348" s="57"/>
      <c r="WS348" s="57"/>
      <c r="WT348" s="57"/>
      <c r="WU348" s="57"/>
      <c r="WV348" s="57"/>
      <c r="WW348" s="57"/>
      <c r="WX348" s="57"/>
      <c r="WY348" s="57"/>
      <c r="WZ348" s="57"/>
      <c r="XA348" s="57"/>
      <c r="XB348" s="57"/>
      <c r="XC348" s="57"/>
      <c r="XD348" s="57"/>
      <c r="XE348" s="57"/>
      <c r="XF348" s="57"/>
      <c r="XG348" s="57"/>
      <c r="XH348" s="57"/>
      <c r="XI348" s="57"/>
      <c r="XJ348" s="57"/>
      <c r="XK348" s="57"/>
      <c r="XL348" s="57"/>
      <c r="XM348" s="57"/>
      <c r="XN348" s="57"/>
      <c r="XO348" s="57"/>
      <c r="XP348" s="57"/>
      <c r="XQ348" s="57"/>
      <c r="XR348" s="57"/>
      <c r="XS348" s="57"/>
      <c r="XT348" s="57"/>
      <c r="XU348" s="57"/>
      <c r="XV348" s="57"/>
      <c r="XW348" s="57"/>
    </row>
    <row r="349">
      <c r="AI349" s="57"/>
      <c r="BR349" s="57"/>
      <c r="DA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c r="IX349" s="57"/>
      <c r="IY349" s="57"/>
      <c r="IZ349" s="57"/>
      <c r="JA349" s="57"/>
      <c r="JB349" s="57"/>
      <c r="JC349" s="57"/>
      <c r="JD349" s="57"/>
      <c r="JE349" s="57"/>
      <c r="JF349" s="57"/>
      <c r="JG349" s="57"/>
      <c r="JH349" s="57"/>
      <c r="JI349" s="57"/>
      <c r="JJ349" s="57"/>
      <c r="JK349" s="57"/>
      <c r="JL349" s="57"/>
      <c r="JM349" s="57"/>
      <c r="JN349" s="57"/>
      <c r="JO349" s="57"/>
      <c r="JP349" s="57"/>
      <c r="JQ349" s="57"/>
      <c r="JR349" s="57"/>
      <c r="JS349" s="57"/>
      <c r="JT349" s="57"/>
      <c r="JU349" s="57"/>
      <c r="JV349" s="57"/>
      <c r="JW349" s="57"/>
      <c r="JX349" s="57"/>
      <c r="JY349" s="57"/>
      <c r="JZ349" s="57"/>
      <c r="KA349" s="57"/>
      <c r="KB349" s="57"/>
      <c r="KC349" s="57"/>
      <c r="KD349" s="57"/>
      <c r="KE349" s="57"/>
      <c r="KF349" s="57"/>
      <c r="KG349" s="57"/>
      <c r="KH349" s="57"/>
      <c r="KI349" s="57"/>
      <c r="KJ349" s="57"/>
      <c r="KK349" s="57"/>
      <c r="KL349" s="57"/>
      <c r="KM349" s="57"/>
      <c r="KN349" s="57"/>
      <c r="KO349" s="57"/>
      <c r="KP349" s="57"/>
      <c r="KQ349" s="57"/>
      <c r="KR349" s="57"/>
      <c r="KS349" s="57"/>
      <c r="KT349" s="57"/>
      <c r="KU349" s="57"/>
      <c r="KV349" s="57"/>
      <c r="KW349" s="57"/>
      <c r="KX349" s="57"/>
      <c r="KY349" s="57"/>
      <c r="KZ349" s="57"/>
      <c r="LA349" s="57"/>
      <c r="LB349" s="57"/>
      <c r="LC349" s="57"/>
      <c r="LD349" s="57"/>
      <c r="LE349" s="57"/>
      <c r="LF349" s="57"/>
      <c r="LG349" s="57"/>
      <c r="LH349" s="57"/>
      <c r="LI349" s="57"/>
      <c r="LJ349" s="57"/>
      <c r="LK349" s="57"/>
      <c r="LL349" s="57"/>
      <c r="LM349" s="57"/>
      <c r="LN349" s="57"/>
      <c r="LO349" s="57"/>
      <c r="LP349" s="57"/>
      <c r="LQ349" s="57"/>
      <c r="LR349" s="57"/>
      <c r="LS349" s="57"/>
      <c r="LT349" s="57"/>
      <c r="LU349" s="57"/>
      <c r="LV349" s="57"/>
      <c r="LW349" s="57"/>
      <c r="LX349" s="57"/>
      <c r="LY349" s="57"/>
      <c r="LZ349" s="57"/>
      <c r="MA349" s="57"/>
      <c r="MB349" s="57"/>
      <c r="MC349" s="57"/>
      <c r="MD349" s="57"/>
      <c r="ME349" s="57"/>
      <c r="MF349" s="57"/>
      <c r="MG349" s="57"/>
      <c r="MH349" s="57"/>
      <c r="MI349" s="57"/>
      <c r="MJ349" s="57"/>
      <c r="MK349" s="57"/>
      <c r="ML349" s="57"/>
      <c r="MM349" s="57"/>
      <c r="MN349" s="57"/>
      <c r="MO349" s="57"/>
      <c r="MP349" s="57"/>
      <c r="MQ349" s="57"/>
      <c r="MR349" s="57"/>
      <c r="MS349" s="57"/>
      <c r="MT349" s="57"/>
      <c r="MU349" s="57"/>
      <c r="MV349" s="57"/>
      <c r="MW349" s="57"/>
      <c r="MX349" s="57"/>
      <c r="MY349" s="57"/>
      <c r="MZ349" s="57"/>
      <c r="NA349" s="57"/>
      <c r="NB349" s="57"/>
      <c r="NC349" s="57"/>
      <c r="ND349" s="57"/>
      <c r="NE349" s="57"/>
      <c r="NF349" s="57"/>
      <c r="NG349" s="57"/>
      <c r="NH349" s="57"/>
      <c r="NI349" s="57"/>
      <c r="NJ349" s="57"/>
      <c r="NK349" s="57"/>
      <c r="NL349" s="57"/>
      <c r="NM349" s="57"/>
      <c r="NN349" s="57"/>
      <c r="NO349" s="57"/>
      <c r="NP349" s="57"/>
      <c r="NQ349" s="57"/>
      <c r="NR349" s="57"/>
      <c r="NS349" s="57"/>
      <c r="NT349" s="57"/>
      <c r="NU349" s="57"/>
      <c r="NV349" s="57"/>
      <c r="NW349" s="57"/>
      <c r="NX349" s="57"/>
      <c r="NY349" s="57"/>
      <c r="NZ349" s="57"/>
      <c r="OA349" s="57"/>
      <c r="OB349" s="57"/>
      <c r="OC349" s="57"/>
      <c r="OD349" s="57"/>
      <c r="OE349" s="57"/>
      <c r="OF349" s="57"/>
      <c r="OG349" s="57"/>
      <c r="OH349" s="57"/>
      <c r="OI349" s="57"/>
      <c r="OJ349" s="57"/>
      <c r="OK349" s="57"/>
      <c r="OL349" s="57"/>
      <c r="OM349" s="57"/>
      <c r="ON349" s="57"/>
      <c r="OO349" s="57"/>
      <c r="OP349" s="57"/>
      <c r="OQ349" s="57"/>
      <c r="OR349" s="57"/>
      <c r="OS349" s="57"/>
      <c r="OT349" s="57"/>
      <c r="OU349" s="57"/>
      <c r="OV349" s="57"/>
      <c r="OW349" s="57"/>
      <c r="OX349" s="57"/>
      <c r="OY349" s="57"/>
      <c r="OZ349" s="57"/>
      <c r="PA349" s="57"/>
      <c r="PB349" s="57"/>
      <c r="PC349" s="57"/>
      <c r="PD349" s="57"/>
      <c r="PE349" s="57"/>
      <c r="PF349" s="57"/>
      <c r="PG349" s="57"/>
      <c r="PH349" s="57"/>
      <c r="PI349" s="57"/>
      <c r="PJ349" s="57"/>
      <c r="PK349" s="57"/>
      <c r="PL349" s="57"/>
      <c r="PM349" s="57"/>
      <c r="PN349" s="57"/>
      <c r="PO349" s="57"/>
      <c r="PP349" s="57"/>
      <c r="PQ349" s="57"/>
      <c r="PR349" s="57"/>
      <c r="PS349" s="57"/>
      <c r="PT349" s="57"/>
      <c r="PU349" s="57"/>
      <c r="PV349" s="57"/>
      <c r="PW349" s="57"/>
      <c r="PX349" s="57"/>
      <c r="PY349" s="57"/>
      <c r="PZ349" s="57"/>
      <c r="QA349" s="57"/>
      <c r="QB349" s="57"/>
      <c r="QC349" s="57"/>
      <c r="QD349" s="57"/>
      <c r="QE349" s="57"/>
      <c r="QF349" s="57"/>
      <c r="QG349" s="57"/>
      <c r="QH349" s="57"/>
      <c r="QI349" s="57"/>
      <c r="QJ349" s="57"/>
      <c r="QK349" s="57"/>
      <c r="QL349" s="57"/>
      <c r="QM349" s="57"/>
      <c r="QN349" s="57"/>
      <c r="QO349" s="57"/>
      <c r="QP349" s="57"/>
      <c r="QQ349" s="57"/>
      <c r="QR349" s="57"/>
      <c r="QS349" s="57"/>
      <c r="QT349" s="57"/>
      <c r="QU349" s="57"/>
      <c r="QV349" s="57"/>
      <c r="QW349" s="57"/>
      <c r="QX349" s="57"/>
      <c r="QY349" s="57"/>
      <c r="QZ349" s="57"/>
      <c r="RA349" s="57"/>
      <c r="RB349" s="57"/>
      <c r="RC349" s="57"/>
      <c r="RD349" s="57"/>
      <c r="RE349" s="57"/>
      <c r="RF349" s="57"/>
      <c r="RG349" s="57"/>
      <c r="RH349" s="57"/>
      <c r="RI349" s="57"/>
      <c r="RJ349" s="57"/>
      <c r="RK349" s="57"/>
      <c r="RL349" s="57"/>
      <c r="RM349" s="57"/>
      <c r="RN349" s="57"/>
      <c r="RO349" s="57"/>
      <c r="RP349" s="57"/>
      <c r="RQ349" s="57"/>
      <c r="RR349" s="57"/>
      <c r="RS349" s="57"/>
      <c r="RT349" s="57"/>
      <c r="RU349" s="57"/>
      <c r="RV349" s="57"/>
      <c r="RW349" s="57"/>
      <c r="RX349" s="57"/>
      <c r="RY349" s="57"/>
      <c r="RZ349" s="57"/>
      <c r="SA349" s="57"/>
      <c r="SB349" s="57"/>
      <c r="SC349" s="57"/>
      <c r="SD349" s="57"/>
      <c r="SE349" s="57"/>
      <c r="SF349" s="57"/>
      <c r="SG349" s="57"/>
      <c r="SH349" s="57"/>
      <c r="SI349" s="57"/>
      <c r="SJ349" s="57"/>
      <c r="SK349" s="57"/>
      <c r="SL349" s="57"/>
      <c r="SM349" s="57"/>
      <c r="SN349" s="57"/>
      <c r="SO349" s="57"/>
      <c r="SP349" s="57"/>
      <c r="SQ349" s="57"/>
      <c r="SR349" s="57"/>
      <c r="SS349" s="57"/>
      <c r="ST349" s="57"/>
      <c r="SU349" s="57"/>
      <c r="SV349" s="57"/>
      <c r="SW349" s="57"/>
      <c r="SX349" s="57"/>
      <c r="SY349" s="57"/>
      <c r="SZ349" s="57"/>
      <c r="TA349" s="57"/>
      <c r="TB349" s="57"/>
      <c r="TC349" s="57"/>
      <c r="TD349" s="57"/>
      <c r="TE349" s="57"/>
      <c r="TF349" s="57"/>
      <c r="TG349" s="57"/>
      <c r="TH349" s="57"/>
      <c r="TI349" s="57"/>
      <c r="TJ349" s="57"/>
      <c r="TK349" s="57"/>
      <c r="TL349" s="57"/>
      <c r="TM349" s="57"/>
      <c r="TN349" s="57"/>
      <c r="TO349" s="57"/>
      <c r="TP349" s="57"/>
      <c r="TQ349" s="57"/>
      <c r="TR349" s="57"/>
      <c r="TS349" s="57"/>
      <c r="TT349" s="57"/>
      <c r="TU349" s="57"/>
      <c r="TV349" s="57"/>
      <c r="TW349" s="57"/>
      <c r="TX349" s="57"/>
      <c r="TY349" s="57"/>
      <c r="TZ349" s="57"/>
      <c r="UA349" s="57"/>
      <c r="UB349" s="57"/>
      <c r="UC349" s="57"/>
      <c r="UD349" s="57"/>
      <c r="UE349" s="57"/>
      <c r="UF349" s="57"/>
      <c r="UG349" s="57"/>
      <c r="UH349" s="57"/>
      <c r="UI349" s="57"/>
      <c r="UJ349" s="57"/>
      <c r="UK349" s="57"/>
      <c r="UL349" s="57"/>
      <c r="UM349" s="57"/>
      <c r="UN349" s="57"/>
      <c r="UO349" s="57"/>
      <c r="UP349" s="57"/>
      <c r="UQ349" s="57"/>
      <c r="UR349" s="57"/>
      <c r="US349" s="57"/>
      <c r="UT349" s="57"/>
      <c r="UU349" s="57"/>
      <c r="UV349" s="57"/>
      <c r="UW349" s="57"/>
      <c r="UX349" s="57"/>
      <c r="UY349" s="57"/>
      <c r="UZ349" s="57"/>
      <c r="VA349" s="57"/>
      <c r="VB349" s="57"/>
      <c r="VC349" s="57"/>
      <c r="VD349" s="57"/>
      <c r="VE349" s="57"/>
      <c r="VF349" s="57"/>
      <c r="VG349" s="57"/>
      <c r="VH349" s="57"/>
      <c r="VI349" s="57"/>
      <c r="VJ349" s="57"/>
      <c r="VK349" s="57"/>
      <c r="VL349" s="57"/>
      <c r="VM349" s="57"/>
      <c r="VN349" s="57"/>
      <c r="VO349" s="57"/>
      <c r="VP349" s="57"/>
      <c r="VQ349" s="57"/>
      <c r="VR349" s="57"/>
      <c r="VS349" s="57"/>
      <c r="VT349" s="57"/>
      <c r="VU349" s="57"/>
      <c r="VV349" s="57"/>
      <c r="VW349" s="57"/>
      <c r="VX349" s="57"/>
      <c r="VY349" s="57"/>
      <c r="VZ349" s="57"/>
      <c r="WA349" s="57"/>
      <c r="WB349" s="57"/>
      <c r="WC349" s="57"/>
      <c r="WD349" s="57"/>
      <c r="WE349" s="57"/>
      <c r="WF349" s="57"/>
      <c r="WG349" s="57"/>
      <c r="WH349" s="57"/>
      <c r="WI349" s="57"/>
      <c r="WJ349" s="57"/>
      <c r="WK349" s="57"/>
      <c r="WL349" s="57"/>
      <c r="WM349" s="57"/>
      <c r="WN349" s="57"/>
      <c r="WO349" s="57"/>
      <c r="WP349" s="57"/>
      <c r="WQ349" s="57"/>
      <c r="WR349" s="57"/>
      <c r="WS349" s="57"/>
      <c r="WT349" s="57"/>
      <c r="WU349" s="57"/>
      <c r="WV349" s="57"/>
      <c r="WW349" s="57"/>
      <c r="WX349" s="57"/>
      <c r="WY349" s="57"/>
      <c r="WZ349" s="57"/>
      <c r="XA349" s="57"/>
      <c r="XB349" s="57"/>
      <c r="XC349" s="57"/>
      <c r="XD349" s="57"/>
      <c r="XE349" s="57"/>
      <c r="XF349" s="57"/>
      <c r="XG349" s="57"/>
      <c r="XH349" s="57"/>
      <c r="XI349" s="57"/>
      <c r="XJ349" s="57"/>
      <c r="XK349" s="57"/>
      <c r="XL349" s="57"/>
      <c r="XM349" s="57"/>
      <c r="XN349" s="57"/>
      <c r="XO349" s="57"/>
      <c r="XP349" s="57"/>
      <c r="XQ349" s="57"/>
      <c r="XR349" s="57"/>
      <c r="XS349" s="57"/>
      <c r="XT349" s="57"/>
      <c r="XU349" s="57"/>
      <c r="XV349" s="57"/>
      <c r="XW349" s="57"/>
    </row>
    <row r="350">
      <c r="AI350" s="57"/>
      <c r="BR350" s="57"/>
      <c r="DA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c r="IX350" s="57"/>
      <c r="IY350" s="57"/>
      <c r="IZ350" s="57"/>
      <c r="JA350" s="57"/>
      <c r="JB350" s="57"/>
      <c r="JC350" s="57"/>
      <c r="JD350" s="57"/>
      <c r="JE350" s="57"/>
      <c r="JF350" s="57"/>
      <c r="JG350" s="57"/>
      <c r="JH350" s="57"/>
      <c r="JI350" s="57"/>
      <c r="JJ350" s="57"/>
      <c r="JK350" s="57"/>
      <c r="JL350" s="57"/>
      <c r="JM350" s="57"/>
      <c r="JN350" s="57"/>
      <c r="JO350" s="57"/>
      <c r="JP350" s="57"/>
      <c r="JQ350" s="57"/>
      <c r="JR350" s="57"/>
      <c r="JS350" s="57"/>
      <c r="JT350" s="57"/>
      <c r="JU350" s="57"/>
      <c r="JV350" s="57"/>
      <c r="JW350" s="57"/>
      <c r="JX350" s="57"/>
      <c r="JY350" s="57"/>
      <c r="JZ350" s="57"/>
      <c r="KA350" s="57"/>
      <c r="KB350" s="57"/>
      <c r="KC350" s="57"/>
      <c r="KD350" s="57"/>
      <c r="KE350" s="57"/>
      <c r="KF350" s="57"/>
      <c r="KG350" s="57"/>
      <c r="KH350" s="57"/>
      <c r="KI350" s="57"/>
      <c r="KJ350" s="57"/>
      <c r="KK350" s="57"/>
      <c r="KL350" s="57"/>
      <c r="KM350" s="57"/>
      <c r="KN350" s="57"/>
      <c r="KO350" s="57"/>
      <c r="KP350" s="57"/>
      <c r="KQ350" s="57"/>
      <c r="KR350" s="57"/>
      <c r="KS350" s="57"/>
      <c r="KT350" s="57"/>
      <c r="KU350" s="57"/>
      <c r="KV350" s="57"/>
      <c r="KW350" s="57"/>
      <c r="KX350" s="57"/>
      <c r="KY350" s="57"/>
      <c r="KZ350" s="57"/>
      <c r="LA350" s="57"/>
      <c r="LB350" s="57"/>
      <c r="LC350" s="57"/>
      <c r="LD350" s="57"/>
      <c r="LE350" s="57"/>
      <c r="LF350" s="57"/>
      <c r="LG350" s="57"/>
      <c r="LH350" s="57"/>
      <c r="LI350" s="57"/>
      <c r="LJ350" s="57"/>
      <c r="LK350" s="57"/>
      <c r="LL350" s="57"/>
      <c r="LM350" s="57"/>
      <c r="LN350" s="57"/>
      <c r="LO350" s="57"/>
      <c r="LP350" s="57"/>
      <c r="LQ350" s="57"/>
      <c r="LR350" s="57"/>
      <c r="LS350" s="57"/>
      <c r="LT350" s="57"/>
      <c r="LU350" s="57"/>
      <c r="LV350" s="57"/>
      <c r="LW350" s="57"/>
      <c r="LX350" s="57"/>
      <c r="LY350" s="57"/>
      <c r="LZ350" s="57"/>
      <c r="MA350" s="57"/>
      <c r="MB350" s="57"/>
      <c r="MC350" s="57"/>
      <c r="MD350" s="57"/>
      <c r="ME350" s="57"/>
      <c r="MF350" s="57"/>
      <c r="MG350" s="57"/>
      <c r="MH350" s="57"/>
      <c r="MI350" s="57"/>
      <c r="MJ350" s="57"/>
      <c r="MK350" s="57"/>
      <c r="ML350" s="57"/>
      <c r="MM350" s="57"/>
      <c r="MN350" s="57"/>
      <c r="MO350" s="57"/>
      <c r="MP350" s="57"/>
      <c r="MQ350" s="57"/>
      <c r="MR350" s="57"/>
      <c r="MS350" s="57"/>
      <c r="MT350" s="57"/>
      <c r="MU350" s="57"/>
      <c r="MV350" s="57"/>
      <c r="MW350" s="57"/>
      <c r="MX350" s="57"/>
      <c r="MY350" s="57"/>
      <c r="MZ350" s="57"/>
      <c r="NA350" s="57"/>
      <c r="NB350" s="57"/>
      <c r="NC350" s="57"/>
      <c r="ND350" s="57"/>
      <c r="NE350" s="57"/>
      <c r="NF350" s="57"/>
      <c r="NG350" s="57"/>
      <c r="NH350" s="57"/>
      <c r="NI350" s="57"/>
      <c r="NJ350" s="57"/>
      <c r="NK350" s="57"/>
      <c r="NL350" s="57"/>
      <c r="NM350" s="57"/>
      <c r="NN350" s="57"/>
      <c r="NO350" s="57"/>
      <c r="NP350" s="57"/>
      <c r="NQ350" s="57"/>
      <c r="NR350" s="57"/>
      <c r="NS350" s="57"/>
      <c r="NT350" s="57"/>
      <c r="NU350" s="57"/>
      <c r="NV350" s="57"/>
      <c r="NW350" s="57"/>
      <c r="NX350" s="57"/>
      <c r="NY350" s="57"/>
      <c r="NZ350" s="57"/>
      <c r="OA350" s="57"/>
      <c r="OB350" s="57"/>
      <c r="OC350" s="57"/>
      <c r="OD350" s="57"/>
      <c r="OE350" s="57"/>
      <c r="OF350" s="57"/>
      <c r="OG350" s="57"/>
      <c r="OH350" s="57"/>
      <c r="OI350" s="57"/>
      <c r="OJ350" s="57"/>
      <c r="OK350" s="57"/>
      <c r="OL350" s="57"/>
      <c r="OM350" s="57"/>
      <c r="ON350" s="57"/>
      <c r="OO350" s="57"/>
      <c r="OP350" s="57"/>
      <c r="OQ350" s="57"/>
      <c r="OR350" s="57"/>
      <c r="OS350" s="57"/>
      <c r="OT350" s="57"/>
      <c r="OU350" s="57"/>
      <c r="OV350" s="57"/>
      <c r="OW350" s="57"/>
      <c r="OX350" s="57"/>
      <c r="OY350" s="57"/>
      <c r="OZ350" s="57"/>
      <c r="PA350" s="57"/>
      <c r="PB350" s="57"/>
      <c r="PC350" s="57"/>
      <c r="PD350" s="57"/>
      <c r="PE350" s="57"/>
      <c r="PF350" s="57"/>
      <c r="PG350" s="57"/>
      <c r="PH350" s="57"/>
      <c r="PI350" s="57"/>
      <c r="PJ350" s="57"/>
      <c r="PK350" s="57"/>
      <c r="PL350" s="57"/>
      <c r="PM350" s="57"/>
      <c r="PN350" s="57"/>
      <c r="PO350" s="57"/>
      <c r="PP350" s="57"/>
      <c r="PQ350" s="57"/>
      <c r="PR350" s="57"/>
      <c r="PS350" s="57"/>
      <c r="PT350" s="57"/>
      <c r="PU350" s="57"/>
      <c r="PV350" s="57"/>
      <c r="PW350" s="57"/>
      <c r="PX350" s="57"/>
      <c r="PY350" s="57"/>
      <c r="PZ350" s="57"/>
      <c r="QA350" s="57"/>
      <c r="QB350" s="57"/>
      <c r="QC350" s="57"/>
      <c r="QD350" s="57"/>
      <c r="QE350" s="57"/>
      <c r="QF350" s="57"/>
      <c r="QG350" s="57"/>
      <c r="QH350" s="57"/>
      <c r="QI350" s="57"/>
      <c r="QJ350" s="57"/>
      <c r="QK350" s="57"/>
      <c r="QL350" s="57"/>
      <c r="QM350" s="57"/>
      <c r="QN350" s="57"/>
      <c r="QO350" s="57"/>
      <c r="QP350" s="57"/>
      <c r="QQ350" s="57"/>
      <c r="QR350" s="57"/>
      <c r="QS350" s="57"/>
      <c r="QT350" s="57"/>
      <c r="QU350" s="57"/>
      <c r="QV350" s="57"/>
      <c r="QW350" s="57"/>
      <c r="QX350" s="57"/>
      <c r="QY350" s="57"/>
      <c r="QZ350" s="57"/>
      <c r="RA350" s="57"/>
      <c r="RB350" s="57"/>
      <c r="RC350" s="57"/>
      <c r="RD350" s="57"/>
      <c r="RE350" s="57"/>
      <c r="RF350" s="57"/>
      <c r="RG350" s="57"/>
      <c r="RH350" s="57"/>
      <c r="RI350" s="57"/>
      <c r="RJ350" s="57"/>
      <c r="RK350" s="57"/>
      <c r="RL350" s="57"/>
      <c r="RM350" s="57"/>
      <c r="RN350" s="57"/>
      <c r="RO350" s="57"/>
      <c r="RP350" s="57"/>
      <c r="RQ350" s="57"/>
      <c r="RR350" s="57"/>
      <c r="RS350" s="57"/>
      <c r="RT350" s="57"/>
      <c r="RU350" s="57"/>
      <c r="RV350" s="57"/>
      <c r="RW350" s="57"/>
      <c r="RX350" s="57"/>
      <c r="RY350" s="57"/>
      <c r="RZ350" s="57"/>
      <c r="SA350" s="57"/>
      <c r="SB350" s="57"/>
      <c r="SC350" s="57"/>
      <c r="SD350" s="57"/>
      <c r="SE350" s="57"/>
      <c r="SF350" s="57"/>
      <c r="SG350" s="57"/>
      <c r="SH350" s="57"/>
      <c r="SI350" s="57"/>
      <c r="SJ350" s="57"/>
      <c r="SK350" s="57"/>
      <c r="SL350" s="57"/>
      <c r="SM350" s="57"/>
      <c r="SN350" s="57"/>
      <c r="SO350" s="57"/>
      <c r="SP350" s="57"/>
      <c r="SQ350" s="57"/>
      <c r="SR350" s="57"/>
      <c r="SS350" s="57"/>
      <c r="ST350" s="57"/>
      <c r="SU350" s="57"/>
      <c r="SV350" s="57"/>
      <c r="SW350" s="57"/>
      <c r="SX350" s="57"/>
      <c r="SY350" s="57"/>
      <c r="SZ350" s="57"/>
      <c r="TA350" s="57"/>
      <c r="TB350" s="57"/>
      <c r="TC350" s="57"/>
      <c r="TD350" s="57"/>
      <c r="TE350" s="57"/>
      <c r="TF350" s="57"/>
      <c r="TG350" s="57"/>
      <c r="TH350" s="57"/>
      <c r="TI350" s="57"/>
      <c r="TJ350" s="57"/>
      <c r="TK350" s="57"/>
      <c r="TL350" s="57"/>
      <c r="TM350" s="57"/>
      <c r="TN350" s="57"/>
      <c r="TO350" s="57"/>
      <c r="TP350" s="57"/>
      <c r="TQ350" s="57"/>
      <c r="TR350" s="57"/>
      <c r="TS350" s="57"/>
      <c r="TT350" s="57"/>
      <c r="TU350" s="57"/>
      <c r="TV350" s="57"/>
      <c r="TW350" s="57"/>
      <c r="TX350" s="57"/>
      <c r="TY350" s="57"/>
      <c r="TZ350" s="57"/>
      <c r="UA350" s="57"/>
      <c r="UB350" s="57"/>
      <c r="UC350" s="57"/>
      <c r="UD350" s="57"/>
      <c r="UE350" s="57"/>
      <c r="UF350" s="57"/>
      <c r="UG350" s="57"/>
      <c r="UH350" s="57"/>
      <c r="UI350" s="57"/>
      <c r="UJ350" s="57"/>
      <c r="UK350" s="57"/>
      <c r="UL350" s="57"/>
      <c r="UM350" s="57"/>
      <c r="UN350" s="57"/>
      <c r="UO350" s="57"/>
      <c r="UP350" s="57"/>
      <c r="UQ350" s="57"/>
      <c r="UR350" s="57"/>
      <c r="US350" s="57"/>
      <c r="UT350" s="57"/>
      <c r="UU350" s="57"/>
      <c r="UV350" s="57"/>
      <c r="UW350" s="57"/>
      <c r="UX350" s="57"/>
      <c r="UY350" s="57"/>
      <c r="UZ350" s="57"/>
      <c r="VA350" s="57"/>
      <c r="VB350" s="57"/>
      <c r="VC350" s="57"/>
      <c r="VD350" s="57"/>
      <c r="VE350" s="57"/>
      <c r="VF350" s="57"/>
      <c r="VG350" s="57"/>
      <c r="VH350" s="57"/>
      <c r="VI350" s="57"/>
      <c r="VJ350" s="57"/>
      <c r="VK350" s="57"/>
      <c r="VL350" s="57"/>
      <c r="VM350" s="57"/>
      <c r="VN350" s="57"/>
      <c r="VO350" s="57"/>
      <c r="VP350" s="57"/>
      <c r="VQ350" s="57"/>
      <c r="VR350" s="57"/>
      <c r="VS350" s="57"/>
      <c r="VT350" s="57"/>
      <c r="VU350" s="57"/>
      <c r="VV350" s="57"/>
      <c r="VW350" s="57"/>
      <c r="VX350" s="57"/>
      <c r="VY350" s="57"/>
      <c r="VZ350" s="57"/>
      <c r="WA350" s="57"/>
      <c r="WB350" s="57"/>
      <c r="WC350" s="57"/>
      <c r="WD350" s="57"/>
      <c r="WE350" s="57"/>
      <c r="WF350" s="57"/>
      <c r="WG350" s="57"/>
      <c r="WH350" s="57"/>
      <c r="WI350" s="57"/>
      <c r="WJ350" s="57"/>
      <c r="WK350" s="57"/>
      <c r="WL350" s="57"/>
      <c r="WM350" s="57"/>
      <c r="WN350" s="57"/>
      <c r="WO350" s="57"/>
      <c r="WP350" s="57"/>
      <c r="WQ350" s="57"/>
      <c r="WR350" s="57"/>
      <c r="WS350" s="57"/>
      <c r="WT350" s="57"/>
      <c r="WU350" s="57"/>
      <c r="WV350" s="57"/>
      <c r="WW350" s="57"/>
      <c r="WX350" s="57"/>
      <c r="WY350" s="57"/>
      <c r="WZ350" s="57"/>
      <c r="XA350" s="57"/>
      <c r="XB350" s="57"/>
      <c r="XC350" s="57"/>
      <c r="XD350" s="57"/>
      <c r="XE350" s="57"/>
      <c r="XF350" s="57"/>
      <c r="XG350" s="57"/>
      <c r="XH350" s="57"/>
      <c r="XI350" s="57"/>
      <c r="XJ350" s="57"/>
      <c r="XK350" s="57"/>
      <c r="XL350" s="57"/>
      <c r="XM350" s="57"/>
      <c r="XN350" s="57"/>
      <c r="XO350" s="57"/>
      <c r="XP350" s="57"/>
      <c r="XQ350" s="57"/>
      <c r="XR350" s="57"/>
      <c r="XS350" s="57"/>
      <c r="XT350" s="57"/>
      <c r="XU350" s="57"/>
      <c r="XV350" s="57"/>
      <c r="XW350" s="57"/>
    </row>
    <row r="351">
      <c r="AI351" s="57"/>
      <c r="BR351" s="57"/>
      <c r="DA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c r="IX351" s="57"/>
      <c r="IY351" s="57"/>
      <c r="IZ351" s="57"/>
      <c r="JA351" s="57"/>
      <c r="JB351" s="57"/>
      <c r="JC351" s="57"/>
      <c r="JD351" s="57"/>
      <c r="JE351" s="57"/>
      <c r="JF351" s="57"/>
      <c r="JG351" s="57"/>
      <c r="JH351" s="57"/>
      <c r="JI351" s="57"/>
      <c r="JJ351" s="57"/>
      <c r="JK351" s="57"/>
      <c r="JL351" s="57"/>
      <c r="JM351" s="57"/>
      <c r="JN351" s="57"/>
      <c r="JO351" s="57"/>
      <c r="JP351" s="57"/>
      <c r="JQ351" s="57"/>
      <c r="JR351" s="57"/>
      <c r="JS351" s="57"/>
      <c r="JT351" s="57"/>
      <c r="JU351" s="57"/>
      <c r="JV351" s="57"/>
      <c r="JW351" s="57"/>
      <c r="JX351" s="57"/>
      <c r="JY351" s="57"/>
      <c r="JZ351" s="57"/>
      <c r="KA351" s="57"/>
      <c r="KB351" s="57"/>
      <c r="KC351" s="57"/>
      <c r="KD351" s="57"/>
      <c r="KE351" s="57"/>
      <c r="KF351" s="57"/>
      <c r="KG351" s="57"/>
      <c r="KH351" s="57"/>
      <c r="KI351" s="57"/>
      <c r="KJ351" s="57"/>
      <c r="KK351" s="57"/>
      <c r="KL351" s="57"/>
      <c r="KM351" s="57"/>
      <c r="KN351" s="57"/>
      <c r="KO351" s="57"/>
      <c r="KP351" s="57"/>
      <c r="KQ351" s="57"/>
      <c r="KR351" s="57"/>
      <c r="KS351" s="57"/>
      <c r="KT351" s="57"/>
      <c r="KU351" s="57"/>
      <c r="KV351" s="57"/>
      <c r="KW351" s="57"/>
      <c r="KX351" s="57"/>
      <c r="KY351" s="57"/>
      <c r="KZ351" s="57"/>
      <c r="LA351" s="57"/>
      <c r="LB351" s="57"/>
      <c r="LC351" s="57"/>
      <c r="LD351" s="57"/>
      <c r="LE351" s="57"/>
      <c r="LF351" s="57"/>
      <c r="LG351" s="57"/>
      <c r="LH351" s="57"/>
      <c r="LI351" s="57"/>
      <c r="LJ351" s="57"/>
      <c r="LK351" s="57"/>
      <c r="LL351" s="57"/>
      <c r="LM351" s="57"/>
      <c r="LN351" s="57"/>
      <c r="LO351" s="57"/>
      <c r="LP351" s="57"/>
      <c r="LQ351" s="57"/>
      <c r="LR351" s="57"/>
      <c r="LS351" s="57"/>
      <c r="LT351" s="57"/>
      <c r="LU351" s="57"/>
      <c r="LV351" s="57"/>
      <c r="LW351" s="57"/>
      <c r="LX351" s="57"/>
      <c r="LY351" s="57"/>
      <c r="LZ351" s="57"/>
      <c r="MA351" s="57"/>
      <c r="MB351" s="57"/>
      <c r="MC351" s="57"/>
      <c r="MD351" s="57"/>
      <c r="ME351" s="57"/>
      <c r="MF351" s="57"/>
      <c r="MG351" s="57"/>
      <c r="MH351" s="57"/>
      <c r="MI351" s="57"/>
      <c r="MJ351" s="57"/>
      <c r="MK351" s="57"/>
      <c r="ML351" s="57"/>
      <c r="MM351" s="57"/>
      <c r="MN351" s="57"/>
      <c r="MO351" s="57"/>
      <c r="MP351" s="57"/>
      <c r="MQ351" s="57"/>
      <c r="MR351" s="57"/>
      <c r="MS351" s="57"/>
      <c r="MT351" s="57"/>
      <c r="MU351" s="57"/>
      <c r="MV351" s="57"/>
      <c r="MW351" s="57"/>
      <c r="MX351" s="57"/>
      <c r="MY351" s="57"/>
      <c r="MZ351" s="57"/>
      <c r="NA351" s="57"/>
      <c r="NB351" s="57"/>
      <c r="NC351" s="57"/>
      <c r="ND351" s="57"/>
      <c r="NE351" s="57"/>
      <c r="NF351" s="57"/>
      <c r="NG351" s="57"/>
      <c r="NH351" s="57"/>
      <c r="NI351" s="57"/>
      <c r="NJ351" s="57"/>
      <c r="NK351" s="57"/>
      <c r="NL351" s="57"/>
      <c r="NM351" s="57"/>
      <c r="NN351" s="57"/>
      <c r="NO351" s="57"/>
      <c r="NP351" s="57"/>
      <c r="NQ351" s="57"/>
      <c r="NR351" s="57"/>
      <c r="NS351" s="57"/>
      <c r="NT351" s="57"/>
      <c r="NU351" s="57"/>
      <c r="NV351" s="57"/>
      <c r="NW351" s="57"/>
      <c r="NX351" s="57"/>
      <c r="NY351" s="57"/>
      <c r="NZ351" s="57"/>
      <c r="OA351" s="57"/>
      <c r="OB351" s="57"/>
      <c r="OC351" s="57"/>
      <c r="OD351" s="57"/>
      <c r="OE351" s="57"/>
      <c r="OF351" s="57"/>
      <c r="OG351" s="57"/>
      <c r="OH351" s="57"/>
      <c r="OI351" s="57"/>
      <c r="OJ351" s="57"/>
      <c r="OK351" s="57"/>
      <c r="OL351" s="57"/>
      <c r="OM351" s="57"/>
      <c r="ON351" s="57"/>
      <c r="OO351" s="57"/>
      <c r="OP351" s="57"/>
      <c r="OQ351" s="57"/>
      <c r="OR351" s="57"/>
      <c r="OS351" s="57"/>
      <c r="OT351" s="57"/>
      <c r="OU351" s="57"/>
      <c r="OV351" s="57"/>
      <c r="OW351" s="57"/>
      <c r="OX351" s="57"/>
      <c r="OY351" s="57"/>
      <c r="OZ351" s="57"/>
      <c r="PA351" s="57"/>
      <c r="PB351" s="57"/>
      <c r="PC351" s="57"/>
      <c r="PD351" s="57"/>
      <c r="PE351" s="57"/>
      <c r="PF351" s="57"/>
      <c r="PG351" s="57"/>
      <c r="PH351" s="57"/>
      <c r="PI351" s="57"/>
      <c r="PJ351" s="57"/>
      <c r="PK351" s="57"/>
      <c r="PL351" s="57"/>
      <c r="PM351" s="57"/>
      <c r="PN351" s="57"/>
      <c r="PO351" s="57"/>
      <c r="PP351" s="57"/>
      <c r="PQ351" s="57"/>
      <c r="PR351" s="57"/>
      <c r="PS351" s="57"/>
      <c r="PT351" s="57"/>
      <c r="PU351" s="57"/>
      <c r="PV351" s="57"/>
      <c r="PW351" s="57"/>
      <c r="PX351" s="57"/>
      <c r="PY351" s="57"/>
      <c r="PZ351" s="57"/>
      <c r="QA351" s="57"/>
      <c r="QB351" s="57"/>
      <c r="QC351" s="57"/>
      <c r="QD351" s="57"/>
      <c r="QE351" s="57"/>
      <c r="QF351" s="57"/>
      <c r="QG351" s="57"/>
      <c r="QH351" s="57"/>
      <c r="QI351" s="57"/>
      <c r="QJ351" s="57"/>
      <c r="QK351" s="57"/>
      <c r="QL351" s="57"/>
      <c r="QM351" s="57"/>
      <c r="QN351" s="57"/>
      <c r="QO351" s="57"/>
      <c r="QP351" s="57"/>
      <c r="QQ351" s="57"/>
      <c r="QR351" s="57"/>
      <c r="QS351" s="57"/>
      <c r="QT351" s="57"/>
      <c r="QU351" s="57"/>
      <c r="QV351" s="57"/>
      <c r="QW351" s="57"/>
      <c r="QX351" s="57"/>
      <c r="QY351" s="57"/>
      <c r="QZ351" s="57"/>
      <c r="RA351" s="57"/>
      <c r="RB351" s="57"/>
      <c r="RC351" s="57"/>
      <c r="RD351" s="57"/>
      <c r="RE351" s="57"/>
      <c r="RF351" s="57"/>
      <c r="RG351" s="57"/>
      <c r="RH351" s="57"/>
      <c r="RI351" s="57"/>
      <c r="RJ351" s="57"/>
      <c r="RK351" s="57"/>
      <c r="RL351" s="57"/>
      <c r="RM351" s="57"/>
      <c r="RN351" s="57"/>
      <c r="RO351" s="57"/>
      <c r="RP351" s="57"/>
      <c r="RQ351" s="57"/>
      <c r="RR351" s="57"/>
      <c r="RS351" s="57"/>
      <c r="RT351" s="57"/>
      <c r="RU351" s="57"/>
      <c r="RV351" s="57"/>
      <c r="RW351" s="57"/>
      <c r="RX351" s="57"/>
      <c r="RY351" s="57"/>
      <c r="RZ351" s="57"/>
      <c r="SA351" s="57"/>
      <c r="SB351" s="57"/>
      <c r="SC351" s="57"/>
      <c r="SD351" s="57"/>
      <c r="SE351" s="57"/>
      <c r="SF351" s="57"/>
      <c r="SG351" s="57"/>
      <c r="SH351" s="57"/>
      <c r="SI351" s="57"/>
      <c r="SJ351" s="57"/>
      <c r="SK351" s="57"/>
      <c r="SL351" s="57"/>
      <c r="SM351" s="57"/>
      <c r="SN351" s="57"/>
      <c r="SO351" s="57"/>
      <c r="SP351" s="57"/>
      <c r="SQ351" s="57"/>
      <c r="SR351" s="57"/>
      <c r="SS351" s="57"/>
      <c r="ST351" s="57"/>
      <c r="SU351" s="57"/>
      <c r="SV351" s="57"/>
      <c r="SW351" s="57"/>
      <c r="SX351" s="57"/>
      <c r="SY351" s="57"/>
      <c r="SZ351" s="57"/>
      <c r="TA351" s="57"/>
      <c r="TB351" s="57"/>
      <c r="TC351" s="57"/>
      <c r="TD351" s="57"/>
      <c r="TE351" s="57"/>
      <c r="TF351" s="57"/>
      <c r="TG351" s="57"/>
      <c r="TH351" s="57"/>
      <c r="TI351" s="57"/>
      <c r="TJ351" s="57"/>
      <c r="TK351" s="57"/>
      <c r="TL351" s="57"/>
      <c r="TM351" s="57"/>
      <c r="TN351" s="57"/>
      <c r="TO351" s="57"/>
      <c r="TP351" s="57"/>
      <c r="TQ351" s="57"/>
      <c r="TR351" s="57"/>
      <c r="TS351" s="57"/>
      <c r="TT351" s="57"/>
      <c r="TU351" s="57"/>
      <c r="TV351" s="57"/>
      <c r="TW351" s="57"/>
      <c r="TX351" s="57"/>
      <c r="TY351" s="57"/>
      <c r="TZ351" s="57"/>
      <c r="UA351" s="57"/>
      <c r="UB351" s="57"/>
      <c r="UC351" s="57"/>
      <c r="UD351" s="57"/>
      <c r="UE351" s="57"/>
      <c r="UF351" s="57"/>
      <c r="UG351" s="57"/>
      <c r="UH351" s="57"/>
      <c r="UI351" s="57"/>
      <c r="UJ351" s="57"/>
      <c r="UK351" s="57"/>
      <c r="UL351" s="57"/>
      <c r="UM351" s="57"/>
      <c r="UN351" s="57"/>
      <c r="UO351" s="57"/>
      <c r="UP351" s="57"/>
      <c r="UQ351" s="57"/>
      <c r="UR351" s="57"/>
      <c r="US351" s="57"/>
      <c r="UT351" s="57"/>
      <c r="UU351" s="57"/>
      <c r="UV351" s="57"/>
      <c r="UW351" s="57"/>
      <c r="UX351" s="57"/>
      <c r="UY351" s="57"/>
      <c r="UZ351" s="57"/>
      <c r="VA351" s="57"/>
      <c r="VB351" s="57"/>
      <c r="VC351" s="57"/>
      <c r="VD351" s="57"/>
      <c r="VE351" s="57"/>
      <c r="VF351" s="57"/>
      <c r="VG351" s="57"/>
      <c r="VH351" s="57"/>
      <c r="VI351" s="57"/>
      <c r="VJ351" s="57"/>
      <c r="VK351" s="57"/>
      <c r="VL351" s="57"/>
      <c r="VM351" s="57"/>
      <c r="VN351" s="57"/>
      <c r="VO351" s="57"/>
      <c r="VP351" s="57"/>
      <c r="VQ351" s="57"/>
      <c r="VR351" s="57"/>
      <c r="VS351" s="57"/>
      <c r="VT351" s="57"/>
      <c r="VU351" s="57"/>
      <c r="VV351" s="57"/>
      <c r="VW351" s="57"/>
      <c r="VX351" s="57"/>
      <c r="VY351" s="57"/>
      <c r="VZ351" s="57"/>
      <c r="WA351" s="57"/>
      <c r="WB351" s="57"/>
      <c r="WC351" s="57"/>
      <c r="WD351" s="57"/>
      <c r="WE351" s="57"/>
      <c r="WF351" s="57"/>
      <c r="WG351" s="57"/>
      <c r="WH351" s="57"/>
      <c r="WI351" s="57"/>
      <c r="WJ351" s="57"/>
      <c r="WK351" s="57"/>
      <c r="WL351" s="57"/>
      <c r="WM351" s="57"/>
      <c r="WN351" s="57"/>
      <c r="WO351" s="57"/>
      <c r="WP351" s="57"/>
      <c r="WQ351" s="57"/>
      <c r="WR351" s="57"/>
      <c r="WS351" s="57"/>
      <c r="WT351" s="57"/>
      <c r="WU351" s="57"/>
      <c r="WV351" s="57"/>
      <c r="WW351" s="57"/>
      <c r="WX351" s="57"/>
      <c r="WY351" s="57"/>
      <c r="WZ351" s="57"/>
      <c r="XA351" s="57"/>
      <c r="XB351" s="57"/>
      <c r="XC351" s="57"/>
      <c r="XD351" s="57"/>
      <c r="XE351" s="57"/>
      <c r="XF351" s="57"/>
      <c r="XG351" s="57"/>
      <c r="XH351" s="57"/>
      <c r="XI351" s="57"/>
      <c r="XJ351" s="57"/>
      <c r="XK351" s="57"/>
      <c r="XL351" s="57"/>
      <c r="XM351" s="57"/>
      <c r="XN351" s="57"/>
      <c r="XO351" s="57"/>
      <c r="XP351" s="57"/>
      <c r="XQ351" s="57"/>
      <c r="XR351" s="57"/>
      <c r="XS351" s="57"/>
      <c r="XT351" s="57"/>
      <c r="XU351" s="57"/>
      <c r="XV351" s="57"/>
      <c r="XW351" s="57"/>
    </row>
    <row r="352">
      <c r="AI352" s="57"/>
      <c r="BR352" s="57"/>
      <c r="DA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c r="IC352" s="57"/>
      <c r="ID352" s="57"/>
      <c r="IE352" s="57"/>
      <c r="IF352" s="57"/>
      <c r="IG352" s="57"/>
      <c r="IH352" s="57"/>
      <c r="II352" s="57"/>
      <c r="IJ352" s="57"/>
      <c r="IK352" s="57"/>
      <c r="IL352" s="57"/>
      <c r="IM352" s="57"/>
      <c r="IN352" s="57"/>
      <c r="IO352" s="57"/>
      <c r="IP352" s="57"/>
      <c r="IQ352" s="57"/>
      <c r="IR352" s="57"/>
      <c r="IS352" s="57"/>
      <c r="IT352" s="57"/>
      <c r="IU352" s="57"/>
      <c r="IV352" s="57"/>
      <c r="IW352" s="57"/>
      <c r="IX352" s="57"/>
      <c r="IY352" s="57"/>
      <c r="IZ352" s="57"/>
      <c r="JA352" s="57"/>
      <c r="JB352" s="57"/>
      <c r="JC352" s="57"/>
      <c r="JD352" s="57"/>
      <c r="JE352" s="57"/>
      <c r="JF352" s="57"/>
      <c r="JG352" s="57"/>
      <c r="JH352" s="57"/>
      <c r="JI352" s="57"/>
      <c r="JJ352" s="57"/>
      <c r="JK352" s="57"/>
      <c r="JL352" s="57"/>
      <c r="JM352" s="57"/>
      <c r="JN352" s="57"/>
      <c r="JO352" s="57"/>
      <c r="JP352" s="57"/>
      <c r="JQ352" s="57"/>
      <c r="JR352" s="57"/>
      <c r="JS352" s="57"/>
      <c r="JT352" s="57"/>
      <c r="JU352" s="57"/>
      <c r="JV352" s="57"/>
      <c r="JW352" s="57"/>
      <c r="JX352" s="57"/>
      <c r="JY352" s="57"/>
      <c r="JZ352" s="57"/>
      <c r="KA352" s="57"/>
      <c r="KB352" s="57"/>
      <c r="KC352" s="57"/>
      <c r="KD352" s="57"/>
      <c r="KE352" s="57"/>
      <c r="KF352" s="57"/>
      <c r="KG352" s="57"/>
      <c r="KH352" s="57"/>
      <c r="KI352" s="57"/>
      <c r="KJ352" s="57"/>
      <c r="KK352" s="57"/>
      <c r="KL352" s="57"/>
      <c r="KM352" s="57"/>
      <c r="KN352" s="57"/>
      <c r="KO352" s="57"/>
      <c r="KP352" s="57"/>
      <c r="KQ352" s="57"/>
      <c r="KR352" s="57"/>
      <c r="KS352" s="57"/>
      <c r="KT352" s="57"/>
      <c r="KU352" s="57"/>
      <c r="KV352" s="57"/>
      <c r="KW352" s="57"/>
      <c r="KX352" s="57"/>
      <c r="KY352" s="57"/>
      <c r="KZ352" s="57"/>
      <c r="LA352" s="57"/>
      <c r="LB352" s="57"/>
      <c r="LC352" s="57"/>
      <c r="LD352" s="57"/>
      <c r="LE352" s="57"/>
      <c r="LF352" s="57"/>
      <c r="LG352" s="57"/>
      <c r="LH352" s="57"/>
      <c r="LI352" s="57"/>
      <c r="LJ352" s="57"/>
      <c r="LK352" s="57"/>
      <c r="LL352" s="57"/>
      <c r="LM352" s="57"/>
      <c r="LN352" s="57"/>
      <c r="LO352" s="57"/>
      <c r="LP352" s="57"/>
      <c r="LQ352" s="57"/>
      <c r="LR352" s="57"/>
      <c r="LS352" s="57"/>
      <c r="LT352" s="57"/>
      <c r="LU352" s="57"/>
      <c r="LV352" s="57"/>
      <c r="LW352" s="57"/>
      <c r="LX352" s="57"/>
      <c r="LY352" s="57"/>
      <c r="LZ352" s="57"/>
      <c r="MA352" s="57"/>
      <c r="MB352" s="57"/>
      <c r="MC352" s="57"/>
      <c r="MD352" s="57"/>
      <c r="ME352" s="57"/>
      <c r="MF352" s="57"/>
      <c r="MG352" s="57"/>
      <c r="MH352" s="57"/>
      <c r="MI352" s="57"/>
      <c r="MJ352" s="57"/>
      <c r="MK352" s="57"/>
      <c r="ML352" s="57"/>
      <c r="MM352" s="57"/>
      <c r="MN352" s="57"/>
      <c r="MO352" s="57"/>
      <c r="MP352" s="57"/>
      <c r="MQ352" s="57"/>
      <c r="MR352" s="57"/>
      <c r="MS352" s="57"/>
      <c r="MT352" s="57"/>
      <c r="MU352" s="57"/>
      <c r="MV352" s="57"/>
      <c r="MW352" s="57"/>
      <c r="MX352" s="57"/>
      <c r="MY352" s="57"/>
      <c r="MZ352" s="57"/>
      <c r="NA352" s="57"/>
      <c r="NB352" s="57"/>
      <c r="NC352" s="57"/>
      <c r="ND352" s="57"/>
      <c r="NE352" s="57"/>
      <c r="NF352" s="57"/>
      <c r="NG352" s="57"/>
      <c r="NH352" s="57"/>
      <c r="NI352" s="57"/>
      <c r="NJ352" s="57"/>
      <c r="NK352" s="57"/>
      <c r="NL352" s="57"/>
      <c r="NM352" s="57"/>
      <c r="NN352" s="57"/>
      <c r="NO352" s="57"/>
      <c r="NP352" s="57"/>
      <c r="NQ352" s="57"/>
      <c r="NR352" s="57"/>
      <c r="NS352" s="57"/>
      <c r="NT352" s="57"/>
      <c r="NU352" s="57"/>
      <c r="NV352" s="57"/>
      <c r="NW352" s="57"/>
      <c r="NX352" s="57"/>
      <c r="NY352" s="57"/>
      <c r="NZ352" s="57"/>
      <c r="OA352" s="57"/>
      <c r="OB352" s="57"/>
      <c r="OC352" s="57"/>
      <c r="OD352" s="57"/>
      <c r="OE352" s="57"/>
      <c r="OF352" s="57"/>
      <c r="OG352" s="57"/>
      <c r="OH352" s="57"/>
      <c r="OI352" s="57"/>
      <c r="OJ352" s="57"/>
      <c r="OK352" s="57"/>
      <c r="OL352" s="57"/>
      <c r="OM352" s="57"/>
      <c r="ON352" s="57"/>
      <c r="OO352" s="57"/>
      <c r="OP352" s="57"/>
      <c r="OQ352" s="57"/>
      <c r="OR352" s="57"/>
      <c r="OS352" s="57"/>
      <c r="OT352" s="57"/>
      <c r="OU352" s="57"/>
      <c r="OV352" s="57"/>
      <c r="OW352" s="57"/>
      <c r="OX352" s="57"/>
      <c r="OY352" s="57"/>
      <c r="OZ352" s="57"/>
      <c r="PA352" s="57"/>
      <c r="PB352" s="57"/>
      <c r="PC352" s="57"/>
      <c r="PD352" s="57"/>
      <c r="PE352" s="57"/>
      <c r="PF352" s="57"/>
      <c r="PG352" s="57"/>
      <c r="PH352" s="57"/>
      <c r="PI352" s="57"/>
      <c r="PJ352" s="57"/>
      <c r="PK352" s="57"/>
      <c r="PL352" s="57"/>
      <c r="PM352" s="57"/>
      <c r="PN352" s="57"/>
      <c r="PO352" s="57"/>
      <c r="PP352" s="57"/>
      <c r="PQ352" s="57"/>
      <c r="PR352" s="57"/>
      <c r="PS352" s="57"/>
      <c r="PT352" s="57"/>
      <c r="PU352" s="57"/>
      <c r="PV352" s="57"/>
      <c r="PW352" s="57"/>
      <c r="PX352" s="57"/>
      <c r="PY352" s="57"/>
      <c r="PZ352" s="57"/>
      <c r="QA352" s="57"/>
      <c r="QB352" s="57"/>
      <c r="QC352" s="57"/>
      <c r="QD352" s="57"/>
      <c r="QE352" s="57"/>
      <c r="QF352" s="57"/>
      <c r="QG352" s="57"/>
      <c r="QH352" s="57"/>
      <c r="QI352" s="57"/>
      <c r="QJ352" s="57"/>
      <c r="QK352" s="57"/>
      <c r="QL352" s="57"/>
      <c r="QM352" s="57"/>
      <c r="QN352" s="57"/>
      <c r="QO352" s="57"/>
      <c r="QP352" s="57"/>
      <c r="QQ352" s="57"/>
      <c r="QR352" s="57"/>
      <c r="QS352" s="57"/>
      <c r="QT352" s="57"/>
      <c r="QU352" s="57"/>
      <c r="QV352" s="57"/>
      <c r="QW352" s="57"/>
      <c r="QX352" s="57"/>
      <c r="QY352" s="57"/>
      <c r="QZ352" s="57"/>
      <c r="RA352" s="57"/>
      <c r="RB352" s="57"/>
      <c r="RC352" s="57"/>
      <c r="RD352" s="57"/>
      <c r="RE352" s="57"/>
      <c r="RF352" s="57"/>
      <c r="RG352" s="57"/>
      <c r="RH352" s="57"/>
      <c r="RI352" s="57"/>
      <c r="RJ352" s="57"/>
      <c r="RK352" s="57"/>
      <c r="RL352" s="57"/>
      <c r="RM352" s="57"/>
      <c r="RN352" s="57"/>
      <c r="RO352" s="57"/>
      <c r="RP352" s="57"/>
      <c r="RQ352" s="57"/>
      <c r="RR352" s="57"/>
      <c r="RS352" s="57"/>
      <c r="RT352" s="57"/>
      <c r="RU352" s="57"/>
      <c r="RV352" s="57"/>
      <c r="RW352" s="57"/>
      <c r="RX352" s="57"/>
      <c r="RY352" s="57"/>
      <c r="RZ352" s="57"/>
      <c r="SA352" s="57"/>
      <c r="SB352" s="57"/>
      <c r="SC352" s="57"/>
      <c r="SD352" s="57"/>
      <c r="SE352" s="57"/>
      <c r="SF352" s="57"/>
      <c r="SG352" s="57"/>
      <c r="SH352" s="57"/>
      <c r="SI352" s="57"/>
      <c r="SJ352" s="57"/>
      <c r="SK352" s="57"/>
      <c r="SL352" s="57"/>
      <c r="SM352" s="57"/>
      <c r="SN352" s="57"/>
      <c r="SO352" s="57"/>
      <c r="SP352" s="57"/>
      <c r="SQ352" s="57"/>
      <c r="SR352" s="57"/>
      <c r="SS352" s="57"/>
      <c r="ST352" s="57"/>
      <c r="SU352" s="57"/>
      <c r="SV352" s="57"/>
      <c r="SW352" s="57"/>
      <c r="SX352" s="57"/>
      <c r="SY352" s="57"/>
      <c r="SZ352" s="57"/>
      <c r="TA352" s="57"/>
      <c r="TB352" s="57"/>
      <c r="TC352" s="57"/>
      <c r="TD352" s="57"/>
      <c r="TE352" s="57"/>
      <c r="TF352" s="57"/>
      <c r="TG352" s="57"/>
      <c r="TH352" s="57"/>
      <c r="TI352" s="57"/>
      <c r="TJ352" s="57"/>
      <c r="TK352" s="57"/>
      <c r="TL352" s="57"/>
      <c r="TM352" s="57"/>
      <c r="TN352" s="57"/>
      <c r="TO352" s="57"/>
      <c r="TP352" s="57"/>
      <c r="TQ352" s="57"/>
      <c r="TR352" s="57"/>
      <c r="TS352" s="57"/>
      <c r="TT352" s="57"/>
      <c r="TU352" s="57"/>
      <c r="TV352" s="57"/>
      <c r="TW352" s="57"/>
      <c r="TX352" s="57"/>
      <c r="TY352" s="57"/>
      <c r="TZ352" s="57"/>
      <c r="UA352" s="57"/>
      <c r="UB352" s="57"/>
      <c r="UC352" s="57"/>
      <c r="UD352" s="57"/>
      <c r="UE352" s="57"/>
      <c r="UF352" s="57"/>
      <c r="UG352" s="57"/>
      <c r="UH352" s="57"/>
      <c r="UI352" s="57"/>
      <c r="UJ352" s="57"/>
      <c r="UK352" s="57"/>
      <c r="UL352" s="57"/>
      <c r="UM352" s="57"/>
      <c r="UN352" s="57"/>
      <c r="UO352" s="57"/>
      <c r="UP352" s="57"/>
      <c r="UQ352" s="57"/>
      <c r="UR352" s="57"/>
      <c r="US352" s="57"/>
      <c r="UT352" s="57"/>
      <c r="UU352" s="57"/>
      <c r="UV352" s="57"/>
      <c r="UW352" s="57"/>
      <c r="UX352" s="57"/>
      <c r="UY352" s="57"/>
      <c r="UZ352" s="57"/>
      <c r="VA352" s="57"/>
      <c r="VB352" s="57"/>
      <c r="VC352" s="57"/>
      <c r="VD352" s="57"/>
      <c r="VE352" s="57"/>
      <c r="VF352" s="57"/>
      <c r="VG352" s="57"/>
      <c r="VH352" s="57"/>
      <c r="VI352" s="57"/>
      <c r="VJ352" s="57"/>
      <c r="VK352" s="57"/>
      <c r="VL352" s="57"/>
      <c r="VM352" s="57"/>
      <c r="VN352" s="57"/>
      <c r="VO352" s="57"/>
      <c r="VP352" s="57"/>
      <c r="VQ352" s="57"/>
      <c r="VR352" s="57"/>
      <c r="VS352" s="57"/>
      <c r="VT352" s="57"/>
      <c r="VU352" s="57"/>
      <c r="VV352" s="57"/>
      <c r="VW352" s="57"/>
      <c r="VX352" s="57"/>
      <c r="VY352" s="57"/>
      <c r="VZ352" s="57"/>
      <c r="WA352" s="57"/>
      <c r="WB352" s="57"/>
      <c r="WC352" s="57"/>
      <c r="WD352" s="57"/>
      <c r="WE352" s="57"/>
      <c r="WF352" s="57"/>
      <c r="WG352" s="57"/>
      <c r="WH352" s="57"/>
      <c r="WI352" s="57"/>
      <c r="WJ352" s="57"/>
      <c r="WK352" s="57"/>
      <c r="WL352" s="57"/>
      <c r="WM352" s="57"/>
      <c r="WN352" s="57"/>
      <c r="WO352" s="57"/>
      <c r="WP352" s="57"/>
      <c r="WQ352" s="57"/>
      <c r="WR352" s="57"/>
      <c r="WS352" s="57"/>
      <c r="WT352" s="57"/>
      <c r="WU352" s="57"/>
      <c r="WV352" s="57"/>
      <c r="WW352" s="57"/>
      <c r="WX352" s="57"/>
      <c r="WY352" s="57"/>
      <c r="WZ352" s="57"/>
      <c r="XA352" s="57"/>
      <c r="XB352" s="57"/>
      <c r="XC352" s="57"/>
      <c r="XD352" s="57"/>
      <c r="XE352" s="57"/>
      <c r="XF352" s="57"/>
      <c r="XG352" s="57"/>
      <c r="XH352" s="57"/>
      <c r="XI352" s="57"/>
      <c r="XJ352" s="57"/>
      <c r="XK352" s="57"/>
      <c r="XL352" s="57"/>
      <c r="XM352" s="57"/>
      <c r="XN352" s="57"/>
      <c r="XO352" s="57"/>
      <c r="XP352" s="57"/>
      <c r="XQ352" s="57"/>
      <c r="XR352" s="57"/>
      <c r="XS352" s="57"/>
      <c r="XT352" s="57"/>
      <c r="XU352" s="57"/>
      <c r="XV352" s="57"/>
      <c r="XW352" s="57"/>
    </row>
    <row r="353">
      <c r="AI353" s="57"/>
      <c r="BR353" s="57"/>
      <c r="DA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c r="IX353" s="57"/>
      <c r="IY353" s="57"/>
      <c r="IZ353" s="57"/>
      <c r="JA353" s="57"/>
      <c r="JB353" s="57"/>
      <c r="JC353" s="57"/>
      <c r="JD353" s="57"/>
      <c r="JE353" s="57"/>
      <c r="JF353" s="57"/>
      <c r="JG353" s="57"/>
      <c r="JH353" s="57"/>
      <c r="JI353" s="57"/>
      <c r="JJ353" s="57"/>
      <c r="JK353" s="57"/>
      <c r="JL353" s="57"/>
      <c r="JM353" s="57"/>
      <c r="JN353" s="57"/>
      <c r="JO353" s="57"/>
      <c r="JP353" s="57"/>
      <c r="JQ353" s="57"/>
      <c r="JR353" s="57"/>
      <c r="JS353" s="57"/>
      <c r="JT353" s="57"/>
      <c r="JU353" s="57"/>
      <c r="JV353" s="57"/>
      <c r="JW353" s="57"/>
      <c r="JX353" s="57"/>
      <c r="JY353" s="57"/>
      <c r="JZ353" s="57"/>
      <c r="KA353" s="57"/>
      <c r="KB353" s="57"/>
      <c r="KC353" s="57"/>
      <c r="KD353" s="57"/>
      <c r="KE353" s="57"/>
      <c r="KF353" s="57"/>
      <c r="KG353" s="57"/>
      <c r="KH353" s="57"/>
      <c r="KI353" s="57"/>
      <c r="KJ353" s="57"/>
      <c r="KK353" s="57"/>
      <c r="KL353" s="57"/>
      <c r="KM353" s="57"/>
      <c r="KN353" s="57"/>
      <c r="KO353" s="57"/>
      <c r="KP353" s="57"/>
      <c r="KQ353" s="57"/>
      <c r="KR353" s="57"/>
      <c r="KS353" s="57"/>
      <c r="KT353" s="57"/>
      <c r="KU353" s="57"/>
      <c r="KV353" s="57"/>
      <c r="KW353" s="57"/>
      <c r="KX353" s="57"/>
      <c r="KY353" s="57"/>
      <c r="KZ353" s="57"/>
      <c r="LA353" s="57"/>
      <c r="LB353" s="57"/>
      <c r="LC353" s="57"/>
      <c r="LD353" s="57"/>
      <c r="LE353" s="57"/>
      <c r="LF353" s="57"/>
      <c r="LG353" s="57"/>
      <c r="LH353" s="57"/>
      <c r="LI353" s="57"/>
      <c r="LJ353" s="57"/>
      <c r="LK353" s="57"/>
      <c r="LL353" s="57"/>
      <c r="LM353" s="57"/>
      <c r="LN353" s="57"/>
      <c r="LO353" s="57"/>
      <c r="LP353" s="57"/>
      <c r="LQ353" s="57"/>
      <c r="LR353" s="57"/>
      <c r="LS353" s="57"/>
      <c r="LT353" s="57"/>
      <c r="LU353" s="57"/>
      <c r="LV353" s="57"/>
      <c r="LW353" s="57"/>
      <c r="LX353" s="57"/>
      <c r="LY353" s="57"/>
      <c r="LZ353" s="57"/>
      <c r="MA353" s="57"/>
      <c r="MB353" s="57"/>
      <c r="MC353" s="57"/>
      <c r="MD353" s="57"/>
      <c r="ME353" s="57"/>
      <c r="MF353" s="57"/>
      <c r="MG353" s="57"/>
      <c r="MH353" s="57"/>
      <c r="MI353" s="57"/>
      <c r="MJ353" s="57"/>
      <c r="MK353" s="57"/>
      <c r="ML353" s="57"/>
      <c r="MM353" s="57"/>
      <c r="MN353" s="57"/>
      <c r="MO353" s="57"/>
      <c r="MP353" s="57"/>
      <c r="MQ353" s="57"/>
      <c r="MR353" s="57"/>
      <c r="MS353" s="57"/>
      <c r="MT353" s="57"/>
      <c r="MU353" s="57"/>
      <c r="MV353" s="57"/>
      <c r="MW353" s="57"/>
      <c r="MX353" s="57"/>
      <c r="MY353" s="57"/>
      <c r="MZ353" s="57"/>
      <c r="NA353" s="57"/>
      <c r="NB353" s="57"/>
      <c r="NC353" s="57"/>
      <c r="ND353" s="57"/>
      <c r="NE353" s="57"/>
      <c r="NF353" s="57"/>
      <c r="NG353" s="57"/>
      <c r="NH353" s="57"/>
      <c r="NI353" s="57"/>
      <c r="NJ353" s="57"/>
      <c r="NK353" s="57"/>
      <c r="NL353" s="57"/>
      <c r="NM353" s="57"/>
      <c r="NN353" s="57"/>
      <c r="NO353" s="57"/>
      <c r="NP353" s="57"/>
      <c r="NQ353" s="57"/>
      <c r="NR353" s="57"/>
      <c r="NS353" s="57"/>
      <c r="NT353" s="57"/>
      <c r="NU353" s="57"/>
      <c r="NV353" s="57"/>
      <c r="NW353" s="57"/>
      <c r="NX353" s="57"/>
      <c r="NY353" s="57"/>
      <c r="NZ353" s="57"/>
      <c r="OA353" s="57"/>
      <c r="OB353" s="57"/>
      <c r="OC353" s="57"/>
      <c r="OD353" s="57"/>
      <c r="OE353" s="57"/>
      <c r="OF353" s="57"/>
      <c r="OG353" s="57"/>
      <c r="OH353" s="57"/>
      <c r="OI353" s="57"/>
      <c r="OJ353" s="57"/>
      <c r="OK353" s="57"/>
      <c r="OL353" s="57"/>
      <c r="OM353" s="57"/>
      <c r="ON353" s="57"/>
      <c r="OO353" s="57"/>
      <c r="OP353" s="57"/>
      <c r="OQ353" s="57"/>
      <c r="OR353" s="57"/>
      <c r="OS353" s="57"/>
      <c r="OT353" s="57"/>
      <c r="OU353" s="57"/>
      <c r="OV353" s="57"/>
      <c r="OW353" s="57"/>
      <c r="OX353" s="57"/>
      <c r="OY353" s="57"/>
      <c r="OZ353" s="57"/>
      <c r="PA353" s="57"/>
      <c r="PB353" s="57"/>
      <c r="PC353" s="57"/>
      <c r="PD353" s="57"/>
      <c r="PE353" s="57"/>
      <c r="PF353" s="57"/>
      <c r="PG353" s="57"/>
      <c r="PH353" s="57"/>
      <c r="PI353" s="57"/>
      <c r="PJ353" s="57"/>
      <c r="PK353" s="57"/>
      <c r="PL353" s="57"/>
      <c r="PM353" s="57"/>
      <c r="PN353" s="57"/>
      <c r="PO353" s="57"/>
      <c r="PP353" s="57"/>
      <c r="PQ353" s="57"/>
      <c r="PR353" s="57"/>
      <c r="PS353" s="57"/>
      <c r="PT353" s="57"/>
      <c r="PU353" s="57"/>
      <c r="PV353" s="57"/>
      <c r="PW353" s="57"/>
      <c r="PX353" s="57"/>
      <c r="PY353" s="57"/>
      <c r="PZ353" s="57"/>
      <c r="QA353" s="57"/>
      <c r="QB353" s="57"/>
      <c r="QC353" s="57"/>
      <c r="QD353" s="57"/>
      <c r="QE353" s="57"/>
      <c r="QF353" s="57"/>
      <c r="QG353" s="57"/>
      <c r="QH353" s="57"/>
      <c r="QI353" s="57"/>
      <c r="QJ353" s="57"/>
      <c r="QK353" s="57"/>
      <c r="QL353" s="57"/>
      <c r="QM353" s="57"/>
      <c r="QN353" s="57"/>
      <c r="QO353" s="57"/>
      <c r="QP353" s="57"/>
      <c r="QQ353" s="57"/>
      <c r="QR353" s="57"/>
      <c r="QS353" s="57"/>
      <c r="QT353" s="57"/>
      <c r="QU353" s="57"/>
      <c r="QV353" s="57"/>
      <c r="QW353" s="57"/>
      <c r="QX353" s="57"/>
      <c r="QY353" s="57"/>
      <c r="QZ353" s="57"/>
      <c r="RA353" s="57"/>
      <c r="RB353" s="57"/>
      <c r="RC353" s="57"/>
      <c r="RD353" s="57"/>
      <c r="RE353" s="57"/>
      <c r="RF353" s="57"/>
      <c r="RG353" s="57"/>
      <c r="RH353" s="57"/>
      <c r="RI353" s="57"/>
      <c r="RJ353" s="57"/>
      <c r="RK353" s="57"/>
      <c r="RL353" s="57"/>
      <c r="RM353" s="57"/>
      <c r="RN353" s="57"/>
      <c r="RO353" s="57"/>
      <c r="RP353" s="57"/>
      <c r="RQ353" s="57"/>
      <c r="RR353" s="57"/>
      <c r="RS353" s="57"/>
      <c r="RT353" s="57"/>
      <c r="RU353" s="57"/>
      <c r="RV353" s="57"/>
      <c r="RW353" s="57"/>
      <c r="RX353" s="57"/>
      <c r="RY353" s="57"/>
      <c r="RZ353" s="57"/>
      <c r="SA353" s="57"/>
      <c r="SB353" s="57"/>
      <c r="SC353" s="57"/>
      <c r="SD353" s="57"/>
      <c r="SE353" s="57"/>
      <c r="SF353" s="57"/>
      <c r="SG353" s="57"/>
      <c r="SH353" s="57"/>
      <c r="SI353" s="57"/>
      <c r="SJ353" s="57"/>
      <c r="SK353" s="57"/>
      <c r="SL353" s="57"/>
      <c r="SM353" s="57"/>
      <c r="SN353" s="57"/>
      <c r="SO353" s="57"/>
      <c r="SP353" s="57"/>
      <c r="SQ353" s="57"/>
      <c r="SR353" s="57"/>
      <c r="SS353" s="57"/>
      <c r="ST353" s="57"/>
      <c r="SU353" s="57"/>
      <c r="SV353" s="57"/>
      <c r="SW353" s="57"/>
      <c r="SX353" s="57"/>
      <c r="SY353" s="57"/>
      <c r="SZ353" s="57"/>
      <c r="TA353" s="57"/>
      <c r="TB353" s="57"/>
      <c r="TC353" s="57"/>
      <c r="TD353" s="57"/>
      <c r="TE353" s="57"/>
      <c r="TF353" s="57"/>
      <c r="TG353" s="57"/>
      <c r="TH353" s="57"/>
      <c r="TI353" s="57"/>
      <c r="TJ353" s="57"/>
      <c r="TK353" s="57"/>
      <c r="TL353" s="57"/>
      <c r="TM353" s="57"/>
      <c r="TN353" s="57"/>
      <c r="TO353" s="57"/>
      <c r="TP353" s="57"/>
      <c r="TQ353" s="57"/>
      <c r="TR353" s="57"/>
      <c r="TS353" s="57"/>
      <c r="TT353" s="57"/>
      <c r="TU353" s="57"/>
      <c r="TV353" s="57"/>
      <c r="TW353" s="57"/>
      <c r="TX353" s="57"/>
      <c r="TY353" s="57"/>
      <c r="TZ353" s="57"/>
      <c r="UA353" s="57"/>
      <c r="UB353" s="57"/>
      <c r="UC353" s="57"/>
      <c r="UD353" s="57"/>
      <c r="UE353" s="57"/>
      <c r="UF353" s="57"/>
      <c r="UG353" s="57"/>
      <c r="UH353" s="57"/>
      <c r="UI353" s="57"/>
      <c r="UJ353" s="57"/>
      <c r="UK353" s="57"/>
      <c r="UL353" s="57"/>
      <c r="UM353" s="57"/>
      <c r="UN353" s="57"/>
      <c r="UO353" s="57"/>
      <c r="UP353" s="57"/>
      <c r="UQ353" s="57"/>
      <c r="UR353" s="57"/>
      <c r="US353" s="57"/>
      <c r="UT353" s="57"/>
      <c r="UU353" s="57"/>
      <c r="UV353" s="57"/>
      <c r="UW353" s="57"/>
      <c r="UX353" s="57"/>
      <c r="UY353" s="57"/>
      <c r="UZ353" s="57"/>
      <c r="VA353" s="57"/>
      <c r="VB353" s="57"/>
      <c r="VC353" s="57"/>
      <c r="VD353" s="57"/>
      <c r="VE353" s="57"/>
      <c r="VF353" s="57"/>
      <c r="VG353" s="57"/>
      <c r="VH353" s="57"/>
      <c r="VI353" s="57"/>
      <c r="VJ353" s="57"/>
      <c r="VK353" s="57"/>
      <c r="VL353" s="57"/>
      <c r="VM353" s="57"/>
      <c r="VN353" s="57"/>
      <c r="VO353" s="57"/>
      <c r="VP353" s="57"/>
      <c r="VQ353" s="57"/>
      <c r="VR353" s="57"/>
      <c r="VS353" s="57"/>
      <c r="VT353" s="57"/>
      <c r="VU353" s="57"/>
      <c r="VV353" s="57"/>
      <c r="VW353" s="57"/>
      <c r="VX353" s="57"/>
      <c r="VY353" s="57"/>
      <c r="VZ353" s="57"/>
      <c r="WA353" s="57"/>
      <c r="WB353" s="57"/>
      <c r="WC353" s="57"/>
      <c r="WD353" s="57"/>
      <c r="WE353" s="57"/>
      <c r="WF353" s="57"/>
      <c r="WG353" s="57"/>
      <c r="WH353" s="57"/>
      <c r="WI353" s="57"/>
      <c r="WJ353" s="57"/>
      <c r="WK353" s="57"/>
      <c r="WL353" s="57"/>
      <c r="WM353" s="57"/>
      <c r="WN353" s="57"/>
      <c r="WO353" s="57"/>
      <c r="WP353" s="57"/>
      <c r="WQ353" s="57"/>
      <c r="WR353" s="57"/>
      <c r="WS353" s="57"/>
      <c r="WT353" s="57"/>
      <c r="WU353" s="57"/>
      <c r="WV353" s="57"/>
      <c r="WW353" s="57"/>
      <c r="WX353" s="57"/>
      <c r="WY353" s="57"/>
      <c r="WZ353" s="57"/>
      <c r="XA353" s="57"/>
      <c r="XB353" s="57"/>
      <c r="XC353" s="57"/>
      <c r="XD353" s="57"/>
      <c r="XE353" s="57"/>
      <c r="XF353" s="57"/>
      <c r="XG353" s="57"/>
      <c r="XH353" s="57"/>
      <c r="XI353" s="57"/>
      <c r="XJ353" s="57"/>
      <c r="XK353" s="57"/>
      <c r="XL353" s="57"/>
      <c r="XM353" s="57"/>
      <c r="XN353" s="57"/>
      <c r="XO353" s="57"/>
      <c r="XP353" s="57"/>
      <c r="XQ353" s="57"/>
      <c r="XR353" s="57"/>
      <c r="XS353" s="57"/>
      <c r="XT353" s="57"/>
      <c r="XU353" s="57"/>
      <c r="XV353" s="57"/>
      <c r="XW353" s="57"/>
    </row>
    <row r="354">
      <c r="AI354" s="57"/>
      <c r="BR354" s="57"/>
      <c r="DA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c r="IX354" s="57"/>
      <c r="IY354" s="57"/>
      <c r="IZ354" s="57"/>
      <c r="JA354" s="57"/>
      <c r="JB354" s="57"/>
      <c r="JC354" s="57"/>
      <c r="JD354" s="57"/>
      <c r="JE354" s="57"/>
      <c r="JF354" s="57"/>
      <c r="JG354" s="57"/>
      <c r="JH354" s="57"/>
      <c r="JI354" s="57"/>
      <c r="JJ354" s="57"/>
      <c r="JK354" s="57"/>
      <c r="JL354" s="57"/>
      <c r="JM354" s="57"/>
      <c r="JN354" s="57"/>
      <c r="JO354" s="57"/>
      <c r="JP354" s="57"/>
      <c r="JQ354" s="57"/>
      <c r="JR354" s="57"/>
      <c r="JS354" s="57"/>
      <c r="JT354" s="57"/>
      <c r="JU354" s="57"/>
      <c r="JV354" s="57"/>
      <c r="JW354" s="57"/>
      <c r="JX354" s="57"/>
      <c r="JY354" s="57"/>
      <c r="JZ354" s="57"/>
      <c r="KA354" s="57"/>
      <c r="KB354" s="57"/>
      <c r="KC354" s="57"/>
      <c r="KD354" s="57"/>
      <c r="KE354" s="57"/>
      <c r="KF354" s="57"/>
      <c r="KG354" s="57"/>
      <c r="KH354" s="57"/>
      <c r="KI354" s="57"/>
      <c r="KJ354" s="57"/>
      <c r="KK354" s="57"/>
      <c r="KL354" s="57"/>
      <c r="KM354" s="57"/>
      <c r="KN354" s="57"/>
      <c r="KO354" s="57"/>
      <c r="KP354" s="57"/>
      <c r="KQ354" s="57"/>
      <c r="KR354" s="57"/>
      <c r="KS354" s="57"/>
      <c r="KT354" s="57"/>
      <c r="KU354" s="57"/>
      <c r="KV354" s="57"/>
      <c r="KW354" s="57"/>
      <c r="KX354" s="57"/>
      <c r="KY354" s="57"/>
      <c r="KZ354" s="57"/>
      <c r="LA354" s="57"/>
      <c r="LB354" s="57"/>
      <c r="LC354" s="57"/>
      <c r="LD354" s="57"/>
      <c r="LE354" s="57"/>
      <c r="LF354" s="57"/>
      <c r="LG354" s="57"/>
      <c r="LH354" s="57"/>
      <c r="LI354" s="57"/>
      <c r="LJ354" s="57"/>
      <c r="LK354" s="57"/>
      <c r="LL354" s="57"/>
      <c r="LM354" s="57"/>
      <c r="LN354" s="57"/>
      <c r="LO354" s="57"/>
      <c r="LP354" s="57"/>
      <c r="LQ354" s="57"/>
      <c r="LR354" s="57"/>
      <c r="LS354" s="57"/>
      <c r="LT354" s="57"/>
      <c r="LU354" s="57"/>
      <c r="LV354" s="57"/>
      <c r="LW354" s="57"/>
      <c r="LX354" s="57"/>
      <c r="LY354" s="57"/>
      <c r="LZ354" s="57"/>
      <c r="MA354" s="57"/>
      <c r="MB354" s="57"/>
      <c r="MC354" s="57"/>
      <c r="MD354" s="57"/>
      <c r="ME354" s="57"/>
      <c r="MF354" s="57"/>
      <c r="MG354" s="57"/>
      <c r="MH354" s="57"/>
      <c r="MI354" s="57"/>
      <c r="MJ354" s="57"/>
      <c r="MK354" s="57"/>
      <c r="ML354" s="57"/>
      <c r="MM354" s="57"/>
      <c r="MN354" s="57"/>
      <c r="MO354" s="57"/>
      <c r="MP354" s="57"/>
      <c r="MQ354" s="57"/>
      <c r="MR354" s="57"/>
      <c r="MS354" s="57"/>
      <c r="MT354" s="57"/>
      <c r="MU354" s="57"/>
      <c r="MV354" s="57"/>
      <c r="MW354" s="57"/>
      <c r="MX354" s="57"/>
      <c r="MY354" s="57"/>
      <c r="MZ354" s="57"/>
      <c r="NA354" s="57"/>
      <c r="NB354" s="57"/>
      <c r="NC354" s="57"/>
      <c r="ND354" s="57"/>
      <c r="NE354" s="57"/>
      <c r="NF354" s="57"/>
      <c r="NG354" s="57"/>
      <c r="NH354" s="57"/>
      <c r="NI354" s="57"/>
      <c r="NJ354" s="57"/>
      <c r="NK354" s="57"/>
      <c r="NL354" s="57"/>
      <c r="NM354" s="57"/>
      <c r="NN354" s="57"/>
      <c r="NO354" s="57"/>
      <c r="NP354" s="57"/>
      <c r="NQ354" s="57"/>
      <c r="NR354" s="57"/>
      <c r="NS354" s="57"/>
      <c r="NT354" s="57"/>
      <c r="NU354" s="57"/>
      <c r="NV354" s="57"/>
      <c r="NW354" s="57"/>
      <c r="NX354" s="57"/>
      <c r="NY354" s="57"/>
      <c r="NZ354" s="57"/>
      <c r="OA354" s="57"/>
      <c r="OB354" s="57"/>
      <c r="OC354" s="57"/>
      <c r="OD354" s="57"/>
      <c r="OE354" s="57"/>
      <c r="OF354" s="57"/>
      <c r="OG354" s="57"/>
      <c r="OH354" s="57"/>
      <c r="OI354" s="57"/>
      <c r="OJ354" s="57"/>
      <c r="OK354" s="57"/>
      <c r="OL354" s="57"/>
      <c r="OM354" s="57"/>
      <c r="ON354" s="57"/>
      <c r="OO354" s="57"/>
      <c r="OP354" s="57"/>
      <c r="OQ354" s="57"/>
      <c r="OR354" s="57"/>
      <c r="OS354" s="57"/>
      <c r="OT354" s="57"/>
      <c r="OU354" s="57"/>
      <c r="OV354" s="57"/>
      <c r="OW354" s="57"/>
      <c r="OX354" s="57"/>
      <c r="OY354" s="57"/>
      <c r="OZ354" s="57"/>
      <c r="PA354" s="57"/>
      <c r="PB354" s="57"/>
      <c r="PC354" s="57"/>
      <c r="PD354" s="57"/>
      <c r="PE354" s="57"/>
      <c r="PF354" s="57"/>
      <c r="PG354" s="57"/>
      <c r="PH354" s="57"/>
      <c r="PI354" s="57"/>
      <c r="PJ354" s="57"/>
      <c r="PK354" s="57"/>
      <c r="PL354" s="57"/>
      <c r="PM354" s="57"/>
      <c r="PN354" s="57"/>
      <c r="PO354" s="57"/>
      <c r="PP354" s="57"/>
      <c r="PQ354" s="57"/>
      <c r="PR354" s="57"/>
      <c r="PS354" s="57"/>
      <c r="PT354" s="57"/>
      <c r="PU354" s="57"/>
      <c r="PV354" s="57"/>
      <c r="PW354" s="57"/>
      <c r="PX354" s="57"/>
      <c r="PY354" s="57"/>
      <c r="PZ354" s="57"/>
      <c r="QA354" s="57"/>
      <c r="QB354" s="57"/>
      <c r="QC354" s="57"/>
      <c r="QD354" s="57"/>
      <c r="QE354" s="57"/>
      <c r="QF354" s="57"/>
      <c r="QG354" s="57"/>
      <c r="QH354" s="57"/>
      <c r="QI354" s="57"/>
      <c r="QJ354" s="57"/>
      <c r="QK354" s="57"/>
      <c r="QL354" s="57"/>
      <c r="QM354" s="57"/>
      <c r="QN354" s="57"/>
      <c r="QO354" s="57"/>
      <c r="QP354" s="57"/>
      <c r="QQ354" s="57"/>
      <c r="QR354" s="57"/>
      <c r="QS354" s="57"/>
      <c r="QT354" s="57"/>
      <c r="QU354" s="57"/>
      <c r="QV354" s="57"/>
      <c r="QW354" s="57"/>
      <c r="QX354" s="57"/>
      <c r="QY354" s="57"/>
      <c r="QZ354" s="57"/>
      <c r="RA354" s="57"/>
      <c r="RB354" s="57"/>
      <c r="RC354" s="57"/>
      <c r="RD354" s="57"/>
      <c r="RE354" s="57"/>
      <c r="RF354" s="57"/>
      <c r="RG354" s="57"/>
      <c r="RH354" s="57"/>
      <c r="RI354" s="57"/>
      <c r="RJ354" s="57"/>
      <c r="RK354" s="57"/>
      <c r="RL354" s="57"/>
      <c r="RM354" s="57"/>
      <c r="RN354" s="57"/>
      <c r="RO354" s="57"/>
      <c r="RP354" s="57"/>
      <c r="RQ354" s="57"/>
      <c r="RR354" s="57"/>
      <c r="RS354" s="57"/>
      <c r="RT354" s="57"/>
      <c r="RU354" s="57"/>
      <c r="RV354" s="57"/>
      <c r="RW354" s="57"/>
      <c r="RX354" s="57"/>
      <c r="RY354" s="57"/>
      <c r="RZ354" s="57"/>
      <c r="SA354" s="57"/>
      <c r="SB354" s="57"/>
      <c r="SC354" s="57"/>
      <c r="SD354" s="57"/>
      <c r="SE354" s="57"/>
      <c r="SF354" s="57"/>
      <c r="SG354" s="57"/>
      <c r="SH354" s="57"/>
      <c r="SI354" s="57"/>
      <c r="SJ354" s="57"/>
      <c r="SK354" s="57"/>
      <c r="SL354" s="57"/>
      <c r="SM354" s="57"/>
      <c r="SN354" s="57"/>
      <c r="SO354" s="57"/>
      <c r="SP354" s="57"/>
      <c r="SQ354" s="57"/>
      <c r="SR354" s="57"/>
      <c r="SS354" s="57"/>
      <c r="ST354" s="57"/>
      <c r="SU354" s="57"/>
      <c r="SV354" s="57"/>
      <c r="SW354" s="57"/>
      <c r="SX354" s="57"/>
      <c r="SY354" s="57"/>
      <c r="SZ354" s="57"/>
      <c r="TA354" s="57"/>
      <c r="TB354" s="57"/>
      <c r="TC354" s="57"/>
      <c r="TD354" s="57"/>
      <c r="TE354" s="57"/>
      <c r="TF354" s="57"/>
      <c r="TG354" s="57"/>
      <c r="TH354" s="57"/>
      <c r="TI354" s="57"/>
      <c r="TJ354" s="57"/>
      <c r="TK354" s="57"/>
      <c r="TL354" s="57"/>
      <c r="TM354" s="57"/>
      <c r="TN354" s="57"/>
      <c r="TO354" s="57"/>
      <c r="TP354" s="57"/>
      <c r="TQ354" s="57"/>
      <c r="TR354" s="57"/>
      <c r="TS354" s="57"/>
      <c r="TT354" s="57"/>
      <c r="TU354" s="57"/>
      <c r="TV354" s="57"/>
      <c r="TW354" s="57"/>
      <c r="TX354" s="57"/>
      <c r="TY354" s="57"/>
      <c r="TZ354" s="57"/>
      <c r="UA354" s="57"/>
      <c r="UB354" s="57"/>
      <c r="UC354" s="57"/>
      <c r="UD354" s="57"/>
      <c r="UE354" s="57"/>
      <c r="UF354" s="57"/>
      <c r="UG354" s="57"/>
      <c r="UH354" s="57"/>
      <c r="UI354" s="57"/>
      <c r="UJ354" s="57"/>
      <c r="UK354" s="57"/>
      <c r="UL354" s="57"/>
      <c r="UM354" s="57"/>
      <c r="UN354" s="57"/>
      <c r="UO354" s="57"/>
      <c r="UP354" s="57"/>
      <c r="UQ354" s="57"/>
      <c r="UR354" s="57"/>
      <c r="US354" s="57"/>
      <c r="UT354" s="57"/>
      <c r="UU354" s="57"/>
      <c r="UV354" s="57"/>
      <c r="UW354" s="57"/>
      <c r="UX354" s="57"/>
      <c r="UY354" s="57"/>
      <c r="UZ354" s="57"/>
      <c r="VA354" s="57"/>
      <c r="VB354" s="57"/>
      <c r="VC354" s="57"/>
      <c r="VD354" s="57"/>
      <c r="VE354" s="57"/>
      <c r="VF354" s="57"/>
      <c r="VG354" s="57"/>
      <c r="VH354" s="57"/>
      <c r="VI354" s="57"/>
      <c r="VJ354" s="57"/>
      <c r="VK354" s="57"/>
      <c r="VL354" s="57"/>
      <c r="VM354" s="57"/>
      <c r="VN354" s="57"/>
      <c r="VO354" s="57"/>
      <c r="VP354" s="57"/>
      <c r="VQ354" s="57"/>
      <c r="VR354" s="57"/>
      <c r="VS354" s="57"/>
      <c r="VT354" s="57"/>
      <c r="VU354" s="57"/>
      <c r="VV354" s="57"/>
      <c r="VW354" s="57"/>
      <c r="VX354" s="57"/>
      <c r="VY354" s="57"/>
      <c r="VZ354" s="57"/>
      <c r="WA354" s="57"/>
      <c r="WB354" s="57"/>
      <c r="WC354" s="57"/>
      <c r="WD354" s="57"/>
      <c r="WE354" s="57"/>
      <c r="WF354" s="57"/>
      <c r="WG354" s="57"/>
      <c r="WH354" s="57"/>
      <c r="WI354" s="57"/>
      <c r="WJ354" s="57"/>
      <c r="WK354" s="57"/>
      <c r="WL354" s="57"/>
      <c r="WM354" s="57"/>
      <c r="WN354" s="57"/>
      <c r="WO354" s="57"/>
      <c r="WP354" s="57"/>
      <c r="WQ354" s="57"/>
      <c r="WR354" s="57"/>
      <c r="WS354" s="57"/>
      <c r="WT354" s="57"/>
      <c r="WU354" s="57"/>
      <c r="WV354" s="57"/>
      <c r="WW354" s="57"/>
      <c r="WX354" s="57"/>
      <c r="WY354" s="57"/>
      <c r="WZ354" s="57"/>
      <c r="XA354" s="57"/>
      <c r="XB354" s="57"/>
      <c r="XC354" s="57"/>
      <c r="XD354" s="57"/>
      <c r="XE354" s="57"/>
      <c r="XF354" s="57"/>
      <c r="XG354" s="57"/>
      <c r="XH354" s="57"/>
      <c r="XI354" s="57"/>
      <c r="XJ354" s="57"/>
      <c r="XK354" s="57"/>
      <c r="XL354" s="57"/>
      <c r="XM354" s="57"/>
      <c r="XN354" s="57"/>
      <c r="XO354" s="57"/>
      <c r="XP354" s="57"/>
      <c r="XQ354" s="57"/>
      <c r="XR354" s="57"/>
      <c r="XS354" s="57"/>
      <c r="XT354" s="57"/>
      <c r="XU354" s="57"/>
      <c r="XV354" s="57"/>
      <c r="XW354" s="57"/>
    </row>
    <row r="355">
      <c r="AI355" s="57"/>
      <c r="BR355" s="57"/>
      <c r="DA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c r="IX355" s="57"/>
      <c r="IY355" s="57"/>
      <c r="IZ355" s="57"/>
      <c r="JA355" s="57"/>
      <c r="JB355" s="57"/>
      <c r="JC355" s="57"/>
      <c r="JD355" s="57"/>
      <c r="JE355" s="57"/>
      <c r="JF355" s="57"/>
      <c r="JG355" s="57"/>
      <c r="JH355" s="57"/>
      <c r="JI355" s="57"/>
      <c r="JJ355" s="57"/>
      <c r="JK355" s="57"/>
      <c r="JL355" s="57"/>
      <c r="JM355" s="57"/>
      <c r="JN355" s="57"/>
      <c r="JO355" s="57"/>
      <c r="JP355" s="57"/>
      <c r="JQ355" s="57"/>
      <c r="JR355" s="57"/>
      <c r="JS355" s="57"/>
      <c r="JT355" s="57"/>
      <c r="JU355" s="57"/>
      <c r="JV355" s="57"/>
      <c r="JW355" s="57"/>
      <c r="JX355" s="57"/>
      <c r="JY355" s="57"/>
      <c r="JZ355" s="57"/>
      <c r="KA355" s="57"/>
      <c r="KB355" s="57"/>
      <c r="KC355" s="57"/>
      <c r="KD355" s="57"/>
      <c r="KE355" s="57"/>
      <c r="KF355" s="57"/>
      <c r="KG355" s="57"/>
      <c r="KH355" s="57"/>
      <c r="KI355" s="57"/>
      <c r="KJ355" s="57"/>
      <c r="KK355" s="57"/>
      <c r="KL355" s="57"/>
      <c r="KM355" s="57"/>
      <c r="KN355" s="57"/>
      <c r="KO355" s="57"/>
      <c r="KP355" s="57"/>
      <c r="KQ355" s="57"/>
      <c r="KR355" s="57"/>
      <c r="KS355" s="57"/>
      <c r="KT355" s="57"/>
      <c r="KU355" s="57"/>
      <c r="KV355" s="57"/>
      <c r="KW355" s="57"/>
      <c r="KX355" s="57"/>
      <c r="KY355" s="57"/>
      <c r="KZ355" s="57"/>
      <c r="LA355" s="57"/>
      <c r="LB355" s="57"/>
      <c r="LC355" s="57"/>
      <c r="LD355" s="57"/>
      <c r="LE355" s="57"/>
      <c r="LF355" s="57"/>
      <c r="LG355" s="57"/>
      <c r="LH355" s="57"/>
      <c r="LI355" s="57"/>
      <c r="LJ355" s="57"/>
      <c r="LK355" s="57"/>
      <c r="LL355" s="57"/>
      <c r="LM355" s="57"/>
      <c r="LN355" s="57"/>
      <c r="LO355" s="57"/>
      <c r="LP355" s="57"/>
      <c r="LQ355" s="57"/>
      <c r="LR355" s="57"/>
      <c r="LS355" s="57"/>
      <c r="LT355" s="57"/>
      <c r="LU355" s="57"/>
      <c r="LV355" s="57"/>
      <c r="LW355" s="57"/>
      <c r="LX355" s="57"/>
      <c r="LY355" s="57"/>
      <c r="LZ355" s="57"/>
      <c r="MA355" s="57"/>
      <c r="MB355" s="57"/>
      <c r="MC355" s="57"/>
      <c r="MD355" s="57"/>
      <c r="ME355" s="57"/>
      <c r="MF355" s="57"/>
      <c r="MG355" s="57"/>
      <c r="MH355" s="57"/>
      <c r="MI355" s="57"/>
      <c r="MJ355" s="57"/>
      <c r="MK355" s="57"/>
      <c r="ML355" s="57"/>
      <c r="MM355" s="57"/>
      <c r="MN355" s="57"/>
      <c r="MO355" s="57"/>
      <c r="MP355" s="57"/>
      <c r="MQ355" s="57"/>
      <c r="MR355" s="57"/>
      <c r="MS355" s="57"/>
      <c r="MT355" s="57"/>
      <c r="MU355" s="57"/>
      <c r="MV355" s="57"/>
      <c r="MW355" s="57"/>
      <c r="MX355" s="57"/>
      <c r="MY355" s="57"/>
      <c r="MZ355" s="57"/>
      <c r="NA355" s="57"/>
      <c r="NB355" s="57"/>
      <c r="NC355" s="57"/>
      <c r="ND355" s="57"/>
      <c r="NE355" s="57"/>
      <c r="NF355" s="57"/>
      <c r="NG355" s="57"/>
      <c r="NH355" s="57"/>
      <c r="NI355" s="57"/>
      <c r="NJ355" s="57"/>
      <c r="NK355" s="57"/>
      <c r="NL355" s="57"/>
      <c r="NM355" s="57"/>
      <c r="NN355" s="57"/>
      <c r="NO355" s="57"/>
      <c r="NP355" s="57"/>
      <c r="NQ355" s="57"/>
      <c r="NR355" s="57"/>
      <c r="NS355" s="57"/>
      <c r="NT355" s="57"/>
      <c r="NU355" s="57"/>
      <c r="NV355" s="57"/>
      <c r="NW355" s="57"/>
      <c r="NX355" s="57"/>
      <c r="NY355" s="57"/>
      <c r="NZ355" s="57"/>
      <c r="OA355" s="57"/>
      <c r="OB355" s="57"/>
      <c r="OC355" s="57"/>
      <c r="OD355" s="57"/>
      <c r="OE355" s="57"/>
      <c r="OF355" s="57"/>
      <c r="OG355" s="57"/>
      <c r="OH355" s="57"/>
      <c r="OI355" s="57"/>
      <c r="OJ355" s="57"/>
      <c r="OK355" s="57"/>
      <c r="OL355" s="57"/>
      <c r="OM355" s="57"/>
      <c r="ON355" s="57"/>
      <c r="OO355" s="57"/>
      <c r="OP355" s="57"/>
      <c r="OQ355" s="57"/>
      <c r="OR355" s="57"/>
      <c r="OS355" s="57"/>
      <c r="OT355" s="57"/>
      <c r="OU355" s="57"/>
      <c r="OV355" s="57"/>
      <c r="OW355" s="57"/>
      <c r="OX355" s="57"/>
      <c r="OY355" s="57"/>
      <c r="OZ355" s="57"/>
      <c r="PA355" s="57"/>
      <c r="PB355" s="57"/>
      <c r="PC355" s="57"/>
      <c r="PD355" s="57"/>
      <c r="PE355" s="57"/>
      <c r="PF355" s="57"/>
      <c r="PG355" s="57"/>
      <c r="PH355" s="57"/>
      <c r="PI355" s="57"/>
      <c r="PJ355" s="57"/>
      <c r="PK355" s="57"/>
      <c r="PL355" s="57"/>
      <c r="PM355" s="57"/>
      <c r="PN355" s="57"/>
      <c r="PO355" s="57"/>
      <c r="PP355" s="57"/>
      <c r="PQ355" s="57"/>
      <c r="PR355" s="57"/>
      <c r="PS355" s="57"/>
      <c r="PT355" s="57"/>
      <c r="PU355" s="57"/>
      <c r="PV355" s="57"/>
      <c r="PW355" s="57"/>
      <c r="PX355" s="57"/>
      <c r="PY355" s="57"/>
      <c r="PZ355" s="57"/>
      <c r="QA355" s="57"/>
      <c r="QB355" s="57"/>
      <c r="QC355" s="57"/>
      <c r="QD355" s="57"/>
      <c r="QE355" s="57"/>
      <c r="QF355" s="57"/>
      <c r="QG355" s="57"/>
      <c r="QH355" s="57"/>
      <c r="QI355" s="57"/>
      <c r="QJ355" s="57"/>
      <c r="QK355" s="57"/>
      <c r="QL355" s="57"/>
      <c r="QM355" s="57"/>
      <c r="QN355" s="57"/>
      <c r="QO355" s="57"/>
      <c r="QP355" s="57"/>
      <c r="QQ355" s="57"/>
      <c r="QR355" s="57"/>
      <c r="QS355" s="57"/>
      <c r="QT355" s="57"/>
      <c r="QU355" s="57"/>
      <c r="QV355" s="57"/>
      <c r="QW355" s="57"/>
      <c r="QX355" s="57"/>
      <c r="QY355" s="57"/>
      <c r="QZ355" s="57"/>
      <c r="RA355" s="57"/>
      <c r="RB355" s="57"/>
      <c r="RC355" s="57"/>
      <c r="RD355" s="57"/>
      <c r="RE355" s="57"/>
      <c r="RF355" s="57"/>
      <c r="RG355" s="57"/>
      <c r="RH355" s="57"/>
      <c r="RI355" s="57"/>
      <c r="RJ355" s="57"/>
      <c r="RK355" s="57"/>
      <c r="RL355" s="57"/>
      <c r="RM355" s="57"/>
      <c r="RN355" s="57"/>
      <c r="RO355" s="57"/>
      <c r="RP355" s="57"/>
      <c r="RQ355" s="57"/>
      <c r="RR355" s="57"/>
      <c r="RS355" s="57"/>
      <c r="RT355" s="57"/>
      <c r="RU355" s="57"/>
      <c r="RV355" s="57"/>
      <c r="RW355" s="57"/>
      <c r="RX355" s="57"/>
      <c r="RY355" s="57"/>
      <c r="RZ355" s="57"/>
      <c r="SA355" s="57"/>
      <c r="SB355" s="57"/>
      <c r="SC355" s="57"/>
      <c r="SD355" s="57"/>
      <c r="SE355" s="57"/>
      <c r="SF355" s="57"/>
      <c r="SG355" s="57"/>
      <c r="SH355" s="57"/>
      <c r="SI355" s="57"/>
      <c r="SJ355" s="57"/>
      <c r="SK355" s="57"/>
      <c r="SL355" s="57"/>
      <c r="SM355" s="57"/>
      <c r="SN355" s="57"/>
      <c r="SO355" s="57"/>
      <c r="SP355" s="57"/>
      <c r="SQ355" s="57"/>
      <c r="SR355" s="57"/>
      <c r="SS355" s="57"/>
      <c r="ST355" s="57"/>
      <c r="SU355" s="57"/>
      <c r="SV355" s="57"/>
      <c r="SW355" s="57"/>
      <c r="SX355" s="57"/>
      <c r="SY355" s="57"/>
      <c r="SZ355" s="57"/>
      <c r="TA355" s="57"/>
      <c r="TB355" s="57"/>
      <c r="TC355" s="57"/>
      <c r="TD355" s="57"/>
      <c r="TE355" s="57"/>
      <c r="TF355" s="57"/>
      <c r="TG355" s="57"/>
      <c r="TH355" s="57"/>
      <c r="TI355" s="57"/>
      <c r="TJ355" s="57"/>
      <c r="TK355" s="57"/>
      <c r="TL355" s="57"/>
      <c r="TM355" s="57"/>
      <c r="TN355" s="57"/>
      <c r="TO355" s="57"/>
      <c r="TP355" s="57"/>
      <c r="TQ355" s="57"/>
      <c r="TR355" s="57"/>
      <c r="TS355" s="57"/>
      <c r="TT355" s="57"/>
      <c r="TU355" s="57"/>
      <c r="TV355" s="57"/>
      <c r="TW355" s="57"/>
      <c r="TX355" s="57"/>
      <c r="TY355" s="57"/>
      <c r="TZ355" s="57"/>
      <c r="UA355" s="57"/>
      <c r="UB355" s="57"/>
      <c r="UC355" s="57"/>
      <c r="UD355" s="57"/>
      <c r="UE355" s="57"/>
      <c r="UF355" s="57"/>
      <c r="UG355" s="57"/>
      <c r="UH355" s="57"/>
      <c r="UI355" s="57"/>
      <c r="UJ355" s="57"/>
      <c r="UK355" s="57"/>
      <c r="UL355" s="57"/>
      <c r="UM355" s="57"/>
      <c r="UN355" s="57"/>
      <c r="UO355" s="57"/>
      <c r="UP355" s="57"/>
      <c r="UQ355" s="57"/>
      <c r="UR355" s="57"/>
      <c r="US355" s="57"/>
      <c r="UT355" s="57"/>
      <c r="UU355" s="57"/>
      <c r="UV355" s="57"/>
      <c r="UW355" s="57"/>
      <c r="UX355" s="57"/>
      <c r="UY355" s="57"/>
      <c r="UZ355" s="57"/>
      <c r="VA355" s="57"/>
      <c r="VB355" s="57"/>
      <c r="VC355" s="57"/>
      <c r="VD355" s="57"/>
      <c r="VE355" s="57"/>
      <c r="VF355" s="57"/>
      <c r="VG355" s="57"/>
      <c r="VH355" s="57"/>
      <c r="VI355" s="57"/>
      <c r="VJ355" s="57"/>
      <c r="VK355" s="57"/>
      <c r="VL355" s="57"/>
      <c r="VM355" s="57"/>
      <c r="VN355" s="57"/>
      <c r="VO355" s="57"/>
      <c r="VP355" s="57"/>
      <c r="VQ355" s="57"/>
      <c r="VR355" s="57"/>
      <c r="VS355" s="57"/>
      <c r="VT355" s="57"/>
      <c r="VU355" s="57"/>
      <c r="VV355" s="57"/>
      <c r="VW355" s="57"/>
      <c r="VX355" s="57"/>
      <c r="VY355" s="57"/>
      <c r="VZ355" s="57"/>
      <c r="WA355" s="57"/>
      <c r="WB355" s="57"/>
      <c r="WC355" s="57"/>
      <c r="WD355" s="57"/>
      <c r="WE355" s="57"/>
      <c r="WF355" s="57"/>
      <c r="WG355" s="57"/>
      <c r="WH355" s="57"/>
      <c r="WI355" s="57"/>
      <c r="WJ355" s="57"/>
      <c r="WK355" s="57"/>
      <c r="WL355" s="57"/>
      <c r="WM355" s="57"/>
      <c r="WN355" s="57"/>
      <c r="WO355" s="57"/>
      <c r="WP355" s="57"/>
      <c r="WQ355" s="57"/>
      <c r="WR355" s="57"/>
      <c r="WS355" s="57"/>
      <c r="WT355" s="57"/>
      <c r="WU355" s="57"/>
      <c r="WV355" s="57"/>
      <c r="WW355" s="57"/>
      <c r="WX355" s="57"/>
      <c r="WY355" s="57"/>
      <c r="WZ355" s="57"/>
      <c r="XA355" s="57"/>
      <c r="XB355" s="57"/>
      <c r="XC355" s="57"/>
      <c r="XD355" s="57"/>
      <c r="XE355" s="57"/>
      <c r="XF355" s="57"/>
      <c r="XG355" s="57"/>
      <c r="XH355" s="57"/>
      <c r="XI355" s="57"/>
      <c r="XJ355" s="57"/>
      <c r="XK355" s="57"/>
      <c r="XL355" s="57"/>
      <c r="XM355" s="57"/>
      <c r="XN355" s="57"/>
      <c r="XO355" s="57"/>
      <c r="XP355" s="57"/>
      <c r="XQ355" s="57"/>
      <c r="XR355" s="57"/>
      <c r="XS355" s="57"/>
      <c r="XT355" s="57"/>
      <c r="XU355" s="57"/>
      <c r="XV355" s="57"/>
      <c r="XW355" s="57"/>
    </row>
    <row r="356">
      <c r="AI356" s="57"/>
      <c r="BR356" s="57"/>
      <c r="DA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c r="IX356" s="57"/>
      <c r="IY356" s="57"/>
      <c r="IZ356" s="57"/>
      <c r="JA356" s="57"/>
      <c r="JB356" s="57"/>
      <c r="JC356" s="57"/>
      <c r="JD356" s="57"/>
      <c r="JE356" s="57"/>
      <c r="JF356" s="57"/>
      <c r="JG356" s="57"/>
      <c r="JH356" s="57"/>
      <c r="JI356" s="57"/>
      <c r="JJ356" s="57"/>
      <c r="JK356" s="57"/>
      <c r="JL356" s="57"/>
      <c r="JM356" s="57"/>
      <c r="JN356" s="57"/>
      <c r="JO356" s="57"/>
      <c r="JP356" s="57"/>
      <c r="JQ356" s="57"/>
      <c r="JR356" s="57"/>
      <c r="JS356" s="57"/>
      <c r="JT356" s="57"/>
      <c r="JU356" s="57"/>
      <c r="JV356" s="57"/>
      <c r="JW356" s="57"/>
      <c r="JX356" s="57"/>
      <c r="JY356" s="57"/>
      <c r="JZ356" s="57"/>
      <c r="KA356" s="57"/>
      <c r="KB356" s="57"/>
      <c r="KC356" s="57"/>
      <c r="KD356" s="57"/>
      <c r="KE356" s="57"/>
      <c r="KF356" s="57"/>
      <c r="KG356" s="57"/>
      <c r="KH356" s="57"/>
      <c r="KI356" s="57"/>
      <c r="KJ356" s="57"/>
      <c r="KK356" s="57"/>
      <c r="KL356" s="57"/>
      <c r="KM356" s="57"/>
      <c r="KN356" s="57"/>
      <c r="KO356" s="57"/>
      <c r="KP356" s="57"/>
      <c r="KQ356" s="57"/>
      <c r="KR356" s="57"/>
      <c r="KS356" s="57"/>
      <c r="KT356" s="57"/>
      <c r="KU356" s="57"/>
      <c r="KV356" s="57"/>
      <c r="KW356" s="57"/>
      <c r="KX356" s="57"/>
      <c r="KY356" s="57"/>
      <c r="KZ356" s="57"/>
      <c r="LA356" s="57"/>
      <c r="LB356" s="57"/>
      <c r="LC356" s="57"/>
      <c r="LD356" s="57"/>
      <c r="LE356" s="57"/>
      <c r="LF356" s="57"/>
      <c r="LG356" s="57"/>
      <c r="LH356" s="57"/>
      <c r="LI356" s="57"/>
      <c r="LJ356" s="57"/>
      <c r="LK356" s="57"/>
      <c r="LL356" s="57"/>
      <c r="LM356" s="57"/>
      <c r="LN356" s="57"/>
      <c r="LO356" s="57"/>
      <c r="LP356" s="57"/>
      <c r="LQ356" s="57"/>
      <c r="LR356" s="57"/>
      <c r="LS356" s="57"/>
      <c r="LT356" s="57"/>
      <c r="LU356" s="57"/>
      <c r="LV356" s="57"/>
      <c r="LW356" s="57"/>
      <c r="LX356" s="57"/>
      <c r="LY356" s="57"/>
      <c r="LZ356" s="57"/>
      <c r="MA356" s="57"/>
      <c r="MB356" s="57"/>
      <c r="MC356" s="57"/>
      <c r="MD356" s="57"/>
      <c r="ME356" s="57"/>
      <c r="MF356" s="57"/>
      <c r="MG356" s="57"/>
      <c r="MH356" s="57"/>
      <c r="MI356" s="57"/>
      <c r="MJ356" s="57"/>
      <c r="MK356" s="57"/>
      <c r="ML356" s="57"/>
      <c r="MM356" s="57"/>
      <c r="MN356" s="57"/>
      <c r="MO356" s="57"/>
      <c r="MP356" s="57"/>
      <c r="MQ356" s="57"/>
      <c r="MR356" s="57"/>
      <c r="MS356" s="57"/>
      <c r="MT356" s="57"/>
      <c r="MU356" s="57"/>
      <c r="MV356" s="57"/>
      <c r="MW356" s="57"/>
      <c r="MX356" s="57"/>
      <c r="MY356" s="57"/>
      <c r="MZ356" s="57"/>
      <c r="NA356" s="57"/>
      <c r="NB356" s="57"/>
      <c r="NC356" s="57"/>
      <c r="ND356" s="57"/>
      <c r="NE356" s="57"/>
      <c r="NF356" s="57"/>
      <c r="NG356" s="57"/>
      <c r="NH356" s="57"/>
      <c r="NI356" s="57"/>
      <c r="NJ356" s="57"/>
      <c r="NK356" s="57"/>
      <c r="NL356" s="57"/>
      <c r="NM356" s="57"/>
      <c r="NN356" s="57"/>
      <c r="NO356" s="57"/>
      <c r="NP356" s="57"/>
      <c r="NQ356" s="57"/>
      <c r="NR356" s="57"/>
      <c r="NS356" s="57"/>
      <c r="NT356" s="57"/>
      <c r="NU356" s="57"/>
      <c r="NV356" s="57"/>
      <c r="NW356" s="57"/>
      <c r="NX356" s="57"/>
      <c r="NY356" s="57"/>
      <c r="NZ356" s="57"/>
      <c r="OA356" s="57"/>
      <c r="OB356" s="57"/>
      <c r="OC356" s="57"/>
      <c r="OD356" s="57"/>
      <c r="OE356" s="57"/>
      <c r="OF356" s="57"/>
      <c r="OG356" s="57"/>
      <c r="OH356" s="57"/>
      <c r="OI356" s="57"/>
      <c r="OJ356" s="57"/>
      <c r="OK356" s="57"/>
      <c r="OL356" s="57"/>
      <c r="OM356" s="57"/>
      <c r="ON356" s="57"/>
      <c r="OO356" s="57"/>
      <c r="OP356" s="57"/>
      <c r="OQ356" s="57"/>
      <c r="OR356" s="57"/>
      <c r="OS356" s="57"/>
      <c r="OT356" s="57"/>
      <c r="OU356" s="57"/>
      <c r="OV356" s="57"/>
      <c r="OW356" s="57"/>
      <c r="OX356" s="57"/>
      <c r="OY356" s="57"/>
      <c r="OZ356" s="57"/>
      <c r="PA356" s="57"/>
      <c r="PB356" s="57"/>
      <c r="PC356" s="57"/>
      <c r="PD356" s="57"/>
      <c r="PE356" s="57"/>
      <c r="PF356" s="57"/>
      <c r="PG356" s="57"/>
      <c r="PH356" s="57"/>
      <c r="PI356" s="57"/>
      <c r="PJ356" s="57"/>
      <c r="PK356" s="57"/>
      <c r="PL356" s="57"/>
      <c r="PM356" s="57"/>
      <c r="PN356" s="57"/>
      <c r="PO356" s="57"/>
      <c r="PP356" s="57"/>
      <c r="PQ356" s="57"/>
      <c r="PR356" s="57"/>
      <c r="PS356" s="57"/>
      <c r="PT356" s="57"/>
      <c r="PU356" s="57"/>
      <c r="PV356" s="57"/>
      <c r="PW356" s="57"/>
      <c r="PX356" s="57"/>
      <c r="PY356" s="57"/>
      <c r="PZ356" s="57"/>
      <c r="QA356" s="57"/>
      <c r="QB356" s="57"/>
      <c r="QC356" s="57"/>
      <c r="QD356" s="57"/>
      <c r="QE356" s="57"/>
      <c r="QF356" s="57"/>
      <c r="QG356" s="57"/>
      <c r="QH356" s="57"/>
      <c r="QI356" s="57"/>
      <c r="QJ356" s="57"/>
      <c r="QK356" s="57"/>
      <c r="QL356" s="57"/>
      <c r="QM356" s="57"/>
      <c r="QN356" s="57"/>
      <c r="QO356" s="57"/>
      <c r="QP356" s="57"/>
      <c r="QQ356" s="57"/>
      <c r="QR356" s="57"/>
      <c r="QS356" s="57"/>
      <c r="QT356" s="57"/>
      <c r="QU356" s="57"/>
      <c r="QV356" s="57"/>
      <c r="QW356" s="57"/>
      <c r="QX356" s="57"/>
      <c r="QY356" s="57"/>
      <c r="QZ356" s="57"/>
      <c r="RA356" s="57"/>
      <c r="RB356" s="57"/>
      <c r="RC356" s="57"/>
      <c r="RD356" s="57"/>
      <c r="RE356" s="57"/>
      <c r="RF356" s="57"/>
      <c r="RG356" s="57"/>
      <c r="RH356" s="57"/>
      <c r="RI356" s="57"/>
      <c r="RJ356" s="57"/>
      <c r="RK356" s="57"/>
      <c r="RL356" s="57"/>
      <c r="RM356" s="57"/>
      <c r="RN356" s="57"/>
      <c r="RO356" s="57"/>
      <c r="RP356" s="57"/>
      <c r="RQ356" s="57"/>
      <c r="RR356" s="57"/>
      <c r="RS356" s="57"/>
      <c r="RT356" s="57"/>
      <c r="RU356" s="57"/>
      <c r="RV356" s="57"/>
      <c r="RW356" s="57"/>
      <c r="RX356" s="57"/>
      <c r="RY356" s="57"/>
      <c r="RZ356" s="57"/>
      <c r="SA356" s="57"/>
      <c r="SB356" s="57"/>
      <c r="SC356" s="57"/>
      <c r="SD356" s="57"/>
      <c r="SE356" s="57"/>
      <c r="SF356" s="57"/>
      <c r="SG356" s="57"/>
      <c r="SH356" s="57"/>
      <c r="SI356" s="57"/>
      <c r="SJ356" s="57"/>
      <c r="SK356" s="57"/>
      <c r="SL356" s="57"/>
      <c r="SM356" s="57"/>
      <c r="SN356" s="57"/>
      <c r="SO356" s="57"/>
      <c r="SP356" s="57"/>
      <c r="SQ356" s="57"/>
      <c r="SR356" s="57"/>
      <c r="SS356" s="57"/>
      <c r="ST356" s="57"/>
      <c r="SU356" s="57"/>
      <c r="SV356" s="57"/>
      <c r="SW356" s="57"/>
      <c r="SX356" s="57"/>
      <c r="SY356" s="57"/>
      <c r="SZ356" s="57"/>
      <c r="TA356" s="57"/>
      <c r="TB356" s="57"/>
      <c r="TC356" s="57"/>
      <c r="TD356" s="57"/>
      <c r="TE356" s="57"/>
      <c r="TF356" s="57"/>
      <c r="TG356" s="57"/>
      <c r="TH356" s="57"/>
      <c r="TI356" s="57"/>
      <c r="TJ356" s="57"/>
      <c r="TK356" s="57"/>
      <c r="TL356" s="57"/>
      <c r="TM356" s="57"/>
      <c r="TN356" s="57"/>
      <c r="TO356" s="57"/>
      <c r="TP356" s="57"/>
      <c r="TQ356" s="57"/>
      <c r="TR356" s="57"/>
      <c r="TS356" s="57"/>
      <c r="TT356" s="57"/>
      <c r="TU356" s="57"/>
      <c r="TV356" s="57"/>
      <c r="TW356" s="57"/>
      <c r="TX356" s="57"/>
      <c r="TY356" s="57"/>
      <c r="TZ356" s="57"/>
      <c r="UA356" s="57"/>
      <c r="UB356" s="57"/>
      <c r="UC356" s="57"/>
      <c r="UD356" s="57"/>
      <c r="UE356" s="57"/>
      <c r="UF356" s="57"/>
      <c r="UG356" s="57"/>
      <c r="UH356" s="57"/>
      <c r="UI356" s="57"/>
      <c r="UJ356" s="57"/>
      <c r="UK356" s="57"/>
      <c r="UL356" s="57"/>
      <c r="UM356" s="57"/>
      <c r="UN356" s="57"/>
      <c r="UO356" s="57"/>
      <c r="UP356" s="57"/>
      <c r="UQ356" s="57"/>
      <c r="UR356" s="57"/>
      <c r="US356" s="57"/>
      <c r="UT356" s="57"/>
      <c r="UU356" s="57"/>
      <c r="UV356" s="57"/>
      <c r="UW356" s="57"/>
      <c r="UX356" s="57"/>
      <c r="UY356" s="57"/>
      <c r="UZ356" s="57"/>
      <c r="VA356" s="57"/>
      <c r="VB356" s="57"/>
      <c r="VC356" s="57"/>
      <c r="VD356" s="57"/>
      <c r="VE356" s="57"/>
      <c r="VF356" s="57"/>
      <c r="VG356" s="57"/>
      <c r="VH356" s="57"/>
      <c r="VI356" s="57"/>
      <c r="VJ356" s="57"/>
      <c r="VK356" s="57"/>
      <c r="VL356" s="57"/>
      <c r="VM356" s="57"/>
      <c r="VN356" s="57"/>
      <c r="VO356" s="57"/>
      <c r="VP356" s="57"/>
      <c r="VQ356" s="57"/>
      <c r="VR356" s="57"/>
      <c r="VS356" s="57"/>
      <c r="VT356" s="57"/>
      <c r="VU356" s="57"/>
      <c r="VV356" s="57"/>
      <c r="VW356" s="57"/>
      <c r="VX356" s="57"/>
      <c r="VY356" s="57"/>
      <c r="VZ356" s="57"/>
      <c r="WA356" s="57"/>
      <c r="WB356" s="57"/>
      <c r="WC356" s="57"/>
      <c r="WD356" s="57"/>
      <c r="WE356" s="57"/>
      <c r="WF356" s="57"/>
      <c r="WG356" s="57"/>
      <c r="WH356" s="57"/>
      <c r="WI356" s="57"/>
      <c r="WJ356" s="57"/>
      <c r="WK356" s="57"/>
      <c r="WL356" s="57"/>
      <c r="WM356" s="57"/>
      <c r="WN356" s="57"/>
      <c r="WO356" s="57"/>
      <c r="WP356" s="57"/>
      <c r="WQ356" s="57"/>
      <c r="WR356" s="57"/>
      <c r="WS356" s="57"/>
      <c r="WT356" s="57"/>
      <c r="WU356" s="57"/>
      <c r="WV356" s="57"/>
      <c r="WW356" s="57"/>
      <c r="WX356" s="57"/>
      <c r="WY356" s="57"/>
      <c r="WZ356" s="57"/>
      <c r="XA356" s="57"/>
      <c r="XB356" s="57"/>
      <c r="XC356" s="57"/>
      <c r="XD356" s="57"/>
      <c r="XE356" s="57"/>
      <c r="XF356" s="57"/>
      <c r="XG356" s="57"/>
      <c r="XH356" s="57"/>
      <c r="XI356" s="57"/>
      <c r="XJ356" s="57"/>
      <c r="XK356" s="57"/>
      <c r="XL356" s="57"/>
      <c r="XM356" s="57"/>
      <c r="XN356" s="57"/>
      <c r="XO356" s="57"/>
      <c r="XP356" s="57"/>
      <c r="XQ356" s="57"/>
      <c r="XR356" s="57"/>
      <c r="XS356" s="57"/>
      <c r="XT356" s="57"/>
      <c r="XU356" s="57"/>
      <c r="XV356" s="57"/>
      <c r="XW356" s="57"/>
    </row>
    <row r="357">
      <c r="AI357" s="57"/>
      <c r="BR357" s="57"/>
      <c r="DA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c r="IX357" s="57"/>
      <c r="IY357" s="57"/>
      <c r="IZ357" s="57"/>
      <c r="JA357" s="57"/>
      <c r="JB357" s="57"/>
      <c r="JC357" s="57"/>
      <c r="JD357" s="57"/>
      <c r="JE357" s="57"/>
      <c r="JF357" s="57"/>
      <c r="JG357" s="57"/>
      <c r="JH357" s="57"/>
      <c r="JI357" s="57"/>
      <c r="JJ357" s="57"/>
      <c r="JK357" s="57"/>
      <c r="JL357" s="57"/>
      <c r="JM357" s="57"/>
      <c r="JN357" s="57"/>
      <c r="JO357" s="57"/>
      <c r="JP357" s="57"/>
      <c r="JQ357" s="57"/>
      <c r="JR357" s="57"/>
      <c r="JS357" s="57"/>
      <c r="JT357" s="57"/>
      <c r="JU357" s="57"/>
      <c r="JV357" s="57"/>
      <c r="JW357" s="57"/>
      <c r="JX357" s="57"/>
      <c r="JY357" s="57"/>
      <c r="JZ357" s="57"/>
      <c r="KA357" s="57"/>
      <c r="KB357" s="57"/>
      <c r="KC357" s="57"/>
      <c r="KD357" s="57"/>
      <c r="KE357" s="57"/>
      <c r="KF357" s="57"/>
      <c r="KG357" s="57"/>
      <c r="KH357" s="57"/>
      <c r="KI357" s="57"/>
      <c r="KJ357" s="57"/>
      <c r="KK357" s="57"/>
      <c r="KL357" s="57"/>
      <c r="KM357" s="57"/>
      <c r="KN357" s="57"/>
      <c r="KO357" s="57"/>
      <c r="KP357" s="57"/>
      <c r="KQ357" s="57"/>
      <c r="KR357" s="57"/>
      <c r="KS357" s="57"/>
      <c r="KT357" s="57"/>
      <c r="KU357" s="57"/>
      <c r="KV357" s="57"/>
      <c r="KW357" s="57"/>
      <c r="KX357" s="57"/>
      <c r="KY357" s="57"/>
      <c r="KZ357" s="57"/>
      <c r="LA357" s="57"/>
      <c r="LB357" s="57"/>
      <c r="LC357" s="57"/>
      <c r="LD357" s="57"/>
      <c r="LE357" s="57"/>
      <c r="LF357" s="57"/>
      <c r="LG357" s="57"/>
      <c r="LH357" s="57"/>
      <c r="LI357" s="57"/>
      <c r="LJ357" s="57"/>
      <c r="LK357" s="57"/>
      <c r="LL357" s="57"/>
      <c r="LM357" s="57"/>
      <c r="LN357" s="57"/>
      <c r="LO357" s="57"/>
      <c r="LP357" s="57"/>
      <c r="LQ357" s="57"/>
      <c r="LR357" s="57"/>
      <c r="LS357" s="57"/>
      <c r="LT357" s="57"/>
      <c r="LU357" s="57"/>
      <c r="LV357" s="57"/>
      <c r="LW357" s="57"/>
      <c r="LX357" s="57"/>
      <c r="LY357" s="57"/>
      <c r="LZ357" s="57"/>
      <c r="MA357" s="57"/>
      <c r="MB357" s="57"/>
      <c r="MC357" s="57"/>
      <c r="MD357" s="57"/>
      <c r="ME357" s="57"/>
      <c r="MF357" s="57"/>
      <c r="MG357" s="57"/>
      <c r="MH357" s="57"/>
      <c r="MI357" s="57"/>
      <c r="MJ357" s="57"/>
      <c r="MK357" s="57"/>
      <c r="ML357" s="57"/>
      <c r="MM357" s="57"/>
      <c r="MN357" s="57"/>
      <c r="MO357" s="57"/>
      <c r="MP357" s="57"/>
      <c r="MQ357" s="57"/>
      <c r="MR357" s="57"/>
      <c r="MS357" s="57"/>
      <c r="MT357" s="57"/>
      <c r="MU357" s="57"/>
      <c r="MV357" s="57"/>
      <c r="MW357" s="57"/>
      <c r="MX357" s="57"/>
      <c r="MY357" s="57"/>
      <c r="MZ357" s="57"/>
      <c r="NA357" s="57"/>
      <c r="NB357" s="57"/>
      <c r="NC357" s="57"/>
      <c r="ND357" s="57"/>
      <c r="NE357" s="57"/>
      <c r="NF357" s="57"/>
      <c r="NG357" s="57"/>
      <c r="NH357" s="57"/>
      <c r="NI357" s="57"/>
      <c r="NJ357" s="57"/>
      <c r="NK357" s="57"/>
      <c r="NL357" s="57"/>
      <c r="NM357" s="57"/>
      <c r="NN357" s="57"/>
      <c r="NO357" s="57"/>
      <c r="NP357" s="57"/>
      <c r="NQ357" s="57"/>
      <c r="NR357" s="57"/>
      <c r="NS357" s="57"/>
      <c r="NT357" s="57"/>
      <c r="NU357" s="57"/>
      <c r="NV357" s="57"/>
      <c r="NW357" s="57"/>
      <c r="NX357" s="57"/>
      <c r="NY357" s="57"/>
      <c r="NZ357" s="57"/>
      <c r="OA357" s="57"/>
      <c r="OB357" s="57"/>
      <c r="OC357" s="57"/>
      <c r="OD357" s="57"/>
      <c r="OE357" s="57"/>
      <c r="OF357" s="57"/>
      <c r="OG357" s="57"/>
      <c r="OH357" s="57"/>
      <c r="OI357" s="57"/>
      <c r="OJ357" s="57"/>
      <c r="OK357" s="57"/>
      <c r="OL357" s="57"/>
      <c r="OM357" s="57"/>
      <c r="ON357" s="57"/>
      <c r="OO357" s="57"/>
      <c r="OP357" s="57"/>
      <c r="OQ357" s="57"/>
      <c r="OR357" s="57"/>
      <c r="OS357" s="57"/>
      <c r="OT357" s="57"/>
      <c r="OU357" s="57"/>
      <c r="OV357" s="57"/>
      <c r="OW357" s="57"/>
      <c r="OX357" s="57"/>
      <c r="OY357" s="57"/>
      <c r="OZ357" s="57"/>
      <c r="PA357" s="57"/>
      <c r="PB357" s="57"/>
      <c r="PC357" s="57"/>
      <c r="PD357" s="57"/>
      <c r="PE357" s="57"/>
      <c r="PF357" s="57"/>
      <c r="PG357" s="57"/>
      <c r="PH357" s="57"/>
      <c r="PI357" s="57"/>
      <c r="PJ357" s="57"/>
      <c r="PK357" s="57"/>
      <c r="PL357" s="57"/>
      <c r="PM357" s="57"/>
      <c r="PN357" s="57"/>
      <c r="PO357" s="57"/>
      <c r="PP357" s="57"/>
      <c r="PQ357" s="57"/>
      <c r="PR357" s="57"/>
      <c r="PS357" s="57"/>
      <c r="PT357" s="57"/>
      <c r="PU357" s="57"/>
      <c r="PV357" s="57"/>
      <c r="PW357" s="57"/>
      <c r="PX357" s="57"/>
      <c r="PY357" s="57"/>
      <c r="PZ357" s="57"/>
      <c r="QA357" s="57"/>
      <c r="QB357" s="57"/>
      <c r="QC357" s="57"/>
      <c r="QD357" s="57"/>
      <c r="QE357" s="57"/>
      <c r="QF357" s="57"/>
      <c r="QG357" s="57"/>
      <c r="QH357" s="57"/>
      <c r="QI357" s="57"/>
      <c r="QJ357" s="57"/>
      <c r="QK357" s="57"/>
      <c r="QL357" s="57"/>
      <c r="QM357" s="57"/>
      <c r="QN357" s="57"/>
      <c r="QO357" s="57"/>
      <c r="QP357" s="57"/>
      <c r="QQ357" s="57"/>
      <c r="QR357" s="57"/>
      <c r="QS357" s="57"/>
      <c r="QT357" s="57"/>
      <c r="QU357" s="57"/>
      <c r="QV357" s="57"/>
      <c r="QW357" s="57"/>
      <c r="QX357" s="57"/>
      <c r="QY357" s="57"/>
      <c r="QZ357" s="57"/>
      <c r="RA357" s="57"/>
      <c r="RB357" s="57"/>
      <c r="RC357" s="57"/>
      <c r="RD357" s="57"/>
      <c r="RE357" s="57"/>
      <c r="RF357" s="57"/>
      <c r="RG357" s="57"/>
      <c r="RH357" s="57"/>
      <c r="RI357" s="57"/>
      <c r="RJ357" s="57"/>
      <c r="RK357" s="57"/>
      <c r="RL357" s="57"/>
      <c r="RM357" s="57"/>
      <c r="RN357" s="57"/>
      <c r="RO357" s="57"/>
      <c r="RP357" s="57"/>
      <c r="RQ357" s="57"/>
      <c r="RR357" s="57"/>
      <c r="RS357" s="57"/>
      <c r="RT357" s="57"/>
      <c r="RU357" s="57"/>
      <c r="RV357" s="57"/>
      <c r="RW357" s="57"/>
      <c r="RX357" s="57"/>
      <c r="RY357" s="57"/>
      <c r="RZ357" s="57"/>
      <c r="SA357" s="57"/>
      <c r="SB357" s="57"/>
      <c r="SC357" s="57"/>
      <c r="SD357" s="57"/>
      <c r="SE357" s="57"/>
      <c r="SF357" s="57"/>
      <c r="SG357" s="57"/>
      <c r="SH357" s="57"/>
      <c r="SI357" s="57"/>
      <c r="SJ357" s="57"/>
      <c r="SK357" s="57"/>
      <c r="SL357" s="57"/>
      <c r="SM357" s="57"/>
      <c r="SN357" s="57"/>
      <c r="SO357" s="57"/>
      <c r="SP357" s="57"/>
      <c r="SQ357" s="57"/>
      <c r="SR357" s="57"/>
      <c r="SS357" s="57"/>
      <c r="ST357" s="57"/>
      <c r="SU357" s="57"/>
      <c r="SV357" s="57"/>
      <c r="SW357" s="57"/>
      <c r="SX357" s="57"/>
      <c r="SY357" s="57"/>
      <c r="SZ357" s="57"/>
      <c r="TA357" s="57"/>
      <c r="TB357" s="57"/>
      <c r="TC357" s="57"/>
      <c r="TD357" s="57"/>
      <c r="TE357" s="57"/>
      <c r="TF357" s="57"/>
      <c r="TG357" s="57"/>
      <c r="TH357" s="57"/>
      <c r="TI357" s="57"/>
      <c r="TJ357" s="57"/>
      <c r="TK357" s="57"/>
      <c r="TL357" s="57"/>
      <c r="TM357" s="57"/>
      <c r="TN357" s="57"/>
      <c r="TO357" s="57"/>
      <c r="TP357" s="57"/>
      <c r="TQ357" s="57"/>
      <c r="TR357" s="57"/>
      <c r="TS357" s="57"/>
      <c r="TT357" s="57"/>
      <c r="TU357" s="57"/>
      <c r="TV357" s="57"/>
      <c r="TW357" s="57"/>
      <c r="TX357" s="57"/>
      <c r="TY357" s="57"/>
      <c r="TZ357" s="57"/>
      <c r="UA357" s="57"/>
      <c r="UB357" s="57"/>
      <c r="UC357" s="57"/>
      <c r="UD357" s="57"/>
      <c r="UE357" s="57"/>
      <c r="UF357" s="57"/>
      <c r="UG357" s="57"/>
      <c r="UH357" s="57"/>
      <c r="UI357" s="57"/>
      <c r="UJ357" s="57"/>
      <c r="UK357" s="57"/>
      <c r="UL357" s="57"/>
      <c r="UM357" s="57"/>
      <c r="UN357" s="57"/>
      <c r="UO357" s="57"/>
      <c r="UP357" s="57"/>
      <c r="UQ357" s="57"/>
      <c r="UR357" s="57"/>
      <c r="US357" s="57"/>
      <c r="UT357" s="57"/>
      <c r="UU357" s="57"/>
      <c r="UV357" s="57"/>
      <c r="UW357" s="57"/>
      <c r="UX357" s="57"/>
      <c r="UY357" s="57"/>
      <c r="UZ357" s="57"/>
      <c r="VA357" s="57"/>
      <c r="VB357" s="57"/>
      <c r="VC357" s="57"/>
      <c r="VD357" s="57"/>
      <c r="VE357" s="57"/>
      <c r="VF357" s="57"/>
      <c r="VG357" s="57"/>
      <c r="VH357" s="57"/>
      <c r="VI357" s="57"/>
      <c r="VJ357" s="57"/>
      <c r="VK357" s="57"/>
      <c r="VL357" s="57"/>
      <c r="VM357" s="57"/>
      <c r="VN357" s="57"/>
      <c r="VO357" s="57"/>
      <c r="VP357" s="57"/>
      <c r="VQ357" s="57"/>
      <c r="VR357" s="57"/>
      <c r="VS357" s="57"/>
      <c r="VT357" s="57"/>
      <c r="VU357" s="57"/>
      <c r="VV357" s="57"/>
      <c r="VW357" s="57"/>
      <c r="VX357" s="57"/>
      <c r="VY357" s="57"/>
      <c r="VZ357" s="57"/>
      <c r="WA357" s="57"/>
      <c r="WB357" s="57"/>
      <c r="WC357" s="57"/>
      <c r="WD357" s="57"/>
      <c r="WE357" s="57"/>
      <c r="WF357" s="57"/>
      <c r="WG357" s="57"/>
      <c r="WH357" s="57"/>
      <c r="WI357" s="57"/>
      <c r="WJ357" s="57"/>
      <c r="WK357" s="57"/>
      <c r="WL357" s="57"/>
      <c r="WM357" s="57"/>
      <c r="WN357" s="57"/>
      <c r="WO357" s="57"/>
      <c r="WP357" s="57"/>
      <c r="WQ357" s="57"/>
      <c r="WR357" s="57"/>
      <c r="WS357" s="57"/>
      <c r="WT357" s="57"/>
      <c r="WU357" s="57"/>
      <c r="WV357" s="57"/>
      <c r="WW357" s="57"/>
      <c r="WX357" s="57"/>
      <c r="WY357" s="57"/>
      <c r="WZ357" s="57"/>
      <c r="XA357" s="57"/>
      <c r="XB357" s="57"/>
      <c r="XC357" s="57"/>
      <c r="XD357" s="57"/>
      <c r="XE357" s="57"/>
      <c r="XF357" s="57"/>
      <c r="XG357" s="57"/>
      <c r="XH357" s="57"/>
      <c r="XI357" s="57"/>
      <c r="XJ357" s="57"/>
      <c r="XK357" s="57"/>
      <c r="XL357" s="57"/>
      <c r="XM357" s="57"/>
      <c r="XN357" s="57"/>
      <c r="XO357" s="57"/>
      <c r="XP357" s="57"/>
      <c r="XQ357" s="57"/>
      <c r="XR357" s="57"/>
      <c r="XS357" s="57"/>
      <c r="XT357" s="57"/>
      <c r="XU357" s="57"/>
      <c r="XV357" s="57"/>
      <c r="XW357" s="57"/>
    </row>
    <row r="358">
      <c r="AI358" s="57"/>
      <c r="BR358" s="57"/>
      <c r="DA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c r="IX358" s="57"/>
      <c r="IY358" s="57"/>
      <c r="IZ358" s="57"/>
      <c r="JA358" s="57"/>
      <c r="JB358" s="57"/>
      <c r="JC358" s="57"/>
      <c r="JD358" s="57"/>
      <c r="JE358" s="57"/>
      <c r="JF358" s="57"/>
      <c r="JG358" s="57"/>
      <c r="JH358" s="57"/>
      <c r="JI358" s="57"/>
      <c r="JJ358" s="57"/>
      <c r="JK358" s="57"/>
      <c r="JL358" s="57"/>
      <c r="JM358" s="57"/>
      <c r="JN358" s="57"/>
      <c r="JO358" s="57"/>
      <c r="JP358" s="57"/>
      <c r="JQ358" s="57"/>
      <c r="JR358" s="57"/>
      <c r="JS358" s="57"/>
      <c r="JT358" s="57"/>
      <c r="JU358" s="57"/>
      <c r="JV358" s="57"/>
      <c r="JW358" s="57"/>
      <c r="JX358" s="57"/>
      <c r="JY358" s="57"/>
      <c r="JZ358" s="57"/>
      <c r="KA358" s="57"/>
      <c r="KB358" s="57"/>
      <c r="KC358" s="57"/>
      <c r="KD358" s="57"/>
      <c r="KE358" s="57"/>
      <c r="KF358" s="57"/>
      <c r="KG358" s="57"/>
      <c r="KH358" s="57"/>
      <c r="KI358" s="57"/>
      <c r="KJ358" s="57"/>
      <c r="KK358" s="57"/>
      <c r="KL358" s="57"/>
      <c r="KM358" s="57"/>
      <c r="KN358" s="57"/>
      <c r="KO358" s="57"/>
      <c r="KP358" s="57"/>
      <c r="KQ358" s="57"/>
      <c r="KR358" s="57"/>
      <c r="KS358" s="57"/>
      <c r="KT358" s="57"/>
      <c r="KU358" s="57"/>
      <c r="KV358" s="57"/>
      <c r="KW358" s="57"/>
      <c r="KX358" s="57"/>
      <c r="KY358" s="57"/>
      <c r="KZ358" s="57"/>
      <c r="LA358" s="57"/>
      <c r="LB358" s="57"/>
      <c r="LC358" s="57"/>
      <c r="LD358" s="57"/>
      <c r="LE358" s="57"/>
      <c r="LF358" s="57"/>
      <c r="LG358" s="57"/>
      <c r="LH358" s="57"/>
      <c r="LI358" s="57"/>
      <c r="LJ358" s="57"/>
      <c r="LK358" s="57"/>
      <c r="LL358" s="57"/>
      <c r="LM358" s="57"/>
      <c r="LN358" s="57"/>
      <c r="LO358" s="57"/>
      <c r="LP358" s="57"/>
      <c r="LQ358" s="57"/>
      <c r="LR358" s="57"/>
      <c r="LS358" s="57"/>
      <c r="LT358" s="57"/>
      <c r="LU358" s="57"/>
      <c r="LV358" s="57"/>
      <c r="LW358" s="57"/>
      <c r="LX358" s="57"/>
      <c r="LY358" s="57"/>
      <c r="LZ358" s="57"/>
      <c r="MA358" s="57"/>
      <c r="MB358" s="57"/>
      <c r="MC358" s="57"/>
      <c r="MD358" s="57"/>
      <c r="ME358" s="57"/>
      <c r="MF358" s="57"/>
      <c r="MG358" s="57"/>
      <c r="MH358" s="57"/>
      <c r="MI358" s="57"/>
      <c r="MJ358" s="57"/>
      <c r="MK358" s="57"/>
      <c r="ML358" s="57"/>
      <c r="MM358" s="57"/>
      <c r="MN358" s="57"/>
      <c r="MO358" s="57"/>
      <c r="MP358" s="57"/>
      <c r="MQ358" s="57"/>
      <c r="MR358" s="57"/>
      <c r="MS358" s="57"/>
      <c r="MT358" s="57"/>
      <c r="MU358" s="57"/>
      <c r="MV358" s="57"/>
      <c r="MW358" s="57"/>
      <c r="MX358" s="57"/>
      <c r="MY358" s="57"/>
      <c r="MZ358" s="57"/>
      <c r="NA358" s="57"/>
      <c r="NB358" s="57"/>
      <c r="NC358" s="57"/>
      <c r="ND358" s="57"/>
      <c r="NE358" s="57"/>
      <c r="NF358" s="57"/>
      <c r="NG358" s="57"/>
      <c r="NH358" s="57"/>
      <c r="NI358" s="57"/>
      <c r="NJ358" s="57"/>
      <c r="NK358" s="57"/>
      <c r="NL358" s="57"/>
      <c r="NM358" s="57"/>
      <c r="NN358" s="57"/>
      <c r="NO358" s="57"/>
      <c r="NP358" s="57"/>
      <c r="NQ358" s="57"/>
      <c r="NR358" s="57"/>
      <c r="NS358" s="57"/>
      <c r="NT358" s="57"/>
      <c r="NU358" s="57"/>
      <c r="NV358" s="57"/>
      <c r="NW358" s="57"/>
      <c r="NX358" s="57"/>
      <c r="NY358" s="57"/>
      <c r="NZ358" s="57"/>
      <c r="OA358" s="57"/>
      <c r="OB358" s="57"/>
      <c r="OC358" s="57"/>
      <c r="OD358" s="57"/>
      <c r="OE358" s="57"/>
      <c r="OF358" s="57"/>
      <c r="OG358" s="57"/>
      <c r="OH358" s="57"/>
      <c r="OI358" s="57"/>
      <c r="OJ358" s="57"/>
      <c r="OK358" s="57"/>
      <c r="OL358" s="57"/>
      <c r="OM358" s="57"/>
      <c r="ON358" s="57"/>
      <c r="OO358" s="57"/>
      <c r="OP358" s="57"/>
      <c r="OQ358" s="57"/>
      <c r="OR358" s="57"/>
      <c r="OS358" s="57"/>
      <c r="OT358" s="57"/>
      <c r="OU358" s="57"/>
      <c r="OV358" s="57"/>
      <c r="OW358" s="57"/>
      <c r="OX358" s="57"/>
      <c r="OY358" s="57"/>
      <c r="OZ358" s="57"/>
      <c r="PA358" s="57"/>
      <c r="PB358" s="57"/>
      <c r="PC358" s="57"/>
      <c r="PD358" s="57"/>
      <c r="PE358" s="57"/>
      <c r="PF358" s="57"/>
      <c r="PG358" s="57"/>
      <c r="PH358" s="57"/>
      <c r="PI358" s="57"/>
      <c r="PJ358" s="57"/>
      <c r="PK358" s="57"/>
      <c r="PL358" s="57"/>
      <c r="PM358" s="57"/>
      <c r="PN358" s="57"/>
      <c r="PO358" s="57"/>
      <c r="PP358" s="57"/>
      <c r="PQ358" s="57"/>
      <c r="PR358" s="57"/>
      <c r="PS358" s="57"/>
      <c r="PT358" s="57"/>
      <c r="PU358" s="57"/>
      <c r="PV358" s="57"/>
      <c r="PW358" s="57"/>
      <c r="PX358" s="57"/>
      <c r="PY358" s="57"/>
      <c r="PZ358" s="57"/>
      <c r="QA358" s="57"/>
      <c r="QB358" s="57"/>
      <c r="QC358" s="57"/>
      <c r="QD358" s="57"/>
      <c r="QE358" s="57"/>
      <c r="QF358" s="57"/>
      <c r="QG358" s="57"/>
      <c r="QH358" s="57"/>
      <c r="QI358" s="57"/>
      <c r="QJ358" s="57"/>
      <c r="QK358" s="57"/>
      <c r="QL358" s="57"/>
      <c r="QM358" s="57"/>
      <c r="QN358" s="57"/>
      <c r="QO358" s="57"/>
      <c r="QP358" s="57"/>
      <c r="QQ358" s="57"/>
      <c r="QR358" s="57"/>
      <c r="QS358" s="57"/>
      <c r="QT358" s="57"/>
      <c r="QU358" s="57"/>
      <c r="QV358" s="57"/>
      <c r="QW358" s="57"/>
      <c r="QX358" s="57"/>
      <c r="QY358" s="57"/>
      <c r="QZ358" s="57"/>
      <c r="RA358" s="57"/>
      <c r="RB358" s="57"/>
      <c r="RC358" s="57"/>
      <c r="RD358" s="57"/>
      <c r="RE358" s="57"/>
      <c r="RF358" s="57"/>
      <c r="RG358" s="57"/>
      <c r="RH358" s="57"/>
      <c r="RI358" s="57"/>
      <c r="RJ358" s="57"/>
      <c r="RK358" s="57"/>
      <c r="RL358" s="57"/>
      <c r="RM358" s="57"/>
      <c r="RN358" s="57"/>
      <c r="RO358" s="57"/>
      <c r="RP358" s="57"/>
      <c r="RQ358" s="57"/>
      <c r="RR358" s="57"/>
      <c r="RS358" s="57"/>
      <c r="RT358" s="57"/>
      <c r="RU358" s="57"/>
      <c r="RV358" s="57"/>
      <c r="RW358" s="57"/>
      <c r="RX358" s="57"/>
      <c r="RY358" s="57"/>
      <c r="RZ358" s="57"/>
      <c r="SA358" s="57"/>
      <c r="SB358" s="57"/>
      <c r="SC358" s="57"/>
      <c r="SD358" s="57"/>
      <c r="SE358" s="57"/>
      <c r="SF358" s="57"/>
      <c r="SG358" s="57"/>
      <c r="SH358" s="57"/>
      <c r="SI358" s="57"/>
      <c r="SJ358" s="57"/>
      <c r="SK358" s="57"/>
      <c r="SL358" s="57"/>
      <c r="SM358" s="57"/>
      <c r="SN358" s="57"/>
      <c r="SO358" s="57"/>
      <c r="SP358" s="57"/>
      <c r="SQ358" s="57"/>
      <c r="SR358" s="57"/>
      <c r="SS358" s="57"/>
      <c r="ST358" s="57"/>
      <c r="SU358" s="57"/>
      <c r="SV358" s="57"/>
      <c r="SW358" s="57"/>
      <c r="SX358" s="57"/>
      <c r="SY358" s="57"/>
      <c r="SZ358" s="57"/>
      <c r="TA358" s="57"/>
      <c r="TB358" s="57"/>
      <c r="TC358" s="57"/>
      <c r="TD358" s="57"/>
      <c r="TE358" s="57"/>
      <c r="TF358" s="57"/>
      <c r="TG358" s="57"/>
      <c r="TH358" s="57"/>
      <c r="TI358" s="57"/>
      <c r="TJ358" s="57"/>
      <c r="TK358" s="57"/>
      <c r="TL358" s="57"/>
      <c r="TM358" s="57"/>
      <c r="TN358" s="57"/>
      <c r="TO358" s="57"/>
      <c r="TP358" s="57"/>
      <c r="TQ358" s="57"/>
      <c r="TR358" s="57"/>
      <c r="TS358" s="57"/>
      <c r="TT358" s="57"/>
      <c r="TU358" s="57"/>
      <c r="TV358" s="57"/>
      <c r="TW358" s="57"/>
      <c r="TX358" s="57"/>
      <c r="TY358" s="57"/>
      <c r="TZ358" s="57"/>
      <c r="UA358" s="57"/>
      <c r="UB358" s="57"/>
      <c r="UC358" s="57"/>
      <c r="UD358" s="57"/>
      <c r="UE358" s="57"/>
      <c r="UF358" s="57"/>
      <c r="UG358" s="57"/>
      <c r="UH358" s="57"/>
      <c r="UI358" s="57"/>
      <c r="UJ358" s="57"/>
      <c r="UK358" s="57"/>
      <c r="UL358" s="57"/>
      <c r="UM358" s="57"/>
      <c r="UN358" s="57"/>
      <c r="UO358" s="57"/>
      <c r="UP358" s="57"/>
      <c r="UQ358" s="57"/>
      <c r="UR358" s="57"/>
      <c r="US358" s="57"/>
      <c r="UT358" s="57"/>
      <c r="UU358" s="57"/>
      <c r="UV358" s="57"/>
      <c r="UW358" s="57"/>
      <c r="UX358" s="57"/>
      <c r="UY358" s="57"/>
      <c r="UZ358" s="57"/>
      <c r="VA358" s="57"/>
      <c r="VB358" s="57"/>
      <c r="VC358" s="57"/>
      <c r="VD358" s="57"/>
      <c r="VE358" s="57"/>
      <c r="VF358" s="57"/>
      <c r="VG358" s="57"/>
      <c r="VH358" s="57"/>
      <c r="VI358" s="57"/>
      <c r="VJ358" s="57"/>
      <c r="VK358" s="57"/>
      <c r="VL358" s="57"/>
      <c r="VM358" s="57"/>
      <c r="VN358" s="57"/>
      <c r="VO358" s="57"/>
      <c r="VP358" s="57"/>
      <c r="VQ358" s="57"/>
      <c r="VR358" s="57"/>
      <c r="VS358" s="57"/>
      <c r="VT358" s="57"/>
      <c r="VU358" s="57"/>
      <c r="VV358" s="57"/>
      <c r="VW358" s="57"/>
      <c r="VX358" s="57"/>
      <c r="VY358" s="57"/>
      <c r="VZ358" s="57"/>
      <c r="WA358" s="57"/>
      <c r="WB358" s="57"/>
      <c r="WC358" s="57"/>
      <c r="WD358" s="57"/>
      <c r="WE358" s="57"/>
      <c r="WF358" s="57"/>
      <c r="WG358" s="57"/>
      <c r="WH358" s="57"/>
      <c r="WI358" s="57"/>
      <c r="WJ358" s="57"/>
      <c r="WK358" s="57"/>
      <c r="WL358" s="57"/>
      <c r="WM358" s="57"/>
      <c r="WN358" s="57"/>
      <c r="WO358" s="57"/>
      <c r="WP358" s="57"/>
      <c r="WQ358" s="57"/>
      <c r="WR358" s="57"/>
      <c r="WS358" s="57"/>
      <c r="WT358" s="57"/>
      <c r="WU358" s="57"/>
      <c r="WV358" s="57"/>
      <c r="WW358" s="57"/>
      <c r="WX358" s="57"/>
      <c r="WY358" s="57"/>
      <c r="WZ358" s="57"/>
      <c r="XA358" s="57"/>
      <c r="XB358" s="57"/>
      <c r="XC358" s="57"/>
      <c r="XD358" s="57"/>
      <c r="XE358" s="57"/>
      <c r="XF358" s="57"/>
      <c r="XG358" s="57"/>
      <c r="XH358" s="57"/>
      <c r="XI358" s="57"/>
      <c r="XJ358" s="57"/>
      <c r="XK358" s="57"/>
      <c r="XL358" s="57"/>
      <c r="XM358" s="57"/>
      <c r="XN358" s="57"/>
      <c r="XO358" s="57"/>
      <c r="XP358" s="57"/>
      <c r="XQ358" s="57"/>
      <c r="XR358" s="57"/>
      <c r="XS358" s="57"/>
      <c r="XT358" s="57"/>
      <c r="XU358" s="57"/>
      <c r="XV358" s="57"/>
      <c r="XW358" s="57"/>
    </row>
    <row r="359">
      <c r="AI359" s="57"/>
      <c r="BR359" s="57"/>
      <c r="DA359" s="57"/>
      <c r="EJ359" s="57"/>
      <c r="EK359" s="57"/>
      <c r="EL359" s="57"/>
      <c r="EM359" s="57"/>
      <c r="EN359" s="57"/>
      <c r="EO359" s="57"/>
      <c r="EP359" s="57"/>
      <c r="EQ359" s="57"/>
      <c r="ER359" s="57"/>
      <c r="ES359" s="57"/>
      <c r="ET359" s="57"/>
      <c r="EU359" s="57"/>
      <c r="EV359" s="57"/>
      <c r="EW359" s="57"/>
      <c r="EX359" s="57"/>
      <c r="EY359" s="57"/>
      <c r="EZ359" s="57"/>
      <c r="FA359" s="57"/>
      <c r="FB359" s="57"/>
      <c r="FC359" s="57"/>
      <c r="FD359" s="57"/>
      <c r="FE359" s="57"/>
      <c r="FF359" s="57"/>
      <c r="FG359" s="57"/>
      <c r="FH359" s="57"/>
      <c r="FI359" s="57"/>
      <c r="FJ359" s="57"/>
      <c r="FK359" s="57"/>
      <c r="FL359" s="57"/>
      <c r="FM359" s="57"/>
      <c r="FN359" s="57"/>
      <c r="FO359" s="57"/>
      <c r="FP359" s="57"/>
      <c r="FQ359" s="57"/>
      <c r="FR359" s="57"/>
      <c r="FS359" s="57"/>
      <c r="FT359" s="57"/>
      <c r="FU359" s="57"/>
      <c r="FV359" s="57"/>
      <c r="FW359" s="57"/>
      <c r="FX359" s="57"/>
      <c r="FY359" s="57"/>
      <c r="FZ359" s="57"/>
      <c r="GA359" s="57"/>
      <c r="GB359" s="57"/>
      <c r="GC359" s="57"/>
      <c r="GD359" s="57"/>
      <c r="GE359" s="57"/>
      <c r="GF359" s="57"/>
      <c r="GG359" s="57"/>
      <c r="GH359" s="57"/>
      <c r="GI359" s="57"/>
      <c r="GJ359" s="57"/>
      <c r="GK359" s="57"/>
      <c r="GL359" s="57"/>
      <c r="GM359" s="57"/>
      <c r="GN359" s="57"/>
      <c r="GO359" s="57"/>
      <c r="GP359" s="57"/>
      <c r="GQ359" s="57"/>
      <c r="GR359" s="57"/>
      <c r="GS359" s="57"/>
      <c r="GT359" s="57"/>
      <c r="GU359" s="57"/>
      <c r="GV359" s="57"/>
      <c r="GW359" s="57"/>
      <c r="GX359" s="57"/>
      <c r="GY359" s="57"/>
      <c r="GZ359" s="57"/>
      <c r="HA359" s="57"/>
      <c r="HB359" s="57"/>
      <c r="HC359" s="57"/>
      <c r="HD359" s="57"/>
      <c r="HE359" s="57"/>
      <c r="HF359" s="57"/>
      <c r="HG359" s="57"/>
      <c r="HH359" s="57"/>
      <c r="HI359" s="57"/>
      <c r="HJ359" s="57"/>
      <c r="HK359" s="57"/>
      <c r="HL359" s="57"/>
      <c r="HM359" s="57"/>
      <c r="HN359" s="57"/>
      <c r="HO359" s="57"/>
      <c r="HP359" s="57"/>
      <c r="HQ359" s="57"/>
      <c r="HR359" s="57"/>
      <c r="HS359" s="57"/>
      <c r="HT359" s="57"/>
      <c r="HU359" s="57"/>
      <c r="HV359" s="57"/>
      <c r="HW359" s="57"/>
      <c r="HX359" s="57"/>
      <c r="HY359" s="57"/>
      <c r="HZ359" s="57"/>
      <c r="IA359" s="57"/>
      <c r="IB359" s="57"/>
      <c r="IC359" s="57"/>
      <c r="ID359" s="57"/>
      <c r="IE359" s="57"/>
      <c r="IF359" s="57"/>
      <c r="IG359" s="57"/>
      <c r="IH359" s="57"/>
      <c r="II359" s="57"/>
      <c r="IJ359" s="57"/>
      <c r="IK359" s="57"/>
      <c r="IL359" s="57"/>
      <c r="IM359" s="57"/>
      <c r="IN359" s="57"/>
      <c r="IO359" s="57"/>
      <c r="IP359" s="57"/>
      <c r="IQ359" s="57"/>
      <c r="IR359" s="57"/>
      <c r="IS359" s="57"/>
      <c r="IT359" s="57"/>
      <c r="IU359" s="57"/>
      <c r="IV359" s="57"/>
      <c r="IW359" s="57"/>
      <c r="IX359" s="57"/>
      <c r="IY359" s="57"/>
      <c r="IZ359" s="57"/>
      <c r="JA359" s="57"/>
      <c r="JB359" s="57"/>
      <c r="JC359" s="57"/>
      <c r="JD359" s="57"/>
      <c r="JE359" s="57"/>
      <c r="JF359" s="57"/>
      <c r="JG359" s="57"/>
      <c r="JH359" s="57"/>
      <c r="JI359" s="57"/>
      <c r="JJ359" s="57"/>
      <c r="JK359" s="57"/>
      <c r="JL359" s="57"/>
      <c r="JM359" s="57"/>
      <c r="JN359" s="57"/>
      <c r="JO359" s="57"/>
      <c r="JP359" s="57"/>
      <c r="JQ359" s="57"/>
      <c r="JR359" s="57"/>
      <c r="JS359" s="57"/>
      <c r="JT359" s="57"/>
      <c r="JU359" s="57"/>
      <c r="JV359" s="57"/>
      <c r="JW359" s="57"/>
      <c r="JX359" s="57"/>
      <c r="JY359" s="57"/>
      <c r="JZ359" s="57"/>
      <c r="KA359" s="57"/>
      <c r="KB359" s="57"/>
      <c r="KC359" s="57"/>
      <c r="KD359" s="57"/>
      <c r="KE359" s="57"/>
      <c r="KF359" s="57"/>
      <c r="KG359" s="57"/>
      <c r="KH359" s="57"/>
      <c r="KI359" s="57"/>
      <c r="KJ359" s="57"/>
      <c r="KK359" s="57"/>
      <c r="KL359" s="57"/>
      <c r="KM359" s="57"/>
      <c r="KN359" s="57"/>
      <c r="KO359" s="57"/>
      <c r="KP359" s="57"/>
      <c r="KQ359" s="57"/>
      <c r="KR359" s="57"/>
      <c r="KS359" s="57"/>
      <c r="KT359" s="57"/>
      <c r="KU359" s="57"/>
      <c r="KV359" s="57"/>
      <c r="KW359" s="57"/>
      <c r="KX359" s="57"/>
      <c r="KY359" s="57"/>
      <c r="KZ359" s="57"/>
      <c r="LA359" s="57"/>
      <c r="LB359" s="57"/>
      <c r="LC359" s="57"/>
      <c r="LD359" s="57"/>
      <c r="LE359" s="57"/>
      <c r="LF359" s="57"/>
      <c r="LG359" s="57"/>
      <c r="LH359" s="57"/>
      <c r="LI359" s="57"/>
      <c r="LJ359" s="57"/>
      <c r="LK359" s="57"/>
      <c r="LL359" s="57"/>
      <c r="LM359" s="57"/>
      <c r="LN359" s="57"/>
      <c r="LO359" s="57"/>
      <c r="LP359" s="57"/>
      <c r="LQ359" s="57"/>
      <c r="LR359" s="57"/>
      <c r="LS359" s="57"/>
      <c r="LT359" s="57"/>
      <c r="LU359" s="57"/>
      <c r="LV359" s="57"/>
      <c r="LW359" s="57"/>
      <c r="LX359" s="57"/>
      <c r="LY359" s="57"/>
      <c r="LZ359" s="57"/>
      <c r="MA359" s="57"/>
      <c r="MB359" s="57"/>
      <c r="MC359" s="57"/>
      <c r="MD359" s="57"/>
      <c r="ME359" s="57"/>
      <c r="MF359" s="57"/>
      <c r="MG359" s="57"/>
      <c r="MH359" s="57"/>
      <c r="MI359" s="57"/>
      <c r="MJ359" s="57"/>
      <c r="MK359" s="57"/>
      <c r="ML359" s="57"/>
      <c r="MM359" s="57"/>
      <c r="MN359" s="57"/>
      <c r="MO359" s="57"/>
      <c r="MP359" s="57"/>
      <c r="MQ359" s="57"/>
      <c r="MR359" s="57"/>
      <c r="MS359" s="57"/>
      <c r="MT359" s="57"/>
      <c r="MU359" s="57"/>
      <c r="MV359" s="57"/>
      <c r="MW359" s="57"/>
      <c r="MX359" s="57"/>
      <c r="MY359" s="57"/>
      <c r="MZ359" s="57"/>
      <c r="NA359" s="57"/>
      <c r="NB359" s="57"/>
      <c r="NC359" s="57"/>
      <c r="ND359" s="57"/>
      <c r="NE359" s="57"/>
      <c r="NF359" s="57"/>
      <c r="NG359" s="57"/>
      <c r="NH359" s="57"/>
      <c r="NI359" s="57"/>
      <c r="NJ359" s="57"/>
      <c r="NK359" s="57"/>
      <c r="NL359" s="57"/>
      <c r="NM359" s="57"/>
      <c r="NN359" s="57"/>
      <c r="NO359" s="57"/>
      <c r="NP359" s="57"/>
      <c r="NQ359" s="57"/>
      <c r="NR359" s="57"/>
      <c r="NS359" s="57"/>
      <c r="NT359" s="57"/>
      <c r="NU359" s="57"/>
      <c r="NV359" s="57"/>
      <c r="NW359" s="57"/>
      <c r="NX359" s="57"/>
      <c r="NY359" s="57"/>
      <c r="NZ359" s="57"/>
      <c r="OA359" s="57"/>
      <c r="OB359" s="57"/>
      <c r="OC359" s="57"/>
      <c r="OD359" s="57"/>
      <c r="OE359" s="57"/>
      <c r="OF359" s="57"/>
      <c r="OG359" s="57"/>
      <c r="OH359" s="57"/>
      <c r="OI359" s="57"/>
      <c r="OJ359" s="57"/>
      <c r="OK359" s="57"/>
      <c r="OL359" s="57"/>
      <c r="OM359" s="57"/>
      <c r="ON359" s="57"/>
      <c r="OO359" s="57"/>
      <c r="OP359" s="57"/>
      <c r="OQ359" s="57"/>
      <c r="OR359" s="57"/>
      <c r="OS359" s="57"/>
      <c r="OT359" s="57"/>
      <c r="OU359" s="57"/>
      <c r="OV359" s="57"/>
      <c r="OW359" s="57"/>
      <c r="OX359" s="57"/>
      <c r="OY359" s="57"/>
      <c r="OZ359" s="57"/>
      <c r="PA359" s="57"/>
      <c r="PB359" s="57"/>
      <c r="PC359" s="57"/>
      <c r="PD359" s="57"/>
      <c r="PE359" s="57"/>
      <c r="PF359" s="57"/>
      <c r="PG359" s="57"/>
      <c r="PH359" s="57"/>
      <c r="PI359" s="57"/>
      <c r="PJ359" s="57"/>
      <c r="PK359" s="57"/>
      <c r="PL359" s="57"/>
      <c r="PM359" s="57"/>
      <c r="PN359" s="57"/>
      <c r="PO359" s="57"/>
      <c r="PP359" s="57"/>
      <c r="PQ359" s="57"/>
      <c r="PR359" s="57"/>
      <c r="PS359" s="57"/>
      <c r="PT359" s="57"/>
      <c r="PU359" s="57"/>
      <c r="PV359" s="57"/>
      <c r="PW359" s="57"/>
      <c r="PX359" s="57"/>
      <c r="PY359" s="57"/>
      <c r="PZ359" s="57"/>
      <c r="QA359" s="57"/>
      <c r="QB359" s="57"/>
      <c r="QC359" s="57"/>
      <c r="QD359" s="57"/>
      <c r="QE359" s="57"/>
      <c r="QF359" s="57"/>
      <c r="QG359" s="57"/>
      <c r="QH359" s="57"/>
      <c r="QI359" s="57"/>
      <c r="QJ359" s="57"/>
      <c r="QK359" s="57"/>
      <c r="QL359" s="57"/>
      <c r="QM359" s="57"/>
      <c r="QN359" s="57"/>
      <c r="QO359" s="57"/>
      <c r="QP359" s="57"/>
      <c r="QQ359" s="57"/>
      <c r="QR359" s="57"/>
      <c r="QS359" s="57"/>
      <c r="QT359" s="57"/>
      <c r="QU359" s="57"/>
      <c r="QV359" s="57"/>
      <c r="QW359" s="57"/>
      <c r="QX359" s="57"/>
      <c r="QY359" s="57"/>
      <c r="QZ359" s="57"/>
      <c r="RA359" s="57"/>
      <c r="RB359" s="57"/>
      <c r="RC359" s="57"/>
      <c r="RD359" s="57"/>
      <c r="RE359" s="57"/>
      <c r="RF359" s="57"/>
      <c r="RG359" s="57"/>
      <c r="RH359" s="57"/>
      <c r="RI359" s="57"/>
      <c r="RJ359" s="57"/>
      <c r="RK359" s="57"/>
      <c r="RL359" s="57"/>
      <c r="RM359" s="57"/>
      <c r="RN359" s="57"/>
      <c r="RO359" s="57"/>
      <c r="RP359" s="57"/>
      <c r="RQ359" s="57"/>
      <c r="RR359" s="57"/>
      <c r="RS359" s="57"/>
      <c r="RT359" s="57"/>
      <c r="RU359" s="57"/>
      <c r="RV359" s="57"/>
      <c r="RW359" s="57"/>
      <c r="RX359" s="57"/>
      <c r="RY359" s="57"/>
      <c r="RZ359" s="57"/>
      <c r="SA359" s="57"/>
      <c r="SB359" s="57"/>
      <c r="SC359" s="57"/>
      <c r="SD359" s="57"/>
      <c r="SE359" s="57"/>
      <c r="SF359" s="57"/>
      <c r="SG359" s="57"/>
      <c r="SH359" s="57"/>
      <c r="SI359" s="57"/>
      <c r="SJ359" s="57"/>
      <c r="SK359" s="57"/>
      <c r="SL359" s="57"/>
      <c r="SM359" s="57"/>
      <c r="SN359" s="57"/>
      <c r="SO359" s="57"/>
      <c r="SP359" s="57"/>
      <c r="SQ359" s="57"/>
      <c r="SR359" s="57"/>
      <c r="SS359" s="57"/>
      <c r="ST359" s="57"/>
      <c r="SU359" s="57"/>
      <c r="SV359" s="57"/>
      <c r="SW359" s="57"/>
      <c r="SX359" s="57"/>
      <c r="SY359" s="57"/>
      <c r="SZ359" s="57"/>
      <c r="TA359" s="57"/>
      <c r="TB359" s="57"/>
      <c r="TC359" s="57"/>
      <c r="TD359" s="57"/>
      <c r="TE359" s="57"/>
      <c r="TF359" s="57"/>
      <c r="TG359" s="57"/>
      <c r="TH359" s="57"/>
      <c r="TI359" s="57"/>
      <c r="TJ359" s="57"/>
      <c r="TK359" s="57"/>
      <c r="TL359" s="57"/>
      <c r="TM359" s="57"/>
      <c r="TN359" s="57"/>
      <c r="TO359" s="57"/>
      <c r="TP359" s="57"/>
      <c r="TQ359" s="57"/>
      <c r="TR359" s="57"/>
      <c r="TS359" s="57"/>
      <c r="TT359" s="57"/>
      <c r="TU359" s="57"/>
      <c r="TV359" s="57"/>
      <c r="TW359" s="57"/>
      <c r="TX359" s="57"/>
      <c r="TY359" s="57"/>
      <c r="TZ359" s="57"/>
      <c r="UA359" s="57"/>
      <c r="UB359" s="57"/>
      <c r="UC359" s="57"/>
      <c r="UD359" s="57"/>
      <c r="UE359" s="57"/>
      <c r="UF359" s="57"/>
      <c r="UG359" s="57"/>
      <c r="UH359" s="57"/>
      <c r="UI359" s="57"/>
      <c r="UJ359" s="57"/>
      <c r="UK359" s="57"/>
      <c r="UL359" s="57"/>
      <c r="UM359" s="57"/>
      <c r="UN359" s="57"/>
      <c r="UO359" s="57"/>
      <c r="UP359" s="57"/>
      <c r="UQ359" s="57"/>
      <c r="UR359" s="57"/>
      <c r="US359" s="57"/>
      <c r="UT359" s="57"/>
      <c r="UU359" s="57"/>
      <c r="UV359" s="57"/>
      <c r="UW359" s="57"/>
      <c r="UX359" s="57"/>
      <c r="UY359" s="57"/>
      <c r="UZ359" s="57"/>
      <c r="VA359" s="57"/>
      <c r="VB359" s="57"/>
      <c r="VC359" s="57"/>
      <c r="VD359" s="57"/>
      <c r="VE359" s="57"/>
      <c r="VF359" s="57"/>
      <c r="VG359" s="57"/>
      <c r="VH359" s="57"/>
      <c r="VI359" s="57"/>
      <c r="VJ359" s="57"/>
      <c r="VK359" s="57"/>
      <c r="VL359" s="57"/>
      <c r="VM359" s="57"/>
      <c r="VN359" s="57"/>
      <c r="VO359" s="57"/>
      <c r="VP359" s="57"/>
      <c r="VQ359" s="57"/>
      <c r="VR359" s="57"/>
      <c r="VS359" s="57"/>
      <c r="VT359" s="57"/>
      <c r="VU359" s="57"/>
      <c r="VV359" s="57"/>
      <c r="VW359" s="57"/>
      <c r="VX359" s="57"/>
      <c r="VY359" s="57"/>
      <c r="VZ359" s="57"/>
      <c r="WA359" s="57"/>
      <c r="WB359" s="57"/>
      <c r="WC359" s="57"/>
      <c r="WD359" s="57"/>
      <c r="WE359" s="57"/>
      <c r="WF359" s="57"/>
      <c r="WG359" s="57"/>
      <c r="WH359" s="57"/>
      <c r="WI359" s="57"/>
      <c r="WJ359" s="57"/>
      <c r="WK359" s="57"/>
      <c r="WL359" s="57"/>
      <c r="WM359" s="57"/>
      <c r="WN359" s="57"/>
      <c r="WO359" s="57"/>
      <c r="WP359" s="57"/>
      <c r="WQ359" s="57"/>
      <c r="WR359" s="57"/>
      <c r="WS359" s="57"/>
      <c r="WT359" s="57"/>
      <c r="WU359" s="57"/>
      <c r="WV359" s="57"/>
      <c r="WW359" s="57"/>
      <c r="WX359" s="57"/>
      <c r="WY359" s="57"/>
      <c r="WZ359" s="57"/>
      <c r="XA359" s="57"/>
      <c r="XB359" s="57"/>
      <c r="XC359" s="57"/>
      <c r="XD359" s="57"/>
      <c r="XE359" s="57"/>
      <c r="XF359" s="57"/>
      <c r="XG359" s="57"/>
      <c r="XH359" s="57"/>
      <c r="XI359" s="57"/>
      <c r="XJ359" s="57"/>
      <c r="XK359" s="57"/>
      <c r="XL359" s="57"/>
      <c r="XM359" s="57"/>
      <c r="XN359" s="57"/>
      <c r="XO359" s="57"/>
      <c r="XP359" s="57"/>
      <c r="XQ359" s="57"/>
      <c r="XR359" s="57"/>
      <c r="XS359" s="57"/>
      <c r="XT359" s="57"/>
      <c r="XU359" s="57"/>
      <c r="XV359" s="57"/>
      <c r="XW359" s="57"/>
    </row>
    <row r="360">
      <c r="AI360" s="57"/>
      <c r="BR360" s="57"/>
      <c r="DA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c r="JV360" s="57"/>
      <c r="JW360" s="57"/>
      <c r="JX360" s="57"/>
      <c r="JY360" s="57"/>
      <c r="JZ360" s="57"/>
      <c r="KA360" s="57"/>
      <c r="KB360" s="57"/>
      <c r="KC360" s="57"/>
      <c r="KD360" s="57"/>
      <c r="KE360" s="57"/>
      <c r="KF360" s="57"/>
      <c r="KG360" s="57"/>
      <c r="KH360" s="57"/>
      <c r="KI360" s="57"/>
      <c r="KJ360" s="57"/>
      <c r="KK360" s="57"/>
      <c r="KL360" s="57"/>
      <c r="KM360" s="57"/>
      <c r="KN360" s="57"/>
      <c r="KO360" s="57"/>
      <c r="KP360" s="57"/>
      <c r="KQ360" s="57"/>
      <c r="KR360" s="57"/>
      <c r="KS360" s="57"/>
      <c r="KT360" s="57"/>
      <c r="KU360" s="57"/>
      <c r="KV360" s="57"/>
      <c r="KW360" s="57"/>
      <c r="KX360" s="57"/>
      <c r="KY360" s="57"/>
      <c r="KZ360" s="57"/>
      <c r="LA360" s="57"/>
      <c r="LB360" s="57"/>
      <c r="LC360" s="57"/>
      <c r="LD360" s="57"/>
      <c r="LE360" s="57"/>
      <c r="LF360" s="57"/>
      <c r="LG360" s="57"/>
      <c r="LH360" s="57"/>
      <c r="LI360" s="57"/>
      <c r="LJ360" s="57"/>
      <c r="LK360" s="57"/>
      <c r="LL360" s="57"/>
      <c r="LM360" s="57"/>
      <c r="LN360" s="57"/>
      <c r="LO360" s="57"/>
      <c r="LP360" s="57"/>
      <c r="LQ360" s="57"/>
      <c r="LR360" s="57"/>
      <c r="LS360" s="57"/>
      <c r="LT360" s="57"/>
      <c r="LU360" s="57"/>
      <c r="LV360" s="57"/>
      <c r="LW360" s="57"/>
      <c r="LX360" s="57"/>
      <c r="LY360" s="57"/>
      <c r="LZ360" s="57"/>
      <c r="MA360" s="57"/>
      <c r="MB360" s="57"/>
      <c r="MC360" s="57"/>
      <c r="MD360" s="57"/>
      <c r="ME360" s="57"/>
      <c r="MF360" s="57"/>
      <c r="MG360" s="57"/>
      <c r="MH360" s="57"/>
      <c r="MI360" s="57"/>
      <c r="MJ360" s="57"/>
      <c r="MK360" s="57"/>
      <c r="ML360" s="57"/>
      <c r="MM360" s="57"/>
      <c r="MN360" s="57"/>
      <c r="MO360" s="57"/>
      <c r="MP360" s="57"/>
      <c r="MQ360" s="57"/>
      <c r="MR360" s="57"/>
      <c r="MS360" s="57"/>
      <c r="MT360" s="57"/>
      <c r="MU360" s="57"/>
      <c r="MV360" s="57"/>
      <c r="MW360" s="57"/>
      <c r="MX360" s="57"/>
      <c r="MY360" s="57"/>
      <c r="MZ360" s="57"/>
      <c r="NA360" s="57"/>
      <c r="NB360" s="57"/>
      <c r="NC360" s="57"/>
      <c r="ND360" s="57"/>
      <c r="NE360" s="57"/>
      <c r="NF360" s="57"/>
      <c r="NG360" s="57"/>
      <c r="NH360" s="57"/>
      <c r="NI360" s="57"/>
      <c r="NJ360" s="57"/>
      <c r="NK360" s="57"/>
      <c r="NL360" s="57"/>
      <c r="NM360" s="57"/>
      <c r="NN360" s="57"/>
      <c r="NO360" s="57"/>
      <c r="NP360" s="57"/>
      <c r="NQ360" s="57"/>
      <c r="NR360" s="57"/>
      <c r="NS360" s="57"/>
      <c r="NT360" s="57"/>
      <c r="NU360" s="57"/>
      <c r="NV360" s="57"/>
      <c r="NW360" s="57"/>
      <c r="NX360" s="57"/>
      <c r="NY360" s="57"/>
      <c r="NZ360" s="57"/>
      <c r="OA360" s="57"/>
      <c r="OB360" s="57"/>
      <c r="OC360" s="57"/>
      <c r="OD360" s="57"/>
      <c r="OE360" s="57"/>
      <c r="OF360" s="57"/>
      <c r="OG360" s="57"/>
      <c r="OH360" s="57"/>
      <c r="OI360" s="57"/>
      <c r="OJ360" s="57"/>
      <c r="OK360" s="57"/>
      <c r="OL360" s="57"/>
      <c r="OM360" s="57"/>
      <c r="ON360" s="57"/>
      <c r="OO360" s="57"/>
      <c r="OP360" s="57"/>
      <c r="OQ360" s="57"/>
      <c r="OR360" s="57"/>
      <c r="OS360" s="57"/>
      <c r="OT360" s="57"/>
      <c r="OU360" s="57"/>
      <c r="OV360" s="57"/>
      <c r="OW360" s="57"/>
      <c r="OX360" s="57"/>
      <c r="OY360" s="57"/>
      <c r="OZ360" s="57"/>
      <c r="PA360" s="57"/>
      <c r="PB360" s="57"/>
      <c r="PC360" s="57"/>
      <c r="PD360" s="57"/>
      <c r="PE360" s="57"/>
      <c r="PF360" s="57"/>
      <c r="PG360" s="57"/>
      <c r="PH360" s="57"/>
      <c r="PI360" s="57"/>
      <c r="PJ360" s="57"/>
      <c r="PK360" s="57"/>
      <c r="PL360" s="57"/>
      <c r="PM360" s="57"/>
      <c r="PN360" s="57"/>
      <c r="PO360" s="57"/>
      <c r="PP360" s="57"/>
      <c r="PQ360" s="57"/>
      <c r="PR360" s="57"/>
      <c r="PS360" s="57"/>
      <c r="PT360" s="57"/>
      <c r="PU360" s="57"/>
      <c r="PV360" s="57"/>
      <c r="PW360" s="57"/>
      <c r="PX360" s="57"/>
      <c r="PY360" s="57"/>
      <c r="PZ360" s="57"/>
      <c r="QA360" s="57"/>
      <c r="QB360" s="57"/>
      <c r="QC360" s="57"/>
      <c r="QD360" s="57"/>
      <c r="QE360" s="57"/>
      <c r="QF360" s="57"/>
      <c r="QG360" s="57"/>
      <c r="QH360" s="57"/>
      <c r="QI360" s="57"/>
      <c r="QJ360" s="57"/>
      <c r="QK360" s="57"/>
      <c r="QL360" s="57"/>
      <c r="QM360" s="57"/>
      <c r="QN360" s="57"/>
      <c r="QO360" s="57"/>
      <c r="QP360" s="57"/>
      <c r="QQ360" s="57"/>
      <c r="QR360" s="57"/>
      <c r="QS360" s="57"/>
      <c r="QT360" s="57"/>
      <c r="QU360" s="57"/>
      <c r="QV360" s="57"/>
      <c r="QW360" s="57"/>
      <c r="QX360" s="57"/>
      <c r="QY360" s="57"/>
      <c r="QZ360" s="57"/>
      <c r="RA360" s="57"/>
      <c r="RB360" s="57"/>
      <c r="RC360" s="57"/>
      <c r="RD360" s="57"/>
      <c r="RE360" s="57"/>
      <c r="RF360" s="57"/>
      <c r="RG360" s="57"/>
      <c r="RH360" s="57"/>
      <c r="RI360" s="57"/>
      <c r="RJ360" s="57"/>
      <c r="RK360" s="57"/>
      <c r="RL360" s="57"/>
      <c r="RM360" s="57"/>
      <c r="RN360" s="57"/>
      <c r="RO360" s="57"/>
      <c r="RP360" s="57"/>
      <c r="RQ360" s="57"/>
      <c r="RR360" s="57"/>
      <c r="RS360" s="57"/>
      <c r="RT360" s="57"/>
      <c r="RU360" s="57"/>
      <c r="RV360" s="57"/>
      <c r="RW360" s="57"/>
      <c r="RX360" s="57"/>
      <c r="RY360" s="57"/>
      <c r="RZ360" s="57"/>
      <c r="SA360" s="57"/>
      <c r="SB360" s="57"/>
      <c r="SC360" s="57"/>
      <c r="SD360" s="57"/>
      <c r="SE360" s="57"/>
      <c r="SF360" s="57"/>
      <c r="SG360" s="57"/>
      <c r="SH360" s="57"/>
      <c r="SI360" s="57"/>
      <c r="SJ360" s="57"/>
      <c r="SK360" s="57"/>
      <c r="SL360" s="57"/>
      <c r="SM360" s="57"/>
      <c r="SN360" s="57"/>
      <c r="SO360" s="57"/>
      <c r="SP360" s="57"/>
      <c r="SQ360" s="57"/>
      <c r="SR360" s="57"/>
      <c r="SS360" s="57"/>
      <c r="ST360" s="57"/>
      <c r="SU360" s="57"/>
      <c r="SV360" s="57"/>
      <c r="SW360" s="57"/>
      <c r="SX360" s="57"/>
      <c r="SY360" s="57"/>
      <c r="SZ360" s="57"/>
      <c r="TA360" s="57"/>
      <c r="TB360" s="57"/>
      <c r="TC360" s="57"/>
      <c r="TD360" s="57"/>
      <c r="TE360" s="57"/>
      <c r="TF360" s="57"/>
      <c r="TG360" s="57"/>
      <c r="TH360" s="57"/>
      <c r="TI360" s="57"/>
      <c r="TJ360" s="57"/>
      <c r="TK360" s="57"/>
      <c r="TL360" s="57"/>
      <c r="TM360" s="57"/>
      <c r="TN360" s="57"/>
      <c r="TO360" s="57"/>
      <c r="TP360" s="57"/>
      <c r="TQ360" s="57"/>
      <c r="TR360" s="57"/>
      <c r="TS360" s="57"/>
      <c r="TT360" s="57"/>
      <c r="TU360" s="57"/>
      <c r="TV360" s="57"/>
      <c r="TW360" s="57"/>
      <c r="TX360" s="57"/>
      <c r="TY360" s="57"/>
      <c r="TZ360" s="57"/>
      <c r="UA360" s="57"/>
      <c r="UB360" s="57"/>
      <c r="UC360" s="57"/>
      <c r="UD360" s="57"/>
      <c r="UE360" s="57"/>
      <c r="UF360" s="57"/>
      <c r="UG360" s="57"/>
      <c r="UH360" s="57"/>
      <c r="UI360" s="57"/>
      <c r="UJ360" s="57"/>
      <c r="UK360" s="57"/>
      <c r="UL360" s="57"/>
      <c r="UM360" s="57"/>
      <c r="UN360" s="57"/>
      <c r="UO360" s="57"/>
      <c r="UP360" s="57"/>
      <c r="UQ360" s="57"/>
      <c r="UR360" s="57"/>
      <c r="US360" s="57"/>
      <c r="UT360" s="57"/>
      <c r="UU360" s="57"/>
      <c r="UV360" s="57"/>
      <c r="UW360" s="57"/>
      <c r="UX360" s="57"/>
      <c r="UY360" s="57"/>
      <c r="UZ360" s="57"/>
      <c r="VA360" s="57"/>
      <c r="VB360" s="57"/>
      <c r="VC360" s="57"/>
      <c r="VD360" s="57"/>
      <c r="VE360" s="57"/>
      <c r="VF360" s="57"/>
      <c r="VG360" s="57"/>
      <c r="VH360" s="57"/>
      <c r="VI360" s="57"/>
      <c r="VJ360" s="57"/>
      <c r="VK360" s="57"/>
      <c r="VL360" s="57"/>
      <c r="VM360" s="57"/>
      <c r="VN360" s="57"/>
      <c r="VO360" s="57"/>
      <c r="VP360" s="57"/>
      <c r="VQ360" s="57"/>
      <c r="VR360" s="57"/>
      <c r="VS360" s="57"/>
      <c r="VT360" s="57"/>
      <c r="VU360" s="57"/>
      <c r="VV360" s="57"/>
      <c r="VW360" s="57"/>
      <c r="VX360" s="57"/>
      <c r="VY360" s="57"/>
      <c r="VZ360" s="57"/>
      <c r="WA360" s="57"/>
      <c r="WB360" s="57"/>
      <c r="WC360" s="57"/>
      <c r="WD360" s="57"/>
      <c r="WE360" s="57"/>
      <c r="WF360" s="57"/>
      <c r="WG360" s="57"/>
      <c r="WH360" s="57"/>
      <c r="WI360" s="57"/>
      <c r="WJ360" s="57"/>
      <c r="WK360" s="57"/>
      <c r="WL360" s="57"/>
      <c r="WM360" s="57"/>
      <c r="WN360" s="57"/>
      <c r="WO360" s="57"/>
      <c r="WP360" s="57"/>
      <c r="WQ360" s="57"/>
      <c r="WR360" s="57"/>
      <c r="WS360" s="57"/>
      <c r="WT360" s="57"/>
      <c r="WU360" s="57"/>
      <c r="WV360" s="57"/>
      <c r="WW360" s="57"/>
      <c r="WX360" s="57"/>
      <c r="WY360" s="57"/>
      <c r="WZ360" s="57"/>
      <c r="XA360" s="57"/>
      <c r="XB360" s="57"/>
      <c r="XC360" s="57"/>
      <c r="XD360" s="57"/>
      <c r="XE360" s="57"/>
      <c r="XF360" s="57"/>
      <c r="XG360" s="57"/>
      <c r="XH360" s="57"/>
      <c r="XI360" s="57"/>
      <c r="XJ360" s="57"/>
      <c r="XK360" s="57"/>
      <c r="XL360" s="57"/>
      <c r="XM360" s="57"/>
      <c r="XN360" s="57"/>
      <c r="XO360" s="57"/>
      <c r="XP360" s="57"/>
      <c r="XQ360" s="57"/>
      <c r="XR360" s="57"/>
      <c r="XS360" s="57"/>
      <c r="XT360" s="57"/>
      <c r="XU360" s="57"/>
      <c r="XV360" s="57"/>
      <c r="XW360" s="57"/>
    </row>
    <row r="361">
      <c r="AI361" s="57"/>
      <c r="BR361" s="57"/>
      <c r="DA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7"/>
      <c r="OP361" s="57"/>
      <c r="OQ361" s="57"/>
      <c r="OR361" s="57"/>
      <c r="OS361" s="57"/>
      <c r="OT361" s="57"/>
      <c r="OU361" s="57"/>
      <c r="OV361" s="57"/>
      <c r="OW361" s="57"/>
      <c r="OX361" s="57"/>
      <c r="OY361" s="57"/>
      <c r="OZ361" s="57"/>
      <c r="PA361" s="57"/>
      <c r="PB361" s="57"/>
      <c r="PC361" s="57"/>
      <c r="PD361" s="57"/>
      <c r="PE361" s="57"/>
      <c r="PF361" s="57"/>
      <c r="PG361" s="57"/>
      <c r="PH361" s="57"/>
      <c r="PI361" s="57"/>
      <c r="PJ361" s="57"/>
      <c r="PK361" s="57"/>
      <c r="PL361" s="57"/>
      <c r="PM361" s="57"/>
      <c r="PN361" s="57"/>
      <c r="PO361" s="57"/>
      <c r="PP361" s="57"/>
      <c r="PQ361" s="57"/>
      <c r="PR361" s="57"/>
      <c r="PS361" s="57"/>
      <c r="PT361" s="57"/>
      <c r="PU361" s="57"/>
      <c r="PV361" s="57"/>
      <c r="PW361" s="57"/>
      <c r="PX361" s="57"/>
      <c r="PY361" s="57"/>
      <c r="PZ361" s="57"/>
      <c r="QA361" s="57"/>
      <c r="QB361" s="57"/>
      <c r="QC361" s="57"/>
      <c r="QD361" s="57"/>
      <c r="QE361" s="57"/>
      <c r="QF361" s="57"/>
      <c r="QG361" s="57"/>
      <c r="QH361" s="57"/>
      <c r="QI361" s="57"/>
      <c r="QJ361" s="57"/>
      <c r="QK361" s="57"/>
      <c r="QL361" s="57"/>
      <c r="QM361" s="57"/>
      <c r="QN361" s="57"/>
      <c r="QO361" s="57"/>
      <c r="QP361" s="57"/>
      <c r="QQ361" s="57"/>
      <c r="QR361" s="57"/>
      <c r="QS361" s="57"/>
      <c r="QT361" s="57"/>
      <c r="QU361" s="57"/>
      <c r="QV361" s="57"/>
      <c r="QW361" s="57"/>
      <c r="QX361" s="57"/>
      <c r="QY361" s="57"/>
      <c r="QZ361" s="57"/>
      <c r="RA361" s="57"/>
      <c r="RB361" s="57"/>
      <c r="RC361" s="57"/>
      <c r="RD361" s="57"/>
      <c r="RE361" s="57"/>
      <c r="RF361" s="57"/>
      <c r="RG361" s="57"/>
      <c r="RH361" s="57"/>
      <c r="RI361" s="57"/>
      <c r="RJ361" s="57"/>
      <c r="RK361" s="57"/>
      <c r="RL361" s="57"/>
      <c r="RM361" s="57"/>
      <c r="RN361" s="57"/>
      <c r="RO361" s="57"/>
      <c r="RP361" s="57"/>
      <c r="RQ361" s="57"/>
      <c r="RR361" s="57"/>
      <c r="RS361" s="57"/>
      <c r="RT361" s="57"/>
      <c r="RU361" s="57"/>
      <c r="RV361" s="57"/>
      <c r="RW361" s="57"/>
      <c r="RX361" s="57"/>
      <c r="RY361" s="57"/>
      <c r="RZ361" s="57"/>
      <c r="SA361" s="57"/>
      <c r="SB361" s="57"/>
      <c r="SC361" s="57"/>
      <c r="SD361" s="57"/>
      <c r="SE361" s="57"/>
      <c r="SF361" s="57"/>
      <c r="SG361" s="57"/>
      <c r="SH361" s="57"/>
      <c r="SI361" s="57"/>
      <c r="SJ361" s="57"/>
      <c r="SK361" s="57"/>
      <c r="SL361" s="57"/>
      <c r="SM361" s="57"/>
      <c r="SN361" s="57"/>
      <c r="SO361" s="57"/>
      <c r="SP361" s="57"/>
      <c r="SQ361" s="57"/>
      <c r="SR361" s="57"/>
      <c r="SS361" s="57"/>
      <c r="ST361" s="57"/>
      <c r="SU361" s="57"/>
      <c r="SV361" s="57"/>
      <c r="SW361" s="57"/>
      <c r="SX361" s="57"/>
      <c r="SY361" s="57"/>
      <c r="SZ361" s="57"/>
      <c r="TA361" s="57"/>
      <c r="TB361" s="57"/>
      <c r="TC361" s="57"/>
      <c r="TD361" s="57"/>
      <c r="TE361" s="57"/>
      <c r="TF361" s="57"/>
      <c r="TG361" s="57"/>
      <c r="TH361" s="57"/>
      <c r="TI361" s="57"/>
      <c r="TJ361" s="57"/>
      <c r="TK361" s="57"/>
      <c r="TL361" s="57"/>
      <c r="TM361" s="57"/>
      <c r="TN361" s="57"/>
      <c r="TO361" s="57"/>
      <c r="TP361" s="57"/>
      <c r="TQ361" s="57"/>
      <c r="TR361" s="57"/>
      <c r="TS361" s="57"/>
      <c r="TT361" s="57"/>
      <c r="TU361" s="57"/>
      <c r="TV361" s="57"/>
      <c r="TW361" s="57"/>
      <c r="TX361" s="57"/>
      <c r="TY361" s="57"/>
      <c r="TZ361" s="57"/>
      <c r="UA361" s="57"/>
      <c r="UB361" s="57"/>
      <c r="UC361" s="57"/>
      <c r="UD361" s="57"/>
      <c r="UE361" s="57"/>
      <c r="UF361" s="57"/>
      <c r="UG361" s="57"/>
      <c r="UH361" s="57"/>
      <c r="UI361" s="57"/>
      <c r="UJ361" s="57"/>
      <c r="UK361" s="57"/>
      <c r="UL361" s="57"/>
      <c r="UM361" s="57"/>
      <c r="UN361" s="57"/>
      <c r="UO361" s="57"/>
      <c r="UP361" s="57"/>
      <c r="UQ361" s="57"/>
      <c r="UR361" s="57"/>
      <c r="US361" s="57"/>
      <c r="UT361" s="57"/>
      <c r="UU361" s="57"/>
      <c r="UV361" s="57"/>
      <c r="UW361" s="57"/>
      <c r="UX361" s="57"/>
      <c r="UY361" s="57"/>
      <c r="UZ361" s="57"/>
      <c r="VA361" s="57"/>
      <c r="VB361" s="57"/>
      <c r="VC361" s="57"/>
      <c r="VD361" s="57"/>
      <c r="VE361" s="57"/>
      <c r="VF361" s="57"/>
      <c r="VG361" s="57"/>
      <c r="VH361" s="57"/>
      <c r="VI361" s="57"/>
      <c r="VJ361" s="57"/>
      <c r="VK361" s="57"/>
      <c r="VL361" s="57"/>
      <c r="VM361" s="57"/>
      <c r="VN361" s="57"/>
      <c r="VO361" s="57"/>
      <c r="VP361" s="57"/>
      <c r="VQ361" s="57"/>
      <c r="VR361" s="57"/>
      <c r="VS361" s="57"/>
      <c r="VT361" s="57"/>
      <c r="VU361" s="57"/>
      <c r="VV361" s="57"/>
      <c r="VW361" s="57"/>
      <c r="VX361" s="57"/>
      <c r="VY361" s="57"/>
      <c r="VZ361" s="57"/>
      <c r="WA361" s="57"/>
      <c r="WB361" s="57"/>
      <c r="WC361" s="57"/>
      <c r="WD361" s="57"/>
      <c r="WE361" s="57"/>
      <c r="WF361" s="57"/>
      <c r="WG361" s="57"/>
      <c r="WH361" s="57"/>
      <c r="WI361" s="57"/>
      <c r="WJ361" s="57"/>
      <c r="WK361" s="57"/>
      <c r="WL361" s="57"/>
      <c r="WM361" s="57"/>
      <c r="WN361" s="57"/>
      <c r="WO361" s="57"/>
      <c r="WP361" s="57"/>
      <c r="WQ361" s="57"/>
      <c r="WR361" s="57"/>
      <c r="WS361" s="57"/>
      <c r="WT361" s="57"/>
      <c r="WU361" s="57"/>
      <c r="WV361" s="57"/>
      <c r="WW361" s="57"/>
      <c r="WX361" s="57"/>
      <c r="WY361" s="57"/>
      <c r="WZ361" s="57"/>
      <c r="XA361" s="57"/>
      <c r="XB361" s="57"/>
      <c r="XC361" s="57"/>
      <c r="XD361" s="57"/>
      <c r="XE361" s="57"/>
      <c r="XF361" s="57"/>
      <c r="XG361" s="57"/>
      <c r="XH361" s="57"/>
      <c r="XI361" s="57"/>
      <c r="XJ361" s="57"/>
      <c r="XK361" s="57"/>
      <c r="XL361" s="57"/>
      <c r="XM361" s="57"/>
      <c r="XN361" s="57"/>
      <c r="XO361" s="57"/>
      <c r="XP361" s="57"/>
      <c r="XQ361" s="57"/>
      <c r="XR361" s="57"/>
      <c r="XS361" s="57"/>
      <c r="XT361" s="57"/>
      <c r="XU361" s="57"/>
      <c r="XV361" s="57"/>
      <c r="XW361" s="57"/>
    </row>
    <row r="362">
      <c r="AI362" s="57"/>
      <c r="BR362" s="57"/>
      <c r="DA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c r="JY362" s="57"/>
      <c r="JZ362" s="57"/>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7"/>
      <c r="OP362" s="57"/>
      <c r="OQ362" s="57"/>
      <c r="OR362" s="57"/>
      <c r="OS362" s="57"/>
      <c r="OT362" s="57"/>
      <c r="OU362" s="57"/>
      <c r="OV362" s="57"/>
      <c r="OW362" s="57"/>
      <c r="OX362" s="57"/>
      <c r="OY362" s="57"/>
      <c r="OZ362" s="57"/>
      <c r="PA362" s="57"/>
      <c r="PB362" s="57"/>
      <c r="PC362" s="57"/>
      <c r="PD362" s="57"/>
      <c r="PE362" s="57"/>
      <c r="PF362" s="57"/>
      <c r="PG362" s="57"/>
      <c r="PH362" s="57"/>
      <c r="PI362" s="57"/>
      <c r="PJ362" s="57"/>
      <c r="PK362" s="57"/>
      <c r="PL362" s="57"/>
      <c r="PM362" s="57"/>
      <c r="PN362" s="57"/>
      <c r="PO362" s="57"/>
      <c r="PP362" s="57"/>
      <c r="PQ362" s="57"/>
      <c r="PR362" s="57"/>
      <c r="PS362" s="57"/>
      <c r="PT362" s="57"/>
      <c r="PU362" s="57"/>
      <c r="PV362" s="57"/>
      <c r="PW362" s="57"/>
      <c r="PX362" s="57"/>
      <c r="PY362" s="57"/>
      <c r="PZ362" s="57"/>
      <c r="QA362" s="57"/>
      <c r="QB362" s="57"/>
      <c r="QC362" s="57"/>
      <c r="QD362" s="57"/>
      <c r="QE362" s="57"/>
      <c r="QF362" s="57"/>
      <c r="QG362" s="57"/>
      <c r="QH362" s="57"/>
      <c r="QI362" s="57"/>
      <c r="QJ362" s="57"/>
      <c r="QK362" s="57"/>
      <c r="QL362" s="57"/>
      <c r="QM362" s="57"/>
      <c r="QN362" s="57"/>
      <c r="QO362" s="57"/>
      <c r="QP362" s="57"/>
      <c r="QQ362" s="57"/>
      <c r="QR362" s="57"/>
      <c r="QS362" s="57"/>
      <c r="QT362" s="57"/>
      <c r="QU362" s="57"/>
      <c r="QV362" s="57"/>
      <c r="QW362" s="57"/>
      <c r="QX362" s="57"/>
      <c r="QY362" s="57"/>
      <c r="QZ362" s="57"/>
      <c r="RA362" s="57"/>
      <c r="RB362" s="57"/>
      <c r="RC362" s="57"/>
      <c r="RD362" s="57"/>
      <c r="RE362" s="57"/>
      <c r="RF362" s="57"/>
      <c r="RG362" s="57"/>
      <c r="RH362" s="57"/>
      <c r="RI362" s="57"/>
      <c r="RJ362" s="57"/>
      <c r="RK362" s="57"/>
      <c r="RL362" s="57"/>
      <c r="RM362" s="57"/>
      <c r="RN362" s="57"/>
      <c r="RO362" s="57"/>
      <c r="RP362" s="57"/>
      <c r="RQ362" s="57"/>
      <c r="RR362" s="57"/>
      <c r="RS362" s="57"/>
      <c r="RT362" s="57"/>
      <c r="RU362" s="57"/>
      <c r="RV362" s="57"/>
      <c r="RW362" s="57"/>
      <c r="RX362" s="57"/>
      <c r="RY362" s="57"/>
      <c r="RZ362" s="57"/>
      <c r="SA362" s="57"/>
      <c r="SB362" s="57"/>
      <c r="SC362" s="57"/>
      <c r="SD362" s="57"/>
      <c r="SE362" s="57"/>
      <c r="SF362" s="57"/>
      <c r="SG362" s="57"/>
      <c r="SH362" s="57"/>
      <c r="SI362" s="57"/>
      <c r="SJ362" s="57"/>
      <c r="SK362" s="57"/>
      <c r="SL362" s="57"/>
      <c r="SM362" s="57"/>
      <c r="SN362" s="57"/>
      <c r="SO362" s="57"/>
      <c r="SP362" s="57"/>
      <c r="SQ362" s="57"/>
      <c r="SR362" s="57"/>
      <c r="SS362" s="57"/>
      <c r="ST362" s="57"/>
      <c r="SU362" s="57"/>
      <c r="SV362" s="57"/>
      <c r="SW362" s="57"/>
      <c r="SX362" s="57"/>
      <c r="SY362" s="57"/>
      <c r="SZ362" s="57"/>
      <c r="TA362" s="57"/>
      <c r="TB362" s="57"/>
      <c r="TC362" s="57"/>
      <c r="TD362" s="57"/>
      <c r="TE362" s="57"/>
      <c r="TF362" s="57"/>
      <c r="TG362" s="57"/>
      <c r="TH362" s="57"/>
      <c r="TI362" s="57"/>
      <c r="TJ362" s="57"/>
      <c r="TK362" s="57"/>
      <c r="TL362" s="57"/>
      <c r="TM362" s="57"/>
      <c r="TN362" s="57"/>
      <c r="TO362" s="57"/>
      <c r="TP362" s="57"/>
      <c r="TQ362" s="57"/>
      <c r="TR362" s="57"/>
      <c r="TS362" s="57"/>
      <c r="TT362" s="57"/>
      <c r="TU362" s="57"/>
      <c r="TV362" s="57"/>
      <c r="TW362" s="57"/>
      <c r="TX362" s="57"/>
      <c r="TY362" s="57"/>
      <c r="TZ362" s="57"/>
      <c r="UA362" s="57"/>
      <c r="UB362" s="57"/>
      <c r="UC362" s="57"/>
      <c r="UD362" s="57"/>
      <c r="UE362" s="57"/>
      <c r="UF362" s="57"/>
      <c r="UG362" s="57"/>
      <c r="UH362" s="57"/>
      <c r="UI362" s="57"/>
      <c r="UJ362" s="57"/>
      <c r="UK362" s="57"/>
      <c r="UL362" s="57"/>
      <c r="UM362" s="57"/>
      <c r="UN362" s="57"/>
      <c r="UO362" s="57"/>
      <c r="UP362" s="57"/>
      <c r="UQ362" s="57"/>
      <c r="UR362" s="57"/>
      <c r="US362" s="57"/>
      <c r="UT362" s="57"/>
      <c r="UU362" s="57"/>
      <c r="UV362" s="57"/>
      <c r="UW362" s="57"/>
      <c r="UX362" s="57"/>
      <c r="UY362" s="57"/>
      <c r="UZ362" s="57"/>
      <c r="VA362" s="57"/>
      <c r="VB362" s="57"/>
      <c r="VC362" s="57"/>
      <c r="VD362" s="57"/>
      <c r="VE362" s="57"/>
      <c r="VF362" s="57"/>
      <c r="VG362" s="57"/>
      <c r="VH362" s="57"/>
      <c r="VI362" s="57"/>
      <c r="VJ362" s="57"/>
      <c r="VK362" s="57"/>
      <c r="VL362" s="57"/>
      <c r="VM362" s="57"/>
      <c r="VN362" s="57"/>
      <c r="VO362" s="57"/>
      <c r="VP362" s="57"/>
      <c r="VQ362" s="57"/>
      <c r="VR362" s="57"/>
      <c r="VS362" s="57"/>
      <c r="VT362" s="57"/>
      <c r="VU362" s="57"/>
      <c r="VV362" s="57"/>
      <c r="VW362" s="57"/>
      <c r="VX362" s="57"/>
      <c r="VY362" s="57"/>
      <c r="VZ362" s="57"/>
      <c r="WA362" s="57"/>
      <c r="WB362" s="57"/>
      <c r="WC362" s="57"/>
      <c r="WD362" s="57"/>
      <c r="WE362" s="57"/>
      <c r="WF362" s="57"/>
      <c r="WG362" s="57"/>
      <c r="WH362" s="57"/>
      <c r="WI362" s="57"/>
      <c r="WJ362" s="57"/>
      <c r="WK362" s="57"/>
      <c r="WL362" s="57"/>
      <c r="WM362" s="57"/>
      <c r="WN362" s="57"/>
      <c r="WO362" s="57"/>
      <c r="WP362" s="57"/>
      <c r="WQ362" s="57"/>
      <c r="WR362" s="57"/>
      <c r="WS362" s="57"/>
      <c r="WT362" s="57"/>
      <c r="WU362" s="57"/>
      <c r="WV362" s="57"/>
      <c r="WW362" s="57"/>
      <c r="WX362" s="57"/>
      <c r="WY362" s="57"/>
      <c r="WZ362" s="57"/>
      <c r="XA362" s="57"/>
      <c r="XB362" s="57"/>
      <c r="XC362" s="57"/>
      <c r="XD362" s="57"/>
      <c r="XE362" s="57"/>
      <c r="XF362" s="57"/>
      <c r="XG362" s="57"/>
      <c r="XH362" s="57"/>
      <c r="XI362" s="57"/>
      <c r="XJ362" s="57"/>
      <c r="XK362" s="57"/>
      <c r="XL362" s="57"/>
      <c r="XM362" s="57"/>
      <c r="XN362" s="57"/>
      <c r="XO362" s="57"/>
      <c r="XP362" s="57"/>
      <c r="XQ362" s="57"/>
      <c r="XR362" s="57"/>
      <c r="XS362" s="57"/>
      <c r="XT362" s="57"/>
      <c r="XU362" s="57"/>
      <c r="XV362" s="57"/>
      <c r="XW362" s="57"/>
    </row>
    <row r="363">
      <c r="AI363" s="57"/>
      <c r="BR363" s="57"/>
      <c r="DA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c r="MW363" s="57"/>
      <c r="MX363" s="57"/>
      <c r="MY363" s="57"/>
      <c r="MZ363" s="57"/>
      <c r="NA363" s="57"/>
      <c r="NB363" s="57"/>
      <c r="NC363" s="57"/>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c r="OK363" s="57"/>
      <c r="OL363" s="57"/>
      <c r="OM363" s="57"/>
      <c r="ON363" s="57"/>
      <c r="OO363" s="57"/>
      <c r="OP363" s="57"/>
      <c r="OQ363" s="57"/>
      <c r="OR363" s="57"/>
      <c r="OS363" s="57"/>
      <c r="OT363" s="57"/>
      <c r="OU363" s="57"/>
      <c r="OV363" s="57"/>
      <c r="OW363" s="57"/>
      <c r="OX363" s="57"/>
      <c r="OY363" s="57"/>
      <c r="OZ363" s="57"/>
      <c r="PA363" s="57"/>
      <c r="PB363" s="57"/>
      <c r="PC363" s="57"/>
      <c r="PD363" s="57"/>
      <c r="PE363" s="57"/>
      <c r="PF363" s="57"/>
      <c r="PG363" s="57"/>
      <c r="PH363" s="57"/>
      <c r="PI363" s="57"/>
      <c r="PJ363" s="57"/>
      <c r="PK363" s="57"/>
      <c r="PL363" s="57"/>
      <c r="PM363" s="57"/>
      <c r="PN363" s="57"/>
      <c r="PO363" s="57"/>
      <c r="PP363" s="57"/>
      <c r="PQ363" s="57"/>
      <c r="PR363" s="57"/>
      <c r="PS363" s="57"/>
      <c r="PT363" s="57"/>
      <c r="PU363" s="57"/>
      <c r="PV363" s="57"/>
      <c r="PW363" s="57"/>
      <c r="PX363" s="57"/>
      <c r="PY363" s="57"/>
      <c r="PZ363" s="57"/>
      <c r="QA363" s="57"/>
      <c r="QB363" s="57"/>
      <c r="QC363" s="57"/>
      <c r="QD363" s="57"/>
      <c r="QE363" s="57"/>
      <c r="QF363" s="57"/>
      <c r="QG363" s="57"/>
      <c r="QH363" s="57"/>
      <c r="QI363" s="57"/>
      <c r="QJ363" s="57"/>
      <c r="QK363" s="57"/>
      <c r="QL363" s="57"/>
      <c r="QM363" s="57"/>
      <c r="QN363" s="57"/>
      <c r="QO363" s="57"/>
      <c r="QP363" s="57"/>
      <c r="QQ363" s="57"/>
      <c r="QR363" s="57"/>
      <c r="QS363" s="57"/>
      <c r="QT363" s="57"/>
      <c r="QU363" s="57"/>
      <c r="QV363" s="57"/>
      <c r="QW363" s="57"/>
      <c r="QX363" s="57"/>
      <c r="QY363" s="57"/>
      <c r="QZ363" s="57"/>
      <c r="RA363" s="57"/>
      <c r="RB363" s="57"/>
      <c r="RC363" s="57"/>
      <c r="RD363" s="57"/>
      <c r="RE363" s="57"/>
      <c r="RF363" s="57"/>
      <c r="RG363" s="57"/>
      <c r="RH363" s="57"/>
      <c r="RI363" s="57"/>
      <c r="RJ363" s="57"/>
      <c r="RK363" s="57"/>
      <c r="RL363" s="57"/>
      <c r="RM363" s="57"/>
      <c r="RN363" s="57"/>
      <c r="RO363" s="57"/>
      <c r="RP363" s="57"/>
      <c r="RQ363" s="57"/>
      <c r="RR363" s="57"/>
      <c r="RS363" s="57"/>
      <c r="RT363" s="57"/>
      <c r="RU363" s="57"/>
      <c r="RV363" s="57"/>
      <c r="RW363" s="57"/>
      <c r="RX363" s="57"/>
      <c r="RY363" s="57"/>
      <c r="RZ363" s="57"/>
      <c r="SA363" s="57"/>
      <c r="SB363" s="57"/>
      <c r="SC363" s="57"/>
      <c r="SD363" s="57"/>
      <c r="SE363" s="57"/>
      <c r="SF363" s="57"/>
      <c r="SG363" s="57"/>
      <c r="SH363" s="57"/>
      <c r="SI363" s="57"/>
      <c r="SJ363" s="57"/>
      <c r="SK363" s="57"/>
      <c r="SL363" s="57"/>
      <c r="SM363" s="57"/>
      <c r="SN363" s="57"/>
      <c r="SO363" s="57"/>
      <c r="SP363" s="57"/>
      <c r="SQ363" s="57"/>
      <c r="SR363" s="57"/>
      <c r="SS363" s="57"/>
      <c r="ST363" s="57"/>
      <c r="SU363" s="57"/>
      <c r="SV363" s="57"/>
      <c r="SW363" s="57"/>
      <c r="SX363" s="57"/>
      <c r="SY363" s="57"/>
      <c r="SZ363" s="57"/>
      <c r="TA363" s="57"/>
      <c r="TB363" s="57"/>
      <c r="TC363" s="57"/>
      <c r="TD363" s="57"/>
      <c r="TE363" s="57"/>
      <c r="TF363" s="57"/>
      <c r="TG363" s="57"/>
      <c r="TH363" s="57"/>
      <c r="TI363" s="57"/>
      <c r="TJ363" s="57"/>
      <c r="TK363" s="57"/>
      <c r="TL363" s="57"/>
      <c r="TM363" s="57"/>
      <c r="TN363" s="57"/>
      <c r="TO363" s="57"/>
      <c r="TP363" s="57"/>
      <c r="TQ363" s="57"/>
      <c r="TR363" s="57"/>
      <c r="TS363" s="57"/>
      <c r="TT363" s="57"/>
      <c r="TU363" s="57"/>
      <c r="TV363" s="57"/>
      <c r="TW363" s="57"/>
      <c r="TX363" s="57"/>
      <c r="TY363" s="57"/>
      <c r="TZ363" s="57"/>
      <c r="UA363" s="57"/>
      <c r="UB363" s="57"/>
      <c r="UC363" s="57"/>
      <c r="UD363" s="57"/>
      <c r="UE363" s="57"/>
      <c r="UF363" s="57"/>
      <c r="UG363" s="57"/>
      <c r="UH363" s="57"/>
      <c r="UI363" s="57"/>
      <c r="UJ363" s="57"/>
      <c r="UK363" s="57"/>
      <c r="UL363" s="57"/>
      <c r="UM363" s="57"/>
      <c r="UN363" s="57"/>
      <c r="UO363" s="57"/>
      <c r="UP363" s="57"/>
      <c r="UQ363" s="57"/>
      <c r="UR363" s="57"/>
      <c r="US363" s="57"/>
      <c r="UT363" s="57"/>
      <c r="UU363" s="57"/>
      <c r="UV363" s="57"/>
      <c r="UW363" s="57"/>
      <c r="UX363" s="57"/>
      <c r="UY363" s="57"/>
      <c r="UZ363" s="57"/>
      <c r="VA363" s="57"/>
      <c r="VB363" s="57"/>
      <c r="VC363" s="57"/>
      <c r="VD363" s="57"/>
      <c r="VE363" s="57"/>
      <c r="VF363" s="57"/>
      <c r="VG363" s="57"/>
      <c r="VH363" s="57"/>
      <c r="VI363" s="57"/>
      <c r="VJ363" s="57"/>
      <c r="VK363" s="57"/>
      <c r="VL363" s="57"/>
      <c r="VM363" s="57"/>
      <c r="VN363" s="57"/>
      <c r="VO363" s="57"/>
      <c r="VP363" s="57"/>
      <c r="VQ363" s="57"/>
      <c r="VR363" s="57"/>
      <c r="VS363" s="57"/>
      <c r="VT363" s="57"/>
      <c r="VU363" s="57"/>
      <c r="VV363" s="57"/>
      <c r="VW363" s="57"/>
      <c r="VX363" s="57"/>
      <c r="VY363" s="57"/>
      <c r="VZ363" s="57"/>
      <c r="WA363" s="57"/>
      <c r="WB363" s="57"/>
      <c r="WC363" s="57"/>
      <c r="WD363" s="57"/>
      <c r="WE363" s="57"/>
      <c r="WF363" s="57"/>
      <c r="WG363" s="57"/>
      <c r="WH363" s="57"/>
      <c r="WI363" s="57"/>
      <c r="WJ363" s="57"/>
      <c r="WK363" s="57"/>
      <c r="WL363" s="57"/>
      <c r="WM363" s="57"/>
      <c r="WN363" s="57"/>
      <c r="WO363" s="57"/>
      <c r="WP363" s="57"/>
      <c r="WQ363" s="57"/>
      <c r="WR363" s="57"/>
      <c r="WS363" s="57"/>
      <c r="WT363" s="57"/>
      <c r="WU363" s="57"/>
      <c r="WV363" s="57"/>
      <c r="WW363" s="57"/>
      <c r="WX363" s="57"/>
      <c r="WY363" s="57"/>
      <c r="WZ363" s="57"/>
      <c r="XA363" s="57"/>
      <c r="XB363" s="57"/>
      <c r="XC363" s="57"/>
      <c r="XD363" s="57"/>
      <c r="XE363" s="57"/>
      <c r="XF363" s="57"/>
      <c r="XG363" s="57"/>
      <c r="XH363" s="57"/>
      <c r="XI363" s="57"/>
      <c r="XJ363" s="57"/>
      <c r="XK363" s="57"/>
      <c r="XL363" s="57"/>
      <c r="XM363" s="57"/>
      <c r="XN363" s="57"/>
      <c r="XO363" s="57"/>
      <c r="XP363" s="57"/>
      <c r="XQ363" s="57"/>
      <c r="XR363" s="57"/>
      <c r="XS363" s="57"/>
      <c r="XT363" s="57"/>
      <c r="XU363" s="57"/>
      <c r="XV363" s="57"/>
      <c r="XW363" s="57"/>
    </row>
    <row r="364">
      <c r="AI364" s="57"/>
      <c r="BR364" s="57"/>
      <c r="DA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c r="IX364" s="57"/>
      <c r="IY364" s="57"/>
      <c r="IZ364" s="57"/>
      <c r="JA364" s="57"/>
      <c r="JB364" s="57"/>
      <c r="JC364" s="57"/>
      <c r="JD364" s="57"/>
      <c r="JE364" s="57"/>
      <c r="JF364" s="57"/>
      <c r="JG364" s="57"/>
      <c r="JH364" s="57"/>
      <c r="JI364" s="57"/>
      <c r="JJ364" s="57"/>
      <c r="JK364" s="57"/>
      <c r="JL364" s="57"/>
      <c r="JM364" s="57"/>
      <c r="JN364" s="57"/>
      <c r="JO364" s="57"/>
      <c r="JP364" s="57"/>
      <c r="JQ364" s="57"/>
      <c r="JR364" s="57"/>
      <c r="JS364" s="57"/>
      <c r="JT364" s="57"/>
      <c r="JU364" s="57"/>
      <c r="JV364" s="57"/>
      <c r="JW364" s="57"/>
      <c r="JX364" s="57"/>
      <c r="JY364" s="57"/>
      <c r="JZ364" s="57"/>
      <c r="KA364" s="57"/>
      <c r="KB364" s="57"/>
      <c r="KC364" s="57"/>
      <c r="KD364" s="57"/>
      <c r="KE364" s="57"/>
      <c r="KF364" s="57"/>
      <c r="KG364" s="57"/>
      <c r="KH364" s="57"/>
      <c r="KI364" s="57"/>
      <c r="KJ364" s="57"/>
      <c r="KK364" s="57"/>
      <c r="KL364" s="57"/>
      <c r="KM364" s="57"/>
      <c r="KN364" s="57"/>
      <c r="KO364" s="57"/>
      <c r="KP364" s="57"/>
      <c r="KQ364" s="57"/>
      <c r="KR364" s="57"/>
      <c r="KS364" s="57"/>
      <c r="KT364" s="57"/>
      <c r="KU364" s="57"/>
      <c r="KV364" s="57"/>
      <c r="KW364" s="57"/>
      <c r="KX364" s="57"/>
      <c r="KY364" s="57"/>
      <c r="KZ364" s="57"/>
      <c r="LA364" s="57"/>
      <c r="LB364" s="57"/>
      <c r="LC364" s="57"/>
      <c r="LD364" s="57"/>
      <c r="LE364" s="57"/>
      <c r="LF364" s="57"/>
      <c r="LG364" s="57"/>
      <c r="LH364" s="57"/>
      <c r="LI364" s="57"/>
      <c r="LJ364" s="57"/>
      <c r="LK364" s="57"/>
      <c r="LL364" s="57"/>
      <c r="LM364" s="57"/>
      <c r="LN364" s="57"/>
      <c r="LO364" s="57"/>
      <c r="LP364" s="57"/>
      <c r="LQ364" s="57"/>
      <c r="LR364" s="57"/>
      <c r="LS364" s="57"/>
      <c r="LT364" s="57"/>
      <c r="LU364" s="57"/>
      <c r="LV364" s="57"/>
      <c r="LW364" s="57"/>
      <c r="LX364" s="57"/>
      <c r="LY364" s="57"/>
      <c r="LZ364" s="57"/>
      <c r="MA364" s="57"/>
      <c r="MB364" s="57"/>
      <c r="MC364" s="57"/>
      <c r="MD364" s="57"/>
      <c r="ME364" s="57"/>
      <c r="MF364" s="57"/>
      <c r="MG364" s="57"/>
      <c r="MH364" s="57"/>
      <c r="MI364" s="57"/>
      <c r="MJ364" s="57"/>
      <c r="MK364" s="57"/>
      <c r="ML364" s="57"/>
      <c r="MM364" s="57"/>
      <c r="MN364" s="57"/>
      <c r="MO364" s="57"/>
      <c r="MP364" s="57"/>
      <c r="MQ364" s="57"/>
      <c r="MR364" s="57"/>
      <c r="MS364" s="57"/>
      <c r="MT364" s="57"/>
      <c r="MU364" s="57"/>
      <c r="MV364" s="57"/>
      <c r="MW364" s="57"/>
      <c r="MX364" s="57"/>
      <c r="MY364" s="57"/>
      <c r="MZ364" s="57"/>
      <c r="NA364" s="57"/>
      <c r="NB364" s="57"/>
      <c r="NC364" s="57"/>
      <c r="ND364" s="57"/>
      <c r="NE364" s="57"/>
      <c r="NF364" s="57"/>
      <c r="NG364" s="57"/>
      <c r="NH364" s="57"/>
      <c r="NI364" s="57"/>
      <c r="NJ364" s="57"/>
      <c r="NK364" s="57"/>
      <c r="NL364" s="57"/>
      <c r="NM364" s="57"/>
      <c r="NN364" s="57"/>
      <c r="NO364" s="57"/>
      <c r="NP364" s="57"/>
      <c r="NQ364" s="57"/>
      <c r="NR364" s="57"/>
      <c r="NS364" s="57"/>
      <c r="NT364" s="57"/>
      <c r="NU364" s="57"/>
      <c r="NV364" s="57"/>
      <c r="NW364" s="57"/>
      <c r="NX364" s="57"/>
      <c r="NY364" s="57"/>
      <c r="NZ364" s="57"/>
      <c r="OA364" s="57"/>
      <c r="OB364" s="57"/>
      <c r="OC364" s="57"/>
      <c r="OD364" s="57"/>
      <c r="OE364" s="57"/>
      <c r="OF364" s="57"/>
      <c r="OG364" s="57"/>
      <c r="OH364" s="57"/>
      <c r="OI364" s="57"/>
      <c r="OJ364" s="57"/>
      <c r="OK364" s="57"/>
      <c r="OL364" s="57"/>
      <c r="OM364" s="57"/>
      <c r="ON364" s="57"/>
      <c r="OO364" s="57"/>
      <c r="OP364" s="57"/>
      <c r="OQ364" s="57"/>
      <c r="OR364" s="57"/>
      <c r="OS364" s="57"/>
      <c r="OT364" s="57"/>
      <c r="OU364" s="57"/>
      <c r="OV364" s="57"/>
      <c r="OW364" s="57"/>
      <c r="OX364" s="57"/>
      <c r="OY364" s="57"/>
      <c r="OZ364" s="57"/>
      <c r="PA364" s="57"/>
      <c r="PB364" s="57"/>
      <c r="PC364" s="57"/>
      <c r="PD364" s="57"/>
      <c r="PE364" s="57"/>
      <c r="PF364" s="57"/>
      <c r="PG364" s="57"/>
      <c r="PH364" s="57"/>
      <c r="PI364" s="57"/>
      <c r="PJ364" s="57"/>
      <c r="PK364" s="57"/>
      <c r="PL364" s="57"/>
      <c r="PM364" s="57"/>
      <c r="PN364" s="57"/>
      <c r="PO364" s="57"/>
      <c r="PP364" s="57"/>
      <c r="PQ364" s="57"/>
      <c r="PR364" s="57"/>
      <c r="PS364" s="57"/>
      <c r="PT364" s="57"/>
      <c r="PU364" s="57"/>
      <c r="PV364" s="57"/>
      <c r="PW364" s="57"/>
      <c r="PX364" s="57"/>
      <c r="PY364" s="57"/>
      <c r="PZ364" s="57"/>
      <c r="QA364" s="57"/>
      <c r="QB364" s="57"/>
      <c r="QC364" s="57"/>
      <c r="QD364" s="57"/>
      <c r="QE364" s="57"/>
      <c r="QF364" s="57"/>
      <c r="QG364" s="57"/>
      <c r="QH364" s="57"/>
      <c r="QI364" s="57"/>
      <c r="QJ364" s="57"/>
      <c r="QK364" s="57"/>
      <c r="QL364" s="57"/>
      <c r="QM364" s="57"/>
      <c r="QN364" s="57"/>
      <c r="QO364" s="57"/>
      <c r="QP364" s="57"/>
      <c r="QQ364" s="57"/>
      <c r="QR364" s="57"/>
      <c r="QS364" s="57"/>
      <c r="QT364" s="57"/>
      <c r="QU364" s="57"/>
      <c r="QV364" s="57"/>
      <c r="QW364" s="57"/>
      <c r="QX364" s="57"/>
      <c r="QY364" s="57"/>
      <c r="QZ364" s="57"/>
      <c r="RA364" s="57"/>
      <c r="RB364" s="57"/>
      <c r="RC364" s="57"/>
      <c r="RD364" s="57"/>
      <c r="RE364" s="57"/>
      <c r="RF364" s="57"/>
      <c r="RG364" s="57"/>
      <c r="RH364" s="57"/>
      <c r="RI364" s="57"/>
      <c r="RJ364" s="57"/>
      <c r="RK364" s="57"/>
      <c r="RL364" s="57"/>
      <c r="RM364" s="57"/>
      <c r="RN364" s="57"/>
      <c r="RO364" s="57"/>
      <c r="RP364" s="57"/>
      <c r="RQ364" s="57"/>
      <c r="RR364" s="57"/>
      <c r="RS364" s="57"/>
      <c r="RT364" s="57"/>
      <c r="RU364" s="57"/>
      <c r="RV364" s="57"/>
      <c r="RW364" s="57"/>
      <c r="RX364" s="57"/>
      <c r="RY364" s="57"/>
      <c r="RZ364" s="57"/>
      <c r="SA364" s="57"/>
      <c r="SB364" s="57"/>
      <c r="SC364" s="57"/>
      <c r="SD364" s="57"/>
      <c r="SE364" s="57"/>
      <c r="SF364" s="57"/>
      <c r="SG364" s="57"/>
      <c r="SH364" s="57"/>
      <c r="SI364" s="57"/>
      <c r="SJ364" s="57"/>
      <c r="SK364" s="57"/>
      <c r="SL364" s="57"/>
      <c r="SM364" s="57"/>
      <c r="SN364" s="57"/>
      <c r="SO364" s="57"/>
      <c r="SP364" s="57"/>
      <c r="SQ364" s="57"/>
      <c r="SR364" s="57"/>
      <c r="SS364" s="57"/>
      <c r="ST364" s="57"/>
      <c r="SU364" s="57"/>
      <c r="SV364" s="57"/>
      <c r="SW364" s="57"/>
      <c r="SX364" s="57"/>
      <c r="SY364" s="57"/>
      <c r="SZ364" s="57"/>
      <c r="TA364" s="57"/>
      <c r="TB364" s="57"/>
      <c r="TC364" s="57"/>
      <c r="TD364" s="57"/>
      <c r="TE364" s="57"/>
      <c r="TF364" s="57"/>
      <c r="TG364" s="57"/>
      <c r="TH364" s="57"/>
      <c r="TI364" s="57"/>
      <c r="TJ364" s="57"/>
      <c r="TK364" s="57"/>
      <c r="TL364" s="57"/>
      <c r="TM364" s="57"/>
      <c r="TN364" s="57"/>
      <c r="TO364" s="57"/>
      <c r="TP364" s="57"/>
      <c r="TQ364" s="57"/>
      <c r="TR364" s="57"/>
      <c r="TS364" s="57"/>
      <c r="TT364" s="57"/>
      <c r="TU364" s="57"/>
      <c r="TV364" s="57"/>
      <c r="TW364" s="57"/>
      <c r="TX364" s="57"/>
      <c r="TY364" s="57"/>
      <c r="TZ364" s="57"/>
      <c r="UA364" s="57"/>
      <c r="UB364" s="57"/>
      <c r="UC364" s="57"/>
      <c r="UD364" s="57"/>
      <c r="UE364" s="57"/>
      <c r="UF364" s="57"/>
      <c r="UG364" s="57"/>
      <c r="UH364" s="57"/>
      <c r="UI364" s="57"/>
      <c r="UJ364" s="57"/>
      <c r="UK364" s="57"/>
      <c r="UL364" s="57"/>
      <c r="UM364" s="57"/>
      <c r="UN364" s="57"/>
      <c r="UO364" s="57"/>
      <c r="UP364" s="57"/>
      <c r="UQ364" s="57"/>
      <c r="UR364" s="57"/>
      <c r="US364" s="57"/>
      <c r="UT364" s="57"/>
      <c r="UU364" s="57"/>
      <c r="UV364" s="57"/>
      <c r="UW364" s="57"/>
      <c r="UX364" s="57"/>
      <c r="UY364" s="57"/>
      <c r="UZ364" s="57"/>
      <c r="VA364" s="57"/>
      <c r="VB364" s="57"/>
      <c r="VC364" s="57"/>
      <c r="VD364" s="57"/>
      <c r="VE364" s="57"/>
      <c r="VF364" s="57"/>
      <c r="VG364" s="57"/>
      <c r="VH364" s="57"/>
      <c r="VI364" s="57"/>
      <c r="VJ364" s="57"/>
      <c r="VK364" s="57"/>
      <c r="VL364" s="57"/>
      <c r="VM364" s="57"/>
      <c r="VN364" s="57"/>
      <c r="VO364" s="57"/>
      <c r="VP364" s="57"/>
      <c r="VQ364" s="57"/>
      <c r="VR364" s="57"/>
      <c r="VS364" s="57"/>
      <c r="VT364" s="57"/>
      <c r="VU364" s="57"/>
      <c r="VV364" s="57"/>
      <c r="VW364" s="57"/>
      <c r="VX364" s="57"/>
      <c r="VY364" s="57"/>
      <c r="VZ364" s="57"/>
      <c r="WA364" s="57"/>
      <c r="WB364" s="57"/>
      <c r="WC364" s="57"/>
      <c r="WD364" s="57"/>
      <c r="WE364" s="57"/>
      <c r="WF364" s="57"/>
      <c r="WG364" s="57"/>
      <c r="WH364" s="57"/>
      <c r="WI364" s="57"/>
      <c r="WJ364" s="57"/>
      <c r="WK364" s="57"/>
      <c r="WL364" s="57"/>
      <c r="WM364" s="57"/>
      <c r="WN364" s="57"/>
      <c r="WO364" s="57"/>
      <c r="WP364" s="57"/>
      <c r="WQ364" s="57"/>
      <c r="WR364" s="57"/>
      <c r="WS364" s="57"/>
      <c r="WT364" s="57"/>
      <c r="WU364" s="57"/>
      <c r="WV364" s="57"/>
      <c r="WW364" s="57"/>
      <c r="WX364" s="57"/>
      <c r="WY364" s="57"/>
      <c r="WZ364" s="57"/>
      <c r="XA364" s="57"/>
      <c r="XB364" s="57"/>
      <c r="XC364" s="57"/>
      <c r="XD364" s="57"/>
      <c r="XE364" s="57"/>
      <c r="XF364" s="57"/>
      <c r="XG364" s="57"/>
      <c r="XH364" s="57"/>
      <c r="XI364" s="57"/>
      <c r="XJ364" s="57"/>
      <c r="XK364" s="57"/>
      <c r="XL364" s="57"/>
      <c r="XM364" s="57"/>
      <c r="XN364" s="57"/>
      <c r="XO364" s="57"/>
      <c r="XP364" s="57"/>
      <c r="XQ364" s="57"/>
      <c r="XR364" s="57"/>
      <c r="XS364" s="57"/>
      <c r="XT364" s="57"/>
      <c r="XU364" s="57"/>
      <c r="XV364" s="57"/>
      <c r="XW364" s="57"/>
    </row>
    <row r="365">
      <c r="AI365" s="57"/>
      <c r="BR365" s="57"/>
      <c r="DA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c r="IX365" s="57"/>
      <c r="IY365" s="57"/>
      <c r="IZ365" s="57"/>
      <c r="JA365" s="57"/>
      <c r="JB365" s="57"/>
      <c r="JC365" s="57"/>
      <c r="JD365" s="57"/>
      <c r="JE365" s="57"/>
      <c r="JF365" s="57"/>
      <c r="JG365" s="57"/>
      <c r="JH365" s="57"/>
      <c r="JI365" s="57"/>
      <c r="JJ365" s="57"/>
      <c r="JK365" s="57"/>
      <c r="JL365" s="57"/>
      <c r="JM365" s="57"/>
      <c r="JN365" s="57"/>
      <c r="JO365" s="57"/>
      <c r="JP365" s="57"/>
      <c r="JQ365" s="57"/>
      <c r="JR365" s="57"/>
      <c r="JS365" s="57"/>
      <c r="JT365" s="57"/>
      <c r="JU365" s="57"/>
      <c r="JV365" s="57"/>
      <c r="JW365" s="57"/>
      <c r="JX365" s="57"/>
      <c r="JY365" s="57"/>
      <c r="JZ365" s="57"/>
      <c r="KA365" s="57"/>
      <c r="KB365" s="57"/>
      <c r="KC365" s="57"/>
      <c r="KD365" s="57"/>
      <c r="KE365" s="57"/>
      <c r="KF365" s="57"/>
      <c r="KG365" s="57"/>
      <c r="KH365" s="57"/>
      <c r="KI365" s="57"/>
      <c r="KJ365" s="57"/>
      <c r="KK365" s="57"/>
      <c r="KL365" s="57"/>
      <c r="KM365" s="57"/>
      <c r="KN365" s="57"/>
      <c r="KO365" s="57"/>
      <c r="KP365" s="57"/>
      <c r="KQ365" s="57"/>
      <c r="KR365" s="57"/>
      <c r="KS365" s="57"/>
      <c r="KT365" s="57"/>
      <c r="KU365" s="57"/>
      <c r="KV365" s="57"/>
      <c r="KW365" s="57"/>
      <c r="KX365" s="57"/>
      <c r="KY365" s="57"/>
      <c r="KZ365" s="57"/>
      <c r="LA365" s="57"/>
      <c r="LB365" s="57"/>
      <c r="LC365" s="57"/>
      <c r="LD365" s="57"/>
      <c r="LE365" s="57"/>
      <c r="LF365" s="57"/>
      <c r="LG365" s="57"/>
      <c r="LH365" s="57"/>
      <c r="LI365" s="57"/>
      <c r="LJ365" s="57"/>
      <c r="LK365" s="57"/>
      <c r="LL365" s="57"/>
      <c r="LM365" s="57"/>
      <c r="LN365" s="57"/>
      <c r="LO365" s="57"/>
      <c r="LP365" s="57"/>
      <c r="LQ365" s="57"/>
      <c r="LR365" s="57"/>
      <c r="LS365" s="57"/>
      <c r="LT365" s="57"/>
      <c r="LU365" s="57"/>
      <c r="LV365" s="57"/>
      <c r="LW365" s="57"/>
      <c r="LX365" s="57"/>
      <c r="LY365" s="57"/>
      <c r="LZ365" s="57"/>
      <c r="MA365" s="57"/>
      <c r="MB365" s="57"/>
      <c r="MC365" s="57"/>
      <c r="MD365" s="57"/>
      <c r="ME365" s="57"/>
      <c r="MF365" s="57"/>
      <c r="MG365" s="57"/>
      <c r="MH365" s="57"/>
      <c r="MI365" s="57"/>
      <c r="MJ365" s="57"/>
      <c r="MK365" s="57"/>
      <c r="ML365" s="57"/>
      <c r="MM365" s="57"/>
      <c r="MN365" s="57"/>
      <c r="MO365" s="57"/>
      <c r="MP365" s="57"/>
      <c r="MQ365" s="57"/>
      <c r="MR365" s="57"/>
      <c r="MS365" s="57"/>
      <c r="MT365" s="57"/>
      <c r="MU365" s="57"/>
      <c r="MV365" s="57"/>
      <c r="MW365" s="57"/>
      <c r="MX365" s="57"/>
      <c r="MY365" s="57"/>
      <c r="MZ365" s="57"/>
      <c r="NA365" s="57"/>
      <c r="NB365" s="57"/>
      <c r="NC365" s="57"/>
      <c r="ND365" s="57"/>
      <c r="NE365" s="57"/>
      <c r="NF365" s="57"/>
      <c r="NG365" s="57"/>
      <c r="NH365" s="57"/>
      <c r="NI365" s="57"/>
      <c r="NJ365" s="57"/>
      <c r="NK365" s="57"/>
      <c r="NL365" s="57"/>
      <c r="NM365" s="57"/>
      <c r="NN365" s="57"/>
      <c r="NO365" s="57"/>
      <c r="NP365" s="57"/>
      <c r="NQ365" s="57"/>
      <c r="NR365" s="57"/>
      <c r="NS365" s="57"/>
      <c r="NT365" s="57"/>
      <c r="NU365" s="57"/>
      <c r="NV365" s="57"/>
      <c r="NW365" s="57"/>
      <c r="NX365" s="57"/>
      <c r="NY365" s="57"/>
      <c r="NZ365" s="57"/>
      <c r="OA365" s="57"/>
      <c r="OB365" s="57"/>
      <c r="OC365" s="57"/>
      <c r="OD365" s="57"/>
      <c r="OE365" s="57"/>
      <c r="OF365" s="57"/>
      <c r="OG365" s="57"/>
      <c r="OH365" s="57"/>
      <c r="OI365" s="57"/>
      <c r="OJ365" s="57"/>
      <c r="OK365" s="57"/>
      <c r="OL365" s="57"/>
      <c r="OM365" s="57"/>
      <c r="ON365" s="57"/>
      <c r="OO365" s="57"/>
      <c r="OP365" s="57"/>
      <c r="OQ365" s="57"/>
      <c r="OR365" s="57"/>
      <c r="OS365" s="57"/>
      <c r="OT365" s="57"/>
      <c r="OU365" s="57"/>
      <c r="OV365" s="57"/>
      <c r="OW365" s="57"/>
      <c r="OX365" s="57"/>
      <c r="OY365" s="57"/>
      <c r="OZ365" s="57"/>
      <c r="PA365" s="57"/>
      <c r="PB365" s="57"/>
      <c r="PC365" s="57"/>
      <c r="PD365" s="57"/>
      <c r="PE365" s="57"/>
      <c r="PF365" s="57"/>
      <c r="PG365" s="57"/>
      <c r="PH365" s="57"/>
      <c r="PI365" s="57"/>
      <c r="PJ365" s="57"/>
      <c r="PK365" s="57"/>
      <c r="PL365" s="57"/>
      <c r="PM365" s="57"/>
      <c r="PN365" s="57"/>
      <c r="PO365" s="57"/>
      <c r="PP365" s="57"/>
      <c r="PQ365" s="57"/>
      <c r="PR365" s="57"/>
      <c r="PS365" s="57"/>
      <c r="PT365" s="57"/>
      <c r="PU365" s="57"/>
      <c r="PV365" s="57"/>
      <c r="PW365" s="57"/>
      <c r="PX365" s="57"/>
      <c r="PY365" s="57"/>
      <c r="PZ365" s="57"/>
      <c r="QA365" s="57"/>
      <c r="QB365" s="57"/>
      <c r="QC365" s="57"/>
      <c r="QD365" s="57"/>
      <c r="QE365" s="57"/>
      <c r="QF365" s="57"/>
      <c r="QG365" s="57"/>
      <c r="QH365" s="57"/>
      <c r="QI365" s="57"/>
      <c r="QJ365" s="57"/>
      <c r="QK365" s="57"/>
      <c r="QL365" s="57"/>
      <c r="QM365" s="57"/>
      <c r="QN365" s="57"/>
      <c r="QO365" s="57"/>
      <c r="QP365" s="57"/>
      <c r="QQ365" s="57"/>
      <c r="QR365" s="57"/>
      <c r="QS365" s="57"/>
      <c r="QT365" s="57"/>
      <c r="QU365" s="57"/>
      <c r="QV365" s="57"/>
      <c r="QW365" s="57"/>
      <c r="QX365" s="57"/>
      <c r="QY365" s="57"/>
      <c r="QZ365" s="57"/>
      <c r="RA365" s="57"/>
      <c r="RB365" s="57"/>
      <c r="RC365" s="57"/>
      <c r="RD365" s="57"/>
      <c r="RE365" s="57"/>
      <c r="RF365" s="57"/>
      <c r="RG365" s="57"/>
      <c r="RH365" s="57"/>
      <c r="RI365" s="57"/>
      <c r="RJ365" s="57"/>
      <c r="RK365" s="57"/>
      <c r="RL365" s="57"/>
      <c r="RM365" s="57"/>
      <c r="RN365" s="57"/>
      <c r="RO365" s="57"/>
      <c r="RP365" s="57"/>
      <c r="RQ365" s="57"/>
      <c r="RR365" s="57"/>
      <c r="RS365" s="57"/>
      <c r="RT365" s="57"/>
      <c r="RU365" s="57"/>
      <c r="RV365" s="57"/>
      <c r="RW365" s="57"/>
      <c r="RX365" s="57"/>
      <c r="RY365" s="57"/>
      <c r="RZ365" s="57"/>
      <c r="SA365" s="57"/>
      <c r="SB365" s="57"/>
      <c r="SC365" s="57"/>
      <c r="SD365" s="57"/>
      <c r="SE365" s="57"/>
      <c r="SF365" s="57"/>
      <c r="SG365" s="57"/>
      <c r="SH365" s="57"/>
      <c r="SI365" s="57"/>
      <c r="SJ365" s="57"/>
      <c r="SK365" s="57"/>
      <c r="SL365" s="57"/>
      <c r="SM365" s="57"/>
      <c r="SN365" s="57"/>
      <c r="SO365" s="57"/>
      <c r="SP365" s="57"/>
      <c r="SQ365" s="57"/>
      <c r="SR365" s="57"/>
      <c r="SS365" s="57"/>
      <c r="ST365" s="57"/>
      <c r="SU365" s="57"/>
      <c r="SV365" s="57"/>
      <c r="SW365" s="57"/>
      <c r="SX365" s="57"/>
      <c r="SY365" s="57"/>
      <c r="SZ365" s="57"/>
      <c r="TA365" s="57"/>
      <c r="TB365" s="57"/>
      <c r="TC365" s="57"/>
      <c r="TD365" s="57"/>
      <c r="TE365" s="57"/>
      <c r="TF365" s="57"/>
      <c r="TG365" s="57"/>
      <c r="TH365" s="57"/>
      <c r="TI365" s="57"/>
      <c r="TJ365" s="57"/>
      <c r="TK365" s="57"/>
      <c r="TL365" s="57"/>
      <c r="TM365" s="57"/>
      <c r="TN365" s="57"/>
      <c r="TO365" s="57"/>
      <c r="TP365" s="57"/>
      <c r="TQ365" s="57"/>
      <c r="TR365" s="57"/>
      <c r="TS365" s="57"/>
      <c r="TT365" s="57"/>
      <c r="TU365" s="57"/>
      <c r="TV365" s="57"/>
      <c r="TW365" s="57"/>
      <c r="TX365" s="57"/>
      <c r="TY365" s="57"/>
      <c r="TZ365" s="57"/>
      <c r="UA365" s="57"/>
      <c r="UB365" s="57"/>
      <c r="UC365" s="57"/>
      <c r="UD365" s="57"/>
      <c r="UE365" s="57"/>
      <c r="UF365" s="57"/>
      <c r="UG365" s="57"/>
      <c r="UH365" s="57"/>
      <c r="UI365" s="57"/>
      <c r="UJ365" s="57"/>
      <c r="UK365" s="57"/>
      <c r="UL365" s="57"/>
      <c r="UM365" s="57"/>
      <c r="UN365" s="57"/>
      <c r="UO365" s="57"/>
      <c r="UP365" s="57"/>
      <c r="UQ365" s="57"/>
      <c r="UR365" s="57"/>
      <c r="US365" s="57"/>
      <c r="UT365" s="57"/>
      <c r="UU365" s="57"/>
      <c r="UV365" s="57"/>
      <c r="UW365" s="57"/>
      <c r="UX365" s="57"/>
      <c r="UY365" s="57"/>
      <c r="UZ365" s="57"/>
      <c r="VA365" s="57"/>
      <c r="VB365" s="57"/>
      <c r="VC365" s="57"/>
      <c r="VD365" s="57"/>
      <c r="VE365" s="57"/>
      <c r="VF365" s="57"/>
      <c r="VG365" s="57"/>
      <c r="VH365" s="57"/>
      <c r="VI365" s="57"/>
      <c r="VJ365" s="57"/>
      <c r="VK365" s="57"/>
      <c r="VL365" s="57"/>
      <c r="VM365" s="57"/>
      <c r="VN365" s="57"/>
      <c r="VO365" s="57"/>
      <c r="VP365" s="57"/>
      <c r="VQ365" s="57"/>
      <c r="VR365" s="57"/>
      <c r="VS365" s="57"/>
      <c r="VT365" s="57"/>
      <c r="VU365" s="57"/>
      <c r="VV365" s="57"/>
      <c r="VW365" s="57"/>
      <c r="VX365" s="57"/>
      <c r="VY365" s="57"/>
      <c r="VZ365" s="57"/>
      <c r="WA365" s="57"/>
      <c r="WB365" s="57"/>
      <c r="WC365" s="57"/>
      <c r="WD365" s="57"/>
      <c r="WE365" s="57"/>
      <c r="WF365" s="57"/>
      <c r="WG365" s="57"/>
      <c r="WH365" s="57"/>
      <c r="WI365" s="57"/>
      <c r="WJ365" s="57"/>
      <c r="WK365" s="57"/>
      <c r="WL365" s="57"/>
      <c r="WM365" s="57"/>
      <c r="WN365" s="57"/>
      <c r="WO365" s="57"/>
      <c r="WP365" s="57"/>
      <c r="WQ365" s="57"/>
      <c r="WR365" s="57"/>
      <c r="WS365" s="57"/>
      <c r="WT365" s="57"/>
      <c r="WU365" s="57"/>
      <c r="WV365" s="57"/>
      <c r="WW365" s="57"/>
      <c r="WX365" s="57"/>
      <c r="WY365" s="57"/>
      <c r="WZ365" s="57"/>
      <c r="XA365" s="57"/>
      <c r="XB365" s="57"/>
      <c r="XC365" s="57"/>
      <c r="XD365" s="57"/>
      <c r="XE365" s="57"/>
      <c r="XF365" s="57"/>
      <c r="XG365" s="57"/>
      <c r="XH365" s="57"/>
      <c r="XI365" s="57"/>
      <c r="XJ365" s="57"/>
      <c r="XK365" s="57"/>
      <c r="XL365" s="57"/>
      <c r="XM365" s="57"/>
      <c r="XN365" s="57"/>
      <c r="XO365" s="57"/>
      <c r="XP365" s="57"/>
      <c r="XQ365" s="57"/>
      <c r="XR365" s="57"/>
      <c r="XS365" s="57"/>
      <c r="XT365" s="57"/>
      <c r="XU365" s="57"/>
      <c r="XV365" s="57"/>
      <c r="XW365" s="57"/>
    </row>
    <row r="366">
      <c r="AI366" s="57"/>
      <c r="BR366" s="57"/>
      <c r="DA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c r="IX366" s="57"/>
      <c r="IY366" s="57"/>
      <c r="IZ366" s="57"/>
      <c r="JA366" s="57"/>
      <c r="JB366" s="57"/>
      <c r="JC366" s="57"/>
      <c r="JD366" s="57"/>
      <c r="JE366" s="57"/>
      <c r="JF366" s="57"/>
      <c r="JG366" s="57"/>
      <c r="JH366" s="57"/>
      <c r="JI366" s="57"/>
      <c r="JJ366" s="57"/>
      <c r="JK366" s="57"/>
      <c r="JL366" s="57"/>
      <c r="JM366" s="57"/>
      <c r="JN366" s="57"/>
      <c r="JO366" s="57"/>
      <c r="JP366" s="57"/>
      <c r="JQ366" s="57"/>
      <c r="JR366" s="57"/>
      <c r="JS366" s="57"/>
      <c r="JT366" s="57"/>
      <c r="JU366" s="57"/>
      <c r="JV366" s="57"/>
      <c r="JW366" s="57"/>
      <c r="JX366" s="57"/>
      <c r="JY366" s="57"/>
      <c r="JZ366" s="57"/>
      <c r="KA366" s="57"/>
      <c r="KB366" s="57"/>
      <c r="KC366" s="57"/>
      <c r="KD366" s="57"/>
      <c r="KE366" s="57"/>
      <c r="KF366" s="57"/>
      <c r="KG366" s="57"/>
      <c r="KH366" s="57"/>
      <c r="KI366" s="57"/>
      <c r="KJ366" s="57"/>
      <c r="KK366" s="57"/>
      <c r="KL366" s="57"/>
      <c r="KM366" s="57"/>
      <c r="KN366" s="57"/>
      <c r="KO366" s="57"/>
      <c r="KP366" s="57"/>
      <c r="KQ366" s="57"/>
      <c r="KR366" s="57"/>
      <c r="KS366" s="57"/>
      <c r="KT366" s="57"/>
      <c r="KU366" s="57"/>
      <c r="KV366" s="57"/>
      <c r="KW366" s="57"/>
      <c r="KX366" s="57"/>
      <c r="KY366" s="57"/>
      <c r="KZ366" s="57"/>
      <c r="LA366" s="57"/>
      <c r="LB366" s="57"/>
      <c r="LC366" s="57"/>
      <c r="LD366" s="57"/>
      <c r="LE366" s="57"/>
      <c r="LF366" s="57"/>
      <c r="LG366" s="57"/>
      <c r="LH366" s="57"/>
      <c r="LI366" s="57"/>
      <c r="LJ366" s="57"/>
      <c r="LK366" s="57"/>
      <c r="LL366" s="57"/>
      <c r="LM366" s="57"/>
      <c r="LN366" s="57"/>
      <c r="LO366" s="57"/>
      <c r="LP366" s="57"/>
      <c r="LQ366" s="57"/>
      <c r="LR366" s="57"/>
      <c r="LS366" s="57"/>
      <c r="LT366" s="57"/>
      <c r="LU366" s="57"/>
      <c r="LV366" s="57"/>
      <c r="LW366" s="57"/>
      <c r="LX366" s="57"/>
      <c r="LY366" s="57"/>
      <c r="LZ366" s="57"/>
      <c r="MA366" s="57"/>
      <c r="MB366" s="57"/>
      <c r="MC366" s="57"/>
      <c r="MD366" s="57"/>
      <c r="ME366" s="57"/>
      <c r="MF366" s="57"/>
      <c r="MG366" s="57"/>
      <c r="MH366" s="57"/>
      <c r="MI366" s="57"/>
      <c r="MJ366" s="57"/>
      <c r="MK366" s="57"/>
      <c r="ML366" s="57"/>
      <c r="MM366" s="57"/>
      <c r="MN366" s="57"/>
      <c r="MO366" s="57"/>
      <c r="MP366" s="57"/>
      <c r="MQ366" s="57"/>
      <c r="MR366" s="57"/>
      <c r="MS366" s="57"/>
      <c r="MT366" s="57"/>
      <c r="MU366" s="57"/>
      <c r="MV366" s="57"/>
      <c r="MW366" s="57"/>
      <c r="MX366" s="57"/>
      <c r="MY366" s="57"/>
      <c r="MZ366" s="57"/>
      <c r="NA366" s="57"/>
      <c r="NB366" s="57"/>
      <c r="NC366" s="57"/>
      <c r="ND366" s="57"/>
      <c r="NE366" s="57"/>
      <c r="NF366" s="57"/>
      <c r="NG366" s="57"/>
      <c r="NH366" s="57"/>
      <c r="NI366" s="57"/>
      <c r="NJ366" s="57"/>
      <c r="NK366" s="57"/>
      <c r="NL366" s="57"/>
      <c r="NM366" s="57"/>
      <c r="NN366" s="57"/>
      <c r="NO366" s="57"/>
      <c r="NP366" s="57"/>
      <c r="NQ366" s="57"/>
      <c r="NR366" s="57"/>
      <c r="NS366" s="57"/>
      <c r="NT366" s="57"/>
      <c r="NU366" s="57"/>
      <c r="NV366" s="57"/>
      <c r="NW366" s="57"/>
      <c r="NX366" s="57"/>
      <c r="NY366" s="57"/>
      <c r="NZ366" s="57"/>
      <c r="OA366" s="57"/>
      <c r="OB366" s="57"/>
      <c r="OC366" s="57"/>
      <c r="OD366" s="57"/>
      <c r="OE366" s="57"/>
      <c r="OF366" s="57"/>
      <c r="OG366" s="57"/>
      <c r="OH366" s="57"/>
      <c r="OI366" s="57"/>
      <c r="OJ366" s="57"/>
      <c r="OK366" s="57"/>
      <c r="OL366" s="57"/>
      <c r="OM366" s="57"/>
      <c r="ON366" s="57"/>
      <c r="OO366" s="57"/>
      <c r="OP366" s="57"/>
      <c r="OQ366" s="57"/>
      <c r="OR366" s="57"/>
      <c r="OS366" s="57"/>
      <c r="OT366" s="57"/>
      <c r="OU366" s="57"/>
      <c r="OV366" s="57"/>
      <c r="OW366" s="57"/>
      <c r="OX366" s="57"/>
      <c r="OY366" s="57"/>
      <c r="OZ366" s="57"/>
      <c r="PA366" s="57"/>
      <c r="PB366" s="57"/>
      <c r="PC366" s="57"/>
      <c r="PD366" s="57"/>
      <c r="PE366" s="57"/>
      <c r="PF366" s="57"/>
      <c r="PG366" s="57"/>
      <c r="PH366" s="57"/>
      <c r="PI366" s="57"/>
      <c r="PJ366" s="57"/>
      <c r="PK366" s="57"/>
      <c r="PL366" s="57"/>
      <c r="PM366" s="57"/>
      <c r="PN366" s="57"/>
      <c r="PO366" s="57"/>
      <c r="PP366" s="57"/>
      <c r="PQ366" s="57"/>
      <c r="PR366" s="57"/>
      <c r="PS366" s="57"/>
      <c r="PT366" s="57"/>
      <c r="PU366" s="57"/>
      <c r="PV366" s="57"/>
      <c r="PW366" s="57"/>
      <c r="PX366" s="57"/>
      <c r="PY366" s="57"/>
      <c r="PZ366" s="57"/>
      <c r="QA366" s="57"/>
      <c r="QB366" s="57"/>
      <c r="QC366" s="57"/>
      <c r="QD366" s="57"/>
      <c r="QE366" s="57"/>
      <c r="QF366" s="57"/>
      <c r="QG366" s="57"/>
      <c r="QH366" s="57"/>
      <c r="QI366" s="57"/>
      <c r="QJ366" s="57"/>
      <c r="QK366" s="57"/>
      <c r="QL366" s="57"/>
      <c r="QM366" s="57"/>
      <c r="QN366" s="57"/>
      <c r="QO366" s="57"/>
      <c r="QP366" s="57"/>
      <c r="QQ366" s="57"/>
      <c r="QR366" s="57"/>
      <c r="QS366" s="57"/>
      <c r="QT366" s="57"/>
      <c r="QU366" s="57"/>
      <c r="QV366" s="57"/>
      <c r="QW366" s="57"/>
      <c r="QX366" s="57"/>
      <c r="QY366" s="57"/>
      <c r="QZ366" s="57"/>
      <c r="RA366" s="57"/>
      <c r="RB366" s="57"/>
      <c r="RC366" s="57"/>
      <c r="RD366" s="57"/>
      <c r="RE366" s="57"/>
      <c r="RF366" s="57"/>
      <c r="RG366" s="57"/>
      <c r="RH366" s="57"/>
      <c r="RI366" s="57"/>
      <c r="RJ366" s="57"/>
      <c r="RK366" s="57"/>
      <c r="RL366" s="57"/>
      <c r="RM366" s="57"/>
      <c r="RN366" s="57"/>
      <c r="RO366" s="57"/>
      <c r="RP366" s="57"/>
      <c r="RQ366" s="57"/>
      <c r="RR366" s="57"/>
      <c r="RS366" s="57"/>
      <c r="RT366" s="57"/>
      <c r="RU366" s="57"/>
      <c r="RV366" s="57"/>
      <c r="RW366" s="57"/>
      <c r="RX366" s="57"/>
      <c r="RY366" s="57"/>
      <c r="RZ366" s="57"/>
      <c r="SA366" s="57"/>
      <c r="SB366" s="57"/>
      <c r="SC366" s="57"/>
      <c r="SD366" s="57"/>
      <c r="SE366" s="57"/>
      <c r="SF366" s="57"/>
      <c r="SG366" s="57"/>
      <c r="SH366" s="57"/>
      <c r="SI366" s="57"/>
      <c r="SJ366" s="57"/>
      <c r="SK366" s="57"/>
      <c r="SL366" s="57"/>
      <c r="SM366" s="57"/>
      <c r="SN366" s="57"/>
      <c r="SO366" s="57"/>
      <c r="SP366" s="57"/>
      <c r="SQ366" s="57"/>
      <c r="SR366" s="57"/>
      <c r="SS366" s="57"/>
      <c r="ST366" s="57"/>
      <c r="SU366" s="57"/>
      <c r="SV366" s="57"/>
      <c r="SW366" s="57"/>
      <c r="SX366" s="57"/>
      <c r="SY366" s="57"/>
      <c r="SZ366" s="57"/>
      <c r="TA366" s="57"/>
      <c r="TB366" s="57"/>
      <c r="TC366" s="57"/>
      <c r="TD366" s="57"/>
      <c r="TE366" s="57"/>
      <c r="TF366" s="57"/>
      <c r="TG366" s="57"/>
      <c r="TH366" s="57"/>
      <c r="TI366" s="57"/>
      <c r="TJ366" s="57"/>
      <c r="TK366" s="57"/>
      <c r="TL366" s="57"/>
      <c r="TM366" s="57"/>
      <c r="TN366" s="57"/>
      <c r="TO366" s="57"/>
      <c r="TP366" s="57"/>
      <c r="TQ366" s="57"/>
      <c r="TR366" s="57"/>
      <c r="TS366" s="57"/>
      <c r="TT366" s="57"/>
      <c r="TU366" s="57"/>
      <c r="TV366" s="57"/>
      <c r="TW366" s="57"/>
      <c r="TX366" s="57"/>
      <c r="TY366" s="57"/>
      <c r="TZ366" s="57"/>
      <c r="UA366" s="57"/>
      <c r="UB366" s="57"/>
      <c r="UC366" s="57"/>
      <c r="UD366" s="57"/>
      <c r="UE366" s="57"/>
      <c r="UF366" s="57"/>
      <c r="UG366" s="57"/>
      <c r="UH366" s="57"/>
      <c r="UI366" s="57"/>
      <c r="UJ366" s="57"/>
      <c r="UK366" s="57"/>
      <c r="UL366" s="57"/>
      <c r="UM366" s="57"/>
      <c r="UN366" s="57"/>
      <c r="UO366" s="57"/>
      <c r="UP366" s="57"/>
      <c r="UQ366" s="57"/>
      <c r="UR366" s="57"/>
      <c r="US366" s="57"/>
      <c r="UT366" s="57"/>
      <c r="UU366" s="57"/>
      <c r="UV366" s="57"/>
      <c r="UW366" s="57"/>
      <c r="UX366" s="57"/>
      <c r="UY366" s="57"/>
      <c r="UZ366" s="57"/>
      <c r="VA366" s="57"/>
      <c r="VB366" s="57"/>
      <c r="VC366" s="57"/>
      <c r="VD366" s="57"/>
      <c r="VE366" s="57"/>
      <c r="VF366" s="57"/>
      <c r="VG366" s="57"/>
      <c r="VH366" s="57"/>
      <c r="VI366" s="57"/>
      <c r="VJ366" s="57"/>
      <c r="VK366" s="57"/>
      <c r="VL366" s="57"/>
      <c r="VM366" s="57"/>
      <c r="VN366" s="57"/>
      <c r="VO366" s="57"/>
      <c r="VP366" s="57"/>
      <c r="VQ366" s="57"/>
      <c r="VR366" s="57"/>
      <c r="VS366" s="57"/>
      <c r="VT366" s="57"/>
      <c r="VU366" s="57"/>
      <c r="VV366" s="57"/>
      <c r="VW366" s="57"/>
      <c r="VX366" s="57"/>
      <c r="VY366" s="57"/>
      <c r="VZ366" s="57"/>
      <c r="WA366" s="57"/>
      <c r="WB366" s="57"/>
      <c r="WC366" s="57"/>
      <c r="WD366" s="57"/>
      <c r="WE366" s="57"/>
      <c r="WF366" s="57"/>
      <c r="WG366" s="57"/>
      <c r="WH366" s="57"/>
      <c r="WI366" s="57"/>
      <c r="WJ366" s="57"/>
      <c r="WK366" s="57"/>
      <c r="WL366" s="57"/>
      <c r="WM366" s="57"/>
      <c r="WN366" s="57"/>
      <c r="WO366" s="57"/>
      <c r="WP366" s="57"/>
      <c r="WQ366" s="57"/>
      <c r="WR366" s="57"/>
      <c r="WS366" s="57"/>
      <c r="WT366" s="57"/>
      <c r="WU366" s="57"/>
      <c r="WV366" s="57"/>
      <c r="WW366" s="57"/>
      <c r="WX366" s="57"/>
      <c r="WY366" s="57"/>
      <c r="WZ366" s="57"/>
      <c r="XA366" s="57"/>
      <c r="XB366" s="57"/>
      <c r="XC366" s="57"/>
      <c r="XD366" s="57"/>
      <c r="XE366" s="57"/>
      <c r="XF366" s="57"/>
      <c r="XG366" s="57"/>
      <c r="XH366" s="57"/>
      <c r="XI366" s="57"/>
      <c r="XJ366" s="57"/>
      <c r="XK366" s="57"/>
      <c r="XL366" s="57"/>
      <c r="XM366" s="57"/>
      <c r="XN366" s="57"/>
      <c r="XO366" s="57"/>
      <c r="XP366" s="57"/>
      <c r="XQ366" s="57"/>
      <c r="XR366" s="57"/>
      <c r="XS366" s="57"/>
      <c r="XT366" s="57"/>
      <c r="XU366" s="57"/>
      <c r="XV366" s="57"/>
      <c r="XW366" s="57"/>
    </row>
    <row r="367">
      <c r="AI367" s="57"/>
      <c r="BR367" s="57"/>
      <c r="DA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c r="IX367" s="57"/>
      <c r="IY367" s="57"/>
      <c r="IZ367" s="57"/>
      <c r="JA367" s="57"/>
      <c r="JB367" s="57"/>
      <c r="JC367" s="57"/>
      <c r="JD367" s="57"/>
      <c r="JE367" s="57"/>
      <c r="JF367" s="57"/>
      <c r="JG367" s="57"/>
      <c r="JH367" s="57"/>
      <c r="JI367" s="57"/>
      <c r="JJ367" s="57"/>
      <c r="JK367" s="57"/>
      <c r="JL367" s="57"/>
      <c r="JM367" s="57"/>
      <c r="JN367" s="57"/>
      <c r="JO367" s="57"/>
      <c r="JP367" s="57"/>
      <c r="JQ367" s="57"/>
      <c r="JR367" s="57"/>
      <c r="JS367" s="57"/>
      <c r="JT367" s="57"/>
      <c r="JU367" s="57"/>
      <c r="JV367" s="57"/>
      <c r="JW367" s="57"/>
      <c r="JX367" s="57"/>
      <c r="JY367" s="57"/>
      <c r="JZ367" s="57"/>
      <c r="KA367" s="57"/>
      <c r="KB367" s="57"/>
      <c r="KC367" s="57"/>
      <c r="KD367" s="57"/>
      <c r="KE367" s="57"/>
      <c r="KF367" s="57"/>
      <c r="KG367" s="57"/>
      <c r="KH367" s="57"/>
      <c r="KI367" s="57"/>
      <c r="KJ367" s="57"/>
      <c r="KK367" s="57"/>
      <c r="KL367" s="57"/>
      <c r="KM367" s="57"/>
      <c r="KN367" s="57"/>
      <c r="KO367" s="57"/>
      <c r="KP367" s="57"/>
      <c r="KQ367" s="57"/>
      <c r="KR367" s="57"/>
      <c r="KS367" s="57"/>
      <c r="KT367" s="57"/>
      <c r="KU367" s="57"/>
      <c r="KV367" s="57"/>
      <c r="KW367" s="57"/>
      <c r="KX367" s="57"/>
      <c r="KY367" s="57"/>
      <c r="KZ367" s="57"/>
      <c r="LA367" s="57"/>
      <c r="LB367" s="57"/>
      <c r="LC367" s="57"/>
      <c r="LD367" s="57"/>
      <c r="LE367" s="57"/>
      <c r="LF367" s="57"/>
      <c r="LG367" s="57"/>
      <c r="LH367" s="57"/>
      <c r="LI367" s="57"/>
      <c r="LJ367" s="57"/>
      <c r="LK367" s="57"/>
      <c r="LL367" s="57"/>
      <c r="LM367" s="57"/>
      <c r="LN367" s="57"/>
      <c r="LO367" s="57"/>
      <c r="LP367" s="57"/>
      <c r="LQ367" s="57"/>
      <c r="LR367" s="57"/>
      <c r="LS367" s="57"/>
      <c r="LT367" s="57"/>
      <c r="LU367" s="57"/>
      <c r="LV367" s="57"/>
      <c r="LW367" s="57"/>
      <c r="LX367" s="57"/>
      <c r="LY367" s="57"/>
      <c r="LZ367" s="57"/>
      <c r="MA367" s="57"/>
      <c r="MB367" s="57"/>
      <c r="MC367" s="57"/>
      <c r="MD367" s="57"/>
      <c r="ME367" s="57"/>
      <c r="MF367" s="57"/>
      <c r="MG367" s="57"/>
      <c r="MH367" s="57"/>
      <c r="MI367" s="57"/>
      <c r="MJ367" s="57"/>
      <c r="MK367" s="57"/>
      <c r="ML367" s="57"/>
      <c r="MM367" s="57"/>
      <c r="MN367" s="57"/>
      <c r="MO367" s="57"/>
      <c r="MP367" s="57"/>
      <c r="MQ367" s="57"/>
      <c r="MR367" s="57"/>
      <c r="MS367" s="57"/>
      <c r="MT367" s="57"/>
      <c r="MU367" s="57"/>
      <c r="MV367" s="57"/>
      <c r="MW367" s="57"/>
      <c r="MX367" s="57"/>
      <c r="MY367" s="57"/>
      <c r="MZ367" s="57"/>
      <c r="NA367" s="57"/>
      <c r="NB367" s="57"/>
      <c r="NC367" s="57"/>
      <c r="ND367" s="57"/>
      <c r="NE367" s="57"/>
      <c r="NF367" s="57"/>
      <c r="NG367" s="57"/>
      <c r="NH367" s="57"/>
      <c r="NI367" s="57"/>
      <c r="NJ367" s="57"/>
      <c r="NK367" s="57"/>
      <c r="NL367" s="57"/>
      <c r="NM367" s="57"/>
      <c r="NN367" s="57"/>
      <c r="NO367" s="57"/>
      <c r="NP367" s="57"/>
      <c r="NQ367" s="57"/>
      <c r="NR367" s="57"/>
      <c r="NS367" s="57"/>
      <c r="NT367" s="57"/>
      <c r="NU367" s="57"/>
      <c r="NV367" s="57"/>
      <c r="NW367" s="57"/>
      <c r="NX367" s="57"/>
      <c r="NY367" s="57"/>
      <c r="NZ367" s="57"/>
      <c r="OA367" s="57"/>
      <c r="OB367" s="57"/>
      <c r="OC367" s="57"/>
      <c r="OD367" s="57"/>
      <c r="OE367" s="57"/>
      <c r="OF367" s="57"/>
      <c r="OG367" s="57"/>
      <c r="OH367" s="57"/>
      <c r="OI367" s="57"/>
      <c r="OJ367" s="57"/>
      <c r="OK367" s="57"/>
      <c r="OL367" s="57"/>
      <c r="OM367" s="57"/>
      <c r="ON367" s="57"/>
      <c r="OO367" s="57"/>
      <c r="OP367" s="57"/>
      <c r="OQ367" s="57"/>
      <c r="OR367" s="57"/>
      <c r="OS367" s="57"/>
      <c r="OT367" s="57"/>
      <c r="OU367" s="57"/>
      <c r="OV367" s="57"/>
      <c r="OW367" s="57"/>
      <c r="OX367" s="57"/>
      <c r="OY367" s="57"/>
      <c r="OZ367" s="57"/>
      <c r="PA367" s="57"/>
      <c r="PB367" s="57"/>
      <c r="PC367" s="57"/>
      <c r="PD367" s="57"/>
      <c r="PE367" s="57"/>
      <c r="PF367" s="57"/>
      <c r="PG367" s="57"/>
      <c r="PH367" s="57"/>
      <c r="PI367" s="57"/>
      <c r="PJ367" s="57"/>
      <c r="PK367" s="57"/>
      <c r="PL367" s="57"/>
      <c r="PM367" s="57"/>
      <c r="PN367" s="57"/>
      <c r="PO367" s="57"/>
      <c r="PP367" s="57"/>
      <c r="PQ367" s="57"/>
      <c r="PR367" s="57"/>
      <c r="PS367" s="57"/>
      <c r="PT367" s="57"/>
      <c r="PU367" s="57"/>
      <c r="PV367" s="57"/>
      <c r="PW367" s="57"/>
      <c r="PX367" s="57"/>
      <c r="PY367" s="57"/>
      <c r="PZ367" s="57"/>
      <c r="QA367" s="57"/>
      <c r="QB367" s="57"/>
      <c r="QC367" s="57"/>
      <c r="QD367" s="57"/>
      <c r="QE367" s="57"/>
      <c r="QF367" s="57"/>
      <c r="QG367" s="57"/>
      <c r="QH367" s="57"/>
      <c r="QI367" s="57"/>
      <c r="QJ367" s="57"/>
      <c r="QK367" s="57"/>
      <c r="QL367" s="57"/>
      <c r="QM367" s="57"/>
      <c r="QN367" s="57"/>
      <c r="QO367" s="57"/>
      <c r="QP367" s="57"/>
      <c r="QQ367" s="57"/>
      <c r="QR367" s="57"/>
      <c r="QS367" s="57"/>
      <c r="QT367" s="57"/>
      <c r="QU367" s="57"/>
      <c r="QV367" s="57"/>
      <c r="QW367" s="57"/>
      <c r="QX367" s="57"/>
      <c r="QY367" s="57"/>
      <c r="QZ367" s="57"/>
      <c r="RA367" s="57"/>
      <c r="RB367" s="57"/>
      <c r="RC367" s="57"/>
      <c r="RD367" s="57"/>
      <c r="RE367" s="57"/>
      <c r="RF367" s="57"/>
      <c r="RG367" s="57"/>
      <c r="RH367" s="57"/>
      <c r="RI367" s="57"/>
      <c r="RJ367" s="57"/>
      <c r="RK367" s="57"/>
      <c r="RL367" s="57"/>
      <c r="RM367" s="57"/>
      <c r="RN367" s="57"/>
      <c r="RO367" s="57"/>
      <c r="RP367" s="57"/>
      <c r="RQ367" s="57"/>
      <c r="RR367" s="57"/>
      <c r="RS367" s="57"/>
      <c r="RT367" s="57"/>
      <c r="RU367" s="57"/>
      <c r="RV367" s="57"/>
      <c r="RW367" s="57"/>
      <c r="RX367" s="57"/>
      <c r="RY367" s="57"/>
      <c r="RZ367" s="57"/>
      <c r="SA367" s="57"/>
      <c r="SB367" s="57"/>
      <c r="SC367" s="57"/>
      <c r="SD367" s="57"/>
      <c r="SE367" s="57"/>
      <c r="SF367" s="57"/>
      <c r="SG367" s="57"/>
      <c r="SH367" s="57"/>
      <c r="SI367" s="57"/>
      <c r="SJ367" s="57"/>
      <c r="SK367" s="57"/>
      <c r="SL367" s="57"/>
      <c r="SM367" s="57"/>
      <c r="SN367" s="57"/>
      <c r="SO367" s="57"/>
      <c r="SP367" s="57"/>
      <c r="SQ367" s="57"/>
      <c r="SR367" s="57"/>
      <c r="SS367" s="57"/>
      <c r="ST367" s="57"/>
      <c r="SU367" s="57"/>
      <c r="SV367" s="57"/>
      <c r="SW367" s="57"/>
      <c r="SX367" s="57"/>
      <c r="SY367" s="57"/>
      <c r="SZ367" s="57"/>
      <c r="TA367" s="57"/>
      <c r="TB367" s="57"/>
      <c r="TC367" s="57"/>
      <c r="TD367" s="57"/>
      <c r="TE367" s="57"/>
      <c r="TF367" s="57"/>
      <c r="TG367" s="57"/>
      <c r="TH367" s="57"/>
      <c r="TI367" s="57"/>
      <c r="TJ367" s="57"/>
      <c r="TK367" s="57"/>
      <c r="TL367" s="57"/>
      <c r="TM367" s="57"/>
      <c r="TN367" s="57"/>
      <c r="TO367" s="57"/>
      <c r="TP367" s="57"/>
      <c r="TQ367" s="57"/>
      <c r="TR367" s="57"/>
      <c r="TS367" s="57"/>
      <c r="TT367" s="57"/>
      <c r="TU367" s="57"/>
      <c r="TV367" s="57"/>
      <c r="TW367" s="57"/>
      <c r="TX367" s="57"/>
      <c r="TY367" s="57"/>
      <c r="TZ367" s="57"/>
      <c r="UA367" s="57"/>
      <c r="UB367" s="57"/>
      <c r="UC367" s="57"/>
      <c r="UD367" s="57"/>
      <c r="UE367" s="57"/>
      <c r="UF367" s="57"/>
      <c r="UG367" s="57"/>
      <c r="UH367" s="57"/>
      <c r="UI367" s="57"/>
      <c r="UJ367" s="57"/>
      <c r="UK367" s="57"/>
      <c r="UL367" s="57"/>
      <c r="UM367" s="57"/>
      <c r="UN367" s="57"/>
      <c r="UO367" s="57"/>
      <c r="UP367" s="57"/>
      <c r="UQ367" s="57"/>
      <c r="UR367" s="57"/>
      <c r="US367" s="57"/>
      <c r="UT367" s="57"/>
      <c r="UU367" s="57"/>
      <c r="UV367" s="57"/>
      <c r="UW367" s="57"/>
      <c r="UX367" s="57"/>
      <c r="UY367" s="57"/>
      <c r="UZ367" s="57"/>
      <c r="VA367" s="57"/>
      <c r="VB367" s="57"/>
      <c r="VC367" s="57"/>
      <c r="VD367" s="57"/>
      <c r="VE367" s="57"/>
      <c r="VF367" s="57"/>
      <c r="VG367" s="57"/>
      <c r="VH367" s="57"/>
      <c r="VI367" s="57"/>
      <c r="VJ367" s="57"/>
      <c r="VK367" s="57"/>
      <c r="VL367" s="57"/>
      <c r="VM367" s="57"/>
      <c r="VN367" s="57"/>
      <c r="VO367" s="57"/>
      <c r="VP367" s="57"/>
      <c r="VQ367" s="57"/>
      <c r="VR367" s="57"/>
      <c r="VS367" s="57"/>
      <c r="VT367" s="57"/>
      <c r="VU367" s="57"/>
      <c r="VV367" s="57"/>
      <c r="VW367" s="57"/>
      <c r="VX367" s="57"/>
      <c r="VY367" s="57"/>
      <c r="VZ367" s="57"/>
      <c r="WA367" s="57"/>
      <c r="WB367" s="57"/>
      <c r="WC367" s="57"/>
      <c r="WD367" s="57"/>
      <c r="WE367" s="57"/>
      <c r="WF367" s="57"/>
      <c r="WG367" s="57"/>
      <c r="WH367" s="57"/>
      <c r="WI367" s="57"/>
      <c r="WJ367" s="57"/>
      <c r="WK367" s="57"/>
      <c r="WL367" s="57"/>
      <c r="WM367" s="57"/>
      <c r="WN367" s="57"/>
      <c r="WO367" s="57"/>
      <c r="WP367" s="57"/>
      <c r="WQ367" s="57"/>
      <c r="WR367" s="57"/>
      <c r="WS367" s="57"/>
      <c r="WT367" s="57"/>
      <c r="WU367" s="57"/>
      <c r="WV367" s="57"/>
      <c r="WW367" s="57"/>
      <c r="WX367" s="57"/>
      <c r="WY367" s="57"/>
      <c r="WZ367" s="57"/>
      <c r="XA367" s="57"/>
      <c r="XB367" s="57"/>
      <c r="XC367" s="57"/>
      <c r="XD367" s="57"/>
      <c r="XE367" s="57"/>
      <c r="XF367" s="57"/>
      <c r="XG367" s="57"/>
      <c r="XH367" s="57"/>
      <c r="XI367" s="57"/>
      <c r="XJ367" s="57"/>
      <c r="XK367" s="57"/>
      <c r="XL367" s="57"/>
      <c r="XM367" s="57"/>
      <c r="XN367" s="57"/>
      <c r="XO367" s="57"/>
      <c r="XP367" s="57"/>
      <c r="XQ367" s="57"/>
      <c r="XR367" s="57"/>
      <c r="XS367" s="57"/>
      <c r="XT367" s="57"/>
      <c r="XU367" s="57"/>
      <c r="XV367" s="57"/>
      <c r="XW367" s="57"/>
    </row>
    <row r="368">
      <c r="AI368" s="57"/>
      <c r="BR368" s="57"/>
      <c r="DA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c r="IX368" s="57"/>
      <c r="IY368" s="57"/>
      <c r="IZ368" s="57"/>
      <c r="JA368" s="57"/>
      <c r="JB368" s="57"/>
      <c r="JC368" s="57"/>
      <c r="JD368" s="57"/>
      <c r="JE368" s="57"/>
      <c r="JF368" s="57"/>
      <c r="JG368" s="57"/>
      <c r="JH368" s="57"/>
      <c r="JI368" s="57"/>
      <c r="JJ368" s="57"/>
      <c r="JK368" s="57"/>
      <c r="JL368" s="57"/>
      <c r="JM368" s="57"/>
      <c r="JN368" s="57"/>
      <c r="JO368" s="57"/>
      <c r="JP368" s="57"/>
      <c r="JQ368" s="57"/>
      <c r="JR368" s="57"/>
      <c r="JS368" s="57"/>
      <c r="JT368" s="57"/>
      <c r="JU368" s="57"/>
      <c r="JV368" s="57"/>
      <c r="JW368" s="57"/>
      <c r="JX368" s="57"/>
      <c r="JY368" s="57"/>
      <c r="JZ368" s="57"/>
      <c r="KA368" s="57"/>
      <c r="KB368" s="57"/>
      <c r="KC368" s="57"/>
      <c r="KD368" s="57"/>
      <c r="KE368" s="57"/>
      <c r="KF368" s="57"/>
      <c r="KG368" s="57"/>
      <c r="KH368" s="57"/>
      <c r="KI368" s="57"/>
      <c r="KJ368" s="57"/>
      <c r="KK368" s="57"/>
      <c r="KL368" s="57"/>
      <c r="KM368" s="57"/>
      <c r="KN368" s="57"/>
      <c r="KO368" s="57"/>
      <c r="KP368" s="57"/>
      <c r="KQ368" s="57"/>
      <c r="KR368" s="57"/>
      <c r="KS368" s="57"/>
      <c r="KT368" s="57"/>
      <c r="KU368" s="57"/>
      <c r="KV368" s="57"/>
      <c r="KW368" s="57"/>
      <c r="KX368" s="57"/>
      <c r="KY368" s="57"/>
      <c r="KZ368" s="57"/>
      <c r="LA368" s="57"/>
      <c r="LB368" s="57"/>
      <c r="LC368" s="57"/>
      <c r="LD368" s="57"/>
      <c r="LE368" s="57"/>
      <c r="LF368" s="57"/>
      <c r="LG368" s="57"/>
      <c r="LH368" s="57"/>
      <c r="LI368" s="57"/>
      <c r="LJ368" s="57"/>
      <c r="LK368" s="57"/>
      <c r="LL368" s="57"/>
      <c r="LM368" s="57"/>
      <c r="LN368" s="57"/>
      <c r="LO368" s="57"/>
      <c r="LP368" s="57"/>
      <c r="LQ368" s="57"/>
      <c r="LR368" s="57"/>
      <c r="LS368" s="57"/>
      <c r="LT368" s="57"/>
      <c r="LU368" s="57"/>
      <c r="LV368" s="57"/>
      <c r="LW368" s="57"/>
      <c r="LX368" s="57"/>
      <c r="LY368" s="57"/>
      <c r="LZ368" s="57"/>
      <c r="MA368" s="57"/>
      <c r="MB368" s="57"/>
      <c r="MC368" s="57"/>
      <c r="MD368" s="57"/>
      <c r="ME368" s="57"/>
      <c r="MF368" s="57"/>
      <c r="MG368" s="57"/>
      <c r="MH368" s="57"/>
      <c r="MI368" s="57"/>
      <c r="MJ368" s="57"/>
      <c r="MK368" s="57"/>
      <c r="ML368" s="57"/>
      <c r="MM368" s="57"/>
      <c r="MN368" s="57"/>
      <c r="MO368" s="57"/>
      <c r="MP368" s="57"/>
      <c r="MQ368" s="57"/>
      <c r="MR368" s="57"/>
      <c r="MS368" s="57"/>
      <c r="MT368" s="57"/>
      <c r="MU368" s="57"/>
      <c r="MV368" s="57"/>
      <c r="MW368" s="57"/>
      <c r="MX368" s="57"/>
      <c r="MY368" s="57"/>
      <c r="MZ368" s="57"/>
      <c r="NA368" s="57"/>
      <c r="NB368" s="57"/>
      <c r="NC368" s="57"/>
      <c r="ND368" s="57"/>
      <c r="NE368" s="57"/>
      <c r="NF368" s="57"/>
      <c r="NG368" s="57"/>
      <c r="NH368" s="57"/>
      <c r="NI368" s="57"/>
      <c r="NJ368" s="57"/>
      <c r="NK368" s="57"/>
      <c r="NL368" s="57"/>
      <c r="NM368" s="57"/>
      <c r="NN368" s="57"/>
      <c r="NO368" s="57"/>
      <c r="NP368" s="57"/>
      <c r="NQ368" s="57"/>
      <c r="NR368" s="57"/>
      <c r="NS368" s="57"/>
      <c r="NT368" s="57"/>
      <c r="NU368" s="57"/>
      <c r="NV368" s="57"/>
      <c r="NW368" s="57"/>
      <c r="NX368" s="57"/>
      <c r="NY368" s="57"/>
      <c r="NZ368" s="57"/>
      <c r="OA368" s="57"/>
      <c r="OB368" s="57"/>
      <c r="OC368" s="57"/>
      <c r="OD368" s="57"/>
      <c r="OE368" s="57"/>
      <c r="OF368" s="57"/>
      <c r="OG368" s="57"/>
      <c r="OH368" s="57"/>
      <c r="OI368" s="57"/>
      <c r="OJ368" s="57"/>
      <c r="OK368" s="57"/>
      <c r="OL368" s="57"/>
      <c r="OM368" s="57"/>
      <c r="ON368" s="57"/>
      <c r="OO368" s="57"/>
      <c r="OP368" s="57"/>
      <c r="OQ368" s="57"/>
      <c r="OR368" s="57"/>
      <c r="OS368" s="57"/>
      <c r="OT368" s="57"/>
      <c r="OU368" s="57"/>
      <c r="OV368" s="57"/>
      <c r="OW368" s="57"/>
      <c r="OX368" s="57"/>
      <c r="OY368" s="57"/>
      <c r="OZ368" s="57"/>
      <c r="PA368" s="57"/>
      <c r="PB368" s="57"/>
      <c r="PC368" s="57"/>
      <c r="PD368" s="57"/>
      <c r="PE368" s="57"/>
      <c r="PF368" s="57"/>
      <c r="PG368" s="57"/>
      <c r="PH368" s="57"/>
      <c r="PI368" s="57"/>
      <c r="PJ368" s="57"/>
      <c r="PK368" s="57"/>
      <c r="PL368" s="57"/>
      <c r="PM368" s="57"/>
      <c r="PN368" s="57"/>
      <c r="PO368" s="57"/>
      <c r="PP368" s="57"/>
      <c r="PQ368" s="57"/>
      <c r="PR368" s="57"/>
      <c r="PS368" s="57"/>
      <c r="PT368" s="57"/>
      <c r="PU368" s="57"/>
      <c r="PV368" s="57"/>
      <c r="PW368" s="57"/>
      <c r="PX368" s="57"/>
      <c r="PY368" s="57"/>
      <c r="PZ368" s="57"/>
      <c r="QA368" s="57"/>
      <c r="QB368" s="57"/>
      <c r="QC368" s="57"/>
      <c r="QD368" s="57"/>
      <c r="QE368" s="57"/>
      <c r="QF368" s="57"/>
      <c r="QG368" s="57"/>
      <c r="QH368" s="57"/>
      <c r="QI368" s="57"/>
      <c r="QJ368" s="57"/>
      <c r="QK368" s="57"/>
      <c r="QL368" s="57"/>
      <c r="QM368" s="57"/>
      <c r="QN368" s="57"/>
      <c r="QO368" s="57"/>
      <c r="QP368" s="57"/>
      <c r="QQ368" s="57"/>
      <c r="QR368" s="57"/>
      <c r="QS368" s="57"/>
      <c r="QT368" s="57"/>
      <c r="QU368" s="57"/>
      <c r="QV368" s="57"/>
      <c r="QW368" s="57"/>
      <c r="QX368" s="57"/>
      <c r="QY368" s="57"/>
      <c r="QZ368" s="57"/>
      <c r="RA368" s="57"/>
      <c r="RB368" s="57"/>
      <c r="RC368" s="57"/>
      <c r="RD368" s="57"/>
      <c r="RE368" s="57"/>
      <c r="RF368" s="57"/>
      <c r="RG368" s="57"/>
      <c r="RH368" s="57"/>
      <c r="RI368" s="57"/>
      <c r="RJ368" s="57"/>
      <c r="RK368" s="57"/>
      <c r="RL368" s="57"/>
      <c r="RM368" s="57"/>
      <c r="RN368" s="57"/>
      <c r="RO368" s="57"/>
      <c r="RP368" s="57"/>
      <c r="RQ368" s="57"/>
      <c r="RR368" s="57"/>
      <c r="RS368" s="57"/>
      <c r="RT368" s="57"/>
      <c r="RU368" s="57"/>
      <c r="RV368" s="57"/>
      <c r="RW368" s="57"/>
      <c r="RX368" s="57"/>
      <c r="RY368" s="57"/>
      <c r="RZ368" s="57"/>
      <c r="SA368" s="57"/>
      <c r="SB368" s="57"/>
      <c r="SC368" s="57"/>
      <c r="SD368" s="57"/>
      <c r="SE368" s="57"/>
      <c r="SF368" s="57"/>
      <c r="SG368" s="57"/>
      <c r="SH368" s="57"/>
      <c r="SI368" s="57"/>
      <c r="SJ368" s="57"/>
      <c r="SK368" s="57"/>
      <c r="SL368" s="57"/>
      <c r="SM368" s="57"/>
      <c r="SN368" s="57"/>
      <c r="SO368" s="57"/>
      <c r="SP368" s="57"/>
      <c r="SQ368" s="57"/>
      <c r="SR368" s="57"/>
      <c r="SS368" s="57"/>
      <c r="ST368" s="57"/>
      <c r="SU368" s="57"/>
      <c r="SV368" s="57"/>
      <c r="SW368" s="57"/>
      <c r="SX368" s="57"/>
      <c r="SY368" s="57"/>
      <c r="SZ368" s="57"/>
      <c r="TA368" s="57"/>
      <c r="TB368" s="57"/>
      <c r="TC368" s="57"/>
      <c r="TD368" s="57"/>
      <c r="TE368" s="57"/>
      <c r="TF368" s="57"/>
      <c r="TG368" s="57"/>
      <c r="TH368" s="57"/>
      <c r="TI368" s="57"/>
      <c r="TJ368" s="57"/>
      <c r="TK368" s="57"/>
      <c r="TL368" s="57"/>
      <c r="TM368" s="57"/>
      <c r="TN368" s="57"/>
      <c r="TO368" s="57"/>
      <c r="TP368" s="57"/>
      <c r="TQ368" s="57"/>
      <c r="TR368" s="57"/>
      <c r="TS368" s="57"/>
      <c r="TT368" s="57"/>
      <c r="TU368" s="57"/>
      <c r="TV368" s="57"/>
      <c r="TW368" s="57"/>
      <c r="TX368" s="57"/>
      <c r="TY368" s="57"/>
      <c r="TZ368" s="57"/>
      <c r="UA368" s="57"/>
      <c r="UB368" s="57"/>
      <c r="UC368" s="57"/>
      <c r="UD368" s="57"/>
      <c r="UE368" s="57"/>
      <c r="UF368" s="57"/>
      <c r="UG368" s="57"/>
      <c r="UH368" s="57"/>
      <c r="UI368" s="57"/>
      <c r="UJ368" s="57"/>
      <c r="UK368" s="57"/>
      <c r="UL368" s="57"/>
      <c r="UM368" s="57"/>
      <c r="UN368" s="57"/>
      <c r="UO368" s="57"/>
      <c r="UP368" s="57"/>
      <c r="UQ368" s="57"/>
      <c r="UR368" s="57"/>
      <c r="US368" s="57"/>
      <c r="UT368" s="57"/>
      <c r="UU368" s="57"/>
      <c r="UV368" s="57"/>
      <c r="UW368" s="57"/>
      <c r="UX368" s="57"/>
      <c r="UY368" s="57"/>
      <c r="UZ368" s="57"/>
      <c r="VA368" s="57"/>
      <c r="VB368" s="57"/>
      <c r="VC368" s="57"/>
      <c r="VD368" s="57"/>
      <c r="VE368" s="57"/>
      <c r="VF368" s="57"/>
      <c r="VG368" s="57"/>
      <c r="VH368" s="57"/>
      <c r="VI368" s="57"/>
      <c r="VJ368" s="57"/>
      <c r="VK368" s="57"/>
      <c r="VL368" s="57"/>
      <c r="VM368" s="57"/>
      <c r="VN368" s="57"/>
      <c r="VO368" s="57"/>
      <c r="VP368" s="57"/>
      <c r="VQ368" s="57"/>
      <c r="VR368" s="57"/>
      <c r="VS368" s="57"/>
      <c r="VT368" s="57"/>
      <c r="VU368" s="57"/>
      <c r="VV368" s="57"/>
      <c r="VW368" s="57"/>
      <c r="VX368" s="57"/>
      <c r="VY368" s="57"/>
      <c r="VZ368" s="57"/>
      <c r="WA368" s="57"/>
      <c r="WB368" s="57"/>
      <c r="WC368" s="57"/>
      <c r="WD368" s="57"/>
      <c r="WE368" s="57"/>
      <c r="WF368" s="57"/>
      <c r="WG368" s="57"/>
      <c r="WH368" s="57"/>
      <c r="WI368" s="57"/>
      <c r="WJ368" s="57"/>
      <c r="WK368" s="57"/>
      <c r="WL368" s="57"/>
      <c r="WM368" s="57"/>
      <c r="WN368" s="57"/>
      <c r="WO368" s="57"/>
      <c r="WP368" s="57"/>
      <c r="WQ368" s="57"/>
      <c r="WR368" s="57"/>
      <c r="WS368" s="57"/>
      <c r="WT368" s="57"/>
      <c r="WU368" s="57"/>
      <c r="WV368" s="57"/>
      <c r="WW368" s="57"/>
      <c r="WX368" s="57"/>
      <c r="WY368" s="57"/>
      <c r="WZ368" s="57"/>
      <c r="XA368" s="57"/>
      <c r="XB368" s="57"/>
      <c r="XC368" s="57"/>
      <c r="XD368" s="57"/>
      <c r="XE368" s="57"/>
      <c r="XF368" s="57"/>
      <c r="XG368" s="57"/>
      <c r="XH368" s="57"/>
      <c r="XI368" s="57"/>
      <c r="XJ368" s="57"/>
      <c r="XK368" s="57"/>
      <c r="XL368" s="57"/>
      <c r="XM368" s="57"/>
      <c r="XN368" s="57"/>
      <c r="XO368" s="57"/>
      <c r="XP368" s="57"/>
      <c r="XQ368" s="57"/>
      <c r="XR368" s="57"/>
      <c r="XS368" s="57"/>
      <c r="XT368" s="57"/>
      <c r="XU368" s="57"/>
      <c r="XV368" s="57"/>
      <c r="XW368" s="57"/>
    </row>
    <row r="369">
      <c r="AI369" s="57"/>
      <c r="BR369" s="57"/>
      <c r="DA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c r="IX369" s="57"/>
      <c r="IY369" s="57"/>
      <c r="IZ369" s="57"/>
      <c r="JA369" s="57"/>
      <c r="JB369" s="57"/>
      <c r="JC369" s="57"/>
      <c r="JD369" s="57"/>
      <c r="JE369" s="57"/>
      <c r="JF369" s="57"/>
      <c r="JG369" s="57"/>
      <c r="JH369" s="57"/>
      <c r="JI369" s="57"/>
      <c r="JJ369" s="57"/>
      <c r="JK369" s="57"/>
      <c r="JL369" s="57"/>
      <c r="JM369" s="57"/>
      <c r="JN369" s="57"/>
      <c r="JO369" s="57"/>
      <c r="JP369" s="57"/>
      <c r="JQ369" s="57"/>
      <c r="JR369" s="57"/>
      <c r="JS369" s="57"/>
      <c r="JT369" s="57"/>
      <c r="JU369" s="57"/>
      <c r="JV369" s="57"/>
      <c r="JW369" s="57"/>
      <c r="JX369" s="57"/>
      <c r="JY369" s="57"/>
      <c r="JZ369" s="57"/>
      <c r="KA369" s="57"/>
      <c r="KB369" s="57"/>
      <c r="KC369" s="57"/>
      <c r="KD369" s="57"/>
      <c r="KE369" s="57"/>
      <c r="KF369" s="57"/>
      <c r="KG369" s="57"/>
      <c r="KH369" s="57"/>
      <c r="KI369" s="57"/>
      <c r="KJ369" s="57"/>
      <c r="KK369" s="57"/>
      <c r="KL369" s="57"/>
      <c r="KM369" s="57"/>
      <c r="KN369" s="57"/>
      <c r="KO369" s="57"/>
      <c r="KP369" s="57"/>
      <c r="KQ369" s="57"/>
      <c r="KR369" s="57"/>
      <c r="KS369" s="57"/>
      <c r="KT369" s="57"/>
      <c r="KU369" s="57"/>
      <c r="KV369" s="57"/>
      <c r="KW369" s="57"/>
      <c r="KX369" s="57"/>
      <c r="KY369" s="57"/>
      <c r="KZ369" s="57"/>
      <c r="LA369" s="57"/>
      <c r="LB369" s="57"/>
      <c r="LC369" s="57"/>
      <c r="LD369" s="57"/>
      <c r="LE369" s="57"/>
      <c r="LF369" s="57"/>
      <c r="LG369" s="57"/>
      <c r="LH369" s="57"/>
      <c r="LI369" s="57"/>
      <c r="LJ369" s="57"/>
      <c r="LK369" s="57"/>
      <c r="LL369" s="57"/>
      <c r="LM369" s="57"/>
      <c r="LN369" s="57"/>
      <c r="LO369" s="57"/>
      <c r="LP369" s="57"/>
      <c r="LQ369" s="57"/>
      <c r="LR369" s="57"/>
      <c r="LS369" s="57"/>
      <c r="LT369" s="57"/>
      <c r="LU369" s="57"/>
      <c r="LV369" s="57"/>
      <c r="LW369" s="57"/>
      <c r="LX369" s="57"/>
      <c r="LY369" s="57"/>
      <c r="LZ369" s="57"/>
      <c r="MA369" s="57"/>
      <c r="MB369" s="57"/>
      <c r="MC369" s="57"/>
      <c r="MD369" s="57"/>
      <c r="ME369" s="57"/>
      <c r="MF369" s="57"/>
      <c r="MG369" s="57"/>
      <c r="MH369" s="57"/>
      <c r="MI369" s="57"/>
      <c r="MJ369" s="57"/>
      <c r="MK369" s="57"/>
      <c r="ML369" s="57"/>
      <c r="MM369" s="57"/>
      <c r="MN369" s="57"/>
      <c r="MO369" s="57"/>
      <c r="MP369" s="57"/>
      <c r="MQ369" s="57"/>
      <c r="MR369" s="57"/>
      <c r="MS369" s="57"/>
      <c r="MT369" s="57"/>
      <c r="MU369" s="57"/>
      <c r="MV369" s="57"/>
      <c r="MW369" s="57"/>
      <c r="MX369" s="57"/>
      <c r="MY369" s="57"/>
      <c r="MZ369" s="57"/>
      <c r="NA369" s="57"/>
      <c r="NB369" s="57"/>
      <c r="NC369" s="57"/>
      <c r="ND369" s="57"/>
      <c r="NE369" s="57"/>
      <c r="NF369" s="57"/>
      <c r="NG369" s="57"/>
      <c r="NH369" s="57"/>
      <c r="NI369" s="57"/>
      <c r="NJ369" s="57"/>
      <c r="NK369" s="57"/>
      <c r="NL369" s="57"/>
      <c r="NM369" s="57"/>
      <c r="NN369" s="57"/>
      <c r="NO369" s="57"/>
      <c r="NP369" s="57"/>
      <c r="NQ369" s="57"/>
      <c r="NR369" s="57"/>
      <c r="NS369" s="57"/>
      <c r="NT369" s="57"/>
      <c r="NU369" s="57"/>
      <c r="NV369" s="57"/>
      <c r="NW369" s="57"/>
      <c r="NX369" s="57"/>
      <c r="NY369" s="57"/>
      <c r="NZ369" s="57"/>
      <c r="OA369" s="57"/>
      <c r="OB369" s="57"/>
      <c r="OC369" s="57"/>
      <c r="OD369" s="57"/>
      <c r="OE369" s="57"/>
      <c r="OF369" s="57"/>
      <c r="OG369" s="57"/>
      <c r="OH369" s="57"/>
      <c r="OI369" s="57"/>
      <c r="OJ369" s="57"/>
      <c r="OK369" s="57"/>
      <c r="OL369" s="57"/>
      <c r="OM369" s="57"/>
      <c r="ON369" s="57"/>
      <c r="OO369" s="57"/>
      <c r="OP369" s="57"/>
      <c r="OQ369" s="57"/>
      <c r="OR369" s="57"/>
      <c r="OS369" s="57"/>
      <c r="OT369" s="57"/>
      <c r="OU369" s="57"/>
      <c r="OV369" s="57"/>
      <c r="OW369" s="57"/>
      <c r="OX369" s="57"/>
      <c r="OY369" s="57"/>
      <c r="OZ369" s="57"/>
      <c r="PA369" s="57"/>
      <c r="PB369" s="57"/>
      <c r="PC369" s="57"/>
      <c r="PD369" s="57"/>
      <c r="PE369" s="57"/>
      <c r="PF369" s="57"/>
      <c r="PG369" s="57"/>
      <c r="PH369" s="57"/>
      <c r="PI369" s="57"/>
      <c r="PJ369" s="57"/>
      <c r="PK369" s="57"/>
      <c r="PL369" s="57"/>
      <c r="PM369" s="57"/>
      <c r="PN369" s="57"/>
      <c r="PO369" s="57"/>
      <c r="PP369" s="57"/>
      <c r="PQ369" s="57"/>
      <c r="PR369" s="57"/>
      <c r="PS369" s="57"/>
      <c r="PT369" s="57"/>
      <c r="PU369" s="57"/>
      <c r="PV369" s="57"/>
      <c r="PW369" s="57"/>
      <c r="PX369" s="57"/>
      <c r="PY369" s="57"/>
      <c r="PZ369" s="57"/>
      <c r="QA369" s="57"/>
      <c r="QB369" s="57"/>
      <c r="QC369" s="57"/>
      <c r="QD369" s="57"/>
      <c r="QE369" s="57"/>
      <c r="QF369" s="57"/>
      <c r="QG369" s="57"/>
      <c r="QH369" s="57"/>
      <c r="QI369" s="57"/>
      <c r="QJ369" s="57"/>
      <c r="QK369" s="57"/>
      <c r="QL369" s="57"/>
      <c r="QM369" s="57"/>
      <c r="QN369" s="57"/>
      <c r="QO369" s="57"/>
      <c r="QP369" s="57"/>
      <c r="QQ369" s="57"/>
      <c r="QR369" s="57"/>
      <c r="QS369" s="57"/>
      <c r="QT369" s="57"/>
      <c r="QU369" s="57"/>
      <c r="QV369" s="57"/>
      <c r="QW369" s="57"/>
      <c r="QX369" s="57"/>
      <c r="QY369" s="57"/>
      <c r="QZ369" s="57"/>
      <c r="RA369" s="57"/>
      <c r="RB369" s="57"/>
      <c r="RC369" s="57"/>
      <c r="RD369" s="57"/>
      <c r="RE369" s="57"/>
      <c r="RF369" s="57"/>
      <c r="RG369" s="57"/>
      <c r="RH369" s="57"/>
      <c r="RI369" s="57"/>
      <c r="RJ369" s="57"/>
      <c r="RK369" s="57"/>
      <c r="RL369" s="57"/>
      <c r="RM369" s="57"/>
      <c r="RN369" s="57"/>
      <c r="RO369" s="57"/>
      <c r="RP369" s="57"/>
      <c r="RQ369" s="57"/>
      <c r="RR369" s="57"/>
      <c r="RS369" s="57"/>
      <c r="RT369" s="57"/>
      <c r="RU369" s="57"/>
      <c r="RV369" s="57"/>
      <c r="RW369" s="57"/>
      <c r="RX369" s="57"/>
      <c r="RY369" s="57"/>
      <c r="RZ369" s="57"/>
      <c r="SA369" s="57"/>
      <c r="SB369" s="57"/>
      <c r="SC369" s="57"/>
      <c r="SD369" s="57"/>
      <c r="SE369" s="57"/>
      <c r="SF369" s="57"/>
      <c r="SG369" s="57"/>
      <c r="SH369" s="57"/>
      <c r="SI369" s="57"/>
      <c r="SJ369" s="57"/>
      <c r="SK369" s="57"/>
      <c r="SL369" s="57"/>
      <c r="SM369" s="57"/>
      <c r="SN369" s="57"/>
      <c r="SO369" s="57"/>
      <c r="SP369" s="57"/>
      <c r="SQ369" s="57"/>
      <c r="SR369" s="57"/>
      <c r="SS369" s="57"/>
      <c r="ST369" s="57"/>
      <c r="SU369" s="57"/>
      <c r="SV369" s="57"/>
      <c r="SW369" s="57"/>
      <c r="SX369" s="57"/>
      <c r="SY369" s="57"/>
      <c r="SZ369" s="57"/>
      <c r="TA369" s="57"/>
      <c r="TB369" s="57"/>
      <c r="TC369" s="57"/>
      <c r="TD369" s="57"/>
      <c r="TE369" s="57"/>
      <c r="TF369" s="57"/>
      <c r="TG369" s="57"/>
      <c r="TH369" s="57"/>
      <c r="TI369" s="57"/>
      <c r="TJ369" s="57"/>
      <c r="TK369" s="57"/>
      <c r="TL369" s="57"/>
      <c r="TM369" s="57"/>
      <c r="TN369" s="57"/>
      <c r="TO369" s="57"/>
      <c r="TP369" s="57"/>
      <c r="TQ369" s="57"/>
      <c r="TR369" s="57"/>
      <c r="TS369" s="57"/>
      <c r="TT369" s="57"/>
      <c r="TU369" s="57"/>
      <c r="TV369" s="57"/>
      <c r="TW369" s="57"/>
      <c r="TX369" s="57"/>
      <c r="TY369" s="57"/>
      <c r="TZ369" s="57"/>
      <c r="UA369" s="57"/>
      <c r="UB369" s="57"/>
      <c r="UC369" s="57"/>
      <c r="UD369" s="57"/>
      <c r="UE369" s="57"/>
      <c r="UF369" s="57"/>
      <c r="UG369" s="57"/>
      <c r="UH369" s="57"/>
      <c r="UI369" s="57"/>
      <c r="UJ369" s="57"/>
      <c r="UK369" s="57"/>
      <c r="UL369" s="57"/>
      <c r="UM369" s="57"/>
      <c r="UN369" s="57"/>
      <c r="UO369" s="57"/>
      <c r="UP369" s="57"/>
      <c r="UQ369" s="57"/>
      <c r="UR369" s="57"/>
      <c r="US369" s="57"/>
      <c r="UT369" s="57"/>
      <c r="UU369" s="57"/>
      <c r="UV369" s="57"/>
      <c r="UW369" s="57"/>
      <c r="UX369" s="57"/>
      <c r="UY369" s="57"/>
      <c r="UZ369" s="57"/>
      <c r="VA369" s="57"/>
      <c r="VB369" s="57"/>
      <c r="VC369" s="57"/>
      <c r="VD369" s="57"/>
      <c r="VE369" s="57"/>
      <c r="VF369" s="57"/>
      <c r="VG369" s="57"/>
      <c r="VH369" s="57"/>
      <c r="VI369" s="57"/>
      <c r="VJ369" s="57"/>
      <c r="VK369" s="57"/>
      <c r="VL369" s="57"/>
      <c r="VM369" s="57"/>
      <c r="VN369" s="57"/>
      <c r="VO369" s="57"/>
      <c r="VP369" s="57"/>
      <c r="VQ369" s="57"/>
      <c r="VR369" s="57"/>
      <c r="VS369" s="57"/>
      <c r="VT369" s="57"/>
      <c r="VU369" s="57"/>
      <c r="VV369" s="57"/>
      <c r="VW369" s="57"/>
      <c r="VX369" s="57"/>
      <c r="VY369" s="57"/>
      <c r="VZ369" s="57"/>
      <c r="WA369" s="57"/>
      <c r="WB369" s="57"/>
      <c r="WC369" s="57"/>
      <c r="WD369" s="57"/>
      <c r="WE369" s="57"/>
      <c r="WF369" s="57"/>
      <c r="WG369" s="57"/>
      <c r="WH369" s="57"/>
      <c r="WI369" s="57"/>
      <c r="WJ369" s="57"/>
      <c r="WK369" s="57"/>
      <c r="WL369" s="57"/>
      <c r="WM369" s="57"/>
      <c r="WN369" s="57"/>
      <c r="WO369" s="57"/>
      <c r="WP369" s="57"/>
      <c r="WQ369" s="57"/>
      <c r="WR369" s="57"/>
      <c r="WS369" s="57"/>
      <c r="WT369" s="57"/>
      <c r="WU369" s="57"/>
      <c r="WV369" s="57"/>
      <c r="WW369" s="57"/>
      <c r="WX369" s="57"/>
      <c r="WY369" s="57"/>
      <c r="WZ369" s="57"/>
      <c r="XA369" s="57"/>
      <c r="XB369" s="57"/>
      <c r="XC369" s="57"/>
      <c r="XD369" s="57"/>
      <c r="XE369" s="57"/>
      <c r="XF369" s="57"/>
      <c r="XG369" s="57"/>
      <c r="XH369" s="57"/>
      <c r="XI369" s="57"/>
      <c r="XJ369" s="57"/>
      <c r="XK369" s="57"/>
      <c r="XL369" s="57"/>
      <c r="XM369" s="57"/>
      <c r="XN369" s="57"/>
      <c r="XO369" s="57"/>
      <c r="XP369" s="57"/>
      <c r="XQ369" s="57"/>
      <c r="XR369" s="57"/>
      <c r="XS369" s="57"/>
      <c r="XT369" s="57"/>
      <c r="XU369" s="57"/>
      <c r="XV369" s="57"/>
      <c r="XW369" s="57"/>
    </row>
    <row r="370">
      <c r="AI370" s="57"/>
      <c r="BR370" s="57"/>
      <c r="DA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c r="IX370" s="57"/>
      <c r="IY370" s="57"/>
      <c r="IZ370" s="57"/>
      <c r="JA370" s="57"/>
      <c r="JB370" s="57"/>
      <c r="JC370" s="57"/>
      <c r="JD370" s="57"/>
      <c r="JE370" s="57"/>
      <c r="JF370" s="57"/>
      <c r="JG370" s="57"/>
      <c r="JH370" s="57"/>
      <c r="JI370" s="57"/>
      <c r="JJ370" s="57"/>
      <c r="JK370" s="57"/>
      <c r="JL370" s="57"/>
      <c r="JM370" s="57"/>
      <c r="JN370" s="57"/>
      <c r="JO370" s="57"/>
      <c r="JP370" s="57"/>
      <c r="JQ370" s="57"/>
      <c r="JR370" s="57"/>
      <c r="JS370" s="57"/>
      <c r="JT370" s="57"/>
      <c r="JU370" s="57"/>
      <c r="JV370" s="57"/>
      <c r="JW370" s="57"/>
      <c r="JX370" s="57"/>
      <c r="JY370" s="57"/>
      <c r="JZ370" s="57"/>
      <c r="KA370" s="57"/>
      <c r="KB370" s="57"/>
      <c r="KC370" s="57"/>
      <c r="KD370" s="57"/>
      <c r="KE370" s="57"/>
      <c r="KF370" s="57"/>
      <c r="KG370" s="57"/>
      <c r="KH370" s="57"/>
      <c r="KI370" s="57"/>
      <c r="KJ370" s="57"/>
      <c r="KK370" s="57"/>
      <c r="KL370" s="57"/>
      <c r="KM370" s="57"/>
      <c r="KN370" s="57"/>
      <c r="KO370" s="57"/>
      <c r="KP370" s="57"/>
      <c r="KQ370" s="57"/>
      <c r="KR370" s="57"/>
      <c r="KS370" s="57"/>
      <c r="KT370" s="57"/>
      <c r="KU370" s="57"/>
      <c r="KV370" s="57"/>
      <c r="KW370" s="57"/>
      <c r="KX370" s="57"/>
      <c r="KY370" s="57"/>
      <c r="KZ370" s="57"/>
      <c r="LA370" s="57"/>
      <c r="LB370" s="57"/>
      <c r="LC370" s="57"/>
      <c r="LD370" s="57"/>
      <c r="LE370" s="57"/>
      <c r="LF370" s="57"/>
      <c r="LG370" s="57"/>
      <c r="LH370" s="57"/>
      <c r="LI370" s="57"/>
      <c r="LJ370" s="57"/>
      <c r="LK370" s="57"/>
      <c r="LL370" s="57"/>
      <c r="LM370" s="57"/>
      <c r="LN370" s="57"/>
      <c r="LO370" s="57"/>
      <c r="LP370" s="57"/>
      <c r="LQ370" s="57"/>
      <c r="LR370" s="57"/>
      <c r="LS370" s="57"/>
      <c r="LT370" s="57"/>
      <c r="LU370" s="57"/>
      <c r="LV370" s="57"/>
      <c r="LW370" s="57"/>
      <c r="LX370" s="57"/>
      <c r="LY370" s="57"/>
      <c r="LZ370" s="57"/>
      <c r="MA370" s="57"/>
      <c r="MB370" s="57"/>
      <c r="MC370" s="57"/>
      <c r="MD370" s="57"/>
      <c r="ME370" s="57"/>
      <c r="MF370" s="57"/>
      <c r="MG370" s="57"/>
      <c r="MH370" s="57"/>
      <c r="MI370" s="57"/>
      <c r="MJ370" s="57"/>
      <c r="MK370" s="57"/>
      <c r="ML370" s="57"/>
      <c r="MM370" s="57"/>
      <c r="MN370" s="57"/>
      <c r="MO370" s="57"/>
      <c r="MP370" s="57"/>
      <c r="MQ370" s="57"/>
      <c r="MR370" s="57"/>
      <c r="MS370" s="57"/>
      <c r="MT370" s="57"/>
      <c r="MU370" s="57"/>
      <c r="MV370" s="57"/>
      <c r="MW370" s="57"/>
      <c r="MX370" s="57"/>
      <c r="MY370" s="57"/>
      <c r="MZ370" s="57"/>
      <c r="NA370" s="57"/>
      <c r="NB370" s="57"/>
      <c r="NC370" s="57"/>
      <c r="ND370" s="57"/>
      <c r="NE370" s="57"/>
      <c r="NF370" s="57"/>
      <c r="NG370" s="57"/>
      <c r="NH370" s="57"/>
      <c r="NI370" s="57"/>
      <c r="NJ370" s="57"/>
      <c r="NK370" s="57"/>
      <c r="NL370" s="57"/>
      <c r="NM370" s="57"/>
      <c r="NN370" s="57"/>
      <c r="NO370" s="57"/>
      <c r="NP370" s="57"/>
      <c r="NQ370" s="57"/>
      <c r="NR370" s="57"/>
      <c r="NS370" s="57"/>
      <c r="NT370" s="57"/>
      <c r="NU370" s="57"/>
      <c r="NV370" s="57"/>
      <c r="NW370" s="57"/>
      <c r="NX370" s="57"/>
      <c r="NY370" s="57"/>
      <c r="NZ370" s="57"/>
      <c r="OA370" s="57"/>
      <c r="OB370" s="57"/>
      <c r="OC370" s="57"/>
      <c r="OD370" s="57"/>
      <c r="OE370" s="57"/>
      <c r="OF370" s="57"/>
      <c r="OG370" s="57"/>
      <c r="OH370" s="57"/>
      <c r="OI370" s="57"/>
      <c r="OJ370" s="57"/>
      <c r="OK370" s="57"/>
      <c r="OL370" s="57"/>
      <c r="OM370" s="57"/>
      <c r="ON370" s="57"/>
      <c r="OO370" s="57"/>
      <c r="OP370" s="57"/>
      <c r="OQ370" s="57"/>
      <c r="OR370" s="57"/>
      <c r="OS370" s="57"/>
      <c r="OT370" s="57"/>
      <c r="OU370" s="57"/>
      <c r="OV370" s="57"/>
      <c r="OW370" s="57"/>
      <c r="OX370" s="57"/>
      <c r="OY370" s="57"/>
      <c r="OZ370" s="57"/>
      <c r="PA370" s="57"/>
      <c r="PB370" s="57"/>
      <c r="PC370" s="57"/>
      <c r="PD370" s="57"/>
      <c r="PE370" s="57"/>
      <c r="PF370" s="57"/>
      <c r="PG370" s="57"/>
      <c r="PH370" s="57"/>
      <c r="PI370" s="57"/>
      <c r="PJ370" s="57"/>
      <c r="PK370" s="57"/>
      <c r="PL370" s="57"/>
      <c r="PM370" s="57"/>
      <c r="PN370" s="57"/>
      <c r="PO370" s="57"/>
      <c r="PP370" s="57"/>
      <c r="PQ370" s="57"/>
      <c r="PR370" s="57"/>
      <c r="PS370" s="57"/>
      <c r="PT370" s="57"/>
      <c r="PU370" s="57"/>
      <c r="PV370" s="57"/>
      <c r="PW370" s="57"/>
      <c r="PX370" s="57"/>
      <c r="PY370" s="57"/>
      <c r="PZ370" s="57"/>
      <c r="QA370" s="57"/>
      <c r="QB370" s="57"/>
      <c r="QC370" s="57"/>
      <c r="QD370" s="57"/>
      <c r="QE370" s="57"/>
      <c r="QF370" s="57"/>
      <c r="QG370" s="57"/>
      <c r="QH370" s="57"/>
      <c r="QI370" s="57"/>
      <c r="QJ370" s="57"/>
      <c r="QK370" s="57"/>
      <c r="QL370" s="57"/>
      <c r="QM370" s="57"/>
      <c r="QN370" s="57"/>
      <c r="QO370" s="57"/>
      <c r="QP370" s="57"/>
      <c r="QQ370" s="57"/>
      <c r="QR370" s="57"/>
      <c r="QS370" s="57"/>
      <c r="QT370" s="57"/>
      <c r="QU370" s="57"/>
      <c r="QV370" s="57"/>
      <c r="QW370" s="57"/>
      <c r="QX370" s="57"/>
      <c r="QY370" s="57"/>
      <c r="QZ370" s="57"/>
      <c r="RA370" s="57"/>
      <c r="RB370" s="57"/>
      <c r="RC370" s="57"/>
      <c r="RD370" s="57"/>
      <c r="RE370" s="57"/>
      <c r="RF370" s="57"/>
      <c r="RG370" s="57"/>
      <c r="RH370" s="57"/>
      <c r="RI370" s="57"/>
      <c r="RJ370" s="57"/>
      <c r="RK370" s="57"/>
      <c r="RL370" s="57"/>
      <c r="RM370" s="57"/>
      <c r="RN370" s="57"/>
      <c r="RO370" s="57"/>
      <c r="RP370" s="57"/>
      <c r="RQ370" s="57"/>
      <c r="RR370" s="57"/>
      <c r="RS370" s="57"/>
      <c r="RT370" s="57"/>
      <c r="RU370" s="57"/>
      <c r="RV370" s="57"/>
      <c r="RW370" s="57"/>
      <c r="RX370" s="57"/>
      <c r="RY370" s="57"/>
      <c r="RZ370" s="57"/>
      <c r="SA370" s="57"/>
      <c r="SB370" s="57"/>
      <c r="SC370" s="57"/>
      <c r="SD370" s="57"/>
      <c r="SE370" s="57"/>
      <c r="SF370" s="57"/>
      <c r="SG370" s="57"/>
      <c r="SH370" s="57"/>
      <c r="SI370" s="57"/>
      <c r="SJ370" s="57"/>
      <c r="SK370" s="57"/>
      <c r="SL370" s="57"/>
      <c r="SM370" s="57"/>
      <c r="SN370" s="57"/>
      <c r="SO370" s="57"/>
      <c r="SP370" s="57"/>
      <c r="SQ370" s="57"/>
      <c r="SR370" s="57"/>
      <c r="SS370" s="57"/>
      <c r="ST370" s="57"/>
      <c r="SU370" s="57"/>
      <c r="SV370" s="57"/>
      <c r="SW370" s="57"/>
      <c r="SX370" s="57"/>
      <c r="SY370" s="57"/>
      <c r="SZ370" s="57"/>
      <c r="TA370" s="57"/>
      <c r="TB370" s="57"/>
      <c r="TC370" s="57"/>
      <c r="TD370" s="57"/>
      <c r="TE370" s="57"/>
      <c r="TF370" s="57"/>
      <c r="TG370" s="57"/>
      <c r="TH370" s="57"/>
      <c r="TI370" s="57"/>
      <c r="TJ370" s="57"/>
      <c r="TK370" s="57"/>
      <c r="TL370" s="57"/>
      <c r="TM370" s="57"/>
      <c r="TN370" s="57"/>
      <c r="TO370" s="57"/>
      <c r="TP370" s="57"/>
      <c r="TQ370" s="57"/>
      <c r="TR370" s="57"/>
      <c r="TS370" s="57"/>
      <c r="TT370" s="57"/>
      <c r="TU370" s="57"/>
      <c r="TV370" s="57"/>
      <c r="TW370" s="57"/>
      <c r="TX370" s="57"/>
      <c r="TY370" s="57"/>
      <c r="TZ370" s="57"/>
      <c r="UA370" s="57"/>
      <c r="UB370" s="57"/>
      <c r="UC370" s="57"/>
      <c r="UD370" s="57"/>
      <c r="UE370" s="57"/>
      <c r="UF370" s="57"/>
      <c r="UG370" s="57"/>
      <c r="UH370" s="57"/>
      <c r="UI370" s="57"/>
      <c r="UJ370" s="57"/>
      <c r="UK370" s="57"/>
      <c r="UL370" s="57"/>
      <c r="UM370" s="57"/>
      <c r="UN370" s="57"/>
      <c r="UO370" s="57"/>
      <c r="UP370" s="57"/>
      <c r="UQ370" s="57"/>
      <c r="UR370" s="57"/>
      <c r="US370" s="57"/>
      <c r="UT370" s="57"/>
      <c r="UU370" s="57"/>
      <c r="UV370" s="57"/>
      <c r="UW370" s="57"/>
      <c r="UX370" s="57"/>
      <c r="UY370" s="57"/>
      <c r="UZ370" s="57"/>
      <c r="VA370" s="57"/>
      <c r="VB370" s="57"/>
      <c r="VC370" s="57"/>
      <c r="VD370" s="57"/>
      <c r="VE370" s="57"/>
      <c r="VF370" s="57"/>
      <c r="VG370" s="57"/>
      <c r="VH370" s="57"/>
      <c r="VI370" s="57"/>
      <c r="VJ370" s="57"/>
      <c r="VK370" s="57"/>
      <c r="VL370" s="57"/>
      <c r="VM370" s="57"/>
      <c r="VN370" s="57"/>
      <c r="VO370" s="57"/>
      <c r="VP370" s="57"/>
      <c r="VQ370" s="57"/>
      <c r="VR370" s="57"/>
      <c r="VS370" s="57"/>
      <c r="VT370" s="57"/>
      <c r="VU370" s="57"/>
      <c r="VV370" s="57"/>
      <c r="VW370" s="57"/>
      <c r="VX370" s="57"/>
      <c r="VY370" s="57"/>
      <c r="VZ370" s="57"/>
      <c r="WA370" s="57"/>
      <c r="WB370" s="57"/>
      <c r="WC370" s="57"/>
      <c r="WD370" s="57"/>
      <c r="WE370" s="57"/>
      <c r="WF370" s="57"/>
      <c r="WG370" s="57"/>
      <c r="WH370" s="57"/>
      <c r="WI370" s="57"/>
      <c r="WJ370" s="57"/>
      <c r="WK370" s="57"/>
      <c r="WL370" s="57"/>
      <c r="WM370" s="57"/>
      <c r="WN370" s="57"/>
      <c r="WO370" s="57"/>
      <c r="WP370" s="57"/>
      <c r="WQ370" s="57"/>
      <c r="WR370" s="57"/>
      <c r="WS370" s="57"/>
      <c r="WT370" s="57"/>
      <c r="WU370" s="57"/>
      <c r="WV370" s="57"/>
      <c r="WW370" s="57"/>
      <c r="WX370" s="57"/>
      <c r="WY370" s="57"/>
      <c r="WZ370" s="57"/>
      <c r="XA370" s="57"/>
      <c r="XB370" s="57"/>
      <c r="XC370" s="57"/>
      <c r="XD370" s="57"/>
      <c r="XE370" s="57"/>
      <c r="XF370" s="57"/>
      <c r="XG370" s="57"/>
      <c r="XH370" s="57"/>
      <c r="XI370" s="57"/>
      <c r="XJ370" s="57"/>
      <c r="XK370" s="57"/>
      <c r="XL370" s="57"/>
      <c r="XM370" s="57"/>
      <c r="XN370" s="57"/>
      <c r="XO370" s="57"/>
      <c r="XP370" s="57"/>
      <c r="XQ370" s="57"/>
      <c r="XR370" s="57"/>
      <c r="XS370" s="57"/>
      <c r="XT370" s="57"/>
      <c r="XU370" s="57"/>
      <c r="XV370" s="57"/>
      <c r="XW370" s="57"/>
    </row>
    <row r="371">
      <c r="AI371" s="57"/>
      <c r="BR371" s="57"/>
      <c r="DA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c r="IX371" s="57"/>
      <c r="IY371" s="57"/>
      <c r="IZ371" s="57"/>
      <c r="JA371" s="57"/>
      <c r="JB371" s="57"/>
      <c r="JC371" s="57"/>
      <c r="JD371" s="57"/>
      <c r="JE371" s="57"/>
      <c r="JF371" s="57"/>
      <c r="JG371" s="57"/>
      <c r="JH371" s="57"/>
      <c r="JI371" s="57"/>
      <c r="JJ371" s="57"/>
      <c r="JK371" s="57"/>
      <c r="JL371" s="57"/>
      <c r="JM371" s="57"/>
      <c r="JN371" s="57"/>
      <c r="JO371" s="57"/>
      <c r="JP371" s="57"/>
      <c r="JQ371" s="57"/>
      <c r="JR371" s="57"/>
      <c r="JS371" s="57"/>
      <c r="JT371" s="57"/>
      <c r="JU371" s="57"/>
      <c r="JV371" s="57"/>
      <c r="JW371" s="57"/>
      <c r="JX371" s="57"/>
      <c r="JY371" s="57"/>
      <c r="JZ371" s="57"/>
      <c r="KA371" s="57"/>
      <c r="KB371" s="57"/>
      <c r="KC371" s="57"/>
      <c r="KD371" s="57"/>
      <c r="KE371" s="57"/>
      <c r="KF371" s="57"/>
      <c r="KG371" s="57"/>
      <c r="KH371" s="57"/>
      <c r="KI371" s="57"/>
      <c r="KJ371" s="57"/>
      <c r="KK371" s="57"/>
      <c r="KL371" s="57"/>
      <c r="KM371" s="57"/>
      <c r="KN371" s="57"/>
      <c r="KO371" s="57"/>
      <c r="KP371" s="57"/>
      <c r="KQ371" s="57"/>
      <c r="KR371" s="57"/>
      <c r="KS371" s="57"/>
      <c r="KT371" s="57"/>
      <c r="KU371" s="57"/>
      <c r="KV371" s="57"/>
      <c r="KW371" s="57"/>
      <c r="KX371" s="57"/>
      <c r="KY371" s="57"/>
      <c r="KZ371" s="57"/>
      <c r="LA371" s="57"/>
      <c r="LB371" s="57"/>
      <c r="LC371" s="57"/>
      <c r="LD371" s="57"/>
      <c r="LE371" s="57"/>
      <c r="LF371" s="57"/>
      <c r="LG371" s="57"/>
      <c r="LH371" s="57"/>
      <c r="LI371" s="57"/>
      <c r="LJ371" s="57"/>
      <c r="LK371" s="57"/>
      <c r="LL371" s="57"/>
      <c r="LM371" s="57"/>
      <c r="LN371" s="57"/>
      <c r="LO371" s="57"/>
      <c r="LP371" s="57"/>
      <c r="LQ371" s="57"/>
      <c r="LR371" s="57"/>
      <c r="LS371" s="57"/>
      <c r="LT371" s="57"/>
      <c r="LU371" s="57"/>
      <c r="LV371" s="57"/>
      <c r="LW371" s="57"/>
      <c r="LX371" s="57"/>
      <c r="LY371" s="57"/>
      <c r="LZ371" s="57"/>
      <c r="MA371" s="57"/>
      <c r="MB371" s="57"/>
      <c r="MC371" s="57"/>
      <c r="MD371" s="57"/>
      <c r="ME371" s="57"/>
      <c r="MF371" s="57"/>
      <c r="MG371" s="57"/>
      <c r="MH371" s="57"/>
      <c r="MI371" s="57"/>
      <c r="MJ371" s="57"/>
      <c r="MK371" s="57"/>
      <c r="ML371" s="57"/>
      <c r="MM371" s="57"/>
      <c r="MN371" s="57"/>
      <c r="MO371" s="57"/>
      <c r="MP371" s="57"/>
      <c r="MQ371" s="57"/>
      <c r="MR371" s="57"/>
      <c r="MS371" s="57"/>
      <c r="MT371" s="57"/>
      <c r="MU371" s="57"/>
      <c r="MV371" s="57"/>
      <c r="MW371" s="57"/>
      <c r="MX371" s="57"/>
      <c r="MY371" s="57"/>
      <c r="MZ371" s="57"/>
      <c r="NA371" s="57"/>
      <c r="NB371" s="57"/>
      <c r="NC371" s="57"/>
      <c r="ND371" s="57"/>
      <c r="NE371" s="57"/>
      <c r="NF371" s="57"/>
      <c r="NG371" s="57"/>
      <c r="NH371" s="57"/>
      <c r="NI371" s="57"/>
      <c r="NJ371" s="57"/>
      <c r="NK371" s="57"/>
      <c r="NL371" s="57"/>
      <c r="NM371" s="57"/>
      <c r="NN371" s="57"/>
      <c r="NO371" s="57"/>
      <c r="NP371" s="57"/>
      <c r="NQ371" s="57"/>
      <c r="NR371" s="57"/>
      <c r="NS371" s="57"/>
      <c r="NT371" s="57"/>
      <c r="NU371" s="57"/>
      <c r="NV371" s="57"/>
      <c r="NW371" s="57"/>
      <c r="NX371" s="57"/>
      <c r="NY371" s="57"/>
      <c r="NZ371" s="57"/>
      <c r="OA371" s="57"/>
      <c r="OB371" s="57"/>
      <c r="OC371" s="57"/>
      <c r="OD371" s="57"/>
      <c r="OE371" s="57"/>
      <c r="OF371" s="57"/>
      <c r="OG371" s="57"/>
      <c r="OH371" s="57"/>
      <c r="OI371" s="57"/>
      <c r="OJ371" s="57"/>
      <c r="OK371" s="57"/>
      <c r="OL371" s="57"/>
      <c r="OM371" s="57"/>
      <c r="ON371" s="57"/>
      <c r="OO371" s="57"/>
      <c r="OP371" s="57"/>
      <c r="OQ371" s="57"/>
      <c r="OR371" s="57"/>
      <c r="OS371" s="57"/>
      <c r="OT371" s="57"/>
      <c r="OU371" s="57"/>
      <c r="OV371" s="57"/>
      <c r="OW371" s="57"/>
      <c r="OX371" s="57"/>
      <c r="OY371" s="57"/>
      <c r="OZ371" s="57"/>
      <c r="PA371" s="57"/>
      <c r="PB371" s="57"/>
      <c r="PC371" s="57"/>
      <c r="PD371" s="57"/>
      <c r="PE371" s="57"/>
      <c r="PF371" s="57"/>
      <c r="PG371" s="57"/>
      <c r="PH371" s="57"/>
      <c r="PI371" s="57"/>
      <c r="PJ371" s="57"/>
      <c r="PK371" s="57"/>
      <c r="PL371" s="57"/>
      <c r="PM371" s="57"/>
      <c r="PN371" s="57"/>
      <c r="PO371" s="57"/>
      <c r="PP371" s="57"/>
      <c r="PQ371" s="57"/>
      <c r="PR371" s="57"/>
      <c r="PS371" s="57"/>
      <c r="PT371" s="57"/>
      <c r="PU371" s="57"/>
      <c r="PV371" s="57"/>
      <c r="PW371" s="57"/>
      <c r="PX371" s="57"/>
      <c r="PY371" s="57"/>
      <c r="PZ371" s="57"/>
      <c r="QA371" s="57"/>
      <c r="QB371" s="57"/>
      <c r="QC371" s="57"/>
      <c r="QD371" s="57"/>
      <c r="QE371" s="57"/>
      <c r="QF371" s="57"/>
      <c r="QG371" s="57"/>
      <c r="QH371" s="57"/>
      <c r="QI371" s="57"/>
      <c r="QJ371" s="57"/>
      <c r="QK371" s="57"/>
      <c r="QL371" s="57"/>
      <c r="QM371" s="57"/>
      <c r="QN371" s="57"/>
      <c r="QO371" s="57"/>
      <c r="QP371" s="57"/>
      <c r="QQ371" s="57"/>
      <c r="QR371" s="57"/>
      <c r="QS371" s="57"/>
      <c r="QT371" s="57"/>
      <c r="QU371" s="57"/>
      <c r="QV371" s="57"/>
      <c r="QW371" s="57"/>
      <c r="QX371" s="57"/>
      <c r="QY371" s="57"/>
      <c r="QZ371" s="57"/>
      <c r="RA371" s="57"/>
      <c r="RB371" s="57"/>
      <c r="RC371" s="57"/>
      <c r="RD371" s="57"/>
      <c r="RE371" s="57"/>
      <c r="RF371" s="57"/>
      <c r="RG371" s="57"/>
      <c r="RH371" s="57"/>
      <c r="RI371" s="57"/>
      <c r="RJ371" s="57"/>
      <c r="RK371" s="57"/>
      <c r="RL371" s="57"/>
      <c r="RM371" s="57"/>
      <c r="RN371" s="57"/>
      <c r="RO371" s="57"/>
      <c r="RP371" s="57"/>
      <c r="RQ371" s="57"/>
      <c r="RR371" s="57"/>
      <c r="RS371" s="57"/>
      <c r="RT371" s="57"/>
      <c r="RU371" s="57"/>
      <c r="RV371" s="57"/>
      <c r="RW371" s="57"/>
      <c r="RX371" s="57"/>
      <c r="RY371" s="57"/>
      <c r="RZ371" s="57"/>
      <c r="SA371" s="57"/>
      <c r="SB371" s="57"/>
      <c r="SC371" s="57"/>
      <c r="SD371" s="57"/>
      <c r="SE371" s="57"/>
      <c r="SF371" s="57"/>
      <c r="SG371" s="57"/>
      <c r="SH371" s="57"/>
      <c r="SI371" s="57"/>
      <c r="SJ371" s="57"/>
      <c r="SK371" s="57"/>
      <c r="SL371" s="57"/>
      <c r="SM371" s="57"/>
      <c r="SN371" s="57"/>
      <c r="SO371" s="57"/>
      <c r="SP371" s="57"/>
      <c r="SQ371" s="57"/>
      <c r="SR371" s="57"/>
      <c r="SS371" s="57"/>
      <c r="ST371" s="57"/>
      <c r="SU371" s="57"/>
      <c r="SV371" s="57"/>
      <c r="SW371" s="57"/>
      <c r="SX371" s="57"/>
      <c r="SY371" s="57"/>
      <c r="SZ371" s="57"/>
      <c r="TA371" s="57"/>
      <c r="TB371" s="57"/>
      <c r="TC371" s="57"/>
      <c r="TD371" s="57"/>
      <c r="TE371" s="57"/>
      <c r="TF371" s="57"/>
      <c r="TG371" s="57"/>
      <c r="TH371" s="57"/>
      <c r="TI371" s="57"/>
      <c r="TJ371" s="57"/>
      <c r="TK371" s="57"/>
      <c r="TL371" s="57"/>
      <c r="TM371" s="57"/>
      <c r="TN371" s="57"/>
      <c r="TO371" s="57"/>
      <c r="TP371" s="57"/>
      <c r="TQ371" s="57"/>
      <c r="TR371" s="57"/>
      <c r="TS371" s="57"/>
      <c r="TT371" s="57"/>
      <c r="TU371" s="57"/>
      <c r="TV371" s="57"/>
      <c r="TW371" s="57"/>
      <c r="TX371" s="57"/>
      <c r="TY371" s="57"/>
      <c r="TZ371" s="57"/>
      <c r="UA371" s="57"/>
      <c r="UB371" s="57"/>
      <c r="UC371" s="57"/>
      <c r="UD371" s="57"/>
      <c r="UE371" s="57"/>
      <c r="UF371" s="57"/>
      <c r="UG371" s="57"/>
      <c r="UH371" s="57"/>
      <c r="UI371" s="57"/>
      <c r="UJ371" s="57"/>
      <c r="UK371" s="57"/>
      <c r="UL371" s="57"/>
      <c r="UM371" s="57"/>
      <c r="UN371" s="57"/>
      <c r="UO371" s="57"/>
      <c r="UP371" s="57"/>
      <c r="UQ371" s="57"/>
      <c r="UR371" s="57"/>
      <c r="US371" s="57"/>
      <c r="UT371" s="57"/>
      <c r="UU371" s="57"/>
      <c r="UV371" s="57"/>
      <c r="UW371" s="57"/>
      <c r="UX371" s="57"/>
      <c r="UY371" s="57"/>
      <c r="UZ371" s="57"/>
      <c r="VA371" s="57"/>
      <c r="VB371" s="57"/>
      <c r="VC371" s="57"/>
      <c r="VD371" s="57"/>
      <c r="VE371" s="57"/>
      <c r="VF371" s="57"/>
      <c r="VG371" s="57"/>
      <c r="VH371" s="57"/>
      <c r="VI371" s="57"/>
      <c r="VJ371" s="57"/>
      <c r="VK371" s="57"/>
      <c r="VL371" s="57"/>
      <c r="VM371" s="57"/>
      <c r="VN371" s="57"/>
      <c r="VO371" s="57"/>
      <c r="VP371" s="57"/>
      <c r="VQ371" s="57"/>
      <c r="VR371" s="57"/>
      <c r="VS371" s="57"/>
      <c r="VT371" s="57"/>
      <c r="VU371" s="57"/>
      <c r="VV371" s="57"/>
      <c r="VW371" s="57"/>
      <c r="VX371" s="57"/>
      <c r="VY371" s="57"/>
      <c r="VZ371" s="57"/>
      <c r="WA371" s="57"/>
      <c r="WB371" s="57"/>
      <c r="WC371" s="57"/>
      <c r="WD371" s="57"/>
      <c r="WE371" s="57"/>
      <c r="WF371" s="57"/>
      <c r="WG371" s="57"/>
      <c r="WH371" s="57"/>
      <c r="WI371" s="57"/>
      <c r="WJ371" s="57"/>
      <c r="WK371" s="57"/>
      <c r="WL371" s="57"/>
      <c r="WM371" s="57"/>
      <c r="WN371" s="57"/>
      <c r="WO371" s="57"/>
      <c r="WP371" s="57"/>
      <c r="WQ371" s="57"/>
      <c r="WR371" s="57"/>
      <c r="WS371" s="57"/>
      <c r="WT371" s="57"/>
      <c r="WU371" s="57"/>
      <c r="WV371" s="57"/>
      <c r="WW371" s="57"/>
      <c r="WX371" s="57"/>
      <c r="WY371" s="57"/>
      <c r="WZ371" s="57"/>
      <c r="XA371" s="57"/>
      <c r="XB371" s="57"/>
      <c r="XC371" s="57"/>
      <c r="XD371" s="57"/>
      <c r="XE371" s="57"/>
      <c r="XF371" s="57"/>
      <c r="XG371" s="57"/>
      <c r="XH371" s="57"/>
      <c r="XI371" s="57"/>
      <c r="XJ371" s="57"/>
      <c r="XK371" s="57"/>
      <c r="XL371" s="57"/>
      <c r="XM371" s="57"/>
      <c r="XN371" s="57"/>
      <c r="XO371" s="57"/>
      <c r="XP371" s="57"/>
      <c r="XQ371" s="57"/>
      <c r="XR371" s="57"/>
      <c r="XS371" s="57"/>
      <c r="XT371" s="57"/>
      <c r="XU371" s="57"/>
      <c r="XV371" s="57"/>
      <c r="XW371" s="57"/>
    </row>
    <row r="372">
      <c r="AI372" s="57"/>
      <c r="BR372" s="57"/>
      <c r="DA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c r="IX372" s="57"/>
      <c r="IY372" s="57"/>
      <c r="IZ372" s="57"/>
      <c r="JA372" s="57"/>
      <c r="JB372" s="57"/>
      <c r="JC372" s="57"/>
      <c r="JD372" s="57"/>
      <c r="JE372" s="57"/>
      <c r="JF372" s="57"/>
      <c r="JG372" s="57"/>
      <c r="JH372" s="57"/>
      <c r="JI372" s="57"/>
      <c r="JJ372" s="57"/>
      <c r="JK372" s="57"/>
      <c r="JL372" s="57"/>
      <c r="JM372" s="57"/>
      <c r="JN372" s="57"/>
      <c r="JO372" s="57"/>
      <c r="JP372" s="57"/>
      <c r="JQ372" s="57"/>
      <c r="JR372" s="57"/>
      <c r="JS372" s="57"/>
      <c r="JT372" s="57"/>
      <c r="JU372" s="57"/>
      <c r="JV372" s="57"/>
      <c r="JW372" s="57"/>
      <c r="JX372" s="57"/>
      <c r="JY372" s="57"/>
      <c r="JZ372" s="57"/>
      <c r="KA372" s="57"/>
      <c r="KB372" s="57"/>
      <c r="KC372" s="57"/>
      <c r="KD372" s="57"/>
      <c r="KE372" s="57"/>
      <c r="KF372" s="57"/>
      <c r="KG372" s="57"/>
      <c r="KH372" s="57"/>
      <c r="KI372" s="57"/>
      <c r="KJ372" s="57"/>
      <c r="KK372" s="57"/>
      <c r="KL372" s="57"/>
      <c r="KM372" s="57"/>
      <c r="KN372" s="57"/>
      <c r="KO372" s="57"/>
      <c r="KP372" s="57"/>
      <c r="KQ372" s="57"/>
      <c r="KR372" s="57"/>
      <c r="KS372" s="57"/>
      <c r="KT372" s="57"/>
      <c r="KU372" s="57"/>
      <c r="KV372" s="57"/>
      <c r="KW372" s="57"/>
      <c r="KX372" s="57"/>
      <c r="KY372" s="57"/>
      <c r="KZ372" s="57"/>
      <c r="LA372" s="57"/>
      <c r="LB372" s="57"/>
      <c r="LC372" s="57"/>
      <c r="LD372" s="57"/>
      <c r="LE372" s="57"/>
      <c r="LF372" s="57"/>
      <c r="LG372" s="57"/>
      <c r="LH372" s="57"/>
      <c r="LI372" s="57"/>
      <c r="LJ372" s="57"/>
      <c r="LK372" s="57"/>
      <c r="LL372" s="57"/>
      <c r="LM372" s="57"/>
      <c r="LN372" s="57"/>
      <c r="LO372" s="57"/>
      <c r="LP372" s="57"/>
      <c r="LQ372" s="57"/>
      <c r="LR372" s="57"/>
      <c r="LS372" s="57"/>
      <c r="LT372" s="57"/>
      <c r="LU372" s="57"/>
      <c r="LV372" s="57"/>
      <c r="LW372" s="57"/>
      <c r="LX372" s="57"/>
      <c r="LY372" s="57"/>
      <c r="LZ372" s="57"/>
      <c r="MA372" s="57"/>
      <c r="MB372" s="57"/>
      <c r="MC372" s="57"/>
      <c r="MD372" s="57"/>
      <c r="ME372" s="57"/>
      <c r="MF372" s="57"/>
      <c r="MG372" s="57"/>
      <c r="MH372" s="57"/>
      <c r="MI372" s="57"/>
      <c r="MJ372" s="57"/>
      <c r="MK372" s="57"/>
      <c r="ML372" s="57"/>
      <c r="MM372" s="57"/>
      <c r="MN372" s="57"/>
      <c r="MO372" s="57"/>
      <c r="MP372" s="57"/>
      <c r="MQ372" s="57"/>
      <c r="MR372" s="57"/>
      <c r="MS372" s="57"/>
      <c r="MT372" s="57"/>
      <c r="MU372" s="57"/>
      <c r="MV372" s="57"/>
      <c r="MW372" s="57"/>
      <c r="MX372" s="57"/>
      <c r="MY372" s="57"/>
      <c r="MZ372" s="57"/>
      <c r="NA372" s="57"/>
      <c r="NB372" s="57"/>
      <c r="NC372" s="57"/>
      <c r="ND372" s="57"/>
      <c r="NE372" s="57"/>
      <c r="NF372" s="57"/>
      <c r="NG372" s="57"/>
      <c r="NH372" s="57"/>
      <c r="NI372" s="57"/>
      <c r="NJ372" s="57"/>
      <c r="NK372" s="57"/>
      <c r="NL372" s="57"/>
      <c r="NM372" s="57"/>
      <c r="NN372" s="57"/>
      <c r="NO372" s="57"/>
      <c r="NP372" s="57"/>
      <c r="NQ372" s="57"/>
      <c r="NR372" s="57"/>
      <c r="NS372" s="57"/>
      <c r="NT372" s="57"/>
      <c r="NU372" s="57"/>
      <c r="NV372" s="57"/>
      <c r="NW372" s="57"/>
      <c r="NX372" s="57"/>
      <c r="NY372" s="57"/>
      <c r="NZ372" s="57"/>
      <c r="OA372" s="57"/>
      <c r="OB372" s="57"/>
      <c r="OC372" s="57"/>
      <c r="OD372" s="57"/>
      <c r="OE372" s="57"/>
      <c r="OF372" s="57"/>
      <c r="OG372" s="57"/>
      <c r="OH372" s="57"/>
      <c r="OI372" s="57"/>
      <c r="OJ372" s="57"/>
      <c r="OK372" s="57"/>
      <c r="OL372" s="57"/>
      <c r="OM372" s="57"/>
      <c r="ON372" s="57"/>
      <c r="OO372" s="57"/>
      <c r="OP372" s="57"/>
      <c r="OQ372" s="57"/>
      <c r="OR372" s="57"/>
      <c r="OS372" s="57"/>
      <c r="OT372" s="57"/>
      <c r="OU372" s="57"/>
      <c r="OV372" s="57"/>
      <c r="OW372" s="57"/>
      <c r="OX372" s="57"/>
      <c r="OY372" s="57"/>
      <c r="OZ372" s="57"/>
      <c r="PA372" s="57"/>
      <c r="PB372" s="57"/>
      <c r="PC372" s="57"/>
      <c r="PD372" s="57"/>
      <c r="PE372" s="57"/>
      <c r="PF372" s="57"/>
      <c r="PG372" s="57"/>
      <c r="PH372" s="57"/>
      <c r="PI372" s="57"/>
      <c r="PJ372" s="57"/>
      <c r="PK372" s="57"/>
      <c r="PL372" s="57"/>
      <c r="PM372" s="57"/>
      <c r="PN372" s="57"/>
      <c r="PO372" s="57"/>
      <c r="PP372" s="57"/>
      <c r="PQ372" s="57"/>
      <c r="PR372" s="57"/>
      <c r="PS372" s="57"/>
      <c r="PT372" s="57"/>
      <c r="PU372" s="57"/>
      <c r="PV372" s="57"/>
      <c r="PW372" s="57"/>
      <c r="PX372" s="57"/>
      <c r="PY372" s="57"/>
      <c r="PZ372" s="57"/>
      <c r="QA372" s="57"/>
      <c r="QB372" s="57"/>
      <c r="QC372" s="57"/>
      <c r="QD372" s="57"/>
      <c r="QE372" s="57"/>
      <c r="QF372" s="57"/>
      <c r="QG372" s="57"/>
      <c r="QH372" s="57"/>
      <c r="QI372" s="57"/>
      <c r="QJ372" s="57"/>
      <c r="QK372" s="57"/>
      <c r="QL372" s="57"/>
      <c r="QM372" s="57"/>
      <c r="QN372" s="57"/>
      <c r="QO372" s="57"/>
      <c r="QP372" s="57"/>
      <c r="QQ372" s="57"/>
      <c r="QR372" s="57"/>
      <c r="QS372" s="57"/>
      <c r="QT372" s="57"/>
      <c r="QU372" s="57"/>
      <c r="QV372" s="57"/>
      <c r="QW372" s="57"/>
      <c r="QX372" s="57"/>
      <c r="QY372" s="57"/>
      <c r="QZ372" s="57"/>
      <c r="RA372" s="57"/>
      <c r="RB372" s="57"/>
      <c r="RC372" s="57"/>
      <c r="RD372" s="57"/>
      <c r="RE372" s="57"/>
      <c r="RF372" s="57"/>
      <c r="RG372" s="57"/>
      <c r="RH372" s="57"/>
      <c r="RI372" s="57"/>
      <c r="RJ372" s="57"/>
      <c r="RK372" s="57"/>
      <c r="RL372" s="57"/>
      <c r="RM372" s="57"/>
      <c r="RN372" s="57"/>
      <c r="RO372" s="57"/>
      <c r="RP372" s="57"/>
      <c r="RQ372" s="57"/>
      <c r="RR372" s="57"/>
      <c r="RS372" s="57"/>
      <c r="RT372" s="57"/>
      <c r="RU372" s="57"/>
      <c r="RV372" s="57"/>
      <c r="RW372" s="57"/>
      <c r="RX372" s="57"/>
      <c r="RY372" s="57"/>
      <c r="RZ372" s="57"/>
      <c r="SA372" s="57"/>
      <c r="SB372" s="57"/>
      <c r="SC372" s="57"/>
      <c r="SD372" s="57"/>
      <c r="SE372" s="57"/>
      <c r="SF372" s="57"/>
      <c r="SG372" s="57"/>
      <c r="SH372" s="57"/>
      <c r="SI372" s="57"/>
      <c r="SJ372" s="57"/>
      <c r="SK372" s="57"/>
      <c r="SL372" s="57"/>
      <c r="SM372" s="57"/>
      <c r="SN372" s="57"/>
      <c r="SO372" s="57"/>
      <c r="SP372" s="57"/>
      <c r="SQ372" s="57"/>
      <c r="SR372" s="57"/>
      <c r="SS372" s="57"/>
      <c r="ST372" s="57"/>
      <c r="SU372" s="57"/>
      <c r="SV372" s="57"/>
      <c r="SW372" s="57"/>
      <c r="SX372" s="57"/>
      <c r="SY372" s="57"/>
      <c r="SZ372" s="57"/>
      <c r="TA372" s="57"/>
      <c r="TB372" s="57"/>
      <c r="TC372" s="57"/>
      <c r="TD372" s="57"/>
      <c r="TE372" s="57"/>
      <c r="TF372" s="57"/>
      <c r="TG372" s="57"/>
      <c r="TH372" s="57"/>
      <c r="TI372" s="57"/>
      <c r="TJ372" s="57"/>
      <c r="TK372" s="57"/>
      <c r="TL372" s="57"/>
      <c r="TM372" s="57"/>
      <c r="TN372" s="57"/>
      <c r="TO372" s="57"/>
      <c r="TP372" s="57"/>
      <c r="TQ372" s="57"/>
      <c r="TR372" s="57"/>
      <c r="TS372" s="57"/>
      <c r="TT372" s="57"/>
      <c r="TU372" s="57"/>
      <c r="TV372" s="57"/>
      <c r="TW372" s="57"/>
      <c r="TX372" s="57"/>
      <c r="TY372" s="57"/>
      <c r="TZ372" s="57"/>
      <c r="UA372" s="57"/>
      <c r="UB372" s="57"/>
      <c r="UC372" s="57"/>
      <c r="UD372" s="57"/>
      <c r="UE372" s="57"/>
      <c r="UF372" s="57"/>
      <c r="UG372" s="57"/>
      <c r="UH372" s="57"/>
      <c r="UI372" s="57"/>
      <c r="UJ372" s="57"/>
      <c r="UK372" s="57"/>
      <c r="UL372" s="57"/>
      <c r="UM372" s="57"/>
      <c r="UN372" s="57"/>
      <c r="UO372" s="57"/>
      <c r="UP372" s="57"/>
      <c r="UQ372" s="57"/>
      <c r="UR372" s="57"/>
      <c r="US372" s="57"/>
      <c r="UT372" s="57"/>
      <c r="UU372" s="57"/>
      <c r="UV372" s="57"/>
      <c r="UW372" s="57"/>
      <c r="UX372" s="57"/>
      <c r="UY372" s="57"/>
      <c r="UZ372" s="57"/>
      <c r="VA372" s="57"/>
      <c r="VB372" s="57"/>
      <c r="VC372" s="57"/>
      <c r="VD372" s="57"/>
      <c r="VE372" s="57"/>
      <c r="VF372" s="57"/>
      <c r="VG372" s="57"/>
      <c r="VH372" s="57"/>
      <c r="VI372" s="57"/>
      <c r="VJ372" s="57"/>
      <c r="VK372" s="57"/>
      <c r="VL372" s="57"/>
      <c r="VM372" s="57"/>
      <c r="VN372" s="57"/>
      <c r="VO372" s="57"/>
      <c r="VP372" s="57"/>
      <c r="VQ372" s="57"/>
      <c r="VR372" s="57"/>
      <c r="VS372" s="57"/>
      <c r="VT372" s="57"/>
      <c r="VU372" s="57"/>
      <c r="VV372" s="57"/>
      <c r="VW372" s="57"/>
      <c r="VX372" s="57"/>
      <c r="VY372" s="57"/>
      <c r="VZ372" s="57"/>
      <c r="WA372" s="57"/>
      <c r="WB372" s="57"/>
      <c r="WC372" s="57"/>
      <c r="WD372" s="57"/>
      <c r="WE372" s="57"/>
      <c r="WF372" s="57"/>
      <c r="WG372" s="57"/>
      <c r="WH372" s="57"/>
      <c r="WI372" s="57"/>
      <c r="WJ372" s="57"/>
      <c r="WK372" s="57"/>
      <c r="WL372" s="57"/>
      <c r="WM372" s="57"/>
      <c r="WN372" s="57"/>
      <c r="WO372" s="57"/>
      <c r="WP372" s="57"/>
      <c r="WQ372" s="57"/>
      <c r="WR372" s="57"/>
      <c r="WS372" s="57"/>
      <c r="WT372" s="57"/>
      <c r="WU372" s="57"/>
      <c r="WV372" s="57"/>
      <c r="WW372" s="57"/>
      <c r="WX372" s="57"/>
      <c r="WY372" s="57"/>
      <c r="WZ372" s="57"/>
      <c r="XA372" s="57"/>
      <c r="XB372" s="57"/>
      <c r="XC372" s="57"/>
      <c r="XD372" s="57"/>
      <c r="XE372" s="57"/>
      <c r="XF372" s="57"/>
      <c r="XG372" s="57"/>
      <c r="XH372" s="57"/>
      <c r="XI372" s="57"/>
      <c r="XJ372" s="57"/>
      <c r="XK372" s="57"/>
      <c r="XL372" s="57"/>
      <c r="XM372" s="57"/>
      <c r="XN372" s="57"/>
      <c r="XO372" s="57"/>
      <c r="XP372" s="57"/>
      <c r="XQ372" s="57"/>
      <c r="XR372" s="57"/>
      <c r="XS372" s="57"/>
      <c r="XT372" s="57"/>
      <c r="XU372" s="57"/>
      <c r="XV372" s="57"/>
      <c r="XW372" s="57"/>
    </row>
    <row r="373">
      <c r="AI373" s="57"/>
      <c r="BR373" s="57"/>
      <c r="DA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c r="IX373" s="57"/>
      <c r="IY373" s="57"/>
      <c r="IZ373" s="57"/>
      <c r="JA373" s="57"/>
      <c r="JB373" s="57"/>
      <c r="JC373" s="57"/>
      <c r="JD373" s="57"/>
      <c r="JE373" s="57"/>
      <c r="JF373" s="57"/>
      <c r="JG373" s="57"/>
      <c r="JH373" s="57"/>
      <c r="JI373" s="57"/>
      <c r="JJ373" s="57"/>
      <c r="JK373" s="57"/>
      <c r="JL373" s="57"/>
      <c r="JM373" s="57"/>
      <c r="JN373" s="57"/>
      <c r="JO373" s="57"/>
      <c r="JP373" s="57"/>
      <c r="JQ373" s="57"/>
      <c r="JR373" s="57"/>
      <c r="JS373" s="57"/>
      <c r="JT373" s="57"/>
      <c r="JU373" s="57"/>
      <c r="JV373" s="57"/>
      <c r="JW373" s="57"/>
      <c r="JX373" s="57"/>
      <c r="JY373" s="57"/>
      <c r="JZ373" s="57"/>
      <c r="KA373" s="57"/>
      <c r="KB373" s="57"/>
      <c r="KC373" s="57"/>
      <c r="KD373" s="57"/>
      <c r="KE373" s="57"/>
      <c r="KF373" s="57"/>
      <c r="KG373" s="57"/>
      <c r="KH373" s="57"/>
      <c r="KI373" s="57"/>
      <c r="KJ373" s="57"/>
      <c r="KK373" s="57"/>
      <c r="KL373" s="57"/>
      <c r="KM373" s="57"/>
      <c r="KN373" s="57"/>
      <c r="KO373" s="57"/>
      <c r="KP373" s="57"/>
      <c r="KQ373" s="57"/>
      <c r="KR373" s="57"/>
      <c r="KS373" s="57"/>
      <c r="KT373" s="57"/>
      <c r="KU373" s="57"/>
      <c r="KV373" s="57"/>
      <c r="KW373" s="57"/>
      <c r="KX373" s="57"/>
      <c r="KY373" s="57"/>
      <c r="KZ373" s="57"/>
      <c r="LA373" s="57"/>
      <c r="LB373" s="57"/>
      <c r="LC373" s="57"/>
      <c r="LD373" s="57"/>
      <c r="LE373" s="57"/>
      <c r="LF373" s="57"/>
      <c r="LG373" s="57"/>
      <c r="LH373" s="57"/>
      <c r="LI373" s="57"/>
      <c r="LJ373" s="57"/>
      <c r="LK373" s="57"/>
      <c r="LL373" s="57"/>
      <c r="LM373" s="57"/>
      <c r="LN373" s="57"/>
      <c r="LO373" s="57"/>
      <c r="LP373" s="57"/>
      <c r="LQ373" s="57"/>
      <c r="LR373" s="57"/>
      <c r="LS373" s="57"/>
      <c r="LT373" s="57"/>
      <c r="LU373" s="57"/>
      <c r="LV373" s="57"/>
      <c r="LW373" s="57"/>
      <c r="LX373" s="57"/>
      <c r="LY373" s="57"/>
      <c r="LZ373" s="57"/>
      <c r="MA373" s="57"/>
      <c r="MB373" s="57"/>
      <c r="MC373" s="57"/>
      <c r="MD373" s="57"/>
      <c r="ME373" s="57"/>
      <c r="MF373" s="57"/>
      <c r="MG373" s="57"/>
      <c r="MH373" s="57"/>
      <c r="MI373" s="57"/>
      <c r="MJ373" s="57"/>
      <c r="MK373" s="57"/>
      <c r="ML373" s="57"/>
      <c r="MM373" s="57"/>
      <c r="MN373" s="57"/>
      <c r="MO373" s="57"/>
      <c r="MP373" s="57"/>
      <c r="MQ373" s="57"/>
      <c r="MR373" s="57"/>
      <c r="MS373" s="57"/>
      <c r="MT373" s="57"/>
      <c r="MU373" s="57"/>
      <c r="MV373" s="57"/>
      <c r="MW373" s="57"/>
      <c r="MX373" s="57"/>
      <c r="MY373" s="57"/>
      <c r="MZ373" s="57"/>
      <c r="NA373" s="57"/>
      <c r="NB373" s="57"/>
      <c r="NC373" s="57"/>
      <c r="ND373" s="57"/>
      <c r="NE373" s="57"/>
      <c r="NF373" s="57"/>
      <c r="NG373" s="57"/>
      <c r="NH373" s="57"/>
      <c r="NI373" s="57"/>
      <c r="NJ373" s="57"/>
      <c r="NK373" s="57"/>
      <c r="NL373" s="57"/>
      <c r="NM373" s="57"/>
      <c r="NN373" s="57"/>
      <c r="NO373" s="57"/>
      <c r="NP373" s="57"/>
      <c r="NQ373" s="57"/>
      <c r="NR373" s="57"/>
      <c r="NS373" s="57"/>
      <c r="NT373" s="57"/>
      <c r="NU373" s="57"/>
      <c r="NV373" s="57"/>
      <c r="NW373" s="57"/>
      <c r="NX373" s="57"/>
      <c r="NY373" s="57"/>
      <c r="NZ373" s="57"/>
      <c r="OA373" s="57"/>
      <c r="OB373" s="57"/>
      <c r="OC373" s="57"/>
      <c r="OD373" s="57"/>
      <c r="OE373" s="57"/>
      <c r="OF373" s="57"/>
      <c r="OG373" s="57"/>
      <c r="OH373" s="57"/>
      <c r="OI373" s="57"/>
      <c r="OJ373" s="57"/>
      <c r="OK373" s="57"/>
      <c r="OL373" s="57"/>
      <c r="OM373" s="57"/>
      <c r="ON373" s="57"/>
      <c r="OO373" s="57"/>
      <c r="OP373" s="57"/>
      <c r="OQ373" s="57"/>
      <c r="OR373" s="57"/>
      <c r="OS373" s="57"/>
      <c r="OT373" s="57"/>
      <c r="OU373" s="57"/>
      <c r="OV373" s="57"/>
      <c r="OW373" s="57"/>
      <c r="OX373" s="57"/>
      <c r="OY373" s="57"/>
      <c r="OZ373" s="57"/>
      <c r="PA373" s="57"/>
      <c r="PB373" s="57"/>
      <c r="PC373" s="57"/>
      <c r="PD373" s="57"/>
      <c r="PE373" s="57"/>
      <c r="PF373" s="57"/>
      <c r="PG373" s="57"/>
      <c r="PH373" s="57"/>
      <c r="PI373" s="57"/>
      <c r="PJ373" s="57"/>
      <c r="PK373" s="57"/>
      <c r="PL373" s="57"/>
      <c r="PM373" s="57"/>
      <c r="PN373" s="57"/>
      <c r="PO373" s="57"/>
      <c r="PP373" s="57"/>
      <c r="PQ373" s="57"/>
      <c r="PR373" s="57"/>
      <c r="PS373" s="57"/>
      <c r="PT373" s="57"/>
      <c r="PU373" s="57"/>
      <c r="PV373" s="57"/>
      <c r="PW373" s="57"/>
      <c r="PX373" s="57"/>
      <c r="PY373" s="57"/>
      <c r="PZ373" s="57"/>
      <c r="QA373" s="57"/>
      <c r="QB373" s="57"/>
      <c r="QC373" s="57"/>
      <c r="QD373" s="57"/>
      <c r="QE373" s="57"/>
      <c r="QF373" s="57"/>
      <c r="QG373" s="57"/>
      <c r="QH373" s="57"/>
      <c r="QI373" s="57"/>
      <c r="QJ373" s="57"/>
      <c r="QK373" s="57"/>
      <c r="QL373" s="57"/>
      <c r="QM373" s="57"/>
      <c r="QN373" s="57"/>
      <c r="QO373" s="57"/>
      <c r="QP373" s="57"/>
      <c r="QQ373" s="57"/>
      <c r="QR373" s="57"/>
      <c r="QS373" s="57"/>
      <c r="QT373" s="57"/>
      <c r="QU373" s="57"/>
      <c r="QV373" s="57"/>
      <c r="QW373" s="57"/>
      <c r="QX373" s="57"/>
      <c r="QY373" s="57"/>
      <c r="QZ373" s="57"/>
      <c r="RA373" s="57"/>
      <c r="RB373" s="57"/>
      <c r="RC373" s="57"/>
      <c r="RD373" s="57"/>
      <c r="RE373" s="57"/>
      <c r="RF373" s="57"/>
      <c r="RG373" s="57"/>
      <c r="RH373" s="57"/>
      <c r="RI373" s="57"/>
      <c r="RJ373" s="57"/>
      <c r="RK373" s="57"/>
      <c r="RL373" s="57"/>
      <c r="RM373" s="57"/>
      <c r="RN373" s="57"/>
      <c r="RO373" s="57"/>
      <c r="RP373" s="57"/>
      <c r="RQ373" s="57"/>
      <c r="RR373" s="57"/>
      <c r="RS373" s="57"/>
      <c r="RT373" s="57"/>
      <c r="RU373" s="57"/>
      <c r="RV373" s="57"/>
      <c r="RW373" s="57"/>
      <c r="RX373" s="57"/>
      <c r="RY373" s="57"/>
      <c r="RZ373" s="57"/>
      <c r="SA373" s="57"/>
      <c r="SB373" s="57"/>
      <c r="SC373" s="57"/>
      <c r="SD373" s="57"/>
      <c r="SE373" s="57"/>
      <c r="SF373" s="57"/>
      <c r="SG373" s="57"/>
      <c r="SH373" s="57"/>
      <c r="SI373" s="57"/>
      <c r="SJ373" s="57"/>
      <c r="SK373" s="57"/>
      <c r="SL373" s="57"/>
      <c r="SM373" s="57"/>
      <c r="SN373" s="57"/>
      <c r="SO373" s="57"/>
      <c r="SP373" s="57"/>
      <c r="SQ373" s="57"/>
      <c r="SR373" s="57"/>
      <c r="SS373" s="57"/>
      <c r="ST373" s="57"/>
      <c r="SU373" s="57"/>
      <c r="SV373" s="57"/>
      <c r="SW373" s="57"/>
      <c r="SX373" s="57"/>
      <c r="SY373" s="57"/>
      <c r="SZ373" s="57"/>
      <c r="TA373" s="57"/>
      <c r="TB373" s="57"/>
      <c r="TC373" s="57"/>
      <c r="TD373" s="57"/>
      <c r="TE373" s="57"/>
      <c r="TF373" s="57"/>
      <c r="TG373" s="57"/>
      <c r="TH373" s="57"/>
      <c r="TI373" s="57"/>
      <c r="TJ373" s="57"/>
      <c r="TK373" s="57"/>
      <c r="TL373" s="57"/>
      <c r="TM373" s="57"/>
      <c r="TN373" s="57"/>
      <c r="TO373" s="57"/>
      <c r="TP373" s="57"/>
      <c r="TQ373" s="57"/>
      <c r="TR373" s="57"/>
      <c r="TS373" s="57"/>
      <c r="TT373" s="57"/>
      <c r="TU373" s="57"/>
      <c r="TV373" s="57"/>
      <c r="TW373" s="57"/>
      <c r="TX373" s="57"/>
      <c r="TY373" s="57"/>
      <c r="TZ373" s="57"/>
      <c r="UA373" s="57"/>
      <c r="UB373" s="57"/>
      <c r="UC373" s="57"/>
      <c r="UD373" s="57"/>
      <c r="UE373" s="57"/>
      <c r="UF373" s="57"/>
      <c r="UG373" s="57"/>
      <c r="UH373" s="57"/>
      <c r="UI373" s="57"/>
      <c r="UJ373" s="57"/>
      <c r="UK373" s="57"/>
      <c r="UL373" s="57"/>
      <c r="UM373" s="57"/>
      <c r="UN373" s="57"/>
      <c r="UO373" s="57"/>
      <c r="UP373" s="57"/>
      <c r="UQ373" s="57"/>
      <c r="UR373" s="57"/>
      <c r="US373" s="57"/>
      <c r="UT373" s="57"/>
      <c r="UU373" s="57"/>
      <c r="UV373" s="57"/>
      <c r="UW373" s="57"/>
      <c r="UX373" s="57"/>
      <c r="UY373" s="57"/>
      <c r="UZ373" s="57"/>
      <c r="VA373" s="57"/>
      <c r="VB373" s="57"/>
      <c r="VC373" s="57"/>
      <c r="VD373" s="57"/>
      <c r="VE373" s="57"/>
      <c r="VF373" s="57"/>
      <c r="VG373" s="57"/>
      <c r="VH373" s="57"/>
      <c r="VI373" s="57"/>
      <c r="VJ373" s="57"/>
      <c r="VK373" s="57"/>
      <c r="VL373" s="57"/>
      <c r="VM373" s="57"/>
      <c r="VN373" s="57"/>
      <c r="VO373" s="57"/>
      <c r="VP373" s="57"/>
      <c r="VQ373" s="57"/>
      <c r="VR373" s="57"/>
      <c r="VS373" s="57"/>
      <c r="VT373" s="57"/>
      <c r="VU373" s="57"/>
      <c r="VV373" s="57"/>
      <c r="VW373" s="57"/>
      <c r="VX373" s="57"/>
      <c r="VY373" s="57"/>
      <c r="VZ373" s="57"/>
      <c r="WA373" s="57"/>
      <c r="WB373" s="57"/>
      <c r="WC373" s="57"/>
      <c r="WD373" s="57"/>
      <c r="WE373" s="57"/>
      <c r="WF373" s="57"/>
      <c r="WG373" s="57"/>
      <c r="WH373" s="57"/>
      <c r="WI373" s="57"/>
      <c r="WJ373" s="57"/>
      <c r="WK373" s="57"/>
      <c r="WL373" s="57"/>
      <c r="WM373" s="57"/>
      <c r="WN373" s="57"/>
      <c r="WO373" s="57"/>
      <c r="WP373" s="57"/>
      <c r="WQ373" s="57"/>
      <c r="WR373" s="57"/>
      <c r="WS373" s="57"/>
      <c r="WT373" s="57"/>
      <c r="WU373" s="57"/>
      <c r="WV373" s="57"/>
      <c r="WW373" s="57"/>
      <c r="WX373" s="57"/>
      <c r="WY373" s="57"/>
      <c r="WZ373" s="57"/>
      <c r="XA373" s="57"/>
      <c r="XB373" s="57"/>
      <c r="XC373" s="57"/>
      <c r="XD373" s="57"/>
      <c r="XE373" s="57"/>
      <c r="XF373" s="57"/>
      <c r="XG373" s="57"/>
      <c r="XH373" s="57"/>
      <c r="XI373" s="57"/>
      <c r="XJ373" s="57"/>
      <c r="XK373" s="57"/>
      <c r="XL373" s="57"/>
      <c r="XM373" s="57"/>
      <c r="XN373" s="57"/>
      <c r="XO373" s="57"/>
      <c r="XP373" s="57"/>
      <c r="XQ373" s="57"/>
      <c r="XR373" s="57"/>
      <c r="XS373" s="57"/>
      <c r="XT373" s="57"/>
      <c r="XU373" s="57"/>
      <c r="XV373" s="57"/>
      <c r="XW373" s="57"/>
    </row>
    <row r="374">
      <c r="AI374" s="57"/>
      <c r="BR374" s="57"/>
      <c r="DA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c r="IX374" s="57"/>
      <c r="IY374" s="57"/>
      <c r="IZ374" s="57"/>
      <c r="JA374" s="57"/>
      <c r="JB374" s="57"/>
      <c r="JC374" s="57"/>
      <c r="JD374" s="57"/>
      <c r="JE374" s="57"/>
      <c r="JF374" s="57"/>
      <c r="JG374" s="57"/>
      <c r="JH374" s="57"/>
      <c r="JI374" s="57"/>
      <c r="JJ374" s="57"/>
      <c r="JK374" s="57"/>
      <c r="JL374" s="57"/>
      <c r="JM374" s="57"/>
      <c r="JN374" s="57"/>
      <c r="JO374" s="57"/>
      <c r="JP374" s="57"/>
      <c r="JQ374" s="57"/>
      <c r="JR374" s="57"/>
      <c r="JS374" s="57"/>
      <c r="JT374" s="57"/>
      <c r="JU374" s="57"/>
      <c r="JV374" s="57"/>
      <c r="JW374" s="57"/>
      <c r="JX374" s="57"/>
      <c r="JY374" s="57"/>
      <c r="JZ374" s="57"/>
      <c r="KA374" s="57"/>
      <c r="KB374" s="57"/>
      <c r="KC374" s="57"/>
      <c r="KD374" s="57"/>
      <c r="KE374" s="57"/>
      <c r="KF374" s="57"/>
      <c r="KG374" s="57"/>
      <c r="KH374" s="57"/>
      <c r="KI374" s="57"/>
      <c r="KJ374" s="57"/>
      <c r="KK374" s="57"/>
      <c r="KL374" s="57"/>
      <c r="KM374" s="57"/>
      <c r="KN374" s="57"/>
      <c r="KO374" s="57"/>
      <c r="KP374" s="57"/>
      <c r="KQ374" s="57"/>
      <c r="KR374" s="57"/>
      <c r="KS374" s="57"/>
      <c r="KT374" s="57"/>
      <c r="KU374" s="57"/>
      <c r="KV374" s="57"/>
      <c r="KW374" s="57"/>
      <c r="KX374" s="57"/>
      <c r="KY374" s="57"/>
      <c r="KZ374" s="57"/>
      <c r="LA374" s="57"/>
      <c r="LB374" s="57"/>
      <c r="LC374" s="57"/>
      <c r="LD374" s="57"/>
      <c r="LE374" s="57"/>
      <c r="LF374" s="57"/>
      <c r="LG374" s="57"/>
      <c r="LH374" s="57"/>
      <c r="LI374" s="57"/>
      <c r="LJ374" s="57"/>
      <c r="LK374" s="57"/>
      <c r="LL374" s="57"/>
      <c r="LM374" s="57"/>
      <c r="LN374" s="57"/>
      <c r="LO374" s="57"/>
      <c r="LP374" s="57"/>
      <c r="LQ374" s="57"/>
      <c r="LR374" s="57"/>
      <c r="LS374" s="57"/>
      <c r="LT374" s="57"/>
      <c r="LU374" s="57"/>
      <c r="LV374" s="57"/>
      <c r="LW374" s="57"/>
      <c r="LX374" s="57"/>
      <c r="LY374" s="57"/>
      <c r="LZ374" s="57"/>
      <c r="MA374" s="57"/>
      <c r="MB374" s="57"/>
      <c r="MC374" s="57"/>
      <c r="MD374" s="57"/>
      <c r="ME374" s="57"/>
      <c r="MF374" s="57"/>
      <c r="MG374" s="57"/>
      <c r="MH374" s="57"/>
      <c r="MI374" s="57"/>
      <c r="MJ374" s="57"/>
      <c r="MK374" s="57"/>
      <c r="ML374" s="57"/>
      <c r="MM374" s="57"/>
      <c r="MN374" s="57"/>
      <c r="MO374" s="57"/>
      <c r="MP374" s="57"/>
      <c r="MQ374" s="57"/>
      <c r="MR374" s="57"/>
      <c r="MS374" s="57"/>
      <c r="MT374" s="57"/>
      <c r="MU374" s="57"/>
      <c r="MV374" s="57"/>
      <c r="MW374" s="57"/>
      <c r="MX374" s="57"/>
      <c r="MY374" s="57"/>
      <c r="MZ374" s="57"/>
      <c r="NA374" s="57"/>
      <c r="NB374" s="57"/>
      <c r="NC374" s="57"/>
      <c r="ND374" s="57"/>
      <c r="NE374" s="57"/>
      <c r="NF374" s="57"/>
      <c r="NG374" s="57"/>
      <c r="NH374" s="57"/>
      <c r="NI374" s="57"/>
      <c r="NJ374" s="57"/>
      <c r="NK374" s="57"/>
      <c r="NL374" s="57"/>
      <c r="NM374" s="57"/>
      <c r="NN374" s="57"/>
      <c r="NO374" s="57"/>
      <c r="NP374" s="57"/>
      <c r="NQ374" s="57"/>
      <c r="NR374" s="57"/>
      <c r="NS374" s="57"/>
      <c r="NT374" s="57"/>
      <c r="NU374" s="57"/>
      <c r="NV374" s="57"/>
      <c r="NW374" s="57"/>
      <c r="NX374" s="57"/>
      <c r="NY374" s="57"/>
      <c r="NZ374" s="57"/>
      <c r="OA374" s="57"/>
      <c r="OB374" s="57"/>
      <c r="OC374" s="57"/>
      <c r="OD374" s="57"/>
      <c r="OE374" s="57"/>
      <c r="OF374" s="57"/>
      <c r="OG374" s="57"/>
      <c r="OH374" s="57"/>
      <c r="OI374" s="57"/>
      <c r="OJ374" s="57"/>
      <c r="OK374" s="57"/>
      <c r="OL374" s="57"/>
      <c r="OM374" s="57"/>
      <c r="ON374" s="57"/>
      <c r="OO374" s="57"/>
      <c r="OP374" s="57"/>
      <c r="OQ374" s="57"/>
      <c r="OR374" s="57"/>
      <c r="OS374" s="57"/>
      <c r="OT374" s="57"/>
      <c r="OU374" s="57"/>
      <c r="OV374" s="57"/>
      <c r="OW374" s="57"/>
      <c r="OX374" s="57"/>
      <c r="OY374" s="57"/>
      <c r="OZ374" s="57"/>
      <c r="PA374" s="57"/>
      <c r="PB374" s="57"/>
      <c r="PC374" s="57"/>
      <c r="PD374" s="57"/>
      <c r="PE374" s="57"/>
      <c r="PF374" s="57"/>
      <c r="PG374" s="57"/>
      <c r="PH374" s="57"/>
      <c r="PI374" s="57"/>
      <c r="PJ374" s="57"/>
      <c r="PK374" s="57"/>
      <c r="PL374" s="57"/>
      <c r="PM374" s="57"/>
      <c r="PN374" s="57"/>
      <c r="PO374" s="57"/>
      <c r="PP374" s="57"/>
      <c r="PQ374" s="57"/>
      <c r="PR374" s="57"/>
      <c r="PS374" s="57"/>
      <c r="PT374" s="57"/>
      <c r="PU374" s="57"/>
      <c r="PV374" s="57"/>
      <c r="PW374" s="57"/>
      <c r="PX374" s="57"/>
      <c r="PY374" s="57"/>
      <c r="PZ374" s="57"/>
      <c r="QA374" s="57"/>
      <c r="QB374" s="57"/>
      <c r="QC374" s="57"/>
      <c r="QD374" s="57"/>
      <c r="QE374" s="57"/>
      <c r="QF374" s="57"/>
      <c r="QG374" s="57"/>
      <c r="QH374" s="57"/>
      <c r="QI374" s="57"/>
      <c r="QJ374" s="57"/>
      <c r="QK374" s="57"/>
      <c r="QL374" s="57"/>
      <c r="QM374" s="57"/>
      <c r="QN374" s="57"/>
      <c r="QO374" s="57"/>
      <c r="QP374" s="57"/>
      <c r="QQ374" s="57"/>
      <c r="QR374" s="57"/>
      <c r="QS374" s="57"/>
      <c r="QT374" s="57"/>
      <c r="QU374" s="57"/>
      <c r="QV374" s="57"/>
      <c r="QW374" s="57"/>
      <c r="QX374" s="57"/>
      <c r="QY374" s="57"/>
      <c r="QZ374" s="57"/>
      <c r="RA374" s="57"/>
      <c r="RB374" s="57"/>
      <c r="RC374" s="57"/>
      <c r="RD374" s="57"/>
      <c r="RE374" s="57"/>
      <c r="RF374" s="57"/>
      <c r="RG374" s="57"/>
      <c r="RH374" s="57"/>
      <c r="RI374" s="57"/>
      <c r="RJ374" s="57"/>
      <c r="RK374" s="57"/>
      <c r="RL374" s="57"/>
      <c r="RM374" s="57"/>
      <c r="RN374" s="57"/>
      <c r="RO374" s="57"/>
      <c r="RP374" s="57"/>
      <c r="RQ374" s="57"/>
      <c r="RR374" s="57"/>
      <c r="RS374" s="57"/>
      <c r="RT374" s="57"/>
      <c r="RU374" s="57"/>
      <c r="RV374" s="57"/>
      <c r="RW374" s="57"/>
      <c r="RX374" s="57"/>
      <c r="RY374" s="57"/>
      <c r="RZ374" s="57"/>
      <c r="SA374" s="57"/>
      <c r="SB374" s="57"/>
      <c r="SC374" s="57"/>
      <c r="SD374" s="57"/>
      <c r="SE374" s="57"/>
      <c r="SF374" s="57"/>
      <c r="SG374" s="57"/>
      <c r="SH374" s="57"/>
      <c r="SI374" s="57"/>
      <c r="SJ374" s="57"/>
      <c r="SK374" s="57"/>
      <c r="SL374" s="57"/>
      <c r="SM374" s="57"/>
      <c r="SN374" s="57"/>
      <c r="SO374" s="57"/>
      <c r="SP374" s="57"/>
      <c r="SQ374" s="57"/>
      <c r="SR374" s="57"/>
      <c r="SS374" s="57"/>
      <c r="ST374" s="57"/>
      <c r="SU374" s="57"/>
      <c r="SV374" s="57"/>
      <c r="SW374" s="57"/>
      <c r="SX374" s="57"/>
      <c r="SY374" s="57"/>
      <c r="SZ374" s="57"/>
      <c r="TA374" s="57"/>
      <c r="TB374" s="57"/>
      <c r="TC374" s="57"/>
      <c r="TD374" s="57"/>
      <c r="TE374" s="57"/>
      <c r="TF374" s="57"/>
      <c r="TG374" s="57"/>
      <c r="TH374" s="57"/>
      <c r="TI374" s="57"/>
      <c r="TJ374" s="57"/>
      <c r="TK374" s="57"/>
      <c r="TL374" s="57"/>
      <c r="TM374" s="57"/>
      <c r="TN374" s="57"/>
      <c r="TO374" s="57"/>
      <c r="TP374" s="57"/>
      <c r="TQ374" s="57"/>
      <c r="TR374" s="57"/>
      <c r="TS374" s="57"/>
      <c r="TT374" s="57"/>
      <c r="TU374" s="57"/>
      <c r="TV374" s="57"/>
      <c r="TW374" s="57"/>
      <c r="TX374" s="57"/>
      <c r="TY374" s="57"/>
      <c r="TZ374" s="57"/>
      <c r="UA374" s="57"/>
      <c r="UB374" s="57"/>
      <c r="UC374" s="57"/>
      <c r="UD374" s="57"/>
      <c r="UE374" s="57"/>
      <c r="UF374" s="57"/>
      <c r="UG374" s="57"/>
      <c r="UH374" s="57"/>
      <c r="UI374" s="57"/>
      <c r="UJ374" s="57"/>
      <c r="UK374" s="57"/>
      <c r="UL374" s="57"/>
      <c r="UM374" s="57"/>
      <c r="UN374" s="57"/>
      <c r="UO374" s="57"/>
      <c r="UP374" s="57"/>
      <c r="UQ374" s="57"/>
      <c r="UR374" s="57"/>
      <c r="US374" s="57"/>
      <c r="UT374" s="57"/>
      <c r="UU374" s="57"/>
      <c r="UV374" s="57"/>
      <c r="UW374" s="57"/>
      <c r="UX374" s="57"/>
      <c r="UY374" s="57"/>
      <c r="UZ374" s="57"/>
      <c r="VA374" s="57"/>
      <c r="VB374" s="57"/>
      <c r="VC374" s="57"/>
      <c r="VD374" s="57"/>
      <c r="VE374" s="57"/>
      <c r="VF374" s="57"/>
      <c r="VG374" s="57"/>
      <c r="VH374" s="57"/>
      <c r="VI374" s="57"/>
      <c r="VJ374" s="57"/>
      <c r="VK374" s="57"/>
      <c r="VL374" s="57"/>
      <c r="VM374" s="57"/>
      <c r="VN374" s="57"/>
      <c r="VO374" s="57"/>
      <c r="VP374" s="57"/>
      <c r="VQ374" s="57"/>
      <c r="VR374" s="57"/>
      <c r="VS374" s="57"/>
      <c r="VT374" s="57"/>
      <c r="VU374" s="57"/>
      <c r="VV374" s="57"/>
      <c r="VW374" s="57"/>
      <c r="VX374" s="57"/>
      <c r="VY374" s="57"/>
      <c r="VZ374" s="57"/>
      <c r="WA374" s="57"/>
      <c r="WB374" s="57"/>
      <c r="WC374" s="57"/>
      <c r="WD374" s="57"/>
      <c r="WE374" s="57"/>
      <c r="WF374" s="57"/>
      <c r="WG374" s="57"/>
      <c r="WH374" s="57"/>
      <c r="WI374" s="57"/>
      <c r="WJ374" s="57"/>
      <c r="WK374" s="57"/>
      <c r="WL374" s="57"/>
      <c r="WM374" s="57"/>
      <c r="WN374" s="57"/>
      <c r="WO374" s="57"/>
      <c r="WP374" s="57"/>
      <c r="WQ374" s="57"/>
      <c r="WR374" s="57"/>
      <c r="WS374" s="57"/>
      <c r="WT374" s="57"/>
      <c r="WU374" s="57"/>
      <c r="WV374" s="57"/>
      <c r="WW374" s="57"/>
      <c r="WX374" s="57"/>
      <c r="WY374" s="57"/>
      <c r="WZ374" s="57"/>
      <c r="XA374" s="57"/>
      <c r="XB374" s="57"/>
      <c r="XC374" s="57"/>
      <c r="XD374" s="57"/>
      <c r="XE374" s="57"/>
      <c r="XF374" s="57"/>
      <c r="XG374" s="57"/>
      <c r="XH374" s="57"/>
      <c r="XI374" s="57"/>
      <c r="XJ374" s="57"/>
      <c r="XK374" s="57"/>
      <c r="XL374" s="57"/>
      <c r="XM374" s="57"/>
      <c r="XN374" s="57"/>
      <c r="XO374" s="57"/>
      <c r="XP374" s="57"/>
      <c r="XQ374" s="57"/>
      <c r="XR374" s="57"/>
      <c r="XS374" s="57"/>
      <c r="XT374" s="57"/>
      <c r="XU374" s="57"/>
      <c r="XV374" s="57"/>
      <c r="XW374" s="57"/>
    </row>
    <row r="375">
      <c r="AI375" s="57"/>
      <c r="BR375" s="57"/>
      <c r="DA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c r="IX375" s="57"/>
      <c r="IY375" s="57"/>
      <c r="IZ375" s="57"/>
      <c r="JA375" s="57"/>
      <c r="JB375" s="57"/>
      <c r="JC375" s="57"/>
      <c r="JD375" s="57"/>
      <c r="JE375" s="57"/>
      <c r="JF375" s="57"/>
      <c r="JG375" s="57"/>
      <c r="JH375" s="57"/>
      <c r="JI375" s="57"/>
      <c r="JJ375" s="57"/>
      <c r="JK375" s="57"/>
      <c r="JL375" s="57"/>
      <c r="JM375" s="57"/>
      <c r="JN375" s="57"/>
      <c r="JO375" s="57"/>
      <c r="JP375" s="57"/>
      <c r="JQ375" s="57"/>
      <c r="JR375" s="57"/>
      <c r="JS375" s="57"/>
      <c r="JT375" s="57"/>
      <c r="JU375" s="57"/>
      <c r="JV375" s="57"/>
      <c r="JW375" s="57"/>
      <c r="JX375" s="57"/>
      <c r="JY375" s="57"/>
      <c r="JZ375" s="57"/>
      <c r="KA375" s="57"/>
      <c r="KB375" s="57"/>
      <c r="KC375" s="57"/>
      <c r="KD375" s="57"/>
      <c r="KE375" s="57"/>
      <c r="KF375" s="57"/>
      <c r="KG375" s="57"/>
      <c r="KH375" s="57"/>
      <c r="KI375" s="57"/>
      <c r="KJ375" s="57"/>
      <c r="KK375" s="57"/>
      <c r="KL375" s="57"/>
      <c r="KM375" s="57"/>
      <c r="KN375" s="57"/>
      <c r="KO375" s="57"/>
      <c r="KP375" s="57"/>
      <c r="KQ375" s="57"/>
      <c r="KR375" s="57"/>
      <c r="KS375" s="57"/>
      <c r="KT375" s="57"/>
      <c r="KU375" s="57"/>
      <c r="KV375" s="57"/>
      <c r="KW375" s="57"/>
      <c r="KX375" s="57"/>
      <c r="KY375" s="57"/>
      <c r="KZ375" s="57"/>
      <c r="LA375" s="57"/>
      <c r="LB375" s="57"/>
      <c r="LC375" s="57"/>
      <c r="LD375" s="57"/>
      <c r="LE375" s="57"/>
      <c r="LF375" s="57"/>
      <c r="LG375" s="57"/>
      <c r="LH375" s="57"/>
      <c r="LI375" s="57"/>
      <c r="LJ375" s="57"/>
      <c r="LK375" s="57"/>
      <c r="LL375" s="57"/>
      <c r="LM375" s="57"/>
      <c r="LN375" s="57"/>
      <c r="LO375" s="57"/>
      <c r="LP375" s="57"/>
      <c r="LQ375" s="57"/>
      <c r="LR375" s="57"/>
      <c r="LS375" s="57"/>
      <c r="LT375" s="57"/>
      <c r="LU375" s="57"/>
      <c r="LV375" s="57"/>
      <c r="LW375" s="57"/>
      <c r="LX375" s="57"/>
      <c r="LY375" s="57"/>
      <c r="LZ375" s="57"/>
      <c r="MA375" s="57"/>
      <c r="MB375" s="57"/>
      <c r="MC375" s="57"/>
      <c r="MD375" s="57"/>
      <c r="ME375" s="57"/>
      <c r="MF375" s="57"/>
      <c r="MG375" s="57"/>
      <c r="MH375" s="57"/>
      <c r="MI375" s="57"/>
      <c r="MJ375" s="57"/>
      <c r="MK375" s="57"/>
      <c r="ML375" s="57"/>
      <c r="MM375" s="57"/>
      <c r="MN375" s="57"/>
      <c r="MO375" s="57"/>
      <c r="MP375" s="57"/>
      <c r="MQ375" s="57"/>
      <c r="MR375" s="57"/>
      <c r="MS375" s="57"/>
      <c r="MT375" s="57"/>
      <c r="MU375" s="57"/>
      <c r="MV375" s="57"/>
      <c r="MW375" s="57"/>
      <c r="MX375" s="57"/>
      <c r="MY375" s="57"/>
      <c r="MZ375" s="57"/>
      <c r="NA375" s="57"/>
      <c r="NB375" s="57"/>
      <c r="NC375" s="57"/>
      <c r="ND375" s="57"/>
      <c r="NE375" s="57"/>
      <c r="NF375" s="57"/>
      <c r="NG375" s="57"/>
      <c r="NH375" s="57"/>
      <c r="NI375" s="57"/>
      <c r="NJ375" s="57"/>
      <c r="NK375" s="57"/>
      <c r="NL375" s="57"/>
      <c r="NM375" s="57"/>
      <c r="NN375" s="57"/>
      <c r="NO375" s="57"/>
      <c r="NP375" s="57"/>
      <c r="NQ375" s="57"/>
      <c r="NR375" s="57"/>
      <c r="NS375" s="57"/>
      <c r="NT375" s="57"/>
      <c r="NU375" s="57"/>
      <c r="NV375" s="57"/>
      <c r="NW375" s="57"/>
      <c r="NX375" s="57"/>
      <c r="NY375" s="57"/>
      <c r="NZ375" s="57"/>
      <c r="OA375" s="57"/>
      <c r="OB375" s="57"/>
      <c r="OC375" s="57"/>
      <c r="OD375" s="57"/>
      <c r="OE375" s="57"/>
      <c r="OF375" s="57"/>
      <c r="OG375" s="57"/>
      <c r="OH375" s="57"/>
      <c r="OI375" s="57"/>
      <c r="OJ375" s="57"/>
      <c r="OK375" s="57"/>
      <c r="OL375" s="57"/>
      <c r="OM375" s="57"/>
      <c r="ON375" s="57"/>
      <c r="OO375" s="57"/>
      <c r="OP375" s="57"/>
      <c r="OQ375" s="57"/>
      <c r="OR375" s="57"/>
      <c r="OS375" s="57"/>
      <c r="OT375" s="57"/>
      <c r="OU375" s="57"/>
      <c r="OV375" s="57"/>
      <c r="OW375" s="57"/>
      <c r="OX375" s="57"/>
      <c r="OY375" s="57"/>
      <c r="OZ375" s="57"/>
      <c r="PA375" s="57"/>
      <c r="PB375" s="57"/>
      <c r="PC375" s="57"/>
      <c r="PD375" s="57"/>
      <c r="PE375" s="57"/>
      <c r="PF375" s="57"/>
      <c r="PG375" s="57"/>
      <c r="PH375" s="57"/>
      <c r="PI375" s="57"/>
      <c r="PJ375" s="57"/>
      <c r="PK375" s="57"/>
      <c r="PL375" s="57"/>
      <c r="PM375" s="57"/>
      <c r="PN375" s="57"/>
      <c r="PO375" s="57"/>
      <c r="PP375" s="57"/>
      <c r="PQ375" s="57"/>
      <c r="PR375" s="57"/>
      <c r="PS375" s="57"/>
      <c r="PT375" s="57"/>
      <c r="PU375" s="57"/>
      <c r="PV375" s="57"/>
      <c r="PW375" s="57"/>
      <c r="PX375" s="57"/>
      <c r="PY375" s="57"/>
      <c r="PZ375" s="57"/>
      <c r="QA375" s="57"/>
      <c r="QB375" s="57"/>
      <c r="QC375" s="57"/>
      <c r="QD375" s="57"/>
      <c r="QE375" s="57"/>
      <c r="QF375" s="57"/>
      <c r="QG375" s="57"/>
      <c r="QH375" s="57"/>
      <c r="QI375" s="57"/>
      <c r="QJ375" s="57"/>
      <c r="QK375" s="57"/>
      <c r="QL375" s="57"/>
      <c r="QM375" s="57"/>
      <c r="QN375" s="57"/>
      <c r="QO375" s="57"/>
      <c r="QP375" s="57"/>
      <c r="QQ375" s="57"/>
      <c r="QR375" s="57"/>
      <c r="QS375" s="57"/>
      <c r="QT375" s="57"/>
      <c r="QU375" s="57"/>
      <c r="QV375" s="57"/>
      <c r="QW375" s="57"/>
      <c r="QX375" s="57"/>
      <c r="QY375" s="57"/>
      <c r="QZ375" s="57"/>
      <c r="RA375" s="57"/>
      <c r="RB375" s="57"/>
      <c r="RC375" s="57"/>
      <c r="RD375" s="57"/>
      <c r="RE375" s="57"/>
      <c r="RF375" s="57"/>
      <c r="RG375" s="57"/>
      <c r="RH375" s="57"/>
      <c r="RI375" s="57"/>
      <c r="RJ375" s="57"/>
      <c r="RK375" s="57"/>
      <c r="RL375" s="57"/>
      <c r="RM375" s="57"/>
      <c r="RN375" s="57"/>
      <c r="RO375" s="57"/>
      <c r="RP375" s="57"/>
      <c r="RQ375" s="57"/>
      <c r="RR375" s="57"/>
      <c r="RS375" s="57"/>
      <c r="RT375" s="57"/>
      <c r="RU375" s="57"/>
      <c r="RV375" s="57"/>
      <c r="RW375" s="57"/>
      <c r="RX375" s="57"/>
      <c r="RY375" s="57"/>
      <c r="RZ375" s="57"/>
      <c r="SA375" s="57"/>
      <c r="SB375" s="57"/>
      <c r="SC375" s="57"/>
      <c r="SD375" s="57"/>
      <c r="SE375" s="57"/>
      <c r="SF375" s="57"/>
      <c r="SG375" s="57"/>
      <c r="SH375" s="57"/>
      <c r="SI375" s="57"/>
      <c r="SJ375" s="57"/>
      <c r="SK375" s="57"/>
      <c r="SL375" s="57"/>
      <c r="SM375" s="57"/>
      <c r="SN375" s="57"/>
      <c r="SO375" s="57"/>
      <c r="SP375" s="57"/>
      <c r="SQ375" s="57"/>
      <c r="SR375" s="57"/>
      <c r="SS375" s="57"/>
      <c r="ST375" s="57"/>
      <c r="SU375" s="57"/>
      <c r="SV375" s="57"/>
      <c r="SW375" s="57"/>
      <c r="SX375" s="57"/>
      <c r="SY375" s="57"/>
      <c r="SZ375" s="57"/>
      <c r="TA375" s="57"/>
      <c r="TB375" s="57"/>
      <c r="TC375" s="57"/>
      <c r="TD375" s="57"/>
      <c r="TE375" s="57"/>
      <c r="TF375" s="57"/>
      <c r="TG375" s="57"/>
      <c r="TH375" s="57"/>
      <c r="TI375" s="57"/>
      <c r="TJ375" s="57"/>
      <c r="TK375" s="57"/>
      <c r="TL375" s="57"/>
      <c r="TM375" s="57"/>
      <c r="TN375" s="57"/>
      <c r="TO375" s="57"/>
      <c r="TP375" s="57"/>
      <c r="TQ375" s="57"/>
      <c r="TR375" s="57"/>
      <c r="TS375" s="57"/>
      <c r="TT375" s="57"/>
      <c r="TU375" s="57"/>
      <c r="TV375" s="57"/>
      <c r="TW375" s="57"/>
      <c r="TX375" s="57"/>
      <c r="TY375" s="57"/>
      <c r="TZ375" s="57"/>
      <c r="UA375" s="57"/>
      <c r="UB375" s="57"/>
      <c r="UC375" s="57"/>
      <c r="UD375" s="57"/>
      <c r="UE375" s="57"/>
      <c r="UF375" s="57"/>
      <c r="UG375" s="57"/>
      <c r="UH375" s="57"/>
      <c r="UI375" s="57"/>
      <c r="UJ375" s="57"/>
      <c r="UK375" s="57"/>
      <c r="UL375" s="57"/>
      <c r="UM375" s="57"/>
      <c r="UN375" s="57"/>
      <c r="UO375" s="57"/>
      <c r="UP375" s="57"/>
      <c r="UQ375" s="57"/>
      <c r="UR375" s="57"/>
      <c r="US375" s="57"/>
      <c r="UT375" s="57"/>
      <c r="UU375" s="57"/>
      <c r="UV375" s="57"/>
      <c r="UW375" s="57"/>
      <c r="UX375" s="57"/>
      <c r="UY375" s="57"/>
      <c r="UZ375" s="57"/>
      <c r="VA375" s="57"/>
      <c r="VB375" s="57"/>
      <c r="VC375" s="57"/>
      <c r="VD375" s="57"/>
      <c r="VE375" s="57"/>
      <c r="VF375" s="57"/>
      <c r="VG375" s="57"/>
      <c r="VH375" s="57"/>
      <c r="VI375" s="57"/>
      <c r="VJ375" s="57"/>
      <c r="VK375" s="57"/>
      <c r="VL375" s="57"/>
      <c r="VM375" s="57"/>
      <c r="VN375" s="57"/>
      <c r="VO375" s="57"/>
      <c r="VP375" s="57"/>
      <c r="VQ375" s="57"/>
      <c r="VR375" s="57"/>
      <c r="VS375" s="57"/>
      <c r="VT375" s="57"/>
      <c r="VU375" s="57"/>
      <c r="VV375" s="57"/>
      <c r="VW375" s="57"/>
      <c r="VX375" s="57"/>
      <c r="VY375" s="57"/>
      <c r="VZ375" s="57"/>
      <c r="WA375" s="57"/>
      <c r="WB375" s="57"/>
      <c r="WC375" s="57"/>
      <c r="WD375" s="57"/>
      <c r="WE375" s="57"/>
      <c r="WF375" s="57"/>
      <c r="WG375" s="57"/>
      <c r="WH375" s="57"/>
      <c r="WI375" s="57"/>
      <c r="WJ375" s="57"/>
      <c r="WK375" s="57"/>
      <c r="WL375" s="57"/>
      <c r="WM375" s="57"/>
      <c r="WN375" s="57"/>
      <c r="WO375" s="57"/>
      <c r="WP375" s="57"/>
      <c r="WQ375" s="57"/>
      <c r="WR375" s="57"/>
      <c r="WS375" s="57"/>
      <c r="WT375" s="57"/>
      <c r="WU375" s="57"/>
      <c r="WV375" s="57"/>
      <c r="WW375" s="57"/>
      <c r="WX375" s="57"/>
      <c r="WY375" s="57"/>
      <c r="WZ375" s="57"/>
      <c r="XA375" s="57"/>
      <c r="XB375" s="57"/>
      <c r="XC375" s="57"/>
      <c r="XD375" s="57"/>
      <c r="XE375" s="57"/>
      <c r="XF375" s="57"/>
      <c r="XG375" s="57"/>
      <c r="XH375" s="57"/>
      <c r="XI375" s="57"/>
      <c r="XJ375" s="57"/>
      <c r="XK375" s="57"/>
      <c r="XL375" s="57"/>
      <c r="XM375" s="57"/>
      <c r="XN375" s="57"/>
      <c r="XO375" s="57"/>
      <c r="XP375" s="57"/>
      <c r="XQ375" s="57"/>
      <c r="XR375" s="57"/>
      <c r="XS375" s="57"/>
      <c r="XT375" s="57"/>
      <c r="XU375" s="57"/>
      <c r="XV375" s="57"/>
      <c r="XW375" s="57"/>
    </row>
    <row r="376">
      <c r="AI376" s="57"/>
      <c r="BR376" s="57"/>
      <c r="DA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c r="IX376" s="57"/>
      <c r="IY376" s="57"/>
      <c r="IZ376" s="57"/>
      <c r="JA376" s="57"/>
      <c r="JB376" s="57"/>
      <c r="JC376" s="57"/>
      <c r="JD376" s="57"/>
      <c r="JE376" s="57"/>
      <c r="JF376" s="57"/>
      <c r="JG376" s="57"/>
      <c r="JH376" s="57"/>
      <c r="JI376" s="57"/>
      <c r="JJ376" s="57"/>
      <c r="JK376" s="57"/>
      <c r="JL376" s="57"/>
      <c r="JM376" s="57"/>
      <c r="JN376" s="57"/>
      <c r="JO376" s="57"/>
      <c r="JP376" s="57"/>
      <c r="JQ376" s="57"/>
      <c r="JR376" s="57"/>
      <c r="JS376" s="57"/>
      <c r="JT376" s="57"/>
      <c r="JU376" s="57"/>
      <c r="JV376" s="57"/>
      <c r="JW376" s="57"/>
      <c r="JX376" s="57"/>
      <c r="JY376" s="57"/>
      <c r="JZ376" s="57"/>
      <c r="KA376" s="57"/>
      <c r="KB376" s="57"/>
      <c r="KC376" s="57"/>
      <c r="KD376" s="57"/>
      <c r="KE376" s="57"/>
      <c r="KF376" s="57"/>
      <c r="KG376" s="57"/>
      <c r="KH376" s="57"/>
      <c r="KI376" s="57"/>
      <c r="KJ376" s="57"/>
      <c r="KK376" s="57"/>
      <c r="KL376" s="57"/>
      <c r="KM376" s="57"/>
      <c r="KN376" s="57"/>
      <c r="KO376" s="57"/>
      <c r="KP376" s="57"/>
      <c r="KQ376" s="57"/>
      <c r="KR376" s="57"/>
      <c r="KS376" s="57"/>
      <c r="KT376" s="57"/>
      <c r="KU376" s="57"/>
      <c r="KV376" s="57"/>
      <c r="KW376" s="57"/>
      <c r="KX376" s="57"/>
      <c r="KY376" s="57"/>
      <c r="KZ376" s="57"/>
      <c r="LA376" s="57"/>
      <c r="LB376" s="57"/>
      <c r="LC376" s="57"/>
      <c r="LD376" s="57"/>
      <c r="LE376" s="57"/>
      <c r="LF376" s="57"/>
      <c r="LG376" s="57"/>
      <c r="LH376" s="57"/>
      <c r="LI376" s="57"/>
      <c r="LJ376" s="57"/>
      <c r="LK376" s="57"/>
      <c r="LL376" s="57"/>
      <c r="LM376" s="57"/>
      <c r="LN376" s="57"/>
      <c r="LO376" s="57"/>
      <c r="LP376" s="57"/>
      <c r="LQ376" s="57"/>
      <c r="LR376" s="57"/>
      <c r="LS376" s="57"/>
      <c r="LT376" s="57"/>
      <c r="LU376" s="57"/>
      <c r="LV376" s="57"/>
      <c r="LW376" s="57"/>
      <c r="LX376" s="57"/>
      <c r="LY376" s="57"/>
      <c r="LZ376" s="57"/>
      <c r="MA376" s="57"/>
      <c r="MB376" s="57"/>
      <c r="MC376" s="57"/>
      <c r="MD376" s="57"/>
      <c r="ME376" s="57"/>
      <c r="MF376" s="57"/>
      <c r="MG376" s="57"/>
      <c r="MH376" s="57"/>
      <c r="MI376" s="57"/>
      <c r="MJ376" s="57"/>
      <c r="MK376" s="57"/>
      <c r="ML376" s="57"/>
      <c r="MM376" s="57"/>
      <c r="MN376" s="57"/>
      <c r="MO376" s="57"/>
      <c r="MP376" s="57"/>
      <c r="MQ376" s="57"/>
      <c r="MR376" s="57"/>
      <c r="MS376" s="57"/>
      <c r="MT376" s="57"/>
      <c r="MU376" s="57"/>
      <c r="MV376" s="57"/>
      <c r="MW376" s="57"/>
      <c r="MX376" s="57"/>
      <c r="MY376" s="57"/>
      <c r="MZ376" s="57"/>
      <c r="NA376" s="57"/>
      <c r="NB376" s="57"/>
      <c r="NC376" s="57"/>
      <c r="ND376" s="57"/>
      <c r="NE376" s="57"/>
      <c r="NF376" s="57"/>
      <c r="NG376" s="57"/>
      <c r="NH376" s="57"/>
      <c r="NI376" s="57"/>
      <c r="NJ376" s="57"/>
      <c r="NK376" s="57"/>
      <c r="NL376" s="57"/>
      <c r="NM376" s="57"/>
      <c r="NN376" s="57"/>
      <c r="NO376" s="57"/>
      <c r="NP376" s="57"/>
      <c r="NQ376" s="57"/>
      <c r="NR376" s="57"/>
      <c r="NS376" s="57"/>
      <c r="NT376" s="57"/>
      <c r="NU376" s="57"/>
      <c r="NV376" s="57"/>
      <c r="NW376" s="57"/>
      <c r="NX376" s="57"/>
      <c r="NY376" s="57"/>
      <c r="NZ376" s="57"/>
      <c r="OA376" s="57"/>
      <c r="OB376" s="57"/>
      <c r="OC376" s="57"/>
      <c r="OD376" s="57"/>
      <c r="OE376" s="57"/>
      <c r="OF376" s="57"/>
      <c r="OG376" s="57"/>
      <c r="OH376" s="57"/>
      <c r="OI376" s="57"/>
      <c r="OJ376" s="57"/>
      <c r="OK376" s="57"/>
      <c r="OL376" s="57"/>
      <c r="OM376" s="57"/>
      <c r="ON376" s="57"/>
      <c r="OO376" s="57"/>
      <c r="OP376" s="57"/>
      <c r="OQ376" s="57"/>
      <c r="OR376" s="57"/>
      <c r="OS376" s="57"/>
      <c r="OT376" s="57"/>
      <c r="OU376" s="57"/>
      <c r="OV376" s="57"/>
      <c r="OW376" s="57"/>
      <c r="OX376" s="57"/>
      <c r="OY376" s="57"/>
      <c r="OZ376" s="57"/>
      <c r="PA376" s="57"/>
      <c r="PB376" s="57"/>
      <c r="PC376" s="57"/>
      <c r="PD376" s="57"/>
      <c r="PE376" s="57"/>
      <c r="PF376" s="57"/>
      <c r="PG376" s="57"/>
      <c r="PH376" s="57"/>
      <c r="PI376" s="57"/>
      <c r="PJ376" s="57"/>
      <c r="PK376" s="57"/>
      <c r="PL376" s="57"/>
      <c r="PM376" s="57"/>
      <c r="PN376" s="57"/>
      <c r="PO376" s="57"/>
      <c r="PP376" s="57"/>
      <c r="PQ376" s="57"/>
      <c r="PR376" s="57"/>
      <c r="PS376" s="57"/>
      <c r="PT376" s="57"/>
      <c r="PU376" s="57"/>
      <c r="PV376" s="57"/>
      <c r="PW376" s="57"/>
      <c r="PX376" s="57"/>
      <c r="PY376" s="57"/>
      <c r="PZ376" s="57"/>
      <c r="QA376" s="57"/>
      <c r="QB376" s="57"/>
      <c r="QC376" s="57"/>
      <c r="QD376" s="57"/>
      <c r="QE376" s="57"/>
      <c r="QF376" s="57"/>
      <c r="QG376" s="57"/>
      <c r="QH376" s="57"/>
      <c r="QI376" s="57"/>
      <c r="QJ376" s="57"/>
      <c r="QK376" s="57"/>
      <c r="QL376" s="57"/>
      <c r="QM376" s="57"/>
      <c r="QN376" s="57"/>
      <c r="QO376" s="57"/>
      <c r="QP376" s="57"/>
      <c r="QQ376" s="57"/>
      <c r="QR376" s="57"/>
      <c r="QS376" s="57"/>
      <c r="QT376" s="57"/>
      <c r="QU376" s="57"/>
      <c r="QV376" s="57"/>
      <c r="QW376" s="57"/>
      <c r="QX376" s="57"/>
      <c r="QY376" s="57"/>
      <c r="QZ376" s="57"/>
      <c r="RA376" s="57"/>
      <c r="RB376" s="57"/>
      <c r="RC376" s="57"/>
      <c r="RD376" s="57"/>
      <c r="RE376" s="57"/>
      <c r="RF376" s="57"/>
      <c r="RG376" s="57"/>
      <c r="RH376" s="57"/>
      <c r="RI376" s="57"/>
      <c r="RJ376" s="57"/>
      <c r="RK376" s="57"/>
      <c r="RL376" s="57"/>
      <c r="RM376" s="57"/>
      <c r="RN376" s="57"/>
      <c r="RO376" s="57"/>
      <c r="RP376" s="57"/>
      <c r="RQ376" s="57"/>
      <c r="RR376" s="57"/>
      <c r="RS376" s="57"/>
      <c r="RT376" s="57"/>
      <c r="RU376" s="57"/>
      <c r="RV376" s="57"/>
      <c r="RW376" s="57"/>
      <c r="RX376" s="57"/>
      <c r="RY376" s="57"/>
      <c r="RZ376" s="57"/>
      <c r="SA376" s="57"/>
      <c r="SB376" s="57"/>
      <c r="SC376" s="57"/>
      <c r="SD376" s="57"/>
      <c r="SE376" s="57"/>
      <c r="SF376" s="57"/>
      <c r="SG376" s="57"/>
      <c r="SH376" s="57"/>
      <c r="SI376" s="57"/>
      <c r="SJ376" s="57"/>
      <c r="SK376" s="57"/>
      <c r="SL376" s="57"/>
      <c r="SM376" s="57"/>
      <c r="SN376" s="57"/>
      <c r="SO376" s="57"/>
      <c r="SP376" s="57"/>
      <c r="SQ376" s="57"/>
      <c r="SR376" s="57"/>
      <c r="SS376" s="57"/>
      <c r="ST376" s="57"/>
      <c r="SU376" s="57"/>
      <c r="SV376" s="57"/>
      <c r="SW376" s="57"/>
      <c r="SX376" s="57"/>
      <c r="SY376" s="57"/>
      <c r="SZ376" s="57"/>
      <c r="TA376" s="57"/>
      <c r="TB376" s="57"/>
      <c r="TC376" s="57"/>
      <c r="TD376" s="57"/>
      <c r="TE376" s="57"/>
      <c r="TF376" s="57"/>
      <c r="TG376" s="57"/>
      <c r="TH376" s="57"/>
      <c r="TI376" s="57"/>
      <c r="TJ376" s="57"/>
      <c r="TK376" s="57"/>
      <c r="TL376" s="57"/>
      <c r="TM376" s="57"/>
      <c r="TN376" s="57"/>
      <c r="TO376" s="57"/>
      <c r="TP376" s="57"/>
      <c r="TQ376" s="57"/>
      <c r="TR376" s="57"/>
      <c r="TS376" s="57"/>
      <c r="TT376" s="57"/>
      <c r="TU376" s="57"/>
      <c r="TV376" s="57"/>
      <c r="TW376" s="57"/>
      <c r="TX376" s="57"/>
      <c r="TY376" s="57"/>
      <c r="TZ376" s="57"/>
      <c r="UA376" s="57"/>
      <c r="UB376" s="57"/>
      <c r="UC376" s="57"/>
      <c r="UD376" s="57"/>
      <c r="UE376" s="57"/>
      <c r="UF376" s="57"/>
      <c r="UG376" s="57"/>
      <c r="UH376" s="57"/>
      <c r="UI376" s="57"/>
      <c r="UJ376" s="57"/>
      <c r="UK376" s="57"/>
      <c r="UL376" s="57"/>
      <c r="UM376" s="57"/>
      <c r="UN376" s="57"/>
      <c r="UO376" s="57"/>
      <c r="UP376" s="57"/>
      <c r="UQ376" s="57"/>
      <c r="UR376" s="57"/>
      <c r="US376" s="57"/>
      <c r="UT376" s="57"/>
      <c r="UU376" s="57"/>
      <c r="UV376" s="57"/>
      <c r="UW376" s="57"/>
      <c r="UX376" s="57"/>
      <c r="UY376" s="57"/>
      <c r="UZ376" s="57"/>
      <c r="VA376" s="57"/>
      <c r="VB376" s="57"/>
      <c r="VC376" s="57"/>
      <c r="VD376" s="57"/>
      <c r="VE376" s="57"/>
      <c r="VF376" s="57"/>
      <c r="VG376" s="57"/>
      <c r="VH376" s="57"/>
      <c r="VI376" s="57"/>
      <c r="VJ376" s="57"/>
      <c r="VK376" s="57"/>
      <c r="VL376" s="57"/>
      <c r="VM376" s="57"/>
      <c r="VN376" s="57"/>
      <c r="VO376" s="57"/>
      <c r="VP376" s="57"/>
      <c r="VQ376" s="57"/>
      <c r="VR376" s="57"/>
      <c r="VS376" s="57"/>
      <c r="VT376" s="57"/>
      <c r="VU376" s="57"/>
      <c r="VV376" s="57"/>
      <c r="VW376" s="57"/>
      <c r="VX376" s="57"/>
      <c r="VY376" s="57"/>
      <c r="VZ376" s="57"/>
      <c r="WA376" s="57"/>
      <c r="WB376" s="57"/>
      <c r="WC376" s="57"/>
      <c r="WD376" s="57"/>
      <c r="WE376" s="57"/>
      <c r="WF376" s="57"/>
      <c r="WG376" s="57"/>
      <c r="WH376" s="57"/>
      <c r="WI376" s="57"/>
      <c r="WJ376" s="57"/>
      <c r="WK376" s="57"/>
      <c r="WL376" s="57"/>
      <c r="WM376" s="57"/>
      <c r="WN376" s="57"/>
      <c r="WO376" s="57"/>
      <c r="WP376" s="57"/>
      <c r="WQ376" s="57"/>
      <c r="WR376" s="57"/>
      <c r="WS376" s="57"/>
      <c r="WT376" s="57"/>
      <c r="WU376" s="57"/>
      <c r="WV376" s="57"/>
      <c r="WW376" s="57"/>
      <c r="WX376" s="57"/>
      <c r="WY376" s="57"/>
      <c r="WZ376" s="57"/>
      <c r="XA376" s="57"/>
      <c r="XB376" s="57"/>
      <c r="XC376" s="57"/>
      <c r="XD376" s="57"/>
      <c r="XE376" s="57"/>
      <c r="XF376" s="57"/>
      <c r="XG376" s="57"/>
      <c r="XH376" s="57"/>
      <c r="XI376" s="57"/>
      <c r="XJ376" s="57"/>
      <c r="XK376" s="57"/>
      <c r="XL376" s="57"/>
      <c r="XM376" s="57"/>
      <c r="XN376" s="57"/>
      <c r="XO376" s="57"/>
      <c r="XP376" s="57"/>
      <c r="XQ376" s="57"/>
      <c r="XR376" s="57"/>
      <c r="XS376" s="57"/>
      <c r="XT376" s="57"/>
      <c r="XU376" s="57"/>
      <c r="XV376" s="57"/>
      <c r="XW376" s="57"/>
    </row>
    <row r="377">
      <c r="AI377" s="57"/>
      <c r="BR377" s="57"/>
      <c r="DA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c r="IX377" s="57"/>
      <c r="IY377" s="57"/>
      <c r="IZ377" s="57"/>
      <c r="JA377" s="57"/>
      <c r="JB377" s="57"/>
      <c r="JC377" s="57"/>
      <c r="JD377" s="57"/>
      <c r="JE377" s="57"/>
      <c r="JF377" s="57"/>
      <c r="JG377" s="57"/>
      <c r="JH377" s="57"/>
      <c r="JI377" s="57"/>
      <c r="JJ377" s="57"/>
      <c r="JK377" s="57"/>
      <c r="JL377" s="57"/>
      <c r="JM377" s="57"/>
      <c r="JN377" s="57"/>
      <c r="JO377" s="57"/>
      <c r="JP377" s="57"/>
      <c r="JQ377" s="57"/>
      <c r="JR377" s="57"/>
      <c r="JS377" s="57"/>
      <c r="JT377" s="57"/>
      <c r="JU377" s="57"/>
      <c r="JV377" s="57"/>
      <c r="JW377" s="57"/>
      <c r="JX377" s="57"/>
      <c r="JY377" s="57"/>
      <c r="JZ377" s="57"/>
      <c r="KA377" s="57"/>
      <c r="KB377" s="57"/>
      <c r="KC377" s="57"/>
      <c r="KD377" s="57"/>
      <c r="KE377" s="57"/>
      <c r="KF377" s="57"/>
      <c r="KG377" s="57"/>
      <c r="KH377" s="57"/>
      <c r="KI377" s="57"/>
      <c r="KJ377" s="57"/>
      <c r="KK377" s="57"/>
      <c r="KL377" s="57"/>
      <c r="KM377" s="57"/>
      <c r="KN377" s="57"/>
      <c r="KO377" s="57"/>
      <c r="KP377" s="57"/>
      <c r="KQ377" s="57"/>
      <c r="KR377" s="57"/>
      <c r="KS377" s="57"/>
      <c r="KT377" s="57"/>
      <c r="KU377" s="57"/>
      <c r="KV377" s="57"/>
      <c r="KW377" s="57"/>
      <c r="KX377" s="57"/>
      <c r="KY377" s="57"/>
      <c r="KZ377" s="57"/>
      <c r="LA377" s="57"/>
      <c r="LB377" s="57"/>
      <c r="LC377" s="57"/>
      <c r="LD377" s="57"/>
      <c r="LE377" s="57"/>
      <c r="LF377" s="57"/>
      <c r="LG377" s="57"/>
      <c r="LH377" s="57"/>
      <c r="LI377" s="57"/>
      <c r="LJ377" s="57"/>
      <c r="LK377" s="57"/>
      <c r="LL377" s="57"/>
      <c r="LM377" s="57"/>
      <c r="LN377" s="57"/>
      <c r="LO377" s="57"/>
      <c r="LP377" s="57"/>
      <c r="LQ377" s="57"/>
      <c r="LR377" s="57"/>
      <c r="LS377" s="57"/>
      <c r="LT377" s="57"/>
      <c r="LU377" s="57"/>
      <c r="LV377" s="57"/>
      <c r="LW377" s="57"/>
      <c r="LX377" s="57"/>
      <c r="LY377" s="57"/>
      <c r="LZ377" s="57"/>
      <c r="MA377" s="57"/>
      <c r="MB377" s="57"/>
      <c r="MC377" s="57"/>
      <c r="MD377" s="57"/>
      <c r="ME377" s="57"/>
      <c r="MF377" s="57"/>
      <c r="MG377" s="57"/>
      <c r="MH377" s="57"/>
      <c r="MI377" s="57"/>
      <c r="MJ377" s="57"/>
      <c r="MK377" s="57"/>
      <c r="ML377" s="57"/>
      <c r="MM377" s="57"/>
      <c r="MN377" s="57"/>
      <c r="MO377" s="57"/>
      <c r="MP377" s="57"/>
      <c r="MQ377" s="57"/>
      <c r="MR377" s="57"/>
      <c r="MS377" s="57"/>
      <c r="MT377" s="57"/>
      <c r="MU377" s="57"/>
      <c r="MV377" s="57"/>
      <c r="MW377" s="57"/>
      <c r="MX377" s="57"/>
      <c r="MY377" s="57"/>
      <c r="MZ377" s="57"/>
      <c r="NA377" s="57"/>
      <c r="NB377" s="57"/>
      <c r="NC377" s="57"/>
      <c r="ND377" s="57"/>
      <c r="NE377" s="57"/>
      <c r="NF377" s="57"/>
      <c r="NG377" s="57"/>
      <c r="NH377" s="57"/>
      <c r="NI377" s="57"/>
      <c r="NJ377" s="57"/>
      <c r="NK377" s="57"/>
      <c r="NL377" s="57"/>
      <c r="NM377" s="57"/>
      <c r="NN377" s="57"/>
      <c r="NO377" s="57"/>
      <c r="NP377" s="57"/>
      <c r="NQ377" s="57"/>
      <c r="NR377" s="57"/>
      <c r="NS377" s="57"/>
      <c r="NT377" s="57"/>
      <c r="NU377" s="57"/>
      <c r="NV377" s="57"/>
      <c r="NW377" s="57"/>
      <c r="NX377" s="57"/>
      <c r="NY377" s="57"/>
      <c r="NZ377" s="57"/>
      <c r="OA377" s="57"/>
      <c r="OB377" s="57"/>
      <c r="OC377" s="57"/>
      <c r="OD377" s="57"/>
      <c r="OE377" s="57"/>
      <c r="OF377" s="57"/>
      <c r="OG377" s="57"/>
      <c r="OH377" s="57"/>
      <c r="OI377" s="57"/>
      <c r="OJ377" s="57"/>
      <c r="OK377" s="57"/>
      <c r="OL377" s="57"/>
      <c r="OM377" s="57"/>
      <c r="ON377" s="57"/>
      <c r="OO377" s="57"/>
      <c r="OP377" s="57"/>
      <c r="OQ377" s="57"/>
      <c r="OR377" s="57"/>
      <c r="OS377" s="57"/>
      <c r="OT377" s="57"/>
      <c r="OU377" s="57"/>
      <c r="OV377" s="57"/>
      <c r="OW377" s="57"/>
      <c r="OX377" s="57"/>
      <c r="OY377" s="57"/>
      <c r="OZ377" s="57"/>
      <c r="PA377" s="57"/>
      <c r="PB377" s="57"/>
      <c r="PC377" s="57"/>
      <c r="PD377" s="57"/>
      <c r="PE377" s="57"/>
      <c r="PF377" s="57"/>
      <c r="PG377" s="57"/>
      <c r="PH377" s="57"/>
      <c r="PI377" s="57"/>
      <c r="PJ377" s="57"/>
      <c r="PK377" s="57"/>
      <c r="PL377" s="57"/>
      <c r="PM377" s="57"/>
      <c r="PN377" s="57"/>
      <c r="PO377" s="57"/>
      <c r="PP377" s="57"/>
      <c r="PQ377" s="57"/>
      <c r="PR377" s="57"/>
      <c r="PS377" s="57"/>
      <c r="PT377" s="57"/>
      <c r="PU377" s="57"/>
      <c r="PV377" s="57"/>
      <c r="PW377" s="57"/>
      <c r="PX377" s="57"/>
      <c r="PY377" s="57"/>
      <c r="PZ377" s="57"/>
      <c r="QA377" s="57"/>
      <c r="QB377" s="57"/>
      <c r="QC377" s="57"/>
      <c r="QD377" s="57"/>
      <c r="QE377" s="57"/>
      <c r="QF377" s="57"/>
      <c r="QG377" s="57"/>
      <c r="QH377" s="57"/>
      <c r="QI377" s="57"/>
      <c r="QJ377" s="57"/>
      <c r="QK377" s="57"/>
      <c r="QL377" s="57"/>
      <c r="QM377" s="57"/>
      <c r="QN377" s="57"/>
      <c r="QO377" s="57"/>
      <c r="QP377" s="57"/>
      <c r="QQ377" s="57"/>
      <c r="QR377" s="57"/>
      <c r="QS377" s="57"/>
      <c r="QT377" s="57"/>
      <c r="QU377" s="57"/>
      <c r="QV377" s="57"/>
      <c r="QW377" s="57"/>
      <c r="QX377" s="57"/>
      <c r="QY377" s="57"/>
      <c r="QZ377" s="57"/>
      <c r="RA377" s="57"/>
      <c r="RB377" s="57"/>
      <c r="RC377" s="57"/>
      <c r="RD377" s="57"/>
      <c r="RE377" s="57"/>
      <c r="RF377" s="57"/>
      <c r="RG377" s="57"/>
      <c r="RH377" s="57"/>
      <c r="RI377" s="57"/>
      <c r="RJ377" s="57"/>
      <c r="RK377" s="57"/>
      <c r="RL377" s="57"/>
      <c r="RM377" s="57"/>
      <c r="RN377" s="57"/>
      <c r="RO377" s="57"/>
      <c r="RP377" s="57"/>
      <c r="RQ377" s="57"/>
      <c r="RR377" s="57"/>
      <c r="RS377" s="57"/>
      <c r="RT377" s="57"/>
      <c r="RU377" s="57"/>
      <c r="RV377" s="57"/>
      <c r="RW377" s="57"/>
      <c r="RX377" s="57"/>
      <c r="RY377" s="57"/>
      <c r="RZ377" s="57"/>
      <c r="SA377" s="57"/>
      <c r="SB377" s="57"/>
      <c r="SC377" s="57"/>
      <c r="SD377" s="57"/>
      <c r="SE377" s="57"/>
      <c r="SF377" s="57"/>
      <c r="SG377" s="57"/>
      <c r="SH377" s="57"/>
      <c r="SI377" s="57"/>
      <c r="SJ377" s="57"/>
      <c r="SK377" s="57"/>
      <c r="SL377" s="57"/>
      <c r="SM377" s="57"/>
      <c r="SN377" s="57"/>
      <c r="SO377" s="57"/>
      <c r="SP377" s="57"/>
      <c r="SQ377" s="57"/>
      <c r="SR377" s="57"/>
      <c r="SS377" s="57"/>
      <c r="ST377" s="57"/>
      <c r="SU377" s="57"/>
      <c r="SV377" s="57"/>
      <c r="SW377" s="57"/>
      <c r="SX377" s="57"/>
      <c r="SY377" s="57"/>
      <c r="SZ377" s="57"/>
      <c r="TA377" s="57"/>
      <c r="TB377" s="57"/>
      <c r="TC377" s="57"/>
      <c r="TD377" s="57"/>
      <c r="TE377" s="57"/>
      <c r="TF377" s="57"/>
      <c r="TG377" s="57"/>
      <c r="TH377" s="57"/>
      <c r="TI377" s="57"/>
      <c r="TJ377" s="57"/>
      <c r="TK377" s="57"/>
      <c r="TL377" s="57"/>
      <c r="TM377" s="57"/>
      <c r="TN377" s="57"/>
      <c r="TO377" s="57"/>
      <c r="TP377" s="57"/>
      <c r="TQ377" s="57"/>
      <c r="TR377" s="57"/>
      <c r="TS377" s="57"/>
      <c r="TT377" s="57"/>
      <c r="TU377" s="57"/>
      <c r="TV377" s="57"/>
      <c r="TW377" s="57"/>
      <c r="TX377" s="57"/>
      <c r="TY377" s="57"/>
      <c r="TZ377" s="57"/>
      <c r="UA377" s="57"/>
      <c r="UB377" s="57"/>
      <c r="UC377" s="57"/>
      <c r="UD377" s="57"/>
      <c r="UE377" s="57"/>
      <c r="UF377" s="57"/>
      <c r="UG377" s="57"/>
      <c r="UH377" s="57"/>
      <c r="UI377" s="57"/>
      <c r="UJ377" s="57"/>
      <c r="UK377" s="57"/>
      <c r="UL377" s="57"/>
      <c r="UM377" s="57"/>
      <c r="UN377" s="57"/>
      <c r="UO377" s="57"/>
      <c r="UP377" s="57"/>
      <c r="UQ377" s="57"/>
      <c r="UR377" s="57"/>
      <c r="US377" s="57"/>
      <c r="UT377" s="57"/>
      <c r="UU377" s="57"/>
      <c r="UV377" s="57"/>
      <c r="UW377" s="57"/>
      <c r="UX377" s="57"/>
      <c r="UY377" s="57"/>
      <c r="UZ377" s="57"/>
      <c r="VA377" s="57"/>
      <c r="VB377" s="57"/>
      <c r="VC377" s="57"/>
      <c r="VD377" s="57"/>
      <c r="VE377" s="57"/>
      <c r="VF377" s="57"/>
      <c r="VG377" s="57"/>
      <c r="VH377" s="57"/>
      <c r="VI377" s="57"/>
      <c r="VJ377" s="57"/>
      <c r="VK377" s="57"/>
      <c r="VL377" s="57"/>
      <c r="VM377" s="57"/>
      <c r="VN377" s="57"/>
      <c r="VO377" s="57"/>
      <c r="VP377" s="57"/>
      <c r="VQ377" s="57"/>
      <c r="VR377" s="57"/>
      <c r="VS377" s="57"/>
      <c r="VT377" s="57"/>
      <c r="VU377" s="57"/>
      <c r="VV377" s="57"/>
      <c r="VW377" s="57"/>
      <c r="VX377" s="57"/>
      <c r="VY377" s="57"/>
      <c r="VZ377" s="57"/>
      <c r="WA377" s="57"/>
      <c r="WB377" s="57"/>
      <c r="WC377" s="57"/>
      <c r="WD377" s="57"/>
      <c r="WE377" s="57"/>
      <c r="WF377" s="57"/>
      <c r="WG377" s="57"/>
      <c r="WH377" s="57"/>
      <c r="WI377" s="57"/>
      <c r="WJ377" s="57"/>
      <c r="WK377" s="57"/>
      <c r="WL377" s="57"/>
      <c r="WM377" s="57"/>
      <c r="WN377" s="57"/>
      <c r="WO377" s="57"/>
      <c r="WP377" s="57"/>
      <c r="WQ377" s="57"/>
      <c r="WR377" s="57"/>
      <c r="WS377" s="57"/>
      <c r="WT377" s="57"/>
      <c r="WU377" s="57"/>
      <c r="WV377" s="57"/>
      <c r="WW377" s="57"/>
      <c r="WX377" s="57"/>
      <c r="WY377" s="57"/>
      <c r="WZ377" s="57"/>
      <c r="XA377" s="57"/>
      <c r="XB377" s="57"/>
      <c r="XC377" s="57"/>
      <c r="XD377" s="57"/>
      <c r="XE377" s="57"/>
      <c r="XF377" s="57"/>
      <c r="XG377" s="57"/>
      <c r="XH377" s="57"/>
      <c r="XI377" s="57"/>
      <c r="XJ377" s="57"/>
      <c r="XK377" s="57"/>
      <c r="XL377" s="57"/>
      <c r="XM377" s="57"/>
      <c r="XN377" s="57"/>
      <c r="XO377" s="57"/>
      <c r="XP377" s="57"/>
      <c r="XQ377" s="57"/>
      <c r="XR377" s="57"/>
      <c r="XS377" s="57"/>
      <c r="XT377" s="57"/>
      <c r="XU377" s="57"/>
      <c r="XV377" s="57"/>
      <c r="XW377" s="57"/>
    </row>
    <row r="378">
      <c r="AI378" s="57"/>
      <c r="BR378" s="57"/>
      <c r="DA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c r="IX378" s="57"/>
      <c r="IY378" s="57"/>
      <c r="IZ378" s="57"/>
      <c r="JA378" s="57"/>
      <c r="JB378" s="57"/>
      <c r="JC378" s="57"/>
      <c r="JD378" s="57"/>
      <c r="JE378" s="57"/>
      <c r="JF378" s="57"/>
      <c r="JG378" s="57"/>
      <c r="JH378" s="57"/>
      <c r="JI378" s="57"/>
      <c r="JJ378" s="57"/>
      <c r="JK378" s="57"/>
      <c r="JL378" s="57"/>
      <c r="JM378" s="57"/>
      <c r="JN378" s="57"/>
      <c r="JO378" s="57"/>
      <c r="JP378" s="57"/>
      <c r="JQ378" s="57"/>
      <c r="JR378" s="57"/>
      <c r="JS378" s="57"/>
      <c r="JT378" s="57"/>
      <c r="JU378" s="57"/>
      <c r="JV378" s="57"/>
      <c r="JW378" s="57"/>
      <c r="JX378" s="57"/>
      <c r="JY378" s="57"/>
      <c r="JZ378" s="57"/>
      <c r="KA378" s="57"/>
      <c r="KB378" s="57"/>
      <c r="KC378" s="57"/>
      <c r="KD378" s="57"/>
      <c r="KE378" s="57"/>
      <c r="KF378" s="57"/>
      <c r="KG378" s="57"/>
      <c r="KH378" s="57"/>
      <c r="KI378" s="57"/>
      <c r="KJ378" s="57"/>
      <c r="KK378" s="57"/>
      <c r="KL378" s="57"/>
      <c r="KM378" s="57"/>
      <c r="KN378" s="57"/>
      <c r="KO378" s="57"/>
      <c r="KP378" s="57"/>
      <c r="KQ378" s="57"/>
      <c r="KR378" s="57"/>
      <c r="KS378" s="57"/>
      <c r="KT378" s="57"/>
      <c r="KU378" s="57"/>
      <c r="KV378" s="57"/>
      <c r="KW378" s="57"/>
      <c r="KX378" s="57"/>
      <c r="KY378" s="57"/>
      <c r="KZ378" s="57"/>
      <c r="LA378" s="57"/>
      <c r="LB378" s="57"/>
      <c r="LC378" s="57"/>
      <c r="LD378" s="57"/>
      <c r="LE378" s="57"/>
      <c r="LF378" s="57"/>
      <c r="LG378" s="57"/>
      <c r="LH378" s="57"/>
      <c r="LI378" s="57"/>
      <c r="LJ378" s="57"/>
      <c r="LK378" s="57"/>
      <c r="LL378" s="57"/>
      <c r="LM378" s="57"/>
      <c r="LN378" s="57"/>
      <c r="LO378" s="57"/>
      <c r="LP378" s="57"/>
      <c r="LQ378" s="57"/>
      <c r="LR378" s="57"/>
      <c r="LS378" s="57"/>
      <c r="LT378" s="57"/>
      <c r="LU378" s="57"/>
      <c r="LV378" s="57"/>
      <c r="LW378" s="57"/>
      <c r="LX378" s="57"/>
      <c r="LY378" s="57"/>
      <c r="LZ378" s="57"/>
      <c r="MA378" s="57"/>
      <c r="MB378" s="57"/>
      <c r="MC378" s="57"/>
      <c r="MD378" s="57"/>
      <c r="ME378" s="57"/>
      <c r="MF378" s="57"/>
      <c r="MG378" s="57"/>
      <c r="MH378" s="57"/>
      <c r="MI378" s="57"/>
      <c r="MJ378" s="57"/>
      <c r="MK378" s="57"/>
      <c r="ML378" s="57"/>
      <c r="MM378" s="57"/>
      <c r="MN378" s="57"/>
      <c r="MO378" s="57"/>
      <c r="MP378" s="57"/>
      <c r="MQ378" s="57"/>
      <c r="MR378" s="57"/>
      <c r="MS378" s="57"/>
      <c r="MT378" s="57"/>
      <c r="MU378" s="57"/>
      <c r="MV378" s="57"/>
      <c r="MW378" s="57"/>
      <c r="MX378" s="57"/>
      <c r="MY378" s="57"/>
      <c r="MZ378" s="57"/>
      <c r="NA378" s="57"/>
      <c r="NB378" s="57"/>
      <c r="NC378" s="57"/>
      <c r="ND378" s="57"/>
      <c r="NE378" s="57"/>
      <c r="NF378" s="57"/>
      <c r="NG378" s="57"/>
      <c r="NH378" s="57"/>
      <c r="NI378" s="57"/>
      <c r="NJ378" s="57"/>
      <c r="NK378" s="57"/>
      <c r="NL378" s="57"/>
      <c r="NM378" s="57"/>
      <c r="NN378" s="57"/>
      <c r="NO378" s="57"/>
      <c r="NP378" s="57"/>
      <c r="NQ378" s="57"/>
      <c r="NR378" s="57"/>
      <c r="NS378" s="57"/>
      <c r="NT378" s="57"/>
      <c r="NU378" s="57"/>
      <c r="NV378" s="57"/>
      <c r="NW378" s="57"/>
      <c r="NX378" s="57"/>
      <c r="NY378" s="57"/>
      <c r="NZ378" s="57"/>
      <c r="OA378" s="57"/>
      <c r="OB378" s="57"/>
      <c r="OC378" s="57"/>
      <c r="OD378" s="57"/>
      <c r="OE378" s="57"/>
      <c r="OF378" s="57"/>
      <c r="OG378" s="57"/>
      <c r="OH378" s="57"/>
      <c r="OI378" s="57"/>
      <c r="OJ378" s="57"/>
      <c r="OK378" s="57"/>
      <c r="OL378" s="57"/>
      <c r="OM378" s="57"/>
      <c r="ON378" s="57"/>
      <c r="OO378" s="57"/>
      <c r="OP378" s="57"/>
      <c r="OQ378" s="57"/>
      <c r="OR378" s="57"/>
      <c r="OS378" s="57"/>
      <c r="OT378" s="57"/>
      <c r="OU378" s="57"/>
      <c r="OV378" s="57"/>
      <c r="OW378" s="57"/>
      <c r="OX378" s="57"/>
      <c r="OY378" s="57"/>
      <c r="OZ378" s="57"/>
      <c r="PA378" s="57"/>
      <c r="PB378" s="57"/>
      <c r="PC378" s="57"/>
      <c r="PD378" s="57"/>
      <c r="PE378" s="57"/>
      <c r="PF378" s="57"/>
      <c r="PG378" s="57"/>
      <c r="PH378" s="57"/>
      <c r="PI378" s="57"/>
      <c r="PJ378" s="57"/>
      <c r="PK378" s="57"/>
      <c r="PL378" s="57"/>
      <c r="PM378" s="57"/>
      <c r="PN378" s="57"/>
      <c r="PO378" s="57"/>
      <c r="PP378" s="57"/>
      <c r="PQ378" s="57"/>
      <c r="PR378" s="57"/>
      <c r="PS378" s="57"/>
      <c r="PT378" s="57"/>
      <c r="PU378" s="57"/>
      <c r="PV378" s="57"/>
      <c r="PW378" s="57"/>
      <c r="PX378" s="57"/>
      <c r="PY378" s="57"/>
      <c r="PZ378" s="57"/>
      <c r="QA378" s="57"/>
      <c r="QB378" s="57"/>
      <c r="QC378" s="57"/>
      <c r="QD378" s="57"/>
      <c r="QE378" s="57"/>
      <c r="QF378" s="57"/>
      <c r="QG378" s="57"/>
      <c r="QH378" s="57"/>
      <c r="QI378" s="57"/>
      <c r="QJ378" s="57"/>
      <c r="QK378" s="57"/>
      <c r="QL378" s="57"/>
      <c r="QM378" s="57"/>
      <c r="QN378" s="57"/>
      <c r="QO378" s="57"/>
      <c r="QP378" s="57"/>
      <c r="QQ378" s="57"/>
      <c r="QR378" s="57"/>
      <c r="QS378" s="57"/>
      <c r="QT378" s="57"/>
      <c r="QU378" s="57"/>
      <c r="QV378" s="57"/>
      <c r="QW378" s="57"/>
      <c r="QX378" s="57"/>
      <c r="QY378" s="57"/>
      <c r="QZ378" s="57"/>
      <c r="RA378" s="57"/>
      <c r="RB378" s="57"/>
      <c r="RC378" s="57"/>
      <c r="RD378" s="57"/>
      <c r="RE378" s="57"/>
      <c r="RF378" s="57"/>
      <c r="RG378" s="57"/>
      <c r="RH378" s="57"/>
      <c r="RI378" s="57"/>
      <c r="RJ378" s="57"/>
      <c r="RK378" s="57"/>
      <c r="RL378" s="57"/>
      <c r="RM378" s="57"/>
      <c r="RN378" s="57"/>
      <c r="RO378" s="57"/>
      <c r="RP378" s="57"/>
      <c r="RQ378" s="57"/>
      <c r="RR378" s="57"/>
      <c r="RS378" s="57"/>
      <c r="RT378" s="57"/>
      <c r="RU378" s="57"/>
      <c r="RV378" s="57"/>
      <c r="RW378" s="57"/>
      <c r="RX378" s="57"/>
      <c r="RY378" s="57"/>
      <c r="RZ378" s="57"/>
      <c r="SA378" s="57"/>
      <c r="SB378" s="57"/>
      <c r="SC378" s="57"/>
      <c r="SD378" s="57"/>
      <c r="SE378" s="57"/>
      <c r="SF378" s="57"/>
      <c r="SG378" s="57"/>
      <c r="SH378" s="57"/>
      <c r="SI378" s="57"/>
      <c r="SJ378" s="57"/>
      <c r="SK378" s="57"/>
      <c r="SL378" s="57"/>
      <c r="SM378" s="57"/>
      <c r="SN378" s="57"/>
      <c r="SO378" s="57"/>
      <c r="SP378" s="57"/>
      <c r="SQ378" s="57"/>
      <c r="SR378" s="57"/>
      <c r="SS378" s="57"/>
      <c r="ST378" s="57"/>
      <c r="SU378" s="57"/>
      <c r="SV378" s="57"/>
      <c r="SW378" s="57"/>
      <c r="SX378" s="57"/>
      <c r="SY378" s="57"/>
      <c r="SZ378" s="57"/>
      <c r="TA378" s="57"/>
      <c r="TB378" s="57"/>
      <c r="TC378" s="57"/>
      <c r="TD378" s="57"/>
      <c r="TE378" s="57"/>
      <c r="TF378" s="57"/>
      <c r="TG378" s="57"/>
      <c r="TH378" s="57"/>
      <c r="TI378" s="57"/>
      <c r="TJ378" s="57"/>
      <c r="TK378" s="57"/>
      <c r="TL378" s="57"/>
      <c r="TM378" s="57"/>
      <c r="TN378" s="57"/>
      <c r="TO378" s="57"/>
      <c r="TP378" s="57"/>
      <c r="TQ378" s="57"/>
      <c r="TR378" s="57"/>
      <c r="TS378" s="57"/>
      <c r="TT378" s="57"/>
      <c r="TU378" s="57"/>
      <c r="TV378" s="57"/>
      <c r="TW378" s="57"/>
      <c r="TX378" s="57"/>
      <c r="TY378" s="57"/>
      <c r="TZ378" s="57"/>
      <c r="UA378" s="57"/>
      <c r="UB378" s="57"/>
      <c r="UC378" s="57"/>
      <c r="UD378" s="57"/>
      <c r="UE378" s="57"/>
      <c r="UF378" s="57"/>
      <c r="UG378" s="57"/>
      <c r="UH378" s="57"/>
      <c r="UI378" s="57"/>
      <c r="UJ378" s="57"/>
      <c r="UK378" s="57"/>
      <c r="UL378" s="57"/>
      <c r="UM378" s="57"/>
      <c r="UN378" s="57"/>
      <c r="UO378" s="57"/>
      <c r="UP378" s="57"/>
      <c r="UQ378" s="57"/>
      <c r="UR378" s="57"/>
      <c r="US378" s="57"/>
      <c r="UT378" s="57"/>
      <c r="UU378" s="57"/>
      <c r="UV378" s="57"/>
      <c r="UW378" s="57"/>
      <c r="UX378" s="57"/>
      <c r="UY378" s="57"/>
      <c r="UZ378" s="57"/>
      <c r="VA378" s="57"/>
      <c r="VB378" s="57"/>
      <c r="VC378" s="57"/>
      <c r="VD378" s="57"/>
      <c r="VE378" s="57"/>
      <c r="VF378" s="57"/>
      <c r="VG378" s="57"/>
      <c r="VH378" s="57"/>
      <c r="VI378" s="57"/>
      <c r="VJ378" s="57"/>
      <c r="VK378" s="57"/>
      <c r="VL378" s="57"/>
      <c r="VM378" s="57"/>
      <c r="VN378" s="57"/>
      <c r="VO378" s="57"/>
      <c r="VP378" s="57"/>
      <c r="VQ378" s="57"/>
      <c r="VR378" s="57"/>
      <c r="VS378" s="57"/>
      <c r="VT378" s="57"/>
      <c r="VU378" s="57"/>
      <c r="VV378" s="57"/>
      <c r="VW378" s="57"/>
      <c r="VX378" s="57"/>
      <c r="VY378" s="57"/>
      <c r="VZ378" s="57"/>
      <c r="WA378" s="57"/>
      <c r="WB378" s="57"/>
      <c r="WC378" s="57"/>
      <c r="WD378" s="57"/>
      <c r="WE378" s="57"/>
      <c r="WF378" s="57"/>
      <c r="WG378" s="57"/>
      <c r="WH378" s="57"/>
      <c r="WI378" s="57"/>
      <c r="WJ378" s="57"/>
      <c r="WK378" s="57"/>
      <c r="WL378" s="57"/>
      <c r="WM378" s="57"/>
      <c r="WN378" s="57"/>
      <c r="WO378" s="57"/>
      <c r="WP378" s="57"/>
      <c r="WQ378" s="57"/>
      <c r="WR378" s="57"/>
      <c r="WS378" s="57"/>
      <c r="WT378" s="57"/>
      <c r="WU378" s="57"/>
      <c r="WV378" s="57"/>
      <c r="WW378" s="57"/>
      <c r="WX378" s="57"/>
      <c r="WY378" s="57"/>
      <c r="WZ378" s="57"/>
      <c r="XA378" s="57"/>
      <c r="XB378" s="57"/>
      <c r="XC378" s="57"/>
      <c r="XD378" s="57"/>
      <c r="XE378" s="57"/>
      <c r="XF378" s="57"/>
      <c r="XG378" s="57"/>
      <c r="XH378" s="57"/>
      <c r="XI378" s="57"/>
      <c r="XJ378" s="57"/>
      <c r="XK378" s="57"/>
      <c r="XL378" s="57"/>
      <c r="XM378" s="57"/>
      <c r="XN378" s="57"/>
      <c r="XO378" s="57"/>
      <c r="XP378" s="57"/>
      <c r="XQ378" s="57"/>
      <c r="XR378" s="57"/>
      <c r="XS378" s="57"/>
      <c r="XT378" s="57"/>
      <c r="XU378" s="57"/>
      <c r="XV378" s="57"/>
      <c r="XW378" s="57"/>
    </row>
    <row r="379">
      <c r="AI379" s="57"/>
      <c r="BR379" s="57"/>
      <c r="DA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c r="IX379" s="57"/>
      <c r="IY379" s="57"/>
      <c r="IZ379" s="57"/>
      <c r="JA379" s="57"/>
      <c r="JB379" s="57"/>
      <c r="JC379" s="57"/>
      <c r="JD379" s="57"/>
      <c r="JE379" s="57"/>
      <c r="JF379" s="57"/>
      <c r="JG379" s="57"/>
      <c r="JH379" s="57"/>
      <c r="JI379" s="57"/>
      <c r="JJ379" s="57"/>
      <c r="JK379" s="57"/>
      <c r="JL379" s="57"/>
      <c r="JM379" s="57"/>
      <c r="JN379" s="57"/>
      <c r="JO379" s="57"/>
      <c r="JP379" s="57"/>
      <c r="JQ379" s="57"/>
      <c r="JR379" s="57"/>
      <c r="JS379" s="57"/>
      <c r="JT379" s="57"/>
      <c r="JU379" s="57"/>
      <c r="JV379" s="57"/>
      <c r="JW379" s="57"/>
      <c r="JX379" s="57"/>
      <c r="JY379" s="57"/>
      <c r="JZ379" s="57"/>
      <c r="KA379" s="57"/>
      <c r="KB379" s="57"/>
      <c r="KC379" s="57"/>
      <c r="KD379" s="57"/>
      <c r="KE379" s="57"/>
      <c r="KF379" s="57"/>
      <c r="KG379" s="57"/>
      <c r="KH379" s="57"/>
      <c r="KI379" s="57"/>
      <c r="KJ379" s="57"/>
      <c r="KK379" s="57"/>
      <c r="KL379" s="57"/>
      <c r="KM379" s="57"/>
      <c r="KN379" s="57"/>
      <c r="KO379" s="57"/>
      <c r="KP379" s="57"/>
      <c r="KQ379" s="57"/>
      <c r="KR379" s="57"/>
      <c r="KS379" s="57"/>
      <c r="KT379" s="57"/>
      <c r="KU379" s="57"/>
      <c r="KV379" s="57"/>
      <c r="KW379" s="57"/>
      <c r="KX379" s="57"/>
      <c r="KY379" s="57"/>
      <c r="KZ379" s="57"/>
      <c r="LA379" s="57"/>
      <c r="LB379" s="57"/>
      <c r="LC379" s="57"/>
      <c r="LD379" s="57"/>
      <c r="LE379" s="57"/>
      <c r="LF379" s="57"/>
      <c r="LG379" s="57"/>
      <c r="LH379" s="57"/>
      <c r="LI379" s="57"/>
      <c r="LJ379" s="57"/>
      <c r="LK379" s="57"/>
      <c r="LL379" s="57"/>
      <c r="LM379" s="57"/>
      <c r="LN379" s="57"/>
      <c r="LO379" s="57"/>
      <c r="LP379" s="57"/>
      <c r="LQ379" s="57"/>
      <c r="LR379" s="57"/>
      <c r="LS379" s="57"/>
      <c r="LT379" s="57"/>
      <c r="LU379" s="57"/>
      <c r="LV379" s="57"/>
      <c r="LW379" s="57"/>
      <c r="LX379" s="57"/>
      <c r="LY379" s="57"/>
      <c r="LZ379" s="57"/>
      <c r="MA379" s="57"/>
      <c r="MB379" s="57"/>
      <c r="MC379" s="57"/>
      <c r="MD379" s="57"/>
      <c r="ME379" s="57"/>
      <c r="MF379" s="57"/>
      <c r="MG379" s="57"/>
      <c r="MH379" s="57"/>
      <c r="MI379" s="57"/>
      <c r="MJ379" s="57"/>
      <c r="MK379" s="57"/>
      <c r="ML379" s="57"/>
      <c r="MM379" s="57"/>
      <c r="MN379" s="57"/>
      <c r="MO379" s="57"/>
      <c r="MP379" s="57"/>
      <c r="MQ379" s="57"/>
      <c r="MR379" s="57"/>
      <c r="MS379" s="57"/>
      <c r="MT379" s="57"/>
      <c r="MU379" s="57"/>
      <c r="MV379" s="57"/>
      <c r="MW379" s="57"/>
      <c r="MX379" s="57"/>
      <c r="MY379" s="57"/>
      <c r="MZ379" s="57"/>
      <c r="NA379" s="57"/>
      <c r="NB379" s="57"/>
      <c r="NC379" s="57"/>
      <c r="ND379" s="57"/>
      <c r="NE379" s="57"/>
      <c r="NF379" s="57"/>
      <c r="NG379" s="57"/>
      <c r="NH379" s="57"/>
      <c r="NI379" s="57"/>
      <c r="NJ379" s="57"/>
      <c r="NK379" s="57"/>
      <c r="NL379" s="57"/>
      <c r="NM379" s="57"/>
      <c r="NN379" s="57"/>
      <c r="NO379" s="57"/>
      <c r="NP379" s="57"/>
      <c r="NQ379" s="57"/>
      <c r="NR379" s="57"/>
      <c r="NS379" s="57"/>
      <c r="NT379" s="57"/>
      <c r="NU379" s="57"/>
      <c r="NV379" s="57"/>
      <c r="NW379" s="57"/>
      <c r="NX379" s="57"/>
      <c r="NY379" s="57"/>
      <c r="NZ379" s="57"/>
      <c r="OA379" s="57"/>
      <c r="OB379" s="57"/>
      <c r="OC379" s="57"/>
      <c r="OD379" s="57"/>
      <c r="OE379" s="57"/>
      <c r="OF379" s="57"/>
      <c r="OG379" s="57"/>
      <c r="OH379" s="57"/>
      <c r="OI379" s="57"/>
      <c r="OJ379" s="57"/>
      <c r="OK379" s="57"/>
      <c r="OL379" s="57"/>
      <c r="OM379" s="57"/>
      <c r="ON379" s="57"/>
      <c r="OO379" s="57"/>
      <c r="OP379" s="57"/>
      <c r="OQ379" s="57"/>
      <c r="OR379" s="57"/>
      <c r="OS379" s="57"/>
      <c r="OT379" s="57"/>
      <c r="OU379" s="57"/>
      <c r="OV379" s="57"/>
      <c r="OW379" s="57"/>
      <c r="OX379" s="57"/>
      <c r="OY379" s="57"/>
      <c r="OZ379" s="57"/>
      <c r="PA379" s="57"/>
      <c r="PB379" s="57"/>
      <c r="PC379" s="57"/>
      <c r="PD379" s="57"/>
      <c r="PE379" s="57"/>
      <c r="PF379" s="57"/>
      <c r="PG379" s="57"/>
      <c r="PH379" s="57"/>
      <c r="PI379" s="57"/>
      <c r="PJ379" s="57"/>
      <c r="PK379" s="57"/>
      <c r="PL379" s="57"/>
      <c r="PM379" s="57"/>
      <c r="PN379" s="57"/>
      <c r="PO379" s="57"/>
      <c r="PP379" s="57"/>
      <c r="PQ379" s="57"/>
      <c r="PR379" s="57"/>
      <c r="PS379" s="57"/>
      <c r="PT379" s="57"/>
      <c r="PU379" s="57"/>
      <c r="PV379" s="57"/>
      <c r="PW379" s="57"/>
      <c r="PX379" s="57"/>
      <c r="PY379" s="57"/>
      <c r="PZ379" s="57"/>
      <c r="QA379" s="57"/>
      <c r="QB379" s="57"/>
      <c r="QC379" s="57"/>
      <c r="QD379" s="57"/>
      <c r="QE379" s="57"/>
      <c r="QF379" s="57"/>
      <c r="QG379" s="57"/>
      <c r="QH379" s="57"/>
      <c r="QI379" s="57"/>
      <c r="QJ379" s="57"/>
      <c r="QK379" s="57"/>
      <c r="QL379" s="57"/>
      <c r="QM379" s="57"/>
      <c r="QN379" s="57"/>
      <c r="QO379" s="57"/>
      <c r="QP379" s="57"/>
      <c r="QQ379" s="57"/>
      <c r="QR379" s="57"/>
      <c r="QS379" s="57"/>
      <c r="QT379" s="57"/>
      <c r="QU379" s="57"/>
      <c r="QV379" s="57"/>
      <c r="QW379" s="57"/>
      <c r="QX379" s="57"/>
      <c r="QY379" s="57"/>
      <c r="QZ379" s="57"/>
      <c r="RA379" s="57"/>
      <c r="RB379" s="57"/>
      <c r="RC379" s="57"/>
      <c r="RD379" s="57"/>
      <c r="RE379" s="57"/>
      <c r="RF379" s="57"/>
      <c r="RG379" s="57"/>
      <c r="RH379" s="57"/>
      <c r="RI379" s="57"/>
      <c r="RJ379" s="57"/>
      <c r="RK379" s="57"/>
      <c r="RL379" s="57"/>
      <c r="RM379" s="57"/>
      <c r="RN379" s="57"/>
      <c r="RO379" s="57"/>
      <c r="RP379" s="57"/>
      <c r="RQ379" s="57"/>
      <c r="RR379" s="57"/>
      <c r="RS379" s="57"/>
      <c r="RT379" s="57"/>
      <c r="RU379" s="57"/>
      <c r="RV379" s="57"/>
      <c r="RW379" s="57"/>
      <c r="RX379" s="57"/>
      <c r="RY379" s="57"/>
      <c r="RZ379" s="57"/>
      <c r="SA379" s="57"/>
      <c r="SB379" s="57"/>
      <c r="SC379" s="57"/>
      <c r="SD379" s="57"/>
      <c r="SE379" s="57"/>
      <c r="SF379" s="57"/>
      <c r="SG379" s="57"/>
      <c r="SH379" s="57"/>
      <c r="SI379" s="57"/>
      <c r="SJ379" s="57"/>
      <c r="SK379" s="57"/>
      <c r="SL379" s="57"/>
      <c r="SM379" s="57"/>
      <c r="SN379" s="57"/>
      <c r="SO379" s="57"/>
      <c r="SP379" s="57"/>
      <c r="SQ379" s="57"/>
      <c r="SR379" s="57"/>
      <c r="SS379" s="57"/>
      <c r="ST379" s="57"/>
      <c r="SU379" s="57"/>
      <c r="SV379" s="57"/>
      <c r="SW379" s="57"/>
      <c r="SX379" s="57"/>
      <c r="SY379" s="57"/>
      <c r="SZ379" s="57"/>
      <c r="TA379" s="57"/>
      <c r="TB379" s="57"/>
      <c r="TC379" s="57"/>
      <c r="TD379" s="57"/>
      <c r="TE379" s="57"/>
      <c r="TF379" s="57"/>
      <c r="TG379" s="57"/>
      <c r="TH379" s="57"/>
      <c r="TI379" s="57"/>
      <c r="TJ379" s="57"/>
      <c r="TK379" s="57"/>
      <c r="TL379" s="57"/>
      <c r="TM379" s="57"/>
      <c r="TN379" s="57"/>
      <c r="TO379" s="57"/>
      <c r="TP379" s="57"/>
      <c r="TQ379" s="57"/>
      <c r="TR379" s="57"/>
      <c r="TS379" s="57"/>
      <c r="TT379" s="57"/>
      <c r="TU379" s="57"/>
      <c r="TV379" s="57"/>
      <c r="TW379" s="57"/>
      <c r="TX379" s="57"/>
      <c r="TY379" s="57"/>
      <c r="TZ379" s="57"/>
      <c r="UA379" s="57"/>
      <c r="UB379" s="57"/>
      <c r="UC379" s="57"/>
      <c r="UD379" s="57"/>
      <c r="UE379" s="57"/>
      <c r="UF379" s="57"/>
      <c r="UG379" s="57"/>
      <c r="UH379" s="57"/>
      <c r="UI379" s="57"/>
      <c r="UJ379" s="57"/>
      <c r="UK379" s="57"/>
      <c r="UL379" s="57"/>
      <c r="UM379" s="57"/>
      <c r="UN379" s="57"/>
      <c r="UO379" s="57"/>
      <c r="UP379" s="57"/>
      <c r="UQ379" s="57"/>
      <c r="UR379" s="57"/>
      <c r="US379" s="57"/>
      <c r="UT379" s="57"/>
      <c r="UU379" s="57"/>
      <c r="UV379" s="57"/>
      <c r="UW379" s="57"/>
      <c r="UX379" s="57"/>
      <c r="UY379" s="57"/>
      <c r="UZ379" s="57"/>
      <c r="VA379" s="57"/>
      <c r="VB379" s="57"/>
      <c r="VC379" s="57"/>
      <c r="VD379" s="57"/>
      <c r="VE379" s="57"/>
      <c r="VF379" s="57"/>
      <c r="VG379" s="57"/>
      <c r="VH379" s="57"/>
      <c r="VI379" s="57"/>
      <c r="VJ379" s="57"/>
      <c r="VK379" s="57"/>
      <c r="VL379" s="57"/>
      <c r="VM379" s="57"/>
      <c r="VN379" s="57"/>
      <c r="VO379" s="57"/>
      <c r="VP379" s="57"/>
      <c r="VQ379" s="57"/>
      <c r="VR379" s="57"/>
      <c r="VS379" s="57"/>
      <c r="VT379" s="57"/>
      <c r="VU379" s="57"/>
      <c r="VV379" s="57"/>
      <c r="VW379" s="57"/>
      <c r="VX379" s="57"/>
      <c r="VY379" s="57"/>
      <c r="VZ379" s="57"/>
      <c r="WA379" s="57"/>
      <c r="WB379" s="57"/>
      <c r="WC379" s="57"/>
      <c r="WD379" s="57"/>
      <c r="WE379" s="57"/>
      <c r="WF379" s="57"/>
      <c r="WG379" s="57"/>
      <c r="WH379" s="57"/>
      <c r="WI379" s="57"/>
      <c r="WJ379" s="57"/>
      <c r="WK379" s="57"/>
      <c r="WL379" s="57"/>
      <c r="WM379" s="57"/>
      <c r="WN379" s="57"/>
      <c r="WO379" s="57"/>
      <c r="WP379" s="57"/>
      <c r="WQ379" s="57"/>
      <c r="WR379" s="57"/>
      <c r="WS379" s="57"/>
      <c r="WT379" s="57"/>
      <c r="WU379" s="57"/>
      <c r="WV379" s="57"/>
      <c r="WW379" s="57"/>
      <c r="WX379" s="57"/>
      <c r="WY379" s="57"/>
      <c r="WZ379" s="57"/>
      <c r="XA379" s="57"/>
      <c r="XB379" s="57"/>
      <c r="XC379" s="57"/>
      <c r="XD379" s="57"/>
      <c r="XE379" s="57"/>
      <c r="XF379" s="57"/>
      <c r="XG379" s="57"/>
      <c r="XH379" s="57"/>
      <c r="XI379" s="57"/>
      <c r="XJ379" s="57"/>
      <c r="XK379" s="57"/>
      <c r="XL379" s="57"/>
      <c r="XM379" s="57"/>
      <c r="XN379" s="57"/>
      <c r="XO379" s="57"/>
      <c r="XP379" s="57"/>
      <c r="XQ379" s="57"/>
      <c r="XR379" s="57"/>
      <c r="XS379" s="57"/>
      <c r="XT379" s="57"/>
      <c r="XU379" s="57"/>
      <c r="XV379" s="57"/>
      <c r="XW379" s="57"/>
    </row>
    <row r="380">
      <c r="AI380" s="57"/>
      <c r="BR380" s="57"/>
      <c r="DA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c r="IX380" s="57"/>
      <c r="IY380" s="57"/>
      <c r="IZ380" s="57"/>
      <c r="JA380" s="57"/>
      <c r="JB380" s="57"/>
      <c r="JC380" s="57"/>
      <c r="JD380" s="57"/>
      <c r="JE380" s="57"/>
      <c r="JF380" s="57"/>
      <c r="JG380" s="57"/>
      <c r="JH380" s="57"/>
      <c r="JI380" s="57"/>
      <c r="JJ380" s="57"/>
      <c r="JK380" s="57"/>
      <c r="JL380" s="57"/>
      <c r="JM380" s="57"/>
      <c r="JN380" s="57"/>
      <c r="JO380" s="57"/>
      <c r="JP380" s="57"/>
      <c r="JQ380" s="57"/>
      <c r="JR380" s="57"/>
      <c r="JS380" s="57"/>
      <c r="JT380" s="57"/>
      <c r="JU380" s="57"/>
      <c r="JV380" s="57"/>
      <c r="JW380" s="57"/>
      <c r="JX380" s="57"/>
      <c r="JY380" s="57"/>
      <c r="JZ380" s="57"/>
      <c r="KA380" s="57"/>
      <c r="KB380" s="57"/>
      <c r="KC380" s="57"/>
      <c r="KD380" s="57"/>
      <c r="KE380" s="57"/>
      <c r="KF380" s="57"/>
      <c r="KG380" s="57"/>
      <c r="KH380" s="57"/>
      <c r="KI380" s="57"/>
      <c r="KJ380" s="57"/>
      <c r="KK380" s="57"/>
      <c r="KL380" s="57"/>
      <c r="KM380" s="57"/>
      <c r="KN380" s="57"/>
      <c r="KO380" s="57"/>
      <c r="KP380" s="57"/>
      <c r="KQ380" s="57"/>
      <c r="KR380" s="57"/>
      <c r="KS380" s="57"/>
      <c r="KT380" s="57"/>
      <c r="KU380" s="57"/>
      <c r="KV380" s="57"/>
      <c r="KW380" s="57"/>
      <c r="KX380" s="57"/>
      <c r="KY380" s="57"/>
      <c r="KZ380" s="57"/>
      <c r="LA380" s="57"/>
      <c r="LB380" s="57"/>
      <c r="LC380" s="57"/>
      <c r="LD380" s="57"/>
      <c r="LE380" s="57"/>
      <c r="LF380" s="57"/>
      <c r="LG380" s="57"/>
      <c r="LH380" s="57"/>
      <c r="LI380" s="57"/>
      <c r="LJ380" s="57"/>
      <c r="LK380" s="57"/>
      <c r="LL380" s="57"/>
      <c r="LM380" s="57"/>
      <c r="LN380" s="57"/>
      <c r="LO380" s="57"/>
      <c r="LP380" s="57"/>
      <c r="LQ380" s="57"/>
      <c r="LR380" s="57"/>
      <c r="LS380" s="57"/>
      <c r="LT380" s="57"/>
      <c r="LU380" s="57"/>
      <c r="LV380" s="57"/>
      <c r="LW380" s="57"/>
      <c r="LX380" s="57"/>
      <c r="LY380" s="57"/>
      <c r="LZ380" s="57"/>
      <c r="MA380" s="57"/>
      <c r="MB380" s="57"/>
      <c r="MC380" s="57"/>
      <c r="MD380" s="57"/>
      <c r="ME380" s="57"/>
      <c r="MF380" s="57"/>
      <c r="MG380" s="57"/>
      <c r="MH380" s="57"/>
      <c r="MI380" s="57"/>
      <c r="MJ380" s="57"/>
      <c r="MK380" s="57"/>
      <c r="ML380" s="57"/>
      <c r="MM380" s="57"/>
      <c r="MN380" s="57"/>
      <c r="MO380" s="57"/>
      <c r="MP380" s="57"/>
      <c r="MQ380" s="57"/>
      <c r="MR380" s="57"/>
      <c r="MS380" s="57"/>
      <c r="MT380" s="57"/>
      <c r="MU380" s="57"/>
      <c r="MV380" s="57"/>
      <c r="MW380" s="57"/>
      <c r="MX380" s="57"/>
      <c r="MY380" s="57"/>
      <c r="MZ380" s="57"/>
      <c r="NA380" s="57"/>
      <c r="NB380" s="57"/>
      <c r="NC380" s="57"/>
      <c r="ND380" s="57"/>
      <c r="NE380" s="57"/>
      <c r="NF380" s="57"/>
      <c r="NG380" s="57"/>
      <c r="NH380" s="57"/>
      <c r="NI380" s="57"/>
      <c r="NJ380" s="57"/>
      <c r="NK380" s="57"/>
      <c r="NL380" s="57"/>
      <c r="NM380" s="57"/>
      <c r="NN380" s="57"/>
      <c r="NO380" s="57"/>
      <c r="NP380" s="57"/>
      <c r="NQ380" s="57"/>
      <c r="NR380" s="57"/>
      <c r="NS380" s="57"/>
      <c r="NT380" s="57"/>
      <c r="NU380" s="57"/>
      <c r="NV380" s="57"/>
      <c r="NW380" s="57"/>
      <c r="NX380" s="57"/>
      <c r="NY380" s="57"/>
      <c r="NZ380" s="57"/>
      <c r="OA380" s="57"/>
      <c r="OB380" s="57"/>
      <c r="OC380" s="57"/>
      <c r="OD380" s="57"/>
      <c r="OE380" s="57"/>
      <c r="OF380" s="57"/>
      <c r="OG380" s="57"/>
      <c r="OH380" s="57"/>
      <c r="OI380" s="57"/>
      <c r="OJ380" s="57"/>
      <c r="OK380" s="57"/>
      <c r="OL380" s="57"/>
      <c r="OM380" s="57"/>
      <c r="ON380" s="57"/>
      <c r="OO380" s="57"/>
      <c r="OP380" s="57"/>
      <c r="OQ380" s="57"/>
      <c r="OR380" s="57"/>
      <c r="OS380" s="57"/>
      <c r="OT380" s="57"/>
      <c r="OU380" s="57"/>
      <c r="OV380" s="57"/>
      <c r="OW380" s="57"/>
      <c r="OX380" s="57"/>
      <c r="OY380" s="57"/>
      <c r="OZ380" s="57"/>
      <c r="PA380" s="57"/>
      <c r="PB380" s="57"/>
      <c r="PC380" s="57"/>
      <c r="PD380" s="57"/>
      <c r="PE380" s="57"/>
      <c r="PF380" s="57"/>
      <c r="PG380" s="57"/>
      <c r="PH380" s="57"/>
      <c r="PI380" s="57"/>
      <c r="PJ380" s="57"/>
      <c r="PK380" s="57"/>
      <c r="PL380" s="57"/>
      <c r="PM380" s="57"/>
      <c r="PN380" s="57"/>
      <c r="PO380" s="57"/>
      <c r="PP380" s="57"/>
      <c r="PQ380" s="57"/>
      <c r="PR380" s="57"/>
      <c r="PS380" s="57"/>
      <c r="PT380" s="57"/>
      <c r="PU380" s="57"/>
      <c r="PV380" s="57"/>
      <c r="PW380" s="57"/>
      <c r="PX380" s="57"/>
      <c r="PY380" s="57"/>
      <c r="PZ380" s="57"/>
      <c r="QA380" s="57"/>
      <c r="QB380" s="57"/>
      <c r="QC380" s="57"/>
      <c r="QD380" s="57"/>
      <c r="QE380" s="57"/>
      <c r="QF380" s="57"/>
      <c r="QG380" s="57"/>
      <c r="QH380" s="57"/>
      <c r="QI380" s="57"/>
      <c r="QJ380" s="57"/>
      <c r="QK380" s="57"/>
      <c r="QL380" s="57"/>
      <c r="QM380" s="57"/>
      <c r="QN380" s="57"/>
      <c r="QO380" s="57"/>
      <c r="QP380" s="57"/>
      <c r="QQ380" s="57"/>
      <c r="QR380" s="57"/>
      <c r="QS380" s="57"/>
      <c r="QT380" s="57"/>
      <c r="QU380" s="57"/>
      <c r="QV380" s="57"/>
      <c r="QW380" s="57"/>
      <c r="QX380" s="57"/>
      <c r="QY380" s="57"/>
      <c r="QZ380" s="57"/>
      <c r="RA380" s="57"/>
      <c r="RB380" s="57"/>
      <c r="RC380" s="57"/>
      <c r="RD380" s="57"/>
      <c r="RE380" s="57"/>
      <c r="RF380" s="57"/>
      <c r="RG380" s="57"/>
      <c r="RH380" s="57"/>
      <c r="RI380" s="57"/>
      <c r="RJ380" s="57"/>
      <c r="RK380" s="57"/>
      <c r="RL380" s="57"/>
      <c r="RM380" s="57"/>
      <c r="RN380" s="57"/>
      <c r="RO380" s="57"/>
      <c r="RP380" s="57"/>
      <c r="RQ380" s="57"/>
      <c r="RR380" s="57"/>
      <c r="RS380" s="57"/>
      <c r="RT380" s="57"/>
      <c r="RU380" s="57"/>
      <c r="RV380" s="57"/>
      <c r="RW380" s="57"/>
      <c r="RX380" s="57"/>
      <c r="RY380" s="57"/>
      <c r="RZ380" s="57"/>
      <c r="SA380" s="57"/>
      <c r="SB380" s="57"/>
      <c r="SC380" s="57"/>
      <c r="SD380" s="57"/>
      <c r="SE380" s="57"/>
      <c r="SF380" s="57"/>
      <c r="SG380" s="57"/>
      <c r="SH380" s="57"/>
      <c r="SI380" s="57"/>
      <c r="SJ380" s="57"/>
      <c r="SK380" s="57"/>
      <c r="SL380" s="57"/>
      <c r="SM380" s="57"/>
      <c r="SN380" s="57"/>
      <c r="SO380" s="57"/>
      <c r="SP380" s="57"/>
      <c r="SQ380" s="57"/>
      <c r="SR380" s="57"/>
      <c r="SS380" s="57"/>
      <c r="ST380" s="57"/>
      <c r="SU380" s="57"/>
      <c r="SV380" s="57"/>
      <c r="SW380" s="57"/>
      <c r="SX380" s="57"/>
      <c r="SY380" s="57"/>
      <c r="SZ380" s="57"/>
      <c r="TA380" s="57"/>
      <c r="TB380" s="57"/>
      <c r="TC380" s="57"/>
      <c r="TD380" s="57"/>
      <c r="TE380" s="57"/>
      <c r="TF380" s="57"/>
      <c r="TG380" s="57"/>
      <c r="TH380" s="57"/>
      <c r="TI380" s="57"/>
      <c r="TJ380" s="57"/>
      <c r="TK380" s="57"/>
      <c r="TL380" s="57"/>
      <c r="TM380" s="57"/>
      <c r="TN380" s="57"/>
      <c r="TO380" s="57"/>
      <c r="TP380" s="57"/>
      <c r="TQ380" s="57"/>
      <c r="TR380" s="57"/>
      <c r="TS380" s="57"/>
      <c r="TT380" s="57"/>
      <c r="TU380" s="57"/>
      <c r="TV380" s="57"/>
      <c r="TW380" s="57"/>
      <c r="TX380" s="57"/>
      <c r="TY380" s="57"/>
      <c r="TZ380" s="57"/>
      <c r="UA380" s="57"/>
      <c r="UB380" s="57"/>
      <c r="UC380" s="57"/>
      <c r="UD380" s="57"/>
      <c r="UE380" s="57"/>
      <c r="UF380" s="57"/>
      <c r="UG380" s="57"/>
      <c r="UH380" s="57"/>
      <c r="UI380" s="57"/>
      <c r="UJ380" s="57"/>
      <c r="UK380" s="57"/>
      <c r="UL380" s="57"/>
      <c r="UM380" s="57"/>
      <c r="UN380" s="57"/>
      <c r="UO380" s="57"/>
      <c r="UP380" s="57"/>
      <c r="UQ380" s="57"/>
      <c r="UR380" s="57"/>
      <c r="US380" s="57"/>
      <c r="UT380" s="57"/>
      <c r="UU380" s="57"/>
      <c r="UV380" s="57"/>
      <c r="UW380" s="57"/>
      <c r="UX380" s="57"/>
      <c r="UY380" s="57"/>
      <c r="UZ380" s="57"/>
      <c r="VA380" s="57"/>
      <c r="VB380" s="57"/>
      <c r="VC380" s="57"/>
      <c r="VD380" s="57"/>
      <c r="VE380" s="57"/>
      <c r="VF380" s="57"/>
      <c r="VG380" s="57"/>
      <c r="VH380" s="57"/>
      <c r="VI380" s="57"/>
      <c r="VJ380" s="57"/>
      <c r="VK380" s="57"/>
      <c r="VL380" s="57"/>
      <c r="VM380" s="57"/>
      <c r="VN380" s="57"/>
      <c r="VO380" s="57"/>
      <c r="VP380" s="57"/>
      <c r="VQ380" s="57"/>
      <c r="VR380" s="57"/>
      <c r="VS380" s="57"/>
      <c r="VT380" s="57"/>
      <c r="VU380" s="57"/>
      <c r="VV380" s="57"/>
      <c r="VW380" s="57"/>
      <c r="VX380" s="57"/>
      <c r="VY380" s="57"/>
      <c r="VZ380" s="57"/>
      <c r="WA380" s="57"/>
      <c r="WB380" s="57"/>
      <c r="WC380" s="57"/>
      <c r="WD380" s="57"/>
      <c r="WE380" s="57"/>
      <c r="WF380" s="57"/>
      <c r="WG380" s="57"/>
      <c r="WH380" s="57"/>
      <c r="WI380" s="57"/>
      <c r="WJ380" s="57"/>
      <c r="WK380" s="57"/>
      <c r="WL380" s="57"/>
      <c r="WM380" s="57"/>
      <c r="WN380" s="57"/>
      <c r="WO380" s="57"/>
      <c r="WP380" s="57"/>
      <c r="WQ380" s="57"/>
      <c r="WR380" s="57"/>
      <c r="WS380" s="57"/>
      <c r="WT380" s="57"/>
      <c r="WU380" s="57"/>
      <c r="WV380" s="57"/>
      <c r="WW380" s="57"/>
      <c r="WX380" s="57"/>
      <c r="WY380" s="57"/>
      <c r="WZ380" s="57"/>
      <c r="XA380" s="57"/>
      <c r="XB380" s="57"/>
      <c r="XC380" s="57"/>
      <c r="XD380" s="57"/>
      <c r="XE380" s="57"/>
      <c r="XF380" s="57"/>
      <c r="XG380" s="57"/>
      <c r="XH380" s="57"/>
      <c r="XI380" s="57"/>
      <c r="XJ380" s="57"/>
      <c r="XK380" s="57"/>
      <c r="XL380" s="57"/>
      <c r="XM380" s="57"/>
      <c r="XN380" s="57"/>
      <c r="XO380" s="57"/>
      <c r="XP380" s="57"/>
      <c r="XQ380" s="57"/>
      <c r="XR380" s="57"/>
      <c r="XS380" s="57"/>
      <c r="XT380" s="57"/>
      <c r="XU380" s="57"/>
      <c r="XV380" s="57"/>
      <c r="XW380" s="57"/>
    </row>
    <row r="381">
      <c r="AI381" s="57"/>
      <c r="BR381" s="57"/>
      <c r="DA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c r="IX381" s="57"/>
      <c r="IY381" s="57"/>
      <c r="IZ381" s="57"/>
      <c r="JA381" s="57"/>
      <c r="JB381" s="57"/>
      <c r="JC381" s="57"/>
      <c r="JD381" s="57"/>
      <c r="JE381" s="57"/>
      <c r="JF381" s="57"/>
      <c r="JG381" s="57"/>
      <c r="JH381" s="57"/>
      <c r="JI381" s="57"/>
      <c r="JJ381" s="57"/>
      <c r="JK381" s="57"/>
      <c r="JL381" s="57"/>
      <c r="JM381" s="57"/>
      <c r="JN381" s="57"/>
      <c r="JO381" s="57"/>
      <c r="JP381" s="57"/>
      <c r="JQ381" s="57"/>
      <c r="JR381" s="57"/>
      <c r="JS381" s="57"/>
      <c r="JT381" s="57"/>
      <c r="JU381" s="57"/>
      <c r="JV381" s="57"/>
      <c r="JW381" s="57"/>
      <c r="JX381" s="57"/>
      <c r="JY381" s="57"/>
      <c r="JZ381" s="57"/>
      <c r="KA381" s="57"/>
      <c r="KB381" s="57"/>
      <c r="KC381" s="57"/>
      <c r="KD381" s="57"/>
      <c r="KE381" s="57"/>
      <c r="KF381" s="57"/>
      <c r="KG381" s="57"/>
      <c r="KH381" s="57"/>
      <c r="KI381" s="57"/>
      <c r="KJ381" s="57"/>
      <c r="KK381" s="57"/>
      <c r="KL381" s="57"/>
      <c r="KM381" s="57"/>
      <c r="KN381" s="57"/>
      <c r="KO381" s="57"/>
      <c r="KP381" s="57"/>
      <c r="KQ381" s="57"/>
      <c r="KR381" s="57"/>
      <c r="KS381" s="57"/>
      <c r="KT381" s="57"/>
      <c r="KU381" s="57"/>
      <c r="KV381" s="57"/>
      <c r="KW381" s="57"/>
      <c r="KX381" s="57"/>
      <c r="KY381" s="57"/>
      <c r="KZ381" s="57"/>
      <c r="LA381" s="57"/>
      <c r="LB381" s="57"/>
      <c r="LC381" s="57"/>
      <c r="LD381" s="57"/>
      <c r="LE381" s="57"/>
      <c r="LF381" s="57"/>
      <c r="LG381" s="57"/>
      <c r="LH381" s="57"/>
      <c r="LI381" s="57"/>
      <c r="LJ381" s="57"/>
      <c r="LK381" s="57"/>
      <c r="LL381" s="57"/>
      <c r="LM381" s="57"/>
      <c r="LN381" s="57"/>
      <c r="LO381" s="57"/>
      <c r="LP381" s="57"/>
      <c r="LQ381" s="57"/>
      <c r="LR381" s="57"/>
      <c r="LS381" s="57"/>
      <c r="LT381" s="57"/>
      <c r="LU381" s="57"/>
      <c r="LV381" s="57"/>
      <c r="LW381" s="57"/>
      <c r="LX381" s="57"/>
      <c r="LY381" s="57"/>
      <c r="LZ381" s="57"/>
      <c r="MA381" s="57"/>
      <c r="MB381" s="57"/>
      <c r="MC381" s="57"/>
      <c r="MD381" s="57"/>
      <c r="ME381" s="57"/>
      <c r="MF381" s="57"/>
      <c r="MG381" s="57"/>
      <c r="MH381" s="57"/>
      <c r="MI381" s="57"/>
      <c r="MJ381" s="57"/>
      <c r="MK381" s="57"/>
      <c r="ML381" s="57"/>
      <c r="MM381" s="57"/>
      <c r="MN381" s="57"/>
      <c r="MO381" s="57"/>
      <c r="MP381" s="57"/>
      <c r="MQ381" s="57"/>
      <c r="MR381" s="57"/>
      <c r="MS381" s="57"/>
      <c r="MT381" s="57"/>
      <c r="MU381" s="57"/>
      <c r="MV381" s="57"/>
      <c r="MW381" s="57"/>
      <c r="MX381" s="57"/>
      <c r="MY381" s="57"/>
      <c r="MZ381" s="57"/>
      <c r="NA381" s="57"/>
      <c r="NB381" s="57"/>
      <c r="NC381" s="57"/>
      <c r="ND381" s="57"/>
      <c r="NE381" s="57"/>
      <c r="NF381" s="57"/>
      <c r="NG381" s="57"/>
      <c r="NH381" s="57"/>
      <c r="NI381" s="57"/>
      <c r="NJ381" s="57"/>
      <c r="NK381" s="57"/>
      <c r="NL381" s="57"/>
      <c r="NM381" s="57"/>
      <c r="NN381" s="57"/>
      <c r="NO381" s="57"/>
      <c r="NP381" s="57"/>
      <c r="NQ381" s="57"/>
      <c r="NR381" s="57"/>
      <c r="NS381" s="57"/>
      <c r="NT381" s="57"/>
      <c r="NU381" s="57"/>
      <c r="NV381" s="57"/>
      <c r="NW381" s="57"/>
      <c r="NX381" s="57"/>
      <c r="NY381" s="57"/>
      <c r="NZ381" s="57"/>
      <c r="OA381" s="57"/>
      <c r="OB381" s="57"/>
      <c r="OC381" s="57"/>
      <c r="OD381" s="57"/>
      <c r="OE381" s="57"/>
      <c r="OF381" s="57"/>
      <c r="OG381" s="57"/>
      <c r="OH381" s="57"/>
      <c r="OI381" s="57"/>
      <c r="OJ381" s="57"/>
      <c r="OK381" s="57"/>
      <c r="OL381" s="57"/>
      <c r="OM381" s="57"/>
      <c r="ON381" s="57"/>
      <c r="OO381" s="57"/>
      <c r="OP381" s="57"/>
      <c r="OQ381" s="57"/>
      <c r="OR381" s="57"/>
      <c r="OS381" s="57"/>
      <c r="OT381" s="57"/>
      <c r="OU381" s="57"/>
      <c r="OV381" s="57"/>
      <c r="OW381" s="57"/>
      <c r="OX381" s="57"/>
      <c r="OY381" s="57"/>
      <c r="OZ381" s="57"/>
      <c r="PA381" s="57"/>
      <c r="PB381" s="57"/>
      <c r="PC381" s="57"/>
      <c r="PD381" s="57"/>
      <c r="PE381" s="57"/>
      <c r="PF381" s="57"/>
      <c r="PG381" s="57"/>
      <c r="PH381" s="57"/>
      <c r="PI381" s="57"/>
      <c r="PJ381" s="57"/>
      <c r="PK381" s="57"/>
      <c r="PL381" s="57"/>
      <c r="PM381" s="57"/>
      <c r="PN381" s="57"/>
      <c r="PO381" s="57"/>
      <c r="PP381" s="57"/>
      <c r="PQ381" s="57"/>
      <c r="PR381" s="57"/>
      <c r="PS381" s="57"/>
      <c r="PT381" s="57"/>
      <c r="PU381" s="57"/>
      <c r="PV381" s="57"/>
      <c r="PW381" s="57"/>
      <c r="PX381" s="57"/>
      <c r="PY381" s="57"/>
      <c r="PZ381" s="57"/>
      <c r="QA381" s="57"/>
      <c r="QB381" s="57"/>
      <c r="QC381" s="57"/>
      <c r="QD381" s="57"/>
      <c r="QE381" s="57"/>
      <c r="QF381" s="57"/>
      <c r="QG381" s="57"/>
      <c r="QH381" s="57"/>
      <c r="QI381" s="57"/>
      <c r="QJ381" s="57"/>
      <c r="QK381" s="57"/>
      <c r="QL381" s="57"/>
      <c r="QM381" s="57"/>
      <c r="QN381" s="57"/>
      <c r="QO381" s="57"/>
      <c r="QP381" s="57"/>
      <c r="QQ381" s="57"/>
      <c r="QR381" s="57"/>
      <c r="QS381" s="57"/>
      <c r="QT381" s="57"/>
      <c r="QU381" s="57"/>
      <c r="QV381" s="57"/>
      <c r="QW381" s="57"/>
      <c r="QX381" s="57"/>
      <c r="QY381" s="57"/>
      <c r="QZ381" s="57"/>
      <c r="RA381" s="57"/>
      <c r="RB381" s="57"/>
      <c r="RC381" s="57"/>
      <c r="RD381" s="57"/>
      <c r="RE381" s="57"/>
      <c r="RF381" s="57"/>
      <c r="RG381" s="57"/>
      <c r="RH381" s="57"/>
      <c r="RI381" s="57"/>
      <c r="RJ381" s="57"/>
      <c r="RK381" s="57"/>
      <c r="RL381" s="57"/>
      <c r="RM381" s="57"/>
      <c r="RN381" s="57"/>
      <c r="RO381" s="57"/>
      <c r="RP381" s="57"/>
      <c r="RQ381" s="57"/>
      <c r="RR381" s="57"/>
      <c r="RS381" s="57"/>
      <c r="RT381" s="57"/>
      <c r="RU381" s="57"/>
      <c r="RV381" s="57"/>
      <c r="RW381" s="57"/>
      <c r="RX381" s="57"/>
      <c r="RY381" s="57"/>
      <c r="RZ381" s="57"/>
      <c r="SA381" s="57"/>
      <c r="SB381" s="57"/>
      <c r="SC381" s="57"/>
      <c r="SD381" s="57"/>
      <c r="SE381" s="57"/>
      <c r="SF381" s="57"/>
      <c r="SG381" s="57"/>
      <c r="SH381" s="57"/>
      <c r="SI381" s="57"/>
      <c r="SJ381" s="57"/>
      <c r="SK381" s="57"/>
      <c r="SL381" s="57"/>
      <c r="SM381" s="57"/>
      <c r="SN381" s="57"/>
      <c r="SO381" s="57"/>
      <c r="SP381" s="57"/>
      <c r="SQ381" s="57"/>
      <c r="SR381" s="57"/>
      <c r="SS381" s="57"/>
      <c r="ST381" s="57"/>
      <c r="SU381" s="57"/>
      <c r="SV381" s="57"/>
      <c r="SW381" s="57"/>
      <c r="SX381" s="57"/>
      <c r="SY381" s="57"/>
      <c r="SZ381" s="57"/>
      <c r="TA381" s="57"/>
      <c r="TB381" s="57"/>
      <c r="TC381" s="57"/>
      <c r="TD381" s="57"/>
      <c r="TE381" s="57"/>
      <c r="TF381" s="57"/>
      <c r="TG381" s="57"/>
      <c r="TH381" s="57"/>
      <c r="TI381" s="57"/>
      <c r="TJ381" s="57"/>
      <c r="TK381" s="57"/>
      <c r="TL381" s="57"/>
      <c r="TM381" s="57"/>
      <c r="TN381" s="57"/>
      <c r="TO381" s="57"/>
      <c r="TP381" s="57"/>
      <c r="TQ381" s="57"/>
      <c r="TR381" s="57"/>
      <c r="TS381" s="57"/>
      <c r="TT381" s="57"/>
      <c r="TU381" s="57"/>
      <c r="TV381" s="57"/>
      <c r="TW381" s="57"/>
      <c r="TX381" s="57"/>
      <c r="TY381" s="57"/>
      <c r="TZ381" s="57"/>
      <c r="UA381" s="57"/>
      <c r="UB381" s="57"/>
      <c r="UC381" s="57"/>
      <c r="UD381" s="57"/>
      <c r="UE381" s="57"/>
      <c r="UF381" s="57"/>
      <c r="UG381" s="57"/>
      <c r="UH381" s="57"/>
      <c r="UI381" s="57"/>
      <c r="UJ381" s="57"/>
      <c r="UK381" s="57"/>
      <c r="UL381" s="57"/>
      <c r="UM381" s="57"/>
      <c r="UN381" s="57"/>
      <c r="UO381" s="57"/>
      <c r="UP381" s="57"/>
      <c r="UQ381" s="57"/>
      <c r="UR381" s="57"/>
      <c r="US381" s="57"/>
      <c r="UT381" s="57"/>
      <c r="UU381" s="57"/>
      <c r="UV381" s="57"/>
      <c r="UW381" s="57"/>
      <c r="UX381" s="57"/>
      <c r="UY381" s="57"/>
      <c r="UZ381" s="57"/>
      <c r="VA381" s="57"/>
      <c r="VB381" s="57"/>
      <c r="VC381" s="57"/>
      <c r="VD381" s="57"/>
      <c r="VE381" s="57"/>
      <c r="VF381" s="57"/>
      <c r="VG381" s="57"/>
      <c r="VH381" s="57"/>
      <c r="VI381" s="57"/>
      <c r="VJ381" s="57"/>
      <c r="VK381" s="57"/>
      <c r="VL381" s="57"/>
      <c r="VM381" s="57"/>
      <c r="VN381" s="57"/>
      <c r="VO381" s="57"/>
      <c r="VP381" s="57"/>
      <c r="VQ381" s="57"/>
      <c r="VR381" s="57"/>
      <c r="VS381" s="57"/>
      <c r="VT381" s="57"/>
      <c r="VU381" s="57"/>
      <c r="VV381" s="57"/>
      <c r="VW381" s="57"/>
      <c r="VX381" s="57"/>
      <c r="VY381" s="57"/>
      <c r="VZ381" s="57"/>
      <c r="WA381" s="57"/>
      <c r="WB381" s="57"/>
      <c r="WC381" s="57"/>
      <c r="WD381" s="57"/>
      <c r="WE381" s="57"/>
      <c r="WF381" s="57"/>
      <c r="WG381" s="57"/>
      <c r="WH381" s="57"/>
      <c r="WI381" s="57"/>
      <c r="WJ381" s="57"/>
      <c r="WK381" s="57"/>
      <c r="WL381" s="57"/>
      <c r="WM381" s="57"/>
      <c r="WN381" s="57"/>
      <c r="WO381" s="57"/>
      <c r="WP381" s="57"/>
      <c r="WQ381" s="57"/>
      <c r="WR381" s="57"/>
      <c r="WS381" s="57"/>
      <c r="WT381" s="57"/>
      <c r="WU381" s="57"/>
      <c r="WV381" s="57"/>
      <c r="WW381" s="57"/>
      <c r="WX381" s="57"/>
      <c r="WY381" s="57"/>
      <c r="WZ381" s="57"/>
      <c r="XA381" s="57"/>
      <c r="XB381" s="57"/>
      <c r="XC381" s="57"/>
      <c r="XD381" s="57"/>
      <c r="XE381" s="57"/>
      <c r="XF381" s="57"/>
      <c r="XG381" s="57"/>
      <c r="XH381" s="57"/>
      <c r="XI381" s="57"/>
      <c r="XJ381" s="57"/>
      <c r="XK381" s="57"/>
      <c r="XL381" s="57"/>
      <c r="XM381" s="57"/>
      <c r="XN381" s="57"/>
      <c r="XO381" s="57"/>
      <c r="XP381" s="57"/>
      <c r="XQ381" s="57"/>
      <c r="XR381" s="57"/>
      <c r="XS381" s="57"/>
      <c r="XT381" s="57"/>
      <c r="XU381" s="57"/>
      <c r="XV381" s="57"/>
      <c r="XW381" s="57"/>
    </row>
    <row r="382">
      <c r="AI382" s="57"/>
      <c r="BR382" s="57"/>
      <c r="DA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c r="IX382" s="57"/>
      <c r="IY382" s="57"/>
      <c r="IZ382" s="57"/>
      <c r="JA382" s="57"/>
      <c r="JB382" s="57"/>
      <c r="JC382" s="57"/>
      <c r="JD382" s="57"/>
      <c r="JE382" s="57"/>
      <c r="JF382" s="57"/>
      <c r="JG382" s="57"/>
      <c r="JH382" s="57"/>
      <c r="JI382" s="57"/>
      <c r="JJ382" s="57"/>
      <c r="JK382" s="57"/>
      <c r="JL382" s="57"/>
      <c r="JM382" s="57"/>
      <c r="JN382" s="57"/>
      <c r="JO382" s="57"/>
      <c r="JP382" s="57"/>
      <c r="JQ382" s="57"/>
      <c r="JR382" s="57"/>
      <c r="JS382" s="57"/>
      <c r="JT382" s="57"/>
      <c r="JU382" s="57"/>
      <c r="JV382" s="57"/>
      <c r="JW382" s="57"/>
      <c r="JX382" s="57"/>
      <c r="JY382" s="57"/>
      <c r="JZ382" s="57"/>
      <c r="KA382" s="57"/>
      <c r="KB382" s="57"/>
      <c r="KC382" s="57"/>
      <c r="KD382" s="57"/>
      <c r="KE382" s="57"/>
      <c r="KF382" s="57"/>
      <c r="KG382" s="57"/>
      <c r="KH382" s="57"/>
      <c r="KI382" s="57"/>
      <c r="KJ382" s="57"/>
      <c r="KK382" s="57"/>
      <c r="KL382" s="57"/>
      <c r="KM382" s="57"/>
      <c r="KN382" s="57"/>
      <c r="KO382" s="57"/>
      <c r="KP382" s="57"/>
      <c r="KQ382" s="57"/>
      <c r="KR382" s="57"/>
      <c r="KS382" s="57"/>
      <c r="KT382" s="57"/>
      <c r="KU382" s="57"/>
      <c r="KV382" s="57"/>
      <c r="KW382" s="57"/>
      <c r="KX382" s="57"/>
      <c r="KY382" s="57"/>
      <c r="KZ382" s="57"/>
      <c r="LA382" s="57"/>
      <c r="LB382" s="57"/>
      <c r="LC382" s="57"/>
      <c r="LD382" s="57"/>
      <c r="LE382" s="57"/>
      <c r="LF382" s="57"/>
      <c r="LG382" s="57"/>
      <c r="LH382" s="57"/>
      <c r="LI382" s="57"/>
      <c r="LJ382" s="57"/>
      <c r="LK382" s="57"/>
      <c r="LL382" s="57"/>
      <c r="LM382" s="57"/>
      <c r="LN382" s="57"/>
      <c r="LO382" s="57"/>
      <c r="LP382" s="57"/>
      <c r="LQ382" s="57"/>
      <c r="LR382" s="57"/>
      <c r="LS382" s="57"/>
      <c r="LT382" s="57"/>
      <c r="LU382" s="57"/>
      <c r="LV382" s="57"/>
      <c r="LW382" s="57"/>
      <c r="LX382" s="57"/>
      <c r="LY382" s="57"/>
      <c r="LZ382" s="57"/>
      <c r="MA382" s="57"/>
      <c r="MB382" s="57"/>
      <c r="MC382" s="57"/>
      <c r="MD382" s="57"/>
      <c r="ME382" s="57"/>
      <c r="MF382" s="57"/>
      <c r="MG382" s="57"/>
      <c r="MH382" s="57"/>
      <c r="MI382" s="57"/>
      <c r="MJ382" s="57"/>
      <c r="MK382" s="57"/>
      <c r="ML382" s="57"/>
      <c r="MM382" s="57"/>
      <c r="MN382" s="57"/>
      <c r="MO382" s="57"/>
      <c r="MP382" s="57"/>
      <c r="MQ382" s="57"/>
      <c r="MR382" s="57"/>
      <c r="MS382" s="57"/>
      <c r="MT382" s="57"/>
      <c r="MU382" s="57"/>
      <c r="MV382" s="57"/>
      <c r="MW382" s="57"/>
      <c r="MX382" s="57"/>
      <c r="MY382" s="57"/>
      <c r="MZ382" s="57"/>
      <c r="NA382" s="57"/>
      <c r="NB382" s="57"/>
      <c r="NC382" s="57"/>
      <c r="ND382" s="57"/>
      <c r="NE382" s="57"/>
      <c r="NF382" s="57"/>
      <c r="NG382" s="57"/>
      <c r="NH382" s="57"/>
      <c r="NI382" s="57"/>
      <c r="NJ382" s="57"/>
      <c r="NK382" s="57"/>
      <c r="NL382" s="57"/>
      <c r="NM382" s="57"/>
      <c r="NN382" s="57"/>
      <c r="NO382" s="57"/>
      <c r="NP382" s="57"/>
      <c r="NQ382" s="57"/>
      <c r="NR382" s="57"/>
      <c r="NS382" s="57"/>
      <c r="NT382" s="57"/>
      <c r="NU382" s="57"/>
      <c r="NV382" s="57"/>
      <c r="NW382" s="57"/>
      <c r="NX382" s="57"/>
      <c r="NY382" s="57"/>
      <c r="NZ382" s="57"/>
      <c r="OA382" s="57"/>
      <c r="OB382" s="57"/>
      <c r="OC382" s="57"/>
      <c r="OD382" s="57"/>
      <c r="OE382" s="57"/>
      <c r="OF382" s="57"/>
      <c r="OG382" s="57"/>
      <c r="OH382" s="57"/>
      <c r="OI382" s="57"/>
      <c r="OJ382" s="57"/>
      <c r="OK382" s="57"/>
      <c r="OL382" s="57"/>
      <c r="OM382" s="57"/>
      <c r="ON382" s="57"/>
      <c r="OO382" s="57"/>
      <c r="OP382" s="57"/>
      <c r="OQ382" s="57"/>
      <c r="OR382" s="57"/>
      <c r="OS382" s="57"/>
      <c r="OT382" s="57"/>
      <c r="OU382" s="57"/>
      <c r="OV382" s="57"/>
      <c r="OW382" s="57"/>
      <c r="OX382" s="57"/>
      <c r="OY382" s="57"/>
      <c r="OZ382" s="57"/>
      <c r="PA382" s="57"/>
      <c r="PB382" s="57"/>
      <c r="PC382" s="57"/>
      <c r="PD382" s="57"/>
      <c r="PE382" s="57"/>
      <c r="PF382" s="57"/>
      <c r="PG382" s="57"/>
      <c r="PH382" s="57"/>
      <c r="PI382" s="57"/>
      <c r="PJ382" s="57"/>
      <c r="PK382" s="57"/>
      <c r="PL382" s="57"/>
      <c r="PM382" s="57"/>
      <c r="PN382" s="57"/>
      <c r="PO382" s="57"/>
      <c r="PP382" s="57"/>
      <c r="PQ382" s="57"/>
      <c r="PR382" s="57"/>
      <c r="PS382" s="57"/>
      <c r="PT382" s="57"/>
      <c r="PU382" s="57"/>
      <c r="PV382" s="57"/>
      <c r="PW382" s="57"/>
      <c r="PX382" s="57"/>
      <c r="PY382" s="57"/>
      <c r="PZ382" s="57"/>
      <c r="QA382" s="57"/>
      <c r="QB382" s="57"/>
      <c r="QC382" s="57"/>
      <c r="QD382" s="57"/>
      <c r="QE382" s="57"/>
      <c r="QF382" s="57"/>
      <c r="QG382" s="57"/>
      <c r="QH382" s="57"/>
      <c r="QI382" s="57"/>
      <c r="QJ382" s="57"/>
      <c r="QK382" s="57"/>
      <c r="QL382" s="57"/>
      <c r="QM382" s="57"/>
      <c r="QN382" s="57"/>
      <c r="QO382" s="57"/>
      <c r="QP382" s="57"/>
      <c r="QQ382" s="57"/>
      <c r="QR382" s="57"/>
      <c r="QS382" s="57"/>
      <c r="QT382" s="57"/>
      <c r="QU382" s="57"/>
      <c r="QV382" s="57"/>
      <c r="QW382" s="57"/>
      <c r="QX382" s="57"/>
      <c r="QY382" s="57"/>
      <c r="QZ382" s="57"/>
      <c r="RA382" s="57"/>
      <c r="RB382" s="57"/>
      <c r="RC382" s="57"/>
      <c r="RD382" s="57"/>
      <c r="RE382" s="57"/>
      <c r="RF382" s="57"/>
      <c r="RG382" s="57"/>
      <c r="RH382" s="57"/>
      <c r="RI382" s="57"/>
      <c r="RJ382" s="57"/>
      <c r="RK382" s="57"/>
      <c r="RL382" s="57"/>
      <c r="RM382" s="57"/>
      <c r="RN382" s="57"/>
      <c r="RO382" s="57"/>
      <c r="RP382" s="57"/>
      <c r="RQ382" s="57"/>
      <c r="RR382" s="57"/>
      <c r="RS382" s="57"/>
      <c r="RT382" s="57"/>
      <c r="RU382" s="57"/>
      <c r="RV382" s="57"/>
      <c r="RW382" s="57"/>
      <c r="RX382" s="57"/>
      <c r="RY382" s="57"/>
      <c r="RZ382" s="57"/>
      <c r="SA382" s="57"/>
      <c r="SB382" s="57"/>
      <c r="SC382" s="57"/>
      <c r="SD382" s="57"/>
      <c r="SE382" s="57"/>
      <c r="SF382" s="57"/>
      <c r="SG382" s="57"/>
      <c r="SH382" s="57"/>
      <c r="SI382" s="57"/>
      <c r="SJ382" s="57"/>
      <c r="SK382" s="57"/>
      <c r="SL382" s="57"/>
      <c r="SM382" s="57"/>
      <c r="SN382" s="57"/>
      <c r="SO382" s="57"/>
      <c r="SP382" s="57"/>
      <c r="SQ382" s="57"/>
      <c r="SR382" s="57"/>
      <c r="SS382" s="57"/>
      <c r="ST382" s="57"/>
      <c r="SU382" s="57"/>
      <c r="SV382" s="57"/>
      <c r="SW382" s="57"/>
      <c r="SX382" s="57"/>
      <c r="SY382" s="57"/>
      <c r="SZ382" s="57"/>
      <c r="TA382" s="57"/>
      <c r="TB382" s="57"/>
      <c r="TC382" s="57"/>
      <c r="TD382" s="57"/>
      <c r="TE382" s="57"/>
      <c r="TF382" s="57"/>
      <c r="TG382" s="57"/>
      <c r="TH382" s="57"/>
      <c r="TI382" s="57"/>
      <c r="TJ382" s="57"/>
      <c r="TK382" s="57"/>
      <c r="TL382" s="57"/>
      <c r="TM382" s="57"/>
      <c r="TN382" s="57"/>
      <c r="TO382" s="57"/>
      <c r="TP382" s="57"/>
      <c r="TQ382" s="57"/>
      <c r="TR382" s="57"/>
      <c r="TS382" s="57"/>
      <c r="TT382" s="57"/>
      <c r="TU382" s="57"/>
      <c r="TV382" s="57"/>
      <c r="TW382" s="57"/>
      <c r="TX382" s="57"/>
      <c r="TY382" s="57"/>
      <c r="TZ382" s="57"/>
      <c r="UA382" s="57"/>
      <c r="UB382" s="57"/>
      <c r="UC382" s="57"/>
      <c r="UD382" s="57"/>
      <c r="UE382" s="57"/>
      <c r="UF382" s="57"/>
      <c r="UG382" s="57"/>
      <c r="UH382" s="57"/>
      <c r="UI382" s="57"/>
      <c r="UJ382" s="57"/>
      <c r="UK382" s="57"/>
      <c r="UL382" s="57"/>
      <c r="UM382" s="57"/>
      <c r="UN382" s="57"/>
      <c r="UO382" s="57"/>
      <c r="UP382" s="57"/>
      <c r="UQ382" s="57"/>
      <c r="UR382" s="57"/>
      <c r="US382" s="57"/>
      <c r="UT382" s="57"/>
      <c r="UU382" s="57"/>
      <c r="UV382" s="57"/>
      <c r="UW382" s="57"/>
      <c r="UX382" s="57"/>
      <c r="UY382" s="57"/>
      <c r="UZ382" s="57"/>
      <c r="VA382" s="57"/>
      <c r="VB382" s="57"/>
      <c r="VC382" s="57"/>
      <c r="VD382" s="57"/>
      <c r="VE382" s="57"/>
      <c r="VF382" s="57"/>
      <c r="VG382" s="57"/>
      <c r="VH382" s="57"/>
      <c r="VI382" s="57"/>
      <c r="VJ382" s="57"/>
      <c r="VK382" s="57"/>
      <c r="VL382" s="57"/>
      <c r="VM382" s="57"/>
      <c r="VN382" s="57"/>
      <c r="VO382" s="57"/>
      <c r="VP382" s="57"/>
      <c r="VQ382" s="57"/>
      <c r="VR382" s="57"/>
      <c r="VS382" s="57"/>
      <c r="VT382" s="57"/>
      <c r="VU382" s="57"/>
      <c r="VV382" s="57"/>
      <c r="VW382" s="57"/>
      <c r="VX382" s="57"/>
      <c r="VY382" s="57"/>
      <c r="VZ382" s="57"/>
      <c r="WA382" s="57"/>
      <c r="WB382" s="57"/>
      <c r="WC382" s="57"/>
      <c r="WD382" s="57"/>
      <c r="WE382" s="57"/>
      <c r="WF382" s="57"/>
      <c r="WG382" s="57"/>
      <c r="WH382" s="57"/>
      <c r="WI382" s="57"/>
      <c r="WJ382" s="57"/>
      <c r="WK382" s="57"/>
      <c r="WL382" s="57"/>
      <c r="WM382" s="57"/>
      <c r="WN382" s="57"/>
      <c r="WO382" s="57"/>
      <c r="WP382" s="57"/>
      <c r="WQ382" s="57"/>
      <c r="WR382" s="57"/>
      <c r="WS382" s="57"/>
      <c r="WT382" s="57"/>
      <c r="WU382" s="57"/>
      <c r="WV382" s="57"/>
      <c r="WW382" s="57"/>
      <c r="WX382" s="57"/>
      <c r="WY382" s="57"/>
      <c r="WZ382" s="57"/>
      <c r="XA382" s="57"/>
      <c r="XB382" s="57"/>
      <c r="XC382" s="57"/>
      <c r="XD382" s="57"/>
      <c r="XE382" s="57"/>
      <c r="XF382" s="57"/>
      <c r="XG382" s="57"/>
      <c r="XH382" s="57"/>
      <c r="XI382" s="57"/>
      <c r="XJ382" s="57"/>
      <c r="XK382" s="57"/>
      <c r="XL382" s="57"/>
      <c r="XM382" s="57"/>
      <c r="XN382" s="57"/>
      <c r="XO382" s="57"/>
      <c r="XP382" s="57"/>
      <c r="XQ382" s="57"/>
      <c r="XR382" s="57"/>
      <c r="XS382" s="57"/>
      <c r="XT382" s="57"/>
      <c r="XU382" s="57"/>
      <c r="XV382" s="57"/>
      <c r="XW382" s="57"/>
    </row>
    <row r="383">
      <c r="AI383" s="57"/>
      <c r="BR383" s="57"/>
      <c r="DA383" s="57"/>
      <c r="EJ383" s="57"/>
      <c r="EK383" s="57"/>
      <c r="EL383" s="57"/>
      <c r="EM383" s="57"/>
      <c r="EN383" s="57"/>
      <c r="EO383" s="57"/>
      <c r="EP383" s="57"/>
      <c r="EQ383" s="57"/>
      <c r="ER383" s="57"/>
      <c r="ES383" s="57"/>
      <c r="ET383" s="57"/>
      <c r="EU383" s="57"/>
      <c r="EV383" s="57"/>
      <c r="EW383" s="57"/>
      <c r="EX383" s="57"/>
      <c r="EY383" s="57"/>
      <c r="EZ383" s="57"/>
      <c r="FA383" s="57"/>
      <c r="FB383" s="57"/>
      <c r="FC383" s="57"/>
      <c r="FD383" s="57"/>
      <c r="FE383" s="57"/>
      <c r="FF383" s="57"/>
      <c r="FG383" s="57"/>
      <c r="FH383" s="57"/>
      <c r="FI383" s="57"/>
      <c r="FJ383" s="57"/>
      <c r="FK383" s="57"/>
      <c r="FL383" s="57"/>
      <c r="FM383" s="57"/>
      <c r="FN383" s="57"/>
      <c r="FO383" s="57"/>
      <c r="FP383" s="57"/>
      <c r="FQ383" s="57"/>
      <c r="FR383" s="57"/>
      <c r="FS383" s="57"/>
      <c r="FT383" s="57"/>
      <c r="FU383" s="57"/>
      <c r="FV383" s="57"/>
      <c r="FW383" s="57"/>
      <c r="FX383" s="57"/>
      <c r="FY383" s="57"/>
      <c r="FZ383" s="57"/>
      <c r="GA383" s="57"/>
      <c r="GB383" s="57"/>
      <c r="GC383" s="57"/>
      <c r="GD383" s="57"/>
      <c r="GE383" s="57"/>
      <c r="GF383" s="57"/>
      <c r="GG383" s="57"/>
      <c r="GH383" s="57"/>
      <c r="GI383" s="57"/>
      <c r="GJ383" s="57"/>
      <c r="GK383" s="57"/>
      <c r="GL383" s="57"/>
      <c r="GM383" s="57"/>
      <c r="GN383" s="57"/>
      <c r="GO383" s="57"/>
      <c r="GP383" s="57"/>
      <c r="GQ383" s="57"/>
      <c r="GR383" s="57"/>
      <c r="GS383" s="57"/>
      <c r="GT383" s="57"/>
      <c r="GU383" s="57"/>
      <c r="GV383" s="57"/>
      <c r="GW383" s="57"/>
      <c r="GX383" s="57"/>
      <c r="GY383" s="57"/>
      <c r="GZ383" s="57"/>
      <c r="HA383" s="57"/>
      <c r="HB383" s="57"/>
      <c r="HC383" s="57"/>
      <c r="HD383" s="57"/>
      <c r="HE383" s="57"/>
      <c r="HF383" s="57"/>
      <c r="HG383" s="57"/>
      <c r="HH383" s="57"/>
      <c r="HI383" s="57"/>
      <c r="HJ383" s="57"/>
      <c r="HK383" s="57"/>
      <c r="HL383" s="57"/>
      <c r="HM383" s="57"/>
      <c r="HN383" s="57"/>
      <c r="HO383" s="57"/>
      <c r="HP383" s="57"/>
      <c r="HQ383" s="57"/>
      <c r="HR383" s="57"/>
      <c r="HS383" s="57"/>
      <c r="HT383" s="57"/>
      <c r="HU383" s="57"/>
      <c r="HV383" s="57"/>
      <c r="HW383" s="57"/>
      <c r="HX383" s="57"/>
      <c r="HY383" s="57"/>
      <c r="HZ383" s="57"/>
      <c r="IA383" s="57"/>
      <c r="IB383" s="57"/>
      <c r="IC383" s="57"/>
      <c r="ID383" s="57"/>
      <c r="IE383" s="57"/>
      <c r="IF383" s="57"/>
      <c r="IG383" s="57"/>
      <c r="IH383" s="57"/>
      <c r="II383" s="57"/>
      <c r="IJ383" s="57"/>
      <c r="IK383" s="57"/>
      <c r="IL383" s="57"/>
      <c r="IM383" s="57"/>
      <c r="IN383" s="57"/>
      <c r="IO383" s="57"/>
      <c r="IP383" s="57"/>
      <c r="IQ383" s="57"/>
      <c r="IR383" s="57"/>
      <c r="IS383" s="57"/>
      <c r="IT383" s="57"/>
      <c r="IU383" s="57"/>
      <c r="IV383" s="57"/>
      <c r="IW383" s="57"/>
      <c r="IX383" s="57"/>
      <c r="IY383" s="57"/>
      <c r="IZ383" s="57"/>
      <c r="JA383" s="57"/>
      <c r="JB383" s="57"/>
      <c r="JC383" s="57"/>
      <c r="JD383" s="57"/>
      <c r="JE383" s="57"/>
      <c r="JF383" s="57"/>
      <c r="JG383" s="57"/>
      <c r="JH383" s="57"/>
      <c r="JI383" s="57"/>
      <c r="JJ383" s="57"/>
      <c r="JK383" s="57"/>
      <c r="JL383" s="57"/>
      <c r="JM383" s="57"/>
      <c r="JN383" s="57"/>
      <c r="JO383" s="57"/>
      <c r="JP383" s="57"/>
      <c r="JQ383" s="57"/>
      <c r="JR383" s="57"/>
      <c r="JS383" s="57"/>
      <c r="JT383" s="57"/>
      <c r="JU383" s="57"/>
      <c r="JV383" s="57"/>
      <c r="JW383" s="57"/>
      <c r="JX383" s="57"/>
      <c r="JY383" s="57"/>
      <c r="JZ383" s="57"/>
      <c r="KA383" s="57"/>
      <c r="KB383" s="57"/>
      <c r="KC383" s="57"/>
      <c r="KD383" s="57"/>
      <c r="KE383" s="57"/>
      <c r="KF383" s="57"/>
      <c r="KG383" s="57"/>
      <c r="KH383" s="57"/>
      <c r="KI383" s="57"/>
      <c r="KJ383" s="57"/>
      <c r="KK383" s="57"/>
      <c r="KL383" s="57"/>
      <c r="KM383" s="57"/>
      <c r="KN383" s="57"/>
      <c r="KO383" s="57"/>
      <c r="KP383" s="57"/>
      <c r="KQ383" s="57"/>
      <c r="KR383" s="57"/>
      <c r="KS383" s="57"/>
      <c r="KT383" s="57"/>
      <c r="KU383" s="57"/>
      <c r="KV383" s="57"/>
      <c r="KW383" s="57"/>
      <c r="KX383" s="57"/>
      <c r="KY383" s="57"/>
      <c r="KZ383" s="57"/>
      <c r="LA383" s="57"/>
      <c r="LB383" s="57"/>
      <c r="LC383" s="57"/>
      <c r="LD383" s="57"/>
      <c r="LE383" s="57"/>
      <c r="LF383" s="57"/>
      <c r="LG383" s="57"/>
      <c r="LH383" s="57"/>
      <c r="LI383" s="57"/>
      <c r="LJ383" s="57"/>
      <c r="LK383" s="57"/>
      <c r="LL383" s="57"/>
      <c r="LM383" s="57"/>
      <c r="LN383" s="57"/>
      <c r="LO383" s="57"/>
      <c r="LP383" s="57"/>
      <c r="LQ383" s="57"/>
      <c r="LR383" s="57"/>
      <c r="LS383" s="57"/>
      <c r="LT383" s="57"/>
      <c r="LU383" s="57"/>
      <c r="LV383" s="57"/>
      <c r="LW383" s="57"/>
      <c r="LX383" s="57"/>
      <c r="LY383" s="57"/>
      <c r="LZ383" s="57"/>
      <c r="MA383" s="57"/>
      <c r="MB383" s="57"/>
      <c r="MC383" s="57"/>
      <c r="MD383" s="57"/>
      <c r="ME383" s="57"/>
      <c r="MF383" s="57"/>
      <c r="MG383" s="57"/>
      <c r="MH383" s="57"/>
      <c r="MI383" s="57"/>
      <c r="MJ383" s="57"/>
      <c r="MK383" s="57"/>
      <c r="ML383" s="57"/>
      <c r="MM383" s="57"/>
      <c r="MN383" s="57"/>
      <c r="MO383" s="57"/>
      <c r="MP383" s="57"/>
      <c r="MQ383" s="57"/>
      <c r="MR383" s="57"/>
      <c r="MS383" s="57"/>
      <c r="MT383" s="57"/>
      <c r="MU383" s="57"/>
      <c r="MV383" s="57"/>
      <c r="MW383" s="57"/>
      <c r="MX383" s="57"/>
      <c r="MY383" s="57"/>
      <c r="MZ383" s="57"/>
      <c r="NA383" s="57"/>
      <c r="NB383" s="57"/>
      <c r="NC383" s="57"/>
      <c r="ND383" s="57"/>
      <c r="NE383" s="57"/>
      <c r="NF383" s="57"/>
      <c r="NG383" s="57"/>
      <c r="NH383" s="57"/>
      <c r="NI383" s="57"/>
      <c r="NJ383" s="57"/>
      <c r="NK383" s="57"/>
      <c r="NL383" s="57"/>
      <c r="NM383" s="57"/>
      <c r="NN383" s="57"/>
      <c r="NO383" s="57"/>
      <c r="NP383" s="57"/>
      <c r="NQ383" s="57"/>
      <c r="NR383" s="57"/>
      <c r="NS383" s="57"/>
      <c r="NT383" s="57"/>
      <c r="NU383" s="57"/>
      <c r="NV383" s="57"/>
      <c r="NW383" s="57"/>
      <c r="NX383" s="57"/>
      <c r="NY383" s="57"/>
      <c r="NZ383" s="57"/>
      <c r="OA383" s="57"/>
      <c r="OB383" s="57"/>
      <c r="OC383" s="57"/>
      <c r="OD383" s="57"/>
      <c r="OE383" s="57"/>
      <c r="OF383" s="57"/>
      <c r="OG383" s="57"/>
      <c r="OH383" s="57"/>
      <c r="OI383" s="57"/>
      <c r="OJ383" s="57"/>
      <c r="OK383" s="57"/>
      <c r="OL383" s="57"/>
      <c r="OM383" s="57"/>
      <c r="ON383" s="57"/>
      <c r="OO383" s="57"/>
      <c r="OP383" s="57"/>
      <c r="OQ383" s="57"/>
      <c r="OR383" s="57"/>
      <c r="OS383" s="57"/>
      <c r="OT383" s="57"/>
      <c r="OU383" s="57"/>
      <c r="OV383" s="57"/>
      <c r="OW383" s="57"/>
      <c r="OX383" s="57"/>
      <c r="OY383" s="57"/>
      <c r="OZ383" s="57"/>
      <c r="PA383" s="57"/>
      <c r="PB383" s="57"/>
      <c r="PC383" s="57"/>
      <c r="PD383" s="57"/>
      <c r="PE383" s="57"/>
      <c r="PF383" s="57"/>
      <c r="PG383" s="57"/>
      <c r="PH383" s="57"/>
      <c r="PI383" s="57"/>
      <c r="PJ383" s="57"/>
      <c r="PK383" s="57"/>
      <c r="PL383" s="57"/>
      <c r="PM383" s="57"/>
      <c r="PN383" s="57"/>
      <c r="PO383" s="57"/>
      <c r="PP383" s="57"/>
      <c r="PQ383" s="57"/>
      <c r="PR383" s="57"/>
      <c r="PS383" s="57"/>
      <c r="PT383" s="57"/>
      <c r="PU383" s="57"/>
      <c r="PV383" s="57"/>
      <c r="PW383" s="57"/>
      <c r="PX383" s="57"/>
      <c r="PY383" s="57"/>
      <c r="PZ383" s="57"/>
      <c r="QA383" s="57"/>
      <c r="QB383" s="57"/>
      <c r="QC383" s="57"/>
      <c r="QD383" s="57"/>
      <c r="QE383" s="57"/>
      <c r="QF383" s="57"/>
      <c r="QG383" s="57"/>
      <c r="QH383" s="57"/>
      <c r="QI383" s="57"/>
      <c r="QJ383" s="57"/>
      <c r="QK383" s="57"/>
      <c r="QL383" s="57"/>
      <c r="QM383" s="57"/>
      <c r="QN383" s="57"/>
      <c r="QO383" s="57"/>
      <c r="QP383" s="57"/>
      <c r="QQ383" s="57"/>
      <c r="QR383" s="57"/>
      <c r="QS383" s="57"/>
      <c r="QT383" s="57"/>
      <c r="QU383" s="57"/>
      <c r="QV383" s="57"/>
      <c r="QW383" s="57"/>
      <c r="QX383" s="57"/>
      <c r="QY383" s="57"/>
      <c r="QZ383" s="57"/>
      <c r="RA383" s="57"/>
      <c r="RB383" s="57"/>
      <c r="RC383" s="57"/>
      <c r="RD383" s="57"/>
      <c r="RE383" s="57"/>
      <c r="RF383" s="57"/>
      <c r="RG383" s="57"/>
      <c r="RH383" s="57"/>
      <c r="RI383" s="57"/>
      <c r="RJ383" s="57"/>
      <c r="RK383" s="57"/>
      <c r="RL383" s="57"/>
      <c r="RM383" s="57"/>
      <c r="RN383" s="57"/>
      <c r="RO383" s="57"/>
      <c r="RP383" s="57"/>
      <c r="RQ383" s="57"/>
      <c r="RR383" s="57"/>
      <c r="RS383" s="57"/>
      <c r="RT383" s="57"/>
      <c r="RU383" s="57"/>
      <c r="RV383" s="57"/>
      <c r="RW383" s="57"/>
      <c r="RX383" s="57"/>
      <c r="RY383" s="57"/>
      <c r="RZ383" s="57"/>
      <c r="SA383" s="57"/>
      <c r="SB383" s="57"/>
      <c r="SC383" s="57"/>
      <c r="SD383" s="57"/>
      <c r="SE383" s="57"/>
      <c r="SF383" s="57"/>
      <c r="SG383" s="57"/>
      <c r="SH383" s="57"/>
      <c r="SI383" s="57"/>
      <c r="SJ383" s="57"/>
      <c r="SK383" s="57"/>
      <c r="SL383" s="57"/>
      <c r="SM383" s="57"/>
      <c r="SN383" s="57"/>
      <c r="SO383" s="57"/>
      <c r="SP383" s="57"/>
      <c r="SQ383" s="57"/>
      <c r="SR383" s="57"/>
      <c r="SS383" s="57"/>
      <c r="ST383" s="57"/>
      <c r="SU383" s="57"/>
      <c r="SV383" s="57"/>
      <c r="SW383" s="57"/>
      <c r="SX383" s="57"/>
      <c r="SY383" s="57"/>
      <c r="SZ383" s="57"/>
      <c r="TA383" s="57"/>
      <c r="TB383" s="57"/>
      <c r="TC383" s="57"/>
      <c r="TD383" s="57"/>
      <c r="TE383" s="57"/>
      <c r="TF383" s="57"/>
      <c r="TG383" s="57"/>
      <c r="TH383" s="57"/>
      <c r="TI383" s="57"/>
      <c r="TJ383" s="57"/>
      <c r="TK383" s="57"/>
      <c r="TL383" s="57"/>
      <c r="TM383" s="57"/>
      <c r="TN383" s="57"/>
      <c r="TO383" s="57"/>
      <c r="TP383" s="57"/>
      <c r="TQ383" s="57"/>
      <c r="TR383" s="57"/>
      <c r="TS383" s="57"/>
      <c r="TT383" s="57"/>
      <c r="TU383" s="57"/>
      <c r="TV383" s="57"/>
      <c r="TW383" s="57"/>
      <c r="TX383" s="57"/>
      <c r="TY383" s="57"/>
      <c r="TZ383" s="57"/>
      <c r="UA383" s="57"/>
      <c r="UB383" s="57"/>
      <c r="UC383" s="57"/>
      <c r="UD383" s="57"/>
      <c r="UE383" s="57"/>
      <c r="UF383" s="57"/>
      <c r="UG383" s="57"/>
      <c r="UH383" s="57"/>
      <c r="UI383" s="57"/>
      <c r="UJ383" s="57"/>
      <c r="UK383" s="57"/>
      <c r="UL383" s="57"/>
      <c r="UM383" s="57"/>
      <c r="UN383" s="57"/>
      <c r="UO383" s="57"/>
      <c r="UP383" s="57"/>
      <c r="UQ383" s="57"/>
      <c r="UR383" s="57"/>
      <c r="US383" s="57"/>
      <c r="UT383" s="57"/>
      <c r="UU383" s="57"/>
      <c r="UV383" s="57"/>
      <c r="UW383" s="57"/>
      <c r="UX383" s="57"/>
      <c r="UY383" s="57"/>
      <c r="UZ383" s="57"/>
      <c r="VA383" s="57"/>
      <c r="VB383" s="57"/>
      <c r="VC383" s="57"/>
      <c r="VD383" s="57"/>
      <c r="VE383" s="57"/>
      <c r="VF383" s="57"/>
      <c r="VG383" s="57"/>
      <c r="VH383" s="57"/>
      <c r="VI383" s="57"/>
      <c r="VJ383" s="57"/>
      <c r="VK383" s="57"/>
      <c r="VL383" s="57"/>
      <c r="VM383" s="57"/>
      <c r="VN383" s="57"/>
      <c r="VO383" s="57"/>
      <c r="VP383" s="57"/>
      <c r="VQ383" s="57"/>
      <c r="VR383" s="57"/>
      <c r="VS383" s="57"/>
      <c r="VT383" s="57"/>
      <c r="VU383" s="57"/>
      <c r="VV383" s="57"/>
      <c r="VW383" s="57"/>
      <c r="VX383" s="57"/>
      <c r="VY383" s="57"/>
      <c r="VZ383" s="57"/>
      <c r="WA383" s="57"/>
      <c r="WB383" s="57"/>
      <c r="WC383" s="57"/>
      <c r="WD383" s="57"/>
      <c r="WE383" s="57"/>
      <c r="WF383" s="57"/>
      <c r="WG383" s="57"/>
      <c r="WH383" s="57"/>
      <c r="WI383" s="57"/>
      <c r="WJ383" s="57"/>
      <c r="WK383" s="57"/>
      <c r="WL383" s="57"/>
      <c r="WM383" s="57"/>
      <c r="WN383" s="57"/>
      <c r="WO383" s="57"/>
      <c r="WP383" s="57"/>
      <c r="WQ383" s="57"/>
      <c r="WR383" s="57"/>
      <c r="WS383" s="57"/>
      <c r="WT383" s="57"/>
      <c r="WU383" s="57"/>
      <c r="WV383" s="57"/>
      <c r="WW383" s="57"/>
      <c r="WX383" s="57"/>
      <c r="WY383" s="57"/>
      <c r="WZ383" s="57"/>
      <c r="XA383" s="57"/>
      <c r="XB383" s="57"/>
      <c r="XC383" s="57"/>
      <c r="XD383" s="57"/>
      <c r="XE383" s="57"/>
      <c r="XF383" s="57"/>
      <c r="XG383" s="57"/>
      <c r="XH383" s="57"/>
      <c r="XI383" s="57"/>
      <c r="XJ383" s="57"/>
      <c r="XK383" s="57"/>
      <c r="XL383" s="57"/>
      <c r="XM383" s="57"/>
      <c r="XN383" s="57"/>
      <c r="XO383" s="57"/>
      <c r="XP383" s="57"/>
      <c r="XQ383" s="57"/>
      <c r="XR383" s="57"/>
      <c r="XS383" s="57"/>
      <c r="XT383" s="57"/>
      <c r="XU383" s="57"/>
      <c r="XV383" s="57"/>
      <c r="XW383" s="57"/>
    </row>
    <row r="384">
      <c r="AI384" s="57"/>
      <c r="BR384" s="57"/>
      <c r="DA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c r="IX384" s="57"/>
      <c r="IY384" s="57"/>
      <c r="IZ384" s="57"/>
      <c r="JA384" s="57"/>
      <c r="JB384" s="57"/>
      <c r="JC384" s="57"/>
      <c r="JD384" s="57"/>
      <c r="JE384" s="57"/>
      <c r="JF384" s="57"/>
      <c r="JG384" s="57"/>
      <c r="JH384" s="57"/>
      <c r="JI384" s="57"/>
      <c r="JJ384" s="57"/>
      <c r="JK384" s="57"/>
      <c r="JL384" s="57"/>
      <c r="JM384" s="57"/>
      <c r="JN384" s="57"/>
      <c r="JO384" s="57"/>
      <c r="JP384" s="57"/>
      <c r="JQ384" s="57"/>
      <c r="JR384" s="57"/>
      <c r="JS384" s="57"/>
      <c r="JT384" s="57"/>
      <c r="JU384" s="57"/>
      <c r="JV384" s="57"/>
      <c r="JW384" s="57"/>
      <c r="JX384" s="57"/>
      <c r="JY384" s="57"/>
      <c r="JZ384" s="57"/>
      <c r="KA384" s="57"/>
      <c r="KB384" s="57"/>
      <c r="KC384" s="57"/>
      <c r="KD384" s="57"/>
      <c r="KE384" s="57"/>
      <c r="KF384" s="57"/>
      <c r="KG384" s="57"/>
      <c r="KH384" s="57"/>
      <c r="KI384" s="57"/>
      <c r="KJ384" s="57"/>
      <c r="KK384" s="57"/>
      <c r="KL384" s="57"/>
      <c r="KM384" s="57"/>
      <c r="KN384" s="57"/>
      <c r="KO384" s="57"/>
      <c r="KP384" s="57"/>
      <c r="KQ384" s="57"/>
      <c r="KR384" s="57"/>
      <c r="KS384" s="57"/>
      <c r="KT384" s="57"/>
      <c r="KU384" s="57"/>
      <c r="KV384" s="57"/>
      <c r="KW384" s="57"/>
      <c r="KX384" s="57"/>
      <c r="KY384" s="57"/>
      <c r="KZ384" s="57"/>
      <c r="LA384" s="57"/>
      <c r="LB384" s="57"/>
      <c r="LC384" s="57"/>
      <c r="LD384" s="57"/>
      <c r="LE384" s="57"/>
      <c r="LF384" s="57"/>
      <c r="LG384" s="57"/>
      <c r="LH384" s="57"/>
      <c r="LI384" s="57"/>
      <c r="LJ384" s="57"/>
      <c r="LK384" s="57"/>
      <c r="LL384" s="57"/>
      <c r="LM384" s="57"/>
      <c r="LN384" s="57"/>
      <c r="LO384" s="57"/>
      <c r="LP384" s="57"/>
      <c r="LQ384" s="57"/>
      <c r="LR384" s="57"/>
      <c r="LS384" s="57"/>
      <c r="LT384" s="57"/>
      <c r="LU384" s="57"/>
      <c r="LV384" s="57"/>
      <c r="LW384" s="57"/>
      <c r="LX384" s="57"/>
      <c r="LY384" s="57"/>
      <c r="LZ384" s="57"/>
      <c r="MA384" s="57"/>
      <c r="MB384" s="57"/>
      <c r="MC384" s="57"/>
      <c r="MD384" s="57"/>
      <c r="ME384" s="57"/>
      <c r="MF384" s="57"/>
      <c r="MG384" s="57"/>
      <c r="MH384" s="57"/>
      <c r="MI384" s="57"/>
      <c r="MJ384" s="57"/>
      <c r="MK384" s="57"/>
      <c r="ML384" s="57"/>
      <c r="MM384" s="57"/>
      <c r="MN384" s="57"/>
      <c r="MO384" s="57"/>
      <c r="MP384" s="57"/>
      <c r="MQ384" s="57"/>
      <c r="MR384" s="57"/>
      <c r="MS384" s="57"/>
      <c r="MT384" s="57"/>
      <c r="MU384" s="57"/>
      <c r="MV384" s="57"/>
      <c r="MW384" s="57"/>
      <c r="MX384" s="57"/>
      <c r="MY384" s="57"/>
      <c r="MZ384" s="57"/>
      <c r="NA384" s="57"/>
      <c r="NB384" s="57"/>
      <c r="NC384" s="57"/>
      <c r="ND384" s="57"/>
      <c r="NE384" s="57"/>
      <c r="NF384" s="57"/>
      <c r="NG384" s="57"/>
      <c r="NH384" s="57"/>
      <c r="NI384" s="57"/>
      <c r="NJ384" s="57"/>
      <c r="NK384" s="57"/>
      <c r="NL384" s="57"/>
      <c r="NM384" s="57"/>
      <c r="NN384" s="57"/>
      <c r="NO384" s="57"/>
      <c r="NP384" s="57"/>
      <c r="NQ384" s="57"/>
      <c r="NR384" s="57"/>
      <c r="NS384" s="57"/>
      <c r="NT384" s="57"/>
      <c r="NU384" s="57"/>
      <c r="NV384" s="57"/>
      <c r="NW384" s="57"/>
      <c r="NX384" s="57"/>
      <c r="NY384" s="57"/>
      <c r="NZ384" s="57"/>
      <c r="OA384" s="57"/>
      <c r="OB384" s="57"/>
      <c r="OC384" s="57"/>
      <c r="OD384" s="57"/>
      <c r="OE384" s="57"/>
      <c r="OF384" s="57"/>
      <c r="OG384" s="57"/>
      <c r="OH384" s="57"/>
      <c r="OI384" s="57"/>
      <c r="OJ384" s="57"/>
      <c r="OK384" s="57"/>
      <c r="OL384" s="57"/>
      <c r="OM384" s="57"/>
      <c r="ON384" s="57"/>
      <c r="OO384" s="57"/>
      <c r="OP384" s="57"/>
      <c r="OQ384" s="57"/>
      <c r="OR384" s="57"/>
      <c r="OS384" s="57"/>
      <c r="OT384" s="57"/>
      <c r="OU384" s="57"/>
      <c r="OV384" s="57"/>
      <c r="OW384" s="57"/>
      <c r="OX384" s="57"/>
      <c r="OY384" s="57"/>
      <c r="OZ384" s="57"/>
      <c r="PA384" s="57"/>
      <c r="PB384" s="57"/>
      <c r="PC384" s="57"/>
      <c r="PD384" s="57"/>
      <c r="PE384" s="57"/>
      <c r="PF384" s="57"/>
      <c r="PG384" s="57"/>
      <c r="PH384" s="57"/>
      <c r="PI384" s="57"/>
      <c r="PJ384" s="57"/>
      <c r="PK384" s="57"/>
      <c r="PL384" s="57"/>
      <c r="PM384" s="57"/>
      <c r="PN384" s="57"/>
      <c r="PO384" s="57"/>
      <c r="PP384" s="57"/>
      <c r="PQ384" s="57"/>
      <c r="PR384" s="57"/>
      <c r="PS384" s="57"/>
      <c r="PT384" s="57"/>
      <c r="PU384" s="57"/>
      <c r="PV384" s="57"/>
      <c r="PW384" s="57"/>
      <c r="PX384" s="57"/>
      <c r="PY384" s="57"/>
      <c r="PZ384" s="57"/>
      <c r="QA384" s="57"/>
      <c r="QB384" s="57"/>
      <c r="QC384" s="57"/>
      <c r="QD384" s="57"/>
      <c r="QE384" s="57"/>
      <c r="QF384" s="57"/>
      <c r="QG384" s="57"/>
      <c r="QH384" s="57"/>
      <c r="QI384" s="57"/>
      <c r="QJ384" s="57"/>
      <c r="QK384" s="57"/>
      <c r="QL384" s="57"/>
      <c r="QM384" s="57"/>
      <c r="QN384" s="57"/>
      <c r="QO384" s="57"/>
      <c r="QP384" s="57"/>
      <c r="QQ384" s="57"/>
      <c r="QR384" s="57"/>
      <c r="QS384" s="57"/>
      <c r="QT384" s="57"/>
      <c r="QU384" s="57"/>
      <c r="QV384" s="57"/>
      <c r="QW384" s="57"/>
      <c r="QX384" s="57"/>
      <c r="QY384" s="57"/>
      <c r="QZ384" s="57"/>
      <c r="RA384" s="57"/>
      <c r="RB384" s="57"/>
      <c r="RC384" s="57"/>
      <c r="RD384" s="57"/>
      <c r="RE384" s="57"/>
      <c r="RF384" s="57"/>
      <c r="RG384" s="57"/>
      <c r="RH384" s="57"/>
      <c r="RI384" s="57"/>
      <c r="RJ384" s="57"/>
      <c r="RK384" s="57"/>
      <c r="RL384" s="57"/>
      <c r="RM384" s="57"/>
      <c r="RN384" s="57"/>
      <c r="RO384" s="57"/>
      <c r="RP384" s="57"/>
      <c r="RQ384" s="57"/>
      <c r="RR384" s="57"/>
      <c r="RS384" s="57"/>
      <c r="RT384" s="57"/>
      <c r="RU384" s="57"/>
      <c r="RV384" s="57"/>
      <c r="RW384" s="57"/>
      <c r="RX384" s="57"/>
      <c r="RY384" s="57"/>
      <c r="RZ384" s="57"/>
      <c r="SA384" s="57"/>
      <c r="SB384" s="57"/>
      <c r="SC384" s="57"/>
      <c r="SD384" s="57"/>
      <c r="SE384" s="57"/>
      <c r="SF384" s="57"/>
      <c r="SG384" s="57"/>
      <c r="SH384" s="57"/>
      <c r="SI384" s="57"/>
      <c r="SJ384" s="57"/>
      <c r="SK384" s="57"/>
      <c r="SL384" s="57"/>
      <c r="SM384" s="57"/>
      <c r="SN384" s="57"/>
      <c r="SO384" s="57"/>
      <c r="SP384" s="57"/>
      <c r="SQ384" s="57"/>
      <c r="SR384" s="57"/>
      <c r="SS384" s="57"/>
      <c r="ST384" s="57"/>
      <c r="SU384" s="57"/>
      <c r="SV384" s="57"/>
      <c r="SW384" s="57"/>
      <c r="SX384" s="57"/>
      <c r="SY384" s="57"/>
      <c r="SZ384" s="57"/>
      <c r="TA384" s="57"/>
      <c r="TB384" s="57"/>
      <c r="TC384" s="57"/>
      <c r="TD384" s="57"/>
      <c r="TE384" s="57"/>
      <c r="TF384" s="57"/>
      <c r="TG384" s="57"/>
      <c r="TH384" s="57"/>
      <c r="TI384" s="57"/>
      <c r="TJ384" s="57"/>
      <c r="TK384" s="57"/>
      <c r="TL384" s="57"/>
      <c r="TM384" s="57"/>
      <c r="TN384" s="57"/>
      <c r="TO384" s="57"/>
      <c r="TP384" s="57"/>
      <c r="TQ384" s="57"/>
      <c r="TR384" s="57"/>
      <c r="TS384" s="57"/>
      <c r="TT384" s="57"/>
      <c r="TU384" s="57"/>
      <c r="TV384" s="57"/>
      <c r="TW384" s="57"/>
      <c r="TX384" s="57"/>
      <c r="TY384" s="57"/>
      <c r="TZ384" s="57"/>
      <c r="UA384" s="57"/>
      <c r="UB384" s="57"/>
      <c r="UC384" s="57"/>
      <c r="UD384" s="57"/>
      <c r="UE384" s="57"/>
      <c r="UF384" s="57"/>
      <c r="UG384" s="57"/>
      <c r="UH384" s="57"/>
      <c r="UI384" s="57"/>
      <c r="UJ384" s="57"/>
      <c r="UK384" s="57"/>
      <c r="UL384" s="57"/>
      <c r="UM384" s="57"/>
      <c r="UN384" s="57"/>
      <c r="UO384" s="57"/>
      <c r="UP384" s="57"/>
      <c r="UQ384" s="57"/>
      <c r="UR384" s="57"/>
      <c r="US384" s="57"/>
      <c r="UT384" s="57"/>
      <c r="UU384" s="57"/>
      <c r="UV384" s="57"/>
      <c r="UW384" s="57"/>
      <c r="UX384" s="57"/>
      <c r="UY384" s="57"/>
      <c r="UZ384" s="57"/>
      <c r="VA384" s="57"/>
      <c r="VB384" s="57"/>
      <c r="VC384" s="57"/>
      <c r="VD384" s="57"/>
      <c r="VE384" s="57"/>
      <c r="VF384" s="57"/>
      <c r="VG384" s="57"/>
      <c r="VH384" s="57"/>
      <c r="VI384" s="57"/>
      <c r="VJ384" s="57"/>
      <c r="VK384" s="57"/>
      <c r="VL384" s="57"/>
      <c r="VM384" s="57"/>
      <c r="VN384" s="57"/>
      <c r="VO384" s="57"/>
      <c r="VP384" s="57"/>
      <c r="VQ384" s="57"/>
      <c r="VR384" s="57"/>
      <c r="VS384" s="57"/>
      <c r="VT384" s="57"/>
      <c r="VU384" s="57"/>
      <c r="VV384" s="57"/>
      <c r="VW384" s="57"/>
      <c r="VX384" s="57"/>
      <c r="VY384" s="57"/>
      <c r="VZ384" s="57"/>
      <c r="WA384" s="57"/>
      <c r="WB384" s="57"/>
      <c r="WC384" s="57"/>
      <c r="WD384" s="57"/>
      <c r="WE384" s="57"/>
      <c r="WF384" s="57"/>
      <c r="WG384" s="57"/>
      <c r="WH384" s="57"/>
      <c r="WI384" s="57"/>
      <c r="WJ384" s="57"/>
      <c r="WK384" s="57"/>
      <c r="WL384" s="57"/>
      <c r="WM384" s="57"/>
      <c r="WN384" s="57"/>
      <c r="WO384" s="57"/>
      <c r="WP384" s="57"/>
      <c r="WQ384" s="57"/>
      <c r="WR384" s="57"/>
      <c r="WS384" s="57"/>
      <c r="WT384" s="57"/>
      <c r="WU384" s="57"/>
      <c r="WV384" s="57"/>
      <c r="WW384" s="57"/>
      <c r="WX384" s="57"/>
      <c r="WY384" s="57"/>
      <c r="WZ384" s="57"/>
      <c r="XA384" s="57"/>
      <c r="XB384" s="57"/>
      <c r="XC384" s="57"/>
      <c r="XD384" s="57"/>
      <c r="XE384" s="57"/>
      <c r="XF384" s="57"/>
      <c r="XG384" s="57"/>
      <c r="XH384" s="57"/>
      <c r="XI384" s="57"/>
      <c r="XJ384" s="57"/>
      <c r="XK384" s="57"/>
      <c r="XL384" s="57"/>
      <c r="XM384" s="57"/>
      <c r="XN384" s="57"/>
      <c r="XO384" s="57"/>
      <c r="XP384" s="57"/>
      <c r="XQ384" s="57"/>
      <c r="XR384" s="57"/>
      <c r="XS384" s="57"/>
      <c r="XT384" s="57"/>
      <c r="XU384" s="57"/>
      <c r="XV384" s="57"/>
      <c r="XW384" s="57"/>
    </row>
    <row r="385">
      <c r="AI385" s="57"/>
      <c r="BR385" s="57"/>
      <c r="DA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c r="IX385" s="57"/>
      <c r="IY385" s="57"/>
      <c r="IZ385" s="57"/>
      <c r="JA385" s="57"/>
      <c r="JB385" s="57"/>
      <c r="JC385" s="57"/>
      <c r="JD385" s="57"/>
      <c r="JE385" s="57"/>
      <c r="JF385" s="57"/>
      <c r="JG385" s="57"/>
      <c r="JH385" s="57"/>
      <c r="JI385" s="57"/>
      <c r="JJ385" s="57"/>
      <c r="JK385" s="57"/>
      <c r="JL385" s="57"/>
      <c r="JM385" s="57"/>
      <c r="JN385" s="57"/>
      <c r="JO385" s="57"/>
      <c r="JP385" s="57"/>
      <c r="JQ385" s="57"/>
      <c r="JR385" s="57"/>
      <c r="JS385" s="57"/>
      <c r="JT385" s="57"/>
      <c r="JU385" s="57"/>
      <c r="JV385" s="57"/>
      <c r="JW385" s="57"/>
      <c r="JX385" s="57"/>
      <c r="JY385" s="57"/>
      <c r="JZ385" s="57"/>
      <c r="KA385" s="57"/>
      <c r="KB385" s="57"/>
      <c r="KC385" s="57"/>
      <c r="KD385" s="57"/>
      <c r="KE385" s="57"/>
      <c r="KF385" s="57"/>
      <c r="KG385" s="57"/>
      <c r="KH385" s="57"/>
      <c r="KI385" s="57"/>
      <c r="KJ385" s="57"/>
      <c r="KK385" s="57"/>
      <c r="KL385" s="57"/>
      <c r="KM385" s="57"/>
      <c r="KN385" s="57"/>
      <c r="KO385" s="57"/>
      <c r="KP385" s="57"/>
      <c r="KQ385" s="57"/>
      <c r="KR385" s="57"/>
      <c r="KS385" s="57"/>
      <c r="KT385" s="57"/>
      <c r="KU385" s="57"/>
      <c r="KV385" s="57"/>
      <c r="KW385" s="57"/>
      <c r="KX385" s="57"/>
      <c r="KY385" s="57"/>
      <c r="KZ385" s="57"/>
      <c r="LA385" s="57"/>
      <c r="LB385" s="57"/>
      <c r="LC385" s="57"/>
      <c r="LD385" s="57"/>
      <c r="LE385" s="57"/>
      <c r="LF385" s="57"/>
      <c r="LG385" s="57"/>
      <c r="LH385" s="57"/>
      <c r="LI385" s="57"/>
      <c r="LJ385" s="57"/>
      <c r="LK385" s="57"/>
      <c r="LL385" s="57"/>
      <c r="LM385" s="57"/>
      <c r="LN385" s="57"/>
      <c r="LO385" s="57"/>
      <c r="LP385" s="57"/>
      <c r="LQ385" s="57"/>
      <c r="LR385" s="57"/>
      <c r="LS385" s="57"/>
      <c r="LT385" s="57"/>
      <c r="LU385" s="57"/>
      <c r="LV385" s="57"/>
      <c r="LW385" s="57"/>
      <c r="LX385" s="57"/>
      <c r="LY385" s="57"/>
      <c r="LZ385" s="57"/>
      <c r="MA385" s="57"/>
      <c r="MB385" s="57"/>
      <c r="MC385" s="57"/>
      <c r="MD385" s="57"/>
      <c r="ME385" s="57"/>
      <c r="MF385" s="57"/>
      <c r="MG385" s="57"/>
      <c r="MH385" s="57"/>
      <c r="MI385" s="57"/>
      <c r="MJ385" s="57"/>
      <c r="MK385" s="57"/>
      <c r="ML385" s="57"/>
      <c r="MM385" s="57"/>
      <c r="MN385" s="57"/>
      <c r="MO385" s="57"/>
      <c r="MP385" s="57"/>
      <c r="MQ385" s="57"/>
      <c r="MR385" s="57"/>
      <c r="MS385" s="57"/>
      <c r="MT385" s="57"/>
      <c r="MU385" s="57"/>
      <c r="MV385" s="57"/>
      <c r="MW385" s="57"/>
      <c r="MX385" s="57"/>
      <c r="MY385" s="57"/>
      <c r="MZ385" s="57"/>
      <c r="NA385" s="57"/>
      <c r="NB385" s="57"/>
      <c r="NC385" s="57"/>
      <c r="ND385" s="57"/>
      <c r="NE385" s="57"/>
      <c r="NF385" s="57"/>
      <c r="NG385" s="57"/>
      <c r="NH385" s="57"/>
      <c r="NI385" s="57"/>
      <c r="NJ385" s="57"/>
      <c r="NK385" s="57"/>
      <c r="NL385" s="57"/>
      <c r="NM385" s="57"/>
      <c r="NN385" s="57"/>
      <c r="NO385" s="57"/>
      <c r="NP385" s="57"/>
      <c r="NQ385" s="57"/>
      <c r="NR385" s="57"/>
      <c r="NS385" s="57"/>
      <c r="NT385" s="57"/>
      <c r="NU385" s="57"/>
      <c r="NV385" s="57"/>
      <c r="NW385" s="57"/>
      <c r="NX385" s="57"/>
      <c r="NY385" s="57"/>
      <c r="NZ385" s="57"/>
      <c r="OA385" s="57"/>
      <c r="OB385" s="57"/>
      <c r="OC385" s="57"/>
      <c r="OD385" s="57"/>
      <c r="OE385" s="57"/>
      <c r="OF385" s="57"/>
      <c r="OG385" s="57"/>
      <c r="OH385" s="57"/>
      <c r="OI385" s="57"/>
      <c r="OJ385" s="57"/>
      <c r="OK385" s="57"/>
      <c r="OL385" s="57"/>
      <c r="OM385" s="57"/>
      <c r="ON385" s="57"/>
      <c r="OO385" s="57"/>
      <c r="OP385" s="57"/>
      <c r="OQ385" s="57"/>
      <c r="OR385" s="57"/>
      <c r="OS385" s="57"/>
      <c r="OT385" s="57"/>
      <c r="OU385" s="57"/>
      <c r="OV385" s="57"/>
      <c r="OW385" s="57"/>
      <c r="OX385" s="57"/>
      <c r="OY385" s="57"/>
      <c r="OZ385" s="57"/>
      <c r="PA385" s="57"/>
      <c r="PB385" s="57"/>
      <c r="PC385" s="57"/>
      <c r="PD385" s="57"/>
      <c r="PE385" s="57"/>
      <c r="PF385" s="57"/>
      <c r="PG385" s="57"/>
      <c r="PH385" s="57"/>
      <c r="PI385" s="57"/>
      <c r="PJ385" s="57"/>
      <c r="PK385" s="57"/>
      <c r="PL385" s="57"/>
      <c r="PM385" s="57"/>
      <c r="PN385" s="57"/>
      <c r="PO385" s="57"/>
      <c r="PP385" s="57"/>
      <c r="PQ385" s="57"/>
      <c r="PR385" s="57"/>
      <c r="PS385" s="57"/>
      <c r="PT385" s="57"/>
      <c r="PU385" s="57"/>
      <c r="PV385" s="57"/>
      <c r="PW385" s="57"/>
      <c r="PX385" s="57"/>
      <c r="PY385" s="57"/>
      <c r="PZ385" s="57"/>
      <c r="QA385" s="57"/>
      <c r="QB385" s="57"/>
      <c r="QC385" s="57"/>
      <c r="QD385" s="57"/>
      <c r="QE385" s="57"/>
      <c r="QF385" s="57"/>
      <c r="QG385" s="57"/>
      <c r="QH385" s="57"/>
      <c r="QI385" s="57"/>
      <c r="QJ385" s="57"/>
      <c r="QK385" s="57"/>
      <c r="QL385" s="57"/>
      <c r="QM385" s="57"/>
      <c r="QN385" s="57"/>
      <c r="QO385" s="57"/>
      <c r="QP385" s="57"/>
      <c r="QQ385" s="57"/>
      <c r="QR385" s="57"/>
      <c r="QS385" s="57"/>
      <c r="QT385" s="57"/>
      <c r="QU385" s="57"/>
      <c r="QV385" s="57"/>
      <c r="QW385" s="57"/>
      <c r="QX385" s="57"/>
      <c r="QY385" s="57"/>
      <c r="QZ385" s="57"/>
      <c r="RA385" s="57"/>
      <c r="RB385" s="57"/>
      <c r="RC385" s="57"/>
      <c r="RD385" s="57"/>
      <c r="RE385" s="57"/>
      <c r="RF385" s="57"/>
      <c r="RG385" s="57"/>
      <c r="RH385" s="57"/>
      <c r="RI385" s="57"/>
      <c r="RJ385" s="57"/>
      <c r="RK385" s="57"/>
      <c r="RL385" s="57"/>
      <c r="RM385" s="57"/>
      <c r="RN385" s="57"/>
      <c r="RO385" s="57"/>
      <c r="RP385" s="57"/>
      <c r="RQ385" s="57"/>
      <c r="RR385" s="57"/>
      <c r="RS385" s="57"/>
      <c r="RT385" s="57"/>
      <c r="RU385" s="57"/>
      <c r="RV385" s="57"/>
      <c r="RW385" s="57"/>
      <c r="RX385" s="57"/>
      <c r="RY385" s="57"/>
      <c r="RZ385" s="57"/>
      <c r="SA385" s="57"/>
      <c r="SB385" s="57"/>
      <c r="SC385" s="57"/>
      <c r="SD385" s="57"/>
      <c r="SE385" s="57"/>
      <c r="SF385" s="57"/>
      <c r="SG385" s="57"/>
      <c r="SH385" s="57"/>
      <c r="SI385" s="57"/>
      <c r="SJ385" s="57"/>
      <c r="SK385" s="57"/>
      <c r="SL385" s="57"/>
      <c r="SM385" s="57"/>
      <c r="SN385" s="57"/>
      <c r="SO385" s="57"/>
      <c r="SP385" s="57"/>
      <c r="SQ385" s="57"/>
      <c r="SR385" s="57"/>
      <c r="SS385" s="57"/>
      <c r="ST385" s="57"/>
      <c r="SU385" s="57"/>
      <c r="SV385" s="57"/>
      <c r="SW385" s="57"/>
      <c r="SX385" s="57"/>
      <c r="SY385" s="57"/>
      <c r="SZ385" s="57"/>
      <c r="TA385" s="57"/>
      <c r="TB385" s="57"/>
      <c r="TC385" s="57"/>
      <c r="TD385" s="57"/>
      <c r="TE385" s="57"/>
      <c r="TF385" s="57"/>
      <c r="TG385" s="57"/>
      <c r="TH385" s="57"/>
      <c r="TI385" s="57"/>
      <c r="TJ385" s="57"/>
      <c r="TK385" s="57"/>
      <c r="TL385" s="57"/>
      <c r="TM385" s="57"/>
      <c r="TN385" s="57"/>
      <c r="TO385" s="57"/>
      <c r="TP385" s="57"/>
      <c r="TQ385" s="57"/>
      <c r="TR385" s="57"/>
      <c r="TS385" s="57"/>
      <c r="TT385" s="57"/>
      <c r="TU385" s="57"/>
      <c r="TV385" s="57"/>
      <c r="TW385" s="57"/>
      <c r="TX385" s="57"/>
      <c r="TY385" s="57"/>
      <c r="TZ385" s="57"/>
      <c r="UA385" s="57"/>
      <c r="UB385" s="57"/>
      <c r="UC385" s="57"/>
      <c r="UD385" s="57"/>
      <c r="UE385" s="57"/>
      <c r="UF385" s="57"/>
      <c r="UG385" s="57"/>
      <c r="UH385" s="57"/>
      <c r="UI385" s="57"/>
      <c r="UJ385" s="57"/>
      <c r="UK385" s="57"/>
      <c r="UL385" s="57"/>
      <c r="UM385" s="57"/>
      <c r="UN385" s="57"/>
      <c r="UO385" s="57"/>
      <c r="UP385" s="57"/>
      <c r="UQ385" s="57"/>
      <c r="UR385" s="57"/>
      <c r="US385" s="57"/>
      <c r="UT385" s="57"/>
      <c r="UU385" s="57"/>
      <c r="UV385" s="57"/>
      <c r="UW385" s="57"/>
      <c r="UX385" s="57"/>
      <c r="UY385" s="57"/>
      <c r="UZ385" s="57"/>
      <c r="VA385" s="57"/>
      <c r="VB385" s="57"/>
      <c r="VC385" s="57"/>
      <c r="VD385" s="57"/>
      <c r="VE385" s="57"/>
      <c r="VF385" s="57"/>
      <c r="VG385" s="57"/>
      <c r="VH385" s="57"/>
      <c r="VI385" s="57"/>
      <c r="VJ385" s="57"/>
      <c r="VK385" s="57"/>
      <c r="VL385" s="57"/>
      <c r="VM385" s="57"/>
      <c r="VN385" s="57"/>
      <c r="VO385" s="57"/>
      <c r="VP385" s="57"/>
      <c r="VQ385" s="57"/>
      <c r="VR385" s="57"/>
      <c r="VS385" s="57"/>
      <c r="VT385" s="57"/>
      <c r="VU385" s="57"/>
      <c r="VV385" s="57"/>
      <c r="VW385" s="57"/>
      <c r="VX385" s="57"/>
      <c r="VY385" s="57"/>
      <c r="VZ385" s="57"/>
      <c r="WA385" s="57"/>
      <c r="WB385" s="57"/>
      <c r="WC385" s="57"/>
      <c r="WD385" s="57"/>
      <c r="WE385" s="57"/>
      <c r="WF385" s="57"/>
      <c r="WG385" s="57"/>
      <c r="WH385" s="57"/>
      <c r="WI385" s="57"/>
      <c r="WJ385" s="57"/>
      <c r="WK385" s="57"/>
      <c r="WL385" s="57"/>
      <c r="WM385" s="57"/>
      <c r="WN385" s="57"/>
      <c r="WO385" s="57"/>
      <c r="WP385" s="57"/>
      <c r="WQ385" s="57"/>
      <c r="WR385" s="57"/>
      <c r="WS385" s="57"/>
      <c r="WT385" s="57"/>
      <c r="WU385" s="57"/>
      <c r="WV385" s="57"/>
      <c r="WW385" s="57"/>
      <c r="WX385" s="57"/>
      <c r="WY385" s="57"/>
      <c r="WZ385" s="57"/>
      <c r="XA385" s="57"/>
      <c r="XB385" s="57"/>
      <c r="XC385" s="57"/>
      <c r="XD385" s="57"/>
      <c r="XE385" s="57"/>
      <c r="XF385" s="57"/>
      <c r="XG385" s="57"/>
      <c r="XH385" s="57"/>
      <c r="XI385" s="57"/>
      <c r="XJ385" s="57"/>
      <c r="XK385" s="57"/>
      <c r="XL385" s="57"/>
      <c r="XM385" s="57"/>
      <c r="XN385" s="57"/>
      <c r="XO385" s="57"/>
      <c r="XP385" s="57"/>
      <c r="XQ385" s="57"/>
      <c r="XR385" s="57"/>
      <c r="XS385" s="57"/>
      <c r="XT385" s="57"/>
      <c r="XU385" s="57"/>
      <c r="XV385" s="57"/>
      <c r="XW385" s="57"/>
    </row>
    <row r="386">
      <c r="AI386" s="57"/>
      <c r="BR386" s="57"/>
      <c r="DA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c r="IX386" s="57"/>
      <c r="IY386" s="57"/>
      <c r="IZ386" s="57"/>
      <c r="JA386" s="57"/>
      <c r="JB386" s="57"/>
      <c r="JC386" s="57"/>
      <c r="JD386" s="57"/>
      <c r="JE386" s="57"/>
      <c r="JF386" s="57"/>
      <c r="JG386" s="57"/>
      <c r="JH386" s="57"/>
      <c r="JI386" s="57"/>
      <c r="JJ386" s="57"/>
      <c r="JK386" s="57"/>
      <c r="JL386" s="57"/>
      <c r="JM386" s="57"/>
      <c r="JN386" s="57"/>
      <c r="JO386" s="57"/>
      <c r="JP386" s="57"/>
      <c r="JQ386" s="57"/>
      <c r="JR386" s="57"/>
      <c r="JS386" s="57"/>
      <c r="JT386" s="57"/>
      <c r="JU386" s="57"/>
      <c r="JV386" s="57"/>
      <c r="JW386" s="57"/>
      <c r="JX386" s="57"/>
      <c r="JY386" s="57"/>
      <c r="JZ386" s="57"/>
      <c r="KA386" s="57"/>
      <c r="KB386" s="57"/>
      <c r="KC386" s="57"/>
      <c r="KD386" s="57"/>
      <c r="KE386" s="57"/>
      <c r="KF386" s="57"/>
      <c r="KG386" s="57"/>
      <c r="KH386" s="57"/>
      <c r="KI386" s="57"/>
      <c r="KJ386" s="57"/>
      <c r="KK386" s="57"/>
      <c r="KL386" s="57"/>
      <c r="KM386" s="57"/>
      <c r="KN386" s="57"/>
      <c r="KO386" s="57"/>
      <c r="KP386" s="57"/>
      <c r="KQ386" s="57"/>
      <c r="KR386" s="57"/>
      <c r="KS386" s="57"/>
      <c r="KT386" s="57"/>
      <c r="KU386" s="57"/>
      <c r="KV386" s="57"/>
      <c r="KW386" s="57"/>
      <c r="KX386" s="57"/>
      <c r="KY386" s="57"/>
      <c r="KZ386" s="57"/>
      <c r="LA386" s="57"/>
      <c r="LB386" s="57"/>
      <c r="LC386" s="57"/>
      <c r="LD386" s="57"/>
      <c r="LE386" s="57"/>
      <c r="LF386" s="57"/>
      <c r="LG386" s="57"/>
      <c r="LH386" s="57"/>
      <c r="LI386" s="57"/>
      <c r="LJ386" s="57"/>
      <c r="LK386" s="57"/>
      <c r="LL386" s="57"/>
      <c r="LM386" s="57"/>
      <c r="LN386" s="57"/>
      <c r="LO386" s="57"/>
      <c r="LP386" s="57"/>
      <c r="LQ386" s="57"/>
      <c r="LR386" s="57"/>
      <c r="LS386" s="57"/>
      <c r="LT386" s="57"/>
      <c r="LU386" s="57"/>
      <c r="LV386" s="57"/>
      <c r="LW386" s="57"/>
      <c r="LX386" s="57"/>
      <c r="LY386" s="57"/>
      <c r="LZ386" s="57"/>
      <c r="MA386" s="57"/>
      <c r="MB386" s="57"/>
      <c r="MC386" s="57"/>
      <c r="MD386" s="57"/>
      <c r="ME386" s="57"/>
      <c r="MF386" s="57"/>
      <c r="MG386" s="57"/>
      <c r="MH386" s="57"/>
      <c r="MI386" s="57"/>
      <c r="MJ386" s="57"/>
      <c r="MK386" s="57"/>
      <c r="ML386" s="57"/>
      <c r="MM386" s="57"/>
      <c r="MN386" s="57"/>
      <c r="MO386" s="57"/>
      <c r="MP386" s="57"/>
      <c r="MQ386" s="57"/>
      <c r="MR386" s="57"/>
      <c r="MS386" s="57"/>
      <c r="MT386" s="57"/>
      <c r="MU386" s="57"/>
      <c r="MV386" s="57"/>
      <c r="MW386" s="57"/>
      <c r="MX386" s="57"/>
      <c r="MY386" s="57"/>
      <c r="MZ386" s="57"/>
      <c r="NA386" s="57"/>
      <c r="NB386" s="57"/>
      <c r="NC386" s="57"/>
      <c r="ND386" s="57"/>
      <c r="NE386" s="57"/>
      <c r="NF386" s="57"/>
      <c r="NG386" s="57"/>
      <c r="NH386" s="57"/>
      <c r="NI386" s="57"/>
      <c r="NJ386" s="57"/>
      <c r="NK386" s="57"/>
      <c r="NL386" s="57"/>
      <c r="NM386" s="57"/>
      <c r="NN386" s="57"/>
      <c r="NO386" s="57"/>
      <c r="NP386" s="57"/>
      <c r="NQ386" s="57"/>
      <c r="NR386" s="57"/>
      <c r="NS386" s="57"/>
      <c r="NT386" s="57"/>
      <c r="NU386" s="57"/>
      <c r="NV386" s="57"/>
      <c r="NW386" s="57"/>
      <c r="NX386" s="57"/>
      <c r="NY386" s="57"/>
      <c r="NZ386" s="57"/>
      <c r="OA386" s="57"/>
      <c r="OB386" s="57"/>
      <c r="OC386" s="57"/>
      <c r="OD386" s="57"/>
      <c r="OE386" s="57"/>
      <c r="OF386" s="57"/>
      <c r="OG386" s="57"/>
      <c r="OH386" s="57"/>
      <c r="OI386" s="57"/>
      <c r="OJ386" s="57"/>
      <c r="OK386" s="57"/>
      <c r="OL386" s="57"/>
      <c r="OM386" s="57"/>
      <c r="ON386" s="57"/>
      <c r="OO386" s="57"/>
      <c r="OP386" s="57"/>
      <c r="OQ386" s="57"/>
      <c r="OR386" s="57"/>
      <c r="OS386" s="57"/>
      <c r="OT386" s="57"/>
      <c r="OU386" s="57"/>
      <c r="OV386" s="57"/>
      <c r="OW386" s="57"/>
      <c r="OX386" s="57"/>
      <c r="OY386" s="57"/>
      <c r="OZ386" s="57"/>
      <c r="PA386" s="57"/>
      <c r="PB386" s="57"/>
      <c r="PC386" s="57"/>
      <c r="PD386" s="57"/>
      <c r="PE386" s="57"/>
      <c r="PF386" s="57"/>
      <c r="PG386" s="57"/>
      <c r="PH386" s="57"/>
      <c r="PI386" s="57"/>
      <c r="PJ386" s="57"/>
      <c r="PK386" s="57"/>
      <c r="PL386" s="57"/>
      <c r="PM386" s="57"/>
      <c r="PN386" s="57"/>
      <c r="PO386" s="57"/>
      <c r="PP386" s="57"/>
      <c r="PQ386" s="57"/>
      <c r="PR386" s="57"/>
      <c r="PS386" s="57"/>
      <c r="PT386" s="57"/>
      <c r="PU386" s="57"/>
      <c r="PV386" s="57"/>
      <c r="PW386" s="57"/>
      <c r="PX386" s="57"/>
      <c r="PY386" s="57"/>
      <c r="PZ386" s="57"/>
      <c r="QA386" s="57"/>
      <c r="QB386" s="57"/>
      <c r="QC386" s="57"/>
      <c r="QD386" s="57"/>
      <c r="QE386" s="57"/>
      <c r="QF386" s="57"/>
      <c r="QG386" s="57"/>
      <c r="QH386" s="57"/>
      <c r="QI386" s="57"/>
      <c r="QJ386" s="57"/>
      <c r="QK386" s="57"/>
      <c r="QL386" s="57"/>
      <c r="QM386" s="57"/>
      <c r="QN386" s="57"/>
      <c r="QO386" s="57"/>
      <c r="QP386" s="57"/>
      <c r="QQ386" s="57"/>
      <c r="QR386" s="57"/>
      <c r="QS386" s="57"/>
      <c r="QT386" s="57"/>
      <c r="QU386" s="57"/>
      <c r="QV386" s="57"/>
      <c r="QW386" s="57"/>
      <c r="QX386" s="57"/>
      <c r="QY386" s="57"/>
      <c r="QZ386" s="57"/>
      <c r="RA386" s="57"/>
      <c r="RB386" s="57"/>
      <c r="RC386" s="57"/>
      <c r="RD386" s="57"/>
      <c r="RE386" s="57"/>
      <c r="RF386" s="57"/>
      <c r="RG386" s="57"/>
      <c r="RH386" s="57"/>
      <c r="RI386" s="57"/>
      <c r="RJ386" s="57"/>
      <c r="RK386" s="57"/>
      <c r="RL386" s="57"/>
      <c r="RM386" s="57"/>
      <c r="RN386" s="57"/>
      <c r="RO386" s="57"/>
      <c r="RP386" s="57"/>
      <c r="RQ386" s="57"/>
      <c r="RR386" s="57"/>
      <c r="RS386" s="57"/>
      <c r="RT386" s="57"/>
      <c r="RU386" s="57"/>
      <c r="RV386" s="57"/>
      <c r="RW386" s="57"/>
      <c r="RX386" s="57"/>
      <c r="RY386" s="57"/>
      <c r="RZ386" s="57"/>
      <c r="SA386" s="57"/>
      <c r="SB386" s="57"/>
      <c r="SC386" s="57"/>
      <c r="SD386" s="57"/>
      <c r="SE386" s="57"/>
      <c r="SF386" s="57"/>
      <c r="SG386" s="57"/>
      <c r="SH386" s="57"/>
      <c r="SI386" s="57"/>
      <c r="SJ386" s="57"/>
      <c r="SK386" s="57"/>
      <c r="SL386" s="57"/>
      <c r="SM386" s="57"/>
      <c r="SN386" s="57"/>
      <c r="SO386" s="57"/>
      <c r="SP386" s="57"/>
      <c r="SQ386" s="57"/>
      <c r="SR386" s="57"/>
      <c r="SS386" s="57"/>
      <c r="ST386" s="57"/>
      <c r="SU386" s="57"/>
      <c r="SV386" s="57"/>
      <c r="SW386" s="57"/>
      <c r="SX386" s="57"/>
      <c r="SY386" s="57"/>
      <c r="SZ386" s="57"/>
      <c r="TA386" s="57"/>
      <c r="TB386" s="57"/>
      <c r="TC386" s="57"/>
      <c r="TD386" s="57"/>
      <c r="TE386" s="57"/>
      <c r="TF386" s="57"/>
      <c r="TG386" s="57"/>
      <c r="TH386" s="57"/>
      <c r="TI386" s="57"/>
      <c r="TJ386" s="57"/>
      <c r="TK386" s="57"/>
      <c r="TL386" s="57"/>
      <c r="TM386" s="57"/>
      <c r="TN386" s="57"/>
      <c r="TO386" s="57"/>
      <c r="TP386" s="57"/>
      <c r="TQ386" s="57"/>
      <c r="TR386" s="57"/>
      <c r="TS386" s="57"/>
      <c r="TT386" s="57"/>
      <c r="TU386" s="57"/>
      <c r="TV386" s="57"/>
      <c r="TW386" s="57"/>
      <c r="TX386" s="57"/>
      <c r="TY386" s="57"/>
      <c r="TZ386" s="57"/>
      <c r="UA386" s="57"/>
      <c r="UB386" s="57"/>
      <c r="UC386" s="57"/>
      <c r="UD386" s="57"/>
      <c r="UE386" s="57"/>
      <c r="UF386" s="57"/>
      <c r="UG386" s="57"/>
      <c r="UH386" s="57"/>
      <c r="UI386" s="57"/>
      <c r="UJ386" s="57"/>
      <c r="UK386" s="57"/>
      <c r="UL386" s="57"/>
      <c r="UM386" s="57"/>
      <c r="UN386" s="57"/>
      <c r="UO386" s="57"/>
      <c r="UP386" s="57"/>
      <c r="UQ386" s="57"/>
      <c r="UR386" s="57"/>
      <c r="US386" s="57"/>
      <c r="UT386" s="57"/>
      <c r="UU386" s="57"/>
      <c r="UV386" s="57"/>
      <c r="UW386" s="57"/>
      <c r="UX386" s="57"/>
      <c r="UY386" s="57"/>
      <c r="UZ386" s="57"/>
      <c r="VA386" s="57"/>
      <c r="VB386" s="57"/>
      <c r="VC386" s="57"/>
      <c r="VD386" s="57"/>
      <c r="VE386" s="57"/>
      <c r="VF386" s="57"/>
      <c r="VG386" s="57"/>
      <c r="VH386" s="57"/>
      <c r="VI386" s="57"/>
      <c r="VJ386" s="57"/>
      <c r="VK386" s="57"/>
      <c r="VL386" s="57"/>
      <c r="VM386" s="57"/>
      <c r="VN386" s="57"/>
      <c r="VO386" s="57"/>
      <c r="VP386" s="57"/>
      <c r="VQ386" s="57"/>
      <c r="VR386" s="57"/>
      <c r="VS386" s="57"/>
      <c r="VT386" s="57"/>
      <c r="VU386" s="57"/>
      <c r="VV386" s="57"/>
      <c r="VW386" s="57"/>
      <c r="VX386" s="57"/>
      <c r="VY386" s="57"/>
      <c r="VZ386" s="57"/>
      <c r="WA386" s="57"/>
      <c r="WB386" s="57"/>
      <c r="WC386" s="57"/>
      <c r="WD386" s="57"/>
      <c r="WE386" s="57"/>
      <c r="WF386" s="57"/>
      <c r="WG386" s="57"/>
      <c r="WH386" s="57"/>
      <c r="WI386" s="57"/>
      <c r="WJ386" s="57"/>
      <c r="WK386" s="57"/>
      <c r="WL386" s="57"/>
      <c r="WM386" s="57"/>
      <c r="WN386" s="57"/>
      <c r="WO386" s="57"/>
      <c r="WP386" s="57"/>
      <c r="WQ386" s="57"/>
      <c r="WR386" s="57"/>
      <c r="WS386" s="57"/>
      <c r="WT386" s="57"/>
      <c r="WU386" s="57"/>
      <c r="WV386" s="57"/>
      <c r="WW386" s="57"/>
      <c r="WX386" s="57"/>
      <c r="WY386" s="57"/>
      <c r="WZ386" s="57"/>
      <c r="XA386" s="57"/>
      <c r="XB386" s="57"/>
      <c r="XC386" s="57"/>
      <c r="XD386" s="57"/>
      <c r="XE386" s="57"/>
      <c r="XF386" s="57"/>
      <c r="XG386" s="57"/>
      <c r="XH386" s="57"/>
      <c r="XI386" s="57"/>
      <c r="XJ386" s="57"/>
      <c r="XK386" s="57"/>
      <c r="XL386" s="57"/>
      <c r="XM386" s="57"/>
      <c r="XN386" s="57"/>
      <c r="XO386" s="57"/>
      <c r="XP386" s="57"/>
      <c r="XQ386" s="57"/>
      <c r="XR386" s="57"/>
      <c r="XS386" s="57"/>
      <c r="XT386" s="57"/>
      <c r="XU386" s="57"/>
      <c r="XV386" s="57"/>
      <c r="XW386" s="57"/>
    </row>
    <row r="387">
      <c r="AI387" s="57"/>
      <c r="BR387" s="57"/>
      <c r="DA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c r="IX387" s="57"/>
      <c r="IY387" s="57"/>
      <c r="IZ387" s="57"/>
      <c r="JA387" s="57"/>
      <c r="JB387" s="57"/>
      <c r="JC387" s="57"/>
      <c r="JD387" s="57"/>
      <c r="JE387" s="57"/>
      <c r="JF387" s="57"/>
      <c r="JG387" s="57"/>
      <c r="JH387" s="57"/>
      <c r="JI387" s="57"/>
      <c r="JJ387" s="57"/>
      <c r="JK387" s="57"/>
      <c r="JL387" s="57"/>
      <c r="JM387" s="57"/>
      <c r="JN387" s="57"/>
      <c r="JO387" s="57"/>
      <c r="JP387" s="57"/>
      <c r="JQ387" s="57"/>
      <c r="JR387" s="57"/>
      <c r="JS387" s="57"/>
      <c r="JT387" s="57"/>
      <c r="JU387" s="57"/>
      <c r="JV387" s="57"/>
      <c r="JW387" s="57"/>
      <c r="JX387" s="57"/>
      <c r="JY387" s="57"/>
      <c r="JZ387" s="57"/>
      <c r="KA387" s="57"/>
      <c r="KB387" s="57"/>
      <c r="KC387" s="57"/>
      <c r="KD387" s="57"/>
      <c r="KE387" s="57"/>
      <c r="KF387" s="57"/>
      <c r="KG387" s="57"/>
      <c r="KH387" s="57"/>
      <c r="KI387" s="57"/>
      <c r="KJ387" s="57"/>
      <c r="KK387" s="57"/>
      <c r="KL387" s="57"/>
      <c r="KM387" s="57"/>
      <c r="KN387" s="57"/>
      <c r="KO387" s="57"/>
      <c r="KP387" s="57"/>
      <c r="KQ387" s="57"/>
      <c r="KR387" s="57"/>
      <c r="KS387" s="57"/>
      <c r="KT387" s="57"/>
      <c r="KU387" s="57"/>
      <c r="KV387" s="57"/>
      <c r="KW387" s="57"/>
      <c r="KX387" s="57"/>
      <c r="KY387" s="57"/>
      <c r="KZ387" s="57"/>
      <c r="LA387" s="57"/>
      <c r="LB387" s="57"/>
      <c r="LC387" s="57"/>
      <c r="LD387" s="57"/>
      <c r="LE387" s="57"/>
      <c r="LF387" s="57"/>
      <c r="LG387" s="57"/>
      <c r="LH387" s="57"/>
      <c r="LI387" s="57"/>
      <c r="LJ387" s="57"/>
      <c r="LK387" s="57"/>
      <c r="LL387" s="57"/>
      <c r="LM387" s="57"/>
      <c r="LN387" s="57"/>
      <c r="LO387" s="57"/>
      <c r="LP387" s="57"/>
      <c r="LQ387" s="57"/>
      <c r="LR387" s="57"/>
      <c r="LS387" s="57"/>
      <c r="LT387" s="57"/>
      <c r="LU387" s="57"/>
      <c r="LV387" s="57"/>
      <c r="LW387" s="57"/>
      <c r="LX387" s="57"/>
      <c r="LY387" s="57"/>
      <c r="LZ387" s="57"/>
      <c r="MA387" s="57"/>
      <c r="MB387" s="57"/>
      <c r="MC387" s="57"/>
      <c r="MD387" s="57"/>
      <c r="ME387" s="57"/>
      <c r="MF387" s="57"/>
      <c r="MG387" s="57"/>
      <c r="MH387" s="57"/>
      <c r="MI387" s="57"/>
      <c r="MJ387" s="57"/>
      <c r="MK387" s="57"/>
      <c r="ML387" s="57"/>
      <c r="MM387" s="57"/>
      <c r="MN387" s="57"/>
      <c r="MO387" s="57"/>
      <c r="MP387" s="57"/>
      <c r="MQ387" s="57"/>
      <c r="MR387" s="57"/>
      <c r="MS387" s="57"/>
      <c r="MT387" s="57"/>
      <c r="MU387" s="57"/>
      <c r="MV387" s="57"/>
      <c r="MW387" s="57"/>
      <c r="MX387" s="57"/>
      <c r="MY387" s="57"/>
      <c r="MZ387" s="57"/>
      <c r="NA387" s="57"/>
      <c r="NB387" s="57"/>
      <c r="NC387" s="57"/>
      <c r="ND387" s="57"/>
      <c r="NE387" s="57"/>
      <c r="NF387" s="57"/>
      <c r="NG387" s="57"/>
      <c r="NH387" s="57"/>
      <c r="NI387" s="57"/>
      <c r="NJ387" s="57"/>
      <c r="NK387" s="57"/>
      <c r="NL387" s="57"/>
      <c r="NM387" s="57"/>
      <c r="NN387" s="57"/>
      <c r="NO387" s="57"/>
      <c r="NP387" s="57"/>
      <c r="NQ387" s="57"/>
      <c r="NR387" s="57"/>
      <c r="NS387" s="57"/>
      <c r="NT387" s="57"/>
      <c r="NU387" s="57"/>
      <c r="NV387" s="57"/>
      <c r="NW387" s="57"/>
      <c r="NX387" s="57"/>
      <c r="NY387" s="57"/>
      <c r="NZ387" s="57"/>
      <c r="OA387" s="57"/>
      <c r="OB387" s="57"/>
      <c r="OC387" s="57"/>
      <c r="OD387" s="57"/>
      <c r="OE387" s="57"/>
      <c r="OF387" s="57"/>
      <c r="OG387" s="57"/>
      <c r="OH387" s="57"/>
      <c r="OI387" s="57"/>
      <c r="OJ387" s="57"/>
      <c r="OK387" s="57"/>
      <c r="OL387" s="57"/>
      <c r="OM387" s="57"/>
      <c r="ON387" s="57"/>
      <c r="OO387" s="57"/>
      <c r="OP387" s="57"/>
      <c r="OQ387" s="57"/>
      <c r="OR387" s="57"/>
      <c r="OS387" s="57"/>
      <c r="OT387" s="57"/>
      <c r="OU387" s="57"/>
      <c r="OV387" s="57"/>
      <c r="OW387" s="57"/>
      <c r="OX387" s="57"/>
      <c r="OY387" s="57"/>
      <c r="OZ387" s="57"/>
      <c r="PA387" s="57"/>
      <c r="PB387" s="57"/>
      <c r="PC387" s="57"/>
      <c r="PD387" s="57"/>
      <c r="PE387" s="57"/>
      <c r="PF387" s="57"/>
      <c r="PG387" s="57"/>
      <c r="PH387" s="57"/>
      <c r="PI387" s="57"/>
      <c r="PJ387" s="57"/>
      <c r="PK387" s="57"/>
      <c r="PL387" s="57"/>
      <c r="PM387" s="57"/>
      <c r="PN387" s="57"/>
      <c r="PO387" s="57"/>
      <c r="PP387" s="57"/>
      <c r="PQ387" s="57"/>
      <c r="PR387" s="57"/>
      <c r="PS387" s="57"/>
      <c r="PT387" s="57"/>
      <c r="PU387" s="57"/>
      <c r="PV387" s="57"/>
      <c r="PW387" s="57"/>
      <c r="PX387" s="57"/>
      <c r="PY387" s="57"/>
      <c r="PZ387" s="57"/>
      <c r="QA387" s="57"/>
      <c r="QB387" s="57"/>
      <c r="QC387" s="57"/>
      <c r="QD387" s="57"/>
      <c r="QE387" s="57"/>
      <c r="QF387" s="57"/>
      <c r="QG387" s="57"/>
      <c r="QH387" s="57"/>
      <c r="QI387" s="57"/>
      <c r="QJ387" s="57"/>
      <c r="QK387" s="57"/>
      <c r="QL387" s="57"/>
      <c r="QM387" s="57"/>
      <c r="QN387" s="57"/>
      <c r="QO387" s="57"/>
      <c r="QP387" s="57"/>
      <c r="QQ387" s="57"/>
      <c r="QR387" s="57"/>
      <c r="QS387" s="57"/>
      <c r="QT387" s="57"/>
      <c r="QU387" s="57"/>
      <c r="QV387" s="57"/>
      <c r="QW387" s="57"/>
      <c r="QX387" s="57"/>
      <c r="QY387" s="57"/>
      <c r="QZ387" s="57"/>
      <c r="RA387" s="57"/>
      <c r="RB387" s="57"/>
      <c r="RC387" s="57"/>
      <c r="RD387" s="57"/>
      <c r="RE387" s="57"/>
      <c r="RF387" s="57"/>
      <c r="RG387" s="57"/>
      <c r="RH387" s="57"/>
      <c r="RI387" s="57"/>
      <c r="RJ387" s="57"/>
      <c r="RK387" s="57"/>
      <c r="RL387" s="57"/>
      <c r="RM387" s="57"/>
      <c r="RN387" s="57"/>
      <c r="RO387" s="57"/>
      <c r="RP387" s="57"/>
      <c r="RQ387" s="57"/>
      <c r="RR387" s="57"/>
      <c r="RS387" s="57"/>
      <c r="RT387" s="57"/>
      <c r="RU387" s="57"/>
      <c r="RV387" s="57"/>
      <c r="RW387" s="57"/>
      <c r="RX387" s="57"/>
      <c r="RY387" s="57"/>
      <c r="RZ387" s="57"/>
      <c r="SA387" s="57"/>
      <c r="SB387" s="57"/>
      <c r="SC387" s="57"/>
      <c r="SD387" s="57"/>
      <c r="SE387" s="57"/>
      <c r="SF387" s="57"/>
      <c r="SG387" s="57"/>
      <c r="SH387" s="57"/>
      <c r="SI387" s="57"/>
      <c r="SJ387" s="57"/>
      <c r="SK387" s="57"/>
      <c r="SL387" s="57"/>
      <c r="SM387" s="57"/>
      <c r="SN387" s="57"/>
      <c r="SO387" s="57"/>
      <c r="SP387" s="57"/>
      <c r="SQ387" s="57"/>
      <c r="SR387" s="57"/>
      <c r="SS387" s="57"/>
      <c r="ST387" s="57"/>
      <c r="SU387" s="57"/>
      <c r="SV387" s="57"/>
      <c r="SW387" s="57"/>
      <c r="SX387" s="57"/>
      <c r="SY387" s="57"/>
      <c r="SZ387" s="57"/>
      <c r="TA387" s="57"/>
      <c r="TB387" s="57"/>
      <c r="TC387" s="57"/>
      <c r="TD387" s="57"/>
      <c r="TE387" s="57"/>
      <c r="TF387" s="57"/>
      <c r="TG387" s="57"/>
      <c r="TH387" s="57"/>
      <c r="TI387" s="57"/>
      <c r="TJ387" s="57"/>
      <c r="TK387" s="57"/>
      <c r="TL387" s="57"/>
      <c r="TM387" s="57"/>
      <c r="TN387" s="57"/>
      <c r="TO387" s="57"/>
      <c r="TP387" s="57"/>
      <c r="TQ387" s="57"/>
      <c r="TR387" s="57"/>
      <c r="TS387" s="57"/>
      <c r="TT387" s="57"/>
      <c r="TU387" s="57"/>
      <c r="TV387" s="57"/>
      <c r="TW387" s="57"/>
      <c r="TX387" s="57"/>
      <c r="TY387" s="57"/>
      <c r="TZ387" s="57"/>
      <c r="UA387" s="57"/>
      <c r="UB387" s="57"/>
      <c r="UC387" s="57"/>
      <c r="UD387" s="57"/>
      <c r="UE387" s="57"/>
      <c r="UF387" s="57"/>
      <c r="UG387" s="57"/>
      <c r="UH387" s="57"/>
      <c r="UI387" s="57"/>
      <c r="UJ387" s="57"/>
      <c r="UK387" s="57"/>
      <c r="UL387" s="57"/>
      <c r="UM387" s="57"/>
      <c r="UN387" s="57"/>
      <c r="UO387" s="57"/>
      <c r="UP387" s="57"/>
      <c r="UQ387" s="57"/>
      <c r="UR387" s="57"/>
      <c r="US387" s="57"/>
      <c r="UT387" s="57"/>
      <c r="UU387" s="57"/>
      <c r="UV387" s="57"/>
      <c r="UW387" s="57"/>
      <c r="UX387" s="57"/>
      <c r="UY387" s="57"/>
      <c r="UZ387" s="57"/>
      <c r="VA387" s="57"/>
      <c r="VB387" s="57"/>
      <c r="VC387" s="57"/>
      <c r="VD387" s="57"/>
      <c r="VE387" s="57"/>
      <c r="VF387" s="57"/>
      <c r="VG387" s="57"/>
      <c r="VH387" s="57"/>
      <c r="VI387" s="57"/>
      <c r="VJ387" s="57"/>
      <c r="VK387" s="57"/>
      <c r="VL387" s="57"/>
      <c r="VM387" s="57"/>
      <c r="VN387" s="57"/>
      <c r="VO387" s="57"/>
      <c r="VP387" s="57"/>
      <c r="VQ387" s="57"/>
      <c r="VR387" s="57"/>
      <c r="VS387" s="57"/>
      <c r="VT387" s="57"/>
      <c r="VU387" s="57"/>
      <c r="VV387" s="57"/>
      <c r="VW387" s="57"/>
      <c r="VX387" s="57"/>
      <c r="VY387" s="57"/>
      <c r="VZ387" s="57"/>
      <c r="WA387" s="57"/>
      <c r="WB387" s="57"/>
      <c r="WC387" s="57"/>
      <c r="WD387" s="57"/>
      <c r="WE387" s="57"/>
      <c r="WF387" s="57"/>
      <c r="WG387" s="57"/>
      <c r="WH387" s="57"/>
      <c r="WI387" s="57"/>
      <c r="WJ387" s="57"/>
      <c r="WK387" s="57"/>
      <c r="WL387" s="57"/>
      <c r="WM387" s="57"/>
      <c r="WN387" s="57"/>
      <c r="WO387" s="57"/>
      <c r="WP387" s="57"/>
      <c r="WQ387" s="57"/>
      <c r="WR387" s="57"/>
      <c r="WS387" s="57"/>
      <c r="WT387" s="57"/>
      <c r="WU387" s="57"/>
      <c r="WV387" s="57"/>
      <c r="WW387" s="57"/>
      <c r="WX387" s="57"/>
      <c r="WY387" s="57"/>
      <c r="WZ387" s="57"/>
      <c r="XA387" s="57"/>
      <c r="XB387" s="57"/>
      <c r="XC387" s="57"/>
      <c r="XD387" s="57"/>
      <c r="XE387" s="57"/>
      <c r="XF387" s="57"/>
      <c r="XG387" s="57"/>
      <c r="XH387" s="57"/>
      <c r="XI387" s="57"/>
      <c r="XJ387" s="57"/>
      <c r="XK387" s="57"/>
      <c r="XL387" s="57"/>
      <c r="XM387" s="57"/>
      <c r="XN387" s="57"/>
      <c r="XO387" s="57"/>
      <c r="XP387" s="57"/>
      <c r="XQ387" s="57"/>
      <c r="XR387" s="57"/>
      <c r="XS387" s="57"/>
      <c r="XT387" s="57"/>
      <c r="XU387" s="57"/>
      <c r="XV387" s="57"/>
      <c r="XW387" s="57"/>
    </row>
    <row r="388">
      <c r="AI388" s="57"/>
      <c r="BR388" s="57"/>
      <c r="DA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c r="IX388" s="57"/>
      <c r="IY388" s="57"/>
      <c r="IZ388" s="57"/>
      <c r="JA388" s="57"/>
      <c r="JB388" s="57"/>
      <c r="JC388" s="57"/>
      <c r="JD388" s="57"/>
      <c r="JE388" s="57"/>
      <c r="JF388" s="57"/>
      <c r="JG388" s="57"/>
      <c r="JH388" s="57"/>
      <c r="JI388" s="57"/>
      <c r="JJ388" s="57"/>
      <c r="JK388" s="57"/>
      <c r="JL388" s="57"/>
      <c r="JM388" s="57"/>
      <c r="JN388" s="57"/>
      <c r="JO388" s="57"/>
      <c r="JP388" s="57"/>
      <c r="JQ388" s="57"/>
      <c r="JR388" s="57"/>
      <c r="JS388" s="57"/>
      <c r="JT388" s="57"/>
      <c r="JU388" s="57"/>
      <c r="JV388" s="57"/>
      <c r="JW388" s="57"/>
      <c r="JX388" s="57"/>
      <c r="JY388" s="57"/>
      <c r="JZ388" s="57"/>
      <c r="KA388" s="57"/>
      <c r="KB388" s="57"/>
      <c r="KC388" s="57"/>
      <c r="KD388" s="57"/>
      <c r="KE388" s="57"/>
      <c r="KF388" s="57"/>
      <c r="KG388" s="57"/>
      <c r="KH388" s="57"/>
      <c r="KI388" s="57"/>
      <c r="KJ388" s="57"/>
      <c r="KK388" s="57"/>
      <c r="KL388" s="57"/>
      <c r="KM388" s="57"/>
      <c r="KN388" s="57"/>
      <c r="KO388" s="57"/>
      <c r="KP388" s="57"/>
      <c r="KQ388" s="57"/>
      <c r="KR388" s="57"/>
      <c r="KS388" s="57"/>
      <c r="KT388" s="57"/>
      <c r="KU388" s="57"/>
      <c r="KV388" s="57"/>
      <c r="KW388" s="57"/>
      <c r="KX388" s="57"/>
      <c r="KY388" s="57"/>
      <c r="KZ388" s="57"/>
      <c r="LA388" s="57"/>
      <c r="LB388" s="57"/>
      <c r="LC388" s="57"/>
      <c r="LD388" s="57"/>
      <c r="LE388" s="57"/>
      <c r="LF388" s="57"/>
      <c r="LG388" s="57"/>
      <c r="LH388" s="57"/>
      <c r="LI388" s="57"/>
      <c r="LJ388" s="57"/>
      <c r="LK388" s="57"/>
      <c r="LL388" s="57"/>
      <c r="LM388" s="57"/>
      <c r="LN388" s="57"/>
      <c r="LO388" s="57"/>
      <c r="LP388" s="57"/>
      <c r="LQ388" s="57"/>
      <c r="LR388" s="57"/>
      <c r="LS388" s="57"/>
      <c r="LT388" s="57"/>
      <c r="LU388" s="57"/>
      <c r="LV388" s="57"/>
      <c r="LW388" s="57"/>
      <c r="LX388" s="57"/>
      <c r="LY388" s="57"/>
      <c r="LZ388" s="57"/>
      <c r="MA388" s="57"/>
      <c r="MB388" s="57"/>
      <c r="MC388" s="57"/>
      <c r="MD388" s="57"/>
      <c r="ME388" s="57"/>
      <c r="MF388" s="57"/>
      <c r="MG388" s="57"/>
      <c r="MH388" s="57"/>
      <c r="MI388" s="57"/>
      <c r="MJ388" s="57"/>
      <c r="MK388" s="57"/>
      <c r="ML388" s="57"/>
      <c r="MM388" s="57"/>
      <c r="MN388" s="57"/>
      <c r="MO388" s="57"/>
      <c r="MP388" s="57"/>
      <c r="MQ388" s="57"/>
      <c r="MR388" s="57"/>
      <c r="MS388" s="57"/>
      <c r="MT388" s="57"/>
      <c r="MU388" s="57"/>
      <c r="MV388" s="57"/>
      <c r="MW388" s="57"/>
      <c r="MX388" s="57"/>
      <c r="MY388" s="57"/>
      <c r="MZ388" s="57"/>
      <c r="NA388" s="57"/>
      <c r="NB388" s="57"/>
      <c r="NC388" s="57"/>
      <c r="ND388" s="57"/>
      <c r="NE388" s="57"/>
      <c r="NF388" s="57"/>
      <c r="NG388" s="57"/>
      <c r="NH388" s="57"/>
      <c r="NI388" s="57"/>
      <c r="NJ388" s="57"/>
      <c r="NK388" s="57"/>
      <c r="NL388" s="57"/>
      <c r="NM388" s="57"/>
      <c r="NN388" s="57"/>
      <c r="NO388" s="57"/>
      <c r="NP388" s="57"/>
      <c r="NQ388" s="57"/>
      <c r="NR388" s="57"/>
      <c r="NS388" s="57"/>
      <c r="NT388" s="57"/>
      <c r="NU388" s="57"/>
      <c r="NV388" s="57"/>
      <c r="NW388" s="57"/>
      <c r="NX388" s="57"/>
      <c r="NY388" s="57"/>
      <c r="NZ388" s="57"/>
      <c r="OA388" s="57"/>
      <c r="OB388" s="57"/>
      <c r="OC388" s="57"/>
      <c r="OD388" s="57"/>
      <c r="OE388" s="57"/>
      <c r="OF388" s="57"/>
      <c r="OG388" s="57"/>
      <c r="OH388" s="57"/>
      <c r="OI388" s="57"/>
      <c r="OJ388" s="57"/>
      <c r="OK388" s="57"/>
      <c r="OL388" s="57"/>
      <c r="OM388" s="57"/>
      <c r="ON388" s="57"/>
      <c r="OO388" s="57"/>
      <c r="OP388" s="57"/>
      <c r="OQ388" s="57"/>
      <c r="OR388" s="57"/>
      <c r="OS388" s="57"/>
      <c r="OT388" s="57"/>
      <c r="OU388" s="57"/>
      <c r="OV388" s="57"/>
      <c r="OW388" s="57"/>
      <c r="OX388" s="57"/>
      <c r="OY388" s="57"/>
      <c r="OZ388" s="57"/>
      <c r="PA388" s="57"/>
      <c r="PB388" s="57"/>
      <c r="PC388" s="57"/>
      <c r="PD388" s="57"/>
      <c r="PE388" s="57"/>
      <c r="PF388" s="57"/>
      <c r="PG388" s="57"/>
      <c r="PH388" s="57"/>
      <c r="PI388" s="57"/>
      <c r="PJ388" s="57"/>
      <c r="PK388" s="57"/>
      <c r="PL388" s="57"/>
      <c r="PM388" s="57"/>
      <c r="PN388" s="57"/>
      <c r="PO388" s="57"/>
      <c r="PP388" s="57"/>
      <c r="PQ388" s="57"/>
      <c r="PR388" s="57"/>
      <c r="PS388" s="57"/>
      <c r="PT388" s="57"/>
      <c r="PU388" s="57"/>
      <c r="PV388" s="57"/>
      <c r="PW388" s="57"/>
      <c r="PX388" s="57"/>
      <c r="PY388" s="57"/>
      <c r="PZ388" s="57"/>
      <c r="QA388" s="57"/>
      <c r="QB388" s="57"/>
      <c r="QC388" s="57"/>
      <c r="QD388" s="57"/>
      <c r="QE388" s="57"/>
      <c r="QF388" s="57"/>
      <c r="QG388" s="57"/>
      <c r="QH388" s="57"/>
      <c r="QI388" s="57"/>
      <c r="QJ388" s="57"/>
      <c r="QK388" s="57"/>
      <c r="QL388" s="57"/>
      <c r="QM388" s="57"/>
      <c r="QN388" s="57"/>
      <c r="QO388" s="57"/>
      <c r="QP388" s="57"/>
      <c r="QQ388" s="57"/>
      <c r="QR388" s="57"/>
      <c r="QS388" s="57"/>
      <c r="QT388" s="57"/>
      <c r="QU388" s="57"/>
      <c r="QV388" s="57"/>
      <c r="QW388" s="57"/>
      <c r="QX388" s="57"/>
      <c r="QY388" s="57"/>
      <c r="QZ388" s="57"/>
      <c r="RA388" s="57"/>
      <c r="RB388" s="57"/>
      <c r="RC388" s="57"/>
      <c r="RD388" s="57"/>
      <c r="RE388" s="57"/>
      <c r="RF388" s="57"/>
      <c r="RG388" s="57"/>
      <c r="RH388" s="57"/>
      <c r="RI388" s="57"/>
      <c r="RJ388" s="57"/>
      <c r="RK388" s="57"/>
      <c r="RL388" s="57"/>
      <c r="RM388" s="57"/>
      <c r="RN388" s="57"/>
      <c r="RO388" s="57"/>
      <c r="RP388" s="57"/>
      <c r="RQ388" s="57"/>
      <c r="RR388" s="57"/>
      <c r="RS388" s="57"/>
      <c r="RT388" s="57"/>
      <c r="RU388" s="57"/>
      <c r="RV388" s="57"/>
      <c r="RW388" s="57"/>
      <c r="RX388" s="57"/>
      <c r="RY388" s="57"/>
      <c r="RZ388" s="57"/>
      <c r="SA388" s="57"/>
      <c r="SB388" s="57"/>
      <c r="SC388" s="57"/>
      <c r="SD388" s="57"/>
      <c r="SE388" s="57"/>
      <c r="SF388" s="57"/>
      <c r="SG388" s="57"/>
      <c r="SH388" s="57"/>
      <c r="SI388" s="57"/>
      <c r="SJ388" s="57"/>
      <c r="SK388" s="57"/>
      <c r="SL388" s="57"/>
      <c r="SM388" s="57"/>
      <c r="SN388" s="57"/>
      <c r="SO388" s="57"/>
      <c r="SP388" s="57"/>
      <c r="SQ388" s="57"/>
      <c r="SR388" s="57"/>
      <c r="SS388" s="57"/>
      <c r="ST388" s="57"/>
      <c r="SU388" s="57"/>
      <c r="SV388" s="57"/>
      <c r="SW388" s="57"/>
      <c r="SX388" s="57"/>
      <c r="SY388" s="57"/>
      <c r="SZ388" s="57"/>
      <c r="TA388" s="57"/>
      <c r="TB388" s="57"/>
      <c r="TC388" s="57"/>
      <c r="TD388" s="57"/>
      <c r="TE388" s="57"/>
      <c r="TF388" s="57"/>
      <c r="TG388" s="57"/>
      <c r="TH388" s="57"/>
      <c r="TI388" s="57"/>
      <c r="TJ388" s="57"/>
      <c r="TK388" s="57"/>
      <c r="TL388" s="57"/>
      <c r="TM388" s="57"/>
      <c r="TN388" s="57"/>
      <c r="TO388" s="57"/>
      <c r="TP388" s="57"/>
      <c r="TQ388" s="57"/>
      <c r="TR388" s="57"/>
      <c r="TS388" s="57"/>
      <c r="TT388" s="57"/>
      <c r="TU388" s="57"/>
      <c r="TV388" s="57"/>
      <c r="TW388" s="57"/>
      <c r="TX388" s="57"/>
      <c r="TY388" s="57"/>
      <c r="TZ388" s="57"/>
      <c r="UA388" s="57"/>
      <c r="UB388" s="57"/>
      <c r="UC388" s="57"/>
      <c r="UD388" s="57"/>
      <c r="UE388" s="57"/>
      <c r="UF388" s="57"/>
      <c r="UG388" s="57"/>
      <c r="UH388" s="57"/>
      <c r="UI388" s="57"/>
      <c r="UJ388" s="57"/>
      <c r="UK388" s="57"/>
      <c r="UL388" s="57"/>
      <c r="UM388" s="57"/>
      <c r="UN388" s="57"/>
      <c r="UO388" s="57"/>
      <c r="UP388" s="57"/>
      <c r="UQ388" s="57"/>
      <c r="UR388" s="57"/>
      <c r="US388" s="57"/>
      <c r="UT388" s="57"/>
      <c r="UU388" s="57"/>
      <c r="UV388" s="57"/>
      <c r="UW388" s="57"/>
      <c r="UX388" s="57"/>
      <c r="UY388" s="57"/>
      <c r="UZ388" s="57"/>
      <c r="VA388" s="57"/>
      <c r="VB388" s="57"/>
      <c r="VC388" s="57"/>
      <c r="VD388" s="57"/>
      <c r="VE388" s="57"/>
      <c r="VF388" s="57"/>
      <c r="VG388" s="57"/>
      <c r="VH388" s="57"/>
      <c r="VI388" s="57"/>
      <c r="VJ388" s="57"/>
      <c r="VK388" s="57"/>
      <c r="VL388" s="57"/>
      <c r="VM388" s="57"/>
      <c r="VN388" s="57"/>
      <c r="VO388" s="57"/>
      <c r="VP388" s="57"/>
      <c r="VQ388" s="57"/>
      <c r="VR388" s="57"/>
      <c r="VS388" s="57"/>
      <c r="VT388" s="57"/>
      <c r="VU388" s="57"/>
      <c r="VV388" s="57"/>
      <c r="VW388" s="57"/>
      <c r="VX388" s="57"/>
      <c r="VY388" s="57"/>
      <c r="VZ388" s="57"/>
      <c r="WA388" s="57"/>
      <c r="WB388" s="57"/>
      <c r="WC388" s="57"/>
      <c r="WD388" s="57"/>
      <c r="WE388" s="57"/>
      <c r="WF388" s="57"/>
      <c r="WG388" s="57"/>
      <c r="WH388" s="57"/>
      <c r="WI388" s="57"/>
      <c r="WJ388" s="57"/>
      <c r="WK388" s="57"/>
      <c r="WL388" s="57"/>
      <c r="WM388" s="57"/>
      <c r="WN388" s="57"/>
      <c r="WO388" s="57"/>
      <c r="WP388" s="57"/>
      <c r="WQ388" s="57"/>
      <c r="WR388" s="57"/>
      <c r="WS388" s="57"/>
      <c r="WT388" s="57"/>
      <c r="WU388" s="57"/>
      <c r="WV388" s="57"/>
      <c r="WW388" s="57"/>
      <c r="WX388" s="57"/>
      <c r="WY388" s="57"/>
      <c r="WZ388" s="57"/>
      <c r="XA388" s="57"/>
      <c r="XB388" s="57"/>
      <c r="XC388" s="57"/>
      <c r="XD388" s="57"/>
      <c r="XE388" s="57"/>
      <c r="XF388" s="57"/>
      <c r="XG388" s="57"/>
      <c r="XH388" s="57"/>
      <c r="XI388" s="57"/>
      <c r="XJ388" s="57"/>
      <c r="XK388" s="57"/>
      <c r="XL388" s="57"/>
      <c r="XM388" s="57"/>
      <c r="XN388" s="57"/>
      <c r="XO388" s="57"/>
      <c r="XP388" s="57"/>
      <c r="XQ388" s="57"/>
      <c r="XR388" s="57"/>
      <c r="XS388" s="57"/>
      <c r="XT388" s="57"/>
      <c r="XU388" s="57"/>
      <c r="XV388" s="57"/>
      <c r="XW388" s="57"/>
    </row>
    <row r="389">
      <c r="AI389" s="57"/>
      <c r="BR389" s="57"/>
      <c r="DA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c r="IX389" s="57"/>
      <c r="IY389" s="57"/>
      <c r="IZ389" s="57"/>
      <c r="JA389" s="57"/>
      <c r="JB389" s="57"/>
      <c r="JC389" s="57"/>
      <c r="JD389" s="57"/>
      <c r="JE389" s="57"/>
      <c r="JF389" s="57"/>
      <c r="JG389" s="57"/>
      <c r="JH389" s="57"/>
      <c r="JI389" s="57"/>
      <c r="JJ389" s="57"/>
      <c r="JK389" s="57"/>
      <c r="JL389" s="57"/>
      <c r="JM389" s="57"/>
      <c r="JN389" s="57"/>
      <c r="JO389" s="57"/>
      <c r="JP389" s="57"/>
      <c r="JQ389" s="57"/>
      <c r="JR389" s="57"/>
      <c r="JS389" s="57"/>
      <c r="JT389" s="57"/>
      <c r="JU389" s="57"/>
      <c r="JV389" s="57"/>
      <c r="JW389" s="57"/>
      <c r="JX389" s="57"/>
      <c r="JY389" s="57"/>
      <c r="JZ389" s="57"/>
      <c r="KA389" s="57"/>
      <c r="KB389" s="57"/>
      <c r="KC389" s="57"/>
      <c r="KD389" s="57"/>
      <c r="KE389" s="57"/>
      <c r="KF389" s="57"/>
      <c r="KG389" s="57"/>
      <c r="KH389" s="57"/>
      <c r="KI389" s="57"/>
      <c r="KJ389" s="57"/>
      <c r="KK389" s="57"/>
      <c r="KL389" s="57"/>
      <c r="KM389" s="57"/>
      <c r="KN389" s="57"/>
      <c r="KO389" s="57"/>
      <c r="KP389" s="57"/>
      <c r="KQ389" s="57"/>
      <c r="KR389" s="57"/>
      <c r="KS389" s="57"/>
      <c r="KT389" s="57"/>
      <c r="KU389" s="57"/>
      <c r="KV389" s="57"/>
      <c r="KW389" s="57"/>
      <c r="KX389" s="57"/>
      <c r="KY389" s="57"/>
      <c r="KZ389" s="57"/>
      <c r="LA389" s="57"/>
      <c r="LB389" s="57"/>
      <c r="LC389" s="57"/>
      <c r="LD389" s="57"/>
      <c r="LE389" s="57"/>
      <c r="LF389" s="57"/>
      <c r="LG389" s="57"/>
      <c r="LH389" s="57"/>
      <c r="LI389" s="57"/>
      <c r="LJ389" s="57"/>
      <c r="LK389" s="57"/>
      <c r="LL389" s="57"/>
      <c r="LM389" s="57"/>
      <c r="LN389" s="57"/>
      <c r="LO389" s="57"/>
      <c r="LP389" s="57"/>
      <c r="LQ389" s="57"/>
      <c r="LR389" s="57"/>
      <c r="LS389" s="57"/>
      <c r="LT389" s="57"/>
      <c r="LU389" s="57"/>
      <c r="LV389" s="57"/>
      <c r="LW389" s="57"/>
      <c r="LX389" s="57"/>
      <c r="LY389" s="57"/>
      <c r="LZ389" s="57"/>
      <c r="MA389" s="57"/>
      <c r="MB389" s="57"/>
      <c r="MC389" s="57"/>
      <c r="MD389" s="57"/>
      <c r="ME389" s="57"/>
      <c r="MF389" s="57"/>
      <c r="MG389" s="57"/>
      <c r="MH389" s="57"/>
      <c r="MI389" s="57"/>
      <c r="MJ389" s="57"/>
      <c r="MK389" s="57"/>
      <c r="ML389" s="57"/>
      <c r="MM389" s="57"/>
      <c r="MN389" s="57"/>
      <c r="MO389" s="57"/>
      <c r="MP389" s="57"/>
      <c r="MQ389" s="57"/>
      <c r="MR389" s="57"/>
      <c r="MS389" s="57"/>
      <c r="MT389" s="57"/>
      <c r="MU389" s="57"/>
      <c r="MV389" s="57"/>
      <c r="MW389" s="57"/>
      <c r="MX389" s="57"/>
      <c r="MY389" s="57"/>
      <c r="MZ389" s="57"/>
      <c r="NA389" s="57"/>
      <c r="NB389" s="57"/>
      <c r="NC389" s="57"/>
      <c r="ND389" s="57"/>
      <c r="NE389" s="57"/>
      <c r="NF389" s="57"/>
      <c r="NG389" s="57"/>
      <c r="NH389" s="57"/>
      <c r="NI389" s="57"/>
      <c r="NJ389" s="57"/>
      <c r="NK389" s="57"/>
      <c r="NL389" s="57"/>
      <c r="NM389" s="57"/>
      <c r="NN389" s="57"/>
      <c r="NO389" s="57"/>
      <c r="NP389" s="57"/>
      <c r="NQ389" s="57"/>
      <c r="NR389" s="57"/>
      <c r="NS389" s="57"/>
      <c r="NT389" s="57"/>
      <c r="NU389" s="57"/>
      <c r="NV389" s="57"/>
      <c r="NW389" s="57"/>
      <c r="NX389" s="57"/>
      <c r="NY389" s="57"/>
      <c r="NZ389" s="57"/>
      <c r="OA389" s="57"/>
      <c r="OB389" s="57"/>
      <c r="OC389" s="57"/>
      <c r="OD389" s="57"/>
      <c r="OE389" s="57"/>
      <c r="OF389" s="57"/>
      <c r="OG389" s="57"/>
      <c r="OH389" s="57"/>
      <c r="OI389" s="57"/>
      <c r="OJ389" s="57"/>
      <c r="OK389" s="57"/>
      <c r="OL389" s="57"/>
      <c r="OM389" s="57"/>
      <c r="ON389" s="57"/>
      <c r="OO389" s="57"/>
      <c r="OP389" s="57"/>
      <c r="OQ389" s="57"/>
      <c r="OR389" s="57"/>
      <c r="OS389" s="57"/>
      <c r="OT389" s="57"/>
      <c r="OU389" s="57"/>
      <c r="OV389" s="57"/>
      <c r="OW389" s="57"/>
      <c r="OX389" s="57"/>
      <c r="OY389" s="57"/>
      <c r="OZ389" s="57"/>
      <c r="PA389" s="57"/>
      <c r="PB389" s="57"/>
      <c r="PC389" s="57"/>
      <c r="PD389" s="57"/>
      <c r="PE389" s="57"/>
      <c r="PF389" s="57"/>
      <c r="PG389" s="57"/>
      <c r="PH389" s="57"/>
      <c r="PI389" s="57"/>
      <c r="PJ389" s="57"/>
      <c r="PK389" s="57"/>
      <c r="PL389" s="57"/>
      <c r="PM389" s="57"/>
      <c r="PN389" s="57"/>
      <c r="PO389" s="57"/>
      <c r="PP389" s="57"/>
      <c r="PQ389" s="57"/>
      <c r="PR389" s="57"/>
      <c r="PS389" s="57"/>
      <c r="PT389" s="57"/>
      <c r="PU389" s="57"/>
      <c r="PV389" s="57"/>
      <c r="PW389" s="57"/>
      <c r="PX389" s="57"/>
      <c r="PY389" s="57"/>
      <c r="PZ389" s="57"/>
      <c r="QA389" s="57"/>
      <c r="QB389" s="57"/>
      <c r="QC389" s="57"/>
      <c r="QD389" s="57"/>
      <c r="QE389" s="57"/>
      <c r="QF389" s="57"/>
      <c r="QG389" s="57"/>
      <c r="QH389" s="57"/>
      <c r="QI389" s="57"/>
      <c r="QJ389" s="57"/>
      <c r="QK389" s="57"/>
      <c r="QL389" s="57"/>
      <c r="QM389" s="57"/>
      <c r="QN389" s="57"/>
      <c r="QO389" s="57"/>
      <c r="QP389" s="57"/>
      <c r="QQ389" s="57"/>
      <c r="QR389" s="57"/>
      <c r="QS389" s="57"/>
      <c r="QT389" s="57"/>
      <c r="QU389" s="57"/>
      <c r="QV389" s="57"/>
      <c r="QW389" s="57"/>
      <c r="QX389" s="57"/>
      <c r="QY389" s="57"/>
      <c r="QZ389" s="57"/>
      <c r="RA389" s="57"/>
      <c r="RB389" s="57"/>
      <c r="RC389" s="57"/>
      <c r="RD389" s="57"/>
      <c r="RE389" s="57"/>
      <c r="RF389" s="57"/>
      <c r="RG389" s="57"/>
      <c r="RH389" s="57"/>
      <c r="RI389" s="57"/>
      <c r="RJ389" s="57"/>
      <c r="RK389" s="57"/>
      <c r="RL389" s="57"/>
      <c r="RM389" s="57"/>
      <c r="RN389" s="57"/>
      <c r="RO389" s="57"/>
      <c r="RP389" s="57"/>
      <c r="RQ389" s="57"/>
      <c r="RR389" s="57"/>
      <c r="RS389" s="57"/>
      <c r="RT389" s="57"/>
      <c r="RU389" s="57"/>
      <c r="RV389" s="57"/>
      <c r="RW389" s="57"/>
      <c r="RX389" s="57"/>
      <c r="RY389" s="57"/>
      <c r="RZ389" s="57"/>
      <c r="SA389" s="57"/>
      <c r="SB389" s="57"/>
      <c r="SC389" s="57"/>
      <c r="SD389" s="57"/>
      <c r="SE389" s="57"/>
      <c r="SF389" s="57"/>
      <c r="SG389" s="57"/>
      <c r="SH389" s="57"/>
      <c r="SI389" s="57"/>
      <c r="SJ389" s="57"/>
      <c r="SK389" s="57"/>
      <c r="SL389" s="57"/>
      <c r="SM389" s="57"/>
      <c r="SN389" s="57"/>
      <c r="SO389" s="57"/>
      <c r="SP389" s="57"/>
      <c r="SQ389" s="57"/>
      <c r="SR389" s="57"/>
      <c r="SS389" s="57"/>
      <c r="ST389" s="57"/>
      <c r="SU389" s="57"/>
      <c r="SV389" s="57"/>
      <c r="SW389" s="57"/>
      <c r="SX389" s="57"/>
      <c r="SY389" s="57"/>
      <c r="SZ389" s="57"/>
      <c r="TA389" s="57"/>
      <c r="TB389" s="57"/>
      <c r="TC389" s="57"/>
      <c r="TD389" s="57"/>
      <c r="TE389" s="57"/>
      <c r="TF389" s="57"/>
      <c r="TG389" s="57"/>
      <c r="TH389" s="57"/>
      <c r="TI389" s="57"/>
      <c r="TJ389" s="57"/>
      <c r="TK389" s="57"/>
      <c r="TL389" s="57"/>
      <c r="TM389" s="57"/>
      <c r="TN389" s="57"/>
      <c r="TO389" s="57"/>
      <c r="TP389" s="57"/>
      <c r="TQ389" s="57"/>
      <c r="TR389" s="57"/>
      <c r="TS389" s="57"/>
      <c r="TT389" s="57"/>
      <c r="TU389" s="57"/>
      <c r="TV389" s="57"/>
      <c r="TW389" s="57"/>
      <c r="TX389" s="57"/>
      <c r="TY389" s="57"/>
      <c r="TZ389" s="57"/>
      <c r="UA389" s="57"/>
      <c r="UB389" s="57"/>
      <c r="UC389" s="57"/>
      <c r="UD389" s="57"/>
      <c r="UE389" s="57"/>
      <c r="UF389" s="57"/>
      <c r="UG389" s="57"/>
      <c r="UH389" s="57"/>
      <c r="UI389" s="57"/>
      <c r="UJ389" s="57"/>
      <c r="UK389" s="57"/>
      <c r="UL389" s="57"/>
      <c r="UM389" s="57"/>
      <c r="UN389" s="57"/>
      <c r="UO389" s="57"/>
      <c r="UP389" s="57"/>
      <c r="UQ389" s="57"/>
      <c r="UR389" s="57"/>
      <c r="US389" s="57"/>
      <c r="UT389" s="57"/>
      <c r="UU389" s="57"/>
      <c r="UV389" s="57"/>
      <c r="UW389" s="57"/>
      <c r="UX389" s="57"/>
      <c r="UY389" s="57"/>
      <c r="UZ389" s="57"/>
      <c r="VA389" s="57"/>
      <c r="VB389" s="57"/>
      <c r="VC389" s="57"/>
      <c r="VD389" s="57"/>
      <c r="VE389" s="57"/>
      <c r="VF389" s="57"/>
      <c r="VG389" s="57"/>
      <c r="VH389" s="57"/>
      <c r="VI389" s="57"/>
      <c r="VJ389" s="57"/>
      <c r="VK389" s="57"/>
      <c r="VL389" s="57"/>
      <c r="VM389" s="57"/>
      <c r="VN389" s="57"/>
      <c r="VO389" s="57"/>
      <c r="VP389" s="57"/>
      <c r="VQ389" s="57"/>
      <c r="VR389" s="57"/>
      <c r="VS389" s="57"/>
      <c r="VT389" s="57"/>
      <c r="VU389" s="57"/>
      <c r="VV389" s="57"/>
      <c r="VW389" s="57"/>
      <c r="VX389" s="57"/>
      <c r="VY389" s="57"/>
      <c r="VZ389" s="57"/>
      <c r="WA389" s="57"/>
      <c r="WB389" s="57"/>
      <c r="WC389" s="57"/>
      <c r="WD389" s="57"/>
      <c r="WE389" s="57"/>
      <c r="WF389" s="57"/>
      <c r="WG389" s="57"/>
      <c r="WH389" s="57"/>
      <c r="WI389" s="57"/>
      <c r="WJ389" s="57"/>
      <c r="WK389" s="57"/>
      <c r="WL389" s="57"/>
      <c r="WM389" s="57"/>
      <c r="WN389" s="57"/>
      <c r="WO389" s="57"/>
      <c r="WP389" s="57"/>
      <c r="WQ389" s="57"/>
      <c r="WR389" s="57"/>
      <c r="WS389" s="57"/>
      <c r="WT389" s="57"/>
      <c r="WU389" s="57"/>
      <c r="WV389" s="57"/>
      <c r="WW389" s="57"/>
      <c r="WX389" s="57"/>
      <c r="WY389" s="57"/>
      <c r="WZ389" s="57"/>
      <c r="XA389" s="57"/>
      <c r="XB389" s="57"/>
      <c r="XC389" s="57"/>
      <c r="XD389" s="57"/>
      <c r="XE389" s="57"/>
      <c r="XF389" s="57"/>
      <c r="XG389" s="57"/>
      <c r="XH389" s="57"/>
      <c r="XI389" s="57"/>
      <c r="XJ389" s="57"/>
      <c r="XK389" s="57"/>
      <c r="XL389" s="57"/>
      <c r="XM389" s="57"/>
      <c r="XN389" s="57"/>
      <c r="XO389" s="57"/>
      <c r="XP389" s="57"/>
      <c r="XQ389" s="57"/>
      <c r="XR389" s="57"/>
      <c r="XS389" s="57"/>
      <c r="XT389" s="57"/>
      <c r="XU389" s="57"/>
      <c r="XV389" s="57"/>
      <c r="XW389" s="57"/>
    </row>
    <row r="390">
      <c r="AI390" s="57"/>
      <c r="BR390" s="57"/>
      <c r="DA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c r="IX390" s="57"/>
      <c r="IY390" s="57"/>
      <c r="IZ390" s="57"/>
      <c r="JA390" s="57"/>
      <c r="JB390" s="57"/>
      <c r="JC390" s="57"/>
      <c r="JD390" s="57"/>
      <c r="JE390" s="57"/>
      <c r="JF390" s="57"/>
      <c r="JG390" s="57"/>
      <c r="JH390" s="57"/>
      <c r="JI390" s="57"/>
      <c r="JJ390" s="57"/>
      <c r="JK390" s="57"/>
      <c r="JL390" s="57"/>
      <c r="JM390" s="57"/>
      <c r="JN390" s="57"/>
      <c r="JO390" s="57"/>
      <c r="JP390" s="57"/>
      <c r="JQ390" s="57"/>
      <c r="JR390" s="57"/>
      <c r="JS390" s="57"/>
      <c r="JT390" s="57"/>
      <c r="JU390" s="57"/>
      <c r="JV390" s="57"/>
      <c r="JW390" s="57"/>
      <c r="JX390" s="57"/>
      <c r="JY390" s="57"/>
      <c r="JZ390" s="57"/>
      <c r="KA390" s="57"/>
      <c r="KB390" s="57"/>
      <c r="KC390" s="57"/>
      <c r="KD390" s="57"/>
      <c r="KE390" s="57"/>
      <c r="KF390" s="57"/>
      <c r="KG390" s="57"/>
      <c r="KH390" s="57"/>
      <c r="KI390" s="57"/>
      <c r="KJ390" s="57"/>
      <c r="KK390" s="57"/>
      <c r="KL390" s="57"/>
      <c r="KM390" s="57"/>
      <c r="KN390" s="57"/>
      <c r="KO390" s="57"/>
      <c r="KP390" s="57"/>
      <c r="KQ390" s="57"/>
      <c r="KR390" s="57"/>
      <c r="KS390" s="57"/>
      <c r="KT390" s="57"/>
      <c r="KU390" s="57"/>
      <c r="KV390" s="57"/>
      <c r="KW390" s="57"/>
      <c r="KX390" s="57"/>
      <c r="KY390" s="57"/>
      <c r="KZ390" s="57"/>
      <c r="LA390" s="57"/>
      <c r="LB390" s="57"/>
      <c r="LC390" s="57"/>
      <c r="LD390" s="57"/>
      <c r="LE390" s="57"/>
      <c r="LF390" s="57"/>
      <c r="LG390" s="57"/>
      <c r="LH390" s="57"/>
      <c r="LI390" s="57"/>
      <c r="LJ390" s="57"/>
      <c r="LK390" s="57"/>
      <c r="LL390" s="57"/>
      <c r="LM390" s="57"/>
      <c r="LN390" s="57"/>
      <c r="LO390" s="57"/>
      <c r="LP390" s="57"/>
      <c r="LQ390" s="57"/>
      <c r="LR390" s="57"/>
      <c r="LS390" s="57"/>
      <c r="LT390" s="57"/>
      <c r="LU390" s="57"/>
      <c r="LV390" s="57"/>
      <c r="LW390" s="57"/>
      <c r="LX390" s="57"/>
      <c r="LY390" s="57"/>
      <c r="LZ390" s="57"/>
      <c r="MA390" s="57"/>
      <c r="MB390" s="57"/>
      <c r="MC390" s="57"/>
      <c r="MD390" s="57"/>
      <c r="ME390" s="57"/>
      <c r="MF390" s="57"/>
      <c r="MG390" s="57"/>
      <c r="MH390" s="57"/>
      <c r="MI390" s="57"/>
      <c r="MJ390" s="57"/>
      <c r="MK390" s="57"/>
      <c r="ML390" s="57"/>
      <c r="MM390" s="57"/>
      <c r="MN390" s="57"/>
      <c r="MO390" s="57"/>
      <c r="MP390" s="57"/>
      <c r="MQ390" s="57"/>
      <c r="MR390" s="57"/>
      <c r="MS390" s="57"/>
      <c r="MT390" s="57"/>
      <c r="MU390" s="57"/>
      <c r="MV390" s="57"/>
      <c r="MW390" s="57"/>
      <c r="MX390" s="57"/>
      <c r="MY390" s="57"/>
      <c r="MZ390" s="57"/>
      <c r="NA390" s="57"/>
      <c r="NB390" s="57"/>
      <c r="NC390" s="57"/>
      <c r="ND390" s="57"/>
      <c r="NE390" s="57"/>
      <c r="NF390" s="57"/>
      <c r="NG390" s="57"/>
      <c r="NH390" s="57"/>
      <c r="NI390" s="57"/>
      <c r="NJ390" s="57"/>
      <c r="NK390" s="57"/>
      <c r="NL390" s="57"/>
      <c r="NM390" s="57"/>
      <c r="NN390" s="57"/>
      <c r="NO390" s="57"/>
      <c r="NP390" s="57"/>
      <c r="NQ390" s="57"/>
      <c r="NR390" s="57"/>
      <c r="NS390" s="57"/>
      <c r="NT390" s="57"/>
      <c r="NU390" s="57"/>
      <c r="NV390" s="57"/>
      <c r="NW390" s="57"/>
      <c r="NX390" s="57"/>
      <c r="NY390" s="57"/>
      <c r="NZ390" s="57"/>
      <c r="OA390" s="57"/>
      <c r="OB390" s="57"/>
      <c r="OC390" s="57"/>
      <c r="OD390" s="57"/>
      <c r="OE390" s="57"/>
      <c r="OF390" s="57"/>
      <c r="OG390" s="57"/>
      <c r="OH390" s="57"/>
      <c r="OI390" s="57"/>
      <c r="OJ390" s="57"/>
      <c r="OK390" s="57"/>
      <c r="OL390" s="57"/>
      <c r="OM390" s="57"/>
      <c r="ON390" s="57"/>
      <c r="OO390" s="57"/>
      <c r="OP390" s="57"/>
      <c r="OQ390" s="57"/>
      <c r="OR390" s="57"/>
      <c r="OS390" s="57"/>
      <c r="OT390" s="57"/>
      <c r="OU390" s="57"/>
      <c r="OV390" s="57"/>
      <c r="OW390" s="57"/>
      <c r="OX390" s="57"/>
      <c r="OY390" s="57"/>
      <c r="OZ390" s="57"/>
      <c r="PA390" s="57"/>
      <c r="PB390" s="57"/>
      <c r="PC390" s="57"/>
      <c r="PD390" s="57"/>
      <c r="PE390" s="57"/>
      <c r="PF390" s="57"/>
      <c r="PG390" s="57"/>
      <c r="PH390" s="57"/>
      <c r="PI390" s="57"/>
      <c r="PJ390" s="57"/>
      <c r="PK390" s="57"/>
      <c r="PL390" s="57"/>
      <c r="PM390" s="57"/>
      <c r="PN390" s="57"/>
      <c r="PO390" s="57"/>
      <c r="PP390" s="57"/>
      <c r="PQ390" s="57"/>
      <c r="PR390" s="57"/>
      <c r="PS390" s="57"/>
      <c r="PT390" s="57"/>
      <c r="PU390" s="57"/>
      <c r="PV390" s="57"/>
      <c r="PW390" s="57"/>
      <c r="PX390" s="57"/>
      <c r="PY390" s="57"/>
      <c r="PZ390" s="57"/>
      <c r="QA390" s="57"/>
      <c r="QB390" s="57"/>
      <c r="QC390" s="57"/>
      <c r="QD390" s="57"/>
      <c r="QE390" s="57"/>
      <c r="QF390" s="57"/>
      <c r="QG390" s="57"/>
      <c r="QH390" s="57"/>
      <c r="QI390" s="57"/>
      <c r="QJ390" s="57"/>
      <c r="QK390" s="57"/>
      <c r="QL390" s="57"/>
      <c r="QM390" s="57"/>
      <c r="QN390" s="57"/>
      <c r="QO390" s="57"/>
      <c r="QP390" s="57"/>
      <c r="QQ390" s="57"/>
      <c r="QR390" s="57"/>
      <c r="QS390" s="57"/>
      <c r="QT390" s="57"/>
      <c r="QU390" s="57"/>
      <c r="QV390" s="57"/>
      <c r="QW390" s="57"/>
      <c r="QX390" s="57"/>
      <c r="QY390" s="57"/>
      <c r="QZ390" s="57"/>
      <c r="RA390" s="57"/>
      <c r="RB390" s="57"/>
      <c r="RC390" s="57"/>
      <c r="RD390" s="57"/>
      <c r="RE390" s="57"/>
      <c r="RF390" s="57"/>
      <c r="RG390" s="57"/>
      <c r="RH390" s="57"/>
      <c r="RI390" s="57"/>
      <c r="RJ390" s="57"/>
      <c r="RK390" s="57"/>
      <c r="RL390" s="57"/>
      <c r="RM390" s="57"/>
      <c r="RN390" s="57"/>
      <c r="RO390" s="57"/>
      <c r="RP390" s="57"/>
      <c r="RQ390" s="57"/>
      <c r="RR390" s="57"/>
      <c r="RS390" s="57"/>
      <c r="RT390" s="57"/>
      <c r="RU390" s="57"/>
      <c r="RV390" s="57"/>
      <c r="RW390" s="57"/>
      <c r="RX390" s="57"/>
      <c r="RY390" s="57"/>
      <c r="RZ390" s="57"/>
      <c r="SA390" s="57"/>
      <c r="SB390" s="57"/>
      <c r="SC390" s="57"/>
      <c r="SD390" s="57"/>
      <c r="SE390" s="57"/>
      <c r="SF390" s="57"/>
      <c r="SG390" s="57"/>
      <c r="SH390" s="57"/>
      <c r="SI390" s="57"/>
      <c r="SJ390" s="57"/>
      <c r="SK390" s="57"/>
      <c r="SL390" s="57"/>
      <c r="SM390" s="57"/>
      <c r="SN390" s="57"/>
      <c r="SO390" s="57"/>
      <c r="SP390" s="57"/>
      <c r="SQ390" s="57"/>
      <c r="SR390" s="57"/>
      <c r="SS390" s="57"/>
      <c r="ST390" s="57"/>
      <c r="SU390" s="57"/>
      <c r="SV390" s="57"/>
      <c r="SW390" s="57"/>
      <c r="SX390" s="57"/>
      <c r="SY390" s="57"/>
      <c r="SZ390" s="57"/>
      <c r="TA390" s="57"/>
      <c r="TB390" s="57"/>
      <c r="TC390" s="57"/>
      <c r="TD390" s="57"/>
      <c r="TE390" s="57"/>
      <c r="TF390" s="57"/>
      <c r="TG390" s="57"/>
      <c r="TH390" s="57"/>
      <c r="TI390" s="57"/>
      <c r="TJ390" s="57"/>
      <c r="TK390" s="57"/>
      <c r="TL390" s="57"/>
      <c r="TM390" s="57"/>
      <c r="TN390" s="57"/>
      <c r="TO390" s="57"/>
      <c r="TP390" s="57"/>
      <c r="TQ390" s="57"/>
      <c r="TR390" s="57"/>
      <c r="TS390" s="57"/>
      <c r="TT390" s="57"/>
      <c r="TU390" s="57"/>
      <c r="TV390" s="57"/>
      <c r="TW390" s="57"/>
      <c r="TX390" s="57"/>
      <c r="TY390" s="57"/>
      <c r="TZ390" s="57"/>
      <c r="UA390" s="57"/>
      <c r="UB390" s="57"/>
      <c r="UC390" s="57"/>
      <c r="UD390" s="57"/>
      <c r="UE390" s="57"/>
      <c r="UF390" s="57"/>
      <c r="UG390" s="57"/>
      <c r="UH390" s="57"/>
      <c r="UI390" s="57"/>
      <c r="UJ390" s="57"/>
      <c r="UK390" s="57"/>
      <c r="UL390" s="57"/>
      <c r="UM390" s="57"/>
      <c r="UN390" s="57"/>
      <c r="UO390" s="57"/>
      <c r="UP390" s="57"/>
      <c r="UQ390" s="57"/>
      <c r="UR390" s="57"/>
      <c r="US390" s="57"/>
      <c r="UT390" s="57"/>
      <c r="UU390" s="57"/>
      <c r="UV390" s="57"/>
      <c r="UW390" s="57"/>
      <c r="UX390" s="57"/>
      <c r="UY390" s="57"/>
      <c r="UZ390" s="57"/>
      <c r="VA390" s="57"/>
      <c r="VB390" s="57"/>
      <c r="VC390" s="57"/>
      <c r="VD390" s="57"/>
      <c r="VE390" s="57"/>
      <c r="VF390" s="57"/>
      <c r="VG390" s="57"/>
      <c r="VH390" s="57"/>
      <c r="VI390" s="57"/>
      <c r="VJ390" s="57"/>
      <c r="VK390" s="57"/>
      <c r="VL390" s="57"/>
      <c r="VM390" s="57"/>
      <c r="VN390" s="57"/>
      <c r="VO390" s="57"/>
      <c r="VP390" s="57"/>
      <c r="VQ390" s="57"/>
      <c r="VR390" s="57"/>
      <c r="VS390" s="57"/>
      <c r="VT390" s="57"/>
      <c r="VU390" s="57"/>
      <c r="VV390" s="57"/>
      <c r="VW390" s="57"/>
      <c r="VX390" s="57"/>
      <c r="VY390" s="57"/>
      <c r="VZ390" s="57"/>
      <c r="WA390" s="57"/>
      <c r="WB390" s="57"/>
      <c r="WC390" s="57"/>
      <c r="WD390" s="57"/>
      <c r="WE390" s="57"/>
      <c r="WF390" s="57"/>
      <c r="WG390" s="57"/>
      <c r="WH390" s="57"/>
      <c r="WI390" s="57"/>
      <c r="WJ390" s="57"/>
      <c r="WK390" s="57"/>
      <c r="WL390" s="57"/>
      <c r="WM390" s="57"/>
      <c r="WN390" s="57"/>
      <c r="WO390" s="57"/>
      <c r="WP390" s="57"/>
      <c r="WQ390" s="57"/>
      <c r="WR390" s="57"/>
      <c r="WS390" s="57"/>
      <c r="WT390" s="57"/>
      <c r="WU390" s="57"/>
      <c r="WV390" s="57"/>
      <c r="WW390" s="57"/>
      <c r="WX390" s="57"/>
      <c r="WY390" s="57"/>
      <c r="WZ390" s="57"/>
      <c r="XA390" s="57"/>
      <c r="XB390" s="57"/>
      <c r="XC390" s="57"/>
      <c r="XD390" s="57"/>
      <c r="XE390" s="57"/>
      <c r="XF390" s="57"/>
      <c r="XG390" s="57"/>
      <c r="XH390" s="57"/>
      <c r="XI390" s="57"/>
      <c r="XJ390" s="57"/>
      <c r="XK390" s="57"/>
      <c r="XL390" s="57"/>
      <c r="XM390" s="57"/>
      <c r="XN390" s="57"/>
      <c r="XO390" s="57"/>
      <c r="XP390" s="57"/>
      <c r="XQ390" s="57"/>
      <c r="XR390" s="57"/>
      <c r="XS390" s="57"/>
      <c r="XT390" s="57"/>
      <c r="XU390" s="57"/>
      <c r="XV390" s="57"/>
      <c r="XW390" s="57"/>
    </row>
    <row r="391">
      <c r="AI391" s="57"/>
      <c r="BR391" s="57"/>
      <c r="DA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c r="IX391" s="57"/>
      <c r="IY391" s="57"/>
      <c r="IZ391" s="57"/>
      <c r="JA391" s="57"/>
      <c r="JB391" s="57"/>
      <c r="JC391" s="57"/>
      <c r="JD391" s="57"/>
      <c r="JE391" s="57"/>
      <c r="JF391" s="57"/>
      <c r="JG391" s="57"/>
      <c r="JH391" s="57"/>
      <c r="JI391" s="57"/>
      <c r="JJ391" s="57"/>
      <c r="JK391" s="57"/>
      <c r="JL391" s="57"/>
      <c r="JM391" s="57"/>
      <c r="JN391" s="57"/>
      <c r="JO391" s="57"/>
      <c r="JP391" s="57"/>
      <c r="JQ391" s="57"/>
      <c r="JR391" s="57"/>
      <c r="JS391" s="57"/>
      <c r="JT391" s="57"/>
      <c r="JU391" s="57"/>
      <c r="JV391" s="57"/>
      <c r="JW391" s="57"/>
      <c r="JX391" s="57"/>
      <c r="JY391" s="57"/>
      <c r="JZ391" s="57"/>
      <c r="KA391" s="57"/>
      <c r="KB391" s="57"/>
      <c r="KC391" s="57"/>
      <c r="KD391" s="57"/>
      <c r="KE391" s="57"/>
      <c r="KF391" s="57"/>
      <c r="KG391" s="57"/>
      <c r="KH391" s="57"/>
      <c r="KI391" s="57"/>
      <c r="KJ391" s="57"/>
      <c r="KK391" s="57"/>
      <c r="KL391" s="57"/>
      <c r="KM391" s="57"/>
      <c r="KN391" s="57"/>
      <c r="KO391" s="57"/>
      <c r="KP391" s="57"/>
      <c r="KQ391" s="57"/>
      <c r="KR391" s="57"/>
      <c r="KS391" s="57"/>
      <c r="KT391" s="57"/>
      <c r="KU391" s="57"/>
      <c r="KV391" s="57"/>
      <c r="KW391" s="57"/>
      <c r="KX391" s="57"/>
      <c r="KY391" s="57"/>
      <c r="KZ391" s="57"/>
      <c r="LA391" s="57"/>
      <c r="LB391" s="57"/>
      <c r="LC391" s="57"/>
      <c r="LD391" s="57"/>
      <c r="LE391" s="57"/>
      <c r="LF391" s="57"/>
      <c r="LG391" s="57"/>
      <c r="LH391" s="57"/>
      <c r="LI391" s="57"/>
      <c r="LJ391" s="57"/>
      <c r="LK391" s="57"/>
      <c r="LL391" s="57"/>
      <c r="LM391" s="57"/>
      <c r="LN391" s="57"/>
      <c r="LO391" s="57"/>
      <c r="LP391" s="57"/>
      <c r="LQ391" s="57"/>
      <c r="LR391" s="57"/>
      <c r="LS391" s="57"/>
      <c r="LT391" s="57"/>
      <c r="LU391" s="57"/>
      <c r="LV391" s="57"/>
      <c r="LW391" s="57"/>
      <c r="LX391" s="57"/>
      <c r="LY391" s="57"/>
      <c r="LZ391" s="57"/>
      <c r="MA391" s="57"/>
      <c r="MB391" s="57"/>
      <c r="MC391" s="57"/>
      <c r="MD391" s="57"/>
      <c r="ME391" s="57"/>
      <c r="MF391" s="57"/>
      <c r="MG391" s="57"/>
      <c r="MH391" s="57"/>
      <c r="MI391" s="57"/>
      <c r="MJ391" s="57"/>
      <c r="MK391" s="57"/>
      <c r="ML391" s="57"/>
      <c r="MM391" s="57"/>
      <c r="MN391" s="57"/>
      <c r="MO391" s="57"/>
      <c r="MP391" s="57"/>
      <c r="MQ391" s="57"/>
      <c r="MR391" s="57"/>
      <c r="MS391" s="57"/>
      <c r="MT391" s="57"/>
      <c r="MU391" s="57"/>
      <c r="MV391" s="57"/>
      <c r="MW391" s="57"/>
      <c r="MX391" s="57"/>
      <c r="MY391" s="57"/>
      <c r="MZ391" s="57"/>
      <c r="NA391" s="57"/>
      <c r="NB391" s="57"/>
      <c r="NC391" s="57"/>
      <c r="ND391" s="57"/>
      <c r="NE391" s="57"/>
      <c r="NF391" s="57"/>
      <c r="NG391" s="57"/>
      <c r="NH391" s="57"/>
      <c r="NI391" s="57"/>
      <c r="NJ391" s="57"/>
      <c r="NK391" s="57"/>
      <c r="NL391" s="57"/>
      <c r="NM391" s="57"/>
      <c r="NN391" s="57"/>
      <c r="NO391" s="57"/>
      <c r="NP391" s="57"/>
      <c r="NQ391" s="57"/>
      <c r="NR391" s="57"/>
      <c r="NS391" s="57"/>
      <c r="NT391" s="57"/>
      <c r="NU391" s="57"/>
      <c r="NV391" s="57"/>
      <c r="NW391" s="57"/>
      <c r="NX391" s="57"/>
      <c r="NY391" s="57"/>
      <c r="NZ391" s="57"/>
      <c r="OA391" s="57"/>
      <c r="OB391" s="57"/>
      <c r="OC391" s="57"/>
      <c r="OD391" s="57"/>
      <c r="OE391" s="57"/>
      <c r="OF391" s="57"/>
      <c r="OG391" s="57"/>
      <c r="OH391" s="57"/>
      <c r="OI391" s="57"/>
      <c r="OJ391" s="57"/>
      <c r="OK391" s="57"/>
      <c r="OL391" s="57"/>
      <c r="OM391" s="57"/>
      <c r="ON391" s="57"/>
      <c r="OO391" s="57"/>
      <c r="OP391" s="57"/>
      <c r="OQ391" s="57"/>
      <c r="OR391" s="57"/>
      <c r="OS391" s="57"/>
      <c r="OT391" s="57"/>
      <c r="OU391" s="57"/>
      <c r="OV391" s="57"/>
      <c r="OW391" s="57"/>
      <c r="OX391" s="57"/>
      <c r="OY391" s="57"/>
      <c r="OZ391" s="57"/>
      <c r="PA391" s="57"/>
      <c r="PB391" s="57"/>
      <c r="PC391" s="57"/>
      <c r="PD391" s="57"/>
      <c r="PE391" s="57"/>
      <c r="PF391" s="57"/>
      <c r="PG391" s="57"/>
      <c r="PH391" s="57"/>
      <c r="PI391" s="57"/>
      <c r="PJ391" s="57"/>
      <c r="PK391" s="57"/>
      <c r="PL391" s="57"/>
      <c r="PM391" s="57"/>
      <c r="PN391" s="57"/>
      <c r="PO391" s="57"/>
      <c r="PP391" s="57"/>
      <c r="PQ391" s="57"/>
      <c r="PR391" s="57"/>
      <c r="PS391" s="57"/>
      <c r="PT391" s="57"/>
      <c r="PU391" s="57"/>
      <c r="PV391" s="57"/>
      <c r="PW391" s="57"/>
      <c r="PX391" s="57"/>
      <c r="PY391" s="57"/>
      <c r="PZ391" s="57"/>
      <c r="QA391" s="57"/>
      <c r="QB391" s="57"/>
      <c r="QC391" s="57"/>
      <c r="QD391" s="57"/>
      <c r="QE391" s="57"/>
      <c r="QF391" s="57"/>
      <c r="QG391" s="57"/>
      <c r="QH391" s="57"/>
      <c r="QI391" s="57"/>
      <c r="QJ391" s="57"/>
      <c r="QK391" s="57"/>
      <c r="QL391" s="57"/>
      <c r="QM391" s="57"/>
      <c r="QN391" s="57"/>
      <c r="QO391" s="57"/>
      <c r="QP391" s="57"/>
      <c r="QQ391" s="57"/>
      <c r="QR391" s="57"/>
      <c r="QS391" s="57"/>
      <c r="QT391" s="57"/>
      <c r="QU391" s="57"/>
      <c r="QV391" s="57"/>
      <c r="QW391" s="57"/>
      <c r="QX391" s="57"/>
      <c r="QY391" s="57"/>
      <c r="QZ391" s="57"/>
      <c r="RA391" s="57"/>
      <c r="RB391" s="57"/>
      <c r="RC391" s="57"/>
      <c r="RD391" s="57"/>
      <c r="RE391" s="57"/>
      <c r="RF391" s="57"/>
      <c r="RG391" s="57"/>
      <c r="RH391" s="57"/>
      <c r="RI391" s="57"/>
      <c r="RJ391" s="57"/>
      <c r="RK391" s="57"/>
      <c r="RL391" s="57"/>
      <c r="RM391" s="57"/>
      <c r="RN391" s="57"/>
      <c r="RO391" s="57"/>
      <c r="RP391" s="57"/>
      <c r="RQ391" s="57"/>
      <c r="RR391" s="57"/>
      <c r="RS391" s="57"/>
      <c r="RT391" s="57"/>
      <c r="RU391" s="57"/>
      <c r="RV391" s="57"/>
      <c r="RW391" s="57"/>
      <c r="RX391" s="57"/>
      <c r="RY391" s="57"/>
      <c r="RZ391" s="57"/>
      <c r="SA391" s="57"/>
      <c r="SB391" s="57"/>
      <c r="SC391" s="57"/>
      <c r="SD391" s="57"/>
      <c r="SE391" s="57"/>
      <c r="SF391" s="57"/>
      <c r="SG391" s="57"/>
      <c r="SH391" s="57"/>
      <c r="SI391" s="57"/>
      <c r="SJ391" s="57"/>
      <c r="SK391" s="57"/>
      <c r="SL391" s="57"/>
      <c r="SM391" s="57"/>
      <c r="SN391" s="57"/>
      <c r="SO391" s="57"/>
      <c r="SP391" s="57"/>
      <c r="SQ391" s="57"/>
      <c r="SR391" s="57"/>
      <c r="SS391" s="57"/>
      <c r="ST391" s="57"/>
      <c r="SU391" s="57"/>
      <c r="SV391" s="57"/>
      <c r="SW391" s="57"/>
      <c r="SX391" s="57"/>
      <c r="SY391" s="57"/>
      <c r="SZ391" s="57"/>
      <c r="TA391" s="57"/>
      <c r="TB391" s="57"/>
      <c r="TC391" s="57"/>
      <c r="TD391" s="57"/>
      <c r="TE391" s="57"/>
      <c r="TF391" s="57"/>
      <c r="TG391" s="57"/>
      <c r="TH391" s="57"/>
      <c r="TI391" s="57"/>
      <c r="TJ391" s="57"/>
      <c r="TK391" s="57"/>
      <c r="TL391" s="57"/>
      <c r="TM391" s="57"/>
      <c r="TN391" s="57"/>
      <c r="TO391" s="57"/>
      <c r="TP391" s="57"/>
      <c r="TQ391" s="57"/>
      <c r="TR391" s="57"/>
      <c r="TS391" s="57"/>
      <c r="TT391" s="57"/>
      <c r="TU391" s="57"/>
      <c r="TV391" s="57"/>
      <c r="TW391" s="57"/>
      <c r="TX391" s="57"/>
      <c r="TY391" s="57"/>
      <c r="TZ391" s="57"/>
      <c r="UA391" s="57"/>
      <c r="UB391" s="57"/>
      <c r="UC391" s="57"/>
      <c r="UD391" s="57"/>
      <c r="UE391" s="57"/>
      <c r="UF391" s="57"/>
      <c r="UG391" s="57"/>
      <c r="UH391" s="57"/>
      <c r="UI391" s="57"/>
      <c r="UJ391" s="57"/>
      <c r="UK391" s="57"/>
      <c r="UL391" s="57"/>
      <c r="UM391" s="57"/>
      <c r="UN391" s="57"/>
      <c r="UO391" s="57"/>
      <c r="UP391" s="57"/>
      <c r="UQ391" s="57"/>
      <c r="UR391" s="57"/>
      <c r="US391" s="57"/>
      <c r="UT391" s="57"/>
      <c r="UU391" s="57"/>
      <c r="UV391" s="57"/>
      <c r="UW391" s="57"/>
      <c r="UX391" s="57"/>
      <c r="UY391" s="57"/>
      <c r="UZ391" s="57"/>
      <c r="VA391" s="57"/>
      <c r="VB391" s="57"/>
      <c r="VC391" s="57"/>
      <c r="VD391" s="57"/>
      <c r="VE391" s="57"/>
      <c r="VF391" s="57"/>
      <c r="VG391" s="57"/>
      <c r="VH391" s="57"/>
      <c r="VI391" s="57"/>
      <c r="VJ391" s="57"/>
      <c r="VK391" s="57"/>
      <c r="VL391" s="57"/>
      <c r="VM391" s="57"/>
      <c r="VN391" s="57"/>
      <c r="VO391" s="57"/>
      <c r="VP391" s="57"/>
      <c r="VQ391" s="57"/>
      <c r="VR391" s="57"/>
      <c r="VS391" s="57"/>
      <c r="VT391" s="57"/>
      <c r="VU391" s="57"/>
      <c r="VV391" s="57"/>
      <c r="VW391" s="57"/>
      <c r="VX391" s="57"/>
      <c r="VY391" s="57"/>
      <c r="VZ391" s="57"/>
      <c r="WA391" s="57"/>
      <c r="WB391" s="57"/>
      <c r="WC391" s="57"/>
      <c r="WD391" s="57"/>
      <c r="WE391" s="57"/>
      <c r="WF391" s="57"/>
      <c r="WG391" s="57"/>
      <c r="WH391" s="57"/>
      <c r="WI391" s="57"/>
      <c r="WJ391" s="57"/>
      <c r="WK391" s="57"/>
      <c r="WL391" s="57"/>
      <c r="WM391" s="57"/>
      <c r="WN391" s="57"/>
      <c r="WO391" s="57"/>
      <c r="WP391" s="57"/>
      <c r="WQ391" s="57"/>
      <c r="WR391" s="57"/>
      <c r="WS391" s="57"/>
      <c r="WT391" s="57"/>
      <c r="WU391" s="57"/>
      <c r="WV391" s="57"/>
      <c r="WW391" s="57"/>
      <c r="WX391" s="57"/>
      <c r="WY391" s="57"/>
      <c r="WZ391" s="57"/>
      <c r="XA391" s="57"/>
      <c r="XB391" s="57"/>
      <c r="XC391" s="57"/>
      <c r="XD391" s="57"/>
      <c r="XE391" s="57"/>
      <c r="XF391" s="57"/>
      <c r="XG391" s="57"/>
      <c r="XH391" s="57"/>
      <c r="XI391" s="57"/>
      <c r="XJ391" s="57"/>
      <c r="XK391" s="57"/>
      <c r="XL391" s="57"/>
      <c r="XM391" s="57"/>
      <c r="XN391" s="57"/>
      <c r="XO391" s="57"/>
      <c r="XP391" s="57"/>
      <c r="XQ391" s="57"/>
      <c r="XR391" s="57"/>
      <c r="XS391" s="57"/>
      <c r="XT391" s="57"/>
      <c r="XU391" s="57"/>
      <c r="XV391" s="57"/>
      <c r="XW391" s="57"/>
    </row>
    <row r="392">
      <c r="AI392" s="57"/>
      <c r="BR392" s="57"/>
      <c r="DA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c r="IX392" s="57"/>
      <c r="IY392" s="57"/>
      <c r="IZ392" s="57"/>
      <c r="JA392" s="57"/>
      <c r="JB392" s="57"/>
      <c r="JC392" s="57"/>
      <c r="JD392" s="57"/>
      <c r="JE392" s="57"/>
      <c r="JF392" s="57"/>
      <c r="JG392" s="57"/>
      <c r="JH392" s="57"/>
      <c r="JI392" s="57"/>
      <c r="JJ392" s="57"/>
      <c r="JK392" s="57"/>
      <c r="JL392" s="57"/>
      <c r="JM392" s="57"/>
      <c r="JN392" s="57"/>
      <c r="JO392" s="57"/>
      <c r="JP392" s="57"/>
      <c r="JQ392" s="57"/>
      <c r="JR392" s="57"/>
      <c r="JS392" s="57"/>
      <c r="JT392" s="57"/>
      <c r="JU392" s="57"/>
      <c r="JV392" s="57"/>
      <c r="JW392" s="57"/>
      <c r="JX392" s="57"/>
      <c r="JY392" s="57"/>
      <c r="JZ392" s="57"/>
      <c r="KA392" s="57"/>
      <c r="KB392" s="57"/>
      <c r="KC392" s="57"/>
      <c r="KD392" s="57"/>
      <c r="KE392" s="57"/>
      <c r="KF392" s="57"/>
      <c r="KG392" s="57"/>
      <c r="KH392" s="57"/>
      <c r="KI392" s="57"/>
      <c r="KJ392" s="57"/>
      <c r="KK392" s="57"/>
      <c r="KL392" s="57"/>
      <c r="KM392" s="57"/>
      <c r="KN392" s="57"/>
      <c r="KO392" s="57"/>
      <c r="KP392" s="57"/>
      <c r="KQ392" s="57"/>
      <c r="KR392" s="57"/>
      <c r="KS392" s="57"/>
      <c r="KT392" s="57"/>
      <c r="KU392" s="57"/>
      <c r="KV392" s="57"/>
      <c r="KW392" s="57"/>
      <c r="KX392" s="57"/>
      <c r="KY392" s="57"/>
      <c r="KZ392" s="57"/>
      <c r="LA392" s="57"/>
      <c r="LB392" s="57"/>
      <c r="LC392" s="57"/>
      <c r="LD392" s="57"/>
      <c r="LE392" s="57"/>
      <c r="LF392" s="57"/>
      <c r="LG392" s="57"/>
      <c r="LH392" s="57"/>
      <c r="LI392" s="57"/>
      <c r="LJ392" s="57"/>
      <c r="LK392" s="57"/>
      <c r="LL392" s="57"/>
      <c r="LM392" s="57"/>
      <c r="LN392" s="57"/>
      <c r="LO392" s="57"/>
      <c r="LP392" s="57"/>
      <c r="LQ392" s="57"/>
      <c r="LR392" s="57"/>
      <c r="LS392" s="57"/>
      <c r="LT392" s="57"/>
      <c r="LU392" s="57"/>
      <c r="LV392" s="57"/>
      <c r="LW392" s="57"/>
      <c r="LX392" s="57"/>
      <c r="LY392" s="57"/>
      <c r="LZ392" s="57"/>
      <c r="MA392" s="57"/>
      <c r="MB392" s="57"/>
      <c r="MC392" s="57"/>
      <c r="MD392" s="57"/>
      <c r="ME392" s="57"/>
      <c r="MF392" s="57"/>
      <c r="MG392" s="57"/>
      <c r="MH392" s="57"/>
      <c r="MI392" s="57"/>
      <c r="MJ392" s="57"/>
      <c r="MK392" s="57"/>
      <c r="ML392" s="57"/>
      <c r="MM392" s="57"/>
      <c r="MN392" s="57"/>
      <c r="MO392" s="57"/>
      <c r="MP392" s="57"/>
      <c r="MQ392" s="57"/>
      <c r="MR392" s="57"/>
      <c r="MS392" s="57"/>
      <c r="MT392" s="57"/>
      <c r="MU392" s="57"/>
      <c r="MV392" s="57"/>
      <c r="MW392" s="57"/>
      <c r="MX392" s="57"/>
      <c r="MY392" s="57"/>
      <c r="MZ392" s="57"/>
      <c r="NA392" s="57"/>
      <c r="NB392" s="57"/>
      <c r="NC392" s="57"/>
      <c r="ND392" s="57"/>
      <c r="NE392" s="57"/>
      <c r="NF392" s="57"/>
      <c r="NG392" s="57"/>
      <c r="NH392" s="57"/>
      <c r="NI392" s="57"/>
      <c r="NJ392" s="57"/>
      <c r="NK392" s="57"/>
      <c r="NL392" s="57"/>
      <c r="NM392" s="57"/>
      <c r="NN392" s="57"/>
      <c r="NO392" s="57"/>
      <c r="NP392" s="57"/>
      <c r="NQ392" s="57"/>
      <c r="NR392" s="57"/>
      <c r="NS392" s="57"/>
      <c r="NT392" s="57"/>
      <c r="NU392" s="57"/>
      <c r="NV392" s="57"/>
      <c r="NW392" s="57"/>
      <c r="NX392" s="57"/>
      <c r="NY392" s="57"/>
      <c r="NZ392" s="57"/>
      <c r="OA392" s="57"/>
      <c r="OB392" s="57"/>
      <c r="OC392" s="57"/>
      <c r="OD392" s="57"/>
      <c r="OE392" s="57"/>
      <c r="OF392" s="57"/>
      <c r="OG392" s="57"/>
      <c r="OH392" s="57"/>
      <c r="OI392" s="57"/>
      <c r="OJ392" s="57"/>
      <c r="OK392" s="57"/>
      <c r="OL392" s="57"/>
      <c r="OM392" s="57"/>
      <c r="ON392" s="57"/>
      <c r="OO392" s="57"/>
      <c r="OP392" s="57"/>
      <c r="OQ392" s="57"/>
      <c r="OR392" s="57"/>
      <c r="OS392" s="57"/>
      <c r="OT392" s="57"/>
      <c r="OU392" s="57"/>
      <c r="OV392" s="57"/>
      <c r="OW392" s="57"/>
      <c r="OX392" s="57"/>
      <c r="OY392" s="57"/>
      <c r="OZ392" s="57"/>
      <c r="PA392" s="57"/>
      <c r="PB392" s="57"/>
      <c r="PC392" s="57"/>
      <c r="PD392" s="57"/>
      <c r="PE392" s="57"/>
      <c r="PF392" s="57"/>
      <c r="PG392" s="57"/>
      <c r="PH392" s="57"/>
      <c r="PI392" s="57"/>
      <c r="PJ392" s="57"/>
      <c r="PK392" s="57"/>
      <c r="PL392" s="57"/>
      <c r="PM392" s="57"/>
      <c r="PN392" s="57"/>
      <c r="PO392" s="57"/>
      <c r="PP392" s="57"/>
      <c r="PQ392" s="57"/>
      <c r="PR392" s="57"/>
      <c r="PS392" s="57"/>
      <c r="PT392" s="57"/>
      <c r="PU392" s="57"/>
      <c r="PV392" s="57"/>
      <c r="PW392" s="57"/>
      <c r="PX392" s="57"/>
      <c r="PY392" s="57"/>
      <c r="PZ392" s="57"/>
      <c r="QA392" s="57"/>
      <c r="QB392" s="57"/>
      <c r="QC392" s="57"/>
      <c r="QD392" s="57"/>
      <c r="QE392" s="57"/>
      <c r="QF392" s="57"/>
      <c r="QG392" s="57"/>
      <c r="QH392" s="57"/>
      <c r="QI392" s="57"/>
      <c r="QJ392" s="57"/>
      <c r="QK392" s="57"/>
      <c r="QL392" s="57"/>
      <c r="QM392" s="57"/>
      <c r="QN392" s="57"/>
      <c r="QO392" s="57"/>
      <c r="QP392" s="57"/>
      <c r="QQ392" s="57"/>
      <c r="QR392" s="57"/>
      <c r="QS392" s="57"/>
      <c r="QT392" s="57"/>
      <c r="QU392" s="57"/>
      <c r="QV392" s="57"/>
      <c r="QW392" s="57"/>
      <c r="QX392" s="57"/>
      <c r="QY392" s="57"/>
      <c r="QZ392" s="57"/>
      <c r="RA392" s="57"/>
      <c r="RB392" s="57"/>
      <c r="RC392" s="57"/>
      <c r="RD392" s="57"/>
      <c r="RE392" s="57"/>
      <c r="RF392" s="57"/>
      <c r="RG392" s="57"/>
      <c r="RH392" s="57"/>
      <c r="RI392" s="57"/>
      <c r="RJ392" s="57"/>
      <c r="RK392" s="57"/>
      <c r="RL392" s="57"/>
      <c r="RM392" s="57"/>
      <c r="RN392" s="57"/>
      <c r="RO392" s="57"/>
      <c r="RP392" s="57"/>
      <c r="RQ392" s="57"/>
      <c r="RR392" s="57"/>
      <c r="RS392" s="57"/>
      <c r="RT392" s="57"/>
      <c r="RU392" s="57"/>
      <c r="RV392" s="57"/>
      <c r="RW392" s="57"/>
      <c r="RX392" s="57"/>
      <c r="RY392" s="57"/>
      <c r="RZ392" s="57"/>
      <c r="SA392" s="57"/>
      <c r="SB392" s="57"/>
      <c r="SC392" s="57"/>
      <c r="SD392" s="57"/>
      <c r="SE392" s="57"/>
      <c r="SF392" s="57"/>
      <c r="SG392" s="57"/>
      <c r="SH392" s="57"/>
      <c r="SI392" s="57"/>
      <c r="SJ392" s="57"/>
      <c r="SK392" s="57"/>
      <c r="SL392" s="57"/>
      <c r="SM392" s="57"/>
      <c r="SN392" s="57"/>
      <c r="SO392" s="57"/>
      <c r="SP392" s="57"/>
      <c r="SQ392" s="57"/>
      <c r="SR392" s="57"/>
      <c r="SS392" s="57"/>
      <c r="ST392" s="57"/>
      <c r="SU392" s="57"/>
      <c r="SV392" s="57"/>
      <c r="SW392" s="57"/>
      <c r="SX392" s="57"/>
      <c r="SY392" s="57"/>
      <c r="SZ392" s="57"/>
      <c r="TA392" s="57"/>
      <c r="TB392" s="57"/>
      <c r="TC392" s="57"/>
      <c r="TD392" s="57"/>
      <c r="TE392" s="57"/>
      <c r="TF392" s="57"/>
      <c r="TG392" s="57"/>
      <c r="TH392" s="57"/>
      <c r="TI392" s="57"/>
      <c r="TJ392" s="57"/>
      <c r="TK392" s="57"/>
      <c r="TL392" s="57"/>
      <c r="TM392" s="57"/>
      <c r="TN392" s="57"/>
      <c r="TO392" s="57"/>
      <c r="TP392" s="57"/>
      <c r="TQ392" s="57"/>
      <c r="TR392" s="57"/>
      <c r="TS392" s="57"/>
      <c r="TT392" s="57"/>
      <c r="TU392" s="57"/>
      <c r="TV392" s="57"/>
      <c r="TW392" s="57"/>
      <c r="TX392" s="57"/>
      <c r="TY392" s="57"/>
      <c r="TZ392" s="57"/>
      <c r="UA392" s="57"/>
      <c r="UB392" s="57"/>
      <c r="UC392" s="57"/>
      <c r="UD392" s="57"/>
      <c r="UE392" s="57"/>
      <c r="UF392" s="57"/>
      <c r="UG392" s="57"/>
      <c r="UH392" s="57"/>
      <c r="UI392" s="57"/>
      <c r="UJ392" s="57"/>
      <c r="UK392" s="57"/>
      <c r="UL392" s="57"/>
      <c r="UM392" s="57"/>
      <c r="UN392" s="57"/>
      <c r="UO392" s="57"/>
      <c r="UP392" s="57"/>
      <c r="UQ392" s="57"/>
      <c r="UR392" s="57"/>
      <c r="US392" s="57"/>
      <c r="UT392" s="57"/>
      <c r="UU392" s="57"/>
      <c r="UV392" s="57"/>
      <c r="UW392" s="57"/>
      <c r="UX392" s="57"/>
      <c r="UY392" s="57"/>
      <c r="UZ392" s="57"/>
      <c r="VA392" s="57"/>
      <c r="VB392" s="57"/>
      <c r="VC392" s="57"/>
      <c r="VD392" s="57"/>
      <c r="VE392" s="57"/>
      <c r="VF392" s="57"/>
      <c r="VG392" s="57"/>
      <c r="VH392" s="57"/>
      <c r="VI392" s="57"/>
      <c r="VJ392" s="57"/>
      <c r="VK392" s="57"/>
      <c r="VL392" s="57"/>
      <c r="VM392" s="57"/>
      <c r="VN392" s="57"/>
      <c r="VO392" s="57"/>
      <c r="VP392" s="57"/>
      <c r="VQ392" s="57"/>
      <c r="VR392" s="57"/>
      <c r="VS392" s="57"/>
      <c r="VT392" s="57"/>
      <c r="VU392" s="57"/>
      <c r="VV392" s="57"/>
      <c r="VW392" s="57"/>
      <c r="VX392" s="57"/>
      <c r="VY392" s="57"/>
      <c r="VZ392" s="57"/>
      <c r="WA392" s="57"/>
      <c r="WB392" s="57"/>
      <c r="WC392" s="57"/>
      <c r="WD392" s="57"/>
      <c r="WE392" s="57"/>
      <c r="WF392" s="57"/>
      <c r="WG392" s="57"/>
      <c r="WH392" s="57"/>
      <c r="WI392" s="57"/>
      <c r="WJ392" s="57"/>
      <c r="WK392" s="57"/>
      <c r="WL392" s="57"/>
      <c r="WM392" s="57"/>
      <c r="WN392" s="57"/>
      <c r="WO392" s="57"/>
      <c r="WP392" s="57"/>
      <c r="WQ392" s="57"/>
      <c r="WR392" s="57"/>
      <c r="WS392" s="57"/>
      <c r="WT392" s="57"/>
      <c r="WU392" s="57"/>
      <c r="WV392" s="57"/>
      <c r="WW392" s="57"/>
      <c r="WX392" s="57"/>
      <c r="WY392" s="57"/>
      <c r="WZ392" s="57"/>
      <c r="XA392" s="57"/>
      <c r="XB392" s="57"/>
      <c r="XC392" s="57"/>
      <c r="XD392" s="57"/>
      <c r="XE392" s="57"/>
      <c r="XF392" s="57"/>
      <c r="XG392" s="57"/>
      <c r="XH392" s="57"/>
      <c r="XI392" s="57"/>
      <c r="XJ392" s="57"/>
      <c r="XK392" s="57"/>
      <c r="XL392" s="57"/>
      <c r="XM392" s="57"/>
      <c r="XN392" s="57"/>
      <c r="XO392" s="57"/>
      <c r="XP392" s="57"/>
      <c r="XQ392" s="57"/>
      <c r="XR392" s="57"/>
      <c r="XS392" s="57"/>
      <c r="XT392" s="57"/>
      <c r="XU392" s="57"/>
      <c r="XV392" s="57"/>
      <c r="XW392" s="57"/>
    </row>
    <row r="393">
      <c r="AI393" s="57"/>
      <c r="BR393" s="57"/>
      <c r="DA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c r="IX393" s="57"/>
      <c r="IY393" s="57"/>
      <c r="IZ393" s="57"/>
      <c r="JA393" s="57"/>
      <c r="JB393" s="57"/>
      <c r="JC393" s="57"/>
      <c r="JD393" s="57"/>
      <c r="JE393" s="57"/>
      <c r="JF393" s="57"/>
      <c r="JG393" s="57"/>
      <c r="JH393" s="57"/>
      <c r="JI393" s="57"/>
      <c r="JJ393" s="57"/>
      <c r="JK393" s="57"/>
      <c r="JL393" s="57"/>
      <c r="JM393" s="57"/>
      <c r="JN393" s="57"/>
      <c r="JO393" s="57"/>
      <c r="JP393" s="57"/>
      <c r="JQ393" s="57"/>
      <c r="JR393" s="57"/>
      <c r="JS393" s="57"/>
      <c r="JT393" s="57"/>
      <c r="JU393" s="57"/>
      <c r="JV393" s="57"/>
      <c r="JW393" s="57"/>
      <c r="JX393" s="57"/>
      <c r="JY393" s="57"/>
      <c r="JZ393" s="57"/>
      <c r="KA393" s="57"/>
      <c r="KB393" s="57"/>
      <c r="KC393" s="57"/>
      <c r="KD393" s="57"/>
      <c r="KE393" s="57"/>
      <c r="KF393" s="57"/>
      <c r="KG393" s="57"/>
      <c r="KH393" s="57"/>
      <c r="KI393" s="57"/>
      <c r="KJ393" s="57"/>
      <c r="KK393" s="57"/>
      <c r="KL393" s="57"/>
      <c r="KM393" s="57"/>
      <c r="KN393" s="57"/>
      <c r="KO393" s="57"/>
      <c r="KP393" s="57"/>
      <c r="KQ393" s="57"/>
      <c r="KR393" s="57"/>
      <c r="KS393" s="57"/>
      <c r="KT393" s="57"/>
      <c r="KU393" s="57"/>
      <c r="KV393" s="57"/>
      <c r="KW393" s="57"/>
      <c r="KX393" s="57"/>
      <c r="KY393" s="57"/>
      <c r="KZ393" s="57"/>
      <c r="LA393" s="57"/>
      <c r="LB393" s="57"/>
      <c r="LC393" s="57"/>
      <c r="LD393" s="57"/>
      <c r="LE393" s="57"/>
      <c r="LF393" s="57"/>
      <c r="LG393" s="57"/>
      <c r="LH393" s="57"/>
      <c r="LI393" s="57"/>
      <c r="LJ393" s="57"/>
      <c r="LK393" s="57"/>
      <c r="LL393" s="57"/>
      <c r="LM393" s="57"/>
      <c r="LN393" s="57"/>
      <c r="LO393" s="57"/>
      <c r="LP393" s="57"/>
      <c r="LQ393" s="57"/>
      <c r="LR393" s="57"/>
      <c r="LS393" s="57"/>
      <c r="LT393" s="57"/>
      <c r="LU393" s="57"/>
      <c r="LV393" s="57"/>
      <c r="LW393" s="57"/>
      <c r="LX393" s="57"/>
      <c r="LY393" s="57"/>
      <c r="LZ393" s="57"/>
      <c r="MA393" s="57"/>
      <c r="MB393" s="57"/>
      <c r="MC393" s="57"/>
      <c r="MD393" s="57"/>
      <c r="ME393" s="57"/>
      <c r="MF393" s="57"/>
      <c r="MG393" s="57"/>
      <c r="MH393" s="57"/>
      <c r="MI393" s="57"/>
      <c r="MJ393" s="57"/>
      <c r="MK393" s="57"/>
      <c r="ML393" s="57"/>
      <c r="MM393" s="57"/>
      <c r="MN393" s="57"/>
      <c r="MO393" s="57"/>
      <c r="MP393" s="57"/>
      <c r="MQ393" s="57"/>
      <c r="MR393" s="57"/>
      <c r="MS393" s="57"/>
      <c r="MT393" s="57"/>
      <c r="MU393" s="57"/>
      <c r="MV393" s="57"/>
      <c r="MW393" s="57"/>
      <c r="MX393" s="57"/>
      <c r="MY393" s="57"/>
      <c r="MZ393" s="57"/>
      <c r="NA393" s="57"/>
      <c r="NB393" s="57"/>
      <c r="NC393" s="57"/>
      <c r="ND393" s="57"/>
      <c r="NE393" s="57"/>
      <c r="NF393" s="57"/>
      <c r="NG393" s="57"/>
      <c r="NH393" s="57"/>
      <c r="NI393" s="57"/>
      <c r="NJ393" s="57"/>
      <c r="NK393" s="57"/>
      <c r="NL393" s="57"/>
      <c r="NM393" s="57"/>
      <c r="NN393" s="57"/>
      <c r="NO393" s="57"/>
      <c r="NP393" s="57"/>
      <c r="NQ393" s="57"/>
      <c r="NR393" s="57"/>
      <c r="NS393" s="57"/>
      <c r="NT393" s="57"/>
      <c r="NU393" s="57"/>
      <c r="NV393" s="57"/>
      <c r="NW393" s="57"/>
      <c r="NX393" s="57"/>
      <c r="NY393" s="57"/>
      <c r="NZ393" s="57"/>
      <c r="OA393" s="57"/>
      <c r="OB393" s="57"/>
      <c r="OC393" s="57"/>
      <c r="OD393" s="57"/>
      <c r="OE393" s="57"/>
      <c r="OF393" s="57"/>
      <c r="OG393" s="57"/>
      <c r="OH393" s="57"/>
      <c r="OI393" s="57"/>
      <c r="OJ393" s="57"/>
      <c r="OK393" s="57"/>
      <c r="OL393" s="57"/>
      <c r="OM393" s="57"/>
      <c r="ON393" s="57"/>
      <c r="OO393" s="57"/>
      <c r="OP393" s="57"/>
      <c r="OQ393" s="57"/>
      <c r="OR393" s="57"/>
      <c r="OS393" s="57"/>
      <c r="OT393" s="57"/>
      <c r="OU393" s="57"/>
      <c r="OV393" s="57"/>
      <c r="OW393" s="57"/>
      <c r="OX393" s="57"/>
      <c r="OY393" s="57"/>
      <c r="OZ393" s="57"/>
      <c r="PA393" s="57"/>
      <c r="PB393" s="57"/>
      <c r="PC393" s="57"/>
      <c r="PD393" s="57"/>
      <c r="PE393" s="57"/>
      <c r="PF393" s="57"/>
      <c r="PG393" s="57"/>
      <c r="PH393" s="57"/>
      <c r="PI393" s="57"/>
      <c r="PJ393" s="57"/>
      <c r="PK393" s="57"/>
      <c r="PL393" s="57"/>
      <c r="PM393" s="57"/>
      <c r="PN393" s="57"/>
      <c r="PO393" s="57"/>
      <c r="PP393" s="57"/>
      <c r="PQ393" s="57"/>
      <c r="PR393" s="57"/>
      <c r="PS393" s="57"/>
      <c r="PT393" s="57"/>
      <c r="PU393" s="57"/>
      <c r="PV393" s="57"/>
      <c r="PW393" s="57"/>
      <c r="PX393" s="57"/>
      <c r="PY393" s="57"/>
      <c r="PZ393" s="57"/>
      <c r="QA393" s="57"/>
      <c r="QB393" s="57"/>
      <c r="QC393" s="57"/>
      <c r="QD393" s="57"/>
      <c r="QE393" s="57"/>
      <c r="QF393" s="57"/>
      <c r="QG393" s="57"/>
      <c r="QH393" s="57"/>
      <c r="QI393" s="57"/>
      <c r="QJ393" s="57"/>
      <c r="QK393" s="57"/>
      <c r="QL393" s="57"/>
      <c r="QM393" s="57"/>
      <c r="QN393" s="57"/>
      <c r="QO393" s="57"/>
      <c r="QP393" s="57"/>
      <c r="QQ393" s="57"/>
      <c r="QR393" s="57"/>
      <c r="QS393" s="57"/>
      <c r="QT393" s="57"/>
      <c r="QU393" s="57"/>
      <c r="QV393" s="57"/>
      <c r="QW393" s="57"/>
      <c r="QX393" s="57"/>
      <c r="QY393" s="57"/>
      <c r="QZ393" s="57"/>
      <c r="RA393" s="57"/>
      <c r="RB393" s="57"/>
      <c r="RC393" s="57"/>
      <c r="RD393" s="57"/>
      <c r="RE393" s="57"/>
      <c r="RF393" s="57"/>
      <c r="RG393" s="57"/>
      <c r="RH393" s="57"/>
      <c r="RI393" s="57"/>
      <c r="RJ393" s="57"/>
      <c r="RK393" s="57"/>
      <c r="RL393" s="57"/>
      <c r="RM393" s="57"/>
      <c r="RN393" s="57"/>
      <c r="RO393" s="57"/>
      <c r="RP393" s="57"/>
      <c r="RQ393" s="57"/>
      <c r="RR393" s="57"/>
      <c r="RS393" s="57"/>
      <c r="RT393" s="57"/>
      <c r="RU393" s="57"/>
      <c r="RV393" s="57"/>
      <c r="RW393" s="57"/>
      <c r="RX393" s="57"/>
      <c r="RY393" s="57"/>
      <c r="RZ393" s="57"/>
      <c r="SA393" s="57"/>
      <c r="SB393" s="57"/>
      <c r="SC393" s="57"/>
      <c r="SD393" s="57"/>
      <c r="SE393" s="57"/>
      <c r="SF393" s="57"/>
      <c r="SG393" s="57"/>
      <c r="SH393" s="57"/>
      <c r="SI393" s="57"/>
      <c r="SJ393" s="57"/>
      <c r="SK393" s="57"/>
      <c r="SL393" s="57"/>
      <c r="SM393" s="57"/>
      <c r="SN393" s="57"/>
      <c r="SO393" s="57"/>
      <c r="SP393" s="57"/>
      <c r="SQ393" s="57"/>
      <c r="SR393" s="57"/>
      <c r="SS393" s="57"/>
      <c r="ST393" s="57"/>
      <c r="SU393" s="57"/>
      <c r="SV393" s="57"/>
      <c r="SW393" s="57"/>
      <c r="SX393" s="57"/>
      <c r="SY393" s="57"/>
      <c r="SZ393" s="57"/>
      <c r="TA393" s="57"/>
      <c r="TB393" s="57"/>
      <c r="TC393" s="57"/>
      <c r="TD393" s="57"/>
      <c r="TE393" s="57"/>
      <c r="TF393" s="57"/>
      <c r="TG393" s="57"/>
      <c r="TH393" s="57"/>
      <c r="TI393" s="57"/>
      <c r="TJ393" s="57"/>
      <c r="TK393" s="57"/>
      <c r="TL393" s="57"/>
      <c r="TM393" s="57"/>
      <c r="TN393" s="57"/>
      <c r="TO393" s="57"/>
      <c r="TP393" s="57"/>
      <c r="TQ393" s="57"/>
      <c r="TR393" s="57"/>
      <c r="TS393" s="57"/>
      <c r="TT393" s="57"/>
      <c r="TU393" s="57"/>
      <c r="TV393" s="57"/>
      <c r="TW393" s="57"/>
      <c r="TX393" s="57"/>
      <c r="TY393" s="57"/>
      <c r="TZ393" s="57"/>
      <c r="UA393" s="57"/>
      <c r="UB393" s="57"/>
      <c r="UC393" s="57"/>
      <c r="UD393" s="57"/>
      <c r="UE393" s="57"/>
      <c r="UF393" s="57"/>
      <c r="UG393" s="57"/>
      <c r="UH393" s="57"/>
      <c r="UI393" s="57"/>
      <c r="UJ393" s="57"/>
      <c r="UK393" s="57"/>
      <c r="UL393" s="57"/>
      <c r="UM393" s="57"/>
      <c r="UN393" s="57"/>
      <c r="UO393" s="57"/>
      <c r="UP393" s="57"/>
      <c r="UQ393" s="57"/>
      <c r="UR393" s="57"/>
      <c r="US393" s="57"/>
      <c r="UT393" s="57"/>
      <c r="UU393" s="57"/>
      <c r="UV393" s="57"/>
      <c r="UW393" s="57"/>
      <c r="UX393" s="57"/>
      <c r="UY393" s="57"/>
      <c r="UZ393" s="57"/>
      <c r="VA393" s="57"/>
      <c r="VB393" s="57"/>
      <c r="VC393" s="57"/>
      <c r="VD393" s="57"/>
      <c r="VE393" s="57"/>
      <c r="VF393" s="57"/>
      <c r="VG393" s="57"/>
      <c r="VH393" s="57"/>
      <c r="VI393" s="57"/>
      <c r="VJ393" s="57"/>
      <c r="VK393" s="57"/>
      <c r="VL393" s="57"/>
      <c r="VM393" s="57"/>
      <c r="VN393" s="57"/>
      <c r="VO393" s="57"/>
      <c r="VP393" s="57"/>
      <c r="VQ393" s="57"/>
      <c r="VR393" s="57"/>
      <c r="VS393" s="57"/>
      <c r="VT393" s="57"/>
      <c r="VU393" s="57"/>
      <c r="VV393" s="57"/>
      <c r="VW393" s="57"/>
      <c r="VX393" s="57"/>
      <c r="VY393" s="57"/>
      <c r="VZ393" s="57"/>
      <c r="WA393" s="57"/>
      <c r="WB393" s="57"/>
      <c r="WC393" s="57"/>
      <c r="WD393" s="57"/>
      <c r="WE393" s="57"/>
      <c r="WF393" s="57"/>
      <c r="WG393" s="57"/>
      <c r="WH393" s="57"/>
      <c r="WI393" s="57"/>
      <c r="WJ393" s="57"/>
      <c r="WK393" s="57"/>
      <c r="WL393" s="57"/>
      <c r="WM393" s="57"/>
      <c r="WN393" s="57"/>
      <c r="WO393" s="57"/>
      <c r="WP393" s="57"/>
      <c r="WQ393" s="57"/>
      <c r="WR393" s="57"/>
      <c r="WS393" s="57"/>
      <c r="WT393" s="57"/>
      <c r="WU393" s="57"/>
      <c r="WV393" s="57"/>
      <c r="WW393" s="57"/>
      <c r="WX393" s="57"/>
      <c r="WY393" s="57"/>
      <c r="WZ393" s="57"/>
      <c r="XA393" s="57"/>
      <c r="XB393" s="57"/>
      <c r="XC393" s="57"/>
      <c r="XD393" s="57"/>
      <c r="XE393" s="57"/>
      <c r="XF393" s="57"/>
      <c r="XG393" s="57"/>
      <c r="XH393" s="57"/>
      <c r="XI393" s="57"/>
      <c r="XJ393" s="57"/>
      <c r="XK393" s="57"/>
      <c r="XL393" s="57"/>
      <c r="XM393" s="57"/>
      <c r="XN393" s="57"/>
      <c r="XO393" s="57"/>
      <c r="XP393" s="57"/>
      <c r="XQ393" s="57"/>
      <c r="XR393" s="57"/>
      <c r="XS393" s="57"/>
      <c r="XT393" s="57"/>
      <c r="XU393" s="57"/>
      <c r="XV393" s="57"/>
      <c r="XW393" s="57"/>
    </row>
    <row r="394">
      <c r="AI394" s="57"/>
      <c r="BR394" s="57"/>
      <c r="DA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c r="IX394" s="57"/>
      <c r="IY394" s="57"/>
      <c r="IZ394" s="57"/>
      <c r="JA394" s="57"/>
      <c r="JB394" s="57"/>
      <c r="JC394" s="57"/>
      <c r="JD394" s="57"/>
      <c r="JE394" s="57"/>
      <c r="JF394" s="57"/>
      <c r="JG394" s="57"/>
      <c r="JH394" s="57"/>
      <c r="JI394" s="57"/>
      <c r="JJ394" s="57"/>
      <c r="JK394" s="57"/>
      <c r="JL394" s="57"/>
      <c r="JM394" s="57"/>
      <c r="JN394" s="57"/>
      <c r="JO394" s="57"/>
      <c r="JP394" s="57"/>
      <c r="JQ394" s="57"/>
      <c r="JR394" s="57"/>
      <c r="JS394" s="57"/>
      <c r="JT394" s="57"/>
      <c r="JU394" s="57"/>
      <c r="JV394" s="57"/>
      <c r="JW394" s="57"/>
      <c r="JX394" s="57"/>
      <c r="JY394" s="57"/>
      <c r="JZ394" s="57"/>
      <c r="KA394" s="57"/>
      <c r="KB394" s="57"/>
      <c r="KC394" s="57"/>
      <c r="KD394" s="57"/>
      <c r="KE394" s="57"/>
      <c r="KF394" s="57"/>
      <c r="KG394" s="57"/>
      <c r="KH394" s="57"/>
      <c r="KI394" s="57"/>
      <c r="KJ394" s="57"/>
      <c r="KK394" s="57"/>
      <c r="KL394" s="57"/>
      <c r="KM394" s="57"/>
      <c r="KN394" s="57"/>
      <c r="KO394" s="57"/>
      <c r="KP394" s="57"/>
      <c r="KQ394" s="57"/>
      <c r="KR394" s="57"/>
      <c r="KS394" s="57"/>
      <c r="KT394" s="57"/>
      <c r="KU394" s="57"/>
      <c r="KV394" s="57"/>
      <c r="KW394" s="57"/>
      <c r="KX394" s="57"/>
      <c r="KY394" s="57"/>
      <c r="KZ394" s="57"/>
      <c r="LA394" s="57"/>
      <c r="LB394" s="57"/>
      <c r="LC394" s="57"/>
      <c r="LD394" s="57"/>
      <c r="LE394" s="57"/>
      <c r="LF394" s="57"/>
      <c r="LG394" s="57"/>
      <c r="LH394" s="57"/>
      <c r="LI394" s="57"/>
      <c r="LJ394" s="57"/>
      <c r="LK394" s="57"/>
      <c r="LL394" s="57"/>
      <c r="LM394" s="57"/>
      <c r="LN394" s="57"/>
      <c r="LO394" s="57"/>
      <c r="LP394" s="57"/>
      <c r="LQ394" s="57"/>
      <c r="LR394" s="57"/>
      <c r="LS394" s="57"/>
      <c r="LT394" s="57"/>
      <c r="LU394" s="57"/>
      <c r="LV394" s="57"/>
      <c r="LW394" s="57"/>
      <c r="LX394" s="57"/>
      <c r="LY394" s="57"/>
      <c r="LZ394" s="57"/>
      <c r="MA394" s="57"/>
      <c r="MB394" s="57"/>
      <c r="MC394" s="57"/>
      <c r="MD394" s="57"/>
      <c r="ME394" s="57"/>
      <c r="MF394" s="57"/>
      <c r="MG394" s="57"/>
      <c r="MH394" s="57"/>
      <c r="MI394" s="57"/>
      <c r="MJ394" s="57"/>
      <c r="MK394" s="57"/>
      <c r="ML394" s="57"/>
      <c r="MM394" s="57"/>
      <c r="MN394" s="57"/>
      <c r="MO394" s="57"/>
      <c r="MP394" s="57"/>
      <c r="MQ394" s="57"/>
      <c r="MR394" s="57"/>
      <c r="MS394" s="57"/>
      <c r="MT394" s="57"/>
      <c r="MU394" s="57"/>
      <c r="MV394" s="57"/>
      <c r="MW394" s="57"/>
      <c r="MX394" s="57"/>
      <c r="MY394" s="57"/>
      <c r="MZ394" s="57"/>
      <c r="NA394" s="57"/>
      <c r="NB394" s="57"/>
      <c r="NC394" s="57"/>
      <c r="ND394" s="57"/>
      <c r="NE394" s="57"/>
      <c r="NF394" s="57"/>
      <c r="NG394" s="57"/>
      <c r="NH394" s="57"/>
      <c r="NI394" s="57"/>
      <c r="NJ394" s="57"/>
      <c r="NK394" s="57"/>
      <c r="NL394" s="57"/>
      <c r="NM394" s="57"/>
      <c r="NN394" s="57"/>
      <c r="NO394" s="57"/>
      <c r="NP394" s="57"/>
      <c r="NQ394" s="57"/>
      <c r="NR394" s="57"/>
      <c r="NS394" s="57"/>
      <c r="NT394" s="57"/>
      <c r="NU394" s="57"/>
      <c r="NV394" s="57"/>
      <c r="NW394" s="57"/>
      <c r="NX394" s="57"/>
      <c r="NY394" s="57"/>
      <c r="NZ394" s="57"/>
      <c r="OA394" s="57"/>
      <c r="OB394" s="57"/>
      <c r="OC394" s="57"/>
      <c r="OD394" s="57"/>
      <c r="OE394" s="57"/>
      <c r="OF394" s="57"/>
      <c r="OG394" s="57"/>
      <c r="OH394" s="57"/>
      <c r="OI394" s="57"/>
      <c r="OJ394" s="57"/>
      <c r="OK394" s="57"/>
      <c r="OL394" s="57"/>
      <c r="OM394" s="57"/>
      <c r="ON394" s="57"/>
      <c r="OO394" s="57"/>
      <c r="OP394" s="57"/>
      <c r="OQ394" s="57"/>
      <c r="OR394" s="57"/>
      <c r="OS394" s="57"/>
      <c r="OT394" s="57"/>
      <c r="OU394" s="57"/>
      <c r="OV394" s="57"/>
      <c r="OW394" s="57"/>
      <c r="OX394" s="57"/>
      <c r="OY394" s="57"/>
      <c r="OZ394" s="57"/>
      <c r="PA394" s="57"/>
      <c r="PB394" s="57"/>
      <c r="PC394" s="57"/>
      <c r="PD394" s="57"/>
      <c r="PE394" s="57"/>
      <c r="PF394" s="57"/>
      <c r="PG394" s="57"/>
      <c r="PH394" s="57"/>
      <c r="PI394" s="57"/>
      <c r="PJ394" s="57"/>
      <c r="PK394" s="57"/>
      <c r="PL394" s="57"/>
      <c r="PM394" s="57"/>
      <c r="PN394" s="57"/>
      <c r="PO394" s="57"/>
      <c r="PP394" s="57"/>
      <c r="PQ394" s="57"/>
      <c r="PR394" s="57"/>
      <c r="PS394" s="57"/>
      <c r="PT394" s="57"/>
      <c r="PU394" s="57"/>
      <c r="PV394" s="57"/>
      <c r="PW394" s="57"/>
      <c r="PX394" s="57"/>
      <c r="PY394" s="57"/>
      <c r="PZ394" s="57"/>
      <c r="QA394" s="57"/>
      <c r="QB394" s="57"/>
      <c r="QC394" s="57"/>
      <c r="QD394" s="57"/>
      <c r="QE394" s="57"/>
      <c r="QF394" s="57"/>
      <c r="QG394" s="57"/>
      <c r="QH394" s="57"/>
      <c r="QI394" s="57"/>
      <c r="QJ394" s="57"/>
      <c r="QK394" s="57"/>
      <c r="QL394" s="57"/>
      <c r="QM394" s="57"/>
      <c r="QN394" s="57"/>
      <c r="QO394" s="57"/>
      <c r="QP394" s="57"/>
      <c r="QQ394" s="57"/>
      <c r="QR394" s="57"/>
      <c r="QS394" s="57"/>
      <c r="QT394" s="57"/>
      <c r="QU394" s="57"/>
      <c r="QV394" s="57"/>
      <c r="QW394" s="57"/>
      <c r="QX394" s="57"/>
      <c r="QY394" s="57"/>
      <c r="QZ394" s="57"/>
      <c r="RA394" s="57"/>
      <c r="RB394" s="57"/>
      <c r="RC394" s="57"/>
      <c r="RD394" s="57"/>
      <c r="RE394" s="57"/>
      <c r="RF394" s="57"/>
      <c r="RG394" s="57"/>
      <c r="RH394" s="57"/>
      <c r="RI394" s="57"/>
      <c r="RJ394" s="57"/>
      <c r="RK394" s="57"/>
      <c r="RL394" s="57"/>
      <c r="RM394" s="57"/>
      <c r="RN394" s="57"/>
      <c r="RO394" s="57"/>
      <c r="RP394" s="57"/>
      <c r="RQ394" s="57"/>
      <c r="RR394" s="57"/>
      <c r="RS394" s="57"/>
      <c r="RT394" s="57"/>
      <c r="RU394" s="57"/>
      <c r="RV394" s="57"/>
      <c r="RW394" s="57"/>
      <c r="RX394" s="57"/>
      <c r="RY394" s="57"/>
      <c r="RZ394" s="57"/>
      <c r="SA394" s="57"/>
      <c r="SB394" s="57"/>
      <c r="SC394" s="57"/>
      <c r="SD394" s="57"/>
      <c r="SE394" s="57"/>
      <c r="SF394" s="57"/>
      <c r="SG394" s="57"/>
      <c r="SH394" s="57"/>
      <c r="SI394" s="57"/>
      <c r="SJ394" s="57"/>
      <c r="SK394" s="57"/>
      <c r="SL394" s="57"/>
      <c r="SM394" s="57"/>
      <c r="SN394" s="57"/>
      <c r="SO394" s="57"/>
      <c r="SP394" s="57"/>
      <c r="SQ394" s="57"/>
      <c r="SR394" s="57"/>
      <c r="SS394" s="57"/>
      <c r="ST394" s="57"/>
      <c r="SU394" s="57"/>
      <c r="SV394" s="57"/>
      <c r="SW394" s="57"/>
      <c r="SX394" s="57"/>
      <c r="SY394" s="57"/>
      <c r="SZ394" s="57"/>
      <c r="TA394" s="57"/>
      <c r="TB394" s="57"/>
      <c r="TC394" s="57"/>
      <c r="TD394" s="57"/>
      <c r="TE394" s="57"/>
      <c r="TF394" s="57"/>
      <c r="TG394" s="57"/>
      <c r="TH394" s="57"/>
      <c r="TI394" s="57"/>
      <c r="TJ394" s="57"/>
      <c r="TK394" s="57"/>
      <c r="TL394" s="57"/>
      <c r="TM394" s="57"/>
      <c r="TN394" s="57"/>
      <c r="TO394" s="57"/>
      <c r="TP394" s="57"/>
      <c r="TQ394" s="57"/>
      <c r="TR394" s="57"/>
      <c r="TS394" s="57"/>
      <c r="TT394" s="57"/>
      <c r="TU394" s="57"/>
      <c r="TV394" s="57"/>
      <c r="TW394" s="57"/>
      <c r="TX394" s="57"/>
      <c r="TY394" s="57"/>
      <c r="TZ394" s="57"/>
      <c r="UA394" s="57"/>
      <c r="UB394" s="57"/>
      <c r="UC394" s="57"/>
      <c r="UD394" s="57"/>
      <c r="UE394" s="57"/>
      <c r="UF394" s="57"/>
      <c r="UG394" s="57"/>
      <c r="UH394" s="57"/>
      <c r="UI394" s="57"/>
      <c r="UJ394" s="57"/>
      <c r="UK394" s="57"/>
      <c r="UL394" s="57"/>
      <c r="UM394" s="57"/>
      <c r="UN394" s="57"/>
      <c r="UO394" s="57"/>
      <c r="UP394" s="57"/>
      <c r="UQ394" s="57"/>
      <c r="UR394" s="57"/>
      <c r="US394" s="57"/>
      <c r="UT394" s="57"/>
      <c r="UU394" s="57"/>
      <c r="UV394" s="57"/>
      <c r="UW394" s="57"/>
      <c r="UX394" s="57"/>
      <c r="UY394" s="57"/>
      <c r="UZ394" s="57"/>
      <c r="VA394" s="57"/>
      <c r="VB394" s="57"/>
      <c r="VC394" s="57"/>
      <c r="VD394" s="57"/>
      <c r="VE394" s="57"/>
      <c r="VF394" s="57"/>
      <c r="VG394" s="57"/>
      <c r="VH394" s="57"/>
      <c r="VI394" s="57"/>
      <c r="VJ394" s="57"/>
      <c r="VK394" s="57"/>
      <c r="VL394" s="57"/>
      <c r="VM394" s="57"/>
      <c r="VN394" s="57"/>
      <c r="VO394" s="57"/>
      <c r="VP394" s="57"/>
      <c r="VQ394" s="57"/>
      <c r="VR394" s="57"/>
      <c r="VS394" s="57"/>
      <c r="VT394" s="57"/>
      <c r="VU394" s="57"/>
      <c r="VV394" s="57"/>
      <c r="VW394" s="57"/>
      <c r="VX394" s="57"/>
      <c r="VY394" s="57"/>
      <c r="VZ394" s="57"/>
      <c r="WA394" s="57"/>
      <c r="WB394" s="57"/>
      <c r="WC394" s="57"/>
      <c r="WD394" s="57"/>
      <c r="WE394" s="57"/>
      <c r="WF394" s="57"/>
      <c r="WG394" s="57"/>
      <c r="WH394" s="57"/>
      <c r="WI394" s="57"/>
      <c r="WJ394" s="57"/>
      <c r="WK394" s="57"/>
      <c r="WL394" s="57"/>
      <c r="WM394" s="57"/>
      <c r="WN394" s="57"/>
      <c r="WO394" s="57"/>
      <c r="WP394" s="57"/>
      <c r="WQ394" s="57"/>
      <c r="WR394" s="57"/>
      <c r="WS394" s="57"/>
      <c r="WT394" s="57"/>
      <c r="WU394" s="57"/>
      <c r="WV394" s="57"/>
      <c r="WW394" s="57"/>
      <c r="WX394" s="57"/>
      <c r="WY394" s="57"/>
      <c r="WZ394" s="57"/>
      <c r="XA394" s="57"/>
      <c r="XB394" s="57"/>
      <c r="XC394" s="57"/>
      <c r="XD394" s="57"/>
      <c r="XE394" s="57"/>
      <c r="XF394" s="57"/>
      <c r="XG394" s="57"/>
      <c r="XH394" s="57"/>
      <c r="XI394" s="57"/>
      <c r="XJ394" s="57"/>
      <c r="XK394" s="57"/>
      <c r="XL394" s="57"/>
      <c r="XM394" s="57"/>
      <c r="XN394" s="57"/>
      <c r="XO394" s="57"/>
      <c r="XP394" s="57"/>
      <c r="XQ394" s="57"/>
      <c r="XR394" s="57"/>
      <c r="XS394" s="57"/>
      <c r="XT394" s="57"/>
      <c r="XU394" s="57"/>
      <c r="XV394" s="57"/>
      <c r="XW394" s="57"/>
    </row>
    <row r="395">
      <c r="AI395" s="57"/>
      <c r="BR395" s="57"/>
      <c r="DA395" s="57"/>
      <c r="EJ395" s="57"/>
      <c r="EK395" s="57"/>
      <c r="EL395" s="57"/>
      <c r="EM395" s="57"/>
      <c r="EN395" s="57"/>
      <c r="EO395" s="57"/>
      <c r="EP395" s="57"/>
      <c r="EQ395" s="57"/>
      <c r="ER395" s="57"/>
      <c r="ES395" s="57"/>
      <c r="ET395" s="57"/>
      <c r="EU395" s="57"/>
      <c r="EV395" s="57"/>
      <c r="EW395" s="57"/>
      <c r="EX395" s="57"/>
      <c r="EY395" s="57"/>
      <c r="EZ395" s="57"/>
      <c r="FA395" s="57"/>
      <c r="FB395" s="57"/>
      <c r="FC395" s="57"/>
      <c r="FD395" s="57"/>
      <c r="FE395" s="57"/>
      <c r="FF395" s="57"/>
      <c r="FG395" s="57"/>
      <c r="FH395" s="57"/>
      <c r="FI395" s="57"/>
      <c r="FJ395" s="57"/>
      <c r="FK395" s="57"/>
      <c r="FL395" s="57"/>
      <c r="FM395" s="57"/>
      <c r="FN395" s="57"/>
      <c r="FO395" s="57"/>
      <c r="FP395" s="57"/>
      <c r="FQ395" s="57"/>
      <c r="FR395" s="57"/>
      <c r="FS395" s="57"/>
      <c r="FT395" s="57"/>
      <c r="FU395" s="57"/>
      <c r="FV395" s="57"/>
      <c r="FW395" s="57"/>
      <c r="FX395" s="57"/>
      <c r="FY395" s="57"/>
      <c r="FZ395" s="57"/>
      <c r="GA395" s="57"/>
      <c r="GB395" s="57"/>
      <c r="GC395" s="57"/>
      <c r="GD395" s="57"/>
      <c r="GE395" s="57"/>
      <c r="GF395" s="57"/>
      <c r="GG395" s="57"/>
      <c r="GH395" s="57"/>
      <c r="GI395" s="57"/>
      <c r="GJ395" s="57"/>
      <c r="GK395" s="57"/>
      <c r="GL395" s="57"/>
      <c r="GM395" s="57"/>
      <c r="GN395" s="57"/>
      <c r="GO395" s="57"/>
      <c r="GP395" s="57"/>
      <c r="GQ395" s="57"/>
      <c r="GR395" s="57"/>
      <c r="GS395" s="57"/>
      <c r="GT395" s="57"/>
      <c r="GU395" s="57"/>
      <c r="GV395" s="57"/>
      <c r="GW395" s="57"/>
      <c r="GX395" s="57"/>
      <c r="GY395" s="57"/>
      <c r="GZ395" s="57"/>
      <c r="HA395" s="57"/>
      <c r="HB395" s="57"/>
      <c r="HC395" s="57"/>
      <c r="HD395" s="57"/>
      <c r="HE395" s="57"/>
      <c r="HF395" s="57"/>
      <c r="HG395" s="57"/>
      <c r="HH395" s="57"/>
      <c r="HI395" s="57"/>
      <c r="HJ395" s="57"/>
      <c r="HK395" s="57"/>
      <c r="HL395" s="57"/>
      <c r="HM395" s="57"/>
      <c r="HN395" s="57"/>
      <c r="HO395" s="57"/>
      <c r="HP395" s="57"/>
      <c r="HQ395" s="57"/>
      <c r="HR395" s="57"/>
      <c r="HS395" s="57"/>
      <c r="HT395" s="57"/>
      <c r="HU395" s="57"/>
      <c r="HV395" s="57"/>
      <c r="HW395" s="57"/>
      <c r="HX395" s="57"/>
      <c r="HY395" s="57"/>
      <c r="HZ395" s="57"/>
      <c r="IA395" s="57"/>
      <c r="IB395" s="57"/>
      <c r="IC395" s="57"/>
      <c r="ID395" s="57"/>
      <c r="IE395" s="57"/>
      <c r="IF395" s="57"/>
      <c r="IG395" s="57"/>
      <c r="IH395" s="57"/>
      <c r="II395" s="57"/>
      <c r="IJ395" s="57"/>
      <c r="IK395" s="57"/>
      <c r="IL395" s="57"/>
      <c r="IM395" s="57"/>
      <c r="IN395" s="57"/>
      <c r="IO395" s="57"/>
      <c r="IP395" s="57"/>
      <c r="IQ395" s="57"/>
      <c r="IR395" s="57"/>
      <c r="IS395" s="57"/>
      <c r="IT395" s="57"/>
      <c r="IU395" s="57"/>
      <c r="IV395" s="57"/>
      <c r="IW395" s="57"/>
      <c r="IX395" s="57"/>
      <c r="IY395" s="57"/>
      <c r="IZ395" s="57"/>
      <c r="JA395" s="57"/>
      <c r="JB395" s="57"/>
      <c r="JC395" s="57"/>
      <c r="JD395" s="57"/>
      <c r="JE395" s="57"/>
      <c r="JF395" s="57"/>
      <c r="JG395" s="57"/>
      <c r="JH395" s="57"/>
      <c r="JI395" s="57"/>
      <c r="JJ395" s="57"/>
      <c r="JK395" s="57"/>
      <c r="JL395" s="57"/>
      <c r="JM395" s="57"/>
      <c r="JN395" s="57"/>
      <c r="JO395" s="57"/>
      <c r="JP395" s="57"/>
      <c r="JQ395" s="57"/>
      <c r="JR395" s="57"/>
      <c r="JS395" s="57"/>
      <c r="JT395" s="57"/>
      <c r="JU395" s="57"/>
      <c r="JV395" s="57"/>
      <c r="JW395" s="57"/>
      <c r="JX395" s="57"/>
      <c r="JY395" s="57"/>
      <c r="JZ395" s="57"/>
      <c r="KA395" s="57"/>
      <c r="KB395" s="57"/>
      <c r="KC395" s="57"/>
      <c r="KD395" s="57"/>
      <c r="KE395" s="57"/>
      <c r="KF395" s="57"/>
      <c r="KG395" s="57"/>
      <c r="KH395" s="57"/>
      <c r="KI395" s="57"/>
      <c r="KJ395" s="57"/>
      <c r="KK395" s="57"/>
      <c r="KL395" s="57"/>
      <c r="KM395" s="57"/>
      <c r="KN395" s="57"/>
      <c r="KO395" s="57"/>
      <c r="KP395" s="57"/>
      <c r="KQ395" s="57"/>
      <c r="KR395" s="57"/>
      <c r="KS395" s="57"/>
      <c r="KT395" s="57"/>
      <c r="KU395" s="57"/>
      <c r="KV395" s="57"/>
      <c r="KW395" s="57"/>
      <c r="KX395" s="57"/>
      <c r="KY395" s="57"/>
      <c r="KZ395" s="57"/>
      <c r="LA395" s="57"/>
      <c r="LB395" s="57"/>
      <c r="LC395" s="57"/>
      <c r="LD395" s="57"/>
      <c r="LE395" s="57"/>
      <c r="LF395" s="57"/>
      <c r="LG395" s="57"/>
      <c r="LH395" s="57"/>
      <c r="LI395" s="57"/>
      <c r="LJ395" s="57"/>
      <c r="LK395" s="57"/>
      <c r="LL395" s="57"/>
      <c r="LM395" s="57"/>
      <c r="LN395" s="57"/>
      <c r="LO395" s="57"/>
      <c r="LP395" s="57"/>
      <c r="LQ395" s="57"/>
      <c r="LR395" s="57"/>
      <c r="LS395" s="57"/>
      <c r="LT395" s="57"/>
      <c r="LU395" s="57"/>
      <c r="LV395" s="57"/>
      <c r="LW395" s="57"/>
      <c r="LX395" s="57"/>
      <c r="LY395" s="57"/>
      <c r="LZ395" s="57"/>
      <c r="MA395" s="57"/>
      <c r="MB395" s="57"/>
      <c r="MC395" s="57"/>
      <c r="MD395" s="57"/>
      <c r="ME395" s="57"/>
      <c r="MF395" s="57"/>
      <c r="MG395" s="57"/>
      <c r="MH395" s="57"/>
      <c r="MI395" s="57"/>
      <c r="MJ395" s="57"/>
      <c r="MK395" s="57"/>
      <c r="ML395" s="57"/>
      <c r="MM395" s="57"/>
      <c r="MN395" s="57"/>
      <c r="MO395" s="57"/>
      <c r="MP395" s="57"/>
      <c r="MQ395" s="57"/>
      <c r="MR395" s="57"/>
      <c r="MS395" s="57"/>
      <c r="MT395" s="57"/>
      <c r="MU395" s="57"/>
      <c r="MV395" s="57"/>
      <c r="MW395" s="57"/>
      <c r="MX395" s="57"/>
      <c r="MY395" s="57"/>
      <c r="MZ395" s="57"/>
      <c r="NA395" s="57"/>
      <c r="NB395" s="57"/>
      <c r="NC395" s="57"/>
      <c r="ND395" s="57"/>
      <c r="NE395" s="57"/>
      <c r="NF395" s="57"/>
      <c r="NG395" s="57"/>
      <c r="NH395" s="57"/>
      <c r="NI395" s="57"/>
      <c r="NJ395" s="57"/>
      <c r="NK395" s="57"/>
      <c r="NL395" s="57"/>
      <c r="NM395" s="57"/>
      <c r="NN395" s="57"/>
      <c r="NO395" s="57"/>
      <c r="NP395" s="57"/>
      <c r="NQ395" s="57"/>
      <c r="NR395" s="57"/>
      <c r="NS395" s="57"/>
      <c r="NT395" s="57"/>
      <c r="NU395" s="57"/>
      <c r="NV395" s="57"/>
      <c r="NW395" s="57"/>
      <c r="NX395" s="57"/>
      <c r="NY395" s="57"/>
      <c r="NZ395" s="57"/>
      <c r="OA395" s="57"/>
      <c r="OB395" s="57"/>
      <c r="OC395" s="57"/>
      <c r="OD395" s="57"/>
      <c r="OE395" s="57"/>
      <c r="OF395" s="57"/>
      <c r="OG395" s="57"/>
      <c r="OH395" s="57"/>
      <c r="OI395" s="57"/>
      <c r="OJ395" s="57"/>
      <c r="OK395" s="57"/>
      <c r="OL395" s="57"/>
      <c r="OM395" s="57"/>
      <c r="ON395" s="57"/>
      <c r="OO395" s="57"/>
      <c r="OP395" s="57"/>
      <c r="OQ395" s="57"/>
      <c r="OR395" s="57"/>
      <c r="OS395" s="57"/>
      <c r="OT395" s="57"/>
      <c r="OU395" s="57"/>
      <c r="OV395" s="57"/>
      <c r="OW395" s="57"/>
      <c r="OX395" s="57"/>
      <c r="OY395" s="57"/>
      <c r="OZ395" s="57"/>
      <c r="PA395" s="57"/>
      <c r="PB395" s="57"/>
      <c r="PC395" s="57"/>
      <c r="PD395" s="57"/>
      <c r="PE395" s="57"/>
      <c r="PF395" s="57"/>
      <c r="PG395" s="57"/>
      <c r="PH395" s="57"/>
      <c r="PI395" s="57"/>
      <c r="PJ395" s="57"/>
      <c r="PK395" s="57"/>
      <c r="PL395" s="57"/>
      <c r="PM395" s="57"/>
      <c r="PN395" s="57"/>
      <c r="PO395" s="57"/>
      <c r="PP395" s="57"/>
      <c r="PQ395" s="57"/>
      <c r="PR395" s="57"/>
      <c r="PS395" s="57"/>
      <c r="PT395" s="57"/>
      <c r="PU395" s="57"/>
      <c r="PV395" s="57"/>
      <c r="PW395" s="57"/>
      <c r="PX395" s="57"/>
      <c r="PY395" s="57"/>
      <c r="PZ395" s="57"/>
      <c r="QA395" s="57"/>
      <c r="QB395" s="57"/>
      <c r="QC395" s="57"/>
      <c r="QD395" s="57"/>
      <c r="QE395" s="57"/>
      <c r="QF395" s="57"/>
      <c r="QG395" s="57"/>
      <c r="QH395" s="57"/>
      <c r="QI395" s="57"/>
      <c r="QJ395" s="57"/>
      <c r="QK395" s="57"/>
      <c r="QL395" s="57"/>
      <c r="QM395" s="57"/>
      <c r="QN395" s="57"/>
      <c r="QO395" s="57"/>
      <c r="QP395" s="57"/>
      <c r="QQ395" s="57"/>
      <c r="QR395" s="57"/>
      <c r="QS395" s="57"/>
      <c r="QT395" s="57"/>
      <c r="QU395" s="57"/>
      <c r="QV395" s="57"/>
      <c r="QW395" s="57"/>
      <c r="QX395" s="57"/>
      <c r="QY395" s="57"/>
      <c r="QZ395" s="57"/>
      <c r="RA395" s="57"/>
      <c r="RB395" s="57"/>
      <c r="RC395" s="57"/>
      <c r="RD395" s="57"/>
      <c r="RE395" s="57"/>
      <c r="RF395" s="57"/>
      <c r="RG395" s="57"/>
      <c r="RH395" s="57"/>
      <c r="RI395" s="57"/>
      <c r="RJ395" s="57"/>
      <c r="RK395" s="57"/>
      <c r="RL395" s="57"/>
      <c r="RM395" s="57"/>
      <c r="RN395" s="57"/>
      <c r="RO395" s="57"/>
      <c r="RP395" s="57"/>
      <c r="RQ395" s="57"/>
      <c r="RR395" s="57"/>
      <c r="RS395" s="57"/>
      <c r="RT395" s="57"/>
      <c r="RU395" s="57"/>
      <c r="RV395" s="57"/>
      <c r="RW395" s="57"/>
      <c r="RX395" s="57"/>
      <c r="RY395" s="57"/>
      <c r="RZ395" s="57"/>
      <c r="SA395" s="57"/>
      <c r="SB395" s="57"/>
      <c r="SC395" s="57"/>
      <c r="SD395" s="57"/>
      <c r="SE395" s="57"/>
      <c r="SF395" s="57"/>
      <c r="SG395" s="57"/>
      <c r="SH395" s="57"/>
      <c r="SI395" s="57"/>
      <c r="SJ395" s="57"/>
      <c r="SK395" s="57"/>
      <c r="SL395" s="57"/>
      <c r="SM395" s="57"/>
      <c r="SN395" s="57"/>
      <c r="SO395" s="57"/>
      <c r="SP395" s="57"/>
      <c r="SQ395" s="57"/>
      <c r="SR395" s="57"/>
      <c r="SS395" s="57"/>
      <c r="ST395" s="57"/>
      <c r="SU395" s="57"/>
      <c r="SV395" s="57"/>
      <c r="SW395" s="57"/>
      <c r="SX395" s="57"/>
      <c r="SY395" s="57"/>
      <c r="SZ395" s="57"/>
      <c r="TA395" s="57"/>
      <c r="TB395" s="57"/>
      <c r="TC395" s="57"/>
      <c r="TD395" s="57"/>
      <c r="TE395" s="57"/>
      <c r="TF395" s="57"/>
      <c r="TG395" s="57"/>
      <c r="TH395" s="57"/>
      <c r="TI395" s="57"/>
      <c r="TJ395" s="57"/>
      <c r="TK395" s="57"/>
      <c r="TL395" s="57"/>
      <c r="TM395" s="57"/>
      <c r="TN395" s="57"/>
      <c r="TO395" s="57"/>
      <c r="TP395" s="57"/>
      <c r="TQ395" s="57"/>
      <c r="TR395" s="57"/>
      <c r="TS395" s="57"/>
      <c r="TT395" s="57"/>
      <c r="TU395" s="57"/>
      <c r="TV395" s="57"/>
      <c r="TW395" s="57"/>
      <c r="TX395" s="57"/>
      <c r="TY395" s="57"/>
      <c r="TZ395" s="57"/>
      <c r="UA395" s="57"/>
      <c r="UB395" s="57"/>
      <c r="UC395" s="57"/>
      <c r="UD395" s="57"/>
      <c r="UE395" s="57"/>
      <c r="UF395" s="57"/>
      <c r="UG395" s="57"/>
      <c r="UH395" s="57"/>
      <c r="UI395" s="57"/>
      <c r="UJ395" s="57"/>
      <c r="UK395" s="57"/>
      <c r="UL395" s="57"/>
      <c r="UM395" s="57"/>
      <c r="UN395" s="57"/>
      <c r="UO395" s="57"/>
      <c r="UP395" s="57"/>
      <c r="UQ395" s="57"/>
      <c r="UR395" s="57"/>
      <c r="US395" s="57"/>
      <c r="UT395" s="57"/>
      <c r="UU395" s="57"/>
      <c r="UV395" s="57"/>
      <c r="UW395" s="57"/>
      <c r="UX395" s="57"/>
      <c r="UY395" s="57"/>
      <c r="UZ395" s="57"/>
      <c r="VA395" s="57"/>
      <c r="VB395" s="57"/>
      <c r="VC395" s="57"/>
      <c r="VD395" s="57"/>
      <c r="VE395" s="57"/>
      <c r="VF395" s="57"/>
      <c r="VG395" s="57"/>
      <c r="VH395" s="57"/>
      <c r="VI395" s="57"/>
      <c r="VJ395" s="57"/>
      <c r="VK395" s="57"/>
      <c r="VL395" s="57"/>
      <c r="VM395" s="57"/>
      <c r="VN395" s="57"/>
      <c r="VO395" s="57"/>
      <c r="VP395" s="57"/>
      <c r="VQ395" s="57"/>
      <c r="VR395" s="57"/>
      <c r="VS395" s="57"/>
      <c r="VT395" s="57"/>
      <c r="VU395" s="57"/>
      <c r="VV395" s="57"/>
      <c r="VW395" s="57"/>
      <c r="VX395" s="57"/>
      <c r="VY395" s="57"/>
      <c r="VZ395" s="57"/>
      <c r="WA395" s="57"/>
      <c r="WB395" s="57"/>
      <c r="WC395" s="57"/>
      <c r="WD395" s="57"/>
      <c r="WE395" s="57"/>
      <c r="WF395" s="57"/>
      <c r="WG395" s="57"/>
      <c r="WH395" s="57"/>
      <c r="WI395" s="57"/>
      <c r="WJ395" s="57"/>
      <c r="WK395" s="57"/>
      <c r="WL395" s="57"/>
      <c r="WM395" s="57"/>
      <c r="WN395" s="57"/>
      <c r="WO395" s="57"/>
      <c r="WP395" s="57"/>
      <c r="WQ395" s="57"/>
      <c r="WR395" s="57"/>
      <c r="WS395" s="57"/>
      <c r="WT395" s="57"/>
      <c r="WU395" s="57"/>
      <c r="WV395" s="57"/>
      <c r="WW395" s="57"/>
      <c r="WX395" s="57"/>
      <c r="WY395" s="57"/>
      <c r="WZ395" s="57"/>
      <c r="XA395" s="57"/>
      <c r="XB395" s="57"/>
      <c r="XC395" s="57"/>
      <c r="XD395" s="57"/>
      <c r="XE395" s="57"/>
      <c r="XF395" s="57"/>
      <c r="XG395" s="57"/>
      <c r="XH395" s="57"/>
      <c r="XI395" s="57"/>
      <c r="XJ395" s="57"/>
      <c r="XK395" s="57"/>
      <c r="XL395" s="57"/>
      <c r="XM395" s="57"/>
      <c r="XN395" s="57"/>
      <c r="XO395" s="57"/>
      <c r="XP395" s="57"/>
      <c r="XQ395" s="57"/>
      <c r="XR395" s="57"/>
      <c r="XS395" s="57"/>
      <c r="XT395" s="57"/>
      <c r="XU395" s="57"/>
      <c r="XV395" s="57"/>
      <c r="XW395" s="57"/>
    </row>
    <row r="396">
      <c r="AI396" s="57"/>
      <c r="BR396" s="57"/>
      <c r="DA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c r="IX396" s="57"/>
      <c r="IY396" s="57"/>
      <c r="IZ396" s="57"/>
      <c r="JA396" s="57"/>
      <c r="JB396" s="57"/>
      <c r="JC396" s="57"/>
      <c r="JD396" s="57"/>
      <c r="JE396" s="57"/>
      <c r="JF396" s="57"/>
      <c r="JG396" s="57"/>
      <c r="JH396" s="57"/>
      <c r="JI396" s="57"/>
      <c r="JJ396" s="57"/>
      <c r="JK396" s="57"/>
      <c r="JL396" s="57"/>
      <c r="JM396" s="57"/>
      <c r="JN396" s="57"/>
      <c r="JO396" s="57"/>
      <c r="JP396" s="57"/>
      <c r="JQ396" s="57"/>
      <c r="JR396" s="57"/>
      <c r="JS396" s="57"/>
      <c r="JT396" s="57"/>
      <c r="JU396" s="57"/>
      <c r="JV396" s="57"/>
      <c r="JW396" s="57"/>
      <c r="JX396" s="57"/>
      <c r="JY396" s="57"/>
      <c r="JZ396" s="57"/>
      <c r="KA396" s="57"/>
      <c r="KB396" s="57"/>
      <c r="KC396" s="57"/>
      <c r="KD396" s="57"/>
      <c r="KE396" s="57"/>
      <c r="KF396" s="57"/>
      <c r="KG396" s="57"/>
      <c r="KH396" s="57"/>
      <c r="KI396" s="57"/>
      <c r="KJ396" s="57"/>
      <c r="KK396" s="57"/>
      <c r="KL396" s="57"/>
      <c r="KM396" s="57"/>
      <c r="KN396" s="57"/>
      <c r="KO396" s="57"/>
      <c r="KP396" s="57"/>
      <c r="KQ396" s="57"/>
      <c r="KR396" s="57"/>
      <c r="KS396" s="57"/>
      <c r="KT396" s="57"/>
      <c r="KU396" s="57"/>
      <c r="KV396" s="57"/>
      <c r="KW396" s="57"/>
      <c r="KX396" s="57"/>
      <c r="KY396" s="57"/>
      <c r="KZ396" s="57"/>
      <c r="LA396" s="57"/>
      <c r="LB396" s="57"/>
      <c r="LC396" s="57"/>
      <c r="LD396" s="57"/>
      <c r="LE396" s="57"/>
      <c r="LF396" s="57"/>
      <c r="LG396" s="57"/>
      <c r="LH396" s="57"/>
      <c r="LI396" s="57"/>
      <c r="LJ396" s="57"/>
      <c r="LK396" s="57"/>
      <c r="LL396" s="57"/>
      <c r="LM396" s="57"/>
      <c r="LN396" s="57"/>
      <c r="LO396" s="57"/>
      <c r="LP396" s="57"/>
      <c r="LQ396" s="57"/>
      <c r="LR396" s="57"/>
      <c r="LS396" s="57"/>
      <c r="LT396" s="57"/>
      <c r="LU396" s="57"/>
      <c r="LV396" s="57"/>
      <c r="LW396" s="57"/>
      <c r="LX396" s="57"/>
      <c r="LY396" s="57"/>
      <c r="LZ396" s="57"/>
      <c r="MA396" s="57"/>
      <c r="MB396" s="57"/>
      <c r="MC396" s="57"/>
      <c r="MD396" s="57"/>
      <c r="ME396" s="57"/>
      <c r="MF396" s="57"/>
      <c r="MG396" s="57"/>
      <c r="MH396" s="57"/>
      <c r="MI396" s="57"/>
      <c r="MJ396" s="57"/>
      <c r="MK396" s="57"/>
      <c r="ML396" s="57"/>
      <c r="MM396" s="57"/>
      <c r="MN396" s="57"/>
      <c r="MO396" s="57"/>
      <c r="MP396" s="57"/>
      <c r="MQ396" s="57"/>
      <c r="MR396" s="57"/>
      <c r="MS396" s="57"/>
      <c r="MT396" s="57"/>
      <c r="MU396" s="57"/>
      <c r="MV396" s="57"/>
      <c r="MW396" s="57"/>
      <c r="MX396" s="57"/>
      <c r="MY396" s="57"/>
      <c r="MZ396" s="57"/>
      <c r="NA396" s="57"/>
      <c r="NB396" s="57"/>
      <c r="NC396" s="57"/>
      <c r="ND396" s="57"/>
      <c r="NE396" s="57"/>
      <c r="NF396" s="57"/>
      <c r="NG396" s="57"/>
      <c r="NH396" s="57"/>
      <c r="NI396" s="57"/>
      <c r="NJ396" s="57"/>
      <c r="NK396" s="57"/>
      <c r="NL396" s="57"/>
      <c r="NM396" s="57"/>
      <c r="NN396" s="57"/>
      <c r="NO396" s="57"/>
      <c r="NP396" s="57"/>
      <c r="NQ396" s="57"/>
      <c r="NR396" s="57"/>
      <c r="NS396" s="57"/>
      <c r="NT396" s="57"/>
      <c r="NU396" s="57"/>
      <c r="NV396" s="57"/>
      <c r="NW396" s="57"/>
      <c r="NX396" s="57"/>
      <c r="NY396" s="57"/>
      <c r="NZ396" s="57"/>
      <c r="OA396" s="57"/>
      <c r="OB396" s="57"/>
      <c r="OC396" s="57"/>
      <c r="OD396" s="57"/>
      <c r="OE396" s="57"/>
      <c r="OF396" s="57"/>
      <c r="OG396" s="57"/>
      <c r="OH396" s="57"/>
      <c r="OI396" s="57"/>
      <c r="OJ396" s="57"/>
      <c r="OK396" s="57"/>
      <c r="OL396" s="57"/>
      <c r="OM396" s="57"/>
      <c r="ON396" s="57"/>
      <c r="OO396" s="57"/>
      <c r="OP396" s="57"/>
      <c r="OQ396" s="57"/>
      <c r="OR396" s="57"/>
      <c r="OS396" s="57"/>
      <c r="OT396" s="57"/>
      <c r="OU396" s="57"/>
      <c r="OV396" s="57"/>
      <c r="OW396" s="57"/>
      <c r="OX396" s="57"/>
      <c r="OY396" s="57"/>
      <c r="OZ396" s="57"/>
      <c r="PA396" s="57"/>
      <c r="PB396" s="57"/>
      <c r="PC396" s="57"/>
      <c r="PD396" s="57"/>
      <c r="PE396" s="57"/>
      <c r="PF396" s="57"/>
      <c r="PG396" s="57"/>
      <c r="PH396" s="57"/>
      <c r="PI396" s="57"/>
      <c r="PJ396" s="57"/>
      <c r="PK396" s="57"/>
      <c r="PL396" s="57"/>
      <c r="PM396" s="57"/>
      <c r="PN396" s="57"/>
      <c r="PO396" s="57"/>
      <c r="PP396" s="57"/>
      <c r="PQ396" s="57"/>
      <c r="PR396" s="57"/>
      <c r="PS396" s="57"/>
      <c r="PT396" s="57"/>
      <c r="PU396" s="57"/>
      <c r="PV396" s="57"/>
      <c r="PW396" s="57"/>
      <c r="PX396" s="57"/>
      <c r="PY396" s="57"/>
      <c r="PZ396" s="57"/>
      <c r="QA396" s="57"/>
      <c r="QB396" s="57"/>
      <c r="QC396" s="57"/>
      <c r="QD396" s="57"/>
      <c r="QE396" s="57"/>
      <c r="QF396" s="57"/>
      <c r="QG396" s="57"/>
      <c r="QH396" s="57"/>
      <c r="QI396" s="57"/>
      <c r="QJ396" s="57"/>
      <c r="QK396" s="57"/>
      <c r="QL396" s="57"/>
      <c r="QM396" s="57"/>
      <c r="QN396" s="57"/>
      <c r="QO396" s="57"/>
      <c r="QP396" s="57"/>
      <c r="QQ396" s="57"/>
      <c r="QR396" s="57"/>
      <c r="QS396" s="57"/>
      <c r="QT396" s="57"/>
      <c r="QU396" s="57"/>
      <c r="QV396" s="57"/>
      <c r="QW396" s="57"/>
      <c r="QX396" s="57"/>
      <c r="QY396" s="57"/>
      <c r="QZ396" s="57"/>
      <c r="RA396" s="57"/>
      <c r="RB396" s="57"/>
      <c r="RC396" s="57"/>
      <c r="RD396" s="57"/>
      <c r="RE396" s="57"/>
      <c r="RF396" s="57"/>
      <c r="RG396" s="57"/>
      <c r="RH396" s="57"/>
      <c r="RI396" s="57"/>
      <c r="RJ396" s="57"/>
      <c r="RK396" s="57"/>
      <c r="RL396" s="57"/>
      <c r="RM396" s="57"/>
      <c r="RN396" s="57"/>
      <c r="RO396" s="57"/>
      <c r="RP396" s="57"/>
      <c r="RQ396" s="57"/>
      <c r="RR396" s="57"/>
      <c r="RS396" s="57"/>
      <c r="RT396" s="57"/>
      <c r="RU396" s="57"/>
      <c r="RV396" s="57"/>
      <c r="RW396" s="57"/>
      <c r="RX396" s="57"/>
      <c r="RY396" s="57"/>
      <c r="RZ396" s="57"/>
      <c r="SA396" s="57"/>
      <c r="SB396" s="57"/>
      <c r="SC396" s="57"/>
      <c r="SD396" s="57"/>
      <c r="SE396" s="57"/>
      <c r="SF396" s="57"/>
      <c r="SG396" s="57"/>
      <c r="SH396" s="57"/>
      <c r="SI396" s="57"/>
      <c r="SJ396" s="57"/>
      <c r="SK396" s="57"/>
      <c r="SL396" s="57"/>
      <c r="SM396" s="57"/>
      <c r="SN396" s="57"/>
      <c r="SO396" s="57"/>
      <c r="SP396" s="57"/>
      <c r="SQ396" s="57"/>
      <c r="SR396" s="57"/>
      <c r="SS396" s="57"/>
      <c r="ST396" s="57"/>
      <c r="SU396" s="57"/>
      <c r="SV396" s="57"/>
      <c r="SW396" s="57"/>
      <c r="SX396" s="57"/>
      <c r="SY396" s="57"/>
      <c r="SZ396" s="57"/>
      <c r="TA396" s="57"/>
      <c r="TB396" s="57"/>
      <c r="TC396" s="57"/>
      <c r="TD396" s="57"/>
      <c r="TE396" s="57"/>
      <c r="TF396" s="57"/>
      <c r="TG396" s="57"/>
      <c r="TH396" s="57"/>
      <c r="TI396" s="57"/>
      <c r="TJ396" s="57"/>
      <c r="TK396" s="57"/>
      <c r="TL396" s="57"/>
      <c r="TM396" s="57"/>
      <c r="TN396" s="57"/>
      <c r="TO396" s="57"/>
      <c r="TP396" s="57"/>
      <c r="TQ396" s="57"/>
      <c r="TR396" s="57"/>
      <c r="TS396" s="57"/>
      <c r="TT396" s="57"/>
      <c r="TU396" s="57"/>
      <c r="TV396" s="57"/>
      <c r="TW396" s="57"/>
      <c r="TX396" s="57"/>
      <c r="TY396" s="57"/>
      <c r="TZ396" s="57"/>
      <c r="UA396" s="57"/>
      <c r="UB396" s="57"/>
      <c r="UC396" s="57"/>
      <c r="UD396" s="57"/>
      <c r="UE396" s="57"/>
      <c r="UF396" s="57"/>
      <c r="UG396" s="57"/>
      <c r="UH396" s="57"/>
      <c r="UI396" s="57"/>
      <c r="UJ396" s="57"/>
      <c r="UK396" s="57"/>
      <c r="UL396" s="57"/>
      <c r="UM396" s="57"/>
      <c r="UN396" s="57"/>
      <c r="UO396" s="57"/>
      <c r="UP396" s="57"/>
      <c r="UQ396" s="57"/>
      <c r="UR396" s="57"/>
      <c r="US396" s="57"/>
      <c r="UT396" s="57"/>
      <c r="UU396" s="57"/>
      <c r="UV396" s="57"/>
      <c r="UW396" s="57"/>
      <c r="UX396" s="57"/>
      <c r="UY396" s="57"/>
      <c r="UZ396" s="57"/>
      <c r="VA396" s="57"/>
      <c r="VB396" s="57"/>
      <c r="VC396" s="57"/>
      <c r="VD396" s="57"/>
      <c r="VE396" s="57"/>
      <c r="VF396" s="57"/>
      <c r="VG396" s="57"/>
      <c r="VH396" s="57"/>
      <c r="VI396" s="57"/>
      <c r="VJ396" s="57"/>
      <c r="VK396" s="57"/>
      <c r="VL396" s="57"/>
      <c r="VM396" s="57"/>
      <c r="VN396" s="57"/>
      <c r="VO396" s="57"/>
      <c r="VP396" s="57"/>
      <c r="VQ396" s="57"/>
      <c r="VR396" s="57"/>
      <c r="VS396" s="57"/>
      <c r="VT396" s="57"/>
      <c r="VU396" s="57"/>
      <c r="VV396" s="57"/>
      <c r="VW396" s="57"/>
      <c r="VX396" s="57"/>
      <c r="VY396" s="57"/>
      <c r="VZ396" s="57"/>
      <c r="WA396" s="57"/>
      <c r="WB396" s="57"/>
      <c r="WC396" s="57"/>
      <c r="WD396" s="57"/>
      <c r="WE396" s="57"/>
      <c r="WF396" s="57"/>
      <c r="WG396" s="57"/>
      <c r="WH396" s="57"/>
      <c r="WI396" s="57"/>
      <c r="WJ396" s="57"/>
      <c r="WK396" s="57"/>
      <c r="WL396" s="57"/>
      <c r="WM396" s="57"/>
      <c r="WN396" s="57"/>
      <c r="WO396" s="57"/>
      <c r="WP396" s="57"/>
      <c r="WQ396" s="57"/>
      <c r="WR396" s="57"/>
      <c r="WS396" s="57"/>
      <c r="WT396" s="57"/>
      <c r="WU396" s="57"/>
      <c r="WV396" s="57"/>
      <c r="WW396" s="57"/>
      <c r="WX396" s="57"/>
      <c r="WY396" s="57"/>
      <c r="WZ396" s="57"/>
      <c r="XA396" s="57"/>
      <c r="XB396" s="57"/>
      <c r="XC396" s="57"/>
      <c r="XD396" s="57"/>
      <c r="XE396" s="57"/>
      <c r="XF396" s="57"/>
      <c r="XG396" s="57"/>
      <c r="XH396" s="57"/>
      <c r="XI396" s="57"/>
      <c r="XJ396" s="57"/>
      <c r="XK396" s="57"/>
      <c r="XL396" s="57"/>
      <c r="XM396" s="57"/>
      <c r="XN396" s="57"/>
      <c r="XO396" s="57"/>
      <c r="XP396" s="57"/>
      <c r="XQ396" s="57"/>
      <c r="XR396" s="57"/>
      <c r="XS396" s="57"/>
      <c r="XT396" s="57"/>
      <c r="XU396" s="57"/>
      <c r="XV396" s="57"/>
      <c r="XW396" s="57"/>
    </row>
    <row r="397">
      <c r="AI397" s="57"/>
      <c r="BR397" s="57"/>
      <c r="DA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c r="IX397" s="57"/>
      <c r="IY397" s="57"/>
      <c r="IZ397" s="57"/>
      <c r="JA397" s="57"/>
      <c r="JB397" s="57"/>
      <c r="JC397" s="57"/>
      <c r="JD397" s="57"/>
      <c r="JE397" s="57"/>
      <c r="JF397" s="57"/>
      <c r="JG397" s="57"/>
      <c r="JH397" s="57"/>
      <c r="JI397" s="57"/>
      <c r="JJ397" s="57"/>
      <c r="JK397" s="57"/>
      <c r="JL397" s="57"/>
      <c r="JM397" s="57"/>
      <c r="JN397" s="57"/>
      <c r="JO397" s="57"/>
      <c r="JP397" s="57"/>
      <c r="JQ397" s="57"/>
      <c r="JR397" s="57"/>
      <c r="JS397" s="57"/>
      <c r="JT397" s="57"/>
      <c r="JU397" s="57"/>
      <c r="JV397" s="57"/>
      <c r="JW397" s="57"/>
      <c r="JX397" s="57"/>
      <c r="JY397" s="57"/>
      <c r="JZ397" s="57"/>
      <c r="KA397" s="57"/>
      <c r="KB397" s="57"/>
      <c r="KC397" s="57"/>
      <c r="KD397" s="57"/>
      <c r="KE397" s="57"/>
      <c r="KF397" s="57"/>
      <c r="KG397" s="57"/>
      <c r="KH397" s="57"/>
      <c r="KI397" s="57"/>
      <c r="KJ397" s="57"/>
      <c r="KK397" s="57"/>
      <c r="KL397" s="57"/>
      <c r="KM397" s="57"/>
      <c r="KN397" s="57"/>
      <c r="KO397" s="57"/>
      <c r="KP397" s="57"/>
      <c r="KQ397" s="57"/>
      <c r="KR397" s="57"/>
      <c r="KS397" s="57"/>
      <c r="KT397" s="57"/>
      <c r="KU397" s="57"/>
      <c r="KV397" s="57"/>
      <c r="KW397" s="57"/>
      <c r="KX397" s="57"/>
      <c r="KY397" s="57"/>
      <c r="KZ397" s="57"/>
      <c r="LA397" s="57"/>
      <c r="LB397" s="57"/>
      <c r="LC397" s="57"/>
      <c r="LD397" s="57"/>
      <c r="LE397" s="57"/>
      <c r="LF397" s="57"/>
      <c r="LG397" s="57"/>
      <c r="LH397" s="57"/>
      <c r="LI397" s="57"/>
      <c r="LJ397" s="57"/>
      <c r="LK397" s="57"/>
      <c r="LL397" s="57"/>
      <c r="LM397" s="57"/>
      <c r="LN397" s="57"/>
      <c r="LO397" s="57"/>
      <c r="LP397" s="57"/>
      <c r="LQ397" s="57"/>
      <c r="LR397" s="57"/>
      <c r="LS397" s="57"/>
      <c r="LT397" s="57"/>
      <c r="LU397" s="57"/>
      <c r="LV397" s="57"/>
      <c r="LW397" s="57"/>
      <c r="LX397" s="57"/>
      <c r="LY397" s="57"/>
      <c r="LZ397" s="57"/>
      <c r="MA397" s="57"/>
      <c r="MB397" s="57"/>
      <c r="MC397" s="57"/>
      <c r="MD397" s="57"/>
      <c r="ME397" s="57"/>
      <c r="MF397" s="57"/>
      <c r="MG397" s="57"/>
      <c r="MH397" s="57"/>
      <c r="MI397" s="57"/>
      <c r="MJ397" s="57"/>
      <c r="MK397" s="57"/>
      <c r="ML397" s="57"/>
      <c r="MM397" s="57"/>
      <c r="MN397" s="57"/>
      <c r="MO397" s="57"/>
      <c r="MP397" s="57"/>
      <c r="MQ397" s="57"/>
      <c r="MR397" s="57"/>
      <c r="MS397" s="57"/>
      <c r="MT397" s="57"/>
      <c r="MU397" s="57"/>
      <c r="MV397" s="57"/>
      <c r="MW397" s="57"/>
      <c r="MX397" s="57"/>
      <c r="MY397" s="57"/>
      <c r="MZ397" s="57"/>
      <c r="NA397" s="57"/>
      <c r="NB397" s="57"/>
      <c r="NC397" s="57"/>
      <c r="ND397" s="57"/>
      <c r="NE397" s="57"/>
      <c r="NF397" s="57"/>
      <c r="NG397" s="57"/>
      <c r="NH397" s="57"/>
      <c r="NI397" s="57"/>
      <c r="NJ397" s="57"/>
      <c r="NK397" s="57"/>
      <c r="NL397" s="57"/>
      <c r="NM397" s="57"/>
      <c r="NN397" s="57"/>
      <c r="NO397" s="57"/>
      <c r="NP397" s="57"/>
      <c r="NQ397" s="57"/>
      <c r="NR397" s="57"/>
      <c r="NS397" s="57"/>
      <c r="NT397" s="57"/>
      <c r="NU397" s="57"/>
      <c r="NV397" s="57"/>
      <c r="NW397" s="57"/>
      <c r="NX397" s="57"/>
      <c r="NY397" s="57"/>
      <c r="NZ397" s="57"/>
      <c r="OA397" s="57"/>
      <c r="OB397" s="57"/>
      <c r="OC397" s="57"/>
      <c r="OD397" s="57"/>
      <c r="OE397" s="57"/>
      <c r="OF397" s="57"/>
      <c r="OG397" s="57"/>
      <c r="OH397" s="57"/>
      <c r="OI397" s="57"/>
      <c r="OJ397" s="57"/>
      <c r="OK397" s="57"/>
      <c r="OL397" s="57"/>
      <c r="OM397" s="57"/>
      <c r="ON397" s="57"/>
      <c r="OO397" s="57"/>
      <c r="OP397" s="57"/>
      <c r="OQ397" s="57"/>
      <c r="OR397" s="57"/>
      <c r="OS397" s="57"/>
      <c r="OT397" s="57"/>
      <c r="OU397" s="57"/>
      <c r="OV397" s="57"/>
      <c r="OW397" s="57"/>
      <c r="OX397" s="57"/>
      <c r="OY397" s="57"/>
      <c r="OZ397" s="57"/>
      <c r="PA397" s="57"/>
      <c r="PB397" s="57"/>
      <c r="PC397" s="57"/>
      <c r="PD397" s="57"/>
      <c r="PE397" s="57"/>
      <c r="PF397" s="57"/>
      <c r="PG397" s="57"/>
      <c r="PH397" s="57"/>
      <c r="PI397" s="57"/>
      <c r="PJ397" s="57"/>
      <c r="PK397" s="57"/>
      <c r="PL397" s="57"/>
      <c r="PM397" s="57"/>
      <c r="PN397" s="57"/>
      <c r="PO397" s="57"/>
      <c r="PP397" s="57"/>
      <c r="PQ397" s="57"/>
      <c r="PR397" s="57"/>
      <c r="PS397" s="57"/>
      <c r="PT397" s="57"/>
      <c r="PU397" s="57"/>
      <c r="PV397" s="57"/>
      <c r="PW397" s="57"/>
      <c r="PX397" s="57"/>
      <c r="PY397" s="57"/>
      <c r="PZ397" s="57"/>
      <c r="QA397" s="57"/>
      <c r="QB397" s="57"/>
      <c r="QC397" s="57"/>
      <c r="QD397" s="57"/>
      <c r="QE397" s="57"/>
      <c r="QF397" s="57"/>
      <c r="QG397" s="57"/>
      <c r="QH397" s="57"/>
      <c r="QI397" s="57"/>
      <c r="QJ397" s="57"/>
      <c r="QK397" s="57"/>
      <c r="QL397" s="57"/>
      <c r="QM397" s="57"/>
      <c r="QN397" s="57"/>
      <c r="QO397" s="57"/>
      <c r="QP397" s="57"/>
      <c r="QQ397" s="57"/>
      <c r="QR397" s="57"/>
      <c r="QS397" s="57"/>
      <c r="QT397" s="57"/>
      <c r="QU397" s="57"/>
      <c r="QV397" s="57"/>
      <c r="QW397" s="57"/>
      <c r="QX397" s="57"/>
      <c r="QY397" s="57"/>
      <c r="QZ397" s="57"/>
      <c r="RA397" s="57"/>
      <c r="RB397" s="57"/>
      <c r="RC397" s="57"/>
      <c r="RD397" s="57"/>
      <c r="RE397" s="57"/>
      <c r="RF397" s="57"/>
      <c r="RG397" s="57"/>
      <c r="RH397" s="57"/>
      <c r="RI397" s="57"/>
      <c r="RJ397" s="57"/>
      <c r="RK397" s="57"/>
      <c r="RL397" s="57"/>
      <c r="RM397" s="57"/>
      <c r="RN397" s="57"/>
      <c r="RO397" s="57"/>
      <c r="RP397" s="57"/>
      <c r="RQ397" s="57"/>
      <c r="RR397" s="57"/>
      <c r="RS397" s="57"/>
      <c r="RT397" s="57"/>
      <c r="RU397" s="57"/>
      <c r="RV397" s="57"/>
      <c r="RW397" s="57"/>
      <c r="RX397" s="57"/>
      <c r="RY397" s="57"/>
      <c r="RZ397" s="57"/>
      <c r="SA397" s="57"/>
      <c r="SB397" s="57"/>
      <c r="SC397" s="57"/>
      <c r="SD397" s="57"/>
      <c r="SE397" s="57"/>
      <c r="SF397" s="57"/>
      <c r="SG397" s="57"/>
      <c r="SH397" s="57"/>
      <c r="SI397" s="57"/>
      <c r="SJ397" s="57"/>
      <c r="SK397" s="57"/>
      <c r="SL397" s="57"/>
      <c r="SM397" s="57"/>
      <c r="SN397" s="57"/>
      <c r="SO397" s="57"/>
      <c r="SP397" s="57"/>
      <c r="SQ397" s="57"/>
      <c r="SR397" s="57"/>
      <c r="SS397" s="57"/>
      <c r="ST397" s="57"/>
      <c r="SU397" s="57"/>
      <c r="SV397" s="57"/>
      <c r="SW397" s="57"/>
      <c r="SX397" s="57"/>
      <c r="SY397" s="57"/>
      <c r="SZ397" s="57"/>
      <c r="TA397" s="57"/>
      <c r="TB397" s="57"/>
      <c r="TC397" s="57"/>
      <c r="TD397" s="57"/>
      <c r="TE397" s="57"/>
      <c r="TF397" s="57"/>
      <c r="TG397" s="57"/>
      <c r="TH397" s="57"/>
      <c r="TI397" s="57"/>
      <c r="TJ397" s="57"/>
      <c r="TK397" s="57"/>
      <c r="TL397" s="57"/>
      <c r="TM397" s="57"/>
      <c r="TN397" s="57"/>
      <c r="TO397" s="57"/>
      <c r="TP397" s="57"/>
      <c r="TQ397" s="57"/>
      <c r="TR397" s="57"/>
      <c r="TS397" s="57"/>
      <c r="TT397" s="57"/>
      <c r="TU397" s="57"/>
      <c r="TV397" s="57"/>
      <c r="TW397" s="57"/>
      <c r="TX397" s="57"/>
      <c r="TY397" s="57"/>
      <c r="TZ397" s="57"/>
      <c r="UA397" s="57"/>
      <c r="UB397" s="57"/>
      <c r="UC397" s="57"/>
      <c r="UD397" s="57"/>
      <c r="UE397" s="57"/>
      <c r="UF397" s="57"/>
      <c r="UG397" s="57"/>
      <c r="UH397" s="57"/>
      <c r="UI397" s="57"/>
      <c r="UJ397" s="57"/>
      <c r="UK397" s="57"/>
      <c r="UL397" s="57"/>
      <c r="UM397" s="57"/>
      <c r="UN397" s="57"/>
      <c r="UO397" s="57"/>
      <c r="UP397" s="57"/>
      <c r="UQ397" s="57"/>
      <c r="UR397" s="57"/>
      <c r="US397" s="57"/>
      <c r="UT397" s="57"/>
      <c r="UU397" s="57"/>
      <c r="UV397" s="57"/>
      <c r="UW397" s="57"/>
      <c r="UX397" s="57"/>
      <c r="UY397" s="57"/>
      <c r="UZ397" s="57"/>
      <c r="VA397" s="57"/>
      <c r="VB397" s="57"/>
      <c r="VC397" s="57"/>
      <c r="VD397" s="57"/>
      <c r="VE397" s="57"/>
      <c r="VF397" s="57"/>
      <c r="VG397" s="57"/>
      <c r="VH397" s="57"/>
      <c r="VI397" s="57"/>
      <c r="VJ397" s="57"/>
      <c r="VK397" s="57"/>
      <c r="VL397" s="57"/>
      <c r="VM397" s="57"/>
      <c r="VN397" s="57"/>
      <c r="VO397" s="57"/>
      <c r="VP397" s="57"/>
      <c r="VQ397" s="57"/>
      <c r="VR397" s="57"/>
      <c r="VS397" s="57"/>
      <c r="VT397" s="57"/>
      <c r="VU397" s="57"/>
      <c r="VV397" s="57"/>
      <c r="VW397" s="57"/>
      <c r="VX397" s="57"/>
      <c r="VY397" s="57"/>
      <c r="VZ397" s="57"/>
      <c r="WA397" s="57"/>
      <c r="WB397" s="57"/>
      <c r="WC397" s="57"/>
      <c r="WD397" s="57"/>
      <c r="WE397" s="57"/>
      <c r="WF397" s="57"/>
      <c r="WG397" s="57"/>
      <c r="WH397" s="57"/>
      <c r="WI397" s="57"/>
      <c r="WJ397" s="57"/>
      <c r="WK397" s="57"/>
      <c r="WL397" s="57"/>
      <c r="WM397" s="57"/>
      <c r="WN397" s="57"/>
      <c r="WO397" s="57"/>
      <c r="WP397" s="57"/>
      <c r="WQ397" s="57"/>
      <c r="WR397" s="57"/>
      <c r="WS397" s="57"/>
      <c r="WT397" s="57"/>
      <c r="WU397" s="57"/>
      <c r="WV397" s="57"/>
      <c r="WW397" s="57"/>
      <c r="WX397" s="57"/>
      <c r="WY397" s="57"/>
      <c r="WZ397" s="57"/>
      <c r="XA397" s="57"/>
      <c r="XB397" s="57"/>
      <c r="XC397" s="57"/>
      <c r="XD397" s="57"/>
      <c r="XE397" s="57"/>
      <c r="XF397" s="57"/>
      <c r="XG397" s="57"/>
      <c r="XH397" s="57"/>
      <c r="XI397" s="57"/>
      <c r="XJ397" s="57"/>
      <c r="XK397" s="57"/>
      <c r="XL397" s="57"/>
      <c r="XM397" s="57"/>
      <c r="XN397" s="57"/>
      <c r="XO397" s="57"/>
      <c r="XP397" s="57"/>
      <c r="XQ397" s="57"/>
      <c r="XR397" s="57"/>
      <c r="XS397" s="57"/>
      <c r="XT397" s="57"/>
      <c r="XU397" s="57"/>
      <c r="XV397" s="57"/>
      <c r="XW397" s="57"/>
    </row>
    <row r="398">
      <c r="AI398" s="57"/>
      <c r="BR398" s="57"/>
      <c r="DA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c r="IX398" s="57"/>
      <c r="IY398" s="57"/>
      <c r="IZ398" s="57"/>
      <c r="JA398" s="57"/>
      <c r="JB398" s="57"/>
      <c r="JC398" s="57"/>
      <c r="JD398" s="57"/>
      <c r="JE398" s="57"/>
      <c r="JF398" s="57"/>
      <c r="JG398" s="57"/>
      <c r="JH398" s="57"/>
      <c r="JI398" s="57"/>
      <c r="JJ398" s="57"/>
      <c r="JK398" s="57"/>
      <c r="JL398" s="57"/>
      <c r="JM398" s="57"/>
      <c r="JN398" s="57"/>
      <c r="JO398" s="57"/>
      <c r="JP398" s="57"/>
      <c r="JQ398" s="57"/>
      <c r="JR398" s="57"/>
      <c r="JS398" s="57"/>
      <c r="JT398" s="57"/>
      <c r="JU398" s="57"/>
      <c r="JV398" s="57"/>
      <c r="JW398" s="57"/>
      <c r="JX398" s="57"/>
      <c r="JY398" s="57"/>
      <c r="JZ398" s="57"/>
      <c r="KA398" s="57"/>
      <c r="KB398" s="57"/>
      <c r="KC398" s="57"/>
      <c r="KD398" s="57"/>
      <c r="KE398" s="57"/>
      <c r="KF398" s="57"/>
      <c r="KG398" s="57"/>
      <c r="KH398" s="57"/>
      <c r="KI398" s="57"/>
      <c r="KJ398" s="57"/>
      <c r="KK398" s="57"/>
      <c r="KL398" s="57"/>
      <c r="KM398" s="57"/>
      <c r="KN398" s="57"/>
      <c r="KO398" s="57"/>
      <c r="KP398" s="57"/>
      <c r="KQ398" s="57"/>
      <c r="KR398" s="57"/>
      <c r="KS398" s="57"/>
      <c r="KT398" s="57"/>
      <c r="KU398" s="57"/>
      <c r="KV398" s="57"/>
      <c r="KW398" s="57"/>
      <c r="KX398" s="57"/>
      <c r="KY398" s="57"/>
      <c r="KZ398" s="57"/>
      <c r="LA398" s="57"/>
      <c r="LB398" s="57"/>
      <c r="LC398" s="57"/>
      <c r="LD398" s="57"/>
      <c r="LE398" s="57"/>
      <c r="LF398" s="57"/>
      <c r="LG398" s="57"/>
      <c r="LH398" s="57"/>
      <c r="LI398" s="57"/>
      <c r="LJ398" s="57"/>
      <c r="LK398" s="57"/>
      <c r="LL398" s="57"/>
      <c r="LM398" s="57"/>
      <c r="LN398" s="57"/>
      <c r="LO398" s="57"/>
      <c r="LP398" s="57"/>
      <c r="LQ398" s="57"/>
      <c r="LR398" s="57"/>
      <c r="LS398" s="57"/>
      <c r="LT398" s="57"/>
      <c r="LU398" s="57"/>
      <c r="LV398" s="57"/>
      <c r="LW398" s="57"/>
      <c r="LX398" s="57"/>
      <c r="LY398" s="57"/>
      <c r="LZ398" s="57"/>
      <c r="MA398" s="57"/>
      <c r="MB398" s="57"/>
      <c r="MC398" s="57"/>
      <c r="MD398" s="57"/>
      <c r="ME398" s="57"/>
      <c r="MF398" s="57"/>
      <c r="MG398" s="57"/>
      <c r="MH398" s="57"/>
      <c r="MI398" s="57"/>
      <c r="MJ398" s="57"/>
      <c r="MK398" s="57"/>
      <c r="ML398" s="57"/>
      <c r="MM398" s="57"/>
      <c r="MN398" s="57"/>
      <c r="MO398" s="57"/>
      <c r="MP398" s="57"/>
      <c r="MQ398" s="57"/>
      <c r="MR398" s="57"/>
      <c r="MS398" s="57"/>
      <c r="MT398" s="57"/>
      <c r="MU398" s="57"/>
      <c r="MV398" s="57"/>
      <c r="MW398" s="57"/>
      <c r="MX398" s="57"/>
      <c r="MY398" s="57"/>
      <c r="MZ398" s="57"/>
      <c r="NA398" s="57"/>
      <c r="NB398" s="57"/>
      <c r="NC398" s="57"/>
      <c r="ND398" s="57"/>
      <c r="NE398" s="57"/>
      <c r="NF398" s="57"/>
      <c r="NG398" s="57"/>
      <c r="NH398" s="57"/>
      <c r="NI398" s="57"/>
      <c r="NJ398" s="57"/>
      <c r="NK398" s="57"/>
      <c r="NL398" s="57"/>
      <c r="NM398" s="57"/>
      <c r="NN398" s="57"/>
      <c r="NO398" s="57"/>
      <c r="NP398" s="57"/>
      <c r="NQ398" s="57"/>
      <c r="NR398" s="57"/>
      <c r="NS398" s="57"/>
      <c r="NT398" s="57"/>
      <c r="NU398" s="57"/>
      <c r="NV398" s="57"/>
      <c r="NW398" s="57"/>
      <c r="NX398" s="57"/>
      <c r="NY398" s="57"/>
      <c r="NZ398" s="57"/>
      <c r="OA398" s="57"/>
      <c r="OB398" s="57"/>
      <c r="OC398" s="57"/>
      <c r="OD398" s="57"/>
      <c r="OE398" s="57"/>
      <c r="OF398" s="57"/>
      <c r="OG398" s="57"/>
      <c r="OH398" s="57"/>
      <c r="OI398" s="57"/>
      <c r="OJ398" s="57"/>
      <c r="OK398" s="57"/>
      <c r="OL398" s="57"/>
      <c r="OM398" s="57"/>
      <c r="ON398" s="57"/>
      <c r="OO398" s="57"/>
      <c r="OP398" s="57"/>
      <c r="OQ398" s="57"/>
      <c r="OR398" s="57"/>
      <c r="OS398" s="57"/>
      <c r="OT398" s="57"/>
      <c r="OU398" s="57"/>
      <c r="OV398" s="57"/>
      <c r="OW398" s="57"/>
      <c r="OX398" s="57"/>
      <c r="OY398" s="57"/>
      <c r="OZ398" s="57"/>
      <c r="PA398" s="57"/>
      <c r="PB398" s="57"/>
      <c r="PC398" s="57"/>
      <c r="PD398" s="57"/>
      <c r="PE398" s="57"/>
      <c r="PF398" s="57"/>
      <c r="PG398" s="57"/>
      <c r="PH398" s="57"/>
      <c r="PI398" s="57"/>
      <c r="PJ398" s="57"/>
      <c r="PK398" s="57"/>
      <c r="PL398" s="57"/>
      <c r="PM398" s="57"/>
      <c r="PN398" s="57"/>
      <c r="PO398" s="57"/>
      <c r="PP398" s="57"/>
      <c r="PQ398" s="57"/>
      <c r="PR398" s="57"/>
      <c r="PS398" s="57"/>
      <c r="PT398" s="57"/>
      <c r="PU398" s="57"/>
      <c r="PV398" s="57"/>
      <c r="PW398" s="57"/>
      <c r="PX398" s="57"/>
      <c r="PY398" s="57"/>
      <c r="PZ398" s="57"/>
      <c r="QA398" s="57"/>
      <c r="QB398" s="57"/>
      <c r="QC398" s="57"/>
      <c r="QD398" s="57"/>
      <c r="QE398" s="57"/>
      <c r="QF398" s="57"/>
      <c r="QG398" s="57"/>
      <c r="QH398" s="57"/>
      <c r="QI398" s="57"/>
      <c r="QJ398" s="57"/>
      <c r="QK398" s="57"/>
      <c r="QL398" s="57"/>
      <c r="QM398" s="57"/>
      <c r="QN398" s="57"/>
      <c r="QO398" s="57"/>
      <c r="QP398" s="57"/>
      <c r="QQ398" s="57"/>
      <c r="QR398" s="57"/>
      <c r="QS398" s="57"/>
      <c r="QT398" s="57"/>
      <c r="QU398" s="57"/>
      <c r="QV398" s="57"/>
      <c r="QW398" s="57"/>
      <c r="QX398" s="57"/>
      <c r="QY398" s="57"/>
      <c r="QZ398" s="57"/>
      <c r="RA398" s="57"/>
      <c r="RB398" s="57"/>
      <c r="RC398" s="57"/>
      <c r="RD398" s="57"/>
      <c r="RE398" s="57"/>
      <c r="RF398" s="57"/>
      <c r="RG398" s="57"/>
      <c r="RH398" s="57"/>
      <c r="RI398" s="57"/>
      <c r="RJ398" s="57"/>
      <c r="RK398" s="57"/>
      <c r="RL398" s="57"/>
      <c r="RM398" s="57"/>
      <c r="RN398" s="57"/>
      <c r="RO398" s="57"/>
      <c r="RP398" s="57"/>
      <c r="RQ398" s="57"/>
      <c r="RR398" s="57"/>
      <c r="RS398" s="57"/>
      <c r="RT398" s="57"/>
      <c r="RU398" s="57"/>
      <c r="RV398" s="57"/>
      <c r="RW398" s="57"/>
      <c r="RX398" s="57"/>
      <c r="RY398" s="57"/>
      <c r="RZ398" s="57"/>
      <c r="SA398" s="57"/>
      <c r="SB398" s="57"/>
      <c r="SC398" s="57"/>
      <c r="SD398" s="57"/>
      <c r="SE398" s="57"/>
      <c r="SF398" s="57"/>
      <c r="SG398" s="57"/>
      <c r="SH398" s="57"/>
      <c r="SI398" s="57"/>
      <c r="SJ398" s="57"/>
      <c r="SK398" s="57"/>
      <c r="SL398" s="57"/>
      <c r="SM398" s="57"/>
      <c r="SN398" s="57"/>
      <c r="SO398" s="57"/>
      <c r="SP398" s="57"/>
      <c r="SQ398" s="57"/>
      <c r="SR398" s="57"/>
      <c r="SS398" s="57"/>
      <c r="ST398" s="57"/>
      <c r="SU398" s="57"/>
      <c r="SV398" s="57"/>
      <c r="SW398" s="57"/>
      <c r="SX398" s="57"/>
      <c r="SY398" s="57"/>
      <c r="SZ398" s="57"/>
      <c r="TA398" s="57"/>
      <c r="TB398" s="57"/>
      <c r="TC398" s="57"/>
      <c r="TD398" s="57"/>
      <c r="TE398" s="57"/>
      <c r="TF398" s="57"/>
      <c r="TG398" s="57"/>
      <c r="TH398" s="57"/>
      <c r="TI398" s="57"/>
      <c r="TJ398" s="57"/>
      <c r="TK398" s="57"/>
      <c r="TL398" s="57"/>
      <c r="TM398" s="57"/>
      <c r="TN398" s="57"/>
      <c r="TO398" s="57"/>
      <c r="TP398" s="57"/>
      <c r="TQ398" s="57"/>
      <c r="TR398" s="57"/>
      <c r="TS398" s="57"/>
      <c r="TT398" s="57"/>
      <c r="TU398" s="57"/>
      <c r="TV398" s="57"/>
      <c r="TW398" s="57"/>
      <c r="TX398" s="57"/>
      <c r="TY398" s="57"/>
      <c r="TZ398" s="57"/>
      <c r="UA398" s="57"/>
      <c r="UB398" s="57"/>
      <c r="UC398" s="57"/>
      <c r="UD398" s="57"/>
      <c r="UE398" s="57"/>
      <c r="UF398" s="57"/>
      <c r="UG398" s="57"/>
      <c r="UH398" s="57"/>
      <c r="UI398" s="57"/>
      <c r="UJ398" s="57"/>
      <c r="UK398" s="57"/>
      <c r="UL398" s="57"/>
      <c r="UM398" s="57"/>
      <c r="UN398" s="57"/>
      <c r="UO398" s="57"/>
      <c r="UP398" s="57"/>
      <c r="UQ398" s="57"/>
      <c r="UR398" s="57"/>
      <c r="US398" s="57"/>
      <c r="UT398" s="57"/>
      <c r="UU398" s="57"/>
      <c r="UV398" s="57"/>
      <c r="UW398" s="57"/>
      <c r="UX398" s="57"/>
      <c r="UY398" s="57"/>
      <c r="UZ398" s="57"/>
      <c r="VA398" s="57"/>
      <c r="VB398" s="57"/>
      <c r="VC398" s="57"/>
      <c r="VD398" s="57"/>
      <c r="VE398" s="57"/>
      <c r="VF398" s="57"/>
      <c r="VG398" s="57"/>
      <c r="VH398" s="57"/>
      <c r="VI398" s="57"/>
      <c r="VJ398" s="57"/>
      <c r="VK398" s="57"/>
      <c r="VL398" s="57"/>
      <c r="VM398" s="57"/>
      <c r="VN398" s="57"/>
      <c r="VO398" s="57"/>
      <c r="VP398" s="57"/>
      <c r="VQ398" s="57"/>
      <c r="VR398" s="57"/>
      <c r="VS398" s="57"/>
      <c r="VT398" s="57"/>
      <c r="VU398" s="57"/>
      <c r="VV398" s="57"/>
      <c r="VW398" s="57"/>
      <c r="VX398" s="57"/>
      <c r="VY398" s="57"/>
      <c r="VZ398" s="57"/>
      <c r="WA398" s="57"/>
      <c r="WB398" s="57"/>
      <c r="WC398" s="57"/>
      <c r="WD398" s="57"/>
      <c r="WE398" s="57"/>
      <c r="WF398" s="57"/>
      <c r="WG398" s="57"/>
      <c r="WH398" s="57"/>
      <c r="WI398" s="57"/>
      <c r="WJ398" s="57"/>
      <c r="WK398" s="57"/>
      <c r="WL398" s="57"/>
      <c r="WM398" s="57"/>
      <c r="WN398" s="57"/>
      <c r="WO398" s="57"/>
      <c r="WP398" s="57"/>
      <c r="WQ398" s="57"/>
      <c r="WR398" s="57"/>
      <c r="WS398" s="57"/>
      <c r="WT398" s="57"/>
      <c r="WU398" s="57"/>
      <c r="WV398" s="57"/>
      <c r="WW398" s="57"/>
      <c r="WX398" s="57"/>
      <c r="WY398" s="57"/>
      <c r="WZ398" s="57"/>
      <c r="XA398" s="57"/>
      <c r="XB398" s="57"/>
      <c r="XC398" s="57"/>
      <c r="XD398" s="57"/>
      <c r="XE398" s="57"/>
      <c r="XF398" s="57"/>
      <c r="XG398" s="57"/>
      <c r="XH398" s="57"/>
      <c r="XI398" s="57"/>
      <c r="XJ398" s="57"/>
      <c r="XK398" s="57"/>
      <c r="XL398" s="57"/>
      <c r="XM398" s="57"/>
      <c r="XN398" s="57"/>
      <c r="XO398" s="57"/>
      <c r="XP398" s="57"/>
      <c r="XQ398" s="57"/>
      <c r="XR398" s="57"/>
      <c r="XS398" s="57"/>
      <c r="XT398" s="57"/>
      <c r="XU398" s="57"/>
      <c r="XV398" s="57"/>
      <c r="XW398" s="57"/>
    </row>
    <row r="399">
      <c r="AI399" s="57"/>
      <c r="BR399" s="57"/>
      <c r="DA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c r="IX399" s="57"/>
      <c r="IY399" s="57"/>
      <c r="IZ399" s="57"/>
      <c r="JA399" s="57"/>
      <c r="JB399" s="57"/>
      <c r="JC399" s="57"/>
      <c r="JD399" s="57"/>
      <c r="JE399" s="57"/>
      <c r="JF399" s="57"/>
      <c r="JG399" s="57"/>
      <c r="JH399" s="57"/>
      <c r="JI399" s="57"/>
      <c r="JJ399" s="57"/>
      <c r="JK399" s="57"/>
      <c r="JL399" s="57"/>
      <c r="JM399" s="57"/>
      <c r="JN399" s="57"/>
      <c r="JO399" s="57"/>
      <c r="JP399" s="57"/>
      <c r="JQ399" s="57"/>
      <c r="JR399" s="57"/>
      <c r="JS399" s="57"/>
      <c r="JT399" s="57"/>
      <c r="JU399" s="57"/>
      <c r="JV399" s="57"/>
      <c r="JW399" s="57"/>
      <c r="JX399" s="57"/>
      <c r="JY399" s="57"/>
      <c r="JZ399" s="57"/>
      <c r="KA399" s="57"/>
      <c r="KB399" s="57"/>
      <c r="KC399" s="57"/>
      <c r="KD399" s="57"/>
      <c r="KE399" s="57"/>
      <c r="KF399" s="57"/>
      <c r="KG399" s="57"/>
      <c r="KH399" s="57"/>
      <c r="KI399" s="57"/>
      <c r="KJ399" s="57"/>
      <c r="KK399" s="57"/>
      <c r="KL399" s="57"/>
      <c r="KM399" s="57"/>
      <c r="KN399" s="57"/>
      <c r="KO399" s="57"/>
      <c r="KP399" s="57"/>
      <c r="KQ399" s="57"/>
      <c r="KR399" s="57"/>
      <c r="KS399" s="57"/>
      <c r="KT399" s="57"/>
      <c r="KU399" s="57"/>
      <c r="KV399" s="57"/>
      <c r="KW399" s="57"/>
      <c r="KX399" s="57"/>
      <c r="KY399" s="57"/>
      <c r="KZ399" s="57"/>
      <c r="LA399" s="57"/>
      <c r="LB399" s="57"/>
      <c r="LC399" s="57"/>
      <c r="LD399" s="57"/>
      <c r="LE399" s="57"/>
      <c r="LF399" s="57"/>
      <c r="LG399" s="57"/>
      <c r="LH399" s="57"/>
      <c r="LI399" s="57"/>
      <c r="LJ399" s="57"/>
      <c r="LK399" s="57"/>
      <c r="LL399" s="57"/>
      <c r="LM399" s="57"/>
      <c r="LN399" s="57"/>
      <c r="LO399" s="57"/>
      <c r="LP399" s="57"/>
      <c r="LQ399" s="57"/>
      <c r="LR399" s="57"/>
      <c r="LS399" s="57"/>
      <c r="LT399" s="57"/>
      <c r="LU399" s="57"/>
      <c r="LV399" s="57"/>
      <c r="LW399" s="57"/>
      <c r="LX399" s="57"/>
      <c r="LY399" s="57"/>
      <c r="LZ399" s="57"/>
      <c r="MA399" s="57"/>
      <c r="MB399" s="57"/>
      <c r="MC399" s="57"/>
      <c r="MD399" s="57"/>
      <c r="ME399" s="57"/>
      <c r="MF399" s="57"/>
      <c r="MG399" s="57"/>
      <c r="MH399" s="57"/>
      <c r="MI399" s="57"/>
      <c r="MJ399" s="57"/>
      <c r="MK399" s="57"/>
      <c r="ML399" s="57"/>
      <c r="MM399" s="57"/>
      <c r="MN399" s="57"/>
      <c r="MO399" s="57"/>
      <c r="MP399" s="57"/>
      <c r="MQ399" s="57"/>
      <c r="MR399" s="57"/>
      <c r="MS399" s="57"/>
      <c r="MT399" s="57"/>
      <c r="MU399" s="57"/>
      <c r="MV399" s="57"/>
      <c r="MW399" s="57"/>
      <c r="MX399" s="57"/>
      <c r="MY399" s="57"/>
      <c r="MZ399" s="57"/>
      <c r="NA399" s="57"/>
      <c r="NB399" s="57"/>
      <c r="NC399" s="57"/>
      <c r="ND399" s="57"/>
      <c r="NE399" s="57"/>
      <c r="NF399" s="57"/>
      <c r="NG399" s="57"/>
      <c r="NH399" s="57"/>
      <c r="NI399" s="57"/>
      <c r="NJ399" s="57"/>
      <c r="NK399" s="57"/>
      <c r="NL399" s="57"/>
      <c r="NM399" s="57"/>
      <c r="NN399" s="57"/>
      <c r="NO399" s="57"/>
      <c r="NP399" s="57"/>
      <c r="NQ399" s="57"/>
      <c r="NR399" s="57"/>
      <c r="NS399" s="57"/>
      <c r="NT399" s="57"/>
      <c r="NU399" s="57"/>
      <c r="NV399" s="57"/>
      <c r="NW399" s="57"/>
      <c r="NX399" s="57"/>
      <c r="NY399" s="57"/>
      <c r="NZ399" s="57"/>
      <c r="OA399" s="57"/>
      <c r="OB399" s="57"/>
      <c r="OC399" s="57"/>
      <c r="OD399" s="57"/>
      <c r="OE399" s="57"/>
      <c r="OF399" s="57"/>
      <c r="OG399" s="57"/>
      <c r="OH399" s="57"/>
      <c r="OI399" s="57"/>
      <c r="OJ399" s="57"/>
      <c r="OK399" s="57"/>
      <c r="OL399" s="57"/>
      <c r="OM399" s="57"/>
      <c r="ON399" s="57"/>
      <c r="OO399" s="57"/>
      <c r="OP399" s="57"/>
      <c r="OQ399" s="57"/>
      <c r="OR399" s="57"/>
      <c r="OS399" s="57"/>
      <c r="OT399" s="57"/>
      <c r="OU399" s="57"/>
      <c r="OV399" s="57"/>
      <c r="OW399" s="57"/>
      <c r="OX399" s="57"/>
      <c r="OY399" s="57"/>
      <c r="OZ399" s="57"/>
      <c r="PA399" s="57"/>
      <c r="PB399" s="57"/>
      <c r="PC399" s="57"/>
      <c r="PD399" s="57"/>
      <c r="PE399" s="57"/>
      <c r="PF399" s="57"/>
      <c r="PG399" s="57"/>
      <c r="PH399" s="57"/>
      <c r="PI399" s="57"/>
      <c r="PJ399" s="57"/>
      <c r="PK399" s="57"/>
      <c r="PL399" s="57"/>
      <c r="PM399" s="57"/>
      <c r="PN399" s="57"/>
      <c r="PO399" s="57"/>
      <c r="PP399" s="57"/>
      <c r="PQ399" s="57"/>
      <c r="PR399" s="57"/>
      <c r="PS399" s="57"/>
      <c r="PT399" s="57"/>
      <c r="PU399" s="57"/>
      <c r="PV399" s="57"/>
      <c r="PW399" s="57"/>
      <c r="PX399" s="57"/>
      <c r="PY399" s="57"/>
      <c r="PZ399" s="57"/>
      <c r="QA399" s="57"/>
      <c r="QB399" s="57"/>
      <c r="QC399" s="57"/>
      <c r="QD399" s="57"/>
      <c r="QE399" s="57"/>
      <c r="QF399" s="57"/>
      <c r="QG399" s="57"/>
      <c r="QH399" s="57"/>
      <c r="QI399" s="57"/>
      <c r="QJ399" s="57"/>
      <c r="QK399" s="57"/>
      <c r="QL399" s="57"/>
      <c r="QM399" s="57"/>
      <c r="QN399" s="57"/>
      <c r="QO399" s="57"/>
      <c r="QP399" s="57"/>
      <c r="QQ399" s="57"/>
      <c r="QR399" s="57"/>
      <c r="QS399" s="57"/>
      <c r="QT399" s="57"/>
      <c r="QU399" s="57"/>
      <c r="QV399" s="57"/>
      <c r="QW399" s="57"/>
      <c r="QX399" s="57"/>
      <c r="QY399" s="57"/>
      <c r="QZ399" s="57"/>
      <c r="RA399" s="57"/>
      <c r="RB399" s="57"/>
      <c r="RC399" s="57"/>
      <c r="RD399" s="57"/>
      <c r="RE399" s="57"/>
      <c r="RF399" s="57"/>
      <c r="RG399" s="57"/>
      <c r="RH399" s="57"/>
      <c r="RI399" s="57"/>
      <c r="RJ399" s="57"/>
      <c r="RK399" s="57"/>
      <c r="RL399" s="57"/>
      <c r="RM399" s="57"/>
      <c r="RN399" s="57"/>
      <c r="RO399" s="57"/>
      <c r="RP399" s="57"/>
      <c r="RQ399" s="57"/>
      <c r="RR399" s="57"/>
      <c r="RS399" s="57"/>
      <c r="RT399" s="57"/>
      <c r="RU399" s="57"/>
      <c r="RV399" s="57"/>
      <c r="RW399" s="57"/>
      <c r="RX399" s="57"/>
      <c r="RY399" s="57"/>
      <c r="RZ399" s="57"/>
      <c r="SA399" s="57"/>
      <c r="SB399" s="57"/>
      <c r="SC399" s="57"/>
      <c r="SD399" s="57"/>
      <c r="SE399" s="57"/>
      <c r="SF399" s="57"/>
      <c r="SG399" s="57"/>
      <c r="SH399" s="57"/>
      <c r="SI399" s="57"/>
      <c r="SJ399" s="57"/>
      <c r="SK399" s="57"/>
      <c r="SL399" s="57"/>
      <c r="SM399" s="57"/>
      <c r="SN399" s="57"/>
      <c r="SO399" s="57"/>
      <c r="SP399" s="57"/>
      <c r="SQ399" s="57"/>
      <c r="SR399" s="57"/>
      <c r="SS399" s="57"/>
      <c r="ST399" s="57"/>
      <c r="SU399" s="57"/>
      <c r="SV399" s="57"/>
      <c r="SW399" s="57"/>
      <c r="SX399" s="57"/>
      <c r="SY399" s="57"/>
      <c r="SZ399" s="57"/>
      <c r="TA399" s="57"/>
      <c r="TB399" s="57"/>
      <c r="TC399" s="57"/>
      <c r="TD399" s="57"/>
      <c r="TE399" s="57"/>
      <c r="TF399" s="57"/>
      <c r="TG399" s="57"/>
      <c r="TH399" s="57"/>
      <c r="TI399" s="57"/>
      <c r="TJ399" s="57"/>
      <c r="TK399" s="57"/>
      <c r="TL399" s="57"/>
      <c r="TM399" s="57"/>
      <c r="TN399" s="57"/>
      <c r="TO399" s="57"/>
      <c r="TP399" s="57"/>
      <c r="TQ399" s="57"/>
      <c r="TR399" s="57"/>
      <c r="TS399" s="57"/>
      <c r="TT399" s="57"/>
      <c r="TU399" s="57"/>
      <c r="TV399" s="57"/>
      <c r="TW399" s="57"/>
      <c r="TX399" s="57"/>
      <c r="TY399" s="57"/>
      <c r="TZ399" s="57"/>
      <c r="UA399" s="57"/>
      <c r="UB399" s="57"/>
      <c r="UC399" s="57"/>
      <c r="UD399" s="57"/>
      <c r="UE399" s="57"/>
      <c r="UF399" s="57"/>
      <c r="UG399" s="57"/>
      <c r="UH399" s="57"/>
      <c r="UI399" s="57"/>
      <c r="UJ399" s="57"/>
      <c r="UK399" s="57"/>
      <c r="UL399" s="57"/>
      <c r="UM399" s="57"/>
      <c r="UN399" s="57"/>
      <c r="UO399" s="57"/>
      <c r="UP399" s="57"/>
      <c r="UQ399" s="57"/>
      <c r="UR399" s="57"/>
      <c r="US399" s="57"/>
      <c r="UT399" s="57"/>
      <c r="UU399" s="57"/>
      <c r="UV399" s="57"/>
      <c r="UW399" s="57"/>
      <c r="UX399" s="57"/>
      <c r="UY399" s="57"/>
      <c r="UZ399" s="57"/>
      <c r="VA399" s="57"/>
      <c r="VB399" s="57"/>
      <c r="VC399" s="57"/>
      <c r="VD399" s="57"/>
      <c r="VE399" s="57"/>
      <c r="VF399" s="57"/>
      <c r="VG399" s="57"/>
      <c r="VH399" s="57"/>
      <c r="VI399" s="57"/>
      <c r="VJ399" s="57"/>
      <c r="VK399" s="57"/>
      <c r="VL399" s="57"/>
      <c r="VM399" s="57"/>
      <c r="VN399" s="57"/>
      <c r="VO399" s="57"/>
      <c r="VP399" s="57"/>
      <c r="VQ399" s="57"/>
      <c r="VR399" s="57"/>
      <c r="VS399" s="57"/>
      <c r="VT399" s="57"/>
      <c r="VU399" s="57"/>
      <c r="VV399" s="57"/>
      <c r="VW399" s="57"/>
      <c r="VX399" s="57"/>
      <c r="VY399" s="57"/>
      <c r="VZ399" s="57"/>
      <c r="WA399" s="57"/>
      <c r="WB399" s="57"/>
      <c r="WC399" s="57"/>
      <c r="WD399" s="57"/>
      <c r="WE399" s="57"/>
      <c r="WF399" s="57"/>
      <c r="WG399" s="57"/>
      <c r="WH399" s="57"/>
      <c r="WI399" s="57"/>
      <c r="WJ399" s="57"/>
      <c r="WK399" s="57"/>
      <c r="WL399" s="57"/>
      <c r="WM399" s="57"/>
      <c r="WN399" s="57"/>
      <c r="WO399" s="57"/>
      <c r="WP399" s="57"/>
      <c r="WQ399" s="57"/>
      <c r="WR399" s="57"/>
      <c r="WS399" s="57"/>
      <c r="WT399" s="57"/>
      <c r="WU399" s="57"/>
      <c r="WV399" s="57"/>
      <c r="WW399" s="57"/>
      <c r="WX399" s="57"/>
      <c r="WY399" s="57"/>
      <c r="WZ399" s="57"/>
      <c r="XA399" s="57"/>
      <c r="XB399" s="57"/>
      <c r="XC399" s="57"/>
      <c r="XD399" s="57"/>
      <c r="XE399" s="57"/>
      <c r="XF399" s="57"/>
      <c r="XG399" s="57"/>
      <c r="XH399" s="57"/>
      <c r="XI399" s="57"/>
      <c r="XJ399" s="57"/>
      <c r="XK399" s="57"/>
      <c r="XL399" s="57"/>
      <c r="XM399" s="57"/>
      <c r="XN399" s="57"/>
      <c r="XO399" s="57"/>
      <c r="XP399" s="57"/>
      <c r="XQ399" s="57"/>
      <c r="XR399" s="57"/>
      <c r="XS399" s="57"/>
      <c r="XT399" s="57"/>
      <c r="XU399" s="57"/>
      <c r="XV399" s="57"/>
      <c r="XW399" s="57"/>
    </row>
    <row r="400">
      <c r="AI400" s="57"/>
      <c r="BR400" s="57"/>
      <c r="DA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c r="IX400" s="57"/>
      <c r="IY400" s="57"/>
      <c r="IZ400" s="57"/>
      <c r="JA400" s="57"/>
      <c r="JB400" s="57"/>
      <c r="JC400" s="57"/>
      <c r="JD400" s="57"/>
      <c r="JE400" s="57"/>
      <c r="JF400" s="57"/>
      <c r="JG400" s="57"/>
      <c r="JH400" s="57"/>
      <c r="JI400" s="57"/>
      <c r="JJ400" s="57"/>
      <c r="JK400" s="57"/>
      <c r="JL400" s="57"/>
      <c r="JM400" s="57"/>
      <c r="JN400" s="57"/>
      <c r="JO400" s="57"/>
      <c r="JP400" s="57"/>
      <c r="JQ400" s="57"/>
      <c r="JR400" s="57"/>
      <c r="JS400" s="57"/>
      <c r="JT400" s="57"/>
      <c r="JU400" s="57"/>
      <c r="JV400" s="57"/>
      <c r="JW400" s="57"/>
      <c r="JX400" s="57"/>
      <c r="JY400" s="57"/>
      <c r="JZ400" s="57"/>
      <c r="KA400" s="57"/>
      <c r="KB400" s="57"/>
      <c r="KC400" s="57"/>
      <c r="KD400" s="57"/>
      <c r="KE400" s="57"/>
      <c r="KF400" s="57"/>
      <c r="KG400" s="57"/>
      <c r="KH400" s="57"/>
      <c r="KI400" s="57"/>
      <c r="KJ400" s="57"/>
      <c r="KK400" s="57"/>
      <c r="KL400" s="57"/>
      <c r="KM400" s="57"/>
      <c r="KN400" s="57"/>
      <c r="KO400" s="57"/>
      <c r="KP400" s="57"/>
      <c r="KQ400" s="57"/>
      <c r="KR400" s="57"/>
      <c r="KS400" s="57"/>
      <c r="KT400" s="57"/>
      <c r="KU400" s="57"/>
      <c r="KV400" s="57"/>
      <c r="KW400" s="57"/>
      <c r="KX400" s="57"/>
      <c r="KY400" s="57"/>
      <c r="KZ400" s="57"/>
      <c r="LA400" s="57"/>
      <c r="LB400" s="57"/>
      <c r="LC400" s="57"/>
      <c r="LD400" s="57"/>
      <c r="LE400" s="57"/>
      <c r="LF400" s="57"/>
      <c r="LG400" s="57"/>
      <c r="LH400" s="57"/>
      <c r="LI400" s="57"/>
      <c r="LJ400" s="57"/>
      <c r="LK400" s="57"/>
      <c r="LL400" s="57"/>
      <c r="LM400" s="57"/>
      <c r="LN400" s="57"/>
      <c r="LO400" s="57"/>
      <c r="LP400" s="57"/>
      <c r="LQ400" s="57"/>
      <c r="LR400" s="57"/>
      <c r="LS400" s="57"/>
      <c r="LT400" s="57"/>
      <c r="LU400" s="57"/>
      <c r="LV400" s="57"/>
      <c r="LW400" s="57"/>
      <c r="LX400" s="57"/>
      <c r="LY400" s="57"/>
      <c r="LZ400" s="57"/>
      <c r="MA400" s="57"/>
      <c r="MB400" s="57"/>
      <c r="MC400" s="57"/>
      <c r="MD400" s="57"/>
      <c r="ME400" s="57"/>
      <c r="MF400" s="57"/>
      <c r="MG400" s="57"/>
      <c r="MH400" s="57"/>
      <c r="MI400" s="57"/>
      <c r="MJ400" s="57"/>
      <c r="MK400" s="57"/>
      <c r="ML400" s="57"/>
      <c r="MM400" s="57"/>
      <c r="MN400" s="57"/>
      <c r="MO400" s="57"/>
      <c r="MP400" s="57"/>
      <c r="MQ400" s="57"/>
      <c r="MR400" s="57"/>
      <c r="MS400" s="57"/>
      <c r="MT400" s="57"/>
      <c r="MU400" s="57"/>
      <c r="MV400" s="57"/>
      <c r="MW400" s="57"/>
      <c r="MX400" s="57"/>
      <c r="MY400" s="57"/>
      <c r="MZ400" s="57"/>
      <c r="NA400" s="57"/>
      <c r="NB400" s="57"/>
      <c r="NC400" s="57"/>
      <c r="ND400" s="57"/>
      <c r="NE400" s="57"/>
      <c r="NF400" s="57"/>
      <c r="NG400" s="57"/>
      <c r="NH400" s="57"/>
      <c r="NI400" s="57"/>
      <c r="NJ400" s="57"/>
      <c r="NK400" s="57"/>
      <c r="NL400" s="57"/>
      <c r="NM400" s="57"/>
      <c r="NN400" s="57"/>
      <c r="NO400" s="57"/>
      <c r="NP400" s="57"/>
      <c r="NQ400" s="57"/>
      <c r="NR400" s="57"/>
      <c r="NS400" s="57"/>
      <c r="NT400" s="57"/>
      <c r="NU400" s="57"/>
      <c r="NV400" s="57"/>
      <c r="NW400" s="57"/>
      <c r="NX400" s="57"/>
      <c r="NY400" s="57"/>
      <c r="NZ400" s="57"/>
      <c r="OA400" s="57"/>
      <c r="OB400" s="57"/>
      <c r="OC400" s="57"/>
      <c r="OD400" s="57"/>
      <c r="OE400" s="57"/>
      <c r="OF400" s="57"/>
      <c r="OG400" s="57"/>
      <c r="OH400" s="57"/>
      <c r="OI400" s="57"/>
      <c r="OJ400" s="57"/>
      <c r="OK400" s="57"/>
      <c r="OL400" s="57"/>
      <c r="OM400" s="57"/>
      <c r="ON400" s="57"/>
      <c r="OO400" s="57"/>
      <c r="OP400" s="57"/>
      <c r="OQ400" s="57"/>
      <c r="OR400" s="57"/>
      <c r="OS400" s="57"/>
      <c r="OT400" s="57"/>
      <c r="OU400" s="57"/>
      <c r="OV400" s="57"/>
      <c r="OW400" s="57"/>
      <c r="OX400" s="57"/>
      <c r="OY400" s="57"/>
      <c r="OZ400" s="57"/>
      <c r="PA400" s="57"/>
      <c r="PB400" s="57"/>
      <c r="PC400" s="57"/>
      <c r="PD400" s="57"/>
      <c r="PE400" s="57"/>
      <c r="PF400" s="57"/>
      <c r="PG400" s="57"/>
      <c r="PH400" s="57"/>
      <c r="PI400" s="57"/>
      <c r="PJ400" s="57"/>
      <c r="PK400" s="57"/>
      <c r="PL400" s="57"/>
      <c r="PM400" s="57"/>
      <c r="PN400" s="57"/>
      <c r="PO400" s="57"/>
      <c r="PP400" s="57"/>
      <c r="PQ400" s="57"/>
      <c r="PR400" s="57"/>
      <c r="PS400" s="57"/>
      <c r="PT400" s="57"/>
      <c r="PU400" s="57"/>
      <c r="PV400" s="57"/>
      <c r="PW400" s="57"/>
      <c r="PX400" s="57"/>
      <c r="PY400" s="57"/>
      <c r="PZ400" s="57"/>
      <c r="QA400" s="57"/>
      <c r="QB400" s="57"/>
      <c r="QC400" s="57"/>
      <c r="QD400" s="57"/>
      <c r="QE400" s="57"/>
      <c r="QF400" s="57"/>
      <c r="QG400" s="57"/>
      <c r="QH400" s="57"/>
      <c r="QI400" s="57"/>
      <c r="QJ400" s="57"/>
      <c r="QK400" s="57"/>
      <c r="QL400" s="57"/>
      <c r="QM400" s="57"/>
      <c r="QN400" s="57"/>
      <c r="QO400" s="57"/>
      <c r="QP400" s="57"/>
      <c r="QQ400" s="57"/>
      <c r="QR400" s="57"/>
      <c r="QS400" s="57"/>
      <c r="QT400" s="57"/>
      <c r="QU400" s="57"/>
      <c r="QV400" s="57"/>
      <c r="QW400" s="57"/>
      <c r="QX400" s="57"/>
      <c r="QY400" s="57"/>
      <c r="QZ400" s="57"/>
      <c r="RA400" s="57"/>
      <c r="RB400" s="57"/>
      <c r="RC400" s="57"/>
      <c r="RD400" s="57"/>
      <c r="RE400" s="57"/>
      <c r="RF400" s="57"/>
      <c r="RG400" s="57"/>
      <c r="RH400" s="57"/>
      <c r="RI400" s="57"/>
      <c r="RJ400" s="57"/>
      <c r="RK400" s="57"/>
      <c r="RL400" s="57"/>
      <c r="RM400" s="57"/>
      <c r="RN400" s="57"/>
      <c r="RO400" s="57"/>
      <c r="RP400" s="57"/>
      <c r="RQ400" s="57"/>
      <c r="RR400" s="57"/>
      <c r="RS400" s="57"/>
      <c r="RT400" s="57"/>
      <c r="RU400" s="57"/>
      <c r="RV400" s="57"/>
      <c r="RW400" s="57"/>
      <c r="RX400" s="57"/>
      <c r="RY400" s="57"/>
      <c r="RZ400" s="57"/>
      <c r="SA400" s="57"/>
      <c r="SB400" s="57"/>
      <c r="SC400" s="57"/>
      <c r="SD400" s="57"/>
      <c r="SE400" s="57"/>
      <c r="SF400" s="57"/>
      <c r="SG400" s="57"/>
      <c r="SH400" s="57"/>
      <c r="SI400" s="57"/>
      <c r="SJ400" s="57"/>
      <c r="SK400" s="57"/>
      <c r="SL400" s="57"/>
      <c r="SM400" s="57"/>
      <c r="SN400" s="57"/>
      <c r="SO400" s="57"/>
      <c r="SP400" s="57"/>
      <c r="SQ400" s="57"/>
      <c r="SR400" s="57"/>
      <c r="SS400" s="57"/>
      <c r="ST400" s="57"/>
      <c r="SU400" s="57"/>
      <c r="SV400" s="57"/>
      <c r="SW400" s="57"/>
      <c r="SX400" s="57"/>
      <c r="SY400" s="57"/>
      <c r="SZ400" s="57"/>
      <c r="TA400" s="57"/>
      <c r="TB400" s="57"/>
      <c r="TC400" s="57"/>
      <c r="TD400" s="57"/>
      <c r="TE400" s="57"/>
      <c r="TF400" s="57"/>
      <c r="TG400" s="57"/>
      <c r="TH400" s="57"/>
      <c r="TI400" s="57"/>
      <c r="TJ400" s="57"/>
      <c r="TK400" s="57"/>
      <c r="TL400" s="57"/>
      <c r="TM400" s="57"/>
      <c r="TN400" s="57"/>
      <c r="TO400" s="57"/>
      <c r="TP400" s="57"/>
      <c r="TQ400" s="57"/>
      <c r="TR400" s="57"/>
      <c r="TS400" s="57"/>
      <c r="TT400" s="57"/>
      <c r="TU400" s="57"/>
      <c r="TV400" s="57"/>
      <c r="TW400" s="57"/>
      <c r="TX400" s="57"/>
      <c r="TY400" s="57"/>
      <c r="TZ400" s="57"/>
      <c r="UA400" s="57"/>
      <c r="UB400" s="57"/>
      <c r="UC400" s="57"/>
      <c r="UD400" s="57"/>
      <c r="UE400" s="57"/>
      <c r="UF400" s="57"/>
      <c r="UG400" s="57"/>
      <c r="UH400" s="57"/>
      <c r="UI400" s="57"/>
      <c r="UJ400" s="57"/>
      <c r="UK400" s="57"/>
      <c r="UL400" s="57"/>
      <c r="UM400" s="57"/>
      <c r="UN400" s="57"/>
      <c r="UO400" s="57"/>
      <c r="UP400" s="57"/>
      <c r="UQ400" s="57"/>
      <c r="UR400" s="57"/>
      <c r="US400" s="57"/>
      <c r="UT400" s="57"/>
      <c r="UU400" s="57"/>
      <c r="UV400" s="57"/>
      <c r="UW400" s="57"/>
      <c r="UX400" s="57"/>
      <c r="UY400" s="57"/>
      <c r="UZ400" s="57"/>
      <c r="VA400" s="57"/>
      <c r="VB400" s="57"/>
      <c r="VC400" s="57"/>
      <c r="VD400" s="57"/>
      <c r="VE400" s="57"/>
      <c r="VF400" s="57"/>
      <c r="VG400" s="57"/>
      <c r="VH400" s="57"/>
      <c r="VI400" s="57"/>
      <c r="VJ400" s="57"/>
      <c r="VK400" s="57"/>
      <c r="VL400" s="57"/>
      <c r="VM400" s="57"/>
      <c r="VN400" s="57"/>
      <c r="VO400" s="57"/>
      <c r="VP400" s="57"/>
      <c r="VQ400" s="57"/>
      <c r="VR400" s="57"/>
      <c r="VS400" s="57"/>
      <c r="VT400" s="57"/>
      <c r="VU400" s="57"/>
      <c r="VV400" s="57"/>
      <c r="VW400" s="57"/>
      <c r="VX400" s="57"/>
      <c r="VY400" s="57"/>
      <c r="VZ400" s="57"/>
      <c r="WA400" s="57"/>
      <c r="WB400" s="57"/>
      <c r="WC400" s="57"/>
      <c r="WD400" s="57"/>
      <c r="WE400" s="57"/>
      <c r="WF400" s="57"/>
      <c r="WG400" s="57"/>
      <c r="WH400" s="57"/>
      <c r="WI400" s="57"/>
      <c r="WJ400" s="57"/>
      <c r="WK400" s="57"/>
      <c r="WL400" s="57"/>
      <c r="WM400" s="57"/>
      <c r="WN400" s="57"/>
      <c r="WO400" s="57"/>
      <c r="WP400" s="57"/>
      <c r="WQ400" s="57"/>
      <c r="WR400" s="57"/>
      <c r="WS400" s="57"/>
      <c r="WT400" s="57"/>
      <c r="WU400" s="57"/>
      <c r="WV400" s="57"/>
      <c r="WW400" s="57"/>
      <c r="WX400" s="57"/>
      <c r="WY400" s="57"/>
      <c r="WZ400" s="57"/>
      <c r="XA400" s="57"/>
      <c r="XB400" s="57"/>
      <c r="XC400" s="57"/>
      <c r="XD400" s="57"/>
      <c r="XE400" s="57"/>
      <c r="XF400" s="57"/>
      <c r="XG400" s="57"/>
      <c r="XH400" s="57"/>
      <c r="XI400" s="57"/>
      <c r="XJ400" s="57"/>
      <c r="XK400" s="57"/>
      <c r="XL400" s="57"/>
      <c r="XM400" s="57"/>
      <c r="XN400" s="57"/>
      <c r="XO400" s="57"/>
      <c r="XP400" s="57"/>
      <c r="XQ400" s="57"/>
      <c r="XR400" s="57"/>
      <c r="XS400" s="57"/>
      <c r="XT400" s="57"/>
      <c r="XU400" s="57"/>
      <c r="XV400" s="57"/>
      <c r="XW400" s="57"/>
    </row>
    <row r="401">
      <c r="AI401" s="57"/>
      <c r="BR401" s="57"/>
      <c r="DA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c r="IX401" s="57"/>
      <c r="IY401" s="57"/>
      <c r="IZ401" s="57"/>
      <c r="JA401" s="57"/>
      <c r="JB401" s="57"/>
      <c r="JC401" s="57"/>
      <c r="JD401" s="57"/>
      <c r="JE401" s="57"/>
      <c r="JF401" s="57"/>
      <c r="JG401" s="57"/>
      <c r="JH401" s="57"/>
      <c r="JI401" s="57"/>
      <c r="JJ401" s="57"/>
      <c r="JK401" s="57"/>
      <c r="JL401" s="57"/>
      <c r="JM401" s="57"/>
      <c r="JN401" s="57"/>
      <c r="JO401" s="57"/>
      <c r="JP401" s="57"/>
      <c r="JQ401" s="57"/>
      <c r="JR401" s="57"/>
      <c r="JS401" s="57"/>
      <c r="JT401" s="57"/>
      <c r="JU401" s="57"/>
      <c r="JV401" s="57"/>
      <c r="JW401" s="57"/>
      <c r="JX401" s="57"/>
      <c r="JY401" s="57"/>
      <c r="JZ401" s="57"/>
      <c r="KA401" s="57"/>
      <c r="KB401" s="57"/>
      <c r="KC401" s="57"/>
      <c r="KD401" s="57"/>
      <c r="KE401" s="57"/>
      <c r="KF401" s="57"/>
      <c r="KG401" s="57"/>
      <c r="KH401" s="57"/>
      <c r="KI401" s="57"/>
      <c r="KJ401" s="57"/>
      <c r="KK401" s="57"/>
      <c r="KL401" s="57"/>
      <c r="KM401" s="57"/>
      <c r="KN401" s="57"/>
      <c r="KO401" s="57"/>
      <c r="KP401" s="57"/>
      <c r="KQ401" s="57"/>
      <c r="KR401" s="57"/>
      <c r="KS401" s="57"/>
      <c r="KT401" s="57"/>
      <c r="KU401" s="57"/>
      <c r="KV401" s="57"/>
      <c r="KW401" s="57"/>
      <c r="KX401" s="57"/>
      <c r="KY401" s="57"/>
      <c r="KZ401" s="57"/>
      <c r="LA401" s="57"/>
      <c r="LB401" s="57"/>
      <c r="LC401" s="57"/>
      <c r="LD401" s="57"/>
      <c r="LE401" s="57"/>
      <c r="LF401" s="57"/>
      <c r="LG401" s="57"/>
      <c r="LH401" s="57"/>
      <c r="LI401" s="57"/>
      <c r="LJ401" s="57"/>
      <c r="LK401" s="57"/>
      <c r="LL401" s="57"/>
      <c r="LM401" s="57"/>
      <c r="LN401" s="57"/>
      <c r="LO401" s="57"/>
      <c r="LP401" s="57"/>
      <c r="LQ401" s="57"/>
      <c r="LR401" s="57"/>
      <c r="LS401" s="57"/>
      <c r="LT401" s="57"/>
      <c r="LU401" s="57"/>
      <c r="LV401" s="57"/>
      <c r="LW401" s="57"/>
      <c r="LX401" s="57"/>
      <c r="LY401" s="57"/>
      <c r="LZ401" s="57"/>
      <c r="MA401" s="57"/>
      <c r="MB401" s="57"/>
      <c r="MC401" s="57"/>
      <c r="MD401" s="57"/>
      <c r="ME401" s="57"/>
      <c r="MF401" s="57"/>
      <c r="MG401" s="57"/>
      <c r="MH401" s="57"/>
      <c r="MI401" s="57"/>
      <c r="MJ401" s="57"/>
      <c r="MK401" s="57"/>
      <c r="ML401" s="57"/>
      <c r="MM401" s="57"/>
      <c r="MN401" s="57"/>
      <c r="MO401" s="57"/>
      <c r="MP401" s="57"/>
      <c r="MQ401" s="57"/>
      <c r="MR401" s="57"/>
      <c r="MS401" s="57"/>
      <c r="MT401" s="57"/>
      <c r="MU401" s="57"/>
      <c r="MV401" s="57"/>
      <c r="MW401" s="57"/>
      <c r="MX401" s="57"/>
      <c r="MY401" s="57"/>
      <c r="MZ401" s="57"/>
      <c r="NA401" s="57"/>
      <c r="NB401" s="57"/>
      <c r="NC401" s="57"/>
      <c r="ND401" s="57"/>
      <c r="NE401" s="57"/>
      <c r="NF401" s="57"/>
      <c r="NG401" s="57"/>
      <c r="NH401" s="57"/>
      <c r="NI401" s="57"/>
      <c r="NJ401" s="57"/>
      <c r="NK401" s="57"/>
      <c r="NL401" s="57"/>
      <c r="NM401" s="57"/>
      <c r="NN401" s="57"/>
      <c r="NO401" s="57"/>
      <c r="NP401" s="57"/>
      <c r="NQ401" s="57"/>
      <c r="NR401" s="57"/>
      <c r="NS401" s="57"/>
      <c r="NT401" s="57"/>
      <c r="NU401" s="57"/>
      <c r="NV401" s="57"/>
      <c r="NW401" s="57"/>
      <c r="NX401" s="57"/>
      <c r="NY401" s="57"/>
      <c r="NZ401" s="57"/>
      <c r="OA401" s="57"/>
      <c r="OB401" s="57"/>
      <c r="OC401" s="57"/>
      <c r="OD401" s="57"/>
      <c r="OE401" s="57"/>
      <c r="OF401" s="57"/>
      <c r="OG401" s="57"/>
      <c r="OH401" s="57"/>
      <c r="OI401" s="57"/>
      <c r="OJ401" s="57"/>
      <c r="OK401" s="57"/>
      <c r="OL401" s="57"/>
      <c r="OM401" s="57"/>
      <c r="ON401" s="57"/>
      <c r="OO401" s="57"/>
      <c r="OP401" s="57"/>
      <c r="OQ401" s="57"/>
      <c r="OR401" s="57"/>
      <c r="OS401" s="57"/>
      <c r="OT401" s="57"/>
      <c r="OU401" s="57"/>
      <c r="OV401" s="57"/>
      <c r="OW401" s="57"/>
      <c r="OX401" s="57"/>
      <c r="OY401" s="57"/>
      <c r="OZ401" s="57"/>
      <c r="PA401" s="57"/>
      <c r="PB401" s="57"/>
      <c r="PC401" s="57"/>
      <c r="PD401" s="57"/>
      <c r="PE401" s="57"/>
      <c r="PF401" s="57"/>
      <c r="PG401" s="57"/>
      <c r="PH401" s="57"/>
      <c r="PI401" s="57"/>
      <c r="PJ401" s="57"/>
      <c r="PK401" s="57"/>
      <c r="PL401" s="57"/>
      <c r="PM401" s="57"/>
      <c r="PN401" s="57"/>
      <c r="PO401" s="57"/>
      <c r="PP401" s="57"/>
      <c r="PQ401" s="57"/>
      <c r="PR401" s="57"/>
      <c r="PS401" s="57"/>
      <c r="PT401" s="57"/>
      <c r="PU401" s="57"/>
      <c r="PV401" s="57"/>
      <c r="PW401" s="57"/>
      <c r="PX401" s="57"/>
      <c r="PY401" s="57"/>
      <c r="PZ401" s="57"/>
      <c r="QA401" s="57"/>
      <c r="QB401" s="57"/>
      <c r="QC401" s="57"/>
      <c r="QD401" s="57"/>
      <c r="QE401" s="57"/>
      <c r="QF401" s="57"/>
      <c r="QG401" s="57"/>
      <c r="QH401" s="57"/>
      <c r="QI401" s="57"/>
      <c r="QJ401" s="57"/>
      <c r="QK401" s="57"/>
      <c r="QL401" s="57"/>
      <c r="QM401" s="57"/>
      <c r="QN401" s="57"/>
      <c r="QO401" s="57"/>
      <c r="QP401" s="57"/>
      <c r="QQ401" s="57"/>
      <c r="QR401" s="57"/>
      <c r="QS401" s="57"/>
      <c r="QT401" s="57"/>
      <c r="QU401" s="57"/>
      <c r="QV401" s="57"/>
      <c r="QW401" s="57"/>
      <c r="QX401" s="57"/>
      <c r="QY401" s="57"/>
      <c r="QZ401" s="57"/>
      <c r="RA401" s="57"/>
      <c r="RB401" s="57"/>
      <c r="RC401" s="57"/>
      <c r="RD401" s="57"/>
      <c r="RE401" s="57"/>
      <c r="RF401" s="57"/>
      <c r="RG401" s="57"/>
      <c r="RH401" s="57"/>
      <c r="RI401" s="57"/>
      <c r="RJ401" s="57"/>
      <c r="RK401" s="57"/>
      <c r="RL401" s="57"/>
      <c r="RM401" s="57"/>
      <c r="RN401" s="57"/>
      <c r="RO401" s="57"/>
      <c r="RP401" s="57"/>
      <c r="RQ401" s="57"/>
      <c r="RR401" s="57"/>
      <c r="RS401" s="57"/>
      <c r="RT401" s="57"/>
      <c r="RU401" s="57"/>
      <c r="RV401" s="57"/>
      <c r="RW401" s="57"/>
      <c r="RX401" s="57"/>
      <c r="RY401" s="57"/>
      <c r="RZ401" s="57"/>
      <c r="SA401" s="57"/>
      <c r="SB401" s="57"/>
      <c r="SC401" s="57"/>
      <c r="SD401" s="57"/>
      <c r="SE401" s="57"/>
      <c r="SF401" s="57"/>
      <c r="SG401" s="57"/>
      <c r="SH401" s="57"/>
      <c r="SI401" s="57"/>
      <c r="SJ401" s="57"/>
      <c r="SK401" s="57"/>
      <c r="SL401" s="57"/>
      <c r="SM401" s="57"/>
      <c r="SN401" s="57"/>
      <c r="SO401" s="57"/>
      <c r="SP401" s="57"/>
      <c r="SQ401" s="57"/>
      <c r="SR401" s="57"/>
      <c r="SS401" s="57"/>
      <c r="ST401" s="57"/>
      <c r="SU401" s="57"/>
      <c r="SV401" s="57"/>
      <c r="SW401" s="57"/>
      <c r="SX401" s="57"/>
      <c r="SY401" s="57"/>
      <c r="SZ401" s="57"/>
      <c r="TA401" s="57"/>
      <c r="TB401" s="57"/>
      <c r="TC401" s="57"/>
      <c r="TD401" s="57"/>
      <c r="TE401" s="57"/>
      <c r="TF401" s="57"/>
      <c r="TG401" s="57"/>
      <c r="TH401" s="57"/>
      <c r="TI401" s="57"/>
      <c r="TJ401" s="57"/>
      <c r="TK401" s="57"/>
      <c r="TL401" s="57"/>
      <c r="TM401" s="57"/>
      <c r="TN401" s="57"/>
      <c r="TO401" s="57"/>
      <c r="TP401" s="57"/>
      <c r="TQ401" s="57"/>
      <c r="TR401" s="57"/>
      <c r="TS401" s="57"/>
      <c r="TT401" s="57"/>
      <c r="TU401" s="57"/>
      <c r="TV401" s="57"/>
      <c r="TW401" s="57"/>
      <c r="TX401" s="57"/>
      <c r="TY401" s="57"/>
      <c r="TZ401" s="57"/>
      <c r="UA401" s="57"/>
      <c r="UB401" s="57"/>
      <c r="UC401" s="57"/>
      <c r="UD401" s="57"/>
      <c r="UE401" s="57"/>
      <c r="UF401" s="57"/>
      <c r="UG401" s="57"/>
      <c r="UH401" s="57"/>
      <c r="UI401" s="57"/>
      <c r="UJ401" s="57"/>
      <c r="UK401" s="57"/>
      <c r="UL401" s="57"/>
      <c r="UM401" s="57"/>
      <c r="UN401" s="57"/>
      <c r="UO401" s="57"/>
      <c r="UP401" s="57"/>
      <c r="UQ401" s="57"/>
      <c r="UR401" s="57"/>
      <c r="US401" s="57"/>
      <c r="UT401" s="57"/>
      <c r="UU401" s="57"/>
      <c r="UV401" s="57"/>
      <c r="UW401" s="57"/>
      <c r="UX401" s="57"/>
      <c r="UY401" s="57"/>
      <c r="UZ401" s="57"/>
      <c r="VA401" s="57"/>
      <c r="VB401" s="57"/>
      <c r="VC401" s="57"/>
      <c r="VD401" s="57"/>
      <c r="VE401" s="57"/>
      <c r="VF401" s="57"/>
      <c r="VG401" s="57"/>
      <c r="VH401" s="57"/>
      <c r="VI401" s="57"/>
      <c r="VJ401" s="57"/>
      <c r="VK401" s="57"/>
      <c r="VL401" s="57"/>
      <c r="VM401" s="57"/>
      <c r="VN401" s="57"/>
      <c r="VO401" s="57"/>
      <c r="VP401" s="57"/>
      <c r="VQ401" s="57"/>
      <c r="VR401" s="57"/>
      <c r="VS401" s="57"/>
      <c r="VT401" s="57"/>
      <c r="VU401" s="57"/>
      <c r="VV401" s="57"/>
      <c r="VW401" s="57"/>
      <c r="VX401" s="57"/>
      <c r="VY401" s="57"/>
      <c r="VZ401" s="57"/>
      <c r="WA401" s="57"/>
      <c r="WB401" s="57"/>
      <c r="WC401" s="57"/>
      <c r="WD401" s="57"/>
      <c r="WE401" s="57"/>
      <c r="WF401" s="57"/>
      <c r="WG401" s="57"/>
      <c r="WH401" s="57"/>
      <c r="WI401" s="57"/>
      <c r="WJ401" s="57"/>
      <c r="WK401" s="57"/>
      <c r="WL401" s="57"/>
      <c r="WM401" s="57"/>
      <c r="WN401" s="57"/>
      <c r="WO401" s="57"/>
      <c r="WP401" s="57"/>
      <c r="WQ401" s="57"/>
      <c r="WR401" s="57"/>
      <c r="WS401" s="57"/>
      <c r="WT401" s="57"/>
      <c r="WU401" s="57"/>
      <c r="WV401" s="57"/>
      <c r="WW401" s="57"/>
      <c r="WX401" s="57"/>
      <c r="WY401" s="57"/>
      <c r="WZ401" s="57"/>
      <c r="XA401" s="57"/>
      <c r="XB401" s="57"/>
      <c r="XC401" s="57"/>
      <c r="XD401" s="57"/>
      <c r="XE401" s="57"/>
      <c r="XF401" s="57"/>
      <c r="XG401" s="57"/>
      <c r="XH401" s="57"/>
      <c r="XI401" s="57"/>
      <c r="XJ401" s="57"/>
      <c r="XK401" s="57"/>
      <c r="XL401" s="57"/>
      <c r="XM401" s="57"/>
      <c r="XN401" s="57"/>
      <c r="XO401" s="57"/>
      <c r="XP401" s="57"/>
      <c r="XQ401" s="57"/>
      <c r="XR401" s="57"/>
      <c r="XS401" s="57"/>
      <c r="XT401" s="57"/>
      <c r="XU401" s="57"/>
      <c r="XV401" s="57"/>
      <c r="XW401" s="57"/>
    </row>
    <row r="402">
      <c r="AI402" s="57"/>
      <c r="BR402" s="57"/>
      <c r="DA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c r="IX402" s="57"/>
      <c r="IY402" s="57"/>
      <c r="IZ402" s="57"/>
      <c r="JA402" s="57"/>
      <c r="JB402" s="57"/>
      <c r="JC402" s="57"/>
      <c r="JD402" s="57"/>
      <c r="JE402" s="57"/>
      <c r="JF402" s="57"/>
      <c r="JG402" s="57"/>
      <c r="JH402" s="57"/>
      <c r="JI402" s="57"/>
      <c r="JJ402" s="57"/>
      <c r="JK402" s="57"/>
      <c r="JL402" s="57"/>
      <c r="JM402" s="57"/>
      <c r="JN402" s="57"/>
      <c r="JO402" s="57"/>
      <c r="JP402" s="57"/>
      <c r="JQ402" s="57"/>
      <c r="JR402" s="57"/>
      <c r="JS402" s="57"/>
      <c r="JT402" s="57"/>
      <c r="JU402" s="57"/>
      <c r="JV402" s="57"/>
      <c r="JW402" s="57"/>
      <c r="JX402" s="57"/>
      <c r="JY402" s="57"/>
      <c r="JZ402" s="57"/>
      <c r="KA402" s="57"/>
      <c r="KB402" s="57"/>
      <c r="KC402" s="57"/>
      <c r="KD402" s="57"/>
      <c r="KE402" s="57"/>
      <c r="KF402" s="57"/>
      <c r="KG402" s="57"/>
      <c r="KH402" s="57"/>
      <c r="KI402" s="57"/>
      <c r="KJ402" s="57"/>
      <c r="KK402" s="57"/>
      <c r="KL402" s="57"/>
      <c r="KM402" s="57"/>
      <c r="KN402" s="57"/>
      <c r="KO402" s="57"/>
      <c r="KP402" s="57"/>
      <c r="KQ402" s="57"/>
      <c r="KR402" s="57"/>
      <c r="KS402" s="57"/>
      <c r="KT402" s="57"/>
      <c r="KU402" s="57"/>
      <c r="KV402" s="57"/>
      <c r="KW402" s="57"/>
      <c r="KX402" s="57"/>
      <c r="KY402" s="57"/>
      <c r="KZ402" s="57"/>
      <c r="LA402" s="57"/>
      <c r="LB402" s="57"/>
      <c r="LC402" s="57"/>
      <c r="LD402" s="57"/>
      <c r="LE402" s="57"/>
      <c r="LF402" s="57"/>
      <c r="LG402" s="57"/>
      <c r="LH402" s="57"/>
      <c r="LI402" s="57"/>
      <c r="LJ402" s="57"/>
      <c r="LK402" s="57"/>
      <c r="LL402" s="57"/>
      <c r="LM402" s="57"/>
      <c r="LN402" s="57"/>
      <c r="LO402" s="57"/>
      <c r="LP402" s="57"/>
      <c r="LQ402" s="57"/>
      <c r="LR402" s="57"/>
      <c r="LS402" s="57"/>
      <c r="LT402" s="57"/>
      <c r="LU402" s="57"/>
      <c r="LV402" s="57"/>
      <c r="LW402" s="57"/>
      <c r="LX402" s="57"/>
      <c r="LY402" s="57"/>
      <c r="LZ402" s="57"/>
      <c r="MA402" s="57"/>
      <c r="MB402" s="57"/>
      <c r="MC402" s="57"/>
      <c r="MD402" s="57"/>
      <c r="ME402" s="57"/>
      <c r="MF402" s="57"/>
      <c r="MG402" s="57"/>
      <c r="MH402" s="57"/>
      <c r="MI402" s="57"/>
      <c r="MJ402" s="57"/>
      <c r="MK402" s="57"/>
      <c r="ML402" s="57"/>
      <c r="MM402" s="57"/>
      <c r="MN402" s="57"/>
      <c r="MO402" s="57"/>
      <c r="MP402" s="57"/>
      <c r="MQ402" s="57"/>
      <c r="MR402" s="57"/>
      <c r="MS402" s="57"/>
      <c r="MT402" s="57"/>
      <c r="MU402" s="57"/>
      <c r="MV402" s="57"/>
      <c r="MW402" s="57"/>
      <c r="MX402" s="57"/>
      <c r="MY402" s="57"/>
      <c r="MZ402" s="57"/>
      <c r="NA402" s="57"/>
      <c r="NB402" s="57"/>
      <c r="NC402" s="57"/>
      <c r="ND402" s="57"/>
      <c r="NE402" s="57"/>
      <c r="NF402" s="57"/>
      <c r="NG402" s="57"/>
      <c r="NH402" s="57"/>
      <c r="NI402" s="57"/>
      <c r="NJ402" s="57"/>
      <c r="NK402" s="57"/>
      <c r="NL402" s="57"/>
      <c r="NM402" s="57"/>
      <c r="NN402" s="57"/>
      <c r="NO402" s="57"/>
      <c r="NP402" s="57"/>
      <c r="NQ402" s="57"/>
      <c r="NR402" s="57"/>
      <c r="NS402" s="57"/>
      <c r="NT402" s="57"/>
      <c r="NU402" s="57"/>
      <c r="NV402" s="57"/>
      <c r="NW402" s="57"/>
      <c r="NX402" s="57"/>
      <c r="NY402" s="57"/>
      <c r="NZ402" s="57"/>
      <c r="OA402" s="57"/>
      <c r="OB402" s="57"/>
      <c r="OC402" s="57"/>
      <c r="OD402" s="57"/>
      <c r="OE402" s="57"/>
      <c r="OF402" s="57"/>
      <c r="OG402" s="57"/>
      <c r="OH402" s="57"/>
      <c r="OI402" s="57"/>
      <c r="OJ402" s="57"/>
      <c r="OK402" s="57"/>
      <c r="OL402" s="57"/>
      <c r="OM402" s="57"/>
      <c r="ON402" s="57"/>
      <c r="OO402" s="57"/>
      <c r="OP402" s="57"/>
      <c r="OQ402" s="57"/>
      <c r="OR402" s="57"/>
      <c r="OS402" s="57"/>
      <c r="OT402" s="57"/>
      <c r="OU402" s="57"/>
      <c r="OV402" s="57"/>
      <c r="OW402" s="57"/>
      <c r="OX402" s="57"/>
      <c r="OY402" s="57"/>
      <c r="OZ402" s="57"/>
      <c r="PA402" s="57"/>
      <c r="PB402" s="57"/>
      <c r="PC402" s="57"/>
      <c r="PD402" s="57"/>
      <c r="PE402" s="57"/>
      <c r="PF402" s="57"/>
      <c r="PG402" s="57"/>
      <c r="PH402" s="57"/>
      <c r="PI402" s="57"/>
      <c r="PJ402" s="57"/>
      <c r="PK402" s="57"/>
      <c r="PL402" s="57"/>
      <c r="PM402" s="57"/>
      <c r="PN402" s="57"/>
      <c r="PO402" s="57"/>
      <c r="PP402" s="57"/>
      <c r="PQ402" s="57"/>
      <c r="PR402" s="57"/>
      <c r="PS402" s="57"/>
      <c r="PT402" s="57"/>
      <c r="PU402" s="57"/>
      <c r="PV402" s="57"/>
      <c r="PW402" s="57"/>
      <c r="PX402" s="57"/>
      <c r="PY402" s="57"/>
      <c r="PZ402" s="57"/>
      <c r="QA402" s="57"/>
      <c r="QB402" s="57"/>
      <c r="QC402" s="57"/>
      <c r="QD402" s="57"/>
      <c r="QE402" s="57"/>
      <c r="QF402" s="57"/>
      <c r="QG402" s="57"/>
      <c r="QH402" s="57"/>
      <c r="QI402" s="57"/>
      <c r="QJ402" s="57"/>
      <c r="QK402" s="57"/>
      <c r="QL402" s="57"/>
      <c r="QM402" s="57"/>
      <c r="QN402" s="57"/>
      <c r="QO402" s="57"/>
      <c r="QP402" s="57"/>
      <c r="QQ402" s="57"/>
      <c r="QR402" s="57"/>
      <c r="QS402" s="57"/>
      <c r="QT402" s="57"/>
      <c r="QU402" s="57"/>
      <c r="QV402" s="57"/>
      <c r="QW402" s="57"/>
      <c r="QX402" s="57"/>
      <c r="QY402" s="57"/>
      <c r="QZ402" s="57"/>
      <c r="RA402" s="57"/>
      <c r="RB402" s="57"/>
      <c r="RC402" s="57"/>
      <c r="RD402" s="57"/>
      <c r="RE402" s="57"/>
      <c r="RF402" s="57"/>
      <c r="RG402" s="57"/>
      <c r="RH402" s="57"/>
      <c r="RI402" s="57"/>
      <c r="RJ402" s="57"/>
      <c r="RK402" s="57"/>
      <c r="RL402" s="57"/>
      <c r="RM402" s="57"/>
      <c r="RN402" s="57"/>
      <c r="RO402" s="57"/>
      <c r="RP402" s="57"/>
      <c r="RQ402" s="57"/>
      <c r="RR402" s="57"/>
      <c r="RS402" s="57"/>
      <c r="RT402" s="57"/>
      <c r="RU402" s="57"/>
      <c r="RV402" s="57"/>
      <c r="RW402" s="57"/>
      <c r="RX402" s="57"/>
      <c r="RY402" s="57"/>
      <c r="RZ402" s="57"/>
      <c r="SA402" s="57"/>
      <c r="SB402" s="57"/>
      <c r="SC402" s="57"/>
      <c r="SD402" s="57"/>
      <c r="SE402" s="57"/>
      <c r="SF402" s="57"/>
      <c r="SG402" s="57"/>
      <c r="SH402" s="57"/>
      <c r="SI402" s="57"/>
      <c r="SJ402" s="57"/>
      <c r="SK402" s="57"/>
      <c r="SL402" s="57"/>
      <c r="SM402" s="57"/>
      <c r="SN402" s="57"/>
      <c r="SO402" s="57"/>
      <c r="SP402" s="57"/>
      <c r="SQ402" s="57"/>
      <c r="SR402" s="57"/>
      <c r="SS402" s="57"/>
      <c r="ST402" s="57"/>
      <c r="SU402" s="57"/>
      <c r="SV402" s="57"/>
      <c r="SW402" s="57"/>
      <c r="SX402" s="57"/>
      <c r="SY402" s="57"/>
      <c r="SZ402" s="57"/>
      <c r="TA402" s="57"/>
      <c r="TB402" s="57"/>
      <c r="TC402" s="57"/>
      <c r="TD402" s="57"/>
      <c r="TE402" s="57"/>
      <c r="TF402" s="57"/>
      <c r="TG402" s="57"/>
      <c r="TH402" s="57"/>
      <c r="TI402" s="57"/>
      <c r="TJ402" s="57"/>
      <c r="TK402" s="57"/>
      <c r="TL402" s="57"/>
      <c r="TM402" s="57"/>
      <c r="TN402" s="57"/>
      <c r="TO402" s="57"/>
      <c r="TP402" s="57"/>
      <c r="TQ402" s="57"/>
      <c r="TR402" s="57"/>
      <c r="TS402" s="57"/>
      <c r="TT402" s="57"/>
      <c r="TU402" s="57"/>
      <c r="TV402" s="57"/>
      <c r="TW402" s="57"/>
      <c r="TX402" s="57"/>
      <c r="TY402" s="57"/>
      <c r="TZ402" s="57"/>
      <c r="UA402" s="57"/>
      <c r="UB402" s="57"/>
      <c r="UC402" s="57"/>
      <c r="UD402" s="57"/>
      <c r="UE402" s="57"/>
      <c r="UF402" s="57"/>
      <c r="UG402" s="57"/>
      <c r="UH402" s="57"/>
      <c r="UI402" s="57"/>
      <c r="UJ402" s="57"/>
      <c r="UK402" s="57"/>
      <c r="UL402" s="57"/>
      <c r="UM402" s="57"/>
      <c r="UN402" s="57"/>
      <c r="UO402" s="57"/>
      <c r="UP402" s="57"/>
      <c r="UQ402" s="57"/>
      <c r="UR402" s="57"/>
      <c r="US402" s="57"/>
      <c r="UT402" s="57"/>
      <c r="UU402" s="57"/>
      <c r="UV402" s="57"/>
      <c r="UW402" s="57"/>
      <c r="UX402" s="57"/>
      <c r="UY402" s="57"/>
      <c r="UZ402" s="57"/>
      <c r="VA402" s="57"/>
      <c r="VB402" s="57"/>
      <c r="VC402" s="57"/>
      <c r="VD402" s="57"/>
      <c r="VE402" s="57"/>
      <c r="VF402" s="57"/>
      <c r="VG402" s="57"/>
      <c r="VH402" s="57"/>
      <c r="VI402" s="57"/>
      <c r="VJ402" s="57"/>
      <c r="VK402" s="57"/>
      <c r="VL402" s="57"/>
      <c r="VM402" s="57"/>
      <c r="VN402" s="57"/>
      <c r="VO402" s="57"/>
      <c r="VP402" s="57"/>
      <c r="VQ402" s="57"/>
      <c r="VR402" s="57"/>
      <c r="VS402" s="57"/>
      <c r="VT402" s="57"/>
      <c r="VU402" s="57"/>
      <c r="VV402" s="57"/>
      <c r="VW402" s="57"/>
      <c r="VX402" s="57"/>
      <c r="VY402" s="57"/>
      <c r="VZ402" s="57"/>
      <c r="WA402" s="57"/>
      <c r="WB402" s="57"/>
      <c r="WC402" s="57"/>
      <c r="WD402" s="57"/>
      <c r="WE402" s="57"/>
      <c r="WF402" s="57"/>
      <c r="WG402" s="57"/>
      <c r="WH402" s="57"/>
      <c r="WI402" s="57"/>
      <c r="WJ402" s="57"/>
      <c r="WK402" s="57"/>
      <c r="WL402" s="57"/>
      <c r="WM402" s="57"/>
      <c r="WN402" s="57"/>
      <c r="WO402" s="57"/>
      <c r="WP402" s="57"/>
      <c r="WQ402" s="57"/>
      <c r="WR402" s="57"/>
      <c r="WS402" s="57"/>
      <c r="WT402" s="57"/>
      <c r="WU402" s="57"/>
      <c r="WV402" s="57"/>
      <c r="WW402" s="57"/>
      <c r="WX402" s="57"/>
      <c r="WY402" s="57"/>
      <c r="WZ402" s="57"/>
      <c r="XA402" s="57"/>
      <c r="XB402" s="57"/>
      <c r="XC402" s="57"/>
      <c r="XD402" s="57"/>
      <c r="XE402" s="57"/>
      <c r="XF402" s="57"/>
      <c r="XG402" s="57"/>
      <c r="XH402" s="57"/>
      <c r="XI402" s="57"/>
      <c r="XJ402" s="57"/>
      <c r="XK402" s="57"/>
      <c r="XL402" s="57"/>
      <c r="XM402" s="57"/>
      <c r="XN402" s="57"/>
      <c r="XO402" s="57"/>
      <c r="XP402" s="57"/>
      <c r="XQ402" s="57"/>
      <c r="XR402" s="57"/>
      <c r="XS402" s="57"/>
      <c r="XT402" s="57"/>
      <c r="XU402" s="57"/>
      <c r="XV402" s="57"/>
      <c r="XW402" s="57"/>
    </row>
    <row r="403">
      <c r="AI403" s="57"/>
      <c r="BR403" s="57"/>
      <c r="DA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c r="IX403" s="57"/>
      <c r="IY403" s="57"/>
      <c r="IZ403" s="57"/>
      <c r="JA403" s="57"/>
      <c r="JB403" s="57"/>
      <c r="JC403" s="57"/>
      <c r="JD403" s="57"/>
      <c r="JE403" s="57"/>
      <c r="JF403" s="57"/>
      <c r="JG403" s="57"/>
      <c r="JH403" s="57"/>
      <c r="JI403" s="57"/>
      <c r="JJ403" s="57"/>
      <c r="JK403" s="57"/>
      <c r="JL403" s="57"/>
      <c r="JM403" s="57"/>
      <c r="JN403" s="57"/>
      <c r="JO403" s="57"/>
      <c r="JP403" s="57"/>
      <c r="JQ403" s="57"/>
      <c r="JR403" s="57"/>
      <c r="JS403" s="57"/>
      <c r="JT403" s="57"/>
      <c r="JU403" s="57"/>
      <c r="JV403" s="57"/>
      <c r="JW403" s="57"/>
      <c r="JX403" s="57"/>
      <c r="JY403" s="57"/>
      <c r="JZ403" s="57"/>
      <c r="KA403" s="57"/>
      <c r="KB403" s="57"/>
      <c r="KC403" s="57"/>
      <c r="KD403" s="57"/>
      <c r="KE403" s="57"/>
      <c r="KF403" s="57"/>
      <c r="KG403" s="57"/>
      <c r="KH403" s="57"/>
      <c r="KI403" s="57"/>
      <c r="KJ403" s="57"/>
      <c r="KK403" s="57"/>
      <c r="KL403" s="57"/>
      <c r="KM403" s="57"/>
      <c r="KN403" s="57"/>
      <c r="KO403" s="57"/>
      <c r="KP403" s="57"/>
      <c r="KQ403" s="57"/>
      <c r="KR403" s="57"/>
      <c r="KS403" s="57"/>
      <c r="KT403" s="57"/>
      <c r="KU403" s="57"/>
      <c r="KV403" s="57"/>
      <c r="KW403" s="57"/>
      <c r="KX403" s="57"/>
      <c r="KY403" s="57"/>
      <c r="KZ403" s="57"/>
      <c r="LA403" s="57"/>
      <c r="LB403" s="57"/>
      <c r="LC403" s="57"/>
      <c r="LD403" s="57"/>
      <c r="LE403" s="57"/>
      <c r="LF403" s="57"/>
      <c r="LG403" s="57"/>
      <c r="LH403" s="57"/>
      <c r="LI403" s="57"/>
      <c r="LJ403" s="57"/>
      <c r="LK403" s="57"/>
      <c r="LL403" s="57"/>
      <c r="LM403" s="57"/>
      <c r="LN403" s="57"/>
      <c r="LO403" s="57"/>
      <c r="LP403" s="57"/>
      <c r="LQ403" s="57"/>
      <c r="LR403" s="57"/>
      <c r="LS403" s="57"/>
      <c r="LT403" s="57"/>
      <c r="LU403" s="57"/>
      <c r="LV403" s="57"/>
      <c r="LW403" s="57"/>
      <c r="LX403" s="57"/>
      <c r="LY403" s="57"/>
      <c r="LZ403" s="57"/>
      <c r="MA403" s="57"/>
      <c r="MB403" s="57"/>
      <c r="MC403" s="57"/>
      <c r="MD403" s="57"/>
      <c r="ME403" s="57"/>
      <c r="MF403" s="57"/>
      <c r="MG403" s="57"/>
      <c r="MH403" s="57"/>
      <c r="MI403" s="57"/>
      <c r="MJ403" s="57"/>
      <c r="MK403" s="57"/>
      <c r="ML403" s="57"/>
      <c r="MM403" s="57"/>
      <c r="MN403" s="57"/>
      <c r="MO403" s="57"/>
      <c r="MP403" s="57"/>
      <c r="MQ403" s="57"/>
      <c r="MR403" s="57"/>
      <c r="MS403" s="57"/>
      <c r="MT403" s="57"/>
      <c r="MU403" s="57"/>
      <c r="MV403" s="57"/>
      <c r="MW403" s="57"/>
      <c r="MX403" s="57"/>
      <c r="MY403" s="57"/>
      <c r="MZ403" s="57"/>
      <c r="NA403" s="57"/>
      <c r="NB403" s="57"/>
      <c r="NC403" s="57"/>
      <c r="ND403" s="57"/>
      <c r="NE403" s="57"/>
      <c r="NF403" s="57"/>
      <c r="NG403" s="57"/>
      <c r="NH403" s="57"/>
      <c r="NI403" s="57"/>
      <c r="NJ403" s="57"/>
      <c r="NK403" s="57"/>
      <c r="NL403" s="57"/>
      <c r="NM403" s="57"/>
      <c r="NN403" s="57"/>
      <c r="NO403" s="57"/>
      <c r="NP403" s="57"/>
      <c r="NQ403" s="57"/>
      <c r="NR403" s="57"/>
      <c r="NS403" s="57"/>
      <c r="NT403" s="57"/>
      <c r="NU403" s="57"/>
      <c r="NV403" s="57"/>
      <c r="NW403" s="57"/>
      <c r="NX403" s="57"/>
      <c r="NY403" s="57"/>
      <c r="NZ403" s="57"/>
      <c r="OA403" s="57"/>
      <c r="OB403" s="57"/>
      <c r="OC403" s="57"/>
      <c r="OD403" s="57"/>
      <c r="OE403" s="57"/>
      <c r="OF403" s="57"/>
      <c r="OG403" s="57"/>
      <c r="OH403" s="57"/>
      <c r="OI403" s="57"/>
      <c r="OJ403" s="57"/>
      <c r="OK403" s="57"/>
      <c r="OL403" s="57"/>
      <c r="OM403" s="57"/>
      <c r="ON403" s="57"/>
      <c r="OO403" s="57"/>
      <c r="OP403" s="57"/>
      <c r="OQ403" s="57"/>
      <c r="OR403" s="57"/>
      <c r="OS403" s="57"/>
      <c r="OT403" s="57"/>
      <c r="OU403" s="57"/>
      <c r="OV403" s="57"/>
      <c r="OW403" s="57"/>
      <c r="OX403" s="57"/>
      <c r="OY403" s="57"/>
      <c r="OZ403" s="57"/>
      <c r="PA403" s="57"/>
      <c r="PB403" s="57"/>
      <c r="PC403" s="57"/>
      <c r="PD403" s="57"/>
      <c r="PE403" s="57"/>
      <c r="PF403" s="57"/>
      <c r="PG403" s="57"/>
      <c r="PH403" s="57"/>
      <c r="PI403" s="57"/>
      <c r="PJ403" s="57"/>
      <c r="PK403" s="57"/>
      <c r="PL403" s="57"/>
      <c r="PM403" s="57"/>
      <c r="PN403" s="57"/>
      <c r="PO403" s="57"/>
      <c r="PP403" s="57"/>
      <c r="PQ403" s="57"/>
      <c r="PR403" s="57"/>
      <c r="PS403" s="57"/>
      <c r="PT403" s="57"/>
      <c r="PU403" s="57"/>
      <c r="PV403" s="57"/>
      <c r="PW403" s="57"/>
      <c r="PX403" s="57"/>
      <c r="PY403" s="57"/>
      <c r="PZ403" s="57"/>
      <c r="QA403" s="57"/>
      <c r="QB403" s="57"/>
      <c r="QC403" s="57"/>
      <c r="QD403" s="57"/>
      <c r="QE403" s="57"/>
      <c r="QF403" s="57"/>
      <c r="QG403" s="57"/>
      <c r="QH403" s="57"/>
      <c r="QI403" s="57"/>
      <c r="QJ403" s="57"/>
      <c r="QK403" s="57"/>
      <c r="QL403" s="57"/>
      <c r="QM403" s="57"/>
      <c r="QN403" s="57"/>
      <c r="QO403" s="57"/>
      <c r="QP403" s="57"/>
      <c r="QQ403" s="57"/>
      <c r="QR403" s="57"/>
      <c r="QS403" s="57"/>
      <c r="QT403" s="57"/>
      <c r="QU403" s="57"/>
      <c r="QV403" s="57"/>
      <c r="QW403" s="57"/>
      <c r="QX403" s="57"/>
      <c r="QY403" s="57"/>
      <c r="QZ403" s="57"/>
      <c r="RA403" s="57"/>
      <c r="RB403" s="57"/>
      <c r="RC403" s="57"/>
      <c r="RD403" s="57"/>
      <c r="RE403" s="57"/>
      <c r="RF403" s="57"/>
      <c r="RG403" s="57"/>
      <c r="RH403" s="57"/>
      <c r="RI403" s="57"/>
      <c r="RJ403" s="57"/>
      <c r="RK403" s="57"/>
      <c r="RL403" s="57"/>
      <c r="RM403" s="57"/>
      <c r="RN403" s="57"/>
      <c r="RO403" s="57"/>
      <c r="RP403" s="57"/>
      <c r="RQ403" s="57"/>
      <c r="RR403" s="57"/>
      <c r="RS403" s="57"/>
      <c r="RT403" s="57"/>
      <c r="RU403" s="57"/>
      <c r="RV403" s="57"/>
      <c r="RW403" s="57"/>
      <c r="RX403" s="57"/>
      <c r="RY403" s="57"/>
      <c r="RZ403" s="57"/>
      <c r="SA403" s="57"/>
      <c r="SB403" s="57"/>
      <c r="SC403" s="57"/>
      <c r="SD403" s="57"/>
      <c r="SE403" s="57"/>
      <c r="SF403" s="57"/>
      <c r="SG403" s="57"/>
      <c r="SH403" s="57"/>
      <c r="SI403" s="57"/>
      <c r="SJ403" s="57"/>
      <c r="SK403" s="57"/>
      <c r="SL403" s="57"/>
      <c r="SM403" s="57"/>
      <c r="SN403" s="57"/>
      <c r="SO403" s="57"/>
      <c r="SP403" s="57"/>
      <c r="SQ403" s="57"/>
      <c r="SR403" s="57"/>
      <c r="SS403" s="57"/>
      <c r="ST403" s="57"/>
      <c r="SU403" s="57"/>
      <c r="SV403" s="57"/>
      <c r="SW403" s="57"/>
      <c r="SX403" s="57"/>
      <c r="SY403" s="57"/>
      <c r="SZ403" s="57"/>
      <c r="TA403" s="57"/>
      <c r="TB403" s="57"/>
      <c r="TC403" s="57"/>
      <c r="TD403" s="57"/>
      <c r="TE403" s="57"/>
      <c r="TF403" s="57"/>
      <c r="TG403" s="57"/>
      <c r="TH403" s="57"/>
      <c r="TI403" s="57"/>
      <c r="TJ403" s="57"/>
      <c r="TK403" s="57"/>
      <c r="TL403" s="57"/>
      <c r="TM403" s="57"/>
      <c r="TN403" s="57"/>
      <c r="TO403" s="57"/>
      <c r="TP403" s="57"/>
      <c r="TQ403" s="57"/>
      <c r="TR403" s="57"/>
      <c r="TS403" s="57"/>
      <c r="TT403" s="57"/>
      <c r="TU403" s="57"/>
      <c r="TV403" s="57"/>
      <c r="TW403" s="57"/>
      <c r="TX403" s="57"/>
      <c r="TY403" s="57"/>
      <c r="TZ403" s="57"/>
      <c r="UA403" s="57"/>
      <c r="UB403" s="57"/>
      <c r="UC403" s="57"/>
      <c r="UD403" s="57"/>
      <c r="UE403" s="57"/>
      <c r="UF403" s="57"/>
      <c r="UG403" s="57"/>
      <c r="UH403" s="57"/>
      <c r="UI403" s="57"/>
      <c r="UJ403" s="57"/>
      <c r="UK403" s="57"/>
      <c r="UL403" s="57"/>
      <c r="UM403" s="57"/>
      <c r="UN403" s="57"/>
      <c r="UO403" s="57"/>
      <c r="UP403" s="57"/>
      <c r="UQ403" s="57"/>
      <c r="UR403" s="57"/>
      <c r="US403" s="57"/>
      <c r="UT403" s="57"/>
      <c r="UU403" s="57"/>
      <c r="UV403" s="57"/>
      <c r="UW403" s="57"/>
      <c r="UX403" s="57"/>
      <c r="UY403" s="57"/>
      <c r="UZ403" s="57"/>
      <c r="VA403" s="57"/>
      <c r="VB403" s="57"/>
      <c r="VC403" s="57"/>
      <c r="VD403" s="57"/>
      <c r="VE403" s="57"/>
      <c r="VF403" s="57"/>
      <c r="VG403" s="57"/>
      <c r="VH403" s="57"/>
      <c r="VI403" s="57"/>
      <c r="VJ403" s="57"/>
      <c r="VK403" s="57"/>
      <c r="VL403" s="57"/>
      <c r="VM403" s="57"/>
      <c r="VN403" s="57"/>
      <c r="VO403" s="57"/>
      <c r="VP403" s="57"/>
      <c r="VQ403" s="57"/>
      <c r="VR403" s="57"/>
      <c r="VS403" s="57"/>
      <c r="VT403" s="57"/>
      <c r="VU403" s="57"/>
      <c r="VV403" s="57"/>
      <c r="VW403" s="57"/>
      <c r="VX403" s="57"/>
      <c r="VY403" s="57"/>
      <c r="VZ403" s="57"/>
      <c r="WA403" s="57"/>
      <c r="WB403" s="57"/>
      <c r="WC403" s="57"/>
      <c r="WD403" s="57"/>
      <c r="WE403" s="57"/>
      <c r="WF403" s="57"/>
      <c r="WG403" s="57"/>
      <c r="WH403" s="57"/>
      <c r="WI403" s="57"/>
      <c r="WJ403" s="57"/>
      <c r="WK403" s="57"/>
      <c r="WL403" s="57"/>
      <c r="WM403" s="57"/>
      <c r="WN403" s="57"/>
      <c r="WO403" s="57"/>
      <c r="WP403" s="57"/>
      <c r="WQ403" s="57"/>
      <c r="WR403" s="57"/>
      <c r="WS403" s="57"/>
      <c r="WT403" s="57"/>
      <c r="WU403" s="57"/>
      <c r="WV403" s="57"/>
      <c r="WW403" s="57"/>
      <c r="WX403" s="57"/>
      <c r="WY403" s="57"/>
      <c r="WZ403" s="57"/>
      <c r="XA403" s="57"/>
      <c r="XB403" s="57"/>
      <c r="XC403" s="57"/>
      <c r="XD403" s="57"/>
      <c r="XE403" s="57"/>
      <c r="XF403" s="57"/>
      <c r="XG403" s="57"/>
      <c r="XH403" s="57"/>
      <c r="XI403" s="57"/>
      <c r="XJ403" s="57"/>
      <c r="XK403" s="57"/>
      <c r="XL403" s="57"/>
      <c r="XM403" s="57"/>
      <c r="XN403" s="57"/>
      <c r="XO403" s="57"/>
      <c r="XP403" s="57"/>
      <c r="XQ403" s="57"/>
      <c r="XR403" s="57"/>
      <c r="XS403" s="57"/>
      <c r="XT403" s="57"/>
      <c r="XU403" s="57"/>
      <c r="XV403" s="57"/>
      <c r="XW403" s="57"/>
    </row>
    <row r="404">
      <c r="AI404" s="57"/>
      <c r="BR404" s="57"/>
      <c r="DA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c r="IX404" s="57"/>
      <c r="IY404" s="57"/>
      <c r="IZ404" s="57"/>
      <c r="JA404" s="57"/>
      <c r="JB404" s="57"/>
      <c r="JC404" s="57"/>
      <c r="JD404" s="57"/>
      <c r="JE404" s="57"/>
      <c r="JF404" s="57"/>
      <c r="JG404" s="57"/>
      <c r="JH404" s="57"/>
      <c r="JI404" s="57"/>
      <c r="JJ404" s="57"/>
      <c r="JK404" s="57"/>
      <c r="JL404" s="57"/>
      <c r="JM404" s="57"/>
      <c r="JN404" s="57"/>
      <c r="JO404" s="57"/>
      <c r="JP404" s="57"/>
      <c r="JQ404" s="57"/>
      <c r="JR404" s="57"/>
      <c r="JS404" s="57"/>
      <c r="JT404" s="57"/>
      <c r="JU404" s="57"/>
      <c r="JV404" s="57"/>
      <c r="JW404" s="57"/>
      <c r="JX404" s="57"/>
      <c r="JY404" s="57"/>
      <c r="JZ404" s="57"/>
      <c r="KA404" s="57"/>
      <c r="KB404" s="57"/>
      <c r="KC404" s="57"/>
      <c r="KD404" s="57"/>
      <c r="KE404" s="57"/>
      <c r="KF404" s="57"/>
      <c r="KG404" s="57"/>
      <c r="KH404" s="57"/>
      <c r="KI404" s="57"/>
      <c r="KJ404" s="57"/>
      <c r="KK404" s="57"/>
      <c r="KL404" s="57"/>
      <c r="KM404" s="57"/>
      <c r="KN404" s="57"/>
      <c r="KO404" s="57"/>
      <c r="KP404" s="57"/>
      <c r="KQ404" s="57"/>
      <c r="KR404" s="57"/>
      <c r="KS404" s="57"/>
      <c r="KT404" s="57"/>
      <c r="KU404" s="57"/>
      <c r="KV404" s="57"/>
      <c r="KW404" s="57"/>
      <c r="KX404" s="57"/>
      <c r="KY404" s="57"/>
      <c r="KZ404" s="57"/>
      <c r="LA404" s="57"/>
      <c r="LB404" s="57"/>
      <c r="LC404" s="57"/>
      <c r="LD404" s="57"/>
      <c r="LE404" s="57"/>
      <c r="LF404" s="57"/>
      <c r="LG404" s="57"/>
      <c r="LH404" s="57"/>
      <c r="LI404" s="57"/>
      <c r="LJ404" s="57"/>
      <c r="LK404" s="57"/>
      <c r="LL404" s="57"/>
      <c r="LM404" s="57"/>
      <c r="LN404" s="57"/>
      <c r="LO404" s="57"/>
      <c r="LP404" s="57"/>
      <c r="LQ404" s="57"/>
      <c r="LR404" s="57"/>
      <c r="LS404" s="57"/>
      <c r="LT404" s="57"/>
      <c r="LU404" s="57"/>
      <c r="LV404" s="57"/>
      <c r="LW404" s="57"/>
      <c r="LX404" s="57"/>
      <c r="LY404" s="57"/>
      <c r="LZ404" s="57"/>
      <c r="MA404" s="57"/>
      <c r="MB404" s="57"/>
      <c r="MC404" s="57"/>
      <c r="MD404" s="57"/>
      <c r="ME404" s="57"/>
      <c r="MF404" s="57"/>
      <c r="MG404" s="57"/>
      <c r="MH404" s="57"/>
      <c r="MI404" s="57"/>
      <c r="MJ404" s="57"/>
      <c r="MK404" s="57"/>
      <c r="ML404" s="57"/>
      <c r="MM404" s="57"/>
      <c r="MN404" s="57"/>
      <c r="MO404" s="57"/>
      <c r="MP404" s="57"/>
      <c r="MQ404" s="57"/>
      <c r="MR404" s="57"/>
      <c r="MS404" s="57"/>
      <c r="MT404" s="57"/>
      <c r="MU404" s="57"/>
      <c r="MV404" s="57"/>
      <c r="MW404" s="57"/>
      <c r="MX404" s="57"/>
      <c r="MY404" s="57"/>
      <c r="MZ404" s="57"/>
      <c r="NA404" s="57"/>
      <c r="NB404" s="57"/>
      <c r="NC404" s="57"/>
      <c r="ND404" s="57"/>
      <c r="NE404" s="57"/>
      <c r="NF404" s="57"/>
      <c r="NG404" s="57"/>
      <c r="NH404" s="57"/>
      <c r="NI404" s="57"/>
      <c r="NJ404" s="57"/>
      <c r="NK404" s="57"/>
      <c r="NL404" s="57"/>
      <c r="NM404" s="57"/>
      <c r="NN404" s="57"/>
      <c r="NO404" s="57"/>
      <c r="NP404" s="57"/>
      <c r="NQ404" s="57"/>
      <c r="NR404" s="57"/>
      <c r="NS404" s="57"/>
      <c r="NT404" s="57"/>
      <c r="NU404" s="57"/>
      <c r="NV404" s="57"/>
      <c r="NW404" s="57"/>
      <c r="NX404" s="57"/>
      <c r="NY404" s="57"/>
      <c r="NZ404" s="57"/>
      <c r="OA404" s="57"/>
      <c r="OB404" s="57"/>
      <c r="OC404" s="57"/>
      <c r="OD404" s="57"/>
      <c r="OE404" s="57"/>
      <c r="OF404" s="57"/>
      <c r="OG404" s="57"/>
      <c r="OH404" s="57"/>
      <c r="OI404" s="57"/>
      <c r="OJ404" s="57"/>
      <c r="OK404" s="57"/>
      <c r="OL404" s="57"/>
      <c r="OM404" s="57"/>
      <c r="ON404" s="57"/>
      <c r="OO404" s="57"/>
      <c r="OP404" s="57"/>
      <c r="OQ404" s="57"/>
      <c r="OR404" s="57"/>
      <c r="OS404" s="57"/>
      <c r="OT404" s="57"/>
      <c r="OU404" s="57"/>
      <c r="OV404" s="57"/>
      <c r="OW404" s="57"/>
      <c r="OX404" s="57"/>
      <c r="OY404" s="57"/>
      <c r="OZ404" s="57"/>
      <c r="PA404" s="57"/>
      <c r="PB404" s="57"/>
      <c r="PC404" s="57"/>
      <c r="PD404" s="57"/>
      <c r="PE404" s="57"/>
      <c r="PF404" s="57"/>
      <c r="PG404" s="57"/>
      <c r="PH404" s="57"/>
      <c r="PI404" s="57"/>
      <c r="PJ404" s="57"/>
      <c r="PK404" s="57"/>
      <c r="PL404" s="57"/>
      <c r="PM404" s="57"/>
      <c r="PN404" s="57"/>
      <c r="PO404" s="57"/>
      <c r="PP404" s="57"/>
      <c r="PQ404" s="57"/>
      <c r="PR404" s="57"/>
      <c r="PS404" s="57"/>
      <c r="PT404" s="57"/>
      <c r="PU404" s="57"/>
      <c r="PV404" s="57"/>
      <c r="PW404" s="57"/>
      <c r="PX404" s="57"/>
      <c r="PY404" s="57"/>
      <c r="PZ404" s="57"/>
      <c r="QA404" s="57"/>
      <c r="QB404" s="57"/>
      <c r="QC404" s="57"/>
      <c r="QD404" s="57"/>
      <c r="QE404" s="57"/>
      <c r="QF404" s="57"/>
      <c r="QG404" s="57"/>
      <c r="QH404" s="57"/>
      <c r="QI404" s="57"/>
      <c r="QJ404" s="57"/>
      <c r="QK404" s="57"/>
      <c r="QL404" s="57"/>
      <c r="QM404" s="57"/>
      <c r="QN404" s="57"/>
      <c r="QO404" s="57"/>
      <c r="QP404" s="57"/>
      <c r="QQ404" s="57"/>
      <c r="QR404" s="57"/>
      <c r="QS404" s="57"/>
      <c r="QT404" s="57"/>
      <c r="QU404" s="57"/>
      <c r="QV404" s="57"/>
      <c r="QW404" s="57"/>
      <c r="QX404" s="57"/>
      <c r="QY404" s="57"/>
      <c r="QZ404" s="57"/>
      <c r="RA404" s="57"/>
      <c r="RB404" s="57"/>
      <c r="RC404" s="57"/>
      <c r="RD404" s="57"/>
      <c r="RE404" s="57"/>
      <c r="RF404" s="57"/>
      <c r="RG404" s="57"/>
      <c r="RH404" s="57"/>
      <c r="RI404" s="57"/>
      <c r="RJ404" s="57"/>
      <c r="RK404" s="57"/>
      <c r="RL404" s="57"/>
      <c r="RM404" s="57"/>
      <c r="RN404" s="57"/>
      <c r="RO404" s="57"/>
      <c r="RP404" s="57"/>
      <c r="RQ404" s="57"/>
      <c r="RR404" s="57"/>
      <c r="RS404" s="57"/>
      <c r="RT404" s="57"/>
      <c r="RU404" s="57"/>
      <c r="RV404" s="57"/>
      <c r="RW404" s="57"/>
      <c r="RX404" s="57"/>
      <c r="RY404" s="57"/>
      <c r="RZ404" s="57"/>
      <c r="SA404" s="57"/>
      <c r="SB404" s="57"/>
      <c r="SC404" s="57"/>
      <c r="SD404" s="57"/>
      <c r="SE404" s="57"/>
      <c r="SF404" s="57"/>
      <c r="SG404" s="57"/>
      <c r="SH404" s="57"/>
      <c r="SI404" s="57"/>
      <c r="SJ404" s="57"/>
      <c r="SK404" s="57"/>
      <c r="SL404" s="57"/>
      <c r="SM404" s="57"/>
      <c r="SN404" s="57"/>
      <c r="SO404" s="57"/>
      <c r="SP404" s="57"/>
      <c r="SQ404" s="57"/>
      <c r="SR404" s="57"/>
      <c r="SS404" s="57"/>
      <c r="ST404" s="57"/>
      <c r="SU404" s="57"/>
      <c r="SV404" s="57"/>
      <c r="SW404" s="57"/>
      <c r="SX404" s="57"/>
      <c r="SY404" s="57"/>
      <c r="SZ404" s="57"/>
      <c r="TA404" s="57"/>
      <c r="TB404" s="57"/>
      <c r="TC404" s="57"/>
      <c r="TD404" s="57"/>
      <c r="TE404" s="57"/>
      <c r="TF404" s="57"/>
      <c r="TG404" s="57"/>
      <c r="TH404" s="57"/>
      <c r="TI404" s="57"/>
      <c r="TJ404" s="57"/>
      <c r="TK404" s="57"/>
      <c r="TL404" s="57"/>
      <c r="TM404" s="57"/>
      <c r="TN404" s="57"/>
      <c r="TO404" s="57"/>
      <c r="TP404" s="57"/>
      <c r="TQ404" s="57"/>
      <c r="TR404" s="57"/>
      <c r="TS404" s="57"/>
      <c r="TT404" s="57"/>
      <c r="TU404" s="57"/>
      <c r="TV404" s="57"/>
      <c r="TW404" s="57"/>
      <c r="TX404" s="57"/>
      <c r="TY404" s="57"/>
      <c r="TZ404" s="57"/>
      <c r="UA404" s="57"/>
      <c r="UB404" s="57"/>
      <c r="UC404" s="57"/>
      <c r="UD404" s="57"/>
      <c r="UE404" s="57"/>
      <c r="UF404" s="57"/>
      <c r="UG404" s="57"/>
      <c r="UH404" s="57"/>
      <c r="UI404" s="57"/>
      <c r="UJ404" s="57"/>
      <c r="UK404" s="57"/>
      <c r="UL404" s="57"/>
      <c r="UM404" s="57"/>
      <c r="UN404" s="57"/>
      <c r="UO404" s="57"/>
      <c r="UP404" s="57"/>
      <c r="UQ404" s="57"/>
      <c r="UR404" s="57"/>
      <c r="US404" s="57"/>
      <c r="UT404" s="57"/>
      <c r="UU404" s="57"/>
      <c r="UV404" s="57"/>
      <c r="UW404" s="57"/>
      <c r="UX404" s="57"/>
      <c r="UY404" s="57"/>
      <c r="UZ404" s="57"/>
      <c r="VA404" s="57"/>
      <c r="VB404" s="57"/>
      <c r="VC404" s="57"/>
      <c r="VD404" s="57"/>
      <c r="VE404" s="57"/>
      <c r="VF404" s="57"/>
      <c r="VG404" s="57"/>
      <c r="VH404" s="57"/>
      <c r="VI404" s="57"/>
      <c r="VJ404" s="57"/>
      <c r="VK404" s="57"/>
      <c r="VL404" s="57"/>
      <c r="VM404" s="57"/>
      <c r="VN404" s="57"/>
      <c r="VO404" s="57"/>
      <c r="VP404" s="57"/>
      <c r="VQ404" s="57"/>
      <c r="VR404" s="57"/>
      <c r="VS404" s="57"/>
      <c r="VT404" s="57"/>
      <c r="VU404" s="57"/>
      <c r="VV404" s="57"/>
      <c r="VW404" s="57"/>
      <c r="VX404" s="57"/>
      <c r="VY404" s="57"/>
      <c r="VZ404" s="57"/>
      <c r="WA404" s="57"/>
      <c r="WB404" s="57"/>
      <c r="WC404" s="57"/>
      <c r="WD404" s="57"/>
      <c r="WE404" s="57"/>
      <c r="WF404" s="57"/>
      <c r="WG404" s="57"/>
      <c r="WH404" s="57"/>
      <c r="WI404" s="57"/>
      <c r="WJ404" s="57"/>
      <c r="WK404" s="57"/>
      <c r="WL404" s="57"/>
      <c r="WM404" s="57"/>
      <c r="WN404" s="57"/>
      <c r="WO404" s="57"/>
      <c r="WP404" s="57"/>
      <c r="WQ404" s="57"/>
      <c r="WR404" s="57"/>
      <c r="WS404" s="57"/>
      <c r="WT404" s="57"/>
      <c r="WU404" s="57"/>
      <c r="WV404" s="57"/>
      <c r="WW404" s="57"/>
      <c r="WX404" s="57"/>
      <c r="WY404" s="57"/>
      <c r="WZ404" s="57"/>
      <c r="XA404" s="57"/>
      <c r="XB404" s="57"/>
      <c r="XC404" s="57"/>
      <c r="XD404" s="57"/>
      <c r="XE404" s="57"/>
      <c r="XF404" s="57"/>
      <c r="XG404" s="57"/>
      <c r="XH404" s="57"/>
      <c r="XI404" s="57"/>
      <c r="XJ404" s="57"/>
      <c r="XK404" s="57"/>
      <c r="XL404" s="57"/>
      <c r="XM404" s="57"/>
      <c r="XN404" s="57"/>
      <c r="XO404" s="57"/>
      <c r="XP404" s="57"/>
      <c r="XQ404" s="57"/>
      <c r="XR404" s="57"/>
      <c r="XS404" s="57"/>
      <c r="XT404" s="57"/>
      <c r="XU404" s="57"/>
      <c r="XV404" s="57"/>
      <c r="XW404" s="57"/>
    </row>
    <row r="405">
      <c r="AI405" s="57"/>
      <c r="BR405" s="57"/>
      <c r="DA405" s="57"/>
      <c r="EJ405" s="57"/>
      <c r="EK405" s="57"/>
      <c r="EL405" s="57"/>
      <c r="EM405" s="57"/>
      <c r="EN405" s="57"/>
      <c r="EO405" s="57"/>
      <c r="EP405" s="57"/>
      <c r="EQ405" s="57"/>
      <c r="ER405" s="57"/>
      <c r="ES405" s="57"/>
      <c r="ET405" s="57"/>
      <c r="EU405" s="57"/>
      <c r="EV405" s="57"/>
      <c r="EW405" s="57"/>
      <c r="EX405" s="57"/>
      <c r="EY405" s="57"/>
      <c r="EZ405" s="57"/>
      <c r="FA405" s="57"/>
      <c r="FB405" s="57"/>
      <c r="FC405" s="57"/>
      <c r="FD405" s="57"/>
      <c r="FE405" s="57"/>
      <c r="FF405" s="57"/>
      <c r="FG405" s="57"/>
      <c r="FH405" s="57"/>
      <c r="FI405" s="57"/>
      <c r="FJ405" s="57"/>
      <c r="FK405" s="57"/>
      <c r="FL405" s="57"/>
      <c r="FM405" s="57"/>
      <c r="FN405" s="57"/>
      <c r="FO405" s="57"/>
      <c r="FP405" s="57"/>
      <c r="FQ405" s="57"/>
      <c r="FR405" s="57"/>
      <c r="FS405" s="57"/>
      <c r="FT405" s="57"/>
      <c r="FU405" s="57"/>
      <c r="FV405" s="57"/>
      <c r="FW405" s="57"/>
      <c r="FX405" s="57"/>
      <c r="FY405" s="57"/>
      <c r="FZ405" s="57"/>
      <c r="GA405" s="57"/>
      <c r="GB405" s="57"/>
      <c r="GC405" s="57"/>
      <c r="GD405" s="57"/>
      <c r="GE405" s="57"/>
      <c r="GF405" s="57"/>
      <c r="GG405" s="57"/>
      <c r="GH405" s="57"/>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c r="HL405" s="57"/>
      <c r="HM405" s="57"/>
      <c r="HN405" s="57"/>
      <c r="HO405" s="57"/>
      <c r="HP405" s="57"/>
      <c r="HQ405" s="57"/>
      <c r="HR405" s="57"/>
      <c r="HS405" s="57"/>
      <c r="HT405" s="57"/>
      <c r="HU405" s="57"/>
      <c r="HV405" s="57"/>
      <c r="HW405" s="57"/>
      <c r="HX405" s="57"/>
      <c r="HY405" s="57"/>
      <c r="HZ405" s="57"/>
      <c r="IA405" s="57"/>
      <c r="IB405" s="57"/>
      <c r="IC405" s="57"/>
      <c r="ID405" s="57"/>
      <c r="IE405" s="57"/>
      <c r="IF405" s="57"/>
      <c r="IG405" s="57"/>
      <c r="IH405" s="57"/>
      <c r="II405" s="57"/>
      <c r="IJ405" s="57"/>
      <c r="IK405" s="57"/>
      <c r="IL405" s="57"/>
      <c r="IM405" s="57"/>
      <c r="IN405" s="57"/>
      <c r="IO405" s="57"/>
      <c r="IP405" s="57"/>
      <c r="IQ405" s="57"/>
      <c r="IR405" s="57"/>
      <c r="IS405" s="57"/>
      <c r="IT405" s="57"/>
      <c r="IU405" s="57"/>
      <c r="IV405" s="57"/>
      <c r="IW405" s="57"/>
      <c r="IX405" s="57"/>
      <c r="IY405" s="57"/>
      <c r="IZ405" s="57"/>
      <c r="JA405" s="57"/>
      <c r="JB405" s="57"/>
      <c r="JC405" s="57"/>
      <c r="JD405" s="57"/>
      <c r="JE405" s="57"/>
      <c r="JF405" s="57"/>
      <c r="JG405" s="57"/>
      <c r="JH405" s="57"/>
      <c r="JI405" s="57"/>
      <c r="JJ405" s="57"/>
      <c r="JK405" s="57"/>
      <c r="JL405" s="57"/>
      <c r="JM405" s="57"/>
      <c r="JN405" s="57"/>
      <c r="JO405" s="57"/>
      <c r="JP405" s="57"/>
      <c r="JQ405" s="57"/>
      <c r="JR405" s="57"/>
      <c r="JS405" s="57"/>
      <c r="JT405" s="57"/>
      <c r="JU405" s="57"/>
      <c r="JV405" s="57"/>
      <c r="JW405" s="57"/>
      <c r="JX405" s="57"/>
      <c r="JY405" s="57"/>
      <c r="JZ405" s="57"/>
      <c r="KA405" s="57"/>
      <c r="KB405" s="57"/>
      <c r="KC405" s="57"/>
      <c r="KD405" s="57"/>
      <c r="KE405" s="57"/>
      <c r="KF405" s="57"/>
      <c r="KG405" s="57"/>
      <c r="KH405" s="57"/>
      <c r="KI405" s="57"/>
      <c r="KJ405" s="57"/>
      <c r="KK405" s="57"/>
      <c r="KL405" s="57"/>
      <c r="KM405" s="57"/>
      <c r="KN405" s="57"/>
      <c r="KO405" s="57"/>
      <c r="KP405" s="57"/>
      <c r="KQ405" s="57"/>
      <c r="KR405" s="57"/>
      <c r="KS405" s="57"/>
      <c r="KT405" s="57"/>
      <c r="KU405" s="57"/>
      <c r="KV405" s="57"/>
      <c r="KW405" s="57"/>
      <c r="KX405" s="57"/>
      <c r="KY405" s="57"/>
      <c r="KZ405" s="57"/>
      <c r="LA405" s="57"/>
      <c r="LB405" s="57"/>
      <c r="LC405" s="57"/>
      <c r="LD405" s="57"/>
      <c r="LE405" s="57"/>
      <c r="LF405" s="57"/>
      <c r="LG405" s="57"/>
      <c r="LH405" s="57"/>
      <c r="LI405" s="57"/>
      <c r="LJ405" s="57"/>
      <c r="LK405" s="57"/>
      <c r="LL405" s="57"/>
      <c r="LM405" s="57"/>
      <c r="LN405" s="57"/>
      <c r="LO405" s="57"/>
      <c r="LP405" s="57"/>
      <c r="LQ405" s="57"/>
      <c r="LR405" s="57"/>
      <c r="LS405" s="57"/>
      <c r="LT405" s="57"/>
      <c r="LU405" s="57"/>
      <c r="LV405" s="57"/>
      <c r="LW405" s="57"/>
      <c r="LX405" s="57"/>
      <c r="LY405" s="57"/>
      <c r="LZ405" s="57"/>
      <c r="MA405" s="57"/>
      <c r="MB405" s="57"/>
      <c r="MC405" s="57"/>
      <c r="MD405" s="57"/>
      <c r="ME405" s="57"/>
      <c r="MF405" s="57"/>
      <c r="MG405" s="57"/>
      <c r="MH405" s="57"/>
      <c r="MI405" s="57"/>
      <c r="MJ405" s="57"/>
      <c r="MK405" s="57"/>
      <c r="ML405" s="57"/>
      <c r="MM405" s="57"/>
      <c r="MN405" s="57"/>
      <c r="MO405" s="57"/>
      <c r="MP405" s="57"/>
      <c r="MQ405" s="57"/>
      <c r="MR405" s="57"/>
      <c r="MS405" s="57"/>
      <c r="MT405" s="57"/>
      <c r="MU405" s="57"/>
      <c r="MV405" s="57"/>
      <c r="MW405" s="57"/>
      <c r="MX405" s="57"/>
      <c r="MY405" s="57"/>
      <c r="MZ405" s="57"/>
      <c r="NA405" s="57"/>
      <c r="NB405" s="57"/>
      <c r="NC405" s="57"/>
      <c r="ND405" s="57"/>
      <c r="NE405" s="57"/>
      <c r="NF405" s="57"/>
      <c r="NG405" s="57"/>
      <c r="NH405" s="57"/>
      <c r="NI405" s="57"/>
      <c r="NJ405" s="57"/>
      <c r="NK405" s="57"/>
      <c r="NL405" s="57"/>
      <c r="NM405" s="57"/>
      <c r="NN405" s="57"/>
      <c r="NO405" s="57"/>
      <c r="NP405" s="57"/>
      <c r="NQ405" s="57"/>
      <c r="NR405" s="57"/>
      <c r="NS405" s="57"/>
      <c r="NT405" s="57"/>
      <c r="NU405" s="57"/>
      <c r="NV405" s="57"/>
      <c r="NW405" s="57"/>
      <c r="NX405" s="57"/>
      <c r="NY405" s="57"/>
      <c r="NZ405" s="57"/>
      <c r="OA405" s="57"/>
      <c r="OB405" s="57"/>
      <c r="OC405" s="57"/>
      <c r="OD405" s="57"/>
      <c r="OE405" s="57"/>
      <c r="OF405" s="57"/>
      <c r="OG405" s="57"/>
      <c r="OH405" s="57"/>
      <c r="OI405" s="57"/>
      <c r="OJ405" s="57"/>
      <c r="OK405" s="57"/>
      <c r="OL405" s="57"/>
      <c r="OM405" s="57"/>
      <c r="ON405" s="57"/>
      <c r="OO405" s="57"/>
      <c r="OP405" s="57"/>
      <c r="OQ405" s="57"/>
      <c r="OR405" s="57"/>
      <c r="OS405" s="57"/>
      <c r="OT405" s="57"/>
      <c r="OU405" s="57"/>
      <c r="OV405" s="57"/>
      <c r="OW405" s="57"/>
      <c r="OX405" s="57"/>
      <c r="OY405" s="57"/>
      <c r="OZ405" s="57"/>
      <c r="PA405" s="57"/>
      <c r="PB405" s="57"/>
      <c r="PC405" s="57"/>
      <c r="PD405" s="57"/>
      <c r="PE405" s="57"/>
      <c r="PF405" s="57"/>
      <c r="PG405" s="57"/>
      <c r="PH405" s="57"/>
      <c r="PI405" s="57"/>
      <c r="PJ405" s="57"/>
      <c r="PK405" s="57"/>
      <c r="PL405" s="57"/>
      <c r="PM405" s="57"/>
      <c r="PN405" s="57"/>
      <c r="PO405" s="57"/>
      <c r="PP405" s="57"/>
      <c r="PQ405" s="57"/>
      <c r="PR405" s="57"/>
      <c r="PS405" s="57"/>
      <c r="PT405" s="57"/>
      <c r="PU405" s="57"/>
      <c r="PV405" s="57"/>
      <c r="PW405" s="57"/>
      <c r="PX405" s="57"/>
      <c r="PY405" s="57"/>
      <c r="PZ405" s="57"/>
      <c r="QA405" s="57"/>
      <c r="QB405" s="57"/>
      <c r="QC405" s="57"/>
      <c r="QD405" s="57"/>
      <c r="QE405" s="57"/>
      <c r="QF405" s="57"/>
      <c r="QG405" s="57"/>
      <c r="QH405" s="57"/>
      <c r="QI405" s="57"/>
      <c r="QJ405" s="57"/>
      <c r="QK405" s="57"/>
      <c r="QL405" s="57"/>
      <c r="QM405" s="57"/>
      <c r="QN405" s="57"/>
      <c r="QO405" s="57"/>
      <c r="QP405" s="57"/>
      <c r="QQ405" s="57"/>
      <c r="QR405" s="57"/>
      <c r="QS405" s="57"/>
      <c r="QT405" s="57"/>
      <c r="QU405" s="57"/>
      <c r="QV405" s="57"/>
      <c r="QW405" s="57"/>
      <c r="QX405" s="57"/>
      <c r="QY405" s="57"/>
      <c r="QZ405" s="57"/>
      <c r="RA405" s="57"/>
      <c r="RB405" s="57"/>
      <c r="RC405" s="57"/>
      <c r="RD405" s="57"/>
      <c r="RE405" s="57"/>
      <c r="RF405" s="57"/>
      <c r="RG405" s="57"/>
      <c r="RH405" s="57"/>
      <c r="RI405" s="57"/>
      <c r="RJ405" s="57"/>
      <c r="RK405" s="57"/>
      <c r="RL405" s="57"/>
      <c r="RM405" s="57"/>
      <c r="RN405" s="57"/>
      <c r="RO405" s="57"/>
      <c r="RP405" s="57"/>
      <c r="RQ405" s="57"/>
      <c r="RR405" s="57"/>
      <c r="RS405" s="57"/>
      <c r="RT405" s="57"/>
      <c r="RU405" s="57"/>
      <c r="RV405" s="57"/>
      <c r="RW405" s="57"/>
      <c r="RX405" s="57"/>
      <c r="RY405" s="57"/>
      <c r="RZ405" s="57"/>
      <c r="SA405" s="57"/>
      <c r="SB405" s="57"/>
      <c r="SC405" s="57"/>
      <c r="SD405" s="57"/>
      <c r="SE405" s="57"/>
      <c r="SF405" s="57"/>
      <c r="SG405" s="57"/>
      <c r="SH405" s="57"/>
      <c r="SI405" s="57"/>
      <c r="SJ405" s="57"/>
      <c r="SK405" s="57"/>
      <c r="SL405" s="57"/>
      <c r="SM405" s="57"/>
      <c r="SN405" s="57"/>
      <c r="SO405" s="57"/>
      <c r="SP405" s="57"/>
      <c r="SQ405" s="57"/>
      <c r="SR405" s="57"/>
      <c r="SS405" s="57"/>
      <c r="ST405" s="57"/>
      <c r="SU405" s="57"/>
      <c r="SV405" s="57"/>
      <c r="SW405" s="57"/>
      <c r="SX405" s="57"/>
      <c r="SY405" s="57"/>
      <c r="SZ405" s="57"/>
      <c r="TA405" s="57"/>
      <c r="TB405" s="57"/>
      <c r="TC405" s="57"/>
      <c r="TD405" s="57"/>
      <c r="TE405" s="57"/>
      <c r="TF405" s="57"/>
      <c r="TG405" s="57"/>
      <c r="TH405" s="57"/>
      <c r="TI405" s="57"/>
      <c r="TJ405" s="57"/>
      <c r="TK405" s="57"/>
      <c r="TL405" s="57"/>
      <c r="TM405" s="57"/>
      <c r="TN405" s="57"/>
      <c r="TO405" s="57"/>
      <c r="TP405" s="57"/>
      <c r="TQ405" s="57"/>
      <c r="TR405" s="57"/>
      <c r="TS405" s="57"/>
      <c r="TT405" s="57"/>
      <c r="TU405" s="57"/>
      <c r="TV405" s="57"/>
      <c r="TW405" s="57"/>
      <c r="TX405" s="57"/>
      <c r="TY405" s="57"/>
      <c r="TZ405" s="57"/>
      <c r="UA405" s="57"/>
      <c r="UB405" s="57"/>
      <c r="UC405" s="57"/>
      <c r="UD405" s="57"/>
      <c r="UE405" s="57"/>
      <c r="UF405" s="57"/>
      <c r="UG405" s="57"/>
      <c r="UH405" s="57"/>
      <c r="UI405" s="57"/>
      <c r="UJ405" s="57"/>
      <c r="UK405" s="57"/>
      <c r="UL405" s="57"/>
      <c r="UM405" s="57"/>
      <c r="UN405" s="57"/>
      <c r="UO405" s="57"/>
      <c r="UP405" s="57"/>
      <c r="UQ405" s="57"/>
      <c r="UR405" s="57"/>
      <c r="US405" s="57"/>
      <c r="UT405" s="57"/>
      <c r="UU405" s="57"/>
      <c r="UV405" s="57"/>
      <c r="UW405" s="57"/>
      <c r="UX405" s="57"/>
      <c r="UY405" s="57"/>
      <c r="UZ405" s="57"/>
      <c r="VA405" s="57"/>
      <c r="VB405" s="57"/>
      <c r="VC405" s="57"/>
      <c r="VD405" s="57"/>
      <c r="VE405" s="57"/>
      <c r="VF405" s="57"/>
      <c r="VG405" s="57"/>
      <c r="VH405" s="57"/>
      <c r="VI405" s="57"/>
      <c r="VJ405" s="57"/>
      <c r="VK405" s="57"/>
      <c r="VL405" s="57"/>
      <c r="VM405" s="57"/>
      <c r="VN405" s="57"/>
      <c r="VO405" s="57"/>
      <c r="VP405" s="57"/>
      <c r="VQ405" s="57"/>
      <c r="VR405" s="57"/>
      <c r="VS405" s="57"/>
      <c r="VT405" s="57"/>
      <c r="VU405" s="57"/>
      <c r="VV405" s="57"/>
      <c r="VW405" s="57"/>
      <c r="VX405" s="57"/>
      <c r="VY405" s="57"/>
      <c r="VZ405" s="57"/>
      <c r="WA405" s="57"/>
      <c r="WB405" s="57"/>
      <c r="WC405" s="57"/>
      <c r="WD405" s="57"/>
      <c r="WE405" s="57"/>
      <c r="WF405" s="57"/>
      <c r="WG405" s="57"/>
      <c r="WH405" s="57"/>
      <c r="WI405" s="57"/>
      <c r="WJ405" s="57"/>
      <c r="WK405" s="57"/>
      <c r="WL405" s="57"/>
      <c r="WM405" s="57"/>
      <c r="WN405" s="57"/>
      <c r="WO405" s="57"/>
      <c r="WP405" s="57"/>
      <c r="WQ405" s="57"/>
      <c r="WR405" s="57"/>
      <c r="WS405" s="57"/>
      <c r="WT405" s="57"/>
      <c r="WU405" s="57"/>
      <c r="WV405" s="57"/>
      <c r="WW405" s="57"/>
      <c r="WX405" s="57"/>
      <c r="WY405" s="57"/>
      <c r="WZ405" s="57"/>
      <c r="XA405" s="57"/>
      <c r="XB405" s="57"/>
      <c r="XC405" s="57"/>
      <c r="XD405" s="57"/>
      <c r="XE405" s="57"/>
      <c r="XF405" s="57"/>
      <c r="XG405" s="57"/>
      <c r="XH405" s="57"/>
      <c r="XI405" s="57"/>
      <c r="XJ405" s="57"/>
      <c r="XK405" s="57"/>
      <c r="XL405" s="57"/>
      <c r="XM405" s="57"/>
      <c r="XN405" s="57"/>
      <c r="XO405" s="57"/>
      <c r="XP405" s="57"/>
      <c r="XQ405" s="57"/>
      <c r="XR405" s="57"/>
      <c r="XS405" s="57"/>
      <c r="XT405" s="57"/>
      <c r="XU405" s="57"/>
      <c r="XV405" s="57"/>
      <c r="XW405" s="57"/>
    </row>
    <row r="406">
      <c r="AI406" s="57"/>
      <c r="BR406" s="57"/>
      <c r="DA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c r="IX406" s="57"/>
      <c r="IY406" s="57"/>
      <c r="IZ406" s="57"/>
      <c r="JA406" s="57"/>
      <c r="JB406" s="57"/>
      <c r="JC406" s="57"/>
      <c r="JD406" s="57"/>
      <c r="JE406" s="57"/>
      <c r="JF406" s="57"/>
      <c r="JG406" s="57"/>
      <c r="JH406" s="57"/>
      <c r="JI406" s="57"/>
      <c r="JJ406" s="57"/>
      <c r="JK406" s="57"/>
      <c r="JL406" s="57"/>
      <c r="JM406" s="57"/>
      <c r="JN406" s="57"/>
      <c r="JO406" s="57"/>
      <c r="JP406" s="57"/>
      <c r="JQ406" s="57"/>
      <c r="JR406" s="57"/>
      <c r="JS406" s="57"/>
      <c r="JT406" s="57"/>
      <c r="JU406" s="57"/>
      <c r="JV406" s="57"/>
      <c r="JW406" s="57"/>
      <c r="JX406" s="57"/>
      <c r="JY406" s="57"/>
      <c r="JZ406" s="57"/>
      <c r="KA406" s="57"/>
      <c r="KB406" s="57"/>
      <c r="KC406" s="57"/>
      <c r="KD406" s="57"/>
      <c r="KE406" s="57"/>
      <c r="KF406" s="57"/>
      <c r="KG406" s="57"/>
      <c r="KH406" s="57"/>
      <c r="KI406" s="57"/>
      <c r="KJ406" s="57"/>
      <c r="KK406" s="57"/>
      <c r="KL406" s="57"/>
      <c r="KM406" s="57"/>
      <c r="KN406" s="57"/>
      <c r="KO406" s="57"/>
      <c r="KP406" s="57"/>
      <c r="KQ406" s="57"/>
      <c r="KR406" s="57"/>
      <c r="KS406" s="57"/>
      <c r="KT406" s="57"/>
      <c r="KU406" s="57"/>
      <c r="KV406" s="57"/>
      <c r="KW406" s="57"/>
      <c r="KX406" s="57"/>
      <c r="KY406" s="57"/>
      <c r="KZ406" s="57"/>
      <c r="LA406" s="57"/>
      <c r="LB406" s="57"/>
      <c r="LC406" s="57"/>
      <c r="LD406" s="57"/>
      <c r="LE406" s="57"/>
      <c r="LF406" s="57"/>
      <c r="LG406" s="57"/>
      <c r="LH406" s="57"/>
      <c r="LI406" s="57"/>
      <c r="LJ406" s="57"/>
      <c r="LK406" s="57"/>
      <c r="LL406" s="57"/>
      <c r="LM406" s="57"/>
      <c r="LN406" s="57"/>
      <c r="LO406" s="57"/>
      <c r="LP406" s="57"/>
      <c r="LQ406" s="57"/>
      <c r="LR406" s="57"/>
      <c r="LS406" s="57"/>
      <c r="LT406" s="57"/>
      <c r="LU406" s="57"/>
      <c r="LV406" s="57"/>
      <c r="LW406" s="57"/>
      <c r="LX406" s="57"/>
      <c r="LY406" s="57"/>
      <c r="LZ406" s="57"/>
      <c r="MA406" s="57"/>
      <c r="MB406" s="57"/>
      <c r="MC406" s="57"/>
      <c r="MD406" s="57"/>
      <c r="ME406" s="57"/>
      <c r="MF406" s="57"/>
      <c r="MG406" s="57"/>
      <c r="MH406" s="57"/>
      <c r="MI406" s="57"/>
      <c r="MJ406" s="57"/>
      <c r="MK406" s="57"/>
      <c r="ML406" s="57"/>
      <c r="MM406" s="57"/>
      <c r="MN406" s="57"/>
      <c r="MO406" s="57"/>
      <c r="MP406" s="57"/>
      <c r="MQ406" s="57"/>
      <c r="MR406" s="57"/>
      <c r="MS406" s="57"/>
      <c r="MT406" s="57"/>
      <c r="MU406" s="57"/>
      <c r="MV406" s="57"/>
      <c r="MW406" s="57"/>
      <c r="MX406" s="57"/>
      <c r="MY406" s="57"/>
      <c r="MZ406" s="57"/>
      <c r="NA406" s="57"/>
      <c r="NB406" s="57"/>
      <c r="NC406" s="57"/>
      <c r="ND406" s="57"/>
      <c r="NE406" s="57"/>
      <c r="NF406" s="57"/>
      <c r="NG406" s="57"/>
      <c r="NH406" s="57"/>
      <c r="NI406" s="57"/>
      <c r="NJ406" s="57"/>
      <c r="NK406" s="57"/>
      <c r="NL406" s="57"/>
      <c r="NM406" s="57"/>
      <c r="NN406" s="57"/>
      <c r="NO406" s="57"/>
      <c r="NP406" s="57"/>
      <c r="NQ406" s="57"/>
      <c r="NR406" s="57"/>
      <c r="NS406" s="57"/>
      <c r="NT406" s="57"/>
      <c r="NU406" s="57"/>
      <c r="NV406" s="57"/>
      <c r="NW406" s="57"/>
      <c r="NX406" s="57"/>
      <c r="NY406" s="57"/>
      <c r="NZ406" s="57"/>
      <c r="OA406" s="57"/>
      <c r="OB406" s="57"/>
      <c r="OC406" s="57"/>
      <c r="OD406" s="57"/>
      <c r="OE406" s="57"/>
      <c r="OF406" s="57"/>
      <c r="OG406" s="57"/>
      <c r="OH406" s="57"/>
      <c r="OI406" s="57"/>
      <c r="OJ406" s="57"/>
      <c r="OK406" s="57"/>
      <c r="OL406" s="57"/>
      <c r="OM406" s="57"/>
      <c r="ON406" s="57"/>
      <c r="OO406" s="57"/>
      <c r="OP406" s="57"/>
      <c r="OQ406" s="57"/>
      <c r="OR406" s="57"/>
      <c r="OS406" s="57"/>
      <c r="OT406" s="57"/>
      <c r="OU406" s="57"/>
      <c r="OV406" s="57"/>
      <c r="OW406" s="57"/>
      <c r="OX406" s="57"/>
      <c r="OY406" s="57"/>
      <c r="OZ406" s="57"/>
      <c r="PA406" s="57"/>
      <c r="PB406" s="57"/>
      <c r="PC406" s="57"/>
      <c r="PD406" s="57"/>
      <c r="PE406" s="57"/>
      <c r="PF406" s="57"/>
      <c r="PG406" s="57"/>
      <c r="PH406" s="57"/>
      <c r="PI406" s="57"/>
      <c r="PJ406" s="57"/>
      <c r="PK406" s="57"/>
      <c r="PL406" s="57"/>
      <c r="PM406" s="57"/>
      <c r="PN406" s="57"/>
      <c r="PO406" s="57"/>
      <c r="PP406" s="57"/>
      <c r="PQ406" s="57"/>
      <c r="PR406" s="57"/>
      <c r="PS406" s="57"/>
      <c r="PT406" s="57"/>
      <c r="PU406" s="57"/>
      <c r="PV406" s="57"/>
      <c r="PW406" s="57"/>
      <c r="PX406" s="57"/>
      <c r="PY406" s="57"/>
      <c r="PZ406" s="57"/>
      <c r="QA406" s="57"/>
      <c r="QB406" s="57"/>
      <c r="QC406" s="57"/>
      <c r="QD406" s="57"/>
      <c r="QE406" s="57"/>
      <c r="QF406" s="57"/>
      <c r="QG406" s="57"/>
      <c r="QH406" s="57"/>
      <c r="QI406" s="57"/>
      <c r="QJ406" s="57"/>
      <c r="QK406" s="57"/>
      <c r="QL406" s="57"/>
      <c r="QM406" s="57"/>
      <c r="QN406" s="57"/>
      <c r="QO406" s="57"/>
      <c r="QP406" s="57"/>
      <c r="QQ406" s="57"/>
      <c r="QR406" s="57"/>
      <c r="QS406" s="57"/>
      <c r="QT406" s="57"/>
      <c r="QU406" s="57"/>
      <c r="QV406" s="57"/>
      <c r="QW406" s="57"/>
      <c r="QX406" s="57"/>
      <c r="QY406" s="57"/>
      <c r="QZ406" s="57"/>
      <c r="RA406" s="57"/>
      <c r="RB406" s="57"/>
      <c r="RC406" s="57"/>
      <c r="RD406" s="57"/>
      <c r="RE406" s="57"/>
      <c r="RF406" s="57"/>
      <c r="RG406" s="57"/>
      <c r="RH406" s="57"/>
      <c r="RI406" s="57"/>
      <c r="RJ406" s="57"/>
      <c r="RK406" s="57"/>
      <c r="RL406" s="57"/>
      <c r="RM406" s="57"/>
      <c r="RN406" s="57"/>
      <c r="RO406" s="57"/>
      <c r="RP406" s="57"/>
      <c r="RQ406" s="57"/>
      <c r="RR406" s="57"/>
      <c r="RS406" s="57"/>
      <c r="RT406" s="57"/>
      <c r="RU406" s="57"/>
      <c r="RV406" s="57"/>
      <c r="RW406" s="57"/>
      <c r="RX406" s="57"/>
      <c r="RY406" s="57"/>
      <c r="RZ406" s="57"/>
      <c r="SA406" s="57"/>
      <c r="SB406" s="57"/>
      <c r="SC406" s="57"/>
      <c r="SD406" s="57"/>
      <c r="SE406" s="57"/>
      <c r="SF406" s="57"/>
      <c r="SG406" s="57"/>
      <c r="SH406" s="57"/>
      <c r="SI406" s="57"/>
      <c r="SJ406" s="57"/>
      <c r="SK406" s="57"/>
      <c r="SL406" s="57"/>
      <c r="SM406" s="57"/>
      <c r="SN406" s="57"/>
      <c r="SO406" s="57"/>
      <c r="SP406" s="57"/>
      <c r="SQ406" s="57"/>
      <c r="SR406" s="57"/>
      <c r="SS406" s="57"/>
      <c r="ST406" s="57"/>
      <c r="SU406" s="57"/>
      <c r="SV406" s="57"/>
      <c r="SW406" s="57"/>
      <c r="SX406" s="57"/>
      <c r="SY406" s="57"/>
      <c r="SZ406" s="57"/>
      <c r="TA406" s="57"/>
      <c r="TB406" s="57"/>
      <c r="TC406" s="57"/>
      <c r="TD406" s="57"/>
      <c r="TE406" s="57"/>
      <c r="TF406" s="57"/>
      <c r="TG406" s="57"/>
      <c r="TH406" s="57"/>
      <c r="TI406" s="57"/>
      <c r="TJ406" s="57"/>
      <c r="TK406" s="57"/>
      <c r="TL406" s="57"/>
      <c r="TM406" s="57"/>
      <c r="TN406" s="57"/>
      <c r="TO406" s="57"/>
      <c r="TP406" s="57"/>
      <c r="TQ406" s="57"/>
      <c r="TR406" s="57"/>
      <c r="TS406" s="57"/>
      <c r="TT406" s="57"/>
      <c r="TU406" s="57"/>
      <c r="TV406" s="57"/>
      <c r="TW406" s="57"/>
      <c r="TX406" s="57"/>
      <c r="TY406" s="57"/>
      <c r="TZ406" s="57"/>
      <c r="UA406" s="57"/>
      <c r="UB406" s="57"/>
      <c r="UC406" s="57"/>
      <c r="UD406" s="57"/>
      <c r="UE406" s="57"/>
      <c r="UF406" s="57"/>
      <c r="UG406" s="57"/>
      <c r="UH406" s="57"/>
      <c r="UI406" s="57"/>
      <c r="UJ406" s="57"/>
      <c r="UK406" s="57"/>
      <c r="UL406" s="57"/>
      <c r="UM406" s="57"/>
      <c r="UN406" s="57"/>
      <c r="UO406" s="57"/>
      <c r="UP406" s="57"/>
      <c r="UQ406" s="57"/>
      <c r="UR406" s="57"/>
      <c r="US406" s="57"/>
      <c r="UT406" s="57"/>
      <c r="UU406" s="57"/>
      <c r="UV406" s="57"/>
      <c r="UW406" s="57"/>
      <c r="UX406" s="57"/>
      <c r="UY406" s="57"/>
      <c r="UZ406" s="57"/>
      <c r="VA406" s="57"/>
      <c r="VB406" s="57"/>
      <c r="VC406" s="57"/>
      <c r="VD406" s="57"/>
      <c r="VE406" s="57"/>
      <c r="VF406" s="57"/>
      <c r="VG406" s="57"/>
      <c r="VH406" s="57"/>
      <c r="VI406" s="57"/>
      <c r="VJ406" s="57"/>
      <c r="VK406" s="57"/>
      <c r="VL406" s="57"/>
      <c r="VM406" s="57"/>
      <c r="VN406" s="57"/>
      <c r="VO406" s="57"/>
      <c r="VP406" s="57"/>
      <c r="VQ406" s="57"/>
      <c r="VR406" s="57"/>
      <c r="VS406" s="57"/>
      <c r="VT406" s="57"/>
      <c r="VU406" s="57"/>
      <c r="VV406" s="57"/>
      <c r="VW406" s="57"/>
      <c r="VX406" s="57"/>
      <c r="VY406" s="57"/>
      <c r="VZ406" s="57"/>
      <c r="WA406" s="57"/>
      <c r="WB406" s="57"/>
      <c r="WC406" s="57"/>
      <c r="WD406" s="57"/>
      <c r="WE406" s="57"/>
      <c r="WF406" s="57"/>
      <c r="WG406" s="57"/>
      <c r="WH406" s="57"/>
      <c r="WI406" s="57"/>
      <c r="WJ406" s="57"/>
      <c r="WK406" s="57"/>
      <c r="WL406" s="57"/>
      <c r="WM406" s="57"/>
      <c r="WN406" s="57"/>
      <c r="WO406" s="57"/>
      <c r="WP406" s="57"/>
      <c r="WQ406" s="57"/>
      <c r="WR406" s="57"/>
      <c r="WS406" s="57"/>
      <c r="WT406" s="57"/>
      <c r="WU406" s="57"/>
      <c r="WV406" s="57"/>
      <c r="WW406" s="57"/>
      <c r="WX406" s="57"/>
      <c r="WY406" s="57"/>
      <c r="WZ406" s="57"/>
      <c r="XA406" s="57"/>
      <c r="XB406" s="57"/>
      <c r="XC406" s="57"/>
      <c r="XD406" s="57"/>
      <c r="XE406" s="57"/>
      <c r="XF406" s="57"/>
      <c r="XG406" s="57"/>
      <c r="XH406" s="57"/>
      <c r="XI406" s="57"/>
      <c r="XJ406" s="57"/>
      <c r="XK406" s="57"/>
      <c r="XL406" s="57"/>
      <c r="XM406" s="57"/>
      <c r="XN406" s="57"/>
      <c r="XO406" s="57"/>
      <c r="XP406" s="57"/>
      <c r="XQ406" s="57"/>
      <c r="XR406" s="57"/>
      <c r="XS406" s="57"/>
      <c r="XT406" s="57"/>
      <c r="XU406" s="57"/>
      <c r="XV406" s="57"/>
      <c r="XW406" s="57"/>
    </row>
    <row r="407">
      <c r="AI407" s="57"/>
      <c r="BR407" s="57"/>
      <c r="DA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c r="IX407" s="57"/>
      <c r="IY407" s="57"/>
      <c r="IZ407" s="57"/>
      <c r="JA407" s="57"/>
      <c r="JB407" s="57"/>
      <c r="JC407" s="57"/>
      <c r="JD407" s="57"/>
      <c r="JE407" s="57"/>
      <c r="JF407" s="57"/>
      <c r="JG407" s="57"/>
      <c r="JH407" s="57"/>
      <c r="JI407" s="57"/>
      <c r="JJ407" s="57"/>
      <c r="JK407" s="57"/>
      <c r="JL407" s="57"/>
      <c r="JM407" s="57"/>
      <c r="JN407" s="57"/>
      <c r="JO407" s="57"/>
      <c r="JP407" s="57"/>
      <c r="JQ407" s="57"/>
      <c r="JR407" s="57"/>
      <c r="JS407" s="57"/>
      <c r="JT407" s="57"/>
      <c r="JU407" s="57"/>
      <c r="JV407" s="57"/>
      <c r="JW407" s="57"/>
      <c r="JX407" s="57"/>
      <c r="JY407" s="57"/>
      <c r="JZ407" s="57"/>
      <c r="KA407" s="57"/>
      <c r="KB407" s="57"/>
      <c r="KC407" s="57"/>
      <c r="KD407" s="57"/>
      <c r="KE407" s="57"/>
      <c r="KF407" s="57"/>
      <c r="KG407" s="57"/>
      <c r="KH407" s="57"/>
      <c r="KI407" s="57"/>
      <c r="KJ407" s="57"/>
      <c r="KK407" s="57"/>
      <c r="KL407" s="57"/>
      <c r="KM407" s="57"/>
      <c r="KN407" s="57"/>
      <c r="KO407" s="57"/>
      <c r="KP407" s="57"/>
      <c r="KQ407" s="57"/>
      <c r="KR407" s="57"/>
      <c r="KS407" s="57"/>
      <c r="KT407" s="57"/>
      <c r="KU407" s="57"/>
      <c r="KV407" s="57"/>
      <c r="KW407" s="57"/>
      <c r="KX407" s="57"/>
      <c r="KY407" s="57"/>
      <c r="KZ407" s="57"/>
      <c r="LA407" s="57"/>
      <c r="LB407" s="57"/>
      <c r="LC407" s="57"/>
      <c r="LD407" s="57"/>
      <c r="LE407" s="57"/>
      <c r="LF407" s="57"/>
      <c r="LG407" s="57"/>
      <c r="LH407" s="57"/>
      <c r="LI407" s="57"/>
      <c r="LJ407" s="57"/>
      <c r="LK407" s="57"/>
      <c r="LL407" s="57"/>
      <c r="LM407" s="57"/>
      <c r="LN407" s="57"/>
      <c r="LO407" s="57"/>
      <c r="LP407" s="57"/>
      <c r="LQ407" s="57"/>
      <c r="LR407" s="57"/>
      <c r="LS407" s="57"/>
      <c r="LT407" s="57"/>
      <c r="LU407" s="57"/>
      <c r="LV407" s="57"/>
      <c r="LW407" s="57"/>
      <c r="LX407" s="57"/>
      <c r="LY407" s="57"/>
      <c r="LZ407" s="57"/>
      <c r="MA407" s="57"/>
      <c r="MB407" s="57"/>
      <c r="MC407" s="57"/>
      <c r="MD407" s="57"/>
      <c r="ME407" s="57"/>
      <c r="MF407" s="57"/>
      <c r="MG407" s="57"/>
      <c r="MH407" s="57"/>
      <c r="MI407" s="57"/>
      <c r="MJ407" s="57"/>
      <c r="MK407" s="57"/>
      <c r="ML407" s="57"/>
      <c r="MM407" s="57"/>
      <c r="MN407" s="57"/>
      <c r="MO407" s="57"/>
      <c r="MP407" s="57"/>
      <c r="MQ407" s="57"/>
      <c r="MR407" s="57"/>
      <c r="MS407" s="57"/>
      <c r="MT407" s="57"/>
      <c r="MU407" s="57"/>
      <c r="MV407" s="57"/>
      <c r="MW407" s="57"/>
      <c r="MX407" s="57"/>
      <c r="MY407" s="57"/>
      <c r="MZ407" s="57"/>
      <c r="NA407" s="57"/>
      <c r="NB407" s="57"/>
      <c r="NC407" s="57"/>
      <c r="ND407" s="57"/>
      <c r="NE407" s="57"/>
      <c r="NF407" s="57"/>
      <c r="NG407" s="57"/>
      <c r="NH407" s="57"/>
      <c r="NI407" s="57"/>
      <c r="NJ407" s="57"/>
      <c r="NK407" s="57"/>
      <c r="NL407" s="57"/>
      <c r="NM407" s="57"/>
      <c r="NN407" s="57"/>
      <c r="NO407" s="57"/>
      <c r="NP407" s="57"/>
      <c r="NQ407" s="57"/>
      <c r="NR407" s="57"/>
      <c r="NS407" s="57"/>
      <c r="NT407" s="57"/>
      <c r="NU407" s="57"/>
      <c r="NV407" s="57"/>
      <c r="NW407" s="57"/>
      <c r="NX407" s="57"/>
      <c r="NY407" s="57"/>
      <c r="NZ407" s="57"/>
      <c r="OA407" s="57"/>
      <c r="OB407" s="57"/>
      <c r="OC407" s="57"/>
      <c r="OD407" s="57"/>
      <c r="OE407" s="57"/>
      <c r="OF407" s="57"/>
      <c r="OG407" s="57"/>
      <c r="OH407" s="57"/>
      <c r="OI407" s="57"/>
      <c r="OJ407" s="57"/>
      <c r="OK407" s="57"/>
      <c r="OL407" s="57"/>
      <c r="OM407" s="57"/>
      <c r="ON407" s="57"/>
      <c r="OO407" s="57"/>
      <c r="OP407" s="57"/>
      <c r="OQ407" s="57"/>
      <c r="OR407" s="57"/>
      <c r="OS407" s="57"/>
      <c r="OT407" s="57"/>
      <c r="OU407" s="57"/>
      <c r="OV407" s="57"/>
      <c r="OW407" s="57"/>
      <c r="OX407" s="57"/>
      <c r="OY407" s="57"/>
      <c r="OZ407" s="57"/>
      <c r="PA407" s="57"/>
      <c r="PB407" s="57"/>
      <c r="PC407" s="57"/>
      <c r="PD407" s="57"/>
      <c r="PE407" s="57"/>
      <c r="PF407" s="57"/>
      <c r="PG407" s="57"/>
      <c r="PH407" s="57"/>
      <c r="PI407" s="57"/>
      <c r="PJ407" s="57"/>
      <c r="PK407" s="57"/>
      <c r="PL407" s="57"/>
      <c r="PM407" s="57"/>
      <c r="PN407" s="57"/>
      <c r="PO407" s="57"/>
      <c r="PP407" s="57"/>
      <c r="PQ407" s="57"/>
      <c r="PR407" s="57"/>
      <c r="PS407" s="57"/>
      <c r="PT407" s="57"/>
      <c r="PU407" s="57"/>
      <c r="PV407" s="57"/>
      <c r="PW407" s="57"/>
      <c r="PX407" s="57"/>
      <c r="PY407" s="57"/>
      <c r="PZ407" s="57"/>
      <c r="QA407" s="57"/>
      <c r="QB407" s="57"/>
      <c r="QC407" s="57"/>
      <c r="QD407" s="57"/>
      <c r="QE407" s="57"/>
      <c r="QF407" s="57"/>
      <c r="QG407" s="57"/>
      <c r="QH407" s="57"/>
      <c r="QI407" s="57"/>
      <c r="QJ407" s="57"/>
      <c r="QK407" s="57"/>
      <c r="QL407" s="57"/>
      <c r="QM407" s="57"/>
      <c r="QN407" s="57"/>
      <c r="QO407" s="57"/>
      <c r="QP407" s="57"/>
      <c r="QQ407" s="57"/>
      <c r="QR407" s="57"/>
      <c r="QS407" s="57"/>
      <c r="QT407" s="57"/>
      <c r="QU407" s="57"/>
      <c r="QV407" s="57"/>
      <c r="QW407" s="57"/>
      <c r="QX407" s="57"/>
      <c r="QY407" s="57"/>
      <c r="QZ407" s="57"/>
      <c r="RA407" s="57"/>
      <c r="RB407" s="57"/>
      <c r="RC407" s="57"/>
      <c r="RD407" s="57"/>
      <c r="RE407" s="57"/>
      <c r="RF407" s="57"/>
      <c r="RG407" s="57"/>
      <c r="RH407" s="57"/>
      <c r="RI407" s="57"/>
      <c r="RJ407" s="57"/>
      <c r="RK407" s="57"/>
      <c r="RL407" s="57"/>
      <c r="RM407" s="57"/>
      <c r="RN407" s="57"/>
      <c r="RO407" s="57"/>
      <c r="RP407" s="57"/>
      <c r="RQ407" s="57"/>
      <c r="RR407" s="57"/>
      <c r="RS407" s="57"/>
      <c r="RT407" s="57"/>
      <c r="RU407" s="57"/>
      <c r="RV407" s="57"/>
      <c r="RW407" s="57"/>
      <c r="RX407" s="57"/>
      <c r="RY407" s="57"/>
      <c r="RZ407" s="57"/>
      <c r="SA407" s="57"/>
      <c r="SB407" s="57"/>
      <c r="SC407" s="57"/>
      <c r="SD407" s="57"/>
      <c r="SE407" s="57"/>
      <c r="SF407" s="57"/>
      <c r="SG407" s="57"/>
      <c r="SH407" s="57"/>
      <c r="SI407" s="57"/>
      <c r="SJ407" s="57"/>
      <c r="SK407" s="57"/>
      <c r="SL407" s="57"/>
      <c r="SM407" s="57"/>
      <c r="SN407" s="57"/>
      <c r="SO407" s="57"/>
      <c r="SP407" s="57"/>
      <c r="SQ407" s="57"/>
      <c r="SR407" s="57"/>
      <c r="SS407" s="57"/>
      <c r="ST407" s="57"/>
      <c r="SU407" s="57"/>
      <c r="SV407" s="57"/>
      <c r="SW407" s="57"/>
      <c r="SX407" s="57"/>
      <c r="SY407" s="57"/>
      <c r="SZ407" s="57"/>
      <c r="TA407" s="57"/>
      <c r="TB407" s="57"/>
      <c r="TC407" s="57"/>
      <c r="TD407" s="57"/>
      <c r="TE407" s="57"/>
      <c r="TF407" s="57"/>
      <c r="TG407" s="57"/>
      <c r="TH407" s="57"/>
      <c r="TI407" s="57"/>
      <c r="TJ407" s="57"/>
      <c r="TK407" s="57"/>
      <c r="TL407" s="57"/>
      <c r="TM407" s="57"/>
      <c r="TN407" s="57"/>
      <c r="TO407" s="57"/>
      <c r="TP407" s="57"/>
      <c r="TQ407" s="57"/>
      <c r="TR407" s="57"/>
      <c r="TS407" s="57"/>
      <c r="TT407" s="57"/>
      <c r="TU407" s="57"/>
      <c r="TV407" s="57"/>
      <c r="TW407" s="57"/>
      <c r="TX407" s="57"/>
      <c r="TY407" s="57"/>
      <c r="TZ407" s="57"/>
      <c r="UA407" s="57"/>
      <c r="UB407" s="57"/>
      <c r="UC407" s="57"/>
      <c r="UD407" s="57"/>
      <c r="UE407" s="57"/>
      <c r="UF407" s="57"/>
      <c r="UG407" s="57"/>
      <c r="UH407" s="57"/>
      <c r="UI407" s="57"/>
      <c r="UJ407" s="57"/>
      <c r="UK407" s="57"/>
      <c r="UL407" s="57"/>
      <c r="UM407" s="57"/>
      <c r="UN407" s="57"/>
      <c r="UO407" s="57"/>
      <c r="UP407" s="57"/>
      <c r="UQ407" s="57"/>
      <c r="UR407" s="57"/>
      <c r="US407" s="57"/>
      <c r="UT407" s="57"/>
      <c r="UU407" s="57"/>
      <c r="UV407" s="57"/>
      <c r="UW407" s="57"/>
      <c r="UX407" s="57"/>
      <c r="UY407" s="57"/>
      <c r="UZ407" s="57"/>
      <c r="VA407" s="57"/>
      <c r="VB407" s="57"/>
      <c r="VC407" s="57"/>
      <c r="VD407" s="57"/>
      <c r="VE407" s="57"/>
      <c r="VF407" s="57"/>
      <c r="VG407" s="57"/>
      <c r="VH407" s="57"/>
      <c r="VI407" s="57"/>
      <c r="VJ407" s="57"/>
      <c r="VK407" s="57"/>
      <c r="VL407" s="57"/>
      <c r="VM407" s="57"/>
      <c r="VN407" s="57"/>
      <c r="VO407" s="57"/>
      <c r="VP407" s="57"/>
      <c r="VQ407" s="57"/>
      <c r="VR407" s="57"/>
      <c r="VS407" s="57"/>
      <c r="VT407" s="57"/>
      <c r="VU407" s="57"/>
      <c r="VV407" s="57"/>
      <c r="VW407" s="57"/>
      <c r="VX407" s="57"/>
      <c r="VY407" s="57"/>
      <c r="VZ407" s="57"/>
      <c r="WA407" s="57"/>
      <c r="WB407" s="57"/>
      <c r="WC407" s="57"/>
      <c r="WD407" s="57"/>
      <c r="WE407" s="57"/>
      <c r="WF407" s="57"/>
      <c r="WG407" s="57"/>
      <c r="WH407" s="57"/>
      <c r="WI407" s="57"/>
      <c r="WJ407" s="57"/>
      <c r="WK407" s="57"/>
      <c r="WL407" s="57"/>
      <c r="WM407" s="57"/>
      <c r="WN407" s="57"/>
      <c r="WO407" s="57"/>
      <c r="WP407" s="57"/>
      <c r="WQ407" s="57"/>
      <c r="WR407" s="57"/>
      <c r="WS407" s="57"/>
      <c r="WT407" s="57"/>
      <c r="WU407" s="57"/>
      <c r="WV407" s="57"/>
      <c r="WW407" s="57"/>
      <c r="WX407" s="57"/>
      <c r="WY407" s="57"/>
      <c r="WZ407" s="57"/>
      <c r="XA407" s="57"/>
      <c r="XB407" s="57"/>
      <c r="XC407" s="57"/>
      <c r="XD407" s="57"/>
      <c r="XE407" s="57"/>
      <c r="XF407" s="57"/>
      <c r="XG407" s="57"/>
      <c r="XH407" s="57"/>
      <c r="XI407" s="57"/>
      <c r="XJ407" s="57"/>
      <c r="XK407" s="57"/>
      <c r="XL407" s="57"/>
      <c r="XM407" s="57"/>
      <c r="XN407" s="57"/>
      <c r="XO407" s="57"/>
      <c r="XP407" s="57"/>
      <c r="XQ407" s="57"/>
      <c r="XR407" s="57"/>
      <c r="XS407" s="57"/>
      <c r="XT407" s="57"/>
      <c r="XU407" s="57"/>
      <c r="XV407" s="57"/>
      <c r="XW407" s="57"/>
    </row>
    <row r="408">
      <c r="AI408" s="57"/>
      <c r="BR408" s="57"/>
      <c r="DA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c r="OF408" s="57"/>
      <c r="OG408" s="57"/>
      <c r="OH408" s="57"/>
      <c r="OI408" s="57"/>
      <c r="OJ408" s="57"/>
      <c r="OK408" s="57"/>
      <c r="OL408" s="57"/>
      <c r="OM408" s="57"/>
      <c r="ON408" s="57"/>
      <c r="OO408" s="57"/>
      <c r="OP408" s="57"/>
      <c r="OQ408" s="57"/>
      <c r="OR408" s="57"/>
      <c r="OS408" s="57"/>
      <c r="OT408" s="57"/>
      <c r="OU408" s="57"/>
      <c r="OV408" s="57"/>
      <c r="OW408" s="57"/>
      <c r="OX408" s="57"/>
      <c r="OY408" s="57"/>
      <c r="OZ408" s="57"/>
      <c r="PA408" s="57"/>
      <c r="PB408" s="57"/>
      <c r="PC408" s="57"/>
      <c r="PD408" s="57"/>
      <c r="PE408" s="57"/>
      <c r="PF408" s="57"/>
      <c r="PG408" s="57"/>
      <c r="PH408" s="57"/>
      <c r="PI408" s="57"/>
      <c r="PJ408" s="57"/>
      <c r="PK408" s="57"/>
      <c r="PL408" s="57"/>
      <c r="PM408" s="57"/>
      <c r="PN408" s="57"/>
      <c r="PO408" s="57"/>
      <c r="PP408" s="57"/>
      <c r="PQ408" s="57"/>
      <c r="PR408" s="57"/>
      <c r="PS408" s="57"/>
      <c r="PT408" s="57"/>
      <c r="PU408" s="57"/>
      <c r="PV408" s="57"/>
      <c r="PW408" s="57"/>
      <c r="PX408" s="57"/>
      <c r="PY408" s="57"/>
      <c r="PZ408" s="57"/>
      <c r="QA408" s="57"/>
      <c r="QB408" s="57"/>
      <c r="QC408" s="57"/>
      <c r="QD408" s="57"/>
      <c r="QE408" s="57"/>
      <c r="QF408" s="57"/>
      <c r="QG408" s="57"/>
      <c r="QH408" s="57"/>
      <c r="QI408" s="57"/>
      <c r="QJ408" s="57"/>
      <c r="QK408" s="57"/>
      <c r="QL408" s="57"/>
      <c r="QM408" s="57"/>
      <c r="QN408" s="57"/>
      <c r="QO408" s="57"/>
      <c r="QP408" s="57"/>
      <c r="QQ408" s="57"/>
      <c r="QR408" s="57"/>
      <c r="QS408" s="57"/>
      <c r="QT408" s="57"/>
      <c r="QU408" s="57"/>
      <c r="QV408" s="57"/>
      <c r="QW408" s="57"/>
      <c r="QX408" s="57"/>
      <c r="QY408" s="57"/>
      <c r="QZ408" s="57"/>
      <c r="RA408" s="57"/>
      <c r="RB408" s="57"/>
      <c r="RC408" s="57"/>
      <c r="RD408" s="57"/>
      <c r="RE408" s="57"/>
      <c r="RF408" s="57"/>
      <c r="RG408" s="57"/>
      <c r="RH408" s="57"/>
      <c r="RI408" s="57"/>
      <c r="RJ408" s="57"/>
      <c r="RK408" s="57"/>
      <c r="RL408" s="57"/>
      <c r="RM408" s="57"/>
      <c r="RN408" s="57"/>
      <c r="RO408" s="57"/>
      <c r="RP408" s="57"/>
      <c r="RQ408" s="57"/>
      <c r="RR408" s="57"/>
      <c r="RS408" s="57"/>
      <c r="RT408" s="57"/>
      <c r="RU408" s="57"/>
      <c r="RV408" s="57"/>
      <c r="RW408" s="57"/>
      <c r="RX408" s="57"/>
      <c r="RY408" s="57"/>
      <c r="RZ408" s="57"/>
      <c r="SA408" s="57"/>
      <c r="SB408" s="57"/>
      <c r="SC408" s="57"/>
      <c r="SD408" s="57"/>
      <c r="SE408" s="57"/>
      <c r="SF408" s="57"/>
      <c r="SG408" s="57"/>
      <c r="SH408" s="57"/>
      <c r="SI408" s="57"/>
      <c r="SJ408" s="57"/>
      <c r="SK408" s="57"/>
      <c r="SL408" s="57"/>
      <c r="SM408" s="57"/>
      <c r="SN408" s="57"/>
      <c r="SO408" s="57"/>
      <c r="SP408" s="57"/>
      <c r="SQ408" s="57"/>
      <c r="SR408" s="57"/>
      <c r="SS408" s="57"/>
      <c r="ST408" s="57"/>
      <c r="SU408" s="57"/>
      <c r="SV408" s="57"/>
      <c r="SW408" s="57"/>
      <c r="SX408" s="57"/>
      <c r="SY408" s="57"/>
      <c r="SZ408" s="57"/>
      <c r="TA408" s="57"/>
      <c r="TB408" s="57"/>
      <c r="TC408" s="57"/>
      <c r="TD408" s="57"/>
      <c r="TE408" s="57"/>
      <c r="TF408" s="57"/>
      <c r="TG408" s="57"/>
      <c r="TH408" s="57"/>
      <c r="TI408" s="57"/>
      <c r="TJ408" s="57"/>
      <c r="TK408" s="57"/>
      <c r="TL408" s="57"/>
      <c r="TM408" s="57"/>
      <c r="TN408" s="57"/>
      <c r="TO408" s="57"/>
      <c r="TP408" s="57"/>
      <c r="TQ408" s="57"/>
      <c r="TR408" s="57"/>
      <c r="TS408" s="57"/>
      <c r="TT408" s="57"/>
      <c r="TU408" s="57"/>
      <c r="TV408" s="57"/>
      <c r="TW408" s="57"/>
      <c r="TX408" s="57"/>
      <c r="TY408" s="57"/>
      <c r="TZ408" s="57"/>
      <c r="UA408" s="57"/>
      <c r="UB408" s="57"/>
      <c r="UC408" s="57"/>
      <c r="UD408" s="57"/>
      <c r="UE408" s="57"/>
      <c r="UF408" s="57"/>
      <c r="UG408" s="57"/>
      <c r="UH408" s="57"/>
      <c r="UI408" s="57"/>
      <c r="UJ408" s="57"/>
      <c r="UK408" s="57"/>
      <c r="UL408" s="57"/>
      <c r="UM408" s="57"/>
      <c r="UN408" s="57"/>
      <c r="UO408" s="57"/>
      <c r="UP408" s="57"/>
      <c r="UQ408" s="57"/>
      <c r="UR408" s="57"/>
      <c r="US408" s="57"/>
      <c r="UT408" s="57"/>
      <c r="UU408" s="57"/>
      <c r="UV408" s="57"/>
      <c r="UW408" s="57"/>
      <c r="UX408" s="57"/>
      <c r="UY408" s="57"/>
      <c r="UZ408" s="57"/>
      <c r="VA408" s="57"/>
      <c r="VB408" s="57"/>
      <c r="VC408" s="57"/>
      <c r="VD408" s="57"/>
      <c r="VE408" s="57"/>
      <c r="VF408" s="57"/>
      <c r="VG408" s="57"/>
      <c r="VH408" s="57"/>
      <c r="VI408" s="57"/>
      <c r="VJ408" s="57"/>
      <c r="VK408" s="57"/>
      <c r="VL408" s="57"/>
      <c r="VM408" s="57"/>
      <c r="VN408" s="57"/>
      <c r="VO408" s="57"/>
      <c r="VP408" s="57"/>
      <c r="VQ408" s="57"/>
      <c r="VR408" s="57"/>
      <c r="VS408" s="57"/>
      <c r="VT408" s="57"/>
      <c r="VU408" s="57"/>
      <c r="VV408" s="57"/>
      <c r="VW408" s="57"/>
      <c r="VX408" s="57"/>
      <c r="VY408" s="57"/>
      <c r="VZ408" s="57"/>
      <c r="WA408" s="57"/>
      <c r="WB408" s="57"/>
      <c r="WC408" s="57"/>
      <c r="WD408" s="57"/>
      <c r="WE408" s="57"/>
      <c r="WF408" s="57"/>
      <c r="WG408" s="57"/>
      <c r="WH408" s="57"/>
      <c r="WI408" s="57"/>
      <c r="WJ408" s="57"/>
      <c r="WK408" s="57"/>
      <c r="WL408" s="57"/>
      <c r="WM408" s="57"/>
      <c r="WN408" s="57"/>
      <c r="WO408" s="57"/>
      <c r="WP408" s="57"/>
      <c r="WQ408" s="57"/>
      <c r="WR408" s="57"/>
      <c r="WS408" s="57"/>
      <c r="WT408" s="57"/>
      <c r="WU408" s="57"/>
      <c r="WV408" s="57"/>
      <c r="WW408" s="57"/>
      <c r="WX408" s="57"/>
      <c r="WY408" s="57"/>
      <c r="WZ408" s="57"/>
      <c r="XA408" s="57"/>
      <c r="XB408" s="57"/>
      <c r="XC408" s="57"/>
      <c r="XD408" s="57"/>
      <c r="XE408" s="57"/>
      <c r="XF408" s="57"/>
      <c r="XG408" s="57"/>
      <c r="XH408" s="57"/>
      <c r="XI408" s="57"/>
      <c r="XJ408" s="57"/>
      <c r="XK408" s="57"/>
      <c r="XL408" s="57"/>
      <c r="XM408" s="57"/>
      <c r="XN408" s="57"/>
      <c r="XO408" s="57"/>
      <c r="XP408" s="57"/>
      <c r="XQ408" s="57"/>
      <c r="XR408" s="57"/>
      <c r="XS408" s="57"/>
      <c r="XT408" s="57"/>
      <c r="XU408" s="57"/>
      <c r="XV408" s="57"/>
      <c r="XW408" s="57"/>
    </row>
    <row r="409">
      <c r="AI409" s="57"/>
      <c r="BR409" s="57"/>
      <c r="DA409" s="57"/>
      <c r="EJ409" s="57"/>
      <c r="EK409" s="57"/>
      <c r="EL409" s="57"/>
      <c r="EM409" s="57"/>
      <c r="EN409" s="57"/>
      <c r="EO409" s="57"/>
      <c r="EP409" s="57"/>
      <c r="EQ409" s="57"/>
      <c r="ER409" s="57"/>
      <c r="ES409" s="57"/>
      <c r="ET409" s="57"/>
      <c r="EU409" s="57"/>
      <c r="EV409" s="57"/>
      <c r="EW409" s="57"/>
      <c r="EX409" s="57"/>
      <c r="EY409" s="57"/>
      <c r="EZ409" s="57"/>
      <c r="FA409" s="57"/>
      <c r="FB409" s="57"/>
      <c r="FC409" s="57"/>
      <c r="FD409" s="57"/>
      <c r="FE409" s="57"/>
      <c r="FF409" s="57"/>
      <c r="FG409" s="57"/>
      <c r="FH409" s="57"/>
      <c r="FI409" s="57"/>
      <c r="FJ409" s="57"/>
      <c r="FK409" s="57"/>
      <c r="FL409" s="57"/>
      <c r="FM409" s="57"/>
      <c r="FN409" s="57"/>
      <c r="FO409" s="57"/>
      <c r="FP409" s="57"/>
      <c r="FQ409" s="57"/>
      <c r="FR409" s="57"/>
      <c r="FS409" s="57"/>
      <c r="FT409" s="57"/>
      <c r="FU409" s="57"/>
      <c r="FV409" s="57"/>
      <c r="FW409" s="57"/>
      <c r="FX409" s="57"/>
      <c r="FY409" s="57"/>
      <c r="FZ409" s="57"/>
      <c r="GA409" s="57"/>
      <c r="GB409" s="57"/>
      <c r="GC409" s="57"/>
      <c r="GD409" s="57"/>
      <c r="GE409" s="57"/>
      <c r="GF409" s="57"/>
      <c r="GG409" s="57"/>
      <c r="GH409" s="57"/>
      <c r="GI409" s="57"/>
      <c r="GJ409" s="57"/>
      <c r="GK409" s="57"/>
      <c r="GL409" s="57"/>
      <c r="GM409" s="57"/>
      <c r="GN409" s="57"/>
      <c r="GO409" s="57"/>
      <c r="GP409" s="57"/>
      <c r="GQ409" s="57"/>
      <c r="GR409" s="57"/>
      <c r="GS409" s="57"/>
      <c r="GT409" s="57"/>
      <c r="GU409" s="57"/>
      <c r="GV409" s="57"/>
      <c r="GW409" s="57"/>
      <c r="GX409" s="57"/>
      <c r="GY409" s="57"/>
      <c r="GZ409" s="57"/>
      <c r="HA409" s="57"/>
      <c r="HB409" s="57"/>
      <c r="HC409" s="57"/>
      <c r="HD409" s="57"/>
      <c r="HE409" s="57"/>
      <c r="HF409" s="57"/>
      <c r="HG409" s="57"/>
      <c r="HH409" s="57"/>
      <c r="HI409" s="57"/>
      <c r="HJ409" s="57"/>
      <c r="HK409" s="57"/>
      <c r="HL409" s="57"/>
      <c r="HM409" s="57"/>
      <c r="HN409" s="57"/>
      <c r="HO409" s="57"/>
      <c r="HP409" s="57"/>
      <c r="HQ409" s="57"/>
      <c r="HR409" s="57"/>
      <c r="HS409" s="57"/>
      <c r="HT409" s="57"/>
      <c r="HU409" s="57"/>
      <c r="HV409" s="57"/>
      <c r="HW409" s="57"/>
      <c r="HX409" s="57"/>
      <c r="HY409" s="57"/>
      <c r="HZ409" s="57"/>
      <c r="IA409" s="57"/>
      <c r="IB409" s="57"/>
      <c r="IC409" s="57"/>
      <c r="ID409" s="57"/>
      <c r="IE409" s="57"/>
      <c r="IF409" s="57"/>
      <c r="IG409" s="57"/>
      <c r="IH409" s="57"/>
      <c r="II409" s="57"/>
      <c r="IJ409" s="57"/>
      <c r="IK409" s="57"/>
      <c r="IL409" s="57"/>
      <c r="IM409" s="57"/>
      <c r="IN409" s="57"/>
      <c r="IO409" s="57"/>
      <c r="IP409" s="57"/>
      <c r="IQ409" s="57"/>
      <c r="IR409" s="57"/>
      <c r="IS409" s="57"/>
      <c r="IT409" s="57"/>
      <c r="IU409" s="57"/>
      <c r="IV409" s="57"/>
      <c r="IW409" s="57"/>
      <c r="IX409" s="57"/>
      <c r="IY409" s="57"/>
      <c r="IZ409" s="57"/>
      <c r="JA409" s="57"/>
      <c r="JB409" s="57"/>
      <c r="JC409" s="57"/>
      <c r="JD409" s="57"/>
      <c r="JE409" s="57"/>
      <c r="JF409" s="57"/>
      <c r="JG409" s="57"/>
      <c r="JH409" s="57"/>
      <c r="JI409" s="57"/>
      <c r="JJ409" s="57"/>
      <c r="JK409" s="57"/>
      <c r="JL409" s="57"/>
      <c r="JM409" s="57"/>
      <c r="JN409" s="57"/>
      <c r="JO409" s="57"/>
      <c r="JP409" s="57"/>
      <c r="JQ409" s="57"/>
      <c r="JR409" s="57"/>
      <c r="JS409" s="57"/>
      <c r="JT409" s="57"/>
      <c r="JU409" s="57"/>
      <c r="JV409" s="57"/>
      <c r="JW409" s="57"/>
      <c r="JX409" s="57"/>
      <c r="JY409" s="57"/>
      <c r="JZ409" s="57"/>
      <c r="KA409" s="57"/>
      <c r="KB409" s="57"/>
      <c r="KC409" s="57"/>
      <c r="KD409" s="57"/>
      <c r="KE409" s="57"/>
      <c r="KF409" s="57"/>
      <c r="KG409" s="57"/>
      <c r="KH409" s="57"/>
      <c r="KI409" s="57"/>
      <c r="KJ409" s="57"/>
      <c r="KK409" s="57"/>
      <c r="KL409" s="57"/>
      <c r="KM409" s="57"/>
      <c r="KN409" s="57"/>
      <c r="KO409" s="57"/>
      <c r="KP409" s="57"/>
      <c r="KQ409" s="57"/>
      <c r="KR409" s="57"/>
      <c r="KS409" s="57"/>
      <c r="KT409" s="57"/>
      <c r="KU409" s="57"/>
      <c r="KV409" s="57"/>
      <c r="KW409" s="57"/>
      <c r="KX409" s="57"/>
      <c r="KY409" s="57"/>
      <c r="KZ409" s="57"/>
      <c r="LA409" s="57"/>
      <c r="LB409" s="57"/>
      <c r="LC409" s="57"/>
      <c r="LD409" s="57"/>
      <c r="LE409" s="57"/>
      <c r="LF409" s="57"/>
      <c r="LG409" s="57"/>
      <c r="LH409" s="57"/>
      <c r="LI409" s="57"/>
      <c r="LJ409" s="57"/>
      <c r="LK409" s="57"/>
      <c r="LL409" s="57"/>
      <c r="LM409" s="57"/>
      <c r="LN409" s="57"/>
      <c r="LO409" s="57"/>
      <c r="LP409" s="57"/>
      <c r="LQ409" s="57"/>
      <c r="LR409" s="57"/>
      <c r="LS409" s="57"/>
      <c r="LT409" s="57"/>
      <c r="LU409" s="57"/>
      <c r="LV409" s="57"/>
      <c r="LW409" s="57"/>
      <c r="LX409" s="57"/>
      <c r="LY409" s="57"/>
      <c r="LZ409" s="57"/>
      <c r="MA409" s="57"/>
      <c r="MB409" s="57"/>
      <c r="MC409" s="57"/>
      <c r="MD409" s="57"/>
      <c r="ME409" s="57"/>
      <c r="MF409" s="57"/>
      <c r="MG409" s="57"/>
      <c r="MH409" s="57"/>
      <c r="MI409" s="57"/>
      <c r="MJ409" s="57"/>
      <c r="MK409" s="57"/>
      <c r="ML409" s="57"/>
      <c r="MM409" s="57"/>
      <c r="MN409" s="57"/>
      <c r="MO409" s="57"/>
      <c r="MP409" s="57"/>
      <c r="MQ409" s="57"/>
      <c r="MR409" s="57"/>
      <c r="MS409" s="57"/>
      <c r="MT409" s="57"/>
      <c r="MU409" s="57"/>
      <c r="MV409" s="57"/>
      <c r="MW409" s="57"/>
      <c r="MX409" s="57"/>
      <c r="MY409" s="57"/>
      <c r="MZ409" s="57"/>
      <c r="NA409" s="57"/>
      <c r="NB409" s="57"/>
      <c r="NC409" s="57"/>
      <c r="ND409" s="57"/>
      <c r="NE409" s="57"/>
      <c r="NF409" s="57"/>
      <c r="NG409" s="57"/>
      <c r="NH409" s="57"/>
      <c r="NI409" s="57"/>
      <c r="NJ409" s="57"/>
      <c r="NK409" s="57"/>
      <c r="NL409" s="57"/>
      <c r="NM409" s="57"/>
      <c r="NN409" s="57"/>
      <c r="NO409" s="57"/>
      <c r="NP409" s="57"/>
      <c r="NQ409" s="57"/>
      <c r="NR409" s="57"/>
      <c r="NS409" s="57"/>
      <c r="NT409" s="57"/>
      <c r="NU409" s="57"/>
      <c r="NV409" s="57"/>
      <c r="NW409" s="57"/>
      <c r="NX409" s="57"/>
      <c r="NY409" s="57"/>
      <c r="NZ409" s="57"/>
      <c r="OA409" s="57"/>
      <c r="OB409" s="57"/>
      <c r="OC409" s="57"/>
      <c r="OD409" s="57"/>
      <c r="OE409" s="57"/>
      <c r="OF409" s="57"/>
      <c r="OG409" s="57"/>
      <c r="OH409" s="57"/>
      <c r="OI409" s="57"/>
      <c r="OJ409" s="57"/>
      <c r="OK409" s="57"/>
      <c r="OL409" s="57"/>
      <c r="OM409" s="57"/>
      <c r="ON409" s="57"/>
      <c r="OO409" s="57"/>
      <c r="OP409" s="57"/>
      <c r="OQ409" s="57"/>
      <c r="OR409" s="57"/>
      <c r="OS409" s="57"/>
      <c r="OT409" s="57"/>
      <c r="OU409" s="57"/>
      <c r="OV409" s="57"/>
      <c r="OW409" s="57"/>
      <c r="OX409" s="57"/>
      <c r="OY409" s="57"/>
      <c r="OZ409" s="57"/>
      <c r="PA409" s="57"/>
      <c r="PB409" s="57"/>
      <c r="PC409" s="57"/>
      <c r="PD409" s="57"/>
      <c r="PE409" s="57"/>
      <c r="PF409" s="57"/>
      <c r="PG409" s="57"/>
      <c r="PH409" s="57"/>
      <c r="PI409" s="57"/>
      <c r="PJ409" s="57"/>
      <c r="PK409" s="57"/>
      <c r="PL409" s="57"/>
      <c r="PM409" s="57"/>
      <c r="PN409" s="57"/>
      <c r="PO409" s="57"/>
      <c r="PP409" s="57"/>
      <c r="PQ409" s="57"/>
      <c r="PR409" s="57"/>
      <c r="PS409" s="57"/>
      <c r="PT409" s="57"/>
      <c r="PU409" s="57"/>
      <c r="PV409" s="57"/>
      <c r="PW409" s="57"/>
      <c r="PX409" s="57"/>
      <c r="PY409" s="57"/>
      <c r="PZ409" s="57"/>
      <c r="QA409" s="57"/>
      <c r="QB409" s="57"/>
      <c r="QC409" s="57"/>
      <c r="QD409" s="57"/>
      <c r="QE409" s="57"/>
      <c r="QF409" s="57"/>
      <c r="QG409" s="57"/>
      <c r="QH409" s="57"/>
      <c r="QI409" s="57"/>
      <c r="QJ409" s="57"/>
      <c r="QK409" s="57"/>
      <c r="QL409" s="57"/>
      <c r="QM409" s="57"/>
      <c r="QN409" s="57"/>
      <c r="QO409" s="57"/>
      <c r="QP409" s="57"/>
      <c r="QQ409" s="57"/>
      <c r="QR409" s="57"/>
      <c r="QS409" s="57"/>
      <c r="QT409" s="57"/>
      <c r="QU409" s="57"/>
      <c r="QV409" s="57"/>
      <c r="QW409" s="57"/>
      <c r="QX409" s="57"/>
      <c r="QY409" s="57"/>
      <c r="QZ409" s="57"/>
      <c r="RA409" s="57"/>
      <c r="RB409" s="57"/>
      <c r="RC409" s="57"/>
      <c r="RD409" s="57"/>
      <c r="RE409" s="57"/>
      <c r="RF409" s="57"/>
      <c r="RG409" s="57"/>
      <c r="RH409" s="57"/>
      <c r="RI409" s="57"/>
      <c r="RJ409" s="57"/>
      <c r="RK409" s="57"/>
      <c r="RL409" s="57"/>
      <c r="RM409" s="57"/>
      <c r="RN409" s="57"/>
      <c r="RO409" s="57"/>
      <c r="RP409" s="57"/>
      <c r="RQ409" s="57"/>
      <c r="RR409" s="57"/>
      <c r="RS409" s="57"/>
      <c r="RT409" s="57"/>
      <c r="RU409" s="57"/>
      <c r="RV409" s="57"/>
      <c r="RW409" s="57"/>
      <c r="RX409" s="57"/>
      <c r="RY409" s="57"/>
      <c r="RZ409" s="57"/>
      <c r="SA409" s="57"/>
      <c r="SB409" s="57"/>
      <c r="SC409" s="57"/>
      <c r="SD409" s="57"/>
      <c r="SE409" s="57"/>
      <c r="SF409" s="57"/>
      <c r="SG409" s="57"/>
      <c r="SH409" s="57"/>
      <c r="SI409" s="57"/>
      <c r="SJ409" s="57"/>
      <c r="SK409" s="57"/>
      <c r="SL409" s="57"/>
      <c r="SM409" s="57"/>
      <c r="SN409" s="57"/>
      <c r="SO409" s="57"/>
      <c r="SP409" s="57"/>
      <c r="SQ409" s="57"/>
      <c r="SR409" s="57"/>
      <c r="SS409" s="57"/>
      <c r="ST409" s="57"/>
      <c r="SU409" s="57"/>
      <c r="SV409" s="57"/>
      <c r="SW409" s="57"/>
      <c r="SX409" s="57"/>
      <c r="SY409" s="57"/>
      <c r="SZ409" s="57"/>
      <c r="TA409" s="57"/>
      <c r="TB409" s="57"/>
      <c r="TC409" s="57"/>
      <c r="TD409" s="57"/>
      <c r="TE409" s="57"/>
      <c r="TF409" s="57"/>
      <c r="TG409" s="57"/>
      <c r="TH409" s="57"/>
      <c r="TI409" s="57"/>
      <c r="TJ409" s="57"/>
      <c r="TK409" s="57"/>
      <c r="TL409" s="57"/>
      <c r="TM409" s="57"/>
      <c r="TN409" s="57"/>
      <c r="TO409" s="57"/>
      <c r="TP409" s="57"/>
      <c r="TQ409" s="57"/>
      <c r="TR409" s="57"/>
      <c r="TS409" s="57"/>
      <c r="TT409" s="57"/>
      <c r="TU409" s="57"/>
      <c r="TV409" s="57"/>
      <c r="TW409" s="57"/>
      <c r="TX409" s="57"/>
      <c r="TY409" s="57"/>
      <c r="TZ409" s="57"/>
      <c r="UA409" s="57"/>
      <c r="UB409" s="57"/>
      <c r="UC409" s="57"/>
      <c r="UD409" s="57"/>
      <c r="UE409" s="57"/>
      <c r="UF409" s="57"/>
      <c r="UG409" s="57"/>
      <c r="UH409" s="57"/>
      <c r="UI409" s="57"/>
      <c r="UJ409" s="57"/>
      <c r="UK409" s="57"/>
      <c r="UL409" s="57"/>
      <c r="UM409" s="57"/>
      <c r="UN409" s="57"/>
      <c r="UO409" s="57"/>
      <c r="UP409" s="57"/>
      <c r="UQ409" s="57"/>
      <c r="UR409" s="57"/>
      <c r="US409" s="57"/>
      <c r="UT409" s="57"/>
      <c r="UU409" s="57"/>
      <c r="UV409" s="57"/>
      <c r="UW409" s="57"/>
      <c r="UX409" s="57"/>
      <c r="UY409" s="57"/>
      <c r="UZ409" s="57"/>
      <c r="VA409" s="57"/>
      <c r="VB409" s="57"/>
      <c r="VC409" s="57"/>
      <c r="VD409" s="57"/>
      <c r="VE409" s="57"/>
      <c r="VF409" s="57"/>
      <c r="VG409" s="57"/>
      <c r="VH409" s="57"/>
      <c r="VI409" s="57"/>
      <c r="VJ409" s="57"/>
      <c r="VK409" s="57"/>
      <c r="VL409" s="57"/>
      <c r="VM409" s="57"/>
      <c r="VN409" s="57"/>
      <c r="VO409" s="57"/>
      <c r="VP409" s="57"/>
      <c r="VQ409" s="57"/>
      <c r="VR409" s="57"/>
      <c r="VS409" s="57"/>
      <c r="VT409" s="57"/>
      <c r="VU409" s="57"/>
      <c r="VV409" s="57"/>
      <c r="VW409" s="57"/>
      <c r="VX409" s="57"/>
      <c r="VY409" s="57"/>
      <c r="VZ409" s="57"/>
      <c r="WA409" s="57"/>
      <c r="WB409" s="57"/>
      <c r="WC409" s="57"/>
      <c r="WD409" s="57"/>
      <c r="WE409" s="57"/>
      <c r="WF409" s="57"/>
      <c r="WG409" s="57"/>
      <c r="WH409" s="57"/>
      <c r="WI409" s="57"/>
      <c r="WJ409" s="57"/>
      <c r="WK409" s="57"/>
      <c r="WL409" s="57"/>
      <c r="WM409" s="57"/>
      <c r="WN409" s="57"/>
      <c r="WO409" s="57"/>
      <c r="WP409" s="57"/>
      <c r="WQ409" s="57"/>
      <c r="WR409" s="57"/>
      <c r="WS409" s="57"/>
      <c r="WT409" s="57"/>
      <c r="WU409" s="57"/>
      <c r="WV409" s="57"/>
      <c r="WW409" s="57"/>
      <c r="WX409" s="57"/>
      <c r="WY409" s="57"/>
      <c r="WZ409" s="57"/>
      <c r="XA409" s="57"/>
      <c r="XB409" s="57"/>
      <c r="XC409" s="57"/>
      <c r="XD409" s="57"/>
      <c r="XE409" s="57"/>
      <c r="XF409" s="57"/>
      <c r="XG409" s="57"/>
      <c r="XH409" s="57"/>
      <c r="XI409" s="57"/>
      <c r="XJ409" s="57"/>
      <c r="XK409" s="57"/>
      <c r="XL409" s="57"/>
      <c r="XM409" s="57"/>
      <c r="XN409" s="57"/>
      <c r="XO409" s="57"/>
      <c r="XP409" s="57"/>
      <c r="XQ409" s="57"/>
      <c r="XR409" s="57"/>
      <c r="XS409" s="57"/>
      <c r="XT409" s="57"/>
      <c r="XU409" s="57"/>
      <c r="XV409" s="57"/>
      <c r="XW409" s="57"/>
    </row>
    <row r="410">
      <c r="AI410" s="57"/>
      <c r="BR410" s="57"/>
      <c r="DA410" s="57"/>
      <c r="EJ410" s="57"/>
      <c r="EK410" s="57"/>
      <c r="EL410" s="57"/>
      <c r="EM410" s="57"/>
      <c r="EN410" s="57"/>
      <c r="EO410" s="57"/>
      <c r="EP410" s="57"/>
      <c r="EQ410" s="57"/>
      <c r="ER410" s="57"/>
      <c r="ES410" s="57"/>
      <c r="ET410" s="57"/>
      <c r="EU410" s="57"/>
      <c r="EV410" s="57"/>
      <c r="EW410" s="57"/>
      <c r="EX410" s="57"/>
      <c r="EY410" s="57"/>
      <c r="EZ410" s="57"/>
      <c r="FA410" s="57"/>
      <c r="FB410" s="57"/>
      <c r="FC410" s="57"/>
      <c r="FD410" s="57"/>
      <c r="FE410" s="57"/>
      <c r="FF410" s="57"/>
      <c r="FG410" s="57"/>
      <c r="FH410" s="57"/>
      <c r="FI410" s="57"/>
      <c r="FJ410" s="57"/>
      <c r="FK410" s="57"/>
      <c r="FL410" s="57"/>
      <c r="FM410" s="57"/>
      <c r="FN410" s="57"/>
      <c r="FO410" s="57"/>
      <c r="FP410" s="57"/>
      <c r="FQ410" s="57"/>
      <c r="FR410" s="57"/>
      <c r="FS410" s="57"/>
      <c r="FT410" s="57"/>
      <c r="FU410" s="57"/>
      <c r="FV410" s="57"/>
      <c r="FW410" s="57"/>
      <c r="FX410" s="57"/>
      <c r="FY410" s="57"/>
      <c r="FZ410" s="57"/>
      <c r="GA410" s="57"/>
      <c r="GB410" s="57"/>
      <c r="GC410" s="57"/>
      <c r="GD410" s="57"/>
      <c r="GE410" s="57"/>
      <c r="GF410" s="57"/>
      <c r="GG410" s="57"/>
      <c r="GH410" s="57"/>
      <c r="GI410" s="57"/>
      <c r="GJ410" s="57"/>
      <c r="GK410" s="57"/>
      <c r="GL410" s="57"/>
      <c r="GM410" s="57"/>
      <c r="GN410" s="57"/>
      <c r="GO410" s="57"/>
      <c r="GP410" s="57"/>
      <c r="GQ410" s="57"/>
      <c r="GR410" s="57"/>
      <c r="GS410" s="57"/>
      <c r="GT410" s="57"/>
      <c r="GU410" s="57"/>
      <c r="GV410" s="57"/>
      <c r="GW410" s="57"/>
      <c r="GX410" s="57"/>
      <c r="GY410" s="57"/>
      <c r="GZ410" s="57"/>
      <c r="HA410" s="57"/>
      <c r="HB410" s="57"/>
      <c r="HC410" s="57"/>
      <c r="HD410" s="57"/>
      <c r="HE410" s="57"/>
      <c r="HF410" s="57"/>
      <c r="HG410" s="57"/>
      <c r="HH410" s="57"/>
      <c r="HI410" s="57"/>
      <c r="HJ410" s="57"/>
      <c r="HK410" s="57"/>
      <c r="HL410" s="57"/>
      <c r="HM410" s="57"/>
      <c r="HN410" s="57"/>
      <c r="HO410" s="57"/>
      <c r="HP410" s="57"/>
      <c r="HQ410" s="57"/>
      <c r="HR410" s="57"/>
      <c r="HS410" s="57"/>
      <c r="HT410" s="57"/>
      <c r="HU410" s="57"/>
      <c r="HV410" s="57"/>
      <c r="HW410" s="57"/>
      <c r="HX410" s="57"/>
      <c r="HY410" s="57"/>
      <c r="HZ410" s="57"/>
      <c r="IA410" s="57"/>
      <c r="IB410" s="57"/>
      <c r="IC410" s="57"/>
      <c r="ID410" s="57"/>
      <c r="IE410" s="57"/>
      <c r="IF410" s="57"/>
      <c r="IG410" s="57"/>
      <c r="IH410" s="57"/>
      <c r="II410" s="57"/>
      <c r="IJ410" s="57"/>
      <c r="IK410" s="57"/>
      <c r="IL410" s="57"/>
      <c r="IM410" s="57"/>
      <c r="IN410" s="57"/>
      <c r="IO410" s="57"/>
      <c r="IP410" s="57"/>
      <c r="IQ410" s="57"/>
      <c r="IR410" s="57"/>
      <c r="IS410" s="57"/>
      <c r="IT410" s="57"/>
      <c r="IU410" s="57"/>
      <c r="IV410" s="57"/>
      <c r="IW410" s="57"/>
      <c r="IX410" s="57"/>
      <c r="IY410" s="57"/>
      <c r="IZ410" s="57"/>
      <c r="JA410" s="57"/>
      <c r="JB410" s="57"/>
      <c r="JC410" s="57"/>
      <c r="JD410" s="57"/>
      <c r="JE410" s="57"/>
      <c r="JF410" s="57"/>
      <c r="JG410" s="57"/>
      <c r="JH410" s="57"/>
      <c r="JI410" s="57"/>
      <c r="JJ410" s="57"/>
      <c r="JK410" s="57"/>
      <c r="JL410" s="57"/>
      <c r="JM410" s="57"/>
      <c r="JN410" s="57"/>
      <c r="JO410" s="57"/>
      <c r="JP410" s="57"/>
      <c r="JQ410" s="57"/>
      <c r="JR410" s="57"/>
      <c r="JS410" s="57"/>
      <c r="JT410" s="57"/>
      <c r="JU410" s="57"/>
      <c r="JV410" s="57"/>
      <c r="JW410" s="57"/>
      <c r="JX410" s="57"/>
      <c r="JY410" s="57"/>
      <c r="JZ410" s="57"/>
      <c r="KA410" s="57"/>
      <c r="KB410" s="57"/>
      <c r="KC410" s="57"/>
      <c r="KD410" s="57"/>
      <c r="KE410" s="57"/>
      <c r="KF410" s="57"/>
      <c r="KG410" s="57"/>
      <c r="KH410" s="57"/>
      <c r="KI410" s="57"/>
      <c r="KJ410" s="57"/>
      <c r="KK410" s="57"/>
      <c r="KL410" s="57"/>
      <c r="KM410" s="57"/>
      <c r="KN410" s="57"/>
      <c r="KO410" s="57"/>
      <c r="KP410" s="57"/>
      <c r="KQ410" s="57"/>
      <c r="KR410" s="57"/>
      <c r="KS410" s="57"/>
      <c r="KT410" s="57"/>
      <c r="KU410" s="57"/>
      <c r="KV410" s="57"/>
      <c r="KW410" s="57"/>
      <c r="KX410" s="57"/>
      <c r="KY410" s="57"/>
      <c r="KZ410" s="57"/>
      <c r="LA410" s="57"/>
      <c r="LB410" s="57"/>
      <c r="LC410" s="57"/>
      <c r="LD410" s="57"/>
      <c r="LE410" s="57"/>
      <c r="LF410" s="57"/>
      <c r="LG410" s="57"/>
      <c r="LH410" s="57"/>
      <c r="LI410" s="57"/>
      <c r="LJ410" s="57"/>
      <c r="LK410" s="57"/>
      <c r="LL410" s="57"/>
      <c r="LM410" s="57"/>
      <c r="LN410" s="57"/>
      <c r="LO410" s="57"/>
      <c r="LP410" s="57"/>
      <c r="LQ410" s="57"/>
      <c r="LR410" s="57"/>
      <c r="LS410" s="57"/>
      <c r="LT410" s="57"/>
      <c r="LU410" s="57"/>
      <c r="LV410" s="57"/>
      <c r="LW410" s="57"/>
      <c r="LX410" s="57"/>
      <c r="LY410" s="57"/>
      <c r="LZ410" s="57"/>
      <c r="MA410" s="57"/>
      <c r="MB410" s="57"/>
      <c r="MC410" s="57"/>
      <c r="MD410" s="57"/>
      <c r="ME410" s="57"/>
      <c r="MF410" s="57"/>
      <c r="MG410" s="57"/>
      <c r="MH410" s="57"/>
      <c r="MI410" s="57"/>
      <c r="MJ410" s="57"/>
      <c r="MK410" s="57"/>
      <c r="ML410" s="57"/>
      <c r="MM410" s="57"/>
      <c r="MN410" s="57"/>
      <c r="MO410" s="57"/>
      <c r="MP410" s="57"/>
      <c r="MQ410" s="57"/>
      <c r="MR410" s="57"/>
      <c r="MS410" s="57"/>
      <c r="MT410" s="57"/>
      <c r="MU410" s="57"/>
      <c r="MV410" s="57"/>
      <c r="MW410" s="57"/>
      <c r="MX410" s="57"/>
      <c r="MY410" s="57"/>
      <c r="MZ410" s="57"/>
      <c r="NA410" s="57"/>
      <c r="NB410" s="57"/>
      <c r="NC410" s="57"/>
      <c r="ND410" s="57"/>
      <c r="NE410" s="57"/>
      <c r="NF410" s="57"/>
      <c r="NG410" s="57"/>
      <c r="NH410" s="57"/>
      <c r="NI410" s="57"/>
      <c r="NJ410" s="57"/>
      <c r="NK410" s="57"/>
      <c r="NL410" s="57"/>
      <c r="NM410" s="57"/>
      <c r="NN410" s="57"/>
      <c r="NO410" s="57"/>
      <c r="NP410" s="57"/>
      <c r="NQ410" s="57"/>
      <c r="NR410" s="57"/>
      <c r="NS410" s="57"/>
      <c r="NT410" s="57"/>
      <c r="NU410" s="57"/>
      <c r="NV410" s="57"/>
      <c r="NW410" s="57"/>
      <c r="NX410" s="57"/>
      <c r="NY410" s="57"/>
      <c r="NZ410" s="57"/>
      <c r="OA410" s="57"/>
      <c r="OB410" s="57"/>
      <c r="OC410" s="57"/>
      <c r="OD410" s="57"/>
      <c r="OE410" s="57"/>
      <c r="OF410" s="57"/>
      <c r="OG410" s="57"/>
      <c r="OH410" s="57"/>
      <c r="OI410" s="57"/>
      <c r="OJ410" s="57"/>
      <c r="OK410" s="57"/>
      <c r="OL410" s="57"/>
      <c r="OM410" s="57"/>
      <c r="ON410" s="57"/>
      <c r="OO410" s="57"/>
      <c r="OP410" s="57"/>
      <c r="OQ410" s="57"/>
      <c r="OR410" s="57"/>
      <c r="OS410" s="57"/>
      <c r="OT410" s="57"/>
      <c r="OU410" s="57"/>
      <c r="OV410" s="57"/>
      <c r="OW410" s="57"/>
      <c r="OX410" s="57"/>
      <c r="OY410" s="57"/>
      <c r="OZ410" s="57"/>
      <c r="PA410" s="57"/>
      <c r="PB410" s="57"/>
      <c r="PC410" s="57"/>
      <c r="PD410" s="57"/>
      <c r="PE410" s="57"/>
      <c r="PF410" s="57"/>
      <c r="PG410" s="57"/>
      <c r="PH410" s="57"/>
      <c r="PI410" s="57"/>
      <c r="PJ410" s="57"/>
      <c r="PK410" s="57"/>
      <c r="PL410" s="57"/>
      <c r="PM410" s="57"/>
      <c r="PN410" s="57"/>
      <c r="PO410" s="57"/>
      <c r="PP410" s="57"/>
      <c r="PQ410" s="57"/>
      <c r="PR410" s="57"/>
      <c r="PS410" s="57"/>
      <c r="PT410" s="57"/>
      <c r="PU410" s="57"/>
      <c r="PV410" s="57"/>
      <c r="PW410" s="57"/>
      <c r="PX410" s="57"/>
      <c r="PY410" s="57"/>
      <c r="PZ410" s="57"/>
      <c r="QA410" s="57"/>
      <c r="QB410" s="57"/>
      <c r="QC410" s="57"/>
      <c r="QD410" s="57"/>
      <c r="QE410" s="57"/>
      <c r="QF410" s="57"/>
      <c r="QG410" s="57"/>
      <c r="QH410" s="57"/>
      <c r="QI410" s="57"/>
      <c r="QJ410" s="57"/>
      <c r="QK410" s="57"/>
      <c r="QL410" s="57"/>
      <c r="QM410" s="57"/>
      <c r="QN410" s="57"/>
      <c r="QO410" s="57"/>
      <c r="QP410" s="57"/>
      <c r="QQ410" s="57"/>
      <c r="QR410" s="57"/>
      <c r="QS410" s="57"/>
      <c r="QT410" s="57"/>
      <c r="QU410" s="57"/>
      <c r="QV410" s="57"/>
      <c r="QW410" s="57"/>
      <c r="QX410" s="57"/>
      <c r="QY410" s="57"/>
      <c r="QZ410" s="57"/>
      <c r="RA410" s="57"/>
      <c r="RB410" s="57"/>
      <c r="RC410" s="57"/>
      <c r="RD410" s="57"/>
      <c r="RE410" s="57"/>
      <c r="RF410" s="57"/>
      <c r="RG410" s="57"/>
      <c r="RH410" s="57"/>
      <c r="RI410" s="57"/>
      <c r="RJ410" s="57"/>
      <c r="RK410" s="57"/>
      <c r="RL410" s="57"/>
      <c r="RM410" s="57"/>
      <c r="RN410" s="57"/>
      <c r="RO410" s="57"/>
      <c r="RP410" s="57"/>
      <c r="RQ410" s="57"/>
      <c r="RR410" s="57"/>
      <c r="RS410" s="57"/>
      <c r="RT410" s="57"/>
      <c r="RU410" s="57"/>
      <c r="RV410" s="57"/>
      <c r="RW410" s="57"/>
      <c r="RX410" s="57"/>
      <c r="RY410" s="57"/>
      <c r="RZ410" s="57"/>
      <c r="SA410" s="57"/>
      <c r="SB410" s="57"/>
      <c r="SC410" s="57"/>
      <c r="SD410" s="57"/>
      <c r="SE410" s="57"/>
      <c r="SF410" s="57"/>
      <c r="SG410" s="57"/>
      <c r="SH410" s="57"/>
      <c r="SI410" s="57"/>
      <c r="SJ410" s="57"/>
      <c r="SK410" s="57"/>
      <c r="SL410" s="57"/>
      <c r="SM410" s="57"/>
      <c r="SN410" s="57"/>
      <c r="SO410" s="57"/>
      <c r="SP410" s="57"/>
      <c r="SQ410" s="57"/>
      <c r="SR410" s="57"/>
      <c r="SS410" s="57"/>
      <c r="ST410" s="57"/>
      <c r="SU410" s="57"/>
      <c r="SV410" s="57"/>
      <c r="SW410" s="57"/>
      <c r="SX410" s="57"/>
      <c r="SY410" s="57"/>
      <c r="SZ410" s="57"/>
      <c r="TA410" s="57"/>
      <c r="TB410" s="57"/>
      <c r="TC410" s="57"/>
      <c r="TD410" s="57"/>
      <c r="TE410" s="57"/>
      <c r="TF410" s="57"/>
      <c r="TG410" s="57"/>
      <c r="TH410" s="57"/>
      <c r="TI410" s="57"/>
      <c r="TJ410" s="57"/>
      <c r="TK410" s="57"/>
      <c r="TL410" s="57"/>
      <c r="TM410" s="57"/>
      <c r="TN410" s="57"/>
      <c r="TO410" s="57"/>
      <c r="TP410" s="57"/>
      <c r="TQ410" s="57"/>
      <c r="TR410" s="57"/>
      <c r="TS410" s="57"/>
      <c r="TT410" s="57"/>
      <c r="TU410" s="57"/>
      <c r="TV410" s="57"/>
      <c r="TW410" s="57"/>
      <c r="TX410" s="57"/>
      <c r="TY410" s="57"/>
      <c r="TZ410" s="57"/>
      <c r="UA410" s="57"/>
      <c r="UB410" s="57"/>
      <c r="UC410" s="57"/>
      <c r="UD410" s="57"/>
      <c r="UE410" s="57"/>
      <c r="UF410" s="57"/>
      <c r="UG410" s="57"/>
      <c r="UH410" s="57"/>
      <c r="UI410" s="57"/>
      <c r="UJ410" s="57"/>
      <c r="UK410" s="57"/>
      <c r="UL410" s="57"/>
      <c r="UM410" s="57"/>
      <c r="UN410" s="57"/>
      <c r="UO410" s="57"/>
      <c r="UP410" s="57"/>
      <c r="UQ410" s="57"/>
      <c r="UR410" s="57"/>
      <c r="US410" s="57"/>
      <c r="UT410" s="57"/>
      <c r="UU410" s="57"/>
      <c r="UV410" s="57"/>
      <c r="UW410" s="57"/>
      <c r="UX410" s="57"/>
      <c r="UY410" s="57"/>
      <c r="UZ410" s="57"/>
      <c r="VA410" s="57"/>
      <c r="VB410" s="57"/>
      <c r="VC410" s="57"/>
      <c r="VD410" s="57"/>
      <c r="VE410" s="57"/>
      <c r="VF410" s="57"/>
      <c r="VG410" s="57"/>
      <c r="VH410" s="57"/>
      <c r="VI410" s="57"/>
      <c r="VJ410" s="57"/>
      <c r="VK410" s="57"/>
      <c r="VL410" s="57"/>
      <c r="VM410" s="57"/>
      <c r="VN410" s="57"/>
      <c r="VO410" s="57"/>
      <c r="VP410" s="57"/>
      <c r="VQ410" s="57"/>
      <c r="VR410" s="57"/>
      <c r="VS410" s="57"/>
      <c r="VT410" s="57"/>
      <c r="VU410" s="57"/>
      <c r="VV410" s="57"/>
      <c r="VW410" s="57"/>
      <c r="VX410" s="57"/>
      <c r="VY410" s="57"/>
      <c r="VZ410" s="57"/>
      <c r="WA410" s="57"/>
      <c r="WB410" s="57"/>
      <c r="WC410" s="57"/>
      <c r="WD410" s="57"/>
      <c r="WE410" s="57"/>
      <c r="WF410" s="57"/>
      <c r="WG410" s="57"/>
      <c r="WH410" s="57"/>
      <c r="WI410" s="57"/>
      <c r="WJ410" s="57"/>
      <c r="WK410" s="57"/>
      <c r="WL410" s="57"/>
      <c r="WM410" s="57"/>
      <c r="WN410" s="57"/>
      <c r="WO410" s="57"/>
      <c r="WP410" s="57"/>
      <c r="WQ410" s="57"/>
      <c r="WR410" s="57"/>
      <c r="WS410" s="57"/>
      <c r="WT410" s="57"/>
      <c r="WU410" s="57"/>
      <c r="WV410" s="57"/>
      <c r="WW410" s="57"/>
      <c r="WX410" s="57"/>
      <c r="WY410" s="57"/>
      <c r="WZ410" s="57"/>
      <c r="XA410" s="57"/>
      <c r="XB410" s="57"/>
      <c r="XC410" s="57"/>
      <c r="XD410" s="57"/>
      <c r="XE410" s="57"/>
      <c r="XF410" s="57"/>
      <c r="XG410" s="57"/>
      <c r="XH410" s="57"/>
      <c r="XI410" s="57"/>
      <c r="XJ410" s="57"/>
      <c r="XK410" s="57"/>
      <c r="XL410" s="57"/>
      <c r="XM410" s="57"/>
      <c r="XN410" s="57"/>
      <c r="XO410" s="57"/>
      <c r="XP410" s="57"/>
      <c r="XQ410" s="57"/>
      <c r="XR410" s="57"/>
      <c r="XS410" s="57"/>
      <c r="XT410" s="57"/>
      <c r="XU410" s="57"/>
      <c r="XV410" s="57"/>
      <c r="XW410" s="57"/>
    </row>
    <row r="411">
      <c r="AI411" s="57"/>
      <c r="BR411" s="57"/>
      <c r="DA411" s="57"/>
      <c r="EJ411" s="57"/>
      <c r="EK411" s="57"/>
      <c r="EL411" s="57"/>
      <c r="EM411" s="57"/>
      <c r="EN411" s="57"/>
      <c r="EO411" s="57"/>
      <c r="EP411" s="57"/>
      <c r="EQ411" s="57"/>
      <c r="ER411" s="57"/>
      <c r="ES411" s="57"/>
      <c r="ET411" s="57"/>
      <c r="EU411" s="57"/>
      <c r="EV411" s="57"/>
      <c r="EW411" s="57"/>
      <c r="EX411" s="57"/>
      <c r="EY411" s="57"/>
      <c r="EZ411" s="57"/>
      <c r="FA411" s="57"/>
      <c r="FB411" s="57"/>
      <c r="FC411" s="57"/>
      <c r="FD411" s="57"/>
      <c r="FE411" s="57"/>
      <c r="FF411" s="57"/>
      <c r="FG411" s="57"/>
      <c r="FH411" s="57"/>
      <c r="FI411" s="57"/>
      <c r="FJ411" s="57"/>
      <c r="FK411" s="57"/>
      <c r="FL411" s="57"/>
      <c r="FM411" s="57"/>
      <c r="FN411" s="57"/>
      <c r="FO411" s="57"/>
      <c r="FP411" s="57"/>
      <c r="FQ411" s="57"/>
      <c r="FR411" s="57"/>
      <c r="FS411" s="57"/>
      <c r="FT411" s="57"/>
      <c r="FU411" s="57"/>
      <c r="FV411" s="57"/>
      <c r="FW411" s="57"/>
      <c r="FX411" s="57"/>
      <c r="FY411" s="57"/>
      <c r="FZ411" s="57"/>
      <c r="GA411" s="57"/>
      <c r="GB411" s="57"/>
      <c r="GC411" s="57"/>
      <c r="GD411" s="57"/>
      <c r="GE411" s="57"/>
      <c r="GF411" s="57"/>
      <c r="GG411" s="57"/>
      <c r="GH411" s="57"/>
      <c r="GI411" s="57"/>
      <c r="GJ411" s="57"/>
      <c r="GK411" s="57"/>
      <c r="GL411" s="57"/>
      <c r="GM411" s="57"/>
      <c r="GN411" s="57"/>
      <c r="GO411" s="57"/>
      <c r="GP411" s="57"/>
      <c r="GQ411" s="57"/>
      <c r="GR411" s="57"/>
      <c r="GS411" s="57"/>
      <c r="GT411" s="57"/>
      <c r="GU411" s="57"/>
      <c r="GV411" s="57"/>
      <c r="GW411" s="57"/>
      <c r="GX411" s="57"/>
      <c r="GY411" s="57"/>
      <c r="GZ411" s="57"/>
      <c r="HA411" s="57"/>
      <c r="HB411" s="57"/>
      <c r="HC411" s="57"/>
      <c r="HD411" s="57"/>
      <c r="HE411" s="57"/>
      <c r="HF411" s="57"/>
      <c r="HG411" s="57"/>
      <c r="HH411" s="57"/>
      <c r="HI411" s="57"/>
      <c r="HJ411" s="57"/>
      <c r="HK411" s="57"/>
      <c r="HL411" s="57"/>
      <c r="HM411" s="57"/>
      <c r="HN411" s="57"/>
      <c r="HO411" s="57"/>
      <c r="HP411" s="57"/>
      <c r="HQ411" s="57"/>
      <c r="HR411" s="57"/>
      <c r="HS411" s="57"/>
      <c r="HT411" s="57"/>
      <c r="HU411" s="57"/>
      <c r="HV411" s="57"/>
      <c r="HW411" s="57"/>
      <c r="HX411" s="57"/>
      <c r="HY411" s="57"/>
      <c r="HZ411" s="57"/>
      <c r="IA411" s="57"/>
      <c r="IB411" s="57"/>
      <c r="IC411" s="57"/>
      <c r="ID411" s="57"/>
      <c r="IE411" s="57"/>
      <c r="IF411" s="57"/>
      <c r="IG411" s="57"/>
      <c r="IH411" s="57"/>
      <c r="II411" s="57"/>
      <c r="IJ411" s="57"/>
      <c r="IK411" s="57"/>
      <c r="IL411" s="57"/>
      <c r="IM411" s="57"/>
      <c r="IN411" s="57"/>
      <c r="IO411" s="57"/>
      <c r="IP411" s="57"/>
      <c r="IQ411" s="57"/>
      <c r="IR411" s="57"/>
      <c r="IS411" s="57"/>
      <c r="IT411" s="57"/>
      <c r="IU411" s="57"/>
      <c r="IV411" s="57"/>
      <c r="IW411" s="57"/>
      <c r="IX411" s="57"/>
      <c r="IY411" s="57"/>
      <c r="IZ411" s="57"/>
      <c r="JA411" s="57"/>
      <c r="JB411" s="57"/>
      <c r="JC411" s="57"/>
      <c r="JD411" s="57"/>
      <c r="JE411" s="57"/>
      <c r="JF411" s="57"/>
      <c r="JG411" s="57"/>
      <c r="JH411" s="57"/>
      <c r="JI411" s="57"/>
      <c r="JJ411" s="57"/>
      <c r="JK411" s="57"/>
      <c r="JL411" s="57"/>
      <c r="JM411" s="57"/>
      <c r="JN411" s="57"/>
      <c r="JO411" s="57"/>
      <c r="JP411" s="57"/>
      <c r="JQ411" s="57"/>
      <c r="JR411" s="57"/>
      <c r="JS411" s="57"/>
      <c r="JT411" s="57"/>
      <c r="JU411" s="57"/>
      <c r="JV411" s="57"/>
      <c r="JW411" s="57"/>
      <c r="JX411" s="57"/>
      <c r="JY411" s="57"/>
      <c r="JZ411" s="57"/>
      <c r="KA411" s="57"/>
      <c r="KB411" s="57"/>
      <c r="KC411" s="57"/>
      <c r="KD411" s="57"/>
      <c r="KE411" s="57"/>
      <c r="KF411" s="57"/>
      <c r="KG411" s="57"/>
      <c r="KH411" s="57"/>
      <c r="KI411" s="57"/>
      <c r="KJ411" s="57"/>
      <c r="KK411" s="57"/>
      <c r="KL411" s="57"/>
      <c r="KM411" s="57"/>
      <c r="KN411" s="57"/>
      <c r="KO411" s="57"/>
      <c r="KP411" s="57"/>
      <c r="KQ411" s="57"/>
      <c r="KR411" s="57"/>
      <c r="KS411" s="57"/>
      <c r="KT411" s="57"/>
      <c r="KU411" s="57"/>
      <c r="KV411" s="57"/>
      <c r="KW411" s="57"/>
      <c r="KX411" s="57"/>
      <c r="KY411" s="57"/>
      <c r="KZ411" s="57"/>
      <c r="LA411" s="57"/>
      <c r="LB411" s="57"/>
      <c r="LC411" s="57"/>
      <c r="LD411" s="57"/>
      <c r="LE411" s="57"/>
      <c r="LF411" s="57"/>
      <c r="LG411" s="57"/>
      <c r="LH411" s="57"/>
      <c r="LI411" s="57"/>
      <c r="LJ411" s="57"/>
      <c r="LK411" s="57"/>
      <c r="LL411" s="57"/>
      <c r="LM411" s="57"/>
      <c r="LN411" s="57"/>
      <c r="LO411" s="57"/>
      <c r="LP411" s="57"/>
      <c r="LQ411" s="57"/>
      <c r="LR411" s="57"/>
      <c r="LS411" s="57"/>
      <c r="LT411" s="57"/>
      <c r="LU411" s="57"/>
      <c r="LV411" s="57"/>
      <c r="LW411" s="57"/>
      <c r="LX411" s="57"/>
      <c r="LY411" s="57"/>
      <c r="LZ411" s="57"/>
      <c r="MA411" s="57"/>
      <c r="MB411" s="57"/>
      <c r="MC411" s="57"/>
      <c r="MD411" s="57"/>
      <c r="ME411" s="57"/>
      <c r="MF411" s="57"/>
      <c r="MG411" s="57"/>
      <c r="MH411" s="57"/>
      <c r="MI411" s="57"/>
      <c r="MJ411" s="57"/>
      <c r="MK411" s="57"/>
      <c r="ML411" s="57"/>
      <c r="MM411" s="57"/>
      <c r="MN411" s="57"/>
      <c r="MO411" s="57"/>
      <c r="MP411" s="57"/>
      <c r="MQ411" s="57"/>
      <c r="MR411" s="57"/>
      <c r="MS411" s="57"/>
      <c r="MT411" s="57"/>
      <c r="MU411" s="57"/>
      <c r="MV411" s="57"/>
      <c r="MW411" s="57"/>
      <c r="MX411" s="57"/>
      <c r="MY411" s="57"/>
      <c r="MZ411" s="57"/>
      <c r="NA411" s="57"/>
      <c r="NB411" s="57"/>
      <c r="NC411" s="57"/>
      <c r="ND411" s="57"/>
      <c r="NE411" s="57"/>
      <c r="NF411" s="57"/>
      <c r="NG411" s="57"/>
      <c r="NH411" s="57"/>
      <c r="NI411" s="57"/>
      <c r="NJ411" s="57"/>
      <c r="NK411" s="57"/>
      <c r="NL411" s="57"/>
      <c r="NM411" s="57"/>
      <c r="NN411" s="57"/>
      <c r="NO411" s="57"/>
      <c r="NP411" s="57"/>
      <c r="NQ411" s="57"/>
      <c r="NR411" s="57"/>
      <c r="NS411" s="57"/>
      <c r="NT411" s="57"/>
      <c r="NU411" s="57"/>
      <c r="NV411" s="57"/>
      <c r="NW411" s="57"/>
      <c r="NX411" s="57"/>
      <c r="NY411" s="57"/>
      <c r="NZ411" s="57"/>
      <c r="OA411" s="57"/>
      <c r="OB411" s="57"/>
      <c r="OC411" s="57"/>
      <c r="OD411" s="57"/>
      <c r="OE411" s="57"/>
      <c r="OF411" s="57"/>
      <c r="OG411" s="57"/>
      <c r="OH411" s="57"/>
      <c r="OI411" s="57"/>
      <c r="OJ411" s="57"/>
      <c r="OK411" s="57"/>
      <c r="OL411" s="57"/>
      <c r="OM411" s="57"/>
      <c r="ON411" s="57"/>
      <c r="OO411" s="57"/>
      <c r="OP411" s="57"/>
      <c r="OQ411" s="57"/>
      <c r="OR411" s="57"/>
      <c r="OS411" s="57"/>
      <c r="OT411" s="57"/>
      <c r="OU411" s="57"/>
      <c r="OV411" s="57"/>
      <c r="OW411" s="57"/>
      <c r="OX411" s="57"/>
      <c r="OY411" s="57"/>
      <c r="OZ411" s="57"/>
      <c r="PA411" s="57"/>
      <c r="PB411" s="57"/>
      <c r="PC411" s="57"/>
      <c r="PD411" s="57"/>
      <c r="PE411" s="57"/>
      <c r="PF411" s="57"/>
      <c r="PG411" s="57"/>
      <c r="PH411" s="57"/>
      <c r="PI411" s="57"/>
      <c r="PJ411" s="57"/>
      <c r="PK411" s="57"/>
      <c r="PL411" s="57"/>
      <c r="PM411" s="57"/>
      <c r="PN411" s="57"/>
      <c r="PO411" s="57"/>
      <c r="PP411" s="57"/>
      <c r="PQ411" s="57"/>
      <c r="PR411" s="57"/>
      <c r="PS411" s="57"/>
      <c r="PT411" s="57"/>
      <c r="PU411" s="57"/>
      <c r="PV411" s="57"/>
      <c r="PW411" s="57"/>
      <c r="PX411" s="57"/>
      <c r="PY411" s="57"/>
      <c r="PZ411" s="57"/>
      <c r="QA411" s="57"/>
      <c r="QB411" s="57"/>
      <c r="QC411" s="57"/>
      <c r="QD411" s="57"/>
      <c r="QE411" s="57"/>
      <c r="QF411" s="57"/>
      <c r="QG411" s="57"/>
      <c r="QH411" s="57"/>
      <c r="QI411" s="57"/>
      <c r="QJ411" s="57"/>
      <c r="QK411" s="57"/>
      <c r="QL411" s="57"/>
      <c r="QM411" s="57"/>
      <c r="QN411" s="57"/>
      <c r="QO411" s="57"/>
      <c r="QP411" s="57"/>
      <c r="QQ411" s="57"/>
      <c r="QR411" s="57"/>
      <c r="QS411" s="57"/>
      <c r="QT411" s="57"/>
      <c r="QU411" s="57"/>
      <c r="QV411" s="57"/>
      <c r="QW411" s="57"/>
      <c r="QX411" s="57"/>
      <c r="QY411" s="57"/>
      <c r="QZ411" s="57"/>
      <c r="RA411" s="57"/>
      <c r="RB411" s="57"/>
      <c r="RC411" s="57"/>
      <c r="RD411" s="57"/>
      <c r="RE411" s="57"/>
      <c r="RF411" s="57"/>
      <c r="RG411" s="57"/>
      <c r="RH411" s="57"/>
      <c r="RI411" s="57"/>
      <c r="RJ411" s="57"/>
      <c r="RK411" s="57"/>
      <c r="RL411" s="57"/>
      <c r="RM411" s="57"/>
      <c r="RN411" s="57"/>
      <c r="RO411" s="57"/>
      <c r="RP411" s="57"/>
      <c r="RQ411" s="57"/>
      <c r="RR411" s="57"/>
      <c r="RS411" s="57"/>
      <c r="RT411" s="57"/>
      <c r="RU411" s="57"/>
      <c r="RV411" s="57"/>
      <c r="RW411" s="57"/>
      <c r="RX411" s="57"/>
      <c r="RY411" s="57"/>
      <c r="RZ411" s="57"/>
      <c r="SA411" s="57"/>
      <c r="SB411" s="57"/>
      <c r="SC411" s="57"/>
      <c r="SD411" s="57"/>
      <c r="SE411" s="57"/>
      <c r="SF411" s="57"/>
      <c r="SG411" s="57"/>
      <c r="SH411" s="57"/>
      <c r="SI411" s="57"/>
      <c r="SJ411" s="57"/>
      <c r="SK411" s="57"/>
      <c r="SL411" s="57"/>
      <c r="SM411" s="57"/>
      <c r="SN411" s="57"/>
      <c r="SO411" s="57"/>
      <c r="SP411" s="57"/>
      <c r="SQ411" s="57"/>
      <c r="SR411" s="57"/>
      <c r="SS411" s="57"/>
      <c r="ST411" s="57"/>
      <c r="SU411" s="57"/>
      <c r="SV411" s="57"/>
      <c r="SW411" s="57"/>
      <c r="SX411" s="57"/>
      <c r="SY411" s="57"/>
      <c r="SZ411" s="57"/>
      <c r="TA411" s="57"/>
      <c r="TB411" s="57"/>
      <c r="TC411" s="57"/>
      <c r="TD411" s="57"/>
      <c r="TE411" s="57"/>
      <c r="TF411" s="57"/>
      <c r="TG411" s="57"/>
      <c r="TH411" s="57"/>
      <c r="TI411" s="57"/>
      <c r="TJ411" s="57"/>
      <c r="TK411" s="57"/>
      <c r="TL411" s="57"/>
      <c r="TM411" s="57"/>
      <c r="TN411" s="57"/>
      <c r="TO411" s="57"/>
      <c r="TP411" s="57"/>
      <c r="TQ411" s="57"/>
      <c r="TR411" s="57"/>
      <c r="TS411" s="57"/>
      <c r="TT411" s="57"/>
      <c r="TU411" s="57"/>
      <c r="TV411" s="57"/>
      <c r="TW411" s="57"/>
      <c r="TX411" s="57"/>
      <c r="TY411" s="57"/>
      <c r="TZ411" s="57"/>
      <c r="UA411" s="57"/>
      <c r="UB411" s="57"/>
      <c r="UC411" s="57"/>
      <c r="UD411" s="57"/>
      <c r="UE411" s="57"/>
      <c r="UF411" s="57"/>
      <c r="UG411" s="57"/>
      <c r="UH411" s="57"/>
      <c r="UI411" s="57"/>
      <c r="UJ411" s="57"/>
      <c r="UK411" s="57"/>
      <c r="UL411" s="57"/>
      <c r="UM411" s="57"/>
      <c r="UN411" s="57"/>
      <c r="UO411" s="57"/>
      <c r="UP411" s="57"/>
      <c r="UQ411" s="57"/>
      <c r="UR411" s="57"/>
      <c r="US411" s="57"/>
      <c r="UT411" s="57"/>
      <c r="UU411" s="57"/>
      <c r="UV411" s="57"/>
      <c r="UW411" s="57"/>
      <c r="UX411" s="57"/>
      <c r="UY411" s="57"/>
      <c r="UZ411" s="57"/>
      <c r="VA411" s="57"/>
      <c r="VB411" s="57"/>
      <c r="VC411" s="57"/>
      <c r="VD411" s="57"/>
      <c r="VE411" s="57"/>
      <c r="VF411" s="57"/>
      <c r="VG411" s="57"/>
      <c r="VH411" s="57"/>
      <c r="VI411" s="57"/>
      <c r="VJ411" s="57"/>
      <c r="VK411" s="57"/>
      <c r="VL411" s="57"/>
      <c r="VM411" s="57"/>
      <c r="VN411" s="57"/>
      <c r="VO411" s="57"/>
      <c r="VP411" s="57"/>
      <c r="VQ411" s="57"/>
      <c r="VR411" s="57"/>
      <c r="VS411" s="57"/>
      <c r="VT411" s="57"/>
      <c r="VU411" s="57"/>
      <c r="VV411" s="57"/>
      <c r="VW411" s="57"/>
      <c r="VX411" s="57"/>
      <c r="VY411" s="57"/>
      <c r="VZ411" s="57"/>
      <c r="WA411" s="57"/>
      <c r="WB411" s="57"/>
      <c r="WC411" s="57"/>
      <c r="WD411" s="57"/>
      <c r="WE411" s="57"/>
      <c r="WF411" s="57"/>
      <c r="WG411" s="57"/>
      <c r="WH411" s="57"/>
      <c r="WI411" s="57"/>
      <c r="WJ411" s="57"/>
      <c r="WK411" s="57"/>
      <c r="WL411" s="57"/>
      <c r="WM411" s="57"/>
      <c r="WN411" s="57"/>
      <c r="WO411" s="57"/>
      <c r="WP411" s="57"/>
      <c r="WQ411" s="57"/>
      <c r="WR411" s="57"/>
      <c r="WS411" s="57"/>
      <c r="WT411" s="57"/>
      <c r="WU411" s="57"/>
      <c r="WV411" s="57"/>
      <c r="WW411" s="57"/>
      <c r="WX411" s="57"/>
      <c r="WY411" s="57"/>
      <c r="WZ411" s="57"/>
      <c r="XA411" s="57"/>
      <c r="XB411" s="57"/>
      <c r="XC411" s="57"/>
      <c r="XD411" s="57"/>
      <c r="XE411" s="57"/>
      <c r="XF411" s="57"/>
      <c r="XG411" s="57"/>
      <c r="XH411" s="57"/>
      <c r="XI411" s="57"/>
      <c r="XJ411" s="57"/>
      <c r="XK411" s="57"/>
      <c r="XL411" s="57"/>
      <c r="XM411" s="57"/>
      <c r="XN411" s="57"/>
      <c r="XO411" s="57"/>
      <c r="XP411" s="57"/>
      <c r="XQ411" s="57"/>
      <c r="XR411" s="57"/>
      <c r="XS411" s="57"/>
      <c r="XT411" s="57"/>
      <c r="XU411" s="57"/>
      <c r="XV411" s="57"/>
      <c r="XW411" s="57"/>
    </row>
    <row r="412">
      <c r="AI412" s="57"/>
      <c r="BR412" s="57"/>
      <c r="DA412" s="57"/>
      <c r="EJ412" s="57"/>
      <c r="EK412" s="57"/>
      <c r="EL412" s="57"/>
      <c r="EM412" s="57"/>
      <c r="EN412" s="57"/>
      <c r="EO412" s="57"/>
      <c r="EP412" s="57"/>
      <c r="EQ412" s="57"/>
      <c r="ER412" s="57"/>
      <c r="ES412" s="57"/>
      <c r="ET412" s="57"/>
      <c r="EU412" s="57"/>
      <c r="EV412" s="57"/>
      <c r="EW412" s="57"/>
      <c r="EX412" s="57"/>
      <c r="EY412" s="57"/>
      <c r="EZ412" s="57"/>
      <c r="FA412" s="57"/>
      <c r="FB412" s="57"/>
      <c r="FC412" s="57"/>
      <c r="FD412" s="57"/>
      <c r="FE412" s="57"/>
      <c r="FF412" s="57"/>
      <c r="FG412" s="57"/>
      <c r="FH412" s="57"/>
      <c r="FI412" s="57"/>
      <c r="FJ412" s="57"/>
      <c r="FK412" s="57"/>
      <c r="FL412" s="57"/>
      <c r="FM412" s="57"/>
      <c r="FN412" s="57"/>
      <c r="FO412" s="57"/>
      <c r="FP412" s="57"/>
      <c r="FQ412" s="57"/>
      <c r="FR412" s="57"/>
      <c r="FS412" s="57"/>
      <c r="FT412" s="57"/>
      <c r="FU412" s="57"/>
      <c r="FV412" s="57"/>
      <c r="FW412" s="57"/>
      <c r="FX412" s="57"/>
      <c r="FY412" s="57"/>
      <c r="FZ412" s="57"/>
      <c r="GA412" s="57"/>
      <c r="GB412" s="57"/>
      <c r="GC412" s="57"/>
      <c r="GD412" s="57"/>
      <c r="GE412" s="57"/>
      <c r="GF412" s="57"/>
      <c r="GG412" s="57"/>
      <c r="GH412" s="57"/>
      <c r="GI412" s="57"/>
      <c r="GJ412" s="57"/>
      <c r="GK412" s="57"/>
      <c r="GL412" s="57"/>
      <c r="GM412" s="57"/>
      <c r="GN412" s="57"/>
      <c r="GO412" s="57"/>
      <c r="GP412" s="57"/>
      <c r="GQ412" s="57"/>
      <c r="GR412" s="57"/>
      <c r="GS412" s="57"/>
      <c r="GT412" s="57"/>
      <c r="GU412" s="57"/>
      <c r="GV412" s="57"/>
      <c r="GW412" s="57"/>
      <c r="GX412" s="57"/>
      <c r="GY412" s="57"/>
      <c r="GZ412" s="57"/>
      <c r="HA412" s="57"/>
      <c r="HB412" s="57"/>
      <c r="HC412" s="57"/>
      <c r="HD412" s="57"/>
      <c r="HE412" s="57"/>
      <c r="HF412" s="57"/>
      <c r="HG412" s="57"/>
      <c r="HH412" s="57"/>
      <c r="HI412" s="57"/>
      <c r="HJ412" s="57"/>
      <c r="HK412" s="57"/>
      <c r="HL412" s="57"/>
      <c r="HM412" s="57"/>
      <c r="HN412" s="57"/>
      <c r="HO412" s="57"/>
      <c r="HP412" s="57"/>
      <c r="HQ412" s="57"/>
      <c r="HR412" s="57"/>
      <c r="HS412" s="57"/>
      <c r="HT412" s="57"/>
      <c r="HU412" s="57"/>
      <c r="HV412" s="57"/>
      <c r="HW412" s="57"/>
      <c r="HX412" s="57"/>
      <c r="HY412" s="57"/>
      <c r="HZ412" s="57"/>
      <c r="IA412" s="57"/>
      <c r="IB412" s="57"/>
      <c r="IC412" s="57"/>
      <c r="ID412" s="57"/>
      <c r="IE412" s="57"/>
      <c r="IF412" s="57"/>
      <c r="IG412" s="57"/>
      <c r="IH412" s="57"/>
      <c r="II412" s="57"/>
      <c r="IJ412" s="57"/>
      <c r="IK412" s="57"/>
      <c r="IL412" s="57"/>
      <c r="IM412" s="57"/>
      <c r="IN412" s="57"/>
      <c r="IO412" s="57"/>
      <c r="IP412" s="57"/>
      <c r="IQ412" s="57"/>
      <c r="IR412" s="57"/>
      <c r="IS412" s="57"/>
      <c r="IT412" s="57"/>
      <c r="IU412" s="57"/>
      <c r="IV412" s="57"/>
      <c r="IW412" s="57"/>
      <c r="IX412" s="57"/>
      <c r="IY412" s="57"/>
      <c r="IZ412" s="57"/>
      <c r="JA412" s="57"/>
      <c r="JB412" s="57"/>
      <c r="JC412" s="57"/>
      <c r="JD412" s="57"/>
      <c r="JE412" s="57"/>
      <c r="JF412" s="57"/>
      <c r="JG412" s="57"/>
      <c r="JH412" s="57"/>
      <c r="JI412" s="57"/>
      <c r="JJ412" s="57"/>
      <c r="JK412" s="57"/>
      <c r="JL412" s="57"/>
      <c r="JM412" s="57"/>
      <c r="JN412" s="57"/>
      <c r="JO412" s="57"/>
      <c r="JP412" s="57"/>
      <c r="JQ412" s="57"/>
      <c r="JR412" s="57"/>
      <c r="JS412" s="57"/>
      <c r="JT412" s="57"/>
      <c r="JU412" s="57"/>
      <c r="JV412" s="57"/>
      <c r="JW412" s="57"/>
      <c r="JX412" s="57"/>
      <c r="JY412" s="57"/>
      <c r="JZ412" s="57"/>
      <c r="KA412" s="57"/>
      <c r="KB412" s="57"/>
      <c r="KC412" s="57"/>
      <c r="KD412" s="57"/>
      <c r="KE412" s="57"/>
      <c r="KF412" s="57"/>
      <c r="KG412" s="57"/>
      <c r="KH412" s="57"/>
      <c r="KI412" s="57"/>
      <c r="KJ412" s="57"/>
      <c r="KK412" s="57"/>
      <c r="KL412" s="57"/>
      <c r="KM412" s="57"/>
      <c r="KN412" s="57"/>
      <c r="KO412" s="57"/>
      <c r="KP412" s="57"/>
      <c r="KQ412" s="57"/>
      <c r="KR412" s="57"/>
      <c r="KS412" s="57"/>
      <c r="KT412" s="57"/>
      <c r="KU412" s="57"/>
      <c r="KV412" s="57"/>
      <c r="KW412" s="57"/>
      <c r="KX412" s="57"/>
      <c r="KY412" s="57"/>
      <c r="KZ412" s="57"/>
      <c r="LA412" s="57"/>
      <c r="LB412" s="57"/>
      <c r="LC412" s="57"/>
      <c r="LD412" s="57"/>
      <c r="LE412" s="57"/>
      <c r="LF412" s="57"/>
      <c r="LG412" s="57"/>
      <c r="LH412" s="57"/>
      <c r="LI412" s="57"/>
      <c r="LJ412" s="57"/>
      <c r="LK412" s="57"/>
      <c r="LL412" s="57"/>
      <c r="LM412" s="57"/>
      <c r="LN412" s="57"/>
      <c r="LO412" s="57"/>
      <c r="LP412" s="57"/>
      <c r="LQ412" s="57"/>
      <c r="LR412" s="57"/>
      <c r="LS412" s="57"/>
      <c r="LT412" s="57"/>
      <c r="LU412" s="57"/>
      <c r="LV412" s="57"/>
      <c r="LW412" s="57"/>
      <c r="LX412" s="57"/>
      <c r="LY412" s="57"/>
      <c r="LZ412" s="57"/>
      <c r="MA412" s="57"/>
      <c r="MB412" s="57"/>
      <c r="MC412" s="57"/>
      <c r="MD412" s="57"/>
      <c r="ME412" s="57"/>
      <c r="MF412" s="57"/>
      <c r="MG412" s="57"/>
      <c r="MH412" s="57"/>
      <c r="MI412" s="57"/>
      <c r="MJ412" s="57"/>
      <c r="MK412" s="57"/>
      <c r="ML412" s="57"/>
      <c r="MM412" s="57"/>
      <c r="MN412" s="57"/>
      <c r="MO412" s="57"/>
      <c r="MP412" s="57"/>
      <c r="MQ412" s="57"/>
      <c r="MR412" s="57"/>
      <c r="MS412" s="57"/>
      <c r="MT412" s="57"/>
      <c r="MU412" s="57"/>
      <c r="MV412" s="57"/>
      <c r="MW412" s="57"/>
      <c r="MX412" s="57"/>
      <c r="MY412" s="57"/>
      <c r="MZ412" s="57"/>
      <c r="NA412" s="57"/>
      <c r="NB412" s="57"/>
      <c r="NC412" s="57"/>
      <c r="ND412" s="57"/>
      <c r="NE412" s="57"/>
      <c r="NF412" s="57"/>
      <c r="NG412" s="57"/>
      <c r="NH412" s="57"/>
      <c r="NI412" s="57"/>
      <c r="NJ412" s="57"/>
      <c r="NK412" s="57"/>
      <c r="NL412" s="57"/>
      <c r="NM412" s="57"/>
      <c r="NN412" s="57"/>
      <c r="NO412" s="57"/>
      <c r="NP412" s="57"/>
      <c r="NQ412" s="57"/>
      <c r="NR412" s="57"/>
      <c r="NS412" s="57"/>
      <c r="NT412" s="57"/>
      <c r="NU412" s="57"/>
      <c r="NV412" s="57"/>
      <c r="NW412" s="57"/>
      <c r="NX412" s="57"/>
      <c r="NY412" s="57"/>
      <c r="NZ412" s="57"/>
      <c r="OA412" s="57"/>
      <c r="OB412" s="57"/>
      <c r="OC412" s="57"/>
      <c r="OD412" s="57"/>
      <c r="OE412" s="57"/>
      <c r="OF412" s="57"/>
      <c r="OG412" s="57"/>
      <c r="OH412" s="57"/>
      <c r="OI412" s="57"/>
      <c r="OJ412" s="57"/>
      <c r="OK412" s="57"/>
      <c r="OL412" s="57"/>
      <c r="OM412" s="57"/>
      <c r="ON412" s="57"/>
      <c r="OO412" s="57"/>
      <c r="OP412" s="57"/>
      <c r="OQ412" s="57"/>
      <c r="OR412" s="57"/>
      <c r="OS412" s="57"/>
      <c r="OT412" s="57"/>
      <c r="OU412" s="57"/>
      <c r="OV412" s="57"/>
      <c r="OW412" s="57"/>
      <c r="OX412" s="57"/>
      <c r="OY412" s="57"/>
      <c r="OZ412" s="57"/>
      <c r="PA412" s="57"/>
      <c r="PB412" s="57"/>
      <c r="PC412" s="57"/>
      <c r="PD412" s="57"/>
      <c r="PE412" s="57"/>
      <c r="PF412" s="57"/>
      <c r="PG412" s="57"/>
      <c r="PH412" s="57"/>
      <c r="PI412" s="57"/>
      <c r="PJ412" s="57"/>
      <c r="PK412" s="57"/>
      <c r="PL412" s="57"/>
      <c r="PM412" s="57"/>
      <c r="PN412" s="57"/>
      <c r="PO412" s="57"/>
      <c r="PP412" s="57"/>
      <c r="PQ412" s="57"/>
      <c r="PR412" s="57"/>
      <c r="PS412" s="57"/>
      <c r="PT412" s="57"/>
      <c r="PU412" s="57"/>
      <c r="PV412" s="57"/>
      <c r="PW412" s="57"/>
      <c r="PX412" s="57"/>
      <c r="PY412" s="57"/>
      <c r="PZ412" s="57"/>
      <c r="QA412" s="57"/>
      <c r="QB412" s="57"/>
      <c r="QC412" s="57"/>
      <c r="QD412" s="57"/>
      <c r="QE412" s="57"/>
      <c r="QF412" s="57"/>
      <c r="QG412" s="57"/>
      <c r="QH412" s="57"/>
      <c r="QI412" s="57"/>
      <c r="QJ412" s="57"/>
      <c r="QK412" s="57"/>
      <c r="QL412" s="57"/>
      <c r="QM412" s="57"/>
      <c r="QN412" s="57"/>
      <c r="QO412" s="57"/>
      <c r="QP412" s="57"/>
      <c r="QQ412" s="57"/>
      <c r="QR412" s="57"/>
      <c r="QS412" s="57"/>
      <c r="QT412" s="57"/>
      <c r="QU412" s="57"/>
      <c r="QV412" s="57"/>
      <c r="QW412" s="57"/>
      <c r="QX412" s="57"/>
      <c r="QY412" s="57"/>
      <c r="QZ412" s="57"/>
      <c r="RA412" s="57"/>
      <c r="RB412" s="57"/>
      <c r="RC412" s="57"/>
      <c r="RD412" s="57"/>
      <c r="RE412" s="57"/>
      <c r="RF412" s="57"/>
      <c r="RG412" s="57"/>
      <c r="RH412" s="57"/>
      <c r="RI412" s="57"/>
      <c r="RJ412" s="57"/>
      <c r="RK412" s="57"/>
      <c r="RL412" s="57"/>
      <c r="RM412" s="57"/>
      <c r="RN412" s="57"/>
      <c r="RO412" s="57"/>
      <c r="RP412" s="57"/>
      <c r="RQ412" s="57"/>
      <c r="RR412" s="57"/>
      <c r="RS412" s="57"/>
      <c r="RT412" s="57"/>
      <c r="RU412" s="57"/>
      <c r="RV412" s="57"/>
      <c r="RW412" s="57"/>
      <c r="RX412" s="57"/>
      <c r="RY412" s="57"/>
      <c r="RZ412" s="57"/>
      <c r="SA412" s="57"/>
      <c r="SB412" s="57"/>
      <c r="SC412" s="57"/>
      <c r="SD412" s="57"/>
      <c r="SE412" s="57"/>
      <c r="SF412" s="57"/>
      <c r="SG412" s="57"/>
      <c r="SH412" s="57"/>
      <c r="SI412" s="57"/>
      <c r="SJ412" s="57"/>
      <c r="SK412" s="57"/>
      <c r="SL412" s="57"/>
      <c r="SM412" s="57"/>
      <c r="SN412" s="57"/>
      <c r="SO412" s="57"/>
      <c r="SP412" s="57"/>
      <c r="SQ412" s="57"/>
      <c r="SR412" s="57"/>
      <c r="SS412" s="57"/>
      <c r="ST412" s="57"/>
      <c r="SU412" s="57"/>
      <c r="SV412" s="57"/>
      <c r="SW412" s="57"/>
      <c r="SX412" s="57"/>
      <c r="SY412" s="57"/>
      <c r="SZ412" s="57"/>
      <c r="TA412" s="57"/>
      <c r="TB412" s="57"/>
      <c r="TC412" s="57"/>
      <c r="TD412" s="57"/>
      <c r="TE412" s="57"/>
      <c r="TF412" s="57"/>
      <c r="TG412" s="57"/>
      <c r="TH412" s="57"/>
      <c r="TI412" s="57"/>
      <c r="TJ412" s="57"/>
      <c r="TK412" s="57"/>
      <c r="TL412" s="57"/>
      <c r="TM412" s="57"/>
      <c r="TN412" s="57"/>
      <c r="TO412" s="57"/>
      <c r="TP412" s="57"/>
      <c r="TQ412" s="57"/>
      <c r="TR412" s="57"/>
      <c r="TS412" s="57"/>
      <c r="TT412" s="57"/>
      <c r="TU412" s="57"/>
      <c r="TV412" s="57"/>
      <c r="TW412" s="57"/>
      <c r="TX412" s="57"/>
      <c r="TY412" s="57"/>
      <c r="TZ412" s="57"/>
      <c r="UA412" s="57"/>
      <c r="UB412" s="57"/>
      <c r="UC412" s="57"/>
      <c r="UD412" s="57"/>
      <c r="UE412" s="57"/>
      <c r="UF412" s="57"/>
      <c r="UG412" s="57"/>
      <c r="UH412" s="57"/>
      <c r="UI412" s="57"/>
      <c r="UJ412" s="57"/>
      <c r="UK412" s="57"/>
      <c r="UL412" s="57"/>
      <c r="UM412" s="57"/>
      <c r="UN412" s="57"/>
      <c r="UO412" s="57"/>
      <c r="UP412" s="57"/>
      <c r="UQ412" s="57"/>
      <c r="UR412" s="57"/>
      <c r="US412" s="57"/>
      <c r="UT412" s="57"/>
      <c r="UU412" s="57"/>
      <c r="UV412" s="57"/>
      <c r="UW412" s="57"/>
      <c r="UX412" s="57"/>
      <c r="UY412" s="57"/>
      <c r="UZ412" s="57"/>
      <c r="VA412" s="57"/>
      <c r="VB412" s="57"/>
      <c r="VC412" s="57"/>
      <c r="VD412" s="57"/>
      <c r="VE412" s="57"/>
      <c r="VF412" s="57"/>
      <c r="VG412" s="57"/>
      <c r="VH412" s="57"/>
      <c r="VI412" s="57"/>
      <c r="VJ412" s="57"/>
      <c r="VK412" s="57"/>
      <c r="VL412" s="57"/>
      <c r="VM412" s="57"/>
      <c r="VN412" s="57"/>
      <c r="VO412" s="57"/>
      <c r="VP412" s="57"/>
      <c r="VQ412" s="57"/>
      <c r="VR412" s="57"/>
      <c r="VS412" s="57"/>
      <c r="VT412" s="57"/>
      <c r="VU412" s="57"/>
      <c r="VV412" s="57"/>
      <c r="VW412" s="57"/>
      <c r="VX412" s="57"/>
      <c r="VY412" s="57"/>
      <c r="VZ412" s="57"/>
      <c r="WA412" s="57"/>
      <c r="WB412" s="57"/>
      <c r="WC412" s="57"/>
      <c r="WD412" s="57"/>
      <c r="WE412" s="57"/>
      <c r="WF412" s="57"/>
      <c r="WG412" s="57"/>
      <c r="WH412" s="57"/>
      <c r="WI412" s="57"/>
      <c r="WJ412" s="57"/>
      <c r="WK412" s="57"/>
      <c r="WL412" s="57"/>
      <c r="WM412" s="57"/>
      <c r="WN412" s="57"/>
      <c r="WO412" s="57"/>
      <c r="WP412" s="57"/>
      <c r="WQ412" s="57"/>
      <c r="WR412" s="57"/>
      <c r="WS412" s="57"/>
      <c r="WT412" s="57"/>
      <c r="WU412" s="57"/>
      <c r="WV412" s="57"/>
      <c r="WW412" s="57"/>
      <c r="WX412" s="57"/>
      <c r="WY412" s="57"/>
      <c r="WZ412" s="57"/>
      <c r="XA412" s="57"/>
      <c r="XB412" s="57"/>
      <c r="XC412" s="57"/>
      <c r="XD412" s="57"/>
      <c r="XE412" s="57"/>
      <c r="XF412" s="57"/>
      <c r="XG412" s="57"/>
      <c r="XH412" s="57"/>
      <c r="XI412" s="57"/>
      <c r="XJ412" s="57"/>
      <c r="XK412" s="57"/>
      <c r="XL412" s="57"/>
      <c r="XM412" s="57"/>
      <c r="XN412" s="57"/>
      <c r="XO412" s="57"/>
      <c r="XP412" s="57"/>
      <c r="XQ412" s="57"/>
      <c r="XR412" s="57"/>
      <c r="XS412" s="57"/>
      <c r="XT412" s="57"/>
      <c r="XU412" s="57"/>
      <c r="XV412" s="57"/>
      <c r="XW412" s="57"/>
    </row>
    <row r="413">
      <c r="AI413" s="57"/>
      <c r="BR413" s="57"/>
      <c r="DA413" s="57"/>
      <c r="EJ413" s="57"/>
      <c r="EK413" s="57"/>
      <c r="EL413" s="57"/>
      <c r="EM413" s="57"/>
      <c r="EN413" s="57"/>
      <c r="EO413" s="57"/>
      <c r="EP413" s="57"/>
      <c r="EQ413" s="57"/>
      <c r="ER413" s="57"/>
      <c r="ES413" s="57"/>
      <c r="ET413" s="57"/>
      <c r="EU413" s="57"/>
      <c r="EV413" s="57"/>
      <c r="EW413" s="57"/>
      <c r="EX413" s="57"/>
      <c r="EY413" s="57"/>
      <c r="EZ413" s="57"/>
      <c r="FA413" s="57"/>
      <c r="FB413" s="57"/>
      <c r="FC413" s="57"/>
      <c r="FD413" s="57"/>
      <c r="FE413" s="57"/>
      <c r="FF413" s="57"/>
      <c r="FG413" s="57"/>
      <c r="FH413" s="57"/>
      <c r="FI413" s="57"/>
      <c r="FJ413" s="57"/>
      <c r="FK413" s="57"/>
      <c r="FL413" s="57"/>
      <c r="FM413" s="57"/>
      <c r="FN413" s="57"/>
      <c r="FO413" s="57"/>
      <c r="FP413" s="57"/>
      <c r="FQ413" s="57"/>
      <c r="FR413" s="57"/>
      <c r="FS413" s="57"/>
      <c r="FT413" s="57"/>
      <c r="FU413" s="57"/>
      <c r="FV413" s="57"/>
      <c r="FW413" s="57"/>
      <c r="FX413" s="57"/>
      <c r="FY413" s="57"/>
      <c r="FZ413" s="57"/>
      <c r="GA413" s="57"/>
      <c r="GB413" s="57"/>
      <c r="GC413" s="57"/>
      <c r="GD413" s="57"/>
      <c r="GE413" s="57"/>
      <c r="GF413" s="57"/>
      <c r="GG413" s="57"/>
      <c r="GH413" s="57"/>
      <c r="GI413" s="57"/>
      <c r="GJ413" s="57"/>
      <c r="GK413" s="57"/>
      <c r="GL413" s="57"/>
      <c r="GM413" s="57"/>
      <c r="GN413" s="57"/>
      <c r="GO413" s="57"/>
      <c r="GP413" s="57"/>
      <c r="GQ413" s="57"/>
      <c r="GR413" s="57"/>
      <c r="GS413" s="57"/>
      <c r="GT413" s="57"/>
      <c r="GU413" s="57"/>
      <c r="GV413" s="57"/>
      <c r="GW413" s="57"/>
      <c r="GX413" s="57"/>
      <c r="GY413" s="57"/>
      <c r="GZ413" s="57"/>
      <c r="HA413" s="57"/>
      <c r="HB413" s="57"/>
      <c r="HC413" s="57"/>
      <c r="HD413" s="57"/>
      <c r="HE413" s="57"/>
      <c r="HF413" s="57"/>
      <c r="HG413" s="57"/>
      <c r="HH413" s="57"/>
      <c r="HI413" s="57"/>
      <c r="HJ413" s="57"/>
      <c r="HK413" s="57"/>
      <c r="HL413" s="57"/>
      <c r="HM413" s="57"/>
      <c r="HN413" s="57"/>
      <c r="HO413" s="57"/>
      <c r="HP413" s="57"/>
      <c r="HQ413" s="57"/>
      <c r="HR413" s="57"/>
      <c r="HS413" s="57"/>
      <c r="HT413" s="57"/>
      <c r="HU413" s="57"/>
      <c r="HV413" s="57"/>
      <c r="HW413" s="57"/>
      <c r="HX413" s="57"/>
      <c r="HY413" s="57"/>
      <c r="HZ413" s="57"/>
      <c r="IA413" s="57"/>
      <c r="IB413" s="57"/>
      <c r="IC413" s="57"/>
      <c r="ID413" s="57"/>
      <c r="IE413" s="57"/>
      <c r="IF413" s="57"/>
      <c r="IG413" s="57"/>
      <c r="IH413" s="57"/>
      <c r="II413" s="57"/>
      <c r="IJ413" s="57"/>
      <c r="IK413" s="57"/>
      <c r="IL413" s="57"/>
      <c r="IM413" s="57"/>
      <c r="IN413" s="57"/>
      <c r="IO413" s="57"/>
      <c r="IP413" s="57"/>
      <c r="IQ413" s="57"/>
      <c r="IR413" s="57"/>
      <c r="IS413" s="57"/>
      <c r="IT413" s="57"/>
      <c r="IU413" s="57"/>
      <c r="IV413" s="57"/>
      <c r="IW413" s="57"/>
      <c r="IX413" s="57"/>
      <c r="IY413" s="57"/>
      <c r="IZ413" s="57"/>
      <c r="JA413" s="57"/>
      <c r="JB413" s="57"/>
      <c r="JC413" s="57"/>
      <c r="JD413" s="57"/>
      <c r="JE413" s="57"/>
      <c r="JF413" s="57"/>
      <c r="JG413" s="57"/>
      <c r="JH413" s="57"/>
      <c r="JI413" s="57"/>
      <c r="JJ413" s="57"/>
      <c r="JK413" s="57"/>
      <c r="JL413" s="57"/>
      <c r="JM413" s="57"/>
      <c r="JN413" s="57"/>
      <c r="JO413" s="57"/>
      <c r="JP413" s="57"/>
      <c r="JQ413" s="57"/>
      <c r="JR413" s="57"/>
      <c r="JS413" s="57"/>
      <c r="JT413" s="57"/>
      <c r="JU413" s="57"/>
      <c r="JV413" s="57"/>
      <c r="JW413" s="57"/>
      <c r="JX413" s="57"/>
      <c r="JY413" s="57"/>
      <c r="JZ413" s="57"/>
      <c r="KA413" s="57"/>
      <c r="KB413" s="57"/>
      <c r="KC413" s="57"/>
      <c r="KD413" s="57"/>
      <c r="KE413" s="57"/>
      <c r="KF413" s="57"/>
      <c r="KG413" s="57"/>
      <c r="KH413" s="57"/>
      <c r="KI413" s="57"/>
      <c r="KJ413" s="57"/>
      <c r="KK413" s="57"/>
      <c r="KL413" s="57"/>
      <c r="KM413" s="57"/>
      <c r="KN413" s="57"/>
      <c r="KO413" s="57"/>
      <c r="KP413" s="57"/>
      <c r="KQ413" s="57"/>
      <c r="KR413" s="57"/>
      <c r="KS413" s="57"/>
      <c r="KT413" s="57"/>
      <c r="KU413" s="57"/>
      <c r="KV413" s="57"/>
      <c r="KW413" s="57"/>
      <c r="KX413" s="57"/>
      <c r="KY413" s="57"/>
      <c r="KZ413" s="57"/>
      <c r="LA413" s="57"/>
      <c r="LB413" s="57"/>
      <c r="LC413" s="57"/>
      <c r="LD413" s="57"/>
      <c r="LE413" s="57"/>
      <c r="LF413" s="57"/>
      <c r="LG413" s="57"/>
      <c r="LH413" s="57"/>
      <c r="LI413" s="57"/>
      <c r="LJ413" s="57"/>
      <c r="LK413" s="57"/>
      <c r="LL413" s="57"/>
      <c r="LM413" s="57"/>
      <c r="LN413" s="57"/>
      <c r="LO413" s="57"/>
      <c r="LP413" s="57"/>
      <c r="LQ413" s="57"/>
      <c r="LR413" s="57"/>
      <c r="LS413" s="57"/>
      <c r="LT413" s="57"/>
      <c r="LU413" s="57"/>
      <c r="LV413" s="57"/>
      <c r="LW413" s="57"/>
      <c r="LX413" s="57"/>
      <c r="LY413" s="57"/>
      <c r="LZ413" s="57"/>
      <c r="MA413" s="57"/>
      <c r="MB413" s="57"/>
      <c r="MC413" s="57"/>
      <c r="MD413" s="57"/>
      <c r="ME413" s="57"/>
      <c r="MF413" s="57"/>
      <c r="MG413" s="57"/>
      <c r="MH413" s="57"/>
      <c r="MI413" s="57"/>
      <c r="MJ413" s="57"/>
      <c r="MK413" s="57"/>
      <c r="ML413" s="57"/>
      <c r="MM413" s="57"/>
      <c r="MN413" s="57"/>
      <c r="MO413" s="57"/>
      <c r="MP413" s="57"/>
      <c r="MQ413" s="57"/>
      <c r="MR413" s="57"/>
      <c r="MS413" s="57"/>
      <c r="MT413" s="57"/>
      <c r="MU413" s="57"/>
      <c r="MV413" s="57"/>
      <c r="MW413" s="57"/>
      <c r="MX413" s="57"/>
      <c r="MY413" s="57"/>
      <c r="MZ413" s="57"/>
      <c r="NA413" s="57"/>
      <c r="NB413" s="57"/>
      <c r="NC413" s="57"/>
      <c r="ND413" s="57"/>
      <c r="NE413" s="57"/>
      <c r="NF413" s="57"/>
      <c r="NG413" s="57"/>
      <c r="NH413" s="57"/>
      <c r="NI413" s="57"/>
      <c r="NJ413" s="57"/>
      <c r="NK413" s="57"/>
      <c r="NL413" s="57"/>
      <c r="NM413" s="57"/>
      <c r="NN413" s="57"/>
      <c r="NO413" s="57"/>
      <c r="NP413" s="57"/>
      <c r="NQ413" s="57"/>
      <c r="NR413" s="57"/>
      <c r="NS413" s="57"/>
      <c r="NT413" s="57"/>
      <c r="NU413" s="57"/>
      <c r="NV413" s="57"/>
      <c r="NW413" s="57"/>
      <c r="NX413" s="57"/>
      <c r="NY413" s="57"/>
      <c r="NZ413" s="57"/>
      <c r="OA413" s="57"/>
      <c r="OB413" s="57"/>
      <c r="OC413" s="57"/>
      <c r="OD413" s="57"/>
      <c r="OE413" s="57"/>
      <c r="OF413" s="57"/>
      <c r="OG413" s="57"/>
      <c r="OH413" s="57"/>
      <c r="OI413" s="57"/>
      <c r="OJ413" s="57"/>
      <c r="OK413" s="57"/>
      <c r="OL413" s="57"/>
      <c r="OM413" s="57"/>
      <c r="ON413" s="57"/>
      <c r="OO413" s="57"/>
      <c r="OP413" s="57"/>
      <c r="OQ413" s="57"/>
      <c r="OR413" s="57"/>
      <c r="OS413" s="57"/>
      <c r="OT413" s="57"/>
      <c r="OU413" s="57"/>
      <c r="OV413" s="57"/>
      <c r="OW413" s="57"/>
      <c r="OX413" s="57"/>
      <c r="OY413" s="57"/>
      <c r="OZ413" s="57"/>
      <c r="PA413" s="57"/>
      <c r="PB413" s="57"/>
      <c r="PC413" s="57"/>
      <c r="PD413" s="57"/>
      <c r="PE413" s="57"/>
      <c r="PF413" s="57"/>
      <c r="PG413" s="57"/>
      <c r="PH413" s="57"/>
      <c r="PI413" s="57"/>
      <c r="PJ413" s="57"/>
      <c r="PK413" s="57"/>
      <c r="PL413" s="57"/>
      <c r="PM413" s="57"/>
      <c r="PN413" s="57"/>
      <c r="PO413" s="57"/>
      <c r="PP413" s="57"/>
      <c r="PQ413" s="57"/>
      <c r="PR413" s="57"/>
      <c r="PS413" s="57"/>
      <c r="PT413" s="57"/>
      <c r="PU413" s="57"/>
      <c r="PV413" s="57"/>
      <c r="PW413" s="57"/>
      <c r="PX413" s="57"/>
      <c r="PY413" s="57"/>
      <c r="PZ413" s="57"/>
      <c r="QA413" s="57"/>
      <c r="QB413" s="57"/>
      <c r="QC413" s="57"/>
      <c r="QD413" s="57"/>
      <c r="QE413" s="57"/>
      <c r="QF413" s="57"/>
      <c r="QG413" s="57"/>
      <c r="QH413" s="57"/>
      <c r="QI413" s="57"/>
      <c r="QJ413" s="57"/>
      <c r="QK413" s="57"/>
      <c r="QL413" s="57"/>
      <c r="QM413" s="57"/>
      <c r="QN413" s="57"/>
      <c r="QO413" s="57"/>
      <c r="QP413" s="57"/>
      <c r="QQ413" s="57"/>
      <c r="QR413" s="57"/>
      <c r="QS413" s="57"/>
      <c r="QT413" s="57"/>
      <c r="QU413" s="57"/>
      <c r="QV413" s="57"/>
      <c r="QW413" s="57"/>
      <c r="QX413" s="57"/>
      <c r="QY413" s="57"/>
      <c r="QZ413" s="57"/>
      <c r="RA413" s="57"/>
      <c r="RB413" s="57"/>
      <c r="RC413" s="57"/>
      <c r="RD413" s="57"/>
      <c r="RE413" s="57"/>
      <c r="RF413" s="57"/>
      <c r="RG413" s="57"/>
      <c r="RH413" s="57"/>
      <c r="RI413" s="57"/>
      <c r="RJ413" s="57"/>
      <c r="RK413" s="57"/>
      <c r="RL413" s="57"/>
      <c r="RM413" s="57"/>
      <c r="RN413" s="57"/>
      <c r="RO413" s="57"/>
      <c r="RP413" s="57"/>
      <c r="RQ413" s="57"/>
      <c r="RR413" s="57"/>
      <c r="RS413" s="57"/>
      <c r="RT413" s="57"/>
      <c r="RU413" s="57"/>
      <c r="RV413" s="57"/>
      <c r="RW413" s="57"/>
      <c r="RX413" s="57"/>
      <c r="RY413" s="57"/>
      <c r="RZ413" s="57"/>
      <c r="SA413" s="57"/>
      <c r="SB413" s="57"/>
      <c r="SC413" s="57"/>
      <c r="SD413" s="57"/>
      <c r="SE413" s="57"/>
      <c r="SF413" s="57"/>
      <c r="SG413" s="57"/>
      <c r="SH413" s="57"/>
      <c r="SI413" s="57"/>
      <c r="SJ413" s="57"/>
      <c r="SK413" s="57"/>
      <c r="SL413" s="57"/>
      <c r="SM413" s="57"/>
      <c r="SN413" s="57"/>
      <c r="SO413" s="57"/>
      <c r="SP413" s="57"/>
      <c r="SQ413" s="57"/>
      <c r="SR413" s="57"/>
      <c r="SS413" s="57"/>
      <c r="ST413" s="57"/>
      <c r="SU413" s="57"/>
      <c r="SV413" s="57"/>
      <c r="SW413" s="57"/>
      <c r="SX413" s="57"/>
      <c r="SY413" s="57"/>
      <c r="SZ413" s="57"/>
      <c r="TA413" s="57"/>
      <c r="TB413" s="57"/>
      <c r="TC413" s="57"/>
      <c r="TD413" s="57"/>
      <c r="TE413" s="57"/>
      <c r="TF413" s="57"/>
      <c r="TG413" s="57"/>
      <c r="TH413" s="57"/>
      <c r="TI413" s="57"/>
      <c r="TJ413" s="57"/>
      <c r="TK413" s="57"/>
      <c r="TL413" s="57"/>
      <c r="TM413" s="57"/>
      <c r="TN413" s="57"/>
      <c r="TO413" s="57"/>
      <c r="TP413" s="57"/>
      <c r="TQ413" s="57"/>
      <c r="TR413" s="57"/>
      <c r="TS413" s="57"/>
      <c r="TT413" s="57"/>
      <c r="TU413" s="57"/>
      <c r="TV413" s="57"/>
      <c r="TW413" s="57"/>
      <c r="TX413" s="57"/>
      <c r="TY413" s="57"/>
      <c r="TZ413" s="57"/>
      <c r="UA413" s="57"/>
      <c r="UB413" s="57"/>
      <c r="UC413" s="57"/>
      <c r="UD413" s="57"/>
      <c r="UE413" s="57"/>
      <c r="UF413" s="57"/>
      <c r="UG413" s="57"/>
      <c r="UH413" s="57"/>
      <c r="UI413" s="57"/>
      <c r="UJ413" s="57"/>
      <c r="UK413" s="57"/>
      <c r="UL413" s="57"/>
      <c r="UM413" s="57"/>
      <c r="UN413" s="57"/>
      <c r="UO413" s="57"/>
      <c r="UP413" s="57"/>
      <c r="UQ413" s="57"/>
      <c r="UR413" s="57"/>
      <c r="US413" s="57"/>
      <c r="UT413" s="57"/>
      <c r="UU413" s="57"/>
      <c r="UV413" s="57"/>
      <c r="UW413" s="57"/>
      <c r="UX413" s="57"/>
      <c r="UY413" s="57"/>
      <c r="UZ413" s="57"/>
      <c r="VA413" s="57"/>
      <c r="VB413" s="57"/>
      <c r="VC413" s="57"/>
      <c r="VD413" s="57"/>
      <c r="VE413" s="57"/>
      <c r="VF413" s="57"/>
      <c r="VG413" s="57"/>
      <c r="VH413" s="57"/>
      <c r="VI413" s="57"/>
      <c r="VJ413" s="57"/>
      <c r="VK413" s="57"/>
      <c r="VL413" s="57"/>
      <c r="VM413" s="57"/>
      <c r="VN413" s="57"/>
      <c r="VO413" s="57"/>
      <c r="VP413" s="57"/>
      <c r="VQ413" s="57"/>
      <c r="VR413" s="57"/>
      <c r="VS413" s="57"/>
      <c r="VT413" s="57"/>
      <c r="VU413" s="57"/>
      <c r="VV413" s="57"/>
      <c r="VW413" s="57"/>
      <c r="VX413" s="57"/>
      <c r="VY413" s="57"/>
      <c r="VZ413" s="57"/>
      <c r="WA413" s="57"/>
      <c r="WB413" s="57"/>
      <c r="WC413" s="57"/>
      <c r="WD413" s="57"/>
      <c r="WE413" s="57"/>
      <c r="WF413" s="57"/>
      <c r="WG413" s="57"/>
      <c r="WH413" s="57"/>
      <c r="WI413" s="57"/>
      <c r="WJ413" s="57"/>
      <c r="WK413" s="57"/>
      <c r="WL413" s="57"/>
      <c r="WM413" s="57"/>
      <c r="WN413" s="57"/>
      <c r="WO413" s="57"/>
      <c r="WP413" s="57"/>
      <c r="WQ413" s="57"/>
      <c r="WR413" s="57"/>
      <c r="WS413" s="57"/>
      <c r="WT413" s="57"/>
      <c r="WU413" s="57"/>
      <c r="WV413" s="57"/>
      <c r="WW413" s="57"/>
      <c r="WX413" s="57"/>
      <c r="WY413" s="57"/>
      <c r="WZ413" s="57"/>
      <c r="XA413" s="57"/>
      <c r="XB413" s="57"/>
      <c r="XC413" s="57"/>
      <c r="XD413" s="57"/>
      <c r="XE413" s="57"/>
      <c r="XF413" s="57"/>
      <c r="XG413" s="57"/>
      <c r="XH413" s="57"/>
      <c r="XI413" s="57"/>
      <c r="XJ413" s="57"/>
      <c r="XK413" s="57"/>
      <c r="XL413" s="57"/>
      <c r="XM413" s="57"/>
      <c r="XN413" s="57"/>
      <c r="XO413" s="57"/>
      <c r="XP413" s="57"/>
      <c r="XQ413" s="57"/>
      <c r="XR413" s="57"/>
      <c r="XS413" s="57"/>
      <c r="XT413" s="57"/>
      <c r="XU413" s="57"/>
      <c r="XV413" s="57"/>
      <c r="XW413" s="57"/>
    </row>
    <row r="414">
      <c r="AI414" s="57"/>
      <c r="BR414" s="57"/>
      <c r="DA414" s="57"/>
      <c r="EJ414" s="57"/>
      <c r="EK414" s="57"/>
      <c r="EL414" s="57"/>
      <c r="EM414" s="57"/>
      <c r="EN414" s="57"/>
      <c r="EO414" s="57"/>
      <c r="EP414" s="57"/>
      <c r="EQ414" s="57"/>
      <c r="ER414" s="57"/>
      <c r="ES414" s="57"/>
      <c r="ET414" s="57"/>
      <c r="EU414" s="57"/>
      <c r="EV414" s="57"/>
      <c r="EW414" s="57"/>
      <c r="EX414" s="57"/>
      <c r="EY414" s="57"/>
      <c r="EZ414" s="57"/>
      <c r="FA414" s="57"/>
      <c r="FB414" s="57"/>
      <c r="FC414" s="57"/>
      <c r="FD414" s="57"/>
      <c r="FE414" s="57"/>
      <c r="FF414" s="57"/>
      <c r="FG414" s="57"/>
      <c r="FH414" s="57"/>
      <c r="FI414" s="57"/>
      <c r="FJ414" s="57"/>
      <c r="FK414" s="57"/>
      <c r="FL414" s="57"/>
      <c r="FM414" s="57"/>
      <c r="FN414" s="57"/>
      <c r="FO414" s="57"/>
      <c r="FP414" s="57"/>
      <c r="FQ414" s="57"/>
      <c r="FR414" s="57"/>
      <c r="FS414" s="57"/>
      <c r="FT414" s="57"/>
      <c r="FU414" s="57"/>
      <c r="FV414" s="57"/>
      <c r="FW414" s="57"/>
      <c r="FX414" s="57"/>
      <c r="FY414" s="57"/>
      <c r="FZ414" s="57"/>
      <c r="GA414" s="57"/>
      <c r="GB414" s="57"/>
      <c r="GC414" s="57"/>
      <c r="GD414" s="57"/>
      <c r="GE414" s="57"/>
      <c r="GF414" s="57"/>
      <c r="GG414" s="57"/>
      <c r="GH414" s="57"/>
      <c r="GI414" s="57"/>
      <c r="GJ414" s="57"/>
      <c r="GK414" s="57"/>
      <c r="GL414" s="57"/>
      <c r="GM414" s="57"/>
      <c r="GN414" s="57"/>
      <c r="GO414" s="57"/>
      <c r="GP414" s="57"/>
      <c r="GQ414" s="57"/>
      <c r="GR414" s="57"/>
      <c r="GS414" s="57"/>
      <c r="GT414" s="57"/>
      <c r="GU414" s="57"/>
      <c r="GV414" s="57"/>
      <c r="GW414" s="57"/>
      <c r="GX414" s="57"/>
      <c r="GY414" s="57"/>
      <c r="GZ414" s="57"/>
      <c r="HA414" s="57"/>
      <c r="HB414" s="57"/>
      <c r="HC414" s="57"/>
      <c r="HD414" s="57"/>
      <c r="HE414" s="57"/>
      <c r="HF414" s="57"/>
      <c r="HG414" s="57"/>
      <c r="HH414" s="57"/>
      <c r="HI414" s="57"/>
      <c r="HJ414" s="57"/>
      <c r="HK414" s="57"/>
      <c r="HL414" s="57"/>
      <c r="HM414" s="57"/>
      <c r="HN414" s="57"/>
      <c r="HO414" s="57"/>
      <c r="HP414" s="57"/>
      <c r="HQ414" s="57"/>
      <c r="HR414" s="57"/>
      <c r="HS414" s="57"/>
      <c r="HT414" s="57"/>
      <c r="HU414" s="57"/>
      <c r="HV414" s="57"/>
      <c r="HW414" s="57"/>
      <c r="HX414" s="57"/>
      <c r="HY414" s="57"/>
      <c r="HZ414" s="57"/>
      <c r="IA414" s="57"/>
      <c r="IB414" s="57"/>
      <c r="IC414" s="57"/>
      <c r="ID414" s="57"/>
      <c r="IE414" s="57"/>
      <c r="IF414" s="57"/>
      <c r="IG414" s="57"/>
      <c r="IH414" s="57"/>
      <c r="II414" s="57"/>
      <c r="IJ414" s="57"/>
      <c r="IK414" s="57"/>
      <c r="IL414" s="57"/>
      <c r="IM414" s="57"/>
      <c r="IN414" s="57"/>
      <c r="IO414" s="57"/>
      <c r="IP414" s="57"/>
      <c r="IQ414" s="57"/>
      <c r="IR414" s="57"/>
      <c r="IS414" s="57"/>
      <c r="IT414" s="57"/>
      <c r="IU414" s="57"/>
      <c r="IV414" s="57"/>
      <c r="IW414" s="57"/>
      <c r="IX414" s="57"/>
      <c r="IY414" s="57"/>
      <c r="IZ414" s="57"/>
      <c r="JA414" s="57"/>
      <c r="JB414" s="57"/>
      <c r="JC414" s="57"/>
      <c r="JD414" s="57"/>
      <c r="JE414" s="57"/>
      <c r="JF414" s="57"/>
      <c r="JG414" s="57"/>
      <c r="JH414" s="57"/>
      <c r="JI414" s="57"/>
      <c r="JJ414" s="57"/>
      <c r="JK414" s="57"/>
      <c r="JL414" s="57"/>
      <c r="JM414" s="57"/>
      <c r="JN414" s="57"/>
      <c r="JO414" s="57"/>
      <c r="JP414" s="57"/>
      <c r="JQ414" s="57"/>
      <c r="JR414" s="57"/>
      <c r="JS414" s="57"/>
      <c r="JT414" s="57"/>
      <c r="JU414" s="57"/>
      <c r="JV414" s="57"/>
      <c r="JW414" s="57"/>
      <c r="JX414" s="57"/>
      <c r="JY414" s="57"/>
      <c r="JZ414" s="57"/>
      <c r="KA414" s="57"/>
      <c r="KB414" s="57"/>
      <c r="KC414" s="57"/>
      <c r="KD414" s="57"/>
      <c r="KE414" s="57"/>
      <c r="KF414" s="57"/>
      <c r="KG414" s="57"/>
      <c r="KH414" s="57"/>
      <c r="KI414" s="57"/>
      <c r="KJ414" s="57"/>
      <c r="KK414" s="57"/>
      <c r="KL414" s="57"/>
      <c r="KM414" s="57"/>
      <c r="KN414" s="57"/>
      <c r="KO414" s="57"/>
      <c r="KP414" s="57"/>
      <c r="KQ414" s="57"/>
      <c r="KR414" s="57"/>
      <c r="KS414" s="57"/>
      <c r="KT414" s="57"/>
      <c r="KU414" s="57"/>
      <c r="KV414" s="57"/>
      <c r="KW414" s="57"/>
      <c r="KX414" s="57"/>
      <c r="KY414" s="57"/>
      <c r="KZ414" s="57"/>
      <c r="LA414" s="57"/>
      <c r="LB414" s="57"/>
      <c r="LC414" s="57"/>
      <c r="LD414" s="57"/>
      <c r="LE414" s="57"/>
      <c r="LF414" s="57"/>
      <c r="LG414" s="57"/>
      <c r="LH414" s="57"/>
      <c r="LI414" s="57"/>
      <c r="LJ414" s="57"/>
      <c r="LK414" s="57"/>
      <c r="LL414" s="57"/>
      <c r="LM414" s="57"/>
      <c r="LN414" s="57"/>
      <c r="LO414" s="57"/>
      <c r="LP414" s="57"/>
      <c r="LQ414" s="57"/>
      <c r="LR414" s="57"/>
      <c r="LS414" s="57"/>
      <c r="LT414" s="57"/>
      <c r="LU414" s="57"/>
      <c r="LV414" s="57"/>
      <c r="LW414" s="57"/>
      <c r="LX414" s="57"/>
      <c r="LY414" s="57"/>
      <c r="LZ414" s="57"/>
      <c r="MA414" s="57"/>
      <c r="MB414" s="57"/>
      <c r="MC414" s="57"/>
      <c r="MD414" s="57"/>
      <c r="ME414" s="57"/>
      <c r="MF414" s="57"/>
      <c r="MG414" s="57"/>
      <c r="MH414" s="57"/>
      <c r="MI414" s="57"/>
      <c r="MJ414" s="57"/>
      <c r="MK414" s="57"/>
      <c r="ML414" s="57"/>
      <c r="MM414" s="57"/>
      <c r="MN414" s="57"/>
      <c r="MO414" s="57"/>
      <c r="MP414" s="57"/>
      <c r="MQ414" s="57"/>
      <c r="MR414" s="57"/>
      <c r="MS414" s="57"/>
      <c r="MT414" s="57"/>
      <c r="MU414" s="57"/>
      <c r="MV414" s="57"/>
      <c r="MW414" s="57"/>
      <c r="MX414" s="57"/>
      <c r="MY414" s="57"/>
      <c r="MZ414" s="57"/>
      <c r="NA414" s="57"/>
      <c r="NB414" s="57"/>
      <c r="NC414" s="57"/>
      <c r="ND414" s="57"/>
      <c r="NE414" s="57"/>
      <c r="NF414" s="57"/>
      <c r="NG414" s="57"/>
      <c r="NH414" s="57"/>
      <c r="NI414" s="57"/>
      <c r="NJ414" s="57"/>
      <c r="NK414" s="57"/>
      <c r="NL414" s="57"/>
      <c r="NM414" s="57"/>
      <c r="NN414" s="57"/>
      <c r="NO414" s="57"/>
      <c r="NP414" s="57"/>
      <c r="NQ414" s="57"/>
      <c r="NR414" s="57"/>
      <c r="NS414" s="57"/>
      <c r="NT414" s="57"/>
      <c r="NU414" s="57"/>
      <c r="NV414" s="57"/>
      <c r="NW414" s="57"/>
      <c r="NX414" s="57"/>
      <c r="NY414" s="57"/>
      <c r="NZ414" s="57"/>
      <c r="OA414" s="57"/>
      <c r="OB414" s="57"/>
      <c r="OC414" s="57"/>
      <c r="OD414" s="57"/>
      <c r="OE414" s="57"/>
      <c r="OF414" s="57"/>
      <c r="OG414" s="57"/>
      <c r="OH414" s="57"/>
      <c r="OI414" s="57"/>
      <c r="OJ414" s="57"/>
      <c r="OK414" s="57"/>
      <c r="OL414" s="57"/>
      <c r="OM414" s="57"/>
      <c r="ON414" s="57"/>
      <c r="OO414" s="57"/>
      <c r="OP414" s="57"/>
      <c r="OQ414" s="57"/>
      <c r="OR414" s="57"/>
      <c r="OS414" s="57"/>
      <c r="OT414" s="57"/>
      <c r="OU414" s="57"/>
      <c r="OV414" s="57"/>
      <c r="OW414" s="57"/>
      <c r="OX414" s="57"/>
      <c r="OY414" s="57"/>
      <c r="OZ414" s="57"/>
      <c r="PA414" s="57"/>
      <c r="PB414" s="57"/>
      <c r="PC414" s="57"/>
      <c r="PD414" s="57"/>
      <c r="PE414" s="57"/>
      <c r="PF414" s="57"/>
      <c r="PG414" s="57"/>
      <c r="PH414" s="57"/>
      <c r="PI414" s="57"/>
      <c r="PJ414" s="57"/>
      <c r="PK414" s="57"/>
      <c r="PL414" s="57"/>
      <c r="PM414" s="57"/>
      <c r="PN414" s="57"/>
      <c r="PO414" s="57"/>
      <c r="PP414" s="57"/>
      <c r="PQ414" s="57"/>
      <c r="PR414" s="57"/>
      <c r="PS414" s="57"/>
      <c r="PT414" s="57"/>
      <c r="PU414" s="57"/>
      <c r="PV414" s="57"/>
      <c r="PW414" s="57"/>
      <c r="PX414" s="57"/>
      <c r="PY414" s="57"/>
      <c r="PZ414" s="57"/>
      <c r="QA414" s="57"/>
      <c r="QB414" s="57"/>
      <c r="QC414" s="57"/>
      <c r="QD414" s="57"/>
      <c r="QE414" s="57"/>
      <c r="QF414" s="57"/>
      <c r="QG414" s="57"/>
      <c r="QH414" s="57"/>
      <c r="QI414" s="57"/>
      <c r="QJ414" s="57"/>
      <c r="QK414" s="57"/>
      <c r="QL414" s="57"/>
      <c r="QM414" s="57"/>
      <c r="QN414" s="57"/>
      <c r="QO414" s="57"/>
      <c r="QP414" s="57"/>
      <c r="QQ414" s="57"/>
      <c r="QR414" s="57"/>
      <c r="QS414" s="57"/>
      <c r="QT414" s="57"/>
      <c r="QU414" s="57"/>
      <c r="QV414" s="57"/>
      <c r="QW414" s="57"/>
      <c r="QX414" s="57"/>
      <c r="QY414" s="57"/>
      <c r="QZ414" s="57"/>
      <c r="RA414" s="57"/>
      <c r="RB414" s="57"/>
      <c r="RC414" s="57"/>
      <c r="RD414" s="57"/>
      <c r="RE414" s="57"/>
      <c r="RF414" s="57"/>
      <c r="RG414" s="57"/>
      <c r="RH414" s="57"/>
      <c r="RI414" s="57"/>
      <c r="RJ414" s="57"/>
      <c r="RK414" s="57"/>
      <c r="RL414" s="57"/>
      <c r="RM414" s="57"/>
      <c r="RN414" s="57"/>
      <c r="RO414" s="57"/>
      <c r="RP414" s="57"/>
      <c r="RQ414" s="57"/>
      <c r="RR414" s="57"/>
      <c r="RS414" s="57"/>
      <c r="RT414" s="57"/>
      <c r="RU414" s="57"/>
      <c r="RV414" s="57"/>
      <c r="RW414" s="57"/>
      <c r="RX414" s="57"/>
      <c r="RY414" s="57"/>
      <c r="RZ414" s="57"/>
      <c r="SA414" s="57"/>
      <c r="SB414" s="57"/>
      <c r="SC414" s="57"/>
      <c r="SD414" s="57"/>
      <c r="SE414" s="57"/>
      <c r="SF414" s="57"/>
      <c r="SG414" s="57"/>
      <c r="SH414" s="57"/>
      <c r="SI414" s="57"/>
      <c r="SJ414" s="57"/>
      <c r="SK414" s="57"/>
      <c r="SL414" s="57"/>
      <c r="SM414" s="57"/>
      <c r="SN414" s="57"/>
      <c r="SO414" s="57"/>
      <c r="SP414" s="57"/>
      <c r="SQ414" s="57"/>
      <c r="SR414" s="57"/>
      <c r="SS414" s="57"/>
      <c r="ST414" s="57"/>
      <c r="SU414" s="57"/>
      <c r="SV414" s="57"/>
      <c r="SW414" s="57"/>
      <c r="SX414" s="57"/>
      <c r="SY414" s="57"/>
      <c r="SZ414" s="57"/>
      <c r="TA414" s="57"/>
      <c r="TB414" s="57"/>
      <c r="TC414" s="57"/>
      <c r="TD414" s="57"/>
      <c r="TE414" s="57"/>
      <c r="TF414" s="57"/>
      <c r="TG414" s="57"/>
      <c r="TH414" s="57"/>
      <c r="TI414" s="57"/>
      <c r="TJ414" s="57"/>
      <c r="TK414" s="57"/>
      <c r="TL414" s="57"/>
      <c r="TM414" s="57"/>
      <c r="TN414" s="57"/>
      <c r="TO414" s="57"/>
      <c r="TP414" s="57"/>
      <c r="TQ414" s="57"/>
      <c r="TR414" s="57"/>
      <c r="TS414" s="57"/>
      <c r="TT414" s="57"/>
      <c r="TU414" s="57"/>
      <c r="TV414" s="57"/>
      <c r="TW414" s="57"/>
      <c r="TX414" s="57"/>
      <c r="TY414" s="57"/>
      <c r="TZ414" s="57"/>
      <c r="UA414" s="57"/>
      <c r="UB414" s="57"/>
      <c r="UC414" s="57"/>
      <c r="UD414" s="57"/>
      <c r="UE414" s="57"/>
      <c r="UF414" s="57"/>
      <c r="UG414" s="57"/>
      <c r="UH414" s="57"/>
      <c r="UI414" s="57"/>
      <c r="UJ414" s="57"/>
      <c r="UK414" s="57"/>
      <c r="UL414" s="57"/>
      <c r="UM414" s="57"/>
      <c r="UN414" s="57"/>
      <c r="UO414" s="57"/>
      <c r="UP414" s="57"/>
      <c r="UQ414" s="57"/>
      <c r="UR414" s="57"/>
      <c r="US414" s="57"/>
      <c r="UT414" s="57"/>
      <c r="UU414" s="57"/>
      <c r="UV414" s="57"/>
      <c r="UW414" s="57"/>
      <c r="UX414" s="57"/>
      <c r="UY414" s="57"/>
      <c r="UZ414" s="57"/>
      <c r="VA414" s="57"/>
      <c r="VB414" s="57"/>
      <c r="VC414" s="57"/>
      <c r="VD414" s="57"/>
      <c r="VE414" s="57"/>
      <c r="VF414" s="57"/>
      <c r="VG414" s="57"/>
      <c r="VH414" s="57"/>
      <c r="VI414" s="57"/>
      <c r="VJ414" s="57"/>
      <c r="VK414" s="57"/>
      <c r="VL414" s="57"/>
      <c r="VM414" s="57"/>
      <c r="VN414" s="57"/>
      <c r="VO414" s="57"/>
      <c r="VP414" s="57"/>
      <c r="VQ414" s="57"/>
      <c r="VR414" s="57"/>
      <c r="VS414" s="57"/>
      <c r="VT414" s="57"/>
      <c r="VU414" s="57"/>
      <c r="VV414" s="57"/>
      <c r="VW414" s="57"/>
      <c r="VX414" s="57"/>
      <c r="VY414" s="57"/>
      <c r="VZ414" s="57"/>
      <c r="WA414" s="57"/>
      <c r="WB414" s="57"/>
      <c r="WC414" s="57"/>
      <c r="WD414" s="57"/>
      <c r="WE414" s="57"/>
      <c r="WF414" s="57"/>
      <c r="WG414" s="57"/>
      <c r="WH414" s="57"/>
      <c r="WI414" s="57"/>
      <c r="WJ414" s="57"/>
      <c r="WK414" s="57"/>
      <c r="WL414" s="57"/>
      <c r="WM414" s="57"/>
      <c r="WN414" s="57"/>
      <c r="WO414" s="57"/>
      <c r="WP414" s="57"/>
      <c r="WQ414" s="57"/>
      <c r="WR414" s="57"/>
      <c r="WS414" s="57"/>
      <c r="WT414" s="57"/>
      <c r="WU414" s="57"/>
      <c r="WV414" s="57"/>
      <c r="WW414" s="57"/>
      <c r="WX414" s="57"/>
      <c r="WY414" s="57"/>
      <c r="WZ414" s="57"/>
      <c r="XA414" s="57"/>
      <c r="XB414" s="57"/>
      <c r="XC414" s="57"/>
      <c r="XD414" s="57"/>
      <c r="XE414" s="57"/>
      <c r="XF414" s="57"/>
      <c r="XG414" s="57"/>
      <c r="XH414" s="57"/>
      <c r="XI414" s="57"/>
      <c r="XJ414" s="57"/>
      <c r="XK414" s="57"/>
      <c r="XL414" s="57"/>
      <c r="XM414" s="57"/>
      <c r="XN414" s="57"/>
      <c r="XO414" s="57"/>
      <c r="XP414" s="57"/>
      <c r="XQ414" s="57"/>
      <c r="XR414" s="57"/>
      <c r="XS414" s="57"/>
      <c r="XT414" s="57"/>
      <c r="XU414" s="57"/>
      <c r="XV414" s="57"/>
      <c r="XW414" s="57"/>
    </row>
    <row r="415">
      <c r="AI415" s="57"/>
      <c r="BR415" s="57"/>
      <c r="DA415" s="57"/>
      <c r="EJ415" s="57"/>
      <c r="EK415" s="57"/>
      <c r="EL415" s="57"/>
      <c r="EM415" s="57"/>
      <c r="EN415" s="57"/>
      <c r="EO415" s="57"/>
      <c r="EP415" s="57"/>
      <c r="EQ415" s="57"/>
      <c r="ER415" s="57"/>
      <c r="ES415" s="57"/>
      <c r="ET415" s="57"/>
      <c r="EU415" s="57"/>
      <c r="EV415" s="57"/>
      <c r="EW415" s="57"/>
      <c r="EX415" s="57"/>
      <c r="EY415" s="57"/>
      <c r="EZ415" s="57"/>
      <c r="FA415" s="57"/>
      <c r="FB415" s="57"/>
      <c r="FC415" s="57"/>
      <c r="FD415" s="57"/>
      <c r="FE415" s="57"/>
      <c r="FF415" s="57"/>
      <c r="FG415" s="57"/>
      <c r="FH415" s="57"/>
      <c r="FI415" s="57"/>
      <c r="FJ415" s="57"/>
      <c r="FK415" s="57"/>
      <c r="FL415" s="57"/>
      <c r="FM415" s="57"/>
      <c r="FN415" s="57"/>
      <c r="FO415" s="57"/>
      <c r="FP415" s="57"/>
      <c r="FQ415" s="57"/>
      <c r="FR415" s="57"/>
      <c r="FS415" s="57"/>
      <c r="FT415" s="57"/>
      <c r="FU415" s="57"/>
      <c r="FV415" s="57"/>
      <c r="FW415" s="57"/>
      <c r="FX415" s="57"/>
      <c r="FY415" s="57"/>
      <c r="FZ415" s="57"/>
      <c r="GA415" s="57"/>
      <c r="GB415" s="57"/>
      <c r="GC415" s="57"/>
      <c r="GD415" s="57"/>
      <c r="GE415" s="57"/>
      <c r="GF415" s="57"/>
      <c r="GG415" s="57"/>
      <c r="GH415" s="57"/>
      <c r="GI415" s="57"/>
      <c r="GJ415" s="57"/>
      <c r="GK415" s="57"/>
      <c r="GL415" s="57"/>
      <c r="GM415" s="57"/>
      <c r="GN415" s="57"/>
      <c r="GO415" s="57"/>
      <c r="GP415" s="57"/>
      <c r="GQ415" s="57"/>
      <c r="GR415" s="57"/>
      <c r="GS415" s="57"/>
      <c r="GT415" s="57"/>
      <c r="GU415" s="57"/>
      <c r="GV415" s="57"/>
      <c r="GW415" s="57"/>
      <c r="GX415" s="57"/>
      <c r="GY415" s="57"/>
      <c r="GZ415" s="57"/>
      <c r="HA415" s="57"/>
      <c r="HB415" s="57"/>
      <c r="HC415" s="57"/>
      <c r="HD415" s="57"/>
      <c r="HE415" s="57"/>
      <c r="HF415" s="57"/>
      <c r="HG415" s="57"/>
      <c r="HH415" s="57"/>
      <c r="HI415" s="57"/>
      <c r="HJ415" s="57"/>
      <c r="HK415" s="57"/>
      <c r="HL415" s="57"/>
      <c r="HM415" s="57"/>
      <c r="HN415" s="57"/>
      <c r="HO415" s="57"/>
      <c r="HP415" s="57"/>
      <c r="HQ415" s="57"/>
      <c r="HR415" s="57"/>
      <c r="HS415" s="57"/>
      <c r="HT415" s="57"/>
      <c r="HU415" s="57"/>
      <c r="HV415" s="57"/>
      <c r="HW415" s="57"/>
      <c r="HX415" s="57"/>
      <c r="HY415" s="57"/>
      <c r="HZ415" s="57"/>
      <c r="IA415" s="57"/>
      <c r="IB415" s="57"/>
      <c r="IC415" s="57"/>
      <c r="ID415" s="57"/>
      <c r="IE415" s="57"/>
      <c r="IF415" s="57"/>
      <c r="IG415" s="57"/>
      <c r="IH415" s="57"/>
      <c r="II415" s="57"/>
      <c r="IJ415" s="57"/>
      <c r="IK415" s="57"/>
      <c r="IL415" s="57"/>
      <c r="IM415" s="57"/>
      <c r="IN415" s="57"/>
      <c r="IO415" s="57"/>
      <c r="IP415" s="57"/>
      <c r="IQ415" s="57"/>
      <c r="IR415" s="57"/>
      <c r="IS415" s="57"/>
      <c r="IT415" s="57"/>
      <c r="IU415" s="57"/>
      <c r="IV415" s="57"/>
      <c r="IW415" s="57"/>
      <c r="IX415" s="57"/>
      <c r="IY415" s="57"/>
      <c r="IZ415" s="57"/>
      <c r="JA415" s="57"/>
      <c r="JB415" s="57"/>
      <c r="JC415" s="57"/>
      <c r="JD415" s="57"/>
      <c r="JE415" s="57"/>
      <c r="JF415" s="57"/>
      <c r="JG415" s="57"/>
      <c r="JH415" s="57"/>
      <c r="JI415" s="57"/>
      <c r="JJ415" s="57"/>
      <c r="JK415" s="57"/>
      <c r="JL415" s="57"/>
      <c r="JM415" s="57"/>
      <c r="JN415" s="57"/>
      <c r="JO415" s="57"/>
      <c r="JP415" s="57"/>
      <c r="JQ415" s="57"/>
      <c r="JR415" s="57"/>
      <c r="JS415" s="57"/>
      <c r="JT415" s="57"/>
      <c r="JU415" s="57"/>
      <c r="JV415" s="57"/>
      <c r="JW415" s="57"/>
      <c r="JX415" s="57"/>
      <c r="JY415" s="57"/>
      <c r="JZ415" s="57"/>
      <c r="KA415" s="57"/>
      <c r="KB415" s="57"/>
      <c r="KC415" s="57"/>
      <c r="KD415" s="57"/>
      <c r="KE415" s="57"/>
      <c r="KF415" s="57"/>
      <c r="KG415" s="57"/>
      <c r="KH415" s="57"/>
      <c r="KI415" s="57"/>
      <c r="KJ415" s="57"/>
      <c r="KK415" s="57"/>
      <c r="KL415" s="57"/>
      <c r="KM415" s="57"/>
      <c r="KN415" s="57"/>
      <c r="KO415" s="57"/>
      <c r="KP415" s="57"/>
      <c r="KQ415" s="57"/>
      <c r="KR415" s="57"/>
      <c r="KS415" s="57"/>
      <c r="KT415" s="57"/>
      <c r="KU415" s="57"/>
      <c r="KV415" s="57"/>
      <c r="KW415" s="57"/>
      <c r="KX415" s="57"/>
      <c r="KY415" s="57"/>
      <c r="KZ415" s="57"/>
      <c r="LA415" s="57"/>
      <c r="LB415" s="57"/>
      <c r="LC415" s="57"/>
      <c r="LD415" s="57"/>
      <c r="LE415" s="57"/>
      <c r="LF415" s="57"/>
      <c r="LG415" s="57"/>
      <c r="LH415" s="57"/>
      <c r="LI415" s="57"/>
      <c r="LJ415" s="57"/>
      <c r="LK415" s="57"/>
      <c r="LL415" s="57"/>
      <c r="LM415" s="57"/>
      <c r="LN415" s="57"/>
      <c r="LO415" s="57"/>
      <c r="LP415" s="57"/>
      <c r="LQ415" s="57"/>
      <c r="LR415" s="57"/>
      <c r="LS415" s="57"/>
      <c r="LT415" s="57"/>
      <c r="LU415" s="57"/>
      <c r="LV415" s="57"/>
      <c r="LW415" s="57"/>
      <c r="LX415" s="57"/>
      <c r="LY415" s="57"/>
      <c r="LZ415" s="57"/>
      <c r="MA415" s="57"/>
      <c r="MB415" s="57"/>
      <c r="MC415" s="57"/>
      <c r="MD415" s="57"/>
      <c r="ME415" s="57"/>
      <c r="MF415" s="57"/>
      <c r="MG415" s="57"/>
      <c r="MH415" s="57"/>
      <c r="MI415" s="57"/>
      <c r="MJ415" s="57"/>
      <c r="MK415" s="57"/>
      <c r="ML415" s="57"/>
      <c r="MM415" s="57"/>
      <c r="MN415" s="57"/>
      <c r="MO415" s="57"/>
      <c r="MP415" s="57"/>
      <c r="MQ415" s="57"/>
      <c r="MR415" s="57"/>
      <c r="MS415" s="57"/>
      <c r="MT415" s="57"/>
      <c r="MU415" s="57"/>
      <c r="MV415" s="57"/>
      <c r="MW415" s="57"/>
      <c r="MX415" s="57"/>
      <c r="MY415" s="57"/>
      <c r="MZ415" s="57"/>
      <c r="NA415" s="57"/>
      <c r="NB415" s="57"/>
      <c r="NC415" s="57"/>
      <c r="ND415" s="57"/>
      <c r="NE415" s="57"/>
      <c r="NF415" s="57"/>
      <c r="NG415" s="57"/>
      <c r="NH415" s="57"/>
      <c r="NI415" s="57"/>
      <c r="NJ415" s="57"/>
      <c r="NK415" s="57"/>
      <c r="NL415" s="57"/>
      <c r="NM415" s="57"/>
      <c r="NN415" s="57"/>
      <c r="NO415" s="57"/>
      <c r="NP415" s="57"/>
      <c r="NQ415" s="57"/>
      <c r="NR415" s="57"/>
      <c r="NS415" s="57"/>
      <c r="NT415" s="57"/>
      <c r="NU415" s="57"/>
      <c r="NV415" s="57"/>
      <c r="NW415" s="57"/>
      <c r="NX415" s="57"/>
      <c r="NY415" s="57"/>
      <c r="NZ415" s="57"/>
      <c r="OA415" s="57"/>
      <c r="OB415" s="57"/>
      <c r="OC415" s="57"/>
      <c r="OD415" s="57"/>
      <c r="OE415" s="57"/>
      <c r="OF415" s="57"/>
      <c r="OG415" s="57"/>
      <c r="OH415" s="57"/>
      <c r="OI415" s="57"/>
      <c r="OJ415" s="57"/>
      <c r="OK415" s="57"/>
      <c r="OL415" s="57"/>
      <c r="OM415" s="57"/>
      <c r="ON415" s="57"/>
      <c r="OO415" s="57"/>
      <c r="OP415" s="57"/>
      <c r="OQ415" s="57"/>
      <c r="OR415" s="57"/>
      <c r="OS415" s="57"/>
      <c r="OT415" s="57"/>
      <c r="OU415" s="57"/>
      <c r="OV415" s="57"/>
      <c r="OW415" s="57"/>
      <c r="OX415" s="57"/>
      <c r="OY415" s="57"/>
      <c r="OZ415" s="57"/>
      <c r="PA415" s="57"/>
      <c r="PB415" s="57"/>
      <c r="PC415" s="57"/>
      <c r="PD415" s="57"/>
      <c r="PE415" s="57"/>
      <c r="PF415" s="57"/>
      <c r="PG415" s="57"/>
      <c r="PH415" s="57"/>
      <c r="PI415" s="57"/>
      <c r="PJ415" s="57"/>
      <c r="PK415" s="57"/>
      <c r="PL415" s="57"/>
      <c r="PM415" s="57"/>
      <c r="PN415" s="57"/>
      <c r="PO415" s="57"/>
      <c r="PP415" s="57"/>
      <c r="PQ415" s="57"/>
      <c r="PR415" s="57"/>
      <c r="PS415" s="57"/>
      <c r="PT415" s="57"/>
      <c r="PU415" s="57"/>
      <c r="PV415" s="57"/>
      <c r="PW415" s="57"/>
      <c r="PX415" s="57"/>
      <c r="PY415" s="57"/>
      <c r="PZ415" s="57"/>
      <c r="QA415" s="57"/>
      <c r="QB415" s="57"/>
      <c r="QC415" s="57"/>
      <c r="QD415" s="57"/>
      <c r="QE415" s="57"/>
      <c r="QF415" s="57"/>
      <c r="QG415" s="57"/>
      <c r="QH415" s="57"/>
      <c r="QI415" s="57"/>
      <c r="QJ415" s="57"/>
      <c r="QK415" s="57"/>
      <c r="QL415" s="57"/>
      <c r="QM415" s="57"/>
      <c r="QN415" s="57"/>
      <c r="QO415" s="57"/>
      <c r="QP415" s="57"/>
      <c r="QQ415" s="57"/>
      <c r="QR415" s="57"/>
      <c r="QS415" s="57"/>
      <c r="QT415" s="57"/>
      <c r="QU415" s="57"/>
      <c r="QV415" s="57"/>
      <c r="QW415" s="57"/>
      <c r="QX415" s="57"/>
      <c r="QY415" s="57"/>
      <c r="QZ415" s="57"/>
      <c r="RA415" s="57"/>
      <c r="RB415" s="57"/>
      <c r="RC415" s="57"/>
      <c r="RD415" s="57"/>
      <c r="RE415" s="57"/>
      <c r="RF415" s="57"/>
      <c r="RG415" s="57"/>
      <c r="RH415" s="57"/>
      <c r="RI415" s="57"/>
      <c r="RJ415" s="57"/>
      <c r="RK415" s="57"/>
      <c r="RL415" s="57"/>
      <c r="RM415" s="57"/>
      <c r="RN415" s="57"/>
      <c r="RO415" s="57"/>
      <c r="RP415" s="57"/>
      <c r="RQ415" s="57"/>
      <c r="RR415" s="57"/>
      <c r="RS415" s="57"/>
      <c r="RT415" s="57"/>
      <c r="RU415" s="57"/>
      <c r="RV415" s="57"/>
      <c r="RW415" s="57"/>
      <c r="RX415" s="57"/>
      <c r="RY415" s="57"/>
      <c r="RZ415" s="57"/>
      <c r="SA415" s="57"/>
      <c r="SB415" s="57"/>
      <c r="SC415" s="57"/>
      <c r="SD415" s="57"/>
      <c r="SE415" s="57"/>
      <c r="SF415" s="57"/>
      <c r="SG415" s="57"/>
      <c r="SH415" s="57"/>
      <c r="SI415" s="57"/>
      <c r="SJ415" s="57"/>
      <c r="SK415" s="57"/>
      <c r="SL415" s="57"/>
      <c r="SM415" s="57"/>
      <c r="SN415" s="57"/>
      <c r="SO415" s="57"/>
      <c r="SP415" s="57"/>
      <c r="SQ415" s="57"/>
      <c r="SR415" s="57"/>
      <c r="SS415" s="57"/>
      <c r="ST415" s="57"/>
      <c r="SU415" s="57"/>
      <c r="SV415" s="57"/>
      <c r="SW415" s="57"/>
      <c r="SX415" s="57"/>
      <c r="SY415" s="57"/>
      <c r="SZ415" s="57"/>
      <c r="TA415" s="57"/>
      <c r="TB415" s="57"/>
      <c r="TC415" s="57"/>
      <c r="TD415" s="57"/>
      <c r="TE415" s="57"/>
      <c r="TF415" s="57"/>
      <c r="TG415" s="57"/>
      <c r="TH415" s="57"/>
      <c r="TI415" s="57"/>
      <c r="TJ415" s="57"/>
      <c r="TK415" s="57"/>
      <c r="TL415" s="57"/>
      <c r="TM415" s="57"/>
      <c r="TN415" s="57"/>
      <c r="TO415" s="57"/>
      <c r="TP415" s="57"/>
      <c r="TQ415" s="57"/>
      <c r="TR415" s="57"/>
      <c r="TS415" s="57"/>
      <c r="TT415" s="57"/>
      <c r="TU415" s="57"/>
      <c r="TV415" s="57"/>
      <c r="TW415" s="57"/>
      <c r="TX415" s="57"/>
      <c r="TY415" s="57"/>
      <c r="TZ415" s="57"/>
      <c r="UA415" s="57"/>
      <c r="UB415" s="57"/>
      <c r="UC415" s="57"/>
      <c r="UD415" s="57"/>
      <c r="UE415" s="57"/>
      <c r="UF415" s="57"/>
      <c r="UG415" s="57"/>
      <c r="UH415" s="57"/>
      <c r="UI415" s="57"/>
      <c r="UJ415" s="57"/>
      <c r="UK415" s="57"/>
      <c r="UL415" s="57"/>
      <c r="UM415" s="57"/>
      <c r="UN415" s="57"/>
      <c r="UO415" s="57"/>
      <c r="UP415" s="57"/>
      <c r="UQ415" s="57"/>
      <c r="UR415" s="57"/>
      <c r="US415" s="57"/>
      <c r="UT415" s="57"/>
      <c r="UU415" s="57"/>
      <c r="UV415" s="57"/>
      <c r="UW415" s="57"/>
      <c r="UX415" s="57"/>
      <c r="UY415" s="57"/>
      <c r="UZ415" s="57"/>
      <c r="VA415" s="57"/>
      <c r="VB415" s="57"/>
      <c r="VC415" s="57"/>
      <c r="VD415" s="57"/>
      <c r="VE415" s="57"/>
      <c r="VF415" s="57"/>
      <c r="VG415" s="57"/>
      <c r="VH415" s="57"/>
      <c r="VI415" s="57"/>
      <c r="VJ415" s="57"/>
      <c r="VK415" s="57"/>
      <c r="VL415" s="57"/>
      <c r="VM415" s="57"/>
      <c r="VN415" s="57"/>
      <c r="VO415" s="57"/>
      <c r="VP415" s="57"/>
      <c r="VQ415" s="57"/>
      <c r="VR415" s="57"/>
      <c r="VS415" s="57"/>
      <c r="VT415" s="57"/>
      <c r="VU415" s="57"/>
      <c r="VV415" s="57"/>
      <c r="VW415" s="57"/>
      <c r="VX415" s="57"/>
      <c r="VY415" s="57"/>
      <c r="VZ415" s="57"/>
      <c r="WA415" s="57"/>
      <c r="WB415" s="57"/>
      <c r="WC415" s="57"/>
      <c r="WD415" s="57"/>
      <c r="WE415" s="57"/>
      <c r="WF415" s="57"/>
      <c r="WG415" s="57"/>
      <c r="WH415" s="57"/>
      <c r="WI415" s="57"/>
      <c r="WJ415" s="57"/>
      <c r="WK415" s="57"/>
      <c r="WL415" s="57"/>
      <c r="WM415" s="57"/>
      <c r="WN415" s="57"/>
      <c r="WO415" s="57"/>
      <c r="WP415" s="57"/>
      <c r="WQ415" s="57"/>
      <c r="WR415" s="57"/>
      <c r="WS415" s="57"/>
      <c r="WT415" s="57"/>
      <c r="WU415" s="57"/>
      <c r="WV415" s="57"/>
      <c r="WW415" s="57"/>
      <c r="WX415" s="57"/>
      <c r="WY415" s="57"/>
      <c r="WZ415" s="57"/>
      <c r="XA415" s="57"/>
      <c r="XB415" s="57"/>
      <c r="XC415" s="57"/>
      <c r="XD415" s="57"/>
      <c r="XE415" s="57"/>
      <c r="XF415" s="57"/>
      <c r="XG415" s="57"/>
      <c r="XH415" s="57"/>
      <c r="XI415" s="57"/>
      <c r="XJ415" s="57"/>
      <c r="XK415" s="57"/>
      <c r="XL415" s="57"/>
      <c r="XM415" s="57"/>
      <c r="XN415" s="57"/>
      <c r="XO415" s="57"/>
      <c r="XP415" s="57"/>
      <c r="XQ415" s="57"/>
      <c r="XR415" s="57"/>
      <c r="XS415" s="57"/>
      <c r="XT415" s="57"/>
      <c r="XU415" s="57"/>
      <c r="XV415" s="57"/>
      <c r="XW415" s="57"/>
    </row>
    <row r="416">
      <c r="AI416" s="57"/>
      <c r="BR416" s="57"/>
      <c r="DA416" s="57"/>
      <c r="EJ416" s="57"/>
      <c r="EK416" s="57"/>
      <c r="EL416" s="57"/>
      <c r="EM416" s="57"/>
      <c r="EN416" s="57"/>
      <c r="EO416" s="57"/>
      <c r="EP416" s="57"/>
      <c r="EQ416" s="57"/>
      <c r="ER416" s="57"/>
      <c r="ES416" s="57"/>
      <c r="ET416" s="57"/>
      <c r="EU416" s="57"/>
      <c r="EV416" s="57"/>
      <c r="EW416" s="57"/>
      <c r="EX416" s="57"/>
      <c r="EY416" s="57"/>
      <c r="EZ416" s="57"/>
      <c r="FA416" s="57"/>
      <c r="FB416" s="57"/>
      <c r="FC416" s="57"/>
      <c r="FD416" s="57"/>
      <c r="FE416" s="57"/>
      <c r="FF416" s="57"/>
      <c r="FG416" s="57"/>
      <c r="FH416" s="57"/>
      <c r="FI416" s="57"/>
      <c r="FJ416" s="57"/>
      <c r="FK416" s="57"/>
      <c r="FL416" s="57"/>
      <c r="FM416" s="57"/>
      <c r="FN416" s="57"/>
      <c r="FO416" s="57"/>
      <c r="FP416" s="57"/>
      <c r="FQ416" s="57"/>
      <c r="FR416" s="57"/>
      <c r="FS416" s="57"/>
      <c r="FT416" s="57"/>
      <c r="FU416" s="57"/>
      <c r="FV416" s="57"/>
      <c r="FW416" s="57"/>
      <c r="FX416" s="57"/>
      <c r="FY416" s="57"/>
      <c r="FZ416" s="57"/>
      <c r="GA416" s="57"/>
      <c r="GB416" s="57"/>
      <c r="GC416" s="57"/>
      <c r="GD416" s="57"/>
      <c r="GE416" s="57"/>
      <c r="GF416" s="57"/>
      <c r="GG416" s="57"/>
      <c r="GH416" s="57"/>
      <c r="GI416" s="57"/>
      <c r="GJ416" s="57"/>
      <c r="GK416" s="57"/>
      <c r="GL416" s="57"/>
      <c r="GM416" s="57"/>
      <c r="GN416" s="57"/>
      <c r="GO416" s="57"/>
      <c r="GP416" s="57"/>
      <c r="GQ416" s="57"/>
      <c r="GR416" s="57"/>
      <c r="GS416" s="57"/>
      <c r="GT416" s="57"/>
      <c r="GU416" s="57"/>
      <c r="GV416" s="57"/>
      <c r="GW416" s="57"/>
      <c r="GX416" s="57"/>
      <c r="GY416" s="57"/>
      <c r="GZ416" s="57"/>
      <c r="HA416" s="57"/>
      <c r="HB416" s="57"/>
      <c r="HC416" s="57"/>
      <c r="HD416" s="57"/>
      <c r="HE416" s="57"/>
      <c r="HF416" s="57"/>
      <c r="HG416" s="57"/>
      <c r="HH416" s="57"/>
      <c r="HI416" s="57"/>
      <c r="HJ416" s="57"/>
      <c r="HK416" s="57"/>
      <c r="HL416" s="57"/>
      <c r="HM416" s="57"/>
      <c r="HN416" s="57"/>
      <c r="HO416" s="57"/>
      <c r="HP416" s="57"/>
      <c r="HQ416" s="57"/>
      <c r="HR416" s="57"/>
      <c r="HS416" s="57"/>
      <c r="HT416" s="57"/>
      <c r="HU416" s="57"/>
      <c r="HV416" s="57"/>
      <c r="HW416" s="57"/>
      <c r="HX416" s="57"/>
      <c r="HY416" s="57"/>
      <c r="HZ416" s="57"/>
      <c r="IA416" s="57"/>
      <c r="IB416" s="57"/>
      <c r="IC416" s="57"/>
      <c r="ID416" s="57"/>
      <c r="IE416" s="57"/>
      <c r="IF416" s="57"/>
      <c r="IG416" s="57"/>
      <c r="IH416" s="57"/>
      <c r="II416" s="57"/>
      <c r="IJ416" s="57"/>
      <c r="IK416" s="57"/>
      <c r="IL416" s="57"/>
      <c r="IM416" s="57"/>
      <c r="IN416" s="57"/>
      <c r="IO416" s="57"/>
      <c r="IP416" s="57"/>
      <c r="IQ416" s="57"/>
      <c r="IR416" s="57"/>
      <c r="IS416" s="57"/>
      <c r="IT416" s="57"/>
      <c r="IU416" s="57"/>
      <c r="IV416" s="57"/>
      <c r="IW416" s="57"/>
      <c r="IX416" s="57"/>
      <c r="IY416" s="57"/>
      <c r="IZ416" s="57"/>
      <c r="JA416" s="57"/>
      <c r="JB416" s="57"/>
      <c r="JC416" s="57"/>
      <c r="JD416" s="57"/>
      <c r="JE416" s="57"/>
      <c r="JF416" s="57"/>
      <c r="JG416" s="57"/>
      <c r="JH416" s="57"/>
      <c r="JI416" s="57"/>
      <c r="JJ416" s="57"/>
      <c r="JK416" s="57"/>
      <c r="JL416" s="57"/>
      <c r="JM416" s="57"/>
      <c r="JN416" s="57"/>
      <c r="JO416" s="57"/>
      <c r="JP416" s="57"/>
      <c r="JQ416" s="57"/>
      <c r="JR416" s="57"/>
      <c r="JS416" s="57"/>
      <c r="JT416" s="57"/>
      <c r="JU416" s="57"/>
      <c r="JV416" s="57"/>
      <c r="JW416" s="57"/>
      <c r="JX416" s="57"/>
      <c r="JY416" s="57"/>
      <c r="JZ416" s="57"/>
      <c r="KA416" s="57"/>
      <c r="KB416" s="57"/>
      <c r="KC416" s="57"/>
      <c r="KD416" s="57"/>
      <c r="KE416" s="57"/>
      <c r="KF416" s="57"/>
      <c r="KG416" s="57"/>
      <c r="KH416" s="57"/>
      <c r="KI416" s="57"/>
      <c r="KJ416" s="57"/>
      <c r="KK416" s="57"/>
      <c r="KL416" s="57"/>
      <c r="KM416" s="57"/>
      <c r="KN416" s="57"/>
      <c r="KO416" s="57"/>
      <c r="KP416" s="57"/>
      <c r="KQ416" s="57"/>
      <c r="KR416" s="57"/>
      <c r="KS416" s="57"/>
      <c r="KT416" s="57"/>
      <c r="KU416" s="57"/>
      <c r="KV416" s="57"/>
      <c r="KW416" s="57"/>
      <c r="KX416" s="57"/>
      <c r="KY416" s="57"/>
      <c r="KZ416" s="57"/>
      <c r="LA416" s="57"/>
      <c r="LB416" s="57"/>
      <c r="LC416" s="57"/>
      <c r="LD416" s="57"/>
      <c r="LE416" s="57"/>
      <c r="LF416" s="57"/>
      <c r="LG416" s="57"/>
      <c r="LH416" s="57"/>
      <c r="LI416" s="57"/>
      <c r="LJ416" s="57"/>
      <c r="LK416" s="57"/>
      <c r="LL416" s="57"/>
      <c r="LM416" s="57"/>
      <c r="LN416" s="57"/>
      <c r="LO416" s="57"/>
      <c r="LP416" s="57"/>
      <c r="LQ416" s="57"/>
      <c r="LR416" s="57"/>
      <c r="LS416" s="57"/>
      <c r="LT416" s="57"/>
      <c r="LU416" s="57"/>
      <c r="LV416" s="57"/>
      <c r="LW416" s="57"/>
      <c r="LX416" s="57"/>
      <c r="LY416" s="57"/>
      <c r="LZ416" s="57"/>
      <c r="MA416" s="57"/>
      <c r="MB416" s="57"/>
      <c r="MC416" s="57"/>
      <c r="MD416" s="57"/>
      <c r="ME416" s="57"/>
      <c r="MF416" s="57"/>
      <c r="MG416" s="57"/>
      <c r="MH416" s="57"/>
      <c r="MI416" s="57"/>
      <c r="MJ416" s="57"/>
      <c r="MK416" s="57"/>
      <c r="ML416" s="57"/>
      <c r="MM416" s="57"/>
      <c r="MN416" s="57"/>
      <c r="MO416" s="57"/>
      <c r="MP416" s="57"/>
      <c r="MQ416" s="57"/>
      <c r="MR416" s="57"/>
      <c r="MS416" s="57"/>
      <c r="MT416" s="57"/>
      <c r="MU416" s="57"/>
      <c r="MV416" s="57"/>
      <c r="MW416" s="57"/>
      <c r="MX416" s="57"/>
      <c r="MY416" s="57"/>
      <c r="MZ416" s="57"/>
      <c r="NA416" s="57"/>
      <c r="NB416" s="57"/>
      <c r="NC416" s="57"/>
      <c r="ND416" s="57"/>
      <c r="NE416" s="57"/>
      <c r="NF416" s="57"/>
      <c r="NG416" s="57"/>
      <c r="NH416" s="57"/>
      <c r="NI416" s="57"/>
      <c r="NJ416" s="57"/>
      <c r="NK416" s="57"/>
      <c r="NL416" s="57"/>
      <c r="NM416" s="57"/>
      <c r="NN416" s="57"/>
      <c r="NO416" s="57"/>
      <c r="NP416" s="57"/>
      <c r="NQ416" s="57"/>
      <c r="NR416" s="57"/>
      <c r="NS416" s="57"/>
      <c r="NT416" s="57"/>
      <c r="NU416" s="57"/>
      <c r="NV416" s="57"/>
      <c r="NW416" s="57"/>
      <c r="NX416" s="57"/>
      <c r="NY416" s="57"/>
      <c r="NZ416" s="57"/>
      <c r="OA416" s="57"/>
      <c r="OB416" s="57"/>
      <c r="OC416" s="57"/>
      <c r="OD416" s="57"/>
      <c r="OE416" s="57"/>
      <c r="OF416" s="57"/>
      <c r="OG416" s="57"/>
      <c r="OH416" s="57"/>
      <c r="OI416" s="57"/>
      <c r="OJ416" s="57"/>
      <c r="OK416" s="57"/>
      <c r="OL416" s="57"/>
      <c r="OM416" s="57"/>
      <c r="ON416" s="57"/>
      <c r="OO416" s="57"/>
      <c r="OP416" s="57"/>
      <c r="OQ416" s="57"/>
      <c r="OR416" s="57"/>
      <c r="OS416" s="57"/>
      <c r="OT416" s="57"/>
      <c r="OU416" s="57"/>
      <c r="OV416" s="57"/>
      <c r="OW416" s="57"/>
      <c r="OX416" s="57"/>
      <c r="OY416" s="57"/>
      <c r="OZ416" s="57"/>
      <c r="PA416" s="57"/>
      <c r="PB416" s="57"/>
      <c r="PC416" s="57"/>
      <c r="PD416" s="57"/>
      <c r="PE416" s="57"/>
      <c r="PF416" s="57"/>
      <c r="PG416" s="57"/>
      <c r="PH416" s="57"/>
      <c r="PI416" s="57"/>
      <c r="PJ416" s="57"/>
      <c r="PK416" s="57"/>
      <c r="PL416" s="57"/>
      <c r="PM416" s="57"/>
      <c r="PN416" s="57"/>
      <c r="PO416" s="57"/>
      <c r="PP416" s="57"/>
      <c r="PQ416" s="57"/>
      <c r="PR416" s="57"/>
      <c r="PS416" s="57"/>
      <c r="PT416" s="57"/>
      <c r="PU416" s="57"/>
      <c r="PV416" s="57"/>
      <c r="PW416" s="57"/>
      <c r="PX416" s="57"/>
      <c r="PY416" s="57"/>
      <c r="PZ416" s="57"/>
      <c r="QA416" s="57"/>
      <c r="QB416" s="57"/>
      <c r="QC416" s="57"/>
      <c r="QD416" s="57"/>
      <c r="QE416" s="57"/>
      <c r="QF416" s="57"/>
      <c r="QG416" s="57"/>
      <c r="QH416" s="57"/>
      <c r="QI416" s="57"/>
      <c r="QJ416" s="57"/>
      <c r="QK416" s="57"/>
      <c r="QL416" s="57"/>
      <c r="QM416" s="57"/>
      <c r="QN416" s="57"/>
      <c r="QO416" s="57"/>
      <c r="QP416" s="57"/>
      <c r="QQ416" s="57"/>
      <c r="QR416" s="57"/>
      <c r="QS416" s="57"/>
      <c r="QT416" s="57"/>
      <c r="QU416" s="57"/>
      <c r="QV416" s="57"/>
      <c r="QW416" s="57"/>
      <c r="QX416" s="57"/>
      <c r="QY416" s="57"/>
      <c r="QZ416" s="57"/>
      <c r="RA416" s="57"/>
      <c r="RB416" s="57"/>
      <c r="RC416" s="57"/>
      <c r="RD416" s="57"/>
      <c r="RE416" s="57"/>
      <c r="RF416" s="57"/>
      <c r="RG416" s="57"/>
      <c r="RH416" s="57"/>
      <c r="RI416" s="57"/>
      <c r="RJ416" s="57"/>
      <c r="RK416" s="57"/>
      <c r="RL416" s="57"/>
      <c r="RM416" s="57"/>
      <c r="RN416" s="57"/>
      <c r="RO416" s="57"/>
      <c r="RP416" s="57"/>
      <c r="RQ416" s="57"/>
      <c r="RR416" s="57"/>
      <c r="RS416" s="57"/>
      <c r="RT416" s="57"/>
      <c r="RU416" s="57"/>
      <c r="RV416" s="57"/>
      <c r="RW416" s="57"/>
      <c r="RX416" s="57"/>
      <c r="RY416" s="57"/>
      <c r="RZ416" s="57"/>
      <c r="SA416" s="57"/>
      <c r="SB416" s="57"/>
      <c r="SC416" s="57"/>
      <c r="SD416" s="57"/>
      <c r="SE416" s="57"/>
      <c r="SF416" s="57"/>
      <c r="SG416" s="57"/>
      <c r="SH416" s="57"/>
      <c r="SI416" s="57"/>
      <c r="SJ416" s="57"/>
      <c r="SK416" s="57"/>
      <c r="SL416" s="57"/>
      <c r="SM416" s="57"/>
      <c r="SN416" s="57"/>
      <c r="SO416" s="57"/>
      <c r="SP416" s="57"/>
      <c r="SQ416" s="57"/>
      <c r="SR416" s="57"/>
      <c r="SS416" s="57"/>
      <c r="ST416" s="57"/>
      <c r="SU416" s="57"/>
      <c r="SV416" s="57"/>
      <c r="SW416" s="57"/>
      <c r="SX416" s="57"/>
      <c r="SY416" s="57"/>
      <c r="SZ416" s="57"/>
      <c r="TA416" s="57"/>
      <c r="TB416" s="57"/>
      <c r="TC416" s="57"/>
      <c r="TD416" s="57"/>
      <c r="TE416" s="57"/>
      <c r="TF416" s="57"/>
      <c r="TG416" s="57"/>
      <c r="TH416" s="57"/>
      <c r="TI416" s="57"/>
      <c r="TJ416" s="57"/>
      <c r="TK416" s="57"/>
      <c r="TL416" s="57"/>
      <c r="TM416" s="57"/>
      <c r="TN416" s="57"/>
      <c r="TO416" s="57"/>
      <c r="TP416" s="57"/>
      <c r="TQ416" s="57"/>
      <c r="TR416" s="57"/>
      <c r="TS416" s="57"/>
      <c r="TT416" s="57"/>
      <c r="TU416" s="57"/>
      <c r="TV416" s="57"/>
      <c r="TW416" s="57"/>
      <c r="TX416" s="57"/>
      <c r="TY416" s="57"/>
      <c r="TZ416" s="57"/>
      <c r="UA416" s="57"/>
      <c r="UB416" s="57"/>
      <c r="UC416" s="57"/>
      <c r="UD416" s="57"/>
      <c r="UE416" s="57"/>
      <c r="UF416" s="57"/>
      <c r="UG416" s="57"/>
      <c r="UH416" s="57"/>
      <c r="UI416" s="57"/>
      <c r="UJ416" s="57"/>
      <c r="UK416" s="57"/>
      <c r="UL416" s="57"/>
      <c r="UM416" s="57"/>
      <c r="UN416" s="57"/>
      <c r="UO416" s="57"/>
      <c r="UP416" s="57"/>
      <c r="UQ416" s="57"/>
      <c r="UR416" s="57"/>
      <c r="US416" s="57"/>
      <c r="UT416" s="57"/>
      <c r="UU416" s="57"/>
      <c r="UV416" s="57"/>
      <c r="UW416" s="57"/>
      <c r="UX416" s="57"/>
      <c r="UY416" s="57"/>
      <c r="UZ416" s="57"/>
      <c r="VA416" s="57"/>
      <c r="VB416" s="57"/>
      <c r="VC416" s="57"/>
      <c r="VD416" s="57"/>
      <c r="VE416" s="57"/>
      <c r="VF416" s="57"/>
      <c r="VG416" s="57"/>
      <c r="VH416" s="57"/>
      <c r="VI416" s="57"/>
      <c r="VJ416" s="57"/>
      <c r="VK416" s="57"/>
      <c r="VL416" s="57"/>
      <c r="VM416" s="57"/>
      <c r="VN416" s="57"/>
      <c r="VO416" s="57"/>
      <c r="VP416" s="57"/>
      <c r="VQ416" s="57"/>
      <c r="VR416" s="57"/>
      <c r="VS416" s="57"/>
      <c r="VT416" s="57"/>
      <c r="VU416" s="57"/>
      <c r="VV416" s="57"/>
      <c r="VW416" s="57"/>
      <c r="VX416" s="57"/>
      <c r="VY416" s="57"/>
      <c r="VZ416" s="57"/>
      <c r="WA416" s="57"/>
      <c r="WB416" s="57"/>
      <c r="WC416" s="57"/>
      <c r="WD416" s="57"/>
      <c r="WE416" s="57"/>
      <c r="WF416" s="57"/>
      <c r="WG416" s="57"/>
      <c r="WH416" s="57"/>
      <c r="WI416" s="57"/>
      <c r="WJ416" s="57"/>
      <c r="WK416" s="57"/>
      <c r="WL416" s="57"/>
      <c r="WM416" s="57"/>
      <c r="WN416" s="57"/>
      <c r="WO416" s="57"/>
      <c r="WP416" s="57"/>
      <c r="WQ416" s="57"/>
      <c r="WR416" s="57"/>
      <c r="WS416" s="57"/>
      <c r="WT416" s="57"/>
      <c r="WU416" s="57"/>
      <c r="WV416" s="57"/>
      <c r="WW416" s="57"/>
      <c r="WX416" s="57"/>
      <c r="WY416" s="57"/>
      <c r="WZ416" s="57"/>
      <c r="XA416" s="57"/>
      <c r="XB416" s="57"/>
      <c r="XC416" s="57"/>
      <c r="XD416" s="57"/>
      <c r="XE416" s="57"/>
      <c r="XF416" s="57"/>
      <c r="XG416" s="57"/>
      <c r="XH416" s="57"/>
      <c r="XI416" s="57"/>
      <c r="XJ416" s="57"/>
      <c r="XK416" s="57"/>
      <c r="XL416" s="57"/>
      <c r="XM416" s="57"/>
      <c r="XN416" s="57"/>
      <c r="XO416" s="57"/>
      <c r="XP416" s="57"/>
      <c r="XQ416" s="57"/>
      <c r="XR416" s="57"/>
      <c r="XS416" s="57"/>
      <c r="XT416" s="57"/>
      <c r="XU416" s="57"/>
      <c r="XV416" s="57"/>
      <c r="XW416" s="57"/>
    </row>
    <row r="417">
      <c r="AI417" s="57"/>
      <c r="BR417" s="57"/>
      <c r="DA417" s="57"/>
      <c r="EJ417" s="57"/>
      <c r="EK417" s="57"/>
      <c r="EL417" s="57"/>
      <c r="EM417" s="57"/>
      <c r="EN417" s="57"/>
      <c r="EO417" s="57"/>
      <c r="EP417" s="57"/>
      <c r="EQ417" s="57"/>
      <c r="ER417" s="57"/>
      <c r="ES417" s="57"/>
      <c r="ET417" s="57"/>
      <c r="EU417" s="57"/>
      <c r="EV417" s="57"/>
      <c r="EW417" s="57"/>
      <c r="EX417" s="57"/>
      <c r="EY417" s="57"/>
      <c r="EZ417" s="57"/>
      <c r="FA417" s="57"/>
      <c r="FB417" s="57"/>
      <c r="FC417" s="57"/>
      <c r="FD417" s="57"/>
      <c r="FE417" s="57"/>
      <c r="FF417" s="57"/>
      <c r="FG417" s="57"/>
      <c r="FH417" s="57"/>
      <c r="FI417" s="57"/>
      <c r="FJ417" s="57"/>
      <c r="FK417" s="57"/>
      <c r="FL417" s="57"/>
      <c r="FM417" s="57"/>
      <c r="FN417" s="57"/>
      <c r="FO417" s="57"/>
      <c r="FP417" s="57"/>
      <c r="FQ417" s="57"/>
      <c r="FR417" s="57"/>
      <c r="FS417" s="57"/>
      <c r="FT417" s="57"/>
      <c r="FU417" s="57"/>
      <c r="FV417" s="57"/>
      <c r="FW417" s="57"/>
      <c r="FX417" s="57"/>
      <c r="FY417" s="57"/>
      <c r="FZ417" s="57"/>
      <c r="GA417" s="57"/>
      <c r="GB417" s="57"/>
      <c r="GC417" s="57"/>
      <c r="GD417" s="57"/>
      <c r="GE417" s="57"/>
      <c r="GF417" s="57"/>
      <c r="GG417" s="57"/>
      <c r="GH417" s="57"/>
      <c r="GI417" s="57"/>
      <c r="GJ417" s="57"/>
      <c r="GK417" s="57"/>
      <c r="GL417" s="57"/>
      <c r="GM417" s="57"/>
      <c r="GN417" s="57"/>
      <c r="GO417" s="57"/>
      <c r="GP417" s="57"/>
      <c r="GQ417" s="57"/>
      <c r="GR417" s="57"/>
      <c r="GS417" s="57"/>
      <c r="GT417" s="57"/>
      <c r="GU417" s="57"/>
      <c r="GV417" s="57"/>
      <c r="GW417" s="57"/>
      <c r="GX417" s="57"/>
      <c r="GY417" s="57"/>
      <c r="GZ417" s="57"/>
      <c r="HA417" s="57"/>
      <c r="HB417" s="57"/>
      <c r="HC417" s="57"/>
      <c r="HD417" s="57"/>
      <c r="HE417" s="57"/>
      <c r="HF417" s="57"/>
      <c r="HG417" s="57"/>
      <c r="HH417" s="57"/>
      <c r="HI417" s="57"/>
      <c r="HJ417" s="57"/>
      <c r="HK417" s="57"/>
      <c r="HL417" s="57"/>
      <c r="HM417" s="57"/>
      <c r="HN417" s="57"/>
      <c r="HO417" s="57"/>
      <c r="HP417" s="57"/>
      <c r="HQ417" s="57"/>
      <c r="HR417" s="57"/>
      <c r="HS417" s="57"/>
      <c r="HT417" s="57"/>
      <c r="HU417" s="57"/>
      <c r="HV417" s="57"/>
      <c r="HW417" s="57"/>
      <c r="HX417" s="57"/>
      <c r="HY417" s="57"/>
      <c r="HZ417" s="57"/>
      <c r="IA417" s="57"/>
      <c r="IB417" s="57"/>
      <c r="IC417" s="57"/>
      <c r="ID417" s="57"/>
      <c r="IE417" s="57"/>
      <c r="IF417" s="57"/>
      <c r="IG417" s="57"/>
      <c r="IH417" s="57"/>
      <c r="II417" s="57"/>
      <c r="IJ417" s="57"/>
      <c r="IK417" s="57"/>
      <c r="IL417" s="57"/>
      <c r="IM417" s="57"/>
      <c r="IN417" s="57"/>
      <c r="IO417" s="57"/>
      <c r="IP417" s="57"/>
      <c r="IQ417" s="57"/>
      <c r="IR417" s="57"/>
      <c r="IS417" s="57"/>
      <c r="IT417" s="57"/>
      <c r="IU417" s="57"/>
      <c r="IV417" s="57"/>
      <c r="IW417" s="57"/>
      <c r="IX417" s="57"/>
      <c r="IY417" s="57"/>
      <c r="IZ417" s="57"/>
      <c r="JA417" s="57"/>
      <c r="JB417" s="57"/>
      <c r="JC417" s="57"/>
      <c r="JD417" s="57"/>
      <c r="JE417" s="57"/>
      <c r="JF417" s="57"/>
      <c r="JG417" s="57"/>
      <c r="JH417" s="57"/>
      <c r="JI417" s="57"/>
      <c r="JJ417" s="57"/>
      <c r="JK417" s="57"/>
      <c r="JL417" s="57"/>
      <c r="JM417" s="57"/>
      <c r="JN417" s="57"/>
      <c r="JO417" s="57"/>
      <c r="JP417" s="57"/>
      <c r="JQ417" s="57"/>
      <c r="JR417" s="57"/>
      <c r="JS417" s="57"/>
      <c r="JT417" s="57"/>
      <c r="JU417" s="57"/>
      <c r="JV417" s="57"/>
      <c r="JW417" s="57"/>
      <c r="JX417" s="57"/>
      <c r="JY417" s="57"/>
      <c r="JZ417" s="57"/>
      <c r="KA417" s="57"/>
      <c r="KB417" s="57"/>
      <c r="KC417" s="57"/>
      <c r="KD417" s="57"/>
      <c r="KE417" s="57"/>
      <c r="KF417" s="57"/>
      <c r="KG417" s="57"/>
      <c r="KH417" s="57"/>
      <c r="KI417" s="57"/>
      <c r="KJ417" s="57"/>
      <c r="KK417" s="57"/>
      <c r="KL417" s="57"/>
      <c r="KM417" s="57"/>
      <c r="KN417" s="57"/>
      <c r="KO417" s="57"/>
      <c r="KP417" s="57"/>
      <c r="KQ417" s="57"/>
      <c r="KR417" s="57"/>
      <c r="KS417" s="57"/>
      <c r="KT417" s="57"/>
      <c r="KU417" s="57"/>
      <c r="KV417" s="57"/>
      <c r="KW417" s="57"/>
      <c r="KX417" s="57"/>
      <c r="KY417" s="57"/>
      <c r="KZ417" s="57"/>
      <c r="LA417" s="57"/>
      <c r="LB417" s="57"/>
      <c r="LC417" s="57"/>
      <c r="LD417" s="57"/>
      <c r="LE417" s="57"/>
      <c r="LF417" s="57"/>
      <c r="LG417" s="57"/>
      <c r="LH417" s="57"/>
      <c r="LI417" s="57"/>
      <c r="LJ417" s="57"/>
      <c r="LK417" s="57"/>
      <c r="LL417" s="57"/>
      <c r="LM417" s="57"/>
      <c r="LN417" s="57"/>
      <c r="LO417" s="57"/>
      <c r="LP417" s="57"/>
      <c r="LQ417" s="57"/>
      <c r="LR417" s="57"/>
      <c r="LS417" s="57"/>
      <c r="LT417" s="57"/>
      <c r="LU417" s="57"/>
      <c r="LV417" s="57"/>
      <c r="LW417" s="57"/>
      <c r="LX417" s="57"/>
      <c r="LY417" s="57"/>
      <c r="LZ417" s="57"/>
      <c r="MA417" s="57"/>
      <c r="MB417" s="57"/>
      <c r="MC417" s="57"/>
      <c r="MD417" s="57"/>
      <c r="ME417" s="57"/>
      <c r="MF417" s="57"/>
      <c r="MG417" s="57"/>
      <c r="MH417" s="57"/>
      <c r="MI417" s="57"/>
      <c r="MJ417" s="57"/>
      <c r="MK417" s="57"/>
      <c r="ML417" s="57"/>
      <c r="MM417" s="57"/>
      <c r="MN417" s="57"/>
      <c r="MO417" s="57"/>
      <c r="MP417" s="57"/>
      <c r="MQ417" s="57"/>
      <c r="MR417" s="57"/>
      <c r="MS417" s="57"/>
      <c r="MT417" s="57"/>
      <c r="MU417" s="57"/>
      <c r="MV417" s="57"/>
      <c r="MW417" s="57"/>
      <c r="MX417" s="57"/>
      <c r="MY417" s="57"/>
      <c r="MZ417" s="57"/>
      <c r="NA417" s="57"/>
      <c r="NB417" s="57"/>
      <c r="NC417" s="57"/>
      <c r="ND417" s="57"/>
      <c r="NE417" s="57"/>
      <c r="NF417" s="57"/>
      <c r="NG417" s="57"/>
      <c r="NH417" s="57"/>
      <c r="NI417" s="57"/>
      <c r="NJ417" s="57"/>
      <c r="NK417" s="57"/>
      <c r="NL417" s="57"/>
      <c r="NM417" s="57"/>
      <c r="NN417" s="57"/>
      <c r="NO417" s="57"/>
      <c r="NP417" s="57"/>
      <c r="NQ417" s="57"/>
      <c r="NR417" s="57"/>
      <c r="NS417" s="57"/>
      <c r="NT417" s="57"/>
      <c r="NU417" s="57"/>
      <c r="NV417" s="57"/>
      <c r="NW417" s="57"/>
      <c r="NX417" s="57"/>
      <c r="NY417" s="57"/>
      <c r="NZ417" s="57"/>
      <c r="OA417" s="57"/>
      <c r="OB417" s="57"/>
      <c r="OC417" s="57"/>
      <c r="OD417" s="57"/>
      <c r="OE417" s="57"/>
      <c r="OF417" s="57"/>
      <c r="OG417" s="57"/>
      <c r="OH417" s="57"/>
      <c r="OI417" s="57"/>
      <c r="OJ417" s="57"/>
      <c r="OK417" s="57"/>
      <c r="OL417" s="57"/>
      <c r="OM417" s="57"/>
      <c r="ON417" s="57"/>
      <c r="OO417" s="57"/>
      <c r="OP417" s="57"/>
      <c r="OQ417" s="57"/>
      <c r="OR417" s="57"/>
      <c r="OS417" s="57"/>
      <c r="OT417" s="57"/>
      <c r="OU417" s="57"/>
      <c r="OV417" s="57"/>
      <c r="OW417" s="57"/>
      <c r="OX417" s="57"/>
      <c r="OY417" s="57"/>
      <c r="OZ417" s="57"/>
      <c r="PA417" s="57"/>
      <c r="PB417" s="57"/>
      <c r="PC417" s="57"/>
      <c r="PD417" s="57"/>
      <c r="PE417" s="57"/>
      <c r="PF417" s="57"/>
      <c r="PG417" s="57"/>
      <c r="PH417" s="57"/>
      <c r="PI417" s="57"/>
      <c r="PJ417" s="57"/>
      <c r="PK417" s="57"/>
      <c r="PL417" s="57"/>
      <c r="PM417" s="57"/>
      <c r="PN417" s="57"/>
      <c r="PO417" s="57"/>
      <c r="PP417" s="57"/>
      <c r="PQ417" s="57"/>
      <c r="PR417" s="57"/>
      <c r="PS417" s="57"/>
      <c r="PT417" s="57"/>
      <c r="PU417" s="57"/>
      <c r="PV417" s="57"/>
      <c r="PW417" s="57"/>
      <c r="PX417" s="57"/>
      <c r="PY417" s="57"/>
      <c r="PZ417" s="57"/>
      <c r="QA417" s="57"/>
      <c r="QB417" s="57"/>
      <c r="QC417" s="57"/>
      <c r="QD417" s="57"/>
      <c r="QE417" s="57"/>
      <c r="QF417" s="57"/>
      <c r="QG417" s="57"/>
      <c r="QH417" s="57"/>
      <c r="QI417" s="57"/>
      <c r="QJ417" s="57"/>
      <c r="QK417" s="57"/>
      <c r="QL417" s="57"/>
      <c r="QM417" s="57"/>
      <c r="QN417" s="57"/>
      <c r="QO417" s="57"/>
      <c r="QP417" s="57"/>
      <c r="QQ417" s="57"/>
      <c r="QR417" s="57"/>
      <c r="QS417" s="57"/>
      <c r="QT417" s="57"/>
      <c r="QU417" s="57"/>
      <c r="QV417" s="57"/>
      <c r="QW417" s="57"/>
      <c r="QX417" s="57"/>
      <c r="QY417" s="57"/>
      <c r="QZ417" s="57"/>
      <c r="RA417" s="57"/>
      <c r="RB417" s="57"/>
      <c r="RC417" s="57"/>
      <c r="RD417" s="57"/>
      <c r="RE417" s="57"/>
      <c r="RF417" s="57"/>
      <c r="RG417" s="57"/>
      <c r="RH417" s="57"/>
      <c r="RI417" s="57"/>
      <c r="RJ417" s="57"/>
      <c r="RK417" s="57"/>
      <c r="RL417" s="57"/>
      <c r="RM417" s="57"/>
      <c r="RN417" s="57"/>
      <c r="RO417" s="57"/>
      <c r="RP417" s="57"/>
      <c r="RQ417" s="57"/>
      <c r="RR417" s="57"/>
      <c r="RS417" s="57"/>
      <c r="RT417" s="57"/>
      <c r="RU417" s="57"/>
      <c r="RV417" s="57"/>
      <c r="RW417" s="57"/>
      <c r="RX417" s="57"/>
      <c r="RY417" s="57"/>
      <c r="RZ417" s="57"/>
      <c r="SA417" s="57"/>
      <c r="SB417" s="57"/>
      <c r="SC417" s="57"/>
      <c r="SD417" s="57"/>
      <c r="SE417" s="57"/>
      <c r="SF417" s="57"/>
      <c r="SG417" s="57"/>
      <c r="SH417" s="57"/>
      <c r="SI417" s="57"/>
      <c r="SJ417" s="57"/>
      <c r="SK417" s="57"/>
      <c r="SL417" s="57"/>
      <c r="SM417" s="57"/>
      <c r="SN417" s="57"/>
      <c r="SO417" s="57"/>
      <c r="SP417" s="57"/>
      <c r="SQ417" s="57"/>
      <c r="SR417" s="57"/>
      <c r="SS417" s="57"/>
      <c r="ST417" s="57"/>
      <c r="SU417" s="57"/>
      <c r="SV417" s="57"/>
      <c r="SW417" s="57"/>
      <c r="SX417" s="57"/>
      <c r="SY417" s="57"/>
      <c r="SZ417" s="57"/>
      <c r="TA417" s="57"/>
      <c r="TB417" s="57"/>
      <c r="TC417" s="57"/>
      <c r="TD417" s="57"/>
      <c r="TE417" s="57"/>
      <c r="TF417" s="57"/>
      <c r="TG417" s="57"/>
      <c r="TH417" s="57"/>
      <c r="TI417" s="57"/>
      <c r="TJ417" s="57"/>
      <c r="TK417" s="57"/>
      <c r="TL417" s="57"/>
      <c r="TM417" s="57"/>
      <c r="TN417" s="57"/>
      <c r="TO417" s="57"/>
      <c r="TP417" s="57"/>
      <c r="TQ417" s="57"/>
      <c r="TR417" s="57"/>
      <c r="TS417" s="57"/>
      <c r="TT417" s="57"/>
      <c r="TU417" s="57"/>
      <c r="TV417" s="57"/>
      <c r="TW417" s="57"/>
      <c r="TX417" s="57"/>
      <c r="TY417" s="57"/>
      <c r="TZ417" s="57"/>
      <c r="UA417" s="57"/>
      <c r="UB417" s="57"/>
      <c r="UC417" s="57"/>
      <c r="UD417" s="57"/>
      <c r="UE417" s="57"/>
      <c r="UF417" s="57"/>
      <c r="UG417" s="57"/>
      <c r="UH417" s="57"/>
      <c r="UI417" s="57"/>
      <c r="UJ417" s="57"/>
      <c r="UK417" s="57"/>
      <c r="UL417" s="57"/>
      <c r="UM417" s="57"/>
      <c r="UN417" s="57"/>
      <c r="UO417" s="57"/>
      <c r="UP417" s="57"/>
      <c r="UQ417" s="57"/>
      <c r="UR417" s="57"/>
      <c r="US417" s="57"/>
      <c r="UT417" s="57"/>
      <c r="UU417" s="57"/>
      <c r="UV417" s="57"/>
      <c r="UW417" s="57"/>
      <c r="UX417" s="57"/>
      <c r="UY417" s="57"/>
      <c r="UZ417" s="57"/>
      <c r="VA417" s="57"/>
      <c r="VB417" s="57"/>
      <c r="VC417" s="57"/>
      <c r="VD417" s="57"/>
      <c r="VE417" s="57"/>
      <c r="VF417" s="57"/>
      <c r="VG417" s="57"/>
      <c r="VH417" s="57"/>
      <c r="VI417" s="57"/>
      <c r="VJ417" s="57"/>
      <c r="VK417" s="57"/>
      <c r="VL417" s="57"/>
      <c r="VM417" s="57"/>
      <c r="VN417" s="57"/>
      <c r="VO417" s="57"/>
      <c r="VP417" s="57"/>
      <c r="VQ417" s="57"/>
      <c r="VR417" s="57"/>
      <c r="VS417" s="57"/>
      <c r="VT417" s="57"/>
      <c r="VU417" s="57"/>
      <c r="VV417" s="57"/>
      <c r="VW417" s="57"/>
      <c r="VX417" s="57"/>
      <c r="VY417" s="57"/>
      <c r="VZ417" s="57"/>
      <c r="WA417" s="57"/>
      <c r="WB417" s="57"/>
      <c r="WC417" s="57"/>
      <c r="WD417" s="57"/>
      <c r="WE417" s="57"/>
      <c r="WF417" s="57"/>
      <c r="WG417" s="57"/>
      <c r="WH417" s="57"/>
      <c r="WI417" s="57"/>
      <c r="WJ417" s="57"/>
      <c r="WK417" s="57"/>
      <c r="WL417" s="57"/>
      <c r="WM417" s="57"/>
      <c r="WN417" s="57"/>
      <c r="WO417" s="57"/>
      <c r="WP417" s="57"/>
      <c r="WQ417" s="57"/>
      <c r="WR417" s="57"/>
      <c r="WS417" s="57"/>
      <c r="WT417" s="57"/>
      <c r="WU417" s="57"/>
      <c r="WV417" s="57"/>
      <c r="WW417" s="57"/>
      <c r="WX417" s="57"/>
      <c r="WY417" s="57"/>
      <c r="WZ417" s="57"/>
      <c r="XA417" s="57"/>
      <c r="XB417" s="57"/>
      <c r="XC417" s="57"/>
      <c r="XD417" s="57"/>
      <c r="XE417" s="57"/>
      <c r="XF417" s="57"/>
      <c r="XG417" s="57"/>
      <c r="XH417" s="57"/>
      <c r="XI417" s="57"/>
      <c r="XJ417" s="57"/>
      <c r="XK417" s="57"/>
      <c r="XL417" s="57"/>
      <c r="XM417" s="57"/>
      <c r="XN417" s="57"/>
      <c r="XO417" s="57"/>
      <c r="XP417" s="57"/>
      <c r="XQ417" s="57"/>
      <c r="XR417" s="57"/>
      <c r="XS417" s="57"/>
      <c r="XT417" s="57"/>
      <c r="XU417" s="57"/>
      <c r="XV417" s="57"/>
      <c r="XW417" s="57"/>
    </row>
    <row r="418">
      <c r="AI418" s="57"/>
      <c r="BR418" s="57"/>
      <c r="DA418" s="57"/>
      <c r="EJ418" s="57"/>
      <c r="EK418" s="57"/>
      <c r="EL418" s="57"/>
      <c r="EM418" s="57"/>
      <c r="EN418" s="57"/>
      <c r="EO418" s="57"/>
      <c r="EP418" s="57"/>
      <c r="EQ418" s="57"/>
      <c r="ER418" s="57"/>
      <c r="ES418" s="57"/>
      <c r="ET418" s="57"/>
      <c r="EU418" s="57"/>
      <c r="EV418" s="57"/>
      <c r="EW418" s="57"/>
      <c r="EX418" s="57"/>
      <c r="EY418" s="57"/>
      <c r="EZ418" s="57"/>
      <c r="FA418" s="57"/>
      <c r="FB418" s="57"/>
      <c r="FC418" s="57"/>
      <c r="FD418" s="57"/>
      <c r="FE418" s="57"/>
      <c r="FF418" s="57"/>
      <c r="FG418" s="57"/>
      <c r="FH418" s="57"/>
      <c r="FI418" s="57"/>
      <c r="FJ418" s="57"/>
      <c r="FK418" s="57"/>
      <c r="FL418" s="57"/>
      <c r="FM418" s="57"/>
      <c r="FN418" s="57"/>
      <c r="FO418" s="57"/>
      <c r="FP418" s="57"/>
      <c r="FQ418" s="57"/>
      <c r="FR418" s="57"/>
      <c r="FS418" s="57"/>
      <c r="FT418" s="57"/>
      <c r="FU418" s="57"/>
      <c r="FV418" s="57"/>
      <c r="FW418" s="57"/>
      <c r="FX418" s="57"/>
      <c r="FY418" s="57"/>
      <c r="FZ418" s="57"/>
      <c r="GA418" s="57"/>
      <c r="GB418" s="57"/>
      <c r="GC418" s="57"/>
      <c r="GD418" s="57"/>
      <c r="GE418" s="57"/>
      <c r="GF418" s="57"/>
      <c r="GG418" s="57"/>
      <c r="GH418" s="57"/>
      <c r="GI418" s="57"/>
      <c r="GJ418" s="57"/>
      <c r="GK418" s="57"/>
      <c r="GL418" s="57"/>
      <c r="GM418" s="57"/>
      <c r="GN418" s="57"/>
      <c r="GO418" s="57"/>
      <c r="GP418" s="57"/>
      <c r="GQ418" s="57"/>
      <c r="GR418" s="57"/>
      <c r="GS418" s="57"/>
      <c r="GT418" s="57"/>
      <c r="GU418" s="57"/>
      <c r="GV418" s="57"/>
      <c r="GW418" s="57"/>
      <c r="GX418" s="57"/>
      <c r="GY418" s="57"/>
      <c r="GZ418" s="57"/>
      <c r="HA418" s="57"/>
      <c r="HB418" s="57"/>
      <c r="HC418" s="57"/>
      <c r="HD418" s="57"/>
      <c r="HE418" s="57"/>
      <c r="HF418" s="57"/>
      <c r="HG418" s="57"/>
      <c r="HH418" s="57"/>
      <c r="HI418" s="57"/>
      <c r="HJ418" s="57"/>
      <c r="HK418" s="57"/>
      <c r="HL418" s="57"/>
      <c r="HM418" s="57"/>
      <c r="HN418" s="57"/>
      <c r="HO418" s="57"/>
      <c r="HP418" s="57"/>
      <c r="HQ418" s="57"/>
      <c r="HR418" s="57"/>
      <c r="HS418" s="57"/>
      <c r="HT418" s="57"/>
      <c r="HU418" s="57"/>
      <c r="HV418" s="57"/>
      <c r="HW418" s="57"/>
      <c r="HX418" s="57"/>
      <c r="HY418" s="57"/>
      <c r="HZ418" s="57"/>
      <c r="IA418" s="57"/>
      <c r="IB418" s="57"/>
      <c r="IC418" s="57"/>
      <c r="ID418" s="57"/>
      <c r="IE418" s="57"/>
      <c r="IF418" s="57"/>
      <c r="IG418" s="57"/>
      <c r="IH418" s="57"/>
      <c r="II418" s="57"/>
      <c r="IJ418" s="57"/>
      <c r="IK418" s="57"/>
      <c r="IL418" s="57"/>
      <c r="IM418" s="57"/>
      <c r="IN418" s="57"/>
      <c r="IO418" s="57"/>
      <c r="IP418" s="57"/>
      <c r="IQ418" s="57"/>
      <c r="IR418" s="57"/>
      <c r="IS418" s="57"/>
      <c r="IT418" s="57"/>
      <c r="IU418" s="57"/>
      <c r="IV418" s="57"/>
      <c r="IW418" s="57"/>
      <c r="IX418" s="57"/>
      <c r="IY418" s="57"/>
      <c r="IZ418" s="57"/>
      <c r="JA418" s="57"/>
      <c r="JB418" s="57"/>
      <c r="JC418" s="57"/>
      <c r="JD418" s="57"/>
      <c r="JE418" s="57"/>
      <c r="JF418" s="57"/>
      <c r="JG418" s="57"/>
      <c r="JH418" s="57"/>
      <c r="JI418" s="57"/>
      <c r="JJ418" s="57"/>
      <c r="JK418" s="57"/>
      <c r="JL418" s="57"/>
      <c r="JM418" s="57"/>
      <c r="JN418" s="57"/>
      <c r="JO418" s="57"/>
      <c r="JP418" s="57"/>
      <c r="JQ418" s="57"/>
      <c r="JR418" s="57"/>
      <c r="JS418" s="57"/>
      <c r="JT418" s="57"/>
      <c r="JU418" s="57"/>
      <c r="JV418" s="57"/>
      <c r="JW418" s="57"/>
      <c r="JX418" s="57"/>
      <c r="JY418" s="57"/>
      <c r="JZ418" s="57"/>
      <c r="KA418" s="57"/>
      <c r="KB418" s="57"/>
      <c r="KC418" s="57"/>
      <c r="KD418" s="57"/>
      <c r="KE418" s="57"/>
      <c r="KF418" s="57"/>
      <c r="KG418" s="57"/>
      <c r="KH418" s="57"/>
      <c r="KI418" s="57"/>
      <c r="KJ418" s="57"/>
      <c r="KK418" s="57"/>
      <c r="KL418" s="57"/>
      <c r="KM418" s="57"/>
      <c r="KN418" s="57"/>
      <c r="KO418" s="57"/>
      <c r="KP418" s="57"/>
      <c r="KQ418" s="57"/>
      <c r="KR418" s="57"/>
      <c r="KS418" s="57"/>
      <c r="KT418" s="57"/>
      <c r="KU418" s="57"/>
      <c r="KV418" s="57"/>
      <c r="KW418" s="57"/>
      <c r="KX418" s="57"/>
      <c r="KY418" s="57"/>
      <c r="KZ418" s="57"/>
      <c r="LA418" s="57"/>
      <c r="LB418" s="57"/>
      <c r="LC418" s="57"/>
      <c r="LD418" s="57"/>
      <c r="LE418" s="57"/>
      <c r="LF418" s="57"/>
      <c r="LG418" s="57"/>
      <c r="LH418" s="57"/>
      <c r="LI418" s="57"/>
      <c r="LJ418" s="57"/>
      <c r="LK418" s="57"/>
      <c r="LL418" s="57"/>
      <c r="LM418" s="57"/>
      <c r="LN418" s="57"/>
      <c r="LO418" s="57"/>
      <c r="LP418" s="57"/>
      <c r="LQ418" s="57"/>
      <c r="LR418" s="57"/>
      <c r="LS418" s="57"/>
      <c r="LT418" s="57"/>
      <c r="LU418" s="57"/>
      <c r="LV418" s="57"/>
      <c r="LW418" s="57"/>
      <c r="LX418" s="57"/>
      <c r="LY418" s="57"/>
      <c r="LZ418" s="57"/>
      <c r="MA418" s="57"/>
      <c r="MB418" s="57"/>
      <c r="MC418" s="57"/>
      <c r="MD418" s="57"/>
      <c r="ME418" s="57"/>
      <c r="MF418" s="57"/>
      <c r="MG418" s="57"/>
      <c r="MH418" s="57"/>
      <c r="MI418" s="57"/>
      <c r="MJ418" s="57"/>
      <c r="MK418" s="57"/>
      <c r="ML418" s="57"/>
      <c r="MM418" s="57"/>
      <c r="MN418" s="57"/>
      <c r="MO418" s="57"/>
      <c r="MP418" s="57"/>
      <c r="MQ418" s="57"/>
      <c r="MR418" s="57"/>
      <c r="MS418" s="57"/>
      <c r="MT418" s="57"/>
      <c r="MU418" s="57"/>
      <c r="MV418" s="57"/>
      <c r="MW418" s="57"/>
      <c r="MX418" s="57"/>
      <c r="MY418" s="57"/>
      <c r="MZ418" s="57"/>
      <c r="NA418" s="57"/>
      <c r="NB418" s="57"/>
      <c r="NC418" s="57"/>
      <c r="ND418" s="57"/>
      <c r="NE418" s="57"/>
      <c r="NF418" s="57"/>
      <c r="NG418" s="57"/>
      <c r="NH418" s="57"/>
      <c r="NI418" s="57"/>
      <c r="NJ418" s="57"/>
      <c r="NK418" s="57"/>
      <c r="NL418" s="57"/>
      <c r="NM418" s="57"/>
      <c r="NN418" s="57"/>
      <c r="NO418" s="57"/>
      <c r="NP418" s="57"/>
      <c r="NQ418" s="57"/>
      <c r="NR418" s="57"/>
      <c r="NS418" s="57"/>
      <c r="NT418" s="57"/>
      <c r="NU418" s="57"/>
      <c r="NV418" s="57"/>
      <c r="NW418" s="57"/>
      <c r="NX418" s="57"/>
      <c r="NY418" s="57"/>
      <c r="NZ418" s="57"/>
      <c r="OA418" s="57"/>
      <c r="OB418" s="57"/>
      <c r="OC418" s="57"/>
      <c r="OD418" s="57"/>
      <c r="OE418" s="57"/>
      <c r="OF418" s="57"/>
      <c r="OG418" s="57"/>
      <c r="OH418" s="57"/>
      <c r="OI418" s="57"/>
      <c r="OJ418" s="57"/>
      <c r="OK418" s="57"/>
      <c r="OL418" s="57"/>
      <c r="OM418" s="57"/>
      <c r="ON418" s="57"/>
      <c r="OO418" s="57"/>
      <c r="OP418" s="57"/>
      <c r="OQ418" s="57"/>
      <c r="OR418" s="57"/>
      <c r="OS418" s="57"/>
      <c r="OT418" s="57"/>
      <c r="OU418" s="57"/>
      <c r="OV418" s="57"/>
      <c r="OW418" s="57"/>
      <c r="OX418" s="57"/>
      <c r="OY418" s="57"/>
      <c r="OZ418" s="57"/>
      <c r="PA418" s="57"/>
      <c r="PB418" s="57"/>
      <c r="PC418" s="57"/>
      <c r="PD418" s="57"/>
      <c r="PE418" s="57"/>
      <c r="PF418" s="57"/>
      <c r="PG418" s="57"/>
      <c r="PH418" s="57"/>
      <c r="PI418" s="57"/>
      <c r="PJ418" s="57"/>
      <c r="PK418" s="57"/>
      <c r="PL418" s="57"/>
      <c r="PM418" s="57"/>
      <c r="PN418" s="57"/>
      <c r="PO418" s="57"/>
      <c r="PP418" s="57"/>
      <c r="PQ418" s="57"/>
      <c r="PR418" s="57"/>
      <c r="PS418" s="57"/>
      <c r="PT418" s="57"/>
      <c r="PU418" s="57"/>
      <c r="PV418" s="57"/>
      <c r="PW418" s="57"/>
      <c r="PX418" s="57"/>
      <c r="PY418" s="57"/>
      <c r="PZ418" s="57"/>
      <c r="QA418" s="57"/>
      <c r="QB418" s="57"/>
      <c r="QC418" s="57"/>
      <c r="QD418" s="57"/>
      <c r="QE418" s="57"/>
      <c r="QF418" s="57"/>
      <c r="QG418" s="57"/>
      <c r="QH418" s="57"/>
      <c r="QI418" s="57"/>
      <c r="QJ418" s="57"/>
      <c r="QK418" s="57"/>
      <c r="QL418" s="57"/>
      <c r="QM418" s="57"/>
      <c r="QN418" s="57"/>
      <c r="QO418" s="57"/>
      <c r="QP418" s="57"/>
      <c r="QQ418" s="57"/>
      <c r="QR418" s="57"/>
      <c r="QS418" s="57"/>
      <c r="QT418" s="57"/>
      <c r="QU418" s="57"/>
      <c r="QV418" s="57"/>
      <c r="QW418" s="57"/>
      <c r="QX418" s="57"/>
      <c r="QY418" s="57"/>
      <c r="QZ418" s="57"/>
      <c r="RA418" s="57"/>
      <c r="RB418" s="57"/>
      <c r="RC418" s="57"/>
      <c r="RD418" s="57"/>
      <c r="RE418" s="57"/>
      <c r="RF418" s="57"/>
      <c r="RG418" s="57"/>
      <c r="RH418" s="57"/>
      <c r="RI418" s="57"/>
      <c r="RJ418" s="57"/>
      <c r="RK418" s="57"/>
      <c r="RL418" s="57"/>
      <c r="RM418" s="57"/>
      <c r="RN418" s="57"/>
      <c r="RO418" s="57"/>
      <c r="RP418" s="57"/>
      <c r="RQ418" s="57"/>
      <c r="RR418" s="57"/>
      <c r="RS418" s="57"/>
      <c r="RT418" s="57"/>
      <c r="RU418" s="57"/>
      <c r="RV418" s="57"/>
      <c r="RW418" s="57"/>
      <c r="RX418" s="57"/>
      <c r="RY418" s="57"/>
      <c r="RZ418" s="57"/>
      <c r="SA418" s="57"/>
      <c r="SB418" s="57"/>
      <c r="SC418" s="57"/>
      <c r="SD418" s="57"/>
      <c r="SE418" s="57"/>
      <c r="SF418" s="57"/>
      <c r="SG418" s="57"/>
      <c r="SH418" s="57"/>
      <c r="SI418" s="57"/>
      <c r="SJ418" s="57"/>
      <c r="SK418" s="57"/>
      <c r="SL418" s="57"/>
      <c r="SM418" s="57"/>
      <c r="SN418" s="57"/>
      <c r="SO418" s="57"/>
      <c r="SP418" s="57"/>
      <c r="SQ418" s="57"/>
      <c r="SR418" s="57"/>
      <c r="SS418" s="57"/>
      <c r="ST418" s="57"/>
      <c r="SU418" s="57"/>
      <c r="SV418" s="57"/>
      <c r="SW418" s="57"/>
      <c r="SX418" s="57"/>
      <c r="SY418" s="57"/>
      <c r="SZ418" s="57"/>
      <c r="TA418" s="57"/>
      <c r="TB418" s="57"/>
      <c r="TC418" s="57"/>
      <c r="TD418" s="57"/>
      <c r="TE418" s="57"/>
      <c r="TF418" s="57"/>
      <c r="TG418" s="57"/>
      <c r="TH418" s="57"/>
      <c r="TI418" s="57"/>
      <c r="TJ418" s="57"/>
      <c r="TK418" s="57"/>
      <c r="TL418" s="57"/>
      <c r="TM418" s="57"/>
      <c r="TN418" s="57"/>
      <c r="TO418" s="57"/>
      <c r="TP418" s="57"/>
      <c r="TQ418" s="57"/>
      <c r="TR418" s="57"/>
      <c r="TS418" s="57"/>
      <c r="TT418" s="57"/>
      <c r="TU418" s="57"/>
      <c r="TV418" s="57"/>
      <c r="TW418" s="57"/>
      <c r="TX418" s="57"/>
      <c r="TY418" s="57"/>
      <c r="TZ418" s="57"/>
      <c r="UA418" s="57"/>
      <c r="UB418" s="57"/>
      <c r="UC418" s="57"/>
      <c r="UD418" s="57"/>
      <c r="UE418" s="57"/>
      <c r="UF418" s="57"/>
      <c r="UG418" s="57"/>
      <c r="UH418" s="57"/>
      <c r="UI418" s="57"/>
      <c r="UJ418" s="57"/>
      <c r="UK418" s="57"/>
      <c r="UL418" s="57"/>
      <c r="UM418" s="57"/>
      <c r="UN418" s="57"/>
      <c r="UO418" s="57"/>
      <c r="UP418" s="57"/>
      <c r="UQ418" s="57"/>
      <c r="UR418" s="57"/>
      <c r="US418" s="57"/>
      <c r="UT418" s="57"/>
      <c r="UU418" s="57"/>
      <c r="UV418" s="57"/>
      <c r="UW418" s="57"/>
      <c r="UX418" s="57"/>
      <c r="UY418" s="57"/>
      <c r="UZ418" s="57"/>
      <c r="VA418" s="57"/>
      <c r="VB418" s="57"/>
      <c r="VC418" s="57"/>
      <c r="VD418" s="57"/>
      <c r="VE418" s="57"/>
      <c r="VF418" s="57"/>
      <c r="VG418" s="57"/>
      <c r="VH418" s="57"/>
      <c r="VI418" s="57"/>
      <c r="VJ418" s="57"/>
      <c r="VK418" s="57"/>
      <c r="VL418" s="57"/>
      <c r="VM418" s="57"/>
      <c r="VN418" s="57"/>
      <c r="VO418" s="57"/>
      <c r="VP418" s="57"/>
      <c r="VQ418" s="57"/>
      <c r="VR418" s="57"/>
      <c r="VS418" s="57"/>
      <c r="VT418" s="57"/>
      <c r="VU418" s="57"/>
      <c r="VV418" s="57"/>
      <c r="VW418" s="57"/>
      <c r="VX418" s="57"/>
      <c r="VY418" s="57"/>
      <c r="VZ418" s="57"/>
      <c r="WA418" s="57"/>
      <c r="WB418" s="57"/>
      <c r="WC418" s="57"/>
      <c r="WD418" s="57"/>
      <c r="WE418" s="57"/>
      <c r="WF418" s="57"/>
      <c r="WG418" s="57"/>
      <c r="WH418" s="57"/>
      <c r="WI418" s="57"/>
      <c r="WJ418" s="57"/>
      <c r="WK418" s="57"/>
      <c r="WL418" s="57"/>
      <c r="WM418" s="57"/>
      <c r="WN418" s="57"/>
      <c r="WO418" s="57"/>
      <c r="WP418" s="57"/>
      <c r="WQ418" s="57"/>
      <c r="WR418" s="57"/>
      <c r="WS418" s="57"/>
      <c r="WT418" s="57"/>
      <c r="WU418" s="57"/>
      <c r="WV418" s="57"/>
      <c r="WW418" s="57"/>
      <c r="WX418" s="57"/>
      <c r="WY418" s="57"/>
      <c r="WZ418" s="57"/>
      <c r="XA418" s="57"/>
      <c r="XB418" s="57"/>
      <c r="XC418" s="57"/>
      <c r="XD418" s="57"/>
      <c r="XE418" s="57"/>
      <c r="XF418" s="57"/>
      <c r="XG418" s="57"/>
      <c r="XH418" s="57"/>
      <c r="XI418" s="57"/>
      <c r="XJ418" s="57"/>
      <c r="XK418" s="57"/>
      <c r="XL418" s="57"/>
      <c r="XM418" s="57"/>
      <c r="XN418" s="57"/>
      <c r="XO418" s="57"/>
      <c r="XP418" s="57"/>
      <c r="XQ418" s="57"/>
      <c r="XR418" s="57"/>
      <c r="XS418" s="57"/>
      <c r="XT418" s="57"/>
      <c r="XU418" s="57"/>
      <c r="XV418" s="57"/>
      <c r="XW418" s="57"/>
    </row>
    <row r="419">
      <c r="AI419" s="57"/>
      <c r="BR419" s="57"/>
      <c r="DA419" s="57"/>
      <c r="EJ419" s="57"/>
      <c r="EK419" s="57"/>
      <c r="EL419" s="57"/>
      <c r="EM419" s="57"/>
      <c r="EN419" s="57"/>
      <c r="EO419" s="57"/>
      <c r="EP419" s="57"/>
      <c r="EQ419" s="57"/>
      <c r="ER419" s="57"/>
      <c r="ES419" s="57"/>
      <c r="ET419" s="57"/>
      <c r="EU419" s="57"/>
      <c r="EV419" s="57"/>
      <c r="EW419" s="57"/>
      <c r="EX419" s="57"/>
      <c r="EY419" s="57"/>
      <c r="EZ419" s="57"/>
      <c r="FA419" s="57"/>
      <c r="FB419" s="57"/>
      <c r="FC419" s="57"/>
      <c r="FD419" s="57"/>
      <c r="FE419" s="57"/>
      <c r="FF419" s="57"/>
      <c r="FG419" s="57"/>
      <c r="FH419" s="57"/>
      <c r="FI419" s="57"/>
      <c r="FJ419" s="57"/>
      <c r="FK419" s="57"/>
      <c r="FL419" s="57"/>
      <c r="FM419" s="57"/>
      <c r="FN419" s="57"/>
      <c r="FO419" s="57"/>
      <c r="FP419" s="57"/>
      <c r="FQ419" s="57"/>
      <c r="FR419" s="57"/>
      <c r="FS419" s="57"/>
      <c r="FT419" s="57"/>
      <c r="FU419" s="57"/>
      <c r="FV419" s="57"/>
      <c r="FW419" s="57"/>
      <c r="FX419" s="57"/>
      <c r="FY419" s="57"/>
      <c r="FZ419" s="57"/>
      <c r="GA419" s="57"/>
      <c r="GB419" s="57"/>
      <c r="GC419" s="57"/>
      <c r="GD419" s="57"/>
      <c r="GE419" s="57"/>
      <c r="GF419" s="57"/>
      <c r="GG419" s="57"/>
      <c r="GH419" s="57"/>
      <c r="GI419" s="57"/>
      <c r="GJ419" s="57"/>
      <c r="GK419" s="57"/>
      <c r="GL419" s="57"/>
      <c r="GM419" s="57"/>
      <c r="GN419" s="57"/>
      <c r="GO419" s="57"/>
      <c r="GP419" s="57"/>
      <c r="GQ419" s="57"/>
      <c r="GR419" s="57"/>
      <c r="GS419" s="57"/>
      <c r="GT419" s="57"/>
      <c r="GU419" s="57"/>
      <c r="GV419" s="57"/>
      <c r="GW419" s="57"/>
      <c r="GX419" s="57"/>
      <c r="GY419" s="57"/>
      <c r="GZ419" s="57"/>
      <c r="HA419" s="57"/>
      <c r="HB419" s="57"/>
      <c r="HC419" s="57"/>
      <c r="HD419" s="57"/>
      <c r="HE419" s="57"/>
      <c r="HF419" s="57"/>
      <c r="HG419" s="57"/>
      <c r="HH419" s="57"/>
      <c r="HI419" s="57"/>
      <c r="HJ419" s="57"/>
      <c r="HK419" s="57"/>
      <c r="HL419" s="57"/>
      <c r="HM419" s="57"/>
      <c r="HN419" s="57"/>
      <c r="HO419" s="57"/>
      <c r="HP419" s="57"/>
      <c r="HQ419" s="57"/>
      <c r="HR419" s="57"/>
      <c r="HS419" s="57"/>
      <c r="HT419" s="57"/>
      <c r="HU419" s="57"/>
      <c r="HV419" s="57"/>
      <c r="HW419" s="57"/>
      <c r="HX419" s="57"/>
      <c r="HY419" s="57"/>
      <c r="HZ419" s="57"/>
      <c r="IA419" s="57"/>
      <c r="IB419" s="57"/>
      <c r="IC419" s="57"/>
      <c r="ID419" s="57"/>
      <c r="IE419" s="57"/>
      <c r="IF419" s="57"/>
      <c r="IG419" s="57"/>
      <c r="IH419" s="57"/>
      <c r="II419" s="57"/>
      <c r="IJ419" s="57"/>
      <c r="IK419" s="57"/>
      <c r="IL419" s="57"/>
      <c r="IM419" s="57"/>
      <c r="IN419" s="57"/>
      <c r="IO419" s="57"/>
      <c r="IP419" s="57"/>
      <c r="IQ419" s="57"/>
      <c r="IR419" s="57"/>
      <c r="IS419" s="57"/>
      <c r="IT419" s="57"/>
      <c r="IU419" s="57"/>
      <c r="IV419" s="57"/>
      <c r="IW419" s="57"/>
      <c r="IX419" s="57"/>
      <c r="IY419" s="57"/>
      <c r="IZ419" s="57"/>
      <c r="JA419" s="57"/>
      <c r="JB419" s="57"/>
      <c r="JC419" s="57"/>
      <c r="JD419" s="57"/>
      <c r="JE419" s="57"/>
      <c r="JF419" s="57"/>
      <c r="JG419" s="57"/>
      <c r="JH419" s="57"/>
      <c r="JI419" s="57"/>
      <c r="JJ419" s="57"/>
      <c r="JK419" s="57"/>
      <c r="JL419" s="57"/>
      <c r="JM419" s="57"/>
      <c r="JN419" s="57"/>
      <c r="JO419" s="57"/>
      <c r="JP419" s="57"/>
      <c r="JQ419" s="57"/>
      <c r="JR419" s="57"/>
      <c r="JS419" s="57"/>
      <c r="JT419" s="57"/>
      <c r="JU419" s="57"/>
      <c r="JV419" s="57"/>
      <c r="JW419" s="57"/>
      <c r="JX419" s="57"/>
      <c r="JY419" s="57"/>
      <c r="JZ419" s="57"/>
      <c r="KA419" s="57"/>
      <c r="KB419" s="57"/>
      <c r="KC419" s="57"/>
      <c r="KD419" s="57"/>
      <c r="KE419" s="57"/>
      <c r="KF419" s="57"/>
      <c r="KG419" s="57"/>
      <c r="KH419" s="57"/>
      <c r="KI419" s="57"/>
      <c r="KJ419" s="57"/>
      <c r="KK419" s="57"/>
      <c r="KL419" s="57"/>
      <c r="KM419" s="57"/>
      <c r="KN419" s="57"/>
      <c r="KO419" s="57"/>
      <c r="KP419" s="57"/>
      <c r="KQ419" s="57"/>
      <c r="KR419" s="57"/>
      <c r="KS419" s="57"/>
      <c r="KT419" s="57"/>
      <c r="KU419" s="57"/>
      <c r="KV419" s="57"/>
      <c r="KW419" s="57"/>
      <c r="KX419" s="57"/>
      <c r="KY419" s="57"/>
      <c r="KZ419" s="57"/>
      <c r="LA419" s="57"/>
      <c r="LB419" s="57"/>
      <c r="LC419" s="57"/>
      <c r="LD419" s="57"/>
      <c r="LE419" s="57"/>
      <c r="LF419" s="57"/>
      <c r="LG419" s="57"/>
      <c r="LH419" s="57"/>
      <c r="LI419" s="57"/>
      <c r="LJ419" s="57"/>
      <c r="LK419" s="57"/>
      <c r="LL419" s="57"/>
      <c r="LM419" s="57"/>
      <c r="LN419" s="57"/>
      <c r="LO419" s="57"/>
      <c r="LP419" s="57"/>
      <c r="LQ419" s="57"/>
      <c r="LR419" s="57"/>
      <c r="LS419" s="57"/>
      <c r="LT419" s="57"/>
      <c r="LU419" s="57"/>
      <c r="LV419" s="57"/>
      <c r="LW419" s="57"/>
      <c r="LX419" s="57"/>
      <c r="LY419" s="57"/>
      <c r="LZ419" s="57"/>
      <c r="MA419" s="57"/>
      <c r="MB419" s="57"/>
      <c r="MC419" s="57"/>
      <c r="MD419" s="57"/>
      <c r="ME419" s="57"/>
      <c r="MF419" s="57"/>
      <c r="MG419" s="57"/>
      <c r="MH419" s="57"/>
      <c r="MI419" s="57"/>
      <c r="MJ419" s="57"/>
      <c r="MK419" s="57"/>
      <c r="ML419" s="57"/>
      <c r="MM419" s="57"/>
      <c r="MN419" s="57"/>
      <c r="MO419" s="57"/>
      <c r="MP419" s="57"/>
      <c r="MQ419" s="57"/>
      <c r="MR419" s="57"/>
      <c r="MS419" s="57"/>
      <c r="MT419" s="57"/>
      <c r="MU419" s="57"/>
      <c r="MV419" s="57"/>
      <c r="MW419" s="57"/>
      <c r="MX419" s="57"/>
      <c r="MY419" s="57"/>
      <c r="MZ419" s="57"/>
      <c r="NA419" s="57"/>
      <c r="NB419" s="57"/>
      <c r="NC419" s="57"/>
      <c r="ND419" s="57"/>
      <c r="NE419" s="57"/>
      <c r="NF419" s="57"/>
      <c r="NG419" s="57"/>
      <c r="NH419" s="57"/>
      <c r="NI419" s="57"/>
      <c r="NJ419" s="57"/>
      <c r="NK419" s="57"/>
      <c r="NL419" s="57"/>
      <c r="NM419" s="57"/>
      <c r="NN419" s="57"/>
      <c r="NO419" s="57"/>
      <c r="NP419" s="57"/>
      <c r="NQ419" s="57"/>
      <c r="NR419" s="57"/>
      <c r="NS419" s="57"/>
      <c r="NT419" s="57"/>
      <c r="NU419" s="57"/>
      <c r="NV419" s="57"/>
      <c r="NW419" s="57"/>
      <c r="NX419" s="57"/>
      <c r="NY419" s="57"/>
      <c r="NZ419" s="57"/>
      <c r="OA419" s="57"/>
      <c r="OB419" s="57"/>
      <c r="OC419" s="57"/>
      <c r="OD419" s="57"/>
      <c r="OE419" s="57"/>
      <c r="OF419" s="57"/>
      <c r="OG419" s="57"/>
      <c r="OH419" s="57"/>
      <c r="OI419" s="57"/>
      <c r="OJ419" s="57"/>
      <c r="OK419" s="57"/>
      <c r="OL419" s="57"/>
      <c r="OM419" s="57"/>
      <c r="ON419" s="57"/>
      <c r="OO419" s="57"/>
      <c r="OP419" s="57"/>
      <c r="OQ419" s="57"/>
      <c r="OR419" s="57"/>
      <c r="OS419" s="57"/>
      <c r="OT419" s="57"/>
      <c r="OU419" s="57"/>
      <c r="OV419" s="57"/>
      <c r="OW419" s="57"/>
      <c r="OX419" s="57"/>
      <c r="OY419" s="57"/>
      <c r="OZ419" s="57"/>
      <c r="PA419" s="57"/>
      <c r="PB419" s="57"/>
      <c r="PC419" s="57"/>
      <c r="PD419" s="57"/>
      <c r="PE419" s="57"/>
      <c r="PF419" s="57"/>
      <c r="PG419" s="57"/>
      <c r="PH419" s="57"/>
      <c r="PI419" s="57"/>
      <c r="PJ419" s="57"/>
      <c r="PK419" s="57"/>
      <c r="PL419" s="57"/>
      <c r="PM419" s="57"/>
      <c r="PN419" s="57"/>
      <c r="PO419" s="57"/>
      <c r="PP419" s="57"/>
      <c r="PQ419" s="57"/>
      <c r="PR419" s="57"/>
      <c r="PS419" s="57"/>
      <c r="PT419" s="57"/>
      <c r="PU419" s="57"/>
      <c r="PV419" s="57"/>
      <c r="PW419" s="57"/>
      <c r="PX419" s="57"/>
      <c r="PY419" s="57"/>
      <c r="PZ419" s="57"/>
      <c r="QA419" s="57"/>
      <c r="QB419" s="57"/>
      <c r="QC419" s="57"/>
      <c r="QD419" s="57"/>
      <c r="QE419" s="57"/>
      <c r="QF419" s="57"/>
      <c r="QG419" s="57"/>
      <c r="QH419" s="57"/>
      <c r="QI419" s="57"/>
      <c r="QJ419" s="57"/>
      <c r="QK419" s="57"/>
      <c r="QL419" s="57"/>
      <c r="QM419" s="57"/>
      <c r="QN419" s="57"/>
      <c r="QO419" s="57"/>
      <c r="QP419" s="57"/>
      <c r="QQ419" s="57"/>
      <c r="QR419" s="57"/>
      <c r="QS419" s="57"/>
      <c r="QT419" s="57"/>
      <c r="QU419" s="57"/>
      <c r="QV419" s="57"/>
      <c r="QW419" s="57"/>
      <c r="QX419" s="57"/>
      <c r="QY419" s="57"/>
      <c r="QZ419" s="57"/>
      <c r="RA419" s="57"/>
      <c r="RB419" s="57"/>
      <c r="RC419" s="57"/>
      <c r="RD419" s="57"/>
      <c r="RE419" s="57"/>
      <c r="RF419" s="57"/>
      <c r="RG419" s="57"/>
      <c r="RH419" s="57"/>
      <c r="RI419" s="57"/>
      <c r="RJ419" s="57"/>
      <c r="RK419" s="57"/>
      <c r="RL419" s="57"/>
      <c r="RM419" s="57"/>
      <c r="RN419" s="57"/>
      <c r="RO419" s="57"/>
      <c r="RP419" s="57"/>
      <c r="RQ419" s="57"/>
      <c r="RR419" s="57"/>
      <c r="RS419" s="57"/>
      <c r="RT419" s="57"/>
      <c r="RU419" s="57"/>
      <c r="RV419" s="57"/>
      <c r="RW419" s="57"/>
      <c r="RX419" s="57"/>
      <c r="RY419" s="57"/>
      <c r="RZ419" s="57"/>
      <c r="SA419" s="57"/>
      <c r="SB419" s="57"/>
      <c r="SC419" s="57"/>
      <c r="SD419" s="57"/>
      <c r="SE419" s="57"/>
      <c r="SF419" s="57"/>
      <c r="SG419" s="57"/>
      <c r="SH419" s="57"/>
      <c r="SI419" s="57"/>
      <c r="SJ419" s="57"/>
      <c r="SK419" s="57"/>
      <c r="SL419" s="57"/>
      <c r="SM419" s="57"/>
      <c r="SN419" s="57"/>
      <c r="SO419" s="57"/>
      <c r="SP419" s="57"/>
      <c r="SQ419" s="57"/>
      <c r="SR419" s="57"/>
      <c r="SS419" s="57"/>
      <c r="ST419" s="57"/>
      <c r="SU419" s="57"/>
      <c r="SV419" s="57"/>
      <c r="SW419" s="57"/>
      <c r="SX419" s="57"/>
      <c r="SY419" s="57"/>
      <c r="SZ419" s="57"/>
      <c r="TA419" s="57"/>
      <c r="TB419" s="57"/>
      <c r="TC419" s="57"/>
      <c r="TD419" s="57"/>
      <c r="TE419" s="57"/>
      <c r="TF419" s="57"/>
      <c r="TG419" s="57"/>
      <c r="TH419" s="57"/>
      <c r="TI419" s="57"/>
      <c r="TJ419" s="57"/>
      <c r="TK419" s="57"/>
      <c r="TL419" s="57"/>
      <c r="TM419" s="57"/>
      <c r="TN419" s="57"/>
      <c r="TO419" s="57"/>
      <c r="TP419" s="57"/>
      <c r="TQ419" s="57"/>
      <c r="TR419" s="57"/>
      <c r="TS419" s="57"/>
      <c r="TT419" s="57"/>
      <c r="TU419" s="57"/>
      <c r="TV419" s="57"/>
      <c r="TW419" s="57"/>
      <c r="TX419" s="57"/>
      <c r="TY419" s="57"/>
      <c r="TZ419" s="57"/>
      <c r="UA419" s="57"/>
      <c r="UB419" s="57"/>
      <c r="UC419" s="57"/>
      <c r="UD419" s="57"/>
      <c r="UE419" s="57"/>
      <c r="UF419" s="57"/>
      <c r="UG419" s="57"/>
      <c r="UH419" s="57"/>
      <c r="UI419" s="57"/>
      <c r="UJ419" s="57"/>
      <c r="UK419" s="57"/>
      <c r="UL419" s="57"/>
      <c r="UM419" s="57"/>
      <c r="UN419" s="57"/>
      <c r="UO419" s="57"/>
      <c r="UP419" s="57"/>
      <c r="UQ419" s="57"/>
      <c r="UR419" s="57"/>
      <c r="US419" s="57"/>
      <c r="UT419" s="57"/>
      <c r="UU419" s="57"/>
      <c r="UV419" s="57"/>
      <c r="UW419" s="57"/>
      <c r="UX419" s="57"/>
      <c r="UY419" s="57"/>
      <c r="UZ419" s="57"/>
      <c r="VA419" s="57"/>
      <c r="VB419" s="57"/>
      <c r="VC419" s="57"/>
      <c r="VD419" s="57"/>
      <c r="VE419" s="57"/>
      <c r="VF419" s="57"/>
      <c r="VG419" s="57"/>
      <c r="VH419" s="57"/>
      <c r="VI419" s="57"/>
      <c r="VJ419" s="57"/>
      <c r="VK419" s="57"/>
      <c r="VL419" s="57"/>
      <c r="VM419" s="57"/>
      <c r="VN419" s="57"/>
      <c r="VO419" s="57"/>
      <c r="VP419" s="57"/>
      <c r="VQ419" s="57"/>
      <c r="VR419" s="57"/>
      <c r="VS419" s="57"/>
      <c r="VT419" s="57"/>
      <c r="VU419" s="57"/>
      <c r="VV419" s="57"/>
      <c r="VW419" s="57"/>
      <c r="VX419" s="57"/>
      <c r="VY419" s="57"/>
      <c r="VZ419" s="57"/>
      <c r="WA419" s="57"/>
      <c r="WB419" s="57"/>
      <c r="WC419" s="57"/>
      <c r="WD419" s="57"/>
      <c r="WE419" s="57"/>
      <c r="WF419" s="57"/>
      <c r="WG419" s="57"/>
      <c r="WH419" s="57"/>
      <c r="WI419" s="57"/>
      <c r="WJ419" s="57"/>
      <c r="WK419" s="57"/>
      <c r="WL419" s="57"/>
      <c r="WM419" s="57"/>
      <c r="WN419" s="57"/>
      <c r="WO419" s="57"/>
      <c r="WP419" s="57"/>
      <c r="WQ419" s="57"/>
      <c r="WR419" s="57"/>
      <c r="WS419" s="57"/>
      <c r="WT419" s="57"/>
      <c r="WU419" s="57"/>
      <c r="WV419" s="57"/>
      <c r="WW419" s="57"/>
      <c r="WX419" s="57"/>
      <c r="WY419" s="57"/>
      <c r="WZ419" s="57"/>
      <c r="XA419" s="57"/>
      <c r="XB419" s="57"/>
      <c r="XC419" s="57"/>
      <c r="XD419" s="57"/>
      <c r="XE419" s="57"/>
      <c r="XF419" s="57"/>
      <c r="XG419" s="57"/>
      <c r="XH419" s="57"/>
      <c r="XI419" s="57"/>
      <c r="XJ419" s="57"/>
      <c r="XK419" s="57"/>
      <c r="XL419" s="57"/>
      <c r="XM419" s="57"/>
      <c r="XN419" s="57"/>
      <c r="XO419" s="57"/>
      <c r="XP419" s="57"/>
      <c r="XQ419" s="57"/>
      <c r="XR419" s="57"/>
      <c r="XS419" s="57"/>
      <c r="XT419" s="57"/>
      <c r="XU419" s="57"/>
      <c r="XV419" s="57"/>
      <c r="XW419" s="57"/>
    </row>
    <row r="420">
      <c r="AI420" s="57"/>
      <c r="BR420" s="57"/>
      <c r="DA420" s="57"/>
      <c r="EJ420" s="57"/>
      <c r="EK420" s="57"/>
      <c r="EL420" s="57"/>
      <c r="EM420" s="57"/>
      <c r="EN420" s="57"/>
      <c r="EO420" s="57"/>
      <c r="EP420" s="57"/>
      <c r="EQ420" s="57"/>
      <c r="ER420" s="57"/>
      <c r="ES420" s="57"/>
      <c r="ET420" s="57"/>
      <c r="EU420" s="57"/>
      <c r="EV420" s="57"/>
      <c r="EW420" s="57"/>
      <c r="EX420" s="57"/>
      <c r="EY420" s="57"/>
      <c r="EZ420" s="57"/>
      <c r="FA420" s="57"/>
      <c r="FB420" s="57"/>
      <c r="FC420" s="57"/>
      <c r="FD420" s="57"/>
      <c r="FE420" s="57"/>
      <c r="FF420" s="57"/>
      <c r="FG420" s="57"/>
      <c r="FH420" s="57"/>
      <c r="FI420" s="57"/>
      <c r="FJ420" s="57"/>
      <c r="FK420" s="57"/>
      <c r="FL420" s="57"/>
      <c r="FM420" s="57"/>
      <c r="FN420" s="57"/>
      <c r="FO420" s="57"/>
      <c r="FP420" s="57"/>
      <c r="FQ420" s="57"/>
      <c r="FR420" s="57"/>
      <c r="FS420" s="57"/>
      <c r="FT420" s="57"/>
      <c r="FU420" s="57"/>
      <c r="FV420" s="57"/>
      <c r="FW420" s="57"/>
      <c r="FX420" s="57"/>
      <c r="FY420" s="57"/>
      <c r="FZ420" s="57"/>
      <c r="GA420" s="57"/>
      <c r="GB420" s="57"/>
      <c r="GC420" s="57"/>
      <c r="GD420" s="57"/>
      <c r="GE420" s="57"/>
      <c r="GF420" s="57"/>
      <c r="GG420" s="57"/>
      <c r="GH420" s="57"/>
      <c r="GI420" s="57"/>
      <c r="GJ420" s="57"/>
      <c r="GK420" s="57"/>
      <c r="GL420" s="57"/>
      <c r="GM420" s="57"/>
      <c r="GN420" s="57"/>
      <c r="GO420" s="57"/>
      <c r="GP420" s="57"/>
      <c r="GQ420" s="57"/>
      <c r="GR420" s="57"/>
      <c r="GS420" s="57"/>
      <c r="GT420" s="57"/>
      <c r="GU420" s="57"/>
      <c r="GV420" s="57"/>
      <c r="GW420" s="57"/>
      <c r="GX420" s="57"/>
      <c r="GY420" s="57"/>
      <c r="GZ420" s="57"/>
      <c r="HA420" s="57"/>
      <c r="HB420" s="57"/>
      <c r="HC420" s="57"/>
      <c r="HD420" s="57"/>
      <c r="HE420" s="57"/>
      <c r="HF420" s="57"/>
      <c r="HG420" s="57"/>
      <c r="HH420" s="57"/>
      <c r="HI420" s="57"/>
      <c r="HJ420" s="57"/>
      <c r="HK420" s="57"/>
      <c r="HL420" s="57"/>
      <c r="HM420" s="57"/>
      <c r="HN420" s="57"/>
      <c r="HO420" s="57"/>
      <c r="HP420" s="57"/>
      <c r="HQ420" s="57"/>
      <c r="HR420" s="57"/>
      <c r="HS420" s="57"/>
      <c r="HT420" s="57"/>
      <c r="HU420" s="57"/>
      <c r="HV420" s="57"/>
      <c r="HW420" s="57"/>
      <c r="HX420" s="57"/>
      <c r="HY420" s="57"/>
      <c r="HZ420" s="57"/>
      <c r="IA420" s="57"/>
      <c r="IB420" s="57"/>
      <c r="IC420" s="57"/>
      <c r="ID420" s="57"/>
      <c r="IE420" s="57"/>
      <c r="IF420" s="57"/>
      <c r="IG420" s="57"/>
      <c r="IH420" s="57"/>
      <c r="II420" s="57"/>
      <c r="IJ420" s="57"/>
      <c r="IK420" s="57"/>
      <c r="IL420" s="57"/>
      <c r="IM420" s="57"/>
      <c r="IN420" s="57"/>
      <c r="IO420" s="57"/>
      <c r="IP420" s="57"/>
      <c r="IQ420" s="57"/>
      <c r="IR420" s="57"/>
      <c r="IS420" s="57"/>
      <c r="IT420" s="57"/>
      <c r="IU420" s="57"/>
      <c r="IV420" s="57"/>
      <c r="IW420" s="57"/>
      <c r="IX420" s="57"/>
      <c r="IY420" s="57"/>
      <c r="IZ420" s="57"/>
      <c r="JA420" s="57"/>
      <c r="JB420" s="57"/>
      <c r="JC420" s="57"/>
      <c r="JD420" s="57"/>
      <c r="JE420" s="57"/>
      <c r="JF420" s="57"/>
      <c r="JG420" s="57"/>
      <c r="JH420" s="57"/>
      <c r="JI420" s="57"/>
      <c r="JJ420" s="57"/>
      <c r="JK420" s="57"/>
      <c r="JL420" s="57"/>
      <c r="JM420" s="57"/>
      <c r="JN420" s="57"/>
      <c r="JO420" s="57"/>
      <c r="JP420" s="57"/>
      <c r="JQ420" s="57"/>
      <c r="JR420" s="57"/>
      <c r="JS420" s="57"/>
      <c r="JT420" s="57"/>
      <c r="JU420" s="57"/>
      <c r="JV420" s="57"/>
      <c r="JW420" s="57"/>
      <c r="JX420" s="57"/>
      <c r="JY420" s="57"/>
      <c r="JZ420" s="57"/>
      <c r="KA420" s="57"/>
      <c r="KB420" s="57"/>
      <c r="KC420" s="57"/>
      <c r="KD420" s="57"/>
      <c r="KE420" s="57"/>
      <c r="KF420" s="57"/>
      <c r="KG420" s="57"/>
      <c r="KH420" s="57"/>
      <c r="KI420" s="57"/>
      <c r="KJ420" s="57"/>
      <c r="KK420" s="57"/>
      <c r="KL420" s="57"/>
      <c r="KM420" s="57"/>
      <c r="KN420" s="57"/>
      <c r="KO420" s="57"/>
      <c r="KP420" s="57"/>
      <c r="KQ420" s="57"/>
      <c r="KR420" s="57"/>
      <c r="KS420" s="57"/>
      <c r="KT420" s="57"/>
      <c r="KU420" s="57"/>
      <c r="KV420" s="57"/>
      <c r="KW420" s="57"/>
      <c r="KX420" s="57"/>
      <c r="KY420" s="57"/>
      <c r="KZ420" s="57"/>
      <c r="LA420" s="57"/>
      <c r="LB420" s="57"/>
      <c r="LC420" s="57"/>
      <c r="LD420" s="57"/>
      <c r="LE420" s="57"/>
      <c r="LF420" s="57"/>
      <c r="LG420" s="57"/>
      <c r="LH420" s="57"/>
      <c r="LI420" s="57"/>
      <c r="LJ420" s="57"/>
      <c r="LK420" s="57"/>
      <c r="LL420" s="57"/>
      <c r="LM420" s="57"/>
      <c r="LN420" s="57"/>
      <c r="LO420" s="57"/>
      <c r="LP420" s="57"/>
      <c r="LQ420" s="57"/>
      <c r="LR420" s="57"/>
      <c r="LS420" s="57"/>
      <c r="LT420" s="57"/>
      <c r="LU420" s="57"/>
      <c r="LV420" s="57"/>
      <c r="LW420" s="57"/>
      <c r="LX420" s="57"/>
      <c r="LY420" s="57"/>
      <c r="LZ420" s="57"/>
      <c r="MA420" s="57"/>
      <c r="MB420" s="57"/>
      <c r="MC420" s="57"/>
      <c r="MD420" s="57"/>
      <c r="ME420" s="57"/>
      <c r="MF420" s="57"/>
      <c r="MG420" s="57"/>
      <c r="MH420" s="57"/>
      <c r="MI420" s="57"/>
      <c r="MJ420" s="57"/>
      <c r="MK420" s="57"/>
      <c r="ML420" s="57"/>
      <c r="MM420" s="57"/>
      <c r="MN420" s="57"/>
      <c r="MO420" s="57"/>
      <c r="MP420" s="57"/>
      <c r="MQ420" s="57"/>
      <c r="MR420" s="57"/>
      <c r="MS420" s="57"/>
      <c r="MT420" s="57"/>
      <c r="MU420" s="57"/>
      <c r="MV420" s="57"/>
      <c r="MW420" s="57"/>
      <c r="MX420" s="57"/>
      <c r="MY420" s="57"/>
      <c r="MZ420" s="57"/>
      <c r="NA420" s="57"/>
      <c r="NB420" s="57"/>
      <c r="NC420" s="57"/>
      <c r="ND420" s="57"/>
      <c r="NE420" s="57"/>
      <c r="NF420" s="57"/>
      <c r="NG420" s="57"/>
      <c r="NH420" s="57"/>
      <c r="NI420" s="57"/>
      <c r="NJ420" s="57"/>
      <c r="NK420" s="57"/>
      <c r="NL420" s="57"/>
      <c r="NM420" s="57"/>
      <c r="NN420" s="57"/>
      <c r="NO420" s="57"/>
      <c r="NP420" s="57"/>
      <c r="NQ420" s="57"/>
      <c r="NR420" s="57"/>
      <c r="NS420" s="57"/>
      <c r="NT420" s="57"/>
      <c r="NU420" s="57"/>
      <c r="NV420" s="57"/>
      <c r="NW420" s="57"/>
      <c r="NX420" s="57"/>
      <c r="NY420" s="57"/>
      <c r="NZ420" s="57"/>
      <c r="OA420" s="57"/>
      <c r="OB420" s="57"/>
      <c r="OC420" s="57"/>
      <c r="OD420" s="57"/>
      <c r="OE420" s="57"/>
      <c r="OF420" s="57"/>
      <c r="OG420" s="57"/>
      <c r="OH420" s="57"/>
      <c r="OI420" s="57"/>
      <c r="OJ420" s="57"/>
      <c r="OK420" s="57"/>
      <c r="OL420" s="57"/>
      <c r="OM420" s="57"/>
      <c r="ON420" s="57"/>
      <c r="OO420" s="57"/>
      <c r="OP420" s="57"/>
      <c r="OQ420" s="57"/>
      <c r="OR420" s="57"/>
      <c r="OS420" s="57"/>
      <c r="OT420" s="57"/>
      <c r="OU420" s="57"/>
      <c r="OV420" s="57"/>
      <c r="OW420" s="57"/>
      <c r="OX420" s="57"/>
      <c r="OY420" s="57"/>
      <c r="OZ420" s="57"/>
      <c r="PA420" s="57"/>
      <c r="PB420" s="57"/>
      <c r="PC420" s="57"/>
      <c r="PD420" s="57"/>
      <c r="PE420" s="57"/>
      <c r="PF420" s="57"/>
      <c r="PG420" s="57"/>
      <c r="PH420" s="57"/>
      <c r="PI420" s="57"/>
      <c r="PJ420" s="57"/>
      <c r="PK420" s="57"/>
      <c r="PL420" s="57"/>
      <c r="PM420" s="57"/>
      <c r="PN420" s="57"/>
      <c r="PO420" s="57"/>
      <c r="PP420" s="57"/>
      <c r="PQ420" s="57"/>
      <c r="PR420" s="57"/>
      <c r="PS420" s="57"/>
      <c r="PT420" s="57"/>
      <c r="PU420" s="57"/>
      <c r="PV420" s="57"/>
      <c r="PW420" s="57"/>
      <c r="PX420" s="57"/>
      <c r="PY420" s="57"/>
      <c r="PZ420" s="57"/>
      <c r="QA420" s="57"/>
      <c r="QB420" s="57"/>
      <c r="QC420" s="57"/>
      <c r="QD420" s="57"/>
      <c r="QE420" s="57"/>
      <c r="QF420" s="57"/>
      <c r="QG420" s="57"/>
      <c r="QH420" s="57"/>
      <c r="QI420" s="57"/>
      <c r="QJ420" s="57"/>
      <c r="QK420" s="57"/>
      <c r="QL420" s="57"/>
      <c r="QM420" s="57"/>
      <c r="QN420" s="57"/>
      <c r="QO420" s="57"/>
      <c r="QP420" s="57"/>
      <c r="QQ420" s="57"/>
      <c r="QR420" s="57"/>
      <c r="QS420" s="57"/>
      <c r="QT420" s="57"/>
      <c r="QU420" s="57"/>
      <c r="QV420" s="57"/>
      <c r="QW420" s="57"/>
      <c r="QX420" s="57"/>
      <c r="QY420" s="57"/>
      <c r="QZ420" s="57"/>
      <c r="RA420" s="57"/>
      <c r="RB420" s="57"/>
      <c r="RC420" s="57"/>
      <c r="RD420" s="57"/>
      <c r="RE420" s="57"/>
      <c r="RF420" s="57"/>
      <c r="RG420" s="57"/>
      <c r="RH420" s="57"/>
      <c r="RI420" s="57"/>
      <c r="RJ420" s="57"/>
      <c r="RK420" s="57"/>
      <c r="RL420" s="57"/>
      <c r="RM420" s="57"/>
      <c r="RN420" s="57"/>
      <c r="RO420" s="57"/>
      <c r="RP420" s="57"/>
      <c r="RQ420" s="57"/>
      <c r="RR420" s="57"/>
      <c r="RS420" s="57"/>
      <c r="RT420" s="57"/>
      <c r="RU420" s="57"/>
      <c r="RV420" s="57"/>
      <c r="RW420" s="57"/>
      <c r="RX420" s="57"/>
      <c r="RY420" s="57"/>
      <c r="RZ420" s="57"/>
      <c r="SA420" s="57"/>
      <c r="SB420" s="57"/>
      <c r="SC420" s="57"/>
      <c r="SD420" s="57"/>
      <c r="SE420" s="57"/>
      <c r="SF420" s="57"/>
      <c r="SG420" s="57"/>
      <c r="SH420" s="57"/>
      <c r="SI420" s="57"/>
      <c r="SJ420" s="57"/>
      <c r="SK420" s="57"/>
      <c r="SL420" s="57"/>
      <c r="SM420" s="57"/>
      <c r="SN420" s="57"/>
      <c r="SO420" s="57"/>
      <c r="SP420" s="57"/>
      <c r="SQ420" s="57"/>
      <c r="SR420" s="57"/>
      <c r="SS420" s="57"/>
      <c r="ST420" s="57"/>
      <c r="SU420" s="57"/>
      <c r="SV420" s="57"/>
      <c r="SW420" s="57"/>
      <c r="SX420" s="57"/>
      <c r="SY420" s="57"/>
      <c r="SZ420" s="57"/>
      <c r="TA420" s="57"/>
      <c r="TB420" s="57"/>
      <c r="TC420" s="57"/>
      <c r="TD420" s="57"/>
      <c r="TE420" s="57"/>
      <c r="TF420" s="57"/>
      <c r="TG420" s="57"/>
      <c r="TH420" s="57"/>
      <c r="TI420" s="57"/>
      <c r="TJ420" s="57"/>
      <c r="TK420" s="57"/>
      <c r="TL420" s="57"/>
      <c r="TM420" s="57"/>
      <c r="TN420" s="57"/>
      <c r="TO420" s="57"/>
      <c r="TP420" s="57"/>
      <c r="TQ420" s="57"/>
      <c r="TR420" s="57"/>
      <c r="TS420" s="57"/>
      <c r="TT420" s="57"/>
      <c r="TU420" s="57"/>
      <c r="TV420" s="57"/>
      <c r="TW420" s="57"/>
      <c r="TX420" s="57"/>
      <c r="TY420" s="57"/>
      <c r="TZ420" s="57"/>
      <c r="UA420" s="57"/>
      <c r="UB420" s="57"/>
      <c r="UC420" s="57"/>
      <c r="UD420" s="57"/>
      <c r="UE420" s="57"/>
      <c r="UF420" s="57"/>
      <c r="UG420" s="57"/>
      <c r="UH420" s="57"/>
      <c r="UI420" s="57"/>
      <c r="UJ420" s="57"/>
      <c r="UK420" s="57"/>
      <c r="UL420" s="57"/>
      <c r="UM420" s="57"/>
      <c r="UN420" s="57"/>
      <c r="UO420" s="57"/>
      <c r="UP420" s="57"/>
      <c r="UQ420" s="57"/>
      <c r="UR420" s="57"/>
      <c r="US420" s="57"/>
      <c r="UT420" s="57"/>
      <c r="UU420" s="57"/>
      <c r="UV420" s="57"/>
      <c r="UW420" s="57"/>
      <c r="UX420" s="57"/>
      <c r="UY420" s="57"/>
      <c r="UZ420" s="57"/>
      <c r="VA420" s="57"/>
      <c r="VB420" s="57"/>
      <c r="VC420" s="57"/>
      <c r="VD420" s="57"/>
      <c r="VE420" s="57"/>
      <c r="VF420" s="57"/>
      <c r="VG420" s="57"/>
      <c r="VH420" s="57"/>
      <c r="VI420" s="57"/>
      <c r="VJ420" s="57"/>
      <c r="VK420" s="57"/>
      <c r="VL420" s="57"/>
      <c r="VM420" s="57"/>
      <c r="VN420" s="57"/>
      <c r="VO420" s="57"/>
      <c r="VP420" s="57"/>
      <c r="VQ420" s="57"/>
      <c r="VR420" s="57"/>
      <c r="VS420" s="57"/>
      <c r="VT420" s="57"/>
      <c r="VU420" s="57"/>
      <c r="VV420" s="57"/>
      <c r="VW420" s="57"/>
      <c r="VX420" s="57"/>
      <c r="VY420" s="57"/>
      <c r="VZ420" s="57"/>
      <c r="WA420" s="57"/>
      <c r="WB420" s="57"/>
      <c r="WC420" s="57"/>
      <c r="WD420" s="57"/>
      <c r="WE420" s="57"/>
      <c r="WF420" s="57"/>
      <c r="WG420" s="57"/>
      <c r="WH420" s="57"/>
      <c r="WI420" s="57"/>
      <c r="WJ420" s="57"/>
      <c r="WK420" s="57"/>
      <c r="WL420" s="57"/>
      <c r="WM420" s="57"/>
      <c r="WN420" s="57"/>
      <c r="WO420" s="57"/>
      <c r="WP420" s="57"/>
      <c r="WQ420" s="57"/>
      <c r="WR420" s="57"/>
      <c r="WS420" s="57"/>
      <c r="WT420" s="57"/>
      <c r="WU420" s="57"/>
      <c r="WV420" s="57"/>
      <c r="WW420" s="57"/>
      <c r="WX420" s="57"/>
      <c r="WY420" s="57"/>
      <c r="WZ420" s="57"/>
      <c r="XA420" s="57"/>
      <c r="XB420" s="57"/>
      <c r="XC420" s="57"/>
      <c r="XD420" s="57"/>
      <c r="XE420" s="57"/>
      <c r="XF420" s="57"/>
      <c r="XG420" s="57"/>
      <c r="XH420" s="57"/>
      <c r="XI420" s="57"/>
      <c r="XJ420" s="57"/>
      <c r="XK420" s="57"/>
      <c r="XL420" s="57"/>
      <c r="XM420" s="57"/>
      <c r="XN420" s="57"/>
      <c r="XO420" s="57"/>
      <c r="XP420" s="57"/>
      <c r="XQ420" s="57"/>
      <c r="XR420" s="57"/>
      <c r="XS420" s="57"/>
      <c r="XT420" s="57"/>
      <c r="XU420" s="57"/>
      <c r="XV420" s="57"/>
      <c r="XW420" s="57"/>
    </row>
    <row r="421">
      <c r="AI421" s="57"/>
      <c r="BR421" s="57"/>
      <c r="DA421" s="57"/>
      <c r="EJ421" s="57"/>
      <c r="EK421" s="57"/>
      <c r="EL421" s="57"/>
      <c r="EM421" s="57"/>
      <c r="EN421" s="57"/>
      <c r="EO421" s="57"/>
      <c r="EP421" s="57"/>
      <c r="EQ421" s="57"/>
      <c r="ER421" s="57"/>
      <c r="ES421" s="57"/>
      <c r="ET421" s="57"/>
      <c r="EU421" s="57"/>
      <c r="EV421" s="57"/>
      <c r="EW421" s="57"/>
      <c r="EX421" s="57"/>
      <c r="EY421" s="57"/>
      <c r="EZ421" s="57"/>
      <c r="FA421" s="57"/>
      <c r="FB421" s="57"/>
      <c r="FC421" s="57"/>
      <c r="FD421" s="57"/>
      <c r="FE421" s="57"/>
      <c r="FF421" s="57"/>
      <c r="FG421" s="57"/>
      <c r="FH421" s="57"/>
      <c r="FI421" s="57"/>
      <c r="FJ421" s="57"/>
      <c r="FK421" s="57"/>
      <c r="FL421" s="57"/>
      <c r="FM421" s="57"/>
      <c r="FN421" s="57"/>
      <c r="FO421" s="57"/>
      <c r="FP421" s="57"/>
      <c r="FQ421" s="57"/>
      <c r="FR421" s="57"/>
      <c r="FS421" s="57"/>
      <c r="FT421" s="57"/>
      <c r="FU421" s="57"/>
      <c r="FV421" s="57"/>
      <c r="FW421" s="57"/>
      <c r="FX421" s="57"/>
      <c r="FY421" s="57"/>
      <c r="FZ421" s="57"/>
      <c r="GA421" s="57"/>
      <c r="GB421" s="57"/>
      <c r="GC421" s="57"/>
      <c r="GD421" s="57"/>
      <c r="GE421" s="57"/>
      <c r="GF421" s="57"/>
      <c r="GG421" s="57"/>
      <c r="GH421" s="57"/>
      <c r="GI421" s="57"/>
      <c r="GJ421" s="57"/>
      <c r="GK421" s="57"/>
      <c r="GL421" s="57"/>
      <c r="GM421" s="57"/>
      <c r="GN421" s="57"/>
      <c r="GO421" s="57"/>
      <c r="GP421" s="57"/>
      <c r="GQ421" s="57"/>
      <c r="GR421" s="57"/>
      <c r="GS421" s="57"/>
      <c r="GT421" s="57"/>
      <c r="GU421" s="57"/>
      <c r="GV421" s="57"/>
      <c r="GW421" s="57"/>
      <c r="GX421" s="57"/>
      <c r="GY421" s="57"/>
      <c r="GZ421" s="57"/>
      <c r="HA421" s="57"/>
      <c r="HB421" s="57"/>
      <c r="HC421" s="57"/>
      <c r="HD421" s="57"/>
      <c r="HE421" s="57"/>
      <c r="HF421" s="57"/>
      <c r="HG421" s="57"/>
      <c r="HH421" s="57"/>
      <c r="HI421" s="57"/>
      <c r="HJ421" s="57"/>
      <c r="HK421" s="57"/>
      <c r="HL421" s="57"/>
      <c r="HM421" s="57"/>
      <c r="HN421" s="57"/>
      <c r="HO421" s="57"/>
      <c r="HP421" s="57"/>
      <c r="HQ421" s="57"/>
      <c r="HR421" s="57"/>
      <c r="HS421" s="57"/>
      <c r="HT421" s="57"/>
      <c r="HU421" s="57"/>
      <c r="HV421" s="57"/>
      <c r="HW421" s="57"/>
      <c r="HX421" s="57"/>
      <c r="HY421" s="57"/>
      <c r="HZ421" s="57"/>
      <c r="IA421" s="57"/>
      <c r="IB421" s="57"/>
      <c r="IC421" s="57"/>
      <c r="ID421" s="57"/>
      <c r="IE421" s="57"/>
      <c r="IF421" s="57"/>
      <c r="IG421" s="57"/>
      <c r="IH421" s="57"/>
      <c r="II421" s="57"/>
      <c r="IJ421" s="57"/>
      <c r="IK421" s="57"/>
      <c r="IL421" s="57"/>
      <c r="IM421" s="57"/>
      <c r="IN421" s="57"/>
      <c r="IO421" s="57"/>
      <c r="IP421" s="57"/>
      <c r="IQ421" s="57"/>
      <c r="IR421" s="57"/>
      <c r="IS421" s="57"/>
      <c r="IT421" s="57"/>
      <c r="IU421" s="57"/>
      <c r="IV421" s="57"/>
      <c r="IW421" s="57"/>
      <c r="IX421" s="57"/>
      <c r="IY421" s="57"/>
      <c r="IZ421" s="57"/>
      <c r="JA421" s="57"/>
      <c r="JB421" s="57"/>
      <c r="JC421" s="57"/>
      <c r="JD421" s="57"/>
      <c r="JE421" s="57"/>
      <c r="JF421" s="57"/>
      <c r="JG421" s="57"/>
      <c r="JH421" s="57"/>
      <c r="JI421" s="57"/>
      <c r="JJ421" s="57"/>
      <c r="JK421" s="57"/>
      <c r="JL421" s="57"/>
      <c r="JM421" s="57"/>
      <c r="JN421" s="57"/>
      <c r="JO421" s="57"/>
      <c r="JP421" s="57"/>
      <c r="JQ421" s="57"/>
      <c r="JR421" s="57"/>
      <c r="JS421" s="57"/>
      <c r="JT421" s="57"/>
      <c r="JU421" s="57"/>
      <c r="JV421" s="57"/>
      <c r="JW421" s="57"/>
      <c r="JX421" s="57"/>
      <c r="JY421" s="57"/>
      <c r="JZ421" s="57"/>
      <c r="KA421" s="57"/>
      <c r="KB421" s="57"/>
      <c r="KC421" s="57"/>
      <c r="KD421" s="57"/>
      <c r="KE421" s="57"/>
      <c r="KF421" s="57"/>
      <c r="KG421" s="57"/>
      <c r="KH421" s="57"/>
      <c r="KI421" s="57"/>
      <c r="KJ421" s="57"/>
      <c r="KK421" s="57"/>
      <c r="KL421" s="57"/>
      <c r="KM421" s="57"/>
      <c r="KN421" s="57"/>
      <c r="KO421" s="57"/>
      <c r="KP421" s="57"/>
      <c r="KQ421" s="57"/>
      <c r="KR421" s="57"/>
      <c r="KS421" s="57"/>
      <c r="KT421" s="57"/>
      <c r="KU421" s="57"/>
      <c r="KV421" s="57"/>
      <c r="KW421" s="57"/>
      <c r="KX421" s="57"/>
      <c r="KY421" s="57"/>
      <c r="KZ421" s="57"/>
      <c r="LA421" s="57"/>
      <c r="LB421" s="57"/>
      <c r="LC421" s="57"/>
      <c r="LD421" s="57"/>
      <c r="LE421" s="57"/>
      <c r="LF421" s="57"/>
      <c r="LG421" s="57"/>
      <c r="LH421" s="57"/>
      <c r="LI421" s="57"/>
      <c r="LJ421" s="57"/>
      <c r="LK421" s="57"/>
      <c r="LL421" s="57"/>
      <c r="LM421" s="57"/>
      <c r="LN421" s="57"/>
      <c r="LO421" s="57"/>
      <c r="LP421" s="57"/>
      <c r="LQ421" s="57"/>
      <c r="LR421" s="57"/>
      <c r="LS421" s="57"/>
      <c r="LT421" s="57"/>
      <c r="LU421" s="57"/>
      <c r="LV421" s="57"/>
      <c r="LW421" s="57"/>
      <c r="LX421" s="57"/>
      <c r="LY421" s="57"/>
      <c r="LZ421" s="57"/>
      <c r="MA421" s="57"/>
      <c r="MB421" s="57"/>
      <c r="MC421" s="57"/>
      <c r="MD421" s="57"/>
      <c r="ME421" s="57"/>
      <c r="MF421" s="57"/>
      <c r="MG421" s="57"/>
      <c r="MH421" s="57"/>
      <c r="MI421" s="57"/>
      <c r="MJ421" s="57"/>
      <c r="MK421" s="57"/>
      <c r="ML421" s="57"/>
      <c r="MM421" s="57"/>
      <c r="MN421" s="57"/>
      <c r="MO421" s="57"/>
      <c r="MP421" s="57"/>
      <c r="MQ421" s="57"/>
      <c r="MR421" s="57"/>
      <c r="MS421" s="57"/>
      <c r="MT421" s="57"/>
      <c r="MU421" s="57"/>
      <c r="MV421" s="57"/>
      <c r="MW421" s="57"/>
      <c r="MX421" s="57"/>
      <c r="MY421" s="57"/>
      <c r="MZ421" s="57"/>
      <c r="NA421" s="57"/>
      <c r="NB421" s="57"/>
      <c r="NC421" s="57"/>
      <c r="ND421" s="57"/>
      <c r="NE421" s="57"/>
      <c r="NF421" s="57"/>
      <c r="NG421" s="57"/>
      <c r="NH421" s="57"/>
      <c r="NI421" s="57"/>
      <c r="NJ421" s="57"/>
      <c r="NK421" s="57"/>
      <c r="NL421" s="57"/>
      <c r="NM421" s="57"/>
      <c r="NN421" s="57"/>
      <c r="NO421" s="57"/>
      <c r="NP421" s="57"/>
      <c r="NQ421" s="57"/>
      <c r="NR421" s="57"/>
      <c r="NS421" s="57"/>
      <c r="NT421" s="57"/>
      <c r="NU421" s="57"/>
      <c r="NV421" s="57"/>
      <c r="NW421" s="57"/>
      <c r="NX421" s="57"/>
      <c r="NY421" s="57"/>
      <c r="NZ421" s="57"/>
      <c r="OA421" s="57"/>
      <c r="OB421" s="57"/>
      <c r="OC421" s="57"/>
      <c r="OD421" s="57"/>
      <c r="OE421" s="57"/>
      <c r="OF421" s="57"/>
      <c r="OG421" s="57"/>
      <c r="OH421" s="57"/>
      <c r="OI421" s="57"/>
      <c r="OJ421" s="57"/>
      <c r="OK421" s="57"/>
      <c r="OL421" s="57"/>
      <c r="OM421" s="57"/>
      <c r="ON421" s="57"/>
      <c r="OO421" s="57"/>
      <c r="OP421" s="57"/>
      <c r="OQ421" s="57"/>
      <c r="OR421" s="57"/>
      <c r="OS421" s="57"/>
      <c r="OT421" s="57"/>
      <c r="OU421" s="57"/>
      <c r="OV421" s="57"/>
      <c r="OW421" s="57"/>
      <c r="OX421" s="57"/>
      <c r="OY421" s="57"/>
      <c r="OZ421" s="57"/>
      <c r="PA421" s="57"/>
      <c r="PB421" s="57"/>
      <c r="PC421" s="57"/>
      <c r="PD421" s="57"/>
      <c r="PE421" s="57"/>
      <c r="PF421" s="57"/>
      <c r="PG421" s="57"/>
      <c r="PH421" s="57"/>
      <c r="PI421" s="57"/>
      <c r="PJ421" s="57"/>
      <c r="PK421" s="57"/>
      <c r="PL421" s="57"/>
      <c r="PM421" s="57"/>
      <c r="PN421" s="57"/>
      <c r="PO421" s="57"/>
      <c r="PP421" s="57"/>
      <c r="PQ421" s="57"/>
      <c r="PR421" s="57"/>
      <c r="PS421" s="57"/>
      <c r="PT421" s="57"/>
      <c r="PU421" s="57"/>
      <c r="PV421" s="57"/>
      <c r="PW421" s="57"/>
      <c r="PX421" s="57"/>
      <c r="PY421" s="57"/>
      <c r="PZ421" s="57"/>
      <c r="QA421" s="57"/>
      <c r="QB421" s="57"/>
      <c r="QC421" s="57"/>
      <c r="QD421" s="57"/>
      <c r="QE421" s="57"/>
      <c r="QF421" s="57"/>
      <c r="QG421" s="57"/>
      <c r="QH421" s="57"/>
      <c r="QI421" s="57"/>
      <c r="QJ421" s="57"/>
      <c r="QK421" s="57"/>
      <c r="QL421" s="57"/>
      <c r="QM421" s="57"/>
      <c r="QN421" s="57"/>
      <c r="QO421" s="57"/>
      <c r="QP421" s="57"/>
      <c r="QQ421" s="57"/>
      <c r="QR421" s="57"/>
      <c r="QS421" s="57"/>
      <c r="QT421" s="57"/>
      <c r="QU421" s="57"/>
      <c r="QV421" s="57"/>
      <c r="QW421" s="57"/>
      <c r="QX421" s="57"/>
      <c r="QY421" s="57"/>
      <c r="QZ421" s="57"/>
      <c r="RA421" s="57"/>
      <c r="RB421" s="57"/>
      <c r="RC421" s="57"/>
      <c r="RD421" s="57"/>
      <c r="RE421" s="57"/>
      <c r="RF421" s="57"/>
      <c r="RG421" s="57"/>
      <c r="RH421" s="57"/>
      <c r="RI421" s="57"/>
      <c r="RJ421" s="57"/>
      <c r="RK421" s="57"/>
      <c r="RL421" s="57"/>
      <c r="RM421" s="57"/>
      <c r="RN421" s="57"/>
      <c r="RO421" s="57"/>
      <c r="RP421" s="57"/>
      <c r="RQ421" s="57"/>
      <c r="RR421" s="57"/>
      <c r="RS421" s="57"/>
      <c r="RT421" s="57"/>
      <c r="RU421" s="57"/>
      <c r="RV421" s="57"/>
      <c r="RW421" s="57"/>
      <c r="RX421" s="57"/>
      <c r="RY421" s="57"/>
      <c r="RZ421" s="57"/>
      <c r="SA421" s="57"/>
      <c r="SB421" s="57"/>
      <c r="SC421" s="57"/>
      <c r="SD421" s="57"/>
      <c r="SE421" s="57"/>
      <c r="SF421" s="57"/>
      <c r="SG421" s="57"/>
      <c r="SH421" s="57"/>
      <c r="SI421" s="57"/>
      <c r="SJ421" s="57"/>
      <c r="SK421" s="57"/>
      <c r="SL421" s="57"/>
      <c r="SM421" s="57"/>
      <c r="SN421" s="57"/>
      <c r="SO421" s="57"/>
      <c r="SP421" s="57"/>
      <c r="SQ421" s="57"/>
      <c r="SR421" s="57"/>
      <c r="SS421" s="57"/>
      <c r="ST421" s="57"/>
      <c r="SU421" s="57"/>
      <c r="SV421" s="57"/>
      <c r="SW421" s="57"/>
      <c r="SX421" s="57"/>
      <c r="SY421" s="57"/>
      <c r="SZ421" s="57"/>
      <c r="TA421" s="57"/>
      <c r="TB421" s="57"/>
      <c r="TC421" s="57"/>
      <c r="TD421" s="57"/>
      <c r="TE421" s="57"/>
      <c r="TF421" s="57"/>
      <c r="TG421" s="57"/>
      <c r="TH421" s="57"/>
      <c r="TI421" s="57"/>
      <c r="TJ421" s="57"/>
      <c r="TK421" s="57"/>
      <c r="TL421" s="57"/>
      <c r="TM421" s="57"/>
      <c r="TN421" s="57"/>
      <c r="TO421" s="57"/>
      <c r="TP421" s="57"/>
      <c r="TQ421" s="57"/>
      <c r="TR421" s="57"/>
      <c r="TS421" s="57"/>
      <c r="TT421" s="57"/>
      <c r="TU421" s="57"/>
      <c r="TV421" s="57"/>
      <c r="TW421" s="57"/>
      <c r="TX421" s="57"/>
      <c r="TY421" s="57"/>
      <c r="TZ421" s="57"/>
      <c r="UA421" s="57"/>
      <c r="UB421" s="57"/>
      <c r="UC421" s="57"/>
      <c r="UD421" s="57"/>
      <c r="UE421" s="57"/>
      <c r="UF421" s="57"/>
      <c r="UG421" s="57"/>
      <c r="UH421" s="57"/>
      <c r="UI421" s="57"/>
      <c r="UJ421" s="57"/>
      <c r="UK421" s="57"/>
      <c r="UL421" s="57"/>
      <c r="UM421" s="57"/>
      <c r="UN421" s="57"/>
      <c r="UO421" s="57"/>
      <c r="UP421" s="57"/>
      <c r="UQ421" s="57"/>
      <c r="UR421" s="57"/>
      <c r="US421" s="57"/>
      <c r="UT421" s="57"/>
      <c r="UU421" s="57"/>
      <c r="UV421" s="57"/>
      <c r="UW421" s="57"/>
      <c r="UX421" s="57"/>
      <c r="UY421" s="57"/>
      <c r="UZ421" s="57"/>
      <c r="VA421" s="57"/>
      <c r="VB421" s="57"/>
      <c r="VC421" s="57"/>
      <c r="VD421" s="57"/>
      <c r="VE421" s="57"/>
      <c r="VF421" s="57"/>
      <c r="VG421" s="57"/>
      <c r="VH421" s="57"/>
      <c r="VI421" s="57"/>
      <c r="VJ421" s="57"/>
      <c r="VK421" s="57"/>
      <c r="VL421" s="57"/>
      <c r="VM421" s="57"/>
      <c r="VN421" s="57"/>
      <c r="VO421" s="57"/>
      <c r="VP421" s="57"/>
      <c r="VQ421" s="57"/>
      <c r="VR421" s="57"/>
      <c r="VS421" s="57"/>
      <c r="VT421" s="57"/>
      <c r="VU421" s="57"/>
      <c r="VV421" s="57"/>
      <c r="VW421" s="57"/>
      <c r="VX421" s="57"/>
      <c r="VY421" s="57"/>
      <c r="VZ421" s="57"/>
      <c r="WA421" s="57"/>
      <c r="WB421" s="57"/>
      <c r="WC421" s="57"/>
      <c r="WD421" s="57"/>
      <c r="WE421" s="57"/>
      <c r="WF421" s="57"/>
      <c r="WG421" s="57"/>
      <c r="WH421" s="57"/>
      <c r="WI421" s="57"/>
      <c r="WJ421" s="57"/>
      <c r="WK421" s="57"/>
      <c r="WL421" s="57"/>
      <c r="WM421" s="57"/>
      <c r="WN421" s="57"/>
      <c r="WO421" s="57"/>
      <c r="WP421" s="57"/>
      <c r="WQ421" s="57"/>
      <c r="WR421" s="57"/>
      <c r="WS421" s="57"/>
      <c r="WT421" s="57"/>
      <c r="WU421" s="57"/>
      <c r="WV421" s="57"/>
      <c r="WW421" s="57"/>
      <c r="WX421" s="57"/>
      <c r="WY421" s="57"/>
      <c r="WZ421" s="57"/>
      <c r="XA421" s="57"/>
      <c r="XB421" s="57"/>
      <c r="XC421" s="57"/>
      <c r="XD421" s="57"/>
      <c r="XE421" s="57"/>
      <c r="XF421" s="57"/>
      <c r="XG421" s="57"/>
      <c r="XH421" s="57"/>
      <c r="XI421" s="57"/>
      <c r="XJ421" s="57"/>
      <c r="XK421" s="57"/>
      <c r="XL421" s="57"/>
      <c r="XM421" s="57"/>
      <c r="XN421" s="57"/>
      <c r="XO421" s="57"/>
      <c r="XP421" s="57"/>
      <c r="XQ421" s="57"/>
      <c r="XR421" s="57"/>
      <c r="XS421" s="57"/>
      <c r="XT421" s="57"/>
      <c r="XU421" s="57"/>
      <c r="XV421" s="57"/>
      <c r="XW421" s="57"/>
    </row>
    <row r="422">
      <c r="AI422" s="57"/>
      <c r="BR422" s="57"/>
      <c r="DA422" s="57"/>
      <c r="EJ422" s="57"/>
      <c r="EK422" s="57"/>
      <c r="EL422" s="57"/>
      <c r="EM422" s="57"/>
      <c r="EN422" s="57"/>
      <c r="EO422" s="57"/>
      <c r="EP422" s="57"/>
      <c r="EQ422" s="57"/>
      <c r="ER422" s="57"/>
      <c r="ES422" s="57"/>
      <c r="ET422" s="57"/>
      <c r="EU422" s="57"/>
      <c r="EV422" s="57"/>
      <c r="EW422" s="57"/>
      <c r="EX422" s="57"/>
      <c r="EY422" s="57"/>
      <c r="EZ422" s="57"/>
      <c r="FA422" s="57"/>
      <c r="FB422" s="57"/>
      <c r="FC422" s="57"/>
      <c r="FD422" s="57"/>
      <c r="FE422" s="57"/>
      <c r="FF422" s="57"/>
      <c r="FG422" s="57"/>
      <c r="FH422" s="57"/>
      <c r="FI422" s="57"/>
      <c r="FJ422" s="57"/>
      <c r="FK422" s="57"/>
      <c r="FL422" s="57"/>
      <c r="FM422" s="57"/>
      <c r="FN422" s="57"/>
      <c r="FO422" s="57"/>
      <c r="FP422" s="57"/>
      <c r="FQ422" s="57"/>
      <c r="FR422" s="57"/>
      <c r="FS422" s="57"/>
      <c r="FT422" s="57"/>
      <c r="FU422" s="57"/>
      <c r="FV422" s="57"/>
      <c r="FW422" s="57"/>
      <c r="FX422" s="57"/>
      <c r="FY422" s="57"/>
      <c r="FZ422" s="57"/>
      <c r="GA422" s="57"/>
      <c r="GB422" s="57"/>
      <c r="GC422" s="57"/>
      <c r="GD422" s="57"/>
      <c r="GE422" s="57"/>
      <c r="GF422" s="57"/>
      <c r="GG422" s="57"/>
      <c r="GH422" s="57"/>
      <c r="GI422" s="57"/>
      <c r="GJ422" s="57"/>
      <c r="GK422" s="57"/>
      <c r="GL422" s="57"/>
      <c r="GM422" s="57"/>
      <c r="GN422" s="57"/>
      <c r="GO422" s="57"/>
      <c r="GP422" s="57"/>
      <c r="GQ422" s="57"/>
      <c r="GR422" s="57"/>
      <c r="GS422" s="57"/>
      <c r="GT422" s="57"/>
      <c r="GU422" s="57"/>
      <c r="GV422" s="57"/>
      <c r="GW422" s="57"/>
      <c r="GX422" s="57"/>
      <c r="GY422" s="57"/>
      <c r="GZ422" s="57"/>
      <c r="HA422" s="57"/>
      <c r="HB422" s="57"/>
      <c r="HC422" s="57"/>
      <c r="HD422" s="57"/>
      <c r="HE422" s="57"/>
      <c r="HF422" s="57"/>
      <c r="HG422" s="57"/>
      <c r="HH422" s="57"/>
      <c r="HI422" s="57"/>
      <c r="HJ422" s="57"/>
      <c r="HK422" s="57"/>
      <c r="HL422" s="57"/>
      <c r="HM422" s="57"/>
      <c r="HN422" s="57"/>
      <c r="HO422" s="57"/>
      <c r="HP422" s="57"/>
      <c r="HQ422" s="57"/>
      <c r="HR422" s="57"/>
      <c r="HS422" s="57"/>
      <c r="HT422" s="57"/>
      <c r="HU422" s="57"/>
      <c r="HV422" s="57"/>
      <c r="HW422" s="57"/>
      <c r="HX422" s="57"/>
      <c r="HY422" s="57"/>
      <c r="HZ422" s="57"/>
      <c r="IA422" s="57"/>
      <c r="IB422" s="57"/>
      <c r="IC422" s="57"/>
      <c r="ID422" s="57"/>
      <c r="IE422" s="57"/>
      <c r="IF422" s="57"/>
      <c r="IG422" s="57"/>
      <c r="IH422" s="57"/>
      <c r="II422" s="57"/>
      <c r="IJ422" s="57"/>
      <c r="IK422" s="57"/>
      <c r="IL422" s="57"/>
      <c r="IM422" s="57"/>
      <c r="IN422" s="57"/>
      <c r="IO422" s="57"/>
      <c r="IP422" s="57"/>
      <c r="IQ422" s="57"/>
      <c r="IR422" s="57"/>
      <c r="IS422" s="57"/>
      <c r="IT422" s="57"/>
      <c r="IU422" s="57"/>
      <c r="IV422" s="57"/>
      <c r="IW422" s="57"/>
      <c r="IX422" s="57"/>
      <c r="IY422" s="57"/>
      <c r="IZ422" s="57"/>
      <c r="JA422" s="57"/>
      <c r="JB422" s="57"/>
      <c r="JC422" s="57"/>
      <c r="JD422" s="57"/>
      <c r="JE422" s="57"/>
      <c r="JF422" s="57"/>
      <c r="JG422" s="57"/>
      <c r="JH422" s="57"/>
      <c r="JI422" s="57"/>
      <c r="JJ422" s="57"/>
      <c r="JK422" s="57"/>
      <c r="JL422" s="57"/>
      <c r="JM422" s="57"/>
      <c r="JN422" s="57"/>
      <c r="JO422" s="57"/>
      <c r="JP422" s="57"/>
      <c r="JQ422" s="57"/>
      <c r="JR422" s="57"/>
      <c r="JS422" s="57"/>
      <c r="JT422" s="57"/>
      <c r="JU422" s="57"/>
      <c r="JV422" s="57"/>
      <c r="JW422" s="57"/>
      <c r="JX422" s="57"/>
      <c r="JY422" s="57"/>
      <c r="JZ422" s="57"/>
      <c r="KA422" s="57"/>
      <c r="KB422" s="57"/>
      <c r="KC422" s="57"/>
      <c r="KD422" s="57"/>
      <c r="KE422" s="57"/>
      <c r="KF422" s="57"/>
      <c r="KG422" s="57"/>
      <c r="KH422" s="57"/>
      <c r="KI422" s="57"/>
      <c r="KJ422" s="57"/>
      <c r="KK422" s="57"/>
      <c r="KL422" s="57"/>
      <c r="KM422" s="57"/>
      <c r="KN422" s="57"/>
      <c r="KO422" s="57"/>
      <c r="KP422" s="57"/>
      <c r="KQ422" s="57"/>
      <c r="KR422" s="57"/>
      <c r="KS422" s="57"/>
      <c r="KT422" s="57"/>
      <c r="KU422" s="57"/>
      <c r="KV422" s="57"/>
      <c r="KW422" s="57"/>
      <c r="KX422" s="57"/>
      <c r="KY422" s="57"/>
      <c r="KZ422" s="57"/>
      <c r="LA422" s="57"/>
      <c r="LB422" s="57"/>
      <c r="LC422" s="57"/>
      <c r="LD422" s="57"/>
      <c r="LE422" s="57"/>
      <c r="LF422" s="57"/>
      <c r="LG422" s="57"/>
      <c r="LH422" s="57"/>
      <c r="LI422" s="57"/>
      <c r="LJ422" s="57"/>
      <c r="LK422" s="57"/>
      <c r="LL422" s="57"/>
      <c r="LM422" s="57"/>
      <c r="LN422" s="57"/>
      <c r="LO422" s="57"/>
      <c r="LP422" s="57"/>
      <c r="LQ422" s="57"/>
      <c r="LR422" s="57"/>
      <c r="LS422" s="57"/>
      <c r="LT422" s="57"/>
      <c r="LU422" s="57"/>
      <c r="LV422" s="57"/>
      <c r="LW422" s="57"/>
      <c r="LX422" s="57"/>
      <c r="LY422" s="57"/>
      <c r="LZ422" s="57"/>
      <c r="MA422" s="57"/>
      <c r="MB422" s="57"/>
      <c r="MC422" s="57"/>
      <c r="MD422" s="57"/>
      <c r="ME422" s="57"/>
      <c r="MF422" s="57"/>
      <c r="MG422" s="57"/>
      <c r="MH422" s="57"/>
      <c r="MI422" s="57"/>
      <c r="MJ422" s="57"/>
      <c r="MK422" s="57"/>
      <c r="ML422" s="57"/>
      <c r="MM422" s="57"/>
      <c r="MN422" s="57"/>
      <c r="MO422" s="57"/>
      <c r="MP422" s="57"/>
      <c r="MQ422" s="57"/>
      <c r="MR422" s="57"/>
      <c r="MS422" s="57"/>
      <c r="MT422" s="57"/>
      <c r="MU422" s="57"/>
      <c r="MV422" s="57"/>
      <c r="MW422" s="57"/>
      <c r="MX422" s="57"/>
      <c r="MY422" s="57"/>
      <c r="MZ422" s="57"/>
      <c r="NA422" s="57"/>
      <c r="NB422" s="57"/>
      <c r="NC422" s="57"/>
      <c r="ND422" s="57"/>
      <c r="NE422" s="57"/>
      <c r="NF422" s="57"/>
      <c r="NG422" s="57"/>
      <c r="NH422" s="57"/>
      <c r="NI422" s="57"/>
      <c r="NJ422" s="57"/>
      <c r="NK422" s="57"/>
      <c r="NL422" s="57"/>
      <c r="NM422" s="57"/>
      <c r="NN422" s="57"/>
      <c r="NO422" s="57"/>
      <c r="NP422" s="57"/>
      <c r="NQ422" s="57"/>
      <c r="NR422" s="57"/>
      <c r="NS422" s="57"/>
      <c r="NT422" s="57"/>
      <c r="NU422" s="57"/>
      <c r="NV422" s="57"/>
      <c r="NW422" s="57"/>
      <c r="NX422" s="57"/>
      <c r="NY422" s="57"/>
      <c r="NZ422" s="57"/>
      <c r="OA422" s="57"/>
      <c r="OB422" s="57"/>
      <c r="OC422" s="57"/>
      <c r="OD422" s="57"/>
      <c r="OE422" s="57"/>
      <c r="OF422" s="57"/>
      <c r="OG422" s="57"/>
      <c r="OH422" s="57"/>
      <c r="OI422" s="57"/>
      <c r="OJ422" s="57"/>
      <c r="OK422" s="57"/>
      <c r="OL422" s="57"/>
      <c r="OM422" s="57"/>
      <c r="ON422" s="57"/>
      <c r="OO422" s="57"/>
      <c r="OP422" s="57"/>
      <c r="OQ422" s="57"/>
      <c r="OR422" s="57"/>
      <c r="OS422" s="57"/>
      <c r="OT422" s="57"/>
      <c r="OU422" s="57"/>
      <c r="OV422" s="57"/>
      <c r="OW422" s="57"/>
      <c r="OX422" s="57"/>
      <c r="OY422" s="57"/>
      <c r="OZ422" s="57"/>
      <c r="PA422" s="57"/>
      <c r="PB422" s="57"/>
      <c r="PC422" s="57"/>
      <c r="PD422" s="57"/>
      <c r="PE422" s="57"/>
      <c r="PF422" s="57"/>
      <c r="PG422" s="57"/>
      <c r="PH422" s="57"/>
      <c r="PI422" s="57"/>
      <c r="PJ422" s="57"/>
      <c r="PK422" s="57"/>
      <c r="PL422" s="57"/>
      <c r="PM422" s="57"/>
      <c r="PN422" s="57"/>
      <c r="PO422" s="57"/>
      <c r="PP422" s="57"/>
      <c r="PQ422" s="57"/>
      <c r="PR422" s="57"/>
      <c r="PS422" s="57"/>
      <c r="PT422" s="57"/>
      <c r="PU422" s="57"/>
      <c r="PV422" s="57"/>
      <c r="PW422" s="57"/>
      <c r="PX422" s="57"/>
      <c r="PY422" s="57"/>
      <c r="PZ422" s="57"/>
      <c r="QA422" s="57"/>
      <c r="QB422" s="57"/>
      <c r="QC422" s="57"/>
      <c r="QD422" s="57"/>
      <c r="QE422" s="57"/>
      <c r="QF422" s="57"/>
      <c r="QG422" s="57"/>
      <c r="QH422" s="57"/>
      <c r="QI422" s="57"/>
      <c r="QJ422" s="57"/>
      <c r="QK422" s="57"/>
      <c r="QL422" s="57"/>
      <c r="QM422" s="57"/>
      <c r="QN422" s="57"/>
      <c r="QO422" s="57"/>
      <c r="QP422" s="57"/>
      <c r="QQ422" s="57"/>
      <c r="QR422" s="57"/>
      <c r="QS422" s="57"/>
      <c r="QT422" s="57"/>
      <c r="QU422" s="57"/>
      <c r="QV422" s="57"/>
      <c r="QW422" s="57"/>
      <c r="QX422" s="57"/>
      <c r="QY422" s="57"/>
      <c r="QZ422" s="57"/>
      <c r="RA422" s="57"/>
      <c r="RB422" s="57"/>
      <c r="RC422" s="57"/>
      <c r="RD422" s="57"/>
      <c r="RE422" s="57"/>
      <c r="RF422" s="57"/>
      <c r="RG422" s="57"/>
      <c r="RH422" s="57"/>
      <c r="RI422" s="57"/>
      <c r="RJ422" s="57"/>
      <c r="RK422" s="57"/>
      <c r="RL422" s="57"/>
      <c r="RM422" s="57"/>
      <c r="RN422" s="57"/>
      <c r="RO422" s="57"/>
      <c r="RP422" s="57"/>
      <c r="RQ422" s="57"/>
      <c r="RR422" s="57"/>
      <c r="RS422" s="57"/>
      <c r="RT422" s="57"/>
      <c r="RU422" s="57"/>
      <c r="RV422" s="57"/>
      <c r="RW422" s="57"/>
      <c r="RX422" s="57"/>
      <c r="RY422" s="57"/>
      <c r="RZ422" s="57"/>
      <c r="SA422" s="57"/>
      <c r="SB422" s="57"/>
      <c r="SC422" s="57"/>
      <c r="SD422" s="57"/>
      <c r="SE422" s="57"/>
      <c r="SF422" s="57"/>
      <c r="SG422" s="57"/>
      <c r="SH422" s="57"/>
      <c r="SI422" s="57"/>
      <c r="SJ422" s="57"/>
      <c r="SK422" s="57"/>
      <c r="SL422" s="57"/>
      <c r="SM422" s="57"/>
      <c r="SN422" s="57"/>
      <c r="SO422" s="57"/>
      <c r="SP422" s="57"/>
      <c r="SQ422" s="57"/>
      <c r="SR422" s="57"/>
      <c r="SS422" s="57"/>
      <c r="ST422" s="57"/>
      <c r="SU422" s="57"/>
      <c r="SV422" s="57"/>
      <c r="SW422" s="57"/>
      <c r="SX422" s="57"/>
      <c r="SY422" s="57"/>
      <c r="SZ422" s="57"/>
      <c r="TA422" s="57"/>
      <c r="TB422" s="57"/>
      <c r="TC422" s="57"/>
      <c r="TD422" s="57"/>
      <c r="TE422" s="57"/>
      <c r="TF422" s="57"/>
      <c r="TG422" s="57"/>
      <c r="TH422" s="57"/>
      <c r="TI422" s="57"/>
      <c r="TJ422" s="57"/>
      <c r="TK422" s="57"/>
      <c r="TL422" s="57"/>
      <c r="TM422" s="57"/>
      <c r="TN422" s="57"/>
      <c r="TO422" s="57"/>
      <c r="TP422" s="57"/>
      <c r="TQ422" s="57"/>
      <c r="TR422" s="57"/>
      <c r="TS422" s="57"/>
      <c r="TT422" s="57"/>
      <c r="TU422" s="57"/>
      <c r="TV422" s="57"/>
      <c r="TW422" s="57"/>
      <c r="TX422" s="57"/>
      <c r="TY422" s="57"/>
      <c r="TZ422" s="57"/>
      <c r="UA422" s="57"/>
      <c r="UB422" s="57"/>
      <c r="UC422" s="57"/>
      <c r="UD422" s="57"/>
      <c r="UE422" s="57"/>
      <c r="UF422" s="57"/>
      <c r="UG422" s="57"/>
      <c r="UH422" s="57"/>
      <c r="UI422" s="57"/>
      <c r="UJ422" s="57"/>
      <c r="UK422" s="57"/>
      <c r="UL422" s="57"/>
      <c r="UM422" s="57"/>
      <c r="UN422" s="57"/>
      <c r="UO422" s="57"/>
      <c r="UP422" s="57"/>
      <c r="UQ422" s="57"/>
      <c r="UR422" s="57"/>
      <c r="US422" s="57"/>
      <c r="UT422" s="57"/>
      <c r="UU422" s="57"/>
      <c r="UV422" s="57"/>
      <c r="UW422" s="57"/>
      <c r="UX422" s="57"/>
      <c r="UY422" s="57"/>
      <c r="UZ422" s="57"/>
      <c r="VA422" s="57"/>
      <c r="VB422" s="57"/>
      <c r="VC422" s="57"/>
      <c r="VD422" s="57"/>
      <c r="VE422" s="57"/>
      <c r="VF422" s="57"/>
      <c r="VG422" s="57"/>
      <c r="VH422" s="57"/>
      <c r="VI422" s="57"/>
      <c r="VJ422" s="57"/>
      <c r="VK422" s="57"/>
      <c r="VL422" s="57"/>
      <c r="VM422" s="57"/>
      <c r="VN422" s="57"/>
      <c r="VO422" s="57"/>
      <c r="VP422" s="57"/>
      <c r="VQ422" s="57"/>
      <c r="VR422" s="57"/>
      <c r="VS422" s="57"/>
      <c r="VT422" s="57"/>
      <c r="VU422" s="57"/>
      <c r="VV422" s="57"/>
      <c r="VW422" s="57"/>
      <c r="VX422" s="57"/>
      <c r="VY422" s="57"/>
      <c r="VZ422" s="57"/>
      <c r="WA422" s="57"/>
      <c r="WB422" s="57"/>
      <c r="WC422" s="57"/>
      <c r="WD422" s="57"/>
      <c r="WE422" s="57"/>
      <c r="WF422" s="57"/>
      <c r="WG422" s="57"/>
      <c r="WH422" s="57"/>
      <c r="WI422" s="57"/>
      <c r="WJ422" s="57"/>
      <c r="WK422" s="57"/>
      <c r="WL422" s="57"/>
      <c r="WM422" s="57"/>
      <c r="WN422" s="57"/>
      <c r="WO422" s="57"/>
      <c r="WP422" s="57"/>
      <c r="WQ422" s="57"/>
      <c r="WR422" s="57"/>
      <c r="WS422" s="57"/>
      <c r="WT422" s="57"/>
      <c r="WU422" s="57"/>
      <c r="WV422" s="57"/>
      <c r="WW422" s="57"/>
      <c r="WX422" s="57"/>
      <c r="WY422" s="57"/>
      <c r="WZ422" s="57"/>
      <c r="XA422" s="57"/>
      <c r="XB422" s="57"/>
      <c r="XC422" s="57"/>
      <c r="XD422" s="57"/>
      <c r="XE422" s="57"/>
      <c r="XF422" s="57"/>
      <c r="XG422" s="57"/>
      <c r="XH422" s="57"/>
      <c r="XI422" s="57"/>
      <c r="XJ422" s="57"/>
      <c r="XK422" s="57"/>
      <c r="XL422" s="57"/>
      <c r="XM422" s="57"/>
      <c r="XN422" s="57"/>
      <c r="XO422" s="57"/>
      <c r="XP422" s="57"/>
      <c r="XQ422" s="57"/>
      <c r="XR422" s="57"/>
      <c r="XS422" s="57"/>
      <c r="XT422" s="57"/>
      <c r="XU422" s="57"/>
      <c r="XV422" s="57"/>
      <c r="XW422" s="57"/>
    </row>
    <row r="423">
      <c r="AI423" s="57"/>
      <c r="BR423" s="57"/>
      <c r="DA423" s="57"/>
      <c r="EJ423" s="57"/>
      <c r="EK423" s="57"/>
      <c r="EL423" s="57"/>
      <c r="EM423" s="57"/>
      <c r="EN423" s="57"/>
      <c r="EO423" s="57"/>
      <c r="EP423" s="57"/>
      <c r="EQ423" s="57"/>
      <c r="ER423" s="57"/>
      <c r="ES423" s="57"/>
      <c r="ET423" s="57"/>
      <c r="EU423" s="57"/>
      <c r="EV423" s="57"/>
      <c r="EW423" s="57"/>
      <c r="EX423" s="57"/>
      <c r="EY423" s="57"/>
      <c r="EZ423" s="57"/>
      <c r="FA423" s="57"/>
      <c r="FB423" s="57"/>
      <c r="FC423" s="57"/>
      <c r="FD423" s="57"/>
      <c r="FE423" s="57"/>
      <c r="FF423" s="57"/>
      <c r="FG423" s="57"/>
      <c r="FH423" s="57"/>
      <c r="FI423" s="57"/>
      <c r="FJ423" s="57"/>
      <c r="FK423" s="57"/>
      <c r="FL423" s="57"/>
      <c r="FM423" s="57"/>
      <c r="FN423" s="57"/>
      <c r="FO423" s="57"/>
      <c r="FP423" s="57"/>
      <c r="FQ423" s="57"/>
      <c r="FR423" s="57"/>
      <c r="FS423" s="57"/>
      <c r="FT423" s="57"/>
      <c r="FU423" s="57"/>
      <c r="FV423" s="57"/>
      <c r="FW423" s="57"/>
      <c r="FX423" s="57"/>
      <c r="FY423" s="57"/>
      <c r="FZ423" s="57"/>
      <c r="GA423" s="57"/>
      <c r="GB423" s="57"/>
      <c r="GC423" s="57"/>
      <c r="GD423" s="57"/>
      <c r="GE423" s="57"/>
      <c r="GF423" s="57"/>
      <c r="GG423" s="57"/>
      <c r="GH423" s="57"/>
      <c r="GI423" s="57"/>
      <c r="GJ423" s="57"/>
      <c r="GK423" s="57"/>
      <c r="GL423" s="57"/>
      <c r="GM423" s="57"/>
      <c r="GN423" s="57"/>
      <c r="GO423" s="57"/>
      <c r="GP423" s="57"/>
      <c r="GQ423" s="57"/>
      <c r="GR423" s="57"/>
      <c r="GS423" s="57"/>
      <c r="GT423" s="57"/>
      <c r="GU423" s="57"/>
      <c r="GV423" s="57"/>
      <c r="GW423" s="57"/>
      <c r="GX423" s="57"/>
      <c r="GY423" s="57"/>
      <c r="GZ423" s="57"/>
      <c r="HA423" s="57"/>
      <c r="HB423" s="57"/>
      <c r="HC423" s="57"/>
      <c r="HD423" s="57"/>
      <c r="HE423" s="57"/>
      <c r="HF423" s="57"/>
      <c r="HG423" s="57"/>
      <c r="HH423" s="57"/>
      <c r="HI423" s="57"/>
      <c r="HJ423" s="57"/>
      <c r="HK423" s="57"/>
      <c r="HL423" s="57"/>
      <c r="HM423" s="57"/>
      <c r="HN423" s="57"/>
      <c r="HO423" s="57"/>
      <c r="HP423" s="57"/>
      <c r="HQ423" s="57"/>
      <c r="HR423" s="57"/>
      <c r="HS423" s="57"/>
      <c r="HT423" s="57"/>
      <c r="HU423" s="57"/>
      <c r="HV423" s="57"/>
      <c r="HW423" s="57"/>
      <c r="HX423" s="57"/>
      <c r="HY423" s="57"/>
      <c r="HZ423" s="57"/>
      <c r="IA423" s="57"/>
      <c r="IB423" s="57"/>
      <c r="IC423" s="57"/>
      <c r="ID423" s="57"/>
      <c r="IE423" s="57"/>
      <c r="IF423" s="57"/>
      <c r="IG423" s="57"/>
      <c r="IH423" s="57"/>
      <c r="II423" s="57"/>
      <c r="IJ423" s="57"/>
      <c r="IK423" s="57"/>
      <c r="IL423" s="57"/>
      <c r="IM423" s="57"/>
      <c r="IN423" s="57"/>
      <c r="IO423" s="57"/>
      <c r="IP423" s="57"/>
      <c r="IQ423" s="57"/>
      <c r="IR423" s="57"/>
      <c r="IS423" s="57"/>
      <c r="IT423" s="57"/>
      <c r="IU423" s="57"/>
      <c r="IV423" s="57"/>
      <c r="IW423" s="57"/>
      <c r="IX423" s="57"/>
      <c r="IY423" s="57"/>
      <c r="IZ423" s="57"/>
      <c r="JA423" s="57"/>
      <c r="JB423" s="57"/>
      <c r="JC423" s="57"/>
      <c r="JD423" s="57"/>
      <c r="JE423" s="57"/>
      <c r="JF423" s="57"/>
      <c r="JG423" s="57"/>
      <c r="JH423" s="57"/>
      <c r="JI423" s="57"/>
      <c r="JJ423" s="57"/>
      <c r="JK423" s="57"/>
      <c r="JL423" s="57"/>
      <c r="JM423" s="57"/>
      <c r="JN423" s="57"/>
      <c r="JO423" s="57"/>
      <c r="JP423" s="57"/>
      <c r="JQ423" s="57"/>
      <c r="JR423" s="57"/>
      <c r="JS423" s="57"/>
      <c r="JT423" s="57"/>
      <c r="JU423" s="57"/>
      <c r="JV423" s="57"/>
      <c r="JW423" s="57"/>
      <c r="JX423" s="57"/>
      <c r="JY423" s="57"/>
      <c r="JZ423" s="57"/>
      <c r="KA423" s="57"/>
      <c r="KB423" s="57"/>
      <c r="KC423" s="57"/>
      <c r="KD423" s="57"/>
      <c r="KE423" s="57"/>
      <c r="KF423" s="57"/>
      <c r="KG423" s="57"/>
      <c r="KH423" s="57"/>
      <c r="KI423" s="57"/>
      <c r="KJ423" s="57"/>
      <c r="KK423" s="57"/>
      <c r="KL423" s="57"/>
      <c r="KM423" s="57"/>
      <c r="KN423" s="57"/>
      <c r="KO423" s="57"/>
      <c r="KP423" s="57"/>
      <c r="KQ423" s="57"/>
      <c r="KR423" s="57"/>
      <c r="KS423" s="57"/>
      <c r="KT423" s="57"/>
      <c r="KU423" s="57"/>
      <c r="KV423" s="57"/>
      <c r="KW423" s="57"/>
      <c r="KX423" s="57"/>
      <c r="KY423" s="57"/>
      <c r="KZ423" s="57"/>
      <c r="LA423" s="57"/>
      <c r="LB423" s="57"/>
      <c r="LC423" s="57"/>
      <c r="LD423" s="57"/>
      <c r="LE423" s="57"/>
      <c r="LF423" s="57"/>
      <c r="LG423" s="57"/>
      <c r="LH423" s="57"/>
      <c r="LI423" s="57"/>
      <c r="LJ423" s="57"/>
      <c r="LK423" s="57"/>
      <c r="LL423" s="57"/>
      <c r="LM423" s="57"/>
      <c r="LN423" s="57"/>
      <c r="LO423" s="57"/>
      <c r="LP423" s="57"/>
      <c r="LQ423" s="57"/>
      <c r="LR423" s="57"/>
      <c r="LS423" s="57"/>
      <c r="LT423" s="57"/>
      <c r="LU423" s="57"/>
      <c r="LV423" s="57"/>
      <c r="LW423" s="57"/>
      <c r="LX423" s="57"/>
      <c r="LY423" s="57"/>
      <c r="LZ423" s="57"/>
      <c r="MA423" s="57"/>
      <c r="MB423" s="57"/>
      <c r="MC423" s="57"/>
      <c r="MD423" s="57"/>
      <c r="ME423" s="57"/>
      <c r="MF423" s="57"/>
      <c r="MG423" s="57"/>
      <c r="MH423" s="57"/>
      <c r="MI423" s="57"/>
      <c r="MJ423" s="57"/>
      <c r="MK423" s="57"/>
      <c r="ML423" s="57"/>
      <c r="MM423" s="57"/>
      <c r="MN423" s="57"/>
      <c r="MO423" s="57"/>
      <c r="MP423" s="57"/>
      <c r="MQ423" s="57"/>
      <c r="MR423" s="57"/>
      <c r="MS423" s="57"/>
      <c r="MT423" s="57"/>
      <c r="MU423" s="57"/>
      <c r="MV423" s="57"/>
      <c r="MW423" s="57"/>
      <c r="MX423" s="57"/>
      <c r="MY423" s="57"/>
      <c r="MZ423" s="57"/>
      <c r="NA423" s="57"/>
      <c r="NB423" s="57"/>
      <c r="NC423" s="57"/>
      <c r="ND423" s="57"/>
      <c r="NE423" s="57"/>
      <c r="NF423" s="57"/>
      <c r="NG423" s="57"/>
      <c r="NH423" s="57"/>
      <c r="NI423" s="57"/>
      <c r="NJ423" s="57"/>
      <c r="NK423" s="57"/>
      <c r="NL423" s="57"/>
      <c r="NM423" s="57"/>
      <c r="NN423" s="57"/>
      <c r="NO423" s="57"/>
      <c r="NP423" s="57"/>
      <c r="NQ423" s="57"/>
      <c r="NR423" s="57"/>
      <c r="NS423" s="57"/>
      <c r="NT423" s="57"/>
      <c r="NU423" s="57"/>
      <c r="NV423" s="57"/>
      <c r="NW423" s="57"/>
      <c r="NX423" s="57"/>
      <c r="NY423" s="57"/>
      <c r="NZ423" s="57"/>
      <c r="OA423" s="57"/>
      <c r="OB423" s="57"/>
      <c r="OC423" s="57"/>
      <c r="OD423" s="57"/>
      <c r="OE423" s="57"/>
      <c r="OF423" s="57"/>
      <c r="OG423" s="57"/>
      <c r="OH423" s="57"/>
      <c r="OI423" s="57"/>
      <c r="OJ423" s="57"/>
      <c r="OK423" s="57"/>
      <c r="OL423" s="57"/>
      <c r="OM423" s="57"/>
      <c r="ON423" s="57"/>
      <c r="OO423" s="57"/>
      <c r="OP423" s="57"/>
      <c r="OQ423" s="57"/>
      <c r="OR423" s="57"/>
      <c r="OS423" s="57"/>
      <c r="OT423" s="57"/>
      <c r="OU423" s="57"/>
      <c r="OV423" s="57"/>
      <c r="OW423" s="57"/>
      <c r="OX423" s="57"/>
      <c r="OY423" s="57"/>
      <c r="OZ423" s="57"/>
      <c r="PA423" s="57"/>
      <c r="PB423" s="57"/>
      <c r="PC423" s="57"/>
      <c r="PD423" s="57"/>
      <c r="PE423" s="57"/>
      <c r="PF423" s="57"/>
      <c r="PG423" s="57"/>
      <c r="PH423" s="57"/>
      <c r="PI423" s="57"/>
      <c r="PJ423" s="57"/>
      <c r="PK423" s="57"/>
      <c r="PL423" s="57"/>
      <c r="PM423" s="57"/>
      <c r="PN423" s="57"/>
      <c r="PO423" s="57"/>
      <c r="PP423" s="57"/>
      <c r="PQ423" s="57"/>
      <c r="PR423" s="57"/>
      <c r="PS423" s="57"/>
      <c r="PT423" s="57"/>
      <c r="PU423" s="57"/>
      <c r="PV423" s="57"/>
      <c r="PW423" s="57"/>
      <c r="PX423" s="57"/>
      <c r="PY423" s="57"/>
      <c r="PZ423" s="57"/>
      <c r="QA423" s="57"/>
      <c r="QB423" s="57"/>
      <c r="QC423" s="57"/>
      <c r="QD423" s="57"/>
      <c r="QE423" s="57"/>
      <c r="QF423" s="57"/>
      <c r="QG423" s="57"/>
      <c r="QH423" s="57"/>
      <c r="QI423" s="57"/>
      <c r="QJ423" s="57"/>
      <c r="QK423" s="57"/>
      <c r="QL423" s="57"/>
      <c r="QM423" s="57"/>
      <c r="QN423" s="57"/>
      <c r="QO423" s="57"/>
      <c r="QP423" s="57"/>
      <c r="QQ423" s="57"/>
      <c r="QR423" s="57"/>
      <c r="QS423" s="57"/>
      <c r="QT423" s="57"/>
      <c r="QU423" s="57"/>
      <c r="QV423" s="57"/>
      <c r="QW423" s="57"/>
      <c r="QX423" s="57"/>
      <c r="QY423" s="57"/>
      <c r="QZ423" s="57"/>
      <c r="RA423" s="57"/>
      <c r="RB423" s="57"/>
      <c r="RC423" s="57"/>
      <c r="RD423" s="57"/>
      <c r="RE423" s="57"/>
      <c r="RF423" s="57"/>
      <c r="RG423" s="57"/>
      <c r="RH423" s="57"/>
      <c r="RI423" s="57"/>
      <c r="RJ423" s="57"/>
      <c r="RK423" s="57"/>
      <c r="RL423" s="57"/>
      <c r="RM423" s="57"/>
      <c r="RN423" s="57"/>
      <c r="RO423" s="57"/>
      <c r="RP423" s="57"/>
      <c r="RQ423" s="57"/>
      <c r="RR423" s="57"/>
      <c r="RS423" s="57"/>
      <c r="RT423" s="57"/>
      <c r="RU423" s="57"/>
      <c r="RV423" s="57"/>
      <c r="RW423" s="57"/>
      <c r="RX423" s="57"/>
      <c r="RY423" s="57"/>
      <c r="RZ423" s="57"/>
      <c r="SA423" s="57"/>
      <c r="SB423" s="57"/>
      <c r="SC423" s="57"/>
      <c r="SD423" s="57"/>
      <c r="SE423" s="57"/>
      <c r="SF423" s="57"/>
      <c r="SG423" s="57"/>
      <c r="SH423" s="57"/>
      <c r="SI423" s="57"/>
      <c r="SJ423" s="57"/>
      <c r="SK423" s="57"/>
      <c r="SL423" s="57"/>
      <c r="SM423" s="57"/>
      <c r="SN423" s="57"/>
      <c r="SO423" s="57"/>
      <c r="SP423" s="57"/>
      <c r="SQ423" s="57"/>
      <c r="SR423" s="57"/>
      <c r="SS423" s="57"/>
      <c r="ST423" s="57"/>
      <c r="SU423" s="57"/>
      <c r="SV423" s="57"/>
      <c r="SW423" s="57"/>
      <c r="SX423" s="57"/>
      <c r="SY423" s="57"/>
      <c r="SZ423" s="57"/>
      <c r="TA423" s="57"/>
      <c r="TB423" s="57"/>
      <c r="TC423" s="57"/>
      <c r="TD423" s="57"/>
      <c r="TE423" s="57"/>
      <c r="TF423" s="57"/>
      <c r="TG423" s="57"/>
      <c r="TH423" s="57"/>
      <c r="TI423" s="57"/>
      <c r="TJ423" s="57"/>
      <c r="TK423" s="57"/>
      <c r="TL423" s="57"/>
      <c r="TM423" s="57"/>
      <c r="TN423" s="57"/>
      <c r="TO423" s="57"/>
      <c r="TP423" s="57"/>
      <c r="TQ423" s="57"/>
      <c r="TR423" s="57"/>
      <c r="TS423" s="57"/>
      <c r="TT423" s="57"/>
      <c r="TU423" s="57"/>
      <c r="TV423" s="57"/>
      <c r="TW423" s="57"/>
      <c r="TX423" s="57"/>
      <c r="TY423" s="57"/>
      <c r="TZ423" s="57"/>
      <c r="UA423" s="57"/>
      <c r="UB423" s="57"/>
      <c r="UC423" s="57"/>
      <c r="UD423" s="57"/>
      <c r="UE423" s="57"/>
      <c r="UF423" s="57"/>
      <c r="UG423" s="57"/>
      <c r="UH423" s="57"/>
      <c r="UI423" s="57"/>
      <c r="UJ423" s="57"/>
      <c r="UK423" s="57"/>
      <c r="UL423" s="57"/>
      <c r="UM423" s="57"/>
      <c r="UN423" s="57"/>
      <c r="UO423" s="57"/>
      <c r="UP423" s="57"/>
      <c r="UQ423" s="57"/>
      <c r="UR423" s="57"/>
      <c r="US423" s="57"/>
      <c r="UT423" s="57"/>
      <c r="UU423" s="57"/>
      <c r="UV423" s="57"/>
      <c r="UW423" s="57"/>
      <c r="UX423" s="57"/>
      <c r="UY423" s="57"/>
      <c r="UZ423" s="57"/>
      <c r="VA423" s="57"/>
      <c r="VB423" s="57"/>
      <c r="VC423" s="57"/>
      <c r="VD423" s="57"/>
      <c r="VE423" s="57"/>
      <c r="VF423" s="57"/>
      <c r="VG423" s="57"/>
      <c r="VH423" s="57"/>
      <c r="VI423" s="57"/>
      <c r="VJ423" s="57"/>
      <c r="VK423" s="57"/>
      <c r="VL423" s="57"/>
      <c r="VM423" s="57"/>
      <c r="VN423" s="57"/>
      <c r="VO423" s="57"/>
      <c r="VP423" s="57"/>
      <c r="VQ423" s="57"/>
      <c r="VR423" s="57"/>
      <c r="VS423" s="57"/>
      <c r="VT423" s="57"/>
      <c r="VU423" s="57"/>
      <c r="VV423" s="57"/>
      <c r="VW423" s="57"/>
      <c r="VX423" s="57"/>
      <c r="VY423" s="57"/>
      <c r="VZ423" s="57"/>
      <c r="WA423" s="57"/>
      <c r="WB423" s="57"/>
      <c r="WC423" s="57"/>
      <c r="WD423" s="57"/>
      <c r="WE423" s="57"/>
      <c r="WF423" s="57"/>
      <c r="WG423" s="57"/>
      <c r="WH423" s="57"/>
      <c r="WI423" s="57"/>
      <c r="WJ423" s="57"/>
      <c r="WK423" s="57"/>
      <c r="WL423" s="57"/>
      <c r="WM423" s="57"/>
      <c r="WN423" s="57"/>
      <c r="WO423" s="57"/>
      <c r="WP423" s="57"/>
      <c r="WQ423" s="57"/>
      <c r="WR423" s="57"/>
      <c r="WS423" s="57"/>
      <c r="WT423" s="57"/>
      <c r="WU423" s="57"/>
      <c r="WV423" s="57"/>
      <c r="WW423" s="57"/>
      <c r="WX423" s="57"/>
      <c r="WY423" s="57"/>
      <c r="WZ423" s="57"/>
      <c r="XA423" s="57"/>
      <c r="XB423" s="57"/>
      <c r="XC423" s="57"/>
      <c r="XD423" s="57"/>
      <c r="XE423" s="57"/>
      <c r="XF423" s="57"/>
      <c r="XG423" s="57"/>
      <c r="XH423" s="57"/>
      <c r="XI423" s="57"/>
      <c r="XJ423" s="57"/>
      <c r="XK423" s="57"/>
      <c r="XL423" s="57"/>
      <c r="XM423" s="57"/>
      <c r="XN423" s="57"/>
      <c r="XO423" s="57"/>
      <c r="XP423" s="57"/>
      <c r="XQ423" s="57"/>
      <c r="XR423" s="57"/>
      <c r="XS423" s="57"/>
      <c r="XT423" s="57"/>
      <c r="XU423" s="57"/>
      <c r="XV423" s="57"/>
      <c r="XW423" s="57"/>
    </row>
    <row r="424">
      <c r="AI424" s="57"/>
      <c r="BR424" s="57"/>
      <c r="DA424" s="57"/>
      <c r="EJ424" s="57"/>
      <c r="EK424" s="57"/>
      <c r="EL424" s="57"/>
      <c r="EM424" s="57"/>
      <c r="EN424" s="57"/>
      <c r="EO424" s="57"/>
      <c r="EP424" s="57"/>
      <c r="EQ424" s="57"/>
      <c r="ER424" s="57"/>
      <c r="ES424" s="57"/>
      <c r="ET424" s="57"/>
      <c r="EU424" s="57"/>
      <c r="EV424" s="57"/>
      <c r="EW424" s="57"/>
      <c r="EX424" s="57"/>
      <c r="EY424" s="57"/>
      <c r="EZ424" s="57"/>
      <c r="FA424" s="57"/>
      <c r="FB424" s="57"/>
      <c r="FC424" s="57"/>
      <c r="FD424" s="57"/>
      <c r="FE424" s="57"/>
      <c r="FF424" s="57"/>
      <c r="FG424" s="57"/>
      <c r="FH424" s="57"/>
      <c r="FI424" s="57"/>
      <c r="FJ424" s="57"/>
      <c r="FK424" s="57"/>
      <c r="FL424" s="57"/>
      <c r="FM424" s="57"/>
      <c r="FN424" s="57"/>
      <c r="FO424" s="57"/>
      <c r="FP424" s="57"/>
      <c r="FQ424" s="57"/>
      <c r="FR424" s="57"/>
      <c r="FS424" s="57"/>
      <c r="FT424" s="57"/>
      <c r="FU424" s="57"/>
      <c r="FV424" s="57"/>
      <c r="FW424" s="57"/>
      <c r="FX424" s="57"/>
      <c r="FY424" s="57"/>
      <c r="FZ424" s="57"/>
      <c r="GA424" s="57"/>
      <c r="GB424" s="57"/>
      <c r="GC424" s="57"/>
      <c r="GD424" s="57"/>
      <c r="GE424" s="57"/>
      <c r="GF424" s="57"/>
      <c r="GG424" s="57"/>
      <c r="GH424" s="57"/>
      <c r="GI424" s="57"/>
      <c r="GJ424" s="57"/>
      <c r="GK424" s="57"/>
      <c r="GL424" s="57"/>
      <c r="GM424" s="57"/>
      <c r="GN424" s="57"/>
      <c r="GO424" s="57"/>
      <c r="GP424" s="57"/>
      <c r="GQ424" s="57"/>
      <c r="GR424" s="57"/>
      <c r="GS424" s="57"/>
      <c r="GT424" s="57"/>
      <c r="GU424" s="57"/>
      <c r="GV424" s="57"/>
      <c r="GW424" s="57"/>
      <c r="GX424" s="57"/>
      <c r="GY424" s="57"/>
      <c r="GZ424" s="57"/>
      <c r="HA424" s="57"/>
      <c r="HB424" s="57"/>
      <c r="HC424" s="57"/>
      <c r="HD424" s="57"/>
      <c r="HE424" s="57"/>
      <c r="HF424" s="57"/>
      <c r="HG424" s="57"/>
      <c r="HH424" s="57"/>
      <c r="HI424" s="57"/>
      <c r="HJ424" s="57"/>
      <c r="HK424" s="57"/>
      <c r="HL424" s="57"/>
      <c r="HM424" s="57"/>
      <c r="HN424" s="57"/>
      <c r="HO424" s="57"/>
      <c r="HP424" s="57"/>
      <c r="HQ424" s="57"/>
      <c r="HR424" s="57"/>
      <c r="HS424" s="57"/>
      <c r="HT424" s="57"/>
      <c r="HU424" s="57"/>
      <c r="HV424" s="57"/>
      <c r="HW424" s="57"/>
      <c r="HX424" s="57"/>
      <c r="HY424" s="57"/>
      <c r="HZ424" s="57"/>
      <c r="IA424" s="57"/>
      <c r="IB424" s="57"/>
      <c r="IC424" s="57"/>
      <c r="ID424" s="57"/>
      <c r="IE424" s="57"/>
      <c r="IF424" s="57"/>
      <c r="IG424" s="57"/>
      <c r="IH424" s="57"/>
      <c r="II424" s="57"/>
      <c r="IJ424" s="57"/>
      <c r="IK424" s="57"/>
      <c r="IL424" s="57"/>
      <c r="IM424" s="57"/>
      <c r="IN424" s="57"/>
      <c r="IO424" s="57"/>
      <c r="IP424" s="57"/>
      <c r="IQ424" s="57"/>
      <c r="IR424" s="57"/>
      <c r="IS424" s="57"/>
      <c r="IT424" s="57"/>
      <c r="IU424" s="57"/>
      <c r="IV424" s="57"/>
      <c r="IW424" s="57"/>
      <c r="IX424" s="57"/>
      <c r="IY424" s="57"/>
      <c r="IZ424" s="57"/>
      <c r="JA424" s="57"/>
      <c r="JB424" s="57"/>
      <c r="JC424" s="57"/>
      <c r="JD424" s="57"/>
      <c r="JE424" s="57"/>
      <c r="JF424" s="57"/>
      <c r="JG424" s="57"/>
      <c r="JH424" s="57"/>
      <c r="JI424" s="57"/>
      <c r="JJ424" s="57"/>
      <c r="JK424" s="57"/>
      <c r="JL424" s="57"/>
      <c r="JM424" s="57"/>
      <c r="JN424" s="57"/>
      <c r="JO424" s="57"/>
      <c r="JP424" s="57"/>
      <c r="JQ424" s="57"/>
      <c r="JR424" s="57"/>
      <c r="JS424" s="57"/>
      <c r="JT424" s="57"/>
      <c r="JU424" s="57"/>
      <c r="JV424" s="57"/>
      <c r="JW424" s="57"/>
      <c r="JX424" s="57"/>
      <c r="JY424" s="57"/>
      <c r="JZ424" s="57"/>
      <c r="KA424" s="57"/>
      <c r="KB424" s="57"/>
      <c r="KC424" s="57"/>
      <c r="KD424" s="57"/>
      <c r="KE424" s="57"/>
      <c r="KF424" s="57"/>
      <c r="KG424" s="57"/>
      <c r="KH424" s="57"/>
      <c r="KI424" s="57"/>
      <c r="KJ424" s="57"/>
      <c r="KK424" s="57"/>
      <c r="KL424" s="57"/>
      <c r="KM424" s="57"/>
      <c r="KN424" s="57"/>
      <c r="KO424" s="57"/>
      <c r="KP424" s="57"/>
      <c r="KQ424" s="57"/>
      <c r="KR424" s="57"/>
      <c r="KS424" s="57"/>
      <c r="KT424" s="57"/>
      <c r="KU424" s="57"/>
      <c r="KV424" s="57"/>
      <c r="KW424" s="57"/>
      <c r="KX424" s="57"/>
      <c r="KY424" s="57"/>
      <c r="KZ424" s="57"/>
      <c r="LA424" s="57"/>
      <c r="LB424" s="57"/>
      <c r="LC424" s="57"/>
      <c r="LD424" s="57"/>
      <c r="LE424" s="57"/>
      <c r="LF424" s="57"/>
      <c r="LG424" s="57"/>
      <c r="LH424" s="57"/>
      <c r="LI424" s="57"/>
      <c r="LJ424" s="57"/>
      <c r="LK424" s="57"/>
      <c r="LL424" s="57"/>
      <c r="LM424" s="57"/>
      <c r="LN424" s="57"/>
      <c r="LO424" s="57"/>
      <c r="LP424" s="57"/>
      <c r="LQ424" s="57"/>
      <c r="LR424" s="57"/>
      <c r="LS424" s="57"/>
      <c r="LT424" s="57"/>
      <c r="LU424" s="57"/>
      <c r="LV424" s="57"/>
      <c r="LW424" s="57"/>
      <c r="LX424" s="57"/>
      <c r="LY424" s="57"/>
      <c r="LZ424" s="57"/>
      <c r="MA424" s="57"/>
      <c r="MB424" s="57"/>
      <c r="MC424" s="57"/>
      <c r="MD424" s="57"/>
      <c r="ME424" s="57"/>
      <c r="MF424" s="57"/>
      <c r="MG424" s="57"/>
      <c r="MH424" s="57"/>
      <c r="MI424" s="57"/>
      <c r="MJ424" s="57"/>
      <c r="MK424" s="57"/>
      <c r="ML424" s="57"/>
      <c r="MM424" s="57"/>
      <c r="MN424" s="57"/>
      <c r="MO424" s="57"/>
      <c r="MP424" s="57"/>
      <c r="MQ424" s="57"/>
      <c r="MR424" s="57"/>
      <c r="MS424" s="57"/>
      <c r="MT424" s="57"/>
      <c r="MU424" s="57"/>
      <c r="MV424" s="57"/>
      <c r="MW424" s="57"/>
      <c r="MX424" s="57"/>
      <c r="MY424" s="57"/>
      <c r="MZ424" s="57"/>
      <c r="NA424" s="57"/>
      <c r="NB424" s="57"/>
      <c r="NC424" s="57"/>
      <c r="ND424" s="57"/>
      <c r="NE424" s="57"/>
      <c r="NF424" s="57"/>
      <c r="NG424" s="57"/>
      <c r="NH424" s="57"/>
      <c r="NI424" s="57"/>
      <c r="NJ424" s="57"/>
      <c r="NK424" s="57"/>
      <c r="NL424" s="57"/>
      <c r="NM424" s="57"/>
      <c r="NN424" s="57"/>
      <c r="NO424" s="57"/>
      <c r="NP424" s="57"/>
      <c r="NQ424" s="57"/>
      <c r="NR424" s="57"/>
      <c r="NS424" s="57"/>
      <c r="NT424" s="57"/>
      <c r="NU424" s="57"/>
      <c r="NV424" s="57"/>
      <c r="NW424" s="57"/>
      <c r="NX424" s="57"/>
      <c r="NY424" s="57"/>
      <c r="NZ424" s="57"/>
      <c r="OA424" s="57"/>
      <c r="OB424" s="57"/>
      <c r="OC424" s="57"/>
      <c r="OD424" s="57"/>
      <c r="OE424" s="57"/>
      <c r="OF424" s="57"/>
      <c r="OG424" s="57"/>
      <c r="OH424" s="57"/>
      <c r="OI424" s="57"/>
      <c r="OJ424" s="57"/>
      <c r="OK424" s="57"/>
      <c r="OL424" s="57"/>
      <c r="OM424" s="57"/>
      <c r="ON424" s="57"/>
      <c r="OO424" s="57"/>
      <c r="OP424" s="57"/>
      <c r="OQ424" s="57"/>
      <c r="OR424" s="57"/>
      <c r="OS424" s="57"/>
      <c r="OT424" s="57"/>
      <c r="OU424" s="57"/>
      <c r="OV424" s="57"/>
      <c r="OW424" s="57"/>
      <c r="OX424" s="57"/>
      <c r="OY424" s="57"/>
      <c r="OZ424" s="57"/>
      <c r="PA424" s="57"/>
      <c r="PB424" s="57"/>
      <c r="PC424" s="57"/>
      <c r="PD424" s="57"/>
      <c r="PE424" s="57"/>
      <c r="PF424" s="57"/>
      <c r="PG424" s="57"/>
      <c r="PH424" s="57"/>
      <c r="PI424" s="57"/>
      <c r="PJ424" s="57"/>
      <c r="PK424" s="57"/>
      <c r="PL424" s="57"/>
      <c r="PM424" s="57"/>
      <c r="PN424" s="57"/>
      <c r="PO424" s="57"/>
      <c r="PP424" s="57"/>
      <c r="PQ424" s="57"/>
      <c r="PR424" s="57"/>
      <c r="PS424" s="57"/>
      <c r="PT424" s="57"/>
      <c r="PU424" s="57"/>
      <c r="PV424" s="57"/>
      <c r="PW424" s="57"/>
      <c r="PX424" s="57"/>
      <c r="PY424" s="57"/>
      <c r="PZ424" s="57"/>
      <c r="QA424" s="57"/>
      <c r="QB424" s="57"/>
      <c r="QC424" s="57"/>
      <c r="QD424" s="57"/>
      <c r="QE424" s="57"/>
      <c r="QF424" s="57"/>
      <c r="QG424" s="57"/>
      <c r="QH424" s="57"/>
      <c r="QI424" s="57"/>
      <c r="QJ424" s="57"/>
      <c r="QK424" s="57"/>
      <c r="QL424" s="57"/>
      <c r="QM424" s="57"/>
      <c r="QN424" s="57"/>
      <c r="QO424" s="57"/>
      <c r="QP424" s="57"/>
      <c r="QQ424" s="57"/>
      <c r="QR424" s="57"/>
      <c r="QS424" s="57"/>
      <c r="QT424" s="57"/>
      <c r="QU424" s="57"/>
      <c r="QV424" s="57"/>
      <c r="QW424" s="57"/>
      <c r="QX424" s="57"/>
      <c r="QY424" s="57"/>
      <c r="QZ424" s="57"/>
      <c r="RA424" s="57"/>
      <c r="RB424" s="57"/>
      <c r="RC424" s="57"/>
      <c r="RD424" s="57"/>
      <c r="RE424" s="57"/>
      <c r="RF424" s="57"/>
      <c r="RG424" s="57"/>
      <c r="RH424" s="57"/>
      <c r="RI424" s="57"/>
      <c r="RJ424" s="57"/>
      <c r="RK424" s="57"/>
      <c r="RL424" s="57"/>
      <c r="RM424" s="57"/>
      <c r="RN424" s="57"/>
      <c r="RO424" s="57"/>
      <c r="RP424" s="57"/>
      <c r="RQ424" s="57"/>
      <c r="RR424" s="57"/>
      <c r="RS424" s="57"/>
      <c r="RT424" s="57"/>
      <c r="RU424" s="57"/>
      <c r="RV424" s="57"/>
      <c r="RW424" s="57"/>
      <c r="RX424" s="57"/>
      <c r="RY424" s="57"/>
      <c r="RZ424" s="57"/>
      <c r="SA424" s="57"/>
      <c r="SB424" s="57"/>
      <c r="SC424" s="57"/>
      <c r="SD424" s="57"/>
      <c r="SE424" s="57"/>
      <c r="SF424" s="57"/>
      <c r="SG424" s="57"/>
      <c r="SH424" s="57"/>
      <c r="SI424" s="57"/>
      <c r="SJ424" s="57"/>
      <c r="SK424" s="57"/>
      <c r="SL424" s="57"/>
      <c r="SM424" s="57"/>
      <c r="SN424" s="57"/>
      <c r="SO424" s="57"/>
      <c r="SP424" s="57"/>
      <c r="SQ424" s="57"/>
      <c r="SR424" s="57"/>
      <c r="SS424" s="57"/>
      <c r="ST424" s="57"/>
      <c r="SU424" s="57"/>
      <c r="SV424" s="57"/>
      <c r="SW424" s="57"/>
      <c r="SX424" s="57"/>
      <c r="SY424" s="57"/>
      <c r="SZ424" s="57"/>
      <c r="TA424" s="57"/>
      <c r="TB424" s="57"/>
      <c r="TC424" s="57"/>
      <c r="TD424" s="57"/>
      <c r="TE424" s="57"/>
      <c r="TF424" s="57"/>
      <c r="TG424" s="57"/>
      <c r="TH424" s="57"/>
      <c r="TI424" s="57"/>
      <c r="TJ424" s="57"/>
      <c r="TK424" s="57"/>
      <c r="TL424" s="57"/>
      <c r="TM424" s="57"/>
      <c r="TN424" s="57"/>
      <c r="TO424" s="57"/>
      <c r="TP424" s="57"/>
      <c r="TQ424" s="57"/>
      <c r="TR424" s="57"/>
      <c r="TS424" s="57"/>
      <c r="TT424" s="57"/>
      <c r="TU424" s="57"/>
      <c r="TV424" s="57"/>
      <c r="TW424" s="57"/>
      <c r="TX424" s="57"/>
      <c r="TY424" s="57"/>
      <c r="TZ424" s="57"/>
      <c r="UA424" s="57"/>
      <c r="UB424" s="57"/>
      <c r="UC424" s="57"/>
      <c r="UD424" s="57"/>
      <c r="UE424" s="57"/>
      <c r="UF424" s="57"/>
      <c r="UG424" s="57"/>
      <c r="UH424" s="57"/>
      <c r="UI424" s="57"/>
      <c r="UJ424" s="57"/>
      <c r="UK424" s="57"/>
      <c r="UL424" s="57"/>
      <c r="UM424" s="57"/>
      <c r="UN424" s="57"/>
      <c r="UO424" s="57"/>
      <c r="UP424" s="57"/>
      <c r="UQ424" s="57"/>
      <c r="UR424" s="57"/>
      <c r="US424" s="57"/>
      <c r="UT424" s="57"/>
      <c r="UU424" s="57"/>
      <c r="UV424" s="57"/>
      <c r="UW424" s="57"/>
      <c r="UX424" s="57"/>
      <c r="UY424" s="57"/>
      <c r="UZ424" s="57"/>
      <c r="VA424" s="57"/>
      <c r="VB424" s="57"/>
      <c r="VC424" s="57"/>
      <c r="VD424" s="57"/>
      <c r="VE424" s="57"/>
      <c r="VF424" s="57"/>
      <c r="VG424" s="57"/>
      <c r="VH424" s="57"/>
      <c r="VI424" s="57"/>
      <c r="VJ424" s="57"/>
      <c r="VK424" s="57"/>
      <c r="VL424" s="57"/>
      <c r="VM424" s="57"/>
      <c r="VN424" s="57"/>
      <c r="VO424" s="57"/>
      <c r="VP424" s="57"/>
      <c r="VQ424" s="57"/>
      <c r="VR424" s="57"/>
      <c r="VS424" s="57"/>
      <c r="VT424" s="57"/>
      <c r="VU424" s="57"/>
      <c r="VV424" s="57"/>
      <c r="VW424" s="57"/>
      <c r="VX424" s="57"/>
      <c r="VY424" s="57"/>
      <c r="VZ424" s="57"/>
      <c r="WA424" s="57"/>
      <c r="WB424" s="57"/>
      <c r="WC424" s="57"/>
      <c r="WD424" s="57"/>
      <c r="WE424" s="57"/>
      <c r="WF424" s="57"/>
      <c r="WG424" s="57"/>
      <c r="WH424" s="57"/>
      <c r="WI424" s="57"/>
      <c r="WJ424" s="57"/>
      <c r="WK424" s="57"/>
      <c r="WL424" s="57"/>
      <c r="WM424" s="57"/>
      <c r="WN424" s="57"/>
      <c r="WO424" s="57"/>
      <c r="WP424" s="57"/>
      <c r="WQ424" s="57"/>
      <c r="WR424" s="57"/>
      <c r="WS424" s="57"/>
      <c r="WT424" s="57"/>
      <c r="WU424" s="57"/>
      <c r="WV424" s="57"/>
      <c r="WW424" s="57"/>
      <c r="WX424" s="57"/>
      <c r="WY424" s="57"/>
      <c r="WZ424" s="57"/>
      <c r="XA424" s="57"/>
      <c r="XB424" s="57"/>
      <c r="XC424" s="57"/>
      <c r="XD424" s="57"/>
      <c r="XE424" s="57"/>
      <c r="XF424" s="57"/>
      <c r="XG424" s="57"/>
      <c r="XH424" s="57"/>
      <c r="XI424" s="57"/>
      <c r="XJ424" s="57"/>
      <c r="XK424" s="57"/>
      <c r="XL424" s="57"/>
      <c r="XM424" s="57"/>
      <c r="XN424" s="57"/>
      <c r="XO424" s="57"/>
      <c r="XP424" s="57"/>
      <c r="XQ424" s="57"/>
      <c r="XR424" s="57"/>
      <c r="XS424" s="57"/>
      <c r="XT424" s="57"/>
      <c r="XU424" s="57"/>
      <c r="XV424" s="57"/>
      <c r="XW424" s="57"/>
    </row>
    <row r="425">
      <c r="AI425" s="57"/>
      <c r="BR425" s="57"/>
      <c r="DA425" s="57"/>
      <c r="EJ425" s="57"/>
      <c r="EK425" s="57"/>
      <c r="EL425" s="57"/>
      <c r="EM425" s="57"/>
      <c r="EN425" s="57"/>
      <c r="EO425" s="57"/>
      <c r="EP425" s="57"/>
      <c r="EQ425" s="57"/>
      <c r="ER425" s="57"/>
      <c r="ES425" s="57"/>
      <c r="ET425" s="57"/>
      <c r="EU425" s="57"/>
      <c r="EV425" s="57"/>
      <c r="EW425" s="57"/>
      <c r="EX425" s="57"/>
      <c r="EY425" s="57"/>
      <c r="EZ425" s="57"/>
      <c r="FA425" s="57"/>
      <c r="FB425" s="57"/>
      <c r="FC425" s="57"/>
      <c r="FD425" s="57"/>
      <c r="FE425" s="57"/>
      <c r="FF425" s="57"/>
      <c r="FG425" s="57"/>
      <c r="FH425" s="57"/>
      <c r="FI425" s="57"/>
      <c r="FJ425" s="57"/>
      <c r="FK425" s="57"/>
      <c r="FL425" s="57"/>
      <c r="FM425" s="57"/>
      <c r="FN425" s="57"/>
      <c r="FO425" s="57"/>
      <c r="FP425" s="57"/>
      <c r="FQ425" s="57"/>
      <c r="FR425" s="57"/>
      <c r="FS425" s="57"/>
      <c r="FT425" s="57"/>
      <c r="FU425" s="57"/>
      <c r="FV425" s="57"/>
      <c r="FW425" s="57"/>
      <c r="FX425" s="57"/>
      <c r="FY425" s="57"/>
      <c r="FZ425" s="57"/>
      <c r="GA425" s="57"/>
      <c r="GB425" s="57"/>
      <c r="GC425" s="57"/>
      <c r="GD425" s="57"/>
      <c r="GE425" s="57"/>
      <c r="GF425" s="57"/>
      <c r="GG425" s="57"/>
      <c r="GH425" s="57"/>
      <c r="GI425" s="57"/>
      <c r="GJ425" s="57"/>
      <c r="GK425" s="57"/>
      <c r="GL425" s="57"/>
      <c r="GM425" s="57"/>
      <c r="GN425" s="57"/>
      <c r="GO425" s="57"/>
      <c r="GP425" s="57"/>
      <c r="GQ425" s="57"/>
      <c r="GR425" s="57"/>
      <c r="GS425" s="57"/>
      <c r="GT425" s="57"/>
      <c r="GU425" s="57"/>
      <c r="GV425" s="57"/>
      <c r="GW425" s="57"/>
      <c r="GX425" s="57"/>
      <c r="GY425" s="57"/>
      <c r="GZ425" s="57"/>
      <c r="HA425" s="57"/>
      <c r="HB425" s="57"/>
      <c r="HC425" s="57"/>
      <c r="HD425" s="57"/>
      <c r="HE425" s="57"/>
      <c r="HF425" s="57"/>
      <c r="HG425" s="57"/>
      <c r="HH425" s="57"/>
      <c r="HI425" s="57"/>
      <c r="HJ425" s="57"/>
      <c r="HK425" s="57"/>
      <c r="HL425" s="57"/>
      <c r="HM425" s="57"/>
      <c r="HN425" s="57"/>
      <c r="HO425" s="57"/>
      <c r="HP425" s="57"/>
      <c r="HQ425" s="57"/>
      <c r="HR425" s="57"/>
      <c r="HS425" s="57"/>
      <c r="HT425" s="57"/>
      <c r="HU425" s="57"/>
      <c r="HV425" s="57"/>
      <c r="HW425" s="57"/>
      <c r="HX425" s="57"/>
      <c r="HY425" s="57"/>
      <c r="HZ425" s="57"/>
      <c r="IA425" s="57"/>
      <c r="IB425" s="57"/>
      <c r="IC425" s="57"/>
      <c r="ID425" s="57"/>
      <c r="IE425" s="57"/>
      <c r="IF425" s="57"/>
      <c r="IG425" s="57"/>
      <c r="IH425" s="57"/>
      <c r="II425" s="57"/>
      <c r="IJ425" s="57"/>
      <c r="IK425" s="57"/>
      <c r="IL425" s="57"/>
      <c r="IM425" s="57"/>
      <c r="IN425" s="57"/>
      <c r="IO425" s="57"/>
      <c r="IP425" s="57"/>
      <c r="IQ425" s="57"/>
      <c r="IR425" s="57"/>
      <c r="IS425" s="57"/>
      <c r="IT425" s="57"/>
      <c r="IU425" s="57"/>
      <c r="IV425" s="57"/>
      <c r="IW425" s="57"/>
      <c r="IX425" s="57"/>
      <c r="IY425" s="57"/>
      <c r="IZ425" s="57"/>
      <c r="JA425" s="57"/>
      <c r="JB425" s="57"/>
      <c r="JC425" s="57"/>
      <c r="JD425" s="57"/>
      <c r="JE425" s="57"/>
      <c r="JF425" s="57"/>
      <c r="JG425" s="57"/>
      <c r="JH425" s="57"/>
      <c r="JI425" s="57"/>
      <c r="JJ425" s="57"/>
      <c r="JK425" s="57"/>
      <c r="JL425" s="57"/>
      <c r="JM425" s="57"/>
      <c r="JN425" s="57"/>
      <c r="JO425" s="57"/>
      <c r="JP425" s="57"/>
      <c r="JQ425" s="57"/>
      <c r="JR425" s="57"/>
      <c r="JS425" s="57"/>
      <c r="JT425" s="57"/>
      <c r="JU425" s="57"/>
      <c r="JV425" s="57"/>
      <c r="JW425" s="57"/>
      <c r="JX425" s="57"/>
      <c r="JY425" s="57"/>
      <c r="JZ425" s="57"/>
      <c r="KA425" s="57"/>
      <c r="KB425" s="57"/>
      <c r="KC425" s="57"/>
      <c r="KD425" s="57"/>
      <c r="KE425" s="57"/>
      <c r="KF425" s="57"/>
      <c r="KG425" s="57"/>
      <c r="KH425" s="57"/>
      <c r="KI425" s="57"/>
      <c r="KJ425" s="57"/>
      <c r="KK425" s="57"/>
      <c r="KL425" s="57"/>
      <c r="KM425" s="57"/>
      <c r="KN425" s="57"/>
      <c r="KO425" s="57"/>
      <c r="KP425" s="57"/>
      <c r="KQ425" s="57"/>
      <c r="KR425" s="57"/>
      <c r="KS425" s="57"/>
      <c r="KT425" s="57"/>
      <c r="KU425" s="57"/>
      <c r="KV425" s="57"/>
      <c r="KW425" s="57"/>
      <c r="KX425" s="57"/>
      <c r="KY425" s="57"/>
      <c r="KZ425" s="57"/>
      <c r="LA425" s="57"/>
      <c r="LB425" s="57"/>
      <c r="LC425" s="57"/>
      <c r="LD425" s="57"/>
      <c r="LE425" s="57"/>
      <c r="LF425" s="57"/>
      <c r="LG425" s="57"/>
      <c r="LH425" s="57"/>
      <c r="LI425" s="57"/>
      <c r="LJ425" s="57"/>
      <c r="LK425" s="57"/>
      <c r="LL425" s="57"/>
      <c r="LM425" s="57"/>
      <c r="LN425" s="57"/>
      <c r="LO425" s="57"/>
      <c r="LP425" s="57"/>
      <c r="LQ425" s="57"/>
      <c r="LR425" s="57"/>
      <c r="LS425" s="57"/>
      <c r="LT425" s="57"/>
      <c r="LU425" s="57"/>
      <c r="LV425" s="57"/>
      <c r="LW425" s="57"/>
      <c r="LX425" s="57"/>
      <c r="LY425" s="57"/>
      <c r="LZ425" s="57"/>
      <c r="MA425" s="57"/>
      <c r="MB425" s="57"/>
      <c r="MC425" s="57"/>
      <c r="MD425" s="57"/>
      <c r="ME425" s="57"/>
      <c r="MF425" s="57"/>
      <c r="MG425" s="57"/>
      <c r="MH425" s="57"/>
      <c r="MI425" s="57"/>
      <c r="MJ425" s="57"/>
      <c r="MK425" s="57"/>
      <c r="ML425" s="57"/>
      <c r="MM425" s="57"/>
      <c r="MN425" s="57"/>
      <c r="MO425" s="57"/>
      <c r="MP425" s="57"/>
      <c r="MQ425" s="57"/>
      <c r="MR425" s="57"/>
      <c r="MS425" s="57"/>
      <c r="MT425" s="57"/>
      <c r="MU425" s="57"/>
      <c r="MV425" s="57"/>
      <c r="MW425" s="57"/>
      <c r="MX425" s="57"/>
      <c r="MY425" s="57"/>
      <c r="MZ425" s="57"/>
      <c r="NA425" s="57"/>
      <c r="NB425" s="57"/>
      <c r="NC425" s="57"/>
      <c r="ND425" s="57"/>
      <c r="NE425" s="57"/>
      <c r="NF425" s="57"/>
      <c r="NG425" s="57"/>
      <c r="NH425" s="57"/>
      <c r="NI425" s="57"/>
      <c r="NJ425" s="57"/>
      <c r="NK425" s="57"/>
      <c r="NL425" s="57"/>
      <c r="NM425" s="57"/>
      <c r="NN425" s="57"/>
      <c r="NO425" s="57"/>
      <c r="NP425" s="57"/>
      <c r="NQ425" s="57"/>
      <c r="NR425" s="57"/>
      <c r="NS425" s="57"/>
      <c r="NT425" s="57"/>
      <c r="NU425" s="57"/>
      <c r="NV425" s="57"/>
      <c r="NW425" s="57"/>
      <c r="NX425" s="57"/>
      <c r="NY425" s="57"/>
      <c r="NZ425" s="57"/>
      <c r="OA425" s="57"/>
      <c r="OB425" s="57"/>
      <c r="OC425" s="57"/>
      <c r="OD425" s="57"/>
      <c r="OE425" s="57"/>
      <c r="OF425" s="57"/>
      <c r="OG425" s="57"/>
      <c r="OH425" s="57"/>
      <c r="OI425" s="57"/>
      <c r="OJ425" s="57"/>
      <c r="OK425" s="57"/>
      <c r="OL425" s="57"/>
      <c r="OM425" s="57"/>
      <c r="ON425" s="57"/>
      <c r="OO425" s="57"/>
      <c r="OP425" s="57"/>
      <c r="OQ425" s="57"/>
      <c r="OR425" s="57"/>
      <c r="OS425" s="57"/>
      <c r="OT425" s="57"/>
      <c r="OU425" s="57"/>
      <c r="OV425" s="57"/>
      <c r="OW425" s="57"/>
      <c r="OX425" s="57"/>
      <c r="OY425" s="57"/>
      <c r="OZ425" s="57"/>
      <c r="PA425" s="57"/>
      <c r="PB425" s="57"/>
      <c r="PC425" s="57"/>
      <c r="PD425" s="57"/>
      <c r="PE425" s="57"/>
      <c r="PF425" s="57"/>
      <c r="PG425" s="57"/>
      <c r="PH425" s="57"/>
      <c r="PI425" s="57"/>
      <c r="PJ425" s="57"/>
      <c r="PK425" s="57"/>
      <c r="PL425" s="57"/>
      <c r="PM425" s="57"/>
      <c r="PN425" s="57"/>
      <c r="PO425" s="57"/>
      <c r="PP425" s="57"/>
      <c r="PQ425" s="57"/>
      <c r="PR425" s="57"/>
      <c r="PS425" s="57"/>
      <c r="PT425" s="57"/>
      <c r="PU425" s="57"/>
      <c r="PV425" s="57"/>
      <c r="PW425" s="57"/>
      <c r="PX425" s="57"/>
      <c r="PY425" s="57"/>
      <c r="PZ425" s="57"/>
      <c r="QA425" s="57"/>
      <c r="QB425" s="57"/>
      <c r="QC425" s="57"/>
      <c r="QD425" s="57"/>
      <c r="QE425" s="57"/>
      <c r="QF425" s="57"/>
      <c r="QG425" s="57"/>
      <c r="QH425" s="57"/>
      <c r="QI425" s="57"/>
      <c r="QJ425" s="57"/>
      <c r="QK425" s="57"/>
      <c r="QL425" s="57"/>
      <c r="QM425" s="57"/>
      <c r="QN425" s="57"/>
      <c r="QO425" s="57"/>
      <c r="QP425" s="57"/>
      <c r="QQ425" s="57"/>
      <c r="QR425" s="57"/>
      <c r="QS425" s="57"/>
      <c r="QT425" s="57"/>
      <c r="QU425" s="57"/>
      <c r="QV425" s="57"/>
      <c r="QW425" s="57"/>
      <c r="QX425" s="57"/>
      <c r="QY425" s="57"/>
      <c r="QZ425" s="57"/>
      <c r="RA425" s="57"/>
      <c r="RB425" s="57"/>
      <c r="RC425" s="57"/>
      <c r="RD425" s="57"/>
      <c r="RE425" s="57"/>
      <c r="RF425" s="57"/>
      <c r="RG425" s="57"/>
      <c r="RH425" s="57"/>
      <c r="RI425" s="57"/>
      <c r="RJ425" s="57"/>
      <c r="RK425" s="57"/>
      <c r="RL425" s="57"/>
      <c r="RM425" s="57"/>
      <c r="RN425" s="57"/>
      <c r="RO425" s="57"/>
      <c r="RP425" s="57"/>
      <c r="RQ425" s="57"/>
      <c r="RR425" s="57"/>
      <c r="RS425" s="57"/>
      <c r="RT425" s="57"/>
      <c r="RU425" s="57"/>
      <c r="RV425" s="57"/>
      <c r="RW425" s="57"/>
      <c r="RX425" s="57"/>
      <c r="RY425" s="57"/>
      <c r="RZ425" s="57"/>
      <c r="SA425" s="57"/>
      <c r="SB425" s="57"/>
      <c r="SC425" s="57"/>
      <c r="SD425" s="57"/>
      <c r="SE425" s="57"/>
      <c r="SF425" s="57"/>
      <c r="SG425" s="57"/>
      <c r="SH425" s="57"/>
      <c r="SI425" s="57"/>
      <c r="SJ425" s="57"/>
      <c r="SK425" s="57"/>
      <c r="SL425" s="57"/>
      <c r="SM425" s="57"/>
      <c r="SN425" s="57"/>
      <c r="SO425" s="57"/>
      <c r="SP425" s="57"/>
      <c r="SQ425" s="57"/>
      <c r="SR425" s="57"/>
      <c r="SS425" s="57"/>
      <c r="ST425" s="57"/>
      <c r="SU425" s="57"/>
      <c r="SV425" s="57"/>
      <c r="SW425" s="57"/>
      <c r="SX425" s="57"/>
      <c r="SY425" s="57"/>
      <c r="SZ425" s="57"/>
      <c r="TA425" s="57"/>
      <c r="TB425" s="57"/>
      <c r="TC425" s="57"/>
      <c r="TD425" s="57"/>
      <c r="TE425" s="57"/>
      <c r="TF425" s="57"/>
      <c r="TG425" s="57"/>
      <c r="TH425" s="57"/>
      <c r="TI425" s="57"/>
      <c r="TJ425" s="57"/>
      <c r="TK425" s="57"/>
      <c r="TL425" s="57"/>
      <c r="TM425" s="57"/>
      <c r="TN425" s="57"/>
      <c r="TO425" s="57"/>
      <c r="TP425" s="57"/>
      <c r="TQ425" s="57"/>
      <c r="TR425" s="57"/>
      <c r="TS425" s="57"/>
      <c r="TT425" s="57"/>
      <c r="TU425" s="57"/>
      <c r="TV425" s="57"/>
      <c r="TW425" s="57"/>
      <c r="TX425" s="57"/>
      <c r="TY425" s="57"/>
      <c r="TZ425" s="57"/>
      <c r="UA425" s="57"/>
      <c r="UB425" s="57"/>
      <c r="UC425" s="57"/>
      <c r="UD425" s="57"/>
      <c r="UE425" s="57"/>
      <c r="UF425" s="57"/>
      <c r="UG425" s="57"/>
      <c r="UH425" s="57"/>
      <c r="UI425" s="57"/>
      <c r="UJ425" s="57"/>
      <c r="UK425" s="57"/>
      <c r="UL425" s="57"/>
      <c r="UM425" s="57"/>
      <c r="UN425" s="57"/>
      <c r="UO425" s="57"/>
      <c r="UP425" s="57"/>
      <c r="UQ425" s="57"/>
      <c r="UR425" s="57"/>
      <c r="US425" s="57"/>
      <c r="UT425" s="57"/>
      <c r="UU425" s="57"/>
      <c r="UV425" s="57"/>
      <c r="UW425" s="57"/>
      <c r="UX425" s="57"/>
      <c r="UY425" s="57"/>
      <c r="UZ425" s="57"/>
      <c r="VA425" s="57"/>
      <c r="VB425" s="57"/>
      <c r="VC425" s="57"/>
      <c r="VD425" s="57"/>
      <c r="VE425" s="57"/>
      <c r="VF425" s="57"/>
      <c r="VG425" s="57"/>
      <c r="VH425" s="57"/>
      <c r="VI425" s="57"/>
      <c r="VJ425" s="57"/>
      <c r="VK425" s="57"/>
      <c r="VL425" s="57"/>
      <c r="VM425" s="57"/>
      <c r="VN425" s="57"/>
      <c r="VO425" s="57"/>
      <c r="VP425" s="57"/>
      <c r="VQ425" s="57"/>
      <c r="VR425" s="57"/>
      <c r="VS425" s="57"/>
      <c r="VT425" s="57"/>
      <c r="VU425" s="57"/>
      <c r="VV425" s="57"/>
      <c r="VW425" s="57"/>
      <c r="VX425" s="57"/>
      <c r="VY425" s="57"/>
      <c r="VZ425" s="57"/>
      <c r="WA425" s="57"/>
      <c r="WB425" s="57"/>
      <c r="WC425" s="57"/>
      <c r="WD425" s="57"/>
      <c r="WE425" s="57"/>
      <c r="WF425" s="57"/>
      <c r="WG425" s="57"/>
      <c r="WH425" s="57"/>
      <c r="WI425" s="57"/>
      <c r="WJ425" s="57"/>
      <c r="WK425" s="57"/>
      <c r="WL425" s="57"/>
      <c r="WM425" s="57"/>
      <c r="WN425" s="57"/>
      <c r="WO425" s="57"/>
      <c r="WP425" s="57"/>
      <c r="WQ425" s="57"/>
      <c r="WR425" s="57"/>
      <c r="WS425" s="57"/>
      <c r="WT425" s="57"/>
      <c r="WU425" s="57"/>
      <c r="WV425" s="57"/>
      <c r="WW425" s="57"/>
      <c r="WX425" s="57"/>
      <c r="WY425" s="57"/>
      <c r="WZ425" s="57"/>
      <c r="XA425" s="57"/>
      <c r="XB425" s="57"/>
      <c r="XC425" s="57"/>
      <c r="XD425" s="57"/>
      <c r="XE425" s="57"/>
      <c r="XF425" s="57"/>
      <c r="XG425" s="57"/>
      <c r="XH425" s="57"/>
      <c r="XI425" s="57"/>
      <c r="XJ425" s="57"/>
      <c r="XK425" s="57"/>
      <c r="XL425" s="57"/>
      <c r="XM425" s="57"/>
      <c r="XN425" s="57"/>
      <c r="XO425" s="57"/>
      <c r="XP425" s="57"/>
      <c r="XQ425" s="57"/>
      <c r="XR425" s="57"/>
      <c r="XS425" s="57"/>
      <c r="XT425" s="57"/>
      <c r="XU425" s="57"/>
      <c r="XV425" s="57"/>
      <c r="XW425" s="57"/>
    </row>
    <row r="426">
      <c r="AI426" s="57"/>
      <c r="BR426" s="57"/>
      <c r="DA426" s="57"/>
      <c r="EJ426" s="57"/>
      <c r="EK426" s="57"/>
      <c r="EL426" s="57"/>
      <c r="EM426" s="57"/>
      <c r="EN426" s="57"/>
      <c r="EO426" s="57"/>
      <c r="EP426" s="57"/>
      <c r="EQ426" s="57"/>
      <c r="ER426" s="57"/>
      <c r="ES426" s="57"/>
      <c r="ET426" s="57"/>
      <c r="EU426" s="57"/>
      <c r="EV426" s="57"/>
      <c r="EW426" s="57"/>
      <c r="EX426" s="57"/>
      <c r="EY426" s="57"/>
      <c r="EZ426" s="57"/>
      <c r="FA426" s="57"/>
      <c r="FB426" s="57"/>
      <c r="FC426" s="57"/>
      <c r="FD426" s="57"/>
      <c r="FE426" s="57"/>
      <c r="FF426" s="57"/>
      <c r="FG426" s="57"/>
      <c r="FH426" s="57"/>
      <c r="FI426" s="57"/>
      <c r="FJ426" s="57"/>
      <c r="FK426" s="57"/>
      <c r="FL426" s="57"/>
      <c r="FM426" s="57"/>
      <c r="FN426" s="57"/>
      <c r="FO426" s="57"/>
      <c r="FP426" s="57"/>
      <c r="FQ426" s="57"/>
      <c r="FR426" s="57"/>
      <c r="FS426" s="57"/>
      <c r="FT426" s="57"/>
      <c r="FU426" s="57"/>
      <c r="FV426" s="57"/>
      <c r="FW426" s="57"/>
      <c r="FX426" s="57"/>
      <c r="FY426" s="57"/>
      <c r="FZ426" s="57"/>
      <c r="GA426" s="57"/>
      <c r="GB426" s="57"/>
      <c r="GC426" s="57"/>
      <c r="GD426" s="57"/>
      <c r="GE426" s="57"/>
      <c r="GF426" s="57"/>
      <c r="GG426" s="57"/>
      <c r="GH426" s="57"/>
      <c r="GI426" s="57"/>
      <c r="GJ426" s="57"/>
      <c r="GK426" s="57"/>
      <c r="GL426" s="57"/>
      <c r="GM426" s="57"/>
      <c r="GN426" s="57"/>
      <c r="GO426" s="57"/>
      <c r="GP426" s="57"/>
      <c r="GQ426" s="57"/>
      <c r="GR426" s="57"/>
      <c r="GS426" s="57"/>
      <c r="GT426" s="57"/>
      <c r="GU426" s="57"/>
      <c r="GV426" s="57"/>
      <c r="GW426" s="57"/>
      <c r="GX426" s="57"/>
      <c r="GY426" s="57"/>
      <c r="GZ426" s="57"/>
      <c r="HA426" s="57"/>
      <c r="HB426" s="57"/>
      <c r="HC426" s="57"/>
      <c r="HD426" s="57"/>
      <c r="HE426" s="57"/>
      <c r="HF426" s="57"/>
      <c r="HG426" s="57"/>
      <c r="HH426" s="57"/>
      <c r="HI426" s="57"/>
      <c r="HJ426" s="57"/>
      <c r="HK426" s="57"/>
      <c r="HL426" s="57"/>
      <c r="HM426" s="57"/>
      <c r="HN426" s="57"/>
      <c r="HO426" s="57"/>
      <c r="HP426" s="57"/>
      <c r="HQ426" s="57"/>
      <c r="HR426" s="57"/>
      <c r="HS426" s="57"/>
      <c r="HT426" s="57"/>
      <c r="HU426" s="57"/>
      <c r="HV426" s="57"/>
      <c r="HW426" s="57"/>
      <c r="HX426" s="57"/>
      <c r="HY426" s="57"/>
      <c r="HZ426" s="57"/>
      <c r="IA426" s="57"/>
      <c r="IB426" s="57"/>
      <c r="IC426" s="57"/>
      <c r="ID426" s="57"/>
      <c r="IE426" s="57"/>
      <c r="IF426" s="57"/>
      <c r="IG426" s="57"/>
      <c r="IH426" s="57"/>
      <c r="II426" s="57"/>
      <c r="IJ426" s="57"/>
      <c r="IK426" s="57"/>
      <c r="IL426" s="57"/>
      <c r="IM426" s="57"/>
      <c r="IN426" s="57"/>
      <c r="IO426" s="57"/>
      <c r="IP426" s="57"/>
      <c r="IQ426" s="57"/>
      <c r="IR426" s="57"/>
      <c r="IS426" s="57"/>
      <c r="IT426" s="57"/>
      <c r="IU426" s="57"/>
      <c r="IV426" s="57"/>
      <c r="IW426" s="57"/>
      <c r="IX426" s="57"/>
      <c r="IY426" s="57"/>
      <c r="IZ426" s="57"/>
      <c r="JA426" s="57"/>
      <c r="JB426" s="57"/>
      <c r="JC426" s="57"/>
      <c r="JD426" s="57"/>
      <c r="JE426" s="57"/>
      <c r="JF426" s="57"/>
      <c r="JG426" s="57"/>
      <c r="JH426" s="57"/>
      <c r="JI426" s="57"/>
      <c r="JJ426" s="57"/>
      <c r="JK426" s="57"/>
      <c r="JL426" s="57"/>
      <c r="JM426" s="57"/>
      <c r="JN426" s="57"/>
      <c r="JO426" s="57"/>
      <c r="JP426" s="57"/>
      <c r="JQ426" s="57"/>
      <c r="JR426" s="57"/>
      <c r="JS426" s="57"/>
      <c r="JT426" s="57"/>
      <c r="JU426" s="57"/>
      <c r="JV426" s="57"/>
      <c r="JW426" s="57"/>
      <c r="JX426" s="57"/>
      <c r="JY426" s="57"/>
      <c r="JZ426" s="57"/>
      <c r="KA426" s="57"/>
      <c r="KB426" s="57"/>
      <c r="KC426" s="57"/>
      <c r="KD426" s="57"/>
      <c r="KE426" s="57"/>
      <c r="KF426" s="57"/>
      <c r="KG426" s="57"/>
      <c r="KH426" s="57"/>
      <c r="KI426" s="57"/>
      <c r="KJ426" s="57"/>
      <c r="KK426" s="57"/>
      <c r="KL426" s="57"/>
      <c r="KM426" s="57"/>
      <c r="KN426" s="57"/>
      <c r="KO426" s="57"/>
      <c r="KP426" s="57"/>
      <c r="KQ426" s="57"/>
      <c r="KR426" s="57"/>
      <c r="KS426" s="57"/>
      <c r="KT426" s="57"/>
      <c r="KU426" s="57"/>
      <c r="KV426" s="57"/>
      <c r="KW426" s="57"/>
      <c r="KX426" s="57"/>
      <c r="KY426" s="57"/>
      <c r="KZ426" s="57"/>
      <c r="LA426" s="57"/>
      <c r="LB426" s="57"/>
      <c r="LC426" s="57"/>
      <c r="LD426" s="57"/>
      <c r="LE426" s="57"/>
      <c r="LF426" s="57"/>
      <c r="LG426" s="57"/>
      <c r="LH426" s="57"/>
      <c r="LI426" s="57"/>
      <c r="LJ426" s="57"/>
      <c r="LK426" s="57"/>
      <c r="LL426" s="57"/>
      <c r="LM426" s="57"/>
      <c r="LN426" s="57"/>
      <c r="LO426" s="57"/>
      <c r="LP426" s="57"/>
      <c r="LQ426" s="57"/>
      <c r="LR426" s="57"/>
      <c r="LS426" s="57"/>
      <c r="LT426" s="57"/>
      <c r="LU426" s="57"/>
      <c r="LV426" s="57"/>
      <c r="LW426" s="57"/>
      <c r="LX426" s="57"/>
      <c r="LY426" s="57"/>
      <c r="LZ426" s="57"/>
      <c r="MA426" s="57"/>
      <c r="MB426" s="57"/>
      <c r="MC426" s="57"/>
      <c r="MD426" s="57"/>
      <c r="ME426" s="57"/>
      <c r="MF426" s="57"/>
      <c r="MG426" s="57"/>
      <c r="MH426" s="57"/>
      <c r="MI426" s="57"/>
      <c r="MJ426" s="57"/>
      <c r="MK426" s="57"/>
      <c r="ML426" s="57"/>
      <c r="MM426" s="57"/>
      <c r="MN426" s="57"/>
      <c r="MO426" s="57"/>
      <c r="MP426" s="57"/>
      <c r="MQ426" s="57"/>
      <c r="MR426" s="57"/>
      <c r="MS426" s="57"/>
      <c r="MT426" s="57"/>
      <c r="MU426" s="57"/>
      <c r="MV426" s="57"/>
      <c r="MW426" s="57"/>
      <c r="MX426" s="57"/>
      <c r="MY426" s="57"/>
      <c r="MZ426" s="57"/>
      <c r="NA426" s="57"/>
      <c r="NB426" s="57"/>
      <c r="NC426" s="57"/>
      <c r="ND426" s="57"/>
      <c r="NE426" s="57"/>
      <c r="NF426" s="57"/>
      <c r="NG426" s="57"/>
      <c r="NH426" s="57"/>
      <c r="NI426" s="57"/>
      <c r="NJ426" s="57"/>
      <c r="NK426" s="57"/>
      <c r="NL426" s="57"/>
      <c r="NM426" s="57"/>
      <c r="NN426" s="57"/>
      <c r="NO426" s="57"/>
      <c r="NP426" s="57"/>
      <c r="NQ426" s="57"/>
      <c r="NR426" s="57"/>
      <c r="NS426" s="57"/>
      <c r="NT426" s="57"/>
      <c r="NU426" s="57"/>
      <c r="NV426" s="57"/>
      <c r="NW426" s="57"/>
      <c r="NX426" s="57"/>
      <c r="NY426" s="57"/>
      <c r="NZ426" s="57"/>
      <c r="OA426" s="57"/>
      <c r="OB426" s="57"/>
      <c r="OC426" s="57"/>
      <c r="OD426" s="57"/>
      <c r="OE426" s="57"/>
      <c r="OF426" s="57"/>
      <c r="OG426" s="57"/>
      <c r="OH426" s="57"/>
      <c r="OI426" s="57"/>
      <c r="OJ426" s="57"/>
      <c r="OK426" s="57"/>
      <c r="OL426" s="57"/>
      <c r="OM426" s="57"/>
      <c r="ON426" s="57"/>
      <c r="OO426" s="57"/>
      <c r="OP426" s="57"/>
      <c r="OQ426" s="57"/>
      <c r="OR426" s="57"/>
      <c r="OS426" s="57"/>
      <c r="OT426" s="57"/>
      <c r="OU426" s="57"/>
      <c r="OV426" s="57"/>
      <c r="OW426" s="57"/>
      <c r="OX426" s="57"/>
      <c r="OY426" s="57"/>
      <c r="OZ426" s="57"/>
      <c r="PA426" s="57"/>
      <c r="PB426" s="57"/>
      <c r="PC426" s="57"/>
      <c r="PD426" s="57"/>
      <c r="PE426" s="57"/>
      <c r="PF426" s="57"/>
      <c r="PG426" s="57"/>
      <c r="PH426" s="57"/>
      <c r="PI426" s="57"/>
      <c r="PJ426" s="57"/>
      <c r="PK426" s="57"/>
      <c r="PL426" s="57"/>
      <c r="PM426" s="57"/>
      <c r="PN426" s="57"/>
      <c r="PO426" s="57"/>
      <c r="PP426" s="57"/>
      <c r="PQ426" s="57"/>
      <c r="PR426" s="57"/>
      <c r="PS426" s="57"/>
      <c r="PT426" s="57"/>
      <c r="PU426" s="57"/>
      <c r="PV426" s="57"/>
      <c r="PW426" s="57"/>
      <c r="PX426" s="57"/>
      <c r="PY426" s="57"/>
      <c r="PZ426" s="57"/>
      <c r="QA426" s="57"/>
      <c r="QB426" s="57"/>
      <c r="QC426" s="57"/>
      <c r="QD426" s="57"/>
      <c r="QE426" s="57"/>
      <c r="QF426" s="57"/>
      <c r="QG426" s="57"/>
      <c r="QH426" s="57"/>
      <c r="QI426" s="57"/>
      <c r="QJ426" s="57"/>
      <c r="QK426" s="57"/>
      <c r="QL426" s="57"/>
      <c r="QM426" s="57"/>
      <c r="QN426" s="57"/>
      <c r="QO426" s="57"/>
      <c r="QP426" s="57"/>
      <c r="QQ426" s="57"/>
      <c r="QR426" s="57"/>
      <c r="QS426" s="57"/>
      <c r="QT426" s="57"/>
      <c r="QU426" s="57"/>
      <c r="QV426" s="57"/>
      <c r="QW426" s="57"/>
      <c r="QX426" s="57"/>
      <c r="QY426" s="57"/>
      <c r="QZ426" s="57"/>
      <c r="RA426" s="57"/>
      <c r="RB426" s="57"/>
      <c r="RC426" s="57"/>
      <c r="RD426" s="57"/>
      <c r="RE426" s="57"/>
      <c r="RF426" s="57"/>
      <c r="RG426" s="57"/>
      <c r="RH426" s="57"/>
      <c r="RI426" s="57"/>
      <c r="RJ426" s="57"/>
      <c r="RK426" s="57"/>
      <c r="RL426" s="57"/>
      <c r="RM426" s="57"/>
      <c r="RN426" s="57"/>
      <c r="RO426" s="57"/>
      <c r="RP426" s="57"/>
      <c r="RQ426" s="57"/>
      <c r="RR426" s="57"/>
      <c r="RS426" s="57"/>
      <c r="RT426" s="57"/>
      <c r="RU426" s="57"/>
      <c r="RV426" s="57"/>
      <c r="RW426" s="57"/>
      <c r="RX426" s="57"/>
      <c r="RY426" s="57"/>
      <c r="RZ426" s="57"/>
      <c r="SA426" s="57"/>
      <c r="SB426" s="57"/>
      <c r="SC426" s="57"/>
      <c r="SD426" s="57"/>
      <c r="SE426" s="57"/>
      <c r="SF426" s="57"/>
      <c r="SG426" s="57"/>
      <c r="SH426" s="57"/>
      <c r="SI426" s="57"/>
      <c r="SJ426" s="57"/>
      <c r="SK426" s="57"/>
      <c r="SL426" s="57"/>
      <c r="SM426" s="57"/>
      <c r="SN426" s="57"/>
      <c r="SO426" s="57"/>
      <c r="SP426" s="57"/>
      <c r="SQ426" s="57"/>
      <c r="SR426" s="57"/>
      <c r="SS426" s="57"/>
      <c r="ST426" s="57"/>
      <c r="SU426" s="57"/>
      <c r="SV426" s="57"/>
      <c r="SW426" s="57"/>
      <c r="SX426" s="57"/>
      <c r="SY426" s="57"/>
      <c r="SZ426" s="57"/>
      <c r="TA426" s="57"/>
      <c r="TB426" s="57"/>
      <c r="TC426" s="57"/>
      <c r="TD426" s="57"/>
      <c r="TE426" s="57"/>
      <c r="TF426" s="57"/>
      <c r="TG426" s="57"/>
      <c r="TH426" s="57"/>
      <c r="TI426" s="57"/>
      <c r="TJ426" s="57"/>
      <c r="TK426" s="57"/>
      <c r="TL426" s="57"/>
      <c r="TM426" s="57"/>
      <c r="TN426" s="57"/>
      <c r="TO426" s="57"/>
      <c r="TP426" s="57"/>
      <c r="TQ426" s="57"/>
      <c r="TR426" s="57"/>
      <c r="TS426" s="57"/>
      <c r="TT426" s="57"/>
      <c r="TU426" s="57"/>
      <c r="TV426" s="57"/>
      <c r="TW426" s="57"/>
      <c r="TX426" s="57"/>
      <c r="TY426" s="57"/>
      <c r="TZ426" s="57"/>
      <c r="UA426" s="57"/>
      <c r="UB426" s="57"/>
      <c r="UC426" s="57"/>
      <c r="UD426" s="57"/>
      <c r="UE426" s="57"/>
      <c r="UF426" s="57"/>
      <c r="UG426" s="57"/>
      <c r="UH426" s="57"/>
      <c r="UI426" s="57"/>
      <c r="UJ426" s="57"/>
      <c r="UK426" s="57"/>
      <c r="UL426" s="57"/>
      <c r="UM426" s="57"/>
      <c r="UN426" s="57"/>
      <c r="UO426" s="57"/>
      <c r="UP426" s="57"/>
      <c r="UQ426" s="57"/>
      <c r="UR426" s="57"/>
      <c r="US426" s="57"/>
      <c r="UT426" s="57"/>
      <c r="UU426" s="57"/>
      <c r="UV426" s="57"/>
      <c r="UW426" s="57"/>
      <c r="UX426" s="57"/>
      <c r="UY426" s="57"/>
      <c r="UZ426" s="57"/>
      <c r="VA426" s="57"/>
      <c r="VB426" s="57"/>
      <c r="VC426" s="57"/>
      <c r="VD426" s="57"/>
      <c r="VE426" s="57"/>
      <c r="VF426" s="57"/>
      <c r="VG426" s="57"/>
      <c r="VH426" s="57"/>
      <c r="VI426" s="57"/>
      <c r="VJ426" s="57"/>
      <c r="VK426" s="57"/>
      <c r="VL426" s="57"/>
      <c r="VM426" s="57"/>
      <c r="VN426" s="57"/>
      <c r="VO426" s="57"/>
      <c r="VP426" s="57"/>
      <c r="VQ426" s="57"/>
      <c r="VR426" s="57"/>
      <c r="VS426" s="57"/>
      <c r="VT426" s="57"/>
      <c r="VU426" s="57"/>
      <c r="VV426" s="57"/>
      <c r="VW426" s="57"/>
      <c r="VX426" s="57"/>
      <c r="VY426" s="57"/>
      <c r="VZ426" s="57"/>
      <c r="WA426" s="57"/>
      <c r="WB426" s="57"/>
      <c r="WC426" s="57"/>
      <c r="WD426" s="57"/>
      <c r="WE426" s="57"/>
      <c r="WF426" s="57"/>
      <c r="WG426" s="57"/>
      <c r="WH426" s="57"/>
      <c r="WI426" s="57"/>
      <c r="WJ426" s="57"/>
      <c r="WK426" s="57"/>
      <c r="WL426" s="57"/>
      <c r="WM426" s="57"/>
      <c r="WN426" s="57"/>
      <c r="WO426" s="57"/>
      <c r="WP426" s="57"/>
      <c r="WQ426" s="57"/>
      <c r="WR426" s="57"/>
      <c r="WS426" s="57"/>
      <c r="WT426" s="57"/>
      <c r="WU426" s="57"/>
      <c r="WV426" s="57"/>
      <c r="WW426" s="57"/>
      <c r="WX426" s="57"/>
      <c r="WY426" s="57"/>
      <c r="WZ426" s="57"/>
      <c r="XA426" s="57"/>
      <c r="XB426" s="57"/>
      <c r="XC426" s="57"/>
      <c r="XD426" s="57"/>
      <c r="XE426" s="57"/>
      <c r="XF426" s="57"/>
      <c r="XG426" s="57"/>
      <c r="XH426" s="57"/>
      <c r="XI426" s="57"/>
      <c r="XJ426" s="57"/>
      <c r="XK426" s="57"/>
      <c r="XL426" s="57"/>
      <c r="XM426" s="57"/>
      <c r="XN426" s="57"/>
      <c r="XO426" s="57"/>
      <c r="XP426" s="57"/>
      <c r="XQ426" s="57"/>
      <c r="XR426" s="57"/>
      <c r="XS426" s="57"/>
      <c r="XT426" s="57"/>
      <c r="XU426" s="57"/>
      <c r="XV426" s="57"/>
      <c r="XW426" s="57"/>
    </row>
    <row r="427">
      <c r="AI427" s="57"/>
      <c r="BR427" s="57"/>
      <c r="DA427" s="57"/>
      <c r="EJ427" s="57"/>
      <c r="EK427" s="57"/>
      <c r="EL427" s="57"/>
      <c r="EM427" s="57"/>
      <c r="EN427" s="57"/>
      <c r="EO427" s="57"/>
      <c r="EP427" s="57"/>
      <c r="EQ427" s="57"/>
      <c r="ER427" s="57"/>
      <c r="ES427" s="57"/>
      <c r="ET427" s="57"/>
      <c r="EU427" s="57"/>
      <c r="EV427" s="57"/>
      <c r="EW427" s="57"/>
      <c r="EX427" s="57"/>
      <c r="EY427" s="57"/>
      <c r="EZ427" s="57"/>
      <c r="FA427" s="57"/>
      <c r="FB427" s="57"/>
      <c r="FC427" s="57"/>
      <c r="FD427" s="57"/>
      <c r="FE427" s="57"/>
      <c r="FF427" s="57"/>
      <c r="FG427" s="57"/>
      <c r="FH427" s="57"/>
      <c r="FI427" s="57"/>
      <c r="FJ427" s="57"/>
      <c r="FK427" s="57"/>
      <c r="FL427" s="57"/>
      <c r="FM427" s="57"/>
      <c r="FN427" s="57"/>
      <c r="FO427" s="57"/>
      <c r="FP427" s="57"/>
      <c r="FQ427" s="57"/>
      <c r="FR427" s="57"/>
      <c r="FS427" s="57"/>
      <c r="FT427" s="57"/>
      <c r="FU427" s="57"/>
      <c r="FV427" s="57"/>
      <c r="FW427" s="57"/>
      <c r="FX427" s="57"/>
      <c r="FY427" s="57"/>
      <c r="FZ427" s="57"/>
      <c r="GA427" s="57"/>
      <c r="GB427" s="57"/>
      <c r="GC427" s="57"/>
      <c r="GD427" s="57"/>
      <c r="GE427" s="57"/>
      <c r="GF427" s="57"/>
      <c r="GG427" s="57"/>
      <c r="GH427" s="57"/>
      <c r="GI427" s="57"/>
      <c r="GJ427" s="57"/>
      <c r="GK427" s="57"/>
      <c r="GL427" s="57"/>
      <c r="GM427" s="57"/>
      <c r="GN427" s="57"/>
      <c r="GO427" s="57"/>
      <c r="GP427" s="57"/>
      <c r="GQ427" s="57"/>
      <c r="GR427" s="57"/>
      <c r="GS427" s="57"/>
      <c r="GT427" s="57"/>
      <c r="GU427" s="57"/>
      <c r="GV427" s="57"/>
      <c r="GW427" s="57"/>
      <c r="GX427" s="57"/>
      <c r="GY427" s="57"/>
      <c r="GZ427" s="57"/>
      <c r="HA427" s="57"/>
      <c r="HB427" s="57"/>
      <c r="HC427" s="57"/>
      <c r="HD427" s="57"/>
      <c r="HE427" s="57"/>
      <c r="HF427" s="57"/>
      <c r="HG427" s="57"/>
      <c r="HH427" s="57"/>
      <c r="HI427" s="57"/>
      <c r="HJ427" s="57"/>
      <c r="HK427" s="57"/>
      <c r="HL427" s="57"/>
      <c r="HM427" s="57"/>
      <c r="HN427" s="57"/>
      <c r="HO427" s="57"/>
      <c r="HP427" s="57"/>
      <c r="HQ427" s="57"/>
      <c r="HR427" s="57"/>
      <c r="HS427" s="57"/>
      <c r="HT427" s="57"/>
      <c r="HU427" s="57"/>
      <c r="HV427" s="57"/>
      <c r="HW427" s="57"/>
      <c r="HX427" s="57"/>
      <c r="HY427" s="57"/>
      <c r="HZ427" s="57"/>
      <c r="IA427" s="57"/>
      <c r="IB427" s="57"/>
      <c r="IC427" s="57"/>
      <c r="ID427" s="57"/>
      <c r="IE427" s="57"/>
      <c r="IF427" s="57"/>
      <c r="IG427" s="57"/>
      <c r="IH427" s="57"/>
      <c r="II427" s="57"/>
      <c r="IJ427" s="57"/>
      <c r="IK427" s="57"/>
      <c r="IL427" s="57"/>
      <c r="IM427" s="57"/>
      <c r="IN427" s="57"/>
      <c r="IO427" s="57"/>
      <c r="IP427" s="57"/>
      <c r="IQ427" s="57"/>
      <c r="IR427" s="57"/>
      <c r="IS427" s="57"/>
      <c r="IT427" s="57"/>
      <c r="IU427" s="57"/>
      <c r="IV427" s="57"/>
      <c r="IW427" s="57"/>
      <c r="IX427" s="57"/>
      <c r="IY427" s="57"/>
      <c r="IZ427" s="57"/>
      <c r="JA427" s="57"/>
      <c r="JB427" s="57"/>
      <c r="JC427" s="57"/>
      <c r="JD427" s="57"/>
      <c r="JE427" s="57"/>
      <c r="JF427" s="57"/>
      <c r="JG427" s="57"/>
      <c r="JH427" s="57"/>
      <c r="JI427" s="57"/>
      <c r="JJ427" s="57"/>
      <c r="JK427" s="57"/>
      <c r="JL427" s="57"/>
      <c r="JM427" s="57"/>
      <c r="JN427" s="57"/>
      <c r="JO427" s="57"/>
      <c r="JP427" s="57"/>
      <c r="JQ427" s="57"/>
      <c r="JR427" s="57"/>
      <c r="JS427" s="57"/>
      <c r="JT427" s="57"/>
      <c r="JU427" s="57"/>
      <c r="JV427" s="57"/>
      <c r="JW427" s="57"/>
      <c r="JX427" s="57"/>
      <c r="JY427" s="57"/>
      <c r="JZ427" s="57"/>
      <c r="KA427" s="57"/>
      <c r="KB427" s="57"/>
      <c r="KC427" s="57"/>
      <c r="KD427" s="57"/>
      <c r="KE427" s="57"/>
      <c r="KF427" s="57"/>
      <c r="KG427" s="57"/>
      <c r="KH427" s="57"/>
      <c r="KI427" s="57"/>
      <c r="KJ427" s="57"/>
      <c r="KK427" s="57"/>
      <c r="KL427" s="57"/>
      <c r="KM427" s="57"/>
      <c r="KN427" s="57"/>
      <c r="KO427" s="57"/>
      <c r="KP427" s="57"/>
      <c r="KQ427" s="57"/>
      <c r="KR427" s="57"/>
      <c r="KS427" s="57"/>
      <c r="KT427" s="57"/>
      <c r="KU427" s="57"/>
      <c r="KV427" s="57"/>
      <c r="KW427" s="57"/>
      <c r="KX427" s="57"/>
      <c r="KY427" s="57"/>
      <c r="KZ427" s="57"/>
      <c r="LA427" s="57"/>
      <c r="LB427" s="57"/>
      <c r="LC427" s="57"/>
      <c r="LD427" s="57"/>
      <c r="LE427" s="57"/>
      <c r="LF427" s="57"/>
      <c r="LG427" s="57"/>
      <c r="LH427" s="57"/>
      <c r="LI427" s="57"/>
      <c r="LJ427" s="57"/>
      <c r="LK427" s="57"/>
      <c r="LL427" s="57"/>
      <c r="LM427" s="57"/>
      <c r="LN427" s="57"/>
      <c r="LO427" s="57"/>
      <c r="LP427" s="57"/>
      <c r="LQ427" s="57"/>
      <c r="LR427" s="57"/>
      <c r="LS427" s="57"/>
      <c r="LT427" s="57"/>
      <c r="LU427" s="57"/>
      <c r="LV427" s="57"/>
      <c r="LW427" s="57"/>
      <c r="LX427" s="57"/>
      <c r="LY427" s="57"/>
      <c r="LZ427" s="57"/>
      <c r="MA427" s="57"/>
      <c r="MB427" s="57"/>
      <c r="MC427" s="57"/>
      <c r="MD427" s="57"/>
      <c r="ME427" s="57"/>
      <c r="MF427" s="57"/>
      <c r="MG427" s="57"/>
      <c r="MH427" s="57"/>
      <c r="MI427" s="57"/>
      <c r="MJ427" s="57"/>
      <c r="MK427" s="57"/>
      <c r="ML427" s="57"/>
      <c r="MM427" s="57"/>
      <c r="MN427" s="57"/>
      <c r="MO427" s="57"/>
      <c r="MP427" s="57"/>
      <c r="MQ427" s="57"/>
      <c r="MR427" s="57"/>
      <c r="MS427" s="57"/>
      <c r="MT427" s="57"/>
      <c r="MU427" s="57"/>
      <c r="MV427" s="57"/>
      <c r="MW427" s="57"/>
      <c r="MX427" s="57"/>
      <c r="MY427" s="57"/>
      <c r="MZ427" s="57"/>
      <c r="NA427" s="57"/>
      <c r="NB427" s="57"/>
      <c r="NC427" s="57"/>
      <c r="ND427" s="57"/>
      <c r="NE427" s="57"/>
      <c r="NF427" s="57"/>
      <c r="NG427" s="57"/>
      <c r="NH427" s="57"/>
      <c r="NI427" s="57"/>
      <c r="NJ427" s="57"/>
      <c r="NK427" s="57"/>
      <c r="NL427" s="57"/>
      <c r="NM427" s="57"/>
      <c r="NN427" s="57"/>
      <c r="NO427" s="57"/>
      <c r="NP427" s="57"/>
      <c r="NQ427" s="57"/>
      <c r="NR427" s="57"/>
      <c r="NS427" s="57"/>
      <c r="NT427" s="57"/>
      <c r="NU427" s="57"/>
      <c r="NV427" s="57"/>
      <c r="NW427" s="57"/>
      <c r="NX427" s="57"/>
      <c r="NY427" s="57"/>
      <c r="NZ427" s="57"/>
      <c r="OA427" s="57"/>
      <c r="OB427" s="57"/>
      <c r="OC427" s="57"/>
      <c r="OD427" s="57"/>
      <c r="OE427" s="57"/>
      <c r="OF427" s="57"/>
      <c r="OG427" s="57"/>
      <c r="OH427" s="57"/>
      <c r="OI427" s="57"/>
      <c r="OJ427" s="57"/>
      <c r="OK427" s="57"/>
      <c r="OL427" s="57"/>
      <c r="OM427" s="57"/>
      <c r="ON427" s="57"/>
      <c r="OO427" s="57"/>
      <c r="OP427" s="57"/>
      <c r="OQ427" s="57"/>
      <c r="OR427" s="57"/>
      <c r="OS427" s="57"/>
      <c r="OT427" s="57"/>
      <c r="OU427" s="57"/>
      <c r="OV427" s="57"/>
      <c r="OW427" s="57"/>
      <c r="OX427" s="57"/>
      <c r="OY427" s="57"/>
      <c r="OZ427" s="57"/>
      <c r="PA427" s="57"/>
      <c r="PB427" s="57"/>
      <c r="PC427" s="57"/>
      <c r="PD427" s="57"/>
      <c r="PE427" s="57"/>
      <c r="PF427" s="57"/>
      <c r="PG427" s="57"/>
      <c r="PH427" s="57"/>
      <c r="PI427" s="57"/>
      <c r="PJ427" s="57"/>
      <c r="PK427" s="57"/>
      <c r="PL427" s="57"/>
      <c r="PM427" s="57"/>
      <c r="PN427" s="57"/>
      <c r="PO427" s="57"/>
      <c r="PP427" s="57"/>
      <c r="PQ427" s="57"/>
      <c r="PR427" s="57"/>
      <c r="PS427" s="57"/>
      <c r="PT427" s="57"/>
      <c r="PU427" s="57"/>
      <c r="PV427" s="57"/>
      <c r="PW427" s="57"/>
      <c r="PX427" s="57"/>
      <c r="PY427" s="57"/>
      <c r="PZ427" s="57"/>
      <c r="QA427" s="57"/>
      <c r="QB427" s="57"/>
      <c r="QC427" s="57"/>
      <c r="QD427" s="57"/>
      <c r="QE427" s="57"/>
      <c r="QF427" s="57"/>
      <c r="QG427" s="57"/>
      <c r="QH427" s="57"/>
      <c r="QI427" s="57"/>
      <c r="QJ427" s="57"/>
      <c r="QK427" s="57"/>
      <c r="QL427" s="57"/>
      <c r="QM427" s="57"/>
      <c r="QN427" s="57"/>
      <c r="QO427" s="57"/>
      <c r="QP427" s="57"/>
      <c r="QQ427" s="57"/>
      <c r="QR427" s="57"/>
      <c r="QS427" s="57"/>
      <c r="QT427" s="57"/>
      <c r="QU427" s="57"/>
      <c r="QV427" s="57"/>
      <c r="QW427" s="57"/>
      <c r="QX427" s="57"/>
      <c r="QY427" s="57"/>
      <c r="QZ427" s="57"/>
      <c r="RA427" s="57"/>
      <c r="RB427" s="57"/>
      <c r="RC427" s="57"/>
      <c r="RD427" s="57"/>
      <c r="RE427" s="57"/>
      <c r="RF427" s="57"/>
      <c r="RG427" s="57"/>
      <c r="RH427" s="57"/>
      <c r="RI427" s="57"/>
      <c r="RJ427" s="57"/>
      <c r="RK427" s="57"/>
      <c r="RL427" s="57"/>
      <c r="RM427" s="57"/>
      <c r="RN427" s="57"/>
      <c r="RO427" s="57"/>
      <c r="RP427" s="57"/>
      <c r="RQ427" s="57"/>
      <c r="RR427" s="57"/>
      <c r="RS427" s="57"/>
      <c r="RT427" s="57"/>
      <c r="RU427" s="57"/>
      <c r="RV427" s="57"/>
      <c r="RW427" s="57"/>
      <c r="RX427" s="57"/>
      <c r="RY427" s="57"/>
      <c r="RZ427" s="57"/>
      <c r="SA427" s="57"/>
      <c r="SB427" s="57"/>
      <c r="SC427" s="57"/>
      <c r="SD427" s="57"/>
      <c r="SE427" s="57"/>
      <c r="SF427" s="57"/>
      <c r="SG427" s="57"/>
      <c r="SH427" s="57"/>
      <c r="SI427" s="57"/>
      <c r="SJ427" s="57"/>
      <c r="SK427" s="57"/>
      <c r="SL427" s="57"/>
      <c r="SM427" s="57"/>
      <c r="SN427" s="57"/>
      <c r="SO427" s="57"/>
      <c r="SP427" s="57"/>
      <c r="SQ427" s="57"/>
      <c r="SR427" s="57"/>
      <c r="SS427" s="57"/>
      <c r="ST427" s="57"/>
      <c r="SU427" s="57"/>
      <c r="SV427" s="57"/>
      <c r="SW427" s="57"/>
      <c r="SX427" s="57"/>
      <c r="SY427" s="57"/>
      <c r="SZ427" s="57"/>
      <c r="TA427" s="57"/>
      <c r="TB427" s="57"/>
      <c r="TC427" s="57"/>
      <c r="TD427" s="57"/>
      <c r="TE427" s="57"/>
      <c r="TF427" s="57"/>
      <c r="TG427" s="57"/>
      <c r="TH427" s="57"/>
      <c r="TI427" s="57"/>
      <c r="TJ427" s="57"/>
      <c r="TK427" s="57"/>
      <c r="TL427" s="57"/>
      <c r="TM427" s="57"/>
      <c r="TN427" s="57"/>
      <c r="TO427" s="57"/>
      <c r="TP427" s="57"/>
      <c r="TQ427" s="57"/>
      <c r="TR427" s="57"/>
      <c r="TS427" s="57"/>
      <c r="TT427" s="57"/>
      <c r="TU427" s="57"/>
      <c r="TV427" s="57"/>
      <c r="TW427" s="57"/>
      <c r="TX427" s="57"/>
      <c r="TY427" s="57"/>
      <c r="TZ427" s="57"/>
      <c r="UA427" s="57"/>
      <c r="UB427" s="57"/>
      <c r="UC427" s="57"/>
      <c r="UD427" s="57"/>
      <c r="UE427" s="57"/>
      <c r="UF427" s="57"/>
      <c r="UG427" s="57"/>
      <c r="UH427" s="57"/>
      <c r="UI427" s="57"/>
      <c r="UJ427" s="57"/>
      <c r="UK427" s="57"/>
      <c r="UL427" s="57"/>
      <c r="UM427" s="57"/>
      <c r="UN427" s="57"/>
      <c r="UO427" s="57"/>
      <c r="UP427" s="57"/>
      <c r="UQ427" s="57"/>
      <c r="UR427" s="57"/>
      <c r="US427" s="57"/>
      <c r="UT427" s="57"/>
      <c r="UU427" s="57"/>
      <c r="UV427" s="57"/>
      <c r="UW427" s="57"/>
      <c r="UX427" s="57"/>
      <c r="UY427" s="57"/>
      <c r="UZ427" s="57"/>
      <c r="VA427" s="57"/>
      <c r="VB427" s="57"/>
      <c r="VC427" s="57"/>
      <c r="VD427" s="57"/>
      <c r="VE427" s="57"/>
      <c r="VF427" s="57"/>
      <c r="VG427" s="57"/>
      <c r="VH427" s="57"/>
      <c r="VI427" s="57"/>
      <c r="VJ427" s="57"/>
      <c r="VK427" s="57"/>
      <c r="VL427" s="57"/>
      <c r="VM427" s="57"/>
      <c r="VN427" s="57"/>
      <c r="VO427" s="57"/>
      <c r="VP427" s="57"/>
      <c r="VQ427" s="57"/>
      <c r="VR427" s="57"/>
      <c r="VS427" s="57"/>
      <c r="VT427" s="57"/>
      <c r="VU427" s="57"/>
      <c r="VV427" s="57"/>
      <c r="VW427" s="57"/>
      <c r="VX427" s="57"/>
      <c r="VY427" s="57"/>
      <c r="VZ427" s="57"/>
      <c r="WA427" s="57"/>
      <c r="WB427" s="57"/>
      <c r="WC427" s="57"/>
      <c r="WD427" s="57"/>
      <c r="WE427" s="57"/>
      <c r="WF427" s="57"/>
      <c r="WG427" s="57"/>
      <c r="WH427" s="57"/>
      <c r="WI427" s="57"/>
      <c r="WJ427" s="57"/>
      <c r="WK427" s="57"/>
      <c r="WL427" s="57"/>
      <c r="WM427" s="57"/>
      <c r="WN427" s="57"/>
      <c r="WO427" s="57"/>
      <c r="WP427" s="57"/>
      <c r="WQ427" s="57"/>
      <c r="WR427" s="57"/>
      <c r="WS427" s="57"/>
      <c r="WT427" s="57"/>
      <c r="WU427" s="57"/>
      <c r="WV427" s="57"/>
      <c r="WW427" s="57"/>
      <c r="WX427" s="57"/>
      <c r="WY427" s="57"/>
      <c r="WZ427" s="57"/>
      <c r="XA427" s="57"/>
      <c r="XB427" s="57"/>
      <c r="XC427" s="57"/>
      <c r="XD427" s="57"/>
      <c r="XE427" s="57"/>
      <c r="XF427" s="57"/>
      <c r="XG427" s="57"/>
      <c r="XH427" s="57"/>
      <c r="XI427" s="57"/>
      <c r="XJ427" s="57"/>
      <c r="XK427" s="57"/>
      <c r="XL427" s="57"/>
      <c r="XM427" s="57"/>
      <c r="XN427" s="57"/>
      <c r="XO427" s="57"/>
      <c r="XP427" s="57"/>
      <c r="XQ427" s="57"/>
      <c r="XR427" s="57"/>
      <c r="XS427" s="57"/>
      <c r="XT427" s="57"/>
      <c r="XU427" s="57"/>
      <c r="XV427" s="57"/>
      <c r="XW427" s="57"/>
    </row>
    <row r="428">
      <c r="AI428" s="57"/>
      <c r="BR428" s="57"/>
      <c r="DA428" s="57"/>
      <c r="EJ428" s="57"/>
      <c r="EK428" s="57"/>
      <c r="EL428" s="57"/>
      <c r="EM428" s="57"/>
      <c r="EN428" s="57"/>
      <c r="EO428" s="57"/>
      <c r="EP428" s="57"/>
      <c r="EQ428" s="57"/>
      <c r="ER428" s="57"/>
      <c r="ES428" s="57"/>
      <c r="ET428" s="57"/>
      <c r="EU428" s="57"/>
      <c r="EV428" s="57"/>
      <c r="EW428" s="57"/>
      <c r="EX428" s="57"/>
      <c r="EY428" s="57"/>
      <c r="EZ428" s="57"/>
      <c r="FA428" s="57"/>
      <c r="FB428" s="57"/>
      <c r="FC428" s="57"/>
      <c r="FD428" s="57"/>
      <c r="FE428" s="57"/>
      <c r="FF428" s="57"/>
      <c r="FG428" s="57"/>
      <c r="FH428" s="57"/>
      <c r="FI428" s="57"/>
      <c r="FJ428" s="57"/>
      <c r="FK428" s="57"/>
      <c r="FL428" s="57"/>
      <c r="FM428" s="57"/>
      <c r="FN428" s="57"/>
      <c r="FO428" s="57"/>
      <c r="FP428" s="57"/>
      <c r="FQ428" s="57"/>
      <c r="FR428" s="57"/>
      <c r="FS428" s="57"/>
      <c r="FT428" s="57"/>
      <c r="FU428" s="57"/>
      <c r="FV428" s="57"/>
      <c r="FW428" s="57"/>
      <c r="FX428" s="57"/>
      <c r="FY428" s="57"/>
      <c r="FZ428" s="57"/>
      <c r="GA428" s="57"/>
      <c r="GB428" s="57"/>
      <c r="GC428" s="57"/>
      <c r="GD428" s="57"/>
      <c r="GE428" s="57"/>
      <c r="GF428" s="57"/>
      <c r="GG428" s="57"/>
      <c r="GH428" s="57"/>
      <c r="GI428" s="57"/>
      <c r="GJ428" s="57"/>
      <c r="GK428" s="57"/>
      <c r="GL428" s="57"/>
      <c r="GM428" s="57"/>
      <c r="GN428" s="57"/>
      <c r="GO428" s="57"/>
      <c r="GP428" s="57"/>
      <c r="GQ428" s="57"/>
      <c r="GR428" s="57"/>
      <c r="GS428" s="57"/>
      <c r="GT428" s="57"/>
      <c r="GU428" s="57"/>
      <c r="GV428" s="57"/>
      <c r="GW428" s="57"/>
      <c r="GX428" s="57"/>
      <c r="GY428" s="57"/>
      <c r="GZ428" s="57"/>
      <c r="HA428" s="57"/>
      <c r="HB428" s="57"/>
      <c r="HC428" s="57"/>
      <c r="HD428" s="57"/>
      <c r="HE428" s="57"/>
      <c r="HF428" s="57"/>
      <c r="HG428" s="57"/>
      <c r="HH428" s="57"/>
      <c r="HI428" s="57"/>
      <c r="HJ428" s="57"/>
      <c r="HK428" s="57"/>
      <c r="HL428" s="57"/>
      <c r="HM428" s="57"/>
      <c r="HN428" s="57"/>
      <c r="HO428" s="57"/>
      <c r="HP428" s="57"/>
      <c r="HQ428" s="57"/>
      <c r="HR428" s="57"/>
      <c r="HS428" s="57"/>
      <c r="HT428" s="57"/>
      <c r="HU428" s="57"/>
      <c r="HV428" s="57"/>
      <c r="HW428" s="57"/>
      <c r="HX428" s="57"/>
      <c r="HY428" s="57"/>
      <c r="HZ428" s="57"/>
      <c r="IA428" s="57"/>
      <c r="IB428" s="57"/>
      <c r="IC428" s="57"/>
      <c r="ID428" s="57"/>
      <c r="IE428" s="57"/>
      <c r="IF428" s="57"/>
      <c r="IG428" s="57"/>
      <c r="IH428" s="57"/>
      <c r="II428" s="57"/>
      <c r="IJ428" s="57"/>
      <c r="IK428" s="57"/>
      <c r="IL428" s="57"/>
      <c r="IM428" s="57"/>
      <c r="IN428" s="57"/>
      <c r="IO428" s="57"/>
      <c r="IP428" s="57"/>
      <c r="IQ428" s="57"/>
      <c r="IR428" s="57"/>
      <c r="IS428" s="57"/>
      <c r="IT428" s="57"/>
      <c r="IU428" s="57"/>
      <c r="IV428" s="57"/>
      <c r="IW428" s="57"/>
      <c r="IX428" s="57"/>
      <c r="IY428" s="57"/>
      <c r="IZ428" s="57"/>
      <c r="JA428" s="57"/>
      <c r="JB428" s="57"/>
      <c r="JC428" s="57"/>
      <c r="JD428" s="57"/>
      <c r="JE428" s="57"/>
      <c r="JF428" s="57"/>
      <c r="JG428" s="57"/>
      <c r="JH428" s="57"/>
      <c r="JI428" s="57"/>
      <c r="JJ428" s="57"/>
      <c r="JK428" s="57"/>
      <c r="JL428" s="57"/>
      <c r="JM428" s="57"/>
      <c r="JN428" s="57"/>
      <c r="JO428" s="57"/>
      <c r="JP428" s="57"/>
      <c r="JQ428" s="57"/>
      <c r="JR428" s="57"/>
      <c r="JS428" s="57"/>
      <c r="JT428" s="57"/>
      <c r="JU428" s="57"/>
      <c r="JV428" s="57"/>
      <c r="JW428" s="57"/>
      <c r="JX428" s="57"/>
      <c r="JY428" s="57"/>
      <c r="JZ428" s="57"/>
      <c r="KA428" s="57"/>
      <c r="KB428" s="57"/>
      <c r="KC428" s="57"/>
      <c r="KD428" s="57"/>
      <c r="KE428" s="57"/>
      <c r="KF428" s="57"/>
      <c r="KG428" s="57"/>
      <c r="KH428" s="57"/>
      <c r="KI428" s="57"/>
      <c r="KJ428" s="57"/>
      <c r="KK428" s="57"/>
      <c r="KL428" s="57"/>
      <c r="KM428" s="57"/>
      <c r="KN428" s="57"/>
      <c r="KO428" s="57"/>
      <c r="KP428" s="57"/>
      <c r="KQ428" s="57"/>
      <c r="KR428" s="57"/>
      <c r="KS428" s="57"/>
      <c r="KT428" s="57"/>
      <c r="KU428" s="57"/>
      <c r="KV428" s="57"/>
      <c r="KW428" s="57"/>
      <c r="KX428" s="57"/>
      <c r="KY428" s="57"/>
      <c r="KZ428" s="57"/>
      <c r="LA428" s="57"/>
      <c r="LB428" s="57"/>
      <c r="LC428" s="57"/>
      <c r="LD428" s="57"/>
      <c r="LE428" s="57"/>
      <c r="LF428" s="57"/>
      <c r="LG428" s="57"/>
      <c r="LH428" s="57"/>
      <c r="LI428" s="57"/>
      <c r="LJ428" s="57"/>
      <c r="LK428" s="57"/>
      <c r="LL428" s="57"/>
      <c r="LM428" s="57"/>
      <c r="LN428" s="57"/>
      <c r="LO428" s="57"/>
      <c r="LP428" s="57"/>
      <c r="LQ428" s="57"/>
      <c r="LR428" s="57"/>
      <c r="LS428" s="57"/>
      <c r="LT428" s="57"/>
      <c r="LU428" s="57"/>
      <c r="LV428" s="57"/>
      <c r="LW428" s="57"/>
      <c r="LX428" s="57"/>
      <c r="LY428" s="57"/>
      <c r="LZ428" s="57"/>
      <c r="MA428" s="57"/>
      <c r="MB428" s="57"/>
      <c r="MC428" s="57"/>
      <c r="MD428" s="57"/>
      <c r="ME428" s="57"/>
      <c r="MF428" s="57"/>
      <c r="MG428" s="57"/>
      <c r="MH428" s="57"/>
      <c r="MI428" s="57"/>
      <c r="MJ428" s="57"/>
      <c r="MK428" s="57"/>
      <c r="ML428" s="57"/>
      <c r="MM428" s="57"/>
      <c r="MN428" s="57"/>
      <c r="MO428" s="57"/>
      <c r="MP428" s="57"/>
      <c r="MQ428" s="57"/>
      <c r="MR428" s="57"/>
      <c r="MS428" s="57"/>
      <c r="MT428" s="57"/>
      <c r="MU428" s="57"/>
      <c r="MV428" s="57"/>
      <c r="MW428" s="57"/>
      <c r="MX428" s="57"/>
      <c r="MY428" s="57"/>
      <c r="MZ428" s="57"/>
      <c r="NA428" s="57"/>
      <c r="NB428" s="57"/>
      <c r="NC428" s="57"/>
      <c r="ND428" s="57"/>
      <c r="NE428" s="57"/>
      <c r="NF428" s="57"/>
      <c r="NG428" s="57"/>
      <c r="NH428" s="57"/>
      <c r="NI428" s="57"/>
      <c r="NJ428" s="57"/>
      <c r="NK428" s="57"/>
      <c r="NL428" s="57"/>
      <c r="NM428" s="57"/>
      <c r="NN428" s="57"/>
      <c r="NO428" s="57"/>
      <c r="NP428" s="57"/>
      <c r="NQ428" s="57"/>
      <c r="NR428" s="57"/>
      <c r="NS428" s="57"/>
      <c r="NT428" s="57"/>
      <c r="NU428" s="57"/>
      <c r="NV428" s="57"/>
      <c r="NW428" s="57"/>
      <c r="NX428" s="57"/>
      <c r="NY428" s="57"/>
      <c r="NZ428" s="57"/>
      <c r="OA428" s="57"/>
      <c r="OB428" s="57"/>
      <c r="OC428" s="57"/>
      <c r="OD428" s="57"/>
      <c r="OE428" s="57"/>
      <c r="OF428" s="57"/>
      <c r="OG428" s="57"/>
      <c r="OH428" s="57"/>
      <c r="OI428" s="57"/>
      <c r="OJ428" s="57"/>
      <c r="OK428" s="57"/>
      <c r="OL428" s="57"/>
      <c r="OM428" s="57"/>
      <c r="ON428" s="57"/>
      <c r="OO428" s="57"/>
      <c r="OP428" s="57"/>
      <c r="OQ428" s="57"/>
      <c r="OR428" s="57"/>
      <c r="OS428" s="57"/>
      <c r="OT428" s="57"/>
      <c r="OU428" s="57"/>
      <c r="OV428" s="57"/>
      <c r="OW428" s="57"/>
      <c r="OX428" s="57"/>
      <c r="OY428" s="57"/>
      <c r="OZ428" s="57"/>
      <c r="PA428" s="57"/>
      <c r="PB428" s="57"/>
      <c r="PC428" s="57"/>
      <c r="PD428" s="57"/>
      <c r="PE428" s="57"/>
      <c r="PF428" s="57"/>
      <c r="PG428" s="57"/>
      <c r="PH428" s="57"/>
      <c r="PI428" s="57"/>
      <c r="PJ428" s="57"/>
      <c r="PK428" s="57"/>
      <c r="PL428" s="57"/>
      <c r="PM428" s="57"/>
      <c r="PN428" s="57"/>
      <c r="PO428" s="57"/>
      <c r="PP428" s="57"/>
      <c r="PQ428" s="57"/>
      <c r="PR428" s="57"/>
      <c r="PS428" s="57"/>
      <c r="PT428" s="57"/>
      <c r="PU428" s="57"/>
      <c r="PV428" s="57"/>
      <c r="PW428" s="57"/>
      <c r="PX428" s="57"/>
      <c r="PY428" s="57"/>
      <c r="PZ428" s="57"/>
      <c r="QA428" s="57"/>
      <c r="QB428" s="57"/>
      <c r="QC428" s="57"/>
      <c r="QD428" s="57"/>
      <c r="QE428" s="57"/>
      <c r="QF428" s="57"/>
      <c r="QG428" s="57"/>
      <c r="QH428" s="57"/>
      <c r="QI428" s="57"/>
      <c r="QJ428" s="57"/>
      <c r="QK428" s="57"/>
      <c r="QL428" s="57"/>
      <c r="QM428" s="57"/>
      <c r="QN428" s="57"/>
      <c r="QO428" s="57"/>
      <c r="QP428" s="57"/>
      <c r="QQ428" s="57"/>
      <c r="QR428" s="57"/>
      <c r="QS428" s="57"/>
      <c r="QT428" s="57"/>
      <c r="QU428" s="57"/>
      <c r="QV428" s="57"/>
      <c r="QW428" s="57"/>
      <c r="QX428" s="57"/>
      <c r="QY428" s="57"/>
      <c r="QZ428" s="57"/>
      <c r="RA428" s="57"/>
      <c r="RB428" s="57"/>
      <c r="RC428" s="57"/>
      <c r="RD428" s="57"/>
      <c r="RE428" s="57"/>
      <c r="RF428" s="57"/>
      <c r="RG428" s="57"/>
      <c r="RH428" s="57"/>
      <c r="RI428" s="57"/>
      <c r="RJ428" s="57"/>
      <c r="RK428" s="57"/>
      <c r="RL428" s="57"/>
      <c r="RM428" s="57"/>
      <c r="RN428" s="57"/>
      <c r="RO428" s="57"/>
      <c r="RP428" s="57"/>
      <c r="RQ428" s="57"/>
      <c r="RR428" s="57"/>
      <c r="RS428" s="57"/>
      <c r="RT428" s="57"/>
      <c r="RU428" s="57"/>
      <c r="RV428" s="57"/>
      <c r="RW428" s="57"/>
      <c r="RX428" s="57"/>
      <c r="RY428" s="57"/>
      <c r="RZ428" s="57"/>
      <c r="SA428" s="57"/>
      <c r="SB428" s="57"/>
      <c r="SC428" s="57"/>
      <c r="SD428" s="57"/>
      <c r="SE428" s="57"/>
      <c r="SF428" s="57"/>
      <c r="SG428" s="57"/>
      <c r="SH428" s="57"/>
      <c r="SI428" s="57"/>
      <c r="SJ428" s="57"/>
      <c r="SK428" s="57"/>
      <c r="SL428" s="57"/>
      <c r="SM428" s="57"/>
      <c r="SN428" s="57"/>
      <c r="SO428" s="57"/>
      <c r="SP428" s="57"/>
      <c r="SQ428" s="57"/>
      <c r="SR428" s="57"/>
      <c r="SS428" s="57"/>
      <c r="ST428" s="57"/>
      <c r="SU428" s="57"/>
      <c r="SV428" s="57"/>
      <c r="SW428" s="57"/>
      <c r="SX428" s="57"/>
      <c r="SY428" s="57"/>
      <c r="SZ428" s="57"/>
      <c r="TA428" s="57"/>
      <c r="TB428" s="57"/>
      <c r="TC428" s="57"/>
      <c r="TD428" s="57"/>
      <c r="TE428" s="57"/>
      <c r="TF428" s="57"/>
      <c r="TG428" s="57"/>
      <c r="TH428" s="57"/>
      <c r="TI428" s="57"/>
      <c r="TJ428" s="57"/>
      <c r="TK428" s="57"/>
      <c r="TL428" s="57"/>
      <c r="TM428" s="57"/>
      <c r="TN428" s="57"/>
      <c r="TO428" s="57"/>
      <c r="TP428" s="57"/>
      <c r="TQ428" s="57"/>
      <c r="TR428" s="57"/>
      <c r="TS428" s="57"/>
      <c r="TT428" s="57"/>
      <c r="TU428" s="57"/>
      <c r="TV428" s="57"/>
      <c r="TW428" s="57"/>
      <c r="TX428" s="57"/>
      <c r="TY428" s="57"/>
      <c r="TZ428" s="57"/>
      <c r="UA428" s="57"/>
      <c r="UB428" s="57"/>
      <c r="UC428" s="57"/>
      <c r="UD428" s="57"/>
      <c r="UE428" s="57"/>
      <c r="UF428" s="57"/>
      <c r="UG428" s="57"/>
      <c r="UH428" s="57"/>
      <c r="UI428" s="57"/>
      <c r="UJ428" s="57"/>
      <c r="UK428" s="57"/>
      <c r="UL428" s="57"/>
      <c r="UM428" s="57"/>
      <c r="UN428" s="57"/>
      <c r="UO428" s="57"/>
      <c r="UP428" s="57"/>
      <c r="UQ428" s="57"/>
      <c r="UR428" s="57"/>
      <c r="US428" s="57"/>
      <c r="UT428" s="57"/>
      <c r="UU428" s="57"/>
      <c r="UV428" s="57"/>
      <c r="UW428" s="57"/>
      <c r="UX428" s="57"/>
      <c r="UY428" s="57"/>
      <c r="UZ428" s="57"/>
      <c r="VA428" s="57"/>
      <c r="VB428" s="57"/>
      <c r="VC428" s="57"/>
      <c r="VD428" s="57"/>
      <c r="VE428" s="57"/>
      <c r="VF428" s="57"/>
      <c r="VG428" s="57"/>
      <c r="VH428" s="57"/>
      <c r="VI428" s="57"/>
      <c r="VJ428" s="57"/>
      <c r="VK428" s="57"/>
      <c r="VL428" s="57"/>
      <c r="VM428" s="57"/>
      <c r="VN428" s="57"/>
      <c r="VO428" s="57"/>
      <c r="VP428" s="57"/>
      <c r="VQ428" s="57"/>
      <c r="VR428" s="57"/>
      <c r="VS428" s="57"/>
      <c r="VT428" s="57"/>
      <c r="VU428" s="57"/>
      <c r="VV428" s="57"/>
      <c r="VW428" s="57"/>
      <c r="VX428" s="57"/>
      <c r="VY428" s="57"/>
      <c r="VZ428" s="57"/>
      <c r="WA428" s="57"/>
      <c r="WB428" s="57"/>
      <c r="WC428" s="57"/>
      <c r="WD428" s="57"/>
      <c r="WE428" s="57"/>
      <c r="WF428" s="57"/>
      <c r="WG428" s="57"/>
      <c r="WH428" s="57"/>
      <c r="WI428" s="57"/>
      <c r="WJ428" s="57"/>
      <c r="WK428" s="57"/>
      <c r="WL428" s="57"/>
      <c r="WM428" s="57"/>
      <c r="WN428" s="57"/>
      <c r="WO428" s="57"/>
      <c r="WP428" s="57"/>
      <c r="WQ428" s="57"/>
      <c r="WR428" s="57"/>
      <c r="WS428" s="57"/>
      <c r="WT428" s="57"/>
      <c r="WU428" s="57"/>
      <c r="WV428" s="57"/>
      <c r="WW428" s="57"/>
      <c r="WX428" s="57"/>
      <c r="WY428" s="57"/>
      <c r="WZ428" s="57"/>
      <c r="XA428" s="57"/>
      <c r="XB428" s="57"/>
      <c r="XC428" s="57"/>
      <c r="XD428" s="57"/>
      <c r="XE428" s="57"/>
      <c r="XF428" s="57"/>
      <c r="XG428" s="57"/>
      <c r="XH428" s="57"/>
      <c r="XI428" s="57"/>
      <c r="XJ428" s="57"/>
      <c r="XK428" s="57"/>
      <c r="XL428" s="57"/>
      <c r="XM428" s="57"/>
      <c r="XN428" s="57"/>
      <c r="XO428" s="57"/>
      <c r="XP428" s="57"/>
      <c r="XQ428" s="57"/>
      <c r="XR428" s="57"/>
      <c r="XS428" s="57"/>
      <c r="XT428" s="57"/>
      <c r="XU428" s="57"/>
      <c r="XV428" s="57"/>
      <c r="XW428" s="57"/>
    </row>
    <row r="429">
      <c r="AI429" s="57"/>
      <c r="BR429" s="57"/>
      <c r="DA429" s="57"/>
      <c r="EJ429" s="57"/>
      <c r="EK429" s="57"/>
      <c r="EL429" s="57"/>
      <c r="EM429" s="57"/>
      <c r="EN429" s="57"/>
      <c r="EO429" s="57"/>
      <c r="EP429" s="57"/>
      <c r="EQ429" s="57"/>
      <c r="ER429" s="57"/>
      <c r="ES429" s="57"/>
      <c r="ET429" s="57"/>
      <c r="EU429" s="57"/>
      <c r="EV429" s="57"/>
      <c r="EW429" s="57"/>
      <c r="EX429" s="57"/>
      <c r="EY429" s="57"/>
      <c r="EZ429" s="57"/>
      <c r="FA429" s="57"/>
      <c r="FB429" s="57"/>
      <c r="FC429" s="57"/>
      <c r="FD429" s="57"/>
      <c r="FE429" s="57"/>
      <c r="FF429" s="57"/>
      <c r="FG429" s="57"/>
      <c r="FH429" s="57"/>
      <c r="FI429" s="57"/>
      <c r="FJ429" s="57"/>
      <c r="FK429" s="57"/>
      <c r="FL429" s="57"/>
      <c r="FM429" s="57"/>
      <c r="FN429" s="57"/>
      <c r="FO429" s="57"/>
      <c r="FP429" s="57"/>
      <c r="FQ429" s="57"/>
      <c r="FR429" s="57"/>
      <c r="FS429" s="57"/>
      <c r="FT429" s="57"/>
      <c r="FU429" s="57"/>
      <c r="FV429" s="57"/>
      <c r="FW429" s="57"/>
      <c r="FX429" s="57"/>
      <c r="FY429" s="57"/>
      <c r="FZ429" s="57"/>
      <c r="GA429" s="57"/>
      <c r="GB429" s="57"/>
      <c r="GC429" s="57"/>
      <c r="GD429" s="57"/>
      <c r="GE429" s="57"/>
      <c r="GF429" s="57"/>
      <c r="GG429" s="57"/>
      <c r="GH429" s="57"/>
      <c r="GI429" s="57"/>
      <c r="GJ429" s="57"/>
      <c r="GK429" s="57"/>
      <c r="GL429" s="57"/>
      <c r="GM429" s="57"/>
      <c r="GN429" s="57"/>
      <c r="GO429" s="57"/>
      <c r="GP429" s="57"/>
      <c r="GQ429" s="57"/>
      <c r="GR429" s="57"/>
      <c r="GS429" s="57"/>
      <c r="GT429" s="57"/>
      <c r="GU429" s="57"/>
      <c r="GV429" s="57"/>
      <c r="GW429" s="57"/>
      <c r="GX429" s="57"/>
      <c r="GY429" s="57"/>
      <c r="GZ429" s="57"/>
      <c r="HA429" s="57"/>
      <c r="HB429" s="57"/>
      <c r="HC429" s="57"/>
      <c r="HD429" s="57"/>
      <c r="HE429" s="57"/>
      <c r="HF429" s="57"/>
      <c r="HG429" s="57"/>
      <c r="HH429" s="57"/>
      <c r="HI429" s="57"/>
      <c r="HJ429" s="57"/>
      <c r="HK429" s="57"/>
      <c r="HL429" s="57"/>
      <c r="HM429" s="57"/>
      <c r="HN429" s="57"/>
      <c r="HO429" s="57"/>
      <c r="HP429" s="57"/>
      <c r="HQ429" s="57"/>
      <c r="HR429" s="57"/>
      <c r="HS429" s="57"/>
      <c r="HT429" s="57"/>
      <c r="HU429" s="57"/>
      <c r="HV429" s="57"/>
      <c r="HW429" s="57"/>
      <c r="HX429" s="57"/>
      <c r="HY429" s="57"/>
      <c r="HZ429" s="57"/>
      <c r="IA429" s="57"/>
      <c r="IB429" s="57"/>
      <c r="IC429" s="57"/>
      <c r="ID429" s="57"/>
      <c r="IE429" s="57"/>
      <c r="IF429" s="57"/>
      <c r="IG429" s="57"/>
      <c r="IH429" s="57"/>
      <c r="II429" s="57"/>
      <c r="IJ429" s="57"/>
      <c r="IK429" s="57"/>
      <c r="IL429" s="57"/>
      <c r="IM429" s="57"/>
      <c r="IN429" s="57"/>
      <c r="IO429" s="57"/>
      <c r="IP429" s="57"/>
      <c r="IQ429" s="57"/>
      <c r="IR429" s="57"/>
      <c r="IS429" s="57"/>
      <c r="IT429" s="57"/>
      <c r="IU429" s="57"/>
      <c r="IV429" s="57"/>
      <c r="IW429" s="57"/>
      <c r="IX429" s="57"/>
      <c r="IY429" s="57"/>
      <c r="IZ429" s="57"/>
      <c r="JA429" s="57"/>
      <c r="JB429" s="57"/>
      <c r="JC429" s="57"/>
      <c r="JD429" s="57"/>
      <c r="JE429" s="57"/>
      <c r="JF429" s="57"/>
      <c r="JG429" s="57"/>
      <c r="JH429" s="57"/>
      <c r="JI429" s="57"/>
      <c r="JJ429" s="57"/>
      <c r="JK429" s="57"/>
      <c r="JL429" s="57"/>
      <c r="JM429" s="57"/>
      <c r="JN429" s="57"/>
      <c r="JO429" s="57"/>
      <c r="JP429" s="57"/>
      <c r="JQ429" s="57"/>
      <c r="JR429" s="57"/>
      <c r="JS429" s="57"/>
      <c r="JT429" s="57"/>
      <c r="JU429" s="57"/>
      <c r="JV429" s="57"/>
      <c r="JW429" s="57"/>
      <c r="JX429" s="57"/>
      <c r="JY429" s="57"/>
      <c r="JZ429" s="57"/>
      <c r="KA429" s="57"/>
      <c r="KB429" s="57"/>
      <c r="KC429" s="57"/>
      <c r="KD429" s="57"/>
      <c r="KE429" s="57"/>
      <c r="KF429" s="57"/>
      <c r="KG429" s="57"/>
      <c r="KH429" s="57"/>
      <c r="KI429" s="57"/>
      <c r="KJ429" s="57"/>
      <c r="KK429" s="57"/>
      <c r="KL429" s="57"/>
      <c r="KM429" s="57"/>
      <c r="KN429" s="57"/>
      <c r="KO429" s="57"/>
      <c r="KP429" s="57"/>
      <c r="KQ429" s="57"/>
      <c r="KR429" s="57"/>
      <c r="KS429" s="57"/>
      <c r="KT429" s="57"/>
      <c r="KU429" s="57"/>
      <c r="KV429" s="57"/>
      <c r="KW429" s="57"/>
      <c r="KX429" s="57"/>
      <c r="KY429" s="57"/>
      <c r="KZ429" s="57"/>
      <c r="LA429" s="57"/>
      <c r="LB429" s="57"/>
      <c r="LC429" s="57"/>
      <c r="LD429" s="57"/>
      <c r="LE429" s="57"/>
      <c r="LF429" s="57"/>
      <c r="LG429" s="57"/>
      <c r="LH429" s="57"/>
      <c r="LI429" s="57"/>
      <c r="LJ429" s="57"/>
      <c r="LK429" s="57"/>
      <c r="LL429" s="57"/>
      <c r="LM429" s="57"/>
      <c r="LN429" s="57"/>
      <c r="LO429" s="57"/>
      <c r="LP429" s="57"/>
      <c r="LQ429" s="57"/>
      <c r="LR429" s="57"/>
      <c r="LS429" s="57"/>
      <c r="LT429" s="57"/>
      <c r="LU429" s="57"/>
      <c r="LV429" s="57"/>
      <c r="LW429" s="57"/>
      <c r="LX429" s="57"/>
      <c r="LY429" s="57"/>
      <c r="LZ429" s="57"/>
      <c r="MA429" s="57"/>
      <c r="MB429" s="57"/>
      <c r="MC429" s="57"/>
      <c r="MD429" s="57"/>
      <c r="ME429" s="57"/>
      <c r="MF429" s="57"/>
      <c r="MG429" s="57"/>
      <c r="MH429" s="57"/>
      <c r="MI429" s="57"/>
      <c r="MJ429" s="57"/>
      <c r="MK429" s="57"/>
      <c r="ML429" s="57"/>
      <c r="MM429" s="57"/>
      <c r="MN429" s="57"/>
      <c r="MO429" s="57"/>
      <c r="MP429" s="57"/>
      <c r="MQ429" s="57"/>
      <c r="MR429" s="57"/>
      <c r="MS429" s="57"/>
      <c r="MT429" s="57"/>
      <c r="MU429" s="57"/>
      <c r="MV429" s="57"/>
      <c r="MW429" s="57"/>
      <c r="MX429" s="57"/>
      <c r="MY429" s="57"/>
      <c r="MZ429" s="57"/>
      <c r="NA429" s="57"/>
      <c r="NB429" s="57"/>
      <c r="NC429" s="57"/>
      <c r="ND429" s="57"/>
      <c r="NE429" s="57"/>
      <c r="NF429" s="57"/>
      <c r="NG429" s="57"/>
      <c r="NH429" s="57"/>
      <c r="NI429" s="57"/>
      <c r="NJ429" s="57"/>
      <c r="NK429" s="57"/>
      <c r="NL429" s="57"/>
      <c r="NM429" s="57"/>
      <c r="NN429" s="57"/>
      <c r="NO429" s="57"/>
      <c r="NP429" s="57"/>
      <c r="NQ429" s="57"/>
      <c r="NR429" s="57"/>
      <c r="NS429" s="57"/>
      <c r="NT429" s="57"/>
      <c r="NU429" s="57"/>
      <c r="NV429" s="57"/>
      <c r="NW429" s="57"/>
      <c r="NX429" s="57"/>
      <c r="NY429" s="57"/>
      <c r="NZ429" s="57"/>
      <c r="OA429" s="57"/>
      <c r="OB429" s="57"/>
      <c r="OC429" s="57"/>
      <c r="OD429" s="57"/>
      <c r="OE429" s="57"/>
      <c r="OF429" s="57"/>
      <c r="OG429" s="57"/>
      <c r="OH429" s="57"/>
      <c r="OI429" s="57"/>
      <c r="OJ429" s="57"/>
      <c r="OK429" s="57"/>
      <c r="OL429" s="57"/>
      <c r="OM429" s="57"/>
      <c r="ON429" s="57"/>
      <c r="OO429" s="57"/>
      <c r="OP429" s="57"/>
      <c r="OQ429" s="57"/>
      <c r="OR429" s="57"/>
      <c r="OS429" s="57"/>
      <c r="OT429" s="57"/>
      <c r="OU429" s="57"/>
      <c r="OV429" s="57"/>
      <c r="OW429" s="57"/>
      <c r="OX429" s="57"/>
      <c r="OY429" s="57"/>
      <c r="OZ429" s="57"/>
      <c r="PA429" s="57"/>
      <c r="PB429" s="57"/>
      <c r="PC429" s="57"/>
      <c r="PD429" s="57"/>
      <c r="PE429" s="57"/>
      <c r="PF429" s="57"/>
      <c r="PG429" s="57"/>
      <c r="PH429" s="57"/>
      <c r="PI429" s="57"/>
      <c r="PJ429" s="57"/>
      <c r="PK429" s="57"/>
      <c r="PL429" s="57"/>
      <c r="PM429" s="57"/>
      <c r="PN429" s="57"/>
      <c r="PO429" s="57"/>
      <c r="PP429" s="57"/>
      <c r="PQ429" s="57"/>
      <c r="PR429" s="57"/>
      <c r="PS429" s="57"/>
      <c r="PT429" s="57"/>
      <c r="PU429" s="57"/>
      <c r="PV429" s="57"/>
      <c r="PW429" s="57"/>
      <c r="PX429" s="57"/>
      <c r="PY429" s="57"/>
      <c r="PZ429" s="57"/>
      <c r="QA429" s="57"/>
      <c r="QB429" s="57"/>
      <c r="QC429" s="57"/>
      <c r="QD429" s="57"/>
      <c r="QE429" s="57"/>
      <c r="QF429" s="57"/>
      <c r="QG429" s="57"/>
      <c r="QH429" s="57"/>
      <c r="QI429" s="57"/>
      <c r="QJ429" s="57"/>
      <c r="QK429" s="57"/>
      <c r="QL429" s="57"/>
      <c r="QM429" s="57"/>
      <c r="QN429" s="57"/>
      <c r="QO429" s="57"/>
      <c r="QP429" s="57"/>
      <c r="QQ429" s="57"/>
      <c r="QR429" s="57"/>
      <c r="QS429" s="57"/>
      <c r="QT429" s="57"/>
      <c r="QU429" s="57"/>
      <c r="QV429" s="57"/>
      <c r="QW429" s="57"/>
      <c r="QX429" s="57"/>
      <c r="QY429" s="57"/>
      <c r="QZ429" s="57"/>
      <c r="RA429" s="57"/>
      <c r="RB429" s="57"/>
      <c r="RC429" s="57"/>
      <c r="RD429" s="57"/>
      <c r="RE429" s="57"/>
      <c r="RF429" s="57"/>
      <c r="RG429" s="57"/>
      <c r="RH429" s="57"/>
      <c r="RI429" s="57"/>
      <c r="RJ429" s="57"/>
      <c r="RK429" s="57"/>
      <c r="RL429" s="57"/>
      <c r="RM429" s="57"/>
      <c r="RN429" s="57"/>
      <c r="RO429" s="57"/>
      <c r="RP429" s="57"/>
      <c r="RQ429" s="57"/>
      <c r="RR429" s="57"/>
      <c r="RS429" s="57"/>
      <c r="RT429" s="57"/>
      <c r="RU429" s="57"/>
      <c r="RV429" s="57"/>
      <c r="RW429" s="57"/>
      <c r="RX429" s="57"/>
      <c r="RY429" s="57"/>
      <c r="RZ429" s="57"/>
      <c r="SA429" s="57"/>
      <c r="SB429" s="57"/>
      <c r="SC429" s="57"/>
      <c r="SD429" s="57"/>
      <c r="SE429" s="57"/>
      <c r="SF429" s="57"/>
      <c r="SG429" s="57"/>
      <c r="SH429" s="57"/>
      <c r="SI429" s="57"/>
      <c r="SJ429" s="57"/>
      <c r="SK429" s="57"/>
      <c r="SL429" s="57"/>
      <c r="SM429" s="57"/>
      <c r="SN429" s="57"/>
      <c r="SO429" s="57"/>
      <c r="SP429" s="57"/>
      <c r="SQ429" s="57"/>
      <c r="SR429" s="57"/>
      <c r="SS429" s="57"/>
      <c r="ST429" s="57"/>
      <c r="SU429" s="57"/>
      <c r="SV429" s="57"/>
      <c r="SW429" s="57"/>
      <c r="SX429" s="57"/>
      <c r="SY429" s="57"/>
      <c r="SZ429" s="57"/>
      <c r="TA429" s="57"/>
      <c r="TB429" s="57"/>
      <c r="TC429" s="57"/>
      <c r="TD429" s="57"/>
      <c r="TE429" s="57"/>
      <c r="TF429" s="57"/>
      <c r="TG429" s="57"/>
      <c r="TH429" s="57"/>
      <c r="TI429" s="57"/>
      <c r="TJ429" s="57"/>
      <c r="TK429" s="57"/>
      <c r="TL429" s="57"/>
      <c r="TM429" s="57"/>
      <c r="TN429" s="57"/>
      <c r="TO429" s="57"/>
      <c r="TP429" s="57"/>
      <c r="TQ429" s="57"/>
      <c r="TR429" s="57"/>
      <c r="TS429" s="57"/>
      <c r="TT429" s="57"/>
      <c r="TU429" s="57"/>
      <c r="TV429" s="57"/>
      <c r="TW429" s="57"/>
      <c r="TX429" s="57"/>
      <c r="TY429" s="57"/>
      <c r="TZ429" s="57"/>
      <c r="UA429" s="57"/>
      <c r="UB429" s="57"/>
      <c r="UC429" s="57"/>
      <c r="UD429" s="57"/>
      <c r="UE429" s="57"/>
      <c r="UF429" s="57"/>
      <c r="UG429" s="57"/>
      <c r="UH429" s="57"/>
      <c r="UI429" s="57"/>
      <c r="UJ429" s="57"/>
      <c r="UK429" s="57"/>
      <c r="UL429" s="57"/>
      <c r="UM429" s="57"/>
      <c r="UN429" s="57"/>
      <c r="UO429" s="57"/>
      <c r="UP429" s="57"/>
      <c r="UQ429" s="57"/>
      <c r="UR429" s="57"/>
      <c r="US429" s="57"/>
      <c r="UT429" s="57"/>
      <c r="UU429" s="57"/>
      <c r="UV429" s="57"/>
      <c r="UW429" s="57"/>
      <c r="UX429" s="57"/>
      <c r="UY429" s="57"/>
      <c r="UZ429" s="57"/>
      <c r="VA429" s="57"/>
      <c r="VB429" s="57"/>
      <c r="VC429" s="57"/>
      <c r="VD429" s="57"/>
      <c r="VE429" s="57"/>
      <c r="VF429" s="57"/>
      <c r="VG429" s="57"/>
      <c r="VH429" s="57"/>
      <c r="VI429" s="57"/>
      <c r="VJ429" s="57"/>
      <c r="VK429" s="57"/>
      <c r="VL429" s="57"/>
      <c r="VM429" s="57"/>
      <c r="VN429" s="57"/>
      <c r="VO429" s="57"/>
      <c r="VP429" s="57"/>
      <c r="VQ429" s="57"/>
      <c r="VR429" s="57"/>
      <c r="VS429" s="57"/>
      <c r="VT429" s="57"/>
      <c r="VU429" s="57"/>
      <c r="VV429" s="57"/>
      <c r="VW429" s="57"/>
      <c r="VX429" s="57"/>
      <c r="VY429" s="57"/>
      <c r="VZ429" s="57"/>
      <c r="WA429" s="57"/>
      <c r="WB429" s="57"/>
      <c r="WC429" s="57"/>
      <c r="WD429" s="57"/>
      <c r="WE429" s="57"/>
      <c r="WF429" s="57"/>
      <c r="WG429" s="57"/>
      <c r="WH429" s="57"/>
      <c r="WI429" s="57"/>
      <c r="WJ429" s="57"/>
      <c r="WK429" s="57"/>
      <c r="WL429" s="57"/>
      <c r="WM429" s="57"/>
      <c r="WN429" s="57"/>
      <c r="WO429" s="57"/>
      <c r="WP429" s="57"/>
      <c r="WQ429" s="57"/>
      <c r="WR429" s="57"/>
      <c r="WS429" s="57"/>
      <c r="WT429" s="57"/>
      <c r="WU429" s="57"/>
      <c r="WV429" s="57"/>
      <c r="WW429" s="57"/>
      <c r="WX429" s="57"/>
      <c r="WY429" s="57"/>
      <c r="WZ429" s="57"/>
      <c r="XA429" s="57"/>
      <c r="XB429" s="57"/>
      <c r="XC429" s="57"/>
      <c r="XD429" s="57"/>
      <c r="XE429" s="57"/>
      <c r="XF429" s="57"/>
      <c r="XG429" s="57"/>
      <c r="XH429" s="57"/>
      <c r="XI429" s="57"/>
      <c r="XJ429" s="57"/>
      <c r="XK429" s="57"/>
      <c r="XL429" s="57"/>
      <c r="XM429" s="57"/>
      <c r="XN429" s="57"/>
      <c r="XO429" s="57"/>
      <c r="XP429" s="57"/>
      <c r="XQ429" s="57"/>
      <c r="XR429" s="57"/>
      <c r="XS429" s="57"/>
      <c r="XT429" s="57"/>
      <c r="XU429" s="57"/>
      <c r="XV429" s="57"/>
      <c r="XW429" s="57"/>
    </row>
    <row r="430">
      <c r="AI430" s="57"/>
      <c r="BR430" s="57"/>
      <c r="DA430" s="57"/>
      <c r="EJ430" s="57"/>
      <c r="EK430" s="57"/>
      <c r="EL430" s="57"/>
      <c r="EM430" s="57"/>
      <c r="EN430" s="57"/>
      <c r="EO430" s="57"/>
      <c r="EP430" s="57"/>
      <c r="EQ430" s="57"/>
      <c r="ER430" s="57"/>
      <c r="ES430" s="57"/>
      <c r="ET430" s="57"/>
      <c r="EU430" s="57"/>
      <c r="EV430" s="57"/>
      <c r="EW430" s="57"/>
      <c r="EX430" s="57"/>
      <c r="EY430" s="57"/>
      <c r="EZ430" s="57"/>
      <c r="FA430" s="57"/>
      <c r="FB430" s="57"/>
      <c r="FC430" s="57"/>
      <c r="FD430" s="57"/>
      <c r="FE430" s="57"/>
      <c r="FF430" s="57"/>
      <c r="FG430" s="57"/>
      <c r="FH430" s="57"/>
      <c r="FI430" s="57"/>
      <c r="FJ430" s="57"/>
      <c r="FK430" s="57"/>
      <c r="FL430" s="57"/>
      <c r="FM430" s="57"/>
      <c r="FN430" s="57"/>
      <c r="FO430" s="57"/>
      <c r="FP430" s="57"/>
      <c r="FQ430" s="57"/>
      <c r="FR430" s="57"/>
      <c r="FS430" s="57"/>
      <c r="FT430" s="57"/>
      <c r="FU430" s="57"/>
      <c r="FV430" s="57"/>
      <c r="FW430" s="57"/>
      <c r="FX430" s="57"/>
      <c r="FY430" s="57"/>
      <c r="FZ430" s="57"/>
      <c r="GA430" s="57"/>
      <c r="GB430" s="57"/>
      <c r="GC430" s="57"/>
      <c r="GD430" s="57"/>
      <c r="GE430" s="57"/>
      <c r="GF430" s="57"/>
      <c r="GG430" s="57"/>
      <c r="GH430" s="57"/>
      <c r="GI430" s="57"/>
      <c r="GJ430" s="57"/>
      <c r="GK430" s="57"/>
      <c r="GL430" s="57"/>
      <c r="GM430" s="57"/>
      <c r="GN430" s="57"/>
      <c r="GO430" s="57"/>
      <c r="GP430" s="57"/>
      <c r="GQ430" s="57"/>
      <c r="GR430" s="57"/>
      <c r="GS430" s="57"/>
      <c r="GT430" s="57"/>
      <c r="GU430" s="57"/>
      <c r="GV430" s="57"/>
      <c r="GW430" s="57"/>
      <c r="GX430" s="57"/>
      <c r="GY430" s="57"/>
      <c r="GZ430" s="57"/>
      <c r="HA430" s="57"/>
      <c r="HB430" s="57"/>
      <c r="HC430" s="57"/>
      <c r="HD430" s="57"/>
      <c r="HE430" s="57"/>
      <c r="HF430" s="57"/>
      <c r="HG430" s="57"/>
      <c r="HH430" s="57"/>
      <c r="HI430" s="57"/>
      <c r="HJ430" s="57"/>
      <c r="HK430" s="57"/>
      <c r="HL430" s="57"/>
      <c r="HM430" s="57"/>
      <c r="HN430" s="57"/>
      <c r="HO430" s="57"/>
      <c r="HP430" s="57"/>
      <c r="HQ430" s="57"/>
      <c r="HR430" s="57"/>
      <c r="HS430" s="57"/>
      <c r="HT430" s="57"/>
      <c r="HU430" s="57"/>
      <c r="HV430" s="57"/>
      <c r="HW430" s="57"/>
      <c r="HX430" s="57"/>
      <c r="HY430" s="57"/>
      <c r="HZ430" s="57"/>
      <c r="IA430" s="57"/>
      <c r="IB430" s="57"/>
      <c r="IC430" s="57"/>
      <c r="ID430" s="57"/>
      <c r="IE430" s="57"/>
      <c r="IF430" s="57"/>
      <c r="IG430" s="57"/>
      <c r="IH430" s="57"/>
      <c r="II430" s="57"/>
      <c r="IJ430" s="57"/>
      <c r="IK430" s="57"/>
      <c r="IL430" s="57"/>
      <c r="IM430" s="57"/>
      <c r="IN430" s="57"/>
      <c r="IO430" s="57"/>
      <c r="IP430" s="57"/>
      <c r="IQ430" s="57"/>
      <c r="IR430" s="57"/>
      <c r="IS430" s="57"/>
      <c r="IT430" s="57"/>
      <c r="IU430" s="57"/>
      <c r="IV430" s="57"/>
      <c r="IW430" s="57"/>
      <c r="IX430" s="57"/>
      <c r="IY430" s="57"/>
      <c r="IZ430" s="57"/>
      <c r="JA430" s="57"/>
      <c r="JB430" s="57"/>
      <c r="JC430" s="57"/>
      <c r="JD430" s="57"/>
      <c r="JE430" s="57"/>
      <c r="JF430" s="57"/>
      <c r="JG430" s="57"/>
      <c r="JH430" s="57"/>
      <c r="JI430" s="57"/>
      <c r="JJ430" s="57"/>
      <c r="JK430" s="57"/>
      <c r="JL430" s="57"/>
      <c r="JM430" s="57"/>
      <c r="JN430" s="57"/>
      <c r="JO430" s="57"/>
      <c r="JP430" s="57"/>
      <c r="JQ430" s="57"/>
      <c r="JR430" s="57"/>
      <c r="JS430" s="57"/>
      <c r="JT430" s="57"/>
      <c r="JU430" s="57"/>
      <c r="JV430" s="57"/>
      <c r="JW430" s="57"/>
      <c r="JX430" s="57"/>
      <c r="JY430" s="57"/>
      <c r="JZ430" s="57"/>
      <c r="KA430" s="57"/>
      <c r="KB430" s="57"/>
      <c r="KC430" s="57"/>
      <c r="KD430" s="57"/>
      <c r="KE430" s="57"/>
      <c r="KF430" s="57"/>
      <c r="KG430" s="57"/>
      <c r="KH430" s="57"/>
      <c r="KI430" s="57"/>
      <c r="KJ430" s="57"/>
      <c r="KK430" s="57"/>
      <c r="KL430" s="57"/>
      <c r="KM430" s="57"/>
      <c r="KN430" s="57"/>
      <c r="KO430" s="57"/>
      <c r="KP430" s="57"/>
      <c r="KQ430" s="57"/>
      <c r="KR430" s="57"/>
      <c r="KS430" s="57"/>
      <c r="KT430" s="57"/>
      <c r="KU430" s="57"/>
      <c r="KV430" s="57"/>
      <c r="KW430" s="57"/>
      <c r="KX430" s="57"/>
      <c r="KY430" s="57"/>
      <c r="KZ430" s="57"/>
      <c r="LA430" s="57"/>
      <c r="LB430" s="57"/>
      <c r="LC430" s="57"/>
      <c r="LD430" s="57"/>
      <c r="LE430" s="57"/>
      <c r="LF430" s="57"/>
      <c r="LG430" s="57"/>
      <c r="LH430" s="57"/>
      <c r="LI430" s="57"/>
      <c r="LJ430" s="57"/>
      <c r="LK430" s="57"/>
      <c r="LL430" s="57"/>
      <c r="LM430" s="57"/>
      <c r="LN430" s="57"/>
      <c r="LO430" s="57"/>
      <c r="LP430" s="57"/>
      <c r="LQ430" s="57"/>
      <c r="LR430" s="57"/>
      <c r="LS430" s="57"/>
      <c r="LT430" s="57"/>
      <c r="LU430" s="57"/>
      <c r="LV430" s="57"/>
      <c r="LW430" s="57"/>
      <c r="LX430" s="57"/>
      <c r="LY430" s="57"/>
      <c r="LZ430" s="57"/>
      <c r="MA430" s="57"/>
      <c r="MB430" s="57"/>
      <c r="MC430" s="57"/>
      <c r="MD430" s="57"/>
      <c r="ME430" s="57"/>
      <c r="MF430" s="57"/>
      <c r="MG430" s="57"/>
      <c r="MH430" s="57"/>
      <c r="MI430" s="57"/>
      <c r="MJ430" s="57"/>
      <c r="MK430" s="57"/>
      <c r="ML430" s="57"/>
      <c r="MM430" s="57"/>
      <c r="MN430" s="57"/>
      <c r="MO430" s="57"/>
      <c r="MP430" s="57"/>
      <c r="MQ430" s="57"/>
      <c r="MR430" s="57"/>
      <c r="MS430" s="57"/>
      <c r="MT430" s="57"/>
      <c r="MU430" s="57"/>
      <c r="MV430" s="57"/>
      <c r="MW430" s="57"/>
      <c r="MX430" s="57"/>
      <c r="MY430" s="57"/>
      <c r="MZ430" s="57"/>
      <c r="NA430" s="57"/>
      <c r="NB430" s="57"/>
      <c r="NC430" s="57"/>
      <c r="ND430" s="57"/>
      <c r="NE430" s="57"/>
      <c r="NF430" s="57"/>
      <c r="NG430" s="57"/>
      <c r="NH430" s="57"/>
      <c r="NI430" s="57"/>
      <c r="NJ430" s="57"/>
      <c r="NK430" s="57"/>
      <c r="NL430" s="57"/>
      <c r="NM430" s="57"/>
      <c r="NN430" s="57"/>
      <c r="NO430" s="57"/>
      <c r="NP430" s="57"/>
      <c r="NQ430" s="57"/>
      <c r="NR430" s="57"/>
      <c r="NS430" s="57"/>
      <c r="NT430" s="57"/>
      <c r="NU430" s="57"/>
      <c r="NV430" s="57"/>
      <c r="NW430" s="57"/>
      <c r="NX430" s="57"/>
      <c r="NY430" s="57"/>
      <c r="NZ430" s="57"/>
      <c r="OA430" s="57"/>
      <c r="OB430" s="57"/>
      <c r="OC430" s="57"/>
      <c r="OD430" s="57"/>
      <c r="OE430" s="57"/>
      <c r="OF430" s="57"/>
      <c r="OG430" s="57"/>
      <c r="OH430" s="57"/>
      <c r="OI430" s="57"/>
      <c r="OJ430" s="57"/>
      <c r="OK430" s="57"/>
      <c r="OL430" s="57"/>
      <c r="OM430" s="57"/>
      <c r="ON430" s="57"/>
      <c r="OO430" s="57"/>
      <c r="OP430" s="57"/>
      <c r="OQ430" s="57"/>
      <c r="OR430" s="57"/>
      <c r="OS430" s="57"/>
      <c r="OT430" s="57"/>
      <c r="OU430" s="57"/>
      <c r="OV430" s="57"/>
      <c r="OW430" s="57"/>
      <c r="OX430" s="57"/>
      <c r="OY430" s="57"/>
      <c r="OZ430" s="57"/>
      <c r="PA430" s="57"/>
      <c r="PB430" s="57"/>
      <c r="PC430" s="57"/>
      <c r="PD430" s="57"/>
      <c r="PE430" s="57"/>
      <c r="PF430" s="57"/>
      <c r="PG430" s="57"/>
      <c r="PH430" s="57"/>
      <c r="PI430" s="57"/>
      <c r="PJ430" s="57"/>
      <c r="PK430" s="57"/>
      <c r="PL430" s="57"/>
      <c r="PM430" s="57"/>
      <c r="PN430" s="57"/>
      <c r="PO430" s="57"/>
      <c r="PP430" s="57"/>
      <c r="PQ430" s="57"/>
      <c r="PR430" s="57"/>
      <c r="PS430" s="57"/>
      <c r="PT430" s="57"/>
      <c r="PU430" s="57"/>
      <c r="PV430" s="57"/>
      <c r="PW430" s="57"/>
      <c r="PX430" s="57"/>
      <c r="PY430" s="57"/>
      <c r="PZ430" s="57"/>
      <c r="QA430" s="57"/>
      <c r="QB430" s="57"/>
      <c r="QC430" s="57"/>
      <c r="QD430" s="57"/>
      <c r="QE430" s="57"/>
      <c r="QF430" s="57"/>
      <c r="QG430" s="57"/>
      <c r="QH430" s="57"/>
      <c r="QI430" s="57"/>
      <c r="QJ430" s="57"/>
      <c r="QK430" s="57"/>
      <c r="QL430" s="57"/>
      <c r="QM430" s="57"/>
      <c r="QN430" s="57"/>
      <c r="QO430" s="57"/>
      <c r="QP430" s="57"/>
      <c r="QQ430" s="57"/>
      <c r="QR430" s="57"/>
      <c r="QS430" s="57"/>
      <c r="QT430" s="57"/>
      <c r="QU430" s="57"/>
      <c r="QV430" s="57"/>
      <c r="QW430" s="57"/>
      <c r="QX430" s="57"/>
      <c r="QY430" s="57"/>
      <c r="QZ430" s="57"/>
      <c r="RA430" s="57"/>
      <c r="RB430" s="57"/>
      <c r="RC430" s="57"/>
      <c r="RD430" s="57"/>
      <c r="RE430" s="57"/>
      <c r="RF430" s="57"/>
      <c r="RG430" s="57"/>
      <c r="RH430" s="57"/>
      <c r="RI430" s="57"/>
      <c r="RJ430" s="57"/>
      <c r="RK430" s="57"/>
      <c r="RL430" s="57"/>
      <c r="RM430" s="57"/>
      <c r="RN430" s="57"/>
      <c r="RO430" s="57"/>
      <c r="RP430" s="57"/>
      <c r="RQ430" s="57"/>
      <c r="RR430" s="57"/>
      <c r="RS430" s="57"/>
      <c r="RT430" s="57"/>
      <c r="RU430" s="57"/>
      <c r="RV430" s="57"/>
      <c r="RW430" s="57"/>
      <c r="RX430" s="57"/>
      <c r="RY430" s="57"/>
      <c r="RZ430" s="57"/>
      <c r="SA430" s="57"/>
      <c r="SB430" s="57"/>
      <c r="SC430" s="57"/>
      <c r="SD430" s="57"/>
      <c r="SE430" s="57"/>
      <c r="SF430" s="57"/>
      <c r="SG430" s="57"/>
      <c r="SH430" s="57"/>
      <c r="SI430" s="57"/>
      <c r="SJ430" s="57"/>
      <c r="SK430" s="57"/>
      <c r="SL430" s="57"/>
      <c r="SM430" s="57"/>
      <c r="SN430" s="57"/>
      <c r="SO430" s="57"/>
      <c r="SP430" s="57"/>
      <c r="SQ430" s="57"/>
      <c r="SR430" s="57"/>
      <c r="SS430" s="57"/>
      <c r="ST430" s="57"/>
      <c r="SU430" s="57"/>
      <c r="SV430" s="57"/>
      <c r="SW430" s="57"/>
      <c r="SX430" s="57"/>
      <c r="SY430" s="57"/>
      <c r="SZ430" s="57"/>
      <c r="TA430" s="57"/>
      <c r="TB430" s="57"/>
      <c r="TC430" s="57"/>
      <c r="TD430" s="57"/>
      <c r="TE430" s="57"/>
      <c r="TF430" s="57"/>
      <c r="TG430" s="57"/>
      <c r="TH430" s="57"/>
      <c r="TI430" s="57"/>
      <c r="TJ430" s="57"/>
      <c r="TK430" s="57"/>
      <c r="TL430" s="57"/>
      <c r="TM430" s="57"/>
      <c r="TN430" s="57"/>
      <c r="TO430" s="57"/>
      <c r="TP430" s="57"/>
      <c r="TQ430" s="57"/>
      <c r="TR430" s="57"/>
      <c r="TS430" s="57"/>
      <c r="TT430" s="57"/>
      <c r="TU430" s="57"/>
      <c r="TV430" s="57"/>
      <c r="TW430" s="57"/>
      <c r="TX430" s="57"/>
      <c r="TY430" s="57"/>
      <c r="TZ430" s="57"/>
      <c r="UA430" s="57"/>
      <c r="UB430" s="57"/>
      <c r="UC430" s="57"/>
      <c r="UD430" s="57"/>
      <c r="UE430" s="57"/>
      <c r="UF430" s="57"/>
      <c r="UG430" s="57"/>
      <c r="UH430" s="57"/>
      <c r="UI430" s="57"/>
      <c r="UJ430" s="57"/>
      <c r="UK430" s="57"/>
      <c r="UL430" s="57"/>
      <c r="UM430" s="57"/>
      <c r="UN430" s="57"/>
      <c r="UO430" s="57"/>
      <c r="UP430" s="57"/>
      <c r="UQ430" s="57"/>
      <c r="UR430" s="57"/>
      <c r="US430" s="57"/>
      <c r="UT430" s="57"/>
      <c r="UU430" s="57"/>
      <c r="UV430" s="57"/>
      <c r="UW430" s="57"/>
      <c r="UX430" s="57"/>
      <c r="UY430" s="57"/>
      <c r="UZ430" s="57"/>
      <c r="VA430" s="57"/>
      <c r="VB430" s="57"/>
      <c r="VC430" s="57"/>
      <c r="VD430" s="57"/>
      <c r="VE430" s="57"/>
      <c r="VF430" s="57"/>
      <c r="VG430" s="57"/>
      <c r="VH430" s="57"/>
      <c r="VI430" s="57"/>
      <c r="VJ430" s="57"/>
      <c r="VK430" s="57"/>
      <c r="VL430" s="57"/>
      <c r="VM430" s="57"/>
      <c r="VN430" s="57"/>
      <c r="VO430" s="57"/>
      <c r="VP430" s="57"/>
      <c r="VQ430" s="57"/>
      <c r="VR430" s="57"/>
      <c r="VS430" s="57"/>
      <c r="VT430" s="57"/>
      <c r="VU430" s="57"/>
      <c r="VV430" s="57"/>
      <c r="VW430" s="57"/>
      <c r="VX430" s="57"/>
      <c r="VY430" s="57"/>
      <c r="VZ430" s="57"/>
      <c r="WA430" s="57"/>
      <c r="WB430" s="57"/>
      <c r="WC430" s="57"/>
      <c r="WD430" s="57"/>
      <c r="WE430" s="57"/>
      <c r="WF430" s="57"/>
      <c r="WG430" s="57"/>
      <c r="WH430" s="57"/>
      <c r="WI430" s="57"/>
      <c r="WJ430" s="57"/>
      <c r="WK430" s="57"/>
      <c r="WL430" s="57"/>
      <c r="WM430" s="57"/>
      <c r="WN430" s="57"/>
      <c r="WO430" s="57"/>
      <c r="WP430" s="57"/>
      <c r="WQ430" s="57"/>
      <c r="WR430" s="57"/>
      <c r="WS430" s="57"/>
      <c r="WT430" s="57"/>
      <c r="WU430" s="57"/>
      <c r="WV430" s="57"/>
      <c r="WW430" s="57"/>
      <c r="WX430" s="57"/>
      <c r="WY430" s="57"/>
      <c r="WZ430" s="57"/>
      <c r="XA430" s="57"/>
      <c r="XB430" s="57"/>
      <c r="XC430" s="57"/>
      <c r="XD430" s="57"/>
      <c r="XE430" s="57"/>
      <c r="XF430" s="57"/>
      <c r="XG430" s="57"/>
      <c r="XH430" s="57"/>
      <c r="XI430" s="57"/>
      <c r="XJ430" s="57"/>
      <c r="XK430" s="57"/>
      <c r="XL430" s="57"/>
      <c r="XM430" s="57"/>
      <c r="XN430" s="57"/>
      <c r="XO430" s="57"/>
      <c r="XP430" s="57"/>
      <c r="XQ430" s="57"/>
      <c r="XR430" s="57"/>
      <c r="XS430" s="57"/>
      <c r="XT430" s="57"/>
      <c r="XU430" s="57"/>
      <c r="XV430" s="57"/>
      <c r="XW430" s="57"/>
    </row>
    <row r="431">
      <c r="AI431" s="57"/>
      <c r="BR431" s="57"/>
      <c r="DA431" s="57"/>
      <c r="EJ431" s="57"/>
      <c r="EK431" s="57"/>
      <c r="EL431" s="57"/>
      <c r="EM431" s="57"/>
      <c r="EN431" s="57"/>
      <c r="EO431" s="57"/>
      <c r="EP431" s="57"/>
      <c r="EQ431" s="57"/>
      <c r="ER431" s="57"/>
      <c r="ES431" s="57"/>
      <c r="ET431" s="57"/>
      <c r="EU431" s="57"/>
      <c r="EV431" s="57"/>
      <c r="EW431" s="57"/>
      <c r="EX431" s="57"/>
      <c r="EY431" s="57"/>
      <c r="EZ431" s="57"/>
      <c r="FA431" s="57"/>
      <c r="FB431" s="57"/>
      <c r="FC431" s="57"/>
      <c r="FD431" s="57"/>
      <c r="FE431" s="57"/>
      <c r="FF431" s="57"/>
      <c r="FG431" s="57"/>
      <c r="FH431" s="57"/>
      <c r="FI431" s="57"/>
      <c r="FJ431" s="57"/>
      <c r="FK431" s="57"/>
      <c r="FL431" s="57"/>
      <c r="FM431" s="57"/>
      <c r="FN431" s="57"/>
      <c r="FO431" s="57"/>
      <c r="FP431" s="57"/>
      <c r="FQ431" s="57"/>
      <c r="FR431" s="57"/>
      <c r="FS431" s="57"/>
      <c r="FT431" s="57"/>
      <c r="FU431" s="57"/>
      <c r="FV431" s="57"/>
      <c r="FW431" s="57"/>
      <c r="FX431" s="57"/>
      <c r="FY431" s="57"/>
      <c r="FZ431" s="57"/>
      <c r="GA431" s="57"/>
      <c r="GB431" s="57"/>
      <c r="GC431" s="57"/>
      <c r="GD431" s="57"/>
      <c r="GE431" s="57"/>
      <c r="GF431" s="57"/>
      <c r="GG431" s="57"/>
      <c r="GH431" s="57"/>
      <c r="GI431" s="57"/>
      <c r="GJ431" s="57"/>
      <c r="GK431" s="57"/>
      <c r="GL431" s="57"/>
      <c r="GM431" s="57"/>
      <c r="GN431" s="57"/>
      <c r="GO431" s="57"/>
      <c r="GP431" s="57"/>
      <c r="GQ431" s="57"/>
      <c r="GR431" s="57"/>
      <c r="GS431" s="57"/>
      <c r="GT431" s="57"/>
      <c r="GU431" s="57"/>
      <c r="GV431" s="57"/>
      <c r="GW431" s="57"/>
      <c r="GX431" s="57"/>
      <c r="GY431" s="57"/>
      <c r="GZ431" s="57"/>
      <c r="HA431" s="57"/>
      <c r="HB431" s="57"/>
      <c r="HC431" s="57"/>
      <c r="HD431" s="57"/>
      <c r="HE431" s="57"/>
      <c r="HF431" s="57"/>
      <c r="HG431" s="57"/>
      <c r="HH431" s="57"/>
      <c r="HI431" s="57"/>
      <c r="HJ431" s="57"/>
      <c r="HK431" s="57"/>
      <c r="HL431" s="57"/>
      <c r="HM431" s="57"/>
      <c r="HN431" s="57"/>
      <c r="HO431" s="57"/>
      <c r="HP431" s="57"/>
      <c r="HQ431" s="57"/>
      <c r="HR431" s="57"/>
      <c r="HS431" s="57"/>
      <c r="HT431" s="57"/>
      <c r="HU431" s="57"/>
      <c r="HV431" s="57"/>
      <c r="HW431" s="57"/>
      <c r="HX431" s="57"/>
      <c r="HY431" s="57"/>
      <c r="HZ431" s="57"/>
      <c r="IA431" s="57"/>
      <c r="IB431" s="57"/>
      <c r="IC431" s="57"/>
      <c r="ID431" s="57"/>
      <c r="IE431" s="57"/>
      <c r="IF431" s="57"/>
      <c r="IG431" s="57"/>
      <c r="IH431" s="57"/>
      <c r="II431" s="57"/>
      <c r="IJ431" s="57"/>
      <c r="IK431" s="57"/>
      <c r="IL431" s="57"/>
      <c r="IM431" s="57"/>
      <c r="IN431" s="57"/>
      <c r="IO431" s="57"/>
      <c r="IP431" s="57"/>
      <c r="IQ431" s="57"/>
      <c r="IR431" s="57"/>
      <c r="IS431" s="57"/>
      <c r="IT431" s="57"/>
      <c r="IU431" s="57"/>
      <c r="IV431" s="57"/>
      <c r="IW431" s="57"/>
      <c r="IX431" s="57"/>
      <c r="IY431" s="57"/>
      <c r="IZ431" s="57"/>
      <c r="JA431" s="57"/>
      <c r="JB431" s="57"/>
      <c r="JC431" s="57"/>
      <c r="JD431" s="57"/>
      <c r="JE431" s="57"/>
      <c r="JF431" s="57"/>
      <c r="JG431" s="57"/>
      <c r="JH431" s="57"/>
      <c r="JI431" s="57"/>
      <c r="JJ431" s="57"/>
      <c r="JK431" s="57"/>
      <c r="JL431" s="57"/>
      <c r="JM431" s="57"/>
      <c r="JN431" s="57"/>
      <c r="JO431" s="57"/>
      <c r="JP431" s="57"/>
      <c r="JQ431" s="57"/>
      <c r="JR431" s="57"/>
      <c r="JS431" s="57"/>
      <c r="JT431" s="57"/>
      <c r="JU431" s="57"/>
      <c r="JV431" s="57"/>
      <c r="JW431" s="57"/>
      <c r="JX431" s="57"/>
      <c r="JY431" s="57"/>
      <c r="JZ431" s="57"/>
      <c r="KA431" s="57"/>
      <c r="KB431" s="57"/>
      <c r="KC431" s="57"/>
      <c r="KD431" s="57"/>
      <c r="KE431" s="57"/>
      <c r="KF431" s="57"/>
      <c r="KG431" s="57"/>
      <c r="KH431" s="57"/>
      <c r="KI431" s="57"/>
      <c r="KJ431" s="57"/>
      <c r="KK431" s="57"/>
      <c r="KL431" s="57"/>
      <c r="KM431" s="57"/>
      <c r="KN431" s="57"/>
      <c r="KO431" s="57"/>
      <c r="KP431" s="57"/>
      <c r="KQ431" s="57"/>
      <c r="KR431" s="57"/>
      <c r="KS431" s="57"/>
      <c r="KT431" s="57"/>
      <c r="KU431" s="57"/>
      <c r="KV431" s="57"/>
      <c r="KW431" s="57"/>
      <c r="KX431" s="57"/>
      <c r="KY431" s="57"/>
      <c r="KZ431" s="57"/>
      <c r="LA431" s="57"/>
      <c r="LB431" s="57"/>
      <c r="LC431" s="57"/>
      <c r="LD431" s="57"/>
      <c r="LE431" s="57"/>
      <c r="LF431" s="57"/>
      <c r="LG431" s="57"/>
      <c r="LH431" s="57"/>
      <c r="LI431" s="57"/>
      <c r="LJ431" s="57"/>
      <c r="LK431" s="57"/>
      <c r="LL431" s="57"/>
      <c r="LM431" s="57"/>
      <c r="LN431" s="57"/>
      <c r="LO431" s="57"/>
      <c r="LP431" s="57"/>
      <c r="LQ431" s="57"/>
      <c r="LR431" s="57"/>
      <c r="LS431" s="57"/>
      <c r="LT431" s="57"/>
      <c r="LU431" s="57"/>
      <c r="LV431" s="57"/>
      <c r="LW431" s="57"/>
      <c r="LX431" s="57"/>
      <c r="LY431" s="57"/>
      <c r="LZ431" s="57"/>
      <c r="MA431" s="57"/>
      <c r="MB431" s="57"/>
      <c r="MC431" s="57"/>
      <c r="MD431" s="57"/>
      <c r="ME431" s="57"/>
      <c r="MF431" s="57"/>
      <c r="MG431" s="57"/>
      <c r="MH431" s="57"/>
      <c r="MI431" s="57"/>
      <c r="MJ431" s="57"/>
      <c r="MK431" s="57"/>
      <c r="ML431" s="57"/>
      <c r="MM431" s="57"/>
      <c r="MN431" s="57"/>
      <c r="MO431" s="57"/>
      <c r="MP431" s="57"/>
      <c r="MQ431" s="57"/>
      <c r="MR431" s="57"/>
      <c r="MS431" s="57"/>
      <c r="MT431" s="57"/>
      <c r="MU431" s="57"/>
      <c r="MV431" s="57"/>
      <c r="MW431" s="57"/>
      <c r="MX431" s="57"/>
      <c r="MY431" s="57"/>
      <c r="MZ431" s="57"/>
      <c r="NA431" s="57"/>
      <c r="NB431" s="57"/>
      <c r="NC431" s="57"/>
      <c r="ND431" s="57"/>
      <c r="NE431" s="57"/>
      <c r="NF431" s="57"/>
      <c r="NG431" s="57"/>
      <c r="NH431" s="57"/>
      <c r="NI431" s="57"/>
      <c r="NJ431" s="57"/>
      <c r="NK431" s="57"/>
      <c r="NL431" s="57"/>
      <c r="NM431" s="57"/>
      <c r="NN431" s="57"/>
      <c r="NO431" s="57"/>
      <c r="NP431" s="57"/>
      <c r="NQ431" s="57"/>
      <c r="NR431" s="57"/>
      <c r="NS431" s="57"/>
      <c r="NT431" s="57"/>
      <c r="NU431" s="57"/>
      <c r="NV431" s="57"/>
      <c r="NW431" s="57"/>
      <c r="NX431" s="57"/>
      <c r="NY431" s="57"/>
      <c r="NZ431" s="57"/>
      <c r="OA431" s="57"/>
      <c r="OB431" s="57"/>
      <c r="OC431" s="57"/>
      <c r="OD431" s="57"/>
      <c r="OE431" s="57"/>
      <c r="OF431" s="57"/>
      <c r="OG431" s="57"/>
      <c r="OH431" s="57"/>
      <c r="OI431" s="57"/>
      <c r="OJ431" s="57"/>
      <c r="OK431" s="57"/>
      <c r="OL431" s="57"/>
      <c r="OM431" s="57"/>
      <c r="ON431" s="57"/>
      <c r="OO431" s="57"/>
      <c r="OP431" s="57"/>
      <c r="OQ431" s="57"/>
      <c r="OR431" s="57"/>
      <c r="OS431" s="57"/>
      <c r="OT431" s="57"/>
      <c r="OU431" s="57"/>
      <c r="OV431" s="57"/>
      <c r="OW431" s="57"/>
      <c r="OX431" s="57"/>
      <c r="OY431" s="57"/>
      <c r="OZ431" s="57"/>
      <c r="PA431" s="57"/>
      <c r="PB431" s="57"/>
      <c r="PC431" s="57"/>
      <c r="PD431" s="57"/>
      <c r="PE431" s="57"/>
      <c r="PF431" s="57"/>
      <c r="PG431" s="57"/>
      <c r="PH431" s="57"/>
      <c r="PI431" s="57"/>
      <c r="PJ431" s="57"/>
      <c r="PK431" s="57"/>
      <c r="PL431" s="57"/>
      <c r="PM431" s="57"/>
      <c r="PN431" s="57"/>
      <c r="PO431" s="57"/>
      <c r="PP431" s="57"/>
      <c r="PQ431" s="57"/>
      <c r="PR431" s="57"/>
      <c r="PS431" s="57"/>
      <c r="PT431" s="57"/>
      <c r="PU431" s="57"/>
      <c r="PV431" s="57"/>
      <c r="PW431" s="57"/>
      <c r="PX431" s="57"/>
      <c r="PY431" s="57"/>
      <c r="PZ431" s="57"/>
      <c r="QA431" s="57"/>
      <c r="QB431" s="57"/>
      <c r="QC431" s="57"/>
      <c r="QD431" s="57"/>
      <c r="QE431" s="57"/>
      <c r="QF431" s="57"/>
      <c r="QG431" s="57"/>
      <c r="QH431" s="57"/>
      <c r="QI431" s="57"/>
      <c r="QJ431" s="57"/>
      <c r="QK431" s="57"/>
      <c r="QL431" s="57"/>
      <c r="QM431" s="57"/>
      <c r="QN431" s="57"/>
      <c r="QO431" s="57"/>
      <c r="QP431" s="57"/>
      <c r="QQ431" s="57"/>
      <c r="QR431" s="57"/>
      <c r="QS431" s="57"/>
      <c r="QT431" s="57"/>
      <c r="QU431" s="57"/>
      <c r="QV431" s="57"/>
      <c r="QW431" s="57"/>
      <c r="QX431" s="57"/>
      <c r="QY431" s="57"/>
      <c r="QZ431" s="57"/>
      <c r="RA431" s="57"/>
      <c r="RB431" s="57"/>
      <c r="RC431" s="57"/>
      <c r="RD431" s="57"/>
      <c r="RE431" s="57"/>
      <c r="RF431" s="57"/>
      <c r="RG431" s="57"/>
      <c r="RH431" s="57"/>
      <c r="RI431" s="57"/>
      <c r="RJ431" s="57"/>
      <c r="RK431" s="57"/>
      <c r="RL431" s="57"/>
      <c r="RM431" s="57"/>
      <c r="RN431" s="57"/>
      <c r="RO431" s="57"/>
      <c r="RP431" s="57"/>
      <c r="RQ431" s="57"/>
      <c r="RR431" s="57"/>
      <c r="RS431" s="57"/>
      <c r="RT431" s="57"/>
      <c r="RU431" s="57"/>
      <c r="RV431" s="57"/>
      <c r="RW431" s="57"/>
      <c r="RX431" s="57"/>
      <c r="RY431" s="57"/>
      <c r="RZ431" s="57"/>
      <c r="SA431" s="57"/>
      <c r="SB431" s="57"/>
      <c r="SC431" s="57"/>
      <c r="SD431" s="57"/>
      <c r="SE431" s="57"/>
      <c r="SF431" s="57"/>
      <c r="SG431" s="57"/>
      <c r="SH431" s="57"/>
      <c r="SI431" s="57"/>
      <c r="SJ431" s="57"/>
      <c r="SK431" s="57"/>
      <c r="SL431" s="57"/>
      <c r="SM431" s="57"/>
      <c r="SN431" s="57"/>
      <c r="SO431" s="57"/>
      <c r="SP431" s="57"/>
      <c r="SQ431" s="57"/>
      <c r="SR431" s="57"/>
      <c r="SS431" s="57"/>
      <c r="ST431" s="57"/>
      <c r="SU431" s="57"/>
      <c r="SV431" s="57"/>
      <c r="SW431" s="57"/>
      <c r="SX431" s="57"/>
      <c r="SY431" s="57"/>
      <c r="SZ431" s="57"/>
      <c r="TA431" s="57"/>
      <c r="TB431" s="57"/>
      <c r="TC431" s="57"/>
      <c r="TD431" s="57"/>
      <c r="TE431" s="57"/>
      <c r="TF431" s="57"/>
      <c r="TG431" s="57"/>
      <c r="TH431" s="57"/>
      <c r="TI431" s="57"/>
      <c r="TJ431" s="57"/>
      <c r="TK431" s="57"/>
      <c r="TL431" s="57"/>
      <c r="TM431" s="57"/>
      <c r="TN431" s="57"/>
      <c r="TO431" s="57"/>
      <c r="TP431" s="57"/>
      <c r="TQ431" s="57"/>
      <c r="TR431" s="57"/>
      <c r="TS431" s="57"/>
      <c r="TT431" s="57"/>
      <c r="TU431" s="57"/>
      <c r="TV431" s="57"/>
      <c r="TW431" s="57"/>
      <c r="TX431" s="57"/>
      <c r="TY431" s="57"/>
      <c r="TZ431" s="57"/>
      <c r="UA431" s="57"/>
      <c r="UB431" s="57"/>
      <c r="UC431" s="57"/>
      <c r="UD431" s="57"/>
      <c r="UE431" s="57"/>
      <c r="UF431" s="57"/>
      <c r="UG431" s="57"/>
      <c r="UH431" s="57"/>
      <c r="UI431" s="57"/>
      <c r="UJ431" s="57"/>
      <c r="UK431" s="57"/>
      <c r="UL431" s="57"/>
      <c r="UM431" s="57"/>
      <c r="UN431" s="57"/>
      <c r="UO431" s="57"/>
      <c r="UP431" s="57"/>
      <c r="UQ431" s="57"/>
      <c r="UR431" s="57"/>
      <c r="US431" s="57"/>
      <c r="UT431" s="57"/>
      <c r="UU431" s="57"/>
      <c r="UV431" s="57"/>
      <c r="UW431" s="57"/>
      <c r="UX431" s="57"/>
      <c r="UY431" s="57"/>
      <c r="UZ431" s="57"/>
      <c r="VA431" s="57"/>
      <c r="VB431" s="57"/>
      <c r="VC431" s="57"/>
      <c r="VD431" s="57"/>
      <c r="VE431" s="57"/>
      <c r="VF431" s="57"/>
      <c r="VG431" s="57"/>
      <c r="VH431" s="57"/>
      <c r="VI431" s="57"/>
      <c r="VJ431" s="57"/>
      <c r="VK431" s="57"/>
      <c r="VL431" s="57"/>
      <c r="VM431" s="57"/>
      <c r="VN431" s="57"/>
      <c r="VO431" s="57"/>
      <c r="VP431" s="57"/>
      <c r="VQ431" s="57"/>
      <c r="VR431" s="57"/>
      <c r="VS431" s="57"/>
      <c r="VT431" s="57"/>
      <c r="VU431" s="57"/>
      <c r="VV431" s="57"/>
      <c r="VW431" s="57"/>
      <c r="VX431" s="57"/>
      <c r="VY431" s="57"/>
      <c r="VZ431" s="57"/>
      <c r="WA431" s="57"/>
      <c r="WB431" s="57"/>
      <c r="WC431" s="57"/>
      <c r="WD431" s="57"/>
      <c r="WE431" s="57"/>
      <c r="WF431" s="57"/>
      <c r="WG431" s="57"/>
      <c r="WH431" s="57"/>
      <c r="WI431" s="57"/>
      <c r="WJ431" s="57"/>
      <c r="WK431" s="57"/>
      <c r="WL431" s="57"/>
      <c r="WM431" s="57"/>
      <c r="WN431" s="57"/>
      <c r="WO431" s="57"/>
      <c r="WP431" s="57"/>
      <c r="WQ431" s="57"/>
      <c r="WR431" s="57"/>
      <c r="WS431" s="57"/>
      <c r="WT431" s="57"/>
      <c r="WU431" s="57"/>
      <c r="WV431" s="57"/>
      <c r="WW431" s="57"/>
      <c r="WX431" s="57"/>
      <c r="WY431" s="57"/>
      <c r="WZ431" s="57"/>
      <c r="XA431" s="57"/>
      <c r="XB431" s="57"/>
      <c r="XC431" s="57"/>
      <c r="XD431" s="57"/>
      <c r="XE431" s="57"/>
      <c r="XF431" s="57"/>
      <c r="XG431" s="57"/>
      <c r="XH431" s="57"/>
      <c r="XI431" s="57"/>
      <c r="XJ431" s="57"/>
      <c r="XK431" s="57"/>
      <c r="XL431" s="57"/>
      <c r="XM431" s="57"/>
      <c r="XN431" s="57"/>
      <c r="XO431" s="57"/>
      <c r="XP431" s="57"/>
      <c r="XQ431" s="57"/>
      <c r="XR431" s="57"/>
      <c r="XS431" s="57"/>
      <c r="XT431" s="57"/>
      <c r="XU431" s="57"/>
      <c r="XV431" s="57"/>
      <c r="XW431" s="57"/>
    </row>
    <row r="432">
      <c r="AI432" s="57"/>
      <c r="BR432" s="57"/>
      <c r="DA432" s="57"/>
      <c r="EJ432" s="57"/>
      <c r="EK432" s="57"/>
      <c r="EL432" s="57"/>
      <c r="EM432" s="57"/>
      <c r="EN432" s="57"/>
      <c r="EO432" s="57"/>
      <c r="EP432" s="57"/>
      <c r="EQ432" s="57"/>
      <c r="ER432" s="57"/>
      <c r="ES432" s="57"/>
      <c r="ET432" s="57"/>
      <c r="EU432" s="57"/>
      <c r="EV432" s="57"/>
      <c r="EW432" s="57"/>
      <c r="EX432" s="57"/>
      <c r="EY432" s="57"/>
      <c r="EZ432" s="57"/>
      <c r="FA432" s="57"/>
      <c r="FB432" s="57"/>
      <c r="FC432" s="57"/>
      <c r="FD432" s="57"/>
      <c r="FE432" s="57"/>
      <c r="FF432" s="57"/>
      <c r="FG432" s="57"/>
      <c r="FH432" s="57"/>
      <c r="FI432" s="57"/>
      <c r="FJ432" s="57"/>
      <c r="FK432" s="57"/>
      <c r="FL432" s="57"/>
      <c r="FM432" s="57"/>
      <c r="FN432" s="57"/>
      <c r="FO432" s="57"/>
      <c r="FP432" s="57"/>
      <c r="FQ432" s="57"/>
      <c r="FR432" s="57"/>
      <c r="FS432" s="57"/>
      <c r="FT432" s="57"/>
      <c r="FU432" s="57"/>
      <c r="FV432" s="57"/>
      <c r="FW432" s="57"/>
      <c r="FX432" s="57"/>
      <c r="FY432" s="57"/>
      <c r="FZ432" s="57"/>
      <c r="GA432" s="57"/>
      <c r="GB432" s="57"/>
      <c r="GC432" s="57"/>
      <c r="GD432" s="57"/>
      <c r="GE432" s="57"/>
      <c r="GF432" s="57"/>
      <c r="GG432" s="57"/>
      <c r="GH432" s="57"/>
      <c r="GI432" s="57"/>
      <c r="GJ432" s="57"/>
      <c r="GK432" s="57"/>
      <c r="GL432" s="57"/>
      <c r="GM432" s="57"/>
      <c r="GN432" s="57"/>
      <c r="GO432" s="57"/>
      <c r="GP432" s="57"/>
      <c r="GQ432" s="57"/>
      <c r="GR432" s="57"/>
      <c r="GS432" s="57"/>
      <c r="GT432" s="57"/>
      <c r="GU432" s="57"/>
      <c r="GV432" s="57"/>
      <c r="GW432" s="57"/>
      <c r="GX432" s="57"/>
      <c r="GY432" s="57"/>
      <c r="GZ432" s="57"/>
      <c r="HA432" s="57"/>
      <c r="HB432" s="57"/>
      <c r="HC432" s="57"/>
      <c r="HD432" s="57"/>
      <c r="HE432" s="57"/>
      <c r="HF432" s="57"/>
      <c r="HG432" s="57"/>
      <c r="HH432" s="57"/>
      <c r="HI432" s="57"/>
      <c r="HJ432" s="57"/>
      <c r="HK432" s="57"/>
      <c r="HL432" s="57"/>
      <c r="HM432" s="57"/>
      <c r="HN432" s="57"/>
      <c r="HO432" s="57"/>
      <c r="HP432" s="57"/>
      <c r="HQ432" s="57"/>
      <c r="HR432" s="57"/>
      <c r="HS432" s="57"/>
      <c r="HT432" s="57"/>
      <c r="HU432" s="57"/>
      <c r="HV432" s="57"/>
      <c r="HW432" s="57"/>
      <c r="HX432" s="57"/>
      <c r="HY432" s="57"/>
      <c r="HZ432" s="57"/>
      <c r="IA432" s="57"/>
      <c r="IB432" s="57"/>
      <c r="IC432" s="57"/>
      <c r="ID432" s="57"/>
      <c r="IE432" s="57"/>
      <c r="IF432" s="57"/>
      <c r="IG432" s="57"/>
      <c r="IH432" s="57"/>
      <c r="II432" s="57"/>
      <c r="IJ432" s="57"/>
      <c r="IK432" s="57"/>
      <c r="IL432" s="57"/>
      <c r="IM432" s="57"/>
      <c r="IN432" s="57"/>
      <c r="IO432" s="57"/>
      <c r="IP432" s="57"/>
      <c r="IQ432" s="57"/>
      <c r="IR432" s="57"/>
      <c r="IS432" s="57"/>
      <c r="IT432" s="57"/>
      <c r="IU432" s="57"/>
      <c r="IV432" s="57"/>
      <c r="IW432" s="57"/>
      <c r="IX432" s="57"/>
      <c r="IY432" s="57"/>
      <c r="IZ432" s="57"/>
      <c r="JA432" s="57"/>
      <c r="JB432" s="57"/>
      <c r="JC432" s="57"/>
      <c r="JD432" s="57"/>
      <c r="JE432" s="57"/>
      <c r="JF432" s="57"/>
      <c r="JG432" s="57"/>
      <c r="JH432" s="57"/>
      <c r="JI432" s="57"/>
      <c r="JJ432" s="57"/>
      <c r="JK432" s="57"/>
      <c r="JL432" s="57"/>
      <c r="JM432" s="57"/>
      <c r="JN432" s="57"/>
      <c r="JO432" s="57"/>
      <c r="JP432" s="57"/>
      <c r="JQ432" s="57"/>
      <c r="JR432" s="57"/>
      <c r="JS432" s="57"/>
      <c r="JT432" s="57"/>
      <c r="JU432" s="57"/>
      <c r="JV432" s="57"/>
      <c r="JW432" s="57"/>
      <c r="JX432" s="57"/>
      <c r="JY432" s="57"/>
      <c r="JZ432" s="57"/>
      <c r="KA432" s="57"/>
      <c r="KB432" s="57"/>
      <c r="KC432" s="57"/>
      <c r="KD432" s="57"/>
      <c r="KE432" s="57"/>
      <c r="KF432" s="57"/>
      <c r="KG432" s="57"/>
      <c r="KH432" s="57"/>
      <c r="KI432" s="57"/>
      <c r="KJ432" s="57"/>
      <c r="KK432" s="57"/>
      <c r="KL432" s="57"/>
      <c r="KM432" s="57"/>
      <c r="KN432" s="57"/>
      <c r="KO432" s="57"/>
      <c r="KP432" s="57"/>
      <c r="KQ432" s="57"/>
      <c r="KR432" s="57"/>
      <c r="KS432" s="57"/>
      <c r="KT432" s="57"/>
      <c r="KU432" s="57"/>
      <c r="KV432" s="57"/>
      <c r="KW432" s="57"/>
      <c r="KX432" s="57"/>
      <c r="KY432" s="57"/>
      <c r="KZ432" s="57"/>
      <c r="LA432" s="57"/>
      <c r="LB432" s="57"/>
      <c r="LC432" s="57"/>
      <c r="LD432" s="57"/>
      <c r="LE432" s="57"/>
      <c r="LF432" s="57"/>
      <c r="LG432" s="57"/>
      <c r="LH432" s="57"/>
      <c r="LI432" s="57"/>
      <c r="LJ432" s="57"/>
      <c r="LK432" s="57"/>
      <c r="LL432" s="57"/>
      <c r="LM432" s="57"/>
      <c r="LN432" s="57"/>
      <c r="LO432" s="57"/>
      <c r="LP432" s="57"/>
      <c r="LQ432" s="57"/>
      <c r="LR432" s="57"/>
      <c r="LS432" s="57"/>
      <c r="LT432" s="57"/>
      <c r="LU432" s="57"/>
      <c r="LV432" s="57"/>
      <c r="LW432" s="57"/>
      <c r="LX432" s="57"/>
      <c r="LY432" s="57"/>
      <c r="LZ432" s="57"/>
      <c r="MA432" s="57"/>
      <c r="MB432" s="57"/>
      <c r="MC432" s="57"/>
      <c r="MD432" s="57"/>
      <c r="ME432" s="57"/>
      <c r="MF432" s="57"/>
      <c r="MG432" s="57"/>
      <c r="MH432" s="57"/>
      <c r="MI432" s="57"/>
      <c r="MJ432" s="57"/>
      <c r="MK432" s="57"/>
      <c r="ML432" s="57"/>
      <c r="MM432" s="57"/>
      <c r="MN432" s="57"/>
      <c r="MO432" s="57"/>
      <c r="MP432" s="57"/>
      <c r="MQ432" s="57"/>
      <c r="MR432" s="57"/>
      <c r="MS432" s="57"/>
      <c r="MT432" s="57"/>
      <c r="MU432" s="57"/>
      <c r="MV432" s="57"/>
      <c r="MW432" s="57"/>
      <c r="MX432" s="57"/>
      <c r="MY432" s="57"/>
      <c r="MZ432" s="57"/>
      <c r="NA432" s="57"/>
      <c r="NB432" s="57"/>
      <c r="NC432" s="57"/>
      <c r="ND432" s="57"/>
      <c r="NE432" s="57"/>
      <c r="NF432" s="57"/>
      <c r="NG432" s="57"/>
      <c r="NH432" s="57"/>
      <c r="NI432" s="57"/>
      <c r="NJ432" s="57"/>
      <c r="NK432" s="57"/>
      <c r="NL432" s="57"/>
      <c r="NM432" s="57"/>
      <c r="NN432" s="57"/>
      <c r="NO432" s="57"/>
      <c r="NP432" s="57"/>
      <c r="NQ432" s="57"/>
      <c r="NR432" s="57"/>
      <c r="NS432" s="57"/>
      <c r="NT432" s="57"/>
      <c r="NU432" s="57"/>
      <c r="NV432" s="57"/>
      <c r="NW432" s="57"/>
      <c r="NX432" s="57"/>
      <c r="NY432" s="57"/>
      <c r="NZ432" s="57"/>
      <c r="OA432" s="57"/>
      <c r="OB432" s="57"/>
      <c r="OC432" s="57"/>
      <c r="OD432" s="57"/>
      <c r="OE432" s="57"/>
      <c r="OF432" s="57"/>
      <c r="OG432" s="57"/>
      <c r="OH432" s="57"/>
      <c r="OI432" s="57"/>
      <c r="OJ432" s="57"/>
      <c r="OK432" s="57"/>
      <c r="OL432" s="57"/>
      <c r="OM432" s="57"/>
      <c r="ON432" s="57"/>
      <c r="OO432" s="57"/>
      <c r="OP432" s="57"/>
      <c r="OQ432" s="57"/>
      <c r="OR432" s="57"/>
      <c r="OS432" s="57"/>
      <c r="OT432" s="57"/>
      <c r="OU432" s="57"/>
      <c r="OV432" s="57"/>
      <c r="OW432" s="57"/>
      <c r="OX432" s="57"/>
      <c r="OY432" s="57"/>
      <c r="OZ432" s="57"/>
      <c r="PA432" s="57"/>
      <c r="PB432" s="57"/>
      <c r="PC432" s="57"/>
      <c r="PD432" s="57"/>
      <c r="PE432" s="57"/>
      <c r="PF432" s="57"/>
      <c r="PG432" s="57"/>
      <c r="PH432" s="57"/>
      <c r="PI432" s="57"/>
      <c r="PJ432" s="57"/>
      <c r="PK432" s="57"/>
      <c r="PL432" s="57"/>
      <c r="PM432" s="57"/>
      <c r="PN432" s="57"/>
      <c r="PO432" s="57"/>
      <c r="PP432" s="57"/>
      <c r="PQ432" s="57"/>
      <c r="PR432" s="57"/>
      <c r="PS432" s="57"/>
      <c r="PT432" s="57"/>
      <c r="PU432" s="57"/>
      <c r="PV432" s="57"/>
      <c r="PW432" s="57"/>
      <c r="PX432" s="57"/>
      <c r="PY432" s="57"/>
      <c r="PZ432" s="57"/>
      <c r="QA432" s="57"/>
      <c r="QB432" s="57"/>
      <c r="QC432" s="57"/>
      <c r="QD432" s="57"/>
      <c r="QE432" s="57"/>
      <c r="QF432" s="57"/>
      <c r="QG432" s="57"/>
      <c r="QH432" s="57"/>
      <c r="QI432" s="57"/>
      <c r="QJ432" s="57"/>
      <c r="QK432" s="57"/>
      <c r="QL432" s="57"/>
      <c r="QM432" s="57"/>
      <c r="QN432" s="57"/>
      <c r="QO432" s="57"/>
      <c r="QP432" s="57"/>
      <c r="QQ432" s="57"/>
      <c r="QR432" s="57"/>
      <c r="QS432" s="57"/>
      <c r="QT432" s="57"/>
      <c r="QU432" s="57"/>
      <c r="QV432" s="57"/>
      <c r="QW432" s="57"/>
      <c r="QX432" s="57"/>
      <c r="QY432" s="57"/>
      <c r="QZ432" s="57"/>
      <c r="RA432" s="57"/>
      <c r="RB432" s="57"/>
      <c r="RC432" s="57"/>
      <c r="RD432" s="57"/>
      <c r="RE432" s="57"/>
      <c r="RF432" s="57"/>
      <c r="RG432" s="57"/>
      <c r="RH432" s="57"/>
      <c r="RI432" s="57"/>
      <c r="RJ432" s="57"/>
      <c r="RK432" s="57"/>
      <c r="RL432" s="57"/>
      <c r="RM432" s="57"/>
      <c r="RN432" s="57"/>
      <c r="RO432" s="57"/>
      <c r="RP432" s="57"/>
      <c r="RQ432" s="57"/>
      <c r="RR432" s="57"/>
      <c r="RS432" s="57"/>
      <c r="RT432" s="57"/>
      <c r="RU432" s="57"/>
      <c r="RV432" s="57"/>
      <c r="RW432" s="57"/>
      <c r="RX432" s="57"/>
      <c r="RY432" s="57"/>
      <c r="RZ432" s="57"/>
      <c r="SA432" s="57"/>
      <c r="SB432" s="57"/>
      <c r="SC432" s="57"/>
      <c r="SD432" s="57"/>
      <c r="SE432" s="57"/>
      <c r="SF432" s="57"/>
      <c r="SG432" s="57"/>
      <c r="SH432" s="57"/>
      <c r="SI432" s="57"/>
      <c r="SJ432" s="57"/>
      <c r="SK432" s="57"/>
      <c r="SL432" s="57"/>
      <c r="SM432" s="57"/>
      <c r="SN432" s="57"/>
      <c r="SO432" s="57"/>
      <c r="SP432" s="57"/>
      <c r="SQ432" s="57"/>
      <c r="SR432" s="57"/>
      <c r="SS432" s="57"/>
      <c r="ST432" s="57"/>
      <c r="SU432" s="57"/>
      <c r="SV432" s="57"/>
      <c r="SW432" s="57"/>
      <c r="SX432" s="57"/>
      <c r="SY432" s="57"/>
      <c r="SZ432" s="57"/>
      <c r="TA432" s="57"/>
      <c r="TB432" s="57"/>
      <c r="TC432" s="57"/>
      <c r="TD432" s="57"/>
      <c r="TE432" s="57"/>
      <c r="TF432" s="57"/>
      <c r="TG432" s="57"/>
      <c r="TH432" s="57"/>
      <c r="TI432" s="57"/>
      <c r="TJ432" s="57"/>
      <c r="TK432" s="57"/>
      <c r="TL432" s="57"/>
      <c r="TM432" s="57"/>
      <c r="TN432" s="57"/>
      <c r="TO432" s="57"/>
      <c r="TP432" s="57"/>
      <c r="TQ432" s="57"/>
      <c r="TR432" s="57"/>
      <c r="TS432" s="57"/>
      <c r="TT432" s="57"/>
      <c r="TU432" s="57"/>
      <c r="TV432" s="57"/>
      <c r="TW432" s="57"/>
      <c r="TX432" s="57"/>
      <c r="TY432" s="57"/>
      <c r="TZ432" s="57"/>
      <c r="UA432" s="57"/>
      <c r="UB432" s="57"/>
      <c r="UC432" s="57"/>
      <c r="UD432" s="57"/>
      <c r="UE432" s="57"/>
      <c r="UF432" s="57"/>
      <c r="UG432" s="57"/>
      <c r="UH432" s="57"/>
      <c r="UI432" s="57"/>
      <c r="UJ432" s="57"/>
      <c r="UK432" s="57"/>
      <c r="UL432" s="57"/>
      <c r="UM432" s="57"/>
      <c r="UN432" s="57"/>
      <c r="UO432" s="57"/>
      <c r="UP432" s="57"/>
      <c r="UQ432" s="57"/>
      <c r="UR432" s="57"/>
      <c r="US432" s="57"/>
      <c r="UT432" s="57"/>
      <c r="UU432" s="57"/>
      <c r="UV432" s="57"/>
      <c r="UW432" s="57"/>
      <c r="UX432" s="57"/>
      <c r="UY432" s="57"/>
      <c r="UZ432" s="57"/>
      <c r="VA432" s="57"/>
      <c r="VB432" s="57"/>
      <c r="VC432" s="57"/>
      <c r="VD432" s="57"/>
      <c r="VE432" s="57"/>
      <c r="VF432" s="57"/>
      <c r="VG432" s="57"/>
      <c r="VH432" s="57"/>
      <c r="VI432" s="57"/>
      <c r="VJ432" s="57"/>
      <c r="VK432" s="57"/>
      <c r="VL432" s="57"/>
      <c r="VM432" s="57"/>
      <c r="VN432" s="57"/>
      <c r="VO432" s="57"/>
      <c r="VP432" s="57"/>
      <c r="VQ432" s="57"/>
      <c r="VR432" s="57"/>
      <c r="VS432" s="57"/>
      <c r="VT432" s="57"/>
      <c r="VU432" s="57"/>
      <c r="VV432" s="57"/>
      <c r="VW432" s="57"/>
      <c r="VX432" s="57"/>
      <c r="VY432" s="57"/>
      <c r="VZ432" s="57"/>
      <c r="WA432" s="57"/>
      <c r="WB432" s="57"/>
      <c r="WC432" s="57"/>
      <c r="WD432" s="57"/>
      <c r="WE432" s="57"/>
      <c r="WF432" s="57"/>
      <c r="WG432" s="57"/>
      <c r="WH432" s="57"/>
      <c r="WI432" s="57"/>
      <c r="WJ432" s="57"/>
      <c r="WK432" s="57"/>
      <c r="WL432" s="57"/>
      <c r="WM432" s="57"/>
      <c r="WN432" s="57"/>
      <c r="WO432" s="57"/>
      <c r="WP432" s="57"/>
      <c r="WQ432" s="57"/>
      <c r="WR432" s="57"/>
      <c r="WS432" s="57"/>
      <c r="WT432" s="57"/>
      <c r="WU432" s="57"/>
      <c r="WV432" s="57"/>
      <c r="WW432" s="57"/>
      <c r="WX432" s="57"/>
      <c r="WY432" s="57"/>
      <c r="WZ432" s="57"/>
      <c r="XA432" s="57"/>
      <c r="XB432" s="57"/>
      <c r="XC432" s="57"/>
      <c r="XD432" s="57"/>
      <c r="XE432" s="57"/>
      <c r="XF432" s="57"/>
      <c r="XG432" s="57"/>
      <c r="XH432" s="57"/>
      <c r="XI432" s="57"/>
      <c r="XJ432" s="57"/>
      <c r="XK432" s="57"/>
      <c r="XL432" s="57"/>
      <c r="XM432" s="57"/>
      <c r="XN432" s="57"/>
      <c r="XO432" s="57"/>
      <c r="XP432" s="57"/>
      <c r="XQ432" s="57"/>
      <c r="XR432" s="57"/>
      <c r="XS432" s="57"/>
      <c r="XT432" s="57"/>
      <c r="XU432" s="57"/>
      <c r="XV432" s="57"/>
      <c r="XW432" s="57"/>
    </row>
    <row r="433">
      <c r="AI433" s="57"/>
      <c r="BR433" s="57"/>
      <c r="DA433" s="57"/>
      <c r="EJ433" s="57"/>
      <c r="EK433" s="57"/>
      <c r="EL433" s="57"/>
      <c r="EM433" s="57"/>
      <c r="EN433" s="57"/>
      <c r="EO433" s="57"/>
      <c r="EP433" s="57"/>
      <c r="EQ433" s="57"/>
      <c r="ER433" s="57"/>
      <c r="ES433" s="57"/>
      <c r="ET433" s="57"/>
      <c r="EU433" s="57"/>
      <c r="EV433" s="57"/>
      <c r="EW433" s="57"/>
      <c r="EX433" s="57"/>
      <c r="EY433" s="57"/>
      <c r="EZ433" s="57"/>
      <c r="FA433" s="57"/>
      <c r="FB433" s="57"/>
      <c r="FC433" s="57"/>
      <c r="FD433" s="57"/>
      <c r="FE433" s="57"/>
      <c r="FF433" s="57"/>
      <c r="FG433" s="57"/>
      <c r="FH433" s="57"/>
      <c r="FI433" s="57"/>
      <c r="FJ433" s="57"/>
      <c r="FK433" s="57"/>
      <c r="FL433" s="57"/>
      <c r="FM433" s="57"/>
      <c r="FN433" s="57"/>
      <c r="FO433" s="57"/>
      <c r="FP433" s="57"/>
      <c r="FQ433" s="57"/>
      <c r="FR433" s="57"/>
      <c r="FS433" s="57"/>
      <c r="FT433" s="57"/>
      <c r="FU433" s="57"/>
      <c r="FV433" s="57"/>
      <c r="FW433" s="57"/>
      <c r="FX433" s="57"/>
      <c r="FY433" s="57"/>
      <c r="FZ433" s="57"/>
      <c r="GA433" s="57"/>
      <c r="GB433" s="57"/>
      <c r="GC433" s="57"/>
      <c r="GD433" s="57"/>
      <c r="GE433" s="57"/>
      <c r="GF433" s="57"/>
      <c r="GG433" s="57"/>
      <c r="GH433" s="57"/>
      <c r="GI433" s="57"/>
      <c r="GJ433" s="57"/>
      <c r="GK433" s="57"/>
      <c r="GL433" s="57"/>
      <c r="GM433" s="57"/>
      <c r="GN433" s="57"/>
      <c r="GO433" s="57"/>
      <c r="GP433" s="57"/>
      <c r="GQ433" s="57"/>
      <c r="GR433" s="57"/>
      <c r="GS433" s="57"/>
      <c r="GT433" s="57"/>
      <c r="GU433" s="57"/>
      <c r="GV433" s="57"/>
      <c r="GW433" s="57"/>
      <c r="GX433" s="57"/>
      <c r="GY433" s="57"/>
      <c r="GZ433" s="57"/>
      <c r="HA433" s="57"/>
      <c r="HB433" s="57"/>
      <c r="HC433" s="57"/>
      <c r="HD433" s="57"/>
      <c r="HE433" s="57"/>
      <c r="HF433" s="57"/>
      <c r="HG433" s="57"/>
      <c r="HH433" s="57"/>
      <c r="HI433" s="57"/>
      <c r="HJ433" s="57"/>
      <c r="HK433" s="57"/>
      <c r="HL433" s="57"/>
      <c r="HM433" s="57"/>
      <c r="HN433" s="57"/>
      <c r="HO433" s="57"/>
      <c r="HP433" s="57"/>
      <c r="HQ433" s="57"/>
      <c r="HR433" s="57"/>
      <c r="HS433" s="57"/>
      <c r="HT433" s="57"/>
      <c r="HU433" s="57"/>
      <c r="HV433" s="57"/>
      <c r="HW433" s="57"/>
      <c r="HX433" s="57"/>
      <c r="HY433" s="57"/>
      <c r="HZ433" s="57"/>
      <c r="IA433" s="57"/>
      <c r="IB433" s="57"/>
      <c r="IC433" s="57"/>
      <c r="ID433" s="57"/>
      <c r="IE433" s="57"/>
      <c r="IF433" s="57"/>
      <c r="IG433" s="57"/>
      <c r="IH433" s="57"/>
      <c r="II433" s="57"/>
      <c r="IJ433" s="57"/>
      <c r="IK433" s="57"/>
      <c r="IL433" s="57"/>
      <c r="IM433" s="57"/>
      <c r="IN433" s="57"/>
      <c r="IO433" s="57"/>
      <c r="IP433" s="57"/>
      <c r="IQ433" s="57"/>
      <c r="IR433" s="57"/>
      <c r="IS433" s="57"/>
      <c r="IT433" s="57"/>
      <c r="IU433" s="57"/>
      <c r="IV433" s="57"/>
      <c r="IW433" s="57"/>
      <c r="IX433" s="57"/>
      <c r="IY433" s="57"/>
      <c r="IZ433" s="57"/>
      <c r="JA433" s="57"/>
      <c r="JB433" s="57"/>
      <c r="JC433" s="57"/>
      <c r="JD433" s="57"/>
      <c r="JE433" s="57"/>
      <c r="JF433" s="57"/>
      <c r="JG433" s="57"/>
      <c r="JH433" s="57"/>
      <c r="JI433" s="57"/>
      <c r="JJ433" s="57"/>
      <c r="JK433" s="57"/>
      <c r="JL433" s="57"/>
      <c r="JM433" s="57"/>
      <c r="JN433" s="57"/>
      <c r="JO433" s="57"/>
      <c r="JP433" s="57"/>
      <c r="JQ433" s="57"/>
      <c r="JR433" s="57"/>
      <c r="JS433" s="57"/>
      <c r="JT433" s="57"/>
      <c r="JU433" s="57"/>
      <c r="JV433" s="57"/>
      <c r="JW433" s="57"/>
      <c r="JX433" s="57"/>
      <c r="JY433" s="57"/>
      <c r="JZ433" s="57"/>
      <c r="KA433" s="57"/>
      <c r="KB433" s="57"/>
      <c r="KC433" s="57"/>
      <c r="KD433" s="57"/>
      <c r="KE433" s="57"/>
      <c r="KF433" s="57"/>
      <c r="KG433" s="57"/>
      <c r="KH433" s="57"/>
      <c r="KI433" s="57"/>
      <c r="KJ433" s="57"/>
      <c r="KK433" s="57"/>
      <c r="KL433" s="57"/>
      <c r="KM433" s="57"/>
      <c r="KN433" s="57"/>
      <c r="KO433" s="57"/>
      <c r="KP433" s="57"/>
      <c r="KQ433" s="57"/>
      <c r="KR433" s="57"/>
      <c r="KS433" s="57"/>
      <c r="KT433" s="57"/>
      <c r="KU433" s="57"/>
      <c r="KV433" s="57"/>
      <c r="KW433" s="57"/>
      <c r="KX433" s="57"/>
      <c r="KY433" s="57"/>
      <c r="KZ433" s="57"/>
      <c r="LA433" s="57"/>
      <c r="LB433" s="57"/>
      <c r="LC433" s="57"/>
      <c r="LD433" s="57"/>
      <c r="LE433" s="57"/>
      <c r="LF433" s="57"/>
      <c r="LG433" s="57"/>
      <c r="LH433" s="57"/>
      <c r="LI433" s="57"/>
      <c r="LJ433" s="57"/>
      <c r="LK433" s="57"/>
      <c r="LL433" s="57"/>
      <c r="LM433" s="57"/>
      <c r="LN433" s="57"/>
      <c r="LO433" s="57"/>
      <c r="LP433" s="57"/>
      <c r="LQ433" s="57"/>
      <c r="LR433" s="57"/>
      <c r="LS433" s="57"/>
      <c r="LT433" s="57"/>
      <c r="LU433" s="57"/>
      <c r="LV433" s="57"/>
      <c r="LW433" s="57"/>
      <c r="LX433" s="57"/>
      <c r="LY433" s="57"/>
      <c r="LZ433" s="57"/>
      <c r="MA433" s="57"/>
      <c r="MB433" s="57"/>
      <c r="MC433" s="57"/>
      <c r="MD433" s="57"/>
      <c r="ME433" s="57"/>
      <c r="MF433" s="57"/>
      <c r="MG433" s="57"/>
      <c r="MH433" s="57"/>
      <c r="MI433" s="57"/>
      <c r="MJ433" s="57"/>
      <c r="MK433" s="57"/>
      <c r="ML433" s="57"/>
      <c r="MM433" s="57"/>
      <c r="MN433" s="57"/>
      <c r="MO433" s="57"/>
      <c r="MP433" s="57"/>
      <c r="MQ433" s="57"/>
      <c r="MR433" s="57"/>
      <c r="MS433" s="57"/>
      <c r="MT433" s="57"/>
      <c r="MU433" s="57"/>
      <c r="MV433" s="57"/>
      <c r="MW433" s="57"/>
      <c r="MX433" s="57"/>
      <c r="MY433" s="57"/>
      <c r="MZ433" s="57"/>
      <c r="NA433" s="57"/>
      <c r="NB433" s="57"/>
      <c r="NC433" s="57"/>
      <c r="ND433" s="57"/>
      <c r="NE433" s="57"/>
      <c r="NF433" s="57"/>
      <c r="NG433" s="57"/>
      <c r="NH433" s="57"/>
      <c r="NI433" s="57"/>
      <c r="NJ433" s="57"/>
      <c r="NK433" s="57"/>
      <c r="NL433" s="57"/>
      <c r="NM433" s="57"/>
      <c r="NN433" s="57"/>
      <c r="NO433" s="57"/>
      <c r="NP433" s="57"/>
      <c r="NQ433" s="57"/>
      <c r="NR433" s="57"/>
      <c r="NS433" s="57"/>
      <c r="NT433" s="57"/>
      <c r="NU433" s="57"/>
      <c r="NV433" s="57"/>
      <c r="NW433" s="57"/>
      <c r="NX433" s="57"/>
      <c r="NY433" s="57"/>
      <c r="NZ433" s="57"/>
      <c r="OA433" s="57"/>
      <c r="OB433" s="57"/>
      <c r="OC433" s="57"/>
      <c r="OD433" s="57"/>
      <c r="OE433" s="57"/>
      <c r="OF433" s="57"/>
      <c r="OG433" s="57"/>
      <c r="OH433" s="57"/>
      <c r="OI433" s="57"/>
      <c r="OJ433" s="57"/>
      <c r="OK433" s="57"/>
      <c r="OL433" s="57"/>
      <c r="OM433" s="57"/>
      <c r="ON433" s="57"/>
      <c r="OO433" s="57"/>
      <c r="OP433" s="57"/>
      <c r="OQ433" s="57"/>
      <c r="OR433" s="57"/>
      <c r="OS433" s="57"/>
      <c r="OT433" s="57"/>
      <c r="OU433" s="57"/>
      <c r="OV433" s="57"/>
      <c r="OW433" s="57"/>
      <c r="OX433" s="57"/>
      <c r="OY433" s="57"/>
      <c r="OZ433" s="57"/>
      <c r="PA433" s="57"/>
      <c r="PB433" s="57"/>
      <c r="PC433" s="57"/>
      <c r="PD433" s="57"/>
      <c r="PE433" s="57"/>
      <c r="PF433" s="57"/>
      <c r="PG433" s="57"/>
      <c r="PH433" s="57"/>
      <c r="PI433" s="57"/>
      <c r="PJ433" s="57"/>
      <c r="PK433" s="57"/>
      <c r="PL433" s="57"/>
      <c r="PM433" s="57"/>
      <c r="PN433" s="57"/>
      <c r="PO433" s="57"/>
      <c r="PP433" s="57"/>
      <c r="PQ433" s="57"/>
      <c r="PR433" s="57"/>
      <c r="PS433" s="57"/>
      <c r="PT433" s="57"/>
      <c r="PU433" s="57"/>
      <c r="PV433" s="57"/>
      <c r="PW433" s="57"/>
      <c r="PX433" s="57"/>
      <c r="PY433" s="57"/>
      <c r="PZ433" s="57"/>
      <c r="QA433" s="57"/>
      <c r="QB433" s="57"/>
      <c r="QC433" s="57"/>
      <c r="QD433" s="57"/>
      <c r="QE433" s="57"/>
      <c r="QF433" s="57"/>
      <c r="QG433" s="57"/>
      <c r="QH433" s="57"/>
      <c r="QI433" s="57"/>
      <c r="QJ433" s="57"/>
      <c r="QK433" s="57"/>
      <c r="QL433" s="57"/>
      <c r="QM433" s="57"/>
      <c r="QN433" s="57"/>
      <c r="QO433" s="57"/>
      <c r="QP433" s="57"/>
      <c r="QQ433" s="57"/>
      <c r="QR433" s="57"/>
      <c r="QS433" s="57"/>
      <c r="QT433" s="57"/>
      <c r="QU433" s="57"/>
      <c r="QV433" s="57"/>
      <c r="QW433" s="57"/>
      <c r="QX433" s="57"/>
      <c r="QY433" s="57"/>
      <c r="QZ433" s="57"/>
      <c r="RA433" s="57"/>
      <c r="RB433" s="57"/>
      <c r="RC433" s="57"/>
      <c r="RD433" s="57"/>
      <c r="RE433" s="57"/>
      <c r="RF433" s="57"/>
      <c r="RG433" s="57"/>
      <c r="RH433" s="57"/>
      <c r="RI433" s="57"/>
      <c r="RJ433" s="57"/>
      <c r="RK433" s="57"/>
      <c r="RL433" s="57"/>
      <c r="RM433" s="57"/>
      <c r="RN433" s="57"/>
      <c r="RO433" s="57"/>
      <c r="RP433" s="57"/>
      <c r="RQ433" s="57"/>
      <c r="RR433" s="57"/>
      <c r="RS433" s="57"/>
      <c r="RT433" s="57"/>
      <c r="RU433" s="57"/>
      <c r="RV433" s="57"/>
      <c r="RW433" s="57"/>
      <c r="RX433" s="57"/>
      <c r="RY433" s="57"/>
      <c r="RZ433" s="57"/>
      <c r="SA433" s="57"/>
      <c r="SB433" s="57"/>
      <c r="SC433" s="57"/>
      <c r="SD433" s="57"/>
      <c r="SE433" s="57"/>
      <c r="SF433" s="57"/>
      <c r="SG433" s="57"/>
      <c r="SH433" s="57"/>
      <c r="SI433" s="57"/>
      <c r="SJ433" s="57"/>
      <c r="SK433" s="57"/>
      <c r="SL433" s="57"/>
      <c r="SM433" s="57"/>
      <c r="SN433" s="57"/>
      <c r="SO433" s="57"/>
      <c r="SP433" s="57"/>
      <c r="SQ433" s="57"/>
      <c r="SR433" s="57"/>
      <c r="SS433" s="57"/>
      <c r="ST433" s="57"/>
      <c r="SU433" s="57"/>
      <c r="SV433" s="57"/>
      <c r="SW433" s="57"/>
      <c r="SX433" s="57"/>
      <c r="SY433" s="57"/>
      <c r="SZ433" s="57"/>
      <c r="TA433" s="57"/>
      <c r="TB433" s="57"/>
      <c r="TC433" s="57"/>
      <c r="TD433" s="57"/>
      <c r="TE433" s="57"/>
      <c r="TF433" s="57"/>
      <c r="TG433" s="57"/>
      <c r="TH433" s="57"/>
      <c r="TI433" s="57"/>
      <c r="TJ433" s="57"/>
      <c r="TK433" s="57"/>
      <c r="TL433" s="57"/>
      <c r="TM433" s="57"/>
      <c r="TN433" s="57"/>
      <c r="TO433" s="57"/>
      <c r="TP433" s="57"/>
      <c r="TQ433" s="57"/>
      <c r="TR433" s="57"/>
      <c r="TS433" s="57"/>
      <c r="TT433" s="57"/>
      <c r="TU433" s="57"/>
      <c r="TV433" s="57"/>
      <c r="TW433" s="57"/>
      <c r="TX433" s="57"/>
      <c r="TY433" s="57"/>
      <c r="TZ433" s="57"/>
      <c r="UA433" s="57"/>
      <c r="UB433" s="57"/>
      <c r="UC433" s="57"/>
      <c r="UD433" s="57"/>
      <c r="UE433" s="57"/>
      <c r="UF433" s="57"/>
      <c r="UG433" s="57"/>
      <c r="UH433" s="57"/>
      <c r="UI433" s="57"/>
      <c r="UJ433" s="57"/>
      <c r="UK433" s="57"/>
      <c r="UL433" s="57"/>
      <c r="UM433" s="57"/>
      <c r="UN433" s="57"/>
      <c r="UO433" s="57"/>
      <c r="UP433" s="57"/>
      <c r="UQ433" s="57"/>
      <c r="UR433" s="57"/>
      <c r="US433" s="57"/>
      <c r="UT433" s="57"/>
      <c r="UU433" s="57"/>
      <c r="UV433" s="57"/>
      <c r="UW433" s="57"/>
      <c r="UX433" s="57"/>
      <c r="UY433" s="57"/>
      <c r="UZ433" s="57"/>
      <c r="VA433" s="57"/>
      <c r="VB433" s="57"/>
      <c r="VC433" s="57"/>
      <c r="VD433" s="57"/>
      <c r="VE433" s="57"/>
      <c r="VF433" s="57"/>
      <c r="VG433" s="57"/>
      <c r="VH433" s="57"/>
      <c r="VI433" s="57"/>
      <c r="VJ433" s="57"/>
      <c r="VK433" s="57"/>
      <c r="VL433" s="57"/>
      <c r="VM433" s="57"/>
      <c r="VN433" s="57"/>
      <c r="VO433" s="57"/>
      <c r="VP433" s="57"/>
      <c r="VQ433" s="57"/>
      <c r="VR433" s="57"/>
      <c r="VS433" s="57"/>
      <c r="VT433" s="57"/>
      <c r="VU433" s="57"/>
      <c r="VV433" s="57"/>
      <c r="VW433" s="57"/>
      <c r="VX433" s="57"/>
      <c r="VY433" s="57"/>
      <c r="VZ433" s="57"/>
      <c r="WA433" s="57"/>
      <c r="WB433" s="57"/>
      <c r="WC433" s="57"/>
      <c r="WD433" s="57"/>
      <c r="WE433" s="57"/>
      <c r="WF433" s="57"/>
      <c r="WG433" s="57"/>
      <c r="WH433" s="57"/>
      <c r="WI433" s="57"/>
      <c r="WJ433" s="57"/>
      <c r="WK433" s="57"/>
      <c r="WL433" s="57"/>
      <c r="WM433" s="57"/>
      <c r="WN433" s="57"/>
      <c r="WO433" s="57"/>
      <c r="WP433" s="57"/>
      <c r="WQ433" s="57"/>
      <c r="WR433" s="57"/>
      <c r="WS433" s="57"/>
      <c r="WT433" s="57"/>
      <c r="WU433" s="57"/>
      <c r="WV433" s="57"/>
      <c r="WW433" s="57"/>
      <c r="WX433" s="57"/>
      <c r="WY433" s="57"/>
      <c r="WZ433" s="57"/>
      <c r="XA433" s="57"/>
      <c r="XB433" s="57"/>
      <c r="XC433" s="57"/>
      <c r="XD433" s="57"/>
      <c r="XE433" s="57"/>
      <c r="XF433" s="57"/>
      <c r="XG433" s="57"/>
      <c r="XH433" s="57"/>
      <c r="XI433" s="57"/>
      <c r="XJ433" s="57"/>
      <c r="XK433" s="57"/>
      <c r="XL433" s="57"/>
      <c r="XM433" s="57"/>
      <c r="XN433" s="57"/>
      <c r="XO433" s="57"/>
      <c r="XP433" s="57"/>
      <c r="XQ433" s="57"/>
      <c r="XR433" s="57"/>
      <c r="XS433" s="57"/>
      <c r="XT433" s="57"/>
      <c r="XU433" s="57"/>
      <c r="XV433" s="57"/>
      <c r="XW433" s="57"/>
    </row>
    <row r="434">
      <c r="AI434" s="57"/>
      <c r="BR434" s="57"/>
      <c r="DA434" s="57"/>
      <c r="EJ434" s="57"/>
      <c r="EK434" s="57"/>
      <c r="EL434" s="57"/>
      <c r="EM434" s="57"/>
      <c r="EN434" s="57"/>
      <c r="EO434" s="57"/>
      <c r="EP434" s="57"/>
      <c r="EQ434" s="57"/>
      <c r="ER434" s="57"/>
      <c r="ES434" s="57"/>
      <c r="ET434" s="57"/>
      <c r="EU434" s="57"/>
      <c r="EV434" s="57"/>
      <c r="EW434" s="57"/>
      <c r="EX434" s="57"/>
      <c r="EY434" s="57"/>
      <c r="EZ434" s="57"/>
      <c r="FA434" s="57"/>
      <c r="FB434" s="57"/>
      <c r="FC434" s="57"/>
      <c r="FD434" s="57"/>
      <c r="FE434" s="57"/>
      <c r="FF434" s="57"/>
      <c r="FG434" s="57"/>
      <c r="FH434" s="57"/>
      <c r="FI434" s="57"/>
      <c r="FJ434" s="57"/>
      <c r="FK434" s="57"/>
      <c r="FL434" s="57"/>
      <c r="FM434" s="57"/>
      <c r="FN434" s="57"/>
      <c r="FO434" s="57"/>
      <c r="FP434" s="57"/>
      <c r="FQ434" s="57"/>
      <c r="FR434" s="57"/>
      <c r="FS434" s="57"/>
      <c r="FT434" s="57"/>
      <c r="FU434" s="57"/>
      <c r="FV434" s="57"/>
      <c r="FW434" s="57"/>
      <c r="FX434" s="57"/>
      <c r="FY434" s="57"/>
      <c r="FZ434" s="57"/>
      <c r="GA434" s="57"/>
      <c r="GB434" s="57"/>
      <c r="GC434" s="57"/>
      <c r="GD434" s="57"/>
      <c r="GE434" s="57"/>
      <c r="GF434" s="57"/>
      <c r="GG434" s="57"/>
      <c r="GH434" s="57"/>
      <c r="GI434" s="57"/>
      <c r="GJ434" s="57"/>
      <c r="GK434" s="57"/>
      <c r="GL434" s="57"/>
      <c r="GM434" s="57"/>
      <c r="GN434" s="57"/>
      <c r="GO434" s="57"/>
      <c r="GP434" s="57"/>
      <c r="GQ434" s="57"/>
      <c r="GR434" s="57"/>
      <c r="GS434" s="57"/>
      <c r="GT434" s="57"/>
      <c r="GU434" s="57"/>
      <c r="GV434" s="57"/>
      <c r="GW434" s="57"/>
      <c r="GX434" s="57"/>
      <c r="GY434" s="57"/>
      <c r="GZ434" s="57"/>
      <c r="HA434" s="57"/>
      <c r="HB434" s="57"/>
      <c r="HC434" s="57"/>
      <c r="HD434" s="57"/>
      <c r="HE434" s="57"/>
      <c r="HF434" s="57"/>
      <c r="HG434" s="57"/>
      <c r="HH434" s="57"/>
      <c r="HI434" s="57"/>
      <c r="HJ434" s="57"/>
      <c r="HK434" s="57"/>
      <c r="HL434" s="57"/>
      <c r="HM434" s="57"/>
      <c r="HN434" s="57"/>
      <c r="HO434" s="57"/>
      <c r="HP434" s="57"/>
      <c r="HQ434" s="57"/>
      <c r="HR434" s="57"/>
      <c r="HS434" s="57"/>
      <c r="HT434" s="57"/>
      <c r="HU434" s="57"/>
      <c r="HV434" s="57"/>
      <c r="HW434" s="57"/>
      <c r="HX434" s="57"/>
      <c r="HY434" s="57"/>
      <c r="HZ434" s="57"/>
      <c r="IA434" s="57"/>
      <c r="IB434" s="57"/>
      <c r="IC434" s="57"/>
      <c r="ID434" s="57"/>
      <c r="IE434" s="57"/>
      <c r="IF434" s="57"/>
      <c r="IG434" s="57"/>
      <c r="IH434" s="57"/>
      <c r="II434" s="57"/>
      <c r="IJ434" s="57"/>
      <c r="IK434" s="57"/>
      <c r="IL434" s="57"/>
      <c r="IM434" s="57"/>
      <c r="IN434" s="57"/>
      <c r="IO434" s="57"/>
      <c r="IP434" s="57"/>
      <c r="IQ434" s="57"/>
      <c r="IR434" s="57"/>
      <c r="IS434" s="57"/>
      <c r="IT434" s="57"/>
      <c r="IU434" s="57"/>
      <c r="IV434" s="57"/>
      <c r="IW434" s="57"/>
      <c r="IX434" s="57"/>
      <c r="IY434" s="57"/>
      <c r="IZ434" s="57"/>
      <c r="JA434" s="57"/>
      <c r="JB434" s="57"/>
      <c r="JC434" s="57"/>
      <c r="JD434" s="57"/>
      <c r="JE434" s="57"/>
      <c r="JF434" s="57"/>
      <c r="JG434" s="57"/>
      <c r="JH434" s="57"/>
      <c r="JI434" s="57"/>
      <c r="JJ434" s="57"/>
      <c r="JK434" s="57"/>
      <c r="JL434" s="57"/>
      <c r="JM434" s="57"/>
      <c r="JN434" s="57"/>
      <c r="JO434" s="57"/>
      <c r="JP434" s="57"/>
      <c r="JQ434" s="57"/>
      <c r="JR434" s="57"/>
      <c r="JS434" s="57"/>
      <c r="JT434" s="57"/>
      <c r="JU434" s="57"/>
      <c r="JV434" s="57"/>
      <c r="JW434" s="57"/>
      <c r="JX434" s="57"/>
      <c r="JY434" s="57"/>
      <c r="JZ434" s="57"/>
      <c r="KA434" s="57"/>
      <c r="KB434" s="57"/>
      <c r="KC434" s="57"/>
      <c r="KD434" s="57"/>
      <c r="KE434" s="57"/>
      <c r="KF434" s="57"/>
      <c r="KG434" s="57"/>
      <c r="KH434" s="57"/>
      <c r="KI434" s="57"/>
      <c r="KJ434" s="57"/>
      <c r="KK434" s="57"/>
      <c r="KL434" s="57"/>
      <c r="KM434" s="57"/>
      <c r="KN434" s="57"/>
      <c r="KO434" s="57"/>
      <c r="KP434" s="57"/>
      <c r="KQ434" s="57"/>
      <c r="KR434" s="57"/>
      <c r="KS434" s="57"/>
      <c r="KT434" s="57"/>
      <c r="KU434" s="57"/>
      <c r="KV434" s="57"/>
      <c r="KW434" s="57"/>
      <c r="KX434" s="57"/>
      <c r="KY434" s="57"/>
      <c r="KZ434" s="57"/>
      <c r="LA434" s="57"/>
      <c r="LB434" s="57"/>
      <c r="LC434" s="57"/>
      <c r="LD434" s="57"/>
      <c r="LE434" s="57"/>
      <c r="LF434" s="57"/>
      <c r="LG434" s="57"/>
      <c r="LH434" s="57"/>
      <c r="LI434" s="57"/>
      <c r="LJ434" s="57"/>
      <c r="LK434" s="57"/>
      <c r="LL434" s="57"/>
      <c r="LM434" s="57"/>
      <c r="LN434" s="57"/>
      <c r="LO434" s="57"/>
      <c r="LP434" s="57"/>
      <c r="LQ434" s="57"/>
      <c r="LR434" s="57"/>
      <c r="LS434" s="57"/>
      <c r="LT434" s="57"/>
      <c r="LU434" s="57"/>
      <c r="LV434" s="57"/>
      <c r="LW434" s="57"/>
      <c r="LX434" s="57"/>
      <c r="LY434" s="57"/>
      <c r="LZ434" s="57"/>
      <c r="MA434" s="57"/>
      <c r="MB434" s="57"/>
      <c r="MC434" s="57"/>
      <c r="MD434" s="57"/>
      <c r="ME434" s="57"/>
      <c r="MF434" s="57"/>
      <c r="MG434" s="57"/>
      <c r="MH434" s="57"/>
      <c r="MI434" s="57"/>
      <c r="MJ434" s="57"/>
      <c r="MK434" s="57"/>
      <c r="ML434" s="57"/>
      <c r="MM434" s="57"/>
      <c r="MN434" s="57"/>
      <c r="MO434" s="57"/>
      <c r="MP434" s="57"/>
      <c r="MQ434" s="57"/>
      <c r="MR434" s="57"/>
      <c r="MS434" s="57"/>
      <c r="MT434" s="57"/>
      <c r="MU434" s="57"/>
      <c r="MV434" s="57"/>
      <c r="MW434" s="57"/>
      <c r="MX434" s="57"/>
      <c r="MY434" s="57"/>
      <c r="MZ434" s="57"/>
      <c r="NA434" s="57"/>
      <c r="NB434" s="57"/>
      <c r="NC434" s="57"/>
      <c r="ND434" s="57"/>
      <c r="NE434" s="57"/>
      <c r="NF434" s="57"/>
      <c r="NG434" s="57"/>
      <c r="NH434" s="57"/>
      <c r="NI434" s="57"/>
      <c r="NJ434" s="57"/>
      <c r="NK434" s="57"/>
      <c r="NL434" s="57"/>
      <c r="NM434" s="57"/>
      <c r="NN434" s="57"/>
      <c r="NO434" s="57"/>
      <c r="NP434" s="57"/>
      <c r="NQ434" s="57"/>
      <c r="NR434" s="57"/>
      <c r="NS434" s="57"/>
      <c r="NT434" s="57"/>
      <c r="NU434" s="57"/>
      <c r="NV434" s="57"/>
      <c r="NW434" s="57"/>
      <c r="NX434" s="57"/>
      <c r="NY434" s="57"/>
      <c r="NZ434" s="57"/>
      <c r="OA434" s="57"/>
      <c r="OB434" s="57"/>
      <c r="OC434" s="57"/>
      <c r="OD434" s="57"/>
      <c r="OE434" s="57"/>
      <c r="OF434" s="57"/>
      <c r="OG434" s="57"/>
      <c r="OH434" s="57"/>
      <c r="OI434" s="57"/>
      <c r="OJ434" s="57"/>
      <c r="OK434" s="57"/>
      <c r="OL434" s="57"/>
      <c r="OM434" s="57"/>
      <c r="ON434" s="57"/>
      <c r="OO434" s="57"/>
      <c r="OP434" s="57"/>
      <c r="OQ434" s="57"/>
      <c r="OR434" s="57"/>
      <c r="OS434" s="57"/>
      <c r="OT434" s="57"/>
      <c r="OU434" s="57"/>
      <c r="OV434" s="57"/>
      <c r="OW434" s="57"/>
      <c r="OX434" s="57"/>
      <c r="OY434" s="57"/>
      <c r="OZ434" s="57"/>
      <c r="PA434" s="57"/>
      <c r="PB434" s="57"/>
      <c r="PC434" s="57"/>
      <c r="PD434" s="57"/>
      <c r="PE434" s="57"/>
      <c r="PF434" s="57"/>
      <c r="PG434" s="57"/>
      <c r="PH434" s="57"/>
      <c r="PI434" s="57"/>
      <c r="PJ434" s="57"/>
      <c r="PK434" s="57"/>
      <c r="PL434" s="57"/>
      <c r="PM434" s="57"/>
      <c r="PN434" s="57"/>
      <c r="PO434" s="57"/>
      <c r="PP434" s="57"/>
      <c r="PQ434" s="57"/>
      <c r="PR434" s="57"/>
      <c r="PS434" s="57"/>
      <c r="PT434" s="57"/>
      <c r="PU434" s="57"/>
      <c r="PV434" s="57"/>
      <c r="PW434" s="57"/>
      <c r="PX434" s="57"/>
      <c r="PY434" s="57"/>
      <c r="PZ434" s="57"/>
      <c r="QA434" s="57"/>
      <c r="QB434" s="57"/>
      <c r="QC434" s="57"/>
      <c r="QD434" s="57"/>
      <c r="QE434" s="57"/>
      <c r="QF434" s="57"/>
      <c r="QG434" s="57"/>
      <c r="QH434" s="57"/>
      <c r="QI434" s="57"/>
      <c r="QJ434" s="57"/>
      <c r="QK434" s="57"/>
      <c r="QL434" s="57"/>
      <c r="QM434" s="57"/>
      <c r="QN434" s="57"/>
      <c r="QO434" s="57"/>
      <c r="QP434" s="57"/>
      <c r="QQ434" s="57"/>
      <c r="QR434" s="57"/>
      <c r="QS434" s="57"/>
      <c r="QT434" s="57"/>
      <c r="QU434" s="57"/>
      <c r="QV434" s="57"/>
      <c r="QW434" s="57"/>
      <c r="QX434" s="57"/>
      <c r="QY434" s="57"/>
      <c r="QZ434" s="57"/>
      <c r="RA434" s="57"/>
      <c r="RB434" s="57"/>
      <c r="RC434" s="57"/>
      <c r="RD434" s="57"/>
      <c r="RE434" s="57"/>
      <c r="RF434" s="57"/>
      <c r="RG434" s="57"/>
      <c r="RH434" s="57"/>
      <c r="RI434" s="57"/>
      <c r="RJ434" s="57"/>
      <c r="RK434" s="57"/>
      <c r="RL434" s="57"/>
      <c r="RM434" s="57"/>
      <c r="RN434" s="57"/>
      <c r="RO434" s="57"/>
      <c r="RP434" s="57"/>
      <c r="RQ434" s="57"/>
      <c r="RR434" s="57"/>
      <c r="RS434" s="57"/>
      <c r="RT434" s="57"/>
      <c r="RU434" s="57"/>
      <c r="RV434" s="57"/>
      <c r="RW434" s="57"/>
      <c r="RX434" s="57"/>
      <c r="RY434" s="57"/>
      <c r="RZ434" s="57"/>
      <c r="SA434" s="57"/>
      <c r="SB434" s="57"/>
      <c r="SC434" s="57"/>
      <c r="SD434" s="57"/>
      <c r="SE434" s="57"/>
      <c r="SF434" s="57"/>
      <c r="SG434" s="57"/>
      <c r="SH434" s="57"/>
      <c r="SI434" s="57"/>
      <c r="SJ434" s="57"/>
      <c r="SK434" s="57"/>
      <c r="SL434" s="57"/>
      <c r="SM434" s="57"/>
      <c r="SN434" s="57"/>
      <c r="SO434" s="57"/>
      <c r="SP434" s="57"/>
      <c r="SQ434" s="57"/>
      <c r="SR434" s="57"/>
      <c r="SS434" s="57"/>
      <c r="ST434" s="57"/>
      <c r="SU434" s="57"/>
      <c r="SV434" s="57"/>
      <c r="SW434" s="57"/>
      <c r="SX434" s="57"/>
      <c r="SY434" s="57"/>
      <c r="SZ434" s="57"/>
      <c r="TA434" s="57"/>
      <c r="TB434" s="57"/>
      <c r="TC434" s="57"/>
      <c r="TD434" s="57"/>
      <c r="TE434" s="57"/>
      <c r="TF434" s="57"/>
      <c r="TG434" s="57"/>
      <c r="TH434" s="57"/>
      <c r="TI434" s="57"/>
      <c r="TJ434" s="57"/>
      <c r="TK434" s="57"/>
      <c r="TL434" s="57"/>
      <c r="TM434" s="57"/>
      <c r="TN434" s="57"/>
      <c r="TO434" s="57"/>
      <c r="TP434" s="57"/>
      <c r="TQ434" s="57"/>
      <c r="TR434" s="57"/>
      <c r="TS434" s="57"/>
      <c r="TT434" s="57"/>
      <c r="TU434" s="57"/>
      <c r="TV434" s="57"/>
      <c r="TW434" s="57"/>
      <c r="TX434" s="57"/>
      <c r="TY434" s="57"/>
      <c r="TZ434" s="57"/>
      <c r="UA434" s="57"/>
      <c r="UB434" s="57"/>
      <c r="UC434" s="57"/>
      <c r="UD434" s="57"/>
      <c r="UE434" s="57"/>
      <c r="UF434" s="57"/>
      <c r="UG434" s="57"/>
      <c r="UH434" s="57"/>
      <c r="UI434" s="57"/>
      <c r="UJ434" s="57"/>
      <c r="UK434" s="57"/>
      <c r="UL434" s="57"/>
      <c r="UM434" s="57"/>
      <c r="UN434" s="57"/>
      <c r="UO434" s="57"/>
      <c r="UP434" s="57"/>
      <c r="UQ434" s="57"/>
      <c r="UR434" s="57"/>
      <c r="US434" s="57"/>
      <c r="UT434" s="57"/>
      <c r="UU434" s="57"/>
      <c r="UV434" s="57"/>
      <c r="UW434" s="57"/>
      <c r="UX434" s="57"/>
      <c r="UY434" s="57"/>
      <c r="UZ434" s="57"/>
      <c r="VA434" s="57"/>
      <c r="VB434" s="57"/>
      <c r="VC434" s="57"/>
      <c r="VD434" s="57"/>
      <c r="VE434" s="57"/>
      <c r="VF434" s="57"/>
      <c r="VG434" s="57"/>
      <c r="VH434" s="57"/>
      <c r="VI434" s="57"/>
      <c r="VJ434" s="57"/>
      <c r="VK434" s="57"/>
      <c r="VL434" s="57"/>
      <c r="VM434" s="57"/>
      <c r="VN434" s="57"/>
      <c r="VO434" s="57"/>
      <c r="VP434" s="57"/>
      <c r="VQ434" s="57"/>
      <c r="VR434" s="57"/>
      <c r="VS434" s="57"/>
      <c r="VT434" s="57"/>
      <c r="VU434" s="57"/>
      <c r="VV434" s="57"/>
      <c r="VW434" s="57"/>
      <c r="VX434" s="57"/>
      <c r="VY434" s="57"/>
      <c r="VZ434" s="57"/>
      <c r="WA434" s="57"/>
      <c r="WB434" s="57"/>
      <c r="WC434" s="57"/>
      <c r="WD434" s="57"/>
      <c r="WE434" s="57"/>
      <c r="WF434" s="57"/>
      <c r="WG434" s="57"/>
      <c r="WH434" s="57"/>
      <c r="WI434" s="57"/>
      <c r="WJ434" s="57"/>
      <c r="WK434" s="57"/>
      <c r="WL434" s="57"/>
      <c r="WM434" s="57"/>
      <c r="WN434" s="57"/>
      <c r="WO434" s="57"/>
      <c r="WP434" s="57"/>
      <c r="WQ434" s="57"/>
      <c r="WR434" s="57"/>
      <c r="WS434" s="57"/>
      <c r="WT434" s="57"/>
      <c r="WU434" s="57"/>
      <c r="WV434" s="57"/>
      <c r="WW434" s="57"/>
      <c r="WX434" s="57"/>
      <c r="WY434" s="57"/>
      <c r="WZ434" s="57"/>
      <c r="XA434" s="57"/>
      <c r="XB434" s="57"/>
      <c r="XC434" s="57"/>
      <c r="XD434" s="57"/>
      <c r="XE434" s="57"/>
      <c r="XF434" s="57"/>
      <c r="XG434" s="57"/>
      <c r="XH434" s="57"/>
      <c r="XI434" s="57"/>
      <c r="XJ434" s="57"/>
      <c r="XK434" s="57"/>
      <c r="XL434" s="57"/>
      <c r="XM434" s="57"/>
      <c r="XN434" s="57"/>
      <c r="XO434" s="57"/>
      <c r="XP434" s="57"/>
      <c r="XQ434" s="57"/>
      <c r="XR434" s="57"/>
      <c r="XS434" s="57"/>
      <c r="XT434" s="57"/>
      <c r="XU434" s="57"/>
      <c r="XV434" s="57"/>
      <c r="XW434" s="57"/>
    </row>
    <row r="435">
      <c r="AI435" s="57"/>
      <c r="BR435" s="57"/>
      <c r="DA435" s="57"/>
      <c r="EJ435" s="57"/>
      <c r="EK435" s="57"/>
      <c r="EL435" s="57"/>
      <c r="EM435" s="57"/>
      <c r="EN435" s="57"/>
      <c r="EO435" s="57"/>
      <c r="EP435" s="57"/>
      <c r="EQ435" s="57"/>
      <c r="ER435" s="57"/>
      <c r="ES435" s="57"/>
      <c r="ET435" s="57"/>
      <c r="EU435" s="57"/>
      <c r="EV435" s="57"/>
      <c r="EW435" s="57"/>
      <c r="EX435" s="57"/>
      <c r="EY435" s="57"/>
      <c r="EZ435" s="57"/>
      <c r="FA435" s="57"/>
      <c r="FB435" s="57"/>
      <c r="FC435" s="57"/>
      <c r="FD435" s="57"/>
      <c r="FE435" s="57"/>
      <c r="FF435" s="57"/>
      <c r="FG435" s="57"/>
      <c r="FH435" s="57"/>
      <c r="FI435" s="57"/>
      <c r="FJ435" s="57"/>
      <c r="FK435" s="57"/>
      <c r="FL435" s="57"/>
      <c r="FM435" s="57"/>
      <c r="FN435" s="57"/>
      <c r="FO435" s="57"/>
      <c r="FP435" s="57"/>
      <c r="FQ435" s="57"/>
      <c r="FR435" s="57"/>
      <c r="FS435" s="57"/>
      <c r="FT435" s="57"/>
      <c r="FU435" s="57"/>
      <c r="FV435" s="57"/>
      <c r="FW435" s="57"/>
      <c r="FX435" s="57"/>
      <c r="FY435" s="57"/>
      <c r="FZ435" s="57"/>
      <c r="GA435" s="57"/>
      <c r="GB435" s="57"/>
      <c r="GC435" s="57"/>
      <c r="GD435" s="57"/>
      <c r="GE435" s="57"/>
      <c r="GF435" s="57"/>
      <c r="GG435" s="57"/>
      <c r="GH435" s="57"/>
      <c r="GI435" s="57"/>
      <c r="GJ435" s="57"/>
      <c r="GK435" s="57"/>
      <c r="GL435" s="57"/>
      <c r="GM435" s="57"/>
      <c r="GN435" s="57"/>
      <c r="GO435" s="57"/>
      <c r="GP435" s="57"/>
      <c r="GQ435" s="57"/>
      <c r="GR435" s="57"/>
      <c r="GS435" s="57"/>
      <c r="GT435" s="57"/>
      <c r="GU435" s="57"/>
      <c r="GV435" s="57"/>
      <c r="GW435" s="57"/>
      <c r="GX435" s="57"/>
      <c r="GY435" s="57"/>
      <c r="GZ435" s="57"/>
      <c r="HA435" s="57"/>
      <c r="HB435" s="57"/>
      <c r="HC435" s="57"/>
      <c r="HD435" s="57"/>
      <c r="HE435" s="57"/>
      <c r="HF435" s="57"/>
      <c r="HG435" s="57"/>
      <c r="HH435" s="57"/>
      <c r="HI435" s="57"/>
      <c r="HJ435" s="57"/>
      <c r="HK435" s="57"/>
      <c r="HL435" s="57"/>
      <c r="HM435" s="57"/>
      <c r="HN435" s="57"/>
      <c r="HO435" s="57"/>
      <c r="HP435" s="57"/>
      <c r="HQ435" s="57"/>
      <c r="HR435" s="57"/>
      <c r="HS435" s="57"/>
      <c r="HT435" s="57"/>
      <c r="HU435" s="57"/>
      <c r="HV435" s="57"/>
      <c r="HW435" s="57"/>
      <c r="HX435" s="57"/>
      <c r="HY435" s="57"/>
      <c r="HZ435" s="57"/>
      <c r="IA435" s="57"/>
      <c r="IB435" s="57"/>
      <c r="IC435" s="57"/>
      <c r="ID435" s="57"/>
      <c r="IE435" s="57"/>
      <c r="IF435" s="57"/>
      <c r="IG435" s="57"/>
      <c r="IH435" s="57"/>
      <c r="II435" s="57"/>
      <c r="IJ435" s="57"/>
      <c r="IK435" s="57"/>
      <c r="IL435" s="57"/>
      <c r="IM435" s="57"/>
      <c r="IN435" s="57"/>
      <c r="IO435" s="57"/>
      <c r="IP435" s="57"/>
      <c r="IQ435" s="57"/>
      <c r="IR435" s="57"/>
      <c r="IS435" s="57"/>
      <c r="IT435" s="57"/>
      <c r="IU435" s="57"/>
      <c r="IV435" s="57"/>
      <c r="IW435" s="57"/>
      <c r="IX435" s="57"/>
      <c r="IY435" s="57"/>
      <c r="IZ435" s="57"/>
      <c r="JA435" s="57"/>
      <c r="JB435" s="57"/>
      <c r="JC435" s="57"/>
      <c r="JD435" s="57"/>
      <c r="JE435" s="57"/>
      <c r="JF435" s="57"/>
      <c r="JG435" s="57"/>
      <c r="JH435" s="57"/>
      <c r="JI435" s="57"/>
      <c r="JJ435" s="57"/>
      <c r="JK435" s="57"/>
      <c r="JL435" s="57"/>
      <c r="JM435" s="57"/>
      <c r="JN435" s="57"/>
      <c r="JO435" s="57"/>
      <c r="JP435" s="57"/>
      <c r="JQ435" s="57"/>
      <c r="JR435" s="57"/>
      <c r="JS435" s="57"/>
      <c r="JT435" s="57"/>
      <c r="JU435" s="57"/>
      <c r="JV435" s="57"/>
      <c r="JW435" s="57"/>
      <c r="JX435" s="57"/>
      <c r="JY435" s="57"/>
      <c r="JZ435" s="57"/>
      <c r="KA435" s="57"/>
      <c r="KB435" s="57"/>
      <c r="KC435" s="57"/>
      <c r="KD435" s="57"/>
      <c r="KE435" s="57"/>
      <c r="KF435" s="57"/>
      <c r="KG435" s="57"/>
      <c r="KH435" s="57"/>
      <c r="KI435" s="57"/>
      <c r="KJ435" s="57"/>
      <c r="KK435" s="57"/>
      <c r="KL435" s="57"/>
      <c r="KM435" s="57"/>
      <c r="KN435" s="57"/>
      <c r="KO435" s="57"/>
      <c r="KP435" s="57"/>
      <c r="KQ435" s="57"/>
      <c r="KR435" s="57"/>
      <c r="KS435" s="57"/>
      <c r="KT435" s="57"/>
      <c r="KU435" s="57"/>
      <c r="KV435" s="57"/>
      <c r="KW435" s="57"/>
      <c r="KX435" s="57"/>
      <c r="KY435" s="57"/>
      <c r="KZ435" s="57"/>
      <c r="LA435" s="57"/>
      <c r="LB435" s="57"/>
      <c r="LC435" s="57"/>
      <c r="LD435" s="57"/>
      <c r="LE435" s="57"/>
      <c r="LF435" s="57"/>
      <c r="LG435" s="57"/>
      <c r="LH435" s="57"/>
      <c r="LI435" s="57"/>
      <c r="LJ435" s="57"/>
      <c r="LK435" s="57"/>
      <c r="LL435" s="57"/>
      <c r="LM435" s="57"/>
      <c r="LN435" s="57"/>
      <c r="LO435" s="57"/>
      <c r="LP435" s="57"/>
      <c r="LQ435" s="57"/>
      <c r="LR435" s="57"/>
      <c r="LS435" s="57"/>
      <c r="LT435" s="57"/>
      <c r="LU435" s="57"/>
      <c r="LV435" s="57"/>
      <c r="LW435" s="57"/>
      <c r="LX435" s="57"/>
      <c r="LY435" s="57"/>
      <c r="LZ435" s="57"/>
      <c r="MA435" s="57"/>
      <c r="MB435" s="57"/>
      <c r="MC435" s="57"/>
      <c r="MD435" s="57"/>
      <c r="ME435" s="57"/>
      <c r="MF435" s="57"/>
      <c r="MG435" s="57"/>
      <c r="MH435" s="57"/>
      <c r="MI435" s="57"/>
      <c r="MJ435" s="57"/>
      <c r="MK435" s="57"/>
      <c r="ML435" s="57"/>
      <c r="MM435" s="57"/>
      <c r="MN435" s="57"/>
      <c r="MO435" s="57"/>
      <c r="MP435" s="57"/>
      <c r="MQ435" s="57"/>
      <c r="MR435" s="57"/>
      <c r="MS435" s="57"/>
      <c r="MT435" s="57"/>
      <c r="MU435" s="57"/>
      <c r="MV435" s="57"/>
      <c r="MW435" s="57"/>
      <c r="MX435" s="57"/>
      <c r="MY435" s="57"/>
      <c r="MZ435" s="57"/>
      <c r="NA435" s="57"/>
      <c r="NB435" s="57"/>
      <c r="NC435" s="57"/>
      <c r="ND435" s="57"/>
      <c r="NE435" s="57"/>
      <c r="NF435" s="57"/>
      <c r="NG435" s="57"/>
      <c r="NH435" s="57"/>
      <c r="NI435" s="57"/>
      <c r="NJ435" s="57"/>
      <c r="NK435" s="57"/>
      <c r="NL435" s="57"/>
      <c r="NM435" s="57"/>
      <c r="NN435" s="57"/>
      <c r="NO435" s="57"/>
      <c r="NP435" s="57"/>
      <c r="NQ435" s="57"/>
      <c r="NR435" s="57"/>
      <c r="NS435" s="57"/>
      <c r="NT435" s="57"/>
      <c r="NU435" s="57"/>
      <c r="NV435" s="57"/>
      <c r="NW435" s="57"/>
      <c r="NX435" s="57"/>
      <c r="NY435" s="57"/>
      <c r="NZ435" s="57"/>
      <c r="OA435" s="57"/>
      <c r="OB435" s="57"/>
      <c r="OC435" s="57"/>
      <c r="OD435" s="57"/>
      <c r="OE435" s="57"/>
      <c r="OF435" s="57"/>
      <c r="OG435" s="57"/>
      <c r="OH435" s="57"/>
      <c r="OI435" s="57"/>
      <c r="OJ435" s="57"/>
      <c r="OK435" s="57"/>
      <c r="OL435" s="57"/>
      <c r="OM435" s="57"/>
      <c r="ON435" s="57"/>
      <c r="OO435" s="57"/>
      <c r="OP435" s="57"/>
      <c r="OQ435" s="57"/>
      <c r="OR435" s="57"/>
      <c r="OS435" s="57"/>
      <c r="OT435" s="57"/>
      <c r="OU435" s="57"/>
      <c r="OV435" s="57"/>
      <c r="OW435" s="57"/>
      <c r="OX435" s="57"/>
      <c r="OY435" s="57"/>
      <c r="OZ435" s="57"/>
      <c r="PA435" s="57"/>
      <c r="PB435" s="57"/>
      <c r="PC435" s="57"/>
      <c r="PD435" s="57"/>
      <c r="PE435" s="57"/>
      <c r="PF435" s="57"/>
      <c r="PG435" s="57"/>
      <c r="PH435" s="57"/>
      <c r="PI435" s="57"/>
      <c r="PJ435" s="57"/>
      <c r="PK435" s="57"/>
      <c r="PL435" s="57"/>
      <c r="PM435" s="57"/>
      <c r="PN435" s="57"/>
      <c r="PO435" s="57"/>
      <c r="PP435" s="57"/>
      <c r="PQ435" s="57"/>
      <c r="PR435" s="57"/>
      <c r="PS435" s="57"/>
      <c r="PT435" s="57"/>
      <c r="PU435" s="57"/>
      <c r="PV435" s="57"/>
      <c r="PW435" s="57"/>
      <c r="PX435" s="57"/>
      <c r="PY435" s="57"/>
      <c r="PZ435" s="57"/>
      <c r="QA435" s="57"/>
      <c r="QB435" s="57"/>
      <c r="QC435" s="57"/>
      <c r="QD435" s="57"/>
      <c r="QE435" s="57"/>
      <c r="QF435" s="57"/>
      <c r="QG435" s="57"/>
      <c r="QH435" s="57"/>
      <c r="QI435" s="57"/>
      <c r="QJ435" s="57"/>
      <c r="QK435" s="57"/>
      <c r="QL435" s="57"/>
      <c r="QM435" s="57"/>
      <c r="QN435" s="57"/>
      <c r="QO435" s="57"/>
      <c r="QP435" s="57"/>
      <c r="QQ435" s="57"/>
      <c r="QR435" s="57"/>
      <c r="QS435" s="57"/>
      <c r="QT435" s="57"/>
      <c r="QU435" s="57"/>
      <c r="QV435" s="57"/>
      <c r="QW435" s="57"/>
      <c r="QX435" s="57"/>
      <c r="QY435" s="57"/>
      <c r="QZ435" s="57"/>
      <c r="RA435" s="57"/>
      <c r="RB435" s="57"/>
      <c r="RC435" s="57"/>
      <c r="RD435" s="57"/>
      <c r="RE435" s="57"/>
      <c r="RF435" s="57"/>
      <c r="RG435" s="57"/>
      <c r="RH435" s="57"/>
      <c r="RI435" s="57"/>
      <c r="RJ435" s="57"/>
      <c r="RK435" s="57"/>
      <c r="RL435" s="57"/>
      <c r="RM435" s="57"/>
      <c r="RN435" s="57"/>
      <c r="RO435" s="57"/>
      <c r="RP435" s="57"/>
      <c r="RQ435" s="57"/>
      <c r="RR435" s="57"/>
      <c r="RS435" s="57"/>
      <c r="RT435" s="57"/>
      <c r="RU435" s="57"/>
      <c r="RV435" s="57"/>
      <c r="RW435" s="57"/>
      <c r="RX435" s="57"/>
      <c r="RY435" s="57"/>
      <c r="RZ435" s="57"/>
      <c r="SA435" s="57"/>
      <c r="SB435" s="57"/>
      <c r="SC435" s="57"/>
      <c r="SD435" s="57"/>
      <c r="SE435" s="57"/>
      <c r="SF435" s="57"/>
      <c r="SG435" s="57"/>
      <c r="SH435" s="57"/>
      <c r="SI435" s="57"/>
      <c r="SJ435" s="57"/>
      <c r="SK435" s="57"/>
      <c r="SL435" s="57"/>
      <c r="SM435" s="57"/>
      <c r="SN435" s="57"/>
      <c r="SO435" s="57"/>
      <c r="SP435" s="57"/>
      <c r="SQ435" s="57"/>
      <c r="SR435" s="57"/>
      <c r="SS435" s="57"/>
      <c r="ST435" s="57"/>
      <c r="SU435" s="57"/>
      <c r="SV435" s="57"/>
      <c r="SW435" s="57"/>
      <c r="SX435" s="57"/>
      <c r="SY435" s="57"/>
      <c r="SZ435" s="57"/>
      <c r="TA435" s="57"/>
      <c r="TB435" s="57"/>
      <c r="TC435" s="57"/>
      <c r="TD435" s="57"/>
      <c r="TE435" s="57"/>
      <c r="TF435" s="57"/>
      <c r="TG435" s="57"/>
      <c r="TH435" s="57"/>
      <c r="TI435" s="57"/>
      <c r="TJ435" s="57"/>
      <c r="TK435" s="57"/>
      <c r="TL435" s="57"/>
      <c r="TM435" s="57"/>
      <c r="TN435" s="57"/>
      <c r="TO435" s="57"/>
      <c r="TP435" s="57"/>
      <c r="TQ435" s="57"/>
      <c r="TR435" s="57"/>
      <c r="TS435" s="57"/>
      <c r="TT435" s="57"/>
      <c r="TU435" s="57"/>
      <c r="TV435" s="57"/>
      <c r="TW435" s="57"/>
      <c r="TX435" s="57"/>
      <c r="TY435" s="57"/>
      <c r="TZ435" s="57"/>
      <c r="UA435" s="57"/>
      <c r="UB435" s="57"/>
      <c r="UC435" s="57"/>
      <c r="UD435" s="57"/>
      <c r="UE435" s="57"/>
      <c r="UF435" s="57"/>
      <c r="UG435" s="57"/>
      <c r="UH435" s="57"/>
      <c r="UI435" s="57"/>
      <c r="UJ435" s="57"/>
      <c r="UK435" s="57"/>
      <c r="UL435" s="57"/>
      <c r="UM435" s="57"/>
      <c r="UN435" s="57"/>
      <c r="UO435" s="57"/>
      <c r="UP435" s="57"/>
      <c r="UQ435" s="57"/>
      <c r="UR435" s="57"/>
      <c r="US435" s="57"/>
      <c r="UT435" s="57"/>
      <c r="UU435" s="57"/>
      <c r="UV435" s="57"/>
      <c r="UW435" s="57"/>
      <c r="UX435" s="57"/>
      <c r="UY435" s="57"/>
      <c r="UZ435" s="57"/>
      <c r="VA435" s="57"/>
      <c r="VB435" s="57"/>
      <c r="VC435" s="57"/>
      <c r="VD435" s="57"/>
      <c r="VE435" s="57"/>
      <c r="VF435" s="57"/>
      <c r="VG435" s="57"/>
      <c r="VH435" s="57"/>
      <c r="VI435" s="57"/>
      <c r="VJ435" s="57"/>
      <c r="VK435" s="57"/>
      <c r="VL435" s="57"/>
      <c r="VM435" s="57"/>
      <c r="VN435" s="57"/>
      <c r="VO435" s="57"/>
      <c r="VP435" s="57"/>
      <c r="VQ435" s="57"/>
      <c r="VR435" s="57"/>
      <c r="VS435" s="57"/>
      <c r="VT435" s="57"/>
      <c r="VU435" s="57"/>
      <c r="VV435" s="57"/>
      <c r="VW435" s="57"/>
      <c r="VX435" s="57"/>
      <c r="VY435" s="57"/>
      <c r="VZ435" s="57"/>
      <c r="WA435" s="57"/>
      <c r="WB435" s="57"/>
      <c r="WC435" s="57"/>
      <c r="WD435" s="57"/>
      <c r="WE435" s="57"/>
      <c r="WF435" s="57"/>
      <c r="WG435" s="57"/>
      <c r="WH435" s="57"/>
      <c r="WI435" s="57"/>
      <c r="WJ435" s="57"/>
      <c r="WK435" s="57"/>
      <c r="WL435" s="57"/>
      <c r="WM435" s="57"/>
      <c r="WN435" s="57"/>
      <c r="WO435" s="57"/>
      <c r="WP435" s="57"/>
      <c r="WQ435" s="57"/>
      <c r="WR435" s="57"/>
      <c r="WS435" s="57"/>
      <c r="WT435" s="57"/>
      <c r="WU435" s="57"/>
      <c r="WV435" s="57"/>
      <c r="WW435" s="57"/>
      <c r="WX435" s="57"/>
      <c r="WY435" s="57"/>
      <c r="WZ435" s="57"/>
      <c r="XA435" s="57"/>
      <c r="XB435" s="57"/>
      <c r="XC435" s="57"/>
      <c r="XD435" s="57"/>
      <c r="XE435" s="57"/>
      <c r="XF435" s="57"/>
      <c r="XG435" s="57"/>
      <c r="XH435" s="57"/>
      <c r="XI435" s="57"/>
      <c r="XJ435" s="57"/>
      <c r="XK435" s="57"/>
      <c r="XL435" s="57"/>
      <c r="XM435" s="57"/>
      <c r="XN435" s="57"/>
      <c r="XO435" s="57"/>
      <c r="XP435" s="57"/>
      <c r="XQ435" s="57"/>
      <c r="XR435" s="57"/>
      <c r="XS435" s="57"/>
      <c r="XT435" s="57"/>
      <c r="XU435" s="57"/>
      <c r="XV435" s="57"/>
      <c r="XW435" s="57"/>
    </row>
    <row r="436">
      <c r="AI436" s="57"/>
      <c r="BR436" s="57"/>
      <c r="DA436" s="57"/>
      <c r="EJ436" s="57"/>
      <c r="EK436" s="57"/>
      <c r="EL436" s="57"/>
      <c r="EM436" s="57"/>
      <c r="EN436" s="57"/>
      <c r="EO436" s="57"/>
      <c r="EP436" s="57"/>
      <c r="EQ436" s="57"/>
      <c r="ER436" s="57"/>
      <c r="ES436" s="57"/>
      <c r="ET436" s="57"/>
      <c r="EU436" s="57"/>
      <c r="EV436" s="57"/>
      <c r="EW436" s="57"/>
      <c r="EX436" s="57"/>
      <c r="EY436" s="57"/>
      <c r="EZ436" s="57"/>
      <c r="FA436" s="57"/>
      <c r="FB436" s="57"/>
      <c r="FC436" s="57"/>
      <c r="FD436" s="57"/>
      <c r="FE436" s="57"/>
      <c r="FF436" s="57"/>
      <c r="FG436" s="57"/>
      <c r="FH436" s="57"/>
      <c r="FI436" s="57"/>
      <c r="FJ436" s="57"/>
      <c r="FK436" s="57"/>
      <c r="FL436" s="57"/>
      <c r="FM436" s="57"/>
      <c r="FN436" s="57"/>
      <c r="FO436" s="57"/>
      <c r="FP436" s="57"/>
      <c r="FQ436" s="57"/>
      <c r="FR436" s="57"/>
      <c r="FS436" s="57"/>
      <c r="FT436" s="57"/>
      <c r="FU436" s="57"/>
      <c r="FV436" s="57"/>
      <c r="FW436" s="57"/>
      <c r="FX436" s="57"/>
      <c r="FY436" s="57"/>
      <c r="FZ436" s="57"/>
      <c r="GA436" s="57"/>
      <c r="GB436" s="57"/>
      <c r="GC436" s="57"/>
      <c r="GD436" s="57"/>
      <c r="GE436" s="57"/>
      <c r="GF436" s="57"/>
      <c r="GG436" s="57"/>
      <c r="GH436" s="57"/>
      <c r="GI436" s="57"/>
      <c r="GJ436" s="57"/>
      <c r="GK436" s="57"/>
      <c r="GL436" s="57"/>
      <c r="GM436" s="57"/>
      <c r="GN436" s="57"/>
      <c r="GO436" s="57"/>
      <c r="GP436" s="57"/>
      <c r="GQ436" s="57"/>
      <c r="GR436" s="57"/>
      <c r="GS436" s="57"/>
      <c r="GT436" s="57"/>
      <c r="GU436" s="57"/>
      <c r="GV436" s="57"/>
      <c r="GW436" s="57"/>
      <c r="GX436" s="57"/>
      <c r="GY436" s="57"/>
      <c r="GZ436" s="57"/>
      <c r="HA436" s="57"/>
      <c r="HB436" s="57"/>
      <c r="HC436" s="57"/>
      <c r="HD436" s="57"/>
      <c r="HE436" s="57"/>
      <c r="HF436" s="57"/>
      <c r="HG436" s="57"/>
      <c r="HH436" s="57"/>
      <c r="HI436" s="57"/>
      <c r="HJ436" s="57"/>
      <c r="HK436" s="57"/>
      <c r="HL436" s="57"/>
      <c r="HM436" s="57"/>
      <c r="HN436" s="57"/>
      <c r="HO436" s="57"/>
      <c r="HP436" s="57"/>
      <c r="HQ436" s="57"/>
      <c r="HR436" s="57"/>
      <c r="HS436" s="57"/>
      <c r="HT436" s="57"/>
      <c r="HU436" s="57"/>
      <c r="HV436" s="57"/>
      <c r="HW436" s="57"/>
      <c r="HX436" s="57"/>
      <c r="HY436" s="57"/>
      <c r="HZ436" s="57"/>
      <c r="IA436" s="57"/>
      <c r="IB436" s="57"/>
      <c r="IC436" s="57"/>
      <c r="ID436" s="57"/>
      <c r="IE436" s="57"/>
      <c r="IF436" s="57"/>
      <c r="IG436" s="57"/>
      <c r="IH436" s="57"/>
      <c r="II436" s="57"/>
      <c r="IJ436" s="57"/>
      <c r="IK436" s="57"/>
      <c r="IL436" s="57"/>
      <c r="IM436" s="57"/>
      <c r="IN436" s="57"/>
      <c r="IO436" s="57"/>
      <c r="IP436" s="57"/>
      <c r="IQ436" s="57"/>
      <c r="IR436" s="57"/>
      <c r="IS436" s="57"/>
      <c r="IT436" s="57"/>
      <c r="IU436" s="57"/>
      <c r="IV436" s="57"/>
      <c r="IW436" s="57"/>
      <c r="IX436" s="57"/>
      <c r="IY436" s="57"/>
      <c r="IZ436" s="57"/>
      <c r="JA436" s="57"/>
      <c r="JB436" s="57"/>
      <c r="JC436" s="57"/>
      <c r="JD436" s="57"/>
      <c r="JE436" s="57"/>
      <c r="JF436" s="57"/>
      <c r="JG436" s="57"/>
      <c r="JH436" s="57"/>
      <c r="JI436" s="57"/>
      <c r="JJ436" s="57"/>
      <c r="JK436" s="57"/>
      <c r="JL436" s="57"/>
      <c r="JM436" s="57"/>
      <c r="JN436" s="57"/>
      <c r="JO436" s="57"/>
      <c r="JP436" s="57"/>
      <c r="JQ436" s="57"/>
      <c r="JR436" s="57"/>
      <c r="JS436" s="57"/>
      <c r="JT436" s="57"/>
      <c r="JU436" s="57"/>
      <c r="JV436" s="57"/>
      <c r="JW436" s="57"/>
      <c r="JX436" s="57"/>
      <c r="JY436" s="57"/>
      <c r="JZ436" s="57"/>
      <c r="KA436" s="57"/>
      <c r="KB436" s="57"/>
      <c r="KC436" s="57"/>
      <c r="KD436" s="57"/>
      <c r="KE436" s="57"/>
      <c r="KF436" s="57"/>
      <c r="KG436" s="57"/>
      <c r="KH436" s="57"/>
      <c r="KI436" s="57"/>
      <c r="KJ436" s="57"/>
      <c r="KK436" s="57"/>
      <c r="KL436" s="57"/>
      <c r="KM436" s="57"/>
      <c r="KN436" s="57"/>
      <c r="KO436" s="57"/>
      <c r="KP436" s="57"/>
      <c r="KQ436" s="57"/>
      <c r="KR436" s="57"/>
      <c r="KS436" s="57"/>
      <c r="KT436" s="57"/>
      <c r="KU436" s="57"/>
      <c r="KV436" s="57"/>
      <c r="KW436" s="57"/>
      <c r="KX436" s="57"/>
      <c r="KY436" s="57"/>
      <c r="KZ436" s="57"/>
      <c r="LA436" s="57"/>
      <c r="LB436" s="57"/>
      <c r="LC436" s="57"/>
      <c r="LD436" s="57"/>
      <c r="LE436" s="57"/>
      <c r="LF436" s="57"/>
      <c r="LG436" s="57"/>
      <c r="LH436" s="57"/>
      <c r="LI436" s="57"/>
      <c r="LJ436" s="57"/>
      <c r="LK436" s="57"/>
      <c r="LL436" s="57"/>
      <c r="LM436" s="57"/>
      <c r="LN436" s="57"/>
      <c r="LO436" s="57"/>
      <c r="LP436" s="57"/>
      <c r="LQ436" s="57"/>
      <c r="LR436" s="57"/>
      <c r="LS436" s="57"/>
      <c r="LT436" s="57"/>
      <c r="LU436" s="57"/>
      <c r="LV436" s="57"/>
      <c r="LW436" s="57"/>
      <c r="LX436" s="57"/>
      <c r="LY436" s="57"/>
      <c r="LZ436" s="57"/>
      <c r="MA436" s="57"/>
      <c r="MB436" s="57"/>
      <c r="MC436" s="57"/>
      <c r="MD436" s="57"/>
      <c r="ME436" s="57"/>
      <c r="MF436" s="57"/>
      <c r="MG436" s="57"/>
      <c r="MH436" s="57"/>
      <c r="MI436" s="57"/>
      <c r="MJ436" s="57"/>
      <c r="MK436" s="57"/>
      <c r="ML436" s="57"/>
      <c r="MM436" s="57"/>
      <c r="MN436" s="57"/>
      <c r="MO436" s="57"/>
      <c r="MP436" s="57"/>
      <c r="MQ436" s="57"/>
      <c r="MR436" s="57"/>
      <c r="MS436" s="57"/>
      <c r="MT436" s="57"/>
      <c r="MU436" s="57"/>
      <c r="MV436" s="57"/>
      <c r="MW436" s="57"/>
      <c r="MX436" s="57"/>
      <c r="MY436" s="57"/>
      <c r="MZ436" s="57"/>
      <c r="NA436" s="57"/>
      <c r="NB436" s="57"/>
      <c r="NC436" s="57"/>
      <c r="ND436" s="57"/>
      <c r="NE436" s="57"/>
      <c r="NF436" s="57"/>
      <c r="NG436" s="57"/>
      <c r="NH436" s="57"/>
      <c r="NI436" s="57"/>
      <c r="NJ436" s="57"/>
      <c r="NK436" s="57"/>
      <c r="NL436" s="57"/>
      <c r="NM436" s="57"/>
      <c r="NN436" s="57"/>
      <c r="NO436" s="57"/>
      <c r="NP436" s="57"/>
      <c r="NQ436" s="57"/>
      <c r="NR436" s="57"/>
      <c r="NS436" s="57"/>
      <c r="NT436" s="57"/>
      <c r="NU436" s="57"/>
      <c r="NV436" s="57"/>
      <c r="NW436" s="57"/>
      <c r="NX436" s="57"/>
      <c r="NY436" s="57"/>
      <c r="NZ436" s="57"/>
      <c r="OA436" s="57"/>
      <c r="OB436" s="57"/>
      <c r="OC436" s="57"/>
      <c r="OD436" s="57"/>
      <c r="OE436" s="57"/>
      <c r="OF436" s="57"/>
      <c r="OG436" s="57"/>
      <c r="OH436" s="57"/>
      <c r="OI436" s="57"/>
      <c r="OJ436" s="57"/>
      <c r="OK436" s="57"/>
      <c r="OL436" s="57"/>
      <c r="OM436" s="57"/>
      <c r="ON436" s="57"/>
      <c r="OO436" s="57"/>
      <c r="OP436" s="57"/>
      <c r="OQ436" s="57"/>
      <c r="OR436" s="57"/>
      <c r="OS436" s="57"/>
      <c r="OT436" s="57"/>
      <c r="OU436" s="57"/>
      <c r="OV436" s="57"/>
      <c r="OW436" s="57"/>
      <c r="OX436" s="57"/>
      <c r="OY436" s="57"/>
      <c r="OZ436" s="57"/>
      <c r="PA436" s="57"/>
      <c r="PB436" s="57"/>
      <c r="PC436" s="57"/>
      <c r="PD436" s="57"/>
      <c r="PE436" s="57"/>
      <c r="PF436" s="57"/>
      <c r="PG436" s="57"/>
      <c r="PH436" s="57"/>
      <c r="PI436" s="57"/>
      <c r="PJ436" s="57"/>
      <c r="PK436" s="57"/>
      <c r="PL436" s="57"/>
      <c r="PM436" s="57"/>
      <c r="PN436" s="57"/>
      <c r="PO436" s="57"/>
      <c r="PP436" s="57"/>
      <c r="PQ436" s="57"/>
      <c r="PR436" s="57"/>
      <c r="PS436" s="57"/>
      <c r="PT436" s="57"/>
      <c r="PU436" s="57"/>
      <c r="PV436" s="57"/>
      <c r="PW436" s="57"/>
      <c r="PX436" s="57"/>
      <c r="PY436" s="57"/>
      <c r="PZ436" s="57"/>
      <c r="QA436" s="57"/>
      <c r="QB436" s="57"/>
      <c r="QC436" s="57"/>
      <c r="QD436" s="57"/>
      <c r="QE436" s="57"/>
      <c r="QF436" s="57"/>
      <c r="QG436" s="57"/>
      <c r="QH436" s="57"/>
      <c r="QI436" s="57"/>
      <c r="QJ436" s="57"/>
      <c r="QK436" s="57"/>
      <c r="QL436" s="57"/>
      <c r="QM436" s="57"/>
      <c r="QN436" s="57"/>
      <c r="QO436" s="57"/>
      <c r="QP436" s="57"/>
      <c r="QQ436" s="57"/>
      <c r="QR436" s="57"/>
      <c r="QS436" s="57"/>
      <c r="QT436" s="57"/>
      <c r="QU436" s="57"/>
      <c r="QV436" s="57"/>
      <c r="QW436" s="57"/>
      <c r="QX436" s="57"/>
      <c r="QY436" s="57"/>
      <c r="QZ436" s="57"/>
      <c r="RA436" s="57"/>
      <c r="RB436" s="57"/>
      <c r="RC436" s="57"/>
      <c r="RD436" s="57"/>
      <c r="RE436" s="57"/>
      <c r="RF436" s="57"/>
      <c r="RG436" s="57"/>
      <c r="RH436" s="57"/>
      <c r="RI436" s="57"/>
      <c r="RJ436" s="57"/>
      <c r="RK436" s="57"/>
      <c r="RL436" s="57"/>
      <c r="RM436" s="57"/>
      <c r="RN436" s="57"/>
      <c r="RO436" s="57"/>
      <c r="RP436" s="57"/>
      <c r="RQ436" s="57"/>
      <c r="RR436" s="57"/>
      <c r="RS436" s="57"/>
      <c r="RT436" s="57"/>
      <c r="RU436" s="57"/>
      <c r="RV436" s="57"/>
      <c r="RW436" s="57"/>
      <c r="RX436" s="57"/>
      <c r="RY436" s="57"/>
      <c r="RZ436" s="57"/>
      <c r="SA436" s="57"/>
      <c r="SB436" s="57"/>
      <c r="SC436" s="57"/>
      <c r="SD436" s="57"/>
      <c r="SE436" s="57"/>
      <c r="SF436" s="57"/>
      <c r="SG436" s="57"/>
      <c r="SH436" s="57"/>
      <c r="SI436" s="57"/>
      <c r="SJ436" s="57"/>
      <c r="SK436" s="57"/>
      <c r="SL436" s="57"/>
      <c r="SM436" s="57"/>
      <c r="SN436" s="57"/>
      <c r="SO436" s="57"/>
      <c r="SP436" s="57"/>
      <c r="SQ436" s="57"/>
      <c r="SR436" s="57"/>
      <c r="SS436" s="57"/>
      <c r="ST436" s="57"/>
      <c r="SU436" s="57"/>
      <c r="SV436" s="57"/>
      <c r="SW436" s="57"/>
      <c r="SX436" s="57"/>
      <c r="SY436" s="57"/>
      <c r="SZ436" s="57"/>
      <c r="TA436" s="57"/>
      <c r="TB436" s="57"/>
      <c r="TC436" s="57"/>
      <c r="TD436" s="57"/>
      <c r="TE436" s="57"/>
      <c r="TF436" s="57"/>
      <c r="TG436" s="57"/>
      <c r="TH436" s="57"/>
      <c r="TI436" s="57"/>
      <c r="TJ436" s="57"/>
      <c r="TK436" s="57"/>
      <c r="TL436" s="57"/>
      <c r="TM436" s="57"/>
      <c r="TN436" s="57"/>
      <c r="TO436" s="57"/>
      <c r="TP436" s="57"/>
      <c r="TQ436" s="57"/>
      <c r="TR436" s="57"/>
      <c r="TS436" s="57"/>
      <c r="TT436" s="57"/>
      <c r="TU436" s="57"/>
      <c r="TV436" s="57"/>
      <c r="TW436" s="57"/>
      <c r="TX436" s="57"/>
      <c r="TY436" s="57"/>
      <c r="TZ436" s="57"/>
      <c r="UA436" s="57"/>
      <c r="UB436" s="57"/>
      <c r="UC436" s="57"/>
      <c r="UD436" s="57"/>
      <c r="UE436" s="57"/>
      <c r="UF436" s="57"/>
      <c r="UG436" s="57"/>
      <c r="UH436" s="57"/>
      <c r="UI436" s="57"/>
      <c r="UJ436" s="57"/>
      <c r="UK436" s="57"/>
      <c r="UL436" s="57"/>
      <c r="UM436" s="57"/>
      <c r="UN436" s="57"/>
      <c r="UO436" s="57"/>
      <c r="UP436" s="57"/>
      <c r="UQ436" s="57"/>
      <c r="UR436" s="57"/>
      <c r="US436" s="57"/>
      <c r="UT436" s="57"/>
      <c r="UU436" s="57"/>
      <c r="UV436" s="57"/>
      <c r="UW436" s="57"/>
      <c r="UX436" s="57"/>
      <c r="UY436" s="57"/>
      <c r="UZ436" s="57"/>
      <c r="VA436" s="57"/>
      <c r="VB436" s="57"/>
      <c r="VC436" s="57"/>
      <c r="VD436" s="57"/>
      <c r="VE436" s="57"/>
      <c r="VF436" s="57"/>
      <c r="VG436" s="57"/>
      <c r="VH436" s="57"/>
      <c r="VI436" s="57"/>
      <c r="VJ436" s="57"/>
      <c r="VK436" s="57"/>
      <c r="VL436" s="57"/>
      <c r="VM436" s="57"/>
      <c r="VN436" s="57"/>
      <c r="VO436" s="57"/>
      <c r="VP436" s="57"/>
      <c r="VQ436" s="57"/>
      <c r="VR436" s="57"/>
      <c r="VS436" s="57"/>
      <c r="VT436" s="57"/>
      <c r="VU436" s="57"/>
      <c r="VV436" s="57"/>
      <c r="VW436" s="57"/>
      <c r="VX436" s="57"/>
      <c r="VY436" s="57"/>
      <c r="VZ436" s="57"/>
      <c r="WA436" s="57"/>
      <c r="WB436" s="57"/>
      <c r="WC436" s="57"/>
      <c r="WD436" s="57"/>
      <c r="WE436" s="57"/>
      <c r="WF436" s="57"/>
      <c r="WG436" s="57"/>
      <c r="WH436" s="57"/>
      <c r="WI436" s="57"/>
      <c r="WJ436" s="57"/>
      <c r="WK436" s="57"/>
      <c r="WL436" s="57"/>
      <c r="WM436" s="57"/>
      <c r="WN436" s="57"/>
      <c r="WO436" s="57"/>
      <c r="WP436" s="57"/>
      <c r="WQ436" s="57"/>
      <c r="WR436" s="57"/>
      <c r="WS436" s="57"/>
      <c r="WT436" s="57"/>
      <c r="WU436" s="57"/>
      <c r="WV436" s="57"/>
      <c r="WW436" s="57"/>
      <c r="WX436" s="57"/>
      <c r="WY436" s="57"/>
      <c r="WZ436" s="57"/>
      <c r="XA436" s="57"/>
      <c r="XB436" s="57"/>
      <c r="XC436" s="57"/>
      <c r="XD436" s="57"/>
      <c r="XE436" s="57"/>
      <c r="XF436" s="57"/>
      <c r="XG436" s="57"/>
      <c r="XH436" s="57"/>
      <c r="XI436" s="57"/>
      <c r="XJ436" s="57"/>
      <c r="XK436" s="57"/>
      <c r="XL436" s="57"/>
      <c r="XM436" s="57"/>
      <c r="XN436" s="57"/>
      <c r="XO436" s="57"/>
      <c r="XP436" s="57"/>
      <c r="XQ436" s="57"/>
      <c r="XR436" s="57"/>
      <c r="XS436" s="57"/>
      <c r="XT436" s="57"/>
      <c r="XU436" s="57"/>
      <c r="XV436" s="57"/>
      <c r="XW436" s="57"/>
    </row>
    <row r="437">
      <c r="AI437" s="57"/>
      <c r="BR437" s="57"/>
      <c r="DA437" s="57"/>
      <c r="EJ437" s="57"/>
      <c r="EK437" s="57"/>
      <c r="EL437" s="57"/>
      <c r="EM437" s="57"/>
      <c r="EN437" s="57"/>
      <c r="EO437" s="57"/>
      <c r="EP437" s="57"/>
      <c r="EQ437" s="57"/>
      <c r="ER437" s="57"/>
      <c r="ES437" s="57"/>
      <c r="ET437" s="57"/>
      <c r="EU437" s="57"/>
      <c r="EV437" s="57"/>
      <c r="EW437" s="57"/>
      <c r="EX437" s="57"/>
      <c r="EY437" s="57"/>
      <c r="EZ437" s="57"/>
      <c r="FA437" s="57"/>
      <c r="FB437" s="57"/>
      <c r="FC437" s="57"/>
      <c r="FD437" s="57"/>
      <c r="FE437" s="57"/>
      <c r="FF437" s="57"/>
      <c r="FG437" s="57"/>
      <c r="FH437" s="57"/>
      <c r="FI437" s="57"/>
      <c r="FJ437" s="57"/>
      <c r="FK437" s="57"/>
      <c r="FL437" s="57"/>
      <c r="FM437" s="57"/>
      <c r="FN437" s="57"/>
      <c r="FO437" s="57"/>
      <c r="FP437" s="57"/>
      <c r="FQ437" s="57"/>
      <c r="FR437" s="57"/>
      <c r="FS437" s="57"/>
      <c r="FT437" s="57"/>
      <c r="FU437" s="57"/>
      <c r="FV437" s="57"/>
      <c r="FW437" s="57"/>
      <c r="FX437" s="57"/>
      <c r="FY437" s="57"/>
      <c r="FZ437" s="57"/>
      <c r="GA437" s="57"/>
      <c r="GB437" s="57"/>
      <c r="GC437" s="57"/>
      <c r="GD437" s="57"/>
      <c r="GE437" s="57"/>
      <c r="GF437" s="57"/>
      <c r="GG437" s="57"/>
      <c r="GH437" s="57"/>
      <c r="GI437" s="57"/>
      <c r="GJ437" s="57"/>
      <c r="GK437" s="57"/>
      <c r="GL437" s="57"/>
      <c r="GM437" s="57"/>
      <c r="GN437" s="57"/>
      <c r="GO437" s="57"/>
      <c r="GP437" s="57"/>
      <c r="GQ437" s="57"/>
      <c r="GR437" s="57"/>
      <c r="GS437" s="57"/>
      <c r="GT437" s="57"/>
      <c r="GU437" s="57"/>
      <c r="GV437" s="57"/>
      <c r="GW437" s="57"/>
      <c r="GX437" s="57"/>
      <c r="GY437" s="57"/>
      <c r="GZ437" s="57"/>
      <c r="HA437" s="57"/>
      <c r="HB437" s="57"/>
      <c r="HC437" s="57"/>
      <c r="HD437" s="57"/>
      <c r="HE437" s="57"/>
      <c r="HF437" s="57"/>
      <c r="HG437" s="57"/>
      <c r="HH437" s="57"/>
      <c r="HI437" s="57"/>
      <c r="HJ437" s="57"/>
      <c r="HK437" s="57"/>
      <c r="HL437" s="57"/>
      <c r="HM437" s="57"/>
      <c r="HN437" s="57"/>
      <c r="HO437" s="57"/>
      <c r="HP437" s="57"/>
      <c r="HQ437" s="57"/>
      <c r="HR437" s="57"/>
      <c r="HS437" s="57"/>
      <c r="HT437" s="57"/>
      <c r="HU437" s="57"/>
      <c r="HV437" s="57"/>
      <c r="HW437" s="57"/>
      <c r="HX437" s="57"/>
      <c r="HY437" s="57"/>
      <c r="HZ437" s="57"/>
      <c r="IA437" s="57"/>
      <c r="IB437" s="57"/>
      <c r="IC437" s="57"/>
      <c r="ID437" s="57"/>
      <c r="IE437" s="57"/>
      <c r="IF437" s="57"/>
      <c r="IG437" s="57"/>
      <c r="IH437" s="57"/>
      <c r="II437" s="57"/>
      <c r="IJ437" s="57"/>
      <c r="IK437" s="57"/>
      <c r="IL437" s="57"/>
      <c r="IM437" s="57"/>
      <c r="IN437" s="57"/>
      <c r="IO437" s="57"/>
      <c r="IP437" s="57"/>
      <c r="IQ437" s="57"/>
      <c r="IR437" s="57"/>
      <c r="IS437" s="57"/>
      <c r="IT437" s="57"/>
      <c r="IU437" s="57"/>
      <c r="IV437" s="57"/>
      <c r="IW437" s="57"/>
      <c r="IX437" s="57"/>
      <c r="IY437" s="57"/>
      <c r="IZ437" s="57"/>
      <c r="JA437" s="57"/>
      <c r="JB437" s="57"/>
      <c r="JC437" s="57"/>
      <c r="JD437" s="57"/>
      <c r="JE437" s="57"/>
      <c r="JF437" s="57"/>
      <c r="JG437" s="57"/>
      <c r="JH437" s="57"/>
      <c r="JI437" s="57"/>
      <c r="JJ437" s="57"/>
      <c r="JK437" s="57"/>
      <c r="JL437" s="57"/>
      <c r="JM437" s="57"/>
      <c r="JN437" s="57"/>
      <c r="JO437" s="57"/>
      <c r="JP437" s="57"/>
      <c r="JQ437" s="57"/>
      <c r="JR437" s="57"/>
      <c r="JS437" s="57"/>
      <c r="JT437" s="57"/>
      <c r="JU437" s="57"/>
      <c r="JV437" s="57"/>
      <c r="JW437" s="57"/>
      <c r="JX437" s="57"/>
      <c r="JY437" s="57"/>
      <c r="JZ437" s="57"/>
      <c r="KA437" s="57"/>
      <c r="KB437" s="57"/>
      <c r="KC437" s="57"/>
      <c r="KD437" s="57"/>
      <c r="KE437" s="57"/>
      <c r="KF437" s="57"/>
      <c r="KG437" s="57"/>
      <c r="KH437" s="57"/>
      <c r="KI437" s="57"/>
      <c r="KJ437" s="57"/>
      <c r="KK437" s="57"/>
      <c r="KL437" s="57"/>
      <c r="KM437" s="57"/>
      <c r="KN437" s="57"/>
      <c r="KO437" s="57"/>
      <c r="KP437" s="57"/>
      <c r="KQ437" s="57"/>
      <c r="KR437" s="57"/>
      <c r="KS437" s="57"/>
      <c r="KT437" s="57"/>
      <c r="KU437" s="57"/>
      <c r="KV437" s="57"/>
      <c r="KW437" s="57"/>
      <c r="KX437" s="57"/>
      <c r="KY437" s="57"/>
      <c r="KZ437" s="57"/>
      <c r="LA437" s="57"/>
      <c r="LB437" s="57"/>
      <c r="LC437" s="57"/>
      <c r="LD437" s="57"/>
      <c r="LE437" s="57"/>
      <c r="LF437" s="57"/>
      <c r="LG437" s="57"/>
      <c r="LH437" s="57"/>
      <c r="LI437" s="57"/>
      <c r="LJ437" s="57"/>
      <c r="LK437" s="57"/>
      <c r="LL437" s="57"/>
      <c r="LM437" s="57"/>
      <c r="LN437" s="57"/>
      <c r="LO437" s="57"/>
      <c r="LP437" s="57"/>
      <c r="LQ437" s="57"/>
      <c r="LR437" s="57"/>
      <c r="LS437" s="57"/>
      <c r="LT437" s="57"/>
      <c r="LU437" s="57"/>
      <c r="LV437" s="57"/>
      <c r="LW437" s="57"/>
      <c r="LX437" s="57"/>
      <c r="LY437" s="57"/>
      <c r="LZ437" s="57"/>
      <c r="MA437" s="57"/>
      <c r="MB437" s="57"/>
      <c r="MC437" s="57"/>
      <c r="MD437" s="57"/>
      <c r="ME437" s="57"/>
      <c r="MF437" s="57"/>
      <c r="MG437" s="57"/>
      <c r="MH437" s="57"/>
      <c r="MI437" s="57"/>
      <c r="MJ437" s="57"/>
      <c r="MK437" s="57"/>
      <c r="ML437" s="57"/>
      <c r="MM437" s="57"/>
      <c r="MN437" s="57"/>
      <c r="MO437" s="57"/>
      <c r="MP437" s="57"/>
      <c r="MQ437" s="57"/>
      <c r="MR437" s="57"/>
      <c r="MS437" s="57"/>
      <c r="MT437" s="57"/>
      <c r="MU437" s="57"/>
      <c r="MV437" s="57"/>
      <c r="MW437" s="57"/>
      <c r="MX437" s="57"/>
      <c r="MY437" s="57"/>
      <c r="MZ437" s="57"/>
      <c r="NA437" s="57"/>
      <c r="NB437" s="57"/>
      <c r="NC437" s="57"/>
      <c r="ND437" s="57"/>
      <c r="NE437" s="57"/>
      <c r="NF437" s="57"/>
      <c r="NG437" s="57"/>
      <c r="NH437" s="57"/>
      <c r="NI437" s="57"/>
      <c r="NJ437" s="57"/>
      <c r="NK437" s="57"/>
      <c r="NL437" s="57"/>
      <c r="NM437" s="57"/>
      <c r="NN437" s="57"/>
      <c r="NO437" s="57"/>
      <c r="NP437" s="57"/>
      <c r="NQ437" s="57"/>
      <c r="NR437" s="57"/>
      <c r="NS437" s="57"/>
      <c r="NT437" s="57"/>
      <c r="NU437" s="57"/>
      <c r="NV437" s="57"/>
      <c r="NW437" s="57"/>
      <c r="NX437" s="57"/>
      <c r="NY437" s="57"/>
      <c r="NZ437" s="57"/>
      <c r="OA437" s="57"/>
      <c r="OB437" s="57"/>
      <c r="OC437" s="57"/>
      <c r="OD437" s="57"/>
      <c r="OE437" s="57"/>
      <c r="OF437" s="57"/>
      <c r="OG437" s="57"/>
      <c r="OH437" s="57"/>
      <c r="OI437" s="57"/>
      <c r="OJ437" s="57"/>
      <c r="OK437" s="57"/>
      <c r="OL437" s="57"/>
      <c r="OM437" s="57"/>
      <c r="ON437" s="57"/>
      <c r="OO437" s="57"/>
      <c r="OP437" s="57"/>
      <c r="OQ437" s="57"/>
      <c r="OR437" s="57"/>
      <c r="OS437" s="57"/>
      <c r="OT437" s="57"/>
      <c r="OU437" s="57"/>
      <c r="OV437" s="57"/>
      <c r="OW437" s="57"/>
      <c r="OX437" s="57"/>
      <c r="OY437" s="57"/>
      <c r="OZ437" s="57"/>
      <c r="PA437" s="57"/>
      <c r="PB437" s="57"/>
      <c r="PC437" s="57"/>
      <c r="PD437" s="57"/>
      <c r="PE437" s="57"/>
      <c r="PF437" s="57"/>
      <c r="PG437" s="57"/>
      <c r="PH437" s="57"/>
      <c r="PI437" s="57"/>
      <c r="PJ437" s="57"/>
      <c r="PK437" s="57"/>
      <c r="PL437" s="57"/>
      <c r="PM437" s="57"/>
      <c r="PN437" s="57"/>
      <c r="PO437" s="57"/>
      <c r="PP437" s="57"/>
      <c r="PQ437" s="57"/>
      <c r="PR437" s="57"/>
      <c r="PS437" s="57"/>
      <c r="PT437" s="57"/>
      <c r="PU437" s="57"/>
      <c r="PV437" s="57"/>
      <c r="PW437" s="57"/>
      <c r="PX437" s="57"/>
      <c r="PY437" s="57"/>
      <c r="PZ437" s="57"/>
      <c r="QA437" s="57"/>
      <c r="QB437" s="57"/>
      <c r="QC437" s="57"/>
      <c r="QD437" s="57"/>
      <c r="QE437" s="57"/>
      <c r="QF437" s="57"/>
      <c r="QG437" s="57"/>
      <c r="QH437" s="57"/>
      <c r="QI437" s="57"/>
      <c r="QJ437" s="57"/>
      <c r="QK437" s="57"/>
      <c r="QL437" s="57"/>
      <c r="QM437" s="57"/>
      <c r="QN437" s="57"/>
      <c r="QO437" s="57"/>
      <c r="QP437" s="57"/>
      <c r="QQ437" s="57"/>
      <c r="QR437" s="57"/>
      <c r="QS437" s="57"/>
      <c r="QT437" s="57"/>
      <c r="QU437" s="57"/>
      <c r="QV437" s="57"/>
      <c r="QW437" s="57"/>
      <c r="QX437" s="57"/>
      <c r="QY437" s="57"/>
      <c r="QZ437" s="57"/>
      <c r="RA437" s="57"/>
      <c r="RB437" s="57"/>
      <c r="RC437" s="57"/>
      <c r="RD437" s="57"/>
      <c r="RE437" s="57"/>
      <c r="RF437" s="57"/>
      <c r="RG437" s="57"/>
      <c r="RH437" s="57"/>
      <c r="RI437" s="57"/>
      <c r="RJ437" s="57"/>
      <c r="RK437" s="57"/>
      <c r="RL437" s="57"/>
      <c r="RM437" s="57"/>
      <c r="RN437" s="57"/>
      <c r="RO437" s="57"/>
      <c r="RP437" s="57"/>
      <c r="RQ437" s="57"/>
      <c r="RR437" s="57"/>
      <c r="RS437" s="57"/>
      <c r="RT437" s="57"/>
      <c r="RU437" s="57"/>
      <c r="RV437" s="57"/>
      <c r="RW437" s="57"/>
      <c r="RX437" s="57"/>
      <c r="RY437" s="57"/>
      <c r="RZ437" s="57"/>
      <c r="SA437" s="57"/>
      <c r="SB437" s="57"/>
      <c r="SC437" s="57"/>
      <c r="SD437" s="57"/>
      <c r="SE437" s="57"/>
      <c r="SF437" s="57"/>
      <c r="SG437" s="57"/>
      <c r="SH437" s="57"/>
      <c r="SI437" s="57"/>
      <c r="SJ437" s="57"/>
      <c r="SK437" s="57"/>
      <c r="SL437" s="57"/>
      <c r="SM437" s="57"/>
      <c r="SN437" s="57"/>
      <c r="SO437" s="57"/>
      <c r="SP437" s="57"/>
      <c r="SQ437" s="57"/>
      <c r="SR437" s="57"/>
      <c r="SS437" s="57"/>
      <c r="ST437" s="57"/>
      <c r="SU437" s="57"/>
      <c r="SV437" s="57"/>
      <c r="SW437" s="57"/>
      <c r="SX437" s="57"/>
      <c r="SY437" s="57"/>
      <c r="SZ437" s="57"/>
      <c r="TA437" s="57"/>
      <c r="TB437" s="57"/>
      <c r="TC437" s="57"/>
      <c r="TD437" s="57"/>
      <c r="TE437" s="57"/>
      <c r="TF437" s="57"/>
      <c r="TG437" s="57"/>
      <c r="TH437" s="57"/>
      <c r="TI437" s="57"/>
      <c r="TJ437" s="57"/>
      <c r="TK437" s="57"/>
      <c r="TL437" s="57"/>
      <c r="TM437" s="57"/>
      <c r="TN437" s="57"/>
      <c r="TO437" s="57"/>
      <c r="TP437" s="57"/>
      <c r="TQ437" s="57"/>
      <c r="TR437" s="57"/>
      <c r="TS437" s="57"/>
      <c r="TT437" s="57"/>
      <c r="TU437" s="57"/>
      <c r="TV437" s="57"/>
      <c r="TW437" s="57"/>
      <c r="TX437" s="57"/>
      <c r="TY437" s="57"/>
      <c r="TZ437" s="57"/>
      <c r="UA437" s="57"/>
      <c r="UB437" s="57"/>
      <c r="UC437" s="57"/>
      <c r="UD437" s="57"/>
      <c r="UE437" s="57"/>
      <c r="UF437" s="57"/>
      <c r="UG437" s="57"/>
      <c r="UH437" s="57"/>
      <c r="UI437" s="57"/>
      <c r="UJ437" s="57"/>
      <c r="UK437" s="57"/>
      <c r="UL437" s="57"/>
      <c r="UM437" s="57"/>
      <c r="UN437" s="57"/>
      <c r="UO437" s="57"/>
      <c r="UP437" s="57"/>
      <c r="UQ437" s="57"/>
      <c r="UR437" s="57"/>
      <c r="US437" s="57"/>
      <c r="UT437" s="57"/>
      <c r="UU437" s="57"/>
      <c r="UV437" s="57"/>
      <c r="UW437" s="57"/>
      <c r="UX437" s="57"/>
      <c r="UY437" s="57"/>
      <c r="UZ437" s="57"/>
      <c r="VA437" s="57"/>
      <c r="VB437" s="57"/>
      <c r="VC437" s="57"/>
      <c r="VD437" s="57"/>
      <c r="VE437" s="57"/>
      <c r="VF437" s="57"/>
      <c r="VG437" s="57"/>
      <c r="VH437" s="57"/>
      <c r="VI437" s="57"/>
      <c r="VJ437" s="57"/>
      <c r="VK437" s="57"/>
      <c r="VL437" s="57"/>
      <c r="VM437" s="57"/>
      <c r="VN437" s="57"/>
      <c r="VO437" s="57"/>
      <c r="VP437" s="57"/>
      <c r="VQ437" s="57"/>
      <c r="VR437" s="57"/>
      <c r="VS437" s="57"/>
      <c r="VT437" s="57"/>
      <c r="VU437" s="57"/>
      <c r="VV437" s="57"/>
      <c r="VW437" s="57"/>
      <c r="VX437" s="57"/>
      <c r="VY437" s="57"/>
      <c r="VZ437" s="57"/>
      <c r="WA437" s="57"/>
      <c r="WB437" s="57"/>
      <c r="WC437" s="57"/>
      <c r="WD437" s="57"/>
      <c r="WE437" s="57"/>
      <c r="WF437" s="57"/>
      <c r="WG437" s="57"/>
      <c r="WH437" s="57"/>
      <c r="WI437" s="57"/>
      <c r="WJ437" s="57"/>
      <c r="WK437" s="57"/>
      <c r="WL437" s="57"/>
      <c r="WM437" s="57"/>
      <c r="WN437" s="57"/>
      <c r="WO437" s="57"/>
      <c r="WP437" s="57"/>
      <c r="WQ437" s="57"/>
      <c r="WR437" s="57"/>
      <c r="WS437" s="57"/>
      <c r="WT437" s="57"/>
      <c r="WU437" s="57"/>
      <c r="WV437" s="57"/>
      <c r="WW437" s="57"/>
      <c r="WX437" s="57"/>
      <c r="WY437" s="57"/>
      <c r="WZ437" s="57"/>
      <c r="XA437" s="57"/>
      <c r="XB437" s="57"/>
      <c r="XC437" s="57"/>
      <c r="XD437" s="57"/>
      <c r="XE437" s="57"/>
      <c r="XF437" s="57"/>
      <c r="XG437" s="57"/>
      <c r="XH437" s="57"/>
      <c r="XI437" s="57"/>
      <c r="XJ437" s="57"/>
      <c r="XK437" s="57"/>
      <c r="XL437" s="57"/>
      <c r="XM437" s="57"/>
      <c r="XN437" s="57"/>
      <c r="XO437" s="57"/>
      <c r="XP437" s="57"/>
      <c r="XQ437" s="57"/>
      <c r="XR437" s="57"/>
      <c r="XS437" s="57"/>
      <c r="XT437" s="57"/>
      <c r="XU437" s="57"/>
      <c r="XV437" s="57"/>
      <c r="XW437" s="57"/>
    </row>
    <row r="438">
      <c r="AI438" s="57"/>
      <c r="BR438" s="57"/>
      <c r="DA438" s="57"/>
      <c r="EJ438" s="57"/>
      <c r="EK438" s="57"/>
      <c r="EL438" s="57"/>
      <c r="EM438" s="57"/>
      <c r="EN438" s="57"/>
      <c r="EO438" s="57"/>
      <c r="EP438" s="57"/>
      <c r="EQ438" s="57"/>
      <c r="ER438" s="57"/>
      <c r="ES438" s="57"/>
      <c r="ET438" s="57"/>
      <c r="EU438" s="57"/>
      <c r="EV438" s="57"/>
      <c r="EW438" s="57"/>
      <c r="EX438" s="57"/>
      <c r="EY438" s="57"/>
      <c r="EZ438" s="57"/>
      <c r="FA438" s="57"/>
      <c r="FB438" s="57"/>
      <c r="FC438" s="57"/>
      <c r="FD438" s="57"/>
      <c r="FE438" s="57"/>
      <c r="FF438" s="57"/>
      <c r="FG438" s="57"/>
      <c r="FH438" s="57"/>
      <c r="FI438" s="57"/>
      <c r="FJ438" s="57"/>
      <c r="FK438" s="57"/>
      <c r="FL438" s="57"/>
      <c r="FM438" s="57"/>
      <c r="FN438" s="57"/>
      <c r="FO438" s="57"/>
      <c r="FP438" s="57"/>
      <c r="FQ438" s="57"/>
      <c r="FR438" s="57"/>
      <c r="FS438" s="57"/>
      <c r="FT438" s="57"/>
      <c r="FU438" s="57"/>
      <c r="FV438" s="57"/>
      <c r="FW438" s="57"/>
      <c r="FX438" s="57"/>
      <c r="FY438" s="57"/>
      <c r="FZ438" s="57"/>
      <c r="GA438" s="57"/>
      <c r="GB438" s="57"/>
      <c r="GC438" s="57"/>
      <c r="GD438" s="57"/>
      <c r="GE438" s="57"/>
      <c r="GF438" s="57"/>
      <c r="GG438" s="57"/>
      <c r="GH438" s="57"/>
      <c r="GI438" s="57"/>
      <c r="GJ438" s="57"/>
      <c r="GK438" s="57"/>
      <c r="GL438" s="57"/>
      <c r="GM438" s="57"/>
      <c r="GN438" s="57"/>
      <c r="GO438" s="57"/>
      <c r="GP438" s="57"/>
      <c r="GQ438" s="57"/>
      <c r="GR438" s="57"/>
      <c r="GS438" s="57"/>
      <c r="GT438" s="57"/>
      <c r="GU438" s="57"/>
      <c r="GV438" s="57"/>
      <c r="GW438" s="57"/>
      <c r="GX438" s="57"/>
      <c r="GY438" s="57"/>
      <c r="GZ438" s="57"/>
      <c r="HA438" s="57"/>
      <c r="HB438" s="57"/>
      <c r="HC438" s="57"/>
      <c r="HD438" s="57"/>
      <c r="HE438" s="57"/>
      <c r="HF438" s="57"/>
      <c r="HG438" s="57"/>
      <c r="HH438" s="57"/>
      <c r="HI438" s="57"/>
      <c r="HJ438" s="57"/>
      <c r="HK438" s="57"/>
      <c r="HL438" s="57"/>
      <c r="HM438" s="57"/>
      <c r="HN438" s="57"/>
      <c r="HO438" s="57"/>
      <c r="HP438" s="57"/>
      <c r="HQ438" s="57"/>
      <c r="HR438" s="57"/>
      <c r="HS438" s="57"/>
      <c r="HT438" s="57"/>
      <c r="HU438" s="57"/>
      <c r="HV438" s="57"/>
      <c r="HW438" s="57"/>
      <c r="HX438" s="57"/>
      <c r="HY438" s="57"/>
      <c r="HZ438" s="57"/>
      <c r="IA438" s="57"/>
      <c r="IB438" s="57"/>
      <c r="IC438" s="57"/>
      <c r="ID438" s="57"/>
      <c r="IE438" s="57"/>
      <c r="IF438" s="57"/>
      <c r="IG438" s="57"/>
      <c r="IH438" s="57"/>
      <c r="II438" s="57"/>
      <c r="IJ438" s="57"/>
      <c r="IK438" s="57"/>
      <c r="IL438" s="57"/>
      <c r="IM438" s="57"/>
      <c r="IN438" s="57"/>
      <c r="IO438" s="57"/>
      <c r="IP438" s="57"/>
      <c r="IQ438" s="57"/>
      <c r="IR438" s="57"/>
      <c r="IS438" s="57"/>
      <c r="IT438" s="57"/>
      <c r="IU438" s="57"/>
      <c r="IV438" s="57"/>
      <c r="IW438" s="57"/>
      <c r="IX438" s="57"/>
      <c r="IY438" s="57"/>
      <c r="IZ438" s="57"/>
      <c r="JA438" s="57"/>
      <c r="JB438" s="57"/>
      <c r="JC438" s="57"/>
      <c r="JD438" s="57"/>
      <c r="JE438" s="57"/>
      <c r="JF438" s="57"/>
      <c r="JG438" s="57"/>
      <c r="JH438" s="57"/>
      <c r="JI438" s="57"/>
      <c r="JJ438" s="57"/>
      <c r="JK438" s="57"/>
      <c r="JL438" s="57"/>
      <c r="JM438" s="57"/>
      <c r="JN438" s="57"/>
      <c r="JO438" s="57"/>
      <c r="JP438" s="57"/>
      <c r="JQ438" s="57"/>
      <c r="JR438" s="57"/>
      <c r="JS438" s="57"/>
      <c r="JT438" s="57"/>
      <c r="JU438" s="57"/>
      <c r="JV438" s="57"/>
      <c r="JW438" s="57"/>
      <c r="JX438" s="57"/>
      <c r="JY438" s="57"/>
      <c r="JZ438" s="57"/>
      <c r="KA438" s="57"/>
      <c r="KB438" s="57"/>
      <c r="KC438" s="57"/>
      <c r="KD438" s="57"/>
      <c r="KE438" s="57"/>
      <c r="KF438" s="57"/>
      <c r="KG438" s="57"/>
      <c r="KH438" s="57"/>
      <c r="KI438" s="57"/>
      <c r="KJ438" s="57"/>
      <c r="KK438" s="57"/>
      <c r="KL438" s="57"/>
      <c r="KM438" s="57"/>
      <c r="KN438" s="57"/>
      <c r="KO438" s="57"/>
      <c r="KP438" s="57"/>
      <c r="KQ438" s="57"/>
      <c r="KR438" s="57"/>
      <c r="KS438" s="57"/>
      <c r="KT438" s="57"/>
      <c r="KU438" s="57"/>
      <c r="KV438" s="57"/>
      <c r="KW438" s="57"/>
      <c r="KX438" s="57"/>
      <c r="KY438" s="57"/>
      <c r="KZ438" s="57"/>
      <c r="LA438" s="57"/>
      <c r="LB438" s="57"/>
      <c r="LC438" s="57"/>
      <c r="LD438" s="57"/>
      <c r="LE438" s="57"/>
      <c r="LF438" s="57"/>
      <c r="LG438" s="57"/>
      <c r="LH438" s="57"/>
      <c r="LI438" s="57"/>
      <c r="LJ438" s="57"/>
      <c r="LK438" s="57"/>
      <c r="LL438" s="57"/>
      <c r="LM438" s="57"/>
      <c r="LN438" s="57"/>
      <c r="LO438" s="57"/>
      <c r="LP438" s="57"/>
      <c r="LQ438" s="57"/>
      <c r="LR438" s="57"/>
      <c r="LS438" s="57"/>
      <c r="LT438" s="57"/>
      <c r="LU438" s="57"/>
      <c r="LV438" s="57"/>
      <c r="LW438" s="57"/>
      <c r="LX438" s="57"/>
      <c r="LY438" s="57"/>
      <c r="LZ438" s="57"/>
      <c r="MA438" s="57"/>
      <c r="MB438" s="57"/>
      <c r="MC438" s="57"/>
      <c r="MD438" s="57"/>
      <c r="ME438" s="57"/>
      <c r="MF438" s="57"/>
      <c r="MG438" s="57"/>
      <c r="MH438" s="57"/>
      <c r="MI438" s="57"/>
      <c r="MJ438" s="57"/>
      <c r="MK438" s="57"/>
      <c r="ML438" s="57"/>
      <c r="MM438" s="57"/>
      <c r="MN438" s="57"/>
      <c r="MO438" s="57"/>
      <c r="MP438" s="57"/>
      <c r="MQ438" s="57"/>
      <c r="MR438" s="57"/>
      <c r="MS438" s="57"/>
      <c r="MT438" s="57"/>
      <c r="MU438" s="57"/>
      <c r="MV438" s="57"/>
      <c r="MW438" s="57"/>
      <c r="MX438" s="57"/>
      <c r="MY438" s="57"/>
      <c r="MZ438" s="57"/>
      <c r="NA438" s="57"/>
      <c r="NB438" s="57"/>
      <c r="NC438" s="57"/>
      <c r="ND438" s="57"/>
      <c r="NE438" s="57"/>
      <c r="NF438" s="57"/>
      <c r="NG438" s="57"/>
      <c r="NH438" s="57"/>
      <c r="NI438" s="57"/>
      <c r="NJ438" s="57"/>
      <c r="NK438" s="57"/>
      <c r="NL438" s="57"/>
      <c r="NM438" s="57"/>
      <c r="NN438" s="57"/>
      <c r="NO438" s="57"/>
      <c r="NP438" s="57"/>
      <c r="NQ438" s="57"/>
      <c r="NR438" s="57"/>
      <c r="NS438" s="57"/>
      <c r="NT438" s="57"/>
      <c r="NU438" s="57"/>
      <c r="NV438" s="57"/>
      <c r="NW438" s="57"/>
      <c r="NX438" s="57"/>
      <c r="NY438" s="57"/>
      <c r="NZ438" s="57"/>
      <c r="OA438" s="57"/>
      <c r="OB438" s="57"/>
      <c r="OC438" s="57"/>
      <c r="OD438" s="57"/>
      <c r="OE438" s="57"/>
      <c r="OF438" s="57"/>
      <c r="OG438" s="57"/>
      <c r="OH438" s="57"/>
      <c r="OI438" s="57"/>
      <c r="OJ438" s="57"/>
      <c r="OK438" s="57"/>
      <c r="OL438" s="57"/>
      <c r="OM438" s="57"/>
      <c r="ON438" s="57"/>
      <c r="OO438" s="57"/>
      <c r="OP438" s="57"/>
      <c r="OQ438" s="57"/>
      <c r="OR438" s="57"/>
      <c r="OS438" s="57"/>
      <c r="OT438" s="57"/>
      <c r="OU438" s="57"/>
      <c r="OV438" s="57"/>
      <c r="OW438" s="57"/>
      <c r="OX438" s="57"/>
      <c r="OY438" s="57"/>
      <c r="OZ438" s="57"/>
      <c r="PA438" s="57"/>
      <c r="PB438" s="57"/>
      <c r="PC438" s="57"/>
      <c r="PD438" s="57"/>
      <c r="PE438" s="57"/>
      <c r="PF438" s="57"/>
      <c r="PG438" s="57"/>
      <c r="PH438" s="57"/>
      <c r="PI438" s="57"/>
      <c r="PJ438" s="57"/>
      <c r="PK438" s="57"/>
      <c r="PL438" s="57"/>
      <c r="PM438" s="57"/>
      <c r="PN438" s="57"/>
      <c r="PO438" s="57"/>
      <c r="PP438" s="57"/>
      <c r="PQ438" s="57"/>
      <c r="PR438" s="57"/>
      <c r="PS438" s="57"/>
      <c r="PT438" s="57"/>
      <c r="PU438" s="57"/>
      <c r="PV438" s="57"/>
      <c r="PW438" s="57"/>
      <c r="PX438" s="57"/>
      <c r="PY438" s="57"/>
      <c r="PZ438" s="57"/>
      <c r="QA438" s="57"/>
      <c r="QB438" s="57"/>
      <c r="QC438" s="57"/>
      <c r="QD438" s="57"/>
      <c r="QE438" s="57"/>
      <c r="QF438" s="57"/>
      <c r="QG438" s="57"/>
      <c r="QH438" s="57"/>
      <c r="QI438" s="57"/>
      <c r="QJ438" s="57"/>
      <c r="QK438" s="57"/>
      <c r="QL438" s="57"/>
      <c r="QM438" s="57"/>
      <c r="QN438" s="57"/>
      <c r="QO438" s="57"/>
      <c r="QP438" s="57"/>
      <c r="QQ438" s="57"/>
      <c r="QR438" s="57"/>
      <c r="QS438" s="57"/>
      <c r="QT438" s="57"/>
      <c r="QU438" s="57"/>
      <c r="QV438" s="57"/>
      <c r="QW438" s="57"/>
      <c r="QX438" s="57"/>
      <c r="QY438" s="57"/>
      <c r="QZ438" s="57"/>
      <c r="RA438" s="57"/>
      <c r="RB438" s="57"/>
      <c r="RC438" s="57"/>
      <c r="RD438" s="57"/>
      <c r="RE438" s="57"/>
      <c r="RF438" s="57"/>
      <c r="RG438" s="57"/>
      <c r="RH438" s="57"/>
      <c r="RI438" s="57"/>
      <c r="RJ438" s="57"/>
      <c r="RK438" s="57"/>
      <c r="RL438" s="57"/>
      <c r="RM438" s="57"/>
      <c r="RN438" s="57"/>
      <c r="RO438" s="57"/>
      <c r="RP438" s="57"/>
      <c r="RQ438" s="57"/>
      <c r="RR438" s="57"/>
      <c r="RS438" s="57"/>
      <c r="RT438" s="57"/>
      <c r="RU438" s="57"/>
      <c r="RV438" s="57"/>
      <c r="RW438" s="57"/>
      <c r="RX438" s="57"/>
      <c r="RY438" s="57"/>
      <c r="RZ438" s="57"/>
      <c r="SA438" s="57"/>
      <c r="SB438" s="57"/>
      <c r="SC438" s="57"/>
      <c r="SD438" s="57"/>
      <c r="SE438" s="57"/>
      <c r="SF438" s="57"/>
      <c r="SG438" s="57"/>
      <c r="SH438" s="57"/>
      <c r="SI438" s="57"/>
      <c r="SJ438" s="57"/>
      <c r="SK438" s="57"/>
      <c r="SL438" s="57"/>
      <c r="SM438" s="57"/>
      <c r="SN438" s="57"/>
      <c r="SO438" s="57"/>
      <c r="SP438" s="57"/>
      <c r="SQ438" s="57"/>
      <c r="SR438" s="57"/>
      <c r="SS438" s="57"/>
      <c r="ST438" s="57"/>
      <c r="SU438" s="57"/>
      <c r="SV438" s="57"/>
      <c r="SW438" s="57"/>
      <c r="SX438" s="57"/>
      <c r="SY438" s="57"/>
      <c r="SZ438" s="57"/>
      <c r="TA438" s="57"/>
      <c r="TB438" s="57"/>
      <c r="TC438" s="57"/>
      <c r="TD438" s="57"/>
      <c r="TE438" s="57"/>
      <c r="TF438" s="57"/>
      <c r="TG438" s="57"/>
      <c r="TH438" s="57"/>
      <c r="TI438" s="57"/>
      <c r="TJ438" s="57"/>
      <c r="TK438" s="57"/>
      <c r="TL438" s="57"/>
      <c r="TM438" s="57"/>
      <c r="TN438" s="57"/>
      <c r="TO438" s="57"/>
      <c r="TP438" s="57"/>
      <c r="TQ438" s="57"/>
      <c r="TR438" s="57"/>
      <c r="TS438" s="57"/>
      <c r="TT438" s="57"/>
      <c r="TU438" s="57"/>
      <c r="TV438" s="57"/>
      <c r="TW438" s="57"/>
      <c r="TX438" s="57"/>
      <c r="TY438" s="57"/>
      <c r="TZ438" s="57"/>
      <c r="UA438" s="57"/>
      <c r="UB438" s="57"/>
      <c r="UC438" s="57"/>
      <c r="UD438" s="57"/>
      <c r="UE438" s="57"/>
      <c r="UF438" s="57"/>
      <c r="UG438" s="57"/>
      <c r="UH438" s="57"/>
      <c r="UI438" s="57"/>
      <c r="UJ438" s="57"/>
      <c r="UK438" s="57"/>
      <c r="UL438" s="57"/>
      <c r="UM438" s="57"/>
      <c r="UN438" s="57"/>
      <c r="UO438" s="57"/>
      <c r="UP438" s="57"/>
      <c r="UQ438" s="57"/>
      <c r="UR438" s="57"/>
      <c r="US438" s="57"/>
      <c r="UT438" s="57"/>
      <c r="UU438" s="57"/>
      <c r="UV438" s="57"/>
      <c r="UW438" s="57"/>
      <c r="UX438" s="57"/>
      <c r="UY438" s="57"/>
      <c r="UZ438" s="57"/>
      <c r="VA438" s="57"/>
      <c r="VB438" s="57"/>
      <c r="VC438" s="57"/>
      <c r="VD438" s="57"/>
      <c r="VE438" s="57"/>
      <c r="VF438" s="57"/>
      <c r="VG438" s="57"/>
      <c r="VH438" s="57"/>
      <c r="VI438" s="57"/>
      <c r="VJ438" s="57"/>
      <c r="VK438" s="57"/>
      <c r="VL438" s="57"/>
      <c r="VM438" s="57"/>
      <c r="VN438" s="57"/>
      <c r="VO438" s="57"/>
      <c r="VP438" s="57"/>
      <c r="VQ438" s="57"/>
      <c r="VR438" s="57"/>
      <c r="VS438" s="57"/>
      <c r="VT438" s="57"/>
      <c r="VU438" s="57"/>
      <c r="VV438" s="57"/>
      <c r="VW438" s="57"/>
      <c r="VX438" s="57"/>
      <c r="VY438" s="57"/>
      <c r="VZ438" s="57"/>
      <c r="WA438" s="57"/>
      <c r="WB438" s="57"/>
      <c r="WC438" s="57"/>
      <c r="WD438" s="57"/>
      <c r="WE438" s="57"/>
      <c r="WF438" s="57"/>
      <c r="WG438" s="57"/>
      <c r="WH438" s="57"/>
      <c r="WI438" s="57"/>
      <c r="WJ438" s="57"/>
      <c r="WK438" s="57"/>
      <c r="WL438" s="57"/>
      <c r="WM438" s="57"/>
      <c r="WN438" s="57"/>
      <c r="WO438" s="57"/>
      <c r="WP438" s="57"/>
      <c r="WQ438" s="57"/>
      <c r="WR438" s="57"/>
      <c r="WS438" s="57"/>
      <c r="WT438" s="57"/>
      <c r="WU438" s="57"/>
      <c r="WV438" s="57"/>
      <c r="WW438" s="57"/>
      <c r="WX438" s="57"/>
      <c r="WY438" s="57"/>
      <c r="WZ438" s="57"/>
      <c r="XA438" s="57"/>
      <c r="XB438" s="57"/>
      <c r="XC438" s="57"/>
      <c r="XD438" s="57"/>
      <c r="XE438" s="57"/>
      <c r="XF438" s="57"/>
      <c r="XG438" s="57"/>
      <c r="XH438" s="57"/>
      <c r="XI438" s="57"/>
      <c r="XJ438" s="57"/>
      <c r="XK438" s="57"/>
      <c r="XL438" s="57"/>
      <c r="XM438" s="57"/>
      <c r="XN438" s="57"/>
      <c r="XO438" s="57"/>
      <c r="XP438" s="57"/>
      <c r="XQ438" s="57"/>
      <c r="XR438" s="57"/>
      <c r="XS438" s="57"/>
      <c r="XT438" s="57"/>
      <c r="XU438" s="57"/>
      <c r="XV438" s="57"/>
      <c r="XW438" s="57"/>
    </row>
    <row r="439">
      <c r="AI439" s="57"/>
      <c r="BR439" s="57"/>
      <c r="DA439" s="57"/>
      <c r="EJ439" s="57"/>
      <c r="EK439" s="57"/>
      <c r="EL439" s="57"/>
      <c r="EM439" s="57"/>
      <c r="EN439" s="57"/>
      <c r="EO439" s="57"/>
      <c r="EP439" s="57"/>
      <c r="EQ439" s="57"/>
      <c r="ER439" s="57"/>
      <c r="ES439" s="57"/>
      <c r="ET439" s="57"/>
      <c r="EU439" s="57"/>
      <c r="EV439" s="57"/>
      <c r="EW439" s="57"/>
      <c r="EX439" s="57"/>
      <c r="EY439" s="57"/>
      <c r="EZ439" s="57"/>
      <c r="FA439" s="57"/>
      <c r="FB439" s="57"/>
      <c r="FC439" s="57"/>
      <c r="FD439" s="57"/>
      <c r="FE439" s="57"/>
      <c r="FF439" s="57"/>
      <c r="FG439" s="57"/>
      <c r="FH439" s="57"/>
      <c r="FI439" s="57"/>
      <c r="FJ439" s="57"/>
      <c r="FK439" s="57"/>
      <c r="FL439" s="57"/>
      <c r="FM439" s="57"/>
      <c r="FN439" s="57"/>
      <c r="FO439" s="57"/>
      <c r="FP439" s="57"/>
      <c r="FQ439" s="57"/>
      <c r="FR439" s="57"/>
      <c r="FS439" s="57"/>
      <c r="FT439" s="57"/>
      <c r="FU439" s="57"/>
      <c r="FV439" s="57"/>
      <c r="FW439" s="57"/>
      <c r="FX439" s="57"/>
      <c r="FY439" s="57"/>
      <c r="FZ439" s="57"/>
      <c r="GA439" s="57"/>
      <c r="GB439" s="57"/>
      <c r="GC439" s="57"/>
      <c r="GD439" s="57"/>
      <c r="GE439" s="57"/>
      <c r="GF439" s="57"/>
      <c r="GG439" s="57"/>
      <c r="GH439" s="57"/>
      <c r="GI439" s="57"/>
      <c r="GJ439" s="57"/>
      <c r="GK439" s="57"/>
      <c r="GL439" s="57"/>
      <c r="GM439" s="57"/>
      <c r="GN439" s="57"/>
      <c r="GO439" s="57"/>
      <c r="GP439" s="57"/>
      <c r="GQ439" s="57"/>
      <c r="GR439" s="57"/>
      <c r="GS439" s="57"/>
      <c r="GT439" s="57"/>
      <c r="GU439" s="57"/>
      <c r="GV439" s="57"/>
      <c r="GW439" s="57"/>
      <c r="GX439" s="57"/>
      <c r="GY439" s="57"/>
      <c r="GZ439" s="57"/>
      <c r="HA439" s="57"/>
      <c r="HB439" s="57"/>
      <c r="HC439" s="57"/>
      <c r="HD439" s="57"/>
      <c r="HE439" s="57"/>
      <c r="HF439" s="57"/>
      <c r="HG439" s="57"/>
      <c r="HH439" s="57"/>
      <c r="HI439" s="57"/>
      <c r="HJ439" s="57"/>
      <c r="HK439" s="57"/>
      <c r="HL439" s="57"/>
      <c r="HM439" s="57"/>
      <c r="HN439" s="57"/>
      <c r="HO439" s="57"/>
      <c r="HP439" s="57"/>
      <c r="HQ439" s="57"/>
      <c r="HR439" s="57"/>
      <c r="HS439" s="57"/>
      <c r="HT439" s="57"/>
      <c r="HU439" s="57"/>
      <c r="HV439" s="57"/>
      <c r="HW439" s="57"/>
      <c r="HX439" s="57"/>
      <c r="HY439" s="57"/>
      <c r="HZ439" s="57"/>
      <c r="IA439" s="57"/>
      <c r="IB439" s="57"/>
      <c r="IC439" s="57"/>
      <c r="ID439" s="57"/>
      <c r="IE439" s="57"/>
      <c r="IF439" s="57"/>
      <c r="IG439" s="57"/>
      <c r="IH439" s="57"/>
      <c r="II439" s="57"/>
      <c r="IJ439" s="57"/>
      <c r="IK439" s="57"/>
      <c r="IL439" s="57"/>
      <c r="IM439" s="57"/>
      <c r="IN439" s="57"/>
      <c r="IO439" s="57"/>
      <c r="IP439" s="57"/>
      <c r="IQ439" s="57"/>
      <c r="IR439" s="57"/>
      <c r="IS439" s="57"/>
      <c r="IT439" s="57"/>
      <c r="IU439" s="57"/>
      <c r="IV439" s="57"/>
      <c r="IW439" s="57"/>
      <c r="IX439" s="57"/>
      <c r="IY439" s="57"/>
      <c r="IZ439" s="57"/>
      <c r="JA439" s="57"/>
      <c r="JB439" s="57"/>
      <c r="JC439" s="57"/>
      <c r="JD439" s="57"/>
      <c r="JE439" s="57"/>
      <c r="JF439" s="57"/>
      <c r="JG439" s="57"/>
      <c r="JH439" s="57"/>
      <c r="JI439" s="57"/>
      <c r="JJ439" s="57"/>
      <c r="JK439" s="57"/>
      <c r="JL439" s="57"/>
      <c r="JM439" s="57"/>
      <c r="JN439" s="57"/>
      <c r="JO439" s="57"/>
      <c r="JP439" s="57"/>
      <c r="JQ439" s="57"/>
      <c r="JR439" s="57"/>
      <c r="JS439" s="57"/>
      <c r="JT439" s="57"/>
      <c r="JU439" s="57"/>
      <c r="JV439" s="57"/>
      <c r="JW439" s="57"/>
      <c r="JX439" s="57"/>
      <c r="JY439" s="57"/>
      <c r="JZ439" s="57"/>
      <c r="KA439" s="57"/>
      <c r="KB439" s="57"/>
      <c r="KC439" s="57"/>
      <c r="KD439" s="57"/>
      <c r="KE439" s="57"/>
      <c r="KF439" s="57"/>
      <c r="KG439" s="57"/>
      <c r="KH439" s="57"/>
      <c r="KI439" s="57"/>
      <c r="KJ439" s="57"/>
      <c r="KK439" s="57"/>
      <c r="KL439" s="57"/>
      <c r="KM439" s="57"/>
      <c r="KN439" s="57"/>
      <c r="KO439" s="57"/>
      <c r="KP439" s="57"/>
      <c r="KQ439" s="57"/>
      <c r="KR439" s="57"/>
      <c r="KS439" s="57"/>
      <c r="KT439" s="57"/>
      <c r="KU439" s="57"/>
      <c r="KV439" s="57"/>
      <c r="KW439" s="57"/>
      <c r="KX439" s="57"/>
      <c r="KY439" s="57"/>
      <c r="KZ439" s="57"/>
      <c r="LA439" s="57"/>
      <c r="LB439" s="57"/>
      <c r="LC439" s="57"/>
      <c r="LD439" s="57"/>
      <c r="LE439" s="57"/>
      <c r="LF439" s="57"/>
      <c r="LG439" s="57"/>
      <c r="LH439" s="57"/>
      <c r="LI439" s="57"/>
      <c r="LJ439" s="57"/>
      <c r="LK439" s="57"/>
      <c r="LL439" s="57"/>
      <c r="LM439" s="57"/>
      <c r="LN439" s="57"/>
      <c r="LO439" s="57"/>
      <c r="LP439" s="57"/>
      <c r="LQ439" s="57"/>
      <c r="LR439" s="57"/>
      <c r="LS439" s="57"/>
      <c r="LT439" s="57"/>
      <c r="LU439" s="57"/>
      <c r="LV439" s="57"/>
      <c r="LW439" s="57"/>
      <c r="LX439" s="57"/>
      <c r="LY439" s="57"/>
      <c r="LZ439" s="57"/>
      <c r="MA439" s="57"/>
      <c r="MB439" s="57"/>
      <c r="MC439" s="57"/>
      <c r="MD439" s="57"/>
      <c r="ME439" s="57"/>
      <c r="MF439" s="57"/>
      <c r="MG439" s="57"/>
      <c r="MH439" s="57"/>
      <c r="MI439" s="57"/>
      <c r="MJ439" s="57"/>
      <c r="MK439" s="57"/>
      <c r="ML439" s="57"/>
      <c r="MM439" s="57"/>
      <c r="MN439" s="57"/>
      <c r="MO439" s="57"/>
      <c r="MP439" s="57"/>
      <c r="MQ439" s="57"/>
      <c r="MR439" s="57"/>
      <c r="MS439" s="57"/>
      <c r="MT439" s="57"/>
      <c r="MU439" s="57"/>
      <c r="MV439" s="57"/>
      <c r="MW439" s="57"/>
      <c r="MX439" s="57"/>
      <c r="MY439" s="57"/>
      <c r="MZ439" s="57"/>
      <c r="NA439" s="57"/>
      <c r="NB439" s="57"/>
      <c r="NC439" s="57"/>
      <c r="ND439" s="57"/>
      <c r="NE439" s="57"/>
      <c r="NF439" s="57"/>
      <c r="NG439" s="57"/>
      <c r="NH439" s="57"/>
      <c r="NI439" s="57"/>
      <c r="NJ439" s="57"/>
      <c r="NK439" s="57"/>
      <c r="NL439" s="57"/>
      <c r="NM439" s="57"/>
      <c r="NN439" s="57"/>
      <c r="NO439" s="57"/>
      <c r="NP439" s="57"/>
      <c r="NQ439" s="57"/>
      <c r="NR439" s="57"/>
      <c r="NS439" s="57"/>
      <c r="NT439" s="57"/>
      <c r="NU439" s="57"/>
      <c r="NV439" s="57"/>
      <c r="NW439" s="57"/>
      <c r="NX439" s="57"/>
      <c r="NY439" s="57"/>
      <c r="NZ439" s="57"/>
      <c r="OA439" s="57"/>
      <c r="OB439" s="57"/>
      <c r="OC439" s="57"/>
      <c r="OD439" s="57"/>
      <c r="OE439" s="57"/>
      <c r="OF439" s="57"/>
      <c r="OG439" s="57"/>
      <c r="OH439" s="57"/>
      <c r="OI439" s="57"/>
      <c r="OJ439" s="57"/>
      <c r="OK439" s="57"/>
      <c r="OL439" s="57"/>
      <c r="OM439" s="57"/>
      <c r="ON439" s="57"/>
      <c r="OO439" s="57"/>
      <c r="OP439" s="57"/>
      <c r="OQ439" s="57"/>
      <c r="OR439" s="57"/>
      <c r="OS439" s="57"/>
      <c r="OT439" s="57"/>
      <c r="OU439" s="57"/>
      <c r="OV439" s="57"/>
      <c r="OW439" s="57"/>
      <c r="OX439" s="57"/>
      <c r="OY439" s="57"/>
      <c r="OZ439" s="57"/>
      <c r="PA439" s="57"/>
      <c r="PB439" s="57"/>
      <c r="PC439" s="57"/>
      <c r="PD439" s="57"/>
      <c r="PE439" s="57"/>
      <c r="PF439" s="57"/>
      <c r="PG439" s="57"/>
      <c r="PH439" s="57"/>
      <c r="PI439" s="57"/>
      <c r="PJ439" s="57"/>
      <c r="PK439" s="57"/>
      <c r="PL439" s="57"/>
      <c r="PM439" s="57"/>
      <c r="PN439" s="57"/>
      <c r="PO439" s="57"/>
      <c r="PP439" s="57"/>
      <c r="PQ439" s="57"/>
      <c r="PR439" s="57"/>
      <c r="PS439" s="57"/>
      <c r="PT439" s="57"/>
      <c r="PU439" s="57"/>
      <c r="PV439" s="57"/>
      <c r="PW439" s="57"/>
      <c r="PX439" s="57"/>
      <c r="PY439" s="57"/>
      <c r="PZ439" s="57"/>
      <c r="QA439" s="57"/>
      <c r="QB439" s="57"/>
      <c r="QC439" s="57"/>
      <c r="QD439" s="57"/>
      <c r="QE439" s="57"/>
      <c r="QF439" s="57"/>
      <c r="QG439" s="57"/>
      <c r="QH439" s="57"/>
      <c r="QI439" s="57"/>
      <c r="QJ439" s="57"/>
      <c r="QK439" s="57"/>
      <c r="QL439" s="57"/>
      <c r="QM439" s="57"/>
      <c r="QN439" s="57"/>
      <c r="QO439" s="57"/>
      <c r="QP439" s="57"/>
      <c r="QQ439" s="57"/>
      <c r="QR439" s="57"/>
      <c r="QS439" s="57"/>
      <c r="QT439" s="57"/>
      <c r="QU439" s="57"/>
      <c r="QV439" s="57"/>
      <c r="QW439" s="57"/>
      <c r="QX439" s="57"/>
      <c r="QY439" s="57"/>
      <c r="QZ439" s="57"/>
      <c r="RA439" s="57"/>
      <c r="RB439" s="57"/>
      <c r="RC439" s="57"/>
      <c r="RD439" s="57"/>
      <c r="RE439" s="57"/>
      <c r="RF439" s="57"/>
      <c r="RG439" s="57"/>
      <c r="RH439" s="57"/>
      <c r="RI439" s="57"/>
      <c r="RJ439" s="57"/>
      <c r="RK439" s="57"/>
      <c r="RL439" s="57"/>
      <c r="RM439" s="57"/>
      <c r="RN439" s="57"/>
      <c r="RO439" s="57"/>
      <c r="RP439" s="57"/>
      <c r="RQ439" s="57"/>
      <c r="RR439" s="57"/>
      <c r="RS439" s="57"/>
      <c r="RT439" s="57"/>
      <c r="RU439" s="57"/>
      <c r="RV439" s="57"/>
      <c r="RW439" s="57"/>
      <c r="RX439" s="57"/>
      <c r="RY439" s="57"/>
      <c r="RZ439" s="57"/>
      <c r="SA439" s="57"/>
      <c r="SB439" s="57"/>
      <c r="SC439" s="57"/>
      <c r="SD439" s="57"/>
      <c r="SE439" s="57"/>
      <c r="SF439" s="57"/>
      <c r="SG439" s="57"/>
      <c r="SH439" s="57"/>
      <c r="SI439" s="57"/>
      <c r="SJ439" s="57"/>
      <c r="SK439" s="57"/>
      <c r="SL439" s="57"/>
      <c r="SM439" s="57"/>
      <c r="SN439" s="57"/>
      <c r="SO439" s="57"/>
      <c r="SP439" s="57"/>
      <c r="SQ439" s="57"/>
      <c r="SR439" s="57"/>
      <c r="SS439" s="57"/>
      <c r="ST439" s="57"/>
      <c r="SU439" s="57"/>
      <c r="SV439" s="57"/>
      <c r="SW439" s="57"/>
      <c r="SX439" s="57"/>
      <c r="SY439" s="57"/>
      <c r="SZ439" s="57"/>
      <c r="TA439" s="57"/>
      <c r="TB439" s="57"/>
      <c r="TC439" s="57"/>
      <c r="TD439" s="57"/>
      <c r="TE439" s="57"/>
      <c r="TF439" s="57"/>
      <c r="TG439" s="57"/>
      <c r="TH439" s="57"/>
      <c r="TI439" s="57"/>
      <c r="TJ439" s="57"/>
      <c r="TK439" s="57"/>
      <c r="TL439" s="57"/>
      <c r="TM439" s="57"/>
      <c r="TN439" s="57"/>
      <c r="TO439" s="57"/>
      <c r="TP439" s="57"/>
      <c r="TQ439" s="57"/>
      <c r="TR439" s="57"/>
      <c r="TS439" s="57"/>
      <c r="TT439" s="57"/>
      <c r="TU439" s="57"/>
      <c r="TV439" s="57"/>
      <c r="TW439" s="57"/>
      <c r="TX439" s="57"/>
      <c r="TY439" s="57"/>
      <c r="TZ439" s="57"/>
      <c r="UA439" s="57"/>
      <c r="UB439" s="57"/>
      <c r="UC439" s="57"/>
      <c r="UD439" s="57"/>
      <c r="UE439" s="57"/>
      <c r="UF439" s="57"/>
      <c r="UG439" s="57"/>
      <c r="UH439" s="57"/>
      <c r="UI439" s="57"/>
      <c r="UJ439" s="57"/>
      <c r="UK439" s="57"/>
      <c r="UL439" s="57"/>
      <c r="UM439" s="57"/>
      <c r="UN439" s="57"/>
      <c r="UO439" s="57"/>
      <c r="UP439" s="57"/>
      <c r="UQ439" s="57"/>
      <c r="UR439" s="57"/>
      <c r="US439" s="57"/>
      <c r="UT439" s="57"/>
      <c r="UU439" s="57"/>
      <c r="UV439" s="57"/>
      <c r="UW439" s="57"/>
      <c r="UX439" s="57"/>
      <c r="UY439" s="57"/>
      <c r="UZ439" s="57"/>
      <c r="VA439" s="57"/>
      <c r="VB439" s="57"/>
      <c r="VC439" s="57"/>
      <c r="VD439" s="57"/>
      <c r="VE439" s="57"/>
      <c r="VF439" s="57"/>
      <c r="VG439" s="57"/>
      <c r="VH439" s="57"/>
      <c r="VI439" s="57"/>
      <c r="VJ439" s="57"/>
      <c r="VK439" s="57"/>
      <c r="VL439" s="57"/>
      <c r="VM439" s="57"/>
      <c r="VN439" s="57"/>
      <c r="VO439" s="57"/>
      <c r="VP439" s="57"/>
      <c r="VQ439" s="57"/>
      <c r="VR439" s="57"/>
      <c r="VS439" s="57"/>
      <c r="VT439" s="57"/>
      <c r="VU439" s="57"/>
      <c r="VV439" s="57"/>
      <c r="VW439" s="57"/>
      <c r="VX439" s="57"/>
      <c r="VY439" s="57"/>
      <c r="VZ439" s="57"/>
      <c r="WA439" s="57"/>
      <c r="WB439" s="57"/>
      <c r="WC439" s="57"/>
      <c r="WD439" s="57"/>
      <c r="WE439" s="57"/>
      <c r="WF439" s="57"/>
      <c r="WG439" s="57"/>
      <c r="WH439" s="57"/>
      <c r="WI439" s="57"/>
      <c r="WJ439" s="57"/>
      <c r="WK439" s="57"/>
      <c r="WL439" s="57"/>
      <c r="WM439" s="57"/>
      <c r="WN439" s="57"/>
      <c r="WO439" s="57"/>
      <c r="WP439" s="57"/>
      <c r="WQ439" s="57"/>
      <c r="WR439" s="57"/>
      <c r="WS439" s="57"/>
      <c r="WT439" s="57"/>
      <c r="WU439" s="57"/>
      <c r="WV439" s="57"/>
      <c r="WW439" s="57"/>
      <c r="WX439" s="57"/>
      <c r="WY439" s="57"/>
      <c r="WZ439" s="57"/>
      <c r="XA439" s="57"/>
      <c r="XB439" s="57"/>
      <c r="XC439" s="57"/>
      <c r="XD439" s="57"/>
      <c r="XE439" s="57"/>
      <c r="XF439" s="57"/>
      <c r="XG439" s="57"/>
      <c r="XH439" s="57"/>
      <c r="XI439" s="57"/>
      <c r="XJ439" s="57"/>
      <c r="XK439" s="57"/>
      <c r="XL439" s="57"/>
      <c r="XM439" s="57"/>
      <c r="XN439" s="57"/>
      <c r="XO439" s="57"/>
      <c r="XP439" s="57"/>
      <c r="XQ439" s="57"/>
      <c r="XR439" s="57"/>
      <c r="XS439" s="57"/>
      <c r="XT439" s="57"/>
      <c r="XU439" s="57"/>
      <c r="XV439" s="57"/>
      <c r="XW439" s="57"/>
    </row>
    <row r="440">
      <c r="AI440" s="57"/>
      <c r="BR440" s="57"/>
      <c r="DA440" s="57"/>
      <c r="EJ440" s="57"/>
      <c r="EK440" s="57"/>
      <c r="EL440" s="57"/>
      <c r="EM440" s="57"/>
      <c r="EN440" s="57"/>
      <c r="EO440" s="57"/>
      <c r="EP440" s="57"/>
      <c r="EQ440" s="57"/>
      <c r="ER440" s="57"/>
      <c r="ES440" s="57"/>
      <c r="ET440" s="57"/>
      <c r="EU440" s="57"/>
      <c r="EV440" s="57"/>
      <c r="EW440" s="57"/>
      <c r="EX440" s="57"/>
      <c r="EY440" s="57"/>
      <c r="EZ440" s="57"/>
      <c r="FA440" s="57"/>
      <c r="FB440" s="57"/>
      <c r="FC440" s="57"/>
      <c r="FD440" s="57"/>
      <c r="FE440" s="57"/>
      <c r="FF440" s="57"/>
      <c r="FG440" s="57"/>
      <c r="FH440" s="57"/>
      <c r="FI440" s="57"/>
      <c r="FJ440" s="57"/>
      <c r="FK440" s="57"/>
      <c r="FL440" s="57"/>
      <c r="FM440" s="57"/>
      <c r="FN440" s="57"/>
      <c r="FO440" s="57"/>
      <c r="FP440" s="57"/>
      <c r="FQ440" s="57"/>
      <c r="FR440" s="57"/>
      <c r="FS440" s="57"/>
      <c r="FT440" s="57"/>
      <c r="FU440" s="57"/>
      <c r="FV440" s="57"/>
      <c r="FW440" s="57"/>
      <c r="FX440" s="57"/>
      <c r="FY440" s="57"/>
      <c r="FZ440" s="57"/>
      <c r="GA440" s="57"/>
      <c r="GB440" s="57"/>
      <c r="GC440" s="57"/>
      <c r="GD440" s="57"/>
      <c r="GE440" s="57"/>
      <c r="GF440" s="57"/>
      <c r="GG440" s="57"/>
      <c r="GH440" s="57"/>
      <c r="GI440" s="57"/>
      <c r="GJ440" s="57"/>
      <c r="GK440" s="57"/>
      <c r="GL440" s="57"/>
      <c r="GM440" s="57"/>
      <c r="GN440" s="57"/>
      <c r="GO440" s="57"/>
      <c r="GP440" s="57"/>
      <c r="GQ440" s="57"/>
      <c r="GR440" s="57"/>
      <c r="GS440" s="57"/>
      <c r="GT440" s="57"/>
      <c r="GU440" s="57"/>
      <c r="GV440" s="57"/>
      <c r="GW440" s="57"/>
      <c r="GX440" s="57"/>
      <c r="GY440" s="57"/>
      <c r="GZ440" s="57"/>
      <c r="HA440" s="57"/>
      <c r="HB440" s="57"/>
      <c r="HC440" s="57"/>
      <c r="HD440" s="57"/>
      <c r="HE440" s="57"/>
      <c r="HF440" s="57"/>
      <c r="HG440" s="57"/>
      <c r="HH440" s="57"/>
      <c r="HI440" s="57"/>
      <c r="HJ440" s="57"/>
      <c r="HK440" s="57"/>
      <c r="HL440" s="57"/>
      <c r="HM440" s="57"/>
      <c r="HN440" s="57"/>
      <c r="HO440" s="57"/>
      <c r="HP440" s="57"/>
      <c r="HQ440" s="57"/>
      <c r="HR440" s="57"/>
      <c r="HS440" s="57"/>
      <c r="HT440" s="57"/>
      <c r="HU440" s="57"/>
      <c r="HV440" s="57"/>
      <c r="HW440" s="57"/>
      <c r="HX440" s="57"/>
      <c r="HY440" s="57"/>
      <c r="HZ440" s="57"/>
      <c r="IA440" s="57"/>
      <c r="IB440" s="57"/>
      <c r="IC440" s="57"/>
      <c r="ID440" s="57"/>
      <c r="IE440" s="57"/>
      <c r="IF440" s="57"/>
      <c r="IG440" s="57"/>
      <c r="IH440" s="57"/>
      <c r="II440" s="57"/>
      <c r="IJ440" s="57"/>
      <c r="IK440" s="57"/>
      <c r="IL440" s="57"/>
      <c r="IM440" s="57"/>
      <c r="IN440" s="57"/>
      <c r="IO440" s="57"/>
      <c r="IP440" s="57"/>
      <c r="IQ440" s="57"/>
      <c r="IR440" s="57"/>
      <c r="IS440" s="57"/>
      <c r="IT440" s="57"/>
      <c r="IU440" s="57"/>
      <c r="IV440" s="57"/>
      <c r="IW440" s="57"/>
      <c r="IX440" s="57"/>
      <c r="IY440" s="57"/>
      <c r="IZ440" s="57"/>
      <c r="JA440" s="57"/>
      <c r="JB440" s="57"/>
      <c r="JC440" s="57"/>
      <c r="JD440" s="57"/>
      <c r="JE440" s="57"/>
      <c r="JF440" s="57"/>
      <c r="JG440" s="57"/>
      <c r="JH440" s="57"/>
      <c r="JI440" s="57"/>
      <c r="JJ440" s="57"/>
      <c r="JK440" s="57"/>
      <c r="JL440" s="57"/>
      <c r="JM440" s="57"/>
      <c r="JN440" s="57"/>
      <c r="JO440" s="57"/>
      <c r="JP440" s="57"/>
      <c r="JQ440" s="57"/>
      <c r="JR440" s="57"/>
      <c r="JS440" s="57"/>
      <c r="JT440" s="57"/>
      <c r="JU440" s="57"/>
      <c r="JV440" s="57"/>
      <c r="JW440" s="57"/>
      <c r="JX440" s="57"/>
      <c r="JY440" s="57"/>
      <c r="JZ440" s="57"/>
      <c r="KA440" s="57"/>
      <c r="KB440" s="57"/>
      <c r="KC440" s="57"/>
      <c r="KD440" s="57"/>
      <c r="KE440" s="57"/>
      <c r="KF440" s="57"/>
      <c r="KG440" s="57"/>
      <c r="KH440" s="57"/>
      <c r="KI440" s="57"/>
      <c r="KJ440" s="57"/>
      <c r="KK440" s="57"/>
      <c r="KL440" s="57"/>
      <c r="KM440" s="57"/>
      <c r="KN440" s="57"/>
      <c r="KO440" s="57"/>
      <c r="KP440" s="57"/>
      <c r="KQ440" s="57"/>
      <c r="KR440" s="57"/>
      <c r="KS440" s="57"/>
      <c r="KT440" s="57"/>
      <c r="KU440" s="57"/>
      <c r="KV440" s="57"/>
      <c r="KW440" s="57"/>
      <c r="KX440" s="57"/>
      <c r="KY440" s="57"/>
      <c r="KZ440" s="57"/>
      <c r="LA440" s="57"/>
      <c r="LB440" s="57"/>
      <c r="LC440" s="57"/>
      <c r="LD440" s="57"/>
      <c r="LE440" s="57"/>
      <c r="LF440" s="57"/>
      <c r="LG440" s="57"/>
      <c r="LH440" s="57"/>
      <c r="LI440" s="57"/>
      <c r="LJ440" s="57"/>
      <c r="LK440" s="57"/>
      <c r="LL440" s="57"/>
      <c r="LM440" s="57"/>
      <c r="LN440" s="57"/>
      <c r="LO440" s="57"/>
      <c r="LP440" s="57"/>
      <c r="LQ440" s="57"/>
      <c r="LR440" s="57"/>
      <c r="LS440" s="57"/>
      <c r="LT440" s="57"/>
      <c r="LU440" s="57"/>
      <c r="LV440" s="57"/>
      <c r="LW440" s="57"/>
      <c r="LX440" s="57"/>
      <c r="LY440" s="57"/>
      <c r="LZ440" s="57"/>
      <c r="MA440" s="57"/>
      <c r="MB440" s="57"/>
      <c r="MC440" s="57"/>
      <c r="MD440" s="57"/>
      <c r="ME440" s="57"/>
      <c r="MF440" s="57"/>
      <c r="MG440" s="57"/>
      <c r="MH440" s="57"/>
      <c r="MI440" s="57"/>
      <c r="MJ440" s="57"/>
      <c r="MK440" s="57"/>
      <c r="ML440" s="57"/>
      <c r="MM440" s="57"/>
      <c r="MN440" s="57"/>
      <c r="MO440" s="57"/>
      <c r="MP440" s="57"/>
      <c r="MQ440" s="57"/>
      <c r="MR440" s="57"/>
      <c r="MS440" s="57"/>
      <c r="MT440" s="57"/>
      <c r="MU440" s="57"/>
      <c r="MV440" s="57"/>
      <c r="MW440" s="57"/>
      <c r="MX440" s="57"/>
      <c r="MY440" s="57"/>
      <c r="MZ440" s="57"/>
      <c r="NA440" s="57"/>
      <c r="NB440" s="57"/>
      <c r="NC440" s="57"/>
      <c r="ND440" s="57"/>
      <c r="NE440" s="57"/>
      <c r="NF440" s="57"/>
      <c r="NG440" s="57"/>
      <c r="NH440" s="57"/>
      <c r="NI440" s="57"/>
      <c r="NJ440" s="57"/>
      <c r="NK440" s="57"/>
      <c r="NL440" s="57"/>
      <c r="NM440" s="57"/>
      <c r="NN440" s="57"/>
      <c r="NO440" s="57"/>
      <c r="NP440" s="57"/>
      <c r="NQ440" s="57"/>
      <c r="NR440" s="57"/>
      <c r="NS440" s="57"/>
      <c r="NT440" s="57"/>
      <c r="NU440" s="57"/>
      <c r="NV440" s="57"/>
      <c r="NW440" s="57"/>
      <c r="NX440" s="57"/>
      <c r="NY440" s="57"/>
      <c r="NZ440" s="57"/>
      <c r="OA440" s="57"/>
      <c r="OB440" s="57"/>
      <c r="OC440" s="57"/>
      <c r="OD440" s="57"/>
      <c r="OE440" s="57"/>
      <c r="OF440" s="57"/>
      <c r="OG440" s="57"/>
      <c r="OH440" s="57"/>
      <c r="OI440" s="57"/>
      <c r="OJ440" s="57"/>
      <c r="OK440" s="57"/>
      <c r="OL440" s="57"/>
      <c r="OM440" s="57"/>
      <c r="ON440" s="57"/>
      <c r="OO440" s="57"/>
      <c r="OP440" s="57"/>
      <c r="OQ440" s="57"/>
      <c r="OR440" s="57"/>
      <c r="OS440" s="57"/>
      <c r="OT440" s="57"/>
      <c r="OU440" s="57"/>
      <c r="OV440" s="57"/>
      <c r="OW440" s="57"/>
      <c r="OX440" s="57"/>
      <c r="OY440" s="57"/>
      <c r="OZ440" s="57"/>
      <c r="PA440" s="57"/>
      <c r="PB440" s="57"/>
      <c r="PC440" s="57"/>
      <c r="PD440" s="57"/>
      <c r="PE440" s="57"/>
      <c r="PF440" s="57"/>
      <c r="PG440" s="57"/>
      <c r="PH440" s="57"/>
      <c r="PI440" s="57"/>
      <c r="PJ440" s="57"/>
      <c r="PK440" s="57"/>
      <c r="PL440" s="57"/>
      <c r="PM440" s="57"/>
      <c r="PN440" s="57"/>
      <c r="PO440" s="57"/>
      <c r="PP440" s="57"/>
      <c r="PQ440" s="57"/>
      <c r="PR440" s="57"/>
      <c r="PS440" s="57"/>
      <c r="PT440" s="57"/>
      <c r="PU440" s="57"/>
      <c r="PV440" s="57"/>
      <c r="PW440" s="57"/>
      <c r="PX440" s="57"/>
      <c r="PY440" s="57"/>
      <c r="PZ440" s="57"/>
      <c r="QA440" s="57"/>
      <c r="QB440" s="57"/>
      <c r="QC440" s="57"/>
      <c r="QD440" s="57"/>
      <c r="QE440" s="57"/>
      <c r="QF440" s="57"/>
      <c r="QG440" s="57"/>
      <c r="QH440" s="57"/>
      <c r="QI440" s="57"/>
      <c r="QJ440" s="57"/>
      <c r="QK440" s="57"/>
      <c r="QL440" s="57"/>
      <c r="QM440" s="57"/>
      <c r="QN440" s="57"/>
      <c r="QO440" s="57"/>
      <c r="QP440" s="57"/>
      <c r="QQ440" s="57"/>
      <c r="QR440" s="57"/>
      <c r="QS440" s="57"/>
      <c r="QT440" s="57"/>
      <c r="QU440" s="57"/>
      <c r="QV440" s="57"/>
      <c r="QW440" s="57"/>
      <c r="QX440" s="57"/>
      <c r="QY440" s="57"/>
      <c r="QZ440" s="57"/>
      <c r="RA440" s="57"/>
      <c r="RB440" s="57"/>
      <c r="RC440" s="57"/>
      <c r="RD440" s="57"/>
      <c r="RE440" s="57"/>
      <c r="RF440" s="57"/>
      <c r="RG440" s="57"/>
      <c r="RH440" s="57"/>
      <c r="RI440" s="57"/>
      <c r="RJ440" s="57"/>
      <c r="RK440" s="57"/>
      <c r="RL440" s="57"/>
      <c r="RM440" s="57"/>
      <c r="RN440" s="57"/>
      <c r="RO440" s="57"/>
      <c r="RP440" s="57"/>
      <c r="RQ440" s="57"/>
      <c r="RR440" s="57"/>
      <c r="RS440" s="57"/>
      <c r="RT440" s="57"/>
      <c r="RU440" s="57"/>
      <c r="RV440" s="57"/>
      <c r="RW440" s="57"/>
      <c r="RX440" s="57"/>
      <c r="RY440" s="57"/>
      <c r="RZ440" s="57"/>
      <c r="SA440" s="57"/>
      <c r="SB440" s="57"/>
      <c r="SC440" s="57"/>
      <c r="SD440" s="57"/>
      <c r="SE440" s="57"/>
      <c r="SF440" s="57"/>
      <c r="SG440" s="57"/>
      <c r="SH440" s="57"/>
      <c r="SI440" s="57"/>
      <c r="SJ440" s="57"/>
      <c r="SK440" s="57"/>
      <c r="SL440" s="57"/>
      <c r="SM440" s="57"/>
      <c r="SN440" s="57"/>
      <c r="SO440" s="57"/>
      <c r="SP440" s="57"/>
      <c r="SQ440" s="57"/>
      <c r="SR440" s="57"/>
      <c r="SS440" s="57"/>
      <c r="ST440" s="57"/>
      <c r="SU440" s="57"/>
      <c r="SV440" s="57"/>
      <c r="SW440" s="57"/>
      <c r="SX440" s="57"/>
      <c r="SY440" s="57"/>
      <c r="SZ440" s="57"/>
      <c r="TA440" s="57"/>
      <c r="TB440" s="57"/>
      <c r="TC440" s="57"/>
      <c r="TD440" s="57"/>
      <c r="TE440" s="57"/>
      <c r="TF440" s="57"/>
      <c r="TG440" s="57"/>
      <c r="TH440" s="57"/>
      <c r="TI440" s="57"/>
      <c r="TJ440" s="57"/>
      <c r="TK440" s="57"/>
      <c r="TL440" s="57"/>
      <c r="TM440" s="57"/>
      <c r="TN440" s="57"/>
      <c r="TO440" s="57"/>
      <c r="TP440" s="57"/>
      <c r="TQ440" s="57"/>
      <c r="TR440" s="57"/>
      <c r="TS440" s="57"/>
      <c r="TT440" s="57"/>
      <c r="TU440" s="57"/>
      <c r="TV440" s="57"/>
      <c r="TW440" s="57"/>
      <c r="TX440" s="57"/>
      <c r="TY440" s="57"/>
      <c r="TZ440" s="57"/>
      <c r="UA440" s="57"/>
      <c r="UB440" s="57"/>
      <c r="UC440" s="57"/>
      <c r="UD440" s="57"/>
      <c r="UE440" s="57"/>
      <c r="UF440" s="57"/>
      <c r="UG440" s="57"/>
      <c r="UH440" s="57"/>
      <c r="UI440" s="57"/>
      <c r="UJ440" s="57"/>
      <c r="UK440" s="57"/>
      <c r="UL440" s="57"/>
      <c r="UM440" s="57"/>
      <c r="UN440" s="57"/>
      <c r="UO440" s="57"/>
      <c r="UP440" s="57"/>
      <c r="UQ440" s="57"/>
      <c r="UR440" s="57"/>
      <c r="US440" s="57"/>
      <c r="UT440" s="57"/>
      <c r="UU440" s="57"/>
      <c r="UV440" s="57"/>
      <c r="UW440" s="57"/>
      <c r="UX440" s="57"/>
      <c r="UY440" s="57"/>
      <c r="UZ440" s="57"/>
      <c r="VA440" s="57"/>
      <c r="VB440" s="57"/>
      <c r="VC440" s="57"/>
      <c r="VD440" s="57"/>
      <c r="VE440" s="57"/>
      <c r="VF440" s="57"/>
      <c r="VG440" s="57"/>
      <c r="VH440" s="57"/>
      <c r="VI440" s="57"/>
      <c r="VJ440" s="57"/>
      <c r="VK440" s="57"/>
      <c r="VL440" s="57"/>
      <c r="VM440" s="57"/>
      <c r="VN440" s="57"/>
      <c r="VO440" s="57"/>
      <c r="VP440" s="57"/>
      <c r="VQ440" s="57"/>
      <c r="VR440" s="57"/>
      <c r="VS440" s="57"/>
      <c r="VT440" s="57"/>
      <c r="VU440" s="57"/>
      <c r="VV440" s="57"/>
      <c r="VW440" s="57"/>
      <c r="VX440" s="57"/>
      <c r="VY440" s="57"/>
      <c r="VZ440" s="57"/>
      <c r="WA440" s="57"/>
      <c r="WB440" s="57"/>
      <c r="WC440" s="57"/>
      <c r="WD440" s="57"/>
      <c r="WE440" s="57"/>
      <c r="WF440" s="57"/>
      <c r="WG440" s="57"/>
      <c r="WH440" s="57"/>
      <c r="WI440" s="57"/>
      <c r="WJ440" s="57"/>
      <c r="WK440" s="57"/>
      <c r="WL440" s="57"/>
      <c r="WM440" s="57"/>
      <c r="WN440" s="57"/>
      <c r="WO440" s="57"/>
      <c r="WP440" s="57"/>
      <c r="WQ440" s="57"/>
      <c r="WR440" s="57"/>
      <c r="WS440" s="57"/>
      <c r="WT440" s="57"/>
      <c r="WU440" s="57"/>
      <c r="WV440" s="57"/>
      <c r="WW440" s="57"/>
      <c r="WX440" s="57"/>
      <c r="WY440" s="57"/>
      <c r="WZ440" s="57"/>
      <c r="XA440" s="57"/>
      <c r="XB440" s="57"/>
      <c r="XC440" s="57"/>
      <c r="XD440" s="57"/>
      <c r="XE440" s="57"/>
      <c r="XF440" s="57"/>
      <c r="XG440" s="57"/>
      <c r="XH440" s="57"/>
      <c r="XI440" s="57"/>
      <c r="XJ440" s="57"/>
      <c r="XK440" s="57"/>
      <c r="XL440" s="57"/>
      <c r="XM440" s="57"/>
      <c r="XN440" s="57"/>
      <c r="XO440" s="57"/>
      <c r="XP440" s="57"/>
      <c r="XQ440" s="57"/>
      <c r="XR440" s="57"/>
      <c r="XS440" s="57"/>
      <c r="XT440" s="57"/>
      <c r="XU440" s="57"/>
      <c r="XV440" s="57"/>
      <c r="XW440" s="57"/>
    </row>
    <row r="441">
      <c r="AI441" s="57"/>
      <c r="BR441" s="57"/>
      <c r="DA441" s="57"/>
      <c r="EJ441" s="57"/>
      <c r="EK441" s="57"/>
      <c r="EL441" s="57"/>
      <c r="EM441" s="57"/>
      <c r="EN441" s="57"/>
      <c r="EO441" s="57"/>
      <c r="EP441" s="57"/>
      <c r="EQ441" s="57"/>
      <c r="ER441" s="57"/>
      <c r="ES441" s="57"/>
      <c r="ET441" s="57"/>
      <c r="EU441" s="57"/>
      <c r="EV441" s="57"/>
      <c r="EW441" s="57"/>
      <c r="EX441" s="57"/>
      <c r="EY441" s="57"/>
      <c r="EZ441" s="57"/>
      <c r="FA441" s="57"/>
      <c r="FB441" s="57"/>
      <c r="FC441" s="57"/>
      <c r="FD441" s="57"/>
      <c r="FE441" s="57"/>
      <c r="FF441" s="57"/>
      <c r="FG441" s="57"/>
      <c r="FH441" s="57"/>
      <c r="FI441" s="57"/>
      <c r="FJ441" s="57"/>
      <c r="FK441" s="57"/>
      <c r="FL441" s="57"/>
      <c r="FM441" s="57"/>
      <c r="FN441" s="57"/>
      <c r="FO441" s="57"/>
      <c r="FP441" s="57"/>
      <c r="FQ441" s="57"/>
      <c r="FR441" s="57"/>
      <c r="FS441" s="57"/>
      <c r="FT441" s="57"/>
      <c r="FU441" s="57"/>
      <c r="FV441" s="57"/>
      <c r="FW441" s="57"/>
      <c r="FX441" s="57"/>
      <c r="FY441" s="57"/>
      <c r="FZ441" s="57"/>
      <c r="GA441" s="57"/>
      <c r="GB441" s="57"/>
      <c r="GC441" s="57"/>
      <c r="GD441" s="57"/>
      <c r="GE441" s="57"/>
      <c r="GF441" s="57"/>
      <c r="GG441" s="57"/>
      <c r="GH441" s="57"/>
      <c r="GI441" s="57"/>
      <c r="GJ441" s="57"/>
      <c r="GK441" s="57"/>
      <c r="GL441" s="57"/>
      <c r="GM441" s="57"/>
      <c r="GN441" s="57"/>
      <c r="GO441" s="57"/>
      <c r="GP441" s="57"/>
      <c r="GQ441" s="57"/>
      <c r="GR441" s="57"/>
      <c r="GS441" s="57"/>
      <c r="GT441" s="57"/>
      <c r="GU441" s="57"/>
      <c r="GV441" s="57"/>
      <c r="GW441" s="57"/>
      <c r="GX441" s="57"/>
      <c r="GY441" s="57"/>
      <c r="GZ441" s="57"/>
      <c r="HA441" s="57"/>
      <c r="HB441" s="57"/>
      <c r="HC441" s="57"/>
      <c r="HD441" s="57"/>
      <c r="HE441" s="57"/>
      <c r="HF441" s="57"/>
      <c r="HG441" s="57"/>
      <c r="HH441" s="57"/>
      <c r="HI441" s="57"/>
      <c r="HJ441" s="57"/>
      <c r="HK441" s="57"/>
      <c r="HL441" s="57"/>
      <c r="HM441" s="57"/>
      <c r="HN441" s="57"/>
      <c r="HO441" s="57"/>
      <c r="HP441" s="57"/>
      <c r="HQ441" s="57"/>
      <c r="HR441" s="57"/>
      <c r="HS441" s="57"/>
      <c r="HT441" s="57"/>
      <c r="HU441" s="57"/>
      <c r="HV441" s="57"/>
      <c r="HW441" s="57"/>
      <c r="HX441" s="57"/>
      <c r="HY441" s="57"/>
      <c r="HZ441" s="57"/>
      <c r="IA441" s="57"/>
      <c r="IB441" s="57"/>
      <c r="IC441" s="57"/>
      <c r="ID441" s="57"/>
      <c r="IE441" s="57"/>
      <c r="IF441" s="57"/>
      <c r="IG441" s="57"/>
      <c r="IH441" s="57"/>
      <c r="II441" s="57"/>
      <c r="IJ441" s="57"/>
      <c r="IK441" s="57"/>
      <c r="IL441" s="57"/>
      <c r="IM441" s="57"/>
      <c r="IN441" s="57"/>
      <c r="IO441" s="57"/>
      <c r="IP441" s="57"/>
      <c r="IQ441" s="57"/>
      <c r="IR441" s="57"/>
      <c r="IS441" s="57"/>
      <c r="IT441" s="57"/>
      <c r="IU441" s="57"/>
      <c r="IV441" s="57"/>
      <c r="IW441" s="57"/>
      <c r="IX441" s="57"/>
      <c r="IY441" s="57"/>
      <c r="IZ441" s="57"/>
      <c r="JA441" s="57"/>
      <c r="JB441" s="57"/>
      <c r="JC441" s="57"/>
      <c r="JD441" s="57"/>
      <c r="JE441" s="57"/>
      <c r="JF441" s="57"/>
      <c r="JG441" s="57"/>
      <c r="JH441" s="57"/>
      <c r="JI441" s="57"/>
      <c r="JJ441" s="57"/>
      <c r="JK441" s="57"/>
      <c r="JL441" s="57"/>
      <c r="JM441" s="57"/>
      <c r="JN441" s="57"/>
      <c r="JO441" s="57"/>
      <c r="JP441" s="57"/>
      <c r="JQ441" s="57"/>
      <c r="JR441" s="57"/>
      <c r="JS441" s="57"/>
      <c r="JT441" s="57"/>
      <c r="JU441" s="57"/>
      <c r="JV441" s="57"/>
      <c r="JW441" s="57"/>
      <c r="JX441" s="57"/>
      <c r="JY441" s="57"/>
      <c r="JZ441" s="57"/>
      <c r="KA441" s="57"/>
      <c r="KB441" s="57"/>
      <c r="KC441" s="57"/>
      <c r="KD441" s="57"/>
      <c r="KE441" s="57"/>
      <c r="KF441" s="57"/>
      <c r="KG441" s="57"/>
      <c r="KH441" s="57"/>
      <c r="KI441" s="57"/>
      <c r="KJ441" s="57"/>
      <c r="KK441" s="57"/>
      <c r="KL441" s="57"/>
      <c r="KM441" s="57"/>
      <c r="KN441" s="57"/>
      <c r="KO441" s="57"/>
      <c r="KP441" s="57"/>
      <c r="KQ441" s="57"/>
      <c r="KR441" s="57"/>
      <c r="KS441" s="57"/>
      <c r="KT441" s="57"/>
      <c r="KU441" s="57"/>
      <c r="KV441" s="57"/>
      <c r="KW441" s="57"/>
      <c r="KX441" s="57"/>
      <c r="KY441" s="57"/>
      <c r="KZ441" s="57"/>
      <c r="LA441" s="57"/>
      <c r="LB441" s="57"/>
      <c r="LC441" s="57"/>
      <c r="LD441" s="57"/>
      <c r="LE441" s="57"/>
      <c r="LF441" s="57"/>
      <c r="LG441" s="57"/>
      <c r="LH441" s="57"/>
      <c r="LI441" s="57"/>
      <c r="LJ441" s="57"/>
      <c r="LK441" s="57"/>
      <c r="LL441" s="57"/>
      <c r="LM441" s="57"/>
      <c r="LN441" s="57"/>
      <c r="LO441" s="57"/>
      <c r="LP441" s="57"/>
      <c r="LQ441" s="57"/>
      <c r="LR441" s="57"/>
      <c r="LS441" s="57"/>
      <c r="LT441" s="57"/>
      <c r="LU441" s="57"/>
      <c r="LV441" s="57"/>
      <c r="LW441" s="57"/>
      <c r="LX441" s="57"/>
      <c r="LY441" s="57"/>
      <c r="LZ441" s="57"/>
      <c r="MA441" s="57"/>
      <c r="MB441" s="57"/>
      <c r="MC441" s="57"/>
      <c r="MD441" s="57"/>
      <c r="ME441" s="57"/>
      <c r="MF441" s="57"/>
      <c r="MG441" s="57"/>
      <c r="MH441" s="57"/>
      <c r="MI441" s="57"/>
      <c r="MJ441" s="57"/>
      <c r="MK441" s="57"/>
      <c r="ML441" s="57"/>
      <c r="MM441" s="57"/>
      <c r="MN441" s="57"/>
      <c r="MO441" s="57"/>
      <c r="MP441" s="57"/>
      <c r="MQ441" s="57"/>
      <c r="MR441" s="57"/>
      <c r="MS441" s="57"/>
      <c r="MT441" s="57"/>
      <c r="MU441" s="57"/>
      <c r="MV441" s="57"/>
      <c r="MW441" s="57"/>
      <c r="MX441" s="57"/>
      <c r="MY441" s="57"/>
      <c r="MZ441" s="57"/>
      <c r="NA441" s="57"/>
      <c r="NB441" s="57"/>
      <c r="NC441" s="57"/>
      <c r="ND441" s="57"/>
      <c r="NE441" s="57"/>
      <c r="NF441" s="57"/>
      <c r="NG441" s="57"/>
      <c r="NH441" s="57"/>
      <c r="NI441" s="57"/>
      <c r="NJ441" s="57"/>
      <c r="NK441" s="57"/>
      <c r="NL441" s="57"/>
      <c r="NM441" s="57"/>
      <c r="NN441" s="57"/>
      <c r="NO441" s="57"/>
      <c r="NP441" s="57"/>
      <c r="NQ441" s="57"/>
      <c r="NR441" s="57"/>
      <c r="NS441" s="57"/>
      <c r="NT441" s="57"/>
      <c r="NU441" s="57"/>
      <c r="NV441" s="57"/>
      <c r="NW441" s="57"/>
      <c r="NX441" s="57"/>
      <c r="NY441" s="57"/>
      <c r="NZ441" s="57"/>
      <c r="OA441" s="57"/>
      <c r="OB441" s="57"/>
      <c r="OC441" s="57"/>
      <c r="OD441" s="57"/>
      <c r="OE441" s="57"/>
      <c r="OF441" s="57"/>
      <c r="OG441" s="57"/>
      <c r="OH441" s="57"/>
      <c r="OI441" s="57"/>
      <c r="OJ441" s="57"/>
      <c r="OK441" s="57"/>
      <c r="OL441" s="57"/>
      <c r="OM441" s="57"/>
      <c r="ON441" s="57"/>
      <c r="OO441" s="57"/>
      <c r="OP441" s="57"/>
      <c r="OQ441" s="57"/>
      <c r="OR441" s="57"/>
      <c r="OS441" s="57"/>
      <c r="OT441" s="57"/>
      <c r="OU441" s="57"/>
      <c r="OV441" s="57"/>
      <c r="OW441" s="57"/>
      <c r="OX441" s="57"/>
      <c r="OY441" s="57"/>
      <c r="OZ441" s="57"/>
      <c r="PA441" s="57"/>
      <c r="PB441" s="57"/>
      <c r="PC441" s="57"/>
      <c r="PD441" s="57"/>
      <c r="PE441" s="57"/>
      <c r="PF441" s="57"/>
      <c r="PG441" s="57"/>
      <c r="PH441" s="57"/>
      <c r="PI441" s="57"/>
      <c r="PJ441" s="57"/>
      <c r="PK441" s="57"/>
      <c r="PL441" s="57"/>
      <c r="PM441" s="57"/>
      <c r="PN441" s="57"/>
      <c r="PO441" s="57"/>
      <c r="PP441" s="57"/>
      <c r="PQ441" s="57"/>
      <c r="PR441" s="57"/>
      <c r="PS441" s="57"/>
      <c r="PT441" s="57"/>
      <c r="PU441" s="57"/>
      <c r="PV441" s="57"/>
      <c r="PW441" s="57"/>
      <c r="PX441" s="57"/>
      <c r="PY441" s="57"/>
      <c r="PZ441" s="57"/>
      <c r="QA441" s="57"/>
      <c r="QB441" s="57"/>
      <c r="QC441" s="57"/>
      <c r="QD441" s="57"/>
      <c r="QE441" s="57"/>
      <c r="QF441" s="57"/>
      <c r="QG441" s="57"/>
      <c r="QH441" s="57"/>
      <c r="QI441" s="57"/>
      <c r="QJ441" s="57"/>
      <c r="QK441" s="57"/>
      <c r="QL441" s="57"/>
      <c r="QM441" s="57"/>
      <c r="QN441" s="57"/>
      <c r="QO441" s="57"/>
      <c r="QP441" s="57"/>
      <c r="QQ441" s="57"/>
      <c r="QR441" s="57"/>
      <c r="QS441" s="57"/>
      <c r="QT441" s="57"/>
      <c r="QU441" s="57"/>
      <c r="QV441" s="57"/>
      <c r="QW441" s="57"/>
      <c r="QX441" s="57"/>
      <c r="QY441" s="57"/>
      <c r="QZ441" s="57"/>
      <c r="RA441" s="57"/>
      <c r="RB441" s="57"/>
      <c r="RC441" s="57"/>
      <c r="RD441" s="57"/>
      <c r="RE441" s="57"/>
      <c r="RF441" s="57"/>
      <c r="RG441" s="57"/>
      <c r="RH441" s="57"/>
      <c r="RI441" s="57"/>
      <c r="RJ441" s="57"/>
      <c r="RK441" s="57"/>
      <c r="RL441" s="57"/>
      <c r="RM441" s="57"/>
      <c r="RN441" s="57"/>
      <c r="RO441" s="57"/>
      <c r="RP441" s="57"/>
      <c r="RQ441" s="57"/>
      <c r="RR441" s="57"/>
      <c r="RS441" s="57"/>
      <c r="RT441" s="57"/>
      <c r="RU441" s="57"/>
      <c r="RV441" s="57"/>
      <c r="RW441" s="57"/>
      <c r="RX441" s="57"/>
      <c r="RY441" s="57"/>
      <c r="RZ441" s="57"/>
      <c r="SA441" s="57"/>
      <c r="SB441" s="57"/>
      <c r="SC441" s="57"/>
      <c r="SD441" s="57"/>
      <c r="SE441" s="57"/>
      <c r="SF441" s="57"/>
      <c r="SG441" s="57"/>
      <c r="SH441" s="57"/>
      <c r="SI441" s="57"/>
      <c r="SJ441" s="57"/>
      <c r="SK441" s="57"/>
      <c r="SL441" s="57"/>
      <c r="SM441" s="57"/>
      <c r="SN441" s="57"/>
      <c r="SO441" s="57"/>
      <c r="SP441" s="57"/>
      <c r="SQ441" s="57"/>
      <c r="SR441" s="57"/>
      <c r="SS441" s="57"/>
      <c r="ST441" s="57"/>
      <c r="SU441" s="57"/>
      <c r="SV441" s="57"/>
      <c r="SW441" s="57"/>
      <c r="SX441" s="57"/>
      <c r="SY441" s="57"/>
      <c r="SZ441" s="57"/>
      <c r="TA441" s="57"/>
      <c r="TB441" s="57"/>
      <c r="TC441" s="57"/>
      <c r="TD441" s="57"/>
      <c r="TE441" s="57"/>
      <c r="TF441" s="57"/>
      <c r="TG441" s="57"/>
      <c r="TH441" s="57"/>
      <c r="TI441" s="57"/>
      <c r="TJ441" s="57"/>
      <c r="TK441" s="57"/>
      <c r="TL441" s="57"/>
      <c r="TM441" s="57"/>
      <c r="TN441" s="57"/>
      <c r="TO441" s="57"/>
      <c r="TP441" s="57"/>
      <c r="TQ441" s="57"/>
      <c r="TR441" s="57"/>
      <c r="TS441" s="57"/>
      <c r="TT441" s="57"/>
      <c r="TU441" s="57"/>
      <c r="TV441" s="57"/>
      <c r="TW441" s="57"/>
      <c r="TX441" s="57"/>
      <c r="TY441" s="57"/>
      <c r="TZ441" s="57"/>
      <c r="UA441" s="57"/>
      <c r="UB441" s="57"/>
      <c r="UC441" s="57"/>
      <c r="UD441" s="57"/>
      <c r="UE441" s="57"/>
      <c r="UF441" s="57"/>
      <c r="UG441" s="57"/>
      <c r="UH441" s="57"/>
      <c r="UI441" s="57"/>
      <c r="UJ441" s="57"/>
      <c r="UK441" s="57"/>
      <c r="UL441" s="57"/>
      <c r="UM441" s="57"/>
      <c r="UN441" s="57"/>
      <c r="UO441" s="57"/>
      <c r="UP441" s="57"/>
      <c r="UQ441" s="57"/>
      <c r="UR441" s="57"/>
      <c r="US441" s="57"/>
      <c r="UT441" s="57"/>
      <c r="UU441" s="57"/>
      <c r="UV441" s="57"/>
      <c r="UW441" s="57"/>
      <c r="UX441" s="57"/>
      <c r="UY441" s="57"/>
      <c r="UZ441" s="57"/>
      <c r="VA441" s="57"/>
      <c r="VB441" s="57"/>
      <c r="VC441" s="57"/>
      <c r="VD441" s="57"/>
      <c r="VE441" s="57"/>
      <c r="VF441" s="57"/>
      <c r="VG441" s="57"/>
      <c r="VH441" s="57"/>
      <c r="VI441" s="57"/>
      <c r="VJ441" s="57"/>
      <c r="VK441" s="57"/>
      <c r="VL441" s="57"/>
      <c r="VM441" s="57"/>
      <c r="VN441" s="57"/>
      <c r="VO441" s="57"/>
      <c r="VP441" s="57"/>
      <c r="VQ441" s="57"/>
      <c r="VR441" s="57"/>
      <c r="VS441" s="57"/>
      <c r="VT441" s="57"/>
      <c r="VU441" s="57"/>
      <c r="VV441" s="57"/>
      <c r="VW441" s="57"/>
      <c r="VX441" s="57"/>
      <c r="VY441" s="57"/>
      <c r="VZ441" s="57"/>
      <c r="WA441" s="57"/>
      <c r="WB441" s="57"/>
      <c r="WC441" s="57"/>
      <c r="WD441" s="57"/>
      <c r="WE441" s="57"/>
      <c r="WF441" s="57"/>
      <c r="WG441" s="57"/>
      <c r="WH441" s="57"/>
      <c r="WI441" s="57"/>
      <c r="WJ441" s="57"/>
      <c r="WK441" s="57"/>
      <c r="WL441" s="57"/>
      <c r="WM441" s="57"/>
      <c r="WN441" s="57"/>
      <c r="WO441" s="57"/>
      <c r="WP441" s="57"/>
      <c r="WQ441" s="57"/>
      <c r="WR441" s="57"/>
      <c r="WS441" s="57"/>
      <c r="WT441" s="57"/>
      <c r="WU441" s="57"/>
      <c r="WV441" s="57"/>
      <c r="WW441" s="57"/>
      <c r="WX441" s="57"/>
      <c r="WY441" s="57"/>
      <c r="WZ441" s="57"/>
      <c r="XA441" s="57"/>
      <c r="XB441" s="57"/>
      <c r="XC441" s="57"/>
      <c r="XD441" s="57"/>
      <c r="XE441" s="57"/>
      <c r="XF441" s="57"/>
      <c r="XG441" s="57"/>
      <c r="XH441" s="57"/>
      <c r="XI441" s="57"/>
      <c r="XJ441" s="57"/>
      <c r="XK441" s="57"/>
      <c r="XL441" s="57"/>
      <c r="XM441" s="57"/>
      <c r="XN441" s="57"/>
      <c r="XO441" s="57"/>
      <c r="XP441" s="57"/>
      <c r="XQ441" s="57"/>
      <c r="XR441" s="57"/>
      <c r="XS441" s="57"/>
      <c r="XT441" s="57"/>
      <c r="XU441" s="57"/>
      <c r="XV441" s="57"/>
      <c r="XW441" s="57"/>
    </row>
    <row r="442">
      <c r="AI442" s="57"/>
      <c r="BR442" s="57"/>
      <c r="DA442" s="57"/>
      <c r="EJ442" s="57"/>
      <c r="EK442" s="57"/>
      <c r="EL442" s="57"/>
      <c r="EM442" s="57"/>
      <c r="EN442" s="57"/>
      <c r="EO442" s="57"/>
      <c r="EP442" s="57"/>
      <c r="EQ442" s="57"/>
      <c r="ER442" s="57"/>
      <c r="ES442" s="57"/>
      <c r="ET442" s="57"/>
      <c r="EU442" s="57"/>
      <c r="EV442" s="57"/>
      <c r="EW442" s="57"/>
      <c r="EX442" s="57"/>
      <c r="EY442" s="57"/>
      <c r="EZ442" s="57"/>
      <c r="FA442" s="57"/>
      <c r="FB442" s="57"/>
      <c r="FC442" s="57"/>
      <c r="FD442" s="57"/>
      <c r="FE442" s="57"/>
      <c r="FF442" s="57"/>
      <c r="FG442" s="57"/>
      <c r="FH442" s="57"/>
      <c r="FI442" s="57"/>
      <c r="FJ442" s="57"/>
      <c r="FK442" s="57"/>
      <c r="FL442" s="57"/>
      <c r="FM442" s="57"/>
      <c r="FN442" s="57"/>
      <c r="FO442" s="57"/>
      <c r="FP442" s="57"/>
      <c r="FQ442" s="57"/>
      <c r="FR442" s="57"/>
      <c r="FS442" s="57"/>
      <c r="FT442" s="57"/>
      <c r="FU442" s="57"/>
      <c r="FV442" s="57"/>
      <c r="FW442" s="57"/>
      <c r="FX442" s="57"/>
      <c r="FY442" s="57"/>
      <c r="FZ442" s="57"/>
      <c r="GA442" s="57"/>
      <c r="GB442" s="57"/>
      <c r="GC442" s="57"/>
      <c r="GD442" s="57"/>
      <c r="GE442" s="57"/>
      <c r="GF442" s="57"/>
      <c r="GG442" s="57"/>
      <c r="GH442" s="57"/>
      <c r="GI442" s="57"/>
      <c r="GJ442" s="57"/>
      <c r="GK442" s="57"/>
      <c r="GL442" s="57"/>
      <c r="GM442" s="57"/>
      <c r="GN442" s="57"/>
      <c r="GO442" s="57"/>
      <c r="GP442" s="57"/>
      <c r="GQ442" s="57"/>
      <c r="GR442" s="57"/>
      <c r="GS442" s="57"/>
      <c r="GT442" s="57"/>
      <c r="GU442" s="57"/>
      <c r="GV442" s="57"/>
      <c r="GW442" s="57"/>
      <c r="GX442" s="57"/>
      <c r="GY442" s="57"/>
      <c r="GZ442" s="57"/>
      <c r="HA442" s="57"/>
      <c r="HB442" s="57"/>
      <c r="HC442" s="57"/>
      <c r="HD442" s="57"/>
      <c r="HE442" s="57"/>
      <c r="HF442" s="57"/>
      <c r="HG442" s="57"/>
      <c r="HH442" s="57"/>
      <c r="HI442" s="57"/>
      <c r="HJ442" s="57"/>
      <c r="HK442" s="57"/>
      <c r="HL442" s="57"/>
      <c r="HM442" s="57"/>
      <c r="HN442" s="57"/>
      <c r="HO442" s="57"/>
      <c r="HP442" s="57"/>
      <c r="HQ442" s="57"/>
      <c r="HR442" s="57"/>
      <c r="HS442" s="57"/>
      <c r="HT442" s="57"/>
      <c r="HU442" s="57"/>
      <c r="HV442" s="57"/>
      <c r="HW442" s="57"/>
      <c r="HX442" s="57"/>
      <c r="HY442" s="57"/>
      <c r="HZ442" s="57"/>
      <c r="IA442" s="57"/>
      <c r="IB442" s="57"/>
      <c r="IC442" s="57"/>
      <c r="ID442" s="57"/>
      <c r="IE442" s="57"/>
      <c r="IF442" s="57"/>
      <c r="IG442" s="57"/>
      <c r="IH442" s="57"/>
      <c r="II442" s="57"/>
      <c r="IJ442" s="57"/>
      <c r="IK442" s="57"/>
      <c r="IL442" s="57"/>
      <c r="IM442" s="57"/>
      <c r="IN442" s="57"/>
      <c r="IO442" s="57"/>
      <c r="IP442" s="57"/>
      <c r="IQ442" s="57"/>
      <c r="IR442" s="57"/>
      <c r="IS442" s="57"/>
      <c r="IT442" s="57"/>
      <c r="IU442" s="57"/>
      <c r="IV442" s="57"/>
      <c r="IW442" s="57"/>
      <c r="IX442" s="57"/>
      <c r="IY442" s="57"/>
      <c r="IZ442" s="57"/>
      <c r="JA442" s="57"/>
      <c r="JB442" s="57"/>
      <c r="JC442" s="57"/>
      <c r="JD442" s="57"/>
      <c r="JE442" s="57"/>
      <c r="JF442" s="57"/>
      <c r="JG442" s="57"/>
      <c r="JH442" s="57"/>
      <c r="JI442" s="57"/>
      <c r="JJ442" s="57"/>
      <c r="JK442" s="57"/>
      <c r="JL442" s="57"/>
      <c r="JM442" s="57"/>
      <c r="JN442" s="57"/>
      <c r="JO442" s="57"/>
      <c r="JP442" s="57"/>
      <c r="JQ442" s="57"/>
      <c r="JR442" s="57"/>
      <c r="JS442" s="57"/>
      <c r="JT442" s="57"/>
      <c r="JU442" s="57"/>
      <c r="JV442" s="57"/>
      <c r="JW442" s="57"/>
      <c r="JX442" s="57"/>
      <c r="JY442" s="57"/>
      <c r="JZ442" s="57"/>
      <c r="KA442" s="57"/>
      <c r="KB442" s="57"/>
      <c r="KC442" s="57"/>
      <c r="KD442" s="57"/>
      <c r="KE442" s="57"/>
      <c r="KF442" s="57"/>
      <c r="KG442" s="57"/>
      <c r="KH442" s="57"/>
      <c r="KI442" s="57"/>
      <c r="KJ442" s="57"/>
      <c r="KK442" s="57"/>
      <c r="KL442" s="57"/>
      <c r="KM442" s="57"/>
      <c r="KN442" s="57"/>
      <c r="KO442" s="57"/>
      <c r="KP442" s="57"/>
      <c r="KQ442" s="57"/>
      <c r="KR442" s="57"/>
      <c r="KS442" s="57"/>
      <c r="KT442" s="57"/>
      <c r="KU442" s="57"/>
      <c r="KV442" s="57"/>
      <c r="KW442" s="57"/>
      <c r="KX442" s="57"/>
      <c r="KY442" s="57"/>
      <c r="KZ442" s="57"/>
      <c r="LA442" s="57"/>
      <c r="LB442" s="57"/>
      <c r="LC442" s="57"/>
      <c r="LD442" s="57"/>
      <c r="LE442" s="57"/>
      <c r="LF442" s="57"/>
      <c r="LG442" s="57"/>
      <c r="LH442" s="57"/>
      <c r="LI442" s="57"/>
      <c r="LJ442" s="57"/>
      <c r="LK442" s="57"/>
      <c r="LL442" s="57"/>
      <c r="LM442" s="57"/>
      <c r="LN442" s="57"/>
      <c r="LO442" s="57"/>
      <c r="LP442" s="57"/>
      <c r="LQ442" s="57"/>
      <c r="LR442" s="57"/>
      <c r="LS442" s="57"/>
      <c r="LT442" s="57"/>
      <c r="LU442" s="57"/>
      <c r="LV442" s="57"/>
      <c r="LW442" s="57"/>
      <c r="LX442" s="57"/>
      <c r="LY442" s="57"/>
      <c r="LZ442" s="57"/>
      <c r="MA442" s="57"/>
      <c r="MB442" s="57"/>
      <c r="MC442" s="57"/>
      <c r="MD442" s="57"/>
      <c r="ME442" s="57"/>
      <c r="MF442" s="57"/>
      <c r="MG442" s="57"/>
      <c r="MH442" s="57"/>
      <c r="MI442" s="57"/>
      <c r="MJ442" s="57"/>
      <c r="MK442" s="57"/>
      <c r="ML442" s="57"/>
      <c r="MM442" s="57"/>
      <c r="MN442" s="57"/>
      <c r="MO442" s="57"/>
      <c r="MP442" s="57"/>
      <c r="MQ442" s="57"/>
      <c r="MR442" s="57"/>
      <c r="MS442" s="57"/>
      <c r="MT442" s="57"/>
      <c r="MU442" s="57"/>
      <c r="MV442" s="57"/>
      <c r="MW442" s="57"/>
      <c r="MX442" s="57"/>
      <c r="MY442" s="57"/>
      <c r="MZ442" s="57"/>
      <c r="NA442" s="57"/>
      <c r="NB442" s="57"/>
      <c r="NC442" s="57"/>
      <c r="ND442" s="57"/>
      <c r="NE442" s="57"/>
      <c r="NF442" s="57"/>
      <c r="NG442" s="57"/>
      <c r="NH442" s="57"/>
      <c r="NI442" s="57"/>
      <c r="NJ442" s="57"/>
      <c r="NK442" s="57"/>
      <c r="NL442" s="57"/>
      <c r="NM442" s="57"/>
      <c r="NN442" s="57"/>
      <c r="NO442" s="57"/>
      <c r="NP442" s="57"/>
      <c r="NQ442" s="57"/>
      <c r="NR442" s="57"/>
      <c r="NS442" s="57"/>
      <c r="NT442" s="57"/>
      <c r="NU442" s="57"/>
      <c r="NV442" s="57"/>
      <c r="NW442" s="57"/>
      <c r="NX442" s="57"/>
      <c r="NY442" s="57"/>
      <c r="NZ442" s="57"/>
      <c r="OA442" s="57"/>
      <c r="OB442" s="57"/>
      <c r="OC442" s="57"/>
      <c r="OD442" s="57"/>
      <c r="OE442" s="57"/>
      <c r="OF442" s="57"/>
      <c r="OG442" s="57"/>
      <c r="OH442" s="57"/>
      <c r="OI442" s="57"/>
      <c r="OJ442" s="57"/>
      <c r="OK442" s="57"/>
      <c r="OL442" s="57"/>
      <c r="OM442" s="57"/>
      <c r="ON442" s="57"/>
      <c r="OO442" s="57"/>
      <c r="OP442" s="57"/>
      <c r="OQ442" s="57"/>
      <c r="OR442" s="57"/>
      <c r="OS442" s="57"/>
      <c r="OT442" s="57"/>
      <c r="OU442" s="57"/>
      <c r="OV442" s="57"/>
      <c r="OW442" s="57"/>
      <c r="OX442" s="57"/>
      <c r="OY442" s="57"/>
      <c r="OZ442" s="57"/>
      <c r="PA442" s="57"/>
      <c r="PB442" s="57"/>
      <c r="PC442" s="57"/>
      <c r="PD442" s="57"/>
      <c r="PE442" s="57"/>
      <c r="PF442" s="57"/>
      <c r="PG442" s="57"/>
      <c r="PH442" s="57"/>
      <c r="PI442" s="57"/>
      <c r="PJ442" s="57"/>
      <c r="PK442" s="57"/>
      <c r="PL442" s="57"/>
      <c r="PM442" s="57"/>
      <c r="PN442" s="57"/>
      <c r="PO442" s="57"/>
      <c r="PP442" s="57"/>
      <c r="PQ442" s="57"/>
      <c r="PR442" s="57"/>
      <c r="PS442" s="57"/>
      <c r="PT442" s="57"/>
      <c r="PU442" s="57"/>
      <c r="PV442" s="57"/>
      <c r="PW442" s="57"/>
      <c r="PX442" s="57"/>
      <c r="PY442" s="57"/>
      <c r="PZ442" s="57"/>
      <c r="QA442" s="57"/>
      <c r="QB442" s="57"/>
      <c r="QC442" s="57"/>
      <c r="QD442" s="57"/>
      <c r="QE442" s="57"/>
      <c r="QF442" s="57"/>
      <c r="QG442" s="57"/>
      <c r="QH442" s="57"/>
      <c r="QI442" s="57"/>
      <c r="QJ442" s="57"/>
      <c r="QK442" s="57"/>
      <c r="QL442" s="57"/>
      <c r="QM442" s="57"/>
      <c r="QN442" s="57"/>
      <c r="QO442" s="57"/>
      <c r="QP442" s="57"/>
      <c r="QQ442" s="57"/>
      <c r="QR442" s="57"/>
      <c r="QS442" s="57"/>
      <c r="QT442" s="57"/>
      <c r="QU442" s="57"/>
      <c r="QV442" s="57"/>
      <c r="QW442" s="57"/>
      <c r="QX442" s="57"/>
      <c r="QY442" s="57"/>
      <c r="QZ442" s="57"/>
      <c r="RA442" s="57"/>
      <c r="RB442" s="57"/>
      <c r="RC442" s="57"/>
      <c r="RD442" s="57"/>
      <c r="RE442" s="57"/>
      <c r="RF442" s="57"/>
      <c r="RG442" s="57"/>
      <c r="RH442" s="57"/>
      <c r="RI442" s="57"/>
      <c r="RJ442" s="57"/>
      <c r="RK442" s="57"/>
      <c r="RL442" s="57"/>
      <c r="RM442" s="57"/>
      <c r="RN442" s="57"/>
      <c r="RO442" s="57"/>
      <c r="RP442" s="57"/>
      <c r="RQ442" s="57"/>
      <c r="RR442" s="57"/>
      <c r="RS442" s="57"/>
      <c r="RT442" s="57"/>
      <c r="RU442" s="57"/>
      <c r="RV442" s="57"/>
      <c r="RW442" s="57"/>
      <c r="RX442" s="57"/>
      <c r="RY442" s="57"/>
      <c r="RZ442" s="57"/>
      <c r="SA442" s="57"/>
      <c r="SB442" s="57"/>
      <c r="SC442" s="57"/>
      <c r="SD442" s="57"/>
      <c r="SE442" s="57"/>
      <c r="SF442" s="57"/>
      <c r="SG442" s="57"/>
      <c r="SH442" s="57"/>
      <c r="SI442" s="57"/>
      <c r="SJ442" s="57"/>
      <c r="SK442" s="57"/>
      <c r="SL442" s="57"/>
      <c r="SM442" s="57"/>
      <c r="SN442" s="57"/>
      <c r="SO442" s="57"/>
      <c r="SP442" s="57"/>
      <c r="SQ442" s="57"/>
      <c r="SR442" s="57"/>
      <c r="SS442" s="57"/>
      <c r="ST442" s="57"/>
      <c r="SU442" s="57"/>
      <c r="SV442" s="57"/>
      <c r="SW442" s="57"/>
      <c r="SX442" s="57"/>
      <c r="SY442" s="57"/>
      <c r="SZ442" s="57"/>
      <c r="TA442" s="57"/>
      <c r="TB442" s="57"/>
      <c r="TC442" s="57"/>
      <c r="TD442" s="57"/>
      <c r="TE442" s="57"/>
      <c r="TF442" s="57"/>
      <c r="TG442" s="57"/>
      <c r="TH442" s="57"/>
      <c r="TI442" s="57"/>
      <c r="TJ442" s="57"/>
      <c r="TK442" s="57"/>
      <c r="TL442" s="57"/>
      <c r="TM442" s="57"/>
      <c r="TN442" s="57"/>
      <c r="TO442" s="57"/>
      <c r="TP442" s="57"/>
      <c r="TQ442" s="57"/>
      <c r="TR442" s="57"/>
      <c r="TS442" s="57"/>
      <c r="TT442" s="57"/>
      <c r="TU442" s="57"/>
      <c r="TV442" s="57"/>
      <c r="TW442" s="57"/>
      <c r="TX442" s="57"/>
      <c r="TY442" s="57"/>
      <c r="TZ442" s="57"/>
      <c r="UA442" s="57"/>
      <c r="UB442" s="57"/>
      <c r="UC442" s="57"/>
      <c r="UD442" s="57"/>
      <c r="UE442" s="57"/>
      <c r="UF442" s="57"/>
      <c r="UG442" s="57"/>
      <c r="UH442" s="57"/>
      <c r="UI442" s="57"/>
      <c r="UJ442" s="57"/>
      <c r="UK442" s="57"/>
      <c r="UL442" s="57"/>
      <c r="UM442" s="57"/>
      <c r="UN442" s="57"/>
      <c r="UO442" s="57"/>
      <c r="UP442" s="57"/>
      <c r="UQ442" s="57"/>
      <c r="UR442" s="57"/>
      <c r="US442" s="57"/>
      <c r="UT442" s="57"/>
      <c r="UU442" s="57"/>
      <c r="UV442" s="57"/>
      <c r="UW442" s="57"/>
      <c r="UX442" s="57"/>
      <c r="UY442" s="57"/>
      <c r="UZ442" s="57"/>
      <c r="VA442" s="57"/>
      <c r="VB442" s="57"/>
      <c r="VC442" s="57"/>
      <c r="VD442" s="57"/>
      <c r="VE442" s="57"/>
      <c r="VF442" s="57"/>
      <c r="VG442" s="57"/>
      <c r="VH442" s="57"/>
      <c r="VI442" s="57"/>
      <c r="VJ442" s="57"/>
      <c r="VK442" s="57"/>
      <c r="VL442" s="57"/>
      <c r="VM442" s="57"/>
      <c r="VN442" s="57"/>
      <c r="VO442" s="57"/>
      <c r="VP442" s="57"/>
      <c r="VQ442" s="57"/>
      <c r="VR442" s="57"/>
      <c r="VS442" s="57"/>
      <c r="VT442" s="57"/>
      <c r="VU442" s="57"/>
      <c r="VV442" s="57"/>
      <c r="VW442" s="57"/>
      <c r="VX442" s="57"/>
      <c r="VY442" s="57"/>
      <c r="VZ442" s="57"/>
      <c r="WA442" s="57"/>
      <c r="WB442" s="57"/>
      <c r="WC442" s="57"/>
      <c r="WD442" s="57"/>
      <c r="WE442" s="57"/>
      <c r="WF442" s="57"/>
      <c r="WG442" s="57"/>
      <c r="WH442" s="57"/>
      <c r="WI442" s="57"/>
      <c r="WJ442" s="57"/>
      <c r="WK442" s="57"/>
      <c r="WL442" s="57"/>
      <c r="WM442" s="57"/>
      <c r="WN442" s="57"/>
      <c r="WO442" s="57"/>
      <c r="WP442" s="57"/>
      <c r="WQ442" s="57"/>
      <c r="WR442" s="57"/>
      <c r="WS442" s="57"/>
      <c r="WT442" s="57"/>
      <c r="WU442" s="57"/>
      <c r="WV442" s="57"/>
      <c r="WW442" s="57"/>
      <c r="WX442" s="57"/>
      <c r="WY442" s="57"/>
      <c r="WZ442" s="57"/>
      <c r="XA442" s="57"/>
      <c r="XB442" s="57"/>
      <c r="XC442" s="57"/>
      <c r="XD442" s="57"/>
      <c r="XE442" s="57"/>
      <c r="XF442" s="57"/>
      <c r="XG442" s="57"/>
      <c r="XH442" s="57"/>
      <c r="XI442" s="57"/>
      <c r="XJ442" s="57"/>
      <c r="XK442" s="57"/>
      <c r="XL442" s="57"/>
      <c r="XM442" s="57"/>
      <c r="XN442" s="57"/>
      <c r="XO442" s="57"/>
      <c r="XP442" s="57"/>
      <c r="XQ442" s="57"/>
      <c r="XR442" s="57"/>
      <c r="XS442" s="57"/>
      <c r="XT442" s="57"/>
      <c r="XU442" s="57"/>
      <c r="XV442" s="57"/>
      <c r="XW442" s="57"/>
    </row>
    <row r="443">
      <c r="AI443" s="57"/>
      <c r="BR443" s="57"/>
      <c r="DA443" s="57"/>
      <c r="EJ443" s="57"/>
      <c r="EK443" s="57"/>
      <c r="EL443" s="57"/>
      <c r="EM443" s="57"/>
      <c r="EN443" s="57"/>
      <c r="EO443" s="57"/>
      <c r="EP443" s="57"/>
      <c r="EQ443" s="57"/>
      <c r="ER443" s="57"/>
      <c r="ES443" s="57"/>
      <c r="ET443" s="57"/>
      <c r="EU443" s="57"/>
      <c r="EV443" s="57"/>
      <c r="EW443" s="57"/>
      <c r="EX443" s="57"/>
      <c r="EY443" s="57"/>
      <c r="EZ443" s="57"/>
      <c r="FA443" s="57"/>
      <c r="FB443" s="57"/>
      <c r="FC443" s="57"/>
      <c r="FD443" s="57"/>
      <c r="FE443" s="57"/>
      <c r="FF443" s="57"/>
      <c r="FG443" s="57"/>
      <c r="FH443" s="57"/>
      <c r="FI443" s="57"/>
      <c r="FJ443" s="57"/>
      <c r="FK443" s="57"/>
      <c r="FL443" s="57"/>
      <c r="FM443" s="57"/>
      <c r="FN443" s="57"/>
      <c r="FO443" s="57"/>
      <c r="FP443" s="57"/>
      <c r="FQ443" s="57"/>
      <c r="FR443" s="57"/>
      <c r="FS443" s="57"/>
      <c r="FT443" s="57"/>
      <c r="FU443" s="57"/>
      <c r="FV443" s="57"/>
      <c r="FW443" s="57"/>
      <c r="FX443" s="57"/>
      <c r="FY443" s="57"/>
      <c r="FZ443" s="57"/>
      <c r="GA443" s="57"/>
      <c r="GB443" s="57"/>
      <c r="GC443" s="57"/>
      <c r="GD443" s="57"/>
      <c r="GE443" s="57"/>
      <c r="GF443" s="57"/>
      <c r="GG443" s="57"/>
      <c r="GH443" s="57"/>
      <c r="GI443" s="57"/>
      <c r="GJ443" s="57"/>
      <c r="GK443" s="57"/>
      <c r="GL443" s="57"/>
      <c r="GM443" s="57"/>
      <c r="GN443" s="57"/>
      <c r="GO443" s="57"/>
      <c r="GP443" s="57"/>
      <c r="GQ443" s="57"/>
      <c r="GR443" s="57"/>
      <c r="GS443" s="57"/>
      <c r="GT443" s="57"/>
      <c r="GU443" s="57"/>
      <c r="GV443" s="57"/>
      <c r="GW443" s="57"/>
      <c r="GX443" s="57"/>
      <c r="GY443" s="57"/>
      <c r="GZ443" s="57"/>
      <c r="HA443" s="57"/>
      <c r="HB443" s="57"/>
      <c r="HC443" s="57"/>
      <c r="HD443" s="57"/>
      <c r="HE443" s="57"/>
      <c r="HF443" s="57"/>
      <c r="HG443" s="57"/>
      <c r="HH443" s="57"/>
      <c r="HI443" s="57"/>
      <c r="HJ443" s="57"/>
      <c r="HK443" s="57"/>
      <c r="HL443" s="57"/>
      <c r="HM443" s="57"/>
      <c r="HN443" s="57"/>
      <c r="HO443" s="57"/>
      <c r="HP443" s="57"/>
      <c r="HQ443" s="57"/>
      <c r="HR443" s="57"/>
      <c r="HS443" s="57"/>
      <c r="HT443" s="57"/>
      <c r="HU443" s="57"/>
      <c r="HV443" s="57"/>
      <c r="HW443" s="57"/>
      <c r="HX443" s="57"/>
      <c r="HY443" s="57"/>
      <c r="HZ443" s="57"/>
      <c r="IA443" s="57"/>
      <c r="IB443" s="57"/>
      <c r="IC443" s="57"/>
      <c r="ID443" s="57"/>
      <c r="IE443" s="57"/>
      <c r="IF443" s="57"/>
      <c r="IG443" s="57"/>
      <c r="IH443" s="57"/>
      <c r="II443" s="57"/>
      <c r="IJ443" s="57"/>
      <c r="IK443" s="57"/>
      <c r="IL443" s="57"/>
      <c r="IM443" s="57"/>
      <c r="IN443" s="57"/>
      <c r="IO443" s="57"/>
      <c r="IP443" s="57"/>
      <c r="IQ443" s="57"/>
      <c r="IR443" s="57"/>
      <c r="IS443" s="57"/>
      <c r="IT443" s="57"/>
      <c r="IU443" s="57"/>
      <c r="IV443" s="57"/>
      <c r="IW443" s="57"/>
      <c r="IX443" s="57"/>
      <c r="IY443" s="57"/>
      <c r="IZ443" s="57"/>
      <c r="JA443" s="57"/>
      <c r="JB443" s="57"/>
      <c r="JC443" s="57"/>
      <c r="JD443" s="57"/>
      <c r="JE443" s="57"/>
      <c r="JF443" s="57"/>
      <c r="JG443" s="57"/>
      <c r="JH443" s="57"/>
      <c r="JI443" s="57"/>
      <c r="JJ443" s="57"/>
      <c r="JK443" s="57"/>
      <c r="JL443" s="57"/>
      <c r="JM443" s="57"/>
      <c r="JN443" s="57"/>
      <c r="JO443" s="57"/>
      <c r="JP443" s="57"/>
      <c r="JQ443" s="57"/>
      <c r="JR443" s="57"/>
      <c r="JS443" s="57"/>
      <c r="JT443" s="57"/>
      <c r="JU443" s="57"/>
      <c r="JV443" s="57"/>
      <c r="JW443" s="57"/>
      <c r="JX443" s="57"/>
      <c r="JY443" s="57"/>
      <c r="JZ443" s="57"/>
      <c r="KA443" s="57"/>
      <c r="KB443" s="57"/>
      <c r="KC443" s="57"/>
      <c r="KD443" s="57"/>
      <c r="KE443" s="57"/>
      <c r="KF443" s="57"/>
      <c r="KG443" s="57"/>
      <c r="KH443" s="57"/>
      <c r="KI443" s="57"/>
      <c r="KJ443" s="57"/>
      <c r="KK443" s="57"/>
      <c r="KL443" s="57"/>
      <c r="KM443" s="57"/>
      <c r="KN443" s="57"/>
      <c r="KO443" s="57"/>
      <c r="KP443" s="57"/>
      <c r="KQ443" s="57"/>
      <c r="KR443" s="57"/>
      <c r="KS443" s="57"/>
      <c r="KT443" s="57"/>
      <c r="KU443" s="57"/>
      <c r="KV443" s="57"/>
      <c r="KW443" s="57"/>
      <c r="KX443" s="57"/>
      <c r="KY443" s="57"/>
      <c r="KZ443" s="57"/>
      <c r="LA443" s="57"/>
      <c r="LB443" s="57"/>
      <c r="LC443" s="57"/>
      <c r="LD443" s="57"/>
      <c r="LE443" s="57"/>
      <c r="LF443" s="57"/>
      <c r="LG443" s="57"/>
      <c r="LH443" s="57"/>
      <c r="LI443" s="57"/>
      <c r="LJ443" s="57"/>
      <c r="LK443" s="57"/>
      <c r="LL443" s="57"/>
      <c r="LM443" s="57"/>
      <c r="LN443" s="57"/>
      <c r="LO443" s="57"/>
      <c r="LP443" s="57"/>
      <c r="LQ443" s="57"/>
      <c r="LR443" s="57"/>
      <c r="LS443" s="57"/>
      <c r="LT443" s="57"/>
      <c r="LU443" s="57"/>
      <c r="LV443" s="57"/>
      <c r="LW443" s="57"/>
      <c r="LX443" s="57"/>
      <c r="LY443" s="57"/>
      <c r="LZ443" s="57"/>
      <c r="MA443" s="57"/>
      <c r="MB443" s="57"/>
      <c r="MC443" s="57"/>
      <c r="MD443" s="57"/>
      <c r="ME443" s="57"/>
      <c r="MF443" s="57"/>
      <c r="MG443" s="57"/>
      <c r="MH443" s="57"/>
      <c r="MI443" s="57"/>
      <c r="MJ443" s="57"/>
      <c r="MK443" s="57"/>
      <c r="ML443" s="57"/>
      <c r="MM443" s="57"/>
      <c r="MN443" s="57"/>
      <c r="MO443" s="57"/>
      <c r="MP443" s="57"/>
      <c r="MQ443" s="57"/>
      <c r="MR443" s="57"/>
      <c r="MS443" s="57"/>
      <c r="MT443" s="57"/>
      <c r="MU443" s="57"/>
      <c r="MV443" s="57"/>
      <c r="MW443" s="57"/>
      <c r="MX443" s="57"/>
      <c r="MY443" s="57"/>
      <c r="MZ443" s="57"/>
      <c r="NA443" s="57"/>
      <c r="NB443" s="57"/>
      <c r="NC443" s="57"/>
      <c r="ND443" s="57"/>
      <c r="NE443" s="57"/>
      <c r="NF443" s="57"/>
      <c r="NG443" s="57"/>
      <c r="NH443" s="57"/>
      <c r="NI443" s="57"/>
      <c r="NJ443" s="57"/>
      <c r="NK443" s="57"/>
      <c r="NL443" s="57"/>
      <c r="NM443" s="57"/>
      <c r="NN443" s="57"/>
      <c r="NO443" s="57"/>
      <c r="NP443" s="57"/>
      <c r="NQ443" s="57"/>
      <c r="NR443" s="57"/>
      <c r="NS443" s="57"/>
      <c r="NT443" s="57"/>
      <c r="NU443" s="57"/>
      <c r="NV443" s="57"/>
      <c r="NW443" s="57"/>
      <c r="NX443" s="57"/>
      <c r="NY443" s="57"/>
      <c r="NZ443" s="57"/>
      <c r="OA443" s="57"/>
      <c r="OB443" s="57"/>
      <c r="OC443" s="57"/>
      <c r="OD443" s="57"/>
      <c r="OE443" s="57"/>
      <c r="OF443" s="57"/>
      <c r="OG443" s="57"/>
      <c r="OH443" s="57"/>
      <c r="OI443" s="57"/>
      <c r="OJ443" s="57"/>
      <c r="OK443" s="57"/>
      <c r="OL443" s="57"/>
      <c r="OM443" s="57"/>
      <c r="ON443" s="57"/>
      <c r="OO443" s="57"/>
      <c r="OP443" s="57"/>
      <c r="OQ443" s="57"/>
      <c r="OR443" s="57"/>
      <c r="OS443" s="57"/>
      <c r="OT443" s="57"/>
      <c r="OU443" s="57"/>
      <c r="OV443" s="57"/>
      <c r="OW443" s="57"/>
      <c r="OX443" s="57"/>
      <c r="OY443" s="57"/>
      <c r="OZ443" s="57"/>
      <c r="PA443" s="57"/>
      <c r="PB443" s="57"/>
      <c r="PC443" s="57"/>
      <c r="PD443" s="57"/>
      <c r="PE443" s="57"/>
      <c r="PF443" s="57"/>
      <c r="PG443" s="57"/>
      <c r="PH443" s="57"/>
      <c r="PI443" s="57"/>
      <c r="PJ443" s="57"/>
      <c r="PK443" s="57"/>
      <c r="PL443" s="57"/>
      <c r="PM443" s="57"/>
      <c r="PN443" s="57"/>
      <c r="PO443" s="57"/>
      <c r="PP443" s="57"/>
      <c r="PQ443" s="57"/>
      <c r="PR443" s="57"/>
      <c r="PS443" s="57"/>
      <c r="PT443" s="57"/>
      <c r="PU443" s="57"/>
      <c r="PV443" s="57"/>
      <c r="PW443" s="57"/>
      <c r="PX443" s="57"/>
      <c r="PY443" s="57"/>
      <c r="PZ443" s="57"/>
      <c r="QA443" s="57"/>
      <c r="QB443" s="57"/>
      <c r="QC443" s="57"/>
      <c r="QD443" s="57"/>
      <c r="QE443" s="57"/>
      <c r="QF443" s="57"/>
      <c r="QG443" s="57"/>
      <c r="QH443" s="57"/>
      <c r="QI443" s="57"/>
      <c r="QJ443" s="57"/>
      <c r="QK443" s="57"/>
      <c r="QL443" s="57"/>
      <c r="QM443" s="57"/>
      <c r="QN443" s="57"/>
      <c r="QO443" s="57"/>
      <c r="QP443" s="57"/>
      <c r="QQ443" s="57"/>
      <c r="QR443" s="57"/>
      <c r="QS443" s="57"/>
      <c r="QT443" s="57"/>
      <c r="QU443" s="57"/>
      <c r="QV443" s="57"/>
      <c r="QW443" s="57"/>
      <c r="QX443" s="57"/>
      <c r="QY443" s="57"/>
      <c r="QZ443" s="57"/>
      <c r="RA443" s="57"/>
      <c r="RB443" s="57"/>
      <c r="RC443" s="57"/>
      <c r="RD443" s="57"/>
      <c r="RE443" s="57"/>
      <c r="RF443" s="57"/>
      <c r="RG443" s="57"/>
      <c r="RH443" s="57"/>
      <c r="RI443" s="57"/>
      <c r="RJ443" s="57"/>
      <c r="RK443" s="57"/>
      <c r="RL443" s="57"/>
      <c r="RM443" s="57"/>
      <c r="RN443" s="57"/>
      <c r="RO443" s="57"/>
      <c r="RP443" s="57"/>
      <c r="RQ443" s="57"/>
      <c r="RR443" s="57"/>
      <c r="RS443" s="57"/>
      <c r="RT443" s="57"/>
      <c r="RU443" s="57"/>
      <c r="RV443" s="57"/>
      <c r="RW443" s="57"/>
      <c r="RX443" s="57"/>
      <c r="RY443" s="57"/>
      <c r="RZ443" s="57"/>
      <c r="SA443" s="57"/>
      <c r="SB443" s="57"/>
      <c r="SC443" s="57"/>
      <c r="SD443" s="57"/>
      <c r="SE443" s="57"/>
      <c r="SF443" s="57"/>
      <c r="SG443" s="57"/>
      <c r="SH443" s="57"/>
      <c r="SI443" s="57"/>
      <c r="SJ443" s="57"/>
      <c r="SK443" s="57"/>
      <c r="SL443" s="57"/>
      <c r="SM443" s="57"/>
      <c r="SN443" s="57"/>
      <c r="SO443" s="57"/>
      <c r="SP443" s="57"/>
      <c r="SQ443" s="57"/>
      <c r="SR443" s="57"/>
      <c r="SS443" s="57"/>
      <c r="ST443" s="57"/>
      <c r="SU443" s="57"/>
      <c r="SV443" s="57"/>
      <c r="SW443" s="57"/>
      <c r="SX443" s="57"/>
      <c r="SY443" s="57"/>
      <c r="SZ443" s="57"/>
      <c r="TA443" s="57"/>
      <c r="TB443" s="57"/>
      <c r="TC443" s="57"/>
      <c r="TD443" s="57"/>
      <c r="TE443" s="57"/>
      <c r="TF443" s="57"/>
      <c r="TG443" s="57"/>
      <c r="TH443" s="57"/>
      <c r="TI443" s="57"/>
      <c r="TJ443" s="57"/>
      <c r="TK443" s="57"/>
      <c r="TL443" s="57"/>
      <c r="TM443" s="57"/>
      <c r="TN443" s="57"/>
      <c r="TO443" s="57"/>
      <c r="TP443" s="57"/>
      <c r="TQ443" s="57"/>
      <c r="TR443" s="57"/>
      <c r="TS443" s="57"/>
      <c r="TT443" s="57"/>
      <c r="TU443" s="57"/>
      <c r="TV443" s="57"/>
      <c r="TW443" s="57"/>
      <c r="TX443" s="57"/>
      <c r="TY443" s="57"/>
      <c r="TZ443" s="57"/>
      <c r="UA443" s="57"/>
      <c r="UB443" s="57"/>
      <c r="UC443" s="57"/>
      <c r="UD443" s="57"/>
      <c r="UE443" s="57"/>
      <c r="UF443" s="57"/>
      <c r="UG443" s="57"/>
      <c r="UH443" s="57"/>
      <c r="UI443" s="57"/>
      <c r="UJ443" s="57"/>
      <c r="UK443" s="57"/>
      <c r="UL443" s="57"/>
      <c r="UM443" s="57"/>
      <c r="UN443" s="57"/>
      <c r="UO443" s="57"/>
      <c r="UP443" s="57"/>
      <c r="UQ443" s="57"/>
      <c r="UR443" s="57"/>
      <c r="US443" s="57"/>
      <c r="UT443" s="57"/>
      <c r="UU443" s="57"/>
      <c r="UV443" s="57"/>
      <c r="UW443" s="57"/>
      <c r="UX443" s="57"/>
      <c r="UY443" s="57"/>
      <c r="UZ443" s="57"/>
      <c r="VA443" s="57"/>
      <c r="VB443" s="57"/>
      <c r="VC443" s="57"/>
      <c r="VD443" s="57"/>
      <c r="VE443" s="57"/>
      <c r="VF443" s="57"/>
      <c r="VG443" s="57"/>
      <c r="VH443" s="57"/>
      <c r="VI443" s="57"/>
      <c r="VJ443" s="57"/>
      <c r="VK443" s="57"/>
      <c r="VL443" s="57"/>
      <c r="VM443" s="57"/>
      <c r="VN443" s="57"/>
      <c r="VO443" s="57"/>
      <c r="VP443" s="57"/>
      <c r="VQ443" s="57"/>
      <c r="VR443" s="57"/>
      <c r="VS443" s="57"/>
      <c r="VT443" s="57"/>
      <c r="VU443" s="57"/>
      <c r="VV443" s="57"/>
      <c r="VW443" s="57"/>
      <c r="VX443" s="57"/>
      <c r="VY443" s="57"/>
      <c r="VZ443" s="57"/>
      <c r="WA443" s="57"/>
      <c r="WB443" s="57"/>
      <c r="WC443" s="57"/>
      <c r="WD443" s="57"/>
      <c r="WE443" s="57"/>
      <c r="WF443" s="57"/>
      <c r="WG443" s="57"/>
      <c r="WH443" s="57"/>
      <c r="WI443" s="57"/>
      <c r="WJ443" s="57"/>
      <c r="WK443" s="57"/>
      <c r="WL443" s="57"/>
      <c r="WM443" s="57"/>
      <c r="WN443" s="57"/>
      <c r="WO443" s="57"/>
      <c r="WP443" s="57"/>
      <c r="WQ443" s="57"/>
      <c r="WR443" s="57"/>
      <c r="WS443" s="57"/>
      <c r="WT443" s="57"/>
      <c r="WU443" s="57"/>
      <c r="WV443" s="57"/>
      <c r="WW443" s="57"/>
      <c r="WX443" s="57"/>
      <c r="WY443" s="57"/>
      <c r="WZ443" s="57"/>
      <c r="XA443" s="57"/>
      <c r="XB443" s="57"/>
      <c r="XC443" s="57"/>
      <c r="XD443" s="57"/>
      <c r="XE443" s="57"/>
      <c r="XF443" s="57"/>
      <c r="XG443" s="57"/>
      <c r="XH443" s="57"/>
      <c r="XI443" s="57"/>
      <c r="XJ443" s="57"/>
      <c r="XK443" s="57"/>
      <c r="XL443" s="57"/>
      <c r="XM443" s="57"/>
      <c r="XN443" s="57"/>
      <c r="XO443" s="57"/>
      <c r="XP443" s="57"/>
      <c r="XQ443" s="57"/>
      <c r="XR443" s="57"/>
      <c r="XS443" s="57"/>
      <c r="XT443" s="57"/>
      <c r="XU443" s="57"/>
      <c r="XV443" s="57"/>
      <c r="XW443" s="57"/>
    </row>
    <row r="444">
      <c r="AI444" s="57"/>
      <c r="BR444" s="57"/>
      <c r="DA444" s="57"/>
      <c r="EJ444" s="57"/>
      <c r="EK444" s="57"/>
      <c r="EL444" s="57"/>
      <c r="EM444" s="57"/>
      <c r="EN444" s="57"/>
      <c r="EO444" s="57"/>
      <c r="EP444" s="57"/>
      <c r="EQ444" s="57"/>
      <c r="ER444" s="57"/>
      <c r="ES444" s="57"/>
      <c r="ET444" s="57"/>
      <c r="EU444" s="57"/>
      <c r="EV444" s="57"/>
      <c r="EW444" s="57"/>
      <c r="EX444" s="57"/>
      <c r="EY444" s="57"/>
      <c r="EZ444" s="57"/>
      <c r="FA444" s="57"/>
      <c r="FB444" s="57"/>
      <c r="FC444" s="57"/>
      <c r="FD444" s="57"/>
      <c r="FE444" s="57"/>
      <c r="FF444" s="57"/>
      <c r="FG444" s="57"/>
      <c r="FH444" s="57"/>
      <c r="FI444" s="57"/>
      <c r="FJ444" s="57"/>
      <c r="FK444" s="57"/>
      <c r="FL444" s="57"/>
      <c r="FM444" s="57"/>
      <c r="FN444" s="57"/>
      <c r="FO444" s="57"/>
      <c r="FP444" s="57"/>
      <c r="FQ444" s="57"/>
      <c r="FR444" s="57"/>
      <c r="FS444" s="57"/>
      <c r="FT444" s="57"/>
      <c r="FU444" s="57"/>
      <c r="FV444" s="57"/>
      <c r="FW444" s="57"/>
      <c r="FX444" s="57"/>
      <c r="FY444" s="57"/>
      <c r="FZ444" s="57"/>
      <c r="GA444" s="57"/>
      <c r="GB444" s="57"/>
      <c r="GC444" s="57"/>
      <c r="GD444" s="57"/>
      <c r="GE444" s="57"/>
      <c r="GF444" s="57"/>
      <c r="GG444" s="57"/>
      <c r="GH444" s="57"/>
      <c r="GI444" s="57"/>
      <c r="GJ444" s="57"/>
      <c r="GK444" s="57"/>
      <c r="GL444" s="57"/>
      <c r="GM444" s="57"/>
      <c r="GN444" s="57"/>
      <c r="GO444" s="57"/>
      <c r="GP444" s="57"/>
      <c r="GQ444" s="57"/>
      <c r="GR444" s="57"/>
      <c r="GS444" s="57"/>
      <c r="GT444" s="57"/>
      <c r="GU444" s="57"/>
      <c r="GV444" s="57"/>
      <c r="GW444" s="57"/>
      <c r="GX444" s="57"/>
      <c r="GY444" s="57"/>
      <c r="GZ444" s="57"/>
      <c r="HA444" s="57"/>
      <c r="HB444" s="57"/>
      <c r="HC444" s="57"/>
      <c r="HD444" s="57"/>
      <c r="HE444" s="57"/>
      <c r="HF444" s="57"/>
      <c r="HG444" s="57"/>
      <c r="HH444" s="57"/>
      <c r="HI444" s="57"/>
      <c r="HJ444" s="57"/>
      <c r="HK444" s="57"/>
      <c r="HL444" s="57"/>
      <c r="HM444" s="57"/>
      <c r="HN444" s="57"/>
      <c r="HO444" s="57"/>
      <c r="HP444" s="57"/>
      <c r="HQ444" s="57"/>
      <c r="HR444" s="57"/>
      <c r="HS444" s="57"/>
      <c r="HT444" s="57"/>
      <c r="HU444" s="57"/>
      <c r="HV444" s="57"/>
      <c r="HW444" s="57"/>
      <c r="HX444" s="57"/>
      <c r="HY444" s="57"/>
      <c r="HZ444" s="57"/>
      <c r="IA444" s="57"/>
      <c r="IB444" s="57"/>
      <c r="IC444" s="57"/>
      <c r="ID444" s="57"/>
      <c r="IE444" s="57"/>
      <c r="IF444" s="57"/>
      <c r="IG444" s="57"/>
      <c r="IH444" s="57"/>
      <c r="II444" s="57"/>
      <c r="IJ444" s="57"/>
      <c r="IK444" s="57"/>
      <c r="IL444" s="57"/>
      <c r="IM444" s="57"/>
      <c r="IN444" s="57"/>
      <c r="IO444" s="57"/>
      <c r="IP444" s="57"/>
      <c r="IQ444" s="57"/>
      <c r="IR444" s="57"/>
      <c r="IS444" s="57"/>
      <c r="IT444" s="57"/>
      <c r="IU444" s="57"/>
      <c r="IV444" s="57"/>
      <c r="IW444" s="57"/>
      <c r="IX444" s="57"/>
      <c r="IY444" s="57"/>
      <c r="IZ444" s="57"/>
      <c r="JA444" s="57"/>
      <c r="JB444" s="57"/>
      <c r="JC444" s="57"/>
      <c r="JD444" s="57"/>
      <c r="JE444" s="57"/>
      <c r="JF444" s="57"/>
      <c r="JG444" s="57"/>
      <c r="JH444" s="57"/>
      <c r="JI444" s="57"/>
      <c r="JJ444" s="57"/>
      <c r="JK444" s="57"/>
      <c r="JL444" s="57"/>
      <c r="JM444" s="57"/>
      <c r="JN444" s="57"/>
      <c r="JO444" s="57"/>
      <c r="JP444" s="57"/>
      <c r="JQ444" s="57"/>
      <c r="JR444" s="57"/>
      <c r="JS444" s="57"/>
      <c r="JT444" s="57"/>
      <c r="JU444" s="57"/>
      <c r="JV444" s="57"/>
      <c r="JW444" s="57"/>
      <c r="JX444" s="57"/>
      <c r="JY444" s="57"/>
      <c r="JZ444" s="57"/>
      <c r="KA444" s="57"/>
      <c r="KB444" s="57"/>
      <c r="KC444" s="57"/>
      <c r="KD444" s="57"/>
      <c r="KE444" s="57"/>
      <c r="KF444" s="57"/>
      <c r="KG444" s="57"/>
      <c r="KH444" s="57"/>
      <c r="KI444" s="57"/>
      <c r="KJ444" s="57"/>
      <c r="KK444" s="57"/>
      <c r="KL444" s="57"/>
      <c r="KM444" s="57"/>
      <c r="KN444" s="57"/>
      <c r="KO444" s="57"/>
      <c r="KP444" s="57"/>
      <c r="KQ444" s="57"/>
      <c r="KR444" s="57"/>
      <c r="KS444" s="57"/>
      <c r="KT444" s="57"/>
      <c r="KU444" s="57"/>
      <c r="KV444" s="57"/>
      <c r="KW444" s="57"/>
      <c r="KX444" s="57"/>
      <c r="KY444" s="57"/>
      <c r="KZ444" s="57"/>
      <c r="LA444" s="57"/>
      <c r="LB444" s="57"/>
      <c r="LC444" s="57"/>
      <c r="LD444" s="57"/>
      <c r="LE444" s="57"/>
      <c r="LF444" s="57"/>
      <c r="LG444" s="57"/>
      <c r="LH444" s="57"/>
      <c r="LI444" s="57"/>
      <c r="LJ444" s="57"/>
      <c r="LK444" s="57"/>
      <c r="LL444" s="57"/>
      <c r="LM444" s="57"/>
      <c r="LN444" s="57"/>
      <c r="LO444" s="57"/>
      <c r="LP444" s="57"/>
      <c r="LQ444" s="57"/>
      <c r="LR444" s="57"/>
      <c r="LS444" s="57"/>
      <c r="LT444" s="57"/>
      <c r="LU444" s="57"/>
      <c r="LV444" s="57"/>
      <c r="LW444" s="57"/>
      <c r="LX444" s="57"/>
      <c r="LY444" s="57"/>
      <c r="LZ444" s="57"/>
      <c r="MA444" s="57"/>
      <c r="MB444" s="57"/>
      <c r="MC444" s="57"/>
      <c r="MD444" s="57"/>
      <c r="ME444" s="57"/>
      <c r="MF444" s="57"/>
      <c r="MG444" s="57"/>
      <c r="MH444" s="57"/>
      <c r="MI444" s="57"/>
      <c r="MJ444" s="57"/>
      <c r="MK444" s="57"/>
      <c r="ML444" s="57"/>
      <c r="MM444" s="57"/>
      <c r="MN444" s="57"/>
      <c r="MO444" s="57"/>
      <c r="MP444" s="57"/>
      <c r="MQ444" s="57"/>
      <c r="MR444" s="57"/>
      <c r="MS444" s="57"/>
      <c r="MT444" s="57"/>
      <c r="MU444" s="57"/>
      <c r="MV444" s="57"/>
      <c r="MW444" s="57"/>
      <c r="MX444" s="57"/>
      <c r="MY444" s="57"/>
      <c r="MZ444" s="57"/>
      <c r="NA444" s="57"/>
      <c r="NB444" s="57"/>
      <c r="NC444" s="57"/>
      <c r="ND444" s="57"/>
      <c r="NE444" s="57"/>
      <c r="NF444" s="57"/>
      <c r="NG444" s="57"/>
      <c r="NH444" s="57"/>
      <c r="NI444" s="57"/>
      <c r="NJ444" s="57"/>
      <c r="NK444" s="57"/>
      <c r="NL444" s="57"/>
      <c r="NM444" s="57"/>
      <c r="NN444" s="57"/>
      <c r="NO444" s="57"/>
      <c r="NP444" s="57"/>
      <c r="NQ444" s="57"/>
      <c r="NR444" s="57"/>
      <c r="NS444" s="57"/>
      <c r="NT444" s="57"/>
      <c r="NU444" s="57"/>
      <c r="NV444" s="57"/>
      <c r="NW444" s="57"/>
      <c r="NX444" s="57"/>
      <c r="NY444" s="57"/>
      <c r="NZ444" s="57"/>
      <c r="OA444" s="57"/>
      <c r="OB444" s="57"/>
      <c r="OC444" s="57"/>
      <c r="OD444" s="57"/>
      <c r="OE444" s="57"/>
      <c r="OF444" s="57"/>
      <c r="OG444" s="57"/>
      <c r="OH444" s="57"/>
      <c r="OI444" s="57"/>
      <c r="OJ444" s="57"/>
      <c r="OK444" s="57"/>
      <c r="OL444" s="57"/>
      <c r="OM444" s="57"/>
      <c r="ON444" s="57"/>
      <c r="OO444" s="57"/>
      <c r="OP444" s="57"/>
      <c r="OQ444" s="57"/>
      <c r="OR444" s="57"/>
      <c r="OS444" s="57"/>
      <c r="OT444" s="57"/>
      <c r="OU444" s="57"/>
      <c r="OV444" s="57"/>
      <c r="OW444" s="57"/>
      <c r="OX444" s="57"/>
      <c r="OY444" s="57"/>
      <c r="OZ444" s="57"/>
      <c r="PA444" s="57"/>
      <c r="PB444" s="57"/>
      <c r="PC444" s="57"/>
      <c r="PD444" s="57"/>
      <c r="PE444" s="57"/>
      <c r="PF444" s="57"/>
      <c r="PG444" s="57"/>
      <c r="PH444" s="57"/>
      <c r="PI444" s="57"/>
      <c r="PJ444" s="57"/>
      <c r="PK444" s="57"/>
      <c r="PL444" s="57"/>
      <c r="PM444" s="57"/>
      <c r="PN444" s="57"/>
      <c r="PO444" s="57"/>
      <c r="PP444" s="57"/>
      <c r="PQ444" s="57"/>
      <c r="PR444" s="57"/>
      <c r="PS444" s="57"/>
      <c r="PT444" s="57"/>
      <c r="PU444" s="57"/>
      <c r="PV444" s="57"/>
      <c r="PW444" s="57"/>
      <c r="PX444" s="57"/>
      <c r="PY444" s="57"/>
      <c r="PZ444" s="57"/>
      <c r="QA444" s="57"/>
      <c r="QB444" s="57"/>
      <c r="QC444" s="57"/>
      <c r="QD444" s="57"/>
      <c r="QE444" s="57"/>
      <c r="QF444" s="57"/>
      <c r="QG444" s="57"/>
      <c r="QH444" s="57"/>
      <c r="QI444" s="57"/>
      <c r="QJ444" s="57"/>
      <c r="QK444" s="57"/>
      <c r="QL444" s="57"/>
      <c r="QM444" s="57"/>
      <c r="QN444" s="57"/>
      <c r="QO444" s="57"/>
      <c r="QP444" s="57"/>
      <c r="QQ444" s="57"/>
      <c r="QR444" s="57"/>
      <c r="QS444" s="57"/>
      <c r="QT444" s="57"/>
      <c r="QU444" s="57"/>
      <c r="QV444" s="57"/>
      <c r="QW444" s="57"/>
      <c r="QX444" s="57"/>
      <c r="QY444" s="57"/>
      <c r="QZ444" s="57"/>
      <c r="RA444" s="57"/>
      <c r="RB444" s="57"/>
      <c r="RC444" s="57"/>
      <c r="RD444" s="57"/>
      <c r="RE444" s="57"/>
      <c r="RF444" s="57"/>
      <c r="RG444" s="57"/>
      <c r="RH444" s="57"/>
      <c r="RI444" s="57"/>
      <c r="RJ444" s="57"/>
      <c r="RK444" s="57"/>
      <c r="RL444" s="57"/>
      <c r="RM444" s="57"/>
      <c r="RN444" s="57"/>
      <c r="RO444" s="57"/>
      <c r="RP444" s="57"/>
      <c r="RQ444" s="57"/>
      <c r="RR444" s="57"/>
      <c r="RS444" s="57"/>
      <c r="RT444" s="57"/>
      <c r="RU444" s="57"/>
      <c r="RV444" s="57"/>
      <c r="RW444" s="57"/>
      <c r="RX444" s="57"/>
      <c r="RY444" s="57"/>
      <c r="RZ444" s="57"/>
      <c r="SA444" s="57"/>
      <c r="SB444" s="57"/>
      <c r="SC444" s="57"/>
      <c r="SD444" s="57"/>
      <c r="SE444" s="57"/>
      <c r="SF444" s="57"/>
      <c r="SG444" s="57"/>
      <c r="SH444" s="57"/>
      <c r="SI444" s="57"/>
      <c r="SJ444" s="57"/>
      <c r="SK444" s="57"/>
      <c r="SL444" s="57"/>
      <c r="SM444" s="57"/>
      <c r="SN444" s="57"/>
      <c r="SO444" s="57"/>
      <c r="SP444" s="57"/>
      <c r="SQ444" s="57"/>
      <c r="SR444" s="57"/>
      <c r="SS444" s="57"/>
      <c r="ST444" s="57"/>
      <c r="SU444" s="57"/>
      <c r="SV444" s="57"/>
      <c r="SW444" s="57"/>
      <c r="SX444" s="57"/>
      <c r="SY444" s="57"/>
      <c r="SZ444" s="57"/>
      <c r="TA444" s="57"/>
      <c r="TB444" s="57"/>
      <c r="TC444" s="57"/>
      <c r="TD444" s="57"/>
      <c r="TE444" s="57"/>
      <c r="TF444" s="57"/>
      <c r="TG444" s="57"/>
      <c r="TH444" s="57"/>
      <c r="TI444" s="57"/>
      <c r="TJ444" s="57"/>
      <c r="TK444" s="57"/>
      <c r="TL444" s="57"/>
      <c r="TM444" s="57"/>
      <c r="TN444" s="57"/>
      <c r="TO444" s="57"/>
      <c r="TP444" s="57"/>
      <c r="TQ444" s="57"/>
      <c r="TR444" s="57"/>
      <c r="TS444" s="57"/>
      <c r="TT444" s="57"/>
      <c r="TU444" s="57"/>
      <c r="TV444" s="57"/>
      <c r="TW444" s="57"/>
      <c r="TX444" s="57"/>
      <c r="TY444" s="57"/>
      <c r="TZ444" s="57"/>
      <c r="UA444" s="57"/>
      <c r="UB444" s="57"/>
      <c r="UC444" s="57"/>
      <c r="UD444" s="57"/>
      <c r="UE444" s="57"/>
      <c r="UF444" s="57"/>
      <c r="UG444" s="57"/>
      <c r="UH444" s="57"/>
      <c r="UI444" s="57"/>
      <c r="UJ444" s="57"/>
      <c r="UK444" s="57"/>
      <c r="UL444" s="57"/>
      <c r="UM444" s="57"/>
      <c r="UN444" s="57"/>
      <c r="UO444" s="57"/>
      <c r="UP444" s="57"/>
      <c r="UQ444" s="57"/>
      <c r="UR444" s="57"/>
      <c r="US444" s="57"/>
      <c r="UT444" s="57"/>
      <c r="UU444" s="57"/>
      <c r="UV444" s="57"/>
      <c r="UW444" s="57"/>
      <c r="UX444" s="57"/>
      <c r="UY444" s="57"/>
      <c r="UZ444" s="57"/>
      <c r="VA444" s="57"/>
      <c r="VB444" s="57"/>
      <c r="VC444" s="57"/>
      <c r="VD444" s="57"/>
      <c r="VE444" s="57"/>
      <c r="VF444" s="57"/>
      <c r="VG444" s="57"/>
      <c r="VH444" s="57"/>
      <c r="VI444" s="57"/>
      <c r="VJ444" s="57"/>
      <c r="VK444" s="57"/>
      <c r="VL444" s="57"/>
      <c r="VM444" s="57"/>
      <c r="VN444" s="57"/>
      <c r="VO444" s="57"/>
      <c r="VP444" s="57"/>
      <c r="VQ444" s="57"/>
      <c r="VR444" s="57"/>
      <c r="VS444" s="57"/>
      <c r="VT444" s="57"/>
      <c r="VU444" s="57"/>
      <c r="VV444" s="57"/>
      <c r="VW444" s="57"/>
      <c r="VX444" s="57"/>
      <c r="VY444" s="57"/>
      <c r="VZ444" s="57"/>
      <c r="WA444" s="57"/>
      <c r="WB444" s="57"/>
      <c r="WC444" s="57"/>
      <c r="WD444" s="57"/>
      <c r="WE444" s="57"/>
      <c r="WF444" s="57"/>
      <c r="WG444" s="57"/>
      <c r="WH444" s="57"/>
      <c r="WI444" s="57"/>
      <c r="WJ444" s="57"/>
      <c r="WK444" s="57"/>
      <c r="WL444" s="57"/>
      <c r="WM444" s="57"/>
      <c r="WN444" s="57"/>
      <c r="WO444" s="57"/>
      <c r="WP444" s="57"/>
      <c r="WQ444" s="57"/>
      <c r="WR444" s="57"/>
      <c r="WS444" s="57"/>
      <c r="WT444" s="57"/>
      <c r="WU444" s="57"/>
      <c r="WV444" s="57"/>
      <c r="WW444" s="57"/>
      <c r="WX444" s="57"/>
      <c r="WY444" s="57"/>
      <c r="WZ444" s="57"/>
      <c r="XA444" s="57"/>
      <c r="XB444" s="57"/>
      <c r="XC444" s="57"/>
      <c r="XD444" s="57"/>
      <c r="XE444" s="57"/>
      <c r="XF444" s="57"/>
      <c r="XG444" s="57"/>
      <c r="XH444" s="57"/>
      <c r="XI444" s="57"/>
      <c r="XJ444" s="57"/>
      <c r="XK444" s="57"/>
      <c r="XL444" s="57"/>
      <c r="XM444" s="57"/>
      <c r="XN444" s="57"/>
      <c r="XO444" s="57"/>
      <c r="XP444" s="57"/>
      <c r="XQ444" s="57"/>
      <c r="XR444" s="57"/>
      <c r="XS444" s="57"/>
      <c r="XT444" s="57"/>
      <c r="XU444" s="57"/>
      <c r="XV444" s="57"/>
      <c r="XW444" s="57"/>
    </row>
    <row r="445">
      <c r="AI445" s="57"/>
      <c r="BR445" s="57"/>
      <c r="DA445" s="57"/>
      <c r="EJ445" s="57"/>
      <c r="EK445" s="57"/>
      <c r="EL445" s="57"/>
      <c r="EM445" s="57"/>
      <c r="EN445" s="57"/>
      <c r="EO445" s="57"/>
      <c r="EP445" s="57"/>
      <c r="EQ445" s="57"/>
      <c r="ER445" s="57"/>
      <c r="ES445" s="57"/>
      <c r="ET445" s="57"/>
      <c r="EU445" s="57"/>
      <c r="EV445" s="57"/>
      <c r="EW445" s="57"/>
      <c r="EX445" s="57"/>
      <c r="EY445" s="57"/>
      <c r="EZ445" s="57"/>
      <c r="FA445" s="57"/>
      <c r="FB445" s="57"/>
      <c r="FC445" s="57"/>
      <c r="FD445" s="57"/>
      <c r="FE445" s="57"/>
      <c r="FF445" s="57"/>
      <c r="FG445" s="57"/>
      <c r="FH445" s="57"/>
      <c r="FI445" s="57"/>
      <c r="FJ445" s="57"/>
      <c r="FK445" s="57"/>
      <c r="FL445" s="57"/>
      <c r="FM445" s="57"/>
      <c r="FN445" s="57"/>
      <c r="FO445" s="57"/>
      <c r="FP445" s="57"/>
      <c r="FQ445" s="57"/>
      <c r="FR445" s="57"/>
      <c r="FS445" s="57"/>
      <c r="FT445" s="57"/>
      <c r="FU445" s="57"/>
      <c r="FV445" s="57"/>
      <c r="FW445" s="57"/>
      <c r="FX445" s="57"/>
      <c r="FY445" s="57"/>
      <c r="FZ445" s="57"/>
      <c r="GA445" s="57"/>
      <c r="GB445" s="57"/>
      <c r="GC445" s="57"/>
      <c r="GD445" s="57"/>
      <c r="GE445" s="57"/>
      <c r="GF445" s="57"/>
      <c r="GG445" s="57"/>
      <c r="GH445" s="57"/>
      <c r="GI445" s="57"/>
      <c r="GJ445" s="57"/>
      <c r="GK445" s="57"/>
      <c r="GL445" s="57"/>
      <c r="GM445" s="57"/>
      <c r="GN445" s="57"/>
      <c r="GO445" s="57"/>
      <c r="GP445" s="57"/>
      <c r="GQ445" s="57"/>
      <c r="GR445" s="57"/>
      <c r="GS445" s="57"/>
      <c r="GT445" s="57"/>
      <c r="GU445" s="57"/>
      <c r="GV445" s="57"/>
      <c r="GW445" s="57"/>
      <c r="GX445" s="57"/>
      <c r="GY445" s="57"/>
      <c r="GZ445" s="57"/>
      <c r="HA445" s="57"/>
      <c r="HB445" s="57"/>
      <c r="HC445" s="57"/>
      <c r="HD445" s="57"/>
      <c r="HE445" s="57"/>
      <c r="HF445" s="57"/>
      <c r="HG445" s="57"/>
      <c r="HH445" s="57"/>
      <c r="HI445" s="57"/>
      <c r="HJ445" s="57"/>
      <c r="HK445" s="57"/>
      <c r="HL445" s="57"/>
      <c r="HM445" s="57"/>
      <c r="HN445" s="57"/>
      <c r="HO445" s="57"/>
      <c r="HP445" s="57"/>
      <c r="HQ445" s="57"/>
      <c r="HR445" s="57"/>
      <c r="HS445" s="57"/>
      <c r="HT445" s="57"/>
      <c r="HU445" s="57"/>
      <c r="HV445" s="57"/>
      <c r="HW445" s="57"/>
      <c r="HX445" s="57"/>
      <c r="HY445" s="57"/>
      <c r="HZ445" s="57"/>
      <c r="IA445" s="57"/>
      <c r="IB445" s="57"/>
      <c r="IC445" s="57"/>
      <c r="ID445" s="57"/>
      <c r="IE445" s="57"/>
      <c r="IF445" s="57"/>
      <c r="IG445" s="57"/>
      <c r="IH445" s="57"/>
      <c r="II445" s="57"/>
      <c r="IJ445" s="57"/>
      <c r="IK445" s="57"/>
      <c r="IL445" s="57"/>
      <c r="IM445" s="57"/>
      <c r="IN445" s="57"/>
      <c r="IO445" s="57"/>
      <c r="IP445" s="57"/>
      <c r="IQ445" s="57"/>
      <c r="IR445" s="57"/>
      <c r="IS445" s="57"/>
      <c r="IT445" s="57"/>
      <c r="IU445" s="57"/>
      <c r="IV445" s="57"/>
      <c r="IW445" s="57"/>
      <c r="IX445" s="57"/>
      <c r="IY445" s="57"/>
      <c r="IZ445" s="57"/>
      <c r="JA445" s="57"/>
      <c r="JB445" s="57"/>
      <c r="JC445" s="57"/>
      <c r="JD445" s="57"/>
      <c r="JE445" s="57"/>
      <c r="JF445" s="57"/>
      <c r="JG445" s="57"/>
      <c r="JH445" s="57"/>
      <c r="JI445" s="57"/>
      <c r="JJ445" s="57"/>
      <c r="JK445" s="57"/>
      <c r="JL445" s="57"/>
      <c r="JM445" s="57"/>
      <c r="JN445" s="57"/>
      <c r="JO445" s="57"/>
      <c r="JP445" s="57"/>
      <c r="JQ445" s="57"/>
      <c r="JR445" s="57"/>
      <c r="JS445" s="57"/>
      <c r="JT445" s="57"/>
      <c r="JU445" s="57"/>
      <c r="JV445" s="57"/>
      <c r="JW445" s="57"/>
      <c r="JX445" s="57"/>
      <c r="JY445" s="57"/>
      <c r="JZ445" s="57"/>
      <c r="KA445" s="57"/>
      <c r="KB445" s="57"/>
      <c r="KC445" s="57"/>
      <c r="KD445" s="57"/>
      <c r="KE445" s="57"/>
      <c r="KF445" s="57"/>
      <c r="KG445" s="57"/>
      <c r="KH445" s="57"/>
      <c r="KI445" s="57"/>
      <c r="KJ445" s="57"/>
      <c r="KK445" s="57"/>
      <c r="KL445" s="57"/>
      <c r="KM445" s="57"/>
      <c r="KN445" s="57"/>
      <c r="KO445" s="57"/>
      <c r="KP445" s="57"/>
      <c r="KQ445" s="57"/>
      <c r="KR445" s="57"/>
      <c r="KS445" s="57"/>
      <c r="KT445" s="57"/>
      <c r="KU445" s="57"/>
      <c r="KV445" s="57"/>
      <c r="KW445" s="57"/>
      <c r="KX445" s="57"/>
      <c r="KY445" s="57"/>
      <c r="KZ445" s="57"/>
      <c r="LA445" s="57"/>
      <c r="LB445" s="57"/>
      <c r="LC445" s="57"/>
      <c r="LD445" s="57"/>
      <c r="LE445" s="57"/>
      <c r="LF445" s="57"/>
      <c r="LG445" s="57"/>
      <c r="LH445" s="57"/>
      <c r="LI445" s="57"/>
      <c r="LJ445" s="57"/>
      <c r="LK445" s="57"/>
      <c r="LL445" s="57"/>
      <c r="LM445" s="57"/>
      <c r="LN445" s="57"/>
      <c r="LO445" s="57"/>
      <c r="LP445" s="57"/>
      <c r="LQ445" s="57"/>
      <c r="LR445" s="57"/>
      <c r="LS445" s="57"/>
      <c r="LT445" s="57"/>
      <c r="LU445" s="57"/>
      <c r="LV445" s="57"/>
      <c r="LW445" s="57"/>
      <c r="LX445" s="57"/>
      <c r="LY445" s="57"/>
      <c r="LZ445" s="57"/>
      <c r="MA445" s="57"/>
      <c r="MB445" s="57"/>
      <c r="MC445" s="57"/>
      <c r="MD445" s="57"/>
      <c r="ME445" s="57"/>
      <c r="MF445" s="57"/>
      <c r="MG445" s="57"/>
      <c r="MH445" s="57"/>
      <c r="MI445" s="57"/>
      <c r="MJ445" s="57"/>
      <c r="MK445" s="57"/>
      <c r="ML445" s="57"/>
      <c r="MM445" s="57"/>
      <c r="MN445" s="57"/>
      <c r="MO445" s="57"/>
      <c r="MP445" s="57"/>
      <c r="MQ445" s="57"/>
      <c r="MR445" s="57"/>
      <c r="MS445" s="57"/>
      <c r="MT445" s="57"/>
      <c r="MU445" s="57"/>
      <c r="MV445" s="57"/>
      <c r="MW445" s="57"/>
      <c r="MX445" s="57"/>
      <c r="MY445" s="57"/>
      <c r="MZ445" s="57"/>
      <c r="NA445" s="57"/>
      <c r="NB445" s="57"/>
      <c r="NC445" s="57"/>
      <c r="ND445" s="57"/>
      <c r="NE445" s="57"/>
      <c r="NF445" s="57"/>
      <c r="NG445" s="57"/>
      <c r="NH445" s="57"/>
      <c r="NI445" s="57"/>
      <c r="NJ445" s="57"/>
      <c r="NK445" s="57"/>
      <c r="NL445" s="57"/>
      <c r="NM445" s="57"/>
      <c r="NN445" s="57"/>
      <c r="NO445" s="57"/>
      <c r="NP445" s="57"/>
      <c r="NQ445" s="57"/>
      <c r="NR445" s="57"/>
      <c r="NS445" s="57"/>
      <c r="NT445" s="57"/>
      <c r="NU445" s="57"/>
      <c r="NV445" s="57"/>
      <c r="NW445" s="57"/>
      <c r="NX445" s="57"/>
      <c r="NY445" s="57"/>
      <c r="NZ445" s="57"/>
      <c r="OA445" s="57"/>
      <c r="OB445" s="57"/>
      <c r="OC445" s="57"/>
      <c r="OD445" s="57"/>
      <c r="OE445" s="57"/>
      <c r="OF445" s="57"/>
      <c r="OG445" s="57"/>
      <c r="OH445" s="57"/>
      <c r="OI445" s="57"/>
      <c r="OJ445" s="57"/>
      <c r="OK445" s="57"/>
      <c r="OL445" s="57"/>
      <c r="OM445" s="57"/>
      <c r="ON445" s="57"/>
      <c r="OO445" s="57"/>
      <c r="OP445" s="57"/>
      <c r="OQ445" s="57"/>
      <c r="OR445" s="57"/>
      <c r="OS445" s="57"/>
      <c r="OT445" s="57"/>
      <c r="OU445" s="57"/>
      <c r="OV445" s="57"/>
      <c r="OW445" s="57"/>
      <c r="OX445" s="57"/>
      <c r="OY445" s="57"/>
      <c r="OZ445" s="57"/>
      <c r="PA445" s="57"/>
      <c r="PB445" s="57"/>
      <c r="PC445" s="57"/>
      <c r="PD445" s="57"/>
      <c r="PE445" s="57"/>
      <c r="PF445" s="57"/>
      <c r="PG445" s="57"/>
      <c r="PH445" s="57"/>
      <c r="PI445" s="57"/>
      <c r="PJ445" s="57"/>
      <c r="PK445" s="57"/>
      <c r="PL445" s="57"/>
      <c r="PM445" s="57"/>
      <c r="PN445" s="57"/>
      <c r="PO445" s="57"/>
      <c r="PP445" s="57"/>
      <c r="PQ445" s="57"/>
      <c r="PR445" s="57"/>
      <c r="PS445" s="57"/>
      <c r="PT445" s="57"/>
      <c r="PU445" s="57"/>
      <c r="PV445" s="57"/>
      <c r="PW445" s="57"/>
      <c r="PX445" s="57"/>
      <c r="PY445" s="57"/>
      <c r="PZ445" s="57"/>
      <c r="QA445" s="57"/>
      <c r="QB445" s="57"/>
      <c r="QC445" s="57"/>
      <c r="QD445" s="57"/>
      <c r="QE445" s="57"/>
      <c r="QF445" s="57"/>
      <c r="QG445" s="57"/>
      <c r="QH445" s="57"/>
      <c r="QI445" s="57"/>
      <c r="QJ445" s="57"/>
      <c r="QK445" s="57"/>
      <c r="QL445" s="57"/>
      <c r="QM445" s="57"/>
      <c r="QN445" s="57"/>
      <c r="QO445" s="57"/>
      <c r="QP445" s="57"/>
      <c r="QQ445" s="57"/>
      <c r="QR445" s="57"/>
      <c r="QS445" s="57"/>
      <c r="QT445" s="57"/>
      <c r="QU445" s="57"/>
      <c r="QV445" s="57"/>
      <c r="QW445" s="57"/>
      <c r="QX445" s="57"/>
      <c r="QY445" s="57"/>
      <c r="QZ445" s="57"/>
      <c r="RA445" s="57"/>
      <c r="RB445" s="57"/>
      <c r="RC445" s="57"/>
      <c r="RD445" s="57"/>
      <c r="RE445" s="57"/>
      <c r="RF445" s="57"/>
      <c r="RG445" s="57"/>
      <c r="RH445" s="57"/>
      <c r="RI445" s="57"/>
      <c r="RJ445" s="57"/>
      <c r="RK445" s="57"/>
      <c r="RL445" s="57"/>
      <c r="RM445" s="57"/>
      <c r="RN445" s="57"/>
      <c r="RO445" s="57"/>
      <c r="RP445" s="57"/>
      <c r="RQ445" s="57"/>
      <c r="RR445" s="57"/>
      <c r="RS445" s="57"/>
      <c r="RT445" s="57"/>
      <c r="RU445" s="57"/>
      <c r="RV445" s="57"/>
      <c r="RW445" s="57"/>
      <c r="RX445" s="57"/>
      <c r="RY445" s="57"/>
      <c r="RZ445" s="57"/>
      <c r="SA445" s="57"/>
      <c r="SB445" s="57"/>
      <c r="SC445" s="57"/>
      <c r="SD445" s="57"/>
      <c r="SE445" s="57"/>
      <c r="SF445" s="57"/>
      <c r="SG445" s="57"/>
      <c r="SH445" s="57"/>
      <c r="SI445" s="57"/>
      <c r="SJ445" s="57"/>
      <c r="SK445" s="57"/>
      <c r="SL445" s="57"/>
      <c r="SM445" s="57"/>
      <c r="SN445" s="57"/>
      <c r="SO445" s="57"/>
      <c r="SP445" s="57"/>
      <c r="SQ445" s="57"/>
      <c r="SR445" s="57"/>
      <c r="SS445" s="57"/>
      <c r="ST445" s="57"/>
      <c r="SU445" s="57"/>
      <c r="SV445" s="57"/>
      <c r="SW445" s="57"/>
      <c r="SX445" s="57"/>
      <c r="SY445" s="57"/>
      <c r="SZ445" s="57"/>
      <c r="TA445" s="57"/>
      <c r="TB445" s="57"/>
      <c r="TC445" s="57"/>
      <c r="TD445" s="57"/>
      <c r="TE445" s="57"/>
      <c r="TF445" s="57"/>
      <c r="TG445" s="57"/>
      <c r="TH445" s="57"/>
      <c r="TI445" s="57"/>
      <c r="TJ445" s="57"/>
      <c r="TK445" s="57"/>
      <c r="TL445" s="57"/>
      <c r="TM445" s="57"/>
      <c r="TN445" s="57"/>
      <c r="TO445" s="57"/>
      <c r="TP445" s="57"/>
      <c r="TQ445" s="57"/>
      <c r="TR445" s="57"/>
      <c r="TS445" s="57"/>
      <c r="TT445" s="57"/>
      <c r="TU445" s="57"/>
      <c r="TV445" s="57"/>
      <c r="TW445" s="57"/>
      <c r="TX445" s="57"/>
      <c r="TY445" s="57"/>
      <c r="TZ445" s="57"/>
      <c r="UA445" s="57"/>
      <c r="UB445" s="57"/>
      <c r="UC445" s="57"/>
      <c r="UD445" s="57"/>
      <c r="UE445" s="57"/>
      <c r="UF445" s="57"/>
      <c r="UG445" s="57"/>
      <c r="UH445" s="57"/>
      <c r="UI445" s="57"/>
      <c r="UJ445" s="57"/>
      <c r="UK445" s="57"/>
      <c r="UL445" s="57"/>
      <c r="UM445" s="57"/>
      <c r="UN445" s="57"/>
      <c r="UO445" s="57"/>
      <c r="UP445" s="57"/>
      <c r="UQ445" s="57"/>
      <c r="UR445" s="57"/>
      <c r="US445" s="57"/>
      <c r="UT445" s="57"/>
      <c r="UU445" s="57"/>
      <c r="UV445" s="57"/>
      <c r="UW445" s="57"/>
      <c r="UX445" s="57"/>
      <c r="UY445" s="57"/>
      <c r="UZ445" s="57"/>
      <c r="VA445" s="57"/>
      <c r="VB445" s="57"/>
      <c r="VC445" s="57"/>
      <c r="VD445" s="57"/>
      <c r="VE445" s="57"/>
      <c r="VF445" s="57"/>
      <c r="VG445" s="57"/>
      <c r="VH445" s="57"/>
      <c r="VI445" s="57"/>
      <c r="VJ445" s="57"/>
      <c r="VK445" s="57"/>
      <c r="VL445" s="57"/>
      <c r="VM445" s="57"/>
      <c r="VN445" s="57"/>
      <c r="VO445" s="57"/>
      <c r="VP445" s="57"/>
      <c r="VQ445" s="57"/>
      <c r="VR445" s="57"/>
      <c r="VS445" s="57"/>
      <c r="VT445" s="57"/>
      <c r="VU445" s="57"/>
      <c r="VV445" s="57"/>
      <c r="VW445" s="57"/>
      <c r="VX445" s="57"/>
      <c r="VY445" s="57"/>
      <c r="VZ445" s="57"/>
      <c r="WA445" s="57"/>
      <c r="WB445" s="57"/>
      <c r="WC445" s="57"/>
      <c r="WD445" s="57"/>
      <c r="WE445" s="57"/>
      <c r="WF445" s="57"/>
      <c r="WG445" s="57"/>
      <c r="WH445" s="57"/>
      <c r="WI445" s="57"/>
      <c r="WJ445" s="57"/>
      <c r="WK445" s="57"/>
      <c r="WL445" s="57"/>
      <c r="WM445" s="57"/>
      <c r="WN445" s="57"/>
      <c r="WO445" s="57"/>
      <c r="WP445" s="57"/>
      <c r="WQ445" s="57"/>
      <c r="WR445" s="57"/>
      <c r="WS445" s="57"/>
      <c r="WT445" s="57"/>
      <c r="WU445" s="57"/>
      <c r="WV445" s="57"/>
      <c r="WW445" s="57"/>
      <c r="WX445" s="57"/>
      <c r="WY445" s="57"/>
      <c r="WZ445" s="57"/>
      <c r="XA445" s="57"/>
      <c r="XB445" s="57"/>
      <c r="XC445" s="57"/>
      <c r="XD445" s="57"/>
      <c r="XE445" s="57"/>
      <c r="XF445" s="57"/>
      <c r="XG445" s="57"/>
      <c r="XH445" s="57"/>
      <c r="XI445" s="57"/>
      <c r="XJ445" s="57"/>
      <c r="XK445" s="57"/>
      <c r="XL445" s="57"/>
      <c r="XM445" s="57"/>
      <c r="XN445" s="57"/>
      <c r="XO445" s="57"/>
      <c r="XP445" s="57"/>
      <c r="XQ445" s="57"/>
      <c r="XR445" s="57"/>
      <c r="XS445" s="57"/>
      <c r="XT445" s="57"/>
      <c r="XU445" s="57"/>
      <c r="XV445" s="57"/>
      <c r="XW445" s="57"/>
    </row>
    <row r="446">
      <c r="AI446" s="57"/>
      <c r="BR446" s="57"/>
      <c r="DA446" s="57"/>
      <c r="EJ446" s="57"/>
      <c r="EK446" s="57"/>
      <c r="EL446" s="57"/>
      <c r="EM446" s="57"/>
      <c r="EN446" s="57"/>
      <c r="EO446" s="57"/>
      <c r="EP446" s="57"/>
      <c r="EQ446" s="57"/>
      <c r="ER446" s="57"/>
      <c r="ES446" s="57"/>
      <c r="ET446" s="57"/>
      <c r="EU446" s="57"/>
      <c r="EV446" s="57"/>
      <c r="EW446" s="57"/>
      <c r="EX446" s="57"/>
      <c r="EY446" s="57"/>
      <c r="EZ446" s="57"/>
      <c r="FA446" s="57"/>
      <c r="FB446" s="57"/>
      <c r="FC446" s="57"/>
      <c r="FD446" s="57"/>
      <c r="FE446" s="57"/>
      <c r="FF446" s="57"/>
      <c r="FG446" s="57"/>
      <c r="FH446" s="57"/>
      <c r="FI446" s="57"/>
      <c r="FJ446" s="57"/>
      <c r="FK446" s="57"/>
      <c r="FL446" s="57"/>
      <c r="FM446" s="57"/>
      <c r="FN446" s="57"/>
      <c r="FO446" s="57"/>
      <c r="FP446" s="57"/>
      <c r="FQ446" s="57"/>
      <c r="FR446" s="57"/>
      <c r="FS446" s="57"/>
      <c r="FT446" s="57"/>
      <c r="FU446" s="57"/>
      <c r="FV446" s="57"/>
      <c r="FW446" s="57"/>
      <c r="FX446" s="57"/>
      <c r="FY446" s="57"/>
      <c r="FZ446" s="57"/>
      <c r="GA446" s="57"/>
      <c r="GB446" s="57"/>
      <c r="GC446" s="57"/>
      <c r="GD446" s="57"/>
      <c r="GE446" s="57"/>
      <c r="GF446" s="57"/>
      <c r="GG446" s="57"/>
      <c r="GH446" s="57"/>
      <c r="GI446" s="57"/>
      <c r="GJ446" s="57"/>
      <c r="GK446" s="57"/>
      <c r="GL446" s="57"/>
      <c r="GM446" s="57"/>
      <c r="GN446" s="57"/>
      <c r="GO446" s="57"/>
      <c r="GP446" s="57"/>
      <c r="GQ446" s="57"/>
      <c r="GR446" s="57"/>
      <c r="GS446" s="57"/>
      <c r="GT446" s="57"/>
      <c r="GU446" s="57"/>
      <c r="GV446" s="57"/>
      <c r="GW446" s="57"/>
      <c r="GX446" s="57"/>
      <c r="GY446" s="57"/>
      <c r="GZ446" s="57"/>
      <c r="HA446" s="57"/>
      <c r="HB446" s="57"/>
      <c r="HC446" s="57"/>
      <c r="HD446" s="57"/>
      <c r="HE446" s="57"/>
      <c r="HF446" s="57"/>
      <c r="HG446" s="57"/>
      <c r="HH446" s="57"/>
      <c r="HI446" s="57"/>
      <c r="HJ446" s="57"/>
      <c r="HK446" s="57"/>
      <c r="HL446" s="57"/>
      <c r="HM446" s="57"/>
      <c r="HN446" s="57"/>
      <c r="HO446" s="57"/>
      <c r="HP446" s="57"/>
      <c r="HQ446" s="57"/>
      <c r="HR446" s="57"/>
      <c r="HS446" s="57"/>
      <c r="HT446" s="57"/>
      <c r="HU446" s="57"/>
      <c r="HV446" s="57"/>
      <c r="HW446" s="57"/>
      <c r="HX446" s="57"/>
      <c r="HY446" s="57"/>
      <c r="HZ446" s="57"/>
      <c r="IA446" s="57"/>
      <c r="IB446" s="57"/>
      <c r="IC446" s="57"/>
      <c r="ID446" s="57"/>
      <c r="IE446" s="57"/>
      <c r="IF446" s="57"/>
      <c r="IG446" s="57"/>
      <c r="IH446" s="57"/>
      <c r="II446" s="57"/>
      <c r="IJ446" s="57"/>
      <c r="IK446" s="57"/>
      <c r="IL446" s="57"/>
      <c r="IM446" s="57"/>
      <c r="IN446" s="57"/>
      <c r="IO446" s="57"/>
      <c r="IP446" s="57"/>
      <c r="IQ446" s="57"/>
      <c r="IR446" s="57"/>
      <c r="IS446" s="57"/>
      <c r="IT446" s="57"/>
      <c r="IU446" s="57"/>
      <c r="IV446" s="57"/>
      <c r="IW446" s="57"/>
      <c r="IX446" s="57"/>
      <c r="IY446" s="57"/>
      <c r="IZ446" s="57"/>
      <c r="JA446" s="57"/>
      <c r="JB446" s="57"/>
      <c r="JC446" s="57"/>
      <c r="JD446" s="57"/>
      <c r="JE446" s="57"/>
      <c r="JF446" s="57"/>
      <c r="JG446" s="57"/>
      <c r="JH446" s="57"/>
      <c r="JI446" s="57"/>
      <c r="JJ446" s="57"/>
      <c r="JK446" s="57"/>
      <c r="JL446" s="57"/>
      <c r="JM446" s="57"/>
      <c r="JN446" s="57"/>
      <c r="JO446" s="57"/>
      <c r="JP446" s="57"/>
      <c r="JQ446" s="57"/>
      <c r="JR446" s="57"/>
      <c r="JS446" s="57"/>
      <c r="JT446" s="57"/>
      <c r="JU446" s="57"/>
      <c r="JV446" s="57"/>
      <c r="JW446" s="57"/>
      <c r="JX446" s="57"/>
      <c r="JY446" s="57"/>
      <c r="JZ446" s="57"/>
      <c r="KA446" s="57"/>
      <c r="KB446" s="57"/>
      <c r="KC446" s="57"/>
      <c r="KD446" s="57"/>
      <c r="KE446" s="57"/>
      <c r="KF446" s="57"/>
      <c r="KG446" s="57"/>
      <c r="KH446" s="57"/>
      <c r="KI446" s="57"/>
      <c r="KJ446" s="57"/>
      <c r="KK446" s="57"/>
      <c r="KL446" s="57"/>
      <c r="KM446" s="57"/>
      <c r="KN446" s="57"/>
      <c r="KO446" s="57"/>
      <c r="KP446" s="57"/>
      <c r="KQ446" s="57"/>
      <c r="KR446" s="57"/>
      <c r="KS446" s="57"/>
      <c r="KT446" s="57"/>
      <c r="KU446" s="57"/>
      <c r="KV446" s="57"/>
      <c r="KW446" s="57"/>
      <c r="KX446" s="57"/>
      <c r="KY446" s="57"/>
      <c r="KZ446" s="57"/>
      <c r="LA446" s="57"/>
      <c r="LB446" s="57"/>
      <c r="LC446" s="57"/>
      <c r="LD446" s="57"/>
      <c r="LE446" s="57"/>
      <c r="LF446" s="57"/>
      <c r="LG446" s="57"/>
      <c r="LH446" s="57"/>
      <c r="LI446" s="57"/>
      <c r="LJ446" s="57"/>
      <c r="LK446" s="57"/>
      <c r="LL446" s="57"/>
      <c r="LM446" s="57"/>
      <c r="LN446" s="57"/>
      <c r="LO446" s="57"/>
      <c r="LP446" s="57"/>
      <c r="LQ446" s="57"/>
      <c r="LR446" s="57"/>
      <c r="LS446" s="57"/>
      <c r="LT446" s="57"/>
      <c r="LU446" s="57"/>
      <c r="LV446" s="57"/>
      <c r="LW446" s="57"/>
      <c r="LX446" s="57"/>
      <c r="LY446" s="57"/>
      <c r="LZ446" s="57"/>
      <c r="MA446" s="57"/>
      <c r="MB446" s="57"/>
      <c r="MC446" s="57"/>
      <c r="MD446" s="57"/>
      <c r="ME446" s="57"/>
      <c r="MF446" s="57"/>
      <c r="MG446" s="57"/>
      <c r="MH446" s="57"/>
      <c r="MI446" s="57"/>
      <c r="MJ446" s="57"/>
      <c r="MK446" s="57"/>
      <c r="ML446" s="57"/>
      <c r="MM446" s="57"/>
      <c r="MN446" s="57"/>
      <c r="MO446" s="57"/>
      <c r="MP446" s="57"/>
      <c r="MQ446" s="57"/>
      <c r="MR446" s="57"/>
      <c r="MS446" s="57"/>
      <c r="MT446" s="57"/>
      <c r="MU446" s="57"/>
      <c r="MV446" s="57"/>
      <c r="MW446" s="57"/>
      <c r="MX446" s="57"/>
      <c r="MY446" s="57"/>
      <c r="MZ446" s="57"/>
      <c r="NA446" s="57"/>
      <c r="NB446" s="57"/>
      <c r="NC446" s="57"/>
      <c r="ND446" s="57"/>
      <c r="NE446" s="57"/>
      <c r="NF446" s="57"/>
      <c r="NG446" s="57"/>
      <c r="NH446" s="57"/>
      <c r="NI446" s="57"/>
      <c r="NJ446" s="57"/>
      <c r="NK446" s="57"/>
      <c r="NL446" s="57"/>
      <c r="NM446" s="57"/>
      <c r="NN446" s="57"/>
      <c r="NO446" s="57"/>
      <c r="NP446" s="57"/>
      <c r="NQ446" s="57"/>
      <c r="NR446" s="57"/>
      <c r="NS446" s="57"/>
      <c r="NT446" s="57"/>
      <c r="NU446" s="57"/>
      <c r="NV446" s="57"/>
      <c r="NW446" s="57"/>
      <c r="NX446" s="57"/>
      <c r="NY446" s="57"/>
      <c r="NZ446" s="57"/>
      <c r="OA446" s="57"/>
      <c r="OB446" s="57"/>
      <c r="OC446" s="57"/>
      <c r="OD446" s="57"/>
      <c r="OE446" s="57"/>
      <c r="OF446" s="57"/>
      <c r="OG446" s="57"/>
      <c r="OH446" s="57"/>
      <c r="OI446" s="57"/>
      <c r="OJ446" s="57"/>
      <c r="OK446" s="57"/>
      <c r="OL446" s="57"/>
      <c r="OM446" s="57"/>
      <c r="ON446" s="57"/>
      <c r="OO446" s="57"/>
      <c r="OP446" s="57"/>
      <c r="OQ446" s="57"/>
      <c r="OR446" s="57"/>
      <c r="OS446" s="57"/>
      <c r="OT446" s="57"/>
      <c r="OU446" s="57"/>
      <c r="OV446" s="57"/>
      <c r="OW446" s="57"/>
      <c r="OX446" s="57"/>
      <c r="OY446" s="57"/>
      <c r="OZ446" s="57"/>
      <c r="PA446" s="57"/>
      <c r="PB446" s="57"/>
      <c r="PC446" s="57"/>
      <c r="PD446" s="57"/>
      <c r="PE446" s="57"/>
      <c r="PF446" s="57"/>
      <c r="PG446" s="57"/>
      <c r="PH446" s="57"/>
      <c r="PI446" s="57"/>
      <c r="PJ446" s="57"/>
      <c r="PK446" s="57"/>
      <c r="PL446" s="57"/>
      <c r="PM446" s="57"/>
      <c r="PN446" s="57"/>
      <c r="PO446" s="57"/>
      <c r="PP446" s="57"/>
      <c r="PQ446" s="57"/>
      <c r="PR446" s="57"/>
      <c r="PS446" s="57"/>
      <c r="PT446" s="57"/>
      <c r="PU446" s="57"/>
      <c r="PV446" s="57"/>
      <c r="PW446" s="57"/>
      <c r="PX446" s="57"/>
      <c r="PY446" s="57"/>
      <c r="PZ446" s="57"/>
      <c r="QA446" s="57"/>
      <c r="QB446" s="57"/>
      <c r="QC446" s="57"/>
      <c r="QD446" s="57"/>
      <c r="QE446" s="57"/>
      <c r="QF446" s="57"/>
      <c r="QG446" s="57"/>
      <c r="QH446" s="57"/>
      <c r="QI446" s="57"/>
      <c r="QJ446" s="57"/>
      <c r="QK446" s="57"/>
      <c r="QL446" s="57"/>
      <c r="QM446" s="57"/>
      <c r="QN446" s="57"/>
      <c r="QO446" s="57"/>
      <c r="QP446" s="57"/>
      <c r="QQ446" s="57"/>
      <c r="QR446" s="57"/>
      <c r="QS446" s="57"/>
      <c r="QT446" s="57"/>
      <c r="QU446" s="57"/>
      <c r="QV446" s="57"/>
      <c r="QW446" s="57"/>
      <c r="QX446" s="57"/>
      <c r="QY446" s="57"/>
      <c r="QZ446" s="57"/>
      <c r="RA446" s="57"/>
      <c r="RB446" s="57"/>
      <c r="RC446" s="57"/>
      <c r="RD446" s="57"/>
      <c r="RE446" s="57"/>
      <c r="RF446" s="57"/>
      <c r="RG446" s="57"/>
      <c r="RH446" s="57"/>
      <c r="RI446" s="57"/>
      <c r="RJ446" s="57"/>
      <c r="RK446" s="57"/>
      <c r="RL446" s="57"/>
      <c r="RM446" s="57"/>
      <c r="RN446" s="57"/>
      <c r="RO446" s="57"/>
      <c r="RP446" s="57"/>
      <c r="RQ446" s="57"/>
      <c r="RR446" s="57"/>
      <c r="RS446" s="57"/>
      <c r="RT446" s="57"/>
      <c r="RU446" s="57"/>
      <c r="RV446" s="57"/>
      <c r="RW446" s="57"/>
      <c r="RX446" s="57"/>
      <c r="RY446" s="57"/>
      <c r="RZ446" s="57"/>
      <c r="SA446" s="57"/>
      <c r="SB446" s="57"/>
      <c r="SC446" s="57"/>
      <c r="SD446" s="57"/>
      <c r="SE446" s="57"/>
      <c r="SF446" s="57"/>
      <c r="SG446" s="57"/>
      <c r="SH446" s="57"/>
      <c r="SI446" s="57"/>
      <c r="SJ446" s="57"/>
      <c r="SK446" s="57"/>
      <c r="SL446" s="57"/>
      <c r="SM446" s="57"/>
      <c r="SN446" s="57"/>
      <c r="SO446" s="57"/>
      <c r="SP446" s="57"/>
      <c r="SQ446" s="57"/>
      <c r="SR446" s="57"/>
      <c r="SS446" s="57"/>
      <c r="ST446" s="57"/>
      <c r="SU446" s="57"/>
      <c r="SV446" s="57"/>
      <c r="SW446" s="57"/>
      <c r="SX446" s="57"/>
      <c r="SY446" s="57"/>
      <c r="SZ446" s="57"/>
      <c r="TA446" s="57"/>
      <c r="TB446" s="57"/>
      <c r="TC446" s="57"/>
      <c r="TD446" s="57"/>
      <c r="TE446" s="57"/>
      <c r="TF446" s="57"/>
      <c r="TG446" s="57"/>
      <c r="TH446" s="57"/>
      <c r="TI446" s="57"/>
      <c r="TJ446" s="57"/>
      <c r="TK446" s="57"/>
      <c r="TL446" s="57"/>
      <c r="TM446" s="57"/>
      <c r="TN446" s="57"/>
      <c r="TO446" s="57"/>
      <c r="TP446" s="57"/>
      <c r="TQ446" s="57"/>
      <c r="TR446" s="57"/>
      <c r="TS446" s="57"/>
      <c r="TT446" s="57"/>
      <c r="TU446" s="57"/>
      <c r="TV446" s="57"/>
      <c r="TW446" s="57"/>
      <c r="TX446" s="57"/>
      <c r="TY446" s="57"/>
      <c r="TZ446" s="57"/>
      <c r="UA446" s="57"/>
      <c r="UB446" s="57"/>
      <c r="UC446" s="57"/>
      <c r="UD446" s="57"/>
      <c r="UE446" s="57"/>
      <c r="UF446" s="57"/>
      <c r="UG446" s="57"/>
      <c r="UH446" s="57"/>
      <c r="UI446" s="57"/>
      <c r="UJ446" s="57"/>
      <c r="UK446" s="57"/>
      <c r="UL446" s="57"/>
      <c r="UM446" s="57"/>
      <c r="UN446" s="57"/>
      <c r="UO446" s="57"/>
      <c r="UP446" s="57"/>
      <c r="UQ446" s="57"/>
      <c r="UR446" s="57"/>
      <c r="US446" s="57"/>
      <c r="UT446" s="57"/>
      <c r="UU446" s="57"/>
      <c r="UV446" s="57"/>
      <c r="UW446" s="57"/>
      <c r="UX446" s="57"/>
      <c r="UY446" s="57"/>
      <c r="UZ446" s="57"/>
      <c r="VA446" s="57"/>
      <c r="VB446" s="57"/>
      <c r="VC446" s="57"/>
      <c r="VD446" s="57"/>
      <c r="VE446" s="57"/>
      <c r="VF446" s="57"/>
      <c r="VG446" s="57"/>
      <c r="VH446" s="57"/>
      <c r="VI446" s="57"/>
      <c r="VJ446" s="57"/>
      <c r="VK446" s="57"/>
      <c r="VL446" s="57"/>
      <c r="VM446" s="57"/>
      <c r="VN446" s="57"/>
      <c r="VO446" s="57"/>
      <c r="VP446" s="57"/>
      <c r="VQ446" s="57"/>
      <c r="VR446" s="57"/>
      <c r="VS446" s="57"/>
      <c r="VT446" s="57"/>
      <c r="VU446" s="57"/>
      <c r="VV446" s="57"/>
      <c r="VW446" s="57"/>
      <c r="VX446" s="57"/>
      <c r="VY446" s="57"/>
      <c r="VZ446" s="57"/>
      <c r="WA446" s="57"/>
      <c r="WB446" s="57"/>
      <c r="WC446" s="57"/>
      <c r="WD446" s="57"/>
      <c r="WE446" s="57"/>
      <c r="WF446" s="57"/>
      <c r="WG446" s="57"/>
      <c r="WH446" s="57"/>
      <c r="WI446" s="57"/>
      <c r="WJ446" s="57"/>
      <c r="WK446" s="57"/>
      <c r="WL446" s="57"/>
      <c r="WM446" s="57"/>
      <c r="WN446" s="57"/>
      <c r="WO446" s="57"/>
      <c r="WP446" s="57"/>
      <c r="WQ446" s="57"/>
      <c r="WR446" s="57"/>
      <c r="WS446" s="57"/>
      <c r="WT446" s="57"/>
      <c r="WU446" s="57"/>
      <c r="WV446" s="57"/>
      <c r="WW446" s="57"/>
      <c r="WX446" s="57"/>
      <c r="WY446" s="57"/>
      <c r="WZ446" s="57"/>
      <c r="XA446" s="57"/>
      <c r="XB446" s="57"/>
      <c r="XC446" s="57"/>
      <c r="XD446" s="57"/>
      <c r="XE446" s="57"/>
      <c r="XF446" s="57"/>
      <c r="XG446" s="57"/>
      <c r="XH446" s="57"/>
      <c r="XI446" s="57"/>
      <c r="XJ446" s="57"/>
      <c r="XK446" s="57"/>
      <c r="XL446" s="57"/>
      <c r="XM446" s="57"/>
      <c r="XN446" s="57"/>
      <c r="XO446" s="57"/>
      <c r="XP446" s="57"/>
      <c r="XQ446" s="57"/>
      <c r="XR446" s="57"/>
      <c r="XS446" s="57"/>
      <c r="XT446" s="57"/>
      <c r="XU446" s="57"/>
      <c r="XV446" s="57"/>
      <c r="XW446" s="57"/>
    </row>
    <row r="447">
      <c r="AI447" s="57"/>
      <c r="BR447" s="57"/>
      <c r="DA447" s="57"/>
      <c r="EJ447" s="57"/>
      <c r="EK447" s="57"/>
      <c r="EL447" s="57"/>
      <c r="EM447" s="57"/>
      <c r="EN447" s="57"/>
      <c r="EO447" s="57"/>
      <c r="EP447" s="57"/>
      <c r="EQ447" s="57"/>
      <c r="ER447" s="57"/>
      <c r="ES447" s="57"/>
      <c r="ET447" s="57"/>
      <c r="EU447" s="57"/>
      <c r="EV447" s="57"/>
      <c r="EW447" s="57"/>
      <c r="EX447" s="57"/>
      <c r="EY447" s="57"/>
      <c r="EZ447" s="57"/>
      <c r="FA447" s="57"/>
      <c r="FB447" s="57"/>
      <c r="FC447" s="57"/>
      <c r="FD447" s="57"/>
      <c r="FE447" s="57"/>
      <c r="FF447" s="57"/>
      <c r="FG447" s="57"/>
      <c r="FH447" s="57"/>
      <c r="FI447" s="57"/>
      <c r="FJ447" s="57"/>
      <c r="FK447" s="57"/>
      <c r="FL447" s="57"/>
      <c r="FM447" s="57"/>
      <c r="FN447" s="57"/>
      <c r="FO447" s="57"/>
      <c r="FP447" s="57"/>
      <c r="FQ447" s="57"/>
      <c r="FR447" s="57"/>
      <c r="FS447" s="57"/>
      <c r="FT447" s="57"/>
      <c r="FU447" s="57"/>
      <c r="FV447" s="57"/>
      <c r="FW447" s="57"/>
      <c r="FX447" s="57"/>
      <c r="FY447" s="57"/>
      <c r="FZ447" s="57"/>
      <c r="GA447" s="57"/>
      <c r="GB447" s="57"/>
      <c r="GC447" s="57"/>
      <c r="GD447" s="57"/>
      <c r="GE447" s="57"/>
      <c r="GF447" s="57"/>
      <c r="GG447" s="57"/>
      <c r="GH447" s="57"/>
      <c r="GI447" s="57"/>
      <c r="GJ447" s="57"/>
      <c r="GK447" s="57"/>
      <c r="GL447" s="57"/>
      <c r="GM447" s="57"/>
      <c r="GN447" s="57"/>
      <c r="GO447" s="57"/>
      <c r="GP447" s="57"/>
      <c r="GQ447" s="57"/>
      <c r="GR447" s="57"/>
      <c r="GS447" s="57"/>
      <c r="GT447" s="57"/>
      <c r="GU447" s="57"/>
      <c r="GV447" s="57"/>
      <c r="GW447" s="57"/>
      <c r="GX447" s="57"/>
      <c r="GY447" s="57"/>
      <c r="GZ447" s="57"/>
      <c r="HA447" s="57"/>
      <c r="HB447" s="57"/>
      <c r="HC447" s="57"/>
      <c r="HD447" s="57"/>
      <c r="HE447" s="57"/>
      <c r="HF447" s="57"/>
      <c r="HG447" s="57"/>
      <c r="HH447" s="57"/>
      <c r="HI447" s="57"/>
      <c r="HJ447" s="57"/>
      <c r="HK447" s="57"/>
      <c r="HL447" s="57"/>
      <c r="HM447" s="57"/>
      <c r="HN447" s="57"/>
      <c r="HO447" s="57"/>
      <c r="HP447" s="57"/>
      <c r="HQ447" s="57"/>
      <c r="HR447" s="57"/>
      <c r="HS447" s="57"/>
      <c r="HT447" s="57"/>
      <c r="HU447" s="57"/>
      <c r="HV447" s="57"/>
      <c r="HW447" s="57"/>
      <c r="HX447" s="57"/>
      <c r="HY447" s="57"/>
      <c r="HZ447" s="57"/>
      <c r="IA447" s="57"/>
      <c r="IB447" s="57"/>
      <c r="IC447" s="57"/>
      <c r="ID447" s="57"/>
      <c r="IE447" s="57"/>
      <c r="IF447" s="57"/>
      <c r="IG447" s="57"/>
      <c r="IH447" s="57"/>
      <c r="II447" s="57"/>
      <c r="IJ447" s="57"/>
      <c r="IK447" s="57"/>
      <c r="IL447" s="57"/>
      <c r="IM447" s="57"/>
      <c r="IN447" s="57"/>
      <c r="IO447" s="57"/>
      <c r="IP447" s="57"/>
      <c r="IQ447" s="57"/>
      <c r="IR447" s="57"/>
      <c r="IS447" s="57"/>
      <c r="IT447" s="57"/>
      <c r="IU447" s="57"/>
      <c r="IV447" s="57"/>
      <c r="IW447" s="57"/>
      <c r="IX447" s="57"/>
      <c r="IY447" s="57"/>
      <c r="IZ447" s="57"/>
      <c r="JA447" s="57"/>
      <c r="JB447" s="57"/>
      <c r="JC447" s="57"/>
      <c r="JD447" s="57"/>
      <c r="JE447" s="57"/>
      <c r="JF447" s="57"/>
      <c r="JG447" s="57"/>
      <c r="JH447" s="57"/>
      <c r="JI447" s="57"/>
      <c r="JJ447" s="57"/>
      <c r="JK447" s="57"/>
      <c r="JL447" s="57"/>
      <c r="JM447" s="57"/>
      <c r="JN447" s="57"/>
      <c r="JO447" s="57"/>
      <c r="JP447" s="57"/>
      <c r="JQ447" s="57"/>
      <c r="JR447" s="57"/>
      <c r="JS447" s="57"/>
      <c r="JT447" s="57"/>
      <c r="JU447" s="57"/>
      <c r="JV447" s="57"/>
      <c r="JW447" s="57"/>
      <c r="JX447" s="57"/>
      <c r="JY447" s="57"/>
      <c r="JZ447" s="57"/>
      <c r="KA447" s="57"/>
      <c r="KB447" s="57"/>
      <c r="KC447" s="57"/>
      <c r="KD447" s="57"/>
      <c r="KE447" s="57"/>
      <c r="KF447" s="57"/>
      <c r="KG447" s="57"/>
      <c r="KH447" s="57"/>
      <c r="KI447" s="57"/>
      <c r="KJ447" s="57"/>
      <c r="KK447" s="57"/>
      <c r="KL447" s="57"/>
      <c r="KM447" s="57"/>
      <c r="KN447" s="57"/>
      <c r="KO447" s="57"/>
      <c r="KP447" s="57"/>
      <c r="KQ447" s="57"/>
      <c r="KR447" s="57"/>
      <c r="KS447" s="57"/>
      <c r="KT447" s="57"/>
      <c r="KU447" s="57"/>
      <c r="KV447" s="57"/>
      <c r="KW447" s="57"/>
      <c r="KX447" s="57"/>
      <c r="KY447" s="57"/>
      <c r="KZ447" s="57"/>
      <c r="LA447" s="57"/>
      <c r="LB447" s="57"/>
      <c r="LC447" s="57"/>
      <c r="LD447" s="57"/>
      <c r="LE447" s="57"/>
      <c r="LF447" s="57"/>
      <c r="LG447" s="57"/>
      <c r="LH447" s="57"/>
      <c r="LI447" s="57"/>
      <c r="LJ447" s="57"/>
      <c r="LK447" s="57"/>
      <c r="LL447" s="57"/>
      <c r="LM447" s="57"/>
      <c r="LN447" s="57"/>
      <c r="LO447" s="57"/>
      <c r="LP447" s="57"/>
      <c r="LQ447" s="57"/>
      <c r="LR447" s="57"/>
      <c r="LS447" s="57"/>
      <c r="LT447" s="57"/>
      <c r="LU447" s="57"/>
      <c r="LV447" s="57"/>
      <c r="LW447" s="57"/>
      <c r="LX447" s="57"/>
      <c r="LY447" s="57"/>
      <c r="LZ447" s="57"/>
      <c r="MA447" s="57"/>
      <c r="MB447" s="57"/>
      <c r="MC447" s="57"/>
      <c r="MD447" s="57"/>
      <c r="ME447" s="57"/>
      <c r="MF447" s="57"/>
      <c r="MG447" s="57"/>
      <c r="MH447" s="57"/>
      <c r="MI447" s="57"/>
      <c r="MJ447" s="57"/>
      <c r="MK447" s="57"/>
      <c r="ML447" s="57"/>
      <c r="MM447" s="57"/>
      <c r="MN447" s="57"/>
      <c r="MO447" s="57"/>
      <c r="MP447" s="57"/>
      <c r="MQ447" s="57"/>
      <c r="MR447" s="57"/>
      <c r="MS447" s="57"/>
      <c r="MT447" s="57"/>
      <c r="MU447" s="57"/>
      <c r="MV447" s="57"/>
      <c r="MW447" s="57"/>
      <c r="MX447" s="57"/>
      <c r="MY447" s="57"/>
      <c r="MZ447" s="57"/>
      <c r="NA447" s="57"/>
      <c r="NB447" s="57"/>
      <c r="NC447" s="57"/>
      <c r="ND447" s="57"/>
      <c r="NE447" s="57"/>
      <c r="NF447" s="57"/>
      <c r="NG447" s="57"/>
      <c r="NH447" s="57"/>
      <c r="NI447" s="57"/>
      <c r="NJ447" s="57"/>
      <c r="NK447" s="57"/>
      <c r="NL447" s="57"/>
      <c r="NM447" s="57"/>
      <c r="NN447" s="57"/>
      <c r="NO447" s="57"/>
      <c r="NP447" s="57"/>
      <c r="NQ447" s="57"/>
      <c r="NR447" s="57"/>
      <c r="NS447" s="57"/>
      <c r="NT447" s="57"/>
      <c r="NU447" s="57"/>
      <c r="NV447" s="57"/>
      <c r="NW447" s="57"/>
      <c r="NX447" s="57"/>
      <c r="NY447" s="57"/>
      <c r="NZ447" s="57"/>
      <c r="OA447" s="57"/>
      <c r="OB447" s="57"/>
      <c r="OC447" s="57"/>
      <c r="OD447" s="57"/>
      <c r="OE447" s="57"/>
      <c r="OF447" s="57"/>
      <c r="OG447" s="57"/>
      <c r="OH447" s="57"/>
      <c r="OI447" s="57"/>
      <c r="OJ447" s="57"/>
      <c r="OK447" s="57"/>
      <c r="OL447" s="57"/>
      <c r="OM447" s="57"/>
      <c r="ON447" s="57"/>
      <c r="OO447" s="57"/>
      <c r="OP447" s="57"/>
      <c r="OQ447" s="57"/>
      <c r="OR447" s="57"/>
      <c r="OS447" s="57"/>
      <c r="OT447" s="57"/>
      <c r="OU447" s="57"/>
      <c r="OV447" s="57"/>
      <c r="OW447" s="57"/>
      <c r="OX447" s="57"/>
      <c r="OY447" s="57"/>
      <c r="OZ447" s="57"/>
      <c r="PA447" s="57"/>
      <c r="PB447" s="57"/>
      <c r="PC447" s="57"/>
      <c r="PD447" s="57"/>
      <c r="PE447" s="57"/>
      <c r="PF447" s="57"/>
      <c r="PG447" s="57"/>
      <c r="PH447" s="57"/>
      <c r="PI447" s="57"/>
      <c r="PJ447" s="57"/>
      <c r="PK447" s="57"/>
      <c r="PL447" s="57"/>
      <c r="PM447" s="57"/>
      <c r="PN447" s="57"/>
      <c r="PO447" s="57"/>
      <c r="PP447" s="57"/>
      <c r="PQ447" s="57"/>
      <c r="PR447" s="57"/>
      <c r="PS447" s="57"/>
      <c r="PT447" s="57"/>
      <c r="PU447" s="57"/>
      <c r="PV447" s="57"/>
      <c r="PW447" s="57"/>
      <c r="PX447" s="57"/>
      <c r="PY447" s="57"/>
      <c r="PZ447" s="57"/>
      <c r="QA447" s="57"/>
      <c r="QB447" s="57"/>
      <c r="QC447" s="57"/>
      <c r="QD447" s="57"/>
      <c r="QE447" s="57"/>
      <c r="QF447" s="57"/>
      <c r="QG447" s="57"/>
      <c r="QH447" s="57"/>
      <c r="QI447" s="57"/>
      <c r="QJ447" s="57"/>
      <c r="QK447" s="57"/>
      <c r="QL447" s="57"/>
      <c r="QM447" s="57"/>
      <c r="QN447" s="57"/>
      <c r="QO447" s="57"/>
      <c r="QP447" s="57"/>
      <c r="QQ447" s="57"/>
      <c r="QR447" s="57"/>
      <c r="QS447" s="57"/>
      <c r="QT447" s="57"/>
      <c r="QU447" s="57"/>
      <c r="QV447" s="57"/>
      <c r="QW447" s="57"/>
      <c r="QX447" s="57"/>
      <c r="QY447" s="57"/>
      <c r="QZ447" s="57"/>
      <c r="RA447" s="57"/>
      <c r="RB447" s="57"/>
      <c r="RC447" s="57"/>
      <c r="RD447" s="57"/>
      <c r="RE447" s="57"/>
      <c r="RF447" s="57"/>
      <c r="RG447" s="57"/>
      <c r="RH447" s="57"/>
      <c r="RI447" s="57"/>
      <c r="RJ447" s="57"/>
      <c r="RK447" s="57"/>
      <c r="RL447" s="57"/>
      <c r="RM447" s="57"/>
      <c r="RN447" s="57"/>
      <c r="RO447" s="57"/>
      <c r="RP447" s="57"/>
      <c r="RQ447" s="57"/>
      <c r="RR447" s="57"/>
      <c r="RS447" s="57"/>
      <c r="RT447" s="57"/>
      <c r="RU447" s="57"/>
      <c r="RV447" s="57"/>
      <c r="RW447" s="57"/>
      <c r="RX447" s="57"/>
      <c r="RY447" s="57"/>
      <c r="RZ447" s="57"/>
      <c r="SA447" s="57"/>
      <c r="SB447" s="57"/>
      <c r="SC447" s="57"/>
      <c r="SD447" s="57"/>
      <c r="SE447" s="57"/>
      <c r="SF447" s="57"/>
      <c r="SG447" s="57"/>
      <c r="SH447" s="57"/>
      <c r="SI447" s="57"/>
      <c r="SJ447" s="57"/>
      <c r="SK447" s="57"/>
      <c r="SL447" s="57"/>
      <c r="SM447" s="57"/>
      <c r="SN447" s="57"/>
      <c r="SO447" s="57"/>
      <c r="SP447" s="57"/>
      <c r="SQ447" s="57"/>
      <c r="SR447" s="57"/>
      <c r="SS447" s="57"/>
      <c r="ST447" s="57"/>
      <c r="SU447" s="57"/>
      <c r="SV447" s="57"/>
      <c r="SW447" s="57"/>
      <c r="SX447" s="57"/>
      <c r="SY447" s="57"/>
      <c r="SZ447" s="57"/>
      <c r="TA447" s="57"/>
      <c r="TB447" s="57"/>
      <c r="TC447" s="57"/>
      <c r="TD447" s="57"/>
      <c r="TE447" s="57"/>
      <c r="TF447" s="57"/>
      <c r="TG447" s="57"/>
      <c r="TH447" s="57"/>
      <c r="TI447" s="57"/>
      <c r="TJ447" s="57"/>
      <c r="TK447" s="57"/>
      <c r="TL447" s="57"/>
      <c r="TM447" s="57"/>
      <c r="TN447" s="57"/>
      <c r="TO447" s="57"/>
      <c r="TP447" s="57"/>
      <c r="TQ447" s="57"/>
      <c r="TR447" s="57"/>
      <c r="TS447" s="57"/>
      <c r="TT447" s="57"/>
      <c r="TU447" s="57"/>
      <c r="TV447" s="57"/>
      <c r="TW447" s="57"/>
      <c r="TX447" s="57"/>
      <c r="TY447" s="57"/>
      <c r="TZ447" s="57"/>
      <c r="UA447" s="57"/>
      <c r="UB447" s="57"/>
      <c r="UC447" s="57"/>
      <c r="UD447" s="57"/>
      <c r="UE447" s="57"/>
      <c r="UF447" s="57"/>
      <c r="UG447" s="57"/>
      <c r="UH447" s="57"/>
      <c r="UI447" s="57"/>
      <c r="UJ447" s="57"/>
      <c r="UK447" s="57"/>
      <c r="UL447" s="57"/>
      <c r="UM447" s="57"/>
      <c r="UN447" s="57"/>
      <c r="UO447" s="57"/>
      <c r="UP447" s="57"/>
      <c r="UQ447" s="57"/>
      <c r="UR447" s="57"/>
      <c r="US447" s="57"/>
      <c r="UT447" s="57"/>
      <c r="UU447" s="57"/>
      <c r="UV447" s="57"/>
      <c r="UW447" s="57"/>
      <c r="UX447" s="57"/>
      <c r="UY447" s="57"/>
      <c r="UZ447" s="57"/>
      <c r="VA447" s="57"/>
      <c r="VB447" s="57"/>
      <c r="VC447" s="57"/>
      <c r="VD447" s="57"/>
      <c r="VE447" s="57"/>
      <c r="VF447" s="57"/>
      <c r="VG447" s="57"/>
      <c r="VH447" s="57"/>
      <c r="VI447" s="57"/>
      <c r="VJ447" s="57"/>
      <c r="VK447" s="57"/>
      <c r="VL447" s="57"/>
      <c r="VM447" s="57"/>
      <c r="VN447" s="57"/>
      <c r="VO447" s="57"/>
      <c r="VP447" s="57"/>
      <c r="VQ447" s="57"/>
      <c r="VR447" s="57"/>
      <c r="VS447" s="57"/>
      <c r="VT447" s="57"/>
      <c r="VU447" s="57"/>
      <c r="VV447" s="57"/>
      <c r="VW447" s="57"/>
      <c r="VX447" s="57"/>
      <c r="VY447" s="57"/>
      <c r="VZ447" s="57"/>
      <c r="WA447" s="57"/>
      <c r="WB447" s="57"/>
      <c r="WC447" s="57"/>
      <c r="WD447" s="57"/>
      <c r="WE447" s="57"/>
      <c r="WF447" s="57"/>
      <c r="WG447" s="57"/>
      <c r="WH447" s="57"/>
      <c r="WI447" s="57"/>
      <c r="WJ447" s="57"/>
      <c r="WK447" s="57"/>
      <c r="WL447" s="57"/>
      <c r="WM447" s="57"/>
      <c r="WN447" s="57"/>
      <c r="WO447" s="57"/>
      <c r="WP447" s="57"/>
      <c r="WQ447" s="57"/>
      <c r="WR447" s="57"/>
      <c r="WS447" s="57"/>
      <c r="WT447" s="57"/>
      <c r="WU447" s="57"/>
      <c r="WV447" s="57"/>
      <c r="WW447" s="57"/>
      <c r="WX447" s="57"/>
      <c r="WY447" s="57"/>
      <c r="WZ447" s="57"/>
      <c r="XA447" s="57"/>
      <c r="XB447" s="57"/>
      <c r="XC447" s="57"/>
      <c r="XD447" s="57"/>
      <c r="XE447" s="57"/>
      <c r="XF447" s="57"/>
      <c r="XG447" s="57"/>
      <c r="XH447" s="57"/>
      <c r="XI447" s="57"/>
      <c r="XJ447" s="57"/>
      <c r="XK447" s="57"/>
      <c r="XL447" s="57"/>
      <c r="XM447" s="57"/>
      <c r="XN447" s="57"/>
      <c r="XO447" s="57"/>
      <c r="XP447" s="57"/>
      <c r="XQ447" s="57"/>
      <c r="XR447" s="57"/>
      <c r="XS447" s="57"/>
      <c r="XT447" s="57"/>
      <c r="XU447" s="57"/>
      <c r="XV447" s="57"/>
      <c r="XW447" s="57"/>
    </row>
    <row r="448">
      <c r="AI448" s="57"/>
      <c r="BR448" s="57"/>
      <c r="DA448" s="57"/>
      <c r="EJ448" s="57"/>
      <c r="EK448" s="57"/>
      <c r="EL448" s="57"/>
      <c r="EM448" s="57"/>
      <c r="EN448" s="57"/>
      <c r="EO448" s="57"/>
      <c r="EP448" s="57"/>
      <c r="EQ448" s="57"/>
      <c r="ER448" s="57"/>
      <c r="ES448" s="57"/>
      <c r="ET448" s="57"/>
      <c r="EU448" s="57"/>
      <c r="EV448" s="57"/>
      <c r="EW448" s="57"/>
      <c r="EX448" s="57"/>
      <c r="EY448" s="57"/>
      <c r="EZ448" s="57"/>
      <c r="FA448" s="57"/>
      <c r="FB448" s="57"/>
      <c r="FC448" s="57"/>
      <c r="FD448" s="57"/>
      <c r="FE448" s="57"/>
      <c r="FF448" s="57"/>
      <c r="FG448" s="57"/>
      <c r="FH448" s="57"/>
      <c r="FI448" s="57"/>
      <c r="FJ448" s="57"/>
      <c r="FK448" s="57"/>
      <c r="FL448" s="57"/>
      <c r="FM448" s="57"/>
      <c r="FN448" s="57"/>
      <c r="FO448" s="57"/>
      <c r="FP448" s="57"/>
      <c r="FQ448" s="57"/>
      <c r="FR448" s="57"/>
      <c r="FS448" s="57"/>
      <c r="FT448" s="57"/>
      <c r="FU448" s="57"/>
      <c r="FV448" s="57"/>
      <c r="FW448" s="57"/>
      <c r="FX448" s="57"/>
      <c r="FY448" s="57"/>
      <c r="FZ448" s="57"/>
      <c r="GA448" s="57"/>
      <c r="GB448" s="57"/>
      <c r="GC448" s="57"/>
      <c r="GD448" s="57"/>
      <c r="GE448" s="57"/>
      <c r="GF448" s="57"/>
      <c r="GG448" s="57"/>
      <c r="GH448" s="57"/>
      <c r="GI448" s="57"/>
      <c r="GJ448" s="57"/>
      <c r="GK448" s="57"/>
      <c r="GL448" s="57"/>
      <c r="GM448" s="57"/>
      <c r="GN448" s="57"/>
      <c r="GO448" s="57"/>
      <c r="GP448" s="57"/>
      <c r="GQ448" s="57"/>
      <c r="GR448" s="57"/>
      <c r="GS448" s="57"/>
      <c r="GT448" s="57"/>
      <c r="GU448" s="57"/>
      <c r="GV448" s="57"/>
      <c r="GW448" s="57"/>
      <c r="GX448" s="57"/>
      <c r="GY448" s="57"/>
      <c r="GZ448" s="57"/>
      <c r="HA448" s="57"/>
      <c r="HB448" s="57"/>
      <c r="HC448" s="57"/>
      <c r="HD448" s="57"/>
      <c r="HE448" s="57"/>
      <c r="HF448" s="57"/>
      <c r="HG448" s="57"/>
      <c r="HH448" s="57"/>
      <c r="HI448" s="57"/>
      <c r="HJ448" s="57"/>
      <c r="HK448" s="57"/>
      <c r="HL448" s="57"/>
      <c r="HM448" s="57"/>
      <c r="HN448" s="57"/>
      <c r="HO448" s="57"/>
      <c r="HP448" s="57"/>
      <c r="HQ448" s="57"/>
      <c r="HR448" s="57"/>
      <c r="HS448" s="57"/>
      <c r="HT448" s="57"/>
      <c r="HU448" s="57"/>
      <c r="HV448" s="57"/>
      <c r="HW448" s="57"/>
      <c r="HX448" s="57"/>
      <c r="HY448" s="57"/>
      <c r="HZ448" s="57"/>
      <c r="IA448" s="57"/>
      <c r="IB448" s="57"/>
      <c r="IC448" s="57"/>
      <c r="ID448" s="57"/>
      <c r="IE448" s="57"/>
      <c r="IF448" s="57"/>
      <c r="IG448" s="57"/>
      <c r="IH448" s="57"/>
      <c r="II448" s="57"/>
      <c r="IJ448" s="57"/>
      <c r="IK448" s="57"/>
      <c r="IL448" s="57"/>
      <c r="IM448" s="57"/>
      <c r="IN448" s="57"/>
      <c r="IO448" s="57"/>
      <c r="IP448" s="57"/>
      <c r="IQ448" s="57"/>
      <c r="IR448" s="57"/>
      <c r="IS448" s="57"/>
      <c r="IT448" s="57"/>
      <c r="IU448" s="57"/>
      <c r="IV448" s="57"/>
      <c r="IW448" s="57"/>
      <c r="IX448" s="57"/>
      <c r="IY448" s="57"/>
      <c r="IZ448" s="57"/>
      <c r="JA448" s="57"/>
      <c r="JB448" s="57"/>
      <c r="JC448" s="57"/>
      <c r="JD448" s="57"/>
      <c r="JE448" s="57"/>
      <c r="JF448" s="57"/>
      <c r="JG448" s="57"/>
      <c r="JH448" s="57"/>
      <c r="JI448" s="57"/>
      <c r="JJ448" s="57"/>
      <c r="JK448" s="57"/>
      <c r="JL448" s="57"/>
      <c r="JM448" s="57"/>
      <c r="JN448" s="57"/>
      <c r="JO448" s="57"/>
      <c r="JP448" s="57"/>
      <c r="JQ448" s="57"/>
      <c r="JR448" s="57"/>
      <c r="JS448" s="57"/>
      <c r="JT448" s="57"/>
      <c r="JU448" s="57"/>
      <c r="JV448" s="57"/>
      <c r="JW448" s="57"/>
      <c r="JX448" s="57"/>
      <c r="JY448" s="57"/>
      <c r="JZ448" s="57"/>
      <c r="KA448" s="57"/>
      <c r="KB448" s="57"/>
      <c r="KC448" s="57"/>
      <c r="KD448" s="57"/>
      <c r="KE448" s="57"/>
      <c r="KF448" s="57"/>
      <c r="KG448" s="57"/>
      <c r="KH448" s="57"/>
      <c r="KI448" s="57"/>
      <c r="KJ448" s="57"/>
      <c r="KK448" s="57"/>
      <c r="KL448" s="57"/>
      <c r="KM448" s="57"/>
      <c r="KN448" s="57"/>
      <c r="KO448" s="57"/>
      <c r="KP448" s="57"/>
      <c r="KQ448" s="57"/>
      <c r="KR448" s="57"/>
      <c r="KS448" s="57"/>
      <c r="KT448" s="57"/>
      <c r="KU448" s="57"/>
      <c r="KV448" s="57"/>
      <c r="KW448" s="57"/>
      <c r="KX448" s="57"/>
      <c r="KY448" s="57"/>
      <c r="KZ448" s="57"/>
      <c r="LA448" s="57"/>
      <c r="LB448" s="57"/>
      <c r="LC448" s="57"/>
      <c r="LD448" s="57"/>
      <c r="LE448" s="57"/>
      <c r="LF448" s="57"/>
      <c r="LG448" s="57"/>
      <c r="LH448" s="57"/>
      <c r="LI448" s="57"/>
      <c r="LJ448" s="57"/>
      <c r="LK448" s="57"/>
      <c r="LL448" s="57"/>
      <c r="LM448" s="57"/>
      <c r="LN448" s="57"/>
      <c r="LO448" s="57"/>
      <c r="LP448" s="57"/>
      <c r="LQ448" s="57"/>
      <c r="LR448" s="57"/>
      <c r="LS448" s="57"/>
      <c r="LT448" s="57"/>
      <c r="LU448" s="57"/>
      <c r="LV448" s="57"/>
      <c r="LW448" s="57"/>
      <c r="LX448" s="57"/>
      <c r="LY448" s="57"/>
      <c r="LZ448" s="57"/>
      <c r="MA448" s="57"/>
      <c r="MB448" s="57"/>
      <c r="MC448" s="57"/>
      <c r="MD448" s="57"/>
      <c r="ME448" s="57"/>
      <c r="MF448" s="57"/>
      <c r="MG448" s="57"/>
      <c r="MH448" s="57"/>
      <c r="MI448" s="57"/>
      <c r="MJ448" s="57"/>
      <c r="MK448" s="57"/>
      <c r="ML448" s="57"/>
      <c r="MM448" s="57"/>
      <c r="MN448" s="57"/>
      <c r="MO448" s="57"/>
      <c r="MP448" s="57"/>
      <c r="MQ448" s="57"/>
      <c r="MR448" s="57"/>
      <c r="MS448" s="57"/>
      <c r="MT448" s="57"/>
      <c r="MU448" s="57"/>
      <c r="MV448" s="57"/>
      <c r="MW448" s="57"/>
      <c r="MX448" s="57"/>
      <c r="MY448" s="57"/>
      <c r="MZ448" s="57"/>
      <c r="NA448" s="57"/>
      <c r="NB448" s="57"/>
      <c r="NC448" s="57"/>
      <c r="ND448" s="57"/>
      <c r="NE448" s="57"/>
      <c r="NF448" s="57"/>
      <c r="NG448" s="57"/>
      <c r="NH448" s="57"/>
      <c r="NI448" s="57"/>
      <c r="NJ448" s="57"/>
      <c r="NK448" s="57"/>
      <c r="NL448" s="57"/>
      <c r="NM448" s="57"/>
      <c r="NN448" s="57"/>
      <c r="NO448" s="57"/>
      <c r="NP448" s="57"/>
      <c r="NQ448" s="57"/>
      <c r="NR448" s="57"/>
      <c r="NS448" s="57"/>
      <c r="NT448" s="57"/>
      <c r="NU448" s="57"/>
      <c r="NV448" s="57"/>
      <c r="NW448" s="57"/>
      <c r="NX448" s="57"/>
      <c r="NY448" s="57"/>
      <c r="NZ448" s="57"/>
      <c r="OA448" s="57"/>
      <c r="OB448" s="57"/>
      <c r="OC448" s="57"/>
      <c r="OD448" s="57"/>
      <c r="OE448" s="57"/>
      <c r="OF448" s="57"/>
      <c r="OG448" s="57"/>
      <c r="OH448" s="57"/>
      <c r="OI448" s="57"/>
      <c r="OJ448" s="57"/>
      <c r="OK448" s="57"/>
      <c r="OL448" s="57"/>
      <c r="OM448" s="57"/>
      <c r="ON448" s="57"/>
      <c r="OO448" s="57"/>
      <c r="OP448" s="57"/>
      <c r="OQ448" s="57"/>
      <c r="OR448" s="57"/>
      <c r="OS448" s="57"/>
      <c r="OT448" s="57"/>
      <c r="OU448" s="57"/>
      <c r="OV448" s="57"/>
      <c r="OW448" s="57"/>
      <c r="OX448" s="57"/>
      <c r="OY448" s="57"/>
      <c r="OZ448" s="57"/>
      <c r="PA448" s="57"/>
      <c r="PB448" s="57"/>
      <c r="PC448" s="57"/>
      <c r="PD448" s="57"/>
      <c r="PE448" s="57"/>
      <c r="PF448" s="57"/>
      <c r="PG448" s="57"/>
      <c r="PH448" s="57"/>
      <c r="PI448" s="57"/>
      <c r="PJ448" s="57"/>
      <c r="PK448" s="57"/>
      <c r="PL448" s="57"/>
      <c r="PM448" s="57"/>
      <c r="PN448" s="57"/>
      <c r="PO448" s="57"/>
      <c r="PP448" s="57"/>
      <c r="PQ448" s="57"/>
      <c r="PR448" s="57"/>
      <c r="PS448" s="57"/>
      <c r="PT448" s="57"/>
      <c r="PU448" s="57"/>
      <c r="PV448" s="57"/>
      <c r="PW448" s="57"/>
      <c r="PX448" s="57"/>
      <c r="PY448" s="57"/>
      <c r="PZ448" s="57"/>
      <c r="QA448" s="57"/>
      <c r="QB448" s="57"/>
      <c r="QC448" s="57"/>
      <c r="QD448" s="57"/>
      <c r="QE448" s="57"/>
      <c r="QF448" s="57"/>
      <c r="QG448" s="57"/>
      <c r="QH448" s="57"/>
      <c r="QI448" s="57"/>
      <c r="QJ448" s="57"/>
      <c r="QK448" s="57"/>
      <c r="QL448" s="57"/>
      <c r="QM448" s="57"/>
      <c r="QN448" s="57"/>
      <c r="QO448" s="57"/>
      <c r="QP448" s="57"/>
      <c r="QQ448" s="57"/>
      <c r="QR448" s="57"/>
      <c r="QS448" s="57"/>
      <c r="QT448" s="57"/>
      <c r="QU448" s="57"/>
      <c r="QV448" s="57"/>
      <c r="QW448" s="57"/>
      <c r="QX448" s="57"/>
      <c r="QY448" s="57"/>
      <c r="QZ448" s="57"/>
      <c r="RA448" s="57"/>
      <c r="RB448" s="57"/>
      <c r="RC448" s="57"/>
      <c r="RD448" s="57"/>
      <c r="RE448" s="57"/>
      <c r="RF448" s="57"/>
      <c r="RG448" s="57"/>
      <c r="RH448" s="57"/>
      <c r="RI448" s="57"/>
      <c r="RJ448" s="57"/>
      <c r="RK448" s="57"/>
      <c r="RL448" s="57"/>
      <c r="RM448" s="57"/>
      <c r="RN448" s="57"/>
      <c r="RO448" s="57"/>
      <c r="RP448" s="57"/>
      <c r="RQ448" s="57"/>
      <c r="RR448" s="57"/>
      <c r="RS448" s="57"/>
      <c r="RT448" s="57"/>
      <c r="RU448" s="57"/>
      <c r="RV448" s="57"/>
      <c r="RW448" s="57"/>
      <c r="RX448" s="57"/>
      <c r="RY448" s="57"/>
      <c r="RZ448" s="57"/>
      <c r="SA448" s="57"/>
      <c r="SB448" s="57"/>
      <c r="SC448" s="57"/>
      <c r="SD448" s="57"/>
      <c r="SE448" s="57"/>
      <c r="SF448" s="57"/>
      <c r="SG448" s="57"/>
      <c r="SH448" s="57"/>
      <c r="SI448" s="57"/>
      <c r="SJ448" s="57"/>
      <c r="SK448" s="57"/>
      <c r="SL448" s="57"/>
      <c r="SM448" s="57"/>
      <c r="SN448" s="57"/>
      <c r="SO448" s="57"/>
      <c r="SP448" s="57"/>
      <c r="SQ448" s="57"/>
      <c r="SR448" s="57"/>
      <c r="SS448" s="57"/>
      <c r="ST448" s="57"/>
      <c r="SU448" s="57"/>
      <c r="SV448" s="57"/>
      <c r="SW448" s="57"/>
      <c r="SX448" s="57"/>
      <c r="SY448" s="57"/>
      <c r="SZ448" s="57"/>
      <c r="TA448" s="57"/>
      <c r="TB448" s="57"/>
      <c r="TC448" s="57"/>
      <c r="TD448" s="57"/>
      <c r="TE448" s="57"/>
      <c r="TF448" s="57"/>
      <c r="TG448" s="57"/>
      <c r="TH448" s="57"/>
      <c r="TI448" s="57"/>
      <c r="TJ448" s="57"/>
      <c r="TK448" s="57"/>
      <c r="TL448" s="57"/>
      <c r="TM448" s="57"/>
      <c r="TN448" s="57"/>
      <c r="TO448" s="57"/>
      <c r="TP448" s="57"/>
      <c r="TQ448" s="57"/>
      <c r="TR448" s="57"/>
      <c r="TS448" s="57"/>
      <c r="TT448" s="57"/>
      <c r="TU448" s="57"/>
      <c r="TV448" s="57"/>
      <c r="TW448" s="57"/>
      <c r="TX448" s="57"/>
      <c r="TY448" s="57"/>
      <c r="TZ448" s="57"/>
      <c r="UA448" s="57"/>
      <c r="UB448" s="57"/>
      <c r="UC448" s="57"/>
      <c r="UD448" s="57"/>
      <c r="UE448" s="57"/>
      <c r="UF448" s="57"/>
      <c r="UG448" s="57"/>
      <c r="UH448" s="57"/>
      <c r="UI448" s="57"/>
      <c r="UJ448" s="57"/>
      <c r="UK448" s="57"/>
      <c r="UL448" s="57"/>
      <c r="UM448" s="57"/>
      <c r="UN448" s="57"/>
      <c r="UO448" s="57"/>
      <c r="UP448" s="57"/>
      <c r="UQ448" s="57"/>
      <c r="UR448" s="57"/>
      <c r="US448" s="57"/>
      <c r="UT448" s="57"/>
      <c r="UU448" s="57"/>
      <c r="UV448" s="57"/>
      <c r="UW448" s="57"/>
      <c r="UX448" s="57"/>
      <c r="UY448" s="57"/>
      <c r="UZ448" s="57"/>
      <c r="VA448" s="57"/>
      <c r="VB448" s="57"/>
      <c r="VC448" s="57"/>
      <c r="VD448" s="57"/>
      <c r="VE448" s="57"/>
      <c r="VF448" s="57"/>
      <c r="VG448" s="57"/>
      <c r="VH448" s="57"/>
      <c r="VI448" s="57"/>
      <c r="VJ448" s="57"/>
      <c r="VK448" s="57"/>
      <c r="VL448" s="57"/>
      <c r="VM448" s="57"/>
      <c r="VN448" s="57"/>
      <c r="VO448" s="57"/>
      <c r="VP448" s="57"/>
      <c r="VQ448" s="57"/>
      <c r="VR448" s="57"/>
      <c r="VS448" s="57"/>
      <c r="VT448" s="57"/>
      <c r="VU448" s="57"/>
      <c r="VV448" s="57"/>
      <c r="VW448" s="57"/>
      <c r="VX448" s="57"/>
      <c r="VY448" s="57"/>
      <c r="VZ448" s="57"/>
      <c r="WA448" s="57"/>
      <c r="WB448" s="57"/>
      <c r="WC448" s="57"/>
      <c r="WD448" s="57"/>
      <c r="WE448" s="57"/>
      <c r="WF448" s="57"/>
      <c r="WG448" s="57"/>
      <c r="WH448" s="57"/>
      <c r="WI448" s="57"/>
      <c r="WJ448" s="57"/>
      <c r="WK448" s="57"/>
      <c r="WL448" s="57"/>
      <c r="WM448" s="57"/>
      <c r="WN448" s="57"/>
      <c r="WO448" s="57"/>
      <c r="WP448" s="57"/>
      <c r="WQ448" s="57"/>
      <c r="WR448" s="57"/>
      <c r="WS448" s="57"/>
      <c r="WT448" s="57"/>
      <c r="WU448" s="57"/>
      <c r="WV448" s="57"/>
      <c r="WW448" s="57"/>
      <c r="WX448" s="57"/>
      <c r="WY448" s="57"/>
      <c r="WZ448" s="57"/>
      <c r="XA448" s="57"/>
      <c r="XB448" s="57"/>
      <c r="XC448" s="57"/>
      <c r="XD448" s="57"/>
      <c r="XE448" s="57"/>
      <c r="XF448" s="57"/>
      <c r="XG448" s="57"/>
      <c r="XH448" s="57"/>
      <c r="XI448" s="57"/>
      <c r="XJ448" s="57"/>
      <c r="XK448" s="57"/>
      <c r="XL448" s="57"/>
      <c r="XM448" s="57"/>
      <c r="XN448" s="57"/>
      <c r="XO448" s="57"/>
      <c r="XP448" s="57"/>
      <c r="XQ448" s="57"/>
      <c r="XR448" s="57"/>
      <c r="XS448" s="57"/>
      <c r="XT448" s="57"/>
      <c r="XU448" s="57"/>
      <c r="XV448" s="57"/>
      <c r="XW448" s="57"/>
    </row>
    <row r="449">
      <c r="AI449" s="57"/>
      <c r="BR449" s="57"/>
      <c r="DA449" s="57"/>
      <c r="EJ449" s="57"/>
      <c r="EK449" s="57"/>
      <c r="EL449" s="57"/>
      <c r="EM449" s="57"/>
      <c r="EN449" s="57"/>
      <c r="EO449" s="57"/>
      <c r="EP449" s="57"/>
      <c r="EQ449" s="57"/>
      <c r="ER449" s="57"/>
      <c r="ES449" s="57"/>
      <c r="ET449" s="57"/>
      <c r="EU449" s="57"/>
      <c r="EV449" s="57"/>
      <c r="EW449" s="57"/>
      <c r="EX449" s="57"/>
      <c r="EY449" s="57"/>
      <c r="EZ449" s="57"/>
      <c r="FA449" s="57"/>
      <c r="FB449" s="57"/>
      <c r="FC449" s="57"/>
      <c r="FD449" s="57"/>
      <c r="FE449" s="57"/>
      <c r="FF449" s="57"/>
      <c r="FG449" s="57"/>
      <c r="FH449" s="57"/>
      <c r="FI449" s="57"/>
      <c r="FJ449" s="57"/>
      <c r="FK449" s="57"/>
      <c r="FL449" s="57"/>
      <c r="FM449" s="57"/>
      <c r="FN449" s="57"/>
      <c r="FO449" s="57"/>
      <c r="FP449" s="57"/>
      <c r="FQ449" s="57"/>
      <c r="FR449" s="57"/>
      <c r="FS449" s="57"/>
      <c r="FT449" s="57"/>
      <c r="FU449" s="57"/>
      <c r="FV449" s="57"/>
      <c r="FW449" s="57"/>
      <c r="FX449" s="57"/>
      <c r="FY449" s="57"/>
      <c r="FZ449" s="57"/>
      <c r="GA449" s="57"/>
      <c r="GB449" s="57"/>
      <c r="GC449" s="57"/>
      <c r="GD449" s="57"/>
      <c r="GE449" s="57"/>
      <c r="GF449" s="57"/>
      <c r="GG449" s="57"/>
      <c r="GH449" s="57"/>
      <c r="GI449" s="57"/>
      <c r="GJ449" s="57"/>
      <c r="GK449" s="57"/>
      <c r="GL449" s="57"/>
      <c r="GM449" s="57"/>
      <c r="GN449" s="57"/>
      <c r="GO449" s="57"/>
      <c r="GP449" s="57"/>
      <c r="GQ449" s="57"/>
      <c r="GR449" s="57"/>
      <c r="GS449" s="57"/>
      <c r="GT449" s="57"/>
      <c r="GU449" s="57"/>
      <c r="GV449" s="57"/>
      <c r="GW449" s="57"/>
      <c r="GX449" s="57"/>
      <c r="GY449" s="57"/>
      <c r="GZ449" s="57"/>
      <c r="HA449" s="57"/>
      <c r="HB449" s="57"/>
      <c r="HC449" s="57"/>
      <c r="HD449" s="57"/>
      <c r="HE449" s="57"/>
      <c r="HF449" s="57"/>
      <c r="HG449" s="57"/>
      <c r="HH449" s="57"/>
      <c r="HI449" s="57"/>
      <c r="HJ449" s="57"/>
      <c r="HK449" s="57"/>
      <c r="HL449" s="57"/>
      <c r="HM449" s="57"/>
      <c r="HN449" s="57"/>
      <c r="HO449" s="57"/>
      <c r="HP449" s="57"/>
      <c r="HQ449" s="57"/>
      <c r="HR449" s="57"/>
      <c r="HS449" s="57"/>
      <c r="HT449" s="57"/>
      <c r="HU449" s="57"/>
      <c r="HV449" s="57"/>
      <c r="HW449" s="57"/>
      <c r="HX449" s="57"/>
      <c r="HY449" s="57"/>
      <c r="HZ449" s="57"/>
      <c r="IA449" s="57"/>
      <c r="IB449" s="57"/>
      <c r="IC449" s="57"/>
      <c r="ID449" s="57"/>
      <c r="IE449" s="57"/>
      <c r="IF449" s="57"/>
      <c r="IG449" s="57"/>
      <c r="IH449" s="57"/>
      <c r="II449" s="57"/>
      <c r="IJ449" s="57"/>
      <c r="IK449" s="57"/>
      <c r="IL449" s="57"/>
      <c r="IM449" s="57"/>
      <c r="IN449" s="57"/>
      <c r="IO449" s="57"/>
      <c r="IP449" s="57"/>
      <c r="IQ449" s="57"/>
      <c r="IR449" s="57"/>
      <c r="IS449" s="57"/>
      <c r="IT449" s="57"/>
      <c r="IU449" s="57"/>
      <c r="IV449" s="57"/>
      <c r="IW449" s="57"/>
      <c r="IX449" s="57"/>
      <c r="IY449" s="57"/>
      <c r="IZ449" s="57"/>
      <c r="JA449" s="57"/>
      <c r="JB449" s="57"/>
      <c r="JC449" s="57"/>
      <c r="JD449" s="57"/>
      <c r="JE449" s="57"/>
      <c r="JF449" s="57"/>
      <c r="JG449" s="57"/>
      <c r="JH449" s="57"/>
      <c r="JI449" s="57"/>
      <c r="JJ449" s="57"/>
      <c r="JK449" s="57"/>
      <c r="JL449" s="57"/>
      <c r="JM449" s="57"/>
      <c r="JN449" s="57"/>
      <c r="JO449" s="57"/>
      <c r="JP449" s="57"/>
      <c r="JQ449" s="57"/>
      <c r="JR449" s="57"/>
      <c r="JS449" s="57"/>
      <c r="JT449" s="57"/>
      <c r="JU449" s="57"/>
      <c r="JV449" s="57"/>
      <c r="JW449" s="57"/>
      <c r="JX449" s="57"/>
      <c r="JY449" s="57"/>
      <c r="JZ449" s="57"/>
      <c r="KA449" s="57"/>
      <c r="KB449" s="57"/>
      <c r="KC449" s="57"/>
      <c r="KD449" s="57"/>
      <c r="KE449" s="57"/>
      <c r="KF449" s="57"/>
      <c r="KG449" s="57"/>
      <c r="KH449" s="57"/>
      <c r="KI449" s="57"/>
      <c r="KJ449" s="57"/>
      <c r="KK449" s="57"/>
      <c r="KL449" s="57"/>
      <c r="KM449" s="57"/>
      <c r="KN449" s="57"/>
      <c r="KO449" s="57"/>
      <c r="KP449" s="57"/>
      <c r="KQ449" s="57"/>
      <c r="KR449" s="57"/>
      <c r="KS449" s="57"/>
      <c r="KT449" s="57"/>
      <c r="KU449" s="57"/>
      <c r="KV449" s="57"/>
      <c r="KW449" s="57"/>
      <c r="KX449" s="57"/>
      <c r="KY449" s="57"/>
      <c r="KZ449" s="57"/>
      <c r="LA449" s="57"/>
      <c r="LB449" s="57"/>
      <c r="LC449" s="57"/>
      <c r="LD449" s="57"/>
      <c r="LE449" s="57"/>
      <c r="LF449" s="57"/>
      <c r="LG449" s="57"/>
      <c r="LH449" s="57"/>
      <c r="LI449" s="57"/>
      <c r="LJ449" s="57"/>
      <c r="LK449" s="57"/>
      <c r="LL449" s="57"/>
      <c r="LM449" s="57"/>
      <c r="LN449" s="57"/>
      <c r="LO449" s="57"/>
      <c r="LP449" s="57"/>
      <c r="LQ449" s="57"/>
      <c r="LR449" s="57"/>
      <c r="LS449" s="57"/>
      <c r="LT449" s="57"/>
      <c r="LU449" s="57"/>
      <c r="LV449" s="57"/>
      <c r="LW449" s="57"/>
      <c r="LX449" s="57"/>
      <c r="LY449" s="57"/>
      <c r="LZ449" s="57"/>
      <c r="MA449" s="57"/>
      <c r="MB449" s="57"/>
      <c r="MC449" s="57"/>
      <c r="MD449" s="57"/>
      <c r="ME449" s="57"/>
      <c r="MF449" s="57"/>
      <c r="MG449" s="57"/>
      <c r="MH449" s="57"/>
      <c r="MI449" s="57"/>
      <c r="MJ449" s="57"/>
      <c r="MK449" s="57"/>
      <c r="ML449" s="57"/>
      <c r="MM449" s="57"/>
      <c r="MN449" s="57"/>
      <c r="MO449" s="57"/>
      <c r="MP449" s="57"/>
      <c r="MQ449" s="57"/>
      <c r="MR449" s="57"/>
      <c r="MS449" s="57"/>
      <c r="MT449" s="57"/>
      <c r="MU449" s="57"/>
      <c r="MV449" s="57"/>
      <c r="MW449" s="57"/>
      <c r="MX449" s="57"/>
      <c r="MY449" s="57"/>
      <c r="MZ449" s="57"/>
      <c r="NA449" s="57"/>
      <c r="NB449" s="57"/>
      <c r="NC449" s="57"/>
      <c r="ND449" s="57"/>
      <c r="NE449" s="57"/>
      <c r="NF449" s="57"/>
      <c r="NG449" s="57"/>
      <c r="NH449" s="57"/>
      <c r="NI449" s="57"/>
      <c r="NJ449" s="57"/>
      <c r="NK449" s="57"/>
      <c r="NL449" s="57"/>
      <c r="NM449" s="57"/>
      <c r="NN449" s="57"/>
      <c r="NO449" s="57"/>
      <c r="NP449" s="57"/>
      <c r="NQ449" s="57"/>
      <c r="NR449" s="57"/>
      <c r="NS449" s="57"/>
      <c r="NT449" s="57"/>
      <c r="NU449" s="57"/>
      <c r="NV449" s="57"/>
      <c r="NW449" s="57"/>
      <c r="NX449" s="57"/>
      <c r="NY449" s="57"/>
      <c r="NZ449" s="57"/>
      <c r="OA449" s="57"/>
      <c r="OB449" s="57"/>
      <c r="OC449" s="57"/>
      <c r="OD449" s="57"/>
      <c r="OE449" s="57"/>
      <c r="OF449" s="57"/>
      <c r="OG449" s="57"/>
      <c r="OH449" s="57"/>
      <c r="OI449" s="57"/>
      <c r="OJ449" s="57"/>
      <c r="OK449" s="57"/>
      <c r="OL449" s="57"/>
      <c r="OM449" s="57"/>
      <c r="ON449" s="57"/>
      <c r="OO449" s="57"/>
      <c r="OP449" s="57"/>
      <c r="OQ449" s="57"/>
      <c r="OR449" s="57"/>
      <c r="OS449" s="57"/>
      <c r="OT449" s="57"/>
      <c r="OU449" s="57"/>
      <c r="OV449" s="57"/>
      <c r="OW449" s="57"/>
      <c r="OX449" s="57"/>
      <c r="OY449" s="57"/>
      <c r="OZ449" s="57"/>
      <c r="PA449" s="57"/>
      <c r="PB449" s="57"/>
      <c r="PC449" s="57"/>
      <c r="PD449" s="57"/>
      <c r="PE449" s="57"/>
      <c r="PF449" s="57"/>
      <c r="PG449" s="57"/>
      <c r="PH449" s="57"/>
      <c r="PI449" s="57"/>
      <c r="PJ449" s="57"/>
      <c r="PK449" s="57"/>
      <c r="PL449" s="57"/>
      <c r="PM449" s="57"/>
      <c r="PN449" s="57"/>
      <c r="PO449" s="57"/>
      <c r="PP449" s="57"/>
      <c r="PQ449" s="57"/>
      <c r="PR449" s="57"/>
      <c r="PS449" s="57"/>
      <c r="PT449" s="57"/>
      <c r="PU449" s="57"/>
      <c r="PV449" s="57"/>
      <c r="PW449" s="57"/>
      <c r="PX449" s="57"/>
      <c r="PY449" s="57"/>
      <c r="PZ449" s="57"/>
      <c r="QA449" s="57"/>
      <c r="QB449" s="57"/>
      <c r="QC449" s="57"/>
      <c r="QD449" s="57"/>
      <c r="QE449" s="57"/>
      <c r="QF449" s="57"/>
      <c r="QG449" s="57"/>
      <c r="QH449" s="57"/>
      <c r="QI449" s="57"/>
      <c r="QJ449" s="57"/>
      <c r="QK449" s="57"/>
      <c r="QL449" s="57"/>
      <c r="QM449" s="57"/>
      <c r="QN449" s="57"/>
      <c r="QO449" s="57"/>
      <c r="QP449" s="57"/>
      <c r="QQ449" s="57"/>
      <c r="QR449" s="57"/>
      <c r="QS449" s="57"/>
      <c r="QT449" s="57"/>
      <c r="QU449" s="57"/>
      <c r="QV449" s="57"/>
      <c r="QW449" s="57"/>
      <c r="QX449" s="57"/>
      <c r="QY449" s="57"/>
      <c r="QZ449" s="57"/>
      <c r="RA449" s="57"/>
      <c r="RB449" s="57"/>
      <c r="RC449" s="57"/>
      <c r="RD449" s="57"/>
      <c r="RE449" s="57"/>
      <c r="RF449" s="57"/>
      <c r="RG449" s="57"/>
      <c r="RH449" s="57"/>
      <c r="RI449" s="57"/>
      <c r="RJ449" s="57"/>
      <c r="RK449" s="57"/>
      <c r="RL449" s="57"/>
      <c r="RM449" s="57"/>
      <c r="RN449" s="57"/>
      <c r="RO449" s="57"/>
      <c r="RP449" s="57"/>
      <c r="RQ449" s="57"/>
      <c r="RR449" s="57"/>
      <c r="RS449" s="57"/>
      <c r="RT449" s="57"/>
      <c r="RU449" s="57"/>
      <c r="RV449" s="57"/>
      <c r="RW449" s="57"/>
      <c r="RX449" s="57"/>
      <c r="RY449" s="57"/>
      <c r="RZ449" s="57"/>
      <c r="SA449" s="57"/>
      <c r="SB449" s="57"/>
      <c r="SC449" s="57"/>
      <c r="SD449" s="57"/>
      <c r="SE449" s="57"/>
      <c r="SF449" s="57"/>
      <c r="SG449" s="57"/>
      <c r="SH449" s="57"/>
      <c r="SI449" s="57"/>
      <c r="SJ449" s="57"/>
      <c r="SK449" s="57"/>
      <c r="SL449" s="57"/>
      <c r="SM449" s="57"/>
      <c r="SN449" s="57"/>
      <c r="SO449" s="57"/>
      <c r="SP449" s="57"/>
      <c r="SQ449" s="57"/>
      <c r="SR449" s="57"/>
      <c r="SS449" s="57"/>
      <c r="ST449" s="57"/>
      <c r="SU449" s="57"/>
      <c r="SV449" s="57"/>
      <c r="SW449" s="57"/>
      <c r="SX449" s="57"/>
      <c r="SY449" s="57"/>
      <c r="SZ449" s="57"/>
      <c r="TA449" s="57"/>
      <c r="TB449" s="57"/>
      <c r="TC449" s="57"/>
      <c r="TD449" s="57"/>
      <c r="TE449" s="57"/>
      <c r="TF449" s="57"/>
      <c r="TG449" s="57"/>
      <c r="TH449" s="57"/>
      <c r="TI449" s="57"/>
      <c r="TJ449" s="57"/>
      <c r="TK449" s="57"/>
      <c r="TL449" s="57"/>
      <c r="TM449" s="57"/>
      <c r="TN449" s="57"/>
      <c r="TO449" s="57"/>
      <c r="TP449" s="57"/>
      <c r="TQ449" s="57"/>
      <c r="TR449" s="57"/>
      <c r="TS449" s="57"/>
      <c r="TT449" s="57"/>
      <c r="TU449" s="57"/>
      <c r="TV449" s="57"/>
      <c r="TW449" s="57"/>
      <c r="TX449" s="57"/>
      <c r="TY449" s="57"/>
      <c r="TZ449" s="57"/>
      <c r="UA449" s="57"/>
      <c r="UB449" s="57"/>
      <c r="UC449" s="57"/>
      <c r="UD449" s="57"/>
      <c r="UE449" s="57"/>
      <c r="UF449" s="57"/>
      <c r="UG449" s="57"/>
      <c r="UH449" s="57"/>
      <c r="UI449" s="57"/>
      <c r="UJ449" s="57"/>
      <c r="UK449" s="57"/>
      <c r="UL449" s="57"/>
      <c r="UM449" s="57"/>
      <c r="UN449" s="57"/>
      <c r="UO449" s="57"/>
      <c r="UP449" s="57"/>
      <c r="UQ449" s="57"/>
      <c r="UR449" s="57"/>
      <c r="US449" s="57"/>
      <c r="UT449" s="57"/>
      <c r="UU449" s="57"/>
      <c r="UV449" s="57"/>
      <c r="UW449" s="57"/>
      <c r="UX449" s="57"/>
      <c r="UY449" s="57"/>
      <c r="UZ449" s="57"/>
      <c r="VA449" s="57"/>
      <c r="VB449" s="57"/>
      <c r="VC449" s="57"/>
      <c r="VD449" s="57"/>
      <c r="VE449" s="57"/>
      <c r="VF449" s="57"/>
      <c r="VG449" s="57"/>
      <c r="VH449" s="57"/>
      <c r="VI449" s="57"/>
      <c r="VJ449" s="57"/>
      <c r="VK449" s="57"/>
      <c r="VL449" s="57"/>
      <c r="VM449" s="57"/>
      <c r="VN449" s="57"/>
      <c r="VO449" s="57"/>
      <c r="VP449" s="57"/>
      <c r="VQ449" s="57"/>
      <c r="VR449" s="57"/>
      <c r="VS449" s="57"/>
      <c r="VT449" s="57"/>
      <c r="VU449" s="57"/>
      <c r="VV449" s="57"/>
      <c r="VW449" s="57"/>
      <c r="VX449" s="57"/>
      <c r="VY449" s="57"/>
      <c r="VZ449" s="57"/>
      <c r="WA449" s="57"/>
      <c r="WB449" s="57"/>
      <c r="WC449" s="57"/>
      <c r="WD449" s="57"/>
      <c r="WE449" s="57"/>
      <c r="WF449" s="57"/>
      <c r="WG449" s="57"/>
      <c r="WH449" s="57"/>
      <c r="WI449" s="57"/>
      <c r="WJ449" s="57"/>
      <c r="WK449" s="57"/>
      <c r="WL449" s="57"/>
      <c r="WM449" s="57"/>
      <c r="WN449" s="57"/>
      <c r="WO449" s="57"/>
      <c r="WP449" s="57"/>
      <c r="WQ449" s="57"/>
      <c r="WR449" s="57"/>
      <c r="WS449" s="57"/>
      <c r="WT449" s="57"/>
      <c r="WU449" s="57"/>
      <c r="WV449" s="57"/>
      <c r="WW449" s="57"/>
      <c r="WX449" s="57"/>
      <c r="WY449" s="57"/>
      <c r="WZ449" s="57"/>
      <c r="XA449" s="57"/>
      <c r="XB449" s="57"/>
      <c r="XC449" s="57"/>
      <c r="XD449" s="57"/>
      <c r="XE449" s="57"/>
      <c r="XF449" s="57"/>
      <c r="XG449" s="57"/>
      <c r="XH449" s="57"/>
      <c r="XI449" s="57"/>
      <c r="XJ449" s="57"/>
      <c r="XK449" s="57"/>
      <c r="XL449" s="57"/>
      <c r="XM449" s="57"/>
      <c r="XN449" s="57"/>
      <c r="XO449" s="57"/>
      <c r="XP449" s="57"/>
      <c r="XQ449" s="57"/>
      <c r="XR449" s="57"/>
      <c r="XS449" s="57"/>
      <c r="XT449" s="57"/>
      <c r="XU449" s="57"/>
      <c r="XV449" s="57"/>
      <c r="XW449" s="57"/>
    </row>
    <row r="450">
      <c r="AI450" s="57"/>
      <c r="BR450" s="57"/>
      <c r="DA450" s="57"/>
      <c r="EJ450" s="57"/>
      <c r="EK450" s="57"/>
      <c r="EL450" s="57"/>
      <c r="EM450" s="57"/>
      <c r="EN450" s="57"/>
      <c r="EO450" s="57"/>
      <c r="EP450" s="57"/>
      <c r="EQ450" s="57"/>
      <c r="ER450" s="57"/>
      <c r="ES450" s="57"/>
      <c r="ET450" s="57"/>
      <c r="EU450" s="57"/>
      <c r="EV450" s="57"/>
      <c r="EW450" s="57"/>
      <c r="EX450" s="57"/>
      <c r="EY450" s="57"/>
      <c r="EZ450" s="57"/>
      <c r="FA450" s="57"/>
      <c r="FB450" s="57"/>
      <c r="FC450" s="57"/>
      <c r="FD450" s="57"/>
      <c r="FE450" s="57"/>
      <c r="FF450" s="57"/>
      <c r="FG450" s="57"/>
      <c r="FH450" s="57"/>
      <c r="FI450" s="57"/>
      <c r="FJ450" s="57"/>
      <c r="FK450" s="57"/>
      <c r="FL450" s="57"/>
      <c r="FM450" s="57"/>
      <c r="FN450" s="57"/>
      <c r="FO450" s="57"/>
      <c r="FP450" s="57"/>
      <c r="FQ450" s="57"/>
      <c r="FR450" s="57"/>
      <c r="FS450" s="57"/>
      <c r="FT450" s="57"/>
      <c r="FU450" s="57"/>
      <c r="FV450" s="57"/>
      <c r="FW450" s="57"/>
      <c r="FX450" s="57"/>
      <c r="FY450" s="57"/>
      <c r="FZ450" s="57"/>
      <c r="GA450" s="57"/>
      <c r="GB450" s="57"/>
      <c r="GC450" s="57"/>
      <c r="GD450" s="57"/>
      <c r="GE450" s="57"/>
      <c r="GF450" s="57"/>
      <c r="GG450" s="57"/>
      <c r="GH450" s="57"/>
      <c r="GI450" s="57"/>
      <c r="GJ450" s="57"/>
      <c r="GK450" s="57"/>
      <c r="GL450" s="57"/>
      <c r="GM450" s="57"/>
      <c r="GN450" s="57"/>
      <c r="GO450" s="57"/>
      <c r="GP450" s="57"/>
      <c r="GQ450" s="57"/>
      <c r="GR450" s="57"/>
      <c r="GS450" s="57"/>
      <c r="GT450" s="57"/>
      <c r="GU450" s="57"/>
      <c r="GV450" s="57"/>
      <c r="GW450" s="57"/>
      <c r="GX450" s="57"/>
      <c r="GY450" s="57"/>
      <c r="GZ450" s="57"/>
      <c r="HA450" s="57"/>
      <c r="HB450" s="57"/>
      <c r="HC450" s="57"/>
      <c r="HD450" s="57"/>
      <c r="HE450" s="57"/>
      <c r="HF450" s="57"/>
      <c r="HG450" s="57"/>
      <c r="HH450" s="57"/>
      <c r="HI450" s="57"/>
      <c r="HJ450" s="57"/>
      <c r="HK450" s="57"/>
      <c r="HL450" s="57"/>
      <c r="HM450" s="57"/>
      <c r="HN450" s="57"/>
      <c r="HO450" s="57"/>
      <c r="HP450" s="57"/>
      <c r="HQ450" s="57"/>
      <c r="HR450" s="57"/>
      <c r="HS450" s="57"/>
      <c r="HT450" s="57"/>
      <c r="HU450" s="57"/>
      <c r="HV450" s="57"/>
      <c r="HW450" s="57"/>
      <c r="HX450" s="57"/>
      <c r="HY450" s="57"/>
      <c r="HZ450" s="57"/>
      <c r="IA450" s="57"/>
      <c r="IB450" s="57"/>
      <c r="IC450" s="57"/>
      <c r="ID450" s="57"/>
      <c r="IE450" s="57"/>
      <c r="IF450" s="57"/>
      <c r="IG450" s="57"/>
      <c r="IH450" s="57"/>
      <c r="II450" s="57"/>
      <c r="IJ450" s="57"/>
      <c r="IK450" s="57"/>
      <c r="IL450" s="57"/>
      <c r="IM450" s="57"/>
      <c r="IN450" s="57"/>
      <c r="IO450" s="57"/>
      <c r="IP450" s="57"/>
      <c r="IQ450" s="57"/>
      <c r="IR450" s="57"/>
      <c r="IS450" s="57"/>
      <c r="IT450" s="57"/>
      <c r="IU450" s="57"/>
      <c r="IV450" s="57"/>
      <c r="IW450" s="57"/>
      <c r="IX450" s="57"/>
      <c r="IY450" s="57"/>
      <c r="IZ450" s="57"/>
      <c r="JA450" s="57"/>
      <c r="JB450" s="57"/>
      <c r="JC450" s="57"/>
      <c r="JD450" s="57"/>
      <c r="JE450" s="57"/>
      <c r="JF450" s="57"/>
      <c r="JG450" s="57"/>
      <c r="JH450" s="57"/>
      <c r="JI450" s="57"/>
      <c r="JJ450" s="57"/>
      <c r="JK450" s="57"/>
      <c r="JL450" s="57"/>
      <c r="JM450" s="57"/>
      <c r="JN450" s="57"/>
      <c r="JO450" s="57"/>
      <c r="JP450" s="57"/>
      <c r="JQ450" s="57"/>
      <c r="JR450" s="57"/>
      <c r="JS450" s="57"/>
      <c r="JT450" s="57"/>
      <c r="JU450" s="57"/>
      <c r="JV450" s="57"/>
      <c r="JW450" s="57"/>
      <c r="JX450" s="57"/>
      <c r="JY450" s="57"/>
      <c r="JZ450" s="57"/>
      <c r="KA450" s="57"/>
      <c r="KB450" s="57"/>
      <c r="KC450" s="57"/>
      <c r="KD450" s="57"/>
      <c r="KE450" s="57"/>
      <c r="KF450" s="57"/>
      <c r="KG450" s="57"/>
      <c r="KH450" s="57"/>
      <c r="KI450" s="57"/>
      <c r="KJ450" s="57"/>
      <c r="KK450" s="57"/>
      <c r="KL450" s="57"/>
      <c r="KM450" s="57"/>
      <c r="KN450" s="57"/>
      <c r="KO450" s="57"/>
      <c r="KP450" s="57"/>
      <c r="KQ450" s="57"/>
      <c r="KR450" s="57"/>
      <c r="KS450" s="57"/>
      <c r="KT450" s="57"/>
      <c r="KU450" s="57"/>
      <c r="KV450" s="57"/>
      <c r="KW450" s="57"/>
      <c r="KX450" s="57"/>
      <c r="KY450" s="57"/>
      <c r="KZ450" s="57"/>
      <c r="LA450" s="57"/>
      <c r="LB450" s="57"/>
      <c r="LC450" s="57"/>
      <c r="LD450" s="57"/>
      <c r="LE450" s="57"/>
      <c r="LF450" s="57"/>
      <c r="LG450" s="57"/>
      <c r="LH450" s="57"/>
      <c r="LI450" s="57"/>
      <c r="LJ450" s="57"/>
      <c r="LK450" s="57"/>
      <c r="LL450" s="57"/>
      <c r="LM450" s="57"/>
      <c r="LN450" s="57"/>
      <c r="LO450" s="57"/>
      <c r="LP450" s="57"/>
      <c r="LQ450" s="57"/>
      <c r="LR450" s="57"/>
      <c r="LS450" s="57"/>
      <c r="LT450" s="57"/>
      <c r="LU450" s="57"/>
      <c r="LV450" s="57"/>
      <c r="LW450" s="57"/>
      <c r="LX450" s="57"/>
      <c r="LY450" s="57"/>
      <c r="LZ450" s="57"/>
      <c r="MA450" s="57"/>
      <c r="MB450" s="57"/>
      <c r="MC450" s="57"/>
      <c r="MD450" s="57"/>
      <c r="ME450" s="57"/>
      <c r="MF450" s="57"/>
      <c r="MG450" s="57"/>
      <c r="MH450" s="57"/>
      <c r="MI450" s="57"/>
      <c r="MJ450" s="57"/>
      <c r="MK450" s="57"/>
      <c r="ML450" s="57"/>
      <c r="MM450" s="57"/>
      <c r="MN450" s="57"/>
      <c r="MO450" s="57"/>
      <c r="MP450" s="57"/>
      <c r="MQ450" s="57"/>
      <c r="MR450" s="57"/>
      <c r="MS450" s="57"/>
      <c r="MT450" s="57"/>
      <c r="MU450" s="57"/>
      <c r="MV450" s="57"/>
      <c r="MW450" s="57"/>
      <c r="MX450" s="57"/>
      <c r="MY450" s="57"/>
      <c r="MZ450" s="57"/>
      <c r="NA450" s="57"/>
      <c r="NB450" s="57"/>
      <c r="NC450" s="57"/>
      <c r="ND450" s="57"/>
      <c r="NE450" s="57"/>
      <c r="NF450" s="57"/>
      <c r="NG450" s="57"/>
      <c r="NH450" s="57"/>
      <c r="NI450" s="57"/>
      <c r="NJ450" s="57"/>
      <c r="NK450" s="57"/>
      <c r="NL450" s="57"/>
      <c r="NM450" s="57"/>
      <c r="NN450" s="57"/>
      <c r="NO450" s="57"/>
      <c r="NP450" s="57"/>
      <c r="NQ450" s="57"/>
      <c r="NR450" s="57"/>
      <c r="NS450" s="57"/>
      <c r="NT450" s="57"/>
      <c r="NU450" s="57"/>
      <c r="NV450" s="57"/>
      <c r="NW450" s="57"/>
      <c r="NX450" s="57"/>
      <c r="NY450" s="57"/>
      <c r="NZ450" s="57"/>
      <c r="OA450" s="57"/>
      <c r="OB450" s="57"/>
      <c r="OC450" s="57"/>
      <c r="OD450" s="57"/>
      <c r="OE450" s="57"/>
      <c r="OF450" s="57"/>
      <c r="OG450" s="57"/>
      <c r="OH450" s="57"/>
      <c r="OI450" s="57"/>
      <c r="OJ450" s="57"/>
      <c r="OK450" s="57"/>
      <c r="OL450" s="57"/>
      <c r="OM450" s="57"/>
      <c r="ON450" s="57"/>
      <c r="OO450" s="57"/>
      <c r="OP450" s="57"/>
      <c r="OQ450" s="57"/>
      <c r="OR450" s="57"/>
      <c r="OS450" s="57"/>
      <c r="OT450" s="57"/>
      <c r="OU450" s="57"/>
      <c r="OV450" s="57"/>
      <c r="OW450" s="57"/>
      <c r="OX450" s="57"/>
      <c r="OY450" s="57"/>
      <c r="OZ450" s="57"/>
      <c r="PA450" s="57"/>
      <c r="PB450" s="57"/>
      <c r="PC450" s="57"/>
      <c r="PD450" s="57"/>
      <c r="PE450" s="57"/>
      <c r="PF450" s="57"/>
      <c r="PG450" s="57"/>
      <c r="PH450" s="57"/>
      <c r="PI450" s="57"/>
      <c r="PJ450" s="57"/>
      <c r="PK450" s="57"/>
      <c r="PL450" s="57"/>
      <c r="PM450" s="57"/>
      <c r="PN450" s="57"/>
      <c r="PO450" s="57"/>
      <c r="PP450" s="57"/>
      <c r="PQ450" s="57"/>
      <c r="PR450" s="57"/>
      <c r="PS450" s="57"/>
      <c r="PT450" s="57"/>
      <c r="PU450" s="57"/>
      <c r="PV450" s="57"/>
      <c r="PW450" s="57"/>
      <c r="PX450" s="57"/>
      <c r="PY450" s="57"/>
      <c r="PZ450" s="57"/>
      <c r="QA450" s="57"/>
      <c r="QB450" s="57"/>
      <c r="QC450" s="57"/>
      <c r="QD450" s="57"/>
      <c r="QE450" s="57"/>
      <c r="QF450" s="57"/>
      <c r="QG450" s="57"/>
      <c r="QH450" s="57"/>
      <c r="QI450" s="57"/>
      <c r="QJ450" s="57"/>
      <c r="QK450" s="57"/>
      <c r="QL450" s="57"/>
      <c r="QM450" s="57"/>
      <c r="QN450" s="57"/>
      <c r="QO450" s="57"/>
      <c r="QP450" s="57"/>
      <c r="QQ450" s="57"/>
      <c r="QR450" s="57"/>
      <c r="QS450" s="57"/>
      <c r="QT450" s="57"/>
      <c r="QU450" s="57"/>
      <c r="QV450" s="57"/>
      <c r="QW450" s="57"/>
      <c r="QX450" s="57"/>
      <c r="QY450" s="57"/>
      <c r="QZ450" s="57"/>
      <c r="RA450" s="57"/>
      <c r="RB450" s="57"/>
      <c r="RC450" s="57"/>
      <c r="RD450" s="57"/>
      <c r="RE450" s="57"/>
      <c r="RF450" s="57"/>
      <c r="RG450" s="57"/>
      <c r="RH450" s="57"/>
      <c r="RI450" s="57"/>
      <c r="RJ450" s="57"/>
      <c r="RK450" s="57"/>
      <c r="RL450" s="57"/>
      <c r="RM450" s="57"/>
      <c r="RN450" s="57"/>
      <c r="RO450" s="57"/>
      <c r="RP450" s="57"/>
      <c r="RQ450" s="57"/>
      <c r="RR450" s="57"/>
      <c r="RS450" s="57"/>
      <c r="RT450" s="57"/>
      <c r="RU450" s="57"/>
      <c r="RV450" s="57"/>
      <c r="RW450" s="57"/>
      <c r="RX450" s="57"/>
      <c r="RY450" s="57"/>
      <c r="RZ450" s="57"/>
      <c r="SA450" s="57"/>
      <c r="SB450" s="57"/>
      <c r="SC450" s="57"/>
      <c r="SD450" s="57"/>
      <c r="SE450" s="57"/>
      <c r="SF450" s="57"/>
      <c r="SG450" s="57"/>
      <c r="SH450" s="57"/>
      <c r="SI450" s="57"/>
      <c r="SJ450" s="57"/>
      <c r="SK450" s="57"/>
      <c r="SL450" s="57"/>
      <c r="SM450" s="57"/>
      <c r="SN450" s="57"/>
      <c r="SO450" s="57"/>
      <c r="SP450" s="57"/>
      <c r="SQ450" s="57"/>
      <c r="SR450" s="57"/>
      <c r="SS450" s="57"/>
      <c r="ST450" s="57"/>
      <c r="SU450" s="57"/>
      <c r="SV450" s="57"/>
      <c r="SW450" s="57"/>
      <c r="SX450" s="57"/>
      <c r="SY450" s="57"/>
      <c r="SZ450" s="57"/>
      <c r="TA450" s="57"/>
      <c r="TB450" s="57"/>
      <c r="TC450" s="57"/>
      <c r="TD450" s="57"/>
      <c r="TE450" s="57"/>
      <c r="TF450" s="57"/>
      <c r="TG450" s="57"/>
      <c r="TH450" s="57"/>
      <c r="TI450" s="57"/>
      <c r="TJ450" s="57"/>
      <c r="TK450" s="57"/>
      <c r="TL450" s="57"/>
      <c r="TM450" s="57"/>
      <c r="TN450" s="57"/>
      <c r="TO450" s="57"/>
      <c r="TP450" s="57"/>
      <c r="TQ450" s="57"/>
      <c r="TR450" s="57"/>
      <c r="TS450" s="57"/>
      <c r="TT450" s="57"/>
      <c r="TU450" s="57"/>
      <c r="TV450" s="57"/>
      <c r="TW450" s="57"/>
      <c r="TX450" s="57"/>
      <c r="TY450" s="57"/>
      <c r="TZ450" s="57"/>
      <c r="UA450" s="57"/>
      <c r="UB450" s="57"/>
      <c r="UC450" s="57"/>
      <c r="UD450" s="57"/>
      <c r="UE450" s="57"/>
      <c r="UF450" s="57"/>
      <c r="UG450" s="57"/>
      <c r="UH450" s="57"/>
      <c r="UI450" s="57"/>
      <c r="UJ450" s="57"/>
      <c r="UK450" s="57"/>
      <c r="UL450" s="57"/>
      <c r="UM450" s="57"/>
      <c r="UN450" s="57"/>
      <c r="UO450" s="57"/>
      <c r="UP450" s="57"/>
      <c r="UQ450" s="57"/>
      <c r="UR450" s="57"/>
      <c r="US450" s="57"/>
      <c r="UT450" s="57"/>
      <c r="UU450" s="57"/>
      <c r="UV450" s="57"/>
      <c r="UW450" s="57"/>
      <c r="UX450" s="57"/>
      <c r="UY450" s="57"/>
      <c r="UZ450" s="57"/>
      <c r="VA450" s="57"/>
      <c r="VB450" s="57"/>
      <c r="VC450" s="57"/>
      <c r="VD450" s="57"/>
      <c r="VE450" s="57"/>
      <c r="VF450" s="57"/>
      <c r="VG450" s="57"/>
      <c r="VH450" s="57"/>
      <c r="VI450" s="57"/>
      <c r="VJ450" s="57"/>
      <c r="VK450" s="57"/>
      <c r="VL450" s="57"/>
      <c r="VM450" s="57"/>
      <c r="VN450" s="57"/>
      <c r="VO450" s="57"/>
      <c r="VP450" s="57"/>
      <c r="VQ450" s="57"/>
      <c r="VR450" s="57"/>
      <c r="VS450" s="57"/>
      <c r="VT450" s="57"/>
      <c r="VU450" s="57"/>
      <c r="VV450" s="57"/>
      <c r="VW450" s="57"/>
      <c r="VX450" s="57"/>
      <c r="VY450" s="57"/>
      <c r="VZ450" s="57"/>
      <c r="WA450" s="57"/>
      <c r="WB450" s="57"/>
      <c r="WC450" s="57"/>
      <c r="WD450" s="57"/>
      <c r="WE450" s="57"/>
      <c r="WF450" s="57"/>
      <c r="WG450" s="57"/>
      <c r="WH450" s="57"/>
      <c r="WI450" s="57"/>
      <c r="WJ450" s="57"/>
      <c r="WK450" s="57"/>
      <c r="WL450" s="57"/>
      <c r="WM450" s="57"/>
      <c r="WN450" s="57"/>
      <c r="WO450" s="57"/>
      <c r="WP450" s="57"/>
      <c r="WQ450" s="57"/>
      <c r="WR450" s="57"/>
      <c r="WS450" s="57"/>
      <c r="WT450" s="57"/>
      <c r="WU450" s="57"/>
      <c r="WV450" s="57"/>
      <c r="WW450" s="57"/>
      <c r="WX450" s="57"/>
      <c r="WY450" s="57"/>
      <c r="WZ450" s="57"/>
      <c r="XA450" s="57"/>
      <c r="XB450" s="57"/>
      <c r="XC450" s="57"/>
      <c r="XD450" s="57"/>
      <c r="XE450" s="57"/>
      <c r="XF450" s="57"/>
      <c r="XG450" s="57"/>
      <c r="XH450" s="57"/>
      <c r="XI450" s="57"/>
      <c r="XJ450" s="57"/>
      <c r="XK450" s="57"/>
      <c r="XL450" s="57"/>
      <c r="XM450" s="57"/>
      <c r="XN450" s="57"/>
      <c r="XO450" s="57"/>
      <c r="XP450" s="57"/>
      <c r="XQ450" s="57"/>
      <c r="XR450" s="57"/>
      <c r="XS450" s="57"/>
      <c r="XT450" s="57"/>
      <c r="XU450" s="57"/>
      <c r="XV450" s="57"/>
      <c r="XW450" s="57"/>
    </row>
    <row r="451">
      <c r="AI451" s="57"/>
      <c r="BR451" s="57"/>
      <c r="DA451" s="57"/>
      <c r="EJ451" s="57"/>
      <c r="EK451" s="57"/>
      <c r="EL451" s="57"/>
      <c r="EM451" s="57"/>
      <c r="EN451" s="57"/>
      <c r="EO451" s="57"/>
      <c r="EP451" s="57"/>
      <c r="EQ451" s="57"/>
      <c r="ER451" s="57"/>
      <c r="ES451" s="57"/>
      <c r="ET451" s="57"/>
      <c r="EU451" s="57"/>
      <c r="EV451" s="57"/>
      <c r="EW451" s="57"/>
      <c r="EX451" s="57"/>
      <c r="EY451" s="57"/>
      <c r="EZ451" s="57"/>
      <c r="FA451" s="57"/>
      <c r="FB451" s="57"/>
      <c r="FC451" s="57"/>
      <c r="FD451" s="57"/>
      <c r="FE451" s="57"/>
      <c r="FF451" s="57"/>
      <c r="FG451" s="57"/>
      <c r="FH451" s="57"/>
      <c r="FI451" s="57"/>
      <c r="FJ451" s="57"/>
      <c r="FK451" s="57"/>
      <c r="FL451" s="57"/>
      <c r="FM451" s="57"/>
      <c r="FN451" s="57"/>
      <c r="FO451" s="57"/>
      <c r="FP451" s="57"/>
      <c r="FQ451" s="57"/>
      <c r="FR451" s="57"/>
      <c r="FS451" s="57"/>
      <c r="FT451" s="57"/>
      <c r="FU451" s="57"/>
      <c r="FV451" s="57"/>
      <c r="FW451" s="57"/>
      <c r="FX451" s="57"/>
      <c r="FY451" s="57"/>
      <c r="FZ451" s="57"/>
      <c r="GA451" s="57"/>
      <c r="GB451" s="57"/>
      <c r="GC451" s="57"/>
      <c r="GD451" s="57"/>
      <c r="GE451" s="57"/>
      <c r="GF451" s="57"/>
      <c r="GG451" s="57"/>
      <c r="GH451" s="57"/>
      <c r="GI451" s="57"/>
      <c r="GJ451" s="57"/>
      <c r="GK451" s="57"/>
      <c r="GL451" s="57"/>
      <c r="GM451" s="57"/>
      <c r="GN451" s="57"/>
      <c r="GO451" s="57"/>
      <c r="GP451" s="57"/>
      <c r="GQ451" s="57"/>
      <c r="GR451" s="57"/>
      <c r="GS451" s="57"/>
      <c r="GT451" s="57"/>
      <c r="GU451" s="57"/>
      <c r="GV451" s="57"/>
      <c r="GW451" s="57"/>
      <c r="GX451" s="57"/>
      <c r="GY451" s="57"/>
      <c r="GZ451" s="57"/>
      <c r="HA451" s="57"/>
      <c r="HB451" s="57"/>
      <c r="HC451" s="57"/>
      <c r="HD451" s="57"/>
      <c r="HE451" s="57"/>
      <c r="HF451" s="57"/>
      <c r="HG451" s="57"/>
      <c r="HH451" s="57"/>
      <c r="HI451" s="57"/>
      <c r="HJ451" s="57"/>
      <c r="HK451" s="57"/>
      <c r="HL451" s="57"/>
      <c r="HM451" s="57"/>
      <c r="HN451" s="57"/>
      <c r="HO451" s="57"/>
      <c r="HP451" s="57"/>
      <c r="HQ451" s="57"/>
      <c r="HR451" s="57"/>
      <c r="HS451" s="57"/>
      <c r="HT451" s="57"/>
      <c r="HU451" s="57"/>
      <c r="HV451" s="57"/>
      <c r="HW451" s="57"/>
      <c r="HX451" s="57"/>
      <c r="HY451" s="57"/>
      <c r="HZ451" s="57"/>
      <c r="IA451" s="57"/>
      <c r="IB451" s="57"/>
      <c r="IC451" s="57"/>
      <c r="ID451" s="57"/>
      <c r="IE451" s="57"/>
      <c r="IF451" s="57"/>
      <c r="IG451" s="57"/>
      <c r="IH451" s="57"/>
      <c r="II451" s="57"/>
      <c r="IJ451" s="57"/>
      <c r="IK451" s="57"/>
      <c r="IL451" s="57"/>
      <c r="IM451" s="57"/>
      <c r="IN451" s="57"/>
      <c r="IO451" s="57"/>
      <c r="IP451" s="57"/>
      <c r="IQ451" s="57"/>
      <c r="IR451" s="57"/>
      <c r="IS451" s="57"/>
      <c r="IT451" s="57"/>
      <c r="IU451" s="57"/>
      <c r="IV451" s="57"/>
      <c r="IW451" s="57"/>
      <c r="IX451" s="57"/>
      <c r="IY451" s="57"/>
      <c r="IZ451" s="57"/>
      <c r="JA451" s="57"/>
      <c r="JB451" s="57"/>
      <c r="JC451" s="57"/>
      <c r="JD451" s="57"/>
      <c r="JE451" s="57"/>
      <c r="JF451" s="57"/>
      <c r="JG451" s="57"/>
      <c r="JH451" s="57"/>
      <c r="JI451" s="57"/>
      <c r="JJ451" s="57"/>
      <c r="JK451" s="57"/>
      <c r="JL451" s="57"/>
      <c r="JM451" s="57"/>
      <c r="JN451" s="57"/>
      <c r="JO451" s="57"/>
      <c r="JP451" s="57"/>
      <c r="JQ451" s="57"/>
      <c r="JR451" s="57"/>
      <c r="JS451" s="57"/>
      <c r="JT451" s="57"/>
      <c r="JU451" s="57"/>
      <c r="JV451" s="57"/>
      <c r="JW451" s="57"/>
      <c r="JX451" s="57"/>
      <c r="JY451" s="57"/>
      <c r="JZ451" s="57"/>
      <c r="KA451" s="57"/>
      <c r="KB451" s="57"/>
      <c r="KC451" s="57"/>
      <c r="KD451" s="57"/>
      <c r="KE451" s="57"/>
      <c r="KF451" s="57"/>
      <c r="KG451" s="57"/>
      <c r="KH451" s="57"/>
      <c r="KI451" s="57"/>
      <c r="KJ451" s="57"/>
      <c r="KK451" s="57"/>
      <c r="KL451" s="57"/>
      <c r="KM451" s="57"/>
      <c r="KN451" s="57"/>
      <c r="KO451" s="57"/>
      <c r="KP451" s="57"/>
      <c r="KQ451" s="57"/>
      <c r="KR451" s="57"/>
      <c r="KS451" s="57"/>
      <c r="KT451" s="57"/>
      <c r="KU451" s="57"/>
      <c r="KV451" s="57"/>
      <c r="KW451" s="57"/>
      <c r="KX451" s="57"/>
      <c r="KY451" s="57"/>
      <c r="KZ451" s="57"/>
      <c r="LA451" s="57"/>
      <c r="LB451" s="57"/>
      <c r="LC451" s="57"/>
      <c r="LD451" s="57"/>
      <c r="LE451" s="57"/>
      <c r="LF451" s="57"/>
      <c r="LG451" s="57"/>
      <c r="LH451" s="57"/>
      <c r="LI451" s="57"/>
      <c r="LJ451" s="57"/>
      <c r="LK451" s="57"/>
      <c r="LL451" s="57"/>
      <c r="LM451" s="57"/>
      <c r="LN451" s="57"/>
      <c r="LO451" s="57"/>
      <c r="LP451" s="57"/>
      <c r="LQ451" s="57"/>
      <c r="LR451" s="57"/>
      <c r="LS451" s="57"/>
      <c r="LT451" s="57"/>
      <c r="LU451" s="57"/>
      <c r="LV451" s="57"/>
      <c r="LW451" s="57"/>
      <c r="LX451" s="57"/>
      <c r="LY451" s="57"/>
      <c r="LZ451" s="57"/>
      <c r="MA451" s="57"/>
      <c r="MB451" s="57"/>
      <c r="MC451" s="57"/>
      <c r="MD451" s="57"/>
      <c r="ME451" s="57"/>
      <c r="MF451" s="57"/>
      <c r="MG451" s="57"/>
      <c r="MH451" s="57"/>
      <c r="MI451" s="57"/>
      <c r="MJ451" s="57"/>
      <c r="MK451" s="57"/>
      <c r="ML451" s="57"/>
      <c r="MM451" s="57"/>
      <c r="MN451" s="57"/>
      <c r="MO451" s="57"/>
      <c r="MP451" s="57"/>
      <c r="MQ451" s="57"/>
      <c r="MR451" s="57"/>
      <c r="MS451" s="57"/>
      <c r="MT451" s="57"/>
      <c r="MU451" s="57"/>
      <c r="MV451" s="57"/>
      <c r="MW451" s="57"/>
      <c r="MX451" s="57"/>
      <c r="MY451" s="57"/>
      <c r="MZ451" s="57"/>
      <c r="NA451" s="57"/>
      <c r="NB451" s="57"/>
      <c r="NC451" s="57"/>
      <c r="ND451" s="57"/>
      <c r="NE451" s="57"/>
      <c r="NF451" s="57"/>
      <c r="NG451" s="57"/>
      <c r="NH451" s="57"/>
      <c r="NI451" s="57"/>
      <c r="NJ451" s="57"/>
      <c r="NK451" s="57"/>
      <c r="NL451" s="57"/>
      <c r="NM451" s="57"/>
      <c r="NN451" s="57"/>
      <c r="NO451" s="57"/>
      <c r="NP451" s="57"/>
      <c r="NQ451" s="57"/>
      <c r="NR451" s="57"/>
      <c r="NS451" s="57"/>
      <c r="NT451" s="57"/>
      <c r="NU451" s="57"/>
      <c r="NV451" s="57"/>
      <c r="NW451" s="57"/>
      <c r="NX451" s="57"/>
      <c r="NY451" s="57"/>
      <c r="NZ451" s="57"/>
      <c r="OA451" s="57"/>
      <c r="OB451" s="57"/>
      <c r="OC451" s="57"/>
      <c r="OD451" s="57"/>
      <c r="OE451" s="57"/>
      <c r="OF451" s="57"/>
      <c r="OG451" s="57"/>
      <c r="OH451" s="57"/>
      <c r="OI451" s="57"/>
      <c r="OJ451" s="57"/>
      <c r="OK451" s="57"/>
      <c r="OL451" s="57"/>
      <c r="OM451" s="57"/>
      <c r="ON451" s="57"/>
      <c r="OO451" s="57"/>
      <c r="OP451" s="57"/>
      <c r="OQ451" s="57"/>
      <c r="OR451" s="57"/>
      <c r="OS451" s="57"/>
      <c r="OT451" s="57"/>
      <c r="OU451" s="57"/>
      <c r="OV451" s="57"/>
      <c r="OW451" s="57"/>
      <c r="OX451" s="57"/>
      <c r="OY451" s="57"/>
      <c r="OZ451" s="57"/>
      <c r="PA451" s="57"/>
      <c r="PB451" s="57"/>
      <c r="PC451" s="57"/>
      <c r="PD451" s="57"/>
      <c r="PE451" s="57"/>
      <c r="PF451" s="57"/>
      <c r="PG451" s="57"/>
      <c r="PH451" s="57"/>
      <c r="PI451" s="57"/>
      <c r="PJ451" s="57"/>
      <c r="PK451" s="57"/>
      <c r="PL451" s="57"/>
      <c r="PM451" s="57"/>
      <c r="PN451" s="57"/>
      <c r="PO451" s="57"/>
      <c r="PP451" s="57"/>
      <c r="PQ451" s="57"/>
      <c r="PR451" s="57"/>
      <c r="PS451" s="57"/>
      <c r="PT451" s="57"/>
      <c r="PU451" s="57"/>
      <c r="PV451" s="57"/>
      <c r="PW451" s="57"/>
      <c r="PX451" s="57"/>
      <c r="PY451" s="57"/>
      <c r="PZ451" s="57"/>
      <c r="QA451" s="57"/>
      <c r="QB451" s="57"/>
      <c r="QC451" s="57"/>
      <c r="QD451" s="57"/>
      <c r="QE451" s="57"/>
      <c r="QF451" s="57"/>
      <c r="QG451" s="57"/>
      <c r="QH451" s="57"/>
      <c r="QI451" s="57"/>
      <c r="QJ451" s="57"/>
      <c r="QK451" s="57"/>
      <c r="QL451" s="57"/>
      <c r="QM451" s="57"/>
      <c r="QN451" s="57"/>
      <c r="QO451" s="57"/>
      <c r="QP451" s="57"/>
      <c r="QQ451" s="57"/>
      <c r="QR451" s="57"/>
      <c r="QS451" s="57"/>
      <c r="QT451" s="57"/>
      <c r="QU451" s="57"/>
      <c r="QV451" s="57"/>
      <c r="QW451" s="57"/>
      <c r="QX451" s="57"/>
      <c r="QY451" s="57"/>
      <c r="QZ451" s="57"/>
      <c r="RA451" s="57"/>
      <c r="RB451" s="57"/>
      <c r="RC451" s="57"/>
      <c r="RD451" s="57"/>
      <c r="RE451" s="57"/>
      <c r="RF451" s="57"/>
      <c r="RG451" s="57"/>
      <c r="RH451" s="57"/>
      <c r="RI451" s="57"/>
      <c r="RJ451" s="57"/>
      <c r="RK451" s="57"/>
      <c r="RL451" s="57"/>
      <c r="RM451" s="57"/>
      <c r="RN451" s="57"/>
      <c r="RO451" s="57"/>
      <c r="RP451" s="57"/>
      <c r="RQ451" s="57"/>
      <c r="RR451" s="57"/>
      <c r="RS451" s="57"/>
      <c r="RT451" s="57"/>
      <c r="RU451" s="57"/>
      <c r="RV451" s="57"/>
      <c r="RW451" s="57"/>
      <c r="RX451" s="57"/>
      <c r="RY451" s="57"/>
      <c r="RZ451" s="57"/>
      <c r="SA451" s="57"/>
      <c r="SB451" s="57"/>
      <c r="SC451" s="57"/>
      <c r="SD451" s="57"/>
      <c r="SE451" s="57"/>
      <c r="SF451" s="57"/>
      <c r="SG451" s="57"/>
      <c r="SH451" s="57"/>
      <c r="SI451" s="57"/>
      <c r="SJ451" s="57"/>
      <c r="SK451" s="57"/>
      <c r="SL451" s="57"/>
      <c r="SM451" s="57"/>
      <c r="SN451" s="57"/>
      <c r="SO451" s="57"/>
      <c r="SP451" s="57"/>
      <c r="SQ451" s="57"/>
      <c r="SR451" s="57"/>
      <c r="SS451" s="57"/>
      <c r="ST451" s="57"/>
      <c r="SU451" s="57"/>
      <c r="SV451" s="57"/>
      <c r="SW451" s="57"/>
      <c r="SX451" s="57"/>
      <c r="SY451" s="57"/>
      <c r="SZ451" s="57"/>
      <c r="TA451" s="57"/>
      <c r="TB451" s="57"/>
      <c r="TC451" s="57"/>
      <c r="TD451" s="57"/>
      <c r="TE451" s="57"/>
      <c r="TF451" s="57"/>
      <c r="TG451" s="57"/>
      <c r="TH451" s="57"/>
      <c r="TI451" s="57"/>
      <c r="TJ451" s="57"/>
      <c r="TK451" s="57"/>
      <c r="TL451" s="57"/>
      <c r="TM451" s="57"/>
      <c r="TN451" s="57"/>
      <c r="TO451" s="57"/>
      <c r="TP451" s="57"/>
      <c r="TQ451" s="57"/>
      <c r="TR451" s="57"/>
      <c r="TS451" s="57"/>
      <c r="TT451" s="57"/>
      <c r="TU451" s="57"/>
      <c r="TV451" s="57"/>
      <c r="TW451" s="57"/>
      <c r="TX451" s="57"/>
      <c r="TY451" s="57"/>
      <c r="TZ451" s="57"/>
      <c r="UA451" s="57"/>
      <c r="UB451" s="57"/>
      <c r="UC451" s="57"/>
      <c r="UD451" s="57"/>
      <c r="UE451" s="57"/>
      <c r="UF451" s="57"/>
      <c r="UG451" s="57"/>
      <c r="UH451" s="57"/>
      <c r="UI451" s="57"/>
      <c r="UJ451" s="57"/>
      <c r="UK451" s="57"/>
      <c r="UL451" s="57"/>
      <c r="UM451" s="57"/>
      <c r="UN451" s="57"/>
      <c r="UO451" s="57"/>
      <c r="UP451" s="57"/>
      <c r="UQ451" s="57"/>
      <c r="UR451" s="57"/>
      <c r="US451" s="57"/>
      <c r="UT451" s="57"/>
      <c r="UU451" s="57"/>
      <c r="UV451" s="57"/>
      <c r="UW451" s="57"/>
      <c r="UX451" s="57"/>
      <c r="UY451" s="57"/>
      <c r="UZ451" s="57"/>
      <c r="VA451" s="57"/>
      <c r="VB451" s="57"/>
      <c r="VC451" s="57"/>
      <c r="VD451" s="57"/>
      <c r="VE451" s="57"/>
      <c r="VF451" s="57"/>
      <c r="VG451" s="57"/>
      <c r="VH451" s="57"/>
      <c r="VI451" s="57"/>
      <c r="VJ451" s="57"/>
      <c r="VK451" s="57"/>
      <c r="VL451" s="57"/>
      <c r="VM451" s="57"/>
      <c r="VN451" s="57"/>
      <c r="VO451" s="57"/>
      <c r="VP451" s="57"/>
      <c r="VQ451" s="57"/>
      <c r="VR451" s="57"/>
      <c r="VS451" s="57"/>
      <c r="VT451" s="57"/>
      <c r="VU451" s="57"/>
      <c r="VV451" s="57"/>
      <c r="VW451" s="57"/>
      <c r="VX451" s="57"/>
      <c r="VY451" s="57"/>
      <c r="VZ451" s="57"/>
      <c r="WA451" s="57"/>
      <c r="WB451" s="57"/>
      <c r="WC451" s="57"/>
      <c r="WD451" s="57"/>
      <c r="WE451" s="57"/>
      <c r="WF451" s="57"/>
      <c r="WG451" s="57"/>
      <c r="WH451" s="57"/>
      <c r="WI451" s="57"/>
      <c r="WJ451" s="57"/>
      <c r="WK451" s="57"/>
      <c r="WL451" s="57"/>
      <c r="WM451" s="57"/>
      <c r="WN451" s="57"/>
      <c r="WO451" s="57"/>
      <c r="WP451" s="57"/>
      <c r="WQ451" s="57"/>
      <c r="WR451" s="57"/>
      <c r="WS451" s="57"/>
      <c r="WT451" s="57"/>
      <c r="WU451" s="57"/>
      <c r="WV451" s="57"/>
      <c r="WW451" s="57"/>
      <c r="WX451" s="57"/>
      <c r="WY451" s="57"/>
      <c r="WZ451" s="57"/>
      <c r="XA451" s="57"/>
      <c r="XB451" s="57"/>
      <c r="XC451" s="57"/>
      <c r="XD451" s="57"/>
      <c r="XE451" s="57"/>
      <c r="XF451" s="57"/>
      <c r="XG451" s="57"/>
      <c r="XH451" s="57"/>
      <c r="XI451" s="57"/>
      <c r="XJ451" s="57"/>
      <c r="XK451" s="57"/>
      <c r="XL451" s="57"/>
      <c r="XM451" s="57"/>
      <c r="XN451" s="57"/>
      <c r="XO451" s="57"/>
      <c r="XP451" s="57"/>
      <c r="XQ451" s="57"/>
      <c r="XR451" s="57"/>
      <c r="XS451" s="57"/>
      <c r="XT451" s="57"/>
      <c r="XU451" s="57"/>
      <c r="XV451" s="57"/>
      <c r="XW451" s="57"/>
    </row>
    <row r="452">
      <c r="AI452" s="57"/>
      <c r="BR452" s="57"/>
      <c r="DA452" s="57"/>
      <c r="EJ452" s="57"/>
      <c r="EK452" s="57"/>
      <c r="EL452" s="57"/>
      <c r="EM452" s="57"/>
      <c r="EN452" s="57"/>
      <c r="EO452" s="57"/>
      <c r="EP452" s="57"/>
      <c r="EQ452" s="57"/>
      <c r="ER452" s="57"/>
      <c r="ES452" s="57"/>
      <c r="ET452" s="57"/>
      <c r="EU452" s="57"/>
      <c r="EV452" s="57"/>
      <c r="EW452" s="57"/>
      <c r="EX452" s="57"/>
      <c r="EY452" s="57"/>
      <c r="EZ452" s="57"/>
      <c r="FA452" s="57"/>
      <c r="FB452" s="57"/>
      <c r="FC452" s="57"/>
      <c r="FD452" s="57"/>
      <c r="FE452" s="57"/>
      <c r="FF452" s="57"/>
      <c r="FG452" s="57"/>
      <c r="FH452" s="57"/>
      <c r="FI452" s="57"/>
      <c r="FJ452" s="57"/>
      <c r="FK452" s="57"/>
      <c r="FL452" s="57"/>
      <c r="FM452" s="57"/>
      <c r="FN452" s="57"/>
      <c r="FO452" s="57"/>
      <c r="FP452" s="57"/>
      <c r="FQ452" s="57"/>
      <c r="FR452" s="57"/>
      <c r="FS452" s="57"/>
      <c r="FT452" s="57"/>
      <c r="FU452" s="57"/>
      <c r="FV452" s="57"/>
      <c r="FW452" s="57"/>
      <c r="FX452" s="57"/>
      <c r="FY452" s="57"/>
      <c r="FZ452" s="57"/>
      <c r="GA452" s="57"/>
      <c r="GB452" s="57"/>
      <c r="GC452" s="57"/>
      <c r="GD452" s="57"/>
      <c r="GE452" s="57"/>
      <c r="GF452" s="57"/>
      <c r="GG452" s="57"/>
      <c r="GH452" s="57"/>
      <c r="GI452" s="57"/>
      <c r="GJ452" s="57"/>
      <c r="GK452" s="57"/>
      <c r="GL452" s="57"/>
      <c r="GM452" s="57"/>
      <c r="GN452" s="57"/>
      <c r="GO452" s="57"/>
      <c r="GP452" s="57"/>
      <c r="GQ452" s="57"/>
      <c r="GR452" s="57"/>
      <c r="GS452" s="57"/>
      <c r="GT452" s="57"/>
      <c r="GU452" s="57"/>
      <c r="GV452" s="57"/>
      <c r="GW452" s="57"/>
      <c r="GX452" s="57"/>
      <c r="GY452" s="57"/>
      <c r="GZ452" s="57"/>
      <c r="HA452" s="57"/>
      <c r="HB452" s="57"/>
      <c r="HC452" s="57"/>
      <c r="HD452" s="57"/>
      <c r="HE452" s="57"/>
      <c r="HF452" s="57"/>
      <c r="HG452" s="57"/>
      <c r="HH452" s="57"/>
      <c r="HI452" s="57"/>
      <c r="HJ452" s="57"/>
      <c r="HK452" s="57"/>
      <c r="HL452" s="57"/>
      <c r="HM452" s="57"/>
      <c r="HN452" s="57"/>
      <c r="HO452" s="57"/>
      <c r="HP452" s="57"/>
      <c r="HQ452" s="57"/>
      <c r="HR452" s="57"/>
      <c r="HS452" s="57"/>
      <c r="HT452" s="57"/>
      <c r="HU452" s="57"/>
      <c r="HV452" s="57"/>
      <c r="HW452" s="57"/>
      <c r="HX452" s="57"/>
      <c r="HY452" s="57"/>
      <c r="HZ452" s="57"/>
      <c r="IA452" s="57"/>
      <c r="IB452" s="57"/>
      <c r="IC452" s="57"/>
      <c r="ID452" s="57"/>
      <c r="IE452" s="57"/>
      <c r="IF452" s="57"/>
      <c r="IG452" s="57"/>
      <c r="IH452" s="57"/>
      <c r="II452" s="57"/>
      <c r="IJ452" s="57"/>
      <c r="IK452" s="57"/>
      <c r="IL452" s="57"/>
      <c r="IM452" s="57"/>
      <c r="IN452" s="57"/>
      <c r="IO452" s="57"/>
      <c r="IP452" s="57"/>
      <c r="IQ452" s="57"/>
      <c r="IR452" s="57"/>
      <c r="IS452" s="57"/>
      <c r="IT452" s="57"/>
      <c r="IU452" s="57"/>
      <c r="IV452" s="57"/>
      <c r="IW452" s="57"/>
      <c r="IX452" s="57"/>
      <c r="IY452" s="57"/>
      <c r="IZ452" s="57"/>
      <c r="JA452" s="57"/>
      <c r="JB452" s="57"/>
      <c r="JC452" s="57"/>
      <c r="JD452" s="57"/>
      <c r="JE452" s="57"/>
      <c r="JF452" s="57"/>
      <c r="JG452" s="57"/>
      <c r="JH452" s="57"/>
      <c r="JI452" s="57"/>
      <c r="JJ452" s="57"/>
      <c r="JK452" s="57"/>
      <c r="JL452" s="57"/>
      <c r="JM452" s="57"/>
      <c r="JN452" s="57"/>
      <c r="JO452" s="57"/>
      <c r="JP452" s="57"/>
      <c r="JQ452" s="57"/>
      <c r="JR452" s="57"/>
      <c r="JS452" s="57"/>
      <c r="JT452" s="57"/>
      <c r="JU452" s="57"/>
      <c r="JV452" s="57"/>
      <c r="JW452" s="57"/>
      <c r="JX452" s="57"/>
      <c r="JY452" s="57"/>
      <c r="JZ452" s="57"/>
      <c r="KA452" s="57"/>
      <c r="KB452" s="57"/>
      <c r="KC452" s="57"/>
      <c r="KD452" s="57"/>
      <c r="KE452" s="57"/>
      <c r="KF452" s="57"/>
      <c r="KG452" s="57"/>
      <c r="KH452" s="57"/>
      <c r="KI452" s="57"/>
      <c r="KJ452" s="57"/>
      <c r="KK452" s="57"/>
      <c r="KL452" s="57"/>
      <c r="KM452" s="57"/>
      <c r="KN452" s="57"/>
      <c r="KO452" s="57"/>
      <c r="KP452" s="57"/>
      <c r="KQ452" s="57"/>
      <c r="KR452" s="57"/>
      <c r="KS452" s="57"/>
      <c r="KT452" s="57"/>
      <c r="KU452" s="57"/>
      <c r="KV452" s="57"/>
      <c r="KW452" s="57"/>
      <c r="KX452" s="57"/>
      <c r="KY452" s="57"/>
      <c r="KZ452" s="57"/>
      <c r="LA452" s="57"/>
      <c r="LB452" s="57"/>
      <c r="LC452" s="57"/>
      <c r="LD452" s="57"/>
      <c r="LE452" s="57"/>
      <c r="LF452" s="57"/>
      <c r="LG452" s="57"/>
      <c r="LH452" s="57"/>
      <c r="LI452" s="57"/>
      <c r="LJ452" s="57"/>
      <c r="LK452" s="57"/>
      <c r="LL452" s="57"/>
      <c r="LM452" s="57"/>
      <c r="LN452" s="57"/>
      <c r="LO452" s="57"/>
      <c r="LP452" s="57"/>
      <c r="LQ452" s="57"/>
      <c r="LR452" s="57"/>
      <c r="LS452" s="57"/>
      <c r="LT452" s="57"/>
      <c r="LU452" s="57"/>
      <c r="LV452" s="57"/>
      <c r="LW452" s="57"/>
      <c r="LX452" s="57"/>
      <c r="LY452" s="57"/>
      <c r="LZ452" s="57"/>
      <c r="MA452" s="57"/>
      <c r="MB452" s="57"/>
      <c r="MC452" s="57"/>
      <c r="MD452" s="57"/>
      <c r="ME452" s="57"/>
      <c r="MF452" s="57"/>
      <c r="MG452" s="57"/>
      <c r="MH452" s="57"/>
      <c r="MI452" s="57"/>
      <c r="MJ452" s="57"/>
      <c r="MK452" s="57"/>
      <c r="ML452" s="57"/>
      <c r="MM452" s="57"/>
      <c r="MN452" s="57"/>
      <c r="MO452" s="57"/>
      <c r="MP452" s="57"/>
      <c r="MQ452" s="57"/>
      <c r="MR452" s="57"/>
      <c r="MS452" s="57"/>
      <c r="MT452" s="57"/>
      <c r="MU452" s="57"/>
      <c r="MV452" s="57"/>
      <c r="MW452" s="57"/>
      <c r="MX452" s="57"/>
      <c r="MY452" s="57"/>
      <c r="MZ452" s="57"/>
      <c r="NA452" s="57"/>
      <c r="NB452" s="57"/>
      <c r="NC452" s="57"/>
      <c r="ND452" s="57"/>
      <c r="NE452" s="57"/>
      <c r="NF452" s="57"/>
      <c r="NG452" s="57"/>
      <c r="NH452" s="57"/>
      <c r="NI452" s="57"/>
      <c r="NJ452" s="57"/>
      <c r="NK452" s="57"/>
      <c r="NL452" s="57"/>
      <c r="NM452" s="57"/>
      <c r="NN452" s="57"/>
      <c r="NO452" s="57"/>
      <c r="NP452" s="57"/>
      <c r="NQ452" s="57"/>
      <c r="NR452" s="57"/>
      <c r="NS452" s="57"/>
      <c r="NT452" s="57"/>
      <c r="NU452" s="57"/>
      <c r="NV452" s="57"/>
      <c r="NW452" s="57"/>
      <c r="NX452" s="57"/>
      <c r="NY452" s="57"/>
      <c r="NZ452" s="57"/>
      <c r="OA452" s="57"/>
      <c r="OB452" s="57"/>
      <c r="OC452" s="57"/>
      <c r="OD452" s="57"/>
      <c r="OE452" s="57"/>
      <c r="OF452" s="57"/>
      <c r="OG452" s="57"/>
      <c r="OH452" s="57"/>
      <c r="OI452" s="57"/>
      <c r="OJ452" s="57"/>
      <c r="OK452" s="57"/>
      <c r="OL452" s="57"/>
      <c r="OM452" s="57"/>
      <c r="ON452" s="57"/>
      <c r="OO452" s="57"/>
      <c r="OP452" s="57"/>
      <c r="OQ452" s="57"/>
      <c r="OR452" s="57"/>
      <c r="OS452" s="57"/>
      <c r="OT452" s="57"/>
      <c r="OU452" s="57"/>
      <c r="OV452" s="57"/>
      <c r="OW452" s="57"/>
      <c r="OX452" s="57"/>
      <c r="OY452" s="57"/>
      <c r="OZ452" s="57"/>
      <c r="PA452" s="57"/>
      <c r="PB452" s="57"/>
      <c r="PC452" s="57"/>
      <c r="PD452" s="57"/>
      <c r="PE452" s="57"/>
      <c r="PF452" s="57"/>
      <c r="PG452" s="57"/>
      <c r="PH452" s="57"/>
      <c r="PI452" s="57"/>
      <c r="PJ452" s="57"/>
      <c r="PK452" s="57"/>
      <c r="PL452" s="57"/>
      <c r="PM452" s="57"/>
      <c r="PN452" s="57"/>
      <c r="PO452" s="57"/>
      <c r="PP452" s="57"/>
      <c r="PQ452" s="57"/>
      <c r="PR452" s="57"/>
      <c r="PS452" s="57"/>
      <c r="PT452" s="57"/>
      <c r="PU452" s="57"/>
      <c r="PV452" s="57"/>
      <c r="PW452" s="57"/>
      <c r="PX452" s="57"/>
      <c r="PY452" s="57"/>
      <c r="PZ452" s="57"/>
      <c r="QA452" s="57"/>
      <c r="QB452" s="57"/>
      <c r="QC452" s="57"/>
      <c r="QD452" s="57"/>
      <c r="QE452" s="57"/>
      <c r="QF452" s="57"/>
      <c r="QG452" s="57"/>
      <c r="QH452" s="57"/>
      <c r="QI452" s="57"/>
      <c r="QJ452" s="57"/>
      <c r="QK452" s="57"/>
      <c r="QL452" s="57"/>
      <c r="QM452" s="57"/>
      <c r="QN452" s="57"/>
      <c r="QO452" s="57"/>
      <c r="QP452" s="57"/>
      <c r="QQ452" s="57"/>
      <c r="QR452" s="57"/>
      <c r="QS452" s="57"/>
      <c r="QT452" s="57"/>
      <c r="QU452" s="57"/>
      <c r="QV452" s="57"/>
      <c r="QW452" s="57"/>
      <c r="QX452" s="57"/>
      <c r="QY452" s="57"/>
      <c r="QZ452" s="57"/>
      <c r="RA452" s="57"/>
      <c r="RB452" s="57"/>
      <c r="RC452" s="57"/>
      <c r="RD452" s="57"/>
      <c r="RE452" s="57"/>
      <c r="RF452" s="57"/>
      <c r="RG452" s="57"/>
      <c r="RH452" s="57"/>
      <c r="RI452" s="57"/>
      <c r="RJ452" s="57"/>
      <c r="RK452" s="57"/>
      <c r="RL452" s="57"/>
      <c r="RM452" s="57"/>
      <c r="RN452" s="57"/>
      <c r="RO452" s="57"/>
      <c r="RP452" s="57"/>
      <c r="RQ452" s="57"/>
      <c r="RR452" s="57"/>
      <c r="RS452" s="57"/>
      <c r="RT452" s="57"/>
      <c r="RU452" s="57"/>
      <c r="RV452" s="57"/>
      <c r="RW452" s="57"/>
      <c r="RX452" s="57"/>
      <c r="RY452" s="57"/>
      <c r="RZ452" s="57"/>
      <c r="SA452" s="57"/>
      <c r="SB452" s="57"/>
      <c r="SC452" s="57"/>
      <c r="SD452" s="57"/>
      <c r="SE452" s="57"/>
      <c r="SF452" s="57"/>
      <c r="SG452" s="57"/>
      <c r="SH452" s="57"/>
      <c r="SI452" s="57"/>
      <c r="SJ452" s="57"/>
      <c r="SK452" s="57"/>
      <c r="SL452" s="57"/>
      <c r="SM452" s="57"/>
      <c r="SN452" s="57"/>
      <c r="SO452" s="57"/>
      <c r="SP452" s="57"/>
      <c r="SQ452" s="57"/>
      <c r="SR452" s="57"/>
      <c r="SS452" s="57"/>
      <c r="ST452" s="57"/>
      <c r="SU452" s="57"/>
      <c r="SV452" s="57"/>
      <c r="SW452" s="57"/>
      <c r="SX452" s="57"/>
      <c r="SY452" s="57"/>
      <c r="SZ452" s="57"/>
      <c r="TA452" s="57"/>
      <c r="TB452" s="57"/>
      <c r="TC452" s="57"/>
      <c r="TD452" s="57"/>
      <c r="TE452" s="57"/>
      <c r="TF452" s="57"/>
      <c r="TG452" s="57"/>
      <c r="TH452" s="57"/>
      <c r="TI452" s="57"/>
      <c r="TJ452" s="57"/>
      <c r="TK452" s="57"/>
      <c r="TL452" s="57"/>
      <c r="TM452" s="57"/>
      <c r="TN452" s="57"/>
      <c r="TO452" s="57"/>
      <c r="TP452" s="57"/>
      <c r="TQ452" s="57"/>
      <c r="TR452" s="57"/>
      <c r="TS452" s="57"/>
      <c r="TT452" s="57"/>
      <c r="TU452" s="57"/>
      <c r="TV452" s="57"/>
      <c r="TW452" s="57"/>
      <c r="TX452" s="57"/>
      <c r="TY452" s="57"/>
      <c r="TZ452" s="57"/>
      <c r="UA452" s="57"/>
      <c r="UB452" s="57"/>
      <c r="UC452" s="57"/>
      <c r="UD452" s="57"/>
      <c r="UE452" s="57"/>
      <c r="UF452" s="57"/>
      <c r="UG452" s="57"/>
      <c r="UH452" s="57"/>
      <c r="UI452" s="57"/>
      <c r="UJ452" s="57"/>
      <c r="UK452" s="57"/>
      <c r="UL452" s="57"/>
      <c r="UM452" s="57"/>
      <c r="UN452" s="57"/>
      <c r="UO452" s="57"/>
      <c r="UP452" s="57"/>
      <c r="UQ452" s="57"/>
      <c r="UR452" s="57"/>
      <c r="US452" s="57"/>
      <c r="UT452" s="57"/>
      <c r="UU452" s="57"/>
      <c r="UV452" s="57"/>
      <c r="UW452" s="57"/>
      <c r="UX452" s="57"/>
      <c r="UY452" s="57"/>
      <c r="UZ452" s="57"/>
      <c r="VA452" s="57"/>
      <c r="VB452" s="57"/>
      <c r="VC452" s="57"/>
      <c r="VD452" s="57"/>
      <c r="VE452" s="57"/>
      <c r="VF452" s="57"/>
      <c r="VG452" s="57"/>
      <c r="VH452" s="57"/>
      <c r="VI452" s="57"/>
      <c r="VJ452" s="57"/>
      <c r="VK452" s="57"/>
      <c r="VL452" s="57"/>
      <c r="VM452" s="57"/>
      <c r="VN452" s="57"/>
      <c r="VO452" s="57"/>
      <c r="VP452" s="57"/>
      <c r="VQ452" s="57"/>
      <c r="VR452" s="57"/>
      <c r="VS452" s="57"/>
      <c r="VT452" s="57"/>
      <c r="VU452" s="57"/>
      <c r="VV452" s="57"/>
      <c r="VW452" s="57"/>
      <c r="VX452" s="57"/>
      <c r="VY452" s="57"/>
      <c r="VZ452" s="57"/>
      <c r="WA452" s="57"/>
      <c r="WB452" s="57"/>
      <c r="WC452" s="57"/>
      <c r="WD452" s="57"/>
      <c r="WE452" s="57"/>
      <c r="WF452" s="57"/>
      <c r="WG452" s="57"/>
      <c r="WH452" s="57"/>
      <c r="WI452" s="57"/>
      <c r="WJ452" s="57"/>
      <c r="WK452" s="57"/>
      <c r="WL452" s="57"/>
      <c r="WM452" s="57"/>
      <c r="WN452" s="57"/>
      <c r="WO452" s="57"/>
      <c r="WP452" s="57"/>
      <c r="WQ452" s="57"/>
      <c r="WR452" s="57"/>
      <c r="WS452" s="57"/>
      <c r="WT452" s="57"/>
      <c r="WU452" s="57"/>
      <c r="WV452" s="57"/>
      <c r="WW452" s="57"/>
      <c r="WX452" s="57"/>
      <c r="WY452" s="57"/>
      <c r="WZ452" s="57"/>
      <c r="XA452" s="57"/>
      <c r="XB452" s="57"/>
      <c r="XC452" s="57"/>
      <c r="XD452" s="57"/>
      <c r="XE452" s="57"/>
      <c r="XF452" s="57"/>
      <c r="XG452" s="57"/>
      <c r="XH452" s="57"/>
      <c r="XI452" s="57"/>
      <c r="XJ452" s="57"/>
      <c r="XK452" s="57"/>
      <c r="XL452" s="57"/>
      <c r="XM452" s="57"/>
      <c r="XN452" s="57"/>
      <c r="XO452" s="57"/>
      <c r="XP452" s="57"/>
      <c r="XQ452" s="57"/>
      <c r="XR452" s="57"/>
      <c r="XS452" s="57"/>
      <c r="XT452" s="57"/>
      <c r="XU452" s="57"/>
      <c r="XV452" s="57"/>
      <c r="XW452" s="57"/>
    </row>
    <row r="453">
      <c r="AI453" s="57"/>
      <c r="BR453" s="57"/>
      <c r="DA453" s="57"/>
      <c r="EJ453" s="57"/>
      <c r="EK453" s="57"/>
      <c r="EL453" s="57"/>
      <c r="EM453" s="57"/>
      <c r="EN453" s="57"/>
      <c r="EO453" s="57"/>
      <c r="EP453" s="57"/>
      <c r="EQ453" s="57"/>
      <c r="ER453" s="57"/>
      <c r="ES453" s="57"/>
      <c r="ET453" s="57"/>
      <c r="EU453" s="57"/>
      <c r="EV453" s="57"/>
      <c r="EW453" s="57"/>
      <c r="EX453" s="57"/>
      <c r="EY453" s="57"/>
      <c r="EZ453" s="57"/>
      <c r="FA453" s="57"/>
      <c r="FB453" s="57"/>
      <c r="FC453" s="57"/>
      <c r="FD453" s="57"/>
      <c r="FE453" s="57"/>
      <c r="FF453" s="57"/>
      <c r="FG453" s="57"/>
      <c r="FH453" s="57"/>
      <c r="FI453" s="57"/>
      <c r="FJ453" s="57"/>
      <c r="FK453" s="57"/>
      <c r="FL453" s="57"/>
      <c r="FM453" s="57"/>
      <c r="FN453" s="57"/>
      <c r="FO453" s="57"/>
      <c r="FP453" s="57"/>
      <c r="FQ453" s="57"/>
      <c r="FR453" s="57"/>
      <c r="FS453" s="57"/>
      <c r="FT453" s="57"/>
      <c r="FU453" s="57"/>
      <c r="FV453" s="57"/>
      <c r="FW453" s="57"/>
      <c r="FX453" s="57"/>
      <c r="FY453" s="57"/>
      <c r="FZ453" s="57"/>
      <c r="GA453" s="57"/>
      <c r="GB453" s="57"/>
      <c r="GC453" s="57"/>
      <c r="GD453" s="57"/>
      <c r="GE453" s="57"/>
      <c r="GF453" s="57"/>
      <c r="GG453" s="57"/>
      <c r="GH453" s="57"/>
      <c r="GI453" s="57"/>
      <c r="GJ453" s="57"/>
      <c r="GK453" s="57"/>
      <c r="GL453" s="57"/>
      <c r="GM453" s="57"/>
      <c r="GN453" s="57"/>
      <c r="GO453" s="57"/>
      <c r="GP453" s="57"/>
      <c r="GQ453" s="57"/>
      <c r="GR453" s="57"/>
      <c r="GS453" s="57"/>
      <c r="GT453" s="57"/>
      <c r="GU453" s="57"/>
      <c r="GV453" s="57"/>
      <c r="GW453" s="57"/>
      <c r="GX453" s="57"/>
      <c r="GY453" s="57"/>
      <c r="GZ453" s="57"/>
      <c r="HA453" s="57"/>
      <c r="HB453" s="57"/>
      <c r="HC453" s="57"/>
      <c r="HD453" s="57"/>
      <c r="HE453" s="57"/>
      <c r="HF453" s="57"/>
      <c r="HG453" s="57"/>
      <c r="HH453" s="57"/>
      <c r="HI453" s="57"/>
      <c r="HJ453" s="57"/>
      <c r="HK453" s="57"/>
      <c r="HL453" s="57"/>
      <c r="HM453" s="57"/>
      <c r="HN453" s="57"/>
      <c r="HO453" s="57"/>
      <c r="HP453" s="57"/>
      <c r="HQ453" s="57"/>
      <c r="HR453" s="57"/>
      <c r="HS453" s="57"/>
      <c r="HT453" s="57"/>
      <c r="HU453" s="57"/>
      <c r="HV453" s="57"/>
      <c r="HW453" s="57"/>
      <c r="HX453" s="57"/>
      <c r="HY453" s="57"/>
      <c r="HZ453" s="57"/>
      <c r="IA453" s="57"/>
      <c r="IB453" s="57"/>
      <c r="IC453" s="57"/>
      <c r="ID453" s="57"/>
      <c r="IE453" s="57"/>
      <c r="IF453" s="57"/>
      <c r="IG453" s="57"/>
      <c r="IH453" s="57"/>
      <c r="II453" s="57"/>
      <c r="IJ453" s="57"/>
      <c r="IK453" s="57"/>
      <c r="IL453" s="57"/>
      <c r="IM453" s="57"/>
      <c r="IN453" s="57"/>
      <c r="IO453" s="57"/>
      <c r="IP453" s="57"/>
      <c r="IQ453" s="57"/>
      <c r="IR453" s="57"/>
      <c r="IS453" s="57"/>
      <c r="IT453" s="57"/>
      <c r="IU453" s="57"/>
      <c r="IV453" s="57"/>
      <c r="IW453" s="57"/>
      <c r="IX453" s="57"/>
      <c r="IY453" s="57"/>
      <c r="IZ453" s="57"/>
      <c r="JA453" s="57"/>
      <c r="JB453" s="57"/>
      <c r="JC453" s="57"/>
      <c r="JD453" s="57"/>
      <c r="JE453" s="57"/>
      <c r="JF453" s="57"/>
      <c r="JG453" s="57"/>
      <c r="JH453" s="57"/>
      <c r="JI453" s="57"/>
      <c r="JJ453" s="57"/>
      <c r="JK453" s="57"/>
      <c r="JL453" s="57"/>
      <c r="JM453" s="57"/>
      <c r="JN453" s="57"/>
      <c r="JO453" s="57"/>
      <c r="JP453" s="57"/>
      <c r="JQ453" s="57"/>
      <c r="JR453" s="57"/>
      <c r="JS453" s="57"/>
      <c r="JT453" s="57"/>
      <c r="JU453" s="57"/>
      <c r="JV453" s="57"/>
      <c r="JW453" s="57"/>
      <c r="JX453" s="57"/>
      <c r="JY453" s="57"/>
      <c r="JZ453" s="57"/>
      <c r="KA453" s="57"/>
      <c r="KB453" s="57"/>
      <c r="KC453" s="57"/>
      <c r="KD453" s="57"/>
      <c r="KE453" s="57"/>
      <c r="KF453" s="57"/>
      <c r="KG453" s="57"/>
      <c r="KH453" s="57"/>
      <c r="KI453" s="57"/>
      <c r="KJ453" s="57"/>
      <c r="KK453" s="57"/>
      <c r="KL453" s="57"/>
      <c r="KM453" s="57"/>
      <c r="KN453" s="57"/>
      <c r="KO453" s="57"/>
      <c r="KP453" s="57"/>
      <c r="KQ453" s="57"/>
      <c r="KR453" s="57"/>
      <c r="KS453" s="57"/>
      <c r="KT453" s="57"/>
      <c r="KU453" s="57"/>
      <c r="KV453" s="57"/>
      <c r="KW453" s="57"/>
      <c r="KX453" s="57"/>
      <c r="KY453" s="57"/>
      <c r="KZ453" s="57"/>
      <c r="LA453" s="57"/>
      <c r="LB453" s="57"/>
      <c r="LC453" s="57"/>
      <c r="LD453" s="57"/>
      <c r="LE453" s="57"/>
      <c r="LF453" s="57"/>
      <c r="LG453" s="57"/>
      <c r="LH453" s="57"/>
      <c r="LI453" s="57"/>
      <c r="LJ453" s="57"/>
      <c r="LK453" s="57"/>
      <c r="LL453" s="57"/>
      <c r="LM453" s="57"/>
      <c r="LN453" s="57"/>
      <c r="LO453" s="57"/>
      <c r="LP453" s="57"/>
      <c r="LQ453" s="57"/>
      <c r="LR453" s="57"/>
      <c r="LS453" s="57"/>
      <c r="LT453" s="57"/>
      <c r="LU453" s="57"/>
      <c r="LV453" s="57"/>
      <c r="LW453" s="57"/>
      <c r="LX453" s="57"/>
      <c r="LY453" s="57"/>
      <c r="LZ453" s="57"/>
      <c r="MA453" s="57"/>
      <c r="MB453" s="57"/>
      <c r="MC453" s="57"/>
      <c r="MD453" s="57"/>
      <c r="ME453" s="57"/>
      <c r="MF453" s="57"/>
      <c r="MG453" s="57"/>
      <c r="MH453" s="57"/>
      <c r="MI453" s="57"/>
      <c r="MJ453" s="57"/>
      <c r="MK453" s="57"/>
      <c r="ML453" s="57"/>
      <c r="MM453" s="57"/>
      <c r="MN453" s="57"/>
      <c r="MO453" s="57"/>
      <c r="MP453" s="57"/>
      <c r="MQ453" s="57"/>
      <c r="MR453" s="57"/>
      <c r="MS453" s="57"/>
      <c r="MT453" s="57"/>
      <c r="MU453" s="57"/>
      <c r="MV453" s="57"/>
      <c r="MW453" s="57"/>
      <c r="MX453" s="57"/>
      <c r="MY453" s="57"/>
      <c r="MZ453" s="57"/>
      <c r="NA453" s="57"/>
      <c r="NB453" s="57"/>
      <c r="NC453" s="57"/>
      <c r="ND453" s="57"/>
      <c r="NE453" s="57"/>
      <c r="NF453" s="57"/>
      <c r="NG453" s="57"/>
      <c r="NH453" s="57"/>
      <c r="NI453" s="57"/>
      <c r="NJ453" s="57"/>
      <c r="NK453" s="57"/>
      <c r="NL453" s="57"/>
      <c r="NM453" s="57"/>
      <c r="NN453" s="57"/>
      <c r="NO453" s="57"/>
      <c r="NP453" s="57"/>
      <c r="NQ453" s="57"/>
      <c r="NR453" s="57"/>
      <c r="NS453" s="57"/>
      <c r="NT453" s="57"/>
      <c r="NU453" s="57"/>
      <c r="NV453" s="57"/>
      <c r="NW453" s="57"/>
      <c r="NX453" s="57"/>
      <c r="NY453" s="57"/>
      <c r="NZ453" s="57"/>
      <c r="OA453" s="57"/>
      <c r="OB453" s="57"/>
      <c r="OC453" s="57"/>
      <c r="OD453" s="57"/>
      <c r="OE453" s="57"/>
      <c r="OF453" s="57"/>
      <c r="OG453" s="57"/>
      <c r="OH453" s="57"/>
      <c r="OI453" s="57"/>
      <c r="OJ453" s="57"/>
      <c r="OK453" s="57"/>
      <c r="OL453" s="57"/>
      <c r="OM453" s="57"/>
      <c r="ON453" s="57"/>
      <c r="OO453" s="57"/>
      <c r="OP453" s="57"/>
      <c r="OQ453" s="57"/>
      <c r="OR453" s="57"/>
      <c r="OS453" s="57"/>
      <c r="OT453" s="57"/>
      <c r="OU453" s="57"/>
      <c r="OV453" s="57"/>
      <c r="OW453" s="57"/>
      <c r="OX453" s="57"/>
      <c r="OY453" s="57"/>
      <c r="OZ453" s="57"/>
      <c r="PA453" s="57"/>
      <c r="PB453" s="57"/>
      <c r="PC453" s="57"/>
      <c r="PD453" s="57"/>
      <c r="PE453" s="57"/>
      <c r="PF453" s="57"/>
      <c r="PG453" s="57"/>
      <c r="PH453" s="57"/>
      <c r="PI453" s="57"/>
      <c r="PJ453" s="57"/>
      <c r="PK453" s="57"/>
      <c r="PL453" s="57"/>
      <c r="PM453" s="57"/>
      <c r="PN453" s="57"/>
      <c r="PO453" s="57"/>
      <c r="PP453" s="57"/>
      <c r="PQ453" s="57"/>
      <c r="PR453" s="57"/>
      <c r="PS453" s="57"/>
      <c r="PT453" s="57"/>
      <c r="PU453" s="57"/>
      <c r="PV453" s="57"/>
      <c r="PW453" s="57"/>
      <c r="PX453" s="57"/>
      <c r="PY453" s="57"/>
      <c r="PZ453" s="57"/>
      <c r="QA453" s="57"/>
      <c r="QB453" s="57"/>
      <c r="QC453" s="57"/>
      <c r="QD453" s="57"/>
      <c r="QE453" s="57"/>
      <c r="QF453" s="57"/>
      <c r="QG453" s="57"/>
      <c r="QH453" s="57"/>
      <c r="QI453" s="57"/>
      <c r="QJ453" s="57"/>
      <c r="QK453" s="57"/>
      <c r="QL453" s="57"/>
      <c r="QM453" s="57"/>
      <c r="QN453" s="57"/>
      <c r="QO453" s="57"/>
      <c r="QP453" s="57"/>
      <c r="QQ453" s="57"/>
      <c r="QR453" s="57"/>
      <c r="QS453" s="57"/>
      <c r="QT453" s="57"/>
      <c r="QU453" s="57"/>
      <c r="QV453" s="57"/>
      <c r="QW453" s="57"/>
      <c r="QX453" s="57"/>
      <c r="QY453" s="57"/>
      <c r="QZ453" s="57"/>
      <c r="RA453" s="57"/>
      <c r="RB453" s="57"/>
      <c r="RC453" s="57"/>
      <c r="RD453" s="57"/>
      <c r="RE453" s="57"/>
      <c r="RF453" s="57"/>
      <c r="RG453" s="57"/>
      <c r="RH453" s="57"/>
      <c r="RI453" s="57"/>
      <c r="RJ453" s="57"/>
      <c r="RK453" s="57"/>
      <c r="RL453" s="57"/>
      <c r="RM453" s="57"/>
      <c r="RN453" s="57"/>
      <c r="RO453" s="57"/>
      <c r="RP453" s="57"/>
      <c r="RQ453" s="57"/>
      <c r="RR453" s="57"/>
      <c r="RS453" s="57"/>
      <c r="RT453" s="57"/>
      <c r="RU453" s="57"/>
      <c r="RV453" s="57"/>
      <c r="RW453" s="57"/>
      <c r="RX453" s="57"/>
      <c r="RY453" s="57"/>
      <c r="RZ453" s="57"/>
      <c r="SA453" s="57"/>
      <c r="SB453" s="57"/>
      <c r="SC453" s="57"/>
      <c r="SD453" s="57"/>
      <c r="SE453" s="57"/>
      <c r="SF453" s="57"/>
      <c r="SG453" s="57"/>
      <c r="SH453" s="57"/>
      <c r="SI453" s="57"/>
      <c r="SJ453" s="57"/>
      <c r="SK453" s="57"/>
      <c r="SL453" s="57"/>
      <c r="SM453" s="57"/>
      <c r="SN453" s="57"/>
      <c r="SO453" s="57"/>
      <c r="SP453" s="57"/>
      <c r="SQ453" s="57"/>
      <c r="SR453" s="57"/>
      <c r="SS453" s="57"/>
      <c r="ST453" s="57"/>
      <c r="SU453" s="57"/>
      <c r="SV453" s="57"/>
      <c r="SW453" s="57"/>
      <c r="SX453" s="57"/>
      <c r="SY453" s="57"/>
      <c r="SZ453" s="57"/>
      <c r="TA453" s="57"/>
      <c r="TB453" s="57"/>
      <c r="TC453" s="57"/>
      <c r="TD453" s="57"/>
      <c r="TE453" s="57"/>
      <c r="TF453" s="57"/>
      <c r="TG453" s="57"/>
      <c r="TH453" s="57"/>
      <c r="TI453" s="57"/>
      <c r="TJ453" s="57"/>
      <c r="TK453" s="57"/>
      <c r="TL453" s="57"/>
      <c r="TM453" s="57"/>
      <c r="TN453" s="57"/>
      <c r="TO453" s="57"/>
      <c r="TP453" s="57"/>
      <c r="TQ453" s="57"/>
      <c r="TR453" s="57"/>
      <c r="TS453" s="57"/>
      <c r="TT453" s="57"/>
      <c r="TU453" s="57"/>
      <c r="TV453" s="57"/>
      <c r="TW453" s="57"/>
      <c r="TX453" s="57"/>
      <c r="TY453" s="57"/>
      <c r="TZ453" s="57"/>
      <c r="UA453" s="57"/>
      <c r="UB453" s="57"/>
      <c r="UC453" s="57"/>
      <c r="UD453" s="57"/>
      <c r="UE453" s="57"/>
      <c r="UF453" s="57"/>
      <c r="UG453" s="57"/>
      <c r="UH453" s="57"/>
      <c r="UI453" s="57"/>
      <c r="UJ453" s="57"/>
      <c r="UK453" s="57"/>
      <c r="UL453" s="57"/>
      <c r="UM453" s="57"/>
      <c r="UN453" s="57"/>
      <c r="UO453" s="57"/>
      <c r="UP453" s="57"/>
      <c r="UQ453" s="57"/>
      <c r="UR453" s="57"/>
      <c r="US453" s="57"/>
      <c r="UT453" s="57"/>
      <c r="UU453" s="57"/>
      <c r="UV453" s="57"/>
      <c r="UW453" s="57"/>
      <c r="UX453" s="57"/>
      <c r="UY453" s="57"/>
      <c r="UZ453" s="57"/>
      <c r="VA453" s="57"/>
      <c r="VB453" s="57"/>
      <c r="VC453" s="57"/>
      <c r="VD453" s="57"/>
      <c r="VE453" s="57"/>
      <c r="VF453" s="57"/>
      <c r="VG453" s="57"/>
      <c r="VH453" s="57"/>
      <c r="VI453" s="57"/>
      <c r="VJ453" s="57"/>
      <c r="VK453" s="57"/>
      <c r="VL453" s="57"/>
      <c r="VM453" s="57"/>
      <c r="VN453" s="57"/>
      <c r="VO453" s="57"/>
      <c r="VP453" s="57"/>
      <c r="VQ453" s="57"/>
      <c r="VR453" s="57"/>
      <c r="VS453" s="57"/>
      <c r="VT453" s="57"/>
      <c r="VU453" s="57"/>
      <c r="VV453" s="57"/>
      <c r="VW453" s="57"/>
      <c r="VX453" s="57"/>
      <c r="VY453" s="57"/>
      <c r="VZ453" s="57"/>
      <c r="WA453" s="57"/>
      <c r="WB453" s="57"/>
      <c r="WC453" s="57"/>
      <c r="WD453" s="57"/>
      <c r="WE453" s="57"/>
      <c r="WF453" s="57"/>
      <c r="WG453" s="57"/>
      <c r="WH453" s="57"/>
      <c r="WI453" s="57"/>
      <c r="WJ453" s="57"/>
      <c r="WK453" s="57"/>
      <c r="WL453" s="57"/>
      <c r="WM453" s="57"/>
      <c r="WN453" s="57"/>
      <c r="WO453" s="57"/>
      <c r="WP453" s="57"/>
      <c r="WQ453" s="57"/>
      <c r="WR453" s="57"/>
      <c r="WS453" s="57"/>
      <c r="WT453" s="57"/>
      <c r="WU453" s="57"/>
      <c r="WV453" s="57"/>
      <c r="WW453" s="57"/>
      <c r="WX453" s="57"/>
      <c r="WY453" s="57"/>
      <c r="WZ453" s="57"/>
      <c r="XA453" s="57"/>
      <c r="XB453" s="57"/>
      <c r="XC453" s="57"/>
      <c r="XD453" s="57"/>
      <c r="XE453" s="57"/>
      <c r="XF453" s="57"/>
      <c r="XG453" s="57"/>
      <c r="XH453" s="57"/>
      <c r="XI453" s="57"/>
      <c r="XJ453" s="57"/>
      <c r="XK453" s="57"/>
      <c r="XL453" s="57"/>
      <c r="XM453" s="57"/>
      <c r="XN453" s="57"/>
      <c r="XO453" s="57"/>
      <c r="XP453" s="57"/>
      <c r="XQ453" s="57"/>
      <c r="XR453" s="57"/>
      <c r="XS453" s="57"/>
      <c r="XT453" s="57"/>
      <c r="XU453" s="57"/>
      <c r="XV453" s="57"/>
      <c r="XW453" s="57"/>
    </row>
    <row r="454">
      <c r="AI454" s="57"/>
      <c r="BR454" s="57"/>
      <c r="DA454" s="57"/>
      <c r="EJ454" s="57"/>
      <c r="EK454" s="57"/>
      <c r="EL454" s="57"/>
      <c r="EM454" s="57"/>
      <c r="EN454" s="57"/>
      <c r="EO454" s="57"/>
      <c r="EP454" s="57"/>
      <c r="EQ454" s="57"/>
      <c r="ER454" s="57"/>
      <c r="ES454" s="57"/>
      <c r="ET454" s="57"/>
      <c r="EU454" s="57"/>
      <c r="EV454" s="57"/>
      <c r="EW454" s="57"/>
      <c r="EX454" s="57"/>
      <c r="EY454" s="57"/>
      <c r="EZ454" s="57"/>
      <c r="FA454" s="57"/>
      <c r="FB454" s="57"/>
      <c r="FC454" s="57"/>
      <c r="FD454" s="57"/>
      <c r="FE454" s="57"/>
      <c r="FF454" s="57"/>
      <c r="FG454" s="57"/>
      <c r="FH454" s="57"/>
      <c r="FI454" s="57"/>
      <c r="FJ454" s="57"/>
      <c r="FK454" s="57"/>
      <c r="FL454" s="57"/>
      <c r="FM454" s="57"/>
      <c r="FN454" s="57"/>
      <c r="FO454" s="57"/>
      <c r="FP454" s="57"/>
      <c r="FQ454" s="57"/>
      <c r="FR454" s="57"/>
      <c r="FS454" s="57"/>
      <c r="FT454" s="57"/>
      <c r="FU454" s="57"/>
      <c r="FV454" s="57"/>
      <c r="FW454" s="57"/>
      <c r="FX454" s="57"/>
      <c r="FY454" s="57"/>
      <c r="FZ454" s="57"/>
      <c r="GA454" s="57"/>
      <c r="GB454" s="57"/>
      <c r="GC454" s="57"/>
      <c r="GD454" s="57"/>
      <c r="GE454" s="57"/>
      <c r="GF454" s="57"/>
      <c r="GG454" s="57"/>
      <c r="GH454" s="57"/>
      <c r="GI454" s="57"/>
      <c r="GJ454" s="57"/>
      <c r="GK454" s="57"/>
      <c r="GL454" s="57"/>
      <c r="GM454" s="57"/>
      <c r="GN454" s="57"/>
      <c r="GO454" s="57"/>
      <c r="GP454" s="57"/>
      <c r="GQ454" s="57"/>
      <c r="GR454" s="57"/>
      <c r="GS454" s="57"/>
      <c r="GT454" s="57"/>
      <c r="GU454" s="57"/>
      <c r="GV454" s="57"/>
      <c r="GW454" s="57"/>
      <c r="GX454" s="57"/>
      <c r="GY454" s="57"/>
      <c r="GZ454" s="57"/>
      <c r="HA454" s="57"/>
      <c r="HB454" s="57"/>
      <c r="HC454" s="57"/>
      <c r="HD454" s="57"/>
      <c r="HE454" s="57"/>
      <c r="HF454" s="57"/>
      <c r="HG454" s="57"/>
      <c r="HH454" s="57"/>
      <c r="HI454" s="57"/>
      <c r="HJ454" s="57"/>
      <c r="HK454" s="57"/>
      <c r="HL454" s="57"/>
      <c r="HM454" s="57"/>
      <c r="HN454" s="57"/>
      <c r="HO454" s="57"/>
      <c r="HP454" s="57"/>
      <c r="HQ454" s="57"/>
      <c r="HR454" s="57"/>
      <c r="HS454" s="57"/>
      <c r="HT454" s="57"/>
      <c r="HU454" s="57"/>
      <c r="HV454" s="57"/>
      <c r="HW454" s="57"/>
      <c r="HX454" s="57"/>
      <c r="HY454" s="57"/>
      <c r="HZ454" s="57"/>
      <c r="IA454" s="57"/>
      <c r="IB454" s="57"/>
      <c r="IC454" s="57"/>
      <c r="ID454" s="57"/>
      <c r="IE454" s="57"/>
      <c r="IF454" s="57"/>
      <c r="IG454" s="57"/>
      <c r="IH454" s="57"/>
      <c r="II454" s="57"/>
      <c r="IJ454" s="57"/>
      <c r="IK454" s="57"/>
      <c r="IL454" s="57"/>
      <c r="IM454" s="57"/>
      <c r="IN454" s="57"/>
      <c r="IO454" s="57"/>
      <c r="IP454" s="57"/>
      <c r="IQ454" s="57"/>
      <c r="IR454" s="57"/>
      <c r="IS454" s="57"/>
      <c r="IT454" s="57"/>
      <c r="IU454" s="57"/>
      <c r="IV454" s="57"/>
      <c r="IW454" s="57"/>
      <c r="IX454" s="57"/>
      <c r="IY454" s="57"/>
      <c r="IZ454" s="57"/>
      <c r="JA454" s="57"/>
      <c r="JB454" s="57"/>
      <c r="JC454" s="57"/>
      <c r="JD454" s="57"/>
      <c r="JE454" s="57"/>
      <c r="JF454" s="57"/>
      <c r="JG454" s="57"/>
      <c r="JH454" s="57"/>
      <c r="JI454" s="57"/>
      <c r="JJ454" s="57"/>
      <c r="JK454" s="57"/>
      <c r="JL454" s="57"/>
      <c r="JM454" s="57"/>
      <c r="JN454" s="57"/>
      <c r="JO454" s="57"/>
      <c r="JP454" s="57"/>
      <c r="JQ454" s="57"/>
      <c r="JR454" s="57"/>
      <c r="JS454" s="57"/>
      <c r="JT454" s="57"/>
      <c r="JU454" s="57"/>
      <c r="JV454" s="57"/>
      <c r="JW454" s="57"/>
      <c r="JX454" s="57"/>
      <c r="JY454" s="57"/>
      <c r="JZ454" s="57"/>
      <c r="KA454" s="57"/>
      <c r="KB454" s="57"/>
      <c r="KC454" s="57"/>
      <c r="KD454" s="57"/>
      <c r="KE454" s="57"/>
      <c r="KF454" s="57"/>
      <c r="KG454" s="57"/>
      <c r="KH454" s="57"/>
      <c r="KI454" s="57"/>
      <c r="KJ454" s="57"/>
      <c r="KK454" s="57"/>
      <c r="KL454" s="57"/>
      <c r="KM454" s="57"/>
      <c r="KN454" s="57"/>
      <c r="KO454" s="57"/>
      <c r="KP454" s="57"/>
      <c r="KQ454" s="57"/>
      <c r="KR454" s="57"/>
      <c r="KS454" s="57"/>
      <c r="KT454" s="57"/>
      <c r="KU454" s="57"/>
      <c r="KV454" s="57"/>
      <c r="KW454" s="57"/>
      <c r="KX454" s="57"/>
      <c r="KY454" s="57"/>
      <c r="KZ454" s="57"/>
      <c r="LA454" s="57"/>
      <c r="LB454" s="57"/>
      <c r="LC454" s="57"/>
      <c r="LD454" s="57"/>
      <c r="LE454" s="57"/>
      <c r="LF454" s="57"/>
      <c r="LG454" s="57"/>
      <c r="LH454" s="57"/>
      <c r="LI454" s="57"/>
      <c r="LJ454" s="57"/>
      <c r="LK454" s="57"/>
      <c r="LL454" s="57"/>
      <c r="LM454" s="57"/>
      <c r="LN454" s="57"/>
      <c r="LO454" s="57"/>
      <c r="LP454" s="57"/>
      <c r="LQ454" s="57"/>
      <c r="LR454" s="57"/>
      <c r="LS454" s="57"/>
      <c r="LT454" s="57"/>
      <c r="LU454" s="57"/>
      <c r="LV454" s="57"/>
      <c r="LW454" s="57"/>
      <c r="LX454" s="57"/>
      <c r="LY454" s="57"/>
      <c r="LZ454" s="57"/>
      <c r="MA454" s="57"/>
      <c r="MB454" s="57"/>
      <c r="MC454" s="57"/>
      <c r="MD454" s="57"/>
      <c r="ME454" s="57"/>
      <c r="MF454" s="57"/>
      <c r="MG454" s="57"/>
      <c r="MH454" s="57"/>
      <c r="MI454" s="57"/>
      <c r="MJ454" s="57"/>
      <c r="MK454" s="57"/>
      <c r="ML454" s="57"/>
      <c r="MM454" s="57"/>
      <c r="MN454" s="57"/>
      <c r="MO454" s="57"/>
      <c r="MP454" s="57"/>
      <c r="MQ454" s="57"/>
      <c r="MR454" s="57"/>
      <c r="MS454" s="57"/>
      <c r="MT454" s="57"/>
      <c r="MU454" s="57"/>
      <c r="MV454" s="57"/>
      <c r="MW454" s="57"/>
      <c r="MX454" s="57"/>
      <c r="MY454" s="57"/>
      <c r="MZ454" s="57"/>
      <c r="NA454" s="57"/>
      <c r="NB454" s="57"/>
      <c r="NC454" s="57"/>
      <c r="ND454" s="57"/>
      <c r="NE454" s="57"/>
      <c r="NF454" s="57"/>
      <c r="NG454" s="57"/>
      <c r="NH454" s="57"/>
      <c r="NI454" s="57"/>
      <c r="NJ454" s="57"/>
      <c r="NK454" s="57"/>
      <c r="NL454" s="57"/>
      <c r="NM454" s="57"/>
      <c r="NN454" s="57"/>
      <c r="NO454" s="57"/>
      <c r="NP454" s="57"/>
      <c r="NQ454" s="57"/>
      <c r="NR454" s="57"/>
      <c r="NS454" s="57"/>
      <c r="NT454" s="57"/>
      <c r="NU454" s="57"/>
      <c r="NV454" s="57"/>
      <c r="NW454" s="57"/>
      <c r="NX454" s="57"/>
      <c r="NY454" s="57"/>
      <c r="NZ454" s="57"/>
      <c r="OA454" s="57"/>
      <c r="OB454" s="57"/>
      <c r="OC454" s="57"/>
      <c r="OD454" s="57"/>
      <c r="OE454" s="57"/>
      <c r="OF454" s="57"/>
      <c r="OG454" s="57"/>
      <c r="OH454" s="57"/>
      <c r="OI454" s="57"/>
      <c r="OJ454" s="57"/>
      <c r="OK454" s="57"/>
      <c r="OL454" s="57"/>
      <c r="OM454" s="57"/>
      <c r="ON454" s="57"/>
      <c r="OO454" s="57"/>
      <c r="OP454" s="57"/>
      <c r="OQ454" s="57"/>
      <c r="OR454" s="57"/>
      <c r="OS454" s="57"/>
      <c r="OT454" s="57"/>
      <c r="OU454" s="57"/>
      <c r="OV454" s="57"/>
      <c r="OW454" s="57"/>
      <c r="OX454" s="57"/>
      <c r="OY454" s="57"/>
      <c r="OZ454" s="57"/>
      <c r="PA454" s="57"/>
      <c r="PB454" s="57"/>
      <c r="PC454" s="57"/>
      <c r="PD454" s="57"/>
      <c r="PE454" s="57"/>
      <c r="PF454" s="57"/>
      <c r="PG454" s="57"/>
      <c r="PH454" s="57"/>
      <c r="PI454" s="57"/>
      <c r="PJ454" s="57"/>
      <c r="PK454" s="57"/>
      <c r="PL454" s="57"/>
      <c r="PM454" s="57"/>
      <c r="PN454" s="57"/>
      <c r="PO454" s="57"/>
      <c r="PP454" s="57"/>
      <c r="PQ454" s="57"/>
      <c r="PR454" s="57"/>
      <c r="PS454" s="57"/>
      <c r="PT454" s="57"/>
      <c r="PU454" s="57"/>
      <c r="PV454" s="57"/>
      <c r="PW454" s="57"/>
      <c r="PX454" s="57"/>
      <c r="PY454" s="57"/>
      <c r="PZ454" s="57"/>
      <c r="QA454" s="57"/>
      <c r="QB454" s="57"/>
      <c r="QC454" s="57"/>
      <c r="QD454" s="57"/>
      <c r="QE454" s="57"/>
      <c r="QF454" s="57"/>
      <c r="QG454" s="57"/>
      <c r="QH454" s="57"/>
      <c r="QI454" s="57"/>
      <c r="QJ454" s="57"/>
      <c r="QK454" s="57"/>
      <c r="QL454" s="57"/>
      <c r="QM454" s="57"/>
      <c r="QN454" s="57"/>
      <c r="QO454" s="57"/>
      <c r="QP454" s="57"/>
      <c r="QQ454" s="57"/>
      <c r="QR454" s="57"/>
      <c r="QS454" s="57"/>
      <c r="QT454" s="57"/>
      <c r="QU454" s="57"/>
      <c r="QV454" s="57"/>
      <c r="QW454" s="57"/>
      <c r="QX454" s="57"/>
      <c r="QY454" s="57"/>
      <c r="QZ454" s="57"/>
      <c r="RA454" s="57"/>
      <c r="RB454" s="57"/>
      <c r="RC454" s="57"/>
      <c r="RD454" s="57"/>
      <c r="RE454" s="57"/>
      <c r="RF454" s="57"/>
      <c r="RG454" s="57"/>
      <c r="RH454" s="57"/>
      <c r="RI454" s="57"/>
      <c r="RJ454" s="57"/>
      <c r="RK454" s="57"/>
      <c r="RL454" s="57"/>
      <c r="RM454" s="57"/>
      <c r="RN454" s="57"/>
      <c r="RO454" s="57"/>
      <c r="RP454" s="57"/>
      <c r="RQ454" s="57"/>
      <c r="RR454" s="57"/>
      <c r="RS454" s="57"/>
      <c r="RT454" s="57"/>
      <c r="RU454" s="57"/>
      <c r="RV454" s="57"/>
      <c r="RW454" s="57"/>
      <c r="RX454" s="57"/>
      <c r="RY454" s="57"/>
      <c r="RZ454" s="57"/>
      <c r="SA454" s="57"/>
      <c r="SB454" s="57"/>
      <c r="SC454" s="57"/>
      <c r="SD454" s="57"/>
      <c r="SE454" s="57"/>
      <c r="SF454" s="57"/>
      <c r="SG454" s="57"/>
      <c r="SH454" s="57"/>
      <c r="SI454" s="57"/>
      <c r="SJ454" s="57"/>
      <c r="SK454" s="57"/>
      <c r="SL454" s="57"/>
      <c r="SM454" s="57"/>
      <c r="SN454" s="57"/>
      <c r="SO454" s="57"/>
      <c r="SP454" s="57"/>
      <c r="SQ454" s="57"/>
      <c r="SR454" s="57"/>
      <c r="SS454" s="57"/>
      <c r="ST454" s="57"/>
      <c r="SU454" s="57"/>
      <c r="SV454" s="57"/>
      <c r="SW454" s="57"/>
      <c r="SX454" s="57"/>
      <c r="SY454" s="57"/>
      <c r="SZ454" s="57"/>
      <c r="TA454" s="57"/>
      <c r="TB454" s="57"/>
      <c r="TC454" s="57"/>
      <c r="TD454" s="57"/>
      <c r="TE454" s="57"/>
      <c r="TF454" s="57"/>
      <c r="TG454" s="57"/>
      <c r="TH454" s="57"/>
      <c r="TI454" s="57"/>
      <c r="TJ454" s="57"/>
      <c r="TK454" s="57"/>
      <c r="TL454" s="57"/>
      <c r="TM454" s="57"/>
      <c r="TN454" s="57"/>
      <c r="TO454" s="57"/>
      <c r="TP454" s="57"/>
      <c r="TQ454" s="57"/>
      <c r="TR454" s="57"/>
      <c r="TS454" s="57"/>
      <c r="TT454" s="57"/>
      <c r="TU454" s="57"/>
      <c r="TV454" s="57"/>
      <c r="TW454" s="57"/>
      <c r="TX454" s="57"/>
      <c r="TY454" s="57"/>
      <c r="TZ454" s="57"/>
      <c r="UA454" s="57"/>
      <c r="UB454" s="57"/>
      <c r="UC454" s="57"/>
      <c r="UD454" s="57"/>
      <c r="UE454" s="57"/>
      <c r="UF454" s="57"/>
      <c r="UG454" s="57"/>
      <c r="UH454" s="57"/>
      <c r="UI454" s="57"/>
      <c r="UJ454" s="57"/>
      <c r="UK454" s="57"/>
      <c r="UL454" s="57"/>
      <c r="UM454" s="57"/>
      <c r="UN454" s="57"/>
      <c r="UO454" s="57"/>
      <c r="UP454" s="57"/>
      <c r="UQ454" s="57"/>
      <c r="UR454" s="57"/>
      <c r="US454" s="57"/>
      <c r="UT454" s="57"/>
      <c r="UU454" s="57"/>
      <c r="UV454" s="57"/>
      <c r="UW454" s="57"/>
      <c r="UX454" s="57"/>
      <c r="UY454" s="57"/>
      <c r="UZ454" s="57"/>
      <c r="VA454" s="57"/>
      <c r="VB454" s="57"/>
      <c r="VC454" s="57"/>
      <c r="VD454" s="57"/>
      <c r="VE454" s="57"/>
      <c r="VF454" s="57"/>
      <c r="VG454" s="57"/>
      <c r="VH454" s="57"/>
      <c r="VI454" s="57"/>
      <c r="VJ454" s="57"/>
      <c r="VK454" s="57"/>
      <c r="VL454" s="57"/>
      <c r="VM454" s="57"/>
      <c r="VN454" s="57"/>
      <c r="VO454" s="57"/>
      <c r="VP454" s="57"/>
      <c r="VQ454" s="57"/>
      <c r="VR454" s="57"/>
      <c r="VS454" s="57"/>
      <c r="VT454" s="57"/>
      <c r="VU454" s="57"/>
      <c r="VV454" s="57"/>
      <c r="VW454" s="57"/>
      <c r="VX454" s="57"/>
      <c r="VY454" s="57"/>
      <c r="VZ454" s="57"/>
      <c r="WA454" s="57"/>
      <c r="WB454" s="57"/>
      <c r="WC454" s="57"/>
      <c r="WD454" s="57"/>
      <c r="WE454" s="57"/>
      <c r="WF454" s="57"/>
      <c r="WG454" s="57"/>
      <c r="WH454" s="57"/>
      <c r="WI454" s="57"/>
      <c r="WJ454" s="57"/>
      <c r="WK454" s="57"/>
      <c r="WL454" s="57"/>
      <c r="WM454" s="57"/>
      <c r="WN454" s="57"/>
      <c r="WO454" s="57"/>
      <c r="WP454" s="57"/>
      <c r="WQ454" s="57"/>
      <c r="WR454" s="57"/>
      <c r="WS454" s="57"/>
      <c r="WT454" s="57"/>
      <c r="WU454" s="57"/>
      <c r="WV454" s="57"/>
      <c r="WW454" s="57"/>
      <c r="WX454" s="57"/>
      <c r="WY454" s="57"/>
      <c r="WZ454" s="57"/>
      <c r="XA454" s="57"/>
      <c r="XB454" s="57"/>
      <c r="XC454" s="57"/>
      <c r="XD454" s="57"/>
      <c r="XE454" s="57"/>
      <c r="XF454" s="57"/>
      <c r="XG454" s="57"/>
      <c r="XH454" s="57"/>
      <c r="XI454" s="57"/>
      <c r="XJ454" s="57"/>
      <c r="XK454" s="57"/>
      <c r="XL454" s="57"/>
      <c r="XM454" s="57"/>
      <c r="XN454" s="57"/>
      <c r="XO454" s="57"/>
      <c r="XP454" s="57"/>
      <c r="XQ454" s="57"/>
      <c r="XR454" s="57"/>
      <c r="XS454" s="57"/>
      <c r="XT454" s="57"/>
      <c r="XU454" s="57"/>
      <c r="XV454" s="57"/>
      <c r="XW454" s="57"/>
    </row>
    <row r="455">
      <c r="AI455" s="57"/>
      <c r="BR455" s="57"/>
      <c r="DA455" s="57"/>
      <c r="EJ455" s="57"/>
      <c r="EK455" s="57"/>
      <c r="EL455" s="57"/>
      <c r="EM455" s="57"/>
      <c r="EN455" s="57"/>
      <c r="EO455" s="57"/>
      <c r="EP455" s="57"/>
      <c r="EQ455" s="57"/>
      <c r="ER455" s="57"/>
      <c r="ES455" s="57"/>
      <c r="ET455" s="57"/>
      <c r="EU455" s="57"/>
      <c r="EV455" s="57"/>
      <c r="EW455" s="57"/>
      <c r="EX455" s="57"/>
      <c r="EY455" s="57"/>
      <c r="EZ455" s="57"/>
      <c r="FA455" s="57"/>
      <c r="FB455" s="57"/>
      <c r="FC455" s="57"/>
      <c r="FD455" s="57"/>
      <c r="FE455" s="57"/>
      <c r="FF455" s="57"/>
      <c r="FG455" s="57"/>
      <c r="FH455" s="57"/>
      <c r="FI455" s="57"/>
      <c r="FJ455" s="57"/>
      <c r="FK455" s="57"/>
      <c r="FL455" s="57"/>
      <c r="FM455" s="57"/>
      <c r="FN455" s="57"/>
      <c r="FO455" s="57"/>
      <c r="FP455" s="57"/>
      <c r="FQ455" s="57"/>
      <c r="FR455" s="57"/>
      <c r="FS455" s="57"/>
      <c r="FT455" s="57"/>
      <c r="FU455" s="57"/>
      <c r="FV455" s="57"/>
      <c r="FW455" s="57"/>
      <c r="FX455" s="57"/>
      <c r="FY455" s="57"/>
      <c r="FZ455" s="57"/>
      <c r="GA455" s="57"/>
      <c r="GB455" s="57"/>
      <c r="GC455" s="57"/>
      <c r="GD455" s="57"/>
      <c r="GE455" s="57"/>
      <c r="GF455" s="57"/>
      <c r="GG455" s="57"/>
      <c r="GH455" s="57"/>
      <c r="GI455" s="57"/>
      <c r="GJ455" s="57"/>
      <c r="GK455" s="57"/>
      <c r="GL455" s="57"/>
      <c r="GM455" s="57"/>
      <c r="GN455" s="57"/>
      <c r="GO455" s="57"/>
      <c r="GP455" s="57"/>
      <c r="GQ455" s="57"/>
      <c r="GR455" s="57"/>
      <c r="GS455" s="57"/>
      <c r="GT455" s="57"/>
      <c r="GU455" s="57"/>
      <c r="GV455" s="57"/>
      <c r="GW455" s="57"/>
      <c r="GX455" s="57"/>
      <c r="GY455" s="57"/>
      <c r="GZ455" s="57"/>
      <c r="HA455" s="57"/>
      <c r="HB455" s="57"/>
      <c r="HC455" s="57"/>
      <c r="HD455" s="57"/>
      <c r="HE455" s="57"/>
      <c r="HF455" s="57"/>
      <c r="HG455" s="57"/>
      <c r="HH455" s="57"/>
      <c r="HI455" s="57"/>
      <c r="HJ455" s="57"/>
      <c r="HK455" s="57"/>
      <c r="HL455" s="57"/>
      <c r="HM455" s="57"/>
      <c r="HN455" s="57"/>
      <c r="HO455" s="57"/>
      <c r="HP455" s="57"/>
      <c r="HQ455" s="57"/>
      <c r="HR455" s="57"/>
      <c r="HS455" s="57"/>
      <c r="HT455" s="57"/>
      <c r="HU455" s="57"/>
      <c r="HV455" s="57"/>
      <c r="HW455" s="57"/>
      <c r="HX455" s="57"/>
      <c r="HY455" s="57"/>
      <c r="HZ455" s="57"/>
      <c r="IA455" s="57"/>
      <c r="IB455" s="57"/>
      <c r="IC455" s="57"/>
      <c r="ID455" s="57"/>
      <c r="IE455" s="57"/>
      <c r="IF455" s="57"/>
      <c r="IG455" s="57"/>
      <c r="IH455" s="57"/>
      <c r="II455" s="57"/>
      <c r="IJ455" s="57"/>
      <c r="IK455" s="57"/>
      <c r="IL455" s="57"/>
      <c r="IM455" s="57"/>
      <c r="IN455" s="57"/>
      <c r="IO455" s="57"/>
      <c r="IP455" s="57"/>
      <c r="IQ455" s="57"/>
      <c r="IR455" s="57"/>
      <c r="IS455" s="57"/>
      <c r="IT455" s="57"/>
      <c r="IU455" s="57"/>
      <c r="IV455" s="57"/>
      <c r="IW455" s="57"/>
      <c r="IX455" s="57"/>
      <c r="IY455" s="57"/>
      <c r="IZ455" s="57"/>
      <c r="JA455" s="57"/>
      <c r="JB455" s="57"/>
      <c r="JC455" s="57"/>
      <c r="JD455" s="57"/>
      <c r="JE455" s="57"/>
      <c r="JF455" s="57"/>
      <c r="JG455" s="57"/>
      <c r="JH455" s="57"/>
      <c r="JI455" s="57"/>
      <c r="JJ455" s="57"/>
      <c r="JK455" s="57"/>
      <c r="JL455" s="57"/>
      <c r="JM455" s="57"/>
      <c r="JN455" s="57"/>
      <c r="JO455" s="57"/>
      <c r="JP455" s="57"/>
      <c r="JQ455" s="57"/>
      <c r="JR455" s="57"/>
      <c r="JS455" s="57"/>
      <c r="JT455" s="57"/>
      <c r="JU455" s="57"/>
      <c r="JV455" s="57"/>
      <c r="JW455" s="57"/>
      <c r="JX455" s="57"/>
      <c r="JY455" s="57"/>
      <c r="JZ455" s="57"/>
      <c r="KA455" s="57"/>
      <c r="KB455" s="57"/>
      <c r="KC455" s="57"/>
      <c r="KD455" s="57"/>
      <c r="KE455" s="57"/>
      <c r="KF455" s="57"/>
      <c r="KG455" s="57"/>
      <c r="KH455" s="57"/>
      <c r="KI455" s="57"/>
      <c r="KJ455" s="57"/>
      <c r="KK455" s="57"/>
      <c r="KL455" s="57"/>
      <c r="KM455" s="57"/>
      <c r="KN455" s="57"/>
      <c r="KO455" s="57"/>
      <c r="KP455" s="57"/>
      <c r="KQ455" s="57"/>
      <c r="KR455" s="57"/>
      <c r="KS455" s="57"/>
      <c r="KT455" s="57"/>
      <c r="KU455" s="57"/>
      <c r="KV455" s="57"/>
      <c r="KW455" s="57"/>
      <c r="KX455" s="57"/>
      <c r="KY455" s="57"/>
      <c r="KZ455" s="57"/>
      <c r="LA455" s="57"/>
      <c r="LB455" s="57"/>
      <c r="LC455" s="57"/>
      <c r="LD455" s="57"/>
      <c r="LE455" s="57"/>
      <c r="LF455" s="57"/>
      <c r="LG455" s="57"/>
      <c r="LH455" s="57"/>
      <c r="LI455" s="57"/>
      <c r="LJ455" s="57"/>
      <c r="LK455" s="57"/>
      <c r="LL455" s="57"/>
      <c r="LM455" s="57"/>
      <c r="LN455" s="57"/>
      <c r="LO455" s="57"/>
      <c r="LP455" s="57"/>
      <c r="LQ455" s="57"/>
      <c r="LR455" s="57"/>
      <c r="LS455" s="57"/>
      <c r="LT455" s="57"/>
      <c r="LU455" s="57"/>
      <c r="LV455" s="57"/>
      <c r="LW455" s="57"/>
      <c r="LX455" s="57"/>
      <c r="LY455" s="57"/>
      <c r="LZ455" s="57"/>
      <c r="MA455" s="57"/>
      <c r="MB455" s="57"/>
      <c r="MC455" s="57"/>
      <c r="MD455" s="57"/>
      <c r="ME455" s="57"/>
      <c r="MF455" s="57"/>
      <c r="MG455" s="57"/>
      <c r="MH455" s="57"/>
      <c r="MI455" s="57"/>
      <c r="MJ455" s="57"/>
      <c r="MK455" s="57"/>
      <c r="ML455" s="57"/>
      <c r="MM455" s="57"/>
      <c r="MN455" s="57"/>
      <c r="MO455" s="57"/>
      <c r="MP455" s="57"/>
      <c r="MQ455" s="57"/>
      <c r="MR455" s="57"/>
      <c r="MS455" s="57"/>
      <c r="MT455" s="57"/>
      <c r="MU455" s="57"/>
      <c r="MV455" s="57"/>
      <c r="MW455" s="57"/>
      <c r="MX455" s="57"/>
      <c r="MY455" s="57"/>
      <c r="MZ455" s="57"/>
      <c r="NA455" s="57"/>
      <c r="NB455" s="57"/>
      <c r="NC455" s="57"/>
      <c r="ND455" s="57"/>
      <c r="NE455" s="57"/>
      <c r="NF455" s="57"/>
      <c r="NG455" s="57"/>
      <c r="NH455" s="57"/>
      <c r="NI455" s="57"/>
      <c r="NJ455" s="57"/>
      <c r="NK455" s="57"/>
      <c r="NL455" s="57"/>
      <c r="NM455" s="57"/>
      <c r="NN455" s="57"/>
      <c r="NO455" s="57"/>
      <c r="NP455" s="57"/>
      <c r="NQ455" s="57"/>
      <c r="NR455" s="57"/>
      <c r="NS455" s="57"/>
      <c r="NT455" s="57"/>
      <c r="NU455" s="57"/>
      <c r="NV455" s="57"/>
      <c r="NW455" s="57"/>
      <c r="NX455" s="57"/>
      <c r="NY455" s="57"/>
      <c r="NZ455" s="57"/>
      <c r="OA455" s="57"/>
      <c r="OB455" s="57"/>
      <c r="OC455" s="57"/>
      <c r="OD455" s="57"/>
      <c r="OE455" s="57"/>
      <c r="OF455" s="57"/>
      <c r="OG455" s="57"/>
      <c r="OH455" s="57"/>
      <c r="OI455" s="57"/>
      <c r="OJ455" s="57"/>
      <c r="OK455" s="57"/>
      <c r="OL455" s="57"/>
      <c r="OM455" s="57"/>
      <c r="ON455" s="57"/>
      <c r="OO455" s="57"/>
      <c r="OP455" s="57"/>
      <c r="OQ455" s="57"/>
      <c r="OR455" s="57"/>
      <c r="OS455" s="57"/>
      <c r="OT455" s="57"/>
      <c r="OU455" s="57"/>
      <c r="OV455" s="57"/>
      <c r="OW455" s="57"/>
      <c r="OX455" s="57"/>
      <c r="OY455" s="57"/>
      <c r="OZ455" s="57"/>
      <c r="PA455" s="57"/>
      <c r="PB455" s="57"/>
      <c r="PC455" s="57"/>
      <c r="PD455" s="57"/>
      <c r="PE455" s="57"/>
      <c r="PF455" s="57"/>
      <c r="PG455" s="57"/>
      <c r="PH455" s="57"/>
      <c r="PI455" s="57"/>
      <c r="PJ455" s="57"/>
      <c r="PK455" s="57"/>
      <c r="PL455" s="57"/>
      <c r="PM455" s="57"/>
      <c r="PN455" s="57"/>
      <c r="PO455" s="57"/>
      <c r="PP455" s="57"/>
      <c r="PQ455" s="57"/>
      <c r="PR455" s="57"/>
      <c r="PS455" s="57"/>
      <c r="PT455" s="57"/>
      <c r="PU455" s="57"/>
      <c r="PV455" s="57"/>
      <c r="PW455" s="57"/>
      <c r="PX455" s="57"/>
      <c r="PY455" s="57"/>
      <c r="PZ455" s="57"/>
      <c r="QA455" s="57"/>
      <c r="QB455" s="57"/>
      <c r="QC455" s="57"/>
      <c r="QD455" s="57"/>
      <c r="QE455" s="57"/>
      <c r="QF455" s="57"/>
      <c r="QG455" s="57"/>
      <c r="QH455" s="57"/>
      <c r="QI455" s="57"/>
      <c r="QJ455" s="57"/>
      <c r="QK455" s="57"/>
      <c r="QL455" s="57"/>
      <c r="QM455" s="57"/>
      <c r="QN455" s="57"/>
      <c r="QO455" s="57"/>
      <c r="QP455" s="57"/>
      <c r="QQ455" s="57"/>
      <c r="QR455" s="57"/>
      <c r="QS455" s="57"/>
      <c r="QT455" s="57"/>
      <c r="QU455" s="57"/>
      <c r="QV455" s="57"/>
      <c r="QW455" s="57"/>
      <c r="QX455" s="57"/>
      <c r="QY455" s="57"/>
      <c r="QZ455" s="57"/>
      <c r="RA455" s="57"/>
      <c r="RB455" s="57"/>
      <c r="RC455" s="57"/>
      <c r="RD455" s="57"/>
      <c r="RE455" s="57"/>
      <c r="RF455" s="57"/>
      <c r="RG455" s="57"/>
      <c r="RH455" s="57"/>
      <c r="RI455" s="57"/>
      <c r="RJ455" s="57"/>
      <c r="RK455" s="57"/>
      <c r="RL455" s="57"/>
      <c r="RM455" s="57"/>
      <c r="RN455" s="57"/>
      <c r="RO455" s="57"/>
      <c r="RP455" s="57"/>
      <c r="RQ455" s="57"/>
      <c r="RR455" s="57"/>
      <c r="RS455" s="57"/>
      <c r="RT455" s="57"/>
      <c r="RU455" s="57"/>
      <c r="RV455" s="57"/>
      <c r="RW455" s="57"/>
      <c r="RX455" s="57"/>
      <c r="RY455" s="57"/>
      <c r="RZ455" s="57"/>
      <c r="SA455" s="57"/>
      <c r="SB455" s="57"/>
      <c r="SC455" s="57"/>
      <c r="SD455" s="57"/>
      <c r="SE455" s="57"/>
      <c r="SF455" s="57"/>
      <c r="SG455" s="57"/>
      <c r="SH455" s="57"/>
      <c r="SI455" s="57"/>
      <c r="SJ455" s="57"/>
      <c r="SK455" s="57"/>
      <c r="SL455" s="57"/>
      <c r="SM455" s="57"/>
      <c r="SN455" s="57"/>
      <c r="SO455" s="57"/>
      <c r="SP455" s="57"/>
      <c r="SQ455" s="57"/>
      <c r="SR455" s="57"/>
      <c r="SS455" s="57"/>
      <c r="ST455" s="57"/>
      <c r="SU455" s="57"/>
      <c r="SV455" s="57"/>
      <c r="SW455" s="57"/>
      <c r="SX455" s="57"/>
      <c r="SY455" s="57"/>
      <c r="SZ455" s="57"/>
      <c r="TA455" s="57"/>
      <c r="TB455" s="57"/>
      <c r="TC455" s="57"/>
      <c r="TD455" s="57"/>
      <c r="TE455" s="57"/>
      <c r="TF455" s="57"/>
      <c r="TG455" s="57"/>
      <c r="TH455" s="57"/>
      <c r="TI455" s="57"/>
      <c r="TJ455" s="57"/>
      <c r="TK455" s="57"/>
      <c r="TL455" s="57"/>
      <c r="TM455" s="57"/>
      <c r="TN455" s="57"/>
      <c r="TO455" s="57"/>
      <c r="TP455" s="57"/>
      <c r="TQ455" s="57"/>
      <c r="TR455" s="57"/>
      <c r="TS455" s="57"/>
      <c r="TT455" s="57"/>
      <c r="TU455" s="57"/>
      <c r="TV455" s="57"/>
      <c r="TW455" s="57"/>
      <c r="TX455" s="57"/>
      <c r="TY455" s="57"/>
      <c r="TZ455" s="57"/>
      <c r="UA455" s="57"/>
      <c r="UB455" s="57"/>
      <c r="UC455" s="57"/>
      <c r="UD455" s="57"/>
      <c r="UE455" s="57"/>
      <c r="UF455" s="57"/>
      <c r="UG455" s="57"/>
      <c r="UH455" s="57"/>
      <c r="UI455" s="57"/>
      <c r="UJ455" s="57"/>
      <c r="UK455" s="57"/>
      <c r="UL455" s="57"/>
      <c r="UM455" s="57"/>
      <c r="UN455" s="57"/>
      <c r="UO455" s="57"/>
      <c r="UP455" s="57"/>
      <c r="UQ455" s="57"/>
      <c r="UR455" s="57"/>
      <c r="US455" s="57"/>
      <c r="UT455" s="57"/>
      <c r="UU455" s="57"/>
      <c r="UV455" s="57"/>
      <c r="UW455" s="57"/>
      <c r="UX455" s="57"/>
      <c r="UY455" s="57"/>
      <c r="UZ455" s="57"/>
      <c r="VA455" s="57"/>
      <c r="VB455" s="57"/>
      <c r="VC455" s="57"/>
      <c r="VD455" s="57"/>
      <c r="VE455" s="57"/>
      <c r="VF455" s="57"/>
      <c r="VG455" s="57"/>
      <c r="VH455" s="57"/>
      <c r="VI455" s="57"/>
      <c r="VJ455" s="57"/>
      <c r="VK455" s="57"/>
      <c r="VL455" s="57"/>
      <c r="VM455" s="57"/>
      <c r="VN455" s="57"/>
      <c r="VO455" s="57"/>
      <c r="VP455" s="57"/>
      <c r="VQ455" s="57"/>
      <c r="VR455" s="57"/>
      <c r="VS455" s="57"/>
      <c r="VT455" s="57"/>
      <c r="VU455" s="57"/>
      <c r="VV455" s="57"/>
      <c r="VW455" s="57"/>
      <c r="VX455" s="57"/>
      <c r="VY455" s="57"/>
      <c r="VZ455" s="57"/>
      <c r="WA455" s="57"/>
      <c r="WB455" s="57"/>
      <c r="WC455" s="57"/>
      <c r="WD455" s="57"/>
      <c r="WE455" s="57"/>
      <c r="WF455" s="57"/>
      <c r="WG455" s="57"/>
      <c r="WH455" s="57"/>
      <c r="WI455" s="57"/>
      <c r="WJ455" s="57"/>
      <c r="WK455" s="57"/>
      <c r="WL455" s="57"/>
      <c r="WM455" s="57"/>
      <c r="WN455" s="57"/>
      <c r="WO455" s="57"/>
      <c r="WP455" s="57"/>
      <c r="WQ455" s="57"/>
      <c r="WR455" s="57"/>
      <c r="WS455" s="57"/>
      <c r="WT455" s="57"/>
      <c r="WU455" s="57"/>
      <c r="WV455" s="57"/>
      <c r="WW455" s="57"/>
      <c r="WX455" s="57"/>
      <c r="WY455" s="57"/>
      <c r="WZ455" s="57"/>
      <c r="XA455" s="57"/>
      <c r="XB455" s="57"/>
      <c r="XC455" s="57"/>
      <c r="XD455" s="57"/>
      <c r="XE455" s="57"/>
      <c r="XF455" s="57"/>
      <c r="XG455" s="57"/>
      <c r="XH455" s="57"/>
      <c r="XI455" s="57"/>
      <c r="XJ455" s="57"/>
      <c r="XK455" s="57"/>
      <c r="XL455" s="57"/>
      <c r="XM455" s="57"/>
      <c r="XN455" s="57"/>
      <c r="XO455" s="57"/>
      <c r="XP455" s="57"/>
      <c r="XQ455" s="57"/>
      <c r="XR455" s="57"/>
      <c r="XS455" s="57"/>
      <c r="XT455" s="57"/>
      <c r="XU455" s="57"/>
      <c r="XV455" s="57"/>
      <c r="XW455" s="57"/>
    </row>
    <row r="456">
      <c r="AI456" s="57"/>
      <c r="BR456" s="57"/>
      <c r="DA456" s="57"/>
      <c r="EJ456" s="57"/>
      <c r="EK456" s="57"/>
      <c r="EL456" s="57"/>
      <c r="EM456" s="57"/>
      <c r="EN456" s="57"/>
      <c r="EO456" s="57"/>
      <c r="EP456" s="57"/>
      <c r="EQ456" s="57"/>
      <c r="ER456" s="57"/>
      <c r="ES456" s="57"/>
      <c r="ET456" s="57"/>
      <c r="EU456" s="57"/>
      <c r="EV456" s="57"/>
      <c r="EW456" s="57"/>
      <c r="EX456" s="57"/>
      <c r="EY456" s="57"/>
      <c r="EZ456" s="57"/>
      <c r="FA456" s="57"/>
      <c r="FB456" s="57"/>
      <c r="FC456" s="57"/>
      <c r="FD456" s="57"/>
      <c r="FE456" s="57"/>
      <c r="FF456" s="57"/>
      <c r="FG456" s="57"/>
      <c r="FH456" s="57"/>
      <c r="FI456" s="57"/>
      <c r="FJ456" s="57"/>
      <c r="FK456" s="57"/>
      <c r="FL456" s="57"/>
      <c r="FM456" s="57"/>
      <c r="FN456" s="57"/>
      <c r="FO456" s="57"/>
      <c r="FP456" s="57"/>
      <c r="FQ456" s="57"/>
      <c r="FR456" s="57"/>
      <c r="FS456" s="57"/>
      <c r="FT456" s="57"/>
      <c r="FU456" s="57"/>
      <c r="FV456" s="57"/>
      <c r="FW456" s="57"/>
      <c r="FX456" s="57"/>
      <c r="FY456" s="57"/>
      <c r="FZ456" s="57"/>
      <c r="GA456" s="57"/>
      <c r="GB456" s="57"/>
      <c r="GC456" s="57"/>
      <c r="GD456" s="57"/>
      <c r="GE456" s="57"/>
      <c r="GF456" s="57"/>
      <c r="GG456" s="57"/>
      <c r="GH456" s="57"/>
      <c r="GI456" s="57"/>
      <c r="GJ456" s="57"/>
      <c r="GK456" s="57"/>
      <c r="GL456" s="57"/>
      <c r="GM456" s="57"/>
      <c r="GN456" s="57"/>
      <c r="GO456" s="57"/>
      <c r="GP456" s="57"/>
      <c r="GQ456" s="57"/>
      <c r="GR456" s="57"/>
      <c r="GS456" s="57"/>
      <c r="GT456" s="57"/>
      <c r="GU456" s="57"/>
      <c r="GV456" s="57"/>
      <c r="GW456" s="57"/>
      <c r="GX456" s="57"/>
      <c r="GY456" s="57"/>
      <c r="GZ456" s="57"/>
      <c r="HA456" s="57"/>
      <c r="HB456" s="57"/>
      <c r="HC456" s="57"/>
      <c r="HD456" s="57"/>
      <c r="HE456" s="57"/>
      <c r="HF456" s="57"/>
      <c r="HG456" s="57"/>
      <c r="HH456" s="57"/>
      <c r="HI456" s="57"/>
      <c r="HJ456" s="57"/>
      <c r="HK456" s="57"/>
      <c r="HL456" s="57"/>
      <c r="HM456" s="57"/>
      <c r="HN456" s="57"/>
      <c r="HO456" s="57"/>
      <c r="HP456" s="57"/>
      <c r="HQ456" s="57"/>
      <c r="HR456" s="57"/>
      <c r="HS456" s="57"/>
      <c r="HT456" s="57"/>
      <c r="HU456" s="57"/>
      <c r="HV456" s="57"/>
      <c r="HW456" s="57"/>
      <c r="HX456" s="57"/>
      <c r="HY456" s="57"/>
      <c r="HZ456" s="57"/>
      <c r="IA456" s="57"/>
      <c r="IB456" s="57"/>
      <c r="IC456" s="57"/>
      <c r="ID456" s="57"/>
      <c r="IE456" s="57"/>
      <c r="IF456" s="57"/>
      <c r="IG456" s="57"/>
      <c r="IH456" s="57"/>
      <c r="II456" s="57"/>
      <c r="IJ456" s="57"/>
      <c r="IK456" s="57"/>
      <c r="IL456" s="57"/>
      <c r="IM456" s="57"/>
      <c r="IN456" s="57"/>
      <c r="IO456" s="57"/>
      <c r="IP456" s="57"/>
      <c r="IQ456" s="57"/>
      <c r="IR456" s="57"/>
      <c r="IS456" s="57"/>
      <c r="IT456" s="57"/>
      <c r="IU456" s="57"/>
      <c r="IV456" s="57"/>
      <c r="IW456" s="57"/>
      <c r="IX456" s="57"/>
      <c r="IY456" s="57"/>
      <c r="IZ456" s="57"/>
      <c r="JA456" s="57"/>
      <c r="JB456" s="57"/>
      <c r="JC456" s="57"/>
      <c r="JD456" s="57"/>
      <c r="JE456" s="57"/>
      <c r="JF456" s="57"/>
      <c r="JG456" s="57"/>
      <c r="JH456" s="57"/>
      <c r="JI456" s="57"/>
      <c r="JJ456" s="57"/>
      <c r="JK456" s="57"/>
      <c r="JL456" s="57"/>
      <c r="JM456" s="57"/>
      <c r="JN456" s="57"/>
      <c r="JO456" s="57"/>
      <c r="JP456" s="57"/>
      <c r="JQ456" s="57"/>
      <c r="JR456" s="57"/>
      <c r="JS456" s="57"/>
      <c r="JT456" s="57"/>
      <c r="JU456" s="57"/>
      <c r="JV456" s="57"/>
      <c r="JW456" s="57"/>
      <c r="JX456" s="57"/>
      <c r="JY456" s="57"/>
      <c r="JZ456" s="57"/>
      <c r="KA456" s="57"/>
      <c r="KB456" s="57"/>
      <c r="KC456" s="57"/>
      <c r="KD456" s="57"/>
      <c r="KE456" s="57"/>
      <c r="KF456" s="57"/>
      <c r="KG456" s="57"/>
      <c r="KH456" s="57"/>
      <c r="KI456" s="57"/>
      <c r="KJ456" s="57"/>
      <c r="KK456" s="57"/>
      <c r="KL456" s="57"/>
      <c r="KM456" s="57"/>
      <c r="KN456" s="57"/>
      <c r="KO456" s="57"/>
      <c r="KP456" s="57"/>
      <c r="KQ456" s="57"/>
      <c r="KR456" s="57"/>
      <c r="KS456" s="57"/>
      <c r="KT456" s="57"/>
      <c r="KU456" s="57"/>
      <c r="KV456" s="57"/>
      <c r="KW456" s="57"/>
      <c r="KX456" s="57"/>
      <c r="KY456" s="57"/>
      <c r="KZ456" s="57"/>
      <c r="LA456" s="57"/>
      <c r="LB456" s="57"/>
      <c r="LC456" s="57"/>
      <c r="LD456" s="57"/>
      <c r="LE456" s="57"/>
      <c r="LF456" s="57"/>
      <c r="LG456" s="57"/>
      <c r="LH456" s="57"/>
      <c r="LI456" s="57"/>
      <c r="LJ456" s="57"/>
      <c r="LK456" s="57"/>
      <c r="LL456" s="57"/>
      <c r="LM456" s="57"/>
      <c r="LN456" s="57"/>
      <c r="LO456" s="57"/>
      <c r="LP456" s="57"/>
      <c r="LQ456" s="57"/>
      <c r="LR456" s="57"/>
      <c r="LS456" s="57"/>
      <c r="LT456" s="57"/>
      <c r="LU456" s="57"/>
      <c r="LV456" s="57"/>
      <c r="LW456" s="57"/>
      <c r="LX456" s="57"/>
      <c r="LY456" s="57"/>
      <c r="LZ456" s="57"/>
      <c r="MA456" s="57"/>
      <c r="MB456" s="57"/>
      <c r="MC456" s="57"/>
      <c r="MD456" s="57"/>
      <c r="ME456" s="57"/>
      <c r="MF456" s="57"/>
      <c r="MG456" s="57"/>
      <c r="MH456" s="57"/>
      <c r="MI456" s="57"/>
      <c r="MJ456" s="57"/>
      <c r="MK456" s="57"/>
      <c r="ML456" s="57"/>
      <c r="MM456" s="57"/>
      <c r="MN456" s="57"/>
      <c r="MO456" s="57"/>
      <c r="MP456" s="57"/>
      <c r="MQ456" s="57"/>
      <c r="MR456" s="57"/>
      <c r="MS456" s="57"/>
      <c r="MT456" s="57"/>
      <c r="MU456" s="57"/>
      <c r="MV456" s="57"/>
      <c r="MW456" s="57"/>
      <c r="MX456" s="57"/>
      <c r="MY456" s="57"/>
      <c r="MZ456" s="57"/>
      <c r="NA456" s="57"/>
      <c r="NB456" s="57"/>
      <c r="NC456" s="57"/>
      <c r="ND456" s="57"/>
      <c r="NE456" s="57"/>
      <c r="NF456" s="57"/>
      <c r="NG456" s="57"/>
      <c r="NH456" s="57"/>
      <c r="NI456" s="57"/>
      <c r="NJ456" s="57"/>
      <c r="NK456" s="57"/>
      <c r="NL456" s="57"/>
      <c r="NM456" s="57"/>
      <c r="NN456" s="57"/>
      <c r="NO456" s="57"/>
      <c r="NP456" s="57"/>
      <c r="NQ456" s="57"/>
      <c r="NR456" s="57"/>
      <c r="NS456" s="57"/>
      <c r="NT456" s="57"/>
      <c r="NU456" s="57"/>
      <c r="NV456" s="57"/>
      <c r="NW456" s="57"/>
      <c r="NX456" s="57"/>
      <c r="NY456" s="57"/>
      <c r="NZ456" s="57"/>
      <c r="OA456" s="57"/>
      <c r="OB456" s="57"/>
      <c r="OC456" s="57"/>
      <c r="OD456" s="57"/>
      <c r="OE456" s="57"/>
      <c r="OF456" s="57"/>
      <c r="OG456" s="57"/>
      <c r="OH456" s="57"/>
      <c r="OI456" s="57"/>
      <c r="OJ456" s="57"/>
      <c r="OK456" s="57"/>
      <c r="OL456" s="57"/>
      <c r="OM456" s="57"/>
      <c r="ON456" s="57"/>
      <c r="OO456" s="57"/>
      <c r="OP456" s="57"/>
      <c r="OQ456" s="57"/>
      <c r="OR456" s="57"/>
      <c r="OS456" s="57"/>
      <c r="OT456" s="57"/>
      <c r="OU456" s="57"/>
      <c r="OV456" s="57"/>
      <c r="OW456" s="57"/>
      <c r="OX456" s="57"/>
      <c r="OY456" s="57"/>
      <c r="OZ456" s="57"/>
      <c r="PA456" s="57"/>
      <c r="PB456" s="57"/>
      <c r="PC456" s="57"/>
      <c r="PD456" s="57"/>
      <c r="PE456" s="57"/>
      <c r="PF456" s="57"/>
      <c r="PG456" s="57"/>
      <c r="PH456" s="57"/>
      <c r="PI456" s="57"/>
      <c r="PJ456" s="57"/>
      <c r="PK456" s="57"/>
      <c r="PL456" s="57"/>
      <c r="PM456" s="57"/>
      <c r="PN456" s="57"/>
      <c r="PO456" s="57"/>
      <c r="PP456" s="57"/>
      <c r="PQ456" s="57"/>
      <c r="PR456" s="57"/>
      <c r="PS456" s="57"/>
      <c r="PT456" s="57"/>
      <c r="PU456" s="57"/>
      <c r="PV456" s="57"/>
      <c r="PW456" s="57"/>
      <c r="PX456" s="57"/>
      <c r="PY456" s="57"/>
      <c r="PZ456" s="57"/>
      <c r="QA456" s="57"/>
      <c r="QB456" s="57"/>
      <c r="QC456" s="57"/>
      <c r="QD456" s="57"/>
      <c r="QE456" s="57"/>
      <c r="QF456" s="57"/>
      <c r="QG456" s="57"/>
      <c r="QH456" s="57"/>
      <c r="QI456" s="57"/>
      <c r="QJ456" s="57"/>
      <c r="QK456" s="57"/>
      <c r="QL456" s="57"/>
      <c r="QM456" s="57"/>
      <c r="QN456" s="57"/>
      <c r="QO456" s="57"/>
      <c r="QP456" s="57"/>
      <c r="QQ456" s="57"/>
      <c r="QR456" s="57"/>
      <c r="QS456" s="57"/>
      <c r="QT456" s="57"/>
      <c r="QU456" s="57"/>
      <c r="QV456" s="57"/>
      <c r="QW456" s="57"/>
      <c r="QX456" s="57"/>
      <c r="QY456" s="57"/>
      <c r="QZ456" s="57"/>
      <c r="RA456" s="57"/>
      <c r="RB456" s="57"/>
      <c r="RC456" s="57"/>
      <c r="RD456" s="57"/>
      <c r="RE456" s="57"/>
      <c r="RF456" s="57"/>
      <c r="RG456" s="57"/>
      <c r="RH456" s="57"/>
      <c r="RI456" s="57"/>
      <c r="RJ456" s="57"/>
      <c r="RK456" s="57"/>
      <c r="RL456" s="57"/>
      <c r="RM456" s="57"/>
      <c r="RN456" s="57"/>
      <c r="RO456" s="57"/>
      <c r="RP456" s="57"/>
      <c r="RQ456" s="57"/>
      <c r="RR456" s="57"/>
      <c r="RS456" s="57"/>
      <c r="RT456" s="57"/>
      <c r="RU456" s="57"/>
      <c r="RV456" s="57"/>
      <c r="RW456" s="57"/>
      <c r="RX456" s="57"/>
      <c r="RY456" s="57"/>
      <c r="RZ456" s="57"/>
      <c r="SA456" s="57"/>
      <c r="SB456" s="57"/>
      <c r="SC456" s="57"/>
      <c r="SD456" s="57"/>
      <c r="SE456" s="57"/>
      <c r="SF456" s="57"/>
      <c r="SG456" s="57"/>
      <c r="SH456" s="57"/>
      <c r="SI456" s="57"/>
      <c r="SJ456" s="57"/>
      <c r="SK456" s="57"/>
      <c r="SL456" s="57"/>
      <c r="SM456" s="57"/>
      <c r="SN456" s="57"/>
      <c r="SO456" s="57"/>
      <c r="SP456" s="57"/>
      <c r="SQ456" s="57"/>
      <c r="SR456" s="57"/>
      <c r="SS456" s="57"/>
      <c r="ST456" s="57"/>
      <c r="SU456" s="57"/>
      <c r="SV456" s="57"/>
      <c r="SW456" s="57"/>
      <c r="SX456" s="57"/>
      <c r="SY456" s="57"/>
      <c r="SZ456" s="57"/>
      <c r="TA456" s="57"/>
      <c r="TB456" s="57"/>
      <c r="TC456" s="57"/>
      <c r="TD456" s="57"/>
      <c r="TE456" s="57"/>
      <c r="TF456" s="57"/>
      <c r="TG456" s="57"/>
      <c r="TH456" s="57"/>
      <c r="TI456" s="57"/>
      <c r="TJ456" s="57"/>
      <c r="TK456" s="57"/>
      <c r="TL456" s="57"/>
      <c r="TM456" s="57"/>
      <c r="TN456" s="57"/>
      <c r="TO456" s="57"/>
      <c r="TP456" s="57"/>
      <c r="TQ456" s="57"/>
      <c r="TR456" s="57"/>
      <c r="TS456" s="57"/>
      <c r="TT456" s="57"/>
      <c r="TU456" s="57"/>
      <c r="TV456" s="57"/>
      <c r="TW456" s="57"/>
      <c r="TX456" s="57"/>
      <c r="TY456" s="57"/>
      <c r="TZ456" s="57"/>
      <c r="UA456" s="57"/>
      <c r="UB456" s="57"/>
      <c r="UC456" s="57"/>
      <c r="UD456" s="57"/>
      <c r="UE456" s="57"/>
      <c r="UF456" s="57"/>
      <c r="UG456" s="57"/>
      <c r="UH456" s="57"/>
      <c r="UI456" s="57"/>
      <c r="UJ456" s="57"/>
      <c r="UK456" s="57"/>
      <c r="UL456" s="57"/>
      <c r="UM456" s="57"/>
      <c r="UN456" s="57"/>
      <c r="UO456" s="57"/>
      <c r="UP456" s="57"/>
      <c r="UQ456" s="57"/>
      <c r="UR456" s="57"/>
      <c r="US456" s="57"/>
      <c r="UT456" s="57"/>
      <c r="UU456" s="57"/>
      <c r="UV456" s="57"/>
      <c r="UW456" s="57"/>
      <c r="UX456" s="57"/>
      <c r="UY456" s="57"/>
      <c r="UZ456" s="57"/>
      <c r="VA456" s="57"/>
      <c r="VB456" s="57"/>
      <c r="VC456" s="57"/>
      <c r="VD456" s="57"/>
      <c r="VE456" s="57"/>
      <c r="VF456" s="57"/>
      <c r="VG456" s="57"/>
      <c r="VH456" s="57"/>
      <c r="VI456" s="57"/>
      <c r="VJ456" s="57"/>
      <c r="VK456" s="57"/>
      <c r="VL456" s="57"/>
      <c r="VM456" s="57"/>
      <c r="VN456" s="57"/>
      <c r="VO456" s="57"/>
      <c r="VP456" s="57"/>
      <c r="VQ456" s="57"/>
      <c r="VR456" s="57"/>
      <c r="VS456" s="57"/>
      <c r="VT456" s="57"/>
      <c r="VU456" s="57"/>
      <c r="VV456" s="57"/>
      <c r="VW456" s="57"/>
      <c r="VX456" s="57"/>
      <c r="VY456" s="57"/>
      <c r="VZ456" s="57"/>
      <c r="WA456" s="57"/>
      <c r="WB456" s="57"/>
      <c r="WC456" s="57"/>
      <c r="WD456" s="57"/>
      <c r="WE456" s="57"/>
      <c r="WF456" s="57"/>
      <c r="WG456" s="57"/>
      <c r="WH456" s="57"/>
      <c r="WI456" s="57"/>
      <c r="WJ456" s="57"/>
      <c r="WK456" s="57"/>
      <c r="WL456" s="57"/>
      <c r="WM456" s="57"/>
      <c r="WN456" s="57"/>
      <c r="WO456" s="57"/>
      <c r="WP456" s="57"/>
      <c r="WQ456" s="57"/>
      <c r="WR456" s="57"/>
      <c r="WS456" s="57"/>
      <c r="WT456" s="57"/>
      <c r="WU456" s="57"/>
      <c r="WV456" s="57"/>
      <c r="WW456" s="57"/>
      <c r="WX456" s="57"/>
      <c r="WY456" s="57"/>
      <c r="WZ456" s="57"/>
      <c r="XA456" s="57"/>
      <c r="XB456" s="57"/>
      <c r="XC456" s="57"/>
      <c r="XD456" s="57"/>
      <c r="XE456" s="57"/>
      <c r="XF456" s="57"/>
      <c r="XG456" s="57"/>
      <c r="XH456" s="57"/>
      <c r="XI456" s="57"/>
      <c r="XJ456" s="57"/>
      <c r="XK456" s="57"/>
      <c r="XL456" s="57"/>
      <c r="XM456" s="57"/>
      <c r="XN456" s="57"/>
      <c r="XO456" s="57"/>
      <c r="XP456" s="57"/>
      <c r="XQ456" s="57"/>
      <c r="XR456" s="57"/>
      <c r="XS456" s="57"/>
      <c r="XT456" s="57"/>
      <c r="XU456" s="57"/>
      <c r="XV456" s="57"/>
      <c r="XW456" s="57"/>
    </row>
    <row r="457">
      <c r="AI457" s="57"/>
      <c r="BR457" s="57"/>
      <c r="DA457" s="57"/>
      <c r="EJ457" s="57"/>
      <c r="EK457" s="57"/>
      <c r="EL457" s="57"/>
      <c r="EM457" s="57"/>
      <c r="EN457" s="57"/>
      <c r="EO457" s="57"/>
      <c r="EP457" s="57"/>
      <c r="EQ457" s="57"/>
      <c r="ER457" s="57"/>
      <c r="ES457" s="57"/>
      <c r="ET457" s="57"/>
      <c r="EU457" s="57"/>
      <c r="EV457" s="57"/>
      <c r="EW457" s="57"/>
      <c r="EX457" s="57"/>
      <c r="EY457" s="57"/>
      <c r="EZ457" s="57"/>
      <c r="FA457" s="57"/>
      <c r="FB457" s="57"/>
      <c r="FC457" s="57"/>
      <c r="FD457" s="57"/>
      <c r="FE457" s="57"/>
      <c r="FF457" s="57"/>
      <c r="FG457" s="57"/>
      <c r="FH457" s="57"/>
      <c r="FI457" s="57"/>
      <c r="FJ457" s="57"/>
      <c r="FK457" s="57"/>
      <c r="FL457" s="57"/>
      <c r="FM457" s="57"/>
      <c r="FN457" s="57"/>
      <c r="FO457" s="57"/>
      <c r="FP457" s="57"/>
      <c r="FQ457" s="57"/>
      <c r="FR457" s="57"/>
      <c r="FS457" s="57"/>
      <c r="FT457" s="57"/>
      <c r="FU457" s="57"/>
      <c r="FV457" s="57"/>
      <c r="FW457" s="57"/>
      <c r="FX457" s="57"/>
      <c r="FY457" s="57"/>
      <c r="FZ457" s="57"/>
      <c r="GA457" s="57"/>
      <c r="GB457" s="57"/>
      <c r="GC457" s="57"/>
      <c r="GD457" s="57"/>
      <c r="GE457" s="57"/>
      <c r="GF457" s="57"/>
      <c r="GG457" s="57"/>
      <c r="GH457" s="57"/>
      <c r="GI457" s="57"/>
      <c r="GJ457" s="57"/>
      <c r="GK457" s="57"/>
      <c r="GL457" s="57"/>
      <c r="GM457" s="57"/>
      <c r="GN457" s="57"/>
      <c r="GO457" s="57"/>
      <c r="GP457" s="57"/>
      <c r="GQ457" s="57"/>
      <c r="GR457" s="57"/>
      <c r="GS457" s="57"/>
      <c r="GT457" s="57"/>
      <c r="GU457" s="57"/>
      <c r="GV457" s="57"/>
      <c r="GW457" s="57"/>
      <c r="GX457" s="57"/>
      <c r="GY457" s="57"/>
      <c r="GZ457" s="57"/>
      <c r="HA457" s="57"/>
      <c r="HB457" s="57"/>
      <c r="HC457" s="57"/>
      <c r="HD457" s="57"/>
      <c r="HE457" s="57"/>
      <c r="HF457" s="57"/>
      <c r="HG457" s="57"/>
      <c r="HH457" s="57"/>
      <c r="HI457" s="57"/>
      <c r="HJ457" s="57"/>
      <c r="HK457" s="57"/>
      <c r="HL457" s="57"/>
      <c r="HM457" s="57"/>
      <c r="HN457" s="57"/>
      <c r="HO457" s="57"/>
      <c r="HP457" s="57"/>
      <c r="HQ457" s="57"/>
      <c r="HR457" s="57"/>
      <c r="HS457" s="57"/>
      <c r="HT457" s="57"/>
      <c r="HU457" s="57"/>
      <c r="HV457" s="57"/>
      <c r="HW457" s="57"/>
      <c r="HX457" s="57"/>
      <c r="HY457" s="57"/>
      <c r="HZ457" s="57"/>
      <c r="IA457" s="57"/>
      <c r="IB457" s="57"/>
      <c r="IC457" s="57"/>
      <c r="ID457" s="57"/>
      <c r="IE457" s="57"/>
      <c r="IF457" s="57"/>
      <c r="IG457" s="57"/>
      <c r="IH457" s="57"/>
      <c r="II457" s="57"/>
      <c r="IJ457" s="57"/>
      <c r="IK457" s="57"/>
      <c r="IL457" s="57"/>
      <c r="IM457" s="57"/>
      <c r="IN457" s="57"/>
      <c r="IO457" s="57"/>
      <c r="IP457" s="57"/>
      <c r="IQ457" s="57"/>
      <c r="IR457" s="57"/>
      <c r="IS457" s="57"/>
      <c r="IT457" s="57"/>
      <c r="IU457" s="57"/>
      <c r="IV457" s="57"/>
      <c r="IW457" s="57"/>
      <c r="IX457" s="57"/>
      <c r="IY457" s="57"/>
      <c r="IZ457" s="57"/>
      <c r="JA457" s="57"/>
      <c r="JB457" s="57"/>
      <c r="JC457" s="57"/>
      <c r="JD457" s="57"/>
      <c r="JE457" s="57"/>
      <c r="JF457" s="57"/>
      <c r="JG457" s="57"/>
      <c r="JH457" s="57"/>
      <c r="JI457" s="57"/>
      <c r="JJ457" s="57"/>
      <c r="JK457" s="57"/>
      <c r="JL457" s="57"/>
      <c r="JM457" s="57"/>
      <c r="JN457" s="57"/>
      <c r="JO457" s="57"/>
      <c r="JP457" s="57"/>
      <c r="JQ457" s="57"/>
      <c r="JR457" s="57"/>
      <c r="JS457" s="57"/>
      <c r="JT457" s="57"/>
      <c r="JU457" s="57"/>
      <c r="JV457" s="57"/>
      <c r="JW457" s="57"/>
      <c r="JX457" s="57"/>
      <c r="JY457" s="57"/>
      <c r="JZ457" s="57"/>
      <c r="KA457" s="57"/>
      <c r="KB457" s="57"/>
      <c r="KC457" s="57"/>
      <c r="KD457" s="57"/>
      <c r="KE457" s="57"/>
      <c r="KF457" s="57"/>
      <c r="KG457" s="57"/>
      <c r="KH457" s="57"/>
      <c r="KI457" s="57"/>
      <c r="KJ457" s="57"/>
      <c r="KK457" s="57"/>
      <c r="KL457" s="57"/>
      <c r="KM457" s="57"/>
      <c r="KN457" s="57"/>
      <c r="KO457" s="57"/>
      <c r="KP457" s="57"/>
      <c r="KQ457" s="57"/>
      <c r="KR457" s="57"/>
      <c r="KS457" s="57"/>
      <c r="KT457" s="57"/>
      <c r="KU457" s="57"/>
      <c r="KV457" s="57"/>
      <c r="KW457" s="57"/>
      <c r="KX457" s="57"/>
      <c r="KY457" s="57"/>
      <c r="KZ457" s="57"/>
      <c r="LA457" s="57"/>
      <c r="LB457" s="57"/>
      <c r="LC457" s="57"/>
      <c r="LD457" s="57"/>
      <c r="LE457" s="57"/>
      <c r="LF457" s="57"/>
      <c r="LG457" s="57"/>
      <c r="LH457" s="57"/>
      <c r="LI457" s="57"/>
      <c r="LJ457" s="57"/>
      <c r="LK457" s="57"/>
      <c r="LL457" s="57"/>
      <c r="LM457" s="57"/>
      <c r="LN457" s="57"/>
      <c r="LO457" s="57"/>
      <c r="LP457" s="57"/>
      <c r="LQ457" s="57"/>
      <c r="LR457" s="57"/>
      <c r="LS457" s="57"/>
      <c r="LT457" s="57"/>
      <c r="LU457" s="57"/>
      <c r="LV457" s="57"/>
      <c r="LW457" s="57"/>
      <c r="LX457" s="57"/>
      <c r="LY457" s="57"/>
      <c r="LZ457" s="57"/>
      <c r="MA457" s="57"/>
      <c r="MB457" s="57"/>
      <c r="MC457" s="57"/>
      <c r="MD457" s="57"/>
      <c r="ME457" s="57"/>
      <c r="MF457" s="57"/>
      <c r="MG457" s="57"/>
      <c r="MH457" s="57"/>
      <c r="MI457" s="57"/>
      <c r="MJ457" s="57"/>
      <c r="MK457" s="57"/>
      <c r="ML457" s="57"/>
      <c r="MM457" s="57"/>
      <c r="MN457" s="57"/>
      <c r="MO457" s="57"/>
      <c r="MP457" s="57"/>
      <c r="MQ457" s="57"/>
      <c r="MR457" s="57"/>
      <c r="MS457" s="57"/>
      <c r="MT457" s="57"/>
      <c r="MU457" s="57"/>
      <c r="MV457" s="57"/>
      <c r="MW457" s="57"/>
      <c r="MX457" s="57"/>
      <c r="MY457" s="57"/>
      <c r="MZ457" s="57"/>
      <c r="NA457" s="57"/>
      <c r="NB457" s="57"/>
      <c r="NC457" s="57"/>
      <c r="ND457" s="57"/>
      <c r="NE457" s="57"/>
      <c r="NF457" s="57"/>
      <c r="NG457" s="57"/>
      <c r="NH457" s="57"/>
      <c r="NI457" s="57"/>
      <c r="NJ457" s="57"/>
      <c r="NK457" s="57"/>
      <c r="NL457" s="57"/>
      <c r="NM457" s="57"/>
      <c r="NN457" s="57"/>
      <c r="NO457" s="57"/>
      <c r="NP457" s="57"/>
      <c r="NQ457" s="57"/>
      <c r="NR457" s="57"/>
      <c r="NS457" s="57"/>
      <c r="NT457" s="57"/>
      <c r="NU457" s="57"/>
      <c r="NV457" s="57"/>
      <c r="NW457" s="57"/>
      <c r="NX457" s="57"/>
      <c r="NY457" s="57"/>
      <c r="NZ457" s="57"/>
      <c r="OA457" s="57"/>
      <c r="OB457" s="57"/>
      <c r="OC457" s="57"/>
      <c r="OD457" s="57"/>
      <c r="OE457" s="57"/>
      <c r="OF457" s="57"/>
      <c r="OG457" s="57"/>
      <c r="OH457" s="57"/>
      <c r="OI457" s="57"/>
      <c r="OJ457" s="57"/>
      <c r="OK457" s="57"/>
      <c r="OL457" s="57"/>
      <c r="OM457" s="57"/>
      <c r="ON457" s="57"/>
      <c r="OO457" s="57"/>
      <c r="OP457" s="57"/>
      <c r="OQ457" s="57"/>
      <c r="OR457" s="57"/>
      <c r="OS457" s="57"/>
      <c r="OT457" s="57"/>
      <c r="OU457" s="57"/>
      <c r="OV457" s="57"/>
      <c r="OW457" s="57"/>
      <c r="OX457" s="57"/>
      <c r="OY457" s="57"/>
      <c r="OZ457" s="57"/>
      <c r="PA457" s="57"/>
      <c r="PB457" s="57"/>
      <c r="PC457" s="57"/>
      <c r="PD457" s="57"/>
      <c r="PE457" s="57"/>
      <c r="PF457" s="57"/>
      <c r="PG457" s="57"/>
      <c r="PH457" s="57"/>
      <c r="PI457" s="57"/>
      <c r="PJ457" s="57"/>
      <c r="PK457" s="57"/>
      <c r="PL457" s="57"/>
      <c r="PM457" s="57"/>
      <c r="PN457" s="57"/>
      <c r="PO457" s="57"/>
      <c r="PP457" s="57"/>
      <c r="PQ457" s="57"/>
      <c r="PR457" s="57"/>
      <c r="PS457" s="57"/>
      <c r="PT457" s="57"/>
      <c r="PU457" s="57"/>
      <c r="PV457" s="57"/>
      <c r="PW457" s="57"/>
      <c r="PX457" s="57"/>
      <c r="PY457" s="57"/>
      <c r="PZ457" s="57"/>
      <c r="QA457" s="57"/>
      <c r="QB457" s="57"/>
      <c r="QC457" s="57"/>
      <c r="QD457" s="57"/>
      <c r="QE457" s="57"/>
      <c r="QF457" s="57"/>
      <c r="QG457" s="57"/>
      <c r="QH457" s="57"/>
      <c r="QI457" s="57"/>
      <c r="QJ457" s="57"/>
      <c r="QK457" s="57"/>
      <c r="QL457" s="57"/>
      <c r="QM457" s="57"/>
      <c r="QN457" s="57"/>
      <c r="QO457" s="57"/>
      <c r="QP457" s="57"/>
      <c r="QQ457" s="57"/>
      <c r="QR457" s="57"/>
      <c r="QS457" s="57"/>
      <c r="QT457" s="57"/>
      <c r="QU457" s="57"/>
      <c r="QV457" s="57"/>
      <c r="QW457" s="57"/>
      <c r="QX457" s="57"/>
      <c r="QY457" s="57"/>
      <c r="QZ457" s="57"/>
      <c r="RA457" s="57"/>
      <c r="RB457" s="57"/>
      <c r="RC457" s="57"/>
      <c r="RD457" s="57"/>
      <c r="RE457" s="57"/>
      <c r="RF457" s="57"/>
      <c r="RG457" s="57"/>
      <c r="RH457" s="57"/>
      <c r="RI457" s="57"/>
      <c r="RJ457" s="57"/>
      <c r="RK457" s="57"/>
      <c r="RL457" s="57"/>
      <c r="RM457" s="57"/>
      <c r="RN457" s="57"/>
      <c r="RO457" s="57"/>
      <c r="RP457" s="57"/>
      <c r="RQ457" s="57"/>
      <c r="RR457" s="57"/>
      <c r="RS457" s="57"/>
      <c r="RT457" s="57"/>
      <c r="RU457" s="57"/>
      <c r="RV457" s="57"/>
      <c r="RW457" s="57"/>
      <c r="RX457" s="57"/>
      <c r="RY457" s="57"/>
      <c r="RZ457" s="57"/>
      <c r="SA457" s="57"/>
      <c r="SB457" s="57"/>
      <c r="SC457" s="57"/>
      <c r="SD457" s="57"/>
      <c r="SE457" s="57"/>
      <c r="SF457" s="57"/>
      <c r="SG457" s="57"/>
      <c r="SH457" s="57"/>
      <c r="SI457" s="57"/>
      <c r="SJ457" s="57"/>
      <c r="SK457" s="57"/>
      <c r="SL457" s="57"/>
      <c r="SM457" s="57"/>
      <c r="SN457" s="57"/>
      <c r="SO457" s="57"/>
      <c r="SP457" s="57"/>
      <c r="SQ457" s="57"/>
      <c r="SR457" s="57"/>
      <c r="SS457" s="57"/>
      <c r="ST457" s="57"/>
      <c r="SU457" s="57"/>
      <c r="SV457" s="57"/>
      <c r="SW457" s="57"/>
      <c r="SX457" s="57"/>
      <c r="SY457" s="57"/>
      <c r="SZ457" s="57"/>
      <c r="TA457" s="57"/>
      <c r="TB457" s="57"/>
      <c r="TC457" s="57"/>
      <c r="TD457" s="57"/>
      <c r="TE457" s="57"/>
      <c r="TF457" s="57"/>
      <c r="TG457" s="57"/>
      <c r="TH457" s="57"/>
      <c r="TI457" s="57"/>
      <c r="TJ457" s="57"/>
      <c r="TK457" s="57"/>
      <c r="TL457" s="57"/>
      <c r="TM457" s="57"/>
      <c r="TN457" s="57"/>
      <c r="TO457" s="57"/>
      <c r="TP457" s="57"/>
      <c r="TQ457" s="57"/>
      <c r="TR457" s="57"/>
      <c r="TS457" s="57"/>
      <c r="TT457" s="57"/>
      <c r="TU457" s="57"/>
      <c r="TV457" s="57"/>
      <c r="TW457" s="57"/>
      <c r="TX457" s="57"/>
      <c r="TY457" s="57"/>
      <c r="TZ457" s="57"/>
      <c r="UA457" s="57"/>
      <c r="UB457" s="57"/>
      <c r="UC457" s="57"/>
      <c r="UD457" s="57"/>
      <c r="UE457" s="57"/>
      <c r="UF457" s="57"/>
      <c r="UG457" s="57"/>
      <c r="UH457" s="57"/>
      <c r="UI457" s="57"/>
      <c r="UJ457" s="57"/>
      <c r="UK457" s="57"/>
      <c r="UL457" s="57"/>
      <c r="UM457" s="57"/>
      <c r="UN457" s="57"/>
      <c r="UO457" s="57"/>
      <c r="UP457" s="57"/>
      <c r="UQ457" s="57"/>
      <c r="UR457" s="57"/>
      <c r="US457" s="57"/>
      <c r="UT457" s="57"/>
      <c r="UU457" s="57"/>
      <c r="UV457" s="57"/>
      <c r="UW457" s="57"/>
      <c r="UX457" s="57"/>
      <c r="UY457" s="57"/>
      <c r="UZ457" s="57"/>
      <c r="VA457" s="57"/>
      <c r="VB457" s="57"/>
      <c r="VC457" s="57"/>
      <c r="VD457" s="57"/>
      <c r="VE457" s="57"/>
      <c r="VF457" s="57"/>
      <c r="VG457" s="57"/>
      <c r="VH457" s="57"/>
      <c r="VI457" s="57"/>
      <c r="VJ457" s="57"/>
      <c r="VK457" s="57"/>
      <c r="VL457" s="57"/>
      <c r="VM457" s="57"/>
      <c r="VN457" s="57"/>
      <c r="VO457" s="57"/>
      <c r="VP457" s="57"/>
      <c r="VQ457" s="57"/>
      <c r="VR457" s="57"/>
      <c r="VS457" s="57"/>
      <c r="VT457" s="57"/>
      <c r="VU457" s="57"/>
      <c r="VV457" s="57"/>
      <c r="VW457" s="57"/>
      <c r="VX457" s="57"/>
      <c r="VY457" s="57"/>
      <c r="VZ457" s="57"/>
      <c r="WA457" s="57"/>
      <c r="WB457" s="57"/>
      <c r="WC457" s="57"/>
      <c r="WD457" s="57"/>
      <c r="WE457" s="57"/>
      <c r="WF457" s="57"/>
      <c r="WG457" s="57"/>
      <c r="WH457" s="57"/>
      <c r="WI457" s="57"/>
      <c r="WJ457" s="57"/>
      <c r="WK457" s="57"/>
      <c r="WL457" s="57"/>
      <c r="WM457" s="57"/>
      <c r="WN457" s="57"/>
      <c r="WO457" s="57"/>
      <c r="WP457" s="57"/>
      <c r="WQ457" s="57"/>
      <c r="WR457" s="57"/>
      <c r="WS457" s="57"/>
      <c r="WT457" s="57"/>
      <c r="WU457" s="57"/>
      <c r="WV457" s="57"/>
      <c r="WW457" s="57"/>
      <c r="WX457" s="57"/>
      <c r="WY457" s="57"/>
      <c r="WZ457" s="57"/>
      <c r="XA457" s="57"/>
      <c r="XB457" s="57"/>
      <c r="XC457" s="57"/>
      <c r="XD457" s="57"/>
      <c r="XE457" s="57"/>
      <c r="XF457" s="57"/>
      <c r="XG457" s="57"/>
      <c r="XH457" s="57"/>
      <c r="XI457" s="57"/>
      <c r="XJ457" s="57"/>
      <c r="XK457" s="57"/>
      <c r="XL457" s="57"/>
      <c r="XM457" s="57"/>
      <c r="XN457" s="57"/>
      <c r="XO457" s="57"/>
      <c r="XP457" s="57"/>
      <c r="XQ457" s="57"/>
      <c r="XR457" s="57"/>
      <c r="XS457" s="57"/>
      <c r="XT457" s="57"/>
      <c r="XU457" s="57"/>
      <c r="XV457" s="57"/>
      <c r="XW457" s="57"/>
    </row>
    <row r="458">
      <c r="AI458" s="57"/>
      <c r="BR458" s="57"/>
      <c r="DA458" s="57"/>
      <c r="EJ458" s="57"/>
      <c r="EK458" s="57"/>
      <c r="EL458" s="57"/>
      <c r="EM458" s="57"/>
      <c r="EN458" s="57"/>
      <c r="EO458" s="57"/>
      <c r="EP458" s="57"/>
      <c r="EQ458" s="57"/>
      <c r="ER458" s="57"/>
      <c r="ES458" s="57"/>
      <c r="ET458" s="57"/>
      <c r="EU458" s="57"/>
      <c r="EV458" s="57"/>
      <c r="EW458" s="57"/>
      <c r="EX458" s="57"/>
      <c r="EY458" s="57"/>
      <c r="EZ458" s="57"/>
      <c r="FA458" s="57"/>
      <c r="FB458" s="57"/>
      <c r="FC458" s="57"/>
      <c r="FD458" s="57"/>
      <c r="FE458" s="57"/>
      <c r="FF458" s="57"/>
      <c r="FG458" s="57"/>
      <c r="FH458" s="57"/>
      <c r="FI458" s="57"/>
      <c r="FJ458" s="57"/>
      <c r="FK458" s="57"/>
      <c r="FL458" s="57"/>
      <c r="FM458" s="57"/>
      <c r="FN458" s="57"/>
      <c r="FO458" s="57"/>
      <c r="FP458" s="57"/>
      <c r="FQ458" s="57"/>
      <c r="FR458" s="57"/>
      <c r="FS458" s="57"/>
      <c r="FT458" s="57"/>
      <c r="FU458" s="57"/>
      <c r="FV458" s="57"/>
      <c r="FW458" s="57"/>
      <c r="FX458" s="57"/>
      <c r="FY458" s="57"/>
      <c r="FZ458" s="57"/>
      <c r="GA458" s="57"/>
      <c r="GB458" s="57"/>
      <c r="GC458" s="57"/>
      <c r="GD458" s="57"/>
      <c r="GE458" s="57"/>
      <c r="GF458" s="57"/>
      <c r="GG458" s="57"/>
      <c r="GH458" s="57"/>
      <c r="GI458" s="57"/>
      <c r="GJ458" s="57"/>
      <c r="GK458" s="57"/>
      <c r="GL458" s="57"/>
      <c r="GM458" s="57"/>
      <c r="GN458" s="57"/>
      <c r="GO458" s="57"/>
      <c r="GP458" s="57"/>
      <c r="GQ458" s="57"/>
      <c r="GR458" s="57"/>
      <c r="GS458" s="57"/>
      <c r="GT458" s="57"/>
      <c r="GU458" s="57"/>
      <c r="GV458" s="57"/>
      <c r="GW458" s="57"/>
      <c r="GX458" s="57"/>
      <c r="GY458" s="57"/>
      <c r="GZ458" s="57"/>
      <c r="HA458" s="57"/>
      <c r="HB458" s="57"/>
      <c r="HC458" s="57"/>
      <c r="HD458" s="57"/>
      <c r="HE458" s="57"/>
      <c r="HF458" s="57"/>
      <c r="HG458" s="57"/>
      <c r="HH458" s="57"/>
      <c r="HI458" s="57"/>
      <c r="HJ458" s="57"/>
      <c r="HK458" s="57"/>
      <c r="HL458" s="57"/>
      <c r="HM458" s="57"/>
      <c r="HN458" s="57"/>
      <c r="HO458" s="57"/>
      <c r="HP458" s="57"/>
      <c r="HQ458" s="57"/>
      <c r="HR458" s="57"/>
      <c r="HS458" s="57"/>
      <c r="HT458" s="57"/>
      <c r="HU458" s="57"/>
      <c r="HV458" s="57"/>
      <c r="HW458" s="57"/>
      <c r="HX458" s="57"/>
      <c r="HY458" s="57"/>
      <c r="HZ458" s="57"/>
      <c r="IA458" s="57"/>
      <c r="IB458" s="57"/>
      <c r="IC458" s="57"/>
      <c r="ID458" s="57"/>
      <c r="IE458" s="57"/>
      <c r="IF458" s="57"/>
      <c r="IG458" s="57"/>
      <c r="IH458" s="57"/>
      <c r="II458" s="57"/>
      <c r="IJ458" s="57"/>
      <c r="IK458" s="57"/>
      <c r="IL458" s="57"/>
      <c r="IM458" s="57"/>
      <c r="IN458" s="57"/>
      <c r="IO458" s="57"/>
      <c r="IP458" s="57"/>
      <c r="IQ458" s="57"/>
      <c r="IR458" s="57"/>
      <c r="IS458" s="57"/>
      <c r="IT458" s="57"/>
      <c r="IU458" s="57"/>
      <c r="IV458" s="57"/>
      <c r="IW458" s="57"/>
      <c r="IX458" s="57"/>
      <c r="IY458" s="57"/>
      <c r="IZ458" s="57"/>
      <c r="JA458" s="57"/>
      <c r="JB458" s="57"/>
      <c r="JC458" s="57"/>
      <c r="JD458" s="57"/>
      <c r="JE458" s="57"/>
      <c r="JF458" s="57"/>
      <c r="JG458" s="57"/>
      <c r="JH458" s="57"/>
      <c r="JI458" s="57"/>
      <c r="JJ458" s="57"/>
      <c r="JK458" s="57"/>
      <c r="JL458" s="57"/>
      <c r="JM458" s="57"/>
      <c r="JN458" s="57"/>
      <c r="JO458" s="57"/>
      <c r="JP458" s="57"/>
      <c r="JQ458" s="57"/>
      <c r="JR458" s="57"/>
      <c r="JS458" s="57"/>
      <c r="JT458" s="57"/>
      <c r="JU458" s="57"/>
      <c r="JV458" s="57"/>
      <c r="JW458" s="57"/>
      <c r="JX458" s="57"/>
      <c r="JY458" s="57"/>
      <c r="JZ458" s="57"/>
      <c r="KA458" s="57"/>
      <c r="KB458" s="57"/>
      <c r="KC458" s="57"/>
      <c r="KD458" s="57"/>
      <c r="KE458" s="57"/>
      <c r="KF458" s="57"/>
      <c r="KG458" s="57"/>
      <c r="KH458" s="57"/>
      <c r="KI458" s="57"/>
      <c r="KJ458" s="57"/>
      <c r="KK458" s="57"/>
      <c r="KL458" s="57"/>
      <c r="KM458" s="57"/>
      <c r="KN458" s="57"/>
      <c r="KO458" s="57"/>
      <c r="KP458" s="57"/>
      <c r="KQ458" s="57"/>
      <c r="KR458" s="57"/>
      <c r="KS458" s="57"/>
      <c r="KT458" s="57"/>
      <c r="KU458" s="57"/>
      <c r="KV458" s="57"/>
      <c r="KW458" s="57"/>
      <c r="KX458" s="57"/>
      <c r="KY458" s="57"/>
      <c r="KZ458" s="57"/>
      <c r="LA458" s="57"/>
      <c r="LB458" s="57"/>
      <c r="LC458" s="57"/>
      <c r="LD458" s="57"/>
      <c r="LE458" s="57"/>
      <c r="LF458" s="57"/>
      <c r="LG458" s="57"/>
      <c r="LH458" s="57"/>
      <c r="LI458" s="57"/>
      <c r="LJ458" s="57"/>
      <c r="LK458" s="57"/>
      <c r="LL458" s="57"/>
      <c r="LM458" s="57"/>
      <c r="LN458" s="57"/>
      <c r="LO458" s="57"/>
      <c r="LP458" s="57"/>
      <c r="LQ458" s="57"/>
      <c r="LR458" s="57"/>
      <c r="LS458" s="57"/>
      <c r="LT458" s="57"/>
      <c r="LU458" s="57"/>
      <c r="LV458" s="57"/>
      <c r="LW458" s="57"/>
      <c r="LX458" s="57"/>
      <c r="LY458" s="57"/>
      <c r="LZ458" s="57"/>
      <c r="MA458" s="57"/>
      <c r="MB458" s="57"/>
      <c r="MC458" s="57"/>
      <c r="MD458" s="57"/>
      <c r="ME458" s="57"/>
      <c r="MF458" s="57"/>
      <c r="MG458" s="57"/>
      <c r="MH458" s="57"/>
      <c r="MI458" s="57"/>
      <c r="MJ458" s="57"/>
      <c r="MK458" s="57"/>
      <c r="ML458" s="57"/>
      <c r="MM458" s="57"/>
      <c r="MN458" s="57"/>
      <c r="MO458" s="57"/>
      <c r="MP458" s="57"/>
      <c r="MQ458" s="57"/>
      <c r="MR458" s="57"/>
      <c r="MS458" s="57"/>
      <c r="MT458" s="57"/>
      <c r="MU458" s="57"/>
      <c r="MV458" s="57"/>
      <c r="MW458" s="57"/>
      <c r="MX458" s="57"/>
      <c r="MY458" s="57"/>
      <c r="MZ458" s="57"/>
      <c r="NA458" s="57"/>
      <c r="NB458" s="57"/>
      <c r="NC458" s="57"/>
      <c r="ND458" s="57"/>
      <c r="NE458" s="57"/>
      <c r="NF458" s="57"/>
      <c r="NG458" s="57"/>
      <c r="NH458" s="57"/>
      <c r="NI458" s="57"/>
      <c r="NJ458" s="57"/>
      <c r="NK458" s="57"/>
      <c r="NL458" s="57"/>
      <c r="NM458" s="57"/>
      <c r="NN458" s="57"/>
      <c r="NO458" s="57"/>
      <c r="NP458" s="57"/>
      <c r="NQ458" s="57"/>
      <c r="NR458" s="57"/>
      <c r="NS458" s="57"/>
      <c r="NT458" s="57"/>
      <c r="NU458" s="57"/>
      <c r="NV458" s="57"/>
      <c r="NW458" s="57"/>
      <c r="NX458" s="57"/>
      <c r="NY458" s="57"/>
      <c r="NZ458" s="57"/>
      <c r="OA458" s="57"/>
      <c r="OB458" s="57"/>
      <c r="OC458" s="57"/>
      <c r="OD458" s="57"/>
      <c r="OE458" s="57"/>
      <c r="OF458" s="57"/>
      <c r="OG458" s="57"/>
      <c r="OH458" s="57"/>
      <c r="OI458" s="57"/>
      <c r="OJ458" s="57"/>
      <c r="OK458" s="57"/>
      <c r="OL458" s="57"/>
      <c r="OM458" s="57"/>
      <c r="ON458" s="57"/>
      <c r="OO458" s="57"/>
      <c r="OP458" s="57"/>
      <c r="OQ458" s="57"/>
      <c r="OR458" s="57"/>
      <c r="OS458" s="57"/>
      <c r="OT458" s="57"/>
      <c r="OU458" s="57"/>
      <c r="OV458" s="57"/>
      <c r="OW458" s="57"/>
      <c r="OX458" s="57"/>
      <c r="OY458" s="57"/>
      <c r="OZ458" s="57"/>
      <c r="PA458" s="57"/>
      <c r="PB458" s="57"/>
      <c r="PC458" s="57"/>
      <c r="PD458" s="57"/>
      <c r="PE458" s="57"/>
      <c r="PF458" s="57"/>
      <c r="PG458" s="57"/>
      <c r="PH458" s="57"/>
      <c r="PI458" s="57"/>
      <c r="PJ458" s="57"/>
      <c r="PK458" s="57"/>
      <c r="PL458" s="57"/>
      <c r="PM458" s="57"/>
      <c r="PN458" s="57"/>
      <c r="PO458" s="57"/>
      <c r="PP458" s="57"/>
      <c r="PQ458" s="57"/>
      <c r="PR458" s="57"/>
      <c r="PS458" s="57"/>
      <c r="PT458" s="57"/>
      <c r="PU458" s="57"/>
      <c r="PV458" s="57"/>
      <c r="PW458" s="57"/>
      <c r="PX458" s="57"/>
      <c r="PY458" s="57"/>
      <c r="PZ458" s="57"/>
      <c r="QA458" s="57"/>
      <c r="QB458" s="57"/>
      <c r="QC458" s="57"/>
      <c r="QD458" s="57"/>
      <c r="QE458" s="57"/>
      <c r="QF458" s="57"/>
      <c r="QG458" s="57"/>
      <c r="QH458" s="57"/>
      <c r="QI458" s="57"/>
      <c r="QJ458" s="57"/>
      <c r="QK458" s="57"/>
      <c r="QL458" s="57"/>
      <c r="QM458" s="57"/>
      <c r="QN458" s="57"/>
      <c r="QO458" s="57"/>
      <c r="QP458" s="57"/>
      <c r="QQ458" s="57"/>
      <c r="QR458" s="57"/>
      <c r="QS458" s="57"/>
      <c r="QT458" s="57"/>
      <c r="QU458" s="57"/>
      <c r="QV458" s="57"/>
      <c r="QW458" s="57"/>
      <c r="QX458" s="57"/>
      <c r="QY458" s="57"/>
      <c r="QZ458" s="57"/>
      <c r="RA458" s="57"/>
      <c r="RB458" s="57"/>
      <c r="RC458" s="57"/>
      <c r="RD458" s="57"/>
      <c r="RE458" s="57"/>
      <c r="RF458" s="57"/>
      <c r="RG458" s="57"/>
      <c r="RH458" s="57"/>
      <c r="RI458" s="57"/>
      <c r="RJ458" s="57"/>
      <c r="RK458" s="57"/>
      <c r="RL458" s="57"/>
      <c r="RM458" s="57"/>
      <c r="RN458" s="57"/>
      <c r="RO458" s="57"/>
      <c r="RP458" s="57"/>
      <c r="RQ458" s="57"/>
      <c r="RR458" s="57"/>
      <c r="RS458" s="57"/>
      <c r="RT458" s="57"/>
      <c r="RU458" s="57"/>
      <c r="RV458" s="57"/>
      <c r="RW458" s="57"/>
      <c r="RX458" s="57"/>
      <c r="RY458" s="57"/>
      <c r="RZ458" s="57"/>
      <c r="SA458" s="57"/>
      <c r="SB458" s="57"/>
      <c r="SC458" s="57"/>
      <c r="SD458" s="57"/>
      <c r="SE458" s="57"/>
      <c r="SF458" s="57"/>
      <c r="SG458" s="57"/>
      <c r="SH458" s="57"/>
      <c r="SI458" s="57"/>
      <c r="SJ458" s="57"/>
      <c r="SK458" s="57"/>
      <c r="SL458" s="57"/>
      <c r="SM458" s="57"/>
      <c r="SN458" s="57"/>
      <c r="SO458" s="57"/>
      <c r="SP458" s="57"/>
      <c r="SQ458" s="57"/>
      <c r="SR458" s="57"/>
      <c r="SS458" s="57"/>
      <c r="ST458" s="57"/>
      <c r="SU458" s="57"/>
      <c r="SV458" s="57"/>
      <c r="SW458" s="57"/>
      <c r="SX458" s="57"/>
      <c r="SY458" s="57"/>
      <c r="SZ458" s="57"/>
      <c r="TA458" s="57"/>
      <c r="TB458" s="57"/>
      <c r="TC458" s="57"/>
      <c r="TD458" s="57"/>
      <c r="TE458" s="57"/>
      <c r="TF458" s="57"/>
      <c r="TG458" s="57"/>
      <c r="TH458" s="57"/>
      <c r="TI458" s="57"/>
      <c r="TJ458" s="57"/>
      <c r="TK458" s="57"/>
      <c r="TL458" s="57"/>
      <c r="TM458" s="57"/>
      <c r="TN458" s="57"/>
      <c r="TO458" s="57"/>
      <c r="TP458" s="57"/>
      <c r="TQ458" s="57"/>
      <c r="TR458" s="57"/>
      <c r="TS458" s="57"/>
      <c r="TT458" s="57"/>
      <c r="TU458" s="57"/>
      <c r="TV458" s="57"/>
      <c r="TW458" s="57"/>
      <c r="TX458" s="57"/>
      <c r="TY458" s="57"/>
      <c r="TZ458" s="57"/>
      <c r="UA458" s="57"/>
      <c r="UB458" s="57"/>
      <c r="UC458" s="57"/>
      <c r="UD458" s="57"/>
      <c r="UE458" s="57"/>
      <c r="UF458" s="57"/>
      <c r="UG458" s="57"/>
      <c r="UH458" s="57"/>
      <c r="UI458" s="57"/>
      <c r="UJ458" s="57"/>
      <c r="UK458" s="57"/>
      <c r="UL458" s="57"/>
      <c r="UM458" s="57"/>
      <c r="UN458" s="57"/>
      <c r="UO458" s="57"/>
      <c r="UP458" s="57"/>
      <c r="UQ458" s="57"/>
      <c r="UR458" s="57"/>
      <c r="US458" s="57"/>
      <c r="UT458" s="57"/>
      <c r="UU458" s="57"/>
      <c r="UV458" s="57"/>
      <c r="UW458" s="57"/>
      <c r="UX458" s="57"/>
      <c r="UY458" s="57"/>
      <c r="UZ458" s="57"/>
      <c r="VA458" s="57"/>
      <c r="VB458" s="57"/>
      <c r="VC458" s="57"/>
      <c r="VD458" s="57"/>
      <c r="VE458" s="57"/>
      <c r="VF458" s="57"/>
      <c r="VG458" s="57"/>
      <c r="VH458" s="57"/>
      <c r="VI458" s="57"/>
      <c r="VJ458" s="57"/>
      <c r="VK458" s="57"/>
      <c r="VL458" s="57"/>
      <c r="VM458" s="57"/>
      <c r="VN458" s="57"/>
      <c r="VO458" s="57"/>
      <c r="VP458" s="57"/>
      <c r="VQ458" s="57"/>
      <c r="VR458" s="57"/>
      <c r="VS458" s="57"/>
      <c r="VT458" s="57"/>
      <c r="VU458" s="57"/>
      <c r="VV458" s="57"/>
      <c r="VW458" s="57"/>
      <c r="VX458" s="57"/>
      <c r="VY458" s="57"/>
      <c r="VZ458" s="57"/>
      <c r="WA458" s="57"/>
      <c r="WB458" s="57"/>
      <c r="WC458" s="57"/>
      <c r="WD458" s="57"/>
      <c r="WE458" s="57"/>
      <c r="WF458" s="57"/>
      <c r="WG458" s="57"/>
      <c r="WH458" s="57"/>
      <c r="WI458" s="57"/>
      <c r="WJ458" s="57"/>
      <c r="WK458" s="57"/>
      <c r="WL458" s="57"/>
      <c r="WM458" s="57"/>
      <c r="WN458" s="57"/>
      <c r="WO458" s="57"/>
      <c r="WP458" s="57"/>
      <c r="WQ458" s="57"/>
      <c r="WR458" s="57"/>
      <c r="WS458" s="57"/>
      <c r="WT458" s="57"/>
      <c r="WU458" s="57"/>
      <c r="WV458" s="57"/>
      <c r="WW458" s="57"/>
      <c r="WX458" s="57"/>
      <c r="WY458" s="57"/>
      <c r="WZ458" s="57"/>
      <c r="XA458" s="57"/>
      <c r="XB458" s="57"/>
      <c r="XC458" s="57"/>
      <c r="XD458" s="57"/>
      <c r="XE458" s="57"/>
      <c r="XF458" s="57"/>
      <c r="XG458" s="57"/>
      <c r="XH458" s="57"/>
      <c r="XI458" s="57"/>
      <c r="XJ458" s="57"/>
      <c r="XK458" s="57"/>
      <c r="XL458" s="57"/>
      <c r="XM458" s="57"/>
      <c r="XN458" s="57"/>
      <c r="XO458" s="57"/>
      <c r="XP458" s="57"/>
      <c r="XQ458" s="57"/>
      <c r="XR458" s="57"/>
      <c r="XS458" s="57"/>
      <c r="XT458" s="57"/>
      <c r="XU458" s="57"/>
      <c r="XV458" s="57"/>
      <c r="XW458" s="57"/>
    </row>
    <row r="459">
      <c r="AI459" s="57"/>
      <c r="BR459" s="57"/>
      <c r="DA459" s="57"/>
      <c r="EJ459" s="57"/>
      <c r="EK459" s="57"/>
      <c r="EL459" s="57"/>
      <c r="EM459" s="57"/>
      <c r="EN459" s="57"/>
      <c r="EO459" s="57"/>
      <c r="EP459" s="57"/>
      <c r="EQ459" s="57"/>
      <c r="ER459" s="57"/>
      <c r="ES459" s="57"/>
      <c r="ET459" s="57"/>
      <c r="EU459" s="57"/>
      <c r="EV459" s="57"/>
      <c r="EW459" s="57"/>
      <c r="EX459" s="57"/>
      <c r="EY459" s="57"/>
      <c r="EZ459" s="57"/>
      <c r="FA459" s="57"/>
      <c r="FB459" s="57"/>
      <c r="FC459" s="57"/>
      <c r="FD459" s="57"/>
      <c r="FE459" s="57"/>
      <c r="FF459" s="57"/>
      <c r="FG459" s="57"/>
      <c r="FH459" s="57"/>
      <c r="FI459" s="57"/>
      <c r="FJ459" s="57"/>
      <c r="FK459" s="57"/>
      <c r="FL459" s="57"/>
      <c r="FM459" s="57"/>
      <c r="FN459" s="57"/>
      <c r="FO459" s="57"/>
      <c r="FP459" s="57"/>
      <c r="FQ459" s="57"/>
      <c r="FR459" s="57"/>
      <c r="FS459" s="57"/>
      <c r="FT459" s="57"/>
      <c r="FU459" s="57"/>
      <c r="FV459" s="57"/>
      <c r="FW459" s="57"/>
      <c r="FX459" s="57"/>
      <c r="FY459" s="57"/>
      <c r="FZ459" s="57"/>
      <c r="GA459" s="57"/>
      <c r="GB459" s="57"/>
      <c r="GC459" s="57"/>
      <c r="GD459" s="57"/>
      <c r="GE459" s="57"/>
      <c r="GF459" s="57"/>
      <c r="GG459" s="57"/>
      <c r="GH459" s="57"/>
      <c r="GI459" s="57"/>
      <c r="GJ459" s="57"/>
      <c r="GK459" s="57"/>
      <c r="GL459" s="57"/>
      <c r="GM459" s="57"/>
      <c r="GN459" s="57"/>
      <c r="GO459" s="57"/>
      <c r="GP459" s="57"/>
      <c r="GQ459" s="57"/>
      <c r="GR459" s="57"/>
      <c r="GS459" s="57"/>
      <c r="GT459" s="57"/>
      <c r="GU459" s="57"/>
      <c r="GV459" s="57"/>
      <c r="GW459" s="57"/>
      <c r="GX459" s="57"/>
      <c r="GY459" s="57"/>
      <c r="GZ459" s="57"/>
      <c r="HA459" s="57"/>
      <c r="HB459" s="57"/>
      <c r="HC459" s="57"/>
      <c r="HD459" s="57"/>
      <c r="HE459" s="57"/>
      <c r="HF459" s="57"/>
      <c r="HG459" s="57"/>
      <c r="HH459" s="57"/>
      <c r="HI459" s="57"/>
      <c r="HJ459" s="57"/>
      <c r="HK459" s="57"/>
      <c r="HL459" s="57"/>
      <c r="HM459" s="57"/>
      <c r="HN459" s="57"/>
      <c r="HO459" s="57"/>
      <c r="HP459" s="57"/>
      <c r="HQ459" s="57"/>
      <c r="HR459" s="57"/>
      <c r="HS459" s="57"/>
      <c r="HT459" s="57"/>
      <c r="HU459" s="57"/>
      <c r="HV459" s="57"/>
      <c r="HW459" s="57"/>
      <c r="HX459" s="57"/>
      <c r="HY459" s="57"/>
      <c r="HZ459" s="57"/>
      <c r="IA459" s="57"/>
      <c r="IB459" s="57"/>
      <c r="IC459" s="57"/>
      <c r="ID459" s="57"/>
      <c r="IE459" s="57"/>
      <c r="IF459" s="57"/>
      <c r="IG459" s="57"/>
      <c r="IH459" s="57"/>
      <c r="II459" s="57"/>
      <c r="IJ459" s="57"/>
      <c r="IK459" s="57"/>
      <c r="IL459" s="57"/>
      <c r="IM459" s="57"/>
      <c r="IN459" s="57"/>
      <c r="IO459" s="57"/>
      <c r="IP459" s="57"/>
      <c r="IQ459" s="57"/>
      <c r="IR459" s="57"/>
      <c r="IS459" s="57"/>
      <c r="IT459" s="57"/>
      <c r="IU459" s="57"/>
      <c r="IV459" s="57"/>
      <c r="IW459" s="57"/>
      <c r="IX459" s="57"/>
      <c r="IY459" s="57"/>
      <c r="IZ459" s="57"/>
      <c r="JA459" s="57"/>
      <c r="JB459" s="57"/>
      <c r="JC459" s="57"/>
      <c r="JD459" s="57"/>
      <c r="JE459" s="57"/>
      <c r="JF459" s="57"/>
      <c r="JG459" s="57"/>
      <c r="JH459" s="57"/>
      <c r="JI459" s="57"/>
      <c r="JJ459" s="57"/>
      <c r="JK459" s="57"/>
      <c r="JL459" s="57"/>
      <c r="JM459" s="57"/>
      <c r="JN459" s="57"/>
      <c r="JO459" s="57"/>
      <c r="JP459" s="57"/>
      <c r="JQ459" s="57"/>
      <c r="JR459" s="57"/>
      <c r="JS459" s="57"/>
      <c r="JT459" s="57"/>
      <c r="JU459" s="57"/>
      <c r="JV459" s="57"/>
      <c r="JW459" s="57"/>
      <c r="JX459" s="57"/>
      <c r="JY459" s="57"/>
      <c r="JZ459" s="57"/>
      <c r="KA459" s="57"/>
      <c r="KB459" s="57"/>
      <c r="KC459" s="57"/>
      <c r="KD459" s="57"/>
      <c r="KE459" s="57"/>
      <c r="KF459" s="57"/>
      <c r="KG459" s="57"/>
      <c r="KH459" s="57"/>
      <c r="KI459" s="57"/>
      <c r="KJ459" s="57"/>
      <c r="KK459" s="57"/>
      <c r="KL459" s="57"/>
      <c r="KM459" s="57"/>
      <c r="KN459" s="57"/>
      <c r="KO459" s="57"/>
      <c r="KP459" s="57"/>
      <c r="KQ459" s="57"/>
      <c r="KR459" s="57"/>
      <c r="KS459" s="57"/>
      <c r="KT459" s="57"/>
      <c r="KU459" s="57"/>
      <c r="KV459" s="57"/>
      <c r="KW459" s="57"/>
      <c r="KX459" s="57"/>
      <c r="KY459" s="57"/>
      <c r="KZ459" s="57"/>
      <c r="LA459" s="57"/>
      <c r="LB459" s="57"/>
      <c r="LC459" s="57"/>
      <c r="LD459" s="57"/>
      <c r="LE459" s="57"/>
      <c r="LF459" s="57"/>
      <c r="LG459" s="57"/>
      <c r="LH459" s="57"/>
      <c r="LI459" s="57"/>
      <c r="LJ459" s="57"/>
      <c r="LK459" s="57"/>
      <c r="LL459" s="57"/>
      <c r="LM459" s="57"/>
      <c r="LN459" s="57"/>
      <c r="LO459" s="57"/>
      <c r="LP459" s="57"/>
      <c r="LQ459" s="57"/>
      <c r="LR459" s="57"/>
      <c r="LS459" s="57"/>
      <c r="LT459" s="57"/>
      <c r="LU459" s="57"/>
      <c r="LV459" s="57"/>
      <c r="LW459" s="57"/>
      <c r="LX459" s="57"/>
      <c r="LY459" s="57"/>
      <c r="LZ459" s="57"/>
      <c r="MA459" s="57"/>
      <c r="MB459" s="57"/>
      <c r="MC459" s="57"/>
      <c r="MD459" s="57"/>
      <c r="ME459" s="57"/>
      <c r="MF459" s="57"/>
      <c r="MG459" s="57"/>
      <c r="MH459" s="57"/>
      <c r="MI459" s="57"/>
      <c r="MJ459" s="57"/>
      <c r="MK459" s="57"/>
      <c r="ML459" s="57"/>
      <c r="MM459" s="57"/>
      <c r="MN459" s="57"/>
      <c r="MO459" s="57"/>
      <c r="MP459" s="57"/>
      <c r="MQ459" s="57"/>
      <c r="MR459" s="57"/>
      <c r="MS459" s="57"/>
      <c r="MT459" s="57"/>
      <c r="MU459" s="57"/>
      <c r="MV459" s="57"/>
      <c r="MW459" s="57"/>
      <c r="MX459" s="57"/>
      <c r="MY459" s="57"/>
      <c r="MZ459" s="57"/>
      <c r="NA459" s="57"/>
      <c r="NB459" s="57"/>
      <c r="NC459" s="57"/>
      <c r="ND459" s="57"/>
      <c r="NE459" s="57"/>
      <c r="NF459" s="57"/>
      <c r="NG459" s="57"/>
      <c r="NH459" s="57"/>
      <c r="NI459" s="57"/>
      <c r="NJ459" s="57"/>
      <c r="NK459" s="57"/>
      <c r="NL459" s="57"/>
      <c r="NM459" s="57"/>
      <c r="NN459" s="57"/>
      <c r="NO459" s="57"/>
      <c r="NP459" s="57"/>
      <c r="NQ459" s="57"/>
      <c r="NR459" s="57"/>
      <c r="NS459" s="57"/>
      <c r="NT459" s="57"/>
      <c r="NU459" s="57"/>
      <c r="NV459" s="57"/>
      <c r="NW459" s="57"/>
      <c r="NX459" s="57"/>
      <c r="NY459" s="57"/>
      <c r="NZ459" s="57"/>
      <c r="OA459" s="57"/>
      <c r="OB459" s="57"/>
      <c r="OC459" s="57"/>
      <c r="OD459" s="57"/>
      <c r="OE459" s="57"/>
      <c r="OF459" s="57"/>
      <c r="OG459" s="57"/>
      <c r="OH459" s="57"/>
      <c r="OI459" s="57"/>
      <c r="OJ459" s="57"/>
      <c r="OK459" s="57"/>
      <c r="OL459" s="57"/>
      <c r="OM459" s="57"/>
      <c r="ON459" s="57"/>
      <c r="OO459" s="57"/>
      <c r="OP459" s="57"/>
      <c r="OQ459" s="57"/>
      <c r="OR459" s="57"/>
      <c r="OS459" s="57"/>
      <c r="OT459" s="57"/>
      <c r="OU459" s="57"/>
      <c r="OV459" s="57"/>
      <c r="OW459" s="57"/>
      <c r="OX459" s="57"/>
      <c r="OY459" s="57"/>
      <c r="OZ459" s="57"/>
      <c r="PA459" s="57"/>
      <c r="PB459" s="57"/>
      <c r="PC459" s="57"/>
      <c r="PD459" s="57"/>
      <c r="PE459" s="57"/>
      <c r="PF459" s="57"/>
      <c r="PG459" s="57"/>
      <c r="PH459" s="57"/>
      <c r="PI459" s="57"/>
      <c r="PJ459" s="57"/>
      <c r="PK459" s="57"/>
      <c r="PL459" s="57"/>
      <c r="PM459" s="57"/>
      <c r="PN459" s="57"/>
      <c r="PO459" s="57"/>
      <c r="PP459" s="57"/>
      <c r="PQ459" s="57"/>
      <c r="PR459" s="57"/>
      <c r="PS459" s="57"/>
      <c r="PT459" s="57"/>
      <c r="PU459" s="57"/>
      <c r="PV459" s="57"/>
      <c r="PW459" s="57"/>
      <c r="PX459" s="57"/>
      <c r="PY459" s="57"/>
      <c r="PZ459" s="57"/>
      <c r="QA459" s="57"/>
      <c r="QB459" s="57"/>
      <c r="QC459" s="57"/>
      <c r="QD459" s="57"/>
      <c r="QE459" s="57"/>
      <c r="QF459" s="57"/>
      <c r="QG459" s="57"/>
      <c r="QH459" s="57"/>
      <c r="QI459" s="57"/>
      <c r="QJ459" s="57"/>
      <c r="QK459" s="57"/>
      <c r="QL459" s="57"/>
      <c r="QM459" s="57"/>
      <c r="QN459" s="57"/>
      <c r="QO459" s="57"/>
      <c r="QP459" s="57"/>
      <c r="QQ459" s="57"/>
      <c r="QR459" s="57"/>
      <c r="QS459" s="57"/>
      <c r="QT459" s="57"/>
      <c r="QU459" s="57"/>
      <c r="QV459" s="57"/>
      <c r="QW459" s="57"/>
      <c r="QX459" s="57"/>
      <c r="QY459" s="57"/>
      <c r="QZ459" s="57"/>
      <c r="RA459" s="57"/>
      <c r="RB459" s="57"/>
      <c r="RC459" s="57"/>
      <c r="RD459" s="57"/>
      <c r="RE459" s="57"/>
      <c r="RF459" s="57"/>
      <c r="RG459" s="57"/>
      <c r="RH459" s="57"/>
      <c r="RI459" s="57"/>
      <c r="RJ459" s="57"/>
      <c r="RK459" s="57"/>
      <c r="RL459" s="57"/>
      <c r="RM459" s="57"/>
      <c r="RN459" s="57"/>
      <c r="RO459" s="57"/>
      <c r="RP459" s="57"/>
      <c r="RQ459" s="57"/>
      <c r="RR459" s="57"/>
      <c r="RS459" s="57"/>
      <c r="RT459" s="57"/>
      <c r="RU459" s="57"/>
      <c r="RV459" s="57"/>
      <c r="RW459" s="57"/>
      <c r="RX459" s="57"/>
      <c r="RY459" s="57"/>
      <c r="RZ459" s="57"/>
      <c r="SA459" s="57"/>
      <c r="SB459" s="57"/>
      <c r="SC459" s="57"/>
      <c r="SD459" s="57"/>
      <c r="SE459" s="57"/>
      <c r="SF459" s="57"/>
      <c r="SG459" s="57"/>
      <c r="SH459" s="57"/>
      <c r="SI459" s="57"/>
      <c r="SJ459" s="57"/>
      <c r="SK459" s="57"/>
      <c r="SL459" s="57"/>
      <c r="SM459" s="57"/>
      <c r="SN459" s="57"/>
      <c r="SO459" s="57"/>
      <c r="SP459" s="57"/>
      <c r="SQ459" s="57"/>
      <c r="SR459" s="57"/>
      <c r="SS459" s="57"/>
      <c r="ST459" s="57"/>
      <c r="SU459" s="57"/>
      <c r="SV459" s="57"/>
      <c r="SW459" s="57"/>
      <c r="SX459" s="57"/>
      <c r="SY459" s="57"/>
      <c r="SZ459" s="57"/>
      <c r="TA459" s="57"/>
      <c r="TB459" s="57"/>
      <c r="TC459" s="57"/>
      <c r="TD459" s="57"/>
      <c r="TE459" s="57"/>
      <c r="TF459" s="57"/>
      <c r="TG459" s="57"/>
      <c r="TH459" s="57"/>
      <c r="TI459" s="57"/>
      <c r="TJ459" s="57"/>
      <c r="TK459" s="57"/>
      <c r="TL459" s="57"/>
      <c r="TM459" s="57"/>
      <c r="TN459" s="57"/>
      <c r="TO459" s="57"/>
      <c r="TP459" s="57"/>
      <c r="TQ459" s="57"/>
      <c r="TR459" s="57"/>
      <c r="TS459" s="57"/>
      <c r="TT459" s="57"/>
      <c r="TU459" s="57"/>
      <c r="TV459" s="57"/>
      <c r="TW459" s="57"/>
      <c r="TX459" s="57"/>
      <c r="TY459" s="57"/>
      <c r="TZ459" s="57"/>
      <c r="UA459" s="57"/>
      <c r="UB459" s="57"/>
      <c r="UC459" s="57"/>
      <c r="UD459" s="57"/>
      <c r="UE459" s="57"/>
      <c r="UF459" s="57"/>
      <c r="UG459" s="57"/>
      <c r="UH459" s="57"/>
      <c r="UI459" s="57"/>
      <c r="UJ459" s="57"/>
      <c r="UK459" s="57"/>
      <c r="UL459" s="57"/>
      <c r="UM459" s="57"/>
      <c r="UN459" s="57"/>
      <c r="UO459" s="57"/>
      <c r="UP459" s="57"/>
      <c r="UQ459" s="57"/>
      <c r="UR459" s="57"/>
      <c r="US459" s="57"/>
      <c r="UT459" s="57"/>
      <c r="UU459" s="57"/>
      <c r="UV459" s="57"/>
      <c r="UW459" s="57"/>
      <c r="UX459" s="57"/>
      <c r="UY459" s="57"/>
      <c r="UZ459" s="57"/>
      <c r="VA459" s="57"/>
      <c r="VB459" s="57"/>
      <c r="VC459" s="57"/>
      <c r="VD459" s="57"/>
      <c r="VE459" s="57"/>
      <c r="VF459" s="57"/>
      <c r="VG459" s="57"/>
      <c r="VH459" s="57"/>
      <c r="VI459" s="57"/>
      <c r="VJ459" s="57"/>
      <c r="VK459" s="57"/>
      <c r="VL459" s="57"/>
      <c r="VM459" s="57"/>
      <c r="VN459" s="57"/>
      <c r="VO459" s="57"/>
      <c r="VP459" s="57"/>
      <c r="VQ459" s="57"/>
      <c r="VR459" s="57"/>
      <c r="VS459" s="57"/>
      <c r="VT459" s="57"/>
      <c r="VU459" s="57"/>
      <c r="VV459" s="57"/>
      <c r="VW459" s="57"/>
      <c r="VX459" s="57"/>
      <c r="VY459" s="57"/>
      <c r="VZ459" s="57"/>
      <c r="WA459" s="57"/>
      <c r="WB459" s="57"/>
      <c r="WC459" s="57"/>
      <c r="WD459" s="57"/>
      <c r="WE459" s="57"/>
      <c r="WF459" s="57"/>
      <c r="WG459" s="57"/>
      <c r="WH459" s="57"/>
      <c r="WI459" s="57"/>
      <c r="WJ459" s="57"/>
      <c r="WK459" s="57"/>
      <c r="WL459" s="57"/>
      <c r="WM459" s="57"/>
      <c r="WN459" s="57"/>
      <c r="WO459" s="57"/>
      <c r="WP459" s="57"/>
      <c r="WQ459" s="57"/>
      <c r="WR459" s="57"/>
      <c r="WS459" s="57"/>
      <c r="WT459" s="57"/>
      <c r="WU459" s="57"/>
      <c r="WV459" s="57"/>
      <c r="WW459" s="57"/>
      <c r="WX459" s="57"/>
      <c r="WY459" s="57"/>
      <c r="WZ459" s="57"/>
      <c r="XA459" s="57"/>
      <c r="XB459" s="57"/>
      <c r="XC459" s="57"/>
      <c r="XD459" s="57"/>
      <c r="XE459" s="57"/>
      <c r="XF459" s="57"/>
      <c r="XG459" s="57"/>
      <c r="XH459" s="57"/>
      <c r="XI459" s="57"/>
      <c r="XJ459" s="57"/>
      <c r="XK459" s="57"/>
      <c r="XL459" s="57"/>
      <c r="XM459" s="57"/>
      <c r="XN459" s="57"/>
      <c r="XO459" s="57"/>
      <c r="XP459" s="57"/>
      <c r="XQ459" s="57"/>
      <c r="XR459" s="57"/>
      <c r="XS459" s="57"/>
      <c r="XT459" s="57"/>
      <c r="XU459" s="57"/>
      <c r="XV459" s="57"/>
      <c r="XW459" s="57"/>
    </row>
    <row r="460">
      <c r="AI460" s="57"/>
      <c r="BR460" s="57"/>
      <c r="DA460" s="57"/>
      <c r="EJ460" s="57"/>
      <c r="EK460" s="57"/>
      <c r="EL460" s="57"/>
      <c r="EM460" s="57"/>
      <c r="EN460" s="57"/>
      <c r="EO460" s="57"/>
      <c r="EP460" s="57"/>
      <c r="EQ460" s="57"/>
      <c r="ER460" s="57"/>
      <c r="ES460" s="57"/>
      <c r="ET460" s="57"/>
      <c r="EU460" s="57"/>
      <c r="EV460" s="57"/>
      <c r="EW460" s="57"/>
      <c r="EX460" s="57"/>
      <c r="EY460" s="57"/>
      <c r="EZ460" s="57"/>
      <c r="FA460" s="57"/>
      <c r="FB460" s="57"/>
      <c r="FC460" s="57"/>
      <c r="FD460" s="57"/>
      <c r="FE460" s="57"/>
      <c r="FF460" s="57"/>
      <c r="FG460" s="57"/>
      <c r="FH460" s="57"/>
      <c r="FI460" s="57"/>
      <c r="FJ460" s="57"/>
      <c r="FK460" s="57"/>
      <c r="FL460" s="57"/>
      <c r="FM460" s="57"/>
      <c r="FN460" s="57"/>
      <c r="FO460" s="57"/>
      <c r="FP460" s="57"/>
      <c r="FQ460" s="57"/>
      <c r="FR460" s="57"/>
      <c r="FS460" s="57"/>
      <c r="FT460" s="57"/>
      <c r="FU460" s="57"/>
      <c r="FV460" s="57"/>
      <c r="FW460" s="57"/>
      <c r="FX460" s="57"/>
      <c r="FY460" s="57"/>
      <c r="FZ460" s="57"/>
      <c r="GA460" s="57"/>
      <c r="GB460" s="57"/>
      <c r="GC460" s="57"/>
      <c r="GD460" s="57"/>
      <c r="GE460" s="57"/>
      <c r="GF460" s="57"/>
      <c r="GG460" s="57"/>
      <c r="GH460" s="57"/>
      <c r="GI460" s="57"/>
      <c r="GJ460" s="57"/>
      <c r="GK460" s="57"/>
      <c r="GL460" s="57"/>
      <c r="GM460" s="57"/>
      <c r="GN460" s="57"/>
      <c r="GO460" s="57"/>
      <c r="GP460" s="57"/>
      <c r="GQ460" s="57"/>
      <c r="GR460" s="57"/>
      <c r="GS460" s="57"/>
      <c r="GT460" s="57"/>
      <c r="GU460" s="57"/>
      <c r="GV460" s="57"/>
      <c r="GW460" s="57"/>
      <c r="GX460" s="57"/>
      <c r="GY460" s="57"/>
      <c r="GZ460" s="57"/>
      <c r="HA460" s="57"/>
      <c r="HB460" s="57"/>
      <c r="HC460" s="57"/>
      <c r="HD460" s="57"/>
      <c r="HE460" s="57"/>
      <c r="HF460" s="57"/>
      <c r="HG460" s="57"/>
      <c r="HH460" s="57"/>
      <c r="HI460" s="57"/>
      <c r="HJ460" s="57"/>
      <c r="HK460" s="57"/>
      <c r="HL460" s="57"/>
      <c r="HM460" s="57"/>
      <c r="HN460" s="57"/>
      <c r="HO460" s="57"/>
      <c r="HP460" s="57"/>
      <c r="HQ460" s="57"/>
      <c r="HR460" s="57"/>
      <c r="HS460" s="57"/>
      <c r="HT460" s="57"/>
      <c r="HU460" s="57"/>
      <c r="HV460" s="57"/>
      <c r="HW460" s="57"/>
      <c r="HX460" s="57"/>
      <c r="HY460" s="57"/>
      <c r="HZ460" s="57"/>
      <c r="IA460" s="57"/>
      <c r="IB460" s="57"/>
      <c r="IC460" s="57"/>
      <c r="ID460" s="57"/>
      <c r="IE460" s="57"/>
      <c r="IF460" s="57"/>
      <c r="IG460" s="57"/>
      <c r="IH460" s="57"/>
      <c r="II460" s="57"/>
      <c r="IJ460" s="57"/>
      <c r="IK460" s="57"/>
      <c r="IL460" s="57"/>
      <c r="IM460" s="57"/>
      <c r="IN460" s="57"/>
      <c r="IO460" s="57"/>
      <c r="IP460" s="57"/>
      <c r="IQ460" s="57"/>
      <c r="IR460" s="57"/>
      <c r="IS460" s="57"/>
      <c r="IT460" s="57"/>
      <c r="IU460" s="57"/>
      <c r="IV460" s="57"/>
      <c r="IW460" s="57"/>
      <c r="IX460" s="57"/>
      <c r="IY460" s="57"/>
      <c r="IZ460" s="57"/>
      <c r="JA460" s="57"/>
      <c r="JB460" s="57"/>
      <c r="JC460" s="57"/>
      <c r="JD460" s="57"/>
      <c r="JE460" s="57"/>
      <c r="JF460" s="57"/>
      <c r="JG460" s="57"/>
      <c r="JH460" s="57"/>
      <c r="JI460" s="57"/>
      <c r="JJ460" s="57"/>
      <c r="JK460" s="57"/>
      <c r="JL460" s="57"/>
      <c r="JM460" s="57"/>
      <c r="JN460" s="57"/>
      <c r="JO460" s="57"/>
      <c r="JP460" s="57"/>
      <c r="JQ460" s="57"/>
      <c r="JR460" s="57"/>
      <c r="JS460" s="57"/>
      <c r="JT460" s="57"/>
      <c r="JU460" s="57"/>
      <c r="JV460" s="57"/>
      <c r="JW460" s="57"/>
      <c r="JX460" s="57"/>
      <c r="JY460" s="57"/>
      <c r="JZ460" s="57"/>
      <c r="KA460" s="57"/>
      <c r="KB460" s="57"/>
      <c r="KC460" s="57"/>
      <c r="KD460" s="57"/>
      <c r="KE460" s="57"/>
      <c r="KF460" s="57"/>
      <c r="KG460" s="57"/>
      <c r="KH460" s="57"/>
      <c r="KI460" s="57"/>
      <c r="KJ460" s="57"/>
      <c r="KK460" s="57"/>
      <c r="KL460" s="57"/>
      <c r="KM460" s="57"/>
      <c r="KN460" s="57"/>
      <c r="KO460" s="57"/>
      <c r="KP460" s="57"/>
      <c r="KQ460" s="57"/>
      <c r="KR460" s="57"/>
      <c r="KS460" s="57"/>
      <c r="KT460" s="57"/>
      <c r="KU460" s="57"/>
      <c r="KV460" s="57"/>
      <c r="KW460" s="57"/>
      <c r="KX460" s="57"/>
      <c r="KY460" s="57"/>
      <c r="KZ460" s="57"/>
      <c r="LA460" s="57"/>
      <c r="LB460" s="57"/>
      <c r="LC460" s="57"/>
      <c r="LD460" s="57"/>
      <c r="LE460" s="57"/>
      <c r="LF460" s="57"/>
      <c r="LG460" s="57"/>
      <c r="LH460" s="57"/>
      <c r="LI460" s="57"/>
      <c r="LJ460" s="57"/>
      <c r="LK460" s="57"/>
      <c r="LL460" s="57"/>
      <c r="LM460" s="57"/>
      <c r="LN460" s="57"/>
      <c r="LO460" s="57"/>
      <c r="LP460" s="57"/>
      <c r="LQ460" s="57"/>
      <c r="LR460" s="57"/>
      <c r="LS460" s="57"/>
      <c r="LT460" s="57"/>
      <c r="LU460" s="57"/>
      <c r="LV460" s="57"/>
      <c r="LW460" s="57"/>
      <c r="LX460" s="57"/>
      <c r="LY460" s="57"/>
      <c r="LZ460" s="57"/>
      <c r="MA460" s="57"/>
      <c r="MB460" s="57"/>
      <c r="MC460" s="57"/>
      <c r="MD460" s="57"/>
      <c r="ME460" s="57"/>
      <c r="MF460" s="57"/>
      <c r="MG460" s="57"/>
      <c r="MH460" s="57"/>
      <c r="MI460" s="57"/>
      <c r="MJ460" s="57"/>
      <c r="MK460" s="57"/>
      <c r="ML460" s="57"/>
      <c r="MM460" s="57"/>
      <c r="MN460" s="57"/>
      <c r="MO460" s="57"/>
      <c r="MP460" s="57"/>
      <c r="MQ460" s="57"/>
      <c r="MR460" s="57"/>
      <c r="MS460" s="57"/>
      <c r="MT460" s="57"/>
      <c r="MU460" s="57"/>
      <c r="MV460" s="57"/>
      <c r="MW460" s="57"/>
      <c r="MX460" s="57"/>
      <c r="MY460" s="57"/>
      <c r="MZ460" s="57"/>
      <c r="NA460" s="57"/>
      <c r="NB460" s="57"/>
      <c r="NC460" s="57"/>
      <c r="ND460" s="57"/>
      <c r="NE460" s="57"/>
      <c r="NF460" s="57"/>
      <c r="NG460" s="57"/>
      <c r="NH460" s="57"/>
      <c r="NI460" s="57"/>
      <c r="NJ460" s="57"/>
      <c r="NK460" s="57"/>
      <c r="NL460" s="57"/>
      <c r="NM460" s="57"/>
      <c r="NN460" s="57"/>
      <c r="NO460" s="57"/>
      <c r="NP460" s="57"/>
      <c r="NQ460" s="57"/>
      <c r="NR460" s="57"/>
      <c r="NS460" s="57"/>
      <c r="NT460" s="57"/>
      <c r="NU460" s="57"/>
      <c r="NV460" s="57"/>
      <c r="NW460" s="57"/>
      <c r="NX460" s="57"/>
      <c r="NY460" s="57"/>
      <c r="NZ460" s="57"/>
      <c r="OA460" s="57"/>
      <c r="OB460" s="57"/>
      <c r="OC460" s="57"/>
      <c r="OD460" s="57"/>
      <c r="OE460" s="57"/>
      <c r="OF460" s="57"/>
      <c r="OG460" s="57"/>
      <c r="OH460" s="57"/>
      <c r="OI460" s="57"/>
      <c r="OJ460" s="57"/>
      <c r="OK460" s="57"/>
      <c r="OL460" s="57"/>
      <c r="OM460" s="57"/>
      <c r="ON460" s="57"/>
      <c r="OO460" s="57"/>
      <c r="OP460" s="57"/>
      <c r="OQ460" s="57"/>
      <c r="OR460" s="57"/>
      <c r="OS460" s="57"/>
      <c r="OT460" s="57"/>
      <c r="OU460" s="57"/>
      <c r="OV460" s="57"/>
      <c r="OW460" s="57"/>
      <c r="OX460" s="57"/>
      <c r="OY460" s="57"/>
      <c r="OZ460" s="57"/>
      <c r="PA460" s="57"/>
      <c r="PB460" s="57"/>
      <c r="PC460" s="57"/>
      <c r="PD460" s="57"/>
      <c r="PE460" s="57"/>
      <c r="PF460" s="57"/>
      <c r="PG460" s="57"/>
      <c r="PH460" s="57"/>
      <c r="PI460" s="57"/>
      <c r="PJ460" s="57"/>
      <c r="PK460" s="57"/>
      <c r="PL460" s="57"/>
      <c r="PM460" s="57"/>
      <c r="PN460" s="57"/>
      <c r="PO460" s="57"/>
      <c r="PP460" s="57"/>
      <c r="PQ460" s="57"/>
      <c r="PR460" s="57"/>
      <c r="PS460" s="57"/>
      <c r="PT460" s="57"/>
      <c r="PU460" s="57"/>
      <c r="PV460" s="57"/>
      <c r="PW460" s="57"/>
      <c r="PX460" s="57"/>
      <c r="PY460" s="57"/>
      <c r="PZ460" s="57"/>
      <c r="QA460" s="57"/>
      <c r="QB460" s="57"/>
      <c r="QC460" s="57"/>
      <c r="QD460" s="57"/>
      <c r="QE460" s="57"/>
      <c r="QF460" s="57"/>
      <c r="QG460" s="57"/>
      <c r="QH460" s="57"/>
      <c r="QI460" s="57"/>
      <c r="QJ460" s="57"/>
      <c r="QK460" s="57"/>
      <c r="QL460" s="57"/>
      <c r="QM460" s="57"/>
      <c r="QN460" s="57"/>
      <c r="QO460" s="57"/>
      <c r="QP460" s="57"/>
      <c r="QQ460" s="57"/>
      <c r="QR460" s="57"/>
      <c r="QS460" s="57"/>
      <c r="QT460" s="57"/>
      <c r="QU460" s="57"/>
      <c r="QV460" s="57"/>
      <c r="QW460" s="57"/>
      <c r="QX460" s="57"/>
      <c r="QY460" s="57"/>
      <c r="QZ460" s="57"/>
      <c r="RA460" s="57"/>
      <c r="RB460" s="57"/>
      <c r="RC460" s="57"/>
      <c r="RD460" s="57"/>
      <c r="RE460" s="57"/>
      <c r="RF460" s="57"/>
      <c r="RG460" s="57"/>
      <c r="RH460" s="57"/>
      <c r="RI460" s="57"/>
      <c r="RJ460" s="57"/>
      <c r="RK460" s="57"/>
      <c r="RL460" s="57"/>
      <c r="RM460" s="57"/>
      <c r="RN460" s="57"/>
      <c r="RO460" s="57"/>
      <c r="RP460" s="57"/>
      <c r="RQ460" s="57"/>
      <c r="RR460" s="57"/>
      <c r="RS460" s="57"/>
      <c r="RT460" s="57"/>
      <c r="RU460" s="57"/>
      <c r="RV460" s="57"/>
      <c r="RW460" s="57"/>
      <c r="RX460" s="57"/>
      <c r="RY460" s="57"/>
      <c r="RZ460" s="57"/>
      <c r="SA460" s="57"/>
      <c r="SB460" s="57"/>
      <c r="SC460" s="57"/>
      <c r="SD460" s="57"/>
      <c r="SE460" s="57"/>
      <c r="SF460" s="57"/>
      <c r="SG460" s="57"/>
      <c r="SH460" s="57"/>
      <c r="SI460" s="57"/>
      <c r="SJ460" s="57"/>
      <c r="SK460" s="57"/>
      <c r="SL460" s="57"/>
      <c r="SM460" s="57"/>
      <c r="SN460" s="57"/>
      <c r="SO460" s="57"/>
      <c r="SP460" s="57"/>
      <c r="SQ460" s="57"/>
      <c r="SR460" s="57"/>
      <c r="SS460" s="57"/>
      <c r="ST460" s="57"/>
      <c r="SU460" s="57"/>
      <c r="SV460" s="57"/>
      <c r="SW460" s="57"/>
      <c r="SX460" s="57"/>
      <c r="SY460" s="57"/>
      <c r="SZ460" s="57"/>
      <c r="TA460" s="57"/>
      <c r="TB460" s="57"/>
      <c r="TC460" s="57"/>
      <c r="TD460" s="57"/>
      <c r="TE460" s="57"/>
      <c r="TF460" s="57"/>
      <c r="TG460" s="57"/>
      <c r="TH460" s="57"/>
      <c r="TI460" s="57"/>
      <c r="TJ460" s="57"/>
      <c r="TK460" s="57"/>
      <c r="TL460" s="57"/>
      <c r="TM460" s="57"/>
      <c r="TN460" s="57"/>
      <c r="TO460" s="57"/>
      <c r="TP460" s="57"/>
      <c r="TQ460" s="57"/>
      <c r="TR460" s="57"/>
      <c r="TS460" s="57"/>
      <c r="TT460" s="57"/>
      <c r="TU460" s="57"/>
      <c r="TV460" s="57"/>
      <c r="TW460" s="57"/>
      <c r="TX460" s="57"/>
      <c r="TY460" s="57"/>
      <c r="TZ460" s="57"/>
      <c r="UA460" s="57"/>
      <c r="UB460" s="57"/>
      <c r="UC460" s="57"/>
      <c r="UD460" s="57"/>
      <c r="UE460" s="57"/>
      <c r="UF460" s="57"/>
      <c r="UG460" s="57"/>
      <c r="UH460" s="57"/>
      <c r="UI460" s="57"/>
      <c r="UJ460" s="57"/>
      <c r="UK460" s="57"/>
      <c r="UL460" s="57"/>
      <c r="UM460" s="57"/>
      <c r="UN460" s="57"/>
      <c r="UO460" s="57"/>
      <c r="UP460" s="57"/>
      <c r="UQ460" s="57"/>
      <c r="UR460" s="57"/>
      <c r="US460" s="57"/>
      <c r="UT460" s="57"/>
      <c r="UU460" s="57"/>
      <c r="UV460" s="57"/>
      <c r="UW460" s="57"/>
      <c r="UX460" s="57"/>
      <c r="UY460" s="57"/>
      <c r="UZ460" s="57"/>
      <c r="VA460" s="57"/>
      <c r="VB460" s="57"/>
      <c r="VC460" s="57"/>
      <c r="VD460" s="57"/>
      <c r="VE460" s="57"/>
      <c r="VF460" s="57"/>
      <c r="VG460" s="57"/>
      <c r="VH460" s="57"/>
      <c r="VI460" s="57"/>
      <c r="VJ460" s="57"/>
      <c r="VK460" s="57"/>
      <c r="VL460" s="57"/>
      <c r="VM460" s="57"/>
      <c r="VN460" s="57"/>
      <c r="VO460" s="57"/>
      <c r="VP460" s="57"/>
      <c r="VQ460" s="57"/>
      <c r="VR460" s="57"/>
      <c r="VS460" s="57"/>
      <c r="VT460" s="57"/>
      <c r="VU460" s="57"/>
      <c r="VV460" s="57"/>
      <c r="VW460" s="57"/>
      <c r="VX460" s="57"/>
      <c r="VY460" s="57"/>
      <c r="VZ460" s="57"/>
      <c r="WA460" s="57"/>
      <c r="WB460" s="57"/>
      <c r="WC460" s="57"/>
      <c r="WD460" s="57"/>
      <c r="WE460" s="57"/>
      <c r="WF460" s="57"/>
      <c r="WG460" s="57"/>
      <c r="WH460" s="57"/>
      <c r="WI460" s="57"/>
      <c r="WJ460" s="57"/>
      <c r="WK460" s="57"/>
      <c r="WL460" s="57"/>
      <c r="WM460" s="57"/>
      <c r="WN460" s="57"/>
      <c r="WO460" s="57"/>
      <c r="WP460" s="57"/>
      <c r="WQ460" s="57"/>
      <c r="WR460" s="57"/>
      <c r="WS460" s="57"/>
      <c r="WT460" s="57"/>
      <c r="WU460" s="57"/>
      <c r="WV460" s="57"/>
      <c r="WW460" s="57"/>
      <c r="WX460" s="57"/>
      <c r="WY460" s="57"/>
      <c r="WZ460" s="57"/>
      <c r="XA460" s="57"/>
      <c r="XB460" s="57"/>
      <c r="XC460" s="57"/>
      <c r="XD460" s="57"/>
      <c r="XE460" s="57"/>
      <c r="XF460" s="57"/>
      <c r="XG460" s="57"/>
      <c r="XH460" s="57"/>
      <c r="XI460" s="57"/>
      <c r="XJ460" s="57"/>
      <c r="XK460" s="57"/>
      <c r="XL460" s="57"/>
      <c r="XM460" s="57"/>
      <c r="XN460" s="57"/>
      <c r="XO460" s="57"/>
      <c r="XP460" s="57"/>
      <c r="XQ460" s="57"/>
      <c r="XR460" s="57"/>
      <c r="XS460" s="57"/>
      <c r="XT460" s="57"/>
      <c r="XU460" s="57"/>
      <c r="XV460" s="57"/>
      <c r="XW460" s="57"/>
    </row>
    <row r="461">
      <c r="AI461" s="57"/>
      <c r="BR461" s="57"/>
      <c r="DA461" s="57"/>
      <c r="EJ461" s="57"/>
      <c r="EK461" s="57"/>
      <c r="EL461" s="57"/>
      <c r="EM461" s="57"/>
      <c r="EN461" s="57"/>
      <c r="EO461" s="57"/>
      <c r="EP461" s="57"/>
      <c r="EQ461" s="57"/>
      <c r="ER461" s="57"/>
      <c r="ES461" s="57"/>
      <c r="ET461" s="57"/>
      <c r="EU461" s="57"/>
      <c r="EV461" s="57"/>
      <c r="EW461" s="57"/>
      <c r="EX461" s="57"/>
      <c r="EY461" s="57"/>
      <c r="EZ461" s="57"/>
      <c r="FA461" s="57"/>
      <c r="FB461" s="57"/>
      <c r="FC461" s="57"/>
      <c r="FD461" s="57"/>
      <c r="FE461" s="57"/>
      <c r="FF461" s="57"/>
      <c r="FG461" s="57"/>
      <c r="FH461" s="57"/>
      <c r="FI461" s="57"/>
      <c r="FJ461" s="57"/>
      <c r="FK461" s="57"/>
      <c r="FL461" s="57"/>
      <c r="FM461" s="57"/>
      <c r="FN461" s="57"/>
      <c r="FO461" s="57"/>
      <c r="FP461" s="57"/>
      <c r="FQ461" s="57"/>
      <c r="FR461" s="57"/>
      <c r="FS461" s="57"/>
      <c r="FT461" s="57"/>
      <c r="FU461" s="57"/>
      <c r="FV461" s="57"/>
      <c r="FW461" s="57"/>
      <c r="FX461" s="57"/>
      <c r="FY461" s="57"/>
      <c r="FZ461" s="57"/>
      <c r="GA461" s="57"/>
      <c r="GB461" s="57"/>
      <c r="GC461" s="57"/>
      <c r="GD461" s="57"/>
      <c r="GE461" s="57"/>
      <c r="GF461" s="57"/>
      <c r="GG461" s="57"/>
      <c r="GH461" s="57"/>
      <c r="GI461" s="57"/>
      <c r="GJ461" s="57"/>
      <c r="GK461" s="57"/>
      <c r="GL461" s="57"/>
      <c r="GM461" s="57"/>
      <c r="GN461" s="57"/>
      <c r="GO461" s="57"/>
      <c r="GP461" s="57"/>
      <c r="GQ461" s="57"/>
      <c r="GR461" s="57"/>
      <c r="GS461" s="57"/>
      <c r="GT461" s="57"/>
      <c r="GU461" s="57"/>
      <c r="GV461" s="57"/>
      <c r="GW461" s="57"/>
      <c r="GX461" s="57"/>
      <c r="GY461" s="57"/>
      <c r="GZ461" s="57"/>
      <c r="HA461" s="57"/>
      <c r="HB461" s="57"/>
      <c r="HC461" s="57"/>
      <c r="HD461" s="57"/>
      <c r="HE461" s="57"/>
      <c r="HF461" s="57"/>
      <c r="HG461" s="57"/>
      <c r="HH461" s="57"/>
      <c r="HI461" s="57"/>
      <c r="HJ461" s="57"/>
      <c r="HK461" s="57"/>
      <c r="HL461" s="57"/>
      <c r="HM461" s="57"/>
      <c r="HN461" s="57"/>
      <c r="HO461" s="57"/>
      <c r="HP461" s="57"/>
      <c r="HQ461" s="57"/>
      <c r="HR461" s="57"/>
      <c r="HS461" s="57"/>
      <c r="HT461" s="57"/>
      <c r="HU461" s="57"/>
      <c r="HV461" s="57"/>
      <c r="HW461" s="57"/>
      <c r="HX461" s="57"/>
      <c r="HY461" s="57"/>
      <c r="HZ461" s="57"/>
      <c r="IA461" s="57"/>
      <c r="IB461" s="57"/>
      <c r="IC461" s="57"/>
      <c r="ID461" s="57"/>
      <c r="IE461" s="57"/>
      <c r="IF461" s="57"/>
      <c r="IG461" s="57"/>
      <c r="IH461" s="57"/>
      <c r="II461" s="57"/>
      <c r="IJ461" s="57"/>
      <c r="IK461" s="57"/>
      <c r="IL461" s="57"/>
      <c r="IM461" s="57"/>
      <c r="IN461" s="57"/>
      <c r="IO461" s="57"/>
      <c r="IP461" s="57"/>
      <c r="IQ461" s="57"/>
      <c r="IR461" s="57"/>
      <c r="IS461" s="57"/>
      <c r="IT461" s="57"/>
      <c r="IU461" s="57"/>
      <c r="IV461" s="57"/>
      <c r="IW461" s="57"/>
      <c r="IX461" s="57"/>
      <c r="IY461" s="57"/>
      <c r="IZ461" s="57"/>
      <c r="JA461" s="57"/>
      <c r="JB461" s="57"/>
      <c r="JC461" s="57"/>
      <c r="JD461" s="57"/>
      <c r="JE461" s="57"/>
      <c r="JF461" s="57"/>
      <c r="JG461" s="57"/>
      <c r="JH461" s="57"/>
      <c r="JI461" s="57"/>
      <c r="JJ461" s="57"/>
      <c r="JK461" s="57"/>
      <c r="JL461" s="57"/>
      <c r="JM461" s="57"/>
      <c r="JN461" s="57"/>
      <c r="JO461" s="57"/>
      <c r="JP461" s="57"/>
      <c r="JQ461" s="57"/>
      <c r="JR461" s="57"/>
      <c r="JS461" s="57"/>
      <c r="JT461" s="57"/>
      <c r="JU461" s="57"/>
      <c r="JV461" s="57"/>
      <c r="JW461" s="57"/>
      <c r="JX461" s="57"/>
      <c r="JY461" s="57"/>
      <c r="JZ461" s="57"/>
      <c r="KA461" s="57"/>
      <c r="KB461" s="57"/>
      <c r="KC461" s="57"/>
      <c r="KD461" s="57"/>
      <c r="KE461" s="57"/>
      <c r="KF461" s="57"/>
      <c r="KG461" s="57"/>
      <c r="KH461" s="57"/>
      <c r="KI461" s="57"/>
      <c r="KJ461" s="57"/>
      <c r="KK461" s="57"/>
      <c r="KL461" s="57"/>
      <c r="KM461" s="57"/>
      <c r="KN461" s="57"/>
      <c r="KO461" s="57"/>
      <c r="KP461" s="57"/>
      <c r="KQ461" s="57"/>
      <c r="KR461" s="57"/>
      <c r="KS461" s="57"/>
      <c r="KT461" s="57"/>
      <c r="KU461" s="57"/>
      <c r="KV461" s="57"/>
      <c r="KW461" s="57"/>
      <c r="KX461" s="57"/>
      <c r="KY461" s="57"/>
      <c r="KZ461" s="57"/>
      <c r="LA461" s="57"/>
      <c r="LB461" s="57"/>
      <c r="LC461" s="57"/>
      <c r="LD461" s="57"/>
      <c r="LE461" s="57"/>
      <c r="LF461" s="57"/>
      <c r="LG461" s="57"/>
      <c r="LH461" s="57"/>
      <c r="LI461" s="57"/>
      <c r="LJ461" s="57"/>
      <c r="LK461" s="57"/>
      <c r="LL461" s="57"/>
      <c r="LM461" s="57"/>
      <c r="LN461" s="57"/>
      <c r="LO461" s="57"/>
      <c r="LP461" s="57"/>
      <c r="LQ461" s="57"/>
      <c r="LR461" s="57"/>
      <c r="LS461" s="57"/>
      <c r="LT461" s="57"/>
      <c r="LU461" s="57"/>
      <c r="LV461" s="57"/>
      <c r="LW461" s="57"/>
      <c r="LX461" s="57"/>
      <c r="LY461" s="57"/>
      <c r="LZ461" s="57"/>
      <c r="MA461" s="57"/>
      <c r="MB461" s="57"/>
      <c r="MC461" s="57"/>
      <c r="MD461" s="57"/>
      <c r="ME461" s="57"/>
      <c r="MF461" s="57"/>
      <c r="MG461" s="57"/>
      <c r="MH461" s="57"/>
      <c r="MI461" s="57"/>
      <c r="MJ461" s="57"/>
      <c r="MK461" s="57"/>
      <c r="ML461" s="57"/>
      <c r="MM461" s="57"/>
      <c r="MN461" s="57"/>
      <c r="MO461" s="57"/>
      <c r="MP461" s="57"/>
      <c r="MQ461" s="57"/>
      <c r="MR461" s="57"/>
      <c r="MS461" s="57"/>
      <c r="MT461" s="57"/>
      <c r="MU461" s="57"/>
      <c r="MV461" s="57"/>
      <c r="MW461" s="57"/>
      <c r="MX461" s="57"/>
      <c r="MY461" s="57"/>
      <c r="MZ461" s="57"/>
      <c r="NA461" s="57"/>
      <c r="NB461" s="57"/>
      <c r="NC461" s="57"/>
      <c r="ND461" s="57"/>
      <c r="NE461" s="57"/>
      <c r="NF461" s="57"/>
      <c r="NG461" s="57"/>
      <c r="NH461" s="57"/>
      <c r="NI461" s="57"/>
      <c r="NJ461" s="57"/>
      <c r="NK461" s="57"/>
      <c r="NL461" s="57"/>
      <c r="NM461" s="57"/>
      <c r="NN461" s="57"/>
      <c r="NO461" s="57"/>
      <c r="NP461" s="57"/>
      <c r="NQ461" s="57"/>
      <c r="NR461" s="57"/>
      <c r="NS461" s="57"/>
      <c r="NT461" s="57"/>
      <c r="NU461" s="57"/>
      <c r="NV461" s="57"/>
      <c r="NW461" s="57"/>
      <c r="NX461" s="57"/>
      <c r="NY461" s="57"/>
      <c r="NZ461" s="57"/>
      <c r="OA461" s="57"/>
      <c r="OB461" s="57"/>
      <c r="OC461" s="57"/>
      <c r="OD461" s="57"/>
      <c r="OE461" s="57"/>
      <c r="OF461" s="57"/>
      <c r="OG461" s="57"/>
      <c r="OH461" s="57"/>
      <c r="OI461" s="57"/>
      <c r="OJ461" s="57"/>
      <c r="OK461" s="57"/>
      <c r="OL461" s="57"/>
      <c r="OM461" s="57"/>
      <c r="ON461" s="57"/>
      <c r="OO461" s="57"/>
      <c r="OP461" s="57"/>
      <c r="OQ461" s="57"/>
      <c r="OR461" s="57"/>
      <c r="OS461" s="57"/>
      <c r="OT461" s="57"/>
      <c r="OU461" s="57"/>
      <c r="OV461" s="57"/>
      <c r="OW461" s="57"/>
      <c r="OX461" s="57"/>
      <c r="OY461" s="57"/>
      <c r="OZ461" s="57"/>
      <c r="PA461" s="57"/>
      <c r="PB461" s="57"/>
      <c r="PC461" s="57"/>
      <c r="PD461" s="57"/>
      <c r="PE461" s="57"/>
      <c r="PF461" s="57"/>
      <c r="PG461" s="57"/>
      <c r="PH461" s="57"/>
      <c r="PI461" s="57"/>
      <c r="PJ461" s="57"/>
      <c r="PK461" s="57"/>
      <c r="PL461" s="57"/>
      <c r="PM461" s="57"/>
      <c r="PN461" s="57"/>
      <c r="PO461" s="57"/>
      <c r="PP461" s="57"/>
      <c r="PQ461" s="57"/>
      <c r="PR461" s="57"/>
      <c r="PS461" s="57"/>
      <c r="PT461" s="57"/>
      <c r="PU461" s="57"/>
      <c r="PV461" s="57"/>
      <c r="PW461" s="57"/>
      <c r="PX461" s="57"/>
      <c r="PY461" s="57"/>
      <c r="PZ461" s="57"/>
      <c r="QA461" s="57"/>
      <c r="QB461" s="57"/>
      <c r="QC461" s="57"/>
      <c r="QD461" s="57"/>
      <c r="QE461" s="57"/>
      <c r="QF461" s="57"/>
      <c r="QG461" s="57"/>
      <c r="QH461" s="57"/>
      <c r="QI461" s="57"/>
      <c r="QJ461" s="57"/>
      <c r="QK461" s="57"/>
      <c r="QL461" s="57"/>
      <c r="QM461" s="57"/>
      <c r="QN461" s="57"/>
      <c r="QO461" s="57"/>
      <c r="QP461" s="57"/>
      <c r="QQ461" s="57"/>
      <c r="QR461" s="57"/>
      <c r="QS461" s="57"/>
      <c r="QT461" s="57"/>
      <c r="QU461" s="57"/>
      <c r="QV461" s="57"/>
      <c r="QW461" s="57"/>
      <c r="QX461" s="57"/>
      <c r="QY461" s="57"/>
      <c r="QZ461" s="57"/>
      <c r="RA461" s="57"/>
      <c r="RB461" s="57"/>
      <c r="RC461" s="57"/>
      <c r="RD461" s="57"/>
      <c r="RE461" s="57"/>
      <c r="RF461" s="57"/>
      <c r="RG461" s="57"/>
      <c r="RH461" s="57"/>
      <c r="RI461" s="57"/>
      <c r="RJ461" s="57"/>
      <c r="RK461" s="57"/>
      <c r="RL461" s="57"/>
      <c r="RM461" s="57"/>
      <c r="RN461" s="57"/>
      <c r="RO461" s="57"/>
      <c r="RP461" s="57"/>
      <c r="RQ461" s="57"/>
      <c r="RR461" s="57"/>
      <c r="RS461" s="57"/>
      <c r="RT461" s="57"/>
      <c r="RU461" s="57"/>
      <c r="RV461" s="57"/>
      <c r="RW461" s="57"/>
      <c r="RX461" s="57"/>
      <c r="RY461" s="57"/>
      <c r="RZ461" s="57"/>
      <c r="SA461" s="57"/>
      <c r="SB461" s="57"/>
      <c r="SC461" s="57"/>
      <c r="SD461" s="57"/>
      <c r="SE461" s="57"/>
      <c r="SF461" s="57"/>
      <c r="SG461" s="57"/>
      <c r="SH461" s="57"/>
      <c r="SI461" s="57"/>
      <c r="SJ461" s="57"/>
      <c r="SK461" s="57"/>
      <c r="SL461" s="57"/>
      <c r="SM461" s="57"/>
      <c r="SN461" s="57"/>
      <c r="SO461" s="57"/>
      <c r="SP461" s="57"/>
      <c r="SQ461" s="57"/>
      <c r="SR461" s="57"/>
      <c r="SS461" s="57"/>
      <c r="ST461" s="57"/>
      <c r="SU461" s="57"/>
      <c r="SV461" s="57"/>
      <c r="SW461" s="57"/>
      <c r="SX461" s="57"/>
      <c r="SY461" s="57"/>
      <c r="SZ461" s="57"/>
      <c r="TA461" s="57"/>
      <c r="TB461" s="57"/>
      <c r="TC461" s="57"/>
      <c r="TD461" s="57"/>
      <c r="TE461" s="57"/>
      <c r="TF461" s="57"/>
      <c r="TG461" s="57"/>
      <c r="TH461" s="57"/>
      <c r="TI461" s="57"/>
      <c r="TJ461" s="57"/>
      <c r="TK461" s="57"/>
      <c r="TL461" s="57"/>
      <c r="TM461" s="57"/>
      <c r="TN461" s="57"/>
      <c r="TO461" s="57"/>
      <c r="TP461" s="57"/>
      <c r="TQ461" s="57"/>
      <c r="TR461" s="57"/>
      <c r="TS461" s="57"/>
      <c r="TT461" s="57"/>
      <c r="TU461" s="57"/>
      <c r="TV461" s="57"/>
      <c r="TW461" s="57"/>
      <c r="TX461" s="57"/>
      <c r="TY461" s="57"/>
      <c r="TZ461" s="57"/>
      <c r="UA461" s="57"/>
      <c r="UB461" s="57"/>
      <c r="UC461" s="57"/>
      <c r="UD461" s="57"/>
      <c r="UE461" s="57"/>
      <c r="UF461" s="57"/>
      <c r="UG461" s="57"/>
      <c r="UH461" s="57"/>
      <c r="UI461" s="57"/>
      <c r="UJ461" s="57"/>
      <c r="UK461" s="57"/>
      <c r="UL461" s="57"/>
      <c r="UM461" s="57"/>
      <c r="UN461" s="57"/>
      <c r="UO461" s="57"/>
      <c r="UP461" s="57"/>
      <c r="UQ461" s="57"/>
      <c r="UR461" s="57"/>
      <c r="US461" s="57"/>
      <c r="UT461" s="57"/>
      <c r="UU461" s="57"/>
      <c r="UV461" s="57"/>
      <c r="UW461" s="57"/>
      <c r="UX461" s="57"/>
      <c r="UY461" s="57"/>
      <c r="UZ461" s="57"/>
      <c r="VA461" s="57"/>
      <c r="VB461" s="57"/>
      <c r="VC461" s="57"/>
      <c r="VD461" s="57"/>
      <c r="VE461" s="57"/>
      <c r="VF461" s="57"/>
      <c r="VG461" s="57"/>
      <c r="VH461" s="57"/>
      <c r="VI461" s="57"/>
      <c r="VJ461" s="57"/>
      <c r="VK461" s="57"/>
      <c r="VL461" s="57"/>
      <c r="VM461" s="57"/>
      <c r="VN461" s="57"/>
      <c r="VO461" s="57"/>
      <c r="VP461" s="57"/>
      <c r="VQ461" s="57"/>
      <c r="VR461" s="57"/>
      <c r="VS461" s="57"/>
      <c r="VT461" s="57"/>
      <c r="VU461" s="57"/>
      <c r="VV461" s="57"/>
      <c r="VW461" s="57"/>
      <c r="VX461" s="57"/>
      <c r="VY461" s="57"/>
      <c r="VZ461" s="57"/>
      <c r="WA461" s="57"/>
      <c r="WB461" s="57"/>
      <c r="WC461" s="57"/>
      <c r="WD461" s="57"/>
      <c r="WE461" s="57"/>
      <c r="WF461" s="57"/>
      <c r="WG461" s="57"/>
      <c r="WH461" s="57"/>
      <c r="WI461" s="57"/>
      <c r="WJ461" s="57"/>
      <c r="WK461" s="57"/>
      <c r="WL461" s="57"/>
      <c r="WM461" s="57"/>
      <c r="WN461" s="57"/>
      <c r="WO461" s="57"/>
      <c r="WP461" s="57"/>
      <c r="WQ461" s="57"/>
      <c r="WR461" s="57"/>
      <c r="WS461" s="57"/>
      <c r="WT461" s="57"/>
      <c r="WU461" s="57"/>
      <c r="WV461" s="57"/>
      <c r="WW461" s="57"/>
      <c r="WX461" s="57"/>
      <c r="WY461" s="57"/>
      <c r="WZ461" s="57"/>
      <c r="XA461" s="57"/>
      <c r="XB461" s="57"/>
      <c r="XC461" s="57"/>
      <c r="XD461" s="57"/>
      <c r="XE461" s="57"/>
      <c r="XF461" s="57"/>
      <c r="XG461" s="57"/>
      <c r="XH461" s="57"/>
      <c r="XI461" s="57"/>
      <c r="XJ461" s="57"/>
      <c r="XK461" s="57"/>
      <c r="XL461" s="57"/>
      <c r="XM461" s="57"/>
      <c r="XN461" s="57"/>
      <c r="XO461" s="57"/>
      <c r="XP461" s="57"/>
      <c r="XQ461" s="57"/>
      <c r="XR461" s="57"/>
      <c r="XS461" s="57"/>
      <c r="XT461" s="57"/>
      <c r="XU461" s="57"/>
      <c r="XV461" s="57"/>
      <c r="XW461" s="57"/>
    </row>
    <row r="462">
      <c r="AI462" s="57"/>
      <c r="BR462" s="57"/>
      <c r="DA462" s="57"/>
      <c r="EJ462" s="57"/>
      <c r="EK462" s="57"/>
      <c r="EL462" s="57"/>
      <c r="EM462" s="57"/>
      <c r="EN462" s="57"/>
      <c r="EO462" s="57"/>
      <c r="EP462" s="57"/>
      <c r="EQ462" s="57"/>
      <c r="ER462" s="57"/>
      <c r="ES462" s="57"/>
      <c r="ET462" s="57"/>
      <c r="EU462" s="57"/>
      <c r="EV462" s="57"/>
      <c r="EW462" s="57"/>
      <c r="EX462" s="57"/>
      <c r="EY462" s="57"/>
      <c r="EZ462" s="57"/>
      <c r="FA462" s="57"/>
      <c r="FB462" s="57"/>
      <c r="FC462" s="57"/>
      <c r="FD462" s="57"/>
      <c r="FE462" s="57"/>
      <c r="FF462" s="57"/>
      <c r="FG462" s="57"/>
      <c r="FH462" s="57"/>
      <c r="FI462" s="57"/>
      <c r="FJ462" s="57"/>
      <c r="FK462" s="57"/>
      <c r="FL462" s="57"/>
      <c r="FM462" s="57"/>
      <c r="FN462" s="57"/>
      <c r="FO462" s="57"/>
      <c r="FP462" s="57"/>
      <c r="FQ462" s="57"/>
      <c r="FR462" s="57"/>
      <c r="FS462" s="57"/>
      <c r="FT462" s="57"/>
      <c r="FU462" s="57"/>
      <c r="FV462" s="57"/>
      <c r="FW462" s="57"/>
      <c r="FX462" s="57"/>
      <c r="FY462" s="57"/>
      <c r="FZ462" s="57"/>
      <c r="GA462" s="57"/>
      <c r="GB462" s="57"/>
      <c r="GC462" s="57"/>
      <c r="GD462" s="57"/>
      <c r="GE462" s="57"/>
      <c r="GF462" s="57"/>
      <c r="GG462" s="57"/>
      <c r="GH462" s="57"/>
      <c r="GI462" s="57"/>
      <c r="GJ462" s="57"/>
      <c r="GK462" s="57"/>
      <c r="GL462" s="57"/>
      <c r="GM462" s="57"/>
      <c r="GN462" s="57"/>
      <c r="GO462" s="57"/>
      <c r="GP462" s="57"/>
      <c r="GQ462" s="57"/>
      <c r="GR462" s="57"/>
      <c r="GS462" s="57"/>
      <c r="GT462" s="57"/>
      <c r="GU462" s="57"/>
      <c r="GV462" s="57"/>
      <c r="GW462" s="57"/>
      <c r="GX462" s="57"/>
      <c r="GY462" s="57"/>
      <c r="GZ462" s="57"/>
      <c r="HA462" s="57"/>
      <c r="HB462" s="57"/>
      <c r="HC462" s="57"/>
      <c r="HD462" s="57"/>
      <c r="HE462" s="57"/>
      <c r="HF462" s="57"/>
      <c r="HG462" s="57"/>
      <c r="HH462" s="57"/>
      <c r="HI462" s="57"/>
      <c r="HJ462" s="57"/>
      <c r="HK462" s="57"/>
      <c r="HL462" s="57"/>
      <c r="HM462" s="57"/>
      <c r="HN462" s="57"/>
      <c r="HO462" s="57"/>
      <c r="HP462" s="57"/>
      <c r="HQ462" s="57"/>
      <c r="HR462" s="57"/>
      <c r="HS462" s="57"/>
      <c r="HT462" s="57"/>
      <c r="HU462" s="57"/>
      <c r="HV462" s="57"/>
      <c r="HW462" s="57"/>
      <c r="HX462" s="57"/>
      <c r="HY462" s="57"/>
      <c r="HZ462" s="57"/>
      <c r="IA462" s="57"/>
      <c r="IB462" s="57"/>
      <c r="IC462" s="57"/>
      <c r="ID462" s="57"/>
      <c r="IE462" s="57"/>
      <c r="IF462" s="57"/>
      <c r="IG462" s="57"/>
      <c r="IH462" s="57"/>
      <c r="II462" s="57"/>
      <c r="IJ462" s="57"/>
      <c r="IK462" s="57"/>
      <c r="IL462" s="57"/>
      <c r="IM462" s="57"/>
      <c r="IN462" s="57"/>
      <c r="IO462" s="57"/>
      <c r="IP462" s="57"/>
      <c r="IQ462" s="57"/>
      <c r="IR462" s="57"/>
      <c r="IS462" s="57"/>
      <c r="IT462" s="57"/>
      <c r="IU462" s="57"/>
      <c r="IV462" s="57"/>
      <c r="IW462" s="57"/>
      <c r="IX462" s="57"/>
      <c r="IY462" s="57"/>
      <c r="IZ462" s="57"/>
      <c r="JA462" s="57"/>
      <c r="JB462" s="57"/>
      <c r="JC462" s="57"/>
      <c r="JD462" s="57"/>
      <c r="JE462" s="57"/>
      <c r="JF462" s="57"/>
      <c r="JG462" s="57"/>
      <c r="JH462" s="57"/>
      <c r="JI462" s="57"/>
      <c r="JJ462" s="57"/>
      <c r="JK462" s="57"/>
      <c r="JL462" s="57"/>
      <c r="JM462" s="57"/>
      <c r="JN462" s="57"/>
      <c r="JO462" s="57"/>
      <c r="JP462" s="57"/>
      <c r="JQ462" s="57"/>
      <c r="JR462" s="57"/>
      <c r="JS462" s="57"/>
      <c r="JT462" s="57"/>
      <c r="JU462" s="57"/>
      <c r="JV462" s="57"/>
      <c r="JW462" s="57"/>
      <c r="JX462" s="57"/>
      <c r="JY462" s="57"/>
      <c r="JZ462" s="57"/>
      <c r="KA462" s="57"/>
      <c r="KB462" s="57"/>
      <c r="KC462" s="57"/>
      <c r="KD462" s="57"/>
      <c r="KE462" s="57"/>
      <c r="KF462" s="57"/>
      <c r="KG462" s="57"/>
      <c r="KH462" s="57"/>
      <c r="KI462" s="57"/>
      <c r="KJ462" s="57"/>
      <c r="KK462" s="57"/>
      <c r="KL462" s="57"/>
      <c r="KM462" s="57"/>
      <c r="KN462" s="57"/>
      <c r="KO462" s="57"/>
      <c r="KP462" s="57"/>
      <c r="KQ462" s="57"/>
      <c r="KR462" s="57"/>
      <c r="KS462" s="57"/>
      <c r="KT462" s="57"/>
      <c r="KU462" s="57"/>
      <c r="KV462" s="57"/>
      <c r="KW462" s="57"/>
      <c r="KX462" s="57"/>
      <c r="KY462" s="57"/>
      <c r="KZ462" s="57"/>
      <c r="LA462" s="57"/>
      <c r="LB462" s="57"/>
      <c r="LC462" s="57"/>
      <c r="LD462" s="57"/>
      <c r="LE462" s="57"/>
      <c r="LF462" s="57"/>
      <c r="LG462" s="57"/>
      <c r="LH462" s="57"/>
      <c r="LI462" s="57"/>
      <c r="LJ462" s="57"/>
      <c r="LK462" s="57"/>
      <c r="LL462" s="57"/>
      <c r="LM462" s="57"/>
      <c r="LN462" s="57"/>
      <c r="LO462" s="57"/>
      <c r="LP462" s="57"/>
      <c r="LQ462" s="57"/>
      <c r="LR462" s="57"/>
      <c r="LS462" s="57"/>
      <c r="LT462" s="57"/>
      <c r="LU462" s="57"/>
      <c r="LV462" s="57"/>
      <c r="LW462" s="57"/>
      <c r="LX462" s="57"/>
      <c r="LY462" s="57"/>
      <c r="LZ462" s="57"/>
      <c r="MA462" s="57"/>
      <c r="MB462" s="57"/>
      <c r="MC462" s="57"/>
      <c r="MD462" s="57"/>
      <c r="ME462" s="57"/>
      <c r="MF462" s="57"/>
      <c r="MG462" s="57"/>
      <c r="MH462" s="57"/>
      <c r="MI462" s="57"/>
      <c r="MJ462" s="57"/>
      <c r="MK462" s="57"/>
      <c r="ML462" s="57"/>
      <c r="MM462" s="57"/>
      <c r="MN462" s="57"/>
      <c r="MO462" s="57"/>
      <c r="MP462" s="57"/>
      <c r="MQ462" s="57"/>
      <c r="MR462" s="57"/>
      <c r="MS462" s="57"/>
      <c r="MT462" s="57"/>
      <c r="MU462" s="57"/>
      <c r="MV462" s="57"/>
      <c r="MW462" s="57"/>
      <c r="MX462" s="57"/>
      <c r="MY462" s="57"/>
      <c r="MZ462" s="57"/>
      <c r="NA462" s="57"/>
      <c r="NB462" s="57"/>
      <c r="NC462" s="57"/>
      <c r="ND462" s="57"/>
      <c r="NE462" s="57"/>
      <c r="NF462" s="57"/>
      <c r="NG462" s="57"/>
      <c r="NH462" s="57"/>
      <c r="NI462" s="57"/>
      <c r="NJ462" s="57"/>
      <c r="NK462" s="57"/>
      <c r="NL462" s="57"/>
      <c r="NM462" s="57"/>
      <c r="NN462" s="57"/>
      <c r="NO462" s="57"/>
      <c r="NP462" s="57"/>
      <c r="NQ462" s="57"/>
      <c r="NR462" s="57"/>
      <c r="NS462" s="57"/>
      <c r="NT462" s="57"/>
      <c r="NU462" s="57"/>
      <c r="NV462" s="57"/>
      <c r="NW462" s="57"/>
      <c r="NX462" s="57"/>
      <c r="NY462" s="57"/>
      <c r="NZ462" s="57"/>
      <c r="OA462" s="57"/>
      <c r="OB462" s="57"/>
      <c r="OC462" s="57"/>
      <c r="OD462" s="57"/>
      <c r="OE462" s="57"/>
      <c r="OF462" s="57"/>
      <c r="OG462" s="57"/>
      <c r="OH462" s="57"/>
      <c r="OI462" s="57"/>
      <c r="OJ462" s="57"/>
      <c r="OK462" s="57"/>
      <c r="OL462" s="57"/>
      <c r="OM462" s="57"/>
      <c r="ON462" s="57"/>
      <c r="OO462" s="57"/>
      <c r="OP462" s="57"/>
      <c r="OQ462" s="57"/>
      <c r="OR462" s="57"/>
      <c r="OS462" s="57"/>
      <c r="OT462" s="57"/>
      <c r="OU462" s="57"/>
      <c r="OV462" s="57"/>
      <c r="OW462" s="57"/>
      <c r="OX462" s="57"/>
      <c r="OY462" s="57"/>
      <c r="OZ462" s="57"/>
      <c r="PA462" s="57"/>
      <c r="PB462" s="57"/>
      <c r="PC462" s="57"/>
      <c r="PD462" s="57"/>
      <c r="PE462" s="57"/>
      <c r="PF462" s="57"/>
      <c r="PG462" s="57"/>
      <c r="PH462" s="57"/>
      <c r="PI462" s="57"/>
      <c r="PJ462" s="57"/>
      <c r="PK462" s="57"/>
      <c r="PL462" s="57"/>
      <c r="PM462" s="57"/>
      <c r="PN462" s="57"/>
      <c r="PO462" s="57"/>
      <c r="PP462" s="57"/>
      <c r="PQ462" s="57"/>
      <c r="PR462" s="57"/>
      <c r="PS462" s="57"/>
      <c r="PT462" s="57"/>
      <c r="PU462" s="57"/>
      <c r="PV462" s="57"/>
      <c r="PW462" s="57"/>
      <c r="PX462" s="57"/>
      <c r="PY462" s="57"/>
      <c r="PZ462" s="57"/>
      <c r="QA462" s="57"/>
      <c r="QB462" s="57"/>
      <c r="QC462" s="57"/>
      <c r="QD462" s="57"/>
      <c r="QE462" s="57"/>
      <c r="QF462" s="57"/>
      <c r="QG462" s="57"/>
      <c r="QH462" s="57"/>
      <c r="QI462" s="57"/>
      <c r="QJ462" s="57"/>
      <c r="QK462" s="57"/>
      <c r="QL462" s="57"/>
      <c r="QM462" s="57"/>
      <c r="QN462" s="57"/>
      <c r="QO462" s="57"/>
      <c r="QP462" s="57"/>
      <c r="QQ462" s="57"/>
      <c r="QR462" s="57"/>
      <c r="QS462" s="57"/>
      <c r="QT462" s="57"/>
      <c r="QU462" s="57"/>
      <c r="QV462" s="57"/>
      <c r="QW462" s="57"/>
      <c r="QX462" s="57"/>
      <c r="QY462" s="57"/>
      <c r="QZ462" s="57"/>
      <c r="RA462" s="57"/>
      <c r="RB462" s="57"/>
      <c r="RC462" s="57"/>
      <c r="RD462" s="57"/>
      <c r="RE462" s="57"/>
      <c r="RF462" s="57"/>
      <c r="RG462" s="57"/>
      <c r="RH462" s="57"/>
      <c r="RI462" s="57"/>
      <c r="RJ462" s="57"/>
      <c r="RK462" s="57"/>
      <c r="RL462" s="57"/>
      <c r="RM462" s="57"/>
      <c r="RN462" s="57"/>
      <c r="RO462" s="57"/>
      <c r="RP462" s="57"/>
      <c r="RQ462" s="57"/>
      <c r="RR462" s="57"/>
      <c r="RS462" s="57"/>
      <c r="RT462" s="57"/>
      <c r="RU462" s="57"/>
      <c r="RV462" s="57"/>
      <c r="RW462" s="57"/>
      <c r="RX462" s="57"/>
      <c r="RY462" s="57"/>
      <c r="RZ462" s="57"/>
      <c r="SA462" s="57"/>
      <c r="SB462" s="57"/>
      <c r="SC462" s="57"/>
      <c r="SD462" s="57"/>
      <c r="SE462" s="57"/>
      <c r="SF462" s="57"/>
      <c r="SG462" s="57"/>
      <c r="SH462" s="57"/>
      <c r="SI462" s="57"/>
      <c r="SJ462" s="57"/>
      <c r="SK462" s="57"/>
      <c r="SL462" s="57"/>
      <c r="SM462" s="57"/>
      <c r="SN462" s="57"/>
      <c r="SO462" s="57"/>
      <c r="SP462" s="57"/>
      <c r="SQ462" s="57"/>
      <c r="SR462" s="57"/>
      <c r="SS462" s="57"/>
      <c r="ST462" s="57"/>
      <c r="SU462" s="57"/>
      <c r="SV462" s="57"/>
      <c r="SW462" s="57"/>
      <c r="SX462" s="57"/>
      <c r="SY462" s="57"/>
      <c r="SZ462" s="57"/>
      <c r="TA462" s="57"/>
      <c r="TB462" s="57"/>
      <c r="TC462" s="57"/>
      <c r="TD462" s="57"/>
      <c r="TE462" s="57"/>
      <c r="TF462" s="57"/>
      <c r="TG462" s="57"/>
      <c r="TH462" s="57"/>
      <c r="TI462" s="57"/>
      <c r="TJ462" s="57"/>
      <c r="TK462" s="57"/>
      <c r="TL462" s="57"/>
      <c r="TM462" s="57"/>
      <c r="TN462" s="57"/>
      <c r="TO462" s="57"/>
      <c r="TP462" s="57"/>
      <c r="TQ462" s="57"/>
      <c r="TR462" s="57"/>
      <c r="TS462" s="57"/>
      <c r="TT462" s="57"/>
      <c r="TU462" s="57"/>
      <c r="TV462" s="57"/>
      <c r="TW462" s="57"/>
      <c r="TX462" s="57"/>
      <c r="TY462" s="57"/>
      <c r="TZ462" s="57"/>
      <c r="UA462" s="57"/>
      <c r="UB462" s="57"/>
      <c r="UC462" s="57"/>
      <c r="UD462" s="57"/>
      <c r="UE462" s="57"/>
      <c r="UF462" s="57"/>
      <c r="UG462" s="57"/>
      <c r="UH462" s="57"/>
      <c r="UI462" s="57"/>
      <c r="UJ462" s="57"/>
      <c r="UK462" s="57"/>
      <c r="UL462" s="57"/>
      <c r="UM462" s="57"/>
      <c r="UN462" s="57"/>
      <c r="UO462" s="57"/>
      <c r="UP462" s="57"/>
      <c r="UQ462" s="57"/>
      <c r="UR462" s="57"/>
      <c r="US462" s="57"/>
      <c r="UT462" s="57"/>
      <c r="UU462" s="57"/>
      <c r="UV462" s="57"/>
      <c r="UW462" s="57"/>
      <c r="UX462" s="57"/>
      <c r="UY462" s="57"/>
      <c r="UZ462" s="57"/>
      <c r="VA462" s="57"/>
      <c r="VB462" s="57"/>
      <c r="VC462" s="57"/>
      <c r="VD462" s="57"/>
      <c r="VE462" s="57"/>
      <c r="VF462" s="57"/>
      <c r="VG462" s="57"/>
      <c r="VH462" s="57"/>
      <c r="VI462" s="57"/>
      <c r="VJ462" s="57"/>
      <c r="VK462" s="57"/>
      <c r="VL462" s="57"/>
      <c r="VM462" s="57"/>
      <c r="VN462" s="57"/>
      <c r="VO462" s="57"/>
      <c r="VP462" s="57"/>
      <c r="VQ462" s="57"/>
      <c r="VR462" s="57"/>
      <c r="VS462" s="57"/>
      <c r="VT462" s="57"/>
      <c r="VU462" s="57"/>
      <c r="VV462" s="57"/>
      <c r="VW462" s="57"/>
      <c r="VX462" s="57"/>
      <c r="VY462" s="57"/>
      <c r="VZ462" s="57"/>
      <c r="WA462" s="57"/>
      <c r="WB462" s="57"/>
      <c r="WC462" s="57"/>
      <c r="WD462" s="57"/>
      <c r="WE462" s="57"/>
      <c r="WF462" s="57"/>
      <c r="WG462" s="57"/>
      <c r="WH462" s="57"/>
      <c r="WI462" s="57"/>
      <c r="WJ462" s="57"/>
      <c r="WK462" s="57"/>
      <c r="WL462" s="57"/>
      <c r="WM462" s="57"/>
      <c r="WN462" s="57"/>
      <c r="WO462" s="57"/>
      <c r="WP462" s="57"/>
      <c r="WQ462" s="57"/>
      <c r="WR462" s="57"/>
      <c r="WS462" s="57"/>
      <c r="WT462" s="57"/>
      <c r="WU462" s="57"/>
      <c r="WV462" s="57"/>
      <c r="WW462" s="57"/>
      <c r="WX462" s="57"/>
      <c r="WY462" s="57"/>
      <c r="WZ462" s="57"/>
      <c r="XA462" s="57"/>
      <c r="XB462" s="57"/>
      <c r="XC462" s="57"/>
      <c r="XD462" s="57"/>
      <c r="XE462" s="57"/>
      <c r="XF462" s="57"/>
      <c r="XG462" s="57"/>
      <c r="XH462" s="57"/>
      <c r="XI462" s="57"/>
      <c r="XJ462" s="57"/>
      <c r="XK462" s="57"/>
      <c r="XL462" s="57"/>
      <c r="XM462" s="57"/>
      <c r="XN462" s="57"/>
      <c r="XO462" s="57"/>
      <c r="XP462" s="57"/>
      <c r="XQ462" s="57"/>
      <c r="XR462" s="57"/>
      <c r="XS462" s="57"/>
      <c r="XT462" s="57"/>
      <c r="XU462" s="57"/>
      <c r="XV462" s="57"/>
      <c r="XW462" s="57"/>
    </row>
    <row r="463">
      <c r="AI463" s="57"/>
      <c r="BR463" s="57"/>
      <c r="DA463" s="57"/>
      <c r="EJ463" s="57"/>
      <c r="EK463" s="57"/>
      <c r="EL463" s="57"/>
      <c r="EM463" s="57"/>
      <c r="EN463" s="57"/>
      <c r="EO463" s="57"/>
      <c r="EP463" s="57"/>
      <c r="EQ463" s="57"/>
      <c r="ER463" s="57"/>
      <c r="ES463" s="57"/>
      <c r="ET463" s="57"/>
      <c r="EU463" s="57"/>
      <c r="EV463" s="57"/>
      <c r="EW463" s="57"/>
      <c r="EX463" s="57"/>
      <c r="EY463" s="57"/>
      <c r="EZ463" s="57"/>
      <c r="FA463" s="57"/>
      <c r="FB463" s="57"/>
      <c r="FC463" s="57"/>
      <c r="FD463" s="57"/>
      <c r="FE463" s="57"/>
      <c r="FF463" s="57"/>
      <c r="FG463" s="57"/>
      <c r="FH463" s="57"/>
      <c r="FI463" s="57"/>
      <c r="FJ463" s="57"/>
      <c r="FK463" s="57"/>
      <c r="FL463" s="57"/>
      <c r="FM463" s="57"/>
      <c r="FN463" s="57"/>
      <c r="FO463" s="57"/>
      <c r="FP463" s="57"/>
      <c r="FQ463" s="57"/>
      <c r="FR463" s="57"/>
      <c r="FS463" s="57"/>
      <c r="FT463" s="57"/>
      <c r="FU463" s="57"/>
      <c r="FV463" s="57"/>
      <c r="FW463" s="57"/>
      <c r="FX463" s="57"/>
      <c r="FY463" s="57"/>
      <c r="FZ463" s="57"/>
      <c r="GA463" s="57"/>
      <c r="GB463" s="57"/>
      <c r="GC463" s="57"/>
      <c r="GD463" s="57"/>
      <c r="GE463" s="57"/>
      <c r="GF463" s="57"/>
      <c r="GG463" s="57"/>
      <c r="GH463" s="57"/>
      <c r="GI463" s="57"/>
      <c r="GJ463" s="57"/>
      <c r="GK463" s="57"/>
      <c r="GL463" s="57"/>
      <c r="GM463" s="57"/>
      <c r="GN463" s="57"/>
      <c r="GO463" s="57"/>
      <c r="GP463" s="57"/>
      <c r="GQ463" s="57"/>
      <c r="GR463" s="57"/>
      <c r="GS463" s="57"/>
      <c r="GT463" s="57"/>
      <c r="GU463" s="57"/>
      <c r="GV463" s="57"/>
      <c r="GW463" s="57"/>
      <c r="GX463" s="57"/>
      <c r="GY463" s="57"/>
      <c r="GZ463" s="57"/>
      <c r="HA463" s="57"/>
      <c r="HB463" s="57"/>
      <c r="HC463" s="57"/>
      <c r="HD463" s="57"/>
      <c r="HE463" s="57"/>
      <c r="HF463" s="57"/>
      <c r="HG463" s="57"/>
      <c r="HH463" s="57"/>
      <c r="HI463" s="57"/>
      <c r="HJ463" s="57"/>
      <c r="HK463" s="57"/>
      <c r="HL463" s="57"/>
      <c r="HM463" s="57"/>
      <c r="HN463" s="57"/>
      <c r="HO463" s="57"/>
      <c r="HP463" s="57"/>
      <c r="HQ463" s="57"/>
      <c r="HR463" s="57"/>
      <c r="HS463" s="57"/>
      <c r="HT463" s="57"/>
      <c r="HU463" s="57"/>
      <c r="HV463" s="57"/>
      <c r="HW463" s="57"/>
      <c r="HX463" s="57"/>
      <c r="HY463" s="57"/>
      <c r="HZ463" s="57"/>
      <c r="IA463" s="57"/>
      <c r="IB463" s="57"/>
      <c r="IC463" s="57"/>
      <c r="ID463" s="57"/>
      <c r="IE463" s="57"/>
      <c r="IF463" s="57"/>
      <c r="IG463" s="57"/>
      <c r="IH463" s="57"/>
      <c r="II463" s="57"/>
      <c r="IJ463" s="57"/>
      <c r="IK463" s="57"/>
      <c r="IL463" s="57"/>
      <c r="IM463" s="57"/>
      <c r="IN463" s="57"/>
      <c r="IO463" s="57"/>
      <c r="IP463" s="57"/>
      <c r="IQ463" s="57"/>
      <c r="IR463" s="57"/>
      <c r="IS463" s="57"/>
      <c r="IT463" s="57"/>
      <c r="IU463" s="57"/>
      <c r="IV463" s="57"/>
      <c r="IW463" s="57"/>
      <c r="IX463" s="57"/>
      <c r="IY463" s="57"/>
      <c r="IZ463" s="57"/>
      <c r="JA463" s="57"/>
      <c r="JB463" s="57"/>
      <c r="JC463" s="57"/>
      <c r="JD463" s="57"/>
      <c r="JE463" s="57"/>
      <c r="JF463" s="57"/>
      <c r="JG463" s="57"/>
      <c r="JH463" s="57"/>
      <c r="JI463" s="57"/>
      <c r="JJ463" s="57"/>
      <c r="JK463" s="57"/>
      <c r="JL463" s="57"/>
      <c r="JM463" s="57"/>
      <c r="JN463" s="57"/>
      <c r="JO463" s="57"/>
      <c r="JP463" s="57"/>
      <c r="JQ463" s="57"/>
      <c r="JR463" s="57"/>
      <c r="JS463" s="57"/>
      <c r="JT463" s="57"/>
      <c r="JU463" s="57"/>
      <c r="JV463" s="57"/>
      <c r="JW463" s="57"/>
      <c r="JX463" s="57"/>
      <c r="JY463" s="57"/>
      <c r="JZ463" s="57"/>
      <c r="KA463" s="57"/>
      <c r="KB463" s="57"/>
      <c r="KC463" s="57"/>
      <c r="KD463" s="57"/>
      <c r="KE463" s="57"/>
      <c r="KF463" s="57"/>
      <c r="KG463" s="57"/>
      <c r="KH463" s="57"/>
      <c r="KI463" s="57"/>
      <c r="KJ463" s="57"/>
      <c r="KK463" s="57"/>
      <c r="KL463" s="57"/>
      <c r="KM463" s="57"/>
      <c r="KN463" s="57"/>
      <c r="KO463" s="57"/>
      <c r="KP463" s="57"/>
      <c r="KQ463" s="57"/>
      <c r="KR463" s="57"/>
      <c r="KS463" s="57"/>
      <c r="KT463" s="57"/>
      <c r="KU463" s="57"/>
      <c r="KV463" s="57"/>
      <c r="KW463" s="57"/>
      <c r="KX463" s="57"/>
      <c r="KY463" s="57"/>
      <c r="KZ463" s="57"/>
      <c r="LA463" s="57"/>
      <c r="LB463" s="57"/>
      <c r="LC463" s="57"/>
      <c r="LD463" s="57"/>
      <c r="LE463" s="57"/>
      <c r="LF463" s="57"/>
      <c r="LG463" s="57"/>
      <c r="LH463" s="57"/>
      <c r="LI463" s="57"/>
      <c r="LJ463" s="57"/>
      <c r="LK463" s="57"/>
      <c r="LL463" s="57"/>
      <c r="LM463" s="57"/>
      <c r="LN463" s="57"/>
      <c r="LO463" s="57"/>
      <c r="LP463" s="57"/>
      <c r="LQ463" s="57"/>
      <c r="LR463" s="57"/>
      <c r="LS463" s="57"/>
      <c r="LT463" s="57"/>
      <c r="LU463" s="57"/>
      <c r="LV463" s="57"/>
      <c r="LW463" s="57"/>
      <c r="LX463" s="57"/>
      <c r="LY463" s="57"/>
      <c r="LZ463" s="57"/>
      <c r="MA463" s="57"/>
      <c r="MB463" s="57"/>
      <c r="MC463" s="57"/>
      <c r="MD463" s="57"/>
      <c r="ME463" s="57"/>
      <c r="MF463" s="57"/>
      <c r="MG463" s="57"/>
      <c r="MH463" s="57"/>
      <c r="MI463" s="57"/>
      <c r="MJ463" s="57"/>
      <c r="MK463" s="57"/>
      <c r="ML463" s="57"/>
      <c r="MM463" s="57"/>
      <c r="MN463" s="57"/>
      <c r="MO463" s="57"/>
      <c r="MP463" s="57"/>
      <c r="MQ463" s="57"/>
      <c r="MR463" s="57"/>
      <c r="MS463" s="57"/>
      <c r="MT463" s="57"/>
      <c r="MU463" s="57"/>
      <c r="MV463" s="57"/>
      <c r="MW463" s="57"/>
      <c r="MX463" s="57"/>
      <c r="MY463" s="57"/>
      <c r="MZ463" s="57"/>
      <c r="NA463" s="57"/>
      <c r="NB463" s="57"/>
      <c r="NC463" s="57"/>
      <c r="ND463" s="57"/>
      <c r="NE463" s="57"/>
      <c r="NF463" s="57"/>
      <c r="NG463" s="57"/>
      <c r="NH463" s="57"/>
      <c r="NI463" s="57"/>
      <c r="NJ463" s="57"/>
      <c r="NK463" s="57"/>
      <c r="NL463" s="57"/>
      <c r="NM463" s="57"/>
      <c r="NN463" s="57"/>
      <c r="NO463" s="57"/>
      <c r="NP463" s="57"/>
      <c r="NQ463" s="57"/>
      <c r="NR463" s="57"/>
      <c r="NS463" s="57"/>
      <c r="NT463" s="57"/>
      <c r="NU463" s="57"/>
      <c r="NV463" s="57"/>
      <c r="NW463" s="57"/>
      <c r="NX463" s="57"/>
      <c r="NY463" s="57"/>
      <c r="NZ463" s="57"/>
      <c r="OA463" s="57"/>
      <c r="OB463" s="57"/>
      <c r="OC463" s="57"/>
      <c r="OD463" s="57"/>
      <c r="OE463" s="57"/>
      <c r="OF463" s="57"/>
      <c r="OG463" s="57"/>
      <c r="OH463" s="57"/>
      <c r="OI463" s="57"/>
      <c r="OJ463" s="57"/>
      <c r="OK463" s="57"/>
      <c r="OL463" s="57"/>
      <c r="OM463" s="57"/>
      <c r="ON463" s="57"/>
      <c r="OO463" s="57"/>
      <c r="OP463" s="57"/>
      <c r="OQ463" s="57"/>
      <c r="OR463" s="57"/>
      <c r="OS463" s="57"/>
      <c r="OT463" s="57"/>
      <c r="OU463" s="57"/>
      <c r="OV463" s="57"/>
      <c r="OW463" s="57"/>
      <c r="OX463" s="57"/>
      <c r="OY463" s="57"/>
      <c r="OZ463" s="57"/>
      <c r="PA463" s="57"/>
      <c r="PB463" s="57"/>
      <c r="PC463" s="57"/>
      <c r="PD463" s="57"/>
      <c r="PE463" s="57"/>
      <c r="PF463" s="57"/>
      <c r="PG463" s="57"/>
      <c r="PH463" s="57"/>
      <c r="PI463" s="57"/>
      <c r="PJ463" s="57"/>
      <c r="PK463" s="57"/>
      <c r="PL463" s="57"/>
      <c r="PM463" s="57"/>
      <c r="PN463" s="57"/>
      <c r="PO463" s="57"/>
      <c r="PP463" s="57"/>
      <c r="PQ463" s="57"/>
      <c r="PR463" s="57"/>
      <c r="PS463" s="57"/>
      <c r="PT463" s="57"/>
      <c r="PU463" s="57"/>
      <c r="PV463" s="57"/>
      <c r="PW463" s="57"/>
      <c r="PX463" s="57"/>
      <c r="PY463" s="57"/>
      <c r="PZ463" s="57"/>
      <c r="QA463" s="57"/>
      <c r="QB463" s="57"/>
      <c r="QC463" s="57"/>
      <c r="QD463" s="57"/>
      <c r="QE463" s="57"/>
      <c r="QF463" s="57"/>
      <c r="QG463" s="57"/>
      <c r="QH463" s="57"/>
      <c r="QI463" s="57"/>
      <c r="QJ463" s="57"/>
      <c r="QK463" s="57"/>
      <c r="QL463" s="57"/>
      <c r="QM463" s="57"/>
      <c r="QN463" s="57"/>
      <c r="QO463" s="57"/>
      <c r="QP463" s="57"/>
      <c r="QQ463" s="57"/>
      <c r="QR463" s="57"/>
      <c r="QS463" s="57"/>
      <c r="QT463" s="57"/>
      <c r="QU463" s="57"/>
      <c r="QV463" s="57"/>
      <c r="QW463" s="57"/>
      <c r="QX463" s="57"/>
      <c r="QY463" s="57"/>
      <c r="QZ463" s="57"/>
      <c r="RA463" s="57"/>
      <c r="RB463" s="57"/>
      <c r="RC463" s="57"/>
      <c r="RD463" s="57"/>
      <c r="RE463" s="57"/>
      <c r="RF463" s="57"/>
      <c r="RG463" s="57"/>
      <c r="RH463" s="57"/>
      <c r="RI463" s="57"/>
      <c r="RJ463" s="57"/>
      <c r="RK463" s="57"/>
      <c r="RL463" s="57"/>
      <c r="RM463" s="57"/>
      <c r="RN463" s="57"/>
      <c r="RO463" s="57"/>
      <c r="RP463" s="57"/>
      <c r="RQ463" s="57"/>
      <c r="RR463" s="57"/>
      <c r="RS463" s="57"/>
      <c r="RT463" s="57"/>
      <c r="RU463" s="57"/>
      <c r="RV463" s="57"/>
      <c r="RW463" s="57"/>
      <c r="RX463" s="57"/>
      <c r="RY463" s="57"/>
      <c r="RZ463" s="57"/>
      <c r="SA463" s="57"/>
      <c r="SB463" s="57"/>
      <c r="SC463" s="57"/>
      <c r="SD463" s="57"/>
      <c r="SE463" s="57"/>
      <c r="SF463" s="57"/>
      <c r="SG463" s="57"/>
      <c r="SH463" s="57"/>
      <c r="SI463" s="57"/>
      <c r="SJ463" s="57"/>
      <c r="SK463" s="57"/>
      <c r="SL463" s="57"/>
      <c r="SM463" s="57"/>
      <c r="SN463" s="57"/>
      <c r="SO463" s="57"/>
      <c r="SP463" s="57"/>
      <c r="SQ463" s="57"/>
      <c r="SR463" s="57"/>
      <c r="SS463" s="57"/>
      <c r="ST463" s="57"/>
      <c r="SU463" s="57"/>
      <c r="SV463" s="57"/>
      <c r="SW463" s="57"/>
      <c r="SX463" s="57"/>
      <c r="SY463" s="57"/>
      <c r="SZ463" s="57"/>
      <c r="TA463" s="57"/>
      <c r="TB463" s="57"/>
      <c r="TC463" s="57"/>
      <c r="TD463" s="57"/>
      <c r="TE463" s="57"/>
      <c r="TF463" s="57"/>
      <c r="TG463" s="57"/>
      <c r="TH463" s="57"/>
      <c r="TI463" s="57"/>
      <c r="TJ463" s="57"/>
      <c r="TK463" s="57"/>
      <c r="TL463" s="57"/>
      <c r="TM463" s="57"/>
      <c r="TN463" s="57"/>
      <c r="TO463" s="57"/>
      <c r="TP463" s="57"/>
      <c r="TQ463" s="57"/>
      <c r="TR463" s="57"/>
      <c r="TS463" s="57"/>
      <c r="TT463" s="57"/>
      <c r="TU463" s="57"/>
      <c r="TV463" s="57"/>
      <c r="TW463" s="57"/>
      <c r="TX463" s="57"/>
      <c r="TY463" s="57"/>
      <c r="TZ463" s="57"/>
      <c r="UA463" s="57"/>
      <c r="UB463" s="57"/>
      <c r="UC463" s="57"/>
      <c r="UD463" s="57"/>
      <c r="UE463" s="57"/>
      <c r="UF463" s="57"/>
      <c r="UG463" s="57"/>
      <c r="UH463" s="57"/>
      <c r="UI463" s="57"/>
      <c r="UJ463" s="57"/>
      <c r="UK463" s="57"/>
      <c r="UL463" s="57"/>
      <c r="UM463" s="57"/>
      <c r="UN463" s="57"/>
      <c r="UO463" s="57"/>
      <c r="UP463" s="57"/>
      <c r="UQ463" s="57"/>
      <c r="UR463" s="57"/>
      <c r="US463" s="57"/>
      <c r="UT463" s="57"/>
      <c r="UU463" s="57"/>
      <c r="UV463" s="57"/>
      <c r="UW463" s="57"/>
      <c r="UX463" s="57"/>
      <c r="UY463" s="57"/>
      <c r="UZ463" s="57"/>
      <c r="VA463" s="57"/>
      <c r="VB463" s="57"/>
      <c r="VC463" s="57"/>
      <c r="VD463" s="57"/>
      <c r="VE463" s="57"/>
      <c r="VF463" s="57"/>
      <c r="VG463" s="57"/>
      <c r="VH463" s="57"/>
      <c r="VI463" s="57"/>
      <c r="VJ463" s="57"/>
      <c r="VK463" s="57"/>
      <c r="VL463" s="57"/>
      <c r="VM463" s="57"/>
      <c r="VN463" s="57"/>
      <c r="VO463" s="57"/>
      <c r="VP463" s="57"/>
      <c r="VQ463" s="57"/>
      <c r="VR463" s="57"/>
      <c r="VS463" s="57"/>
      <c r="VT463" s="57"/>
      <c r="VU463" s="57"/>
      <c r="VV463" s="57"/>
      <c r="VW463" s="57"/>
      <c r="VX463" s="57"/>
      <c r="VY463" s="57"/>
      <c r="VZ463" s="57"/>
      <c r="WA463" s="57"/>
      <c r="WB463" s="57"/>
      <c r="WC463" s="57"/>
      <c r="WD463" s="57"/>
      <c r="WE463" s="57"/>
      <c r="WF463" s="57"/>
      <c r="WG463" s="57"/>
      <c r="WH463" s="57"/>
      <c r="WI463" s="57"/>
      <c r="WJ463" s="57"/>
      <c r="WK463" s="57"/>
      <c r="WL463" s="57"/>
      <c r="WM463" s="57"/>
      <c r="WN463" s="57"/>
      <c r="WO463" s="57"/>
      <c r="WP463" s="57"/>
      <c r="WQ463" s="57"/>
      <c r="WR463" s="57"/>
      <c r="WS463" s="57"/>
      <c r="WT463" s="57"/>
      <c r="WU463" s="57"/>
      <c r="WV463" s="57"/>
      <c r="WW463" s="57"/>
      <c r="WX463" s="57"/>
      <c r="WY463" s="57"/>
      <c r="WZ463" s="57"/>
      <c r="XA463" s="57"/>
      <c r="XB463" s="57"/>
      <c r="XC463" s="57"/>
      <c r="XD463" s="57"/>
      <c r="XE463" s="57"/>
      <c r="XF463" s="57"/>
      <c r="XG463" s="57"/>
      <c r="XH463" s="57"/>
      <c r="XI463" s="57"/>
      <c r="XJ463" s="57"/>
      <c r="XK463" s="57"/>
      <c r="XL463" s="57"/>
      <c r="XM463" s="57"/>
      <c r="XN463" s="57"/>
      <c r="XO463" s="57"/>
      <c r="XP463" s="57"/>
      <c r="XQ463" s="57"/>
      <c r="XR463" s="57"/>
      <c r="XS463" s="57"/>
      <c r="XT463" s="57"/>
      <c r="XU463" s="57"/>
      <c r="XV463" s="57"/>
      <c r="XW463" s="57"/>
    </row>
    <row r="464">
      <c r="AI464" s="57"/>
      <c r="BR464" s="57"/>
      <c r="DA464" s="57"/>
      <c r="EJ464" s="57"/>
      <c r="EK464" s="57"/>
      <c r="EL464" s="57"/>
      <c r="EM464" s="57"/>
      <c r="EN464" s="57"/>
      <c r="EO464" s="57"/>
      <c r="EP464" s="57"/>
      <c r="EQ464" s="57"/>
      <c r="ER464" s="57"/>
      <c r="ES464" s="57"/>
      <c r="ET464" s="57"/>
      <c r="EU464" s="57"/>
      <c r="EV464" s="57"/>
      <c r="EW464" s="57"/>
      <c r="EX464" s="57"/>
      <c r="EY464" s="57"/>
      <c r="EZ464" s="57"/>
      <c r="FA464" s="57"/>
      <c r="FB464" s="57"/>
      <c r="FC464" s="57"/>
      <c r="FD464" s="57"/>
      <c r="FE464" s="57"/>
      <c r="FF464" s="57"/>
      <c r="FG464" s="57"/>
      <c r="FH464" s="57"/>
      <c r="FI464" s="57"/>
      <c r="FJ464" s="57"/>
      <c r="FK464" s="57"/>
      <c r="FL464" s="57"/>
      <c r="FM464" s="57"/>
      <c r="FN464" s="57"/>
      <c r="FO464" s="57"/>
      <c r="FP464" s="57"/>
      <c r="FQ464" s="57"/>
      <c r="FR464" s="57"/>
      <c r="FS464" s="57"/>
      <c r="FT464" s="57"/>
      <c r="FU464" s="57"/>
      <c r="FV464" s="57"/>
      <c r="FW464" s="57"/>
      <c r="FX464" s="57"/>
      <c r="FY464" s="57"/>
      <c r="FZ464" s="57"/>
      <c r="GA464" s="57"/>
      <c r="GB464" s="57"/>
      <c r="GC464" s="57"/>
      <c r="GD464" s="57"/>
      <c r="GE464" s="57"/>
      <c r="GF464" s="57"/>
      <c r="GG464" s="57"/>
      <c r="GH464" s="57"/>
      <c r="GI464" s="57"/>
      <c r="GJ464" s="57"/>
      <c r="GK464" s="57"/>
      <c r="GL464" s="57"/>
      <c r="GM464" s="57"/>
      <c r="GN464" s="57"/>
      <c r="GO464" s="57"/>
      <c r="GP464" s="57"/>
      <c r="GQ464" s="57"/>
      <c r="GR464" s="57"/>
      <c r="GS464" s="57"/>
      <c r="GT464" s="57"/>
      <c r="GU464" s="57"/>
      <c r="GV464" s="57"/>
      <c r="GW464" s="57"/>
      <c r="GX464" s="57"/>
      <c r="GY464" s="57"/>
      <c r="GZ464" s="57"/>
      <c r="HA464" s="57"/>
      <c r="HB464" s="57"/>
      <c r="HC464" s="57"/>
      <c r="HD464" s="57"/>
      <c r="HE464" s="57"/>
      <c r="HF464" s="57"/>
      <c r="HG464" s="57"/>
      <c r="HH464" s="57"/>
      <c r="HI464" s="57"/>
      <c r="HJ464" s="57"/>
      <c r="HK464" s="57"/>
      <c r="HL464" s="57"/>
      <c r="HM464" s="57"/>
      <c r="HN464" s="57"/>
      <c r="HO464" s="57"/>
      <c r="HP464" s="57"/>
      <c r="HQ464" s="57"/>
      <c r="HR464" s="57"/>
      <c r="HS464" s="57"/>
      <c r="HT464" s="57"/>
      <c r="HU464" s="57"/>
      <c r="HV464" s="57"/>
      <c r="HW464" s="57"/>
      <c r="HX464" s="57"/>
      <c r="HY464" s="57"/>
      <c r="HZ464" s="57"/>
      <c r="IA464" s="57"/>
      <c r="IB464" s="57"/>
      <c r="IC464" s="57"/>
      <c r="ID464" s="57"/>
      <c r="IE464" s="57"/>
      <c r="IF464" s="57"/>
      <c r="IG464" s="57"/>
      <c r="IH464" s="57"/>
      <c r="II464" s="57"/>
      <c r="IJ464" s="57"/>
      <c r="IK464" s="57"/>
      <c r="IL464" s="57"/>
      <c r="IM464" s="57"/>
      <c r="IN464" s="57"/>
      <c r="IO464" s="57"/>
      <c r="IP464" s="57"/>
      <c r="IQ464" s="57"/>
      <c r="IR464" s="57"/>
      <c r="IS464" s="57"/>
      <c r="IT464" s="57"/>
      <c r="IU464" s="57"/>
      <c r="IV464" s="57"/>
      <c r="IW464" s="57"/>
      <c r="IX464" s="57"/>
      <c r="IY464" s="57"/>
      <c r="IZ464" s="57"/>
      <c r="JA464" s="57"/>
      <c r="JB464" s="57"/>
      <c r="JC464" s="57"/>
      <c r="JD464" s="57"/>
      <c r="JE464" s="57"/>
      <c r="JF464" s="57"/>
      <c r="JG464" s="57"/>
      <c r="JH464" s="57"/>
      <c r="JI464" s="57"/>
      <c r="JJ464" s="57"/>
      <c r="JK464" s="57"/>
      <c r="JL464" s="57"/>
      <c r="JM464" s="57"/>
      <c r="JN464" s="57"/>
      <c r="JO464" s="57"/>
      <c r="JP464" s="57"/>
      <c r="JQ464" s="57"/>
      <c r="JR464" s="57"/>
      <c r="JS464" s="57"/>
      <c r="JT464" s="57"/>
      <c r="JU464" s="57"/>
      <c r="JV464" s="57"/>
      <c r="JW464" s="57"/>
      <c r="JX464" s="57"/>
      <c r="JY464" s="57"/>
      <c r="JZ464" s="57"/>
      <c r="KA464" s="57"/>
      <c r="KB464" s="57"/>
      <c r="KC464" s="57"/>
      <c r="KD464" s="57"/>
      <c r="KE464" s="57"/>
      <c r="KF464" s="57"/>
      <c r="KG464" s="57"/>
      <c r="KH464" s="57"/>
      <c r="KI464" s="57"/>
      <c r="KJ464" s="57"/>
      <c r="KK464" s="57"/>
      <c r="KL464" s="57"/>
      <c r="KM464" s="57"/>
      <c r="KN464" s="57"/>
      <c r="KO464" s="57"/>
      <c r="KP464" s="57"/>
      <c r="KQ464" s="57"/>
      <c r="KR464" s="57"/>
      <c r="KS464" s="57"/>
      <c r="KT464" s="57"/>
      <c r="KU464" s="57"/>
      <c r="KV464" s="57"/>
      <c r="KW464" s="57"/>
      <c r="KX464" s="57"/>
      <c r="KY464" s="57"/>
      <c r="KZ464" s="57"/>
      <c r="LA464" s="57"/>
      <c r="LB464" s="57"/>
      <c r="LC464" s="57"/>
      <c r="LD464" s="57"/>
      <c r="LE464" s="57"/>
      <c r="LF464" s="57"/>
      <c r="LG464" s="57"/>
      <c r="LH464" s="57"/>
      <c r="LI464" s="57"/>
      <c r="LJ464" s="57"/>
      <c r="LK464" s="57"/>
      <c r="LL464" s="57"/>
      <c r="LM464" s="57"/>
      <c r="LN464" s="57"/>
      <c r="LO464" s="57"/>
      <c r="LP464" s="57"/>
      <c r="LQ464" s="57"/>
      <c r="LR464" s="57"/>
      <c r="LS464" s="57"/>
      <c r="LT464" s="57"/>
      <c r="LU464" s="57"/>
      <c r="LV464" s="57"/>
      <c r="LW464" s="57"/>
      <c r="LX464" s="57"/>
      <c r="LY464" s="57"/>
      <c r="LZ464" s="57"/>
      <c r="MA464" s="57"/>
      <c r="MB464" s="57"/>
      <c r="MC464" s="57"/>
      <c r="MD464" s="57"/>
      <c r="ME464" s="57"/>
      <c r="MF464" s="57"/>
      <c r="MG464" s="57"/>
      <c r="MH464" s="57"/>
      <c r="MI464" s="57"/>
      <c r="MJ464" s="57"/>
      <c r="MK464" s="57"/>
      <c r="ML464" s="57"/>
      <c r="MM464" s="57"/>
      <c r="MN464" s="57"/>
      <c r="MO464" s="57"/>
      <c r="MP464" s="57"/>
      <c r="MQ464" s="57"/>
      <c r="MR464" s="57"/>
      <c r="MS464" s="57"/>
      <c r="MT464" s="57"/>
      <c r="MU464" s="57"/>
      <c r="MV464" s="57"/>
      <c r="MW464" s="57"/>
      <c r="MX464" s="57"/>
      <c r="MY464" s="57"/>
      <c r="MZ464" s="57"/>
      <c r="NA464" s="57"/>
      <c r="NB464" s="57"/>
      <c r="NC464" s="57"/>
      <c r="ND464" s="57"/>
      <c r="NE464" s="57"/>
      <c r="NF464" s="57"/>
      <c r="NG464" s="57"/>
      <c r="NH464" s="57"/>
      <c r="NI464" s="57"/>
      <c r="NJ464" s="57"/>
      <c r="NK464" s="57"/>
      <c r="NL464" s="57"/>
      <c r="NM464" s="57"/>
      <c r="NN464" s="57"/>
      <c r="NO464" s="57"/>
      <c r="NP464" s="57"/>
      <c r="NQ464" s="57"/>
      <c r="NR464" s="57"/>
      <c r="NS464" s="57"/>
      <c r="NT464" s="57"/>
      <c r="NU464" s="57"/>
      <c r="NV464" s="57"/>
      <c r="NW464" s="57"/>
      <c r="NX464" s="57"/>
      <c r="NY464" s="57"/>
      <c r="NZ464" s="57"/>
      <c r="OA464" s="57"/>
      <c r="OB464" s="57"/>
      <c r="OC464" s="57"/>
      <c r="OD464" s="57"/>
      <c r="OE464" s="57"/>
      <c r="OF464" s="57"/>
      <c r="OG464" s="57"/>
      <c r="OH464" s="57"/>
      <c r="OI464" s="57"/>
      <c r="OJ464" s="57"/>
      <c r="OK464" s="57"/>
      <c r="OL464" s="57"/>
      <c r="OM464" s="57"/>
      <c r="ON464" s="57"/>
      <c r="OO464" s="57"/>
      <c r="OP464" s="57"/>
      <c r="OQ464" s="57"/>
      <c r="OR464" s="57"/>
      <c r="OS464" s="57"/>
      <c r="OT464" s="57"/>
      <c r="OU464" s="57"/>
      <c r="OV464" s="57"/>
      <c r="OW464" s="57"/>
      <c r="OX464" s="57"/>
      <c r="OY464" s="57"/>
      <c r="OZ464" s="57"/>
      <c r="PA464" s="57"/>
      <c r="PB464" s="57"/>
      <c r="PC464" s="57"/>
      <c r="PD464" s="57"/>
      <c r="PE464" s="57"/>
      <c r="PF464" s="57"/>
      <c r="PG464" s="57"/>
      <c r="PH464" s="57"/>
      <c r="PI464" s="57"/>
      <c r="PJ464" s="57"/>
      <c r="PK464" s="57"/>
      <c r="PL464" s="57"/>
      <c r="PM464" s="57"/>
      <c r="PN464" s="57"/>
      <c r="PO464" s="57"/>
      <c r="PP464" s="57"/>
      <c r="PQ464" s="57"/>
      <c r="PR464" s="57"/>
      <c r="PS464" s="57"/>
      <c r="PT464" s="57"/>
      <c r="PU464" s="57"/>
      <c r="PV464" s="57"/>
      <c r="PW464" s="57"/>
      <c r="PX464" s="57"/>
      <c r="PY464" s="57"/>
      <c r="PZ464" s="57"/>
      <c r="QA464" s="57"/>
      <c r="QB464" s="57"/>
      <c r="QC464" s="57"/>
      <c r="QD464" s="57"/>
      <c r="QE464" s="57"/>
      <c r="QF464" s="57"/>
      <c r="QG464" s="57"/>
      <c r="QH464" s="57"/>
      <c r="QI464" s="57"/>
      <c r="QJ464" s="57"/>
      <c r="QK464" s="57"/>
      <c r="QL464" s="57"/>
      <c r="QM464" s="57"/>
      <c r="QN464" s="57"/>
      <c r="QO464" s="57"/>
      <c r="QP464" s="57"/>
      <c r="QQ464" s="57"/>
      <c r="QR464" s="57"/>
      <c r="QS464" s="57"/>
      <c r="QT464" s="57"/>
      <c r="QU464" s="57"/>
      <c r="QV464" s="57"/>
      <c r="QW464" s="57"/>
      <c r="QX464" s="57"/>
      <c r="QY464" s="57"/>
      <c r="QZ464" s="57"/>
      <c r="RA464" s="57"/>
      <c r="RB464" s="57"/>
      <c r="RC464" s="57"/>
      <c r="RD464" s="57"/>
      <c r="RE464" s="57"/>
      <c r="RF464" s="57"/>
      <c r="RG464" s="57"/>
      <c r="RH464" s="57"/>
      <c r="RI464" s="57"/>
      <c r="RJ464" s="57"/>
      <c r="RK464" s="57"/>
      <c r="RL464" s="57"/>
      <c r="RM464" s="57"/>
      <c r="RN464" s="57"/>
      <c r="RO464" s="57"/>
      <c r="RP464" s="57"/>
      <c r="RQ464" s="57"/>
      <c r="RR464" s="57"/>
      <c r="RS464" s="57"/>
      <c r="RT464" s="57"/>
      <c r="RU464" s="57"/>
      <c r="RV464" s="57"/>
      <c r="RW464" s="57"/>
      <c r="RX464" s="57"/>
      <c r="RY464" s="57"/>
      <c r="RZ464" s="57"/>
      <c r="SA464" s="57"/>
      <c r="SB464" s="57"/>
      <c r="SC464" s="57"/>
      <c r="SD464" s="57"/>
      <c r="SE464" s="57"/>
      <c r="SF464" s="57"/>
      <c r="SG464" s="57"/>
      <c r="SH464" s="57"/>
      <c r="SI464" s="57"/>
      <c r="SJ464" s="57"/>
      <c r="SK464" s="57"/>
      <c r="SL464" s="57"/>
      <c r="SM464" s="57"/>
      <c r="SN464" s="57"/>
      <c r="SO464" s="57"/>
      <c r="SP464" s="57"/>
      <c r="SQ464" s="57"/>
      <c r="SR464" s="57"/>
      <c r="SS464" s="57"/>
      <c r="ST464" s="57"/>
      <c r="SU464" s="57"/>
      <c r="SV464" s="57"/>
      <c r="SW464" s="57"/>
      <c r="SX464" s="57"/>
      <c r="SY464" s="57"/>
      <c r="SZ464" s="57"/>
      <c r="TA464" s="57"/>
      <c r="TB464" s="57"/>
      <c r="TC464" s="57"/>
      <c r="TD464" s="57"/>
      <c r="TE464" s="57"/>
      <c r="TF464" s="57"/>
      <c r="TG464" s="57"/>
      <c r="TH464" s="57"/>
      <c r="TI464" s="57"/>
      <c r="TJ464" s="57"/>
      <c r="TK464" s="57"/>
      <c r="TL464" s="57"/>
      <c r="TM464" s="57"/>
      <c r="TN464" s="57"/>
      <c r="TO464" s="57"/>
      <c r="TP464" s="57"/>
      <c r="TQ464" s="57"/>
      <c r="TR464" s="57"/>
      <c r="TS464" s="57"/>
      <c r="TT464" s="57"/>
      <c r="TU464" s="57"/>
      <c r="TV464" s="57"/>
      <c r="TW464" s="57"/>
      <c r="TX464" s="57"/>
      <c r="TY464" s="57"/>
      <c r="TZ464" s="57"/>
      <c r="UA464" s="57"/>
      <c r="UB464" s="57"/>
      <c r="UC464" s="57"/>
      <c r="UD464" s="57"/>
      <c r="UE464" s="57"/>
      <c r="UF464" s="57"/>
      <c r="UG464" s="57"/>
      <c r="UH464" s="57"/>
      <c r="UI464" s="57"/>
      <c r="UJ464" s="57"/>
      <c r="UK464" s="57"/>
      <c r="UL464" s="57"/>
      <c r="UM464" s="57"/>
      <c r="UN464" s="57"/>
      <c r="UO464" s="57"/>
      <c r="UP464" s="57"/>
      <c r="UQ464" s="57"/>
      <c r="UR464" s="57"/>
      <c r="US464" s="57"/>
      <c r="UT464" s="57"/>
      <c r="UU464" s="57"/>
      <c r="UV464" s="57"/>
      <c r="UW464" s="57"/>
      <c r="UX464" s="57"/>
      <c r="UY464" s="57"/>
      <c r="UZ464" s="57"/>
      <c r="VA464" s="57"/>
      <c r="VB464" s="57"/>
      <c r="VC464" s="57"/>
      <c r="VD464" s="57"/>
      <c r="VE464" s="57"/>
      <c r="VF464" s="57"/>
      <c r="VG464" s="57"/>
      <c r="VH464" s="57"/>
      <c r="VI464" s="57"/>
      <c r="VJ464" s="57"/>
      <c r="VK464" s="57"/>
      <c r="VL464" s="57"/>
      <c r="VM464" s="57"/>
      <c r="VN464" s="57"/>
      <c r="VO464" s="57"/>
      <c r="VP464" s="57"/>
      <c r="VQ464" s="57"/>
      <c r="VR464" s="57"/>
      <c r="VS464" s="57"/>
      <c r="VT464" s="57"/>
      <c r="VU464" s="57"/>
      <c r="VV464" s="57"/>
      <c r="VW464" s="57"/>
      <c r="VX464" s="57"/>
      <c r="VY464" s="57"/>
      <c r="VZ464" s="57"/>
      <c r="WA464" s="57"/>
      <c r="WB464" s="57"/>
      <c r="WC464" s="57"/>
      <c r="WD464" s="57"/>
      <c r="WE464" s="57"/>
      <c r="WF464" s="57"/>
      <c r="WG464" s="57"/>
      <c r="WH464" s="57"/>
      <c r="WI464" s="57"/>
      <c r="WJ464" s="57"/>
      <c r="WK464" s="57"/>
      <c r="WL464" s="57"/>
      <c r="WM464" s="57"/>
      <c r="WN464" s="57"/>
      <c r="WO464" s="57"/>
      <c r="WP464" s="57"/>
      <c r="WQ464" s="57"/>
      <c r="WR464" s="57"/>
      <c r="WS464" s="57"/>
      <c r="WT464" s="57"/>
      <c r="WU464" s="57"/>
      <c r="WV464" s="57"/>
      <c r="WW464" s="57"/>
      <c r="WX464" s="57"/>
      <c r="WY464" s="57"/>
      <c r="WZ464" s="57"/>
      <c r="XA464" s="57"/>
      <c r="XB464" s="57"/>
      <c r="XC464" s="57"/>
      <c r="XD464" s="57"/>
      <c r="XE464" s="57"/>
      <c r="XF464" s="57"/>
      <c r="XG464" s="57"/>
      <c r="XH464" s="57"/>
      <c r="XI464" s="57"/>
      <c r="XJ464" s="57"/>
      <c r="XK464" s="57"/>
      <c r="XL464" s="57"/>
      <c r="XM464" s="57"/>
      <c r="XN464" s="57"/>
      <c r="XO464" s="57"/>
      <c r="XP464" s="57"/>
      <c r="XQ464" s="57"/>
      <c r="XR464" s="57"/>
      <c r="XS464" s="57"/>
      <c r="XT464" s="57"/>
      <c r="XU464" s="57"/>
      <c r="XV464" s="57"/>
      <c r="XW464" s="57"/>
    </row>
    <row r="465">
      <c r="AI465" s="57"/>
      <c r="BR465" s="57"/>
      <c r="DA465" s="57"/>
      <c r="EJ465" s="57"/>
      <c r="EK465" s="57"/>
      <c r="EL465" s="57"/>
      <c r="EM465" s="57"/>
      <c r="EN465" s="57"/>
      <c r="EO465" s="57"/>
      <c r="EP465" s="57"/>
      <c r="EQ465" s="57"/>
      <c r="ER465" s="57"/>
      <c r="ES465" s="57"/>
      <c r="ET465" s="57"/>
      <c r="EU465" s="57"/>
      <c r="EV465" s="57"/>
      <c r="EW465" s="57"/>
      <c r="EX465" s="57"/>
      <c r="EY465" s="57"/>
      <c r="EZ465" s="57"/>
      <c r="FA465" s="57"/>
      <c r="FB465" s="57"/>
      <c r="FC465" s="57"/>
      <c r="FD465" s="57"/>
      <c r="FE465" s="57"/>
      <c r="FF465" s="57"/>
      <c r="FG465" s="57"/>
      <c r="FH465" s="57"/>
      <c r="FI465" s="57"/>
      <c r="FJ465" s="57"/>
      <c r="FK465" s="57"/>
      <c r="FL465" s="57"/>
      <c r="FM465" s="57"/>
      <c r="FN465" s="57"/>
      <c r="FO465" s="57"/>
      <c r="FP465" s="57"/>
      <c r="FQ465" s="57"/>
      <c r="FR465" s="57"/>
      <c r="FS465" s="57"/>
      <c r="FT465" s="57"/>
      <c r="FU465" s="57"/>
      <c r="FV465" s="57"/>
      <c r="FW465" s="57"/>
      <c r="FX465" s="57"/>
      <c r="FY465" s="57"/>
      <c r="FZ465" s="57"/>
      <c r="GA465" s="57"/>
      <c r="GB465" s="57"/>
      <c r="GC465" s="57"/>
      <c r="GD465" s="57"/>
      <c r="GE465" s="57"/>
      <c r="GF465" s="57"/>
      <c r="GG465" s="57"/>
      <c r="GH465" s="57"/>
      <c r="GI465" s="57"/>
      <c r="GJ465" s="57"/>
      <c r="GK465" s="57"/>
      <c r="GL465" s="57"/>
      <c r="GM465" s="57"/>
      <c r="GN465" s="57"/>
      <c r="GO465" s="57"/>
      <c r="GP465" s="57"/>
      <c r="GQ465" s="57"/>
      <c r="GR465" s="57"/>
      <c r="GS465" s="57"/>
      <c r="GT465" s="57"/>
      <c r="GU465" s="57"/>
      <c r="GV465" s="57"/>
      <c r="GW465" s="57"/>
      <c r="GX465" s="57"/>
      <c r="GY465" s="57"/>
      <c r="GZ465" s="57"/>
      <c r="HA465" s="57"/>
      <c r="HB465" s="57"/>
      <c r="HC465" s="57"/>
      <c r="HD465" s="57"/>
      <c r="HE465" s="57"/>
      <c r="HF465" s="57"/>
      <c r="HG465" s="57"/>
      <c r="HH465" s="57"/>
      <c r="HI465" s="57"/>
      <c r="HJ465" s="57"/>
      <c r="HK465" s="57"/>
      <c r="HL465" s="57"/>
      <c r="HM465" s="57"/>
      <c r="HN465" s="57"/>
      <c r="HO465" s="57"/>
      <c r="HP465" s="57"/>
      <c r="HQ465" s="57"/>
      <c r="HR465" s="57"/>
      <c r="HS465" s="57"/>
      <c r="HT465" s="57"/>
      <c r="HU465" s="57"/>
      <c r="HV465" s="57"/>
      <c r="HW465" s="57"/>
      <c r="HX465" s="57"/>
      <c r="HY465" s="57"/>
      <c r="HZ465" s="57"/>
      <c r="IA465" s="57"/>
      <c r="IB465" s="57"/>
      <c r="IC465" s="57"/>
      <c r="ID465" s="57"/>
      <c r="IE465" s="57"/>
      <c r="IF465" s="57"/>
      <c r="IG465" s="57"/>
      <c r="IH465" s="57"/>
      <c r="II465" s="57"/>
      <c r="IJ465" s="57"/>
      <c r="IK465" s="57"/>
      <c r="IL465" s="57"/>
      <c r="IM465" s="57"/>
      <c r="IN465" s="57"/>
      <c r="IO465" s="57"/>
      <c r="IP465" s="57"/>
      <c r="IQ465" s="57"/>
      <c r="IR465" s="57"/>
      <c r="IS465" s="57"/>
      <c r="IT465" s="57"/>
      <c r="IU465" s="57"/>
      <c r="IV465" s="57"/>
      <c r="IW465" s="57"/>
      <c r="IX465" s="57"/>
      <c r="IY465" s="57"/>
      <c r="IZ465" s="57"/>
      <c r="JA465" s="57"/>
      <c r="JB465" s="57"/>
      <c r="JC465" s="57"/>
      <c r="JD465" s="57"/>
      <c r="JE465" s="57"/>
      <c r="JF465" s="57"/>
      <c r="JG465" s="57"/>
      <c r="JH465" s="57"/>
      <c r="JI465" s="57"/>
      <c r="JJ465" s="57"/>
      <c r="JK465" s="57"/>
      <c r="JL465" s="57"/>
      <c r="JM465" s="57"/>
      <c r="JN465" s="57"/>
      <c r="JO465" s="57"/>
      <c r="JP465" s="57"/>
      <c r="JQ465" s="57"/>
      <c r="JR465" s="57"/>
      <c r="JS465" s="57"/>
      <c r="JT465" s="57"/>
      <c r="JU465" s="57"/>
      <c r="JV465" s="57"/>
      <c r="JW465" s="57"/>
      <c r="JX465" s="57"/>
      <c r="JY465" s="57"/>
      <c r="JZ465" s="57"/>
      <c r="KA465" s="57"/>
      <c r="KB465" s="57"/>
      <c r="KC465" s="57"/>
      <c r="KD465" s="57"/>
      <c r="KE465" s="57"/>
      <c r="KF465" s="57"/>
      <c r="KG465" s="57"/>
      <c r="KH465" s="57"/>
      <c r="KI465" s="57"/>
      <c r="KJ465" s="57"/>
      <c r="KK465" s="57"/>
      <c r="KL465" s="57"/>
      <c r="KM465" s="57"/>
      <c r="KN465" s="57"/>
      <c r="KO465" s="57"/>
      <c r="KP465" s="57"/>
      <c r="KQ465" s="57"/>
      <c r="KR465" s="57"/>
      <c r="KS465" s="57"/>
      <c r="KT465" s="57"/>
      <c r="KU465" s="57"/>
      <c r="KV465" s="57"/>
      <c r="KW465" s="57"/>
      <c r="KX465" s="57"/>
      <c r="KY465" s="57"/>
      <c r="KZ465" s="57"/>
      <c r="LA465" s="57"/>
      <c r="LB465" s="57"/>
      <c r="LC465" s="57"/>
      <c r="LD465" s="57"/>
      <c r="LE465" s="57"/>
      <c r="LF465" s="57"/>
      <c r="LG465" s="57"/>
      <c r="LH465" s="57"/>
      <c r="LI465" s="57"/>
      <c r="LJ465" s="57"/>
      <c r="LK465" s="57"/>
      <c r="LL465" s="57"/>
      <c r="LM465" s="57"/>
      <c r="LN465" s="57"/>
      <c r="LO465" s="57"/>
      <c r="LP465" s="57"/>
      <c r="LQ465" s="57"/>
      <c r="LR465" s="57"/>
      <c r="LS465" s="57"/>
      <c r="LT465" s="57"/>
      <c r="LU465" s="57"/>
      <c r="LV465" s="57"/>
      <c r="LW465" s="57"/>
      <c r="LX465" s="57"/>
      <c r="LY465" s="57"/>
      <c r="LZ465" s="57"/>
      <c r="MA465" s="57"/>
      <c r="MB465" s="57"/>
      <c r="MC465" s="57"/>
      <c r="MD465" s="57"/>
      <c r="ME465" s="57"/>
      <c r="MF465" s="57"/>
      <c r="MG465" s="57"/>
      <c r="MH465" s="57"/>
      <c r="MI465" s="57"/>
      <c r="MJ465" s="57"/>
      <c r="MK465" s="57"/>
      <c r="ML465" s="57"/>
      <c r="MM465" s="57"/>
      <c r="MN465" s="57"/>
      <c r="MO465" s="57"/>
      <c r="MP465" s="57"/>
      <c r="MQ465" s="57"/>
      <c r="MR465" s="57"/>
      <c r="MS465" s="57"/>
      <c r="MT465" s="57"/>
      <c r="MU465" s="57"/>
      <c r="MV465" s="57"/>
      <c r="MW465" s="57"/>
      <c r="MX465" s="57"/>
      <c r="MY465" s="57"/>
      <c r="MZ465" s="57"/>
      <c r="NA465" s="57"/>
      <c r="NB465" s="57"/>
      <c r="NC465" s="57"/>
      <c r="ND465" s="57"/>
      <c r="NE465" s="57"/>
      <c r="NF465" s="57"/>
      <c r="NG465" s="57"/>
      <c r="NH465" s="57"/>
      <c r="NI465" s="57"/>
      <c r="NJ465" s="57"/>
      <c r="NK465" s="57"/>
      <c r="NL465" s="57"/>
      <c r="NM465" s="57"/>
      <c r="NN465" s="57"/>
      <c r="NO465" s="57"/>
      <c r="NP465" s="57"/>
      <c r="NQ465" s="57"/>
      <c r="NR465" s="57"/>
      <c r="NS465" s="57"/>
      <c r="NT465" s="57"/>
      <c r="NU465" s="57"/>
      <c r="NV465" s="57"/>
      <c r="NW465" s="57"/>
      <c r="NX465" s="57"/>
      <c r="NY465" s="57"/>
      <c r="NZ465" s="57"/>
      <c r="OA465" s="57"/>
      <c r="OB465" s="57"/>
      <c r="OC465" s="57"/>
      <c r="OD465" s="57"/>
      <c r="OE465" s="57"/>
      <c r="OF465" s="57"/>
      <c r="OG465" s="57"/>
      <c r="OH465" s="57"/>
      <c r="OI465" s="57"/>
      <c r="OJ465" s="57"/>
      <c r="OK465" s="57"/>
      <c r="OL465" s="57"/>
      <c r="OM465" s="57"/>
      <c r="ON465" s="57"/>
      <c r="OO465" s="57"/>
      <c r="OP465" s="57"/>
      <c r="OQ465" s="57"/>
      <c r="OR465" s="57"/>
      <c r="OS465" s="57"/>
      <c r="OT465" s="57"/>
      <c r="OU465" s="57"/>
      <c r="OV465" s="57"/>
      <c r="OW465" s="57"/>
      <c r="OX465" s="57"/>
      <c r="OY465" s="57"/>
      <c r="OZ465" s="57"/>
      <c r="PA465" s="57"/>
      <c r="PB465" s="57"/>
      <c r="PC465" s="57"/>
      <c r="PD465" s="57"/>
      <c r="PE465" s="57"/>
      <c r="PF465" s="57"/>
      <c r="PG465" s="57"/>
      <c r="PH465" s="57"/>
      <c r="PI465" s="57"/>
      <c r="PJ465" s="57"/>
      <c r="PK465" s="57"/>
      <c r="PL465" s="57"/>
      <c r="PM465" s="57"/>
      <c r="PN465" s="57"/>
      <c r="PO465" s="57"/>
      <c r="PP465" s="57"/>
      <c r="PQ465" s="57"/>
      <c r="PR465" s="57"/>
      <c r="PS465" s="57"/>
      <c r="PT465" s="57"/>
      <c r="PU465" s="57"/>
      <c r="PV465" s="57"/>
      <c r="PW465" s="57"/>
      <c r="PX465" s="57"/>
      <c r="PY465" s="57"/>
      <c r="PZ465" s="57"/>
      <c r="QA465" s="57"/>
      <c r="QB465" s="57"/>
      <c r="QC465" s="57"/>
      <c r="QD465" s="57"/>
      <c r="QE465" s="57"/>
      <c r="QF465" s="57"/>
      <c r="QG465" s="57"/>
      <c r="QH465" s="57"/>
      <c r="QI465" s="57"/>
      <c r="QJ465" s="57"/>
      <c r="QK465" s="57"/>
      <c r="QL465" s="57"/>
      <c r="QM465" s="57"/>
      <c r="QN465" s="57"/>
      <c r="QO465" s="57"/>
      <c r="QP465" s="57"/>
      <c r="QQ465" s="57"/>
      <c r="QR465" s="57"/>
      <c r="QS465" s="57"/>
      <c r="QT465" s="57"/>
      <c r="QU465" s="57"/>
      <c r="QV465" s="57"/>
      <c r="QW465" s="57"/>
      <c r="QX465" s="57"/>
      <c r="QY465" s="57"/>
      <c r="QZ465" s="57"/>
      <c r="RA465" s="57"/>
      <c r="RB465" s="57"/>
      <c r="RC465" s="57"/>
      <c r="RD465" s="57"/>
      <c r="RE465" s="57"/>
      <c r="RF465" s="57"/>
      <c r="RG465" s="57"/>
      <c r="RH465" s="57"/>
      <c r="RI465" s="57"/>
      <c r="RJ465" s="57"/>
      <c r="RK465" s="57"/>
      <c r="RL465" s="57"/>
      <c r="RM465" s="57"/>
      <c r="RN465" s="57"/>
      <c r="RO465" s="57"/>
      <c r="RP465" s="57"/>
      <c r="RQ465" s="57"/>
      <c r="RR465" s="57"/>
      <c r="RS465" s="57"/>
      <c r="RT465" s="57"/>
      <c r="RU465" s="57"/>
      <c r="RV465" s="57"/>
      <c r="RW465" s="57"/>
      <c r="RX465" s="57"/>
      <c r="RY465" s="57"/>
      <c r="RZ465" s="57"/>
      <c r="SA465" s="57"/>
      <c r="SB465" s="57"/>
      <c r="SC465" s="57"/>
      <c r="SD465" s="57"/>
      <c r="SE465" s="57"/>
      <c r="SF465" s="57"/>
      <c r="SG465" s="57"/>
      <c r="SH465" s="57"/>
      <c r="SI465" s="57"/>
      <c r="SJ465" s="57"/>
      <c r="SK465" s="57"/>
      <c r="SL465" s="57"/>
      <c r="SM465" s="57"/>
      <c r="SN465" s="57"/>
      <c r="SO465" s="57"/>
      <c r="SP465" s="57"/>
      <c r="SQ465" s="57"/>
      <c r="SR465" s="57"/>
      <c r="SS465" s="57"/>
      <c r="ST465" s="57"/>
      <c r="SU465" s="57"/>
      <c r="SV465" s="57"/>
      <c r="SW465" s="57"/>
      <c r="SX465" s="57"/>
      <c r="SY465" s="57"/>
      <c r="SZ465" s="57"/>
      <c r="TA465" s="57"/>
      <c r="TB465" s="57"/>
      <c r="TC465" s="57"/>
      <c r="TD465" s="57"/>
      <c r="TE465" s="57"/>
      <c r="TF465" s="57"/>
      <c r="TG465" s="57"/>
      <c r="TH465" s="57"/>
      <c r="TI465" s="57"/>
      <c r="TJ465" s="57"/>
      <c r="TK465" s="57"/>
      <c r="TL465" s="57"/>
      <c r="TM465" s="57"/>
      <c r="TN465" s="57"/>
      <c r="TO465" s="57"/>
      <c r="TP465" s="57"/>
      <c r="TQ465" s="57"/>
      <c r="TR465" s="57"/>
      <c r="TS465" s="57"/>
      <c r="TT465" s="57"/>
      <c r="TU465" s="57"/>
      <c r="TV465" s="57"/>
      <c r="TW465" s="57"/>
      <c r="TX465" s="57"/>
      <c r="TY465" s="57"/>
      <c r="TZ465" s="57"/>
      <c r="UA465" s="57"/>
      <c r="UB465" s="57"/>
      <c r="UC465" s="57"/>
      <c r="UD465" s="57"/>
      <c r="UE465" s="57"/>
      <c r="UF465" s="57"/>
      <c r="UG465" s="57"/>
      <c r="UH465" s="57"/>
      <c r="UI465" s="57"/>
      <c r="UJ465" s="57"/>
      <c r="UK465" s="57"/>
      <c r="UL465" s="57"/>
      <c r="UM465" s="57"/>
      <c r="UN465" s="57"/>
      <c r="UO465" s="57"/>
      <c r="UP465" s="57"/>
      <c r="UQ465" s="57"/>
      <c r="UR465" s="57"/>
      <c r="US465" s="57"/>
      <c r="UT465" s="57"/>
      <c r="UU465" s="57"/>
      <c r="UV465" s="57"/>
      <c r="UW465" s="57"/>
      <c r="UX465" s="57"/>
      <c r="UY465" s="57"/>
      <c r="UZ465" s="57"/>
      <c r="VA465" s="57"/>
      <c r="VB465" s="57"/>
      <c r="VC465" s="57"/>
      <c r="VD465" s="57"/>
      <c r="VE465" s="57"/>
      <c r="VF465" s="57"/>
      <c r="VG465" s="57"/>
      <c r="VH465" s="57"/>
      <c r="VI465" s="57"/>
      <c r="VJ465" s="57"/>
      <c r="VK465" s="57"/>
      <c r="VL465" s="57"/>
      <c r="VM465" s="57"/>
      <c r="VN465" s="57"/>
      <c r="VO465" s="57"/>
      <c r="VP465" s="57"/>
      <c r="VQ465" s="57"/>
      <c r="VR465" s="57"/>
      <c r="VS465" s="57"/>
      <c r="VT465" s="57"/>
      <c r="VU465" s="57"/>
      <c r="VV465" s="57"/>
      <c r="VW465" s="57"/>
      <c r="VX465" s="57"/>
      <c r="VY465" s="57"/>
      <c r="VZ465" s="57"/>
      <c r="WA465" s="57"/>
      <c r="WB465" s="57"/>
      <c r="WC465" s="57"/>
      <c r="WD465" s="57"/>
      <c r="WE465" s="57"/>
      <c r="WF465" s="57"/>
      <c r="WG465" s="57"/>
      <c r="WH465" s="57"/>
      <c r="WI465" s="57"/>
      <c r="WJ465" s="57"/>
      <c r="WK465" s="57"/>
      <c r="WL465" s="57"/>
      <c r="WM465" s="57"/>
      <c r="WN465" s="57"/>
      <c r="WO465" s="57"/>
      <c r="WP465" s="57"/>
      <c r="WQ465" s="57"/>
      <c r="WR465" s="57"/>
      <c r="WS465" s="57"/>
      <c r="WT465" s="57"/>
      <c r="WU465" s="57"/>
      <c r="WV465" s="57"/>
      <c r="WW465" s="57"/>
      <c r="WX465" s="57"/>
      <c r="WY465" s="57"/>
      <c r="WZ465" s="57"/>
      <c r="XA465" s="57"/>
      <c r="XB465" s="57"/>
      <c r="XC465" s="57"/>
      <c r="XD465" s="57"/>
      <c r="XE465" s="57"/>
      <c r="XF465" s="57"/>
      <c r="XG465" s="57"/>
      <c r="XH465" s="57"/>
      <c r="XI465" s="57"/>
      <c r="XJ465" s="57"/>
      <c r="XK465" s="57"/>
      <c r="XL465" s="57"/>
      <c r="XM465" s="57"/>
      <c r="XN465" s="57"/>
      <c r="XO465" s="57"/>
      <c r="XP465" s="57"/>
      <c r="XQ465" s="57"/>
      <c r="XR465" s="57"/>
      <c r="XS465" s="57"/>
      <c r="XT465" s="57"/>
      <c r="XU465" s="57"/>
      <c r="XV465" s="57"/>
      <c r="XW465" s="57"/>
    </row>
    <row r="466">
      <c r="AI466" s="57"/>
      <c r="BR466" s="57"/>
      <c r="DA466" s="57"/>
      <c r="EJ466" s="57"/>
      <c r="EK466" s="57"/>
      <c r="EL466" s="57"/>
      <c r="EM466" s="57"/>
      <c r="EN466" s="57"/>
      <c r="EO466" s="57"/>
      <c r="EP466" s="57"/>
      <c r="EQ466" s="57"/>
      <c r="ER466" s="57"/>
      <c r="ES466" s="57"/>
      <c r="ET466" s="57"/>
      <c r="EU466" s="57"/>
      <c r="EV466" s="57"/>
      <c r="EW466" s="57"/>
      <c r="EX466" s="57"/>
      <c r="EY466" s="57"/>
      <c r="EZ466" s="57"/>
      <c r="FA466" s="57"/>
      <c r="FB466" s="57"/>
      <c r="FC466" s="57"/>
      <c r="FD466" s="57"/>
      <c r="FE466" s="57"/>
      <c r="FF466" s="57"/>
      <c r="FG466" s="57"/>
      <c r="FH466" s="57"/>
      <c r="FI466" s="57"/>
      <c r="FJ466" s="57"/>
      <c r="FK466" s="57"/>
      <c r="FL466" s="57"/>
      <c r="FM466" s="57"/>
      <c r="FN466" s="57"/>
      <c r="FO466" s="57"/>
      <c r="FP466" s="57"/>
      <c r="FQ466" s="57"/>
      <c r="FR466" s="57"/>
      <c r="FS466" s="57"/>
      <c r="FT466" s="57"/>
      <c r="FU466" s="57"/>
      <c r="FV466" s="57"/>
      <c r="FW466" s="57"/>
      <c r="FX466" s="57"/>
      <c r="FY466" s="57"/>
      <c r="FZ466" s="57"/>
      <c r="GA466" s="57"/>
      <c r="GB466" s="57"/>
      <c r="GC466" s="57"/>
      <c r="GD466" s="57"/>
      <c r="GE466" s="57"/>
      <c r="GF466" s="57"/>
      <c r="GG466" s="57"/>
      <c r="GH466" s="57"/>
      <c r="GI466" s="57"/>
      <c r="GJ466" s="57"/>
      <c r="GK466" s="57"/>
      <c r="GL466" s="57"/>
      <c r="GM466" s="57"/>
      <c r="GN466" s="57"/>
      <c r="GO466" s="57"/>
      <c r="GP466" s="57"/>
      <c r="GQ466" s="57"/>
      <c r="GR466" s="57"/>
      <c r="GS466" s="57"/>
      <c r="GT466" s="57"/>
      <c r="GU466" s="57"/>
      <c r="GV466" s="57"/>
      <c r="GW466" s="57"/>
      <c r="GX466" s="57"/>
      <c r="GY466" s="57"/>
      <c r="GZ466" s="57"/>
      <c r="HA466" s="57"/>
      <c r="HB466" s="57"/>
      <c r="HC466" s="57"/>
      <c r="HD466" s="57"/>
      <c r="HE466" s="57"/>
      <c r="HF466" s="57"/>
      <c r="HG466" s="57"/>
      <c r="HH466" s="57"/>
      <c r="HI466" s="57"/>
      <c r="HJ466" s="57"/>
      <c r="HK466" s="57"/>
      <c r="HL466" s="57"/>
      <c r="HM466" s="57"/>
      <c r="HN466" s="57"/>
      <c r="HO466" s="57"/>
      <c r="HP466" s="57"/>
      <c r="HQ466" s="57"/>
      <c r="HR466" s="57"/>
      <c r="HS466" s="57"/>
      <c r="HT466" s="57"/>
      <c r="HU466" s="57"/>
      <c r="HV466" s="57"/>
      <c r="HW466" s="57"/>
      <c r="HX466" s="57"/>
      <c r="HY466" s="57"/>
      <c r="HZ466" s="57"/>
      <c r="IA466" s="57"/>
      <c r="IB466" s="57"/>
      <c r="IC466" s="57"/>
      <c r="ID466" s="57"/>
      <c r="IE466" s="57"/>
      <c r="IF466" s="57"/>
      <c r="IG466" s="57"/>
      <c r="IH466" s="57"/>
      <c r="II466" s="57"/>
      <c r="IJ466" s="57"/>
      <c r="IK466" s="57"/>
      <c r="IL466" s="57"/>
      <c r="IM466" s="57"/>
      <c r="IN466" s="57"/>
      <c r="IO466" s="57"/>
      <c r="IP466" s="57"/>
      <c r="IQ466" s="57"/>
      <c r="IR466" s="57"/>
      <c r="IS466" s="57"/>
      <c r="IT466" s="57"/>
      <c r="IU466" s="57"/>
      <c r="IV466" s="57"/>
      <c r="IW466" s="57"/>
      <c r="IX466" s="57"/>
      <c r="IY466" s="57"/>
      <c r="IZ466" s="57"/>
      <c r="JA466" s="57"/>
      <c r="JB466" s="57"/>
      <c r="JC466" s="57"/>
      <c r="JD466" s="57"/>
      <c r="JE466" s="57"/>
      <c r="JF466" s="57"/>
      <c r="JG466" s="57"/>
      <c r="JH466" s="57"/>
      <c r="JI466" s="57"/>
      <c r="JJ466" s="57"/>
      <c r="JK466" s="57"/>
      <c r="JL466" s="57"/>
      <c r="JM466" s="57"/>
      <c r="JN466" s="57"/>
      <c r="JO466" s="57"/>
      <c r="JP466" s="57"/>
      <c r="JQ466" s="57"/>
      <c r="JR466" s="57"/>
      <c r="JS466" s="57"/>
      <c r="JT466" s="57"/>
      <c r="JU466" s="57"/>
      <c r="JV466" s="57"/>
      <c r="JW466" s="57"/>
      <c r="JX466" s="57"/>
      <c r="JY466" s="57"/>
      <c r="JZ466" s="57"/>
      <c r="KA466" s="57"/>
      <c r="KB466" s="57"/>
      <c r="KC466" s="57"/>
      <c r="KD466" s="57"/>
      <c r="KE466" s="57"/>
      <c r="KF466" s="57"/>
      <c r="KG466" s="57"/>
      <c r="KH466" s="57"/>
      <c r="KI466" s="57"/>
      <c r="KJ466" s="57"/>
      <c r="KK466" s="57"/>
      <c r="KL466" s="57"/>
      <c r="KM466" s="57"/>
      <c r="KN466" s="57"/>
      <c r="KO466" s="57"/>
      <c r="KP466" s="57"/>
      <c r="KQ466" s="57"/>
      <c r="KR466" s="57"/>
      <c r="KS466" s="57"/>
      <c r="KT466" s="57"/>
      <c r="KU466" s="57"/>
      <c r="KV466" s="57"/>
      <c r="KW466" s="57"/>
      <c r="KX466" s="57"/>
      <c r="KY466" s="57"/>
      <c r="KZ466" s="57"/>
      <c r="LA466" s="57"/>
      <c r="LB466" s="57"/>
      <c r="LC466" s="57"/>
      <c r="LD466" s="57"/>
      <c r="LE466" s="57"/>
      <c r="LF466" s="57"/>
      <c r="LG466" s="57"/>
      <c r="LH466" s="57"/>
      <c r="LI466" s="57"/>
      <c r="LJ466" s="57"/>
      <c r="LK466" s="57"/>
      <c r="LL466" s="57"/>
      <c r="LM466" s="57"/>
      <c r="LN466" s="57"/>
      <c r="LO466" s="57"/>
      <c r="LP466" s="57"/>
      <c r="LQ466" s="57"/>
      <c r="LR466" s="57"/>
      <c r="LS466" s="57"/>
      <c r="LT466" s="57"/>
      <c r="LU466" s="57"/>
      <c r="LV466" s="57"/>
      <c r="LW466" s="57"/>
      <c r="LX466" s="57"/>
      <c r="LY466" s="57"/>
      <c r="LZ466" s="57"/>
      <c r="MA466" s="57"/>
      <c r="MB466" s="57"/>
      <c r="MC466" s="57"/>
      <c r="MD466" s="57"/>
      <c r="ME466" s="57"/>
      <c r="MF466" s="57"/>
      <c r="MG466" s="57"/>
      <c r="MH466" s="57"/>
      <c r="MI466" s="57"/>
      <c r="MJ466" s="57"/>
      <c r="MK466" s="57"/>
      <c r="ML466" s="57"/>
      <c r="MM466" s="57"/>
      <c r="MN466" s="57"/>
      <c r="MO466" s="57"/>
      <c r="MP466" s="57"/>
      <c r="MQ466" s="57"/>
      <c r="MR466" s="57"/>
      <c r="MS466" s="57"/>
      <c r="MT466" s="57"/>
      <c r="MU466" s="57"/>
      <c r="MV466" s="57"/>
      <c r="MW466" s="57"/>
      <c r="MX466" s="57"/>
      <c r="MY466" s="57"/>
      <c r="MZ466" s="57"/>
      <c r="NA466" s="57"/>
      <c r="NB466" s="57"/>
      <c r="NC466" s="57"/>
      <c r="ND466" s="57"/>
      <c r="NE466" s="57"/>
      <c r="NF466" s="57"/>
      <c r="NG466" s="57"/>
      <c r="NH466" s="57"/>
      <c r="NI466" s="57"/>
      <c r="NJ466" s="57"/>
      <c r="NK466" s="57"/>
      <c r="NL466" s="57"/>
      <c r="NM466" s="57"/>
      <c r="NN466" s="57"/>
      <c r="NO466" s="57"/>
      <c r="NP466" s="57"/>
      <c r="NQ466" s="57"/>
      <c r="NR466" s="57"/>
      <c r="NS466" s="57"/>
      <c r="NT466" s="57"/>
      <c r="NU466" s="57"/>
      <c r="NV466" s="57"/>
      <c r="NW466" s="57"/>
      <c r="NX466" s="57"/>
      <c r="NY466" s="57"/>
      <c r="NZ466" s="57"/>
      <c r="OA466" s="57"/>
      <c r="OB466" s="57"/>
      <c r="OC466" s="57"/>
      <c r="OD466" s="57"/>
      <c r="OE466" s="57"/>
      <c r="OF466" s="57"/>
      <c r="OG466" s="57"/>
      <c r="OH466" s="57"/>
      <c r="OI466" s="57"/>
      <c r="OJ466" s="57"/>
      <c r="OK466" s="57"/>
      <c r="OL466" s="57"/>
      <c r="OM466" s="57"/>
      <c r="ON466" s="57"/>
      <c r="OO466" s="57"/>
      <c r="OP466" s="57"/>
      <c r="OQ466" s="57"/>
      <c r="OR466" s="57"/>
      <c r="OS466" s="57"/>
      <c r="OT466" s="57"/>
      <c r="OU466" s="57"/>
      <c r="OV466" s="57"/>
      <c r="OW466" s="57"/>
      <c r="OX466" s="57"/>
      <c r="OY466" s="57"/>
      <c r="OZ466" s="57"/>
      <c r="PA466" s="57"/>
      <c r="PB466" s="57"/>
      <c r="PC466" s="57"/>
      <c r="PD466" s="57"/>
      <c r="PE466" s="57"/>
      <c r="PF466" s="57"/>
      <c r="PG466" s="57"/>
      <c r="PH466" s="57"/>
      <c r="PI466" s="57"/>
      <c r="PJ466" s="57"/>
      <c r="PK466" s="57"/>
      <c r="PL466" s="57"/>
      <c r="PM466" s="57"/>
      <c r="PN466" s="57"/>
      <c r="PO466" s="57"/>
      <c r="PP466" s="57"/>
      <c r="PQ466" s="57"/>
      <c r="PR466" s="57"/>
      <c r="PS466" s="57"/>
      <c r="PT466" s="57"/>
      <c r="PU466" s="57"/>
      <c r="PV466" s="57"/>
      <c r="PW466" s="57"/>
      <c r="PX466" s="57"/>
      <c r="PY466" s="57"/>
      <c r="PZ466" s="57"/>
      <c r="QA466" s="57"/>
      <c r="QB466" s="57"/>
      <c r="QC466" s="57"/>
      <c r="QD466" s="57"/>
      <c r="QE466" s="57"/>
      <c r="QF466" s="57"/>
      <c r="QG466" s="57"/>
      <c r="QH466" s="57"/>
      <c r="QI466" s="57"/>
      <c r="QJ466" s="57"/>
      <c r="QK466" s="57"/>
      <c r="QL466" s="57"/>
      <c r="QM466" s="57"/>
      <c r="QN466" s="57"/>
      <c r="QO466" s="57"/>
      <c r="QP466" s="57"/>
      <c r="QQ466" s="57"/>
      <c r="QR466" s="57"/>
      <c r="QS466" s="57"/>
      <c r="QT466" s="57"/>
      <c r="QU466" s="57"/>
      <c r="QV466" s="57"/>
      <c r="QW466" s="57"/>
      <c r="QX466" s="57"/>
      <c r="QY466" s="57"/>
      <c r="QZ466" s="57"/>
      <c r="RA466" s="57"/>
      <c r="RB466" s="57"/>
      <c r="RC466" s="57"/>
      <c r="RD466" s="57"/>
      <c r="RE466" s="57"/>
      <c r="RF466" s="57"/>
      <c r="RG466" s="57"/>
      <c r="RH466" s="57"/>
      <c r="RI466" s="57"/>
      <c r="RJ466" s="57"/>
      <c r="RK466" s="57"/>
      <c r="RL466" s="57"/>
      <c r="RM466" s="57"/>
      <c r="RN466" s="57"/>
      <c r="RO466" s="57"/>
      <c r="RP466" s="57"/>
      <c r="RQ466" s="57"/>
      <c r="RR466" s="57"/>
      <c r="RS466" s="57"/>
      <c r="RT466" s="57"/>
      <c r="RU466" s="57"/>
      <c r="RV466" s="57"/>
      <c r="RW466" s="57"/>
      <c r="RX466" s="57"/>
      <c r="RY466" s="57"/>
      <c r="RZ466" s="57"/>
      <c r="SA466" s="57"/>
      <c r="SB466" s="57"/>
      <c r="SC466" s="57"/>
      <c r="SD466" s="57"/>
      <c r="SE466" s="57"/>
      <c r="SF466" s="57"/>
      <c r="SG466" s="57"/>
      <c r="SH466" s="57"/>
      <c r="SI466" s="57"/>
      <c r="SJ466" s="57"/>
      <c r="SK466" s="57"/>
      <c r="SL466" s="57"/>
      <c r="SM466" s="57"/>
      <c r="SN466" s="57"/>
      <c r="SO466" s="57"/>
      <c r="SP466" s="57"/>
      <c r="SQ466" s="57"/>
      <c r="SR466" s="57"/>
      <c r="SS466" s="57"/>
      <c r="ST466" s="57"/>
      <c r="SU466" s="57"/>
      <c r="SV466" s="57"/>
      <c r="SW466" s="57"/>
      <c r="SX466" s="57"/>
      <c r="SY466" s="57"/>
      <c r="SZ466" s="57"/>
      <c r="TA466" s="57"/>
      <c r="TB466" s="57"/>
      <c r="TC466" s="57"/>
      <c r="TD466" s="57"/>
      <c r="TE466" s="57"/>
      <c r="TF466" s="57"/>
      <c r="TG466" s="57"/>
      <c r="TH466" s="57"/>
      <c r="TI466" s="57"/>
      <c r="TJ466" s="57"/>
      <c r="TK466" s="57"/>
      <c r="TL466" s="57"/>
      <c r="TM466" s="57"/>
      <c r="TN466" s="57"/>
      <c r="TO466" s="57"/>
      <c r="TP466" s="57"/>
      <c r="TQ466" s="57"/>
      <c r="TR466" s="57"/>
      <c r="TS466" s="57"/>
      <c r="TT466" s="57"/>
      <c r="TU466" s="57"/>
      <c r="TV466" s="57"/>
      <c r="TW466" s="57"/>
      <c r="TX466" s="57"/>
      <c r="TY466" s="57"/>
      <c r="TZ466" s="57"/>
      <c r="UA466" s="57"/>
      <c r="UB466" s="57"/>
      <c r="UC466" s="57"/>
      <c r="UD466" s="57"/>
      <c r="UE466" s="57"/>
      <c r="UF466" s="57"/>
      <c r="UG466" s="57"/>
      <c r="UH466" s="57"/>
      <c r="UI466" s="57"/>
      <c r="UJ466" s="57"/>
      <c r="UK466" s="57"/>
      <c r="UL466" s="57"/>
      <c r="UM466" s="57"/>
      <c r="UN466" s="57"/>
      <c r="UO466" s="57"/>
      <c r="UP466" s="57"/>
      <c r="UQ466" s="57"/>
      <c r="UR466" s="57"/>
      <c r="US466" s="57"/>
      <c r="UT466" s="57"/>
      <c r="UU466" s="57"/>
      <c r="UV466" s="57"/>
      <c r="UW466" s="57"/>
      <c r="UX466" s="57"/>
      <c r="UY466" s="57"/>
      <c r="UZ466" s="57"/>
      <c r="VA466" s="57"/>
      <c r="VB466" s="57"/>
      <c r="VC466" s="57"/>
      <c r="VD466" s="57"/>
      <c r="VE466" s="57"/>
      <c r="VF466" s="57"/>
      <c r="VG466" s="57"/>
      <c r="VH466" s="57"/>
      <c r="VI466" s="57"/>
      <c r="VJ466" s="57"/>
      <c r="VK466" s="57"/>
      <c r="VL466" s="57"/>
      <c r="VM466" s="57"/>
      <c r="VN466" s="57"/>
      <c r="VO466" s="57"/>
      <c r="VP466" s="57"/>
      <c r="VQ466" s="57"/>
      <c r="VR466" s="57"/>
      <c r="VS466" s="57"/>
      <c r="VT466" s="57"/>
      <c r="VU466" s="57"/>
      <c r="VV466" s="57"/>
      <c r="VW466" s="57"/>
      <c r="VX466" s="57"/>
      <c r="VY466" s="57"/>
      <c r="VZ466" s="57"/>
      <c r="WA466" s="57"/>
      <c r="WB466" s="57"/>
      <c r="WC466" s="57"/>
      <c r="WD466" s="57"/>
      <c r="WE466" s="57"/>
      <c r="WF466" s="57"/>
      <c r="WG466" s="57"/>
      <c r="WH466" s="57"/>
      <c r="WI466" s="57"/>
      <c r="WJ466" s="57"/>
      <c r="WK466" s="57"/>
      <c r="WL466" s="57"/>
      <c r="WM466" s="57"/>
      <c r="WN466" s="57"/>
      <c r="WO466" s="57"/>
      <c r="WP466" s="57"/>
      <c r="WQ466" s="57"/>
      <c r="WR466" s="57"/>
      <c r="WS466" s="57"/>
      <c r="WT466" s="57"/>
      <c r="WU466" s="57"/>
      <c r="WV466" s="57"/>
      <c r="WW466" s="57"/>
      <c r="WX466" s="57"/>
      <c r="WY466" s="57"/>
      <c r="WZ466" s="57"/>
      <c r="XA466" s="57"/>
      <c r="XB466" s="57"/>
      <c r="XC466" s="57"/>
      <c r="XD466" s="57"/>
      <c r="XE466" s="57"/>
      <c r="XF466" s="57"/>
      <c r="XG466" s="57"/>
      <c r="XH466" s="57"/>
      <c r="XI466" s="57"/>
      <c r="XJ466" s="57"/>
      <c r="XK466" s="57"/>
      <c r="XL466" s="57"/>
      <c r="XM466" s="57"/>
      <c r="XN466" s="57"/>
      <c r="XO466" s="57"/>
      <c r="XP466" s="57"/>
      <c r="XQ466" s="57"/>
      <c r="XR466" s="57"/>
      <c r="XS466" s="57"/>
      <c r="XT466" s="57"/>
      <c r="XU466" s="57"/>
      <c r="XV466" s="57"/>
      <c r="XW466" s="57"/>
    </row>
    <row r="467">
      <c r="AI467" s="57"/>
      <c r="BR467" s="57"/>
      <c r="DA467" s="57"/>
      <c r="EJ467" s="57"/>
      <c r="EK467" s="57"/>
      <c r="EL467" s="57"/>
      <c r="EM467" s="57"/>
      <c r="EN467" s="57"/>
      <c r="EO467" s="57"/>
      <c r="EP467" s="57"/>
      <c r="EQ467" s="57"/>
      <c r="ER467" s="57"/>
      <c r="ES467" s="57"/>
      <c r="ET467" s="57"/>
      <c r="EU467" s="57"/>
      <c r="EV467" s="57"/>
      <c r="EW467" s="57"/>
      <c r="EX467" s="57"/>
      <c r="EY467" s="57"/>
      <c r="EZ467" s="57"/>
      <c r="FA467" s="57"/>
      <c r="FB467" s="57"/>
      <c r="FC467" s="57"/>
      <c r="FD467" s="57"/>
      <c r="FE467" s="57"/>
      <c r="FF467" s="57"/>
      <c r="FG467" s="57"/>
      <c r="FH467" s="57"/>
      <c r="FI467" s="57"/>
      <c r="FJ467" s="57"/>
      <c r="FK467" s="57"/>
      <c r="FL467" s="57"/>
      <c r="FM467" s="57"/>
      <c r="FN467" s="57"/>
      <c r="FO467" s="57"/>
      <c r="FP467" s="57"/>
      <c r="FQ467" s="57"/>
      <c r="FR467" s="57"/>
      <c r="FS467" s="57"/>
      <c r="FT467" s="57"/>
      <c r="FU467" s="57"/>
      <c r="FV467" s="57"/>
      <c r="FW467" s="57"/>
      <c r="FX467" s="57"/>
      <c r="FY467" s="57"/>
      <c r="FZ467" s="57"/>
      <c r="GA467" s="57"/>
      <c r="GB467" s="57"/>
      <c r="GC467" s="57"/>
      <c r="GD467" s="57"/>
      <c r="GE467" s="57"/>
      <c r="GF467" s="57"/>
      <c r="GG467" s="57"/>
      <c r="GH467" s="57"/>
      <c r="GI467" s="57"/>
      <c r="GJ467" s="57"/>
      <c r="GK467" s="57"/>
      <c r="GL467" s="57"/>
      <c r="GM467" s="57"/>
      <c r="GN467" s="57"/>
      <c r="GO467" s="57"/>
      <c r="GP467" s="57"/>
      <c r="GQ467" s="57"/>
      <c r="GR467" s="57"/>
      <c r="GS467" s="57"/>
      <c r="GT467" s="57"/>
      <c r="GU467" s="57"/>
      <c r="GV467" s="57"/>
      <c r="GW467" s="57"/>
      <c r="GX467" s="57"/>
      <c r="GY467" s="57"/>
      <c r="GZ467" s="57"/>
      <c r="HA467" s="57"/>
      <c r="HB467" s="57"/>
      <c r="HC467" s="57"/>
      <c r="HD467" s="57"/>
      <c r="HE467" s="57"/>
      <c r="HF467" s="57"/>
      <c r="HG467" s="57"/>
      <c r="HH467" s="57"/>
      <c r="HI467" s="57"/>
      <c r="HJ467" s="57"/>
      <c r="HK467" s="57"/>
      <c r="HL467" s="57"/>
      <c r="HM467" s="57"/>
      <c r="HN467" s="57"/>
      <c r="HO467" s="57"/>
      <c r="HP467" s="57"/>
      <c r="HQ467" s="57"/>
      <c r="HR467" s="57"/>
      <c r="HS467" s="57"/>
      <c r="HT467" s="57"/>
      <c r="HU467" s="57"/>
      <c r="HV467" s="57"/>
      <c r="HW467" s="57"/>
      <c r="HX467" s="57"/>
      <c r="HY467" s="57"/>
      <c r="HZ467" s="57"/>
      <c r="IA467" s="57"/>
      <c r="IB467" s="57"/>
      <c r="IC467" s="57"/>
      <c r="ID467" s="57"/>
      <c r="IE467" s="57"/>
      <c r="IF467" s="57"/>
      <c r="IG467" s="57"/>
      <c r="IH467" s="57"/>
      <c r="II467" s="57"/>
      <c r="IJ467" s="57"/>
      <c r="IK467" s="57"/>
      <c r="IL467" s="57"/>
      <c r="IM467" s="57"/>
      <c r="IN467" s="57"/>
      <c r="IO467" s="57"/>
      <c r="IP467" s="57"/>
      <c r="IQ467" s="57"/>
      <c r="IR467" s="57"/>
      <c r="IS467" s="57"/>
      <c r="IT467" s="57"/>
      <c r="IU467" s="57"/>
      <c r="IV467" s="57"/>
      <c r="IW467" s="57"/>
      <c r="IX467" s="57"/>
      <c r="IY467" s="57"/>
      <c r="IZ467" s="57"/>
      <c r="JA467" s="57"/>
      <c r="JB467" s="57"/>
      <c r="JC467" s="57"/>
      <c r="JD467" s="57"/>
      <c r="JE467" s="57"/>
      <c r="JF467" s="57"/>
      <c r="JG467" s="57"/>
      <c r="JH467" s="57"/>
      <c r="JI467" s="57"/>
      <c r="JJ467" s="57"/>
      <c r="JK467" s="57"/>
      <c r="JL467" s="57"/>
      <c r="JM467" s="57"/>
      <c r="JN467" s="57"/>
      <c r="JO467" s="57"/>
      <c r="JP467" s="57"/>
      <c r="JQ467" s="57"/>
      <c r="JR467" s="57"/>
      <c r="JS467" s="57"/>
      <c r="JT467" s="57"/>
      <c r="JU467" s="57"/>
      <c r="JV467" s="57"/>
      <c r="JW467" s="57"/>
      <c r="JX467" s="57"/>
      <c r="JY467" s="57"/>
      <c r="JZ467" s="57"/>
      <c r="KA467" s="57"/>
      <c r="KB467" s="57"/>
      <c r="KC467" s="57"/>
      <c r="KD467" s="57"/>
      <c r="KE467" s="57"/>
      <c r="KF467" s="57"/>
      <c r="KG467" s="57"/>
      <c r="KH467" s="57"/>
      <c r="KI467" s="57"/>
      <c r="KJ467" s="57"/>
      <c r="KK467" s="57"/>
      <c r="KL467" s="57"/>
      <c r="KM467" s="57"/>
      <c r="KN467" s="57"/>
      <c r="KO467" s="57"/>
      <c r="KP467" s="57"/>
      <c r="KQ467" s="57"/>
      <c r="KR467" s="57"/>
      <c r="KS467" s="57"/>
      <c r="KT467" s="57"/>
      <c r="KU467" s="57"/>
      <c r="KV467" s="57"/>
      <c r="KW467" s="57"/>
      <c r="KX467" s="57"/>
      <c r="KY467" s="57"/>
      <c r="KZ467" s="57"/>
      <c r="LA467" s="57"/>
      <c r="LB467" s="57"/>
      <c r="LC467" s="57"/>
      <c r="LD467" s="57"/>
      <c r="LE467" s="57"/>
      <c r="LF467" s="57"/>
      <c r="LG467" s="57"/>
      <c r="LH467" s="57"/>
      <c r="LI467" s="57"/>
      <c r="LJ467" s="57"/>
      <c r="LK467" s="57"/>
      <c r="LL467" s="57"/>
      <c r="LM467" s="57"/>
      <c r="LN467" s="57"/>
      <c r="LO467" s="57"/>
      <c r="LP467" s="57"/>
      <c r="LQ467" s="57"/>
      <c r="LR467" s="57"/>
      <c r="LS467" s="57"/>
      <c r="LT467" s="57"/>
      <c r="LU467" s="57"/>
      <c r="LV467" s="57"/>
      <c r="LW467" s="57"/>
      <c r="LX467" s="57"/>
      <c r="LY467" s="57"/>
      <c r="LZ467" s="57"/>
      <c r="MA467" s="57"/>
      <c r="MB467" s="57"/>
      <c r="MC467" s="57"/>
      <c r="MD467" s="57"/>
      <c r="ME467" s="57"/>
      <c r="MF467" s="57"/>
      <c r="MG467" s="57"/>
      <c r="MH467" s="57"/>
      <c r="MI467" s="57"/>
      <c r="MJ467" s="57"/>
      <c r="MK467" s="57"/>
      <c r="ML467" s="57"/>
      <c r="MM467" s="57"/>
      <c r="MN467" s="57"/>
      <c r="MO467" s="57"/>
      <c r="MP467" s="57"/>
      <c r="MQ467" s="57"/>
      <c r="MR467" s="57"/>
      <c r="MS467" s="57"/>
      <c r="MT467" s="57"/>
      <c r="MU467" s="57"/>
      <c r="MV467" s="57"/>
      <c r="MW467" s="57"/>
      <c r="MX467" s="57"/>
      <c r="MY467" s="57"/>
      <c r="MZ467" s="57"/>
      <c r="NA467" s="57"/>
      <c r="NB467" s="57"/>
      <c r="NC467" s="57"/>
      <c r="ND467" s="57"/>
      <c r="NE467" s="57"/>
      <c r="NF467" s="57"/>
      <c r="NG467" s="57"/>
      <c r="NH467" s="57"/>
      <c r="NI467" s="57"/>
      <c r="NJ467" s="57"/>
      <c r="NK467" s="57"/>
      <c r="NL467" s="57"/>
      <c r="NM467" s="57"/>
      <c r="NN467" s="57"/>
      <c r="NO467" s="57"/>
      <c r="NP467" s="57"/>
      <c r="NQ467" s="57"/>
      <c r="NR467" s="57"/>
      <c r="NS467" s="57"/>
      <c r="NT467" s="57"/>
      <c r="NU467" s="57"/>
      <c r="NV467" s="57"/>
      <c r="NW467" s="57"/>
      <c r="NX467" s="57"/>
      <c r="NY467" s="57"/>
      <c r="NZ467" s="57"/>
      <c r="OA467" s="57"/>
      <c r="OB467" s="57"/>
      <c r="OC467" s="57"/>
      <c r="OD467" s="57"/>
      <c r="OE467" s="57"/>
      <c r="OF467" s="57"/>
      <c r="OG467" s="57"/>
      <c r="OH467" s="57"/>
      <c r="OI467" s="57"/>
      <c r="OJ467" s="57"/>
      <c r="OK467" s="57"/>
      <c r="OL467" s="57"/>
      <c r="OM467" s="57"/>
      <c r="ON467" s="57"/>
      <c r="OO467" s="57"/>
      <c r="OP467" s="57"/>
      <c r="OQ467" s="57"/>
      <c r="OR467" s="57"/>
      <c r="OS467" s="57"/>
      <c r="OT467" s="57"/>
      <c r="OU467" s="57"/>
      <c r="OV467" s="57"/>
      <c r="OW467" s="57"/>
      <c r="OX467" s="57"/>
      <c r="OY467" s="57"/>
      <c r="OZ467" s="57"/>
      <c r="PA467" s="57"/>
      <c r="PB467" s="57"/>
      <c r="PC467" s="57"/>
      <c r="PD467" s="57"/>
      <c r="PE467" s="57"/>
      <c r="PF467" s="57"/>
      <c r="PG467" s="57"/>
      <c r="PH467" s="57"/>
      <c r="PI467" s="57"/>
      <c r="PJ467" s="57"/>
      <c r="PK467" s="57"/>
      <c r="PL467" s="57"/>
      <c r="PM467" s="57"/>
      <c r="PN467" s="57"/>
      <c r="PO467" s="57"/>
      <c r="PP467" s="57"/>
      <c r="PQ467" s="57"/>
      <c r="PR467" s="57"/>
      <c r="PS467" s="57"/>
      <c r="PT467" s="57"/>
      <c r="PU467" s="57"/>
      <c r="PV467" s="57"/>
      <c r="PW467" s="57"/>
      <c r="PX467" s="57"/>
      <c r="PY467" s="57"/>
      <c r="PZ467" s="57"/>
      <c r="QA467" s="57"/>
      <c r="QB467" s="57"/>
      <c r="QC467" s="57"/>
      <c r="QD467" s="57"/>
      <c r="QE467" s="57"/>
      <c r="QF467" s="57"/>
      <c r="QG467" s="57"/>
      <c r="QH467" s="57"/>
      <c r="QI467" s="57"/>
      <c r="QJ467" s="57"/>
      <c r="QK467" s="57"/>
      <c r="QL467" s="57"/>
      <c r="QM467" s="57"/>
      <c r="QN467" s="57"/>
      <c r="QO467" s="57"/>
      <c r="QP467" s="57"/>
      <c r="QQ467" s="57"/>
      <c r="QR467" s="57"/>
      <c r="QS467" s="57"/>
      <c r="QT467" s="57"/>
      <c r="QU467" s="57"/>
      <c r="QV467" s="57"/>
      <c r="QW467" s="57"/>
      <c r="QX467" s="57"/>
      <c r="QY467" s="57"/>
      <c r="QZ467" s="57"/>
      <c r="RA467" s="57"/>
      <c r="RB467" s="57"/>
      <c r="RC467" s="57"/>
      <c r="RD467" s="57"/>
      <c r="RE467" s="57"/>
      <c r="RF467" s="57"/>
      <c r="RG467" s="57"/>
      <c r="RH467" s="57"/>
      <c r="RI467" s="57"/>
      <c r="RJ467" s="57"/>
      <c r="RK467" s="57"/>
      <c r="RL467" s="57"/>
      <c r="RM467" s="57"/>
      <c r="RN467" s="57"/>
      <c r="RO467" s="57"/>
      <c r="RP467" s="57"/>
      <c r="RQ467" s="57"/>
      <c r="RR467" s="57"/>
      <c r="RS467" s="57"/>
      <c r="RT467" s="57"/>
      <c r="RU467" s="57"/>
      <c r="RV467" s="57"/>
      <c r="RW467" s="57"/>
      <c r="RX467" s="57"/>
      <c r="RY467" s="57"/>
      <c r="RZ467" s="57"/>
      <c r="SA467" s="57"/>
      <c r="SB467" s="57"/>
      <c r="SC467" s="57"/>
      <c r="SD467" s="57"/>
      <c r="SE467" s="57"/>
      <c r="SF467" s="57"/>
      <c r="SG467" s="57"/>
      <c r="SH467" s="57"/>
      <c r="SI467" s="57"/>
      <c r="SJ467" s="57"/>
      <c r="SK467" s="57"/>
      <c r="SL467" s="57"/>
      <c r="SM467" s="57"/>
      <c r="SN467" s="57"/>
      <c r="SO467" s="57"/>
      <c r="SP467" s="57"/>
      <c r="SQ467" s="57"/>
      <c r="SR467" s="57"/>
      <c r="SS467" s="57"/>
      <c r="ST467" s="57"/>
      <c r="SU467" s="57"/>
      <c r="SV467" s="57"/>
      <c r="SW467" s="57"/>
      <c r="SX467" s="57"/>
      <c r="SY467" s="57"/>
      <c r="SZ467" s="57"/>
      <c r="TA467" s="57"/>
      <c r="TB467" s="57"/>
      <c r="TC467" s="57"/>
      <c r="TD467" s="57"/>
      <c r="TE467" s="57"/>
      <c r="TF467" s="57"/>
      <c r="TG467" s="57"/>
      <c r="TH467" s="57"/>
      <c r="TI467" s="57"/>
      <c r="TJ467" s="57"/>
      <c r="TK467" s="57"/>
      <c r="TL467" s="57"/>
      <c r="TM467" s="57"/>
      <c r="TN467" s="57"/>
      <c r="TO467" s="57"/>
      <c r="TP467" s="57"/>
      <c r="TQ467" s="57"/>
      <c r="TR467" s="57"/>
      <c r="TS467" s="57"/>
      <c r="TT467" s="57"/>
      <c r="TU467" s="57"/>
      <c r="TV467" s="57"/>
      <c r="TW467" s="57"/>
      <c r="TX467" s="57"/>
      <c r="TY467" s="57"/>
      <c r="TZ467" s="57"/>
      <c r="UA467" s="57"/>
      <c r="UB467" s="57"/>
      <c r="UC467" s="57"/>
      <c r="UD467" s="57"/>
      <c r="UE467" s="57"/>
      <c r="UF467" s="57"/>
      <c r="UG467" s="57"/>
      <c r="UH467" s="57"/>
      <c r="UI467" s="57"/>
      <c r="UJ467" s="57"/>
      <c r="UK467" s="57"/>
      <c r="UL467" s="57"/>
      <c r="UM467" s="57"/>
      <c r="UN467" s="57"/>
      <c r="UO467" s="57"/>
      <c r="UP467" s="57"/>
      <c r="UQ467" s="57"/>
      <c r="UR467" s="57"/>
      <c r="US467" s="57"/>
      <c r="UT467" s="57"/>
      <c r="UU467" s="57"/>
      <c r="UV467" s="57"/>
      <c r="UW467" s="57"/>
      <c r="UX467" s="57"/>
      <c r="UY467" s="57"/>
      <c r="UZ467" s="57"/>
      <c r="VA467" s="57"/>
      <c r="VB467" s="57"/>
      <c r="VC467" s="57"/>
      <c r="VD467" s="57"/>
      <c r="VE467" s="57"/>
      <c r="VF467" s="57"/>
      <c r="VG467" s="57"/>
      <c r="VH467" s="57"/>
      <c r="VI467" s="57"/>
      <c r="VJ467" s="57"/>
      <c r="VK467" s="57"/>
      <c r="VL467" s="57"/>
      <c r="VM467" s="57"/>
      <c r="VN467" s="57"/>
      <c r="VO467" s="57"/>
      <c r="VP467" s="57"/>
      <c r="VQ467" s="57"/>
      <c r="VR467" s="57"/>
      <c r="VS467" s="57"/>
      <c r="VT467" s="57"/>
      <c r="VU467" s="57"/>
      <c r="VV467" s="57"/>
      <c r="VW467" s="57"/>
      <c r="VX467" s="57"/>
      <c r="VY467" s="57"/>
      <c r="VZ467" s="57"/>
      <c r="WA467" s="57"/>
      <c r="WB467" s="57"/>
      <c r="WC467" s="57"/>
      <c r="WD467" s="57"/>
      <c r="WE467" s="57"/>
      <c r="WF467" s="57"/>
      <c r="WG467" s="57"/>
      <c r="WH467" s="57"/>
      <c r="WI467" s="57"/>
      <c r="WJ467" s="57"/>
      <c r="WK467" s="57"/>
      <c r="WL467" s="57"/>
      <c r="WM467" s="57"/>
      <c r="WN467" s="57"/>
      <c r="WO467" s="57"/>
      <c r="WP467" s="57"/>
      <c r="WQ467" s="57"/>
      <c r="WR467" s="57"/>
      <c r="WS467" s="57"/>
      <c r="WT467" s="57"/>
      <c r="WU467" s="57"/>
      <c r="WV467" s="57"/>
      <c r="WW467" s="57"/>
      <c r="WX467" s="57"/>
      <c r="WY467" s="57"/>
      <c r="WZ467" s="57"/>
      <c r="XA467" s="57"/>
      <c r="XB467" s="57"/>
      <c r="XC467" s="57"/>
      <c r="XD467" s="57"/>
      <c r="XE467" s="57"/>
      <c r="XF467" s="57"/>
      <c r="XG467" s="57"/>
      <c r="XH467" s="57"/>
      <c r="XI467" s="57"/>
      <c r="XJ467" s="57"/>
      <c r="XK467" s="57"/>
      <c r="XL467" s="57"/>
      <c r="XM467" s="57"/>
      <c r="XN467" s="57"/>
      <c r="XO467" s="57"/>
      <c r="XP467" s="57"/>
      <c r="XQ467" s="57"/>
      <c r="XR467" s="57"/>
      <c r="XS467" s="57"/>
      <c r="XT467" s="57"/>
      <c r="XU467" s="57"/>
      <c r="XV467" s="57"/>
      <c r="XW467" s="57"/>
    </row>
    <row r="468">
      <c r="AI468" s="57"/>
      <c r="BR468" s="57"/>
      <c r="DA468" s="57"/>
      <c r="EJ468" s="57"/>
      <c r="EK468" s="57"/>
      <c r="EL468" s="57"/>
      <c r="EM468" s="57"/>
      <c r="EN468" s="57"/>
      <c r="EO468" s="57"/>
      <c r="EP468" s="57"/>
      <c r="EQ468" s="57"/>
      <c r="ER468" s="57"/>
      <c r="ES468" s="57"/>
      <c r="ET468" s="57"/>
      <c r="EU468" s="57"/>
      <c r="EV468" s="57"/>
      <c r="EW468" s="57"/>
      <c r="EX468" s="57"/>
      <c r="EY468" s="57"/>
      <c r="EZ468" s="57"/>
      <c r="FA468" s="57"/>
      <c r="FB468" s="57"/>
      <c r="FC468" s="57"/>
      <c r="FD468" s="57"/>
      <c r="FE468" s="57"/>
      <c r="FF468" s="57"/>
      <c r="FG468" s="57"/>
      <c r="FH468" s="57"/>
      <c r="FI468" s="57"/>
      <c r="FJ468" s="57"/>
      <c r="FK468" s="57"/>
      <c r="FL468" s="57"/>
      <c r="FM468" s="57"/>
      <c r="FN468" s="57"/>
      <c r="FO468" s="57"/>
      <c r="FP468" s="57"/>
      <c r="FQ468" s="57"/>
      <c r="FR468" s="57"/>
      <c r="FS468" s="57"/>
      <c r="FT468" s="57"/>
      <c r="FU468" s="57"/>
      <c r="FV468" s="57"/>
      <c r="FW468" s="57"/>
      <c r="FX468" s="57"/>
      <c r="FY468" s="57"/>
      <c r="FZ468" s="57"/>
      <c r="GA468" s="57"/>
      <c r="GB468" s="57"/>
      <c r="GC468" s="57"/>
      <c r="GD468" s="57"/>
      <c r="GE468" s="57"/>
      <c r="GF468" s="57"/>
      <c r="GG468" s="57"/>
      <c r="GH468" s="57"/>
      <c r="GI468" s="57"/>
      <c r="GJ468" s="57"/>
      <c r="GK468" s="57"/>
      <c r="GL468" s="57"/>
      <c r="GM468" s="57"/>
      <c r="GN468" s="57"/>
      <c r="GO468" s="57"/>
      <c r="GP468" s="57"/>
      <c r="GQ468" s="57"/>
      <c r="GR468" s="57"/>
      <c r="GS468" s="57"/>
      <c r="GT468" s="57"/>
      <c r="GU468" s="57"/>
      <c r="GV468" s="57"/>
      <c r="GW468" s="57"/>
      <c r="GX468" s="57"/>
      <c r="GY468" s="57"/>
      <c r="GZ468" s="57"/>
      <c r="HA468" s="57"/>
      <c r="HB468" s="57"/>
      <c r="HC468" s="57"/>
      <c r="HD468" s="57"/>
      <c r="HE468" s="57"/>
      <c r="HF468" s="57"/>
      <c r="HG468" s="57"/>
      <c r="HH468" s="57"/>
      <c r="HI468" s="57"/>
      <c r="HJ468" s="57"/>
      <c r="HK468" s="57"/>
      <c r="HL468" s="57"/>
      <c r="HM468" s="57"/>
      <c r="HN468" s="57"/>
      <c r="HO468" s="57"/>
      <c r="HP468" s="57"/>
      <c r="HQ468" s="57"/>
      <c r="HR468" s="57"/>
      <c r="HS468" s="57"/>
      <c r="HT468" s="57"/>
      <c r="HU468" s="57"/>
      <c r="HV468" s="57"/>
      <c r="HW468" s="57"/>
      <c r="HX468" s="57"/>
      <c r="HY468" s="57"/>
      <c r="HZ468" s="57"/>
      <c r="IA468" s="57"/>
      <c r="IB468" s="57"/>
      <c r="IC468" s="57"/>
      <c r="ID468" s="57"/>
      <c r="IE468" s="57"/>
      <c r="IF468" s="57"/>
      <c r="IG468" s="57"/>
      <c r="IH468" s="57"/>
      <c r="II468" s="57"/>
      <c r="IJ468" s="57"/>
      <c r="IK468" s="57"/>
      <c r="IL468" s="57"/>
      <c r="IM468" s="57"/>
      <c r="IN468" s="57"/>
      <c r="IO468" s="57"/>
      <c r="IP468" s="57"/>
      <c r="IQ468" s="57"/>
      <c r="IR468" s="57"/>
      <c r="IS468" s="57"/>
      <c r="IT468" s="57"/>
      <c r="IU468" s="57"/>
      <c r="IV468" s="57"/>
      <c r="IW468" s="57"/>
      <c r="IX468" s="57"/>
      <c r="IY468" s="57"/>
      <c r="IZ468" s="57"/>
      <c r="JA468" s="57"/>
      <c r="JB468" s="57"/>
      <c r="JC468" s="57"/>
      <c r="JD468" s="57"/>
      <c r="JE468" s="57"/>
      <c r="JF468" s="57"/>
      <c r="JG468" s="57"/>
      <c r="JH468" s="57"/>
      <c r="JI468" s="57"/>
      <c r="JJ468" s="57"/>
      <c r="JK468" s="57"/>
      <c r="JL468" s="57"/>
      <c r="JM468" s="57"/>
      <c r="JN468" s="57"/>
      <c r="JO468" s="57"/>
      <c r="JP468" s="57"/>
      <c r="JQ468" s="57"/>
      <c r="JR468" s="57"/>
      <c r="JS468" s="57"/>
      <c r="JT468" s="57"/>
      <c r="JU468" s="57"/>
      <c r="JV468" s="57"/>
      <c r="JW468" s="57"/>
      <c r="JX468" s="57"/>
      <c r="JY468" s="57"/>
      <c r="JZ468" s="57"/>
      <c r="KA468" s="57"/>
      <c r="KB468" s="57"/>
      <c r="KC468" s="57"/>
      <c r="KD468" s="57"/>
      <c r="KE468" s="57"/>
      <c r="KF468" s="57"/>
      <c r="KG468" s="57"/>
      <c r="KH468" s="57"/>
      <c r="KI468" s="57"/>
      <c r="KJ468" s="57"/>
      <c r="KK468" s="57"/>
      <c r="KL468" s="57"/>
      <c r="KM468" s="57"/>
      <c r="KN468" s="57"/>
      <c r="KO468" s="57"/>
      <c r="KP468" s="57"/>
      <c r="KQ468" s="57"/>
      <c r="KR468" s="57"/>
      <c r="KS468" s="57"/>
      <c r="KT468" s="57"/>
      <c r="KU468" s="57"/>
      <c r="KV468" s="57"/>
      <c r="KW468" s="57"/>
      <c r="KX468" s="57"/>
      <c r="KY468" s="57"/>
      <c r="KZ468" s="57"/>
      <c r="LA468" s="57"/>
      <c r="LB468" s="57"/>
      <c r="LC468" s="57"/>
      <c r="LD468" s="57"/>
      <c r="LE468" s="57"/>
      <c r="LF468" s="57"/>
      <c r="LG468" s="57"/>
      <c r="LH468" s="57"/>
      <c r="LI468" s="57"/>
      <c r="LJ468" s="57"/>
      <c r="LK468" s="57"/>
      <c r="LL468" s="57"/>
      <c r="LM468" s="57"/>
      <c r="LN468" s="57"/>
      <c r="LO468" s="57"/>
      <c r="LP468" s="57"/>
      <c r="LQ468" s="57"/>
      <c r="LR468" s="57"/>
      <c r="LS468" s="57"/>
      <c r="LT468" s="57"/>
      <c r="LU468" s="57"/>
      <c r="LV468" s="57"/>
      <c r="LW468" s="57"/>
      <c r="LX468" s="57"/>
      <c r="LY468" s="57"/>
      <c r="LZ468" s="57"/>
      <c r="MA468" s="57"/>
      <c r="MB468" s="57"/>
      <c r="MC468" s="57"/>
      <c r="MD468" s="57"/>
      <c r="ME468" s="57"/>
      <c r="MF468" s="57"/>
      <c r="MG468" s="57"/>
      <c r="MH468" s="57"/>
      <c r="MI468" s="57"/>
      <c r="MJ468" s="57"/>
      <c r="MK468" s="57"/>
      <c r="ML468" s="57"/>
      <c r="MM468" s="57"/>
      <c r="MN468" s="57"/>
      <c r="MO468" s="57"/>
      <c r="MP468" s="57"/>
      <c r="MQ468" s="57"/>
      <c r="MR468" s="57"/>
      <c r="MS468" s="57"/>
      <c r="MT468" s="57"/>
      <c r="MU468" s="57"/>
      <c r="MV468" s="57"/>
      <c r="MW468" s="57"/>
      <c r="MX468" s="57"/>
      <c r="MY468" s="57"/>
      <c r="MZ468" s="57"/>
      <c r="NA468" s="57"/>
      <c r="NB468" s="57"/>
      <c r="NC468" s="57"/>
      <c r="ND468" s="57"/>
      <c r="NE468" s="57"/>
      <c r="NF468" s="57"/>
      <c r="NG468" s="57"/>
      <c r="NH468" s="57"/>
      <c r="NI468" s="57"/>
      <c r="NJ468" s="57"/>
      <c r="NK468" s="57"/>
      <c r="NL468" s="57"/>
      <c r="NM468" s="57"/>
      <c r="NN468" s="57"/>
      <c r="NO468" s="57"/>
      <c r="NP468" s="57"/>
      <c r="NQ468" s="57"/>
      <c r="NR468" s="57"/>
      <c r="NS468" s="57"/>
      <c r="NT468" s="57"/>
      <c r="NU468" s="57"/>
      <c r="NV468" s="57"/>
      <c r="NW468" s="57"/>
      <c r="NX468" s="57"/>
      <c r="NY468" s="57"/>
      <c r="NZ468" s="57"/>
      <c r="OA468" s="57"/>
      <c r="OB468" s="57"/>
      <c r="OC468" s="57"/>
      <c r="OD468" s="57"/>
      <c r="OE468" s="57"/>
      <c r="OF468" s="57"/>
      <c r="OG468" s="57"/>
      <c r="OH468" s="57"/>
      <c r="OI468" s="57"/>
      <c r="OJ468" s="57"/>
      <c r="OK468" s="57"/>
      <c r="OL468" s="57"/>
      <c r="OM468" s="57"/>
      <c r="ON468" s="57"/>
      <c r="OO468" s="57"/>
      <c r="OP468" s="57"/>
      <c r="OQ468" s="57"/>
      <c r="OR468" s="57"/>
      <c r="OS468" s="57"/>
      <c r="OT468" s="57"/>
      <c r="OU468" s="57"/>
      <c r="OV468" s="57"/>
      <c r="OW468" s="57"/>
      <c r="OX468" s="57"/>
      <c r="OY468" s="57"/>
      <c r="OZ468" s="57"/>
      <c r="PA468" s="57"/>
      <c r="PB468" s="57"/>
      <c r="PC468" s="57"/>
      <c r="PD468" s="57"/>
      <c r="PE468" s="57"/>
      <c r="PF468" s="57"/>
      <c r="PG468" s="57"/>
      <c r="PH468" s="57"/>
      <c r="PI468" s="57"/>
      <c r="PJ468" s="57"/>
      <c r="PK468" s="57"/>
      <c r="PL468" s="57"/>
      <c r="PM468" s="57"/>
      <c r="PN468" s="57"/>
      <c r="PO468" s="57"/>
      <c r="PP468" s="57"/>
      <c r="PQ468" s="57"/>
      <c r="PR468" s="57"/>
      <c r="PS468" s="57"/>
      <c r="PT468" s="57"/>
      <c r="PU468" s="57"/>
      <c r="PV468" s="57"/>
      <c r="PW468" s="57"/>
      <c r="PX468" s="57"/>
      <c r="PY468" s="57"/>
      <c r="PZ468" s="57"/>
      <c r="QA468" s="57"/>
      <c r="QB468" s="57"/>
      <c r="QC468" s="57"/>
      <c r="QD468" s="57"/>
      <c r="QE468" s="57"/>
      <c r="QF468" s="57"/>
      <c r="QG468" s="57"/>
      <c r="QH468" s="57"/>
      <c r="QI468" s="57"/>
      <c r="QJ468" s="57"/>
      <c r="QK468" s="57"/>
      <c r="QL468" s="57"/>
      <c r="QM468" s="57"/>
      <c r="QN468" s="57"/>
      <c r="QO468" s="57"/>
      <c r="QP468" s="57"/>
      <c r="QQ468" s="57"/>
      <c r="QR468" s="57"/>
      <c r="QS468" s="57"/>
      <c r="QT468" s="57"/>
      <c r="QU468" s="57"/>
      <c r="QV468" s="57"/>
      <c r="QW468" s="57"/>
      <c r="QX468" s="57"/>
      <c r="QY468" s="57"/>
      <c r="QZ468" s="57"/>
      <c r="RA468" s="57"/>
      <c r="RB468" s="57"/>
      <c r="RC468" s="57"/>
      <c r="RD468" s="57"/>
      <c r="RE468" s="57"/>
      <c r="RF468" s="57"/>
      <c r="RG468" s="57"/>
      <c r="RH468" s="57"/>
      <c r="RI468" s="57"/>
      <c r="RJ468" s="57"/>
      <c r="RK468" s="57"/>
      <c r="RL468" s="57"/>
      <c r="RM468" s="57"/>
      <c r="RN468" s="57"/>
      <c r="RO468" s="57"/>
      <c r="RP468" s="57"/>
      <c r="RQ468" s="57"/>
      <c r="RR468" s="57"/>
      <c r="RS468" s="57"/>
      <c r="RT468" s="57"/>
      <c r="RU468" s="57"/>
      <c r="RV468" s="57"/>
      <c r="RW468" s="57"/>
      <c r="RX468" s="57"/>
      <c r="RY468" s="57"/>
      <c r="RZ468" s="57"/>
      <c r="SA468" s="57"/>
      <c r="SB468" s="57"/>
      <c r="SC468" s="57"/>
      <c r="SD468" s="57"/>
      <c r="SE468" s="57"/>
      <c r="SF468" s="57"/>
      <c r="SG468" s="57"/>
      <c r="SH468" s="57"/>
      <c r="SI468" s="57"/>
      <c r="SJ468" s="57"/>
      <c r="SK468" s="57"/>
      <c r="SL468" s="57"/>
      <c r="SM468" s="57"/>
      <c r="SN468" s="57"/>
      <c r="SO468" s="57"/>
      <c r="SP468" s="57"/>
      <c r="SQ468" s="57"/>
      <c r="SR468" s="57"/>
      <c r="SS468" s="57"/>
      <c r="ST468" s="57"/>
      <c r="SU468" s="57"/>
      <c r="SV468" s="57"/>
      <c r="SW468" s="57"/>
      <c r="SX468" s="57"/>
      <c r="SY468" s="57"/>
      <c r="SZ468" s="57"/>
      <c r="TA468" s="57"/>
      <c r="TB468" s="57"/>
      <c r="TC468" s="57"/>
      <c r="TD468" s="57"/>
      <c r="TE468" s="57"/>
      <c r="TF468" s="57"/>
      <c r="TG468" s="57"/>
      <c r="TH468" s="57"/>
      <c r="TI468" s="57"/>
      <c r="TJ468" s="57"/>
      <c r="TK468" s="57"/>
      <c r="TL468" s="57"/>
      <c r="TM468" s="57"/>
      <c r="TN468" s="57"/>
      <c r="TO468" s="57"/>
      <c r="TP468" s="57"/>
      <c r="TQ468" s="57"/>
      <c r="TR468" s="57"/>
      <c r="TS468" s="57"/>
      <c r="TT468" s="57"/>
      <c r="TU468" s="57"/>
      <c r="TV468" s="57"/>
      <c r="TW468" s="57"/>
      <c r="TX468" s="57"/>
      <c r="TY468" s="57"/>
      <c r="TZ468" s="57"/>
      <c r="UA468" s="57"/>
      <c r="UB468" s="57"/>
      <c r="UC468" s="57"/>
      <c r="UD468" s="57"/>
      <c r="UE468" s="57"/>
      <c r="UF468" s="57"/>
      <c r="UG468" s="57"/>
      <c r="UH468" s="57"/>
      <c r="UI468" s="57"/>
      <c r="UJ468" s="57"/>
      <c r="UK468" s="57"/>
      <c r="UL468" s="57"/>
      <c r="UM468" s="57"/>
      <c r="UN468" s="57"/>
      <c r="UO468" s="57"/>
      <c r="UP468" s="57"/>
      <c r="UQ468" s="57"/>
      <c r="UR468" s="57"/>
      <c r="US468" s="57"/>
      <c r="UT468" s="57"/>
      <c r="UU468" s="57"/>
      <c r="UV468" s="57"/>
      <c r="UW468" s="57"/>
      <c r="UX468" s="57"/>
      <c r="UY468" s="57"/>
      <c r="UZ468" s="57"/>
      <c r="VA468" s="57"/>
      <c r="VB468" s="57"/>
      <c r="VC468" s="57"/>
      <c r="VD468" s="57"/>
      <c r="VE468" s="57"/>
      <c r="VF468" s="57"/>
      <c r="VG468" s="57"/>
      <c r="VH468" s="57"/>
      <c r="VI468" s="57"/>
      <c r="VJ468" s="57"/>
      <c r="VK468" s="57"/>
      <c r="VL468" s="57"/>
      <c r="VM468" s="57"/>
      <c r="VN468" s="57"/>
      <c r="VO468" s="57"/>
      <c r="VP468" s="57"/>
      <c r="VQ468" s="57"/>
      <c r="VR468" s="57"/>
      <c r="VS468" s="57"/>
      <c r="VT468" s="57"/>
      <c r="VU468" s="57"/>
      <c r="VV468" s="57"/>
      <c r="VW468" s="57"/>
      <c r="VX468" s="57"/>
      <c r="VY468" s="57"/>
      <c r="VZ468" s="57"/>
      <c r="WA468" s="57"/>
      <c r="WB468" s="57"/>
      <c r="WC468" s="57"/>
      <c r="WD468" s="57"/>
      <c r="WE468" s="57"/>
      <c r="WF468" s="57"/>
      <c r="WG468" s="57"/>
      <c r="WH468" s="57"/>
      <c r="WI468" s="57"/>
      <c r="WJ468" s="57"/>
      <c r="WK468" s="57"/>
      <c r="WL468" s="57"/>
      <c r="WM468" s="57"/>
      <c r="WN468" s="57"/>
      <c r="WO468" s="57"/>
      <c r="WP468" s="57"/>
      <c r="WQ468" s="57"/>
      <c r="WR468" s="57"/>
      <c r="WS468" s="57"/>
      <c r="WT468" s="57"/>
      <c r="WU468" s="57"/>
      <c r="WV468" s="57"/>
      <c r="WW468" s="57"/>
      <c r="WX468" s="57"/>
      <c r="WY468" s="57"/>
      <c r="WZ468" s="57"/>
      <c r="XA468" s="57"/>
      <c r="XB468" s="57"/>
      <c r="XC468" s="57"/>
      <c r="XD468" s="57"/>
      <c r="XE468" s="57"/>
      <c r="XF468" s="57"/>
      <c r="XG468" s="57"/>
      <c r="XH468" s="57"/>
      <c r="XI468" s="57"/>
      <c r="XJ468" s="57"/>
      <c r="XK468" s="57"/>
      <c r="XL468" s="57"/>
      <c r="XM468" s="57"/>
      <c r="XN468" s="57"/>
      <c r="XO468" s="57"/>
      <c r="XP468" s="57"/>
      <c r="XQ468" s="57"/>
      <c r="XR468" s="57"/>
      <c r="XS468" s="57"/>
      <c r="XT468" s="57"/>
      <c r="XU468" s="57"/>
      <c r="XV468" s="57"/>
      <c r="XW468" s="57"/>
    </row>
    <row r="469">
      <c r="AI469" s="57"/>
      <c r="BR469" s="57"/>
      <c r="DA469" s="57"/>
      <c r="EJ469" s="57"/>
      <c r="EK469" s="57"/>
      <c r="EL469" s="57"/>
      <c r="EM469" s="57"/>
      <c r="EN469" s="57"/>
      <c r="EO469" s="57"/>
      <c r="EP469" s="57"/>
      <c r="EQ469" s="57"/>
      <c r="ER469" s="57"/>
      <c r="ES469" s="57"/>
      <c r="ET469" s="57"/>
      <c r="EU469" s="57"/>
      <c r="EV469" s="57"/>
      <c r="EW469" s="57"/>
      <c r="EX469" s="57"/>
      <c r="EY469" s="57"/>
      <c r="EZ469" s="57"/>
      <c r="FA469" s="57"/>
      <c r="FB469" s="57"/>
      <c r="FC469" s="57"/>
      <c r="FD469" s="57"/>
      <c r="FE469" s="57"/>
      <c r="FF469" s="57"/>
      <c r="FG469" s="57"/>
      <c r="FH469" s="57"/>
      <c r="FI469" s="57"/>
      <c r="FJ469" s="57"/>
      <c r="FK469" s="57"/>
      <c r="FL469" s="57"/>
      <c r="FM469" s="57"/>
      <c r="FN469" s="57"/>
      <c r="FO469" s="57"/>
      <c r="FP469" s="57"/>
      <c r="FQ469" s="57"/>
      <c r="FR469" s="57"/>
      <c r="FS469" s="57"/>
      <c r="FT469" s="57"/>
      <c r="FU469" s="57"/>
      <c r="FV469" s="57"/>
      <c r="FW469" s="57"/>
      <c r="FX469" s="57"/>
      <c r="FY469" s="57"/>
      <c r="FZ469" s="57"/>
      <c r="GA469" s="57"/>
      <c r="GB469" s="57"/>
      <c r="GC469" s="57"/>
      <c r="GD469" s="57"/>
      <c r="GE469" s="57"/>
      <c r="GF469" s="57"/>
      <c r="GG469" s="57"/>
      <c r="GH469" s="57"/>
      <c r="GI469" s="57"/>
      <c r="GJ469" s="57"/>
      <c r="GK469" s="57"/>
      <c r="GL469" s="57"/>
      <c r="GM469" s="57"/>
      <c r="GN469" s="57"/>
      <c r="GO469" s="57"/>
      <c r="GP469" s="57"/>
      <c r="GQ469" s="57"/>
      <c r="GR469" s="57"/>
      <c r="GS469" s="57"/>
      <c r="GT469" s="57"/>
      <c r="GU469" s="57"/>
      <c r="GV469" s="57"/>
      <c r="GW469" s="57"/>
      <c r="GX469" s="57"/>
      <c r="GY469" s="57"/>
      <c r="GZ469" s="57"/>
      <c r="HA469" s="57"/>
      <c r="HB469" s="57"/>
      <c r="HC469" s="57"/>
      <c r="HD469" s="57"/>
      <c r="HE469" s="57"/>
      <c r="HF469" s="57"/>
      <c r="HG469" s="57"/>
      <c r="HH469" s="57"/>
      <c r="HI469" s="57"/>
      <c r="HJ469" s="57"/>
      <c r="HK469" s="57"/>
      <c r="HL469" s="57"/>
      <c r="HM469" s="57"/>
      <c r="HN469" s="57"/>
      <c r="HO469" s="57"/>
      <c r="HP469" s="57"/>
      <c r="HQ469" s="57"/>
      <c r="HR469" s="57"/>
      <c r="HS469" s="57"/>
      <c r="HT469" s="57"/>
      <c r="HU469" s="57"/>
      <c r="HV469" s="57"/>
      <c r="HW469" s="57"/>
      <c r="HX469" s="57"/>
      <c r="HY469" s="57"/>
      <c r="HZ469" s="57"/>
      <c r="IA469" s="57"/>
      <c r="IB469" s="57"/>
      <c r="IC469" s="57"/>
      <c r="ID469" s="57"/>
      <c r="IE469" s="57"/>
      <c r="IF469" s="57"/>
      <c r="IG469" s="57"/>
      <c r="IH469" s="57"/>
      <c r="II469" s="57"/>
      <c r="IJ469" s="57"/>
      <c r="IK469" s="57"/>
      <c r="IL469" s="57"/>
      <c r="IM469" s="57"/>
      <c r="IN469" s="57"/>
      <c r="IO469" s="57"/>
      <c r="IP469" s="57"/>
      <c r="IQ469" s="57"/>
      <c r="IR469" s="57"/>
      <c r="IS469" s="57"/>
      <c r="IT469" s="57"/>
      <c r="IU469" s="57"/>
      <c r="IV469" s="57"/>
      <c r="IW469" s="57"/>
      <c r="IX469" s="57"/>
      <c r="IY469" s="57"/>
      <c r="IZ469" s="57"/>
      <c r="JA469" s="57"/>
      <c r="JB469" s="57"/>
      <c r="JC469" s="57"/>
      <c r="JD469" s="57"/>
      <c r="JE469" s="57"/>
      <c r="JF469" s="57"/>
      <c r="JG469" s="57"/>
      <c r="JH469" s="57"/>
      <c r="JI469" s="57"/>
      <c r="JJ469" s="57"/>
      <c r="JK469" s="57"/>
      <c r="JL469" s="57"/>
      <c r="JM469" s="57"/>
      <c r="JN469" s="57"/>
      <c r="JO469" s="57"/>
      <c r="JP469" s="57"/>
      <c r="JQ469" s="57"/>
      <c r="JR469" s="57"/>
      <c r="JS469" s="57"/>
      <c r="JT469" s="57"/>
      <c r="JU469" s="57"/>
      <c r="JV469" s="57"/>
      <c r="JW469" s="57"/>
      <c r="JX469" s="57"/>
      <c r="JY469" s="57"/>
      <c r="JZ469" s="57"/>
      <c r="KA469" s="57"/>
      <c r="KB469" s="57"/>
      <c r="KC469" s="57"/>
      <c r="KD469" s="57"/>
      <c r="KE469" s="57"/>
      <c r="KF469" s="57"/>
      <c r="KG469" s="57"/>
      <c r="KH469" s="57"/>
      <c r="KI469" s="57"/>
      <c r="KJ469" s="57"/>
      <c r="KK469" s="57"/>
      <c r="KL469" s="57"/>
      <c r="KM469" s="57"/>
      <c r="KN469" s="57"/>
      <c r="KO469" s="57"/>
      <c r="KP469" s="57"/>
      <c r="KQ469" s="57"/>
      <c r="KR469" s="57"/>
      <c r="KS469" s="57"/>
      <c r="KT469" s="57"/>
      <c r="KU469" s="57"/>
      <c r="KV469" s="57"/>
      <c r="KW469" s="57"/>
      <c r="KX469" s="57"/>
      <c r="KY469" s="57"/>
      <c r="KZ469" s="57"/>
      <c r="LA469" s="57"/>
      <c r="LB469" s="57"/>
      <c r="LC469" s="57"/>
      <c r="LD469" s="57"/>
      <c r="LE469" s="57"/>
      <c r="LF469" s="57"/>
      <c r="LG469" s="57"/>
      <c r="LH469" s="57"/>
      <c r="LI469" s="57"/>
      <c r="LJ469" s="57"/>
      <c r="LK469" s="57"/>
      <c r="LL469" s="57"/>
      <c r="LM469" s="57"/>
      <c r="LN469" s="57"/>
      <c r="LO469" s="57"/>
      <c r="LP469" s="57"/>
      <c r="LQ469" s="57"/>
      <c r="LR469" s="57"/>
      <c r="LS469" s="57"/>
      <c r="LT469" s="57"/>
      <c r="LU469" s="57"/>
      <c r="LV469" s="57"/>
      <c r="LW469" s="57"/>
      <c r="LX469" s="57"/>
      <c r="LY469" s="57"/>
      <c r="LZ469" s="57"/>
      <c r="MA469" s="57"/>
      <c r="MB469" s="57"/>
      <c r="MC469" s="57"/>
      <c r="MD469" s="57"/>
      <c r="ME469" s="57"/>
      <c r="MF469" s="57"/>
      <c r="MG469" s="57"/>
      <c r="MH469" s="57"/>
      <c r="MI469" s="57"/>
      <c r="MJ469" s="57"/>
      <c r="MK469" s="57"/>
      <c r="ML469" s="57"/>
      <c r="MM469" s="57"/>
      <c r="MN469" s="57"/>
      <c r="MO469" s="57"/>
      <c r="MP469" s="57"/>
      <c r="MQ469" s="57"/>
      <c r="MR469" s="57"/>
      <c r="MS469" s="57"/>
      <c r="MT469" s="57"/>
      <c r="MU469" s="57"/>
      <c r="MV469" s="57"/>
      <c r="MW469" s="57"/>
      <c r="MX469" s="57"/>
      <c r="MY469" s="57"/>
      <c r="MZ469" s="57"/>
      <c r="NA469" s="57"/>
      <c r="NB469" s="57"/>
      <c r="NC469" s="57"/>
      <c r="ND469" s="57"/>
      <c r="NE469" s="57"/>
      <c r="NF469" s="57"/>
      <c r="NG469" s="57"/>
      <c r="NH469" s="57"/>
      <c r="NI469" s="57"/>
      <c r="NJ469" s="57"/>
      <c r="NK469" s="57"/>
      <c r="NL469" s="57"/>
      <c r="NM469" s="57"/>
      <c r="NN469" s="57"/>
      <c r="NO469" s="57"/>
      <c r="NP469" s="57"/>
      <c r="NQ469" s="57"/>
      <c r="NR469" s="57"/>
      <c r="NS469" s="57"/>
      <c r="NT469" s="57"/>
      <c r="NU469" s="57"/>
      <c r="NV469" s="57"/>
      <c r="NW469" s="57"/>
      <c r="NX469" s="57"/>
      <c r="NY469" s="57"/>
      <c r="NZ469" s="57"/>
      <c r="OA469" s="57"/>
      <c r="OB469" s="57"/>
      <c r="OC469" s="57"/>
      <c r="OD469" s="57"/>
      <c r="OE469" s="57"/>
      <c r="OF469" s="57"/>
      <c r="OG469" s="57"/>
      <c r="OH469" s="57"/>
      <c r="OI469" s="57"/>
      <c r="OJ469" s="57"/>
      <c r="OK469" s="57"/>
      <c r="OL469" s="57"/>
      <c r="OM469" s="57"/>
      <c r="ON469" s="57"/>
      <c r="OO469" s="57"/>
      <c r="OP469" s="57"/>
      <c r="OQ469" s="57"/>
      <c r="OR469" s="57"/>
      <c r="OS469" s="57"/>
      <c r="OT469" s="57"/>
      <c r="OU469" s="57"/>
      <c r="OV469" s="57"/>
      <c r="OW469" s="57"/>
      <c r="OX469" s="57"/>
      <c r="OY469" s="57"/>
      <c r="OZ469" s="57"/>
      <c r="PA469" s="57"/>
      <c r="PB469" s="57"/>
      <c r="PC469" s="57"/>
      <c r="PD469" s="57"/>
      <c r="PE469" s="57"/>
      <c r="PF469" s="57"/>
      <c r="PG469" s="57"/>
      <c r="PH469" s="57"/>
      <c r="PI469" s="57"/>
      <c r="PJ469" s="57"/>
      <c r="PK469" s="57"/>
      <c r="PL469" s="57"/>
      <c r="PM469" s="57"/>
      <c r="PN469" s="57"/>
      <c r="PO469" s="57"/>
      <c r="PP469" s="57"/>
      <c r="PQ469" s="57"/>
      <c r="PR469" s="57"/>
      <c r="PS469" s="57"/>
      <c r="PT469" s="57"/>
      <c r="PU469" s="57"/>
      <c r="PV469" s="57"/>
      <c r="PW469" s="57"/>
      <c r="PX469" s="57"/>
      <c r="PY469" s="57"/>
      <c r="PZ469" s="57"/>
      <c r="QA469" s="57"/>
      <c r="QB469" s="57"/>
      <c r="QC469" s="57"/>
      <c r="QD469" s="57"/>
      <c r="QE469" s="57"/>
      <c r="QF469" s="57"/>
      <c r="QG469" s="57"/>
      <c r="QH469" s="57"/>
      <c r="QI469" s="57"/>
      <c r="QJ469" s="57"/>
      <c r="QK469" s="57"/>
      <c r="QL469" s="57"/>
      <c r="QM469" s="57"/>
      <c r="QN469" s="57"/>
      <c r="QO469" s="57"/>
      <c r="QP469" s="57"/>
      <c r="QQ469" s="57"/>
      <c r="QR469" s="57"/>
      <c r="QS469" s="57"/>
      <c r="QT469" s="57"/>
      <c r="QU469" s="57"/>
      <c r="QV469" s="57"/>
      <c r="QW469" s="57"/>
      <c r="QX469" s="57"/>
      <c r="QY469" s="57"/>
      <c r="QZ469" s="57"/>
      <c r="RA469" s="57"/>
      <c r="RB469" s="57"/>
      <c r="RC469" s="57"/>
      <c r="RD469" s="57"/>
      <c r="RE469" s="57"/>
      <c r="RF469" s="57"/>
      <c r="RG469" s="57"/>
      <c r="RH469" s="57"/>
      <c r="RI469" s="57"/>
      <c r="RJ469" s="57"/>
      <c r="RK469" s="57"/>
      <c r="RL469" s="57"/>
      <c r="RM469" s="57"/>
      <c r="RN469" s="57"/>
      <c r="RO469" s="57"/>
      <c r="RP469" s="57"/>
      <c r="RQ469" s="57"/>
      <c r="RR469" s="57"/>
      <c r="RS469" s="57"/>
      <c r="RT469" s="57"/>
      <c r="RU469" s="57"/>
      <c r="RV469" s="57"/>
      <c r="RW469" s="57"/>
      <c r="RX469" s="57"/>
      <c r="RY469" s="57"/>
      <c r="RZ469" s="57"/>
      <c r="SA469" s="57"/>
      <c r="SB469" s="57"/>
      <c r="SC469" s="57"/>
      <c r="SD469" s="57"/>
      <c r="SE469" s="57"/>
      <c r="SF469" s="57"/>
      <c r="SG469" s="57"/>
      <c r="SH469" s="57"/>
      <c r="SI469" s="57"/>
      <c r="SJ469" s="57"/>
      <c r="SK469" s="57"/>
      <c r="SL469" s="57"/>
      <c r="SM469" s="57"/>
      <c r="SN469" s="57"/>
      <c r="SO469" s="57"/>
      <c r="SP469" s="57"/>
      <c r="SQ469" s="57"/>
      <c r="SR469" s="57"/>
      <c r="SS469" s="57"/>
      <c r="ST469" s="57"/>
      <c r="SU469" s="57"/>
      <c r="SV469" s="57"/>
      <c r="SW469" s="57"/>
      <c r="SX469" s="57"/>
      <c r="SY469" s="57"/>
      <c r="SZ469" s="57"/>
      <c r="TA469" s="57"/>
      <c r="TB469" s="57"/>
      <c r="TC469" s="57"/>
      <c r="TD469" s="57"/>
      <c r="TE469" s="57"/>
      <c r="TF469" s="57"/>
      <c r="TG469" s="57"/>
      <c r="TH469" s="57"/>
      <c r="TI469" s="57"/>
      <c r="TJ469" s="57"/>
      <c r="TK469" s="57"/>
      <c r="TL469" s="57"/>
      <c r="TM469" s="57"/>
      <c r="TN469" s="57"/>
      <c r="TO469" s="57"/>
      <c r="TP469" s="57"/>
      <c r="TQ469" s="57"/>
      <c r="TR469" s="57"/>
      <c r="TS469" s="57"/>
      <c r="TT469" s="57"/>
      <c r="TU469" s="57"/>
      <c r="TV469" s="57"/>
      <c r="TW469" s="57"/>
      <c r="TX469" s="57"/>
      <c r="TY469" s="57"/>
      <c r="TZ469" s="57"/>
      <c r="UA469" s="57"/>
      <c r="UB469" s="57"/>
      <c r="UC469" s="57"/>
      <c r="UD469" s="57"/>
      <c r="UE469" s="57"/>
      <c r="UF469" s="57"/>
      <c r="UG469" s="57"/>
      <c r="UH469" s="57"/>
      <c r="UI469" s="57"/>
      <c r="UJ469" s="57"/>
      <c r="UK469" s="57"/>
      <c r="UL469" s="57"/>
      <c r="UM469" s="57"/>
      <c r="UN469" s="57"/>
      <c r="UO469" s="57"/>
      <c r="UP469" s="57"/>
      <c r="UQ469" s="57"/>
      <c r="UR469" s="57"/>
      <c r="US469" s="57"/>
      <c r="UT469" s="57"/>
      <c r="UU469" s="57"/>
      <c r="UV469" s="57"/>
      <c r="UW469" s="57"/>
      <c r="UX469" s="57"/>
      <c r="UY469" s="57"/>
      <c r="UZ469" s="57"/>
      <c r="VA469" s="57"/>
      <c r="VB469" s="57"/>
      <c r="VC469" s="57"/>
      <c r="VD469" s="57"/>
      <c r="VE469" s="57"/>
      <c r="VF469" s="57"/>
      <c r="VG469" s="57"/>
      <c r="VH469" s="57"/>
      <c r="VI469" s="57"/>
      <c r="VJ469" s="57"/>
      <c r="VK469" s="57"/>
      <c r="VL469" s="57"/>
      <c r="VM469" s="57"/>
      <c r="VN469" s="57"/>
      <c r="VO469" s="57"/>
      <c r="VP469" s="57"/>
      <c r="VQ469" s="57"/>
      <c r="VR469" s="57"/>
      <c r="VS469" s="57"/>
      <c r="VT469" s="57"/>
      <c r="VU469" s="57"/>
      <c r="VV469" s="57"/>
      <c r="VW469" s="57"/>
      <c r="VX469" s="57"/>
      <c r="VY469" s="57"/>
      <c r="VZ469" s="57"/>
      <c r="WA469" s="57"/>
      <c r="WB469" s="57"/>
      <c r="WC469" s="57"/>
      <c r="WD469" s="57"/>
      <c r="WE469" s="57"/>
      <c r="WF469" s="57"/>
      <c r="WG469" s="57"/>
      <c r="WH469" s="57"/>
      <c r="WI469" s="57"/>
      <c r="WJ469" s="57"/>
      <c r="WK469" s="57"/>
      <c r="WL469" s="57"/>
      <c r="WM469" s="57"/>
      <c r="WN469" s="57"/>
      <c r="WO469" s="57"/>
      <c r="WP469" s="57"/>
      <c r="WQ469" s="57"/>
      <c r="WR469" s="57"/>
      <c r="WS469" s="57"/>
      <c r="WT469" s="57"/>
      <c r="WU469" s="57"/>
      <c r="WV469" s="57"/>
      <c r="WW469" s="57"/>
      <c r="WX469" s="57"/>
      <c r="WY469" s="57"/>
      <c r="WZ469" s="57"/>
      <c r="XA469" s="57"/>
      <c r="XB469" s="57"/>
      <c r="XC469" s="57"/>
      <c r="XD469" s="57"/>
      <c r="XE469" s="57"/>
      <c r="XF469" s="57"/>
      <c r="XG469" s="57"/>
      <c r="XH469" s="57"/>
      <c r="XI469" s="57"/>
      <c r="XJ469" s="57"/>
      <c r="XK469" s="57"/>
      <c r="XL469" s="57"/>
      <c r="XM469" s="57"/>
      <c r="XN469" s="57"/>
      <c r="XO469" s="57"/>
      <c r="XP469" s="57"/>
      <c r="XQ469" s="57"/>
      <c r="XR469" s="57"/>
      <c r="XS469" s="57"/>
      <c r="XT469" s="57"/>
      <c r="XU469" s="57"/>
      <c r="XV469" s="57"/>
      <c r="XW469" s="57"/>
    </row>
    <row r="470">
      <c r="AI470" s="57"/>
      <c r="BR470" s="57"/>
      <c r="DA470" s="57"/>
      <c r="EJ470" s="57"/>
      <c r="EK470" s="57"/>
      <c r="EL470" s="57"/>
      <c r="EM470" s="57"/>
      <c r="EN470" s="57"/>
      <c r="EO470" s="57"/>
      <c r="EP470" s="57"/>
      <c r="EQ470" s="57"/>
      <c r="ER470" s="57"/>
      <c r="ES470" s="57"/>
      <c r="ET470" s="57"/>
      <c r="EU470" s="57"/>
      <c r="EV470" s="57"/>
      <c r="EW470" s="57"/>
      <c r="EX470" s="57"/>
      <c r="EY470" s="57"/>
      <c r="EZ470" s="57"/>
      <c r="FA470" s="57"/>
      <c r="FB470" s="57"/>
      <c r="FC470" s="57"/>
      <c r="FD470" s="57"/>
      <c r="FE470" s="57"/>
      <c r="FF470" s="57"/>
      <c r="FG470" s="57"/>
      <c r="FH470" s="57"/>
      <c r="FI470" s="57"/>
      <c r="FJ470" s="57"/>
      <c r="FK470" s="57"/>
      <c r="FL470" s="57"/>
      <c r="FM470" s="57"/>
      <c r="FN470" s="57"/>
      <c r="FO470" s="57"/>
      <c r="FP470" s="57"/>
      <c r="FQ470" s="57"/>
      <c r="FR470" s="57"/>
      <c r="FS470" s="57"/>
      <c r="FT470" s="57"/>
      <c r="FU470" s="57"/>
      <c r="FV470" s="57"/>
      <c r="FW470" s="57"/>
      <c r="FX470" s="57"/>
      <c r="FY470" s="57"/>
      <c r="FZ470" s="57"/>
      <c r="GA470" s="57"/>
      <c r="GB470" s="57"/>
      <c r="GC470" s="57"/>
      <c r="GD470" s="57"/>
      <c r="GE470" s="57"/>
      <c r="GF470" s="57"/>
      <c r="GG470" s="57"/>
      <c r="GH470" s="57"/>
      <c r="GI470" s="57"/>
      <c r="GJ470" s="57"/>
      <c r="GK470" s="57"/>
      <c r="GL470" s="57"/>
      <c r="GM470" s="57"/>
      <c r="GN470" s="57"/>
      <c r="GO470" s="57"/>
      <c r="GP470" s="57"/>
      <c r="GQ470" s="57"/>
      <c r="GR470" s="57"/>
      <c r="GS470" s="57"/>
      <c r="GT470" s="57"/>
      <c r="GU470" s="57"/>
      <c r="GV470" s="57"/>
      <c r="GW470" s="57"/>
      <c r="GX470" s="57"/>
      <c r="GY470" s="57"/>
      <c r="GZ470" s="57"/>
      <c r="HA470" s="57"/>
      <c r="HB470" s="57"/>
      <c r="HC470" s="57"/>
      <c r="HD470" s="57"/>
      <c r="HE470" s="57"/>
      <c r="HF470" s="57"/>
      <c r="HG470" s="57"/>
      <c r="HH470" s="57"/>
      <c r="HI470" s="57"/>
      <c r="HJ470" s="57"/>
      <c r="HK470" s="57"/>
      <c r="HL470" s="57"/>
      <c r="HM470" s="57"/>
      <c r="HN470" s="57"/>
      <c r="HO470" s="57"/>
      <c r="HP470" s="57"/>
      <c r="HQ470" s="57"/>
      <c r="HR470" s="57"/>
      <c r="HS470" s="57"/>
      <c r="HT470" s="57"/>
      <c r="HU470" s="57"/>
      <c r="HV470" s="57"/>
      <c r="HW470" s="57"/>
      <c r="HX470" s="57"/>
      <c r="HY470" s="57"/>
      <c r="HZ470" s="57"/>
      <c r="IA470" s="57"/>
      <c r="IB470" s="57"/>
      <c r="IC470" s="57"/>
      <c r="ID470" s="57"/>
      <c r="IE470" s="57"/>
      <c r="IF470" s="57"/>
      <c r="IG470" s="57"/>
      <c r="IH470" s="57"/>
      <c r="II470" s="57"/>
      <c r="IJ470" s="57"/>
      <c r="IK470" s="57"/>
      <c r="IL470" s="57"/>
      <c r="IM470" s="57"/>
      <c r="IN470" s="57"/>
      <c r="IO470" s="57"/>
      <c r="IP470" s="57"/>
      <c r="IQ470" s="57"/>
      <c r="IR470" s="57"/>
      <c r="IS470" s="57"/>
      <c r="IT470" s="57"/>
      <c r="IU470" s="57"/>
      <c r="IV470" s="57"/>
      <c r="IW470" s="57"/>
      <c r="IX470" s="57"/>
      <c r="IY470" s="57"/>
      <c r="IZ470" s="57"/>
      <c r="JA470" s="57"/>
      <c r="JB470" s="57"/>
      <c r="JC470" s="57"/>
      <c r="JD470" s="57"/>
      <c r="JE470" s="57"/>
      <c r="JF470" s="57"/>
      <c r="JG470" s="57"/>
      <c r="JH470" s="57"/>
      <c r="JI470" s="57"/>
      <c r="JJ470" s="57"/>
      <c r="JK470" s="57"/>
      <c r="JL470" s="57"/>
      <c r="JM470" s="57"/>
      <c r="JN470" s="57"/>
      <c r="JO470" s="57"/>
      <c r="JP470" s="57"/>
      <c r="JQ470" s="57"/>
      <c r="JR470" s="57"/>
      <c r="JS470" s="57"/>
      <c r="JT470" s="57"/>
      <c r="JU470" s="57"/>
      <c r="JV470" s="57"/>
      <c r="JW470" s="57"/>
      <c r="JX470" s="57"/>
      <c r="JY470" s="57"/>
      <c r="JZ470" s="57"/>
      <c r="KA470" s="57"/>
      <c r="KB470" s="57"/>
      <c r="KC470" s="57"/>
      <c r="KD470" s="57"/>
      <c r="KE470" s="57"/>
      <c r="KF470" s="57"/>
      <c r="KG470" s="57"/>
      <c r="KH470" s="57"/>
      <c r="KI470" s="57"/>
      <c r="KJ470" s="57"/>
      <c r="KK470" s="57"/>
      <c r="KL470" s="57"/>
      <c r="KM470" s="57"/>
      <c r="KN470" s="57"/>
      <c r="KO470" s="57"/>
      <c r="KP470" s="57"/>
      <c r="KQ470" s="57"/>
      <c r="KR470" s="57"/>
      <c r="KS470" s="57"/>
      <c r="KT470" s="57"/>
      <c r="KU470" s="57"/>
      <c r="KV470" s="57"/>
      <c r="KW470" s="57"/>
      <c r="KX470" s="57"/>
      <c r="KY470" s="57"/>
      <c r="KZ470" s="57"/>
      <c r="LA470" s="57"/>
      <c r="LB470" s="57"/>
      <c r="LC470" s="57"/>
      <c r="LD470" s="57"/>
      <c r="LE470" s="57"/>
      <c r="LF470" s="57"/>
      <c r="LG470" s="57"/>
      <c r="LH470" s="57"/>
      <c r="LI470" s="57"/>
      <c r="LJ470" s="57"/>
      <c r="LK470" s="57"/>
      <c r="LL470" s="57"/>
      <c r="LM470" s="57"/>
      <c r="LN470" s="57"/>
      <c r="LO470" s="57"/>
      <c r="LP470" s="57"/>
      <c r="LQ470" s="57"/>
      <c r="LR470" s="57"/>
      <c r="LS470" s="57"/>
      <c r="LT470" s="57"/>
      <c r="LU470" s="57"/>
      <c r="LV470" s="57"/>
      <c r="LW470" s="57"/>
      <c r="LX470" s="57"/>
      <c r="LY470" s="57"/>
      <c r="LZ470" s="57"/>
      <c r="MA470" s="57"/>
      <c r="MB470" s="57"/>
      <c r="MC470" s="57"/>
      <c r="MD470" s="57"/>
      <c r="ME470" s="57"/>
      <c r="MF470" s="57"/>
      <c r="MG470" s="57"/>
      <c r="MH470" s="57"/>
      <c r="MI470" s="57"/>
      <c r="MJ470" s="57"/>
      <c r="MK470" s="57"/>
      <c r="ML470" s="57"/>
      <c r="MM470" s="57"/>
      <c r="MN470" s="57"/>
      <c r="MO470" s="57"/>
      <c r="MP470" s="57"/>
      <c r="MQ470" s="57"/>
      <c r="MR470" s="57"/>
      <c r="MS470" s="57"/>
      <c r="MT470" s="57"/>
      <c r="MU470" s="57"/>
      <c r="MV470" s="57"/>
      <c r="MW470" s="57"/>
      <c r="MX470" s="57"/>
      <c r="MY470" s="57"/>
      <c r="MZ470" s="57"/>
      <c r="NA470" s="57"/>
      <c r="NB470" s="57"/>
      <c r="NC470" s="57"/>
      <c r="ND470" s="57"/>
      <c r="NE470" s="57"/>
      <c r="NF470" s="57"/>
      <c r="NG470" s="57"/>
      <c r="NH470" s="57"/>
      <c r="NI470" s="57"/>
      <c r="NJ470" s="57"/>
      <c r="NK470" s="57"/>
      <c r="NL470" s="57"/>
      <c r="NM470" s="57"/>
      <c r="NN470" s="57"/>
      <c r="NO470" s="57"/>
      <c r="NP470" s="57"/>
      <c r="NQ470" s="57"/>
      <c r="NR470" s="57"/>
      <c r="NS470" s="57"/>
      <c r="NT470" s="57"/>
      <c r="NU470" s="57"/>
      <c r="NV470" s="57"/>
      <c r="NW470" s="57"/>
      <c r="NX470" s="57"/>
      <c r="NY470" s="57"/>
      <c r="NZ470" s="57"/>
      <c r="OA470" s="57"/>
      <c r="OB470" s="57"/>
      <c r="OC470" s="57"/>
      <c r="OD470" s="57"/>
      <c r="OE470" s="57"/>
      <c r="OF470" s="57"/>
      <c r="OG470" s="57"/>
      <c r="OH470" s="57"/>
      <c r="OI470" s="57"/>
      <c r="OJ470" s="57"/>
      <c r="OK470" s="57"/>
      <c r="OL470" s="57"/>
      <c r="OM470" s="57"/>
      <c r="ON470" s="57"/>
      <c r="OO470" s="57"/>
      <c r="OP470" s="57"/>
      <c r="OQ470" s="57"/>
      <c r="OR470" s="57"/>
      <c r="OS470" s="57"/>
      <c r="OT470" s="57"/>
      <c r="OU470" s="57"/>
      <c r="OV470" s="57"/>
      <c r="OW470" s="57"/>
      <c r="OX470" s="57"/>
      <c r="OY470" s="57"/>
      <c r="OZ470" s="57"/>
      <c r="PA470" s="57"/>
      <c r="PB470" s="57"/>
      <c r="PC470" s="57"/>
      <c r="PD470" s="57"/>
      <c r="PE470" s="57"/>
      <c r="PF470" s="57"/>
      <c r="PG470" s="57"/>
      <c r="PH470" s="57"/>
      <c r="PI470" s="57"/>
      <c r="PJ470" s="57"/>
      <c r="PK470" s="57"/>
      <c r="PL470" s="57"/>
      <c r="PM470" s="57"/>
      <c r="PN470" s="57"/>
      <c r="PO470" s="57"/>
      <c r="PP470" s="57"/>
      <c r="PQ470" s="57"/>
      <c r="PR470" s="57"/>
      <c r="PS470" s="57"/>
      <c r="PT470" s="57"/>
      <c r="PU470" s="57"/>
      <c r="PV470" s="57"/>
      <c r="PW470" s="57"/>
      <c r="PX470" s="57"/>
      <c r="PY470" s="57"/>
      <c r="PZ470" s="57"/>
      <c r="QA470" s="57"/>
      <c r="QB470" s="57"/>
      <c r="QC470" s="57"/>
      <c r="QD470" s="57"/>
      <c r="QE470" s="57"/>
      <c r="QF470" s="57"/>
      <c r="QG470" s="57"/>
      <c r="QH470" s="57"/>
      <c r="QI470" s="57"/>
      <c r="QJ470" s="57"/>
      <c r="QK470" s="57"/>
      <c r="QL470" s="57"/>
      <c r="QM470" s="57"/>
      <c r="QN470" s="57"/>
      <c r="QO470" s="57"/>
      <c r="QP470" s="57"/>
      <c r="QQ470" s="57"/>
      <c r="QR470" s="57"/>
      <c r="QS470" s="57"/>
      <c r="QT470" s="57"/>
      <c r="QU470" s="57"/>
      <c r="QV470" s="57"/>
      <c r="QW470" s="57"/>
      <c r="QX470" s="57"/>
      <c r="QY470" s="57"/>
      <c r="QZ470" s="57"/>
      <c r="RA470" s="57"/>
      <c r="RB470" s="57"/>
      <c r="RC470" s="57"/>
      <c r="RD470" s="57"/>
      <c r="RE470" s="57"/>
      <c r="RF470" s="57"/>
      <c r="RG470" s="57"/>
      <c r="RH470" s="57"/>
      <c r="RI470" s="57"/>
      <c r="RJ470" s="57"/>
      <c r="RK470" s="57"/>
      <c r="RL470" s="57"/>
      <c r="RM470" s="57"/>
      <c r="RN470" s="57"/>
      <c r="RO470" s="57"/>
      <c r="RP470" s="57"/>
      <c r="RQ470" s="57"/>
      <c r="RR470" s="57"/>
      <c r="RS470" s="57"/>
      <c r="RT470" s="57"/>
      <c r="RU470" s="57"/>
      <c r="RV470" s="57"/>
      <c r="RW470" s="57"/>
      <c r="RX470" s="57"/>
      <c r="RY470" s="57"/>
      <c r="RZ470" s="57"/>
      <c r="SA470" s="57"/>
      <c r="SB470" s="57"/>
      <c r="SC470" s="57"/>
      <c r="SD470" s="57"/>
      <c r="SE470" s="57"/>
      <c r="SF470" s="57"/>
      <c r="SG470" s="57"/>
      <c r="SH470" s="57"/>
      <c r="SI470" s="57"/>
      <c r="SJ470" s="57"/>
      <c r="SK470" s="57"/>
      <c r="SL470" s="57"/>
      <c r="SM470" s="57"/>
      <c r="SN470" s="57"/>
      <c r="SO470" s="57"/>
      <c r="SP470" s="57"/>
      <c r="SQ470" s="57"/>
      <c r="SR470" s="57"/>
      <c r="SS470" s="57"/>
      <c r="ST470" s="57"/>
      <c r="SU470" s="57"/>
      <c r="SV470" s="57"/>
      <c r="SW470" s="57"/>
      <c r="SX470" s="57"/>
      <c r="SY470" s="57"/>
      <c r="SZ470" s="57"/>
      <c r="TA470" s="57"/>
      <c r="TB470" s="57"/>
      <c r="TC470" s="57"/>
      <c r="TD470" s="57"/>
      <c r="TE470" s="57"/>
      <c r="TF470" s="57"/>
      <c r="TG470" s="57"/>
      <c r="TH470" s="57"/>
      <c r="TI470" s="57"/>
      <c r="TJ470" s="57"/>
      <c r="TK470" s="57"/>
      <c r="TL470" s="57"/>
      <c r="TM470" s="57"/>
      <c r="TN470" s="57"/>
      <c r="TO470" s="57"/>
      <c r="TP470" s="57"/>
      <c r="TQ470" s="57"/>
      <c r="TR470" s="57"/>
      <c r="TS470" s="57"/>
      <c r="TT470" s="57"/>
      <c r="TU470" s="57"/>
      <c r="TV470" s="57"/>
      <c r="TW470" s="57"/>
      <c r="TX470" s="57"/>
      <c r="TY470" s="57"/>
      <c r="TZ470" s="57"/>
      <c r="UA470" s="57"/>
      <c r="UB470" s="57"/>
      <c r="UC470" s="57"/>
      <c r="UD470" s="57"/>
      <c r="UE470" s="57"/>
      <c r="UF470" s="57"/>
      <c r="UG470" s="57"/>
      <c r="UH470" s="57"/>
      <c r="UI470" s="57"/>
      <c r="UJ470" s="57"/>
      <c r="UK470" s="57"/>
      <c r="UL470" s="57"/>
      <c r="UM470" s="57"/>
      <c r="UN470" s="57"/>
      <c r="UO470" s="57"/>
      <c r="UP470" s="57"/>
      <c r="UQ470" s="57"/>
      <c r="UR470" s="57"/>
      <c r="US470" s="57"/>
      <c r="UT470" s="57"/>
      <c r="UU470" s="57"/>
      <c r="UV470" s="57"/>
      <c r="UW470" s="57"/>
      <c r="UX470" s="57"/>
      <c r="UY470" s="57"/>
      <c r="UZ470" s="57"/>
      <c r="VA470" s="57"/>
      <c r="VB470" s="57"/>
      <c r="VC470" s="57"/>
      <c r="VD470" s="57"/>
      <c r="VE470" s="57"/>
      <c r="VF470" s="57"/>
      <c r="VG470" s="57"/>
      <c r="VH470" s="57"/>
      <c r="VI470" s="57"/>
      <c r="VJ470" s="57"/>
      <c r="VK470" s="57"/>
      <c r="VL470" s="57"/>
      <c r="VM470" s="57"/>
      <c r="VN470" s="57"/>
      <c r="VO470" s="57"/>
      <c r="VP470" s="57"/>
      <c r="VQ470" s="57"/>
      <c r="VR470" s="57"/>
      <c r="VS470" s="57"/>
      <c r="VT470" s="57"/>
      <c r="VU470" s="57"/>
      <c r="VV470" s="57"/>
      <c r="VW470" s="57"/>
      <c r="VX470" s="57"/>
      <c r="VY470" s="57"/>
      <c r="VZ470" s="57"/>
      <c r="WA470" s="57"/>
      <c r="WB470" s="57"/>
      <c r="WC470" s="57"/>
      <c r="WD470" s="57"/>
      <c r="WE470" s="57"/>
      <c r="WF470" s="57"/>
      <c r="WG470" s="57"/>
      <c r="WH470" s="57"/>
      <c r="WI470" s="57"/>
      <c r="WJ470" s="57"/>
      <c r="WK470" s="57"/>
      <c r="WL470" s="57"/>
      <c r="WM470" s="57"/>
      <c r="WN470" s="57"/>
      <c r="WO470" s="57"/>
      <c r="WP470" s="57"/>
      <c r="WQ470" s="57"/>
      <c r="WR470" s="57"/>
      <c r="WS470" s="57"/>
      <c r="WT470" s="57"/>
      <c r="WU470" s="57"/>
      <c r="WV470" s="57"/>
      <c r="WW470" s="57"/>
      <c r="WX470" s="57"/>
      <c r="WY470" s="57"/>
      <c r="WZ470" s="57"/>
      <c r="XA470" s="57"/>
      <c r="XB470" s="57"/>
      <c r="XC470" s="57"/>
      <c r="XD470" s="57"/>
      <c r="XE470" s="57"/>
      <c r="XF470" s="57"/>
      <c r="XG470" s="57"/>
      <c r="XH470" s="57"/>
      <c r="XI470" s="57"/>
      <c r="XJ470" s="57"/>
      <c r="XK470" s="57"/>
      <c r="XL470" s="57"/>
      <c r="XM470" s="57"/>
      <c r="XN470" s="57"/>
      <c r="XO470" s="57"/>
      <c r="XP470" s="57"/>
      <c r="XQ470" s="57"/>
      <c r="XR470" s="57"/>
      <c r="XS470" s="57"/>
      <c r="XT470" s="57"/>
      <c r="XU470" s="57"/>
      <c r="XV470" s="57"/>
      <c r="XW470" s="57"/>
    </row>
    <row r="471">
      <c r="AI471" s="57"/>
      <c r="BR471" s="57"/>
      <c r="DA471" s="57"/>
      <c r="EJ471" s="57"/>
      <c r="EK471" s="57"/>
      <c r="EL471" s="57"/>
      <c r="EM471" s="57"/>
      <c r="EN471" s="57"/>
      <c r="EO471" s="57"/>
      <c r="EP471" s="57"/>
      <c r="EQ471" s="57"/>
      <c r="ER471" s="57"/>
      <c r="ES471" s="57"/>
      <c r="ET471" s="57"/>
      <c r="EU471" s="57"/>
      <c r="EV471" s="57"/>
      <c r="EW471" s="57"/>
      <c r="EX471" s="57"/>
      <c r="EY471" s="57"/>
      <c r="EZ471" s="57"/>
      <c r="FA471" s="57"/>
      <c r="FB471" s="57"/>
      <c r="FC471" s="57"/>
      <c r="FD471" s="57"/>
      <c r="FE471" s="57"/>
      <c r="FF471" s="57"/>
      <c r="FG471" s="57"/>
      <c r="FH471" s="57"/>
      <c r="FI471" s="57"/>
      <c r="FJ471" s="57"/>
      <c r="FK471" s="57"/>
      <c r="FL471" s="57"/>
      <c r="FM471" s="57"/>
      <c r="FN471" s="57"/>
      <c r="FO471" s="57"/>
      <c r="FP471" s="57"/>
      <c r="FQ471" s="57"/>
      <c r="FR471" s="57"/>
      <c r="FS471" s="57"/>
      <c r="FT471" s="57"/>
      <c r="FU471" s="57"/>
      <c r="FV471" s="57"/>
      <c r="FW471" s="57"/>
      <c r="FX471" s="57"/>
      <c r="FY471" s="57"/>
      <c r="FZ471" s="57"/>
      <c r="GA471" s="57"/>
      <c r="GB471" s="57"/>
      <c r="GC471" s="57"/>
      <c r="GD471" s="57"/>
      <c r="GE471" s="57"/>
      <c r="GF471" s="57"/>
      <c r="GG471" s="57"/>
      <c r="GH471" s="57"/>
      <c r="GI471" s="57"/>
      <c r="GJ471" s="57"/>
      <c r="GK471" s="57"/>
      <c r="GL471" s="57"/>
      <c r="GM471" s="57"/>
      <c r="GN471" s="57"/>
      <c r="GO471" s="57"/>
      <c r="GP471" s="57"/>
      <c r="GQ471" s="57"/>
      <c r="GR471" s="57"/>
      <c r="GS471" s="57"/>
      <c r="GT471" s="57"/>
      <c r="GU471" s="57"/>
      <c r="GV471" s="57"/>
      <c r="GW471" s="57"/>
      <c r="GX471" s="57"/>
      <c r="GY471" s="57"/>
      <c r="GZ471" s="57"/>
      <c r="HA471" s="57"/>
      <c r="HB471" s="57"/>
      <c r="HC471" s="57"/>
      <c r="HD471" s="57"/>
      <c r="HE471" s="57"/>
      <c r="HF471" s="57"/>
      <c r="HG471" s="57"/>
      <c r="HH471" s="57"/>
      <c r="HI471" s="57"/>
      <c r="HJ471" s="57"/>
      <c r="HK471" s="57"/>
      <c r="HL471" s="57"/>
      <c r="HM471" s="57"/>
      <c r="HN471" s="57"/>
      <c r="HO471" s="57"/>
      <c r="HP471" s="57"/>
      <c r="HQ471" s="57"/>
      <c r="HR471" s="57"/>
      <c r="HS471" s="57"/>
      <c r="HT471" s="57"/>
      <c r="HU471" s="57"/>
      <c r="HV471" s="57"/>
      <c r="HW471" s="57"/>
      <c r="HX471" s="57"/>
      <c r="HY471" s="57"/>
      <c r="HZ471" s="57"/>
      <c r="IA471" s="57"/>
      <c r="IB471" s="57"/>
      <c r="IC471" s="57"/>
      <c r="ID471" s="57"/>
      <c r="IE471" s="57"/>
      <c r="IF471" s="57"/>
      <c r="IG471" s="57"/>
      <c r="IH471" s="57"/>
      <c r="II471" s="57"/>
      <c r="IJ471" s="57"/>
      <c r="IK471" s="57"/>
      <c r="IL471" s="57"/>
      <c r="IM471" s="57"/>
      <c r="IN471" s="57"/>
      <c r="IO471" s="57"/>
      <c r="IP471" s="57"/>
      <c r="IQ471" s="57"/>
      <c r="IR471" s="57"/>
      <c r="IS471" s="57"/>
      <c r="IT471" s="57"/>
      <c r="IU471" s="57"/>
      <c r="IV471" s="57"/>
      <c r="IW471" s="57"/>
      <c r="IX471" s="57"/>
      <c r="IY471" s="57"/>
      <c r="IZ471" s="57"/>
      <c r="JA471" s="57"/>
      <c r="JB471" s="57"/>
      <c r="JC471" s="57"/>
      <c r="JD471" s="57"/>
      <c r="JE471" s="57"/>
      <c r="JF471" s="57"/>
      <c r="JG471" s="57"/>
      <c r="JH471" s="57"/>
      <c r="JI471" s="57"/>
      <c r="JJ471" s="57"/>
      <c r="JK471" s="57"/>
      <c r="JL471" s="57"/>
      <c r="JM471" s="57"/>
      <c r="JN471" s="57"/>
      <c r="JO471" s="57"/>
      <c r="JP471" s="57"/>
      <c r="JQ471" s="57"/>
      <c r="JR471" s="57"/>
      <c r="JS471" s="57"/>
      <c r="JT471" s="57"/>
      <c r="JU471" s="57"/>
      <c r="JV471" s="57"/>
      <c r="JW471" s="57"/>
      <c r="JX471" s="57"/>
      <c r="JY471" s="57"/>
      <c r="JZ471" s="57"/>
      <c r="KA471" s="57"/>
      <c r="KB471" s="57"/>
      <c r="KC471" s="57"/>
      <c r="KD471" s="57"/>
      <c r="KE471" s="57"/>
      <c r="KF471" s="57"/>
      <c r="KG471" s="57"/>
      <c r="KH471" s="57"/>
      <c r="KI471" s="57"/>
      <c r="KJ471" s="57"/>
      <c r="KK471" s="57"/>
      <c r="KL471" s="57"/>
      <c r="KM471" s="57"/>
      <c r="KN471" s="57"/>
      <c r="KO471" s="57"/>
      <c r="KP471" s="57"/>
      <c r="KQ471" s="57"/>
      <c r="KR471" s="57"/>
      <c r="KS471" s="57"/>
      <c r="KT471" s="57"/>
      <c r="KU471" s="57"/>
      <c r="KV471" s="57"/>
      <c r="KW471" s="57"/>
      <c r="KX471" s="57"/>
      <c r="KY471" s="57"/>
      <c r="KZ471" s="57"/>
      <c r="LA471" s="57"/>
      <c r="LB471" s="57"/>
      <c r="LC471" s="57"/>
      <c r="LD471" s="57"/>
      <c r="LE471" s="57"/>
      <c r="LF471" s="57"/>
      <c r="LG471" s="57"/>
      <c r="LH471" s="57"/>
      <c r="LI471" s="57"/>
      <c r="LJ471" s="57"/>
      <c r="LK471" s="57"/>
      <c r="LL471" s="57"/>
      <c r="LM471" s="57"/>
      <c r="LN471" s="57"/>
      <c r="LO471" s="57"/>
      <c r="LP471" s="57"/>
      <c r="LQ471" s="57"/>
      <c r="LR471" s="57"/>
      <c r="LS471" s="57"/>
      <c r="LT471" s="57"/>
      <c r="LU471" s="57"/>
      <c r="LV471" s="57"/>
      <c r="LW471" s="57"/>
      <c r="LX471" s="57"/>
      <c r="LY471" s="57"/>
      <c r="LZ471" s="57"/>
      <c r="MA471" s="57"/>
      <c r="MB471" s="57"/>
      <c r="MC471" s="57"/>
      <c r="MD471" s="57"/>
      <c r="ME471" s="57"/>
      <c r="MF471" s="57"/>
      <c r="MG471" s="57"/>
      <c r="MH471" s="57"/>
      <c r="MI471" s="57"/>
      <c r="MJ471" s="57"/>
      <c r="MK471" s="57"/>
      <c r="ML471" s="57"/>
      <c r="MM471" s="57"/>
      <c r="MN471" s="57"/>
      <c r="MO471" s="57"/>
      <c r="MP471" s="57"/>
      <c r="MQ471" s="57"/>
      <c r="MR471" s="57"/>
      <c r="MS471" s="57"/>
      <c r="MT471" s="57"/>
      <c r="MU471" s="57"/>
      <c r="MV471" s="57"/>
      <c r="MW471" s="57"/>
      <c r="MX471" s="57"/>
      <c r="MY471" s="57"/>
      <c r="MZ471" s="57"/>
      <c r="NA471" s="57"/>
      <c r="NB471" s="57"/>
      <c r="NC471" s="57"/>
      <c r="ND471" s="57"/>
      <c r="NE471" s="57"/>
      <c r="NF471" s="57"/>
      <c r="NG471" s="57"/>
      <c r="NH471" s="57"/>
      <c r="NI471" s="57"/>
      <c r="NJ471" s="57"/>
      <c r="NK471" s="57"/>
      <c r="NL471" s="57"/>
      <c r="NM471" s="57"/>
      <c r="NN471" s="57"/>
      <c r="NO471" s="57"/>
      <c r="NP471" s="57"/>
      <c r="NQ471" s="57"/>
      <c r="NR471" s="57"/>
      <c r="NS471" s="57"/>
      <c r="NT471" s="57"/>
      <c r="NU471" s="57"/>
      <c r="NV471" s="57"/>
      <c r="NW471" s="57"/>
      <c r="NX471" s="57"/>
      <c r="NY471" s="57"/>
      <c r="NZ471" s="57"/>
      <c r="OA471" s="57"/>
      <c r="OB471" s="57"/>
      <c r="OC471" s="57"/>
      <c r="OD471" s="57"/>
      <c r="OE471" s="57"/>
      <c r="OF471" s="57"/>
      <c r="OG471" s="57"/>
      <c r="OH471" s="57"/>
      <c r="OI471" s="57"/>
      <c r="OJ471" s="57"/>
      <c r="OK471" s="57"/>
      <c r="OL471" s="57"/>
      <c r="OM471" s="57"/>
      <c r="ON471" s="57"/>
      <c r="OO471" s="57"/>
      <c r="OP471" s="57"/>
      <c r="OQ471" s="57"/>
      <c r="OR471" s="57"/>
      <c r="OS471" s="57"/>
      <c r="OT471" s="57"/>
      <c r="OU471" s="57"/>
      <c r="OV471" s="57"/>
      <c r="OW471" s="57"/>
      <c r="OX471" s="57"/>
      <c r="OY471" s="57"/>
      <c r="OZ471" s="57"/>
      <c r="PA471" s="57"/>
      <c r="PB471" s="57"/>
      <c r="PC471" s="57"/>
      <c r="PD471" s="57"/>
      <c r="PE471" s="57"/>
      <c r="PF471" s="57"/>
      <c r="PG471" s="57"/>
      <c r="PH471" s="57"/>
      <c r="PI471" s="57"/>
      <c r="PJ471" s="57"/>
      <c r="PK471" s="57"/>
      <c r="PL471" s="57"/>
      <c r="PM471" s="57"/>
      <c r="PN471" s="57"/>
      <c r="PO471" s="57"/>
      <c r="PP471" s="57"/>
      <c r="PQ471" s="57"/>
      <c r="PR471" s="57"/>
      <c r="PS471" s="57"/>
      <c r="PT471" s="57"/>
      <c r="PU471" s="57"/>
      <c r="PV471" s="57"/>
      <c r="PW471" s="57"/>
      <c r="PX471" s="57"/>
      <c r="PY471" s="57"/>
      <c r="PZ471" s="57"/>
      <c r="QA471" s="57"/>
      <c r="QB471" s="57"/>
      <c r="QC471" s="57"/>
      <c r="QD471" s="57"/>
      <c r="QE471" s="57"/>
      <c r="QF471" s="57"/>
      <c r="QG471" s="57"/>
      <c r="QH471" s="57"/>
      <c r="QI471" s="57"/>
      <c r="QJ471" s="57"/>
      <c r="QK471" s="57"/>
      <c r="QL471" s="57"/>
      <c r="QM471" s="57"/>
      <c r="QN471" s="57"/>
      <c r="QO471" s="57"/>
      <c r="QP471" s="57"/>
      <c r="QQ471" s="57"/>
      <c r="QR471" s="57"/>
      <c r="QS471" s="57"/>
      <c r="QT471" s="57"/>
      <c r="QU471" s="57"/>
      <c r="QV471" s="57"/>
      <c r="QW471" s="57"/>
      <c r="QX471" s="57"/>
      <c r="QY471" s="57"/>
      <c r="QZ471" s="57"/>
      <c r="RA471" s="57"/>
      <c r="RB471" s="57"/>
      <c r="RC471" s="57"/>
      <c r="RD471" s="57"/>
      <c r="RE471" s="57"/>
      <c r="RF471" s="57"/>
      <c r="RG471" s="57"/>
      <c r="RH471" s="57"/>
      <c r="RI471" s="57"/>
      <c r="RJ471" s="57"/>
      <c r="RK471" s="57"/>
      <c r="RL471" s="57"/>
      <c r="RM471" s="57"/>
      <c r="RN471" s="57"/>
      <c r="RO471" s="57"/>
      <c r="RP471" s="57"/>
      <c r="RQ471" s="57"/>
      <c r="RR471" s="57"/>
      <c r="RS471" s="57"/>
      <c r="RT471" s="57"/>
      <c r="RU471" s="57"/>
      <c r="RV471" s="57"/>
      <c r="RW471" s="57"/>
      <c r="RX471" s="57"/>
      <c r="RY471" s="57"/>
      <c r="RZ471" s="57"/>
      <c r="SA471" s="57"/>
      <c r="SB471" s="57"/>
      <c r="SC471" s="57"/>
      <c r="SD471" s="57"/>
      <c r="SE471" s="57"/>
      <c r="SF471" s="57"/>
      <c r="SG471" s="57"/>
      <c r="SH471" s="57"/>
      <c r="SI471" s="57"/>
      <c r="SJ471" s="57"/>
      <c r="SK471" s="57"/>
      <c r="SL471" s="57"/>
      <c r="SM471" s="57"/>
      <c r="SN471" s="57"/>
      <c r="SO471" s="57"/>
      <c r="SP471" s="57"/>
      <c r="SQ471" s="57"/>
      <c r="SR471" s="57"/>
      <c r="SS471" s="57"/>
      <c r="ST471" s="57"/>
      <c r="SU471" s="57"/>
      <c r="SV471" s="57"/>
      <c r="SW471" s="57"/>
      <c r="SX471" s="57"/>
      <c r="SY471" s="57"/>
      <c r="SZ471" s="57"/>
      <c r="TA471" s="57"/>
      <c r="TB471" s="57"/>
      <c r="TC471" s="57"/>
      <c r="TD471" s="57"/>
      <c r="TE471" s="57"/>
      <c r="TF471" s="57"/>
      <c r="TG471" s="57"/>
      <c r="TH471" s="57"/>
      <c r="TI471" s="57"/>
      <c r="TJ471" s="57"/>
      <c r="TK471" s="57"/>
      <c r="TL471" s="57"/>
      <c r="TM471" s="57"/>
      <c r="TN471" s="57"/>
      <c r="TO471" s="57"/>
      <c r="TP471" s="57"/>
      <c r="TQ471" s="57"/>
      <c r="TR471" s="57"/>
      <c r="TS471" s="57"/>
      <c r="TT471" s="57"/>
      <c r="TU471" s="57"/>
      <c r="TV471" s="57"/>
      <c r="TW471" s="57"/>
      <c r="TX471" s="57"/>
      <c r="TY471" s="57"/>
      <c r="TZ471" s="57"/>
      <c r="UA471" s="57"/>
      <c r="UB471" s="57"/>
      <c r="UC471" s="57"/>
      <c r="UD471" s="57"/>
      <c r="UE471" s="57"/>
      <c r="UF471" s="57"/>
      <c r="UG471" s="57"/>
      <c r="UH471" s="57"/>
      <c r="UI471" s="57"/>
      <c r="UJ471" s="57"/>
      <c r="UK471" s="57"/>
      <c r="UL471" s="57"/>
      <c r="UM471" s="57"/>
      <c r="UN471" s="57"/>
      <c r="UO471" s="57"/>
      <c r="UP471" s="57"/>
      <c r="UQ471" s="57"/>
      <c r="UR471" s="57"/>
      <c r="US471" s="57"/>
      <c r="UT471" s="57"/>
      <c r="UU471" s="57"/>
      <c r="UV471" s="57"/>
      <c r="UW471" s="57"/>
      <c r="UX471" s="57"/>
      <c r="UY471" s="57"/>
      <c r="UZ471" s="57"/>
      <c r="VA471" s="57"/>
      <c r="VB471" s="57"/>
      <c r="VC471" s="57"/>
      <c r="VD471" s="57"/>
      <c r="VE471" s="57"/>
      <c r="VF471" s="57"/>
      <c r="VG471" s="57"/>
      <c r="VH471" s="57"/>
      <c r="VI471" s="57"/>
      <c r="VJ471" s="57"/>
      <c r="VK471" s="57"/>
      <c r="VL471" s="57"/>
      <c r="VM471" s="57"/>
      <c r="VN471" s="57"/>
      <c r="VO471" s="57"/>
      <c r="VP471" s="57"/>
      <c r="VQ471" s="57"/>
      <c r="VR471" s="57"/>
      <c r="VS471" s="57"/>
      <c r="VT471" s="57"/>
      <c r="VU471" s="57"/>
      <c r="VV471" s="57"/>
      <c r="VW471" s="57"/>
      <c r="VX471" s="57"/>
      <c r="VY471" s="57"/>
      <c r="VZ471" s="57"/>
      <c r="WA471" s="57"/>
      <c r="WB471" s="57"/>
      <c r="WC471" s="57"/>
      <c r="WD471" s="57"/>
      <c r="WE471" s="57"/>
      <c r="WF471" s="57"/>
      <c r="WG471" s="57"/>
      <c r="WH471" s="57"/>
      <c r="WI471" s="57"/>
      <c r="WJ471" s="57"/>
      <c r="WK471" s="57"/>
      <c r="WL471" s="57"/>
      <c r="WM471" s="57"/>
      <c r="WN471" s="57"/>
      <c r="WO471" s="57"/>
      <c r="WP471" s="57"/>
      <c r="WQ471" s="57"/>
      <c r="WR471" s="57"/>
      <c r="WS471" s="57"/>
      <c r="WT471" s="57"/>
      <c r="WU471" s="57"/>
      <c r="WV471" s="57"/>
      <c r="WW471" s="57"/>
      <c r="WX471" s="57"/>
      <c r="WY471" s="57"/>
      <c r="WZ471" s="57"/>
      <c r="XA471" s="57"/>
      <c r="XB471" s="57"/>
      <c r="XC471" s="57"/>
      <c r="XD471" s="57"/>
      <c r="XE471" s="57"/>
      <c r="XF471" s="57"/>
      <c r="XG471" s="57"/>
      <c r="XH471" s="57"/>
      <c r="XI471" s="57"/>
      <c r="XJ471" s="57"/>
      <c r="XK471" s="57"/>
      <c r="XL471" s="57"/>
      <c r="XM471" s="57"/>
      <c r="XN471" s="57"/>
      <c r="XO471" s="57"/>
      <c r="XP471" s="57"/>
      <c r="XQ471" s="57"/>
      <c r="XR471" s="57"/>
      <c r="XS471" s="57"/>
      <c r="XT471" s="57"/>
      <c r="XU471" s="57"/>
      <c r="XV471" s="57"/>
      <c r="XW471" s="57"/>
    </row>
    <row r="472">
      <c r="AI472" s="57"/>
      <c r="BR472" s="57"/>
      <c r="DA472" s="57"/>
      <c r="EJ472" s="57"/>
      <c r="EK472" s="57"/>
      <c r="EL472" s="57"/>
      <c r="EM472" s="57"/>
      <c r="EN472" s="57"/>
      <c r="EO472" s="57"/>
      <c r="EP472" s="57"/>
      <c r="EQ472" s="57"/>
      <c r="ER472" s="57"/>
      <c r="ES472" s="57"/>
      <c r="ET472" s="57"/>
      <c r="EU472" s="57"/>
      <c r="EV472" s="57"/>
      <c r="EW472" s="57"/>
      <c r="EX472" s="57"/>
      <c r="EY472" s="57"/>
      <c r="EZ472" s="57"/>
      <c r="FA472" s="57"/>
      <c r="FB472" s="57"/>
      <c r="FC472" s="57"/>
      <c r="FD472" s="57"/>
      <c r="FE472" s="57"/>
      <c r="FF472" s="57"/>
      <c r="FG472" s="57"/>
      <c r="FH472" s="57"/>
      <c r="FI472" s="57"/>
      <c r="FJ472" s="57"/>
      <c r="FK472" s="57"/>
      <c r="FL472" s="57"/>
      <c r="FM472" s="57"/>
      <c r="FN472" s="57"/>
      <c r="FO472" s="57"/>
      <c r="FP472" s="57"/>
      <c r="FQ472" s="57"/>
      <c r="FR472" s="57"/>
      <c r="FS472" s="57"/>
      <c r="FT472" s="57"/>
      <c r="FU472" s="57"/>
      <c r="FV472" s="57"/>
      <c r="FW472" s="57"/>
      <c r="FX472" s="57"/>
      <c r="FY472" s="57"/>
      <c r="FZ472" s="57"/>
      <c r="GA472" s="57"/>
      <c r="GB472" s="57"/>
      <c r="GC472" s="57"/>
      <c r="GD472" s="57"/>
      <c r="GE472" s="57"/>
      <c r="GF472" s="57"/>
      <c r="GG472" s="57"/>
      <c r="GH472" s="57"/>
      <c r="GI472" s="57"/>
      <c r="GJ472" s="57"/>
      <c r="GK472" s="57"/>
      <c r="GL472" s="57"/>
      <c r="GM472" s="57"/>
      <c r="GN472" s="57"/>
      <c r="GO472" s="57"/>
      <c r="GP472" s="57"/>
      <c r="GQ472" s="57"/>
      <c r="GR472" s="57"/>
      <c r="GS472" s="57"/>
      <c r="GT472" s="57"/>
      <c r="GU472" s="57"/>
      <c r="GV472" s="57"/>
      <c r="GW472" s="57"/>
      <c r="GX472" s="57"/>
      <c r="GY472" s="57"/>
      <c r="GZ472" s="57"/>
      <c r="HA472" s="57"/>
      <c r="HB472" s="57"/>
      <c r="HC472" s="57"/>
      <c r="HD472" s="57"/>
      <c r="HE472" s="57"/>
      <c r="HF472" s="57"/>
      <c r="HG472" s="57"/>
      <c r="HH472" s="57"/>
      <c r="HI472" s="57"/>
      <c r="HJ472" s="57"/>
      <c r="HK472" s="57"/>
      <c r="HL472" s="57"/>
      <c r="HM472" s="57"/>
      <c r="HN472" s="57"/>
      <c r="HO472" s="57"/>
      <c r="HP472" s="57"/>
      <c r="HQ472" s="57"/>
      <c r="HR472" s="57"/>
      <c r="HS472" s="57"/>
      <c r="HT472" s="57"/>
      <c r="HU472" s="57"/>
      <c r="HV472" s="57"/>
      <c r="HW472" s="57"/>
      <c r="HX472" s="57"/>
      <c r="HY472" s="57"/>
      <c r="HZ472" s="57"/>
      <c r="IA472" s="57"/>
      <c r="IB472" s="57"/>
      <c r="IC472" s="57"/>
      <c r="ID472" s="57"/>
      <c r="IE472" s="57"/>
      <c r="IF472" s="57"/>
      <c r="IG472" s="57"/>
      <c r="IH472" s="57"/>
      <c r="II472" s="57"/>
      <c r="IJ472" s="57"/>
      <c r="IK472" s="57"/>
      <c r="IL472" s="57"/>
      <c r="IM472" s="57"/>
      <c r="IN472" s="57"/>
      <c r="IO472" s="57"/>
      <c r="IP472" s="57"/>
      <c r="IQ472" s="57"/>
      <c r="IR472" s="57"/>
      <c r="IS472" s="57"/>
      <c r="IT472" s="57"/>
      <c r="IU472" s="57"/>
      <c r="IV472" s="57"/>
      <c r="IW472" s="57"/>
      <c r="IX472" s="57"/>
      <c r="IY472" s="57"/>
      <c r="IZ472" s="57"/>
      <c r="JA472" s="57"/>
      <c r="JB472" s="57"/>
      <c r="JC472" s="57"/>
      <c r="JD472" s="57"/>
      <c r="JE472" s="57"/>
      <c r="JF472" s="57"/>
      <c r="JG472" s="57"/>
      <c r="JH472" s="57"/>
      <c r="JI472" s="57"/>
      <c r="JJ472" s="57"/>
      <c r="JK472" s="57"/>
      <c r="JL472" s="57"/>
      <c r="JM472" s="57"/>
      <c r="JN472" s="57"/>
      <c r="JO472" s="57"/>
      <c r="JP472" s="57"/>
      <c r="JQ472" s="57"/>
      <c r="JR472" s="57"/>
      <c r="JS472" s="57"/>
      <c r="JT472" s="57"/>
      <c r="JU472" s="57"/>
      <c r="JV472" s="57"/>
      <c r="JW472" s="57"/>
      <c r="JX472" s="57"/>
      <c r="JY472" s="57"/>
      <c r="JZ472" s="57"/>
      <c r="KA472" s="57"/>
      <c r="KB472" s="57"/>
      <c r="KC472" s="57"/>
      <c r="KD472" s="57"/>
      <c r="KE472" s="57"/>
      <c r="KF472" s="57"/>
      <c r="KG472" s="57"/>
      <c r="KH472" s="57"/>
      <c r="KI472" s="57"/>
      <c r="KJ472" s="57"/>
      <c r="KK472" s="57"/>
      <c r="KL472" s="57"/>
      <c r="KM472" s="57"/>
      <c r="KN472" s="57"/>
      <c r="KO472" s="57"/>
      <c r="KP472" s="57"/>
      <c r="KQ472" s="57"/>
      <c r="KR472" s="57"/>
      <c r="KS472" s="57"/>
      <c r="KT472" s="57"/>
      <c r="KU472" s="57"/>
      <c r="KV472" s="57"/>
      <c r="KW472" s="57"/>
      <c r="KX472" s="57"/>
      <c r="KY472" s="57"/>
      <c r="KZ472" s="57"/>
      <c r="LA472" s="57"/>
      <c r="LB472" s="57"/>
      <c r="LC472" s="57"/>
      <c r="LD472" s="57"/>
      <c r="LE472" s="57"/>
      <c r="LF472" s="57"/>
      <c r="LG472" s="57"/>
      <c r="LH472" s="57"/>
      <c r="LI472" s="57"/>
      <c r="LJ472" s="57"/>
      <c r="LK472" s="57"/>
      <c r="LL472" s="57"/>
      <c r="LM472" s="57"/>
      <c r="LN472" s="57"/>
      <c r="LO472" s="57"/>
      <c r="LP472" s="57"/>
      <c r="LQ472" s="57"/>
      <c r="LR472" s="57"/>
      <c r="LS472" s="57"/>
      <c r="LT472" s="57"/>
      <c r="LU472" s="57"/>
      <c r="LV472" s="57"/>
      <c r="LW472" s="57"/>
      <c r="LX472" s="57"/>
      <c r="LY472" s="57"/>
      <c r="LZ472" s="57"/>
      <c r="MA472" s="57"/>
      <c r="MB472" s="57"/>
      <c r="MC472" s="57"/>
      <c r="MD472" s="57"/>
      <c r="ME472" s="57"/>
      <c r="MF472" s="57"/>
      <c r="MG472" s="57"/>
      <c r="MH472" s="57"/>
      <c r="MI472" s="57"/>
      <c r="MJ472" s="57"/>
      <c r="MK472" s="57"/>
      <c r="ML472" s="57"/>
      <c r="MM472" s="57"/>
      <c r="MN472" s="57"/>
      <c r="MO472" s="57"/>
      <c r="MP472" s="57"/>
      <c r="MQ472" s="57"/>
      <c r="MR472" s="57"/>
      <c r="MS472" s="57"/>
      <c r="MT472" s="57"/>
      <c r="MU472" s="57"/>
      <c r="MV472" s="57"/>
      <c r="MW472" s="57"/>
      <c r="MX472" s="57"/>
      <c r="MY472" s="57"/>
      <c r="MZ472" s="57"/>
      <c r="NA472" s="57"/>
      <c r="NB472" s="57"/>
      <c r="NC472" s="57"/>
      <c r="ND472" s="57"/>
      <c r="NE472" s="57"/>
      <c r="NF472" s="57"/>
      <c r="NG472" s="57"/>
      <c r="NH472" s="57"/>
      <c r="NI472" s="57"/>
      <c r="NJ472" s="57"/>
      <c r="NK472" s="57"/>
      <c r="NL472" s="57"/>
      <c r="NM472" s="57"/>
      <c r="NN472" s="57"/>
      <c r="NO472" s="57"/>
      <c r="NP472" s="57"/>
      <c r="NQ472" s="57"/>
      <c r="NR472" s="57"/>
      <c r="NS472" s="57"/>
      <c r="NT472" s="57"/>
      <c r="NU472" s="57"/>
      <c r="NV472" s="57"/>
      <c r="NW472" s="57"/>
      <c r="NX472" s="57"/>
      <c r="NY472" s="57"/>
      <c r="NZ472" s="57"/>
      <c r="OA472" s="57"/>
      <c r="OB472" s="57"/>
      <c r="OC472" s="57"/>
      <c r="OD472" s="57"/>
      <c r="OE472" s="57"/>
      <c r="OF472" s="57"/>
      <c r="OG472" s="57"/>
      <c r="OH472" s="57"/>
      <c r="OI472" s="57"/>
      <c r="OJ472" s="57"/>
      <c r="OK472" s="57"/>
      <c r="OL472" s="57"/>
      <c r="OM472" s="57"/>
      <c r="ON472" s="57"/>
      <c r="OO472" s="57"/>
      <c r="OP472" s="57"/>
      <c r="OQ472" s="57"/>
      <c r="OR472" s="57"/>
      <c r="OS472" s="57"/>
      <c r="OT472" s="57"/>
      <c r="OU472" s="57"/>
      <c r="OV472" s="57"/>
      <c r="OW472" s="57"/>
      <c r="OX472" s="57"/>
      <c r="OY472" s="57"/>
      <c r="OZ472" s="57"/>
      <c r="PA472" s="57"/>
      <c r="PB472" s="57"/>
      <c r="PC472" s="57"/>
      <c r="PD472" s="57"/>
      <c r="PE472" s="57"/>
      <c r="PF472" s="57"/>
      <c r="PG472" s="57"/>
      <c r="PH472" s="57"/>
      <c r="PI472" s="57"/>
      <c r="PJ472" s="57"/>
      <c r="PK472" s="57"/>
      <c r="PL472" s="57"/>
      <c r="PM472" s="57"/>
      <c r="PN472" s="57"/>
      <c r="PO472" s="57"/>
      <c r="PP472" s="57"/>
      <c r="PQ472" s="57"/>
      <c r="PR472" s="57"/>
      <c r="PS472" s="57"/>
      <c r="PT472" s="57"/>
      <c r="PU472" s="57"/>
      <c r="PV472" s="57"/>
      <c r="PW472" s="57"/>
      <c r="PX472" s="57"/>
      <c r="PY472" s="57"/>
      <c r="PZ472" s="57"/>
      <c r="QA472" s="57"/>
      <c r="QB472" s="57"/>
      <c r="QC472" s="57"/>
      <c r="QD472" s="57"/>
      <c r="QE472" s="57"/>
      <c r="QF472" s="57"/>
      <c r="QG472" s="57"/>
      <c r="QH472" s="57"/>
      <c r="QI472" s="57"/>
      <c r="QJ472" s="57"/>
      <c r="QK472" s="57"/>
      <c r="QL472" s="57"/>
      <c r="QM472" s="57"/>
      <c r="QN472" s="57"/>
      <c r="QO472" s="57"/>
      <c r="QP472" s="57"/>
      <c r="QQ472" s="57"/>
      <c r="QR472" s="57"/>
      <c r="QS472" s="57"/>
      <c r="QT472" s="57"/>
      <c r="QU472" s="57"/>
      <c r="QV472" s="57"/>
      <c r="QW472" s="57"/>
      <c r="QX472" s="57"/>
      <c r="QY472" s="57"/>
      <c r="QZ472" s="57"/>
      <c r="RA472" s="57"/>
      <c r="RB472" s="57"/>
      <c r="RC472" s="57"/>
      <c r="RD472" s="57"/>
      <c r="RE472" s="57"/>
      <c r="RF472" s="57"/>
      <c r="RG472" s="57"/>
      <c r="RH472" s="57"/>
      <c r="RI472" s="57"/>
      <c r="RJ472" s="57"/>
      <c r="RK472" s="57"/>
      <c r="RL472" s="57"/>
      <c r="RM472" s="57"/>
      <c r="RN472" s="57"/>
      <c r="RO472" s="57"/>
      <c r="RP472" s="57"/>
      <c r="RQ472" s="57"/>
      <c r="RR472" s="57"/>
      <c r="RS472" s="57"/>
      <c r="RT472" s="57"/>
      <c r="RU472" s="57"/>
      <c r="RV472" s="57"/>
      <c r="RW472" s="57"/>
      <c r="RX472" s="57"/>
      <c r="RY472" s="57"/>
      <c r="RZ472" s="57"/>
      <c r="SA472" s="57"/>
      <c r="SB472" s="57"/>
      <c r="SC472" s="57"/>
      <c r="SD472" s="57"/>
      <c r="SE472" s="57"/>
      <c r="SF472" s="57"/>
      <c r="SG472" s="57"/>
      <c r="SH472" s="57"/>
      <c r="SI472" s="57"/>
      <c r="SJ472" s="57"/>
      <c r="SK472" s="57"/>
      <c r="SL472" s="57"/>
      <c r="SM472" s="57"/>
      <c r="SN472" s="57"/>
      <c r="SO472" s="57"/>
      <c r="SP472" s="57"/>
      <c r="SQ472" s="57"/>
      <c r="SR472" s="57"/>
      <c r="SS472" s="57"/>
      <c r="ST472" s="57"/>
      <c r="SU472" s="57"/>
      <c r="SV472" s="57"/>
      <c r="SW472" s="57"/>
      <c r="SX472" s="57"/>
      <c r="SY472" s="57"/>
      <c r="SZ472" s="57"/>
      <c r="TA472" s="57"/>
      <c r="TB472" s="57"/>
      <c r="TC472" s="57"/>
      <c r="TD472" s="57"/>
      <c r="TE472" s="57"/>
      <c r="TF472" s="57"/>
      <c r="TG472" s="57"/>
      <c r="TH472" s="57"/>
      <c r="TI472" s="57"/>
      <c r="TJ472" s="57"/>
      <c r="TK472" s="57"/>
      <c r="TL472" s="57"/>
      <c r="TM472" s="57"/>
      <c r="TN472" s="57"/>
      <c r="TO472" s="57"/>
      <c r="TP472" s="57"/>
      <c r="TQ472" s="57"/>
      <c r="TR472" s="57"/>
      <c r="TS472" s="57"/>
      <c r="TT472" s="57"/>
      <c r="TU472" s="57"/>
      <c r="TV472" s="57"/>
      <c r="TW472" s="57"/>
      <c r="TX472" s="57"/>
      <c r="TY472" s="57"/>
      <c r="TZ472" s="57"/>
      <c r="UA472" s="57"/>
      <c r="UB472" s="57"/>
      <c r="UC472" s="57"/>
      <c r="UD472" s="57"/>
      <c r="UE472" s="57"/>
      <c r="UF472" s="57"/>
      <c r="UG472" s="57"/>
      <c r="UH472" s="57"/>
      <c r="UI472" s="57"/>
      <c r="UJ472" s="57"/>
      <c r="UK472" s="57"/>
      <c r="UL472" s="57"/>
      <c r="UM472" s="57"/>
      <c r="UN472" s="57"/>
      <c r="UO472" s="57"/>
      <c r="UP472" s="57"/>
      <c r="UQ472" s="57"/>
      <c r="UR472" s="57"/>
      <c r="US472" s="57"/>
      <c r="UT472" s="57"/>
      <c r="UU472" s="57"/>
      <c r="UV472" s="57"/>
      <c r="UW472" s="57"/>
      <c r="UX472" s="57"/>
      <c r="UY472" s="57"/>
      <c r="UZ472" s="57"/>
      <c r="VA472" s="57"/>
      <c r="VB472" s="57"/>
      <c r="VC472" s="57"/>
      <c r="VD472" s="57"/>
      <c r="VE472" s="57"/>
      <c r="VF472" s="57"/>
      <c r="VG472" s="57"/>
      <c r="VH472" s="57"/>
      <c r="VI472" s="57"/>
      <c r="VJ472" s="57"/>
      <c r="VK472" s="57"/>
      <c r="VL472" s="57"/>
      <c r="VM472" s="57"/>
      <c r="VN472" s="57"/>
      <c r="VO472" s="57"/>
      <c r="VP472" s="57"/>
      <c r="VQ472" s="57"/>
      <c r="VR472" s="57"/>
      <c r="VS472" s="57"/>
      <c r="VT472" s="57"/>
      <c r="VU472" s="57"/>
      <c r="VV472" s="57"/>
      <c r="VW472" s="57"/>
      <c r="VX472" s="57"/>
      <c r="VY472" s="57"/>
      <c r="VZ472" s="57"/>
      <c r="WA472" s="57"/>
      <c r="WB472" s="57"/>
      <c r="WC472" s="57"/>
      <c r="WD472" s="57"/>
      <c r="WE472" s="57"/>
      <c r="WF472" s="57"/>
      <c r="WG472" s="57"/>
      <c r="WH472" s="57"/>
      <c r="WI472" s="57"/>
      <c r="WJ472" s="57"/>
      <c r="WK472" s="57"/>
      <c r="WL472" s="57"/>
      <c r="WM472" s="57"/>
      <c r="WN472" s="57"/>
      <c r="WO472" s="57"/>
      <c r="WP472" s="57"/>
      <c r="WQ472" s="57"/>
      <c r="WR472" s="57"/>
      <c r="WS472" s="57"/>
      <c r="WT472" s="57"/>
      <c r="WU472" s="57"/>
      <c r="WV472" s="57"/>
      <c r="WW472" s="57"/>
      <c r="WX472" s="57"/>
      <c r="WY472" s="57"/>
      <c r="WZ472" s="57"/>
      <c r="XA472" s="57"/>
      <c r="XB472" s="57"/>
      <c r="XC472" s="57"/>
      <c r="XD472" s="57"/>
      <c r="XE472" s="57"/>
      <c r="XF472" s="57"/>
      <c r="XG472" s="57"/>
      <c r="XH472" s="57"/>
      <c r="XI472" s="57"/>
      <c r="XJ472" s="57"/>
      <c r="XK472" s="57"/>
      <c r="XL472" s="57"/>
      <c r="XM472" s="57"/>
      <c r="XN472" s="57"/>
      <c r="XO472" s="57"/>
      <c r="XP472" s="57"/>
      <c r="XQ472" s="57"/>
      <c r="XR472" s="57"/>
      <c r="XS472" s="57"/>
      <c r="XT472" s="57"/>
      <c r="XU472" s="57"/>
      <c r="XV472" s="57"/>
      <c r="XW472" s="57"/>
    </row>
    <row r="473">
      <c r="AI473" s="57"/>
      <c r="BR473" s="57"/>
      <c r="DA473" s="57"/>
      <c r="EJ473" s="57"/>
      <c r="EK473" s="57"/>
      <c r="EL473" s="57"/>
      <c r="EM473" s="57"/>
      <c r="EN473" s="57"/>
      <c r="EO473" s="57"/>
      <c r="EP473" s="57"/>
      <c r="EQ473" s="57"/>
      <c r="ER473" s="57"/>
      <c r="ES473" s="57"/>
      <c r="ET473" s="57"/>
      <c r="EU473" s="57"/>
      <c r="EV473" s="57"/>
      <c r="EW473" s="57"/>
      <c r="EX473" s="57"/>
      <c r="EY473" s="57"/>
      <c r="EZ473" s="57"/>
      <c r="FA473" s="57"/>
      <c r="FB473" s="57"/>
      <c r="FC473" s="57"/>
      <c r="FD473" s="57"/>
      <c r="FE473" s="57"/>
      <c r="FF473" s="57"/>
      <c r="FG473" s="57"/>
      <c r="FH473" s="57"/>
      <c r="FI473" s="57"/>
      <c r="FJ473" s="57"/>
      <c r="FK473" s="57"/>
      <c r="FL473" s="57"/>
      <c r="FM473" s="57"/>
      <c r="FN473" s="57"/>
      <c r="FO473" s="57"/>
      <c r="FP473" s="57"/>
      <c r="FQ473" s="57"/>
      <c r="FR473" s="57"/>
      <c r="FS473" s="57"/>
      <c r="FT473" s="57"/>
      <c r="FU473" s="57"/>
      <c r="FV473" s="57"/>
      <c r="FW473" s="57"/>
      <c r="FX473" s="57"/>
      <c r="FY473" s="57"/>
      <c r="FZ473" s="57"/>
      <c r="GA473" s="57"/>
      <c r="GB473" s="57"/>
      <c r="GC473" s="57"/>
      <c r="GD473" s="57"/>
      <c r="GE473" s="57"/>
      <c r="GF473" s="57"/>
      <c r="GG473" s="57"/>
      <c r="GH473" s="57"/>
      <c r="GI473" s="57"/>
      <c r="GJ473" s="57"/>
      <c r="GK473" s="57"/>
      <c r="GL473" s="57"/>
      <c r="GM473" s="57"/>
      <c r="GN473" s="57"/>
      <c r="GO473" s="57"/>
      <c r="GP473" s="57"/>
      <c r="GQ473" s="57"/>
      <c r="GR473" s="57"/>
      <c r="GS473" s="57"/>
      <c r="GT473" s="57"/>
      <c r="GU473" s="57"/>
      <c r="GV473" s="57"/>
      <c r="GW473" s="57"/>
      <c r="GX473" s="57"/>
      <c r="GY473" s="57"/>
      <c r="GZ473" s="57"/>
      <c r="HA473" s="57"/>
      <c r="HB473" s="57"/>
      <c r="HC473" s="57"/>
      <c r="HD473" s="57"/>
      <c r="HE473" s="57"/>
      <c r="HF473" s="57"/>
      <c r="HG473" s="57"/>
      <c r="HH473" s="57"/>
      <c r="HI473" s="57"/>
      <c r="HJ473" s="57"/>
      <c r="HK473" s="57"/>
      <c r="HL473" s="57"/>
      <c r="HM473" s="57"/>
      <c r="HN473" s="57"/>
      <c r="HO473" s="57"/>
      <c r="HP473" s="57"/>
      <c r="HQ473" s="57"/>
      <c r="HR473" s="57"/>
      <c r="HS473" s="57"/>
      <c r="HT473" s="57"/>
      <c r="HU473" s="57"/>
      <c r="HV473" s="57"/>
      <c r="HW473" s="57"/>
      <c r="HX473" s="57"/>
      <c r="HY473" s="57"/>
      <c r="HZ473" s="57"/>
      <c r="IA473" s="57"/>
      <c r="IB473" s="57"/>
      <c r="IC473" s="57"/>
      <c r="ID473" s="57"/>
      <c r="IE473" s="57"/>
      <c r="IF473" s="57"/>
      <c r="IG473" s="57"/>
      <c r="IH473" s="57"/>
      <c r="II473" s="57"/>
      <c r="IJ473" s="57"/>
      <c r="IK473" s="57"/>
      <c r="IL473" s="57"/>
      <c r="IM473" s="57"/>
      <c r="IN473" s="57"/>
      <c r="IO473" s="57"/>
      <c r="IP473" s="57"/>
      <c r="IQ473" s="57"/>
      <c r="IR473" s="57"/>
      <c r="IS473" s="57"/>
      <c r="IT473" s="57"/>
      <c r="IU473" s="57"/>
      <c r="IV473" s="57"/>
      <c r="IW473" s="57"/>
      <c r="IX473" s="57"/>
      <c r="IY473" s="57"/>
      <c r="IZ473" s="57"/>
      <c r="JA473" s="57"/>
      <c r="JB473" s="57"/>
      <c r="JC473" s="57"/>
      <c r="JD473" s="57"/>
      <c r="JE473" s="57"/>
      <c r="JF473" s="57"/>
      <c r="JG473" s="57"/>
      <c r="JH473" s="57"/>
      <c r="JI473" s="57"/>
      <c r="JJ473" s="57"/>
      <c r="JK473" s="57"/>
      <c r="JL473" s="57"/>
      <c r="JM473" s="57"/>
      <c r="JN473" s="57"/>
      <c r="JO473" s="57"/>
      <c r="JP473" s="57"/>
      <c r="JQ473" s="57"/>
      <c r="JR473" s="57"/>
      <c r="JS473" s="57"/>
      <c r="JT473" s="57"/>
      <c r="JU473" s="57"/>
      <c r="JV473" s="57"/>
      <c r="JW473" s="57"/>
      <c r="JX473" s="57"/>
      <c r="JY473" s="57"/>
      <c r="JZ473" s="57"/>
      <c r="KA473" s="57"/>
      <c r="KB473" s="57"/>
      <c r="KC473" s="57"/>
      <c r="KD473" s="57"/>
      <c r="KE473" s="57"/>
      <c r="KF473" s="57"/>
      <c r="KG473" s="57"/>
      <c r="KH473" s="57"/>
      <c r="KI473" s="57"/>
      <c r="KJ473" s="57"/>
      <c r="KK473" s="57"/>
      <c r="KL473" s="57"/>
      <c r="KM473" s="57"/>
      <c r="KN473" s="57"/>
      <c r="KO473" s="57"/>
      <c r="KP473" s="57"/>
      <c r="KQ473" s="57"/>
      <c r="KR473" s="57"/>
      <c r="KS473" s="57"/>
      <c r="KT473" s="57"/>
      <c r="KU473" s="57"/>
      <c r="KV473" s="57"/>
      <c r="KW473" s="57"/>
      <c r="KX473" s="57"/>
      <c r="KY473" s="57"/>
      <c r="KZ473" s="57"/>
      <c r="LA473" s="57"/>
      <c r="LB473" s="57"/>
      <c r="LC473" s="57"/>
      <c r="LD473" s="57"/>
      <c r="LE473" s="57"/>
      <c r="LF473" s="57"/>
      <c r="LG473" s="57"/>
      <c r="LH473" s="57"/>
      <c r="LI473" s="57"/>
      <c r="LJ473" s="57"/>
      <c r="LK473" s="57"/>
      <c r="LL473" s="57"/>
      <c r="LM473" s="57"/>
      <c r="LN473" s="57"/>
      <c r="LO473" s="57"/>
      <c r="LP473" s="57"/>
      <c r="LQ473" s="57"/>
      <c r="LR473" s="57"/>
      <c r="LS473" s="57"/>
      <c r="LT473" s="57"/>
      <c r="LU473" s="57"/>
      <c r="LV473" s="57"/>
      <c r="LW473" s="57"/>
      <c r="LX473" s="57"/>
      <c r="LY473" s="57"/>
      <c r="LZ473" s="57"/>
      <c r="MA473" s="57"/>
      <c r="MB473" s="57"/>
      <c r="MC473" s="57"/>
      <c r="MD473" s="57"/>
      <c r="ME473" s="57"/>
      <c r="MF473" s="57"/>
      <c r="MG473" s="57"/>
      <c r="MH473" s="57"/>
      <c r="MI473" s="57"/>
      <c r="MJ473" s="57"/>
      <c r="MK473" s="57"/>
      <c r="ML473" s="57"/>
      <c r="MM473" s="57"/>
      <c r="MN473" s="57"/>
      <c r="MO473" s="57"/>
      <c r="MP473" s="57"/>
      <c r="MQ473" s="57"/>
      <c r="MR473" s="57"/>
      <c r="MS473" s="57"/>
      <c r="MT473" s="57"/>
      <c r="MU473" s="57"/>
      <c r="MV473" s="57"/>
      <c r="MW473" s="57"/>
      <c r="MX473" s="57"/>
      <c r="MY473" s="57"/>
      <c r="MZ473" s="57"/>
      <c r="NA473" s="57"/>
      <c r="NB473" s="57"/>
      <c r="NC473" s="57"/>
      <c r="ND473" s="57"/>
      <c r="NE473" s="57"/>
      <c r="NF473" s="57"/>
      <c r="NG473" s="57"/>
      <c r="NH473" s="57"/>
      <c r="NI473" s="57"/>
      <c r="NJ473" s="57"/>
      <c r="NK473" s="57"/>
      <c r="NL473" s="57"/>
      <c r="NM473" s="57"/>
      <c r="NN473" s="57"/>
      <c r="NO473" s="57"/>
      <c r="NP473" s="57"/>
      <c r="NQ473" s="57"/>
      <c r="NR473" s="57"/>
      <c r="NS473" s="57"/>
      <c r="NT473" s="57"/>
      <c r="NU473" s="57"/>
      <c r="NV473" s="57"/>
      <c r="NW473" s="57"/>
      <c r="NX473" s="57"/>
      <c r="NY473" s="57"/>
      <c r="NZ473" s="57"/>
      <c r="OA473" s="57"/>
      <c r="OB473" s="57"/>
      <c r="OC473" s="57"/>
      <c r="OD473" s="57"/>
      <c r="OE473" s="57"/>
      <c r="OF473" s="57"/>
      <c r="OG473" s="57"/>
      <c r="OH473" s="57"/>
      <c r="OI473" s="57"/>
      <c r="OJ473" s="57"/>
      <c r="OK473" s="57"/>
      <c r="OL473" s="57"/>
      <c r="OM473" s="57"/>
      <c r="ON473" s="57"/>
      <c r="OO473" s="57"/>
      <c r="OP473" s="57"/>
      <c r="OQ473" s="57"/>
      <c r="OR473" s="57"/>
      <c r="OS473" s="57"/>
      <c r="OT473" s="57"/>
      <c r="OU473" s="57"/>
      <c r="OV473" s="57"/>
      <c r="OW473" s="57"/>
      <c r="OX473" s="57"/>
      <c r="OY473" s="57"/>
      <c r="OZ473" s="57"/>
      <c r="PA473" s="57"/>
      <c r="PB473" s="57"/>
      <c r="PC473" s="57"/>
      <c r="PD473" s="57"/>
      <c r="PE473" s="57"/>
      <c r="PF473" s="57"/>
      <c r="PG473" s="57"/>
      <c r="PH473" s="57"/>
      <c r="PI473" s="57"/>
      <c r="PJ473" s="57"/>
      <c r="PK473" s="57"/>
      <c r="PL473" s="57"/>
      <c r="PM473" s="57"/>
      <c r="PN473" s="57"/>
      <c r="PO473" s="57"/>
      <c r="PP473" s="57"/>
      <c r="PQ473" s="57"/>
      <c r="PR473" s="57"/>
      <c r="PS473" s="57"/>
      <c r="PT473" s="57"/>
      <c r="PU473" s="57"/>
      <c r="PV473" s="57"/>
      <c r="PW473" s="57"/>
      <c r="PX473" s="57"/>
      <c r="PY473" s="57"/>
      <c r="PZ473" s="57"/>
      <c r="QA473" s="57"/>
      <c r="QB473" s="57"/>
      <c r="QC473" s="57"/>
      <c r="QD473" s="57"/>
      <c r="QE473" s="57"/>
      <c r="QF473" s="57"/>
      <c r="QG473" s="57"/>
      <c r="QH473" s="57"/>
      <c r="QI473" s="57"/>
      <c r="QJ473" s="57"/>
      <c r="QK473" s="57"/>
      <c r="QL473" s="57"/>
      <c r="QM473" s="57"/>
      <c r="QN473" s="57"/>
      <c r="QO473" s="57"/>
      <c r="QP473" s="57"/>
      <c r="QQ473" s="57"/>
      <c r="QR473" s="57"/>
      <c r="QS473" s="57"/>
      <c r="QT473" s="57"/>
      <c r="QU473" s="57"/>
      <c r="QV473" s="57"/>
      <c r="QW473" s="57"/>
      <c r="QX473" s="57"/>
      <c r="QY473" s="57"/>
      <c r="QZ473" s="57"/>
      <c r="RA473" s="57"/>
      <c r="RB473" s="57"/>
      <c r="RC473" s="57"/>
      <c r="RD473" s="57"/>
      <c r="RE473" s="57"/>
      <c r="RF473" s="57"/>
      <c r="RG473" s="57"/>
      <c r="RH473" s="57"/>
      <c r="RI473" s="57"/>
      <c r="RJ473" s="57"/>
      <c r="RK473" s="57"/>
      <c r="RL473" s="57"/>
      <c r="RM473" s="57"/>
      <c r="RN473" s="57"/>
      <c r="RO473" s="57"/>
      <c r="RP473" s="57"/>
      <c r="RQ473" s="57"/>
      <c r="RR473" s="57"/>
      <c r="RS473" s="57"/>
      <c r="RT473" s="57"/>
      <c r="RU473" s="57"/>
      <c r="RV473" s="57"/>
      <c r="RW473" s="57"/>
      <c r="RX473" s="57"/>
      <c r="RY473" s="57"/>
      <c r="RZ473" s="57"/>
      <c r="SA473" s="57"/>
      <c r="SB473" s="57"/>
      <c r="SC473" s="57"/>
      <c r="SD473" s="57"/>
      <c r="SE473" s="57"/>
      <c r="SF473" s="57"/>
      <c r="SG473" s="57"/>
      <c r="SH473" s="57"/>
      <c r="SI473" s="57"/>
      <c r="SJ473" s="57"/>
      <c r="SK473" s="57"/>
      <c r="SL473" s="57"/>
      <c r="SM473" s="57"/>
      <c r="SN473" s="57"/>
      <c r="SO473" s="57"/>
      <c r="SP473" s="57"/>
      <c r="SQ473" s="57"/>
      <c r="SR473" s="57"/>
      <c r="SS473" s="57"/>
      <c r="ST473" s="57"/>
      <c r="SU473" s="57"/>
      <c r="SV473" s="57"/>
      <c r="SW473" s="57"/>
      <c r="SX473" s="57"/>
      <c r="SY473" s="57"/>
      <c r="SZ473" s="57"/>
      <c r="TA473" s="57"/>
      <c r="TB473" s="57"/>
      <c r="TC473" s="57"/>
      <c r="TD473" s="57"/>
      <c r="TE473" s="57"/>
      <c r="TF473" s="57"/>
      <c r="TG473" s="57"/>
      <c r="TH473" s="57"/>
      <c r="TI473" s="57"/>
      <c r="TJ473" s="57"/>
      <c r="TK473" s="57"/>
      <c r="TL473" s="57"/>
      <c r="TM473" s="57"/>
      <c r="TN473" s="57"/>
      <c r="TO473" s="57"/>
      <c r="TP473" s="57"/>
      <c r="TQ473" s="57"/>
      <c r="TR473" s="57"/>
      <c r="TS473" s="57"/>
      <c r="TT473" s="57"/>
      <c r="TU473" s="57"/>
      <c r="TV473" s="57"/>
      <c r="TW473" s="57"/>
      <c r="TX473" s="57"/>
      <c r="TY473" s="57"/>
      <c r="TZ473" s="57"/>
      <c r="UA473" s="57"/>
      <c r="UB473" s="57"/>
      <c r="UC473" s="57"/>
      <c r="UD473" s="57"/>
      <c r="UE473" s="57"/>
      <c r="UF473" s="57"/>
      <c r="UG473" s="57"/>
      <c r="UH473" s="57"/>
      <c r="UI473" s="57"/>
      <c r="UJ473" s="57"/>
      <c r="UK473" s="57"/>
      <c r="UL473" s="57"/>
      <c r="UM473" s="57"/>
      <c r="UN473" s="57"/>
      <c r="UO473" s="57"/>
      <c r="UP473" s="57"/>
      <c r="UQ473" s="57"/>
      <c r="UR473" s="57"/>
      <c r="US473" s="57"/>
      <c r="UT473" s="57"/>
      <c r="UU473" s="57"/>
      <c r="UV473" s="57"/>
      <c r="UW473" s="57"/>
      <c r="UX473" s="57"/>
      <c r="UY473" s="57"/>
      <c r="UZ473" s="57"/>
      <c r="VA473" s="57"/>
      <c r="VB473" s="57"/>
      <c r="VC473" s="57"/>
      <c r="VD473" s="57"/>
      <c r="VE473" s="57"/>
      <c r="VF473" s="57"/>
      <c r="VG473" s="57"/>
      <c r="VH473" s="57"/>
      <c r="VI473" s="57"/>
      <c r="VJ473" s="57"/>
      <c r="VK473" s="57"/>
      <c r="VL473" s="57"/>
      <c r="VM473" s="57"/>
      <c r="VN473" s="57"/>
      <c r="VO473" s="57"/>
      <c r="VP473" s="57"/>
      <c r="VQ473" s="57"/>
      <c r="VR473" s="57"/>
      <c r="VS473" s="57"/>
      <c r="VT473" s="57"/>
      <c r="VU473" s="57"/>
      <c r="VV473" s="57"/>
      <c r="VW473" s="57"/>
      <c r="VX473" s="57"/>
      <c r="VY473" s="57"/>
      <c r="VZ473" s="57"/>
      <c r="WA473" s="57"/>
      <c r="WB473" s="57"/>
      <c r="WC473" s="57"/>
      <c r="WD473" s="57"/>
      <c r="WE473" s="57"/>
      <c r="WF473" s="57"/>
      <c r="WG473" s="57"/>
      <c r="WH473" s="57"/>
      <c r="WI473" s="57"/>
      <c r="WJ473" s="57"/>
      <c r="WK473" s="57"/>
      <c r="WL473" s="57"/>
      <c r="WM473" s="57"/>
      <c r="WN473" s="57"/>
      <c r="WO473" s="57"/>
      <c r="WP473" s="57"/>
      <c r="WQ473" s="57"/>
      <c r="WR473" s="57"/>
      <c r="WS473" s="57"/>
      <c r="WT473" s="57"/>
      <c r="WU473" s="57"/>
      <c r="WV473" s="57"/>
      <c r="WW473" s="57"/>
      <c r="WX473" s="57"/>
      <c r="WY473" s="57"/>
      <c r="WZ473" s="57"/>
      <c r="XA473" s="57"/>
      <c r="XB473" s="57"/>
      <c r="XC473" s="57"/>
      <c r="XD473" s="57"/>
      <c r="XE473" s="57"/>
      <c r="XF473" s="57"/>
      <c r="XG473" s="57"/>
      <c r="XH473" s="57"/>
      <c r="XI473" s="57"/>
      <c r="XJ473" s="57"/>
      <c r="XK473" s="57"/>
      <c r="XL473" s="57"/>
      <c r="XM473" s="57"/>
      <c r="XN473" s="57"/>
      <c r="XO473" s="57"/>
      <c r="XP473" s="57"/>
      <c r="XQ473" s="57"/>
      <c r="XR473" s="57"/>
      <c r="XS473" s="57"/>
      <c r="XT473" s="57"/>
      <c r="XU473" s="57"/>
      <c r="XV473" s="57"/>
      <c r="XW473" s="57"/>
    </row>
    <row r="474">
      <c r="AI474" s="57"/>
      <c r="BR474" s="57"/>
      <c r="DA474" s="57"/>
      <c r="EJ474" s="57"/>
      <c r="EK474" s="57"/>
      <c r="EL474" s="57"/>
      <c r="EM474" s="57"/>
      <c r="EN474" s="57"/>
      <c r="EO474" s="57"/>
      <c r="EP474" s="57"/>
      <c r="EQ474" s="57"/>
      <c r="ER474" s="57"/>
      <c r="ES474" s="57"/>
      <c r="ET474" s="57"/>
      <c r="EU474" s="57"/>
      <c r="EV474" s="57"/>
      <c r="EW474" s="57"/>
      <c r="EX474" s="57"/>
      <c r="EY474" s="57"/>
      <c r="EZ474" s="57"/>
      <c r="FA474" s="57"/>
      <c r="FB474" s="57"/>
      <c r="FC474" s="57"/>
      <c r="FD474" s="57"/>
      <c r="FE474" s="57"/>
      <c r="FF474" s="57"/>
      <c r="FG474" s="57"/>
      <c r="FH474" s="57"/>
      <c r="FI474" s="57"/>
      <c r="FJ474" s="57"/>
      <c r="FK474" s="57"/>
      <c r="FL474" s="57"/>
      <c r="FM474" s="57"/>
      <c r="FN474" s="57"/>
      <c r="FO474" s="57"/>
      <c r="FP474" s="57"/>
      <c r="FQ474" s="57"/>
      <c r="FR474" s="57"/>
      <c r="FS474" s="57"/>
      <c r="FT474" s="57"/>
      <c r="FU474" s="57"/>
      <c r="FV474" s="57"/>
      <c r="FW474" s="57"/>
      <c r="FX474" s="57"/>
      <c r="FY474" s="57"/>
      <c r="FZ474" s="57"/>
      <c r="GA474" s="57"/>
      <c r="GB474" s="57"/>
      <c r="GC474" s="57"/>
      <c r="GD474" s="57"/>
      <c r="GE474" s="57"/>
      <c r="GF474" s="57"/>
      <c r="GG474" s="57"/>
      <c r="GH474" s="57"/>
      <c r="GI474" s="57"/>
      <c r="GJ474" s="57"/>
      <c r="GK474" s="57"/>
      <c r="GL474" s="57"/>
      <c r="GM474" s="57"/>
      <c r="GN474" s="57"/>
      <c r="GO474" s="57"/>
      <c r="GP474" s="57"/>
      <c r="GQ474" s="57"/>
      <c r="GR474" s="57"/>
      <c r="GS474" s="57"/>
      <c r="GT474" s="57"/>
      <c r="GU474" s="57"/>
      <c r="GV474" s="57"/>
      <c r="GW474" s="57"/>
      <c r="GX474" s="57"/>
      <c r="GY474" s="57"/>
      <c r="GZ474" s="57"/>
      <c r="HA474" s="57"/>
      <c r="HB474" s="57"/>
      <c r="HC474" s="57"/>
      <c r="HD474" s="57"/>
      <c r="HE474" s="57"/>
      <c r="HF474" s="57"/>
      <c r="HG474" s="57"/>
      <c r="HH474" s="57"/>
      <c r="HI474" s="57"/>
      <c r="HJ474" s="57"/>
      <c r="HK474" s="57"/>
      <c r="HL474" s="57"/>
      <c r="HM474" s="57"/>
      <c r="HN474" s="57"/>
      <c r="HO474" s="57"/>
      <c r="HP474" s="57"/>
      <c r="HQ474" s="57"/>
      <c r="HR474" s="57"/>
      <c r="HS474" s="57"/>
      <c r="HT474" s="57"/>
      <c r="HU474" s="57"/>
      <c r="HV474" s="57"/>
      <c r="HW474" s="57"/>
      <c r="HX474" s="57"/>
      <c r="HY474" s="57"/>
      <c r="HZ474" s="57"/>
      <c r="IA474" s="57"/>
      <c r="IB474" s="57"/>
      <c r="IC474" s="57"/>
      <c r="ID474" s="57"/>
      <c r="IE474" s="57"/>
      <c r="IF474" s="57"/>
      <c r="IG474" s="57"/>
      <c r="IH474" s="57"/>
      <c r="II474" s="57"/>
      <c r="IJ474" s="57"/>
      <c r="IK474" s="57"/>
      <c r="IL474" s="57"/>
      <c r="IM474" s="57"/>
      <c r="IN474" s="57"/>
      <c r="IO474" s="57"/>
      <c r="IP474" s="57"/>
      <c r="IQ474" s="57"/>
      <c r="IR474" s="57"/>
      <c r="IS474" s="57"/>
      <c r="IT474" s="57"/>
      <c r="IU474" s="57"/>
      <c r="IV474" s="57"/>
      <c r="IW474" s="57"/>
      <c r="IX474" s="57"/>
      <c r="IY474" s="57"/>
      <c r="IZ474" s="57"/>
      <c r="JA474" s="57"/>
      <c r="JB474" s="57"/>
      <c r="JC474" s="57"/>
      <c r="JD474" s="57"/>
      <c r="JE474" s="57"/>
      <c r="JF474" s="57"/>
      <c r="JG474" s="57"/>
      <c r="JH474" s="57"/>
      <c r="JI474" s="57"/>
      <c r="JJ474" s="57"/>
      <c r="JK474" s="57"/>
      <c r="JL474" s="57"/>
      <c r="JM474" s="57"/>
      <c r="JN474" s="57"/>
      <c r="JO474" s="57"/>
      <c r="JP474" s="57"/>
      <c r="JQ474" s="57"/>
      <c r="JR474" s="57"/>
      <c r="JS474" s="57"/>
      <c r="JT474" s="57"/>
      <c r="JU474" s="57"/>
      <c r="JV474" s="57"/>
      <c r="JW474" s="57"/>
      <c r="JX474" s="57"/>
      <c r="JY474" s="57"/>
      <c r="JZ474" s="57"/>
      <c r="KA474" s="57"/>
      <c r="KB474" s="57"/>
      <c r="KC474" s="57"/>
      <c r="KD474" s="57"/>
      <c r="KE474" s="57"/>
      <c r="KF474" s="57"/>
      <c r="KG474" s="57"/>
      <c r="KH474" s="57"/>
      <c r="KI474" s="57"/>
      <c r="KJ474" s="57"/>
      <c r="KK474" s="57"/>
      <c r="KL474" s="57"/>
      <c r="KM474" s="57"/>
      <c r="KN474" s="57"/>
      <c r="KO474" s="57"/>
      <c r="KP474" s="57"/>
      <c r="KQ474" s="57"/>
      <c r="KR474" s="57"/>
      <c r="KS474" s="57"/>
      <c r="KT474" s="57"/>
      <c r="KU474" s="57"/>
      <c r="KV474" s="57"/>
      <c r="KW474" s="57"/>
      <c r="KX474" s="57"/>
      <c r="KY474" s="57"/>
      <c r="KZ474" s="57"/>
      <c r="LA474" s="57"/>
      <c r="LB474" s="57"/>
      <c r="LC474" s="57"/>
      <c r="LD474" s="57"/>
      <c r="LE474" s="57"/>
      <c r="LF474" s="57"/>
      <c r="LG474" s="57"/>
      <c r="LH474" s="57"/>
      <c r="LI474" s="57"/>
      <c r="LJ474" s="57"/>
      <c r="LK474" s="57"/>
      <c r="LL474" s="57"/>
      <c r="LM474" s="57"/>
      <c r="LN474" s="57"/>
      <c r="LO474" s="57"/>
      <c r="LP474" s="57"/>
      <c r="LQ474" s="57"/>
      <c r="LR474" s="57"/>
      <c r="LS474" s="57"/>
      <c r="LT474" s="57"/>
      <c r="LU474" s="57"/>
      <c r="LV474" s="57"/>
      <c r="LW474" s="57"/>
      <c r="LX474" s="57"/>
      <c r="LY474" s="57"/>
      <c r="LZ474" s="57"/>
      <c r="MA474" s="57"/>
      <c r="MB474" s="57"/>
      <c r="MC474" s="57"/>
      <c r="MD474" s="57"/>
      <c r="ME474" s="57"/>
      <c r="MF474" s="57"/>
      <c r="MG474" s="57"/>
      <c r="MH474" s="57"/>
      <c r="MI474" s="57"/>
      <c r="MJ474" s="57"/>
      <c r="MK474" s="57"/>
      <c r="ML474" s="57"/>
      <c r="MM474" s="57"/>
      <c r="MN474" s="57"/>
      <c r="MO474" s="57"/>
      <c r="MP474" s="57"/>
      <c r="MQ474" s="57"/>
      <c r="MR474" s="57"/>
      <c r="MS474" s="57"/>
      <c r="MT474" s="57"/>
      <c r="MU474" s="57"/>
      <c r="MV474" s="57"/>
      <c r="MW474" s="57"/>
      <c r="MX474" s="57"/>
      <c r="MY474" s="57"/>
      <c r="MZ474" s="57"/>
      <c r="NA474" s="57"/>
      <c r="NB474" s="57"/>
      <c r="NC474" s="57"/>
      <c r="ND474" s="57"/>
      <c r="NE474" s="57"/>
      <c r="NF474" s="57"/>
      <c r="NG474" s="57"/>
      <c r="NH474" s="57"/>
      <c r="NI474" s="57"/>
      <c r="NJ474" s="57"/>
      <c r="NK474" s="57"/>
      <c r="NL474" s="57"/>
      <c r="NM474" s="57"/>
      <c r="NN474" s="57"/>
      <c r="NO474" s="57"/>
      <c r="NP474" s="57"/>
      <c r="NQ474" s="57"/>
      <c r="NR474" s="57"/>
      <c r="NS474" s="57"/>
      <c r="NT474" s="57"/>
      <c r="NU474" s="57"/>
      <c r="NV474" s="57"/>
      <c r="NW474" s="57"/>
      <c r="NX474" s="57"/>
      <c r="NY474" s="57"/>
      <c r="NZ474" s="57"/>
      <c r="OA474" s="57"/>
      <c r="OB474" s="57"/>
      <c r="OC474" s="57"/>
      <c r="OD474" s="57"/>
      <c r="OE474" s="57"/>
      <c r="OF474" s="57"/>
      <c r="OG474" s="57"/>
      <c r="OH474" s="57"/>
      <c r="OI474" s="57"/>
      <c r="OJ474" s="57"/>
      <c r="OK474" s="57"/>
      <c r="OL474" s="57"/>
      <c r="OM474" s="57"/>
      <c r="ON474" s="57"/>
      <c r="OO474" s="57"/>
      <c r="OP474" s="57"/>
      <c r="OQ474" s="57"/>
      <c r="OR474" s="57"/>
      <c r="OS474" s="57"/>
      <c r="OT474" s="57"/>
      <c r="OU474" s="57"/>
      <c r="OV474" s="57"/>
      <c r="OW474" s="57"/>
      <c r="OX474" s="57"/>
      <c r="OY474" s="57"/>
      <c r="OZ474" s="57"/>
      <c r="PA474" s="57"/>
      <c r="PB474" s="57"/>
      <c r="PC474" s="57"/>
      <c r="PD474" s="57"/>
      <c r="PE474" s="57"/>
      <c r="PF474" s="57"/>
      <c r="PG474" s="57"/>
      <c r="PH474" s="57"/>
      <c r="PI474" s="57"/>
      <c r="PJ474" s="57"/>
      <c r="PK474" s="57"/>
      <c r="PL474" s="57"/>
      <c r="PM474" s="57"/>
      <c r="PN474" s="57"/>
      <c r="PO474" s="57"/>
      <c r="PP474" s="57"/>
      <c r="PQ474" s="57"/>
      <c r="PR474" s="57"/>
      <c r="PS474" s="57"/>
      <c r="PT474" s="57"/>
      <c r="PU474" s="57"/>
      <c r="PV474" s="57"/>
      <c r="PW474" s="57"/>
      <c r="PX474" s="57"/>
      <c r="PY474" s="57"/>
      <c r="PZ474" s="57"/>
      <c r="QA474" s="57"/>
      <c r="QB474" s="57"/>
      <c r="QC474" s="57"/>
      <c r="QD474" s="57"/>
      <c r="QE474" s="57"/>
      <c r="QF474" s="57"/>
      <c r="QG474" s="57"/>
      <c r="QH474" s="57"/>
      <c r="QI474" s="57"/>
      <c r="QJ474" s="57"/>
      <c r="QK474" s="57"/>
      <c r="QL474" s="57"/>
      <c r="QM474" s="57"/>
      <c r="QN474" s="57"/>
      <c r="QO474" s="57"/>
      <c r="QP474" s="57"/>
      <c r="QQ474" s="57"/>
      <c r="QR474" s="57"/>
      <c r="QS474" s="57"/>
      <c r="QT474" s="57"/>
      <c r="QU474" s="57"/>
      <c r="QV474" s="57"/>
      <c r="QW474" s="57"/>
      <c r="QX474" s="57"/>
      <c r="QY474" s="57"/>
      <c r="QZ474" s="57"/>
      <c r="RA474" s="57"/>
      <c r="RB474" s="57"/>
      <c r="RC474" s="57"/>
      <c r="RD474" s="57"/>
      <c r="RE474" s="57"/>
      <c r="RF474" s="57"/>
      <c r="RG474" s="57"/>
      <c r="RH474" s="57"/>
      <c r="RI474" s="57"/>
      <c r="RJ474" s="57"/>
      <c r="RK474" s="57"/>
      <c r="RL474" s="57"/>
      <c r="RM474" s="57"/>
      <c r="RN474" s="57"/>
      <c r="RO474" s="57"/>
      <c r="RP474" s="57"/>
      <c r="RQ474" s="57"/>
      <c r="RR474" s="57"/>
      <c r="RS474" s="57"/>
      <c r="RT474" s="57"/>
      <c r="RU474" s="57"/>
      <c r="RV474" s="57"/>
      <c r="RW474" s="57"/>
      <c r="RX474" s="57"/>
      <c r="RY474" s="57"/>
      <c r="RZ474" s="57"/>
      <c r="SA474" s="57"/>
      <c r="SB474" s="57"/>
      <c r="SC474" s="57"/>
      <c r="SD474" s="57"/>
      <c r="SE474" s="57"/>
      <c r="SF474" s="57"/>
      <c r="SG474" s="57"/>
      <c r="SH474" s="57"/>
      <c r="SI474" s="57"/>
      <c r="SJ474" s="57"/>
      <c r="SK474" s="57"/>
      <c r="SL474" s="57"/>
      <c r="SM474" s="57"/>
      <c r="SN474" s="57"/>
      <c r="SO474" s="57"/>
      <c r="SP474" s="57"/>
      <c r="SQ474" s="57"/>
      <c r="SR474" s="57"/>
      <c r="SS474" s="57"/>
      <c r="ST474" s="57"/>
      <c r="SU474" s="57"/>
      <c r="SV474" s="57"/>
      <c r="SW474" s="57"/>
      <c r="SX474" s="57"/>
      <c r="SY474" s="57"/>
      <c r="SZ474" s="57"/>
      <c r="TA474" s="57"/>
      <c r="TB474" s="57"/>
      <c r="TC474" s="57"/>
      <c r="TD474" s="57"/>
      <c r="TE474" s="57"/>
      <c r="TF474" s="57"/>
      <c r="TG474" s="57"/>
      <c r="TH474" s="57"/>
      <c r="TI474" s="57"/>
      <c r="TJ474" s="57"/>
      <c r="TK474" s="57"/>
      <c r="TL474" s="57"/>
      <c r="TM474" s="57"/>
      <c r="TN474" s="57"/>
      <c r="TO474" s="57"/>
      <c r="TP474" s="57"/>
      <c r="TQ474" s="57"/>
      <c r="TR474" s="57"/>
      <c r="TS474" s="57"/>
      <c r="TT474" s="57"/>
      <c r="TU474" s="57"/>
      <c r="TV474" s="57"/>
      <c r="TW474" s="57"/>
      <c r="TX474" s="57"/>
      <c r="TY474" s="57"/>
      <c r="TZ474" s="57"/>
      <c r="UA474" s="57"/>
      <c r="UB474" s="57"/>
      <c r="UC474" s="57"/>
      <c r="UD474" s="57"/>
      <c r="UE474" s="57"/>
      <c r="UF474" s="57"/>
      <c r="UG474" s="57"/>
      <c r="UH474" s="57"/>
      <c r="UI474" s="57"/>
      <c r="UJ474" s="57"/>
      <c r="UK474" s="57"/>
      <c r="UL474" s="57"/>
      <c r="UM474" s="57"/>
      <c r="UN474" s="57"/>
      <c r="UO474" s="57"/>
      <c r="UP474" s="57"/>
      <c r="UQ474" s="57"/>
      <c r="UR474" s="57"/>
      <c r="US474" s="57"/>
      <c r="UT474" s="57"/>
      <c r="UU474" s="57"/>
      <c r="UV474" s="57"/>
      <c r="UW474" s="57"/>
      <c r="UX474" s="57"/>
      <c r="UY474" s="57"/>
      <c r="UZ474" s="57"/>
      <c r="VA474" s="57"/>
      <c r="VB474" s="57"/>
      <c r="VC474" s="57"/>
      <c r="VD474" s="57"/>
      <c r="VE474" s="57"/>
      <c r="VF474" s="57"/>
      <c r="VG474" s="57"/>
      <c r="VH474" s="57"/>
      <c r="VI474" s="57"/>
      <c r="VJ474" s="57"/>
      <c r="VK474" s="57"/>
      <c r="VL474" s="57"/>
      <c r="VM474" s="57"/>
      <c r="VN474" s="57"/>
      <c r="VO474" s="57"/>
      <c r="VP474" s="57"/>
      <c r="VQ474" s="57"/>
      <c r="VR474" s="57"/>
      <c r="VS474" s="57"/>
      <c r="VT474" s="57"/>
      <c r="VU474" s="57"/>
      <c r="VV474" s="57"/>
      <c r="VW474" s="57"/>
      <c r="VX474" s="57"/>
      <c r="VY474" s="57"/>
      <c r="VZ474" s="57"/>
      <c r="WA474" s="57"/>
      <c r="WB474" s="57"/>
      <c r="WC474" s="57"/>
      <c r="WD474" s="57"/>
      <c r="WE474" s="57"/>
      <c r="WF474" s="57"/>
      <c r="WG474" s="57"/>
      <c r="WH474" s="57"/>
      <c r="WI474" s="57"/>
      <c r="WJ474" s="57"/>
      <c r="WK474" s="57"/>
      <c r="WL474" s="57"/>
      <c r="WM474" s="57"/>
      <c r="WN474" s="57"/>
      <c r="WO474" s="57"/>
      <c r="WP474" s="57"/>
      <c r="WQ474" s="57"/>
      <c r="WR474" s="57"/>
      <c r="WS474" s="57"/>
      <c r="WT474" s="57"/>
      <c r="WU474" s="57"/>
      <c r="WV474" s="57"/>
      <c r="WW474" s="57"/>
      <c r="WX474" s="57"/>
      <c r="WY474" s="57"/>
      <c r="WZ474" s="57"/>
      <c r="XA474" s="57"/>
      <c r="XB474" s="57"/>
      <c r="XC474" s="57"/>
      <c r="XD474" s="57"/>
      <c r="XE474" s="57"/>
      <c r="XF474" s="57"/>
      <c r="XG474" s="57"/>
      <c r="XH474" s="57"/>
      <c r="XI474" s="57"/>
      <c r="XJ474" s="57"/>
      <c r="XK474" s="57"/>
      <c r="XL474" s="57"/>
      <c r="XM474" s="57"/>
      <c r="XN474" s="57"/>
      <c r="XO474" s="57"/>
      <c r="XP474" s="57"/>
      <c r="XQ474" s="57"/>
      <c r="XR474" s="57"/>
      <c r="XS474" s="57"/>
      <c r="XT474" s="57"/>
      <c r="XU474" s="57"/>
      <c r="XV474" s="57"/>
      <c r="XW474" s="57"/>
    </row>
    <row r="475">
      <c r="AI475" s="57"/>
      <c r="BR475" s="57"/>
      <c r="DA475" s="57"/>
      <c r="EJ475" s="57"/>
      <c r="EK475" s="57"/>
      <c r="EL475" s="57"/>
      <c r="EM475" s="57"/>
      <c r="EN475" s="57"/>
      <c r="EO475" s="57"/>
      <c r="EP475" s="57"/>
      <c r="EQ475" s="57"/>
      <c r="ER475" s="57"/>
      <c r="ES475" s="57"/>
      <c r="ET475" s="57"/>
      <c r="EU475" s="57"/>
      <c r="EV475" s="57"/>
      <c r="EW475" s="57"/>
      <c r="EX475" s="57"/>
      <c r="EY475" s="57"/>
      <c r="EZ475" s="57"/>
      <c r="FA475" s="57"/>
      <c r="FB475" s="57"/>
      <c r="FC475" s="57"/>
      <c r="FD475" s="57"/>
      <c r="FE475" s="57"/>
      <c r="FF475" s="57"/>
      <c r="FG475" s="57"/>
      <c r="FH475" s="57"/>
      <c r="FI475" s="57"/>
      <c r="FJ475" s="57"/>
      <c r="FK475" s="57"/>
      <c r="FL475" s="57"/>
      <c r="FM475" s="57"/>
      <c r="FN475" s="57"/>
      <c r="FO475" s="57"/>
      <c r="FP475" s="57"/>
      <c r="FQ475" s="57"/>
      <c r="FR475" s="57"/>
      <c r="FS475" s="57"/>
      <c r="FT475" s="57"/>
      <c r="FU475" s="57"/>
      <c r="FV475" s="57"/>
      <c r="FW475" s="57"/>
      <c r="FX475" s="57"/>
      <c r="FY475" s="57"/>
      <c r="FZ475" s="57"/>
      <c r="GA475" s="57"/>
      <c r="GB475" s="57"/>
      <c r="GC475" s="57"/>
      <c r="GD475" s="57"/>
      <c r="GE475" s="57"/>
      <c r="GF475" s="57"/>
      <c r="GG475" s="57"/>
      <c r="GH475" s="57"/>
      <c r="GI475" s="57"/>
      <c r="GJ475" s="57"/>
      <c r="GK475" s="57"/>
      <c r="GL475" s="57"/>
      <c r="GM475" s="57"/>
      <c r="GN475" s="57"/>
      <c r="GO475" s="57"/>
      <c r="GP475" s="57"/>
      <c r="GQ475" s="57"/>
      <c r="GR475" s="57"/>
      <c r="GS475" s="57"/>
      <c r="GT475" s="57"/>
      <c r="GU475" s="57"/>
      <c r="GV475" s="57"/>
      <c r="GW475" s="57"/>
      <c r="GX475" s="57"/>
      <c r="GY475" s="57"/>
      <c r="GZ475" s="57"/>
      <c r="HA475" s="57"/>
      <c r="HB475" s="57"/>
      <c r="HC475" s="57"/>
      <c r="HD475" s="57"/>
      <c r="HE475" s="57"/>
      <c r="HF475" s="57"/>
      <c r="HG475" s="57"/>
      <c r="HH475" s="57"/>
      <c r="HI475" s="57"/>
      <c r="HJ475" s="57"/>
      <c r="HK475" s="57"/>
      <c r="HL475" s="57"/>
      <c r="HM475" s="57"/>
      <c r="HN475" s="57"/>
      <c r="HO475" s="57"/>
      <c r="HP475" s="57"/>
      <c r="HQ475" s="57"/>
      <c r="HR475" s="57"/>
      <c r="HS475" s="57"/>
      <c r="HT475" s="57"/>
      <c r="HU475" s="57"/>
      <c r="HV475" s="57"/>
      <c r="HW475" s="57"/>
      <c r="HX475" s="57"/>
      <c r="HY475" s="57"/>
      <c r="HZ475" s="57"/>
      <c r="IA475" s="57"/>
      <c r="IB475" s="57"/>
      <c r="IC475" s="57"/>
      <c r="ID475" s="57"/>
      <c r="IE475" s="57"/>
      <c r="IF475" s="57"/>
      <c r="IG475" s="57"/>
      <c r="IH475" s="57"/>
      <c r="II475" s="57"/>
      <c r="IJ475" s="57"/>
      <c r="IK475" s="57"/>
      <c r="IL475" s="57"/>
      <c r="IM475" s="57"/>
      <c r="IN475" s="57"/>
      <c r="IO475" s="57"/>
      <c r="IP475" s="57"/>
      <c r="IQ475" s="57"/>
      <c r="IR475" s="57"/>
      <c r="IS475" s="57"/>
      <c r="IT475" s="57"/>
      <c r="IU475" s="57"/>
      <c r="IV475" s="57"/>
      <c r="IW475" s="57"/>
      <c r="IX475" s="57"/>
      <c r="IY475" s="57"/>
      <c r="IZ475" s="57"/>
      <c r="JA475" s="57"/>
      <c r="JB475" s="57"/>
      <c r="JC475" s="57"/>
      <c r="JD475" s="57"/>
      <c r="JE475" s="57"/>
      <c r="JF475" s="57"/>
      <c r="JG475" s="57"/>
      <c r="JH475" s="57"/>
      <c r="JI475" s="57"/>
      <c r="JJ475" s="57"/>
      <c r="JK475" s="57"/>
      <c r="JL475" s="57"/>
      <c r="JM475" s="57"/>
      <c r="JN475" s="57"/>
      <c r="JO475" s="57"/>
      <c r="JP475" s="57"/>
      <c r="JQ475" s="57"/>
      <c r="JR475" s="57"/>
      <c r="JS475" s="57"/>
      <c r="JT475" s="57"/>
      <c r="JU475" s="57"/>
      <c r="JV475" s="57"/>
      <c r="JW475" s="57"/>
      <c r="JX475" s="57"/>
      <c r="JY475" s="57"/>
      <c r="JZ475" s="57"/>
      <c r="KA475" s="57"/>
      <c r="KB475" s="57"/>
      <c r="KC475" s="57"/>
      <c r="KD475" s="57"/>
      <c r="KE475" s="57"/>
      <c r="KF475" s="57"/>
      <c r="KG475" s="57"/>
      <c r="KH475" s="57"/>
      <c r="KI475" s="57"/>
      <c r="KJ475" s="57"/>
      <c r="KK475" s="57"/>
      <c r="KL475" s="57"/>
      <c r="KM475" s="57"/>
      <c r="KN475" s="57"/>
      <c r="KO475" s="57"/>
      <c r="KP475" s="57"/>
      <c r="KQ475" s="57"/>
      <c r="KR475" s="57"/>
      <c r="KS475" s="57"/>
      <c r="KT475" s="57"/>
      <c r="KU475" s="57"/>
      <c r="KV475" s="57"/>
      <c r="KW475" s="57"/>
      <c r="KX475" s="57"/>
      <c r="KY475" s="57"/>
      <c r="KZ475" s="57"/>
      <c r="LA475" s="57"/>
      <c r="LB475" s="57"/>
      <c r="LC475" s="57"/>
      <c r="LD475" s="57"/>
      <c r="LE475" s="57"/>
      <c r="LF475" s="57"/>
      <c r="LG475" s="57"/>
      <c r="LH475" s="57"/>
      <c r="LI475" s="57"/>
      <c r="LJ475" s="57"/>
      <c r="LK475" s="57"/>
      <c r="LL475" s="57"/>
      <c r="LM475" s="57"/>
      <c r="LN475" s="57"/>
      <c r="LO475" s="57"/>
      <c r="LP475" s="57"/>
      <c r="LQ475" s="57"/>
      <c r="LR475" s="57"/>
      <c r="LS475" s="57"/>
      <c r="LT475" s="57"/>
      <c r="LU475" s="57"/>
      <c r="LV475" s="57"/>
      <c r="LW475" s="57"/>
      <c r="LX475" s="57"/>
      <c r="LY475" s="57"/>
      <c r="LZ475" s="57"/>
      <c r="MA475" s="57"/>
      <c r="MB475" s="57"/>
      <c r="MC475" s="57"/>
      <c r="MD475" s="57"/>
      <c r="ME475" s="57"/>
      <c r="MF475" s="57"/>
      <c r="MG475" s="57"/>
      <c r="MH475" s="57"/>
      <c r="MI475" s="57"/>
      <c r="MJ475" s="57"/>
      <c r="MK475" s="57"/>
      <c r="ML475" s="57"/>
      <c r="MM475" s="57"/>
      <c r="MN475" s="57"/>
      <c r="MO475" s="57"/>
      <c r="MP475" s="57"/>
      <c r="MQ475" s="57"/>
      <c r="MR475" s="57"/>
      <c r="MS475" s="57"/>
      <c r="MT475" s="57"/>
      <c r="MU475" s="57"/>
      <c r="MV475" s="57"/>
      <c r="MW475" s="57"/>
      <c r="MX475" s="57"/>
      <c r="MY475" s="57"/>
      <c r="MZ475" s="57"/>
      <c r="NA475" s="57"/>
      <c r="NB475" s="57"/>
      <c r="NC475" s="57"/>
      <c r="ND475" s="57"/>
      <c r="NE475" s="57"/>
      <c r="NF475" s="57"/>
      <c r="NG475" s="57"/>
      <c r="NH475" s="57"/>
      <c r="NI475" s="57"/>
      <c r="NJ475" s="57"/>
      <c r="NK475" s="57"/>
      <c r="NL475" s="57"/>
      <c r="NM475" s="57"/>
      <c r="NN475" s="57"/>
      <c r="NO475" s="57"/>
      <c r="NP475" s="57"/>
      <c r="NQ475" s="57"/>
      <c r="NR475" s="57"/>
      <c r="NS475" s="57"/>
      <c r="NT475" s="57"/>
      <c r="NU475" s="57"/>
      <c r="NV475" s="57"/>
      <c r="NW475" s="57"/>
      <c r="NX475" s="57"/>
      <c r="NY475" s="57"/>
      <c r="NZ475" s="57"/>
      <c r="OA475" s="57"/>
      <c r="OB475" s="57"/>
      <c r="OC475" s="57"/>
      <c r="OD475" s="57"/>
      <c r="OE475" s="57"/>
      <c r="OF475" s="57"/>
      <c r="OG475" s="57"/>
      <c r="OH475" s="57"/>
      <c r="OI475" s="57"/>
      <c r="OJ475" s="57"/>
      <c r="OK475" s="57"/>
      <c r="OL475" s="57"/>
      <c r="OM475" s="57"/>
      <c r="ON475" s="57"/>
      <c r="OO475" s="57"/>
      <c r="OP475" s="57"/>
      <c r="OQ475" s="57"/>
      <c r="OR475" s="57"/>
      <c r="OS475" s="57"/>
      <c r="OT475" s="57"/>
      <c r="OU475" s="57"/>
      <c r="OV475" s="57"/>
      <c r="OW475" s="57"/>
      <c r="OX475" s="57"/>
      <c r="OY475" s="57"/>
      <c r="OZ475" s="57"/>
      <c r="PA475" s="57"/>
      <c r="PB475" s="57"/>
      <c r="PC475" s="57"/>
      <c r="PD475" s="57"/>
      <c r="PE475" s="57"/>
      <c r="PF475" s="57"/>
      <c r="PG475" s="57"/>
      <c r="PH475" s="57"/>
      <c r="PI475" s="57"/>
      <c r="PJ475" s="57"/>
      <c r="PK475" s="57"/>
      <c r="PL475" s="57"/>
      <c r="PM475" s="57"/>
      <c r="PN475" s="57"/>
      <c r="PO475" s="57"/>
      <c r="PP475" s="57"/>
      <c r="PQ475" s="57"/>
      <c r="PR475" s="57"/>
      <c r="PS475" s="57"/>
      <c r="PT475" s="57"/>
      <c r="PU475" s="57"/>
      <c r="PV475" s="57"/>
      <c r="PW475" s="57"/>
      <c r="PX475" s="57"/>
      <c r="PY475" s="57"/>
      <c r="PZ475" s="57"/>
      <c r="QA475" s="57"/>
      <c r="QB475" s="57"/>
      <c r="QC475" s="57"/>
      <c r="QD475" s="57"/>
      <c r="QE475" s="57"/>
      <c r="QF475" s="57"/>
      <c r="QG475" s="57"/>
      <c r="QH475" s="57"/>
      <c r="QI475" s="57"/>
      <c r="QJ475" s="57"/>
      <c r="QK475" s="57"/>
      <c r="QL475" s="57"/>
      <c r="QM475" s="57"/>
      <c r="QN475" s="57"/>
      <c r="QO475" s="57"/>
      <c r="QP475" s="57"/>
      <c r="QQ475" s="57"/>
      <c r="QR475" s="57"/>
      <c r="QS475" s="57"/>
      <c r="QT475" s="57"/>
      <c r="QU475" s="57"/>
      <c r="QV475" s="57"/>
      <c r="QW475" s="57"/>
      <c r="QX475" s="57"/>
      <c r="QY475" s="57"/>
      <c r="QZ475" s="57"/>
      <c r="RA475" s="57"/>
      <c r="RB475" s="57"/>
      <c r="RC475" s="57"/>
      <c r="RD475" s="57"/>
      <c r="RE475" s="57"/>
      <c r="RF475" s="57"/>
      <c r="RG475" s="57"/>
      <c r="RH475" s="57"/>
      <c r="RI475" s="57"/>
      <c r="RJ475" s="57"/>
      <c r="RK475" s="57"/>
      <c r="RL475" s="57"/>
      <c r="RM475" s="57"/>
      <c r="RN475" s="57"/>
      <c r="RO475" s="57"/>
      <c r="RP475" s="57"/>
      <c r="RQ475" s="57"/>
      <c r="RR475" s="57"/>
      <c r="RS475" s="57"/>
      <c r="RT475" s="57"/>
      <c r="RU475" s="57"/>
      <c r="RV475" s="57"/>
      <c r="RW475" s="57"/>
      <c r="RX475" s="57"/>
      <c r="RY475" s="57"/>
      <c r="RZ475" s="57"/>
      <c r="SA475" s="57"/>
      <c r="SB475" s="57"/>
      <c r="SC475" s="57"/>
      <c r="SD475" s="57"/>
      <c r="SE475" s="57"/>
      <c r="SF475" s="57"/>
      <c r="SG475" s="57"/>
      <c r="SH475" s="57"/>
      <c r="SI475" s="57"/>
      <c r="SJ475" s="57"/>
      <c r="SK475" s="57"/>
      <c r="SL475" s="57"/>
      <c r="SM475" s="57"/>
      <c r="SN475" s="57"/>
      <c r="SO475" s="57"/>
      <c r="SP475" s="57"/>
      <c r="SQ475" s="57"/>
      <c r="SR475" s="57"/>
      <c r="SS475" s="57"/>
      <c r="ST475" s="57"/>
      <c r="SU475" s="57"/>
      <c r="SV475" s="57"/>
      <c r="SW475" s="57"/>
      <c r="SX475" s="57"/>
      <c r="SY475" s="57"/>
      <c r="SZ475" s="57"/>
      <c r="TA475" s="57"/>
      <c r="TB475" s="57"/>
      <c r="TC475" s="57"/>
      <c r="TD475" s="57"/>
      <c r="TE475" s="57"/>
      <c r="TF475" s="57"/>
      <c r="TG475" s="57"/>
      <c r="TH475" s="57"/>
      <c r="TI475" s="57"/>
      <c r="TJ475" s="57"/>
      <c r="TK475" s="57"/>
      <c r="TL475" s="57"/>
      <c r="TM475" s="57"/>
      <c r="TN475" s="57"/>
      <c r="TO475" s="57"/>
      <c r="TP475" s="57"/>
      <c r="TQ475" s="57"/>
      <c r="TR475" s="57"/>
      <c r="TS475" s="57"/>
      <c r="TT475" s="57"/>
      <c r="TU475" s="57"/>
      <c r="TV475" s="57"/>
      <c r="TW475" s="57"/>
      <c r="TX475" s="57"/>
      <c r="TY475" s="57"/>
      <c r="TZ475" s="57"/>
      <c r="UA475" s="57"/>
      <c r="UB475" s="57"/>
      <c r="UC475" s="57"/>
      <c r="UD475" s="57"/>
      <c r="UE475" s="57"/>
      <c r="UF475" s="57"/>
      <c r="UG475" s="57"/>
      <c r="UH475" s="57"/>
      <c r="UI475" s="57"/>
      <c r="UJ475" s="57"/>
      <c r="UK475" s="57"/>
      <c r="UL475" s="57"/>
      <c r="UM475" s="57"/>
      <c r="UN475" s="57"/>
      <c r="UO475" s="57"/>
      <c r="UP475" s="57"/>
      <c r="UQ475" s="57"/>
      <c r="UR475" s="57"/>
      <c r="US475" s="57"/>
      <c r="UT475" s="57"/>
      <c r="UU475" s="57"/>
      <c r="UV475" s="57"/>
      <c r="UW475" s="57"/>
      <c r="UX475" s="57"/>
      <c r="UY475" s="57"/>
      <c r="UZ475" s="57"/>
      <c r="VA475" s="57"/>
      <c r="VB475" s="57"/>
      <c r="VC475" s="57"/>
      <c r="VD475" s="57"/>
      <c r="VE475" s="57"/>
      <c r="VF475" s="57"/>
      <c r="VG475" s="57"/>
      <c r="VH475" s="57"/>
      <c r="VI475" s="57"/>
      <c r="VJ475" s="57"/>
      <c r="VK475" s="57"/>
      <c r="VL475" s="57"/>
      <c r="VM475" s="57"/>
      <c r="VN475" s="57"/>
      <c r="VO475" s="57"/>
      <c r="VP475" s="57"/>
      <c r="VQ475" s="57"/>
      <c r="VR475" s="57"/>
      <c r="VS475" s="57"/>
      <c r="VT475" s="57"/>
      <c r="VU475" s="57"/>
      <c r="VV475" s="57"/>
      <c r="VW475" s="57"/>
      <c r="VX475" s="57"/>
      <c r="VY475" s="57"/>
      <c r="VZ475" s="57"/>
      <c r="WA475" s="57"/>
      <c r="WB475" s="57"/>
      <c r="WC475" s="57"/>
      <c r="WD475" s="57"/>
      <c r="WE475" s="57"/>
      <c r="WF475" s="57"/>
      <c r="WG475" s="57"/>
      <c r="WH475" s="57"/>
      <c r="WI475" s="57"/>
      <c r="WJ475" s="57"/>
      <c r="WK475" s="57"/>
      <c r="WL475" s="57"/>
      <c r="WM475" s="57"/>
      <c r="WN475" s="57"/>
      <c r="WO475" s="57"/>
      <c r="WP475" s="57"/>
      <c r="WQ475" s="57"/>
      <c r="WR475" s="57"/>
      <c r="WS475" s="57"/>
      <c r="WT475" s="57"/>
      <c r="WU475" s="57"/>
      <c r="WV475" s="57"/>
      <c r="WW475" s="57"/>
      <c r="WX475" s="57"/>
      <c r="WY475" s="57"/>
      <c r="WZ475" s="57"/>
      <c r="XA475" s="57"/>
      <c r="XB475" s="57"/>
      <c r="XC475" s="57"/>
      <c r="XD475" s="57"/>
      <c r="XE475" s="57"/>
      <c r="XF475" s="57"/>
      <c r="XG475" s="57"/>
      <c r="XH475" s="57"/>
      <c r="XI475" s="57"/>
      <c r="XJ475" s="57"/>
      <c r="XK475" s="57"/>
      <c r="XL475" s="57"/>
      <c r="XM475" s="57"/>
      <c r="XN475" s="57"/>
      <c r="XO475" s="57"/>
      <c r="XP475" s="57"/>
      <c r="XQ475" s="57"/>
      <c r="XR475" s="57"/>
      <c r="XS475" s="57"/>
      <c r="XT475" s="57"/>
      <c r="XU475" s="57"/>
      <c r="XV475" s="57"/>
      <c r="XW475" s="57"/>
    </row>
    <row r="476">
      <c r="AI476" s="57"/>
      <c r="BR476" s="57"/>
      <c r="DA476" s="57"/>
      <c r="EJ476" s="57"/>
      <c r="EK476" s="57"/>
      <c r="EL476" s="57"/>
      <c r="EM476" s="57"/>
      <c r="EN476" s="57"/>
      <c r="EO476" s="57"/>
      <c r="EP476" s="57"/>
      <c r="EQ476" s="57"/>
      <c r="ER476" s="57"/>
      <c r="ES476" s="57"/>
      <c r="ET476" s="57"/>
      <c r="EU476" s="57"/>
      <c r="EV476" s="57"/>
      <c r="EW476" s="57"/>
      <c r="EX476" s="57"/>
      <c r="EY476" s="57"/>
      <c r="EZ476" s="57"/>
      <c r="FA476" s="57"/>
      <c r="FB476" s="57"/>
      <c r="FC476" s="57"/>
      <c r="FD476" s="57"/>
      <c r="FE476" s="57"/>
      <c r="FF476" s="57"/>
      <c r="FG476" s="57"/>
      <c r="FH476" s="57"/>
      <c r="FI476" s="57"/>
      <c r="FJ476" s="57"/>
      <c r="FK476" s="57"/>
      <c r="FL476" s="57"/>
      <c r="FM476" s="57"/>
      <c r="FN476" s="57"/>
      <c r="FO476" s="57"/>
      <c r="FP476" s="57"/>
      <c r="FQ476" s="57"/>
      <c r="FR476" s="57"/>
      <c r="FS476" s="57"/>
      <c r="FT476" s="57"/>
      <c r="FU476" s="57"/>
      <c r="FV476" s="57"/>
      <c r="FW476" s="57"/>
      <c r="FX476" s="57"/>
      <c r="FY476" s="57"/>
      <c r="FZ476" s="57"/>
      <c r="GA476" s="57"/>
      <c r="GB476" s="57"/>
      <c r="GC476" s="57"/>
      <c r="GD476" s="57"/>
      <c r="GE476" s="57"/>
      <c r="GF476" s="57"/>
      <c r="GG476" s="57"/>
      <c r="GH476" s="57"/>
      <c r="GI476" s="57"/>
      <c r="GJ476" s="57"/>
      <c r="GK476" s="57"/>
      <c r="GL476" s="57"/>
      <c r="GM476" s="57"/>
      <c r="GN476" s="57"/>
      <c r="GO476" s="57"/>
      <c r="GP476" s="57"/>
      <c r="GQ476" s="57"/>
      <c r="GR476" s="57"/>
      <c r="GS476" s="57"/>
      <c r="GT476" s="57"/>
      <c r="GU476" s="57"/>
      <c r="GV476" s="57"/>
      <c r="GW476" s="57"/>
      <c r="GX476" s="57"/>
      <c r="GY476" s="57"/>
      <c r="GZ476" s="57"/>
      <c r="HA476" s="57"/>
      <c r="HB476" s="57"/>
      <c r="HC476" s="57"/>
      <c r="HD476" s="57"/>
      <c r="HE476" s="57"/>
      <c r="HF476" s="57"/>
      <c r="HG476" s="57"/>
      <c r="HH476" s="57"/>
      <c r="HI476" s="57"/>
      <c r="HJ476" s="57"/>
      <c r="HK476" s="57"/>
      <c r="HL476" s="57"/>
      <c r="HM476" s="57"/>
      <c r="HN476" s="57"/>
      <c r="HO476" s="57"/>
      <c r="HP476" s="57"/>
      <c r="HQ476" s="57"/>
      <c r="HR476" s="57"/>
      <c r="HS476" s="57"/>
      <c r="HT476" s="57"/>
      <c r="HU476" s="57"/>
      <c r="HV476" s="57"/>
      <c r="HW476" s="57"/>
      <c r="HX476" s="57"/>
      <c r="HY476" s="57"/>
      <c r="HZ476" s="57"/>
      <c r="IA476" s="57"/>
      <c r="IB476" s="57"/>
      <c r="IC476" s="57"/>
      <c r="ID476" s="57"/>
      <c r="IE476" s="57"/>
      <c r="IF476" s="57"/>
      <c r="IG476" s="57"/>
      <c r="IH476" s="57"/>
      <c r="II476" s="57"/>
      <c r="IJ476" s="57"/>
      <c r="IK476" s="57"/>
      <c r="IL476" s="57"/>
      <c r="IM476" s="57"/>
      <c r="IN476" s="57"/>
      <c r="IO476" s="57"/>
      <c r="IP476" s="57"/>
      <c r="IQ476" s="57"/>
      <c r="IR476" s="57"/>
      <c r="IS476" s="57"/>
      <c r="IT476" s="57"/>
      <c r="IU476" s="57"/>
      <c r="IV476" s="57"/>
      <c r="IW476" s="57"/>
      <c r="IX476" s="57"/>
      <c r="IY476" s="57"/>
      <c r="IZ476" s="57"/>
      <c r="JA476" s="57"/>
      <c r="JB476" s="57"/>
      <c r="JC476" s="57"/>
      <c r="JD476" s="57"/>
      <c r="JE476" s="57"/>
      <c r="JF476" s="57"/>
      <c r="JG476" s="57"/>
      <c r="JH476" s="57"/>
      <c r="JI476" s="57"/>
      <c r="JJ476" s="57"/>
      <c r="JK476" s="57"/>
      <c r="JL476" s="57"/>
      <c r="JM476" s="57"/>
      <c r="JN476" s="57"/>
      <c r="JO476" s="57"/>
      <c r="JP476" s="57"/>
      <c r="JQ476" s="57"/>
      <c r="JR476" s="57"/>
      <c r="JS476" s="57"/>
      <c r="JT476" s="57"/>
      <c r="JU476" s="57"/>
      <c r="JV476" s="57"/>
      <c r="JW476" s="57"/>
      <c r="JX476" s="57"/>
      <c r="JY476" s="57"/>
      <c r="JZ476" s="57"/>
      <c r="KA476" s="57"/>
      <c r="KB476" s="57"/>
      <c r="KC476" s="57"/>
      <c r="KD476" s="57"/>
      <c r="KE476" s="57"/>
      <c r="KF476" s="57"/>
      <c r="KG476" s="57"/>
      <c r="KH476" s="57"/>
      <c r="KI476" s="57"/>
      <c r="KJ476" s="57"/>
      <c r="KK476" s="57"/>
      <c r="KL476" s="57"/>
      <c r="KM476" s="57"/>
      <c r="KN476" s="57"/>
      <c r="KO476" s="57"/>
      <c r="KP476" s="57"/>
      <c r="KQ476" s="57"/>
      <c r="KR476" s="57"/>
      <c r="KS476" s="57"/>
      <c r="KT476" s="57"/>
      <c r="KU476" s="57"/>
      <c r="KV476" s="57"/>
      <c r="KW476" s="57"/>
      <c r="KX476" s="57"/>
      <c r="KY476" s="57"/>
      <c r="KZ476" s="57"/>
      <c r="LA476" s="57"/>
      <c r="LB476" s="57"/>
      <c r="LC476" s="57"/>
      <c r="LD476" s="57"/>
      <c r="LE476" s="57"/>
      <c r="LF476" s="57"/>
      <c r="LG476" s="57"/>
      <c r="LH476" s="57"/>
      <c r="LI476" s="57"/>
      <c r="LJ476" s="57"/>
      <c r="LK476" s="57"/>
      <c r="LL476" s="57"/>
      <c r="LM476" s="57"/>
      <c r="LN476" s="57"/>
      <c r="LO476" s="57"/>
      <c r="LP476" s="57"/>
      <c r="LQ476" s="57"/>
      <c r="LR476" s="57"/>
      <c r="LS476" s="57"/>
      <c r="LT476" s="57"/>
      <c r="LU476" s="57"/>
      <c r="LV476" s="57"/>
      <c r="LW476" s="57"/>
      <c r="LX476" s="57"/>
      <c r="LY476" s="57"/>
      <c r="LZ476" s="57"/>
      <c r="MA476" s="57"/>
      <c r="MB476" s="57"/>
      <c r="MC476" s="57"/>
      <c r="MD476" s="57"/>
      <c r="ME476" s="57"/>
      <c r="MF476" s="57"/>
      <c r="MG476" s="57"/>
      <c r="MH476" s="57"/>
      <c r="MI476" s="57"/>
      <c r="MJ476" s="57"/>
      <c r="MK476" s="57"/>
      <c r="ML476" s="57"/>
      <c r="MM476" s="57"/>
      <c r="MN476" s="57"/>
      <c r="MO476" s="57"/>
      <c r="MP476" s="57"/>
      <c r="MQ476" s="57"/>
      <c r="MR476" s="57"/>
      <c r="MS476" s="57"/>
      <c r="MT476" s="57"/>
      <c r="MU476" s="57"/>
      <c r="MV476" s="57"/>
      <c r="MW476" s="57"/>
      <c r="MX476" s="57"/>
      <c r="MY476" s="57"/>
      <c r="MZ476" s="57"/>
      <c r="NA476" s="57"/>
      <c r="NB476" s="57"/>
      <c r="NC476" s="57"/>
      <c r="ND476" s="57"/>
      <c r="NE476" s="57"/>
      <c r="NF476" s="57"/>
      <c r="NG476" s="57"/>
      <c r="NH476" s="57"/>
      <c r="NI476" s="57"/>
      <c r="NJ476" s="57"/>
      <c r="NK476" s="57"/>
      <c r="NL476" s="57"/>
      <c r="NM476" s="57"/>
      <c r="NN476" s="57"/>
      <c r="NO476" s="57"/>
      <c r="NP476" s="57"/>
      <c r="NQ476" s="57"/>
      <c r="NR476" s="57"/>
      <c r="NS476" s="57"/>
      <c r="NT476" s="57"/>
      <c r="NU476" s="57"/>
      <c r="NV476" s="57"/>
      <c r="NW476" s="57"/>
      <c r="NX476" s="57"/>
      <c r="NY476" s="57"/>
      <c r="NZ476" s="57"/>
      <c r="OA476" s="57"/>
      <c r="OB476" s="57"/>
      <c r="OC476" s="57"/>
      <c r="OD476" s="57"/>
      <c r="OE476" s="57"/>
      <c r="OF476" s="57"/>
      <c r="OG476" s="57"/>
      <c r="OH476" s="57"/>
      <c r="OI476" s="57"/>
      <c r="OJ476" s="57"/>
      <c r="OK476" s="57"/>
      <c r="OL476" s="57"/>
      <c r="OM476" s="57"/>
      <c r="ON476" s="57"/>
      <c r="OO476" s="57"/>
      <c r="OP476" s="57"/>
      <c r="OQ476" s="57"/>
      <c r="OR476" s="57"/>
      <c r="OS476" s="57"/>
      <c r="OT476" s="57"/>
      <c r="OU476" s="57"/>
      <c r="OV476" s="57"/>
      <c r="OW476" s="57"/>
      <c r="OX476" s="57"/>
      <c r="OY476" s="57"/>
      <c r="OZ476" s="57"/>
      <c r="PA476" s="57"/>
      <c r="PB476" s="57"/>
      <c r="PC476" s="57"/>
      <c r="PD476" s="57"/>
      <c r="PE476" s="57"/>
      <c r="PF476" s="57"/>
      <c r="PG476" s="57"/>
      <c r="PH476" s="57"/>
      <c r="PI476" s="57"/>
      <c r="PJ476" s="57"/>
      <c r="PK476" s="57"/>
      <c r="PL476" s="57"/>
      <c r="PM476" s="57"/>
      <c r="PN476" s="57"/>
      <c r="PO476" s="57"/>
      <c r="PP476" s="57"/>
      <c r="PQ476" s="57"/>
      <c r="PR476" s="57"/>
      <c r="PS476" s="57"/>
      <c r="PT476" s="57"/>
      <c r="PU476" s="57"/>
      <c r="PV476" s="57"/>
      <c r="PW476" s="57"/>
      <c r="PX476" s="57"/>
      <c r="PY476" s="57"/>
      <c r="PZ476" s="57"/>
      <c r="QA476" s="57"/>
      <c r="QB476" s="57"/>
      <c r="QC476" s="57"/>
      <c r="QD476" s="57"/>
      <c r="QE476" s="57"/>
      <c r="QF476" s="57"/>
      <c r="QG476" s="57"/>
      <c r="QH476" s="57"/>
      <c r="QI476" s="57"/>
      <c r="QJ476" s="57"/>
      <c r="QK476" s="57"/>
      <c r="QL476" s="57"/>
      <c r="QM476" s="57"/>
      <c r="QN476" s="57"/>
      <c r="QO476" s="57"/>
      <c r="QP476" s="57"/>
      <c r="QQ476" s="57"/>
      <c r="QR476" s="57"/>
      <c r="QS476" s="57"/>
      <c r="QT476" s="57"/>
      <c r="QU476" s="57"/>
      <c r="QV476" s="57"/>
      <c r="QW476" s="57"/>
      <c r="QX476" s="57"/>
      <c r="QY476" s="57"/>
      <c r="QZ476" s="57"/>
      <c r="RA476" s="57"/>
      <c r="RB476" s="57"/>
      <c r="RC476" s="57"/>
      <c r="RD476" s="57"/>
      <c r="RE476" s="57"/>
      <c r="RF476" s="57"/>
      <c r="RG476" s="57"/>
      <c r="RH476" s="57"/>
      <c r="RI476" s="57"/>
      <c r="RJ476" s="57"/>
      <c r="RK476" s="57"/>
      <c r="RL476" s="57"/>
      <c r="RM476" s="57"/>
      <c r="RN476" s="57"/>
      <c r="RO476" s="57"/>
      <c r="RP476" s="57"/>
      <c r="RQ476" s="57"/>
      <c r="RR476" s="57"/>
      <c r="RS476" s="57"/>
      <c r="RT476" s="57"/>
      <c r="RU476" s="57"/>
      <c r="RV476" s="57"/>
      <c r="RW476" s="57"/>
      <c r="RX476" s="57"/>
      <c r="RY476" s="57"/>
      <c r="RZ476" s="57"/>
      <c r="SA476" s="57"/>
      <c r="SB476" s="57"/>
      <c r="SC476" s="57"/>
      <c r="SD476" s="57"/>
      <c r="SE476" s="57"/>
      <c r="SF476" s="57"/>
      <c r="SG476" s="57"/>
      <c r="SH476" s="57"/>
      <c r="SI476" s="57"/>
      <c r="SJ476" s="57"/>
      <c r="SK476" s="57"/>
      <c r="SL476" s="57"/>
      <c r="SM476" s="57"/>
      <c r="SN476" s="57"/>
      <c r="SO476" s="57"/>
      <c r="SP476" s="57"/>
      <c r="SQ476" s="57"/>
      <c r="SR476" s="57"/>
      <c r="SS476" s="57"/>
      <c r="ST476" s="57"/>
      <c r="SU476" s="57"/>
      <c r="SV476" s="57"/>
      <c r="SW476" s="57"/>
      <c r="SX476" s="57"/>
      <c r="SY476" s="57"/>
      <c r="SZ476" s="57"/>
      <c r="TA476" s="57"/>
      <c r="TB476" s="57"/>
      <c r="TC476" s="57"/>
      <c r="TD476" s="57"/>
      <c r="TE476" s="57"/>
      <c r="TF476" s="57"/>
      <c r="TG476" s="57"/>
      <c r="TH476" s="57"/>
      <c r="TI476" s="57"/>
      <c r="TJ476" s="57"/>
      <c r="TK476" s="57"/>
      <c r="TL476" s="57"/>
      <c r="TM476" s="57"/>
      <c r="TN476" s="57"/>
      <c r="TO476" s="57"/>
      <c r="TP476" s="57"/>
      <c r="TQ476" s="57"/>
      <c r="TR476" s="57"/>
      <c r="TS476" s="57"/>
      <c r="TT476" s="57"/>
      <c r="TU476" s="57"/>
      <c r="TV476" s="57"/>
      <c r="TW476" s="57"/>
      <c r="TX476" s="57"/>
      <c r="TY476" s="57"/>
      <c r="TZ476" s="57"/>
      <c r="UA476" s="57"/>
      <c r="UB476" s="57"/>
      <c r="UC476" s="57"/>
      <c r="UD476" s="57"/>
      <c r="UE476" s="57"/>
      <c r="UF476" s="57"/>
      <c r="UG476" s="57"/>
      <c r="UH476" s="57"/>
      <c r="UI476" s="57"/>
      <c r="UJ476" s="57"/>
      <c r="UK476" s="57"/>
      <c r="UL476" s="57"/>
      <c r="UM476" s="57"/>
      <c r="UN476" s="57"/>
      <c r="UO476" s="57"/>
      <c r="UP476" s="57"/>
      <c r="UQ476" s="57"/>
      <c r="UR476" s="57"/>
      <c r="US476" s="57"/>
      <c r="UT476" s="57"/>
      <c r="UU476" s="57"/>
      <c r="UV476" s="57"/>
      <c r="UW476" s="57"/>
      <c r="UX476" s="57"/>
      <c r="UY476" s="57"/>
      <c r="UZ476" s="57"/>
      <c r="VA476" s="57"/>
      <c r="VB476" s="57"/>
      <c r="VC476" s="57"/>
      <c r="VD476" s="57"/>
      <c r="VE476" s="57"/>
      <c r="VF476" s="57"/>
      <c r="VG476" s="57"/>
      <c r="VH476" s="57"/>
      <c r="VI476" s="57"/>
      <c r="VJ476" s="57"/>
      <c r="VK476" s="57"/>
      <c r="VL476" s="57"/>
      <c r="VM476" s="57"/>
      <c r="VN476" s="57"/>
      <c r="VO476" s="57"/>
      <c r="VP476" s="57"/>
      <c r="VQ476" s="57"/>
      <c r="VR476" s="57"/>
      <c r="VS476" s="57"/>
      <c r="VT476" s="57"/>
      <c r="VU476" s="57"/>
      <c r="VV476" s="57"/>
      <c r="VW476" s="57"/>
      <c r="VX476" s="57"/>
      <c r="VY476" s="57"/>
      <c r="VZ476" s="57"/>
      <c r="WA476" s="57"/>
      <c r="WB476" s="57"/>
      <c r="WC476" s="57"/>
      <c r="WD476" s="57"/>
      <c r="WE476" s="57"/>
      <c r="WF476" s="57"/>
      <c r="WG476" s="57"/>
      <c r="WH476" s="57"/>
      <c r="WI476" s="57"/>
      <c r="WJ476" s="57"/>
      <c r="WK476" s="57"/>
      <c r="WL476" s="57"/>
      <c r="WM476" s="57"/>
      <c r="WN476" s="57"/>
      <c r="WO476" s="57"/>
      <c r="WP476" s="57"/>
      <c r="WQ476" s="57"/>
      <c r="WR476" s="57"/>
      <c r="WS476" s="57"/>
      <c r="WT476" s="57"/>
      <c r="WU476" s="57"/>
      <c r="WV476" s="57"/>
      <c r="WW476" s="57"/>
      <c r="WX476" s="57"/>
      <c r="WY476" s="57"/>
      <c r="WZ476" s="57"/>
      <c r="XA476" s="57"/>
      <c r="XB476" s="57"/>
      <c r="XC476" s="57"/>
      <c r="XD476" s="57"/>
      <c r="XE476" s="57"/>
      <c r="XF476" s="57"/>
      <c r="XG476" s="57"/>
      <c r="XH476" s="57"/>
      <c r="XI476" s="57"/>
      <c r="XJ476" s="57"/>
      <c r="XK476" s="57"/>
      <c r="XL476" s="57"/>
      <c r="XM476" s="57"/>
      <c r="XN476" s="57"/>
      <c r="XO476" s="57"/>
      <c r="XP476" s="57"/>
      <c r="XQ476" s="57"/>
      <c r="XR476" s="57"/>
      <c r="XS476" s="57"/>
      <c r="XT476" s="57"/>
      <c r="XU476" s="57"/>
      <c r="XV476" s="57"/>
      <c r="XW476" s="57"/>
    </row>
    <row r="477">
      <c r="AI477" s="57"/>
      <c r="BR477" s="57"/>
      <c r="DA477" s="57"/>
      <c r="EJ477" s="57"/>
      <c r="EK477" s="57"/>
      <c r="EL477" s="57"/>
      <c r="EM477" s="57"/>
      <c r="EN477" s="57"/>
      <c r="EO477" s="57"/>
      <c r="EP477" s="57"/>
      <c r="EQ477" s="57"/>
      <c r="ER477" s="57"/>
      <c r="ES477" s="57"/>
      <c r="ET477" s="57"/>
      <c r="EU477" s="57"/>
      <c r="EV477" s="57"/>
      <c r="EW477" s="57"/>
      <c r="EX477" s="57"/>
      <c r="EY477" s="57"/>
      <c r="EZ477" s="57"/>
      <c r="FA477" s="57"/>
      <c r="FB477" s="57"/>
      <c r="FC477" s="57"/>
      <c r="FD477" s="57"/>
      <c r="FE477" s="57"/>
      <c r="FF477" s="57"/>
      <c r="FG477" s="57"/>
      <c r="FH477" s="57"/>
      <c r="FI477" s="57"/>
      <c r="FJ477" s="57"/>
      <c r="FK477" s="57"/>
      <c r="FL477" s="57"/>
      <c r="FM477" s="57"/>
      <c r="FN477" s="57"/>
      <c r="FO477" s="57"/>
      <c r="FP477" s="57"/>
      <c r="FQ477" s="57"/>
      <c r="FR477" s="57"/>
      <c r="FS477" s="57"/>
      <c r="FT477" s="57"/>
      <c r="FU477" s="57"/>
      <c r="FV477" s="57"/>
      <c r="FW477" s="57"/>
      <c r="FX477" s="57"/>
      <c r="FY477" s="57"/>
      <c r="FZ477" s="57"/>
      <c r="GA477" s="57"/>
      <c r="GB477" s="57"/>
      <c r="GC477" s="57"/>
      <c r="GD477" s="57"/>
      <c r="GE477" s="57"/>
      <c r="GF477" s="57"/>
      <c r="GG477" s="57"/>
      <c r="GH477" s="57"/>
      <c r="GI477" s="57"/>
      <c r="GJ477" s="57"/>
      <c r="GK477" s="57"/>
      <c r="GL477" s="57"/>
      <c r="GM477" s="57"/>
      <c r="GN477" s="57"/>
      <c r="GO477" s="57"/>
      <c r="GP477" s="57"/>
      <c r="GQ477" s="57"/>
      <c r="GR477" s="57"/>
      <c r="GS477" s="57"/>
      <c r="GT477" s="57"/>
      <c r="GU477" s="57"/>
      <c r="GV477" s="57"/>
      <c r="GW477" s="57"/>
      <c r="GX477" s="57"/>
      <c r="GY477" s="57"/>
      <c r="GZ477" s="57"/>
      <c r="HA477" s="57"/>
      <c r="HB477" s="57"/>
      <c r="HC477" s="57"/>
      <c r="HD477" s="57"/>
      <c r="HE477" s="57"/>
      <c r="HF477" s="57"/>
      <c r="HG477" s="57"/>
      <c r="HH477" s="57"/>
      <c r="HI477" s="57"/>
      <c r="HJ477" s="57"/>
      <c r="HK477" s="57"/>
      <c r="HL477" s="57"/>
      <c r="HM477" s="57"/>
      <c r="HN477" s="57"/>
      <c r="HO477" s="57"/>
      <c r="HP477" s="57"/>
      <c r="HQ477" s="57"/>
      <c r="HR477" s="57"/>
      <c r="HS477" s="57"/>
      <c r="HT477" s="57"/>
      <c r="HU477" s="57"/>
      <c r="HV477" s="57"/>
      <c r="HW477" s="57"/>
      <c r="HX477" s="57"/>
      <c r="HY477" s="57"/>
      <c r="HZ477" s="57"/>
      <c r="IA477" s="57"/>
      <c r="IB477" s="57"/>
      <c r="IC477" s="57"/>
      <c r="ID477" s="57"/>
      <c r="IE477" s="57"/>
      <c r="IF477" s="57"/>
      <c r="IG477" s="57"/>
      <c r="IH477" s="57"/>
      <c r="II477" s="57"/>
      <c r="IJ477" s="57"/>
      <c r="IK477" s="57"/>
      <c r="IL477" s="57"/>
      <c r="IM477" s="57"/>
      <c r="IN477" s="57"/>
      <c r="IO477" s="57"/>
      <c r="IP477" s="57"/>
      <c r="IQ477" s="57"/>
      <c r="IR477" s="57"/>
      <c r="IS477" s="57"/>
      <c r="IT477" s="57"/>
      <c r="IU477" s="57"/>
      <c r="IV477" s="57"/>
      <c r="IW477" s="57"/>
      <c r="IX477" s="57"/>
      <c r="IY477" s="57"/>
      <c r="IZ477" s="57"/>
      <c r="JA477" s="57"/>
      <c r="JB477" s="57"/>
      <c r="JC477" s="57"/>
      <c r="JD477" s="57"/>
      <c r="JE477" s="57"/>
      <c r="JF477" s="57"/>
      <c r="JG477" s="57"/>
      <c r="JH477" s="57"/>
      <c r="JI477" s="57"/>
      <c r="JJ477" s="57"/>
      <c r="JK477" s="57"/>
      <c r="JL477" s="57"/>
      <c r="JM477" s="57"/>
      <c r="JN477" s="57"/>
      <c r="JO477" s="57"/>
      <c r="JP477" s="57"/>
      <c r="JQ477" s="57"/>
      <c r="JR477" s="57"/>
      <c r="JS477" s="57"/>
      <c r="JT477" s="57"/>
      <c r="JU477" s="57"/>
      <c r="JV477" s="57"/>
      <c r="JW477" s="57"/>
      <c r="JX477" s="57"/>
      <c r="JY477" s="57"/>
      <c r="JZ477" s="57"/>
      <c r="KA477" s="57"/>
      <c r="KB477" s="57"/>
      <c r="KC477" s="57"/>
      <c r="KD477" s="57"/>
      <c r="KE477" s="57"/>
      <c r="KF477" s="57"/>
      <c r="KG477" s="57"/>
      <c r="KH477" s="57"/>
      <c r="KI477" s="57"/>
      <c r="KJ477" s="57"/>
      <c r="KK477" s="57"/>
      <c r="KL477" s="57"/>
      <c r="KM477" s="57"/>
      <c r="KN477" s="57"/>
      <c r="KO477" s="57"/>
      <c r="KP477" s="57"/>
      <c r="KQ477" s="57"/>
      <c r="KR477" s="57"/>
      <c r="KS477" s="57"/>
      <c r="KT477" s="57"/>
      <c r="KU477" s="57"/>
      <c r="KV477" s="57"/>
      <c r="KW477" s="57"/>
      <c r="KX477" s="57"/>
      <c r="KY477" s="57"/>
      <c r="KZ477" s="57"/>
      <c r="LA477" s="57"/>
      <c r="LB477" s="57"/>
      <c r="LC477" s="57"/>
      <c r="LD477" s="57"/>
      <c r="LE477" s="57"/>
      <c r="LF477" s="57"/>
      <c r="LG477" s="57"/>
      <c r="LH477" s="57"/>
      <c r="LI477" s="57"/>
      <c r="LJ477" s="57"/>
      <c r="LK477" s="57"/>
      <c r="LL477" s="57"/>
      <c r="LM477" s="57"/>
      <c r="LN477" s="57"/>
      <c r="LO477" s="57"/>
      <c r="LP477" s="57"/>
      <c r="LQ477" s="57"/>
      <c r="LR477" s="57"/>
      <c r="LS477" s="57"/>
      <c r="LT477" s="57"/>
      <c r="LU477" s="57"/>
      <c r="LV477" s="57"/>
      <c r="LW477" s="57"/>
      <c r="LX477" s="57"/>
      <c r="LY477" s="57"/>
      <c r="LZ477" s="57"/>
      <c r="MA477" s="57"/>
      <c r="MB477" s="57"/>
      <c r="MC477" s="57"/>
      <c r="MD477" s="57"/>
      <c r="ME477" s="57"/>
      <c r="MF477" s="57"/>
      <c r="MG477" s="57"/>
      <c r="MH477" s="57"/>
      <c r="MI477" s="57"/>
      <c r="MJ477" s="57"/>
      <c r="MK477" s="57"/>
      <c r="ML477" s="57"/>
      <c r="MM477" s="57"/>
      <c r="MN477" s="57"/>
      <c r="MO477" s="57"/>
      <c r="MP477" s="57"/>
      <c r="MQ477" s="57"/>
      <c r="MR477" s="57"/>
      <c r="MS477" s="57"/>
      <c r="MT477" s="57"/>
      <c r="MU477" s="57"/>
      <c r="MV477" s="57"/>
      <c r="MW477" s="57"/>
      <c r="MX477" s="57"/>
      <c r="MY477" s="57"/>
      <c r="MZ477" s="57"/>
      <c r="NA477" s="57"/>
      <c r="NB477" s="57"/>
      <c r="NC477" s="57"/>
      <c r="ND477" s="57"/>
      <c r="NE477" s="57"/>
      <c r="NF477" s="57"/>
      <c r="NG477" s="57"/>
      <c r="NH477" s="57"/>
      <c r="NI477" s="57"/>
      <c r="NJ477" s="57"/>
      <c r="NK477" s="57"/>
      <c r="NL477" s="57"/>
      <c r="NM477" s="57"/>
      <c r="NN477" s="57"/>
      <c r="NO477" s="57"/>
      <c r="NP477" s="57"/>
      <c r="NQ477" s="57"/>
      <c r="NR477" s="57"/>
      <c r="NS477" s="57"/>
      <c r="NT477" s="57"/>
      <c r="NU477" s="57"/>
      <c r="NV477" s="57"/>
      <c r="NW477" s="57"/>
      <c r="NX477" s="57"/>
      <c r="NY477" s="57"/>
      <c r="NZ477" s="57"/>
      <c r="OA477" s="57"/>
      <c r="OB477" s="57"/>
      <c r="OC477" s="57"/>
      <c r="OD477" s="57"/>
      <c r="OE477" s="57"/>
      <c r="OF477" s="57"/>
      <c r="OG477" s="57"/>
      <c r="OH477" s="57"/>
      <c r="OI477" s="57"/>
      <c r="OJ477" s="57"/>
      <c r="OK477" s="57"/>
      <c r="OL477" s="57"/>
      <c r="OM477" s="57"/>
      <c r="ON477" s="57"/>
      <c r="OO477" s="57"/>
      <c r="OP477" s="57"/>
      <c r="OQ477" s="57"/>
      <c r="OR477" s="57"/>
      <c r="OS477" s="57"/>
      <c r="OT477" s="57"/>
      <c r="OU477" s="57"/>
      <c r="OV477" s="57"/>
      <c r="OW477" s="57"/>
      <c r="OX477" s="57"/>
      <c r="OY477" s="57"/>
      <c r="OZ477" s="57"/>
      <c r="PA477" s="57"/>
      <c r="PB477" s="57"/>
      <c r="PC477" s="57"/>
      <c r="PD477" s="57"/>
      <c r="PE477" s="57"/>
      <c r="PF477" s="57"/>
      <c r="PG477" s="57"/>
      <c r="PH477" s="57"/>
      <c r="PI477" s="57"/>
      <c r="PJ477" s="57"/>
      <c r="PK477" s="57"/>
      <c r="PL477" s="57"/>
      <c r="PM477" s="57"/>
      <c r="PN477" s="57"/>
      <c r="PO477" s="57"/>
      <c r="PP477" s="57"/>
      <c r="PQ477" s="57"/>
      <c r="PR477" s="57"/>
      <c r="PS477" s="57"/>
      <c r="PT477" s="57"/>
      <c r="PU477" s="57"/>
      <c r="PV477" s="57"/>
      <c r="PW477" s="57"/>
      <c r="PX477" s="57"/>
      <c r="PY477" s="57"/>
      <c r="PZ477" s="57"/>
      <c r="QA477" s="57"/>
      <c r="QB477" s="57"/>
      <c r="QC477" s="57"/>
      <c r="QD477" s="57"/>
      <c r="QE477" s="57"/>
      <c r="QF477" s="57"/>
      <c r="QG477" s="57"/>
      <c r="QH477" s="57"/>
      <c r="QI477" s="57"/>
      <c r="QJ477" s="57"/>
      <c r="QK477" s="57"/>
      <c r="QL477" s="57"/>
      <c r="QM477" s="57"/>
      <c r="QN477" s="57"/>
      <c r="QO477" s="57"/>
      <c r="QP477" s="57"/>
      <c r="QQ477" s="57"/>
      <c r="QR477" s="57"/>
      <c r="QS477" s="57"/>
      <c r="QT477" s="57"/>
      <c r="QU477" s="57"/>
      <c r="QV477" s="57"/>
      <c r="QW477" s="57"/>
      <c r="QX477" s="57"/>
      <c r="QY477" s="57"/>
      <c r="QZ477" s="57"/>
      <c r="RA477" s="57"/>
      <c r="RB477" s="57"/>
      <c r="RC477" s="57"/>
      <c r="RD477" s="57"/>
      <c r="RE477" s="57"/>
      <c r="RF477" s="57"/>
      <c r="RG477" s="57"/>
      <c r="RH477" s="57"/>
      <c r="RI477" s="57"/>
      <c r="RJ477" s="57"/>
      <c r="RK477" s="57"/>
      <c r="RL477" s="57"/>
      <c r="RM477" s="57"/>
      <c r="RN477" s="57"/>
      <c r="RO477" s="57"/>
      <c r="RP477" s="57"/>
      <c r="RQ477" s="57"/>
      <c r="RR477" s="57"/>
      <c r="RS477" s="57"/>
      <c r="RT477" s="57"/>
      <c r="RU477" s="57"/>
      <c r="RV477" s="57"/>
      <c r="RW477" s="57"/>
      <c r="RX477" s="57"/>
      <c r="RY477" s="57"/>
      <c r="RZ477" s="57"/>
      <c r="SA477" s="57"/>
      <c r="SB477" s="57"/>
      <c r="SC477" s="57"/>
      <c r="SD477" s="57"/>
      <c r="SE477" s="57"/>
      <c r="SF477" s="57"/>
      <c r="SG477" s="57"/>
      <c r="SH477" s="57"/>
      <c r="SI477" s="57"/>
      <c r="SJ477" s="57"/>
      <c r="SK477" s="57"/>
      <c r="SL477" s="57"/>
      <c r="SM477" s="57"/>
      <c r="SN477" s="57"/>
      <c r="SO477" s="57"/>
      <c r="SP477" s="57"/>
      <c r="SQ477" s="57"/>
      <c r="SR477" s="57"/>
      <c r="SS477" s="57"/>
      <c r="ST477" s="57"/>
      <c r="SU477" s="57"/>
      <c r="SV477" s="57"/>
      <c r="SW477" s="57"/>
      <c r="SX477" s="57"/>
      <c r="SY477" s="57"/>
      <c r="SZ477" s="57"/>
      <c r="TA477" s="57"/>
      <c r="TB477" s="57"/>
      <c r="TC477" s="57"/>
      <c r="TD477" s="57"/>
      <c r="TE477" s="57"/>
      <c r="TF477" s="57"/>
      <c r="TG477" s="57"/>
      <c r="TH477" s="57"/>
      <c r="TI477" s="57"/>
      <c r="TJ477" s="57"/>
      <c r="TK477" s="57"/>
      <c r="TL477" s="57"/>
      <c r="TM477" s="57"/>
      <c r="TN477" s="57"/>
      <c r="TO477" s="57"/>
      <c r="TP477" s="57"/>
      <c r="TQ477" s="57"/>
      <c r="TR477" s="57"/>
      <c r="TS477" s="57"/>
      <c r="TT477" s="57"/>
      <c r="TU477" s="57"/>
      <c r="TV477" s="57"/>
      <c r="TW477" s="57"/>
      <c r="TX477" s="57"/>
      <c r="TY477" s="57"/>
      <c r="TZ477" s="57"/>
      <c r="UA477" s="57"/>
      <c r="UB477" s="57"/>
      <c r="UC477" s="57"/>
      <c r="UD477" s="57"/>
      <c r="UE477" s="57"/>
      <c r="UF477" s="57"/>
      <c r="UG477" s="57"/>
      <c r="UH477" s="57"/>
      <c r="UI477" s="57"/>
      <c r="UJ477" s="57"/>
      <c r="UK477" s="57"/>
      <c r="UL477" s="57"/>
      <c r="UM477" s="57"/>
      <c r="UN477" s="57"/>
      <c r="UO477" s="57"/>
      <c r="UP477" s="57"/>
      <c r="UQ477" s="57"/>
      <c r="UR477" s="57"/>
      <c r="US477" s="57"/>
      <c r="UT477" s="57"/>
      <c r="UU477" s="57"/>
      <c r="UV477" s="57"/>
      <c r="UW477" s="57"/>
      <c r="UX477" s="57"/>
      <c r="UY477" s="57"/>
      <c r="UZ477" s="57"/>
      <c r="VA477" s="57"/>
      <c r="VB477" s="57"/>
      <c r="VC477" s="57"/>
      <c r="VD477" s="57"/>
      <c r="VE477" s="57"/>
      <c r="VF477" s="57"/>
      <c r="VG477" s="57"/>
      <c r="VH477" s="57"/>
      <c r="VI477" s="57"/>
      <c r="VJ477" s="57"/>
      <c r="VK477" s="57"/>
      <c r="VL477" s="57"/>
      <c r="VM477" s="57"/>
      <c r="VN477" s="57"/>
      <c r="VO477" s="57"/>
      <c r="VP477" s="57"/>
      <c r="VQ477" s="57"/>
      <c r="VR477" s="57"/>
      <c r="VS477" s="57"/>
      <c r="VT477" s="57"/>
      <c r="VU477" s="57"/>
      <c r="VV477" s="57"/>
      <c r="VW477" s="57"/>
      <c r="VX477" s="57"/>
      <c r="VY477" s="57"/>
      <c r="VZ477" s="57"/>
      <c r="WA477" s="57"/>
      <c r="WB477" s="57"/>
      <c r="WC477" s="57"/>
      <c r="WD477" s="57"/>
      <c r="WE477" s="57"/>
      <c r="WF477" s="57"/>
      <c r="WG477" s="57"/>
      <c r="WH477" s="57"/>
      <c r="WI477" s="57"/>
      <c r="WJ477" s="57"/>
      <c r="WK477" s="57"/>
      <c r="WL477" s="57"/>
      <c r="WM477" s="57"/>
      <c r="WN477" s="57"/>
      <c r="WO477" s="57"/>
      <c r="WP477" s="57"/>
      <c r="WQ477" s="57"/>
      <c r="WR477" s="57"/>
      <c r="WS477" s="57"/>
      <c r="WT477" s="57"/>
      <c r="WU477" s="57"/>
      <c r="WV477" s="57"/>
      <c r="WW477" s="57"/>
      <c r="WX477" s="57"/>
      <c r="WY477" s="57"/>
      <c r="WZ477" s="57"/>
      <c r="XA477" s="57"/>
      <c r="XB477" s="57"/>
      <c r="XC477" s="57"/>
      <c r="XD477" s="57"/>
      <c r="XE477" s="57"/>
      <c r="XF477" s="57"/>
      <c r="XG477" s="57"/>
      <c r="XH477" s="57"/>
      <c r="XI477" s="57"/>
      <c r="XJ477" s="57"/>
      <c r="XK477" s="57"/>
      <c r="XL477" s="57"/>
      <c r="XM477" s="57"/>
      <c r="XN477" s="57"/>
      <c r="XO477" s="57"/>
      <c r="XP477" s="57"/>
      <c r="XQ477" s="57"/>
      <c r="XR477" s="57"/>
      <c r="XS477" s="57"/>
      <c r="XT477" s="57"/>
      <c r="XU477" s="57"/>
      <c r="XV477" s="57"/>
      <c r="XW477" s="57"/>
    </row>
    <row r="478">
      <c r="AI478" s="57"/>
      <c r="BR478" s="57"/>
      <c r="DA478" s="57"/>
      <c r="EJ478" s="57"/>
      <c r="EK478" s="57"/>
      <c r="EL478" s="57"/>
      <c r="EM478" s="57"/>
      <c r="EN478" s="57"/>
      <c r="EO478" s="57"/>
      <c r="EP478" s="57"/>
      <c r="EQ478" s="57"/>
      <c r="ER478" s="57"/>
      <c r="ES478" s="57"/>
      <c r="ET478" s="57"/>
      <c r="EU478" s="57"/>
      <c r="EV478" s="57"/>
      <c r="EW478" s="57"/>
      <c r="EX478" s="57"/>
      <c r="EY478" s="57"/>
      <c r="EZ478" s="57"/>
      <c r="FA478" s="57"/>
      <c r="FB478" s="57"/>
      <c r="FC478" s="57"/>
      <c r="FD478" s="57"/>
      <c r="FE478" s="57"/>
      <c r="FF478" s="57"/>
      <c r="FG478" s="57"/>
      <c r="FH478" s="57"/>
      <c r="FI478" s="57"/>
      <c r="FJ478" s="57"/>
      <c r="FK478" s="57"/>
      <c r="FL478" s="57"/>
      <c r="FM478" s="57"/>
      <c r="FN478" s="57"/>
      <c r="FO478" s="57"/>
      <c r="FP478" s="57"/>
      <c r="FQ478" s="57"/>
      <c r="FR478" s="57"/>
      <c r="FS478" s="57"/>
      <c r="FT478" s="57"/>
      <c r="FU478" s="57"/>
      <c r="FV478" s="57"/>
      <c r="FW478" s="57"/>
      <c r="FX478" s="57"/>
      <c r="FY478" s="57"/>
      <c r="FZ478" s="57"/>
      <c r="GA478" s="57"/>
      <c r="GB478" s="57"/>
      <c r="GC478" s="57"/>
      <c r="GD478" s="57"/>
      <c r="GE478" s="57"/>
      <c r="GF478" s="57"/>
      <c r="GG478" s="57"/>
      <c r="GH478" s="57"/>
      <c r="GI478" s="57"/>
      <c r="GJ478" s="57"/>
      <c r="GK478" s="57"/>
      <c r="GL478" s="57"/>
      <c r="GM478" s="57"/>
      <c r="GN478" s="57"/>
      <c r="GO478" s="57"/>
      <c r="GP478" s="57"/>
      <c r="GQ478" s="57"/>
      <c r="GR478" s="57"/>
      <c r="GS478" s="57"/>
      <c r="GT478" s="57"/>
      <c r="GU478" s="57"/>
      <c r="GV478" s="57"/>
      <c r="GW478" s="57"/>
      <c r="GX478" s="57"/>
      <c r="GY478" s="57"/>
      <c r="GZ478" s="57"/>
      <c r="HA478" s="57"/>
      <c r="HB478" s="57"/>
      <c r="HC478" s="57"/>
      <c r="HD478" s="57"/>
      <c r="HE478" s="57"/>
      <c r="HF478" s="57"/>
      <c r="HG478" s="57"/>
      <c r="HH478" s="57"/>
      <c r="HI478" s="57"/>
      <c r="HJ478" s="57"/>
      <c r="HK478" s="57"/>
      <c r="HL478" s="57"/>
      <c r="HM478" s="57"/>
      <c r="HN478" s="57"/>
      <c r="HO478" s="57"/>
      <c r="HP478" s="57"/>
      <c r="HQ478" s="57"/>
      <c r="HR478" s="57"/>
      <c r="HS478" s="57"/>
      <c r="HT478" s="57"/>
      <c r="HU478" s="57"/>
      <c r="HV478" s="57"/>
      <c r="HW478" s="57"/>
      <c r="HX478" s="57"/>
      <c r="HY478" s="57"/>
      <c r="HZ478" s="57"/>
      <c r="IA478" s="57"/>
      <c r="IB478" s="57"/>
      <c r="IC478" s="57"/>
      <c r="ID478" s="57"/>
      <c r="IE478" s="57"/>
      <c r="IF478" s="57"/>
      <c r="IG478" s="57"/>
      <c r="IH478" s="57"/>
      <c r="II478" s="57"/>
      <c r="IJ478" s="57"/>
      <c r="IK478" s="57"/>
      <c r="IL478" s="57"/>
      <c r="IM478" s="57"/>
      <c r="IN478" s="57"/>
      <c r="IO478" s="57"/>
      <c r="IP478" s="57"/>
      <c r="IQ478" s="57"/>
      <c r="IR478" s="57"/>
      <c r="IS478" s="57"/>
      <c r="IT478" s="57"/>
      <c r="IU478" s="57"/>
      <c r="IV478" s="57"/>
      <c r="IW478" s="57"/>
      <c r="IX478" s="57"/>
      <c r="IY478" s="57"/>
      <c r="IZ478" s="57"/>
      <c r="JA478" s="57"/>
      <c r="JB478" s="57"/>
      <c r="JC478" s="57"/>
      <c r="JD478" s="57"/>
      <c r="JE478" s="57"/>
      <c r="JF478" s="57"/>
      <c r="JG478" s="57"/>
      <c r="JH478" s="57"/>
      <c r="JI478" s="57"/>
      <c r="JJ478" s="57"/>
      <c r="JK478" s="57"/>
      <c r="JL478" s="57"/>
      <c r="JM478" s="57"/>
      <c r="JN478" s="57"/>
      <c r="JO478" s="57"/>
      <c r="JP478" s="57"/>
      <c r="JQ478" s="57"/>
      <c r="JR478" s="57"/>
      <c r="JS478" s="57"/>
      <c r="JT478" s="57"/>
      <c r="JU478" s="57"/>
      <c r="JV478" s="57"/>
      <c r="JW478" s="57"/>
      <c r="JX478" s="57"/>
      <c r="JY478" s="57"/>
      <c r="JZ478" s="57"/>
      <c r="KA478" s="57"/>
      <c r="KB478" s="57"/>
      <c r="KC478" s="57"/>
      <c r="KD478" s="57"/>
      <c r="KE478" s="57"/>
      <c r="KF478" s="57"/>
      <c r="KG478" s="57"/>
      <c r="KH478" s="57"/>
      <c r="KI478" s="57"/>
      <c r="KJ478" s="57"/>
      <c r="KK478" s="57"/>
      <c r="KL478" s="57"/>
      <c r="KM478" s="57"/>
      <c r="KN478" s="57"/>
      <c r="KO478" s="57"/>
      <c r="KP478" s="57"/>
      <c r="KQ478" s="57"/>
      <c r="KR478" s="57"/>
      <c r="KS478" s="57"/>
      <c r="KT478" s="57"/>
      <c r="KU478" s="57"/>
      <c r="KV478" s="57"/>
      <c r="KW478" s="57"/>
      <c r="KX478" s="57"/>
      <c r="KY478" s="57"/>
      <c r="KZ478" s="57"/>
      <c r="LA478" s="57"/>
      <c r="LB478" s="57"/>
      <c r="LC478" s="57"/>
      <c r="LD478" s="57"/>
      <c r="LE478" s="57"/>
      <c r="LF478" s="57"/>
      <c r="LG478" s="57"/>
      <c r="LH478" s="57"/>
      <c r="LI478" s="57"/>
      <c r="LJ478" s="57"/>
      <c r="LK478" s="57"/>
      <c r="LL478" s="57"/>
      <c r="LM478" s="57"/>
      <c r="LN478" s="57"/>
      <c r="LO478" s="57"/>
      <c r="LP478" s="57"/>
      <c r="LQ478" s="57"/>
      <c r="LR478" s="57"/>
      <c r="LS478" s="57"/>
      <c r="LT478" s="57"/>
      <c r="LU478" s="57"/>
      <c r="LV478" s="57"/>
      <c r="LW478" s="57"/>
      <c r="LX478" s="57"/>
      <c r="LY478" s="57"/>
      <c r="LZ478" s="57"/>
      <c r="MA478" s="57"/>
      <c r="MB478" s="57"/>
      <c r="MC478" s="57"/>
      <c r="MD478" s="57"/>
      <c r="ME478" s="57"/>
      <c r="MF478" s="57"/>
      <c r="MG478" s="57"/>
      <c r="MH478" s="57"/>
      <c r="MI478" s="57"/>
      <c r="MJ478" s="57"/>
      <c r="MK478" s="57"/>
      <c r="ML478" s="57"/>
      <c r="MM478" s="57"/>
      <c r="MN478" s="57"/>
      <c r="MO478" s="57"/>
      <c r="MP478" s="57"/>
      <c r="MQ478" s="57"/>
      <c r="MR478" s="57"/>
      <c r="MS478" s="57"/>
      <c r="MT478" s="57"/>
      <c r="MU478" s="57"/>
      <c r="MV478" s="57"/>
      <c r="MW478" s="57"/>
      <c r="MX478" s="57"/>
      <c r="MY478" s="57"/>
      <c r="MZ478" s="57"/>
      <c r="NA478" s="57"/>
      <c r="NB478" s="57"/>
      <c r="NC478" s="57"/>
      <c r="ND478" s="57"/>
      <c r="NE478" s="57"/>
      <c r="NF478" s="57"/>
      <c r="NG478" s="57"/>
      <c r="NH478" s="57"/>
      <c r="NI478" s="57"/>
      <c r="NJ478" s="57"/>
      <c r="NK478" s="57"/>
      <c r="NL478" s="57"/>
      <c r="NM478" s="57"/>
      <c r="NN478" s="57"/>
      <c r="NO478" s="57"/>
      <c r="NP478" s="57"/>
      <c r="NQ478" s="57"/>
      <c r="NR478" s="57"/>
      <c r="NS478" s="57"/>
      <c r="NT478" s="57"/>
      <c r="NU478" s="57"/>
      <c r="NV478" s="57"/>
      <c r="NW478" s="57"/>
      <c r="NX478" s="57"/>
      <c r="NY478" s="57"/>
      <c r="NZ478" s="57"/>
      <c r="OA478" s="57"/>
      <c r="OB478" s="57"/>
      <c r="OC478" s="57"/>
      <c r="OD478" s="57"/>
      <c r="OE478" s="57"/>
      <c r="OF478" s="57"/>
      <c r="OG478" s="57"/>
      <c r="OH478" s="57"/>
      <c r="OI478" s="57"/>
      <c r="OJ478" s="57"/>
      <c r="OK478" s="57"/>
      <c r="OL478" s="57"/>
      <c r="OM478" s="57"/>
      <c r="ON478" s="57"/>
      <c r="OO478" s="57"/>
      <c r="OP478" s="57"/>
      <c r="OQ478" s="57"/>
      <c r="OR478" s="57"/>
      <c r="OS478" s="57"/>
      <c r="OT478" s="57"/>
      <c r="OU478" s="57"/>
      <c r="OV478" s="57"/>
      <c r="OW478" s="57"/>
      <c r="OX478" s="57"/>
      <c r="OY478" s="57"/>
      <c r="OZ478" s="57"/>
      <c r="PA478" s="57"/>
      <c r="PB478" s="57"/>
      <c r="PC478" s="57"/>
      <c r="PD478" s="57"/>
      <c r="PE478" s="57"/>
      <c r="PF478" s="57"/>
      <c r="PG478" s="57"/>
      <c r="PH478" s="57"/>
      <c r="PI478" s="57"/>
      <c r="PJ478" s="57"/>
      <c r="PK478" s="57"/>
      <c r="PL478" s="57"/>
      <c r="PM478" s="57"/>
      <c r="PN478" s="57"/>
      <c r="PO478" s="57"/>
      <c r="PP478" s="57"/>
      <c r="PQ478" s="57"/>
      <c r="PR478" s="57"/>
      <c r="PS478" s="57"/>
      <c r="PT478" s="57"/>
      <c r="PU478" s="57"/>
      <c r="PV478" s="57"/>
      <c r="PW478" s="57"/>
      <c r="PX478" s="57"/>
      <c r="PY478" s="57"/>
      <c r="PZ478" s="57"/>
      <c r="QA478" s="57"/>
      <c r="QB478" s="57"/>
      <c r="QC478" s="57"/>
      <c r="QD478" s="57"/>
      <c r="QE478" s="57"/>
      <c r="QF478" s="57"/>
      <c r="QG478" s="57"/>
      <c r="QH478" s="57"/>
      <c r="QI478" s="57"/>
      <c r="QJ478" s="57"/>
      <c r="QK478" s="57"/>
      <c r="QL478" s="57"/>
      <c r="QM478" s="57"/>
      <c r="QN478" s="57"/>
      <c r="QO478" s="57"/>
      <c r="QP478" s="57"/>
      <c r="QQ478" s="57"/>
      <c r="QR478" s="57"/>
      <c r="QS478" s="57"/>
      <c r="QT478" s="57"/>
      <c r="QU478" s="57"/>
      <c r="QV478" s="57"/>
      <c r="QW478" s="57"/>
      <c r="QX478" s="57"/>
      <c r="QY478" s="57"/>
      <c r="QZ478" s="57"/>
      <c r="RA478" s="57"/>
      <c r="RB478" s="57"/>
      <c r="RC478" s="57"/>
      <c r="RD478" s="57"/>
      <c r="RE478" s="57"/>
      <c r="RF478" s="57"/>
      <c r="RG478" s="57"/>
      <c r="RH478" s="57"/>
      <c r="RI478" s="57"/>
      <c r="RJ478" s="57"/>
      <c r="RK478" s="57"/>
      <c r="RL478" s="57"/>
      <c r="RM478" s="57"/>
      <c r="RN478" s="57"/>
      <c r="RO478" s="57"/>
      <c r="RP478" s="57"/>
      <c r="RQ478" s="57"/>
      <c r="RR478" s="57"/>
      <c r="RS478" s="57"/>
      <c r="RT478" s="57"/>
      <c r="RU478" s="57"/>
      <c r="RV478" s="57"/>
      <c r="RW478" s="57"/>
      <c r="RX478" s="57"/>
      <c r="RY478" s="57"/>
      <c r="RZ478" s="57"/>
      <c r="SA478" s="57"/>
      <c r="SB478" s="57"/>
      <c r="SC478" s="57"/>
      <c r="SD478" s="57"/>
      <c r="SE478" s="57"/>
      <c r="SF478" s="57"/>
      <c r="SG478" s="57"/>
      <c r="SH478" s="57"/>
      <c r="SI478" s="57"/>
      <c r="SJ478" s="57"/>
      <c r="SK478" s="57"/>
      <c r="SL478" s="57"/>
      <c r="SM478" s="57"/>
      <c r="SN478" s="57"/>
      <c r="SO478" s="57"/>
      <c r="SP478" s="57"/>
      <c r="SQ478" s="57"/>
      <c r="SR478" s="57"/>
      <c r="SS478" s="57"/>
      <c r="ST478" s="57"/>
      <c r="SU478" s="57"/>
      <c r="SV478" s="57"/>
      <c r="SW478" s="57"/>
      <c r="SX478" s="57"/>
      <c r="SY478" s="57"/>
      <c r="SZ478" s="57"/>
      <c r="TA478" s="57"/>
      <c r="TB478" s="57"/>
      <c r="TC478" s="57"/>
      <c r="TD478" s="57"/>
      <c r="TE478" s="57"/>
      <c r="TF478" s="57"/>
      <c r="TG478" s="57"/>
      <c r="TH478" s="57"/>
      <c r="TI478" s="57"/>
      <c r="TJ478" s="57"/>
      <c r="TK478" s="57"/>
      <c r="TL478" s="57"/>
      <c r="TM478" s="57"/>
      <c r="TN478" s="57"/>
      <c r="TO478" s="57"/>
      <c r="TP478" s="57"/>
      <c r="TQ478" s="57"/>
      <c r="TR478" s="57"/>
      <c r="TS478" s="57"/>
      <c r="TT478" s="57"/>
      <c r="TU478" s="57"/>
      <c r="TV478" s="57"/>
      <c r="TW478" s="57"/>
      <c r="TX478" s="57"/>
      <c r="TY478" s="57"/>
      <c r="TZ478" s="57"/>
      <c r="UA478" s="57"/>
      <c r="UB478" s="57"/>
      <c r="UC478" s="57"/>
      <c r="UD478" s="57"/>
      <c r="UE478" s="57"/>
      <c r="UF478" s="57"/>
      <c r="UG478" s="57"/>
      <c r="UH478" s="57"/>
      <c r="UI478" s="57"/>
      <c r="UJ478" s="57"/>
      <c r="UK478" s="57"/>
      <c r="UL478" s="57"/>
      <c r="UM478" s="57"/>
      <c r="UN478" s="57"/>
      <c r="UO478" s="57"/>
      <c r="UP478" s="57"/>
      <c r="UQ478" s="57"/>
      <c r="UR478" s="57"/>
      <c r="US478" s="57"/>
      <c r="UT478" s="57"/>
      <c r="UU478" s="57"/>
      <c r="UV478" s="57"/>
      <c r="UW478" s="57"/>
      <c r="UX478" s="57"/>
      <c r="UY478" s="57"/>
      <c r="UZ478" s="57"/>
      <c r="VA478" s="57"/>
      <c r="VB478" s="57"/>
      <c r="VC478" s="57"/>
      <c r="VD478" s="57"/>
      <c r="VE478" s="57"/>
      <c r="VF478" s="57"/>
      <c r="VG478" s="57"/>
      <c r="VH478" s="57"/>
      <c r="VI478" s="57"/>
      <c r="VJ478" s="57"/>
      <c r="VK478" s="57"/>
      <c r="VL478" s="57"/>
      <c r="VM478" s="57"/>
      <c r="VN478" s="57"/>
      <c r="VO478" s="57"/>
      <c r="VP478" s="57"/>
      <c r="VQ478" s="57"/>
      <c r="VR478" s="57"/>
      <c r="VS478" s="57"/>
      <c r="VT478" s="57"/>
      <c r="VU478" s="57"/>
      <c r="VV478" s="57"/>
      <c r="VW478" s="57"/>
      <c r="VX478" s="57"/>
      <c r="VY478" s="57"/>
      <c r="VZ478" s="57"/>
      <c r="WA478" s="57"/>
      <c r="WB478" s="57"/>
      <c r="WC478" s="57"/>
      <c r="WD478" s="57"/>
      <c r="WE478" s="57"/>
      <c r="WF478" s="57"/>
      <c r="WG478" s="57"/>
      <c r="WH478" s="57"/>
      <c r="WI478" s="57"/>
      <c r="WJ478" s="57"/>
      <c r="WK478" s="57"/>
      <c r="WL478" s="57"/>
      <c r="WM478" s="57"/>
      <c r="WN478" s="57"/>
      <c r="WO478" s="57"/>
      <c r="WP478" s="57"/>
      <c r="WQ478" s="57"/>
      <c r="WR478" s="57"/>
      <c r="WS478" s="57"/>
      <c r="WT478" s="57"/>
      <c r="WU478" s="57"/>
      <c r="WV478" s="57"/>
      <c r="WW478" s="57"/>
      <c r="WX478" s="57"/>
      <c r="WY478" s="57"/>
      <c r="WZ478" s="57"/>
      <c r="XA478" s="57"/>
      <c r="XB478" s="57"/>
      <c r="XC478" s="57"/>
      <c r="XD478" s="57"/>
      <c r="XE478" s="57"/>
      <c r="XF478" s="57"/>
      <c r="XG478" s="57"/>
      <c r="XH478" s="57"/>
      <c r="XI478" s="57"/>
      <c r="XJ478" s="57"/>
      <c r="XK478" s="57"/>
      <c r="XL478" s="57"/>
      <c r="XM478" s="57"/>
      <c r="XN478" s="57"/>
      <c r="XO478" s="57"/>
      <c r="XP478" s="57"/>
      <c r="XQ478" s="57"/>
      <c r="XR478" s="57"/>
      <c r="XS478" s="57"/>
      <c r="XT478" s="57"/>
      <c r="XU478" s="57"/>
      <c r="XV478" s="57"/>
      <c r="XW478" s="57"/>
    </row>
    <row r="479">
      <c r="AI479" s="57"/>
      <c r="BR479" s="57"/>
      <c r="DA479" s="57"/>
      <c r="EJ479" s="57"/>
      <c r="EK479" s="57"/>
      <c r="EL479" s="57"/>
      <c r="EM479" s="57"/>
      <c r="EN479" s="57"/>
      <c r="EO479" s="57"/>
      <c r="EP479" s="57"/>
      <c r="EQ479" s="57"/>
      <c r="ER479" s="57"/>
      <c r="ES479" s="57"/>
      <c r="ET479" s="57"/>
      <c r="EU479" s="57"/>
      <c r="EV479" s="57"/>
      <c r="EW479" s="57"/>
      <c r="EX479" s="57"/>
      <c r="EY479" s="57"/>
      <c r="EZ479" s="57"/>
      <c r="FA479" s="57"/>
      <c r="FB479" s="57"/>
      <c r="FC479" s="57"/>
      <c r="FD479" s="57"/>
      <c r="FE479" s="57"/>
      <c r="FF479" s="57"/>
      <c r="FG479" s="57"/>
      <c r="FH479" s="57"/>
      <c r="FI479" s="57"/>
      <c r="FJ479" s="57"/>
      <c r="FK479" s="57"/>
      <c r="FL479" s="57"/>
      <c r="FM479" s="57"/>
      <c r="FN479" s="57"/>
      <c r="FO479" s="57"/>
      <c r="FP479" s="57"/>
      <c r="FQ479" s="57"/>
      <c r="FR479" s="57"/>
      <c r="FS479" s="57"/>
      <c r="FT479" s="57"/>
      <c r="FU479" s="57"/>
      <c r="FV479" s="57"/>
      <c r="FW479" s="57"/>
      <c r="FX479" s="57"/>
      <c r="FY479" s="57"/>
      <c r="FZ479" s="57"/>
      <c r="GA479" s="57"/>
      <c r="GB479" s="57"/>
      <c r="GC479" s="57"/>
      <c r="GD479" s="57"/>
      <c r="GE479" s="57"/>
      <c r="GF479" s="57"/>
      <c r="GG479" s="57"/>
      <c r="GH479" s="57"/>
      <c r="GI479" s="57"/>
      <c r="GJ479" s="57"/>
      <c r="GK479" s="57"/>
      <c r="GL479" s="57"/>
      <c r="GM479" s="57"/>
      <c r="GN479" s="57"/>
      <c r="GO479" s="57"/>
      <c r="GP479" s="57"/>
      <c r="GQ479" s="57"/>
      <c r="GR479" s="57"/>
      <c r="GS479" s="57"/>
      <c r="GT479" s="57"/>
      <c r="GU479" s="57"/>
      <c r="GV479" s="57"/>
      <c r="GW479" s="57"/>
      <c r="GX479" s="57"/>
      <c r="GY479" s="57"/>
      <c r="GZ479" s="57"/>
      <c r="HA479" s="57"/>
      <c r="HB479" s="57"/>
      <c r="HC479" s="57"/>
      <c r="HD479" s="57"/>
      <c r="HE479" s="57"/>
      <c r="HF479" s="57"/>
      <c r="HG479" s="57"/>
      <c r="HH479" s="57"/>
      <c r="HI479" s="57"/>
      <c r="HJ479" s="57"/>
      <c r="HK479" s="57"/>
      <c r="HL479" s="57"/>
      <c r="HM479" s="57"/>
      <c r="HN479" s="57"/>
      <c r="HO479" s="57"/>
      <c r="HP479" s="57"/>
      <c r="HQ479" s="57"/>
      <c r="HR479" s="57"/>
      <c r="HS479" s="57"/>
      <c r="HT479" s="57"/>
      <c r="HU479" s="57"/>
      <c r="HV479" s="57"/>
      <c r="HW479" s="57"/>
      <c r="HX479" s="57"/>
      <c r="HY479" s="57"/>
      <c r="HZ479" s="57"/>
      <c r="IA479" s="57"/>
      <c r="IB479" s="57"/>
      <c r="IC479" s="57"/>
      <c r="ID479" s="57"/>
      <c r="IE479" s="57"/>
      <c r="IF479" s="57"/>
      <c r="IG479" s="57"/>
      <c r="IH479" s="57"/>
      <c r="II479" s="57"/>
      <c r="IJ479" s="57"/>
      <c r="IK479" s="57"/>
      <c r="IL479" s="57"/>
      <c r="IM479" s="57"/>
      <c r="IN479" s="57"/>
      <c r="IO479" s="57"/>
      <c r="IP479" s="57"/>
      <c r="IQ479" s="57"/>
      <c r="IR479" s="57"/>
      <c r="IS479" s="57"/>
      <c r="IT479" s="57"/>
      <c r="IU479" s="57"/>
      <c r="IV479" s="57"/>
      <c r="IW479" s="57"/>
      <c r="IX479" s="57"/>
      <c r="IY479" s="57"/>
      <c r="IZ479" s="57"/>
      <c r="JA479" s="57"/>
      <c r="JB479" s="57"/>
      <c r="JC479" s="57"/>
      <c r="JD479" s="57"/>
      <c r="JE479" s="57"/>
      <c r="JF479" s="57"/>
      <c r="JG479" s="57"/>
      <c r="JH479" s="57"/>
      <c r="JI479" s="57"/>
      <c r="JJ479" s="57"/>
      <c r="JK479" s="57"/>
      <c r="JL479" s="57"/>
      <c r="JM479" s="57"/>
      <c r="JN479" s="57"/>
      <c r="JO479" s="57"/>
      <c r="JP479" s="57"/>
      <c r="JQ479" s="57"/>
      <c r="JR479" s="57"/>
      <c r="JS479" s="57"/>
      <c r="JT479" s="57"/>
      <c r="JU479" s="57"/>
      <c r="JV479" s="57"/>
      <c r="JW479" s="57"/>
      <c r="JX479" s="57"/>
      <c r="JY479" s="57"/>
      <c r="JZ479" s="57"/>
      <c r="KA479" s="57"/>
      <c r="KB479" s="57"/>
      <c r="KC479" s="57"/>
      <c r="KD479" s="57"/>
      <c r="KE479" s="57"/>
      <c r="KF479" s="57"/>
      <c r="KG479" s="57"/>
      <c r="KH479" s="57"/>
      <c r="KI479" s="57"/>
      <c r="KJ479" s="57"/>
      <c r="KK479" s="57"/>
      <c r="KL479" s="57"/>
      <c r="KM479" s="57"/>
      <c r="KN479" s="57"/>
      <c r="KO479" s="57"/>
      <c r="KP479" s="57"/>
      <c r="KQ479" s="57"/>
      <c r="KR479" s="57"/>
      <c r="KS479" s="57"/>
      <c r="KT479" s="57"/>
      <c r="KU479" s="57"/>
      <c r="KV479" s="57"/>
      <c r="KW479" s="57"/>
      <c r="KX479" s="57"/>
      <c r="KY479" s="57"/>
      <c r="KZ479" s="57"/>
      <c r="LA479" s="57"/>
      <c r="LB479" s="57"/>
      <c r="LC479" s="57"/>
      <c r="LD479" s="57"/>
      <c r="LE479" s="57"/>
      <c r="LF479" s="57"/>
      <c r="LG479" s="57"/>
      <c r="LH479" s="57"/>
      <c r="LI479" s="57"/>
      <c r="LJ479" s="57"/>
      <c r="LK479" s="57"/>
      <c r="LL479" s="57"/>
      <c r="LM479" s="57"/>
      <c r="LN479" s="57"/>
      <c r="LO479" s="57"/>
      <c r="LP479" s="57"/>
      <c r="LQ479" s="57"/>
      <c r="LR479" s="57"/>
      <c r="LS479" s="57"/>
      <c r="LT479" s="57"/>
      <c r="LU479" s="57"/>
      <c r="LV479" s="57"/>
      <c r="LW479" s="57"/>
      <c r="LX479" s="57"/>
      <c r="LY479" s="57"/>
      <c r="LZ479" s="57"/>
      <c r="MA479" s="57"/>
      <c r="MB479" s="57"/>
      <c r="MC479" s="57"/>
      <c r="MD479" s="57"/>
      <c r="ME479" s="57"/>
      <c r="MF479" s="57"/>
      <c r="MG479" s="57"/>
      <c r="MH479" s="57"/>
      <c r="MI479" s="57"/>
      <c r="MJ479" s="57"/>
      <c r="MK479" s="57"/>
      <c r="ML479" s="57"/>
      <c r="MM479" s="57"/>
      <c r="MN479" s="57"/>
      <c r="MO479" s="57"/>
      <c r="MP479" s="57"/>
      <c r="MQ479" s="57"/>
      <c r="MR479" s="57"/>
      <c r="MS479" s="57"/>
      <c r="MT479" s="57"/>
      <c r="MU479" s="57"/>
      <c r="MV479" s="57"/>
      <c r="MW479" s="57"/>
      <c r="MX479" s="57"/>
      <c r="MY479" s="57"/>
      <c r="MZ479" s="57"/>
      <c r="NA479" s="57"/>
      <c r="NB479" s="57"/>
      <c r="NC479" s="57"/>
      <c r="ND479" s="57"/>
      <c r="NE479" s="57"/>
      <c r="NF479" s="57"/>
      <c r="NG479" s="57"/>
      <c r="NH479" s="57"/>
      <c r="NI479" s="57"/>
      <c r="NJ479" s="57"/>
      <c r="NK479" s="57"/>
      <c r="NL479" s="57"/>
      <c r="NM479" s="57"/>
      <c r="NN479" s="57"/>
      <c r="NO479" s="57"/>
      <c r="NP479" s="57"/>
      <c r="NQ479" s="57"/>
      <c r="NR479" s="57"/>
      <c r="NS479" s="57"/>
      <c r="NT479" s="57"/>
      <c r="NU479" s="57"/>
      <c r="NV479" s="57"/>
      <c r="NW479" s="57"/>
      <c r="NX479" s="57"/>
      <c r="NY479" s="57"/>
      <c r="NZ479" s="57"/>
      <c r="OA479" s="57"/>
      <c r="OB479" s="57"/>
      <c r="OC479" s="57"/>
      <c r="OD479" s="57"/>
      <c r="OE479" s="57"/>
      <c r="OF479" s="57"/>
      <c r="OG479" s="57"/>
      <c r="OH479" s="57"/>
      <c r="OI479" s="57"/>
      <c r="OJ479" s="57"/>
      <c r="OK479" s="57"/>
      <c r="OL479" s="57"/>
      <c r="OM479" s="57"/>
      <c r="ON479" s="57"/>
      <c r="OO479" s="57"/>
      <c r="OP479" s="57"/>
      <c r="OQ479" s="57"/>
      <c r="OR479" s="57"/>
      <c r="OS479" s="57"/>
      <c r="OT479" s="57"/>
      <c r="OU479" s="57"/>
      <c r="OV479" s="57"/>
      <c r="OW479" s="57"/>
      <c r="OX479" s="57"/>
      <c r="OY479" s="57"/>
      <c r="OZ479" s="57"/>
      <c r="PA479" s="57"/>
      <c r="PB479" s="57"/>
      <c r="PC479" s="57"/>
      <c r="PD479" s="57"/>
      <c r="PE479" s="57"/>
      <c r="PF479" s="57"/>
      <c r="PG479" s="57"/>
      <c r="PH479" s="57"/>
      <c r="PI479" s="57"/>
      <c r="PJ479" s="57"/>
      <c r="PK479" s="57"/>
      <c r="PL479" s="57"/>
      <c r="PM479" s="57"/>
      <c r="PN479" s="57"/>
      <c r="PO479" s="57"/>
      <c r="PP479" s="57"/>
      <c r="PQ479" s="57"/>
      <c r="PR479" s="57"/>
      <c r="PS479" s="57"/>
      <c r="PT479" s="57"/>
      <c r="PU479" s="57"/>
      <c r="PV479" s="57"/>
      <c r="PW479" s="57"/>
      <c r="PX479" s="57"/>
      <c r="PY479" s="57"/>
      <c r="PZ479" s="57"/>
      <c r="QA479" s="57"/>
      <c r="QB479" s="57"/>
      <c r="QC479" s="57"/>
      <c r="QD479" s="57"/>
      <c r="QE479" s="57"/>
      <c r="QF479" s="57"/>
      <c r="QG479" s="57"/>
      <c r="QH479" s="57"/>
      <c r="QI479" s="57"/>
      <c r="QJ479" s="57"/>
      <c r="QK479" s="57"/>
      <c r="QL479" s="57"/>
      <c r="QM479" s="57"/>
      <c r="QN479" s="57"/>
      <c r="QO479" s="57"/>
      <c r="QP479" s="57"/>
      <c r="QQ479" s="57"/>
      <c r="QR479" s="57"/>
      <c r="QS479" s="57"/>
      <c r="QT479" s="57"/>
      <c r="QU479" s="57"/>
      <c r="QV479" s="57"/>
      <c r="QW479" s="57"/>
      <c r="QX479" s="57"/>
      <c r="QY479" s="57"/>
      <c r="QZ479" s="57"/>
      <c r="RA479" s="57"/>
      <c r="RB479" s="57"/>
      <c r="RC479" s="57"/>
      <c r="RD479" s="57"/>
      <c r="RE479" s="57"/>
      <c r="RF479" s="57"/>
      <c r="RG479" s="57"/>
      <c r="RH479" s="57"/>
      <c r="RI479" s="57"/>
      <c r="RJ479" s="57"/>
      <c r="RK479" s="57"/>
      <c r="RL479" s="57"/>
      <c r="RM479" s="57"/>
      <c r="RN479" s="57"/>
      <c r="RO479" s="57"/>
      <c r="RP479" s="57"/>
      <c r="RQ479" s="57"/>
      <c r="RR479" s="57"/>
      <c r="RS479" s="57"/>
      <c r="RT479" s="57"/>
      <c r="RU479" s="57"/>
      <c r="RV479" s="57"/>
      <c r="RW479" s="57"/>
      <c r="RX479" s="57"/>
      <c r="RY479" s="57"/>
      <c r="RZ479" s="57"/>
      <c r="SA479" s="57"/>
      <c r="SB479" s="57"/>
      <c r="SC479" s="57"/>
      <c r="SD479" s="57"/>
      <c r="SE479" s="57"/>
      <c r="SF479" s="57"/>
      <c r="SG479" s="57"/>
      <c r="SH479" s="57"/>
      <c r="SI479" s="57"/>
      <c r="SJ479" s="57"/>
      <c r="SK479" s="57"/>
      <c r="SL479" s="57"/>
      <c r="SM479" s="57"/>
      <c r="SN479" s="57"/>
      <c r="SO479" s="57"/>
      <c r="SP479" s="57"/>
      <c r="SQ479" s="57"/>
      <c r="SR479" s="57"/>
      <c r="SS479" s="57"/>
      <c r="ST479" s="57"/>
      <c r="SU479" s="57"/>
      <c r="SV479" s="57"/>
      <c r="SW479" s="57"/>
      <c r="SX479" s="57"/>
      <c r="SY479" s="57"/>
      <c r="SZ479" s="57"/>
      <c r="TA479" s="57"/>
      <c r="TB479" s="57"/>
      <c r="TC479" s="57"/>
      <c r="TD479" s="57"/>
      <c r="TE479" s="57"/>
      <c r="TF479" s="57"/>
      <c r="TG479" s="57"/>
      <c r="TH479" s="57"/>
      <c r="TI479" s="57"/>
      <c r="TJ479" s="57"/>
      <c r="TK479" s="57"/>
      <c r="TL479" s="57"/>
      <c r="TM479" s="57"/>
      <c r="TN479" s="57"/>
      <c r="TO479" s="57"/>
      <c r="TP479" s="57"/>
      <c r="TQ479" s="57"/>
      <c r="TR479" s="57"/>
      <c r="TS479" s="57"/>
      <c r="TT479" s="57"/>
      <c r="TU479" s="57"/>
      <c r="TV479" s="57"/>
      <c r="TW479" s="57"/>
      <c r="TX479" s="57"/>
      <c r="TY479" s="57"/>
      <c r="TZ479" s="57"/>
      <c r="UA479" s="57"/>
      <c r="UB479" s="57"/>
      <c r="UC479" s="57"/>
      <c r="UD479" s="57"/>
      <c r="UE479" s="57"/>
      <c r="UF479" s="57"/>
      <c r="UG479" s="57"/>
      <c r="UH479" s="57"/>
      <c r="UI479" s="57"/>
      <c r="UJ479" s="57"/>
      <c r="UK479" s="57"/>
      <c r="UL479" s="57"/>
      <c r="UM479" s="57"/>
      <c r="UN479" s="57"/>
      <c r="UO479" s="57"/>
      <c r="UP479" s="57"/>
      <c r="UQ479" s="57"/>
      <c r="UR479" s="57"/>
      <c r="US479" s="57"/>
      <c r="UT479" s="57"/>
      <c r="UU479" s="57"/>
      <c r="UV479" s="57"/>
      <c r="UW479" s="57"/>
      <c r="UX479" s="57"/>
      <c r="UY479" s="57"/>
      <c r="UZ479" s="57"/>
      <c r="VA479" s="57"/>
      <c r="VB479" s="57"/>
      <c r="VC479" s="57"/>
      <c r="VD479" s="57"/>
      <c r="VE479" s="57"/>
      <c r="VF479" s="57"/>
      <c r="VG479" s="57"/>
      <c r="VH479" s="57"/>
      <c r="VI479" s="57"/>
      <c r="VJ479" s="57"/>
      <c r="VK479" s="57"/>
      <c r="VL479" s="57"/>
      <c r="VM479" s="57"/>
      <c r="VN479" s="57"/>
      <c r="VO479" s="57"/>
      <c r="VP479" s="57"/>
      <c r="VQ479" s="57"/>
      <c r="VR479" s="57"/>
      <c r="VS479" s="57"/>
      <c r="VT479" s="57"/>
      <c r="VU479" s="57"/>
      <c r="VV479" s="57"/>
      <c r="VW479" s="57"/>
      <c r="VX479" s="57"/>
      <c r="VY479" s="57"/>
      <c r="VZ479" s="57"/>
      <c r="WA479" s="57"/>
      <c r="WB479" s="57"/>
      <c r="WC479" s="57"/>
      <c r="WD479" s="57"/>
      <c r="WE479" s="57"/>
      <c r="WF479" s="57"/>
      <c r="WG479" s="57"/>
      <c r="WH479" s="57"/>
      <c r="WI479" s="57"/>
      <c r="WJ479" s="57"/>
      <c r="WK479" s="57"/>
      <c r="WL479" s="57"/>
      <c r="WM479" s="57"/>
      <c r="WN479" s="57"/>
      <c r="WO479" s="57"/>
      <c r="WP479" s="57"/>
      <c r="WQ479" s="57"/>
      <c r="WR479" s="57"/>
      <c r="WS479" s="57"/>
      <c r="WT479" s="57"/>
      <c r="WU479" s="57"/>
      <c r="WV479" s="57"/>
      <c r="WW479" s="57"/>
      <c r="WX479" s="57"/>
      <c r="WY479" s="57"/>
      <c r="WZ479" s="57"/>
      <c r="XA479" s="57"/>
      <c r="XB479" s="57"/>
      <c r="XC479" s="57"/>
      <c r="XD479" s="57"/>
      <c r="XE479" s="57"/>
      <c r="XF479" s="57"/>
      <c r="XG479" s="57"/>
      <c r="XH479" s="57"/>
      <c r="XI479" s="57"/>
      <c r="XJ479" s="57"/>
      <c r="XK479" s="57"/>
      <c r="XL479" s="57"/>
      <c r="XM479" s="57"/>
      <c r="XN479" s="57"/>
      <c r="XO479" s="57"/>
      <c r="XP479" s="57"/>
      <c r="XQ479" s="57"/>
      <c r="XR479" s="57"/>
      <c r="XS479" s="57"/>
      <c r="XT479" s="57"/>
      <c r="XU479" s="57"/>
      <c r="XV479" s="57"/>
      <c r="XW479" s="57"/>
    </row>
    <row r="480">
      <c r="AI480" s="57"/>
      <c r="BR480" s="57"/>
      <c r="DA480" s="57"/>
      <c r="EJ480" s="57"/>
      <c r="EK480" s="57"/>
      <c r="EL480" s="57"/>
      <c r="EM480" s="57"/>
      <c r="EN480" s="57"/>
      <c r="EO480" s="57"/>
      <c r="EP480" s="57"/>
      <c r="EQ480" s="57"/>
      <c r="ER480" s="57"/>
      <c r="ES480" s="57"/>
      <c r="ET480" s="57"/>
      <c r="EU480" s="57"/>
      <c r="EV480" s="57"/>
      <c r="EW480" s="57"/>
      <c r="EX480" s="57"/>
      <c r="EY480" s="57"/>
      <c r="EZ480" s="57"/>
      <c r="FA480" s="57"/>
      <c r="FB480" s="57"/>
      <c r="FC480" s="57"/>
      <c r="FD480" s="57"/>
      <c r="FE480" s="57"/>
      <c r="FF480" s="57"/>
      <c r="FG480" s="57"/>
      <c r="FH480" s="57"/>
      <c r="FI480" s="57"/>
      <c r="FJ480" s="57"/>
      <c r="FK480" s="57"/>
      <c r="FL480" s="57"/>
      <c r="FM480" s="57"/>
      <c r="FN480" s="57"/>
      <c r="FO480" s="57"/>
      <c r="FP480" s="57"/>
      <c r="FQ480" s="57"/>
      <c r="FR480" s="57"/>
      <c r="FS480" s="57"/>
      <c r="FT480" s="57"/>
      <c r="FU480" s="57"/>
      <c r="FV480" s="57"/>
      <c r="FW480" s="57"/>
      <c r="FX480" s="57"/>
      <c r="FY480" s="57"/>
      <c r="FZ480" s="57"/>
      <c r="GA480" s="57"/>
      <c r="GB480" s="57"/>
      <c r="GC480" s="57"/>
      <c r="GD480" s="57"/>
      <c r="GE480" s="57"/>
      <c r="GF480" s="57"/>
      <c r="GG480" s="57"/>
      <c r="GH480" s="57"/>
      <c r="GI480" s="57"/>
      <c r="GJ480" s="57"/>
      <c r="GK480" s="57"/>
      <c r="GL480" s="57"/>
      <c r="GM480" s="57"/>
      <c r="GN480" s="57"/>
      <c r="GO480" s="57"/>
      <c r="GP480" s="57"/>
      <c r="GQ480" s="57"/>
      <c r="GR480" s="57"/>
      <c r="GS480" s="57"/>
      <c r="GT480" s="57"/>
      <c r="GU480" s="57"/>
      <c r="GV480" s="57"/>
      <c r="GW480" s="57"/>
      <c r="GX480" s="57"/>
      <c r="GY480" s="57"/>
      <c r="GZ480" s="57"/>
      <c r="HA480" s="57"/>
      <c r="HB480" s="57"/>
      <c r="HC480" s="57"/>
      <c r="HD480" s="57"/>
      <c r="HE480" s="57"/>
      <c r="HF480" s="57"/>
      <c r="HG480" s="57"/>
      <c r="HH480" s="57"/>
      <c r="HI480" s="57"/>
      <c r="HJ480" s="57"/>
      <c r="HK480" s="57"/>
      <c r="HL480" s="57"/>
      <c r="HM480" s="57"/>
      <c r="HN480" s="57"/>
      <c r="HO480" s="57"/>
      <c r="HP480" s="57"/>
      <c r="HQ480" s="57"/>
      <c r="HR480" s="57"/>
      <c r="HS480" s="57"/>
      <c r="HT480" s="57"/>
      <c r="HU480" s="57"/>
      <c r="HV480" s="57"/>
      <c r="HW480" s="57"/>
      <c r="HX480" s="57"/>
      <c r="HY480" s="57"/>
      <c r="HZ480" s="57"/>
      <c r="IA480" s="57"/>
      <c r="IB480" s="57"/>
      <c r="IC480" s="57"/>
      <c r="ID480" s="57"/>
      <c r="IE480" s="57"/>
      <c r="IF480" s="57"/>
      <c r="IG480" s="57"/>
      <c r="IH480" s="57"/>
      <c r="II480" s="57"/>
      <c r="IJ480" s="57"/>
      <c r="IK480" s="57"/>
      <c r="IL480" s="57"/>
      <c r="IM480" s="57"/>
      <c r="IN480" s="57"/>
      <c r="IO480" s="57"/>
      <c r="IP480" s="57"/>
      <c r="IQ480" s="57"/>
      <c r="IR480" s="57"/>
      <c r="IS480" s="57"/>
      <c r="IT480" s="57"/>
      <c r="IU480" s="57"/>
      <c r="IV480" s="57"/>
      <c r="IW480" s="57"/>
      <c r="IX480" s="57"/>
      <c r="IY480" s="57"/>
      <c r="IZ480" s="57"/>
      <c r="JA480" s="57"/>
      <c r="JB480" s="57"/>
      <c r="JC480" s="57"/>
      <c r="JD480" s="57"/>
      <c r="JE480" s="57"/>
      <c r="JF480" s="57"/>
      <c r="JG480" s="57"/>
      <c r="JH480" s="57"/>
      <c r="JI480" s="57"/>
      <c r="JJ480" s="57"/>
      <c r="JK480" s="57"/>
      <c r="JL480" s="57"/>
      <c r="JM480" s="57"/>
      <c r="JN480" s="57"/>
      <c r="JO480" s="57"/>
      <c r="JP480" s="57"/>
      <c r="JQ480" s="57"/>
      <c r="JR480" s="57"/>
      <c r="JS480" s="57"/>
      <c r="JT480" s="57"/>
      <c r="JU480" s="57"/>
      <c r="JV480" s="57"/>
      <c r="JW480" s="57"/>
      <c r="JX480" s="57"/>
      <c r="JY480" s="57"/>
      <c r="JZ480" s="57"/>
      <c r="KA480" s="57"/>
      <c r="KB480" s="57"/>
      <c r="KC480" s="57"/>
      <c r="KD480" s="57"/>
      <c r="KE480" s="57"/>
      <c r="KF480" s="57"/>
      <c r="KG480" s="57"/>
      <c r="KH480" s="57"/>
      <c r="KI480" s="57"/>
      <c r="KJ480" s="57"/>
      <c r="KK480" s="57"/>
      <c r="KL480" s="57"/>
      <c r="KM480" s="57"/>
      <c r="KN480" s="57"/>
      <c r="KO480" s="57"/>
      <c r="KP480" s="57"/>
      <c r="KQ480" s="57"/>
      <c r="KR480" s="57"/>
      <c r="KS480" s="57"/>
      <c r="KT480" s="57"/>
      <c r="KU480" s="57"/>
      <c r="KV480" s="57"/>
      <c r="KW480" s="57"/>
      <c r="KX480" s="57"/>
      <c r="KY480" s="57"/>
      <c r="KZ480" s="57"/>
      <c r="LA480" s="57"/>
      <c r="LB480" s="57"/>
      <c r="LC480" s="57"/>
      <c r="LD480" s="57"/>
      <c r="LE480" s="57"/>
      <c r="LF480" s="57"/>
      <c r="LG480" s="57"/>
      <c r="LH480" s="57"/>
      <c r="LI480" s="57"/>
      <c r="LJ480" s="57"/>
      <c r="LK480" s="57"/>
      <c r="LL480" s="57"/>
      <c r="LM480" s="57"/>
      <c r="LN480" s="57"/>
      <c r="LO480" s="57"/>
      <c r="LP480" s="57"/>
      <c r="LQ480" s="57"/>
      <c r="LR480" s="57"/>
      <c r="LS480" s="57"/>
      <c r="LT480" s="57"/>
      <c r="LU480" s="57"/>
      <c r="LV480" s="57"/>
      <c r="LW480" s="57"/>
      <c r="LX480" s="57"/>
      <c r="LY480" s="57"/>
      <c r="LZ480" s="57"/>
      <c r="MA480" s="57"/>
      <c r="MB480" s="57"/>
      <c r="MC480" s="57"/>
      <c r="MD480" s="57"/>
      <c r="ME480" s="57"/>
      <c r="MF480" s="57"/>
      <c r="MG480" s="57"/>
      <c r="MH480" s="57"/>
      <c r="MI480" s="57"/>
      <c r="MJ480" s="57"/>
      <c r="MK480" s="57"/>
      <c r="ML480" s="57"/>
      <c r="MM480" s="57"/>
      <c r="MN480" s="57"/>
      <c r="MO480" s="57"/>
      <c r="MP480" s="57"/>
      <c r="MQ480" s="57"/>
      <c r="MR480" s="57"/>
      <c r="MS480" s="57"/>
      <c r="MT480" s="57"/>
      <c r="MU480" s="57"/>
      <c r="MV480" s="57"/>
      <c r="MW480" s="57"/>
      <c r="MX480" s="57"/>
      <c r="MY480" s="57"/>
      <c r="MZ480" s="57"/>
      <c r="NA480" s="57"/>
      <c r="NB480" s="57"/>
      <c r="NC480" s="57"/>
      <c r="ND480" s="57"/>
      <c r="NE480" s="57"/>
      <c r="NF480" s="57"/>
      <c r="NG480" s="57"/>
      <c r="NH480" s="57"/>
      <c r="NI480" s="57"/>
      <c r="NJ480" s="57"/>
      <c r="NK480" s="57"/>
      <c r="NL480" s="57"/>
      <c r="NM480" s="57"/>
      <c r="NN480" s="57"/>
      <c r="NO480" s="57"/>
      <c r="NP480" s="57"/>
      <c r="NQ480" s="57"/>
      <c r="NR480" s="57"/>
      <c r="NS480" s="57"/>
      <c r="NT480" s="57"/>
      <c r="NU480" s="57"/>
      <c r="NV480" s="57"/>
      <c r="NW480" s="57"/>
      <c r="NX480" s="57"/>
      <c r="NY480" s="57"/>
      <c r="NZ480" s="57"/>
      <c r="OA480" s="57"/>
      <c r="OB480" s="57"/>
      <c r="OC480" s="57"/>
      <c r="OD480" s="57"/>
      <c r="OE480" s="57"/>
      <c r="OF480" s="57"/>
      <c r="OG480" s="57"/>
      <c r="OH480" s="57"/>
      <c r="OI480" s="57"/>
      <c r="OJ480" s="57"/>
      <c r="OK480" s="57"/>
      <c r="OL480" s="57"/>
      <c r="OM480" s="57"/>
      <c r="ON480" s="57"/>
      <c r="OO480" s="57"/>
      <c r="OP480" s="57"/>
      <c r="OQ480" s="57"/>
      <c r="OR480" s="57"/>
      <c r="OS480" s="57"/>
      <c r="OT480" s="57"/>
      <c r="OU480" s="57"/>
      <c r="OV480" s="57"/>
      <c r="OW480" s="57"/>
      <c r="OX480" s="57"/>
      <c r="OY480" s="57"/>
      <c r="OZ480" s="57"/>
      <c r="PA480" s="57"/>
      <c r="PB480" s="57"/>
      <c r="PC480" s="57"/>
      <c r="PD480" s="57"/>
      <c r="PE480" s="57"/>
      <c r="PF480" s="57"/>
      <c r="PG480" s="57"/>
      <c r="PH480" s="57"/>
      <c r="PI480" s="57"/>
      <c r="PJ480" s="57"/>
      <c r="PK480" s="57"/>
      <c r="PL480" s="57"/>
      <c r="PM480" s="57"/>
      <c r="PN480" s="57"/>
      <c r="PO480" s="57"/>
      <c r="PP480" s="57"/>
      <c r="PQ480" s="57"/>
      <c r="PR480" s="57"/>
      <c r="PS480" s="57"/>
      <c r="PT480" s="57"/>
      <c r="PU480" s="57"/>
      <c r="PV480" s="57"/>
      <c r="PW480" s="57"/>
      <c r="PX480" s="57"/>
      <c r="PY480" s="57"/>
      <c r="PZ480" s="57"/>
      <c r="QA480" s="57"/>
      <c r="QB480" s="57"/>
      <c r="QC480" s="57"/>
      <c r="QD480" s="57"/>
      <c r="QE480" s="57"/>
      <c r="QF480" s="57"/>
      <c r="QG480" s="57"/>
      <c r="QH480" s="57"/>
      <c r="QI480" s="57"/>
      <c r="QJ480" s="57"/>
      <c r="QK480" s="57"/>
      <c r="QL480" s="57"/>
      <c r="QM480" s="57"/>
      <c r="QN480" s="57"/>
      <c r="QO480" s="57"/>
      <c r="QP480" s="57"/>
      <c r="QQ480" s="57"/>
      <c r="QR480" s="57"/>
      <c r="QS480" s="57"/>
      <c r="QT480" s="57"/>
      <c r="QU480" s="57"/>
      <c r="QV480" s="57"/>
      <c r="QW480" s="57"/>
      <c r="QX480" s="57"/>
      <c r="QY480" s="57"/>
      <c r="QZ480" s="57"/>
      <c r="RA480" s="57"/>
      <c r="RB480" s="57"/>
      <c r="RC480" s="57"/>
      <c r="RD480" s="57"/>
      <c r="RE480" s="57"/>
      <c r="RF480" s="57"/>
      <c r="RG480" s="57"/>
      <c r="RH480" s="57"/>
      <c r="RI480" s="57"/>
      <c r="RJ480" s="57"/>
      <c r="RK480" s="57"/>
      <c r="RL480" s="57"/>
      <c r="RM480" s="57"/>
      <c r="RN480" s="57"/>
      <c r="RO480" s="57"/>
      <c r="RP480" s="57"/>
      <c r="RQ480" s="57"/>
      <c r="RR480" s="57"/>
      <c r="RS480" s="57"/>
      <c r="RT480" s="57"/>
      <c r="RU480" s="57"/>
      <c r="RV480" s="57"/>
      <c r="RW480" s="57"/>
      <c r="RX480" s="57"/>
      <c r="RY480" s="57"/>
      <c r="RZ480" s="57"/>
      <c r="SA480" s="57"/>
      <c r="SB480" s="57"/>
      <c r="SC480" s="57"/>
      <c r="SD480" s="57"/>
      <c r="SE480" s="57"/>
      <c r="SF480" s="57"/>
      <c r="SG480" s="57"/>
      <c r="SH480" s="57"/>
      <c r="SI480" s="57"/>
      <c r="SJ480" s="57"/>
      <c r="SK480" s="57"/>
      <c r="SL480" s="57"/>
      <c r="SM480" s="57"/>
      <c r="SN480" s="57"/>
      <c r="SO480" s="57"/>
      <c r="SP480" s="57"/>
      <c r="SQ480" s="57"/>
      <c r="SR480" s="57"/>
      <c r="SS480" s="57"/>
      <c r="ST480" s="57"/>
      <c r="SU480" s="57"/>
      <c r="SV480" s="57"/>
      <c r="SW480" s="57"/>
      <c r="SX480" s="57"/>
      <c r="SY480" s="57"/>
      <c r="SZ480" s="57"/>
      <c r="TA480" s="57"/>
      <c r="TB480" s="57"/>
      <c r="TC480" s="57"/>
      <c r="TD480" s="57"/>
      <c r="TE480" s="57"/>
      <c r="TF480" s="57"/>
      <c r="TG480" s="57"/>
      <c r="TH480" s="57"/>
      <c r="TI480" s="57"/>
      <c r="TJ480" s="57"/>
      <c r="TK480" s="57"/>
      <c r="TL480" s="57"/>
      <c r="TM480" s="57"/>
      <c r="TN480" s="57"/>
      <c r="TO480" s="57"/>
      <c r="TP480" s="57"/>
      <c r="TQ480" s="57"/>
      <c r="TR480" s="57"/>
      <c r="TS480" s="57"/>
      <c r="TT480" s="57"/>
      <c r="TU480" s="57"/>
      <c r="TV480" s="57"/>
      <c r="TW480" s="57"/>
      <c r="TX480" s="57"/>
      <c r="TY480" s="57"/>
      <c r="TZ480" s="57"/>
      <c r="UA480" s="57"/>
      <c r="UB480" s="57"/>
      <c r="UC480" s="57"/>
      <c r="UD480" s="57"/>
      <c r="UE480" s="57"/>
      <c r="UF480" s="57"/>
      <c r="UG480" s="57"/>
      <c r="UH480" s="57"/>
      <c r="UI480" s="57"/>
      <c r="UJ480" s="57"/>
      <c r="UK480" s="57"/>
      <c r="UL480" s="57"/>
      <c r="UM480" s="57"/>
      <c r="UN480" s="57"/>
      <c r="UO480" s="57"/>
      <c r="UP480" s="57"/>
      <c r="UQ480" s="57"/>
      <c r="UR480" s="57"/>
      <c r="US480" s="57"/>
      <c r="UT480" s="57"/>
      <c r="UU480" s="57"/>
      <c r="UV480" s="57"/>
      <c r="UW480" s="57"/>
      <c r="UX480" s="57"/>
      <c r="UY480" s="57"/>
      <c r="UZ480" s="57"/>
      <c r="VA480" s="57"/>
      <c r="VB480" s="57"/>
      <c r="VC480" s="57"/>
      <c r="VD480" s="57"/>
      <c r="VE480" s="57"/>
      <c r="VF480" s="57"/>
      <c r="VG480" s="57"/>
      <c r="VH480" s="57"/>
      <c r="VI480" s="57"/>
      <c r="VJ480" s="57"/>
      <c r="VK480" s="57"/>
      <c r="VL480" s="57"/>
      <c r="VM480" s="57"/>
      <c r="VN480" s="57"/>
      <c r="VO480" s="57"/>
      <c r="VP480" s="57"/>
      <c r="VQ480" s="57"/>
      <c r="VR480" s="57"/>
      <c r="VS480" s="57"/>
      <c r="VT480" s="57"/>
      <c r="VU480" s="57"/>
      <c r="VV480" s="57"/>
      <c r="VW480" s="57"/>
      <c r="VX480" s="57"/>
      <c r="VY480" s="57"/>
      <c r="VZ480" s="57"/>
      <c r="WA480" s="57"/>
      <c r="WB480" s="57"/>
      <c r="WC480" s="57"/>
      <c r="WD480" s="57"/>
      <c r="WE480" s="57"/>
      <c r="WF480" s="57"/>
      <c r="WG480" s="57"/>
      <c r="WH480" s="57"/>
      <c r="WI480" s="57"/>
      <c r="WJ480" s="57"/>
      <c r="WK480" s="57"/>
      <c r="WL480" s="57"/>
      <c r="WM480" s="57"/>
      <c r="WN480" s="57"/>
      <c r="WO480" s="57"/>
      <c r="WP480" s="57"/>
      <c r="WQ480" s="57"/>
      <c r="WR480" s="57"/>
      <c r="WS480" s="57"/>
      <c r="WT480" s="57"/>
      <c r="WU480" s="57"/>
      <c r="WV480" s="57"/>
      <c r="WW480" s="57"/>
      <c r="WX480" s="57"/>
      <c r="WY480" s="57"/>
      <c r="WZ480" s="57"/>
      <c r="XA480" s="57"/>
      <c r="XB480" s="57"/>
      <c r="XC480" s="57"/>
      <c r="XD480" s="57"/>
      <c r="XE480" s="57"/>
      <c r="XF480" s="57"/>
      <c r="XG480" s="57"/>
      <c r="XH480" s="57"/>
      <c r="XI480" s="57"/>
      <c r="XJ480" s="57"/>
      <c r="XK480" s="57"/>
      <c r="XL480" s="57"/>
      <c r="XM480" s="57"/>
      <c r="XN480" s="57"/>
      <c r="XO480" s="57"/>
      <c r="XP480" s="57"/>
      <c r="XQ480" s="57"/>
      <c r="XR480" s="57"/>
      <c r="XS480" s="57"/>
      <c r="XT480" s="57"/>
      <c r="XU480" s="57"/>
      <c r="XV480" s="57"/>
      <c r="XW480" s="57"/>
    </row>
    <row r="481">
      <c r="AI481" s="57"/>
      <c r="BR481" s="57"/>
      <c r="DA481" s="57"/>
      <c r="EJ481" s="57"/>
      <c r="EK481" s="57"/>
      <c r="EL481" s="57"/>
      <c r="EM481" s="57"/>
      <c r="EN481" s="57"/>
      <c r="EO481" s="57"/>
      <c r="EP481" s="57"/>
      <c r="EQ481" s="57"/>
      <c r="ER481" s="57"/>
      <c r="ES481" s="57"/>
      <c r="ET481" s="57"/>
      <c r="EU481" s="57"/>
      <c r="EV481" s="57"/>
      <c r="EW481" s="57"/>
      <c r="EX481" s="57"/>
      <c r="EY481" s="57"/>
      <c r="EZ481" s="57"/>
      <c r="FA481" s="57"/>
      <c r="FB481" s="57"/>
      <c r="FC481" s="57"/>
      <c r="FD481" s="57"/>
      <c r="FE481" s="57"/>
      <c r="FF481" s="57"/>
      <c r="FG481" s="57"/>
      <c r="FH481" s="57"/>
      <c r="FI481" s="57"/>
      <c r="FJ481" s="57"/>
      <c r="FK481" s="57"/>
      <c r="FL481" s="57"/>
      <c r="FM481" s="57"/>
      <c r="FN481" s="57"/>
      <c r="FO481" s="57"/>
      <c r="FP481" s="57"/>
      <c r="FQ481" s="57"/>
      <c r="FR481" s="57"/>
      <c r="FS481" s="57"/>
      <c r="FT481" s="57"/>
      <c r="FU481" s="57"/>
      <c r="FV481" s="57"/>
      <c r="FW481" s="57"/>
      <c r="FX481" s="57"/>
      <c r="FY481" s="57"/>
      <c r="FZ481" s="57"/>
      <c r="GA481" s="57"/>
      <c r="GB481" s="57"/>
      <c r="GC481" s="57"/>
      <c r="GD481" s="57"/>
      <c r="GE481" s="57"/>
      <c r="GF481" s="57"/>
      <c r="GG481" s="57"/>
      <c r="GH481" s="57"/>
      <c r="GI481" s="57"/>
      <c r="GJ481" s="57"/>
      <c r="GK481" s="57"/>
      <c r="GL481" s="57"/>
      <c r="GM481" s="57"/>
      <c r="GN481" s="57"/>
      <c r="GO481" s="57"/>
      <c r="GP481" s="57"/>
      <c r="GQ481" s="57"/>
      <c r="GR481" s="57"/>
      <c r="GS481" s="57"/>
      <c r="GT481" s="57"/>
      <c r="GU481" s="57"/>
      <c r="GV481" s="57"/>
      <c r="GW481" s="57"/>
      <c r="GX481" s="57"/>
      <c r="GY481" s="57"/>
      <c r="GZ481" s="57"/>
      <c r="HA481" s="57"/>
      <c r="HB481" s="57"/>
      <c r="HC481" s="57"/>
      <c r="HD481" s="57"/>
      <c r="HE481" s="57"/>
      <c r="HF481" s="57"/>
      <c r="HG481" s="57"/>
      <c r="HH481" s="57"/>
      <c r="HI481" s="57"/>
      <c r="HJ481" s="57"/>
      <c r="HK481" s="57"/>
      <c r="HL481" s="57"/>
      <c r="HM481" s="57"/>
      <c r="HN481" s="57"/>
      <c r="HO481" s="57"/>
      <c r="HP481" s="57"/>
      <c r="HQ481" s="57"/>
      <c r="HR481" s="57"/>
      <c r="HS481" s="57"/>
      <c r="HT481" s="57"/>
      <c r="HU481" s="57"/>
      <c r="HV481" s="57"/>
      <c r="HW481" s="57"/>
      <c r="HX481" s="57"/>
      <c r="HY481" s="57"/>
      <c r="HZ481" s="57"/>
      <c r="IA481" s="57"/>
      <c r="IB481" s="57"/>
      <c r="IC481" s="57"/>
      <c r="ID481" s="57"/>
      <c r="IE481" s="57"/>
      <c r="IF481" s="57"/>
      <c r="IG481" s="57"/>
      <c r="IH481" s="57"/>
      <c r="II481" s="57"/>
      <c r="IJ481" s="57"/>
      <c r="IK481" s="57"/>
      <c r="IL481" s="57"/>
      <c r="IM481" s="57"/>
      <c r="IN481" s="57"/>
      <c r="IO481" s="57"/>
      <c r="IP481" s="57"/>
      <c r="IQ481" s="57"/>
      <c r="IR481" s="57"/>
      <c r="IS481" s="57"/>
      <c r="IT481" s="57"/>
      <c r="IU481" s="57"/>
      <c r="IV481" s="57"/>
      <c r="IW481" s="57"/>
      <c r="IX481" s="57"/>
      <c r="IY481" s="57"/>
      <c r="IZ481" s="57"/>
      <c r="JA481" s="57"/>
      <c r="JB481" s="57"/>
      <c r="JC481" s="57"/>
      <c r="JD481" s="57"/>
      <c r="JE481" s="57"/>
      <c r="JF481" s="57"/>
      <c r="JG481" s="57"/>
      <c r="JH481" s="57"/>
      <c r="JI481" s="57"/>
      <c r="JJ481" s="57"/>
      <c r="JK481" s="57"/>
      <c r="JL481" s="57"/>
      <c r="JM481" s="57"/>
      <c r="JN481" s="57"/>
      <c r="JO481" s="57"/>
      <c r="JP481" s="57"/>
      <c r="JQ481" s="57"/>
      <c r="JR481" s="57"/>
      <c r="JS481" s="57"/>
      <c r="JT481" s="57"/>
      <c r="JU481" s="57"/>
      <c r="JV481" s="57"/>
      <c r="JW481" s="57"/>
      <c r="JX481" s="57"/>
      <c r="JY481" s="57"/>
      <c r="JZ481" s="57"/>
      <c r="KA481" s="57"/>
      <c r="KB481" s="57"/>
      <c r="KC481" s="57"/>
      <c r="KD481" s="57"/>
      <c r="KE481" s="57"/>
      <c r="KF481" s="57"/>
      <c r="KG481" s="57"/>
      <c r="KH481" s="57"/>
      <c r="KI481" s="57"/>
      <c r="KJ481" s="57"/>
      <c r="KK481" s="57"/>
      <c r="KL481" s="57"/>
      <c r="KM481" s="57"/>
      <c r="KN481" s="57"/>
      <c r="KO481" s="57"/>
      <c r="KP481" s="57"/>
      <c r="KQ481" s="57"/>
      <c r="KR481" s="57"/>
      <c r="KS481" s="57"/>
      <c r="KT481" s="57"/>
      <c r="KU481" s="57"/>
      <c r="KV481" s="57"/>
      <c r="KW481" s="57"/>
      <c r="KX481" s="57"/>
      <c r="KY481" s="57"/>
      <c r="KZ481" s="57"/>
      <c r="LA481" s="57"/>
      <c r="LB481" s="57"/>
      <c r="LC481" s="57"/>
      <c r="LD481" s="57"/>
      <c r="LE481" s="57"/>
      <c r="LF481" s="57"/>
      <c r="LG481" s="57"/>
      <c r="LH481" s="57"/>
      <c r="LI481" s="57"/>
      <c r="LJ481" s="57"/>
      <c r="LK481" s="57"/>
      <c r="LL481" s="57"/>
      <c r="LM481" s="57"/>
      <c r="LN481" s="57"/>
      <c r="LO481" s="57"/>
      <c r="LP481" s="57"/>
      <c r="LQ481" s="57"/>
      <c r="LR481" s="57"/>
      <c r="LS481" s="57"/>
      <c r="LT481" s="57"/>
      <c r="LU481" s="57"/>
      <c r="LV481" s="57"/>
      <c r="LW481" s="57"/>
      <c r="LX481" s="57"/>
      <c r="LY481" s="57"/>
      <c r="LZ481" s="57"/>
      <c r="MA481" s="57"/>
      <c r="MB481" s="57"/>
      <c r="MC481" s="57"/>
      <c r="MD481" s="57"/>
      <c r="ME481" s="57"/>
      <c r="MF481" s="57"/>
      <c r="MG481" s="57"/>
      <c r="MH481" s="57"/>
      <c r="MI481" s="57"/>
      <c r="MJ481" s="57"/>
      <c r="MK481" s="57"/>
      <c r="ML481" s="57"/>
      <c r="MM481" s="57"/>
      <c r="MN481" s="57"/>
      <c r="MO481" s="57"/>
      <c r="MP481" s="57"/>
      <c r="MQ481" s="57"/>
      <c r="MR481" s="57"/>
      <c r="MS481" s="57"/>
      <c r="MT481" s="57"/>
      <c r="MU481" s="57"/>
      <c r="MV481" s="57"/>
      <c r="MW481" s="57"/>
      <c r="MX481" s="57"/>
      <c r="MY481" s="57"/>
      <c r="MZ481" s="57"/>
      <c r="NA481" s="57"/>
      <c r="NB481" s="57"/>
      <c r="NC481" s="57"/>
      <c r="ND481" s="57"/>
      <c r="NE481" s="57"/>
      <c r="NF481" s="57"/>
      <c r="NG481" s="57"/>
      <c r="NH481" s="57"/>
      <c r="NI481" s="57"/>
      <c r="NJ481" s="57"/>
      <c r="NK481" s="57"/>
      <c r="NL481" s="57"/>
      <c r="NM481" s="57"/>
      <c r="NN481" s="57"/>
      <c r="NO481" s="57"/>
      <c r="NP481" s="57"/>
      <c r="NQ481" s="57"/>
      <c r="NR481" s="57"/>
      <c r="NS481" s="57"/>
      <c r="NT481" s="57"/>
      <c r="NU481" s="57"/>
      <c r="NV481" s="57"/>
      <c r="NW481" s="57"/>
      <c r="NX481" s="57"/>
      <c r="NY481" s="57"/>
      <c r="NZ481" s="57"/>
      <c r="OA481" s="57"/>
      <c r="OB481" s="57"/>
      <c r="OC481" s="57"/>
      <c r="OD481" s="57"/>
      <c r="OE481" s="57"/>
      <c r="OF481" s="57"/>
      <c r="OG481" s="57"/>
      <c r="OH481" s="57"/>
      <c r="OI481" s="57"/>
      <c r="OJ481" s="57"/>
      <c r="OK481" s="57"/>
      <c r="OL481" s="57"/>
      <c r="OM481" s="57"/>
      <c r="ON481" s="57"/>
      <c r="OO481" s="57"/>
      <c r="OP481" s="57"/>
      <c r="OQ481" s="57"/>
      <c r="OR481" s="57"/>
      <c r="OS481" s="57"/>
      <c r="OT481" s="57"/>
      <c r="OU481" s="57"/>
      <c r="OV481" s="57"/>
      <c r="OW481" s="57"/>
      <c r="OX481" s="57"/>
      <c r="OY481" s="57"/>
      <c r="OZ481" s="57"/>
      <c r="PA481" s="57"/>
      <c r="PB481" s="57"/>
      <c r="PC481" s="57"/>
      <c r="PD481" s="57"/>
      <c r="PE481" s="57"/>
      <c r="PF481" s="57"/>
      <c r="PG481" s="57"/>
      <c r="PH481" s="57"/>
      <c r="PI481" s="57"/>
      <c r="PJ481" s="57"/>
      <c r="PK481" s="57"/>
      <c r="PL481" s="57"/>
      <c r="PM481" s="57"/>
      <c r="PN481" s="57"/>
      <c r="PO481" s="57"/>
      <c r="PP481" s="57"/>
      <c r="PQ481" s="57"/>
      <c r="PR481" s="57"/>
      <c r="PS481" s="57"/>
      <c r="PT481" s="57"/>
      <c r="PU481" s="57"/>
      <c r="PV481" s="57"/>
      <c r="PW481" s="57"/>
      <c r="PX481" s="57"/>
      <c r="PY481" s="57"/>
      <c r="PZ481" s="57"/>
      <c r="QA481" s="57"/>
      <c r="QB481" s="57"/>
      <c r="QC481" s="57"/>
      <c r="QD481" s="57"/>
      <c r="QE481" s="57"/>
      <c r="QF481" s="57"/>
      <c r="QG481" s="57"/>
      <c r="QH481" s="57"/>
      <c r="QI481" s="57"/>
      <c r="QJ481" s="57"/>
      <c r="QK481" s="57"/>
      <c r="QL481" s="57"/>
      <c r="QM481" s="57"/>
      <c r="QN481" s="57"/>
      <c r="QO481" s="57"/>
      <c r="QP481" s="57"/>
      <c r="QQ481" s="57"/>
      <c r="QR481" s="57"/>
      <c r="QS481" s="57"/>
      <c r="QT481" s="57"/>
      <c r="QU481" s="57"/>
      <c r="QV481" s="57"/>
      <c r="QW481" s="57"/>
      <c r="QX481" s="57"/>
      <c r="QY481" s="57"/>
      <c r="QZ481" s="57"/>
      <c r="RA481" s="57"/>
      <c r="RB481" s="57"/>
      <c r="RC481" s="57"/>
      <c r="RD481" s="57"/>
      <c r="RE481" s="57"/>
      <c r="RF481" s="57"/>
      <c r="RG481" s="57"/>
      <c r="RH481" s="57"/>
      <c r="RI481" s="57"/>
      <c r="RJ481" s="57"/>
      <c r="RK481" s="57"/>
      <c r="RL481" s="57"/>
      <c r="RM481" s="57"/>
      <c r="RN481" s="57"/>
      <c r="RO481" s="57"/>
      <c r="RP481" s="57"/>
      <c r="RQ481" s="57"/>
      <c r="RR481" s="57"/>
      <c r="RS481" s="57"/>
      <c r="RT481" s="57"/>
      <c r="RU481" s="57"/>
      <c r="RV481" s="57"/>
      <c r="RW481" s="57"/>
      <c r="RX481" s="57"/>
      <c r="RY481" s="57"/>
      <c r="RZ481" s="57"/>
      <c r="SA481" s="57"/>
      <c r="SB481" s="57"/>
      <c r="SC481" s="57"/>
      <c r="SD481" s="57"/>
      <c r="SE481" s="57"/>
      <c r="SF481" s="57"/>
      <c r="SG481" s="57"/>
      <c r="SH481" s="57"/>
      <c r="SI481" s="57"/>
      <c r="SJ481" s="57"/>
      <c r="SK481" s="57"/>
      <c r="SL481" s="57"/>
      <c r="SM481" s="57"/>
      <c r="SN481" s="57"/>
      <c r="SO481" s="57"/>
      <c r="SP481" s="57"/>
      <c r="SQ481" s="57"/>
      <c r="SR481" s="57"/>
      <c r="SS481" s="57"/>
      <c r="ST481" s="57"/>
      <c r="SU481" s="57"/>
      <c r="SV481" s="57"/>
      <c r="SW481" s="57"/>
      <c r="SX481" s="57"/>
      <c r="SY481" s="57"/>
      <c r="SZ481" s="57"/>
      <c r="TA481" s="57"/>
      <c r="TB481" s="57"/>
      <c r="TC481" s="57"/>
      <c r="TD481" s="57"/>
      <c r="TE481" s="57"/>
      <c r="TF481" s="57"/>
      <c r="TG481" s="57"/>
      <c r="TH481" s="57"/>
      <c r="TI481" s="57"/>
      <c r="TJ481" s="57"/>
      <c r="TK481" s="57"/>
      <c r="TL481" s="57"/>
      <c r="TM481" s="57"/>
      <c r="TN481" s="57"/>
      <c r="TO481" s="57"/>
      <c r="TP481" s="57"/>
      <c r="TQ481" s="57"/>
      <c r="TR481" s="57"/>
      <c r="TS481" s="57"/>
      <c r="TT481" s="57"/>
      <c r="TU481" s="57"/>
      <c r="TV481" s="57"/>
      <c r="TW481" s="57"/>
      <c r="TX481" s="57"/>
      <c r="TY481" s="57"/>
      <c r="TZ481" s="57"/>
      <c r="UA481" s="57"/>
      <c r="UB481" s="57"/>
      <c r="UC481" s="57"/>
      <c r="UD481" s="57"/>
      <c r="UE481" s="57"/>
      <c r="UF481" s="57"/>
      <c r="UG481" s="57"/>
      <c r="UH481" s="57"/>
      <c r="UI481" s="57"/>
      <c r="UJ481" s="57"/>
      <c r="UK481" s="57"/>
      <c r="UL481" s="57"/>
      <c r="UM481" s="57"/>
      <c r="UN481" s="57"/>
      <c r="UO481" s="57"/>
      <c r="UP481" s="57"/>
      <c r="UQ481" s="57"/>
      <c r="UR481" s="57"/>
      <c r="US481" s="57"/>
      <c r="UT481" s="57"/>
      <c r="UU481" s="57"/>
      <c r="UV481" s="57"/>
      <c r="UW481" s="57"/>
      <c r="UX481" s="57"/>
      <c r="UY481" s="57"/>
      <c r="UZ481" s="57"/>
      <c r="VA481" s="57"/>
      <c r="VB481" s="57"/>
      <c r="VC481" s="57"/>
      <c r="VD481" s="57"/>
      <c r="VE481" s="57"/>
      <c r="VF481" s="57"/>
      <c r="VG481" s="57"/>
      <c r="VH481" s="57"/>
      <c r="VI481" s="57"/>
      <c r="VJ481" s="57"/>
      <c r="VK481" s="57"/>
      <c r="VL481" s="57"/>
      <c r="VM481" s="57"/>
      <c r="VN481" s="57"/>
      <c r="VO481" s="57"/>
      <c r="VP481" s="57"/>
      <c r="VQ481" s="57"/>
      <c r="VR481" s="57"/>
      <c r="VS481" s="57"/>
      <c r="VT481" s="57"/>
      <c r="VU481" s="57"/>
      <c r="VV481" s="57"/>
      <c r="VW481" s="57"/>
      <c r="VX481" s="57"/>
      <c r="VY481" s="57"/>
      <c r="VZ481" s="57"/>
      <c r="WA481" s="57"/>
      <c r="WB481" s="57"/>
      <c r="WC481" s="57"/>
      <c r="WD481" s="57"/>
      <c r="WE481" s="57"/>
      <c r="WF481" s="57"/>
      <c r="WG481" s="57"/>
      <c r="WH481" s="57"/>
      <c r="WI481" s="57"/>
      <c r="WJ481" s="57"/>
      <c r="WK481" s="57"/>
      <c r="WL481" s="57"/>
      <c r="WM481" s="57"/>
      <c r="WN481" s="57"/>
      <c r="WO481" s="57"/>
      <c r="WP481" s="57"/>
      <c r="WQ481" s="57"/>
      <c r="WR481" s="57"/>
      <c r="WS481" s="57"/>
      <c r="WT481" s="57"/>
      <c r="WU481" s="57"/>
      <c r="WV481" s="57"/>
      <c r="WW481" s="57"/>
      <c r="WX481" s="57"/>
      <c r="WY481" s="57"/>
      <c r="WZ481" s="57"/>
      <c r="XA481" s="57"/>
      <c r="XB481" s="57"/>
      <c r="XC481" s="57"/>
      <c r="XD481" s="57"/>
      <c r="XE481" s="57"/>
      <c r="XF481" s="57"/>
      <c r="XG481" s="57"/>
      <c r="XH481" s="57"/>
      <c r="XI481" s="57"/>
      <c r="XJ481" s="57"/>
      <c r="XK481" s="57"/>
      <c r="XL481" s="57"/>
      <c r="XM481" s="57"/>
      <c r="XN481" s="57"/>
      <c r="XO481" s="57"/>
      <c r="XP481" s="57"/>
      <c r="XQ481" s="57"/>
      <c r="XR481" s="57"/>
      <c r="XS481" s="57"/>
      <c r="XT481" s="57"/>
      <c r="XU481" s="57"/>
      <c r="XV481" s="57"/>
      <c r="XW481" s="57"/>
    </row>
    <row r="482">
      <c r="AI482" s="57"/>
      <c r="BR482" s="57"/>
      <c r="DA482" s="57"/>
      <c r="EJ482" s="57"/>
      <c r="EK482" s="57"/>
      <c r="EL482" s="57"/>
      <c r="EM482" s="57"/>
      <c r="EN482" s="57"/>
      <c r="EO482" s="57"/>
      <c r="EP482" s="57"/>
      <c r="EQ482" s="57"/>
      <c r="ER482" s="57"/>
      <c r="ES482" s="57"/>
      <c r="ET482" s="57"/>
      <c r="EU482" s="57"/>
      <c r="EV482" s="57"/>
      <c r="EW482" s="57"/>
      <c r="EX482" s="57"/>
      <c r="EY482" s="57"/>
      <c r="EZ482" s="57"/>
      <c r="FA482" s="57"/>
      <c r="FB482" s="57"/>
      <c r="FC482" s="57"/>
      <c r="FD482" s="57"/>
      <c r="FE482" s="57"/>
      <c r="FF482" s="57"/>
      <c r="FG482" s="57"/>
      <c r="FH482" s="57"/>
      <c r="FI482" s="57"/>
      <c r="FJ482" s="57"/>
      <c r="FK482" s="57"/>
      <c r="FL482" s="57"/>
      <c r="FM482" s="57"/>
      <c r="FN482" s="57"/>
      <c r="FO482" s="57"/>
      <c r="FP482" s="57"/>
      <c r="FQ482" s="57"/>
      <c r="FR482" s="57"/>
      <c r="FS482" s="57"/>
      <c r="FT482" s="57"/>
      <c r="FU482" s="57"/>
      <c r="FV482" s="57"/>
      <c r="FW482" s="57"/>
      <c r="FX482" s="57"/>
      <c r="FY482" s="57"/>
      <c r="FZ482" s="57"/>
      <c r="GA482" s="57"/>
      <c r="GB482" s="57"/>
      <c r="GC482" s="57"/>
      <c r="GD482" s="57"/>
      <c r="GE482" s="57"/>
      <c r="GF482" s="57"/>
      <c r="GG482" s="57"/>
      <c r="GH482" s="57"/>
      <c r="GI482" s="57"/>
      <c r="GJ482" s="57"/>
      <c r="GK482" s="57"/>
      <c r="GL482" s="57"/>
      <c r="GM482" s="57"/>
      <c r="GN482" s="57"/>
      <c r="GO482" s="57"/>
      <c r="GP482" s="57"/>
      <c r="GQ482" s="57"/>
      <c r="GR482" s="57"/>
      <c r="GS482" s="57"/>
      <c r="GT482" s="57"/>
      <c r="GU482" s="57"/>
      <c r="GV482" s="57"/>
      <c r="GW482" s="57"/>
      <c r="GX482" s="57"/>
      <c r="GY482" s="57"/>
      <c r="GZ482" s="57"/>
      <c r="HA482" s="57"/>
      <c r="HB482" s="57"/>
      <c r="HC482" s="57"/>
      <c r="HD482" s="57"/>
      <c r="HE482" s="57"/>
      <c r="HF482" s="57"/>
      <c r="HG482" s="57"/>
      <c r="HH482" s="57"/>
      <c r="HI482" s="57"/>
      <c r="HJ482" s="57"/>
      <c r="HK482" s="57"/>
      <c r="HL482" s="57"/>
      <c r="HM482" s="57"/>
      <c r="HN482" s="57"/>
      <c r="HO482" s="57"/>
      <c r="HP482" s="57"/>
      <c r="HQ482" s="57"/>
      <c r="HR482" s="57"/>
      <c r="HS482" s="57"/>
      <c r="HT482" s="57"/>
      <c r="HU482" s="57"/>
      <c r="HV482" s="57"/>
      <c r="HW482" s="57"/>
      <c r="HX482" s="57"/>
      <c r="HY482" s="57"/>
      <c r="HZ482" s="57"/>
      <c r="IA482" s="57"/>
      <c r="IB482" s="57"/>
      <c r="IC482" s="57"/>
      <c r="ID482" s="57"/>
      <c r="IE482" s="57"/>
      <c r="IF482" s="57"/>
      <c r="IG482" s="57"/>
      <c r="IH482" s="57"/>
      <c r="II482" s="57"/>
      <c r="IJ482" s="57"/>
      <c r="IK482" s="57"/>
      <c r="IL482" s="57"/>
      <c r="IM482" s="57"/>
      <c r="IN482" s="57"/>
      <c r="IO482" s="57"/>
      <c r="IP482" s="57"/>
      <c r="IQ482" s="57"/>
      <c r="IR482" s="57"/>
      <c r="IS482" s="57"/>
      <c r="IT482" s="57"/>
      <c r="IU482" s="57"/>
      <c r="IV482" s="57"/>
      <c r="IW482" s="57"/>
      <c r="IX482" s="57"/>
      <c r="IY482" s="57"/>
      <c r="IZ482" s="57"/>
      <c r="JA482" s="57"/>
      <c r="JB482" s="57"/>
      <c r="JC482" s="57"/>
      <c r="JD482" s="57"/>
      <c r="JE482" s="57"/>
      <c r="JF482" s="57"/>
      <c r="JG482" s="57"/>
      <c r="JH482" s="57"/>
      <c r="JI482" s="57"/>
      <c r="JJ482" s="57"/>
      <c r="JK482" s="57"/>
      <c r="JL482" s="57"/>
      <c r="JM482" s="57"/>
      <c r="JN482" s="57"/>
      <c r="JO482" s="57"/>
      <c r="JP482" s="57"/>
      <c r="JQ482" s="57"/>
      <c r="JR482" s="57"/>
      <c r="JS482" s="57"/>
      <c r="JT482" s="57"/>
      <c r="JU482" s="57"/>
      <c r="JV482" s="57"/>
      <c r="JW482" s="57"/>
      <c r="JX482" s="57"/>
      <c r="JY482" s="57"/>
      <c r="JZ482" s="57"/>
      <c r="KA482" s="57"/>
      <c r="KB482" s="57"/>
      <c r="KC482" s="57"/>
      <c r="KD482" s="57"/>
      <c r="KE482" s="57"/>
      <c r="KF482" s="57"/>
      <c r="KG482" s="57"/>
      <c r="KH482" s="57"/>
      <c r="KI482" s="57"/>
      <c r="KJ482" s="57"/>
      <c r="KK482" s="57"/>
      <c r="KL482" s="57"/>
      <c r="KM482" s="57"/>
      <c r="KN482" s="57"/>
      <c r="KO482" s="57"/>
      <c r="KP482" s="57"/>
      <c r="KQ482" s="57"/>
      <c r="KR482" s="57"/>
      <c r="KS482" s="57"/>
      <c r="KT482" s="57"/>
      <c r="KU482" s="57"/>
      <c r="KV482" s="57"/>
      <c r="KW482" s="57"/>
      <c r="KX482" s="57"/>
      <c r="KY482" s="57"/>
      <c r="KZ482" s="57"/>
      <c r="LA482" s="57"/>
      <c r="LB482" s="57"/>
      <c r="LC482" s="57"/>
      <c r="LD482" s="57"/>
      <c r="LE482" s="57"/>
      <c r="LF482" s="57"/>
      <c r="LG482" s="57"/>
      <c r="LH482" s="57"/>
      <c r="LI482" s="57"/>
      <c r="LJ482" s="57"/>
      <c r="LK482" s="57"/>
      <c r="LL482" s="57"/>
      <c r="LM482" s="57"/>
      <c r="LN482" s="57"/>
      <c r="LO482" s="57"/>
      <c r="LP482" s="57"/>
      <c r="LQ482" s="57"/>
      <c r="LR482" s="57"/>
      <c r="LS482" s="57"/>
      <c r="LT482" s="57"/>
      <c r="LU482" s="57"/>
      <c r="LV482" s="57"/>
      <c r="LW482" s="57"/>
      <c r="LX482" s="57"/>
      <c r="LY482" s="57"/>
      <c r="LZ482" s="57"/>
      <c r="MA482" s="57"/>
      <c r="MB482" s="57"/>
      <c r="MC482" s="57"/>
      <c r="MD482" s="57"/>
      <c r="ME482" s="57"/>
      <c r="MF482" s="57"/>
      <c r="MG482" s="57"/>
      <c r="MH482" s="57"/>
      <c r="MI482" s="57"/>
      <c r="MJ482" s="57"/>
      <c r="MK482" s="57"/>
      <c r="ML482" s="57"/>
      <c r="MM482" s="57"/>
      <c r="MN482" s="57"/>
      <c r="MO482" s="57"/>
      <c r="MP482" s="57"/>
      <c r="MQ482" s="57"/>
      <c r="MR482" s="57"/>
      <c r="MS482" s="57"/>
      <c r="MT482" s="57"/>
      <c r="MU482" s="57"/>
      <c r="MV482" s="57"/>
      <c r="MW482" s="57"/>
      <c r="MX482" s="57"/>
      <c r="MY482" s="57"/>
      <c r="MZ482" s="57"/>
      <c r="NA482" s="57"/>
      <c r="NB482" s="57"/>
      <c r="NC482" s="57"/>
      <c r="ND482" s="57"/>
      <c r="NE482" s="57"/>
      <c r="NF482" s="57"/>
      <c r="NG482" s="57"/>
      <c r="NH482" s="57"/>
      <c r="NI482" s="57"/>
      <c r="NJ482" s="57"/>
      <c r="NK482" s="57"/>
      <c r="NL482" s="57"/>
      <c r="NM482" s="57"/>
      <c r="NN482" s="57"/>
      <c r="NO482" s="57"/>
      <c r="NP482" s="57"/>
      <c r="NQ482" s="57"/>
      <c r="NR482" s="57"/>
      <c r="NS482" s="57"/>
      <c r="NT482" s="57"/>
      <c r="NU482" s="57"/>
      <c r="NV482" s="57"/>
      <c r="NW482" s="57"/>
      <c r="NX482" s="57"/>
      <c r="NY482" s="57"/>
      <c r="NZ482" s="57"/>
      <c r="OA482" s="57"/>
      <c r="OB482" s="57"/>
      <c r="OC482" s="57"/>
      <c r="OD482" s="57"/>
      <c r="OE482" s="57"/>
      <c r="OF482" s="57"/>
      <c r="OG482" s="57"/>
      <c r="OH482" s="57"/>
      <c r="OI482" s="57"/>
      <c r="OJ482" s="57"/>
      <c r="OK482" s="57"/>
      <c r="OL482" s="57"/>
      <c r="OM482" s="57"/>
      <c r="ON482" s="57"/>
      <c r="OO482" s="57"/>
      <c r="OP482" s="57"/>
      <c r="OQ482" s="57"/>
      <c r="OR482" s="57"/>
      <c r="OS482" s="57"/>
      <c r="OT482" s="57"/>
      <c r="OU482" s="57"/>
      <c r="OV482" s="57"/>
      <c r="OW482" s="57"/>
      <c r="OX482" s="57"/>
      <c r="OY482" s="57"/>
      <c r="OZ482" s="57"/>
      <c r="PA482" s="57"/>
      <c r="PB482" s="57"/>
      <c r="PC482" s="57"/>
      <c r="PD482" s="57"/>
      <c r="PE482" s="57"/>
      <c r="PF482" s="57"/>
      <c r="PG482" s="57"/>
      <c r="PH482" s="57"/>
      <c r="PI482" s="57"/>
      <c r="PJ482" s="57"/>
      <c r="PK482" s="57"/>
      <c r="PL482" s="57"/>
      <c r="PM482" s="57"/>
      <c r="PN482" s="57"/>
      <c r="PO482" s="57"/>
      <c r="PP482" s="57"/>
      <c r="PQ482" s="57"/>
      <c r="PR482" s="57"/>
      <c r="PS482" s="57"/>
      <c r="PT482" s="57"/>
      <c r="PU482" s="57"/>
      <c r="PV482" s="57"/>
      <c r="PW482" s="57"/>
      <c r="PX482" s="57"/>
      <c r="PY482" s="57"/>
      <c r="PZ482" s="57"/>
      <c r="QA482" s="57"/>
      <c r="QB482" s="57"/>
      <c r="QC482" s="57"/>
      <c r="QD482" s="57"/>
      <c r="QE482" s="57"/>
      <c r="QF482" s="57"/>
      <c r="QG482" s="57"/>
      <c r="QH482" s="57"/>
      <c r="QI482" s="57"/>
      <c r="QJ482" s="57"/>
      <c r="QK482" s="57"/>
      <c r="QL482" s="57"/>
      <c r="QM482" s="57"/>
      <c r="QN482" s="57"/>
      <c r="QO482" s="57"/>
      <c r="QP482" s="57"/>
      <c r="QQ482" s="57"/>
      <c r="QR482" s="57"/>
      <c r="QS482" s="57"/>
      <c r="QT482" s="57"/>
      <c r="QU482" s="57"/>
      <c r="QV482" s="57"/>
      <c r="QW482" s="57"/>
      <c r="QX482" s="57"/>
      <c r="QY482" s="57"/>
      <c r="QZ482" s="57"/>
      <c r="RA482" s="57"/>
      <c r="RB482" s="57"/>
      <c r="RC482" s="57"/>
      <c r="RD482" s="57"/>
      <c r="RE482" s="57"/>
      <c r="RF482" s="57"/>
      <c r="RG482" s="57"/>
      <c r="RH482" s="57"/>
      <c r="RI482" s="57"/>
      <c r="RJ482" s="57"/>
      <c r="RK482" s="57"/>
      <c r="RL482" s="57"/>
      <c r="RM482" s="57"/>
      <c r="RN482" s="57"/>
      <c r="RO482" s="57"/>
      <c r="RP482" s="57"/>
      <c r="RQ482" s="57"/>
      <c r="RR482" s="57"/>
      <c r="RS482" s="57"/>
      <c r="RT482" s="57"/>
      <c r="RU482" s="57"/>
      <c r="RV482" s="57"/>
      <c r="RW482" s="57"/>
      <c r="RX482" s="57"/>
      <c r="RY482" s="57"/>
      <c r="RZ482" s="57"/>
      <c r="SA482" s="57"/>
      <c r="SB482" s="57"/>
      <c r="SC482" s="57"/>
      <c r="SD482" s="57"/>
      <c r="SE482" s="57"/>
      <c r="SF482" s="57"/>
      <c r="SG482" s="57"/>
      <c r="SH482" s="57"/>
      <c r="SI482" s="57"/>
      <c r="SJ482" s="57"/>
      <c r="SK482" s="57"/>
      <c r="SL482" s="57"/>
      <c r="SM482" s="57"/>
      <c r="SN482" s="57"/>
      <c r="SO482" s="57"/>
      <c r="SP482" s="57"/>
      <c r="SQ482" s="57"/>
      <c r="SR482" s="57"/>
      <c r="SS482" s="57"/>
      <c r="ST482" s="57"/>
      <c r="SU482" s="57"/>
      <c r="SV482" s="57"/>
      <c r="SW482" s="57"/>
      <c r="SX482" s="57"/>
      <c r="SY482" s="57"/>
      <c r="SZ482" s="57"/>
      <c r="TA482" s="57"/>
      <c r="TB482" s="57"/>
      <c r="TC482" s="57"/>
      <c r="TD482" s="57"/>
      <c r="TE482" s="57"/>
      <c r="TF482" s="57"/>
      <c r="TG482" s="57"/>
      <c r="TH482" s="57"/>
      <c r="TI482" s="57"/>
      <c r="TJ482" s="57"/>
      <c r="TK482" s="57"/>
      <c r="TL482" s="57"/>
      <c r="TM482" s="57"/>
      <c r="TN482" s="57"/>
      <c r="TO482" s="57"/>
      <c r="TP482" s="57"/>
      <c r="TQ482" s="57"/>
      <c r="TR482" s="57"/>
      <c r="TS482" s="57"/>
      <c r="TT482" s="57"/>
      <c r="TU482" s="57"/>
      <c r="TV482" s="57"/>
      <c r="TW482" s="57"/>
      <c r="TX482" s="57"/>
      <c r="TY482" s="57"/>
      <c r="TZ482" s="57"/>
      <c r="UA482" s="57"/>
      <c r="UB482" s="57"/>
      <c r="UC482" s="57"/>
      <c r="UD482" s="57"/>
      <c r="UE482" s="57"/>
      <c r="UF482" s="57"/>
      <c r="UG482" s="57"/>
      <c r="UH482" s="57"/>
      <c r="UI482" s="57"/>
      <c r="UJ482" s="57"/>
      <c r="UK482" s="57"/>
      <c r="UL482" s="57"/>
      <c r="UM482" s="57"/>
      <c r="UN482" s="57"/>
      <c r="UO482" s="57"/>
      <c r="UP482" s="57"/>
      <c r="UQ482" s="57"/>
      <c r="UR482" s="57"/>
      <c r="US482" s="57"/>
      <c r="UT482" s="57"/>
      <c r="UU482" s="57"/>
      <c r="UV482" s="57"/>
      <c r="UW482" s="57"/>
      <c r="UX482" s="57"/>
      <c r="UY482" s="57"/>
      <c r="UZ482" s="57"/>
      <c r="VA482" s="57"/>
      <c r="VB482" s="57"/>
      <c r="VC482" s="57"/>
      <c r="VD482" s="57"/>
      <c r="VE482" s="57"/>
      <c r="VF482" s="57"/>
      <c r="VG482" s="57"/>
      <c r="VH482" s="57"/>
      <c r="VI482" s="57"/>
      <c r="VJ482" s="57"/>
      <c r="VK482" s="57"/>
      <c r="VL482" s="57"/>
      <c r="VM482" s="57"/>
      <c r="VN482" s="57"/>
      <c r="VO482" s="57"/>
      <c r="VP482" s="57"/>
      <c r="VQ482" s="57"/>
      <c r="VR482" s="57"/>
      <c r="VS482" s="57"/>
      <c r="VT482" s="57"/>
      <c r="VU482" s="57"/>
      <c r="VV482" s="57"/>
      <c r="VW482" s="57"/>
      <c r="VX482" s="57"/>
      <c r="VY482" s="57"/>
      <c r="VZ482" s="57"/>
      <c r="WA482" s="57"/>
      <c r="WB482" s="57"/>
      <c r="WC482" s="57"/>
      <c r="WD482" s="57"/>
      <c r="WE482" s="57"/>
      <c r="WF482" s="57"/>
      <c r="WG482" s="57"/>
      <c r="WH482" s="57"/>
      <c r="WI482" s="57"/>
      <c r="WJ482" s="57"/>
      <c r="WK482" s="57"/>
      <c r="WL482" s="57"/>
      <c r="WM482" s="57"/>
      <c r="WN482" s="57"/>
      <c r="WO482" s="57"/>
      <c r="WP482" s="57"/>
      <c r="WQ482" s="57"/>
      <c r="WR482" s="57"/>
      <c r="WS482" s="57"/>
      <c r="WT482" s="57"/>
      <c r="WU482" s="57"/>
      <c r="WV482" s="57"/>
      <c r="WW482" s="57"/>
      <c r="WX482" s="57"/>
      <c r="WY482" s="57"/>
      <c r="WZ482" s="57"/>
      <c r="XA482" s="57"/>
      <c r="XB482" s="57"/>
      <c r="XC482" s="57"/>
      <c r="XD482" s="57"/>
      <c r="XE482" s="57"/>
      <c r="XF482" s="57"/>
      <c r="XG482" s="57"/>
      <c r="XH482" s="57"/>
      <c r="XI482" s="57"/>
      <c r="XJ482" s="57"/>
      <c r="XK482" s="57"/>
      <c r="XL482" s="57"/>
      <c r="XM482" s="57"/>
      <c r="XN482" s="57"/>
      <c r="XO482" s="57"/>
      <c r="XP482" s="57"/>
      <c r="XQ482" s="57"/>
      <c r="XR482" s="57"/>
      <c r="XS482" s="57"/>
      <c r="XT482" s="57"/>
      <c r="XU482" s="57"/>
      <c r="XV482" s="57"/>
      <c r="XW482" s="57"/>
    </row>
    <row r="483">
      <c r="AI483" s="57"/>
      <c r="BR483" s="57"/>
      <c r="DA483" s="57"/>
      <c r="EJ483" s="57"/>
      <c r="EK483" s="57"/>
      <c r="EL483" s="57"/>
      <c r="EM483" s="57"/>
      <c r="EN483" s="57"/>
      <c r="EO483" s="57"/>
      <c r="EP483" s="57"/>
      <c r="EQ483" s="57"/>
      <c r="ER483" s="57"/>
      <c r="ES483" s="57"/>
      <c r="ET483" s="57"/>
      <c r="EU483" s="57"/>
      <c r="EV483" s="57"/>
      <c r="EW483" s="57"/>
      <c r="EX483" s="57"/>
      <c r="EY483" s="57"/>
      <c r="EZ483" s="57"/>
      <c r="FA483" s="57"/>
      <c r="FB483" s="57"/>
      <c r="FC483" s="57"/>
      <c r="FD483" s="57"/>
      <c r="FE483" s="57"/>
      <c r="FF483" s="57"/>
      <c r="FG483" s="57"/>
      <c r="FH483" s="57"/>
      <c r="FI483" s="57"/>
      <c r="FJ483" s="57"/>
      <c r="FK483" s="57"/>
      <c r="FL483" s="57"/>
      <c r="FM483" s="57"/>
      <c r="FN483" s="57"/>
      <c r="FO483" s="57"/>
      <c r="FP483" s="57"/>
      <c r="FQ483" s="57"/>
      <c r="FR483" s="57"/>
      <c r="FS483" s="57"/>
      <c r="FT483" s="57"/>
      <c r="FU483" s="57"/>
      <c r="FV483" s="57"/>
      <c r="FW483" s="57"/>
      <c r="FX483" s="57"/>
      <c r="FY483" s="57"/>
      <c r="FZ483" s="57"/>
      <c r="GA483" s="57"/>
      <c r="GB483" s="57"/>
      <c r="GC483" s="57"/>
      <c r="GD483" s="57"/>
      <c r="GE483" s="57"/>
      <c r="GF483" s="57"/>
      <c r="GG483" s="57"/>
      <c r="GH483" s="57"/>
      <c r="GI483" s="57"/>
      <c r="GJ483" s="57"/>
      <c r="GK483" s="57"/>
      <c r="GL483" s="57"/>
      <c r="GM483" s="57"/>
      <c r="GN483" s="57"/>
      <c r="GO483" s="57"/>
      <c r="GP483" s="57"/>
      <c r="GQ483" s="57"/>
      <c r="GR483" s="57"/>
      <c r="GS483" s="57"/>
      <c r="GT483" s="57"/>
      <c r="GU483" s="57"/>
      <c r="GV483" s="57"/>
      <c r="GW483" s="57"/>
      <c r="GX483" s="57"/>
      <c r="GY483" s="57"/>
      <c r="GZ483" s="57"/>
      <c r="HA483" s="57"/>
      <c r="HB483" s="57"/>
      <c r="HC483" s="57"/>
      <c r="HD483" s="57"/>
      <c r="HE483" s="57"/>
      <c r="HF483" s="57"/>
      <c r="HG483" s="57"/>
      <c r="HH483" s="57"/>
      <c r="HI483" s="57"/>
      <c r="HJ483" s="57"/>
      <c r="HK483" s="57"/>
      <c r="HL483" s="57"/>
      <c r="HM483" s="57"/>
      <c r="HN483" s="57"/>
      <c r="HO483" s="57"/>
      <c r="HP483" s="57"/>
      <c r="HQ483" s="57"/>
      <c r="HR483" s="57"/>
      <c r="HS483" s="57"/>
      <c r="HT483" s="57"/>
      <c r="HU483" s="57"/>
      <c r="HV483" s="57"/>
      <c r="HW483" s="57"/>
      <c r="HX483" s="57"/>
      <c r="HY483" s="57"/>
      <c r="HZ483" s="57"/>
      <c r="IA483" s="57"/>
      <c r="IB483" s="57"/>
      <c r="IC483" s="57"/>
      <c r="ID483" s="57"/>
      <c r="IE483" s="57"/>
      <c r="IF483" s="57"/>
      <c r="IG483" s="57"/>
      <c r="IH483" s="57"/>
      <c r="II483" s="57"/>
      <c r="IJ483" s="57"/>
      <c r="IK483" s="57"/>
      <c r="IL483" s="57"/>
      <c r="IM483" s="57"/>
      <c r="IN483" s="57"/>
      <c r="IO483" s="57"/>
      <c r="IP483" s="57"/>
      <c r="IQ483" s="57"/>
      <c r="IR483" s="57"/>
      <c r="IS483" s="57"/>
      <c r="IT483" s="57"/>
      <c r="IU483" s="57"/>
      <c r="IV483" s="57"/>
      <c r="IW483" s="57"/>
      <c r="IX483" s="57"/>
      <c r="IY483" s="57"/>
      <c r="IZ483" s="57"/>
      <c r="JA483" s="57"/>
      <c r="JB483" s="57"/>
      <c r="JC483" s="57"/>
      <c r="JD483" s="57"/>
      <c r="JE483" s="57"/>
      <c r="JF483" s="57"/>
      <c r="JG483" s="57"/>
      <c r="JH483" s="57"/>
      <c r="JI483" s="57"/>
      <c r="JJ483" s="57"/>
      <c r="JK483" s="57"/>
      <c r="JL483" s="57"/>
      <c r="JM483" s="57"/>
      <c r="JN483" s="57"/>
      <c r="JO483" s="57"/>
      <c r="JP483" s="57"/>
      <c r="JQ483" s="57"/>
      <c r="JR483" s="57"/>
      <c r="JS483" s="57"/>
      <c r="JT483" s="57"/>
      <c r="JU483" s="57"/>
      <c r="JV483" s="57"/>
      <c r="JW483" s="57"/>
      <c r="JX483" s="57"/>
      <c r="JY483" s="57"/>
      <c r="JZ483" s="57"/>
      <c r="KA483" s="57"/>
      <c r="KB483" s="57"/>
      <c r="KC483" s="57"/>
      <c r="KD483" s="57"/>
      <c r="KE483" s="57"/>
      <c r="KF483" s="57"/>
      <c r="KG483" s="57"/>
      <c r="KH483" s="57"/>
      <c r="KI483" s="57"/>
      <c r="KJ483" s="57"/>
      <c r="KK483" s="57"/>
      <c r="KL483" s="57"/>
      <c r="KM483" s="57"/>
      <c r="KN483" s="57"/>
      <c r="KO483" s="57"/>
      <c r="KP483" s="57"/>
      <c r="KQ483" s="57"/>
      <c r="KR483" s="57"/>
      <c r="KS483" s="57"/>
      <c r="KT483" s="57"/>
      <c r="KU483" s="57"/>
      <c r="KV483" s="57"/>
      <c r="KW483" s="57"/>
      <c r="KX483" s="57"/>
      <c r="KY483" s="57"/>
      <c r="KZ483" s="57"/>
      <c r="LA483" s="57"/>
      <c r="LB483" s="57"/>
      <c r="LC483" s="57"/>
      <c r="LD483" s="57"/>
      <c r="LE483" s="57"/>
      <c r="LF483" s="57"/>
      <c r="LG483" s="57"/>
      <c r="LH483" s="57"/>
      <c r="LI483" s="57"/>
      <c r="LJ483" s="57"/>
      <c r="LK483" s="57"/>
      <c r="LL483" s="57"/>
      <c r="LM483" s="57"/>
      <c r="LN483" s="57"/>
      <c r="LO483" s="57"/>
      <c r="LP483" s="57"/>
      <c r="LQ483" s="57"/>
      <c r="LR483" s="57"/>
      <c r="LS483" s="57"/>
      <c r="LT483" s="57"/>
      <c r="LU483" s="57"/>
      <c r="LV483" s="57"/>
      <c r="LW483" s="57"/>
      <c r="LX483" s="57"/>
      <c r="LY483" s="57"/>
      <c r="LZ483" s="57"/>
      <c r="MA483" s="57"/>
      <c r="MB483" s="57"/>
      <c r="MC483" s="57"/>
      <c r="MD483" s="57"/>
      <c r="ME483" s="57"/>
      <c r="MF483" s="57"/>
      <c r="MG483" s="57"/>
      <c r="MH483" s="57"/>
      <c r="MI483" s="57"/>
      <c r="MJ483" s="57"/>
      <c r="MK483" s="57"/>
      <c r="ML483" s="57"/>
      <c r="MM483" s="57"/>
      <c r="MN483" s="57"/>
      <c r="MO483" s="57"/>
      <c r="MP483" s="57"/>
      <c r="MQ483" s="57"/>
      <c r="MR483" s="57"/>
      <c r="MS483" s="57"/>
      <c r="MT483" s="57"/>
      <c r="MU483" s="57"/>
      <c r="MV483" s="57"/>
      <c r="MW483" s="57"/>
      <c r="MX483" s="57"/>
      <c r="MY483" s="57"/>
      <c r="MZ483" s="57"/>
      <c r="NA483" s="57"/>
      <c r="NB483" s="57"/>
      <c r="NC483" s="57"/>
      <c r="ND483" s="57"/>
      <c r="NE483" s="57"/>
      <c r="NF483" s="57"/>
      <c r="NG483" s="57"/>
      <c r="NH483" s="57"/>
      <c r="NI483" s="57"/>
      <c r="NJ483" s="57"/>
      <c r="NK483" s="57"/>
      <c r="NL483" s="57"/>
      <c r="NM483" s="57"/>
      <c r="NN483" s="57"/>
      <c r="NO483" s="57"/>
      <c r="NP483" s="57"/>
      <c r="NQ483" s="57"/>
      <c r="NR483" s="57"/>
      <c r="NS483" s="57"/>
      <c r="NT483" s="57"/>
      <c r="NU483" s="57"/>
      <c r="NV483" s="57"/>
      <c r="NW483" s="57"/>
      <c r="NX483" s="57"/>
      <c r="NY483" s="57"/>
      <c r="NZ483" s="57"/>
      <c r="OA483" s="57"/>
      <c r="OB483" s="57"/>
      <c r="OC483" s="57"/>
      <c r="OD483" s="57"/>
      <c r="OE483" s="57"/>
      <c r="OF483" s="57"/>
      <c r="OG483" s="57"/>
      <c r="OH483" s="57"/>
      <c r="OI483" s="57"/>
      <c r="OJ483" s="57"/>
      <c r="OK483" s="57"/>
      <c r="OL483" s="57"/>
      <c r="OM483" s="57"/>
      <c r="ON483" s="57"/>
      <c r="OO483" s="57"/>
      <c r="OP483" s="57"/>
      <c r="OQ483" s="57"/>
      <c r="OR483" s="57"/>
      <c r="OS483" s="57"/>
      <c r="OT483" s="57"/>
      <c r="OU483" s="57"/>
      <c r="OV483" s="57"/>
      <c r="OW483" s="57"/>
      <c r="OX483" s="57"/>
      <c r="OY483" s="57"/>
      <c r="OZ483" s="57"/>
      <c r="PA483" s="57"/>
      <c r="PB483" s="57"/>
      <c r="PC483" s="57"/>
      <c r="PD483" s="57"/>
      <c r="PE483" s="57"/>
      <c r="PF483" s="57"/>
      <c r="PG483" s="57"/>
      <c r="PH483" s="57"/>
      <c r="PI483" s="57"/>
      <c r="PJ483" s="57"/>
      <c r="PK483" s="57"/>
      <c r="PL483" s="57"/>
      <c r="PM483" s="57"/>
      <c r="PN483" s="57"/>
      <c r="PO483" s="57"/>
      <c r="PP483" s="57"/>
      <c r="PQ483" s="57"/>
      <c r="PR483" s="57"/>
      <c r="PS483" s="57"/>
      <c r="PT483" s="57"/>
      <c r="PU483" s="57"/>
      <c r="PV483" s="57"/>
      <c r="PW483" s="57"/>
      <c r="PX483" s="57"/>
      <c r="PY483" s="57"/>
      <c r="PZ483" s="57"/>
      <c r="QA483" s="57"/>
      <c r="QB483" s="57"/>
      <c r="QC483" s="57"/>
      <c r="QD483" s="57"/>
      <c r="QE483" s="57"/>
      <c r="QF483" s="57"/>
      <c r="QG483" s="57"/>
      <c r="QH483" s="57"/>
      <c r="QI483" s="57"/>
      <c r="QJ483" s="57"/>
      <c r="QK483" s="57"/>
      <c r="QL483" s="57"/>
      <c r="QM483" s="57"/>
      <c r="QN483" s="57"/>
      <c r="QO483" s="57"/>
      <c r="QP483" s="57"/>
      <c r="QQ483" s="57"/>
      <c r="QR483" s="57"/>
      <c r="QS483" s="57"/>
      <c r="QT483" s="57"/>
      <c r="QU483" s="57"/>
      <c r="QV483" s="57"/>
      <c r="QW483" s="57"/>
      <c r="QX483" s="57"/>
      <c r="QY483" s="57"/>
      <c r="QZ483" s="57"/>
      <c r="RA483" s="57"/>
      <c r="RB483" s="57"/>
      <c r="RC483" s="57"/>
      <c r="RD483" s="57"/>
      <c r="RE483" s="57"/>
      <c r="RF483" s="57"/>
      <c r="RG483" s="57"/>
      <c r="RH483" s="57"/>
      <c r="RI483" s="57"/>
      <c r="RJ483" s="57"/>
      <c r="RK483" s="57"/>
      <c r="RL483" s="57"/>
      <c r="RM483" s="57"/>
      <c r="RN483" s="57"/>
      <c r="RO483" s="57"/>
      <c r="RP483" s="57"/>
      <c r="RQ483" s="57"/>
      <c r="RR483" s="57"/>
      <c r="RS483" s="57"/>
      <c r="RT483" s="57"/>
      <c r="RU483" s="57"/>
      <c r="RV483" s="57"/>
      <c r="RW483" s="57"/>
      <c r="RX483" s="57"/>
      <c r="RY483" s="57"/>
      <c r="RZ483" s="57"/>
      <c r="SA483" s="57"/>
      <c r="SB483" s="57"/>
      <c r="SC483" s="57"/>
      <c r="SD483" s="57"/>
      <c r="SE483" s="57"/>
      <c r="SF483" s="57"/>
      <c r="SG483" s="57"/>
      <c r="SH483" s="57"/>
      <c r="SI483" s="57"/>
      <c r="SJ483" s="57"/>
      <c r="SK483" s="57"/>
      <c r="SL483" s="57"/>
      <c r="SM483" s="57"/>
      <c r="SN483" s="57"/>
      <c r="SO483" s="57"/>
      <c r="SP483" s="57"/>
      <c r="SQ483" s="57"/>
      <c r="SR483" s="57"/>
      <c r="SS483" s="57"/>
      <c r="ST483" s="57"/>
      <c r="SU483" s="57"/>
      <c r="SV483" s="57"/>
      <c r="SW483" s="57"/>
      <c r="SX483" s="57"/>
      <c r="SY483" s="57"/>
      <c r="SZ483" s="57"/>
      <c r="TA483" s="57"/>
      <c r="TB483" s="57"/>
      <c r="TC483" s="57"/>
      <c r="TD483" s="57"/>
      <c r="TE483" s="57"/>
      <c r="TF483" s="57"/>
      <c r="TG483" s="57"/>
      <c r="TH483" s="57"/>
      <c r="TI483" s="57"/>
      <c r="TJ483" s="57"/>
      <c r="TK483" s="57"/>
      <c r="TL483" s="57"/>
      <c r="TM483" s="57"/>
      <c r="TN483" s="57"/>
      <c r="TO483" s="57"/>
      <c r="TP483" s="57"/>
      <c r="TQ483" s="57"/>
      <c r="TR483" s="57"/>
      <c r="TS483" s="57"/>
      <c r="TT483" s="57"/>
      <c r="TU483" s="57"/>
      <c r="TV483" s="57"/>
      <c r="TW483" s="57"/>
      <c r="TX483" s="57"/>
      <c r="TY483" s="57"/>
      <c r="TZ483" s="57"/>
      <c r="UA483" s="57"/>
      <c r="UB483" s="57"/>
      <c r="UC483" s="57"/>
      <c r="UD483" s="57"/>
      <c r="UE483" s="57"/>
      <c r="UF483" s="57"/>
      <c r="UG483" s="57"/>
      <c r="UH483" s="57"/>
      <c r="UI483" s="57"/>
      <c r="UJ483" s="57"/>
      <c r="UK483" s="57"/>
      <c r="UL483" s="57"/>
      <c r="UM483" s="57"/>
      <c r="UN483" s="57"/>
      <c r="UO483" s="57"/>
      <c r="UP483" s="57"/>
      <c r="UQ483" s="57"/>
      <c r="UR483" s="57"/>
      <c r="US483" s="57"/>
      <c r="UT483" s="57"/>
      <c r="UU483" s="57"/>
      <c r="UV483" s="57"/>
      <c r="UW483" s="57"/>
      <c r="UX483" s="57"/>
      <c r="UY483" s="57"/>
      <c r="UZ483" s="57"/>
      <c r="VA483" s="57"/>
      <c r="VB483" s="57"/>
      <c r="VC483" s="57"/>
      <c r="VD483" s="57"/>
      <c r="VE483" s="57"/>
      <c r="VF483" s="57"/>
      <c r="VG483" s="57"/>
      <c r="VH483" s="57"/>
      <c r="VI483" s="57"/>
      <c r="VJ483" s="57"/>
      <c r="VK483" s="57"/>
      <c r="VL483" s="57"/>
      <c r="VM483" s="57"/>
      <c r="VN483" s="57"/>
      <c r="VO483" s="57"/>
      <c r="VP483" s="57"/>
      <c r="VQ483" s="57"/>
      <c r="VR483" s="57"/>
      <c r="VS483" s="57"/>
      <c r="VT483" s="57"/>
      <c r="VU483" s="57"/>
      <c r="VV483" s="57"/>
      <c r="VW483" s="57"/>
      <c r="VX483" s="57"/>
      <c r="VY483" s="57"/>
      <c r="VZ483" s="57"/>
      <c r="WA483" s="57"/>
      <c r="WB483" s="57"/>
      <c r="WC483" s="57"/>
      <c r="WD483" s="57"/>
      <c r="WE483" s="57"/>
      <c r="WF483" s="57"/>
      <c r="WG483" s="57"/>
      <c r="WH483" s="57"/>
      <c r="WI483" s="57"/>
      <c r="WJ483" s="57"/>
      <c r="WK483" s="57"/>
      <c r="WL483" s="57"/>
      <c r="WM483" s="57"/>
      <c r="WN483" s="57"/>
      <c r="WO483" s="57"/>
      <c r="WP483" s="57"/>
      <c r="WQ483" s="57"/>
      <c r="WR483" s="57"/>
      <c r="WS483" s="57"/>
      <c r="WT483" s="57"/>
      <c r="WU483" s="57"/>
      <c r="WV483" s="57"/>
      <c r="WW483" s="57"/>
      <c r="WX483" s="57"/>
      <c r="WY483" s="57"/>
      <c r="WZ483" s="57"/>
      <c r="XA483" s="57"/>
      <c r="XB483" s="57"/>
      <c r="XC483" s="57"/>
      <c r="XD483" s="57"/>
      <c r="XE483" s="57"/>
      <c r="XF483" s="57"/>
      <c r="XG483" s="57"/>
      <c r="XH483" s="57"/>
      <c r="XI483" s="57"/>
      <c r="XJ483" s="57"/>
      <c r="XK483" s="57"/>
      <c r="XL483" s="57"/>
      <c r="XM483" s="57"/>
      <c r="XN483" s="57"/>
      <c r="XO483" s="57"/>
      <c r="XP483" s="57"/>
      <c r="XQ483" s="57"/>
      <c r="XR483" s="57"/>
      <c r="XS483" s="57"/>
      <c r="XT483" s="57"/>
      <c r="XU483" s="57"/>
      <c r="XV483" s="57"/>
      <c r="XW483" s="57"/>
    </row>
    <row r="484">
      <c r="AI484" s="57"/>
      <c r="BR484" s="57"/>
      <c r="DA484" s="57"/>
      <c r="EJ484" s="57"/>
      <c r="EK484" s="57"/>
      <c r="EL484" s="57"/>
      <c r="EM484" s="57"/>
      <c r="EN484" s="57"/>
      <c r="EO484" s="57"/>
      <c r="EP484" s="57"/>
      <c r="EQ484" s="57"/>
      <c r="ER484" s="57"/>
      <c r="ES484" s="57"/>
      <c r="ET484" s="57"/>
      <c r="EU484" s="57"/>
      <c r="EV484" s="57"/>
      <c r="EW484" s="57"/>
      <c r="EX484" s="57"/>
      <c r="EY484" s="57"/>
      <c r="EZ484" s="57"/>
      <c r="FA484" s="57"/>
      <c r="FB484" s="57"/>
      <c r="FC484" s="57"/>
      <c r="FD484" s="57"/>
      <c r="FE484" s="57"/>
      <c r="FF484" s="57"/>
      <c r="FG484" s="57"/>
      <c r="FH484" s="57"/>
      <c r="FI484" s="57"/>
      <c r="FJ484" s="57"/>
      <c r="FK484" s="57"/>
      <c r="FL484" s="57"/>
      <c r="FM484" s="57"/>
      <c r="FN484" s="57"/>
      <c r="FO484" s="57"/>
      <c r="FP484" s="57"/>
      <c r="FQ484" s="57"/>
      <c r="FR484" s="57"/>
      <c r="FS484" s="57"/>
      <c r="FT484" s="57"/>
      <c r="FU484" s="57"/>
      <c r="FV484" s="57"/>
      <c r="FW484" s="57"/>
      <c r="FX484" s="57"/>
      <c r="FY484" s="57"/>
      <c r="FZ484" s="57"/>
      <c r="GA484" s="57"/>
      <c r="GB484" s="57"/>
      <c r="GC484" s="57"/>
      <c r="GD484" s="57"/>
      <c r="GE484" s="57"/>
      <c r="GF484" s="57"/>
      <c r="GG484" s="57"/>
      <c r="GH484" s="57"/>
      <c r="GI484" s="57"/>
      <c r="GJ484" s="57"/>
      <c r="GK484" s="57"/>
      <c r="GL484" s="57"/>
      <c r="GM484" s="57"/>
      <c r="GN484" s="57"/>
      <c r="GO484" s="57"/>
      <c r="GP484" s="57"/>
      <c r="GQ484" s="57"/>
      <c r="GR484" s="57"/>
      <c r="GS484" s="57"/>
      <c r="GT484" s="57"/>
      <c r="GU484" s="57"/>
      <c r="GV484" s="57"/>
      <c r="GW484" s="57"/>
      <c r="GX484" s="57"/>
      <c r="GY484" s="57"/>
      <c r="GZ484" s="57"/>
      <c r="HA484" s="57"/>
      <c r="HB484" s="57"/>
      <c r="HC484" s="57"/>
      <c r="HD484" s="57"/>
      <c r="HE484" s="57"/>
      <c r="HF484" s="57"/>
      <c r="HG484" s="57"/>
      <c r="HH484" s="57"/>
      <c r="HI484" s="57"/>
      <c r="HJ484" s="57"/>
      <c r="HK484" s="57"/>
      <c r="HL484" s="57"/>
      <c r="HM484" s="57"/>
      <c r="HN484" s="57"/>
      <c r="HO484" s="57"/>
      <c r="HP484" s="57"/>
      <c r="HQ484" s="57"/>
      <c r="HR484" s="57"/>
      <c r="HS484" s="57"/>
      <c r="HT484" s="57"/>
      <c r="HU484" s="57"/>
      <c r="HV484" s="57"/>
      <c r="HW484" s="57"/>
      <c r="HX484" s="57"/>
      <c r="HY484" s="57"/>
      <c r="HZ484" s="57"/>
      <c r="IA484" s="57"/>
      <c r="IB484" s="57"/>
      <c r="IC484" s="57"/>
      <c r="ID484" s="57"/>
      <c r="IE484" s="57"/>
      <c r="IF484" s="57"/>
      <c r="IG484" s="57"/>
      <c r="IH484" s="57"/>
      <c r="II484" s="57"/>
      <c r="IJ484" s="57"/>
      <c r="IK484" s="57"/>
      <c r="IL484" s="57"/>
      <c r="IM484" s="57"/>
      <c r="IN484" s="57"/>
      <c r="IO484" s="57"/>
      <c r="IP484" s="57"/>
      <c r="IQ484" s="57"/>
      <c r="IR484" s="57"/>
      <c r="IS484" s="57"/>
      <c r="IT484" s="57"/>
      <c r="IU484" s="57"/>
      <c r="IV484" s="57"/>
      <c r="IW484" s="57"/>
      <c r="IX484" s="57"/>
      <c r="IY484" s="57"/>
      <c r="IZ484" s="57"/>
      <c r="JA484" s="57"/>
      <c r="JB484" s="57"/>
      <c r="JC484" s="57"/>
      <c r="JD484" s="57"/>
      <c r="JE484" s="57"/>
      <c r="JF484" s="57"/>
      <c r="JG484" s="57"/>
      <c r="JH484" s="57"/>
      <c r="JI484" s="57"/>
      <c r="JJ484" s="57"/>
      <c r="JK484" s="57"/>
      <c r="JL484" s="57"/>
      <c r="JM484" s="57"/>
      <c r="JN484" s="57"/>
      <c r="JO484" s="57"/>
      <c r="JP484" s="57"/>
      <c r="JQ484" s="57"/>
      <c r="JR484" s="57"/>
      <c r="JS484" s="57"/>
      <c r="JT484" s="57"/>
      <c r="JU484" s="57"/>
      <c r="JV484" s="57"/>
      <c r="JW484" s="57"/>
      <c r="JX484" s="57"/>
      <c r="JY484" s="57"/>
      <c r="JZ484" s="57"/>
      <c r="KA484" s="57"/>
      <c r="KB484" s="57"/>
      <c r="KC484" s="57"/>
      <c r="KD484" s="57"/>
      <c r="KE484" s="57"/>
      <c r="KF484" s="57"/>
      <c r="KG484" s="57"/>
      <c r="KH484" s="57"/>
      <c r="KI484" s="57"/>
      <c r="KJ484" s="57"/>
      <c r="KK484" s="57"/>
      <c r="KL484" s="57"/>
      <c r="KM484" s="57"/>
      <c r="KN484" s="57"/>
      <c r="KO484" s="57"/>
      <c r="KP484" s="57"/>
      <c r="KQ484" s="57"/>
      <c r="KR484" s="57"/>
      <c r="KS484" s="57"/>
      <c r="KT484" s="57"/>
      <c r="KU484" s="57"/>
      <c r="KV484" s="57"/>
      <c r="KW484" s="57"/>
      <c r="KX484" s="57"/>
      <c r="KY484" s="57"/>
      <c r="KZ484" s="57"/>
      <c r="LA484" s="57"/>
      <c r="LB484" s="57"/>
      <c r="LC484" s="57"/>
      <c r="LD484" s="57"/>
      <c r="LE484" s="57"/>
      <c r="LF484" s="57"/>
      <c r="LG484" s="57"/>
      <c r="LH484" s="57"/>
      <c r="LI484" s="57"/>
      <c r="LJ484" s="57"/>
      <c r="LK484" s="57"/>
      <c r="LL484" s="57"/>
      <c r="LM484" s="57"/>
      <c r="LN484" s="57"/>
      <c r="LO484" s="57"/>
      <c r="LP484" s="57"/>
      <c r="LQ484" s="57"/>
      <c r="LR484" s="57"/>
      <c r="LS484" s="57"/>
      <c r="LT484" s="57"/>
      <c r="LU484" s="57"/>
      <c r="LV484" s="57"/>
      <c r="LW484" s="57"/>
      <c r="LX484" s="57"/>
      <c r="LY484" s="57"/>
      <c r="LZ484" s="57"/>
      <c r="MA484" s="57"/>
      <c r="MB484" s="57"/>
      <c r="MC484" s="57"/>
      <c r="MD484" s="57"/>
      <c r="ME484" s="57"/>
      <c r="MF484" s="57"/>
      <c r="MG484" s="57"/>
      <c r="MH484" s="57"/>
      <c r="MI484" s="57"/>
      <c r="MJ484" s="57"/>
      <c r="MK484" s="57"/>
      <c r="ML484" s="57"/>
      <c r="MM484" s="57"/>
      <c r="MN484" s="57"/>
      <c r="MO484" s="57"/>
      <c r="MP484" s="57"/>
      <c r="MQ484" s="57"/>
      <c r="MR484" s="57"/>
      <c r="MS484" s="57"/>
      <c r="MT484" s="57"/>
      <c r="MU484" s="57"/>
      <c r="MV484" s="57"/>
      <c r="MW484" s="57"/>
      <c r="MX484" s="57"/>
      <c r="MY484" s="57"/>
      <c r="MZ484" s="57"/>
      <c r="NA484" s="57"/>
      <c r="NB484" s="57"/>
      <c r="NC484" s="57"/>
      <c r="ND484" s="57"/>
      <c r="NE484" s="57"/>
      <c r="NF484" s="57"/>
      <c r="NG484" s="57"/>
      <c r="NH484" s="57"/>
      <c r="NI484" s="57"/>
      <c r="NJ484" s="57"/>
      <c r="NK484" s="57"/>
      <c r="NL484" s="57"/>
      <c r="NM484" s="57"/>
      <c r="NN484" s="57"/>
      <c r="NO484" s="57"/>
      <c r="NP484" s="57"/>
      <c r="NQ484" s="57"/>
      <c r="NR484" s="57"/>
      <c r="NS484" s="57"/>
      <c r="NT484" s="57"/>
      <c r="NU484" s="57"/>
      <c r="NV484" s="57"/>
      <c r="NW484" s="57"/>
      <c r="NX484" s="57"/>
      <c r="NY484" s="57"/>
      <c r="NZ484" s="57"/>
      <c r="OA484" s="57"/>
      <c r="OB484" s="57"/>
      <c r="OC484" s="57"/>
      <c r="OD484" s="57"/>
      <c r="OE484" s="57"/>
      <c r="OF484" s="57"/>
      <c r="OG484" s="57"/>
      <c r="OH484" s="57"/>
      <c r="OI484" s="57"/>
      <c r="OJ484" s="57"/>
      <c r="OK484" s="57"/>
      <c r="OL484" s="57"/>
      <c r="OM484" s="57"/>
      <c r="ON484" s="57"/>
      <c r="OO484" s="57"/>
      <c r="OP484" s="57"/>
      <c r="OQ484" s="57"/>
      <c r="OR484" s="57"/>
      <c r="OS484" s="57"/>
      <c r="OT484" s="57"/>
      <c r="OU484" s="57"/>
      <c r="OV484" s="57"/>
      <c r="OW484" s="57"/>
      <c r="OX484" s="57"/>
      <c r="OY484" s="57"/>
      <c r="OZ484" s="57"/>
      <c r="PA484" s="57"/>
      <c r="PB484" s="57"/>
      <c r="PC484" s="57"/>
      <c r="PD484" s="57"/>
      <c r="PE484" s="57"/>
      <c r="PF484" s="57"/>
      <c r="PG484" s="57"/>
      <c r="PH484" s="57"/>
      <c r="PI484" s="57"/>
      <c r="PJ484" s="57"/>
      <c r="PK484" s="57"/>
      <c r="PL484" s="57"/>
      <c r="PM484" s="57"/>
      <c r="PN484" s="57"/>
      <c r="PO484" s="57"/>
      <c r="PP484" s="57"/>
      <c r="PQ484" s="57"/>
      <c r="PR484" s="57"/>
      <c r="PS484" s="57"/>
      <c r="PT484" s="57"/>
      <c r="PU484" s="57"/>
      <c r="PV484" s="57"/>
      <c r="PW484" s="57"/>
      <c r="PX484" s="57"/>
      <c r="PY484" s="57"/>
      <c r="PZ484" s="57"/>
      <c r="QA484" s="57"/>
      <c r="QB484" s="57"/>
      <c r="QC484" s="57"/>
      <c r="QD484" s="57"/>
      <c r="QE484" s="57"/>
      <c r="QF484" s="57"/>
      <c r="QG484" s="57"/>
      <c r="QH484" s="57"/>
      <c r="QI484" s="57"/>
      <c r="QJ484" s="57"/>
      <c r="QK484" s="57"/>
      <c r="QL484" s="57"/>
      <c r="QM484" s="57"/>
      <c r="QN484" s="57"/>
      <c r="QO484" s="57"/>
      <c r="QP484" s="57"/>
      <c r="QQ484" s="57"/>
      <c r="QR484" s="57"/>
      <c r="QS484" s="57"/>
      <c r="QT484" s="57"/>
      <c r="QU484" s="57"/>
      <c r="QV484" s="57"/>
      <c r="QW484" s="57"/>
      <c r="QX484" s="57"/>
      <c r="QY484" s="57"/>
      <c r="QZ484" s="57"/>
      <c r="RA484" s="57"/>
      <c r="RB484" s="57"/>
      <c r="RC484" s="57"/>
      <c r="RD484" s="57"/>
      <c r="RE484" s="57"/>
      <c r="RF484" s="57"/>
      <c r="RG484" s="57"/>
      <c r="RH484" s="57"/>
      <c r="RI484" s="57"/>
      <c r="RJ484" s="57"/>
      <c r="RK484" s="57"/>
      <c r="RL484" s="57"/>
      <c r="RM484" s="57"/>
      <c r="RN484" s="57"/>
      <c r="RO484" s="57"/>
      <c r="RP484" s="57"/>
      <c r="RQ484" s="57"/>
      <c r="RR484" s="57"/>
      <c r="RS484" s="57"/>
      <c r="RT484" s="57"/>
      <c r="RU484" s="57"/>
      <c r="RV484" s="57"/>
      <c r="RW484" s="57"/>
      <c r="RX484" s="57"/>
      <c r="RY484" s="57"/>
      <c r="RZ484" s="57"/>
      <c r="SA484" s="57"/>
      <c r="SB484" s="57"/>
      <c r="SC484" s="57"/>
      <c r="SD484" s="57"/>
      <c r="SE484" s="57"/>
      <c r="SF484" s="57"/>
      <c r="SG484" s="57"/>
      <c r="SH484" s="57"/>
      <c r="SI484" s="57"/>
      <c r="SJ484" s="57"/>
      <c r="SK484" s="57"/>
      <c r="SL484" s="57"/>
      <c r="SM484" s="57"/>
      <c r="SN484" s="57"/>
      <c r="SO484" s="57"/>
      <c r="SP484" s="57"/>
      <c r="SQ484" s="57"/>
      <c r="SR484" s="57"/>
      <c r="SS484" s="57"/>
      <c r="ST484" s="57"/>
      <c r="SU484" s="57"/>
      <c r="SV484" s="57"/>
      <c r="SW484" s="57"/>
      <c r="SX484" s="57"/>
      <c r="SY484" s="57"/>
      <c r="SZ484" s="57"/>
      <c r="TA484" s="57"/>
      <c r="TB484" s="57"/>
      <c r="TC484" s="57"/>
      <c r="TD484" s="57"/>
      <c r="TE484" s="57"/>
      <c r="TF484" s="57"/>
      <c r="TG484" s="57"/>
      <c r="TH484" s="57"/>
      <c r="TI484" s="57"/>
      <c r="TJ484" s="57"/>
      <c r="TK484" s="57"/>
      <c r="TL484" s="57"/>
      <c r="TM484" s="57"/>
      <c r="TN484" s="57"/>
      <c r="TO484" s="57"/>
      <c r="TP484" s="57"/>
      <c r="TQ484" s="57"/>
      <c r="TR484" s="57"/>
      <c r="TS484" s="57"/>
      <c r="TT484" s="57"/>
      <c r="TU484" s="57"/>
      <c r="TV484" s="57"/>
      <c r="TW484" s="57"/>
      <c r="TX484" s="57"/>
      <c r="TY484" s="57"/>
      <c r="TZ484" s="57"/>
      <c r="UA484" s="57"/>
      <c r="UB484" s="57"/>
      <c r="UC484" s="57"/>
      <c r="UD484" s="57"/>
      <c r="UE484" s="57"/>
      <c r="UF484" s="57"/>
      <c r="UG484" s="57"/>
      <c r="UH484" s="57"/>
      <c r="UI484" s="57"/>
      <c r="UJ484" s="57"/>
      <c r="UK484" s="57"/>
      <c r="UL484" s="57"/>
      <c r="UM484" s="57"/>
      <c r="UN484" s="57"/>
      <c r="UO484" s="57"/>
      <c r="UP484" s="57"/>
      <c r="UQ484" s="57"/>
      <c r="UR484" s="57"/>
      <c r="US484" s="57"/>
      <c r="UT484" s="57"/>
      <c r="UU484" s="57"/>
      <c r="UV484" s="57"/>
      <c r="UW484" s="57"/>
      <c r="UX484" s="57"/>
      <c r="UY484" s="57"/>
      <c r="UZ484" s="57"/>
      <c r="VA484" s="57"/>
      <c r="VB484" s="57"/>
      <c r="VC484" s="57"/>
      <c r="VD484" s="57"/>
      <c r="VE484" s="57"/>
      <c r="VF484" s="57"/>
      <c r="VG484" s="57"/>
      <c r="VH484" s="57"/>
      <c r="VI484" s="57"/>
      <c r="VJ484" s="57"/>
      <c r="VK484" s="57"/>
      <c r="VL484" s="57"/>
      <c r="VM484" s="57"/>
      <c r="VN484" s="57"/>
      <c r="VO484" s="57"/>
      <c r="VP484" s="57"/>
      <c r="VQ484" s="57"/>
      <c r="VR484" s="57"/>
      <c r="VS484" s="57"/>
      <c r="VT484" s="57"/>
      <c r="VU484" s="57"/>
      <c r="VV484" s="57"/>
      <c r="VW484" s="57"/>
      <c r="VX484" s="57"/>
      <c r="VY484" s="57"/>
      <c r="VZ484" s="57"/>
      <c r="WA484" s="57"/>
      <c r="WB484" s="57"/>
      <c r="WC484" s="57"/>
      <c r="WD484" s="57"/>
      <c r="WE484" s="57"/>
      <c r="WF484" s="57"/>
      <c r="WG484" s="57"/>
      <c r="WH484" s="57"/>
      <c r="WI484" s="57"/>
      <c r="WJ484" s="57"/>
      <c r="WK484" s="57"/>
      <c r="WL484" s="57"/>
      <c r="WM484" s="57"/>
      <c r="WN484" s="57"/>
      <c r="WO484" s="57"/>
      <c r="WP484" s="57"/>
      <c r="WQ484" s="57"/>
      <c r="WR484" s="57"/>
      <c r="WS484" s="57"/>
      <c r="WT484" s="57"/>
      <c r="WU484" s="57"/>
      <c r="WV484" s="57"/>
      <c r="WW484" s="57"/>
      <c r="WX484" s="57"/>
      <c r="WY484" s="57"/>
      <c r="WZ484" s="57"/>
      <c r="XA484" s="57"/>
      <c r="XB484" s="57"/>
      <c r="XC484" s="57"/>
      <c r="XD484" s="57"/>
      <c r="XE484" s="57"/>
      <c r="XF484" s="57"/>
      <c r="XG484" s="57"/>
      <c r="XH484" s="57"/>
      <c r="XI484" s="57"/>
      <c r="XJ484" s="57"/>
      <c r="XK484" s="57"/>
      <c r="XL484" s="57"/>
      <c r="XM484" s="57"/>
      <c r="XN484" s="57"/>
      <c r="XO484" s="57"/>
      <c r="XP484" s="57"/>
      <c r="XQ484" s="57"/>
      <c r="XR484" s="57"/>
      <c r="XS484" s="57"/>
      <c r="XT484" s="57"/>
      <c r="XU484" s="57"/>
      <c r="XV484" s="57"/>
      <c r="XW484" s="57"/>
    </row>
    <row r="485">
      <c r="AI485" s="57"/>
      <c r="BR485" s="57"/>
      <c r="DA485" s="57"/>
      <c r="EJ485" s="57"/>
      <c r="EK485" s="57"/>
      <c r="EL485" s="57"/>
      <c r="EM485" s="57"/>
      <c r="EN485" s="57"/>
      <c r="EO485" s="57"/>
      <c r="EP485" s="57"/>
      <c r="EQ485" s="57"/>
      <c r="ER485" s="57"/>
      <c r="ES485" s="57"/>
      <c r="ET485" s="57"/>
      <c r="EU485" s="57"/>
      <c r="EV485" s="57"/>
      <c r="EW485" s="57"/>
      <c r="EX485" s="57"/>
      <c r="EY485" s="57"/>
      <c r="EZ485" s="57"/>
      <c r="FA485" s="57"/>
      <c r="FB485" s="57"/>
      <c r="FC485" s="57"/>
      <c r="FD485" s="57"/>
      <c r="FE485" s="57"/>
      <c r="FF485" s="57"/>
      <c r="FG485" s="57"/>
      <c r="FH485" s="57"/>
      <c r="FI485" s="57"/>
      <c r="FJ485" s="57"/>
      <c r="FK485" s="57"/>
      <c r="FL485" s="57"/>
      <c r="FM485" s="57"/>
      <c r="FN485" s="57"/>
      <c r="FO485" s="57"/>
      <c r="FP485" s="57"/>
      <c r="FQ485" s="57"/>
      <c r="FR485" s="57"/>
      <c r="FS485" s="57"/>
      <c r="FT485" s="57"/>
      <c r="FU485" s="57"/>
      <c r="FV485" s="57"/>
      <c r="FW485" s="57"/>
      <c r="FX485" s="57"/>
      <c r="FY485" s="57"/>
      <c r="FZ485" s="57"/>
      <c r="GA485" s="57"/>
      <c r="GB485" s="57"/>
      <c r="GC485" s="57"/>
      <c r="GD485" s="57"/>
      <c r="GE485" s="57"/>
      <c r="GF485" s="57"/>
      <c r="GG485" s="57"/>
      <c r="GH485" s="57"/>
      <c r="GI485" s="57"/>
      <c r="GJ485" s="57"/>
      <c r="GK485" s="57"/>
      <c r="GL485" s="57"/>
      <c r="GM485" s="57"/>
      <c r="GN485" s="57"/>
      <c r="GO485" s="57"/>
      <c r="GP485" s="57"/>
      <c r="GQ485" s="57"/>
      <c r="GR485" s="57"/>
      <c r="GS485" s="57"/>
      <c r="GT485" s="57"/>
      <c r="GU485" s="57"/>
      <c r="GV485" s="57"/>
      <c r="GW485" s="57"/>
      <c r="GX485" s="57"/>
      <c r="GY485" s="57"/>
      <c r="GZ485" s="57"/>
      <c r="HA485" s="57"/>
      <c r="HB485" s="57"/>
      <c r="HC485" s="57"/>
      <c r="HD485" s="57"/>
      <c r="HE485" s="57"/>
      <c r="HF485" s="57"/>
      <c r="HG485" s="57"/>
      <c r="HH485" s="57"/>
      <c r="HI485" s="57"/>
      <c r="HJ485" s="57"/>
      <c r="HK485" s="57"/>
      <c r="HL485" s="57"/>
      <c r="HM485" s="57"/>
      <c r="HN485" s="57"/>
      <c r="HO485" s="57"/>
      <c r="HP485" s="57"/>
      <c r="HQ485" s="57"/>
      <c r="HR485" s="57"/>
      <c r="HS485" s="57"/>
      <c r="HT485" s="57"/>
      <c r="HU485" s="57"/>
      <c r="HV485" s="57"/>
      <c r="HW485" s="57"/>
      <c r="HX485" s="57"/>
      <c r="HY485" s="57"/>
      <c r="HZ485" s="57"/>
      <c r="IA485" s="57"/>
      <c r="IB485" s="57"/>
      <c r="IC485" s="57"/>
      <c r="ID485" s="57"/>
      <c r="IE485" s="57"/>
      <c r="IF485" s="57"/>
      <c r="IG485" s="57"/>
      <c r="IH485" s="57"/>
      <c r="II485" s="57"/>
      <c r="IJ485" s="57"/>
      <c r="IK485" s="57"/>
      <c r="IL485" s="57"/>
      <c r="IM485" s="57"/>
      <c r="IN485" s="57"/>
      <c r="IO485" s="57"/>
      <c r="IP485" s="57"/>
      <c r="IQ485" s="57"/>
      <c r="IR485" s="57"/>
      <c r="IS485" s="57"/>
      <c r="IT485" s="57"/>
      <c r="IU485" s="57"/>
      <c r="IV485" s="57"/>
      <c r="IW485" s="57"/>
      <c r="IX485" s="57"/>
      <c r="IY485" s="57"/>
      <c r="IZ485" s="57"/>
      <c r="JA485" s="57"/>
      <c r="JB485" s="57"/>
      <c r="JC485" s="57"/>
      <c r="JD485" s="57"/>
      <c r="JE485" s="57"/>
      <c r="JF485" s="57"/>
      <c r="JG485" s="57"/>
      <c r="JH485" s="57"/>
      <c r="JI485" s="57"/>
      <c r="JJ485" s="57"/>
      <c r="JK485" s="57"/>
      <c r="JL485" s="57"/>
      <c r="JM485" s="57"/>
      <c r="JN485" s="57"/>
      <c r="JO485" s="57"/>
      <c r="JP485" s="57"/>
      <c r="JQ485" s="57"/>
      <c r="JR485" s="57"/>
      <c r="JS485" s="57"/>
      <c r="JT485" s="57"/>
      <c r="JU485" s="57"/>
      <c r="JV485" s="57"/>
      <c r="JW485" s="57"/>
      <c r="JX485" s="57"/>
      <c r="JY485" s="57"/>
      <c r="JZ485" s="57"/>
      <c r="KA485" s="57"/>
      <c r="KB485" s="57"/>
      <c r="KC485" s="57"/>
      <c r="KD485" s="57"/>
      <c r="KE485" s="57"/>
      <c r="KF485" s="57"/>
      <c r="KG485" s="57"/>
      <c r="KH485" s="57"/>
      <c r="KI485" s="57"/>
      <c r="KJ485" s="57"/>
      <c r="KK485" s="57"/>
      <c r="KL485" s="57"/>
      <c r="KM485" s="57"/>
      <c r="KN485" s="57"/>
      <c r="KO485" s="57"/>
      <c r="KP485" s="57"/>
      <c r="KQ485" s="57"/>
      <c r="KR485" s="57"/>
      <c r="KS485" s="57"/>
      <c r="KT485" s="57"/>
      <c r="KU485" s="57"/>
      <c r="KV485" s="57"/>
      <c r="KW485" s="57"/>
      <c r="KX485" s="57"/>
      <c r="KY485" s="57"/>
      <c r="KZ485" s="57"/>
      <c r="LA485" s="57"/>
      <c r="LB485" s="57"/>
      <c r="LC485" s="57"/>
      <c r="LD485" s="57"/>
      <c r="LE485" s="57"/>
      <c r="LF485" s="57"/>
      <c r="LG485" s="57"/>
      <c r="LH485" s="57"/>
      <c r="LI485" s="57"/>
      <c r="LJ485" s="57"/>
      <c r="LK485" s="57"/>
      <c r="LL485" s="57"/>
      <c r="LM485" s="57"/>
      <c r="LN485" s="57"/>
      <c r="LO485" s="57"/>
      <c r="LP485" s="57"/>
      <c r="LQ485" s="57"/>
      <c r="LR485" s="57"/>
      <c r="LS485" s="57"/>
      <c r="LT485" s="57"/>
      <c r="LU485" s="57"/>
      <c r="LV485" s="57"/>
      <c r="LW485" s="57"/>
      <c r="LX485" s="57"/>
      <c r="LY485" s="57"/>
      <c r="LZ485" s="57"/>
      <c r="MA485" s="57"/>
      <c r="MB485" s="57"/>
      <c r="MC485" s="57"/>
      <c r="MD485" s="57"/>
      <c r="ME485" s="57"/>
      <c r="MF485" s="57"/>
      <c r="MG485" s="57"/>
      <c r="MH485" s="57"/>
      <c r="MI485" s="57"/>
      <c r="MJ485" s="57"/>
      <c r="MK485" s="57"/>
      <c r="ML485" s="57"/>
      <c r="MM485" s="57"/>
      <c r="MN485" s="57"/>
      <c r="MO485" s="57"/>
      <c r="MP485" s="57"/>
      <c r="MQ485" s="57"/>
      <c r="MR485" s="57"/>
      <c r="MS485" s="57"/>
      <c r="MT485" s="57"/>
      <c r="MU485" s="57"/>
      <c r="MV485" s="57"/>
      <c r="MW485" s="57"/>
      <c r="MX485" s="57"/>
      <c r="MY485" s="57"/>
      <c r="MZ485" s="57"/>
      <c r="NA485" s="57"/>
      <c r="NB485" s="57"/>
      <c r="NC485" s="57"/>
      <c r="ND485" s="57"/>
      <c r="NE485" s="57"/>
      <c r="NF485" s="57"/>
      <c r="NG485" s="57"/>
      <c r="NH485" s="57"/>
      <c r="NI485" s="57"/>
      <c r="NJ485" s="57"/>
      <c r="NK485" s="57"/>
      <c r="NL485" s="57"/>
      <c r="NM485" s="57"/>
      <c r="NN485" s="57"/>
      <c r="NO485" s="57"/>
      <c r="NP485" s="57"/>
      <c r="NQ485" s="57"/>
      <c r="NR485" s="57"/>
      <c r="NS485" s="57"/>
      <c r="NT485" s="57"/>
      <c r="NU485" s="57"/>
      <c r="NV485" s="57"/>
      <c r="NW485" s="57"/>
      <c r="NX485" s="57"/>
      <c r="NY485" s="57"/>
      <c r="NZ485" s="57"/>
      <c r="OA485" s="57"/>
      <c r="OB485" s="57"/>
      <c r="OC485" s="57"/>
      <c r="OD485" s="57"/>
      <c r="OE485" s="57"/>
      <c r="OF485" s="57"/>
      <c r="OG485" s="57"/>
      <c r="OH485" s="57"/>
      <c r="OI485" s="57"/>
      <c r="OJ485" s="57"/>
      <c r="OK485" s="57"/>
      <c r="OL485" s="57"/>
      <c r="OM485" s="57"/>
      <c r="ON485" s="57"/>
      <c r="OO485" s="57"/>
      <c r="OP485" s="57"/>
      <c r="OQ485" s="57"/>
      <c r="OR485" s="57"/>
      <c r="OS485" s="57"/>
      <c r="OT485" s="57"/>
      <c r="OU485" s="57"/>
      <c r="OV485" s="57"/>
      <c r="OW485" s="57"/>
      <c r="OX485" s="57"/>
      <c r="OY485" s="57"/>
      <c r="OZ485" s="57"/>
      <c r="PA485" s="57"/>
      <c r="PB485" s="57"/>
      <c r="PC485" s="57"/>
      <c r="PD485" s="57"/>
      <c r="PE485" s="57"/>
      <c r="PF485" s="57"/>
      <c r="PG485" s="57"/>
      <c r="PH485" s="57"/>
      <c r="PI485" s="57"/>
      <c r="PJ485" s="57"/>
      <c r="PK485" s="57"/>
      <c r="PL485" s="57"/>
      <c r="PM485" s="57"/>
      <c r="PN485" s="57"/>
      <c r="PO485" s="57"/>
      <c r="PP485" s="57"/>
      <c r="PQ485" s="57"/>
      <c r="PR485" s="57"/>
      <c r="PS485" s="57"/>
      <c r="PT485" s="57"/>
      <c r="PU485" s="57"/>
      <c r="PV485" s="57"/>
      <c r="PW485" s="57"/>
      <c r="PX485" s="57"/>
      <c r="PY485" s="57"/>
      <c r="PZ485" s="57"/>
      <c r="QA485" s="57"/>
      <c r="QB485" s="57"/>
      <c r="QC485" s="57"/>
      <c r="QD485" s="57"/>
      <c r="QE485" s="57"/>
      <c r="QF485" s="57"/>
      <c r="QG485" s="57"/>
      <c r="QH485" s="57"/>
      <c r="QI485" s="57"/>
      <c r="QJ485" s="57"/>
      <c r="QK485" s="57"/>
      <c r="QL485" s="57"/>
      <c r="QM485" s="57"/>
      <c r="QN485" s="57"/>
      <c r="QO485" s="57"/>
      <c r="QP485" s="57"/>
      <c r="QQ485" s="57"/>
      <c r="QR485" s="57"/>
      <c r="QS485" s="57"/>
      <c r="QT485" s="57"/>
      <c r="QU485" s="57"/>
      <c r="QV485" s="57"/>
      <c r="QW485" s="57"/>
      <c r="QX485" s="57"/>
      <c r="QY485" s="57"/>
      <c r="QZ485" s="57"/>
      <c r="RA485" s="57"/>
      <c r="RB485" s="57"/>
      <c r="RC485" s="57"/>
      <c r="RD485" s="57"/>
      <c r="RE485" s="57"/>
      <c r="RF485" s="57"/>
      <c r="RG485" s="57"/>
      <c r="RH485" s="57"/>
      <c r="RI485" s="57"/>
      <c r="RJ485" s="57"/>
      <c r="RK485" s="57"/>
      <c r="RL485" s="57"/>
      <c r="RM485" s="57"/>
      <c r="RN485" s="57"/>
      <c r="RO485" s="57"/>
      <c r="RP485" s="57"/>
      <c r="RQ485" s="57"/>
      <c r="RR485" s="57"/>
      <c r="RS485" s="57"/>
      <c r="RT485" s="57"/>
      <c r="RU485" s="57"/>
      <c r="RV485" s="57"/>
      <c r="RW485" s="57"/>
      <c r="RX485" s="57"/>
      <c r="RY485" s="57"/>
      <c r="RZ485" s="57"/>
      <c r="SA485" s="57"/>
      <c r="SB485" s="57"/>
      <c r="SC485" s="57"/>
      <c r="SD485" s="57"/>
      <c r="SE485" s="57"/>
      <c r="SF485" s="57"/>
      <c r="SG485" s="57"/>
      <c r="SH485" s="57"/>
      <c r="SI485" s="57"/>
      <c r="SJ485" s="57"/>
      <c r="SK485" s="57"/>
      <c r="SL485" s="57"/>
      <c r="SM485" s="57"/>
      <c r="SN485" s="57"/>
      <c r="SO485" s="57"/>
      <c r="SP485" s="57"/>
      <c r="SQ485" s="57"/>
      <c r="SR485" s="57"/>
      <c r="SS485" s="57"/>
      <c r="ST485" s="57"/>
      <c r="SU485" s="57"/>
      <c r="SV485" s="57"/>
      <c r="SW485" s="57"/>
      <c r="SX485" s="57"/>
      <c r="SY485" s="57"/>
      <c r="SZ485" s="57"/>
      <c r="TA485" s="57"/>
      <c r="TB485" s="57"/>
      <c r="TC485" s="57"/>
      <c r="TD485" s="57"/>
      <c r="TE485" s="57"/>
      <c r="TF485" s="57"/>
      <c r="TG485" s="57"/>
      <c r="TH485" s="57"/>
      <c r="TI485" s="57"/>
      <c r="TJ485" s="57"/>
      <c r="TK485" s="57"/>
      <c r="TL485" s="57"/>
      <c r="TM485" s="57"/>
      <c r="TN485" s="57"/>
      <c r="TO485" s="57"/>
      <c r="TP485" s="57"/>
      <c r="TQ485" s="57"/>
      <c r="TR485" s="57"/>
      <c r="TS485" s="57"/>
      <c r="TT485" s="57"/>
      <c r="TU485" s="57"/>
      <c r="TV485" s="57"/>
      <c r="TW485" s="57"/>
      <c r="TX485" s="57"/>
      <c r="TY485" s="57"/>
      <c r="TZ485" s="57"/>
      <c r="UA485" s="57"/>
      <c r="UB485" s="57"/>
      <c r="UC485" s="57"/>
      <c r="UD485" s="57"/>
      <c r="UE485" s="57"/>
      <c r="UF485" s="57"/>
      <c r="UG485" s="57"/>
      <c r="UH485" s="57"/>
      <c r="UI485" s="57"/>
      <c r="UJ485" s="57"/>
      <c r="UK485" s="57"/>
      <c r="UL485" s="57"/>
      <c r="UM485" s="57"/>
      <c r="UN485" s="57"/>
      <c r="UO485" s="57"/>
      <c r="UP485" s="57"/>
      <c r="UQ485" s="57"/>
      <c r="UR485" s="57"/>
      <c r="US485" s="57"/>
      <c r="UT485" s="57"/>
      <c r="UU485" s="57"/>
      <c r="UV485" s="57"/>
      <c r="UW485" s="57"/>
      <c r="UX485" s="57"/>
      <c r="UY485" s="57"/>
      <c r="UZ485" s="57"/>
      <c r="VA485" s="57"/>
      <c r="VB485" s="57"/>
      <c r="VC485" s="57"/>
      <c r="VD485" s="57"/>
      <c r="VE485" s="57"/>
      <c r="VF485" s="57"/>
      <c r="VG485" s="57"/>
      <c r="VH485" s="57"/>
      <c r="VI485" s="57"/>
      <c r="VJ485" s="57"/>
      <c r="VK485" s="57"/>
      <c r="VL485" s="57"/>
      <c r="VM485" s="57"/>
      <c r="VN485" s="57"/>
      <c r="VO485" s="57"/>
      <c r="VP485" s="57"/>
      <c r="VQ485" s="57"/>
      <c r="VR485" s="57"/>
      <c r="VS485" s="57"/>
      <c r="VT485" s="57"/>
      <c r="VU485" s="57"/>
      <c r="VV485" s="57"/>
      <c r="VW485" s="57"/>
      <c r="VX485" s="57"/>
      <c r="VY485" s="57"/>
      <c r="VZ485" s="57"/>
      <c r="WA485" s="57"/>
      <c r="WB485" s="57"/>
      <c r="WC485" s="57"/>
      <c r="WD485" s="57"/>
      <c r="WE485" s="57"/>
      <c r="WF485" s="57"/>
      <c r="WG485" s="57"/>
      <c r="WH485" s="57"/>
      <c r="WI485" s="57"/>
      <c r="WJ485" s="57"/>
      <c r="WK485" s="57"/>
      <c r="WL485" s="57"/>
      <c r="WM485" s="57"/>
      <c r="WN485" s="57"/>
      <c r="WO485" s="57"/>
      <c r="WP485" s="57"/>
      <c r="WQ485" s="57"/>
      <c r="WR485" s="57"/>
      <c r="WS485" s="57"/>
      <c r="WT485" s="57"/>
      <c r="WU485" s="57"/>
      <c r="WV485" s="57"/>
      <c r="WW485" s="57"/>
      <c r="WX485" s="57"/>
      <c r="WY485" s="57"/>
      <c r="WZ485" s="57"/>
      <c r="XA485" s="57"/>
      <c r="XB485" s="57"/>
      <c r="XC485" s="57"/>
      <c r="XD485" s="57"/>
      <c r="XE485" s="57"/>
      <c r="XF485" s="57"/>
      <c r="XG485" s="57"/>
      <c r="XH485" s="57"/>
      <c r="XI485" s="57"/>
      <c r="XJ485" s="57"/>
      <c r="XK485" s="57"/>
      <c r="XL485" s="57"/>
      <c r="XM485" s="57"/>
      <c r="XN485" s="57"/>
      <c r="XO485" s="57"/>
      <c r="XP485" s="57"/>
      <c r="XQ485" s="57"/>
      <c r="XR485" s="57"/>
      <c r="XS485" s="57"/>
      <c r="XT485" s="57"/>
      <c r="XU485" s="57"/>
      <c r="XV485" s="57"/>
      <c r="XW485" s="57"/>
    </row>
    <row r="486">
      <c r="AI486" s="57"/>
      <c r="BR486" s="57"/>
      <c r="DA486" s="57"/>
      <c r="EJ486" s="57"/>
      <c r="EK486" s="57"/>
      <c r="EL486" s="57"/>
      <c r="EM486" s="57"/>
      <c r="EN486" s="57"/>
      <c r="EO486" s="57"/>
      <c r="EP486" s="57"/>
      <c r="EQ486" s="57"/>
      <c r="ER486" s="57"/>
      <c r="ES486" s="57"/>
      <c r="ET486" s="57"/>
      <c r="EU486" s="57"/>
      <c r="EV486" s="57"/>
      <c r="EW486" s="57"/>
      <c r="EX486" s="57"/>
      <c r="EY486" s="57"/>
      <c r="EZ486" s="57"/>
      <c r="FA486" s="57"/>
      <c r="FB486" s="57"/>
      <c r="FC486" s="57"/>
      <c r="FD486" s="57"/>
      <c r="FE486" s="57"/>
      <c r="FF486" s="57"/>
      <c r="FG486" s="57"/>
      <c r="FH486" s="57"/>
      <c r="FI486" s="57"/>
      <c r="FJ486" s="57"/>
      <c r="FK486" s="57"/>
      <c r="FL486" s="57"/>
      <c r="FM486" s="57"/>
      <c r="FN486" s="57"/>
      <c r="FO486" s="57"/>
      <c r="FP486" s="57"/>
      <c r="FQ486" s="57"/>
      <c r="FR486" s="57"/>
      <c r="FS486" s="57"/>
      <c r="FT486" s="57"/>
      <c r="FU486" s="57"/>
      <c r="FV486" s="57"/>
      <c r="FW486" s="57"/>
      <c r="FX486" s="57"/>
      <c r="FY486" s="57"/>
      <c r="FZ486" s="57"/>
      <c r="GA486" s="57"/>
      <c r="GB486" s="57"/>
      <c r="GC486" s="57"/>
      <c r="GD486" s="57"/>
      <c r="GE486" s="57"/>
      <c r="GF486" s="57"/>
      <c r="GG486" s="57"/>
      <c r="GH486" s="57"/>
      <c r="GI486" s="57"/>
      <c r="GJ486" s="57"/>
      <c r="GK486" s="57"/>
      <c r="GL486" s="57"/>
      <c r="GM486" s="57"/>
      <c r="GN486" s="57"/>
      <c r="GO486" s="57"/>
      <c r="GP486" s="57"/>
      <c r="GQ486" s="57"/>
      <c r="GR486" s="57"/>
      <c r="GS486" s="57"/>
      <c r="GT486" s="57"/>
      <c r="GU486" s="57"/>
      <c r="GV486" s="57"/>
      <c r="GW486" s="57"/>
      <c r="GX486" s="57"/>
      <c r="GY486" s="57"/>
      <c r="GZ486" s="57"/>
      <c r="HA486" s="57"/>
      <c r="HB486" s="57"/>
      <c r="HC486" s="57"/>
      <c r="HD486" s="57"/>
      <c r="HE486" s="57"/>
      <c r="HF486" s="57"/>
      <c r="HG486" s="57"/>
      <c r="HH486" s="57"/>
      <c r="HI486" s="57"/>
      <c r="HJ486" s="57"/>
      <c r="HK486" s="57"/>
      <c r="HL486" s="57"/>
      <c r="HM486" s="57"/>
      <c r="HN486" s="57"/>
      <c r="HO486" s="57"/>
      <c r="HP486" s="57"/>
      <c r="HQ486" s="57"/>
      <c r="HR486" s="57"/>
      <c r="HS486" s="57"/>
      <c r="HT486" s="57"/>
      <c r="HU486" s="57"/>
      <c r="HV486" s="57"/>
      <c r="HW486" s="57"/>
      <c r="HX486" s="57"/>
      <c r="HY486" s="57"/>
      <c r="HZ486" s="57"/>
      <c r="IA486" s="57"/>
      <c r="IB486" s="57"/>
      <c r="IC486" s="57"/>
      <c r="ID486" s="57"/>
      <c r="IE486" s="57"/>
      <c r="IF486" s="57"/>
      <c r="IG486" s="57"/>
      <c r="IH486" s="57"/>
      <c r="II486" s="57"/>
      <c r="IJ486" s="57"/>
      <c r="IK486" s="57"/>
      <c r="IL486" s="57"/>
      <c r="IM486" s="57"/>
      <c r="IN486" s="57"/>
      <c r="IO486" s="57"/>
      <c r="IP486" s="57"/>
      <c r="IQ486" s="57"/>
      <c r="IR486" s="57"/>
      <c r="IS486" s="57"/>
      <c r="IT486" s="57"/>
      <c r="IU486" s="57"/>
      <c r="IV486" s="57"/>
      <c r="IW486" s="57"/>
      <c r="IX486" s="57"/>
      <c r="IY486" s="57"/>
      <c r="IZ486" s="57"/>
      <c r="JA486" s="57"/>
      <c r="JB486" s="57"/>
      <c r="JC486" s="57"/>
      <c r="JD486" s="57"/>
      <c r="JE486" s="57"/>
      <c r="JF486" s="57"/>
      <c r="JG486" s="57"/>
      <c r="JH486" s="57"/>
      <c r="JI486" s="57"/>
      <c r="JJ486" s="57"/>
      <c r="JK486" s="57"/>
      <c r="JL486" s="57"/>
      <c r="JM486" s="57"/>
      <c r="JN486" s="57"/>
      <c r="JO486" s="57"/>
      <c r="JP486" s="57"/>
      <c r="JQ486" s="57"/>
      <c r="JR486" s="57"/>
      <c r="JS486" s="57"/>
      <c r="JT486" s="57"/>
      <c r="JU486" s="57"/>
      <c r="JV486" s="57"/>
      <c r="JW486" s="57"/>
      <c r="JX486" s="57"/>
      <c r="JY486" s="57"/>
      <c r="JZ486" s="57"/>
      <c r="KA486" s="57"/>
      <c r="KB486" s="57"/>
      <c r="KC486" s="57"/>
      <c r="KD486" s="57"/>
      <c r="KE486" s="57"/>
      <c r="KF486" s="57"/>
      <c r="KG486" s="57"/>
      <c r="KH486" s="57"/>
      <c r="KI486" s="57"/>
      <c r="KJ486" s="57"/>
      <c r="KK486" s="57"/>
      <c r="KL486" s="57"/>
      <c r="KM486" s="57"/>
      <c r="KN486" s="57"/>
      <c r="KO486" s="57"/>
      <c r="KP486" s="57"/>
      <c r="KQ486" s="57"/>
      <c r="KR486" s="57"/>
      <c r="KS486" s="57"/>
      <c r="KT486" s="57"/>
      <c r="KU486" s="57"/>
      <c r="KV486" s="57"/>
      <c r="KW486" s="57"/>
      <c r="KX486" s="57"/>
      <c r="KY486" s="57"/>
      <c r="KZ486" s="57"/>
      <c r="LA486" s="57"/>
      <c r="LB486" s="57"/>
      <c r="LC486" s="57"/>
      <c r="LD486" s="57"/>
      <c r="LE486" s="57"/>
      <c r="LF486" s="57"/>
      <c r="LG486" s="57"/>
      <c r="LH486" s="57"/>
      <c r="LI486" s="57"/>
      <c r="LJ486" s="57"/>
      <c r="LK486" s="57"/>
      <c r="LL486" s="57"/>
      <c r="LM486" s="57"/>
      <c r="LN486" s="57"/>
      <c r="LO486" s="57"/>
      <c r="LP486" s="57"/>
      <c r="LQ486" s="57"/>
      <c r="LR486" s="57"/>
      <c r="LS486" s="57"/>
      <c r="LT486" s="57"/>
      <c r="LU486" s="57"/>
      <c r="LV486" s="57"/>
      <c r="LW486" s="57"/>
      <c r="LX486" s="57"/>
      <c r="LY486" s="57"/>
      <c r="LZ486" s="57"/>
      <c r="MA486" s="57"/>
      <c r="MB486" s="57"/>
      <c r="MC486" s="57"/>
      <c r="MD486" s="57"/>
      <c r="ME486" s="57"/>
      <c r="MF486" s="57"/>
      <c r="MG486" s="57"/>
      <c r="MH486" s="57"/>
      <c r="MI486" s="57"/>
      <c r="MJ486" s="57"/>
      <c r="MK486" s="57"/>
      <c r="ML486" s="57"/>
      <c r="MM486" s="57"/>
      <c r="MN486" s="57"/>
      <c r="MO486" s="57"/>
      <c r="MP486" s="57"/>
      <c r="MQ486" s="57"/>
      <c r="MR486" s="57"/>
      <c r="MS486" s="57"/>
      <c r="MT486" s="57"/>
      <c r="MU486" s="57"/>
      <c r="MV486" s="57"/>
      <c r="MW486" s="57"/>
      <c r="MX486" s="57"/>
      <c r="MY486" s="57"/>
      <c r="MZ486" s="57"/>
      <c r="NA486" s="57"/>
      <c r="NB486" s="57"/>
      <c r="NC486" s="57"/>
      <c r="ND486" s="57"/>
      <c r="NE486" s="57"/>
      <c r="NF486" s="57"/>
      <c r="NG486" s="57"/>
      <c r="NH486" s="57"/>
      <c r="NI486" s="57"/>
      <c r="NJ486" s="57"/>
      <c r="NK486" s="57"/>
      <c r="NL486" s="57"/>
      <c r="NM486" s="57"/>
      <c r="NN486" s="57"/>
      <c r="NO486" s="57"/>
      <c r="NP486" s="57"/>
      <c r="NQ486" s="57"/>
      <c r="NR486" s="57"/>
      <c r="NS486" s="57"/>
      <c r="NT486" s="57"/>
      <c r="NU486" s="57"/>
      <c r="NV486" s="57"/>
      <c r="NW486" s="57"/>
      <c r="NX486" s="57"/>
      <c r="NY486" s="57"/>
      <c r="NZ486" s="57"/>
      <c r="OA486" s="57"/>
      <c r="OB486" s="57"/>
      <c r="OC486" s="57"/>
      <c r="OD486" s="57"/>
      <c r="OE486" s="57"/>
      <c r="OF486" s="57"/>
      <c r="OG486" s="57"/>
      <c r="OH486" s="57"/>
      <c r="OI486" s="57"/>
      <c r="OJ486" s="57"/>
      <c r="OK486" s="57"/>
      <c r="OL486" s="57"/>
      <c r="OM486" s="57"/>
      <c r="ON486" s="57"/>
      <c r="OO486" s="57"/>
      <c r="OP486" s="57"/>
      <c r="OQ486" s="57"/>
      <c r="OR486" s="57"/>
      <c r="OS486" s="57"/>
      <c r="OT486" s="57"/>
      <c r="OU486" s="57"/>
      <c r="OV486" s="57"/>
      <c r="OW486" s="57"/>
      <c r="OX486" s="57"/>
      <c r="OY486" s="57"/>
      <c r="OZ486" s="57"/>
      <c r="PA486" s="57"/>
      <c r="PB486" s="57"/>
      <c r="PC486" s="57"/>
      <c r="PD486" s="57"/>
      <c r="PE486" s="57"/>
      <c r="PF486" s="57"/>
      <c r="PG486" s="57"/>
      <c r="PH486" s="57"/>
      <c r="PI486" s="57"/>
      <c r="PJ486" s="57"/>
      <c r="PK486" s="57"/>
      <c r="PL486" s="57"/>
      <c r="PM486" s="57"/>
      <c r="PN486" s="57"/>
      <c r="PO486" s="57"/>
      <c r="PP486" s="57"/>
      <c r="PQ486" s="57"/>
      <c r="PR486" s="57"/>
      <c r="PS486" s="57"/>
      <c r="PT486" s="57"/>
      <c r="PU486" s="57"/>
      <c r="PV486" s="57"/>
      <c r="PW486" s="57"/>
      <c r="PX486" s="57"/>
      <c r="PY486" s="57"/>
      <c r="PZ486" s="57"/>
      <c r="QA486" s="57"/>
      <c r="QB486" s="57"/>
      <c r="QC486" s="57"/>
      <c r="QD486" s="57"/>
      <c r="QE486" s="57"/>
      <c r="QF486" s="57"/>
      <c r="QG486" s="57"/>
      <c r="QH486" s="57"/>
      <c r="QI486" s="57"/>
      <c r="QJ486" s="57"/>
      <c r="QK486" s="57"/>
      <c r="QL486" s="57"/>
      <c r="QM486" s="57"/>
      <c r="QN486" s="57"/>
      <c r="QO486" s="57"/>
      <c r="QP486" s="57"/>
      <c r="QQ486" s="57"/>
      <c r="QR486" s="57"/>
      <c r="QS486" s="57"/>
      <c r="QT486" s="57"/>
      <c r="QU486" s="57"/>
      <c r="QV486" s="57"/>
      <c r="QW486" s="57"/>
      <c r="QX486" s="57"/>
      <c r="QY486" s="57"/>
      <c r="QZ486" s="57"/>
      <c r="RA486" s="57"/>
      <c r="RB486" s="57"/>
      <c r="RC486" s="57"/>
      <c r="RD486" s="57"/>
      <c r="RE486" s="57"/>
      <c r="RF486" s="57"/>
      <c r="RG486" s="57"/>
      <c r="RH486" s="57"/>
      <c r="RI486" s="57"/>
      <c r="RJ486" s="57"/>
      <c r="RK486" s="57"/>
      <c r="RL486" s="57"/>
      <c r="RM486" s="57"/>
      <c r="RN486" s="57"/>
      <c r="RO486" s="57"/>
      <c r="RP486" s="57"/>
      <c r="RQ486" s="57"/>
      <c r="RR486" s="57"/>
      <c r="RS486" s="57"/>
      <c r="RT486" s="57"/>
      <c r="RU486" s="57"/>
      <c r="RV486" s="57"/>
      <c r="RW486" s="57"/>
      <c r="RX486" s="57"/>
      <c r="RY486" s="57"/>
      <c r="RZ486" s="57"/>
      <c r="SA486" s="57"/>
      <c r="SB486" s="57"/>
      <c r="SC486" s="57"/>
      <c r="SD486" s="57"/>
      <c r="SE486" s="57"/>
      <c r="SF486" s="57"/>
      <c r="SG486" s="57"/>
      <c r="SH486" s="57"/>
      <c r="SI486" s="57"/>
      <c r="SJ486" s="57"/>
      <c r="SK486" s="57"/>
      <c r="SL486" s="57"/>
      <c r="SM486" s="57"/>
      <c r="SN486" s="57"/>
      <c r="SO486" s="57"/>
      <c r="SP486" s="57"/>
      <c r="SQ486" s="57"/>
      <c r="SR486" s="57"/>
      <c r="SS486" s="57"/>
      <c r="ST486" s="57"/>
      <c r="SU486" s="57"/>
      <c r="SV486" s="57"/>
      <c r="SW486" s="57"/>
      <c r="SX486" s="57"/>
      <c r="SY486" s="57"/>
      <c r="SZ486" s="57"/>
      <c r="TA486" s="57"/>
      <c r="TB486" s="57"/>
      <c r="TC486" s="57"/>
      <c r="TD486" s="57"/>
      <c r="TE486" s="57"/>
      <c r="TF486" s="57"/>
      <c r="TG486" s="57"/>
      <c r="TH486" s="57"/>
      <c r="TI486" s="57"/>
      <c r="TJ486" s="57"/>
      <c r="TK486" s="57"/>
      <c r="TL486" s="57"/>
      <c r="TM486" s="57"/>
      <c r="TN486" s="57"/>
      <c r="TO486" s="57"/>
      <c r="TP486" s="57"/>
      <c r="TQ486" s="57"/>
      <c r="TR486" s="57"/>
      <c r="TS486" s="57"/>
      <c r="TT486" s="57"/>
      <c r="TU486" s="57"/>
      <c r="TV486" s="57"/>
      <c r="TW486" s="57"/>
      <c r="TX486" s="57"/>
      <c r="TY486" s="57"/>
      <c r="TZ486" s="57"/>
      <c r="UA486" s="57"/>
      <c r="UB486" s="57"/>
      <c r="UC486" s="57"/>
      <c r="UD486" s="57"/>
      <c r="UE486" s="57"/>
      <c r="UF486" s="57"/>
      <c r="UG486" s="57"/>
      <c r="UH486" s="57"/>
      <c r="UI486" s="57"/>
      <c r="UJ486" s="57"/>
      <c r="UK486" s="57"/>
      <c r="UL486" s="57"/>
      <c r="UM486" s="57"/>
      <c r="UN486" s="57"/>
      <c r="UO486" s="57"/>
      <c r="UP486" s="57"/>
      <c r="UQ486" s="57"/>
      <c r="UR486" s="57"/>
      <c r="US486" s="57"/>
      <c r="UT486" s="57"/>
      <c r="UU486" s="57"/>
      <c r="UV486" s="57"/>
      <c r="UW486" s="57"/>
      <c r="UX486" s="57"/>
      <c r="UY486" s="57"/>
      <c r="UZ486" s="57"/>
      <c r="VA486" s="57"/>
      <c r="VB486" s="57"/>
      <c r="VC486" s="57"/>
      <c r="VD486" s="57"/>
      <c r="VE486" s="57"/>
      <c r="VF486" s="57"/>
      <c r="VG486" s="57"/>
      <c r="VH486" s="57"/>
      <c r="VI486" s="57"/>
      <c r="VJ486" s="57"/>
      <c r="VK486" s="57"/>
      <c r="VL486" s="57"/>
      <c r="VM486" s="57"/>
      <c r="VN486" s="57"/>
      <c r="VO486" s="57"/>
      <c r="VP486" s="57"/>
      <c r="VQ486" s="57"/>
      <c r="VR486" s="57"/>
      <c r="VS486" s="57"/>
      <c r="VT486" s="57"/>
      <c r="VU486" s="57"/>
      <c r="VV486" s="57"/>
      <c r="VW486" s="57"/>
      <c r="VX486" s="57"/>
      <c r="VY486" s="57"/>
      <c r="VZ486" s="57"/>
      <c r="WA486" s="57"/>
      <c r="WB486" s="57"/>
      <c r="WC486" s="57"/>
      <c r="WD486" s="57"/>
      <c r="WE486" s="57"/>
      <c r="WF486" s="57"/>
      <c r="WG486" s="57"/>
      <c r="WH486" s="57"/>
      <c r="WI486" s="57"/>
      <c r="WJ486" s="57"/>
      <c r="WK486" s="57"/>
      <c r="WL486" s="57"/>
      <c r="WM486" s="57"/>
      <c r="WN486" s="57"/>
      <c r="WO486" s="57"/>
      <c r="WP486" s="57"/>
      <c r="WQ486" s="57"/>
      <c r="WR486" s="57"/>
      <c r="WS486" s="57"/>
      <c r="WT486" s="57"/>
      <c r="WU486" s="57"/>
      <c r="WV486" s="57"/>
      <c r="WW486" s="57"/>
      <c r="WX486" s="57"/>
      <c r="WY486" s="57"/>
      <c r="WZ486" s="57"/>
      <c r="XA486" s="57"/>
      <c r="XB486" s="57"/>
      <c r="XC486" s="57"/>
      <c r="XD486" s="57"/>
      <c r="XE486" s="57"/>
      <c r="XF486" s="57"/>
      <c r="XG486" s="57"/>
      <c r="XH486" s="57"/>
      <c r="XI486" s="57"/>
      <c r="XJ486" s="57"/>
      <c r="XK486" s="57"/>
      <c r="XL486" s="57"/>
      <c r="XM486" s="57"/>
      <c r="XN486" s="57"/>
      <c r="XO486" s="57"/>
      <c r="XP486" s="57"/>
      <c r="XQ486" s="57"/>
      <c r="XR486" s="57"/>
      <c r="XS486" s="57"/>
      <c r="XT486" s="57"/>
      <c r="XU486" s="57"/>
      <c r="XV486" s="57"/>
      <c r="XW486" s="57"/>
    </row>
    <row r="487">
      <c r="AI487" s="57"/>
      <c r="BR487" s="57"/>
      <c r="DA487" s="57"/>
      <c r="EJ487" s="57"/>
      <c r="EK487" s="57"/>
      <c r="EL487" s="57"/>
      <c r="EM487" s="57"/>
      <c r="EN487" s="57"/>
      <c r="EO487" s="57"/>
      <c r="EP487" s="57"/>
      <c r="EQ487" s="57"/>
      <c r="ER487" s="57"/>
      <c r="ES487" s="57"/>
      <c r="ET487" s="57"/>
      <c r="EU487" s="57"/>
      <c r="EV487" s="57"/>
      <c r="EW487" s="57"/>
      <c r="EX487" s="57"/>
      <c r="EY487" s="57"/>
      <c r="EZ487" s="57"/>
      <c r="FA487" s="57"/>
      <c r="FB487" s="57"/>
      <c r="FC487" s="57"/>
      <c r="FD487" s="57"/>
      <c r="FE487" s="57"/>
      <c r="FF487" s="57"/>
      <c r="FG487" s="57"/>
      <c r="FH487" s="57"/>
      <c r="FI487" s="57"/>
      <c r="FJ487" s="57"/>
      <c r="FK487" s="57"/>
      <c r="FL487" s="57"/>
      <c r="FM487" s="57"/>
      <c r="FN487" s="57"/>
      <c r="FO487" s="57"/>
      <c r="FP487" s="57"/>
      <c r="FQ487" s="57"/>
      <c r="FR487" s="57"/>
      <c r="FS487" s="57"/>
      <c r="FT487" s="57"/>
      <c r="FU487" s="57"/>
      <c r="FV487" s="57"/>
      <c r="FW487" s="57"/>
      <c r="FX487" s="57"/>
      <c r="FY487" s="57"/>
      <c r="FZ487" s="57"/>
      <c r="GA487" s="57"/>
      <c r="GB487" s="57"/>
      <c r="GC487" s="57"/>
      <c r="GD487" s="57"/>
      <c r="GE487" s="57"/>
      <c r="GF487" s="57"/>
      <c r="GG487" s="57"/>
      <c r="GH487" s="57"/>
      <c r="GI487" s="57"/>
      <c r="GJ487" s="57"/>
      <c r="GK487" s="57"/>
      <c r="GL487" s="57"/>
      <c r="GM487" s="57"/>
      <c r="GN487" s="57"/>
      <c r="GO487" s="57"/>
      <c r="GP487" s="57"/>
      <c r="GQ487" s="57"/>
      <c r="GR487" s="57"/>
      <c r="GS487" s="57"/>
      <c r="GT487" s="57"/>
      <c r="GU487" s="57"/>
      <c r="GV487" s="57"/>
      <c r="GW487" s="57"/>
      <c r="GX487" s="57"/>
      <c r="GY487" s="57"/>
      <c r="GZ487" s="57"/>
      <c r="HA487" s="57"/>
      <c r="HB487" s="57"/>
      <c r="HC487" s="57"/>
      <c r="HD487" s="57"/>
      <c r="HE487" s="57"/>
      <c r="HF487" s="57"/>
      <c r="HG487" s="57"/>
      <c r="HH487" s="57"/>
      <c r="HI487" s="57"/>
      <c r="HJ487" s="57"/>
      <c r="HK487" s="57"/>
      <c r="HL487" s="57"/>
      <c r="HM487" s="57"/>
      <c r="HN487" s="57"/>
      <c r="HO487" s="57"/>
      <c r="HP487" s="57"/>
      <c r="HQ487" s="57"/>
      <c r="HR487" s="57"/>
      <c r="HS487" s="57"/>
      <c r="HT487" s="57"/>
      <c r="HU487" s="57"/>
      <c r="HV487" s="57"/>
      <c r="HW487" s="57"/>
      <c r="HX487" s="57"/>
      <c r="HY487" s="57"/>
      <c r="HZ487" s="57"/>
      <c r="IA487" s="57"/>
      <c r="IB487" s="57"/>
      <c r="IC487" s="57"/>
      <c r="ID487" s="57"/>
      <c r="IE487" s="57"/>
      <c r="IF487" s="57"/>
      <c r="IG487" s="57"/>
      <c r="IH487" s="57"/>
      <c r="II487" s="57"/>
      <c r="IJ487" s="57"/>
      <c r="IK487" s="57"/>
      <c r="IL487" s="57"/>
      <c r="IM487" s="57"/>
      <c r="IN487" s="57"/>
      <c r="IO487" s="57"/>
      <c r="IP487" s="57"/>
      <c r="IQ487" s="57"/>
      <c r="IR487" s="57"/>
      <c r="IS487" s="57"/>
      <c r="IT487" s="57"/>
      <c r="IU487" s="57"/>
      <c r="IV487" s="57"/>
      <c r="IW487" s="57"/>
      <c r="IX487" s="57"/>
      <c r="IY487" s="57"/>
      <c r="IZ487" s="57"/>
      <c r="JA487" s="57"/>
      <c r="JB487" s="57"/>
      <c r="JC487" s="57"/>
      <c r="JD487" s="57"/>
      <c r="JE487" s="57"/>
      <c r="JF487" s="57"/>
      <c r="JG487" s="57"/>
      <c r="JH487" s="57"/>
      <c r="JI487" s="57"/>
      <c r="JJ487" s="57"/>
      <c r="JK487" s="57"/>
      <c r="JL487" s="57"/>
      <c r="JM487" s="57"/>
      <c r="JN487" s="57"/>
      <c r="JO487" s="57"/>
      <c r="JP487" s="57"/>
      <c r="JQ487" s="57"/>
      <c r="JR487" s="57"/>
      <c r="JS487" s="57"/>
      <c r="JT487" s="57"/>
      <c r="JU487" s="57"/>
      <c r="JV487" s="57"/>
      <c r="JW487" s="57"/>
      <c r="JX487" s="57"/>
      <c r="JY487" s="57"/>
      <c r="JZ487" s="57"/>
      <c r="KA487" s="57"/>
      <c r="KB487" s="57"/>
      <c r="KC487" s="57"/>
      <c r="KD487" s="57"/>
      <c r="KE487" s="57"/>
      <c r="KF487" s="57"/>
      <c r="KG487" s="57"/>
      <c r="KH487" s="57"/>
      <c r="KI487" s="57"/>
      <c r="KJ487" s="57"/>
      <c r="KK487" s="57"/>
      <c r="KL487" s="57"/>
      <c r="KM487" s="57"/>
      <c r="KN487" s="57"/>
      <c r="KO487" s="57"/>
      <c r="KP487" s="57"/>
      <c r="KQ487" s="57"/>
      <c r="KR487" s="57"/>
      <c r="KS487" s="57"/>
      <c r="KT487" s="57"/>
      <c r="KU487" s="57"/>
      <c r="KV487" s="57"/>
      <c r="KW487" s="57"/>
      <c r="KX487" s="57"/>
      <c r="KY487" s="57"/>
      <c r="KZ487" s="57"/>
      <c r="LA487" s="57"/>
      <c r="LB487" s="57"/>
      <c r="LC487" s="57"/>
      <c r="LD487" s="57"/>
      <c r="LE487" s="57"/>
      <c r="LF487" s="57"/>
      <c r="LG487" s="57"/>
      <c r="LH487" s="57"/>
      <c r="LI487" s="57"/>
      <c r="LJ487" s="57"/>
      <c r="LK487" s="57"/>
      <c r="LL487" s="57"/>
      <c r="LM487" s="57"/>
      <c r="LN487" s="57"/>
      <c r="LO487" s="57"/>
      <c r="LP487" s="57"/>
      <c r="LQ487" s="57"/>
      <c r="LR487" s="57"/>
      <c r="LS487" s="57"/>
      <c r="LT487" s="57"/>
      <c r="LU487" s="57"/>
      <c r="LV487" s="57"/>
      <c r="LW487" s="57"/>
      <c r="LX487" s="57"/>
      <c r="LY487" s="57"/>
      <c r="LZ487" s="57"/>
      <c r="MA487" s="57"/>
      <c r="MB487" s="57"/>
      <c r="MC487" s="57"/>
      <c r="MD487" s="57"/>
      <c r="ME487" s="57"/>
      <c r="MF487" s="57"/>
      <c r="MG487" s="57"/>
      <c r="MH487" s="57"/>
      <c r="MI487" s="57"/>
      <c r="MJ487" s="57"/>
      <c r="MK487" s="57"/>
      <c r="ML487" s="57"/>
      <c r="MM487" s="57"/>
      <c r="MN487" s="57"/>
      <c r="MO487" s="57"/>
      <c r="MP487" s="57"/>
      <c r="MQ487" s="57"/>
      <c r="MR487" s="57"/>
      <c r="MS487" s="57"/>
      <c r="MT487" s="57"/>
      <c r="MU487" s="57"/>
      <c r="MV487" s="57"/>
      <c r="MW487" s="57"/>
      <c r="MX487" s="57"/>
      <c r="MY487" s="57"/>
      <c r="MZ487" s="57"/>
      <c r="NA487" s="57"/>
      <c r="NB487" s="57"/>
      <c r="NC487" s="57"/>
      <c r="ND487" s="57"/>
      <c r="NE487" s="57"/>
      <c r="NF487" s="57"/>
      <c r="NG487" s="57"/>
      <c r="NH487" s="57"/>
      <c r="NI487" s="57"/>
      <c r="NJ487" s="57"/>
      <c r="NK487" s="57"/>
      <c r="NL487" s="57"/>
      <c r="NM487" s="57"/>
      <c r="NN487" s="57"/>
      <c r="NO487" s="57"/>
      <c r="NP487" s="57"/>
      <c r="NQ487" s="57"/>
      <c r="NR487" s="57"/>
      <c r="NS487" s="57"/>
      <c r="NT487" s="57"/>
      <c r="NU487" s="57"/>
      <c r="NV487" s="57"/>
      <c r="NW487" s="57"/>
      <c r="NX487" s="57"/>
      <c r="NY487" s="57"/>
      <c r="NZ487" s="57"/>
      <c r="OA487" s="57"/>
      <c r="OB487" s="57"/>
      <c r="OC487" s="57"/>
      <c r="OD487" s="57"/>
      <c r="OE487" s="57"/>
      <c r="OF487" s="57"/>
      <c r="OG487" s="57"/>
      <c r="OH487" s="57"/>
      <c r="OI487" s="57"/>
      <c r="OJ487" s="57"/>
      <c r="OK487" s="57"/>
      <c r="OL487" s="57"/>
      <c r="OM487" s="57"/>
      <c r="ON487" s="57"/>
      <c r="OO487" s="57"/>
      <c r="OP487" s="57"/>
      <c r="OQ487" s="57"/>
      <c r="OR487" s="57"/>
      <c r="OS487" s="57"/>
      <c r="OT487" s="57"/>
      <c r="OU487" s="57"/>
      <c r="OV487" s="57"/>
      <c r="OW487" s="57"/>
      <c r="OX487" s="57"/>
      <c r="OY487" s="57"/>
      <c r="OZ487" s="57"/>
      <c r="PA487" s="57"/>
      <c r="PB487" s="57"/>
      <c r="PC487" s="57"/>
      <c r="PD487" s="57"/>
      <c r="PE487" s="57"/>
      <c r="PF487" s="57"/>
      <c r="PG487" s="57"/>
      <c r="PH487" s="57"/>
      <c r="PI487" s="57"/>
      <c r="PJ487" s="57"/>
      <c r="PK487" s="57"/>
      <c r="PL487" s="57"/>
      <c r="PM487" s="57"/>
      <c r="PN487" s="57"/>
      <c r="PO487" s="57"/>
      <c r="PP487" s="57"/>
      <c r="PQ487" s="57"/>
      <c r="PR487" s="57"/>
      <c r="PS487" s="57"/>
      <c r="PT487" s="57"/>
      <c r="PU487" s="57"/>
      <c r="PV487" s="57"/>
      <c r="PW487" s="57"/>
      <c r="PX487" s="57"/>
      <c r="PY487" s="57"/>
      <c r="PZ487" s="57"/>
      <c r="QA487" s="57"/>
      <c r="QB487" s="57"/>
      <c r="QC487" s="57"/>
      <c r="QD487" s="57"/>
      <c r="QE487" s="57"/>
      <c r="QF487" s="57"/>
      <c r="QG487" s="57"/>
      <c r="QH487" s="57"/>
      <c r="QI487" s="57"/>
      <c r="QJ487" s="57"/>
      <c r="QK487" s="57"/>
      <c r="QL487" s="57"/>
      <c r="QM487" s="57"/>
      <c r="QN487" s="57"/>
      <c r="QO487" s="57"/>
      <c r="QP487" s="57"/>
      <c r="QQ487" s="57"/>
      <c r="QR487" s="57"/>
      <c r="QS487" s="57"/>
      <c r="QT487" s="57"/>
      <c r="QU487" s="57"/>
      <c r="QV487" s="57"/>
      <c r="QW487" s="57"/>
      <c r="QX487" s="57"/>
      <c r="QY487" s="57"/>
      <c r="QZ487" s="57"/>
      <c r="RA487" s="57"/>
      <c r="RB487" s="57"/>
      <c r="RC487" s="57"/>
      <c r="RD487" s="57"/>
      <c r="RE487" s="57"/>
      <c r="RF487" s="57"/>
      <c r="RG487" s="57"/>
      <c r="RH487" s="57"/>
      <c r="RI487" s="57"/>
      <c r="RJ487" s="57"/>
      <c r="RK487" s="57"/>
      <c r="RL487" s="57"/>
      <c r="RM487" s="57"/>
      <c r="RN487" s="57"/>
      <c r="RO487" s="57"/>
      <c r="RP487" s="57"/>
      <c r="RQ487" s="57"/>
      <c r="RR487" s="57"/>
      <c r="RS487" s="57"/>
      <c r="RT487" s="57"/>
      <c r="RU487" s="57"/>
      <c r="RV487" s="57"/>
      <c r="RW487" s="57"/>
      <c r="RX487" s="57"/>
      <c r="RY487" s="57"/>
      <c r="RZ487" s="57"/>
      <c r="SA487" s="57"/>
      <c r="SB487" s="57"/>
      <c r="SC487" s="57"/>
      <c r="SD487" s="57"/>
      <c r="SE487" s="57"/>
      <c r="SF487" s="57"/>
      <c r="SG487" s="57"/>
      <c r="SH487" s="57"/>
      <c r="SI487" s="57"/>
      <c r="SJ487" s="57"/>
      <c r="SK487" s="57"/>
      <c r="SL487" s="57"/>
      <c r="SM487" s="57"/>
      <c r="SN487" s="57"/>
      <c r="SO487" s="57"/>
      <c r="SP487" s="57"/>
      <c r="SQ487" s="57"/>
      <c r="SR487" s="57"/>
      <c r="SS487" s="57"/>
      <c r="ST487" s="57"/>
      <c r="SU487" s="57"/>
      <c r="SV487" s="57"/>
      <c r="SW487" s="57"/>
      <c r="SX487" s="57"/>
      <c r="SY487" s="57"/>
      <c r="SZ487" s="57"/>
      <c r="TA487" s="57"/>
      <c r="TB487" s="57"/>
      <c r="TC487" s="57"/>
      <c r="TD487" s="57"/>
      <c r="TE487" s="57"/>
      <c r="TF487" s="57"/>
      <c r="TG487" s="57"/>
      <c r="TH487" s="57"/>
      <c r="TI487" s="57"/>
      <c r="TJ487" s="57"/>
      <c r="TK487" s="57"/>
      <c r="TL487" s="57"/>
      <c r="TM487" s="57"/>
      <c r="TN487" s="57"/>
      <c r="TO487" s="57"/>
      <c r="TP487" s="57"/>
      <c r="TQ487" s="57"/>
      <c r="TR487" s="57"/>
      <c r="TS487" s="57"/>
      <c r="TT487" s="57"/>
      <c r="TU487" s="57"/>
      <c r="TV487" s="57"/>
      <c r="TW487" s="57"/>
      <c r="TX487" s="57"/>
      <c r="TY487" s="57"/>
      <c r="TZ487" s="57"/>
      <c r="UA487" s="57"/>
      <c r="UB487" s="57"/>
      <c r="UC487" s="57"/>
      <c r="UD487" s="57"/>
      <c r="UE487" s="57"/>
      <c r="UF487" s="57"/>
      <c r="UG487" s="57"/>
      <c r="UH487" s="57"/>
      <c r="UI487" s="57"/>
      <c r="UJ487" s="57"/>
      <c r="UK487" s="57"/>
      <c r="UL487" s="57"/>
      <c r="UM487" s="57"/>
      <c r="UN487" s="57"/>
      <c r="UO487" s="57"/>
      <c r="UP487" s="57"/>
      <c r="UQ487" s="57"/>
      <c r="UR487" s="57"/>
      <c r="US487" s="57"/>
      <c r="UT487" s="57"/>
      <c r="UU487" s="57"/>
      <c r="UV487" s="57"/>
      <c r="UW487" s="57"/>
      <c r="UX487" s="57"/>
      <c r="UY487" s="57"/>
      <c r="UZ487" s="57"/>
      <c r="VA487" s="57"/>
      <c r="VB487" s="57"/>
      <c r="VC487" s="57"/>
      <c r="VD487" s="57"/>
      <c r="VE487" s="57"/>
      <c r="VF487" s="57"/>
      <c r="VG487" s="57"/>
      <c r="VH487" s="57"/>
      <c r="VI487" s="57"/>
      <c r="VJ487" s="57"/>
      <c r="VK487" s="57"/>
      <c r="VL487" s="57"/>
      <c r="VM487" s="57"/>
      <c r="VN487" s="57"/>
      <c r="VO487" s="57"/>
      <c r="VP487" s="57"/>
      <c r="VQ487" s="57"/>
      <c r="VR487" s="57"/>
      <c r="VS487" s="57"/>
      <c r="VT487" s="57"/>
      <c r="VU487" s="57"/>
      <c r="VV487" s="57"/>
      <c r="VW487" s="57"/>
      <c r="VX487" s="57"/>
      <c r="VY487" s="57"/>
      <c r="VZ487" s="57"/>
      <c r="WA487" s="57"/>
      <c r="WB487" s="57"/>
      <c r="WC487" s="57"/>
      <c r="WD487" s="57"/>
      <c r="WE487" s="57"/>
      <c r="WF487" s="57"/>
      <c r="WG487" s="57"/>
      <c r="WH487" s="57"/>
      <c r="WI487" s="57"/>
      <c r="WJ487" s="57"/>
      <c r="WK487" s="57"/>
      <c r="WL487" s="57"/>
      <c r="WM487" s="57"/>
      <c r="WN487" s="57"/>
      <c r="WO487" s="57"/>
      <c r="WP487" s="57"/>
      <c r="WQ487" s="57"/>
      <c r="WR487" s="57"/>
      <c r="WS487" s="57"/>
      <c r="WT487" s="57"/>
      <c r="WU487" s="57"/>
      <c r="WV487" s="57"/>
      <c r="WW487" s="57"/>
      <c r="WX487" s="57"/>
      <c r="WY487" s="57"/>
      <c r="WZ487" s="57"/>
      <c r="XA487" s="57"/>
      <c r="XB487" s="57"/>
      <c r="XC487" s="57"/>
      <c r="XD487" s="57"/>
      <c r="XE487" s="57"/>
      <c r="XF487" s="57"/>
      <c r="XG487" s="57"/>
      <c r="XH487" s="57"/>
      <c r="XI487" s="57"/>
      <c r="XJ487" s="57"/>
      <c r="XK487" s="57"/>
      <c r="XL487" s="57"/>
      <c r="XM487" s="57"/>
      <c r="XN487" s="57"/>
      <c r="XO487" s="57"/>
      <c r="XP487" s="57"/>
      <c r="XQ487" s="57"/>
      <c r="XR487" s="57"/>
      <c r="XS487" s="57"/>
      <c r="XT487" s="57"/>
      <c r="XU487" s="57"/>
      <c r="XV487" s="57"/>
      <c r="XW487" s="57"/>
    </row>
    <row r="488">
      <c r="AI488" s="57"/>
      <c r="BR488" s="57"/>
      <c r="DA488" s="57"/>
      <c r="EJ488" s="57"/>
      <c r="EK488" s="57"/>
      <c r="EL488" s="57"/>
      <c r="EM488" s="57"/>
      <c r="EN488" s="57"/>
      <c r="EO488" s="57"/>
      <c r="EP488" s="57"/>
      <c r="EQ488" s="57"/>
      <c r="ER488" s="57"/>
      <c r="ES488" s="57"/>
      <c r="ET488" s="57"/>
      <c r="EU488" s="57"/>
      <c r="EV488" s="57"/>
      <c r="EW488" s="57"/>
      <c r="EX488" s="57"/>
      <c r="EY488" s="57"/>
      <c r="EZ488" s="57"/>
      <c r="FA488" s="57"/>
      <c r="FB488" s="57"/>
      <c r="FC488" s="57"/>
      <c r="FD488" s="57"/>
      <c r="FE488" s="57"/>
      <c r="FF488" s="57"/>
      <c r="FG488" s="57"/>
      <c r="FH488" s="57"/>
      <c r="FI488" s="57"/>
      <c r="FJ488" s="57"/>
      <c r="FK488" s="57"/>
      <c r="FL488" s="57"/>
      <c r="FM488" s="57"/>
      <c r="FN488" s="57"/>
      <c r="FO488" s="57"/>
      <c r="FP488" s="57"/>
      <c r="FQ488" s="57"/>
      <c r="FR488" s="57"/>
      <c r="FS488" s="57"/>
      <c r="FT488" s="57"/>
      <c r="FU488" s="57"/>
      <c r="FV488" s="57"/>
      <c r="FW488" s="57"/>
      <c r="FX488" s="57"/>
      <c r="FY488" s="57"/>
      <c r="FZ488" s="57"/>
      <c r="GA488" s="57"/>
      <c r="GB488" s="57"/>
      <c r="GC488" s="57"/>
      <c r="GD488" s="57"/>
      <c r="GE488" s="57"/>
      <c r="GF488" s="57"/>
      <c r="GG488" s="57"/>
      <c r="GH488" s="57"/>
      <c r="GI488" s="57"/>
      <c r="GJ488" s="57"/>
      <c r="GK488" s="57"/>
      <c r="GL488" s="57"/>
      <c r="GM488" s="57"/>
      <c r="GN488" s="57"/>
      <c r="GO488" s="57"/>
      <c r="GP488" s="57"/>
      <c r="GQ488" s="57"/>
      <c r="GR488" s="57"/>
      <c r="GS488" s="57"/>
      <c r="GT488" s="57"/>
      <c r="GU488" s="57"/>
      <c r="GV488" s="57"/>
      <c r="GW488" s="57"/>
      <c r="GX488" s="57"/>
      <c r="GY488" s="57"/>
      <c r="GZ488" s="57"/>
      <c r="HA488" s="57"/>
      <c r="HB488" s="57"/>
      <c r="HC488" s="57"/>
      <c r="HD488" s="57"/>
      <c r="HE488" s="57"/>
      <c r="HF488" s="57"/>
      <c r="HG488" s="57"/>
      <c r="HH488" s="57"/>
      <c r="HI488" s="57"/>
      <c r="HJ488" s="57"/>
      <c r="HK488" s="57"/>
      <c r="HL488" s="57"/>
      <c r="HM488" s="57"/>
      <c r="HN488" s="57"/>
      <c r="HO488" s="57"/>
      <c r="HP488" s="57"/>
      <c r="HQ488" s="57"/>
      <c r="HR488" s="57"/>
      <c r="HS488" s="57"/>
      <c r="HT488" s="57"/>
      <c r="HU488" s="57"/>
      <c r="HV488" s="57"/>
      <c r="HW488" s="57"/>
      <c r="HX488" s="57"/>
      <c r="HY488" s="57"/>
      <c r="HZ488" s="57"/>
      <c r="IA488" s="57"/>
      <c r="IB488" s="57"/>
      <c r="IC488" s="57"/>
      <c r="ID488" s="57"/>
      <c r="IE488" s="57"/>
      <c r="IF488" s="57"/>
      <c r="IG488" s="57"/>
      <c r="IH488" s="57"/>
      <c r="II488" s="57"/>
      <c r="IJ488" s="57"/>
      <c r="IK488" s="57"/>
      <c r="IL488" s="57"/>
      <c r="IM488" s="57"/>
      <c r="IN488" s="57"/>
      <c r="IO488" s="57"/>
      <c r="IP488" s="57"/>
      <c r="IQ488" s="57"/>
      <c r="IR488" s="57"/>
      <c r="IS488" s="57"/>
      <c r="IT488" s="57"/>
      <c r="IU488" s="57"/>
      <c r="IV488" s="57"/>
      <c r="IW488" s="57"/>
      <c r="IX488" s="57"/>
      <c r="IY488" s="57"/>
      <c r="IZ488" s="57"/>
      <c r="JA488" s="57"/>
      <c r="JB488" s="57"/>
      <c r="JC488" s="57"/>
      <c r="JD488" s="57"/>
      <c r="JE488" s="57"/>
      <c r="JF488" s="57"/>
      <c r="JG488" s="57"/>
      <c r="JH488" s="57"/>
      <c r="JI488" s="57"/>
      <c r="JJ488" s="57"/>
      <c r="JK488" s="57"/>
      <c r="JL488" s="57"/>
      <c r="JM488" s="57"/>
      <c r="JN488" s="57"/>
      <c r="JO488" s="57"/>
      <c r="JP488" s="57"/>
      <c r="JQ488" s="57"/>
      <c r="JR488" s="57"/>
      <c r="JS488" s="57"/>
      <c r="JT488" s="57"/>
      <c r="JU488" s="57"/>
      <c r="JV488" s="57"/>
      <c r="JW488" s="57"/>
      <c r="JX488" s="57"/>
      <c r="JY488" s="57"/>
      <c r="JZ488" s="57"/>
      <c r="KA488" s="57"/>
      <c r="KB488" s="57"/>
      <c r="KC488" s="57"/>
      <c r="KD488" s="57"/>
      <c r="KE488" s="57"/>
      <c r="KF488" s="57"/>
      <c r="KG488" s="57"/>
      <c r="KH488" s="57"/>
      <c r="KI488" s="57"/>
      <c r="KJ488" s="57"/>
      <c r="KK488" s="57"/>
      <c r="KL488" s="57"/>
      <c r="KM488" s="57"/>
      <c r="KN488" s="57"/>
      <c r="KO488" s="57"/>
      <c r="KP488" s="57"/>
      <c r="KQ488" s="57"/>
      <c r="KR488" s="57"/>
      <c r="KS488" s="57"/>
      <c r="KT488" s="57"/>
      <c r="KU488" s="57"/>
      <c r="KV488" s="57"/>
      <c r="KW488" s="57"/>
      <c r="KX488" s="57"/>
      <c r="KY488" s="57"/>
      <c r="KZ488" s="57"/>
      <c r="LA488" s="57"/>
      <c r="LB488" s="57"/>
      <c r="LC488" s="57"/>
      <c r="LD488" s="57"/>
      <c r="LE488" s="57"/>
      <c r="LF488" s="57"/>
      <c r="LG488" s="57"/>
      <c r="LH488" s="57"/>
      <c r="LI488" s="57"/>
      <c r="LJ488" s="57"/>
      <c r="LK488" s="57"/>
      <c r="LL488" s="57"/>
      <c r="LM488" s="57"/>
      <c r="LN488" s="57"/>
      <c r="LO488" s="57"/>
      <c r="LP488" s="57"/>
      <c r="LQ488" s="57"/>
      <c r="LR488" s="57"/>
      <c r="LS488" s="57"/>
      <c r="LT488" s="57"/>
      <c r="LU488" s="57"/>
      <c r="LV488" s="57"/>
      <c r="LW488" s="57"/>
      <c r="LX488" s="57"/>
      <c r="LY488" s="57"/>
      <c r="LZ488" s="57"/>
      <c r="MA488" s="57"/>
      <c r="MB488" s="57"/>
      <c r="MC488" s="57"/>
      <c r="MD488" s="57"/>
      <c r="ME488" s="57"/>
      <c r="MF488" s="57"/>
      <c r="MG488" s="57"/>
      <c r="MH488" s="57"/>
      <c r="MI488" s="57"/>
      <c r="MJ488" s="57"/>
      <c r="MK488" s="57"/>
      <c r="ML488" s="57"/>
      <c r="MM488" s="57"/>
      <c r="MN488" s="57"/>
      <c r="MO488" s="57"/>
      <c r="MP488" s="57"/>
      <c r="MQ488" s="57"/>
      <c r="MR488" s="57"/>
      <c r="MS488" s="57"/>
      <c r="MT488" s="57"/>
      <c r="MU488" s="57"/>
      <c r="MV488" s="57"/>
      <c r="MW488" s="57"/>
      <c r="MX488" s="57"/>
      <c r="MY488" s="57"/>
      <c r="MZ488" s="57"/>
      <c r="NA488" s="57"/>
      <c r="NB488" s="57"/>
      <c r="NC488" s="57"/>
      <c r="ND488" s="57"/>
      <c r="NE488" s="57"/>
      <c r="NF488" s="57"/>
      <c r="NG488" s="57"/>
      <c r="NH488" s="57"/>
      <c r="NI488" s="57"/>
      <c r="NJ488" s="57"/>
      <c r="NK488" s="57"/>
      <c r="NL488" s="57"/>
      <c r="NM488" s="57"/>
      <c r="NN488" s="57"/>
      <c r="NO488" s="57"/>
      <c r="NP488" s="57"/>
      <c r="NQ488" s="57"/>
      <c r="NR488" s="57"/>
      <c r="NS488" s="57"/>
      <c r="NT488" s="57"/>
      <c r="NU488" s="57"/>
      <c r="NV488" s="57"/>
      <c r="NW488" s="57"/>
      <c r="NX488" s="57"/>
      <c r="NY488" s="57"/>
      <c r="NZ488" s="57"/>
      <c r="OA488" s="57"/>
      <c r="OB488" s="57"/>
      <c r="OC488" s="57"/>
      <c r="OD488" s="57"/>
      <c r="OE488" s="57"/>
      <c r="OF488" s="57"/>
      <c r="OG488" s="57"/>
      <c r="OH488" s="57"/>
      <c r="OI488" s="57"/>
      <c r="OJ488" s="57"/>
      <c r="OK488" s="57"/>
      <c r="OL488" s="57"/>
      <c r="OM488" s="57"/>
      <c r="ON488" s="57"/>
      <c r="OO488" s="57"/>
      <c r="OP488" s="57"/>
      <c r="OQ488" s="57"/>
      <c r="OR488" s="57"/>
      <c r="OS488" s="57"/>
      <c r="OT488" s="57"/>
      <c r="OU488" s="57"/>
      <c r="OV488" s="57"/>
      <c r="OW488" s="57"/>
      <c r="OX488" s="57"/>
      <c r="OY488" s="57"/>
      <c r="OZ488" s="57"/>
      <c r="PA488" s="57"/>
      <c r="PB488" s="57"/>
      <c r="PC488" s="57"/>
      <c r="PD488" s="57"/>
      <c r="PE488" s="57"/>
      <c r="PF488" s="57"/>
      <c r="PG488" s="57"/>
      <c r="PH488" s="57"/>
      <c r="PI488" s="57"/>
      <c r="PJ488" s="57"/>
      <c r="PK488" s="57"/>
      <c r="PL488" s="57"/>
      <c r="PM488" s="57"/>
      <c r="PN488" s="57"/>
      <c r="PO488" s="57"/>
      <c r="PP488" s="57"/>
      <c r="PQ488" s="57"/>
      <c r="PR488" s="57"/>
      <c r="PS488" s="57"/>
      <c r="PT488" s="57"/>
      <c r="PU488" s="57"/>
      <c r="PV488" s="57"/>
      <c r="PW488" s="57"/>
      <c r="PX488" s="57"/>
      <c r="PY488" s="57"/>
      <c r="PZ488" s="57"/>
      <c r="QA488" s="57"/>
      <c r="QB488" s="57"/>
      <c r="QC488" s="57"/>
      <c r="QD488" s="57"/>
      <c r="QE488" s="57"/>
      <c r="QF488" s="57"/>
      <c r="QG488" s="57"/>
      <c r="QH488" s="57"/>
      <c r="QI488" s="57"/>
      <c r="QJ488" s="57"/>
      <c r="QK488" s="57"/>
      <c r="QL488" s="57"/>
      <c r="QM488" s="57"/>
      <c r="QN488" s="57"/>
      <c r="QO488" s="57"/>
      <c r="QP488" s="57"/>
      <c r="QQ488" s="57"/>
      <c r="QR488" s="57"/>
      <c r="QS488" s="57"/>
      <c r="QT488" s="57"/>
      <c r="QU488" s="57"/>
      <c r="QV488" s="57"/>
      <c r="QW488" s="57"/>
      <c r="QX488" s="57"/>
      <c r="QY488" s="57"/>
      <c r="QZ488" s="57"/>
      <c r="RA488" s="57"/>
      <c r="RB488" s="57"/>
      <c r="RC488" s="57"/>
      <c r="RD488" s="57"/>
      <c r="RE488" s="57"/>
      <c r="RF488" s="57"/>
      <c r="RG488" s="57"/>
      <c r="RH488" s="57"/>
      <c r="RI488" s="57"/>
      <c r="RJ488" s="57"/>
      <c r="RK488" s="57"/>
      <c r="RL488" s="57"/>
      <c r="RM488" s="57"/>
      <c r="RN488" s="57"/>
      <c r="RO488" s="57"/>
      <c r="RP488" s="57"/>
      <c r="RQ488" s="57"/>
      <c r="RR488" s="57"/>
      <c r="RS488" s="57"/>
      <c r="RT488" s="57"/>
      <c r="RU488" s="57"/>
      <c r="RV488" s="57"/>
      <c r="RW488" s="57"/>
      <c r="RX488" s="57"/>
      <c r="RY488" s="57"/>
      <c r="RZ488" s="57"/>
      <c r="SA488" s="57"/>
      <c r="SB488" s="57"/>
      <c r="SC488" s="57"/>
      <c r="SD488" s="57"/>
      <c r="SE488" s="57"/>
      <c r="SF488" s="57"/>
      <c r="SG488" s="57"/>
      <c r="SH488" s="57"/>
      <c r="SI488" s="57"/>
      <c r="SJ488" s="57"/>
      <c r="SK488" s="57"/>
      <c r="SL488" s="57"/>
      <c r="SM488" s="57"/>
      <c r="SN488" s="57"/>
      <c r="SO488" s="57"/>
      <c r="SP488" s="57"/>
      <c r="SQ488" s="57"/>
      <c r="SR488" s="57"/>
      <c r="SS488" s="57"/>
      <c r="ST488" s="57"/>
      <c r="SU488" s="57"/>
      <c r="SV488" s="57"/>
      <c r="SW488" s="57"/>
      <c r="SX488" s="57"/>
      <c r="SY488" s="57"/>
      <c r="SZ488" s="57"/>
      <c r="TA488" s="57"/>
      <c r="TB488" s="57"/>
      <c r="TC488" s="57"/>
      <c r="TD488" s="57"/>
      <c r="TE488" s="57"/>
      <c r="TF488" s="57"/>
      <c r="TG488" s="57"/>
      <c r="TH488" s="57"/>
      <c r="TI488" s="57"/>
      <c r="TJ488" s="57"/>
      <c r="TK488" s="57"/>
      <c r="TL488" s="57"/>
      <c r="TM488" s="57"/>
      <c r="TN488" s="57"/>
      <c r="TO488" s="57"/>
      <c r="TP488" s="57"/>
      <c r="TQ488" s="57"/>
      <c r="TR488" s="57"/>
      <c r="TS488" s="57"/>
      <c r="TT488" s="57"/>
      <c r="TU488" s="57"/>
      <c r="TV488" s="57"/>
      <c r="TW488" s="57"/>
      <c r="TX488" s="57"/>
      <c r="TY488" s="57"/>
      <c r="TZ488" s="57"/>
      <c r="UA488" s="57"/>
      <c r="UB488" s="57"/>
      <c r="UC488" s="57"/>
      <c r="UD488" s="57"/>
      <c r="UE488" s="57"/>
      <c r="UF488" s="57"/>
      <c r="UG488" s="57"/>
      <c r="UH488" s="57"/>
      <c r="UI488" s="57"/>
      <c r="UJ488" s="57"/>
      <c r="UK488" s="57"/>
      <c r="UL488" s="57"/>
      <c r="UM488" s="57"/>
      <c r="UN488" s="57"/>
      <c r="UO488" s="57"/>
      <c r="UP488" s="57"/>
      <c r="UQ488" s="57"/>
      <c r="UR488" s="57"/>
      <c r="US488" s="57"/>
      <c r="UT488" s="57"/>
      <c r="UU488" s="57"/>
      <c r="UV488" s="57"/>
      <c r="UW488" s="57"/>
      <c r="UX488" s="57"/>
      <c r="UY488" s="57"/>
      <c r="UZ488" s="57"/>
      <c r="VA488" s="57"/>
      <c r="VB488" s="57"/>
      <c r="VC488" s="57"/>
      <c r="VD488" s="57"/>
      <c r="VE488" s="57"/>
      <c r="VF488" s="57"/>
      <c r="VG488" s="57"/>
      <c r="VH488" s="57"/>
      <c r="VI488" s="57"/>
      <c r="VJ488" s="57"/>
      <c r="VK488" s="57"/>
      <c r="VL488" s="57"/>
      <c r="VM488" s="57"/>
      <c r="VN488" s="57"/>
      <c r="VO488" s="57"/>
      <c r="VP488" s="57"/>
      <c r="VQ488" s="57"/>
      <c r="VR488" s="57"/>
      <c r="VS488" s="57"/>
      <c r="VT488" s="57"/>
      <c r="VU488" s="57"/>
      <c r="VV488" s="57"/>
      <c r="VW488" s="57"/>
      <c r="VX488" s="57"/>
      <c r="VY488" s="57"/>
      <c r="VZ488" s="57"/>
      <c r="WA488" s="57"/>
      <c r="WB488" s="57"/>
      <c r="WC488" s="57"/>
      <c r="WD488" s="57"/>
      <c r="WE488" s="57"/>
      <c r="WF488" s="57"/>
      <c r="WG488" s="57"/>
      <c r="WH488" s="57"/>
      <c r="WI488" s="57"/>
      <c r="WJ488" s="57"/>
      <c r="WK488" s="57"/>
      <c r="WL488" s="57"/>
      <c r="WM488" s="57"/>
      <c r="WN488" s="57"/>
      <c r="WO488" s="57"/>
      <c r="WP488" s="57"/>
      <c r="WQ488" s="57"/>
      <c r="WR488" s="57"/>
      <c r="WS488" s="57"/>
      <c r="WT488" s="57"/>
      <c r="WU488" s="57"/>
      <c r="WV488" s="57"/>
      <c r="WW488" s="57"/>
      <c r="WX488" s="57"/>
      <c r="WY488" s="57"/>
      <c r="WZ488" s="57"/>
      <c r="XA488" s="57"/>
      <c r="XB488" s="57"/>
      <c r="XC488" s="57"/>
      <c r="XD488" s="57"/>
      <c r="XE488" s="57"/>
      <c r="XF488" s="57"/>
      <c r="XG488" s="57"/>
      <c r="XH488" s="57"/>
      <c r="XI488" s="57"/>
      <c r="XJ488" s="57"/>
      <c r="XK488" s="57"/>
      <c r="XL488" s="57"/>
      <c r="XM488" s="57"/>
      <c r="XN488" s="57"/>
      <c r="XO488" s="57"/>
      <c r="XP488" s="57"/>
      <c r="XQ488" s="57"/>
      <c r="XR488" s="57"/>
      <c r="XS488" s="57"/>
      <c r="XT488" s="57"/>
      <c r="XU488" s="57"/>
      <c r="XV488" s="57"/>
      <c r="XW488" s="57"/>
    </row>
    <row r="489">
      <c r="AI489" s="57"/>
      <c r="BR489" s="57"/>
      <c r="DA489" s="57"/>
      <c r="EJ489" s="57"/>
      <c r="EK489" s="57"/>
      <c r="EL489" s="57"/>
      <c r="EM489" s="57"/>
      <c r="EN489" s="57"/>
      <c r="EO489" s="57"/>
      <c r="EP489" s="57"/>
      <c r="EQ489" s="57"/>
      <c r="ER489" s="57"/>
      <c r="ES489" s="57"/>
      <c r="ET489" s="57"/>
      <c r="EU489" s="57"/>
      <c r="EV489" s="57"/>
      <c r="EW489" s="57"/>
      <c r="EX489" s="57"/>
      <c r="EY489" s="57"/>
      <c r="EZ489" s="57"/>
      <c r="FA489" s="57"/>
      <c r="FB489" s="57"/>
      <c r="FC489" s="57"/>
      <c r="FD489" s="57"/>
      <c r="FE489" s="57"/>
      <c r="FF489" s="57"/>
      <c r="FG489" s="57"/>
      <c r="FH489" s="57"/>
      <c r="FI489" s="57"/>
      <c r="FJ489" s="57"/>
      <c r="FK489" s="57"/>
      <c r="FL489" s="57"/>
      <c r="FM489" s="57"/>
      <c r="FN489" s="57"/>
      <c r="FO489" s="57"/>
      <c r="FP489" s="57"/>
      <c r="FQ489" s="57"/>
      <c r="FR489" s="57"/>
      <c r="FS489" s="57"/>
      <c r="FT489" s="57"/>
      <c r="FU489" s="57"/>
      <c r="FV489" s="57"/>
      <c r="FW489" s="57"/>
      <c r="FX489" s="57"/>
      <c r="FY489" s="57"/>
      <c r="FZ489" s="57"/>
      <c r="GA489" s="57"/>
      <c r="GB489" s="57"/>
      <c r="GC489" s="57"/>
      <c r="GD489" s="57"/>
      <c r="GE489" s="57"/>
      <c r="GF489" s="57"/>
      <c r="GG489" s="57"/>
      <c r="GH489" s="57"/>
      <c r="GI489" s="57"/>
      <c r="GJ489" s="57"/>
      <c r="GK489" s="57"/>
      <c r="GL489" s="57"/>
      <c r="GM489" s="57"/>
      <c r="GN489" s="57"/>
      <c r="GO489" s="57"/>
      <c r="GP489" s="57"/>
      <c r="GQ489" s="57"/>
      <c r="GR489" s="57"/>
      <c r="GS489" s="57"/>
      <c r="GT489" s="57"/>
      <c r="GU489" s="57"/>
      <c r="GV489" s="57"/>
      <c r="GW489" s="57"/>
      <c r="GX489" s="57"/>
      <c r="GY489" s="57"/>
      <c r="GZ489" s="57"/>
      <c r="HA489" s="57"/>
      <c r="HB489" s="57"/>
      <c r="HC489" s="57"/>
      <c r="HD489" s="57"/>
      <c r="HE489" s="57"/>
      <c r="HF489" s="57"/>
      <c r="HG489" s="57"/>
      <c r="HH489" s="57"/>
      <c r="HI489" s="57"/>
      <c r="HJ489" s="57"/>
      <c r="HK489" s="57"/>
      <c r="HL489" s="57"/>
      <c r="HM489" s="57"/>
      <c r="HN489" s="57"/>
      <c r="HO489" s="57"/>
      <c r="HP489" s="57"/>
      <c r="HQ489" s="57"/>
      <c r="HR489" s="57"/>
      <c r="HS489" s="57"/>
      <c r="HT489" s="57"/>
      <c r="HU489" s="57"/>
      <c r="HV489" s="57"/>
      <c r="HW489" s="57"/>
      <c r="HX489" s="57"/>
      <c r="HY489" s="57"/>
      <c r="HZ489" s="57"/>
      <c r="IA489" s="57"/>
      <c r="IB489" s="57"/>
      <c r="IC489" s="57"/>
      <c r="ID489" s="57"/>
      <c r="IE489" s="57"/>
      <c r="IF489" s="57"/>
      <c r="IG489" s="57"/>
      <c r="IH489" s="57"/>
      <c r="II489" s="57"/>
      <c r="IJ489" s="57"/>
      <c r="IK489" s="57"/>
      <c r="IL489" s="57"/>
      <c r="IM489" s="57"/>
      <c r="IN489" s="57"/>
      <c r="IO489" s="57"/>
      <c r="IP489" s="57"/>
      <c r="IQ489" s="57"/>
      <c r="IR489" s="57"/>
      <c r="IS489" s="57"/>
      <c r="IT489" s="57"/>
      <c r="IU489" s="57"/>
      <c r="IV489" s="57"/>
      <c r="IW489" s="57"/>
      <c r="IX489" s="57"/>
      <c r="IY489" s="57"/>
      <c r="IZ489" s="57"/>
      <c r="JA489" s="57"/>
      <c r="JB489" s="57"/>
      <c r="JC489" s="57"/>
      <c r="JD489" s="57"/>
      <c r="JE489" s="57"/>
      <c r="JF489" s="57"/>
      <c r="JG489" s="57"/>
      <c r="JH489" s="57"/>
      <c r="JI489" s="57"/>
      <c r="JJ489" s="57"/>
      <c r="JK489" s="57"/>
      <c r="JL489" s="57"/>
      <c r="JM489" s="57"/>
      <c r="JN489" s="57"/>
      <c r="JO489" s="57"/>
      <c r="JP489" s="57"/>
      <c r="JQ489" s="57"/>
      <c r="JR489" s="57"/>
      <c r="JS489" s="57"/>
      <c r="JT489" s="57"/>
      <c r="JU489" s="57"/>
      <c r="JV489" s="57"/>
      <c r="JW489" s="57"/>
      <c r="JX489" s="57"/>
      <c r="JY489" s="57"/>
      <c r="JZ489" s="57"/>
      <c r="KA489" s="57"/>
      <c r="KB489" s="57"/>
      <c r="KC489" s="57"/>
      <c r="KD489" s="57"/>
      <c r="KE489" s="57"/>
      <c r="KF489" s="57"/>
      <c r="KG489" s="57"/>
      <c r="KH489" s="57"/>
      <c r="KI489" s="57"/>
      <c r="KJ489" s="57"/>
      <c r="KK489" s="57"/>
      <c r="KL489" s="57"/>
      <c r="KM489" s="57"/>
      <c r="KN489" s="57"/>
      <c r="KO489" s="57"/>
      <c r="KP489" s="57"/>
      <c r="KQ489" s="57"/>
      <c r="KR489" s="57"/>
      <c r="KS489" s="57"/>
      <c r="KT489" s="57"/>
      <c r="KU489" s="57"/>
      <c r="KV489" s="57"/>
      <c r="KW489" s="57"/>
      <c r="KX489" s="57"/>
      <c r="KY489" s="57"/>
      <c r="KZ489" s="57"/>
      <c r="LA489" s="57"/>
      <c r="LB489" s="57"/>
      <c r="LC489" s="57"/>
      <c r="LD489" s="57"/>
      <c r="LE489" s="57"/>
      <c r="LF489" s="57"/>
      <c r="LG489" s="57"/>
      <c r="LH489" s="57"/>
      <c r="LI489" s="57"/>
      <c r="LJ489" s="57"/>
      <c r="LK489" s="57"/>
      <c r="LL489" s="57"/>
      <c r="LM489" s="57"/>
      <c r="LN489" s="57"/>
      <c r="LO489" s="57"/>
      <c r="LP489" s="57"/>
      <c r="LQ489" s="57"/>
      <c r="LR489" s="57"/>
      <c r="LS489" s="57"/>
      <c r="LT489" s="57"/>
      <c r="LU489" s="57"/>
      <c r="LV489" s="57"/>
      <c r="LW489" s="57"/>
      <c r="LX489" s="57"/>
      <c r="LY489" s="57"/>
      <c r="LZ489" s="57"/>
      <c r="MA489" s="57"/>
      <c r="MB489" s="57"/>
      <c r="MC489" s="57"/>
      <c r="MD489" s="57"/>
      <c r="ME489" s="57"/>
      <c r="MF489" s="57"/>
      <c r="MG489" s="57"/>
      <c r="MH489" s="57"/>
      <c r="MI489" s="57"/>
      <c r="MJ489" s="57"/>
      <c r="MK489" s="57"/>
      <c r="ML489" s="57"/>
      <c r="MM489" s="57"/>
      <c r="MN489" s="57"/>
      <c r="MO489" s="57"/>
      <c r="MP489" s="57"/>
      <c r="MQ489" s="57"/>
      <c r="MR489" s="57"/>
      <c r="MS489" s="57"/>
      <c r="MT489" s="57"/>
      <c r="MU489" s="57"/>
      <c r="MV489" s="57"/>
      <c r="MW489" s="57"/>
      <c r="MX489" s="57"/>
      <c r="MY489" s="57"/>
      <c r="MZ489" s="57"/>
      <c r="NA489" s="57"/>
      <c r="NB489" s="57"/>
      <c r="NC489" s="57"/>
      <c r="ND489" s="57"/>
      <c r="NE489" s="57"/>
      <c r="NF489" s="57"/>
      <c r="NG489" s="57"/>
      <c r="NH489" s="57"/>
      <c r="NI489" s="57"/>
      <c r="NJ489" s="57"/>
      <c r="NK489" s="57"/>
      <c r="NL489" s="57"/>
      <c r="NM489" s="57"/>
      <c r="NN489" s="57"/>
      <c r="NO489" s="57"/>
      <c r="NP489" s="57"/>
      <c r="NQ489" s="57"/>
      <c r="NR489" s="57"/>
      <c r="NS489" s="57"/>
      <c r="NT489" s="57"/>
      <c r="NU489" s="57"/>
      <c r="NV489" s="57"/>
      <c r="NW489" s="57"/>
      <c r="NX489" s="57"/>
      <c r="NY489" s="57"/>
      <c r="NZ489" s="57"/>
      <c r="OA489" s="57"/>
      <c r="OB489" s="57"/>
      <c r="OC489" s="57"/>
      <c r="OD489" s="57"/>
      <c r="OE489" s="57"/>
      <c r="OF489" s="57"/>
      <c r="OG489" s="57"/>
      <c r="OH489" s="57"/>
      <c r="OI489" s="57"/>
      <c r="OJ489" s="57"/>
      <c r="OK489" s="57"/>
      <c r="OL489" s="57"/>
      <c r="OM489" s="57"/>
      <c r="ON489" s="57"/>
      <c r="OO489" s="57"/>
      <c r="OP489" s="57"/>
      <c r="OQ489" s="57"/>
      <c r="OR489" s="57"/>
      <c r="OS489" s="57"/>
      <c r="OT489" s="57"/>
      <c r="OU489" s="57"/>
      <c r="OV489" s="57"/>
      <c r="OW489" s="57"/>
      <c r="OX489" s="57"/>
      <c r="OY489" s="57"/>
      <c r="OZ489" s="57"/>
      <c r="PA489" s="57"/>
      <c r="PB489" s="57"/>
      <c r="PC489" s="57"/>
      <c r="PD489" s="57"/>
      <c r="PE489" s="57"/>
      <c r="PF489" s="57"/>
      <c r="PG489" s="57"/>
      <c r="PH489" s="57"/>
      <c r="PI489" s="57"/>
      <c r="PJ489" s="57"/>
      <c r="PK489" s="57"/>
      <c r="PL489" s="57"/>
      <c r="PM489" s="57"/>
      <c r="PN489" s="57"/>
      <c r="PO489" s="57"/>
      <c r="PP489" s="57"/>
      <c r="PQ489" s="57"/>
      <c r="PR489" s="57"/>
      <c r="PS489" s="57"/>
      <c r="PT489" s="57"/>
      <c r="PU489" s="57"/>
      <c r="PV489" s="57"/>
      <c r="PW489" s="57"/>
      <c r="PX489" s="57"/>
      <c r="PY489" s="57"/>
      <c r="PZ489" s="57"/>
      <c r="QA489" s="57"/>
      <c r="QB489" s="57"/>
      <c r="QC489" s="57"/>
      <c r="QD489" s="57"/>
      <c r="QE489" s="57"/>
      <c r="QF489" s="57"/>
      <c r="QG489" s="57"/>
      <c r="QH489" s="57"/>
      <c r="QI489" s="57"/>
      <c r="QJ489" s="57"/>
      <c r="QK489" s="57"/>
      <c r="QL489" s="57"/>
      <c r="QM489" s="57"/>
      <c r="QN489" s="57"/>
      <c r="QO489" s="57"/>
      <c r="QP489" s="57"/>
      <c r="QQ489" s="57"/>
      <c r="QR489" s="57"/>
      <c r="QS489" s="57"/>
      <c r="QT489" s="57"/>
      <c r="QU489" s="57"/>
      <c r="QV489" s="57"/>
      <c r="QW489" s="57"/>
      <c r="QX489" s="57"/>
      <c r="QY489" s="57"/>
      <c r="QZ489" s="57"/>
      <c r="RA489" s="57"/>
      <c r="RB489" s="57"/>
      <c r="RC489" s="57"/>
      <c r="RD489" s="57"/>
      <c r="RE489" s="57"/>
      <c r="RF489" s="57"/>
      <c r="RG489" s="57"/>
      <c r="RH489" s="57"/>
      <c r="RI489" s="57"/>
      <c r="RJ489" s="57"/>
      <c r="RK489" s="57"/>
      <c r="RL489" s="57"/>
      <c r="RM489" s="57"/>
      <c r="RN489" s="57"/>
      <c r="RO489" s="57"/>
      <c r="RP489" s="57"/>
      <c r="RQ489" s="57"/>
      <c r="RR489" s="57"/>
      <c r="RS489" s="57"/>
      <c r="RT489" s="57"/>
      <c r="RU489" s="57"/>
      <c r="RV489" s="57"/>
      <c r="RW489" s="57"/>
      <c r="RX489" s="57"/>
      <c r="RY489" s="57"/>
      <c r="RZ489" s="57"/>
      <c r="SA489" s="57"/>
      <c r="SB489" s="57"/>
      <c r="SC489" s="57"/>
      <c r="SD489" s="57"/>
      <c r="SE489" s="57"/>
      <c r="SF489" s="57"/>
      <c r="SG489" s="57"/>
      <c r="SH489" s="57"/>
      <c r="SI489" s="57"/>
      <c r="SJ489" s="57"/>
      <c r="SK489" s="57"/>
      <c r="SL489" s="57"/>
      <c r="SM489" s="57"/>
      <c r="SN489" s="57"/>
      <c r="SO489" s="57"/>
      <c r="SP489" s="57"/>
      <c r="SQ489" s="57"/>
      <c r="SR489" s="57"/>
      <c r="SS489" s="57"/>
      <c r="ST489" s="57"/>
      <c r="SU489" s="57"/>
      <c r="SV489" s="57"/>
      <c r="SW489" s="57"/>
      <c r="SX489" s="57"/>
      <c r="SY489" s="57"/>
      <c r="SZ489" s="57"/>
      <c r="TA489" s="57"/>
      <c r="TB489" s="57"/>
      <c r="TC489" s="57"/>
      <c r="TD489" s="57"/>
      <c r="TE489" s="57"/>
      <c r="TF489" s="57"/>
      <c r="TG489" s="57"/>
      <c r="TH489" s="57"/>
      <c r="TI489" s="57"/>
      <c r="TJ489" s="57"/>
      <c r="TK489" s="57"/>
      <c r="TL489" s="57"/>
      <c r="TM489" s="57"/>
      <c r="TN489" s="57"/>
      <c r="TO489" s="57"/>
      <c r="TP489" s="57"/>
      <c r="TQ489" s="57"/>
      <c r="TR489" s="57"/>
      <c r="TS489" s="57"/>
      <c r="TT489" s="57"/>
      <c r="TU489" s="57"/>
      <c r="TV489" s="57"/>
      <c r="TW489" s="57"/>
      <c r="TX489" s="57"/>
      <c r="TY489" s="57"/>
      <c r="TZ489" s="57"/>
      <c r="UA489" s="57"/>
      <c r="UB489" s="57"/>
      <c r="UC489" s="57"/>
      <c r="UD489" s="57"/>
      <c r="UE489" s="57"/>
      <c r="UF489" s="57"/>
      <c r="UG489" s="57"/>
      <c r="UH489" s="57"/>
      <c r="UI489" s="57"/>
      <c r="UJ489" s="57"/>
      <c r="UK489" s="57"/>
      <c r="UL489" s="57"/>
      <c r="UM489" s="57"/>
      <c r="UN489" s="57"/>
      <c r="UO489" s="57"/>
      <c r="UP489" s="57"/>
      <c r="UQ489" s="57"/>
      <c r="UR489" s="57"/>
      <c r="US489" s="57"/>
      <c r="UT489" s="57"/>
      <c r="UU489" s="57"/>
      <c r="UV489" s="57"/>
      <c r="UW489" s="57"/>
      <c r="UX489" s="57"/>
      <c r="UY489" s="57"/>
      <c r="UZ489" s="57"/>
      <c r="VA489" s="57"/>
      <c r="VB489" s="57"/>
      <c r="VC489" s="57"/>
      <c r="VD489" s="57"/>
      <c r="VE489" s="57"/>
      <c r="VF489" s="57"/>
      <c r="VG489" s="57"/>
      <c r="VH489" s="57"/>
      <c r="VI489" s="57"/>
      <c r="VJ489" s="57"/>
      <c r="VK489" s="57"/>
      <c r="VL489" s="57"/>
      <c r="VM489" s="57"/>
      <c r="VN489" s="57"/>
      <c r="VO489" s="57"/>
      <c r="VP489" s="57"/>
      <c r="VQ489" s="57"/>
      <c r="VR489" s="57"/>
      <c r="VS489" s="57"/>
      <c r="VT489" s="57"/>
      <c r="VU489" s="57"/>
      <c r="VV489" s="57"/>
      <c r="VW489" s="57"/>
      <c r="VX489" s="57"/>
      <c r="VY489" s="57"/>
      <c r="VZ489" s="57"/>
      <c r="WA489" s="57"/>
      <c r="WB489" s="57"/>
      <c r="WC489" s="57"/>
      <c r="WD489" s="57"/>
      <c r="WE489" s="57"/>
      <c r="WF489" s="57"/>
      <c r="WG489" s="57"/>
      <c r="WH489" s="57"/>
      <c r="WI489" s="57"/>
      <c r="WJ489" s="57"/>
      <c r="WK489" s="57"/>
      <c r="WL489" s="57"/>
      <c r="WM489" s="57"/>
      <c r="WN489" s="57"/>
      <c r="WO489" s="57"/>
      <c r="WP489" s="57"/>
      <c r="WQ489" s="57"/>
      <c r="WR489" s="57"/>
      <c r="WS489" s="57"/>
      <c r="WT489" s="57"/>
      <c r="WU489" s="57"/>
      <c r="WV489" s="57"/>
      <c r="WW489" s="57"/>
      <c r="WX489" s="57"/>
      <c r="WY489" s="57"/>
      <c r="WZ489" s="57"/>
      <c r="XA489" s="57"/>
      <c r="XB489" s="57"/>
      <c r="XC489" s="57"/>
      <c r="XD489" s="57"/>
      <c r="XE489" s="57"/>
      <c r="XF489" s="57"/>
      <c r="XG489" s="57"/>
      <c r="XH489" s="57"/>
      <c r="XI489" s="57"/>
      <c r="XJ489" s="57"/>
      <c r="XK489" s="57"/>
      <c r="XL489" s="57"/>
      <c r="XM489" s="57"/>
      <c r="XN489" s="57"/>
      <c r="XO489" s="57"/>
      <c r="XP489" s="57"/>
      <c r="XQ489" s="57"/>
      <c r="XR489" s="57"/>
      <c r="XS489" s="57"/>
      <c r="XT489" s="57"/>
      <c r="XU489" s="57"/>
      <c r="XV489" s="57"/>
      <c r="XW489" s="57"/>
    </row>
    <row r="490">
      <c r="AI490" s="57"/>
      <c r="BR490" s="57"/>
      <c r="DA490" s="57"/>
      <c r="EJ490" s="57"/>
      <c r="EK490" s="57"/>
      <c r="EL490" s="57"/>
      <c r="EM490" s="57"/>
      <c r="EN490" s="57"/>
      <c r="EO490" s="57"/>
      <c r="EP490" s="57"/>
      <c r="EQ490" s="57"/>
      <c r="ER490" s="57"/>
      <c r="ES490" s="57"/>
      <c r="ET490" s="57"/>
      <c r="EU490" s="57"/>
      <c r="EV490" s="57"/>
      <c r="EW490" s="57"/>
      <c r="EX490" s="57"/>
      <c r="EY490" s="57"/>
      <c r="EZ490" s="57"/>
      <c r="FA490" s="57"/>
      <c r="FB490" s="57"/>
      <c r="FC490" s="57"/>
      <c r="FD490" s="57"/>
      <c r="FE490" s="57"/>
      <c r="FF490" s="57"/>
      <c r="FG490" s="57"/>
      <c r="FH490" s="57"/>
      <c r="FI490" s="57"/>
      <c r="FJ490" s="57"/>
      <c r="FK490" s="57"/>
      <c r="FL490" s="57"/>
      <c r="FM490" s="57"/>
      <c r="FN490" s="57"/>
      <c r="FO490" s="57"/>
      <c r="FP490" s="57"/>
      <c r="FQ490" s="57"/>
      <c r="FR490" s="57"/>
      <c r="FS490" s="57"/>
      <c r="FT490" s="57"/>
      <c r="FU490" s="57"/>
      <c r="FV490" s="57"/>
      <c r="FW490" s="57"/>
      <c r="FX490" s="57"/>
      <c r="FY490" s="57"/>
      <c r="FZ490" s="57"/>
      <c r="GA490" s="57"/>
      <c r="GB490" s="57"/>
      <c r="GC490" s="57"/>
      <c r="GD490" s="57"/>
      <c r="GE490" s="57"/>
      <c r="GF490" s="57"/>
      <c r="GG490" s="57"/>
      <c r="GH490" s="57"/>
      <c r="GI490" s="57"/>
      <c r="GJ490" s="57"/>
      <c r="GK490" s="57"/>
      <c r="GL490" s="57"/>
      <c r="GM490" s="57"/>
      <c r="GN490" s="57"/>
      <c r="GO490" s="57"/>
      <c r="GP490" s="57"/>
      <c r="GQ490" s="57"/>
      <c r="GR490" s="57"/>
      <c r="GS490" s="57"/>
      <c r="GT490" s="57"/>
      <c r="GU490" s="57"/>
      <c r="GV490" s="57"/>
      <c r="GW490" s="57"/>
      <c r="GX490" s="57"/>
      <c r="GY490" s="57"/>
      <c r="GZ490" s="57"/>
      <c r="HA490" s="57"/>
      <c r="HB490" s="57"/>
      <c r="HC490" s="57"/>
      <c r="HD490" s="57"/>
      <c r="HE490" s="57"/>
      <c r="HF490" s="57"/>
      <c r="HG490" s="57"/>
      <c r="HH490" s="57"/>
      <c r="HI490" s="57"/>
      <c r="HJ490" s="57"/>
      <c r="HK490" s="57"/>
      <c r="HL490" s="57"/>
      <c r="HM490" s="57"/>
      <c r="HN490" s="57"/>
      <c r="HO490" s="57"/>
      <c r="HP490" s="57"/>
      <c r="HQ490" s="57"/>
      <c r="HR490" s="57"/>
      <c r="HS490" s="57"/>
      <c r="HT490" s="57"/>
      <c r="HU490" s="57"/>
      <c r="HV490" s="57"/>
      <c r="HW490" s="57"/>
      <c r="HX490" s="57"/>
      <c r="HY490" s="57"/>
      <c r="HZ490" s="57"/>
      <c r="IA490" s="57"/>
      <c r="IB490" s="57"/>
      <c r="IC490" s="57"/>
      <c r="ID490" s="57"/>
      <c r="IE490" s="57"/>
      <c r="IF490" s="57"/>
      <c r="IG490" s="57"/>
      <c r="IH490" s="57"/>
      <c r="II490" s="57"/>
      <c r="IJ490" s="57"/>
      <c r="IK490" s="57"/>
      <c r="IL490" s="57"/>
      <c r="IM490" s="57"/>
      <c r="IN490" s="57"/>
      <c r="IO490" s="57"/>
      <c r="IP490" s="57"/>
      <c r="IQ490" s="57"/>
      <c r="IR490" s="57"/>
      <c r="IS490" s="57"/>
      <c r="IT490" s="57"/>
      <c r="IU490" s="57"/>
      <c r="IV490" s="57"/>
      <c r="IW490" s="57"/>
      <c r="IX490" s="57"/>
      <c r="IY490" s="57"/>
      <c r="IZ490" s="57"/>
      <c r="JA490" s="57"/>
      <c r="JB490" s="57"/>
      <c r="JC490" s="57"/>
      <c r="JD490" s="57"/>
      <c r="JE490" s="57"/>
      <c r="JF490" s="57"/>
      <c r="JG490" s="57"/>
      <c r="JH490" s="57"/>
      <c r="JI490" s="57"/>
      <c r="JJ490" s="57"/>
      <c r="JK490" s="57"/>
      <c r="JL490" s="57"/>
      <c r="JM490" s="57"/>
      <c r="JN490" s="57"/>
      <c r="JO490" s="57"/>
      <c r="JP490" s="57"/>
      <c r="JQ490" s="57"/>
      <c r="JR490" s="57"/>
      <c r="JS490" s="57"/>
      <c r="JT490" s="57"/>
      <c r="JU490" s="57"/>
      <c r="JV490" s="57"/>
      <c r="JW490" s="57"/>
      <c r="JX490" s="57"/>
      <c r="JY490" s="57"/>
      <c r="JZ490" s="57"/>
      <c r="KA490" s="57"/>
      <c r="KB490" s="57"/>
      <c r="KC490" s="57"/>
      <c r="KD490" s="57"/>
      <c r="KE490" s="57"/>
      <c r="KF490" s="57"/>
      <c r="KG490" s="57"/>
      <c r="KH490" s="57"/>
      <c r="KI490" s="57"/>
      <c r="KJ490" s="57"/>
      <c r="KK490" s="57"/>
      <c r="KL490" s="57"/>
      <c r="KM490" s="57"/>
      <c r="KN490" s="57"/>
      <c r="KO490" s="57"/>
      <c r="KP490" s="57"/>
      <c r="KQ490" s="57"/>
      <c r="KR490" s="57"/>
      <c r="KS490" s="57"/>
      <c r="KT490" s="57"/>
      <c r="KU490" s="57"/>
      <c r="KV490" s="57"/>
      <c r="KW490" s="57"/>
      <c r="KX490" s="57"/>
      <c r="KY490" s="57"/>
      <c r="KZ490" s="57"/>
      <c r="LA490" s="57"/>
      <c r="LB490" s="57"/>
      <c r="LC490" s="57"/>
      <c r="LD490" s="57"/>
      <c r="LE490" s="57"/>
      <c r="LF490" s="57"/>
      <c r="LG490" s="57"/>
      <c r="LH490" s="57"/>
      <c r="LI490" s="57"/>
      <c r="LJ490" s="57"/>
      <c r="LK490" s="57"/>
      <c r="LL490" s="57"/>
      <c r="LM490" s="57"/>
      <c r="LN490" s="57"/>
      <c r="LO490" s="57"/>
      <c r="LP490" s="57"/>
      <c r="LQ490" s="57"/>
      <c r="LR490" s="57"/>
      <c r="LS490" s="57"/>
      <c r="LT490" s="57"/>
      <c r="LU490" s="57"/>
      <c r="LV490" s="57"/>
      <c r="LW490" s="57"/>
      <c r="LX490" s="57"/>
      <c r="LY490" s="57"/>
      <c r="LZ490" s="57"/>
      <c r="MA490" s="57"/>
      <c r="MB490" s="57"/>
      <c r="MC490" s="57"/>
      <c r="MD490" s="57"/>
      <c r="ME490" s="57"/>
      <c r="MF490" s="57"/>
      <c r="MG490" s="57"/>
      <c r="MH490" s="57"/>
      <c r="MI490" s="57"/>
      <c r="MJ490" s="57"/>
      <c r="MK490" s="57"/>
      <c r="ML490" s="57"/>
      <c r="MM490" s="57"/>
      <c r="MN490" s="57"/>
      <c r="MO490" s="57"/>
      <c r="MP490" s="57"/>
      <c r="MQ490" s="57"/>
      <c r="MR490" s="57"/>
      <c r="MS490" s="57"/>
      <c r="MT490" s="57"/>
      <c r="MU490" s="57"/>
      <c r="MV490" s="57"/>
      <c r="MW490" s="57"/>
      <c r="MX490" s="57"/>
      <c r="MY490" s="57"/>
      <c r="MZ490" s="57"/>
      <c r="NA490" s="57"/>
      <c r="NB490" s="57"/>
      <c r="NC490" s="57"/>
      <c r="ND490" s="57"/>
      <c r="NE490" s="57"/>
      <c r="NF490" s="57"/>
      <c r="NG490" s="57"/>
      <c r="NH490" s="57"/>
      <c r="NI490" s="57"/>
      <c r="NJ490" s="57"/>
      <c r="NK490" s="57"/>
      <c r="NL490" s="57"/>
      <c r="NM490" s="57"/>
      <c r="NN490" s="57"/>
      <c r="NO490" s="57"/>
      <c r="NP490" s="57"/>
      <c r="NQ490" s="57"/>
      <c r="NR490" s="57"/>
      <c r="NS490" s="57"/>
      <c r="NT490" s="57"/>
      <c r="NU490" s="57"/>
      <c r="NV490" s="57"/>
      <c r="NW490" s="57"/>
      <c r="NX490" s="57"/>
      <c r="NY490" s="57"/>
      <c r="NZ490" s="57"/>
      <c r="OA490" s="57"/>
      <c r="OB490" s="57"/>
      <c r="OC490" s="57"/>
      <c r="OD490" s="57"/>
      <c r="OE490" s="57"/>
      <c r="OF490" s="57"/>
      <c r="OG490" s="57"/>
      <c r="OH490" s="57"/>
      <c r="OI490" s="57"/>
      <c r="OJ490" s="57"/>
      <c r="OK490" s="57"/>
      <c r="OL490" s="57"/>
      <c r="OM490" s="57"/>
      <c r="ON490" s="57"/>
      <c r="OO490" s="57"/>
      <c r="OP490" s="57"/>
      <c r="OQ490" s="57"/>
      <c r="OR490" s="57"/>
      <c r="OS490" s="57"/>
      <c r="OT490" s="57"/>
      <c r="OU490" s="57"/>
      <c r="OV490" s="57"/>
      <c r="OW490" s="57"/>
      <c r="OX490" s="57"/>
      <c r="OY490" s="57"/>
      <c r="OZ490" s="57"/>
      <c r="PA490" s="57"/>
      <c r="PB490" s="57"/>
      <c r="PC490" s="57"/>
      <c r="PD490" s="57"/>
      <c r="PE490" s="57"/>
      <c r="PF490" s="57"/>
      <c r="PG490" s="57"/>
      <c r="PH490" s="57"/>
      <c r="PI490" s="57"/>
      <c r="PJ490" s="57"/>
      <c r="PK490" s="57"/>
      <c r="PL490" s="57"/>
      <c r="PM490" s="57"/>
      <c r="PN490" s="57"/>
      <c r="PO490" s="57"/>
      <c r="PP490" s="57"/>
      <c r="PQ490" s="57"/>
      <c r="PR490" s="57"/>
      <c r="PS490" s="57"/>
      <c r="PT490" s="57"/>
      <c r="PU490" s="57"/>
      <c r="PV490" s="57"/>
      <c r="PW490" s="57"/>
      <c r="PX490" s="57"/>
      <c r="PY490" s="57"/>
      <c r="PZ490" s="57"/>
      <c r="QA490" s="57"/>
      <c r="QB490" s="57"/>
      <c r="QC490" s="57"/>
      <c r="QD490" s="57"/>
      <c r="QE490" s="57"/>
      <c r="QF490" s="57"/>
      <c r="QG490" s="57"/>
      <c r="QH490" s="57"/>
      <c r="QI490" s="57"/>
      <c r="QJ490" s="57"/>
      <c r="QK490" s="57"/>
      <c r="QL490" s="57"/>
      <c r="QM490" s="57"/>
      <c r="QN490" s="57"/>
      <c r="QO490" s="57"/>
      <c r="QP490" s="57"/>
      <c r="QQ490" s="57"/>
      <c r="QR490" s="57"/>
      <c r="QS490" s="57"/>
      <c r="QT490" s="57"/>
      <c r="QU490" s="57"/>
      <c r="QV490" s="57"/>
      <c r="QW490" s="57"/>
      <c r="QX490" s="57"/>
      <c r="QY490" s="57"/>
      <c r="QZ490" s="57"/>
      <c r="RA490" s="57"/>
      <c r="RB490" s="57"/>
      <c r="RC490" s="57"/>
      <c r="RD490" s="57"/>
      <c r="RE490" s="57"/>
      <c r="RF490" s="57"/>
      <c r="RG490" s="57"/>
      <c r="RH490" s="57"/>
      <c r="RI490" s="57"/>
      <c r="RJ490" s="57"/>
      <c r="RK490" s="57"/>
      <c r="RL490" s="57"/>
      <c r="RM490" s="57"/>
      <c r="RN490" s="57"/>
      <c r="RO490" s="57"/>
      <c r="RP490" s="57"/>
      <c r="RQ490" s="57"/>
      <c r="RR490" s="57"/>
      <c r="RS490" s="57"/>
      <c r="RT490" s="57"/>
      <c r="RU490" s="57"/>
      <c r="RV490" s="57"/>
      <c r="RW490" s="57"/>
      <c r="RX490" s="57"/>
      <c r="RY490" s="57"/>
      <c r="RZ490" s="57"/>
      <c r="SA490" s="57"/>
      <c r="SB490" s="57"/>
      <c r="SC490" s="57"/>
      <c r="SD490" s="57"/>
      <c r="SE490" s="57"/>
      <c r="SF490" s="57"/>
      <c r="SG490" s="57"/>
      <c r="SH490" s="57"/>
      <c r="SI490" s="57"/>
      <c r="SJ490" s="57"/>
      <c r="SK490" s="57"/>
      <c r="SL490" s="57"/>
      <c r="SM490" s="57"/>
      <c r="SN490" s="57"/>
      <c r="SO490" s="57"/>
      <c r="SP490" s="57"/>
      <c r="SQ490" s="57"/>
      <c r="SR490" s="57"/>
      <c r="SS490" s="57"/>
      <c r="ST490" s="57"/>
      <c r="SU490" s="57"/>
      <c r="SV490" s="57"/>
      <c r="SW490" s="57"/>
      <c r="SX490" s="57"/>
      <c r="SY490" s="57"/>
      <c r="SZ490" s="57"/>
      <c r="TA490" s="57"/>
      <c r="TB490" s="57"/>
      <c r="TC490" s="57"/>
      <c r="TD490" s="57"/>
      <c r="TE490" s="57"/>
      <c r="TF490" s="57"/>
      <c r="TG490" s="57"/>
      <c r="TH490" s="57"/>
      <c r="TI490" s="57"/>
      <c r="TJ490" s="57"/>
      <c r="TK490" s="57"/>
      <c r="TL490" s="57"/>
      <c r="TM490" s="57"/>
      <c r="TN490" s="57"/>
      <c r="TO490" s="57"/>
      <c r="TP490" s="57"/>
      <c r="TQ490" s="57"/>
      <c r="TR490" s="57"/>
      <c r="TS490" s="57"/>
      <c r="TT490" s="57"/>
      <c r="TU490" s="57"/>
      <c r="TV490" s="57"/>
      <c r="TW490" s="57"/>
      <c r="TX490" s="57"/>
      <c r="TY490" s="57"/>
      <c r="TZ490" s="57"/>
      <c r="UA490" s="57"/>
      <c r="UB490" s="57"/>
      <c r="UC490" s="57"/>
      <c r="UD490" s="57"/>
      <c r="UE490" s="57"/>
      <c r="UF490" s="57"/>
      <c r="UG490" s="57"/>
      <c r="UH490" s="57"/>
      <c r="UI490" s="57"/>
      <c r="UJ490" s="57"/>
      <c r="UK490" s="57"/>
      <c r="UL490" s="57"/>
      <c r="UM490" s="57"/>
      <c r="UN490" s="57"/>
      <c r="UO490" s="57"/>
      <c r="UP490" s="57"/>
      <c r="UQ490" s="57"/>
      <c r="UR490" s="57"/>
      <c r="US490" s="57"/>
      <c r="UT490" s="57"/>
      <c r="UU490" s="57"/>
      <c r="UV490" s="57"/>
      <c r="UW490" s="57"/>
      <c r="UX490" s="57"/>
      <c r="UY490" s="57"/>
      <c r="UZ490" s="57"/>
      <c r="VA490" s="57"/>
      <c r="VB490" s="57"/>
      <c r="VC490" s="57"/>
      <c r="VD490" s="57"/>
      <c r="VE490" s="57"/>
      <c r="VF490" s="57"/>
      <c r="VG490" s="57"/>
      <c r="VH490" s="57"/>
      <c r="VI490" s="57"/>
      <c r="VJ490" s="57"/>
      <c r="VK490" s="57"/>
      <c r="VL490" s="57"/>
      <c r="VM490" s="57"/>
      <c r="VN490" s="57"/>
      <c r="VO490" s="57"/>
      <c r="VP490" s="57"/>
      <c r="VQ490" s="57"/>
      <c r="VR490" s="57"/>
      <c r="VS490" s="57"/>
      <c r="VT490" s="57"/>
      <c r="VU490" s="57"/>
      <c r="VV490" s="57"/>
      <c r="VW490" s="57"/>
      <c r="VX490" s="57"/>
      <c r="VY490" s="57"/>
      <c r="VZ490" s="57"/>
      <c r="WA490" s="57"/>
      <c r="WB490" s="57"/>
      <c r="WC490" s="57"/>
      <c r="WD490" s="57"/>
      <c r="WE490" s="57"/>
      <c r="WF490" s="57"/>
      <c r="WG490" s="57"/>
      <c r="WH490" s="57"/>
      <c r="WI490" s="57"/>
      <c r="WJ490" s="57"/>
      <c r="WK490" s="57"/>
      <c r="WL490" s="57"/>
      <c r="WM490" s="57"/>
      <c r="WN490" s="57"/>
      <c r="WO490" s="57"/>
      <c r="WP490" s="57"/>
      <c r="WQ490" s="57"/>
      <c r="WR490" s="57"/>
      <c r="WS490" s="57"/>
      <c r="WT490" s="57"/>
      <c r="WU490" s="57"/>
      <c r="WV490" s="57"/>
      <c r="WW490" s="57"/>
      <c r="WX490" s="57"/>
      <c r="WY490" s="57"/>
      <c r="WZ490" s="57"/>
      <c r="XA490" s="57"/>
      <c r="XB490" s="57"/>
      <c r="XC490" s="57"/>
      <c r="XD490" s="57"/>
      <c r="XE490" s="57"/>
      <c r="XF490" s="57"/>
      <c r="XG490" s="57"/>
      <c r="XH490" s="57"/>
      <c r="XI490" s="57"/>
      <c r="XJ490" s="57"/>
      <c r="XK490" s="57"/>
      <c r="XL490" s="57"/>
      <c r="XM490" s="57"/>
      <c r="XN490" s="57"/>
      <c r="XO490" s="57"/>
      <c r="XP490" s="57"/>
      <c r="XQ490" s="57"/>
      <c r="XR490" s="57"/>
      <c r="XS490" s="57"/>
      <c r="XT490" s="57"/>
      <c r="XU490" s="57"/>
      <c r="XV490" s="57"/>
      <c r="XW490" s="57"/>
    </row>
    <row r="491">
      <c r="AI491" s="57"/>
      <c r="BR491" s="57"/>
      <c r="DA491" s="57"/>
      <c r="EJ491" s="57"/>
      <c r="EK491" s="57"/>
      <c r="EL491" s="57"/>
      <c r="EM491" s="57"/>
      <c r="EN491" s="57"/>
      <c r="EO491" s="57"/>
      <c r="EP491" s="57"/>
      <c r="EQ491" s="57"/>
      <c r="ER491" s="57"/>
      <c r="ES491" s="57"/>
      <c r="ET491" s="57"/>
      <c r="EU491" s="57"/>
      <c r="EV491" s="57"/>
      <c r="EW491" s="57"/>
      <c r="EX491" s="57"/>
      <c r="EY491" s="57"/>
      <c r="EZ491" s="57"/>
      <c r="FA491" s="57"/>
      <c r="FB491" s="57"/>
      <c r="FC491" s="57"/>
      <c r="FD491" s="57"/>
      <c r="FE491" s="57"/>
      <c r="FF491" s="57"/>
      <c r="FG491" s="57"/>
      <c r="FH491" s="57"/>
      <c r="FI491" s="57"/>
      <c r="FJ491" s="57"/>
      <c r="FK491" s="57"/>
      <c r="FL491" s="57"/>
      <c r="FM491" s="57"/>
      <c r="FN491" s="57"/>
      <c r="FO491" s="57"/>
      <c r="FP491" s="57"/>
      <c r="FQ491" s="57"/>
      <c r="FR491" s="57"/>
      <c r="FS491" s="57"/>
      <c r="FT491" s="57"/>
      <c r="FU491" s="57"/>
      <c r="FV491" s="57"/>
      <c r="FW491" s="57"/>
      <c r="FX491" s="57"/>
      <c r="FY491" s="57"/>
      <c r="FZ491" s="57"/>
      <c r="GA491" s="57"/>
      <c r="GB491" s="57"/>
      <c r="GC491" s="57"/>
      <c r="GD491" s="57"/>
      <c r="GE491" s="57"/>
      <c r="GF491" s="57"/>
      <c r="GG491" s="57"/>
      <c r="GH491" s="57"/>
      <c r="GI491" s="57"/>
      <c r="GJ491" s="57"/>
      <c r="GK491" s="57"/>
      <c r="GL491" s="57"/>
      <c r="GM491" s="57"/>
      <c r="GN491" s="57"/>
      <c r="GO491" s="57"/>
      <c r="GP491" s="57"/>
      <c r="GQ491" s="57"/>
      <c r="GR491" s="57"/>
      <c r="GS491" s="57"/>
      <c r="GT491" s="57"/>
      <c r="GU491" s="57"/>
      <c r="GV491" s="57"/>
      <c r="GW491" s="57"/>
      <c r="GX491" s="57"/>
      <c r="GY491" s="57"/>
      <c r="GZ491" s="57"/>
      <c r="HA491" s="57"/>
      <c r="HB491" s="57"/>
      <c r="HC491" s="57"/>
      <c r="HD491" s="57"/>
      <c r="HE491" s="57"/>
      <c r="HF491" s="57"/>
      <c r="HG491" s="57"/>
      <c r="HH491" s="57"/>
      <c r="HI491" s="57"/>
      <c r="HJ491" s="57"/>
      <c r="HK491" s="57"/>
      <c r="HL491" s="57"/>
      <c r="HM491" s="57"/>
      <c r="HN491" s="57"/>
      <c r="HO491" s="57"/>
      <c r="HP491" s="57"/>
      <c r="HQ491" s="57"/>
      <c r="HR491" s="57"/>
      <c r="HS491" s="57"/>
      <c r="HT491" s="57"/>
      <c r="HU491" s="57"/>
      <c r="HV491" s="57"/>
      <c r="HW491" s="57"/>
      <c r="HX491" s="57"/>
      <c r="HY491" s="57"/>
      <c r="HZ491" s="57"/>
      <c r="IA491" s="57"/>
      <c r="IB491" s="57"/>
      <c r="IC491" s="57"/>
      <c r="ID491" s="57"/>
      <c r="IE491" s="57"/>
      <c r="IF491" s="57"/>
      <c r="IG491" s="57"/>
      <c r="IH491" s="57"/>
      <c r="II491" s="57"/>
      <c r="IJ491" s="57"/>
      <c r="IK491" s="57"/>
      <c r="IL491" s="57"/>
      <c r="IM491" s="57"/>
      <c r="IN491" s="57"/>
      <c r="IO491" s="57"/>
      <c r="IP491" s="57"/>
      <c r="IQ491" s="57"/>
      <c r="IR491" s="57"/>
      <c r="IS491" s="57"/>
      <c r="IT491" s="57"/>
      <c r="IU491" s="57"/>
      <c r="IV491" s="57"/>
      <c r="IW491" s="57"/>
      <c r="IX491" s="57"/>
      <c r="IY491" s="57"/>
      <c r="IZ491" s="57"/>
      <c r="JA491" s="57"/>
      <c r="JB491" s="57"/>
      <c r="JC491" s="57"/>
      <c r="JD491" s="57"/>
      <c r="JE491" s="57"/>
      <c r="JF491" s="57"/>
      <c r="JG491" s="57"/>
      <c r="JH491" s="57"/>
      <c r="JI491" s="57"/>
      <c r="JJ491" s="57"/>
      <c r="JK491" s="57"/>
      <c r="JL491" s="57"/>
      <c r="JM491" s="57"/>
      <c r="JN491" s="57"/>
      <c r="JO491" s="57"/>
      <c r="JP491" s="57"/>
      <c r="JQ491" s="57"/>
      <c r="JR491" s="57"/>
      <c r="JS491" s="57"/>
      <c r="JT491" s="57"/>
      <c r="JU491" s="57"/>
      <c r="JV491" s="57"/>
      <c r="JW491" s="57"/>
      <c r="JX491" s="57"/>
      <c r="JY491" s="57"/>
      <c r="JZ491" s="57"/>
      <c r="KA491" s="57"/>
      <c r="KB491" s="57"/>
      <c r="KC491" s="57"/>
      <c r="KD491" s="57"/>
      <c r="KE491" s="57"/>
      <c r="KF491" s="57"/>
      <c r="KG491" s="57"/>
      <c r="KH491" s="57"/>
      <c r="KI491" s="57"/>
      <c r="KJ491" s="57"/>
      <c r="KK491" s="57"/>
      <c r="KL491" s="57"/>
      <c r="KM491" s="57"/>
      <c r="KN491" s="57"/>
      <c r="KO491" s="57"/>
      <c r="KP491" s="57"/>
      <c r="KQ491" s="57"/>
      <c r="KR491" s="57"/>
      <c r="KS491" s="57"/>
      <c r="KT491" s="57"/>
      <c r="KU491" s="57"/>
      <c r="KV491" s="57"/>
      <c r="KW491" s="57"/>
      <c r="KX491" s="57"/>
      <c r="KY491" s="57"/>
      <c r="KZ491" s="57"/>
      <c r="LA491" s="57"/>
      <c r="LB491" s="57"/>
      <c r="LC491" s="57"/>
      <c r="LD491" s="57"/>
      <c r="LE491" s="57"/>
      <c r="LF491" s="57"/>
      <c r="LG491" s="57"/>
      <c r="LH491" s="57"/>
      <c r="LI491" s="57"/>
      <c r="LJ491" s="57"/>
      <c r="LK491" s="57"/>
      <c r="LL491" s="57"/>
      <c r="LM491" s="57"/>
      <c r="LN491" s="57"/>
      <c r="LO491" s="57"/>
      <c r="LP491" s="57"/>
      <c r="LQ491" s="57"/>
      <c r="LR491" s="57"/>
      <c r="LS491" s="57"/>
      <c r="LT491" s="57"/>
      <c r="LU491" s="57"/>
      <c r="LV491" s="57"/>
      <c r="LW491" s="57"/>
      <c r="LX491" s="57"/>
      <c r="LY491" s="57"/>
      <c r="LZ491" s="57"/>
      <c r="MA491" s="57"/>
      <c r="MB491" s="57"/>
      <c r="MC491" s="57"/>
      <c r="MD491" s="57"/>
      <c r="ME491" s="57"/>
      <c r="MF491" s="57"/>
      <c r="MG491" s="57"/>
      <c r="MH491" s="57"/>
      <c r="MI491" s="57"/>
      <c r="MJ491" s="57"/>
      <c r="MK491" s="57"/>
      <c r="ML491" s="57"/>
      <c r="MM491" s="57"/>
      <c r="MN491" s="57"/>
      <c r="MO491" s="57"/>
      <c r="MP491" s="57"/>
      <c r="MQ491" s="57"/>
      <c r="MR491" s="57"/>
      <c r="MS491" s="57"/>
      <c r="MT491" s="57"/>
      <c r="MU491" s="57"/>
      <c r="MV491" s="57"/>
      <c r="MW491" s="57"/>
      <c r="MX491" s="57"/>
      <c r="MY491" s="57"/>
      <c r="MZ491" s="57"/>
      <c r="NA491" s="57"/>
      <c r="NB491" s="57"/>
      <c r="NC491" s="57"/>
      <c r="ND491" s="57"/>
      <c r="NE491" s="57"/>
      <c r="NF491" s="57"/>
      <c r="NG491" s="57"/>
      <c r="NH491" s="57"/>
      <c r="NI491" s="57"/>
      <c r="NJ491" s="57"/>
      <c r="NK491" s="57"/>
      <c r="NL491" s="57"/>
      <c r="NM491" s="57"/>
      <c r="NN491" s="57"/>
      <c r="NO491" s="57"/>
      <c r="NP491" s="57"/>
      <c r="NQ491" s="57"/>
      <c r="NR491" s="57"/>
      <c r="NS491" s="57"/>
      <c r="NT491" s="57"/>
      <c r="NU491" s="57"/>
      <c r="NV491" s="57"/>
      <c r="NW491" s="57"/>
      <c r="NX491" s="57"/>
      <c r="NY491" s="57"/>
      <c r="NZ491" s="57"/>
      <c r="OA491" s="57"/>
      <c r="OB491" s="57"/>
      <c r="OC491" s="57"/>
      <c r="OD491" s="57"/>
      <c r="OE491" s="57"/>
      <c r="OF491" s="57"/>
      <c r="OG491" s="57"/>
      <c r="OH491" s="57"/>
      <c r="OI491" s="57"/>
      <c r="OJ491" s="57"/>
      <c r="OK491" s="57"/>
      <c r="OL491" s="57"/>
      <c r="OM491" s="57"/>
      <c r="ON491" s="57"/>
      <c r="OO491" s="57"/>
      <c r="OP491" s="57"/>
      <c r="OQ491" s="57"/>
      <c r="OR491" s="57"/>
      <c r="OS491" s="57"/>
      <c r="OT491" s="57"/>
      <c r="OU491" s="57"/>
      <c r="OV491" s="57"/>
      <c r="OW491" s="57"/>
      <c r="OX491" s="57"/>
      <c r="OY491" s="57"/>
      <c r="OZ491" s="57"/>
      <c r="PA491" s="57"/>
      <c r="PB491" s="57"/>
      <c r="PC491" s="57"/>
      <c r="PD491" s="57"/>
      <c r="PE491" s="57"/>
      <c r="PF491" s="57"/>
      <c r="PG491" s="57"/>
      <c r="PH491" s="57"/>
      <c r="PI491" s="57"/>
      <c r="PJ491" s="57"/>
      <c r="PK491" s="57"/>
      <c r="PL491" s="57"/>
      <c r="PM491" s="57"/>
      <c r="PN491" s="57"/>
      <c r="PO491" s="57"/>
      <c r="PP491" s="57"/>
      <c r="PQ491" s="57"/>
      <c r="PR491" s="57"/>
      <c r="PS491" s="57"/>
      <c r="PT491" s="57"/>
      <c r="PU491" s="57"/>
      <c r="PV491" s="57"/>
      <c r="PW491" s="57"/>
      <c r="PX491" s="57"/>
      <c r="PY491" s="57"/>
      <c r="PZ491" s="57"/>
      <c r="QA491" s="57"/>
      <c r="QB491" s="57"/>
      <c r="QC491" s="57"/>
      <c r="QD491" s="57"/>
      <c r="QE491" s="57"/>
      <c r="QF491" s="57"/>
      <c r="QG491" s="57"/>
      <c r="QH491" s="57"/>
      <c r="QI491" s="57"/>
      <c r="QJ491" s="57"/>
      <c r="QK491" s="57"/>
      <c r="QL491" s="57"/>
      <c r="QM491" s="57"/>
      <c r="QN491" s="57"/>
      <c r="QO491" s="57"/>
      <c r="QP491" s="57"/>
      <c r="QQ491" s="57"/>
      <c r="QR491" s="57"/>
      <c r="QS491" s="57"/>
      <c r="QT491" s="57"/>
      <c r="QU491" s="57"/>
      <c r="QV491" s="57"/>
      <c r="QW491" s="57"/>
      <c r="QX491" s="57"/>
      <c r="QY491" s="57"/>
      <c r="QZ491" s="57"/>
      <c r="RA491" s="57"/>
      <c r="RB491" s="57"/>
      <c r="RC491" s="57"/>
      <c r="RD491" s="57"/>
      <c r="RE491" s="57"/>
      <c r="RF491" s="57"/>
      <c r="RG491" s="57"/>
      <c r="RH491" s="57"/>
      <c r="RI491" s="57"/>
      <c r="RJ491" s="57"/>
      <c r="RK491" s="57"/>
      <c r="RL491" s="57"/>
      <c r="RM491" s="57"/>
      <c r="RN491" s="57"/>
      <c r="RO491" s="57"/>
      <c r="RP491" s="57"/>
      <c r="RQ491" s="57"/>
      <c r="RR491" s="57"/>
      <c r="RS491" s="57"/>
      <c r="RT491" s="57"/>
      <c r="RU491" s="57"/>
      <c r="RV491" s="57"/>
      <c r="RW491" s="57"/>
      <c r="RX491" s="57"/>
      <c r="RY491" s="57"/>
      <c r="RZ491" s="57"/>
      <c r="SA491" s="57"/>
      <c r="SB491" s="57"/>
      <c r="SC491" s="57"/>
      <c r="SD491" s="57"/>
      <c r="SE491" s="57"/>
      <c r="SF491" s="57"/>
      <c r="SG491" s="57"/>
      <c r="SH491" s="57"/>
      <c r="SI491" s="57"/>
      <c r="SJ491" s="57"/>
      <c r="SK491" s="57"/>
      <c r="SL491" s="57"/>
      <c r="SM491" s="57"/>
      <c r="SN491" s="57"/>
      <c r="SO491" s="57"/>
      <c r="SP491" s="57"/>
      <c r="SQ491" s="57"/>
      <c r="SR491" s="57"/>
      <c r="SS491" s="57"/>
      <c r="ST491" s="57"/>
      <c r="SU491" s="57"/>
      <c r="SV491" s="57"/>
      <c r="SW491" s="57"/>
      <c r="SX491" s="57"/>
      <c r="SY491" s="57"/>
      <c r="SZ491" s="57"/>
      <c r="TA491" s="57"/>
      <c r="TB491" s="57"/>
      <c r="TC491" s="57"/>
      <c r="TD491" s="57"/>
      <c r="TE491" s="57"/>
      <c r="TF491" s="57"/>
      <c r="TG491" s="57"/>
      <c r="TH491" s="57"/>
      <c r="TI491" s="57"/>
      <c r="TJ491" s="57"/>
      <c r="TK491" s="57"/>
      <c r="TL491" s="57"/>
      <c r="TM491" s="57"/>
      <c r="TN491" s="57"/>
      <c r="TO491" s="57"/>
      <c r="TP491" s="57"/>
      <c r="TQ491" s="57"/>
      <c r="TR491" s="57"/>
      <c r="TS491" s="57"/>
      <c r="TT491" s="57"/>
      <c r="TU491" s="57"/>
      <c r="TV491" s="57"/>
      <c r="TW491" s="57"/>
      <c r="TX491" s="57"/>
      <c r="TY491" s="57"/>
      <c r="TZ491" s="57"/>
      <c r="UA491" s="57"/>
      <c r="UB491" s="57"/>
      <c r="UC491" s="57"/>
      <c r="UD491" s="57"/>
      <c r="UE491" s="57"/>
      <c r="UF491" s="57"/>
      <c r="UG491" s="57"/>
      <c r="UH491" s="57"/>
      <c r="UI491" s="57"/>
      <c r="UJ491" s="57"/>
      <c r="UK491" s="57"/>
      <c r="UL491" s="57"/>
      <c r="UM491" s="57"/>
      <c r="UN491" s="57"/>
      <c r="UO491" s="57"/>
      <c r="UP491" s="57"/>
      <c r="UQ491" s="57"/>
      <c r="UR491" s="57"/>
      <c r="US491" s="57"/>
      <c r="UT491" s="57"/>
      <c r="UU491" s="57"/>
      <c r="UV491" s="57"/>
      <c r="UW491" s="57"/>
      <c r="UX491" s="57"/>
      <c r="UY491" s="57"/>
      <c r="UZ491" s="57"/>
      <c r="VA491" s="57"/>
      <c r="VB491" s="57"/>
      <c r="VC491" s="57"/>
      <c r="VD491" s="57"/>
      <c r="VE491" s="57"/>
      <c r="VF491" s="57"/>
      <c r="VG491" s="57"/>
      <c r="VH491" s="57"/>
      <c r="VI491" s="57"/>
      <c r="VJ491" s="57"/>
      <c r="VK491" s="57"/>
      <c r="VL491" s="57"/>
      <c r="VM491" s="57"/>
      <c r="VN491" s="57"/>
      <c r="VO491" s="57"/>
      <c r="VP491" s="57"/>
      <c r="VQ491" s="57"/>
      <c r="VR491" s="57"/>
      <c r="VS491" s="57"/>
      <c r="VT491" s="57"/>
      <c r="VU491" s="57"/>
      <c r="VV491" s="57"/>
      <c r="VW491" s="57"/>
      <c r="VX491" s="57"/>
      <c r="VY491" s="57"/>
      <c r="VZ491" s="57"/>
      <c r="WA491" s="57"/>
      <c r="WB491" s="57"/>
      <c r="WC491" s="57"/>
      <c r="WD491" s="57"/>
      <c r="WE491" s="57"/>
      <c r="WF491" s="57"/>
      <c r="WG491" s="57"/>
      <c r="WH491" s="57"/>
      <c r="WI491" s="57"/>
      <c r="WJ491" s="57"/>
      <c r="WK491" s="57"/>
      <c r="WL491" s="57"/>
      <c r="WM491" s="57"/>
      <c r="WN491" s="57"/>
      <c r="WO491" s="57"/>
      <c r="WP491" s="57"/>
      <c r="WQ491" s="57"/>
      <c r="WR491" s="57"/>
      <c r="WS491" s="57"/>
      <c r="WT491" s="57"/>
      <c r="WU491" s="57"/>
      <c r="WV491" s="57"/>
      <c r="WW491" s="57"/>
      <c r="WX491" s="57"/>
      <c r="WY491" s="57"/>
      <c r="WZ491" s="57"/>
      <c r="XA491" s="57"/>
      <c r="XB491" s="57"/>
      <c r="XC491" s="57"/>
      <c r="XD491" s="57"/>
      <c r="XE491" s="57"/>
      <c r="XF491" s="57"/>
      <c r="XG491" s="57"/>
      <c r="XH491" s="57"/>
      <c r="XI491" s="57"/>
      <c r="XJ491" s="57"/>
      <c r="XK491" s="57"/>
      <c r="XL491" s="57"/>
      <c r="XM491" s="57"/>
      <c r="XN491" s="57"/>
      <c r="XO491" s="57"/>
      <c r="XP491" s="57"/>
      <c r="XQ491" s="57"/>
      <c r="XR491" s="57"/>
      <c r="XS491" s="57"/>
      <c r="XT491" s="57"/>
      <c r="XU491" s="57"/>
      <c r="XV491" s="57"/>
      <c r="XW491" s="57"/>
    </row>
    <row r="492">
      <c r="AI492" s="57"/>
      <c r="BR492" s="57"/>
      <c r="DA492" s="57"/>
      <c r="EJ492" s="57"/>
      <c r="EK492" s="57"/>
      <c r="EL492" s="57"/>
      <c r="EM492" s="57"/>
      <c r="EN492" s="57"/>
      <c r="EO492" s="57"/>
      <c r="EP492" s="57"/>
      <c r="EQ492" s="57"/>
      <c r="ER492" s="57"/>
      <c r="ES492" s="57"/>
      <c r="ET492" s="57"/>
      <c r="EU492" s="57"/>
      <c r="EV492" s="57"/>
      <c r="EW492" s="57"/>
      <c r="EX492" s="57"/>
      <c r="EY492" s="57"/>
      <c r="EZ492" s="57"/>
      <c r="FA492" s="57"/>
      <c r="FB492" s="57"/>
      <c r="FC492" s="57"/>
      <c r="FD492" s="57"/>
      <c r="FE492" s="57"/>
      <c r="FF492" s="57"/>
      <c r="FG492" s="57"/>
      <c r="FH492" s="57"/>
      <c r="FI492" s="57"/>
      <c r="FJ492" s="57"/>
      <c r="FK492" s="57"/>
      <c r="FL492" s="57"/>
      <c r="FM492" s="57"/>
      <c r="FN492" s="57"/>
      <c r="FO492" s="57"/>
      <c r="FP492" s="57"/>
      <c r="FQ492" s="57"/>
      <c r="FR492" s="57"/>
      <c r="FS492" s="57"/>
      <c r="FT492" s="57"/>
      <c r="FU492" s="57"/>
      <c r="FV492" s="57"/>
      <c r="FW492" s="57"/>
      <c r="FX492" s="57"/>
      <c r="FY492" s="57"/>
      <c r="FZ492" s="57"/>
      <c r="GA492" s="57"/>
      <c r="GB492" s="57"/>
      <c r="GC492" s="57"/>
      <c r="GD492" s="57"/>
      <c r="GE492" s="57"/>
      <c r="GF492" s="57"/>
      <c r="GG492" s="57"/>
      <c r="GH492" s="57"/>
      <c r="GI492" s="57"/>
      <c r="GJ492" s="57"/>
      <c r="GK492" s="57"/>
      <c r="GL492" s="57"/>
      <c r="GM492" s="57"/>
      <c r="GN492" s="57"/>
      <c r="GO492" s="57"/>
      <c r="GP492" s="57"/>
      <c r="GQ492" s="57"/>
      <c r="GR492" s="57"/>
      <c r="GS492" s="57"/>
      <c r="GT492" s="57"/>
      <c r="GU492" s="57"/>
      <c r="GV492" s="57"/>
      <c r="GW492" s="57"/>
      <c r="GX492" s="57"/>
      <c r="GY492" s="57"/>
      <c r="GZ492" s="57"/>
      <c r="HA492" s="57"/>
      <c r="HB492" s="57"/>
      <c r="HC492" s="57"/>
      <c r="HD492" s="57"/>
      <c r="HE492" s="57"/>
      <c r="HF492" s="57"/>
      <c r="HG492" s="57"/>
      <c r="HH492" s="57"/>
      <c r="HI492" s="57"/>
      <c r="HJ492" s="57"/>
      <c r="HK492" s="57"/>
      <c r="HL492" s="57"/>
      <c r="HM492" s="57"/>
      <c r="HN492" s="57"/>
      <c r="HO492" s="57"/>
      <c r="HP492" s="57"/>
      <c r="HQ492" s="57"/>
      <c r="HR492" s="57"/>
      <c r="HS492" s="57"/>
      <c r="HT492" s="57"/>
      <c r="HU492" s="57"/>
      <c r="HV492" s="57"/>
      <c r="HW492" s="57"/>
      <c r="HX492" s="57"/>
      <c r="HY492" s="57"/>
      <c r="HZ492" s="57"/>
      <c r="IA492" s="57"/>
      <c r="IB492" s="57"/>
      <c r="IC492" s="57"/>
      <c r="ID492" s="57"/>
      <c r="IE492" s="57"/>
      <c r="IF492" s="57"/>
      <c r="IG492" s="57"/>
      <c r="IH492" s="57"/>
      <c r="II492" s="57"/>
      <c r="IJ492" s="57"/>
      <c r="IK492" s="57"/>
      <c r="IL492" s="57"/>
      <c r="IM492" s="57"/>
      <c r="IN492" s="57"/>
      <c r="IO492" s="57"/>
      <c r="IP492" s="57"/>
      <c r="IQ492" s="57"/>
      <c r="IR492" s="57"/>
      <c r="IS492" s="57"/>
      <c r="IT492" s="57"/>
      <c r="IU492" s="57"/>
      <c r="IV492" s="57"/>
      <c r="IW492" s="57"/>
      <c r="IX492" s="57"/>
      <c r="IY492" s="57"/>
      <c r="IZ492" s="57"/>
      <c r="JA492" s="57"/>
      <c r="JB492" s="57"/>
      <c r="JC492" s="57"/>
      <c r="JD492" s="57"/>
      <c r="JE492" s="57"/>
      <c r="JF492" s="57"/>
      <c r="JG492" s="57"/>
      <c r="JH492" s="57"/>
      <c r="JI492" s="57"/>
      <c r="JJ492" s="57"/>
      <c r="JK492" s="57"/>
      <c r="JL492" s="57"/>
      <c r="JM492" s="57"/>
      <c r="JN492" s="57"/>
      <c r="JO492" s="57"/>
      <c r="JP492" s="57"/>
      <c r="JQ492" s="57"/>
      <c r="JR492" s="57"/>
      <c r="JS492" s="57"/>
      <c r="JT492" s="57"/>
      <c r="JU492" s="57"/>
      <c r="JV492" s="57"/>
      <c r="JW492" s="57"/>
      <c r="JX492" s="57"/>
      <c r="JY492" s="57"/>
      <c r="JZ492" s="57"/>
      <c r="KA492" s="57"/>
      <c r="KB492" s="57"/>
      <c r="KC492" s="57"/>
      <c r="KD492" s="57"/>
      <c r="KE492" s="57"/>
      <c r="KF492" s="57"/>
      <c r="KG492" s="57"/>
      <c r="KH492" s="57"/>
      <c r="KI492" s="57"/>
      <c r="KJ492" s="57"/>
      <c r="KK492" s="57"/>
      <c r="KL492" s="57"/>
      <c r="KM492" s="57"/>
      <c r="KN492" s="57"/>
      <c r="KO492" s="57"/>
      <c r="KP492" s="57"/>
      <c r="KQ492" s="57"/>
      <c r="KR492" s="57"/>
      <c r="KS492" s="57"/>
      <c r="KT492" s="57"/>
      <c r="KU492" s="57"/>
      <c r="KV492" s="57"/>
      <c r="KW492" s="57"/>
      <c r="KX492" s="57"/>
      <c r="KY492" s="57"/>
      <c r="KZ492" s="57"/>
      <c r="LA492" s="57"/>
      <c r="LB492" s="57"/>
      <c r="LC492" s="57"/>
      <c r="LD492" s="57"/>
      <c r="LE492" s="57"/>
      <c r="LF492" s="57"/>
      <c r="LG492" s="57"/>
      <c r="LH492" s="57"/>
      <c r="LI492" s="57"/>
      <c r="LJ492" s="57"/>
      <c r="LK492" s="57"/>
      <c r="LL492" s="57"/>
      <c r="LM492" s="57"/>
      <c r="LN492" s="57"/>
      <c r="LO492" s="57"/>
      <c r="LP492" s="57"/>
      <c r="LQ492" s="57"/>
      <c r="LR492" s="57"/>
      <c r="LS492" s="57"/>
      <c r="LT492" s="57"/>
      <c r="LU492" s="57"/>
      <c r="LV492" s="57"/>
      <c r="LW492" s="57"/>
      <c r="LX492" s="57"/>
      <c r="LY492" s="57"/>
      <c r="LZ492" s="57"/>
      <c r="MA492" s="57"/>
      <c r="MB492" s="57"/>
      <c r="MC492" s="57"/>
      <c r="MD492" s="57"/>
      <c r="ME492" s="57"/>
      <c r="MF492" s="57"/>
      <c r="MG492" s="57"/>
      <c r="MH492" s="57"/>
      <c r="MI492" s="57"/>
      <c r="MJ492" s="57"/>
      <c r="MK492" s="57"/>
      <c r="ML492" s="57"/>
      <c r="MM492" s="57"/>
      <c r="MN492" s="57"/>
      <c r="MO492" s="57"/>
      <c r="MP492" s="57"/>
      <c r="MQ492" s="57"/>
      <c r="MR492" s="57"/>
      <c r="MS492" s="57"/>
      <c r="MT492" s="57"/>
      <c r="MU492" s="57"/>
      <c r="MV492" s="57"/>
      <c r="MW492" s="57"/>
      <c r="MX492" s="57"/>
      <c r="MY492" s="57"/>
      <c r="MZ492" s="57"/>
      <c r="NA492" s="57"/>
      <c r="NB492" s="57"/>
      <c r="NC492" s="57"/>
      <c r="ND492" s="57"/>
      <c r="NE492" s="57"/>
      <c r="NF492" s="57"/>
      <c r="NG492" s="57"/>
      <c r="NH492" s="57"/>
      <c r="NI492" s="57"/>
      <c r="NJ492" s="57"/>
      <c r="NK492" s="57"/>
      <c r="NL492" s="57"/>
      <c r="NM492" s="57"/>
      <c r="NN492" s="57"/>
      <c r="NO492" s="57"/>
      <c r="NP492" s="57"/>
      <c r="NQ492" s="57"/>
      <c r="NR492" s="57"/>
      <c r="NS492" s="57"/>
      <c r="NT492" s="57"/>
      <c r="NU492" s="57"/>
      <c r="NV492" s="57"/>
      <c r="NW492" s="57"/>
      <c r="NX492" s="57"/>
      <c r="NY492" s="57"/>
      <c r="NZ492" s="57"/>
      <c r="OA492" s="57"/>
      <c r="OB492" s="57"/>
      <c r="OC492" s="57"/>
      <c r="OD492" s="57"/>
      <c r="OE492" s="57"/>
      <c r="OF492" s="57"/>
      <c r="OG492" s="57"/>
      <c r="OH492" s="57"/>
      <c r="OI492" s="57"/>
      <c r="OJ492" s="57"/>
      <c r="OK492" s="57"/>
      <c r="OL492" s="57"/>
      <c r="OM492" s="57"/>
      <c r="ON492" s="57"/>
      <c r="OO492" s="57"/>
      <c r="OP492" s="57"/>
      <c r="OQ492" s="57"/>
      <c r="OR492" s="57"/>
      <c r="OS492" s="57"/>
      <c r="OT492" s="57"/>
      <c r="OU492" s="57"/>
      <c r="OV492" s="57"/>
      <c r="OW492" s="57"/>
      <c r="OX492" s="57"/>
      <c r="OY492" s="57"/>
      <c r="OZ492" s="57"/>
      <c r="PA492" s="57"/>
      <c r="PB492" s="57"/>
      <c r="PC492" s="57"/>
      <c r="PD492" s="57"/>
      <c r="PE492" s="57"/>
      <c r="PF492" s="57"/>
      <c r="PG492" s="57"/>
      <c r="PH492" s="57"/>
      <c r="PI492" s="57"/>
      <c r="PJ492" s="57"/>
      <c r="PK492" s="57"/>
      <c r="PL492" s="57"/>
      <c r="PM492" s="57"/>
      <c r="PN492" s="57"/>
      <c r="PO492" s="57"/>
      <c r="PP492" s="57"/>
      <c r="PQ492" s="57"/>
      <c r="PR492" s="57"/>
      <c r="PS492" s="57"/>
      <c r="PT492" s="57"/>
      <c r="PU492" s="57"/>
      <c r="PV492" s="57"/>
      <c r="PW492" s="57"/>
      <c r="PX492" s="57"/>
      <c r="PY492" s="57"/>
      <c r="PZ492" s="57"/>
      <c r="QA492" s="57"/>
      <c r="QB492" s="57"/>
      <c r="QC492" s="57"/>
      <c r="QD492" s="57"/>
      <c r="QE492" s="57"/>
      <c r="QF492" s="57"/>
      <c r="QG492" s="57"/>
      <c r="QH492" s="57"/>
      <c r="QI492" s="57"/>
      <c r="QJ492" s="57"/>
      <c r="QK492" s="57"/>
      <c r="QL492" s="57"/>
      <c r="QM492" s="57"/>
      <c r="QN492" s="57"/>
      <c r="QO492" s="57"/>
      <c r="QP492" s="57"/>
      <c r="QQ492" s="57"/>
      <c r="QR492" s="57"/>
      <c r="QS492" s="57"/>
      <c r="QT492" s="57"/>
      <c r="QU492" s="57"/>
      <c r="QV492" s="57"/>
      <c r="QW492" s="57"/>
      <c r="QX492" s="57"/>
      <c r="QY492" s="57"/>
      <c r="QZ492" s="57"/>
      <c r="RA492" s="57"/>
      <c r="RB492" s="57"/>
      <c r="RC492" s="57"/>
      <c r="RD492" s="57"/>
      <c r="RE492" s="57"/>
      <c r="RF492" s="57"/>
      <c r="RG492" s="57"/>
      <c r="RH492" s="57"/>
      <c r="RI492" s="57"/>
      <c r="RJ492" s="57"/>
      <c r="RK492" s="57"/>
      <c r="RL492" s="57"/>
      <c r="RM492" s="57"/>
      <c r="RN492" s="57"/>
      <c r="RO492" s="57"/>
      <c r="RP492" s="57"/>
      <c r="RQ492" s="57"/>
      <c r="RR492" s="57"/>
      <c r="RS492" s="57"/>
      <c r="RT492" s="57"/>
      <c r="RU492" s="57"/>
      <c r="RV492" s="57"/>
      <c r="RW492" s="57"/>
      <c r="RX492" s="57"/>
      <c r="RY492" s="57"/>
      <c r="RZ492" s="57"/>
      <c r="SA492" s="57"/>
      <c r="SB492" s="57"/>
      <c r="SC492" s="57"/>
      <c r="SD492" s="57"/>
      <c r="SE492" s="57"/>
      <c r="SF492" s="57"/>
      <c r="SG492" s="57"/>
      <c r="SH492" s="57"/>
      <c r="SI492" s="57"/>
      <c r="SJ492" s="57"/>
      <c r="SK492" s="57"/>
      <c r="SL492" s="57"/>
      <c r="SM492" s="57"/>
      <c r="SN492" s="57"/>
      <c r="SO492" s="57"/>
      <c r="SP492" s="57"/>
      <c r="SQ492" s="57"/>
      <c r="SR492" s="57"/>
      <c r="SS492" s="57"/>
      <c r="ST492" s="57"/>
      <c r="SU492" s="57"/>
      <c r="SV492" s="57"/>
      <c r="SW492" s="57"/>
      <c r="SX492" s="57"/>
      <c r="SY492" s="57"/>
      <c r="SZ492" s="57"/>
      <c r="TA492" s="57"/>
      <c r="TB492" s="57"/>
      <c r="TC492" s="57"/>
      <c r="TD492" s="57"/>
      <c r="TE492" s="57"/>
      <c r="TF492" s="57"/>
      <c r="TG492" s="57"/>
      <c r="TH492" s="57"/>
      <c r="TI492" s="57"/>
      <c r="TJ492" s="57"/>
      <c r="TK492" s="57"/>
      <c r="TL492" s="57"/>
      <c r="TM492" s="57"/>
      <c r="TN492" s="57"/>
      <c r="TO492" s="57"/>
      <c r="TP492" s="57"/>
      <c r="TQ492" s="57"/>
      <c r="TR492" s="57"/>
      <c r="TS492" s="57"/>
      <c r="TT492" s="57"/>
      <c r="TU492" s="57"/>
      <c r="TV492" s="57"/>
      <c r="TW492" s="57"/>
      <c r="TX492" s="57"/>
      <c r="TY492" s="57"/>
      <c r="TZ492" s="57"/>
      <c r="UA492" s="57"/>
      <c r="UB492" s="57"/>
      <c r="UC492" s="57"/>
      <c r="UD492" s="57"/>
      <c r="UE492" s="57"/>
      <c r="UF492" s="57"/>
      <c r="UG492" s="57"/>
      <c r="UH492" s="57"/>
      <c r="UI492" s="57"/>
      <c r="UJ492" s="57"/>
      <c r="UK492" s="57"/>
      <c r="UL492" s="57"/>
      <c r="UM492" s="57"/>
      <c r="UN492" s="57"/>
      <c r="UO492" s="57"/>
      <c r="UP492" s="57"/>
      <c r="UQ492" s="57"/>
      <c r="UR492" s="57"/>
      <c r="US492" s="57"/>
      <c r="UT492" s="57"/>
      <c r="UU492" s="57"/>
      <c r="UV492" s="57"/>
      <c r="UW492" s="57"/>
      <c r="UX492" s="57"/>
      <c r="UY492" s="57"/>
      <c r="UZ492" s="57"/>
      <c r="VA492" s="57"/>
      <c r="VB492" s="57"/>
      <c r="VC492" s="57"/>
      <c r="VD492" s="57"/>
      <c r="VE492" s="57"/>
      <c r="VF492" s="57"/>
      <c r="VG492" s="57"/>
      <c r="VH492" s="57"/>
      <c r="VI492" s="57"/>
      <c r="VJ492" s="57"/>
      <c r="VK492" s="57"/>
      <c r="VL492" s="57"/>
      <c r="VM492" s="57"/>
      <c r="VN492" s="57"/>
      <c r="VO492" s="57"/>
      <c r="VP492" s="57"/>
      <c r="VQ492" s="57"/>
      <c r="VR492" s="57"/>
      <c r="VS492" s="57"/>
      <c r="VT492" s="57"/>
      <c r="VU492" s="57"/>
      <c r="VV492" s="57"/>
      <c r="VW492" s="57"/>
      <c r="VX492" s="57"/>
      <c r="VY492" s="57"/>
      <c r="VZ492" s="57"/>
      <c r="WA492" s="57"/>
      <c r="WB492" s="57"/>
      <c r="WC492" s="57"/>
      <c r="WD492" s="57"/>
      <c r="WE492" s="57"/>
      <c r="WF492" s="57"/>
      <c r="WG492" s="57"/>
      <c r="WH492" s="57"/>
      <c r="WI492" s="57"/>
      <c r="WJ492" s="57"/>
      <c r="WK492" s="57"/>
      <c r="WL492" s="57"/>
      <c r="WM492" s="57"/>
      <c r="WN492" s="57"/>
      <c r="WO492" s="57"/>
      <c r="WP492" s="57"/>
      <c r="WQ492" s="57"/>
      <c r="WR492" s="57"/>
      <c r="WS492" s="57"/>
      <c r="WT492" s="57"/>
      <c r="WU492" s="57"/>
      <c r="WV492" s="57"/>
      <c r="WW492" s="57"/>
      <c r="WX492" s="57"/>
      <c r="WY492" s="57"/>
      <c r="WZ492" s="57"/>
      <c r="XA492" s="57"/>
      <c r="XB492" s="57"/>
      <c r="XC492" s="57"/>
      <c r="XD492" s="57"/>
      <c r="XE492" s="57"/>
      <c r="XF492" s="57"/>
      <c r="XG492" s="57"/>
      <c r="XH492" s="57"/>
      <c r="XI492" s="57"/>
      <c r="XJ492" s="57"/>
      <c r="XK492" s="57"/>
      <c r="XL492" s="57"/>
      <c r="XM492" s="57"/>
      <c r="XN492" s="57"/>
      <c r="XO492" s="57"/>
      <c r="XP492" s="57"/>
      <c r="XQ492" s="57"/>
      <c r="XR492" s="57"/>
      <c r="XS492" s="57"/>
      <c r="XT492" s="57"/>
      <c r="XU492" s="57"/>
      <c r="XV492" s="57"/>
      <c r="XW492" s="57"/>
    </row>
    <row r="493">
      <c r="AI493" s="57"/>
      <c r="BR493" s="57"/>
      <c r="DA493" s="57"/>
      <c r="EJ493" s="57"/>
      <c r="EK493" s="57"/>
      <c r="EL493" s="57"/>
      <c r="EM493" s="57"/>
      <c r="EN493" s="57"/>
      <c r="EO493" s="57"/>
      <c r="EP493" s="57"/>
      <c r="EQ493" s="57"/>
      <c r="ER493" s="57"/>
      <c r="ES493" s="57"/>
      <c r="ET493" s="57"/>
      <c r="EU493" s="57"/>
      <c r="EV493" s="57"/>
      <c r="EW493" s="57"/>
      <c r="EX493" s="57"/>
      <c r="EY493" s="57"/>
      <c r="EZ493" s="57"/>
      <c r="FA493" s="57"/>
      <c r="FB493" s="57"/>
      <c r="FC493" s="57"/>
      <c r="FD493" s="57"/>
      <c r="FE493" s="57"/>
      <c r="FF493" s="57"/>
      <c r="FG493" s="57"/>
      <c r="FH493" s="57"/>
      <c r="FI493" s="57"/>
      <c r="FJ493" s="57"/>
      <c r="FK493" s="57"/>
      <c r="FL493" s="57"/>
      <c r="FM493" s="57"/>
      <c r="FN493" s="57"/>
      <c r="FO493" s="57"/>
      <c r="FP493" s="57"/>
      <c r="FQ493" s="57"/>
      <c r="FR493" s="57"/>
      <c r="FS493" s="57"/>
      <c r="FT493" s="57"/>
      <c r="FU493" s="57"/>
      <c r="FV493" s="57"/>
      <c r="FW493" s="57"/>
      <c r="FX493" s="57"/>
      <c r="FY493" s="57"/>
      <c r="FZ493" s="57"/>
      <c r="GA493" s="57"/>
      <c r="GB493" s="57"/>
      <c r="GC493" s="57"/>
      <c r="GD493" s="57"/>
      <c r="GE493" s="57"/>
      <c r="GF493" s="57"/>
      <c r="GG493" s="57"/>
      <c r="GH493" s="57"/>
      <c r="GI493" s="57"/>
      <c r="GJ493" s="57"/>
      <c r="GK493" s="57"/>
      <c r="GL493" s="57"/>
      <c r="GM493" s="57"/>
      <c r="GN493" s="57"/>
      <c r="GO493" s="57"/>
      <c r="GP493" s="57"/>
      <c r="GQ493" s="57"/>
      <c r="GR493" s="57"/>
      <c r="GS493" s="57"/>
      <c r="GT493" s="57"/>
      <c r="GU493" s="57"/>
      <c r="GV493" s="57"/>
      <c r="GW493" s="57"/>
      <c r="GX493" s="57"/>
      <c r="GY493" s="57"/>
      <c r="GZ493" s="57"/>
      <c r="HA493" s="57"/>
      <c r="HB493" s="57"/>
      <c r="HC493" s="57"/>
      <c r="HD493" s="57"/>
      <c r="HE493" s="57"/>
      <c r="HF493" s="57"/>
      <c r="HG493" s="57"/>
      <c r="HH493" s="57"/>
      <c r="HI493" s="57"/>
      <c r="HJ493" s="57"/>
      <c r="HK493" s="57"/>
      <c r="HL493" s="57"/>
      <c r="HM493" s="57"/>
      <c r="HN493" s="57"/>
      <c r="HO493" s="57"/>
      <c r="HP493" s="57"/>
      <c r="HQ493" s="57"/>
      <c r="HR493" s="57"/>
      <c r="HS493" s="57"/>
      <c r="HT493" s="57"/>
      <c r="HU493" s="57"/>
      <c r="HV493" s="57"/>
      <c r="HW493" s="57"/>
      <c r="HX493" s="57"/>
      <c r="HY493" s="57"/>
      <c r="HZ493" s="57"/>
      <c r="IA493" s="57"/>
      <c r="IB493" s="57"/>
      <c r="IC493" s="57"/>
      <c r="ID493" s="57"/>
      <c r="IE493" s="57"/>
      <c r="IF493" s="57"/>
      <c r="IG493" s="57"/>
      <c r="IH493" s="57"/>
      <c r="II493" s="57"/>
      <c r="IJ493" s="57"/>
      <c r="IK493" s="57"/>
      <c r="IL493" s="57"/>
      <c r="IM493" s="57"/>
      <c r="IN493" s="57"/>
      <c r="IO493" s="57"/>
      <c r="IP493" s="57"/>
      <c r="IQ493" s="57"/>
      <c r="IR493" s="57"/>
      <c r="IS493" s="57"/>
      <c r="IT493" s="57"/>
      <c r="IU493" s="57"/>
      <c r="IV493" s="57"/>
      <c r="IW493" s="57"/>
      <c r="IX493" s="57"/>
      <c r="IY493" s="57"/>
      <c r="IZ493" s="57"/>
      <c r="JA493" s="57"/>
      <c r="JB493" s="57"/>
      <c r="JC493" s="57"/>
      <c r="JD493" s="57"/>
      <c r="JE493" s="57"/>
      <c r="JF493" s="57"/>
      <c r="JG493" s="57"/>
      <c r="JH493" s="57"/>
      <c r="JI493" s="57"/>
      <c r="JJ493" s="57"/>
      <c r="JK493" s="57"/>
      <c r="JL493" s="57"/>
      <c r="JM493" s="57"/>
      <c r="JN493" s="57"/>
      <c r="JO493" s="57"/>
      <c r="JP493" s="57"/>
      <c r="JQ493" s="57"/>
      <c r="JR493" s="57"/>
      <c r="JS493" s="57"/>
      <c r="JT493" s="57"/>
      <c r="JU493" s="57"/>
      <c r="JV493" s="57"/>
      <c r="JW493" s="57"/>
      <c r="JX493" s="57"/>
      <c r="JY493" s="57"/>
      <c r="JZ493" s="57"/>
      <c r="KA493" s="57"/>
      <c r="KB493" s="57"/>
      <c r="KC493" s="57"/>
      <c r="KD493" s="57"/>
      <c r="KE493" s="57"/>
      <c r="KF493" s="57"/>
      <c r="KG493" s="57"/>
      <c r="KH493" s="57"/>
      <c r="KI493" s="57"/>
      <c r="KJ493" s="57"/>
      <c r="KK493" s="57"/>
      <c r="KL493" s="57"/>
      <c r="KM493" s="57"/>
      <c r="KN493" s="57"/>
      <c r="KO493" s="57"/>
      <c r="KP493" s="57"/>
      <c r="KQ493" s="57"/>
      <c r="KR493" s="57"/>
      <c r="KS493" s="57"/>
      <c r="KT493" s="57"/>
      <c r="KU493" s="57"/>
      <c r="KV493" s="57"/>
      <c r="KW493" s="57"/>
      <c r="KX493" s="57"/>
      <c r="KY493" s="57"/>
      <c r="KZ493" s="57"/>
      <c r="LA493" s="57"/>
      <c r="LB493" s="57"/>
      <c r="LC493" s="57"/>
      <c r="LD493" s="57"/>
      <c r="LE493" s="57"/>
      <c r="LF493" s="57"/>
      <c r="LG493" s="57"/>
      <c r="LH493" s="57"/>
      <c r="LI493" s="57"/>
      <c r="LJ493" s="57"/>
      <c r="LK493" s="57"/>
      <c r="LL493" s="57"/>
      <c r="LM493" s="57"/>
      <c r="LN493" s="57"/>
      <c r="LO493" s="57"/>
      <c r="LP493" s="57"/>
      <c r="LQ493" s="57"/>
      <c r="LR493" s="57"/>
      <c r="LS493" s="57"/>
      <c r="LT493" s="57"/>
      <c r="LU493" s="57"/>
      <c r="LV493" s="57"/>
      <c r="LW493" s="57"/>
      <c r="LX493" s="57"/>
      <c r="LY493" s="57"/>
      <c r="LZ493" s="57"/>
      <c r="MA493" s="57"/>
      <c r="MB493" s="57"/>
      <c r="MC493" s="57"/>
      <c r="MD493" s="57"/>
      <c r="ME493" s="57"/>
      <c r="MF493" s="57"/>
      <c r="MG493" s="57"/>
      <c r="MH493" s="57"/>
      <c r="MI493" s="57"/>
      <c r="MJ493" s="57"/>
      <c r="MK493" s="57"/>
      <c r="ML493" s="57"/>
      <c r="MM493" s="57"/>
      <c r="MN493" s="57"/>
      <c r="MO493" s="57"/>
      <c r="MP493" s="57"/>
      <c r="MQ493" s="57"/>
      <c r="MR493" s="57"/>
      <c r="MS493" s="57"/>
      <c r="MT493" s="57"/>
      <c r="MU493" s="57"/>
      <c r="MV493" s="57"/>
      <c r="MW493" s="57"/>
      <c r="MX493" s="57"/>
      <c r="MY493" s="57"/>
      <c r="MZ493" s="57"/>
      <c r="NA493" s="57"/>
      <c r="NB493" s="57"/>
      <c r="NC493" s="57"/>
      <c r="ND493" s="57"/>
      <c r="NE493" s="57"/>
      <c r="NF493" s="57"/>
      <c r="NG493" s="57"/>
      <c r="NH493" s="57"/>
      <c r="NI493" s="57"/>
      <c r="NJ493" s="57"/>
      <c r="NK493" s="57"/>
      <c r="NL493" s="57"/>
      <c r="NM493" s="57"/>
      <c r="NN493" s="57"/>
      <c r="NO493" s="57"/>
      <c r="NP493" s="57"/>
      <c r="NQ493" s="57"/>
      <c r="NR493" s="57"/>
      <c r="NS493" s="57"/>
      <c r="NT493" s="57"/>
      <c r="NU493" s="57"/>
      <c r="NV493" s="57"/>
      <c r="NW493" s="57"/>
      <c r="NX493" s="57"/>
      <c r="NY493" s="57"/>
      <c r="NZ493" s="57"/>
      <c r="OA493" s="57"/>
      <c r="OB493" s="57"/>
      <c r="OC493" s="57"/>
      <c r="OD493" s="57"/>
      <c r="OE493" s="57"/>
      <c r="OF493" s="57"/>
      <c r="OG493" s="57"/>
      <c r="OH493" s="57"/>
      <c r="OI493" s="57"/>
      <c r="OJ493" s="57"/>
      <c r="OK493" s="57"/>
      <c r="OL493" s="57"/>
      <c r="OM493" s="57"/>
      <c r="ON493" s="57"/>
      <c r="OO493" s="57"/>
      <c r="OP493" s="57"/>
      <c r="OQ493" s="57"/>
      <c r="OR493" s="57"/>
      <c r="OS493" s="57"/>
      <c r="OT493" s="57"/>
      <c r="OU493" s="57"/>
      <c r="OV493" s="57"/>
      <c r="OW493" s="57"/>
      <c r="OX493" s="57"/>
      <c r="OY493" s="57"/>
      <c r="OZ493" s="57"/>
      <c r="PA493" s="57"/>
      <c r="PB493" s="57"/>
      <c r="PC493" s="57"/>
      <c r="PD493" s="57"/>
      <c r="PE493" s="57"/>
      <c r="PF493" s="57"/>
      <c r="PG493" s="57"/>
      <c r="PH493" s="57"/>
      <c r="PI493" s="57"/>
      <c r="PJ493" s="57"/>
      <c r="PK493" s="57"/>
      <c r="PL493" s="57"/>
      <c r="PM493" s="57"/>
      <c r="PN493" s="57"/>
      <c r="PO493" s="57"/>
      <c r="PP493" s="57"/>
      <c r="PQ493" s="57"/>
      <c r="PR493" s="57"/>
      <c r="PS493" s="57"/>
      <c r="PT493" s="57"/>
      <c r="PU493" s="57"/>
      <c r="PV493" s="57"/>
      <c r="PW493" s="57"/>
      <c r="PX493" s="57"/>
      <c r="PY493" s="57"/>
      <c r="PZ493" s="57"/>
      <c r="QA493" s="57"/>
      <c r="QB493" s="57"/>
      <c r="QC493" s="57"/>
      <c r="QD493" s="57"/>
      <c r="QE493" s="57"/>
      <c r="QF493" s="57"/>
      <c r="QG493" s="57"/>
      <c r="QH493" s="57"/>
      <c r="QI493" s="57"/>
      <c r="QJ493" s="57"/>
      <c r="QK493" s="57"/>
      <c r="QL493" s="57"/>
      <c r="QM493" s="57"/>
      <c r="QN493" s="57"/>
      <c r="QO493" s="57"/>
      <c r="QP493" s="57"/>
      <c r="QQ493" s="57"/>
      <c r="QR493" s="57"/>
      <c r="QS493" s="57"/>
      <c r="QT493" s="57"/>
      <c r="QU493" s="57"/>
      <c r="QV493" s="57"/>
      <c r="QW493" s="57"/>
      <c r="QX493" s="57"/>
      <c r="QY493" s="57"/>
      <c r="QZ493" s="57"/>
      <c r="RA493" s="57"/>
      <c r="RB493" s="57"/>
      <c r="RC493" s="57"/>
      <c r="RD493" s="57"/>
      <c r="RE493" s="57"/>
      <c r="RF493" s="57"/>
      <c r="RG493" s="57"/>
      <c r="RH493" s="57"/>
      <c r="RI493" s="57"/>
      <c r="RJ493" s="57"/>
      <c r="RK493" s="57"/>
      <c r="RL493" s="57"/>
      <c r="RM493" s="57"/>
      <c r="RN493" s="57"/>
      <c r="RO493" s="57"/>
      <c r="RP493" s="57"/>
      <c r="RQ493" s="57"/>
      <c r="RR493" s="57"/>
      <c r="RS493" s="57"/>
      <c r="RT493" s="57"/>
      <c r="RU493" s="57"/>
      <c r="RV493" s="57"/>
      <c r="RW493" s="57"/>
      <c r="RX493" s="57"/>
      <c r="RY493" s="57"/>
      <c r="RZ493" s="57"/>
      <c r="SA493" s="57"/>
      <c r="SB493" s="57"/>
      <c r="SC493" s="57"/>
      <c r="SD493" s="57"/>
      <c r="SE493" s="57"/>
      <c r="SF493" s="57"/>
      <c r="SG493" s="57"/>
      <c r="SH493" s="57"/>
      <c r="SI493" s="57"/>
      <c r="SJ493" s="57"/>
      <c r="SK493" s="57"/>
      <c r="SL493" s="57"/>
      <c r="SM493" s="57"/>
      <c r="SN493" s="57"/>
      <c r="SO493" s="57"/>
      <c r="SP493" s="57"/>
      <c r="SQ493" s="57"/>
      <c r="SR493" s="57"/>
      <c r="SS493" s="57"/>
      <c r="ST493" s="57"/>
      <c r="SU493" s="57"/>
      <c r="SV493" s="57"/>
      <c r="SW493" s="57"/>
      <c r="SX493" s="57"/>
      <c r="SY493" s="57"/>
      <c r="SZ493" s="57"/>
      <c r="TA493" s="57"/>
      <c r="TB493" s="57"/>
      <c r="TC493" s="57"/>
      <c r="TD493" s="57"/>
      <c r="TE493" s="57"/>
      <c r="TF493" s="57"/>
      <c r="TG493" s="57"/>
      <c r="TH493" s="57"/>
      <c r="TI493" s="57"/>
      <c r="TJ493" s="57"/>
      <c r="TK493" s="57"/>
      <c r="TL493" s="57"/>
      <c r="TM493" s="57"/>
      <c r="TN493" s="57"/>
      <c r="TO493" s="57"/>
      <c r="TP493" s="57"/>
      <c r="TQ493" s="57"/>
      <c r="TR493" s="57"/>
      <c r="TS493" s="57"/>
      <c r="TT493" s="57"/>
      <c r="TU493" s="57"/>
      <c r="TV493" s="57"/>
      <c r="TW493" s="57"/>
      <c r="TX493" s="57"/>
      <c r="TY493" s="57"/>
      <c r="TZ493" s="57"/>
      <c r="UA493" s="57"/>
      <c r="UB493" s="57"/>
      <c r="UC493" s="57"/>
      <c r="UD493" s="57"/>
      <c r="UE493" s="57"/>
      <c r="UF493" s="57"/>
      <c r="UG493" s="57"/>
      <c r="UH493" s="57"/>
      <c r="UI493" s="57"/>
      <c r="UJ493" s="57"/>
      <c r="UK493" s="57"/>
      <c r="UL493" s="57"/>
      <c r="UM493" s="57"/>
      <c r="UN493" s="57"/>
      <c r="UO493" s="57"/>
      <c r="UP493" s="57"/>
      <c r="UQ493" s="57"/>
      <c r="UR493" s="57"/>
      <c r="US493" s="57"/>
      <c r="UT493" s="57"/>
      <c r="UU493" s="57"/>
      <c r="UV493" s="57"/>
      <c r="UW493" s="57"/>
      <c r="UX493" s="57"/>
      <c r="UY493" s="57"/>
      <c r="UZ493" s="57"/>
      <c r="VA493" s="57"/>
      <c r="VB493" s="57"/>
      <c r="VC493" s="57"/>
      <c r="VD493" s="57"/>
      <c r="VE493" s="57"/>
      <c r="VF493" s="57"/>
      <c r="VG493" s="57"/>
      <c r="VH493" s="57"/>
      <c r="VI493" s="57"/>
      <c r="VJ493" s="57"/>
      <c r="VK493" s="57"/>
      <c r="VL493" s="57"/>
      <c r="VM493" s="57"/>
      <c r="VN493" s="57"/>
      <c r="VO493" s="57"/>
      <c r="VP493" s="57"/>
      <c r="VQ493" s="57"/>
      <c r="VR493" s="57"/>
      <c r="VS493" s="57"/>
      <c r="VT493" s="57"/>
      <c r="VU493" s="57"/>
      <c r="VV493" s="57"/>
      <c r="VW493" s="57"/>
      <c r="VX493" s="57"/>
      <c r="VY493" s="57"/>
      <c r="VZ493" s="57"/>
      <c r="WA493" s="57"/>
      <c r="WB493" s="57"/>
      <c r="WC493" s="57"/>
      <c r="WD493" s="57"/>
      <c r="WE493" s="57"/>
      <c r="WF493" s="57"/>
      <c r="WG493" s="57"/>
      <c r="WH493" s="57"/>
      <c r="WI493" s="57"/>
      <c r="WJ493" s="57"/>
      <c r="WK493" s="57"/>
      <c r="WL493" s="57"/>
      <c r="WM493" s="57"/>
      <c r="WN493" s="57"/>
      <c r="WO493" s="57"/>
      <c r="WP493" s="57"/>
      <c r="WQ493" s="57"/>
      <c r="WR493" s="57"/>
      <c r="WS493" s="57"/>
      <c r="WT493" s="57"/>
      <c r="WU493" s="57"/>
      <c r="WV493" s="57"/>
      <c r="WW493" s="57"/>
      <c r="WX493" s="57"/>
      <c r="WY493" s="57"/>
      <c r="WZ493" s="57"/>
      <c r="XA493" s="57"/>
      <c r="XB493" s="57"/>
      <c r="XC493" s="57"/>
      <c r="XD493" s="57"/>
      <c r="XE493" s="57"/>
      <c r="XF493" s="57"/>
      <c r="XG493" s="57"/>
      <c r="XH493" s="57"/>
      <c r="XI493" s="57"/>
      <c r="XJ493" s="57"/>
      <c r="XK493" s="57"/>
      <c r="XL493" s="57"/>
      <c r="XM493" s="57"/>
      <c r="XN493" s="57"/>
      <c r="XO493" s="57"/>
      <c r="XP493" s="57"/>
      <c r="XQ493" s="57"/>
      <c r="XR493" s="57"/>
      <c r="XS493" s="57"/>
      <c r="XT493" s="57"/>
      <c r="XU493" s="57"/>
      <c r="XV493" s="57"/>
      <c r="XW493" s="57"/>
    </row>
    <row r="494">
      <c r="AI494" s="57"/>
      <c r="BR494" s="57"/>
      <c r="DA494" s="57"/>
      <c r="EJ494" s="57"/>
      <c r="EK494" s="57"/>
      <c r="EL494" s="57"/>
      <c r="EM494" s="57"/>
      <c r="EN494" s="57"/>
      <c r="EO494" s="57"/>
      <c r="EP494" s="57"/>
      <c r="EQ494" s="57"/>
      <c r="ER494" s="57"/>
      <c r="ES494" s="57"/>
      <c r="ET494" s="57"/>
      <c r="EU494" s="57"/>
      <c r="EV494" s="57"/>
      <c r="EW494" s="57"/>
      <c r="EX494" s="57"/>
      <c r="EY494" s="57"/>
      <c r="EZ494" s="57"/>
      <c r="FA494" s="57"/>
      <c r="FB494" s="57"/>
      <c r="FC494" s="57"/>
      <c r="FD494" s="57"/>
      <c r="FE494" s="57"/>
      <c r="FF494" s="57"/>
      <c r="FG494" s="57"/>
      <c r="FH494" s="57"/>
      <c r="FI494" s="57"/>
      <c r="FJ494" s="57"/>
      <c r="FK494" s="57"/>
      <c r="FL494" s="57"/>
      <c r="FM494" s="57"/>
      <c r="FN494" s="57"/>
      <c r="FO494" s="57"/>
      <c r="FP494" s="57"/>
      <c r="FQ494" s="57"/>
      <c r="FR494" s="57"/>
      <c r="FS494" s="57"/>
      <c r="FT494" s="57"/>
      <c r="FU494" s="57"/>
      <c r="FV494" s="57"/>
      <c r="FW494" s="57"/>
      <c r="FX494" s="57"/>
      <c r="FY494" s="57"/>
      <c r="FZ494" s="57"/>
      <c r="GA494" s="57"/>
      <c r="GB494" s="57"/>
      <c r="GC494" s="57"/>
      <c r="GD494" s="57"/>
      <c r="GE494" s="57"/>
      <c r="GF494" s="57"/>
      <c r="GG494" s="57"/>
      <c r="GH494" s="57"/>
      <c r="GI494" s="57"/>
      <c r="GJ494" s="57"/>
      <c r="GK494" s="57"/>
      <c r="GL494" s="57"/>
      <c r="GM494" s="57"/>
      <c r="GN494" s="57"/>
      <c r="GO494" s="57"/>
      <c r="GP494" s="57"/>
      <c r="GQ494" s="57"/>
      <c r="GR494" s="57"/>
      <c r="GS494" s="57"/>
      <c r="GT494" s="57"/>
      <c r="GU494" s="57"/>
      <c r="GV494" s="57"/>
      <c r="GW494" s="57"/>
      <c r="GX494" s="57"/>
      <c r="GY494" s="57"/>
      <c r="GZ494" s="57"/>
      <c r="HA494" s="57"/>
      <c r="HB494" s="57"/>
      <c r="HC494" s="57"/>
      <c r="HD494" s="57"/>
      <c r="HE494" s="57"/>
      <c r="HF494" s="57"/>
      <c r="HG494" s="57"/>
      <c r="HH494" s="57"/>
      <c r="HI494" s="57"/>
      <c r="HJ494" s="57"/>
      <c r="HK494" s="57"/>
      <c r="HL494" s="57"/>
      <c r="HM494" s="57"/>
      <c r="HN494" s="57"/>
      <c r="HO494" s="57"/>
      <c r="HP494" s="57"/>
      <c r="HQ494" s="57"/>
      <c r="HR494" s="57"/>
      <c r="HS494" s="57"/>
      <c r="HT494" s="57"/>
      <c r="HU494" s="57"/>
      <c r="HV494" s="57"/>
      <c r="HW494" s="57"/>
      <c r="HX494" s="57"/>
      <c r="HY494" s="57"/>
      <c r="HZ494" s="57"/>
      <c r="IA494" s="57"/>
      <c r="IB494" s="57"/>
      <c r="IC494" s="57"/>
      <c r="ID494" s="57"/>
      <c r="IE494" s="57"/>
      <c r="IF494" s="57"/>
      <c r="IG494" s="57"/>
      <c r="IH494" s="57"/>
      <c r="II494" s="57"/>
      <c r="IJ494" s="57"/>
      <c r="IK494" s="57"/>
      <c r="IL494" s="57"/>
      <c r="IM494" s="57"/>
      <c r="IN494" s="57"/>
      <c r="IO494" s="57"/>
      <c r="IP494" s="57"/>
      <c r="IQ494" s="57"/>
      <c r="IR494" s="57"/>
      <c r="IS494" s="57"/>
      <c r="IT494" s="57"/>
      <c r="IU494" s="57"/>
      <c r="IV494" s="57"/>
      <c r="IW494" s="57"/>
      <c r="IX494" s="57"/>
      <c r="IY494" s="57"/>
      <c r="IZ494" s="57"/>
      <c r="JA494" s="57"/>
      <c r="JB494" s="57"/>
      <c r="JC494" s="57"/>
      <c r="JD494" s="57"/>
      <c r="JE494" s="57"/>
      <c r="JF494" s="57"/>
      <c r="JG494" s="57"/>
      <c r="JH494" s="57"/>
      <c r="JI494" s="57"/>
      <c r="JJ494" s="57"/>
      <c r="JK494" s="57"/>
      <c r="JL494" s="57"/>
      <c r="JM494" s="57"/>
      <c r="JN494" s="57"/>
      <c r="JO494" s="57"/>
      <c r="JP494" s="57"/>
      <c r="JQ494" s="57"/>
      <c r="JR494" s="57"/>
      <c r="JS494" s="57"/>
      <c r="JT494" s="57"/>
      <c r="JU494" s="57"/>
      <c r="JV494" s="57"/>
      <c r="JW494" s="57"/>
      <c r="JX494" s="57"/>
      <c r="JY494" s="57"/>
      <c r="JZ494" s="57"/>
      <c r="KA494" s="57"/>
      <c r="KB494" s="57"/>
      <c r="KC494" s="57"/>
      <c r="KD494" s="57"/>
      <c r="KE494" s="57"/>
      <c r="KF494" s="57"/>
      <c r="KG494" s="57"/>
      <c r="KH494" s="57"/>
      <c r="KI494" s="57"/>
      <c r="KJ494" s="57"/>
      <c r="KK494" s="57"/>
      <c r="KL494" s="57"/>
      <c r="KM494" s="57"/>
      <c r="KN494" s="57"/>
      <c r="KO494" s="57"/>
      <c r="KP494" s="57"/>
      <c r="KQ494" s="57"/>
      <c r="KR494" s="57"/>
      <c r="KS494" s="57"/>
      <c r="KT494" s="57"/>
      <c r="KU494" s="57"/>
      <c r="KV494" s="57"/>
      <c r="KW494" s="57"/>
      <c r="KX494" s="57"/>
      <c r="KY494" s="57"/>
      <c r="KZ494" s="57"/>
      <c r="LA494" s="57"/>
      <c r="LB494" s="57"/>
      <c r="LC494" s="57"/>
      <c r="LD494" s="57"/>
      <c r="LE494" s="57"/>
      <c r="LF494" s="57"/>
      <c r="LG494" s="57"/>
      <c r="LH494" s="57"/>
      <c r="LI494" s="57"/>
      <c r="LJ494" s="57"/>
      <c r="LK494" s="57"/>
      <c r="LL494" s="57"/>
      <c r="LM494" s="57"/>
      <c r="LN494" s="57"/>
      <c r="LO494" s="57"/>
      <c r="LP494" s="57"/>
      <c r="LQ494" s="57"/>
      <c r="LR494" s="57"/>
      <c r="LS494" s="57"/>
      <c r="LT494" s="57"/>
      <c r="LU494" s="57"/>
      <c r="LV494" s="57"/>
      <c r="LW494" s="57"/>
      <c r="LX494" s="57"/>
      <c r="LY494" s="57"/>
      <c r="LZ494" s="57"/>
      <c r="MA494" s="57"/>
      <c r="MB494" s="57"/>
      <c r="MC494" s="57"/>
      <c r="MD494" s="57"/>
      <c r="ME494" s="57"/>
      <c r="MF494" s="57"/>
      <c r="MG494" s="57"/>
      <c r="MH494" s="57"/>
      <c r="MI494" s="57"/>
      <c r="MJ494" s="57"/>
      <c r="MK494" s="57"/>
      <c r="ML494" s="57"/>
      <c r="MM494" s="57"/>
      <c r="MN494" s="57"/>
      <c r="MO494" s="57"/>
      <c r="MP494" s="57"/>
      <c r="MQ494" s="57"/>
      <c r="MR494" s="57"/>
      <c r="MS494" s="57"/>
      <c r="MT494" s="57"/>
      <c r="MU494" s="57"/>
      <c r="MV494" s="57"/>
      <c r="MW494" s="57"/>
      <c r="MX494" s="57"/>
      <c r="MY494" s="57"/>
      <c r="MZ494" s="57"/>
      <c r="NA494" s="57"/>
      <c r="NB494" s="57"/>
      <c r="NC494" s="57"/>
      <c r="ND494" s="57"/>
      <c r="NE494" s="57"/>
      <c r="NF494" s="57"/>
      <c r="NG494" s="57"/>
      <c r="NH494" s="57"/>
      <c r="NI494" s="57"/>
      <c r="NJ494" s="57"/>
      <c r="NK494" s="57"/>
      <c r="NL494" s="57"/>
      <c r="NM494" s="57"/>
      <c r="NN494" s="57"/>
      <c r="NO494" s="57"/>
      <c r="NP494" s="57"/>
      <c r="NQ494" s="57"/>
      <c r="NR494" s="57"/>
      <c r="NS494" s="57"/>
      <c r="NT494" s="57"/>
      <c r="NU494" s="57"/>
      <c r="NV494" s="57"/>
      <c r="NW494" s="57"/>
      <c r="NX494" s="57"/>
      <c r="NY494" s="57"/>
      <c r="NZ494" s="57"/>
      <c r="OA494" s="57"/>
      <c r="OB494" s="57"/>
      <c r="OC494" s="57"/>
      <c r="OD494" s="57"/>
      <c r="OE494" s="57"/>
      <c r="OF494" s="57"/>
      <c r="OG494" s="57"/>
      <c r="OH494" s="57"/>
      <c r="OI494" s="57"/>
      <c r="OJ494" s="57"/>
      <c r="OK494" s="57"/>
      <c r="OL494" s="57"/>
      <c r="OM494" s="57"/>
      <c r="ON494" s="57"/>
      <c r="OO494" s="57"/>
      <c r="OP494" s="57"/>
      <c r="OQ494" s="57"/>
      <c r="OR494" s="57"/>
      <c r="OS494" s="57"/>
      <c r="OT494" s="57"/>
      <c r="OU494" s="57"/>
      <c r="OV494" s="57"/>
      <c r="OW494" s="57"/>
      <c r="OX494" s="57"/>
      <c r="OY494" s="57"/>
      <c r="OZ494" s="57"/>
      <c r="PA494" s="57"/>
      <c r="PB494" s="57"/>
      <c r="PC494" s="57"/>
      <c r="PD494" s="57"/>
      <c r="PE494" s="57"/>
      <c r="PF494" s="57"/>
      <c r="PG494" s="57"/>
      <c r="PH494" s="57"/>
      <c r="PI494" s="57"/>
      <c r="PJ494" s="57"/>
      <c r="PK494" s="57"/>
      <c r="PL494" s="57"/>
      <c r="PM494" s="57"/>
      <c r="PN494" s="57"/>
      <c r="PO494" s="57"/>
      <c r="PP494" s="57"/>
      <c r="PQ494" s="57"/>
      <c r="PR494" s="57"/>
      <c r="PS494" s="57"/>
      <c r="PT494" s="57"/>
      <c r="PU494" s="57"/>
      <c r="PV494" s="57"/>
      <c r="PW494" s="57"/>
      <c r="PX494" s="57"/>
      <c r="PY494" s="57"/>
      <c r="PZ494" s="57"/>
      <c r="QA494" s="57"/>
      <c r="QB494" s="57"/>
      <c r="QC494" s="57"/>
      <c r="QD494" s="57"/>
      <c r="QE494" s="57"/>
      <c r="QF494" s="57"/>
      <c r="QG494" s="57"/>
      <c r="QH494" s="57"/>
      <c r="QI494" s="57"/>
      <c r="QJ494" s="57"/>
      <c r="QK494" s="57"/>
      <c r="QL494" s="57"/>
      <c r="QM494" s="57"/>
      <c r="QN494" s="57"/>
      <c r="QO494" s="57"/>
      <c r="QP494" s="57"/>
      <c r="QQ494" s="57"/>
      <c r="QR494" s="57"/>
      <c r="QS494" s="57"/>
      <c r="QT494" s="57"/>
      <c r="QU494" s="57"/>
      <c r="QV494" s="57"/>
      <c r="QW494" s="57"/>
      <c r="QX494" s="57"/>
      <c r="QY494" s="57"/>
      <c r="QZ494" s="57"/>
      <c r="RA494" s="57"/>
      <c r="RB494" s="57"/>
      <c r="RC494" s="57"/>
      <c r="RD494" s="57"/>
      <c r="RE494" s="57"/>
      <c r="RF494" s="57"/>
      <c r="RG494" s="57"/>
      <c r="RH494" s="57"/>
      <c r="RI494" s="57"/>
      <c r="RJ494" s="57"/>
      <c r="RK494" s="57"/>
      <c r="RL494" s="57"/>
      <c r="RM494" s="57"/>
      <c r="RN494" s="57"/>
      <c r="RO494" s="57"/>
      <c r="RP494" s="57"/>
      <c r="RQ494" s="57"/>
      <c r="RR494" s="57"/>
      <c r="RS494" s="57"/>
      <c r="RT494" s="57"/>
      <c r="RU494" s="57"/>
      <c r="RV494" s="57"/>
      <c r="RW494" s="57"/>
      <c r="RX494" s="57"/>
      <c r="RY494" s="57"/>
      <c r="RZ494" s="57"/>
      <c r="SA494" s="57"/>
      <c r="SB494" s="57"/>
      <c r="SC494" s="57"/>
      <c r="SD494" s="57"/>
      <c r="SE494" s="57"/>
      <c r="SF494" s="57"/>
      <c r="SG494" s="57"/>
      <c r="SH494" s="57"/>
      <c r="SI494" s="57"/>
      <c r="SJ494" s="57"/>
      <c r="SK494" s="57"/>
      <c r="SL494" s="57"/>
      <c r="SM494" s="57"/>
      <c r="SN494" s="57"/>
      <c r="SO494" s="57"/>
      <c r="SP494" s="57"/>
      <c r="SQ494" s="57"/>
      <c r="SR494" s="57"/>
      <c r="SS494" s="57"/>
      <c r="ST494" s="57"/>
      <c r="SU494" s="57"/>
      <c r="SV494" s="57"/>
      <c r="SW494" s="57"/>
      <c r="SX494" s="57"/>
      <c r="SY494" s="57"/>
      <c r="SZ494" s="57"/>
      <c r="TA494" s="57"/>
      <c r="TB494" s="57"/>
      <c r="TC494" s="57"/>
      <c r="TD494" s="57"/>
      <c r="TE494" s="57"/>
      <c r="TF494" s="57"/>
      <c r="TG494" s="57"/>
      <c r="TH494" s="57"/>
      <c r="TI494" s="57"/>
      <c r="TJ494" s="57"/>
      <c r="TK494" s="57"/>
      <c r="TL494" s="57"/>
      <c r="TM494" s="57"/>
      <c r="TN494" s="57"/>
      <c r="TO494" s="57"/>
      <c r="TP494" s="57"/>
      <c r="TQ494" s="57"/>
      <c r="TR494" s="57"/>
      <c r="TS494" s="57"/>
      <c r="TT494" s="57"/>
      <c r="TU494" s="57"/>
      <c r="TV494" s="57"/>
      <c r="TW494" s="57"/>
      <c r="TX494" s="57"/>
      <c r="TY494" s="57"/>
      <c r="TZ494" s="57"/>
      <c r="UA494" s="57"/>
      <c r="UB494" s="57"/>
      <c r="UC494" s="57"/>
      <c r="UD494" s="57"/>
      <c r="UE494" s="57"/>
      <c r="UF494" s="57"/>
      <c r="UG494" s="57"/>
      <c r="UH494" s="57"/>
      <c r="UI494" s="57"/>
      <c r="UJ494" s="57"/>
      <c r="UK494" s="57"/>
      <c r="UL494" s="57"/>
      <c r="UM494" s="57"/>
      <c r="UN494" s="57"/>
      <c r="UO494" s="57"/>
      <c r="UP494" s="57"/>
      <c r="UQ494" s="57"/>
      <c r="UR494" s="57"/>
      <c r="US494" s="57"/>
      <c r="UT494" s="57"/>
      <c r="UU494" s="57"/>
      <c r="UV494" s="57"/>
      <c r="UW494" s="57"/>
      <c r="UX494" s="57"/>
      <c r="UY494" s="57"/>
      <c r="UZ494" s="57"/>
      <c r="VA494" s="57"/>
      <c r="VB494" s="57"/>
      <c r="VC494" s="57"/>
      <c r="VD494" s="57"/>
      <c r="VE494" s="57"/>
      <c r="VF494" s="57"/>
      <c r="VG494" s="57"/>
      <c r="VH494" s="57"/>
      <c r="VI494" s="57"/>
      <c r="VJ494" s="57"/>
      <c r="VK494" s="57"/>
      <c r="VL494" s="57"/>
      <c r="VM494" s="57"/>
      <c r="VN494" s="57"/>
      <c r="VO494" s="57"/>
      <c r="VP494" s="57"/>
      <c r="VQ494" s="57"/>
      <c r="VR494" s="57"/>
      <c r="VS494" s="57"/>
      <c r="VT494" s="57"/>
      <c r="VU494" s="57"/>
      <c r="VV494" s="57"/>
      <c r="VW494" s="57"/>
      <c r="VX494" s="57"/>
      <c r="VY494" s="57"/>
      <c r="VZ494" s="57"/>
      <c r="WA494" s="57"/>
      <c r="WB494" s="57"/>
      <c r="WC494" s="57"/>
      <c r="WD494" s="57"/>
      <c r="WE494" s="57"/>
      <c r="WF494" s="57"/>
      <c r="WG494" s="57"/>
      <c r="WH494" s="57"/>
      <c r="WI494" s="57"/>
      <c r="WJ494" s="57"/>
      <c r="WK494" s="57"/>
      <c r="WL494" s="57"/>
      <c r="WM494" s="57"/>
      <c r="WN494" s="57"/>
      <c r="WO494" s="57"/>
      <c r="WP494" s="57"/>
      <c r="WQ494" s="57"/>
      <c r="WR494" s="57"/>
      <c r="WS494" s="57"/>
      <c r="WT494" s="57"/>
      <c r="WU494" s="57"/>
      <c r="WV494" s="57"/>
      <c r="WW494" s="57"/>
      <c r="WX494" s="57"/>
      <c r="WY494" s="57"/>
      <c r="WZ494" s="57"/>
      <c r="XA494" s="57"/>
      <c r="XB494" s="57"/>
      <c r="XC494" s="57"/>
      <c r="XD494" s="57"/>
      <c r="XE494" s="57"/>
      <c r="XF494" s="57"/>
      <c r="XG494" s="57"/>
      <c r="XH494" s="57"/>
      <c r="XI494" s="57"/>
      <c r="XJ494" s="57"/>
      <c r="XK494" s="57"/>
      <c r="XL494" s="57"/>
      <c r="XM494" s="57"/>
      <c r="XN494" s="57"/>
      <c r="XO494" s="57"/>
      <c r="XP494" s="57"/>
      <c r="XQ494" s="57"/>
      <c r="XR494" s="57"/>
      <c r="XS494" s="57"/>
      <c r="XT494" s="57"/>
      <c r="XU494" s="57"/>
      <c r="XV494" s="57"/>
      <c r="XW494" s="57"/>
    </row>
    <row r="495">
      <c r="AI495" s="57"/>
      <c r="BR495" s="57"/>
      <c r="DA495" s="57"/>
      <c r="EJ495" s="57"/>
      <c r="EK495" s="57"/>
      <c r="EL495" s="57"/>
      <c r="EM495" s="57"/>
      <c r="EN495" s="57"/>
      <c r="EO495" s="57"/>
      <c r="EP495" s="57"/>
      <c r="EQ495" s="57"/>
      <c r="ER495" s="57"/>
      <c r="ES495" s="57"/>
      <c r="ET495" s="57"/>
      <c r="EU495" s="57"/>
      <c r="EV495" s="57"/>
      <c r="EW495" s="57"/>
      <c r="EX495" s="57"/>
      <c r="EY495" s="57"/>
      <c r="EZ495" s="57"/>
      <c r="FA495" s="57"/>
      <c r="FB495" s="57"/>
      <c r="FC495" s="57"/>
      <c r="FD495" s="57"/>
      <c r="FE495" s="57"/>
      <c r="FF495" s="57"/>
      <c r="FG495" s="57"/>
      <c r="FH495" s="57"/>
      <c r="FI495" s="57"/>
      <c r="FJ495" s="57"/>
      <c r="FK495" s="57"/>
      <c r="FL495" s="57"/>
      <c r="FM495" s="57"/>
      <c r="FN495" s="57"/>
      <c r="FO495" s="57"/>
      <c r="FP495" s="57"/>
      <c r="FQ495" s="57"/>
      <c r="FR495" s="57"/>
      <c r="FS495" s="57"/>
      <c r="FT495" s="57"/>
      <c r="FU495" s="57"/>
      <c r="FV495" s="57"/>
      <c r="FW495" s="57"/>
      <c r="FX495" s="57"/>
      <c r="FY495" s="57"/>
      <c r="FZ495" s="57"/>
      <c r="GA495" s="57"/>
      <c r="GB495" s="57"/>
      <c r="GC495" s="57"/>
      <c r="GD495" s="57"/>
      <c r="GE495" s="57"/>
      <c r="GF495" s="57"/>
      <c r="GG495" s="57"/>
      <c r="GH495" s="57"/>
      <c r="GI495" s="57"/>
      <c r="GJ495" s="57"/>
      <c r="GK495" s="57"/>
      <c r="GL495" s="57"/>
      <c r="GM495" s="57"/>
      <c r="GN495" s="57"/>
      <c r="GO495" s="57"/>
      <c r="GP495" s="57"/>
      <c r="GQ495" s="57"/>
      <c r="GR495" s="57"/>
      <c r="GS495" s="57"/>
      <c r="GT495" s="57"/>
      <c r="GU495" s="57"/>
      <c r="GV495" s="57"/>
      <c r="GW495" s="57"/>
      <c r="GX495" s="57"/>
      <c r="GY495" s="57"/>
      <c r="GZ495" s="57"/>
      <c r="HA495" s="57"/>
      <c r="HB495" s="57"/>
      <c r="HC495" s="57"/>
      <c r="HD495" s="57"/>
      <c r="HE495" s="57"/>
      <c r="HF495" s="57"/>
      <c r="HG495" s="57"/>
      <c r="HH495" s="57"/>
      <c r="HI495" s="57"/>
      <c r="HJ495" s="57"/>
      <c r="HK495" s="57"/>
      <c r="HL495" s="57"/>
      <c r="HM495" s="57"/>
      <c r="HN495" s="57"/>
      <c r="HO495" s="57"/>
      <c r="HP495" s="57"/>
      <c r="HQ495" s="57"/>
      <c r="HR495" s="57"/>
      <c r="HS495" s="57"/>
      <c r="HT495" s="57"/>
      <c r="HU495" s="57"/>
      <c r="HV495" s="57"/>
      <c r="HW495" s="57"/>
      <c r="HX495" s="57"/>
      <c r="HY495" s="57"/>
      <c r="HZ495" s="57"/>
      <c r="IA495" s="57"/>
      <c r="IB495" s="57"/>
      <c r="IC495" s="57"/>
      <c r="ID495" s="57"/>
      <c r="IE495" s="57"/>
      <c r="IF495" s="57"/>
      <c r="IG495" s="57"/>
      <c r="IH495" s="57"/>
      <c r="II495" s="57"/>
      <c r="IJ495" s="57"/>
      <c r="IK495" s="57"/>
      <c r="IL495" s="57"/>
      <c r="IM495" s="57"/>
      <c r="IN495" s="57"/>
      <c r="IO495" s="57"/>
      <c r="IP495" s="57"/>
      <c r="IQ495" s="57"/>
      <c r="IR495" s="57"/>
      <c r="IS495" s="57"/>
      <c r="IT495" s="57"/>
      <c r="IU495" s="57"/>
      <c r="IV495" s="57"/>
      <c r="IW495" s="57"/>
      <c r="IX495" s="57"/>
      <c r="IY495" s="57"/>
      <c r="IZ495" s="57"/>
      <c r="JA495" s="57"/>
      <c r="JB495" s="57"/>
      <c r="JC495" s="57"/>
      <c r="JD495" s="57"/>
      <c r="JE495" s="57"/>
      <c r="JF495" s="57"/>
      <c r="JG495" s="57"/>
      <c r="JH495" s="57"/>
      <c r="JI495" s="57"/>
      <c r="JJ495" s="57"/>
      <c r="JK495" s="57"/>
      <c r="JL495" s="57"/>
      <c r="JM495" s="57"/>
      <c r="JN495" s="57"/>
      <c r="JO495" s="57"/>
      <c r="JP495" s="57"/>
      <c r="JQ495" s="57"/>
      <c r="JR495" s="57"/>
      <c r="JS495" s="57"/>
      <c r="JT495" s="57"/>
      <c r="JU495" s="57"/>
      <c r="JV495" s="57"/>
      <c r="JW495" s="57"/>
      <c r="JX495" s="57"/>
      <c r="JY495" s="57"/>
      <c r="JZ495" s="57"/>
      <c r="KA495" s="57"/>
      <c r="KB495" s="57"/>
      <c r="KC495" s="57"/>
      <c r="KD495" s="57"/>
      <c r="KE495" s="57"/>
      <c r="KF495" s="57"/>
      <c r="KG495" s="57"/>
      <c r="KH495" s="57"/>
      <c r="KI495" s="57"/>
      <c r="KJ495" s="57"/>
      <c r="KK495" s="57"/>
      <c r="KL495" s="57"/>
      <c r="KM495" s="57"/>
      <c r="KN495" s="57"/>
      <c r="KO495" s="57"/>
      <c r="KP495" s="57"/>
      <c r="KQ495" s="57"/>
      <c r="KR495" s="57"/>
      <c r="KS495" s="57"/>
      <c r="KT495" s="57"/>
      <c r="KU495" s="57"/>
      <c r="KV495" s="57"/>
      <c r="KW495" s="57"/>
      <c r="KX495" s="57"/>
      <c r="KY495" s="57"/>
      <c r="KZ495" s="57"/>
      <c r="LA495" s="57"/>
      <c r="LB495" s="57"/>
      <c r="LC495" s="57"/>
      <c r="LD495" s="57"/>
      <c r="LE495" s="57"/>
      <c r="LF495" s="57"/>
      <c r="LG495" s="57"/>
      <c r="LH495" s="57"/>
      <c r="LI495" s="57"/>
      <c r="LJ495" s="57"/>
      <c r="LK495" s="57"/>
      <c r="LL495" s="57"/>
      <c r="LM495" s="57"/>
      <c r="LN495" s="57"/>
      <c r="LO495" s="57"/>
      <c r="LP495" s="57"/>
      <c r="LQ495" s="57"/>
      <c r="LR495" s="57"/>
      <c r="LS495" s="57"/>
      <c r="LT495" s="57"/>
      <c r="LU495" s="57"/>
      <c r="LV495" s="57"/>
      <c r="LW495" s="57"/>
      <c r="LX495" s="57"/>
      <c r="LY495" s="57"/>
      <c r="LZ495" s="57"/>
      <c r="MA495" s="57"/>
      <c r="MB495" s="57"/>
      <c r="MC495" s="57"/>
      <c r="MD495" s="57"/>
      <c r="ME495" s="57"/>
      <c r="MF495" s="57"/>
      <c r="MG495" s="57"/>
      <c r="MH495" s="57"/>
      <c r="MI495" s="57"/>
      <c r="MJ495" s="57"/>
      <c r="MK495" s="57"/>
      <c r="ML495" s="57"/>
      <c r="MM495" s="57"/>
      <c r="MN495" s="57"/>
      <c r="MO495" s="57"/>
      <c r="MP495" s="57"/>
      <c r="MQ495" s="57"/>
      <c r="MR495" s="57"/>
      <c r="MS495" s="57"/>
      <c r="MT495" s="57"/>
      <c r="MU495" s="57"/>
      <c r="MV495" s="57"/>
      <c r="MW495" s="57"/>
      <c r="MX495" s="57"/>
      <c r="MY495" s="57"/>
      <c r="MZ495" s="57"/>
      <c r="NA495" s="57"/>
      <c r="NB495" s="57"/>
      <c r="NC495" s="57"/>
      <c r="ND495" s="57"/>
      <c r="NE495" s="57"/>
      <c r="NF495" s="57"/>
      <c r="NG495" s="57"/>
      <c r="NH495" s="57"/>
      <c r="NI495" s="57"/>
      <c r="NJ495" s="57"/>
      <c r="NK495" s="57"/>
      <c r="NL495" s="57"/>
      <c r="NM495" s="57"/>
      <c r="NN495" s="57"/>
      <c r="NO495" s="57"/>
      <c r="NP495" s="57"/>
      <c r="NQ495" s="57"/>
      <c r="NR495" s="57"/>
      <c r="NS495" s="57"/>
      <c r="NT495" s="57"/>
      <c r="NU495" s="57"/>
      <c r="NV495" s="57"/>
      <c r="NW495" s="57"/>
      <c r="NX495" s="57"/>
      <c r="NY495" s="57"/>
      <c r="NZ495" s="57"/>
      <c r="OA495" s="57"/>
      <c r="OB495" s="57"/>
      <c r="OC495" s="57"/>
      <c r="OD495" s="57"/>
      <c r="OE495" s="57"/>
      <c r="OF495" s="57"/>
      <c r="OG495" s="57"/>
      <c r="OH495" s="57"/>
      <c r="OI495" s="57"/>
      <c r="OJ495" s="57"/>
      <c r="OK495" s="57"/>
      <c r="OL495" s="57"/>
      <c r="OM495" s="57"/>
      <c r="ON495" s="57"/>
      <c r="OO495" s="57"/>
      <c r="OP495" s="57"/>
      <c r="OQ495" s="57"/>
      <c r="OR495" s="57"/>
      <c r="OS495" s="57"/>
      <c r="OT495" s="57"/>
      <c r="OU495" s="57"/>
      <c r="OV495" s="57"/>
      <c r="OW495" s="57"/>
      <c r="OX495" s="57"/>
      <c r="OY495" s="57"/>
      <c r="OZ495" s="57"/>
      <c r="PA495" s="57"/>
      <c r="PB495" s="57"/>
      <c r="PC495" s="57"/>
      <c r="PD495" s="57"/>
      <c r="PE495" s="57"/>
      <c r="PF495" s="57"/>
      <c r="PG495" s="57"/>
      <c r="PH495" s="57"/>
      <c r="PI495" s="57"/>
      <c r="PJ495" s="57"/>
      <c r="PK495" s="57"/>
      <c r="PL495" s="57"/>
      <c r="PM495" s="57"/>
      <c r="PN495" s="57"/>
      <c r="PO495" s="57"/>
      <c r="PP495" s="57"/>
      <c r="PQ495" s="57"/>
      <c r="PR495" s="57"/>
      <c r="PS495" s="57"/>
      <c r="PT495" s="57"/>
      <c r="PU495" s="57"/>
      <c r="PV495" s="57"/>
      <c r="PW495" s="57"/>
      <c r="PX495" s="57"/>
      <c r="PY495" s="57"/>
      <c r="PZ495" s="57"/>
      <c r="QA495" s="57"/>
      <c r="QB495" s="57"/>
      <c r="QC495" s="57"/>
      <c r="QD495" s="57"/>
      <c r="QE495" s="57"/>
      <c r="QF495" s="57"/>
      <c r="QG495" s="57"/>
      <c r="QH495" s="57"/>
      <c r="QI495" s="57"/>
      <c r="QJ495" s="57"/>
      <c r="QK495" s="57"/>
      <c r="QL495" s="57"/>
      <c r="QM495" s="57"/>
      <c r="QN495" s="57"/>
      <c r="QO495" s="57"/>
      <c r="QP495" s="57"/>
      <c r="QQ495" s="57"/>
      <c r="QR495" s="57"/>
      <c r="QS495" s="57"/>
      <c r="QT495" s="57"/>
      <c r="QU495" s="57"/>
      <c r="QV495" s="57"/>
      <c r="QW495" s="57"/>
      <c r="QX495" s="57"/>
      <c r="QY495" s="57"/>
      <c r="QZ495" s="57"/>
      <c r="RA495" s="57"/>
      <c r="RB495" s="57"/>
      <c r="RC495" s="57"/>
      <c r="RD495" s="57"/>
      <c r="RE495" s="57"/>
      <c r="RF495" s="57"/>
      <c r="RG495" s="57"/>
      <c r="RH495" s="57"/>
      <c r="RI495" s="57"/>
      <c r="RJ495" s="57"/>
      <c r="RK495" s="57"/>
      <c r="RL495" s="57"/>
      <c r="RM495" s="57"/>
      <c r="RN495" s="57"/>
      <c r="RO495" s="57"/>
      <c r="RP495" s="57"/>
      <c r="RQ495" s="57"/>
      <c r="RR495" s="57"/>
      <c r="RS495" s="57"/>
      <c r="RT495" s="57"/>
      <c r="RU495" s="57"/>
      <c r="RV495" s="57"/>
      <c r="RW495" s="57"/>
      <c r="RX495" s="57"/>
      <c r="RY495" s="57"/>
      <c r="RZ495" s="57"/>
      <c r="SA495" s="57"/>
      <c r="SB495" s="57"/>
      <c r="SC495" s="57"/>
      <c r="SD495" s="57"/>
      <c r="SE495" s="57"/>
      <c r="SF495" s="57"/>
      <c r="SG495" s="57"/>
      <c r="SH495" s="57"/>
      <c r="SI495" s="57"/>
      <c r="SJ495" s="57"/>
      <c r="SK495" s="57"/>
      <c r="SL495" s="57"/>
      <c r="SM495" s="57"/>
      <c r="SN495" s="57"/>
      <c r="SO495" s="57"/>
      <c r="SP495" s="57"/>
      <c r="SQ495" s="57"/>
      <c r="SR495" s="57"/>
      <c r="SS495" s="57"/>
      <c r="ST495" s="57"/>
      <c r="SU495" s="57"/>
      <c r="SV495" s="57"/>
      <c r="SW495" s="57"/>
      <c r="SX495" s="57"/>
      <c r="SY495" s="57"/>
      <c r="SZ495" s="57"/>
      <c r="TA495" s="57"/>
      <c r="TB495" s="57"/>
      <c r="TC495" s="57"/>
      <c r="TD495" s="57"/>
      <c r="TE495" s="57"/>
      <c r="TF495" s="57"/>
      <c r="TG495" s="57"/>
      <c r="TH495" s="57"/>
      <c r="TI495" s="57"/>
      <c r="TJ495" s="57"/>
      <c r="TK495" s="57"/>
      <c r="TL495" s="57"/>
      <c r="TM495" s="57"/>
      <c r="TN495" s="57"/>
      <c r="TO495" s="57"/>
      <c r="TP495" s="57"/>
      <c r="TQ495" s="57"/>
      <c r="TR495" s="57"/>
      <c r="TS495" s="57"/>
      <c r="TT495" s="57"/>
      <c r="TU495" s="57"/>
      <c r="TV495" s="57"/>
      <c r="TW495" s="57"/>
      <c r="TX495" s="57"/>
      <c r="TY495" s="57"/>
      <c r="TZ495" s="57"/>
      <c r="UA495" s="57"/>
      <c r="UB495" s="57"/>
      <c r="UC495" s="57"/>
      <c r="UD495" s="57"/>
      <c r="UE495" s="57"/>
      <c r="UF495" s="57"/>
      <c r="UG495" s="57"/>
      <c r="UH495" s="57"/>
      <c r="UI495" s="57"/>
      <c r="UJ495" s="57"/>
      <c r="UK495" s="57"/>
      <c r="UL495" s="57"/>
      <c r="UM495" s="57"/>
      <c r="UN495" s="57"/>
      <c r="UO495" s="57"/>
      <c r="UP495" s="57"/>
      <c r="UQ495" s="57"/>
      <c r="UR495" s="57"/>
      <c r="US495" s="57"/>
      <c r="UT495" s="57"/>
      <c r="UU495" s="57"/>
      <c r="UV495" s="57"/>
      <c r="UW495" s="57"/>
      <c r="UX495" s="57"/>
      <c r="UY495" s="57"/>
      <c r="UZ495" s="57"/>
      <c r="VA495" s="57"/>
      <c r="VB495" s="57"/>
      <c r="VC495" s="57"/>
      <c r="VD495" s="57"/>
      <c r="VE495" s="57"/>
      <c r="VF495" s="57"/>
      <c r="VG495" s="57"/>
      <c r="VH495" s="57"/>
      <c r="VI495" s="57"/>
      <c r="VJ495" s="57"/>
      <c r="VK495" s="57"/>
      <c r="VL495" s="57"/>
      <c r="VM495" s="57"/>
      <c r="VN495" s="57"/>
      <c r="VO495" s="57"/>
      <c r="VP495" s="57"/>
      <c r="VQ495" s="57"/>
      <c r="VR495" s="57"/>
      <c r="VS495" s="57"/>
      <c r="VT495" s="57"/>
      <c r="VU495" s="57"/>
      <c r="VV495" s="57"/>
      <c r="VW495" s="57"/>
      <c r="VX495" s="57"/>
      <c r="VY495" s="57"/>
      <c r="VZ495" s="57"/>
      <c r="WA495" s="57"/>
      <c r="WB495" s="57"/>
      <c r="WC495" s="57"/>
      <c r="WD495" s="57"/>
      <c r="WE495" s="57"/>
      <c r="WF495" s="57"/>
      <c r="WG495" s="57"/>
      <c r="WH495" s="57"/>
      <c r="WI495" s="57"/>
      <c r="WJ495" s="57"/>
      <c r="WK495" s="57"/>
      <c r="WL495" s="57"/>
      <c r="WM495" s="57"/>
      <c r="WN495" s="57"/>
      <c r="WO495" s="57"/>
      <c r="WP495" s="57"/>
      <c r="WQ495" s="57"/>
      <c r="WR495" s="57"/>
      <c r="WS495" s="57"/>
      <c r="WT495" s="57"/>
      <c r="WU495" s="57"/>
      <c r="WV495" s="57"/>
      <c r="WW495" s="57"/>
      <c r="WX495" s="57"/>
      <c r="WY495" s="57"/>
      <c r="WZ495" s="57"/>
      <c r="XA495" s="57"/>
      <c r="XB495" s="57"/>
      <c r="XC495" s="57"/>
      <c r="XD495" s="57"/>
      <c r="XE495" s="57"/>
      <c r="XF495" s="57"/>
      <c r="XG495" s="57"/>
      <c r="XH495" s="57"/>
      <c r="XI495" s="57"/>
      <c r="XJ495" s="57"/>
      <c r="XK495" s="57"/>
      <c r="XL495" s="57"/>
      <c r="XM495" s="57"/>
      <c r="XN495" s="57"/>
      <c r="XO495" s="57"/>
      <c r="XP495" s="57"/>
      <c r="XQ495" s="57"/>
      <c r="XR495" s="57"/>
      <c r="XS495" s="57"/>
      <c r="XT495" s="57"/>
      <c r="XU495" s="57"/>
      <c r="XV495" s="57"/>
      <c r="XW495" s="57"/>
    </row>
    <row r="496">
      <c r="AI496" s="57"/>
      <c r="BR496" s="57"/>
      <c r="DA496" s="57"/>
      <c r="EJ496" s="57"/>
      <c r="EK496" s="57"/>
      <c r="EL496" s="57"/>
      <c r="EM496" s="57"/>
      <c r="EN496" s="57"/>
      <c r="EO496" s="57"/>
      <c r="EP496" s="57"/>
      <c r="EQ496" s="57"/>
      <c r="ER496" s="57"/>
      <c r="ES496" s="57"/>
      <c r="ET496" s="57"/>
      <c r="EU496" s="57"/>
      <c r="EV496" s="57"/>
      <c r="EW496" s="57"/>
      <c r="EX496" s="57"/>
      <c r="EY496" s="57"/>
      <c r="EZ496" s="57"/>
      <c r="FA496" s="57"/>
      <c r="FB496" s="57"/>
      <c r="FC496" s="57"/>
      <c r="FD496" s="57"/>
      <c r="FE496" s="57"/>
      <c r="FF496" s="57"/>
      <c r="FG496" s="57"/>
      <c r="FH496" s="57"/>
      <c r="FI496" s="57"/>
      <c r="FJ496" s="57"/>
      <c r="FK496" s="57"/>
      <c r="FL496" s="57"/>
      <c r="FM496" s="57"/>
      <c r="FN496" s="57"/>
      <c r="FO496" s="57"/>
      <c r="FP496" s="57"/>
      <c r="FQ496" s="57"/>
      <c r="FR496" s="57"/>
      <c r="FS496" s="57"/>
      <c r="FT496" s="57"/>
      <c r="FU496" s="57"/>
      <c r="FV496" s="57"/>
      <c r="FW496" s="57"/>
      <c r="FX496" s="57"/>
      <c r="FY496" s="57"/>
      <c r="FZ496" s="57"/>
      <c r="GA496" s="57"/>
      <c r="GB496" s="57"/>
      <c r="GC496" s="57"/>
      <c r="GD496" s="57"/>
      <c r="GE496" s="57"/>
      <c r="GF496" s="57"/>
      <c r="GG496" s="57"/>
      <c r="GH496" s="57"/>
      <c r="GI496" s="57"/>
      <c r="GJ496" s="57"/>
      <c r="GK496" s="57"/>
      <c r="GL496" s="57"/>
      <c r="GM496" s="57"/>
      <c r="GN496" s="57"/>
      <c r="GO496" s="57"/>
      <c r="GP496" s="57"/>
      <c r="GQ496" s="57"/>
      <c r="GR496" s="57"/>
      <c r="GS496" s="57"/>
      <c r="GT496" s="57"/>
      <c r="GU496" s="57"/>
      <c r="GV496" s="57"/>
      <c r="GW496" s="57"/>
      <c r="GX496" s="57"/>
      <c r="GY496" s="57"/>
      <c r="GZ496" s="57"/>
      <c r="HA496" s="57"/>
      <c r="HB496" s="57"/>
      <c r="HC496" s="57"/>
      <c r="HD496" s="57"/>
      <c r="HE496" s="57"/>
      <c r="HF496" s="57"/>
      <c r="HG496" s="57"/>
      <c r="HH496" s="57"/>
      <c r="HI496" s="57"/>
      <c r="HJ496" s="57"/>
      <c r="HK496" s="57"/>
      <c r="HL496" s="57"/>
      <c r="HM496" s="57"/>
      <c r="HN496" s="57"/>
      <c r="HO496" s="57"/>
      <c r="HP496" s="57"/>
      <c r="HQ496" s="57"/>
      <c r="HR496" s="57"/>
      <c r="HS496" s="57"/>
      <c r="HT496" s="57"/>
      <c r="HU496" s="57"/>
      <c r="HV496" s="57"/>
      <c r="HW496" s="57"/>
      <c r="HX496" s="57"/>
      <c r="HY496" s="57"/>
      <c r="HZ496" s="57"/>
      <c r="IA496" s="57"/>
      <c r="IB496" s="57"/>
      <c r="IC496" s="57"/>
      <c r="ID496" s="57"/>
      <c r="IE496" s="57"/>
      <c r="IF496" s="57"/>
      <c r="IG496" s="57"/>
      <c r="IH496" s="57"/>
      <c r="II496" s="57"/>
      <c r="IJ496" s="57"/>
      <c r="IK496" s="57"/>
      <c r="IL496" s="57"/>
      <c r="IM496" s="57"/>
      <c r="IN496" s="57"/>
      <c r="IO496" s="57"/>
      <c r="IP496" s="57"/>
      <c r="IQ496" s="57"/>
      <c r="IR496" s="57"/>
      <c r="IS496" s="57"/>
      <c r="IT496" s="57"/>
      <c r="IU496" s="57"/>
      <c r="IV496" s="57"/>
      <c r="IW496" s="57"/>
      <c r="IX496" s="57"/>
      <c r="IY496" s="57"/>
      <c r="IZ496" s="57"/>
      <c r="JA496" s="57"/>
      <c r="JB496" s="57"/>
      <c r="JC496" s="57"/>
      <c r="JD496" s="57"/>
      <c r="JE496" s="57"/>
      <c r="JF496" s="57"/>
      <c r="JG496" s="57"/>
      <c r="JH496" s="57"/>
      <c r="JI496" s="57"/>
      <c r="JJ496" s="57"/>
      <c r="JK496" s="57"/>
      <c r="JL496" s="57"/>
      <c r="JM496" s="57"/>
      <c r="JN496" s="57"/>
      <c r="JO496" s="57"/>
      <c r="JP496" s="57"/>
      <c r="JQ496" s="57"/>
      <c r="JR496" s="57"/>
      <c r="JS496" s="57"/>
      <c r="JT496" s="57"/>
      <c r="JU496" s="57"/>
      <c r="JV496" s="57"/>
      <c r="JW496" s="57"/>
      <c r="JX496" s="57"/>
      <c r="JY496" s="57"/>
      <c r="JZ496" s="57"/>
      <c r="KA496" s="57"/>
      <c r="KB496" s="57"/>
      <c r="KC496" s="57"/>
      <c r="KD496" s="57"/>
      <c r="KE496" s="57"/>
      <c r="KF496" s="57"/>
      <c r="KG496" s="57"/>
      <c r="KH496" s="57"/>
      <c r="KI496" s="57"/>
      <c r="KJ496" s="57"/>
      <c r="KK496" s="57"/>
      <c r="KL496" s="57"/>
      <c r="KM496" s="57"/>
      <c r="KN496" s="57"/>
      <c r="KO496" s="57"/>
      <c r="KP496" s="57"/>
      <c r="KQ496" s="57"/>
      <c r="KR496" s="57"/>
      <c r="KS496" s="57"/>
      <c r="KT496" s="57"/>
      <c r="KU496" s="57"/>
      <c r="KV496" s="57"/>
      <c r="KW496" s="57"/>
      <c r="KX496" s="57"/>
      <c r="KY496" s="57"/>
      <c r="KZ496" s="57"/>
      <c r="LA496" s="57"/>
      <c r="LB496" s="57"/>
      <c r="LC496" s="57"/>
      <c r="LD496" s="57"/>
      <c r="LE496" s="57"/>
      <c r="LF496" s="57"/>
      <c r="LG496" s="57"/>
      <c r="LH496" s="57"/>
      <c r="LI496" s="57"/>
      <c r="LJ496" s="57"/>
      <c r="LK496" s="57"/>
      <c r="LL496" s="57"/>
      <c r="LM496" s="57"/>
      <c r="LN496" s="57"/>
      <c r="LO496" s="57"/>
      <c r="LP496" s="57"/>
      <c r="LQ496" s="57"/>
      <c r="LR496" s="57"/>
      <c r="LS496" s="57"/>
      <c r="LT496" s="57"/>
      <c r="LU496" s="57"/>
      <c r="LV496" s="57"/>
      <c r="LW496" s="57"/>
      <c r="LX496" s="57"/>
      <c r="LY496" s="57"/>
      <c r="LZ496" s="57"/>
      <c r="MA496" s="57"/>
      <c r="MB496" s="57"/>
      <c r="MC496" s="57"/>
      <c r="MD496" s="57"/>
      <c r="ME496" s="57"/>
      <c r="MF496" s="57"/>
      <c r="MG496" s="57"/>
      <c r="MH496" s="57"/>
      <c r="MI496" s="57"/>
      <c r="MJ496" s="57"/>
      <c r="MK496" s="57"/>
      <c r="ML496" s="57"/>
      <c r="MM496" s="57"/>
      <c r="MN496" s="57"/>
      <c r="MO496" s="57"/>
      <c r="MP496" s="57"/>
      <c r="MQ496" s="57"/>
      <c r="MR496" s="57"/>
      <c r="MS496" s="57"/>
      <c r="MT496" s="57"/>
      <c r="MU496" s="57"/>
      <c r="MV496" s="57"/>
      <c r="MW496" s="57"/>
      <c r="MX496" s="57"/>
      <c r="MY496" s="57"/>
      <c r="MZ496" s="57"/>
      <c r="NA496" s="57"/>
      <c r="NB496" s="57"/>
      <c r="NC496" s="57"/>
      <c r="ND496" s="57"/>
      <c r="NE496" s="57"/>
      <c r="NF496" s="57"/>
      <c r="NG496" s="57"/>
      <c r="NH496" s="57"/>
      <c r="NI496" s="57"/>
      <c r="NJ496" s="57"/>
      <c r="NK496" s="57"/>
      <c r="NL496" s="57"/>
      <c r="NM496" s="57"/>
      <c r="NN496" s="57"/>
      <c r="NO496" s="57"/>
      <c r="NP496" s="57"/>
      <c r="NQ496" s="57"/>
      <c r="NR496" s="57"/>
      <c r="NS496" s="57"/>
      <c r="NT496" s="57"/>
      <c r="NU496" s="57"/>
      <c r="NV496" s="57"/>
      <c r="NW496" s="57"/>
      <c r="NX496" s="57"/>
      <c r="NY496" s="57"/>
      <c r="NZ496" s="57"/>
      <c r="OA496" s="57"/>
      <c r="OB496" s="57"/>
      <c r="OC496" s="57"/>
      <c r="OD496" s="57"/>
      <c r="OE496" s="57"/>
      <c r="OF496" s="57"/>
      <c r="OG496" s="57"/>
      <c r="OH496" s="57"/>
      <c r="OI496" s="57"/>
      <c r="OJ496" s="57"/>
      <c r="OK496" s="57"/>
      <c r="OL496" s="57"/>
      <c r="OM496" s="57"/>
      <c r="ON496" s="57"/>
      <c r="OO496" s="57"/>
      <c r="OP496" s="57"/>
      <c r="OQ496" s="57"/>
      <c r="OR496" s="57"/>
      <c r="OS496" s="57"/>
      <c r="OT496" s="57"/>
      <c r="OU496" s="57"/>
      <c r="OV496" s="57"/>
      <c r="OW496" s="57"/>
      <c r="OX496" s="57"/>
      <c r="OY496" s="57"/>
      <c r="OZ496" s="57"/>
      <c r="PA496" s="57"/>
      <c r="PB496" s="57"/>
      <c r="PC496" s="57"/>
      <c r="PD496" s="57"/>
      <c r="PE496" s="57"/>
      <c r="PF496" s="57"/>
      <c r="PG496" s="57"/>
      <c r="PH496" s="57"/>
      <c r="PI496" s="57"/>
      <c r="PJ496" s="57"/>
      <c r="PK496" s="57"/>
      <c r="PL496" s="57"/>
      <c r="PM496" s="57"/>
      <c r="PN496" s="57"/>
      <c r="PO496" s="57"/>
      <c r="PP496" s="57"/>
      <c r="PQ496" s="57"/>
      <c r="PR496" s="57"/>
      <c r="PS496" s="57"/>
      <c r="PT496" s="57"/>
      <c r="PU496" s="57"/>
      <c r="PV496" s="57"/>
      <c r="PW496" s="57"/>
      <c r="PX496" s="57"/>
      <c r="PY496" s="57"/>
      <c r="PZ496" s="57"/>
      <c r="QA496" s="57"/>
      <c r="QB496" s="57"/>
      <c r="QC496" s="57"/>
      <c r="QD496" s="57"/>
      <c r="QE496" s="57"/>
      <c r="QF496" s="57"/>
      <c r="QG496" s="57"/>
      <c r="QH496" s="57"/>
      <c r="QI496" s="57"/>
      <c r="QJ496" s="57"/>
      <c r="QK496" s="57"/>
      <c r="QL496" s="57"/>
      <c r="QM496" s="57"/>
      <c r="QN496" s="57"/>
      <c r="QO496" s="57"/>
      <c r="QP496" s="57"/>
      <c r="QQ496" s="57"/>
      <c r="QR496" s="57"/>
      <c r="QS496" s="57"/>
      <c r="QT496" s="57"/>
      <c r="QU496" s="57"/>
      <c r="QV496" s="57"/>
      <c r="QW496" s="57"/>
      <c r="QX496" s="57"/>
      <c r="QY496" s="57"/>
      <c r="QZ496" s="57"/>
      <c r="RA496" s="57"/>
      <c r="RB496" s="57"/>
      <c r="RC496" s="57"/>
      <c r="RD496" s="57"/>
      <c r="RE496" s="57"/>
      <c r="RF496" s="57"/>
      <c r="RG496" s="57"/>
      <c r="RH496" s="57"/>
      <c r="RI496" s="57"/>
      <c r="RJ496" s="57"/>
      <c r="RK496" s="57"/>
      <c r="RL496" s="57"/>
      <c r="RM496" s="57"/>
      <c r="RN496" s="57"/>
      <c r="RO496" s="57"/>
      <c r="RP496" s="57"/>
      <c r="RQ496" s="57"/>
      <c r="RR496" s="57"/>
      <c r="RS496" s="57"/>
      <c r="RT496" s="57"/>
      <c r="RU496" s="57"/>
      <c r="RV496" s="57"/>
      <c r="RW496" s="57"/>
      <c r="RX496" s="57"/>
      <c r="RY496" s="57"/>
      <c r="RZ496" s="57"/>
      <c r="SA496" s="57"/>
      <c r="SB496" s="57"/>
      <c r="SC496" s="57"/>
      <c r="SD496" s="57"/>
      <c r="SE496" s="57"/>
      <c r="SF496" s="57"/>
      <c r="SG496" s="57"/>
      <c r="SH496" s="57"/>
      <c r="SI496" s="57"/>
      <c r="SJ496" s="57"/>
      <c r="SK496" s="57"/>
      <c r="SL496" s="57"/>
      <c r="SM496" s="57"/>
      <c r="SN496" s="57"/>
      <c r="SO496" s="57"/>
      <c r="SP496" s="57"/>
      <c r="SQ496" s="57"/>
      <c r="SR496" s="57"/>
      <c r="SS496" s="57"/>
      <c r="ST496" s="57"/>
      <c r="SU496" s="57"/>
      <c r="SV496" s="57"/>
      <c r="SW496" s="57"/>
      <c r="SX496" s="57"/>
      <c r="SY496" s="57"/>
      <c r="SZ496" s="57"/>
      <c r="TA496" s="57"/>
      <c r="TB496" s="57"/>
      <c r="TC496" s="57"/>
      <c r="TD496" s="57"/>
      <c r="TE496" s="57"/>
      <c r="TF496" s="57"/>
      <c r="TG496" s="57"/>
      <c r="TH496" s="57"/>
      <c r="TI496" s="57"/>
      <c r="TJ496" s="57"/>
      <c r="TK496" s="57"/>
      <c r="TL496" s="57"/>
      <c r="TM496" s="57"/>
      <c r="TN496" s="57"/>
      <c r="TO496" s="57"/>
      <c r="TP496" s="57"/>
      <c r="TQ496" s="57"/>
      <c r="TR496" s="57"/>
      <c r="TS496" s="57"/>
      <c r="TT496" s="57"/>
      <c r="TU496" s="57"/>
      <c r="TV496" s="57"/>
      <c r="TW496" s="57"/>
      <c r="TX496" s="57"/>
      <c r="TY496" s="57"/>
      <c r="TZ496" s="57"/>
      <c r="UA496" s="57"/>
      <c r="UB496" s="57"/>
      <c r="UC496" s="57"/>
      <c r="UD496" s="57"/>
      <c r="UE496" s="57"/>
      <c r="UF496" s="57"/>
      <c r="UG496" s="57"/>
      <c r="UH496" s="57"/>
      <c r="UI496" s="57"/>
      <c r="UJ496" s="57"/>
      <c r="UK496" s="57"/>
      <c r="UL496" s="57"/>
      <c r="UM496" s="57"/>
      <c r="UN496" s="57"/>
      <c r="UO496" s="57"/>
      <c r="UP496" s="57"/>
      <c r="UQ496" s="57"/>
      <c r="UR496" s="57"/>
      <c r="US496" s="57"/>
      <c r="UT496" s="57"/>
      <c r="UU496" s="57"/>
      <c r="UV496" s="57"/>
      <c r="UW496" s="57"/>
      <c r="UX496" s="57"/>
      <c r="UY496" s="57"/>
      <c r="UZ496" s="57"/>
      <c r="VA496" s="57"/>
      <c r="VB496" s="57"/>
      <c r="VC496" s="57"/>
      <c r="VD496" s="57"/>
      <c r="VE496" s="57"/>
      <c r="VF496" s="57"/>
      <c r="VG496" s="57"/>
      <c r="VH496" s="57"/>
      <c r="VI496" s="57"/>
      <c r="VJ496" s="57"/>
      <c r="VK496" s="57"/>
      <c r="VL496" s="57"/>
      <c r="VM496" s="57"/>
      <c r="VN496" s="57"/>
      <c r="VO496" s="57"/>
      <c r="VP496" s="57"/>
      <c r="VQ496" s="57"/>
      <c r="VR496" s="57"/>
      <c r="VS496" s="57"/>
      <c r="VT496" s="57"/>
      <c r="VU496" s="57"/>
      <c r="VV496" s="57"/>
      <c r="VW496" s="57"/>
      <c r="VX496" s="57"/>
      <c r="VY496" s="57"/>
      <c r="VZ496" s="57"/>
      <c r="WA496" s="57"/>
      <c r="WB496" s="57"/>
      <c r="WC496" s="57"/>
      <c r="WD496" s="57"/>
      <c r="WE496" s="57"/>
      <c r="WF496" s="57"/>
      <c r="WG496" s="57"/>
      <c r="WH496" s="57"/>
      <c r="WI496" s="57"/>
      <c r="WJ496" s="57"/>
      <c r="WK496" s="57"/>
      <c r="WL496" s="57"/>
      <c r="WM496" s="57"/>
      <c r="WN496" s="57"/>
      <c r="WO496" s="57"/>
      <c r="WP496" s="57"/>
      <c r="WQ496" s="57"/>
      <c r="WR496" s="57"/>
      <c r="WS496" s="57"/>
      <c r="WT496" s="57"/>
      <c r="WU496" s="57"/>
      <c r="WV496" s="57"/>
      <c r="WW496" s="57"/>
      <c r="WX496" s="57"/>
      <c r="WY496" s="57"/>
      <c r="WZ496" s="57"/>
      <c r="XA496" s="57"/>
      <c r="XB496" s="57"/>
      <c r="XC496" s="57"/>
      <c r="XD496" s="57"/>
      <c r="XE496" s="57"/>
      <c r="XF496" s="57"/>
      <c r="XG496" s="57"/>
      <c r="XH496" s="57"/>
      <c r="XI496" s="57"/>
      <c r="XJ496" s="57"/>
      <c r="XK496" s="57"/>
      <c r="XL496" s="57"/>
      <c r="XM496" s="57"/>
      <c r="XN496" s="57"/>
      <c r="XO496" s="57"/>
      <c r="XP496" s="57"/>
      <c r="XQ496" s="57"/>
      <c r="XR496" s="57"/>
      <c r="XS496" s="57"/>
      <c r="XT496" s="57"/>
      <c r="XU496" s="57"/>
      <c r="XV496" s="57"/>
      <c r="XW496" s="57"/>
    </row>
    <row r="497">
      <c r="AI497" s="57"/>
      <c r="BR497" s="57"/>
      <c r="DA497" s="57"/>
      <c r="EJ497" s="57"/>
      <c r="EK497" s="57"/>
      <c r="EL497" s="57"/>
      <c r="EM497" s="57"/>
      <c r="EN497" s="57"/>
      <c r="EO497" s="57"/>
      <c r="EP497" s="57"/>
      <c r="EQ497" s="57"/>
      <c r="ER497" s="57"/>
      <c r="ES497" s="57"/>
      <c r="ET497" s="57"/>
      <c r="EU497" s="57"/>
      <c r="EV497" s="57"/>
      <c r="EW497" s="57"/>
      <c r="EX497" s="57"/>
      <c r="EY497" s="57"/>
      <c r="EZ497" s="57"/>
      <c r="FA497" s="57"/>
      <c r="FB497" s="57"/>
      <c r="FC497" s="57"/>
      <c r="FD497" s="57"/>
      <c r="FE497" s="57"/>
      <c r="FF497" s="57"/>
      <c r="FG497" s="57"/>
      <c r="FH497" s="57"/>
      <c r="FI497" s="57"/>
      <c r="FJ497" s="57"/>
      <c r="FK497" s="57"/>
      <c r="FL497" s="57"/>
      <c r="FM497" s="57"/>
      <c r="FN497" s="57"/>
      <c r="FO497" s="57"/>
      <c r="FP497" s="57"/>
      <c r="FQ497" s="57"/>
      <c r="FR497" s="57"/>
      <c r="FS497" s="57"/>
      <c r="FT497" s="57"/>
      <c r="FU497" s="57"/>
      <c r="FV497" s="57"/>
      <c r="FW497" s="57"/>
      <c r="FX497" s="57"/>
      <c r="FY497" s="57"/>
      <c r="FZ497" s="57"/>
      <c r="GA497" s="57"/>
      <c r="GB497" s="57"/>
      <c r="GC497" s="57"/>
      <c r="GD497" s="57"/>
      <c r="GE497" s="57"/>
      <c r="GF497" s="57"/>
      <c r="GG497" s="57"/>
      <c r="GH497" s="57"/>
      <c r="GI497" s="57"/>
      <c r="GJ497" s="57"/>
      <c r="GK497" s="57"/>
      <c r="GL497" s="57"/>
      <c r="GM497" s="57"/>
      <c r="GN497" s="57"/>
      <c r="GO497" s="57"/>
      <c r="GP497" s="57"/>
      <c r="GQ497" s="57"/>
      <c r="GR497" s="57"/>
      <c r="GS497" s="57"/>
      <c r="GT497" s="57"/>
      <c r="GU497" s="57"/>
      <c r="GV497" s="57"/>
      <c r="GW497" s="57"/>
      <c r="GX497" s="57"/>
      <c r="GY497" s="57"/>
      <c r="GZ497" s="57"/>
      <c r="HA497" s="57"/>
      <c r="HB497" s="57"/>
      <c r="HC497" s="57"/>
      <c r="HD497" s="57"/>
      <c r="HE497" s="57"/>
      <c r="HF497" s="57"/>
      <c r="HG497" s="57"/>
      <c r="HH497" s="57"/>
      <c r="HI497" s="57"/>
      <c r="HJ497" s="57"/>
      <c r="HK497" s="57"/>
      <c r="HL497" s="57"/>
      <c r="HM497" s="57"/>
      <c r="HN497" s="57"/>
      <c r="HO497" s="57"/>
      <c r="HP497" s="57"/>
      <c r="HQ497" s="57"/>
      <c r="HR497" s="57"/>
      <c r="HS497" s="57"/>
      <c r="HT497" s="57"/>
      <c r="HU497" s="57"/>
      <c r="HV497" s="57"/>
      <c r="HW497" s="57"/>
      <c r="HX497" s="57"/>
      <c r="HY497" s="57"/>
      <c r="HZ497" s="57"/>
      <c r="IA497" s="57"/>
      <c r="IB497" s="57"/>
      <c r="IC497" s="57"/>
      <c r="ID497" s="57"/>
      <c r="IE497" s="57"/>
      <c r="IF497" s="57"/>
      <c r="IG497" s="57"/>
      <c r="IH497" s="57"/>
      <c r="II497" s="57"/>
      <c r="IJ497" s="57"/>
      <c r="IK497" s="57"/>
      <c r="IL497" s="57"/>
      <c r="IM497" s="57"/>
      <c r="IN497" s="57"/>
      <c r="IO497" s="57"/>
      <c r="IP497" s="57"/>
      <c r="IQ497" s="57"/>
      <c r="IR497" s="57"/>
      <c r="IS497" s="57"/>
      <c r="IT497" s="57"/>
      <c r="IU497" s="57"/>
      <c r="IV497" s="57"/>
      <c r="IW497" s="57"/>
      <c r="IX497" s="57"/>
      <c r="IY497" s="57"/>
      <c r="IZ497" s="57"/>
      <c r="JA497" s="57"/>
      <c r="JB497" s="57"/>
      <c r="JC497" s="57"/>
      <c r="JD497" s="57"/>
      <c r="JE497" s="57"/>
      <c r="JF497" s="57"/>
      <c r="JG497" s="57"/>
      <c r="JH497" s="57"/>
      <c r="JI497" s="57"/>
      <c r="JJ497" s="57"/>
      <c r="JK497" s="57"/>
      <c r="JL497" s="57"/>
      <c r="JM497" s="57"/>
      <c r="JN497" s="57"/>
      <c r="JO497" s="57"/>
      <c r="JP497" s="57"/>
      <c r="JQ497" s="57"/>
      <c r="JR497" s="57"/>
      <c r="JS497" s="57"/>
      <c r="JT497" s="57"/>
      <c r="JU497" s="57"/>
      <c r="JV497" s="57"/>
      <c r="JW497" s="57"/>
      <c r="JX497" s="57"/>
      <c r="JY497" s="57"/>
      <c r="JZ497" s="57"/>
      <c r="KA497" s="57"/>
      <c r="KB497" s="57"/>
      <c r="KC497" s="57"/>
      <c r="KD497" s="57"/>
      <c r="KE497" s="57"/>
      <c r="KF497" s="57"/>
      <c r="KG497" s="57"/>
      <c r="KH497" s="57"/>
      <c r="KI497" s="57"/>
      <c r="KJ497" s="57"/>
      <c r="KK497" s="57"/>
      <c r="KL497" s="57"/>
      <c r="KM497" s="57"/>
      <c r="KN497" s="57"/>
      <c r="KO497" s="57"/>
      <c r="KP497" s="57"/>
      <c r="KQ497" s="57"/>
      <c r="KR497" s="57"/>
      <c r="KS497" s="57"/>
      <c r="KT497" s="57"/>
      <c r="KU497" s="57"/>
      <c r="KV497" s="57"/>
      <c r="KW497" s="57"/>
      <c r="KX497" s="57"/>
      <c r="KY497" s="57"/>
      <c r="KZ497" s="57"/>
      <c r="LA497" s="57"/>
      <c r="LB497" s="57"/>
      <c r="LC497" s="57"/>
      <c r="LD497" s="57"/>
      <c r="LE497" s="57"/>
      <c r="LF497" s="57"/>
      <c r="LG497" s="57"/>
      <c r="LH497" s="57"/>
      <c r="LI497" s="57"/>
      <c r="LJ497" s="57"/>
      <c r="LK497" s="57"/>
      <c r="LL497" s="57"/>
      <c r="LM497" s="57"/>
      <c r="LN497" s="57"/>
      <c r="LO497" s="57"/>
      <c r="LP497" s="57"/>
      <c r="LQ497" s="57"/>
      <c r="LR497" s="57"/>
      <c r="LS497" s="57"/>
      <c r="LT497" s="57"/>
      <c r="LU497" s="57"/>
      <c r="LV497" s="57"/>
      <c r="LW497" s="57"/>
      <c r="LX497" s="57"/>
      <c r="LY497" s="57"/>
      <c r="LZ497" s="57"/>
      <c r="MA497" s="57"/>
      <c r="MB497" s="57"/>
      <c r="MC497" s="57"/>
      <c r="MD497" s="57"/>
      <c r="ME497" s="57"/>
      <c r="MF497" s="57"/>
      <c r="MG497" s="57"/>
      <c r="MH497" s="57"/>
      <c r="MI497" s="57"/>
      <c r="MJ497" s="57"/>
      <c r="MK497" s="57"/>
      <c r="ML497" s="57"/>
      <c r="MM497" s="57"/>
      <c r="MN497" s="57"/>
      <c r="MO497" s="57"/>
      <c r="MP497" s="57"/>
      <c r="MQ497" s="57"/>
      <c r="MR497" s="57"/>
      <c r="MS497" s="57"/>
      <c r="MT497" s="57"/>
      <c r="MU497" s="57"/>
      <c r="MV497" s="57"/>
      <c r="MW497" s="57"/>
      <c r="MX497" s="57"/>
      <c r="MY497" s="57"/>
      <c r="MZ497" s="57"/>
      <c r="NA497" s="57"/>
      <c r="NB497" s="57"/>
      <c r="NC497" s="57"/>
      <c r="ND497" s="57"/>
      <c r="NE497" s="57"/>
      <c r="NF497" s="57"/>
      <c r="NG497" s="57"/>
      <c r="NH497" s="57"/>
      <c r="NI497" s="57"/>
      <c r="NJ497" s="57"/>
      <c r="NK497" s="57"/>
      <c r="NL497" s="57"/>
      <c r="NM497" s="57"/>
      <c r="NN497" s="57"/>
      <c r="NO497" s="57"/>
      <c r="NP497" s="57"/>
      <c r="NQ497" s="57"/>
      <c r="NR497" s="57"/>
      <c r="NS497" s="57"/>
      <c r="NT497" s="57"/>
      <c r="NU497" s="57"/>
      <c r="NV497" s="57"/>
      <c r="NW497" s="57"/>
      <c r="NX497" s="57"/>
      <c r="NY497" s="57"/>
      <c r="NZ497" s="57"/>
      <c r="OA497" s="57"/>
      <c r="OB497" s="57"/>
      <c r="OC497" s="57"/>
      <c r="OD497" s="57"/>
      <c r="OE497" s="57"/>
      <c r="OF497" s="57"/>
      <c r="OG497" s="57"/>
      <c r="OH497" s="57"/>
      <c r="OI497" s="57"/>
      <c r="OJ497" s="57"/>
      <c r="OK497" s="57"/>
      <c r="OL497" s="57"/>
      <c r="OM497" s="57"/>
      <c r="ON497" s="57"/>
      <c r="OO497" s="57"/>
      <c r="OP497" s="57"/>
      <c r="OQ497" s="57"/>
      <c r="OR497" s="57"/>
      <c r="OS497" s="57"/>
      <c r="OT497" s="57"/>
      <c r="OU497" s="57"/>
      <c r="OV497" s="57"/>
      <c r="OW497" s="57"/>
      <c r="OX497" s="57"/>
      <c r="OY497" s="57"/>
      <c r="OZ497" s="57"/>
      <c r="PA497" s="57"/>
      <c r="PB497" s="57"/>
      <c r="PC497" s="57"/>
      <c r="PD497" s="57"/>
      <c r="PE497" s="57"/>
      <c r="PF497" s="57"/>
      <c r="PG497" s="57"/>
      <c r="PH497" s="57"/>
      <c r="PI497" s="57"/>
      <c r="PJ497" s="57"/>
      <c r="PK497" s="57"/>
      <c r="PL497" s="57"/>
      <c r="PM497" s="57"/>
      <c r="PN497" s="57"/>
      <c r="PO497" s="57"/>
      <c r="PP497" s="57"/>
      <c r="PQ497" s="57"/>
      <c r="PR497" s="57"/>
      <c r="PS497" s="57"/>
      <c r="PT497" s="57"/>
      <c r="PU497" s="57"/>
      <c r="PV497" s="57"/>
      <c r="PW497" s="57"/>
      <c r="PX497" s="57"/>
      <c r="PY497" s="57"/>
      <c r="PZ497" s="57"/>
      <c r="QA497" s="57"/>
      <c r="QB497" s="57"/>
      <c r="QC497" s="57"/>
      <c r="QD497" s="57"/>
      <c r="QE497" s="57"/>
      <c r="QF497" s="57"/>
      <c r="QG497" s="57"/>
      <c r="QH497" s="57"/>
      <c r="QI497" s="57"/>
      <c r="QJ497" s="57"/>
      <c r="QK497" s="57"/>
      <c r="QL497" s="57"/>
      <c r="QM497" s="57"/>
      <c r="QN497" s="57"/>
      <c r="QO497" s="57"/>
      <c r="QP497" s="57"/>
      <c r="QQ497" s="57"/>
      <c r="QR497" s="57"/>
      <c r="QS497" s="57"/>
      <c r="QT497" s="57"/>
      <c r="QU497" s="57"/>
      <c r="QV497" s="57"/>
      <c r="QW497" s="57"/>
      <c r="QX497" s="57"/>
      <c r="QY497" s="57"/>
      <c r="QZ497" s="57"/>
      <c r="RA497" s="57"/>
      <c r="RB497" s="57"/>
      <c r="RC497" s="57"/>
      <c r="RD497" s="57"/>
      <c r="RE497" s="57"/>
      <c r="RF497" s="57"/>
      <c r="RG497" s="57"/>
      <c r="RH497" s="57"/>
      <c r="RI497" s="57"/>
      <c r="RJ497" s="57"/>
      <c r="RK497" s="57"/>
      <c r="RL497" s="57"/>
      <c r="RM497" s="57"/>
      <c r="RN497" s="57"/>
      <c r="RO497" s="57"/>
      <c r="RP497" s="57"/>
      <c r="RQ497" s="57"/>
      <c r="RR497" s="57"/>
      <c r="RS497" s="57"/>
      <c r="RT497" s="57"/>
      <c r="RU497" s="57"/>
      <c r="RV497" s="57"/>
      <c r="RW497" s="57"/>
      <c r="RX497" s="57"/>
      <c r="RY497" s="57"/>
      <c r="RZ497" s="57"/>
      <c r="SA497" s="57"/>
      <c r="SB497" s="57"/>
      <c r="SC497" s="57"/>
      <c r="SD497" s="57"/>
      <c r="SE497" s="57"/>
      <c r="SF497" s="57"/>
      <c r="SG497" s="57"/>
      <c r="SH497" s="57"/>
      <c r="SI497" s="57"/>
      <c r="SJ497" s="57"/>
      <c r="SK497" s="57"/>
      <c r="SL497" s="57"/>
      <c r="SM497" s="57"/>
      <c r="SN497" s="57"/>
      <c r="SO497" s="57"/>
      <c r="SP497" s="57"/>
      <c r="SQ497" s="57"/>
      <c r="SR497" s="57"/>
      <c r="SS497" s="57"/>
      <c r="ST497" s="57"/>
      <c r="SU497" s="57"/>
      <c r="SV497" s="57"/>
      <c r="SW497" s="57"/>
      <c r="SX497" s="57"/>
      <c r="SY497" s="57"/>
      <c r="SZ497" s="57"/>
      <c r="TA497" s="57"/>
      <c r="TB497" s="57"/>
      <c r="TC497" s="57"/>
      <c r="TD497" s="57"/>
      <c r="TE497" s="57"/>
      <c r="TF497" s="57"/>
      <c r="TG497" s="57"/>
      <c r="TH497" s="57"/>
      <c r="TI497" s="57"/>
      <c r="TJ497" s="57"/>
      <c r="TK497" s="57"/>
      <c r="TL497" s="57"/>
      <c r="TM497" s="57"/>
      <c r="TN497" s="57"/>
      <c r="TO497" s="57"/>
      <c r="TP497" s="57"/>
      <c r="TQ497" s="57"/>
      <c r="TR497" s="57"/>
      <c r="TS497" s="57"/>
      <c r="TT497" s="57"/>
      <c r="TU497" s="57"/>
      <c r="TV497" s="57"/>
      <c r="TW497" s="57"/>
      <c r="TX497" s="57"/>
      <c r="TY497" s="57"/>
      <c r="TZ497" s="57"/>
      <c r="UA497" s="57"/>
      <c r="UB497" s="57"/>
      <c r="UC497" s="57"/>
      <c r="UD497" s="57"/>
      <c r="UE497" s="57"/>
      <c r="UF497" s="57"/>
      <c r="UG497" s="57"/>
      <c r="UH497" s="57"/>
      <c r="UI497" s="57"/>
      <c r="UJ497" s="57"/>
      <c r="UK497" s="57"/>
      <c r="UL497" s="57"/>
      <c r="UM497" s="57"/>
      <c r="UN497" s="57"/>
      <c r="UO497" s="57"/>
      <c r="UP497" s="57"/>
      <c r="UQ497" s="57"/>
      <c r="UR497" s="57"/>
      <c r="US497" s="57"/>
      <c r="UT497" s="57"/>
      <c r="UU497" s="57"/>
      <c r="UV497" s="57"/>
      <c r="UW497" s="57"/>
      <c r="UX497" s="57"/>
      <c r="UY497" s="57"/>
      <c r="UZ497" s="57"/>
      <c r="VA497" s="57"/>
      <c r="VB497" s="57"/>
      <c r="VC497" s="57"/>
      <c r="VD497" s="57"/>
      <c r="VE497" s="57"/>
      <c r="VF497" s="57"/>
      <c r="VG497" s="57"/>
      <c r="VH497" s="57"/>
      <c r="VI497" s="57"/>
      <c r="VJ497" s="57"/>
      <c r="VK497" s="57"/>
      <c r="VL497" s="57"/>
      <c r="VM497" s="57"/>
      <c r="VN497" s="57"/>
      <c r="VO497" s="57"/>
      <c r="VP497" s="57"/>
      <c r="VQ497" s="57"/>
      <c r="VR497" s="57"/>
      <c r="VS497" s="57"/>
      <c r="VT497" s="57"/>
      <c r="VU497" s="57"/>
      <c r="VV497" s="57"/>
      <c r="VW497" s="57"/>
      <c r="VX497" s="57"/>
      <c r="VY497" s="57"/>
      <c r="VZ497" s="57"/>
      <c r="WA497" s="57"/>
      <c r="WB497" s="57"/>
      <c r="WC497" s="57"/>
      <c r="WD497" s="57"/>
      <c r="WE497" s="57"/>
      <c r="WF497" s="57"/>
      <c r="WG497" s="57"/>
      <c r="WH497" s="57"/>
      <c r="WI497" s="57"/>
      <c r="WJ497" s="57"/>
      <c r="WK497" s="57"/>
      <c r="WL497" s="57"/>
      <c r="WM497" s="57"/>
      <c r="WN497" s="57"/>
      <c r="WO497" s="57"/>
      <c r="WP497" s="57"/>
      <c r="WQ497" s="57"/>
      <c r="WR497" s="57"/>
      <c r="WS497" s="57"/>
      <c r="WT497" s="57"/>
      <c r="WU497" s="57"/>
      <c r="WV497" s="57"/>
      <c r="WW497" s="57"/>
      <c r="WX497" s="57"/>
      <c r="WY497" s="57"/>
      <c r="WZ497" s="57"/>
      <c r="XA497" s="57"/>
      <c r="XB497" s="57"/>
      <c r="XC497" s="57"/>
      <c r="XD497" s="57"/>
      <c r="XE497" s="57"/>
      <c r="XF497" s="57"/>
      <c r="XG497" s="57"/>
      <c r="XH497" s="57"/>
      <c r="XI497" s="57"/>
      <c r="XJ497" s="57"/>
      <c r="XK497" s="57"/>
      <c r="XL497" s="57"/>
      <c r="XM497" s="57"/>
      <c r="XN497" s="57"/>
      <c r="XO497" s="57"/>
      <c r="XP497" s="57"/>
      <c r="XQ497" s="57"/>
      <c r="XR497" s="57"/>
      <c r="XS497" s="57"/>
      <c r="XT497" s="57"/>
      <c r="XU497" s="57"/>
      <c r="XV497" s="57"/>
      <c r="XW497" s="57"/>
    </row>
    <row r="498">
      <c r="AI498" s="57"/>
      <c r="BR498" s="57"/>
      <c r="DA498" s="57"/>
      <c r="EJ498" s="57"/>
      <c r="EK498" s="57"/>
      <c r="EL498" s="57"/>
      <c r="EM498" s="57"/>
      <c r="EN498" s="57"/>
      <c r="EO498" s="57"/>
      <c r="EP498" s="57"/>
      <c r="EQ498" s="57"/>
      <c r="ER498" s="57"/>
      <c r="ES498" s="57"/>
      <c r="ET498" s="57"/>
      <c r="EU498" s="57"/>
      <c r="EV498" s="57"/>
      <c r="EW498" s="57"/>
      <c r="EX498" s="57"/>
      <c r="EY498" s="57"/>
      <c r="EZ498" s="57"/>
      <c r="FA498" s="57"/>
      <c r="FB498" s="57"/>
      <c r="FC498" s="57"/>
      <c r="FD498" s="57"/>
      <c r="FE498" s="57"/>
      <c r="FF498" s="57"/>
      <c r="FG498" s="57"/>
      <c r="FH498" s="57"/>
      <c r="FI498" s="57"/>
      <c r="FJ498" s="57"/>
      <c r="FK498" s="57"/>
      <c r="FL498" s="57"/>
      <c r="FM498" s="57"/>
      <c r="FN498" s="57"/>
      <c r="FO498" s="57"/>
      <c r="FP498" s="57"/>
      <c r="FQ498" s="57"/>
      <c r="FR498" s="57"/>
      <c r="FS498" s="57"/>
      <c r="FT498" s="57"/>
      <c r="FU498" s="57"/>
      <c r="FV498" s="57"/>
      <c r="FW498" s="57"/>
      <c r="FX498" s="57"/>
      <c r="FY498" s="57"/>
      <c r="FZ498" s="57"/>
      <c r="GA498" s="57"/>
      <c r="GB498" s="57"/>
      <c r="GC498" s="57"/>
      <c r="GD498" s="57"/>
      <c r="GE498" s="57"/>
      <c r="GF498" s="57"/>
      <c r="GG498" s="57"/>
      <c r="GH498" s="57"/>
      <c r="GI498" s="57"/>
      <c r="GJ498" s="57"/>
      <c r="GK498" s="57"/>
      <c r="GL498" s="57"/>
      <c r="GM498" s="57"/>
      <c r="GN498" s="57"/>
      <c r="GO498" s="57"/>
      <c r="GP498" s="57"/>
      <c r="GQ498" s="57"/>
      <c r="GR498" s="57"/>
      <c r="GS498" s="57"/>
      <c r="GT498" s="57"/>
      <c r="GU498" s="57"/>
      <c r="GV498" s="57"/>
      <c r="GW498" s="57"/>
      <c r="GX498" s="57"/>
      <c r="GY498" s="57"/>
      <c r="GZ498" s="57"/>
      <c r="HA498" s="57"/>
      <c r="HB498" s="57"/>
      <c r="HC498" s="57"/>
      <c r="HD498" s="57"/>
      <c r="HE498" s="57"/>
      <c r="HF498" s="57"/>
      <c r="HG498" s="57"/>
      <c r="HH498" s="57"/>
      <c r="HI498" s="57"/>
      <c r="HJ498" s="57"/>
      <c r="HK498" s="57"/>
      <c r="HL498" s="57"/>
      <c r="HM498" s="57"/>
      <c r="HN498" s="57"/>
      <c r="HO498" s="57"/>
      <c r="HP498" s="57"/>
      <c r="HQ498" s="57"/>
      <c r="HR498" s="57"/>
      <c r="HS498" s="57"/>
      <c r="HT498" s="57"/>
      <c r="HU498" s="57"/>
      <c r="HV498" s="57"/>
      <c r="HW498" s="57"/>
      <c r="HX498" s="57"/>
      <c r="HY498" s="57"/>
      <c r="HZ498" s="57"/>
      <c r="IA498" s="57"/>
      <c r="IB498" s="57"/>
      <c r="IC498" s="57"/>
      <c r="ID498" s="57"/>
      <c r="IE498" s="57"/>
      <c r="IF498" s="57"/>
      <c r="IG498" s="57"/>
      <c r="IH498" s="57"/>
      <c r="II498" s="57"/>
      <c r="IJ498" s="57"/>
      <c r="IK498" s="57"/>
      <c r="IL498" s="57"/>
      <c r="IM498" s="57"/>
      <c r="IN498" s="57"/>
      <c r="IO498" s="57"/>
      <c r="IP498" s="57"/>
      <c r="IQ498" s="57"/>
      <c r="IR498" s="57"/>
      <c r="IS498" s="57"/>
      <c r="IT498" s="57"/>
      <c r="IU498" s="57"/>
      <c r="IV498" s="57"/>
      <c r="IW498" s="57"/>
      <c r="IX498" s="57"/>
      <c r="IY498" s="57"/>
      <c r="IZ498" s="57"/>
      <c r="JA498" s="57"/>
      <c r="JB498" s="57"/>
      <c r="JC498" s="57"/>
      <c r="JD498" s="57"/>
      <c r="JE498" s="57"/>
      <c r="JF498" s="57"/>
      <c r="JG498" s="57"/>
      <c r="JH498" s="57"/>
      <c r="JI498" s="57"/>
      <c r="JJ498" s="57"/>
      <c r="JK498" s="57"/>
      <c r="JL498" s="57"/>
      <c r="JM498" s="57"/>
      <c r="JN498" s="57"/>
      <c r="JO498" s="57"/>
      <c r="JP498" s="57"/>
      <c r="JQ498" s="57"/>
      <c r="JR498" s="57"/>
      <c r="JS498" s="57"/>
      <c r="JT498" s="57"/>
      <c r="JU498" s="57"/>
      <c r="JV498" s="57"/>
      <c r="JW498" s="57"/>
      <c r="JX498" s="57"/>
      <c r="JY498" s="57"/>
      <c r="JZ498" s="57"/>
      <c r="KA498" s="57"/>
      <c r="KB498" s="57"/>
      <c r="KC498" s="57"/>
      <c r="KD498" s="57"/>
      <c r="KE498" s="57"/>
      <c r="KF498" s="57"/>
      <c r="KG498" s="57"/>
      <c r="KH498" s="57"/>
      <c r="KI498" s="57"/>
      <c r="KJ498" s="57"/>
      <c r="KK498" s="57"/>
      <c r="KL498" s="57"/>
      <c r="KM498" s="57"/>
      <c r="KN498" s="57"/>
      <c r="KO498" s="57"/>
      <c r="KP498" s="57"/>
      <c r="KQ498" s="57"/>
      <c r="KR498" s="57"/>
      <c r="KS498" s="57"/>
      <c r="KT498" s="57"/>
      <c r="KU498" s="57"/>
      <c r="KV498" s="57"/>
      <c r="KW498" s="57"/>
      <c r="KX498" s="57"/>
      <c r="KY498" s="57"/>
      <c r="KZ498" s="57"/>
      <c r="LA498" s="57"/>
      <c r="LB498" s="57"/>
      <c r="LC498" s="57"/>
      <c r="LD498" s="57"/>
      <c r="LE498" s="57"/>
      <c r="LF498" s="57"/>
      <c r="LG498" s="57"/>
      <c r="LH498" s="57"/>
      <c r="LI498" s="57"/>
      <c r="LJ498" s="57"/>
      <c r="LK498" s="57"/>
      <c r="LL498" s="57"/>
      <c r="LM498" s="57"/>
      <c r="LN498" s="57"/>
      <c r="LO498" s="57"/>
      <c r="LP498" s="57"/>
      <c r="LQ498" s="57"/>
      <c r="LR498" s="57"/>
      <c r="LS498" s="57"/>
      <c r="LT498" s="57"/>
      <c r="LU498" s="57"/>
      <c r="LV498" s="57"/>
      <c r="LW498" s="57"/>
      <c r="LX498" s="57"/>
      <c r="LY498" s="57"/>
      <c r="LZ498" s="57"/>
      <c r="MA498" s="57"/>
      <c r="MB498" s="57"/>
      <c r="MC498" s="57"/>
      <c r="MD498" s="57"/>
      <c r="ME498" s="57"/>
      <c r="MF498" s="57"/>
      <c r="MG498" s="57"/>
      <c r="MH498" s="57"/>
      <c r="MI498" s="57"/>
      <c r="MJ498" s="57"/>
      <c r="MK498" s="57"/>
      <c r="ML498" s="57"/>
      <c r="MM498" s="57"/>
      <c r="MN498" s="57"/>
      <c r="MO498" s="57"/>
      <c r="MP498" s="57"/>
      <c r="MQ498" s="57"/>
      <c r="MR498" s="57"/>
      <c r="MS498" s="57"/>
      <c r="MT498" s="57"/>
      <c r="MU498" s="57"/>
      <c r="MV498" s="57"/>
      <c r="MW498" s="57"/>
      <c r="MX498" s="57"/>
      <c r="MY498" s="57"/>
      <c r="MZ498" s="57"/>
      <c r="NA498" s="57"/>
      <c r="NB498" s="57"/>
      <c r="NC498" s="57"/>
      <c r="ND498" s="57"/>
      <c r="NE498" s="57"/>
      <c r="NF498" s="57"/>
      <c r="NG498" s="57"/>
      <c r="NH498" s="57"/>
      <c r="NI498" s="57"/>
      <c r="NJ498" s="57"/>
      <c r="NK498" s="57"/>
      <c r="NL498" s="57"/>
      <c r="NM498" s="57"/>
      <c r="NN498" s="57"/>
      <c r="NO498" s="57"/>
      <c r="NP498" s="57"/>
      <c r="NQ498" s="57"/>
      <c r="NR498" s="57"/>
      <c r="NS498" s="57"/>
      <c r="NT498" s="57"/>
      <c r="NU498" s="57"/>
      <c r="NV498" s="57"/>
      <c r="NW498" s="57"/>
      <c r="NX498" s="57"/>
      <c r="NY498" s="57"/>
      <c r="NZ498" s="57"/>
      <c r="OA498" s="57"/>
      <c r="OB498" s="57"/>
      <c r="OC498" s="57"/>
      <c r="OD498" s="57"/>
      <c r="OE498" s="57"/>
      <c r="OF498" s="57"/>
      <c r="OG498" s="57"/>
      <c r="OH498" s="57"/>
      <c r="OI498" s="57"/>
      <c r="OJ498" s="57"/>
      <c r="OK498" s="57"/>
      <c r="OL498" s="57"/>
      <c r="OM498" s="57"/>
      <c r="ON498" s="57"/>
      <c r="OO498" s="57"/>
      <c r="OP498" s="57"/>
      <c r="OQ498" s="57"/>
      <c r="OR498" s="57"/>
      <c r="OS498" s="57"/>
      <c r="OT498" s="57"/>
      <c r="OU498" s="57"/>
      <c r="OV498" s="57"/>
      <c r="OW498" s="57"/>
      <c r="OX498" s="57"/>
      <c r="OY498" s="57"/>
      <c r="OZ498" s="57"/>
      <c r="PA498" s="57"/>
      <c r="PB498" s="57"/>
      <c r="PC498" s="57"/>
      <c r="PD498" s="57"/>
      <c r="PE498" s="57"/>
      <c r="PF498" s="57"/>
      <c r="PG498" s="57"/>
      <c r="PH498" s="57"/>
      <c r="PI498" s="57"/>
      <c r="PJ498" s="57"/>
      <c r="PK498" s="57"/>
      <c r="PL498" s="57"/>
      <c r="PM498" s="57"/>
      <c r="PN498" s="57"/>
      <c r="PO498" s="57"/>
      <c r="PP498" s="57"/>
      <c r="PQ498" s="57"/>
      <c r="PR498" s="57"/>
      <c r="PS498" s="57"/>
      <c r="PT498" s="57"/>
      <c r="PU498" s="57"/>
      <c r="PV498" s="57"/>
      <c r="PW498" s="57"/>
      <c r="PX498" s="57"/>
      <c r="PY498" s="57"/>
      <c r="PZ498" s="57"/>
      <c r="QA498" s="57"/>
      <c r="QB498" s="57"/>
      <c r="QC498" s="57"/>
      <c r="QD498" s="57"/>
      <c r="QE498" s="57"/>
      <c r="QF498" s="57"/>
      <c r="QG498" s="57"/>
      <c r="QH498" s="57"/>
      <c r="QI498" s="57"/>
      <c r="QJ498" s="57"/>
      <c r="QK498" s="57"/>
      <c r="QL498" s="57"/>
      <c r="QM498" s="57"/>
      <c r="QN498" s="57"/>
      <c r="QO498" s="57"/>
      <c r="QP498" s="57"/>
      <c r="QQ498" s="57"/>
      <c r="QR498" s="57"/>
      <c r="QS498" s="57"/>
      <c r="QT498" s="57"/>
      <c r="QU498" s="57"/>
      <c r="QV498" s="57"/>
      <c r="QW498" s="57"/>
      <c r="QX498" s="57"/>
      <c r="QY498" s="57"/>
      <c r="QZ498" s="57"/>
      <c r="RA498" s="57"/>
      <c r="RB498" s="57"/>
      <c r="RC498" s="57"/>
      <c r="RD498" s="57"/>
      <c r="RE498" s="57"/>
      <c r="RF498" s="57"/>
      <c r="RG498" s="57"/>
      <c r="RH498" s="57"/>
      <c r="RI498" s="57"/>
      <c r="RJ498" s="57"/>
      <c r="RK498" s="57"/>
      <c r="RL498" s="57"/>
      <c r="RM498" s="57"/>
      <c r="RN498" s="57"/>
      <c r="RO498" s="57"/>
      <c r="RP498" s="57"/>
      <c r="RQ498" s="57"/>
      <c r="RR498" s="57"/>
      <c r="RS498" s="57"/>
      <c r="RT498" s="57"/>
      <c r="RU498" s="57"/>
      <c r="RV498" s="57"/>
      <c r="RW498" s="57"/>
      <c r="RX498" s="57"/>
      <c r="RY498" s="57"/>
      <c r="RZ498" s="57"/>
      <c r="SA498" s="57"/>
      <c r="SB498" s="57"/>
      <c r="SC498" s="57"/>
      <c r="SD498" s="57"/>
      <c r="SE498" s="57"/>
      <c r="SF498" s="57"/>
      <c r="SG498" s="57"/>
      <c r="SH498" s="57"/>
      <c r="SI498" s="57"/>
      <c r="SJ498" s="57"/>
      <c r="SK498" s="57"/>
      <c r="SL498" s="57"/>
      <c r="SM498" s="57"/>
      <c r="SN498" s="57"/>
      <c r="SO498" s="57"/>
      <c r="SP498" s="57"/>
      <c r="SQ498" s="57"/>
      <c r="SR498" s="57"/>
      <c r="SS498" s="57"/>
      <c r="ST498" s="57"/>
      <c r="SU498" s="57"/>
      <c r="SV498" s="57"/>
      <c r="SW498" s="57"/>
      <c r="SX498" s="57"/>
      <c r="SY498" s="57"/>
      <c r="SZ498" s="57"/>
      <c r="TA498" s="57"/>
      <c r="TB498" s="57"/>
      <c r="TC498" s="57"/>
      <c r="TD498" s="57"/>
      <c r="TE498" s="57"/>
      <c r="TF498" s="57"/>
      <c r="TG498" s="57"/>
      <c r="TH498" s="57"/>
      <c r="TI498" s="57"/>
      <c r="TJ498" s="57"/>
      <c r="TK498" s="57"/>
      <c r="TL498" s="57"/>
      <c r="TM498" s="57"/>
      <c r="TN498" s="57"/>
      <c r="TO498" s="57"/>
      <c r="TP498" s="57"/>
      <c r="TQ498" s="57"/>
      <c r="TR498" s="57"/>
      <c r="TS498" s="57"/>
      <c r="TT498" s="57"/>
      <c r="TU498" s="57"/>
      <c r="TV498" s="57"/>
      <c r="TW498" s="57"/>
      <c r="TX498" s="57"/>
      <c r="TY498" s="57"/>
      <c r="TZ498" s="57"/>
      <c r="UA498" s="57"/>
      <c r="UB498" s="57"/>
      <c r="UC498" s="57"/>
      <c r="UD498" s="57"/>
      <c r="UE498" s="57"/>
      <c r="UF498" s="57"/>
      <c r="UG498" s="57"/>
      <c r="UH498" s="57"/>
      <c r="UI498" s="57"/>
      <c r="UJ498" s="57"/>
      <c r="UK498" s="57"/>
      <c r="UL498" s="57"/>
      <c r="UM498" s="57"/>
      <c r="UN498" s="57"/>
      <c r="UO498" s="57"/>
      <c r="UP498" s="57"/>
      <c r="UQ498" s="57"/>
      <c r="UR498" s="57"/>
      <c r="US498" s="57"/>
      <c r="UT498" s="57"/>
      <c r="UU498" s="57"/>
      <c r="UV498" s="57"/>
      <c r="UW498" s="57"/>
      <c r="UX498" s="57"/>
      <c r="UY498" s="57"/>
      <c r="UZ498" s="57"/>
      <c r="VA498" s="57"/>
      <c r="VB498" s="57"/>
      <c r="VC498" s="57"/>
      <c r="VD498" s="57"/>
      <c r="VE498" s="57"/>
      <c r="VF498" s="57"/>
      <c r="VG498" s="57"/>
      <c r="VH498" s="57"/>
      <c r="VI498" s="57"/>
      <c r="VJ498" s="57"/>
      <c r="VK498" s="57"/>
      <c r="VL498" s="57"/>
      <c r="VM498" s="57"/>
      <c r="VN498" s="57"/>
      <c r="VO498" s="57"/>
      <c r="VP498" s="57"/>
      <c r="VQ498" s="57"/>
      <c r="VR498" s="57"/>
      <c r="VS498" s="57"/>
      <c r="VT498" s="57"/>
      <c r="VU498" s="57"/>
      <c r="VV498" s="57"/>
      <c r="VW498" s="57"/>
      <c r="VX498" s="57"/>
      <c r="VY498" s="57"/>
      <c r="VZ498" s="57"/>
      <c r="WA498" s="57"/>
      <c r="WB498" s="57"/>
      <c r="WC498" s="57"/>
      <c r="WD498" s="57"/>
      <c r="WE498" s="57"/>
      <c r="WF498" s="57"/>
      <c r="WG498" s="57"/>
      <c r="WH498" s="57"/>
      <c r="WI498" s="57"/>
      <c r="WJ498" s="57"/>
      <c r="WK498" s="57"/>
      <c r="WL498" s="57"/>
      <c r="WM498" s="57"/>
      <c r="WN498" s="57"/>
      <c r="WO498" s="57"/>
      <c r="WP498" s="57"/>
      <c r="WQ498" s="57"/>
      <c r="WR498" s="57"/>
      <c r="WS498" s="57"/>
      <c r="WT498" s="57"/>
      <c r="WU498" s="57"/>
      <c r="WV498" s="57"/>
      <c r="WW498" s="57"/>
      <c r="WX498" s="57"/>
      <c r="WY498" s="57"/>
      <c r="WZ498" s="57"/>
      <c r="XA498" s="57"/>
      <c r="XB498" s="57"/>
      <c r="XC498" s="57"/>
      <c r="XD498" s="57"/>
      <c r="XE498" s="57"/>
      <c r="XF498" s="57"/>
      <c r="XG498" s="57"/>
      <c r="XH498" s="57"/>
      <c r="XI498" s="57"/>
      <c r="XJ498" s="57"/>
      <c r="XK498" s="57"/>
      <c r="XL498" s="57"/>
      <c r="XM498" s="57"/>
      <c r="XN498" s="57"/>
      <c r="XO498" s="57"/>
      <c r="XP498" s="57"/>
      <c r="XQ498" s="57"/>
      <c r="XR498" s="57"/>
      <c r="XS498" s="57"/>
      <c r="XT498" s="57"/>
      <c r="XU498" s="57"/>
      <c r="XV498" s="57"/>
      <c r="XW498" s="57"/>
    </row>
    <row r="499">
      <c r="AI499" s="57"/>
      <c r="BR499" s="57"/>
      <c r="DA499" s="57"/>
      <c r="EJ499" s="57"/>
      <c r="EK499" s="57"/>
      <c r="EL499" s="57"/>
      <c r="EM499" s="57"/>
      <c r="EN499" s="57"/>
      <c r="EO499" s="57"/>
      <c r="EP499" s="57"/>
      <c r="EQ499" s="57"/>
      <c r="ER499" s="57"/>
      <c r="ES499" s="57"/>
      <c r="ET499" s="57"/>
      <c r="EU499" s="57"/>
      <c r="EV499" s="57"/>
      <c r="EW499" s="57"/>
      <c r="EX499" s="57"/>
      <c r="EY499" s="57"/>
      <c r="EZ499" s="57"/>
      <c r="FA499" s="57"/>
      <c r="FB499" s="57"/>
      <c r="FC499" s="57"/>
      <c r="FD499" s="57"/>
      <c r="FE499" s="57"/>
      <c r="FF499" s="57"/>
      <c r="FG499" s="57"/>
      <c r="FH499" s="57"/>
      <c r="FI499" s="57"/>
      <c r="FJ499" s="57"/>
      <c r="FK499" s="57"/>
      <c r="FL499" s="57"/>
      <c r="FM499" s="57"/>
      <c r="FN499" s="57"/>
      <c r="FO499" s="57"/>
      <c r="FP499" s="57"/>
      <c r="FQ499" s="57"/>
      <c r="FR499" s="57"/>
      <c r="FS499" s="57"/>
      <c r="FT499" s="57"/>
      <c r="FU499" s="57"/>
      <c r="FV499" s="57"/>
      <c r="FW499" s="57"/>
      <c r="FX499" s="57"/>
      <c r="FY499" s="57"/>
      <c r="FZ499" s="57"/>
      <c r="GA499" s="57"/>
      <c r="GB499" s="57"/>
      <c r="GC499" s="57"/>
      <c r="GD499" s="57"/>
      <c r="GE499" s="57"/>
      <c r="GF499" s="57"/>
      <c r="GG499" s="57"/>
      <c r="GH499" s="57"/>
      <c r="GI499" s="57"/>
      <c r="GJ499" s="57"/>
      <c r="GK499" s="57"/>
      <c r="GL499" s="57"/>
      <c r="GM499" s="57"/>
      <c r="GN499" s="57"/>
      <c r="GO499" s="57"/>
      <c r="GP499" s="57"/>
      <c r="GQ499" s="57"/>
      <c r="GR499" s="57"/>
      <c r="GS499" s="57"/>
      <c r="GT499" s="57"/>
      <c r="GU499" s="57"/>
      <c r="GV499" s="57"/>
      <c r="GW499" s="57"/>
      <c r="GX499" s="57"/>
      <c r="GY499" s="57"/>
      <c r="GZ499" s="57"/>
      <c r="HA499" s="57"/>
      <c r="HB499" s="57"/>
      <c r="HC499" s="57"/>
      <c r="HD499" s="57"/>
      <c r="HE499" s="57"/>
      <c r="HF499" s="57"/>
      <c r="HG499" s="57"/>
      <c r="HH499" s="57"/>
      <c r="HI499" s="57"/>
      <c r="HJ499" s="57"/>
      <c r="HK499" s="57"/>
      <c r="HL499" s="57"/>
      <c r="HM499" s="57"/>
      <c r="HN499" s="57"/>
      <c r="HO499" s="57"/>
      <c r="HP499" s="57"/>
      <c r="HQ499" s="57"/>
      <c r="HR499" s="57"/>
      <c r="HS499" s="57"/>
      <c r="HT499" s="57"/>
      <c r="HU499" s="57"/>
      <c r="HV499" s="57"/>
      <c r="HW499" s="57"/>
      <c r="HX499" s="57"/>
      <c r="HY499" s="57"/>
      <c r="HZ499" s="57"/>
      <c r="IA499" s="57"/>
      <c r="IB499" s="57"/>
      <c r="IC499" s="57"/>
      <c r="ID499" s="57"/>
      <c r="IE499" s="57"/>
      <c r="IF499" s="57"/>
      <c r="IG499" s="57"/>
      <c r="IH499" s="57"/>
      <c r="II499" s="57"/>
      <c r="IJ499" s="57"/>
      <c r="IK499" s="57"/>
      <c r="IL499" s="57"/>
      <c r="IM499" s="57"/>
      <c r="IN499" s="57"/>
      <c r="IO499" s="57"/>
      <c r="IP499" s="57"/>
      <c r="IQ499" s="57"/>
      <c r="IR499" s="57"/>
      <c r="IS499" s="57"/>
      <c r="IT499" s="57"/>
      <c r="IU499" s="57"/>
      <c r="IV499" s="57"/>
      <c r="IW499" s="57"/>
      <c r="IX499" s="57"/>
      <c r="IY499" s="57"/>
      <c r="IZ499" s="57"/>
      <c r="JA499" s="57"/>
      <c r="JB499" s="57"/>
      <c r="JC499" s="57"/>
      <c r="JD499" s="57"/>
      <c r="JE499" s="57"/>
      <c r="JF499" s="57"/>
      <c r="JG499" s="57"/>
      <c r="JH499" s="57"/>
      <c r="JI499" s="57"/>
      <c r="JJ499" s="57"/>
      <c r="JK499" s="57"/>
      <c r="JL499" s="57"/>
      <c r="JM499" s="57"/>
      <c r="JN499" s="57"/>
      <c r="JO499" s="57"/>
      <c r="JP499" s="57"/>
      <c r="JQ499" s="57"/>
      <c r="JR499" s="57"/>
      <c r="JS499" s="57"/>
      <c r="JT499" s="57"/>
      <c r="JU499" s="57"/>
      <c r="JV499" s="57"/>
      <c r="JW499" s="57"/>
      <c r="JX499" s="57"/>
      <c r="JY499" s="57"/>
      <c r="JZ499" s="57"/>
      <c r="KA499" s="57"/>
      <c r="KB499" s="57"/>
      <c r="KC499" s="57"/>
      <c r="KD499" s="57"/>
      <c r="KE499" s="57"/>
      <c r="KF499" s="57"/>
      <c r="KG499" s="57"/>
      <c r="KH499" s="57"/>
      <c r="KI499" s="57"/>
      <c r="KJ499" s="57"/>
      <c r="KK499" s="57"/>
      <c r="KL499" s="57"/>
      <c r="KM499" s="57"/>
      <c r="KN499" s="57"/>
      <c r="KO499" s="57"/>
      <c r="KP499" s="57"/>
      <c r="KQ499" s="57"/>
      <c r="KR499" s="57"/>
      <c r="KS499" s="57"/>
      <c r="KT499" s="57"/>
      <c r="KU499" s="57"/>
      <c r="KV499" s="57"/>
      <c r="KW499" s="57"/>
      <c r="KX499" s="57"/>
      <c r="KY499" s="57"/>
      <c r="KZ499" s="57"/>
      <c r="LA499" s="57"/>
      <c r="LB499" s="57"/>
      <c r="LC499" s="57"/>
      <c r="LD499" s="57"/>
      <c r="LE499" s="57"/>
      <c r="LF499" s="57"/>
      <c r="LG499" s="57"/>
      <c r="LH499" s="57"/>
      <c r="LI499" s="57"/>
      <c r="LJ499" s="57"/>
      <c r="LK499" s="57"/>
      <c r="LL499" s="57"/>
      <c r="LM499" s="57"/>
      <c r="LN499" s="57"/>
      <c r="LO499" s="57"/>
      <c r="LP499" s="57"/>
      <c r="LQ499" s="57"/>
      <c r="LR499" s="57"/>
      <c r="LS499" s="57"/>
      <c r="LT499" s="57"/>
      <c r="LU499" s="57"/>
      <c r="LV499" s="57"/>
      <c r="LW499" s="57"/>
      <c r="LX499" s="57"/>
      <c r="LY499" s="57"/>
      <c r="LZ499" s="57"/>
      <c r="MA499" s="57"/>
      <c r="MB499" s="57"/>
      <c r="MC499" s="57"/>
      <c r="MD499" s="57"/>
      <c r="ME499" s="57"/>
      <c r="MF499" s="57"/>
      <c r="MG499" s="57"/>
      <c r="MH499" s="57"/>
      <c r="MI499" s="57"/>
      <c r="MJ499" s="57"/>
      <c r="MK499" s="57"/>
      <c r="ML499" s="57"/>
      <c r="MM499" s="57"/>
      <c r="MN499" s="57"/>
      <c r="MO499" s="57"/>
      <c r="MP499" s="57"/>
      <c r="MQ499" s="57"/>
      <c r="MR499" s="57"/>
      <c r="MS499" s="57"/>
      <c r="MT499" s="57"/>
      <c r="MU499" s="57"/>
      <c r="MV499" s="57"/>
      <c r="MW499" s="57"/>
      <c r="MX499" s="57"/>
      <c r="MY499" s="57"/>
      <c r="MZ499" s="57"/>
      <c r="NA499" s="57"/>
      <c r="NB499" s="57"/>
      <c r="NC499" s="57"/>
      <c r="ND499" s="57"/>
      <c r="NE499" s="57"/>
      <c r="NF499" s="57"/>
      <c r="NG499" s="57"/>
      <c r="NH499" s="57"/>
      <c r="NI499" s="57"/>
      <c r="NJ499" s="57"/>
      <c r="NK499" s="57"/>
      <c r="NL499" s="57"/>
      <c r="NM499" s="57"/>
      <c r="NN499" s="57"/>
      <c r="NO499" s="57"/>
      <c r="NP499" s="57"/>
      <c r="NQ499" s="57"/>
      <c r="NR499" s="57"/>
      <c r="NS499" s="57"/>
      <c r="NT499" s="57"/>
      <c r="NU499" s="57"/>
      <c r="NV499" s="57"/>
      <c r="NW499" s="57"/>
      <c r="NX499" s="57"/>
      <c r="NY499" s="57"/>
      <c r="NZ499" s="57"/>
      <c r="OA499" s="57"/>
      <c r="OB499" s="57"/>
      <c r="OC499" s="57"/>
      <c r="OD499" s="57"/>
      <c r="OE499" s="57"/>
      <c r="OF499" s="57"/>
      <c r="OG499" s="57"/>
      <c r="OH499" s="57"/>
      <c r="OI499" s="57"/>
      <c r="OJ499" s="57"/>
      <c r="OK499" s="57"/>
      <c r="OL499" s="57"/>
      <c r="OM499" s="57"/>
      <c r="ON499" s="57"/>
      <c r="OO499" s="57"/>
      <c r="OP499" s="57"/>
      <c r="OQ499" s="57"/>
      <c r="OR499" s="57"/>
      <c r="OS499" s="57"/>
      <c r="OT499" s="57"/>
      <c r="OU499" s="57"/>
      <c r="OV499" s="57"/>
      <c r="OW499" s="57"/>
      <c r="OX499" s="57"/>
      <c r="OY499" s="57"/>
      <c r="OZ499" s="57"/>
      <c r="PA499" s="57"/>
      <c r="PB499" s="57"/>
      <c r="PC499" s="57"/>
      <c r="PD499" s="57"/>
      <c r="PE499" s="57"/>
      <c r="PF499" s="57"/>
      <c r="PG499" s="57"/>
      <c r="PH499" s="57"/>
      <c r="PI499" s="57"/>
      <c r="PJ499" s="57"/>
      <c r="PK499" s="57"/>
      <c r="PL499" s="57"/>
      <c r="PM499" s="57"/>
      <c r="PN499" s="57"/>
      <c r="PO499" s="57"/>
      <c r="PP499" s="57"/>
      <c r="PQ499" s="57"/>
      <c r="PR499" s="57"/>
      <c r="PS499" s="57"/>
      <c r="PT499" s="57"/>
      <c r="PU499" s="57"/>
      <c r="PV499" s="57"/>
      <c r="PW499" s="57"/>
      <c r="PX499" s="57"/>
      <c r="PY499" s="57"/>
      <c r="PZ499" s="57"/>
      <c r="QA499" s="57"/>
      <c r="QB499" s="57"/>
      <c r="QC499" s="57"/>
      <c r="QD499" s="57"/>
      <c r="QE499" s="57"/>
      <c r="QF499" s="57"/>
      <c r="QG499" s="57"/>
      <c r="QH499" s="57"/>
      <c r="QI499" s="57"/>
      <c r="QJ499" s="57"/>
      <c r="QK499" s="57"/>
      <c r="QL499" s="57"/>
      <c r="QM499" s="57"/>
      <c r="QN499" s="57"/>
      <c r="QO499" s="57"/>
      <c r="QP499" s="57"/>
      <c r="QQ499" s="57"/>
      <c r="QR499" s="57"/>
      <c r="QS499" s="57"/>
      <c r="QT499" s="57"/>
      <c r="QU499" s="57"/>
      <c r="QV499" s="57"/>
      <c r="QW499" s="57"/>
      <c r="QX499" s="57"/>
      <c r="QY499" s="57"/>
      <c r="QZ499" s="57"/>
      <c r="RA499" s="57"/>
      <c r="RB499" s="57"/>
      <c r="RC499" s="57"/>
      <c r="RD499" s="57"/>
      <c r="RE499" s="57"/>
      <c r="RF499" s="57"/>
      <c r="RG499" s="57"/>
      <c r="RH499" s="57"/>
      <c r="RI499" s="57"/>
      <c r="RJ499" s="57"/>
      <c r="RK499" s="57"/>
      <c r="RL499" s="57"/>
      <c r="RM499" s="57"/>
      <c r="RN499" s="57"/>
      <c r="RO499" s="57"/>
      <c r="RP499" s="57"/>
      <c r="RQ499" s="57"/>
      <c r="RR499" s="57"/>
      <c r="RS499" s="57"/>
      <c r="RT499" s="57"/>
      <c r="RU499" s="57"/>
      <c r="RV499" s="57"/>
      <c r="RW499" s="57"/>
      <c r="RX499" s="57"/>
      <c r="RY499" s="57"/>
      <c r="RZ499" s="57"/>
      <c r="SA499" s="57"/>
      <c r="SB499" s="57"/>
      <c r="SC499" s="57"/>
      <c r="SD499" s="57"/>
      <c r="SE499" s="57"/>
      <c r="SF499" s="57"/>
      <c r="SG499" s="57"/>
      <c r="SH499" s="57"/>
      <c r="SI499" s="57"/>
      <c r="SJ499" s="57"/>
      <c r="SK499" s="57"/>
      <c r="SL499" s="57"/>
      <c r="SM499" s="57"/>
      <c r="SN499" s="57"/>
      <c r="SO499" s="57"/>
      <c r="SP499" s="57"/>
      <c r="SQ499" s="57"/>
      <c r="SR499" s="57"/>
      <c r="SS499" s="57"/>
      <c r="ST499" s="57"/>
      <c r="SU499" s="57"/>
      <c r="SV499" s="57"/>
      <c r="SW499" s="57"/>
      <c r="SX499" s="57"/>
      <c r="SY499" s="57"/>
      <c r="SZ499" s="57"/>
      <c r="TA499" s="57"/>
      <c r="TB499" s="57"/>
      <c r="TC499" s="57"/>
      <c r="TD499" s="57"/>
      <c r="TE499" s="57"/>
      <c r="TF499" s="57"/>
      <c r="TG499" s="57"/>
      <c r="TH499" s="57"/>
      <c r="TI499" s="57"/>
      <c r="TJ499" s="57"/>
      <c r="TK499" s="57"/>
      <c r="TL499" s="57"/>
      <c r="TM499" s="57"/>
      <c r="TN499" s="57"/>
      <c r="TO499" s="57"/>
      <c r="TP499" s="57"/>
      <c r="TQ499" s="57"/>
      <c r="TR499" s="57"/>
      <c r="TS499" s="57"/>
      <c r="TT499" s="57"/>
      <c r="TU499" s="57"/>
      <c r="TV499" s="57"/>
      <c r="TW499" s="57"/>
      <c r="TX499" s="57"/>
      <c r="TY499" s="57"/>
      <c r="TZ499" s="57"/>
      <c r="UA499" s="57"/>
      <c r="UB499" s="57"/>
      <c r="UC499" s="57"/>
      <c r="UD499" s="57"/>
      <c r="UE499" s="57"/>
      <c r="UF499" s="57"/>
      <c r="UG499" s="57"/>
      <c r="UH499" s="57"/>
      <c r="UI499" s="57"/>
      <c r="UJ499" s="57"/>
      <c r="UK499" s="57"/>
      <c r="UL499" s="57"/>
      <c r="UM499" s="57"/>
      <c r="UN499" s="57"/>
      <c r="UO499" s="57"/>
      <c r="UP499" s="57"/>
      <c r="UQ499" s="57"/>
      <c r="UR499" s="57"/>
      <c r="US499" s="57"/>
      <c r="UT499" s="57"/>
      <c r="UU499" s="57"/>
      <c r="UV499" s="57"/>
      <c r="UW499" s="57"/>
      <c r="UX499" s="57"/>
      <c r="UY499" s="57"/>
      <c r="UZ499" s="57"/>
      <c r="VA499" s="57"/>
      <c r="VB499" s="57"/>
      <c r="VC499" s="57"/>
      <c r="VD499" s="57"/>
      <c r="VE499" s="57"/>
      <c r="VF499" s="57"/>
      <c r="VG499" s="57"/>
      <c r="VH499" s="57"/>
      <c r="VI499" s="57"/>
      <c r="VJ499" s="57"/>
      <c r="VK499" s="57"/>
      <c r="VL499" s="57"/>
      <c r="VM499" s="57"/>
      <c r="VN499" s="57"/>
      <c r="VO499" s="57"/>
      <c r="VP499" s="57"/>
      <c r="VQ499" s="57"/>
      <c r="VR499" s="57"/>
      <c r="VS499" s="57"/>
      <c r="VT499" s="57"/>
      <c r="VU499" s="57"/>
      <c r="VV499" s="57"/>
      <c r="VW499" s="57"/>
      <c r="VX499" s="57"/>
      <c r="VY499" s="57"/>
      <c r="VZ499" s="57"/>
      <c r="WA499" s="57"/>
      <c r="WB499" s="57"/>
      <c r="WC499" s="57"/>
      <c r="WD499" s="57"/>
      <c r="WE499" s="57"/>
      <c r="WF499" s="57"/>
      <c r="WG499" s="57"/>
      <c r="WH499" s="57"/>
      <c r="WI499" s="57"/>
      <c r="WJ499" s="57"/>
      <c r="WK499" s="57"/>
      <c r="WL499" s="57"/>
      <c r="WM499" s="57"/>
      <c r="WN499" s="57"/>
      <c r="WO499" s="57"/>
      <c r="WP499" s="57"/>
      <c r="WQ499" s="57"/>
      <c r="WR499" s="57"/>
      <c r="WS499" s="57"/>
      <c r="WT499" s="57"/>
      <c r="WU499" s="57"/>
      <c r="WV499" s="57"/>
      <c r="WW499" s="57"/>
      <c r="WX499" s="57"/>
      <c r="WY499" s="57"/>
      <c r="WZ499" s="57"/>
      <c r="XA499" s="57"/>
      <c r="XB499" s="57"/>
      <c r="XC499" s="57"/>
      <c r="XD499" s="57"/>
      <c r="XE499" s="57"/>
      <c r="XF499" s="57"/>
      <c r="XG499" s="57"/>
      <c r="XH499" s="57"/>
      <c r="XI499" s="57"/>
      <c r="XJ499" s="57"/>
      <c r="XK499" s="57"/>
      <c r="XL499" s="57"/>
      <c r="XM499" s="57"/>
      <c r="XN499" s="57"/>
      <c r="XO499" s="57"/>
      <c r="XP499" s="57"/>
      <c r="XQ499" s="57"/>
      <c r="XR499" s="57"/>
      <c r="XS499" s="57"/>
      <c r="XT499" s="57"/>
      <c r="XU499" s="57"/>
      <c r="XV499" s="57"/>
      <c r="XW499" s="57"/>
    </row>
    <row r="500">
      <c r="AI500" s="57"/>
      <c r="BR500" s="57"/>
      <c r="DA500" s="57"/>
      <c r="EJ500" s="57"/>
      <c r="EK500" s="57"/>
      <c r="EL500" s="57"/>
      <c r="EM500" s="57"/>
      <c r="EN500" s="57"/>
      <c r="EO500" s="57"/>
      <c r="EP500" s="57"/>
      <c r="EQ500" s="57"/>
      <c r="ER500" s="57"/>
      <c r="ES500" s="57"/>
      <c r="ET500" s="57"/>
      <c r="EU500" s="57"/>
      <c r="EV500" s="57"/>
      <c r="EW500" s="57"/>
      <c r="EX500" s="57"/>
      <c r="EY500" s="57"/>
      <c r="EZ500" s="57"/>
      <c r="FA500" s="57"/>
      <c r="FB500" s="57"/>
      <c r="FC500" s="57"/>
      <c r="FD500" s="57"/>
      <c r="FE500" s="57"/>
      <c r="FF500" s="57"/>
      <c r="FG500" s="57"/>
      <c r="FH500" s="57"/>
      <c r="FI500" s="57"/>
      <c r="FJ500" s="57"/>
      <c r="FK500" s="57"/>
      <c r="FL500" s="57"/>
      <c r="FM500" s="57"/>
      <c r="FN500" s="57"/>
      <c r="FO500" s="57"/>
      <c r="FP500" s="57"/>
      <c r="FQ500" s="57"/>
      <c r="FR500" s="57"/>
      <c r="FS500" s="57"/>
      <c r="FT500" s="57"/>
      <c r="FU500" s="57"/>
      <c r="FV500" s="57"/>
      <c r="FW500" s="57"/>
      <c r="FX500" s="57"/>
      <c r="FY500" s="57"/>
      <c r="FZ500" s="57"/>
      <c r="GA500" s="57"/>
      <c r="GB500" s="57"/>
      <c r="GC500" s="57"/>
      <c r="GD500" s="57"/>
      <c r="GE500" s="57"/>
      <c r="GF500" s="57"/>
      <c r="GG500" s="57"/>
      <c r="GH500" s="57"/>
      <c r="GI500" s="57"/>
      <c r="GJ500" s="57"/>
      <c r="GK500" s="57"/>
      <c r="GL500" s="57"/>
      <c r="GM500" s="57"/>
      <c r="GN500" s="57"/>
      <c r="GO500" s="57"/>
      <c r="GP500" s="57"/>
      <c r="GQ500" s="57"/>
      <c r="GR500" s="57"/>
      <c r="GS500" s="57"/>
      <c r="GT500" s="57"/>
      <c r="GU500" s="57"/>
      <c r="GV500" s="57"/>
      <c r="GW500" s="57"/>
      <c r="GX500" s="57"/>
      <c r="GY500" s="57"/>
      <c r="GZ500" s="57"/>
      <c r="HA500" s="57"/>
      <c r="HB500" s="57"/>
      <c r="HC500" s="57"/>
      <c r="HD500" s="57"/>
      <c r="HE500" s="57"/>
      <c r="HF500" s="57"/>
      <c r="HG500" s="57"/>
      <c r="HH500" s="57"/>
      <c r="HI500" s="57"/>
      <c r="HJ500" s="57"/>
      <c r="HK500" s="57"/>
      <c r="HL500" s="57"/>
      <c r="HM500" s="57"/>
      <c r="HN500" s="57"/>
      <c r="HO500" s="57"/>
      <c r="HP500" s="57"/>
      <c r="HQ500" s="57"/>
      <c r="HR500" s="57"/>
      <c r="HS500" s="57"/>
      <c r="HT500" s="57"/>
      <c r="HU500" s="57"/>
      <c r="HV500" s="57"/>
      <c r="HW500" s="57"/>
      <c r="HX500" s="57"/>
      <c r="HY500" s="57"/>
      <c r="HZ500" s="57"/>
      <c r="IA500" s="57"/>
      <c r="IB500" s="57"/>
      <c r="IC500" s="57"/>
      <c r="ID500" s="57"/>
      <c r="IE500" s="57"/>
      <c r="IF500" s="57"/>
      <c r="IG500" s="57"/>
      <c r="IH500" s="57"/>
      <c r="II500" s="57"/>
      <c r="IJ500" s="57"/>
      <c r="IK500" s="57"/>
      <c r="IL500" s="57"/>
      <c r="IM500" s="57"/>
      <c r="IN500" s="57"/>
      <c r="IO500" s="57"/>
      <c r="IP500" s="57"/>
      <c r="IQ500" s="57"/>
      <c r="IR500" s="57"/>
      <c r="IS500" s="57"/>
      <c r="IT500" s="57"/>
      <c r="IU500" s="57"/>
      <c r="IV500" s="57"/>
      <c r="IW500" s="57"/>
      <c r="IX500" s="57"/>
      <c r="IY500" s="57"/>
      <c r="IZ500" s="57"/>
      <c r="JA500" s="57"/>
      <c r="JB500" s="57"/>
      <c r="JC500" s="57"/>
      <c r="JD500" s="57"/>
      <c r="JE500" s="57"/>
      <c r="JF500" s="57"/>
      <c r="JG500" s="57"/>
      <c r="JH500" s="57"/>
      <c r="JI500" s="57"/>
      <c r="JJ500" s="57"/>
      <c r="JK500" s="57"/>
      <c r="JL500" s="57"/>
      <c r="JM500" s="57"/>
      <c r="JN500" s="57"/>
      <c r="JO500" s="57"/>
      <c r="JP500" s="57"/>
      <c r="JQ500" s="57"/>
      <c r="JR500" s="57"/>
      <c r="JS500" s="57"/>
      <c r="JT500" s="57"/>
      <c r="JU500" s="57"/>
      <c r="JV500" s="57"/>
      <c r="JW500" s="57"/>
      <c r="JX500" s="57"/>
      <c r="JY500" s="57"/>
      <c r="JZ500" s="57"/>
      <c r="KA500" s="57"/>
      <c r="KB500" s="57"/>
      <c r="KC500" s="57"/>
      <c r="KD500" s="57"/>
      <c r="KE500" s="57"/>
      <c r="KF500" s="57"/>
      <c r="KG500" s="57"/>
      <c r="KH500" s="57"/>
      <c r="KI500" s="57"/>
      <c r="KJ500" s="57"/>
      <c r="KK500" s="57"/>
      <c r="KL500" s="57"/>
      <c r="KM500" s="57"/>
      <c r="KN500" s="57"/>
      <c r="KO500" s="57"/>
      <c r="KP500" s="57"/>
      <c r="KQ500" s="57"/>
      <c r="KR500" s="57"/>
      <c r="KS500" s="57"/>
      <c r="KT500" s="57"/>
      <c r="KU500" s="57"/>
      <c r="KV500" s="57"/>
      <c r="KW500" s="57"/>
      <c r="KX500" s="57"/>
      <c r="KY500" s="57"/>
      <c r="KZ500" s="57"/>
      <c r="LA500" s="57"/>
      <c r="LB500" s="57"/>
      <c r="LC500" s="57"/>
      <c r="LD500" s="57"/>
      <c r="LE500" s="57"/>
      <c r="LF500" s="57"/>
      <c r="LG500" s="57"/>
      <c r="LH500" s="57"/>
      <c r="LI500" s="57"/>
      <c r="LJ500" s="57"/>
      <c r="LK500" s="57"/>
      <c r="LL500" s="57"/>
      <c r="LM500" s="57"/>
      <c r="LN500" s="57"/>
      <c r="LO500" s="57"/>
      <c r="LP500" s="57"/>
      <c r="LQ500" s="57"/>
      <c r="LR500" s="57"/>
      <c r="LS500" s="57"/>
      <c r="LT500" s="57"/>
      <c r="LU500" s="57"/>
      <c r="LV500" s="57"/>
      <c r="LW500" s="57"/>
      <c r="LX500" s="57"/>
      <c r="LY500" s="57"/>
      <c r="LZ500" s="57"/>
      <c r="MA500" s="57"/>
      <c r="MB500" s="57"/>
      <c r="MC500" s="57"/>
      <c r="MD500" s="57"/>
      <c r="ME500" s="57"/>
      <c r="MF500" s="57"/>
      <c r="MG500" s="57"/>
      <c r="MH500" s="57"/>
      <c r="MI500" s="57"/>
      <c r="MJ500" s="57"/>
      <c r="MK500" s="57"/>
      <c r="ML500" s="57"/>
      <c r="MM500" s="57"/>
      <c r="MN500" s="57"/>
      <c r="MO500" s="57"/>
      <c r="MP500" s="57"/>
      <c r="MQ500" s="57"/>
      <c r="MR500" s="57"/>
      <c r="MS500" s="57"/>
      <c r="MT500" s="57"/>
      <c r="MU500" s="57"/>
      <c r="MV500" s="57"/>
      <c r="MW500" s="57"/>
      <c r="MX500" s="57"/>
      <c r="MY500" s="57"/>
      <c r="MZ500" s="57"/>
      <c r="NA500" s="57"/>
      <c r="NB500" s="57"/>
      <c r="NC500" s="57"/>
      <c r="ND500" s="57"/>
      <c r="NE500" s="57"/>
      <c r="NF500" s="57"/>
      <c r="NG500" s="57"/>
      <c r="NH500" s="57"/>
      <c r="NI500" s="57"/>
      <c r="NJ500" s="57"/>
      <c r="NK500" s="57"/>
      <c r="NL500" s="57"/>
      <c r="NM500" s="57"/>
      <c r="NN500" s="57"/>
      <c r="NO500" s="57"/>
      <c r="NP500" s="57"/>
      <c r="NQ500" s="57"/>
      <c r="NR500" s="57"/>
      <c r="NS500" s="57"/>
      <c r="NT500" s="57"/>
      <c r="NU500" s="57"/>
      <c r="NV500" s="57"/>
      <c r="NW500" s="57"/>
      <c r="NX500" s="57"/>
      <c r="NY500" s="57"/>
      <c r="NZ500" s="57"/>
      <c r="OA500" s="57"/>
      <c r="OB500" s="57"/>
      <c r="OC500" s="57"/>
      <c r="OD500" s="57"/>
      <c r="OE500" s="57"/>
      <c r="OF500" s="57"/>
      <c r="OG500" s="57"/>
      <c r="OH500" s="57"/>
      <c r="OI500" s="57"/>
      <c r="OJ500" s="57"/>
      <c r="OK500" s="57"/>
      <c r="OL500" s="57"/>
      <c r="OM500" s="57"/>
      <c r="ON500" s="57"/>
      <c r="OO500" s="57"/>
      <c r="OP500" s="57"/>
      <c r="OQ500" s="57"/>
      <c r="OR500" s="57"/>
      <c r="OS500" s="57"/>
      <c r="OT500" s="57"/>
      <c r="OU500" s="57"/>
      <c r="OV500" s="57"/>
      <c r="OW500" s="57"/>
      <c r="OX500" s="57"/>
      <c r="OY500" s="57"/>
      <c r="OZ500" s="57"/>
      <c r="PA500" s="57"/>
      <c r="PB500" s="57"/>
      <c r="PC500" s="57"/>
      <c r="PD500" s="57"/>
      <c r="PE500" s="57"/>
      <c r="PF500" s="57"/>
      <c r="PG500" s="57"/>
      <c r="PH500" s="57"/>
      <c r="PI500" s="57"/>
      <c r="PJ500" s="57"/>
      <c r="PK500" s="57"/>
      <c r="PL500" s="57"/>
      <c r="PM500" s="57"/>
      <c r="PN500" s="57"/>
      <c r="PO500" s="57"/>
      <c r="PP500" s="57"/>
      <c r="PQ500" s="57"/>
      <c r="PR500" s="57"/>
      <c r="PS500" s="57"/>
      <c r="PT500" s="57"/>
      <c r="PU500" s="57"/>
      <c r="PV500" s="57"/>
      <c r="PW500" s="57"/>
      <c r="PX500" s="57"/>
      <c r="PY500" s="57"/>
      <c r="PZ500" s="57"/>
      <c r="QA500" s="57"/>
      <c r="QB500" s="57"/>
      <c r="QC500" s="57"/>
      <c r="QD500" s="57"/>
      <c r="QE500" s="57"/>
      <c r="QF500" s="57"/>
      <c r="QG500" s="57"/>
      <c r="QH500" s="57"/>
      <c r="QI500" s="57"/>
      <c r="QJ500" s="57"/>
      <c r="QK500" s="57"/>
      <c r="QL500" s="57"/>
      <c r="QM500" s="57"/>
      <c r="QN500" s="57"/>
      <c r="QO500" s="57"/>
      <c r="QP500" s="57"/>
      <c r="QQ500" s="57"/>
      <c r="QR500" s="57"/>
      <c r="QS500" s="57"/>
      <c r="QT500" s="57"/>
      <c r="QU500" s="57"/>
      <c r="QV500" s="57"/>
      <c r="QW500" s="57"/>
      <c r="QX500" s="57"/>
      <c r="QY500" s="57"/>
      <c r="QZ500" s="57"/>
      <c r="RA500" s="57"/>
      <c r="RB500" s="57"/>
      <c r="RC500" s="57"/>
      <c r="RD500" s="57"/>
      <c r="RE500" s="57"/>
      <c r="RF500" s="57"/>
      <c r="RG500" s="57"/>
      <c r="RH500" s="57"/>
      <c r="RI500" s="57"/>
      <c r="RJ500" s="57"/>
      <c r="RK500" s="57"/>
      <c r="RL500" s="57"/>
      <c r="RM500" s="57"/>
      <c r="RN500" s="57"/>
      <c r="RO500" s="57"/>
      <c r="RP500" s="57"/>
      <c r="RQ500" s="57"/>
      <c r="RR500" s="57"/>
      <c r="RS500" s="57"/>
      <c r="RT500" s="57"/>
      <c r="RU500" s="57"/>
      <c r="RV500" s="57"/>
      <c r="RW500" s="57"/>
      <c r="RX500" s="57"/>
      <c r="RY500" s="57"/>
      <c r="RZ500" s="57"/>
      <c r="SA500" s="57"/>
      <c r="SB500" s="57"/>
      <c r="SC500" s="57"/>
      <c r="SD500" s="57"/>
      <c r="SE500" s="57"/>
      <c r="SF500" s="57"/>
      <c r="SG500" s="57"/>
      <c r="SH500" s="57"/>
      <c r="SI500" s="57"/>
      <c r="SJ500" s="57"/>
      <c r="SK500" s="57"/>
      <c r="SL500" s="57"/>
      <c r="SM500" s="57"/>
      <c r="SN500" s="57"/>
      <c r="SO500" s="57"/>
      <c r="SP500" s="57"/>
      <c r="SQ500" s="57"/>
      <c r="SR500" s="57"/>
      <c r="SS500" s="57"/>
      <c r="ST500" s="57"/>
      <c r="SU500" s="57"/>
      <c r="SV500" s="57"/>
      <c r="SW500" s="57"/>
      <c r="SX500" s="57"/>
      <c r="SY500" s="57"/>
      <c r="SZ500" s="57"/>
      <c r="TA500" s="57"/>
      <c r="TB500" s="57"/>
      <c r="TC500" s="57"/>
      <c r="TD500" s="57"/>
      <c r="TE500" s="57"/>
      <c r="TF500" s="57"/>
      <c r="TG500" s="57"/>
      <c r="TH500" s="57"/>
      <c r="TI500" s="57"/>
      <c r="TJ500" s="57"/>
      <c r="TK500" s="57"/>
      <c r="TL500" s="57"/>
      <c r="TM500" s="57"/>
      <c r="TN500" s="57"/>
      <c r="TO500" s="57"/>
      <c r="TP500" s="57"/>
      <c r="TQ500" s="57"/>
      <c r="TR500" s="57"/>
      <c r="TS500" s="57"/>
      <c r="TT500" s="57"/>
      <c r="TU500" s="57"/>
      <c r="TV500" s="57"/>
      <c r="TW500" s="57"/>
      <c r="TX500" s="57"/>
      <c r="TY500" s="57"/>
      <c r="TZ500" s="57"/>
      <c r="UA500" s="57"/>
      <c r="UB500" s="57"/>
      <c r="UC500" s="57"/>
      <c r="UD500" s="57"/>
      <c r="UE500" s="57"/>
      <c r="UF500" s="57"/>
      <c r="UG500" s="57"/>
      <c r="UH500" s="57"/>
      <c r="UI500" s="57"/>
      <c r="UJ500" s="57"/>
      <c r="UK500" s="57"/>
      <c r="UL500" s="57"/>
      <c r="UM500" s="57"/>
      <c r="UN500" s="57"/>
      <c r="UO500" s="57"/>
      <c r="UP500" s="57"/>
      <c r="UQ500" s="57"/>
      <c r="UR500" s="57"/>
      <c r="US500" s="57"/>
      <c r="UT500" s="57"/>
      <c r="UU500" s="57"/>
      <c r="UV500" s="57"/>
      <c r="UW500" s="57"/>
      <c r="UX500" s="57"/>
      <c r="UY500" s="57"/>
      <c r="UZ500" s="57"/>
      <c r="VA500" s="57"/>
      <c r="VB500" s="57"/>
      <c r="VC500" s="57"/>
      <c r="VD500" s="57"/>
      <c r="VE500" s="57"/>
      <c r="VF500" s="57"/>
      <c r="VG500" s="57"/>
      <c r="VH500" s="57"/>
      <c r="VI500" s="57"/>
      <c r="VJ500" s="57"/>
      <c r="VK500" s="57"/>
      <c r="VL500" s="57"/>
      <c r="VM500" s="57"/>
      <c r="VN500" s="57"/>
      <c r="VO500" s="57"/>
      <c r="VP500" s="57"/>
      <c r="VQ500" s="57"/>
      <c r="VR500" s="57"/>
      <c r="VS500" s="57"/>
      <c r="VT500" s="57"/>
      <c r="VU500" s="57"/>
      <c r="VV500" s="57"/>
      <c r="VW500" s="57"/>
      <c r="VX500" s="57"/>
      <c r="VY500" s="57"/>
      <c r="VZ500" s="57"/>
      <c r="WA500" s="57"/>
      <c r="WB500" s="57"/>
      <c r="WC500" s="57"/>
      <c r="WD500" s="57"/>
      <c r="WE500" s="57"/>
      <c r="WF500" s="57"/>
      <c r="WG500" s="57"/>
      <c r="WH500" s="57"/>
      <c r="WI500" s="57"/>
      <c r="WJ500" s="57"/>
      <c r="WK500" s="57"/>
      <c r="WL500" s="57"/>
      <c r="WM500" s="57"/>
      <c r="WN500" s="57"/>
      <c r="WO500" s="57"/>
      <c r="WP500" s="57"/>
      <c r="WQ500" s="57"/>
      <c r="WR500" s="57"/>
      <c r="WS500" s="57"/>
      <c r="WT500" s="57"/>
      <c r="WU500" s="57"/>
      <c r="WV500" s="57"/>
      <c r="WW500" s="57"/>
      <c r="WX500" s="57"/>
      <c r="WY500" s="57"/>
      <c r="WZ500" s="57"/>
      <c r="XA500" s="57"/>
      <c r="XB500" s="57"/>
      <c r="XC500" s="57"/>
      <c r="XD500" s="57"/>
      <c r="XE500" s="57"/>
      <c r="XF500" s="57"/>
      <c r="XG500" s="57"/>
      <c r="XH500" s="57"/>
      <c r="XI500" s="57"/>
      <c r="XJ500" s="57"/>
      <c r="XK500" s="57"/>
      <c r="XL500" s="57"/>
      <c r="XM500" s="57"/>
      <c r="XN500" s="57"/>
      <c r="XO500" s="57"/>
      <c r="XP500" s="57"/>
      <c r="XQ500" s="57"/>
      <c r="XR500" s="57"/>
      <c r="XS500" s="57"/>
      <c r="XT500" s="57"/>
      <c r="XU500" s="57"/>
      <c r="XV500" s="57"/>
      <c r="XW500" s="57"/>
    </row>
    <row r="501">
      <c r="AI501" s="57"/>
      <c r="BR501" s="57"/>
      <c r="DA501" s="57"/>
      <c r="EJ501" s="57"/>
      <c r="EK501" s="57"/>
      <c r="EL501" s="57"/>
      <c r="EM501" s="57"/>
      <c r="EN501" s="57"/>
      <c r="EO501" s="57"/>
      <c r="EP501" s="57"/>
      <c r="EQ501" s="57"/>
      <c r="ER501" s="57"/>
      <c r="ES501" s="57"/>
      <c r="ET501" s="57"/>
      <c r="EU501" s="57"/>
      <c r="EV501" s="57"/>
      <c r="EW501" s="57"/>
      <c r="EX501" s="57"/>
      <c r="EY501" s="57"/>
      <c r="EZ501" s="57"/>
      <c r="FA501" s="57"/>
      <c r="FB501" s="57"/>
      <c r="FC501" s="57"/>
      <c r="FD501" s="57"/>
      <c r="FE501" s="57"/>
      <c r="FF501" s="57"/>
      <c r="FG501" s="57"/>
      <c r="FH501" s="57"/>
      <c r="FI501" s="57"/>
      <c r="FJ501" s="57"/>
      <c r="FK501" s="57"/>
      <c r="FL501" s="57"/>
      <c r="FM501" s="57"/>
      <c r="FN501" s="57"/>
      <c r="FO501" s="57"/>
      <c r="FP501" s="57"/>
      <c r="FQ501" s="57"/>
      <c r="FR501" s="57"/>
      <c r="FS501" s="57"/>
      <c r="FT501" s="57"/>
      <c r="FU501" s="57"/>
      <c r="FV501" s="57"/>
      <c r="FW501" s="57"/>
      <c r="FX501" s="57"/>
      <c r="FY501" s="57"/>
      <c r="FZ501" s="57"/>
      <c r="GA501" s="57"/>
      <c r="GB501" s="57"/>
      <c r="GC501" s="57"/>
      <c r="GD501" s="57"/>
      <c r="GE501" s="57"/>
      <c r="GF501" s="57"/>
      <c r="GG501" s="57"/>
      <c r="GH501" s="57"/>
      <c r="GI501" s="57"/>
      <c r="GJ501" s="57"/>
      <c r="GK501" s="57"/>
      <c r="GL501" s="57"/>
      <c r="GM501" s="57"/>
      <c r="GN501" s="57"/>
      <c r="GO501" s="57"/>
      <c r="GP501" s="57"/>
      <c r="GQ501" s="57"/>
      <c r="GR501" s="57"/>
      <c r="GS501" s="57"/>
      <c r="GT501" s="57"/>
      <c r="GU501" s="57"/>
      <c r="GV501" s="57"/>
      <c r="GW501" s="57"/>
      <c r="GX501" s="57"/>
      <c r="GY501" s="57"/>
      <c r="GZ501" s="57"/>
      <c r="HA501" s="57"/>
      <c r="HB501" s="57"/>
      <c r="HC501" s="57"/>
      <c r="HD501" s="57"/>
      <c r="HE501" s="57"/>
      <c r="HF501" s="57"/>
      <c r="HG501" s="57"/>
      <c r="HH501" s="57"/>
      <c r="HI501" s="57"/>
      <c r="HJ501" s="57"/>
      <c r="HK501" s="57"/>
      <c r="HL501" s="57"/>
      <c r="HM501" s="57"/>
      <c r="HN501" s="57"/>
      <c r="HO501" s="57"/>
      <c r="HP501" s="57"/>
      <c r="HQ501" s="57"/>
      <c r="HR501" s="57"/>
      <c r="HS501" s="57"/>
      <c r="HT501" s="57"/>
      <c r="HU501" s="57"/>
      <c r="HV501" s="57"/>
      <c r="HW501" s="57"/>
      <c r="HX501" s="57"/>
      <c r="HY501" s="57"/>
      <c r="HZ501" s="57"/>
      <c r="IA501" s="57"/>
      <c r="IB501" s="57"/>
      <c r="IC501" s="57"/>
      <c r="ID501" s="57"/>
      <c r="IE501" s="57"/>
      <c r="IF501" s="57"/>
      <c r="IG501" s="57"/>
      <c r="IH501" s="57"/>
      <c r="II501" s="57"/>
      <c r="IJ501" s="57"/>
      <c r="IK501" s="57"/>
      <c r="IL501" s="57"/>
      <c r="IM501" s="57"/>
      <c r="IN501" s="57"/>
      <c r="IO501" s="57"/>
      <c r="IP501" s="57"/>
      <c r="IQ501" s="57"/>
      <c r="IR501" s="57"/>
      <c r="IS501" s="57"/>
      <c r="IT501" s="57"/>
      <c r="IU501" s="57"/>
      <c r="IV501" s="57"/>
      <c r="IW501" s="57"/>
      <c r="IX501" s="57"/>
      <c r="IY501" s="57"/>
      <c r="IZ501" s="57"/>
      <c r="JA501" s="57"/>
      <c r="JB501" s="57"/>
      <c r="JC501" s="57"/>
      <c r="JD501" s="57"/>
      <c r="JE501" s="57"/>
      <c r="JF501" s="57"/>
      <c r="JG501" s="57"/>
      <c r="JH501" s="57"/>
      <c r="JI501" s="57"/>
      <c r="JJ501" s="57"/>
      <c r="JK501" s="57"/>
      <c r="JL501" s="57"/>
      <c r="JM501" s="57"/>
      <c r="JN501" s="57"/>
      <c r="JO501" s="57"/>
      <c r="JP501" s="57"/>
      <c r="JQ501" s="57"/>
      <c r="JR501" s="57"/>
      <c r="JS501" s="57"/>
      <c r="JT501" s="57"/>
      <c r="JU501" s="57"/>
      <c r="JV501" s="57"/>
      <c r="JW501" s="57"/>
      <c r="JX501" s="57"/>
      <c r="JY501" s="57"/>
      <c r="JZ501" s="57"/>
      <c r="KA501" s="57"/>
      <c r="KB501" s="57"/>
      <c r="KC501" s="57"/>
      <c r="KD501" s="57"/>
      <c r="KE501" s="57"/>
      <c r="KF501" s="57"/>
      <c r="KG501" s="57"/>
      <c r="KH501" s="57"/>
      <c r="KI501" s="57"/>
      <c r="KJ501" s="57"/>
      <c r="KK501" s="57"/>
      <c r="KL501" s="57"/>
      <c r="KM501" s="57"/>
      <c r="KN501" s="57"/>
      <c r="KO501" s="57"/>
      <c r="KP501" s="57"/>
      <c r="KQ501" s="57"/>
      <c r="KR501" s="57"/>
      <c r="KS501" s="57"/>
      <c r="KT501" s="57"/>
      <c r="KU501" s="57"/>
      <c r="KV501" s="57"/>
      <c r="KW501" s="57"/>
      <c r="KX501" s="57"/>
      <c r="KY501" s="57"/>
      <c r="KZ501" s="57"/>
      <c r="LA501" s="57"/>
      <c r="LB501" s="57"/>
      <c r="LC501" s="57"/>
      <c r="LD501" s="57"/>
      <c r="LE501" s="57"/>
      <c r="LF501" s="57"/>
      <c r="LG501" s="57"/>
      <c r="LH501" s="57"/>
      <c r="LI501" s="57"/>
      <c r="LJ501" s="57"/>
      <c r="LK501" s="57"/>
      <c r="LL501" s="57"/>
      <c r="LM501" s="57"/>
      <c r="LN501" s="57"/>
      <c r="LO501" s="57"/>
      <c r="LP501" s="57"/>
      <c r="LQ501" s="57"/>
      <c r="LR501" s="57"/>
      <c r="LS501" s="57"/>
      <c r="LT501" s="57"/>
      <c r="LU501" s="57"/>
      <c r="LV501" s="57"/>
      <c r="LW501" s="57"/>
      <c r="LX501" s="57"/>
      <c r="LY501" s="57"/>
      <c r="LZ501" s="57"/>
      <c r="MA501" s="57"/>
      <c r="MB501" s="57"/>
      <c r="MC501" s="57"/>
      <c r="MD501" s="57"/>
      <c r="ME501" s="57"/>
      <c r="MF501" s="57"/>
      <c r="MG501" s="57"/>
      <c r="MH501" s="57"/>
      <c r="MI501" s="57"/>
      <c r="MJ501" s="57"/>
      <c r="MK501" s="57"/>
      <c r="ML501" s="57"/>
      <c r="MM501" s="57"/>
      <c r="MN501" s="57"/>
      <c r="MO501" s="57"/>
      <c r="MP501" s="57"/>
      <c r="MQ501" s="57"/>
      <c r="MR501" s="57"/>
      <c r="MS501" s="57"/>
      <c r="MT501" s="57"/>
      <c r="MU501" s="57"/>
      <c r="MV501" s="57"/>
      <c r="MW501" s="57"/>
      <c r="MX501" s="57"/>
      <c r="MY501" s="57"/>
      <c r="MZ501" s="57"/>
      <c r="NA501" s="57"/>
      <c r="NB501" s="57"/>
      <c r="NC501" s="57"/>
      <c r="ND501" s="57"/>
      <c r="NE501" s="57"/>
      <c r="NF501" s="57"/>
      <c r="NG501" s="57"/>
      <c r="NH501" s="57"/>
      <c r="NI501" s="57"/>
      <c r="NJ501" s="57"/>
      <c r="NK501" s="57"/>
      <c r="NL501" s="57"/>
      <c r="NM501" s="57"/>
      <c r="NN501" s="57"/>
      <c r="NO501" s="57"/>
      <c r="NP501" s="57"/>
      <c r="NQ501" s="57"/>
      <c r="NR501" s="57"/>
      <c r="NS501" s="57"/>
      <c r="NT501" s="57"/>
      <c r="NU501" s="57"/>
      <c r="NV501" s="57"/>
      <c r="NW501" s="57"/>
      <c r="NX501" s="57"/>
      <c r="NY501" s="57"/>
      <c r="NZ501" s="57"/>
      <c r="OA501" s="57"/>
      <c r="OB501" s="57"/>
      <c r="OC501" s="57"/>
      <c r="OD501" s="57"/>
      <c r="OE501" s="57"/>
      <c r="OF501" s="57"/>
      <c r="OG501" s="57"/>
      <c r="OH501" s="57"/>
      <c r="OI501" s="57"/>
      <c r="OJ501" s="57"/>
      <c r="OK501" s="57"/>
      <c r="OL501" s="57"/>
      <c r="OM501" s="57"/>
      <c r="ON501" s="57"/>
      <c r="OO501" s="57"/>
      <c r="OP501" s="57"/>
      <c r="OQ501" s="57"/>
      <c r="OR501" s="57"/>
      <c r="OS501" s="57"/>
      <c r="OT501" s="57"/>
      <c r="OU501" s="57"/>
      <c r="OV501" s="57"/>
      <c r="OW501" s="57"/>
      <c r="OX501" s="57"/>
      <c r="OY501" s="57"/>
      <c r="OZ501" s="57"/>
      <c r="PA501" s="57"/>
      <c r="PB501" s="57"/>
      <c r="PC501" s="57"/>
      <c r="PD501" s="57"/>
      <c r="PE501" s="57"/>
      <c r="PF501" s="57"/>
      <c r="PG501" s="57"/>
      <c r="PH501" s="57"/>
      <c r="PI501" s="57"/>
      <c r="PJ501" s="57"/>
      <c r="PK501" s="57"/>
      <c r="PL501" s="57"/>
      <c r="PM501" s="57"/>
      <c r="PN501" s="57"/>
      <c r="PO501" s="57"/>
      <c r="PP501" s="57"/>
      <c r="PQ501" s="57"/>
      <c r="PR501" s="57"/>
      <c r="PS501" s="57"/>
      <c r="PT501" s="57"/>
      <c r="PU501" s="57"/>
      <c r="PV501" s="57"/>
      <c r="PW501" s="57"/>
      <c r="PX501" s="57"/>
      <c r="PY501" s="57"/>
      <c r="PZ501" s="57"/>
      <c r="QA501" s="57"/>
      <c r="QB501" s="57"/>
      <c r="QC501" s="57"/>
      <c r="QD501" s="57"/>
      <c r="QE501" s="57"/>
      <c r="QF501" s="57"/>
      <c r="QG501" s="57"/>
      <c r="QH501" s="57"/>
      <c r="QI501" s="57"/>
      <c r="QJ501" s="57"/>
      <c r="QK501" s="57"/>
      <c r="QL501" s="57"/>
      <c r="QM501" s="57"/>
      <c r="QN501" s="57"/>
      <c r="QO501" s="57"/>
      <c r="QP501" s="57"/>
      <c r="QQ501" s="57"/>
      <c r="QR501" s="57"/>
      <c r="QS501" s="57"/>
      <c r="QT501" s="57"/>
      <c r="QU501" s="57"/>
      <c r="QV501" s="57"/>
      <c r="QW501" s="57"/>
      <c r="QX501" s="57"/>
      <c r="QY501" s="57"/>
      <c r="QZ501" s="57"/>
      <c r="RA501" s="57"/>
      <c r="RB501" s="57"/>
      <c r="RC501" s="57"/>
      <c r="RD501" s="57"/>
      <c r="RE501" s="57"/>
      <c r="RF501" s="57"/>
      <c r="RG501" s="57"/>
      <c r="RH501" s="57"/>
      <c r="RI501" s="57"/>
      <c r="RJ501" s="57"/>
      <c r="RK501" s="57"/>
      <c r="RL501" s="57"/>
      <c r="RM501" s="57"/>
      <c r="RN501" s="57"/>
      <c r="RO501" s="57"/>
      <c r="RP501" s="57"/>
      <c r="RQ501" s="57"/>
      <c r="RR501" s="57"/>
      <c r="RS501" s="57"/>
      <c r="RT501" s="57"/>
      <c r="RU501" s="57"/>
      <c r="RV501" s="57"/>
      <c r="RW501" s="57"/>
      <c r="RX501" s="57"/>
      <c r="RY501" s="57"/>
      <c r="RZ501" s="57"/>
      <c r="SA501" s="57"/>
      <c r="SB501" s="57"/>
      <c r="SC501" s="57"/>
      <c r="SD501" s="57"/>
      <c r="SE501" s="57"/>
      <c r="SF501" s="57"/>
      <c r="SG501" s="57"/>
      <c r="SH501" s="57"/>
      <c r="SI501" s="57"/>
      <c r="SJ501" s="57"/>
      <c r="SK501" s="57"/>
      <c r="SL501" s="57"/>
      <c r="SM501" s="57"/>
      <c r="SN501" s="57"/>
      <c r="SO501" s="57"/>
      <c r="SP501" s="57"/>
      <c r="SQ501" s="57"/>
      <c r="SR501" s="57"/>
      <c r="SS501" s="57"/>
      <c r="ST501" s="57"/>
      <c r="SU501" s="57"/>
      <c r="SV501" s="57"/>
      <c r="SW501" s="57"/>
      <c r="SX501" s="57"/>
      <c r="SY501" s="57"/>
      <c r="SZ501" s="57"/>
      <c r="TA501" s="57"/>
      <c r="TB501" s="57"/>
      <c r="TC501" s="57"/>
      <c r="TD501" s="57"/>
      <c r="TE501" s="57"/>
      <c r="TF501" s="57"/>
      <c r="TG501" s="57"/>
      <c r="TH501" s="57"/>
      <c r="TI501" s="57"/>
      <c r="TJ501" s="57"/>
      <c r="TK501" s="57"/>
      <c r="TL501" s="57"/>
      <c r="TM501" s="57"/>
      <c r="TN501" s="57"/>
      <c r="TO501" s="57"/>
      <c r="TP501" s="57"/>
      <c r="TQ501" s="57"/>
      <c r="TR501" s="57"/>
      <c r="TS501" s="57"/>
      <c r="TT501" s="57"/>
      <c r="TU501" s="57"/>
      <c r="TV501" s="57"/>
      <c r="TW501" s="57"/>
      <c r="TX501" s="57"/>
      <c r="TY501" s="57"/>
      <c r="TZ501" s="57"/>
      <c r="UA501" s="57"/>
      <c r="UB501" s="57"/>
      <c r="UC501" s="57"/>
      <c r="UD501" s="57"/>
      <c r="UE501" s="57"/>
      <c r="UF501" s="57"/>
      <c r="UG501" s="57"/>
      <c r="UH501" s="57"/>
      <c r="UI501" s="57"/>
      <c r="UJ501" s="57"/>
      <c r="UK501" s="57"/>
      <c r="UL501" s="57"/>
      <c r="UM501" s="57"/>
      <c r="UN501" s="57"/>
      <c r="UO501" s="57"/>
      <c r="UP501" s="57"/>
      <c r="UQ501" s="57"/>
      <c r="UR501" s="57"/>
      <c r="US501" s="57"/>
      <c r="UT501" s="57"/>
      <c r="UU501" s="57"/>
      <c r="UV501" s="57"/>
      <c r="UW501" s="57"/>
      <c r="UX501" s="57"/>
      <c r="UY501" s="57"/>
      <c r="UZ501" s="57"/>
      <c r="VA501" s="57"/>
      <c r="VB501" s="57"/>
      <c r="VC501" s="57"/>
      <c r="VD501" s="57"/>
      <c r="VE501" s="57"/>
      <c r="VF501" s="57"/>
      <c r="VG501" s="57"/>
      <c r="VH501" s="57"/>
      <c r="VI501" s="57"/>
      <c r="VJ501" s="57"/>
      <c r="VK501" s="57"/>
      <c r="VL501" s="57"/>
      <c r="VM501" s="57"/>
      <c r="VN501" s="57"/>
      <c r="VO501" s="57"/>
      <c r="VP501" s="57"/>
      <c r="VQ501" s="57"/>
      <c r="VR501" s="57"/>
      <c r="VS501" s="57"/>
      <c r="VT501" s="57"/>
      <c r="VU501" s="57"/>
      <c r="VV501" s="57"/>
      <c r="VW501" s="57"/>
      <c r="VX501" s="57"/>
      <c r="VY501" s="57"/>
      <c r="VZ501" s="57"/>
      <c r="WA501" s="57"/>
      <c r="WB501" s="57"/>
      <c r="WC501" s="57"/>
      <c r="WD501" s="57"/>
      <c r="WE501" s="57"/>
      <c r="WF501" s="57"/>
      <c r="WG501" s="57"/>
      <c r="WH501" s="57"/>
      <c r="WI501" s="57"/>
      <c r="WJ501" s="57"/>
      <c r="WK501" s="57"/>
      <c r="WL501" s="57"/>
      <c r="WM501" s="57"/>
      <c r="WN501" s="57"/>
      <c r="WO501" s="57"/>
      <c r="WP501" s="57"/>
      <c r="WQ501" s="57"/>
      <c r="WR501" s="57"/>
      <c r="WS501" s="57"/>
      <c r="WT501" s="57"/>
      <c r="WU501" s="57"/>
      <c r="WV501" s="57"/>
      <c r="WW501" s="57"/>
      <c r="WX501" s="57"/>
      <c r="WY501" s="57"/>
      <c r="WZ501" s="57"/>
      <c r="XA501" s="57"/>
      <c r="XB501" s="57"/>
      <c r="XC501" s="57"/>
      <c r="XD501" s="57"/>
      <c r="XE501" s="57"/>
      <c r="XF501" s="57"/>
      <c r="XG501" s="57"/>
      <c r="XH501" s="57"/>
      <c r="XI501" s="57"/>
      <c r="XJ501" s="57"/>
      <c r="XK501" s="57"/>
      <c r="XL501" s="57"/>
      <c r="XM501" s="57"/>
      <c r="XN501" s="57"/>
      <c r="XO501" s="57"/>
      <c r="XP501" s="57"/>
      <c r="XQ501" s="57"/>
      <c r="XR501" s="57"/>
      <c r="XS501" s="57"/>
      <c r="XT501" s="57"/>
      <c r="XU501" s="57"/>
      <c r="XV501" s="57"/>
      <c r="XW501" s="57"/>
    </row>
    <row r="502">
      <c r="AI502" s="57"/>
      <c r="BR502" s="57"/>
      <c r="DA502" s="57"/>
      <c r="EJ502" s="57"/>
      <c r="EK502" s="57"/>
      <c r="EL502" s="57"/>
      <c r="EM502" s="57"/>
      <c r="EN502" s="57"/>
      <c r="EO502" s="57"/>
      <c r="EP502" s="57"/>
      <c r="EQ502" s="57"/>
      <c r="ER502" s="57"/>
      <c r="ES502" s="57"/>
      <c r="ET502" s="57"/>
      <c r="EU502" s="57"/>
      <c r="EV502" s="57"/>
      <c r="EW502" s="57"/>
      <c r="EX502" s="57"/>
      <c r="EY502" s="57"/>
      <c r="EZ502" s="57"/>
      <c r="FA502" s="57"/>
      <c r="FB502" s="57"/>
      <c r="FC502" s="57"/>
      <c r="FD502" s="57"/>
      <c r="FE502" s="57"/>
      <c r="FF502" s="57"/>
      <c r="FG502" s="57"/>
      <c r="FH502" s="57"/>
      <c r="FI502" s="57"/>
      <c r="FJ502" s="57"/>
      <c r="FK502" s="57"/>
      <c r="FL502" s="57"/>
      <c r="FM502" s="57"/>
      <c r="FN502" s="57"/>
      <c r="FO502" s="57"/>
      <c r="FP502" s="57"/>
      <c r="FQ502" s="57"/>
      <c r="FR502" s="57"/>
      <c r="FS502" s="57"/>
      <c r="FT502" s="57"/>
      <c r="FU502" s="57"/>
      <c r="FV502" s="57"/>
      <c r="FW502" s="57"/>
      <c r="FX502" s="57"/>
      <c r="FY502" s="57"/>
      <c r="FZ502" s="57"/>
      <c r="GA502" s="57"/>
      <c r="GB502" s="57"/>
      <c r="GC502" s="57"/>
      <c r="GD502" s="57"/>
      <c r="GE502" s="57"/>
      <c r="GF502" s="57"/>
      <c r="GG502" s="57"/>
      <c r="GH502" s="57"/>
      <c r="GI502" s="57"/>
      <c r="GJ502" s="57"/>
      <c r="GK502" s="57"/>
      <c r="GL502" s="57"/>
      <c r="GM502" s="57"/>
      <c r="GN502" s="57"/>
      <c r="GO502" s="57"/>
      <c r="GP502" s="57"/>
      <c r="GQ502" s="57"/>
      <c r="GR502" s="57"/>
      <c r="GS502" s="57"/>
      <c r="GT502" s="57"/>
      <c r="GU502" s="57"/>
      <c r="GV502" s="57"/>
      <c r="GW502" s="57"/>
      <c r="GX502" s="57"/>
      <c r="GY502" s="57"/>
      <c r="GZ502" s="57"/>
      <c r="HA502" s="57"/>
      <c r="HB502" s="57"/>
      <c r="HC502" s="57"/>
      <c r="HD502" s="57"/>
      <c r="HE502" s="57"/>
      <c r="HF502" s="57"/>
      <c r="HG502" s="57"/>
      <c r="HH502" s="57"/>
      <c r="HI502" s="57"/>
      <c r="HJ502" s="57"/>
      <c r="HK502" s="57"/>
      <c r="HL502" s="57"/>
      <c r="HM502" s="57"/>
      <c r="HN502" s="57"/>
      <c r="HO502" s="57"/>
      <c r="HP502" s="57"/>
      <c r="HQ502" s="57"/>
      <c r="HR502" s="57"/>
      <c r="HS502" s="57"/>
      <c r="HT502" s="57"/>
      <c r="HU502" s="57"/>
      <c r="HV502" s="57"/>
      <c r="HW502" s="57"/>
      <c r="HX502" s="57"/>
      <c r="HY502" s="57"/>
      <c r="HZ502" s="57"/>
      <c r="IA502" s="57"/>
      <c r="IB502" s="57"/>
      <c r="IC502" s="57"/>
      <c r="ID502" s="57"/>
      <c r="IE502" s="57"/>
      <c r="IF502" s="57"/>
      <c r="IG502" s="57"/>
      <c r="IH502" s="57"/>
      <c r="II502" s="57"/>
      <c r="IJ502" s="57"/>
      <c r="IK502" s="57"/>
      <c r="IL502" s="57"/>
      <c r="IM502" s="57"/>
      <c r="IN502" s="57"/>
      <c r="IO502" s="57"/>
      <c r="IP502" s="57"/>
      <c r="IQ502" s="57"/>
      <c r="IR502" s="57"/>
      <c r="IS502" s="57"/>
      <c r="IT502" s="57"/>
      <c r="IU502" s="57"/>
      <c r="IV502" s="57"/>
      <c r="IW502" s="57"/>
      <c r="IX502" s="57"/>
      <c r="IY502" s="57"/>
      <c r="IZ502" s="57"/>
      <c r="JA502" s="57"/>
      <c r="JB502" s="57"/>
      <c r="JC502" s="57"/>
      <c r="JD502" s="57"/>
      <c r="JE502" s="57"/>
      <c r="JF502" s="57"/>
      <c r="JG502" s="57"/>
      <c r="JH502" s="57"/>
      <c r="JI502" s="57"/>
      <c r="JJ502" s="57"/>
      <c r="JK502" s="57"/>
      <c r="JL502" s="57"/>
      <c r="JM502" s="57"/>
      <c r="JN502" s="57"/>
      <c r="JO502" s="57"/>
      <c r="JP502" s="57"/>
      <c r="JQ502" s="57"/>
      <c r="JR502" s="57"/>
      <c r="JS502" s="57"/>
      <c r="JT502" s="57"/>
      <c r="JU502" s="57"/>
      <c r="JV502" s="57"/>
      <c r="JW502" s="57"/>
      <c r="JX502" s="57"/>
      <c r="JY502" s="57"/>
      <c r="JZ502" s="57"/>
      <c r="KA502" s="57"/>
      <c r="KB502" s="57"/>
      <c r="KC502" s="57"/>
      <c r="KD502" s="57"/>
      <c r="KE502" s="57"/>
      <c r="KF502" s="57"/>
      <c r="KG502" s="57"/>
      <c r="KH502" s="57"/>
      <c r="KI502" s="57"/>
      <c r="KJ502" s="57"/>
      <c r="KK502" s="57"/>
      <c r="KL502" s="57"/>
      <c r="KM502" s="57"/>
      <c r="KN502" s="57"/>
      <c r="KO502" s="57"/>
      <c r="KP502" s="57"/>
      <c r="KQ502" s="57"/>
      <c r="KR502" s="57"/>
      <c r="KS502" s="57"/>
      <c r="KT502" s="57"/>
      <c r="KU502" s="57"/>
      <c r="KV502" s="57"/>
      <c r="KW502" s="57"/>
      <c r="KX502" s="57"/>
      <c r="KY502" s="57"/>
      <c r="KZ502" s="57"/>
      <c r="LA502" s="57"/>
      <c r="LB502" s="57"/>
      <c r="LC502" s="57"/>
      <c r="LD502" s="57"/>
      <c r="LE502" s="57"/>
      <c r="LF502" s="57"/>
      <c r="LG502" s="57"/>
      <c r="LH502" s="57"/>
      <c r="LI502" s="57"/>
      <c r="LJ502" s="57"/>
      <c r="LK502" s="57"/>
      <c r="LL502" s="57"/>
      <c r="LM502" s="57"/>
      <c r="LN502" s="57"/>
      <c r="LO502" s="57"/>
      <c r="LP502" s="57"/>
      <c r="LQ502" s="57"/>
      <c r="LR502" s="57"/>
      <c r="LS502" s="57"/>
      <c r="LT502" s="57"/>
      <c r="LU502" s="57"/>
      <c r="LV502" s="57"/>
      <c r="LW502" s="57"/>
      <c r="LX502" s="57"/>
      <c r="LY502" s="57"/>
      <c r="LZ502" s="57"/>
      <c r="MA502" s="57"/>
      <c r="MB502" s="57"/>
      <c r="MC502" s="57"/>
      <c r="MD502" s="57"/>
      <c r="ME502" s="57"/>
      <c r="MF502" s="57"/>
      <c r="MG502" s="57"/>
      <c r="MH502" s="57"/>
      <c r="MI502" s="57"/>
      <c r="MJ502" s="57"/>
      <c r="MK502" s="57"/>
      <c r="ML502" s="57"/>
      <c r="MM502" s="57"/>
      <c r="MN502" s="57"/>
      <c r="MO502" s="57"/>
      <c r="MP502" s="57"/>
      <c r="MQ502" s="57"/>
      <c r="MR502" s="57"/>
      <c r="MS502" s="57"/>
      <c r="MT502" s="57"/>
      <c r="MU502" s="57"/>
      <c r="MV502" s="57"/>
      <c r="MW502" s="57"/>
      <c r="MX502" s="57"/>
      <c r="MY502" s="57"/>
      <c r="MZ502" s="57"/>
      <c r="NA502" s="57"/>
      <c r="NB502" s="57"/>
      <c r="NC502" s="57"/>
      <c r="ND502" s="57"/>
      <c r="NE502" s="57"/>
      <c r="NF502" s="57"/>
      <c r="NG502" s="57"/>
      <c r="NH502" s="57"/>
      <c r="NI502" s="57"/>
      <c r="NJ502" s="57"/>
      <c r="NK502" s="57"/>
      <c r="NL502" s="57"/>
      <c r="NM502" s="57"/>
      <c r="NN502" s="57"/>
      <c r="NO502" s="57"/>
      <c r="NP502" s="57"/>
      <c r="NQ502" s="57"/>
      <c r="NR502" s="57"/>
      <c r="NS502" s="57"/>
      <c r="NT502" s="57"/>
      <c r="NU502" s="57"/>
      <c r="NV502" s="57"/>
      <c r="NW502" s="57"/>
      <c r="NX502" s="57"/>
      <c r="NY502" s="57"/>
      <c r="NZ502" s="57"/>
      <c r="OA502" s="57"/>
      <c r="OB502" s="57"/>
      <c r="OC502" s="57"/>
      <c r="OD502" s="57"/>
      <c r="OE502" s="57"/>
      <c r="OF502" s="57"/>
      <c r="OG502" s="57"/>
      <c r="OH502" s="57"/>
      <c r="OI502" s="57"/>
      <c r="OJ502" s="57"/>
      <c r="OK502" s="57"/>
      <c r="OL502" s="57"/>
      <c r="OM502" s="57"/>
      <c r="ON502" s="57"/>
      <c r="OO502" s="57"/>
      <c r="OP502" s="57"/>
      <c r="OQ502" s="57"/>
      <c r="OR502" s="57"/>
      <c r="OS502" s="57"/>
      <c r="OT502" s="57"/>
      <c r="OU502" s="57"/>
      <c r="OV502" s="57"/>
      <c r="OW502" s="57"/>
      <c r="OX502" s="57"/>
      <c r="OY502" s="57"/>
      <c r="OZ502" s="57"/>
      <c r="PA502" s="57"/>
      <c r="PB502" s="57"/>
      <c r="PC502" s="57"/>
      <c r="PD502" s="57"/>
      <c r="PE502" s="57"/>
      <c r="PF502" s="57"/>
      <c r="PG502" s="57"/>
      <c r="PH502" s="57"/>
      <c r="PI502" s="57"/>
      <c r="PJ502" s="57"/>
      <c r="PK502" s="57"/>
      <c r="PL502" s="57"/>
      <c r="PM502" s="57"/>
      <c r="PN502" s="57"/>
      <c r="PO502" s="57"/>
      <c r="PP502" s="57"/>
      <c r="PQ502" s="57"/>
      <c r="PR502" s="57"/>
      <c r="PS502" s="57"/>
      <c r="PT502" s="57"/>
      <c r="PU502" s="57"/>
      <c r="PV502" s="57"/>
      <c r="PW502" s="57"/>
      <c r="PX502" s="57"/>
      <c r="PY502" s="57"/>
      <c r="PZ502" s="57"/>
      <c r="QA502" s="57"/>
      <c r="QB502" s="57"/>
      <c r="QC502" s="57"/>
      <c r="QD502" s="57"/>
      <c r="QE502" s="57"/>
      <c r="QF502" s="57"/>
      <c r="QG502" s="57"/>
      <c r="QH502" s="57"/>
      <c r="QI502" s="57"/>
      <c r="QJ502" s="57"/>
      <c r="QK502" s="57"/>
      <c r="QL502" s="57"/>
      <c r="QM502" s="57"/>
      <c r="QN502" s="57"/>
      <c r="QO502" s="57"/>
      <c r="QP502" s="57"/>
      <c r="QQ502" s="57"/>
      <c r="QR502" s="57"/>
      <c r="QS502" s="57"/>
      <c r="QT502" s="57"/>
      <c r="QU502" s="57"/>
      <c r="QV502" s="57"/>
      <c r="QW502" s="57"/>
      <c r="QX502" s="57"/>
      <c r="QY502" s="57"/>
      <c r="QZ502" s="57"/>
      <c r="RA502" s="57"/>
      <c r="RB502" s="57"/>
      <c r="RC502" s="57"/>
      <c r="RD502" s="57"/>
      <c r="RE502" s="57"/>
      <c r="RF502" s="57"/>
      <c r="RG502" s="57"/>
      <c r="RH502" s="57"/>
      <c r="RI502" s="57"/>
      <c r="RJ502" s="57"/>
      <c r="RK502" s="57"/>
      <c r="RL502" s="57"/>
      <c r="RM502" s="57"/>
      <c r="RN502" s="57"/>
      <c r="RO502" s="57"/>
      <c r="RP502" s="57"/>
      <c r="RQ502" s="57"/>
      <c r="RR502" s="57"/>
      <c r="RS502" s="57"/>
      <c r="RT502" s="57"/>
      <c r="RU502" s="57"/>
      <c r="RV502" s="57"/>
      <c r="RW502" s="57"/>
      <c r="RX502" s="57"/>
      <c r="RY502" s="57"/>
      <c r="RZ502" s="57"/>
      <c r="SA502" s="57"/>
      <c r="SB502" s="57"/>
      <c r="SC502" s="57"/>
      <c r="SD502" s="57"/>
      <c r="SE502" s="57"/>
      <c r="SF502" s="57"/>
      <c r="SG502" s="57"/>
      <c r="SH502" s="57"/>
      <c r="SI502" s="57"/>
      <c r="SJ502" s="57"/>
      <c r="SK502" s="57"/>
      <c r="SL502" s="57"/>
      <c r="SM502" s="57"/>
      <c r="SN502" s="57"/>
      <c r="SO502" s="57"/>
      <c r="SP502" s="57"/>
      <c r="SQ502" s="57"/>
      <c r="SR502" s="57"/>
      <c r="SS502" s="57"/>
      <c r="ST502" s="57"/>
      <c r="SU502" s="57"/>
      <c r="SV502" s="57"/>
      <c r="SW502" s="57"/>
      <c r="SX502" s="57"/>
      <c r="SY502" s="57"/>
      <c r="SZ502" s="57"/>
      <c r="TA502" s="57"/>
      <c r="TB502" s="57"/>
      <c r="TC502" s="57"/>
      <c r="TD502" s="57"/>
      <c r="TE502" s="57"/>
      <c r="TF502" s="57"/>
      <c r="TG502" s="57"/>
      <c r="TH502" s="57"/>
      <c r="TI502" s="57"/>
      <c r="TJ502" s="57"/>
      <c r="TK502" s="57"/>
      <c r="TL502" s="57"/>
      <c r="TM502" s="57"/>
      <c r="TN502" s="57"/>
      <c r="TO502" s="57"/>
      <c r="TP502" s="57"/>
      <c r="TQ502" s="57"/>
      <c r="TR502" s="57"/>
      <c r="TS502" s="57"/>
      <c r="TT502" s="57"/>
      <c r="TU502" s="57"/>
      <c r="TV502" s="57"/>
      <c r="TW502" s="57"/>
      <c r="TX502" s="57"/>
      <c r="TY502" s="57"/>
      <c r="TZ502" s="57"/>
      <c r="UA502" s="57"/>
      <c r="UB502" s="57"/>
      <c r="UC502" s="57"/>
      <c r="UD502" s="57"/>
      <c r="UE502" s="57"/>
      <c r="UF502" s="57"/>
      <c r="UG502" s="57"/>
      <c r="UH502" s="57"/>
      <c r="UI502" s="57"/>
      <c r="UJ502" s="57"/>
      <c r="UK502" s="57"/>
      <c r="UL502" s="57"/>
      <c r="UM502" s="57"/>
      <c r="UN502" s="57"/>
      <c r="UO502" s="57"/>
      <c r="UP502" s="57"/>
      <c r="UQ502" s="57"/>
      <c r="UR502" s="57"/>
      <c r="US502" s="57"/>
      <c r="UT502" s="57"/>
      <c r="UU502" s="57"/>
      <c r="UV502" s="57"/>
      <c r="UW502" s="57"/>
      <c r="UX502" s="57"/>
      <c r="UY502" s="57"/>
      <c r="UZ502" s="57"/>
      <c r="VA502" s="57"/>
      <c r="VB502" s="57"/>
      <c r="VC502" s="57"/>
      <c r="VD502" s="57"/>
      <c r="VE502" s="57"/>
      <c r="VF502" s="57"/>
      <c r="VG502" s="57"/>
      <c r="VH502" s="57"/>
      <c r="VI502" s="57"/>
      <c r="VJ502" s="57"/>
      <c r="VK502" s="57"/>
      <c r="VL502" s="57"/>
      <c r="VM502" s="57"/>
      <c r="VN502" s="57"/>
      <c r="VO502" s="57"/>
      <c r="VP502" s="57"/>
      <c r="VQ502" s="57"/>
      <c r="VR502" s="57"/>
      <c r="VS502" s="57"/>
      <c r="VT502" s="57"/>
      <c r="VU502" s="57"/>
      <c r="VV502" s="57"/>
      <c r="VW502" s="57"/>
      <c r="VX502" s="57"/>
      <c r="VY502" s="57"/>
      <c r="VZ502" s="57"/>
      <c r="WA502" s="57"/>
      <c r="WB502" s="57"/>
      <c r="WC502" s="57"/>
      <c r="WD502" s="57"/>
      <c r="WE502" s="57"/>
      <c r="WF502" s="57"/>
      <c r="WG502" s="57"/>
      <c r="WH502" s="57"/>
      <c r="WI502" s="57"/>
      <c r="WJ502" s="57"/>
      <c r="WK502" s="57"/>
      <c r="WL502" s="57"/>
      <c r="WM502" s="57"/>
      <c r="WN502" s="57"/>
      <c r="WO502" s="57"/>
      <c r="WP502" s="57"/>
      <c r="WQ502" s="57"/>
      <c r="WR502" s="57"/>
      <c r="WS502" s="57"/>
      <c r="WT502" s="57"/>
      <c r="WU502" s="57"/>
      <c r="WV502" s="57"/>
      <c r="WW502" s="57"/>
      <c r="WX502" s="57"/>
      <c r="WY502" s="57"/>
      <c r="WZ502" s="57"/>
      <c r="XA502" s="57"/>
      <c r="XB502" s="57"/>
      <c r="XC502" s="57"/>
      <c r="XD502" s="57"/>
      <c r="XE502" s="57"/>
      <c r="XF502" s="57"/>
      <c r="XG502" s="57"/>
      <c r="XH502" s="57"/>
      <c r="XI502" s="57"/>
      <c r="XJ502" s="57"/>
      <c r="XK502" s="57"/>
      <c r="XL502" s="57"/>
      <c r="XM502" s="57"/>
      <c r="XN502" s="57"/>
      <c r="XO502" s="57"/>
      <c r="XP502" s="57"/>
      <c r="XQ502" s="57"/>
      <c r="XR502" s="57"/>
      <c r="XS502" s="57"/>
      <c r="XT502" s="57"/>
      <c r="XU502" s="57"/>
      <c r="XV502" s="57"/>
      <c r="XW502" s="57"/>
    </row>
    <row r="503">
      <c r="AI503" s="57"/>
      <c r="BR503" s="57"/>
      <c r="DA503" s="57"/>
      <c r="EJ503" s="57"/>
      <c r="EK503" s="57"/>
      <c r="EL503" s="57"/>
      <c r="EM503" s="57"/>
      <c r="EN503" s="57"/>
      <c r="EO503" s="57"/>
      <c r="EP503" s="57"/>
      <c r="EQ503" s="57"/>
      <c r="ER503" s="57"/>
      <c r="ES503" s="57"/>
      <c r="ET503" s="57"/>
      <c r="EU503" s="57"/>
      <c r="EV503" s="57"/>
      <c r="EW503" s="57"/>
      <c r="EX503" s="57"/>
      <c r="EY503" s="57"/>
      <c r="EZ503" s="57"/>
      <c r="FA503" s="57"/>
      <c r="FB503" s="57"/>
      <c r="FC503" s="57"/>
      <c r="FD503" s="57"/>
      <c r="FE503" s="57"/>
      <c r="FF503" s="57"/>
      <c r="FG503" s="57"/>
      <c r="FH503" s="57"/>
      <c r="FI503" s="57"/>
      <c r="FJ503" s="57"/>
      <c r="FK503" s="57"/>
      <c r="FL503" s="57"/>
      <c r="FM503" s="57"/>
      <c r="FN503" s="57"/>
      <c r="FO503" s="57"/>
      <c r="FP503" s="57"/>
      <c r="FQ503" s="57"/>
      <c r="FR503" s="57"/>
      <c r="FS503" s="57"/>
      <c r="FT503" s="57"/>
      <c r="FU503" s="57"/>
      <c r="FV503" s="57"/>
      <c r="FW503" s="57"/>
      <c r="FX503" s="57"/>
      <c r="FY503" s="57"/>
      <c r="FZ503" s="57"/>
      <c r="GA503" s="57"/>
      <c r="GB503" s="57"/>
      <c r="GC503" s="57"/>
      <c r="GD503" s="57"/>
      <c r="GE503" s="57"/>
      <c r="GF503" s="57"/>
      <c r="GG503" s="57"/>
      <c r="GH503" s="57"/>
      <c r="GI503" s="57"/>
      <c r="GJ503" s="57"/>
      <c r="GK503" s="57"/>
      <c r="GL503" s="57"/>
      <c r="GM503" s="57"/>
      <c r="GN503" s="57"/>
      <c r="GO503" s="57"/>
      <c r="GP503" s="57"/>
      <c r="GQ503" s="57"/>
      <c r="GR503" s="57"/>
      <c r="GS503" s="57"/>
      <c r="GT503" s="57"/>
      <c r="GU503" s="57"/>
      <c r="GV503" s="57"/>
      <c r="GW503" s="57"/>
      <c r="GX503" s="57"/>
      <c r="GY503" s="57"/>
      <c r="GZ503" s="57"/>
      <c r="HA503" s="57"/>
      <c r="HB503" s="57"/>
      <c r="HC503" s="57"/>
      <c r="HD503" s="57"/>
      <c r="HE503" s="57"/>
      <c r="HF503" s="57"/>
      <c r="HG503" s="57"/>
      <c r="HH503" s="57"/>
      <c r="HI503" s="57"/>
      <c r="HJ503" s="57"/>
      <c r="HK503" s="57"/>
      <c r="HL503" s="57"/>
      <c r="HM503" s="57"/>
      <c r="HN503" s="57"/>
      <c r="HO503" s="57"/>
      <c r="HP503" s="57"/>
      <c r="HQ503" s="57"/>
      <c r="HR503" s="57"/>
      <c r="HS503" s="57"/>
      <c r="HT503" s="57"/>
      <c r="HU503" s="57"/>
      <c r="HV503" s="57"/>
      <c r="HW503" s="57"/>
      <c r="HX503" s="57"/>
      <c r="HY503" s="57"/>
      <c r="HZ503" s="57"/>
      <c r="IA503" s="57"/>
      <c r="IB503" s="57"/>
      <c r="IC503" s="57"/>
      <c r="ID503" s="57"/>
      <c r="IE503" s="57"/>
      <c r="IF503" s="57"/>
      <c r="IG503" s="57"/>
      <c r="IH503" s="57"/>
      <c r="II503" s="57"/>
      <c r="IJ503" s="57"/>
      <c r="IK503" s="57"/>
      <c r="IL503" s="57"/>
      <c r="IM503" s="57"/>
      <c r="IN503" s="57"/>
      <c r="IO503" s="57"/>
      <c r="IP503" s="57"/>
      <c r="IQ503" s="57"/>
      <c r="IR503" s="57"/>
      <c r="IS503" s="57"/>
      <c r="IT503" s="57"/>
      <c r="IU503" s="57"/>
      <c r="IV503" s="57"/>
      <c r="IW503" s="57"/>
      <c r="IX503" s="57"/>
      <c r="IY503" s="57"/>
      <c r="IZ503" s="57"/>
      <c r="JA503" s="57"/>
      <c r="JB503" s="57"/>
      <c r="JC503" s="57"/>
      <c r="JD503" s="57"/>
      <c r="JE503" s="57"/>
      <c r="JF503" s="57"/>
      <c r="JG503" s="57"/>
      <c r="JH503" s="57"/>
      <c r="JI503" s="57"/>
      <c r="JJ503" s="57"/>
      <c r="JK503" s="57"/>
      <c r="JL503" s="57"/>
      <c r="JM503" s="57"/>
      <c r="JN503" s="57"/>
      <c r="JO503" s="57"/>
      <c r="JP503" s="57"/>
      <c r="JQ503" s="57"/>
      <c r="JR503" s="57"/>
      <c r="JS503" s="57"/>
      <c r="JT503" s="57"/>
      <c r="JU503" s="57"/>
      <c r="JV503" s="57"/>
      <c r="JW503" s="57"/>
      <c r="JX503" s="57"/>
      <c r="JY503" s="57"/>
      <c r="JZ503" s="57"/>
      <c r="KA503" s="57"/>
      <c r="KB503" s="57"/>
      <c r="KC503" s="57"/>
      <c r="KD503" s="57"/>
      <c r="KE503" s="57"/>
      <c r="KF503" s="57"/>
      <c r="KG503" s="57"/>
      <c r="KH503" s="57"/>
      <c r="KI503" s="57"/>
      <c r="KJ503" s="57"/>
      <c r="KK503" s="57"/>
      <c r="KL503" s="57"/>
      <c r="KM503" s="57"/>
      <c r="KN503" s="57"/>
      <c r="KO503" s="57"/>
      <c r="KP503" s="57"/>
      <c r="KQ503" s="57"/>
      <c r="KR503" s="57"/>
      <c r="KS503" s="57"/>
      <c r="KT503" s="57"/>
      <c r="KU503" s="57"/>
      <c r="KV503" s="57"/>
      <c r="KW503" s="57"/>
      <c r="KX503" s="57"/>
      <c r="KY503" s="57"/>
      <c r="KZ503" s="57"/>
      <c r="LA503" s="57"/>
      <c r="LB503" s="57"/>
      <c r="LC503" s="57"/>
      <c r="LD503" s="57"/>
      <c r="LE503" s="57"/>
      <c r="LF503" s="57"/>
      <c r="LG503" s="57"/>
      <c r="LH503" s="57"/>
      <c r="LI503" s="57"/>
      <c r="LJ503" s="57"/>
      <c r="LK503" s="57"/>
      <c r="LL503" s="57"/>
      <c r="LM503" s="57"/>
      <c r="LN503" s="57"/>
      <c r="LO503" s="57"/>
      <c r="LP503" s="57"/>
      <c r="LQ503" s="57"/>
      <c r="LR503" s="57"/>
      <c r="LS503" s="57"/>
      <c r="LT503" s="57"/>
      <c r="LU503" s="57"/>
      <c r="LV503" s="57"/>
      <c r="LW503" s="57"/>
      <c r="LX503" s="57"/>
      <c r="LY503" s="57"/>
      <c r="LZ503" s="57"/>
      <c r="MA503" s="57"/>
      <c r="MB503" s="57"/>
      <c r="MC503" s="57"/>
      <c r="MD503" s="57"/>
      <c r="ME503" s="57"/>
      <c r="MF503" s="57"/>
      <c r="MG503" s="57"/>
      <c r="MH503" s="57"/>
      <c r="MI503" s="57"/>
      <c r="MJ503" s="57"/>
      <c r="MK503" s="57"/>
      <c r="ML503" s="57"/>
      <c r="MM503" s="57"/>
      <c r="MN503" s="57"/>
      <c r="MO503" s="57"/>
      <c r="MP503" s="57"/>
      <c r="MQ503" s="57"/>
      <c r="MR503" s="57"/>
      <c r="MS503" s="57"/>
      <c r="MT503" s="57"/>
      <c r="MU503" s="57"/>
      <c r="MV503" s="57"/>
      <c r="MW503" s="57"/>
      <c r="MX503" s="57"/>
      <c r="MY503" s="57"/>
      <c r="MZ503" s="57"/>
      <c r="NA503" s="57"/>
      <c r="NB503" s="57"/>
      <c r="NC503" s="57"/>
      <c r="ND503" s="57"/>
      <c r="NE503" s="57"/>
      <c r="NF503" s="57"/>
      <c r="NG503" s="57"/>
      <c r="NH503" s="57"/>
      <c r="NI503" s="57"/>
      <c r="NJ503" s="57"/>
      <c r="NK503" s="57"/>
      <c r="NL503" s="57"/>
      <c r="NM503" s="57"/>
      <c r="NN503" s="57"/>
      <c r="NO503" s="57"/>
      <c r="NP503" s="57"/>
      <c r="NQ503" s="57"/>
      <c r="NR503" s="57"/>
      <c r="NS503" s="57"/>
      <c r="NT503" s="57"/>
      <c r="NU503" s="57"/>
      <c r="NV503" s="57"/>
      <c r="NW503" s="57"/>
      <c r="NX503" s="57"/>
      <c r="NY503" s="57"/>
      <c r="NZ503" s="57"/>
      <c r="OA503" s="57"/>
      <c r="OB503" s="57"/>
      <c r="OC503" s="57"/>
      <c r="OD503" s="57"/>
      <c r="OE503" s="57"/>
      <c r="OF503" s="57"/>
      <c r="OG503" s="57"/>
      <c r="OH503" s="57"/>
      <c r="OI503" s="57"/>
      <c r="OJ503" s="57"/>
      <c r="OK503" s="57"/>
      <c r="OL503" s="57"/>
      <c r="OM503" s="57"/>
      <c r="ON503" s="57"/>
      <c r="OO503" s="57"/>
      <c r="OP503" s="57"/>
      <c r="OQ503" s="57"/>
      <c r="OR503" s="57"/>
      <c r="OS503" s="57"/>
      <c r="OT503" s="57"/>
      <c r="OU503" s="57"/>
      <c r="OV503" s="57"/>
      <c r="OW503" s="57"/>
      <c r="OX503" s="57"/>
      <c r="OY503" s="57"/>
      <c r="OZ503" s="57"/>
      <c r="PA503" s="57"/>
      <c r="PB503" s="57"/>
      <c r="PC503" s="57"/>
      <c r="PD503" s="57"/>
      <c r="PE503" s="57"/>
      <c r="PF503" s="57"/>
      <c r="PG503" s="57"/>
      <c r="PH503" s="57"/>
      <c r="PI503" s="57"/>
      <c r="PJ503" s="57"/>
      <c r="PK503" s="57"/>
      <c r="PL503" s="57"/>
      <c r="PM503" s="57"/>
      <c r="PN503" s="57"/>
      <c r="PO503" s="57"/>
      <c r="PP503" s="57"/>
      <c r="PQ503" s="57"/>
      <c r="PR503" s="57"/>
      <c r="PS503" s="57"/>
      <c r="PT503" s="57"/>
      <c r="PU503" s="57"/>
      <c r="PV503" s="57"/>
      <c r="PW503" s="57"/>
      <c r="PX503" s="57"/>
      <c r="PY503" s="57"/>
      <c r="PZ503" s="57"/>
      <c r="QA503" s="57"/>
      <c r="QB503" s="57"/>
      <c r="QC503" s="57"/>
      <c r="QD503" s="57"/>
      <c r="QE503" s="57"/>
      <c r="QF503" s="57"/>
      <c r="QG503" s="57"/>
      <c r="QH503" s="57"/>
      <c r="QI503" s="57"/>
      <c r="QJ503" s="57"/>
      <c r="QK503" s="57"/>
      <c r="QL503" s="57"/>
      <c r="QM503" s="57"/>
      <c r="QN503" s="57"/>
      <c r="QO503" s="57"/>
      <c r="QP503" s="57"/>
      <c r="QQ503" s="57"/>
      <c r="QR503" s="57"/>
      <c r="QS503" s="57"/>
      <c r="QT503" s="57"/>
      <c r="QU503" s="57"/>
      <c r="QV503" s="57"/>
      <c r="QW503" s="57"/>
      <c r="QX503" s="57"/>
      <c r="QY503" s="57"/>
      <c r="QZ503" s="57"/>
      <c r="RA503" s="57"/>
      <c r="RB503" s="57"/>
      <c r="RC503" s="57"/>
      <c r="RD503" s="57"/>
      <c r="RE503" s="57"/>
      <c r="RF503" s="57"/>
      <c r="RG503" s="57"/>
      <c r="RH503" s="57"/>
      <c r="RI503" s="57"/>
      <c r="RJ503" s="57"/>
      <c r="RK503" s="57"/>
      <c r="RL503" s="57"/>
      <c r="RM503" s="57"/>
      <c r="RN503" s="57"/>
      <c r="RO503" s="57"/>
      <c r="RP503" s="57"/>
      <c r="RQ503" s="57"/>
      <c r="RR503" s="57"/>
      <c r="RS503" s="57"/>
      <c r="RT503" s="57"/>
      <c r="RU503" s="57"/>
      <c r="RV503" s="57"/>
      <c r="RW503" s="57"/>
      <c r="RX503" s="57"/>
      <c r="RY503" s="57"/>
      <c r="RZ503" s="57"/>
      <c r="SA503" s="57"/>
      <c r="SB503" s="57"/>
      <c r="SC503" s="57"/>
      <c r="SD503" s="57"/>
      <c r="SE503" s="57"/>
      <c r="SF503" s="57"/>
      <c r="SG503" s="57"/>
      <c r="SH503" s="57"/>
      <c r="SI503" s="57"/>
      <c r="SJ503" s="57"/>
      <c r="SK503" s="57"/>
      <c r="SL503" s="57"/>
      <c r="SM503" s="57"/>
      <c r="SN503" s="57"/>
      <c r="SO503" s="57"/>
      <c r="SP503" s="57"/>
      <c r="SQ503" s="57"/>
      <c r="SR503" s="57"/>
      <c r="SS503" s="57"/>
      <c r="ST503" s="57"/>
      <c r="SU503" s="57"/>
      <c r="SV503" s="57"/>
      <c r="SW503" s="57"/>
      <c r="SX503" s="57"/>
      <c r="SY503" s="57"/>
      <c r="SZ503" s="57"/>
      <c r="TA503" s="57"/>
      <c r="TB503" s="57"/>
      <c r="TC503" s="57"/>
      <c r="TD503" s="57"/>
      <c r="TE503" s="57"/>
      <c r="TF503" s="57"/>
      <c r="TG503" s="57"/>
      <c r="TH503" s="57"/>
      <c r="TI503" s="57"/>
      <c r="TJ503" s="57"/>
      <c r="TK503" s="57"/>
      <c r="TL503" s="57"/>
      <c r="TM503" s="57"/>
      <c r="TN503" s="57"/>
      <c r="TO503" s="57"/>
      <c r="TP503" s="57"/>
      <c r="TQ503" s="57"/>
      <c r="TR503" s="57"/>
      <c r="TS503" s="57"/>
      <c r="TT503" s="57"/>
      <c r="TU503" s="57"/>
      <c r="TV503" s="57"/>
      <c r="TW503" s="57"/>
      <c r="TX503" s="57"/>
      <c r="TY503" s="57"/>
      <c r="TZ503" s="57"/>
      <c r="UA503" s="57"/>
      <c r="UB503" s="57"/>
      <c r="UC503" s="57"/>
      <c r="UD503" s="57"/>
      <c r="UE503" s="57"/>
      <c r="UF503" s="57"/>
      <c r="UG503" s="57"/>
      <c r="UH503" s="57"/>
      <c r="UI503" s="57"/>
      <c r="UJ503" s="57"/>
      <c r="UK503" s="57"/>
      <c r="UL503" s="57"/>
      <c r="UM503" s="57"/>
      <c r="UN503" s="57"/>
      <c r="UO503" s="57"/>
      <c r="UP503" s="57"/>
      <c r="UQ503" s="57"/>
      <c r="UR503" s="57"/>
      <c r="US503" s="57"/>
      <c r="UT503" s="57"/>
      <c r="UU503" s="57"/>
      <c r="UV503" s="57"/>
      <c r="UW503" s="57"/>
      <c r="UX503" s="57"/>
      <c r="UY503" s="57"/>
      <c r="UZ503" s="57"/>
      <c r="VA503" s="57"/>
      <c r="VB503" s="57"/>
      <c r="VC503" s="57"/>
      <c r="VD503" s="57"/>
      <c r="VE503" s="57"/>
      <c r="VF503" s="57"/>
      <c r="VG503" s="57"/>
      <c r="VH503" s="57"/>
      <c r="VI503" s="57"/>
      <c r="VJ503" s="57"/>
      <c r="VK503" s="57"/>
      <c r="VL503" s="57"/>
      <c r="VM503" s="57"/>
      <c r="VN503" s="57"/>
      <c r="VO503" s="57"/>
      <c r="VP503" s="57"/>
      <c r="VQ503" s="57"/>
      <c r="VR503" s="57"/>
      <c r="VS503" s="57"/>
      <c r="VT503" s="57"/>
      <c r="VU503" s="57"/>
      <c r="VV503" s="57"/>
      <c r="VW503" s="57"/>
      <c r="VX503" s="57"/>
      <c r="VY503" s="57"/>
      <c r="VZ503" s="57"/>
      <c r="WA503" s="57"/>
      <c r="WB503" s="57"/>
      <c r="WC503" s="57"/>
      <c r="WD503" s="57"/>
      <c r="WE503" s="57"/>
      <c r="WF503" s="57"/>
      <c r="WG503" s="57"/>
      <c r="WH503" s="57"/>
      <c r="WI503" s="57"/>
      <c r="WJ503" s="57"/>
      <c r="WK503" s="57"/>
      <c r="WL503" s="57"/>
      <c r="WM503" s="57"/>
      <c r="WN503" s="57"/>
      <c r="WO503" s="57"/>
      <c r="WP503" s="57"/>
      <c r="WQ503" s="57"/>
      <c r="WR503" s="57"/>
      <c r="WS503" s="57"/>
      <c r="WT503" s="57"/>
      <c r="WU503" s="57"/>
      <c r="WV503" s="57"/>
      <c r="WW503" s="57"/>
      <c r="WX503" s="57"/>
      <c r="WY503" s="57"/>
      <c r="WZ503" s="57"/>
      <c r="XA503" s="57"/>
      <c r="XB503" s="57"/>
      <c r="XC503" s="57"/>
      <c r="XD503" s="57"/>
      <c r="XE503" s="57"/>
      <c r="XF503" s="57"/>
      <c r="XG503" s="57"/>
      <c r="XH503" s="57"/>
      <c r="XI503" s="57"/>
      <c r="XJ503" s="57"/>
      <c r="XK503" s="57"/>
      <c r="XL503" s="57"/>
      <c r="XM503" s="57"/>
      <c r="XN503" s="57"/>
      <c r="XO503" s="57"/>
      <c r="XP503" s="57"/>
      <c r="XQ503" s="57"/>
      <c r="XR503" s="57"/>
      <c r="XS503" s="57"/>
      <c r="XT503" s="57"/>
      <c r="XU503" s="57"/>
      <c r="XV503" s="57"/>
      <c r="XW503" s="57"/>
    </row>
    <row r="504">
      <c r="AI504" s="57"/>
      <c r="BR504" s="57"/>
      <c r="DA504" s="57"/>
      <c r="EJ504" s="57"/>
      <c r="EK504" s="57"/>
      <c r="EL504" s="57"/>
      <c r="EM504" s="57"/>
      <c r="EN504" s="57"/>
      <c r="EO504" s="57"/>
      <c r="EP504" s="57"/>
      <c r="EQ504" s="57"/>
      <c r="ER504" s="57"/>
      <c r="ES504" s="57"/>
      <c r="ET504" s="57"/>
      <c r="EU504" s="57"/>
      <c r="EV504" s="57"/>
      <c r="EW504" s="57"/>
      <c r="EX504" s="57"/>
      <c r="EY504" s="57"/>
      <c r="EZ504" s="57"/>
      <c r="FA504" s="57"/>
      <c r="FB504" s="57"/>
      <c r="FC504" s="57"/>
      <c r="FD504" s="57"/>
      <c r="FE504" s="57"/>
      <c r="FF504" s="57"/>
      <c r="FG504" s="57"/>
      <c r="FH504" s="57"/>
      <c r="FI504" s="57"/>
      <c r="FJ504" s="57"/>
      <c r="FK504" s="57"/>
      <c r="FL504" s="57"/>
      <c r="FM504" s="57"/>
      <c r="FN504" s="57"/>
      <c r="FO504" s="57"/>
      <c r="FP504" s="57"/>
      <c r="FQ504" s="57"/>
      <c r="FR504" s="57"/>
      <c r="FS504" s="57"/>
      <c r="FT504" s="57"/>
      <c r="FU504" s="57"/>
      <c r="FV504" s="57"/>
      <c r="FW504" s="57"/>
      <c r="FX504" s="57"/>
      <c r="FY504" s="57"/>
      <c r="FZ504" s="57"/>
      <c r="GA504" s="57"/>
      <c r="GB504" s="57"/>
      <c r="GC504" s="57"/>
      <c r="GD504" s="57"/>
      <c r="GE504" s="57"/>
      <c r="GF504" s="57"/>
      <c r="GG504" s="57"/>
      <c r="GH504" s="57"/>
      <c r="GI504" s="57"/>
      <c r="GJ504" s="57"/>
      <c r="GK504" s="57"/>
      <c r="GL504" s="57"/>
      <c r="GM504" s="57"/>
      <c r="GN504" s="57"/>
      <c r="GO504" s="57"/>
      <c r="GP504" s="57"/>
      <c r="GQ504" s="57"/>
      <c r="GR504" s="57"/>
      <c r="GS504" s="57"/>
      <c r="GT504" s="57"/>
      <c r="GU504" s="57"/>
      <c r="GV504" s="57"/>
      <c r="GW504" s="57"/>
      <c r="GX504" s="57"/>
      <c r="GY504" s="57"/>
      <c r="GZ504" s="57"/>
      <c r="HA504" s="57"/>
      <c r="HB504" s="57"/>
      <c r="HC504" s="57"/>
      <c r="HD504" s="57"/>
      <c r="HE504" s="57"/>
      <c r="HF504" s="57"/>
      <c r="HG504" s="57"/>
      <c r="HH504" s="57"/>
      <c r="HI504" s="57"/>
      <c r="HJ504" s="57"/>
      <c r="HK504" s="57"/>
      <c r="HL504" s="57"/>
      <c r="HM504" s="57"/>
      <c r="HN504" s="57"/>
      <c r="HO504" s="57"/>
      <c r="HP504" s="57"/>
      <c r="HQ504" s="57"/>
      <c r="HR504" s="57"/>
      <c r="HS504" s="57"/>
      <c r="HT504" s="57"/>
      <c r="HU504" s="57"/>
      <c r="HV504" s="57"/>
      <c r="HW504" s="57"/>
      <c r="HX504" s="57"/>
      <c r="HY504" s="57"/>
      <c r="HZ504" s="57"/>
      <c r="IA504" s="57"/>
      <c r="IB504" s="57"/>
      <c r="IC504" s="57"/>
      <c r="ID504" s="57"/>
      <c r="IE504" s="57"/>
      <c r="IF504" s="57"/>
      <c r="IG504" s="57"/>
      <c r="IH504" s="57"/>
      <c r="II504" s="57"/>
      <c r="IJ504" s="57"/>
      <c r="IK504" s="57"/>
      <c r="IL504" s="57"/>
      <c r="IM504" s="57"/>
      <c r="IN504" s="57"/>
      <c r="IO504" s="57"/>
      <c r="IP504" s="57"/>
      <c r="IQ504" s="57"/>
      <c r="IR504" s="57"/>
      <c r="IS504" s="57"/>
      <c r="IT504" s="57"/>
      <c r="IU504" s="57"/>
      <c r="IV504" s="57"/>
      <c r="IW504" s="57"/>
      <c r="IX504" s="57"/>
      <c r="IY504" s="57"/>
      <c r="IZ504" s="57"/>
      <c r="JA504" s="57"/>
      <c r="JB504" s="57"/>
      <c r="JC504" s="57"/>
      <c r="JD504" s="57"/>
      <c r="JE504" s="57"/>
      <c r="JF504" s="57"/>
      <c r="JG504" s="57"/>
      <c r="JH504" s="57"/>
      <c r="JI504" s="57"/>
      <c r="JJ504" s="57"/>
      <c r="JK504" s="57"/>
      <c r="JL504" s="57"/>
      <c r="JM504" s="57"/>
      <c r="JN504" s="57"/>
      <c r="JO504" s="57"/>
      <c r="JP504" s="57"/>
      <c r="JQ504" s="57"/>
      <c r="JR504" s="57"/>
      <c r="JS504" s="57"/>
      <c r="JT504" s="57"/>
      <c r="JU504" s="57"/>
      <c r="JV504" s="57"/>
      <c r="JW504" s="57"/>
      <c r="JX504" s="57"/>
      <c r="JY504" s="57"/>
      <c r="JZ504" s="57"/>
      <c r="KA504" s="57"/>
      <c r="KB504" s="57"/>
      <c r="KC504" s="57"/>
      <c r="KD504" s="57"/>
      <c r="KE504" s="57"/>
      <c r="KF504" s="57"/>
      <c r="KG504" s="57"/>
      <c r="KH504" s="57"/>
      <c r="KI504" s="57"/>
      <c r="KJ504" s="57"/>
      <c r="KK504" s="57"/>
      <c r="KL504" s="57"/>
      <c r="KM504" s="57"/>
      <c r="KN504" s="57"/>
      <c r="KO504" s="57"/>
      <c r="KP504" s="57"/>
      <c r="KQ504" s="57"/>
      <c r="KR504" s="57"/>
      <c r="KS504" s="57"/>
      <c r="KT504" s="57"/>
      <c r="KU504" s="57"/>
      <c r="KV504" s="57"/>
      <c r="KW504" s="57"/>
      <c r="KX504" s="57"/>
      <c r="KY504" s="57"/>
      <c r="KZ504" s="57"/>
      <c r="LA504" s="57"/>
      <c r="LB504" s="57"/>
      <c r="LC504" s="57"/>
      <c r="LD504" s="57"/>
      <c r="LE504" s="57"/>
      <c r="LF504" s="57"/>
      <c r="LG504" s="57"/>
      <c r="LH504" s="57"/>
      <c r="LI504" s="57"/>
      <c r="LJ504" s="57"/>
      <c r="LK504" s="57"/>
      <c r="LL504" s="57"/>
      <c r="LM504" s="57"/>
      <c r="LN504" s="57"/>
      <c r="LO504" s="57"/>
      <c r="LP504" s="57"/>
      <c r="LQ504" s="57"/>
      <c r="LR504" s="57"/>
      <c r="LS504" s="57"/>
      <c r="LT504" s="57"/>
      <c r="LU504" s="57"/>
      <c r="LV504" s="57"/>
      <c r="LW504" s="57"/>
      <c r="LX504" s="57"/>
      <c r="LY504" s="57"/>
      <c r="LZ504" s="57"/>
      <c r="MA504" s="57"/>
      <c r="MB504" s="57"/>
      <c r="MC504" s="57"/>
      <c r="MD504" s="57"/>
      <c r="ME504" s="57"/>
      <c r="MF504" s="57"/>
      <c r="MG504" s="57"/>
      <c r="MH504" s="57"/>
      <c r="MI504" s="57"/>
      <c r="MJ504" s="57"/>
      <c r="MK504" s="57"/>
      <c r="ML504" s="57"/>
      <c r="MM504" s="57"/>
      <c r="MN504" s="57"/>
      <c r="MO504" s="57"/>
      <c r="MP504" s="57"/>
      <c r="MQ504" s="57"/>
      <c r="MR504" s="57"/>
      <c r="MS504" s="57"/>
      <c r="MT504" s="57"/>
      <c r="MU504" s="57"/>
      <c r="MV504" s="57"/>
      <c r="MW504" s="57"/>
      <c r="MX504" s="57"/>
      <c r="MY504" s="57"/>
      <c r="MZ504" s="57"/>
      <c r="NA504" s="57"/>
      <c r="NB504" s="57"/>
      <c r="NC504" s="57"/>
      <c r="ND504" s="57"/>
      <c r="NE504" s="57"/>
      <c r="NF504" s="57"/>
      <c r="NG504" s="57"/>
      <c r="NH504" s="57"/>
      <c r="NI504" s="57"/>
      <c r="NJ504" s="57"/>
      <c r="NK504" s="57"/>
      <c r="NL504" s="57"/>
      <c r="NM504" s="57"/>
      <c r="NN504" s="57"/>
      <c r="NO504" s="57"/>
      <c r="NP504" s="57"/>
      <c r="NQ504" s="57"/>
      <c r="NR504" s="57"/>
      <c r="NS504" s="57"/>
      <c r="NT504" s="57"/>
      <c r="NU504" s="57"/>
      <c r="NV504" s="57"/>
      <c r="NW504" s="57"/>
      <c r="NX504" s="57"/>
      <c r="NY504" s="57"/>
      <c r="NZ504" s="57"/>
      <c r="OA504" s="57"/>
      <c r="OB504" s="57"/>
      <c r="OC504" s="57"/>
      <c r="OD504" s="57"/>
      <c r="OE504" s="57"/>
      <c r="OF504" s="57"/>
      <c r="OG504" s="57"/>
      <c r="OH504" s="57"/>
      <c r="OI504" s="57"/>
      <c r="OJ504" s="57"/>
      <c r="OK504" s="57"/>
      <c r="OL504" s="57"/>
      <c r="OM504" s="57"/>
      <c r="ON504" s="57"/>
      <c r="OO504" s="57"/>
      <c r="OP504" s="57"/>
      <c r="OQ504" s="57"/>
      <c r="OR504" s="57"/>
      <c r="OS504" s="57"/>
      <c r="OT504" s="57"/>
      <c r="OU504" s="57"/>
      <c r="OV504" s="57"/>
      <c r="OW504" s="57"/>
      <c r="OX504" s="57"/>
      <c r="OY504" s="57"/>
      <c r="OZ504" s="57"/>
      <c r="PA504" s="57"/>
      <c r="PB504" s="57"/>
      <c r="PC504" s="57"/>
      <c r="PD504" s="57"/>
      <c r="PE504" s="57"/>
      <c r="PF504" s="57"/>
      <c r="PG504" s="57"/>
      <c r="PH504" s="57"/>
      <c r="PI504" s="57"/>
      <c r="PJ504" s="57"/>
      <c r="PK504" s="57"/>
      <c r="PL504" s="57"/>
      <c r="PM504" s="57"/>
      <c r="PN504" s="57"/>
      <c r="PO504" s="57"/>
      <c r="PP504" s="57"/>
      <c r="PQ504" s="57"/>
      <c r="PR504" s="57"/>
      <c r="PS504" s="57"/>
      <c r="PT504" s="57"/>
      <c r="PU504" s="57"/>
      <c r="PV504" s="57"/>
      <c r="PW504" s="57"/>
      <c r="PX504" s="57"/>
      <c r="PY504" s="57"/>
      <c r="PZ504" s="57"/>
      <c r="QA504" s="57"/>
      <c r="QB504" s="57"/>
      <c r="QC504" s="57"/>
      <c r="QD504" s="57"/>
      <c r="QE504" s="57"/>
      <c r="QF504" s="57"/>
      <c r="QG504" s="57"/>
      <c r="QH504" s="57"/>
      <c r="QI504" s="57"/>
      <c r="QJ504" s="57"/>
      <c r="QK504" s="57"/>
      <c r="QL504" s="57"/>
      <c r="QM504" s="57"/>
      <c r="QN504" s="57"/>
      <c r="QO504" s="57"/>
      <c r="QP504" s="57"/>
      <c r="QQ504" s="57"/>
      <c r="QR504" s="57"/>
      <c r="QS504" s="57"/>
      <c r="QT504" s="57"/>
      <c r="QU504" s="57"/>
      <c r="QV504" s="57"/>
      <c r="QW504" s="57"/>
      <c r="QX504" s="57"/>
      <c r="QY504" s="57"/>
      <c r="QZ504" s="57"/>
      <c r="RA504" s="57"/>
      <c r="RB504" s="57"/>
      <c r="RC504" s="57"/>
      <c r="RD504" s="57"/>
      <c r="RE504" s="57"/>
      <c r="RF504" s="57"/>
      <c r="RG504" s="57"/>
      <c r="RH504" s="57"/>
      <c r="RI504" s="57"/>
      <c r="RJ504" s="57"/>
      <c r="RK504" s="57"/>
      <c r="RL504" s="57"/>
      <c r="RM504" s="57"/>
      <c r="RN504" s="57"/>
      <c r="RO504" s="57"/>
      <c r="RP504" s="57"/>
      <c r="RQ504" s="57"/>
      <c r="RR504" s="57"/>
      <c r="RS504" s="57"/>
      <c r="RT504" s="57"/>
      <c r="RU504" s="57"/>
      <c r="RV504" s="57"/>
      <c r="RW504" s="57"/>
      <c r="RX504" s="57"/>
      <c r="RY504" s="57"/>
      <c r="RZ504" s="57"/>
      <c r="SA504" s="57"/>
      <c r="SB504" s="57"/>
      <c r="SC504" s="57"/>
      <c r="SD504" s="57"/>
      <c r="SE504" s="57"/>
      <c r="SF504" s="57"/>
      <c r="SG504" s="57"/>
      <c r="SH504" s="57"/>
      <c r="SI504" s="57"/>
      <c r="SJ504" s="57"/>
      <c r="SK504" s="57"/>
      <c r="SL504" s="57"/>
      <c r="SM504" s="57"/>
      <c r="SN504" s="57"/>
      <c r="SO504" s="57"/>
      <c r="SP504" s="57"/>
      <c r="SQ504" s="57"/>
      <c r="SR504" s="57"/>
      <c r="SS504" s="57"/>
      <c r="ST504" s="57"/>
      <c r="SU504" s="57"/>
      <c r="SV504" s="57"/>
      <c r="SW504" s="57"/>
      <c r="SX504" s="57"/>
      <c r="SY504" s="57"/>
      <c r="SZ504" s="57"/>
      <c r="TA504" s="57"/>
      <c r="TB504" s="57"/>
      <c r="TC504" s="57"/>
      <c r="TD504" s="57"/>
      <c r="TE504" s="57"/>
      <c r="TF504" s="57"/>
      <c r="TG504" s="57"/>
      <c r="TH504" s="57"/>
      <c r="TI504" s="57"/>
      <c r="TJ504" s="57"/>
      <c r="TK504" s="57"/>
      <c r="TL504" s="57"/>
      <c r="TM504" s="57"/>
      <c r="TN504" s="57"/>
      <c r="TO504" s="57"/>
      <c r="TP504" s="57"/>
      <c r="TQ504" s="57"/>
      <c r="TR504" s="57"/>
      <c r="TS504" s="57"/>
      <c r="TT504" s="57"/>
      <c r="TU504" s="57"/>
      <c r="TV504" s="57"/>
      <c r="TW504" s="57"/>
      <c r="TX504" s="57"/>
      <c r="TY504" s="57"/>
      <c r="TZ504" s="57"/>
      <c r="UA504" s="57"/>
      <c r="UB504" s="57"/>
      <c r="UC504" s="57"/>
      <c r="UD504" s="57"/>
      <c r="UE504" s="57"/>
      <c r="UF504" s="57"/>
      <c r="UG504" s="57"/>
      <c r="UH504" s="57"/>
      <c r="UI504" s="57"/>
      <c r="UJ504" s="57"/>
      <c r="UK504" s="57"/>
      <c r="UL504" s="57"/>
      <c r="UM504" s="57"/>
      <c r="UN504" s="57"/>
      <c r="UO504" s="57"/>
      <c r="UP504" s="57"/>
      <c r="UQ504" s="57"/>
      <c r="UR504" s="57"/>
      <c r="US504" s="57"/>
      <c r="UT504" s="57"/>
      <c r="UU504" s="57"/>
      <c r="UV504" s="57"/>
      <c r="UW504" s="57"/>
      <c r="UX504" s="57"/>
      <c r="UY504" s="57"/>
      <c r="UZ504" s="57"/>
      <c r="VA504" s="57"/>
      <c r="VB504" s="57"/>
      <c r="VC504" s="57"/>
      <c r="VD504" s="57"/>
      <c r="VE504" s="57"/>
      <c r="VF504" s="57"/>
      <c r="VG504" s="57"/>
      <c r="VH504" s="57"/>
      <c r="VI504" s="57"/>
      <c r="VJ504" s="57"/>
      <c r="VK504" s="57"/>
      <c r="VL504" s="57"/>
      <c r="VM504" s="57"/>
      <c r="VN504" s="57"/>
      <c r="VO504" s="57"/>
      <c r="VP504" s="57"/>
      <c r="VQ504" s="57"/>
      <c r="VR504" s="57"/>
      <c r="VS504" s="57"/>
      <c r="VT504" s="57"/>
      <c r="VU504" s="57"/>
      <c r="VV504" s="57"/>
      <c r="VW504" s="57"/>
      <c r="VX504" s="57"/>
      <c r="VY504" s="57"/>
      <c r="VZ504" s="57"/>
      <c r="WA504" s="57"/>
      <c r="WB504" s="57"/>
      <c r="WC504" s="57"/>
      <c r="WD504" s="57"/>
      <c r="WE504" s="57"/>
      <c r="WF504" s="57"/>
      <c r="WG504" s="57"/>
      <c r="WH504" s="57"/>
      <c r="WI504" s="57"/>
      <c r="WJ504" s="57"/>
      <c r="WK504" s="57"/>
      <c r="WL504" s="57"/>
      <c r="WM504" s="57"/>
      <c r="WN504" s="57"/>
      <c r="WO504" s="57"/>
      <c r="WP504" s="57"/>
      <c r="WQ504" s="57"/>
      <c r="WR504" s="57"/>
      <c r="WS504" s="57"/>
      <c r="WT504" s="57"/>
      <c r="WU504" s="57"/>
      <c r="WV504" s="57"/>
      <c r="WW504" s="57"/>
      <c r="WX504" s="57"/>
      <c r="WY504" s="57"/>
      <c r="WZ504" s="57"/>
      <c r="XA504" s="57"/>
      <c r="XB504" s="57"/>
      <c r="XC504" s="57"/>
      <c r="XD504" s="57"/>
      <c r="XE504" s="57"/>
      <c r="XF504" s="57"/>
      <c r="XG504" s="57"/>
      <c r="XH504" s="57"/>
      <c r="XI504" s="57"/>
      <c r="XJ504" s="57"/>
      <c r="XK504" s="57"/>
      <c r="XL504" s="57"/>
      <c r="XM504" s="57"/>
      <c r="XN504" s="57"/>
      <c r="XO504" s="57"/>
      <c r="XP504" s="57"/>
      <c r="XQ504" s="57"/>
      <c r="XR504" s="57"/>
      <c r="XS504" s="57"/>
      <c r="XT504" s="57"/>
      <c r="XU504" s="57"/>
      <c r="XV504" s="57"/>
      <c r="XW504" s="57"/>
    </row>
    <row r="505">
      <c r="AI505" s="57"/>
      <c r="BR505" s="57"/>
      <c r="DA505" s="57"/>
      <c r="EJ505" s="57"/>
      <c r="EK505" s="57"/>
      <c r="EL505" s="57"/>
      <c r="EM505" s="57"/>
      <c r="EN505" s="57"/>
      <c r="EO505" s="57"/>
      <c r="EP505" s="57"/>
      <c r="EQ505" s="57"/>
      <c r="ER505" s="57"/>
      <c r="ES505" s="57"/>
      <c r="ET505" s="57"/>
      <c r="EU505" s="57"/>
      <c r="EV505" s="57"/>
      <c r="EW505" s="57"/>
      <c r="EX505" s="57"/>
      <c r="EY505" s="57"/>
      <c r="EZ505" s="57"/>
      <c r="FA505" s="57"/>
      <c r="FB505" s="57"/>
      <c r="FC505" s="57"/>
      <c r="FD505" s="57"/>
      <c r="FE505" s="57"/>
      <c r="FF505" s="57"/>
      <c r="FG505" s="57"/>
      <c r="FH505" s="57"/>
      <c r="FI505" s="57"/>
      <c r="FJ505" s="57"/>
      <c r="FK505" s="57"/>
      <c r="FL505" s="57"/>
      <c r="FM505" s="57"/>
      <c r="FN505" s="57"/>
      <c r="FO505" s="57"/>
      <c r="FP505" s="57"/>
      <c r="FQ505" s="57"/>
      <c r="FR505" s="57"/>
      <c r="FS505" s="57"/>
      <c r="FT505" s="57"/>
      <c r="FU505" s="57"/>
      <c r="FV505" s="57"/>
      <c r="FW505" s="57"/>
      <c r="FX505" s="57"/>
      <c r="FY505" s="57"/>
      <c r="FZ505" s="57"/>
      <c r="GA505" s="57"/>
      <c r="GB505" s="57"/>
      <c r="GC505" s="57"/>
      <c r="GD505" s="57"/>
      <c r="GE505" s="57"/>
      <c r="GF505" s="57"/>
      <c r="GG505" s="57"/>
      <c r="GH505" s="57"/>
      <c r="GI505" s="57"/>
      <c r="GJ505" s="57"/>
      <c r="GK505" s="57"/>
      <c r="GL505" s="57"/>
      <c r="GM505" s="57"/>
      <c r="GN505" s="57"/>
      <c r="GO505" s="57"/>
      <c r="GP505" s="57"/>
      <c r="GQ505" s="57"/>
      <c r="GR505" s="57"/>
      <c r="GS505" s="57"/>
      <c r="GT505" s="57"/>
      <c r="GU505" s="57"/>
      <c r="GV505" s="57"/>
      <c r="GW505" s="57"/>
      <c r="GX505" s="57"/>
      <c r="GY505" s="57"/>
      <c r="GZ505" s="57"/>
      <c r="HA505" s="57"/>
      <c r="HB505" s="57"/>
      <c r="HC505" s="57"/>
      <c r="HD505" s="57"/>
      <c r="HE505" s="57"/>
      <c r="HF505" s="57"/>
      <c r="HG505" s="57"/>
      <c r="HH505" s="57"/>
      <c r="HI505" s="57"/>
      <c r="HJ505" s="57"/>
      <c r="HK505" s="57"/>
      <c r="HL505" s="57"/>
      <c r="HM505" s="57"/>
      <c r="HN505" s="57"/>
      <c r="HO505" s="57"/>
      <c r="HP505" s="57"/>
      <c r="HQ505" s="57"/>
      <c r="HR505" s="57"/>
      <c r="HS505" s="57"/>
      <c r="HT505" s="57"/>
      <c r="HU505" s="57"/>
      <c r="HV505" s="57"/>
      <c r="HW505" s="57"/>
      <c r="HX505" s="57"/>
      <c r="HY505" s="57"/>
      <c r="HZ505" s="57"/>
      <c r="IA505" s="57"/>
      <c r="IB505" s="57"/>
      <c r="IC505" s="57"/>
      <c r="ID505" s="57"/>
      <c r="IE505" s="57"/>
      <c r="IF505" s="57"/>
      <c r="IG505" s="57"/>
      <c r="IH505" s="57"/>
      <c r="II505" s="57"/>
      <c r="IJ505" s="57"/>
      <c r="IK505" s="57"/>
      <c r="IL505" s="57"/>
      <c r="IM505" s="57"/>
      <c r="IN505" s="57"/>
      <c r="IO505" s="57"/>
      <c r="IP505" s="57"/>
      <c r="IQ505" s="57"/>
      <c r="IR505" s="57"/>
      <c r="IS505" s="57"/>
      <c r="IT505" s="57"/>
      <c r="IU505" s="57"/>
      <c r="IV505" s="57"/>
      <c r="IW505" s="57"/>
      <c r="IX505" s="57"/>
      <c r="IY505" s="57"/>
      <c r="IZ505" s="57"/>
      <c r="JA505" s="57"/>
      <c r="JB505" s="57"/>
      <c r="JC505" s="57"/>
      <c r="JD505" s="57"/>
      <c r="JE505" s="57"/>
      <c r="JF505" s="57"/>
      <c r="JG505" s="57"/>
      <c r="JH505" s="57"/>
      <c r="JI505" s="57"/>
      <c r="JJ505" s="57"/>
      <c r="JK505" s="57"/>
      <c r="JL505" s="57"/>
      <c r="JM505" s="57"/>
      <c r="JN505" s="57"/>
      <c r="JO505" s="57"/>
      <c r="JP505" s="57"/>
      <c r="JQ505" s="57"/>
      <c r="JR505" s="57"/>
      <c r="JS505" s="57"/>
      <c r="JT505" s="57"/>
      <c r="JU505" s="57"/>
      <c r="JV505" s="57"/>
      <c r="JW505" s="57"/>
      <c r="JX505" s="57"/>
      <c r="JY505" s="57"/>
      <c r="JZ505" s="57"/>
      <c r="KA505" s="57"/>
      <c r="KB505" s="57"/>
      <c r="KC505" s="57"/>
      <c r="KD505" s="57"/>
      <c r="KE505" s="57"/>
      <c r="KF505" s="57"/>
      <c r="KG505" s="57"/>
      <c r="KH505" s="57"/>
      <c r="KI505" s="57"/>
      <c r="KJ505" s="57"/>
      <c r="KK505" s="57"/>
      <c r="KL505" s="57"/>
      <c r="KM505" s="57"/>
      <c r="KN505" s="57"/>
      <c r="KO505" s="57"/>
      <c r="KP505" s="57"/>
      <c r="KQ505" s="57"/>
      <c r="KR505" s="57"/>
      <c r="KS505" s="57"/>
      <c r="KT505" s="57"/>
      <c r="KU505" s="57"/>
      <c r="KV505" s="57"/>
      <c r="KW505" s="57"/>
      <c r="KX505" s="57"/>
      <c r="KY505" s="57"/>
      <c r="KZ505" s="57"/>
      <c r="LA505" s="57"/>
      <c r="LB505" s="57"/>
      <c r="LC505" s="57"/>
      <c r="LD505" s="57"/>
      <c r="LE505" s="57"/>
      <c r="LF505" s="57"/>
      <c r="LG505" s="57"/>
      <c r="LH505" s="57"/>
      <c r="LI505" s="57"/>
      <c r="LJ505" s="57"/>
      <c r="LK505" s="57"/>
      <c r="LL505" s="57"/>
      <c r="LM505" s="57"/>
      <c r="LN505" s="57"/>
      <c r="LO505" s="57"/>
      <c r="LP505" s="57"/>
      <c r="LQ505" s="57"/>
      <c r="LR505" s="57"/>
      <c r="LS505" s="57"/>
      <c r="LT505" s="57"/>
      <c r="LU505" s="57"/>
      <c r="LV505" s="57"/>
      <c r="LW505" s="57"/>
      <c r="LX505" s="57"/>
      <c r="LY505" s="57"/>
      <c r="LZ505" s="57"/>
      <c r="MA505" s="57"/>
      <c r="MB505" s="57"/>
      <c r="MC505" s="57"/>
      <c r="MD505" s="57"/>
      <c r="ME505" s="57"/>
      <c r="MF505" s="57"/>
      <c r="MG505" s="57"/>
      <c r="MH505" s="57"/>
      <c r="MI505" s="57"/>
      <c r="MJ505" s="57"/>
      <c r="MK505" s="57"/>
      <c r="ML505" s="57"/>
      <c r="MM505" s="57"/>
      <c r="MN505" s="57"/>
      <c r="MO505" s="57"/>
      <c r="MP505" s="57"/>
      <c r="MQ505" s="57"/>
      <c r="MR505" s="57"/>
      <c r="MS505" s="57"/>
      <c r="MT505" s="57"/>
      <c r="MU505" s="57"/>
      <c r="MV505" s="57"/>
      <c r="MW505" s="57"/>
      <c r="MX505" s="57"/>
      <c r="MY505" s="57"/>
      <c r="MZ505" s="57"/>
      <c r="NA505" s="57"/>
      <c r="NB505" s="57"/>
      <c r="NC505" s="57"/>
      <c r="ND505" s="57"/>
      <c r="NE505" s="57"/>
      <c r="NF505" s="57"/>
      <c r="NG505" s="57"/>
      <c r="NH505" s="57"/>
      <c r="NI505" s="57"/>
      <c r="NJ505" s="57"/>
      <c r="NK505" s="57"/>
      <c r="NL505" s="57"/>
      <c r="NM505" s="57"/>
      <c r="NN505" s="57"/>
      <c r="NO505" s="57"/>
      <c r="NP505" s="57"/>
      <c r="NQ505" s="57"/>
      <c r="NR505" s="57"/>
      <c r="NS505" s="57"/>
      <c r="NT505" s="57"/>
      <c r="NU505" s="57"/>
      <c r="NV505" s="57"/>
      <c r="NW505" s="57"/>
      <c r="NX505" s="57"/>
      <c r="NY505" s="57"/>
      <c r="NZ505" s="57"/>
      <c r="OA505" s="57"/>
      <c r="OB505" s="57"/>
      <c r="OC505" s="57"/>
      <c r="OD505" s="57"/>
      <c r="OE505" s="57"/>
      <c r="OF505" s="57"/>
      <c r="OG505" s="57"/>
      <c r="OH505" s="57"/>
      <c r="OI505" s="57"/>
      <c r="OJ505" s="57"/>
      <c r="OK505" s="57"/>
      <c r="OL505" s="57"/>
      <c r="OM505" s="57"/>
      <c r="ON505" s="57"/>
      <c r="OO505" s="57"/>
      <c r="OP505" s="57"/>
      <c r="OQ505" s="57"/>
      <c r="OR505" s="57"/>
      <c r="OS505" s="57"/>
      <c r="OT505" s="57"/>
      <c r="OU505" s="57"/>
      <c r="OV505" s="57"/>
      <c r="OW505" s="57"/>
      <c r="OX505" s="57"/>
      <c r="OY505" s="57"/>
      <c r="OZ505" s="57"/>
      <c r="PA505" s="57"/>
      <c r="PB505" s="57"/>
      <c r="PC505" s="57"/>
      <c r="PD505" s="57"/>
      <c r="PE505" s="57"/>
      <c r="PF505" s="57"/>
      <c r="PG505" s="57"/>
      <c r="PH505" s="57"/>
      <c r="PI505" s="57"/>
      <c r="PJ505" s="57"/>
      <c r="PK505" s="57"/>
      <c r="PL505" s="57"/>
      <c r="PM505" s="57"/>
      <c r="PN505" s="57"/>
      <c r="PO505" s="57"/>
      <c r="PP505" s="57"/>
      <c r="PQ505" s="57"/>
      <c r="PR505" s="57"/>
      <c r="PS505" s="57"/>
      <c r="PT505" s="57"/>
      <c r="PU505" s="57"/>
      <c r="PV505" s="57"/>
      <c r="PW505" s="57"/>
      <c r="PX505" s="57"/>
      <c r="PY505" s="57"/>
      <c r="PZ505" s="57"/>
      <c r="QA505" s="57"/>
      <c r="QB505" s="57"/>
      <c r="QC505" s="57"/>
      <c r="QD505" s="57"/>
      <c r="QE505" s="57"/>
      <c r="QF505" s="57"/>
      <c r="QG505" s="57"/>
      <c r="QH505" s="57"/>
      <c r="QI505" s="57"/>
      <c r="QJ505" s="57"/>
      <c r="QK505" s="57"/>
      <c r="QL505" s="57"/>
      <c r="QM505" s="57"/>
      <c r="QN505" s="57"/>
      <c r="QO505" s="57"/>
      <c r="QP505" s="57"/>
      <c r="QQ505" s="57"/>
      <c r="QR505" s="57"/>
      <c r="QS505" s="57"/>
      <c r="QT505" s="57"/>
      <c r="QU505" s="57"/>
      <c r="QV505" s="57"/>
      <c r="QW505" s="57"/>
      <c r="QX505" s="57"/>
      <c r="QY505" s="57"/>
      <c r="QZ505" s="57"/>
      <c r="RA505" s="57"/>
      <c r="RB505" s="57"/>
      <c r="RC505" s="57"/>
      <c r="RD505" s="57"/>
      <c r="RE505" s="57"/>
      <c r="RF505" s="57"/>
      <c r="RG505" s="57"/>
      <c r="RH505" s="57"/>
      <c r="RI505" s="57"/>
      <c r="RJ505" s="57"/>
      <c r="RK505" s="57"/>
      <c r="RL505" s="57"/>
      <c r="RM505" s="57"/>
      <c r="RN505" s="57"/>
      <c r="RO505" s="57"/>
      <c r="RP505" s="57"/>
      <c r="RQ505" s="57"/>
      <c r="RR505" s="57"/>
      <c r="RS505" s="57"/>
      <c r="RT505" s="57"/>
      <c r="RU505" s="57"/>
      <c r="RV505" s="57"/>
      <c r="RW505" s="57"/>
      <c r="RX505" s="57"/>
      <c r="RY505" s="57"/>
      <c r="RZ505" s="57"/>
      <c r="SA505" s="57"/>
      <c r="SB505" s="57"/>
      <c r="SC505" s="57"/>
      <c r="SD505" s="57"/>
      <c r="SE505" s="57"/>
      <c r="SF505" s="57"/>
      <c r="SG505" s="57"/>
      <c r="SH505" s="57"/>
      <c r="SI505" s="57"/>
      <c r="SJ505" s="57"/>
      <c r="SK505" s="57"/>
      <c r="SL505" s="57"/>
      <c r="SM505" s="57"/>
      <c r="SN505" s="57"/>
      <c r="SO505" s="57"/>
      <c r="SP505" s="57"/>
      <c r="SQ505" s="57"/>
      <c r="SR505" s="57"/>
      <c r="SS505" s="57"/>
      <c r="ST505" s="57"/>
      <c r="SU505" s="57"/>
      <c r="SV505" s="57"/>
      <c r="SW505" s="57"/>
      <c r="SX505" s="57"/>
      <c r="SY505" s="57"/>
      <c r="SZ505" s="57"/>
      <c r="TA505" s="57"/>
      <c r="TB505" s="57"/>
      <c r="TC505" s="57"/>
      <c r="TD505" s="57"/>
      <c r="TE505" s="57"/>
      <c r="TF505" s="57"/>
      <c r="TG505" s="57"/>
      <c r="TH505" s="57"/>
      <c r="TI505" s="57"/>
      <c r="TJ505" s="57"/>
      <c r="TK505" s="57"/>
      <c r="TL505" s="57"/>
      <c r="TM505" s="57"/>
      <c r="TN505" s="57"/>
      <c r="TO505" s="57"/>
      <c r="TP505" s="57"/>
      <c r="TQ505" s="57"/>
      <c r="TR505" s="57"/>
      <c r="TS505" s="57"/>
      <c r="TT505" s="57"/>
      <c r="TU505" s="57"/>
      <c r="TV505" s="57"/>
      <c r="TW505" s="57"/>
      <c r="TX505" s="57"/>
      <c r="TY505" s="57"/>
      <c r="TZ505" s="57"/>
      <c r="UA505" s="57"/>
      <c r="UB505" s="57"/>
      <c r="UC505" s="57"/>
      <c r="UD505" s="57"/>
      <c r="UE505" s="57"/>
      <c r="UF505" s="57"/>
      <c r="UG505" s="57"/>
      <c r="UH505" s="57"/>
      <c r="UI505" s="57"/>
      <c r="UJ505" s="57"/>
      <c r="UK505" s="57"/>
      <c r="UL505" s="57"/>
      <c r="UM505" s="57"/>
      <c r="UN505" s="57"/>
      <c r="UO505" s="57"/>
      <c r="UP505" s="57"/>
      <c r="UQ505" s="57"/>
      <c r="UR505" s="57"/>
      <c r="US505" s="57"/>
      <c r="UT505" s="57"/>
      <c r="UU505" s="57"/>
      <c r="UV505" s="57"/>
      <c r="UW505" s="57"/>
      <c r="UX505" s="57"/>
      <c r="UY505" s="57"/>
      <c r="UZ505" s="57"/>
      <c r="VA505" s="57"/>
      <c r="VB505" s="57"/>
      <c r="VC505" s="57"/>
      <c r="VD505" s="57"/>
      <c r="VE505" s="57"/>
      <c r="VF505" s="57"/>
      <c r="VG505" s="57"/>
      <c r="VH505" s="57"/>
      <c r="VI505" s="57"/>
      <c r="VJ505" s="57"/>
      <c r="VK505" s="57"/>
      <c r="VL505" s="57"/>
      <c r="VM505" s="57"/>
      <c r="VN505" s="57"/>
      <c r="VO505" s="57"/>
      <c r="VP505" s="57"/>
      <c r="VQ505" s="57"/>
      <c r="VR505" s="57"/>
      <c r="VS505" s="57"/>
      <c r="VT505" s="57"/>
      <c r="VU505" s="57"/>
      <c r="VV505" s="57"/>
      <c r="VW505" s="57"/>
      <c r="VX505" s="57"/>
      <c r="VY505" s="57"/>
      <c r="VZ505" s="57"/>
      <c r="WA505" s="57"/>
      <c r="WB505" s="57"/>
      <c r="WC505" s="57"/>
      <c r="WD505" s="57"/>
      <c r="WE505" s="57"/>
      <c r="WF505" s="57"/>
      <c r="WG505" s="57"/>
      <c r="WH505" s="57"/>
      <c r="WI505" s="57"/>
      <c r="WJ505" s="57"/>
      <c r="WK505" s="57"/>
      <c r="WL505" s="57"/>
      <c r="WM505" s="57"/>
      <c r="WN505" s="57"/>
      <c r="WO505" s="57"/>
      <c r="WP505" s="57"/>
      <c r="WQ505" s="57"/>
      <c r="WR505" s="57"/>
      <c r="WS505" s="57"/>
      <c r="WT505" s="57"/>
      <c r="WU505" s="57"/>
      <c r="WV505" s="57"/>
      <c r="WW505" s="57"/>
      <c r="WX505" s="57"/>
      <c r="WY505" s="57"/>
      <c r="WZ505" s="57"/>
      <c r="XA505" s="57"/>
      <c r="XB505" s="57"/>
      <c r="XC505" s="57"/>
      <c r="XD505" s="57"/>
      <c r="XE505" s="57"/>
      <c r="XF505" s="57"/>
      <c r="XG505" s="57"/>
      <c r="XH505" s="57"/>
      <c r="XI505" s="57"/>
      <c r="XJ505" s="57"/>
      <c r="XK505" s="57"/>
      <c r="XL505" s="57"/>
      <c r="XM505" s="57"/>
      <c r="XN505" s="57"/>
      <c r="XO505" s="57"/>
      <c r="XP505" s="57"/>
      <c r="XQ505" s="57"/>
      <c r="XR505" s="57"/>
      <c r="XS505" s="57"/>
      <c r="XT505" s="57"/>
      <c r="XU505" s="57"/>
      <c r="XV505" s="57"/>
      <c r="XW505" s="57"/>
    </row>
    <row r="506">
      <c r="AI506" s="57"/>
      <c r="BR506" s="57"/>
      <c r="DA506" s="57"/>
      <c r="EJ506" s="57"/>
      <c r="EK506" s="57"/>
      <c r="EL506" s="57"/>
      <c r="EM506" s="57"/>
      <c r="EN506" s="57"/>
      <c r="EO506" s="57"/>
      <c r="EP506" s="57"/>
      <c r="EQ506" s="57"/>
      <c r="ER506" s="57"/>
      <c r="ES506" s="57"/>
      <c r="ET506" s="57"/>
      <c r="EU506" s="57"/>
      <c r="EV506" s="57"/>
      <c r="EW506" s="57"/>
      <c r="EX506" s="57"/>
      <c r="EY506" s="57"/>
      <c r="EZ506" s="57"/>
      <c r="FA506" s="57"/>
      <c r="FB506" s="57"/>
      <c r="FC506" s="57"/>
      <c r="FD506" s="57"/>
      <c r="FE506" s="57"/>
      <c r="FF506" s="57"/>
      <c r="FG506" s="57"/>
      <c r="FH506" s="57"/>
      <c r="FI506" s="57"/>
      <c r="FJ506" s="57"/>
      <c r="FK506" s="57"/>
      <c r="FL506" s="57"/>
      <c r="FM506" s="57"/>
      <c r="FN506" s="57"/>
      <c r="FO506" s="57"/>
      <c r="FP506" s="57"/>
      <c r="FQ506" s="57"/>
      <c r="FR506" s="57"/>
      <c r="FS506" s="57"/>
      <c r="FT506" s="57"/>
      <c r="FU506" s="57"/>
      <c r="FV506" s="57"/>
      <c r="FW506" s="57"/>
      <c r="FX506" s="57"/>
      <c r="FY506" s="57"/>
      <c r="FZ506" s="57"/>
      <c r="GA506" s="57"/>
      <c r="GB506" s="57"/>
      <c r="GC506" s="57"/>
      <c r="GD506" s="57"/>
      <c r="GE506" s="57"/>
      <c r="GF506" s="57"/>
      <c r="GG506" s="57"/>
      <c r="GH506" s="57"/>
      <c r="GI506" s="57"/>
      <c r="GJ506" s="57"/>
      <c r="GK506" s="57"/>
      <c r="GL506" s="57"/>
      <c r="GM506" s="57"/>
      <c r="GN506" s="57"/>
      <c r="GO506" s="57"/>
      <c r="GP506" s="57"/>
      <c r="GQ506" s="57"/>
      <c r="GR506" s="57"/>
      <c r="GS506" s="57"/>
      <c r="GT506" s="57"/>
      <c r="GU506" s="57"/>
      <c r="GV506" s="57"/>
      <c r="GW506" s="57"/>
      <c r="GX506" s="57"/>
      <c r="GY506" s="57"/>
      <c r="GZ506" s="57"/>
      <c r="HA506" s="57"/>
      <c r="HB506" s="57"/>
      <c r="HC506" s="57"/>
      <c r="HD506" s="57"/>
      <c r="HE506" s="57"/>
      <c r="HF506" s="57"/>
      <c r="HG506" s="57"/>
      <c r="HH506" s="57"/>
      <c r="HI506" s="57"/>
      <c r="HJ506" s="57"/>
      <c r="HK506" s="57"/>
      <c r="HL506" s="57"/>
      <c r="HM506" s="57"/>
      <c r="HN506" s="57"/>
      <c r="HO506" s="57"/>
      <c r="HP506" s="57"/>
      <c r="HQ506" s="57"/>
      <c r="HR506" s="57"/>
      <c r="HS506" s="57"/>
      <c r="HT506" s="57"/>
      <c r="HU506" s="57"/>
      <c r="HV506" s="57"/>
      <c r="HW506" s="57"/>
      <c r="HX506" s="57"/>
      <c r="HY506" s="57"/>
      <c r="HZ506" s="57"/>
      <c r="IA506" s="57"/>
      <c r="IB506" s="57"/>
      <c r="IC506" s="57"/>
      <c r="ID506" s="57"/>
      <c r="IE506" s="57"/>
      <c r="IF506" s="57"/>
      <c r="IG506" s="57"/>
      <c r="IH506" s="57"/>
      <c r="II506" s="57"/>
      <c r="IJ506" s="57"/>
      <c r="IK506" s="57"/>
      <c r="IL506" s="57"/>
      <c r="IM506" s="57"/>
      <c r="IN506" s="57"/>
      <c r="IO506" s="57"/>
      <c r="IP506" s="57"/>
      <c r="IQ506" s="57"/>
      <c r="IR506" s="57"/>
      <c r="IS506" s="57"/>
      <c r="IT506" s="57"/>
      <c r="IU506" s="57"/>
      <c r="IV506" s="57"/>
      <c r="IW506" s="57"/>
      <c r="IX506" s="57"/>
      <c r="IY506" s="57"/>
      <c r="IZ506" s="57"/>
      <c r="JA506" s="57"/>
      <c r="JB506" s="57"/>
      <c r="JC506" s="57"/>
      <c r="JD506" s="57"/>
      <c r="JE506" s="57"/>
      <c r="JF506" s="57"/>
      <c r="JG506" s="57"/>
      <c r="JH506" s="57"/>
      <c r="JI506" s="57"/>
      <c r="JJ506" s="57"/>
      <c r="JK506" s="57"/>
      <c r="JL506" s="57"/>
      <c r="JM506" s="57"/>
      <c r="JN506" s="57"/>
      <c r="JO506" s="57"/>
      <c r="JP506" s="57"/>
      <c r="JQ506" s="57"/>
      <c r="JR506" s="57"/>
      <c r="JS506" s="57"/>
      <c r="JT506" s="57"/>
      <c r="JU506" s="57"/>
      <c r="JV506" s="57"/>
      <c r="JW506" s="57"/>
      <c r="JX506" s="57"/>
      <c r="JY506" s="57"/>
      <c r="JZ506" s="57"/>
      <c r="KA506" s="57"/>
      <c r="KB506" s="57"/>
      <c r="KC506" s="57"/>
      <c r="KD506" s="57"/>
      <c r="KE506" s="57"/>
      <c r="KF506" s="57"/>
      <c r="KG506" s="57"/>
      <c r="KH506" s="57"/>
      <c r="KI506" s="57"/>
      <c r="KJ506" s="57"/>
      <c r="KK506" s="57"/>
      <c r="KL506" s="57"/>
      <c r="KM506" s="57"/>
      <c r="KN506" s="57"/>
      <c r="KO506" s="57"/>
      <c r="KP506" s="57"/>
      <c r="KQ506" s="57"/>
      <c r="KR506" s="57"/>
      <c r="KS506" s="57"/>
      <c r="KT506" s="57"/>
      <c r="KU506" s="57"/>
      <c r="KV506" s="57"/>
      <c r="KW506" s="57"/>
      <c r="KX506" s="57"/>
      <c r="KY506" s="57"/>
      <c r="KZ506" s="57"/>
      <c r="LA506" s="57"/>
      <c r="LB506" s="57"/>
      <c r="LC506" s="57"/>
      <c r="LD506" s="57"/>
      <c r="LE506" s="57"/>
      <c r="LF506" s="57"/>
      <c r="LG506" s="57"/>
      <c r="LH506" s="57"/>
      <c r="LI506" s="57"/>
      <c r="LJ506" s="57"/>
      <c r="LK506" s="57"/>
      <c r="LL506" s="57"/>
      <c r="LM506" s="57"/>
      <c r="LN506" s="57"/>
      <c r="LO506" s="57"/>
      <c r="LP506" s="57"/>
      <c r="LQ506" s="57"/>
      <c r="LR506" s="57"/>
      <c r="LS506" s="57"/>
      <c r="LT506" s="57"/>
      <c r="LU506" s="57"/>
      <c r="LV506" s="57"/>
      <c r="LW506" s="57"/>
      <c r="LX506" s="57"/>
      <c r="LY506" s="57"/>
      <c r="LZ506" s="57"/>
      <c r="MA506" s="57"/>
      <c r="MB506" s="57"/>
      <c r="MC506" s="57"/>
      <c r="MD506" s="57"/>
      <c r="ME506" s="57"/>
      <c r="MF506" s="57"/>
      <c r="MG506" s="57"/>
      <c r="MH506" s="57"/>
      <c r="MI506" s="57"/>
      <c r="MJ506" s="57"/>
      <c r="MK506" s="57"/>
      <c r="ML506" s="57"/>
      <c r="MM506" s="57"/>
      <c r="MN506" s="57"/>
      <c r="MO506" s="57"/>
      <c r="MP506" s="57"/>
      <c r="MQ506" s="57"/>
      <c r="MR506" s="57"/>
      <c r="MS506" s="57"/>
      <c r="MT506" s="57"/>
      <c r="MU506" s="57"/>
      <c r="MV506" s="57"/>
      <c r="MW506" s="57"/>
      <c r="MX506" s="57"/>
      <c r="MY506" s="57"/>
      <c r="MZ506" s="57"/>
      <c r="NA506" s="57"/>
      <c r="NB506" s="57"/>
      <c r="NC506" s="57"/>
      <c r="ND506" s="57"/>
      <c r="NE506" s="57"/>
      <c r="NF506" s="57"/>
      <c r="NG506" s="57"/>
      <c r="NH506" s="57"/>
      <c r="NI506" s="57"/>
      <c r="NJ506" s="57"/>
      <c r="NK506" s="57"/>
      <c r="NL506" s="57"/>
      <c r="NM506" s="57"/>
      <c r="NN506" s="57"/>
      <c r="NO506" s="57"/>
      <c r="NP506" s="57"/>
      <c r="NQ506" s="57"/>
      <c r="NR506" s="57"/>
      <c r="NS506" s="57"/>
      <c r="NT506" s="57"/>
      <c r="NU506" s="57"/>
      <c r="NV506" s="57"/>
      <c r="NW506" s="57"/>
      <c r="NX506" s="57"/>
      <c r="NY506" s="57"/>
      <c r="NZ506" s="57"/>
      <c r="OA506" s="57"/>
      <c r="OB506" s="57"/>
      <c r="OC506" s="57"/>
      <c r="OD506" s="57"/>
      <c r="OE506" s="57"/>
      <c r="OF506" s="57"/>
      <c r="OG506" s="57"/>
      <c r="OH506" s="57"/>
      <c r="OI506" s="57"/>
      <c r="OJ506" s="57"/>
      <c r="OK506" s="57"/>
      <c r="OL506" s="57"/>
      <c r="OM506" s="57"/>
      <c r="ON506" s="57"/>
      <c r="OO506" s="57"/>
      <c r="OP506" s="57"/>
      <c r="OQ506" s="57"/>
      <c r="OR506" s="57"/>
      <c r="OS506" s="57"/>
      <c r="OT506" s="57"/>
      <c r="OU506" s="57"/>
      <c r="OV506" s="57"/>
      <c r="OW506" s="57"/>
      <c r="OX506" s="57"/>
      <c r="OY506" s="57"/>
      <c r="OZ506" s="57"/>
      <c r="PA506" s="57"/>
      <c r="PB506" s="57"/>
      <c r="PC506" s="57"/>
      <c r="PD506" s="57"/>
      <c r="PE506" s="57"/>
      <c r="PF506" s="57"/>
      <c r="PG506" s="57"/>
      <c r="PH506" s="57"/>
      <c r="PI506" s="57"/>
      <c r="PJ506" s="57"/>
      <c r="PK506" s="57"/>
      <c r="PL506" s="57"/>
      <c r="PM506" s="57"/>
      <c r="PN506" s="57"/>
      <c r="PO506" s="57"/>
      <c r="PP506" s="57"/>
      <c r="PQ506" s="57"/>
      <c r="PR506" s="57"/>
      <c r="PS506" s="57"/>
      <c r="PT506" s="57"/>
      <c r="PU506" s="57"/>
      <c r="PV506" s="57"/>
      <c r="PW506" s="57"/>
      <c r="PX506" s="57"/>
      <c r="PY506" s="57"/>
      <c r="PZ506" s="57"/>
      <c r="QA506" s="57"/>
      <c r="QB506" s="57"/>
      <c r="QC506" s="57"/>
      <c r="QD506" s="57"/>
      <c r="QE506" s="57"/>
      <c r="QF506" s="57"/>
      <c r="QG506" s="57"/>
      <c r="QH506" s="57"/>
      <c r="QI506" s="57"/>
      <c r="QJ506" s="57"/>
      <c r="QK506" s="57"/>
      <c r="QL506" s="57"/>
      <c r="QM506" s="57"/>
      <c r="QN506" s="57"/>
      <c r="QO506" s="57"/>
      <c r="QP506" s="57"/>
      <c r="QQ506" s="57"/>
      <c r="QR506" s="57"/>
      <c r="QS506" s="57"/>
      <c r="QT506" s="57"/>
      <c r="QU506" s="57"/>
      <c r="QV506" s="57"/>
      <c r="QW506" s="57"/>
      <c r="QX506" s="57"/>
      <c r="QY506" s="57"/>
      <c r="QZ506" s="57"/>
      <c r="RA506" s="57"/>
      <c r="RB506" s="57"/>
      <c r="RC506" s="57"/>
      <c r="RD506" s="57"/>
      <c r="RE506" s="57"/>
      <c r="RF506" s="57"/>
      <c r="RG506" s="57"/>
      <c r="RH506" s="57"/>
      <c r="RI506" s="57"/>
      <c r="RJ506" s="57"/>
      <c r="RK506" s="57"/>
      <c r="RL506" s="57"/>
      <c r="RM506" s="57"/>
      <c r="RN506" s="57"/>
      <c r="RO506" s="57"/>
      <c r="RP506" s="57"/>
      <c r="RQ506" s="57"/>
      <c r="RR506" s="57"/>
      <c r="RS506" s="57"/>
      <c r="RT506" s="57"/>
      <c r="RU506" s="57"/>
      <c r="RV506" s="57"/>
      <c r="RW506" s="57"/>
      <c r="RX506" s="57"/>
      <c r="RY506" s="57"/>
      <c r="RZ506" s="57"/>
      <c r="SA506" s="57"/>
      <c r="SB506" s="57"/>
      <c r="SC506" s="57"/>
      <c r="SD506" s="57"/>
      <c r="SE506" s="57"/>
      <c r="SF506" s="57"/>
      <c r="SG506" s="57"/>
      <c r="SH506" s="57"/>
      <c r="SI506" s="57"/>
      <c r="SJ506" s="57"/>
      <c r="SK506" s="57"/>
      <c r="SL506" s="57"/>
      <c r="SM506" s="57"/>
      <c r="SN506" s="57"/>
      <c r="SO506" s="57"/>
      <c r="SP506" s="57"/>
      <c r="SQ506" s="57"/>
      <c r="SR506" s="57"/>
      <c r="SS506" s="57"/>
      <c r="ST506" s="57"/>
      <c r="SU506" s="57"/>
      <c r="SV506" s="57"/>
      <c r="SW506" s="57"/>
      <c r="SX506" s="57"/>
      <c r="SY506" s="57"/>
      <c r="SZ506" s="57"/>
      <c r="TA506" s="57"/>
      <c r="TB506" s="57"/>
      <c r="TC506" s="57"/>
      <c r="TD506" s="57"/>
      <c r="TE506" s="57"/>
      <c r="TF506" s="57"/>
      <c r="TG506" s="57"/>
      <c r="TH506" s="57"/>
      <c r="TI506" s="57"/>
      <c r="TJ506" s="57"/>
      <c r="TK506" s="57"/>
      <c r="TL506" s="57"/>
      <c r="TM506" s="57"/>
      <c r="TN506" s="57"/>
      <c r="TO506" s="57"/>
      <c r="TP506" s="57"/>
      <c r="TQ506" s="57"/>
      <c r="TR506" s="57"/>
      <c r="TS506" s="57"/>
      <c r="TT506" s="57"/>
      <c r="TU506" s="57"/>
      <c r="TV506" s="57"/>
      <c r="TW506" s="57"/>
      <c r="TX506" s="57"/>
      <c r="TY506" s="57"/>
      <c r="TZ506" s="57"/>
      <c r="UA506" s="57"/>
      <c r="UB506" s="57"/>
      <c r="UC506" s="57"/>
      <c r="UD506" s="57"/>
      <c r="UE506" s="57"/>
      <c r="UF506" s="57"/>
      <c r="UG506" s="57"/>
      <c r="UH506" s="57"/>
      <c r="UI506" s="57"/>
      <c r="UJ506" s="57"/>
      <c r="UK506" s="57"/>
      <c r="UL506" s="57"/>
      <c r="UM506" s="57"/>
      <c r="UN506" s="57"/>
      <c r="UO506" s="57"/>
      <c r="UP506" s="57"/>
      <c r="UQ506" s="57"/>
      <c r="UR506" s="57"/>
      <c r="US506" s="57"/>
      <c r="UT506" s="57"/>
      <c r="UU506" s="57"/>
      <c r="UV506" s="57"/>
      <c r="UW506" s="57"/>
      <c r="UX506" s="57"/>
      <c r="UY506" s="57"/>
      <c r="UZ506" s="57"/>
      <c r="VA506" s="57"/>
      <c r="VB506" s="57"/>
      <c r="VC506" s="57"/>
      <c r="VD506" s="57"/>
      <c r="VE506" s="57"/>
      <c r="VF506" s="57"/>
      <c r="VG506" s="57"/>
      <c r="VH506" s="57"/>
      <c r="VI506" s="57"/>
      <c r="VJ506" s="57"/>
      <c r="VK506" s="57"/>
      <c r="VL506" s="57"/>
      <c r="VM506" s="57"/>
      <c r="VN506" s="57"/>
      <c r="VO506" s="57"/>
      <c r="VP506" s="57"/>
      <c r="VQ506" s="57"/>
      <c r="VR506" s="57"/>
      <c r="VS506" s="57"/>
      <c r="VT506" s="57"/>
      <c r="VU506" s="57"/>
      <c r="VV506" s="57"/>
      <c r="VW506" s="57"/>
      <c r="VX506" s="57"/>
      <c r="VY506" s="57"/>
      <c r="VZ506" s="57"/>
      <c r="WA506" s="57"/>
      <c r="WB506" s="57"/>
      <c r="WC506" s="57"/>
      <c r="WD506" s="57"/>
      <c r="WE506" s="57"/>
      <c r="WF506" s="57"/>
      <c r="WG506" s="57"/>
      <c r="WH506" s="57"/>
      <c r="WI506" s="57"/>
      <c r="WJ506" s="57"/>
      <c r="WK506" s="57"/>
      <c r="WL506" s="57"/>
      <c r="WM506" s="57"/>
      <c r="WN506" s="57"/>
      <c r="WO506" s="57"/>
      <c r="WP506" s="57"/>
      <c r="WQ506" s="57"/>
      <c r="WR506" s="57"/>
      <c r="WS506" s="57"/>
      <c r="WT506" s="57"/>
      <c r="WU506" s="57"/>
      <c r="WV506" s="57"/>
      <c r="WW506" s="57"/>
      <c r="WX506" s="57"/>
      <c r="WY506" s="57"/>
      <c r="WZ506" s="57"/>
      <c r="XA506" s="57"/>
      <c r="XB506" s="57"/>
      <c r="XC506" s="57"/>
      <c r="XD506" s="57"/>
      <c r="XE506" s="57"/>
      <c r="XF506" s="57"/>
      <c r="XG506" s="57"/>
      <c r="XH506" s="57"/>
      <c r="XI506" s="57"/>
      <c r="XJ506" s="57"/>
      <c r="XK506" s="57"/>
      <c r="XL506" s="57"/>
      <c r="XM506" s="57"/>
      <c r="XN506" s="57"/>
      <c r="XO506" s="57"/>
      <c r="XP506" s="57"/>
      <c r="XQ506" s="57"/>
      <c r="XR506" s="57"/>
      <c r="XS506" s="57"/>
      <c r="XT506" s="57"/>
      <c r="XU506" s="57"/>
      <c r="XV506" s="57"/>
      <c r="XW506" s="57"/>
    </row>
    <row r="507">
      <c r="AI507" s="57"/>
      <c r="BR507" s="57"/>
      <c r="DA507" s="57"/>
      <c r="EJ507" s="57"/>
      <c r="EK507" s="57"/>
      <c r="EL507" s="57"/>
      <c r="EM507" s="57"/>
      <c r="EN507" s="57"/>
      <c r="EO507" s="57"/>
      <c r="EP507" s="57"/>
      <c r="EQ507" s="57"/>
      <c r="ER507" s="57"/>
      <c r="ES507" s="57"/>
      <c r="ET507" s="57"/>
      <c r="EU507" s="57"/>
      <c r="EV507" s="57"/>
      <c r="EW507" s="57"/>
      <c r="EX507" s="57"/>
      <c r="EY507" s="57"/>
      <c r="EZ507" s="57"/>
      <c r="FA507" s="57"/>
      <c r="FB507" s="57"/>
      <c r="FC507" s="57"/>
      <c r="FD507" s="57"/>
      <c r="FE507" s="57"/>
      <c r="FF507" s="57"/>
      <c r="FG507" s="57"/>
      <c r="FH507" s="57"/>
      <c r="FI507" s="57"/>
      <c r="FJ507" s="57"/>
      <c r="FK507" s="57"/>
      <c r="FL507" s="57"/>
      <c r="FM507" s="57"/>
      <c r="FN507" s="57"/>
      <c r="FO507" s="57"/>
      <c r="FP507" s="57"/>
      <c r="FQ507" s="57"/>
      <c r="FR507" s="57"/>
      <c r="FS507" s="57"/>
      <c r="FT507" s="57"/>
      <c r="FU507" s="57"/>
      <c r="FV507" s="57"/>
      <c r="FW507" s="57"/>
      <c r="FX507" s="57"/>
      <c r="FY507" s="57"/>
      <c r="FZ507" s="57"/>
      <c r="GA507" s="57"/>
      <c r="GB507" s="57"/>
      <c r="GC507" s="57"/>
      <c r="GD507" s="57"/>
      <c r="GE507" s="57"/>
      <c r="GF507" s="57"/>
      <c r="GG507" s="57"/>
      <c r="GH507" s="57"/>
      <c r="GI507" s="57"/>
      <c r="GJ507" s="57"/>
      <c r="GK507" s="57"/>
      <c r="GL507" s="57"/>
      <c r="GM507" s="57"/>
      <c r="GN507" s="57"/>
      <c r="GO507" s="57"/>
      <c r="GP507" s="57"/>
      <c r="GQ507" s="57"/>
      <c r="GR507" s="57"/>
      <c r="GS507" s="57"/>
      <c r="GT507" s="57"/>
      <c r="GU507" s="57"/>
      <c r="GV507" s="57"/>
      <c r="GW507" s="57"/>
      <c r="GX507" s="57"/>
      <c r="GY507" s="57"/>
      <c r="GZ507" s="57"/>
      <c r="HA507" s="57"/>
      <c r="HB507" s="57"/>
      <c r="HC507" s="57"/>
      <c r="HD507" s="57"/>
      <c r="HE507" s="57"/>
      <c r="HF507" s="57"/>
      <c r="HG507" s="57"/>
      <c r="HH507" s="57"/>
      <c r="HI507" s="57"/>
      <c r="HJ507" s="57"/>
      <c r="HK507" s="57"/>
      <c r="HL507" s="57"/>
      <c r="HM507" s="57"/>
      <c r="HN507" s="57"/>
      <c r="HO507" s="57"/>
      <c r="HP507" s="57"/>
      <c r="HQ507" s="57"/>
      <c r="HR507" s="57"/>
      <c r="HS507" s="57"/>
      <c r="HT507" s="57"/>
      <c r="HU507" s="57"/>
      <c r="HV507" s="57"/>
      <c r="HW507" s="57"/>
      <c r="HX507" s="57"/>
      <c r="HY507" s="57"/>
      <c r="HZ507" s="57"/>
      <c r="IA507" s="57"/>
      <c r="IB507" s="57"/>
      <c r="IC507" s="57"/>
      <c r="ID507" s="57"/>
      <c r="IE507" s="57"/>
      <c r="IF507" s="57"/>
      <c r="IG507" s="57"/>
      <c r="IH507" s="57"/>
      <c r="II507" s="57"/>
      <c r="IJ507" s="57"/>
      <c r="IK507" s="57"/>
      <c r="IL507" s="57"/>
      <c r="IM507" s="57"/>
      <c r="IN507" s="57"/>
      <c r="IO507" s="57"/>
      <c r="IP507" s="57"/>
      <c r="IQ507" s="57"/>
      <c r="IR507" s="57"/>
      <c r="IS507" s="57"/>
      <c r="IT507" s="57"/>
      <c r="IU507" s="57"/>
      <c r="IV507" s="57"/>
      <c r="IW507" s="57"/>
      <c r="IX507" s="57"/>
      <c r="IY507" s="57"/>
      <c r="IZ507" s="57"/>
      <c r="JA507" s="57"/>
      <c r="JB507" s="57"/>
      <c r="JC507" s="57"/>
      <c r="JD507" s="57"/>
      <c r="JE507" s="57"/>
      <c r="JF507" s="57"/>
      <c r="JG507" s="57"/>
      <c r="JH507" s="57"/>
      <c r="JI507" s="57"/>
      <c r="JJ507" s="57"/>
      <c r="JK507" s="57"/>
      <c r="JL507" s="57"/>
      <c r="JM507" s="57"/>
      <c r="JN507" s="57"/>
      <c r="JO507" s="57"/>
      <c r="JP507" s="57"/>
      <c r="JQ507" s="57"/>
      <c r="JR507" s="57"/>
      <c r="JS507" s="57"/>
      <c r="JT507" s="57"/>
      <c r="JU507" s="57"/>
      <c r="JV507" s="57"/>
      <c r="JW507" s="57"/>
      <c r="JX507" s="57"/>
      <c r="JY507" s="57"/>
      <c r="JZ507" s="57"/>
      <c r="KA507" s="57"/>
      <c r="KB507" s="57"/>
      <c r="KC507" s="57"/>
      <c r="KD507" s="57"/>
      <c r="KE507" s="57"/>
      <c r="KF507" s="57"/>
      <c r="KG507" s="57"/>
      <c r="KH507" s="57"/>
      <c r="KI507" s="57"/>
      <c r="KJ507" s="57"/>
      <c r="KK507" s="57"/>
      <c r="KL507" s="57"/>
      <c r="KM507" s="57"/>
      <c r="KN507" s="57"/>
      <c r="KO507" s="57"/>
      <c r="KP507" s="57"/>
      <c r="KQ507" s="57"/>
      <c r="KR507" s="57"/>
      <c r="KS507" s="57"/>
      <c r="KT507" s="57"/>
      <c r="KU507" s="57"/>
      <c r="KV507" s="57"/>
      <c r="KW507" s="57"/>
      <c r="KX507" s="57"/>
      <c r="KY507" s="57"/>
      <c r="KZ507" s="57"/>
      <c r="LA507" s="57"/>
      <c r="LB507" s="57"/>
      <c r="LC507" s="57"/>
      <c r="LD507" s="57"/>
      <c r="LE507" s="57"/>
      <c r="LF507" s="57"/>
      <c r="LG507" s="57"/>
      <c r="LH507" s="57"/>
      <c r="LI507" s="57"/>
      <c r="LJ507" s="57"/>
      <c r="LK507" s="57"/>
      <c r="LL507" s="57"/>
      <c r="LM507" s="57"/>
      <c r="LN507" s="57"/>
      <c r="LO507" s="57"/>
      <c r="LP507" s="57"/>
      <c r="LQ507" s="57"/>
      <c r="LR507" s="57"/>
      <c r="LS507" s="57"/>
      <c r="LT507" s="57"/>
      <c r="LU507" s="57"/>
      <c r="LV507" s="57"/>
      <c r="LW507" s="57"/>
      <c r="LX507" s="57"/>
      <c r="LY507" s="57"/>
      <c r="LZ507" s="57"/>
      <c r="MA507" s="57"/>
      <c r="MB507" s="57"/>
      <c r="MC507" s="57"/>
      <c r="MD507" s="57"/>
      <c r="ME507" s="57"/>
      <c r="MF507" s="57"/>
      <c r="MG507" s="57"/>
      <c r="MH507" s="57"/>
      <c r="MI507" s="57"/>
      <c r="MJ507" s="57"/>
      <c r="MK507" s="57"/>
      <c r="ML507" s="57"/>
      <c r="MM507" s="57"/>
      <c r="MN507" s="57"/>
      <c r="MO507" s="57"/>
      <c r="MP507" s="57"/>
      <c r="MQ507" s="57"/>
      <c r="MR507" s="57"/>
      <c r="MS507" s="57"/>
      <c r="MT507" s="57"/>
      <c r="MU507" s="57"/>
      <c r="MV507" s="57"/>
      <c r="MW507" s="57"/>
      <c r="MX507" s="57"/>
      <c r="MY507" s="57"/>
      <c r="MZ507" s="57"/>
      <c r="NA507" s="57"/>
      <c r="NB507" s="57"/>
      <c r="NC507" s="57"/>
      <c r="ND507" s="57"/>
      <c r="NE507" s="57"/>
      <c r="NF507" s="57"/>
      <c r="NG507" s="57"/>
      <c r="NH507" s="57"/>
      <c r="NI507" s="57"/>
      <c r="NJ507" s="57"/>
      <c r="NK507" s="57"/>
      <c r="NL507" s="57"/>
      <c r="NM507" s="57"/>
      <c r="NN507" s="57"/>
      <c r="NO507" s="57"/>
      <c r="NP507" s="57"/>
      <c r="NQ507" s="57"/>
      <c r="NR507" s="57"/>
      <c r="NS507" s="57"/>
      <c r="NT507" s="57"/>
      <c r="NU507" s="57"/>
      <c r="NV507" s="57"/>
      <c r="NW507" s="57"/>
      <c r="NX507" s="57"/>
      <c r="NY507" s="57"/>
      <c r="NZ507" s="57"/>
      <c r="OA507" s="57"/>
      <c r="OB507" s="57"/>
      <c r="OC507" s="57"/>
      <c r="OD507" s="57"/>
      <c r="OE507" s="57"/>
      <c r="OF507" s="57"/>
      <c r="OG507" s="57"/>
      <c r="OH507" s="57"/>
      <c r="OI507" s="57"/>
      <c r="OJ507" s="57"/>
      <c r="OK507" s="57"/>
      <c r="OL507" s="57"/>
      <c r="OM507" s="57"/>
      <c r="ON507" s="57"/>
      <c r="OO507" s="57"/>
      <c r="OP507" s="57"/>
      <c r="OQ507" s="57"/>
      <c r="OR507" s="57"/>
      <c r="OS507" s="57"/>
      <c r="OT507" s="57"/>
      <c r="OU507" s="57"/>
      <c r="OV507" s="57"/>
      <c r="OW507" s="57"/>
      <c r="OX507" s="57"/>
      <c r="OY507" s="57"/>
      <c r="OZ507" s="57"/>
      <c r="PA507" s="57"/>
      <c r="PB507" s="57"/>
      <c r="PC507" s="57"/>
      <c r="PD507" s="57"/>
      <c r="PE507" s="57"/>
      <c r="PF507" s="57"/>
      <c r="PG507" s="57"/>
      <c r="PH507" s="57"/>
      <c r="PI507" s="57"/>
      <c r="PJ507" s="57"/>
      <c r="PK507" s="57"/>
      <c r="PL507" s="57"/>
      <c r="PM507" s="57"/>
      <c r="PN507" s="57"/>
      <c r="PO507" s="57"/>
      <c r="PP507" s="57"/>
      <c r="PQ507" s="57"/>
      <c r="PR507" s="57"/>
      <c r="PS507" s="57"/>
      <c r="PT507" s="57"/>
      <c r="PU507" s="57"/>
      <c r="PV507" s="57"/>
      <c r="PW507" s="57"/>
      <c r="PX507" s="57"/>
      <c r="PY507" s="57"/>
      <c r="PZ507" s="57"/>
      <c r="QA507" s="57"/>
      <c r="QB507" s="57"/>
      <c r="QC507" s="57"/>
      <c r="QD507" s="57"/>
      <c r="QE507" s="57"/>
      <c r="QF507" s="57"/>
      <c r="QG507" s="57"/>
      <c r="QH507" s="57"/>
      <c r="QI507" s="57"/>
      <c r="QJ507" s="57"/>
      <c r="QK507" s="57"/>
      <c r="QL507" s="57"/>
      <c r="QM507" s="57"/>
      <c r="QN507" s="57"/>
      <c r="QO507" s="57"/>
      <c r="QP507" s="57"/>
      <c r="QQ507" s="57"/>
      <c r="QR507" s="57"/>
      <c r="QS507" s="57"/>
      <c r="QT507" s="57"/>
      <c r="QU507" s="57"/>
      <c r="QV507" s="57"/>
      <c r="QW507" s="57"/>
      <c r="QX507" s="57"/>
      <c r="QY507" s="57"/>
      <c r="QZ507" s="57"/>
      <c r="RA507" s="57"/>
      <c r="RB507" s="57"/>
      <c r="RC507" s="57"/>
      <c r="RD507" s="57"/>
      <c r="RE507" s="57"/>
      <c r="RF507" s="57"/>
      <c r="RG507" s="57"/>
      <c r="RH507" s="57"/>
      <c r="RI507" s="57"/>
      <c r="RJ507" s="57"/>
      <c r="RK507" s="57"/>
      <c r="RL507" s="57"/>
      <c r="RM507" s="57"/>
      <c r="RN507" s="57"/>
      <c r="RO507" s="57"/>
      <c r="RP507" s="57"/>
      <c r="RQ507" s="57"/>
      <c r="RR507" s="57"/>
      <c r="RS507" s="57"/>
      <c r="RT507" s="57"/>
      <c r="RU507" s="57"/>
      <c r="RV507" s="57"/>
      <c r="RW507" s="57"/>
      <c r="RX507" s="57"/>
      <c r="RY507" s="57"/>
      <c r="RZ507" s="57"/>
      <c r="SA507" s="57"/>
      <c r="SB507" s="57"/>
      <c r="SC507" s="57"/>
      <c r="SD507" s="57"/>
      <c r="SE507" s="57"/>
      <c r="SF507" s="57"/>
      <c r="SG507" s="57"/>
      <c r="SH507" s="57"/>
      <c r="SI507" s="57"/>
      <c r="SJ507" s="57"/>
      <c r="SK507" s="57"/>
      <c r="SL507" s="57"/>
      <c r="SM507" s="57"/>
      <c r="SN507" s="57"/>
      <c r="SO507" s="57"/>
      <c r="SP507" s="57"/>
      <c r="SQ507" s="57"/>
      <c r="SR507" s="57"/>
      <c r="SS507" s="57"/>
      <c r="ST507" s="57"/>
      <c r="SU507" s="57"/>
      <c r="SV507" s="57"/>
      <c r="SW507" s="57"/>
      <c r="SX507" s="57"/>
      <c r="SY507" s="57"/>
      <c r="SZ507" s="57"/>
      <c r="TA507" s="57"/>
      <c r="TB507" s="57"/>
      <c r="TC507" s="57"/>
      <c r="TD507" s="57"/>
      <c r="TE507" s="57"/>
      <c r="TF507" s="57"/>
      <c r="TG507" s="57"/>
      <c r="TH507" s="57"/>
      <c r="TI507" s="57"/>
      <c r="TJ507" s="57"/>
      <c r="TK507" s="57"/>
      <c r="TL507" s="57"/>
      <c r="TM507" s="57"/>
      <c r="TN507" s="57"/>
      <c r="TO507" s="57"/>
      <c r="TP507" s="57"/>
      <c r="TQ507" s="57"/>
      <c r="TR507" s="57"/>
      <c r="TS507" s="57"/>
      <c r="TT507" s="57"/>
      <c r="TU507" s="57"/>
      <c r="TV507" s="57"/>
      <c r="TW507" s="57"/>
      <c r="TX507" s="57"/>
      <c r="TY507" s="57"/>
      <c r="TZ507" s="57"/>
      <c r="UA507" s="57"/>
      <c r="UB507" s="57"/>
      <c r="UC507" s="57"/>
      <c r="UD507" s="57"/>
      <c r="UE507" s="57"/>
      <c r="UF507" s="57"/>
      <c r="UG507" s="57"/>
      <c r="UH507" s="57"/>
      <c r="UI507" s="57"/>
      <c r="UJ507" s="57"/>
      <c r="UK507" s="57"/>
      <c r="UL507" s="57"/>
      <c r="UM507" s="57"/>
      <c r="UN507" s="57"/>
      <c r="UO507" s="57"/>
      <c r="UP507" s="57"/>
      <c r="UQ507" s="57"/>
      <c r="UR507" s="57"/>
      <c r="US507" s="57"/>
      <c r="UT507" s="57"/>
      <c r="UU507" s="57"/>
      <c r="UV507" s="57"/>
      <c r="UW507" s="57"/>
      <c r="UX507" s="57"/>
      <c r="UY507" s="57"/>
      <c r="UZ507" s="57"/>
      <c r="VA507" s="57"/>
      <c r="VB507" s="57"/>
      <c r="VC507" s="57"/>
      <c r="VD507" s="57"/>
      <c r="VE507" s="57"/>
      <c r="VF507" s="57"/>
      <c r="VG507" s="57"/>
      <c r="VH507" s="57"/>
      <c r="VI507" s="57"/>
      <c r="VJ507" s="57"/>
      <c r="VK507" s="57"/>
      <c r="VL507" s="57"/>
      <c r="VM507" s="57"/>
      <c r="VN507" s="57"/>
      <c r="VO507" s="57"/>
      <c r="VP507" s="57"/>
      <c r="VQ507" s="57"/>
      <c r="VR507" s="57"/>
      <c r="VS507" s="57"/>
      <c r="VT507" s="57"/>
      <c r="VU507" s="57"/>
      <c r="VV507" s="57"/>
      <c r="VW507" s="57"/>
      <c r="VX507" s="57"/>
      <c r="VY507" s="57"/>
      <c r="VZ507" s="57"/>
      <c r="WA507" s="57"/>
      <c r="WB507" s="57"/>
      <c r="WC507" s="57"/>
      <c r="WD507" s="57"/>
      <c r="WE507" s="57"/>
      <c r="WF507" s="57"/>
      <c r="WG507" s="57"/>
      <c r="WH507" s="57"/>
      <c r="WI507" s="57"/>
      <c r="WJ507" s="57"/>
      <c r="WK507" s="57"/>
      <c r="WL507" s="57"/>
      <c r="WM507" s="57"/>
      <c r="WN507" s="57"/>
      <c r="WO507" s="57"/>
      <c r="WP507" s="57"/>
      <c r="WQ507" s="57"/>
      <c r="WR507" s="57"/>
      <c r="WS507" s="57"/>
      <c r="WT507" s="57"/>
      <c r="WU507" s="57"/>
      <c r="WV507" s="57"/>
      <c r="WW507" s="57"/>
      <c r="WX507" s="57"/>
      <c r="WY507" s="57"/>
      <c r="WZ507" s="57"/>
      <c r="XA507" s="57"/>
      <c r="XB507" s="57"/>
      <c r="XC507" s="57"/>
      <c r="XD507" s="57"/>
      <c r="XE507" s="57"/>
      <c r="XF507" s="57"/>
      <c r="XG507" s="57"/>
      <c r="XH507" s="57"/>
      <c r="XI507" s="57"/>
      <c r="XJ507" s="57"/>
      <c r="XK507" s="57"/>
      <c r="XL507" s="57"/>
      <c r="XM507" s="57"/>
      <c r="XN507" s="57"/>
      <c r="XO507" s="57"/>
      <c r="XP507" s="57"/>
      <c r="XQ507" s="57"/>
      <c r="XR507" s="57"/>
      <c r="XS507" s="57"/>
      <c r="XT507" s="57"/>
      <c r="XU507" s="57"/>
      <c r="XV507" s="57"/>
      <c r="XW507" s="57"/>
    </row>
    <row r="508">
      <c r="AI508" s="57"/>
      <c r="BR508" s="57"/>
      <c r="DA508" s="57"/>
      <c r="EJ508" s="57"/>
      <c r="EK508" s="57"/>
      <c r="EL508" s="57"/>
      <c r="EM508" s="57"/>
      <c r="EN508" s="57"/>
      <c r="EO508" s="57"/>
      <c r="EP508" s="57"/>
      <c r="EQ508" s="57"/>
      <c r="ER508" s="57"/>
      <c r="ES508" s="57"/>
      <c r="ET508" s="57"/>
      <c r="EU508" s="57"/>
      <c r="EV508" s="57"/>
      <c r="EW508" s="57"/>
      <c r="EX508" s="57"/>
      <c r="EY508" s="57"/>
      <c r="EZ508" s="57"/>
      <c r="FA508" s="57"/>
      <c r="FB508" s="57"/>
      <c r="FC508" s="57"/>
      <c r="FD508" s="57"/>
      <c r="FE508" s="57"/>
      <c r="FF508" s="57"/>
      <c r="FG508" s="57"/>
      <c r="FH508" s="57"/>
      <c r="FI508" s="57"/>
      <c r="FJ508" s="57"/>
      <c r="FK508" s="57"/>
      <c r="FL508" s="57"/>
      <c r="FM508" s="57"/>
      <c r="FN508" s="57"/>
      <c r="FO508" s="57"/>
      <c r="FP508" s="57"/>
      <c r="FQ508" s="57"/>
      <c r="FR508" s="57"/>
      <c r="FS508" s="57"/>
      <c r="FT508" s="57"/>
      <c r="FU508" s="57"/>
      <c r="FV508" s="57"/>
      <c r="FW508" s="57"/>
      <c r="FX508" s="57"/>
      <c r="FY508" s="57"/>
      <c r="FZ508" s="57"/>
      <c r="GA508" s="57"/>
      <c r="GB508" s="57"/>
      <c r="GC508" s="57"/>
      <c r="GD508" s="57"/>
      <c r="GE508" s="57"/>
      <c r="GF508" s="57"/>
      <c r="GG508" s="57"/>
      <c r="GH508" s="57"/>
      <c r="GI508" s="57"/>
      <c r="GJ508" s="57"/>
      <c r="GK508" s="57"/>
      <c r="GL508" s="57"/>
      <c r="GM508" s="57"/>
      <c r="GN508" s="57"/>
      <c r="GO508" s="57"/>
      <c r="GP508" s="57"/>
      <c r="GQ508" s="57"/>
      <c r="GR508" s="57"/>
      <c r="GS508" s="57"/>
      <c r="GT508" s="57"/>
      <c r="GU508" s="57"/>
      <c r="GV508" s="57"/>
      <c r="GW508" s="57"/>
      <c r="GX508" s="57"/>
      <c r="GY508" s="57"/>
      <c r="GZ508" s="57"/>
      <c r="HA508" s="57"/>
      <c r="HB508" s="57"/>
      <c r="HC508" s="57"/>
      <c r="HD508" s="57"/>
      <c r="HE508" s="57"/>
      <c r="HF508" s="57"/>
      <c r="HG508" s="57"/>
      <c r="HH508" s="57"/>
      <c r="HI508" s="57"/>
      <c r="HJ508" s="57"/>
      <c r="HK508" s="57"/>
      <c r="HL508" s="57"/>
      <c r="HM508" s="57"/>
      <c r="HN508" s="57"/>
      <c r="HO508" s="57"/>
      <c r="HP508" s="57"/>
      <c r="HQ508" s="57"/>
      <c r="HR508" s="57"/>
      <c r="HS508" s="57"/>
      <c r="HT508" s="57"/>
      <c r="HU508" s="57"/>
      <c r="HV508" s="57"/>
      <c r="HW508" s="57"/>
      <c r="HX508" s="57"/>
      <c r="HY508" s="57"/>
      <c r="HZ508" s="57"/>
      <c r="IA508" s="57"/>
      <c r="IB508" s="57"/>
      <c r="IC508" s="57"/>
      <c r="ID508" s="57"/>
      <c r="IE508" s="57"/>
      <c r="IF508" s="57"/>
      <c r="IG508" s="57"/>
      <c r="IH508" s="57"/>
      <c r="II508" s="57"/>
      <c r="IJ508" s="57"/>
      <c r="IK508" s="57"/>
      <c r="IL508" s="57"/>
      <c r="IM508" s="57"/>
      <c r="IN508" s="57"/>
      <c r="IO508" s="57"/>
      <c r="IP508" s="57"/>
      <c r="IQ508" s="57"/>
      <c r="IR508" s="57"/>
      <c r="IS508" s="57"/>
      <c r="IT508" s="57"/>
      <c r="IU508" s="57"/>
      <c r="IV508" s="57"/>
      <c r="IW508" s="57"/>
      <c r="IX508" s="57"/>
      <c r="IY508" s="57"/>
      <c r="IZ508" s="57"/>
      <c r="JA508" s="57"/>
      <c r="JB508" s="57"/>
      <c r="JC508" s="57"/>
      <c r="JD508" s="57"/>
      <c r="JE508" s="57"/>
      <c r="JF508" s="57"/>
      <c r="JG508" s="57"/>
      <c r="JH508" s="57"/>
      <c r="JI508" s="57"/>
      <c r="JJ508" s="57"/>
      <c r="JK508" s="57"/>
      <c r="JL508" s="57"/>
      <c r="JM508" s="57"/>
      <c r="JN508" s="57"/>
      <c r="JO508" s="57"/>
      <c r="JP508" s="57"/>
      <c r="JQ508" s="57"/>
      <c r="JR508" s="57"/>
      <c r="JS508" s="57"/>
      <c r="JT508" s="57"/>
      <c r="JU508" s="57"/>
      <c r="JV508" s="57"/>
      <c r="JW508" s="57"/>
      <c r="JX508" s="57"/>
      <c r="JY508" s="57"/>
      <c r="JZ508" s="57"/>
      <c r="KA508" s="57"/>
      <c r="KB508" s="57"/>
      <c r="KC508" s="57"/>
      <c r="KD508" s="57"/>
      <c r="KE508" s="57"/>
      <c r="KF508" s="57"/>
      <c r="KG508" s="57"/>
      <c r="KH508" s="57"/>
      <c r="KI508" s="57"/>
      <c r="KJ508" s="57"/>
      <c r="KK508" s="57"/>
      <c r="KL508" s="57"/>
      <c r="KM508" s="57"/>
      <c r="KN508" s="57"/>
      <c r="KO508" s="57"/>
      <c r="KP508" s="57"/>
      <c r="KQ508" s="57"/>
      <c r="KR508" s="57"/>
      <c r="KS508" s="57"/>
      <c r="KT508" s="57"/>
      <c r="KU508" s="57"/>
      <c r="KV508" s="57"/>
      <c r="KW508" s="57"/>
      <c r="KX508" s="57"/>
      <c r="KY508" s="57"/>
      <c r="KZ508" s="57"/>
      <c r="LA508" s="57"/>
      <c r="LB508" s="57"/>
      <c r="LC508" s="57"/>
      <c r="LD508" s="57"/>
      <c r="LE508" s="57"/>
      <c r="LF508" s="57"/>
      <c r="LG508" s="57"/>
      <c r="LH508" s="57"/>
      <c r="LI508" s="57"/>
      <c r="LJ508" s="57"/>
      <c r="LK508" s="57"/>
      <c r="LL508" s="57"/>
      <c r="LM508" s="57"/>
      <c r="LN508" s="57"/>
      <c r="LO508" s="57"/>
      <c r="LP508" s="57"/>
      <c r="LQ508" s="57"/>
      <c r="LR508" s="57"/>
      <c r="LS508" s="57"/>
      <c r="LT508" s="57"/>
      <c r="LU508" s="57"/>
      <c r="LV508" s="57"/>
      <c r="LW508" s="57"/>
      <c r="LX508" s="57"/>
      <c r="LY508" s="57"/>
      <c r="LZ508" s="57"/>
      <c r="MA508" s="57"/>
      <c r="MB508" s="57"/>
      <c r="MC508" s="57"/>
      <c r="MD508" s="57"/>
      <c r="ME508" s="57"/>
      <c r="MF508" s="57"/>
      <c r="MG508" s="57"/>
      <c r="MH508" s="57"/>
      <c r="MI508" s="57"/>
      <c r="MJ508" s="57"/>
      <c r="MK508" s="57"/>
      <c r="ML508" s="57"/>
      <c r="MM508" s="57"/>
      <c r="MN508" s="57"/>
      <c r="MO508" s="57"/>
      <c r="MP508" s="57"/>
      <c r="MQ508" s="57"/>
      <c r="MR508" s="57"/>
      <c r="MS508" s="57"/>
      <c r="MT508" s="57"/>
      <c r="MU508" s="57"/>
      <c r="MV508" s="57"/>
      <c r="MW508" s="57"/>
      <c r="MX508" s="57"/>
      <c r="MY508" s="57"/>
      <c r="MZ508" s="57"/>
      <c r="NA508" s="57"/>
      <c r="NB508" s="57"/>
      <c r="NC508" s="57"/>
      <c r="ND508" s="57"/>
      <c r="NE508" s="57"/>
      <c r="NF508" s="57"/>
      <c r="NG508" s="57"/>
      <c r="NH508" s="57"/>
      <c r="NI508" s="57"/>
      <c r="NJ508" s="57"/>
      <c r="NK508" s="57"/>
      <c r="NL508" s="57"/>
      <c r="NM508" s="57"/>
      <c r="NN508" s="57"/>
      <c r="NO508" s="57"/>
      <c r="NP508" s="57"/>
      <c r="NQ508" s="57"/>
      <c r="NR508" s="57"/>
      <c r="NS508" s="57"/>
      <c r="NT508" s="57"/>
      <c r="NU508" s="57"/>
      <c r="NV508" s="57"/>
      <c r="NW508" s="57"/>
      <c r="NX508" s="57"/>
      <c r="NY508" s="57"/>
      <c r="NZ508" s="57"/>
      <c r="OA508" s="57"/>
      <c r="OB508" s="57"/>
      <c r="OC508" s="57"/>
      <c r="OD508" s="57"/>
      <c r="OE508" s="57"/>
      <c r="OF508" s="57"/>
      <c r="OG508" s="57"/>
      <c r="OH508" s="57"/>
      <c r="OI508" s="57"/>
      <c r="OJ508" s="57"/>
      <c r="OK508" s="57"/>
      <c r="OL508" s="57"/>
      <c r="OM508" s="57"/>
      <c r="ON508" s="57"/>
      <c r="OO508" s="57"/>
      <c r="OP508" s="57"/>
      <c r="OQ508" s="57"/>
      <c r="OR508" s="57"/>
      <c r="OS508" s="57"/>
      <c r="OT508" s="57"/>
      <c r="OU508" s="57"/>
      <c r="OV508" s="57"/>
      <c r="OW508" s="57"/>
      <c r="OX508" s="57"/>
      <c r="OY508" s="57"/>
      <c r="OZ508" s="57"/>
      <c r="PA508" s="57"/>
      <c r="PB508" s="57"/>
      <c r="PC508" s="57"/>
      <c r="PD508" s="57"/>
      <c r="PE508" s="57"/>
      <c r="PF508" s="57"/>
      <c r="PG508" s="57"/>
      <c r="PH508" s="57"/>
      <c r="PI508" s="57"/>
      <c r="PJ508" s="57"/>
      <c r="PK508" s="57"/>
      <c r="PL508" s="57"/>
      <c r="PM508" s="57"/>
      <c r="PN508" s="57"/>
      <c r="PO508" s="57"/>
      <c r="PP508" s="57"/>
      <c r="PQ508" s="57"/>
      <c r="PR508" s="57"/>
      <c r="PS508" s="57"/>
      <c r="PT508" s="57"/>
      <c r="PU508" s="57"/>
      <c r="PV508" s="57"/>
      <c r="PW508" s="57"/>
      <c r="PX508" s="57"/>
      <c r="PY508" s="57"/>
      <c r="PZ508" s="57"/>
      <c r="QA508" s="57"/>
      <c r="QB508" s="57"/>
      <c r="QC508" s="57"/>
      <c r="QD508" s="57"/>
      <c r="QE508" s="57"/>
      <c r="QF508" s="57"/>
      <c r="QG508" s="57"/>
      <c r="QH508" s="57"/>
      <c r="QI508" s="57"/>
      <c r="QJ508" s="57"/>
      <c r="QK508" s="57"/>
      <c r="QL508" s="57"/>
      <c r="QM508" s="57"/>
      <c r="QN508" s="57"/>
      <c r="QO508" s="57"/>
      <c r="QP508" s="57"/>
      <c r="QQ508" s="57"/>
      <c r="QR508" s="57"/>
      <c r="QS508" s="57"/>
      <c r="QT508" s="57"/>
      <c r="QU508" s="57"/>
      <c r="QV508" s="57"/>
      <c r="QW508" s="57"/>
      <c r="QX508" s="57"/>
      <c r="QY508" s="57"/>
      <c r="QZ508" s="57"/>
      <c r="RA508" s="57"/>
      <c r="RB508" s="57"/>
      <c r="RC508" s="57"/>
      <c r="RD508" s="57"/>
      <c r="RE508" s="57"/>
      <c r="RF508" s="57"/>
      <c r="RG508" s="57"/>
      <c r="RH508" s="57"/>
      <c r="RI508" s="57"/>
      <c r="RJ508" s="57"/>
      <c r="RK508" s="57"/>
      <c r="RL508" s="57"/>
      <c r="RM508" s="57"/>
      <c r="RN508" s="57"/>
      <c r="RO508" s="57"/>
      <c r="RP508" s="57"/>
      <c r="RQ508" s="57"/>
      <c r="RR508" s="57"/>
      <c r="RS508" s="57"/>
      <c r="RT508" s="57"/>
      <c r="RU508" s="57"/>
      <c r="RV508" s="57"/>
      <c r="RW508" s="57"/>
      <c r="RX508" s="57"/>
      <c r="RY508" s="57"/>
      <c r="RZ508" s="57"/>
      <c r="SA508" s="57"/>
      <c r="SB508" s="57"/>
      <c r="SC508" s="57"/>
      <c r="SD508" s="57"/>
      <c r="SE508" s="57"/>
      <c r="SF508" s="57"/>
      <c r="SG508" s="57"/>
      <c r="SH508" s="57"/>
      <c r="SI508" s="57"/>
      <c r="SJ508" s="57"/>
      <c r="SK508" s="57"/>
      <c r="SL508" s="57"/>
      <c r="SM508" s="57"/>
      <c r="SN508" s="57"/>
      <c r="SO508" s="57"/>
      <c r="SP508" s="57"/>
      <c r="SQ508" s="57"/>
      <c r="SR508" s="57"/>
      <c r="SS508" s="57"/>
      <c r="ST508" s="57"/>
      <c r="SU508" s="57"/>
      <c r="SV508" s="57"/>
      <c r="SW508" s="57"/>
      <c r="SX508" s="57"/>
      <c r="SY508" s="57"/>
      <c r="SZ508" s="57"/>
      <c r="TA508" s="57"/>
      <c r="TB508" s="57"/>
      <c r="TC508" s="57"/>
      <c r="TD508" s="57"/>
      <c r="TE508" s="57"/>
      <c r="TF508" s="57"/>
      <c r="TG508" s="57"/>
      <c r="TH508" s="57"/>
      <c r="TI508" s="57"/>
      <c r="TJ508" s="57"/>
      <c r="TK508" s="57"/>
      <c r="TL508" s="57"/>
      <c r="TM508" s="57"/>
      <c r="TN508" s="57"/>
      <c r="TO508" s="57"/>
      <c r="TP508" s="57"/>
      <c r="TQ508" s="57"/>
      <c r="TR508" s="57"/>
      <c r="TS508" s="57"/>
      <c r="TT508" s="57"/>
      <c r="TU508" s="57"/>
      <c r="TV508" s="57"/>
      <c r="TW508" s="57"/>
      <c r="TX508" s="57"/>
      <c r="TY508" s="57"/>
      <c r="TZ508" s="57"/>
      <c r="UA508" s="57"/>
      <c r="UB508" s="57"/>
      <c r="UC508" s="57"/>
      <c r="UD508" s="57"/>
      <c r="UE508" s="57"/>
      <c r="UF508" s="57"/>
      <c r="UG508" s="57"/>
      <c r="UH508" s="57"/>
      <c r="UI508" s="57"/>
      <c r="UJ508" s="57"/>
      <c r="UK508" s="57"/>
      <c r="UL508" s="57"/>
      <c r="UM508" s="57"/>
      <c r="UN508" s="57"/>
      <c r="UO508" s="57"/>
      <c r="UP508" s="57"/>
      <c r="UQ508" s="57"/>
      <c r="UR508" s="57"/>
      <c r="US508" s="57"/>
      <c r="UT508" s="57"/>
      <c r="UU508" s="57"/>
      <c r="UV508" s="57"/>
      <c r="UW508" s="57"/>
      <c r="UX508" s="57"/>
      <c r="UY508" s="57"/>
      <c r="UZ508" s="57"/>
      <c r="VA508" s="57"/>
      <c r="VB508" s="57"/>
      <c r="VC508" s="57"/>
      <c r="VD508" s="57"/>
      <c r="VE508" s="57"/>
      <c r="VF508" s="57"/>
      <c r="VG508" s="57"/>
      <c r="VH508" s="57"/>
      <c r="VI508" s="57"/>
      <c r="VJ508" s="57"/>
      <c r="VK508" s="57"/>
      <c r="VL508" s="57"/>
      <c r="VM508" s="57"/>
      <c r="VN508" s="57"/>
      <c r="VO508" s="57"/>
      <c r="VP508" s="57"/>
      <c r="VQ508" s="57"/>
      <c r="VR508" s="57"/>
      <c r="VS508" s="57"/>
      <c r="VT508" s="57"/>
      <c r="VU508" s="57"/>
      <c r="VV508" s="57"/>
      <c r="VW508" s="57"/>
      <c r="VX508" s="57"/>
      <c r="VY508" s="57"/>
      <c r="VZ508" s="57"/>
      <c r="WA508" s="57"/>
      <c r="WB508" s="57"/>
      <c r="WC508" s="57"/>
      <c r="WD508" s="57"/>
      <c r="WE508" s="57"/>
      <c r="WF508" s="57"/>
      <c r="WG508" s="57"/>
      <c r="WH508" s="57"/>
      <c r="WI508" s="57"/>
      <c r="WJ508" s="57"/>
      <c r="WK508" s="57"/>
      <c r="WL508" s="57"/>
      <c r="WM508" s="57"/>
      <c r="WN508" s="57"/>
      <c r="WO508" s="57"/>
      <c r="WP508" s="57"/>
      <c r="WQ508" s="57"/>
      <c r="WR508" s="57"/>
      <c r="WS508" s="57"/>
      <c r="WT508" s="57"/>
      <c r="WU508" s="57"/>
      <c r="WV508" s="57"/>
      <c r="WW508" s="57"/>
      <c r="WX508" s="57"/>
      <c r="WY508" s="57"/>
      <c r="WZ508" s="57"/>
      <c r="XA508" s="57"/>
      <c r="XB508" s="57"/>
      <c r="XC508" s="57"/>
      <c r="XD508" s="57"/>
      <c r="XE508" s="57"/>
      <c r="XF508" s="57"/>
      <c r="XG508" s="57"/>
      <c r="XH508" s="57"/>
      <c r="XI508" s="57"/>
      <c r="XJ508" s="57"/>
      <c r="XK508" s="57"/>
      <c r="XL508" s="57"/>
      <c r="XM508" s="57"/>
      <c r="XN508" s="57"/>
      <c r="XO508" s="57"/>
      <c r="XP508" s="57"/>
      <c r="XQ508" s="57"/>
      <c r="XR508" s="57"/>
      <c r="XS508" s="57"/>
      <c r="XT508" s="57"/>
      <c r="XU508" s="57"/>
      <c r="XV508" s="57"/>
      <c r="XW508" s="57"/>
    </row>
    <row r="509">
      <c r="AI509" s="57"/>
      <c r="BR509" s="57"/>
      <c r="DA509" s="57"/>
      <c r="EJ509" s="57"/>
      <c r="EK509" s="57"/>
      <c r="EL509" s="57"/>
      <c r="EM509" s="57"/>
      <c r="EN509" s="57"/>
      <c r="EO509" s="57"/>
      <c r="EP509" s="57"/>
      <c r="EQ509" s="57"/>
      <c r="ER509" s="57"/>
      <c r="ES509" s="57"/>
      <c r="ET509" s="57"/>
      <c r="EU509" s="57"/>
      <c r="EV509" s="57"/>
      <c r="EW509" s="57"/>
      <c r="EX509" s="57"/>
      <c r="EY509" s="57"/>
      <c r="EZ509" s="57"/>
      <c r="FA509" s="57"/>
      <c r="FB509" s="57"/>
      <c r="FC509" s="57"/>
      <c r="FD509" s="57"/>
      <c r="FE509" s="57"/>
      <c r="FF509" s="57"/>
      <c r="FG509" s="57"/>
      <c r="FH509" s="57"/>
      <c r="FI509" s="57"/>
      <c r="FJ509" s="57"/>
      <c r="FK509" s="57"/>
      <c r="FL509" s="57"/>
      <c r="FM509" s="57"/>
      <c r="FN509" s="57"/>
      <c r="FO509" s="57"/>
      <c r="FP509" s="57"/>
      <c r="FQ509" s="57"/>
      <c r="FR509" s="57"/>
      <c r="FS509" s="57"/>
      <c r="FT509" s="57"/>
      <c r="FU509" s="57"/>
      <c r="FV509" s="57"/>
      <c r="FW509" s="57"/>
      <c r="FX509" s="57"/>
      <c r="FY509" s="57"/>
      <c r="FZ509" s="57"/>
      <c r="GA509" s="57"/>
      <c r="GB509" s="57"/>
      <c r="GC509" s="57"/>
      <c r="GD509" s="57"/>
      <c r="GE509" s="57"/>
      <c r="GF509" s="57"/>
      <c r="GG509" s="57"/>
      <c r="GH509" s="57"/>
      <c r="GI509" s="57"/>
      <c r="GJ509" s="57"/>
      <c r="GK509" s="57"/>
      <c r="GL509" s="57"/>
      <c r="GM509" s="57"/>
      <c r="GN509" s="57"/>
      <c r="GO509" s="57"/>
      <c r="GP509" s="57"/>
      <c r="GQ509" s="57"/>
      <c r="GR509" s="57"/>
      <c r="GS509" s="57"/>
      <c r="GT509" s="57"/>
      <c r="GU509" s="57"/>
      <c r="GV509" s="57"/>
      <c r="GW509" s="57"/>
      <c r="GX509" s="57"/>
      <c r="GY509" s="57"/>
      <c r="GZ509" s="57"/>
      <c r="HA509" s="57"/>
      <c r="HB509" s="57"/>
      <c r="HC509" s="57"/>
      <c r="HD509" s="57"/>
      <c r="HE509" s="57"/>
      <c r="HF509" s="57"/>
      <c r="HG509" s="57"/>
      <c r="HH509" s="57"/>
      <c r="HI509" s="57"/>
      <c r="HJ509" s="57"/>
      <c r="HK509" s="57"/>
      <c r="HL509" s="57"/>
      <c r="HM509" s="57"/>
      <c r="HN509" s="57"/>
      <c r="HO509" s="57"/>
      <c r="HP509" s="57"/>
      <c r="HQ509" s="57"/>
      <c r="HR509" s="57"/>
      <c r="HS509" s="57"/>
      <c r="HT509" s="57"/>
      <c r="HU509" s="57"/>
      <c r="HV509" s="57"/>
      <c r="HW509" s="57"/>
      <c r="HX509" s="57"/>
      <c r="HY509" s="57"/>
      <c r="HZ509" s="57"/>
      <c r="IA509" s="57"/>
      <c r="IB509" s="57"/>
      <c r="IC509" s="57"/>
      <c r="ID509" s="57"/>
      <c r="IE509" s="57"/>
      <c r="IF509" s="57"/>
      <c r="IG509" s="57"/>
      <c r="IH509" s="57"/>
      <c r="II509" s="57"/>
      <c r="IJ509" s="57"/>
      <c r="IK509" s="57"/>
      <c r="IL509" s="57"/>
      <c r="IM509" s="57"/>
      <c r="IN509" s="57"/>
      <c r="IO509" s="57"/>
      <c r="IP509" s="57"/>
      <c r="IQ509" s="57"/>
      <c r="IR509" s="57"/>
      <c r="IS509" s="57"/>
      <c r="IT509" s="57"/>
      <c r="IU509" s="57"/>
      <c r="IV509" s="57"/>
      <c r="IW509" s="57"/>
      <c r="IX509" s="57"/>
      <c r="IY509" s="57"/>
      <c r="IZ509" s="57"/>
      <c r="JA509" s="57"/>
      <c r="JB509" s="57"/>
      <c r="JC509" s="57"/>
      <c r="JD509" s="57"/>
      <c r="JE509" s="57"/>
      <c r="JF509" s="57"/>
      <c r="JG509" s="57"/>
      <c r="JH509" s="57"/>
      <c r="JI509" s="57"/>
      <c r="JJ509" s="57"/>
      <c r="JK509" s="57"/>
      <c r="JL509" s="57"/>
      <c r="JM509" s="57"/>
      <c r="JN509" s="57"/>
      <c r="JO509" s="57"/>
      <c r="JP509" s="57"/>
      <c r="JQ509" s="57"/>
      <c r="JR509" s="57"/>
      <c r="JS509" s="57"/>
      <c r="JT509" s="57"/>
      <c r="JU509" s="57"/>
      <c r="JV509" s="57"/>
      <c r="JW509" s="57"/>
      <c r="JX509" s="57"/>
      <c r="JY509" s="57"/>
      <c r="JZ509" s="57"/>
      <c r="KA509" s="57"/>
      <c r="KB509" s="57"/>
      <c r="KC509" s="57"/>
      <c r="KD509" s="57"/>
      <c r="KE509" s="57"/>
      <c r="KF509" s="57"/>
      <c r="KG509" s="57"/>
      <c r="KH509" s="57"/>
      <c r="KI509" s="57"/>
      <c r="KJ509" s="57"/>
      <c r="KK509" s="57"/>
      <c r="KL509" s="57"/>
      <c r="KM509" s="57"/>
      <c r="KN509" s="57"/>
      <c r="KO509" s="57"/>
      <c r="KP509" s="57"/>
      <c r="KQ509" s="57"/>
      <c r="KR509" s="57"/>
      <c r="KS509" s="57"/>
      <c r="KT509" s="57"/>
      <c r="KU509" s="57"/>
      <c r="KV509" s="57"/>
      <c r="KW509" s="57"/>
      <c r="KX509" s="57"/>
      <c r="KY509" s="57"/>
      <c r="KZ509" s="57"/>
      <c r="LA509" s="57"/>
      <c r="LB509" s="57"/>
      <c r="LC509" s="57"/>
      <c r="LD509" s="57"/>
      <c r="LE509" s="57"/>
      <c r="LF509" s="57"/>
      <c r="LG509" s="57"/>
      <c r="LH509" s="57"/>
      <c r="LI509" s="57"/>
      <c r="LJ509" s="57"/>
      <c r="LK509" s="57"/>
      <c r="LL509" s="57"/>
      <c r="LM509" s="57"/>
      <c r="LN509" s="57"/>
      <c r="LO509" s="57"/>
      <c r="LP509" s="57"/>
      <c r="LQ509" s="57"/>
      <c r="LR509" s="57"/>
      <c r="LS509" s="57"/>
      <c r="LT509" s="57"/>
      <c r="LU509" s="57"/>
      <c r="LV509" s="57"/>
      <c r="LW509" s="57"/>
      <c r="LX509" s="57"/>
      <c r="LY509" s="57"/>
      <c r="LZ509" s="57"/>
      <c r="MA509" s="57"/>
      <c r="MB509" s="57"/>
      <c r="MC509" s="57"/>
      <c r="MD509" s="57"/>
      <c r="ME509" s="57"/>
      <c r="MF509" s="57"/>
      <c r="MG509" s="57"/>
      <c r="MH509" s="57"/>
      <c r="MI509" s="57"/>
      <c r="MJ509" s="57"/>
      <c r="MK509" s="57"/>
      <c r="ML509" s="57"/>
      <c r="MM509" s="57"/>
      <c r="MN509" s="57"/>
      <c r="MO509" s="57"/>
      <c r="MP509" s="57"/>
      <c r="MQ509" s="57"/>
      <c r="MR509" s="57"/>
      <c r="MS509" s="57"/>
      <c r="MT509" s="57"/>
      <c r="MU509" s="57"/>
      <c r="MV509" s="57"/>
      <c r="MW509" s="57"/>
      <c r="MX509" s="57"/>
      <c r="MY509" s="57"/>
      <c r="MZ509" s="57"/>
      <c r="NA509" s="57"/>
      <c r="NB509" s="57"/>
      <c r="NC509" s="57"/>
      <c r="ND509" s="57"/>
      <c r="NE509" s="57"/>
      <c r="NF509" s="57"/>
      <c r="NG509" s="57"/>
      <c r="NH509" s="57"/>
      <c r="NI509" s="57"/>
      <c r="NJ509" s="57"/>
      <c r="NK509" s="57"/>
      <c r="NL509" s="57"/>
      <c r="NM509" s="57"/>
      <c r="NN509" s="57"/>
      <c r="NO509" s="57"/>
      <c r="NP509" s="57"/>
      <c r="NQ509" s="57"/>
      <c r="NR509" s="57"/>
      <c r="NS509" s="57"/>
      <c r="NT509" s="57"/>
      <c r="NU509" s="57"/>
      <c r="NV509" s="57"/>
      <c r="NW509" s="57"/>
      <c r="NX509" s="57"/>
      <c r="NY509" s="57"/>
      <c r="NZ509" s="57"/>
      <c r="OA509" s="57"/>
      <c r="OB509" s="57"/>
      <c r="OC509" s="57"/>
      <c r="OD509" s="57"/>
      <c r="OE509" s="57"/>
      <c r="OF509" s="57"/>
      <c r="OG509" s="57"/>
      <c r="OH509" s="57"/>
      <c r="OI509" s="57"/>
      <c r="OJ509" s="57"/>
      <c r="OK509" s="57"/>
      <c r="OL509" s="57"/>
      <c r="OM509" s="57"/>
      <c r="ON509" s="57"/>
      <c r="OO509" s="57"/>
      <c r="OP509" s="57"/>
      <c r="OQ509" s="57"/>
      <c r="OR509" s="57"/>
      <c r="OS509" s="57"/>
      <c r="OT509" s="57"/>
      <c r="OU509" s="57"/>
      <c r="OV509" s="57"/>
      <c r="OW509" s="57"/>
      <c r="OX509" s="57"/>
      <c r="OY509" s="57"/>
      <c r="OZ509" s="57"/>
      <c r="PA509" s="57"/>
      <c r="PB509" s="57"/>
      <c r="PC509" s="57"/>
      <c r="PD509" s="57"/>
      <c r="PE509" s="57"/>
      <c r="PF509" s="57"/>
      <c r="PG509" s="57"/>
      <c r="PH509" s="57"/>
      <c r="PI509" s="57"/>
      <c r="PJ509" s="57"/>
      <c r="PK509" s="57"/>
      <c r="PL509" s="57"/>
      <c r="PM509" s="57"/>
      <c r="PN509" s="57"/>
      <c r="PO509" s="57"/>
      <c r="PP509" s="57"/>
      <c r="PQ509" s="57"/>
      <c r="PR509" s="57"/>
      <c r="PS509" s="57"/>
      <c r="PT509" s="57"/>
      <c r="PU509" s="57"/>
      <c r="PV509" s="57"/>
      <c r="PW509" s="57"/>
      <c r="PX509" s="57"/>
      <c r="PY509" s="57"/>
      <c r="PZ509" s="57"/>
      <c r="QA509" s="57"/>
      <c r="QB509" s="57"/>
      <c r="QC509" s="57"/>
      <c r="QD509" s="57"/>
      <c r="QE509" s="57"/>
      <c r="QF509" s="57"/>
      <c r="QG509" s="57"/>
      <c r="QH509" s="57"/>
      <c r="QI509" s="57"/>
      <c r="QJ509" s="57"/>
      <c r="QK509" s="57"/>
      <c r="QL509" s="57"/>
      <c r="QM509" s="57"/>
      <c r="QN509" s="57"/>
      <c r="QO509" s="57"/>
      <c r="QP509" s="57"/>
      <c r="QQ509" s="57"/>
      <c r="QR509" s="57"/>
      <c r="QS509" s="57"/>
      <c r="QT509" s="57"/>
      <c r="QU509" s="57"/>
      <c r="QV509" s="57"/>
      <c r="QW509" s="57"/>
      <c r="QX509" s="57"/>
      <c r="QY509" s="57"/>
      <c r="QZ509" s="57"/>
      <c r="RA509" s="57"/>
      <c r="RB509" s="57"/>
      <c r="RC509" s="57"/>
      <c r="RD509" s="57"/>
      <c r="RE509" s="57"/>
      <c r="RF509" s="57"/>
      <c r="RG509" s="57"/>
      <c r="RH509" s="57"/>
      <c r="RI509" s="57"/>
      <c r="RJ509" s="57"/>
      <c r="RK509" s="57"/>
      <c r="RL509" s="57"/>
      <c r="RM509" s="57"/>
      <c r="RN509" s="57"/>
      <c r="RO509" s="57"/>
      <c r="RP509" s="57"/>
      <c r="RQ509" s="57"/>
      <c r="RR509" s="57"/>
      <c r="RS509" s="57"/>
      <c r="RT509" s="57"/>
      <c r="RU509" s="57"/>
      <c r="RV509" s="57"/>
      <c r="RW509" s="57"/>
      <c r="RX509" s="57"/>
      <c r="RY509" s="57"/>
      <c r="RZ509" s="57"/>
      <c r="SA509" s="57"/>
      <c r="SB509" s="57"/>
      <c r="SC509" s="57"/>
      <c r="SD509" s="57"/>
      <c r="SE509" s="57"/>
      <c r="SF509" s="57"/>
      <c r="SG509" s="57"/>
      <c r="SH509" s="57"/>
      <c r="SI509" s="57"/>
      <c r="SJ509" s="57"/>
      <c r="SK509" s="57"/>
      <c r="SL509" s="57"/>
      <c r="SM509" s="57"/>
      <c r="SN509" s="57"/>
      <c r="SO509" s="57"/>
      <c r="SP509" s="57"/>
      <c r="SQ509" s="57"/>
      <c r="SR509" s="57"/>
      <c r="SS509" s="57"/>
      <c r="ST509" s="57"/>
      <c r="SU509" s="57"/>
      <c r="SV509" s="57"/>
      <c r="SW509" s="57"/>
      <c r="SX509" s="57"/>
      <c r="SY509" s="57"/>
      <c r="SZ509" s="57"/>
      <c r="TA509" s="57"/>
      <c r="TB509" s="57"/>
      <c r="TC509" s="57"/>
      <c r="TD509" s="57"/>
      <c r="TE509" s="57"/>
      <c r="TF509" s="57"/>
      <c r="TG509" s="57"/>
      <c r="TH509" s="57"/>
      <c r="TI509" s="57"/>
      <c r="TJ509" s="57"/>
      <c r="TK509" s="57"/>
      <c r="TL509" s="57"/>
      <c r="TM509" s="57"/>
      <c r="TN509" s="57"/>
      <c r="TO509" s="57"/>
      <c r="TP509" s="57"/>
      <c r="TQ509" s="57"/>
      <c r="TR509" s="57"/>
      <c r="TS509" s="57"/>
      <c r="TT509" s="57"/>
      <c r="TU509" s="57"/>
      <c r="TV509" s="57"/>
      <c r="TW509" s="57"/>
      <c r="TX509" s="57"/>
      <c r="TY509" s="57"/>
      <c r="TZ509" s="57"/>
      <c r="UA509" s="57"/>
      <c r="UB509" s="57"/>
      <c r="UC509" s="57"/>
      <c r="UD509" s="57"/>
      <c r="UE509" s="57"/>
      <c r="UF509" s="57"/>
      <c r="UG509" s="57"/>
      <c r="UH509" s="57"/>
      <c r="UI509" s="57"/>
      <c r="UJ509" s="57"/>
      <c r="UK509" s="57"/>
      <c r="UL509" s="57"/>
      <c r="UM509" s="57"/>
      <c r="UN509" s="57"/>
      <c r="UO509" s="57"/>
      <c r="UP509" s="57"/>
      <c r="UQ509" s="57"/>
      <c r="UR509" s="57"/>
      <c r="US509" s="57"/>
      <c r="UT509" s="57"/>
      <c r="UU509" s="57"/>
      <c r="UV509" s="57"/>
      <c r="UW509" s="57"/>
      <c r="UX509" s="57"/>
      <c r="UY509" s="57"/>
      <c r="UZ509" s="57"/>
      <c r="VA509" s="57"/>
      <c r="VB509" s="57"/>
      <c r="VC509" s="57"/>
      <c r="VD509" s="57"/>
      <c r="VE509" s="57"/>
      <c r="VF509" s="57"/>
      <c r="VG509" s="57"/>
      <c r="VH509" s="57"/>
      <c r="VI509" s="57"/>
      <c r="VJ509" s="57"/>
      <c r="VK509" s="57"/>
      <c r="VL509" s="57"/>
      <c r="VM509" s="57"/>
      <c r="VN509" s="57"/>
      <c r="VO509" s="57"/>
      <c r="VP509" s="57"/>
      <c r="VQ509" s="57"/>
      <c r="VR509" s="57"/>
      <c r="VS509" s="57"/>
      <c r="VT509" s="57"/>
      <c r="VU509" s="57"/>
      <c r="VV509" s="57"/>
      <c r="VW509" s="57"/>
      <c r="VX509" s="57"/>
      <c r="VY509" s="57"/>
      <c r="VZ509" s="57"/>
      <c r="WA509" s="57"/>
      <c r="WB509" s="57"/>
      <c r="WC509" s="57"/>
      <c r="WD509" s="57"/>
      <c r="WE509" s="57"/>
      <c r="WF509" s="57"/>
      <c r="WG509" s="57"/>
      <c r="WH509" s="57"/>
      <c r="WI509" s="57"/>
      <c r="WJ509" s="57"/>
      <c r="WK509" s="57"/>
      <c r="WL509" s="57"/>
      <c r="WM509" s="57"/>
      <c r="WN509" s="57"/>
      <c r="WO509" s="57"/>
      <c r="WP509" s="57"/>
      <c r="WQ509" s="57"/>
      <c r="WR509" s="57"/>
      <c r="WS509" s="57"/>
      <c r="WT509" s="57"/>
      <c r="WU509" s="57"/>
      <c r="WV509" s="57"/>
      <c r="WW509" s="57"/>
      <c r="WX509" s="57"/>
      <c r="WY509" s="57"/>
      <c r="WZ509" s="57"/>
      <c r="XA509" s="57"/>
      <c r="XB509" s="57"/>
      <c r="XC509" s="57"/>
      <c r="XD509" s="57"/>
      <c r="XE509" s="57"/>
      <c r="XF509" s="57"/>
      <c r="XG509" s="57"/>
      <c r="XH509" s="57"/>
      <c r="XI509" s="57"/>
      <c r="XJ509" s="57"/>
      <c r="XK509" s="57"/>
      <c r="XL509" s="57"/>
      <c r="XM509" s="57"/>
      <c r="XN509" s="57"/>
      <c r="XO509" s="57"/>
      <c r="XP509" s="57"/>
      <c r="XQ509" s="57"/>
      <c r="XR509" s="57"/>
      <c r="XS509" s="57"/>
      <c r="XT509" s="57"/>
      <c r="XU509" s="57"/>
      <c r="XV509" s="57"/>
      <c r="XW509" s="57"/>
    </row>
    <row r="510">
      <c r="AI510" s="57"/>
      <c r="BR510" s="57"/>
      <c r="DA510" s="57"/>
      <c r="EJ510" s="57"/>
      <c r="EK510" s="57"/>
      <c r="EL510" s="57"/>
      <c r="EM510" s="57"/>
      <c r="EN510" s="57"/>
      <c r="EO510" s="57"/>
      <c r="EP510" s="57"/>
      <c r="EQ510" s="57"/>
      <c r="ER510" s="57"/>
      <c r="ES510" s="57"/>
      <c r="ET510" s="57"/>
      <c r="EU510" s="57"/>
      <c r="EV510" s="57"/>
      <c r="EW510" s="57"/>
      <c r="EX510" s="57"/>
      <c r="EY510" s="57"/>
      <c r="EZ510" s="57"/>
      <c r="FA510" s="57"/>
      <c r="FB510" s="57"/>
      <c r="FC510" s="57"/>
      <c r="FD510" s="57"/>
      <c r="FE510" s="57"/>
      <c r="FF510" s="57"/>
      <c r="FG510" s="57"/>
      <c r="FH510" s="57"/>
      <c r="FI510" s="57"/>
      <c r="FJ510" s="57"/>
      <c r="FK510" s="57"/>
      <c r="FL510" s="57"/>
      <c r="FM510" s="57"/>
      <c r="FN510" s="57"/>
      <c r="FO510" s="57"/>
      <c r="FP510" s="57"/>
      <c r="FQ510" s="57"/>
      <c r="FR510" s="57"/>
      <c r="FS510" s="57"/>
      <c r="FT510" s="57"/>
      <c r="FU510" s="57"/>
      <c r="FV510" s="57"/>
      <c r="FW510" s="57"/>
      <c r="FX510" s="57"/>
      <c r="FY510" s="57"/>
      <c r="FZ510" s="57"/>
      <c r="GA510" s="57"/>
      <c r="GB510" s="57"/>
      <c r="GC510" s="57"/>
      <c r="GD510" s="57"/>
      <c r="GE510" s="57"/>
      <c r="GF510" s="57"/>
      <c r="GG510" s="57"/>
      <c r="GH510" s="57"/>
      <c r="GI510" s="57"/>
      <c r="GJ510" s="57"/>
      <c r="GK510" s="57"/>
      <c r="GL510" s="57"/>
      <c r="GM510" s="57"/>
      <c r="GN510" s="57"/>
      <c r="GO510" s="57"/>
      <c r="GP510" s="57"/>
      <c r="GQ510" s="57"/>
      <c r="GR510" s="57"/>
      <c r="GS510" s="57"/>
      <c r="GT510" s="57"/>
      <c r="GU510" s="57"/>
      <c r="GV510" s="57"/>
      <c r="GW510" s="57"/>
      <c r="GX510" s="57"/>
      <c r="GY510" s="57"/>
      <c r="GZ510" s="57"/>
      <c r="HA510" s="57"/>
      <c r="HB510" s="57"/>
      <c r="HC510" s="57"/>
      <c r="HD510" s="57"/>
      <c r="HE510" s="57"/>
      <c r="HF510" s="57"/>
      <c r="HG510" s="57"/>
      <c r="HH510" s="57"/>
      <c r="HI510" s="57"/>
      <c r="HJ510" s="57"/>
      <c r="HK510" s="57"/>
      <c r="HL510" s="57"/>
      <c r="HM510" s="57"/>
      <c r="HN510" s="57"/>
      <c r="HO510" s="57"/>
      <c r="HP510" s="57"/>
      <c r="HQ510" s="57"/>
      <c r="HR510" s="57"/>
      <c r="HS510" s="57"/>
      <c r="HT510" s="57"/>
      <c r="HU510" s="57"/>
      <c r="HV510" s="57"/>
      <c r="HW510" s="57"/>
      <c r="HX510" s="57"/>
      <c r="HY510" s="57"/>
      <c r="HZ510" s="57"/>
      <c r="IA510" s="57"/>
      <c r="IB510" s="57"/>
      <c r="IC510" s="57"/>
      <c r="ID510" s="57"/>
      <c r="IE510" s="57"/>
      <c r="IF510" s="57"/>
      <c r="IG510" s="57"/>
      <c r="IH510" s="57"/>
      <c r="II510" s="57"/>
      <c r="IJ510" s="57"/>
      <c r="IK510" s="57"/>
      <c r="IL510" s="57"/>
      <c r="IM510" s="57"/>
      <c r="IN510" s="57"/>
      <c r="IO510" s="57"/>
      <c r="IP510" s="57"/>
      <c r="IQ510" s="57"/>
      <c r="IR510" s="57"/>
      <c r="IS510" s="57"/>
      <c r="IT510" s="57"/>
      <c r="IU510" s="57"/>
      <c r="IV510" s="57"/>
      <c r="IW510" s="57"/>
      <c r="IX510" s="57"/>
      <c r="IY510" s="57"/>
      <c r="IZ510" s="57"/>
      <c r="JA510" s="57"/>
      <c r="JB510" s="57"/>
      <c r="JC510" s="57"/>
      <c r="JD510" s="57"/>
      <c r="JE510" s="57"/>
      <c r="JF510" s="57"/>
      <c r="JG510" s="57"/>
      <c r="JH510" s="57"/>
      <c r="JI510" s="57"/>
      <c r="JJ510" s="57"/>
      <c r="JK510" s="57"/>
      <c r="JL510" s="57"/>
      <c r="JM510" s="57"/>
      <c r="JN510" s="57"/>
      <c r="JO510" s="57"/>
      <c r="JP510" s="57"/>
      <c r="JQ510" s="57"/>
      <c r="JR510" s="57"/>
      <c r="JS510" s="57"/>
      <c r="JT510" s="57"/>
      <c r="JU510" s="57"/>
      <c r="JV510" s="57"/>
      <c r="JW510" s="57"/>
      <c r="JX510" s="57"/>
      <c r="JY510" s="57"/>
      <c r="JZ510" s="57"/>
      <c r="KA510" s="57"/>
      <c r="KB510" s="57"/>
      <c r="KC510" s="57"/>
      <c r="KD510" s="57"/>
      <c r="KE510" s="57"/>
      <c r="KF510" s="57"/>
      <c r="KG510" s="57"/>
      <c r="KH510" s="57"/>
      <c r="KI510" s="57"/>
      <c r="KJ510" s="57"/>
      <c r="KK510" s="57"/>
      <c r="KL510" s="57"/>
      <c r="KM510" s="57"/>
      <c r="KN510" s="57"/>
      <c r="KO510" s="57"/>
      <c r="KP510" s="57"/>
      <c r="KQ510" s="57"/>
      <c r="KR510" s="57"/>
      <c r="KS510" s="57"/>
      <c r="KT510" s="57"/>
      <c r="KU510" s="57"/>
      <c r="KV510" s="57"/>
      <c r="KW510" s="57"/>
      <c r="KX510" s="57"/>
      <c r="KY510" s="57"/>
      <c r="KZ510" s="57"/>
      <c r="LA510" s="57"/>
      <c r="LB510" s="57"/>
      <c r="LC510" s="57"/>
      <c r="LD510" s="57"/>
      <c r="LE510" s="57"/>
      <c r="LF510" s="57"/>
      <c r="LG510" s="57"/>
      <c r="LH510" s="57"/>
      <c r="LI510" s="57"/>
      <c r="LJ510" s="57"/>
      <c r="LK510" s="57"/>
      <c r="LL510" s="57"/>
      <c r="LM510" s="57"/>
      <c r="LN510" s="57"/>
      <c r="LO510" s="57"/>
      <c r="LP510" s="57"/>
      <c r="LQ510" s="57"/>
      <c r="LR510" s="57"/>
      <c r="LS510" s="57"/>
      <c r="LT510" s="57"/>
      <c r="LU510" s="57"/>
      <c r="LV510" s="57"/>
      <c r="LW510" s="57"/>
      <c r="LX510" s="57"/>
      <c r="LY510" s="57"/>
      <c r="LZ510" s="57"/>
      <c r="MA510" s="57"/>
      <c r="MB510" s="57"/>
      <c r="MC510" s="57"/>
      <c r="MD510" s="57"/>
      <c r="ME510" s="57"/>
      <c r="MF510" s="57"/>
      <c r="MG510" s="57"/>
      <c r="MH510" s="57"/>
      <c r="MI510" s="57"/>
      <c r="MJ510" s="57"/>
      <c r="MK510" s="57"/>
      <c r="ML510" s="57"/>
      <c r="MM510" s="57"/>
      <c r="MN510" s="57"/>
      <c r="MO510" s="57"/>
      <c r="MP510" s="57"/>
      <c r="MQ510" s="57"/>
      <c r="MR510" s="57"/>
      <c r="MS510" s="57"/>
      <c r="MT510" s="57"/>
      <c r="MU510" s="57"/>
      <c r="MV510" s="57"/>
      <c r="MW510" s="57"/>
      <c r="MX510" s="57"/>
      <c r="MY510" s="57"/>
      <c r="MZ510" s="57"/>
      <c r="NA510" s="57"/>
      <c r="NB510" s="57"/>
      <c r="NC510" s="57"/>
      <c r="ND510" s="57"/>
      <c r="NE510" s="57"/>
      <c r="NF510" s="57"/>
      <c r="NG510" s="57"/>
      <c r="NH510" s="57"/>
      <c r="NI510" s="57"/>
      <c r="NJ510" s="57"/>
      <c r="NK510" s="57"/>
      <c r="NL510" s="57"/>
      <c r="NM510" s="57"/>
      <c r="NN510" s="57"/>
      <c r="NO510" s="57"/>
      <c r="NP510" s="57"/>
      <c r="NQ510" s="57"/>
      <c r="NR510" s="57"/>
      <c r="NS510" s="57"/>
      <c r="NT510" s="57"/>
      <c r="NU510" s="57"/>
      <c r="NV510" s="57"/>
      <c r="NW510" s="57"/>
      <c r="NX510" s="57"/>
      <c r="NY510" s="57"/>
      <c r="NZ510" s="57"/>
      <c r="OA510" s="57"/>
      <c r="OB510" s="57"/>
      <c r="OC510" s="57"/>
      <c r="OD510" s="57"/>
      <c r="OE510" s="57"/>
      <c r="OF510" s="57"/>
      <c r="OG510" s="57"/>
      <c r="OH510" s="57"/>
      <c r="OI510" s="57"/>
      <c r="OJ510" s="57"/>
      <c r="OK510" s="57"/>
      <c r="OL510" s="57"/>
      <c r="OM510" s="57"/>
      <c r="ON510" s="57"/>
      <c r="OO510" s="57"/>
      <c r="OP510" s="57"/>
      <c r="OQ510" s="57"/>
      <c r="OR510" s="57"/>
      <c r="OS510" s="57"/>
      <c r="OT510" s="57"/>
      <c r="OU510" s="57"/>
      <c r="OV510" s="57"/>
      <c r="OW510" s="57"/>
      <c r="OX510" s="57"/>
      <c r="OY510" s="57"/>
      <c r="OZ510" s="57"/>
      <c r="PA510" s="57"/>
      <c r="PB510" s="57"/>
      <c r="PC510" s="57"/>
      <c r="PD510" s="57"/>
      <c r="PE510" s="57"/>
      <c r="PF510" s="57"/>
      <c r="PG510" s="57"/>
      <c r="PH510" s="57"/>
      <c r="PI510" s="57"/>
      <c r="PJ510" s="57"/>
      <c r="PK510" s="57"/>
      <c r="PL510" s="57"/>
      <c r="PM510" s="57"/>
      <c r="PN510" s="57"/>
      <c r="PO510" s="57"/>
      <c r="PP510" s="57"/>
      <c r="PQ510" s="57"/>
      <c r="PR510" s="57"/>
      <c r="PS510" s="57"/>
      <c r="PT510" s="57"/>
      <c r="PU510" s="57"/>
      <c r="PV510" s="57"/>
      <c r="PW510" s="57"/>
      <c r="PX510" s="57"/>
      <c r="PY510" s="57"/>
      <c r="PZ510" s="57"/>
      <c r="QA510" s="57"/>
      <c r="QB510" s="57"/>
      <c r="QC510" s="57"/>
      <c r="QD510" s="57"/>
      <c r="QE510" s="57"/>
      <c r="QF510" s="57"/>
      <c r="QG510" s="57"/>
      <c r="QH510" s="57"/>
      <c r="QI510" s="57"/>
      <c r="QJ510" s="57"/>
      <c r="QK510" s="57"/>
      <c r="QL510" s="57"/>
      <c r="QM510" s="57"/>
      <c r="QN510" s="57"/>
      <c r="QO510" s="57"/>
      <c r="QP510" s="57"/>
      <c r="QQ510" s="57"/>
      <c r="QR510" s="57"/>
      <c r="QS510" s="57"/>
      <c r="QT510" s="57"/>
      <c r="QU510" s="57"/>
      <c r="QV510" s="57"/>
      <c r="QW510" s="57"/>
      <c r="QX510" s="57"/>
      <c r="QY510" s="57"/>
      <c r="QZ510" s="57"/>
      <c r="RA510" s="57"/>
      <c r="RB510" s="57"/>
      <c r="RC510" s="57"/>
      <c r="RD510" s="57"/>
      <c r="RE510" s="57"/>
      <c r="RF510" s="57"/>
      <c r="RG510" s="57"/>
      <c r="RH510" s="57"/>
      <c r="RI510" s="57"/>
      <c r="RJ510" s="57"/>
      <c r="RK510" s="57"/>
      <c r="RL510" s="57"/>
      <c r="RM510" s="57"/>
      <c r="RN510" s="57"/>
      <c r="RO510" s="57"/>
      <c r="RP510" s="57"/>
      <c r="RQ510" s="57"/>
      <c r="RR510" s="57"/>
      <c r="RS510" s="57"/>
      <c r="RT510" s="57"/>
      <c r="RU510" s="57"/>
      <c r="RV510" s="57"/>
      <c r="RW510" s="57"/>
      <c r="RX510" s="57"/>
      <c r="RY510" s="57"/>
      <c r="RZ510" s="57"/>
      <c r="SA510" s="57"/>
      <c r="SB510" s="57"/>
      <c r="SC510" s="57"/>
      <c r="SD510" s="57"/>
      <c r="SE510" s="57"/>
      <c r="SF510" s="57"/>
      <c r="SG510" s="57"/>
      <c r="SH510" s="57"/>
      <c r="SI510" s="57"/>
      <c r="SJ510" s="57"/>
      <c r="SK510" s="57"/>
      <c r="SL510" s="57"/>
      <c r="SM510" s="57"/>
      <c r="SN510" s="57"/>
      <c r="SO510" s="57"/>
      <c r="SP510" s="57"/>
      <c r="SQ510" s="57"/>
      <c r="SR510" s="57"/>
      <c r="SS510" s="57"/>
      <c r="ST510" s="57"/>
      <c r="SU510" s="57"/>
      <c r="SV510" s="57"/>
      <c r="SW510" s="57"/>
      <c r="SX510" s="57"/>
      <c r="SY510" s="57"/>
      <c r="SZ510" s="57"/>
      <c r="TA510" s="57"/>
      <c r="TB510" s="57"/>
      <c r="TC510" s="57"/>
      <c r="TD510" s="57"/>
      <c r="TE510" s="57"/>
      <c r="TF510" s="57"/>
      <c r="TG510" s="57"/>
      <c r="TH510" s="57"/>
      <c r="TI510" s="57"/>
      <c r="TJ510" s="57"/>
      <c r="TK510" s="57"/>
      <c r="TL510" s="57"/>
      <c r="TM510" s="57"/>
      <c r="TN510" s="57"/>
      <c r="TO510" s="57"/>
      <c r="TP510" s="57"/>
      <c r="TQ510" s="57"/>
      <c r="TR510" s="57"/>
      <c r="TS510" s="57"/>
      <c r="TT510" s="57"/>
      <c r="TU510" s="57"/>
      <c r="TV510" s="57"/>
      <c r="TW510" s="57"/>
      <c r="TX510" s="57"/>
      <c r="TY510" s="57"/>
      <c r="TZ510" s="57"/>
      <c r="UA510" s="57"/>
      <c r="UB510" s="57"/>
      <c r="UC510" s="57"/>
      <c r="UD510" s="57"/>
      <c r="UE510" s="57"/>
      <c r="UF510" s="57"/>
      <c r="UG510" s="57"/>
      <c r="UH510" s="57"/>
      <c r="UI510" s="57"/>
      <c r="UJ510" s="57"/>
      <c r="UK510" s="57"/>
      <c r="UL510" s="57"/>
      <c r="UM510" s="57"/>
      <c r="UN510" s="57"/>
      <c r="UO510" s="57"/>
      <c r="UP510" s="57"/>
      <c r="UQ510" s="57"/>
      <c r="UR510" s="57"/>
      <c r="US510" s="57"/>
      <c r="UT510" s="57"/>
      <c r="UU510" s="57"/>
      <c r="UV510" s="57"/>
      <c r="UW510" s="57"/>
      <c r="UX510" s="57"/>
      <c r="UY510" s="57"/>
      <c r="UZ510" s="57"/>
      <c r="VA510" s="57"/>
      <c r="VB510" s="57"/>
      <c r="VC510" s="57"/>
      <c r="VD510" s="57"/>
      <c r="VE510" s="57"/>
      <c r="VF510" s="57"/>
      <c r="VG510" s="57"/>
      <c r="VH510" s="57"/>
      <c r="VI510" s="57"/>
      <c r="VJ510" s="57"/>
      <c r="VK510" s="57"/>
      <c r="VL510" s="57"/>
      <c r="VM510" s="57"/>
      <c r="VN510" s="57"/>
      <c r="VO510" s="57"/>
      <c r="VP510" s="57"/>
      <c r="VQ510" s="57"/>
      <c r="VR510" s="57"/>
      <c r="VS510" s="57"/>
      <c r="VT510" s="57"/>
      <c r="VU510" s="57"/>
      <c r="VV510" s="57"/>
      <c r="VW510" s="57"/>
      <c r="VX510" s="57"/>
      <c r="VY510" s="57"/>
      <c r="VZ510" s="57"/>
      <c r="WA510" s="57"/>
      <c r="WB510" s="57"/>
      <c r="WC510" s="57"/>
      <c r="WD510" s="57"/>
      <c r="WE510" s="57"/>
      <c r="WF510" s="57"/>
      <c r="WG510" s="57"/>
      <c r="WH510" s="57"/>
      <c r="WI510" s="57"/>
      <c r="WJ510" s="57"/>
      <c r="WK510" s="57"/>
      <c r="WL510" s="57"/>
      <c r="WM510" s="57"/>
      <c r="WN510" s="57"/>
      <c r="WO510" s="57"/>
      <c r="WP510" s="57"/>
      <c r="WQ510" s="57"/>
      <c r="WR510" s="57"/>
      <c r="WS510" s="57"/>
      <c r="WT510" s="57"/>
      <c r="WU510" s="57"/>
      <c r="WV510" s="57"/>
      <c r="WW510" s="57"/>
      <c r="WX510" s="57"/>
      <c r="WY510" s="57"/>
      <c r="WZ510" s="57"/>
      <c r="XA510" s="57"/>
      <c r="XB510" s="57"/>
      <c r="XC510" s="57"/>
      <c r="XD510" s="57"/>
      <c r="XE510" s="57"/>
      <c r="XF510" s="57"/>
      <c r="XG510" s="57"/>
      <c r="XH510" s="57"/>
      <c r="XI510" s="57"/>
      <c r="XJ510" s="57"/>
      <c r="XK510" s="57"/>
      <c r="XL510" s="57"/>
      <c r="XM510" s="57"/>
      <c r="XN510" s="57"/>
      <c r="XO510" s="57"/>
      <c r="XP510" s="57"/>
      <c r="XQ510" s="57"/>
      <c r="XR510" s="57"/>
      <c r="XS510" s="57"/>
      <c r="XT510" s="57"/>
      <c r="XU510" s="57"/>
      <c r="XV510" s="57"/>
      <c r="XW510" s="57"/>
    </row>
    <row r="511">
      <c r="AI511" s="57"/>
      <c r="BR511" s="57"/>
      <c r="DA511" s="57"/>
      <c r="EJ511" s="57"/>
      <c r="EK511" s="57"/>
      <c r="EL511" s="57"/>
      <c r="EM511" s="57"/>
      <c r="EN511" s="57"/>
      <c r="EO511" s="57"/>
      <c r="EP511" s="57"/>
      <c r="EQ511" s="57"/>
      <c r="ER511" s="57"/>
      <c r="ES511" s="57"/>
      <c r="ET511" s="57"/>
      <c r="EU511" s="57"/>
      <c r="EV511" s="57"/>
      <c r="EW511" s="57"/>
      <c r="EX511" s="57"/>
      <c r="EY511" s="57"/>
      <c r="EZ511" s="57"/>
      <c r="FA511" s="57"/>
      <c r="FB511" s="57"/>
      <c r="FC511" s="57"/>
      <c r="FD511" s="57"/>
      <c r="FE511" s="57"/>
      <c r="FF511" s="57"/>
      <c r="FG511" s="57"/>
      <c r="FH511" s="57"/>
      <c r="FI511" s="57"/>
      <c r="FJ511" s="57"/>
      <c r="FK511" s="57"/>
      <c r="FL511" s="57"/>
      <c r="FM511" s="57"/>
      <c r="FN511" s="57"/>
      <c r="FO511" s="57"/>
      <c r="FP511" s="57"/>
      <c r="FQ511" s="57"/>
      <c r="FR511" s="57"/>
      <c r="FS511" s="57"/>
      <c r="FT511" s="57"/>
      <c r="FU511" s="57"/>
      <c r="FV511" s="57"/>
      <c r="FW511" s="57"/>
      <c r="FX511" s="57"/>
      <c r="FY511" s="57"/>
      <c r="FZ511" s="57"/>
      <c r="GA511" s="57"/>
      <c r="GB511" s="57"/>
      <c r="GC511" s="57"/>
      <c r="GD511" s="57"/>
      <c r="GE511" s="57"/>
      <c r="GF511" s="57"/>
      <c r="GG511" s="57"/>
      <c r="GH511" s="57"/>
      <c r="GI511" s="57"/>
      <c r="GJ511" s="57"/>
      <c r="GK511" s="57"/>
      <c r="GL511" s="57"/>
      <c r="GM511" s="57"/>
      <c r="GN511" s="57"/>
      <c r="GO511" s="57"/>
      <c r="GP511" s="57"/>
      <c r="GQ511" s="57"/>
      <c r="GR511" s="57"/>
      <c r="GS511" s="57"/>
      <c r="GT511" s="57"/>
      <c r="GU511" s="57"/>
      <c r="GV511" s="57"/>
      <c r="GW511" s="57"/>
      <c r="GX511" s="57"/>
      <c r="GY511" s="57"/>
      <c r="GZ511" s="57"/>
      <c r="HA511" s="57"/>
      <c r="HB511" s="57"/>
      <c r="HC511" s="57"/>
      <c r="HD511" s="57"/>
      <c r="HE511" s="57"/>
      <c r="HF511" s="57"/>
      <c r="HG511" s="57"/>
      <c r="HH511" s="57"/>
      <c r="HI511" s="57"/>
      <c r="HJ511" s="57"/>
      <c r="HK511" s="57"/>
      <c r="HL511" s="57"/>
      <c r="HM511" s="57"/>
      <c r="HN511" s="57"/>
      <c r="HO511" s="57"/>
      <c r="HP511" s="57"/>
      <c r="HQ511" s="57"/>
      <c r="HR511" s="57"/>
      <c r="HS511" s="57"/>
      <c r="HT511" s="57"/>
      <c r="HU511" s="57"/>
      <c r="HV511" s="57"/>
      <c r="HW511" s="57"/>
      <c r="HX511" s="57"/>
      <c r="HY511" s="57"/>
      <c r="HZ511" s="57"/>
      <c r="IA511" s="57"/>
      <c r="IB511" s="57"/>
      <c r="IC511" s="57"/>
      <c r="ID511" s="57"/>
      <c r="IE511" s="57"/>
      <c r="IF511" s="57"/>
      <c r="IG511" s="57"/>
      <c r="IH511" s="57"/>
      <c r="II511" s="57"/>
      <c r="IJ511" s="57"/>
      <c r="IK511" s="57"/>
      <c r="IL511" s="57"/>
      <c r="IM511" s="57"/>
      <c r="IN511" s="57"/>
      <c r="IO511" s="57"/>
      <c r="IP511" s="57"/>
      <c r="IQ511" s="57"/>
      <c r="IR511" s="57"/>
      <c r="IS511" s="57"/>
      <c r="IT511" s="57"/>
      <c r="IU511" s="57"/>
      <c r="IV511" s="57"/>
      <c r="IW511" s="57"/>
      <c r="IX511" s="57"/>
      <c r="IY511" s="57"/>
      <c r="IZ511" s="57"/>
      <c r="JA511" s="57"/>
      <c r="JB511" s="57"/>
      <c r="JC511" s="57"/>
      <c r="JD511" s="57"/>
      <c r="JE511" s="57"/>
      <c r="JF511" s="57"/>
      <c r="JG511" s="57"/>
      <c r="JH511" s="57"/>
      <c r="JI511" s="57"/>
      <c r="JJ511" s="57"/>
      <c r="JK511" s="57"/>
      <c r="JL511" s="57"/>
      <c r="JM511" s="57"/>
      <c r="JN511" s="57"/>
      <c r="JO511" s="57"/>
      <c r="JP511" s="57"/>
      <c r="JQ511" s="57"/>
      <c r="JR511" s="57"/>
      <c r="JS511" s="57"/>
      <c r="JT511" s="57"/>
      <c r="JU511" s="57"/>
      <c r="JV511" s="57"/>
      <c r="JW511" s="57"/>
      <c r="JX511" s="57"/>
      <c r="JY511" s="57"/>
      <c r="JZ511" s="57"/>
      <c r="KA511" s="57"/>
      <c r="KB511" s="57"/>
      <c r="KC511" s="57"/>
      <c r="KD511" s="57"/>
      <c r="KE511" s="57"/>
      <c r="KF511" s="57"/>
      <c r="KG511" s="57"/>
      <c r="KH511" s="57"/>
      <c r="KI511" s="57"/>
      <c r="KJ511" s="57"/>
      <c r="KK511" s="57"/>
      <c r="KL511" s="57"/>
      <c r="KM511" s="57"/>
      <c r="KN511" s="57"/>
      <c r="KO511" s="57"/>
      <c r="KP511" s="57"/>
      <c r="KQ511" s="57"/>
      <c r="KR511" s="57"/>
      <c r="KS511" s="57"/>
      <c r="KT511" s="57"/>
      <c r="KU511" s="57"/>
      <c r="KV511" s="57"/>
      <c r="KW511" s="57"/>
      <c r="KX511" s="57"/>
      <c r="KY511" s="57"/>
      <c r="KZ511" s="57"/>
      <c r="LA511" s="57"/>
      <c r="LB511" s="57"/>
      <c r="LC511" s="57"/>
      <c r="LD511" s="57"/>
      <c r="LE511" s="57"/>
      <c r="LF511" s="57"/>
      <c r="LG511" s="57"/>
      <c r="LH511" s="57"/>
      <c r="LI511" s="57"/>
      <c r="LJ511" s="57"/>
      <c r="LK511" s="57"/>
      <c r="LL511" s="57"/>
      <c r="LM511" s="57"/>
      <c r="LN511" s="57"/>
      <c r="LO511" s="57"/>
      <c r="LP511" s="57"/>
      <c r="LQ511" s="57"/>
      <c r="LR511" s="57"/>
      <c r="LS511" s="57"/>
      <c r="LT511" s="57"/>
      <c r="LU511" s="57"/>
      <c r="LV511" s="57"/>
      <c r="LW511" s="57"/>
      <c r="LX511" s="57"/>
      <c r="LY511" s="57"/>
      <c r="LZ511" s="57"/>
      <c r="MA511" s="57"/>
      <c r="MB511" s="57"/>
      <c r="MC511" s="57"/>
      <c r="MD511" s="57"/>
      <c r="ME511" s="57"/>
      <c r="MF511" s="57"/>
      <c r="MG511" s="57"/>
      <c r="MH511" s="57"/>
      <c r="MI511" s="57"/>
      <c r="MJ511" s="57"/>
      <c r="MK511" s="57"/>
      <c r="ML511" s="57"/>
      <c r="MM511" s="57"/>
      <c r="MN511" s="57"/>
      <c r="MO511" s="57"/>
      <c r="MP511" s="57"/>
      <c r="MQ511" s="57"/>
      <c r="MR511" s="57"/>
      <c r="MS511" s="57"/>
      <c r="MT511" s="57"/>
      <c r="MU511" s="57"/>
      <c r="MV511" s="57"/>
      <c r="MW511" s="57"/>
      <c r="MX511" s="57"/>
      <c r="MY511" s="57"/>
      <c r="MZ511" s="57"/>
      <c r="NA511" s="57"/>
      <c r="NB511" s="57"/>
      <c r="NC511" s="57"/>
      <c r="ND511" s="57"/>
      <c r="NE511" s="57"/>
      <c r="NF511" s="57"/>
      <c r="NG511" s="57"/>
      <c r="NH511" s="57"/>
      <c r="NI511" s="57"/>
      <c r="NJ511" s="57"/>
      <c r="NK511" s="57"/>
      <c r="NL511" s="57"/>
      <c r="NM511" s="57"/>
      <c r="NN511" s="57"/>
      <c r="NO511" s="57"/>
      <c r="NP511" s="57"/>
      <c r="NQ511" s="57"/>
      <c r="NR511" s="57"/>
      <c r="NS511" s="57"/>
      <c r="NT511" s="57"/>
      <c r="NU511" s="57"/>
      <c r="NV511" s="57"/>
      <c r="NW511" s="57"/>
      <c r="NX511" s="57"/>
      <c r="NY511" s="57"/>
      <c r="NZ511" s="57"/>
      <c r="OA511" s="57"/>
      <c r="OB511" s="57"/>
      <c r="OC511" s="57"/>
      <c r="OD511" s="57"/>
      <c r="OE511" s="57"/>
      <c r="OF511" s="57"/>
      <c r="OG511" s="57"/>
      <c r="OH511" s="57"/>
      <c r="OI511" s="57"/>
      <c r="OJ511" s="57"/>
      <c r="OK511" s="57"/>
      <c r="OL511" s="57"/>
      <c r="OM511" s="57"/>
      <c r="ON511" s="57"/>
      <c r="OO511" s="57"/>
      <c r="OP511" s="57"/>
      <c r="OQ511" s="57"/>
      <c r="OR511" s="57"/>
      <c r="OS511" s="57"/>
      <c r="OT511" s="57"/>
      <c r="OU511" s="57"/>
      <c r="OV511" s="57"/>
      <c r="OW511" s="57"/>
      <c r="OX511" s="57"/>
      <c r="OY511" s="57"/>
      <c r="OZ511" s="57"/>
      <c r="PA511" s="57"/>
      <c r="PB511" s="57"/>
      <c r="PC511" s="57"/>
      <c r="PD511" s="57"/>
      <c r="PE511" s="57"/>
      <c r="PF511" s="57"/>
      <c r="PG511" s="57"/>
      <c r="PH511" s="57"/>
      <c r="PI511" s="57"/>
      <c r="PJ511" s="57"/>
      <c r="PK511" s="57"/>
      <c r="PL511" s="57"/>
      <c r="PM511" s="57"/>
      <c r="PN511" s="57"/>
      <c r="PO511" s="57"/>
      <c r="PP511" s="57"/>
      <c r="PQ511" s="57"/>
      <c r="PR511" s="57"/>
      <c r="PS511" s="57"/>
      <c r="PT511" s="57"/>
      <c r="PU511" s="57"/>
      <c r="PV511" s="57"/>
      <c r="PW511" s="57"/>
      <c r="PX511" s="57"/>
      <c r="PY511" s="57"/>
      <c r="PZ511" s="57"/>
      <c r="QA511" s="57"/>
      <c r="QB511" s="57"/>
      <c r="QC511" s="57"/>
      <c r="QD511" s="57"/>
      <c r="QE511" s="57"/>
      <c r="QF511" s="57"/>
      <c r="QG511" s="57"/>
      <c r="QH511" s="57"/>
      <c r="QI511" s="57"/>
      <c r="QJ511" s="57"/>
      <c r="QK511" s="57"/>
      <c r="QL511" s="57"/>
      <c r="QM511" s="57"/>
      <c r="QN511" s="57"/>
      <c r="QO511" s="57"/>
      <c r="QP511" s="57"/>
      <c r="QQ511" s="57"/>
      <c r="QR511" s="57"/>
      <c r="QS511" s="57"/>
      <c r="QT511" s="57"/>
      <c r="QU511" s="57"/>
      <c r="QV511" s="57"/>
      <c r="QW511" s="57"/>
      <c r="QX511" s="57"/>
      <c r="QY511" s="57"/>
      <c r="QZ511" s="57"/>
      <c r="RA511" s="57"/>
      <c r="RB511" s="57"/>
      <c r="RC511" s="57"/>
      <c r="RD511" s="57"/>
      <c r="RE511" s="57"/>
      <c r="RF511" s="57"/>
      <c r="RG511" s="57"/>
      <c r="RH511" s="57"/>
      <c r="RI511" s="57"/>
      <c r="RJ511" s="57"/>
      <c r="RK511" s="57"/>
      <c r="RL511" s="57"/>
      <c r="RM511" s="57"/>
      <c r="RN511" s="57"/>
      <c r="RO511" s="57"/>
      <c r="RP511" s="57"/>
      <c r="RQ511" s="57"/>
      <c r="RR511" s="57"/>
      <c r="RS511" s="57"/>
      <c r="RT511" s="57"/>
      <c r="RU511" s="57"/>
      <c r="RV511" s="57"/>
      <c r="RW511" s="57"/>
      <c r="RX511" s="57"/>
      <c r="RY511" s="57"/>
      <c r="RZ511" s="57"/>
      <c r="SA511" s="57"/>
      <c r="SB511" s="57"/>
      <c r="SC511" s="57"/>
      <c r="SD511" s="57"/>
      <c r="SE511" s="57"/>
      <c r="SF511" s="57"/>
      <c r="SG511" s="57"/>
      <c r="SH511" s="57"/>
      <c r="SI511" s="57"/>
      <c r="SJ511" s="57"/>
      <c r="SK511" s="57"/>
      <c r="SL511" s="57"/>
      <c r="SM511" s="57"/>
      <c r="SN511" s="57"/>
      <c r="SO511" s="57"/>
      <c r="SP511" s="57"/>
      <c r="SQ511" s="57"/>
      <c r="SR511" s="57"/>
      <c r="SS511" s="57"/>
      <c r="ST511" s="57"/>
      <c r="SU511" s="57"/>
      <c r="SV511" s="57"/>
      <c r="SW511" s="57"/>
      <c r="SX511" s="57"/>
      <c r="SY511" s="57"/>
      <c r="SZ511" s="57"/>
      <c r="TA511" s="57"/>
      <c r="TB511" s="57"/>
      <c r="TC511" s="57"/>
      <c r="TD511" s="57"/>
      <c r="TE511" s="57"/>
      <c r="TF511" s="57"/>
      <c r="TG511" s="57"/>
      <c r="TH511" s="57"/>
      <c r="TI511" s="57"/>
      <c r="TJ511" s="57"/>
      <c r="TK511" s="57"/>
      <c r="TL511" s="57"/>
      <c r="TM511" s="57"/>
      <c r="TN511" s="57"/>
      <c r="TO511" s="57"/>
      <c r="TP511" s="57"/>
      <c r="TQ511" s="57"/>
      <c r="TR511" s="57"/>
      <c r="TS511" s="57"/>
      <c r="TT511" s="57"/>
      <c r="TU511" s="57"/>
      <c r="TV511" s="57"/>
      <c r="TW511" s="57"/>
      <c r="TX511" s="57"/>
      <c r="TY511" s="57"/>
      <c r="TZ511" s="57"/>
      <c r="UA511" s="57"/>
      <c r="UB511" s="57"/>
      <c r="UC511" s="57"/>
      <c r="UD511" s="57"/>
      <c r="UE511" s="57"/>
      <c r="UF511" s="57"/>
      <c r="UG511" s="57"/>
      <c r="UH511" s="57"/>
      <c r="UI511" s="57"/>
      <c r="UJ511" s="57"/>
      <c r="UK511" s="57"/>
      <c r="UL511" s="57"/>
      <c r="UM511" s="57"/>
      <c r="UN511" s="57"/>
      <c r="UO511" s="57"/>
      <c r="UP511" s="57"/>
      <c r="UQ511" s="57"/>
      <c r="UR511" s="57"/>
      <c r="US511" s="57"/>
      <c r="UT511" s="57"/>
      <c r="UU511" s="57"/>
      <c r="UV511" s="57"/>
      <c r="UW511" s="57"/>
      <c r="UX511" s="57"/>
      <c r="UY511" s="57"/>
      <c r="UZ511" s="57"/>
      <c r="VA511" s="57"/>
      <c r="VB511" s="57"/>
      <c r="VC511" s="57"/>
      <c r="VD511" s="57"/>
      <c r="VE511" s="57"/>
      <c r="VF511" s="57"/>
      <c r="VG511" s="57"/>
      <c r="VH511" s="57"/>
      <c r="VI511" s="57"/>
      <c r="VJ511" s="57"/>
      <c r="VK511" s="57"/>
      <c r="VL511" s="57"/>
      <c r="VM511" s="57"/>
      <c r="VN511" s="57"/>
      <c r="VO511" s="57"/>
      <c r="VP511" s="57"/>
      <c r="VQ511" s="57"/>
      <c r="VR511" s="57"/>
      <c r="VS511" s="57"/>
      <c r="VT511" s="57"/>
      <c r="VU511" s="57"/>
      <c r="VV511" s="57"/>
      <c r="VW511" s="57"/>
      <c r="VX511" s="57"/>
      <c r="VY511" s="57"/>
      <c r="VZ511" s="57"/>
      <c r="WA511" s="57"/>
      <c r="WB511" s="57"/>
      <c r="WC511" s="57"/>
      <c r="WD511" s="57"/>
      <c r="WE511" s="57"/>
      <c r="WF511" s="57"/>
      <c r="WG511" s="57"/>
      <c r="WH511" s="57"/>
      <c r="WI511" s="57"/>
      <c r="WJ511" s="57"/>
      <c r="WK511" s="57"/>
      <c r="WL511" s="57"/>
      <c r="WM511" s="57"/>
      <c r="WN511" s="57"/>
      <c r="WO511" s="57"/>
      <c r="WP511" s="57"/>
      <c r="WQ511" s="57"/>
      <c r="WR511" s="57"/>
      <c r="WS511" s="57"/>
      <c r="WT511" s="57"/>
      <c r="WU511" s="57"/>
      <c r="WV511" s="57"/>
      <c r="WW511" s="57"/>
      <c r="WX511" s="57"/>
      <c r="WY511" s="57"/>
      <c r="WZ511" s="57"/>
      <c r="XA511" s="57"/>
      <c r="XB511" s="57"/>
      <c r="XC511" s="57"/>
      <c r="XD511" s="57"/>
      <c r="XE511" s="57"/>
      <c r="XF511" s="57"/>
      <c r="XG511" s="57"/>
      <c r="XH511" s="57"/>
      <c r="XI511" s="57"/>
      <c r="XJ511" s="57"/>
      <c r="XK511" s="57"/>
      <c r="XL511" s="57"/>
      <c r="XM511" s="57"/>
      <c r="XN511" s="57"/>
      <c r="XO511" s="57"/>
      <c r="XP511" s="57"/>
      <c r="XQ511" s="57"/>
      <c r="XR511" s="57"/>
      <c r="XS511" s="57"/>
      <c r="XT511" s="57"/>
      <c r="XU511" s="57"/>
      <c r="XV511" s="57"/>
      <c r="XW511" s="57"/>
    </row>
    <row r="512">
      <c r="AI512" s="57"/>
      <c r="BR512" s="57"/>
      <c r="DA512" s="57"/>
      <c r="EJ512" s="57"/>
      <c r="EK512" s="57"/>
      <c r="EL512" s="57"/>
      <c r="EM512" s="57"/>
      <c r="EN512" s="57"/>
      <c r="EO512" s="57"/>
      <c r="EP512" s="57"/>
      <c r="EQ512" s="57"/>
      <c r="ER512" s="57"/>
      <c r="ES512" s="57"/>
      <c r="ET512" s="57"/>
      <c r="EU512" s="57"/>
      <c r="EV512" s="57"/>
      <c r="EW512" s="57"/>
      <c r="EX512" s="57"/>
      <c r="EY512" s="57"/>
      <c r="EZ512" s="57"/>
      <c r="FA512" s="57"/>
      <c r="FB512" s="57"/>
      <c r="FC512" s="57"/>
      <c r="FD512" s="57"/>
      <c r="FE512" s="57"/>
      <c r="FF512" s="57"/>
      <c r="FG512" s="57"/>
      <c r="FH512" s="57"/>
      <c r="FI512" s="57"/>
      <c r="FJ512" s="57"/>
      <c r="FK512" s="57"/>
      <c r="FL512" s="57"/>
      <c r="FM512" s="57"/>
      <c r="FN512" s="57"/>
      <c r="FO512" s="57"/>
      <c r="FP512" s="57"/>
      <c r="FQ512" s="57"/>
      <c r="FR512" s="57"/>
      <c r="FS512" s="57"/>
      <c r="FT512" s="57"/>
      <c r="FU512" s="57"/>
      <c r="FV512" s="57"/>
      <c r="FW512" s="57"/>
      <c r="FX512" s="57"/>
      <c r="FY512" s="57"/>
      <c r="FZ512" s="57"/>
      <c r="GA512" s="57"/>
      <c r="GB512" s="57"/>
      <c r="GC512" s="57"/>
      <c r="GD512" s="57"/>
      <c r="GE512" s="57"/>
      <c r="GF512" s="57"/>
      <c r="GG512" s="57"/>
      <c r="GH512" s="57"/>
      <c r="GI512" s="57"/>
      <c r="GJ512" s="57"/>
      <c r="GK512" s="57"/>
      <c r="GL512" s="57"/>
      <c r="GM512" s="57"/>
      <c r="GN512" s="57"/>
      <c r="GO512" s="57"/>
      <c r="GP512" s="57"/>
      <c r="GQ512" s="57"/>
      <c r="GR512" s="57"/>
      <c r="GS512" s="57"/>
      <c r="GT512" s="57"/>
      <c r="GU512" s="57"/>
      <c r="GV512" s="57"/>
      <c r="GW512" s="57"/>
      <c r="GX512" s="57"/>
      <c r="GY512" s="57"/>
      <c r="GZ512" s="57"/>
      <c r="HA512" s="57"/>
      <c r="HB512" s="57"/>
      <c r="HC512" s="57"/>
      <c r="HD512" s="57"/>
      <c r="HE512" s="57"/>
      <c r="HF512" s="57"/>
      <c r="HG512" s="57"/>
      <c r="HH512" s="57"/>
      <c r="HI512" s="57"/>
      <c r="HJ512" s="57"/>
      <c r="HK512" s="57"/>
      <c r="HL512" s="57"/>
      <c r="HM512" s="57"/>
      <c r="HN512" s="57"/>
      <c r="HO512" s="57"/>
      <c r="HP512" s="57"/>
      <c r="HQ512" s="57"/>
      <c r="HR512" s="57"/>
      <c r="HS512" s="57"/>
      <c r="HT512" s="57"/>
      <c r="HU512" s="57"/>
      <c r="HV512" s="57"/>
      <c r="HW512" s="57"/>
      <c r="HX512" s="57"/>
      <c r="HY512" s="57"/>
      <c r="HZ512" s="57"/>
      <c r="IA512" s="57"/>
      <c r="IB512" s="57"/>
      <c r="IC512" s="57"/>
      <c r="ID512" s="57"/>
      <c r="IE512" s="57"/>
      <c r="IF512" s="57"/>
      <c r="IG512" s="57"/>
      <c r="IH512" s="57"/>
      <c r="II512" s="57"/>
      <c r="IJ512" s="57"/>
      <c r="IK512" s="57"/>
      <c r="IL512" s="57"/>
      <c r="IM512" s="57"/>
      <c r="IN512" s="57"/>
      <c r="IO512" s="57"/>
      <c r="IP512" s="57"/>
      <c r="IQ512" s="57"/>
      <c r="IR512" s="57"/>
      <c r="IS512" s="57"/>
      <c r="IT512" s="57"/>
      <c r="IU512" s="57"/>
      <c r="IV512" s="57"/>
      <c r="IW512" s="57"/>
      <c r="IX512" s="57"/>
      <c r="IY512" s="57"/>
      <c r="IZ512" s="57"/>
      <c r="JA512" s="57"/>
      <c r="JB512" s="57"/>
      <c r="JC512" s="57"/>
      <c r="JD512" s="57"/>
      <c r="JE512" s="57"/>
      <c r="JF512" s="57"/>
      <c r="JG512" s="57"/>
      <c r="JH512" s="57"/>
      <c r="JI512" s="57"/>
      <c r="JJ512" s="57"/>
      <c r="JK512" s="57"/>
      <c r="JL512" s="57"/>
      <c r="JM512" s="57"/>
      <c r="JN512" s="57"/>
      <c r="JO512" s="57"/>
      <c r="JP512" s="57"/>
      <c r="JQ512" s="57"/>
      <c r="JR512" s="57"/>
      <c r="JS512" s="57"/>
      <c r="JT512" s="57"/>
      <c r="JU512" s="57"/>
      <c r="JV512" s="57"/>
      <c r="JW512" s="57"/>
      <c r="JX512" s="57"/>
      <c r="JY512" s="57"/>
      <c r="JZ512" s="57"/>
      <c r="KA512" s="57"/>
      <c r="KB512" s="57"/>
      <c r="KC512" s="57"/>
      <c r="KD512" s="57"/>
      <c r="KE512" s="57"/>
      <c r="KF512" s="57"/>
      <c r="KG512" s="57"/>
      <c r="KH512" s="57"/>
      <c r="KI512" s="57"/>
      <c r="KJ512" s="57"/>
      <c r="KK512" s="57"/>
      <c r="KL512" s="57"/>
      <c r="KM512" s="57"/>
      <c r="KN512" s="57"/>
      <c r="KO512" s="57"/>
      <c r="KP512" s="57"/>
      <c r="KQ512" s="57"/>
      <c r="KR512" s="57"/>
      <c r="KS512" s="57"/>
      <c r="KT512" s="57"/>
      <c r="KU512" s="57"/>
      <c r="KV512" s="57"/>
      <c r="KW512" s="57"/>
      <c r="KX512" s="57"/>
      <c r="KY512" s="57"/>
      <c r="KZ512" s="57"/>
      <c r="LA512" s="57"/>
      <c r="LB512" s="57"/>
      <c r="LC512" s="57"/>
      <c r="LD512" s="57"/>
      <c r="LE512" s="57"/>
      <c r="LF512" s="57"/>
      <c r="LG512" s="57"/>
      <c r="LH512" s="57"/>
      <c r="LI512" s="57"/>
      <c r="LJ512" s="57"/>
      <c r="LK512" s="57"/>
      <c r="LL512" s="57"/>
      <c r="LM512" s="57"/>
      <c r="LN512" s="57"/>
      <c r="LO512" s="57"/>
      <c r="LP512" s="57"/>
      <c r="LQ512" s="57"/>
      <c r="LR512" s="57"/>
      <c r="LS512" s="57"/>
      <c r="LT512" s="57"/>
      <c r="LU512" s="57"/>
      <c r="LV512" s="57"/>
      <c r="LW512" s="57"/>
      <c r="LX512" s="57"/>
      <c r="LY512" s="57"/>
      <c r="LZ512" s="57"/>
      <c r="MA512" s="57"/>
      <c r="MB512" s="57"/>
      <c r="MC512" s="57"/>
      <c r="MD512" s="57"/>
      <c r="ME512" s="57"/>
      <c r="MF512" s="57"/>
      <c r="MG512" s="57"/>
      <c r="MH512" s="57"/>
      <c r="MI512" s="57"/>
      <c r="MJ512" s="57"/>
      <c r="MK512" s="57"/>
      <c r="ML512" s="57"/>
      <c r="MM512" s="57"/>
      <c r="MN512" s="57"/>
      <c r="MO512" s="57"/>
      <c r="MP512" s="57"/>
      <c r="MQ512" s="57"/>
      <c r="MR512" s="57"/>
      <c r="MS512" s="57"/>
      <c r="MT512" s="57"/>
      <c r="MU512" s="57"/>
      <c r="MV512" s="57"/>
      <c r="MW512" s="57"/>
      <c r="MX512" s="57"/>
      <c r="MY512" s="57"/>
      <c r="MZ512" s="57"/>
      <c r="NA512" s="57"/>
      <c r="NB512" s="57"/>
      <c r="NC512" s="57"/>
      <c r="ND512" s="57"/>
      <c r="NE512" s="57"/>
      <c r="NF512" s="57"/>
      <c r="NG512" s="57"/>
      <c r="NH512" s="57"/>
      <c r="NI512" s="57"/>
      <c r="NJ512" s="57"/>
      <c r="NK512" s="57"/>
      <c r="NL512" s="57"/>
      <c r="NM512" s="57"/>
      <c r="NN512" s="57"/>
      <c r="NO512" s="57"/>
      <c r="NP512" s="57"/>
      <c r="NQ512" s="57"/>
      <c r="NR512" s="57"/>
      <c r="NS512" s="57"/>
      <c r="NT512" s="57"/>
      <c r="NU512" s="57"/>
      <c r="NV512" s="57"/>
      <c r="NW512" s="57"/>
      <c r="NX512" s="57"/>
      <c r="NY512" s="57"/>
      <c r="NZ512" s="57"/>
      <c r="OA512" s="57"/>
      <c r="OB512" s="57"/>
      <c r="OC512" s="57"/>
      <c r="OD512" s="57"/>
      <c r="OE512" s="57"/>
      <c r="OF512" s="57"/>
      <c r="OG512" s="57"/>
      <c r="OH512" s="57"/>
      <c r="OI512" s="57"/>
      <c r="OJ512" s="57"/>
      <c r="OK512" s="57"/>
      <c r="OL512" s="57"/>
      <c r="OM512" s="57"/>
      <c r="ON512" s="57"/>
      <c r="OO512" s="57"/>
      <c r="OP512" s="57"/>
      <c r="OQ512" s="57"/>
      <c r="OR512" s="57"/>
      <c r="OS512" s="57"/>
      <c r="OT512" s="57"/>
      <c r="OU512" s="57"/>
      <c r="OV512" s="57"/>
      <c r="OW512" s="57"/>
      <c r="OX512" s="57"/>
      <c r="OY512" s="57"/>
      <c r="OZ512" s="57"/>
      <c r="PA512" s="57"/>
      <c r="PB512" s="57"/>
      <c r="PC512" s="57"/>
      <c r="PD512" s="57"/>
      <c r="PE512" s="57"/>
      <c r="PF512" s="57"/>
      <c r="PG512" s="57"/>
      <c r="PH512" s="57"/>
      <c r="PI512" s="57"/>
      <c r="PJ512" s="57"/>
      <c r="PK512" s="57"/>
      <c r="PL512" s="57"/>
      <c r="PM512" s="57"/>
      <c r="PN512" s="57"/>
      <c r="PO512" s="57"/>
      <c r="PP512" s="57"/>
      <c r="PQ512" s="57"/>
      <c r="PR512" s="57"/>
      <c r="PS512" s="57"/>
      <c r="PT512" s="57"/>
      <c r="PU512" s="57"/>
      <c r="PV512" s="57"/>
      <c r="PW512" s="57"/>
      <c r="PX512" s="57"/>
      <c r="PY512" s="57"/>
      <c r="PZ512" s="57"/>
      <c r="QA512" s="57"/>
      <c r="QB512" s="57"/>
      <c r="QC512" s="57"/>
      <c r="QD512" s="57"/>
      <c r="QE512" s="57"/>
      <c r="QF512" s="57"/>
      <c r="QG512" s="57"/>
      <c r="QH512" s="57"/>
      <c r="QI512" s="57"/>
      <c r="QJ512" s="57"/>
      <c r="QK512" s="57"/>
      <c r="QL512" s="57"/>
      <c r="QM512" s="57"/>
      <c r="QN512" s="57"/>
      <c r="QO512" s="57"/>
      <c r="QP512" s="57"/>
      <c r="QQ512" s="57"/>
      <c r="QR512" s="57"/>
      <c r="QS512" s="57"/>
      <c r="QT512" s="57"/>
      <c r="QU512" s="57"/>
      <c r="QV512" s="57"/>
      <c r="QW512" s="57"/>
      <c r="QX512" s="57"/>
      <c r="QY512" s="57"/>
      <c r="QZ512" s="57"/>
      <c r="RA512" s="57"/>
      <c r="RB512" s="57"/>
      <c r="RC512" s="57"/>
      <c r="RD512" s="57"/>
      <c r="RE512" s="57"/>
      <c r="RF512" s="57"/>
      <c r="RG512" s="57"/>
      <c r="RH512" s="57"/>
      <c r="RI512" s="57"/>
      <c r="RJ512" s="57"/>
      <c r="RK512" s="57"/>
      <c r="RL512" s="57"/>
      <c r="RM512" s="57"/>
      <c r="RN512" s="57"/>
      <c r="RO512" s="57"/>
      <c r="RP512" s="57"/>
      <c r="RQ512" s="57"/>
      <c r="RR512" s="57"/>
      <c r="RS512" s="57"/>
      <c r="RT512" s="57"/>
      <c r="RU512" s="57"/>
      <c r="RV512" s="57"/>
      <c r="RW512" s="57"/>
      <c r="RX512" s="57"/>
      <c r="RY512" s="57"/>
      <c r="RZ512" s="57"/>
      <c r="SA512" s="57"/>
      <c r="SB512" s="57"/>
      <c r="SC512" s="57"/>
      <c r="SD512" s="57"/>
      <c r="SE512" s="57"/>
      <c r="SF512" s="57"/>
      <c r="SG512" s="57"/>
      <c r="SH512" s="57"/>
      <c r="SI512" s="57"/>
      <c r="SJ512" s="57"/>
      <c r="SK512" s="57"/>
      <c r="SL512" s="57"/>
      <c r="SM512" s="57"/>
      <c r="SN512" s="57"/>
      <c r="SO512" s="57"/>
      <c r="SP512" s="57"/>
      <c r="SQ512" s="57"/>
      <c r="SR512" s="57"/>
      <c r="SS512" s="57"/>
      <c r="ST512" s="57"/>
      <c r="SU512" s="57"/>
      <c r="SV512" s="57"/>
      <c r="SW512" s="57"/>
      <c r="SX512" s="57"/>
      <c r="SY512" s="57"/>
      <c r="SZ512" s="57"/>
      <c r="TA512" s="57"/>
      <c r="TB512" s="57"/>
      <c r="TC512" s="57"/>
      <c r="TD512" s="57"/>
      <c r="TE512" s="57"/>
      <c r="TF512" s="57"/>
      <c r="TG512" s="57"/>
      <c r="TH512" s="57"/>
      <c r="TI512" s="57"/>
      <c r="TJ512" s="57"/>
      <c r="TK512" s="57"/>
      <c r="TL512" s="57"/>
      <c r="TM512" s="57"/>
      <c r="TN512" s="57"/>
      <c r="TO512" s="57"/>
      <c r="TP512" s="57"/>
      <c r="TQ512" s="57"/>
      <c r="TR512" s="57"/>
      <c r="TS512" s="57"/>
      <c r="TT512" s="57"/>
      <c r="TU512" s="57"/>
      <c r="TV512" s="57"/>
      <c r="TW512" s="57"/>
      <c r="TX512" s="57"/>
      <c r="TY512" s="57"/>
      <c r="TZ512" s="57"/>
      <c r="UA512" s="57"/>
      <c r="UB512" s="57"/>
      <c r="UC512" s="57"/>
      <c r="UD512" s="57"/>
      <c r="UE512" s="57"/>
      <c r="UF512" s="57"/>
      <c r="UG512" s="57"/>
      <c r="UH512" s="57"/>
      <c r="UI512" s="57"/>
      <c r="UJ512" s="57"/>
      <c r="UK512" s="57"/>
      <c r="UL512" s="57"/>
      <c r="UM512" s="57"/>
      <c r="UN512" s="57"/>
      <c r="UO512" s="57"/>
      <c r="UP512" s="57"/>
      <c r="UQ512" s="57"/>
      <c r="UR512" s="57"/>
      <c r="US512" s="57"/>
      <c r="UT512" s="57"/>
      <c r="UU512" s="57"/>
      <c r="UV512" s="57"/>
      <c r="UW512" s="57"/>
      <c r="UX512" s="57"/>
      <c r="UY512" s="57"/>
      <c r="UZ512" s="57"/>
      <c r="VA512" s="57"/>
      <c r="VB512" s="57"/>
      <c r="VC512" s="57"/>
      <c r="VD512" s="57"/>
      <c r="VE512" s="57"/>
      <c r="VF512" s="57"/>
      <c r="VG512" s="57"/>
      <c r="VH512" s="57"/>
      <c r="VI512" s="57"/>
      <c r="VJ512" s="57"/>
      <c r="VK512" s="57"/>
      <c r="VL512" s="57"/>
      <c r="VM512" s="57"/>
      <c r="VN512" s="57"/>
      <c r="VO512" s="57"/>
      <c r="VP512" s="57"/>
      <c r="VQ512" s="57"/>
      <c r="VR512" s="57"/>
      <c r="VS512" s="57"/>
      <c r="VT512" s="57"/>
      <c r="VU512" s="57"/>
      <c r="VV512" s="57"/>
      <c r="VW512" s="57"/>
      <c r="VX512" s="57"/>
      <c r="VY512" s="57"/>
      <c r="VZ512" s="57"/>
      <c r="WA512" s="57"/>
      <c r="WB512" s="57"/>
      <c r="WC512" s="57"/>
      <c r="WD512" s="57"/>
      <c r="WE512" s="57"/>
      <c r="WF512" s="57"/>
      <c r="WG512" s="57"/>
      <c r="WH512" s="57"/>
      <c r="WI512" s="57"/>
      <c r="WJ512" s="57"/>
      <c r="WK512" s="57"/>
      <c r="WL512" s="57"/>
      <c r="WM512" s="57"/>
      <c r="WN512" s="57"/>
      <c r="WO512" s="57"/>
      <c r="WP512" s="57"/>
      <c r="WQ512" s="57"/>
      <c r="WR512" s="57"/>
      <c r="WS512" s="57"/>
      <c r="WT512" s="57"/>
      <c r="WU512" s="57"/>
      <c r="WV512" s="57"/>
      <c r="WW512" s="57"/>
      <c r="WX512" s="57"/>
      <c r="WY512" s="57"/>
      <c r="WZ512" s="57"/>
      <c r="XA512" s="57"/>
      <c r="XB512" s="57"/>
      <c r="XC512" s="57"/>
      <c r="XD512" s="57"/>
      <c r="XE512" s="57"/>
      <c r="XF512" s="57"/>
      <c r="XG512" s="57"/>
      <c r="XH512" s="57"/>
      <c r="XI512" s="57"/>
      <c r="XJ512" s="57"/>
      <c r="XK512" s="57"/>
      <c r="XL512" s="57"/>
      <c r="XM512" s="57"/>
      <c r="XN512" s="57"/>
      <c r="XO512" s="57"/>
      <c r="XP512" s="57"/>
      <c r="XQ512" s="57"/>
      <c r="XR512" s="57"/>
      <c r="XS512" s="57"/>
      <c r="XT512" s="57"/>
      <c r="XU512" s="57"/>
      <c r="XV512" s="57"/>
      <c r="XW512" s="57"/>
    </row>
    <row r="513">
      <c r="AI513" s="57"/>
      <c r="BR513" s="57"/>
      <c r="DA513" s="57"/>
      <c r="EJ513" s="57"/>
      <c r="EK513" s="57"/>
      <c r="EL513" s="57"/>
      <c r="EM513" s="57"/>
      <c r="EN513" s="57"/>
      <c r="EO513" s="57"/>
      <c r="EP513" s="57"/>
      <c r="EQ513" s="57"/>
      <c r="ER513" s="57"/>
      <c r="ES513" s="57"/>
      <c r="ET513" s="57"/>
      <c r="EU513" s="57"/>
      <c r="EV513" s="57"/>
      <c r="EW513" s="57"/>
      <c r="EX513" s="57"/>
      <c r="EY513" s="57"/>
      <c r="EZ513" s="57"/>
      <c r="FA513" s="57"/>
      <c r="FB513" s="57"/>
      <c r="FC513" s="57"/>
      <c r="FD513" s="57"/>
      <c r="FE513" s="57"/>
      <c r="FF513" s="57"/>
      <c r="FG513" s="57"/>
      <c r="FH513" s="57"/>
      <c r="FI513" s="57"/>
      <c r="FJ513" s="57"/>
      <c r="FK513" s="57"/>
      <c r="FL513" s="57"/>
      <c r="FM513" s="57"/>
      <c r="FN513" s="57"/>
      <c r="FO513" s="57"/>
      <c r="FP513" s="57"/>
      <c r="FQ513" s="57"/>
      <c r="FR513" s="57"/>
      <c r="FS513" s="57"/>
      <c r="FT513" s="57"/>
      <c r="FU513" s="57"/>
      <c r="FV513" s="57"/>
      <c r="FW513" s="57"/>
      <c r="FX513" s="57"/>
      <c r="FY513" s="57"/>
      <c r="FZ513" s="57"/>
      <c r="GA513" s="57"/>
      <c r="GB513" s="57"/>
      <c r="GC513" s="57"/>
      <c r="GD513" s="57"/>
      <c r="GE513" s="57"/>
      <c r="GF513" s="57"/>
      <c r="GG513" s="57"/>
      <c r="GH513" s="57"/>
      <c r="GI513" s="57"/>
      <c r="GJ513" s="57"/>
      <c r="GK513" s="57"/>
      <c r="GL513" s="57"/>
      <c r="GM513" s="57"/>
      <c r="GN513" s="57"/>
      <c r="GO513" s="57"/>
      <c r="GP513" s="57"/>
      <c r="GQ513" s="57"/>
      <c r="GR513" s="57"/>
      <c r="GS513" s="57"/>
      <c r="GT513" s="57"/>
      <c r="GU513" s="57"/>
      <c r="GV513" s="57"/>
      <c r="GW513" s="57"/>
      <c r="GX513" s="57"/>
      <c r="GY513" s="57"/>
      <c r="GZ513" s="57"/>
      <c r="HA513" s="57"/>
      <c r="HB513" s="57"/>
      <c r="HC513" s="57"/>
      <c r="HD513" s="57"/>
      <c r="HE513" s="57"/>
      <c r="HF513" s="57"/>
      <c r="HG513" s="57"/>
      <c r="HH513" s="57"/>
      <c r="HI513" s="57"/>
      <c r="HJ513" s="57"/>
      <c r="HK513" s="57"/>
      <c r="HL513" s="57"/>
      <c r="HM513" s="57"/>
      <c r="HN513" s="57"/>
      <c r="HO513" s="57"/>
      <c r="HP513" s="57"/>
      <c r="HQ513" s="57"/>
      <c r="HR513" s="57"/>
      <c r="HS513" s="57"/>
      <c r="HT513" s="57"/>
      <c r="HU513" s="57"/>
      <c r="HV513" s="57"/>
      <c r="HW513" s="57"/>
      <c r="HX513" s="57"/>
      <c r="HY513" s="57"/>
      <c r="HZ513" s="57"/>
      <c r="IA513" s="57"/>
      <c r="IB513" s="57"/>
      <c r="IC513" s="57"/>
      <c r="ID513" s="57"/>
      <c r="IE513" s="57"/>
      <c r="IF513" s="57"/>
      <c r="IG513" s="57"/>
      <c r="IH513" s="57"/>
      <c r="II513" s="57"/>
      <c r="IJ513" s="57"/>
      <c r="IK513" s="57"/>
      <c r="IL513" s="57"/>
      <c r="IM513" s="57"/>
      <c r="IN513" s="57"/>
      <c r="IO513" s="57"/>
      <c r="IP513" s="57"/>
      <c r="IQ513" s="57"/>
      <c r="IR513" s="57"/>
      <c r="IS513" s="57"/>
      <c r="IT513" s="57"/>
      <c r="IU513" s="57"/>
      <c r="IV513" s="57"/>
      <c r="IW513" s="57"/>
      <c r="IX513" s="57"/>
      <c r="IY513" s="57"/>
      <c r="IZ513" s="57"/>
      <c r="JA513" s="57"/>
      <c r="JB513" s="57"/>
      <c r="JC513" s="57"/>
      <c r="JD513" s="57"/>
      <c r="JE513" s="57"/>
      <c r="JF513" s="57"/>
      <c r="JG513" s="57"/>
      <c r="JH513" s="57"/>
      <c r="JI513" s="57"/>
      <c r="JJ513" s="57"/>
      <c r="JK513" s="57"/>
      <c r="JL513" s="57"/>
      <c r="JM513" s="57"/>
      <c r="JN513" s="57"/>
      <c r="JO513" s="57"/>
      <c r="JP513" s="57"/>
      <c r="JQ513" s="57"/>
      <c r="JR513" s="57"/>
      <c r="JS513" s="57"/>
      <c r="JT513" s="57"/>
      <c r="JU513" s="57"/>
      <c r="JV513" s="57"/>
      <c r="JW513" s="57"/>
      <c r="JX513" s="57"/>
      <c r="JY513" s="57"/>
      <c r="JZ513" s="57"/>
      <c r="KA513" s="57"/>
      <c r="KB513" s="57"/>
      <c r="KC513" s="57"/>
      <c r="KD513" s="57"/>
      <c r="KE513" s="57"/>
      <c r="KF513" s="57"/>
      <c r="KG513" s="57"/>
      <c r="KH513" s="57"/>
      <c r="KI513" s="57"/>
      <c r="KJ513" s="57"/>
      <c r="KK513" s="57"/>
      <c r="KL513" s="57"/>
      <c r="KM513" s="57"/>
      <c r="KN513" s="57"/>
      <c r="KO513" s="57"/>
      <c r="KP513" s="57"/>
      <c r="KQ513" s="57"/>
      <c r="KR513" s="57"/>
      <c r="KS513" s="57"/>
      <c r="KT513" s="57"/>
      <c r="KU513" s="57"/>
      <c r="KV513" s="57"/>
      <c r="KW513" s="57"/>
      <c r="KX513" s="57"/>
      <c r="KY513" s="57"/>
      <c r="KZ513" s="57"/>
      <c r="LA513" s="57"/>
      <c r="LB513" s="57"/>
      <c r="LC513" s="57"/>
      <c r="LD513" s="57"/>
      <c r="LE513" s="57"/>
      <c r="LF513" s="57"/>
      <c r="LG513" s="57"/>
      <c r="LH513" s="57"/>
      <c r="LI513" s="57"/>
      <c r="LJ513" s="57"/>
      <c r="LK513" s="57"/>
      <c r="LL513" s="57"/>
      <c r="LM513" s="57"/>
      <c r="LN513" s="57"/>
      <c r="LO513" s="57"/>
      <c r="LP513" s="57"/>
      <c r="LQ513" s="57"/>
      <c r="LR513" s="57"/>
      <c r="LS513" s="57"/>
      <c r="LT513" s="57"/>
      <c r="LU513" s="57"/>
      <c r="LV513" s="57"/>
      <c r="LW513" s="57"/>
      <c r="LX513" s="57"/>
      <c r="LY513" s="57"/>
      <c r="LZ513" s="57"/>
      <c r="MA513" s="57"/>
      <c r="MB513" s="57"/>
      <c r="MC513" s="57"/>
      <c r="MD513" s="57"/>
      <c r="ME513" s="57"/>
      <c r="MF513" s="57"/>
      <c r="MG513" s="57"/>
      <c r="MH513" s="57"/>
      <c r="MI513" s="57"/>
      <c r="MJ513" s="57"/>
      <c r="MK513" s="57"/>
      <c r="ML513" s="57"/>
      <c r="MM513" s="57"/>
      <c r="MN513" s="57"/>
      <c r="MO513" s="57"/>
      <c r="MP513" s="57"/>
      <c r="MQ513" s="57"/>
      <c r="MR513" s="57"/>
      <c r="MS513" s="57"/>
      <c r="MT513" s="57"/>
      <c r="MU513" s="57"/>
      <c r="MV513" s="57"/>
      <c r="MW513" s="57"/>
      <c r="MX513" s="57"/>
      <c r="MY513" s="57"/>
      <c r="MZ513" s="57"/>
      <c r="NA513" s="57"/>
      <c r="NB513" s="57"/>
      <c r="NC513" s="57"/>
      <c r="ND513" s="57"/>
      <c r="NE513" s="57"/>
      <c r="NF513" s="57"/>
      <c r="NG513" s="57"/>
      <c r="NH513" s="57"/>
      <c r="NI513" s="57"/>
      <c r="NJ513" s="57"/>
      <c r="NK513" s="57"/>
      <c r="NL513" s="57"/>
      <c r="NM513" s="57"/>
      <c r="NN513" s="57"/>
      <c r="NO513" s="57"/>
      <c r="NP513" s="57"/>
      <c r="NQ513" s="57"/>
      <c r="NR513" s="57"/>
      <c r="NS513" s="57"/>
      <c r="NT513" s="57"/>
      <c r="NU513" s="57"/>
      <c r="NV513" s="57"/>
      <c r="NW513" s="57"/>
      <c r="NX513" s="57"/>
      <c r="NY513" s="57"/>
      <c r="NZ513" s="57"/>
      <c r="OA513" s="57"/>
      <c r="OB513" s="57"/>
      <c r="OC513" s="57"/>
      <c r="OD513" s="57"/>
      <c r="OE513" s="57"/>
      <c r="OF513" s="57"/>
      <c r="OG513" s="57"/>
      <c r="OH513" s="57"/>
      <c r="OI513" s="57"/>
      <c r="OJ513" s="57"/>
      <c r="OK513" s="57"/>
      <c r="OL513" s="57"/>
      <c r="OM513" s="57"/>
      <c r="ON513" s="57"/>
      <c r="OO513" s="57"/>
      <c r="OP513" s="57"/>
      <c r="OQ513" s="57"/>
      <c r="OR513" s="57"/>
      <c r="OS513" s="57"/>
      <c r="OT513" s="57"/>
      <c r="OU513" s="57"/>
      <c r="OV513" s="57"/>
      <c r="OW513" s="57"/>
      <c r="OX513" s="57"/>
      <c r="OY513" s="57"/>
      <c r="OZ513" s="57"/>
      <c r="PA513" s="57"/>
      <c r="PB513" s="57"/>
      <c r="PC513" s="57"/>
      <c r="PD513" s="57"/>
      <c r="PE513" s="57"/>
      <c r="PF513" s="57"/>
      <c r="PG513" s="57"/>
      <c r="PH513" s="57"/>
      <c r="PI513" s="57"/>
      <c r="PJ513" s="57"/>
      <c r="PK513" s="57"/>
      <c r="PL513" s="57"/>
      <c r="PM513" s="57"/>
      <c r="PN513" s="57"/>
      <c r="PO513" s="57"/>
      <c r="PP513" s="57"/>
      <c r="PQ513" s="57"/>
      <c r="PR513" s="57"/>
      <c r="PS513" s="57"/>
      <c r="PT513" s="57"/>
      <c r="PU513" s="57"/>
      <c r="PV513" s="57"/>
      <c r="PW513" s="57"/>
      <c r="PX513" s="57"/>
      <c r="PY513" s="57"/>
      <c r="PZ513" s="57"/>
      <c r="QA513" s="57"/>
      <c r="QB513" s="57"/>
      <c r="QC513" s="57"/>
      <c r="QD513" s="57"/>
      <c r="QE513" s="57"/>
      <c r="QF513" s="57"/>
      <c r="QG513" s="57"/>
      <c r="QH513" s="57"/>
      <c r="QI513" s="57"/>
      <c r="QJ513" s="57"/>
      <c r="QK513" s="57"/>
      <c r="QL513" s="57"/>
      <c r="QM513" s="57"/>
      <c r="QN513" s="57"/>
      <c r="QO513" s="57"/>
      <c r="QP513" s="57"/>
      <c r="QQ513" s="57"/>
      <c r="QR513" s="57"/>
      <c r="QS513" s="57"/>
      <c r="QT513" s="57"/>
      <c r="QU513" s="57"/>
      <c r="QV513" s="57"/>
      <c r="QW513" s="57"/>
      <c r="QX513" s="57"/>
      <c r="QY513" s="57"/>
      <c r="QZ513" s="57"/>
      <c r="RA513" s="57"/>
      <c r="RB513" s="57"/>
      <c r="RC513" s="57"/>
      <c r="RD513" s="57"/>
      <c r="RE513" s="57"/>
      <c r="RF513" s="57"/>
      <c r="RG513" s="57"/>
      <c r="RH513" s="57"/>
      <c r="RI513" s="57"/>
      <c r="RJ513" s="57"/>
      <c r="RK513" s="57"/>
      <c r="RL513" s="57"/>
      <c r="RM513" s="57"/>
      <c r="RN513" s="57"/>
      <c r="RO513" s="57"/>
      <c r="RP513" s="57"/>
      <c r="RQ513" s="57"/>
      <c r="RR513" s="57"/>
      <c r="RS513" s="57"/>
      <c r="RT513" s="57"/>
      <c r="RU513" s="57"/>
      <c r="RV513" s="57"/>
      <c r="RW513" s="57"/>
      <c r="RX513" s="57"/>
      <c r="RY513" s="57"/>
      <c r="RZ513" s="57"/>
      <c r="SA513" s="57"/>
      <c r="SB513" s="57"/>
      <c r="SC513" s="57"/>
      <c r="SD513" s="57"/>
      <c r="SE513" s="57"/>
      <c r="SF513" s="57"/>
      <c r="SG513" s="57"/>
      <c r="SH513" s="57"/>
      <c r="SI513" s="57"/>
      <c r="SJ513" s="57"/>
      <c r="SK513" s="57"/>
      <c r="SL513" s="57"/>
      <c r="SM513" s="57"/>
      <c r="SN513" s="57"/>
      <c r="SO513" s="57"/>
      <c r="SP513" s="57"/>
      <c r="SQ513" s="57"/>
      <c r="SR513" s="57"/>
      <c r="SS513" s="57"/>
      <c r="ST513" s="57"/>
      <c r="SU513" s="57"/>
      <c r="SV513" s="57"/>
      <c r="SW513" s="57"/>
      <c r="SX513" s="57"/>
      <c r="SY513" s="57"/>
      <c r="SZ513" s="57"/>
      <c r="TA513" s="57"/>
      <c r="TB513" s="57"/>
      <c r="TC513" s="57"/>
      <c r="TD513" s="57"/>
      <c r="TE513" s="57"/>
      <c r="TF513" s="57"/>
      <c r="TG513" s="57"/>
      <c r="TH513" s="57"/>
      <c r="TI513" s="57"/>
      <c r="TJ513" s="57"/>
      <c r="TK513" s="57"/>
      <c r="TL513" s="57"/>
      <c r="TM513" s="57"/>
      <c r="TN513" s="57"/>
      <c r="TO513" s="57"/>
      <c r="TP513" s="57"/>
      <c r="TQ513" s="57"/>
      <c r="TR513" s="57"/>
      <c r="TS513" s="57"/>
      <c r="TT513" s="57"/>
      <c r="TU513" s="57"/>
      <c r="TV513" s="57"/>
      <c r="TW513" s="57"/>
      <c r="TX513" s="57"/>
      <c r="TY513" s="57"/>
      <c r="TZ513" s="57"/>
      <c r="UA513" s="57"/>
      <c r="UB513" s="57"/>
      <c r="UC513" s="57"/>
      <c r="UD513" s="57"/>
      <c r="UE513" s="57"/>
      <c r="UF513" s="57"/>
      <c r="UG513" s="57"/>
      <c r="UH513" s="57"/>
      <c r="UI513" s="57"/>
      <c r="UJ513" s="57"/>
      <c r="UK513" s="57"/>
      <c r="UL513" s="57"/>
      <c r="UM513" s="57"/>
      <c r="UN513" s="57"/>
      <c r="UO513" s="57"/>
      <c r="UP513" s="57"/>
      <c r="UQ513" s="57"/>
      <c r="UR513" s="57"/>
      <c r="US513" s="57"/>
      <c r="UT513" s="57"/>
      <c r="UU513" s="57"/>
      <c r="UV513" s="57"/>
      <c r="UW513" s="57"/>
      <c r="UX513" s="57"/>
      <c r="UY513" s="57"/>
      <c r="UZ513" s="57"/>
      <c r="VA513" s="57"/>
      <c r="VB513" s="57"/>
      <c r="VC513" s="57"/>
      <c r="VD513" s="57"/>
      <c r="VE513" s="57"/>
      <c r="VF513" s="57"/>
      <c r="VG513" s="57"/>
      <c r="VH513" s="57"/>
      <c r="VI513" s="57"/>
      <c r="VJ513" s="57"/>
      <c r="VK513" s="57"/>
      <c r="VL513" s="57"/>
      <c r="VM513" s="57"/>
      <c r="VN513" s="57"/>
      <c r="VO513" s="57"/>
      <c r="VP513" s="57"/>
      <c r="VQ513" s="57"/>
      <c r="VR513" s="57"/>
      <c r="VS513" s="57"/>
      <c r="VT513" s="57"/>
      <c r="VU513" s="57"/>
      <c r="VV513" s="57"/>
      <c r="VW513" s="57"/>
      <c r="VX513" s="57"/>
      <c r="VY513" s="57"/>
      <c r="VZ513" s="57"/>
      <c r="WA513" s="57"/>
      <c r="WB513" s="57"/>
      <c r="WC513" s="57"/>
      <c r="WD513" s="57"/>
      <c r="WE513" s="57"/>
      <c r="WF513" s="57"/>
      <c r="WG513" s="57"/>
      <c r="WH513" s="57"/>
      <c r="WI513" s="57"/>
      <c r="WJ513" s="57"/>
      <c r="WK513" s="57"/>
      <c r="WL513" s="57"/>
      <c r="WM513" s="57"/>
      <c r="WN513" s="57"/>
      <c r="WO513" s="57"/>
      <c r="WP513" s="57"/>
      <c r="WQ513" s="57"/>
      <c r="WR513" s="57"/>
      <c r="WS513" s="57"/>
      <c r="WT513" s="57"/>
      <c r="WU513" s="57"/>
      <c r="WV513" s="57"/>
      <c r="WW513" s="57"/>
      <c r="WX513" s="57"/>
      <c r="WY513" s="57"/>
      <c r="WZ513" s="57"/>
      <c r="XA513" s="57"/>
      <c r="XB513" s="57"/>
      <c r="XC513" s="57"/>
      <c r="XD513" s="57"/>
      <c r="XE513" s="57"/>
      <c r="XF513" s="57"/>
      <c r="XG513" s="57"/>
      <c r="XH513" s="57"/>
      <c r="XI513" s="57"/>
      <c r="XJ513" s="57"/>
      <c r="XK513" s="57"/>
      <c r="XL513" s="57"/>
      <c r="XM513" s="57"/>
      <c r="XN513" s="57"/>
      <c r="XO513" s="57"/>
      <c r="XP513" s="57"/>
      <c r="XQ513" s="57"/>
      <c r="XR513" s="57"/>
      <c r="XS513" s="57"/>
      <c r="XT513" s="57"/>
      <c r="XU513" s="57"/>
      <c r="XV513" s="57"/>
      <c r="XW513" s="57"/>
    </row>
    <row r="514">
      <c r="AI514" s="57"/>
      <c r="BR514" s="57"/>
      <c r="DA514" s="57"/>
      <c r="EJ514" s="57"/>
      <c r="EK514" s="57"/>
      <c r="EL514" s="57"/>
      <c r="EM514" s="57"/>
      <c r="EN514" s="57"/>
      <c r="EO514" s="57"/>
      <c r="EP514" s="57"/>
      <c r="EQ514" s="57"/>
      <c r="ER514" s="57"/>
      <c r="ES514" s="57"/>
      <c r="ET514" s="57"/>
      <c r="EU514" s="57"/>
      <c r="EV514" s="57"/>
      <c r="EW514" s="57"/>
      <c r="EX514" s="57"/>
      <c r="EY514" s="57"/>
      <c r="EZ514" s="57"/>
      <c r="FA514" s="57"/>
      <c r="FB514" s="57"/>
      <c r="FC514" s="57"/>
      <c r="FD514" s="57"/>
      <c r="FE514" s="57"/>
      <c r="FF514" s="57"/>
      <c r="FG514" s="57"/>
      <c r="FH514" s="57"/>
      <c r="FI514" s="57"/>
      <c r="FJ514" s="57"/>
      <c r="FK514" s="57"/>
      <c r="FL514" s="57"/>
      <c r="FM514" s="57"/>
      <c r="FN514" s="57"/>
      <c r="FO514" s="57"/>
      <c r="FP514" s="57"/>
      <c r="FQ514" s="57"/>
      <c r="FR514" s="57"/>
      <c r="FS514" s="57"/>
      <c r="FT514" s="57"/>
      <c r="FU514" s="57"/>
      <c r="FV514" s="57"/>
      <c r="FW514" s="57"/>
      <c r="FX514" s="57"/>
      <c r="FY514" s="57"/>
      <c r="FZ514" s="57"/>
      <c r="GA514" s="57"/>
      <c r="GB514" s="57"/>
      <c r="GC514" s="57"/>
      <c r="GD514" s="57"/>
      <c r="GE514" s="57"/>
      <c r="GF514" s="57"/>
      <c r="GG514" s="57"/>
      <c r="GH514" s="57"/>
      <c r="GI514" s="57"/>
      <c r="GJ514" s="57"/>
      <c r="GK514" s="57"/>
      <c r="GL514" s="57"/>
      <c r="GM514" s="57"/>
      <c r="GN514" s="57"/>
      <c r="GO514" s="57"/>
      <c r="GP514" s="57"/>
      <c r="GQ514" s="57"/>
      <c r="GR514" s="57"/>
      <c r="GS514" s="57"/>
      <c r="GT514" s="57"/>
      <c r="GU514" s="57"/>
      <c r="GV514" s="57"/>
      <c r="GW514" s="57"/>
      <c r="GX514" s="57"/>
      <c r="GY514" s="57"/>
      <c r="GZ514" s="57"/>
      <c r="HA514" s="57"/>
      <c r="HB514" s="57"/>
      <c r="HC514" s="57"/>
      <c r="HD514" s="57"/>
      <c r="HE514" s="57"/>
      <c r="HF514" s="57"/>
      <c r="HG514" s="57"/>
      <c r="HH514" s="57"/>
      <c r="HI514" s="57"/>
      <c r="HJ514" s="57"/>
      <c r="HK514" s="57"/>
      <c r="HL514" s="57"/>
      <c r="HM514" s="57"/>
      <c r="HN514" s="57"/>
      <c r="HO514" s="57"/>
      <c r="HP514" s="57"/>
      <c r="HQ514" s="57"/>
      <c r="HR514" s="57"/>
      <c r="HS514" s="57"/>
      <c r="HT514" s="57"/>
      <c r="HU514" s="57"/>
      <c r="HV514" s="57"/>
      <c r="HW514" s="57"/>
      <c r="HX514" s="57"/>
      <c r="HY514" s="57"/>
      <c r="HZ514" s="57"/>
      <c r="IA514" s="57"/>
      <c r="IB514" s="57"/>
      <c r="IC514" s="57"/>
      <c r="ID514" s="57"/>
      <c r="IE514" s="57"/>
      <c r="IF514" s="57"/>
      <c r="IG514" s="57"/>
      <c r="IH514" s="57"/>
      <c r="II514" s="57"/>
      <c r="IJ514" s="57"/>
      <c r="IK514" s="57"/>
      <c r="IL514" s="57"/>
      <c r="IM514" s="57"/>
      <c r="IN514" s="57"/>
      <c r="IO514" s="57"/>
      <c r="IP514" s="57"/>
      <c r="IQ514" s="57"/>
      <c r="IR514" s="57"/>
      <c r="IS514" s="57"/>
      <c r="IT514" s="57"/>
      <c r="IU514" s="57"/>
      <c r="IV514" s="57"/>
      <c r="IW514" s="57"/>
      <c r="IX514" s="57"/>
      <c r="IY514" s="57"/>
      <c r="IZ514" s="57"/>
      <c r="JA514" s="57"/>
      <c r="JB514" s="57"/>
      <c r="JC514" s="57"/>
      <c r="JD514" s="57"/>
      <c r="JE514" s="57"/>
      <c r="JF514" s="57"/>
      <c r="JG514" s="57"/>
      <c r="JH514" s="57"/>
      <c r="JI514" s="57"/>
      <c r="JJ514" s="57"/>
      <c r="JK514" s="57"/>
      <c r="JL514" s="57"/>
      <c r="JM514" s="57"/>
      <c r="JN514" s="57"/>
      <c r="JO514" s="57"/>
      <c r="JP514" s="57"/>
      <c r="JQ514" s="57"/>
      <c r="JR514" s="57"/>
      <c r="JS514" s="57"/>
      <c r="JT514" s="57"/>
      <c r="JU514" s="57"/>
      <c r="JV514" s="57"/>
      <c r="JW514" s="57"/>
      <c r="JX514" s="57"/>
      <c r="JY514" s="57"/>
      <c r="JZ514" s="57"/>
      <c r="KA514" s="57"/>
      <c r="KB514" s="57"/>
      <c r="KC514" s="57"/>
      <c r="KD514" s="57"/>
      <c r="KE514" s="57"/>
      <c r="KF514" s="57"/>
      <c r="KG514" s="57"/>
      <c r="KH514" s="57"/>
      <c r="KI514" s="57"/>
      <c r="KJ514" s="57"/>
      <c r="KK514" s="57"/>
      <c r="KL514" s="57"/>
      <c r="KM514" s="57"/>
      <c r="KN514" s="57"/>
      <c r="KO514" s="57"/>
      <c r="KP514" s="57"/>
      <c r="KQ514" s="57"/>
      <c r="KR514" s="57"/>
      <c r="KS514" s="57"/>
      <c r="KT514" s="57"/>
      <c r="KU514" s="57"/>
      <c r="KV514" s="57"/>
      <c r="KW514" s="57"/>
      <c r="KX514" s="57"/>
      <c r="KY514" s="57"/>
      <c r="KZ514" s="57"/>
      <c r="LA514" s="57"/>
      <c r="LB514" s="57"/>
      <c r="LC514" s="57"/>
      <c r="LD514" s="57"/>
      <c r="LE514" s="57"/>
      <c r="LF514" s="57"/>
      <c r="LG514" s="57"/>
      <c r="LH514" s="57"/>
      <c r="LI514" s="57"/>
      <c r="LJ514" s="57"/>
      <c r="LK514" s="57"/>
      <c r="LL514" s="57"/>
      <c r="LM514" s="57"/>
      <c r="LN514" s="57"/>
      <c r="LO514" s="57"/>
      <c r="LP514" s="57"/>
      <c r="LQ514" s="57"/>
      <c r="LR514" s="57"/>
      <c r="LS514" s="57"/>
      <c r="LT514" s="57"/>
      <c r="LU514" s="57"/>
      <c r="LV514" s="57"/>
      <c r="LW514" s="57"/>
      <c r="LX514" s="57"/>
      <c r="LY514" s="57"/>
      <c r="LZ514" s="57"/>
      <c r="MA514" s="57"/>
      <c r="MB514" s="57"/>
      <c r="MC514" s="57"/>
      <c r="MD514" s="57"/>
      <c r="ME514" s="57"/>
      <c r="MF514" s="57"/>
      <c r="MG514" s="57"/>
      <c r="MH514" s="57"/>
      <c r="MI514" s="57"/>
      <c r="MJ514" s="57"/>
      <c r="MK514" s="57"/>
      <c r="ML514" s="57"/>
      <c r="MM514" s="57"/>
      <c r="MN514" s="57"/>
      <c r="MO514" s="57"/>
      <c r="MP514" s="57"/>
      <c r="MQ514" s="57"/>
      <c r="MR514" s="57"/>
      <c r="MS514" s="57"/>
      <c r="MT514" s="57"/>
      <c r="MU514" s="57"/>
      <c r="MV514" s="57"/>
      <c r="MW514" s="57"/>
      <c r="MX514" s="57"/>
      <c r="MY514" s="57"/>
      <c r="MZ514" s="57"/>
      <c r="NA514" s="57"/>
      <c r="NB514" s="57"/>
      <c r="NC514" s="57"/>
      <c r="ND514" s="57"/>
      <c r="NE514" s="57"/>
      <c r="NF514" s="57"/>
      <c r="NG514" s="57"/>
      <c r="NH514" s="57"/>
      <c r="NI514" s="57"/>
      <c r="NJ514" s="57"/>
      <c r="NK514" s="57"/>
      <c r="NL514" s="57"/>
      <c r="NM514" s="57"/>
      <c r="NN514" s="57"/>
      <c r="NO514" s="57"/>
      <c r="NP514" s="57"/>
      <c r="NQ514" s="57"/>
      <c r="NR514" s="57"/>
      <c r="NS514" s="57"/>
      <c r="NT514" s="57"/>
      <c r="NU514" s="57"/>
      <c r="NV514" s="57"/>
      <c r="NW514" s="57"/>
      <c r="NX514" s="57"/>
      <c r="NY514" s="57"/>
      <c r="NZ514" s="57"/>
      <c r="OA514" s="57"/>
      <c r="OB514" s="57"/>
      <c r="OC514" s="57"/>
      <c r="OD514" s="57"/>
      <c r="OE514" s="57"/>
      <c r="OF514" s="57"/>
      <c r="OG514" s="57"/>
      <c r="OH514" s="57"/>
      <c r="OI514" s="57"/>
      <c r="OJ514" s="57"/>
      <c r="OK514" s="57"/>
      <c r="OL514" s="57"/>
      <c r="OM514" s="57"/>
      <c r="ON514" s="57"/>
      <c r="OO514" s="57"/>
      <c r="OP514" s="57"/>
      <c r="OQ514" s="57"/>
      <c r="OR514" s="57"/>
      <c r="OS514" s="57"/>
      <c r="OT514" s="57"/>
      <c r="OU514" s="57"/>
      <c r="OV514" s="57"/>
      <c r="OW514" s="57"/>
      <c r="OX514" s="57"/>
      <c r="OY514" s="57"/>
      <c r="OZ514" s="57"/>
      <c r="PA514" s="57"/>
      <c r="PB514" s="57"/>
      <c r="PC514" s="57"/>
      <c r="PD514" s="57"/>
      <c r="PE514" s="57"/>
      <c r="PF514" s="57"/>
      <c r="PG514" s="57"/>
      <c r="PH514" s="57"/>
      <c r="PI514" s="57"/>
      <c r="PJ514" s="57"/>
      <c r="PK514" s="57"/>
      <c r="PL514" s="57"/>
      <c r="PM514" s="57"/>
      <c r="PN514" s="57"/>
      <c r="PO514" s="57"/>
      <c r="PP514" s="57"/>
      <c r="PQ514" s="57"/>
      <c r="PR514" s="57"/>
      <c r="PS514" s="57"/>
      <c r="PT514" s="57"/>
      <c r="PU514" s="57"/>
      <c r="PV514" s="57"/>
      <c r="PW514" s="57"/>
      <c r="PX514" s="57"/>
      <c r="PY514" s="57"/>
      <c r="PZ514" s="57"/>
      <c r="QA514" s="57"/>
      <c r="QB514" s="57"/>
      <c r="QC514" s="57"/>
      <c r="QD514" s="57"/>
      <c r="QE514" s="57"/>
      <c r="QF514" s="57"/>
      <c r="QG514" s="57"/>
      <c r="QH514" s="57"/>
      <c r="QI514" s="57"/>
      <c r="QJ514" s="57"/>
      <c r="QK514" s="57"/>
      <c r="QL514" s="57"/>
      <c r="QM514" s="57"/>
      <c r="QN514" s="57"/>
      <c r="QO514" s="57"/>
      <c r="QP514" s="57"/>
      <c r="QQ514" s="57"/>
      <c r="QR514" s="57"/>
      <c r="QS514" s="57"/>
      <c r="QT514" s="57"/>
      <c r="QU514" s="57"/>
      <c r="QV514" s="57"/>
      <c r="QW514" s="57"/>
      <c r="QX514" s="57"/>
      <c r="QY514" s="57"/>
      <c r="QZ514" s="57"/>
      <c r="RA514" s="57"/>
      <c r="RB514" s="57"/>
      <c r="RC514" s="57"/>
      <c r="RD514" s="57"/>
      <c r="RE514" s="57"/>
      <c r="RF514" s="57"/>
      <c r="RG514" s="57"/>
      <c r="RH514" s="57"/>
      <c r="RI514" s="57"/>
      <c r="RJ514" s="57"/>
      <c r="RK514" s="57"/>
      <c r="RL514" s="57"/>
      <c r="RM514" s="57"/>
      <c r="RN514" s="57"/>
      <c r="RO514" s="57"/>
      <c r="RP514" s="57"/>
      <c r="RQ514" s="57"/>
      <c r="RR514" s="57"/>
      <c r="RS514" s="57"/>
      <c r="RT514" s="57"/>
      <c r="RU514" s="57"/>
      <c r="RV514" s="57"/>
      <c r="RW514" s="57"/>
      <c r="RX514" s="57"/>
      <c r="RY514" s="57"/>
      <c r="RZ514" s="57"/>
      <c r="SA514" s="57"/>
      <c r="SB514" s="57"/>
      <c r="SC514" s="57"/>
      <c r="SD514" s="57"/>
      <c r="SE514" s="57"/>
      <c r="SF514" s="57"/>
      <c r="SG514" s="57"/>
      <c r="SH514" s="57"/>
      <c r="SI514" s="57"/>
      <c r="SJ514" s="57"/>
      <c r="SK514" s="57"/>
      <c r="SL514" s="57"/>
      <c r="SM514" s="57"/>
      <c r="SN514" s="57"/>
      <c r="SO514" s="57"/>
      <c r="SP514" s="57"/>
      <c r="SQ514" s="57"/>
      <c r="SR514" s="57"/>
      <c r="SS514" s="57"/>
      <c r="ST514" s="57"/>
      <c r="SU514" s="57"/>
      <c r="SV514" s="57"/>
      <c r="SW514" s="57"/>
      <c r="SX514" s="57"/>
      <c r="SY514" s="57"/>
      <c r="SZ514" s="57"/>
      <c r="TA514" s="57"/>
      <c r="TB514" s="57"/>
      <c r="TC514" s="57"/>
      <c r="TD514" s="57"/>
      <c r="TE514" s="57"/>
      <c r="TF514" s="57"/>
      <c r="TG514" s="57"/>
      <c r="TH514" s="57"/>
      <c r="TI514" s="57"/>
      <c r="TJ514" s="57"/>
      <c r="TK514" s="57"/>
      <c r="TL514" s="57"/>
      <c r="TM514" s="57"/>
      <c r="TN514" s="57"/>
      <c r="TO514" s="57"/>
      <c r="TP514" s="57"/>
      <c r="TQ514" s="57"/>
      <c r="TR514" s="57"/>
      <c r="TS514" s="57"/>
      <c r="TT514" s="57"/>
      <c r="TU514" s="57"/>
      <c r="TV514" s="57"/>
      <c r="TW514" s="57"/>
      <c r="TX514" s="57"/>
      <c r="TY514" s="57"/>
      <c r="TZ514" s="57"/>
      <c r="UA514" s="57"/>
      <c r="UB514" s="57"/>
      <c r="UC514" s="57"/>
      <c r="UD514" s="57"/>
      <c r="UE514" s="57"/>
      <c r="UF514" s="57"/>
      <c r="UG514" s="57"/>
      <c r="UH514" s="57"/>
      <c r="UI514" s="57"/>
      <c r="UJ514" s="57"/>
      <c r="UK514" s="57"/>
      <c r="UL514" s="57"/>
      <c r="UM514" s="57"/>
      <c r="UN514" s="57"/>
      <c r="UO514" s="57"/>
      <c r="UP514" s="57"/>
      <c r="UQ514" s="57"/>
      <c r="UR514" s="57"/>
      <c r="US514" s="57"/>
      <c r="UT514" s="57"/>
      <c r="UU514" s="57"/>
      <c r="UV514" s="57"/>
      <c r="UW514" s="57"/>
      <c r="UX514" s="57"/>
      <c r="UY514" s="57"/>
      <c r="UZ514" s="57"/>
      <c r="VA514" s="57"/>
      <c r="VB514" s="57"/>
      <c r="VC514" s="57"/>
      <c r="VD514" s="57"/>
      <c r="VE514" s="57"/>
      <c r="VF514" s="57"/>
      <c r="VG514" s="57"/>
      <c r="VH514" s="57"/>
      <c r="VI514" s="57"/>
      <c r="VJ514" s="57"/>
      <c r="VK514" s="57"/>
      <c r="VL514" s="57"/>
      <c r="VM514" s="57"/>
      <c r="VN514" s="57"/>
      <c r="VO514" s="57"/>
      <c r="VP514" s="57"/>
      <c r="VQ514" s="57"/>
      <c r="VR514" s="57"/>
      <c r="VS514" s="57"/>
      <c r="VT514" s="57"/>
      <c r="VU514" s="57"/>
      <c r="VV514" s="57"/>
      <c r="VW514" s="57"/>
      <c r="VX514" s="57"/>
      <c r="VY514" s="57"/>
      <c r="VZ514" s="57"/>
      <c r="WA514" s="57"/>
      <c r="WB514" s="57"/>
      <c r="WC514" s="57"/>
      <c r="WD514" s="57"/>
      <c r="WE514" s="57"/>
      <c r="WF514" s="57"/>
      <c r="WG514" s="57"/>
      <c r="WH514" s="57"/>
      <c r="WI514" s="57"/>
      <c r="WJ514" s="57"/>
      <c r="WK514" s="57"/>
      <c r="WL514" s="57"/>
      <c r="WM514" s="57"/>
      <c r="WN514" s="57"/>
      <c r="WO514" s="57"/>
      <c r="WP514" s="57"/>
      <c r="WQ514" s="57"/>
      <c r="WR514" s="57"/>
      <c r="WS514" s="57"/>
      <c r="WT514" s="57"/>
      <c r="WU514" s="57"/>
      <c r="WV514" s="57"/>
      <c r="WW514" s="57"/>
      <c r="WX514" s="57"/>
      <c r="WY514" s="57"/>
      <c r="WZ514" s="57"/>
      <c r="XA514" s="57"/>
      <c r="XB514" s="57"/>
      <c r="XC514" s="57"/>
      <c r="XD514" s="57"/>
      <c r="XE514" s="57"/>
      <c r="XF514" s="57"/>
      <c r="XG514" s="57"/>
      <c r="XH514" s="57"/>
      <c r="XI514" s="57"/>
      <c r="XJ514" s="57"/>
      <c r="XK514" s="57"/>
      <c r="XL514" s="57"/>
      <c r="XM514" s="57"/>
      <c r="XN514" s="57"/>
      <c r="XO514" s="57"/>
      <c r="XP514" s="57"/>
      <c r="XQ514" s="57"/>
      <c r="XR514" s="57"/>
      <c r="XS514" s="57"/>
      <c r="XT514" s="57"/>
      <c r="XU514" s="57"/>
      <c r="XV514" s="57"/>
      <c r="XW514" s="57"/>
    </row>
    <row r="515">
      <c r="AI515" s="57"/>
      <c r="BR515" s="57"/>
      <c r="DA515" s="57"/>
      <c r="EJ515" s="57"/>
      <c r="EK515" s="57"/>
      <c r="EL515" s="57"/>
      <c r="EM515" s="57"/>
      <c r="EN515" s="57"/>
      <c r="EO515" s="57"/>
      <c r="EP515" s="57"/>
      <c r="EQ515" s="57"/>
      <c r="ER515" s="57"/>
      <c r="ES515" s="57"/>
      <c r="ET515" s="57"/>
      <c r="EU515" s="57"/>
      <c r="EV515" s="57"/>
      <c r="EW515" s="57"/>
      <c r="EX515" s="57"/>
      <c r="EY515" s="57"/>
      <c r="EZ515" s="57"/>
      <c r="FA515" s="57"/>
      <c r="FB515" s="57"/>
      <c r="FC515" s="57"/>
      <c r="FD515" s="57"/>
      <c r="FE515" s="57"/>
      <c r="FF515" s="57"/>
      <c r="FG515" s="57"/>
      <c r="FH515" s="57"/>
      <c r="FI515" s="57"/>
      <c r="FJ515" s="57"/>
      <c r="FK515" s="57"/>
      <c r="FL515" s="57"/>
      <c r="FM515" s="57"/>
      <c r="FN515" s="57"/>
      <c r="FO515" s="57"/>
      <c r="FP515" s="57"/>
      <c r="FQ515" s="57"/>
      <c r="FR515" s="57"/>
      <c r="FS515" s="57"/>
      <c r="FT515" s="57"/>
      <c r="FU515" s="57"/>
      <c r="FV515" s="57"/>
      <c r="FW515" s="57"/>
      <c r="FX515" s="57"/>
      <c r="FY515" s="57"/>
      <c r="FZ515" s="57"/>
      <c r="GA515" s="57"/>
      <c r="GB515" s="57"/>
      <c r="GC515" s="57"/>
      <c r="GD515" s="57"/>
      <c r="GE515" s="57"/>
      <c r="GF515" s="57"/>
      <c r="GG515" s="57"/>
      <c r="GH515" s="57"/>
      <c r="GI515" s="57"/>
      <c r="GJ515" s="57"/>
      <c r="GK515" s="57"/>
      <c r="GL515" s="57"/>
      <c r="GM515" s="57"/>
      <c r="GN515" s="57"/>
      <c r="GO515" s="57"/>
      <c r="GP515" s="57"/>
      <c r="GQ515" s="57"/>
      <c r="GR515" s="57"/>
      <c r="GS515" s="57"/>
      <c r="GT515" s="57"/>
      <c r="GU515" s="57"/>
      <c r="GV515" s="57"/>
      <c r="GW515" s="57"/>
      <c r="GX515" s="57"/>
      <c r="GY515" s="57"/>
      <c r="GZ515" s="57"/>
      <c r="HA515" s="57"/>
      <c r="HB515" s="57"/>
      <c r="HC515" s="57"/>
      <c r="HD515" s="57"/>
      <c r="HE515" s="57"/>
      <c r="HF515" s="57"/>
      <c r="HG515" s="57"/>
      <c r="HH515" s="57"/>
      <c r="HI515" s="57"/>
      <c r="HJ515" s="57"/>
      <c r="HK515" s="57"/>
      <c r="HL515" s="57"/>
      <c r="HM515" s="57"/>
      <c r="HN515" s="57"/>
      <c r="HO515" s="57"/>
      <c r="HP515" s="57"/>
      <c r="HQ515" s="57"/>
      <c r="HR515" s="57"/>
      <c r="HS515" s="57"/>
      <c r="HT515" s="57"/>
      <c r="HU515" s="57"/>
      <c r="HV515" s="57"/>
      <c r="HW515" s="57"/>
      <c r="HX515" s="57"/>
      <c r="HY515" s="57"/>
      <c r="HZ515" s="57"/>
      <c r="IA515" s="57"/>
      <c r="IB515" s="57"/>
      <c r="IC515" s="57"/>
      <c r="ID515" s="57"/>
      <c r="IE515" s="57"/>
      <c r="IF515" s="57"/>
      <c r="IG515" s="57"/>
      <c r="IH515" s="57"/>
      <c r="II515" s="57"/>
      <c r="IJ515" s="57"/>
      <c r="IK515" s="57"/>
      <c r="IL515" s="57"/>
      <c r="IM515" s="57"/>
      <c r="IN515" s="57"/>
      <c r="IO515" s="57"/>
      <c r="IP515" s="57"/>
      <c r="IQ515" s="57"/>
      <c r="IR515" s="57"/>
      <c r="IS515" s="57"/>
      <c r="IT515" s="57"/>
      <c r="IU515" s="57"/>
      <c r="IV515" s="57"/>
      <c r="IW515" s="57"/>
      <c r="IX515" s="57"/>
      <c r="IY515" s="57"/>
      <c r="IZ515" s="57"/>
      <c r="JA515" s="57"/>
      <c r="JB515" s="57"/>
      <c r="JC515" s="57"/>
      <c r="JD515" s="57"/>
      <c r="JE515" s="57"/>
      <c r="JF515" s="57"/>
      <c r="JG515" s="57"/>
      <c r="JH515" s="57"/>
      <c r="JI515" s="57"/>
      <c r="JJ515" s="57"/>
      <c r="JK515" s="57"/>
      <c r="JL515" s="57"/>
      <c r="JM515" s="57"/>
      <c r="JN515" s="57"/>
      <c r="JO515" s="57"/>
      <c r="JP515" s="57"/>
      <c r="JQ515" s="57"/>
      <c r="JR515" s="57"/>
      <c r="JS515" s="57"/>
      <c r="JT515" s="57"/>
      <c r="JU515" s="57"/>
      <c r="JV515" s="57"/>
      <c r="JW515" s="57"/>
      <c r="JX515" s="57"/>
      <c r="JY515" s="57"/>
      <c r="JZ515" s="57"/>
      <c r="KA515" s="57"/>
      <c r="KB515" s="57"/>
      <c r="KC515" s="57"/>
      <c r="KD515" s="57"/>
      <c r="KE515" s="57"/>
      <c r="KF515" s="57"/>
      <c r="KG515" s="57"/>
      <c r="KH515" s="57"/>
      <c r="KI515" s="57"/>
      <c r="KJ515" s="57"/>
      <c r="KK515" s="57"/>
      <c r="KL515" s="57"/>
      <c r="KM515" s="57"/>
      <c r="KN515" s="57"/>
      <c r="KO515" s="57"/>
      <c r="KP515" s="57"/>
      <c r="KQ515" s="57"/>
      <c r="KR515" s="57"/>
      <c r="KS515" s="57"/>
      <c r="KT515" s="57"/>
      <c r="KU515" s="57"/>
      <c r="KV515" s="57"/>
      <c r="KW515" s="57"/>
      <c r="KX515" s="57"/>
      <c r="KY515" s="57"/>
      <c r="KZ515" s="57"/>
      <c r="LA515" s="57"/>
      <c r="LB515" s="57"/>
      <c r="LC515" s="57"/>
      <c r="LD515" s="57"/>
      <c r="LE515" s="57"/>
      <c r="LF515" s="57"/>
      <c r="LG515" s="57"/>
      <c r="LH515" s="57"/>
      <c r="LI515" s="57"/>
      <c r="LJ515" s="57"/>
      <c r="LK515" s="57"/>
      <c r="LL515" s="57"/>
      <c r="LM515" s="57"/>
      <c r="LN515" s="57"/>
      <c r="LO515" s="57"/>
      <c r="LP515" s="57"/>
      <c r="LQ515" s="57"/>
      <c r="LR515" s="57"/>
      <c r="LS515" s="57"/>
      <c r="LT515" s="57"/>
      <c r="LU515" s="57"/>
      <c r="LV515" s="57"/>
      <c r="LW515" s="57"/>
      <c r="LX515" s="57"/>
      <c r="LY515" s="57"/>
      <c r="LZ515" s="57"/>
      <c r="MA515" s="57"/>
      <c r="MB515" s="57"/>
      <c r="MC515" s="57"/>
      <c r="MD515" s="57"/>
      <c r="ME515" s="57"/>
      <c r="MF515" s="57"/>
      <c r="MG515" s="57"/>
      <c r="MH515" s="57"/>
      <c r="MI515" s="57"/>
      <c r="MJ515" s="57"/>
      <c r="MK515" s="57"/>
      <c r="ML515" s="57"/>
      <c r="MM515" s="57"/>
      <c r="MN515" s="57"/>
      <c r="MO515" s="57"/>
      <c r="MP515" s="57"/>
      <c r="MQ515" s="57"/>
      <c r="MR515" s="57"/>
      <c r="MS515" s="57"/>
      <c r="MT515" s="57"/>
      <c r="MU515" s="57"/>
      <c r="MV515" s="57"/>
      <c r="MW515" s="57"/>
      <c r="MX515" s="57"/>
      <c r="MY515" s="57"/>
      <c r="MZ515" s="57"/>
      <c r="NA515" s="57"/>
      <c r="NB515" s="57"/>
      <c r="NC515" s="57"/>
      <c r="ND515" s="57"/>
      <c r="NE515" s="57"/>
      <c r="NF515" s="57"/>
      <c r="NG515" s="57"/>
      <c r="NH515" s="57"/>
      <c r="NI515" s="57"/>
      <c r="NJ515" s="57"/>
      <c r="NK515" s="57"/>
      <c r="NL515" s="57"/>
      <c r="NM515" s="57"/>
      <c r="NN515" s="57"/>
      <c r="NO515" s="57"/>
      <c r="NP515" s="57"/>
      <c r="NQ515" s="57"/>
      <c r="NR515" s="57"/>
      <c r="NS515" s="57"/>
      <c r="NT515" s="57"/>
      <c r="NU515" s="57"/>
      <c r="NV515" s="57"/>
      <c r="NW515" s="57"/>
      <c r="NX515" s="57"/>
      <c r="NY515" s="57"/>
      <c r="NZ515" s="57"/>
      <c r="OA515" s="57"/>
      <c r="OB515" s="57"/>
      <c r="OC515" s="57"/>
      <c r="OD515" s="57"/>
      <c r="OE515" s="57"/>
      <c r="OF515" s="57"/>
      <c r="OG515" s="57"/>
      <c r="OH515" s="57"/>
      <c r="OI515" s="57"/>
      <c r="OJ515" s="57"/>
      <c r="OK515" s="57"/>
      <c r="OL515" s="57"/>
      <c r="OM515" s="57"/>
      <c r="ON515" s="57"/>
      <c r="OO515" s="57"/>
      <c r="OP515" s="57"/>
      <c r="OQ515" s="57"/>
      <c r="OR515" s="57"/>
      <c r="OS515" s="57"/>
      <c r="OT515" s="57"/>
      <c r="OU515" s="57"/>
      <c r="OV515" s="57"/>
      <c r="OW515" s="57"/>
      <c r="OX515" s="57"/>
      <c r="OY515" s="57"/>
      <c r="OZ515" s="57"/>
      <c r="PA515" s="57"/>
      <c r="PB515" s="57"/>
      <c r="PC515" s="57"/>
      <c r="PD515" s="57"/>
      <c r="PE515" s="57"/>
      <c r="PF515" s="57"/>
      <c r="PG515" s="57"/>
      <c r="PH515" s="57"/>
      <c r="PI515" s="57"/>
      <c r="PJ515" s="57"/>
      <c r="PK515" s="57"/>
      <c r="PL515" s="57"/>
      <c r="PM515" s="57"/>
      <c r="PN515" s="57"/>
      <c r="PO515" s="57"/>
      <c r="PP515" s="57"/>
      <c r="PQ515" s="57"/>
      <c r="PR515" s="57"/>
      <c r="PS515" s="57"/>
      <c r="PT515" s="57"/>
      <c r="PU515" s="57"/>
      <c r="PV515" s="57"/>
      <c r="PW515" s="57"/>
      <c r="PX515" s="57"/>
      <c r="PY515" s="57"/>
      <c r="PZ515" s="57"/>
      <c r="QA515" s="57"/>
      <c r="QB515" s="57"/>
      <c r="QC515" s="57"/>
      <c r="QD515" s="57"/>
      <c r="QE515" s="57"/>
      <c r="QF515" s="57"/>
      <c r="QG515" s="57"/>
      <c r="QH515" s="57"/>
      <c r="QI515" s="57"/>
      <c r="QJ515" s="57"/>
      <c r="QK515" s="57"/>
      <c r="QL515" s="57"/>
      <c r="QM515" s="57"/>
      <c r="QN515" s="57"/>
      <c r="QO515" s="57"/>
      <c r="QP515" s="57"/>
      <c r="QQ515" s="57"/>
      <c r="QR515" s="57"/>
      <c r="QS515" s="57"/>
      <c r="QT515" s="57"/>
      <c r="QU515" s="57"/>
      <c r="QV515" s="57"/>
      <c r="QW515" s="57"/>
      <c r="QX515" s="57"/>
      <c r="QY515" s="57"/>
      <c r="QZ515" s="57"/>
      <c r="RA515" s="57"/>
      <c r="RB515" s="57"/>
      <c r="RC515" s="57"/>
      <c r="RD515" s="57"/>
      <c r="RE515" s="57"/>
      <c r="RF515" s="57"/>
      <c r="RG515" s="57"/>
      <c r="RH515" s="57"/>
      <c r="RI515" s="57"/>
      <c r="RJ515" s="57"/>
      <c r="RK515" s="57"/>
      <c r="RL515" s="57"/>
      <c r="RM515" s="57"/>
      <c r="RN515" s="57"/>
      <c r="RO515" s="57"/>
      <c r="RP515" s="57"/>
      <c r="RQ515" s="57"/>
      <c r="RR515" s="57"/>
      <c r="RS515" s="57"/>
      <c r="RT515" s="57"/>
      <c r="RU515" s="57"/>
      <c r="RV515" s="57"/>
      <c r="RW515" s="57"/>
      <c r="RX515" s="57"/>
      <c r="RY515" s="57"/>
      <c r="RZ515" s="57"/>
      <c r="SA515" s="57"/>
      <c r="SB515" s="57"/>
      <c r="SC515" s="57"/>
      <c r="SD515" s="57"/>
      <c r="SE515" s="57"/>
      <c r="SF515" s="57"/>
      <c r="SG515" s="57"/>
      <c r="SH515" s="57"/>
      <c r="SI515" s="57"/>
      <c r="SJ515" s="57"/>
      <c r="SK515" s="57"/>
      <c r="SL515" s="57"/>
      <c r="SM515" s="57"/>
      <c r="SN515" s="57"/>
      <c r="SO515" s="57"/>
      <c r="SP515" s="57"/>
      <c r="SQ515" s="57"/>
      <c r="SR515" s="57"/>
      <c r="SS515" s="57"/>
      <c r="ST515" s="57"/>
      <c r="SU515" s="57"/>
      <c r="SV515" s="57"/>
      <c r="SW515" s="57"/>
      <c r="SX515" s="57"/>
      <c r="SY515" s="57"/>
      <c r="SZ515" s="57"/>
      <c r="TA515" s="57"/>
      <c r="TB515" s="57"/>
      <c r="TC515" s="57"/>
      <c r="TD515" s="57"/>
      <c r="TE515" s="57"/>
      <c r="TF515" s="57"/>
      <c r="TG515" s="57"/>
      <c r="TH515" s="57"/>
      <c r="TI515" s="57"/>
      <c r="TJ515" s="57"/>
      <c r="TK515" s="57"/>
      <c r="TL515" s="57"/>
      <c r="TM515" s="57"/>
      <c r="TN515" s="57"/>
      <c r="TO515" s="57"/>
      <c r="TP515" s="57"/>
      <c r="TQ515" s="57"/>
      <c r="TR515" s="57"/>
      <c r="TS515" s="57"/>
      <c r="TT515" s="57"/>
      <c r="TU515" s="57"/>
      <c r="TV515" s="57"/>
      <c r="TW515" s="57"/>
      <c r="TX515" s="57"/>
      <c r="TY515" s="57"/>
      <c r="TZ515" s="57"/>
      <c r="UA515" s="57"/>
      <c r="UB515" s="57"/>
      <c r="UC515" s="57"/>
      <c r="UD515" s="57"/>
      <c r="UE515" s="57"/>
      <c r="UF515" s="57"/>
      <c r="UG515" s="57"/>
      <c r="UH515" s="57"/>
      <c r="UI515" s="57"/>
      <c r="UJ515" s="57"/>
      <c r="UK515" s="57"/>
      <c r="UL515" s="57"/>
      <c r="UM515" s="57"/>
      <c r="UN515" s="57"/>
      <c r="UO515" s="57"/>
      <c r="UP515" s="57"/>
      <c r="UQ515" s="57"/>
      <c r="UR515" s="57"/>
      <c r="US515" s="57"/>
      <c r="UT515" s="57"/>
      <c r="UU515" s="57"/>
      <c r="UV515" s="57"/>
      <c r="UW515" s="57"/>
      <c r="UX515" s="57"/>
      <c r="UY515" s="57"/>
      <c r="UZ515" s="57"/>
      <c r="VA515" s="57"/>
      <c r="VB515" s="57"/>
      <c r="VC515" s="57"/>
      <c r="VD515" s="57"/>
      <c r="VE515" s="57"/>
      <c r="VF515" s="57"/>
      <c r="VG515" s="57"/>
      <c r="VH515" s="57"/>
      <c r="VI515" s="57"/>
      <c r="VJ515" s="57"/>
      <c r="VK515" s="57"/>
      <c r="VL515" s="57"/>
      <c r="VM515" s="57"/>
      <c r="VN515" s="57"/>
      <c r="VO515" s="57"/>
      <c r="VP515" s="57"/>
      <c r="VQ515" s="57"/>
      <c r="VR515" s="57"/>
      <c r="VS515" s="57"/>
      <c r="VT515" s="57"/>
      <c r="VU515" s="57"/>
      <c r="VV515" s="57"/>
      <c r="VW515" s="57"/>
      <c r="VX515" s="57"/>
      <c r="VY515" s="57"/>
      <c r="VZ515" s="57"/>
      <c r="WA515" s="57"/>
      <c r="WB515" s="57"/>
      <c r="WC515" s="57"/>
      <c r="WD515" s="57"/>
      <c r="WE515" s="57"/>
      <c r="WF515" s="57"/>
      <c r="WG515" s="57"/>
      <c r="WH515" s="57"/>
      <c r="WI515" s="57"/>
      <c r="WJ515" s="57"/>
      <c r="WK515" s="57"/>
      <c r="WL515" s="57"/>
      <c r="WM515" s="57"/>
      <c r="WN515" s="57"/>
      <c r="WO515" s="57"/>
      <c r="WP515" s="57"/>
      <c r="WQ515" s="57"/>
      <c r="WR515" s="57"/>
      <c r="WS515" s="57"/>
      <c r="WT515" s="57"/>
      <c r="WU515" s="57"/>
      <c r="WV515" s="57"/>
      <c r="WW515" s="57"/>
      <c r="WX515" s="57"/>
      <c r="WY515" s="57"/>
      <c r="WZ515" s="57"/>
      <c r="XA515" s="57"/>
      <c r="XB515" s="57"/>
      <c r="XC515" s="57"/>
      <c r="XD515" s="57"/>
      <c r="XE515" s="57"/>
      <c r="XF515" s="57"/>
      <c r="XG515" s="57"/>
      <c r="XH515" s="57"/>
      <c r="XI515" s="57"/>
      <c r="XJ515" s="57"/>
      <c r="XK515" s="57"/>
      <c r="XL515" s="57"/>
      <c r="XM515" s="57"/>
      <c r="XN515" s="57"/>
      <c r="XO515" s="57"/>
      <c r="XP515" s="57"/>
      <c r="XQ515" s="57"/>
      <c r="XR515" s="57"/>
      <c r="XS515" s="57"/>
      <c r="XT515" s="57"/>
      <c r="XU515" s="57"/>
      <c r="XV515" s="57"/>
      <c r="XW515" s="57"/>
    </row>
    <row r="516">
      <c r="AI516" s="57"/>
      <c r="BR516" s="57"/>
      <c r="DA516" s="57"/>
      <c r="EJ516" s="57"/>
      <c r="EK516" s="57"/>
      <c r="EL516" s="57"/>
      <c r="EM516" s="57"/>
      <c r="EN516" s="57"/>
      <c r="EO516" s="57"/>
      <c r="EP516" s="57"/>
      <c r="EQ516" s="57"/>
      <c r="ER516" s="57"/>
      <c r="ES516" s="57"/>
      <c r="ET516" s="57"/>
      <c r="EU516" s="57"/>
      <c r="EV516" s="57"/>
      <c r="EW516" s="57"/>
      <c r="EX516" s="57"/>
      <c r="EY516" s="57"/>
      <c r="EZ516" s="57"/>
      <c r="FA516" s="57"/>
      <c r="FB516" s="57"/>
      <c r="FC516" s="57"/>
      <c r="FD516" s="57"/>
      <c r="FE516" s="57"/>
      <c r="FF516" s="57"/>
      <c r="FG516" s="57"/>
      <c r="FH516" s="57"/>
      <c r="FI516" s="57"/>
      <c r="FJ516" s="57"/>
      <c r="FK516" s="57"/>
      <c r="FL516" s="57"/>
      <c r="FM516" s="57"/>
      <c r="FN516" s="57"/>
      <c r="FO516" s="57"/>
      <c r="FP516" s="57"/>
      <c r="FQ516" s="57"/>
      <c r="FR516" s="57"/>
      <c r="FS516" s="57"/>
      <c r="FT516" s="57"/>
      <c r="FU516" s="57"/>
      <c r="FV516" s="57"/>
      <c r="FW516" s="57"/>
      <c r="FX516" s="57"/>
      <c r="FY516" s="57"/>
      <c r="FZ516" s="57"/>
      <c r="GA516" s="57"/>
      <c r="GB516" s="57"/>
      <c r="GC516" s="57"/>
      <c r="GD516" s="57"/>
      <c r="GE516" s="57"/>
      <c r="GF516" s="57"/>
      <c r="GG516" s="57"/>
      <c r="GH516" s="57"/>
      <c r="GI516" s="57"/>
      <c r="GJ516" s="57"/>
      <c r="GK516" s="57"/>
      <c r="GL516" s="57"/>
      <c r="GM516" s="57"/>
      <c r="GN516" s="57"/>
      <c r="GO516" s="57"/>
      <c r="GP516" s="57"/>
      <c r="GQ516" s="57"/>
      <c r="GR516" s="57"/>
      <c r="GS516" s="57"/>
      <c r="GT516" s="57"/>
      <c r="GU516" s="57"/>
      <c r="GV516" s="57"/>
      <c r="GW516" s="57"/>
      <c r="GX516" s="57"/>
      <c r="GY516" s="57"/>
      <c r="GZ516" s="57"/>
      <c r="HA516" s="57"/>
      <c r="HB516" s="57"/>
      <c r="HC516" s="57"/>
      <c r="HD516" s="57"/>
      <c r="HE516" s="57"/>
      <c r="HF516" s="57"/>
      <c r="HG516" s="57"/>
      <c r="HH516" s="57"/>
      <c r="HI516" s="57"/>
      <c r="HJ516" s="57"/>
      <c r="HK516" s="57"/>
      <c r="HL516" s="57"/>
      <c r="HM516" s="57"/>
      <c r="HN516" s="57"/>
      <c r="HO516" s="57"/>
      <c r="HP516" s="57"/>
      <c r="HQ516" s="57"/>
      <c r="HR516" s="57"/>
      <c r="HS516" s="57"/>
      <c r="HT516" s="57"/>
      <c r="HU516" s="57"/>
      <c r="HV516" s="57"/>
      <c r="HW516" s="57"/>
      <c r="HX516" s="57"/>
      <c r="HY516" s="57"/>
      <c r="HZ516" s="57"/>
      <c r="IA516" s="57"/>
      <c r="IB516" s="57"/>
      <c r="IC516" s="57"/>
      <c r="ID516" s="57"/>
      <c r="IE516" s="57"/>
      <c r="IF516" s="57"/>
      <c r="IG516" s="57"/>
      <c r="IH516" s="57"/>
      <c r="II516" s="57"/>
      <c r="IJ516" s="57"/>
      <c r="IK516" s="57"/>
      <c r="IL516" s="57"/>
      <c r="IM516" s="57"/>
      <c r="IN516" s="57"/>
      <c r="IO516" s="57"/>
      <c r="IP516" s="57"/>
      <c r="IQ516" s="57"/>
      <c r="IR516" s="57"/>
      <c r="IS516" s="57"/>
      <c r="IT516" s="57"/>
      <c r="IU516" s="57"/>
      <c r="IV516" s="57"/>
      <c r="IW516" s="57"/>
      <c r="IX516" s="57"/>
      <c r="IY516" s="57"/>
      <c r="IZ516" s="57"/>
      <c r="JA516" s="57"/>
      <c r="JB516" s="57"/>
      <c r="JC516" s="57"/>
      <c r="JD516" s="57"/>
      <c r="JE516" s="57"/>
      <c r="JF516" s="57"/>
      <c r="JG516" s="57"/>
      <c r="JH516" s="57"/>
      <c r="JI516" s="57"/>
      <c r="JJ516" s="57"/>
      <c r="JK516" s="57"/>
      <c r="JL516" s="57"/>
      <c r="JM516" s="57"/>
      <c r="JN516" s="57"/>
      <c r="JO516" s="57"/>
      <c r="JP516" s="57"/>
      <c r="JQ516" s="57"/>
      <c r="JR516" s="57"/>
      <c r="JS516" s="57"/>
      <c r="JT516" s="57"/>
      <c r="JU516" s="57"/>
      <c r="JV516" s="57"/>
      <c r="JW516" s="57"/>
      <c r="JX516" s="57"/>
      <c r="JY516" s="57"/>
      <c r="JZ516" s="57"/>
      <c r="KA516" s="57"/>
      <c r="KB516" s="57"/>
      <c r="KC516" s="57"/>
      <c r="KD516" s="57"/>
      <c r="KE516" s="57"/>
      <c r="KF516" s="57"/>
      <c r="KG516" s="57"/>
      <c r="KH516" s="57"/>
      <c r="KI516" s="57"/>
      <c r="KJ516" s="57"/>
      <c r="KK516" s="57"/>
      <c r="KL516" s="57"/>
      <c r="KM516" s="57"/>
      <c r="KN516" s="57"/>
      <c r="KO516" s="57"/>
      <c r="KP516" s="57"/>
      <c r="KQ516" s="57"/>
      <c r="KR516" s="57"/>
      <c r="KS516" s="57"/>
      <c r="KT516" s="57"/>
      <c r="KU516" s="57"/>
      <c r="KV516" s="57"/>
      <c r="KW516" s="57"/>
      <c r="KX516" s="57"/>
      <c r="KY516" s="57"/>
      <c r="KZ516" s="57"/>
      <c r="LA516" s="57"/>
      <c r="LB516" s="57"/>
      <c r="LC516" s="57"/>
      <c r="LD516" s="57"/>
      <c r="LE516" s="57"/>
      <c r="LF516" s="57"/>
      <c r="LG516" s="57"/>
      <c r="LH516" s="57"/>
      <c r="LI516" s="57"/>
      <c r="LJ516" s="57"/>
      <c r="LK516" s="57"/>
      <c r="LL516" s="57"/>
      <c r="LM516" s="57"/>
      <c r="LN516" s="57"/>
      <c r="LO516" s="57"/>
      <c r="LP516" s="57"/>
      <c r="LQ516" s="57"/>
      <c r="LR516" s="57"/>
      <c r="LS516" s="57"/>
      <c r="LT516" s="57"/>
      <c r="LU516" s="57"/>
      <c r="LV516" s="57"/>
      <c r="LW516" s="57"/>
      <c r="LX516" s="57"/>
      <c r="LY516" s="57"/>
      <c r="LZ516" s="57"/>
      <c r="MA516" s="57"/>
      <c r="MB516" s="57"/>
      <c r="MC516" s="57"/>
      <c r="MD516" s="57"/>
      <c r="ME516" s="57"/>
      <c r="MF516" s="57"/>
      <c r="MG516" s="57"/>
      <c r="MH516" s="57"/>
      <c r="MI516" s="57"/>
      <c r="MJ516" s="57"/>
      <c r="MK516" s="57"/>
      <c r="ML516" s="57"/>
      <c r="MM516" s="57"/>
      <c r="MN516" s="57"/>
      <c r="MO516" s="57"/>
      <c r="MP516" s="57"/>
      <c r="MQ516" s="57"/>
      <c r="MR516" s="57"/>
      <c r="MS516" s="57"/>
      <c r="MT516" s="57"/>
      <c r="MU516" s="57"/>
      <c r="MV516" s="57"/>
      <c r="MW516" s="57"/>
      <c r="MX516" s="57"/>
      <c r="MY516" s="57"/>
      <c r="MZ516" s="57"/>
      <c r="NA516" s="57"/>
      <c r="NB516" s="57"/>
      <c r="NC516" s="57"/>
      <c r="ND516" s="57"/>
      <c r="NE516" s="57"/>
      <c r="NF516" s="57"/>
      <c r="NG516" s="57"/>
      <c r="NH516" s="57"/>
      <c r="NI516" s="57"/>
      <c r="NJ516" s="57"/>
      <c r="NK516" s="57"/>
      <c r="NL516" s="57"/>
      <c r="NM516" s="57"/>
      <c r="NN516" s="57"/>
      <c r="NO516" s="57"/>
      <c r="NP516" s="57"/>
      <c r="NQ516" s="57"/>
      <c r="NR516" s="57"/>
      <c r="NS516" s="57"/>
      <c r="NT516" s="57"/>
      <c r="NU516" s="57"/>
      <c r="NV516" s="57"/>
      <c r="NW516" s="57"/>
      <c r="NX516" s="57"/>
      <c r="NY516" s="57"/>
      <c r="NZ516" s="57"/>
      <c r="OA516" s="57"/>
      <c r="OB516" s="57"/>
      <c r="OC516" s="57"/>
      <c r="OD516" s="57"/>
      <c r="OE516" s="57"/>
      <c r="OF516" s="57"/>
      <c r="OG516" s="57"/>
      <c r="OH516" s="57"/>
      <c r="OI516" s="57"/>
      <c r="OJ516" s="57"/>
      <c r="OK516" s="57"/>
      <c r="OL516" s="57"/>
      <c r="OM516" s="57"/>
      <c r="ON516" s="57"/>
      <c r="OO516" s="57"/>
      <c r="OP516" s="57"/>
      <c r="OQ516" s="57"/>
      <c r="OR516" s="57"/>
      <c r="OS516" s="57"/>
      <c r="OT516" s="57"/>
      <c r="OU516" s="57"/>
      <c r="OV516" s="57"/>
      <c r="OW516" s="57"/>
      <c r="OX516" s="57"/>
      <c r="OY516" s="57"/>
      <c r="OZ516" s="57"/>
      <c r="PA516" s="57"/>
      <c r="PB516" s="57"/>
      <c r="PC516" s="57"/>
      <c r="PD516" s="57"/>
      <c r="PE516" s="57"/>
      <c r="PF516" s="57"/>
      <c r="PG516" s="57"/>
      <c r="PH516" s="57"/>
      <c r="PI516" s="57"/>
      <c r="PJ516" s="57"/>
      <c r="PK516" s="57"/>
      <c r="PL516" s="57"/>
      <c r="PM516" s="57"/>
      <c r="PN516" s="57"/>
      <c r="PO516" s="57"/>
      <c r="PP516" s="57"/>
      <c r="PQ516" s="57"/>
      <c r="PR516" s="57"/>
      <c r="PS516" s="57"/>
      <c r="PT516" s="57"/>
      <c r="PU516" s="57"/>
      <c r="PV516" s="57"/>
      <c r="PW516" s="57"/>
      <c r="PX516" s="57"/>
      <c r="PY516" s="57"/>
      <c r="PZ516" s="57"/>
      <c r="QA516" s="57"/>
      <c r="QB516" s="57"/>
      <c r="QC516" s="57"/>
      <c r="QD516" s="57"/>
      <c r="QE516" s="57"/>
      <c r="QF516" s="57"/>
      <c r="QG516" s="57"/>
      <c r="QH516" s="57"/>
      <c r="QI516" s="57"/>
      <c r="QJ516" s="57"/>
      <c r="QK516" s="57"/>
      <c r="QL516" s="57"/>
      <c r="QM516" s="57"/>
      <c r="QN516" s="57"/>
      <c r="QO516" s="57"/>
      <c r="QP516" s="57"/>
      <c r="QQ516" s="57"/>
      <c r="QR516" s="57"/>
      <c r="QS516" s="57"/>
      <c r="QT516" s="57"/>
      <c r="QU516" s="57"/>
      <c r="QV516" s="57"/>
      <c r="QW516" s="57"/>
      <c r="QX516" s="57"/>
      <c r="QY516" s="57"/>
      <c r="QZ516" s="57"/>
      <c r="RA516" s="57"/>
      <c r="RB516" s="57"/>
      <c r="RC516" s="57"/>
      <c r="RD516" s="57"/>
      <c r="RE516" s="57"/>
      <c r="RF516" s="57"/>
      <c r="RG516" s="57"/>
      <c r="RH516" s="57"/>
      <c r="RI516" s="57"/>
      <c r="RJ516" s="57"/>
      <c r="RK516" s="57"/>
      <c r="RL516" s="57"/>
      <c r="RM516" s="57"/>
      <c r="RN516" s="57"/>
      <c r="RO516" s="57"/>
      <c r="RP516" s="57"/>
      <c r="RQ516" s="57"/>
      <c r="RR516" s="57"/>
      <c r="RS516" s="57"/>
      <c r="RT516" s="57"/>
      <c r="RU516" s="57"/>
      <c r="RV516" s="57"/>
      <c r="RW516" s="57"/>
      <c r="RX516" s="57"/>
      <c r="RY516" s="57"/>
      <c r="RZ516" s="57"/>
      <c r="SA516" s="57"/>
      <c r="SB516" s="57"/>
      <c r="SC516" s="57"/>
      <c r="SD516" s="57"/>
      <c r="SE516" s="57"/>
      <c r="SF516" s="57"/>
      <c r="SG516" s="57"/>
      <c r="SH516" s="57"/>
      <c r="SI516" s="57"/>
      <c r="SJ516" s="57"/>
      <c r="SK516" s="57"/>
      <c r="SL516" s="57"/>
      <c r="SM516" s="57"/>
      <c r="SN516" s="57"/>
      <c r="SO516" s="57"/>
      <c r="SP516" s="57"/>
      <c r="SQ516" s="57"/>
      <c r="SR516" s="57"/>
      <c r="SS516" s="57"/>
      <c r="ST516" s="57"/>
      <c r="SU516" s="57"/>
      <c r="SV516" s="57"/>
      <c r="SW516" s="57"/>
      <c r="SX516" s="57"/>
      <c r="SY516" s="57"/>
      <c r="SZ516" s="57"/>
      <c r="TA516" s="57"/>
      <c r="TB516" s="57"/>
      <c r="TC516" s="57"/>
      <c r="TD516" s="57"/>
      <c r="TE516" s="57"/>
      <c r="TF516" s="57"/>
      <c r="TG516" s="57"/>
      <c r="TH516" s="57"/>
      <c r="TI516" s="57"/>
      <c r="TJ516" s="57"/>
      <c r="TK516" s="57"/>
      <c r="TL516" s="57"/>
      <c r="TM516" s="57"/>
      <c r="TN516" s="57"/>
      <c r="TO516" s="57"/>
      <c r="TP516" s="57"/>
      <c r="TQ516" s="57"/>
      <c r="TR516" s="57"/>
      <c r="TS516" s="57"/>
      <c r="TT516" s="57"/>
      <c r="TU516" s="57"/>
      <c r="TV516" s="57"/>
      <c r="TW516" s="57"/>
      <c r="TX516" s="57"/>
      <c r="TY516" s="57"/>
      <c r="TZ516" s="57"/>
      <c r="UA516" s="57"/>
      <c r="UB516" s="57"/>
      <c r="UC516" s="57"/>
      <c r="UD516" s="57"/>
      <c r="UE516" s="57"/>
      <c r="UF516" s="57"/>
      <c r="UG516" s="57"/>
      <c r="UH516" s="57"/>
      <c r="UI516" s="57"/>
      <c r="UJ516" s="57"/>
      <c r="UK516" s="57"/>
      <c r="UL516" s="57"/>
      <c r="UM516" s="57"/>
      <c r="UN516" s="57"/>
      <c r="UO516" s="57"/>
      <c r="UP516" s="57"/>
      <c r="UQ516" s="57"/>
      <c r="UR516" s="57"/>
      <c r="US516" s="57"/>
      <c r="UT516" s="57"/>
      <c r="UU516" s="57"/>
      <c r="UV516" s="57"/>
      <c r="UW516" s="57"/>
      <c r="UX516" s="57"/>
      <c r="UY516" s="57"/>
      <c r="UZ516" s="57"/>
      <c r="VA516" s="57"/>
      <c r="VB516" s="57"/>
      <c r="VC516" s="57"/>
      <c r="VD516" s="57"/>
      <c r="VE516" s="57"/>
      <c r="VF516" s="57"/>
      <c r="VG516" s="57"/>
      <c r="VH516" s="57"/>
      <c r="VI516" s="57"/>
      <c r="VJ516" s="57"/>
      <c r="VK516" s="57"/>
      <c r="VL516" s="57"/>
      <c r="VM516" s="57"/>
      <c r="VN516" s="57"/>
      <c r="VO516" s="57"/>
      <c r="VP516" s="57"/>
      <c r="VQ516" s="57"/>
      <c r="VR516" s="57"/>
      <c r="VS516" s="57"/>
      <c r="VT516" s="57"/>
      <c r="VU516" s="57"/>
      <c r="VV516" s="57"/>
      <c r="VW516" s="57"/>
      <c r="VX516" s="57"/>
      <c r="VY516" s="57"/>
      <c r="VZ516" s="57"/>
      <c r="WA516" s="57"/>
      <c r="WB516" s="57"/>
      <c r="WC516" s="57"/>
      <c r="WD516" s="57"/>
      <c r="WE516" s="57"/>
      <c r="WF516" s="57"/>
      <c r="WG516" s="57"/>
      <c r="WH516" s="57"/>
      <c r="WI516" s="57"/>
      <c r="WJ516" s="57"/>
      <c r="WK516" s="57"/>
      <c r="WL516" s="57"/>
      <c r="WM516" s="57"/>
      <c r="WN516" s="57"/>
      <c r="WO516" s="57"/>
      <c r="WP516" s="57"/>
      <c r="WQ516" s="57"/>
      <c r="WR516" s="57"/>
      <c r="WS516" s="57"/>
      <c r="WT516" s="57"/>
      <c r="WU516" s="57"/>
      <c r="WV516" s="57"/>
      <c r="WW516" s="57"/>
      <c r="WX516" s="57"/>
      <c r="WY516" s="57"/>
      <c r="WZ516" s="57"/>
      <c r="XA516" s="57"/>
      <c r="XB516" s="57"/>
      <c r="XC516" s="57"/>
      <c r="XD516" s="57"/>
      <c r="XE516" s="57"/>
      <c r="XF516" s="57"/>
      <c r="XG516" s="57"/>
      <c r="XH516" s="57"/>
      <c r="XI516" s="57"/>
      <c r="XJ516" s="57"/>
      <c r="XK516" s="57"/>
      <c r="XL516" s="57"/>
      <c r="XM516" s="57"/>
      <c r="XN516" s="57"/>
      <c r="XO516" s="57"/>
      <c r="XP516" s="57"/>
      <c r="XQ516" s="57"/>
      <c r="XR516" s="57"/>
      <c r="XS516" s="57"/>
      <c r="XT516" s="57"/>
      <c r="XU516" s="57"/>
      <c r="XV516" s="57"/>
      <c r="XW516" s="57"/>
    </row>
    <row r="517">
      <c r="AI517" s="57"/>
      <c r="BR517" s="57"/>
      <c r="DA517" s="57"/>
      <c r="EJ517" s="57"/>
      <c r="EK517" s="57"/>
      <c r="EL517" s="57"/>
      <c r="EM517" s="57"/>
      <c r="EN517" s="57"/>
      <c r="EO517" s="57"/>
      <c r="EP517" s="57"/>
      <c r="EQ517" s="57"/>
      <c r="ER517" s="57"/>
      <c r="ES517" s="57"/>
      <c r="ET517" s="57"/>
      <c r="EU517" s="57"/>
      <c r="EV517" s="57"/>
      <c r="EW517" s="57"/>
      <c r="EX517" s="57"/>
      <c r="EY517" s="57"/>
      <c r="EZ517" s="57"/>
      <c r="FA517" s="57"/>
      <c r="FB517" s="57"/>
      <c r="FC517" s="57"/>
      <c r="FD517" s="57"/>
      <c r="FE517" s="57"/>
      <c r="FF517" s="57"/>
      <c r="FG517" s="57"/>
      <c r="FH517" s="57"/>
      <c r="FI517" s="57"/>
      <c r="FJ517" s="57"/>
      <c r="FK517" s="57"/>
      <c r="FL517" s="57"/>
      <c r="FM517" s="57"/>
      <c r="FN517" s="57"/>
      <c r="FO517" s="57"/>
      <c r="FP517" s="57"/>
      <c r="FQ517" s="57"/>
      <c r="FR517" s="57"/>
      <c r="FS517" s="57"/>
      <c r="FT517" s="57"/>
      <c r="FU517" s="57"/>
      <c r="FV517" s="57"/>
      <c r="FW517" s="57"/>
      <c r="FX517" s="57"/>
      <c r="FY517" s="57"/>
      <c r="FZ517" s="57"/>
      <c r="GA517" s="57"/>
      <c r="GB517" s="57"/>
      <c r="GC517" s="57"/>
      <c r="GD517" s="57"/>
      <c r="GE517" s="57"/>
      <c r="GF517" s="57"/>
      <c r="GG517" s="57"/>
      <c r="GH517" s="57"/>
      <c r="GI517" s="57"/>
      <c r="GJ517" s="57"/>
      <c r="GK517" s="57"/>
      <c r="GL517" s="57"/>
      <c r="GM517" s="57"/>
      <c r="GN517" s="57"/>
      <c r="GO517" s="57"/>
      <c r="GP517" s="57"/>
      <c r="GQ517" s="57"/>
      <c r="GR517" s="57"/>
      <c r="GS517" s="57"/>
      <c r="GT517" s="57"/>
      <c r="GU517" s="57"/>
      <c r="GV517" s="57"/>
      <c r="GW517" s="57"/>
      <c r="GX517" s="57"/>
      <c r="GY517" s="57"/>
      <c r="GZ517" s="57"/>
      <c r="HA517" s="57"/>
      <c r="HB517" s="57"/>
      <c r="HC517" s="57"/>
      <c r="HD517" s="57"/>
      <c r="HE517" s="57"/>
      <c r="HF517" s="57"/>
      <c r="HG517" s="57"/>
      <c r="HH517" s="57"/>
      <c r="HI517" s="57"/>
      <c r="HJ517" s="57"/>
      <c r="HK517" s="57"/>
      <c r="HL517" s="57"/>
      <c r="HM517" s="57"/>
      <c r="HN517" s="57"/>
      <c r="HO517" s="57"/>
      <c r="HP517" s="57"/>
      <c r="HQ517" s="57"/>
      <c r="HR517" s="57"/>
      <c r="HS517" s="57"/>
      <c r="HT517" s="57"/>
      <c r="HU517" s="57"/>
      <c r="HV517" s="57"/>
      <c r="HW517" s="57"/>
      <c r="HX517" s="57"/>
      <c r="HY517" s="57"/>
      <c r="HZ517" s="57"/>
      <c r="IA517" s="57"/>
      <c r="IB517" s="57"/>
      <c r="IC517" s="57"/>
      <c r="ID517" s="57"/>
      <c r="IE517" s="57"/>
      <c r="IF517" s="57"/>
      <c r="IG517" s="57"/>
      <c r="IH517" s="57"/>
      <c r="II517" s="57"/>
      <c r="IJ517" s="57"/>
      <c r="IK517" s="57"/>
      <c r="IL517" s="57"/>
      <c r="IM517" s="57"/>
      <c r="IN517" s="57"/>
      <c r="IO517" s="57"/>
      <c r="IP517" s="57"/>
      <c r="IQ517" s="57"/>
      <c r="IR517" s="57"/>
      <c r="IS517" s="57"/>
      <c r="IT517" s="57"/>
      <c r="IU517" s="57"/>
      <c r="IV517" s="57"/>
      <c r="IW517" s="57"/>
      <c r="IX517" s="57"/>
      <c r="IY517" s="57"/>
      <c r="IZ517" s="57"/>
      <c r="JA517" s="57"/>
      <c r="JB517" s="57"/>
      <c r="JC517" s="57"/>
      <c r="JD517" s="57"/>
      <c r="JE517" s="57"/>
      <c r="JF517" s="57"/>
      <c r="JG517" s="57"/>
      <c r="JH517" s="57"/>
      <c r="JI517" s="57"/>
      <c r="JJ517" s="57"/>
      <c r="JK517" s="57"/>
      <c r="JL517" s="57"/>
      <c r="JM517" s="57"/>
      <c r="JN517" s="57"/>
      <c r="JO517" s="57"/>
      <c r="JP517" s="57"/>
      <c r="JQ517" s="57"/>
      <c r="JR517" s="57"/>
      <c r="JS517" s="57"/>
      <c r="JT517" s="57"/>
      <c r="JU517" s="57"/>
      <c r="JV517" s="57"/>
      <c r="JW517" s="57"/>
      <c r="JX517" s="57"/>
      <c r="JY517" s="57"/>
      <c r="JZ517" s="57"/>
      <c r="KA517" s="57"/>
      <c r="KB517" s="57"/>
      <c r="KC517" s="57"/>
      <c r="KD517" s="57"/>
      <c r="KE517" s="57"/>
      <c r="KF517" s="57"/>
      <c r="KG517" s="57"/>
      <c r="KH517" s="57"/>
      <c r="KI517" s="57"/>
      <c r="KJ517" s="57"/>
      <c r="KK517" s="57"/>
      <c r="KL517" s="57"/>
      <c r="KM517" s="57"/>
      <c r="KN517" s="57"/>
      <c r="KO517" s="57"/>
      <c r="KP517" s="57"/>
      <c r="KQ517" s="57"/>
      <c r="KR517" s="57"/>
      <c r="KS517" s="57"/>
      <c r="KT517" s="57"/>
      <c r="KU517" s="57"/>
      <c r="KV517" s="57"/>
      <c r="KW517" s="57"/>
      <c r="KX517" s="57"/>
      <c r="KY517" s="57"/>
      <c r="KZ517" s="57"/>
      <c r="LA517" s="57"/>
      <c r="LB517" s="57"/>
      <c r="LC517" s="57"/>
      <c r="LD517" s="57"/>
      <c r="LE517" s="57"/>
      <c r="LF517" s="57"/>
      <c r="LG517" s="57"/>
      <c r="LH517" s="57"/>
      <c r="LI517" s="57"/>
      <c r="LJ517" s="57"/>
      <c r="LK517" s="57"/>
      <c r="LL517" s="57"/>
      <c r="LM517" s="57"/>
      <c r="LN517" s="57"/>
      <c r="LO517" s="57"/>
      <c r="LP517" s="57"/>
      <c r="LQ517" s="57"/>
      <c r="LR517" s="57"/>
      <c r="LS517" s="57"/>
      <c r="LT517" s="57"/>
      <c r="LU517" s="57"/>
      <c r="LV517" s="57"/>
      <c r="LW517" s="57"/>
      <c r="LX517" s="57"/>
      <c r="LY517" s="57"/>
      <c r="LZ517" s="57"/>
      <c r="MA517" s="57"/>
      <c r="MB517" s="57"/>
      <c r="MC517" s="57"/>
      <c r="MD517" s="57"/>
      <c r="ME517" s="57"/>
      <c r="MF517" s="57"/>
      <c r="MG517" s="57"/>
      <c r="MH517" s="57"/>
      <c r="MI517" s="57"/>
      <c r="MJ517" s="57"/>
      <c r="MK517" s="57"/>
      <c r="ML517" s="57"/>
      <c r="MM517" s="57"/>
      <c r="MN517" s="57"/>
      <c r="MO517" s="57"/>
      <c r="MP517" s="57"/>
      <c r="MQ517" s="57"/>
      <c r="MR517" s="57"/>
      <c r="MS517" s="57"/>
      <c r="MT517" s="57"/>
      <c r="MU517" s="57"/>
      <c r="MV517" s="57"/>
      <c r="MW517" s="57"/>
      <c r="MX517" s="57"/>
      <c r="MY517" s="57"/>
      <c r="MZ517" s="57"/>
      <c r="NA517" s="57"/>
      <c r="NB517" s="57"/>
      <c r="NC517" s="57"/>
      <c r="ND517" s="57"/>
      <c r="NE517" s="57"/>
      <c r="NF517" s="57"/>
      <c r="NG517" s="57"/>
      <c r="NH517" s="57"/>
      <c r="NI517" s="57"/>
      <c r="NJ517" s="57"/>
      <c r="NK517" s="57"/>
      <c r="NL517" s="57"/>
      <c r="NM517" s="57"/>
      <c r="NN517" s="57"/>
      <c r="NO517" s="57"/>
      <c r="NP517" s="57"/>
      <c r="NQ517" s="57"/>
      <c r="NR517" s="57"/>
      <c r="NS517" s="57"/>
      <c r="NT517" s="57"/>
      <c r="NU517" s="57"/>
      <c r="NV517" s="57"/>
      <c r="NW517" s="57"/>
      <c r="NX517" s="57"/>
      <c r="NY517" s="57"/>
      <c r="NZ517" s="57"/>
      <c r="OA517" s="57"/>
      <c r="OB517" s="57"/>
      <c r="OC517" s="57"/>
      <c r="OD517" s="57"/>
      <c r="OE517" s="57"/>
      <c r="OF517" s="57"/>
      <c r="OG517" s="57"/>
      <c r="OH517" s="57"/>
      <c r="OI517" s="57"/>
      <c r="OJ517" s="57"/>
      <c r="OK517" s="57"/>
      <c r="OL517" s="57"/>
      <c r="OM517" s="57"/>
      <c r="ON517" s="57"/>
      <c r="OO517" s="57"/>
      <c r="OP517" s="57"/>
      <c r="OQ517" s="57"/>
      <c r="OR517" s="57"/>
      <c r="OS517" s="57"/>
      <c r="OT517" s="57"/>
      <c r="OU517" s="57"/>
      <c r="OV517" s="57"/>
      <c r="OW517" s="57"/>
      <c r="OX517" s="57"/>
      <c r="OY517" s="57"/>
      <c r="OZ517" s="57"/>
      <c r="PA517" s="57"/>
      <c r="PB517" s="57"/>
      <c r="PC517" s="57"/>
      <c r="PD517" s="57"/>
      <c r="PE517" s="57"/>
      <c r="PF517" s="57"/>
      <c r="PG517" s="57"/>
      <c r="PH517" s="57"/>
      <c r="PI517" s="57"/>
      <c r="PJ517" s="57"/>
      <c r="PK517" s="57"/>
      <c r="PL517" s="57"/>
      <c r="PM517" s="57"/>
      <c r="PN517" s="57"/>
      <c r="PO517" s="57"/>
      <c r="PP517" s="57"/>
      <c r="PQ517" s="57"/>
      <c r="PR517" s="57"/>
      <c r="PS517" s="57"/>
      <c r="PT517" s="57"/>
      <c r="PU517" s="57"/>
      <c r="PV517" s="57"/>
      <c r="PW517" s="57"/>
      <c r="PX517" s="57"/>
      <c r="PY517" s="57"/>
      <c r="PZ517" s="57"/>
      <c r="QA517" s="57"/>
      <c r="QB517" s="57"/>
      <c r="QC517" s="57"/>
      <c r="QD517" s="57"/>
      <c r="QE517" s="57"/>
      <c r="QF517" s="57"/>
      <c r="QG517" s="57"/>
      <c r="QH517" s="57"/>
      <c r="QI517" s="57"/>
      <c r="QJ517" s="57"/>
      <c r="QK517" s="57"/>
      <c r="QL517" s="57"/>
      <c r="QM517" s="57"/>
      <c r="QN517" s="57"/>
      <c r="QO517" s="57"/>
      <c r="QP517" s="57"/>
      <c r="QQ517" s="57"/>
      <c r="QR517" s="57"/>
      <c r="QS517" s="57"/>
      <c r="QT517" s="57"/>
      <c r="QU517" s="57"/>
      <c r="QV517" s="57"/>
      <c r="QW517" s="57"/>
      <c r="QX517" s="57"/>
      <c r="QY517" s="57"/>
      <c r="QZ517" s="57"/>
      <c r="RA517" s="57"/>
      <c r="RB517" s="57"/>
      <c r="RC517" s="57"/>
      <c r="RD517" s="57"/>
      <c r="RE517" s="57"/>
      <c r="RF517" s="57"/>
      <c r="RG517" s="57"/>
      <c r="RH517" s="57"/>
      <c r="RI517" s="57"/>
      <c r="RJ517" s="57"/>
      <c r="RK517" s="57"/>
      <c r="RL517" s="57"/>
      <c r="RM517" s="57"/>
      <c r="RN517" s="57"/>
      <c r="RO517" s="57"/>
      <c r="RP517" s="57"/>
      <c r="RQ517" s="57"/>
      <c r="RR517" s="57"/>
      <c r="RS517" s="57"/>
      <c r="RT517" s="57"/>
      <c r="RU517" s="57"/>
      <c r="RV517" s="57"/>
      <c r="RW517" s="57"/>
      <c r="RX517" s="57"/>
      <c r="RY517" s="57"/>
      <c r="RZ517" s="57"/>
      <c r="SA517" s="57"/>
      <c r="SB517" s="57"/>
      <c r="SC517" s="57"/>
      <c r="SD517" s="57"/>
      <c r="SE517" s="57"/>
      <c r="SF517" s="57"/>
      <c r="SG517" s="57"/>
      <c r="SH517" s="57"/>
      <c r="SI517" s="57"/>
      <c r="SJ517" s="57"/>
      <c r="SK517" s="57"/>
      <c r="SL517" s="57"/>
      <c r="SM517" s="57"/>
      <c r="SN517" s="57"/>
      <c r="SO517" s="57"/>
      <c r="SP517" s="57"/>
      <c r="SQ517" s="57"/>
      <c r="SR517" s="57"/>
      <c r="SS517" s="57"/>
      <c r="ST517" s="57"/>
      <c r="SU517" s="57"/>
      <c r="SV517" s="57"/>
      <c r="SW517" s="57"/>
      <c r="SX517" s="57"/>
      <c r="SY517" s="57"/>
      <c r="SZ517" s="57"/>
      <c r="TA517" s="57"/>
      <c r="TB517" s="57"/>
      <c r="TC517" s="57"/>
      <c r="TD517" s="57"/>
      <c r="TE517" s="57"/>
      <c r="TF517" s="57"/>
      <c r="TG517" s="57"/>
      <c r="TH517" s="57"/>
      <c r="TI517" s="57"/>
      <c r="TJ517" s="57"/>
      <c r="TK517" s="57"/>
      <c r="TL517" s="57"/>
      <c r="TM517" s="57"/>
      <c r="TN517" s="57"/>
      <c r="TO517" s="57"/>
      <c r="TP517" s="57"/>
      <c r="TQ517" s="57"/>
      <c r="TR517" s="57"/>
      <c r="TS517" s="57"/>
      <c r="TT517" s="57"/>
      <c r="TU517" s="57"/>
      <c r="TV517" s="57"/>
      <c r="TW517" s="57"/>
      <c r="TX517" s="57"/>
      <c r="TY517" s="57"/>
      <c r="TZ517" s="57"/>
      <c r="UA517" s="57"/>
      <c r="UB517" s="57"/>
      <c r="UC517" s="57"/>
      <c r="UD517" s="57"/>
      <c r="UE517" s="57"/>
      <c r="UF517" s="57"/>
      <c r="UG517" s="57"/>
      <c r="UH517" s="57"/>
      <c r="UI517" s="57"/>
      <c r="UJ517" s="57"/>
      <c r="UK517" s="57"/>
      <c r="UL517" s="57"/>
      <c r="UM517" s="57"/>
      <c r="UN517" s="57"/>
      <c r="UO517" s="57"/>
      <c r="UP517" s="57"/>
      <c r="UQ517" s="57"/>
      <c r="UR517" s="57"/>
      <c r="US517" s="57"/>
      <c r="UT517" s="57"/>
      <c r="UU517" s="57"/>
      <c r="UV517" s="57"/>
      <c r="UW517" s="57"/>
      <c r="UX517" s="57"/>
      <c r="UY517" s="57"/>
      <c r="UZ517" s="57"/>
      <c r="VA517" s="57"/>
      <c r="VB517" s="57"/>
      <c r="VC517" s="57"/>
      <c r="VD517" s="57"/>
      <c r="VE517" s="57"/>
      <c r="VF517" s="57"/>
      <c r="VG517" s="57"/>
      <c r="VH517" s="57"/>
      <c r="VI517" s="57"/>
      <c r="VJ517" s="57"/>
      <c r="VK517" s="57"/>
      <c r="VL517" s="57"/>
      <c r="VM517" s="57"/>
      <c r="VN517" s="57"/>
      <c r="VO517" s="57"/>
      <c r="VP517" s="57"/>
      <c r="VQ517" s="57"/>
      <c r="VR517" s="57"/>
      <c r="VS517" s="57"/>
      <c r="VT517" s="57"/>
      <c r="VU517" s="57"/>
      <c r="VV517" s="57"/>
      <c r="VW517" s="57"/>
      <c r="VX517" s="57"/>
      <c r="VY517" s="57"/>
      <c r="VZ517" s="57"/>
      <c r="WA517" s="57"/>
      <c r="WB517" s="57"/>
      <c r="WC517" s="57"/>
      <c r="WD517" s="57"/>
      <c r="WE517" s="57"/>
      <c r="WF517" s="57"/>
      <c r="WG517" s="57"/>
      <c r="WH517" s="57"/>
      <c r="WI517" s="57"/>
      <c r="WJ517" s="57"/>
      <c r="WK517" s="57"/>
      <c r="WL517" s="57"/>
      <c r="WM517" s="57"/>
      <c r="WN517" s="57"/>
      <c r="WO517" s="57"/>
      <c r="WP517" s="57"/>
      <c r="WQ517" s="57"/>
      <c r="WR517" s="57"/>
      <c r="WS517" s="57"/>
      <c r="WT517" s="57"/>
      <c r="WU517" s="57"/>
      <c r="WV517" s="57"/>
      <c r="WW517" s="57"/>
      <c r="WX517" s="57"/>
      <c r="WY517" s="57"/>
      <c r="WZ517" s="57"/>
      <c r="XA517" s="57"/>
      <c r="XB517" s="57"/>
      <c r="XC517" s="57"/>
      <c r="XD517" s="57"/>
      <c r="XE517" s="57"/>
      <c r="XF517" s="57"/>
      <c r="XG517" s="57"/>
      <c r="XH517" s="57"/>
      <c r="XI517" s="57"/>
      <c r="XJ517" s="57"/>
      <c r="XK517" s="57"/>
      <c r="XL517" s="57"/>
      <c r="XM517" s="57"/>
      <c r="XN517" s="57"/>
      <c r="XO517" s="57"/>
      <c r="XP517" s="57"/>
      <c r="XQ517" s="57"/>
      <c r="XR517" s="57"/>
      <c r="XS517" s="57"/>
      <c r="XT517" s="57"/>
      <c r="XU517" s="57"/>
      <c r="XV517" s="57"/>
      <c r="XW517" s="57"/>
    </row>
    <row r="518">
      <c r="AI518" s="57"/>
      <c r="BR518" s="57"/>
      <c r="DA518" s="57"/>
      <c r="EJ518" s="57"/>
      <c r="EK518" s="57"/>
      <c r="EL518" s="57"/>
      <c r="EM518" s="57"/>
      <c r="EN518" s="57"/>
      <c r="EO518" s="57"/>
      <c r="EP518" s="57"/>
      <c r="EQ518" s="57"/>
      <c r="ER518" s="57"/>
      <c r="ES518" s="57"/>
      <c r="ET518" s="57"/>
      <c r="EU518" s="57"/>
      <c r="EV518" s="57"/>
      <c r="EW518" s="57"/>
      <c r="EX518" s="57"/>
      <c r="EY518" s="57"/>
      <c r="EZ518" s="57"/>
      <c r="FA518" s="57"/>
      <c r="FB518" s="57"/>
      <c r="FC518" s="57"/>
      <c r="FD518" s="57"/>
      <c r="FE518" s="57"/>
      <c r="FF518" s="57"/>
      <c r="FG518" s="57"/>
      <c r="FH518" s="57"/>
      <c r="FI518" s="57"/>
      <c r="FJ518" s="57"/>
      <c r="FK518" s="57"/>
      <c r="FL518" s="57"/>
      <c r="FM518" s="57"/>
      <c r="FN518" s="57"/>
      <c r="FO518" s="57"/>
      <c r="FP518" s="57"/>
      <c r="FQ518" s="57"/>
      <c r="FR518" s="57"/>
      <c r="FS518" s="57"/>
      <c r="FT518" s="57"/>
      <c r="FU518" s="57"/>
      <c r="FV518" s="57"/>
      <c r="FW518" s="57"/>
      <c r="FX518" s="57"/>
      <c r="FY518" s="57"/>
      <c r="FZ518" s="57"/>
      <c r="GA518" s="57"/>
      <c r="GB518" s="57"/>
      <c r="GC518" s="57"/>
      <c r="GD518" s="57"/>
      <c r="GE518" s="57"/>
      <c r="GF518" s="57"/>
      <c r="GG518" s="57"/>
      <c r="GH518" s="57"/>
      <c r="GI518" s="57"/>
      <c r="GJ518" s="57"/>
      <c r="GK518" s="57"/>
      <c r="GL518" s="57"/>
      <c r="GM518" s="57"/>
      <c r="GN518" s="57"/>
      <c r="GO518" s="57"/>
      <c r="GP518" s="57"/>
      <c r="GQ518" s="57"/>
      <c r="GR518" s="57"/>
      <c r="GS518" s="57"/>
      <c r="GT518" s="57"/>
      <c r="GU518" s="57"/>
      <c r="GV518" s="57"/>
      <c r="GW518" s="57"/>
      <c r="GX518" s="57"/>
      <c r="GY518" s="57"/>
      <c r="GZ518" s="57"/>
      <c r="HA518" s="57"/>
      <c r="HB518" s="57"/>
      <c r="HC518" s="57"/>
      <c r="HD518" s="57"/>
      <c r="HE518" s="57"/>
      <c r="HF518" s="57"/>
      <c r="HG518" s="57"/>
      <c r="HH518" s="57"/>
      <c r="HI518" s="57"/>
      <c r="HJ518" s="57"/>
      <c r="HK518" s="57"/>
      <c r="HL518" s="57"/>
      <c r="HM518" s="57"/>
      <c r="HN518" s="57"/>
      <c r="HO518" s="57"/>
      <c r="HP518" s="57"/>
      <c r="HQ518" s="57"/>
      <c r="HR518" s="57"/>
      <c r="HS518" s="57"/>
      <c r="HT518" s="57"/>
      <c r="HU518" s="57"/>
      <c r="HV518" s="57"/>
      <c r="HW518" s="57"/>
      <c r="HX518" s="57"/>
      <c r="HY518" s="57"/>
      <c r="HZ518" s="57"/>
      <c r="IA518" s="57"/>
      <c r="IB518" s="57"/>
      <c r="IC518" s="57"/>
      <c r="ID518" s="57"/>
      <c r="IE518" s="57"/>
      <c r="IF518" s="57"/>
      <c r="IG518" s="57"/>
      <c r="IH518" s="57"/>
      <c r="II518" s="57"/>
      <c r="IJ518" s="57"/>
      <c r="IK518" s="57"/>
      <c r="IL518" s="57"/>
      <c r="IM518" s="57"/>
      <c r="IN518" s="57"/>
      <c r="IO518" s="57"/>
      <c r="IP518" s="57"/>
      <c r="IQ518" s="57"/>
      <c r="IR518" s="57"/>
      <c r="IS518" s="57"/>
      <c r="IT518" s="57"/>
      <c r="IU518" s="57"/>
      <c r="IV518" s="57"/>
      <c r="IW518" s="57"/>
      <c r="IX518" s="57"/>
      <c r="IY518" s="57"/>
      <c r="IZ518" s="57"/>
      <c r="JA518" s="57"/>
      <c r="JB518" s="57"/>
      <c r="JC518" s="57"/>
      <c r="JD518" s="57"/>
      <c r="JE518" s="57"/>
      <c r="JF518" s="57"/>
      <c r="JG518" s="57"/>
      <c r="JH518" s="57"/>
      <c r="JI518" s="57"/>
      <c r="JJ518" s="57"/>
      <c r="JK518" s="57"/>
      <c r="JL518" s="57"/>
      <c r="JM518" s="57"/>
      <c r="JN518" s="57"/>
      <c r="JO518" s="57"/>
      <c r="JP518" s="57"/>
      <c r="JQ518" s="57"/>
      <c r="JR518" s="57"/>
      <c r="JS518" s="57"/>
      <c r="JT518" s="57"/>
      <c r="JU518" s="57"/>
      <c r="JV518" s="57"/>
      <c r="JW518" s="57"/>
      <c r="JX518" s="57"/>
      <c r="JY518" s="57"/>
      <c r="JZ518" s="57"/>
      <c r="KA518" s="57"/>
      <c r="KB518" s="57"/>
      <c r="KC518" s="57"/>
      <c r="KD518" s="57"/>
      <c r="KE518" s="57"/>
      <c r="KF518" s="57"/>
      <c r="KG518" s="57"/>
      <c r="KH518" s="57"/>
      <c r="KI518" s="57"/>
      <c r="KJ518" s="57"/>
      <c r="KK518" s="57"/>
      <c r="KL518" s="57"/>
      <c r="KM518" s="57"/>
      <c r="KN518" s="57"/>
      <c r="KO518" s="57"/>
      <c r="KP518" s="57"/>
      <c r="KQ518" s="57"/>
      <c r="KR518" s="57"/>
      <c r="KS518" s="57"/>
      <c r="KT518" s="57"/>
      <c r="KU518" s="57"/>
      <c r="KV518" s="57"/>
      <c r="KW518" s="57"/>
      <c r="KX518" s="57"/>
      <c r="KY518" s="57"/>
      <c r="KZ518" s="57"/>
      <c r="LA518" s="57"/>
      <c r="LB518" s="57"/>
      <c r="LC518" s="57"/>
      <c r="LD518" s="57"/>
      <c r="LE518" s="57"/>
      <c r="LF518" s="57"/>
      <c r="LG518" s="57"/>
      <c r="LH518" s="57"/>
      <c r="LI518" s="57"/>
      <c r="LJ518" s="57"/>
      <c r="LK518" s="57"/>
      <c r="LL518" s="57"/>
      <c r="LM518" s="57"/>
      <c r="LN518" s="57"/>
      <c r="LO518" s="57"/>
      <c r="LP518" s="57"/>
      <c r="LQ518" s="57"/>
      <c r="LR518" s="57"/>
      <c r="LS518" s="57"/>
      <c r="LT518" s="57"/>
      <c r="LU518" s="57"/>
      <c r="LV518" s="57"/>
      <c r="LW518" s="57"/>
      <c r="LX518" s="57"/>
      <c r="LY518" s="57"/>
      <c r="LZ518" s="57"/>
      <c r="MA518" s="57"/>
      <c r="MB518" s="57"/>
      <c r="MC518" s="57"/>
      <c r="MD518" s="57"/>
      <c r="ME518" s="57"/>
      <c r="MF518" s="57"/>
      <c r="MG518" s="57"/>
      <c r="MH518" s="57"/>
      <c r="MI518" s="57"/>
      <c r="MJ518" s="57"/>
      <c r="MK518" s="57"/>
      <c r="ML518" s="57"/>
      <c r="MM518" s="57"/>
      <c r="MN518" s="57"/>
      <c r="MO518" s="57"/>
      <c r="MP518" s="57"/>
      <c r="MQ518" s="57"/>
      <c r="MR518" s="57"/>
      <c r="MS518" s="57"/>
      <c r="MT518" s="57"/>
      <c r="MU518" s="57"/>
      <c r="MV518" s="57"/>
      <c r="MW518" s="57"/>
      <c r="MX518" s="57"/>
      <c r="MY518" s="57"/>
      <c r="MZ518" s="57"/>
      <c r="NA518" s="57"/>
      <c r="NB518" s="57"/>
      <c r="NC518" s="57"/>
      <c r="ND518" s="57"/>
      <c r="NE518" s="57"/>
      <c r="NF518" s="57"/>
      <c r="NG518" s="57"/>
      <c r="NH518" s="57"/>
      <c r="NI518" s="57"/>
      <c r="NJ518" s="57"/>
      <c r="NK518" s="57"/>
      <c r="NL518" s="57"/>
      <c r="NM518" s="57"/>
      <c r="NN518" s="57"/>
      <c r="NO518" s="57"/>
      <c r="NP518" s="57"/>
      <c r="NQ518" s="57"/>
      <c r="NR518" s="57"/>
      <c r="NS518" s="57"/>
      <c r="NT518" s="57"/>
      <c r="NU518" s="57"/>
      <c r="NV518" s="57"/>
      <c r="NW518" s="57"/>
      <c r="NX518" s="57"/>
      <c r="NY518" s="57"/>
      <c r="NZ518" s="57"/>
      <c r="OA518" s="57"/>
      <c r="OB518" s="57"/>
      <c r="OC518" s="57"/>
      <c r="OD518" s="57"/>
      <c r="OE518" s="57"/>
      <c r="OF518" s="57"/>
      <c r="OG518" s="57"/>
      <c r="OH518" s="57"/>
      <c r="OI518" s="57"/>
      <c r="OJ518" s="57"/>
      <c r="OK518" s="57"/>
      <c r="OL518" s="57"/>
      <c r="OM518" s="57"/>
      <c r="ON518" s="57"/>
      <c r="OO518" s="57"/>
      <c r="OP518" s="57"/>
      <c r="OQ518" s="57"/>
      <c r="OR518" s="57"/>
      <c r="OS518" s="57"/>
      <c r="OT518" s="57"/>
      <c r="OU518" s="57"/>
      <c r="OV518" s="57"/>
      <c r="OW518" s="57"/>
      <c r="OX518" s="57"/>
      <c r="OY518" s="57"/>
      <c r="OZ518" s="57"/>
      <c r="PA518" s="57"/>
      <c r="PB518" s="57"/>
      <c r="PC518" s="57"/>
      <c r="PD518" s="57"/>
      <c r="PE518" s="57"/>
      <c r="PF518" s="57"/>
      <c r="PG518" s="57"/>
      <c r="PH518" s="57"/>
      <c r="PI518" s="57"/>
      <c r="PJ518" s="57"/>
      <c r="PK518" s="57"/>
      <c r="PL518" s="57"/>
      <c r="PM518" s="57"/>
      <c r="PN518" s="57"/>
      <c r="PO518" s="57"/>
      <c r="PP518" s="57"/>
      <c r="PQ518" s="57"/>
      <c r="PR518" s="57"/>
      <c r="PS518" s="57"/>
      <c r="PT518" s="57"/>
      <c r="PU518" s="57"/>
      <c r="PV518" s="57"/>
      <c r="PW518" s="57"/>
      <c r="PX518" s="57"/>
      <c r="PY518" s="57"/>
      <c r="PZ518" s="57"/>
      <c r="QA518" s="57"/>
      <c r="QB518" s="57"/>
      <c r="QC518" s="57"/>
      <c r="QD518" s="57"/>
      <c r="QE518" s="57"/>
      <c r="QF518" s="57"/>
      <c r="QG518" s="57"/>
      <c r="QH518" s="57"/>
      <c r="QI518" s="57"/>
      <c r="QJ518" s="57"/>
      <c r="QK518" s="57"/>
      <c r="QL518" s="57"/>
      <c r="QM518" s="57"/>
      <c r="QN518" s="57"/>
      <c r="QO518" s="57"/>
      <c r="QP518" s="57"/>
      <c r="QQ518" s="57"/>
      <c r="QR518" s="57"/>
      <c r="QS518" s="57"/>
      <c r="QT518" s="57"/>
      <c r="QU518" s="57"/>
      <c r="QV518" s="57"/>
      <c r="QW518" s="57"/>
      <c r="QX518" s="57"/>
      <c r="QY518" s="57"/>
      <c r="QZ518" s="57"/>
      <c r="RA518" s="57"/>
      <c r="RB518" s="57"/>
      <c r="RC518" s="57"/>
      <c r="RD518" s="57"/>
      <c r="RE518" s="57"/>
      <c r="RF518" s="57"/>
      <c r="RG518" s="57"/>
      <c r="RH518" s="57"/>
      <c r="RI518" s="57"/>
      <c r="RJ518" s="57"/>
      <c r="RK518" s="57"/>
      <c r="RL518" s="57"/>
      <c r="RM518" s="57"/>
      <c r="RN518" s="57"/>
      <c r="RO518" s="57"/>
      <c r="RP518" s="57"/>
      <c r="RQ518" s="57"/>
      <c r="RR518" s="57"/>
      <c r="RS518" s="57"/>
      <c r="RT518" s="57"/>
      <c r="RU518" s="57"/>
      <c r="RV518" s="57"/>
      <c r="RW518" s="57"/>
      <c r="RX518" s="57"/>
      <c r="RY518" s="57"/>
      <c r="RZ518" s="57"/>
      <c r="SA518" s="57"/>
      <c r="SB518" s="57"/>
      <c r="SC518" s="57"/>
      <c r="SD518" s="57"/>
      <c r="SE518" s="57"/>
      <c r="SF518" s="57"/>
      <c r="SG518" s="57"/>
      <c r="SH518" s="57"/>
      <c r="SI518" s="57"/>
      <c r="SJ518" s="57"/>
      <c r="SK518" s="57"/>
      <c r="SL518" s="57"/>
      <c r="SM518" s="57"/>
      <c r="SN518" s="57"/>
      <c r="SO518" s="57"/>
      <c r="SP518" s="57"/>
      <c r="SQ518" s="57"/>
      <c r="SR518" s="57"/>
      <c r="SS518" s="57"/>
      <c r="ST518" s="57"/>
      <c r="SU518" s="57"/>
      <c r="SV518" s="57"/>
      <c r="SW518" s="57"/>
      <c r="SX518" s="57"/>
      <c r="SY518" s="57"/>
      <c r="SZ518" s="57"/>
      <c r="TA518" s="57"/>
      <c r="TB518" s="57"/>
      <c r="TC518" s="57"/>
      <c r="TD518" s="57"/>
      <c r="TE518" s="57"/>
      <c r="TF518" s="57"/>
      <c r="TG518" s="57"/>
      <c r="TH518" s="57"/>
      <c r="TI518" s="57"/>
      <c r="TJ518" s="57"/>
      <c r="TK518" s="57"/>
      <c r="TL518" s="57"/>
      <c r="TM518" s="57"/>
      <c r="TN518" s="57"/>
      <c r="TO518" s="57"/>
      <c r="TP518" s="57"/>
      <c r="TQ518" s="57"/>
      <c r="TR518" s="57"/>
      <c r="TS518" s="57"/>
      <c r="TT518" s="57"/>
      <c r="TU518" s="57"/>
      <c r="TV518" s="57"/>
      <c r="TW518" s="57"/>
      <c r="TX518" s="57"/>
      <c r="TY518" s="57"/>
      <c r="TZ518" s="57"/>
      <c r="UA518" s="57"/>
      <c r="UB518" s="57"/>
      <c r="UC518" s="57"/>
      <c r="UD518" s="57"/>
      <c r="UE518" s="57"/>
      <c r="UF518" s="57"/>
      <c r="UG518" s="57"/>
      <c r="UH518" s="57"/>
      <c r="UI518" s="57"/>
      <c r="UJ518" s="57"/>
      <c r="UK518" s="57"/>
      <c r="UL518" s="57"/>
      <c r="UM518" s="57"/>
      <c r="UN518" s="57"/>
      <c r="UO518" s="57"/>
      <c r="UP518" s="57"/>
      <c r="UQ518" s="57"/>
      <c r="UR518" s="57"/>
      <c r="US518" s="57"/>
      <c r="UT518" s="57"/>
      <c r="UU518" s="57"/>
      <c r="UV518" s="57"/>
      <c r="UW518" s="57"/>
      <c r="UX518" s="57"/>
      <c r="UY518" s="57"/>
      <c r="UZ518" s="57"/>
      <c r="VA518" s="57"/>
      <c r="VB518" s="57"/>
      <c r="VC518" s="57"/>
      <c r="VD518" s="57"/>
      <c r="VE518" s="57"/>
      <c r="VF518" s="57"/>
      <c r="VG518" s="57"/>
      <c r="VH518" s="57"/>
      <c r="VI518" s="57"/>
      <c r="VJ518" s="57"/>
      <c r="VK518" s="57"/>
      <c r="VL518" s="57"/>
      <c r="VM518" s="57"/>
      <c r="VN518" s="57"/>
      <c r="VO518" s="57"/>
      <c r="VP518" s="57"/>
      <c r="VQ518" s="57"/>
      <c r="VR518" s="57"/>
      <c r="VS518" s="57"/>
      <c r="VT518" s="57"/>
      <c r="VU518" s="57"/>
      <c r="VV518" s="57"/>
      <c r="VW518" s="57"/>
      <c r="VX518" s="57"/>
      <c r="VY518" s="57"/>
      <c r="VZ518" s="57"/>
      <c r="WA518" s="57"/>
      <c r="WB518" s="57"/>
      <c r="WC518" s="57"/>
      <c r="WD518" s="57"/>
      <c r="WE518" s="57"/>
      <c r="WF518" s="57"/>
      <c r="WG518" s="57"/>
      <c r="WH518" s="57"/>
      <c r="WI518" s="57"/>
      <c r="WJ518" s="57"/>
      <c r="WK518" s="57"/>
      <c r="WL518" s="57"/>
      <c r="WM518" s="57"/>
      <c r="WN518" s="57"/>
      <c r="WO518" s="57"/>
      <c r="WP518" s="57"/>
      <c r="WQ518" s="57"/>
      <c r="WR518" s="57"/>
      <c r="WS518" s="57"/>
      <c r="WT518" s="57"/>
      <c r="WU518" s="57"/>
      <c r="WV518" s="57"/>
      <c r="WW518" s="57"/>
      <c r="WX518" s="57"/>
      <c r="WY518" s="57"/>
      <c r="WZ518" s="57"/>
      <c r="XA518" s="57"/>
      <c r="XB518" s="57"/>
      <c r="XC518" s="57"/>
      <c r="XD518" s="57"/>
      <c r="XE518" s="57"/>
      <c r="XF518" s="57"/>
      <c r="XG518" s="57"/>
      <c r="XH518" s="57"/>
      <c r="XI518" s="57"/>
      <c r="XJ518" s="57"/>
      <c r="XK518" s="57"/>
      <c r="XL518" s="57"/>
      <c r="XM518" s="57"/>
      <c r="XN518" s="57"/>
      <c r="XO518" s="57"/>
      <c r="XP518" s="57"/>
      <c r="XQ518" s="57"/>
      <c r="XR518" s="57"/>
      <c r="XS518" s="57"/>
      <c r="XT518" s="57"/>
      <c r="XU518" s="57"/>
      <c r="XV518" s="57"/>
      <c r="XW518" s="57"/>
    </row>
    <row r="519">
      <c r="AI519" s="57"/>
      <c r="BR519" s="57"/>
      <c r="DA519" s="57"/>
      <c r="EJ519" s="57"/>
      <c r="EK519" s="57"/>
      <c r="EL519" s="57"/>
      <c r="EM519" s="57"/>
      <c r="EN519" s="57"/>
      <c r="EO519" s="57"/>
      <c r="EP519" s="57"/>
      <c r="EQ519" s="57"/>
      <c r="ER519" s="57"/>
      <c r="ES519" s="57"/>
      <c r="ET519" s="57"/>
      <c r="EU519" s="57"/>
      <c r="EV519" s="57"/>
      <c r="EW519" s="57"/>
      <c r="EX519" s="57"/>
      <c r="EY519" s="57"/>
      <c r="EZ519" s="57"/>
      <c r="FA519" s="57"/>
      <c r="FB519" s="57"/>
      <c r="FC519" s="57"/>
      <c r="FD519" s="57"/>
      <c r="FE519" s="57"/>
      <c r="FF519" s="57"/>
      <c r="FG519" s="57"/>
      <c r="FH519" s="57"/>
      <c r="FI519" s="57"/>
      <c r="FJ519" s="57"/>
      <c r="FK519" s="57"/>
      <c r="FL519" s="57"/>
      <c r="FM519" s="57"/>
      <c r="FN519" s="57"/>
      <c r="FO519" s="57"/>
      <c r="FP519" s="57"/>
      <c r="FQ519" s="57"/>
      <c r="FR519" s="57"/>
      <c r="FS519" s="57"/>
      <c r="FT519" s="57"/>
      <c r="FU519" s="57"/>
      <c r="FV519" s="57"/>
      <c r="FW519" s="57"/>
      <c r="FX519" s="57"/>
      <c r="FY519" s="57"/>
      <c r="FZ519" s="57"/>
      <c r="GA519" s="57"/>
      <c r="GB519" s="57"/>
      <c r="GC519" s="57"/>
      <c r="GD519" s="57"/>
      <c r="GE519" s="57"/>
      <c r="GF519" s="57"/>
      <c r="GG519" s="57"/>
      <c r="GH519" s="57"/>
      <c r="GI519" s="57"/>
      <c r="GJ519" s="57"/>
      <c r="GK519" s="57"/>
      <c r="GL519" s="57"/>
      <c r="GM519" s="57"/>
      <c r="GN519" s="57"/>
      <c r="GO519" s="57"/>
      <c r="GP519" s="57"/>
      <c r="GQ519" s="57"/>
      <c r="GR519" s="57"/>
      <c r="GS519" s="57"/>
      <c r="GT519" s="57"/>
      <c r="GU519" s="57"/>
      <c r="GV519" s="57"/>
      <c r="GW519" s="57"/>
      <c r="GX519" s="57"/>
      <c r="GY519" s="57"/>
      <c r="GZ519" s="57"/>
      <c r="HA519" s="57"/>
      <c r="HB519" s="57"/>
      <c r="HC519" s="57"/>
      <c r="HD519" s="57"/>
      <c r="HE519" s="57"/>
      <c r="HF519" s="57"/>
      <c r="HG519" s="57"/>
      <c r="HH519" s="57"/>
      <c r="HI519" s="57"/>
      <c r="HJ519" s="57"/>
      <c r="HK519" s="57"/>
      <c r="HL519" s="57"/>
      <c r="HM519" s="57"/>
      <c r="HN519" s="57"/>
      <c r="HO519" s="57"/>
      <c r="HP519" s="57"/>
      <c r="HQ519" s="57"/>
      <c r="HR519" s="57"/>
      <c r="HS519" s="57"/>
      <c r="HT519" s="57"/>
      <c r="HU519" s="57"/>
      <c r="HV519" s="57"/>
      <c r="HW519" s="57"/>
      <c r="HX519" s="57"/>
      <c r="HY519" s="57"/>
      <c r="HZ519" s="57"/>
      <c r="IA519" s="57"/>
      <c r="IB519" s="57"/>
      <c r="IC519" s="57"/>
      <c r="ID519" s="57"/>
      <c r="IE519" s="57"/>
      <c r="IF519" s="57"/>
      <c r="IG519" s="57"/>
      <c r="IH519" s="57"/>
      <c r="II519" s="57"/>
      <c r="IJ519" s="57"/>
      <c r="IK519" s="57"/>
      <c r="IL519" s="57"/>
      <c r="IM519" s="57"/>
      <c r="IN519" s="57"/>
      <c r="IO519" s="57"/>
      <c r="IP519" s="57"/>
      <c r="IQ519" s="57"/>
      <c r="IR519" s="57"/>
      <c r="IS519" s="57"/>
      <c r="IT519" s="57"/>
      <c r="IU519" s="57"/>
      <c r="IV519" s="57"/>
      <c r="IW519" s="57"/>
      <c r="IX519" s="57"/>
      <c r="IY519" s="57"/>
      <c r="IZ519" s="57"/>
      <c r="JA519" s="57"/>
      <c r="JB519" s="57"/>
      <c r="JC519" s="57"/>
      <c r="JD519" s="57"/>
      <c r="JE519" s="57"/>
      <c r="JF519" s="57"/>
      <c r="JG519" s="57"/>
      <c r="JH519" s="57"/>
      <c r="JI519" s="57"/>
      <c r="JJ519" s="57"/>
      <c r="JK519" s="57"/>
      <c r="JL519" s="57"/>
      <c r="JM519" s="57"/>
      <c r="JN519" s="57"/>
      <c r="JO519" s="57"/>
      <c r="JP519" s="57"/>
      <c r="JQ519" s="57"/>
      <c r="JR519" s="57"/>
      <c r="JS519" s="57"/>
      <c r="JT519" s="57"/>
      <c r="JU519" s="57"/>
      <c r="JV519" s="57"/>
      <c r="JW519" s="57"/>
      <c r="JX519" s="57"/>
      <c r="JY519" s="57"/>
      <c r="JZ519" s="57"/>
      <c r="KA519" s="57"/>
      <c r="KB519" s="57"/>
      <c r="KC519" s="57"/>
      <c r="KD519" s="57"/>
      <c r="KE519" s="57"/>
      <c r="KF519" s="57"/>
      <c r="KG519" s="57"/>
      <c r="KH519" s="57"/>
      <c r="KI519" s="57"/>
      <c r="KJ519" s="57"/>
      <c r="KK519" s="57"/>
      <c r="KL519" s="57"/>
      <c r="KM519" s="57"/>
      <c r="KN519" s="57"/>
      <c r="KO519" s="57"/>
      <c r="KP519" s="57"/>
      <c r="KQ519" s="57"/>
      <c r="KR519" s="57"/>
      <c r="KS519" s="57"/>
      <c r="KT519" s="57"/>
      <c r="KU519" s="57"/>
      <c r="KV519" s="57"/>
      <c r="KW519" s="57"/>
      <c r="KX519" s="57"/>
      <c r="KY519" s="57"/>
      <c r="KZ519" s="57"/>
      <c r="LA519" s="57"/>
      <c r="LB519" s="57"/>
      <c r="LC519" s="57"/>
      <c r="LD519" s="57"/>
      <c r="LE519" s="57"/>
      <c r="LF519" s="57"/>
      <c r="LG519" s="57"/>
      <c r="LH519" s="57"/>
      <c r="LI519" s="57"/>
      <c r="LJ519" s="57"/>
      <c r="LK519" s="57"/>
      <c r="LL519" s="57"/>
      <c r="LM519" s="57"/>
      <c r="LN519" s="57"/>
      <c r="LO519" s="57"/>
      <c r="LP519" s="57"/>
      <c r="LQ519" s="57"/>
      <c r="LR519" s="57"/>
      <c r="LS519" s="57"/>
      <c r="LT519" s="57"/>
      <c r="LU519" s="57"/>
      <c r="LV519" s="57"/>
      <c r="LW519" s="57"/>
      <c r="LX519" s="57"/>
      <c r="LY519" s="57"/>
      <c r="LZ519" s="57"/>
      <c r="MA519" s="57"/>
      <c r="MB519" s="57"/>
      <c r="MC519" s="57"/>
      <c r="MD519" s="57"/>
      <c r="ME519" s="57"/>
      <c r="MF519" s="57"/>
      <c r="MG519" s="57"/>
      <c r="MH519" s="57"/>
      <c r="MI519" s="57"/>
      <c r="MJ519" s="57"/>
      <c r="MK519" s="57"/>
      <c r="ML519" s="57"/>
      <c r="MM519" s="57"/>
      <c r="MN519" s="57"/>
      <c r="MO519" s="57"/>
      <c r="MP519" s="57"/>
      <c r="MQ519" s="57"/>
      <c r="MR519" s="57"/>
      <c r="MS519" s="57"/>
      <c r="MT519" s="57"/>
      <c r="MU519" s="57"/>
      <c r="MV519" s="57"/>
      <c r="MW519" s="57"/>
      <c r="MX519" s="57"/>
      <c r="MY519" s="57"/>
      <c r="MZ519" s="57"/>
      <c r="NA519" s="57"/>
      <c r="NB519" s="57"/>
      <c r="NC519" s="57"/>
      <c r="ND519" s="57"/>
      <c r="NE519" s="57"/>
      <c r="NF519" s="57"/>
      <c r="NG519" s="57"/>
      <c r="NH519" s="57"/>
      <c r="NI519" s="57"/>
      <c r="NJ519" s="57"/>
      <c r="NK519" s="57"/>
      <c r="NL519" s="57"/>
      <c r="NM519" s="57"/>
      <c r="NN519" s="57"/>
      <c r="NO519" s="57"/>
      <c r="NP519" s="57"/>
      <c r="NQ519" s="57"/>
      <c r="NR519" s="57"/>
      <c r="NS519" s="57"/>
      <c r="NT519" s="57"/>
      <c r="NU519" s="57"/>
      <c r="NV519" s="57"/>
      <c r="NW519" s="57"/>
      <c r="NX519" s="57"/>
      <c r="NY519" s="57"/>
      <c r="NZ519" s="57"/>
      <c r="OA519" s="57"/>
      <c r="OB519" s="57"/>
      <c r="OC519" s="57"/>
      <c r="OD519" s="57"/>
      <c r="OE519" s="57"/>
      <c r="OF519" s="57"/>
      <c r="OG519" s="57"/>
      <c r="OH519" s="57"/>
      <c r="OI519" s="57"/>
      <c r="OJ519" s="57"/>
      <c r="OK519" s="57"/>
      <c r="OL519" s="57"/>
      <c r="OM519" s="57"/>
      <c r="ON519" s="57"/>
      <c r="OO519" s="57"/>
      <c r="OP519" s="57"/>
      <c r="OQ519" s="57"/>
      <c r="OR519" s="57"/>
      <c r="OS519" s="57"/>
      <c r="OT519" s="57"/>
      <c r="OU519" s="57"/>
      <c r="OV519" s="57"/>
      <c r="OW519" s="57"/>
      <c r="OX519" s="57"/>
      <c r="OY519" s="57"/>
      <c r="OZ519" s="57"/>
      <c r="PA519" s="57"/>
      <c r="PB519" s="57"/>
      <c r="PC519" s="57"/>
      <c r="PD519" s="57"/>
      <c r="PE519" s="57"/>
      <c r="PF519" s="57"/>
      <c r="PG519" s="57"/>
      <c r="PH519" s="57"/>
      <c r="PI519" s="57"/>
      <c r="PJ519" s="57"/>
      <c r="PK519" s="57"/>
      <c r="PL519" s="57"/>
      <c r="PM519" s="57"/>
      <c r="PN519" s="57"/>
      <c r="PO519" s="57"/>
      <c r="PP519" s="57"/>
      <c r="PQ519" s="57"/>
      <c r="PR519" s="57"/>
      <c r="PS519" s="57"/>
      <c r="PT519" s="57"/>
      <c r="PU519" s="57"/>
      <c r="PV519" s="57"/>
      <c r="PW519" s="57"/>
      <c r="PX519" s="57"/>
      <c r="PY519" s="57"/>
      <c r="PZ519" s="57"/>
      <c r="QA519" s="57"/>
      <c r="QB519" s="57"/>
      <c r="QC519" s="57"/>
      <c r="QD519" s="57"/>
      <c r="QE519" s="57"/>
      <c r="QF519" s="57"/>
      <c r="QG519" s="57"/>
      <c r="QH519" s="57"/>
      <c r="QI519" s="57"/>
      <c r="QJ519" s="57"/>
      <c r="QK519" s="57"/>
      <c r="QL519" s="57"/>
      <c r="QM519" s="57"/>
      <c r="QN519" s="57"/>
      <c r="QO519" s="57"/>
      <c r="QP519" s="57"/>
      <c r="QQ519" s="57"/>
      <c r="QR519" s="57"/>
      <c r="QS519" s="57"/>
      <c r="QT519" s="57"/>
      <c r="QU519" s="57"/>
      <c r="QV519" s="57"/>
      <c r="QW519" s="57"/>
      <c r="QX519" s="57"/>
      <c r="QY519" s="57"/>
      <c r="QZ519" s="57"/>
      <c r="RA519" s="57"/>
      <c r="RB519" s="57"/>
      <c r="RC519" s="57"/>
      <c r="RD519" s="57"/>
      <c r="RE519" s="57"/>
      <c r="RF519" s="57"/>
      <c r="RG519" s="57"/>
      <c r="RH519" s="57"/>
      <c r="RI519" s="57"/>
      <c r="RJ519" s="57"/>
      <c r="RK519" s="57"/>
      <c r="RL519" s="57"/>
      <c r="RM519" s="57"/>
      <c r="RN519" s="57"/>
      <c r="RO519" s="57"/>
      <c r="RP519" s="57"/>
      <c r="RQ519" s="57"/>
      <c r="RR519" s="57"/>
      <c r="RS519" s="57"/>
      <c r="RT519" s="57"/>
      <c r="RU519" s="57"/>
      <c r="RV519" s="57"/>
      <c r="RW519" s="57"/>
      <c r="RX519" s="57"/>
      <c r="RY519" s="57"/>
      <c r="RZ519" s="57"/>
      <c r="SA519" s="57"/>
      <c r="SB519" s="57"/>
      <c r="SC519" s="57"/>
      <c r="SD519" s="57"/>
      <c r="SE519" s="57"/>
      <c r="SF519" s="57"/>
      <c r="SG519" s="57"/>
      <c r="SH519" s="57"/>
      <c r="SI519" s="57"/>
      <c r="SJ519" s="57"/>
      <c r="SK519" s="57"/>
      <c r="SL519" s="57"/>
      <c r="SM519" s="57"/>
      <c r="SN519" s="57"/>
      <c r="SO519" s="57"/>
      <c r="SP519" s="57"/>
      <c r="SQ519" s="57"/>
      <c r="SR519" s="57"/>
      <c r="SS519" s="57"/>
      <c r="ST519" s="57"/>
      <c r="SU519" s="57"/>
      <c r="SV519" s="57"/>
      <c r="SW519" s="57"/>
      <c r="SX519" s="57"/>
      <c r="SY519" s="57"/>
      <c r="SZ519" s="57"/>
      <c r="TA519" s="57"/>
      <c r="TB519" s="57"/>
      <c r="TC519" s="57"/>
      <c r="TD519" s="57"/>
      <c r="TE519" s="57"/>
      <c r="TF519" s="57"/>
      <c r="TG519" s="57"/>
      <c r="TH519" s="57"/>
      <c r="TI519" s="57"/>
      <c r="TJ519" s="57"/>
      <c r="TK519" s="57"/>
      <c r="TL519" s="57"/>
      <c r="TM519" s="57"/>
      <c r="TN519" s="57"/>
      <c r="TO519" s="57"/>
      <c r="TP519" s="57"/>
      <c r="TQ519" s="57"/>
      <c r="TR519" s="57"/>
      <c r="TS519" s="57"/>
      <c r="TT519" s="57"/>
      <c r="TU519" s="57"/>
      <c r="TV519" s="57"/>
      <c r="TW519" s="57"/>
      <c r="TX519" s="57"/>
      <c r="TY519" s="57"/>
      <c r="TZ519" s="57"/>
      <c r="UA519" s="57"/>
      <c r="UB519" s="57"/>
      <c r="UC519" s="57"/>
      <c r="UD519" s="57"/>
      <c r="UE519" s="57"/>
      <c r="UF519" s="57"/>
      <c r="UG519" s="57"/>
      <c r="UH519" s="57"/>
      <c r="UI519" s="57"/>
      <c r="UJ519" s="57"/>
      <c r="UK519" s="57"/>
      <c r="UL519" s="57"/>
      <c r="UM519" s="57"/>
      <c r="UN519" s="57"/>
      <c r="UO519" s="57"/>
      <c r="UP519" s="57"/>
      <c r="UQ519" s="57"/>
      <c r="UR519" s="57"/>
      <c r="US519" s="57"/>
      <c r="UT519" s="57"/>
      <c r="UU519" s="57"/>
      <c r="UV519" s="57"/>
      <c r="UW519" s="57"/>
      <c r="UX519" s="57"/>
      <c r="UY519" s="57"/>
      <c r="UZ519" s="57"/>
      <c r="VA519" s="57"/>
      <c r="VB519" s="57"/>
      <c r="VC519" s="57"/>
      <c r="VD519" s="57"/>
      <c r="VE519" s="57"/>
      <c r="VF519" s="57"/>
      <c r="VG519" s="57"/>
      <c r="VH519" s="57"/>
      <c r="VI519" s="57"/>
      <c r="VJ519" s="57"/>
      <c r="VK519" s="57"/>
      <c r="VL519" s="57"/>
      <c r="VM519" s="57"/>
      <c r="VN519" s="57"/>
      <c r="VO519" s="57"/>
      <c r="VP519" s="57"/>
      <c r="VQ519" s="57"/>
      <c r="VR519" s="57"/>
      <c r="VS519" s="57"/>
      <c r="VT519" s="57"/>
      <c r="VU519" s="57"/>
      <c r="VV519" s="57"/>
      <c r="VW519" s="57"/>
      <c r="VX519" s="57"/>
      <c r="VY519" s="57"/>
      <c r="VZ519" s="57"/>
      <c r="WA519" s="57"/>
      <c r="WB519" s="57"/>
      <c r="WC519" s="57"/>
      <c r="WD519" s="57"/>
      <c r="WE519" s="57"/>
      <c r="WF519" s="57"/>
      <c r="WG519" s="57"/>
      <c r="WH519" s="57"/>
      <c r="WI519" s="57"/>
      <c r="WJ519" s="57"/>
      <c r="WK519" s="57"/>
      <c r="WL519" s="57"/>
      <c r="WM519" s="57"/>
      <c r="WN519" s="57"/>
      <c r="WO519" s="57"/>
      <c r="WP519" s="57"/>
      <c r="WQ519" s="57"/>
      <c r="WR519" s="57"/>
      <c r="WS519" s="57"/>
      <c r="WT519" s="57"/>
      <c r="WU519" s="57"/>
      <c r="WV519" s="57"/>
      <c r="WW519" s="57"/>
      <c r="WX519" s="57"/>
      <c r="WY519" s="57"/>
      <c r="WZ519" s="57"/>
      <c r="XA519" s="57"/>
      <c r="XB519" s="57"/>
      <c r="XC519" s="57"/>
      <c r="XD519" s="57"/>
      <c r="XE519" s="57"/>
      <c r="XF519" s="57"/>
      <c r="XG519" s="57"/>
      <c r="XH519" s="57"/>
      <c r="XI519" s="57"/>
      <c r="XJ519" s="57"/>
      <c r="XK519" s="57"/>
      <c r="XL519" s="57"/>
      <c r="XM519" s="57"/>
      <c r="XN519" s="57"/>
      <c r="XO519" s="57"/>
      <c r="XP519" s="57"/>
      <c r="XQ519" s="57"/>
      <c r="XR519" s="57"/>
      <c r="XS519" s="57"/>
      <c r="XT519" s="57"/>
      <c r="XU519" s="57"/>
      <c r="XV519" s="57"/>
      <c r="XW519" s="57"/>
    </row>
    <row r="520">
      <c r="AI520" s="57"/>
      <c r="BR520" s="57"/>
      <c r="DA520" s="57"/>
      <c r="EJ520" s="57"/>
      <c r="EK520" s="57"/>
      <c r="EL520" s="57"/>
      <c r="EM520" s="57"/>
      <c r="EN520" s="57"/>
      <c r="EO520" s="57"/>
      <c r="EP520" s="57"/>
      <c r="EQ520" s="57"/>
      <c r="ER520" s="57"/>
      <c r="ES520" s="57"/>
      <c r="ET520" s="57"/>
      <c r="EU520" s="57"/>
      <c r="EV520" s="57"/>
      <c r="EW520" s="57"/>
      <c r="EX520" s="57"/>
      <c r="EY520" s="57"/>
      <c r="EZ520" s="57"/>
      <c r="FA520" s="57"/>
      <c r="FB520" s="57"/>
      <c r="FC520" s="57"/>
      <c r="FD520" s="57"/>
      <c r="FE520" s="57"/>
      <c r="FF520" s="57"/>
      <c r="FG520" s="57"/>
      <c r="FH520" s="57"/>
      <c r="FI520" s="57"/>
      <c r="FJ520" s="57"/>
      <c r="FK520" s="57"/>
      <c r="FL520" s="57"/>
      <c r="FM520" s="57"/>
      <c r="FN520" s="57"/>
      <c r="FO520" s="57"/>
      <c r="FP520" s="57"/>
      <c r="FQ520" s="57"/>
      <c r="FR520" s="57"/>
      <c r="FS520" s="57"/>
      <c r="FT520" s="57"/>
      <c r="FU520" s="57"/>
      <c r="FV520" s="57"/>
      <c r="FW520" s="57"/>
      <c r="FX520" s="57"/>
      <c r="FY520" s="57"/>
      <c r="FZ520" s="57"/>
      <c r="GA520" s="57"/>
      <c r="GB520" s="57"/>
      <c r="GC520" s="57"/>
      <c r="GD520" s="57"/>
      <c r="GE520" s="57"/>
      <c r="GF520" s="57"/>
      <c r="GG520" s="57"/>
      <c r="GH520" s="57"/>
      <c r="GI520" s="57"/>
      <c r="GJ520" s="57"/>
      <c r="GK520" s="57"/>
      <c r="GL520" s="57"/>
      <c r="GM520" s="57"/>
      <c r="GN520" s="57"/>
      <c r="GO520" s="57"/>
      <c r="GP520" s="57"/>
      <c r="GQ520" s="57"/>
      <c r="GR520" s="57"/>
      <c r="GS520" s="57"/>
      <c r="GT520" s="57"/>
      <c r="GU520" s="57"/>
      <c r="GV520" s="57"/>
      <c r="GW520" s="57"/>
      <c r="GX520" s="57"/>
      <c r="GY520" s="57"/>
      <c r="GZ520" s="57"/>
      <c r="HA520" s="57"/>
      <c r="HB520" s="57"/>
      <c r="HC520" s="57"/>
      <c r="HD520" s="57"/>
      <c r="HE520" s="57"/>
      <c r="HF520" s="57"/>
      <c r="HG520" s="57"/>
      <c r="HH520" s="57"/>
      <c r="HI520" s="57"/>
      <c r="HJ520" s="57"/>
      <c r="HK520" s="57"/>
      <c r="HL520" s="57"/>
      <c r="HM520" s="57"/>
      <c r="HN520" s="57"/>
      <c r="HO520" s="57"/>
      <c r="HP520" s="57"/>
      <c r="HQ520" s="57"/>
      <c r="HR520" s="57"/>
      <c r="HS520" s="57"/>
      <c r="HT520" s="57"/>
      <c r="HU520" s="57"/>
      <c r="HV520" s="57"/>
      <c r="HW520" s="57"/>
      <c r="HX520" s="57"/>
      <c r="HY520" s="57"/>
      <c r="HZ520" s="57"/>
      <c r="IA520" s="57"/>
      <c r="IB520" s="57"/>
      <c r="IC520" s="57"/>
      <c r="ID520" s="57"/>
      <c r="IE520" s="57"/>
      <c r="IF520" s="57"/>
      <c r="IG520" s="57"/>
      <c r="IH520" s="57"/>
      <c r="II520" s="57"/>
      <c r="IJ520" s="57"/>
      <c r="IK520" s="57"/>
      <c r="IL520" s="57"/>
      <c r="IM520" s="57"/>
      <c r="IN520" s="57"/>
      <c r="IO520" s="57"/>
      <c r="IP520" s="57"/>
      <c r="IQ520" s="57"/>
      <c r="IR520" s="57"/>
      <c r="IS520" s="57"/>
      <c r="IT520" s="57"/>
      <c r="IU520" s="57"/>
      <c r="IV520" s="57"/>
      <c r="IW520" s="57"/>
      <c r="IX520" s="57"/>
      <c r="IY520" s="57"/>
      <c r="IZ520" s="57"/>
      <c r="JA520" s="57"/>
      <c r="JB520" s="57"/>
      <c r="JC520" s="57"/>
      <c r="JD520" s="57"/>
      <c r="JE520" s="57"/>
      <c r="JF520" s="57"/>
      <c r="JG520" s="57"/>
      <c r="JH520" s="57"/>
      <c r="JI520" s="57"/>
      <c r="JJ520" s="57"/>
      <c r="JK520" s="57"/>
      <c r="JL520" s="57"/>
      <c r="JM520" s="57"/>
      <c r="JN520" s="57"/>
      <c r="JO520" s="57"/>
      <c r="JP520" s="57"/>
      <c r="JQ520" s="57"/>
      <c r="JR520" s="57"/>
      <c r="JS520" s="57"/>
      <c r="JT520" s="57"/>
      <c r="JU520" s="57"/>
      <c r="JV520" s="57"/>
      <c r="JW520" s="57"/>
      <c r="JX520" s="57"/>
      <c r="JY520" s="57"/>
      <c r="JZ520" s="57"/>
      <c r="KA520" s="57"/>
      <c r="KB520" s="57"/>
      <c r="KC520" s="57"/>
      <c r="KD520" s="57"/>
      <c r="KE520" s="57"/>
      <c r="KF520" s="57"/>
      <c r="KG520" s="57"/>
      <c r="KH520" s="57"/>
      <c r="KI520" s="57"/>
      <c r="KJ520" s="57"/>
      <c r="KK520" s="57"/>
      <c r="KL520" s="57"/>
      <c r="KM520" s="57"/>
      <c r="KN520" s="57"/>
      <c r="KO520" s="57"/>
      <c r="KP520" s="57"/>
      <c r="KQ520" s="57"/>
      <c r="KR520" s="57"/>
      <c r="KS520" s="57"/>
      <c r="KT520" s="57"/>
      <c r="KU520" s="57"/>
      <c r="KV520" s="57"/>
      <c r="KW520" s="57"/>
      <c r="KX520" s="57"/>
      <c r="KY520" s="57"/>
      <c r="KZ520" s="57"/>
      <c r="LA520" s="57"/>
      <c r="LB520" s="57"/>
      <c r="LC520" s="57"/>
      <c r="LD520" s="57"/>
      <c r="LE520" s="57"/>
      <c r="LF520" s="57"/>
      <c r="LG520" s="57"/>
      <c r="LH520" s="57"/>
      <c r="LI520" s="57"/>
      <c r="LJ520" s="57"/>
      <c r="LK520" s="57"/>
      <c r="LL520" s="57"/>
      <c r="LM520" s="57"/>
      <c r="LN520" s="57"/>
      <c r="LO520" s="57"/>
      <c r="LP520" s="57"/>
      <c r="LQ520" s="57"/>
      <c r="LR520" s="57"/>
      <c r="LS520" s="57"/>
      <c r="LT520" s="57"/>
      <c r="LU520" s="57"/>
      <c r="LV520" s="57"/>
      <c r="LW520" s="57"/>
      <c r="LX520" s="57"/>
      <c r="LY520" s="57"/>
      <c r="LZ520" s="57"/>
      <c r="MA520" s="57"/>
      <c r="MB520" s="57"/>
      <c r="MC520" s="57"/>
      <c r="MD520" s="57"/>
      <c r="ME520" s="57"/>
      <c r="MF520" s="57"/>
      <c r="MG520" s="57"/>
      <c r="MH520" s="57"/>
      <c r="MI520" s="57"/>
      <c r="MJ520" s="57"/>
      <c r="MK520" s="57"/>
      <c r="ML520" s="57"/>
      <c r="MM520" s="57"/>
      <c r="MN520" s="57"/>
      <c r="MO520" s="57"/>
      <c r="MP520" s="57"/>
      <c r="MQ520" s="57"/>
      <c r="MR520" s="57"/>
      <c r="MS520" s="57"/>
      <c r="MT520" s="57"/>
      <c r="MU520" s="57"/>
      <c r="MV520" s="57"/>
      <c r="MW520" s="57"/>
      <c r="MX520" s="57"/>
      <c r="MY520" s="57"/>
      <c r="MZ520" s="57"/>
      <c r="NA520" s="57"/>
      <c r="NB520" s="57"/>
      <c r="NC520" s="57"/>
      <c r="ND520" s="57"/>
      <c r="NE520" s="57"/>
      <c r="NF520" s="57"/>
      <c r="NG520" s="57"/>
      <c r="NH520" s="57"/>
      <c r="NI520" s="57"/>
      <c r="NJ520" s="57"/>
      <c r="NK520" s="57"/>
      <c r="NL520" s="57"/>
      <c r="NM520" s="57"/>
      <c r="NN520" s="57"/>
      <c r="NO520" s="57"/>
      <c r="NP520" s="57"/>
      <c r="NQ520" s="57"/>
      <c r="NR520" s="57"/>
      <c r="NS520" s="57"/>
      <c r="NT520" s="57"/>
      <c r="NU520" s="57"/>
      <c r="NV520" s="57"/>
      <c r="NW520" s="57"/>
      <c r="NX520" s="57"/>
      <c r="NY520" s="57"/>
      <c r="NZ520" s="57"/>
      <c r="OA520" s="57"/>
      <c r="OB520" s="57"/>
      <c r="OC520" s="57"/>
      <c r="OD520" s="57"/>
      <c r="OE520" s="57"/>
      <c r="OF520" s="57"/>
      <c r="OG520" s="57"/>
      <c r="OH520" s="57"/>
      <c r="OI520" s="57"/>
      <c r="OJ520" s="57"/>
      <c r="OK520" s="57"/>
      <c r="OL520" s="57"/>
      <c r="OM520" s="57"/>
      <c r="ON520" s="57"/>
      <c r="OO520" s="57"/>
      <c r="OP520" s="57"/>
      <c r="OQ520" s="57"/>
      <c r="OR520" s="57"/>
      <c r="OS520" s="57"/>
      <c r="OT520" s="57"/>
      <c r="OU520" s="57"/>
      <c r="OV520" s="57"/>
      <c r="OW520" s="57"/>
      <c r="OX520" s="57"/>
      <c r="OY520" s="57"/>
      <c r="OZ520" s="57"/>
      <c r="PA520" s="57"/>
      <c r="PB520" s="57"/>
      <c r="PC520" s="57"/>
      <c r="PD520" s="57"/>
      <c r="PE520" s="57"/>
      <c r="PF520" s="57"/>
      <c r="PG520" s="57"/>
      <c r="PH520" s="57"/>
      <c r="PI520" s="57"/>
      <c r="PJ520" s="57"/>
      <c r="PK520" s="57"/>
      <c r="PL520" s="57"/>
      <c r="PM520" s="57"/>
      <c r="PN520" s="57"/>
      <c r="PO520" s="57"/>
      <c r="PP520" s="57"/>
      <c r="PQ520" s="57"/>
      <c r="PR520" s="57"/>
      <c r="PS520" s="57"/>
      <c r="PT520" s="57"/>
      <c r="PU520" s="57"/>
      <c r="PV520" s="57"/>
      <c r="PW520" s="57"/>
      <c r="PX520" s="57"/>
      <c r="PY520" s="57"/>
      <c r="PZ520" s="57"/>
      <c r="QA520" s="57"/>
      <c r="QB520" s="57"/>
      <c r="QC520" s="57"/>
      <c r="QD520" s="57"/>
      <c r="QE520" s="57"/>
      <c r="QF520" s="57"/>
      <c r="QG520" s="57"/>
      <c r="QH520" s="57"/>
      <c r="QI520" s="57"/>
      <c r="QJ520" s="57"/>
      <c r="QK520" s="57"/>
      <c r="QL520" s="57"/>
      <c r="QM520" s="57"/>
      <c r="QN520" s="57"/>
      <c r="QO520" s="57"/>
      <c r="QP520" s="57"/>
      <c r="QQ520" s="57"/>
      <c r="QR520" s="57"/>
      <c r="QS520" s="57"/>
      <c r="QT520" s="57"/>
      <c r="QU520" s="57"/>
      <c r="QV520" s="57"/>
      <c r="QW520" s="57"/>
      <c r="QX520" s="57"/>
      <c r="QY520" s="57"/>
      <c r="QZ520" s="57"/>
      <c r="RA520" s="57"/>
      <c r="RB520" s="57"/>
      <c r="RC520" s="57"/>
      <c r="RD520" s="57"/>
      <c r="RE520" s="57"/>
      <c r="RF520" s="57"/>
      <c r="RG520" s="57"/>
      <c r="RH520" s="57"/>
      <c r="RI520" s="57"/>
      <c r="RJ520" s="57"/>
      <c r="RK520" s="57"/>
      <c r="RL520" s="57"/>
      <c r="RM520" s="57"/>
      <c r="RN520" s="57"/>
      <c r="RO520" s="57"/>
      <c r="RP520" s="57"/>
      <c r="RQ520" s="57"/>
      <c r="RR520" s="57"/>
      <c r="RS520" s="57"/>
      <c r="RT520" s="57"/>
      <c r="RU520" s="57"/>
      <c r="RV520" s="57"/>
      <c r="RW520" s="57"/>
      <c r="RX520" s="57"/>
      <c r="RY520" s="57"/>
      <c r="RZ520" s="57"/>
      <c r="SA520" s="57"/>
      <c r="SB520" s="57"/>
      <c r="SC520" s="57"/>
      <c r="SD520" s="57"/>
      <c r="SE520" s="57"/>
      <c r="SF520" s="57"/>
      <c r="SG520" s="57"/>
      <c r="SH520" s="57"/>
      <c r="SI520" s="57"/>
      <c r="SJ520" s="57"/>
      <c r="SK520" s="57"/>
      <c r="SL520" s="57"/>
      <c r="SM520" s="57"/>
      <c r="SN520" s="57"/>
      <c r="SO520" s="57"/>
      <c r="SP520" s="57"/>
      <c r="SQ520" s="57"/>
      <c r="SR520" s="57"/>
      <c r="SS520" s="57"/>
      <c r="ST520" s="57"/>
      <c r="SU520" s="57"/>
      <c r="SV520" s="57"/>
      <c r="SW520" s="57"/>
      <c r="SX520" s="57"/>
      <c r="SY520" s="57"/>
      <c r="SZ520" s="57"/>
      <c r="TA520" s="57"/>
      <c r="TB520" s="57"/>
      <c r="TC520" s="57"/>
      <c r="TD520" s="57"/>
      <c r="TE520" s="57"/>
      <c r="TF520" s="57"/>
      <c r="TG520" s="57"/>
      <c r="TH520" s="57"/>
      <c r="TI520" s="57"/>
      <c r="TJ520" s="57"/>
      <c r="TK520" s="57"/>
      <c r="TL520" s="57"/>
      <c r="TM520" s="57"/>
      <c r="TN520" s="57"/>
      <c r="TO520" s="57"/>
      <c r="TP520" s="57"/>
      <c r="TQ520" s="57"/>
      <c r="TR520" s="57"/>
      <c r="TS520" s="57"/>
      <c r="TT520" s="57"/>
      <c r="TU520" s="57"/>
      <c r="TV520" s="57"/>
      <c r="TW520" s="57"/>
      <c r="TX520" s="57"/>
      <c r="TY520" s="57"/>
      <c r="TZ520" s="57"/>
      <c r="UA520" s="57"/>
      <c r="UB520" s="57"/>
      <c r="UC520" s="57"/>
      <c r="UD520" s="57"/>
      <c r="UE520" s="57"/>
      <c r="UF520" s="57"/>
      <c r="UG520" s="57"/>
      <c r="UH520" s="57"/>
      <c r="UI520" s="57"/>
      <c r="UJ520" s="57"/>
      <c r="UK520" s="57"/>
      <c r="UL520" s="57"/>
      <c r="UM520" s="57"/>
      <c r="UN520" s="57"/>
      <c r="UO520" s="57"/>
      <c r="UP520" s="57"/>
      <c r="UQ520" s="57"/>
      <c r="UR520" s="57"/>
      <c r="US520" s="57"/>
      <c r="UT520" s="57"/>
      <c r="UU520" s="57"/>
      <c r="UV520" s="57"/>
      <c r="UW520" s="57"/>
      <c r="UX520" s="57"/>
      <c r="UY520" s="57"/>
      <c r="UZ520" s="57"/>
      <c r="VA520" s="57"/>
      <c r="VB520" s="57"/>
      <c r="VC520" s="57"/>
      <c r="VD520" s="57"/>
      <c r="VE520" s="57"/>
      <c r="VF520" s="57"/>
      <c r="VG520" s="57"/>
      <c r="VH520" s="57"/>
      <c r="VI520" s="57"/>
      <c r="VJ520" s="57"/>
      <c r="VK520" s="57"/>
      <c r="VL520" s="57"/>
      <c r="VM520" s="57"/>
      <c r="VN520" s="57"/>
      <c r="VO520" s="57"/>
      <c r="VP520" s="57"/>
      <c r="VQ520" s="57"/>
      <c r="VR520" s="57"/>
      <c r="VS520" s="57"/>
      <c r="VT520" s="57"/>
      <c r="VU520" s="57"/>
      <c r="VV520" s="57"/>
      <c r="VW520" s="57"/>
      <c r="VX520" s="57"/>
      <c r="VY520" s="57"/>
      <c r="VZ520" s="57"/>
      <c r="WA520" s="57"/>
      <c r="WB520" s="57"/>
      <c r="WC520" s="57"/>
      <c r="WD520" s="57"/>
      <c r="WE520" s="57"/>
      <c r="WF520" s="57"/>
      <c r="WG520" s="57"/>
      <c r="WH520" s="57"/>
      <c r="WI520" s="57"/>
      <c r="WJ520" s="57"/>
      <c r="WK520" s="57"/>
      <c r="WL520" s="57"/>
      <c r="WM520" s="57"/>
      <c r="WN520" s="57"/>
      <c r="WO520" s="57"/>
      <c r="WP520" s="57"/>
      <c r="WQ520" s="57"/>
      <c r="WR520" s="57"/>
      <c r="WS520" s="57"/>
      <c r="WT520" s="57"/>
      <c r="WU520" s="57"/>
      <c r="WV520" s="57"/>
      <c r="WW520" s="57"/>
      <c r="WX520" s="57"/>
      <c r="WY520" s="57"/>
      <c r="WZ520" s="57"/>
      <c r="XA520" s="57"/>
      <c r="XB520" s="57"/>
      <c r="XC520" s="57"/>
      <c r="XD520" s="57"/>
      <c r="XE520" s="57"/>
      <c r="XF520" s="57"/>
      <c r="XG520" s="57"/>
      <c r="XH520" s="57"/>
      <c r="XI520" s="57"/>
      <c r="XJ520" s="57"/>
      <c r="XK520" s="57"/>
      <c r="XL520" s="57"/>
      <c r="XM520" s="57"/>
      <c r="XN520" s="57"/>
      <c r="XO520" s="57"/>
      <c r="XP520" s="57"/>
      <c r="XQ520" s="57"/>
      <c r="XR520" s="57"/>
      <c r="XS520" s="57"/>
      <c r="XT520" s="57"/>
      <c r="XU520" s="57"/>
      <c r="XV520" s="57"/>
      <c r="XW520" s="57"/>
    </row>
    <row r="521">
      <c r="AI521" s="57"/>
      <c r="BR521" s="57"/>
      <c r="DA521" s="57"/>
      <c r="EJ521" s="57"/>
      <c r="EK521" s="57"/>
      <c r="EL521" s="57"/>
      <c r="EM521" s="57"/>
      <c r="EN521" s="57"/>
      <c r="EO521" s="57"/>
      <c r="EP521" s="57"/>
      <c r="EQ521" s="57"/>
      <c r="ER521" s="57"/>
      <c r="ES521" s="57"/>
      <c r="ET521" s="57"/>
      <c r="EU521" s="57"/>
      <c r="EV521" s="57"/>
      <c r="EW521" s="57"/>
      <c r="EX521" s="57"/>
      <c r="EY521" s="57"/>
      <c r="EZ521" s="57"/>
      <c r="FA521" s="57"/>
      <c r="FB521" s="57"/>
      <c r="FC521" s="57"/>
      <c r="FD521" s="57"/>
      <c r="FE521" s="57"/>
      <c r="FF521" s="57"/>
      <c r="FG521" s="57"/>
      <c r="FH521" s="57"/>
      <c r="FI521" s="57"/>
      <c r="FJ521" s="57"/>
      <c r="FK521" s="57"/>
      <c r="FL521" s="57"/>
      <c r="FM521" s="57"/>
      <c r="FN521" s="57"/>
      <c r="FO521" s="57"/>
      <c r="FP521" s="57"/>
      <c r="FQ521" s="57"/>
      <c r="FR521" s="57"/>
      <c r="FS521" s="57"/>
      <c r="FT521" s="57"/>
      <c r="FU521" s="57"/>
      <c r="FV521" s="57"/>
      <c r="FW521" s="57"/>
      <c r="FX521" s="57"/>
      <c r="FY521" s="57"/>
      <c r="FZ521" s="57"/>
      <c r="GA521" s="57"/>
      <c r="GB521" s="57"/>
      <c r="GC521" s="57"/>
      <c r="GD521" s="57"/>
      <c r="GE521" s="57"/>
      <c r="GF521" s="57"/>
      <c r="GG521" s="57"/>
      <c r="GH521" s="57"/>
      <c r="GI521" s="57"/>
      <c r="GJ521" s="57"/>
      <c r="GK521" s="57"/>
      <c r="GL521" s="57"/>
      <c r="GM521" s="57"/>
      <c r="GN521" s="57"/>
      <c r="GO521" s="57"/>
      <c r="GP521" s="57"/>
      <c r="GQ521" s="57"/>
      <c r="GR521" s="57"/>
      <c r="GS521" s="57"/>
      <c r="GT521" s="57"/>
      <c r="GU521" s="57"/>
      <c r="GV521" s="57"/>
      <c r="GW521" s="57"/>
      <c r="GX521" s="57"/>
      <c r="GY521" s="57"/>
      <c r="GZ521" s="57"/>
      <c r="HA521" s="57"/>
      <c r="HB521" s="57"/>
      <c r="HC521" s="57"/>
      <c r="HD521" s="57"/>
      <c r="HE521" s="57"/>
      <c r="HF521" s="57"/>
      <c r="HG521" s="57"/>
      <c r="HH521" s="57"/>
      <c r="HI521" s="57"/>
      <c r="HJ521" s="57"/>
      <c r="HK521" s="57"/>
      <c r="HL521" s="57"/>
      <c r="HM521" s="57"/>
      <c r="HN521" s="57"/>
      <c r="HO521" s="57"/>
      <c r="HP521" s="57"/>
      <c r="HQ521" s="57"/>
      <c r="HR521" s="57"/>
      <c r="HS521" s="57"/>
      <c r="HT521" s="57"/>
      <c r="HU521" s="57"/>
      <c r="HV521" s="57"/>
      <c r="HW521" s="57"/>
      <c r="HX521" s="57"/>
      <c r="HY521" s="57"/>
      <c r="HZ521" s="57"/>
      <c r="IA521" s="57"/>
      <c r="IB521" s="57"/>
      <c r="IC521" s="57"/>
      <c r="ID521" s="57"/>
      <c r="IE521" s="57"/>
      <c r="IF521" s="57"/>
      <c r="IG521" s="57"/>
      <c r="IH521" s="57"/>
      <c r="II521" s="57"/>
      <c r="IJ521" s="57"/>
      <c r="IK521" s="57"/>
      <c r="IL521" s="57"/>
      <c r="IM521" s="57"/>
      <c r="IN521" s="57"/>
      <c r="IO521" s="57"/>
      <c r="IP521" s="57"/>
      <c r="IQ521" s="57"/>
      <c r="IR521" s="57"/>
      <c r="IS521" s="57"/>
      <c r="IT521" s="57"/>
      <c r="IU521" s="57"/>
      <c r="IV521" s="57"/>
      <c r="IW521" s="57"/>
      <c r="IX521" s="57"/>
      <c r="IY521" s="57"/>
      <c r="IZ521" s="57"/>
      <c r="JA521" s="57"/>
      <c r="JB521" s="57"/>
      <c r="JC521" s="57"/>
      <c r="JD521" s="57"/>
      <c r="JE521" s="57"/>
      <c r="JF521" s="57"/>
      <c r="JG521" s="57"/>
      <c r="JH521" s="57"/>
      <c r="JI521" s="57"/>
      <c r="JJ521" s="57"/>
      <c r="JK521" s="57"/>
      <c r="JL521" s="57"/>
      <c r="JM521" s="57"/>
      <c r="JN521" s="57"/>
      <c r="JO521" s="57"/>
      <c r="JP521" s="57"/>
      <c r="JQ521" s="57"/>
      <c r="JR521" s="57"/>
      <c r="JS521" s="57"/>
      <c r="JT521" s="57"/>
      <c r="JU521" s="57"/>
      <c r="JV521" s="57"/>
      <c r="JW521" s="57"/>
      <c r="JX521" s="57"/>
      <c r="JY521" s="57"/>
      <c r="JZ521" s="57"/>
      <c r="KA521" s="57"/>
      <c r="KB521" s="57"/>
      <c r="KC521" s="57"/>
      <c r="KD521" s="57"/>
      <c r="KE521" s="57"/>
      <c r="KF521" s="57"/>
      <c r="KG521" s="57"/>
      <c r="KH521" s="57"/>
      <c r="KI521" s="57"/>
      <c r="KJ521" s="57"/>
      <c r="KK521" s="57"/>
      <c r="KL521" s="57"/>
      <c r="KM521" s="57"/>
      <c r="KN521" s="57"/>
      <c r="KO521" s="57"/>
      <c r="KP521" s="57"/>
      <c r="KQ521" s="57"/>
      <c r="KR521" s="57"/>
      <c r="KS521" s="57"/>
      <c r="KT521" s="57"/>
      <c r="KU521" s="57"/>
      <c r="KV521" s="57"/>
      <c r="KW521" s="57"/>
      <c r="KX521" s="57"/>
      <c r="KY521" s="57"/>
      <c r="KZ521" s="57"/>
      <c r="LA521" s="57"/>
      <c r="LB521" s="57"/>
      <c r="LC521" s="57"/>
      <c r="LD521" s="57"/>
      <c r="LE521" s="57"/>
      <c r="LF521" s="57"/>
      <c r="LG521" s="57"/>
      <c r="LH521" s="57"/>
      <c r="LI521" s="57"/>
      <c r="LJ521" s="57"/>
      <c r="LK521" s="57"/>
      <c r="LL521" s="57"/>
      <c r="LM521" s="57"/>
      <c r="LN521" s="57"/>
      <c r="LO521" s="57"/>
      <c r="LP521" s="57"/>
      <c r="LQ521" s="57"/>
      <c r="LR521" s="57"/>
      <c r="LS521" s="57"/>
      <c r="LT521" s="57"/>
      <c r="LU521" s="57"/>
      <c r="LV521" s="57"/>
      <c r="LW521" s="57"/>
      <c r="LX521" s="57"/>
      <c r="LY521" s="57"/>
      <c r="LZ521" s="57"/>
      <c r="MA521" s="57"/>
      <c r="MB521" s="57"/>
      <c r="MC521" s="57"/>
      <c r="MD521" s="57"/>
      <c r="ME521" s="57"/>
      <c r="MF521" s="57"/>
      <c r="MG521" s="57"/>
      <c r="MH521" s="57"/>
      <c r="MI521" s="57"/>
      <c r="MJ521" s="57"/>
      <c r="MK521" s="57"/>
      <c r="ML521" s="57"/>
      <c r="MM521" s="57"/>
      <c r="MN521" s="57"/>
      <c r="MO521" s="57"/>
      <c r="MP521" s="57"/>
      <c r="MQ521" s="57"/>
      <c r="MR521" s="57"/>
      <c r="MS521" s="57"/>
      <c r="MT521" s="57"/>
      <c r="MU521" s="57"/>
      <c r="MV521" s="57"/>
      <c r="MW521" s="57"/>
      <c r="MX521" s="57"/>
      <c r="MY521" s="57"/>
      <c r="MZ521" s="57"/>
      <c r="NA521" s="57"/>
      <c r="NB521" s="57"/>
      <c r="NC521" s="57"/>
      <c r="ND521" s="57"/>
      <c r="NE521" s="57"/>
      <c r="NF521" s="57"/>
      <c r="NG521" s="57"/>
      <c r="NH521" s="57"/>
      <c r="NI521" s="57"/>
      <c r="NJ521" s="57"/>
      <c r="NK521" s="57"/>
      <c r="NL521" s="57"/>
      <c r="NM521" s="57"/>
      <c r="NN521" s="57"/>
      <c r="NO521" s="57"/>
      <c r="NP521" s="57"/>
      <c r="NQ521" s="57"/>
      <c r="NR521" s="57"/>
      <c r="NS521" s="57"/>
      <c r="NT521" s="57"/>
      <c r="NU521" s="57"/>
      <c r="NV521" s="57"/>
      <c r="NW521" s="57"/>
      <c r="NX521" s="57"/>
      <c r="NY521" s="57"/>
      <c r="NZ521" s="57"/>
      <c r="OA521" s="57"/>
      <c r="OB521" s="57"/>
      <c r="OC521" s="57"/>
      <c r="OD521" s="57"/>
      <c r="OE521" s="57"/>
      <c r="OF521" s="57"/>
      <c r="OG521" s="57"/>
      <c r="OH521" s="57"/>
      <c r="OI521" s="57"/>
      <c r="OJ521" s="57"/>
      <c r="OK521" s="57"/>
      <c r="OL521" s="57"/>
      <c r="OM521" s="57"/>
      <c r="ON521" s="57"/>
      <c r="OO521" s="57"/>
      <c r="OP521" s="57"/>
      <c r="OQ521" s="57"/>
      <c r="OR521" s="57"/>
      <c r="OS521" s="57"/>
      <c r="OT521" s="57"/>
      <c r="OU521" s="57"/>
      <c r="OV521" s="57"/>
      <c r="OW521" s="57"/>
      <c r="OX521" s="57"/>
      <c r="OY521" s="57"/>
      <c r="OZ521" s="57"/>
      <c r="PA521" s="57"/>
      <c r="PB521" s="57"/>
      <c r="PC521" s="57"/>
      <c r="PD521" s="57"/>
      <c r="PE521" s="57"/>
      <c r="PF521" s="57"/>
      <c r="PG521" s="57"/>
      <c r="PH521" s="57"/>
      <c r="PI521" s="57"/>
      <c r="PJ521" s="57"/>
      <c r="PK521" s="57"/>
      <c r="PL521" s="57"/>
      <c r="PM521" s="57"/>
      <c r="PN521" s="57"/>
      <c r="PO521" s="57"/>
      <c r="PP521" s="57"/>
      <c r="PQ521" s="57"/>
      <c r="PR521" s="57"/>
      <c r="PS521" s="57"/>
      <c r="PT521" s="57"/>
      <c r="PU521" s="57"/>
      <c r="PV521" s="57"/>
      <c r="PW521" s="57"/>
      <c r="PX521" s="57"/>
      <c r="PY521" s="57"/>
      <c r="PZ521" s="57"/>
      <c r="QA521" s="57"/>
      <c r="QB521" s="57"/>
      <c r="QC521" s="57"/>
      <c r="QD521" s="57"/>
      <c r="QE521" s="57"/>
      <c r="QF521" s="57"/>
      <c r="QG521" s="57"/>
      <c r="QH521" s="57"/>
      <c r="QI521" s="57"/>
      <c r="QJ521" s="57"/>
      <c r="QK521" s="57"/>
      <c r="QL521" s="57"/>
      <c r="QM521" s="57"/>
      <c r="QN521" s="57"/>
      <c r="QO521" s="57"/>
      <c r="QP521" s="57"/>
      <c r="QQ521" s="57"/>
      <c r="QR521" s="57"/>
      <c r="QS521" s="57"/>
      <c r="QT521" s="57"/>
      <c r="QU521" s="57"/>
      <c r="QV521" s="57"/>
      <c r="QW521" s="57"/>
      <c r="QX521" s="57"/>
      <c r="QY521" s="57"/>
      <c r="QZ521" s="57"/>
      <c r="RA521" s="57"/>
      <c r="RB521" s="57"/>
      <c r="RC521" s="57"/>
      <c r="RD521" s="57"/>
      <c r="RE521" s="57"/>
      <c r="RF521" s="57"/>
      <c r="RG521" s="57"/>
      <c r="RH521" s="57"/>
      <c r="RI521" s="57"/>
      <c r="RJ521" s="57"/>
      <c r="RK521" s="57"/>
      <c r="RL521" s="57"/>
      <c r="RM521" s="57"/>
      <c r="RN521" s="57"/>
      <c r="RO521" s="57"/>
      <c r="RP521" s="57"/>
      <c r="RQ521" s="57"/>
      <c r="RR521" s="57"/>
      <c r="RS521" s="57"/>
      <c r="RT521" s="57"/>
      <c r="RU521" s="57"/>
      <c r="RV521" s="57"/>
      <c r="RW521" s="57"/>
      <c r="RX521" s="57"/>
      <c r="RY521" s="57"/>
      <c r="RZ521" s="57"/>
      <c r="SA521" s="57"/>
      <c r="SB521" s="57"/>
      <c r="SC521" s="57"/>
      <c r="SD521" s="57"/>
      <c r="SE521" s="57"/>
      <c r="SF521" s="57"/>
      <c r="SG521" s="57"/>
      <c r="SH521" s="57"/>
      <c r="SI521" s="57"/>
      <c r="SJ521" s="57"/>
      <c r="SK521" s="57"/>
      <c r="SL521" s="57"/>
      <c r="SM521" s="57"/>
      <c r="SN521" s="57"/>
      <c r="SO521" s="57"/>
      <c r="SP521" s="57"/>
      <c r="SQ521" s="57"/>
      <c r="SR521" s="57"/>
      <c r="SS521" s="57"/>
      <c r="ST521" s="57"/>
      <c r="SU521" s="57"/>
      <c r="SV521" s="57"/>
      <c r="SW521" s="57"/>
      <c r="SX521" s="57"/>
      <c r="SY521" s="57"/>
      <c r="SZ521" s="57"/>
      <c r="TA521" s="57"/>
      <c r="TB521" s="57"/>
      <c r="TC521" s="57"/>
      <c r="TD521" s="57"/>
      <c r="TE521" s="57"/>
      <c r="TF521" s="57"/>
      <c r="TG521" s="57"/>
      <c r="TH521" s="57"/>
      <c r="TI521" s="57"/>
      <c r="TJ521" s="57"/>
      <c r="TK521" s="57"/>
      <c r="TL521" s="57"/>
      <c r="TM521" s="57"/>
      <c r="TN521" s="57"/>
      <c r="TO521" s="57"/>
      <c r="TP521" s="57"/>
      <c r="TQ521" s="57"/>
      <c r="TR521" s="57"/>
      <c r="TS521" s="57"/>
      <c r="TT521" s="57"/>
      <c r="TU521" s="57"/>
      <c r="TV521" s="57"/>
      <c r="TW521" s="57"/>
      <c r="TX521" s="57"/>
      <c r="TY521" s="57"/>
      <c r="TZ521" s="57"/>
      <c r="UA521" s="57"/>
      <c r="UB521" s="57"/>
      <c r="UC521" s="57"/>
      <c r="UD521" s="57"/>
      <c r="UE521" s="57"/>
      <c r="UF521" s="57"/>
      <c r="UG521" s="57"/>
      <c r="UH521" s="57"/>
      <c r="UI521" s="57"/>
      <c r="UJ521" s="57"/>
      <c r="UK521" s="57"/>
      <c r="UL521" s="57"/>
      <c r="UM521" s="57"/>
      <c r="UN521" s="57"/>
      <c r="UO521" s="57"/>
      <c r="UP521" s="57"/>
      <c r="UQ521" s="57"/>
      <c r="UR521" s="57"/>
      <c r="US521" s="57"/>
      <c r="UT521" s="57"/>
      <c r="UU521" s="57"/>
      <c r="UV521" s="57"/>
      <c r="UW521" s="57"/>
      <c r="UX521" s="57"/>
      <c r="UY521" s="57"/>
      <c r="UZ521" s="57"/>
      <c r="VA521" s="57"/>
      <c r="VB521" s="57"/>
      <c r="VC521" s="57"/>
      <c r="VD521" s="57"/>
      <c r="VE521" s="57"/>
      <c r="VF521" s="57"/>
      <c r="VG521" s="57"/>
      <c r="VH521" s="57"/>
      <c r="VI521" s="57"/>
      <c r="VJ521" s="57"/>
      <c r="VK521" s="57"/>
      <c r="VL521" s="57"/>
      <c r="VM521" s="57"/>
      <c r="VN521" s="57"/>
      <c r="VO521" s="57"/>
      <c r="VP521" s="57"/>
      <c r="VQ521" s="57"/>
      <c r="VR521" s="57"/>
      <c r="VS521" s="57"/>
      <c r="VT521" s="57"/>
      <c r="VU521" s="57"/>
      <c r="VV521" s="57"/>
      <c r="VW521" s="57"/>
      <c r="VX521" s="57"/>
      <c r="VY521" s="57"/>
      <c r="VZ521" s="57"/>
      <c r="WA521" s="57"/>
      <c r="WB521" s="57"/>
      <c r="WC521" s="57"/>
      <c r="WD521" s="57"/>
      <c r="WE521" s="57"/>
      <c r="WF521" s="57"/>
      <c r="WG521" s="57"/>
      <c r="WH521" s="57"/>
      <c r="WI521" s="57"/>
      <c r="WJ521" s="57"/>
      <c r="WK521" s="57"/>
      <c r="WL521" s="57"/>
      <c r="WM521" s="57"/>
      <c r="WN521" s="57"/>
      <c r="WO521" s="57"/>
      <c r="WP521" s="57"/>
      <c r="WQ521" s="57"/>
      <c r="WR521" s="57"/>
      <c r="WS521" s="57"/>
      <c r="WT521" s="57"/>
      <c r="WU521" s="57"/>
      <c r="WV521" s="57"/>
      <c r="WW521" s="57"/>
      <c r="WX521" s="57"/>
      <c r="WY521" s="57"/>
      <c r="WZ521" s="57"/>
      <c r="XA521" s="57"/>
      <c r="XB521" s="57"/>
      <c r="XC521" s="57"/>
      <c r="XD521" s="57"/>
      <c r="XE521" s="57"/>
      <c r="XF521" s="57"/>
      <c r="XG521" s="57"/>
      <c r="XH521" s="57"/>
      <c r="XI521" s="57"/>
      <c r="XJ521" s="57"/>
      <c r="XK521" s="57"/>
      <c r="XL521" s="57"/>
      <c r="XM521" s="57"/>
      <c r="XN521" s="57"/>
      <c r="XO521" s="57"/>
      <c r="XP521" s="57"/>
      <c r="XQ521" s="57"/>
      <c r="XR521" s="57"/>
      <c r="XS521" s="57"/>
      <c r="XT521" s="57"/>
      <c r="XU521" s="57"/>
      <c r="XV521" s="57"/>
      <c r="XW521" s="57"/>
    </row>
    <row r="522">
      <c r="AI522" s="57"/>
      <c r="BR522" s="57"/>
      <c r="DA522" s="57"/>
      <c r="EJ522" s="57"/>
      <c r="EK522" s="57"/>
      <c r="EL522" s="57"/>
      <c r="EM522" s="57"/>
      <c r="EN522" s="57"/>
      <c r="EO522" s="57"/>
      <c r="EP522" s="57"/>
      <c r="EQ522" s="57"/>
      <c r="ER522" s="57"/>
      <c r="ES522" s="57"/>
      <c r="ET522" s="57"/>
      <c r="EU522" s="57"/>
      <c r="EV522" s="57"/>
      <c r="EW522" s="57"/>
      <c r="EX522" s="57"/>
      <c r="EY522" s="57"/>
      <c r="EZ522" s="57"/>
      <c r="FA522" s="57"/>
      <c r="FB522" s="57"/>
      <c r="FC522" s="57"/>
      <c r="FD522" s="57"/>
      <c r="FE522" s="57"/>
      <c r="FF522" s="57"/>
      <c r="FG522" s="57"/>
      <c r="FH522" s="57"/>
      <c r="FI522" s="57"/>
      <c r="FJ522" s="57"/>
      <c r="FK522" s="57"/>
      <c r="FL522" s="57"/>
      <c r="FM522" s="57"/>
      <c r="FN522" s="57"/>
      <c r="FO522" s="57"/>
      <c r="FP522" s="57"/>
      <c r="FQ522" s="57"/>
      <c r="FR522" s="57"/>
      <c r="FS522" s="57"/>
      <c r="FT522" s="57"/>
      <c r="FU522" s="57"/>
      <c r="FV522" s="57"/>
      <c r="FW522" s="57"/>
      <c r="FX522" s="57"/>
      <c r="FY522" s="57"/>
      <c r="FZ522" s="57"/>
      <c r="GA522" s="57"/>
      <c r="GB522" s="57"/>
      <c r="GC522" s="57"/>
      <c r="GD522" s="57"/>
      <c r="GE522" s="57"/>
      <c r="GF522" s="57"/>
      <c r="GG522" s="57"/>
      <c r="GH522" s="57"/>
      <c r="GI522" s="57"/>
      <c r="GJ522" s="57"/>
      <c r="GK522" s="57"/>
      <c r="GL522" s="57"/>
      <c r="GM522" s="57"/>
      <c r="GN522" s="57"/>
      <c r="GO522" s="57"/>
      <c r="GP522" s="57"/>
      <c r="GQ522" s="57"/>
      <c r="GR522" s="57"/>
      <c r="GS522" s="57"/>
      <c r="GT522" s="57"/>
      <c r="GU522" s="57"/>
      <c r="GV522" s="57"/>
      <c r="GW522" s="57"/>
      <c r="GX522" s="57"/>
      <c r="GY522" s="57"/>
      <c r="GZ522" s="57"/>
      <c r="HA522" s="57"/>
      <c r="HB522" s="57"/>
      <c r="HC522" s="57"/>
      <c r="HD522" s="57"/>
      <c r="HE522" s="57"/>
      <c r="HF522" s="57"/>
      <c r="HG522" s="57"/>
      <c r="HH522" s="57"/>
      <c r="HI522" s="57"/>
      <c r="HJ522" s="57"/>
      <c r="HK522" s="57"/>
      <c r="HL522" s="57"/>
      <c r="HM522" s="57"/>
      <c r="HN522" s="57"/>
      <c r="HO522" s="57"/>
      <c r="HP522" s="57"/>
      <c r="HQ522" s="57"/>
      <c r="HR522" s="57"/>
      <c r="HS522" s="57"/>
      <c r="HT522" s="57"/>
      <c r="HU522" s="57"/>
      <c r="HV522" s="57"/>
      <c r="HW522" s="57"/>
      <c r="HX522" s="57"/>
      <c r="HY522" s="57"/>
      <c r="HZ522" s="57"/>
      <c r="IA522" s="57"/>
      <c r="IB522" s="57"/>
      <c r="IC522" s="57"/>
      <c r="ID522" s="57"/>
      <c r="IE522" s="57"/>
      <c r="IF522" s="57"/>
      <c r="IG522" s="57"/>
      <c r="IH522" s="57"/>
      <c r="II522" s="57"/>
      <c r="IJ522" s="57"/>
      <c r="IK522" s="57"/>
      <c r="IL522" s="57"/>
      <c r="IM522" s="57"/>
      <c r="IN522" s="57"/>
      <c r="IO522" s="57"/>
      <c r="IP522" s="57"/>
      <c r="IQ522" s="57"/>
      <c r="IR522" s="57"/>
      <c r="IS522" s="57"/>
      <c r="IT522" s="57"/>
      <c r="IU522" s="57"/>
      <c r="IV522" s="57"/>
      <c r="IW522" s="57"/>
      <c r="IX522" s="57"/>
      <c r="IY522" s="57"/>
      <c r="IZ522" s="57"/>
      <c r="JA522" s="57"/>
      <c r="JB522" s="57"/>
      <c r="JC522" s="57"/>
      <c r="JD522" s="57"/>
      <c r="JE522" s="57"/>
      <c r="JF522" s="57"/>
      <c r="JG522" s="57"/>
      <c r="JH522" s="57"/>
      <c r="JI522" s="57"/>
      <c r="JJ522" s="57"/>
      <c r="JK522" s="57"/>
      <c r="JL522" s="57"/>
      <c r="JM522" s="57"/>
      <c r="JN522" s="57"/>
      <c r="JO522" s="57"/>
      <c r="JP522" s="57"/>
      <c r="JQ522" s="57"/>
      <c r="JR522" s="57"/>
      <c r="JS522" s="57"/>
      <c r="JT522" s="57"/>
      <c r="JU522" s="57"/>
      <c r="JV522" s="57"/>
      <c r="JW522" s="57"/>
      <c r="JX522" s="57"/>
      <c r="JY522" s="57"/>
      <c r="JZ522" s="57"/>
      <c r="KA522" s="57"/>
      <c r="KB522" s="57"/>
      <c r="KC522" s="57"/>
      <c r="KD522" s="57"/>
      <c r="KE522" s="57"/>
      <c r="KF522" s="57"/>
      <c r="KG522" s="57"/>
      <c r="KH522" s="57"/>
      <c r="KI522" s="57"/>
      <c r="KJ522" s="57"/>
      <c r="KK522" s="57"/>
      <c r="KL522" s="57"/>
      <c r="KM522" s="57"/>
      <c r="KN522" s="57"/>
      <c r="KO522" s="57"/>
      <c r="KP522" s="57"/>
      <c r="KQ522" s="57"/>
      <c r="KR522" s="57"/>
      <c r="KS522" s="57"/>
      <c r="KT522" s="57"/>
      <c r="KU522" s="57"/>
      <c r="KV522" s="57"/>
      <c r="KW522" s="57"/>
      <c r="KX522" s="57"/>
      <c r="KY522" s="57"/>
      <c r="KZ522" s="57"/>
      <c r="LA522" s="57"/>
      <c r="LB522" s="57"/>
      <c r="LC522" s="57"/>
      <c r="LD522" s="57"/>
      <c r="LE522" s="57"/>
      <c r="LF522" s="57"/>
      <c r="LG522" s="57"/>
      <c r="LH522" s="57"/>
      <c r="LI522" s="57"/>
      <c r="LJ522" s="57"/>
      <c r="LK522" s="57"/>
      <c r="LL522" s="57"/>
      <c r="LM522" s="57"/>
      <c r="LN522" s="57"/>
      <c r="LO522" s="57"/>
      <c r="LP522" s="57"/>
      <c r="LQ522" s="57"/>
      <c r="LR522" s="57"/>
      <c r="LS522" s="57"/>
      <c r="LT522" s="57"/>
      <c r="LU522" s="57"/>
      <c r="LV522" s="57"/>
      <c r="LW522" s="57"/>
      <c r="LX522" s="57"/>
      <c r="LY522" s="57"/>
      <c r="LZ522" s="57"/>
      <c r="MA522" s="57"/>
      <c r="MB522" s="57"/>
      <c r="MC522" s="57"/>
      <c r="MD522" s="57"/>
      <c r="ME522" s="57"/>
      <c r="MF522" s="57"/>
      <c r="MG522" s="57"/>
      <c r="MH522" s="57"/>
      <c r="MI522" s="57"/>
      <c r="MJ522" s="57"/>
      <c r="MK522" s="57"/>
      <c r="ML522" s="57"/>
      <c r="MM522" s="57"/>
      <c r="MN522" s="57"/>
      <c r="MO522" s="57"/>
      <c r="MP522" s="57"/>
      <c r="MQ522" s="57"/>
      <c r="MR522" s="57"/>
      <c r="MS522" s="57"/>
      <c r="MT522" s="57"/>
      <c r="MU522" s="57"/>
      <c r="MV522" s="57"/>
      <c r="MW522" s="57"/>
      <c r="MX522" s="57"/>
      <c r="MY522" s="57"/>
      <c r="MZ522" s="57"/>
      <c r="NA522" s="57"/>
      <c r="NB522" s="57"/>
      <c r="NC522" s="57"/>
      <c r="ND522" s="57"/>
      <c r="NE522" s="57"/>
      <c r="NF522" s="57"/>
      <c r="NG522" s="57"/>
      <c r="NH522" s="57"/>
      <c r="NI522" s="57"/>
      <c r="NJ522" s="57"/>
      <c r="NK522" s="57"/>
      <c r="NL522" s="57"/>
      <c r="NM522" s="57"/>
      <c r="NN522" s="57"/>
      <c r="NO522" s="57"/>
      <c r="NP522" s="57"/>
      <c r="NQ522" s="57"/>
      <c r="NR522" s="57"/>
      <c r="NS522" s="57"/>
      <c r="NT522" s="57"/>
      <c r="NU522" s="57"/>
      <c r="NV522" s="57"/>
      <c r="NW522" s="57"/>
      <c r="NX522" s="57"/>
      <c r="NY522" s="57"/>
      <c r="NZ522" s="57"/>
      <c r="OA522" s="57"/>
      <c r="OB522" s="57"/>
      <c r="OC522" s="57"/>
      <c r="OD522" s="57"/>
      <c r="OE522" s="57"/>
      <c r="OF522" s="57"/>
      <c r="OG522" s="57"/>
      <c r="OH522" s="57"/>
      <c r="OI522" s="57"/>
      <c r="OJ522" s="57"/>
      <c r="OK522" s="57"/>
      <c r="OL522" s="57"/>
      <c r="OM522" s="57"/>
      <c r="ON522" s="57"/>
      <c r="OO522" s="57"/>
      <c r="OP522" s="57"/>
      <c r="OQ522" s="57"/>
      <c r="OR522" s="57"/>
      <c r="OS522" s="57"/>
      <c r="OT522" s="57"/>
      <c r="OU522" s="57"/>
      <c r="OV522" s="57"/>
      <c r="OW522" s="57"/>
      <c r="OX522" s="57"/>
      <c r="OY522" s="57"/>
      <c r="OZ522" s="57"/>
      <c r="PA522" s="57"/>
      <c r="PB522" s="57"/>
      <c r="PC522" s="57"/>
      <c r="PD522" s="57"/>
      <c r="PE522" s="57"/>
      <c r="PF522" s="57"/>
      <c r="PG522" s="57"/>
      <c r="PH522" s="57"/>
      <c r="PI522" s="57"/>
      <c r="PJ522" s="57"/>
      <c r="PK522" s="57"/>
      <c r="PL522" s="57"/>
      <c r="PM522" s="57"/>
      <c r="PN522" s="57"/>
      <c r="PO522" s="57"/>
      <c r="PP522" s="57"/>
      <c r="PQ522" s="57"/>
      <c r="PR522" s="57"/>
      <c r="PS522" s="57"/>
      <c r="PT522" s="57"/>
      <c r="PU522" s="57"/>
      <c r="PV522" s="57"/>
      <c r="PW522" s="57"/>
      <c r="PX522" s="57"/>
      <c r="PY522" s="57"/>
      <c r="PZ522" s="57"/>
      <c r="QA522" s="57"/>
      <c r="QB522" s="57"/>
      <c r="QC522" s="57"/>
      <c r="QD522" s="57"/>
      <c r="QE522" s="57"/>
      <c r="QF522" s="57"/>
      <c r="QG522" s="57"/>
      <c r="QH522" s="57"/>
      <c r="QI522" s="57"/>
      <c r="QJ522" s="57"/>
      <c r="QK522" s="57"/>
      <c r="QL522" s="57"/>
      <c r="QM522" s="57"/>
      <c r="QN522" s="57"/>
      <c r="QO522" s="57"/>
      <c r="QP522" s="57"/>
      <c r="QQ522" s="57"/>
      <c r="QR522" s="57"/>
      <c r="QS522" s="57"/>
      <c r="QT522" s="57"/>
      <c r="QU522" s="57"/>
      <c r="QV522" s="57"/>
      <c r="QW522" s="57"/>
      <c r="QX522" s="57"/>
      <c r="QY522" s="57"/>
      <c r="QZ522" s="57"/>
      <c r="RA522" s="57"/>
      <c r="RB522" s="57"/>
      <c r="RC522" s="57"/>
      <c r="RD522" s="57"/>
      <c r="RE522" s="57"/>
      <c r="RF522" s="57"/>
      <c r="RG522" s="57"/>
      <c r="RH522" s="57"/>
      <c r="RI522" s="57"/>
      <c r="RJ522" s="57"/>
      <c r="RK522" s="57"/>
      <c r="RL522" s="57"/>
      <c r="RM522" s="57"/>
      <c r="RN522" s="57"/>
      <c r="RO522" s="57"/>
      <c r="RP522" s="57"/>
      <c r="RQ522" s="57"/>
      <c r="RR522" s="57"/>
      <c r="RS522" s="57"/>
      <c r="RT522" s="57"/>
      <c r="RU522" s="57"/>
      <c r="RV522" s="57"/>
      <c r="RW522" s="57"/>
      <c r="RX522" s="57"/>
      <c r="RY522" s="57"/>
      <c r="RZ522" s="57"/>
      <c r="SA522" s="57"/>
      <c r="SB522" s="57"/>
      <c r="SC522" s="57"/>
      <c r="SD522" s="57"/>
      <c r="SE522" s="57"/>
      <c r="SF522" s="57"/>
      <c r="SG522" s="57"/>
      <c r="SH522" s="57"/>
      <c r="SI522" s="57"/>
      <c r="SJ522" s="57"/>
      <c r="SK522" s="57"/>
      <c r="SL522" s="57"/>
      <c r="SM522" s="57"/>
      <c r="SN522" s="57"/>
      <c r="SO522" s="57"/>
      <c r="SP522" s="57"/>
      <c r="SQ522" s="57"/>
      <c r="SR522" s="57"/>
      <c r="SS522" s="57"/>
      <c r="ST522" s="57"/>
      <c r="SU522" s="57"/>
      <c r="SV522" s="57"/>
      <c r="SW522" s="57"/>
      <c r="SX522" s="57"/>
      <c r="SY522" s="57"/>
      <c r="SZ522" s="57"/>
      <c r="TA522" s="57"/>
      <c r="TB522" s="57"/>
      <c r="TC522" s="57"/>
      <c r="TD522" s="57"/>
      <c r="TE522" s="57"/>
      <c r="TF522" s="57"/>
      <c r="TG522" s="57"/>
      <c r="TH522" s="57"/>
      <c r="TI522" s="57"/>
      <c r="TJ522" s="57"/>
      <c r="TK522" s="57"/>
      <c r="TL522" s="57"/>
      <c r="TM522" s="57"/>
      <c r="TN522" s="57"/>
      <c r="TO522" s="57"/>
      <c r="TP522" s="57"/>
      <c r="TQ522" s="57"/>
      <c r="TR522" s="57"/>
      <c r="TS522" s="57"/>
      <c r="TT522" s="57"/>
      <c r="TU522" s="57"/>
      <c r="TV522" s="57"/>
      <c r="TW522" s="57"/>
      <c r="TX522" s="57"/>
      <c r="TY522" s="57"/>
      <c r="TZ522" s="57"/>
      <c r="UA522" s="57"/>
      <c r="UB522" s="57"/>
      <c r="UC522" s="57"/>
      <c r="UD522" s="57"/>
      <c r="UE522" s="57"/>
      <c r="UF522" s="57"/>
      <c r="UG522" s="57"/>
      <c r="UH522" s="57"/>
      <c r="UI522" s="57"/>
      <c r="UJ522" s="57"/>
      <c r="UK522" s="57"/>
      <c r="UL522" s="57"/>
      <c r="UM522" s="57"/>
      <c r="UN522" s="57"/>
      <c r="UO522" s="57"/>
      <c r="UP522" s="57"/>
      <c r="UQ522" s="57"/>
      <c r="UR522" s="57"/>
      <c r="US522" s="57"/>
      <c r="UT522" s="57"/>
      <c r="UU522" s="57"/>
      <c r="UV522" s="57"/>
      <c r="UW522" s="57"/>
      <c r="UX522" s="57"/>
      <c r="UY522" s="57"/>
      <c r="UZ522" s="57"/>
      <c r="VA522" s="57"/>
      <c r="VB522" s="57"/>
      <c r="VC522" s="57"/>
      <c r="VD522" s="57"/>
      <c r="VE522" s="57"/>
      <c r="VF522" s="57"/>
      <c r="VG522" s="57"/>
      <c r="VH522" s="57"/>
      <c r="VI522" s="57"/>
      <c r="VJ522" s="57"/>
      <c r="VK522" s="57"/>
      <c r="VL522" s="57"/>
      <c r="VM522" s="57"/>
      <c r="VN522" s="57"/>
      <c r="VO522" s="57"/>
      <c r="VP522" s="57"/>
      <c r="VQ522" s="57"/>
      <c r="VR522" s="57"/>
      <c r="VS522" s="57"/>
      <c r="VT522" s="57"/>
      <c r="VU522" s="57"/>
      <c r="VV522" s="57"/>
      <c r="VW522" s="57"/>
      <c r="VX522" s="57"/>
      <c r="VY522" s="57"/>
      <c r="VZ522" s="57"/>
      <c r="WA522" s="57"/>
      <c r="WB522" s="57"/>
      <c r="WC522" s="57"/>
      <c r="WD522" s="57"/>
      <c r="WE522" s="57"/>
      <c r="WF522" s="57"/>
      <c r="WG522" s="57"/>
      <c r="WH522" s="57"/>
      <c r="WI522" s="57"/>
      <c r="WJ522" s="57"/>
      <c r="WK522" s="57"/>
      <c r="WL522" s="57"/>
      <c r="WM522" s="57"/>
      <c r="WN522" s="57"/>
      <c r="WO522" s="57"/>
      <c r="WP522" s="57"/>
      <c r="WQ522" s="57"/>
      <c r="WR522" s="57"/>
      <c r="WS522" s="57"/>
      <c r="WT522" s="57"/>
      <c r="WU522" s="57"/>
      <c r="WV522" s="57"/>
      <c r="WW522" s="57"/>
      <c r="WX522" s="57"/>
      <c r="WY522" s="57"/>
      <c r="WZ522" s="57"/>
      <c r="XA522" s="57"/>
      <c r="XB522" s="57"/>
      <c r="XC522" s="57"/>
      <c r="XD522" s="57"/>
      <c r="XE522" s="57"/>
      <c r="XF522" s="57"/>
      <c r="XG522" s="57"/>
      <c r="XH522" s="57"/>
      <c r="XI522" s="57"/>
      <c r="XJ522" s="57"/>
      <c r="XK522" s="57"/>
      <c r="XL522" s="57"/>
      <c r="XM522" s="57"/>
      <c r="XN522" s="57"/>
      <c r="XO522" s="57"/>
      <c r="XP522" s="57"/>
      <c r="XQ522" s="57"/>
      <c r="XR522" s="57"/>
      <c r="XS522" s="57"/>
      <c r="XT522" s="57"/>
      <c r="XU522" s="57"/>
      <c r="XV522" s="57"/>
      <c r="XW522" s="57"/>
    </row>
    <row r="523">
      <c r="AI523" s="57"/>
      <c r="BR523" s="57"/>
      <c r="DA523" s="57"/>
      <c r="EJ523" s="57"/>
      <c r="EK523" s="57"/>
      <c r="EL523" s="57"/>
      <c r="EM523" s="57"/>
      <c r="EN523" s="57"/>
      <c r="EO523" s="57"/>
      <c r="EP523" s="57"/>
      <c r="EQ523" s="57"/>
      <c r="ER523" s="57"/>
      <c r="ES523" s="57"/>
      <c r="ET523" s="57"/>
      <c r="EU523" s="57"/>
      <c r="EV523" s="57"/>
      <c r="EW523" s="57"/>
      <c r="EX523" s="57"/>
      <c r="EY523" s="57"/>
      <c r="EZ523" s="57"/>
      <c r="FA523" s="57"/>
      <c r="FB523" s="57"/>
      <c r="FC523" s="57"/>
      <c r="FD523" s="57"/>
      <c r="FE523" s="57"/>
      <c r="FF523" s="57"/>
      <c r="FG523" s="57"/>
      <c r="FH523" s="57"/>
      <c r="FI523" s="57"/>
      <c r="FJ523" s="57"/>
      <c r="FK523" s="57"/>
      <c r="FL523" s="57"/>
      <c r="FM523" s="57"/>
      <c r="FN523" s="57"/>
      <c r="FO523" s="57"/>
      <c r="FP523" s="57"/>
      <c r="FQ523" s="57"/>
      <c r="FR523" s="57"/>
      <c r="FS523" s="57"/>
      <c r="FT523" s="57"/>
      <c r="FU523" s="57"/>
      <c r="FV523" s="57"/>
      <c r="FW523" s="57"/>
      <c r="FX523" s="57"/>
      <c r="FY523" s="57"/>
      <c r="FZ523" s="57"/>
      <c r="GA523" s="57"/>
      <c r="GB523" s="57"/>
      <c r="GC523" s="57"/>
      <c r="GD523" s="57"/>
      <c r="GE523" s="57"/>
      <c r="GF523" s="57"/>
      <c r="GG523" s="57"/>
      <c r="GH523" s="57"/>
      <c r="GI523" s="57"/>
      <c r="GJ523" s="57"/>
      <c r="GK523" s="57"/>
      <c r="GL523" s="57"/>
      <c r="GM523" s="57"/>
      <c r="GN523" s="57"/>
      <c r="GO523" s="57"/>
      <c r="GP523" s="57"/>
      <c r="GQ523" s="57"/>
      <c r="GR523" s="57"/>
      <c r="GS523" s="57"/>
      <c r="GT523" s="57"/>
      <c r="GU523" s="57"/>
      <c r="GV523" s="57"/>
      <c r="GW523" s="57"/>
      <c r="GX523" s="57"/>
      <c r="GY523" s="57"/>
      <c r="GZ523" s="57"/>
      <c r="HA523" s="57"/>
      <c r="HB523" s="57"/>
      <c r="HC523" s="57"/>
      <c r="HD523" s="57"/>
      <c r="HE523" s="57"/>
      <c r="HF523" s="57"/>
      <c r="HG523" s="57"/>
      <c r="HH523" s="57"/>
      <c r="HI523" s="57"/>
      <c r="HJ523" s="57"/>
      <c r="HK523" s="57"/>
      <c r="HL523" s="57"/>
      <c r="HM523" s="57"/>
      <c r="HN523" s="57"/>
      <c r="HO523" s="57"/>
      <c r="HP523" s="57"/>
      <c r="HQ523" s="57"/>
      <c r="HR523" s="57"/>
      <c r="HS523" s="57"/>
      <c r="HT523" s="57"/>
      <c r="HU523" s="57"/>
      <c r="HV523" s="57"/>
      <c r="HW523" s="57"/>
      <c r="HX523" s="57"/>
      <c r="HY523" s="57"/>
      <c r="HZ523" s="57"/>
      <c r="IA523" s="57"/>
      <c r="IB523" s="57"/>
      <c r="IC523" s="57"/>
      <c r="ID523" s="57"/>
      <c r="IE523" s="57"/>
      <c r="IF523" s="57"/>
      <c r="IG523" s="57"/>
      <c r="IH523" s="57"/>
      <c r="II523" s="57"/>
      <c r="IJ523" s="57"/>
      <c r="IK523" s="57"/>
      <c r="IL523" s="57"/>
      <c r="IM523" s="57"/>
      <c r="IN523" s="57"/>
      <c r="IO523" s="57"/>
      <c r="IP523" s="57"/>
      <c r="IQ523" s="57"/>
      <c r="IR523" s="57"/>
      <c r="IS523" s="57"/>
      <c r="IT523" s="57"/>
      <c r="IU523" s="57"/>
      <c r="IV523" s="57"/>
      <c r="IW523" s="57"/>
      <c r="IX523" s="57"/>
      <c r="IY523" s="57"/>
      <c r="IZ523" s="57"/>
      <c r="JA523" s="57"/>
      <c r="JB523" s="57"/>
      <c r="JC523" s="57"/>
      <c r="JD523" s="57"/>
      <c r="JE523" s="57"/>
      <c r="JF523" s="57"/>
      <c r="JG523" s="57"/>
      <c r="JH523" s="57"/>
      <c r="JI523" s="57"/>
      <c r="JJ523" s="57"/>
      <c r="JK523" s="57"/>
      <c r="JL523" s="57"/>
      <c r="JM523" s="57"/>
      <c r="JN523" s="57"/>
      <c r="JO523" s="57"/>
      <c r="JP523" s="57"/>
      <c r="JQ523" s="57"/>
      <c r="JR523" s="57"/>
      <c r="JS523" s="57"/>
      <c r="JT523" s="57"/>
      <c r="JU523" s="57"/>
      <c r="JV523" s="57"/>
      <c r="JW523" s="57"/>
      <c r="JX523" s="57"/>
      <c r="JY523" s="57"/>
      <c r="JZ523" s="57"/>
      <c r="KA523" s="57"/>
      <c r="KB523" s="57"/>
      <c r="KC523" s="57"/>
      <c r="KD523" s="57"/>
      <c r="KE523" s="57"/>
      <c r="KF523" s="57"/>
      <c r="KG523" s="57"/>
      <c r="KH523" s="57"/>
      <c r="KI523" s="57"/>
      <c r="KJ523" s="57"/>
      <c r="KK523" s="57"/>
      <c r="KL523" s="57"/>
      <c r="KM523" s="57"/>
      <c r="KN523" s="57"/>
      <c r="KO523" s="57"/>
      <c r="KP523" s="57"/>
      <c r="KQ523" s="57"/>
      <c r="KR523" s="57"/>
      <c r="KS523" s="57"/>
      <c r="KT523" s="57"/>
      <c r="KU523" s="57"/>
      <c r="KV523" s="57"/>
      <c r="KW523" s="57"/>
      <c r="KX523" s="57"/>
      <c r="KY523" s="57"/>
      <c r="KZ523" s="57"/>
      <c r="LA523" s="57"/>
      <c r="LB523" s="57"/>
      <c r="LC523" s="57"/>
      <c r="LD523" s="57"/>
      <c r="LE523" s="57"/>
      <c r="LF523" s="57"/>
      <c r="LG523" s="57"/>
      <c r="LH523" s="57"/>
      <c r="LI523" s="57"/>
      <c r="LJ523" s="57"/>
      <c r="LK523" s="57"/>
      <c r="LL523" s="57"/>
      <c r="LM523" s="57"/>
      <c r="LN523" s="57"/>
      <c r="LO523" s="57"/>
      <c r="LP523" s="57"/>
      <c r="LQ523" s="57"/>
      <c r="LR523" s="57"/>
      <c r="LS523" s="57"/>
      <c r="LT523" s="57"/>
      <c r="LU523" s="57"/>
      <c r="LV523" s="57"/>
      <c r="LW523" s="57"/>
      <c r="LX523" s="57"/>
      <c r="LY523" s="57"/>
      <c r="LZ523" s="57"/>
      <c r="MA523" s="57"/>
      <c r="MB523" s="57"/>
      <c r="MC523" s="57"/>
      <c r="MD523" s="57"/>
      <c r="ME523" s="57"/>
      <c r="MF523" s="57"/>
      <c r="MG523" s="57"/>
      <c r="MH523" s="57"/>
      <c r="MI523" s="57"/>
      <c r="MJ523" s="57"/>
      <c r="MK523" s="57"/>
      <c r="ML523" s="57"/>
      <c r="MM523" s="57"/>
      <c r="MN523" s="57"/>
      <c r="MO523" s="57"/>
      <c r="MP523" s="57"/>
      <c r="MQ523" s="57"/>
      <c r="MR523" s="57"/>
      <c r="MS523" s="57"/>
      <c r="MT523" s="57"/>
      <c r="MU523" s="57"/>
      <c r="MV523" s="57"/>
      <c r="MW523" s="57"/>
      <c r="MX523" s="57"/>
      <c r="MY523" s="57"/>
      <c r="MZ523" s="57"/>
      <c r="NA523" s="57"/>
      <c r="NB523" s="57"/>
      <c r="NC523" s="57"/>
      <c r="ND523" s="57"/>
      <c r="NE523" s="57"/>
      <c r="NF523" s="57"/>
      <c r="NG523" s="57"/>
      <c r="NH523" s="57"/>
      <c r="NI523" s="57"/>
      <c r="NJ523" s="57"/>
      <c r="NK523" s="57"/>
      <c r="NL523" s="57"/>
      <c r="NM523" s="57"/>
      <c r="NN523" s="57"/>
      <c r="NO523" s="57"/>
      <c r="NP523" s="57"/>
      <c r="NQ523" s="57"/>
      <c r="NR523" s="57"/>
      <c r="NS523" s="57"/>
      <c r="NT523" s="57"/>
      <c r="NU523" s="57"/>
      <c r="NV523" s="57"/>
      <c r="NW523" s="57"/>
      <c r="NX523" s="57"/>
      <c r="NY523" s="57"/>
      <c r="NZ523" s="57"/>
      <c r="OA523" s="57"/>
      <c r="OB523" s="57"/>
      <c r="OC523" s="57"/>
      <c r="OD523" s="57"/>
      <c r="OE523" s="57"/>
      <c r="OF523" s="57"/>
      <c r="OG523" s="57"/>
      <c r="OH523" s="57"/>
      <c r="OI523" s="57"/>
      <c r="OJ523" s="57"/>
      <c r="OK523" s="57"/>
      <c r="OL523" s="57"/>
      <c r="OM523" s="57"/>
      <c r="ON523" s="57"/>
      <c r="OO523" s="57"/>
      <c r="OP523" s="57"/>
      <c r="OQ523" s="57"/>
      <c r="OR523" s="57"/>
      <c r="OS523" s="57"/>
      <c r="OT523" s="57"/>
      <c r="OU523" s="57"/>
      <c r="OV523" s="57"/>
      <c r="OW523" s="57"/>
      <c r="OX523" s="57"/>
      <c r="OY523" s="57"/>
      <c r="OZ523" s="57"/>
      <c r="PA523" s="57"/>
      <c r="PB523" s="57"/>
      <c r="PC523" s="57"/>
      <c r="PD523" s="57"/>
      <c r="PE523" s="57"/>
      <c r="PF523" s="57"/>
      <c r="PG523" s="57"/>
      <c r="PH523" s="57"/>
      <c r="PI523" s="57"/>
      <c r="PJ523" s="57"/>
      <c r="PK523" s="57"/>
      <c r="PL523" s="57"/>
      <c r="PM523" s="57"/>
      <c r="PN523" s="57"/>
      <c r="PO523" s="57"/>
      <c r="PP523" s="57"/>
      <c r="PQ523" s="57"/>
      <c r="PR523" s="57"/>
      <c r="PS523" s="57"/>
      <c r="PT523" s="57"/>
      <c r="PU523" s="57"/>
      <c r="PV523" s="57"/>
      <c r="PW523" s="57"/>
      <c r="PX523" s="57"/>
      <c r="PY523" s="57"/>
      <c r="PZ523" s="57"/>
      <c r="QA523" s="57"/>
      <c r="QB523" s="57"/>
      <c r="QC523" s="57"/>
      <c r="QD523" s="57"/>
      <c r="QE523" s="57"/>
      <c r="QF523" s="57"/>
      <c r="QG523" s="57"/>
      <c r="QH523" s="57"/>
      <c r="QI523" s="57"/>
      <c r="QJ523" s="57"/>
      <c r="QK523" s="57"/>
      <c r="QL523" s="57"/>
      <c r="QM523" s="57"/>
      <c r="QN523" s="57"/>
      <c r="QO523" s="57"/>
      <c r="QP523" s="57"/>
      <c r="QQ523" s="57"/>
      <c r="QR523" s="57"/>
      <c r="QS523" s="57"/>
      <c r="QT523" s="57"/>
      <c r="QU523" s="57"/>
      <c r="QV523" s="57"/>
      <c r="QW523" s="57"/>
      <c r="QX523" s="57"/>
      <c r="QY523" s="57"/>
      <c r="QZ523" s="57"/>
      <c r="RA523" s="57"/>
      <c r="RB523" s="57"/>
      <c r="RC523" s="57"/>
      <c r="RD523" s="57"/>
      <c r="RE523" s="57"/>
      <c r="RF523" s="57"/>
      <c r="RG523" s="57"/>
      <c r="RH523" s="57"/>
      <c r="RI523" s="57"/>
      <c r="RJ523" s="57"/>
      <c r="RK523" s="57"/>
      <c r="RL523" s="57"/>
      <c r="RM523" s="57"/>
      <c r="RN523" s="57"/>
      <c r="RO523" s="57"/>
      <c r="RP523" s="57"/>
      <c r="RQ523" s="57"/>
      <c r="RR523" s="57"/>
      <c r="RS523" s="57"/>
      <c r="RT523" s="57"/>
      <c r="RU523" s="57"/>
      <c r="RV523" s="57"/>
      <c r="RW523" s="57"/>
      <c r="RX523" s="57"/>
      <c r="RY523" s="57"/>
      <c r="RZ523" s="57"/>
      <c r="SA523" s="57"/>
      <c r="SB523" s="57"/>
      <c r="SC523" s="57"/>
      <c r="SD523" s="57"/>
      <c r="SE523" s="57"/>
      <c r="SF523" s="57"/>
      <c r="SG523" s="57"/>
      <c r="SH523" s="57"/>
      <c r="SI523" s="57"/>
      <c r="SJ523" s="57"/>
      <c r="SK523" s="57"/>
      <c r="SL523" s="57"/>
      <c r="SM523" s="57"/>
      <c r="SN523" s="57"/>
      <c r="SO523" s="57"/>
      <c r="SP523" s="57"/>
      <c r="SQ523" s="57"/>
      <c r="SR523" s="57"/>
      <c r="SS523" s="57"/>
      <c r="ST523" s="57"/>
      <c r="SU523" s="57"/>
      <c r="SV523" s="57"/>
      <c r="SW523" s="57"/>
      <c r="SX523" s="57"/>
      <c r="SY523" s="57"/>
      <c r="SZ523" s="57"/>
      <c r="TA523" s="57"/>
      <c r="TB523" s="57"/>
      <c r="TC523" s="57"/>
      <c r="TD523" s="57"/>
      <c r="TE523" s="57"/>
      <c r="TF523" s="57"/>
      <c r="TG523" s="57"/>
      <c r="TH523" s="57"/>
      <c r="TI523" s="57"/>
      <c r="TJ523" s="57"/>
      <c r="TK523" s="57"/>
      <c r="TL523" s="57"/>
      <c r="TM523" s="57"/>
      <c r="TN523" s="57"/>
      <c r="TO523" s="57"/>
      <c r="TP523" s="57"/>
      <c r="TQ523" s="57"/>
      <c r="TR523" s="57"/>
      <c r="TS523" s="57"/>
      <c r="TT523" s="57"/>
      <c r="TU523" s="57"/>
      <c r="TV523" s="57"/>
      <c r="TW523" s="57"/>
      <c r="TX523" s="57"/>
      <c r="TY523" s="57"/>
      <c r="TZ523" s="57"/>
      <c r="UA523" s="57"/>
      <c r="UB523" s="57"/>
      <c r="UC523" s="57"/>
      <c r="UD523" s="57"/>
      <c r="UE523" s="57"/>
      <c r="UF523" s="57"/>
      <c r="UG523" s="57"/>
      <c r="UH523" s="57"/>
      <c r="UI523" s="57"/>
      <c r="UJ523" s="57"/>
      <c r="UK523" s="57"/>
      <c r="UL523" s="57"/>
      <c r="UM523" s="57"/>
      <c r="UN523" s="57"/>
      <c r="UO523" s="57"/>
      <c r="UP523" s="57"/>
      <c r="UQ523" s="57"/>
      <c r="UR523" s="57"/>
      <c r="US523" s="57"/>
      <c r="UT523" s="57"/>
      <c r="UU523" s="57"/>
      <c r="UV523" s="57"/>
      <c r="UW523" s="57"/>
      <c r="UX523" s="57"/>
      <c r="UY523" s="57"/>
      <c r="UZ523" s="57"/>
      <c r="VA523" s="57"/>
      <c r="VB523" s="57"/>
      <c r="VC523" s="57"/>
      <c r="VD523" s="57"/>
      <c r="VE523" s="57"/>
      <c r="VF523" s="57"/>
      <c r="VG523" s="57"/>
      <c r="VH523" s="57"/>
      <c r="VI523" s="57"/>
      <c r="VJ523" s="57"/>
      <c r="VK523" s="57"/>
      <c r="VL523" s="57"/>
      <c r="VM523" s="57"/>
      <c r="VN523" s="57"/>
      <c r="VO523" s="57"/>
      <c r="VP523" s="57"/>
      <c r="VQ523" s="57"/>
      <c r="VR523" s="57"/>
      <c r="VS523" s="57"/>
      <c r="VT523" s="57"/>
      <c r="VU523" s="57"/>
      <c r="VV523" s="57"/>
      <c r="VW523" s="57"/>
      <c r="VX523" s="57"/>
      <c r="VY523" s="57"/>
      <c r="VZ523" s="57"/>
      <c r="WA523" s="57"/>
      <c r="WB523" s="57"/>
      <c r="WC523" s="57"/>
      <c r="WD523" s="57"/>
      <c r="WE523" s="57"/>
      <c r="WF523" s="57"/>
      <c r="WG523" s="57"/>
      <c r="WH523" s="57"/>
      <c r="WI523" s="57"/>
      <c r="WJ523" s="57"/>
      <c r="WK523" s="57"/>
      <c r="WL523" s="57"/>
      <c r="WM523" s="57"/>
      <c r="WN523" s="57"/>
      <c r="WO523" s="57"/>
      <c r="WP523" s="57"/>
      <c r="WQ523" s="57"/>
      <c r="WR523" s="57"/>
      <c r="WS523" s="57"/>
      <c r="WT523" s="57"/>
      <c r="WU523" s="57"/>
      <c r="WV523" s="57"/>
      <c r="WW523" s="57"/>
      <c r="WX523" s="57"/>
      <c r="WY523" s="57"/>
      <c r="WZ523" s="57"/>
      <c r="XA523" s="57"/>
      <c r="XB523" s="57"/>
      <c r="XC523" s="57"/>
      <c r="XD523" s="57"/>
      <c r="XE523" s="57"/>
      <c r="XF523" s="57"/>
      <c r="XG523" s="57"/>
      <c r="XH523" s="57"/>
      <c r="XI523" s="57"/>
      <c r="XJ523" s="57"/>
      <c r="XK523" s="57"/>
      <c r="XL523" s="57"/>
      <c r="XM523" s="57"/>
      <c r="XN523" s="57"/>
      <c r="XO523" s="57"/>
      <c r="XP523" s="57"/>
      <c r="XQ523" s="57"/>
      <c r="XR523" s="57"/>
      <c r="XS523" s="57"/>
      <c r="XT523" s="57"/>
      <c r="XU523" s="57"/>
      <c r="XV523" s="57"/>
      <c r="XW523" s="57"/>
    </row>
    <row r="524">
      <c r="AI524" s="57"/>
      <c r="BR524" s="57"/>
      <c r="DA524" s="57"/>
      <c r="EJ524" s="57"/>
      <c r="EK524" s="57"/>
      <c r="EL524" s="57"/>
      <c r="EM524" s="57"/>
      <c r="EN524" s="57"/>
      <c r="EO524" s="57"/>
      <c r="EP524" s="57"/>
      <c r="EQ524" s="57"/>
      <c r="ER524" s="57"/>
      <c r="ES524" s="57"/>
      <c r="ET524" s="57"/>
      <c r="EU524" s="57"/>
      <c r="EV524" s="57"/>
      <c r="EW524" s="57"/>
      <c r="EX524" s="57"/>
      <c r="EY524" s="57"/>
      <c r="EZ524" s="57"/>
      <c r="FA524" s="57"/>
      <c r="FB524" s="57"/>
      <c r="FC524" s="57"/>
      <c r="FD524" s="57"/>
      <c r="FE524" s="57"/>
      <c r="FF524" s="57"/>
      <c r="FG524" s="57"/>
      <c r="FH524" s="57"/>
      <c r="FI524" s="57"/>
      <c r="FJ524" s="57"/>
      <c r="FK524" s="57"/>
      <c r="FL524" s="57"/>
      <c r="FM524" s="57"/>
      <c r="FN524" s="57"/>
      <c r="FO524" s="57"/>
      <c r="FP524" s="57"/>
      <c r="FQ524" s="57"/>
      <c r="FR524" s="57"/>
      <c r="FS524" s="57"/>
      <c r="FT524" s="57"/>
      <c r="FU524" s="57"/>
      <c r="FV524" s="57"/>
      <c r="FW524" s="57"/>
      <c r="FX524" s="57"/>
      <c r="FY524" s="57"/>
      <c r="FZ524" s="57"/>
      <c r="GA524" s="57"/>
      <c r="GB524" s="57"/>
      <c r="GC524" s="57"/>
      <c r="GD524" s="57"/>
      <c r="GE524" s="57"/>
      <c r="GF524" s="57"/>
      <c r="GG524" s="57"/>
      <c r="GH524" s="57"/>
      <c r="GI524" s="57"/>
      <c r="GJ524" s="57"/>
      <c r="GK524" s="57"/>
      <c r="GL524" s="57"/>
      <c r="GM524" s="57"/>
      <c r="GN524" s="57"/>
      <c r="GO524" s="57"/>
      <c r="GP524" s="57"/>
      <c r="GQ524" s="57"/>
      <c r="GR524" s="57"/>
      <c r="GS524" s="57"/>
      <c r="GT524" s="57"/>
      <c r="GU524" s="57"/>
      <c r="GV524" s="57"/>
      <c r="GW524" s="57"/>
      <c r="GX524" s="57"/>
      <c r="GY524" s="57"/>
      <c r="GZ524" s="57"/>
      <c r="HA524" s="57"/>
      <c r="HB524" s="57"/>
      <c r="HC524" s="57"/>
      <c r="HD524" s="57"/>
      <c r="HE524" s="57"/>
      <c r="HF524" s="57"/>
      <c r="HG524" s="57"/>
      <c r="HH524" s="57"/>
      <c r="HI524" s="57"/>
      <c r="HJ524" s="57"/>
      <c r="HK524" s="57"/>
      <c r="HL524" s="57"/>
      <c r="HM524" s="57"/>
      <c r="HN524" s="57"/>
      <c r="HO524" s="57"/>
      <c r="HP524" s="57"/>
      <c r="HQ524" s="57"/>
      <c r="HR524" s="57"/>
      <c r="HS524" s="57"/>
      <c r="HT524" s="57"/>
      <c r="HU524" s="57"/>
      <c r="HV524" s="57"/>
      <c r="HW524" s="57"/>
      <c r="HX524" s="57"/>
      <c r="HY524" s="57"/>
      <c r="HZ524" s="57"/>
      <c r="IA524" s="57"/>
      <c r="IB524" s="57"/>
      <c r="IC524" s="57"/>
      <c r="ID524" s="57"/>
      <c r="IE524" s="57"/>
      <c r="IF524" s="57"/>
      <c r="IG524" s="57"/>
      <c r="IH524" s="57"/>
      <c r="II524" s="57"/>
      <c r="IJ524" s="57"/>
      <c r="IK524" s="57"/>
      <c r="IL524" s="57"/>
      <c r="IM524" s="57"/>
      <c r="IN524" s="57"/>
      <c r="IO524" s="57"/>
      <c r="IP524" s="57"/>
      <c r="IQ524" s="57"/>
      <c r="IR524" s="57"/>
      <c r="IS524" s="57"/>
      <c r="IT524" s="57"/>
      <c r="IU524" s="57"/>
      <c r="IV524" s="57"/>
      <c r="IW524" s="57"/>
      <c r="IX524" s="57"/>
      <c r="IY524" s="57"/>
      <c r="IZ524" s="57"/>
      <c r="JA524" s="57"/>
      <c r="JB524" s="57"/>
      <c r="JC524" s="57"/>
      <c r="JD524" s="57"/>
      <c r="JE524" s="57"/>
      <c r="JF524" s="57"/>
      <c r="JG524" s="57"/>
      <c r="JH524" s="57"/>
      <c r="JI524" s="57"/>
      <c r="JJ524" s="57"/>
      <c r="JK524" s="57"/>
      <c r="JL524" s="57"/>
      <c r="JM524" s="57"/>
      <c r="JN524" s="57"/>
      <c r="JO524" s="57"/>
      <c r="JP524" s="57"/>
      <c r="JQ524" s="57"/>
      <c r="JR524" s="57"/>
      <c r="JS524" s="57"/>
      <c r="JT524" s="57"/>
      <c r="JU524" s="57"/>
      <c r="JV524" s="57"/>
      <c r="JW524" s="57"/>
      <c r="JX524" s="57"/>
      <c r="JY524" s="57"/>
      <c r="JZ524" s="57"/>
      <c r="KA524" s="57"/>
      <c r="KB524" s="57"/>
      <c r="KC524" s="57"/>
      <c r="KD524" s="57"/>
      <c r="KE524" s="57"/>
      <c r="KF524" s="57"/>
      <c r="KG524" s="57"/>
      <c r="KH524" s="57"/>
      <c r="KI524" s="57"/>
      <c r="KJ524" s="57"/>
      <c r="KK524" s="57"/>
      <c r="KL524" s="57"/>
      <c r="KM524" s="57"/>
      <c r="KN524" s="57"/>
      <c r="KO524" s="57"/>
      <c r="KP524" s="57"/>
      <c r="KQ524" s="57"/>
      <c r="KR524" s="57"/>
      <c r="KS524" s="57"/>
      <c r="KT524" s="57"/>
      <c r="KU524" s="57"/>
      <c r="KV524" s="57"/>
      <c r="KW524" s="57"/>
      <c r="KX524" s="57"/>
      <c r="KY524" s="57"/>
      <c r="KZ524" s="57"/>
      <c r="LA524" s="57"/>
      <c r="LB524" s="57"/>
      <c r="LC524" s="57"/>
      <c r="LD524" s="57"/>
      <c r="LE524" s="57"/>
      <c r="LF524" s="57"/>
      <c r="LG524" s="57"/>
      <c r="LH524" s="57"/>
      <c r="LI524" s="57"/>
      <c r="LJ524" s="57"/>
      <c r="LK524" s="57"/>
      <c r="LL524" s="57"/>
      <c r="LM524" s="57"/>
      <c r="LN524" s="57"/>
      <c r="LO524" s="57"/>
      <c r="LP524" s="57"/>
      <c r="LQ524" s="57"/>
      <c r="LR524" s="57"/>
      <c r="LS524" s="57"/>
      <c r="LT524" s="57"/>
      <c r="LU524" s="57"/>
      <c r="LV524" s="57"/>
      <c r="LW524" s="57"/>
      <c r="LX524" s="57"/>
      <c r="LY524" s="57"/>
      <c r="LZ524" s="57"/>
      <c r="MA524" s="57"/>
      <c r="MB524" s="57"/>
      <c r="MC524" s="57"/>
      <c r="MD524" s="57"/>
      <c r="ME524" s="57"/>
      <c r="MF524" s="57"/>
      <c r="MG524" s="57"/>
      <c r="MH524" s="57"/>
      <c r="MI524" s="57"/>
      <c r="MJ524" s="57"/>
      <c r="MK524" s="57"/>
      <c r="ML524" s="57"/>
      <c r="MM524" s="57"/>
      <c r="MN524" s="57"/>
      <c r="MO524" s="57"/>
      <c r="MP524" s="57"/>
      <c r="MQ524" s="57"/>
      <c r="MR524" s="57"/>
      <c r="MS524" s="57"/>
      <c r="MT524" s="57"/>
      <c r="MU524" s="57"/>
      <c r="MV524" s="57"/>
      <c r="MW524" s="57"/>
      <c r="MX524" s="57"/>
      <c r="MY524" s="57"/>
      <c r="MZ524" s="57"/>
      <c r="NA524" s="57"/>
      <c r="NB524" s="57"/>
      <c r="NC524" s="57"/>
      <c r="ND524" s="57"/>
      <c r="NE524" s="57"/>
      <c r="NF524" s="57"/>
      <c r="NG524" s="57"/>
      <c r="NH524" s="57"/>
      <c r="NI524" s="57"/>
      <c r="NJ524" s="57"/>
      <c r="NK524" s="57"/>
      <c r="NL524" s="57"/>
      <c r="NM524" s="57"/>
      <c r="NN524" s="57"/>
      <c r="NO524" s="57"/>
      <c r="NP524" s="57"/>
      <c r="NQ524" s="57"/>
      <c r="NR524" s="57"/>
      <c r="NS524" s="57"/>
      <c r="NT524" s="57"/>
      <c r="NU524" s="57"/>
      <c r="NV524" s="57"/>
      <c r="NW524" s="57"/>
      <c r="NX524" s="57"/>
      <c r="NY524" s="57"/>
      <c r="NZ524" s="57"/>
      <c r="OA524" s="57"/>
      <c r="OB524" s="57"/>
      <c r="OC524" s="57"/>
      <c r="OD524" s="57"/>
      <c r="OE524" s="57"/>
      <c r="OF524" s="57"/>
      <c r="OG524" s="57"/>
      <c r="OH524" s="57"/>
      <c r="OI524" s="57"/>
      <c r="OJ524" s="57"/>
      <c r="OK524" s="57"/>
      <c r="OL524" s="57"/>
      <c r="OM524" s="57"/>
      <c r="ON524" s="57"/>
      <c r="OO524" s="57"/>
      <c r="OP524" s="57"/>
      <c r="OQ524" s="57"/>
      <c r="OR524" s="57"/>
      <c r="OS524" s="57"/>
      <c r="OT524" s="57"/>
      <c r="OU524" s="57"/>
      <c r="OV524" s="57"/>
      <c r="OW524" s="57"/>
      <c r="OX524" s="57"/>
      <c r="OY524" s="57"/>
      <c r="OZ524" s="57"/>
      <c r="PA524" s="57"/>
      <c r="PB524" s="57"/>
      <c r="PC524" s="57"/>
      <c r="PD524" s="57"/>
      <c r="PE524" s="57"/>
      <c r="PF524" s="57"/>
      <c r="PG524" s="57"/>
      <c r="PH524" s="57"/>
      <c r="PI524" s="57"/>
      <c r="PJ524" s="57"/>
      <c r="PK524" s="57"/>
      <c r="PL524" s="57"/>
      <c r="PM524" s="57"/>
      <c r="PN524" s="57"/>
      <c r="PO524" s="57"/>
      <c r="PP524" s="57"/>
      <c r="PQ524" s="57"/>
      <c r="PR524" s="57"/>
      <c r="PS524" s="57"/>
      <c r="PT524" s="57"/>
      <c r="PU524" s="57"/>
      <c r="PV524" s="57"/>
      <c r="PW524" s="57"/>
      <c r="PX524" s="57"/>
      <c r="PY524" s="57"/>
      <c r="PZ524" s="57"/>
      <c r="QA524" s="57"/>
      <c r="QB524" s="57"/>
      <c r="QC524" s="57"/>
      <c r="QD524" s="57"/>
      <c r="QE524" s="57"/>
      <c r="QF524" s="57"/>
      <c r="QG524" s="57"/>
      <c r="QH524" s="57"/>
      <c r="QI524" s="57"/>
      <c r="QJ524" s="57"/>
      <c r="QK524" s="57"/>
      <c r="QL524" s="57"/>
      <c r="QM524" s="57"/>
      <c r="QN524" s="57"/>
      <c r="QO524" s="57"/>
      <c r="QP524" s="57"/>
      <c r="QQ524" s="57"/>
      <c r="QR524" s="57"/>
      <c r="QS524" s="57"/>
      <c r="QT524" s="57"/>
      <c r="QU524" s="57"/>
      <c r="QV524" s="57"/>
      <c r="QW524" s="57"/>
      <c r="QX524" s="57"/>
      <c r="QY524" s="57"/>
      <c r="QZ524" s="57"/>
      <c r="RA524" s="57"/>
      <c r="RB524" s="57"/>
      <c r="RC524" s="57"/>
      <c r="RD524" s="57"/>
      <c r="RE524" s="57"/>
      <c r="RF524" s="57"/>
      <c r="RG524" s="57"/>
      <c r="RH524" s="57"/>
      <c r="RI524" s="57"/>
      <c r="RJ524" s="57"/>
      <c r="RK524" s="57"/>
      <c r="RL524" s="57"/>
      <c r="RM524" s="57"/>
      <c r="RN524" s="57"/>
      <c r="RO524" s="57"/>
      <c r="RP524" s="57"/>
      <c r="RQ524" s="57"/>
      <c r="RR524" s="57"/>
      <c r="RS524" s="57"/>
      <c r="RT524" s="57"/>
      <c r="RU524" s="57"/>
      <c r="RV524" s="57"/>
      <c r="RW524" s="57"/>
      <c r="RX524" s="57"/>
      <c r="RY524" s="57"/>
      <c r="RZ524" s="57"/>
      <c r="SA524" s="57"/>
      <c r="SB524" s="57"/>
      <c r="SC524" s="57"/>
      <c r="SD524" s="57"/>
      <c r="SE524" s="57"/>
      <c r="SF524" s="57"/>
      <c r="SG524" s="57"/>
      <c r="SH524" s="57"/>
      <c r="SI524" s="57"/>
      <c r="SJ524" s="57"/>
      <c r="SK524" s="57"/>
      <c r="SL524" s="57"/>
      <c r="SM524" s="57"/>
      <c r="SN524" s="57"/>
      <c r="SO524" s="57"/>
      <c r="SP524" s="57"/>
      <c r="SQ524" s="57"/>
      <c r="SR524" s="57"/>
      <c r="SS524" s="57"/>
      <c r="ST524" s="57"/>
      <c r="SU524" s="57"/>
      <c r="SV524" s="57"/>
      <c r="SW524" s="57"/>
      <c r="SX524" s="57"/>
      <c r="SY524" s="57"/>
      <c r="SZ524" s="57"/>
      <c r="TA524" s="57"/>
      <c r="TB524" s="57"/>
      <c r="TC524" s="57"/>
      <c r="TD524" s="57"/>
      <c r="TE524" s="57"/>
      <c r="TF524" s="57"/>
      <c r="TG524" s="57"/>
      <c r="TH524" s="57"/>
      <c r="TI524" s="57"/>
      <c r="TJ524" s="57"/>
      <c r="TK524" s="57"/>
      <c r="TL524" s="57"/>
      <c r="TM524" s="57"/>
      <c r="TN524" s="57"/>
      <c r="TO524" s="57"/>
      <c r="TP524" s="57"/>
      <c r="TQ524" s="57"/>
      <c r="TR524" s="57"/>
      <c r="TS524" s="57"/>
      <c r="TT524" s="57"/>
      <c r="TU524" s="57"/>
      <c r="TV524" s="57"/>
      <c r="TW524" s="57"/>
      <c r="TX524" s="57"/>
      <c r="TY524" s="57"/>
      <c r="TZ524" s="57"/>
      <c r="UA524" s="57"/>
      <c r="UB524" s="57"/>
      <c r="UC524" s="57"/>
      <c r="UD524" s="57"/>
      <c r="UE524" s="57"/>
      <c r="UF524" s="57"/>
      <c r="UG524" s="57"/>
      <c r="UH524" s="57"/>
      <c r="UI524" s="57"/>
      <c r="UJ524" s="57"/>
      <c r="UK524" s="57"/>
      <c r="UL524" s="57"/>
      <c r="UM524" s="57"/>
      <c r="UN524" s="57"/>
      <c r="UO524" s="57"/>
      <c r="UP524" s="57"/>
      <c r="UQ524" s="57"/>
      <c r="UR524" s="57"/>
      <c r="US524" s="57"/>
      <c r="UT524" s="57"/>
      <c r="UU524" s="57"/>
      <c r="UV524" s="57"/>
      <c r="UW524" s="57"/>
      <c r="UX524" s="57"/>
      <c r="UY524" s="57"/>
      <c r="UZ524" s="57"/>
      <c r="VA524" s="57"/>
      <c r="VB524" s="57"/>
      <c r="VC524" s="57"/>
      <c r="VD524" s="57"/>
      <c r="VE524" s="57"/>
      <c r="VF524" s="57"/>
      <c r="VG524" s="57"/>
      <c r="VH524" s="57"/>
      <c r="VI524" s="57"/>
      <c r="VJ524" s="57"/>
      <c r="VK524" s="57"/>
      <c r="VL524" s="57"/>
      <c r="VM524" s="57"/>
      <c r="VN524" s="57"/>
      <c r="VO524" s="57"/>
      <c r="VP524" s="57"/>
      <c r="VQ524" s="57"/>
      <c r="VR524" s="57"/>
      <c r="VS524" s="57"/>
      <c r="VT524" s="57"/>
      <c r="VU524" s="57"/>
      <c r="VV524" s="57"/>
      <c r="VW524" s="57"/>
      <c r="VX524" s="57"/>
      <c r="VY524" s="57"/>
      <c r="VZ524" s="57"/>
      <c r="WA524" s="57"/>
      <c r="WB524" s="57"/>
      <c r="WC524" s="57"/>
      <c r="WD524" s="57"/>
      <c r="WE524" s="57"/>
      <c r="WF524" s="57"/>
      <c r="WG524" s="57"/>
      <c r="WH524" s="57"/>
      <c r="WI524" s="57"/>
      <c r="WJ524" s="57"/>
      <c r="WK524" s="57"/>
      <c r="WL524" s="57"/>
      <c r="WM524" s="57"/>
      <c r="WN524" s="57"/>
      <c r="WO524" s="57"/>
      <c r="WP524" s="57"/>
      <c r="WQ524" s="57"/>
      <c r="WR524" s="57"/>
      <c r="WS524" s="57"/>
      <c r="WT524" s="57"/>
      <c r="WU524" s="57"/>
      <c r="WV524" s="57"/>
      <c r="WW524" s="57"/>
      <c r="WX524" s="57"/>
      <c r="WY524" s="57"/>
      <c r="WZ524" s="57"/>
      <c r="XA524" s="57"/>
      <c r="XB524" s="57"/>
      <c r="XC524" s="57"/>
      <c r="XD524" s="57"/>
      <c r="XE524" s="57"/>
      <c r="XF524" s="57"/>
      <c r="XG524" s="57"/>
      <c r="XH524" s="57"/>
      <c r="XI524" s="57"/>
      <c r="XJ524" s="57"/>
      <c r="XK524" s="57"/>
      <c r="XL524" s="57"/>
      <c r="XM524" s="57"/>
      <c r="XN524" s="57"/>
      <c r="XO524" s="57"/>
      <c r="XP524" s="57"/>
      <c r="XQ524" s="57"/>
      <c r="XR524" s="57"/>
      <c r="XS524" s="57"/>
      <c r="XT524" s="57"/>
      <c r="XU524" s="57"/>
      <c r="XV524" s="57"/>
      <c r="XW524" s="57"/>
    </row>
    <row r="525">
      <c r="AI525" s="57"/>
      <c r="BR525" s="57"/>
      <c r="DA525" s="57"/>
      <c r="EJ525" s="57"/>
      <c r="EK525" s="57"/>
      <c r="EL525" s="57"/>
      <c r="EM525" s="57"/>
      <c r="EN525" s="57"/>
      <c r="EO525" s="57"/>
      <c r="EP525" s="57"/>
      <c r="EQ525" s="57"/>
      <c r="ER525" s="57"/>
      <c r="ES525" s="57"/>
      <c r="ET525" s="57"/>
      <c r="EU525" s="57"/>
      <c r="EV525" s="57"/>
      <c r="EW525" s="57"/>
      <c r="EX525" s="57"/>
      <c r="EY525" s="57"/>
      <c r="EZ525" s="57"/>
      <c r="FA525" s="57"/>
      <c r="FB525" s="57"/>
      <c r="FC525" s="57"/>
      <c r="FD525" s="57"/>
      <c r="FE525" s="57"/>
      <c r="FF525" s="57"/>
      <c r="FG525" s="57"/>
      <c r="FH525" s="57"/>
      <c r="FI525" s="57"/>
      <c r="FJ525" s="57"/>
      <c r="FK525" s="57"/>
      <c r="FL525" s="57"/>
      <c r="FM525" s="57"/>
      <c r="FN525" s="57"/>
      <c r="FO525" s="57"/>
      <c r="FP525" s="57"/>
      <c r="FQ525" s="57"/>
      <c r="FR525" s="57"/>
      <c r="FS525" s="57"/>
      <c r="FT525" s="57"/>
      <c r="FU525" s="57"/>
      <c r="FV525" s="57"/>
      <c r="FW525" s="57"/>
      <c r="FX525" s="57"/>
      <c r="FY525" s="57"/>
      <c r="FZ525" s="57"/>
      <c r="GA525" s="57"/>
      <c r="GB525" s="57"/>
      <c r="GC525" s="57"/>
      <c r="GD525" s="57"/>
      <c r="GE525" s="57"/>
      <c r="GF525" s="57"/>
      <c r="GG525" s="57"/>
      <c r="GH525" s="57"/>
      <c r="GI525" s="57"/>
      <c r="GJ525" s="57"/>
      <c r="GK525" s="57"/>
      <c r="GL525" s="57"/>
      <c r="GM525" s="57"/>
      <c r="GN525" s="57"/>
      <c r="GO525" s="57"/>
      <c r="GP525" s="57"/>
      <c r="GQ525" s="57"/>
      <c r="GR525" s="57"/>
      <c r="GS525" s="57"/>
      <c r="GT525" s="57"/>
      <c r="GU525" s="57"/>
      <c r="GV525" s="57"/>
      <c r="GW525" s="57"/>
      <c r="GX525" s="57"/>
      <c r="GY525" s="57"/>
      <c r="GZ525" s="57"/>
      <c r="HA525" s="57"/>
      <c r="HB525" s="57"/>
      <c r="HC525" s="57"/>
      <c r="HD525" s="57"/>
      <c r="HE525" s="57"/>
      <c r="HF525" s="57"/>
      <c r="HG525" s="57"/>
      <c r="HH525" s="57"/>
      <c r="HI525" s="57"/>
      <c r="HJ525" s="57"/>
      <c r="HK525" s="57"/>
      <c r="HL525" s="57"/>
      <c r="HM525" s="57"/>
      <c r="HN525" s="57"/>
      <c r="HO525" s="57"/>
      <c r="HP525" s="57"/>
      <c r="HQ525" s="57"/>
      <c r="HR525" s="57"/>
      <c r="HS525" s="57"/>
      <c r="HT525" s="57"/>
      <c r="HU525" s="57"/>
      <c r="HV525" s="57"/>
      <c r="HW525" s="57"/>
      <c r="HX525" s="57"/>
      <c r="HY525" s="57"/>
      <c r="HZ525" s="57"/>
      <c r="IA525" s="57"/>
      <c r="IB525" s="57"/>
      <c r="IC525" s="57"/>
      <c r="ID525" s="57"/>
      <c r="IE525" s="57"/>
      <c r="IF525" s="57"/>
      <c r="IG525" s="57"/>
      <c r="IH525" s="57"/>
      <c r="II525" s="57"/>
      <c r="IJ525" s="57"/>
      <c r="IK525" s="57"/>
      <c r="IL525" s="57"/>
      <c r="IM525" s="57"/>
      <c r="IN525" s="57"/>
      <c r="IO525" s="57"/>
      <c r="IP525" s="57"/>
      <c r="IQ525" s="57"/>
      <c r="IR525" s="57"/>
      <c r="IS525" s="57"/>
      <c r="IT525" s="57"/>
      <c r="IU525" s="57"/>
      <c r="IV525" s="57"/>
      <c r="IW525" s="57"/>
      <c r="IX525" s="57"/>
      <c r="IY525" s="57"/>
      <c r="IZ525" s="57"/>
      <c r="JA525" s="57"/>
      <c r="JB525" s="57"/>
      <c r="JC525" s="57"/>
      <c r="JD525" s="57"/>
      <c r="JE525" s="57"/>
      <c r="JF525" s="57"/>
      <c r="JG525" s="57"/>
      <c r="JH525" s="57"/>
      <c r="JI525" s="57"/>
      <c r="JJ525" s="57"/>
      <c r="JK525" s="57"/>
      <c r="JL525" s="57"/>
      <c r="JM525" s="57"/>
      <c r="JN525" s="57"/>
      <c r="JO525" s="57"/>
      <c r="JP525" s="57"/>
      <c r="JQ525" s="57"/>
      <c r="JR525" s="57"/>
      <c r="JS525" s="57"/>
      <c r="JT525" s="57"/>
      <c r="JU525" s="57"/>
      <c r="JV525" s="57"/>
      <c r="JW525" s="57"/>
      <c r="JX525" s="57"/>
      <c r="JY525" s="57"/>
      <c r="JZ525" s="57"/>
      <c r="KA525" s="57"/>
      <c r="KB525" s="57"/>
      <c r="KC525" s="57"/>
      <c r="KD525" s="57"/>
      <c r="KE525" s="57"/>
      <c r="KF525" s="57"/>
      <c r="KG525" s="57"/>
      <c r="KH525" s="57"/>
      <c r="KI525" s="57"/>
      <c r="KJ525" s="57"/>
      <c r="KK525" s="57"/>
      <c r="KL525" s="57"/>
      <c r="KM525" s="57"/>
      <c r="KN525" s="57"/>
      <c r="KO525" s="57"/>
      <c r="KP525" s="57"/>
      <c r="KQ525" s="57"/>
      <c r="KR525" s="57"/>
      <c r="KS525" s="57"/>
      <c r="KT525" s="57"/>
      <c r="KU525" s="57"/>
      <c r="KV525" s="57"/>
      <c r="KW525" s="57"/>
      <c r="KX525" s="57"/>
      <c r="KY525" s="57"/>
      <c r="KZ525" s="57"/>
      <c r="LA525" s="57"/>
      <c r="LB525" s="57"/>
      <c r="LC525" s="57"/>
      <c r="LD525" s="57"/>
      <c r="LE525" s="57"/>
      <c r="LF525" s="57"/>
      <c r="LG525" s="57"/>
      <c r="LH525" s="57"/>
      <c r="LI525" s="57"/>
      <c r="LJ525" s="57"/>
      <c r="LK525" s="57"/>
      <c r="LL525" s="57"/>
      <c r="LM525" s="57"/>
      <c r="LN525" s="57"/>
      <c r="LO525" s="57"/>
      <c r="LP525" s="57"/>
      <c r="LQ525" s="57"/>
      <c r="LR525" s="57"/>
      <c r="LS525" s="57"/>
      <c r="LT525" s="57"/>
      <c r="LU525" s="57"/>
      <c r="LV525" s="57"/>
      <c r="LW525" s="57"/>
      <c r="LX525" s="57"/>
      <c r="LY525" s="57"/>
      <c r="LZ525" s="57"/>
      <c r="MA525" s="57"/>
      <c r="MB525" s="57"/>
      <c r="MC525" s="57"/>
      <c r="MD525" s="57"/>
      <c r="ME525" s="57"/>
      <c r="MF525" s="57"/>
      <c r="MG525" s="57"/>
      <c r="MH525" s="57"/>
      <c r="MI525" s="57"/>
      <c r="MJ525" s="57"/>
      <c r="MK525" s="57"/>
      <c r="ML525" s="57"/>
      <c r="MM525" s="57"/>
      <c r="MN525" s="57"/>
      <c r="MO525" s="57"/>
      <c r="MP525" s="57"/>
      <c r="MQ525" s="57"/>
      <c r="MR525" s="57"/>
      <c r="MS525" s="57"/>
      <c r="MT525" s="57"/>
      <c r="MU525" s="57"/>
      <c r="MV525" s="57"/>
      <c r="MW525" s="57"/>
      <c r="MX525" s="57"/>
      <c r="MY525" s="57"/>
      <c r="MZ525" s="57"/>
      <c r="NA525" s="57"/>
      <c r="NB525" s="57"/>
      <c r="NC525" s="57"/>
      <c r="ND525" s="57"/>
      <c r="NE525" s="57"/>
      <c r="NF525" s="57"/>
      <c r="NG525" s="57"/>
      <c r="NH525" s="57"/>
      <c r="NI525" s="57"/>
      <c r="NJ525" s="57"/>
      <c r="NK525" s="57"/>
      <c r="NL525" s="57"/>
      <c r="NM525" s="57"/>
      <c r="NN525" s="57"/>
      <c r="NO525" s="57"/>
      <c r="NP525" s="57"/>
      <c r="NQ525" s="57"/>
      <c r="NR525" s="57"/>
      <c r="NS525" s="57"/>
      <c r="NT525" s="57"/>
      <c r="NU525" s="57"/>
      <c r="NV525" s="57"/>
      <c r="NW525" s="57"/>
      <c r="NX525" s="57"/>
      <c r="NY525" s="57"/>
      <c r="NZ525" s="57"/>
      <c r="OA525" s="57"/>
      <c r="OB525" s="57"/>
      <c r="OC525" s="57"/>
      <c r="OD525" s="57"/>
      <c r="OE525" s="57"/>
      <c r="OF525" s="57"/>
      <c r="OG525" s="57"/>
      <c r="OH525" s="57"/>
      <c r="OI525" s="57"/>
      <c r="OJ525" s="57"/>
      <c r="OK525" s="57"/>
      <c r="OL525" s="57"/>
      <c r="OM525" s="57"/>
      <c r="ON525" s="57"/>
      <c r="OO525" s="57"/>
      <c r="OP525" s="57"/>
      <c r="OQ525" s="57"/>
      <c r="OR525" s="57"/>
      <c r="OS525" s="57"/>
      <c r="OT525" s="57"/>
      <c r="OU525" s="57"/>
      <c r="OV525" s="57"/>
      <c r="OW525" s="57"/>
      <c r="OX525" s="57"/>
      <c r="OY525" s="57"/>
      <c r="OZ525" s="57"/>
      <c r="PA525" s="57"/>
      <c r="PB525" s="57"/>
      <c r="PC525" s="57"/>
      <c r="PD525" s="57"/>
      <c r="PE525" s="57"/>
      <c r="PF525" s="57"/>
      <c r="PG525" s="57"/>
      <c r="PH525" s="57"/>
      <c r="PI525" s="57"/>
      <c r="PJ525" s="57"/>
      <c r="PK525" s="57"/>
      <c r="PL525" s="57"/>
      <c r="PM525" s="57"/>
      <c r="PN525" s="57"/>
      <c r="PO525" s="57"/>
      <c r="PP525" s="57"/>
      <c r="PQ525" s="57"/>
      <c r="PR525" s="57"/>
      <c r="PS525" s="57"/>
      <c r="PT525" s="57"/>
      <c r="PU525" s="57"/>
      <c r="PV525" s="57"/>
      <c r="PW525" s="57"/>
      <c r="PX525" s="57"/>
      <c r="PY525" s="57"/>
      <c r="PZ525" s="57"/>
      <c r="QA525" s="57"/>
      <c r="QB525" s="57"/>
      <c r="QC525" s="57"/>
      <c r="QD525" s="57"/>
      <c r="QE525" s="57"/>
      <c r="QF525" s="57"/>
      <c r="QG525" s="57"/>
      <c r="QH525" s="57"/>
      <c r="QI525" s="57"/>
      <c r="QJ525" s="57"/>
      <c r="QK525" s="57"/>
      <c r="QL525" s="57"/>
      <c r="QM525" s="57"/>
      <c r="QN525" s="57"/>
      <c r="QO525" s="57"/>
      <c r="QP525" s="57"/>
      <c r="QQ525" s="57"/>
      <c r="QR525" s="57"/>
      <c r="QS525" s="57"/>
      <c r="QT525" s="57"/>
      <c r="QU525" s="57"/>
      <c r="QV525" s="57"/>
      <c r="QW525" s="57"/>
      <c r="QX525" s="57"/>
      <c r="QY525" s="57"/>
      <c r="QZ525" s="57"/>
      <c r="RA525" s="57"/>
      <c r="RB525" s="57"/>
      <c r="RC525" s="57"/>
      <c r="RD525" s="57"/>
      <c r="RE525" s="57"/>
      <c r="RF525" s="57"/>
      <c r="RG525" s="57"/>
      <c r="RH525" s="57"/>
      <c r="RI525" s="57"/>
      <c r="RJ525" s="57"/>
      <c r="RK525" s="57"/>
      <c r="RL525" s="57"/>
      <c r="RM525" s="57"/>
      <c r="RN525" s="57"/>
      <c r="RO525" s="57"/>
      <c r="RP525" s="57"/>
      <c r="RQ525" s="57"/>
      <c r="RR525" s="57"/>
      <c r="RS525" s="57"/>
      <c r="RT525" s="57"/>
      <c r="RU525" s="57"/>
      <c r="RV525" s="57"/>
      <c r="RW525" s="57"/>
      <c r="RX525" s="57"/>
      <c r="RY525" s="57"/>
      <c r="RZ525" s="57"/>
      <c r="SA525" s="57"/>
      <c r="SB525" s="57"/>
      <c r="SC525" s="57"/>
      <c r="SD525" s="57"/>
      <c r="SE525" s="57"/>
      <c r="SF525" s="57"/>
      <c r="SG525" s="57"/>
      <c r="SH525" s="57"/>
      <c r="SI525" s="57"/>
      <c r="SJ525" s="57"/>
      <c r="SK525" s="57"/>
      <c r="SL525" s="57"/>
      <c r="SM525" s="57"/>
      <c r="SN525" s="57"/>
      <c r="SO525" s="57"/>
      <c r="SP525" s="57"/>
      <c r="SQ525" s="57"/>
      <c r="SR525" s="57"/>
      <c r="SS525" s="57"/>
      <c r="ST525" s="57"/>
      <c r="SU525" s="57"/>
      <c r="SV525" s="57"/>
      <c r="SW525" s="57"/>
      <c r="SX525" s="57"/>
      <c r="SY525" s="57"/>
      <c r="SZ525" s="57"/>
      <c r="TA525" s="57"/>
      <c r="TB525" s="57"/>
      <c r="TC525" s="57"/>
      <c r="TD525" s="57"/>
      <c r="TE525" s="57"/>
      <c r="TF525" s="57"/>
      <c r="TG525" s="57"/>
      <c r="TH525" s="57"/>
      <c r="TI525" s="57"/>
      <c r="TJ525" s="57"/>
      <c r="TK525" s="57"/>
      <c r="TL525" s="57"/>
      <c r="TM525" s="57"/>
      <c r="TN525" s="57"/>
      <c r="TO525" s="57"/>
      <c r="TP525" s="57"/>
      <c r="TQ525" s="57"/>
      <c r="TR525" s="57"/>
      <c r="TS525" s="57"/>
      <c r="TT525" s="57"/>
      <c r="TU525" s="57"/>
      <c r="TV525" s="57"/>
      <c r="TW525" s="57"/>
      <c r="TX525" s="57"/>
      <c r="TY525" s="57"/>
      <c r="TZ525" s="57"/>
      <c r="UA525" s="57"/>
      <c r="UB525" s="57"/>
      <c r="UC525" s="57"/>
      <c r="UD525" s="57"/>
      <c r="UE525" s="57"/>
      <c r="UF525" s="57"/>
      <c r="UG525" s="57"/>
      <c r="UH525" s="57"/>
      <c r="UI525" s="57"/>
      <c r="UJ525" s="57"/>
      <c r="UK525" s="57"/>
      <c r="UL525" s="57"/>
      <c r="UM525" s="57"/>
      <c r="UN525" s="57"/>
      <c r="UO525" s="57"/>
      <c r="UP525" s="57"/>
      <c r="UQ525" s="57"/>
      <c r="UR525" s="57"/>
      <c r="US525" s="57"/>
      <c r="UT525" s="57"/>
      <c r="UU525" s="57"/>
      <c r="UV525" s="57"/>
      <c r="UW525" s="57"/>
      <c r="UX525" s="57"/>
      <c r="UY525" s="57"/>
      <c r="UZ525" s="57"/>
      <c r="VA525" s="57"/>
      <c r="VB525" s="57"/>
      <c r="VC525" s="57"/>
      <c r="VD525" s="57"/>
      <c r="VE525" s="57"/>
      <c r="VF525" s="57"/>
      <c r="VG525" s="57"/>
      <c r="VH525" s="57"/>
      <c r="VI525" s="57"/>
      <c r="VJ525" s="57"/>
      <c r="VK525" s="57"/>
      <c r="VL525" s="57"/>
      <c r="VM525" s="57"/>
      <c r="VN525" s="57"/>
      <c r="VO525" s="57"/>
      <c r="VP525" s="57"/>
      <c r="VQ525" s="57"/>
      <c r="VR525" s="57"/>
      <c r="VS525" s="57"/>
      <c r="VT525" s="57"/>
      <c r="VU525" s="57"/>
      <c r="VV525" s="57"/>
      <c r="VW525" s="57"/>
      <c r="VX525" s="57"/>
      <c r="VY525" s="57"/>
      <c r="VZ525" s="57"/>
      <c r="WA525" s="57"/>
      <c r="WB525" s="57"/>
      <c r="WC525" s="57"/>
      <c r="WD525" s="57"/>
      <c r="WE525" s="57"/>
      <c r="WF525" s="57"/>
      <c r="WG525" s="57"/>
      <c r="WH525" s="57"/>
      <c r="WI525" s="57"/>
      <c r="WJ525" s="57"/>
      <c r="WK525" s="57"/>
      <c r="WL525" s="57"/>
      <c r="WM525" s="57"/>
      <c r="WN525" s="57"/>
      <c r="WO525" s="57"/>
      <c r="WP525" s="57"/>
      <c r="WQ525" s="57"/>
      <c r="WR525" s="57"/>
      <c r="WS525" s="57"/>
      <c r="WT525" s="57"/>
      <c r="WU525" s="57"/>
      <c r="WV525" s="57"/>
      <c r="WW525" s="57"/>
      <c r="WX525" s="57"/>
      <c r="WY525" s="57"/>
      <c r="WZ525" s="57"/>
      <c r="XA525" s="57"/>
      <c r="XB525" s="57"/>
      <c r="XC525" s="57"/>
      <c r="XD525" s="57"/>
      <c r="XE525" s="57"/>
      <c r="XF525" s="57"/>
      <c r="XG525" s="57"/>
      <c r="XH525" s="57"/>
      <c r="XI525" s="57"/>
      <c r="XJ525" s="57"/>
      <c r="XK525" s="57"/>
      <c r="XL525" s="57"/>
      <c r="XM525" s="57"/>
      <c r="XN525" s="57"/>
      <c r="XO525" s="57"/>
      <c r="XP525" s="57"/>
      <c r="XQ525" s="57"/>
      <c r="XR525" s="57"/>
      <c r="XS525" s="57"/>
      <c r="XT525" s="57"/>
      <c r="XU525" s="57"/>
      <c r="XV525" s="57"/>
      <c r="XW525" s="57"/>
    </row>
    <row r="526">
      <c r="AI526" s="57"/>
      <c r="BR526" s="57"/>
      <c r="DA526" s="57"/>
      <c r="EJ526" s="57"/>
      <c r="EK526" s="57"/>
      <c r="EL526" s="57"/>
      <c r="EM526" s="57"/>
      <c r="EN526" s="57"/>
      <c r="EO526" s="57"/>
      <c r="EP526" s="57"/>
      <c r="EQ526" s="57"/>
      <c r="ER526" s="57"/>
      <c r="ES526" s="57"/>
      <c r="ET526" s="57"/>
      <c r="EU526" s="57"/>
      <c r="EV526" s="57"/>
      <c r="EW526" s="57"/>
      <c r="EX526" s="57"/>
      <c r="EY526" s="57"/>
      <c r="EZ526" s="57"/>
      <c r="FA526" s="57"/>
      <c r="FB526" s="57"/>
      <c r="FC526" s="57"/>
      <c r="FD526" s="57"/>
      <c r="FE526" s="57"/>
      <c r="FF526" s="57"/>
      <c r="FG526" s="57"/>
      <c r="FH526" s="57"/>
      <c r="FI526" s="57"/>
      <c r="FJ526" s="57"/>
      <c r="FK526" s="57"/>
      <c r="FL526" s="57"/>
      <c r="FM526" s="57"/>
      <c r="FN526" s="57"/>
      <c r="FO526" s="57"/>
      <c r="FP526" s="57"/>
      <c r="FQ526" s="57"/>
      <c r="FR526" s="57"/>
      <c r="FS526" s="57"/>
      <c r="FT526" s="57"/>
      <c r="FU526" s="57"/>
      <c r="FV526" s="57"/>
      <c r="FW526" s="57"/>
      <c r="FX526" s="57"/>
      <c r="FY526" s="57"/>
      <c r="FZ526" s="57"/>
      <c r="GA526" s="57"/>
      <c r="GB526" s="57"/>
      <c r="GC526" s="57"/>
      <c r="GD526" s="57"/>
      <c r="GE526" s="57"/>
      <c r="GF526" s="57"/>
      <c r="GG526" s="57"/>
      <c r="GH526" s="57"/>
      <c r="GI526" s="57"/>
      <c r="GJ526" s="57"/>
      <c r="GK526" s="57"/>
      <c r="GL526" s="57"/>
      <c r="GM526" s="57"/>
      <c r="GN526" s="57"/>
      <c r="GO526" s="57"/>
      <c r="GP526" s="57"/>
      <c r="GQ526" s="57"/>
      <c r="GR526" s="57"/>
      <c r="GS526" s="57"/>
      <c r="GT526" s="57"/>
      <c r="GU526" s="57"/>
      <c r="GV526" s="57"/>
      <c r="GW526" s="57"/>
      <c r="GX526" s="57"/>
      <c r="GY526" s="57"/>
      <c r="GZ526" s="57"/>
      <c r="HA526" s="57"/>
      <c r="HB526" s="57"/>
      <c r="HC526" s="57"/>
      <c r="HD526" s="57"/>
      <c r="HE526" s="57"/>
      <c r="HF526" s="57"/>
      <c r="HG526" s="57"/>
      <c r="HH526" s="57"/>
      <c r="HI526" s="57"/>
      <c r="HJ526" s="57"/>
      <c r="HK526" s="57"/>
      <c r="HL526" s="57"/>
      <c r="HM526" s="57"/>
      <c r="HN526" s="57"/>
      <c r="HO526" s="57"/>
      <c r="HP526" s="57"/>
      <c r="HQ526" s="57"/>
      <c r="HR526" s="57"/>
      <c r="HS526" s="57"/>
      <c r="HT526" s="57"/>
      <c r="HU526" s="57"/>
      <c r="HV526" s="57"/>
      <c r="HW526" s="57"/>
      <c r="HX526" s="57"/>
      <c r="HY526" s="57"/>
      <c r="HZ526" s="57"/>
      <c r="IA526" s="57"/>
      <c r="IB526" s="57"/>
      <c r="IC526" s="57"/>
      <c r="ID526" s="57"/>
      <c r="IE526" s="57"/>
      <c r="IF526" s="57"/>
      <c r="IG526" s="57"/>
      <c r="IH526" s="57"/>
      <c r="II526" s="57"/>
      <c r="IJ526" s="57"/>
      <c r="IK526" s="57"/>
      <c r="IL526" s="57"/>
      <c r="IM526" s="57"/>
      <c r="IN526" s="57"/>
      <c r="IO526" s="57"/>
      <c r="IP526" s="57"/>
      <c r="IQ526" s="57"/>
      <c r="IR526" s="57"/>
      <c r="IS526" s="57"/>
      <c r="IT526" s="57"/>
      <c r="IU526" s="57"/>
      <c r="IV526" s="57"/>
      <c r="IW526" s="57"/>
      <c r="IX526" s="57"/>
      <c r="IY526" s="57"/>
      <c r="IZ526" s="57"/>
      <c r="JA526" s="57"/>
      <c r="JB526" s="57"/>
      <c r="JC526" s="57"/>
      <c r="JD526" s="57"/>
      <c r="JE526" s="57"/>
      <c r="JF526" s="57"/>
      <c r="JG526" s="57"/>
      <c r="JH526" s="57"/>
      <c r="JI526" s="57"/>
      <c r="JJ526" s="57"/>
      <c r="JK526" s="57"/>
      <c r="JL526" s="57"/>
      <c r="JM526" s="57"/>
      <c r="JN526" s="57"/>
      <c r="JO526" s="57"/>
      <c r="JP526" s="57"/>
      <c r="JQ526" s="57"/>
      <c r="JR526" s="57"/>
      <c r="JS526" s="57"/>
      <c r="JT526" s="57"/>
      <c r="JU526" s="57"/>
      <c r="JV526" s="57"/>
      <c r="JW526" s="57"/>
      <c r="JX526" s="57"/>
      <c r="JY526" s="57"/>
      <c r="JZ526" s="57"/>
      <c r="KA526" s="57"/>
      <c r="KB526" s="57"/>
      <c r="KC526" s="57"/>
      <c r="KD526" s="57"/>
      <c r="KE526" s="57"/>
      <c r="KF526" s="57"/>
      <c r="KG526" s="57"/>
      <c r="KH526" s="57"/>
      <c r="KI526" s="57"/>
      <c r="KJ526" s="57"/>
      <c r="KK526" s="57"/>
      <c r="KL526" s="57"/>
      <c r="KM526" s="57"/>
      <c r="KN526" s="57"/>
      <c r="KO526" s="57"/>
      <c r="KP526" s="57"/>
      <c r="KQ526" s="57"/>
      <c r="KR526" s="57"/>
      <c r="KS526" s="57"/>
      <c r="KT526" s="57"/>
      <c r="KU526" s="57"/>
      <c r="KV526" s="57"/>
      <c r="KW526" s="57"/>
      <c r="KX526" s="57"/>
      <c r="KY526" s="57"/>
      <c r="KZ526" s="57"/>
      <c r="LA526" s="57"/>
      <c r="LB526" s="57"/>
      <c r="LC526" s="57"/>
      <c r="LD526" s="57"/>
      <c r="LE526" s="57"/>
      <c r="LF526" s="57"/>
      <c r="LG526" s="57"/>
      <c r="LH526" s="57"/>
      <c r="LI526" s="57"/>
      <c r="LJ526" s="57"/>
      <c r="LK526" s="57"/>
      <c r="LL526" s="57"/>
      <c r="LM526" s="57"/>
      <c r="LN526" s="57"/>
      <c r="LO526" s="57"/>
      <c r="LP526" s="57"/>
      <c r="LQ526" s="57"/>
      <c r="LR526" s="57"/>
      <c r="LS526" s="57"/>
      <c r="LT526" s="57"/>
      <c r="LU526" s="57"/>
      <c r="LV526" s="57"/>
      <c r="LW526" s="57"/>
      <c r="LX526" s="57"/>
      <c r="LY526" s="57"/>
      <c r="LZ526" s="57"/>
      <c r="MA526" s="57"/>
      <c r="MB526" s="57"/>
      <c r="MC526" s="57"/>
      <c r="MD526" s="57"/>
      <c r="ME526" s="57"/>
      <c r="MF526" s="57"/>
      <c r="MG526" s="57"/>
      <c r="MH526" s="57"/>
      <c r="MI526" s="57"/>
      <c r="MJ526" s="57"/>
      <c r="MK526" s="57"/>
      <c r="ML526" s="57"/>
      <c r="MM526" s="57"/>
      <c r="MN526" s="57"/>
      <c r="MO526" s="57"/>
      <c r="MP526" s="57"/>
      <c r="MQ526" s="57"/>
      <c r="MR526" s="57"/>
      <c r="MS526" s="57"/>
      <c r="MT526" s="57"/>
      <c r="MU526" s="57"/>
      <c r="MV526" s="57"/>
      <c r="MW526" s="57"/>
      <c r="MX526" s="57"/>
      <c r="MY526" s="57"/>
      <c r="MZ526" s="57"/>
      <c r="NA526" s="57"/>
      <c r="NB526" s="57"/>
      <c r="NC526" s="57"/>
      <c r="ND526" s="57"/>
      <c r="NE526" s="57"/>
      <c r="NF526" s="57"/>
      <c r="NG526" s="57"/>
      <c r="NH526" s="57"/>
      <c r="NI526" s="57"/>
      <c r="NJ526" s="57"/>
      <c r="NK526" s="57"/>
      <c r="NL526" s="57"/>
      <c r="NM526" s="57"/>
      <c r="NN526" s="57"/>
      <c r="NO526" s="57"/>
      <c r="NP526" s="57"/>
      <c r="NQ526" s="57"/>
      <c r="NR526" s="57"/>
      <c r="NS526" s="57"/>
      <c r="NT526" s="57"/>
      <c r="NU526" s="57"/>
      <c r="NV526" s="57"/>
      <c r="NW526" s="57"/>
      <c r="NX526" s="57"/>
      <c r="NY526" s="57"/>
      <c r="NZ526" s="57"/>
      <c r="OA526" s="57"/>
      <c r="OB526" s="57"/>
      <c r="OC526" s="57"/>
      <c r="OD526" s="57"/>
      <c r="OE526" s="57"/>
      <c r="OF526" s="57"/>
      <c r="OG526" s="57"/>
      <c r="OH526" s="57"/>
      <c r="OI526" s="57"/>
      <c r="OJ526" s="57"/>
      <c r="OK526" s="57"/>
      <c r="OL526" s="57"/>
      <c r="OM526" s="57"/>
      <c r="ON526" s="57"/>
      <c r="OO526" s="57"/>
      <c r="OP526" s="57"/>
      <c r="OQ526" s="57"/>
      <c r="OR526" s="57"/>
      <c r="OS526" s="57"/>
      <c r="OT526" s="57"/>
      <c r="OU526" s="57"/>
      <c r="OV526" s="57"/>
      <c r="OW526" s="57"/>
      <c r="OX526" s="57"/>
      <c r="OY526" s="57"/>
      <c r="OZ526" s="57"/>
      <c r="PA526" s="57"/>
      <c r="PB526" s="57"/>
      <c r="PC526" s="57"/>
      <c r="PD526" s="57"/>
      <c r="PE526" s="57"/>
      <c r="PF526" s="57"/>
      <c r="PG526" s="57"/>
      <c r="PH526" s="57"/>
      <c r="PI526" s="57"/>
      <c r="PJ526" s="57"/>
      <c r="PK526" s="57"/>
      <c r="PL526" s="57"/>
      <c r="PM526" s="57"/>
      <c r="PN526" s="57"/>
      <c r="PO526" s="57"/>
      <c r="PP526" s="57"/>
      <c r="PQ526" s="57"/>
      <c r="PR526" s="57"/>
      <c r="PS526" s="57"/>
      <c r="PT526" s="57"/>
      <c r="PU526" s="57"/>
      <c r="PV526" s="57"/>
      <c r="PW526" s="57"/>
      <c r="PX526" s="57"/>
      <c r="PY526" s="57"/>
      <c r="PZ526" s="57"/>
      <c r="QA526" s="57"/>
      <c r="QB526" s="57"/>
      <c r="QC526" s="57"/>
      <c r="QD526" s="57"/>
      <c r="QE526" s="57"/>
      <c r="QF526" s="57"/>
      <c r="QG526" s="57"/>
      <c r="QH526" s="57"/>
      <c r="QI526" s="57"/>
      <c r="QJ526" s="57"/>
      <c r="QK526" s="57"/>
      <c r="QL526" s="57"/>
      <c r="QM526" s="57"/>
      <c r="QN526" s="57"/>
      <c r="QO526" s="57"/>
      <c r="QP526" s="57"/>
      <c r="QQ526" s="57"/>
      <c r="QR526" s="57"/>
      <c r="QS526" s="57"/>
      <c r="QT526" s="57"/>
      <c r="QU526" s="57"/>
      <c r="QV526" s="57"/>
      <c r="QW526" s="57"/>
      <c r="QX526" s="57"/>
      <c r="QY526" s="57"/>
      <c r="QZ526" s="57"/>
      <c r="RA526" s="57"/>
      <c r="RB526" s="57"/>
      <c r="RC526" s="57"/>
      <c r="RD526" s="57"/>
      <c r="RE526" s="57"/>
      <c r="RF526" s="57"/>
      <c r="RG526" s="57"/>
      <c r="RH526" s="57"/>
      <c r="RI526" s="57"/>
      <c r="RJ526" s="57"/>
      <c r="RK526" s="57"/>
      <c r="RL526" s="57"/>
      <c r="RM526" s="57"/>
      <c r="RN526" s="57"/>
      <c r="RO526" s="57"/>
      <c r="RP526" s="57"/>
      <c r="RQ526" s="57"/>
      <c r="RR526" s="57"/>
      <c r="RS526" s="57"/>
      <c r="RT526" s="57"/>
      <c r="RU526" s="57"/>
      <c r="RV526" s="57"/>
      <c r="RW526" s="57"/>
      <c r="RX526" s="57"/>
      <c r="RY526" s="57"/>
      <c r="RZ526" s="57"/>
      <c r="SA526" s="57"/>
      <c r="SB526" s="57"/>
      <c r="SC526" s="57"/>
      <c r="SD526" s="57"/>
      <c r="SE526" s="57"/>
      <c r="SF526" s="57"/>
      <c r="SG526" s="57"/>
      <c r="SH526" s="57"/>
      <c r="SI526" s="57"/>
      <c r="SJ526" s="57"/>
      <c r="SK526" s="57"/>
      <c r="SL526" s="57"/>
      <c r="SM526" s="57"/>
      <c r="SN526" s="57"/>
      <c r="SO526" s="57"/>
      <c r="SP526" s="57"/>
      <c r="SQ526" s="57"/>
      <c r="SR526" s="57"/>
      <c r="SS526" s="57"/>
      <c r="ST526" s="57"/>
      <c r="SU526" s="57"/>
      <c r="SV526" s="57"/>
      <c r="SW526" s="57"/>
      <c r="SX526" s="57"/>
      <c r="SY526" s="57"/>
      <c r="SZ526" s="57"/>
      <c r="TA526" s="57"/>
      <c r="TB526" s="57"/>
      <c r="TC526" s="57"/>
      <c r="TD526" s="57"/>
      <c r="TE526" s="57"/>
      <c r="TF526" s="57"/>
      <c r="TG526" s="57"/>
      <c r="TH526" s="57"/>
      <c r="TI526" s="57"/>
      <c r="TJ526" s="57"/>
      <c r="TK526" s="57"/>
      <c r="TL526" s="57"/>
      <c r="TM526" s="57"/>
      <c r="TN526" s="57"/>
      <c r="TO526" s="57"/>
      <c r="TP526" s="57"/>
      <c r="TQ526" s="57"/>
      <c r="TR526" s="57"/>
      <c r="TS526" s="57"/>
      <c r="TT526" s="57"/>
      <c r="TU526" s="57"/>
      <c r="TV526" s="57"/>
      <c r="TW526" s="57"/>
      <c r="TX526" s="57"/>
      <c r="TY526" s="57"/>
      <c r="TZ526" s="57"/>
      <c r="UA526" s="57"/>
      <c r="UB526" s="57"/>
      <c r="UC526" s="57"/>
      <c r="UD526" s="57"/>
      <c r="UE526" s="57"/>
      <c r="UF526" s="57"/>
      <c r="UG526" s="57"/>
      <c r="UH526" s="57"/>
      <c r="UI526" s="57"/>
      <c r="UJ526" s="57"/>
      <c r="UK526" s="57"/>
      <c r="UL526" s="57"/>
      <c r="UM526" s="57"/>
      <c r="UN526" s="57"/>
      <c r="UO526" s="57"/>
      <c r="UP526" s="57"/>
      <c r="UQ526" s="57"/>
      <c r="UR526" s="57"/>
      <c r="US526" s="57"/>
      <c r="UT526" s="57"/>
      <c r="UU526" s="57"/>
      <c r="UV526" s="57"/>
      <c r="UW526" s="57"/>
      <c r="UX526" s="57"/>
      <c r="UY526" s="57"/>
      <c r="UZ526" s="57"/>
      <c r="VA526" s="57"/>
      <c r="VB526" s="57"/>
      <c r="VC526" s="57"/>
      <c r="VD526" s="57"/>
      <c r="VE526" s="57"/>
      <c r="VF526" s="57"/>
      <c r="VG526" s="57"/>
      <c r="VH526" s="57"/>
      <c r="VI526" s="57"/>
      <c r="VJ526" s="57"/>
      <c r="VK526" s="57"/>
      <c r="VL526" s="57"/>
      <c r="VM526" s="57"/>
      <c r="VN526" s="57"/>
      <c r="VO526" s="57"/>
      <c r="VP526" s="57"/>
      <c r="VQ526" s="57"/>
      <c r="VR526" s="57"/>
      <c r="VS526" s="57"/>
      <c r="VT526" s="57"/>
      <c r="VU526" s="57"/>
      <c r="VV526" s="57"/>
      <c r="VW526" s="57"/>
      <c r="VX526" s="57"/>
      <c r="VY526" s="57"/>
      <c r="VZ526" s="57"/>
      <c r="WA526" s="57"/>
      <c r="WB526" s="57"/>
      <c r="WC526" s="57"/>
      <c r="WD526" s="57"/>
      <c r="WE526" s="57"/>
      <c r="WF526" s="57"/>
      <c r="WG526" s="57"/>
      <c r="WH526" s="57"/>
      <c r="WI526" s="57"/>
      <c r="WJ526" s="57"/>
      <c r="WK526" s="57"/>
      <c r="WL526" s="57"/>
      <c r="WM526" s="57"/>
      <c r="WN526" s="57"/>
      <c r="WO526" s="57"/>
      <c r="WP526" s="57"/>
      <c r="WQ526" s="57"/>
      <c r="WR526" s="57"/>
      <c r="WS526" s="57"/>
      <c r="WT526" s="57"/>
      <c r="WU526" s="57"/>
      <c r="WV526" s="57"/>
      <c r="WW526" s="57"/>
      <c r="WX526" s="57"/>
      <c r="WY526" s="57"/>
      <c r="WZ526" s="57"/>
      <c r="XA526" s="57"/>
      <c r="XB526" s="57"/>
      <c r="XC526" s="57"/>
      <c r="XD526" s="57"/>
      <c r="XE526" s="57"/>
      <c r="XF526" s="57"/>
      <c r="XG526" s="57"/>
      <c r="XH526" s="57"/>
      <c r="XI526" s="57"/>
      <c r="XJ526" s="57"/>
      <c r="XK526" s="57"/>
      <c r="XL526" s="57"/>
      <c r="XM526" s="57"/>
      <c r="XN526" s="57"/>
      <c r="XO526" s="57"/>
      <c r="XP526" s="57"/>
      <c r="XQ526" s="57"/>
      <c r="XR526" s="57"/>
      <c r="XS526" s="57"/>
      <c r="XT526" s="57"/>
      <c r="XU526" s="57"/>
      <c r="XV526" s="57"/>
      <c r="XW526" s="57"/>
    </row>
    <row r="527">
      <c r="AI527" s="57"/>
      <c r="BR527" s="57"/>
      <c r="DA527" s="57"/>
      <c r="EJ527" s="57"/>
      <c r="EK527" s="57"/>
      <c r="EL527" s="57"/>
      <c r="EM527" s="57"/>
      <c r="EN527" s="57"/>
      <c r="EO527" s="57"/>
      <c r="EP527" s="57"/>
      <c r="EQ527" s="57"/>
      <c r="ER527" s="57"/>
      <c r="ES527" s="57"/>
      <c r="ET527" s="57"/>
      <c r="EU527" s="57"/>
      <c r="EV527" s="57"/>
      <c r="EW527" s="57"/>
      <c r="EX527" s="57"/>
      <c r="EY527" s="57"/>
      <c r="EZ527" s="57"/>
      <c r="FA527" s="57"/>
      <c r="FB527" s="57"/>
      <c r="FC527" s="57"/>
      <c r="FD527" s="57"/>
      <c r="FE527" s="57"/>
      <c r="FF527" s="57"/>
      <c r="FG527" s="57"/>
      <c r="FH527" s="57"/>
      <c r="FI527" s="57"/>
      <c r="FJ527" s="57"/>
      <c r="FK527" s="57"/>
      <c r="FL527" s="57"/>
      <c r="FM527" s="57"/>
      <c r="FN527" s="57"/>
      <c r="FO527" s="57"/>
      <c r="FP527" s="57"/>
      <c r="FQ527" s="57"/>
      <c r="FR527" s="57"/>
      <c r="FS527" s="57"/>
      <c r="FT527" s="57"/>
      <c r="FU527" s="57"/>
      <c r="FV527" s="57"/>
      <c r="FW527" s="57"/>
      <c r="FX527" s="57"/>
      <c r="FY527" s="57"/>
      <c r="FZ527" s="57"/>
      <c r="GA527" s="57"/>
      <c r="GB527" s="57"/>
      <c r="GC527" s="57"/>
      <c r="GD527" s="57"/>
      <c r="GE527" s="57"/>
      <c r="GF527" s="57"/>
      <c r="GG527" s="57"/>
      <c r="GH527" s="57"/>
      <c r="GI527" s="57"/>
      <c r="GJ527" s="57"/>
      <c r="GK527" s="57"/>
      <c r="GL527" s="57"/>
      <c r="GM527" s="57"/>
      <c r="GN527" s="57"/>
      <c r="GO527" s="57"/>
      <c r="GP527" s="57"/>
      <c r="GQ527" s="57"/>
      <c r="GR527" s="57"/>
      <c r="GS527" s="57"/>
      <c r="GT527" s="57"/>
      <c r="GU527" s="57"/>
      <c r="GV527" s="57"/>
      <c r="GW527" s="57"/>
      <c r="GX527" s="57"/>
      <c r="GY527" s="57"/>
      <c r="GZ527" s="57"/>
      <c r="HA527" s="57"/>
      <c r="HB527" s="57"/>
      <c r="HC527" s="57"/>
      <c r="HD527" s="57"/>
      <c r="HE527" s="57"/>
      <c r="HF527" s="57"/>
      <c r="HG527" s="57"/>
      <c r="HH527" s="57"/>
      <c r="HI527" s="57"/>
      <c r="HJ527" s="57"/>
      <c r="HK527" s="57"/>
      <c r="HL527" s="57"/>
      <c r="HM527" s="57"/>
      <c r="HN527" s="57"/>
      <c r="HO527" s="57"/>
      <c r="HP527" s="57"/>
      <c r="HQ527" s="57"/>
      <c r="HR527" s="57"/>
      <c r="HS527" s="57"/>
      <c r="HT527" s="57"/>
      <c r="HU527" s="57"/>
      <c r="HV527" s="57"/>
      <c r="HW527" s="57"/>
      <c r="HX527" s="57"/>
      <c r="HY527" s="57"/>
      <c r="HZ527" s="57"/>
      <c r="IA527" s="57"/>
      <c r="IB527" s="57"/>
      <c r="IC527" s="57"/>
      <c r="ID527" s="57"/>
      <c r="IE527" s="57"/>
      <c r="IF527" s="57"/>
      <c r="IG527" s="57"/>
      <c r="IH527" s="57"/>
      <c r="II527" s="57"/>
      <c r="IJ527" s="57"/>
      <c r="IK527" s="57"/>
      <c r="IL527" s="57"/>
      <c r="IM527" s="57"/>
      <c r="IN527" s="57"/>
      <c r="IO527" s="57"/>
      <c r="IP527" s="57"/>
      <c r="IQ527" s="57"/>
      <c r="IR527" s="57"/>
      <c r="IS527" s="57"/>
      <c r="IT527" s="57"/>
      <c r="IU527" s="57"/>
      <c r="IV527" s="57"/>
      <c r="IW527" s="57"/>
      <c r="IX527" s="57"/>
      <c r="IY527" s="57"/>
      <c r="IZ527" s="57"/>
      <c r="JA527" s="57"/>
      <c r="JB527" s="57"/>
      <c r="JC527" s="57"/>
      <c r="JD527" s="57"/>
      <c r="JE527" s="57"/>
      <c r="JF527" s="57"/>
      <c r="JG527" s="57"/>
      <c r="JH527" s="57"/>
      <c r="JI527" s="57"/>
      <c r="JJ527" s="57"/>
      <c r="JK527" s="57"/>
      <c r="JL527" s="57"/>
      <c r="JM527" s="57"/>
      <c r="JN527" s="57"/>
      <c r="JO527" s="57"/>
      <c r="JP527" s="57"/>
      <c r="JQ527" s="57"/>
      <c r="JR527" s="57"/>
      <c r="JS527" s="57"/>
      <c r="JT527" s="57"/>
      <c r="JU527" s="57"/>
      <c r="JV527" s="57"/>
      <c r="JW527" s="57"/>
      <c r="JX527" s="57"/>
      <c r="JY527" s="57"/>
      <c r="JZ527" s="57"/>
      <c r="KA527" s="57"/>
      <c r="KB527" s="57"/>
      <c r="KC527" s="57"/>
      <c r="KD527" s="57"/>
      <c r="KE527" s="57"/>
      <c r="KF527" s="57"/>
      <c r="KG527" s="57"/>
      <c r="KH527" s="57"/>
      <c r="KI527" s="57"/>
      <c r="KJ527" s="57"/>
      <c r="KK527" s="57"/>
      <c r="KL527" s="57"/>
      <c r="KM527" s="57"/>
      <c r="KN527" s="57"/>
      <c r="KO527" s="57"/>
      <c r="KP527" s="57"/>
      <c r="KQ527" s="57"/>
      <c r="KR527" s="57"/>
      <c r="KS527" s="57"/>
      <c r="KT527" s="57"/>
      <c r="KU527" s="57"/>
      <c r="KV527" s="57"/>
      <c r="KW527" s="57"/>
      <c r="KX527" s="57"/>
      <c r="KY527" s="57"/>
      <c r="KZ527" s="57"/>
      <c r="LA527" s="57"/>
      <c r="LB527" s="57"/>
      <c r="LC527" s="57"/>
      <c r="LD527" s="57"/>
      <c r="LE527" s="57"/>
      <c r="LF527" s="57"/>
      <c r="LG527" s="57"/>
      <c r="LH527" s="57"/>
      <c r="LI527" s="57"/>
      <c r="LJ527" s="57"/>
      <c r="LK527" s="57"/>
      <c r="LL527" s="57"/>
      <c r="LM527" s="57"/>
      <c r="LN527" s="57"/>
      <c r="LO527" s="57"/>
      <c r="LP527" s="57"/>
      <c r="LQ527" s="57"/>
      <c r="LR527" s="57"/>
      <c r="LS527" s="57"/>
      <c r="LT527" s="57"/>
      <c r="LU527" s="57"/>
      <c r="LV527" s="57"/>
      <c r="LW527" s="57"/>
      <c r="LX527" s="57"/>
      <c r="LY527" s="57"/>
      <c r="LZ527" s="57"/>
      <c r="MA527" s="57"/>
      <c r="MB527" s="57"/>
      <c r="MC527" s="57"/>
      <c r="MD527" s="57"/>
      <c r="ME527" s="57"/>
      <c r="MF527" s="57"/>
      <c r="MG527" s="57"/>
      <c r="MH527" s="57"/>
      <c r="MI527" s="57"/>
      <c r="MJ527" s="57"/>
      <c r="MK527" s="57"/>
      <c r="ML527" s="57"/>
      <c r="MM527" s="57"/>
      <c r="MN527" s="57"/>
      <c r="MO527" s="57"/>
      <c r="MP527" s="57"/>
      <c r="MQ527" s="57"/>
      <c r="MR527" s="57"/>
      <c r="MS527" s="57"/>
      <c r="MT527" s="57"/>
      <c r="MU527" s="57"/>
      <c r="MV527" s="57"/>
      <c r="MW527" s="57"/>
      <c r="MX527" s="57"/>
      <c r="MY527" s="57"/>
      <c r="MZ527" s="57"/>
      <c r="NA527" s="57"/>
      <c r="NB527" s="57"/>
      <c r="NC527" s="57"/>
      <c r="ND527" s="57"/>
      <c r="NE527" s="57"/>
      <c r="NF527" s="57"/>
      <c r="NG527" s="57"/>
      <c r="NH527" s="57"/>
      <c r="NI527" s="57"/>
      <c r="NJ527" s="57"/>
      <c r="NK527" s="57"/>
      <c r="NL527" s="57"/>
      <c r="NM527" s="57"/>
      <c r="NN527" s="57"/>
      <c r="NO527" s="57"/>
      <c r="NP527" s="57"/>
      <c r="NQ527" s="57"/>
      <c r="NR527" s="57"/>
      <c r="NS527" s="57"/>
      <c r="NT527" s="57"/>
      <c r="NU527" s="57"/>
      <c r="NV527" s="57"/>
      <c r="NW527" s="57"/>
      <c r="NX527" s="57"/>
      <c r="NY527" s="57"/>
      <c r="NZ527" s="57"/>
      <c r="OA527" s="57"/>
      <c r="OB527" s="57"/>
      <c r="OC527" s="57"/>
      <c r="OD527" s="57"/>
      <c r="OE527" s="57"/>
      <c r="OF527" s="57"/>
      <c r="OG527" s="57"/>
      <c r="OH527" s="57"/>
      <c r="OI527" s="57"/>
      <c r="OJ527" s="57"/>
      <c r="OK527" s="57"/>
      <c r="OL527" s="57"/>
      <c r="OM527" s="57"/>
      <c r="ON527" s="57"/>
      <c r="OO527" s="57"/>
      <c r="OP527" s="57"/>
      <c r="OQ527" s="57"/>
      <c r="OR527" s="57"/>
      <c r="OS527" s="57"/>
      <c r="OT527" s="57"/>
      <c r="OU527" s="57"/>
      <c r="OV527" s="57"/>
      <c r="OW527" s="57"/>
      <c r="OX527" s="57"/>
      <c r="OY527" s="57"/>
      <c r="OZ527" s="57"/>
      <c r="PA527" s="57"/>
      <c r="PB527" s="57"/>
      <c r="PC527" s="57"/>
      <c r="PD527" s="57"/>
      <c r="PE527" s="57"/>
      <c r="PF527" s="57"/>
      <c r="PG527" s="57"/>
      <c r="PH527" s="57"/>
      <c r="PI527" s="57"/>
      <c r="PJ527" s="57"/>
      <c r="PK527" s="57"/>
      <c r="PL527" s="57"/>
      <c r="PM527" s="57"/>
      <c r="PN527" s="57"/>
      <c r="PO527" s="57"/>
      <c r="PP527" s="57"/>
      <c r="PQ527" s="57"/>
      <c r="PR527" s="57"/>
      <c r="PS527" s="57"/>
      <c r="PT527" s="57"/>
      <c r="PU527" s="57"/>
      <c r="PV527" s="57"/>
      <c r="PW527" s="57"/>
      <c r="PX527" s="57"/>
      <c r="PY527" s="57"/>
      <c r="PZ527" s="57"/>
      <c r="QA527" s="57"/>
      <c r="QB527" s="57"/>
      <c r="QC527" s="57"/>
      <c r="QD527" s="57"/>
      <c r="QE527" s="57"/>
      <c r="QF527" s="57"/>
      <c r="QG527" s="57"/>
      <c r="QH527" s="57"/>
      <c r="QI527" s="57"/>
      <c r="QJ527" s="57"/>
      <c r="QK527" s="57"/>
      <c r="QL527" s="57"/>
      <c r="QM527" s="57"/>
      <c r="QN527" s="57"/>
      <c r="QO527" s="57"/>
      <c r="QP527" s="57"/>
      <c r="QQ527" s="57"/>
      <c r="QR527" s="57"/>
      <c r="QS527" s="57"/>
      <c r="QT527" s="57"/>
      <c r="QU527" s="57"/>
      <c r="QV527" s="57"/>
      <c r="QW527" s="57"/>
      <c r="QX527" s="57"/>
      <c r="QY527" s="57"/>
      <c r="QZ527" s="57"/>
      <c r="RA527" s="57"/>
      <c r="RB527" s="57"/>
      <c r="RC527" s="57"/>
      <c r="RD527" s="57"/>
      <c r="RE527" s="57"/>
      <c r="RF527" s="57"/>
      <c r="RG527" s="57"/>
      <c r="RH527" s="57"/>
      <c r="RI527" s="57"/>
      <c r="RJ527" s="57"/>
      <c r="RK527" s="57"/>
      <c r="RL527" s="57"/>
      <c r="RM527" s="57"/>
      <c r="RN527" s="57"/>
      <c r="RO527" s="57"/>
      <c r="RP527" s="57"/>
      <c r="RQ527" s="57"/>
      <c r="RR527" s="57"/>
      <c r="RS527" s="57"/>
      <c r="RT527" s="57"/>
      <c r="RU527" s="57"/>
      <c r="RV527" s="57"/>
      <c r="RW527" s="57"/>
      <c r="RX527" s="57"/>
      <c r="RY527" s="57"/>
      <c r="RZ527" s="57"/>
      <c r="SA527" s="57"/>
      <c r="SB527" s="57"/>
      <c r="SC527" s="57"/>
      <c r="SD527" s="57"/>
      <c r="SE527" s="57"/>
      <c r="SF527" s="57"/>
      <c r="SG527" s="57"/>
      <c r="SH527" s="57"/>
      <c r="SI527" s="57"/>
      <c r="SJ527" s="57"/>
      <c r="SK527" s="57"/>
      <c r="SL527" s="57"/>
      <c r="SM527" s="57"/>
      <c r="SN527" s="57"/>
      <c r="SO527" s="57"/>
      <c r="SP527" s="57"/>
      <c r="SQ527" s="57"/>
      <c r="SR527" s="57"/>
      <c r="SS527" s="57"/>
      <c r="ST527" s="57"/>
      <c r="SU527" s="57"/>
      <c r="SV527" s="57"/>
      <c r="SW527" s="57"/>
      <c r="SX527" s="57"/>
      <c r="SY527" s="57"/>
      <c r="SZ527" s="57"/>
      <c r="TA527" s="57"/>
      <c r="TB527" s="57"/>
      <c r="TC527" s="57"/>
      <c r="TD527" s="57"/>
      <c r="TE527" s="57"/>
      <c r="TF527" s="57"/>
      <c r="TG527" s="57"/>
      <c r="TH527" s="57"/>
      <c r="TI527" s="57"/>
      <c r="TJ527" s="57"/>
      <c r="TK527" s="57"/>
      <c r="TL527" s="57"/>
      <c r="TM527" s="57"/>
      <c r="TN527" s="57"/>
      <c r="TO527" s="57"/>
      <c r="TP527" s="57"/>
      <c r="TQ527" s="57"/>
      <c r="TR527" s="57"/>
      <c r="TS527" s="57"/>
      <c r="TT527" s="57"/>
      <c r="TU527" s="57"/>
      <c r="TV527" s="57"/>
      <c r="TW527" s="57"/>
      <c r="TX527" s="57"/>
      <c r="TY527" s="57"/>
      <c r="TZ527" s="57"/>
      <c r="UA527" s="57"/>
      <c r="UB527" s="57"/>
      <c r="UC527" s="57"/>
      <c r="UD527" s="57"/>
      <c r="UE527" s="57"/>
      <c r="UF527" s="57"/>
      <c r="UG527" s="57"/>
      <c r="UH527" s="57"/>
      <c r="UI527" s="57"/>
      <c r="UJ527" s="57"/>
      <c r="UK527" s="57"/>
      <c r="UL527" s="57"/>
      <c r="UM527" s="57"/>
      <c r="UN527" s="57"/>
      <c r="UO527" s="57"/>
      <c r="UP527" s="57"/>
      <c r="UQ527" s="57"/>
      <c r="UR527" s="57"/>
      <c r="US527" s="57"/>
      <c r="UT527" s="57"/>
      <c r="UU527" s="57"/>
      <c r="UV527" s="57"/>
      <c r="UW527" s="57"/>
      <c r="UX527" s="57"/>
      <c r="UY527" s="57"/>
      <c r="UZ527" s="57"/>
      <c r="VA527" s="57"/>
      <c r="VB527" s="57"/>
      <c r="VC527" s="57"/>
      <c r="VD527" s="57"/>
      <c r="VE527" s="57"/>
      <c r="VF527" s="57"/>
      <c r="VG527" s="57"/>
      <c r="VH527" s="57"/>
      <c r="VI527" s="57"/>
      <c r="VJ527" s="57"/>
      <c r="VK527" s="57"/>
      <c r="VL527" s="57"/>
      <c r="VM527" s="57"/>
      <c r="VN527" s="57"/>
      <c r="VO527" s="57"/>
      <c r="VP527" s="57"/>
      <c r="VQ527" s="57"/>
      <c r="VR527" s="57"/>
      <c r="VS527" s="57"/>
      <c r="VT527" s="57"/>
      <c r="VU527" s="57"/>
      <c r="VV527" s="57"/>
      <c r="VW527" s="57"/>
      <c r="VX527" s="57"/>
      <c r="VY527" s="57"/>
      <c r="VZ527" s="57"/>
      <c r="WA527" s="57"/>
      <c r="WB527" s="57"/>
      <c r="WC527" s="57"/>
      <c r="WD527" s="57"/>
      <c r="WE527" s="57"/>
      <c r="WF527" s="57"/>
      <c r="WG527" s="57"/>
      <c r="WH527" s="57"/>
      <c r="WI527" s="57"/>
      <c r="WJ527" s="57"/>
      <c r="WK527" s="57"/>
      <c r="WL527" s="57"/>
      <c r="WM527" s="57"/>
      <c r="WN527" s="57"/>
      <c r="WO527" s="57"/>
      <c r="WP527" s="57"/>
      <c r="WQ527" s="57"/>
      <c r="WR527" s="57"/>
      <c r="WS527" s="57"/>
      <c r="WT527" s="57"/>
      <c r="WU527" s="57"/>
      <c r="WV527" s="57"/>
      <c r="WW527" s="57"/>
      <c r="WX527" s="57"/>
      <c r="WY527" s="57"/>
      <c r="WZ527" s="57"/>
      <c r="XA527" s="57"/>
      <c r="XB527" s="57"/>
      <c r="XC527" s="57"/>
      <c r="XD527" s="57"/>
      <c r="XE527" s="57"/>
      <c r="XF527" s="57"/>
      <c r="XG527" s="57"/>
      <c r="XH527" s="57"/>
      <c r="XI527" s="57"/>
      <c r="XJ527" s="57"/>
      <c r="XK527" s="57"/>
      <c r="XL527" s="57"/>
      <c r="XM527" s="57"/>
      <c r="XN527" s="57"/>
      <c r="XO527" s="57"/>
      <c r="XP527" s="57"/>
      <c r="XQ527" s="57"/>
      <c r="XR527" s="57"/>
      <c r="XS527" s="57"/>
      <c r="XT527" s="57"/>
      <c r="XU527" s="57"/>
      <c r="XV527" s="57"/>
      <c r="XW527" s="57"/>
    </row>
    <row r="528">
      <c r="AI528" s="57"/>
      <c r="BR528" s="57"/>
      <c r="DA528" s="57"/>
      <c r="EJ528" s="57"/>
      <c r="EK528" s="57"/>
      <c r="EL528" s="57"/>
      <c r="EM528" s="57"/>
      <c r="EN528" s="57"/>
      <c r="EO528" s="57"/>
      <c r="EP528" s="57"/>
      <c r="EQ528" s="57"/>
      <c r="ER528" s="57"/>
      <c r="ES528" s="57"/>
      <c r="ET528" s="57"/>
      <c r="EU528" s="57"/>
      <c r="EV528" s="57"/>
      <c r="EW528" s="57"/>
      <c r="EX528" s="57"/>
      <c r="EY528" s="57"/>
      <c r="EZ528" s="57"/>
      <c r="FA528" s="57"/>
      <c r="FB528" s="57"/>
      <c r="FC528" s="57"/>
      <c r="FD528" s="57"/>
      <c r="FE528" s="57"/>
      <c r="FF528" s="57"/>
      <c r="FG528" s="57"/>
      <c r="FH528" s="57"/>
      <c r="FI528" s="57"/>
      <c r="FJ528" s="57"/>
      <c r="FK528" s="57"/>
      <c r="FL528" s="57"/>
      <c r="FM528" s="57"/>
      <c r="FN528" s="57"/>
      <c r="FO528" s="57"/>
      <c r="FP528" s="57"/>
      <c r="FQ528" s="57"/>
      <c r="FR528" s="57"/>
      <c r="FS528" s="57"/>
      <c r="FT528" s="57"/>
      <c r="FU528" s="57"/>
      <c r="FV528" s="57"/>
      <c r="FW528" s="57"/>
      <c r="FX528" s="57"/>
      <c r="FY528" s="57"/>
      <c r="FZ528" s="57"/>
      <c r="GA528" s="57"/>
      <c r="GB528" s="57"/>
      <c r="GC528" s="57"/>
      <c r="GD528" s="57"/>
      <c r="GE528" s="57"/>
      <c r="GF528" s="57"/>
      <c r="GG528" s="57"/>
      <c r="GH528" s="57"/>
      <c r="GI528" s="57"/>
      <c r="GJ528" s="57"/>
      <c r="GK528" s="57"/>
      <c r="GL528" s="57"/>
      <c r="GM528" s="57"/>
      <c r="GN528" s="57"/>
      <c r="GO528" s="57"/>
      <c r="GP528" s="57"/>
      <c r="GQ528" s="57"/>
      <c r="GR528" s="57"/>
      <c r="GS528" s="57"/>
      <c r="GT528" s="57"/>
      <c r="GU528" s="57"/>
      <c r="GV528" s="57"/>
      <c r="GW528" s="57"/>
      <c r="GX528" s="57"/>
      <c r="GY528" s="57"/>
      <c r="GZ528" s="57"/>
      <c r="HA528" s="57"/>
      <c r="HB528" s="57"/>
      <c r="HC528" s="57"/>
      <c r="HD528" s="57"/>
      <c r="HE528" s="57"/>
      <c r="HF528" s="57"/>
      <c r="HG528" s="57"/>
      <c r="HH528" s="57"/>
      <c r="HI528" s="57"/>
      <c r="HJ528" s="57"/>
      <c r="HK528" s="57"/>
      <c r="HL528" s="57"/>
      <c r="HM528" s="57"/>
      <c r="HN528" s="57"/>
      <c r="HO528" s="57"/>
      <c r="HP528" s="57"/>
      <c r="HQ528" s="57"/>
      <c r="HR528" s="57"/>
      <c r="HS528" s="57"/>
      <c r="HT528" s="57"/>
      <c r="HU528" s="57"/>
      <c r="HV528" s="57"/>
      <c r="HW528" s="57"/>
      <c r="HX528" s="57"/>
      <c r="HY528" s="57"/>
      <c r="HZ528" s="57"/>
      <c r="IA528" s="57"/>
      <c r="IB528" s="57"/>
      <c r="IC528" s="57"/>
      <c r="ID528" s="57"/>
      <c r="IE528" s="57"/>
      <c r="IF528" s="57"/>
      <c r="IG528" s="57"/>
      <c r="IH528" s="57"/>
      <c r="II528" s="57"/>
      <c r="IJ528" s="57"/>
      <c r="IK528" s="57"/>
      <c r="IL528" s="57"/>
      <c r="IM528" s="57"/>
      <c r="IN528" s="57"/>
      <c r="IO528" s="57"/>
      <c r="IP528" s="57"/>
      <c r="IQ528" s="57"/>
      <c r="IR528" s="57"/>
      <c r="IS528" s="57"/>
      <c r="IT528" s="57"/>
      <c r="IU528" s="57"/>
      <c r="IV528" s="57"/>
      <c r="IW528" s="57"/>
      <c r="IX528" s="57"/>
      <c r="IY528" s="57"/>
      <c r="IZ528" s="57"/>
      <c r="JA528" s="57"/>
      <c r="JB528" s="57"/>
      <c r="JC528" s="57"/>
      <c r="JD528" s="57"/>
      <c r="JE528" s="57"/>
      <c r="JF528" s="57"/>
      <c r="JG528" s="57"/>
      <c r="JH528" s="57"/>
      <c r="JI528" s="57"/>
      <c r="JJ528" s="57"/>
      <c r="JK528" s="57"/>
      <c r="JL528" s="57"/>
      <c r="JM528" s="57"/>
      <c r="JN528" s="57"/>
      <c r="JO528" s="57"/>
      <c r="JP528" s="57"/>
      <c r="JQ528" s="57"/>
      <c r="JR528" s="57"/>
      <c r="JS528" s="57"/>
      <c r="JT528" s="57"/>
      <c r="JU528" s="57"/>
      <c r="JV528" s="57"/>
      <c r="JW528" s="57"/>
      <c r="JX528" s="57"/>
      <c r="JY528" s="57"/>
      <c r="JZ528" s="57"/>
      <c r="KA528" s="57"/>
      <c r="KB528" s="57"/>
      <c r="KC528" s="57"/>
      <c r="KD528" s="57"/>
      <c r="KE528" s="57"/>
      <c r="KF528" s="57"/>
      <c r="KG528" s="57"/>
      <c r="KH528" s="57"/>
      <c r="KI528" s="57"/>
      <c r="KJ528" s="57"/>
      <c r="KK528" s="57"/>
      <c r="KL528" s="57"/>
      <c r="KM528" s="57"/>
      <c r="KN528" s="57"/>
      <c r="KO528" s="57"/>
      <c r="KP528" s="57"/>
      <c r="KQ528" s="57"/>
      <c r="KR528" s="57"/>
      <c r="KS528" s="57"/>
      <c r="KT528" s="57"/>
      <c r="KU528" s="57"/>
      <c r="KV528" s="57"/>
      <c r="KW528" s="57"/>
      <c r="KX528" s="57"/>
      <c r="KY528" s="57"/>
      <c r="KZ528" s="57"/>
      <c r="LA528" s="57"/>
      <c r="LB528" s="57"/>
      <c r="LC528" s="57"/>
      <c r="LD528" s="57"/>
      <c r="LE528" s="57"/>
      <c r="LF528" s="57"/>
      <c r="LG528" s="57"/>
      <c r="LH528" s="57"/>
      <c r="LI528" s="57"/>
      <c r="LJ528" s="57"/>
      <c r="LK528" s="57"/>
      <c r="LL528" s="57"/>
      <c r="LM528" s="57"/>
      <c r="LN528" s="57"/>
      <c r="LO528" s="57"/>
      <c r="LP528" s="57"/>
      <c r="LQ528" s="57"/>
      <c r="LR528" s="57"/>
      <c r="LS528" s="57"/>
      <c r="LT528" s="57"/>
      <c r="LU528" s="57"/>
      <c r="LV528" s="57"/>
      <c r="LW528" s="57"/>
      <c r="LX528" s="57"/>
      <c r="LY528" s="57"/>
      <c r="LZ528" s="57"/>
      <c r="MA528" s="57"/>
      <c r="MB528" s="57"/>
      <c r="MC528" s="57"/>
      <c r="MD528" s="57"/>
      <c r="ME528" s="57"/>
      <c r="MF528" s="57"/>
      <c r="MG528" s="57"/>
      <c r="MH528" s="57"/>
      <c r="MI528" s="57"/>
      <c r="MJ528" s="57"/>
      <c r="MK528" s="57"/>
      <c r="ML528" s="57"/>
      <c r="MM528" s="57"/>
      <c r="MN528" s="57"/>
      <c r="MO528" s="57"/>
      <c r="MP528" s="57"/>
      <c r="MQ528" s="57"/>
      <c r="MR528" s="57"/>
      <c r="MS528" s="57"/>
      <c r="MT528" s="57"/>
      <c r="MU528" s="57"/>
      <c r="MV528" s="57"/>
      <c r="MW528" s="57"/>
      <c r="MX528" s="57"/>
      <c r="MY528" s="57"/>
      <c r="MZ528" s="57"/>
      <c r="NA528" s="57"/>
      <c r="NB528" s="57"/>
      <c r="NC528" s="57"/>
      <c r="ND528" s="57"/>
      <c r="NE528" s="57"/>
      <c r="NF528" s="57"/>
      <c r="NG528" s="57"/>
      <c r="NH528" s="57"/>
      <c r="NI528" s="57"/>
      <c r="NJ528" s="57"/>
      <c r="NK528" s="57"/>
      <c r="NL528" s="57"/>
      <c r="NM528" s="57"/>
      <c r="NN528" s="57"/>
      <c r="NO528" s="57"/>
      <c r="NP528" s="57"/>
      <c r="NQ528" s="57"/>
      <c r="NR528" s="57"/>
      <c r="NS528" s="57"/>
      <c r="NT528" s="57"/>
      <c r="NU528" s="57"/>
      <c r="NV528" s="57"/>
      <c r="NW528" s="57"/>
      <c r="NX528" s="57"/>
      <c r="NY528" s="57"/>
      <c r="NZ528" s="57"/>
      <c r="OA528" s="57"/>
      <c r="OB528" s="57"/>
      <c r="OC528" s="57"/>
      <c r="OD528" s="57"/>
      <c r="OE528" s="57"/>
      <c r="OF528" s="57"/>
      <c r="OG528" s="57"/>
      <c r="OH528" s="57"/>
      <c r="OI528" s="57"/>
      <c r="OJ528" s="57"/>
      <c r="OK528" s="57"/>
      <c r="OL528" s="57"/>
      <c r="OM528" s="57"/>
      <c r="ON528" s="57"/>
      <c r="OO528" s="57"/>
      <c r="OP528" s="57"/>
      <c r="OQ528" s="57"/>
      <c r="OR528" s="57"/>
      <c r="OS528" s="57"/>
      <c r="OT528" s="57"/>
      <c r="OU528" s="57"/>
      <c r="OV528" s="57"/>
      <c r="OW528" s="57"/>
      <c r="OX528" s="57"/>
      <c r="OY528" s="57"/>
      <c r="OZ528" s="57"/>
      <c r="PA528" s="57"/>
      <c r="PB528" s="57"/>
      <c r="PC528" s="57"/>
      <c r="PD528" s="57"/>
      <c r="PE528" s="57"/>
      <c r="PF528" s="57"/>
      <c r="PG528" s="57"/>
      <c r="PH528" s="57"/>
      <c r="PI528" s="57"/>
      <c r="PJ528" s="57"/>
      <c r="PK528" s="57"/>
      <c r="PL528" s="57"/>
      <c r="PM528" s="57"/>
      <c r="PN528" s="57"/>
      <c r="PO528" s="57"/>
      <c r="PP528" s="57"/>
      <c r="PQ528" s="57"/>
      <c r="PR528" s="57"/>
      <c r="PS528" s="57"/>
      <c r="PT528" s="57"/>
      <c r="PU528" s="57"/>
      <c r="PV528" s="57"/>
      <c r="PW528" s="57"/>
      <c r="PX528" s="57"/>
      <c r="PY528" s="57"/>
      <c r="PZ528" s="57"/>
      <c r="QA528" s="57"/>
      <c r="QB528" s="57"/>
      <c r="QC528" s="57"/>
      <c r="QD528" s="57"/>
      <c r="QE528" s="57"/>
      <c r="QF528" s="57"/>
      <c r="QG528" s="57"/>
      <c r="QH528" s="57"/>
      <c r="QI528" s="57"/>
      <c r="QJ528" s="57"/>
      <c r="QK528" s="57"/>
      <c r="QL528" s="57"/>
      <c r="QM528" s="57"/>
      <c r="QN528" s="57"/>
      <c r="QO528" s="57"/>
      <c r="QP528" s="57"/>
      <c r="QQ528" s="57"/>
      <c r="QR528" s="57"/>
      <c r="QS528" s="57"/>
      <c r="QT528" s="57"/>
      <c r="QU528" s="57"/>
      <c r="QV528" s="57"/>
      <c r="QW528" s="57"/>
      <c r="QX528" s="57"/>
      <c r="QY528" s="57"/>
      <c r="QZ528" s="57"/>
      <c r="RA528" s="57"/>
      <c r="RB528" s="57"/>
      <c r="RC528" s="57"/>
      <c r="RD528" s="57"/>
      <c r="RE528" s="57"/>
      <c r="RF528" s="57"/>
      <c r="RG528" s="57"/>
      <c r="RH528" s="57"/>
      <c r="RI528" s="57"/>
      <c r="RJ528" s="57"/>
      <c r="RK528" s="57"/>
      <c r="RL528" s="57"/>
      <c r="RM528" s="57"/>
      <c r="RN528" s="57"/>
      <c r="RO528" s="57"/>
      <c r="RP528" s="57"/>
      <c r="RQ528" s="57"/>
      <c r="RR528" s="57"/>
      <c r="RS528" s="57"/>
      <c r="RT528" s="57"/>
      <c r="RU528" s="57"/>
      <c r="RV528" s="57"/>
      <c r="RW528" s="57"/>
      <c r="RX528" s="57"/>
      <c r="RY528" s="57"/>
      <c r="RZ528" s="57"/>
      <c r="SA528" s="57"/>
      <c r="SB528" s="57"/>
      <c r="SC528" s="57"/>
      <c r="SD528" s="57"/>
      <c r="SE528" s="57"/>
      <c r="SF528" s="57"/>
      <c r="SG528" s="57"/>
      <c r="SH528" s="57"/>
      <c r="SI528" s="57"/>
      <c r="SJ528" s="57"/>
      <c r="SK528" s="57"/>
      <c r="SL528" s="57"/>
      <c r="SM528" s="57"/>
      <c r="SN528" s="57"/>
      <c r="SO528" s="57"/>
      <c r="SP528" s="57"/>
      <c r="SQ528" s="57"/>
      <c r="SR528" s="57"/>
      <c r="SS528" s="57"/>
      <c r="ST528" s="57"/>
      <c r="SU528" s="57"/>
      <c r="SV528" s="57"/>
      <c r="SW528" s="57"/>
      <c r="SX528" s="57"/>
      <c r="SY528" s="57"/>
      <c r="SZ528" s="57"/>
      <c r="TA528" s="57"/>
      <c r="TB528" s="57"/>
      <c r="TC528" s="57"/>
      <c r="TD528" s="57"/>
      <c r="TE528" s="57"/>
      <c r="TF528" s="57"/>
      <c r="TG528" s="57"/>
      <c r="TH528" s="57"/>
      <c r="TI528" s="57"/>
      <c r="TJ528" s="57"/>
      <c r="TK528" s="57"/>
      <c r="TL528" s="57"/>
      <c r="TM528" s="57"/>
      <c r="TN528" s="57"/>
      <c r="TO528" s="57"/>
      <c r="TP528" s="57"/>
      <c r="TQ528" s="57"/>
      <c r="TR528" s="57"/>
      <c r="TS528" s="57"/>
      <c r="TT528" s="57"/>
      <c r="TU528" s="57"/>
      <c r="TV528" s="57"/>
      <c r="TW528" s="57"/>
      <c r="TX528" s="57"/>
      <c r="TY528" s="57"/>
      <c r="TZ528" s="57"/>
      <c r="UA528" s="57"/>
      <c r="UB528" s="57"/>
      <c r="UC528" s="57"/>
      <c r="UD528" s="57"/>
      <c r="UE528" s="57"/>
      <c r="UF528" s="57"/>
      <c r="UG528" s="57"/>
      <c r="UH528" s="57"/>
      <c r="UI528" s="57"/>
      <c r="UJ528" s="57"/>
      <c r="UK528" s="57"/>
      <c r="UL528" s="57"/>
      <c r="UM528" s="57"/>
      <c r="UN528" s="57"/>
      <c r="UO528" s="57"/>
      <c r="UP528" s="57"/>
      <c r="UQ528" s="57"/>
      <c r="UR528" s="57"/>
      <c r="US528" s="57"/>
      <c r="UT528" s="57"/>
      <c r="UU528" s="57"/>
      <c r="UV528" s="57"/>
      <c r="UW528" s="57"/>
      <c r="UX528" s="57"/>
      <c r="UY528" s="57"/>
      <c r="UZ528" s="57"/>
      <c r="VA528" s="57"/>
      <c r="VB528" s="57"/>
      <c r="VC528" s="57"/>
      <c r="VD528" s="57"/>
      <c r="VE528" s="57"/>
      <c r="VF528" s="57"/>
      <c r="VG528" s="57"/>
      <c r="VH528" s="57"/>
      <c r="VI528" s="57"/>
      <c r="VJ528" s="57"/>
      <c r="VK528" s="57"/>
      <c r="VL528" s="57"/>
      <c r="VM528" s="57"/>
      <c r="VN528" s="57"/>
      <c r="VO528" s="57"/>
      <c r="VP528" s="57"/>
      <c r="VQ528" s="57"/>
      <c r="VR528" s="57"/>
      <c r="VS528" s="57"/>
      <c r="VT528" s="57"/>
      <c r="VU528" s="57"/>
      <c r="VV528" s="57"/>
      <c r="VW528" s="57"/>
      <c r="VX528" s="57"/>
      <c r="VY528" s="57"/>
      <c r="VZ528" s="57"/>
      <c r="WA528" s="57"/>
      <c r="WB528" s="57"/>
      <c r="WC528" s="57"/>
      <c r="WD528" s="57"/>
      <c r="WE528" s="57"/>
      <c r="WF528" s="57"/>
      <c r="WG528" s="57"/>
      <c r="WH528" s="57"/>
      <c r="WI528" s="57"/>
      <c r="WJ528" s="57"/>
      <c r="WK528" s="57"/>
      <c r="WL528" s="57"/>
      <c r="WM528" s="57"/>
      <c r="WN528" s="57"/>
      <c r="WO528" s="57"/>
      <c r="WP528" s="57"/>
      <c r="WQ528" s="57"/>
      <c r="WR528" s="57"/>
      <c r="WS528" s="57"/>
      <c r="WT528" s="57"/>
      <c r="WU528" s="57"/>
      <c r="WV528" s="57"/>
      <c r="WW528" s="57"/>
      <c r="WX528" s="57"/>
      <c r="WY528" s="57"/>
      <c r="WZ528" s="57"/>
      <c r="XA528" s="57"/>
      <c r="XB528" s="57"/>
      <c r="XC528" s="57"/>
      <c r="XD528" s="57"/>
      <c r="XE528" s="57"/>
      <c r="XF528" s="57"/>
      <c r="XG528" s="57"/>
      <c r="XH528" s="57"/>
      <c r="XI528" s="57"/>
      <c r="XJ528" s="57"/>
      <c r="XK528" s="57"/>
      <c r="XL528" s="57"/>
      <c r="XM528" s="57"/>
      <c r="XN528" s="57"/>
      <c r="XO528" s="57"/>
      <c r="XP528" s="57"/>
      <c r="XQ528" s="57"/>
      <c r="XR528" s="57"/>
      <c r="XS528" s="57"/>
      <c r="XT528" s="57"/>
      <c r="XU528" s="57"/>
      <c r="XV528" s="57"/>
      <c r="XW528" s="57"/>
    </row>
    <row r="529">
      <c r="AI529" s="57"/>
      <c r="BR529" s="57"/>
      <c r="DA529" s="57"/>
      <c r="EJ529" s="57"/>
      <c r="EK529" s="57"/>
      <c r="EL529" s="57"/>
      <c r="EM529" s="57"/>
      <c r="EN529" s="57"/>
      <c r="EO529" s="57"/>
      <c r="EP529" s="57"/>
      <c r="EQ529" s="57"/>
      <c r="ER529" s="57"/>
      <c r="ES529" s="57"/>
      <c r="ET529" s="57"/>
      <c r="EU529" s="57"/>
      <c r="EV529" s="57"/>
      <c r="EW529" s="57"/>
      <c r="EX529" s="57"/>
      <c r="EY529" s="57"/>
      <c r="EZ529" s="57"/>
      <c r="FA529" s="57"/>
      <c r="FB529" s="57"/>
      <c r="FC529" s="57"/>
      <c r="FD529" s="57"/>
      <c r="FE529" s="57"/>
      <c r="FF529" s="57"/>
      <c r="FG529" s="57"/>
      <c r="FH529" s="57"/>
      <c r="FI529" s="57"/>
      <c r="FJ529" s="57"/>
      <c r="FK529" s="57"/>
      <c r="FL529" s="57"/>
      <c r="FM529" s="57"/>
      <c r="FN529" s="57"/>
      <c r="FO529" s="57"/>
      <c r="FP529" s="57"/>
      <c r="FQ529" s="57"/>
      <c r="FR529" s="57"/>
      <c r="FS529" s="57"/>
      <c r="FT529" s="57"/>
      <c r="FU529" s="57"/>
      <c r="FV529" s="57"/>
      <c r="FW529" s="57"/>
      <c r="FX529" s="57"/>
      <c r="FY529" s="57"/>
      <c r="FZ529" s="57"/>
      <c r="GA529" s="57"/>
      <c r="GB529" s="57"/>
      <c r="GC529" s="57"/>
      <c r="GD529" s="57"/>
      <c r="GE529" s="57"/>
      <c r="GF529" s="57"/>
      <c r="GG529" s="57"/>
      <c r="GH529" s="57"/>
      <c r="GI529" s="57"/>
      <c r="GJ529" s="57"/>
      <c r="GK529" s="57"/>
      <c r="GL529" s="57"/>
      <c r="GM529" s="57"/>
      <c r="GN529" s="57"/>
      <c r="GO529" s="57"/>
      <c r="GP529" s="57"/>
      <c r="GQ529" s="57"/>
      <c r="GR529" s="57"/>
      <c r="GS529" s="57"/>
      <c r="GT529" s="57"/>
      <c r="GU529" s="57"/>
      <c r="GV529" s="57"/>
      <c r="GW529" s="57"/>
      <c r="GX529" s="57"/>
      <c r="GY529" s="57"/>
      <c r="GZ529" s="57"/>
      <c r="HA529" s="57"/>
      <c r="HB529" s="57"/>
      <c r="HC529" s="57"/>
      <c r="HD529" s="57"/>
      <c r="HE529" s="57"/>
      <c r="HF529" s="57"/>
      <c r="HG529" s="57"/>
      <c r="HH529" s="57"/>
      <c r="HI529" s="57"/>
      <c r="HJ529" s="57"/>
      <c r="HK529" s="57"/>
      <c r="HL529" s="57"/>
      <c r="HM529" s="57"/>
      <c r="HN529" s="57"/>
      <c r="HO529" s="57"/>
      <c r="HP529" s="57"/>
      <c r="HQ529" s="57"/>
      <c r="HR529" s="57"/>
      <c r="HS529" s="57"/>
      <c r="HT529" s="57"/>
      <c r="HU529" s="57"/>
      <c r="HV529" s="57"/>
      <c r="HW529" s="57"/>
      <c r="HX529" s="57"/>
      <c r="HY529" s="57"/>
      <c r="HZ529" s="57"/>
      <c r="IA529" s="57"/>
      <c r="IB529" s="57"/>
      <c r="IC529" s="57"/>
      <c r="ID529" s="57"/>
      <c r="IE529" s="57"/>
      <c r="IF529" s="57"/>
      <c r="IG529" s="57"/>
      <c r="IH529" s="57"/>
      <c r="II529" s="57"/>
      <c r="IJ529" s="57"/>
      <c r="IK529" s="57"/>
      <c r="IL529" s="57"/>
      <c r="IM529" s="57"/>
      <c r="IN529" s="57"/>
      <c r="IO529" s="57"/>
      <c r="IP529" s="57"/>
      <c r="IQ529" s="57"/>
      <c r="IR529" s="57"/>
      <c r="IS529" s="57"/>
      <c r="IT529" s="57"/>
      <c r="IU529" s="57"/>
      <c r="IV529" s="57"/>
      <c r="IW529" s="57"/>
      <c r="IX529" s="57"/>
      <c r="IY529" s="57"/>
      <c r="IZ529" s="57"/>
      <c r="JA529" s="57"/>
      <c r="JB529" s="57"/>
      <c r="JC529" s="57"/>
      <c r="JD529" s="57"/>
      <c r="JE529" s="57"/>
      <c r="JF529" s="57"/>
      <c r="JG529" s="57"/>
      <c r="JH529" s="57"/>
      <c r="JI529" s="57"/>
      <c r="JJ529" s="57"/>
      <c r="JK529" s="57"/>
      <c r="JL529" s="57"/>
      <c r="JM529" s="57"/>
      <c r="JN529" s="57"/>
      <c r="JO529" s="57"/>
      <c r="JP529" s="57"/>
      <c r="JQ529" s="57"/>
      <c r="JR529" s="57"/>
      <c r="JS529" s="57"/>
      <c r="JT529" s="57"/>
      <c r="JU529" s="57"/>
      <c r="JV529" s="57"/>
      <c r="JW529" s="57"/>
      <c r="JX529" s="57"/>
      <c r="JY529" s="57"/>
      <c r="JZ529" s="57"/>
      <c r="KA529" s="57"/>
      <c r="KB529" s="57"/>
      <c r="KC529" s="57"/>
      <c r="KD529" s="57"/>
      <c r="KE529" s="57"/>
      <c r="KF529" s="57"/>
      <c r="KG529" s="57"/>
      <c r="KH529" s="57"/>
      <c r="KI529" s="57"/>
      <c r="KJ529" s="57"/>
      <c r="KK529" s="57"/>
      <c r="KL529" s="57"/>
      <c r="KM529" s="57"/>
      <c r="KN529" s="57"/>
      <c r="KO529" s="57"/>
      <c r="KP529" s="57"/>
      <c r="KQ529" s="57"/>
      <c r="KR529" s="57"/>
      <c r="KS529" s="57"/>
      <c r="KT529" s="57"/>
      <c r="KU529" s="57"/>
      <c r="KV529" s="57"/>
      <c r="KW529" s="57"/>
      <c r="KX529" s="57"/>
      <c r="KY529" s="57"/>
      <c r="KZ529" s="57"/>
      <c r="LA529" s="57"/>
      <c r="LB529" s="57"/>
      <c r="LC529" s="57"/>
      <c r="LD529" s="57"/>
      <c r="LE529" s="57"/>
      <c r="LF529" s="57"/>
      <c r="LG529" s="57"/>
      <c r="LH529" s="57"/>
      <c r="LI529" s="57"/>
      <c r="LJ529" s="57"/>
      <c r="LK529" s="57"/>
      <c r="LL529" s="57"/>
      <c r="LM529" s="57"/>
      <c r="LN529" s="57"/>
      <c r="LO529" s="57"/>
      <c r="LP529" s="57"/>
      <c r="LQ529" s="57"/>
      <c r="LR529" s="57"/>
      <c r="LS529" s="57"/>
      <c r="LT529" s="57"/>
      <c r="LU529" s="57"/>
      <c r="LV529" s="57"/>
      <c r="LW529" s="57"/>
      <c r="LX529" s="57"/>
      <c r="LY529" s="57"/>
      <c r="LZ529" s="57"/>
      <c r="MA529" s="57"/>
      <c r="MB529" s="57"/>
      <c r="MC529" s="57"/>
      <c r="MD529" s="57"/>
      <c r="ME529" s="57"/>
      <c r="MF529" s="57"/>
      <c r="MG529" s="57"/>
      <c r="MH529" s="57"/>
      <c r="MI529" s="57"/>
      <c r="MJ529" s="57"/>
      <c r="MK529" s="57"/>
      <c r="ML529" s="57"/>
      <c r="MM529" s="57"/>
      <c r="MN529" s="57"/>
      <c r="MO529" s="57"/>
      <c r="MP529" s="57"/>
      <c r="MQ529" s="57"/>
      <c r="MR529" s="57"/>
      <c r="MS529" s="57"/>
      <c r="MT529" s="57"/>
      <c r="MU529" s="57"/>
      <c r="MV529" s="57"/>
      <c r="MW529" s="57"/>
      <c r="MX529" s="57"/>
      <c r="MY529" s="57"/>
      <c r="MZ529" s="57"/>
      <c r="NA529" s="57"/>
      <c r="NB529" s="57"/>
      <c r="NC529" s="57"/>
      <c r="ND529" s="57"/>
      <c r="NE529" s="57"/>
      <c r="NF529" s="57"/>
      <c r="NG529" s="57"/>
      <c r="NH529" s="57"/>
      <c r="NI529" s="57"/>
      <c r="NJ529" s="57"/>
      <c r="NK529" s="57"/>
      <c r="NL529" s="57"/>
      <c r="NM529" s="57"/>
      <c r="NN529" s="57"/>
      <c r="NO529" s="57"/>
      <c r="NP529" s="57"/>
      <c r="NQ529" s="57"/>
      <c r="NR529" s="57"/>
      <c r="NS529" s="57"/>
      <c r="NT529" s="57"/>
      <c r="NU529" s="57"/>
      <c r="NV529" s="57"/>
      <c r="NW529" s="57"/>
      <c r="NX529" s="57"/>
      <c r="NY529" s="57"/>
      <c r="NZ529" s="57"/>
      <c r="OA529" s="57"/>
      <c r="OB529" s="57"/>
      <c r="OC529" s="57"/>
      <c r="OD529" s="57"/>
      <c r="OE529" s="57"/>
      <c r="OF529" s="57"/>
      <c r="OG529" s="57"/>
      <c r="OH529" s="57"/>
      <c r="OI529" s="57"/>
      <c r="OJ529" s="57"/>
      <c r="OK529" s="57"/>
      <c r="OL529" s="57"/>
      <c r="OM529" s="57"/>
      <c r="ON529" s="57"/>
      <c r="OO529" s="57"/>
      <c r="OP529" s="57"/>
      <c r="OQ529" s="57"/>
      <c r="OR529" s="57"/>
      <c r="OS529" s="57"/>
      <c r="OT529" s="57"/>
      <c r="OU529" s="57"/>
      <c r="OV529" s="57"/>
      <c r="OW529" s="57"/>
      <c r="OX529" s="57"/>
      <c r="OY529" s="57"/>
      <c r="OZ529" s="57"/>
      <c r="PA529" s="57"/>
      <c r="PB529" s="57"/>
      <c r="PC529" s="57"/>
      <c r="PD529" s="57"/>
      <c r="PE529" s="57"/>
      <c r="PF529" s="57"/>
      <c r="PG529" s="57"/>
      <c r="PH529" s="57"/>
      <c r="PI529" s="57"/>
      <c r="PJ529" s="57"/>
      <c r="PK529" s="57"/>
      <c r="PL529" s="57"/>
      <c r="PM529" s="57"/>
      <c r="PN529" s="57"/>
      <c r="PO529" s="57"/>
      <c r="PP529" s="57"/>
      <c r="PQ529" s="57"/>
      <c r="PR529" s="57"/>
      <c r="PS529" s="57"/>
      <c r="PT529" s="57"/>
      <c r="PU529" s="57"/>
      <c r="PV529" s="57"/>
      <c r="PW529" s="57"/>
      <c r="PX529" s="57"/>
      <c r="PY529" s="57"/>
      <c r="PZ529" s="57"/>
      <c r="QA529" s="57"/>
      <c r="QB529" s="57"/>
      <c r="QC529" s="57"/>
      <c r="QD529" s="57"/>
      <c r="QE529" s="57"/>
      <c r="QF529" s="57"/>
      <c r="QG529" s="57"/>
      <c r="QH529" s="57"/>
      <c r="QI529" s="57"/>
      <c r="QJ529" s="57"/>
      <c r="QK529" s="57"/>
      <c r="QL529" s="57"/>
      <c r="QM529" s="57"/>
      <c r="QN529" s="57"/>
      <c r="QO529" s="57"/>
      <c r="QP529" s="57"/>
      <c r="QQ529" s="57"/>
      <c r="QR529" s="57"/>
      <c r="QS529" s="57"/>
      <c r="QT529" s="57"/>
      <c r="QU529" s="57"/>
      <c r="QV529" s="57"/>
      <c r="QW529" s="57"/>
      <c r="QX529" s="57"/>
      <c r="QY529" s="57"/>
      <c r="QZ529" s="57"/>
      <c r="RA529" s="57"/>
      <c r="RB529" s="57"/>
      <c r="RC529" s="57"/>
      <c r="RD529" s="57"/>
      <c r="RE529" s="57"/>
      <c r="RF529" s="57"/>
      <c r="RG529" s="57"/>
      <c r="RH529" s="57"/>
      <c r="RI529" s="57"/>
      <c r="RJ529" s="57"/>
      <c r="RK529" s="57"/>
      <c r="RL529" s="57"/>
      <c r="RM529" s="57"/>
      <c r="RN529" s="57"/>
      <c r="RO529" s="57"/>
      <c r="RP529" s="57"/>
      <c r="RQ529" s="57"/>
      <c r="RR529" s="57"/>
      <c r="RS529" s="57"/>
      <c r="RT529" s="57"/>
      <c r="RU529" s="57"/>
      <c r="RV529" s="57"/>
      <c r="RW529" s="57"/>
      <c r="RX529" s="57"/>
      <c r="RY529" s="57"/>
      <c r="RZ529" s="57"/>
      <c r="SA529" s="57"/>
      <c r="SB529" s="57"/>
      <c r="SC529" s="57"/>
      <c r="SD529" s="57"/>
      <c r="SE529" s="57"/>
      <c r="SF529" s="57"/>
      <c r="SG529" s="57"/>
      <c r="SH529" s="57"/>
      <c r="SI529" s="57"/>
      <c r="SJ529" s="57"/>
      <c r="SK529" s="57"/>
      <c r="SL529" s="57"/>
      <c r="SM529" s="57"/>
      <c r="SN529" s="57"/>
      <c r="SO529" s="57"/>
      <c r="SP529" s="57"/>
      <c r="SQ529" s="57"/>
      <c r="SR529" s="57"/>
      <c r="SS529" s="57"/>
      <c r="ST529" s="57"/>
      <c r="SU529" s="57"/>
      <c r="SV529" s="57"/>
      <c r="SW529" s="57"/>
      <c r="SX529" s="57"/>
      <c r="SY529" s="57"/>
      <c r="SZ529" s="57"/>
      <c r="TA529" s="57"/>
      <c r="TB529" s="57"/>
      <c r="TC529" s="57"/>
      <c r="TD529" s="57"/>
      <c r="TE529" s="57"/>
      <c r="TF529" s="57"/>
      <c r="TG529" s="57"/>
      <c r="TH529" s="57"/>
      <c r="TI529" s="57"/>
      <c r="TJ529" s="57"/>
      <c r="TK529" s="57"/>
      <c r="TL529" s="57"/>
      <c r="TM529" s="57"/>
      <c r="TN529" s="57"/>
      <c r="TO529" s="57"/>
      <c r="TP529" s="57"/>
      <c r="TQ529" s="57"/>
      <c r="TR529" s="57"/>
      <c r="TS529" s="57"/>
      <c r="TT529" s="57"/>
      <c r="TU529" s="57"/>
      <c r="TV529" s="57"/>
      <c r="TW529" s="57"/>
      <c r="TX529" s="57"/>
      <c r="TY529" s="57"/>
      <c r="TZ529" s="57"/>
      <c r="UA529" s="57"/>
      <c r="UB529" s="57"/>
      <c r="UC529" s="57"/>
      <c r="UD529" s="57"/>
      <c r="UE529" s="57"/>
      <c r="UF529" s="57"/>
      <c r="UG529" s="57"/>
      <c r="UH529" s="57"/>
      <c r="UI529" s="57"/>
      <c r="UJ529" s="57"/>
      <c r="UK529" s="57"/>
      <c r="UL529" s="57"/>
      <c r="UM529" s="57"/>
      <c r="UN529" s="57"/>
      <c r="UO529" s="57"/>
      <c r="UP529" s="57"/>
      <c r="UQ529" s="57"/>
      <c r="UR529" s="57"/>
      <c r="US529" s="57"/>
      <c r="UT529" s="57"/>
      <c r="UU529" s="57"/>
      <c r="UV529" s="57"/>
      <c r="UW529" s="57"/>
      <c r="UX529" s="57"/>
      <c r="UY529" s="57"/>
      <c r="UZ529" s="57"/>
      <c r="VA529" s="57"/>
      <c r="VB529" s="57"/>
      <c r="VC529" s="57"/>
      <c r="VD529" s="57"/>
      <c r="VE529" s="57"/>
      <c r="VF529" s="57"/>
      <c r="VG529" s="57"/>
      <c r="VH529" s="57"/>
      <c r="VI529" s="57"/>
      <c r="VJ529" s="57"/>
      <c r="VK529" s="57"/>
      <c r="VL529" s="57"/>
      <c r="VM529" s="57"/>
      <c r="VN529" s="57"/>
      <c r="VO529" s="57"/>
      <c r="VP529" s="57"/>
      <c r="VQ529" s="57"/>
      <c r="VR529" s="57"/>
      <c r="VS529" s="57"/>
      <c r="VT529" s="57"/>
      <c r="VU529" s="57"/>
      <c r="VV529" s="57"/>
      <c r="VW529" s="57"/>
      <c r="VX529" s="57"/>
      <c r="VY529" s="57"/>
      <c r="VZ529" s="57"/>
      <c r="WA529" s="57"/>
      <c r="WB529" s="57"/>
      <c r="WC529" s="57"/>
      <c r="WD529" s="57"/>
      <c r="WE529" s="57"/>
      <c r="WF529" s="57"/>
      <c r="WG529" s="57"/>
      <c r="WH529" s="57"/>
      <c r="WI529" s="57"/>
      <c r="WJ529" s="57"/>
      <c r="WK529" s="57"/>
      <c r="WL529" s="57"/>
      <c r="WM529" s="57"/>
      <c r="WN529" s="57"/>
      <c r="WO529" s="57"/>
      <c r="WP529" s="57"/>
      <c r="WQ529" s="57"/>
      <c r="WR529" s="57"/>
      <c r="WS529" s="57"/>
      <c r="WT529" s="57"/>
      <c r="WU529" s="57"/>
      <c r="WV529" s="57"/>
      <c r="WW529" s="57"/>
      <c r="WX529" s="57"/>
      <c r="WY529" s="57"/>
      <c r="WZ529" s="57"/>
      <c r="XA529" s="57"/>
      <c r="XB529" s="57"/>
      <c r="XC529" s="57"/>
      <c r="XD529" s="57"/>
      <c r="XE529" s="57"/>
      <c r="XF529" s="57"/>
      <c r="XG529" s="57"/>
      <c r="XH529" s="57"/>
      <c r="XI529" s="57"/>
      <c r="XJ529" s="57"/>
      <c r="XK529" s="57"/>
      <c r="XL529" s="57"/>
      <c r="XM529" s="57"/>
      <c r="XN529" s="57"/>
      <c r="XO529" s="57"/>
      <c r="XP529" s="57"/>
      <c r="XQ529" s="57"/>
      <c r="XR529" s="57"/>
      <c r="XS529" s="57"/>
      <c r="XT529" s="57"/>
      <c r="XU529" s="57"/>
      <c r="XV529" s="57"/>
      <c r="XW529" s="57"/>
    </row>
    <row r="530">
      <c r="AI530" s="57"/>
      <c r="BR530" s="57"/>
      <c r="DA530" s="57"/>
      <c r="EJ530" s="57"/>
      <c r="EK530" s="57"/>
      <c r="EL530" s="57"/>
      <c r="EM530" s="57"/>
      <c r="EN530" s="57"/>
      <c r="EO530" s="57"/>
      <c r="EP530" s="57"/>
      <c r="EQ530" s="57"/>
      <c r="ER530" s="57"/>
      <c r="ES530" s="57"/>
      <c r="ET530" s="57"/>
      <c r="EU530" s="57"/>
      <c r="EV530" s="57"/>
      <c r="EW530" s="57"/>
      <c r="EX530" s="57"/>
      <c r="EY530" s="57"/>
      <c r="EZ530" s="57"/>
      <c r="FA530" s="57"/>
      <c r="FB530" s="57"/>
      <c r="FC530" s="57"/>
      <c r="FD530" s="57"/>
      <c r="FE530" s="57"/>
      <c r="FF530" s="57"/>
      <c r="FG530" s="57"/>
      <c r="FH530" s="57"/>
      <c r="FI530" s="57"/>
      <c r="FJ530" s="57"/>
      <c r="FK530" s="57"/>
      <c r="FL530" s="57"/>
      <c r="FM530" s="57"/>
      <c r="FN530" s="57"/>
      <c r="FO530" s="57"/>
      <c r="FP530" s="57"/>
      <c r="FQ530" s="57"/>
      <c r="FR530" s="57"/>
      <c r="FS530" s="57"/>
      <c r="FT530" s="57"/>
      <c r="FU530" s="57"/>
      <c r="FV530" s="57"/>
      <c r="FW530" s="57"/>
      <c r="FX530" s="57"/>
      <c r="FY530" s="57"/>
      <c r="FZ530" s="57"/>
      <c r="GA530" s="57"/>
      <c r="GB530" s="57"/>
      <c r="GC530" s="57"/>
      <c r="GD530" s="57"/>
      <c r="GE530" s="57"/>
      <c r="GF530" s="57"/>
      <c r="GG530" s="57"/>
      <c r="GH530" s="57"/>
      <c r="GI530" s="57"/>
      <c r="GJ530" s="57"/>
      <c r="GK530" s="57"/>
      <c r="GL530" s="57"/>
      <c r="GM530" s="57"/>
      <c r="GN530" s="57"/>
      <c r="GO530" s="57"/>
      <c r="GP530" s="57"/>
      <c r="GQ530" s="57"/>
      <c r="GR530" s="57"/>
      <c r="GS530" s="57"/>
      <c r="GT530" s="57"/>
      <c r="GU530" s="57"/>
      <c r="GV530" s="57"/>
      <c r="GW530" s="57"/>
      <c r="GX530" s="57"/>
      <c r="GY530" s="57"/>
      <c r="GZ530" s="57"/>
      <c r="HA530" s="57"/>
      <c r="HB530" s="57"/>
      <c r="HC530" s="57"/>
      <c r="HD530" s="57"/>
      <c r="HE530" s="57"/>
      <c r="HF530" s="57"/>
      <c r="HG530" s="57"/>
      <c r="HH530" s="57"/>
      <c r="HI530" s="57"/>
      <c r="HJ530" s="57"/>
      <c r="HK530" s="57"/>
      <c r="HL530" s="57"/>
      <c r="HM530" s="57"/>
      <c r="HN530" s="57"/>
      <c r="HO530" s="57"/>
      <c r="HP530" s="57"/>
      <c r="HQ530" s="57"/>
      <c r="HR530" s="57"/>
      <c r="HS530" s="57"/>
      <c r="HT530" s="57"/>
      <c r="HU530" s="57"/>
      <c r="HV530" s="57"/>
      <c r="HW530" s="57"/>
      <c r="HX530" s="57"/>
      <c r="HY530" s="57"/>
      <c r="HZ530" s="57"/>
      <c r="IA530" s="57"/>
      <c r="IB530" s="57"/>
      <c r="IC530" s="57"/>
      <c r="ID530" s="57"/>
      <c r="IE530" s="57"/>
      <c r="IF530" s="57"/>
      <c r="IG530" s="57"/>
      <c r="IH530" s="57"/>
      <c r="II530" s="57"/>
      <c r="IJ530" s="57"/>
      <c r="IK530" s="57"/>
      <c r="IL530" s="57"/>
      <c r="IM530" s="57"/>
      <c r="IN530" s="57"/>
      <c r="IO530" s="57"/>
      <c r="IP530" s="57"/>
      <c r="IQ530" s="57"/>
      <c r="IR530" s="57"/>
      <c r="IS530" s="57"/>
      <c r="IT530" s="57"/>
      <c r="IU530" s="57"/>
      <c r="IV530" s="57"/>
      <c r="IW530" s="57"/>
      <c r="IX530" s="57"/>
      <c r="IY530" s="57"/>
      <c r="IZ530" s="57"/>
      <c r="JA530" s="57"/>
      <c r="JB530" s="57"/>
      <c r="JC530" s="57"/>
      <c r="JD530" s="57"/>
      <c r="JE530" s="57"/>
      <c r="JF530" s="57"/>
      <c r="JG530" s="57"/>
      <c r="JH530" s="57"/>
      <c r="JI530" s="57"/>
      <c r="JJ530" s="57"/>
      <c r="JK530" s="57"/>
      <c r="JL530" s="57"/>
      <c r="JM530" s="57"/>
      <c r="JN530" s="57"/>
      <c r="JO530" s="57"/>
      <c r="JP530" s="57"/>
      <c r="JQ530" s="57"/>
      <c r="JR530" s="57"/>
      <c r="JS530" s="57"/>
      <c r="JT530" s="57"/>
      <c r="JU530" s="57"/>
      <c r="JV530" s="57"/>
      <c r="JW530" s="57"/>
      <c r="JX530" s="57"/>
      <c r="JY530" s="57"/>
      <c r="JZ530" s="57"/>
      <c r="KA530" s="57"/>
      <c r="KB530" s="57"/>
      <c r="KC530" s="57"/>
      <c r="KD530" s="57"/>
      <c r="KE530" s="57"/>
      <c r="KF530" s="57"/>
      <c r="KG530" s="57"/>
      <c r="KH530" s="57"/>
      <c r="KI530" s="57"/>
      <c r="KJ530" s="57"/>
      <c r="KK530" s="57"/>
      <c r="KL530" s="57"/>
      <c r="KM530" s="57"/>
      <c r="KN530" s="57"/>
      <c r="KO530" s="57"/>
      <c r="KP530" s="57"/>
      <c r="KQ530" s="57"/>
      <c r="KR530" s="57"/>
      <c r="KS530" s="57"/>
      <c r="KT530" s="57"/>
      <c r="KU530" s="57"/>
      <c r="KV530" s="57"/>
      <c r="KW530" s="57"/>
      <c r="KX530" s="57"/>
      <c r="KY530" s="57"/>
      <c r="KZ530" s="57"/>
      <c r="LA530" s="57"/>
      <c r="LB530" s="57"/>
      <c r="LC530" s="57"/>
      <c r="LD530" s="57"/>
      <c r="LE530" s="57"/>
      <c r="LF530" s="57"/>
      <c r="LG530" s="57"/>
      <c r="LH530" s="57"/>
      <c r="LI530" s="57"/>
      <c r="LJ530" s="57"/>
      <c r="LK530" s="57"/>
      <c r="LL530" s="57"/>
      <c r="LM530" s="57"/>
      <c r="LN530" s="57"/>
      <c r="LO530" s="57"/>
      <c r="LP530" s="57"/>
      <c r="LQ530" s="57"/>
      <c r="LR530" s="57"/>
      <c r="LS530" s="57"/>
      <c r="LT530" s="57"/>
      <c r="LU530" s="57"/>
      <c r="LV530" s="57"/>
      <c r="LW530" s="57"/>
      <c r="LX530" s="57"/>
      <c r="LY530" s="57"/>
      <c r="LZ530" s="57"/>
      <c r="MA530" s="57"/>
      <c r="MB530" s="57"/>
      <c r="MC530" s="57"/>
      <c r="MD530" s="57"/>
      <c r="ME530" s="57"/>
      <c r="MF530" s="57"/>
      <c r="MG530" s="57"/>
      <c r="MH530" s="57"/>
      <c r="MI530" s="57"/>
      <c r="MJ530" s="57"/>
      <c r="MK530" s="57"/>
      <c r="ML530" s="57"/>
      <c r="MM530" s="57"/>
      <c r="MN530" s="57"/>
      <c r="MO530" s="57"/>
      <c r="MP530" s="57"/>
      <c r="MQ530" s="57"/>
      <c r="MR530" s="57"/>
      <c r="MS530" s="57"/>
      <c r="MT530" s="57"/>
      <c r="MU530" s="57"/>
      <c r="MV530" s="57"/>
      <c r="MW530" s="57"/>
      <c r="MX530" s="57"/>
      <c r="MY530" s="57"/>
      <c r="MZ530" s="57"/>
      <c r="NA530" s="57"/>
      <c r="NB530" s="57"/>
      <c r="NC530" s="57"/>
      <c r="ND530" s="57"/>
      <c r="NE530" s="57"/>
      <c r="NF530" s="57"/>
      <c r="NG530" s="57"/>
      <c r="NH530" s="57"/>
      <c r="NI530" s="57"/>
      <c r="NJ530" s="57"/>
      <c r="NK530" s="57"/>
      <c r="NL530" s="57"/>
      <c r="NM530" s="57"/>
      <c r="NN530" s="57"/>
      <c r="NO530" s="57"/>
      <c r="NP530" s="57"/>
      <c r="NQ530" s="57"/>
      <c r="NR530" s="57"/>
      <c r="NS530" s="57"/>
      <c r="NT530" s="57"/>
      <c r="NU530" s="57"/>
      <c r="NV530" s="57"/>
      <c r="NW530" s="57"/>
      <c r="NX530" s="57"/>
      <c r="NY530" s="57"/>
      <c r="NZ530" s="57"/>
      <c r="OA530" s="57"/>
      <c r="OB530" s="57"/>
      <c r="OC530" s="57"/>
      <c r="OD530" s="57"/>
      <c r="OE530" s="57"/>
      <c r="OF530" s="57"/>
      <c r="OG530" s="57"/>
      <c r="OH530" s="57"/>
      <c r="OI530" s="57"/>
      <c r="OJ530" s="57"/>
      <c r="OK530" s="57"/>
      <c r="OL530" s="57"/>
      <c r="OM530" s="57"/>
      <c r="ON530" s="57"/>
      <c r="OO530" s="57"/>
      <c r="OP530" s="57"/>
      <c r="OQ530" s="57"/>
      <c r="OR530" s="57"/>
      <c r="OS530" s="57"/>
      <c r="OT530" s="57"/>
      <c r="OU530" s="57"/>
      <c r="OV530" s="57"/>
      <c r="OW530" s="57"/>
      <c r="OX530" s="57"/>
      <c r="OY530" s="57"/>
      <c r="OZ530" s="57"/>
      <c r="PA530" s="57"/>
      <c r="PB530" s="57"/>
      <c r="PC530" s="57"/>
      <c r="PD530" s="57"/>
      <c r="PE530" s="57"/>
      <c r="PF530" s="57"/>
      <c r="PG530" s="57"/>
      <c r="PH530" s="57"/>
      <c r="PI530" s="57"/>
      <c r="PJ530" s="57"/>
      <c r="PK530" s="57"/>
      <c r="PL530" s="57"/>
      <c r="PM530" s="57"/>
      <c r="PN530" s="57"/>
      <c r="PO530" s="57"/>
      <c r="PP530" s="57"/>
      <c r="PQ530" s="57"/>
      <c r="PR530" s="57"/>
      <c r="PS530" s="57"/>
      <c r="PT530" s="57"/>
      <c r="PU530" s="57"/>
      <c r="PV530" s="57"/>
      <c r="PW530" s="57"/>
      <c r="PX530" s="57"/>
      <c r="PY530" s="57"/>
      <c r="PZ530" s="57"/>
      <c r="QA530" s="57"/>
      <c r="QB530" s="57"/>
      <c r="QC530" s="57"/>
      <c r="QD530" s="57"/>
      <c r="QE530" s="57"/>
      <c r="QF530" s="57"/>
      <c r="QG530" s="57"/>
      <c r="QH530" s="57"/>
      <c r="QI530" s="57"/>
      <c r="QJ530" s="57"/>
      <c r="QK530" s="57"/>
      <c r="QL530" s="57"/>
      <c r="QM530" s="57"/>
      <c r="QN530" s="57"/>
      <c r="QO530" s="57"/>
      <c r="QP530" s="57"/>
      <c r="QQ530" s="57"/>
      <c r="QR530" s="57"/>
      <c r="QS530" s="57"/>
      <c r="QT530" s="57"/>
      <c r="QU530" s="57"/>
      <c r="QV530" s="57"/>
      <c r="QW530" s="57"/>
      <c r="QX530" s="57"/>
      <c r="QY530" s="57"/>
      <c r="QZ530" s="57"/>
      <c r="RA530" s="57"/>
      <c r="RB530" s="57"/>
      <c r="RC530" s="57"/>
      <c r="RD530" s="57"/>
      <c r="RE530" s="57"/>
      <c r="RF530" s="57"/>
      <c r="RG530" s="57"/>
      <c r="RH530" s="57"/>
      <c r="RI530" s="57"/>
      <c r="RJ530" s="57"/>
      <c r="RK530" s="57"/>
      <c r="RL530" s="57"/>
      <c r="RM530" s="57"/>
      <c r="RN530" s="57"/>
      <c r="RO530" s="57"/>
      <c r="RP530" s="57"/>
      <c r="RQ530" s="57"/>
      <c r="RR530" s="57"/>
      <c r="RS530" s="57"/>
      <c r="RT530" s="57"/>
      <c r="RU530" s="57"/>
      <c r="RV530" s="57"/>
      <c r="RW530" s="57"/>
      <c r="RX530" s="57"/>
      <c r="RY530" s="57"/>
      <c r="RZ530" s="57"/>
      <c r="SA530" s="57"/>
      <c r="SB530" s="57"/>
      <c r="SC530" s="57"/>
      <c r="SD530" s="57"/>
      <c r="SE530" s="57"/>
      <c r="SF530" s="57"/>
      <c r="SG530" s="57"/>
      <c r="SH530" s="57"/>
      <c r="SI530" s="57"/>
      <c r="SJ530" s="57"/>
      <c r="SK530" s="57"/>
      <c r="SL530" s="57"/>
      <c r="SM530" s="57"/>
      <c r="SN530" s="57"/>
      <c r="SO530" s="57"/>
      <c r="SP530" s="57"/>
      <c r="SQ530" s="57"/>
      <c r="SR530" s="57"/>
      <c r="SS530" s="57"/>
      <c r="ST530" s="57"/>
      <c r="SU530" s="57"/>
      <c r="SV530" s="57"/>
      <c r="SW530" s="57"/>
      <c r="SX530" s="57"/>
      <c r="SY530" s="57"/>
      <c r="SZ530" s="57"/>
      <c r="TA530" s="57"/>
      <c r="TB530" s="57"/>
      <c r="TC530" s="57"/>
      <c r="TD530" s="57"/>
      <c r="TE530" s="57"/>
      <c r="TF530" s="57"/>
      <c r="TG530" s="57"/>
      <c r="TH530" s="57"/>
      <c r="TI530" s="57"/>
      <c r="TJ530" s="57"/>
      <c r="TK530" s="57"/>
      <c r="TL530" s="57"/>
      <c r="TM530" s="57"/>
      <c r="TN530" s="57"/>
      <c r="TO530" s="57"/>
      <c r="TP530" s="57"/>
      <c r="TQ530" s="57"/>
      <c r="TR530" s="57"/>
      <c r="TS530" s="57"/>
      <c r="TT530" s="57"/>
      <c r="TU530" s="57"/>
      <c r="TV530" s="57"/>
      <c r="TW530" s="57"/>
      <c r="TX530" s="57"/>
      <c r="TY530" s="57"/>
      <c r="TZ530" s="57"/>
      <c r="UA530" s="57"/>
      <c r="UB530" s="57"/>
      <c r="UC530" s="57"/>
      <c r="UD530" s="57"/>
      <c r="UE530" s="57"/>
      <c r="UF530" s="57"/>
      <c r="UG530" s="57"/>
      <c r="UH530" s="57"/>
      <c r="UI530" s="57"/>
      <c r="UJ530" s="57"/>
      <c r="UK530" s="57"/>
      <c r="UL530" s="57"/>
      <c r="UM530" s="57"/>
      <c r="UN530" s="57"/>
      <c r="UO530" s="57"/>
      <c r="UP530" s="57"/>
      <c r="UQ530" s="57"/>
      <c r="UR530" s="57"/>
      <c r="US530" s="57"/>
      <c r="UT530" s="57"/>
      <c r="UU530" s="57"/>
      <c r="UV530" s="57"/>
      <c r="UW530" s="57"/>
      <c r="UX530" s="57"/>
      <c r="UY530" s="57"/>
      <c r="UZ530" s="57"/>
      <c r="VA530" s="57"/>
      <c r="VB530" s="57"/>
      <c r="VC530" s="57"/>
      <c r="VD530" s="57"/>
      <c r="VE530" s="57"/>
      <c r="VF530" s="57"/>
      <c r="VG530" s="57"/>
      <c r="VH530" s="57"/>
      <c r="VI530" s="57"/>
      <c r="VJ530" s="57"/>
      <c r="VK530" s="57"/>
      <c r="VL530" s="57"/>
      <c r="VM530" s="57"/>
      <c r="VN530" s="57"/>
      <c r="VO530" s="57"/>
      <c r="VP530" s="57"/>
      <c r="VQ530" s="57"/>
      <c r="VR530" s="57"/>
      <c r="VS530" s="57"/>
      <c r="VT530" s="57"/>
      <c r="VU530" s="57"/>
      <c r="VV530" s="57"/>
      <c r="VW530" s="57"/>
      <c r="VX530" s="57"/>
      <c r="VY530" s="57"/>
      <c r="VZ530" s="57"/>
      <c r="WA530" s="57"/>
      <c r="WB530" s="57"/>
      <c r="WC530" s="57"/>
      <c r="WD530" s="57"/>
      <c r="WE530" s="57"/>
      <c r="WF530" s="57"/>
      <c r="WG530" s="57"/>
      <c r="WH530" s="57"/>
      <c r="WI530" s="57"/>
      <c r="WJ530" s="57"/>
      <c r="WK530" s="57"/>
      <c r="WL530" s="57"/>
      <c r="WM530" s="57"/>
      <c r="WN530" s="57"/>
      <c r="WO530" s="57"/>
      <c r="WP530" s="57"/>
      <c r="WQ530" s="57"/>
      <c r="WR530" s="57"/>
      <c r="WS530" s="57"/>
      <c r="WT530" s="57"/>
      <c r="WU530" s="57"/>
      <c r="WV530" s="57"/>
      <c r="WW530" s="57"/>
      <c r="WX530" s="57"/>
      <c r="WY530" s="57"/>
      <c r="WZ530" s="57"/>
      <c r="XA530" s="57"/>
      <c r="XB530" s="57"/>
      <c r="XC530" s="57"/>
      <c r="XD530" s="57"/>
      <c r="XE530" s="57"/>
      <c r="XF530" s="57"/>
      <c r="XG530" s="57"/>
      <c r="XH530" s="57"/>
      <c r="XI530" s="57"/>
      <c r="XJ530" s="57"/>
      <c r="XK530" s="57"/>
      <c r="XL530" s="57"/>
      <c r="XM530" s="57"/>
      <c r="XN530" s="57"/>
      <c r="XO530" s="57"/>
      <c r="XP530" s="57"/>
      <c r="XQ530" s="57"/>
      <c r="XR530" s="57"/>
      <c r="XS530" s="57"/>
      <c r="XT530" s="57"/>
      <c r="XU530" s="57"/>
      <c r="XV530" s="57"/>
      <c r="XW530" s="57"/>
    </row>
    <row r="531">
      <c r="AI531" s="57"/>
      <c r="BR531" s="57"/>
      <c r="DA531" s="57"/>
      <c r="EJ531" s="57"/>
      <c r="EK531" s="57"/>
      <c r="EL531" s="57"/>
      <c r="EM531" s="57"/>
      <c r="EN531" s="57"/>
      <c r="EO531" s="57"/>
      <c r="EP531" s="57"/>
      <c r="EQ531" s="57"/>
      <c r="ER531" s="57"/>
      <c r="ES531" s="57"/>
      <c r="ET531" s="57"/>
      <c r="EU531" s="57"/>
      <c r="EV531" s="57"/>
      <c r="EW531" s="57"/>
      <c r="EX531" s="57"/>
      <c r="EY531" s="57"/>
      <c r="EZ531" s="57"/>
      <c r="FA531" s="57"/>
      <c r="FB531" s="57"/>
      <c r="FC531" s="57"/>
      <c r="FD531" s="57"/>
      <c r="FE531" s="57"/>
      <c r="FF531" s="57"/>
      <c r="FG531" s="57"/>
      <c r="FH531" s="57"/>
      <c r="FI531" s="57"/>
      <c r="FJ531" s="57"/>
      <c r="FK531" s="57"/>
      <c r="FL531" s="57"/>
      <c r="FM531" s="57"/>
      <c r="FN531" s="57"/>
      <c r="FO531" s="57"/>
      <c r="FP531" s="57"/>
      <c r="FQ531" s="57"/>
      <c r="FR531" s="57"/>
      <c r="FS531" s="57"/>
      <c r="FT531" s="57"/>
      <c r="FU531" s="57"/>
      <c r="FV531" s="57"/>
      <c r="FW531" s="57"/>
      <c r="FX531" s="57"/>
      <c r="FY531" s="57"/>
      <c r="FZ531" s="57"/>
      <c r="GA531" s="57"/>
      <c r="GB531" s="57"/>
      <c r="GC531" s="57"/>
      <c r="GD531" s="57"/>
      <c r="GE531" s="57"/>
      <c r="GF531" s="57"/>
      <c r="GG531" s="57"/>
      <c r="GH531" s="57"/>
      <c r="GI531" s="57"/>
      <c r="GJ531" s="57"/>
      <c r="GK531" s="57"/>
      <c r="GL531" s="57"/>
      <c r="GM531" s="57"/>
      <c r="GN531" s="57"/>
      <c r="GO531" s="57"/>
      <c r="GP531" s="57"/>
      <c r="GQ531" s="57"/>
      <c r="GR531" s="57"/>
      <c r="GS531" s="57"/>
      <c r="GT531" s="57"/>
      <c r="GU531" s="57"/>
      <c r="GV531" s="57"/>
      <c r="GW531" s="57"/>
      <c r="GX531" s="57"/>
      <c r="GY531" s="57"/>
      <c r="GZ531" s="57"/>
      <c r="HA531" s="57"/>
      <c r="HB531" s="57"/>
      <c r="HC531" s="57"/>
      <c r="HD531" s="57"/>
      <c r="HE531" s="57"/>
      <c r="HF531" s="57"/>
      <c r="HG531" s="57"/>
      <c r="HH531" s="57"/>
      <c r="HI531" s="57"/>
      <c r="HJ531" s="57"/>
      <c r="HK531" s="57"/>
      <c r="HL531" s="57"/>
      <c r="HM531" s="57"/>
      <c r="HN531" s="57"/>
      <c r="HO531" s="57"/>
      <c r="HP531" s="57"/>
      <c r="HQ531" s="57"/>
      <c r="HR531" s="57"/>
      <c r="HS531" s="57"/>
      <c r="HT531" s="57"/>
      <c r="HU531" s="57"/>
      <c r="HV531" s="57"/>
      <c r="HW531" s="57"/>
      <c r="HX531" s="57"/>
      <c r="HY531" s="57"/>
      <c r="HZ531" s="57"/>
      <c r="IA531" s="57"/>
      <c r="IB531" s="57"/>
      <c r="IC531" s="57"/>
      <c r="ID531" s="57"/>
      <c r="IE531" s="57"/>
      <c r="IF531" s="57"/>
      <c r="IG531" s="57"/>
      <c r="IH531" s="57"/>
      <c r="II531" s="57"/>
      <c r="IJ531" s="57"/>
      <c r="IK531" s="57"/>
      <c r="IL531" s="57"/>
      <c r="IM531" s="57"/>
      <c r="IN531" s="57"/>
      <c r="IO531" s="57"/>
      <c r="IP531" s="57"/>
      <c r="IQ531" s="57"/>
      <c r="IR531" s="57"/>
      <c r="IS531" s="57"/>
      <c r="IT531" s="57"/>
      <c r="IU531" s="57"/>
      <c r="IV531" s="57"/>
      <c r="IW531" s="57"/>
      <c r="IX531" s="57"/>
      <c r="IY531" s="57"/>
      <c r="IZ531" s="57"/>
      <c r="JA531" s="57"/>
      <c r="JB531" s="57"/>
      <c r="JC531" s="57"/>
      <c r="JD531" s="57"/>
      <c r="JE531" s="57"/>
      <c r="JF531" s="57"/>
      <c r="JG531" s="57"/>
      <c r="JH531" s="57"/>
      <c r="JI531" s="57"/>
      <c r="JJ531" s="57"/>
      <c r="JK531" s="57"/>
      <c r="JL531" s="57"/>
      <c r="JM531" s="57"/>
      <c r="JN531" s="57"/>
      <c r="JO531" s="57"/>
      <c r="JP531" s="57"/>
      <c r="JQ531" s="57"/>
      <c r="JR531" s="57"/>
      <c r="JS531" s="57"/>
      <c r="JT531" s="57"/>
      <c r="JU531" s="57"/>
      <c r="JV531" s="57"/>
      <c r="JW531" s="57"/>
      <c r="JX531" s="57"/>
      <c r="JY531" s="57"/>
      <c r="JZ531" s="57"/>
      <c r="KA531" s="57"/>
      <c r="KB531" s="57"/>
      <c r="KC531" s="57"/>
      <c r="KD531" s="57"/>
      <c r="KE531" s="57"/>
      <c r="KF531" s="57"/>
      <c r="KG531" s="57"/>
      <c r="KH531" s="57"/>
      <c r="KI531" s="57"/>
      <c r="KJ531" s="57"/>
      <c r="KK531" s="57"/>
      <c r="KL531" s="57"/>
      <c r="KM531" s="57"/>
      <c r="KN531" s="57"/>
      <c r="KO531" s="57"/>
      <c r="KP531" s="57"/>
      <c r="KQ531" s="57"/>
      <c r="KR531" s="57"/>
      <c r="KS531" s="57"/>
      <c r="KT531" s="57"/>
      <c r="KU531" s="57"/>
      <c r="KV531" s="57"/>
      <c r="KW531" s="57"/>
      <c r="KX531" s="57"/>
      <c r="KY531" s="57"/>
      <c r="KZ531" s="57"/>
      <c r="LA531" s="57"/>
      <c r="LB531" s="57"/>
      <c r="LC531" s="57"/>
      <c r="LD531" s="57"/>
      <c r="LE531" s="57"/>
      <c r="LF531" s="57"/>
      <c r="LG531" s="57"/>
      <c r="LH531" s="57"/>
      <c r="LI531" s="57"/>
      <c r="LJ531" s="57"/>
      <c r="LK531" s="57"/>
      <c r="LL531" s="57"/>
      <c r="LM531" s="57"/>
      <c r="LN531" s="57"/>
      <c r="LO531" s="57"/>
      <c r="LP531" s="57"/>
      <c r="LQ531" s="57"/>
      <c r="LR531" s="57"/>
      <c r="LS531" s="57"/>
      <c r="LT531" s="57"/>
      <c r="LU531" s="57"/>
      <c r="LV531" s="57"/>
      <c r="LW531" s="57"/>
      <c r="LX531" s="57"/>
      <c r="LY531" s="57"/>
      <c r="LZ531" s="57"/>
      <c r="MA531" s="57"/>
      <c r="MB531" s="57"/>
      <c r="MC531" s="57"/>
      <c r="MD531" s="57"/>
      <c r="ME531" s="57"/>
      <c r="MF531" s="57"/>
      <c r="MG531" s="57"/>
      <c r="MH531" s="57"/>
      <c r="MI531" s="57"/>
      <c r="MJ531" s="57"/>
      <c r="MK531" s="57"/>
      <c r="ML531" s="57"/>
      <c r="MM531" s="57"/>
      <c r="MN531" s="57"/>
      <c r="MO531" s="57"/>
      <c r="MP531" s="57"/>
      <c r="MQ531" s="57"/>
      <c r="MR531" s="57"/>
      <c r="MS531" s="57"/>
      <c r="MT531" s="57"/>
      <c r="MU531" s="57"/>
      <c r="MV531" s="57"/>
      <c r="MW531" s="57"/>
      <c r="MX531" s="57"/>
      <c r="MY531" s="57"/>
      <c r="MZ531" s="57"/>
      <c r="NA531" s="57"/>
      <c r="NB531" s="57"/>
      <c r="NC531" s="57"/>
      <c r="ND531" s="57"/>
      <c r="NE531" s="57"/>
      <c r="NF531" s="57"/>
      <c r="NG531" s="57"/>
      <c r="NH531" s="57"/>
      <c r="NI531" s="57"/>
      <c r="NJ531" s="57"/>
      <c r="NK531" s="57"/>
      <c r="NL531" s="57"/>
      <c r="NM531" s="57"/>
      <c r="NN531" s="57"/>
      <c r="NO531" s="57"/>
      <c r="NP531" s="57"/>
      <c r="NQ531" s="57"/>
      <c r="NR531" s="57"/>
      <c r="NS531" s="57"/>
      <c r="NT531" s="57"/>
      <c r="NU531" s="57"/>
      <c r="NV531" s="57"/>
      <c r="NW531" s="57"/>
      <c r="NX531" s="57"/>
      <c r="NY531" s="57"/>
      <c r="NZ531" s="57"/>
      <c r="OA531" s="57"/>
      <c r="OB531" s="57"/>
      <c r="OC531" s="57"/>
      <c r="OD531" s="57"/>
      <c r="OE531" s="57"/>
      <c r="OF531" s="57"/>
      <c r="OG531" s="57"/>
      <c r="OH531" s="57"/>
      <c r="OI531" s="57"/>
      <c r="OJ531" s="57"/>
      <c r="OK531" s="57"/>
      <c r="OL531" s="57"/>
      <c r="OM531" s="57"/>
      <c r="ON531" s="57"/>
      <c r="OO531" s="57"/>
      <c r="OP531" s="57"/>
      <c r="OQ531" s="57"/>
      <c r="OR531" s="57"/>
      <c r="OS531" s="57"/>
      <c r="OT531" s="57"/>
      <c r="OU531" s="57"/>
      <c r="OV531" s="57"/>
      <c r="OW531" s="57"/>
      <c r="OX531" s="57"/>
      <c r="OY531" s="57"/>
      <c r="OZ531" s="57"/>
      <c r="PA531" s="57"/>
      <c r="PB531" s="57"/>
      <c r="PC531" s="57"/>
      <c r="PD531" s="57"/>
      <c r="PE531" s="57"/>
      <c r="PF531" s="57"/>
      <c r="PG531" s="57"/>
      <c r="PH531" s="57"/>
      <c r="PI531" s="57"/>
      <c r="PJ531" s="57"/>
      <c r="PK531" s="57"/>
      <c r="PL531" s="57"/>
      <c r="PM531" s="57"/>
      <c r="PN531" s="57"/>
      <c r="PO531" s="57"/>
      <c r="PP531" s="57"/>
      <c r="PQ531" s="57"/>
      <c r="PR531" s="57"/>
      <c r="PS531" s="57"/>
      <c r="PT531" s="57"/>
      <c r="PU531" s="57"/>
      <c r="PV531" s="57"/>
      <c r="PW531" s="57"/>
      <c r="PX531" s="57"/>
      <c r="PY531" s="57"/>
      <c r="PZ531" s="57"/>
      <c r="QA531" s="57"/>
      <c r="QB531" s="57"/>
      <c r="QC531" s="57"/>
      <c r="QD531" s="57"/>
      <c r="QE531" s="57"/>
      <c r="QF531" s="57"/>
      <c r="QG531" s="57"/>
      <c r="QH531" s="57"/>
      <c r="QI531" s="57"/>
      <c r="QJ531" s="57"/>
      <c r="QK531" s="57"/>
      <c r="QL531" s="57"/>
      <c r="QM531" s="57"/>
      <c r="QN531" s="57"/>
      <c r="QO531" s="57"/>
      <c r="QP531" s="57"/>
      <c r="QQ531" s="57"/>
      <c r="QR531" s="57"/>
      <c r="QS531" s="57"/>
      <c r="QT531" s="57"/>
      <c r="QU531" s="57"/>
      <c r="QV531" s="57"/>
      <c r="QW531" s="57"/>
      <c r="QX531" s="57"/>
      <c r="QY531" s="57"/>
      <c r="QZ531" s="57"/>
      <c r="RA531" s="57"/>
      <c r="RB531" s="57"/>
      <c r="RC531" s="57"/>
      <c r="RD531" s="57"/>
      <c r="RE531" s="57"/>
      <c r="RF531" s="57"/>
      <c r="RG531" s="57"/>
      <c r="RH531" s="57"/>
      <c r="RI531" s="57"/>
      <c r="RJ531" s="57"/>
      <c r="RK531" s="57"/>
      <c r="RL531" s="57"/>
      <c r="RM531" s="57"/>
      <c r="RN531" s="57"/>
      <c r="RO531" s="57"/>
      <c r="RP531" s="57"/>
      <c r="RQ531" s="57"/>
      <c r="RR531" s="57"/>
      <c r="RS531" s="57"/>
      <c r="RT531" s="57"/>
      <c r="RU531" s="57"/>
      <c r="RV531" s="57"/>
      <c r="RW531" s="57"/>
      <c r="RX531" s="57"/>
      <c r="RY531" s="57"/>
      <c r="RZ531" s="57"/>
      <c r="SA531" s="57"/>
      <c r="SB531" s="57"/>
      <c r="SC531" s="57"/>
      <c r="SD531" s="57"/>
      <c r="SE531" s="57"/>
      <c r="SF531" s="57"/>
      <c r="SG531" s="57"/>
      <c r="SH531" s="57"/>
      <c r="SI531" s="57"/>
      <c r="SJ531" s="57"/>
      <c r="SK531" s="57"/>
      <c r="SL531" s="57"/>
      <c r="SM531" s="57"/>
      <c r="SN531" s="57"/>
      <c r="SO531" s="57"/>
      <c r="SP531" s="57"/>
      <c r="SQ531" s="57"/>
      <c r="SR531" s="57"/>
      <c r="SS531" s="57"/>
      <c r="ST531" s="57"/>
      <c r="SU531" s="57"/>
      <c r="SV531" s="57"/>
      <c r="SW531" s="57"/>
      <c r="SX531" s="57"/>
      <c r="SY531" s="57"/>
      <c r="SZ531" s="57"/>
      <c r="TA531" s="57"/>
      <c r="TB531" s="57"/>
      <c r="TC531" s="57"/>
      <c r="TD531" s="57"/>
      <c r="TE531" s="57"/>
      <c r="TF531" s="57"/>
      <c r="TG531" s="57"/>
      <c r="TH531" s="57"/>
      <c r="TI531" s="57"/>
      <c r="TJ531" s="57"/>
      <c r="TK531" s="57"/>
      <c r="TL531" s="57"/>
      <c r="TM531" s="57"/>
      <c r="TN531" s="57"/>
      <c r="TO531" s="57"/>
      <c r="TP531" s="57"/>
      <c r="TQ531" s="57"/>
      <c r="TR531" s="57"/>
      <c r="TS531" s="57"/>
      <c r="TT531" s="57"/>
      <c r="TU531" s="57"/>
      <c r="TV531" s="57"/>
      <c r="TW531" s="57"/>
      <c r="TX531" s="57"/>
      <c r="TY531" s="57"/>
      <c r="TZ531" s="57"/>
      <c r="UA531" s="57"/>
      <c r="UB531" s="57"/>
      <c r="UC531" s="57"/>
      <c r="UD531" s="57"/>
      <c r="UE531" s="57"/>
      <c r="UF531" s="57"/>
      <c r="UG531" s="57"/>
      <c r="UH531" s="57"/>
      <c r="UI531" s="57"/>
      <c r="UJ531" s="57"/>
      <c r="UK531" s="57"/>
      <c r="UL531" s="57"/>
      <c r="UM531" s="57"/>
      <c r="UN531" s="57"/>
      <c r="UO531" s="57"/>
      <c r="UP531" s="57"/>
      <c r="UQ531" s="57"/>
      <c r="UR531" s="57"/>
      <c r="US531" s="57"/>
      <c r="UT531" s="57"/>
      <c r="UU531" s="57"/>
      <c r="UV531" s="57"/>
      <c r="UW531" s="57"/>
      <c r="UX531" s="57"/>
      <c r="UY531" s="57"/>
      <c r="UZ531" s="57"/>
      <c r="VA531" s="57"/>
      <c r="VB531" s="57"/>
      <c r="VC531" s="57"/>
      <c r="VD531" s="57"/>
      <c r="VE531" s="57"/>
      <c r="VF531" s="57"/>
      <c r="VG531" s="57"/>
      <c r="VH531" s="57"/>
      <c r="VI531" s="57"/>
      <c r="VJ531" s="57"/>
      <c r="VK531" s="57"/>
      <c r="VL531" s="57"/>
      <c r="VM531" s="57"/>
      <c r="VN531" s="57"/>
      <c r="VO531" s="57"/>
      <c r="VP531" s="57"/>
      <c r="VQ531" s="57"/>
      <c r="VR531" s="57"/>
      <c r="VS531" s="57"/>
      <c r="VT531" s="57"/>
      <c r="VU531" s="57"/>
      <c r="VV531" s="57"/>
      <c r="VW531" s="57"/>
      <c r="VX531" s="57"/>
      <c r="VY531" s="57"/>
      <c r="VZ531" s="57"/>
      <c r="WA531" s="57"/>
      <c r="WB531" s="57"/>
      <c r="WC531" s="57"/>
      <c r="WD531" s="57"/>
      <c r="WE531" s="57"/>
      <c r="WF531" s="57"/>
      <c r="WG531" s="57"/>
      <c r="WH531" s="57"/>
      <c r="WI531" s="57"/>
      <c r="WJ531" s="57"/>
      <c r="WK531" s="57"/>
      <c r="WL531" s="57"/>
      <c r="WM531" s="57"/>
      <c r="WN531" s="57"/>
      <c r="WO531" s="57"/>
      <c r="WP531" s="57"/>
      <c r="WQ531" s="57"/>
      <c r="WR531" s="57"/>
      <c r="WS531" s="57"/>
      <c r="WT531" s="57"/>
      <c r="WU531" s="57"/>
      <c r="WV531" s="57"/>
      <c r="WW531" s="57"/>
      <c r="WX531" s="57"/>
      <c r="WY531" s="57"/>
      <c r="WZ531" s="57"/>
      <c r="XA531" s="57"/>
      <c r="XB531" s="57"/>
      <c r="XC531" s="57"/>
      <c r="XD531" s="57"/>
      <c r="XE531" s="57"/>
      <c r="XF531" s="57"/>
      <c r="XG531" s="57"/>
      <c r="XH531" s="57"/>
      <c r="XI531" s="57"/>
      <c r="XJ531" s="57"/>
      <c r="XK531" s="57"/>
      <c r="XL531" s="57"/>
      <c r="XM531" s="57"/>
      <c r="XN531" s="57"/>
      <c r="XO531" s="57"/>
      <c r="XP531" s="57"/>
      <c r="XQ531" s="57"/>
      <c r="XR531" s="57"/>
      <c r="XS531" s="57"/>
      <c r="XT531" s="57"/>
      <c r="XU531" s="57"/>
      <c r="XV531" s="57"/>
      <c r="XW531" s="57"/>
    </row>
    <row r="532">
      <c r="AI532" s="57"/>
      <c r="BR532" s="57"/>
      <c r="DA532" s="57"/>
      <c r="EJ532" s="57"/>
      <c r="EK532" s="57"/>
      <c r="EL532" s="57"/>
      <c r="EM532" s="57"/>
      <c r="EN532" s="57"/>
      <c r="EO532" s="57"/>
      <c r="EP532" s="57"/>
      <c r="EQ532" s="57"/>
      <c r="ER532" s="57"/>
      <c r="ES532" s="57"/>
      <c r="ET532" s="57"/>
      <c r="EU532" s="57"/>
      <c r="EV532" s="57"/>
      <c r="EW532" s="57"/>
      <c r="EX532" s="57"/>
      <c r="EY532" s="57"/>
      <c r="EZ532" s="57"/>
      <c r="FA532" s="57"/>
      <c r="FB532" s="57"/>
      <c r="FC532" s="57"/>
      <c r="FD532" s="57"/>
      <c r="FE532" s="57"/>
      <c r="FF532" s="57"/>
      <c r="FG532" s="57"/>
      <c r="FH532" s="57"/>
      <c r="FI532" s="57"/>
      <c r="FJ532" s="57"/>
      <c r="FK532" s="57"/>
      <c r="FL532" s="57"/>
      <c r="FM532" s="57"/>
      <c r="FN532" s="57"/>
      <c r="FO532" s="57"/>
      <c r="FP532" s="57"/>
      <c r="FQ532" s="57"/>
      <c r="FR532" s="57"/>
      <c r="FS532" s="57"/>
      <c r="FT532" s="57"/>
      <c r="FU532" s="57"/>
      <c r="FV532" s="57"/>
      <c r="FW532" s="57"/>
      <c r="FX532" s="57"/>
      <c r="FY532" s="57"/>
      <c r="FZ532" s="57"/>
      <c r="GA532" s="57"/>
      <c r="GB532" s="57"/>
      <c r="GC532" s="57"/>
      <c r="GD532" s="57"/>
      <c r="GE532" s="57"/>
      <c r="GF532" s="57"/>
      <c r="GG532" s="57"/>
      <c r="GH532" s="57"/>
      <c r="GI532" s="57"/>
      <c r="GJ532" s="57"/>
      <c r="GK532" s="57"/>
      <c r="GL532" s="57"/>
      <c r="GM532" s="57"/>
      <c r="GN532" s="57"/>
      <c r="GO532" s="57"/>
      <c r="GP532" s="57"/>
      <c r="GQ532" s="57"/>
      <c r="GR532" s="57"/>
      <c r="GS532" s="57"/>
      <c r="GT532" s="57"/>
      <c r="GU532" s="57"/>
      <c r="GV532" s="57"/>
      <c r="GW532" s="57"/>
      <c r="GX532" s="57"/>
      <c r="GY532" s="57"/>
      <c r="GZ532" s="57"/>
      <c r="HA532" s="57"/>
      <c r="HB532" s="57"/>
      <c r="HC532" s="57"/>
      <c r="HD532" s="57"/>
      <c r="HE532" s="57"/>
      <c r="HF532" s="57"/>
      <c r="HG532" s="57"/>
      <c r="HH532" s="57"/>
      <c r="HI532" s="57"/>
      <c r="HJ532" s="57"/>
      <c r="HK532" s="57"/>
      <c r="HL532" s="57"/>
      <c r="HM532" s="57"/>
      <c r="HN532" s="57"/>
      <c r="HO532" s="57"/>
      <c r="HP532" s="57"/>
      <c r="HQ532" s="57"/>
      <c r="HR532" s="57"/>
      <c r="HS532" s="57"/>
      <c r="HT532" s="57"/>
      <c r="HU532" s="57"/>
      <c r="HV532" s="57"/>
      <c r="HW532" s="57"/>
      <c r="HX532" s="57"/>
      <c r="HY532" s="57"/>
      <c r="HZ532" s="57"/>
      <c r="IA532" s="57"/>
      <c r="IB532" s="57"/>
      <c r="IC532" s="57"/>
      <c r="ID532" s="57"/>
      <c r="IE532" s="57"/>
      <c r="IF532" s="57"/>
      <c r="IG532" s="57"/>
      <c r="IH532" s="57"/>
      <c r="II532" s="57"/>
      <c r="IJ532" s="57"/>
      <c r="IK532" s="57"/>
      <c r="IL532" s="57"/>
      <c r="IM532" s="57"/>
      <c r="IN532" s="57"/>
      <c r="IO532" s="57"/>
      <c r="IP532" s="57"/>
      <c r="IQ532" s="57"/>
      <c r="IR532" s="57"/>
      <c r="IS532" s="57"/>
      <c r="IT532" s="57"/>
      <c r="IU532" s="57"/>
      <c r="IV532" s="57"/>
      <c r="IW532" s="57"/>
      <c r="IX532" s="57"/>
      <c r="IY532" s="57"/>
      <c r="IZ532" s="57"/>
      <c r="JA532" s="57"/>
      <c r="JB532" s="57"/>
      <c r="JC532" s="57"/>
      <c r="JD532" s="57"/>
      <c r="JE532" s="57"/>
      <c r="JF532" s="57"/>
      <c r="JG532" s="57"/>
      <c r="JH532" s="57"/>
      <c r="JI532" s="57"/>
      <c r="JJ532" s="57"/>
      <c r="JK532" s="57"/>
      <c r="JL532" s="57"/>
      <c r="JM532" s="57"/>
      <c r="JN532" s="57"/>
      <c r="JO532" s="57"/>
      <c r="JP532" s="57"/>
      <c r="JQ532" s="57"/>
      <c r="JR532" s="57"/>
      <c r="JS532" s="57"/>
      <c r="JT532" s="57"/>
      <c r="JU532" s="57"/>
      <c r="JV532" s="57"/>
      <c r="JW532" s="57"/>
      <c r="JX532" s="57"/>
      <c r="JY532" s="57"/>
      <c r="JZ532" s="57"/>
      <c r="KA532" s="57"/>
      <c r="KB532" s="57"/>
      <c r="KC532" s="57"/>
      <c r="KD532" s="57"/>
      <c r="KE532" s="57"/>
      <c r="KF532" s="57"/>
      <c r="KG532" s="57"/>
      <c r="KH532" s="57"/>
      <c r="KI532" s="57"/>
      <c r="KJ532" s="57"/>
      <c r="KK532" s="57"/>
      <c r="KL532" s="57"/>
      <c r="KM532" s="57"/>
      <c r="KN532" s="57"/>
      <c r="KO532" s="57"/>
      <c r="KP532" s="57"/>
      <c r="KQ532" s="57"/>
      <c r="KR532" s="57"/>
      <c r="KS532" s="57"/>
      <c r="KT532" s="57"/>
      <c r="KU532" s="57"/>
      <c r="KV532" s="57"/>
      <c r="KW532" s="57"/>
      <c r="KX532" s="57"/>
      <c r="KY532" s="57"/>
      <c r="KZ532" s="57"/>
      <c r="LA532" s="57"/>
      <c r="LB532" s="57"/>
      <c r="LC532" s="57"/>
      <c r="LD532" s="57"/>
      <c r="LE532" s="57"/>
      <c r="LF532" s="57"/>
      <c r="LG532" s="57"/>
      <c r="LH532" s="57"/>
      <c r="LI532" s="57"/>
      <c r="LJ532" s="57"/>
      <c r="LK532" s="57"/>
      <c r="LL532" s="57"/>
      <c r="LM532" s="57"/>
      <c r="LN532" s="57"/>
      <c r="LO532" s="57"/>
      <c r="LP532" s="57"/>
      <c r="LQ532" s="57"/>
      <c r="LR532" s="57"/>
      <c r="LS532" s="57"/>
      <c r="LT532" s="57"/>
      <c r="LU532" s="57"/>
      <c r="LV532" s="57"/>
      <c r="LW532" s="57"/>
      <c r="LX532" s="57"/>
      <c r="LY532" s="57"/>
      <c r="LZ532" s="57"/>
      <c r="MA532" s="57"/>
      <c r="MB532" s="57"/>
      <c r="MC532" s="57"/>
      <c r="MD532" s="57"/>
      <c r="ME532" s="57"/>
      <c r="MF532" s="57"/>
      <c r="MG532" s="57"/>
      <c r="MH532" s="57"/>
      <c r="MI532" s="57"/>
      <c r="MJ532" s="57"/>
      <c r="MK532" s="57"/>
      <c r="ML532" s="57"/>
      <c r="MM532" s="57"/>
      <c r="MN532" s="57"/>
      <c r="MO532" s="57"/>
      <c r="MP532" s="57"/>
      <c r="MQ532" s="57"/>
      <c r="MR532" s="57"/>
      <c r="MS532" s="57"/>
      <c r="MT532" s="57"/>
      <c r="MU532" s="57"/>
      <c r="MV532" s="57"/>
      <c r="MW532" s="57"/>
      <c r="MX532" s="57"/>
      <c r="MY532" s="57"/>
      <c r="MZ532" s="57"/>
      <c r="NA532" s="57"/>
      <c r="NB532" s="57"/>
      <c r="NC532" s="57"/>
      <c r="ND532" s="57"/>
      <c r="NE532" s="57"/>
      <c r="NF532" s="57"/>
      <c r="NG532" s="57"/>
      <c r="NH532" s="57"/>
      <c r="NI532" s="57"/>
      <c r="NJ532" s="57"/>
      <c r="NK532" s="57"/>
      <c r="NL532" s="57"/>
      <c r="NM532" s="57"/>
      <c r="NN532" s="57"/>
      <c r="NO532" s="57"/>
      <c r="NP532" s="57"/>
      <c r="NQ532" s="57"/>
      <c r="NR532" s="57"/>
      <c r="NS532" s="57"/>
      <c r="NT532" s="57"/>
      <c r="NU532" s="57"/>
      <c r="NV532" s="57"/>
      <c r="NW532" s="57"/>
      <c r="NX532" s="57"/>
      <c r="NY532" s="57"/>
      <c r="NZ532" s="57"/>
      <c r="OA532" s="57"/>
      <c r="OB532" s="57"/>
      <c r="OC532" s="57"/>
      <c r="OD532" s="57"/>
      <c r="OE532" s="57"/>
      <c r="OF532" s="57"/>
      <c r="OG532" s="57"/>
      <c r="OH532" s="57"/>
      <c r="OI532" s="57"/>
      <c r="OJ532" s="57"/>
      <c r="OK532" s="57"/>
      <c r="OL532" s="57"/>
      <c r="OM532" s="57"/>
      <c r="ON532" s="57"/>
      <c r="OO532" s="57"/>
      <c r="OP532" s="57"/>
      <c r="OQ532" s="57"/>
      <c r="OR532" s="57"/>
      <c r="OS532" s="57"/>
      <c r="OT532" s="57"/>
      <c r="OU532" s="57"/>
      <c r="OV532" s="57"/>
      <c r="OW532" s="57"/>
      <c r="OX532" s="57"/>
      <c r="OY532" s="57"/>
      <c r="OZ532" s="57"/>
      <c r="PA532" s="57"/>
      <c r="PB532" s="57"/>
      <c r="PC532" s="57"/>
      <c r="PD532" s="57"/>
      <c r="PE532" s="57"/>
      <c r="PF532" s="57"/>
      <c r="PG532" s="57"/>
      <c r="PH532" s="57"/>
      <c r="PI532" s="57"/>
      <c r="PJ532" s="57"/>
      <c r="PK532" s="57"/>
      <c r="PL532" s="57"/>
      <c r="PM532" s="57"/>
      <c r="PN532" s="57"/>
      <c r="PO532" s="57"/>
      <c r="PP532" s="57"/>
      <c r="PQ532" s="57"/>
      <c r="PR532" s="57"/>
      <c r="PS532" s="57"/>
      <c r="PT532" s="57"/>
      <c r="PU532" s="57"/>
      <c r="PV532" s="57"/>
      <c r="PW532" s="57"/>
      <c r="PX532" s="57"/>
      <c r="PY532" s="57"/>
      <c r="PZ532" s="57"/>
      <c r="QA532" s="57"/>
      <c r="QB532" s="57"/>
      <c r="QC532" s="57"/>
      <c r="QD532" s="57"/>
      <c r="QE532" s="57"/>
      <c r="QF532" s="57"/>
      <c r="QG532" s="57"/>
      <c r="QH532" s="57"/>
      <c r="QI532" s="57"/>
      <c r="QJ532" s="57"/>
      <c r="QK532" s="57"/>
      <c r="QL532" s="57"/>
      <c r="QM532" s="57"/>
      <c r="QN532" s="57"/>
      <c r="QO532" s="57"/>
      <c r="QP532" s="57"/>
      <c r="QQ532" s="57"/>
      <c r="QR532" s="57"/>
      <c r="QS532" s="57"/>
      <c r="QT532" s="57"/>
      <c r="QU532" s="57"/>
      <c r="QV532" s="57"/>
      <c r="QW532" s="57"/>
      <c r="QX532" s="57"/>
      <c r="QY532" s="57"/>
      <c r="QZ532" s="57"/>
      <c r="RA532" s="57"/>
      <c r="RB532" s="57"/>
      <c r="RC532" s="57"/>
      <c r="RD532" s="57"/>
      <c r="RE532" s="57"/>
      <c r="RF532" s="57"/>
      <c r="RG532" s="57"/>
      <c r="RH532" s="57"/>
      <c r="RI532" s="57"/>
      <c r="RJ532" s="57"/>
      <c r="RK532" s="57"/>
      <c r="RL532" s="57"/>
      <c r="RM532" s="57"/>
      <c r="RN532" s="57"/>
      <c r="RO532" s="57"/>
      <c r="RP532" s="57"/>
      <c r="RQ532" s="57"/>
      <c r="RR532" s="57"/>
      <c r="RS532" s="57"/>
      <c r="RT532" s="57"/>
      <c r="RU532" s="57"/>
      <c r="RV532" s="57"/>
      <c r="RW532" s="57"/>
      <c r="RX532" s="57"/>
      <c r="RY532" s="57"/>
      <c r="RZ532" s="57"/>
      <c r="SA532" s="57"/>
      <c r="SB532" s="57"/>
      <c r="SC532" s="57"/>
      <c r="SD532" s="57"/>
      <c r="SE532" s="57"/>
      <c r="SF532" s="57"/>
      <c r="SG532" s="57"/>
      <c r="SH532" s="57"/>
      <c r="SI532" s="57"/>
      <c r="SJ532" s="57"/>
      <c r="SK532" s="57"/>
      <c r="SL532" s="57"/>
      <c r="SM532" s="57"/>
      <c r="SN532" s="57"/>
      <c r="SO532" s="57"/>
      <c r="SP532" s="57"/>
      <c r="SQ532" s="57"/>
      <c r="SR532" s="57"/>
      <c r="SS532" s="57"/>
      <c r="ST532" s="57"/>
      <c r="SU532" s="57"/>
      <c r="SV532" s="57"/>
      <c r="SW532" s="57"/>
      <c r="SX532" s="57"/>
      <c r="SY532" s="57"/>
      <c r="SZ532" s="57"/>
      <c r="TA532" s="57"/>
      <c r="TB532" s="57"/>
      <c r="TC532" s="57"/>
      <c r="TD532" s="57"/>
      <c r="TE532" s="57"/>
      <c r="TF532" s="57"/>
      <c r="TG532" s="57"/>
      <c r="TH532" s="57"/>
      <c r="TI532" s="57"/>
      <c r="TJ532" s="57"/>
      <c r="TK532" s="57"/>
      <c r="TL532" s="57"/>
      <c r="TM532" s="57"/>
      <c r="TN532" s="57"/>
      <c r="TO532" s="57"/>
      <c r="TP532" s="57"/>
      <c r="TQ532" s="57"/>
      <c r="TR532" s="57"/>
      <c r="TS532" s="57"/>
      <c r="TT532" s="57"/>
      <c r="TU532" s="57"/>
      <c r="TV532" s="57"/>
      <c r="TW532" s="57"/>
      <c r="TX532" s="57"/>
      <c r="TY532" s="57"/>
      <c r="TZ532" s="57"/>
      <c r="UA532" s="57"/>
      <c r="UB532" s="57"/>
      <c r="UC532" s="57"/>
      <c r="UD532" s="57"/>
      <c r="UE532" s="57"/>
      <c r="UF532" s="57"/>
      <c r="UG532" s="57"/>
      <c r="UH532" s="57"/>
      <c r="UI532" s="57"/>
      <c r="UJ532" s="57"/>
      <c r="UK532" s="57"/>
      <c r="UL532" s="57"/>
      <c r="UM532" s="57"/>
      <c r="UN532" s="57"/>
      <c r="UO532" s="57"/>
      <c r="UP532" s="57"/>
      <c r="UQ532" s="57"/>
      <c r="UR532" s="57"/>
      <c r="US532" s="57"/>
      <c r="UT532" s="57"/>
      <c r="UU532" s="57"/>
      <c r="UV532" s="57"/>
      <c r="UW532" s="57"/>
      <c r="UX532" s="57"/>
      <c r="UY532" s="57"/>
      <c r="UZ532" s="57"/>
      <c r="VA532" s="57"/>
      <c r="VB532" s="57"/>
      <c r="VC532" s="57"/>
      <c r="VD532" s="57"/>
      <c r="VE532" s="57"/>
      <c r="VF532" s="57"/>
      <c r="VG532" s="57"/>
      <c r="VH532" s="57"/>
      <c r="VI532" s="57"/>
      <c r="VJ532" s="57"/>
      <c r="VK532" s="57"/>
      <c r="VL532" s="57"/>
      <c r="VM532" s="57"/>
      <c r="VN532" s="57"/>
      <c r="VO532" s="57"/>
      <c r="VP532" s="57"/>
      <c r="VQ532" s="57"/>
      <c r="VR532" s="57"/>
      <c r="VS532" s="57"/>
      <c r="VT532" s="57"/>
      <c r="VU532" s="57"/>
      <c r="VV532" s="57"/>
      <c r="VW532" s="57"/>
      <c r="VX532" s="57"/>
      <c r="VY532" s="57"/>
      <c r="VZ532" s="57"/>
      <c r="WA532" s="57"/>
      <c r="WB532" s="57"/>
      <c r="WC532" s="57"/>
      <c r="WD532" s="57"/>
      <c r="WE532" s="57"/>
      <c r="WF532" s="57"/>
      <c r="WG532" s="57"/>
      <c r="WH532" s="57"/>
      <c r="WI532" s="57"/>
      <c r="WJ532" s="57"/>
      <c r="WK532" s="57"/>
      <c r="WL532" s="57"/>
      <c r="WM532" s="57"/>
      <c r="WN532" s="57"/>
      <c r="WO532" s="57"/>
      <c r="WP532" s="57"/>
      <c r="WQ532" s="57"/>
      <c r="WR532" s="57"/>
      <c r="WS532" s="57"/>
      <c r="WT532" s="57"/>
      <c r="WU532" s="57"/>
      <c r="WV532" s="57"/>
      <c r="WW532" s="57"/>
      <c r="WX532" s="57"/>
      <c r="WY532" s="57"/>
      <c r="WZ532" s="57"/>
      <c r="XA532" s="57"/>
      <c r="XB532" s="57"/>
      <c r="XC532" s="57"/>
      <c r="XD532" s="57"/>
      <c r="XE532" s="57"/>
      <c r="XF532" s="57"/>
      <c r="XG532" s="57"/>
      <c r="XH532" s="57"/>
      <c r="XI532" s="57"/>
      <c r="XJ532" s="57"/>
      <c r="XK532" s="57"/>
      <c r="XL532" s="57"/>
      <c r="XM532" s="57"/>
      <c r="XN532" s="57"/>
      <c r="XO532" s="57"/>
      <c r="XP532" s="57"/>
      <c r="XQ532" s="57"/>
      <c r="XR532" s="57"/>
      <c r="XS532" s="57"/>
      <c r="XT532" s="57"/>
      <c r="XU532" s="57"/>
      <c r="XV532" s="57"/>
      <c r="XW532" s="57"/>
    </row>
    <row r="533">
      <c r="AI533" s="57"/>
      <c r="BR533" s="57"/>
      <c r="DA533" s="57"/>
      <c r="EJ533" s="57"/>
      <c r="EK533" s="57"/>
      <c r="EL533" s="57"/>
      <c r="EM533" s="57"/>
      <c r="EN533" s="57"/>
      <c r="EO533" s="57"/>
      <c r="EP533" s="57"/>
      <c r="EQ533" s="57"/>
      <c r="ER533" s="57"/>
      <c r="ES533" s="57"/>
      <c r="ET533" s="57"/>
      <c r="EU533" s="57"/>
      <c r="EV533" s="57"/>
      <c r="EW533" s="57"/>
      <c r="EX533" s="57"/>
      <c r="EY533" s="57"/>
      <c r="EZ533" s="57"/>
      <c r="FA533" s="57"/>
      <c r="FB533" s="57"/>
      <c r="FC533" s="57"/>
      <c r="FD533" s="57"/>
      <c r="FE533" s="57"/>
      <c r="FF533" s="57"/>
      <c r="FG533" s="57"/>
      <c r="FH533" s="57"/>
      <c r="FI533" s="57"/>
      <c r="FJ533" s="57"/>
      <c r="FK533" s="57"/>
      <c r="FL533" s="57"/>
      <c r="FM533" s="57"/>
      <c r="FN533" s="57"/>
      <c r="FO533" s="57"/>
      <c r="FP533" s="57"/>
      <c r="FQ533" s="57"/>
      <c r="FR533" s="57"/>
      <c r="FS533" s="57"/>
      <c r="FT533" s="57"/>
      <c r="FU533" s="57"/>
      <c r="FV533" s="57"/>
      <c r="FW533" s="57"/>
      <c r="FX533" s="57"/>
      <c r="FY533" s="57"/>
      <c r="FZ533" s="57"/>
      <c r="GA533" s="57"/>
      <c r="GB533" s="57"/>
      <c r="GC533" s="57"/>
      <c r="GD533" s="57"/>
      <c r="GE533" s="57"/>
      <c r="GF533" s="57"/>
      <c r="GG533" s="57"/>
      <c r="GH533" s="57"/>
      <c r="GI533" s="57"/>
      <c r="GJ533" s="57"/>
      <c r="GK533" s="57"/>
      <c r="GL533" s="57"/>
      <c r="GM533" s="57"/>
      <c r="GN533" s="57"/>
      <c r="GO533" s="57"/>
      <c r="GP533" s="57"/>
      <c r="GQ533" s="57"/>
      <c r="GR533" s="57"/>
      <c r="GS533" s="57"/>
      <c r="GT533" s="57"/>
      <c r="GU533" s="57"/>
      <c r="GV533" s="57"/>
      <c r="GW533" s="57"/>
      <c r="GX533" s="57"/>
      <c r="GY533" s="57"/>
      <c r="GZ533" s="57"/>
      <c r="HA533" s="57"/>
      <c r="HB533" s="57"/>
      <c r="HC533" s="57"/>
      <c r="HD533" s="57"/>
      <c r="HE533" s="57"/>
      <c r="HF533" s="57"/>
      <c r="HG533" s="57"/>
      <c r="HH533" s="57"/>
      <c r="HI533" s="57"/>
      <c r="HJ533" s="57"/>
      <c r="HK533" s="57"/>
      <c r="HL533" s="57"/>
      <c r="HM533" s="57"/>
      <c r="HN533" s="57"/>
      <c r="HO533" s="57"/>
      <c r="HP533" s="57"/>
      <c r="HQ533" s="57"/>
      <c r="HR533" s="57"/>
      <c r="HS533" s="57"/>
      <c r="HT533" s="57"/>
      <c r="HU533" s="57"/>
      <c r="HV533" s="57"/>
      <c r="HW533" s="57"/>
      <c r="HX533" s="57"/>
      <c r="HY533" s="57"/>
      <c r="HZ533" s="57"/>
      <c r="IA533" s="57"/>
      <c r="IB533" s="57"/>
      <c r="IC533" s="57"/>
      <c r="ID533" s="57"/>
      <c r="IE533" s="57"/>
      <c r="IF533" s="57"/>
      <c r="IG533" s="57"/>
      <c r="IH533" s="57"/>
      <c r="II533" s="57"/>
      <c r="IJ533" s="57"/>
      <c r="IK533" s="57"/>
      <c r="IL533" s="57"/>
      <c r="IM533" s="57"/>
      <c r="IN533" s="57"/>
      <c r="IO533" s="57"/>
      <c r="IP533" s="57"/>
      <c r="IQ533" s="57"/>
      <c r="IR533" s="57"/>
      <c r="IS533" s="57"/>
      <c r="IT533" s="57"/>
      <c r="IU533" s="57"/>
      <c r="IV533" s="57"/>
      <c r="IW533" s="57"/>
      <c r="IX533" s="57"/>
      <c r="IY533" s="57"/>
      <c r="IZ533" s="57"/>
      <c r="JA533" s="57"/>
      <c r="JB533" s="57"/>
      <c r="JC533" s="57"/>
      <c r="JD533" s="57"/>
      <c r="JE533" s="57"/>
      <c r="JF533" s="57"/>
      <c r="JG533" s="57"/>
      <c r="JH533" s="57"/>
      <c r="JI533" s="57"/>
      <c r="JJ533" s="57"/>
      <c r="JK533" s="57"/>
      <c r="JL533" s="57"/>
      <c r="JM533" s="57"/>
      <c r="JN533" s="57"/>
      <c r="JO533" s="57"/>
      <c r="JP533" s="57"/>
      <c r="JQ533" s="57"/>
      <c r="JR533" s="57"/>
      <c r="JS533" s="57"/>
      <c r="JT533" s="57"/>
      <c r="JU533" s="57"/>
      <c r="JV533" s="57"/>
      <c r="JW533" s="57"/>
      <c r="JX533" s="57"/>
      <c r="JY533" s="57"/>
      <c r="JZ533" s="57"/>
      <c r="KA533" s="57"/>
      <c r="KB533" s="57"/>
      <c r="KC533" s="57"/>
      <c r="KD533" s="57"/>
      <c r="KE533" s="57"/>
      <c r="KF533" s="57"/>
      <c r="KG533" s="57"/>
      <c r="KH533" s="57"/>
      <c r="KI533" s="57"/>
      <c r="KJ533" s="57"/>
      <c r="KK533" s="57"/>
      <c r="KL533" s="57"/>
      <c r="KM533" s="57"/>
      <c r="KN533" s="57"/>
      <c r="KO533" s="57"/>
      <c r="KP533" s="57"/>
      <c r="KQ533" s="57"/>
      <c r="KR533" s="57"/>
      <c r="KS533" s="57"/>
      <c r="KT533" s="57"/>
      <c r="KU533" s="57"/>
      <c r="KV533" s="57"/>
      <c r="KW533" s="57"/>
      <c r="KX533" s="57"/>
      <c r="KY533" s="57"/>
      <c r="KZ533" s="57"/>
      <c r="LA533" s="57"/>
      <c r="LB533" s="57"/>
      <c r="LC533" s="57"/>
      <c r="LD533" s="57"/>
      <c r="LE533" s="57"/>
      <c r="LF533" s="57"/>
      <c r="LG533" s="57"/>
      <c r="LH533" s="57"/>
      <c r="LI533" s="57"/>
      <c r="LJ533" s="57"/>
      <c r="LK533" s="57"/>
      <c r="LL533" s="57"/>
      <c r="LM533" s="57"/>
      <c r="LN533" s="57"/>
      <c r="LO533" s="57"/>
      <c r="LP533" s="57"/>
      <c r="LQ533" s="57"/>
      <c r="LR533" s="57"/>
      <c r="LS533" s="57"/>
      <c r="LT533" s="57"/>
      <c r="LU533" s="57"/>
      <c r="LV533" s="57"/>
      <c r="LW533" s="57"/>
      <c r="LX533" s="57"/>
      <c r="LY533" s="57"/>
      <c r="LZ533" s="57"/>
      <c r="MA533" s="57"/>
      <c r="MB533" s="57"/>
      <c r="MC533" s="57"/>
      <c r="MD533" s="57"/>
      <c r="ME533" s="57"/>
      <c r="MF533" s="57"/>
      <c r="MG533" s="57"/>
      <c r="MH533" s="57"/>
      <c r="MI533" s="57"/>
      <c r="MJ533" s="57"/>
      <c r="MK533" s="57"/>
      <c r="ML533" s="57"/>
      <c r="MM533" s="57"/>
      <c r="MN533" s="57"/>
      <c r="MO533" s="57"/>
      <c r="MP533" s="57"/>
      <c r="MQ533" s="57"/>
      <c r="MR533" s="57"/>
      <c r="MS533" s="57"/>
      <c r="MT533" s="57"/>
      <c r="MU533" s="57"/>
      <c r="MV533" s="57"/>
      <c r="MW533" s="57"/>
      <c r="MX533" s="57"/>
      <c r="MY533" s="57"/>
      <c r="MZ533" s="57"/>
      <c r="NA533" s="57"/>
      <c r="NB533" s="57"/>
      <c r="NC533" s="57"/>
      <c r="ND533" s="57"/>
      <c r="NE533" s="57"/>
      <c r="NF533" s="57"/>
      <c r="NG533" s="57"/>
      <c r="NH533" s="57"/>
      <c r="NI533" s="57"/>
      <c r="NJ533" s="57"/>
      <c r="NK533" s="57"/>
      <c r="NL533" s="57"/>
      <c r="NM533" s="57"/>
      <c r="NN533" s="57"/>
      <c r="NO533" s="57"/>
      <c r="NP533" s="57"/>
      <c r="NQ533" s="57"/>
      <c r="NR533" s="57"/>
      <c r="NS533" s="57"/>
      <c r="NT533" s="57"/>
      <c r="NU533" s="57"/>
      <c r="NV533" s="57"/>
      <c r="NW533" s="57"/>
      <c r="NX533" s="57"/>
      <c r="NY533" s="57"/>
      <c r="NZ533" s="57"/>
      <c r="OA533" s="57"/>
      <c r="OB533" s="57"/>
      <c r="OC533" s="57"/>
      <c r="OD533" s="57"/>
      <c r="OE533" s="57"/>
      <c r="OF533" s="57"/>
      <c r="OG533" s="57"/>
      <c r="OH533" s="57"/>
      <c r="OI533" s="57"/>
      <c r="OJ533" s="57"/>
      <c r="OK533" s="57"/>
      <c r="OL533" s="57"/>
      <c r="OM533" s="57"/>
      <c r="ON533" s="57"/>
      <c r="OO533" s="57"/>
      <c r="OP533" s="57"/>
      <c r="OQ533" s="57"/>
      <c r="OR533" s="57"/>
      <c r="OS533" s="57"/>
      <c r="OT533" s="57"/>
      <c r="OU533" s="57"/>
      <c r="OV533" s="57"/>
      <c r="OW533" s="57"/>
      <c r="OX533" s="57"/>
      <c r="OY533" s="57"/>
      <c r="OZ533" s="57"/>
      <c r="PA533" s="57"/>
      <c r="PB533" s="57"/>
      <c r="PC533" s="57"/>
      <c r="PD533" s="57"/>
      <c r="PE533" s="57"/>
      <c r="PF533" s="57"/>
      <c r="PG533" s="57"/>
      <c r="PH533" s="57"/>
      <c r="PI533" s="57"/>
      <c r="PJ533" s="57"/>
      <c r="PK533" s="57"/>
      <c r="PL533" s="57"/>
      <c r="PM533" s="57"/>
      <c r="PN533" s="57"/>
      <c r="PO533" s="57"/>
      <c r="PP533" s="57"/>
      <c r="PQ533" s="57"/>
      <c r="PR533" s="57"/>
      <c r="PS533" s="57"/>
      <c r="PT533" s="57"/>
      <c r="PU533" s="57"/>
      <c r="PV533" s="57"/>
      <c r="PW533" s="57"/>
      <c r="PX533" s="57"/>
      <c r="PY533" s="57"/>
      <c r="PZ533" s="57"/>
      <c r="QA533" s="57"/>
      <c r="QB533" s="57"/>
      <c r="QC533" s="57"/>
      <c r="QD533" s="57"/>
      <c r="QE533" s="57"/>
      <c r="QF533" s="57"/>
      <c r="QG533" s="57"/>
      <c r="QH533" s="57"/>
      <c r="QI533" s="57"/>
      <c r="QJ533" s="57"/>
      <c r="QK533" s="57"/>
      <c r="QL533" s="57"/>
      <c r="QM533" s="57"/>
      <c r="QN533" s="57"/>
      <c r="QO533" s="57"/>
      <c r="QP533" s="57"/>
      <c r="QQ533" s="57"/>
      <c r="QR533" s="57"/>
      <c r="QS533" s="57"/>
      <c r="QT533" s="57"/>
      <c r="QU533" s="57"/>
      <c r="QV533" s="57"/>
      <c r="QW533" s="57"/>
      <c r="QX533" s="57"/>
      <c r="QY533" s="57"/>
      <c r="QZ533" s="57"/>
      <c r="RA533" s="57"/>
      <c r="RB533" s="57"/>
      <c r="RC533" s="57"/>
      <c r="RD533" s="57"/>
      <c r="RE533" s="57"/>
      <c r="RF533" s="57"/>
      <c r="RG533" s="57"/>
      <c r="RH533" s="57"/>
      <c r="RI533" s="57"/>
      <c r="RJ533" s="57"/>
      <c r="RK533" s="57"/>
      <c r="RL533" s="57"/>
      <c r="RM533" s="57"/>
      <c r="RN533" s="57"/>
      <c r="RO533" s="57"/>
      <c r="RP533" s="57"/>
      <c r="RQ533" s="57"/>
      <c r="RR533" s="57"/>
      <c r="RS533" s="57"/>
      <c r="RT533" s="57"/>
      <c r="RU533" s="57"/>
      <c r="RV533" s="57"/>
      <c r="RW533" s="57"/>
      <c r="RX533" s="57"/>
      <c r="RY533" s="57"/>
      <c r="RZ533" s="57"/>
      <c r="SA533" s="57"/>
      <c r="SB533" s="57"/>
      <c r="SC533" s="57"/>
      <c r="SD533" s="57"/>
      <c r="SE533" s="57"/>
      <c r="SF533" s="57"/>
      <c r="SG533" s="57"/>
      <c r="SH533" s="57"/>
      <c r="SI533" s="57"/>
      <c r="SJ533" s="57"/>
      <c r="SK533" s="57"/>
      <c r="SL533" s="57"/>
      <c r="SM533" s="57"/>
      <c r="SN533" s="57"/>
      <c r="SO533" s="57"/>
      <c r="SP533" s="57"/>
      <c r="SQ533" s="57"/>
      <c r="SR533" s="57"/>
      <c r="SS533" s="57"/>
      <c r="ST533" s="57"/>
      <c r="SU533" s="57"/>
      <c r="SV533" s="57"/>
      <c r="SW533" s="57"/>
      <c r="SX533" s="57"/>
      <c r="SY533" s="57"/>
      <c r="SZ533" s="57"/>
      <c r="TA533" s="57"/>
      <c r="TB533" s="57"/>
      <c r="TC533" s="57"/>
      <c r="TD533" s="57"/>
      <c r="TE533" s="57"/>
      <c r="TF533" s="57"/>
      <c r="TG533" s="57"/>
      <c r="TH533" s="57"/>
      <c r="TI533" s="57"/>
      <c r="TJ533" s="57"/>
      <c r="TK533" s="57"/>
      <c r="TL533" s="57"/>
      <c r="TM533" s="57"/>
      <c r="TN533" s="57"/>
      <c r="TO533" s="57"/>
      <c r="TP533" s="57"/>
      <c r="TQ533" s="57"/>
      <c r="TR533" s="57"/>
      <c r="TS533" s="57"/>
      <c r="TT533" s="57"/>
      <c r="TU533" s="57"/>
      <c r="TV533" s="57"/>
      <c r="TW533" s="57"/>
      <c r="TX533" s="57"/>
      <c r="TY533" s="57"/>
      <c r="TZ533" s="57"/>
      <c r="UA533" s="57"/>
      <c r="UB533" s="57"/>
      <c r="UC533" s="57"/>
      <c r="UD533" s="57"/>
      <c r="UE533" s="57"/>
      <c r="UF533" s="57"/>
      <c r="UG533" s="57"/>
      <c r="UH533" s="57"/>
      <c r="UI533" s="57"/>
      <c r="UJ533" s="57"/>
      <c r="UK533" s="57"/>
      <c r="UL533" s="57"/>
      <c r="UM533" s="57"/>
      <c r="UN533" s="57"/>
      <c r="UO533" s="57"/>
      <c r="UP533" s="57"/>
      <c r="UQ533" s="57"/>
      <c r="UR533" s="57"/>
      <c r="US533" s="57"/>
      <c r="UT533" s="57"/>
      <c r="UU533" s="57"/>
      <c r="UV533" s="57"/>
      <c r="UW533" s="57"/>
      <c r="UX533" s="57"/>
      <c r="UY533" s="57"/>
      <c r="UZ533" s="57"/>
      <c r="VA533" s="57"/>
      <c r="VB533" s="57"/>
      <c r="VC533" s="57"/>
      <c r="VD533" s="57"/>
      <c r="VE533" s="57"/>
      <c r="VF533" s="57"/>
      <c r="VG533" s="57"/>
      <c r="VH533" s="57"/>
      <c r="VI533" s="57"/>
      <c r="VJ533" s="57"/>
      <c r="VK533" s="57"/>
      <c r="VL533" s="57"/>
      <c r="VM533" s="57"/>
      <c r="VN533" s="57"/>
      <c r="VO533" s="57"/>
      <c r="VP533" s="57"/>
      <c r="VQ533" s="57"/>
      <c r="VR533" s="57"/>
      <c r="VS533" s="57"/>
      <c r="VT533" s="57"/>
      <c r="VU533" s="57"/>
      <c r="VV533" s="57"/>
      <c r="VW533" s="57"/>
      <c r="VX533" s="57"/>
      <c r="VY533" s="57"/>
      <c r="VZ533" s="57"/>
      <c r="WA533" s="57"/>
      <c r="WB533" s="57"/>
      <c r="WC533" s="57"/>
      <c r="WD533" s="57"/>
      <c r="WE533" s="57"/>
      <c r="WF533" s="57"/>
      <c r="WG533" s="57"/>
      <c r="WH533" s="57"/>
      <c r="WI533" s="57"/>
      <c r="WJ533" s="57"/>
      <c r="WK533" s="57"/>
      <c r="WL533" s="57"/>
      <c r="WM533" s="57"/>
      <c r="WN533" s="57"/>
      <c r="WO533" s="57"/>
      <c r="WP533" s="57"/>
      <c r="WQ533" s="57"/>
      <c r="WR533" s="57"/>
      <c r="WS533" s="57"/>
      <c r="WT533" s="57"/>
      <c r="WU533" s="57"/>
      <c r="WV533" s="57"/>
      <c r="WW533" s="57"/>
      <c r="WX533" s="57"/>
      <c r="WY533" s="57"/>
      <c r="WZ533" s="57"/>
      <c r="XA533" s="57"/>
      <c r="XB533" s="57"/>
      <c r="XC533" s="57"/>
      <c r="XD533" s="57"/>
      <c r="XE533" s="57"/>
      <c r="XF533" s="57"/>
      <c r="XG533" s="57"/>
      <c r="XH533" s="57"/>
      <c r="XI533" s="57"/>
      <c r="XJ533" s="57"/>
      <c r="XK533" s="57"/>
      <c r="XL533" s="57"/>
      <c r="XM533" s="57"/>
      <c r="XN533" s="57"/>
      <c r="XO533" s="57"/>
      <c r="XP533" s="57"/>
      <c r="XQ533" s="57"/>
      <c r="XR533" s="57"/>
      <c r="XS533" s="57"/>
      <c r="XT533" s="57"/>
      <c r="XU533" s="57"/>
      <c r="XV533" s="57"/>
      <c r="XW533" s="57"/>
    </row>
    <row r="534">
      <c r="AI534" s="57"/>
      <c r="BR534" s="57"/>
      <c r="DA534" s="57"/>
      <c r="EJ534" s="57"/>
      <c r="EK534" s="57"/>
      <c r="EL534" s="57"/>
      <c r="EM534" s="57"/>
      <c r="EN534" s="57"/>
      <c r="EO534" s="57"/>
      <c r="EP534" s="57"/>
      <c r="EQ534" s="57"/>
      <c r="ER534" s="57"/>
      <c r="ES534" s="57"/>
      <c r="ET534" s="57"/>
      <c r="EU534" s="57"/>
      <c r="EV534" s="57"/>
      <c r="EW534" s="57"/>
      <c r="EX534" s="57"/>
      <c r="EY534" s="57"/>
      <c r="EZ534" s="57"/>
      <c r="FA534" s="57"/>
      <c r="FB534" s="57"/>
      <c r="FC534" s="57"/>
      <c r="FD534" s="57"/>
      <c r="FE534" s="57"/>
      <c r="FF534" s="57"/>
      <c r="FG534" s="57"/>
      <c r="FH534" s="57"/>
      <c r="FI534" s="57"/>
      <c r="FJ534" s="57"/>
      <c r="FK534" s="57"/>
      <c r="FL534" s="57"/>
      <c r="FM534" s="57"/>
      <c r="FN534" s="57"/>
      <c r="FO534" s="57"/>
      <c r="FP534" s="57"/>
      <c r="FQ534" s="57"/>
      <c r="FR534" s="57"/>
      <c r="FS534" s="57"/>
      <c r="FT534" s="57"/>
      <c r="FU534" s="57"/>
      <c r="FV534" s="57"/>
      <c r="FW534" s="57"/>
      <c r="FX534" s="57"/>
      <c r="FY534" s="57"/>
      <c r="FZ534" s="57"/>
      <c r="GA534" s="57"/>
      <c r="GB534" s="57"/>
      <c r="GC534" s="57"/>
      <c r="GD534" s="57"/>
      <c r="GE534" s="57"/>
      <c r="GF534" s="57"/>
      <c r="GG534" s="57"/>
      <c r="GH534" s="57"/>
      <c r="GI534" s="57"/>
      <c r="GJ534" s="57"/>
      <c r="GK534" s="57"/>
      <c r="GL534" s="57"/>
      <c r="GM534" s="57"/>
      <c r="GN534" s="57"/>
      <c r="GO534" s="57"/>
      <c r="GP534" s="57"/>
      <c r="GQ534" s="57"/>
      <c r="GR534" s="57"/>
      <c r="GS534" s="57"/>
      <c r="GT534" s="57"/>
      <c r="GU534" s="57"/>
      <c r="GV534" s="57"/>
      <c r="GW534" s="57"/>
      <c r="GX534" s="57"/>
      <c r="GY534" s="57"/>
      <c r="GZ534" s="57"/>
      <c r="HA534" s="57"/>
      <c r="HB534" s="57"/>
      <c r="HC534" s="57"/>
      <c r="HD534" s="57"/>
      <c r="HE534" s="57"/>
      <c r="HF534" s="57"/>
      <c r="HG534" s="57"/>
      <c r="HH534" s="57"/>
      <c r="HI534" s="57"/>
      <c r="HJ534" s="57"/>
      <c r="HK534" s="57"/>
      <c r="HL534" s="57"/>
      <c r="HM534" s="57"/>
      <c r="HN534" s="57"/>
      <c r="HO534" s="57"/>
      <c r="HP534" s="57"/>
      <c r="HQ534" s="57"/>
      <c r="HR534" s="57"/>
      <c r="HS534" s="57"/>
      <c r="HT534" s="57"/>
      <c r="HU534" s="57"/>
      <c r="HV534" s="57"/>
      <c r="HW534" s="57"/>
      <c r="HX534" s="57"/>
      <c r="HY534" s="57"/>
      <c r="HZ534" s="57"/>
      <c r="IA534" s="57"/>
      <c r="IB534" s="57"/>
      <c r="IC534" s="57"/>
      <c r="ID534" s="57"/>
      <c r="IE534" s="57"/>
      <c r="IF534" s="57"/>
      <c r="IG534" s="57"/>
      <c r="IH534" s="57"/>
      <c r="II534" s="57"/>
      <c r="IJ534" s="57"/>
      <c r="IK534" s="57"/>
      <c r="IL534" s="57"/>
      <c r="IM534" s="57"/>
      <c r="IN534" s="57"/>
      <c r="IO534" s="57"/>
      <c r="IP534" s="57"/>
      <c r="IQ534" s="57"/>
      <c r="IR534" s="57"/>
      <c r="IS534" s="57"/>
      <c r="IT534" s="57"/>
      <c r="IU534" s="57"/>
      <c r="IV534" s="57"/>
      <c r="IW534" s="57"/>
      <c r="IX534" s="57"/>
      <c r="IY534" s="57"/>
      <c r="IZ534" s="57"/>
      <c r="JA534" s="57"/>
      <c r="JB534" s="57"/>
      <c r="JC534" s="57"/>
      <c r="JD534" s="57"/>
      <c r="JE534" s="57"/>
      <c r="JF534" s="57"/>
      <c r="JG534" s="57"/>
      <c r="JH534" s="57"/>
      <c r="JI534" s="57"/>
      <c r="JJ534" s="57"/>
      <c r="JK534" s="57"/>
      <c r="JL534" s="57"/>
      <c r="JM534" s="57"/>
      <c r="JN534" s="57"/>
      <c r="JO534" s="57"/>
      <c r="JP534" s="57"/>
      <c r="JQ534" s="57"/>
      <c r="JR534" s="57"/>
      <c r="JS534" s="57"/>
      <c r="JT534" s="57"/>
      <c r="JU534" s="57"/>
      <c r="JV534" s="57"/>
      <c r="JW534" s="57"/>
      <c r="JX534" s="57"/>
      <c r="JY534" s="57"/>
      <c r="JZ534" s="57"/>
      <c r="KA534" s="57"/>
      <c r="KB534" s="57"/>
      <c r="KC534" s="57"/>
      <c r="KD534" s="57"/>
      <c r="KE534" s="57"/>
      <c r="KF534" s="57"/>
      <c r="KG534" s="57"/>
      <c r="KH534" s="57"/>
      <c r="KI534" s="57"/>
      <c r="KJ534" s="57"/>
      <c r="KK534" s="57"/>
      <c r="KL534" s="57"/>
      <c r="KM534" s="57"/>
      <c r="KN534" s="57"/>
      <c r="KO534" s="57"/>
      <c r="KP534" s="57"/>
      <c r="KQ534" s="57"/>
      <c r="KR534" s="57"/>
      <c r="KS534" s="57"/>
      <c r="KT534" s="57"/>
      <c r="KU534" s="57"/>
      <c r="KV534" s="57"/>
      <c r="KW534" s="57"/>
      <c r="KX534" s="57"/>
      <c r="KY534" s="57"/>
      <c r="KZ534" s="57"/>
      <c r="LA534" s="57"/>
      <c r="LB534" s="57"/>
      <c r="LC534" s="57"/>
      <c r="LD534" s="57"/>
      <c r="LE534" s="57"/>
      <c r="LF534" s="57"/>
      <c r="LG534" s="57"/>
      <c r="LH534" s="57"/>
      <c r="LI534" s="57"/>
      <c r="LJ534" s="57"/>
      <c r="LK534" s="57"/>
      <c r="LL534" s="57"/>
      <c r="LM534" s="57"/>
      <c r="LN534" s="57"/>
      <c r="LO534" s="57"/>
      <c r="LP534" s="57"/>
      <c r="LQ534" s="57"/>
      <c r="LR534" s="57"/>
      <c r="LS534" s="57"/>
      <c r="LT534" s="57"/>
      <c r="LU534" s="57"/>
      <c r="LV534" s="57"/>
      <c r="LW534" s="57"/>
      <c r="LX534" s="57"/>
      <c r="LY534" s="57"/>
      <c r="LZ534" s="57"/>
      <c r="MA534" s="57"/>
      <c r="MB534" s="57"/>
      <c r="MC534" s="57"/>
      <c r="MD534" s="57"/>
      <c r="ME534" s="57"/>
      <c r="MF534" s="57"/>
      <c r="MG534" s="57"/>
      <c r="MH534" s="57"/>
      <c r="MI534" s="57"/>
      <c r="MJ534" s="57"/>
      <c r="MK534" s="57"/>
      <c r="ML534" s="57"/>
      <c r="MM534" s="57"/>
      <c r="MN534" s="57"/>
      <c r="MO534" s="57"/>
      <c r="MP534" s="57"/>
      <c r="MQ534" s="57"/>
      <c r="MR534" s="57"/>
      <c r="MS534" s="57"/>
      <c r="MT534" s="57"/>
      <c r="MU534" s="57"/>
      <c r="MV534" s="57"/>
      <c r="MW534" s="57"/>
      <c r="MX534" s="57"/>
      <c r="MY534" s="57"/>
      <c r="MZ534" s="57"/>
      <c r="NA534" s="57"/>
      <c r="NB534" s="57"/>
      <c r="NC534" s="57"/>
      <c r="ND534" s="57"/>
      <c r="NE534" s="57"/>
      <c r="NF534" s="57"/>
      <c r="NG534" s="57"/>
      <c r="NH534" s="57"/>
      <c r="NI534" s="57"/>
      <c r="NJ534" s="57"/>
      <c r="NK534" s="57"/>
      <c r="NL534" s="57"/>
      <c r="NM534" s="57"/>
      <c r="NN534" s="57"/>
      <c r="NO534" s="57"/>
      <c r="NP534" s="57"/>
      <c r="NQ534" s="57"/>
      <c r="NR534" s="57"/>
      <c r="NS534" s="57"/>
      <c r="NT534" s="57"/>
      <c r="NU534" s="57"/>
      <c r="NV534" s="57"/>
      <c r="NW534" s="57"/>
      <c r="NX534" s="57"/>
      <c r="NY534" s="57"/>
      <c r="NZ534" s="57"/>
      <c r="OA534" s="57"/>
      <c r="OB534" s="57"/>
      <c r="OC534" s="57"/>
      <c r="OD534" s="57"/>
      <c r="OE534" s="57"/>
      <c r="OF534" s="57"/>
      <c r="OG534" s="57"/>
      <c r="OH534" s="57"/>
      <c r="OI534" s="57"/>
      <c r="OJ534" s="57"/>
      <c r="OK534" s="57"/>
      <c r="OL534" s="57"/>
      <c r="OM534" s="57"/>
      <c r="ON534" s="57"/>
      <c r="OO534" s="57"/>
      <c r="OP534" s="57"/>
      <c r="OQ534" s="57"/>
      <c r="OR534" s="57"/>
      <c r="OS534" s="57"/>
      <c r="OT534" s="57"/>
      <c r="OU534" s="57"/>
      <c r="OV534" s="57"/>
      <c r="OW534" s="57"/>
      <c r="OX534" s="57"/>
      <c r="OY534" s="57"/>
      <c r="OZ534" s="57"/>
      <c r="PA534" s="57"/>
      <c r="PB534" s="57"/>
      <c r="PC534" s="57"/>
      <c r="PD534" s="57"/>
      <c r="PE534" s="57"/>
      <c r="PF534" s="57"/>
      <c r="PG534" s="57"/>
      <c r="PH534" s="57"/>
      <c r="PI534" s="57"/>
      <c r="PJ534" s="57"/>
      <c r="PK534" s="57"/>
      <c r="PL534" s="57"/>
      <c r="PM534" s="57"/>
      <c r="PN534" s="57"/>
      <c r="PO534" s="57"/>
      <c r="PP534" s="57"/>
      <c r="PQ534" s="57"/>
      <c r="PR534" s="57"/>
      <c r="PS534" s="57"/>
      <c r="PT534" s="57"/>
      <c r="PU534" s="57"/>
      <c r="PV534" s="57"/>
      <c r="PW534" s="57"/>
      <c r="PX534" s="57"/>
      <c r="PY534" s="57"/>
      <c r="PZ534" s="57"/>
      <c r="QA534" s="57"/>
      <c r="QB534" s="57"/>
      <c r="QC534" s="57"/>
      <c r="QD534" s="57"/>
      <c r="QE534" s="57"/>
      <c r="QF534" s="57"/>
      <c r="QG534" s="57"/>
      <c r="QH534" s="57"/>
      <c r="QI534" s="57"/>
      <c r="QJ534" s="57"/>
      <c r="QK534" s="57"/>
      <c r="QL534" s="57"/>
      <c r="QM534" s="57"/>
      <c r="QN534" s="57"/>
      <c r="QO534" s="57"/>
      <c r="QP534" s="57"/>
      <c r="QQ534" s="57"/>
      <c r="QR534" s="57"/>
      <c r="QS534" s="57"/>
      <c r="QT534" s="57"/>
      <c r="QU534" s="57"/>
      <c r="QV534" s="57"/>
      <c r="QW534" s="57"/>
      <c r="QX534" s="57"/>
      <c r="QY534" s="57"/>
      <c r="QZ534" s="57"/>
      <c r="RA534" s="57"/>
      <c r="RB534" s="57"/>
      <c r="RC534" s="57"/>
      <c r="RD534" s="57"/>
      <c r="RE534" s="57"/>
      <c r="RF534" s="57"/>
      <c r="RG534" s="57"/>
      <c r="RH534" s="57"/>
      <c r="RI534" s="57"/>
      <c r="RJ534" s="57"/>
      <c r="RK534" s="57"/>
      <c r="RL534" s="57"/>
      <c r="RM534" s="57"/>
      <c r="RN534" s="57"/>
      <c r="RO534" s="57"/>
      <c r="RP534" s="57"/>
      <c r="RQ534" s="57"/>
      <c r="RR534" s="57"/>
      <c r="RS534" s="57"/>
      <c r="RT534" s="57"/>
      <c r="RU534" s="57"/>
      <c r="RV534" s="57"/>
      <c r="RW534" s="57"/>
      <c r="RX534" s="57"/>
      <c r="RY534" s="57"/>
      <c r="RZ534" s="57"/>
      <c r="SA534" s="57"/>
      <c r="SB534" s="57"/>
      <c r="SC534" s="57"/>
      <c r="SD534" s="57"/>
      <c r="SE534" s="57"/>
      <c r="SF534" s="57"/>
      <c r="SG534" s="57"/>
      <c r="SH534" s="57"/>
      <c r="SI534" s="57"/>
      <c r="SJ534" s="57"/>
      <c r="SK534" s="57"/>
      <c r="SL534" s="57"/>
      <c r="SM534" s="57"/>
      <c r="SN534" s="57"/>
      <c r="SO534" s="57"/>
      <c r="SP534" s="57"/>
      <c r="SQ534" s="57"/>
      <c r="SR534" s="57"/>
      <c r="SS534" s="57"/>
      <c r="ST534" s="57"/>
      <c r="SU534" s="57"/>
      <c r="SV534" s="57"/>
      <c r="SW534" s="57"/>
      <c r="SX534" s="57"/>
      <c r="SY534" s="57"/>
      <c r="SZ534" s="57"/>
      <c r="TA534" s="57"/>
      <c r="TB534" s="57"/>
      <c r="TC534" s="57"/>
      <c r="TD534" s="57"/>
      <c r="TE534" s="57"/>
      <c r="TF534" s="57"/>
      <c r="TG534" s="57"/>
      <c r="TH534" s="57"/>
      <c r="TI534" s="57"/>
      <c r="TJ534" s="57"/>
      <c r="TK534" s="57"/>
      <c r="TL534" s="57"/>
      <c r="TM534" s="57"/>
      <c r="TN534" s="57"/>
      <c r="TO534" s="57"/>
      <c r="TP534" s="57"/>
      <c r="TQ534" s="57"/>
      <c r="TR534" s="57"/>
      <c r="TS534" s="57"/>
      <c r="TT534" s="57"/>
      <c r="TU534" s="57"/>
      <c r="TV534" s="57"/>
      <c r="TW534" s="57"/>
      <c r="TX534" s="57"/>
      <c r="TY534" s="57"/>
      <c r="TZ534" s="57"/>
      <c r="UA534" s="57"/>
      <c r="UB534" s="57"/>
      <c r="UC534" s="57"/>
      <c r="UD534" s="57"/>
      <c r="UE534" s="57"/>
      <c r="UF534" s="57"/>
      <c r="UG534" s="57"/>
      <c r="UH534" s="57"/>
      <c r="UI534" s="57"/>
      <c r="UJ534" s="57"/>
      <c r="UK534" s="57"/>
      <c r="UL534" s="57"/>
      <c r="UM534" s="57"/>
      <c r="UN534" s="57"/>
      <c r="UO534" s="57"/>
      <c r="UP534" s="57"/>
      <c r="UQ534" s="57"/>
      <c r="UR534" s="57"/>
      <c r="US534" s="57"/>
      <c r="UT534" s="57"/>
      <c r="UU534" s="57"/>
      <c r="UV534" s="57"/>
      <c r="UW534" s="57"/>
      <c r="UX534" s="57"/>
      <c r="UY534" s="57"/>
      <c r="UZ534" s="57"/>
      <c r="VA534" s="57"/>
      <c r="VB534" s="57"/>
      <c r="VC534" s="57"/>
      <c r="VD534" s="57"/>
      <c r="VE534" s="57"/>
      <c r="VF534" s="57"/>
      <c r="VG534" s="57"/>
      <c r="VH534" s="57"/>
      <c r="VI534" s="57"/>
      <c r="VJ534" s="57"/>
      <c r="VK534" s="57"/>
      <c r="VL534" s="57"/>
      <c r="VM534" s="57"/>
      <c r="VN534" s="57"/>
      <c r="VO534" s="57"/>
      <c r="VP534" s="57"/>
      <c r="VQ534" s="57"/>
      <c r="VR534" s="57"/>
      <c r="VS534" s="57"/>
      <c r="VT534" s="57"/>
      <c r="VU534" s="57"/>
      <c r="VV534" s="57"/>
      <c r="VW534" s="57"/>
      <c r="VX534" s="57"/>
      <c r="VY534" s="57"/>
      <c r="VZ534" s="57"/>
      <c r="WA534" s="57"/>
      <c r="WB534" s="57"/>
      <c r="WC534" s="57"/>
      <c r="WD534" s="57"/>
      <c r="WE534" s="57"/>
      <c r="WF534" s="57"/>
      <c r="WG534" s="57"/>
      <c r="WH534" s="57"/>
      <c r="WI534" s="57"/>
      <c r="WJ534" s="57"/>
      <c r="WK534" s="57"/>
      <c r="WL534" s="57"/>
      <c r="WM534" s="57"/>
      <c r="WN534" s="57"/>
      <c r="WO534" s="57"/>
      <c r="WP534" s="57"/>
      <c r="WQ534" s="57"/>
      <c r="WR534" s="57"/>
      <c r="WS534" s="57"/>
      <c r="WT534" s="57"/>
      <c r="WU534" s="57"/>
      <c r="WV534" s="57"/>
      <c r="WW534" s="57"/>
      <c r="WX534" s="57"/>
      <c r="WY534" s="57"/>
      <c r="WZ534" s="57"/>
      <c r="XA534" s="57"/>
      <c r="XB534" s="57"/>
      <c r="XC534" s="57"/>
      <c r="XD534" s="57"/>
      <c r="XE534" s="57"/>
      <c r="XF534" s="57"/>
      <c r="XG534" s="57"/>
      <c r="XH534" s="57"/>
      <c r="XI534" s="57"/>
      <c r="XJ534" s="57"/>
      <c r="XK534" s="57"/>
      <c r="XL534" s="57"/>
      <c r="XM534" s="57"/>
      <c r="XN534" s="57"/>
      <c r="XO534" s="57"/>
      <c r="XP534" s="57"/>
      <c r="XQ534" s="57"/>
      <c r="XR534" s="57"/>
      <c r="XS534" s="57"/>
      <c r="XT534" s="57"/>
      <c r="XU534" s="57"/>
      <c r="XV534" s="57"/>
      <c r="XW534" s="57"/>
    </row>
    <row r="535">
      <c r="AI535" s="57"/>
      <c r="BR535" s="57"/>
      <c r="DA535" s="57"/>
      <c r="EJ535" s="57"/>
      <c r="EK535" s="57"/>
      <c r="EL535" s="57"/>
      <c r="EM535" s="57"/>
      <c r="EN535" s="57"/>
      <c r="EO535" s="57"/>
      <c r="EP535" s="57"/>
      <c r="EQ535" s="57"/>
      <c r="ER535" s="57"/>
      <c r="ES535" s="57"/>
      <c r="ET535" s="57"/>
      <c r="EU535" s="57"/>
      <c r="EV535" s="57"/>
      <c r="EW535" s="57"/>
      <c r="EX535" s="57"/>
      <c r="EY535" s="57"/>
      <c r="EZ535" s="57"/>
      <c r="FA535" s="57"/>
      <c r="FB535" s="57"/>
      <c r="FC535" s="57"/>
      <c r="FD535" s="57"/>
      <c r="FE535" s="57"/>
      <c r="FF535" s="57"/>
      <c r="FG535" s="57"/>
      <c r="FH535" s="57"/>
      <c r="FI535" s="57"/>
      <c r="FJ535" s="57"/>
      <c r="FK535" s="57"/>
      <c r="FL535" s="57"/>
      <c r="FM535" s="57"/>
      <c r="FN535" s="57"/>
      <c r="FO535" s="57"/>
      <c r="FP535" s="57"/>
      <c r="FQ535" s="57"/>
      <c r="FR535" s="57"/>
      <c r="FS535" s="57"/>
      <c r="FT535" s="57"/>
      <c r="FU535" s="57"/>
      <c r="FV535" s="57"/>
      <c r="FW535" s="57"/>
      <c r="FX535" s="57"/>
      <c r="FY535" s="57"/>
      <c r="FZ535" s="57"/>
      <c r="GA535" s="57"/>
      <c r="GB535" s="57"/>
      <c r="GC535" s="57"/>
      <c r="GD535" s="57"/>
      <c r="GE535" s="57"/>
      <c r="GF535" s="57"/>
      <c r="GG535" s="57"/>
      <c r="GH535" s="57"/>
      <c r="GI535" s="57"/>
      <c r="GJ535" s="57"/>
      <c r="GK535" s="57"/>
      <c r="GL535" s="57"/>
      <c r="GM535" s="57"/>
      <c r="GN535" s="57"/>
      <c r="GO535" s="57"/>
      <c r="GP535" s="57"/>
      <c r="GQ535" s="57"/>
      <c r="GR535" s="57"/>
      <c r="GS535" s="57"/>
      <c r="GT535" s="57"/>
      <c r="GU535" s="57"/>
      <c r="GV535" s="57"/>
      <c r="GW535" s="57"/>
      <c r="GX535" s="57"/>
      <c r="GY535" s="57"/>
      <c r="GZ535" s="57"/>
      <c r="HA535" s="57"/>
      <c r="HB535" s="57"/>
      <c r="HC535" s="57"/>
      <c r="HD535" s="57"/>
      <c r="HE535" s="57"/>
      <c r="HF535" s="57"/>
      <c r="HG535" s="57"/>
      <c r="HH535" s="57"/>
      <c r="HI535" s="57"/>
      <c r="HJ535" s="57"/>
      <c r="HK535" s="57"/>
      <c r="HL535" s="57"/>
      <c r="HM535" s="57"/>
      <c r="HN535" s="57"/>
      <c r="HO535" s="57"/>
      <c r="HP535" s="57"/>
      <c r="HQ535" s="57"/>
      <c r="HR535" s="57"/>
      <c r="HS535" s="57"/>
      <c r="HT535" s="57"/>
      <c r="HU535" s="57"/>
      <c r="HV535" s="57"/>
      <c r="HW535" s="57"/>
      <c r="HX535" s="57"/>
      <c r="HY535" s="57"/>
      <c r="HZ535" s="57"/>
      <c r="IA535" s="57"/>
      <c r="IB535" s="57"/>
      <c r="IC535" s="57"/>
      <c r="ID535" s="57"/>
      <c r="IE535" s="57"/>
      <c r="IF535" s="57"/>
      <c r="IG535" s="57"/>
      <c r="IH535" s="57"/>
      <c r="II535" s="57"/>
      <c r="IJ535" s="57"/>
      <c r="IK535" s="57"/>
      <c r="IL535" s="57"/>
      <c r="IM535" s="57"/>
      <c r="IN535" s="57"/>
      <c r="IO535" s="57"/>
      <c r="IP535" s="57"/>
      <c r="IQ535" s="57"/>
      <c r="IR535" s="57"/>
      <c r="IS535" s="57"/>
      <c r="IT535" s="57"/>
      <c r="IU535" s="57"/>
      <c r="IV535" s="57"/>
      <c r="IW535" s="57"/>
      <c r="IX535" s="57"/>
      <c r="IY535" s="57"/>
      <c r="IZ535" s="57"/>
      <c r="JA535" s="57"/>
      <c r="JB535" s="57"/>
      <c r="JC535" s="57"/>
      <c r="JD535" s="57"/>
      <c r="JE535" s="57"/>
      <c r="JF535" s="57"/>
      <c r="JG535" s="57"/>
      <c r="JH535" s="57"/>
      <c r="JI535" s="57"/>
      <c r="JJ535" s="57"/>
      <c r="JK535" s="57"/>
      <c r="JL535" s="57"/>
      <c r="JM535" s="57"/>
      <c r="JN535" s="57"/>
      <c r="JO535" s="57"/>
      <c r="JP535" s="57"/>
      <c r="JQ535" s="57"/>
      <c r="JR535" s="57"/>
      <c r="JS535" s="57"/>
      <c r="JT535" s="57"/>
      <c r="JU535" s="57"/>
      <c r="JV535" s="57"/>
      <c r="JW535" s="57"/>
      <c r="JX535" s="57"/>
      <c r="JY535" s="57"/>
      <c r="JZ535" s="57"/>
      <c r="KA535" s="57"/>
      <c r="KB535" s="57"/>
      <c r="KC535" s="57"/>
      <c r="KD535" s="57"/>
      <c r="KE535" s="57"/>
      <c r="KF535" s="57"/>
      <c r="KG535" s="57"/>
      <c r="KH535" s="57"/>
      <c r="KI535" s="57"/>
      <c r="KJ535" s="57"/>
      <c r="KK535" s="57"/>
      <c r="KL535" s="57"/>
      <c r="KM535" s="57"/>
      <c r="KN535" s="57"/>
      <c r="KO535" s="57"/>
      <c r="KP535" s="57"/>
      <c r="KQ535" s="57"/>
      <c r="KR535" s="57"/>
      <c r="KS535" s="57"/>
      <c r="KT535" s="57"/>
      <c r="KU535" s="57"/>
      <c r="KV535" s="57"/>
      <c r="KW535" s="57"/>
      <c r="KX535" s="57"/>
      <c r="KY535" s="57"/>
      <c r="KZ535" s="57"/>
      <c r="LA535" s="57"/>
      <c r="LB535" s="57"/>
      <c r="LC535" s="57"/>
      <c r="LD535" s="57"/>
      <c r="LE535" s="57"/>
      <c r="LF535" s="57"/>
      <c r="LG535" s="57"/>
      <c r="LH535" s="57"/>
      <c r="LI535" s="57"/>
      <c r="LJ535" s="57"/>
      <c r="LK535" s="57"/>
      <c r="LL535" s="57"/>
      <c r="LM535" s="57"/>
      <c r="LN535" s="57"/>
      <c r="LO535" s="57"/>
      <c r="LP535" s="57"/>
      <c r="LQ535" s="57"/>
      <c r="LR535" s="57"/>
      <c r="LS535" s="57"/>
      <c r="LT535" s="57"/>
      <c r="LU535" s="57"/>
      <c r="LV535" s="57"/>
      <c r="LW535" s="57"/>
      <c r="LX535" s="57"/>
      <c r="LY535" s="57"/>
      <c r="LZ535" s="57"/>
      <c r="MA535" s="57"/>
      <c r="MB535" s="57"/>
      <c r="MC535" s="57"/>
      <c r="MD535" s="57"/>
      <c r="ME535" s="57"/>
      <c r="MF535" s="57"/>
      <c r="MG535" s="57"/>
      <c r="MH535" s="57"/>
      <c r="MI535" s="57"/>
      <c r="MJ535" s="57"/>
      <c r="MK535" s="57"/>
      <c r="ML535" s="57"/>
      <c r="MM535" s="57"/>
      <c r="MN535" s="57"/>
      <c r="MO535" s="57"/>
      <c r="MP535" s="57"/>
      <c r="MQ535" s="57"/>
      <c r="MR535" s="57"/>
      <c r="MS535" s="57"/>
      <c r="MT535" s="57"/>
      <c r="MU535" s="57"/>
      <c r="MV535" s="57"/>
      <c r="MW535" s="57"/>
      <c r="MX535" s="57"/>
      <c r="MY535" s="57"/>
      <c r="MZ535" s="57"/>
      <c r="NA535" s="57"/>
      <c r="NB535" s="57"/>
      <c r="NC535" s="57"/>
      <c r="ND535" s="57"/>
      <c r="NE535" s="57"/>
      <c r="NF535" s="57"/>
      <c r="NG535" s="57"/>
      <c r="NH535" s="57"/>
      <c r="NI535" s="57"/>
      <c r="NJ535" s="57"/>
      <c r="NK535" s="57"/>
      <c r="NL535" s="57"/>
      <c r="NM535" s="57"/>
      <c r="NN535" s="57"/>
      <c r="NO535" s="57"/>
      <c r="NP535" s="57"/>
      <c r="NQ535" s="57"/>
      <c r="NR535" s="57"/>
      <c r="NS535" s="57"/>
      <c r="NT535" s="57"/>
      <c r="NU535" s="57"/>
      <c r="NV535" s="57"/>
      <c r="NW535" s="57"/>
      <c r="NX535" s="57"/>
      <c r="NY535" s="57"/>
      <c r="NZ535" s="57"/>
      <c r="OA535" s="57"/>
      <c r="OB535" s="57"/>
      <c r="OC535" s="57"/>
      <c r="OD535" s="57"/>
      <c r="OE535" s="57"/>
      <c r="OF535" s="57"/>
      <c r="OG535" s="57"/>
      <c r="OH535" s="57"/>
      <c r="OI535" s="57"/>
      <c r="OJ535" s="57"/>
      <c r="OK535" s="57"/>
      <c r="OL535" s="57"/>
      <c r="OM535" s="57"/>
      <c r="ON535" s="57"/>
      <c r="OO535" s="57"/>
      <c r="OP535" s="57"/>
      <c r="OQ535" s="57"/>
      <c r="OR535" s="57"/>
      <c r="OS535" s="57"/>
      <c r="OT535" s="57"/>
      <c r="OU535" s="57"/>
      <c r="OV535" s="57"/>
      <c r="OW535" s="57"/>
      <c r="OX535" s="57"/>
      <c r="OY535" s="57"/>
      <c r="OZ535" s="57"/>
      <c r="PA535" s="57"/>
      <c r="PB535" s="57"/>
      <c r="PC535" s="57"/>
      <c r="PD535" s="57"/>
      <c r="PE535" s="57"/>
      <c r="PF535" s="57"/>
      <c r="PG535" s="57"/>
      <c r="PH535" s="57"/>
      <c r="PI535" s="57"/>
      <c r="PJ535" s="57"/>
      <c r="PK535" s="57"/>
      <c r="PL535" s="57"/>
      <c r="PM535" s="57"/>
      <c r="PN535" s="57"/>
      <c r="PO535" s="57"/>
      <c r="PP535" s="57"/>
      <c r="PQ535" s="57"/>
      <c r="PR535" s="57"/>
      <c r="PS535" s="57"/>
      <c r="PT535" s="57"/>
      <c r="PU535" s="57"/>
      <c r="PV535" s="57"/>
      <c r="PW535" s="57"/>
      <c r="PX535" s="57"/>
      <c r="PY535" s="57"/>
      <c r="PZ535" s="57"/>
      <c r="QA535" s="57"/>
      <c r="QB535" s="57"/>
      <c r="QC535" s="57"/>
      <c r="QD535" s="57"/>
      <c r="QE535" s="57"/>
      <c r="QF535" s="57"/>
      <c r="QG535" s="57"/>
      <c r="QH535" s="57"/>
      <c r="QI535" s="57"/>
      <c r="QJ535" s="57"/>
      <c r="QK535" s="57"/>
      <c r="QL535" s="57"/>
      <c r="QM535" s="57"/>
      <c r="QN535" s="57"/>
      <c r="QO535" s="57"/>
      <c r="QP535" s="57"/>
      <c r="QQ535" s="57"/>
      <c r="QR535" s="57"/>
      <c r="QS535" s="57"/>
      <c r="QT535" s="57"/>
      <c r="QU535" s="57"/>
      <c r="QV535" s="57"/>
      <c r="QW535" s="57"/>
      <c r="QX535" s="57"/>
      <c r="QY535" s="57"/>
      <c r="QZ535" s="57"/>
      <c r="RA535" s="57"/>
      <c r="RB535" s="57"/>
      <c r="RC535" s="57"/>
      <c r="RD535" s="57"/>
      <c r="RE535" s="57"/>
      <c r="RF535" s="57"/>
      <c r="RG535" s="57"/>
      <c r="RH535" s="57"/>
      <c r="RI535" s="57"/>
      <c r="RJ535" s="57"/>
      <c r="RK535" s="57"/>
      <c r="RL535" s="57"/>
      <c r="RM535" s="57"/>
      <c r="RN535" s="57"/>
      <c r="RO535" s="57"/>
      <c r="RP535" s="57"/>
      <c r="RQ535" s="57"/>
      <c r="RR535" s="57"/>
      <c r="RS535" s="57"/>
      <c r="RT535" s="57"/>
      <c r="RU535" s="57"/>
      <c r="RV535" s="57"/>
      <c r="RW535" s="57"/>
      <c r="RX535" s="57"/>
      <c r="RY535" s="57"/>
      <c r="RZ535" s="57"/>
      <c r="SA535" s="57"/>
      <c r="SB535" s="57"/>
      <c r="SC535" s="57"/>
      <c r="SD535" s="57"/>
      <c r="SE535" s="57"/>
      <c r="SF535" s="57"/>
      <c r="SG535" s="57"/>
      <c r="SH535" s="57"/>
      <c r="SI535" s="57"/>
      <c r="SJ535" s="57"/>
      <c r="SK535" s="57"/>
      <c r="SL535" s="57"/>
      <c r="SM535" s="57"/>
      <c r="SN535" s="57"/>
      <c r="SO535" s="57"/>
      <c r="SP535" s="57"/>
      <c r="SQ535" s="57"/>
      <c r="SR535" s="57"/>
      <c r="SS535" s="57"/>
      <c r="ST535" s="57"/>
      <c r="SU535" s="57"/>
      <c r="SV535" s="57"/>
      <c r="SW535" s="57"/>
      <c r="SX535" s="57"/>
      <c r="SY535" s="57"/>
      <c r="SZ535" s="57"/>
      <c r="TA535" s="57"/>
      <c r="TB535" s="57"/>
      <c r="TC535" s="57"/>
      <c r="TD535" s="57"/>
      <c r="TE535" s="57"/>
      <c r="TF535" s="57"/>
      <c r="TG535" s="57"/>
      <c r="TH535" s="57"/>
      <c r="TI535" s="57"/>
      <c r="TJ535" s="57"/>
      <c r="TK535" s="57"/>
      <c r="TL535" s="57"/>
      <c r="TM535" s="57"/>
      <c r="TN535" s="57"/>
      <c r="TO535" s="57"/>
      <c r="TP535" s="57"/>
      <c r="TQ535" s="57"/>
      <c r="TR535" s="57"/>
      <c r="TS535" s="57"/>
      <c r="TT535" s="57"/>
      <c r="TU535" s="57"/>
      <c r="TV535" s="57"/>
      <c r="TW535" s="57"/>
      <c r="TX535" s="57"/>
      <c r="TY535" s="57"/>
      <c r="TZ535" s="57"/>
      <c r="UA535" s="57"/>
      <c r="UB535" s="57"/>
      <c r="UC535" s="57"/>
      <c r="UD535" s="57"/>
      <c r="UE535" s="57"/>
      <c r="UF535" s="57"/>
      <c r="UG535" s="57"/>
      <c r="UH535" s="57"/>
      <c r="UI535" s="57"/>
      <c r="UJ535" s="57"/>
      <c r="UK535" s="57"/>
      <c r="UL535" s="57"/>
      <c r="UM535" s="57"/>
      <c r="UN535" s="57"/>
      <c r="UO535" s="57"/>
      <c r="UP535" s="57"/>
      <c r="UQ535" s="57"/>
      <c r="UR535" s="57"/>
      <c r="US535" s="57"/>
      <c r="UT535" s="57"/>
      <c r="UU535" s="57"/>
      <c r="UV535" s="57"/>
      <c r="UW535" s="57"/>
      <c r="UX535" s="57"/>
      <c r="UY535" s="57"/>
      <c r="UZ535" s="57"/>
      <c r="VA535" s="57"/>
      <c r="VB535" s="57"/>
      <c r="VC535" s="57"/>
      <c r="VD535" s="57"/>
      <c r="VE535" s="57"/>
      <c r="VF535" s="57"/>
      <c r="VG535" s="57"/>
      <c r="VH535" s="57"/>
      <c r="VI535" s="57"/>
      <c r="VJ535" s="57"/>
      <c r="VK535" s="57"/>
      <c r="VL535" s="57"/>
      <c r="VM535" s="57"/>
      <c r="VN535" s="57"/>
      <c r="VO535" s="57"/>
      <c r="VP535" s="57"/>
      <c r="VQ535" s="57"/>
      <c r="VR535" s="57"/>
      <c r="VS535" s="57"/>
      <c r="VT535" s="57"/>
      <c r="VU535" s="57"/>
      <c r="VV535" s="57"/>
      <c r="VW535" s="57"/>
      <c r="VX535" s="57"/>
      <c r="VY535" s="57"/>
      <c r="VZ535" s="57"/>
      <c r="WA535" s="57"/>
      <c r="WB535" s="57"/>
      <c r="WC535" s="57"/>
      <c r="WD535" s="57"/>
      <c r="WE535" s="57"/>
      <c r="WF535" s="57"/>
      <c r="WG535" s="57"/>
      <c r="WH535" s="57"/>
      <c r="WI535" s="57"/>
      <c r="WJ535" s="57"/>
      <c r="WK535" s="57"/>
      <c r="WL535" s="57"/>
      <c r="WM535" s="57"/>
      <c r="WN535" s="57"/>
      <c r="WO535" s="57"/>
      <c r="WP535" s="57"/>
      <c r="WQ535" s="57"/>
      <c r="WR535" s="57"/>
      <c r="WS535" s="57"/>
      <c r="WT535" s="57"/>
      <c r="WU535" s="57"/>
      <c r="WV535" s="57"/>
      <c r="WW535" s="57"/>
      <c r="WX535" s="57"/>
      <c r="WY535" s="57"/>
      <c r="WZ535" s="57"/>
      <c r="XA535" s="57"/>
      <c r="XB535" s="57"/>
      <c r="XC535" s="57"/>
      <c r="XD535" s="57"/>
      <c r="XE535" s="57"/>
      <c r="XF535" s="57"/>
      <c r="XG535" s="57"/>
      <c r="XH535" s="57"/>
      <c r="XI535" s="57"/>
      <c r="XJ535" s="57"/>
      <c r="XK535" s="57"/>
      <c r="XL535" s="57"/>
      <c r="XM535" s="57"/>
      <c r="XN535" s="57"/>
      <c r="XO535" s="57"/>
      <c r="XP535" s="57"/>
      <c r="XQ535" s="57"/>
      <c r="XR535" s="57"/>
      <c r="XS535" s="57"/>
      <c r="XT535" s="57"/>
      <c r="XU535" s="57"/>
      <c r="XV535" s="57"/>
      <c r="XW535" s="57"/>
    </row>
    <row r="536">
      <c r="AI536" s="57"/>
      <c r="BR536" s="57"/>
      <c r="DA536" s="57"/>
      <c r="EJ536" s="57"/>
      <c r="EK536" s="57"/>
      <c r="EL536" s="57"/>
      <c r="EM536" s="57"/>
      <c r="EN536" s="57"/>
      <c r="EO536" s="57"/>
      <c r="EP536" s="57"/>
      <c r="EQ536" s="57"/>
      <c r="ER536" s="57"/>
      <c r="ES536" s="57"/>
      <c r="ET536" s="57"/>
      <c r="EU536" s="57"/>
      <c r="EV536" s="57"/>
      <c r="EW536" s="57"/>
      <c r="EX536" s="57"/>
      <c r="EY536" s="57"/>
      <c r="EZ536" s="57"/>
      <c r="FA536" s="57"/>
      <c r="FB536" s="57"/>
      <c r="FC536" s="57"/>
      <c r="FD536" s="57"/>
      <c r="FE536" s="57"/>
      <c r="FF536" s="57"/>
      <c r="FG536" s="57"/>
      <c r="FH536" s="57"/>
      <c r="FI536" s="57"/>
      <c r="FJ536" s="57"/>
      <c r="FK536" s="57"/>
      <c r="FL536" s="57"/>
      <c r="FM536" s="57"/>
      <c r="FN536" s="57"/>
      <c r="FO536" s="57"/>
      <c r="FP536" s="57"/>
      <c r="FQ536" s="57"/>
      <c r="FR536" s="57"/>
      <c r="FS536" s="57"/>
      <c r="FT536" s="57"/>
      <c r="FU536" s="57"/>
      <c r="FV536" s="57"/>
      <c r="FW536" s="57"/>
      <c r="FX536" s="57"/>
      <c r="FY536" s="57"/>
      <c r="FZ536" s="57"/>
      <c r="GA536" s="57"/>
      <c r="GB536" s="57"/>
      <c r="GC536" s="57"/>
      <c r="GD536" s="57"/>
      <c r="GE536" s="57"/>
      <c r="GF536" s="57"/>
      <c r="GG536" s="57"/>
      <c r="GH536" s="57"/>
      <c r="GI536" s="57"/>
      <c r="GJ536" s="57"/>
      <c r="GK536" s="57"/>
      <c r="GL536" s="57"/>
      <c r="GM536" s="57"/>
      <c r="GN536" s="57"/>
      <c r="GO536" s="57"/>
      <c r="GP536" s="57"/>
      <c r="GQ536" s="57"/>
      <c r="GR536" s="57"/>
      <c r="GS536" s="57"/>
      <c r="GT536" s="57"/>
      <c r="GU536" s="57"/>
      <c r="GV536" s="57"/>
      <c r="GW536" s="57"/>
      <c r="GX536" s="57"/>
      <c r="GY536" s="57"/>
      <c r="GZ536" s="57"/>
      <c r="HA536" s="57"/>
      <c r="HB536" s="57"/>
      <c r="HC536" s="57"/>
      <c r="HD536" s="57"/>
      <c r="HE536" s="57"/>
      <c r="HF536" s="57"/>
      <c r="HG536" s="57"/>
      <c r="HH536" s="57"/>
      <c r="HI536" s="57"/>
      <c r="HJ536" s="57"/>
      <c r="HK536" s="57"/>
      <c r="HL536" s="57"/>
      <c r="HM536" s="57"/>
      <c r="HN536" s="57"/>
      <c r="HO536" s="57"/>
      <c r="HP536" s="57"/>
      <c r="HQ536" s="57"/>
      <c r="HR536" s="57"/>
      <c r="HS536" s="57"/>
      <c r="HT536" s="57"/>
      <c r="HU536" s="57"/>
      <c r="HV536" s="57"/>
      <c r="HW536" s="57"/>
      <c r="HX536" s="57"/>
      <c r="HY536" s="57"/>
      <c r="HZ536" s="57"/>
      <c r="IA536" s="57"/>
      <c r="IB536" s="57"/>
      <c r="IC536" s="57"/>
      <c r="ID536" s="57"/>
      <c r="IE536" s="57"/>
      <c r="IF536" s="57"/>
      <c r="IG536" s="57"/>
      <c r="IH536" s="57"/>
      <c r="II536" s="57"/>
      <c r="IJ536" s="57"/>
      <c r="IK536" s="57"/>
      <c r="IL536" s="57"/>
      <c r="IM536" s="57"/>
      <c r="IN536" s="57"/>
      <c r="IO536" s="57"/>
      <c r="IP536" s="57"/>
      <c r="IQ536" s="57"/>
      <c r="IR536" s="57"/>
      <c r="IS536" s="57"/>
      <c r="IT536" s="57"/>
      <c r="IU536" s="57"/>
      <c r="IV536" s="57"/>
      <c r="IW536" s="57"/>
      <c r="IX536" s="57"/>
      <c r="IY536" s="57"/>
      <c r="IZ536" s="57"/>
      <c r="JA536" s="57"/>
      <c r="JB536" s="57"/>
      <c r="JC536" s="57"/>
      <c r="JD536" s="57"/>
      <c r="JE536" s="57"/>
      <c r="JF536" s="57"/>
      <c r="JG536" s="57"/>
      <c r="JH536" s="57"/>
      <c r="JI536" s="57"/>
      <c r="JJ536" s="57"/>
      <c r="JK536" s="57"/>
      <c r="JL536" s="57"/>
      <c r="JM536" s="57"/>
      <c r="JN536" s="57"/>
      <c r="JO536" s="57"/>
      <c r="JP536" s="57"/>
      <c r="JQ536" s="57"/>
      <c r="JR536" s="57"/>
      <c r="JS536" s="57"/>
      <c r="JT536" s="57"/>
      <c r="JU536" s="57"/>
      <c r="JV536" s="57"/>
      <c r="JW536" s="57"/>
      <c r="JX536" s="57"/>
      <c r="JY536" s="57"/>
      <c r="JZ536" s="57"/>
      <c r="KA536" s="57"/>
      <c r="KB536" s="57"/>
      <c r="KC536" s="57"/>
      <c r="KD536" s="57"/>
      <c r="KE536" s="57"/>
      <c r="KF536" s="57"/>
      <c r="KG536" s="57"/>
      <c r="KH536" s="57"/>
      <c r="KI536" s="57"/>
      <c r="KJ536" s="57"/>
      <c r="KK536" s="57"/>
      <c r="KL536" s="57"/>
      <c r="KM536" s="57"/>
      <c r="KN536" s="57"/>
      <c r="KO536" s="57"/>
      <c r="KP536" s="57"/>
      <c r="KQ536" s="57"/>
      <c r="KR536" s="57"/>
      <c r="KS536" s="57"/>
      <c r="KT536" s="57"/>
      <c r="KU536" s="57"/>
      <c r="KV536" s="57"/>
      <c r="KW536" s="57"/>
      <c r="KX536" s="57"/>
      <c r="KY536" s="57"/>
      <c r="KZ536" s="57"/>
      <c r="LA536" s="57"/>
      <c r="LB536" s="57"/>
      <c r="LC536" s="57"/>
      <c r="LD536" s="57"/>
      <c r="LE536" s="57"/>
      <c r="LF536" s="57"/>
      <c r="LG536" s="57"/>
      <c r="LH536" s="57"/>
      <c r="LI536" s="57"/>
      <c r="LJ536" s="57"/>
      <c r="LK536" s="57"/>
      <c r="LL536" s="57"/>
      <c r="LM536" s="57"/>
      <c r="LN536" s="57"/>
      <c r="LO536" s="57"/>
      <c r="LP536" s="57"/>
      <c r="LQ536" s="57"/>
      <c r="LR536" s="57"/>
      <c r="LS536" s="57"/>
      <c r="LT536" s="57"/>
      <c r="LU536" s="57"/>
      <c r="LV536" s="57"/>
      <c r="LW536" s="57"/>
      <c r="LX536" s="57"/>
      <c r="LY536" s="57"/>
      <c r="LZ536" s="57"/>
      <c r="MA536" s="57"/>
      <c r="MB536" s="57"/>
      <c r="MC536" s="57"/>
      <c r="MD536" s="57"/>
      <c r="ME536" s="57"/>
      <c r="MF536" s="57"/>
      <c r="MG536" s="57"/>
      <c r="MH536" s="57"/>
      <c r="MI536" s="57"/>
      <c r="MJ536" s="57"/>
      <c r="MK536" s="57"/>
      <c r="ML536" s="57"/>
      <c r="MM536" s="57"/>
      <c r="MN536" s="57"/>
      <c r="MO536" s="57"/>
      <c r="MP536" s="57"/>
      <c r="MQ536" s="57"/>
      <c r="MR536" s="57"/>
      <c r="MS536" s="57"/>
      <c r="MT536" s="57"/>
      <c r="MU536" s="57"/>
      <c r="MV536" s="57"/>
      <c r="MW536" s="57"/>
      <c r="MX536" s="57"/>
      <c r="MY536" s="57"/>
      <c r="MZ536" s="57"/>
      <c r="NA536" s="57"/>
      <c r="NB536" s="57"/>
      <c r="NC536" s="57"/>
      <c r="ND536" s="57"/>
      <c r="NE536" s="57"/>
      <c r="NF536" s="57"/>
      <c r="NG536" s="57"/>
      <c r="NH536" s="57"/>
      <c r="NI536" s="57"/>
      <c r="NJ536" s="57"/>
      <c r="NK536" s="57"/>
      <c r="NL536" s="57"/>
      <c r="NM536" s="57"/>
      <c r="NN536" s="57"/>
      <c r="NO536" s="57"/>
      <c r="NP536" s="57"/>
      <c r="NQ536" s="57"/>
      <c r="NR536" s="57"/>
      <c r="NS536" s="57"/>
      <c r="NT536" s="57"/>
      <c r="NU536" s="57"/>
      <c r="NV536" s="57"/>
      <c r="NW536" s="57"/>
      <c r="NX536" s="57"/>
      <c r="NY536" s="57"/>
      <c r="NZ536" s="57"/>
      <c r="OA536" s="57"/>
      <c r="OB536" s="57"/>
      <c r="OC536" s="57"/>
      <c r="OD536" s="57"/>
      <c r="OE536" s="57"/>
      <c r="OF536" s="57"/>
      <c r="OG536" s="57"/>
      <c r="OH536" s="57"/>
      <c r="OI536" s="57"/>
      <c r="OJ536" s="57"/>
      <c r="OK536" s="57"/>
      <c r="OL536" s="57"/>
      <c r="OM536" s="57"/>
      <c r="ON536" s="57"/>
      <c r="OO536" s="57"/>
      <c r="OP536" s="57"/>
      <c r="OQ536" s="57"/>
      <c r="OR536" s="57"/>
      <c r="OS536" s="57"/>
      <c r="OT536" s="57"/>
      <c r="OU536" s="57"/>
      <c r="OV536" s="57"/>
      <c r="OW536" s="57"/>
      <c r="OX536" s="57"/>
      <c r="OY536" s="57"/>
      <c r="OZ536" s="57"/>
      <c r="PA536" s="57"/>
      <c r="PB536" s="57"/>
      <c r="PC536" s="57"/>
      <c r="PD536" s="57"/>
      <c r="PE536" s="57"/>
      <c r="PF536" s="57"/>
      <c r="PG536" s="57"/>
      <c r="PH536" s="57"/>
      <c r="PI536" s="57"/>
      <c r="PJ536" s="57"/>
      <c r="PK536" s="57"/>
      <c r="PL536" s="57"/>
      <c r="PM536" s="57"/>
      <c r="PN536" s="57"/>
      <c r="PO536" s="57"/>
      <c r="PP536" s="57"/>
      <c r="PQ536" s="57"/>
      <c r="PR536" s="57"/>
      <c r="PS536" s="57"/>
      <c r="PT536" s="57"/>
      <c r="PU536" s="57"/>
      <c r="PV536" s="57"/>
      <c r="PW536" s="57"/>
      <c r="PX536" s="57"/>
      <c r="PY536" s="57"/>
      <c r="PZ536" s="57"/>
      <c r="QA536" s="57"/>
      <c r="QB536" s="57"/>
      <c r="QC536" s="57"/>
      <c r="QD536" s="57"/>
      <c r="QE536" s="57"/>
      <c r="QF536" s="57"/>
      <c r="QG536" s="57"/>
      <c r="QH536" s="57"/>
      <c r="QI536" s="57"/>
      <c r="QJ536" s="57"/>
      <c r="QK536" s="57"/>
      <c r="QL536" s="57"/>
      <c r="QM536" s="57"/>
      <c r="QN536" s="57"/>
      <c r="QO536" s="57"/>
      <c r="QP536" s="57"/>
      <c r="QQ536" s="57"/>
      <c r="QR536" s="57"/>
      <c r="QS536" s="57"/>
      <c r="QT536" s="57"/>
      <c r="QU536" s="57"/>
      <c r="QV536" s="57"/>
      <c r="QW536" s="57"/>
      <c r="QX536" s="57"/>
      <c r="QY536" s="57"/>
      <c r="QZ536" s="57"/>
      <c r="RA536" s="57"/>
      <c r="RB536" s="57"/>
      <c r="RC536" s="57"/>
      <c r="RD536" s="57"/>
      <c r="RE536" s="57"/>
      <c r="RF536" s="57"/>
      <c r="RG536" s="57"/>
      <c r="RH536" s="57"/>
      <c r="RI536" s="57"/>
      <c r="RJ536" s="57"/>
      <c r="RK536" s="57"/>
      <c r="RL536" s="57"/>
      <c r="RM536" s="57"/>
      <c r="RN536" s="57"/>
      <c r="RO536" s="57"/>
      <c r="RP536" s="57"/>
      <c r="RQ536" s="57"/>
      <c r="RR536" s="57"/>
      <c r="RS536" s="57"/>
      <c r="RT536" s="57"/>
      <c r="RU536" s="57"/>
      <c r="RV536" s="57"/>
      <c r="RW536" s="57"/>
      <c r="RX536" s="57"/>
      <c r="RY536" s="57"/>
      <c r="RZ536" s="57"/>
      <c r="SA536" s="57"/>
      <c r="SB536" s="57"/>
      <c r="SC536" s="57"/>
      <c r="SD536" s="57"/>
      <c r="SE536" s="57"/>
      <c r="SF536" s="57"/>
      <c r="SG536" s="57"/>
      <c r="SH536" s="57"/>
      <c r="SI536" s="57"/>
      <c r="SJ536" s="57"/>
      <c r="SK536" s="57"/>
      <c r="SL536" s="57"/>
      <c r="SM536" s="57"/>
      <c r="SN536" s="57"/>
      <c r="SO536" s="57"/>
      <c r="SP536" s="57"/>
      <c r="SQ536" s="57"/>
      <c r="SR536" s="57"/>
      <c r="SS536" s="57"/>
      <c r="ST536" s="57"/>
      <c r="SU536" s="57"/>
      <c r="SV536" s="57"/>
      <c r="SW536" s="57"/>
      <c r="SX536" s="57"/>
      <c r="SY536" s="57"/>
      <c r="SZ536" s="57"/>
      <c r="TA536" s="57"/>
      <c r="TB536" s="57"/>
      <c r="TC536" s="57"/>
      <c r="TD536" s="57"/>
      <c r="TE536" s="57"/>
      <c r="TF536" s="57"/>
      <c r="TG536" s="57"/>
      <c r="TH536" s="57"/>
      <c r="TI536" s="57"/>
      <c r="TJ536" s="57"/>
      <c r="TK536" s="57"/>
      <c r="TL536" s="57"/>
      <c r="TM536" s="57"/>
      <c r="TN536" s="57"/>
      <c r="TO536" s="57"/>
      <c r="TP536" s="57"/>
      <c r="TQ536" s="57"/>
      <c r="TR536" s="57"/>
      <c r="TS536" s="57"/>
      <c r="TT536" s="57"/>
      <c r="TU536" s="57"/>
      <c r="TV536" s="57"/>
      <c r="TW536" s="57"/>
      <c r="TX536" s="57"/>
      <c r="TY536" s="57"/>
      <c r="TZ536" s="57"/>
      <c r="UA536" s="57"/>
      <c r="UB536" s="57"/>
      <c r="UC536" s="57"/>
      <c r="UD536" s="57"/>
      <c r="UE536" s="57"/>
      <c r="UF536" s="57"/>
      <c r="UG536" s="57"/>
      <c r="UH536" s="57"/>
      <c r="UI536" s="57"/>
      <c r="UJ536" s="57"/>
      <c r="UK536" s="57"/>
      <c r="UL536" s="57"/>
      <c r="UM536" s="57"/>
      <c r="UN536" s="57"/>
      <c r="UO536" s="57"/>
      <c r="UP536" s="57"/>
      <c r="UQ536" s="57"/>
      <c r="UR536" s="57"/>
      <c r="US536" s="57"/>
      <c r="UT536" s="57"/>
      <c r="UU536" s="57"/>
      <c r="UV536" s="57"/>
      <c r="UW536" s="57"/>
      <c r="UX536" s="57"/>
      <c r="UY536" s="57"/>
      <c r="UZ536" s="57"/>
      <c r="VA536" s="57"/>
      <c r="VB536" s="57"/>
      <c r="VC536" s="57"/>
      <c r="VD536" s="57"/>
      <c r="VE536" s="57"/>
      <c r="VF536" s="57"/>
      <c r="VG536" s="57"/>
      <c r="VH536" s="57"/>
      <c r="VI536" s="57"/>
      <c r="VJ536" s="57"/>
      <c r="VK536" s="57"/>
      <c r="VL536" s="57"/>
      <c r="VM536" s="57"/>
      <c r="VN536" s="57"/>
      <c r="VO536" s="57"/>
      <c r="VP536" s="57"/>
      <c r="VQ536" s="57"/>
      <c r="VR536" s="57"/>
      <c r="VS536" s="57"/>
      <c r="VT536" s="57"/>
      <c r="VU536" s="57"/>
      <c r="VV536" s="57"/>
      <c r="VW536" s="57"/>
      <c r="VX536" s="57"/>
      <c r="VY536" s="57"/>
      <c r="VZ536" s="57"/>
      <c r="WA536" s="57"/>
      <c r="WB536" s="57"/>
      <c r="WC536" s="57"/>
      <c r="WD536" s="57"/>
      <c r="WE536" s="57"/>
      <c r="WF536" s="57"/>
      <c r="WG536" s="57"/>
      <c r="WH536" s="57"/>
      <c r="WI536" s="57"/>
      <c r="WJ536" s="57"/>
      <c r="WK536" s="57"/>
      <c r="WL536" s="57"/>
      <c r="WM536" s="57"/>
      <c r="WN536" s="57"/>
      <c r="WO536" s="57"/>
      <c r="WP536" s="57"/>
      <c r="WQ536" s="57"/>
      <c r="WR536" s="57"/>
      <c r="WS536" s="57"/>
      <c r="WT536" s="57"/>
      <c r="WU536" s="57"/>
      <c r="WV536" s="57"/>
      <c r="WW536" s="57"/>
      <c r="WX536" s="57"/>
      <c r="WY536" s="57"/>
      <c r="WZ536" s="57"/>
      <c r="XA536" s="57"/>
      <c r="XB536" s="57"/>
      <c r="XC536" s="57"/>
      <c r="XD536" s="57"/>
      <c r="XE536" s="57"/>
      <c r="XF536" s="57"/>
      <c r="XG536" s="57"/>
      <c r="XH536" s="57"/>
      <c r="XI536" s="57"/>
      <c r="XJ536" s="57"/>
      <c r="XK536" s="57"/>
      <c r="XL536" s="57"/>
      <c r="XM536" s="57"/>
      <c r="XN536" s="57"/>
      <c r="XO536" s="57"/>
      <c r="XP536" s="57"/>
      <c r="XQ536" s="57"/>
      <c r="XR536" s="57"/>
      <c r="XS536" s="57"/>
      <c r="XT536" s="57"/>
      <c r="XU536" s="57"/>
      <c r="XV536" s="57"/>
      <c r="XW536" s="57"/>
    </row>
    <row r="537">
      <c r="AI537" s="57"/>
      <c r="BR537" s="57"/>
      <c r="DA537" s="57"/>
      <c r="EJ537" s="57"/>
      <c r="EK537" s="57"/>
      <c r="EL537" s="57"/>
      <c r="EM537" s="57"/>
      <c r="EN537" s="57"/>
      <c r="EO537" s="57"/>
      <c r="EP537" s="57"/>
      <c r="EQ537" s="57"/>
      <c r="ER537" s="57"/>
      <c r="ES537" s="57"/>
      <c r="ET537" s="57"/>
      <c r="EU537" s="57"/>
      <c r="EV537" s="57"/>
      <c r="EW537" s="57"/>
      <c r="EX537" s="57"/>
      <c r="EY537" s="57"/>
      <c r="EZ537" s="57"/>
      <c r="FA537" s="57"/>
      <c r="FB537" s="57"/>
      <c r="FC537" s="57"/>
      <c r="FD537" s="57"/>
      <c r="FE537" s="57"/>
      <c r="FF537" s="57"/>
      <c r="FG537" s="57"/>
      <c r="FH537" s="57"/>
      <c r="FI537" s="57"/>
      <c r="FJ537" s="57"/>
      <c r="FK537" s="57"/>
      <c r="FL537" s="57"/>
      <c r="FM537" s="57"/>
      <c r="FN537" s="57"/>
      <c r="FO537" s="57"/>
      <c r="FP537" s="57"/>
      <c r="FQ537" s="57"/>
      <c r="FR537" s="57"/>
      <c r="FS537" s="57"/>
      <c r="FT537" s="57"/>
      <c r="FU537" s="57"/>
      <c r="FV537" s="57"/>
      <c r="FW537" s="57"/>
      <c r="FX537" s="57"/>
      <c r="FY537" s="57"/>
      <c r="FZ537" s="57"/>
      <c r="GA537" s="57"/>
      <c r="GB537" s="57"/>
      <c r="GC537" s="57"/>
      <c r="GD537" s="57"/>
      <c r="GE537" s="57"/>
      <c r="GF537" s="57"/>
      <c r="GG537" s="57"/>
      <c r="GH537" s="57"/>
      <c r="GI537" s="57"/>
      <c r="GJ537" s="57"/>
      <c r="GK537" s="57"/>
      <c r="GL537" s="57"/>
      <c r="GM537" s="57"/>
      <c r="GN537" s="57"/>
      <c r="GO537" s="57"/>
      <c r="GP537" s="57"/>
      <c r="GQ537" s="57"/>
      <c r="GR537" s="57"/>
      <c r="GS537" s="57"/>
      <c r="GT537" s="57"/>
      <c r="GU537" s="57"/>
      <c r="GV537" s="57"/>
      <c r="GW537" s="57"/>
      <c r="GX537" s="57"/>
      <c r="GY537" s="57"/>
      <c r="GZ537" s="57"/>
      <c r="HA537" s="57"/>
      <c r="HB537" s="57"/>
      <c r="HC537" s="57"/>
      <c r="HD537" s="57"/>
      <c r="HE537" s="57"/>
      <c r="HF537" s="57"/>
      <c r="HG537" s="57"/>
      <c r="HH537" s="57"/>
      <c r="HI537" s="57"/>
      <c r="HJ537" s="57"/>
      <c r="HK537" s="57"/>
      <c r="HL537" s="57"/>
      <c r="HM537" s="57"/>
      <c r="HN537" s="57"/>
      <c r="HO537" s="57"/>
      <c r="HP537" s="57"/>
      <c r="HQ537" s="57"/>
      <c r="HR537" s="57"/>
      <c r="HS537" s="57"/>
      <c r="HT537" s="57"/>
      <c r="HU537" s="57"/>
      <c r="HV537" s="57"/>
      <c r="HW537" s="57"/>
      <c r="HX537" s="57"/>
      <c r="HY537" s="57"/>
      <c r="HZ537" s="57"/>
      <c r="IA537" s="57"/>
      <c r="IB537" s="57"/>
      <c r="IC537" s="57"/>
      <c r="ID537" s="57"/>
      <c r="IE537" s="57"/>
      <c r="IF537" s="57"/>
      <c r="IG537" s="57"/>
      <c r="IH537" s="57"/>
      <c r="II537" s="57"/>
      <c r="IJ537" s="57"/>
      <c r="IK537" s="57"/>
      <c r="IL537" s="57"/>
      <c r="IM537" s="57"/>
      <c r="IN537" s="57"/>
      <c r="IO537" s="57"/>
      <c r="IP537" s="57"/>
      <c r="IQ537" s="57"/>
      <c r="IR537" s="57"/>
      <c r="IS537" s="57"/>
      <c r="IT537" s="57"/>
      <c r="IU537" s="57"/>
      <c r="IV537" s="57"/>
      <c r="IW537" s="57"/>
      <c r="IX537" s="57"/>
      <c r="IY537" s="57"/>
      <c r="IZ537" s="57"/>
      <c r="JA537" s="57"/>
      <c r="JB537" s="57"/>
      <c r="JC537" s="57"/>
      <c r="JD537" s="57"/>
      <c r="JE537" s="57"/>
      <c r="JF537" s="57"/>
      <c r="JG537" s="57"/>
      <c r="JH537" s="57"/>
      <c r="JI537" s="57"/>
      <c r="JJ537" s="57"/>
      <c r="JK537" s="57"/>
      <c r="JL537" s="57"/>
      <c r="JM537" s="57"/>
      <c r="JN537" s="57"/>
      <c r="JO537" s="57"/>
      <c r="JP537" s="57"/>
      <c r="JQ537" s="57"/>
      <c r="JR537" s="57"/>
      <c r="JS537" s="57"/>
      <c r="JT537" s="57"/>
      <c r="JU537" s="57"/>
      <c r="JV537" s="57"/>
      <c r="JW537" s="57"/>
      <c r="JX537" s="57"/>
      <c r="JY537" s="57"/>
      <c r="JZ537" s="57"/>
      <c r="KA537" s="57"/>
      <c r="KB537" s="57"/>
      <c r="KC537" s="57"/>
      <c r="KD537" s="57"/>
      <c r="KE537" s="57"/>
      <c r="KF537" s="57"/>
      <c r="KG537" s="57"/>
      <c r="KH537" s="57"/>
      <c r="KI537" s="57"/>
      <c r="KJ537" s="57"/>
      <c r="KK537" s="57"/>
      <c r="KL537" s="57"/>
      <c r="KM537" s="57"/>
      <c r="KN537" s="57"/>
      <c r="KO537" s="57"/>
      <c r="KP537" s="57"/>
      <c r="KQ537" s="57"/>
      <c r="KR537" s="57"/>
      <c r="KS537" s="57"/>
      <c r="KT537" s="57"/>
      <c r="KU537" s="57"/>
      <c r="KV537" s="57"/>
      <c r="KW537" s="57"/>
      <c r="KX537" s="57"/>
      <c r="KY537" s="57"/>
      <c r="KZ537" s="57"/>
      <c r="LA537" s="57"/>
      <c r="LB537" s="57"/>
      <c r="LC537" s="57"/>
      <c r="LD537" s="57"/>
      <c r="LE537" s="57"/>
      <c r="LF537" s="57"/>
      <c r="LG537" s="57"/>
      <c r="LH537" s="57"/>
      <c r="LI537" s="57"/>
      <c r="LJ537" s="57"/>
      <c r="LK537" s="57"/>
      <c r="LL537" s="57"/>
      <c r="LM537" s="57"/>
      <c r="LN537" s="57"/>
      <c r="LO537" s="57"/>
      <c r="LP537" s="57"/>
      <c r="LQ537" s="57"/>
      <c r="LR537" s="57"/>
      <c r="LS537" s="57"/>
      <c r="LT537" s="57"/>
      <c r="LU537" s="57"/>
      <c r="LV537" s="57"/>
      <c r="LW537" s="57"/>
      <c r="LX537" s="57"/>
      <c r="LY537" s="57"/>
      <c r="LZ537" s="57"/>
      <c r="MA537" s="57"/>
      <c r="MB537" s="57"/>
      <c r="MC537" s="57"/>
      <c r="MD537" s="57"/>
      <c r="ME537" s="57"/>
      <c r="MF537" s="57"/>
      <c r="MG537" s="57"/>
      <c r="MH537" s="57"/>
      <c r="MI537" s="57"/>
      <c r="MJ537" s="57"/>
      <c r="MK537" s="57"/>
      <c r="ML537" s="57"/>
      <c r="MM537" s="57"/>
      <c r="MN537" s="57"/>
      <c r="MO537" s="57"/>
      <c r="MP537" s="57"/>
      <c r="MQ537" s="57"/>
      <c r="MR537" s="57"/>
      <c r="MS537" s="57"/>
      <c r="MT537" s="57"/>
      <c r="MU537" s="57"/>
      <c r="MV537" s="57"/>
      <c r="MW537" s="57"/>
      <c r="MX537" s="57"/>
      <c r="MY537" s="57"/>
      <c r="MZ537" s="57"/>
      <c r="NA537" s="57"/>
      <c r="NB537" s="57"/>
      <c r="NC537" s="57"/>
      <c r="ND537" s="57"/>
      <c r="NE537" s="57"/>
      <c r="NF537" s="57"/>
      <c r="NG537" s="57"/>
      <c r="NH537" s="57"/>
      <c r="NI537" s="57"/>
      <c r="NJ537" s="57"/>
      <c r="NK537" s="57"/>
      <c r="NL537" s="57"/>
      <c r="NM537" s="57"/>
      <c r="NN537" s="57"/>
      <c r="NO537" s="57"/>
      <c r="NP537" s="57"/>
      <c r="NQ537" s="57"/>
      <c r="NR537" s="57"/>
      <c r="NS537" s="57"/>
      <c r="NT537" s="57"/>
      <c r="NU537" s="57"/>
      <c r="NV537" s="57"/>
      <c r="NW537" s="57"/>
      <c r="NX537" s="57"/>
      <c r="NY537" s="57"/>
      <c r="NZ537" s="57"/>
      <c r="OA537" s="57"/>
      <c r="OB537" s="57"/>
      <c r="OC537" s="57"/>
      <c r="OD537" s="57"/>
      <c r="OE537" s="57"/>
      <c r="OF537" s="57"/>
      <c r="OG537" s="57"/>
      <c r="OH537" s="57"/>
      <c r="OI537" s="57"/>
      <c r="OJ537" s="57"/>
      <c r="OK537" s="57"/>
      <c r="OL537" s="57"/>
      <c r="OM537" s="57"/>
      <c r="ON537" s="57"/>
      <c r="OO537" s="57"/>
      <c r="OP537" s="57"/>
      <c r="OQ537" s="57"/>
      <c r="OR537" s="57"/>
      <c r="OS537" s="57"/>
      <c r="OT537" s="57"/>
      <c r="OU537" s="57"/>
      <c r="OV537" s="57"/>
      <c r="OW537" s="57"/>
      <c r="OX537" s="57"/>
      <c r="OY537" s="57"/>
      <c r="OZ537" s="57"/>
      <c r="PA537" s="57"/>
      <c r="PB537" s="57"/>
      <c r="PC537" s="57"/>
      <c r="PD537" s="57"/>
      <c r="PE537" s="57"/>
      <c r="PF537" s="57"/>
      <c r="PG537" s="57"/>
      <c r="PH537" s="57"/>
      <c r="PI537" s="57"/>
      <c r="PJ537" s="57"/>
      <c r="PK537" s="57"/>
      <c r="PL537" s="57"/>
      <c r="PM537" s="57"/>
      <c r="PN537" s="57"/>
      <c r="PO537" s="57"/>
      <c r="PP537" s="57"/>
      <c r="PQ537" s="57"/>
      <c r="PR537" s="57"/>
      <c r="PS537" s="57"/>
      <c r="PT537" s="57"/>
      <c r="PU537" s="57"/>
      <c r="PV537" s="57"/>
      <c r="PW537" s="57"/>
      <c r="PX537" s="57"/>
      <c r="PY537" s="57"/>
      <c r="PZ537" s="57"/>
      <c r="QA537" s="57"/>
      <c r="QB537" s="57"/>
      <c r="QC537" s="57"/>
      <c r="QD537" s="57"/>
      <c r="QE537" s="57"/>
      <c r="QF537" s="57"/>
      <c r="QG537" s="57"/>
      <c r="QH537" s="57"/>
      <c r="QI537" s="57"/>
      <c r="QJ537" s="57"/>
      <c r="QK537" s="57"/>
      <c r="QL537" s="57"/>
      <c r="QM537" s="57"/>
      <c r="QN537" s="57"/>
      <c r="QO537" s="57"/>
      <c r="QP537" s="57"/>
      <c r="QQ537" s="57"/>
      <c r="QR537" s="57"/>
      <c r="QS537" s="57"/>
      <c r="QT537" s="57"/>
      <c r="QU537" s="57"/>
      <c r="QV537" s="57"/>
      <c r="QW537" s="57"/>
      <c r="QX537" s="57"/>
      <c r="QY537" s="57"/>
      <c r="QZ537" s="57"/>
      <c r="RA537" s="57"/>
      <c r="RB537" s="57"/>
      <c r="RC537" s="57"/>
      <c r="RD537" s="57"/>
      <c r="RE537" s="57"/>
      <c r="RF537" s="57"/>
      <c r="RG537" s="57"/>
      <c r="RH537" s="57"/>
      <c r="RI537" s="57"/>
      <c r="RJ537" s="57"/>
      <c r="RK537" s="57"/>
      <c r="RL537" s="57"/>
      <c r="RM537" s="57"/>
      <c r="RN537" s="57"/>
      <c r="RO537" s="57"/>
      <c r="RP537" s="57"/>
      <c r="RQ537" s="57"/>
      <c r="RR537" s="57"/>
      <c r="RS537" s="57"/>
      <c r="RT537" s="57"/>
      <c r="RU537" s="57"/>
      <c r="RV537" s="57"/>
      <c r="RW537" s="57"/>
      <c r="RX537" s="57"/>
      <c r="RY537" s="57"/>
      <c r="RZ537" s="57"/>
      <c r="SA537" s="57"/>
      <c r="SB537" s="57"/>
      <c r="SC537" s="57"/>
      <c r="SD537" s="57"/>
      <c r="SE537" s="57"/>
      <c r="SF537" s="57"/>
      <c r="SG537" s="57"/>
      <c r="SH537" s="57"/>
      <c r="SI537" s="57"/>
      <c r="SJ537" s="57"/>
      <c r="SK537" s="57"/>
      <c r="SL537" s="57"/>
      <c r="SM537" s="57"/>
      <c r="SN537" s="57"/>
      <c r="SO537" s="57"/>
      <c r="SP537" s="57"/>
      <c r="SQ537" s="57"/>
      <c r="SR537" s="57"/>
      <c r="SS537" s="57"/>
      <c r="ST537" s="57"/>
      <c r="SU537" s="57"/>
      <c r="SV537" s="57"/>
      <c r="SW537" s="57"/>
      <c r="SX537" s="57"/>
      <c r="SY537" s="57"/>
      <c r="SZ537" s="57"/>
      <c r="TA537" s="57"/>
      <c r="TB537" s="57"/>
      <c r="TC537" s="57"/>
      <c r="TD537" s="57"/>
      <c r="TE537" s="57"/>
      <c r="TF537" s="57"/>
      <c r="TG537" s="57"/>
      <c r="TH537" s="57"/>
      <c r="TI537" s="57"/>
      <c r="TJ537" s="57"/>
      <c r="TK537" s="57"/>
      <c r="TL537" s="57"/>
      <c r="TM537" s="57"/>
      <c r="TN537" s="57"/>
      <c r="TO537" s="57"/>
      <c r="TP537" s="57"/>
      <c r="TQ537" s="57"/>
      <c r="TR537" s="57"/>
      <c r="TS537" s="57"/>
      <c r="TT537" s="57"/>
      <c r="TU537" s="57"/>
      <c r="TV537" s="57"/>
      <c r="TW537" s="57"/>
      <c r="TX537" s="57"/>
      <c r="TY537" s="57"/>
      <c r="TZ537" s="57"/>
      <c r="UA537" s="57"/>
      <c r="UB537" s="57"/>
      <c r="UC537" s="57"/>
      <c r="UD537" s="57"/>
      <c r="UE537" s="57"/>
      <c r="UF537" s="57"/>
      <c r="UG537" s="57"/>
      <c r="UH537" s="57"/>
      <c r="UI537" s="57"/>
      <c r="UJ537" s="57"/>
      <c r="UK537" s="57"/>
      <c r="UL537" s="57"/>
      <c r="UM537" s="57"/>
      <c r="UN537" s="57"/>
      <c r="UO537" s="57"/>
      <c r="UP537" s="57"/>
      <c r="UQ537" s="57"/>
      <c r="UR537" s="57"/>
      <c r="US537" s="57"/>
      <c r="UT537" s="57"/>
      <c r="UU537" s="57"/>
      <c r="UV537" s="57"/>
      <c r="UW537" s="57"/>
      <c r="UX537" s="57"/>
      <c r="UY537" s="57"/>
      <c r="UZ537" s="57"/>
      <c r="VA537" s="57"/>
      <c r="VB537" s="57"/>
      <c r="VC537" s="57"/>
      <c r="VD537" s="57"/>
      <c r="VE537" s="57"/>
      <c r="VF537" s="57"/>
      <c r="VG537" s="57"/>
      <c r="VH537" s="57"/>
      <c r="VI537" s="57"/>
      <c r="VJ537" s="57"/>
      <c r="VK537" s="57"/>
      <c r="VL537" s="57"/>
      <c r="VM537" s="57"/>
      <c r="VN537" s="57"/>
      <c r="VO537" s="57"/>
      <c r="VP537" s="57"/>
      <c r="VQ537" s="57"/>
      <c r="VR537" s="57"/>
      <c r="VS537" s="57"/>
      <c r="VT537" s="57"/>
      <c r="VU537" s="57"/>
      <c r="VV537" s="57"/>
      <c r="VW537" s="57"/>
      <c r="VX537" s="57"/>
      <c r="VY537" s="57"/>
      <c r="VZ537" s="57"/>
      <c r="WA537" s="57"/>
      <c r="WB537" s="57"/>
      <c r="WC537" s="57"/>
      <c r="WD537" s="57"/>
      <c r="WE537" s="57"/>
      <c r="WF537" s="57"/>
      <c r="WG537" s="57"/>
      <c r="WH537" s="57"/>
      <c r="WI537" s="57"/>
      <c r="WJ537" s="57"/>
      <c r="WK537" s="57"/>
      <c r="WL537" s="57"/>
      <c r="WM537" s="57"/>
      <c r="WN537" s="57"/>
      <c r="WO537" s="57"/>
      <c r="WP537" s="57"/>
      <c r="WQ537" s="57"/>
      <c r="WR537" s="57"/>
      <c r="WS537" s="57"/>
      <c r="WT537" s="57"/>
      <c r="WU537" s="57"/>
      <c r="WV537" s="57"/>
      <c r="WW537" s="57"/>
      <c r="WX537" s="57"/>
      <c r="WY537" s="57"/>
      <c r="WZ537" s="57"/>
      <c r="XA537" s="57"/>
      <c r="XB537" s="57"/>
      <c r="XC537" s="57"/>
      <c r="XD537" s="57"/>
      <c r="XE537" s="57"/>
      <c r="XF537" s="57"/>
      <c r="XG537" s="57"/>
      <c r="XH537" s="57"/>
      <c r="XI537" s="57"/>
      <c r="XJ537" s="57"/>
      <c r="XK537" s="57"/>
      <c r="XL537" s="57"/>
      <c r="XM537" s="57"/>
      <c r="XN537" s="57"/>
      <c r="XO537" s="57"/>
      <c r="XP537" s="57"/>
      <c r="XQ537" s="57"/>
      <c r="XR537" s="57"/>
      <c r="XS537" s="57"/>
      <c r="XT537" s="57"/>
      <c r="XU537" s="57"/>
      <c r="XV537" s="57"/>
      <c r="XW537" s="57"/>
    </row>
    <row r="538">
      <c r="AI538" s="57"/>
      <c r="BR538" s="57"/>
      <c r="DA538" s="57"/>
      <c r="EJ538" s="57"/>
      <c r="EK538" s="57"/>
      <c r="EL538" s="57"/>
      <c r="EM538" s="57"/>
      <c r="EN538" s="57"/>
      <c r="EO538" s="57"/>
      <c r="EP538" s="57"/>
      <c r="EQ538" s="57"/>
      <c r="ER538" s="57"/>
      <c r="ES538" s="57"/>
      <c r="ET538" s="57"/>
      <c r="EU538" s="57"/>
      <c r="EV538" s="57"/>
      <c r="EW538" s="57"/>
      <c r="EX538" s="57"/>
      <c r="EY538" s="57"/>
      <c r="EZ538" s="57"/>
      <c r="FA538" s="57"/>
      <c r="FB538" s="57"/>
      <c r="FC538" s="57"/>
      <c r="FD538" s="57"/>
      <c r="FE538" s="57"/>
      <c r="FF538" s="57"/>
      <c r="FG538" s="57"/>
      <c r="FH538" s="57"/>
      <c r="FI538" s="57"/>
      <c r="FJ538" s="57"/>
      <c r="FK538" s="57"/>
      <c r="FL538" s="57"/>
      <c r="FM538" s="57"/>
      <c r="FN538" s="57"/>
      <c r="FO538" s="57"/>
      <c r="FP538" s="57"/>
      <c r="FQ538" s="57"/>
      <c r="FR538" s="57"/>
      <c r="FS538" s="57"/>
      <c r="FT538" s="57"/>
      <c r="FU538" s="57"/>
      <c r="FV538" s="57"/>
      <c r="FW538" s="57"/>
      <c r="FX538" s="57"/>
      <c r="FY538" s="57"/>
      <c r="FZ538" s="57"/>
      <c r="GA538" s="57"/>
      <c r="GB538" s="57"/>
      <c r="GC538" s="57"/>
      <c r="GD538" s="57"/>
      <c r="GE538" s="57"/>
      <c r="GF538" s="57"/>
      <c r="GG538" s="57"/>
      <c r="GH538" s="57"/>
      <c r="GI538" s="57"/>
      <c r="GJ538" s="57"/>
      <c r="GK538" s="57"/>
      <c r="GL538" s="57"/>
      <c r="GM538" s="57"/>
      <c r="GN538" s="57"/>
      <c r="GO538" s="57"/>
      <c r="GP538" s="57"/>
      <c r="GQ538" s="57"/>
      <c r="GR538" s="57"/>
      <c r="GS538" s="57"/>
      <c r="GT538" s="57"/>
      <c r="GU538" s="57"/>
      <c r="GV538" s="57"/>
      <c r="GW538" s="57"/>
      <c r="GX538" s="57"/>
      <c r="GY538" s="57"/>
      <c r="GZ538" s="57"/>
      <c r="HA538" s="57"/>
      <c r="HB538" s="57"/>
      <c r="HC538" s="57"/>
      <c r="HD538" s="57"/>
      <c r="HE538" s="57"/>
      <c r="HF538" s="57"/>
      <c r="HG538" s="57"/>
      <c r="HH538" s="57"/>
      <c r="HI538" s="57"/>
      <c r="HJ538" s="57"/>
      <c r="HK538" s="57"/>
      <c r="HL538" s="57"/>
      <c r="HM538" s="57"/>
      <c r="HN538" s="57"/>
      <c r="HO538" s="57"/>
      <c r="HP538" s="57"/>
      <c r="HQ538" s="57"/>
      <c r="HR538" s="57"/>
      <c r="HS538" s="57"/>
      <c r="HT538" s="57"/>
      <c r="HU538" s="57"/>
      <c r="HV538" s="57"/>
      <c r="HW538" s="57"/>
      <c r="HX538" s="57"/>
      <c r="HY538" s="57"/>
      <c r="HZ538" s="57"/>
      <c r="IA538" s="57"/>
      <c r="IB538" s="57"/>
      <c r="IC538" s="57"/>
      <c r="ID538" s="57"/>
      <c r="IE538" s="57"/>
      <c r="IF538" s="57"/>
      <c r="IG538" s="57"/>
      <c r="IH538" s="57"/>
      <c r="II538" s="57"/>
      <c r="IJ538" s="57"/>
      <c r="IK538" s="57"/>
      <c r="IL538" s="57"/>
      <c r="IM538" s="57"/>
      <c r="IN538" s="57"/>
      <c r="IO538" s="57"/>
      <c r="IP538" s="57"/>
      <c r="IQ538" s="57"/>
      <c r="IR538" s="57"/>
      <c r="IS538" s="57"/>
      <c r="IT538" s="57"/>
      <c r="IU538" s="57"/>
      <c r="IV538" s="57"/>
      <c r="IW538" s="57"/>
      <c r="IX538" s="57"/>
      <c r="IY538" s="57"/>
      <c r="IZ538" s="57"/>
      <c r="JA538" s="57"/>
      <c r="JB538" s="57"/>
      <c r="JC538" s="57"/>
      <c r="JD538" s="57"/>
      <c r="JE538" s="57"/>
      <c r="JF538" s="57"/>
      <c r="JG538" s="57"/>
      <c r="JH538" s="57"/>
      <c r="JI538" s="57"/>
      <c r="JJ538" s="57"/>
      <c r="JK538" s="57"/>
      <c r="JL538" s="57"/>
      <c r="JM538" s="57"/>
      <c r="JN538" s="57"/>
      <c r="JO538" s="57"/>
      <c r="JP538" s="57"/>
      <c r="JQ538" s="57"/>
      <c r="JR538" s="57"/>
      <c r="JS538" s="57"/>
      <c r="JT538" s="57"/>
      <c r="JU538" s="57"/>
      <c r="JV538" s="57"/>
      <c r="JW538" s="57"/>
      <c r="JX538" s="57"/>
      <c r="JY538" s="57"/>
      <c r="JZ538" s="57"/>
      <c r="KA538" s="57"/>
      <c r="KB538" s="57"/>
      <c r="KC538" s="57"/>
      <c r="KD538" s="57"/>
      <c r="KE538" s="57"/>
      <c r="KF538" s="57"/>
      <c r="KG538" s="57"/>
      <c r="KH538" s="57"/>
      <c r="KI538" s="57"/>
      <c r="KJ538" s="57"/>
      <c r="KK538" s="57"/>
      <c r="KL538" s="57"/>
      <c r="KM538" s="57"/>
      <c r="KN538" s="57"/>
      <c r="KO538" s="57"/>
      <c r="KP538" s="57"/>
      <c r="KQ538" s="57"/>
      <c r="KR538" s="57"/>
      <c r="KS538" s="57"/>
      <c r="KT538" s="57"/>
      <c r="KU538" s="57"/>
      <c r="KV538" s="57"/>
      <c r="KW538" s="57"/>
      <c r="KX538" s="57"/>
      <c r="KY538" s="57"/>
      <c r="KZ538" s="57"/>
      <c r="LA538" s="57"/>
      <c r="LB538" s="57"/>
      <c r="LC538" s="57"/>
      <c r="LD538" s="57"/>
      <c r="LE538" s="57"/>
      <c r="LF538" s="57"/>
      <c r="LG538" s="57"/>
      <c r="LH538" s="57"/>
      <c r="LI538" s="57"/>
      <c r="LJ538" s="57"/>
      <c r="LK538" s="57"/>
      <c r="LL538" s="57"/>
      <c r="LM538" s="57"/>
      <c r="LN538" s="57"/>
      <c r="LO538" s="57"/>
      <c r="LP538" s="57"/>
      <c r="LQ538" s="57"/>
      <c r="LR538" s="57"/>
      <c r="LS538" s="57"/>
      <c r="LT538" s="57"/>
      <c r="LU538" s="57"/>
      <c r="LV538" s="57"/>
      <c r="LW538" s="57"/>
      <c r="LX538" s="57"/>
      <c r="LY538" s="57"/>
      <c r="LZ538" s="57"/>
      <c r="MA538" s="57"/>
      <c r="MB538" s="57"/>
      <c r="MC538" s="57"/>
      <c r="MD538" s="57"/>
      <c r="ME538" s="57"/>
      <c r="MF538" s="57"/>
      <c r="MG538" s="57"/>
      <c r="MH538" s="57"/>
      <c r="MI538" s="57"/>
      <c r="MJ538" s="57"/>
      <c r="MK538" s="57"/>
      <c r="ML538" s="57"/>
      <c r="MM538" s="57"/>
      <c r="MN538" s="57"/>
      <c r="MO538" s="57"/>
      <c r="MP538" s="57"/>
      <c r="MQ538" s="57"/>
      <c r="MR538" s="57"/>
      <c r="MS538" s="57"/>
      <c r="MT538" s="57"/>
      <c r="MU538" s="57"/>
      <c r="MV538" s="57"/>
      <c r="MW538" s="57"/>
      <c r="MX538" s="57"/>
      <c r="MY538" s="57"/>
      <c r="MZ538" s="57"/>
      <c r="NA538" s="57"/>
      <c r="NB538" s="57"/>
      <c r="NC538" s="57"/>
      <c r="ND538" s="57"/>
      <c r="NE538" s="57"/>
      <c r="NF538" s="57"/>
      <c r="NG538" s="57"/>
      <c r="NH538" s="57"/>
      <c r="NI538" s="57"/>
      <c r="NJ538" s="57"/>
      <c r="NK538" s="57"/>
      <c r="NL538" s="57"/>
      <c r="NM538" s="57"/>
      <c r="NN538" s="57"/>
      <c r="NO538" s="57"/>
      <c r="NP538" s="57"/>
      <c r="NQ538" s="57"/>
      <c r="NR538" s="57"/>
      <c r="NS538" s="57"/>
      <c r="NT538" s="57"/>
      <c r="NU538" s="57"/>
      <c r="NV538" s="57"/>
      <c r="NW538" s="57"/>
      <c r="NX538" s="57"/>
      <c r="NY538" s="57"/>
      <c r="NZ538" s="57"/>
      <c r="OA538" s="57"/>
      <c r="OB538" s="57"/>
      <c r="OC538" s="57"/>
      <c r="OD538" s="57"/>
      <c r="OE538" s="57"/>
      <c r="OF538" s="57"/>
      <c r="OG538" s="57"/>
      <c r="OH538" s="57"/>
      <c r="OI538" s="57"/>
      <c r="OJ538" s="57"/>
      <c r="OK538" s="57"/>
      <c r="OL538" s="57"/>
      <c r="OM538" s="57"/>
      <c r="ON538" s="57"/>
      <c r="OO538" s="57"/>
      <c r="OP538" s="57"/>
      <c r="OQ538" s="57"/>
      <c r="OR538" s="57"/>
      <c r="OS538" s="57"/>
      <c r="OT538" s="57"/>
      <c r="OU538" s="57"/>
      <c r="OV538" s="57"/>
      <c r="OW538" s="57"/>
      <c r="OX538" s="57"/>
      <c r="OY538" s="57"/>
      <c r="OZ538" s="57"/>
      <c r="PA538" s="57"/>
      <c r="PB538" s="57"/>
      <c r="PC538" s="57"/>
      <c r="PD538" s="57"/>
      <c r="PE538" s="57"/>
      <c r="PF538" s="57"/>
      <c r="PG538" s="57"/>
      <c r="PH538" s="57"/>
      <c r="PI538" s="57"/>
      <c r="PJ538" s="57"/>
      <c r="PK538" s="57"/>
      <c r="PL538" s="57"/>
      <c r="PM538" s="57"/>
      <c r="PN538" s="57"/>
      <c r="PO538" s="57"/>
      <c r="PP538" s="57"/>
      <c r="PQ538" s="57"/>
      <c r="PR538" s="57"/>
      <c r="PS538" s="57"/>
      <c r="PT538" s="57"/>
      <c r="PU538" s="57"/>
      <c r="PV538" s="57"/>
      <c r="PW538" s="57"/>
      <c r="PX538" s="57"/>
      <c r="PY538" s="57"/>
      <c r="PZ538" s="57"/>
      <c r="QA538" s="57"/>
      <c r="QB538" s="57"/>
      <c r="QC538" s="57"/>
      <c r="QD538" s="57"/>
      <c r="QE538" s="57"/>
      <c r="QF538" s="57"/>
      <c r="QG538" s="57"/>
      <c r="QH538" s="57"/>
      <c r="QI538" s="57"/>
      <c r="QJ538" s="57"/>
      <c r="QK538" s="57"/>
      <c r="QL538" s="57"/>
      <c r="QM538" s="57"/>
      <c r="QN538" s="57"/>
      <c r="QO538" s="57"/>
      <c r="QP538" s="57"/>
      <c r="QQ538" s="57"/>
      <c r="QR538" s="57"/>
      <c r="QS538" s="57"/>
      <c r="QT538" s="57"/>
      <c r="QU538" s="57"/>
      <c r="QV538" s="57"/>
      <c r="QW538" s="57"/>
      <c r="QX538" s="57"/>
      <c r="QY538" s="57"/>
      <c r="QZ538" s="57"/>
      <c r="RA538" s="57"/>
      <c r="RB538" s="57"/>
      <c r="RC538" s="57"/>
      <c r="RD538" s="57"/>
      <c r="RE538" s="57"/>
      <c r="RF538" s="57"/>
      <c r="RG538" s="57"/>
      <c r="RH538" s="57"/>
      <c r="RI538" s="57"/>
      <c r="RJ538" s="57"/>
      <c r="RK538" s="57"/>
      <c r="RL538" s="57"/>
      <c r="RM538" s="57"/>
      <c r="RN538" s="57"/>
      <c r="RO538" s="57"/>
      <c r="RP538" s="57"/>
      <c r="RQ538" s="57"/>
      <c r="RR538" s="57"/>
      <c r="RS538" s="57"/>
      <c r="RT538" s="57"/>
      <c r="RU538" s="57"/>
      <c r="RV538" s="57"/>
      <c r="RW538" s="57"/>
      <c r="RX538" s="57"/>
      <c r="RY538" s="57"/>
      <c r="RZ538" s="57"/>
      <c r="SA538" s="57"/>
      <c r="SB538" s="57"/>
      <c r="SC538" s="57"/>
      <c r="SD538" s="57"/>
      <c r="SE538" s="57"/>
      <c r="SF538" s="57"/>
      <c r="SG538" s="57"/>
      <c r="SH538" s="57"/>
      <c r="SI538" s="57"/>
      <c r="SJ538" s="57"/>
      <c r="SK538" s="57"/>
      <c r="SL538" s="57"/>
      <c r="SM538" s="57"/>
      <c r="SN538" s="57"/>
      <c r="SO538" s="57"/>
      <c r="SP538" s="57"/>
      <c r="SQ538" s="57"/>
      <c r="SR538" s="57"/>
      <c r="SS538" s="57"/>
      <c r="ST538" s="57"/>
      <c r="SU538" s="57"/>
      <c r="SV538" s="57"/>
      <c r="SW538" s="57"/>
      <c r="SX538" s="57"/>
      <c r="SY538" s="57"/>
      <c r="SZ538" s="57"/>
      <c r="TA538" s="57"/>
      <c r="TB538" s="57"/>
      <c r="TC538" s="57"/>
      <c r="TD538" s="57"/>
      <c r="TE538" s="57"/>
      <c r="TF538" s="57"/>
      <c r="TG538" s="57"/>
      <c r="TH538" s="57"/>
      <c r="TI538" s="57"/>
      <c r="TJ538" s="57"/>
      <c r="TK538" s="57"/>
      <c r="TL538" s="57"/>
      <c r="TM538" s="57"/>
      <c r="TN538" s="57"/>
      <c r="TO538" s="57"/>
      <c r="TP538" s="57"/>
      <c r="TQ538" s="57"/>
      <c r="TR538" s="57"/>
      <c r="TS538" s="57"/>
      <c r="TT538" s="57"/>
      <c r="TU538" s="57"/>
      <c r="TV538" s="57"/>
      <c r="TW538" s="57"/>
      <c r="TX538" s="57"/>
      <c r="TY538" s="57"/>
      <c r="TZ538" s="57"/>
      <c r="UA538" s="57"/>
      <c r="UB538" s="57"/>
      <c r="UC538" s="57"/>
      <c r="UD538" s="57"/>
      <c r="UE538" s="57"/>
      <c r="UF538" s="57"/>
      <c r="UG538" s="57"/>
      <c r="UH538" s="57"/>
      <c r="UI538" s="57"/>
      <c r="UJ538" s="57"/>
      <c r="UK538" s="57"/>
      <c r="UL538" s="57"/>
      <c r="UM538" s="57"/>
      <c r="UN538" s="57"/>
      <c r="UO538" s="57"/>
      <c r="UP538" s="57"/>
      <c r="UQ538" s="57"/>
      <c r="UR538" s="57"/>
      <c r="US538" s="57"/>
      <c r="UT538" s="57"/>
      <c r="UU538" s="57"/>
      <c r="UV538" s="57"/>
      <c r="UW538" s="57"/>
      <c r="UX538" s="57"/>
      <c r="UY538" s="57"/>
      <c r="UZ538" s="57"/>
      <c r="VA538" s="57"/>
      <c r="VB538" s="57"/>
      <c r="VC538" s="57"/>
      <c r="VD538" s="57"/>
      <c r="VE538" s="57"/>
      <c r="VF538" s="57"/>
      <c r="VG538" s="57"/>
      <c r="VH538" s="57"/>
      <c r="VI538" s="57"/>
      <c r="VJ538" s="57"/>
      <c r="VK538" s="57"/>
      <c r="VL538" s="57"/>
      <c r="VM538" s="57"/>
      <c r="VN538" s="57"/>
      <c r="VO538" s="57"/>
      <c r="VP538" s="57"/>
      <c r="VQ538" s="57"/>
      <c r="VR538" s="57"/>
      <c r="VS538" s="57"/>
      <c r="VT538" s="57"/>
      <c r="VU538" s="57"/>
      <c r="VV538" s="57"/>
      <c r="VW538" s="57"/>
      <c r="VX538" s="57"/>
      <c r="VY538" s="57"/>
      <c r="VZ538" s="57"/>
      <c r="WA538" s="57"/>
      <c r="WB538" s="57"/>
      <c r="WC538" s="57"/>
      <c r="WD538" s="57"/>
      <c r="WE538" s="57"/>
      <c r="WF538" s="57"/>
      <c r="WG538" s="57"/>
      <c r="WH538" s="57"/>
      <c r="WI538" s="57"/>
      <c r="WJ538" s="57"/>
      <c r="WK538" s="57"/>
      <c r="WL538" s="57"/>
      <c r="WM538" s="57"/>
      <c r="WN538" s="57"/>
      <c r="WO538" s="57"/>
      <c r="WP538" s="57"/>
      <c r="WQ538" s="57"/>
      <c r="WR538" s="57"/>
      <c r="WS538" s="57"/>
      <c r="WT538" s="57"/>
      <c r="WU538" s="57"/>
      <c r="WV538" s="57"/>
      <c r="WW538" s="57"/>
      <c r="WX538" s="57"/>
      <c r="WY538" s="57"/>
      <c r="WZ538" s="57"/>
      <c r="XA538" s="57"/>
      <c r="XB538" s="57"/>
      <c r="XC538" s="57"/>
      <c r="XD538" s="57"/>
      <c r="XE538" s="57"/>
      <c r="XF538" s="57"/>
      <c r="XG538" s="57"/>
      <c r="XH538" s="57"/>
      <c r="XI538" s="57"/>
      <c r="XJ538" s="57"/>
      <c r="XK538" s="57"/>
      <c r="XL538" s="57"/>
      <c r="XM538" s="57"/>
      <c r="XN538" s="57"/>
      <c r="XO538" s="57"/>
      <c r="XP538" s="57"/>
      <c r="XQ538" s="57"/>
      <c r="XR538" s="57"/>
      <c r="XS538" s="57"/>
      <c r="XT538" s="57"/>
      <c r="XU538" s="57"/>
      <c r="XV538" s="57"/>
      <c r="XW538" s="57"/>
    </row>
    <row r="539">
      <c r="AI539" s="57"/>
      <c r="BR539" s="57"/>
      <c r="DA539" s="57"/>
      <c r="EJ539" s="57"/>
      <c r="EK539" s="57"/>
      <c r="EL539" s="57"/>
      <c r="EM539" s="57"/>
      <c r="EN539" s="57"/>
      <c r="EO539" s="57"/>
      <c r="EP539" s="57"/>
      <c r="EQ539" s="57"/>
      <c r="ER539" s="57"/>
      <c r="ES539" s="57"/>
      <c r="ET539" s="57"/>
      <c r="EU539" s="57"/>
      <c r="EV539" s="57"/>
      <c r="EW539" s="57"/>
      <c r="EX539" s="57"/>
      <c r="EY539" s="57"/>
      <c r="EZ539" s="57"/>
      <c r="FA539" s="57"/>
      <c r="FB539" s="57"/>
      <c r="FC539" s="57"/>
      <c r="FD539" s="57"/>
      <c r="FE539" s="57"/>
      <c r="FF539" s="57"/>
      <c r="FG539" s="57"/>
      <c r="FH539" s="57"/>
      <c r="FI539" s="57"/>
      <c r="FJ539" s="57"/>
      <c r="FK539" s="57"/>
      <c r="FL539" s="57"/>
      <c r="FM539" s="57"/>
      <c r="FN539" s="57"/>
      <c r="FO539" s="57"/>
      <c r="FP539" s="57"/>
      <c r="FQ539" s="57"/>
      <c r="FR539" s="57"/>
      <c r="FS539" s="57"/>
      <c r="FT539" s="57"/>
      <c r="FU539" s="57"/>
      <c r="FV539" s="57"/>
      <c r="FW539" s="57"/>
      <c r="FX539" s="57"/>
      <c r="FY539" s="57"/>
      <c r="FZ539" s="57"/>
      <c r="GA539" s="57"/>
      <c r="GB539" s="57"/>
      <c r="GC539" s="57"/>
      <c r="GD539" s="57"/>
      <c r="GE539" s="57"/>
      <c r="GF539" s="57"/>
      <c r="GG539" s="57"/>
      <c r="GH539" s="57"/>
      <c r="GI539" s="57"/>
      <c r="GJ539" s="57"/>
      <c r="GK539" s="57"/>
      <c r="GL539" s="57"/>
      <c r="GM539" s="57"/>
      <c r="GN539" s="57"/>
      <c r="GO539" s="57"/>
      <c r="GP539" s="57"/>
      <c r="GQ539" s="57"/>
      <c r="GR539" s="57"/>
      <c r="GS539" s="57"/>
      <c r="GT539" s="57"/>
      <c r="GU539" s="57"/>
      <c r="GV539" s="57"/>
      <c r="GW539" s="57"/>
      <c r="GX539" s="57"/>
      <c r="GY539" s="57"/>
      <c r="GZ539" s="57"/>
      <c r="HA539" s="57"/>
      <c r="HB539" s="57"/>
      <c r="HC539" s="57"/>
      <c r="HD539" s="57"/>
      <c r="HE539" s="57"/>
      <c r="HF539" s="57"/>
      <c r="HG539" s="57"/>
      <c r="HH539" s="57"/>
      <c r="HI539" s="57"/>
      <c r="HJ539" s="57"/>
      <c r="HK539" s="57"/>
      <c r="HL539" s="57"/>
      <c r="HM539" s="57"/>
      <c r="HN539" s="57"/>
      <c r="HO539" s="57"/>
      <c r="HP539" s="57"/>
      <c r="HQ539" s="57"/>
      <c r="HR539" s="57"/>
      <c r="HS539" s="57"/>
      <c r="HT539" s="57"/>
      <c r="HU539" s="57"/>
      <c r="HV539" s="57"/>
      <c r="HW539" s="57"/>
      <c r="HX539" s="57"/>
      <c r="HY539" s="57"/>
      <c r="HZ539" s="57"/>
      <c r="IA539" s="57"/>
      <c r="IB539" s="57"/>
      <c r="IC539" s="57"/>
      <c r="ID539" s="57"/>
      <c r="IE539" s="57"/>
      <c r="IF539" s="57"/>
      <c r="IG539" s="57"/>
      <c r="IH539" s="57"/>
      <c r="II539" s="57"/>
      <c r="IJ539" s="57"/>
      <c r="IK539" s="57"/>
      <c r="IL539" s="57"/>
      <c r="IM539" s="57"/>
      <c r="IN539" s="57"/>
      <c r="IO539" s="57"/>
      <c r="IP539" s="57"/>
      <c r="IQ539" s="57"/>
      <c r="IR539" s="57"/>
      <c r="IS539" s="57"/>
      <c r="IT539" s="57"/>
      <c r="IU539" s="57"/>
      <c r="IV539" s="57"/>
      <c r="IW539" s="57"/>
      <c r="IX539" s="57"/>
      <c r="IY539" s="57"/>
      <c r="IZ539" s="57"/>
      <c r="JA539" s="57"/>
      <c r="JB539" s="57"/>
      <c r="JC539" s="57"/>
      <c r="JD539" s="57"/>
      <c r="JE539" s="57"/>
      <c r="JF539" s="57"/>
      <c r="JG539" s="57"/>
      <c r="JH539" s="57"/>
      <c r="JI539" s="57"/>
      <c r="JJ539" s="57"/>
      <c r="JK539" s="57"/>
      <c r="JL539" s="57"/>
      <c r="JM539" s="57"/>
      <c r="JN539" s="57"/>
      <c r="JO539" s="57"/>
      <c r="JP539" s="57"/>
      <c r="JQ539" s="57"/>
      <c r="JR539" s="57"/>
      <c r="JS539" s="57"/>
      <c r="JT539" s="57"/>
      <c r="JU539" s="57"/>
      <c r="JV539" s="57"/>
      <c r="JW539" s="57"/>
      <c r="JX539" s="57"/>
      <c r="JY539" s="57"/>
      <c r="JZ539" s="57"/>
      <c r="KA539" s="57"/>
      <c r="KB539" s="57"/>
      <c r="KC539" s="57"/>
      <c r="KD539" s="57"/>
      <c r="KE539" s="57"/>
      <c r="KF539" s="57"/>
      <c r="KG539" s="57"/>
      <c r="KH539" s="57"/>
      <c r="KI539" s="57"/>
      <c r="KJ539" s="57"/>
      <c r="KK539" s="57"/>
      <c r="KL539" s="57"/>
      <c r="KM539" s="57"/>
      <c r="KN539" s="57"/>
      <c r="KO539" s="57"/>
      <c r="KP539" s="57"/>
      <c r="KQ539" s="57"/>
      <c r="KR539" s="57"/>
      <c r="KS539" s="57"/>
      <c r="KT539" s="57"/>
      <c r="KU539" s="57"/>
      <c r="KV539" s="57"/>
      <c r="KW539" s="57"/>
      <c r="KX539" s="57"/>
      <c r="KY539" s="57"/>
      <c r="KZ539" s="57"/>
      <c r="LA539" s="57"/>
      <c r="LB539" s="57"/>
      <c r="LC539" s="57"/>
      <c r="LD539" s="57"/>
      <c r="LE539" s="57"/>
      <c r="LF539" s="57"/>
      <c r="LG539" s="57"/>
      <c r="LH539" s="57"/>
      <c r="LI539" s="57"/>
      <c r="LJ539" s="57"/>
      <c r="LK539" s="57"/>
      <c r="LL539" s="57"/>
      <c r="LM539" s="57"/>
      <c r="LN539" s="57"/>
      <c r="LO539" s="57"/>
      <c r="LP539" s="57"/>
      <c r="LQ539" s="57"/>
      <c r="LR539" s="57"/>
      <c r="LS539" s="57"/>
      <c r="LT539" s="57"/>
      <c r="LU539" s="57"/>
      <c r="LV539" s="57"/>
      <c r="LW539" s="57"/>
      <c r="LX539" s="57"/>
      <c r="LY539" s="57"/>
      <c r="LZ539" s="57"/>
      <c r="MA539" s="57"/>
      <c r="MB539" s="57"/>
      <c r="MC539" s="57"/>
      <c r="MD539" s="57"/>
      <c r="ME539" s="57"/>
      <c r="MF539" s="57"/>
      <c r="MG539" s="57"/>
      <c r="MH539" s="57"/>
      <c r="MI539" s="57"/>
      <c r="MJ539" s="57"/>
      <c r="MK539" s="57"/>
      <c r="ML539" s="57"/>
      <c r="MM539" s="57"/>
      <c r="MN539" s="57"/>
      <c r="MO539" s="57"/>
      <c r="MP539" s="57"/>
      <c r="MQ539" s="57"/>
      <c r="MR539" s="57"/>
      <c r="MS539" s="57"/>
      <c r="MT539" s="57"/>
      <c r="MU539" s="57"/>
      <c r="MV539" s="57"/>
      <c r="MW539" s="57"/>
      <c r="MX539" s="57"/>
      <c r="MY539" s="57"/>
      <c r="MZ539" s="57"/>
      <c r="NA539" s="57"/>
      <c r="NB539" s="57"/>
      <c r="NC539" s="57"/>
      <c r="ND539" s="57"/>
      <c r="NE539" s="57"/>
      <c r="NF539" s="57"/>
      <c r="NG539" s="57"/>
      <c r="NH539" s="57"/>
      <c r="NI539" s="57"/>
      <c r="NJ539" s="57"/>
      <c r="NK539" s="57"/>
      <c r="NL539" s="57"/>
      <c r="NM539" s="57"/>
      <c r="NN539" s="57"/>
      <c r="NO539" s="57"/>
      <c r="NP539" s="57"/>
      <c r="NQ539" s="57"/>
      <c r="NR539" s="57"/>
      <c r="NS539" s="57"/>
      <c r="NT539" s="57"/>
      <c r="NU539" s="57"/>
      <c r="NV539" s="57"/>
      <c r="NW539" s="57"/>
      <c r="NX539" s="57"/>
      <c r="NY539" s="57"/>
      <c r="NZ539" s="57"/>
      <c r="OA539" s="57"/>
      <c r="OB539" s="57"/>
      <c r="OC539" s="57"/>
      <c r="OD539" s="57"/>
      <c r="OE539" s="57"/>
      <c r="OF539" s="57"/>
      <c r="OG539" s="57"/>
      <c r="OH539" s="57"/>
      <c r="OI539" s="57"/>
      <c r="OJ539" s="57"/>
      <c r="OK539" s="57"/>
      <c r="OL539" s="57"/>
      <c r="OM539" s="57"/>
      <c r="ON539" s="57"/>
      <c r="OO539" s="57"/>
      <c r="OP539" s="57"/>
      <c r="OQ539" s="57"/>
      <c r="OR539" s="57"/>
      <c r="OS539" s="57"/>
      <c r="OT539" s="57"/>
      <c r="OU539" s="57"/>
      <c r="OV539" s="57"/>
      <c r="OW539" s="57"/>
      <c r="OX539" s="57"/>
      <c r="OY539" s="57"/>
      <c r="OZ539" s="57"/>
      <c r="PA539" s="57"/>
      <c r="PB539" s="57"/>
      <c r="PC539" s="57"/>
      <c r="PD539" s="57"/>
      <c r="PE539" s="57"/>
      <c r="PF539" s="57"/>
      <c r="PG539" s="57"/>
      <c r="PH539" s="57"/>
      <c r="PI539" s="57"/>
      <c r="PJ539" s="57"/>
      <c r="PK539" s="57"/>
      <c r="PL539" s="57"/>
      <c r="PM539" s="57"/>
      <c r="PN539" s="57"/>
      <c r="PO539" s="57"/>
      <c r="PP539" s="57"/>
      <c r="PQ539" s="57"/>
      <c r="PR539" s="57"/>
      <c r="PS539" s="57"/>
      <c r="PT539" s="57"/>
      <c r="PU539" s="57"/>
      <c r="PV539" s="57"/>
      <c r="PW539" s="57"/>
      <c r="PX539" s="57"/>
      <c r="PY539" s="57"/>
      <c r="PZ539" s="57"/>
      <c r="QA539" s="57"/>
      <c r="QB539" s="57"/>
      <c r="QC539" s="57"/>
      <c r="QD539" s="57"/>
      <c r="QE539" s="57"/>
      <c r="QF539" s="57"/>
      <c r="QG539" s="57"/>
      <c r="QH539" s="57"/>
      <c r="QI539" s="57"/>
      <c r="QJ539" s="57"/>
      <c r="QK539" s="57"/>
      <c r="QL539" s="57"/>
      <c r="QM539" s="57"/>
      <c r="QN539" s="57"/>
      <c r="QO539" s="57"/>
      <c r="QP539" s="57"/>
      <c r="QQ539" s="57"/>
      <c r="QR539" s="57"/>
      <c r="QS539" s="57"/>
      <c r="QT539" s="57"/>
      <c r="QU539" s="57"/>
      <c r="QV539" s="57"/>
      <c r="QW539" s="57"/>
      <c r="QX539" s="57"/>
      <c r="QY539" s="57"/>
      <c r="QZ539" s="57"/>
      <c r="RA539" s="57"/>
      <c r="RB539" s="57"/>
      <c r="RC539" s="57"/>
      <c r="RD539" s="57"/>
      <c r="RE539" s="57"/>
      <c r="RF539" s="57"/>
      <c r="RG539" s="57"/>
      <c r="RH539" s="57"/>
      <c r="RI539" s="57"/>
      <c r="RJ539" s="57"/>
      <c r="RK539" s="57"/>
      <c r="RL539" s="57"/>
      <c r="RM539" s="57"/>
      <c r="RN539" s="57"/>
      <c r="RO539" s="57"/>
      <c r="RP539" s="57"/>
      <c r="RQ539" s="57"/>
      <c r="RR539" s="57"/>
      <c r="RS539" s="57"/>
      <c r="RT539" s="57"/>
      <c r="RU539" s="57"/>
      <c r="RV539" s="57"/>
      <c r="RW539" s="57"/>
      <c r="RX539" s="57"/>
      <c r="RY539" s="57"/>
      <c r="RZ539" s="57"/>
      <c r="SA539" s="57"/>
      <c r="SB539" s="57"/>
      <c r="SC539" s="57"/>
      <c r="SD539" s="57"/>
      <c r="SE539" s="57"/>
      <c r="SF539" s="57"/>
      <c r="SG539" s="57"/>
      <c r="SH539" s="57"/>
      <c r="SI539" s="57"/>
      <c r="SJ539" s="57"/>
      <c r="SK539" s="57"/>
      <c r="SL539" s="57"/>
      <c r="SM539" s="57"/>
      <c r="SN539" s="57"/>
      <c r="SO539" s="57"/>
      <c r="SP539" s="57"/>
      <c r="SQ539" s="57"/>
      <c r="SR539" s="57"/>
      <c r="SS539" s="57"/>
      <c r="ST539" s="57"/>
      <c r="SU539" s="57"/>
      <c r="SV539" s="57"/>
      <c r="SW539" s="57"/>
      <c r="SX539" s="57"/>
      <c r="SY539" s="57"/>
      <c r="SZ539" s="57"/>
      <c r="TA539" s="57"/>
      <c r="TB539" s="57"/>
      <c r="TC539" s="57"/>
      <c r="TD539" s="57"/>
      <c r="TE539" s="57"/>
      <c r="TF539" s="57"/>
      <c r="TG539" s="57"/>
      <c r="TH539" s="57"/>
      <c r="TI539" s="57"/>
      <c r="TJ539" s="57"/>
      <c r="TK539" s="57"/>
      <c r="TL539" s="57"/>
      <c r="TM539" s="57"/>
      <c r="TN539" s="57"/>
      <c r="TO539" s="57"/>
      <c r="TP539" s="57"/>
      <c r="TQ539" s="57"/>
      <c r="TR539" s="57"/>
      <c r="TS539" s="57"/>
      <c r="TT539" s="57"/>
      <c r="TU539" s="57"/>
      <c r="TV539" s="57"/>
      <c r="TW539" s="57"/>
      <c r="TX539" s="57"/>
      <c r="TY539" s="57"/>
      <c r="TZ539" s="57"/>
      <c r="UA539" s="57"/>
      <c r="UB539" s="57"/>
      <c r="UC539" s="57"/>
      <c r="UD539" s="57"/>
      <c r="UE539" s="57"/>
      <c r="UF539" s="57"/>
      <c r="UG539" s="57"/>
      <c r="UH539" s="57"/>
      <c r="UI539" s="57"/>
      <c r="UJ539" s="57"/>
      <c r="UK539" s="57"/>
      <c r="UL539" s="57"/>
      <c r="UM539" s="57"/>
      <c r="UN539" s="57"/>
      <c r="UO539" s="57"/>
      <c r="UP539" s="57"/>
      <c r="UQ539" s="57"/>
      <c r="UR539" s="57"/>
      <c r="US539" s="57"/>
      <c r="UT539" s="57"/>
      <c r="UU539" s="57"/>
      <c r="UV539" s="57"/>
      <c r="UW539" s="57"/>
      <c r="UX539" s="57"/>
      <c r="UY539" s="57"/>
      <c r="UZ539" s="57"/>
      <c r="VA539" s="57"/>
      <c r="VB539" s="57"/>
      <c r="VC539" s="57"/>
      <c r="VD539" s="57"/>
      <c r="VE539" s="57"/>
      <c r="VF539" s="57"/>
      <c r="VG539" s="57"/>
      <c r="VH539" s="57"/>
      <c r="VI539" s="57"/>
      <c r="VJ539" s="57"/>
      <c r="VK539" s="57"/>
      <c r="VL539" s="57"/>
      <c r="VM539" s="57"/>
      <c r="VN539" s="57"/>
      <c r="VO539" s="57"/>
      <c r="VP539" s="57"/>
      <c r="VQ539" s="57"/>
      <c r="VR539" s="57"/>
      <c r="VS539" s="57"/>
      <c r="VT539" s="57"/>
      <c r="VU539" s="57"/>
      <c r="VV539" s="57"/>
      <c r="VW539" s="57"/>
      <c r="VX539" s="57"/>
      <c r="VY539" s="57"/>
      <c r="VZ539" s="57"/>
      <c r="WA539" s="57"/>
      <c r="WB539" s="57"/>
      <c r="WC539" s="57"/>
      <c r="WD539" s="57"/>
      <c r="WE539" s="57"/>
      <c r="WF539" s="57"/>
      <c r="WG539" s="57"/>
      <c r="WH539" s="57"/>
      <c r="WI539" s="57"/>
      <c r="WJ539" s="57"/>
      <c r="WK539" s="57"/>
      <c r="WL539" s="57"/>
      <c r="WM539" s="57"/>
      <c r="WN539" s="57"/>
      <c r="WO539" s="57"/>
      <c r="WP539" s="57"/>
      <c r="WQ539" s="57"/>
      <c r="WR539" s="57"/>
      <c r="WS539" s="57"/>
      <c r="WT539" s="57"/>
      <c r="WU539" s="57"/>
      <c r="WV539" s="57"/>
      <c r="WW539" s="57"/>
      <c r="WX539" s="57"/>
      <c r="WY539" s="57"/>
      <c r="WZ539" s="57"/>
      <c r="XA539" s="57"/>
      <c r="XB539" s="57"/>
      <c r="XC539" s="57"/>
      <c r="XD539" s="57"/>
      <c r="XE539" s="57"/>
      <c r="XF539" s="57"/>
      <c r="XG539" s="57"/>
      <c r="XH539" s="57"/>
      <c r="XI539" s="57"/>
      <c r="XJ539" s="57"/>
      <c r="XK539" s="57"/>
      <c r="XL539" s="57"/>
      <c r="XM539" s="57"/>
      <c r="XN539" s="57"/>
      <c r="XO539" s="57"/>
      <c r="XP539" s="57"/>
      <c r="XQ539" s="57"/>
      <c r="XR539" s="57"/>
      <c r="XS539" s="57"/>
      <c r="XT539" s="57"/>
      <c r="XU539" s="57"/>
      <c r="XV539" s="57"/>
      <c r="XW539" s="57"/>
    </row>
    <row r="540">
      <c r="AI540" s="57"/>
      <c r="BR540" s="57"/>
      <c r="DA540" s="57"/>
      <c r="EJ540" s="57"/>
      <c r="EK540" s="57"/>
      <c r="EL540" s="57"/>
      <c r="EM540" s="57"/>
      <c r="EN540" s="57"/>
      <c r="EO540" s="57"/>
      <c r="EP540" s="57"/>
      <c r="EQ540" s="57"/>
      <c r="ER540" s="57"/>
      <c r="ES540" s="57"/>
      <c r="ET540" s="57"/>
      <c r="EU540" s="57"/>
      <c r="EV540" s="57"/>
      <c r="EW540" s="57"/>
      <c r="EX540" s="57"/>
      <c r="EY540" s="57"/>
      <c r="EZ540" s="57"/>
      <c r="FA540" s="57"/>
      <c r="FB540" s="57"/>
      <c r="FC540" s="57"/>
      <c r="FD540" s="57"/>
      <c r="FE540" s="57"/>
      <c r="FF540" s="57"/>
      <c r="FG540" s="57"/>
      <c r="FH540" s="57"/>
      <c r="FI540" s="57"/>
      <c r="FJ540" s="57"/>
      <c r="FK540" s="57"/>
      <c r="FL540" s="57"/>
      <c r="FM540" s="57"/>
      <c r="FN540" s="57"/>
      <c r="FO540" s="57"/>
      <c r="FP540" s="57"/>
      <c r="FQ540" s="57"/>
      <c r="FR540" s="57"/>
      <c r="FS540" s="57"/>
      <c r="FT540" s="57"/>
      <c r="FU540" s="57"/>
      <c r="FV540" s="57"/>
      <c r="FW540" s="57"/>
      <c r="FX540" s="57"/>
      <c r="FY540" s="57"/>
      <c r="FZ540" s="57"/>
      <c r="GA540" s="57"/>
      <c r="GB540" s="57"/>
      <c r="GC540" s="57"/>
      <c r="GD540" s="57"/>
      <c r="GE540" s="57"/>
      <c r="GF540" s="57"/>
      <c r="GG540" s="57"/>
      <c r="GH540" s="57"/>
      <c r="GI540" s="57"/>
      <c r="GJ540" s="57"/>
      <c r="GK540" s="57"/>
      <c r="GL540" s="57"/>
      <c r="GM540" s="57"/>
      <c r="GN540" s="57"/>
      <c r="GO540" s="57"/>
      <c r="GP540" s="57"/>
      <c r="GQ540" s="57"/>
      <c r="GR540" s="57"/>
      <c r="GS540" s="57"/>
      <c r="GT540" s="57"/>
      <c r="GU540" s="57"/>
      <c r="GV540" s="57"/>
      <c r="GW540" s="57"/>
      <c r="GX540" s="57"/>
      <c r="GY540" s="57"/>
      <c r="GZ540" s="57"/>
      <c r="HA540" s="57"/>
      <c r="HB540" s="57"/>
      <c r="HC540" s="57"/>
      <c r="HD540" s="57"/>
      <c r="HE540" s="57"/>
      <c r="HF540" s="57"/>
      <c r="HG540" s="57"/>
      <c r="HH540" s="57"/>
      <c r="HI540" s="57"/>
      <c r="HJ540" s="57"/>
      <c r="HK540" s="57"/>
      <c r="HL540" s="57"/>
      <c r="HM540" s="57"/>
      <c r="HN540" s="57"/>
      <c r="HO540" s="57"/>
      <c r="HP540" s="57"/>
      <c r="HQ540" s="57"/>
      <c r="HR540" s="57"/>
      <c r="HS540" s="57"/>
      <c r="HT540" s="57"/>
      <c r="HU540" s="57"/>
      <c r="HV540" s="57"/>
      <c r="HW540" s="57"/>
      <c r="HX540" s="57"/>
      <c r="HY540" s="57"/>
      <c r="HZ540" s="57"/>
      <c r="IA540" s="57"/>
      <c r="IB540" s="57"/>
      <c r="IC540" s="57"/>
      <c r="ID540" s="57"/>
      <c r="IE540" s="57"/>
      <c r="IF540" s="57"/>
      <c r="IG540" s="57"/>
      <c r="IH540" s="57"/>
      <c r="II540" s="57"/>
      <c r="IJ540" s="57"/>
      <c r="IK540" s="57"/>
      <c r="IL540" s="57"/>
      <c r="IM540" s="57"/>
      <c r="IN540" s="57"/>
      <c r="IO540" s="57"/>
      <c r="IP540" s="57"/>
      <c r="IQ540" s="57"/>
      <c r="IR540" s="57"/>
      <c r="IS540" s="57"/>
      <c r="IT540" s="57"/>
      <c r="IU540" s="57"/>
      <c r="IV540" s="57"/>
      <c r="IW540" s="57"/>
      <c r="IX540" s="57"/>
      <c r="IY540" s="57"/>
      <c r="IZ540" s="57"/>
      <c r="JA540" s="57"/>
      <c r="JB540" s="57"/>
      <c r="JC540" s="57"/>
      <c r="JD540" s="57"/>
      <c r="JE540" s="57"/>
      <c r="JF540" s="57"/>
      <c r="JG540" s="57"/>
      <c r="JH540" s="57"/>
      <c r="JI540" s="57"/>
      <c r="JJ540" s="57"/>
      <c r="JK540" s="57"/>
      <c r="JL540" s="57"/>
      <c r="JM540" s="57"/>
      <c r="JN540" s="57"/>
      <c r="JO540" s="57"/>
      <c r="JP540" s="57"/>
      <c r="JQ540" s="57"/>
      <c r="JR540" s="57"/>
      <c r="JS540" s="57"/>
      <c r="JT540" s="57"/>
      <c r="JU540" s="57"/>
      <c r="JV540" s="57"/>
      <c r="JW540" s="57"/>
      <c r="JX540" s="57"/>
      <c r="JY540" s="57"/>
      <c r="JZ540" s="57"/>
      <c r="KA540" s="57"/>
      <c r="KB540" s="57"/>
      <c r="KC540" s="57"/>
      <c r="KD540" s="57"/>
      <c r="KE540" s="57"/>
      <c r="KF540" s="57"/>
      <c r="KG540" s="57"/>
      <c r="KH540" s="57"/>
      <c r="KI540" s="57"/>
      <c r="KJ540" s="57"/>
      <c r="KK540" s="57"/>
      <c r="KL540" s="57"/>
      <c r="KM540" s="57"/>
      <c r="KN540" s="57"/>
      <c r="KO540" s="57"/>
      <c r="KP540" s="57"/>
      <c r="KQ540" s="57"/>
      <c r="KR540" s="57"/>
      <c r="KS540" s="57"/>
      <c r="KT540" s="57"/>
      <c r="KU540" s="57"/>
      <c r="KV540" s="57"/>
      <c r="KW540" s="57"/>
      <c r="KX540" s="57"/>
      <c r="KY540" s="57"/>
      <c r="KZ540" s="57"/>
      <c r="LA540" s="57"/>
      <c r="LB540" s="57"/>
      <c r="LC540" s="57"/>
      <c r="LD540" s="57"/>
      <c r="LE540" s="57"/>
      <c r="LF540" s="57"/>
      <c r="LG540" s="57"/>
      <c r="LH540" s="57"/>
      <c r="LI540" s="57"/>
      <c r="LJ540" s="57"/>
      <c r="LK540" s="57"/>
      <c r="LL540" s="57"/>
      <c r="LM540" s="57"/>
      <c r="LN540" s="57"/>
      <c r="LO540" s="57"/>
      <c r="LP540" s="57"/>
      <c r="LQ540" s="57"/>
      <c r="LR540" s="57"/>
      <c r="LS540" s="57"/>
      <c r="LT540" s="57"/>
      <c r="LU540" s="57"/>
      <c r="LV540" s="57"/>
      <c r="LW540" s="57"/>
      <c r="LX540" s="57"/>
      <c r="LY540" s="57"/>
      <c r="LZ540" s="57"/>
      <c r="MA540" s="57"/>
      <c r="MB540" s="57"/>
      <c r="MC540" s="57"/>
      <c r="MD540" s="57"/>
      <c r="ME540" s="57"/>
      <c r="MF540" s="57"/>
      <c r="MG540" s="57"/>
      <c r="MH540" s="57"/>
      <c r="MI540" s="57"/>
      <c r="MJ540" s="57"/>
      <c r="MK540" s="57"/>
      <c r="ML540" s="57"/>
      <c r="MM540" s="57"/>
      <c r="MN540" s="57"/>
      <c r="MO540" s="57"/>
      <c r="MP540" s="57"/>
      <c r="MQ540" s="57"/>
      <c r="MR540" s="57"/>
      <c r="MS540" s="57"/>
      <c r="MT540" s="57"/>
      <c r="MU540" s="57"/>
      <c r="MV540" s="57"/>
      <c r="MW540" s="57"/>
      <c r="MX540" s="57"/>
      <c r="MY540" s="57"/>
      <c r="MZ540" s="57"/>
      <c r="NA540" s="57"/>
      <c r="NB540" s="57"/>
      <c r="NC540" s="57"/>
      <c r="ND540" s="57"/>
      <c r="NE540" s="57"/>
      <c r="NF540" s="57"/>
      <c r="NG540" s="57"/>
      <c r="NH540" s="57"/>
      <c r="NI540" s="57"/>
      <c r="NJ540" s="57"/>
      <c r="NK540" s="57"/>
      <c r="NL540" s="57"/>
      <c r="NM540" s="57"/>
      <c r="NN540" s="57"/>
      <c r="NO540" s="57"/>
      <c r="NP540" s="57"/>
      <c r="NQ540" s="57"/>
      <c r="NR540" s="57"/>
      <c r="NS540" s="57"/>
      <c r="NT540" s="57"/>
      <c r="NU540" s="57"/>
      <c r="NV540" s="57"/>
      <c r="NW540" s="57"/>
      <c r="NX540" s="57"/>
      <c r="NY540" s="57"/>
      <c r="NZ540" s="57"/>
      <c r="OA540" s="57"/>
      <c r="OB540" s="57"/>
      <c r="OC540" s="57"/>
      <c r="OD540" s="57"/>
      <c r="OE540" s="57"/>
      <c r="OF540" s="57"/>
      <c r="OG540" s="57"/>
      <c r="OH540" s="57"/>
      <c r="OI540" s="57"/>
      <c r="OJ540" s="57"/>
      <c r="OK540" s="57"/>
      <c r="OL540" s="57"/>
      <c r="OM540" s="57"/>
      <c r="ON540" s="57"/>
      <c r="OO540" s="57"/>
      <c r="OP540" s="57"/>
      <c r="OQ540" s="57"/>
      <c r="OR540" s="57"/>
      <c r="OS540" s="57"/>
      <c r="OT540" s="57"/>
      <c r="OU540" s="57"/>
      <c r="OV540" s="57"/>
      <c r="OW540" s="57"/>
      <c r="OX540" s="57"/>
      <c r="OY540" s="57"/>
      <c r="OZ540" s="57"/>
      <c r="PA540" s="57"/>
      <c r="PB540" s="57"/>
      <c r="PC540" s="57"/>
      <c r="PD540" s="57"/>
      <c r="PE540" s="57"/>
      <c r="PF540" s="57"/>
      <c r="PG540" s="57"/>
      <c r="PH540" s="57"/>
      <c r="PI540" s="57"/>
      <c r="PJ540" s="57"/>
      <c r="PK540" s="57"/>
      <c r="PL540" s="57"/>
      <c r="PM540" s="57"/>
      <c r="PN540" s="57"/>
      <c r="PO540" s="57"/>
      <c r="PP540" s="57"/>
      <c r="PQ540" s="57"/>
      <c r="PR540" s="57"/>
      <c r="PS540" s="57"/>
      <c r="PT540" s="57"/>
      <c r="PU540" s="57"/>
      <c r="PV540" s="57"/>
      <c r="PW540" s="57"/>
      <c r="PX540" s="57"/>
      <c r="PY540" s="57"/>
      <c r="PZ540" s="57"/>
      <c r="QA540" s="57"/>
      <c r="QB540" s="57"/>
      <c r="QC540" s="57"/>
      <c r="QD540" s="57"/>
      <c r="QE540" s="57"/>
      <c r="QF540" s="57"/>
      <c r="QG540" s="57"/>
      <c r="QH540" s="57"/>
      <c r="QI540" s="57"/>
      <c r="QJ540" s="57"/>
      <c r="QK540" s="57"/>
      <c r="QL540" s="57"/>
      <c r="QM540" s="57"/>
      <c r="QN540" s="57"/>
      <c r="QO540" s="57"/>
      <c r="QP540" s="57"/>
      <c r="QQ540" s="57"/>
      <c r="QR540" s="57"/>
      <c r="QS540" s="57"/>
      <c r="QT540" s="57"/>
      <c r="QU540" s="57"/>
      <c r="QV540" s="57"/>
      <c r="QW540" s="57"/>
      <c r="QX540" s="57"/>
      <c r="QY540" s="57"/>
      <c r="QZ540" s="57"/>
      <c r="RA540" s="57"/>
      <c r="RB540" s="57"/>
      <c r="RC540" s="57"/>
      <c r="RD540" s="57"/>
      <c r="RE540" s="57"/>
      <c r="RF540" s="57"/>
      <c r="RG540" s="57"/>
      <c r="RH540" s="57"/>
      <c r="RI540" s="57"/>
      <c r="RJ540" s="57"/>
      <c r="RK540" s="57"/>
      <c r="RL540" s="57"/>
      <c r="RM540" s="57"/>
      <c r="RN540" s="57"/>
      <c r="RO540" s="57"/>
      <c r="RP540" s="57"/>
      <c r="RQ540" s="57"/>
      <c r="RR540" s="57"/>
      <c r="RS540" s="57"/>
      <c r="RT540" s="57"/>
      <c r="RU540" s="57"/>
      <c r="RV540" s="57"/>
      <c r="RW540" s="57"/>
      <c r="RX540" s="57"/>
      <c r="RY540" s="57"/>
      <c r="RZ540" s="57"/>
      <c r="SA540" s="57"/>
      <c r="SB540" s="57"/>
      <c r="SC540" s="57"/>
      <c r="SD540" s="57"/>
      <c r="SE540" s="57"/>
      <c r="SF540" s="57"/>
      <c r="SG540" s="57"/>
      <c r="SH540" s="57"/>
      <c r="SI540" s="57"/>
      <c r="SJ540" s="57"/>
      <c r="SK540" s="57"/>
      <c r="SL540" s="57"/>
      <c r="SM540" s="57"/>
      <c r="SN540" s="57"/>
      <c r="SO540" s="57"/>
      <c r="SP540" s="57"/>
      <c r="SQ540" s="57"/>
      <c r="SR540" s="57"/>
      <c r="SS540" s="57"/>
      <c r="ST540" s="57"/>
      <c r="SU540" s="57"/>
      <c r="SV540" s="57"/>
      <c r="SW540" s="57"/>
      <c r="SX540" s="57"/>
      <c r="SY540" s="57"/>
      <c r="SZ540" s="57"/>
      <c r="TA540" s="57"/>
      <c r="TB540" s="57"/>
      <c r="TC540" s="57"/>
      <c r="TD540" s="57"/>
      <c r="TE540" s="57"/>
      <c r="TF540" s="57"/>
      <c r="TG540" s="57"/>
      <c r="TH540" s="57"/>
      <c r="TI540" s="57"/>
      <c r="TJ540" s="57"/>
      <c r="TK540" s="57"/>
      <c r="TL540" s="57"/>
      <c r="TM540" s="57"/>
      <c r="TN540" s="57"/>
      <c r="TO540" s="57"/>
      <c r="TP540" s="57"/>
      <c r="TQ540" s="57"/>
      <c r="TR540" s="57"/>
      <c r="TS540" s="57"/>
      <c r="TT540" s="57"/>
      <c r="TU540" s="57"/>
      <c r="TV540" s="57"/>
      <c r="TW540" s="57"/>
      <c r="TX540" s="57"/>
      <c r="TY540" s="57"/>
      <c r="TZ540" s="57"/>
      <c r="UA540" s="57"/>
      <c r="UB540" s="57"/>
      <c r="UC540" s="57"/>
      <c r="UD540" s="57"/>
      <c r="UE540" s="57"/>
      <c r="UF540" s="57"/>
      <c r="UG540" s="57"/>
      <c r="UH540" s="57"/>
      <c r="UI540" s="57"/>
      <c r="UJ540" s="57"/>
      <c r="UK540" s="57"/>
      <c r="UL540" s="57"/>
      <c r="UM540" s="57"/>
      <c r="UN540" s="57"/>
      <c r="UO540" s="57"/>
      <c r="UP540" s="57"/>
      <c r="UQ540" s="57"/>
      <c r="UR540" s="57"/>
      <c r="US540" s="57"/>
      <c r="UT540" s="57"/>
      <c r="UU540" s="57"/>
      <c r="UV540" s="57"/>
      <c r="UW540" s="57"/>
      <c r="UX540" s="57"/>
      <c r="UY540" s="57"/>
      <c r="UZ540" s="57"/>
      <c r="VA540" s="57"/>
      <c r="VB540" s="57"/>
      <c r="VC540" s="57"/>
      <c r="VD540" s="57"/>
      <c r="VE540" s="57"/>
      <c r="VF540" s="57"/>
      <c r="VG540" s="57"/>
      <c r="VH540" s="57"/>
      <c r="VI540" s="57"/>
      <c r="VJ540" s="57"/>
      <c r="VK540" s="57"/>
      <c r="VL540" s="57"/>
      <c r="VM540" s="57"/>
      <c r="VN540" s="57"/>
      <c r="VO540" s="57"/>
      <c r="VP540" s="57"/>
      <c r="VQ540" s="57"/>
      <c r="VR540" s="57"/>
      <c r="VS540" s="57"/>
      <c r="VT540" s="57"/>
      <c r="VU540" s="57"/>
      <c r="VV540" s="57"/>
      <c r="VW540" s="57"/>
      <c r="VX540" s="57"/>
      <c r="VY540" s="57"/>
      <c r="VZ540" s="57"/>
      <c r="WA540" s="57"/>
      <c r="WB540" s="57"/>
      <c r="WC540" s="57"/>
      <c r="WD540" s="57"/>
      <c r="WE540" s="57"/>
      <c r="WF540" s="57"/>
      <c r="WG540" s="57"/>
      <c r="WH540" s="57"/>
      <c r="WI540" s="57"/>
      <c r="WJ540" s="57"/>
      <c r="WK540" s="57"/>
      <c r="WL540" s="57"/>
      <c r="WM540" s="57"/>
      <c r="WN540" s="57"/>
      <c r="WO540" s="57"/>
      <c r="WP540" s="57"/>
      <c r="WQ540" s="57"/>
      <c r="WR540" s="57"/>
      <c r="WS540" s="57"/>
      <c r="WT540" s="57"/>
      <c r="WU540" s="57"/>
      <c r="WV540" s="57"/>
      <c r="WW540" s="57"/>
      <c r="WX540" s="57"/>
      <c r="WY540" s="57"/>
      <c r="WZ540" s="57"/>
      <c r="XA540" s="57"/>
      <c r="XB540" s="57"/>
      <c r="XC540" s="57"/>
      <c r="XD540" s="57"/>
      <c r="XE540" s="57"/>
      <c r="XF540" s="57"/>
      <c r="XG540" s="57"/>
      <c r="XH540" s="57"/>
      <c r="XI540" s="57"/>
      <c r="XJ540" s="57"/>
      <c r="XK540" s="57"/>
      <c r="XL540" s="57"/>
      <c r="XM540" s="57"/>
      <c r="XN540" s="57"/>
      <c r="XO540" s="57"/>
      <c r="XP540" s="57"/>
      <c r="XQ540" s="57"/>
      <c r="XR540" s="57"/>
      <c r="XS540" s="57"/>
      <c r="XT540" s="57"/>
      <c r="XU540" s="57"/>
      <c r="XV540" s="57"/>
      <c r="XW540" s="57"/>
    </row>
    <row r="541">
      <c r="AI541" s="57"/>
      <c r="BR541" s="57"/>
      <c r="DA541" s="57"/>
      <c r="EJ541" s="57"/>
      <c r="EK541" s="57"/>
      <c r="EL541" s="57"/>
      <c r="EM541" s="57"/>
      <c r="EN541" s="57"/>
      <c r="EO541" s="57"/>
      <c r="EP541" s="57"/>
      <c r="EQ541" s="57"/>
      <c r="ER541" s="57"/>
      <c r="ES541" s="57"/>
      <c r="ET541" s="57"/>
      <c r="EU541" s="57"/>
      <c r="EV541" s="57"/>
      <c r="EW541" s="57"/>
      <c r="EX541" s="57"/>
      <c r="EY541" s="57"/>
      <c r="EZ541" s="57"/>
      <c r="FA541" s="57"/>
      <c r="FB541" s="57"/>
      <c r="FC541" s="57"/>
      <c r="FD541" s="57"/>
      <c r="FE541" s="57"/>
      <c r="FF541" s="57"/>
      <c r="FG541" s="57"/>
      <c r="FH541" s="57"/>
      <c r="FI541" s="57"/>
      <c r="FJ541" s="57"/>
      <c r="FK541" s="57"/>
      <c r="FL541" s="57"/>
      <c r="FM541" s="57"/>
      <c r="FN541" s="57"/>
      <c r="FO541" s="57"/>
      <c r="FP541" s="57"/>
      <c r="FQ541" s="57"/>
      <c r="FR541" s="57"/>
      <c r="FS541" s="57"/>
      <c r="FT541" s="57"/>
      <c r="FU541" s="57"/>
      <c r="FV541" s="57"/>
      <c r="FW541" s="57"/>
      <c r="FX541" s="57"/>
      <c r="FY541" s="57"/>
      <c r="FZ541" s="57"/>
      <c r="GA541" s="57"/>
      <c r="GB541" s="57"/>
      <c r="GC541" s="57"/>
      <c r="GD541" s="57"/>
      <c r="GE541" s="57"/>
      <c r="GF541" s="57"/>
      <c r="GG541" s="57"/>
      <c r="GH541" s="57"/>
      <c r="GI541" s="57"/>
      <c r="GJ541" s="57"/>
      <c r="GK541" s="57"/>
      <c r="GL541" s="57"/>
      <c r="GM541" s="57"/>
      <c r="GN541" s="57"/>
      <c r="GO541" s="57"/>
      <c r="GP541" s="57"/>
      <c r="GQ541" s="57"/>
      <c r="GR541" s="57"/>
      <c r="GS541" s="57"/>
      <c r="GT541" s="57"/>
      <c r="GU541" s="57"/>
      <c r="GV541" s="57"/>
      <c r="GW541" s="57"/>
      <c r="GX541" s="57"/>
      <c r="GY541" s="57"/>
      <c r="GZ541" s="57"/>
      <c r="HA541" s="57"/>
      <c r="HB541" s="57"/>
      <c r="HC541" s="57"/>
      <c r="HD541" s="57"/>
      <c r="HE541" s="57"/>
      <c r="HF541" s="57"/>
      <c r="HG541" s="57"/>
      <c r="HH541" s="57"/>
      <c r="HI541" s="57"/>
      <c r="HJ541" s="57"/>
      <c r="HK541" s="57"/>
      <c r="HL541" s="57"/>
      <c r="HM541" s="57"/>
      <c r="HN541" s="57"/>
      <c r="HO541" s="57"/>
      <c r="HP541" s="57"/>
      <c r="HQ541" s="57"/>
      <c r="HR541" s="57"/>
      <c r="HS541" s="57"/>
      <c r="HT541" s="57"/>
      <c r="HU541" s="57"/>
      <c r="HV541" s="57"/>
      <c r="HW541" s="57"/>
      <c r="HX541" s="57"/>
      <c r="HY541" s="57"/>
      <c r="HZ541" s="57"/>
      <c r="IA541" s="57"/>
      <c r="IB541" s="57"/>
      <c r="IC541" s="57"/>
      <c r="ID541" s="57"/>
      <c r="IE541" s="57"/>
      <c r="IF541" s="57"/>
      <c r="IG541" s="57"/>
      <c r="IH541" s="57"/>
      <c r="II541" s="57"/>
      <c r="IJ541" s="57"/>
      <c r="IK541" s="57"/>
      <c r="IL541" s="57"/>
      <c r="IM541" s="57"/>
      <c r="IN541" s="57"/>
      <c r="IO541" s="57"/>
      <c r="IP541" s="57"/>
      <c r="IQ541" s="57"/>
      <c r="IR541" s="57"/>
      <c r="IS541" s="57"/>
      <c r="IT541" s="57"/>
      <c r="IU541" s="57"/>
      <c r="IV541" s="57"/>
      <c r="IW541" s="57"/>
      <c r="IX541" s="57"/>
      <c r="IY541" s="57"/>
      <c r="IZ541" s="57"/>
      <c r="JA541" s="57"/>
      <c r="JB541" s="57"/>
      <c r="JC541" s="57"/>
      <c r="JD541" s="57"/>
      <c r="JE541" s="57"/>
      <c r="JF541" s="57"/>
      <c r="JG541" s="57"/>
      <c r="JH541" s="57"/>
      <c r="JI541" s="57"/>
      <c r="JJ541" s="57"/>
      <c r="JK541" s="57"/>
      <c r="JL541" s="57"/>
      <c r="JM541" s="57"/>
      <c r="JN541" s="57"/>
      <c r="JO541" s="57"/>
      <c r="JP541" s="57"/>
      <c r="JQ541" s="57"/>
      <c r="JR541" s="57"/>
      <c r="JS541" s="57"/>
      <c r="JT541" s="57"/>
      <c r="JU541" s="57"/>
      <c r="JV541" s="57"/>
      <c r="JW541" s="57"/>
      <c r="JX541" s="57"/>
      <c r="JY541" s="57"/>
      <c r="JZ541" s="57"/>
      <c r="KA541" s="57"/>
      <c r="KB541" s="57"/>
      <c r="KC541" s="57"/>
      <c r="KD541" s="57"/>
      <c r="KE541" s="57"/>
      <c r="KF541" s="57"/>
      <c r="KG541" s="57"/>
      <c r="KH541" s="57"/>
      <c r="KI541" s="57"/>
      <c r="KJ541" s="57"/>
      <c r="KK541" s="57"/>
      <c r="KL541" s="57"/>
      <c r="KM541" s="57"/>
      <c r="KN541" s="57"/>
      <c r="KO541" s="57"/>
      <c r="KP541" s="57"/>
      <c r="KQ541" s="57"/>
      <c r="KR541" s="57"/>
      <c r="KS541" s="57"/>
      <c r="KT541" s="57"/>
      <c r="KU541" s="57"/>
      <c r="KV541" s="57"/>
      <c r="KW541" s="57"/>
      <c r="KX541" s="57"/>
      <c r="KY541" s="57"/>
      <c r="KZ541" s="57"/>
      <c r="LA541" s="57"/>
      <c r="LB541" s="57"/>
      <c r="LC541" s="57"/>
      <c r="LD541" s="57"/>
      <c r="LE541" s="57"/>
      <c r="LF541" s="57"/>
      <c r="LG541" s="57"/>
      <c r="LH541" s="57"/>
      <c r="LI541" s="57"/>
      <c r="LJ541" s="57"/>
      <c r="LK541" s="57"/>
      <c r="LL541" s="57"/>
      <c r="LM541" s="57"/>
      <c r="LN541" s="57"/>
      <c r="LO541" s="57"/>
      <c r="LP541" s="57"/>
      <c r="LQ541" s="57"/>
      <c r="LR541" s="57"/>
      <c r="LS541" s="57"/>
      <c r="LT541" s="57"/>
      <c r="LU541" s="57"/>
      <c r="LV541" s="57"/>
      <c r="LW541" s="57"/>
      <c r="LX541" s="57"/>
      <c r="LY541" s="57"/>
      <c r="LZ541" s="57"/>
      <c r="MA541" s="57"/>
      <c r="MB541" s="57"/>
      <c r="MC541" s="57"/>
      <c r="MD541" s="57"/>
      <c r="ME541" s="57"/>
      <c r="MF541" s="57"/>
      <c r="MG541" s="57"/>
      <c r="MH541" s="57"/>
      <c r="MI541" s="57"/>
      <c r="MJ541" s="57"/>
      <c r="MK541" s="57"/>
      <c r="ML541" s="57"/>
      <c r="MM541" s="57"/>
      <c r="MN541" s="57"/>
      <c r="MO541" s="57"/>
      <c r="MP541" s="57"/>
      <c r="MQ541" s="57"/>
      <c r="MR541" s="57"/>
      <c r="MS541" s="57"/>
      <c r="MT541" s="57"/>
      <c r="MU541" s="57"/>
      <c r="MV541" s="57"/>
      <c r="MW541" s="57"/>
      <c r="MX541" s="57"/>
      <c r="MY541" s="57"/>
      <c r="MZ541" s="57"/>
      <c r="NA541" s="57"/>
      <c r="NB541" s="57"/>
      <c r="NC541" s="57"/>
      <c r="ND541" s="57"/>
      <c r="NE541" s="57"/>
      <c r="NF541" s="57"/>
      <c r="NG541" s="57"/>
      <c r="NH541" s="57"/>
      <c r="NI541" s="57"/>
      <c r="NJ541" s="57"/>
      <c r="NK541" s="57"/>
      <c r="NL541" s="57"/>
      <c r="NM541" s="57"/>
      <c r="NN541" s="57"/>
      <c r="NO541" s="57"/>
      <c r="NP541" s="57"/>
      <c r="NQ541" s="57"/>
      <c r="NR541" s="57"/>
      <c r="NS541" s="57"/>
      <c r="NT541" s="57"/>
      <c r="NU541" s="57"/>
      <c r="NV541" s="57"/>
      <c r="NW541" s="57"/>
      <c r="NX541" s="57"/>
      <c r="NY541" s="57"/>
      <c r="NZ541" s="57"/>
      <c r="OA541" s="57"/>
      <c r="OB541" s="57"/>
      <c r="OC541" s="57"/>
      <c r="OD541" s="57"/>
      <c r="OE541" s="57"/>
      <c r="OF541" s="57"/>
      <c r="OG541" s="57"/>
      <c r="OH541" s="57"/>
      <c r="OI541" s="57"/>
      <c r="OJ541" s="57"/>
      <c r="OK541" s="57"/>
      <c r="OL541" s="57"/>
      <c r="OM541" s="57"/>
      <c r="ON541" s="57"/>
      <c r="OO541" s="57"/>
      <c r="OP541" s="57"/>
      <c r="OQ541" s="57"/>
      <c r="OR541" s="57"/>
      <c r="OS541" s="57"/>
      <c r="OT541" s="57"/>
      <c r="OU541" s="57"/>
      <c r="OV541" s="57"/>
      <c r="OW541" s="57"/>
      <c r="OX541" s="57"/>
      <c r="OY541" s="57"/>
      <c r="OZ541" s="57"/>
      <c r="PA541" s="57"/>
      <c r="PB541" s="57"/>
      <c r="PC541" s="57"/>
      <c r="PD541" s="57"/>
      <c r="PE541" s="57"/>
      <c r="PF541" s="57"/>
      <c r="PG541" s="57"/>
      <c r="PH541" s="57"/>
      <c r="PI541" s="57"/>
      <c r="PJ541" s="57"/>
      <c r="PK541" s="57"/>
      <c r="PL541" s="57"/>
      <c r="PM541" s="57"/>
      <c r="PN541" s="57"/>
      <c r="PO541" s="57"/>
      <c r="PP541" s="57"/>
      <c r="PQ541" s="57"/>
      <c r="PR541" s="57"/>
      <c r="PS541" s="57"/>
      <c r="PT541" s="57"/>
      <c r="PU541" s="57"/>
      <c r="PV541" s="57"/>
      <c r="PW541" s="57"/>
      <c r="PX541" s="57"/>
      <c r="PY541" s="57"/>
      <c r="PZ541" s="57"/>
      <c r="QA541" s="57"/>
      <c r="QB541" s="57"/>
      <c r="QC541" s="57"/>
      <c r="QD541" s="57"/>
      <c r="QE541" s="57"/>
      <c r="QF541" s="57"/>
      <c r="QG541" s="57"/>
      <c r="QH541" s="57"/>
      <c r="QI541" s="57"/>
      <c r="QJ541" s="57"/>
      <c r="QK541" s="57"/>
      <c r="QL541" s="57"/>
      <c r="QM541" s="57"/>
      <c r="QN541" s="57"/>
      <c r="QO541" s="57"/>
      <c r="QP541" s="57"/>
      <c r="QQ541" s="57"/>
      <c r="QR541" s="57"/>
      <c r="QS541" s="57"/>
      <c r="QT541" s="57"/>
      <c r="QU541" s="57"/>
      <c r="QV541" s="57"/>
      <c r="QW541" s="57"/>
      <c r="QX541" s="57"/>
      <c r="QY541" s="57"/>
      <c r="QZ541" s="57"/>
      <c r="RA541" s="57"/>
      <c r="RB541" s="57"/>
      <c r="RC541" s="57"/>
      <c r="RD541" s="57"/>
      <c r="RE541" s="57"/>
      <c r="RF541" s="57"/>
      <c r="RG541" s="57"/>
      <c r="RH541" s="57"/>
      <c r="RI541" s="57"/>
      <c r="RJ541" s="57"/>
      <c r="RK541" s="57"/>
      <c r="RL541" s="57"/>
      <c r="RM541" s="57"/>
      <c r="RN541" s="57"/>
      <c r="RO541" s="57"/>
      <c r="RP541" s="57"/>
      <c r="RQ541" s="57"/>
      <c r="RR541" s="57"/>
      <c r="RS541" s="57"/>
      <c r="RT541" s="57"/>
      <c r="RU541" s="57"/>
      <c r="RV541" s="57"/>
      <c r="RW541" s="57"/>
      <c r="RX541" s="57"/>
      <c r="RY541" s="57"/>
      <c r="RZ541" s="57"/>
      <c r="SA541" s="57"/>
      <c r="SB541" s="57"/>
      <c r="SC541" s="57"/>
      <c r="SD541" s="57"/>
      <c r="SE541" s="57"/>
      <c r="SF541" s="57"/>
      <c r="SG541" s="57"/>
      <c r="SH541" s="57"/>
      <c r="SI541" s="57"/>
      <c r="SJ541" s="57"/>
      <c r="SK541" s="57"/>
      <c r="SL541" s="57"/>
      <c r="SM541" s="57"/>
      <c r="SN541" s="57"/>
      <c r="SO541" s="57"/>
      <c r="SP541" s="57"/>
      <c r="SQ541" s="57"/>
      <c r="SR541" s="57"/>
      <c r="SS541" s="57"/>
      <c r="ST541" s="57"/>
      <c r="SU541" s="57"/>
      <c r="SV541" s="57"/>
      <c r="SW541" s="57"/>
      <c r="SX541" s="57"/>
      <c r="SY541" s="57"/>
      <c r="SZ541" s="57"/>
      <c r="TA541" s="57"/>
      <c r="TB541" s="57"/>
      <c r="TC541" s="57"/>
      <c r="TD541" s="57"/>
      <c r="TE541" s="57"/>
      <c r="TF541" s="57"/>
      <c r="TG541" s="57"/>
      <c r="TH541" s="57"/>
      <c r="TI541" s="57"/>
      <c r="TJ541" s="57"/>
      <c r="TK541" s="57"/>
      <c r="TL541" s="57"/>
      <c r="TM541" s="57"/>
      <c r="TN541" s="57"/>
      <c r="TO541" s="57"/>
      <c r="TP541" s="57"/>
      <c r="TQ541" s="57"/>
      <c r="TR541" s="57"/>
      <c r="TS541" s="57"/>
      <c r="TT541" s="57"/>
      <c r="TU541" s="57"/>
      <c r="TV541" s="57"/>
      <c r="TW541" s="57"/>
      <c r="TX541" s="57"/>
      <c r="TY541" s="57"/>
      <c r="TZ541" s="57"/>
      <c r="UA541" s="57"/>
      <c r="UB541" s="57"/>
      <c r="UC541" s="57"/>
      <c r="UD541" s="57"/>
      <c r="UE541" s="57"/>
      <c r="UF541" s="57"/>
      <c r="UG541" s="57"/>
      <c r="UH541" s="57"/>
      <c r="UI541" s="57"/>
      <c r="UJ541" s="57"/>
      <c r="UK541" s="57"/>
      <c r="UL541" s="57"/>
      <c r="UM541" s="57"/>
      <c r="UN541" s="57"/>
      <c r="UO541" s="57"/>
      <c r="UP541" s="57"/>
      <c r="UQ541" s="57"/>
      <c r="UR541" s="57"/>
      <c r="US541" s="57"/>
      <c r="UT541" s="57"/>
      <c r="UU541" s="57"/>
      <c r="UV541" s="57"/>
      <c r="UW541" s="57"/>
      <c r="UX541" s="57"/>
      <c r="UY541" s="57"/>
      <c r="UZ541" s="57"/>
      <c r="VA541" s="57"/>
      <c r="VB541" s="57"/>
      <c r="VC541" s="57"/>
      <c r="VD541" s="57"/>
      <c r="VE541" s="57"/>
      <c r="VF541" s="57"/>
      <c r="VG541" s="57"/>
      <c r="VH541" s="57"/>
      <c r="VI541" s="57"/>
      <c r="VJ541" s="57"/>
      <c r="VK541" s="57"/>
      <c r="VL541" s="57"/>
      <c r="VM541" s="57"/>
      <c r="VN541" s="57"/>
      <c r="VO541" s="57"/>
      <c r="VP541" s="57"/>
      <c r="VQ541" s="57"/>
      <c r="VR541" s="57"/>
      <c r="VS541" s="57"/>
      <c r="VT541" s="57"/>
      <c r="VU541" s="57"/>
      <c r="VV541" s="57"/>
      <c r="VW541" s="57"/>
      <c r="VX541" s="57"/>
      <c r="VY541" s="57"/>
      <c r="VZ541" s="57"/>
      <c r="WA541" s="57"/>
      <c r="WB541" s="57"/>
      <c r="WC541" s="57"/>
      <c r="WD541" s="57"/>
      <c r="WE541" s="57"/>
      <c r="WF541" s="57"/>
      <c r="WG541" s="57"/>
      <c r="WH541" s="57"/>
      <c r="WI541" s="57"/>
      <c r="WJ541" s="57"/>
      <c r="WK541" s="57"/>
      <c r="WL541" s="57"/>
      <c r="WM541" s="57"/>
      <c r="WN541" s="57"/>
      <c r="WO541" s="57"/>
      <c r="WP541" s="57"/>
      <c r="WQ541" s="57"/>
      <c r="WR541" s="57"/>
      <c r="WS541" s="57"/>
      <c r="WT541" s="57"/>
      <c r="WU541" s="57"/>
      <c r="WV541" s="57"/>
      <c r="WW541" s="57"/>
      <c r="WX541" s="57"/>
      <c r="WY541" s="57"/>
      <c r="WZ541" s="57"/>
      <c r="XA541" s="57"/>
      <c r="XB541" s="57"/>
      <c r="XC541" s="57"/>
      <c r="XD541" s="57"/>
      <c r="XE541" s="57"/>
      <c r="XF541" s="57"/>
      <c r="XG541" s="57"/>
      <c r="XH541" s="57"/>
      <c r="XI541" s="57"/>
      <c r="XJ541" s="57"/>
      <c r="XK541" s="57"/>
      <c r="XL541" s="57"/>
      <c r="XM541" s="57"/>
      <c r="XN541" s="57"/>
      <c r="XO541" s="57"/>
      <c r="XP541" s="57"/>
      <c r="XQ541" s="57"/>
      <c r="XR541" s="57"/>
      <c r="XS541" s="57"/>
      <c r="XT541" s="57"/>
      <c r="XU541" s="57"/>
      <c r="XV541" s="57"/>
      <c r="XW541" s="57"/>
    </row>
    <row r="542">
      <c r="AI542" s="57"/>
      <c r="BR542" s="57"/>
      <c r="DA542" s="57"/>
      <c r="EJ542" s="57"/>
      <c r="EK542" s="57"/>
      <c r="EL542" s="57"/>
      <c r="EM542" s="57"/>
      <c r="EN542" s="57"/>
      <c r="EO542" s="57"/>
      <c r="EP542" s="57"/>
      <c r="EQ542" s="57"/>
      <c r="ER542" s="57"/>
      <c r="ES542" s="57"/>
      <c r="ET542" s="57"/>
      <c r="EU542" s="57"/>
      <c r="EV542" s="57"/>
      <c r="EW542" s="57"/>
      <c r="EX542" s="57"/>
      <c r="EY542" s="57"/>
      <c r="EZ542" s="57"/>
      <c r="FA542" s="57"/>
      <c r="FB542" s="57"/>
      <c r="FC542" s="57"/>
      <c r="FD542" s="57"/>
      <c r="FE542" s="57"/>
      <c r="FF542" s="57"/>
      <c r="FG542" s="57"/>
      <c r="FH542" s="57"/>
      <c r="FI542" s="57"/>
      <c r="FJ542" s="57"/>
      <c r="FK542" s="57"/>
      <c r="FL542" s="57"/>
      <c r="FM542" s="57"/>
      <c r="FN542" s="57"/>
      <c r="FO542" s="57"/>
      <c r="FP542" s="57"/>
      <c r="FQ542" s="57"/>
      <c r="FR542" s="57"/>
      <c r="FS542" s="57"/>
      <c r="FT542" s="57"/>
      <c r="FU542" s="57"/>
      <c r="FV542" s="57"/>
      <c r="FW542" s="57"/>
      <c r="FX542" s="57"/>
      <c r="FY542" s="57"/>
      <c r="FZ542" s="57"/>
      <c r="GA542" s="57"/>
      <c r="GB542" s="57"/>
      <c r="GC542" s="57"/>
      <c r="GD542" s="57"/>
      <c r="GE542" s="57"/>
      <c r="GF542" s="57"/>
      <c r="GG542" s="57"/>
      <c r="GH542" s="57"/>
      <c r="GI542" s="57"/>
      <c r="GJ542" s="57"/>
      <c r="GK542" s="57"/>
      <c r="GL542" s="57"/>
      <c r="GM542" s="57"/>
      <c r="GN542" s="57"/>
      <c r="GO542" s="57"/>
      <c r="GP542" s="57"/>
      <c r="GQ542" s="57"/>
      <c r="GR542" s="57"/>
      <c r="GS542" s="57"/>
      <c r="GT542" s="57"/>
      <c r="GU542" s="57"/>
      <c r="GV542" s="57"/>
      <c r="GW542" s="57"/>
      <c r="GX542" s="57"/>
      <c r="GY542" s="57"/>
      <c r="GZ542" s="57"/>
      <c r="HA542" s="57"/>
      <c r="HB542" s="57"/>
      <c r="HC542" s="57"/>
      <c r="HD542" s="57"/>
      <c r="HE542" s="57"/>
      <c r="HF542" s="57"/>
      <c r="HG542" s="57"/>
      <c r="HH542" s="57"/>
      <c r="HI542" s="57"/>
      <c r="HJ542" s="57"/>
      <c r="HK542" s="57"/>
      <c r="HL542" s="57"/>
      <c r="HM542" s="57"/>
      <c r="HN542" s="57"/>
      <c r="HO542" s="57"/>
      <c r="HP542" s="57"/>
      <c r="HQ542" s="57"/>
      <c r="HR542" s="57"/>
      <c r="HS542" s="57"/>
      <c r="HT542" s="57"/>
      <c r="HU542" s="57"/>
      <c r="HV542" s="57"/>
      <c r="HW542" s="57"/>
      <c r="HX542" s="57"/>
      <c r="HY542" s="57"/>
      <c r="HZ542" s="57"/>
      <c r="IA542" s="57"/>
      <c r="IB542" s="57"/>
      <c r="IC542" s="57"/>
      <c r="ID542" s="57"/>
      <c r="IE542" s="57"/>
      <c r="IF542" s="57"/>
      <c r="IG542" s="57"/>
      <c r="IH542" s="57"/>
      <c r="II542" s="57"/>
      <c r="IJ542" s="57"/>
      <c r="IK542" s="57"/>
      <c r="IL542" s="57"/>
      <c r="IM542" s="57"/>
      <c r="IN542" s="57"/>
      <c r="IO542" s="57"/>
      <c r="IP542" s="57"/>
      <c r="IQ542" s="57"/>
      <c r="IR542" s="57"/>
      <c r="IS542" s="57"/>
      <c r="IT542" s="57"/>
      <c r="IU542" s="57"/>
      <c r="IV542" s="57"/>
      <c r="IW542" s="57"/>
      <c r="IX542" s="57"/>
      <c r="IY542" s="57"/>
      <c r="IZ542" s="57"/>
      <c r="JA542" s="57"/>
      <c r="JB542" s="57"/>
      <c r="JC542" s="57"/>
      <c r="JD542" s="57"/>
      <c r="JE542" s="57"/>
      <c r="JF542" s="57"/>
      <c r="JG542" s="57"/>
      <c r="JH542" s="57"/>
      <c r="JI542" s="57"/>
      <c r="JJ542" s="57"/>
      <c r="JK542" s="57"/>
      <c r="JL542" s="57"/>
      <c r="JM542" s="57"/>
      <c r="JN542" s="57"/>
      <c r="JO542" s="57"/>
      <c r="JP542" s="57"/>
      <c r="JQ542" s="57"/>
      <c r="JR542" s="57"/>
      <c r="JS542" s="57"/>
      <c r="JT542" s="57"/>
      <c r="JU542" s="57"/>
      <c r="JV542" s="57"/>
      <c r="JW542" s="57"/>
      <c r="JX542" s="57"/>
      <c r="JY542" s="57"/>
      <c r="JZ542" s="57"/>
      <c r="KA542" s="57"/>
      <c r="KB542" s="57"/>
      <c r="KC542" s="57"/>
      <c r="KD542" s="57"/>
      <c r="KE542" s="57"/>
      <c r="KF542" s="57"/>
      <c r="KG542" s="57"/>
      <c r="KH542" s="57"/>
      <c r="KI542" s="57"/>
      <c r="KJ542" s="57"/>
      <c r="KK542" s="57"/>
      <c r="KL542" s="57"/>
      <c r="KM542" s="57"/>
      <c r="KN542" s="57"/>
      <c r="KO542" s="57"/>
      <c r="KP542" s="57"/>
      <c r="KQ542" s="57"/>
      <c r="KR542" s="57"/>
      <c r="KS542" s="57"/>
      <c r="KT542" s="57"/>
      <c r="KU542" s="57"/>
      <c r="KV542" s="57"/>
      <c r="KW542" s="57"/>
      <c r="KX542" s="57"/>
      <c r="KY542" s="57"/>
      <c r="KZ542" s="57"/>
      <c r="LA542" s="57"/>
      <c r="LB542" s="57"/>
      <c r="LC542" s="57"/>
      <c r="LD542" s="57"/>
      <c r="LE542" s="57"/>
      <c r="LF542" s="57"/>
      <c r="LG542" s="57"/>
      <c r="LH542" s="57"/>
      <c r="LI542" s="57"/>
      <c r="LJ542" s="57"/>
      <c r="LK542" s="57"/>
      <c r="LL542" s="57"/>
      <c r="LM542" s="57"/>
      <c r="LN542" s="57"/>
      <c r="LO542" s="57"/>
      <c r="LP542" s="57"/>
      <c r="LQ542" s="57"/>
      <c r="LR542" s="57"/>
      <c r="LS542" s="57"/>
      <c r="LT542" s="57"/>
      <c r="LU542" s="57"/>
      <c r="LV542" s="57"/>
      <c r="LW542" s="57"/>
      <c r="LX542" s="57"/>
      <c r="LY542" s="57"/>
      <c r="LZ542" s="57"/>
      <c r="MA542" s="57"/>
      <c r="MB542" s="57"/>
      <c r="MC542" s="57"/>
      <c r="MD542" s="57"/>
      <c r="ME542" s="57"/>
      <c r="MF542" s="57"/>
      <c r="MG542" s="57"/>
      <c r="MH542" s="57"/>
      <c r="MI542" s="57"/>
      <c r="MJ542" s="57"/>
      <c r="MK542" s="57"/>
      <c r="ML542" s="57"/>
      <c r="MM542" s="57"/>
      <c r="MN542" s="57"/>
      <c r="MO542" s="57"/>
      <c r="MP542" s="57"/>
      <c r="MQ542" s="57"/>
      <c r="MR542" s="57"/>
      <c r="MS542" s="57"/>
      <c r="MT542" s="57"/>
      <c r="MU542" s="57"/>
      <c r="MV542" s="57"/>
      <c r="MW542" s="57"/>
      <c r="MX542" s="57"/>
      <c r="MY542" s="57"/>
      <c r="MZ542" s="57"/>
      <c r="NA542" s="57"/>
      <c r="NB542" s="57"/>
      <c r="NC542" s="57"/>
      <c r="ND542" s="57"/>
      <c r="NE542" s="57"/>
      <c r="NF542" s="57"/>
      <c r="NG542" s="57"/>
      <c r="NH542" s="57"/>
      <c r="NI542" s="57"/>
      <c r="NJ542" s="57"/>
      <c r="NK542" s="57"/>
      <c r="NL542" s="57"/>
      <c r="NM542" s="57"/>
      <c r="NN542" s="57"/>
      <c r="NO542" s="57"/>
      <c r="NP542" s="57"/>
      <c r="NQ542" s="57"/>
      <c r="NR542" s="57"/>
      <c r="NS542" s="57"/>
      <c r="NT542" s="57"/>
      <c r="NU542" s="57"/>
      <c r="NV542" s="57"/>
      <c r="NW542" s="57"/>
      <c r="NX542" s="57"/>
      <c r="NY542" s="57"/>
      <c r="NZ542" s="57"/>
      <c r="OA542" s="57"/>
      <c r="OB542" s="57"/>
      <c r="OC542" s="57"/>
      <c r="OD542" s="57"/>
      <c r="OE542" s="57"/>
      <c r="OF542" s="57"/>
      <c r="OG542" s="57"/>
      <c r="OH542" s="57"/>
      <c r="OI542" s="57"/>
      <c r="OJ542" s="57"/>
      <c r="OK542" s="57"/>
      <c r="OL542" s="57"/>
      <c r="OM542" s="57"/>
      <c r="ON542" s="57"/>
      <c r="OO542" s="57"/>
      <c r="OP542" s="57"/>
      <c r="OQ542" s="57"/>
      <c r="OR542" s="57"/>
      <c r="OS542" s="57"/>
      <c r="OT542" s="57"/>
      <c r="OU542" s="57"/>
      <c r="OV542" s="57"/>
      <c r="OW542" s="57"/>
      <c r="OX542" s="57"/>
      <c r="OY542" s="57"/>
      <c r="OZ542" s="57"/>
      <c r="PA542" s="57"/>
      <c r="PB542" s="57"/>
      <c r="PC542" s="57"/>
      <c r="PD542" s="57"/>
      <c r="PE542" s="57"/>
      <c r="PF542" s="57"/>
      <c r="PG542" s="57"/>
      <c r="PH542" s="57"/>
      <c r="PI542" s="57"/>
      <c r="PJ542" s="57"/>
      <c r="PK542" s="57"/>
      <c r="PL542" s="57"/>
      <c r="PM542" s="57"/>
      <c r="PN542" s="57"/>
      <c r="PO542" s="57"/>
      <c r="PP542" s="57"/>
      <c r="PQ542" s="57"/>
      <c r="PR542" s="57"/>
      <c r="PS542" s="57"/>
      <c r="PT542" s="57"/>
      <c r="PU542" s="57"/>
      <c r="PV542" s="57"/>
      <c r="PW542" s="57"/>
      <c r="PX542" s="57"/>
      <c r="PY542" s="57"/>
      <c r="PZ542" s="57"/>
      <c r="QA542" s="57"/>
      <c r="QB542" s="57"/>
      <c r="QC542" s="57"/>
      <c r="QD542" s="57"/>
      <c r="QE542" s="57"/>
      <c r="QF542" s="57"/>
      <c r="QG542" s="57"/>
      <c r="QH542" s="57"/>
      <c r="QI542" s="57"/>
      <c r="QJ542" s="57"/>
      <c r="QK542" s="57"/>
      <c r="QL542" s="57"/>
      <c r="QM542" s="57"/>
      <c r="QN542" s="57"/>
      <c r="QO542" s="57"/>
      <c r="QP542" s="57"/>
      <c r="QQ542" s="57"/>
      <c r="QR542" s="57"/>
      <c r="QS542" s="57"/>
      <c r="QT542" s="57"/>
      <c r="QU542" s="57"/>
      <c r="QV542" s="57"/>
      <c r="QW542" s="57"/>
      <c r="QX542" s="57"/>
      <c r="QY542" s="57"/>
      <c r="QZ542" s="57"/>
      <c r="RA542" s="57"/>
      <c r="RB542" s="57"/>
      <c r="RC542" s="57"/>
      <c r="RD542" s="57"/>
      <c r="RE542" s="57"/>
      <c r="RF542" s="57"/>
      <c r="RG542" s="57"/>
      <c r="RH542" s="57"/>
      <c r="RI542" s="57"/>
      <c r="RJ542" s="57"/>
      <c r="RK542" s="57"/>
      <c r="RL542" s="57"/>
      <c r="RM542" s="57"/>
      <c r="RN542" s="57"/>
      <c r="RO542" s="57"/>
      <c r="RP542" s="57"/>
      <c r="RQ542" s="57"/>
      <c r="RR542" s="57"/>
      <c r="RS542" s="57"/>
      <c r="RT542" s="57"/>
      <c r="RU542" s="57"/>
      <c r="RV542" s="57"/>
      <c r="RW542" s="57"/>
      <c r="RX542" s="57"/>
      <c r="RY542" s="57"/>
      <c r="RZ542" s="57"/>
      <c r="SA542" s="57"/>
      <c r="SB542" s="57"/>
      <c r="SC542" s="57"/>
      <c r="SD542" s="57"/>
      <c r="SE542" s="57"/>
      <c r="SF542" s="57"/>
      <c r="SG542" s="57"/>
      <c r="SH542" s="57"/>
      <c r="SI542" s="57"/>
      <c r="SJ542" s="57"/>
      <c r="SK542" s="57"/>
      <c r="SL542" s="57"/>
      <c r="SM542" s="57"/>
      <c r="SN542" s="57"/>
      <c r="SO542" s="57"/>
      <c r="SP542" s="57"/>
      <c r="SQ542" s="57"/>
      <c r="SR542" s="57"/>
      <c r="SS542" s="57"/>
      <c r="ST542" s="57"/>
      <c r="SU542" s="57"/>
      <c r="SV542" s="57"/>
      <c r="SW542" s="57"/>
      <c r="SX542" s="57"/>
      <c r="SY542" s="57"/>
      <c r="SZ542" s="57"/>
      <c r="TA542" s="57"/>
      <c r="TB542" s="57"/>
      <c r="TC542" s="57"/>
      <c r="TD542" s="57"/>
      <c r="TE542" s="57"/>
      <c r="TF542" s="57"/>
      <c r="TG542" s="57"/>
      <c r="TH542" s="57"/>
      <c r="TI542" s="57"/>
      <c r="TJ542" s="57"/>
      <c r="TK542" s="57"/>
      <c r="TL542" s="57"/>
      <c r="TM542" s="57"/>
      <c r="TN542" s="57"/>
      <c r="TO542" s="57"/>
      <c r="TP542" s="57"/>
      <c r="TQ542" s="57"/>
      <c r="TR542" s="57"/>
      <c r="TS542" s="57"/>
      <c r="TT542" s="57"/>
      <c r="TU542" s="57"/>
      <c r="TV542" s="57"/>
      <c r="TW542" s="57"/>
      <c r="TX542" s="57"/>
      <c r="TY542" s="57"/>
      <c r="TZ542" s="57"/>
      <c r="UA542" s="57"/>
      <c r="UB542" s="57"/>
      <c r="UC542" s="57"/>
      <c r="UD542" s="57"/>
      <c r="UE542" s="57"/>
      <c r="UF542" s="57"/>
      <c r="UG542" s="57"/>
      <c r="UH542" s="57"/>
      <c r="UI542" s="57"/>
      <c r="UJ542" s="57"/>
      <c r="UK542" s="57"/>
      <c r="UL542" s="57"/>
      <c r="UM542" s="57"/>
      <c r="UN542" s="57"/>
      <c r="UO542" s="57"/>
      <c r="UP542" s="57"/>
      <c r="UQ542" s="57"/>
      <c r="UR542" s="57"/>
      <c r="US542" s="57"/>
      <c r="UT542" s="57"/>
      <c r="UU542" s="57"/>
      <c r="UV542" s="57"/>
      <c r="UW542" s="57"/>
      <c r="UX542" s="57"/>
      <c r="UY542" s="57"/>
      <c r="UZ542" s="57"/>
      <c r="VA542" s="57"/>
      <c r="VB542" s="57"/>
      <c r="VC542" s="57"/>
      <c r="VD542" s="57"/>
      <c r="VE542" s="57"/>
      <c r="VF542" s="57"/>
      <c r="VG542" s="57"/>
      <c r="VH542" s="57"/>
      <c r="VI542" s="57"/>
      <c r="VJ542" s="57"/>
      <c r="VK542" s="57"/>
      <c r="VL542" s="57"/>
      <c r="VM542" s="57"/>
      <c r="VN542" s="57"/>
      <c r="VO542" s="57"/>
      <c r="VP542" s="57"/>
      <c r="VQ542" s="57"/>
      <c r="VR542" s="57"/>
      <c r="VS542" s="57"/>
      <c r="VT542" s="57"/>
      <c r="VU542" s="57"/>
      <c r="VV542" s="57"/>
      <c r="VW542" s="57"/>
      <c r="VX542" s="57"/>
      <c r="VY542" s="57"/>
      <c r="VZ542" s="57"/>
      <c r="WA542" s="57"/>
      <c r="WB542" s="57"/>
      <c r="WC542" s="57"/>
      <c r="WD542" s="57"/>
      <c r="WE542" s="57"/>
      <c r="WF542" s="57"/>
      <c r="WG542" s="57"/>
      <c r="WH542" s="57"/>
      <c r="WI542" s="57"/>
      <c r="WJ542" s="57"/>
      <c r="WK542" s="57"/>
      <c r="WL542" s="57"/>
      <c r="WM542" s="57"/>
      <c r="WN542" s="57"/>
      <c r="WO542" s="57"/>
      <c r="WP542" s="57"/>
      <c r="WQ542" s="57"/>
      <c r="WR542" s="57"/>
      <c r="WS542" s="57"/>
      <c r="WT542" s="57"/>
      <c r="WU542" s="57"/>
      <c r="WV542" s="57"/>
      <c r="WW542" s="57"/>
      <c r="WX542" s="57"/>
      <c r="WY542" s="57"/>
      <c r="WZ542" s="57"/>
      <c r="XA542" s="57"/>
      <c r="XB542" s="57"/>
      <c r="XC542" s="57"/>
      <c r="XD542" s="57"/>
      <c r="XE542" s="57"/>
      <c r="XF542" s="57"/>
      <c r="XG542" s="57"/>
      <c r="XH542" s="57"/>
      <c r="XI542" s="57"/>
      <c r="XJ542" s="57"/>
      <c r="XK542" s="57"/>
      <c r="XL542" s="57"/>
      <c r="XM542" s="57"/>
      <c r="XN542" s="57"/>
      <c r="XO542" s="57"/>
      <c r="XP542" s="57"/>
      <c r="XQ542" s="57"/>
      <c r="XR542" s="57"/>
      <c r="XS542" s="57"/>
      <c r="XT542" s="57"/>
      <c r="XU542" s="57"/>
      <c r="XV542" s="57"/>
      <c r="XW542" s="57"/>
    </row>
    <row r="543">
      <c r="AI543" s="57"/>
      <c r="BR543" s="57"/>
      <c r="DA543" s="57"/>
      <c r="EJ543" s="57"/>
      <c r="EK543" s="57"/>
      <c r="EL543" s="57"/>
      <c r="EM543" s="57"/>
      <c r="EN543" s="57"/>
      <c r="EO543" s="57"/>
      <c r="EP543" s="57"/>
      <c r="EQ543" s="57"/>
      <c r="ER543" s="57"/>
      <c r="ES543" s="57"/>
      <c r="ET543" s="57"/>
      <c r="EU543" s="57"/>
      <c r="EV543" s="57"/>
      <c r="EW543" s="57"/>
      <c r="EX543" s="57"/>
      <c r="EY543" s="57"/>
      <c r="EZ543" s="57"/>
      <c r="FA543" s="57"/>
      <c r="FB543" s="57"/>
      <c r="FC543" s="57"/>
      <c r="FD543" s="57"/>
      <c r="FE543" s="57"/>
      <c r="FF543" s="57"/>
      <c r="FG543" s="57"/>
      <c r="FH543" s="57"/>
      <c r="FI543" s="57"/>
      <c r="FJ543" s="57"/>
      <c r="FK543" s="57"/>
      <c r="FL543" s="57"/>
      <c r="FM543" s="57"/>
      <c r="FN543" s="57"/>
      <c r="FO543" s="57"/>
      <c r="FP543" s="57"/>
      <c r="FQ543" s="57"/>
      <c r="FR543" s="57"/>
      <c r="FS543" s="57"/>
      <c r="FT543" s="57"/>
      <c r="FU543" s="57"/>
      <c r="FV543" s="57"/>
      <c r="FW543" s="57"/>
      <c r="FX543" s="57"/>
      <c r="FY543" s="57"/>
      <c r="FZ543" s="57"/>
      <c r="GA543" s="57"/>
      <c r="GB543" s="57"/>
      <c r="GC543" s="57"/>
      <c r="GD543" s="57"/>
      <c r="GE543" s="57"/>
      <c r="GF543" s="57"/>
      <c r="GG543" s="57"/>
      <c r="GH543" s="57"/>
      <c r="GI543" s="57"/>
      <c r="GJ543" s="57"/>
      <c r="GK543" s="57"/>
      <c r="GL543" s="57"/>
      <c r="GM543" s="57"/>
      <c r="GN543" s="57"/>
      <c r="GO543" s="57"/>
      <c r="GP543" s="57"/>
      <c r="GQ543" s="57"/>
      <c r="GR543" s="57"/>
      <c r="GS543" s="57"/>
      <c r="GT543" s="57"/>
      <c r="GU543" s="57"/>
      <c r="GV543" s="57"/>
      <c r="GW543" s="57"/>
      <c r="GX543" s="57"/>
      <c r="GY543" s="57"/>
      <c r="GZ543" s="57"/>
      <c r="HA543" s="57"/>
      <c r="HB543" s="57"/>
      <c r="HC543" s="57"/>
      <c r="HD543" s="57"/>
      <c r="HE543" s="57"/>
      <c r="HF543" s="57"/>
      <c r="HG543" s="57"/>
      <c r="HH543" s="57"/>
      <c r="HI543" s="57"/>
      <c r="HJ543" s="57"/>
      <c r="HK543" s="57"/>
      <c r="HL543" s="57"/>
      <c r="HM543" s="57"/>
      <c r="HN543" s="57"/>
      <c r="HO543" s="57"/>
      <c r="HP543" s="57"/>
      <c r="HQ543" s="57"/>
      <c r="HR543" s="57"/>
      <c r="HS543" s="57"/>
      <c r="HT543" s="57"/>
      <c r="HU543" s="57"/>
      <c r="HV543" s="57"/>
      <c r="HW543" s="57"/>
      <c r="HX543" s="57"/>
      <c r="HY543" s="57"/>
      <c r="HZ543" s="57"/>
      <c r="IA543" s="57"/>
      <c r="IB543" s="57"/>
      <c r="IC543" s="57"/>
      <c r="ID543" s="57"/>
      <c r="IE543" s="57"/>
      <c r="IF543" s="57"/>
      <c r="IG543" s="57"/>
      <c r="IH543" s="57"/>
      <c r="II543" s="57"/>
      <c r="IJ543" s="57"/>
      <c r="IK543" s="57"/>
      <c r="IL543" s="57"/>
      <c r="IM543" s="57"/>
      <c r="IN543" s="57"/>
      <c r="IO543" s="57"/>
      <c r="IP543" s="57"/>
      <c r="IQ543" s="57"/>
      <c r="IR543" s="57"/>
      <c r="IS543" s="57"/>
      <c r="IT543" s="57"/>
      <c r="IU543" s="57"/>
      <c r="IV543" s="57"/>
      <c r="IW543" s="57"/>
      <c r="IX543" s="57"/>
      <c r="IY543" s="57"/>
      <c r="IZ543" s="57"/>
      <c r="JA543" s="57"/>
      <c r="JB543" s="57"/>
      <c r="JC543" s="57"/>
      <c r="JD543" s="57"/>
      <c r="JE543" s="57"/>
      <c r="JF543" s="57"/>
      <c r="JG543" s="57"/>
      <c r="JH543" s="57"/>
      <c r="JI543" s="57"/>
      <c r="JJ543" s="57"/>
      <c r="JK543" s="57"/>
      <c r="JL543" s="57"/>
      <c r="JM543" s="57"/>
      <c r="JN543" s="57"/>
      <c r="JO543" s="57"/>
      <c r="JP543" s="57"/>
      <c r="JQ543" s="57"/>
      <c r="JR543" s="57"/>
      <c r="JS543" s="57"/>
      <c r="JT543" s="57"/>
      <c r="JU543" s="57"/>
      <c r="JV543" s="57"/>
      <c r="JW543" s="57"/>
      <c r="JX543" s="57"/>
      <c r="JY543" s="57"/>
      <c r="JZ543" s="57"/>
      <c r="KA543" s="57"/>
      <c r="KB543" s="57"/>
      <c r="KC543" s="57"/>
      <c r="KD543" s="57"/>
      <c r="KE543" s="57"/>
      <c r="KF543" s="57"/>
      <c r="KG543" s="57"/>
      <c r="KH543" s="57"/>
      <c r="KI543" s="57"/>
      <c r="KJ543" s="57"/>
      <c r="KK543" s="57"/>
      <c r="KL543" s="57"/>
      <c r="KM543" s="57"/>
      <c r="KN543" s="57"/>
      <c r="KO543" s="57"/>
      <c r="KP543" s="57"/>
      <c r="KQ543" s="57"/>
      <c r="KR543" s="57"/>
      <c r="KS543" s="57"/>
      <c r="KT543" s="57"/>
      <c r="KU543" s="57"/>
      <c r="KV543" s="57"/>
      <c r="KW543" s="57"/>
      <c r="KX543" s="57"/>
      <c r="KY543" s="57"/>
      <c r="KZ543" s="57"/>
      <c r="LA543" s="57"/>
      <c r="LB543" s="57"/>
      <c r="LC543" s="57"/>
      <c r="LD543" s="57"/>
      <c r="LE543" s="57"/>
      <c r="LF543" s="57"/>
      <c r="LG543" s="57"/>
      <c r="LH543" s="57"/>
      <c r="LI543" s="57"/>
      <c r="LJ543" s="57"/>
      <c r="LK543" s="57"/>
      <c r="LL543" s="57"/>
      <c r="LM543" s="57"/>
      <c r="LN543" s="57"/>
      <c r="LO543" s="57"/>
      <c r="LP543" s="57"/>
      <c r="LQ543" s="57"/>
      <c r="LR543" s="57"/>
      <c r="LS543" s="57"/>
      <c r="LT543" s="57"/>
      <c r="LU543" s="57"/>
      <c r="LV543" s="57"/>
      <c r="LW543" s="57"/>
      <c r="LX543" s="57"/>
      <c r="LY543" s="57"/>
      <c r="LZ543" s="57"/>
      <c r="MA543" s="57"/>
      <c r="MB543" s="57"/>
      <c r="MC543" s="57"/>
      <c r="MD543" s="57"/>
      <c r="ME543" s="57"/>
      <c r="MF543" s="57"/>
      <c r="MG543" s="57"/>
      <c r="MH543" s="57"/>
      <c r="MI543" s="57"/>
      <c r="MJ543" s="57"/>
      <c r="MK543" s="57"/>
      <c r="ML543" s="57"/>
      <c r="MM543" s="57"/>
      <c r="MN543" s="57"/>
      <c r="MO543" s="57"/>
      <c r="MP543" s="57"/>
      <c r="MQ543" s="57"/>
      <c r="MR543" s="57"/>
      <c r="MS543" s="57"/>
      <c r="MT543" s="57"/>
      <c r="MU543" s="57"/>
      <c r="MV543" s="57"/>
      <c r="MW543" s="57"/>
      <c r="MX543" s="57"/>
      <c r="MY543" s="57"/>
      <c r="MZ543" s="57"/>
      <c r="NA543" s="57"/>
      <c r="NB543" s="57"/>
      <c r="NC543" s="57"/>
      <c r="ND543" s="57"/>
      <c r="NE543" s="57"/>
      <c r="NF543" s="57"/>
      <c r="NG543" s="57"/>
      <c r="NH543" s="57"/>
      <c r="NI543" s="57"/>
      <c r="NJ543" s="57"/>
      <c r="NK543" s="57"/>
      <c r="NL543" s="57"/>
      <c r="NM543" s="57"/>
      <c r="NN543" s="57"/>
      <c r="NO543" s="57"/>
      <c r="NP543" s="57"/>
      <c r="NQ543" s="57"/>
      <c r="NR543" s="57"/>
      <c r="NS543" s="57"/>
      <c r="NT543" s="57"/>
      <c r="NU543" s="57"/>
      <c r="NV543" s="57"/>
      <c r="NW543" s="57"/>
      <c r="NX543" s="57"/>
      <c r="NY543" s="57"/>
      <c r="NZ543" s="57"/>
      <c r="OA543" s="57"/>
      <c r="OB543" s="57"/>
      <c r="OC543" s="57"/>
      <c r="OD543" s="57"/>
      <c r="OE543" s="57"/>
      <c r="OF543" s="57"/>
      <c r="OG543" s="57"/>
      <c r="OH543" s="57"/>
      <c r="OI543" s="57"/>
      <c r="OJ543" s="57"/>
      <c r="OK543" s="57"/>
      <c r="OL543" s="57"/>
      <c r="OM543" s="57"/>
      <c r="ON543" s="57"/>
      <c r="OO543" s="57"/>
      <c r="OP543" s="57"/>
      <c r="OQ543" s="57"/>
      <c r="OR543" s="57"/>
      <c r="OS543" s="57"/>
      <c r="OT543" s="57"/>
      <c r="OU543" s="57"/>
      <c r="OV543" s="57"/>
      <c r="OW543" s="57"/>
      <c r="OX543" s="57"/>
      <c r="OY543" s="57"/>
      <c r="OZ543" s="57"/>
      <c r="PA543" s="57"/>
      <c r="PB543" s="57"/>
      <c r="PC543" s="57"/>
      <c r="PD543" s="57"/>
      <c r="PE543" s="57"/>
      <c r="PF543" s="57"/>
      <c r="PG543" s="57"/>
      <c r="PH543" s="57"/>
      <c r="PI543" s="57"/>
      <c r="PJ543" s="57"/>
      <c r="PK543" s="57"/>
      <c r="PL543" s="57"/>
      <c r="PM543" s="57"/>
      <c r="PN543" s="57"/>
      <c r="PO543" s="57"/>
      <c r="PP543" s="57"/>
      <c r="PQ543" s="57"/>
      <c r="PR543" s="57"/>
      <c r="PS543" s="57"/>
      <c r="PT543" s="57"/>
      <c r="PU543" s="57"/>
      <c r="PV543" s="57"/>
      <c r="PW543" s="57"/>
      <c r="PX543" s="57"/>
      <c r="PY543" s="57"/>
      <c r="PZ543" s="57"/>
      <c r="QA543" s="57"/>
      <c r="QB543" s="57"/>
      <c r="QC543" s="57"/>
      <c r="QD543" s="57"/>
      <c r="QE543" s="57"/>
      <c r="QF543" s="57"/>
      <c r="QG543" s="57"/>
      <c r="QH543" s="57"/>
      <c r="QI543" s="57"/>
      <c r="QJ543" s="57"/>
      <c r="QK543" s="57"/>
      <c r="QL543" s="57"/>
      <c r="QM543" s="57"/>
      <c r="QN543" s="57"/>
      <c r="QO543" s="57"/>
      <c r="QP543" s="57"/>
      <c r="QQ543" s="57"/>
      <c r="QR543" s="57"/>
      <c r="QS543" s="57"/>
      <c r="QT543" s="57"/>
      <c r="QU543" s="57"/>
      <c r="QV543" s="57"/>
      <c r="QW543" s="57"/>
      <c r="QX543" s="57"/>
      <c r="QY543" s="57"/>
      <c r="QZ543" s="57"/>
      <c r="RA543" s="57"/>
      <c r="RB543" s="57"/>
      <c r="RC543" s="57"/>
      <c r="RD543" s="57"/>
      <c r="RE543" s="57"/>
      <c r="RF543" s="57"/>
      <c r="RG543" s="57"/>
      <c r="RH543" s="57"/>
      <c r="RI543" s="57"/>
      <c r="RJ543" s="57"/>
      <c r="RK543" s="57"/>
      <c r="RL543" s="57"/>
      <c r="RM543" s="57"/>
      <c r="RN543" s="57"/>
      <c r="RO543" s="57"/>
      <c r="RP543" s="57"/>
      <c r="RQ543" s="57"/>
      <c r="RR543" s="57"/>
      <c r="RS543" s="57"/>
      <c r="RT543" s="57"/>
      <c r="RU543" s="57"/>
      <c r="RV543" s="57"/>
      <c r="RW543" s="57"/>
      <c r="RX543" s="57"/>
      <c r="RY543" s="57"/>
      <c r="RZ543" s="57"/>
      <c r="SA543" s="57"/>
      <c r="SB543" s="57"/>
      <c r="SC543" s="57"/>
      <c r="SD543" s="57"/>
      <c r="SE543" s="57"/>
      <c r="SF543" s="57"/>
      <c r="SG543" s="57"/>
      <c r="SH543" s="57"/>
      <c r="SI543" s="57"/>
      <c r="SJ543" s="57"/>
      <c r="SK543" s="57"/>
      <c r="SL543" s="57"/>
      <c r="SM543" s="57"/>
      <c r="SN543" s="57"/>
      <c r="SO543" s="57"/>
      <c r="SP543" s="57"/>
      <c r="SQ543" s="57"/>
      <c r="SR543" s="57"/>
      <c r="SS543" s="57"/>
      <c r="ST543" s="57"/>
      <c r="SU543" s="57"/>
      <c r="SV543" s="57"/>
      <c r="SW543" s="57"/>
      <c r="SX543" s="57"/>
      <c r="SY543" s="57"/>
      <c r="SZ543" s="57"/>
      <c r="TA543" s="57"/>
      <c r="TB543" s="57"/>
      <c r="TC543" s="57"/>
      <c r="TD543" s="57"/>
      <c r="TE543" s="57"/>
      <c r="TF543" s="57"/>
      <c r="TG543" s="57"/>
      <c r="TH543" s="57"/>
      <c r="TI543" s="57"/>
      <c r="TJ543" s="57"/>
      <c r="TK543" s="57"/>
      <c r="TL543" s="57"/>
      <c r="TM543" s="57"/>
      <c r="TN543" s="57"/>
      <c r="TO543" s="57"/>
      <c r="TP543" s="57"/>
      <c r="TQ543" s="57"/>
      <c r="TR543" s="57"/>
      <c r="TS543" s="57"/>
      <c r="TT543" s="57"/>
      <c r="TU543" s="57"/>
      <c r="TV543" s="57"/>
      <c r="TW543" s="57"/>
      <c r="TX543" s="57"/>
      <c r="TY543" s="57"/>
      <c r="TZ543" s="57"/>
      <c r="UA543" s="57"/>
      <c r="UB543" s="57"/>
      <c r="UC543" s="57"/>
      <c r="UD543" s="57"/>
      <c r="UE543" s="57"/>
      <c r="UF543" s="57"/>
      <c r="UG543" s="57"/>
      <c r="UH543" s="57"/>
      <c r="UI543" s="57"/>
      <c r="UJ543" s="57"/>
      <c r="UK543" s="57"/>
      <c r="UL543" s="57"/>
      <c r="UM543" s="57"/>
      <c r="UN543" s="57"/>
      <c r="UO543" s="57"/>
      <c r="UP543" s="57"/>
      <c r="UQ543" s="57"/>
      <c r="UR543" s="57"/>
      <c r="US543" s="57"/>
      <c r="UT543" s="57"/>
      <c r="UU543" s="57"/>
      <c r="UV543" s="57"/>
      <c r="UW543" s="57"/>
      <c r="UX543" s="57"/>
      <c r="UY543" s="57"/>
      <c r="UZ543" s="57"/>
      <c r="VA543" s="57"/>
      <c r="VB543" s="57"/>
      <c r="VC543" s="57"/>
      <c r="VD543" s="57"/>
      <c r="VE543" s="57"/>
      <c r="VF543" s="57"/>
      <c r="VG543" s="57"/>
      <c r="VH543" s="57"/>
      <c r="VI543" s="57"/>
      <c r="VJ543" s="57"/>
      <c r="VK543" s="57"/>
      <c r="VL543" s="57"/>
      <c r="VM543" s="57"/>
      <c r="VN543" s="57"/>
      <c r="VO543" s="57"/>
      <c r="VP543" s="57"/>
      <c r="VQ543" s="57"/>
      <c r="VR543" s="57"/>
      <c r="VS543" s="57"/>
      <c r="VT543" s="57"/>
      <c r="VU543" s="57"/>
      <c r="VV543" s="57"/>
      <c r="VW543" s="57"/>
      <c r="VX543" s="57"/>
      <c r="VY543" s="57"/>
      <c r="VZ543" s="57"/>
      <c r="WA543" s="57"/>
      <c r="WB543" s="57"/>
      <c r="WC543" s="57"/>
      <c r="WD543" s="57"/>
      <c r="WE543" s="57"/>
      <c r="WF543" s="57"/>
      <c r="WG543" s="57"/>
      <c r="WH543" s="57"/>
      <c r="WI543" s="57"/>
      <c r="WJ543" s="57"/>
      <c r="WK543" s="57"/>
      <c r="WL543" s="57"/>
      <c r="WM543" s="57"/>
      <c r="WN543" s="57"/>
      <c r="WO543" s="57"/>
      <c r="WP543" s="57"/>
      <c r="WQ543" s="57"/>
      <c r="WR543" s="57"/>
      <c r="WS543" s="57"/>
      <c r="WT543" s="57"/>
      <c r="WU543" s="57"/>
      <c r="WV543" s="57"/>
      <c r="WW543" s="57"/>
      <c r="WX543" s="57"/>
      <c r="WY543" s="57"/>
      <c r="WZ543" s="57"/>
      <c r="XA543" s="57"/>
      <c r="XB543" s="57"/>
      <c r="XC543" s="57"/>
      <c r="XD543" s="57"/>
      <c r="XE543" s="57"/>
      <c r="XF543" s="57"/>
      <c r="XG543" s="57"/>
      <c r="XH543" s="57"/>
      <c r="XI543" s="57"/>
      <c r="XJ543" s="57"/>
      <c r="XK543" s="57"/>
      <c r="XL543" s="57"/>
      <c r="XM543" s="57"/>
      <c r="XN543" s="57"/>
      <c r="XO543" s="57"/>
      <c r="XP543" s="57"/>
      <c r="XQ543" s="57"/>
      <c r="XR543" s="57"/>
      <c r="XS543" s="57"/>
      <c r="XT543" s="57"/>
      <c r="XU543" s="57"/>
      <c r="XV543" s="57"/>
      <c r="XW543" s="57"/>
    </row>
    <row r="544">
      <c r="AI544" s="57"/>
      <c r="BR544" s="57"/>
      <c r="DA544" s="57"/>
      <c r="EJ544" s="57"/>
      <c r="EK544" s="57"/>
      <c r="EL544" s="57"/>
      <c r="EM544" s="57"/>
      <c r="EN544" s="57"/>
      <c r="EO544" s="57"/>
      <c r="EP544" s="57"/>
      <c r="EQ544" s="57"/>
      <c r="ER544" s="57"/>
      <c r="ES544" s="57"/>
      <c r="ET544" s="57"/>
      <c r="EU544" s="57"/>
      <c r="EV544" s="57"/>
      <c r="EW544" s="57"/>
      <c r="EX544" s="57"/>
      <c r="EY544" s="57"/>
      <c r="EZ544" s="57"/>
      <c r="FA544" s="57"/>
      <c r="FB544" s="57"/>
      <c r="FC544" s="57"/>
      <c r="FD544" s="57"/>
      <c r="FE544" s="57"/>
      <c r="FF544" s="57"/>
      <c r="FG544" s="57"/>
      <c r="FH544" s="57"/>
      <c r="FI544" s="57"/>
      <c r="FJ544" s="57"/>
      <c r="FK544" s="57"/>
      <c r="FL544" s="57"/>
      <c r="FM544" s="57"/>
      <c r="FN544" s="57"/>
      <c r="FO544" s="57"/>
      <c r="FP544" s="57"/>
      <c r="FQ544" s="57"/>
      <c r="FR544" s="57"/>
      <c r="FS544" s="57"/>
      <c r="FT544" s="57"/>
      <c r="FU544" s="57"/>
      <c r="FV544" s="57"/>
      <c r="FW544" s="57"/>
      <c r="FX544" s="57"/>
      <c r="FY544" s="57"/>
      <c r="FZ544" s="57"/>
      <c r="GA544" s="57"/>
      <c r="GB544" s="57"/>
      <c r="GC544" s="57"/>
      <c r="GD544" s="57"/>
      <c r="GE544" s="57"/>
      <c r="GF544" s="57"/>
      <c r="GG544" s="57"/>
      <c r="GH544" s="57"/>
      <c r="GI544" s="57"/>
      <c r="GJ544" s="57"/>
      <c r="GK544" s="57"/>
      <c r="GL544" s="57"/>
      <c r="GM544" s="57"/>
      <c r="GN544" s="57"/>
      <c r="GO544" s="57"/>
      <c r="GP544" s="57"/>
      <c r="GQ544" s="57"/>
      <c r="GR544" s="57"/>
      <c r="GS544" s="57"/>
      <c r="GT544" s="57"/>
      <c r="GU544" s="57"/>
      <c r="GV544" s="57"/>
      <c r="GW544" s="57"/>
      <c r="GX544" s="57"/>
      <c r="GY544" s="57"/>
      <c r="GZ544" s="57"/>
      <c r="HA544" s="57"/>
      <c r="HB544" s="57"/>
      <c r="HC544" s="57"/>
      <c r="HD544" s="57"/>
      <c r="HE544" s="57"/>
      <c r="HF544" s="57"/>
      <c r="HG544" s="57"/>
      <c r="HH544" s="57"/>
      <c r="HI544" s="57"/>
      <c r="HJ544" s="57"/>
      <c r="HK544" s="57"/>
      <c r="HL544" s="57"/>
      <c r="HM544" s="57"/>
      <c r="HN544" s="57"/>
      <c r="HO544" s="57"/>
      <c r="HP544" s="57"/>
      <c r="HQ544" s="57"/>
      <c r="HR544" s="57"/>
      <c r="HS544" s="57"/>
      <c r="HT544" s="57"/>
      <c r="HU544" s="57"/>
      <c r="HV544" s="57"/>
      <c r="HW544" s="57"/>
      <c r="HX544" s="57"/>
      <c r="HY544" s="57"/>
      <c r="HZ544" s="57"/>
      <c r="IA544" s="57"/>
      <c r="IB544" s="57"/>
      <c r="IC544" s="57"/>
      <c r="ID544" s="57"/>
      <c r="IE544" s="57"/>
      <c r="IF544" s="57"/>
      <c r="IG544" s="57"/>
      <c r="IH544" s="57"/>
      <c r="II544" s="57"/>
      <c r="IJ544" s="57"/>
      <c r="IK544" s="57"/>
      <c r="IL544" s="57"/>
      <c r="IM544" s="57"/>
      <c r="IN544" s="57"/>
      <c r="IO544" s="57"/>
      <c r="IP544" s="57"/>
      <c r="IQ544" s="57"/>
      <c r="IR544" s="57"/>
      <c r="IS544" s="57"/>
      <c r="IT544" s="57"/>
      <c r="IU544" s="57"/>
      <c r="IV544" s="57"/>
      <c r="IW544" s="57"/>
      <c r="IX544" s="57"/>
      <c r="IY544" s="57"/>
      <c r="IZ544" s="57"/>
      <c r="JA544" s="57"/>
      <c r="JB544" s="57"/>
      <c r="JC544" s="57"/>
      <c r="JD544" s="57"/>
      <c r="JE544" s="57"/>
      <c r="JF544" s="57"/>
      <c r="JG544" s="57"/>
      <c r="JH544" s="57"/>
      <c r="JI544" s="57"/>
      <c r="JJ544" s="57"/>
      <c r="JK544" s="57"/>
      <c r="JL544" s="57"/>
      <c r="JM544" s="57"/>
      <c r="JN544" s="57"/>
      <c r="JO544" s="57"/>
      <c r="JP544" s="57"/>
      <c r="JQ544" s="57"/>
      <c r="JR544" s="57"/>
      <c r="JS544" s="57"/>
      <c r="JT544" s="57"/>
      <c r="JU544" s="57"/>
      <c r="JV544" s="57"/>
      <c r="JW544" s="57"/>
      <c r="JX544" s="57"/>
      <c r="JY544" s="57"/>
      <c r="JZ544" s="57"/>
      <c r="KA544" s="57"/>
      <c r="KB544" s="57"/>
      <c r="KC544" s="57"/>
      <c r="KD544" s="57"/>
      <c r="KE544" s="57"/>
      <c r="KF544" s="57"/>
      <c r="KG544" s="57"/>
      <c r="KH544" s="57"/>
      <c r="KI544" s="57"/>
      <c r="KJ544" s="57"/>
      <c r="KK544" s="57"/>
      <c r="KL544" s="57"/>
      <c r="KM544" s="57"/>
      <c r="KN544" s="57"/>
      <c r="KO544" s="57"/>
      <c r="KP544" s="57"/>
      <c r="KQ544" s="57"/>
      <c r="KR544" s="57"/>
      <c r="KS544" s="57"/>
      <c r="KT544" s="57"/>
      <c r="KU544" s="57"/>
      <c r="KV544" s="57"/>
      <c r="KW544" s="57"/>
      <c r="KX544" s="57"/>
      <c r="KY544" s="57"/>
      <c r="KZ544" s="57"/>
      <c r="LA544" s="57"/>
      <c r="LB544" s="57"/>
      <c r="LC544" s="57"/>
      <c r="LD544" s="57"/>
      <c r="LE544" s="57"/>
      <c r="LF544" s="57"/>
      <c r="LG544" s="57"/>
      <c r="LH544" s="57"/>
      <c r="LI544" s="57"/>
      <c r="LJ544" s="57"/>
      <c r="LK544" s="57"/>
      <c r="LL544" s="57"/>
      <c r="LM544" s="57"/>
      <c r="LN544" s="57"/>
      <c r="LO544" s="57"/>
      <c r="LP544" s="57"/>
      <c r="LQ544" s="57"/>
      <c r="LR544" s="57"/>
      <c r="LS544" s="57"/>
      <c r="LT544" s="57"/>
      <c r="LU544" s="57"/>
      <c r="LV544" s="57"/>
      <c r="LW544" s="57"/>
      <c r="LX544" s="57"/>
      <c r="LY544" s="57"/>
      <c r="LZ544" s="57"/>
      <c r="MA544" s="57"/>
      <c r="MB544" s="57"/>
      <c r="MC544" s="57"/>
      <c r="MD544" s="57"/>
      <c r="ME544" s="57"/>
      <c r="MF544" s="57"/>
      <c r="MG544" s="57"/>
      <c r="MH544" s="57"/>
      <c r="MI544" s="57"/>
      <c r="MJ544" s="57"/>
      <c r="MK544" s="57"/>
      <c r="ML544" s="57"/>
      <c r="MM544" s="57"/>
      <c r="MN544" s="57"/>
      <c r="MO544" s="57"/>
      <c r="MP544" s="57"/>
      <c r="MQ544" s="57"/>
      <c r="MR544" s="57"/>
      <c r="MS544" s="57"/>
      <c r="MT544" s="57"/>
      <c r="MU544" s="57"/>
      <c r="MV544" s="57"/>
      <c r="MW544" s="57"/>
      <c r="MX544" s="57"/>
      <c r="MY544" s="57"/>
      <c r="MZ544" s="57"/>
      <c r="NA544" s="57"/>
      <c r="NB544" s="57"/>
      <c r="NC544" s="57"/>
      <c r="ND544" s="57"/>
      <c r="NE544" s="57"/>
      <c r="NF544" s="57"/>
      <c r="NG544" s="57"/>
      <c r="NH544" s="57"/>
      <c r="NI544" s="57"/>
      <c r="NJ544" s="57"/>
      <c r="NK544" s="57"/>
      <c r="NL544" s="57"/>
      <c r="NM544" s="57"/>
      <c r="NN544" s="57"/>
      <c r="NO544" s="57"/>
      <c r="NP544" s="57"/>
      <c r="NQ544" s="57"/>
      <c r="NR544" s="57"/>
      <c r="NS544" s="57"/>
      <c r="NT544" s="57"/>
      <c r="NU544" s="57"/>
      <c r="NV544" s="57"/>
      <c r="NW544" s="57"/>
      <c r="NX544" s="57"/>
      <c r="NY544" s="57"/>
      <c r="NZ544" s="57"/>
      <c r="OA544" s="57"/>
      <c r="OB544" s="57"/>
      <c r="OC544" s="57"/>
      <c r="OD544" s="57"/>
      <c r="OE544" s="57"/>
      <c r="OF544" s="57"/>
      <c r="OG544" s="57"/>
      <c r="OH544" s="57"/>
      <c r="OI544" s="57"/>
      <c r="OJ544" s="57"/>
      <c r="OK544" s="57"/>
      <c r="OL544" s="57"/>
      <c r="OM544" s="57"/>
      <c r="ON544" s="57"/>
      <c r="OO544" s="57"/>
      <c r="OP544" s="57"/>
      <c r="OQ544" s="57"/>
      <c r="OR544" s="57"/>
      <c r="OS544" s="57"/>
      <c r="OT544" s="57"/>
      <c r="OU544" s="57"/>
      <c r="OV544" s="57"/>
      <c r="OW544" s="57"/>
      <c r="OX544" s="57"/>
      <c r="OY544" s="57"/>
      <c r="OZ544" s="57"/>
      <c r="PA544" s="57"/>
      <c r="PB544" s="57"/>
      <c r="PC544" s="57"/>
      <c r="PD544" s="57"/>
      <c r="PE544" s="57"/>
      <c r="PF544" s="57"/>
      <c r="PG544" s="57"/>
      <c r="PH544" s="57"/>
      <c r="PI544" s="57"/>
      <c r="PJ544" s="57"/>
      <c r="PK544" s="57"/>
      <c r="PL544" s="57"/>
      <c r="PM544" s="57"/>
      <c r="PN544" s="57"/>
      <c r="PO544" s="57"/>
      <c r="PP544" s="57"/>
      <c r="PQ544" s="57"/>
      <c r="PR544" s="57"/>
      <c r="PS544" s="57"/>
      <c r="PT544" s="57"/>
      <c r="PU544" s="57"/>
      <c r="PV544" s="57"/>
      <c r="PW544" s="57"/>
      <c r="PX544" s="57"/>
      <c r="PY544" s="57"/>
      <c r="PZ544" s="57"/>
      <c r="QA544" s="57"/>
      <c r="QB544" s="57"/>
      <c r="QC544" s="57"/>
      <c r="QD544" s="57"/>
      <c r="QE544" s="57"/>
      <c r="QF544" s="57"/>
      <c r="QG544" s="57"/>
      <c r="QH544" s="57"/>
      <c r="QI544" s="57"/>
      <c r="QJ544" s="57"/>
      <c r="QK544" s="57"/>
      <c r="QL544" s="57"/>
      <c r="QM544" s="57"/>
      <c r="QN544" s="57"/>
      <c r="QO544" s="57"/>
      <c r="QP544" s="57"/>
      <c r="QQ544" s="57"/>
      <c r="QR544" s="57"/>
      <c r="QS544" s="57"/>
      <c r="QT544" s="57"/>
      <c r="QU544" s="57"/>
      <c r="QV544" s="57"/>
      <c r="QW544" s="57"/>
      <c r="QX544" s="57"/>
      <c r="QY544" s="57"/>
      <c r="QZ544" s="57"/>
      <c r="RA544" s="57"/>
      <c r="RB544" s="57"/>
      <c r="RC544" s="57"/>
      <c r="RD544" s="57"/>
      <c r="RE544" s="57"/>
      <c r="RF544" s="57"/>
      <c r="RG544" s="57"/>
      <c r="RH544" s="57"/>
      <c r="RI544" s="57"/>
      <c r="RJ544" s="57"/>
      <c r="RK544" s="57"/>
      <c r="RL544" s="57"/>
      <c r="RM544" s="57"/>
      <c r="RN544" s="57"/>
      <c r="RO544" s="57"/>
      <c r="RP544" s="57"/>
      <c r="RQ544" s="57"/>
      <c r="RR544" s="57"/>
      <c r="RS544" s="57"/>
      <c r="RT544" s="57"/>
      <c r="RU544" s="57"/>
      <c r="RV544" s="57"/>
      <c r="RW544" s="57"/>
      <c r="RX544" s="57"/>
      <c r="RY544" s="57"/>
      <c r="RZ544" s="57"/>
      <c r="SA544" s="57"/>
      <c r="SB544" s="57"/>
      <c r="SC544" s="57"/>
      <c r="SD544" s="57"/>
      <c r="SE544" s="57"/>
      <c r="SF544" s="57"/>
      <c r="SG544" s="57"/>
      <c r="SH544" s="57"/>
      <c r="SI544" s="57"/>
      <c r="SJ544" s="57"/>
      <c r="SK544" s="57"/>
      <c r="SL544" s="57"/>
      <c r="SM544" s="57"/>
      <c r="SN544" s="57"/>
      <c r="SO544" s="57"/>
      <c r="SP544" s="57"/>
      <c r="SQ544" s="57"/>
      <c r="SR544" s="57"/>
      <c r="SS544" s="57"/>
      <c r="ST544" s="57"/>
      <c r="SU544" s="57"/>
      <c r="SV544" s="57"/>
      <c r="SW544" s="57"/>
      <c r="SX544" s="57"/>
      <c r="SY544" s="57"/>
      <c r="SZ544" s="57"/>
      <c r="TA544" s="57"/>
      <c r="TB544" s="57"/>
      <c r="TC544" s="57"/>
      <c r="TD544" s="57"/>
      <c r="TE544" s="57"/>
      <c r="TF544" s="57"/>
      <c r="TG544" s="57"/>
      <c r="TH544" s="57"/>
      <c r="TI544" s="57"/>
      <c r="TJ544" s="57"/>
      <c r="TK544" s="57"/>
      <c r="TL544" s="57"/>
      <c r="TM544" s="57"/>
      <c r="TN544" s="57"/>
      <c r="TO544" s="57"/>
      <c r="TP544" s="57"/>
      <c r="TQ544" s="57"/>
      <c r="TR544" s="57"/>
      <c r="TS544" s="57"/>
      <c r="TT544" s="57"/>
      <c r="TU544" s="57"/>
      <c r="TV544" s="57"/>
      <c r="TW544" s="57"/>
      <c r="TX544" s="57"/>
      <c r="TY544" s="57"/>
      <c r="TZ544" s="57"/>
      <c r="UA544" s="57"/>
      <c r="UB544" s="57"/>
      <c r="UC544" s="57"/>
      <c r="UD544" s="57"/>
      <c r="UE544" s="57"/>
      <c r="UF544" s="57"/>
      <c r="UG544" s="57"/>
      <c r="UH544" s="57"/>
      <c r="UI544" s="57"/>
      <c r="UJ544" s="57"/>
      <c r="UK544" s="57"/>
      <c r="UL544" s="57"/>
      <c r="UM544" s="57"/>
      <c r="UN544" s="57"/>
      <c r="UO544" s="57"/>
      <c r="UP544" s="57"/>
      <c r="UQ544" s="57"/>
      <c r="UR544" s="57"/>
      <c r="US544" s="57"/>
      <c r="UT544" s="57"/>
      <c r="UU544" s="57"/>
      <c r="UV544" s="57"/>
      <c r="UW544" s="57"/>
      <c r="UX544" s="57"/>
      <c r="UY544" s="57"/>
      <c r="UZ544" s="57"/>
      <c r="VA544" s="57"/>
      <c r="VB544" s="57"/>
      <c r="VC544" s="57"/>
      <c r="VD544" s="57"/>
      <c r="VE544" s="57"/>
      <c r="VF544" s="57"/>
      <c r="VG544" s="57"/>
      <c r="VH544" s="57"/>
      <c r="VI544" s="57"/>
      <c r="VJ544" s="57"/>
      <c r="VK544" s="57"/>
      <c r="VL544" s="57"/>
      <c r="VM544" s="57"/>
      <c r="VN544" s="57"/>
      <c r="VO544" s="57"/>
      <c r="VP544" s="57"/>
      <c r="VQ544" s="57"/>
      <c r="VR544" s="57"/>
      <c r="VS544" s="57"/>
      <c r="VT544" s="57"/>
      <c r="VU544" s="57"/>
      <c r="VV544" s="57"/>
      <c r="VW544" s="57"/>
      <c r="VX544" s="57"/>
      <c r="VY544" s="57"/>
      <c r="VZ544" s="57"/>
      <c r="WA544" s="57"/>
      <c r="WB544" s="57"/>
      <c r="WC544" s="57"/>
      <c r="WD544" s="57"/>
      <c r="WE544" s="57"/>
      <c r="WF544" s="57"/>
      <c r="WG544" s="57"/>
      <c r="WH544" s="57"/>
      <c r="WI544" s="57"/>
      <c r="WJ544" s="57"/>
      <c r="WK544" s="57"/>
      <c r="WL544" s="57"/>
      <c r="WM544" s="57"/>
      <c r="WN544" s="57"/>
      <c r="WO544" s="57"/>
      <c r="WP544" s="57"/>
      <c r="WQ544" s="57"/>
      <c r="WR544" s="57"/>
      <c r="WS544" s="57"/>
      <c r="WT544" s="57"/>
      <c r="WU544" s="57"/>
      <c r="WV544" s="57"/>
      <c r="WW544" s="57"/>
      <c r="WX544" s="57"/>
      <c r="WY544" s="57"/>
      <c r="WZ544" s="57"/>
      <c r="XA544" s="57"/>
      <c r="XB544" s="57"/>
      <c r="XC544" s="57"/>
      <c r="XD544" s="57"/>
      <c r="XE544" s="57"/>
      <c r="XF544" s="57"/>
      <c r="XG544" s="57"/>
      <c r="XH544" s="57"/>
      <c r="XI544" s="57"/>
      <c r="XJ544" s="57"/>
      <c r="XK544" s="57"/>
      <c r="XL544" s="57"/>
      <c r="XM544" s="57"/>
      <c r="XN544" s="57"/>
      <c r="XO544" s="57"/>
      <c r="XP544" s="57"/>
      <c r="XQ544" s="57"/>
      <c r="XR544" s="57"/>
      <c r="XS544" s="57"/>
      <c r="XT544" s="57"/>
      <c r="XU544" s="57"/>
      <c r="XV544" s="57"/>
      <c r="XW544" s="57"/>
    </row>
    <row r="545">
      <c r="AI545" s="57"/>
      <c r="BR545" s="57"/>
      <c r="DA545" s="57"/>
      <c r="EJ545" s="57"/>
      <c r="EK545" s="57"/>
      <c r="EL545" s="57"/>
      <c r="EM545" s="57"/>
      <c r="EN545" s="57"/>
      <c r="EO545" s="57"/>
      <c r="EP545" s="57"/>
      <c r="EQ545" s="57"/>
      <c r="ER545" s="57"/>
      <c r="ES545" s="57"/>
      <c r="ET545" s="57"/>
      <c r="EU545" s="57"/>
      <c r="EV545" s="57"/>
      <c r="EW545" s="57"/>
      <c r="EX545" s="57"/>
      <c r="EY545" s="57"/>
      <c r="EZ545" s="57"/>
      <c r="FA545" s="57"/>
      <c r="FB545" s="57"/>
      <c r="FC545" s="57"/>
      <c r="FD545" s="57"/>
      <c r="FE545" s="57"/>
      <c r="FF545" s="57"/>
      <c r="FG545" s="57"/>
      <c r="FH545" s="57"/>
      <c r="FI545" s="57"/>
      <c r="FJ545" s="57"/>
      <c r="FK545" s="57"/>
      <c r="FL545" s="57"/>
      <c r="FM545" s="57"/>
      <c r="FN545" s="57"/>
      <c r="FO545" s="57"/>
      <c r="FP545" s="57"/>
      <c r="FQ545" s="57"/>
      <c r="FR545" s="57"/>
      <c r="FS545" s="57"/>
      <c r="FT545" s="57"/>
      <c r="FU545" s="57"/>
      <c r="FV545" s="57"/>
      <c r="FW545" s="57"/>
      <c r="FX545" s="57"/>
      <c r="FY545" s="57"/>
      <c r="FZ545" s="57"/>
      <c r="GA545" s="57"/>
      <c r="GB545" s="57"/>
      <c r="GC545" s="57"/>
      <c r="GD545" s="57"/>
      <c r="GE545" s="57"/>
      <c r="GF545" s="57"/>
      <c r="GG545" s="57"/>
      <c r="GH545" s="57"/>
      <c r="GI545" s="57"/>
      <c r="GJ545" s="57"/>
      <c r="GK545" s="57"/>
      <c r="GL545" s="57"/>
      <c r="GM545" s="57"/>
      <c r="GN545" s="57"/>
      <c r="GO545" s="57"/>
      <c r="GP545" s="57"/>
      <c r="GQ545" s="57"/>
      <c r="GR545" s="57"/>
      <c r="GS545" s="57"/>
      <c r="GT545" s="57"/>
      <c r="GU545" s="57"/>
      <c r="GV545" s="57"/>
      <c r="GW545" s="57"/>
      <c r="GX545" s="57"/>
      <c r="GY545" s="57"/>
      <c r="GZ545" s="57"/>
      <c r="HA545" s="57"/>
      <c r="HB545" s="57"/>
      <c r="HC545" s="57"/>
      <c r="HD545" s="57"/>
      <c r="HE545" s="57"/>
      <c r="HF545" s="57"/>
      <c r="HG545" s="57"/>
      <c r="HH545" s="57"/>
      <c r="HI545" s="57"/>
      <c r="HJ545" s="57"/>
      <c r="HK545" s="57"/>
      <c r="HL545" s="57"/>
      <c r="HM545" s="57"/>
      <c r="HN545" s="57"/>
      <c r="HO545" s="57"/>
      <c r="HP545" s="57"/>
      <c r="HQ545" s="57"/>
      <c r="HR545" s="57"/>
      <c r="HS545" s="57"/>
      <c r="HT545" s="57"/>
      <c r="HU545" s="57"/>
      <c r="HV545" s="57"/>
      <c r="HW545" s="57"/>
      <c r="HX545" s="57"/>
      <c r="HY545" s="57"/>
      <c r="HZ545" s="57"/>
      <c r="IA545" s="57"/>
      <c r="IB545" s="57"/>
      <c r="IC545" s="57"/>
      <c r="ID545" s="57"/>
      <c r="IE545" s="57"/>
      <c r="IF545" s="57"/>
      <c r="IG545" s="57"/>
      <c r="IH545" s="57"/>
      <c r="II545" s="57"/>
      <c r="IJ545" s="57"/>
      <c r="IK545" s="57"/>
      <c r="IL545" s="57"/>
      <c r="IM545" s="57"/>
      <c r="IN545" s="57"/>
      <c r="IO545" s="57"/>
      <c r="IP545" s="57"/>
      <c r="IQ545" s="57"/>
      <c r="IR545" s="57"/>
      <c r="IS545" s="57"/>
      <c r="IT545" s="57"/>
      <c r="IU545" s="57"/>
      <c r="IV545" s="57"/>
      <c r="IW545" s="57"/>
      <c r="IX545" s="57"/>
      <c r="IY545" s="57"/>
      <c r="IZ545" s="57"/>
      <c r="JA545" s="57"/>
      <c r="JB545" s="57"/>
      <c r="JC545" s="57"/>
      <c r="JD545" s="57"/>
      <c r="JE545" s="57"/>
      <c r="JF545" s="57"/>
      <c r="JG545" s="57"/>
      <c r="JH545" s="57"/>
      <c r="JI545" s="57"/>
      <c r="JJ545" s="57"/>
      <c r="JK545" s="57"/>
      <c r="JL545" s="57"/>
      <c r="JM545" s="57"/>
      <c r="JN545" s="57"/>
      <c r="JO545" s="57"/>
      <c r="JP545" s="57"/>
      <c r="JQ545" s="57"/>
      <c r="JR545" s="57"/>
      <c r="JS545" s="57"/>
      <c r="JT545" s="57"/>
      <c r="JU545" s="57"/>
      <c r="JV545" s="57"/>
      <c r="JW545" s="57"/>
      <c r="JX545" s="57"/>
      <c r="JY545" s="57"/>
      <c r="JZ545" s="57"/>
      <c r="KA545" s="57"/>
      <c r="KB545" s="57"/>
      <c r="KC545" s="57"/>
      <c r="KD545" s="57"/>
      <c r="KE545" s="57"/>
      <c r="KF545" s="57"/>
      <c r="KG545" s="57"/>
      <c r="KH545" s="57"/>
      <c r="KI545" s="57"/>
      <c r="KJ545" s="57"/>
      <c r="KK545" s="57"/>
      <c r="KL545" s="57"/>
      <c r="KM545" s="57"/>
      <c r="KN545" s="57"/>
      <c r="KO545" s="57"/>
      <c r="KP545" s="57"/>
      <c r="KQ545" s="57"/>
      <c r="KR545" s="57"/>
      <c r="KS545" s="57"/>
      <c r="KT545" s="57"/>
      <c r="KU545" s="57"/>
      <c r="KV545" s="57"/>
      <c r="KW545" s="57"/>
      <c r="KX545" s="57"/>
      <c r="KY545" s="57"/>
      <c r="KZ545" s="57"/>
      <c r="LA545" s="57"/>
      <c r="LB545" s="57"/>
      <c r="LC545" s="57"/>
      <c r="LD545" s="57"/>
      <c r="LE545" s="57"/>
      <c r="LF545" s="57"/>
      <c r="LG545" s="57"/>
      <c r="LH545" s="57"/>
      <c r="LI545" s="57"/>
      <c r="LJ545" s="57"/>
      <c r="LK545" s="57"/>
      <c r="LL545" s="57"/>
      <c r="LM545" s="57"/>
      <c r="LN545" s="57"/>
      <c r="LO545" s="57"/>
      <c r="LP545" s="57"/>
      <c r="LQ545" s="57"/>
      <c r="LR545" s="57"/>
      <c r="LS545" s="57"/>
      <c r="LT545" s="57"/>
      <c r="LU545" s="57"/>
      <c r="LV545" s="57"/>
      <c r="LW545" s="57"/>
      <c r="LX545" s="57"/>
      <c r="LY545" s="57"/>
      <c r="LZ545" s="57"/>
      <c r="MA545" s="57"/>
      <c r="MB545" s="57"/>
      <c r="MC545" s="57"/>
      <c r="MD545" s="57"/>
      <c r="ME545" s="57"/>
      <c r="MF545" s="57"/>
      <c r="MG545" s="57"/>
      <c r="MH545" s="57"/>
      <c r="MI545" s="57"/>
      <c r="MJ545" s="57"/>
      <c r="MK545" s="57"/>
      <c r="ML545" s="57"/>
      <c r="MM545" s="57"/>
      <c r="MN545" s="57"/>
      <c r="MO545" s="57"/>
      <c r="MP545" s="57"/>
      <c r="MQ545" s="57"/>
      <c r="MR545" s="57"/>
      <c r="MS545" s="57"/>
      <c r="MT545" s="57"/>
      <c r="MU545" s="57"/>
      <c r="MV545" s="57"/>
      <c r="MW545" s="57"/>
      <c r="MX545" s="57"/>
      <c r="MY545" s="57"/>
      <c r="MZ545" s="57"/>
      <c r="NA545" s="57"/>
      <c r="NB545" s="57"/>
      <c r="NC545" s="57"/>
      <c r="ND545" s="57"/>
      <c r="NE545" s="57"/>
      <c r="NF545" s="57"/>
      <c r="NG545" s="57"/>
      <c r="NH545" s="57"/>
      <c r="NI545" s="57"/>
      <c r="NJ545" s="57"/>
      <c r="NK545" s="57"/>
      <c r="NL545" s="57"/>
      <c r="NM545" s="57"/>
      <c r="NN545" s="57"/>
      <c r="NO545" s="57"/>
      <c r="NP545" s="57"/>
      <c r="NQ545" s="57"/>
      <c r="NR545" s="57"/>
      <c r="NS545" s="57"/>
      <c r="NT545" s="57"/>
      <c r="NU545" s="57"/>
      <c r="NV545" s="57"/>
      <c r="NW545" s="57"/>
      <c r="NX545" s="57"/>
      <c r="NY545" s="57"/>
      <c r="NZ545" s="57"/>
      <c r="OA545" s="57"/>
      <c r="OB545" s="57"/>
      <c r="OC545" s="57"/>
      <c r="OD545" s="57"/>
      <c r="OE545" s="57"/>
      <c r="OF545" s="57"/>
      <c r="OG545" s="57"/>
      <c r="OH545" s="57"/>
      <c r="OI545" s="57"/>
      <c r="OJ545" s="57"/>
      <c r="OK545" s="57"/>
      <c r="OL545" s="57"/>
      <c r="OM545" s="57"/>
      <c r="ON545" s="57"/>
      <c r="OO545" s="57"/>
      <c r="OP545" s="57"/>
      <c r="OQ545" s="57"/>
      <c r="OR545" s="57"/>
      <c r="OS545" s="57"/>
      <c r="OT545" s="57"/>
      <c r="OU545" s="57"/>
      <c r="OV545" s="57"/>
      <c r="OW545" s="57"/>
      <c r="OX545" s="57"/>
      <c r="OY545" s="57"/>
      <c r="OZ545" s="57"/>
      <c r="PA545" s="57"/>
      <c r="PB545" s="57"/>
      <c r="PC545" s="57"/>
      <c r="PD545" s="57"/>
      <c r="PE545" s="57"/>
      <c r="PF545" s="57"/>
      <c r="PG545" s="57"/>
      <c r="PH545" s="57"/>
      <c r="PI545" s="57"/>
      <c r="PJ545" s="57"/>
      <c r="PK545" s="57"/>
      <c r="PL545" s="57"/>
      <c r="PM545" s="57"/>
      <c r="PN545" s="57"/>
      <c r="PO545" s="57"/>
      <c r="PP545" s="57"/>
      <c r="PQ545" s="57"/>
      <c r="PR545" s="57"/>
      <c r="PS545" s="57"/>
      <c r="PT545" s="57"/>
      <c r="PU545" s="57"/>
      <c r="PV545" s="57"/>
      <c r="PW545" s="57"/>
      <c r="PX545" s="57"/>
      <c r="PY545" s="57"/>
      <c r="PZ545" s="57"/>
      <c r="QA545" s="57"/>
      <c r="QB545" s="57"/>
      <c r="QC545" s="57"/>
      <c r="QD545" s="57"/>
      <c r="QE545" s="57"/>
      <c r="QF545" s="57"/>
      <c r="QG545" s="57"/>
      <c r="QH545" s="57"/>
      <c r="QI545" s="57"/>
      <c r="QJ545" s="57"/>
      <c r="QK545" s="57"/>
      <c r="QL545" s="57"/>
      <c r="QM545" s="57"/>
      <c r="QN545" s="57"/>
      <c r="QO545" s="57"/>
      <c r="QP545" s="57"/>
      <c r="QQ545" s="57"/>
      <c r="QR545" s="57"/>
      <c r="QS545" s="57"/>
      <c r="QT545" s="57"/>
      <c r="QU545" s="57"/>
      <c r="QV545" s="57"/>
      <c r="QW545" s="57"/>
      <c r="QX545" s="57"/>
      <c r="QY545" s="57"/>
      <c r="QZ545" s="57"/>
      <c r="RA545" s="57"/>
      <c r="RB545" s="57"/>
      <c r="RC545" s="57"/>
      <c r="RD545" s="57"/>
      <c r="RE545" s="57"/>
      <c r="RF545" s="57"/>
      <c r="RG545" s="57"/>
      <c r="RH545" s="57"/>
      <c r="RI545" s="57"/>
      <c r="RJ545" s="57"/>
      <c r="RK545" s="57"/>
      <c r="RL545" s="57"/>
      <c r="RM545" s="57"/>
      <c r="RN545" s="57"/>
      <c r="RO545" s="57"/>
      <c r="RP545" s="57"/>
      <c r="RQ545" s="57"/>
      <c r="RR545" s="57"/>
      <c r="RS545" s="57"/>
      <c r="RT545" s="57"/>
      <c r="RU545" s="57"/>
      <c r="RV545" s="57"/>
      <c r="RW545" s="57"/>
      <c r="RX545" s="57"/>
      <c r="RY545" s="57"/>
      <c r="RZ545" s="57"/>
      <c r="SA545" s="57"/>
      <c r="SB545" s="57"/>
      <c r="SC545" s="57"/>
      <c r="SD545" s="57"/>
      <c r="SE545" s="57"/>
      <c r="SF545" s="57"/>
      <c r="SG545" s="57"/>
      <c r="SH545" s="57"/>
      <c r="SI545" s="57"/>
      <c r="SJ545" s="57"/>
      <c r="SK545" s="57"/>
      <c r="SL545" s="57"/>
      <c r="SM545" s="57"/>
      <c r="SN545" s="57"/>
      <c r="SO545" s="57"/>
      <c r="SP545" s="57"/>
      <c r="SQ545" s="57"/>
      <c r="SR545" s="57"/>
      <c r="SS545" s="57"/>
      <c r="ST545" s="57"/>
      <c r="SU545" s="57"/>
      <c r="SV545" s="57"/>
      <c r="SW545" s="57"/>
      <c r="SX545" s="57"/>
      <c r="SY545" s="57"/>
      <c r="SZ545" s="57"/>
      <c r="TA545" s="57"/>
      <c r="TB545" s="57"/>
      <c r="TC545" s="57"/>
      <c r="TD545" s="57"/>
      <c r="TE545" s="57"/>
      <c r="TF545" s="57"/>
      <c r="TG545" s="57"/>
      <c r="TH545" s="57"/>
      <c r="TI545" s="57"/>
      <c r="TJ545" s="57"/>
      <c r="TK545" s="57"/>
      <c r="TL545" s="57"/>
      <c r="TM545" s="57"/>
      <c r="TN545" s="57"/>
      <c r="TO545" s="57"/>
      <c r="TP545" s="57"/>
      <c r="TQ545" s="57"/>
      <c r="TR545" s="57"/>
      <c r="TS545" s="57"/>
      <c r="TT545" s="57"/>
      <c r="TU545" s="57"/>
      <c r="TV545" s="57"/>
      <c r="TW545" s="57"/>
      <c r="TX545" s="57"/>
      <c r="TY545" s="57"/>
      <c r="TZ545" s="57"/>
      <c r="UA545" s="57"/>
      <c r="UB545" s="57"/>
      <c r="UC545" s="57"/>
      <c r="UD545" s="57"/>
      <c r="UE545" s="57"/>
      <c r="UF545" s="57"/>
      <c r="UG545" s="57"/>
      <c r="UH545" s="57"/>
      <c r="UI545" s="57"/>
      <c r="UJ545" s="57"/>
      <c r="UK545" s="57"/>
      <c r="UL545" s="57"/>
      <c r="UM545" s="57"/>
      <c r="UN545" s="57"/>
      <c r="UO545" s="57"/>
      <c r="UP545" s="57"/>
      <c r="UQ545" s="57"/>
      <c r="UR545" s="57"/>
      <c r="US545" s="57"/>
      <c r="UT545" s="57"/>
      <c r="UU545" s="57"/>
      <c r="UV545" s="57"/>
      <c r="UW545" s="57"/>
      <c r="UX545" s="57"/>
      <c r="UY545" s="57"/>
      <c r="UZ545" s="57"/>
      <c r="VA545" s="57"/>
      <c r="VB545" s="57"/>
      <c r="VC545" s="57"/>
      <c r="VD545" s="57"/>
      <c r="VE545" s="57"/>
      <c r="VF545" s="57"/>
      <c r="VG545" s="57"/>
      <c r="VH545" s="57"/>
      <c r="VI545" s="57"/>
      <c r="VJ545" s="57"/>
      <c r="VK545" s="57"/>
      <c r="VL545" s="57"/>
      <c r="VM545" s="57"/>
      <c r="VN545" s="57"/>
      <c r="VO545" s="57"/>
      <c r="VP545" s="57"/>
      <c r="VQ545" s="57"/>
      <c r="VR545" s="57"/>
      <c r="VS545" s="57"/>
      <c r="VT545" s="57"/>
      <c r="VU545" s="57"/>
      <c r="VV545" s="57"/>
      <c r="VW545" s="57"/>
      <c r="VX545" s="57"/>
      <c r="VY545" s="57"/>
      <c r="VZ545" s="57"/>
      <c r="WA545" s="57"/>
      <c r="WB545" s="57"/>
      <c r="WC545" s="57"/>
      <c r="WD545" s="57"/>
      <c r="WE545" s="57"/>
      <c r="WF545" s="57"/>
      <c r="WG545" s="57"/>
      <c r="WH545" s="57"/>
      <c r="WI545" s="57"/>
      <c r="WJ545" s="57"/>
      <c r="WK545" s="57"/>
      <c r="WL545" s="57"/>
      <c r="WM545" s="57"/>
      <c r="WN545" s="57"/>
      <c r="WO545" s="57"/>
      <c r="WP545" s="57"/>
      <c r="WQ545" s="57"/>
      <c r="WR545" s="57"/>
      <c r="WS545" s="57"/>
      <c r="WT545" s="57"/>
      <c r="WU545" s="57"/>
      <c r="WV545" s="57"/>
      <c r="WW545" s="57"/>
      <c r="WX545" s="57"/>
      <c r="WY545" s="57"/>
      <c r="WZ545" s="57"/>
      <c r="XA545" s="57"/>
      <c r="XB545" s="57"/>
      <c r="XC545" s="57"/>
      <c r="XD545" s="57"/>
      <c r="XE545" s="57"/>
      <c r="XF545" s="57"/>
      <c r="XG545" s="57"/>
      <c r="XH545" s="57"/>
      <c r="XI545" s="57"/>
      <c r="XJ545" s="57"/>
      <c r="XK545" s="57"/>
      <c r="XL545" s="57"/>
      <c r="XM545" s="57"/>
      <c r="XN545" s="57"/>
      <c r="XO545" s="57"/>
      <c r="XP545" s="57"/>
      <c r="XQ545" s="57"/>
      <c r="XR545" s="57"/>
      <c r="XS545" s="57"/>
      <c r="XT545" s="57"/>
      <c r="XU545" s="57"/>
      <c r="XV545" s="57"/>
      <c r="XW545" s="57"/>
    </row>
    <row r="546">
      <c r="AI546" s="57"/>
      <c r="BR546" s="57"/>
      <c r="DA546" s="57"/>
      <c r="EJ546" s="57"/>
      <c r="EK546" s="57"/>
      <c r="EL546" s="57"/>
      <c r="EM546" s="57"/>
      <c r="EN546" s="57"/>
      <c r="EO546" s="57"/>
      <c r="EP546" s="57"/>
      <c r="EQ546" s="57"/>
      <c r="ER546" s="57"/>
      <c r="ES546" s="57"/>
      <c r="ET546" s="57"/>
      <c r="EU546" s="57"/>
      <c r="EV546" s="57"/>
      <c r="EW546" s="57"/>
      <c r="EX546" s="57"/>
      <c r="EY546" s="57"/>
      <c r="EZ546" s="57"/>
      <c r="FA546" s="57"/>
      <c r="FB546" s="57"/>
      <c r="FC546" s="57"/>
      <c r="FD546" s="57"/>
      <c r="FE546" s="57"/>
      <c r="FF546" s="57"/>
      <c r="FG546" s="57"/>
      <c r="FH546" s="57"/>
      <c r="FI546" s="57"/>
      <c r="FJ546" s="57"/>
      <c r="FK546" s="57"/>
      <c r="FL546" s="57"/>
      <c r="FM546" s="57"/>
      <c r="FN546" s="57"/>
      <c r="FO546" s="57"/>
      <c r="FP546" s="57"/>
      <c r="FQ546" s="57"/>
      <c r="FR546" s="57"/>
      <c r="FS546" s="57"/>
      <c r="FT546" s="57"/>
      <c r="FU546" s="57"/>
      <c r="FV546" s="57"/>
      <c r="FW546" s="57"/>
      <c r="FX546" s="57"/>
      <c r="FY546" s="57"/>
      <c r="FZ546" s="57"/>
      <c r="GA546" s="57"/>
      <c r="GB546" s="57"/>
      <c r="GC546" s="57"/>
      <c r="GD546" s="57"/>
      <c r="GE546" s="57"/>
      <c r="GF546" s="57"/>
      <c r="GG546" s="57"/>
      <c r="GH546" s="57"/>
      <c r="GI546" s="57"/>
      <c r="GJ546" s="57"/>
      <c r="GK546" s="57"/>
      <c r="GL546" s="57"/>
      <c r="GM546" s="57"/>
      <c r="GN546" s="57"/>
      <c r="GO546" s="57"/>
      <c r="GP546" s="57"/>
      <c r="GQ546" s="57"/>
      <c r="GR546" s="57"/>
      <c r="GS546" s="57"/>
      <c r="GT546" s="57"/>
      <c r="GU546" s="57"/>
      <c r="GV546" s="57"/>
      <c r="GW546" s="57"/>
      <c r="GX546" s="57"/>
      <c r="GY546" s="57"/>
      <c r="GZ546" s="57"/>
      <c r="HA546" s="57"/>
      <c r="HB546" s="57"/>
      <c r="HC546" s="57"/>
      <c r="HD546" s="57"/>
      <c r="HE546" s="57"/>
      <c r="HF546" s="57"/>
      <c r="HG546" s="57"/>
      <c r="HH546" s="57"/>
      <c r="HI546" s="57"/>
      <c r="HJ546" s="57"/>
      <c r="HK546" s="57"/>
      <c r="HL546" s="57"/>
      <c r="HM546" s="57"/>
      <c r="HN546" s="57"/>
      <c r="HO546" s="57"/>
      <c r="HP546" s="57"/>
      <c r="HQ546" s="57"/>
      <c r="HR546" s="57"/>
      <c r="HS546" s="57"/>
      <c r="HT546" s="57"/>
      <c r="HU546" s="57"/>
      <c r="HV546" s="57"/>
      <c r="HW546" s="57"/>
      <c r="HX546" s="57"/>
      <c r="HY546" s="57"/>
      <c r="HZ546" s="57"/>
      <c r="IA546" s="57"/>
      <c r="IB546" s="57"/>
      <c r="IC546" s="57"/>
      <c r="ID546" s="57"/>
      <c r="IE546" s="57"/>
      <c r="IF546" s="57"/>
      <c r="IG546" s="57"/>
      <c r="IH546" s="57"/>
      <c r="II546" s="57"/>
      <c r="IJ546" s="57"/>
      <c r="IK546" s="57"/>
      <c r="IL546" s="57"/>
      <c r="IM546" s="57"/>
      <c r="IN546" s="57"/>
      <c r="IO546" s="57"/>
      <c r="IP546" s="57"/>
      <c r="IQ546" s="57"/>
      <c r="IR546" s="57"/>
      <c r="IS546" s="57"/>
      <c r="IT546" s="57"/>
      <c r="IU546" s="57"/>
      <c r="IV546" s="57"/>
      <c r="IW546" s="57"/>
      <c r="IX546" s="57"/>
      <c r="IY546" s="57"/>
      <c r="IZ546" s="57"/>
      <c r="JA546" s="57"/>
      <c r="JB546" s="57"/>
      <c r="JC546" s="57"/>
      <c r="JD546" s="57"/>
      <c r="JE546" s="57"/>
      <c r="JF546" s="57"/>
      <c r="JG546" s="57"/>
      <c r="JH546" s="57"/>
      <c r="JI546" s="57"/>
      <c r="JJ546" s="57"/>
      <c r="JK546" s="57"/>
      <c r="JL546" s="57"/>
      <c r="JM546" s="57"/>
      <c r="JN546" s="57"/>
      <c r="JO546" s="57"/>
      <c r="JP546" s="57"/>
      <c r="JQ546" s="57"/>
      <c r="JR546" s="57"/>
      <c r="JS546" s="57"/>
      <c r="JT546" s="57"/>
      <c r="JU546" s="57"/>
      <c r="JV546" s="57"/>
      <c r="JW546" s="57"/>
      <c r="JX546" s="57"/>
      <c r="JY546" s="57"/>
      <c r="JZ546" s="57"/>
      <c r="KA546" s="57"/>
      <c r="KB546" s="57"/>
      <c r="KC546" s="57"/>
      <c r="KD546" s="57"/>
      <c r="KE546" s="57"/>
      <c r="KF546" s="57"/>
      <c r="KG546" s="57"/>
      <c r="KH546" s="57"/>
      <c r="KI546" s="57"/>
      <c r="KJ546" s="57"/>
      <c r="KK546" s="57"/>
      <c r="KL546" s="57"/>
      <c r="KM546" s="57"/>
      <c r="KN546" s="57"/>
      <c r="KO546" s="57"/>
      <c r="KP546" s="57"/>
      <c r="KQ546" s="57"/>
      <c r="KR546" s="57"/>
      <c r="KS546" s="57"/>
      <c r="KT546" s="57"/>
      <c r="KU546" s="57"/>
      <c r="KV546" s="57"/>
      <c r="KW546" s="57"/>
      <c r="KX546" s="57"/>
      <c r="KY546" s="57"/>
      <c r="KZ546" s="57"/>
      <c r="LA546" s="57"/>
      <c r="LB546" s="57"/>
      <c r="LC546" s="57"/>
      <c r="LD546" s="57"/>
      <c r="LE546" s="57"/>
      <c r="LF546" s="57"/>
      <c r="LG546" s="57"/>
      <c r="LH546" s="57"/>
      <c r="LI546" s="57"/>
      <c r="LJ546" s="57"/>
      <c r="LK546" s="57"/>
      <c r="LL546" s="57"/>
      <c r="LM546" s="57"/>
      <c r="LN546" s="57"/>
      <c r="LO546" s="57"/>
      <c r="LP546" s="57"/>
      <c r="LQ546" s="57"/>
      <c r="LR546" s="57"/>
      <c r="LS546" s="57"/>
      <c r="LT546" s="57"/>
      <c r="LU546" s="57"/>
      <c r="LV546" s="57"/>
      <c r="LW546" s="57"/>
      <c r="LX546" s="57"/>
      <c r="LY546" s="57"/>
      <c r="LZ546" s="57"/>
      <c r="MA546" s="57"/>
      <c r="MB546" s="57"/>
      <c r="MC546" s="57"/>
      <c r="MD546" s="57"/>
      <c r="ME546" s="57"/>
      <c r="MF546" s="57"/>
      <c r="MG546" s="57"/>
      <c r="MH546" s="57"/>
      <c r="MI546" s="57"/>
      <c r="MJ546" s="57"/>
      <c r="MK546" s="57"/>
      <c r="ML546" s="57"/>
      <c r="MM546" s="57"/>
      <c r="MN546" s="57"/>
      <c r="MO546" s="57"/>
      <c r="MP546" s="57"/>
      <c r="MQ546" s="57"/>
      <c r="MR546" s="57"/>
      <c r="MS546" s="57"/>
      <c r="MT546" s="57"/>
      <c r="MU546" s="57"/>
      <c r="MV546" s="57"/>
      <c r="MW546" s="57"/>
      <c r="MX546" s="57"/>
      <c r="MY546" s="57"/>
      <c r="MZ546" s="57"/>
      <c r="NA546" s="57"/>
      <c r="NB546" s="57"/>
      <c r="NC546" s="57"/>
      <c r="ND546" s="57"/>
      <c r="NE546" s="57"/>
      <c r="NF546" s="57"/>
      <c r="NG546" s="57"/>
      <c r="NH546" s="57"/>
      <c r="NI546" s="57"/>
      <c r="NJ546" s="57"/>
      <c r="NK546" s="57"/>
      <c r="NL546" s="57"/>
      <c r="NM546" s="57"/>
      <c r="NN546" s="57"/>
      <c r="NO546" s="57"/>
      <c r="NP546" s="57"/>
      <c r="NQ546" s="57"/>
      <c r="NR546" s="57"/>
      <c r="NS546" s="57"/>
      <c r="NT546" s="57"/>
      <c r="NU546" s="57"/>
      <c r="NV546" s="57"/>
      <c r="NW546" s="57"/>
      <c r="NX546" s="57"/>
      <c r="NY546" s="57"/>
      <c r="NZ546" s="57"/>
      <c r="OA546" s="57"/>
      <c r="OB546" s="57"/>
      <c r="OC546" s="57"/>
      <c r="OD546" s="57"/>
      <c r="OE546" s="57"/>
      <c r="OF546" s="57"/>
      <c r="OG546" s="57"/>
      <c r="OH546" s="57"/>
      <c r="OI546" s="57"/>
      <c r="OJ546" s="57"/>
      <c r="OK546" s="57"/>
      <c r="OL546" s="57"/>
      <c r="OM546" s="57"/>
      <c r="ON546" s="57"/>
      <c r="OO546" s="57"/>
      <c r="OP546" s="57"/>
      <c r="OQ546" s="57"/>
      <c r="OR546" s="57"/>
      <c r="OS546" s="57"/>
      <c r="OT546" s="57"/>
      <c r="OU546" s="57"/>
      <c r="OV546" s="57"/>
      <c r="OW546" s="57"/>
      <c r="OX546" s="57"/>
      <c r="OY546" s="57"/>
      <c r="OZ546" s="57"/>
      <c r="PA546" s="57"/>
      <c r="PB546" s="57"/>
      <c r="PC546" s="57"/>
      <c r="PD546" s="57"/>
      <c r="PE546" s="57"/>
      <c r="PF546" s="57"/>
      <c r="PG546" s="57"/>
      <c r="PH546" s="57"/>
      <c r="PI546" s="57"/>
      <c r="PJ546" s="57"/>
      <c r="PK546" s="57"/>
      <c r="PL546" s="57"/>
      <c r="PM546" s="57"/>
      <c r="PN546" s="57"/>
      <c r="PO546" s="57"/>
      <c r="PP546" s="57"/>
      <c r="PQ546" s="57"/>
      <c r="PR546" s="57"/>
      <c r="PS546" s="57"/>
      <c r="PT546" s="57"/>
      <c r="PU546" s="57"/>
      <c r="PV546" s="57"/>
      <c r="PW546" s="57"/>
      <c r="PX546" s="57"/>
      <c r="PY546" s="57"/>
      <c r="PZ546" s="57"/>
      <c r="QA546" s="57"/>
      <c r="QB546" s="57"/>
      <c r="QC546" s="57"/>
      <c r="QD546" s="57"/>
      <c r="QE546" s="57"/>
      <c r="QF546" s="57"/>
      <c r="QG546" s="57"/>
      <c r="QH546" s="57"/>
      <c r="QI546" s="57"/>
      <c r="QJ546" s="57"/>
      <c r="QK546" s="57"/>
      <c r="QL546" s="57"/>
      <c r="QM546" s="57"/>
      <c r="QN546" s="57"/>
      <c r="QO546" s="57"/>
      <c r="QP546" s="57"/>
      <c r="QQ546" s="57"/>
      <c r="QR546" s="57"/>
      <c r="QS546" s="57"/>
      <c r="QT546" s="57"/>
      <c r="QU546" s="57"/>
      <c r="QV546" s="57"/>
      <c r="QW546" s="57"/>
      <c r="QX546" s="57"/>
      <c r="QY546" s="57"/>
      <c r="QZ546" s="57"/>
      <c r="RA546" s="57"/>
      <c r="RB546" s="57"/>
      <c r="RC546" s="57"/>
      <c r="RD546" s="57"/>
      <c r="RE546" s="57"/>
      <c r="RF546" s="57"/>
      <c r="RG546" s="57"/>
      <c r="RH546" s="57"/>
      <c r="RI546" s="57"/>
      <c r="RJ546" s="57"/>
      <c r="RK546" s="57"/>
      <c r="RL546" s="57"/>
      <c r="RM546" s="57"/>
      <c r="RN546" s="57"/>
      <c r="RO546" s="57"/>
      <c r="RP546" s="57"/>
      <c r="RQ546" s="57"/>
      <c r="RR546" s="57"/>
      <c r="RS546" s="57"/>
      <c r="RT546" s="57"/>
      <c r="RU546" s="57"/>
      <c r="RV546" s="57"/>
      <c r="RW546" s="57"/>
      <c r="RX546" s="57"/>
      <c r="RY546" s="57"/>
      <c r="RZ546" s="57"/>
      <c r="SA546" s="57"/>
      <c r="SB546" s="57"/>
      <c r="SC546" s="57"/>
      <c r="SD546" s="57"/>
      <c r="SE546" s="57"/>
      <c r="SF546" s="57"/>
      <c r="SG546" s="57"/>
      <c r="SH546" s="57"/>
      <c r="SI546" s="57"/>
      <c r="SJ546" s="57"/>
      <c r="SK546" s="57"/>
      <c r="SL546" s="57"/>
      <c r="SM546" s="57"/>
      <c r="SN546" s="57"/>
      <c r="SO546" s="57"/>
      <c r="SP546" s="57"/>
      <c r="SQ546" s="57"/>
      <c r="SR546" s="57"/>
      <c r="SS546" s="57"/>
      <c r="ST546" s="57"/>
      <c r="SU546" s="57"/>
      <c r="SV546" s="57"/>
      <c r="SW546" s="57"/>
      <c r="SX546" s="57"/>
      <c r="SY546" s="57"/>
      <c r="SZ546" s="57"/>
      <c r="TA546" s="57"/>
      <c r="TB546" s="57"/>
      <c r="TC546" s="57"/>
      <c r="TD546" s="57"/>
      <c r="TE546" s="57"/>
      <c r="TF546" s="57"/>
      <c r="TG546" s="57"/>
      <c r="TH546" s="57"/>
      <c r="TI546" s="57"/>
      <c r="TJ546" s="57"/>
      <c r="TK546" s="57"/>
      <c r="TL546" s="57"/>
      <c r="TM546" s="57"/>
      <c r="TN546" s="57"/>
      <c r="TO546" s="57"/>
      <c r="TP546" s="57"/>
      <c r="TQ546" s="57"/>
      <c r="TR546" s="57"/>
      <c r="TS546" s="57"/>
      <c r="TT546" s="57"/>
      <c r="TU546" s="57"/>
      <c r="TV546" s="57"/>
      <c r="TW546" s="57"/>
      <c r="TX546" s="57"/>
      <c r="TY546" s="57"/>
      <c r="TZ546" s="57"/>
      <c r="UA546" s="57"/>
      <c r="UB546" s="57"/>
      <c r="UC546" s="57"/>
      <c r="UD546" s="57"/>
      <c r="UE546" s="57"/>
      <c r="UF546" s="57"/>
      <c r="UG546" s="57"/>
      <c r="UH546" s="57"/>
      <c r="UI546" s="57"/>
      <c r="UJ546" s="57"/>
      <c r="UK546" s="57"/>
      <c r="UL546" s="57"/>
      <c r="UM546" s="57"/>
      <c r="UN546" s="57"/>
      <c r="UO546" s="57"/>
      <c r="UP546" s="57"/>
      <c r="UQ546" s="57"/>
      <c r="UR546" s="57"/>
      <c r="US546" s="57"/>
      <c r="UT546" s="57"/>
      <c r="UU546" s="57"/>
      <c r="UV546" s="57"/>
      <c r="UW546" s="57"/>
      <c r="UX546" s="57"/>
      <c r="UY546" s="57"/>
      <c r="UZ546" s="57"/>
      <c r="VA546" s="57"/>
      <c r="VB546" s="57"/>
      <c r="VC546" s="57"/>
      <c r="VD546" s="57"/>
      <c r="VE546" s="57"/>
      <c r="VF546" s="57"/>
      <c r="VG546" s="57"/>
      <c r="VH546" s="57"/>
      <c r="VI546" s="57"/>
      <c r="VJ546" s="57"/>
      <c r="VK546" s="57"/>
      <c r="VL546" s="57"/>
      <c r="VM546" s="57"/>
      <c r="VN546" s="57"/>
      <c r="VO546" s="57"/>
      <c r="VP546" s="57"/>
      <c r="VQ546" s="57"/>
      <c r="VR546" s="57"/>
      <c r="VS546" s="57"/>
      <c r="VT546" s="57"/>
      <c r="VU546" s="57"/>
      <c r="VV546" s="57"/>
      <c r="VW546" s="57"/>
      <c r="VX546" s="57"/>
      <c r="VY546" s="57"/>
      <c r="VZ546" s="57"/>
      <c r="WA546" s="57"/>
      <c r="WB546" s="57"/>
      <c r="WC546" s="57"/>
      <c r="WD546" s="57"/>
      <c r="WE546" s="57"/>
      <c r="WF546" s="57"/>
      <c r="WG546" s="57"/>
      <c r="WH546" s="57"/>
      <c r="WI546" s="57"/>
      <c r="WJ546" s="57"/>
      <c r="WK546" s="57"/>
      <c r="WL546" s="57"/>
      <c r="WM546" s="57"/>
      <c r="WN546" s="57"/>
      <c r="WO546" s="57"/>
      <c r="WP546" s="57"/>
      <c r="WQ546" s="57"/>
      <c r="WR546" s="57"/>
      <c r="WS546" s="57"/>
      <c r="WT546" s="57"/>
      <c r="WU546" s="57"/>
      <c r="WV546" s="57"/>
      <c r="WW546" s="57"/>
      <c r="WX546" s="57"/>
      <c r="WY546" s="57"/>
      <c r="WZ546" s="57"/>
      <c r="XA546" s="57"/>
      <c r="XB546" s="57"/>
      <c r="XC546" s="57"/>
      <c r="XD546" s="57"/>
      <c r="XE546" s="57"/>
      <c r="XF546" s="57"/>
      <c r="XG546" s="57"/>
      <c r="XH546" s="57"/>
      <c r="XI546" s="57"/>
      <c r="XJ546" s="57"/>
      <c r="XK546" s="57"/>
      <c r="XL546" s="57"/>
      <c r="XM546" s="57"/>
      <c r="XN546" s="57"/>
      <c r="XO546" s="57"/>
      <c r="XP546" s="57"/>
      <c r="XQ546" s="57"/>
      <c r="XR546" s="57"/>
      <c r="XS546" s="57"/>
      <c r="XT546" s="57"/>
      <c r="XU546" s="57"/>
      <c r="XV546" s="57"/>
      <c r="XW546" s="57"/>
    </row>
    <row r="547">
      <c r="AI547" s="57"/>
      <c r="BR547" s="57"/>
      <c r="DA547" s="57"/>
      <c r="EJ547" s="57"/>
      <c r="EK547" s="57"/>
      <c r="EL547" s="57"/>
      <c r="EM547" s="57"/>
      <c r="EN547" s="57"/>
      <c r="EO547" s="57"/>
      <c r="EP547" s="57"/>
      <c r="EQ547" s="57"/>
      <c r="ER547" s="57"/>
      <c r="ES547" s="57"/>
      <c r="ET547" s="57"/>
      <c r="EU547" s="57"/>
      <c r="EV547" s="57"/>
      <c r="EW547" s="57"/>
      <c r="EX547" s="57"/>
      <c r="EY547" s="57"/>
      <c r="EZ547" s="57"/>
      <c r="FA547" s="57"/>
      <c r="FB547" s="57"/>
      <c r="FC547" s="57"/>
      <c r="FD547" s="57"/>
      <c r="FE547" s="57"/>
      <c r="FF547" s="57"/>
      <c r="FG547" s="57"/>
      <c r="FH547" s="57"/>
      <c r="FI547" s="57"/>
      <c r="FJ547" s="57"/>
      <c r="FK547" s="57"/>
      <c r="FL547" s="57"/>
      <c r="FM547" s="57"/>
      <c r="FN547" s="57"/>
      <c r="FO547" s="57"/>
      <c r="FP547" s="57"/>
      <c r="FQ547" s="57"/>
      <c r="FR547" s="57"/>
      <c r="FS547" s="57"/>
      <c r="FT547" s="57"/>
      <c r="FU547" s="57"/>
      <c r="FV547" s="57"/>
      <c r="FW547" s="57"/>
      <c r="FX547" s="57"/>
      <c r="FY547" s="57"/>
      <c r="FZ547" s="57"/>
      <c r="GA547" s="57"/>
      <c r="GB547" s="57"/>
      <c r="GC547" s="57"/>
      <c r="GD547" s="57"/>
      <c r="GE547" s="57"/>
      <c r="GF547" s="57"/>
      <c r="GG547" s="57"/>
      <c r="GH547" s="57"/>
      <c r="GI547" s="57"/>
      <c r="GJ547" s="57"/>
      <c r="GK547" s="57"/>
      <c r="GL547" s="57"/>
      <c r="GM547" s="57"/>
      <c r="GN547" s="57"/>
      <c r="GO547" s="57"/>
      <c r="GP547" s="57"/>
      <c r="GQ547" s="57"/>
      <c r="GR547" s="57"/>
      <c r="GS547" s="57"/>
      <c r="GT547" s="57"/>
      <c r="GU547" s="57"/>
      <c r="GV547" s="57"/>
      <c r="GW547" s="57"/>
      <c r="GX547" s="57"/>
      <c r="GY547" s="57"/>
      <c r="GZ547" s="57"/>
      <c r="HA547" s="57"/>
      <c r="HB547" s="57"/>
      <c r="HC547" s="57"/>
      <c r="HD547" s="57"/>
      <c r="HE547" s="57"/>
      <c r="HF547" s="57"/>
      <c r="HG547" s="57"/>
      <c r="HH547" s="57"/>
      <c r="HI547" s="57"/>
      <c r="HJ547" s="57"/>
      <c r="HK547" s="57"/>
      <c r="HL547" s="57"/>
      <c r="HM547" s="57"/>
      <c r="HN547" s="57"/>
      <c r="HO547" s="57"/>
      <c r="HP547" s="57"/>
      <c r="HQ547" s="57"/>
      <c r="HR547" s="57"/>
      <c r="HS547" s="57"/>
      <c r="HT547" s="57"/>
      <c r="HU547" s="57"/>
      <c r="HV547" s="57"/>
      <c r="HW547" s="57"/>
      <c r="HX547" s="57"/>
      <c r="HY547" s="57"/>
      <c r="HZ547" s="57"/>
      <c r="IA547" s="57"/>
      <c r="IB547" s="57"/>
      <c r="IC547" s="57"/>
      <c r="ID547" s="57"/>
      <c r="IE547" s="57"/>
      <c r="IF547" s="57"/>
      <c r="IG547" s="57"/>
      <c r="IH547" s="57"/>
      <c r="II547" s="57"/>
      <c r="IJ547" s="57"/>
      <c r="IK547" s="57"/>
      <c r="IL547" s="57"/>
      <c r="IM547" s="57"/>
      <c r="IN547" s="57"/>
      <c r="IO547" s="57"/>
      <c r="IP547" s="57"/>
      <c r="IQ547" s="57"/>
      <c r="IR547" s="57"/>
      <c r="IS547" s="57"/>
      <c r="IT547" s="57"/>
      <c r="IU547" s="57"/>
      <c r="IV547" s="57"/>
      <c r="IW547" s="57"/>
      <c r="IX547" s="57"/>
      <c r="IY547" s="57"/>
      <c r="IZ547" s="57"/>
      <c r="JA547" s="57"/>
      <c r="JB547" s="57"/>
      <c r="JC547" s="57"/>
      <c r="JD547" s="57"/>
      <c r="JE547" s="57"/>
      <c r="JF547" s="57"/>
      <c r="JG547" s="57"/>
      <c r="JH547" s="57"/>
      <c r="JI547" s="57"/>
      <c r="JJ547" s="57"/>
      <c r="JK547" s="57"/>
      <c r="JL547" s="57"/>
      <c r="JM547" s="57"/>
      <c r="JN547" s="57"/>
      <c r="JO547" s="57"/>
      <c r="JP547" s="57"/>
      <c r="JQ547" s="57"/>
      <c r="JR547" s="57"/>
      <c r="JS547" s="57"/>
      <c r="JT547" s="57"/>
      <c r="JU547" s="57"/>
      <c r="JV547" s="57"/>
      <c r="JW547" s="57"/>
      <c r="JX547" s="57"/>
      <c r="JY547" s="57"/>
      <c r="JZ547" s="57"/>
      <c r="KA547" s="57"/>
      <c r="KB547" s="57"/>
      <c r="KC547" s="57"/>
      <c r="KD547" s="57"/>
      <c r="KE547" s="57"/>
      <c r="KF547" s="57"/>
      <c r="KG547" s="57"/>
      <c r="KH547" s="57"/>
      <c r="KI547" s="57"/>
      <c r="KJ547" s="57"/>
      <c r="KK547" s="57"/>
      <c r="KL547" s="57"/>
      <c r="KM547" s="57"/>
      <c r="KN547" s="57"/>
      <c r="KO547" s="57"/>
      <c r="KP547" s="57"/>
      <c r="KQ547" s="57"/>
      <c r="KR547" s="57"/>
      <c r="KS547" s="57"/>
      <c r="KT547" s="57"/>
      <c r="KU547" s="57"/>
      <c r="KV547" s="57"/>
      <c r="KW547" s="57"/>
      <c r="KX547" s="57"/>
      <c r="KY547" s="57"/>
      <c r="KZ547" s="57"/>
      <c r="LA547" s="57"/>
      <c r="LB547" s="57"/>
      <c r="LC547" s="57"/>
      <c r="LD547" s="57"/>
      <c r="LE547" s="57"/>
      <c r="LF547" s="57"/>
      <c r="LG547" s="57"/>
      <c r="LH547" s="57"/>
      <c r="LI547" s="57"/>
      <c r="LJ547" s="57"/>
      <c r="LK547" s="57"/>
      <c r="LL547" s="57"/>
      <c r="LM547" s="57"/>
      <c r="LN547" s="57"/>
      <c r="LO547" s="57"/>
      <c r="LP547" s="57"/>
      <c r="LQ547" s="57"/>
      <c r="LR547" s="57"/>
      <c r="LS547" s="57"/>
      <c r="LT547" s="57"/>
      <c r="LU547" s="57"/>
      <c r="LV547" s="57"/>
      <c r="LW547" s="57"/>
      <c r="LX547" s="57"/>
      <c r="LY547" s="57"/>
      <c r="LZ547" s="57"/>
      <c r="MA547" s="57"/>
      <c r="MB547" s="57"/>
      <c r="MC547" s="57"/>
      <c r="MD547" s="57"/>
      <c r="ME547" s="57"/>
      <c r="MF547" s="57"/>
      <c r="MG547" s="57"/>
      <c r="MH547" s="57"/>
      <c r="MI547" s="57"/>
      <c r="MJ547" s="57"/>
      <c r="MK547" s="57"/>
      <c r="ML547" s="57"/>
      <c r="MM547" s="57"/>
      <c r="MN547" s="57"/>
      <c r="MO547" s="57"/>
      <c r="MP547" s="57"/>
      <c r="MQ547" s="57"/>
      <c r="MR547" s="57"/>
      <c r="MS547" s="57"/>
      <c r="MT547" s="57"/>
      <c r="MU547" s="57"/>
      <c r="MV547" s="57"/>
      <c r="MW547" s="57"/>
      <c r="MX547" s="57"/>
      <c r="MY547" s="57"/>
      <c r="MZ547" s="57"/>
      <c r="NA547" s="57"/>
      <c r="NB547" s="57"/>
      <c r="NC547" s="57"/>
      <c r="ND547" s="57"/>
      <c r="NE547" s="57"/>
      <c r="NF547" s="57"/>
      <c r="NG547" s="57"/>
      <c r="NH547" s="57"/>
      <c r="NI547" s="57"/>
      <c r="NJ547" s="57"/>
      <c r="NK547" s="57"/>
      <c r="NL547" s="57"/>
      <c r="NM547" s="57"/>
      <c r="NN547" s="57"/>
      <c r="NO547" s="57"/>
      <c r="NP547" s="57"/>
      <c r="NQ547" s="57"/>
      <c r="NR547" s="57"/>
      <c r="NS547" s="57"/>
      <c r="NT547" s="57"/>
      <c r="NU547" s="57"/>
      <c r="NV547" s="57"/>
      <c r="NW547" s="57"/>
      <c r="NX547" s="57"/>
      <c r="NY547" s="57"/>
      <c r="NZ547" s="57"/>
      <c r="OA547" s="57"/>
      <c r="OB547" s="57"/>
      <c r="OC547" s="57"/>
      <c r="OD547" s="57"/>
      <c r="OE547" s="57"/>
      <c r="OF547" s="57"/>
      <c r="OG547" s="57"/>
      <c r="OH547" s="57"/>
      <c r="OI547" s="57"/>
      <c r="OJ547" s="57"/>
      <c r="OK547" s="57"/>
      <c r="OL547" s="57"/>
      <c r="OM547" s="57"/>
      <c r="ON547" s="57"/>
      <c r="OO547" s="57"/>
      <c r="OP547" s="57"/>
      <c r="OQ547" s="57"/>
      <c r="OR547" s="57"/>
      <c r="OS547" s="57"/>
      <c r="OT547" s="57"/>
      <c r="OU547" s="57"/>
      <c r="OV547" s="57"/>
      <c r="OW547" s="57"/>
      <c r="OX547" s="57"/>
      <c r="OY547" s="57"/>
      <c r="OZ547" s="57"/>
      <c r="PA547" s="57"/>
      <c r="PB547" s="57"/>
      <c r="PC547" s="57"/>
      <c r="PD547" s="57"/>
      <c r="PE547" s="57"/>
      <c r="PF547" s="57"/>
      <c r="PG547" s="57"/>
      <c r="PH547" s="57"/>
      <c r="PI547" s="57"/>
      <c r="PJ547" s="57"/>
      <c r="PK547" s="57"/>
      <c r="PL547" s="57"/>
      <c r="PM547" s="57"/>
      <c r="PN547" s="57"/>
      <c r="PO547" s="57"/>
      <c r="PP547" s="57"/>
      <c r="PQ547" s="57"/>
      <c r="PR547" s="57"/>
      <c r="PS547" s="57"/>
      <c r="PT547" s="57"/>
      <c r="PU547" s="57"/>
      <c r="PV547" s="57"/>
      <c r="PW547" s="57"/>
      <c r="PX547" s="57"/>
      <c r="PY547" s="57"/>
      <c r="PZ547" s="57"/>
      <c r="QA547" s="57"/>
      <c r="QB547" s="57"/>
      <c r="QC547" s="57"/>
      <c r="QD547" s="57"/>
      <c r="QE547" s="57"/>
      <c r="QF547" s="57"/>
      <c r="QG547" s="57"/>
      <c r="QH547" s="57"/>
      <c r="QI547" s="57"/>
      <c r="QJ547" s="57"/>
      <c r="QK547" s="57"/>
      <c r="QL547" s="57"/>
      <c r="QM547" s="57"/>
      <c r="QN547" s="57"/>
      <c r="QO547" s="57"/>
      <c r="QP547" s="57"/>
      <c r="QQ547" s="57"/>
      <c r="QR547" s="57"/>
      <c r="QS547" s="57"/>
      <c r="QT547" s="57"/>
      <c r="QU547" s="57"/>
      <c r="QV547" s="57"/>
      <c r="QW547" s="57"/>
      <c r="QX547" s="57"/>
      <c r="QY547" s="57"/>
      <c r="QZ547" s="57"/>
      <c r="RA547" s="57"/>
      <c r="RB547" s="57"/>
      <c r="RC547" s="57"/>
      <c r="RD547" s="57"/>
      <c r="RE547" s="57"/>
      <c r="RF547" s="57"/>
      <c r="RG547" s="57"/>
      <c r="RH547" s="57"/>
      <c r="RI547" s="57"/>
      <c r="RJ547" s="57"/>
      <c r="RK547" s="57"/>
      <c r="RL547" s="57"/>
      <c r="RM547" s="57"/>
      <c r="RN547" s="57"/>
      <c r="RO547" s="57"/>
      <c r="RP547" s="57"/>
      <c r="RQ547" s="57"/>
      <c r="RR547" s="57"/>
      <c r="RS547" s="57"/>
      <c r="RT547" s="57"/>
      <c r="RU547" s="57"/>
      <c r="RV547" s="57"/>
      <c r="RW547" s="57"/>
      <c r="RX547" s="57"/>
      <c r="RY547" s="57"/>
      <c r="RZ547" s="57"/>
      <c r="SA547" s="57"/>
      <c r="SB547" s="57"/>
      <c r="SC547" s="57"/>
      <c r="SD547" s="57"/>
      <c r="SE547" s="57"/>
      <c r="SF547" s="57"/>
      <c r="SG547" s="57"/>
      <c r="SH547" s="57"/>
      <c r="SI547" s="57"/>
      <c r="SJ547" s="57"/>
      <c r="SK547" s="57"/>
      <c r="SL547" s="57"/>
      <c r="SM547" s="57"/>
      <c r="SN547" s="57"/>
      <c r="SO547" s="57"/>
      <c r="SP547" s="57"/>
      <c r="SQ547" s="57"/>
      <c r="SR547" s="57"/>
      <c r="SS547" s="57"/>
      <c r="ST547" s="57"/>
      <c r="SU547" s="57"/>
      <c r="SV547" s="57"/>
      <c r="SW547" s="57"/>
      <c r="SX547" s="57"/>
      <c r="SY547" s="57"/>
      <c r="SZ547" s="57"/>
      <c r="TA547" s="57"/>
      <c r="TB547" s="57"/>
      <c r="TC547" s="57"/>
      <c r="TD547" s="57"/>
      <c r="TE547" s="57"/>
      <c r="TF547" s="57"/>
      <c r="TG547" s="57"/>
      <c r="TH547" s="57"/>
      <c r="TI547" s="57"/>
      <c r="TJ547" s="57"/>
      <c r="TK547" s="57"/>
      <c r="TL547" s="57"/>
      <c r="TM547" s="57"/>
      <c r="TN547" s="57"/>
      <c r="TO547" s="57"/>
      <c r="TP547" s="57"/>
      <c r="TQ547" s="57"/>
      <c r="TR547" s="57"/>
      <c r="TS547" s="57"/>
      <c r="TT547" s="57"/>
      <c r="TU547" s="57"/>
      <c r="TV547" s="57"/>
      <c r="TW547" s="57"/>
      <c r="TX547" s="57"/>
      <c r="TY547" s="57"/>
      <c r="TZ547" s="57"/>
      <c r="UA547" s="57"/>
      <c r="UB547" s="57"/>
      <c r="UC547" s="57"/>
      <c r="UD547" s="57"/>
      <c r="UE547" s="57"/>
      <c r="UF547" s="57"/>
      <c r="UG547" s="57"/>
      <c r="UH547" s="57"/>
      <c r="UI547" s="57"/>
      <c r="UJ547" s="57"/>
      <c r="UK547" s="57"/>
      <c r="UL547" s="57"/>
      <c r="UM547" s="57"/>
      <c r="UN547" s="57"/>
      <c r="UO547" s="57"/>
      <c r="UP547" s="57"/>
      <c r="UQ547" s="57"/>
      <c r="UR547" s="57"/>
      <c r="US547" s="57"/>
      <c r="UT547" s="57"/>
      <c r="UU547" s="57"/>
      <c r="UV547" s="57"/>
      <c r="UW547" s="57"/>
      <c r="UX547" s="57"/>
      <c r="UY547" s="57"/>
      <c r="UZ547" s="57"/>
      <c r="VA547" s="57"/>
      <c r="VB547" s="57"/>
      <c r="VC547" s="57"/>
      <c r="VD547" s="57"/>
      <c r="VE547" s="57"/>
      <c r="VF547" s="57"/>
      <c r="VG547" s="57"/>
      <c r="VH547" s="57"/>
      <c r="VI547" s="57"/>
      <c r="VJ547" s="57"/>
      <c r="VK547" s="57"/>
      <c r="VL547" s="57"/>
      <c r="VM547" s="57"/>
      <c r="VN547" s="57"/>
      <c r="VO547" s="57"/>
      <c r="VP547" s="57"/>
      <c r="VQ547" s="57"/>
      <c r="VR547" s="57"/>
      <c r="VS547" s="57"/>
      <c r="VT547" s="57"/>
      <c r="VU547" s="57"/>
      <c r="VV547" s="57"/>
      <c r="VW547" s="57"/>
      <c r="VX547" s="57"/>
      <c r="VY547" s="57"/>
      <c r="VZ547" s="57"/>
      <c r="WA547" s="57"/>
      <c r="WB547" s="57"/>
      <c r="WC547" s="57"/>
      <c r="WD547" s="57"/>
      <c r="WE547" s="57"/>
      <c r="WF547" s="57"/>
      <c r="WG547" s="57"/>
      <c r="WH547" s="57"/>
      <c r="WI547" s="57"/>
      <c r="WJ547" s="57"/>
      <c r="WK547" s="57"/>
      <c r="WL547" s="57"/>
      <c r="WM547" s="57"/>
      <c r="WN547" s="57"/>
      <c r="WO547" s="57"/>
      <c r="WP547" s="57"/>
      <c r="WQ547" s="57"/>
      <c r="WR547" s="57"/>
      <c r="WS547" s="57"/>
      <c r="WT547" s="57"/>
      <c r="WU547" s="57"/>
      <c r="WV547" s="57"/>
      <c r="WW547" s="57"/>
      <c r="WX547" s="57"/>
      <c r="WY547" s="57"/>
      <c r="WZ547" s="57"/>
      <c r="XA547" s="57"/>
      <c r="XB547" s="57"/>
      <c r="XC547" s="57"/>
      <c r="XD547" s="57"/>
      <c r="XE547" s="57"/>
      <c r="XF547" s="57"/>
      <c r="XG547" s="57"/>
      <c r="XH547" s="57"/>
      <c r="XI547" s="57"/>
      <c r="XJ547" s="57"/>
      <c r="XK547" s="57"/>
      <c r="XL547" s="57"/>
      <c r="XM547" s="57"/>
      <c r="XN547" s="57"/>
      <c r="XO547" s="57"/>
      <c r="XP547" s="57"/>
      <c r="XQ547" s="57"/>
      <c r="XR547" s="57"/>
      <c r="XS547" s="57"/>
      <c r="XT547" s="57"/>
      <c r="XU547" s="57"/>
      <c r="XV547" s="57"/>
      <c r="XW547" s="57"/>
    </row>
    <row r="548">
      <c r="AI548" s="57"/>
      <c r="BR548" s="57"/>
      <c r="DA548" s="57"/>
      <c r="EJ548" s="57"/>
      <c r="EK548" s="57"/>
      <c r="EL548" s="57"/>
      <c r="EM548" s="57"/>
      <c r="EN548" s="57"/>
      <c r="EO548" s="57"/>
      <c r="EP548" s="57"/>
      <c r="EQ548" s="57"/>
      <c r="ER548" s="57"/>
      <c r="ES548" s="57"/>
      <c r="ET548" s="57"/>
      <c r="EU548" s="57"/>
      <c r="EV548" s="57"/>
      <c r="EW548" s="57"/>
      <c r="EX548" s="57"/>
      <c r="EY548" s="57"/>
      <c r="EZ548" s="57"/>
      <c r="FA548" s="57"/>
      <c r="FB548" s="57"/>
      <c r="FC548" s="57"/>
      <c r="FD548" s="57"/>
      <c r="FE548" s="57"/>
      <c r="FF548" s="57"/>
      <c r="FG548" s="57"/>
      <c r="FH548" s="57"/>
      <c r="FI548" s="57"/>
      <c r="FJ548" s="57"/>
      <c r="FK548" s="57"/>
      <c r="FL548" s="57"/>
      <c r="FM548" s="57"/>
      <c r="FN548" s="57"/>
      <c r="FO548" s="57"/>
      <c r="FP548" s="57"/>
      <c r="FQ548" s="57"/>
      <c r="FR548" s="57"/>
      <c r="FS548" s="57"/>
      <c r="FT548" s="57"/>
      <c r="FU548" s="57"/>
      <c r="FV548" s="57"/>
      <c r="FW548" s="57"/>
      <c r="FX548" s="57"/>
      <c r="FY548" s="57"/>
      <c r="FZ548" s="57"/>
      <c r="GA548" s="57"/>
      <c r="GB548" s="57"/>
      <c r="GC548" s="57"/>
      <c r="GD548" s="57"/>
      <c r="GE548" s="57"/>
      <c r="GF548" s="57"/>
      <c r="GG548" s="57"/>
      <c r="GH548" s="57"/>
      <c r="GI548" s="57"/>
      <c r="GJ548" s="57"/>
      <c r="GK548" s="57"/>
      <c r="GL548" s="57"/>
      <c r="GM548" s="57"/>
      <c r="GN548" s="57"/>
      <c r="GO548" s="57"/>
      <c r="GP548" s="57"/>
      <c r="GQ548" s="57"/>
      <c r="GR548" s="57"/>
      <c r="GS548" s="57"/>
      <c r="GT548" s="57"/>
      <c r="GU548" s="57"/>
      <c r="GV548" s="57"/>
      <c r="GW548" s="57"/>
      <c r="GX548" s="57"/>
      <c r="GY548" s="57"/>
      <c r="GZ548" s="57"/>
      <c r="HA548" s="57"/>
      <c r="HB548" s="57"/>
      <c r="HC548" s="57"/>
      <c r="HD548" s="57"/>
      <c r="HE548" s="57"/>
      <c r="HF548" s="57"/>
      <c r="HG548" s="57"/>
      <c r="HH548" s="57"/>
      <c r="HI548" s="57"/>
      <c r="HJ548" s="57"/>
      <c r="HK548" s="57"/>
      <c r="HL548" s="57"/>
      <c r="HM548" s="57"/>
      <c r="HN548" s="57"/>
      <c r="HO548" s="57"/>
      <c r="HP548" s="57"/>
      <c r="HQ548" s="57"/>
      <c r="HR548" s="57"/>
      <c r="HS548" s="57"/>
      <c r="HT548" s="57"/>
      <c r="HU548" s="57"/>
      <c r="HV548" s="57"/>
      <c r="HW548" s="57"/>
      <c r="HX548" s="57"/>
      <c r="HY548" s="57"/>
      <c r="HZ548" s="57"/>
      <c r="IA548" s="57"/>
      <c r="IB548" s="57"/>
      <c r="IC548" s="57"/>
      <c r="ID548" s="57"/>
      <c r="IE548" s="57"/>
      <c r="IF548" s="57"/>
      <c r="IG548" s="57"/>
      <c r="IH548" s="57"/>
      <c r="II548" s="57"/>
      <c r="IJ548" s="57"/>
      <c r="IK548" s="57"/>
      <c r="IL548" s="57"/>
      <c r="IM548" s="57"/>
      <c r="IN548" s="57"/>
      <c r="IO548" s="57"/>
      <c r="IP548" s="57"/>
      <c r="IQ548" s="57"/>
      <c r="IR548" s="57"/>
      <c r="IS548" s="57"/>
      <c r="IT548" s="57"/>
      <c r="IU548" s="57"/>
      <c r="IV548" s="57"/>
      <c r="IW548" s="57"/>
      <c r="IX548" s="57"/>
      <c r="IY548" s="57"/>
      <c r="IZ548" s="57"/>
      <c r="JA548" s="57"/>
      <c r="JB548" s="57"/>
      <c r="JC548" s="57"/>
      <c r="JD548" s="57"/>
      <c r="JE548" s="57"/>
      <c r="JF548" s="57"/>
      <c r="JG548" s="57"/>
      <c r="JH548" s="57"/>
      <c r="JI548" s="57"/>
      <c r="JJ548" s="57"/>
      <c r="JK548" s="57"/>
      <c r="JL548" s="57"/>
      <c r="JM548" s="57"/>
      <c r="JN548" s="57"/>
      <c r="JO548" s="57"/>
      <c r="JP548" s="57"/>
      <c r="JQ548" s="57"/>
      <c r="JR548" s="57"/>
      <c r="JS548" s="57"/>
      <c r="JT548" s="57"/>
      <c r="JU548" s="57"/>
      <c r="JV548" s="57"/>
      <c r="JW548" s="57"/>
      <c r="JX548" s="57"/>
      <c r="JY548" s="57"/>
      <c r="JZ548" s="57"/>
      <c r="KA548" s="57"/>
      <c r="KB548" s="57"/>
      <c r="KC548" s="57"/>
      <c r="KD548" s="57"/>
      <c r="KE548" s="57"/>
      <c r="KF548" s="57"/>
      <c r="KG548" s="57"/>
      <c r="KH548" s="57"/>
      <c r="KI548" s="57"/>
      <c r="KJ548" s="57"/>
      <c r="KK548" s="57"/>
      <c r="KL548" s="57"/>
      <c r="KM548" s="57"/>
      <c r="KN548" s="57"/>
      <c r="KO548" s="57"/>
      <c r="KP548" s="57"/>
      <c r="KQ548" s="57"/>
      <c r="KR548" s="57"/>
      <c r="KS548" s="57"/>
      <c r="KT548" s="57"/>
      <c r="KU548" s="57"/>
      <c r="KV548" s="57"/>
      <c r="KW548" s="57"/>
      <c r="KX548" s="57"/>
      <c r="KY548" s="57"/>
      <c r="KZ548" s="57"/>
      <c r="LA548" s="57"/>
      <c r="LB548" s="57"/>
      <c r="LC548" s="57"/>
      <c r="LD548" s="57"/>
      <c r="LE548" s="57"/>
      <c r="LF548" s="57"/>
      <c r="LG548" s="57"/>
      <c r="LH548" s="57"/>
      <c r="LI548" s="57"/>
      <c r="LJ548" s="57"/>
      <c r="LK548" s="57"/>
      <c r="LL548" s="57"/>
      <c r="LM548" s="57"/>
      <c r="LN548" s="57"/>
      <c r="LO548" s="57"/>
      <c r="LP548" s="57"/>
      <c r="LQ548" s="57"/>
      <c r="LR548" s="57"/>
      <c r="LS548" s="57"/>
      <c r="LT548" s="57"/>
      <c r="LU548" s="57"/>
      <c r="LV548" s="57"/>
      <c r="LW548" s="57"/>
      <c r="LX548" s="57"/>
      <c r="LY548" s="57"/>
      <c r="LZ548" s="57"/>
      <c r="MA548" s="57"/>
      <c r="MB548" s="57"/>
      <c r="MC548" s="57"/>
      <c r="MD548" s="57"/>
      <c r="ME548" s="57"/>
      <c r="MF548" s="57"/>
      <c r="MG548" s="57"/>
      <c r="MH548" s="57"/>
      <c r="MI548" s="57"/>
      <c r="MJ548" s="57"/>
      <c r="MK548" s="57"/>
      <c r="ML548" s="57"/>
      <c r="MM548" s="57"/>
      <c r="MN548" s="57"/>
      <c r="MO548" s="57"/>
      <c r="MP548" s="57"/>
      <c r="MQ548" s="57"/>
      <c r="MR548" s="57"/>
      <c r="MS548" s="57"/>
      <c r="MT548" s="57"/>
      <c r="MU548" s="57"/>
      <c r="MV548" s="57"/>
      <c r="MW548" s="57"/>
      <c r="MX548" s="57"/>
      <c r="MY548" s="57"/>
      <c r="MZ548" s="57"/>
      <c r="NA548" s="57"/>
      <c r="NB548" s="57"/>
      <c r="NC548" s="57"/>
      <c r="ND548" s="57"/>
      <c r="NE548" s="57"/>
      <c r="NF548" s="57"/>
      <c r="NG548" s="57"/>
      <c r="NH548" s="57"/>
      <c r="NI548" s="57"/>
      <c r="NJ548" s="57"/>
      <c r="NK548" s="57"/>
      <c r="NL548" s="57"/>
      <c r="NM548" s="57"/>
      <c r="NN548" s="57"/>
      <c r="NO548" s="57"/>
      <c r="NP548" s="57"/>
      <c r="NQ548" s="57"/>
      <c r="NR548" s="57"/>
      <c r="NS548" s="57"/>
      <c r="NT548" s="57"/>
      <c r="NU548" s="57"/>
      <c r="NV548" s="57"/>
      <c r="NW548" s="57"/>
      <c r="NX548" s="57"/>
      <c r="NY548" s="57"/>
      <c r="NZ548" s="57"/>
      <c r="OA548" s="57"/>
      <c r="OB548" s="57"/>
      <c r="OC548" s="57"/>
      <c r="OD548" s="57"/>
      <c r="OE548" s="57"/>
      <c r="OF548" s="57"/>
      <c r="OG548" s="57"/>
      <c r="OH548" s="57"/>
      <c r="OI548" s="57"/>
      <c r="OJ548" s="57"/>
      <c r="OK548" s="57"/>
      <c r="OL548" s="57"/>
      <c r="OM548" s="57"/>
      <c r="ON548" s="57"/>
      <c r="OO548" s="57"/>
      <c r="OP548" s="57"/>
      <c r="OQ548" s="57"/>
      <c r="OR548" s="57"/>
      <c r="OS548" s="57"/>
      <c r="OT548" s="57"/>
      <c r="OU548" s="57"/>
      <c r="OV548" s="57"/>
      <c r="OW548" s="57"/>
      <c r="OX548" s="57"/>
      <c r="OY548" s="57"/>
      <c r="OZ548" s="57"/>
      <c r="PA548" s="57"/>
      <c r="PB548" s="57"/>
      <c r="PC548" s="57"/>
      <c r="PD548" s="57"/>
      <c r="PE548" s="57"/>
      <c r="PF548" s="57"/>
      <c r="PG548" s="57"/>
      <c r="PH548" s="57"/>
      <c r="PI548" s="57"/>
      <c r="PJ548" s="57"/>
      <c r="PK548" s="57"/>
      <c r="PL548" s="57"/>
      <c r="PM548" s="57"/>
      <c r="PN548" s="57"/>
      <c r="PO548" s="57"/>
      <c r="PP548" s="57"/>
      <c r="PQ548" s="57"/>
      <c r="PR548" s="57"/>
      <c r="PS548" s="57"/>
      <c r="PT548" s="57"/>
      <c r="PU548" s="57"/>
      <c r="PV548" s="57"/>
      <c r="PW548" s="57"/>
      <c r="PX548" s="57"/>
      <c r="PY548" s="57"/>
      <c r="PZ548" s="57"/>
      <c r="QA548" s="57"/>
      <c r="QB548" s="57"/>
      <c r="QC548" s="57"/>
      <c r="QD548" s="57"/>
      <c r="QE548" s="57"/>
      <c r="QF548" s="57"/>
      <c r="QG548" s="57"/>
      <c r="QH548" s="57"/>
      <c r="QI548" s="57"/>
      <c r="QJ548" s="57"/>
      <c r="QK548" s="57"/>
      <c r="QL548" s="57"/>
      <c r="QM548" s="57"/>
      <c r="QN548" s="57"/>
      <c r="QO548" s="57"/>
      <c r="QP548" s="57"/>
      <c r="QQ548" s="57"/>
      <c r="QR548" s="57"/>
      <c r="QS548" s="57"/>
      <c r="QT548" s="57"/>
      <c r="QU548" s="57"/>
      <c r="QV548" s="57"/>
      <c r="QW548" s="57"/>
      <c r="QX548" s="57"/>
      <c r="QY548" s="57"/>
      <c r="QZ548" s="57"/>
      <c r="RA548" s="57"/>
      <c r="RB548" s="57"/>
      <c r="RC548" s="57"/>
      <c r="RD548" s="57"/>
      <c r="RE548" s="57"/>
      <c r="RF548" s="57"/>
      <c r="RG548" s="57"/>
      <c r="RH548" s="57"/>
      <c r="RI548" s="57"/>
      <c r="RJ548" s="57"/>
      <c r="RK548" s="57"/>
      <c r="RL548" s="57"/>
      <c r="RM548" s="57"/>
      <c r="RN548" s="57"/>
      <c r="RO548" s="57"/>
      <c r="RP548" s="57"/>
      <c r="RQ548" s="57"/>
      <c r="RR548" s="57"/>
      <c r="RS548" s="57"/>
      <c r="RT548" s="57"/>
      <c r="RU548" s="57"/>
      <c r="RV548" s="57"/>
      <c r="RW548" s="57"/>
      <c r="RX548" s="57"/>
      <c r="RY548" s="57"/>
      <c r="RZ548" s="57"/>
      <c r="SA548" s="57"/>
      <c r="SB548" s="57"/>
      <c r="SC548" s="57"/>
      <c r="SD548" s="57"/>
      <c r="SE548" s="57"/>
      <c r="SF548" s="57"/>
      <c r="SG548" s="57"/>
      <c r="SH548" s="57"/>
      <c r="SI548" s="57"/>
      <c r="SJ548" s="57"/>
      <c r="SK548" s="57"/>
      <c r="SL548" s="57"/>
      <c r="SM548" s="57"/>
      <c r="SN548" s="57"/>
      <c r="SO548" s="57"/>
      <c r="SP548" s="57"/>
      <c r="SQ548" s="57"/>
      <c r="SR548" s="57"/>
      <c r="SS548" s="57"/>
      <c r="ST548" s="57"/>
      <c r="SU548" s="57"/>
      <c r="SV548" s="57"/>
      <c r="SW548" s="57"/>
      <c r="SX548" s="57"/>
      <c r="SY548" s="57"/>
      <c r="SZ548" s="57"/>
      <c r="TA548" s="57"/>
      <c r="TB548" s="57"/>
      <c r="TC548" s="57"/>
      <c r="TD548" s="57"/>
      <c r="TE548" s="57"/>
      <c r="TF548" s="57"/>
      <c r="TG548" s="57"/>
      <c r="TH548" s="57"/>
      <c r="TI548" s="57"/>
      <c r="TJ548" s="57"/>
      <c r="TK548" s="57"/>
      <c r="TL548" s="57"/>
      <c r="TM548" s="57"/>
      <c r="TN548" s="57"/>
      <c r="TO548" s="57"/>
      <c r="TP548" s="57"/>
      <c r="TQ548" s="57"/>
      <c r="TR548" s="57"/>
      <c r="TS548" s="57"/>
      <c r="TT548" s="57"/>
      <c r="TU548" s="57"/>
      <c r="TV548" s="57"/>
      <c r="TW548" s="57"/>
      <c r="TX548" s="57"/>
      <c r="TY548" s="57"/>
      <c r="TZ548" s="57"/>
      <c r="UA548" s="57"/>
      <c r="UB548" s="57"/>
      <c r="UC548" s="57"/>
      <c r="UD548" s="57"/>
      <c r="UE548" s="57"/>
      <c r="UF548" s="57"/>
      <c r="UG548" s="57"/>
      <c r="UH548" s="57"/>
      <c r="UI548" s="57"/>
      <c r="UJ548" s="57"/>
      <c r="UK548" s="57"/>
      <c r="UL548" s="57"/>
      <c r="UM548" s="57"/>
      <c r="UN548" s="57"/>
      <c r="UO548" s="57"/>
      <c r="UP548" s="57"/>
      <c r="UQ548" s="57"/>
      <c r="UR548" s="57"/>
      <c r="US548" s="57"/>
      <c r="UT548" s="57"/>
      <c r="UU548" s="57"/>
      <c r="UV548" s="57"/>
      <c r="UW548" s="57"/>
      <c r="UX548" s="57"/>
      <c r="UY548" s="57"/>
      <c r="UZ548" s="57"/>
      <c r="VA548" s="57"/>
      <c r="VB548" s="57"/>
      <c r="VC548" s="57"/>
      <c r="VD548" s="57"/>
      <c r="VE548" s="57"/>
      <c r="VF548" s="57"/>
      <c r="VG548" s="57"/>
      <c r="VH548" s="57"/>
      <c r="VI548" s="57"/>
      <c r="VJ548" s="57"/>
      <c r="VK548" s="57"/>
      <c r="VL548" s="57"/>
      <c r="VM548" s="57"/>
      <c r="VN548" s="57"/>
      <c r="VO548" s="57"/>
      <c r="VP548" s="57"/>
      <c r="VQ548" s="57"/>
      <c r="VR548" s="57"/>
      <c r="VS548" s="57"/>
      <c r="VT548" s="57"/>
      <c r="VU548" s="57"/>
      <c r="VV548" s="57"/>
      <c r="VW548" s="57"/>
      <c r="VX548" s="57"/>
      <c r="VY548" s="57"/>
      <c r="VZ548" s="57"/>
      <c r="WA548" s="57"/>
      <c r="WB548" s="57"/>
      <c r="WC548" s="57"/>
      <c r="WD548" s="57"/>
      <c r="WE548" s="57"/>
      <c r="WF548" s="57"/>
      <c r="WG548" s="57"/>
      <c r="WH548" s="57"/>
      <c r="WI548" s="57"/>
      <c r="WJ548" s="57"/>
      <c r="WK548" s="57"/>
      <c r="WL548" s="57"/>
      <c r="WM548" s="57"/>
      <c r="WN548" s="57"/>
      <c r="WO548" s="57"/>
      <c r="WP548" s="57"/>
      <c r="WQ548" s="57"/>
      <c r="WR548" s="57"/>
      <c r="WS548" s="57"/>
      <c r="WT548" s="57"/>
      <c r="WU548" s="57"/>
      <c r="WV548" s="57"/>
      <c r="WW548" s="57"/>
      <c r="WX548" s="57"/>
      <c r="WY548" s="57"/>
      <c r="WZ548" s="57"/>
      <c r="XA548" s="57"/>
      <c r="XB548" s="57"/>
      <c r="XC548" s="57"/>
      <c r="XD548" s="57"/>
      <c r="XE548" s="57"/>
      <c r="XF548" s="57"/>
      <c r="XG548" s="57"/>
      <c r="XH548" s="57"/>
      <c r="XI548" s="57"/>
      <c r="XJ548" s="57"/>
      <c r="XK548" s="57"/>
      <c r="XL548" s="57"/>
      <c r="XM548" s="57"/>
      <c r="XN548" s="57"/>
      <c r="XO548" s="57"/>
      <c r="XP548" s="57"/>
      <c r="XQ548" s="57"/>
      <c r="XR548" s="57"/>
      <c r="XS548" s="57"/>
      <c r="XT548" s="57"/>
      <c r="XU548" s="57"/>
      <c r="XV548" s="57"/>
      <c r="XW548" s="57"/>
    </row>
    <row r="549">
      <c r="AI549" s="57"/>
      <c r="BR549" s="57"/>
      <c r="DA549" s="57"/>
      <c r="EJ549" s="57"/>
      <c r="EK549" s="57"/>
      <c r="EL549" s="57"/>
      <c r="EM549" s="57"/>
      <c r="EN549" s="57"/>
      <c r="EO549" s="57"/>
      <c r="EP549" s="57"/>
      <c r="EQ549" s="57"/>
      <c r="ER549" s="57"/>
      <c r="ES549" s="57"/>
      <c r="ET549" s="57"/>
      <c r="EU549" s="57"/>
      <c r="EV549" s="57"/>
      <c r="EW549" s="57"/>
      <c r="EX549" s="57"/>
      <c r="EY549" s="57"/>
      <c r="EZ549" s="57"/>
      <c r="FA549" s="57"/>
      <c r="FB549" s="57"/>
      <c r="FC549" s="57"/>
      <c r="FD549" s="57"/>
      <c r="FE549" s="57"/>
      <c r="FF549" s="57"/>
      <c r="FG549" s="57"/>
      <c r="FH549" s="57"/>
      <c r="FI549" s="57"/>
      <c r="FJ549" s="57"/>
      <c r="FK549" s="57"/>
      <c r="FL549" s="57"/>
      <c r="FM549" s="57"/>
      <c r="FN549" s="57"/>
      <c r="FO549" s="57"/>
      <c r="FP549" s="57"/>
      <c r="FQ549" s="57"/>
      <c r="FR549" s="57"/>
      <c r="FS549" s="57"/>
      <c r="FT549" s="57"/>
      <c r="FU549" s="57"/>
      <c r="FV549" s="57"/>
      <c r="FW549" s="57"/>
      <c r="FX549" s="57"/>
      <c r="FY549" s="57"/>
      <c r="FZ549" s="57"/>
      <c r="GA549" s="57"/>
      <c r="GB549" s="57"/>
      <c r="GC549" s="57"/>
      <c r="GD549" s="57"/>
      <c r="GE549" s="57"/>
      <c r="GF549" s="57"/>
      <c r="GG549" s="57"/>
      <c r="GH549" s="57"/>
      <c r="GI549" s="57"/>
      <c r="GJ549" s="57"/>
      <c r="GK549" s="57"/>
      <c r="GL549" s="57"/>
      <c r="GM549" s="57"/>
      <c r="GN549" s="57"/>
      <c r="GO549" s="57"/>
      <c r="GP549" s="57"/>
      <c r="GQ549" s="57"/>
      <c r="GR549" s="57"/>
      <c r="GS549" s="57"/>
      <c r="GT549" s="57"/>
      <c r="GU549" s="57"/>
      <c r="GV549" s="57"/>
      <c r="GW549" s="57"/>
      <c r="GX549" s="57"/>
      <c r="GY549" s="57"/>
      <c r="GZ549" s="57"/>
      <c r="HA549" s="57"/>
      <c r="HB549" s="57"/>
      <c r="HC549" s="57"/>
      <c r="HD549" s="57"/>
      <c r="HE549" s="57"/>
      <c r="HF549" s="57"/>
      <c r="HG549" s="57"/>
      <c r="HH549" s="57"/>
      <c r="HI549" s="57"/>
      <c r="HJ549" s="57"/>
      <c r="HK549" s="57"/>
      <c r="HL549" s="57"/>
      <c r="HM549" s="57"/>
      <c r="HN549" s="57"/>
      <c r="HO549" s="57"/>
      <c r="HP549" s="57"/>
      <c r="HQ549" s="57"/>
      <c r="HR549" s="57"/>
      <c r="HS549" s="57"/>
      <c r="HT549" s="57"/>
      <c r="HU549" s="57"/>
      <c r="HV549" s="57"/>
      <c r="HW549" s="57"/>
      <c r="HX549" s="57"/>
      <c r="HY549" s="57"/>
      <c r="HZ549" s="57"/>
      <c r="IA549" s="57"/>
      <c r="IB549" s="57"/>
      <c r="IC549" s="57"/>
      <c r="ID549" s="57"/>
      <c r="IE549" s="57"/>
      <c r="IF549" s="57"/>
      <c r="IG549" s="57"/>
      <c r="IH549" s="57"/>
      <c r="II549" s="57"/>
      <c r="IJ549" s="57"/>
      <c r="IK549" s="57"/>
      <c r="IL549" s="57"/>
      <c r="IM549" s="57"/>
      <c r="IN549" s="57"/>
      <c r="IO549" s="57"/>
      <c r="IP549" s="57"/>
      <c r="IQ549" s="57"/>
      <c r="IR549" s="57"/>
      <c r="IS549" s="57"/>
      <c r="IT549" s="57"/>
      <c r="IU549" s="57"/>
      <c r="IV549" s="57"/>
      <c r="IW549" s="57"/>
      <c r="IX549" s="57"/>
      <c r="IY549" s="57"/>
      <c r="IZ549" s="57"/>
      <c r="JA549" s="57"/>
      <c r="JB549" s="57"/>
      <c r="JC549" s="57"/>
      <c r="JD549" s="57"/>
      <c r="JE549" s="57"/>
      <c r="JF549" s="57"/>
      <c r="JG549" s="57"/>
      <c r="JH549" s="57"/>
      <c r="JI549" s="57"/>
      <c r="JJ549" s="57"/>
      <c r="JK549" s="57"/>
      <c r="JL549" s="57"/>
      <c r="JM549" s="57"/>
      <c r="JN549" s="57"/>
      <c r="JO549" s="57"/>
      <c r="JP549" s="57"/>
      <c r="JQ549" s="57"/>
      <c r="JR549" s="57"/>
      <c r="JS549" s="57"/>
      <c r="JT549" s="57"/>
      <c r="JU549" s="57"/>
      <c r="JV549" s="57"/>
      <c r="JW549" s="57"/>
      <c r="JX549" s="57"/>
      <c r="JY549" s="57"/>
      <c r="JZ549" s="57"/>
      <c r="KA549" s="57"/>
      <c r="KB549" s="57"/>
      <c r="KC549" s="57"/>
      <c r="KD549" s="57"/>
      <c r="KE549" s="57"/>
      <c r="KF549" s="57"/>
      <c r="KG549" s="57"/>
      <c r="KH549" s="57"/>
      <c r="KI549" s="57"/>
      <c r="KJ549" s="57"/>
      <c r="KK549" s="57"/>
      <c r="KL549" s="57"/>
      <c r="KM549" s="57"/>
      <c r="KN549" s="57"/>
      <c r="KO549" s="57"/>
      <c r="KP549" s="57"/>
      <c r="KQ549" s="57"/>
      <c r="KR549" s="57"/>
      <c r="KS549" s="57"/>
      <c r="KT549" s="57"/>
      <c r="KU549" s="57"/>
      <c r="KV549" s="57"/>
      <c r="KW549" s="57"/>
      <c r="KX549" s="57"/>
      <c r="KY549" s="57"/>
      <c r="KZ549" s="57"/>
      <c r="LA549" s="57"/>
      <c r="LB549" s="57"/>
      <c r="LC549" s="57"/>
      <c r="LD549" s="57"/>
      <c r="LE549" s="57"/>
      <c r="LF549" s="57"/>
      <c r="LG549" s="57"/>
      <c r="LH549" s="57"/>
      <c r="LI549" s="57"/>
      <c r="LJ549" s="57"/>
      <c r="LK549" s="57"/>
      <c r="LL549" s="57"/>
      <c r="LM549" s="57"/>
      <c r="LN549" s="57"/>
      <c r="LO549" s="57"/>
      <c r="LP549" s="57"/>
      <c r="LQ549" s="57"/>
      <c r="LR549" s="57"/>
      <c r="LS549" s="57"/>
      <c r="LT549" s="57"/>
      <c r="LU549" s="57"/>
      <c r="LV549" s="57"/>
      <c r="LW549" s="57"/>
      <c r="LX549" s="57"/>
      <c r="LY549" s="57"/>
      <c r="LZ549" s="57"/>
      <c r="MA549" s="57"/>
      <c r="MB549" s="57"/>
      <c r="MC549" s="57"/>
      <c r="MD549" s="57"/>
      <c r="ME549" s="57"/>
      <c r="MF549" s="57"/>
      <c r="MG549" s="57"/>
      <c r="MH549" s="57"/>
      <c r="MI549" s="57"/>
      <c r="MJ549" s="57"/>
      <c r="MK549" s="57"/>
      <c r="ML549" s="57"/>
      <c r="MM549" s="57"/>
      <c r="MN549" s="57"/>
      <c r="MO549" s="57"/>
      <c r="MP549" s="57"/>
      <c r="MQ549" s="57"/>
      <c r="MR549" s="57"/>
      <c r="MS549" s="57"/>
      <c r="MT549" s="57"/>
      <c r="MU549" s="57"/>
      <c r="MV549" s="57"/>
      <c r="MW549" s="57"/>
      <c r="MX549" s="57"/>
      <c r="MY549" s="57"/>
      <c r="MZ549" s="57"/>
      <c r="NA549" s="57"/>
      <c r="NB549" s="57"/>
      <c r="NC549" s="57"/>
      <c r="ND549" s="57"/>
      <c r="NE549" s="57"/>
      <c r="NF549" s="57"/>
      <c r="NG549" s="57"/>
      <c r="NH549" s="57"/>
      <c r="NI549" s="57"/>
      <c r="NJ549" s="57"/>
      <c r="NK549" s="57"/>
      <c r="NL549" s="57"/>
      <c r="NM549" s="57"/>
      <c r="NN549" s="57"/>
      <c r="NO549" s="57"/>
      <c r="NP549" s="57"/>
      <c r="NQ549" s="57"/>
      <c r="NR549" s="57"/>
      <c r="NS549" s="57"/>
      <c r="NT549" s="57"/>
      <c r="NU549" s="57"/>
      <c r="NV549" s="57"/>
      <c r="NW549" s="57"/>
      <c r="NX549" s="57"/>
      <c r="NY549" s="57"/>
      <c r="NZ549" s="57"/>
      <c r="OA549" s="57"/>
      <c r="OB549" s="57"/>
      <c r="OC549" s="57"/>
      <c r="OD549" s="57"/>
      <c r="OE549" s="57"/>
      <c r="OF549" s="57"/>
      <c r="OG549" s="57"/>
      <c r="OH549" s="57"/>
      <c r="OI549" s="57"/>
      <c r="OJ549" s="57"/>
      <c r="OK549" s="57"/>
      <c r="OL549" s="57"/>
      <c r="OM549" s="57"/>
      <c r="ON549" s="57"/>
      <c r="OO549" s="57"/>
      <c r="OP549" s="57"/>
      <c r="OQ549" s="57"/>
      <c r="OR549" s="57"/>
      <c r="OS549" s="57"/>
      <c r="OT549" s="57"/>
      <c r="OU549" s="57"/>
      <c r="OV549" s="57"/>
      <c r="OW549" s="57"/>
      <c r="OX549" s="57"/>
      <c r="OY549" s="57"/>
      <c r="OZ549" s="57"/>
      <c r="PA549" s="57"/>
      <c r="PB549" s="57"/>
      <c r="PC549" s="57"/>
      <c r="PD549" s="57"/>
      <c r="PE549" s="57"/>
      <c r="PF549" s="57"/>
      <c r="PG549" s="57"/>
      <c r="PH549" s="57"/>
      <c r="PI549" s="57"/>
      <c r="PJ549" s="57"/>
      <c r="PK549" s="57"/>
      <c r="PL549" s="57"/>
      <c r="PM549" s="57"/>
      <c r="PN549" s="57"/>
      <c r="PO549" s="57"/>
      <c r="PP549" s="57"/>
      <c r="PQ549" s="57"/>
      <c r="PR549" s="57"/>
      <c r="PS549" s="57"/>
      <c r="PT549" s="57"/>
      <c r="PU549" s="57"/>
      <c r="PV549" s="57"/>
      <c r="PW549" s="57"/>
      <c r="PX549" s="57"/>
      <c r="PY549" s="57"/>
      <c r="PZ549" s="57"/>
      <c r="QA549" s="57"/>
      <c r="QB549" s="57"/>
      <c r="QC549" s="57"/>
      <c r="QD549" s="57"/>
      <c r="QE549" s="57"/>
      <c r="QF549" s="57"/>
      <c r="QG549" s="57"/>
      <c r="QH549" s="57"/>
      <c r="QI549" s="57"/>
      <c r="QJ549" s="57"/>
      <c r="QK549" s="57"/>
      <c r="QL549" s="57"/>
      <c r="QM549" s="57"/>
      <c r="QN549" s="57"/>
      <c r="QO549" s="57"/>
      <c r="QP549" s="57"/>
      <c r="QQ549" s="57"/>
      <c r="QR549" s="57"/>
      <c r="QS549" s="57"/>
      <c r="QT549" s="57"/>
      <c r="QU549" s="57"/>
      <c r="QV549" s="57"/>
      <c r="QW549" s="57"/>
      <c r="QX549" s="57"/>
      <c r="QY549" s="57"/>
      <c r="QZ549" s="57"/>
      <c r="RA549" s="57"/>
      <c r="RB549" s="57"/>
      <c r="RC549" s="57"/>
      <c r="RD549" s="57"/>
      <c r="RE549" s="57"/>
      <c r="RF549" s="57"/>
      <c r="RG549" s="57"/>
      <c r="RH549" s="57"/>
      <c r="RI549" s="57"/>
      <c r="RJ549" s="57"/>
      <c r="RK549" s="57"/>
      <c r="RL549" s="57"/>
      <c r="RM549" s="57"/>
      <c r="RN549" s="57"/>
      <c r="RO549" s="57"/>
      <c r="RP549" s="57"/>
      <c r="RQ549" s="57"/>
      <c r="RR549" s="57"/>
      <c r="RS549" s="57"/>
      <c r="RT549" s="57"/>
      <c r="RU549" s="57"/>
      <c r="RV549" s="57"/>
      <c r="RW549" s="57"/>
      <c r="RX549" s="57"/>
      <c r="RY549" s="57"/>
      <c r="RZ549" s="57"/>
      <c r="SA549" s="57"/>
      <c r="SB549" s="57"/>
      <c r="SC549" s="57"/>
      <c r="SD549" s="57"/>
      <c r="SE549" s="57"/>
      <c r="SF549" s="57"/>
      <c r="SG549" s="57"/>
      <c r="SH549" s="57"/>
      <c r="SI549" s="57"/>
      <c r="SJ549" s="57"/>
      <c r="SK549" s="57"/>
      <c r="SL549" s="57"/>
      <c r="SM549" s="57"/>
      <c r="SN549" s="57"/>
      <c r="SO549" s="57"/>
      <c r="SP549" s="57"/>
      <c r="SQ549" s="57"/>
      <c r="SR549" s="57"/>
      <c r="SS549" s="57"/>
      <c r="ST549" s="57"/>
      <c r="SU549" s="57"/>
      <c r="SV549" s="57"/>
      <c r="SW549" s="57"/>
      <c r="SX549" s="57"/>
      <c r="SY549" s="57"/>
      <c r="SZ549" s="57"/>
      <c r="TA549" s="57"/>
      <c r="TB549" s="57"/>
      <c r="TC549" s="57"/>
      <c r="TD549" s="57"/>
      <c r="TE549" s="57"/>
      <c r="TF549" s="57"/>
      <c r="TG549" s="57"/>
      <c r="TH549" s="57"/>
      <c r="TI549" s="57"/>
      <c r="TJ549" s="57"/>
      <c r="TK549" s="57"/>
      <c r="TL549" s="57"/>
      <c r="TM549" s="57"/>
      <c r="TN549" s="57"/>
      <c r="TO549" s="57"/>
      <c r="TP549" s="57"/>
      <c r="TQ549" s="57"/>
      <c r="TR549" s="57"/>
      <c r="TS549" s="57"/>
      <c r="TT549" s="57"/>
      <c r="TU549" s="57"/>
      <c r="TV549" s="57"/>
      <c r="TW549" s="57"/>
      <c r="TX549" s="57"/>
      <c r="TY549" s="57"/>
      <c r="TZ549" s="57"/>
      <c r="UA549" s="57"/>
      <c r="UB549" s="57"/>
      <c r="UC549" s="57"/>
      <c r="UD549" s="57"/>
      <c r="UE549" s="57"/>
      <c r="UF549" s="57"/>
      <c r="UG549" s="57"/>
      <c r="UH549" s="57"/>
      <c r="UI549" s="57"/>
      <c r="UJ549" s="57"/>
      <c r="UK549" s="57"/>
      <c r="UL549" s="57"/>
      <c r="UM549" s="57"/>
      <c r="UN549" s="57"/>
      <c r="UO549" s="57"/>
      <c r="UP549" s="57"/>
      <c r="UQ549" s="57"/>
      <c r="UR549" s="57"/>
      <c r="US549" s="57"/>
      <c r="UT549" s="57"/>
      <c r="UU549" s="57"/>
      <c r="UV549" s="57"/>
      <c r="UW549" s="57"/>
      <c r="UX549" s="57"/>
      <c r="UY549" s="57"/>
      <c r="UZ549" s="57"/>
      <c r="VA549" s="57"/>
      <c r="VB549" s="57"/>
      <c r="VC549" s="57"/>
      <c r="VD549" s="57"/>
      <c r="VE549" s="57"/>
      <c r="VF549" s="57"/>
      <c r="VG549" s="57"/>
      <c r="VH549" s="57"/>
      <c r="VI549" s="57"/>
      <c r="VJ549" s="57"/>
      <c r="VK549" s="57"/>
      <c r="VL549" s="57"/>
      <c r="VM549" s="57"/>
      <c r="VN549" s="57"/>
      <c r="VO549" s="57"/>
      <c r="VP549" s="57"/>
      <c r="VQ549" s="57"/>
      <c r="VR549" s="57"/>
      <c r="VS549" s="57"/>
      <c r="VT549" s="57"/>
      <c r="VU549" s="57"/>
      <c r="VV549" s="57"/>
      <c r="VW549" s="57"/>
      <c r="VX549" s="57"/>
      <c r="VY549" s="57"/>
      <c r="VZ549" s="57"/>
      <c r="WA549" s="57"/>
      <c r="WB549" s="57"/>
      <c r="WC549" s="57"/>
      <c r="WD549" s="57"/>
      <c r="WE549" s="57"/>
      <c r="WF549" s="57"/>
      <c r="WG549" s="57"/>
      <c r="WH549" s="57"/>
      <c r="WI549" s="57"/>
      <c r="WJ549" s="57"/>
      <c r="WK549" s="57"/>
      <c r="WL549" s="57"/>
      <c r="WM549" s="57"/>
      <c r="WN549" s="57"/>
      <c r="WO549" s="57"/>
      <c r="WP549" s="57"/>
      <c r="WQ549" s="57"/>
      <c r="WR549" s="57"/>
      <c r="WS549" s="57"/>
      <c r="WT549" s="57"/>
      <c r="WU549" s="57"/>
      <c r="WV549" s="57"/>
      <c r="WW549" s="57"/>
      <c r="WX549" s="57"/>
      <c r="WY549" s="57"/>
      <c r="WZ549" s="57"/>
      <c r="XA549" s="57"/>
      <c r="XB549" s="57"/>
      <c r="XC549" s="57"/>
      <c r="XD549" s="57"/>
      <c r="XE549" s="57"/>
      <c r="XF549" s="57"/>
      <c r="XG549" s="57"/>
      <c r="XH549" s="57"/>
      <c r="XI549" s="57"/>
      <c r="XJ549" s="57"/>
      <c r="XK549" s="57"/>
      <c r="XL549" s="57"/>
      <c r="XM549" s="57"/>
      <c r="XN549" s="57"/>
      <c r="XO549" s="57"/>
      <c r="XP549" s="57"/>
      <c r="XQ549" s="57"/>
      <c r="XR549" s="57"/>
      <c r="XS549" s="57"/>
      <c r="XT549" s="57"/>
      <c r="XU549" s="57"/>
      <c r="XV549" s="57"/>
      <c r="XW549" s="57"/>
    </row>
    <row r="550">
      <c r="AI550" s="57"/>
      <c r="BR550" s="57"/>
      <c r="DA550" s="57"/>
      <c r="EJ550" s="57"/>
      <c r="EK550" s="57"/>
      <c r="EL550" s="57"/>
      <c r="EM550" s="57"/>
      <c r="EN550" s="57"/>
      <c r="EO550" s="57"/>
      <c r="EP550" s="57"/>
      <c r="EQ550" s="57"/>
      <c r="ER550" s="57"/>
      <c r="ES550" s="57"/>
      <c r="ET550" s="57"/>
      <c r="EU550" s="57"/>
      <c r="EV550" s="57"/>
      <c r="EW550" s="57"/>
      <c r="EX550" s="57"/>
      <c r="EY550" s="57"/>
      <c r="EZ550" s="57"/>
      <c r="FA550" s="57"/>
      <c r="FB550" s="57"/>
      <c r="FC550" s="57"/>
      <c r="FD550" s="57"/>
      <c r="FE550" s="57"/>
      <c r="FF550" s="57"/>
      <c r="FG550" s="57"/>
      <c r="FH550" s="57"/>
      <c r="FI550" s="57"/>
      <c r="FJ550" s="57"/>
      <c r="FK550" s="57"/>
      <c r="FL550" s="57"/>
      <c r="FM550" s="57"/>
      <c r="FN550" s="57"/>
      <c r="FO550" s="57"/>
      <c r="FP550" s="57"/>
      <c r="FQ550" s="57"/>
      <c r="FR550" s="57"/>
      <c r="FS550" s="57"/>
      <c r="FT550" s="57"/>
      <c r="FU550" s="57"/>
      <c r="FV550" s="57"/>
      <c r="FW550" s="57"/>
      <c r="FX550" s="57"/>
      <c r="FY550" s="57"/>
      <c r="FZ550" s="57"/>
      <c r="GA550" s="57"/>
      <c r="GB550" s="57"/>
      <c r="GC550" s="57"/>
      <c r="GD550" s="57"/>
      <c r="GE550" s="57"/>
      <c r="GF550" s="57"/>
      <c r="GG550" s="57"/>
      <c r="GH550" s="57"/>
      <c r="GI550" s="57"/>
      <c r="GJ550" s="57"/>
      <c r="GK550" s="57"/>
      <c r="GL550" s="57"/>
      <c r="GM550" s="57"/>
      <c r="GN550" s="57"/>
      <c r="GO550" s="57"/>
      <c r="GP550" s="57"/>
      <c r="GQ550" s="57"/>
      <c r="GR550" s="57"/>
      <c r="GS550" s="57"/>
      <c r="GT550" s="57"/>
      <c r="GU550" s="57"/>
      <c r="GV550" s="57"/>
      <c r="GW550" s="57"/>
      <c r="GX550" s="57"/>
      <c r="GY550" s="57"/>
      <c r="GZ550" s="57"/>
      <c r="HA550" s="57"/>
      <c r="HB550" s="57"/>
      <c r="HC550" s="57"/>
      <c r="HD550" s="57"/>
      <c r="HE550" s="57"/>
      <c r="HF550" s="57"/>
      <c r="HG550" s="57"/>
      <c r="HH550" s="57"/>
      <c r="HI550" s="57"/>
      <c r="HJ550" s="57"/>
      <c r="HK550" s="57"/>
      <c r="HL550" s="57"/>
      <c r="HM550" s="57"/>
      <c r="HN550" s="57"/>
      <c r="HO550" s="57"/>
      <c r="HP550" s="57"/>
      <c r="HQ550" s="57"/>
      <c r="HR550" s="57"/>
      <c r="HS550" s="57"/>
      <c r="HT550" s="57"/>
      <c r="HU550" s="57"/>
      <c r="HV550" s="57"/>
      <c r="HW550" s="57"/>
      <c r="HX550" s="57"/>
      <c r="HY550" s="57"/>
      <c r="HZ550" s="57"/>
      <c r="IA550" s="57"/>
      <c r="IB550" s="57"/>
      <c r="IC550" s="57"/>
      <c r="ID550" s="57"/>
      <c r="IE550" s="57"/>
      <c r="IF550" s="57"/>
      <c r="IG550" s="57"/>
      <c r="IH550" s="57"/>
      <c r="II550" s="57"/>
      <c r="IJ550" s="57"/>
      <c r="IK550" s="57"/>
      <c r="IL550" s="57"/>
      <c r="IM550" s="57"/>
      <c r="IN550" s="57"/>
      <c r="IO550" s="57"/>
      <c r="IP550" s="57"/>
      <c r="IQ550" s="57"/>
      <c r="IR550" s="57"/>
      <c r="IS550" s="57"/>
      <c r="IT550" s="57"/>
      <c r="IU550" s="57"/>
      <c r="IV550" s="57"/>
      <c r="IW550" s="57"/>
      <c r="IX550" s="57"/>
      <c r="IY550" s="57"/>
      <c r="IZ550" s="57"/>
      <c r="JA550" s="57"/>
      <c r="JB550" s="57"/>
      <c r="JC550" s="57"/>
      <c r="JD550" s="57"/>
      <c r="JE550" s="57"/>
      <c r="JF550" s="57"/>
      <c r="JG550" s="57"/>
      <c r="JH550" s="57"/>
      <c r="JI550" s="57"/>
      <c r="JJ550" s="57"/>
      <c r="JK550" s="57"/>
      <c r="JL550" s="57"/>
      <c r="JM550" s="57"/>
      <c r="JN550" s="57"/>
      <c r="JO550" s="57"/>
      <c r="JP550" s="57"/>
      <c r="JQ550" s="57"/>
      <c r="JR550" s="57"/>
      <c r="JS550" s="57"/>
      <c r="JT550" s="57"/>
      <c r="JU550" s="57"/>
      <c r="JV550" s="57"/>
      <c r="JW550" s="57"/>
      <c r="JX550" s="57"/>
      <c r="JY550" s="57"/>
      <c r="JZ550" s="57"/>
      <c r="KA550" s="57"/>
      <c r="KB550" s="57"/>
      <c r="KC550" s="57"/>
      <c r="KD550" s="57"/>
      <c r="KE550" s="57"/>
      <c r="KF550" s="57"/>
      <c r="KG550" s="57"/>
      <c r="KH550" s="57"/>
      <c r="KI550" s="57"/>
      <c r="KJ550" s="57"/>
      <c r="KK550" s="57"/>
      <c r="KL550" s="57"/>
      <c r="KM550" s="57"/>
      <c r="KN550" s="57"/>
      <c r="KO550" s="57"/>
      <c r="KP550" s="57"/>
      <c r="KQ550" s="57"/>
      <c r="KR550" s="57"/>
      <c r="KS550" s="57"/>
      <c r="KT550" s="57"/>
      <c r="KU550" s="57"/>
      <c r="KV550" s="57"/>
      <c r="KW550" s="57"/>
      <c r="KX550" s="57"/>
      <c r="KY550" s="57"/>
      <c r="KZ550" s="57"/>
      <c r="LA550" s="57"/>
      <c r="LB550" s="57"/>
      <c r="LC550" s="57"/>
      <c r="LD550" s="57"/>
      <c r="LE550" s="57"/>
      <c r="LF550" s="57"/>
      <c r="LG550" s="57"/>
      <c r="LH550" s="57"/>
      <c r="LI550" s="57"/>
      <c r="LJ550" s="57"/>
      <c r="LK550" s="57"/>
      <c r="LL550" s="57"/>
      <c r="LM550" s="57"/>
      <c r="LN550" s="57"/>
      <c r="LO550" s="57"/>
      <c r="LP550" s="57"/>
      <c r="LQ550" s="57"/>
      <c r="LR550" s="57"/>
      <c r="LS550" s="57"/>
      <c r="LT550" s="57"/>
      <c r="LU550" s="57"/>
      <c r="LV550" s="57"/>
      <c r="LW550" s="57"/>
      <c r="LX550" s="57"/>
      <c r="LY550" s="57"/>
      <c r="LZ550" s="57"/>
      <c r="MA550" s="57"/>
      <c r="MB550" s="57"/>
      <c r="MC550" s="57"/>
      <c r="MD550" s="57"/>
      <c r="ME550" s="57"/>
      <c r="MF550" s="57"/>
      <c r="MG550" s="57"/>
      <c r="MH550" s="57"/>
      <c r="MI550" s="57"/>
      <c r="MJ550" s="57"/>
      <c r="MK550" s="57"/>
      <c r="ML550" s="57"/>
      <c r="MM550" s="57"/>
      <c r="MN550" s="57"/>
      <c r="MO550" s="57"/>
      <c r="MP550" s="57"/>
      <c r="MQ550" s="57"/>
      <c r="MR550" s="57"/>
      <c r="MS550" s="57"/>
      <c r="MT550" s="57"/>
      <c r="MU550" s="57"/>
      <c r="MV550" s="57"/>
      <c r="MW550" s="57"/>
      <c r="MX550" s="57"/>
      <c r="MY550" s="57"/>
      <c r="MZ550" s="57"/>
      <c r="NA550" s="57"/>
      <c r="NB550" s="57"/>
      <c r="NC550" s="57"/>
      <c r="ND550" s="57"/>
      <c r="NE550" s="57"/>
      <c r="NF550" s="57"/>
      <c r="NG550" s="57"/>
      <c r="NH550" s="57"/>
      <c r="NI550" s="57"/>
      <c r="NJ550" s="57"/>
      <c r="NK550" s="57"/>
      <c r="NL550" s="57"/>
      <c r="NM550" s="57"/>
      <c r="NN550" s="57"/>
      <c r="NO550" s="57"/>
      <c r="NP550" s="57"/>
      <c r="NQ550" s="57"/>
      <c r="NR550" s="57"/>
      <c r="NS550" s="57"/>
      <c r="NT550" s="57"/>
      <c r="NU550" s="57"/>
      <c r="NV550" s="57"/>
      <c r="NW550" s="57"/>
      <c r="NX550" s="57"/>
      <c r="NY550" s="57"/>
      <c r="NZ550" s="57"/>
      <c r="OA550" s="57"/>
      <c r="OB550" s="57"/>
      <c r="OC550" s="57"/>
      <c r="OD550" s="57"/>
      <c r="OE550" s="57"/>
      <c r="OF550" s="57"/>
      <c r="OG550" s="57"/>
      <c r="OH550" s="57"/>
      <c r="OI550" s="57"/>
      <c r="OJ550" s="57"/>
      <c r="OK550" s="57"/>
      <c r="OL550" s="57"/>
      <c r="OM550" s="57"/>
      <c r="ON550" s="57"/>
      <c r="OO550" s="57"/>
      <c r="OP550" s="57"/>
      <c r="OQ550" s="57"/>
      <c r="OR550" s="57"/>
      <c r="OS550" s="57"/>
      <c r="OT550" s="57"/>
      <c r="OU550" s="57"/>
      <c r="OV550" s="57"/>
      <c r="OW550" s="57"/>
      <c r="OX550" s="57"/>
      <c r="OY550" s="57"/>
      <c r="OZ550" s="57"/>
      <c r="PA550" s="57"/>
      <c r="PB550" s="57"/>
      <c r="PC550" s="57"/>
      <c r="PD550" s="57"/>
      <c r="PE550" s="57"/>
      <c r="PF550" s="57"/>
      <c r="PG550" s="57"/>
      <c r="PH550" s="57"/>
      <c r="PI550" s="57"/>
      <c r="PJ550" s="57"/>
      <c r="PK550" s="57"/>
      <c r="PL550" s="57"/>
      <c r="PM550" s="57"/>
      <c r="PN550" s="57"/>
      <c r="PO550" s="57"/>
      <c r="PP550" s="57"/>
      <c r="PQ550" s="57"/>
      <c r="PR550" s="57"/>
      <c r="PS550" s="57"/>
      <c r="PT550" s="57"/>
      <c r="PU550" s="57"/>
      <c r="PV550" s="57"/>
      <c r="PW550" s="57"/>
      <c r="PX550" s="57"/>
      <c r="PY550" s="57"/>
      <c r="PZ550" s="57"/>
      <c r="QA550" s="57"/>
      <c r="QB550" s="57"/>
      <c r="QC550" s="57"/>
      <c r="QD550" s="57"/>
      <c r="QE550" s="57"/>
      <c r="QF550" s="57"/>
      <c r="QG550" s="57"/>
      <c r="QH550" s="57"/>
      <c r="QI550" s="57"/>
      <c r="QJ550" s="57"/>
      <c r="QK550" s="57"/>
      <c r="QL550" s="57"/>
      <c r="QM550" s="57"/>
      <c r="QN550" s="57"/>
      <c r="QO550" s="57"/>
      <c r="QP550" s="57"/>
      <c r="QQ550" s="57"/>
      <c r="QR550" s="57"/>
      <c r="QS550" s="57"/>
      <c r="QT550" s="57"/>
      <c r="QU550" s="57"/>
      <c r="QV550" s="57"/>
      <c r="QW550" s="57"/>
      <c r="QX550" s="57"/>
      <c r="QY550" s="57"/>
      <c r="QZ550" s="57"/>
      <c r="RA550" s="57"/>
      <c r="RB550" s="57"/>
      <c r="RC550" s="57"/>
      <c r="RD550" s="57"/>
      <c r="RE550" s="57"/>
      <c r="RF550" s="57"/>
      <c r="RG550" s="57"/>
      <c r="RH550" s="57"/>
      <c r="RI550" s="57"/>
      <c r="RJ550" s="57"/>
      <c r="RK550" s="57"/>
      <c r="RL550" s="57"/>
      <c r="RM550" s="57"/>
      <c r="RN550" s="57"/>
      <c r="RO550" s="57"/>
      <c r="RP550" s="57"/>
      <c r="RQ550" s="57"/>
      <c r="RR550" s="57"/>
      <c r="RS550" s="57"/>
      <c r="RT550" s="57"/>
      <c r="RU550" s="57"/>
      <c r="RV550" s="57"/>
      <c r="RW550" s="57"/>
      <c r="RX550" s="57"/>
      <c r="RY550" s="57"/>
      <c r="RZ550" s="57"/>
      <c r="SA550" s="57"/>
      <c r="SB550" s="57"/>
      <c r="SC550" s="57"/>
      <c r="SD550" s="57"/>
      <c r="SE550" s="57"/>
      <c r="SF550" s="57"/>
      <c r="SG550" s="57"/>
      <c r="SH550" s="57"/>
      <c r="SI550" s="57"/>
      <c r="SJ550" s="57"/>
      <c r="SK550" s="57"/>
      <c r="SL550" s="57"/>
      <c r="SM550" s="57"/>
      <c r="SN550" s="57"/>
      <c r="SO550" s="57"/>
      <c r="SP550" s="57"/>
      <c r="SQ550" s="57"/>
      <c r="SR550" s="57"/>
      <c r="SS550" s="57"/>
      <c r="ST550" s="57"/>
      <c r="SU550" s="57"/>
      <c r="SV550" s="57"/>
      <c r="SW550" s="57"/>
      <c r="SX550" s="57"/>
      <c r="SY550" s="57"/>
      <c r="SZ550" s="57"/>
      <c r="TA550" s="57"/>
      <c r="TB550" s="57"/>
      <c r="TC550" s="57"/>
      <c r="TD550" s="57"/>
      <c r="TE550" s="57"/>
      <c r="TF550" s="57"/>
      <c r="TG550" s="57"/>
      <c r="TH550" s="57"/>
      <c r="TI550" s="57"/>
      <c r="TJ550" s="57"/>
      <c r="TK550" s="57"/>
      <c r="TL550" s="57"/>
      <c r="TM550" s="57"/>
      <c r="TN550" s="57"/>
      <c r="TO550" s="57"/>
      <c r="TP550" s="57"/>
      <c r="TQ550" s="57"/>
      <c r="TR550" s="57"/>
      <c r="TS550" s="57"/>
      <c r="TT550" s="57"/>
      <c r="TU550" s="57"/>
      <c r="TV550" s="57"/>
      <c r="TW550" s="57"/>
      <c r="TX550" s="57"/>
      <c r="TY550" s="57"/>
      <c r="TZ550" s="57"/>
      <c r="UA550" s="57"/>
      <c r="UB550" s="57"/>
      <c r="UC550" s="57"/>
      <c r="UD550" s="57"/>
      <c r="UE550" s="57"/>
      <c r="UF550" s="57"/>
      <c r="UG550" s="57"/>
      <c r="UH550" s="57"/>
      <c r="UI550" s="57"/>
      <c r="UJ550" s="57"/>
      <c r="UK550" s="57"/>
      <c r="UL550" s="57"/>
      <c r="UM550" s="57"/>
      <c r="UN550" s="57"/>
      <c r="UO550" s="57"/>
      <c r="UP550" s="57"/>
      <c r="UQ550" s="57"/>
      <c r="UR550" s="57"/>
      <c r="US550" s="57"/>
      <c r="UT550" s="57"/>
      <c r="UU550" s="57"/>
      <c r="UV550" s="57"/>
      <c r="UW550" s="57"/>
      <c r="UX550" s="57"/>
      <c r="UY550" s="57"/>
      <c r="UZ550" s="57"/>
      <c r="VA550" s="57"/>
      <c r="VB550" s="57"/>
      <c r="VC550" s="57"/>
      <c r="VD550" s="57"/>
      <c r="VE550" s="57"/>
      <c r="VF550" s="57"/>
      <c r="VG550" s="57"/>
      <c r="VH550" s="57"/>
      <c r="VI550" s="57"/>
      <c r="VJ550" s="57"/>
      <c r="VK550" s="57"/>
      <c r="VL550" s="57"/>
      <c r="VM550" s="57"/>
      <c r="VN550" s="57"/>
      <c r="VO550" s="57"/>
      <c r="VP550" s="57"/>
      <c r="VQ550" s="57"/>
      <c r="VR550" s="57"/>
      <c r="VS550" s="57"/>
      <c r="VT550" s="57"/>
      <c r="VU550" s="57"/>
      <c r="VV550" s="57"/>
      <c r="VW550" s="57"/>
      <c r="VX550" s="57"/>
      <c r="VY550" s="57"/>
      <c r="VZ550" s="57"/>
      <c r="WA550" s="57"/>
      <c r="WB550" s="57"/>
      <c r="WC550" s="57"/>
      <c r="WD550" s="57"/>
      <c r="WE550" s="57"/>
      <c r="WF550" s="57"/>
      <c r="WG550" s="57"/>
      <c r="WH550" s="57"/>
      <c r="WI550" s="57"/>
      <c r="WJ550" s="57"/>
      <c r="WK550" s="57"/>
      <c r="WL550" s="57"/>
      <c r="WM550" s="57"/>
      <c r="WN550" s="57"/>
      <c r="WO550" s="57"/>
      <c r="WP550" s="57"/>
      <c r="WQ550" s="57"/>
      <c r="WR550" s="57"/>
      <c r="WS550" s="57"/>
      <c r="WT550" s="57"/>
      <c r="WU550" s="57"/>
      <c r="WV550" s="57"/>
      <c r="WW550" s="57"/>
      <c r="WX550" s="57"/>
      <c r="WY550" s="57"/>
      <c r="WZ550" s="57"/>
      <c r="XA550" s="57"/>
      <c r="XB550" s="57"/>
      <c r="XC550" s="57"/>
      <c r="XD550" s="57"/>
      <c r="XE550" s="57"/>
      <c r="XF550" s="57"/>
      <c r="XG550" s="57"/>
      <c r="XH550" s="57"/>
      <c r="XI550" s="57"/>
      <c r="XJ550" s="57"/>
      <c r="XK550" s="57"/>
      <c r="XL550" s="57"/>
      <c r="XM550" s="57"/>
      <c r="XN550" s="57"/>
      <c r="XO550" s="57"/>
      <c r="XP550" s="57"/>
      <c r="XQ550" s="57"/>
      <c r="XR550" s="57"/>
      <c r="XS550" s="57"/>
      <c r="XT550" s="57"/>
      <c r="XU550" s="57"/>
      <c r="XV550" s="57"/>
      <c r="XW550" s="57"/>
    </row>
    <row r="551">
      <c r="AI551" s="57"/>
      <c r="BR551" s="57"/>
      <c r="DA551" s="57"/>
      <c r="EJ551" s="57"/>
      <c r="EK551" s="57"/>
      <c r="EL551" s="57"/>
      <c r="EM551" s="57"/>
      <c r="EN551" s="57"/>
      <c r="EO551" s="57"/>
      <c r="EP551" s="57"/>
      <c r="EQ551" s="57"/>
      <c r="ER551" s="57"/>
      <c r="ES551" s="57"/>
      <c r="ET551" s="57"/>
      <c r="EU551" s="57"/>
      <c r="EV551" s="57"/>
      <c r="EW551" s="57"/>
      <c r="EX551" s="57"/>
      <c r="EY551" s="57"/>
      <c r="EZ551" s="57"/>
      <c r="FA551" s="57"/>
      <c r="FB551" s="57"/>
      <c r="FC551" s="57"/>
      <c r="FD551" s="57"/>
      <c r="FE551" s="57"/>
      <c r="FF551" s="57"/>
      <c r="FG551" s="57"/>
      <c r="FH551" s="57"/>
      <c r="FI551" s="57"/>
      <c r="FJ551" s="57"/>
      <c r="FK551" s="57"/>
      <c r="FL551" s="57"/>
      <c r="FM551" s="57"/>
      <c r="FN551" s="57"/>
      <c r="FO551" s="57"/>
      <c r="FP551" s="57"/>
      <c r="FQ551" s="57"/>
      <c r="FR551" s="57"/>
      <c r="FS551" s="57"/>
      <c r="FT551" s="57"/>
      <c r="FU551" s="57"/>
      <c r="FV551" s="57"/>
      <c r="FW551" s="57"/>
      <c r="FX551" s="57"/>
      <c r="FY551" s="57"/>
      <c r="FZ551" s="57"/>
      <c r="GA551" s="57"/>
      <c r="GB551" s="57"/>
      <c r="GC551" s="57"/>
      <c r="GD551" s="57"/>
      <c r="GE551" s="57"/>
      <c r="GF551" s="57"/>
      <c r="GG551" s="57"/>
      <c r="GH551" s="57"/>
      <c r="GI551" s="57"/>
      <c r="GJ551" s="57"/>
      <c r="GK551" s="57"/>
      <c r="GL551" s="57"/>
      <c r="GM551" s="57"/>
      <c r="GN551" s="57"/>
      <c r="GO551" s="57"/>
      <c r="GP551" s="57"/>
      <c r="GQ551" s="57"/>
      <c r="GR551" s="57"/>
      <c r="GS551" s="57"/>
      <c r="GT551" s="57"/>
      <c r="GU551" s="57"/>
      <c r="GV551" s="57"/>
      <c r="GW551" s="57"/>
      <c r="GX551" s="57"/>
      <c r="GY551" s="57"/>
      <c r="GZ551" s="57"/>
      <c r="HA551" s="57"/>
      <c r="HB551" s="57"/>
      <c r="HC551" s="57"/>
      <c r="HD551" s="57"/>
      <c r="HE551" s="57"/>
      <c r="HF551" s="57"/>
      <c r="HG551" s="57"/>
      <c r="HH551" s="57"/>
      <c r="HI551" s="57"/>
      <c r="HJ551" s="57"/>
      <c r="HK551" s="57"/>
      <c r="HL551" s="57"/>
      <c r="HM551" s="57"/>
      <c r="HN551" s="57"/>
      <c r="HO551" s="57"/>
      <c r="HP551" s="57"/>
      <c r="HQ551" s="57"/>
      <c r="HR551" s="57"/>
      <c r="HS551" s="57"/>
      <c r="HT551" s="57"/>
      <c r="HU551" s="57"/>
      <c r="HV551" s="57"/>
      <c r="HW551" s="57"/>
      <c r="HX551" s="57"/>
      <c r="HY551" s="57"/>
      <c r="HZ551" s="57"/>
      <c r="IA551" s="57"/>
      <c r="IB551" s="57"/>
      <c r="IC551" s="57"/>
      <c r="ID551" s="57"/>
      <c r="IE551" s="57"/>
      <c r="IF551" s="57"/>
      <c r="IG551" s="57"/>
      <c r="IH551" s="57"/>
      <c r="II551" s="57"/>
      <c r="IJ551" s="57"/>
      <c r="IK551" s="57"/>
      <c r="IL551" s="57"/>
      <c r="IM551" s="57"/>
      <c r="IN551" s="57"/>
      <c r="IO551" s="57"/>
      <c r="IP551" s="57"/>
      <c r="IQ551" s="57"/>
      <c r="IR551" s="57"/>
      <c r="IS551" s="57"/>
      <c r="IT551" s="57"/>
      <c r="IU551" s="57"/>
      <c r="IV551" s="57"/>
      <c r="IW551" s="57"/>
      <c r="IX551" s="57"/>
      <c r="IY551" s="57"/>
      <c r="IZ551" s="57"/>
      <c r="JA551" s="57"/>
      <c r="JB551" s="57"/>
      <c r="JC551" s="57"/>
      <c r="JD551" s="57"/>
      <c r="JE551" s="57"/>
      <c r="JF551" s="57"/>
      <c r="JG551" s="57"/>
      <c r="JH551" s="57"/>
      <c r="JI551" s="57"/>
      <c r="JJ551" s="57"/>
      <c r="JK551" s="57"/>
      <c r="JL551" s="57"/>
      <c r="JM551" s="57"/>
      <c r="JN551" s="57"/>
      <c r="JO551" s="57"/>
      <c r="JP551" s="57"/>
      <c r="JQ551" s="57"/>
      <c r="JR551" s="57"/>
      <c r="JS551" s="57"/>
      <c r="JT551" s="57"/>
      <c r="JU551" s="57"/>
      <c r="JV551" s="57"/>
      <c r="JW551" s="57"/>
      <c r="JX551" s="57"/>
      <c r="JY551" s="57"/>
      <c r="JZ551" s="57"/>
      <c r="KA551" s="57"/>
      <c r="KB551" s="57"/>
      <c r="KC551" s="57"/>
      <c r="KD551" s="57"/>
      <c r="KE551" s="57"/>
      <c r="KF551" s="57"/>
      <c r="KG551" s="57"/>
      <c r="KH551" s="57"/>
      <c r="KI551" s="57"/>
      <c r="KJ551" s="57"/>
      <c r="KK551" s="57"/>
      <c r="KL551" s="57"/>
      <c r="KM551" s="57"/>
      <c r="KN551" s="57"/>
      <c r="KO551" s="57"/>
      <c r="KP551" s="57"/>
      <c r="KQ551" s="57"/>
      <c r="KR551" s="57"/>
      <c r="KS551" s="57"/>
      <c r="KT551" s="57"/>
      <c r="KU551" s="57"/>
      <c r="KV551" s="57"/>
      <c r="KW551" s="57"/>
      <c r="KX551" s="57"/>
      <c r="KY551" s="57"/>
      <c r="KZ551" s="57"/>
      <c r="LA551" s="57"/>
      <c r="LB551" s="57"/>
      <c r="LC551" s="57"/>
      <c r="LD551" s="57"/>
      <c r="LE551" s="57"/>
      <c r="LF551" s="57"/>
      <c r="LG551" s="57"/>
      <c r="LH551" s="57"/>
      <c r="LI551" s="57"/>
      <c r="LJ551" s="57"/>
      <c r="LK551" s="57"/>
      <c r="LL551" s="57"/>
      <c r="LM551" s="57"/>
      <c r="LN551" s="57"/>
      <c r="LO551" s="57"/>
      <c r="LP551" s="57"/>
      <c r="LQ551" s="57"/>
      <c r="LR551" s="57"/>
      <c r="LS551" s="57"/>
      <c r="LT551" s="57"/>
      <c r="LU551" s="57"/>
      <c r="LV551" s="57"/>
      <c r="LW551" s="57"/>
      <c r="LX551" s="57"/>
      <c r="LY551" s="57"/>
      <c r="LZ551" s="57"/>
      <c r="MA551" s="57"/>
      <c r="MB551" s="57"/>
      <c r="MC551" s="57"/>
      <c r="MD551" s="57"/>
      <c r="ME551" s="57"/>
      <c r="MF551" s="57"/>
      <c r="MG551" s="57"/>
      <c r="MH551" s="57"/>
      <c r="MI551" s="57"/>
      <c r="MJ551" s="57"/>
      <c r="MK551" s="57"/>
      <c r="ML551" s="57"/>
      <c r="MM551" s="57"/>
      <c r="MN551" s="57"/>
      <c r="MO551" s="57"/>
      <c r="MP551" s="57"/>
      <c r="MQ551" s="57"/>
      <c r="MR551" s="57"/>
      <c r="MS551" s="57"/>
      <c r="MT551" s="57"/>
      <c r="MU551" s="57"/>
      <c r="MV551" s="57"/>
      <c r="MW551" s="57"/>
      <c r="MX551" s="57"/>
      <c r="MY551" s="57"/>
      <c r="MZ551" s="57"/>
      <c r="NA551" s="57"/>
      <c r="NB551" s="57"/>
      <c r="NC551" s="57"/>
      <c r="ND551" s="57"/>
      <c r="NE551" s="57"/>
      <c r="NF551" s="57"/>
      <c r="NG551" s="57"/>
      <c r="NH551" s="57"/>
      <c r="NI551" s="57"/>
      <c r="NJ551" s="57"/>
      <c r="NK551" s="57"/>
      <c r="NL551" s="57"/>
      <c r="NM551" s="57"/>
      <c r="NN551" s="57"/>
      <c r="NO551" s="57"/>
      <c r="NP551" s="57"/>
      <c r="NQ551" s="57"/>
      <c r="NR551" s="57"/>
      <c r="NS551" s="57"/>
      <c r="NT551" s="57"/>
      <c r="NU551" s="57"/>
      <c r="NV551" s="57"/>
      <c r="NW551" s="57"/>
      <c r="NX551" s="57"/>
      <c r="NY551" s="57"/>
      <c r="NZ551" s="57"/>
      <c r="OA551" s="57"/>
      <c r="OB551" s="57"/>
      <c r="OC551" s="57"/>
      <c r="OD551" s="57"/>
      <c r="OE551" s="57"/>
      <c r="OF551" s="57"/>
      <c r="OG551" s="57"/>
      <c r="OH551" s="57"/>
      <c r="OI551" s="57"/>
      <c r="OJ551" s="57"/>
      <c r="OK551" s="57"/>
      <c r="OL551" s="57"/>
      <c r="OM551" s="57"/>
      <c r="ON551" s="57"/>
      <c r="OO551" s="57"/>
      <c r="OP551" s="57"/>
      <c r="OQ551" s="57"/>
      <c r="OR551" s="57"/>
      <c r="OS551" s="57"/>
      <c r="OT551" s="57"/>
      <c r="OU551" s="57"/>
      <c r="OV551" s="57"/>
      <c r="OW551" s="57"/>
      <c r="OX551" s="57"/>
      <c r="OY551" s="57"/>
      <c r="OZ551" s="57"/>
      <c r="PA551" s="57"/>
      <c r="PB551" s="57"/>
      <c r="PC551" s="57"/>
      <c r="PD551" s="57"/>
      <c r="PE551" s="57"/>
      <c r="PF551" s="57"/>
      <c r="PG551" s="57"/>
      <c r="PH551" s="57"/>
      <c r="PI551" s="57"/>
      <c r="PJ551" s="57"/>
      <c r="PK551" s="57"/>
      <c r="PL551" s="57"/>
      <c r="PM551" s="57"/>
      <c r="PN551" s="57"/>
      <c r="PO551" s="57"/>
      <c r="PP551" s="57"/>
      <c r="PQ551" s="57"/>
      <c r="PR551" s="57"/>
      <c r="PS551" s="57"/>
      <c r="PT551" s="57"/>
      <c r="PU551" s="57"/>
      <c r="PV551" s="57"/>
      <c r="PW551" s="57"/>
      <c r="PX551" s="57"/>
      <c r="PY551" s="57"/>
      <c r="PZ551" s="57"/>
      <c r="QA551" s="57"/>
      <c r="QB551" s="57"/>
      <c r="QC551" s="57"/>
      <c r="QD551" s="57"/>
      <c r="QE551" s="57"/>
      <c r="QF551" s="57"/>
      <c r="QG551" s="57"/>
      <c r="QH551" s="57"/>
      <c r="QI551" s="57"/>
      <c r="QJ551" s="57"/>
      <c r="QK551" s="57"/>
      <c r="QL551" s="57"/>
      <c r="QM551" s="57"/>
      <c r="QN551" s="57"/>
      <c r="QO551" s="57"/>
      <c r="QP551" s="57"/>
      <c r="QQ551" s="57"/>
      <c r="QR551" s="57"/>
      <c r="QS551" s="57"/>
      <c r="QT551" s="57"/>
      <c r="QU551" s="57"/>
      <c r="QV551" s="57"/>
      <c r="QW551" s="57"/>
      <c r="QX551" s="57"/>
      <c r="QY551" s="57"/>
      <c r="QZ551" s="57"/>
      <c r="RA551" s="57"/>
      <c r="RB551" s="57"/>
      <c r="RC551" s="57"/>
      <c r="RD551" s="57"/>
      <c r="RE551" s="57"/>
      <c r="RF551" s="57"/>
      <c r="RG551" s="57"/>
      <c r="RH551" s="57"/>
      <c r="RI551" s="57"/>
      <c r="RJ551" s="57"/>
      <c r="RK551" s="57"/>
      <c r="RL551" s="57"/>
      <c r="RM551" s="57"/>
      <c r="RN551" s="57"/>
      <c r="RO551" s="57"/>
      <c r="RP551" s="57"/>
      <c r="RQ551" s="57"/>
      <c r="RR551" s="57"/>
      <c r="RS551" s="57"/>
      <c r="RT551" s="57"/>
      <c r="RU551" s="57"/>
      <c r="RV551" s="57"/>
      <c r="RW551" s="57"/>
      <c r="RX551" s="57"/>
      <c r="RY551" s="57"/>
      <c r="RZ551" s="57"/>
      <c r="SA551" s="57"/>
      <c r="SB551" s="57"/>
      <c r="SC551" s="57"/>
      <c r="SD551" s="57"/>
      <c r="SE551" s="57"/>
      <c r="SF551" s="57"/>
      <c r="SG551" s="57"/>
      <c r="SH551" s="57"/>
      <c r="SI551" s="57"/>
      <c r="SJ551" s="57"/>
      <c r="SK551" s="57"/>
      <c r="SL551" s="57"/>
      <c r="SM551" s="57"/>
      <c r="SN551" s="57"/>
      <c r="SO551" s="57"/>
      <c r="SP551" s="57"/>
      <c r="SQ551" s="57"/>
      <c r="SR551" s="57"/>
      <c r="SS551" s="57"/>
      <c r="ST551" s="57"/>
      <c r="SU551" s="57"/>
      <c r="SV551" s="57"/>
      <c r="SW551" s="57"/>
      <c r="SX551" s="57"/>
      <c r="SY551" s="57"/>
      <c r="SZ551" s="57"/>
      <c r="TA551" s="57"/>
      <c r="TB551" s="57"/>
      <c r="TC551" s="57"/>
      <c r="TD551" s="57"/>
      <c r="TE551" s="57"/>
      <c r="TF551" s="57"/>
      <c r="TG551" s="57"/>
      <c r="TH551" s="57"/>
      <c r="TI551" s="57"/>
      <c r="TJ551" s="57"/>
      <c r="TK551" s="57"/>
      <c r="TL551" s="57"/>
      <c r="TM551" s="57"/>
      <c r="TN551" s="57"/>
      <c r="TO551" s="57"/>
      <c r="TP551" s="57"/>
      <c r="TQ551" s="57"/>
      <c r="TR551" s="57"/>
      <c r="TS551" s="57"/>
      <c r="TT551" s="57"/>
      <c r="TU551" s="57"/>
      <c r="TV551" s="57"/>
      <c r="TW551" s="57"/>
      <c r="TX551" s="57"/>
      <c r="TY551" s="57"/>
      <c r="TZ551" s="57"/>
      <c r="UA551" s="57"/>
      <c r="UB551" s="57"/>
      <c r="UC551" s="57"/>
      <c r="UD551" s="57"/>
      <c r="UE551" s="57"/>
      <c r="UF551" s="57"/>
      <c r="UG551" s="57"/>
      <c r="UH551" s="57"/>
      <c r="UI551" s="57"/>
      <c r="UJ551" s="57"/>
      <c r="UK551" s="57"/>
      <c r="UL551" s="57"/>
      <c r="UM551" s="57"/>
      <c r="UN551" s="57"/>
      <c r="UO551" s="57"/>
      <c r="UP551" s="57"/>
      <c r="UQ551" s="57"/>
      <c r="UR551" s="57"/>
      <c r="US551" s="57"/>
      <c r="UT551" s="57"/>
      <c r="UU551" s="57"/>
      <c r="UV551" s="57"/>
      <c r="UW551" s="57"/>
      <c r="UX551" s="57"/>
      <c r="UY551" s="57"/>
      <c r="UZ551" s="57"/>
      <c r="VA551" s="57"/>
      <c r="VB551" s="57"/>
      <c r="VC551" s="57"/>
      <c r="VD551" s="57"/>
      <c r="VE551" s="57"/>
      <c r="VF551" s="57"/>
      <c r="VG551" s="57"/>
      <c r="VH551" s="57"/>
      <c r="VI551" s="57"/>
      <c r="VJ551" s="57"/>
      <c r="VK551" s="57"/>
      <c r="VL551" s="57"/>
      <c r="VM551" s="57"/>
      <c r="VN551" s="57"/>
      <c r="VO551" s="57"/>
      <c r="VP551" s="57"/>
      <c r="VQ551" s="57"/>
      <c r="VR551" s="57"/>
      <c r="VS551" s="57"/>
      <c r="VT551" s="57"/>
      <c r="VU551" s="57"/>
      <c r="VV551" s="57"/>
      <c r="VW551" s="57"/>
      <c r="VX551" s="57"/>
      <c r="VY551" s="57"/>
      <c r="VZ551" s="57"/>
      <c r="WA551" s="57"/>
      <c r="WB551" s="57"/>
      <c r="WC551" s="57"/>
      <c r="WD551" s="57"/>
      <c r="WE551" s="57"/>
      <c r="WF551" s="57"/>
      <c r="WG551" s="57"/>
      <c r="WH551" s="57"/>
      <c r="WI551" s="57"/>
      <c r="WJ551" s="57"/>
      <c r="WK551" s="57"/>
      <c r="WL551" s="57"/>
      <c r="WM551" s="57"/>
      <c r="WN551" s="57"/>
      <c r="WO551" s="57"/>
      <c r="WP551" s="57"/>
      <c r="WQ551" s="57"/>
      <c r="WR551" s="57"/>
      <c r="WS551" s="57"/>
      <c r="WT551" s="57"/>
      <c r="WU551" s="57"/>
      <c r="WV551" s="57"/>
      <c r="WW551" s="57"/>
      <c r="WX551" s="57"/>
      <c r="WY551" s="57"/>
      <c r="WZ551" s="57"/>
      <c r="XA551" s="57"/>
      <c r="XB551" s="57"/>
      <c r="XC551" s="57"/>
      <c r="XD551" s="57"/>
      <c r="XE551" s="57"/>
      <c r="XF551" s="57"/>
      <c r="XG551" s="57"/>
      <c r="XH551" s="57"/>
      <c r="XI551" s="57"/>
      <c r="XJ551" s="57"/>
      <c r="XK551" s="57"/>
      <c r="XL551" s="57"/>
      <c r="XM551" s="57"/>
      <c r="XN551" s="57"/>
      <c r="XO551" s="57"/>
      <c r="XP551" s="57"/>
      <c r="XQ551" s="57"/>
      <c r="XR551" s="57"/>
      <c r="XS551" s="57"/>
      <c r="XT551" s="57"/>
      <c r="XU551" s="57"/>
      <c r="XV551" s="57"/>
      <c r="XW551" s="57"/>
    </row>
    <row r="552">
      <c r="AI552" s="57"/>
      <c r="BR552" s="57"/>
      <c r="DA552" s="57"/>
      <c r="EJ552" s="57"/>
      <c r="EK552" s="57"/>
      <c r="EL552" s="57"/>
      <c r="EM552" s="57"/>
      <c r="EN552" s="57"/>
      <c r="EO552" s="57"/>
      <c r="EP552" s="57"/>
      <c r="EQ552" s="57"/>
      <c r="ER552" s="57"/>
      <c r="ES552" s="57"/>
      <c r="ET552" s="57"/>
      <c r="EU552" s="57"/>
      <c r="EV552" s="57"/>
      <c r="EW552" s="57"/>
      <c r="EX552" s="57"/>
      <c r="EY552" s="57"/>
      <c r="EZ552" s="57"/>
      <c r="FA552" s="57"/>
      <c r="FB552" s="57"/>
      <c r="FC552" s="57"/>
      <c r="FD552" s="57"/>
      <c r="FE552" s="57"/>
      <c r="FF552" s="57"/>
      <c r="FG552" s="57"/>
      <c r="FH552" s="57"/>
      <c r="FI552" s="57"/>
      <c r="FJ552" s="57"/>
      <c r="FK552" s="57"/>
      <c r="FL552" s="57"/>
      <c r="FM552" s="57"/>
      <c r="FN552" s="57"/>
      <c r="FO552" s="57"/>
      <c r="FP552" s="57"/>
      <c r="FQ552" s="57"/>
      <c r="FR552" s="57"/>
      <c r="FS552" s="57"/>
      <c r="FT552" s="57"/>
      <c r="FU552" s="57"/>
      <c r="FV552" s="57"/>
      <c r="FW552" s="57"/>
      <c r="FX552" s="57"/>
      <c r="FY552" s="57"/>
      <c r="FZ552" s="57"/>
      <c r="GA552" s="57"/>
      <c r="GB552" s="57"/>
      <c r="GC552" s="57"/>
      <c r="GD552" s="57"/>
      <c r="GE552" s="57"/>
      <c r="GF552" s="57"/>
      <c r="GG552" s="57"/>
      <c r="GH552" s="57"/>
      <c r="GI552" s="57"/>
      <c r="GJ552" s="57"/>
      <c r="GK552" s="57"/>
      <c r="GL552" s="57"/>
      <c r="GM552" s="57"/>
      <c r="GN552" s="57"/>
      <c r="GO552" s="57"/>
      <c r="GP552" s="57"/>
      <c r="GQ552" s="57"/>
      <c r="GR552" s="57"/>
      <c r="GS552" s="57"/>
      <c r="GT552" s="57"/>
      <c r="GU552" s="57"/>
      <c r="GV552" s="57"/>
      <c r="GW552" s="57"/>
      <c r="GX552" s="57"/>
      <c r="GY552" s="57"/>
      <c r="GZ552" s="57"/>
      <c r="HA552" s="57"/>
      <c r="HB552" s="57"/>
      <c r="HC552" s="57"/>
      <c r="HD552" s="57"/>
      <c r="HE552" s="57"/>
      <c r="HF552" s="57"/>
      <c r="HG552" s="57"/>
      <c r="HH552" s="57"/>
      <c r="HI552" s="57"/>
      <c r="HJ552" s="57"/>
      <c r="HK552" s="57"/>
      <c r="HL552" s="57"/>
      <c r="HM552" s="57"/>
      <c r="HN552" s="57"/>
      <c r="HO552" s="57"/>
      <c r="HP552" s="57"/>
      <c r="HQ552" s="57"/>
      <c r="HR552" s="57"/>
      <c r="HS552" s="57"/>
      <c r="HT552" s="57"/>
      <c r="HU552" s="57"/>
      <c r="HV552" s="57"/>
      <c r="HW552" s="57"/>
      <c r="HX552" s="57"/>
      <c r="HY552" s="57"/>
      <c r="HZ552" s="57"/>
      <c r="IA552" s="57"/>
      <c r="IB552" s="57"/>
      <c r="IC552" s="57"/>
      <c r="ID552" s="57"/>
      <c r="IE552" s="57"/>
      <c r="IF552" s="57"/>
      <c r="IG552" s="57"/>
      <c r="IH552" s="57"/>
      <c r="II552" s="57"/>
      <c r="IJ552" s="57"/>
      <c r="IK552" s="57"/>
      <c r="IL552" s="57"/>
      <c r="IM552" s="57"/>
      <c r="IN552" s="57"/>
      <c r="IO552" s="57"/>
      <c r="IP552" s="57"/>
      <c r="IQ552" s="57"/>
      <c r="IR552" s="57"/>
      <c r="IS552" s="57"/>
      <c r="IT552" s="57"/>
      <c r="IU552" s="57"/>
      <c r="IV552" s="57"/>
      <c r="IW552" s="57"/>
      <c r="IX552" s="57"/>
      <c r="IY552" s="57"/>
      <c r="IZ552" s="57"/>
      <c r="JA552" s="57"/>
      <c r="JB552" s="57"/>
      <c r="JC552" s="57"/>
      <c r="JD552" s="57"/>
      <c r="JE552" s="57"/>
      <c r="JF552" s="57"/>
      <c r="JG552" s="57"/>
      <c r="JH552" s="57"/>
      <c r="JI552" s="57"/>
      <c r="JJ552" s="57"/>
      <c r="JK552" s="57"/>
      <c r="JL552" s="57"/>
      <c r="JM552" s="57"/>
      <c r="JN552" s="57"/>
      <c r="JO552" s="57"/>
      <c r="JP552" s="57"/>
      <c r="JQ552" s="57"/>
      <c r="JR552" s="57"/>
      <c r="JS552" s="57"/>
      <c r="JT552" s="57"/>
      <c r="JU552" s="57"/>
      <c r="JV552" s="57"/>
      <c r="JW552" s="57"/>
      <c r="JX552" s="57"/>
      <c r="JY552" s="57"/>
      <c r="JZ552" s="57"/>
      <c r="KA552" s="57"/>
      <c r="KB552" s="57"/>
      <c r="KC552" s="57"/>
      <c r="KD552" s="57"/>
      <c r="KE552" s="57"/>
      <c r="KF552" s="57"/>
      <c r="KG552" s="57"/>
      <c r="KH552" s="57"/>
      <c r="KI552" s="57"/>
      <c r="KJ552" s="57"/>
      <c r="KK552" s="57"/>
      <c r="KL552" s="57"/>
      <c r="KM552" s="57"/>
      <c r="KN552" s="57"/>
      <c r="KO552" s="57"/>
      <c r="KP552" s="57"/>
      <c r="KQ552" s="57"/>
      <c r="KR552" s="57"/>
      <c r="KS552" s="57"/>
      <c r="KT552" s="57"/>
      <c r="KU552" s="57"/>
      <c r="KV552" s="57"/>
      <c r="KW552" s="57"/>
      <c r="KX552" s="57"/>
      <c r="KY552" s="57"/>
      <c r="KZ552" s="57"/>
      <c r="LA552" s="57"/>
      <c r="LB552" s="57"/>
      <c r="LC552" s="57"/>
      <c r="LD552" s="57"/>
      <c r="LE552" s="57"/>
      <c r="LF552" s="57"/>
      <c r="LG552" s="57"/>
      <c r="LH552" s="57"/>
      <c r="LI552" s="57"/>
      <c r="LJ552" s="57"/>
      <c r="LK552" s="57"/>
      <c r="LL552" s="57"/>
      <c r="LM552" s="57"/>
      <c r="LN552" s="57"/>
      <c r="LO552" s="57"/>
      <c r="LP552" s="57"/>
      <c r="LQ552" s="57"/>
      <c r="LR552" s="57"/>
      <c r="LS552" s="57"/>
      <c r="LT552" s="57"/>
      <c r="LU552" s="57"/>
      <c r="LV552" s="57"/>
      <c r="LW552" s="57"/>
      <c r="LX552" s="57"/>
      <c r="LY552" s="57"/>
      <c r="LZ552" s="57"/>
      <c r="MA552" s="57"/>
      <c r="MB552" s="57"/>
      <c r="MC552" s="57"/>
      <c r="MD552" s="57"/>
      <c r="ME552" s="57"/>
      <c r="MF552" s="57"/>
      <c r="MG552" s="57"/>
      <c r="MH552" s="57"/>
      <c r="MI552" s="57"/>
      <c r="MJ552" s="57"/>
      <c r="MK552" s="57"/>
      <c r="ML552" s="57"/>
      <c r="MM552" s="57"/>
      <c r="MN552" s="57"/>
      <c r="MO552" s="57"/>
      <c r="MP552" s="57"/>
      <c r="MQ552" s="57"/>
      <c r="MR552" s="57"/>
      <c r="MS552" s="57"/>
      <c r="MT552" s="57"/>
      <c r="MU552" s="57"/>
      <c r="MV552" s="57"/>
      <c r="MW552" s="57"/>
      <c r="MX552" s="57"/>
      <c r="MY552" s="57"/>
      <c r="MZ552" s="57"/>
      <c r="NA552" s="57"/>
      <c r="NB552" s="57"/>
      <c r="NC552" s="57"/>
      <c r="ND552" s="57"/>
      <c r="NE552" s="57"/>
      <c r="NF552" s="57"/>
      <c r="NG552" s="57"/>
      <c r="NH552" s="57"/>
      <c r="NI552" s="57"/>
      <c r="NJ552" s="57"/>
      <c r="NK552" s="57"/>
      <c r="NL552" s="57"/>
      <c r="NM552" s="57"/>
      <c r="NN552" s="57"/>
      <c r="NO552" s="57"/>
      <c r="NP552" s="57"/>
      <c r="NQ552" s="57"/>
      <c r="NR552" s="57"/>
      <c r="NS552" s="57"/>
      <c r="NT552" s="57"/>
      <c r="NU552" s="57"/>
      <c r="NV552" s="57"/>
      <c r="NW552" s="57"/>
      <c r="NX552" s="57"/>
      <c r="NY552" s="57"/>
      <c r="NZ552" s="57"/>
      <c r="OA552" s="57"/>
      <c r="OB552" s="57"/>
      <c r="OC552" s="57"/>
      <c r="OD552" s="57"/>
      <c r="OE552" s="57"/>
      <c r="OF552" s="57"/>
      <c r="OG552" s="57"/>
      <c r="OH552" s="57"/>
      <c r="OI552" s="57"/>
      <c r="OJ552" s="57"/>
      <c r="OK552" s="57"/>
      <c r="OL552" s="57"/>
      <c r="OM552" s="57"/>
      <c r="ON552" s="57"/>
      <c r="OO552" s="57"/>
      <c r="OP552" s="57"/>
      <c r="OQ552" s="57"/>
      <c r="OR552" s="57"/>
      <c r="OS552" s="57"/>
      <c r="OT552" s="57"/>
      <c r="OU552" s="57"/>
      <c r="OV552" s="57"/>
      <c r="OW552" s="57"/>
      <c r="OX552" s="57"/>
      <c r="OY552" s="57"/>
      <c r="OZ552" s="57"/>
      <c r="PA552" s="57"/>
      <c r="PB552" s="57"/>
      <c r="PC552" s="57"/>
      <c r="PD552" s="57"/>
      <c r="PE552" s="57"/>
      <c r="PF552" s="57"/>
      <c r="PG552" s="57"/>
      <c r="PH552" s="57"/>
      <c r="PI552" s="57"/>
      <c r="PJ552" s="57"/>
      <c r="PK552" s="57"/>
      <c r="PL552" s="57"/>
      <c r="PM552" s="57"/>
      <c r="PN552" s="57"/>
      <c r="PO552" s="57"/>
      <c r="PP552" s="57"/>
      <c r="PQ552" s="57"/>
      <c r="PR552" s="57"/>
      <c r="PS552" s="57"/>
      <c r="PT552" s="57"/>
      <c r="PU552" s="57"/>
      <c r="PV552" s="57"/>
      <c r="PW552" s="57"/>
      <c r="PX552" s="57"/>
      <c r="PY552" s="57"/>
      <c r="PZ552" s="57"/>
      <c r="QA552" s="57"/>
      <c r="QB552" s="57"/>
      <c r="QC552" s="57"/>
      <c r="QD552" s="57"/>
      <c r="QE552" s="57"/>
      <c r="QF552" s="57"/>
      <c r="QG552" s="57"/>
      <c r="QH552" s="57"/>
      <c r="QI552" s="57"/>
      <c r="QJ552" s="57"/>
      <c r="QK552" s="57"/>
      <c r="QL552" s="57"/>
      <c r="QM552" s="57"/>
      <c r="QN552" s="57"/>
      <c r="QO552" s="57"/>
      <c r="QP552" s="57"/>
      <c r="QQ552" s="57"/>
      <c r="QR552" s="57"/>
      <c r="QS552" s="57"/>
      <c r="QT552" s="57"/>
      <c r="QU552" s="57"/>
      <c r="QV552" s="57"/>
      <c r="QW552" s="57"/>
      <c r="QX552" s="57"/>
      <c r="QY552" s="57"/>
      <c r="QZ552" s="57"/>
      <c r="RA552" s="57"/>
      <c r="RB552" s="57"/>
      <c r="RC552" s="57"/>
      <c r="RD552" s="57"/>
      <c r="RE552" s="57"/>
      <c r="RF552" s="57"/>
      <c r="RG552" s="57"/>
      <c r="RH552" s="57"/>
      <c r="RI552" s="57"/>
      <c r="RJ552" s="57"/>
      <c r="RK552" s="57"/>
      <c r="RL552" s="57"/>
      <c r="RM552" s="57"/>
      <c r="RN552" s="57"/>
      <c r="RO552" s="57"/>
      <c r="RP552" s="57"/>
      <c r="RQ552" s="57"/>
      <c r="RR552" s="57"/>
      <c r="RS552" s="57"/>
      <c r="RT552" s="57"/>
      <c r="RU552" s="57"/>
      <c r="RV552" s="57"/>
      <c r="RW552" s="57"/>
      <c r="RX552" s="57"/>
      <c r="RY552" s="57"/>
      <c r="RZ552" s="57"/>
      <c r="SA552" s="57"/>
      <c r="SB552" s="57"/>
      <c r="SC552" s="57"/>
      <c r="SD552" s="57"/>
      <c r="SE552" s="57"/>
      <c r="SF552" s="57"/>
      <c r="SG552" s="57"/>
      <c r="SH552" s="57"/>
      <c r="SI552" s="57"/>
      <c r="SJ552" s="57"/>
      <c r="SK552" s="57"/>
      <c r="SL552" s="57"/>
      <c r="SM552" s="57"/>
      <c r="SN552" s="57"/>
      <c r="SO552" s="57"/>
      <c r="SP552" s="57"/>
      <c r="SQ552" s="57"/>
      <c r="SR552" s="57"/>
      <c r="SS552" s="57"/>
      <c r="ST552" s="57"/>
      <c r="SU552" s="57"/>
      <c r="SV552" s="57"/>
      <c r="SW552" s="57"/>
      <c r="SX552" s="57"/>
      <c r="SY552" s="57"/>
      <c r="SZ552" s="57"/>
      <c r="TA552" s="57"/>
      <c r="TB552" s="57"/>
      <c r="TC552" s="57"/>
      <c r="TD552" s="57"/>
      <c r="TE552" s="57"/>
      <c r="TF552" s="57"/>
      <c r="TG552" s="57"/>
      <c r="TH552" s="57"/>
      <c r="TI552" s="57"/>
      <c r="TJ552" s="57"/>
      <c r="TK552" s="57"/>
      <c r="TL552" s="57"/>
      <c r="TM552" s="57"/>
      <c r="TN552" s="57"/>
      <c r="TO552" s="57"/>
      <c r="TP552" s="57"/>
      <c r="TQ552" s="57"/>
      <c r="TR552" s="57"/>
      <c r="TS552" s="57"/>
      <c r="TT552" s="57"/>
      <c r="TU552" s="57"/>
      <c r="TV552" s="57"/>
      <c r="TW552" s="57"/>
      <c r="TX552" s="57"/>
      <c r="TY552" s="57"/>
      <c r="TZ552" s="57"/>
      <c r="UA552" s="57"/>
      <c r="UB552" s="57"/>
      <c r="UC552" s="57"/>
      <c r="UD552" s="57"/>
      <c r="UE552" s="57"/>
      <c r="UF552" s="57"/>
      <c r="UG552" s="57"/>
      <c r="UH552" s="57"/>
      <c r="UI552" s="57"/>
      <c r="UJ552" s="57"/>
      <c r="UK552" s="57"/>
      <c r="UL552" s="57"/>
      <c r="UM552" s="57"/>
      <c r="UN552" s="57"/>
      <c r="UO552" s="57"/>
      <c r="UP552" s="57"/>
      <c r="UQ552" s="57"/>
      <c r="UR552" s="57"/>
      <c r="US552" s="57"/>
      <c r="UT552" s="57"/>
      <c r="UU552" s="57"/>
      <c r="UV552" s="57"/>
      <c r="UW552" s="57"/>
      <c r="UX552" s="57"/>
      <c r="UY552" s="57"/>
      <c r="UZ552" s="57"/>
      <c r="VA552" s="57"/>
      <c r="VB552" s="57"/>
      <c r="VC552" s="57"/>
      <c r="VD552" s="57"/>
      <c r="VE552" s="57"/>
      <c r="VF552" s="57"/>
      <c r="VG552" s="57"/>
      <c r="VH552" s="57"/>
      <c r="VI552" s="57"/>
      <c r="VJ552" s="57"/>
      <c r="VK552" s="57"/>
      <c r="VL552" s="57"/>
      <c r="VM552" s="57"/>
      <c r="VN552" s="57"/>
      <c r="VO552" s="57"/>
      <c r="VP552" s="57"/>
      <c r="VQ552" s="57"/>
      <c r="VR552" s="57"/>
      <c r="VS552" s="57"/>
      <c r="VT552" s="57"/>
      <c r="VU552" s="57"/>
      <c r="VV552" s="57"/>
      <c r="VW552" s="57"/>
      <c r="VX552" s="57"/>
      <c r="VY552" s="57"/>
      <c r="VZ552" s="57"/>
      <c r="WA552" s="57"/>
      <c r="WB552" s="57"/>
      <c r="WC552" s="57"/>
      <c r="WD552" s="57"/>
      <c r="WE552" s="57"/>
      <c r="WF552" s="57"/>
      <c r="WG552" s="57"/>
      <c r="WH552" s="57"/>
      <c r="WI552" s="57"/>
      <c r="WJ552" s="57"/>
      <c r="WK552" s="57"/>
      <c r="WL552" s="57"/>
      <c r="WM552" s="57"/>
      <c r="WN552" s="57"/>
      <c r="WO552" s="57"/>
      <c r="WP552" s="57"/>
      <c r="WQ552" s="57"/>
      <c r="WR552" s="57"/>
      <c r="WS552" s="57"/>
      <c r="WT552" s="57"/>
      <c r="WU552" s="57"/>
      <c r="WV552" s="57"/>
      <c r="WW552" s="57"/>
      <c r="WX552" s="57"/>
      <c r="WY552" s="57"/>
      <c r="WZ552" s="57"/>
      <c r="XA552" s="57"/>
      <c r="XB552" s="57"/>
      <c r="XC552" s="57"/>
      <c r="XD552" s="57"/>
      <c r="XE552" s="57"/>
      <c r="XF552" s="57"/>
      <c r="XG552" s="57"/>
      <c r="XH552" s="57"/>
      <c r="XI552" s="57"/>
      <c r="XJ552" s="57"/>
      <c r="XK552" s="57"/>
      <c r="XL552" s="57"/>
      <c r="XM552" s="57"/>
      <c r="XN552" s="57"/>
      <c r="XO552" s="57"/>
      <c r="XP552" s="57"/>
      <c r="XQ552" s="57"/>
      <c r="XR552" s="57"/>
      <c r="XS552" s="57"/>
      <c r="XT552" s="57"/>
      <c r="XU552" s="57"/>
      <c r="XV552" s="57"/>
      <c r="XW552" s="57"/>
    </row>
    <row r="553">
      <c r="AI553" s="57"/>
      <c r="BR553" s="57"/>
      <c r="DA553" s="57"/>
      <c r="EJ553" s="57"/>
      <c r="EK553" s="57"/>
      <c r="EL553" s="57"/>
      <c r="EM553" s="57"/>
      <c r="EN553" s="57"/>
      <c r="EO553" s="57"/>
      <c r="EP553" s="57"/>
      <c r="EQ553" s="57"/>
      <c r="ER553" s="57"/>
      <c r="ES553" s="57"/>
      <c r="ET553" s="57"/>
      <c r="EU553" s="57"/>
      <c r="EV553" s="57"/>
      <c r="EW553" s="57"/>
      <c r="EX553" s="57"/>
      <c r="EY553" s="57"/>
      <c r="EZ553" s="57"/>
      <c r="FA553" s="57"/>
      <c r="FB553" s="57"/>
      <c r="FC553" s="57"/>
      <c r="FD553" s="57"/>
      <c r="FE553" s="57"/>
      <c r="FF553" s="57"/>
      <c r="FG553" s="57"/>
      <c r="FH553" s="57"/>
      <c r="FI553" s="57"/>
      <c r="FJ553" s="57"/>
      <c r="FK553" s="57"/>
      <c r="FL553" s="57"/>
      <c r="FM553" s="57"/>
      <c r="FN553" s="57"/>
      <c r="FO553" s="57"/>
      <c r="FP553" s="57"/>
      <c r="FQ553" s="57"/>
      <c r="FR553" s="57"/>
      <c r="FS553" s="57"/>
      <c r="FT553" s="57"/>
      <c r="FU553" s="57"/>
      <c r="FV553" s="57"/>
      <c r="FW553" s="57"/>
      <c r="FX553" s="57"/>
      <c r="FY553" s="57"/>
      <c r="FZ553" s="57"/>
      <c r="GA553" s="57"/>
      <c r="GB553" s="57"/>
      <c r="GC553" s="57"/>
      <c r="GD553" s="57"/>
      <c r="GE553" s="57"/>
      <c r="GF553" s="57"/>
      <c r="GG553" s="57"/>
      <c r="GH553" s="57"/>
      <c r="GI553" s="57"/>
      <c r="GJ553" s="57"/>
      <c r="GK553" s="57"/>
      <c r="GL553" s="57"/>
      <c r="GM553" s="57"/>
      <c r="GN553" s="57"/>
      <c r="GO553" s="57"/>
      <c r="GP553" s="57"/>
      <c r="GQ553" s="57"/>
      <c r="GR553" s="57"/>
      <c r="GS553" s="57"/>
      <c r="GT553" s="57"/>
      <c r="GU553" s="57"/>
      <c r="GV553" s="57"/>
      <c r="GW553" s="57"/>
      <c r="GX553" s="57"/>
      <c r="GY553" s="57"/>
      <c r="GZ553" s="57"/>
      <c r="HA553" s="57"/>
      <c r="HB553" s="57"/>
      <c r="HC553" s="57"/>
      <c r="HD553" s="57"/>
      <c r="HE553" s="57"/>
      <c r="HF553" s="57"/>
      <c r="HG553" s="57"/>
      <c r="HH553" s="57"/>
      <c r="HI553" s="57"/>
      <c r="HJ553" s="57"/>
      <c r="HK553" s="57"/>
      <c r="HL553" s="57"/>
      <c r="HM553" s="57"/>
      <c r="HN553" s="57"/>
      <c r="HO553" s="57"/>
      <c r="HP553" s="57"/>
      <c r="HQ553" s="57"/>
      <c r="HR553" s="57"/>
      <c r="HS553" s="57"/>
      <c r="HT553" s="57"/>
      <c r="HU553" s="57"/>
      <c r="HV553" s="57"/>
      <c r="HW553" s="57"/>
      <c r="HX553" s="57"/>
      <c r="HY553" s="57"/>
      <c r="HZ553" s="57"/>
      <c r="IA553" s="57"/>
      <c r="IB553" s="57"/>
      <c r="IC553" s="57"/>
      <c r="ID553" s="57"/>
      <c r="IE553" s="57"/>
      <c r="IF553" s="57"/>
      <c r="IG553" s="57"/>
      <c r="IH553" s="57"/>
      <c r="II553" s="57"/>
      <c r="IJ553" s="57"/>
      <c r="IK553" s="57"/>
      <c r="IL553" s="57"/>
      <c r="IM553" s="57"/>
      <c r="IN553" s="57"/>
      <c r="IO553" s="57"/>
      <c r="IP553" s="57"/>
      <c r="IQ553" s="57"/>
      <c r="IR553" s="57"/>
      <c r="IS553" s="57"/>
      <c r="IT553" s="57"/>
      <c r="IU553" s="57"/>
      <c r="IV553" s="57"/>
      <c r="IW553" s="57"/>
      <c r="IX553" s="57"/>
      <c r="IY553" s="57"/>
      <c r="IZ553" s="57"/>
      <c r="JA553" s="57"/>
      <c r="JB553" s="57"/>
      <c r="JC553" s="57"/>
      <c r="JD553" s="57"/>
      <c r="JE553" s="57"/>
      <c r="JF553" s="57"/>
      <c r="JG553" s="57"/>
      <c r="JH553" s="57"/>
      <c r="JI553" s="57"/>
      <c r="JJ553" s="57"/>
      <c r="JK553" s="57"/>
      <c r="JL553" s="57"/>
      <c r="JM553" s="57"/>
      <c r="JN553" s="57"/>
      <c r="JO553" s="57"/>
      <c r="JP553" s="57"/>
      <c r="JQ553" s="57"/>
      <c r="JR553" s="57"/>
      <c r="JS553" s="57"/>
      <c r="JT553" s="57"/>
      <c r="JU553" s="57"/>
      <c r="JV553" s="57"/>
      <c r="JW553" s="57"/>
      <c r="JX553" s="57"/>
      <c r="JY553" s="57"/>
      <c r="JZ553" s="57"/>
      <c r="KA553" s="57"/>
      <c r="KB553" s="57"/>
      <c r="KC553" s="57"/>
      <c r="KD553" s="57"/>
      <c r="KE553" s="57"/>
      <c r="KF553" s="57"/>
      <c r="KG553" s="57"/>
      <c r="KH553" s="57"/>
      <c r="KI553" s="57"/>
      <c r="KJ553" s="57"/>
      <c r="KK553" s="57"/>
      <c r="KL553" s="57"/>
      <c r="KM553" s="57"/>
      <c r="KN553" s="57"/>
      <c r="KO553" s="57"/>
      <c r="KP553" s="57"/>
      <c r="KQ553" s="57"/>
      <c r="KR553" s="57"/>
      <c r="KS553" s="57"/>
      <c r="KT553" s="57"/>
      <c r="KU553" s="57"/>
      <c r="KV553" s="57"/>
      <c r="KW553" s="57"/>
      <c r="KX553" s="57"/>
      <c r="KY553" s="57"/>
      <c r="KZ553" s="57"/>
      <c r="LA553" s="57"/>
      <c r="LB553" s="57"/>
      <c r="LC553" s="57"/>
      <c r="LD553" s="57"/>
      <c r="LE553" s="57"/>
      <c r="LF553" s="57"/>
      <c r="LG553" s="57"/>
      <c r="LH553" s="57"/>
      <c r="LI553" s="57"/>
      <c r="LJ553" s="57"/>
      <c r="LK553" s="57"/>
      <c r="LL553" s="57"/>
      <c r="LM553" s="57"/>
      <c r="LN553" s="57"/>
      <c r="LO553" s="57"/>
      <c r="LP553" s="57"/>
      <c r="LQ553" s="57"/>
      <c r="LR553" s="57"/>
      <c r="LS553" s="57"/>
      <c r="LT553" s="57"/>
      <c r="LU553" s="57"/>
      <c r="LV553" s="57"/>
      <c r="LW553" s="57"/>
      <c r="LX553" s="57"/>
      <c r="LY553" s="57"/>
      <c r="LZ553" s="57"/>
      <c r="MA553" s="57"/>
      <c r="MB553" s="57"/>
      <c r="MC553" s="57"/>
      <c r="MD553" s="57"/>
      <c r="ME553" s="57"/>
      <c r="MF553" s="57"/>
      <c r="MG553" s="57"/>
      <c r="MH553" s="57"/>
      <c r="MI553" s="57"/>
      <c r="MJ553" s="57"/>
      <c r="MK553" s="57"/>
      <c r="ML553" s="57"/>
      <c r="MM553" s="57"/>
      <c r="MN553" s="57"/>
      <c r="MO553" s="57"/>
      <c r="MP553" s="57"/>
      <c r="MQ553" s="57"/>
      <c r="MR553" s="57"/>
      <c r="MS553" s="57"/>
      <c r="MT553" s="57"/>
      <c r="MU553" s="57"/>
      <c r="MV553" s="57"/>
      <c r="MW553" s="57"/>
      <c r="MX553" s="57"/>
      <c r="MY553" s="57"/>
      <c r="MZ553" s="57"/>
      <c r="NA553" s="57"/>
      <c r="NB553" s="57"/>
      <c r="NC553" s="57"/>
      <c r="ND553" s="57"/>
      <c r="NE553" s="57"/>
      <c r="NF553" s="57"/>
      <c r="NG553" s="57"/>
      <c r="NH553" s="57"/>
      <c r="NI553" s="57"/>
      <c r="NJ553" s="57"/>
      <c r="NK553" s="57"/>
      <c r="NL553" s="57"/>
      <c r="NM553" s="57"/>
      <c r="NN553" s="57"/>
      <c r="NO553" s="57"/>
      <c r="NP553" s="57"/>
      <c r="NQ553" s="57"/>
      <c r="NR553" s="57"/>
      <c r="NS553" s="57"/>
      <c r="NT553" s="57"/>
      <c r="NU553" s="57"/>
      <c r="NV553" s="57"/>
      <c r="NW553" s="57"/>
      <c r="NX553" s="57"/>
      <c r="NY553" s="57"/>
      <c r="NZ553" s="57"/>
      <c r="OA553" s="57"/>
      <c r="OB553" s="57"/>
      <c r="OC553" s="57"/>
      <c r="OD553" s="57"/>
      <c r="OE553" s="57"/>
      <c r="OF553" s="57"/>
      <c r="OG553" s="57"/>
      <c r="OH553" s="57"/>
      <c r="OI553" s="57"/>
      <c r="OJ553" s="57"/>
      <c r="OK553" s="57"/>
      <c r="OL553" s="57"/>
      <c r="OM553" s="57"/>
      <c r="ON553" s="57"/>
      <c r="OO553" s="57"/>
      <c r="OP553" s="57"/>
      <c r="OQ553" s="57"/>
      <c r="OR553" s="57"/>
      <c r="OS553" s="57"/>
      <c r="OT553" s="57"/>
      <c r="OU553" s="57"/>
      <c r="OV553" s="57"/>
      <c r="OW553" s="57"/>
      <c r="OX553" s="57"/>
      <c r="OY553" s="57"/>
      <c r="OZ553" s="57"/>
      <c r="PA553" s="57"/>
      <c r="PB553" s="57"/>
      <c r="PC553" s="57"/>
      <c r="PD553" s="57"/>
      <c r="PE553" s="57"/>
      <c r="PF553" s="57"/>
      <c r="PG553" s="57"/>
      <c r="PH553" s="57"/>
      <c r="PI553" s="57"/>
      <c r="PJ553" s="57"/>
      <c r="PK553" s="57"/>
      <c r="PL553" s="57"/>
      <c r="PM553" s="57"/>
      <c r="PN553" s="57"/>
      <c r="PO553" s="57"/>
      <c r="PP553" s="57"/>
      <c r="PQ553" s="57"/>
      <c r="PR553" s="57"/>
      <c r="PS553" s="57"/>
      <c r="PT553" s="57"/>
      <c r="PU553" s="57"/>
      <c r="PV553" s="57"/>
      <c r="PW553" s="57"/>
      <c r="PX553" s="57"/>
      <c r="PY553" s="57"/>
      <c r="PZ553" s="57"/>
      <c r="QA553" s="57"/>
      <c r="QB553" s="57"/>
      <c r="QC553" s="57"/>
      <c r="QD553" s="57"/>
      <c r="QE553" s="57"/>
      <c r="QF553" s="57"/>
      <c r="QG553" s="57"/>
      <c r="QH553" s="57"/>
      <c r="QI553" s="57"/>
      <c r="QJ553" s="57"/>
      <c r="QK553" s="57"/>
      <c r="QL553" s="57"/>
      <c r="QM553" s="57"/>
      <c r="QN553" s="57"/>
      <c r="QO553" s="57"/>
      <c r="QP553" s="57"/>
      <c r="QQ553" s="57"/>
      <c r="QR553" s="57"/>
      <c r="QS553" s="57"/>
      <c r="QT553" s="57"/>
      <c r="QU553" s="57"/>
      <c r="QV553" s="57"/>
      <c r="QW553" s="57"/>
      <c r="QX553" s="57"/>
      <c r="QY553" s="57"/>
      <c r="QZ553" s="57"/>
      <c r="RA553" s="57"/>
      <c r="RB553" s="57"/>
      <c r="RC553" s="57"/>
      <c r="RD553" s="57"/>
      <c r="RE553" s="57"/>
      <c r="RF553" s="57"/>
      <c r="RG553" s="57"/>
      <c r="RH553" s="57"/>
      <c r="RI553" s="57"/>
      <c r="RJ553" s="57"/>
      <c r="RK553" s="57"/>
      <c r="RL553" s="57"/>
      <c r="RM553" s="57"/>
      <c r="RN553" s="57"/>
      <c r="RO553" s="57"/>
      <c r="RP553" s="57"/>
      <c r="RQ553" s="57"/>
      <c r="RR553" s="57"/>
      <c r="RS553" s="57"/>
      <c r="RT553" s="57"/>
      <c r="RU553" s="57"/>
      <c r="RV553" s="57"/>
      <c r="RW553" s="57"/>
      <c r="RX553" s="57"/>
      <c r="RY553" s="57"/>
      <c r="RZ553" s="57"/>
      <c r="SA553" s="57"/>
      <c r="SB553" s="57"/>
      <c r="SC553" s="57"/>
      <c r="SD553" s="57"/>
      <c r="SE553" s="57"/>
      <c r="SF553" s="57"/>
      <c r="SG553" s="57"/>
      <c r="SH553" s="57"/>
      <c r="SI553" s="57"/>
      <c r="SJ553" s="57"/>
      <c r="SK553" s="57"/>
      <c r="SL553" s="57"/>
      <c r="SM553" s="57"/>
      <c r="SN553" s="57"/>
      <c r="SO553" s="57"/>
      <c r="SP553" s="57"/>
      <c r="SQ553" s="57"/>
      <c r="SR553" s="57"/>
      <c r="SS553" s="57"/>
      <c r="ST553" s="57"/>
      <c r="SU553" s="57"/>
      <c r="SV553" s="57"/>
      <c r="SW553" s="57"/>
      <c r="SX553" s="57"/>
      <c r="SY553" s="57"/>
      <c r="SZ553" s="57"/>
      <c r="TA553" s="57"/>
      <c r="TB553" s="57"/>
      <c r="TC553" s="57"/>
      <c r="TD553" s="57"/>
      <c r="TE553" s="57"/>
      <c r="TF553" s="57"/>
      <c r="TG553" s="57"/>
      <c r="TH553" s="57"/>
      <c r="TI553" s="57"/>
      <c r="TJ553" s="57"/>
      <c r="TK553" s="57"/>
      <c r="TL553" s="57"/>
      <c r="TM553" s="57"/>
      <c r="TN553" s="57"/>
      <c r="TO553" s="57"/>
      <c r="TP553" s="57"/>
      <c r="TQ553" s="57"/>
      <c r="TR553" s="57"/>
      <c r="TS553" s="57"/>
      <c r="TT553" s="57"/>
      <c r="TU553" s="57"/>
      <c r="TV553" s="57"/>
      <c r="TW553" s="57"/>
      <c r="TX553" s="57"/>
      <c r="TY553" s="57"/>
      <c r="TZ553" s="57"/>
      <c r="UA553" s="57"/>
      <c r="UB553" s="57"/>
      <c r="UC553" s="57"/>
      <c r="UD553" s="57"/>
      <c r="UE553" s="57"/>
      <c r="UF553" s="57"/>
      <c r="UG553" s="57"/>
      <c r="UH553" s="57"/>
      <c r="UI553" s="57"/>
      <c r="UJ553" s="57"/>
      <c r="UK553" s="57"/>
      <c r="UL553" s="57"/>
      <c r="UM553" s="57"/>
      <c r="UN553" s="57"/>
      <c r="UO553" s="57"/>
      <c r="UP553" s="57"/>
      <c r="UQ553" s="57"/>
      <c r="UR553" s="57"/>
      <c r="US553" s="57"/>
      <c r="UT553" s="57"/>
      <c r="UU553" s="57"/>
      <c r="UV553" s="57"/>
      <c r="UW553" s="57"/>
      <c r="UX553" s="57"/>
      <c r="UY553" s="57"/>
      <c r="UZ553" s="57"/>
      <c r="VA553" s="57"/>
      <c r="VB553" s="57"/>
      <c r="VC553" s="57"/>
      <c r="VD553" s="57"/>
      <c r="VE553" s="57"/>
      <c r="VF553" s="57"/>
      <c r="VG553" s="57"/>
      <c r="VH553" s="57"/>
      <c r="VI553" s="57"/>
      <c r="VJ553" s="57"/>
      <c r="VK553" s="57"/>
      <c r="VL553" s="57"/>
      <c r="VM553" s="57"/>
      <c r="VN553" s="57"/>
      <c r="VO553" s="57"/>
      <c r="VP553" s="57"/>
      <c r="VQ553" s="57"/>
      <c r="VR553" s="57"/>
      <c r="VS553" s="57"/>
      <c r="VT553" s="57"/>
      <c r="VU553" s="57"/>
      <c r="VV553" s="57"/>
      <c r="VW553" s="57"/>
      <c r="VX553" s="57"/>
      <c r="VY553" s="57"/>
      <c r="VZ553" s="57"/>
      <c r="WA553" s="57"/>
      <c r="WB553" s="57"/>
      <c r="WC553" s="57"/>
      <c r="WD553" s="57"/>
      <c r="WE553" s="57"/>
      <c r="WF553" s="57"/>
      <c r="WG553" s="57"/>
      <c r="WH553" s="57"/>
      <c r="WI553" s="57"/>
      <c r="WJ553" s="57"/>
      <c r="WK553" s="57"/>
      <c r="WL553" s="57"/>
      <c r="WM553" s="57"/>
      <c r="WN553" s="57"/>
      <c r="WO553" s="57"/>
      <c r="WP553" s="57"/>
      <c r="WQ553" s="57"/>
      <c r="WR553" s="57"/>
      <c r="WS553" s="57"/>
      <c r="WT553" s="57"/>
      <c r="WU553" s="57"/>
      <c r="WV553" s="57"/>
      <c r="WW553" s="57"/>
      <c r="WX553" s="57"/>
      <c r="WY553" s="57"/>
      <c r="WZ553" s="57"/>
      <c r="XA553" s="57"/>
      <c r="XB553" s="57"/>
      <c r="XC553" s="57"/>
      <c r="XD553" s="57"/>
      <c r="XE553" s="57"/>
      <c r="XF553" s="57"/>
      <c r="XG553" s="57"/>
      <c r="XH553" s="57"/>
      <c r="XI553" s="57"/>
      <c r="XJ553" s="57"/>
      <c r="XK553" s="57"/>
      <c r="XL553" s="57"/>
      <c r="XM553" s="57"/>
      <c r="XN553" s="57"/>
      <c r="XO553" s="57"/>
      <c r="XP553" s="57"/>
      <c r="XQ553" s="57"/>
      <c r="XR553" s="57"/>
      <c r="XS553" s="57"/>
      <c r="XT553" s="57"/>
      <c r="XU553" s="57"/>
      <c r="XV553" s="57"/>
      <c r="XW553" s="57"/>
    </row>
    <row r="554">
      <c r="AI554" s="57"/>
      <c r="BR554" s="57"/>
      <c r="DA554" s="57"/>
      <c r="EJ554" s="57"/>
      <c r="EK554" s="57"/>
      <c r="EL554" s="57"/>
      <c r="EM554" s="57"/>
      <c r="EN554" s="57"/>
      <c r="EO554" s="57"/>
      <c r="EP554" s="57"/>
      <c r="EQ554" s="57"/>
      <c r="ER554" s="57"/>
      <c r="ES554" s="57"/>
      <c r="ET554" s="57"/>
      <c r="EU554" s="57"/>
      <c r="EV554" s="57"/>
      <c r="EW554" s="57"/>
      <c r="EX554" s="57"/>
      <c r="EY554" s="57"/>
      <c r="EZ554" s="57"/>
      <c r="FA554" s="57"/>
      <c r="FB554" s="57"/>
      <c r="FC554" s="57"/>
      <c r="FD554" s="57"/>
      <c r="FE554" s="57"/>
      <c r="FF554" s="57"/>
      <c r="FG554" s="57"/>
      <c r="FH554" s="57"/>
      <c r="FI554" s="57"/>
      <c r="FJ554" s="57"/>
      <c r="FK554" s="57"/>
      <c r="FL554" s="57"/>
      <c r="FM554" s="57"/>
      <c r="FN554" s="57"/>
      <c r="FO554" s="57"/>
      <c r="FP554" s="57"/>
      <c r="FQ554" s="57"/>
      <c r="FR554" s="57"/>
      <c r="FS554" s="57"/>
      <c r="FT554" s="57"/>
      <c r="FU554" s="57"/>
      <c r="FV554" s="57"/>
      <c r="FW554" s="57"/>
      <c r="FX554" s="57"/>
      <c r="FY554" s="57"/>
      <c r="FZ554" s="57"/>
      <c r="GA554" s="57"/>
      <c r="GB554" s="57"/>
      <c r="GC554" s="57"/>
      <c r="GD554" s="57"/>
      <c r="GE554" s="57"/>
      <c r="GF554" s="57"/>
      <c r="GG554" s="57"/>
      <c r="GH554" s="57"/>
      <c r="GI554" s="57"/>
      <c r="GJ554" s="57"/>
      <c r="GK554" s="57"/>
      <c r="GL554" s="57"/>
      <c r="GM554" s="57"/>
      <c r="GN554" s="57"/>
      <c r="GO554" s="57"/>
      <c r="GP554" s="57"/>
      <c r="GQ554" s="57"/>
      <c r="GR554" s="57"/>
      <c r="GS554" s="57"/>
      <c r="GT554" s="57"/>
      <c r="GU554" s="57"/>
      <c r="GV554" s="57"/>
      <c r="GW554" s="57"/>
      <c r="GX554" s="57"/>
      <c r="GY554" s="57"/>
      <c r="GZ554" s="57"/>
      <c r="HA554" s="57"/>
      <c r="HB554" s="57"/>
      <c r="HC554" s="57"/>
      <c r="HD554" s="57"/>
      <c r="HE554" s="57"/>
      <c r="HF554" s="57"/>
      <c r="HG554" s="57"/>
      <c r="HH554" s="57"/>
      <c r="HI554" s="57"/>
      <c r="HJ554" s="57"/>
      <c r="HK554" s="57"/>
      <c r="HL554" s="57"/>
      <c r="HM554" s="57"/>
      <c r="HN554" s="57"/>
      <c r="HO554" s="57"/>
      <c r="HP554" s="57"/>
      <c r="HQ554" s="57"/>
      <c r="HR554" s="57"/>
      <c r="HS554" s="57"/>
      <c r="HT554" s="57"/>
      <c r="HU554" s="57"/>
      <c r="HV554" s="57"/>
      <c r="HW554" s="57"/>
      <c r="HX554" s="57"/>
      <c r="HY554" s="57"/>
      <c r="HZ554" s="57"/>
      <c r="IA554" s="57"/>
      <c r="IB554" s="57"/>
      <c r="IC554" s="57"/>
      <c r="ID554" s="57"/>
      <c r="IE554" s="57"/>
      <c r="IF554" s="57"/>
      <c r="IG554" s="57"/>
      <c r="IH554" s="57"/>
      <c r="II554" s="57"/>
      <c r="IJ554" s="57"/>
      <c r="IK554" s="57"/>
      <c r="IL554" s="57"/>
      <c r="IM554" s="57"/>
      <c r="IN554" s="57"/>
      <c r="IO554" s="57"/>
      <c r="IP554" s="57"/>
      <c r="IQ554" s="57"/>
      <c r="IR554" s="57"/>
      <c r="IS554" s="57"/>
      <c r="IT554" s="57"/>
      <c r="IU554" s="57"/>
      <c r="IV554" s="57"/>
      <c r="IW554" s="57"/>
      <c r="IX554" s="57"/>
      <c r="IY554" s="57"/>
      <c r="IZ554" s="57"/>
      <c r="JA554" s="57"/>
      <c r="JB554" s="57"/>
      <c r="JC554" s="57"/>
      <c r="JD554" s="57"/>
      <c r="JE554" s="57"/>
      <c r="JF554" s="57"/>
      <c r="JG554" s="57"/>
      <c r="JH554" s="57"/>
      <c r="JI554" s="57"/>
      <c r="JJ554" s="57"/>
      <c r="JK554" s="57"/>
      <c r="JL554" s="57"/>
      <c r="JM554" s="57"/>
      <c r="JN554" s="57"/>
      <c r="JO554" s="57"/>
      <c r="JP554" s="57"/>
      <c r="JQ554" s="57"/>
      <c r="JR554" s="57"/>
      <c r="JS554" s="57"/>
      <c r="JT554" s="57"/>
      <c r="JU554" s="57"/>
      <c r="JV554" s="57"/>
      <c r="JW554" s="57"/>
      <c r="JX554" s="57"/>
      <c r="JY554" s="57"/>
      <c r="JZ554" s="57"/>
      <c r="KA554" s="57"/>
      <c r="KB554" s="57"/>
      <c r="KC554" s="57"/>
      <c r="KD554" s="57"/>
      <c r="KE554" s="57"/>
      <c r="KF554" s="57"/>
      <c r="KG554" s="57"/>
      <c r="KH554" s="57"/>
      <c r="KI554" s="57"/>
      <c r="KJ554" s="57"/>
      <c r="KK554" s="57"/>
      <c r="KL554" s="57"/>
      <c r="KM554" s="57"/>
      <c r="KN554" s="57"/>
      <c r="KO554" s="57"/>
      <c r="KP554" s="57"/>
      <c r="KQ554" s="57"/>
      <c r="KR554" s="57"/>
      <c r="KS554" s="57"/>
      <c r="KT554" s="57"/>
      <c r="KU554" s="57"/>
      <c r="KV554" s="57"/>
      <c r="KW554" s="57"/>
      <c r="KX554" s="57"/>
      <c r="KY554" s="57"/>
      <c r="KZ554" s="57"/>
      <c r="LA554" s="57"/>
      <c r="LB554" s="57"/>
      <c r="LC554" s="57"/>
      <c r="LD554" s="57"/>
      <c r="LE554" s="57"/>
      <c r="LF554" s="57"/>
      <c r="LG554" s="57"/>
      <c r="LH554" s="57"/>
      <c r="LI554" s="57"/>
      <c r="LJ554" s="57"/>
      <c r="LK554" s="57"/>
      <c r="LL554" s="57"/>
      <c r="LM554" s="57"/>
      <c r="LN554" s="57"/>
      <c r="LO554" s="57"/>
      <c r="LP554" s="57"/>
      <c r="LQ554" s="57"/>
      <c r="LR554" s="57"/>
      <c r="LS554" s="57"/>
      <c r="LT554" s="57"/>
      <c r="LU554" s="57"/>
      <c r="LV554" s="57"/>
      <c r="LW554" s="57"/>
      <c r="LX554" s="57"/>
      <c r="LY554" s="57"/>
      <c r="LZ554" s="57"/>
      <c r="MA554" s="57"/>
      <c r="MB554" s="57"/>
      <c r="MC554" s="57"/>
      <c r="MD554" s="57"/>
      <c r="ME554" s="57"/>
      <c r="MF554" s="57"/>
      <c r="MG554" s="57"/>
      <c r="MH554" s="57"/>
      <c r="MI554" s="57"/>
      <c r="MJ554" s="57"/>
      <c r="MK554" s="57"/>
      <c r="ML554" s="57"/>
      <c r="MM554" s="57"/>
      <c r="MN554" s="57"/>
      <c r="MO554" s="57"/>
      <c r="MP554" s="57"/>
      <c r="MQ554" s="57"/>
      <c r="MR554" s="57"/>
      <c r="MS554" s="57"/>
      <c r="MT554" s="57"/>
      <c r="MU554" s="57"/>
      <c r="MV554" s="57"/>
      <c r="MW554" s="57"/>
      <c r="MX554" s="57"/>
      <c r="MY554" s="57"/>
      <c r="MZ554" s="57"/>
      <c r="NA554" s="57"/>
      <c r="NB554" s="57"/>
      <c r="NC554" s="57"/>
      <c r="ND554" s="57"/>
      <c r="NE554" s="57"/>
      <c r="NF554" s="57"/>
      <c r="NG554" s="57"/>
      <c r="NH554" s="57"/>
      <c r="NI554" s="57"/>
      <c r="NJ554" s="57"/>
      <c r="NK554" s="57"/>
      <c r="NL554" s="57"/>
      <c r="NM554" s="57"/>
      <c r="NN554" s="57"/>
      <c r="NO554" s="57"/>
      <c r="NP554" s="57"/>
      <c r="NQ554" s="57"/>
      <c r="NR554" s="57"/>
      <c r="NS554" s="57"/>
      <c r="NT554" s="57"/>
      <c r="NU554" s="57"/>
      <c r="NV554" s="57"/>
      <c r="NW554" s="57"/>
      <c r="NX554" s="57"/>
      <c r="NY554" s="57"/>
      <c r="NZ554" s="57"/>
      <c r="OA554" s="57"/>
      <c r="OB554" s="57"/>
      <c r="OC554" s="57"/>
      <c r="OD554" s="57"/>
      <c r="OE554" s="57"/>
      <c r="OF554" s="57"/>
      <c r="OG554" s="57"/>
      <c r="OH554" s="57"/>
      <c r="OI554" s="57"/>
      <c r="OJ554" s="57"/>
      <c r="OK554" s="57"/>
      <c r="OL554" s="57"/>
      <c r="OM554" s="57"/>
      <c r="ON554" s="57"/>
      <c r="OO554" s="57"/>
      <c r="OP554" s="57"/>
      <c r="OQ554" s="57"/>
      <c r="OR554" s="57"/>
      <c r="OS554" s="57"/>
      <c r="OT554" s="57"/>
      <c r="OU554" s="57"/>
      <c r="OV554" s="57"/>
      <c r="OW554" s="57"/>
      <c r="OX554" s="57"/>
      <c r="OY554" s="57"/>
      <c r="OZ554" s="57"/>
      <c r="PA554" s="57"/>
      <c r="PB554" s="57"/>
      <c r="PC554" s="57"/>
      <c r="PD554" s="57"/>
      <c r="PE554" s="57"/>
      <c r="PF554" s="57"/>
      <c r="PG554" s="57"/>
      <c r="PH554" s="57"/>
      <c r="PI554" s="57"/>
      <c r="PJ554" s="57"/>
      <c r="PK554" s="57"/>
      <c r="PL554" s="57"/>
      <c r="PM554" s="57"/>
      <c r="PN554" s="57"/>
      <c r="PO554" s="57"/>
      <c r="PP554" s="57"/>
      <c r="PQ554" s="57"/>
      <c r="PR554" s="57"/>
      <c r="PS554" s="57"/>
      <c r="PT554" s="57"/>
      <c r="PU554" s="57"/>
      <c r="PV554" s="57"/>
      <c r="PW554" s="57"/>
      <c r="PX554" s="57"/>
      <c r="PY554" s="57"/>
      <c r="PZ554" s="57"/>
      <c r="QA554" s="57"/>
      <c r="QB554" s="57"/>
      <c r="QC554" s="57"/>
      <c r="QD554" s="57"/>
      <c r="QE554" s="57"/>
      <c r="QF554" s="57"/>
      <c r="QG554" s="57"/>
      <c r="QH554" s="57"/>
      <c r="QI554" s="57"/>
      <c r="QJ554" s="57"/>
      <c r="QK554" s="57"/>
      <c r="QL554" s="57"/>
      <c r="QM554" s="57"/>
      <c r="QN554" s="57"/>
      <c r="QO554" s="57"/>
      <c r="QP554" s="57"/>
      <c r="QQ554" s="57"/>
      <c r="QR554" s="57"/>
      <c r="QS554" s="57"/>
      <c r="QT554" s="57"/>
      <c r="QU554" s="57"/>
      <c r="QV554" s="57"/>
      <c r="QW554" s="57"/>
      <c r="QX554" s="57"/>
      <c r="QY554" s="57"/>
      <c r="QZ554" s="57"/>
      <c r="RA554" s="57"/>
      <c r="RB554" s="57"/>
      <c r="RC554" s="57"/>
      <c r="RD554" s="57"/>
      <c r="RE554" s="57"/>
      <c r="RF554" s="57"/>
      <c r="RG554" s="57"/>
      <c r="RH554" s="57"/>
      <c r="RI554" s="57"/>
      <c r="RJ554" s="57"/>
      <c r="RK554" s="57"/>
      <c r="RL554" s="57"/>
      <c r="RM554" s="57"/>
      <c r="RN554" s="57"/>
      <c r="RO554" s="57"/>
      <c r="RP554" s="57"/>
      <c r="RQ554" s="57"/>
      <c r="RR554" s="57"/>
      <c r="RS554" s="57"/>
      <c r="RT554" s="57"/>
      <c r="RU554" s="57"/>
      <c r="RV554" s="57"/>
      <c r="RW554" s="57"/>
      <c r="RX554" s="57"/>
      <c r="RY554" s="57"/>
      <c r="RZ554" s="57"/>
      <c r="SA554" s="57"/>
      <c r="SB554" s="57"/>
      <c r="SC554" s="57"/>
      <c r="SD554" s="57"/>
      <c r="SE554" s="57"/>
      <c r="SF554" s="57"/>
      <c r="SG554" s="57"/>
      <c r="SH554" s="57"/>
      <c r="SI554" s="57"/>
      <c r="SJ554" s="57"/>
      <c r="SK554" s="57"/>
      <c r="SL554" s="57"/>
      <c r="SM554" s="57"/>
      <c r="SN554" s="57"/>
      <c r="SO554" s="57"/>
      <c r="SP554" s="57"/>
      <c r="SQ554" s="57"/>
      <c r="SR554" s="57"/>
      <c r="SS554" s="57"/>
      <c r="ST554" s="57"/>
      <c r="SU554" s="57"/>
      <c r="SV554" s="57"/>
      <c r="SW554" s="57"/>
      <c r="SX554" s="57"/>
      <c r="SY554" s="57"/>
      <c r="SZ554" s="57"/>
      <c r="TA554" s="57"/>
      <c r="TB554" s="57"/>
      <c r="TC554" s="57"/>
      <c r="TD554" s="57"/>
      <c r="TE554" s="57"/>
      <c r="TF554" s="57"/>
      <c r="TG554" s="57"/>
      <c r="TH554" s="57"/>
      <c r="TI554" s="57"/>
      <c r="TJ554" s="57"/>
      <c r="TK554" s="57"/>
      <c r="TL554" s="57"/>
      <c r="TM554" s="57"/>
      <c r="TN554" s="57"/>
      <c r="TO554" s="57"/>
      <c r="TP554" s="57"/>
      <c r="TQ554" s="57"/>
      <c r="TR554" s="57"/>
      <c r="TS554" s="57"/>
      <c r="TT554" s="57"/>
      <c r="TU554" s="57"/>
      <c r="TV554" s="57"/>
      <c r="TW554" s="57"/>
      <c r="TX554" s="57"/>
      <c r="TY554" s="57"/>
      <c r="TZ554" s="57"/>
      <c r="UA554" s="57"/>
      <c r="UB554" s="57"/>
      <c r="UC554" s="57"/>
      <c r="UD554" s="57"/>
      <c r="UE554" s="57"/>
      <c r="UF554" s="57"/>
      <c r="UG554" s="57"/>
      <c r="UH554" s="57"/>
      <c r="UI554" s="57"/>
      <c r="UJ554" s="57"/>
      <c r="UK554" s="57"/>
      <c r="UL554" s="57"/>
      <c r="UM554" s="57"/>
      <c r="UN554" s="57"/>
      <c r="UO554" s="57"/>
      <c r="UP554" s="57"/>
      <c r="UQ554" s="57"/>
      <c r="UR554" s="57"/>
      <c r="US554" s="57"/>
      <c r="UT554" s="57"/>
      <c r="UU554" s="57"/>
      <c r="UV554" s="57"/>
      <c r="UW554" s="57"/>
      <c r="UX554" s="57"/>
      <c r="UY554" s="57"/>
      <c r="UZ554" s="57"/>
      <c r="VA554" s="57"/>
      <c r="VB554" s="57"/>
      <c r="VC554" s="57"/>
      <c r="VD554" s="57"/>
      <c r="VE554" s="57"/>
      <c r="VF554" s="57"/>
      <c r="VG554" s="57"/>
      <c r="VH554" s="57"/>
      <c r="VI554" s="57"/>
      <c r="VJ554" s="57"/>
      <c r="VK554" s="57"/>
      <c r="VL554" s="57"/>
      <c r="VM554" s="57"/>
      <c r="VN554" s="57"/>
      <c r="VO554" s="57"/>
      <c r="VP554" s="57"/>
      <c r="VQ554" s="57"/>
      <c r="VR554" s="57"/>
      <c r="VS554" s="57"/>
      <c r="VT554" s="57"/>
      <c r="VU554" s="57"/>
      <c r="VV554" s="57"/>
      <c r="VW554" s="57"/>
      <c r="VX554" s="57"/>
      <c r="VY554" s="57"/>
      <c r="VZ554" s="57"/>
      <c r="WA554" s="57"/>
      <c r="WB554" s="57"/>
      <c r="WC554" s="57"/>
      <c r="WD554" s="57"/>
      <c r="WE554" s="57"/>
      <c r="WF554" s="57"/>
      <c r="WG554" s="57"/>
      <c r="WH554" s="57"/>
      <c r="WI554" s="57"/>
      <c r="WJ554" s="57"/>
      <c r="WK554" s="57"/>
      <c r="WL554" s="57"/>
      <c r="WM554" s="57"/>
      <c r="WN554" s="57"/>
      <c r="WO554" s="57"/>
      <c r="WP554" s="57"/>
      <c r="WQ554" s="57"/>
      <c r="WR554" s="57"/>
      <c r="WS554" s="57"/>
      <c r="WT554" s="57"/>
      <c r="WU554" s="57"/>
      <c r="WV554" s="57"/>
      <c r="WW554" s="57"/>
      <c r="WX554" s="57"/>
      <c r="WY554" s="57"/>
      <c r="WZ554" s="57"/>
      <c r="XA554" s="57"/>
      <c r="XB554" s="57"/>
      <c r="XC554" s="57"/>
      <c r="XD554" s="57"/>
      <c r="XE554" s="57"/>
      <c r="XF554" s="57"/>
      <c r="XG554" s="57"/>
      <c r="XH554" s="57"/>
      <c r="XI554" s="57"/>
      <c r="XJ554" s="57"/>
      <c r="XK554" s="57"/>
      <c r="XL554" s="57"/>
      <c r="XM554" s="57"/>
      <c r="XN554" s="57"/>
      <c r="XO554" s="57"/>
      <c r="XP554" s="57"/>
      <c r="XQ554" s="57"/>
      <c r="XR554" s="57"/>
      <c r="XS554" s="57"/>
      <c r="XT554" s="57"/>
      <c r="XU554" s="57"/>
      <c r="XV554" s="57"/>
      <c r="XW554" s="57"/>
    </row>
    <row r="555">
      <c r="AI555" s="57"/>
      <c r="BR555" s="57"/>
      <c r="DA555" s="57"/>
      <c r="EJ555" s="57"/>
      <c r="EK555" s="57"/>
      <c r="EL555" s="57"/>
      <c r="EM555" s="57"/>
      <c r="EN555" s="57"/>
      <c r="EO555" s="57"/>
      <c r="EP555" s="57"/>
      <c r="EQ555" s="57"/>
      <c r="ER555" s="57"/>
      <c r="ES555" s="57"/>
      <c r="ET555" s="57"/>
      <c r="EU555" s="57"/>
      <c r="EV555" s="57"/>
      <c r="EW555" s="57"/>
      <c r="EX555" s="57"/>
      <c r="EY555" s="57"/>
      <c r="EZ555" s="57"/>
      <c r="FA555" s="57"/>
      <c r="FB555" s="57"/>
      <c r="FC555" s="57"/>
      <c r="FD555" s="57"/>
      <c r="FE555" s="57"/>
      <c r="FF555" s="57"/>
      <c r="FG555" s="57"/>
      <c r="FH555" s="57"/>
      <c r="FI555" s="57"/>
      <c r="FJ555" s="57"/>
      <c r="FK555" s="57"/>
      <c r="FL555" s="57"/>
      <c r="FM555" s="57"/>
      <c r="FN555" s="57"/>
      <c r="FO555" s="57"/>
      <c r="FP555" s="57"/>
      <c r="FQ555" s="57"/>
      <c r="FR555" s="57"/>
      <c r="FS555" s="57"/>
      <c r="FT555" s="57"/>
      <c r="FU555" s="57"/>
      <c r="FV555" s="57"/>
      <c r="FW555" s="57"/>
      <c r="FX555" s="57"/>
      <c r="FY555" s="57"/>
      <c r="FZ555" s="57"/>
      <c r="GA555" s="57"/>
      <c r="GB555" s="57"/>
      <c r="GC555" s="57"/>
      <c r="GD555" s="57"/>
      <c r="GE555" s="57"/>
      <c r="GF555" s="57"/>
      <c r="GG555" s="57"/>
      <c r="GH555" s="57"/>
      <c r="GI555" s="57"/>
      <c r="GJ555" s="57"/>
      <c r="GK555" s="57"/>
      <c r="GL555" s="57"/>
      <c r="GM555" s="57"/>
      <c r="GN555" s="57"/>
      <c r="GO555" s="57"/>
      <c r="GP555" s="57"/>
      <c r="GQ555" s="57"/>
      <c r="GR555" s="57"/>
      <c r="GS555" s="57"/>
      <c r="GT555" s="57"/>
      <c r="GU555" s="57"/>
      <c r="GV555" s="57"/>
      <c r="GW555" s="57"/>
      <c r="GX555" s="57"/>
      <c r="GY555" s="57"/>
      <c r="GZ555" s="57"/>
      <c r="HA555" s="57"/>
      <c r="HB555" s="57"/>
      <c r="HC555" s="57"/>
      <c r="HD555" s="57"/>
      <c r="HE555" s="57"/>
      <c r="HF555" s="57"/>
      <c r="HG555" s="57"/>
      <c r="HH555" s="57"/>
      <c r="HI555" s="57"/>
      <c r="HJ555" s="57"/>
      <c r="HK555" s="57"/>
      <c r="HL555" s="57"/>
      <c r="HM555" s="57"/>
      <c r="HN555" s="57"/>
      <c r="HO555" s="57"/>
      <c r="HP555" s="57"/>
      <c r="HQ555" s="57"/>
      <c r="HR555" s="57"/>
      <c r="HS555" s="57"/>
      <c r="HT555" s="57"/>
      <c r="HU555" s="57"/>
      <c r="HV555" s="57"/>
      <c r="HW555" s="57"/>
      <c r="HX555" s="57"/>
      <c r="HY555" s="57"/>
      <c r="HZ555" s="57"/>
      <c r="IA555" s="57"/>
      <c r="IB555" s="57"/>
      <c r="IC555" s="57"/>
      <c r="ID555" s="57"/>
      <c r="IE555" s="57"/>
      <c r="IF555" s="57"/>
      <c r="IG555" s="57"/>
      <c r="IH555" s="57"/>
      <c r="II555" s="57"/>
      <c r="IJ555" s="57"/>
      <c r="IK555" s="57"/>
      <c r="IL555" s="57"/>
      <c r="IM555" s="57"/>
      <c r="IN555" s="57"/>
      <c r="IO555" s="57"/>
      <c r="IP555" s="57"/>
      <c r="IQ555" s="57"/>
      <c r="IR555" s="57"/>
      <c r="IS555" s="57"/>
      <c r="IT555" s="57"/>
      <c r="IU555" s="57"/>
      <c r="IV555" s="57"/>
      <c r="IW555" s="57"/>
      <c r="IX555" s="57"/>
      <c r="IY555" s="57"/>
      <c r="IZ555" s="57"/>
      <c r="JA555" s="57"/>
      <c r="JB555" s="57"/>
      <c r="JC555" s="57"/>
      <c r="JD555" s="57"/>
      <c r="JE555" s="57"/>
      <c r="JF555" s="57"/>
      <c r="JG555" s="57"/>
      <c r="JH555" s="57"/>
      <c r="JI555" s="57"/>
      <c r="JJ555" s="57"/>
      <c r="JK555" s="57"/>
      <c r="JL555" s="57"/>
      <c r="JM555" s="57"/>
      <c r="JN555" s="57"/>
      <c r="JO555" s="57"/>
      <c r="JP555" s="57"/>
      <c r="JQ555" s="57"/>
      <c r="JR555" s="57"/>
      <c r="JS555" s="57"/>
      <c r="JT555" s="57"/>
      <c r="JU555" s="57"/>
      <c r="JV555" s="57"/>
      <c r="JW555" s="57"/>
      <c r="JX555" s="57"/>
      <c r="JY555" s="57"/>
      <c r="JZ555" s="57"/>
      <c r="KA555" s="57"/>
      <c r="KB555" s="57"/>
      <c r="KC555" s="57"/>
      <c r="KD555" s="57"/>
      <c r="KE555" s="57"/>
      <c r="KF555" s="57"/>
      <c r="KG555" s="57"/>
      <c r="KH555" s="57"/>
      <c r="KI555" s="57"/>
      <c r="KJ555" s="57"/>
      <c r="KK555" s="57"/>
      <c r="KL555" s="57"/>
      <c r="KM555" s="57"/>
      <c r="KN555" s="57"/>
      <c r="KO555" s="57"/>
      <c r="KP555" s="57"/>
      <c r="KQ555" s="57"/>
      <c r="KR555" s="57"/>
      <c r="KS555" s="57"/>
      <c r="KT555" s="57"/>
      <c r="KU555" s="57"/>
      <c r="KV555" s="57"/>
      <c r="KW555" s="57"/>
      <c r="KX555" s="57"/>
      <c r="KY555" s="57"/>
      <c r="KZ555" s="57"/>
      <c r="LA555" s="57"/>
      <c r="LB555" s="57"/>
      <c r="LC555" s="57"/>
      <c r="LD555" s="57"/>
      <c r="LE555" s="57"/>
      <c r="LF555" s="57"/>
      <c r="LG555" s="57"/>
      <c r="LH555" s="57"/>
      <c r="LI555" s="57"/>
      <c r="LJ555" s="57"/>
      <c r="LK555" s="57"/>
      <c r="LL555" s="57"/>
      <c r="LM555" s="57"/>
      <c r="LN555" s="57"/>
      <c r="LO555" s="57"/>
      <c r="LP555" s="57"/>
      <c r="LQ555" s="57"/>
      <c r="LR555" s="57"/>
      <c r="LS555" s="57"/>
      <c r="LT555" s="57"/>
      <c r="LU555" s="57"/>
      <c r="LV555" s="57"/>
      <c r="LW555" s="57"/>
      <c r="LX555" s="57"/>
      <c r="LY555" s="57"/>
      <c r="LZ555" s="57"/>
      <c r="MA555" s="57"/>
      <c r="MB555" s="57"/>
      <c r="MC555" s="57"/>
      <c r="MD555" s="57"/>
      <c r="ME555" s="57"/>
      <c r="MF555" s="57"/>
      <c r="MG555" s="57"/>
      <c r="MH555" s="57"/>
      <c r="MI555" s="57"/>
      <c r="MJ555" s="57"/>
      <c r="MK555" s="57"/>
      <c r="ML555" s="57"/>
      <c r="MM555" s="57"/>
      <c r="MN555" s="57"/>
      <c r="MO555" s="57"/>
      <c r="MP555" s="57"/>
      <c r="MQ555" s="57"/>
      <c r="MR555" s="57"/>
      <c r="MS555" s="57"/>
      <c r="MT555" s="57"/>
      <c r="MU555" s="57"/>
      <c r="MV555" s="57"/>
      <c r="MW555" s="57"/>
      <c r="MX555" s="57"/>
      <c r="MY555" s="57"/>
      <c r="MZ555" s="57"/>
      <c r="NA555" s="57"/>
      <c r="NB555" s="57"/>
      <c r="NC555" s="57"/>
      <c r="ND555" s="57"/>
      <c r="NE555" s="57"/>
      <c r="NF555" s="57"/>
      <c r="NG555" s="57"/>
      <c r="NH555" s="57"/>
      <c r="NI555" s="57"/>
      <c r="NJ555" s="57"/>
      <c r="NK555" s="57"/>
      <c r="NL555" s="57"/>
      <c r="NM555" s="57"/>
      <c r="NN555" s="57"/>
      <c r="NO555" s="57"/>
      <c r="NP555" s="57"/>
      <c r="NQ555" s="57"/>
      <c r="NR555" s="57"/>
      <c r="NS555" s="57"/>
      <c r="NT555" s="57"/>
      <c r="NU555" s="57"/>
      <c r="NV555" s="57"/>
      <c r="NW555" s="57"/>
      <c r="NX555" s="57"/>
      <c r="NY555" s="57"/>
      <c r="NZ555" s="57"/>
      <c r="OA555" s="57"/>
      <c r="OB555" s="57"/>
      <c r="OC555" s="57"/>
      <c r="OD555" s="57"/>
      <c r="OE555" s="57"/>
      <c r="OF555" s="57"/>
      <c r="OG555" s="57"/>
      <c r="OH555" s="57"/>
      <c r="OI555" s="57"/>
      <c r="OJ555" s="57"/>
      <c r="OK555" s="57"/>
      <c r="OL555" s="57"/>
      <c r="OM555" s="57"/>
      <c r="ON555" s="57"/>
      <c r="OO555" s="57"/>
      <c r="OP555" s="57"/>
      <c r="OQ555" s="57"/>
      <c r="OR555" s="57"/>
      <c r="OS555" s="57"/>
      <c r="OT555" s="57"/>
      <c r="OU555" s="57"/>
      <c r="OV555" s="57"/>
      <c r="OW555" s="57"/>
      <c r="OX555" s="57"/>
      <c r="OY555" s="57"/>
      <c r="OZ555" s="57"/>
      <c r="PA555" s="57"/>
      <c r="PB555" s="57"/>
      <c r="PC555" s="57"/>
      <c r="PD555" s="57"/>
      <c r="PE555" s="57"/>
      <c r="PF555" s="57"/>
      <c r="PG555" s="57"/>
      <c r="PH555" s="57"/>
      <c r="PI555" s="57"/>
      <c r="PJ555" s="57"/>
      <c r="PK555" s="57"/>
      <c r="PL555" s="57"/>
      <c r="PM555" s="57"/>
      <c r="PN555" s="57"/>
      <c r="PO555" s="57"/>
      <c r="PP555" s="57"/>
      <c r="PQ555" s="57"/>
      <c r="PR555" s="57"/>
      <c r="PS555" s="57"/>
      <c r="PT555" s="57"/>
      <c r="PU555" s="57"/>
      <c r="PV555" s="57"/>
      <c r="PW555" s="57"/>
      <c r="PX555" s="57"/>
      <c r="PY555" s="57"/>
      <c r="PZ555" s="57"/>
      <c r="QA555" s="57"/>
      <c r="QB555" s="57"/>
      <c r="QC555" s="57"/>
      <c r="QD555" s="57"/>
      <c r="QE555" s="57"/>
      <c r="QF555" s="57"/>
      <c r="QG555" s="57"/>
      <c r="QH555" s="57"/>
      <c r="QI555" s="57"/>
      <c r="QJ555" s="57"/>
      <c r="QK555" s="57"/>
      <c r="QL555" s="57"/>
      <c r="QM555" s="57"/>
      <c r="QN555" s="57"/>
      <c r="QO555" s="57"/>
      <c r="QP555" s="57"/>
      <c r="QQ555" s="57"/>
      <c r="QR555" s="57"/>
      <c r="QS555" s="57"/>
      <c r="QT555" s="57"/>
      <c r="QU555" s="57"/>
      <c r="QV555" s="57"/>
      <c r="QW555" s="57"/>
      <c r="QX555" s="57"/>
      <c r="QY555" s="57"/>
      <c r="QZ555" s="57"/>
      <c r="RA555" s="57"/>
      <c r="RB555" s="57"/>
      <c r="RC555" s="57"/>
      <c r="RD555" s="57"/>
      <c r="RE555" s="57"/>
      <c r="RF555" s="57"/>
      <c r="RG555" s="57"/>
      <c r="RH555" s="57"/>
      <c r="RI555" s="57"/>
      <c r="RJ555" s="57"/>
      <c r="RK555" s="57"/>
      <c r="RL555" s="57"/>
      <c r="RM555" s="57"/>
      <c r="RN555" s="57"/>
      <c r="RO555" s="57"/>
      <c r="RP555" s="57"/>
      <c r="RQ555" s="57"/>
      <c r="RR555" s="57"/>
      <c r="RS555" s="57"/>
      <c r="RT555" s="57"/>
      <c r="RU555" s="57"/>
      <c r="RV555" s="57"/>
      <c r="RW555" s="57"/>
      <c r="RX555" s="57"/>
      <c r="RY555" s="57"/>
      <c r="RZ555" s="57"/>
      <c r="SA555" s="57"/>
      <c r="SB555" s="57"/>
      <c r="SC555" s="57"/>
      <c r="SD555" s="57"/>
      <c r="SE555" s="57"/>
      <c r="SF555" s="57"/>
      <c r="SG555" s="57"/>
      <c r="SH555" s="57"/>
      <c r="SI555" s="57"/>
      <c r="SJ555" s="57"/>
      <c r="SK555" s="57"/>
      <c r="SL555" s="57"/>
      <c r="SM555" s="57"/>
      <c r="SN555" s="57"/>
      <c r="SO555" s="57"/>
      <c r="SP555" s="57"/>
      <c r="SQ555" s="57"/>
      <c r="SR555" s="57"/>
      <c r="SS555" s="57"/>
      <c r="ST555" s="57"/>
      <c r="SU555" s="57"/>
      <c r="SV555" s="57"/>
      <c r="SW555" s="57"/>
      <c r="SX555" s="57"/>
      <c r="SY555" s="57"/>
      <c r="SZ555" s="57"/>
      <c r="TA555" s="57"/>
      <c r="TB555" s="57"/>
      <c r="TC555" s="57"/>
      <c r="TD555" s="57"/>
      <c r="TE555" s="57"/>
      <c r="TF555" s="57"/>
      <c r="TG555" s="57"/>
      <c r="TH555" s="57"/>
      <c r="TI555" s="57"/>
      <c r="TJ555" s="57"/>
      <c r="TK555" s="57"/>
      <c r="TL555" s="57"/>
      <c r="TM555" s="57"/>
      <c r="TN555" s="57"/>
      <c r="TO555" s="57"/>
      <c r="TP555" s="57"/>
      <c r="TQ555" s="57"/>
      <c r="TR555" s="57"/>
      <c r="TS555" s="57"/>
      <c r="TT555" s="57"/>
      <c r="TU555" s="57"/>
      <c r="TV555" s="57"/>
      <c r="TW555" s="57"/>
      <c r="TX555" s="57"/>
      <c r="TY555" s="57"/>
      <c r="TZ555" s="57"/>
      <c r="UA555" s="57"/>
      <c r="UB555" s="57"/>
      <c r="UC555" s="57"/>
      <c r="UD555" s="57"/>
      <c r="UE555" s="57"/>
      <c r="UF555" s="57"/>
      <c r="UG555" s="57"/>
      <c r="UH555" s="57"/>
      <c r="UI555" s="57"/>
      <c r="UJ555" s="57"/>
      <c r="UK555" s="57"/>
      <c r="UL555" s="57"/>
      <c r="UM555" s="57"/>
      <c r="UN555" s="57"/>
      <c r="UO555" s="57"/>
      <c r="UP555" s="57"/>
      <c r="UQ555" s="57"/>
      <c r="UR555" s="57"/>
      <c r="US555" s="57"/>
      <c r="UT555" s="57"/>
      <c r="UU555" s="57"/>
      <c r="UV555" s="57"/>
      <c r="UW555" s="57"/>
      <c r="UX555" s="57"/>
      <c r="UY555" s="57"/>
      <c r="UZ555" s="57"/>
      <c r="VA555" s="57"/>
      <c r="VB555" s="57"/>
      <c r="VC555" s="57"/>
      <c r="VD555" s="57"/>
      <c r="VE555" s="57"/>
      <c r="VF555" s="57"/>
      <c r="VG555" s="57"/>
      <c r="VH555" s="57"/>
      <c r="VI555" s="57"/>
      <c r="VJ555" s="57"/>
      <c r="VK555" s="57"/>
      <c r="VL555" s="57"/>
      <c r="VM555" s="57"/>
      <c r="VN555" s="57"/>
      <c r="VO555" s="57"/>
      <c r="VP555" s="57"/>
      <c r="VQ555" s="57"/>
      <c r="VR555" s="57"/>
      <c r="VS555" s="57"/>
      <c r="VT555" s="57"/>
      <c r="VU555" s="57"/>
      <c r="VV555" s="57"/>
      <c r="VW555" s="57"/>
      <c r="VX555" s="57"/>
      <c r="VY555" s="57"/>
      <c r="VZ555" s="57"/>
      <c r="WA555" s="57"/>
      <c r="WB555" s="57"/>
      <c r="WC555" s="57"/>
      <c r="WD555" s="57"/>
      <c r="WE555" s="57"/>
      <c r="WF555" s="57"/>
      <c r="WG555" s="57"/>
      <c r="WH555" s="57"/>
      <c r="WI555" s="57"/>
      <c r="WJ555" s="57"/>
      <c r="WK555" s="57"/>
      <c r="WL555" s="57"/>
      <c r="WM555" s="57"/>
      <c r="WN555" s="57"/>
      <c r="WO555" s="57"/>
      <c r="WP555" s="57"/>
      <c r="WQ555" s="57"/>
      <c r="WR555" s="57"/>
      <c r="WS555" s="57"/>
      <c r="WT555" s="57"/>
      <c r="WU555" s="57"/>
      <c r="WV555" s="57"/>
      <c r="WW555" s="57"/>
      <c r="WX555" s="57"/>
      <c r="WY555" s="57"/>
      <c r="WZ555" s="57"/>
      <c r="XA555" s="57"/>
      <c r="XB555" s="57"/>
      <c r="XC555" s="57"/>
      <c r="XD555" s="57"/>
      <c r="XE555" s="57"/>
      <c r="XF555" s="57"/>
      <c r="XG555" s="57"/>
      <c r="XH555" s="57"/>
      <c r="XI555" s="57"/>
      <c r="XJ555" s="57"/>
      <c r="XK555" s="57"/>
      <c r="XL555" s="57"/>
      <c r="XM555" s="57"/>
      <c r="XN555" s="57"/>
      <c r="XO555" s="57"/>
      <c r="XP555" s="57"/>
      <c r="XQ555" s="57"/>
      <c r="XR555" s="57"/>
      <c r="XS555" s="57"/>
      <c r="XT555" s="57"/>
      <c r="XU555" s="57"/>
      <c r="XV555" s="57"/>
      <c r="XW555" s="57"/>
    </row>
    <row r="556">
      <c r="AI556" s="57"/>
      <c r="BR556" s="57"/>
      <c r="DA556" s="57"/>
      <c r="EJ556" s="57"/>
      <c r="EK556" s="57"/>
      <c r="EL556" s="57"/>
      <c r="EM556" s="57"/>
      <c r="EN556" s="57"/>
      <c r="EO556" s="57"/>
      <c r="EP556" s="57"/>
      <c r="EQ556" s="57"/>
      <c r="ER556" s="57"/>
      <c r="ES556" s="57"/>
      <c r="ET556" s="57"/>
      <c r="EU556" s="57"/>
      <c r="EV556" s="57"/>
      <c r="EW556" s="57"/>
      <c r="EX556" s="57"/>
      <c r="EY556" s="57"/>
      <c r="EZ556" s="57"/>
      <c r="FA556" s="57"/>
      <c r="FB556" s="57"/>
      <c r="FC556" s="57"/>
      <c r="FD556" s="57"/>
      <c r="FE556" s="57"/>
      <c r="FF556" s="57"/>
      <c r="FG556" s="57"/>
      <c r="FH556" s="57"/>
      <c r="FI556" s="57"/>
      <c r="FJ556" s="57"/>
      <c r="FK556" s="57"/>
      <c r="FL556" s="57"/>
      <c r="FM556" s="57"/>
      <c r="FN556" s="57"/>
      <c r="FO556" s="57"/>
      <c r="FP556" s="57"/>
      <c r="FQ556" s="57"/>
      <c r="FR556" s="57"/>
      <c r="FS556" s="57"/>
      <c r="FT556" s="57"/>
      <c r="FU556" s="57"/>
      <c r="FV556" s="57"/>
      <c r="FW556" s="57"/>
      <c r="FX556" s="57"/>
      <c r="FY556" s="57"/>
      <c r="FZ556" s="57"/>
      <c r="GA556" s="57"/>
      <c r="GB556" s="57"/>
      <c r="GC556" s="57"/>
      <c r="GD556" s="57"/>
      <c r="GE556" s="57"/>
      <c r="GF556" s="57"/>
      <c r="GG556" s="57"/>
      <c r="GH556" s="57"/>
      <c r="GI556" s="57"/>
      <c r="GJ556" s="57"/>
      <c r="GK556" s="57"/>
      <c r="GL556" s="57"/>
      <c r="GM556" s="57"/>
      <c r="GN556" s="57"/>
      <c r="GO556" s="57"/>
      <c r="GP556" s="57"/>
      <c r="GQ556" s="57"/>
      <c r="GR556" s="57"/>
      <c r="GS556" s="57"/>
      <c r="GT556" s="57"/>
      <c r="GU556" s="57"/>
      <c r="GV556" s="57"/>
      <c r="GW556" s="57"/>
      <c r="GX556" s="57"/>
      <c r="GY556" s="57"/>
      <c r="GZ556" s="57"/>
      <c r="HA556" s="57"/>
      <c r="HB556" s="57"/>
      <c r="HC556" s="57"/>
      <c r="HD556" s="57"/>
      <c r="HE556" s="57"/>
      <c r="HF556" s="57"/>
      <c r="HG556" s="57"/>
      <c r="HH556" s="57"/>
      <c r="HI556" s="57"/>
      <c r="HJ556" s="57"/>
      <c r="HK556" s="57"/>
      <c r="HL556" s="57"/>
      <c r="HM556" s="57"/>
      <c r="HN556" s="57"/>
      <c r="HO556" s="57"/>
      <c r="HP556" s="57"/>
      <c r="HQ556" s="57"/>
      <c r="HR556" s="57"/>
      <c r="HS556" s="57"/>
      <c r="HT556" s="57"/>
      <c r="HU556" s="57"/>
      <c r="HV556" s="57"/>
      <c r="HW556" s="57"/>
      <c r="HX556" s="57"/>
      <c r="HY556" s="57"/>
      <c r="HZ556" s="57"/>
      <c r="IA556" s="57"/>
      <c r="IB556" s="57"/>
      <c r="IC556" s="57"/>
      <c r="ID556" s="57"/>
      <c r="IE556" s="57"/>
      <c r="IF556" s="57"/>
      <c r="IG556" s="57"/>
      <c r="IH556" s="57"/>
      <c r="II556" s="57"/>
      <c r="IJ556" s="57"/>
      <c r="IK556" s="57"/>
      <c r="IL556" s="57"/>
      <c r="IM556" s="57"/>
      <c r="IN556" s="57"/>
      <c r="IO556" s="57"/>
      <c r="IP556" s="57"/>
      <c r="IQ556" s="57"/>
      <c r="IR556" s="57"/>
      <c r="IS556" s="57"/>
      <c r="IT556" s="57"/>
      <c r="IU556" s="57"/>
      <c r="IV556" s="57"/>
      <c r="IW556" s="57"/>
      <c r="IX556" s="57"/>
      <c r="IY556" s="57"/>
      <c r="IZ556" s="57"/>
      <c r="JA556" s="57"/>
      <c r="JB556" s="57"/>
      <c r="JC556" s="57"/>
      <c r="JD556" s="57"/>
      <c r="JE556" s="57"/>
      <c r="JF556" s="57"/>
      <c r="JG556" s="57"/>
      <c r="JH556" s="57"/>
      <c r="JI556" s="57"/>
      <c r="JJ556" s="57"/>
      <c r="JK556" s="57"/>
      <c r="JL556" s="57"/>
      <c r="JM556" s="57"/>
      <c r="JN556" s="57"/>
      <c r="JO556" s="57"/>
      <c r="JP556" s="57"/>
      <c r="JQ556" s="57"/>
      <c r="JR556" s="57"/>
      <c r="JS556" s="57"/>
      <c r="JT556" s="57"/>
      <c r="JU556" s="57"/>
      <c r="JV556" s="57"/>
      <c r="JW556" s="57"/>
      <c r="JX556" s="57"/>
      <c r="JY556" s="57"/>
      <c r="JZ556" s="57"/>
      <c r="KA556" s="57"/>
      <c r="KB556" s="57"/>
      <c r="KC556" s="57"/>
      <c r="KD556" s="57"/>
      <c r="KE556" s="57"/>
      <c r="KF556" s="57"/>
      <c r="KG556" s="57"/>
      <c r="KH556" s="57"/>
      <c r="KI556" s="57"/>
      <c r="KJ556" s="57"/>
      <c r="KK556" s="57"/>
      <c r="KL556" s="57"/>
      <c r="KM556" s="57"/>
      <c r="KN556" s="57"/>
      <c r="KO556" s="57"/>
      <c r="KP556" s="57"/>
      <c r="KQ556" s="57"/>
      <c r="KR556" s="57"/>
      <c r="KS556" s="57"/>
      <c r="KT556" s="57"/>
      <c r="KU556" s="57"/>
      <c r="KV556" s="57"/>
      <c r="KW556" s="57"/>
      <c r="KX556" s="57"/>
      <c r="KY556" s="57"/>
      <c r="KZ556" s="57"/>
      <c r="LA556" s="57"/>
      <c r="LB556" s="57"/>
      <c r="LC556" s="57"/>
      <c r="LD556" s="57"/>
      <c r="LE556" s="57"/>
      <c r="LF556" s="57"/>
      <c r="LG556" s="57"/>
      <c r="LH556" s="57"/>
      <c r="LI556" s="57"/>
      <c r="LJ556" s="57"/>
      <c r="LK556" s="57"/>
      <c r="LL556" s="57"/>
      <c r="LM556" s="57"/>
      <c r="LN556" s="57"/>
      <c r="LO556" s="57"/>
      <c r="LP556" s="57"/>
      <c r="LQ556" s="57"/>
      <c r="LR556" s="57"/>
      <c r="LS556" s="57"/>
      <c r="LT556" s="57"/>
      <c r="LU556" s="57"/>
      <c r="LV556" s="57"/>
      <c r="LW556" s="57"/>
      <c r="LX556" s="57"/>
      <c r="LY556" s="57"/>
      <c r="LZ556" s="57"/>
      <c r="MA556" s="57"/>
      <c r="MB556" s="57"/>
      <c r="MC556" s="57"/>
      <c r="MD556" s="57"/>
      <c r="ME556" s="57"/>
      <c r="MF556" s="57"/>
      <c r="MG556" s="57"/>
      <c r="MH556" s="57"/>
      <c r="MI556" s="57"/>
      <c r="MJ556" s="57"/>
      <c r="MK556" s="57"/>
      <c r="ML556" s="57"/>
      <c r="MM556" s="57"/>
      <c r="MN556" s="57"/>
      <c r="MO556" s="57"/>
      <c r="MP556" s="57"/>
      <c r="MQ556" s="57"/>
      <c r="MR556" s="57"/>
      <c r="MS556" s="57"/>
      <c r="MT556" s="57"/>
      <c r="MU556" s="57"/>
      <c r="MV556" s="57"/>
      <c r="MW556" s="57"/>
      <c r="MX556" s="57"/>
      <c r="MY556" s="57"/>
      <c r="MZ556" s="57"/>
      <c r="NA556" s="57"/>
      <c r="NB556" s="57"/>
      <c r="NC556" s="57"/>
      <c r="ND556" s="57"/>
      <c r="NE556" s="57"/>
      <c r="NF556" s="57"/>
      <c r="NG556" s="57"/>
      <c r="NH556" s="57"/>
      <c r="NI556" s="57"/>
      <c r="NJ556" s="57"/>
      <c r="NK556" s="57"/>
      <c r="NL556" s="57"/>
      <c r="NM556" s="57"/>
      <c r="NN556" s="57"/>
      <c r="NO556" s="57"/>
      <c r="NP556" s="57"/>
      <c r="NQ556" s="57"/>
      <c r="NR556" s="57"/>
      <c r="NS556" s="57"/>
      <c r="NT556" s="57"/>
      <c r="NU556" s="57"/>
      <c r="NV556" s="57"/>
      <c r="NW556" s="57"/>
      <c r="NX556" s="57"/>
      <c r="NY556" s="57"/>
      <c r="NZ556" s="57"/>
      <c r="OA556" s="57"/>
      <c r="OB556" s="57"/>
      <c r="OC556" s="57"/>
      <c r="OD556" s="57"/>
      <c r="OE556" s="57"/>
      <c r="OF556" s="57"/>
      <c r="OG556" s="57"/>
      <c r="OH556" s="57"/>
      <c r="OI556" s="57"/>
      <c r="OJ556" s="57"/>
      <c r="OK556" s="57"/>
      <c r="OL556" s="57"/>
      <c r="OM556" s="57"/>
      <c r="ON556" s="57"/>
      <c r="OO556" s="57"/>
      <c r="OP556" s="57"/>
      <c r="OQ556" s="57"/>
      <c r="OR556" s="57"/>
      <c r="OS556" s="57"/>
      <c r="OT556" s="57"/>
      <c r="OU556" s="57"/>
      <c r="OV556" s="57"/>
      <c r="OW556" s="57"/>
      <c r="OX556" s="57"/>
      <c r="OY556" s="57"/>
      <c r="OZ556" s="57"/>
      <c r="PA556" s="57"/>
      <c r="PB556" s="57"/>
      <c r="PC556" s="57"/>
      <c r="PD556" s="57"/>
      <c r="PE556" s="57"/>
      <c r="PF556" s="57"/>
      <c r="PG556" s="57"/>
      <c r="PH556" s="57"/>
      <c r="PI556" s="57"/>
      <c r="PJ556" s="57"/>
      <c r="PK556" s="57"/>
      <c r="PL556" s="57"/>
      <c r="PM556" s="57"/>
      <c r="PN556" s="57"/>
      <c r="PO556" s="57"/>
      <c r="PP556" s="57"/>
      <c r="PQ556" s="57"/>
      <c r="PR556" s="57"/>
      <c r="PS556" s="57"/>
      <c r="PT556" s="57"/>
      <c r="PU556" s="57"/>
      <c r="PV556" s="57"/>
      <c r="PW556" s="57"/>
      <c r="PX556" s="57"/>
      <c r="PY556" s="57"/>
      <c r="PZ556" s="57"/>
      <c r="QA556" s="57"/>
      <c r="QB556" s="57"/>
      <c r="QC556" s="57"/>
      <c r="QD556" s="57"/>
      <c r="QE556" s="57"/>
      <c r="QF556" s="57"/>
      <c r="QG556" s="57"/>
      <c r="QH556" s="57"/>
      <c r="QI556" s="57"/>
      <c r="QJ556" s="57"/>
      <c r="QK556" s="57"/>
      <c r="QL556" s="57"/>
      <c r="QM556" s="57"/>
      <c r="QN556" s="57"/>
      <c r="QO556" s="57"/>
      <c r="QP556" s="57"/>
      <c r="QQ556" s="57"/>
      <c r="QR556" s="57"/>
      <c r="QS556" s="57"/>
      <c r="QT556" s="57"/>
      <c r="QU556" s="57"/>
      <c r="QV556" s="57"/>
      <c r="QW556" s="57"/>
      <c r="QX556" s="57"/>
      <c r="QY556" s="57"/>
      <c r="QZ556" s="57"/>
      <c r="RA556" s="57"/>
      <c r="RB556" s="57"/>
      <c r="RC556" s="57"/>
      <c r="RD556" s="57"/>
      <c r="RE556" s="57"/>
      <c r="RF556" s="57"/>
      <c r="RG556" s="57"/>
      <c r="RH556" s="57"/>
      <c r="RI556" s="57"/>
      <c r="RJ556" s="57"/>
      <c r="RK556" s="57"/>
      <c r="RL556" s="57"/>
      <c r="RM556" s="57"/>
      <c r="RN556" s="57"/>
      <c r="RO556" s="57"/>
      <c r="RP556" s="57"/>
      <c r="RQ556" s="57"/>
      <c r="RR556" s="57"/>
      <c r="RS556" s="57"/>
      <c r="RT556" s="57"/>
      <c r="RU556" s="57"/>
      <c r="RV556" s="57"/>
      <c r="RW556" s="57"/>
      <c r="RX556" s="57"/>
      <c r="RY556" s="57"/>
      <c r="RZ556" s="57"/>
      <c r="SA556" s="57"/>
      <c r="SB556" s="57"/>
      <c r="SC556" s="57"/>
      <c r="SD556" s="57"/>
      <c r="SE556" s="57"/>
      <c r="SF556" s="57"/>
      <c r="SG556" s="57"/>
      <c r="SH556" s="57"/>
      <c r="SI556" s="57"/>
      <c r="SJ556" s="57"/>
      <c r="SK556" s="57"/>
      <c r="SL556" s="57"/>
      <c r="SM556" s="57"/>
      <c r="SN556" s="57"/>
      <c r="SO556" s="57"/>
      <c r="SP556" s="57"/>
      <c r="SQ556" s="57"/>
      <c r="SR556" s="57"/>
      <c r="SS556" s="57"/>
      <c r="ST556" s="57"/>
      <c r="SU556" s="57"/>
      <c r="SV556" s="57"/>
      <c r="SW556" s="57"/>
      <c r="SX556" s="57"/>
      <c r="SY556" s="57"/>
      <c r="SZ556" s="57"/>
      <c r="TA556" s="57"/>
      <c r="TB556" s="57"/>
      <c r="TC556" s="57"/>
      <c r="TD556" s="57"/>
      <c r="TE556" s="57"/>
      <c r="TF556" s="57"/>
      <c r="TG556" s="57"/>
      <c r="TH556" s="57"/>
      <c r="TI556" s="57"/>
      <c r="TJ556" s="57"/>
      <c r="TK556" s="57"/>
      <c r="TL556" s="57"/>
      <c r="TM556" s="57"/>
      <c r="TN556" s="57"/>
      <c r="TO556" s="57"/>
      <c r="TP556" s="57"/>
      <c r="TQ556" s="57"/>
      <c r="TR556" s="57"/>
      <c r="TS556" s="57"/>
      <c r="TT556" s="57"/>
      <c r="TU556" s="57"/>
      <c r="TV556" s="57"/>
      <c r="TW556" s="57"/>
      <c r="TX556" s="57"/>
      <c r="TY556" s="57"/>
      <c r="TZ556" s="57"/>
      <c r="UA556" s="57"/>
      <c r="UB556" s="57"/>
      <c r="UC556" s="57"/>
      <c r="UD556" s="57"/>
      <c r="UE556" s="57"/>
      <c r="UF556" s="57"/>
      <c r="UG556" s="57"/>
      <c r="UH556" s="57"/>
      <c r="UI556" s="57"/>
      <c r="UJ556" s="57"/>
      <c r="UK556" s="57"/>
      <c r="UL556" s="57"/>
      <c r="UM556" s="57"/>
      <c r="UN556" s="57"/>
      <c r="UO556" s="57"/>
      <c r="UP556" s="57"/>
      <c r="UQ556" s="57"/>
      <c r="UR556" s="57"/>
      <c r="US556" s="57"/>
      <c r="UT556" s="57"/>
      <c r="UU556" s="57"/>
      <c r="UV556" s="57"/>
      <c r="UW556" s="57"/>
      <c r="UX556" s="57"/>
      <c r="UY556" s="57"/>
      <c r="UZ556" s="57"/>
      <c r="VA556" s="57"/>
      <c r="VB556" s="57"/>
      <c r="VC556" s="57"/>
      <c r="VD556" s="57"/>
      <c r="VE556" s="57"/>
      <c r="VF556" s="57"/>
      <c r="VG556" s="57"/>
      <c r="VH556" s="57"/>
      <c r="VI556" s="57"/>
      <c r="VJ556" s="57"/>
      <c r="VK556" s="57"/>
      <c r="VL556" s="57"/>
      <c r="VM556" s="57"/>
      <c r="VN556" s="57"/>
      <c r="VO556" s="57"/>
      <c r="VP556" s="57"/>
      <c r="VQ556" s="57"/>
      <c r="VR556" s="57"/>
      <c r="VS556" s="57"/>
      <c r="VT556" s="57"/>
      <c r="VU556" s="57"/>
      <c r="VV556" s="57"/>
      <c r="VW556" s="57"/>
      <c r="VX556" s="57"/>
      <c r="VY556" s="57"/>
      <c r="VZ556" s="57"/>
      <c r="WA556" s="57"/>
      <c r="WB556" s="57"/>
      <c r="WC556" s="57"/>
      <c r="WD556" s="57"/>
      <c r="WE556" s="57"/>
      <c r="WF556" s="57"/>
      <c r="WG556" s="57"/>
      <c r="WH556" s="57"/>
      <c r="WI556" s="57"/>
      <c r="WJ556" s="57"/>
      <c r="WK556" s="57"/>
      <c r="WL556" s="57"/>
      <c r="WM556" s="57"/>
      <c r="WN556" s="57"/>
      <c r="WO556" s="57"/>
      <c r="WP556" s="57"/>
      <c r="WQ556" s="57"/>
      <c r="WR556" s="57"/>
      <c r="WS556" s="57"/>
      <c r="WT556" s="57"/>
      <c r="WU556" s="57"/>
      <c r="WV556" s="57"/>
      <c r="WW556" s="57"/>
      <c r="WX556" s="57"/>
      <c r="WY556" s="57"/>
      <c r="WZ556" s="57"/>
      <c r="XA556" s="57"/>
      <c r="XB556" s="57"/>
      <c r="XC556" s="57"/>
      <c r="XD556" s="57"/>
      <c r="XE556" s="57"/>
      <c r="XF556" s="57"/>
      <c r="XG556" s="57"/>
      <c r="XH556" s="57"/>
      <c r="XI556" s="57"/>
      <c r="XJ556" s="57"/>
      <c r="XK556" s="57"/>
      <c r="XL556" s="57"/>
      <c r="XM556" s="57"/>
      <c r="XN556" s="57"/>
      <c r="XO556" s="57"/>
      <c r="XP556" s="57"/>
      <c r="XQ556" s="57"/>
      <c r="XR556" s="57"/>
      <c r="XS556" s="57"/>
      <c r="XT556" s="57"/>
      <c r="XU556" s="57"/>
      <c r="XV556" s="57"/>
      <c r="XW556" s="57"/>
    </row>
    <row r="557">
      <c r="AI557" s="57"/>
      <c r="BR557" s="57"/>
      <c r="DA557" s="57"/>
      <c r="EJ557" s="57"/>
      <c r="EK557" s="57"/>
      <c r="EL557" s="57"/>
      <c r="EM557" s="57"/>
      <c r="EN557" s="57"/>
      <c r="EO557" s="57"/>
      <c r="EP557" s="57"/>
      <c r="EQ557" s="57"/>
      <c r="ER557" s="57"/>
      <c r="ES557" s="57"/>
      <c r="ET557" s="57"/>
      <c r="EU557" s="57"/>
      <c r="EV557" s="57"/>
      <c r="EW557" s="57"/>
      <c r="EX557" s="57"/>
      <c r="EY557" s="57"/>
      <c r="EZ557" s="57"/>
      <c r="FA557" s="57"/>
      <c r="FB557" s="57"/>
      <c r="FC557" s="57"/>
      <c r="FD557" s="57"/>
      <c r="FE557" s="57"/>
      <c r="FF557" s="57"/>
      <c r="FG557" s="57"/>
      <c r="FH557" s="57"/>
      <c r="FI557" s="57"/>
      <c r="FJ557" s="57"/>
      <c r="FK557" s="57"/>
      <c r="FL557" s="57"/>
      <c r="FM557" s="57"/>
      <c r="FN557" s="57"/>
      <c r="FO557" s="57"/>
      <c r="FP557" s="57"/>
      <c r="FQ557" s="57"/>
      <c r="FR557" s="57"/>
      <c r="FS557" s="57"/>
      <c r="FT557" s="57"/>
      <c r="FU557" s="57"/>
      <c r="FV557" s="57"/>
      <c r="FW557" s="57"/>
      <c r="FX557" s="57"/>
      <c r="FY557" s="57"/>
      <c r="FZ557" s="57"/>
      <c r="GA557" s="57"/>
      <c r="GB557" s="57"/>
      <c r="GC557" s="57"/>
      <c r="GD557" s="57"/>
      <c r="GE557" s="57"/>
      <c r="GF557" s="57"/>
      <c r="GG557" s="57"/>
      <c r="GH557" s="57"/>
      <c r="GI557" s="57"/>
      <c r="GJ557" s="57"/>
      <c r="GK557" s="57"/>
      <c r="GL557" s="57"/>
      <c r="GM557" s="57"/>
      <c r="GN557" s="57"/>
      <c r="GO557" s="57"/>
      <c r="GP557" s="57"/>
      <c r="GQ557" s="57"/>
      <c r="GR557" s="57"/>
      <c r="GS557" s="57"/>
      <c r="GT557" s="57"/>
      <c r="GU557" s="57"/>
      <c r="GV557" s="57"/>
      <c r="GW557" s="57"/>
      <c r="GX557" s="57"/>
      <c r="GY557" s="57"/>
      <c r="GZ557" s="57"/>
      <c r="HA557" s="57"/>
      <c r="HB557" s="57"/>
      <c r="HC557" s="57"/>
      <c r="HD557" s="57"/>
      <c r="HE557" s="57"/>
      <c r="HF557" s="57"/>
      <c r="HG557" s="57"/>
      <c r="HH557" s="57"/>
      <c r="HI557" s="57"/>
      <c r="HJ557" s="57"/>
      <c r="HK557" s="57"/>
      <c r="HL557" s="57"/>
      <c r="HM557" s="57"/>
      <c r="HN557" s="57"/>
      <c r="HO557" s="57"/>
      <c r="HP557" s="57"/>
      <c r="HQ557" s="57"/>
      <c r="HR557" s="57"/>
      <c r="HS557" s="57"/>
      <c r="HT557" s="57"/>
      <c r="HU557" s="57"/>
      <c r="HV557" s="57"/>
      <c r="HW557" s="57"/>
      <c r="HX557" s="57"/>
      <c r="HY557" s="57"/>
      <c r="HZ557" s="57"/>
      <c r="IA557" s="57"/>
      <c r="IB557" s="57"/>
      <c r="IC557" s="57"/>
      <c r="ID557" s="57"/>
      <c r="IE557" s="57"/>
      <c r="IF557" s="57"/>
      <c r="IG557" s="57"/>
      <c r="IH557" s="57"/>
      <c r="II557" s="57"/>
      <c r="IJ557" s="57"/>
      <c r="IK557" s="57"/>
      <c r="IL557" s="57"/>
      <c r="IM557" s="57"/>
      <c r="IN557" s="57"/>
      <c r="IO557" s="57"/>
      <c r="IP557" s="57"/>
      <c r="IQ557" s="57"/>
      <c r="IR557" s="57"/>
      <c r="IS557" s="57"/>
      <c r="IT557" s="57"/>
      <c r="IU557" s="57"/>
      <c r="IV557" s="57"/>
      <c r="IW557" s="57"/>
      <c r="IX557" s="57"/>
      <c r="IY557" s="57"/>
      <c r="IZ557" s="57"/>
      <c r="JA557" s="57"/>
      <c r="JB557" s="57"/>
      <c r="JC557" s="57"/>
      <c r="JD557" s="57"/>
      <c r="JE557" s="57"/>
      <c r="JF557" s="57"/>
      <c r="JG557" s="57"/>
      <c r="JH557" s="57"/>
      <c r="JI557" s="57"/>
      <c r="JJ557" s="57"/>
      <c r="JK557" s="57"/>
      <c r="JL557" s="57"/>
      <c r="JM557" s="57"/>
      <c r="JN557" s="57"/>
      <c r="JO557" s="57"/>
      <c r="JP557" s="57"/>
      <c r="JQ557" s="57"/>
      <c r="JR557" s="57"/>
      <c r="JS557" s="57"/>
      <c r="JT557" s="57"/>
      <c r="JU557" s="57"/>
      <c r="JV557" s="57"/>
      <c r="JW557" s="57"/>
      <c r="JX557" s="57"/>
      <c r="JY557" s="57"/>
      <c r="JZ557" s="57"/>
      <c r="KA557" s="57"/>
      <c r="KB557" s="57"/>
      <c r="KC557" s="57"/>
      <c r="KD557" s="57"/>
      <c r="KE557" s="57"/>
      <c r="KF557" s="57"/>
      <c r="KG557" s="57"/>
      <c r="KH557" s="57"/>
      <c r="KI557" s="57"/>
      <c r="KJ557" s="57"/>
      <c r="KK557" s="57"/>
      <c r="KL557" s="57"/>
      <c r="KM557" s="57"/>
      <c r="KN557" s="57"/>
      <c r="KO557" s="57"/>
      <c r="KP557" s="57"/>
      <c r="KQ557" s="57"/>
      <c r="KR557" s="57"/>
      <c r="KS557" s="57"/>
      <c r="KT557" s="57"/>
      <c r="KU557" s="57"/>
      <c r="KV557" s="57"/>
      <c r="KW557" s="57"/>
      <c r="KX557" s="57"/>
      <c r="KY557" s="57"/>
      <c r="KZ557" s="57"/>
      <c r="LA557" s="57"/>
      <c r="LB557" s="57"/>
      <c r="LC557" s="57"/>
      <c r="LD557" s="57"/>
      <c r="LE557" s="57"/>
      <c r="LF557" s="57"/>
      <c r="LG557" s="57"/>
      <c r="LH557" s="57"/>
      <c r="LI557" s="57"/>
      <c r="LJ557" s="57"/>
      <c r="LK557" s="57"/>
      <c r="LL557" s="57"/>
      <c r="LM557" s="57"/>
      <c r="LN557" s="57"/>
      <c r="LO557" s="57"/>
      <c r="LP557" s="57"/>
      <c r="LQ557" s="57"/>
      <c r="LR557" s="57"/>
      <c r="LS557" s="57"/>
      <c r="LT557" s="57"/>
      <c r="LU557" s="57"/>
      <c r="LV557" s="57"/>
      <c r="LW557" s="57"/>
      <c r="LX557" s="57"/>
      <c r="LY557" s="57"/>
      <c r="LZ557" s="57"/>
      <c r="MA557" s="57"/>
      <c r="MB557" s="57"/>
      <c r="MC557" s="57"/>
      <c r="MD557" s="57"/>
      <c r="ME557" s="57"/>
      <c r="MF557" s="57"/>
      <c r="MG557" s="57"/>
      <c r="MH557" s="57"/>
      <c r="MI557" s="57"/>
      <c r="MJ557" s="57"/>
      <c r="MK557" s="57"/>
      <c r="ML557" s="57"/>
      <c r="MM557" s="57"/>
      <c r="MN557" s="57"/>
      <c r="MO557" s="57"/>
      <c r="MP557" s="57"/>
      <c r="MQ557" s="57"/>
      <c r="MR557" s="57"/>
      <c r="MS557" s="57"/>
      <c r="MT557" s="57"/>
      <c r="MU557" s="57"/>
      <c r="MV557" s="57"/>
      <c r="MW557" s="57"/>
      <c r="MX557" s="57"/>
      <c r="MY557" s="57"/>
      <c r="MZ557" s="57"/>
      <c r="NA557" s="57"/>
      <c r="NB557" s="57"/>
      <c r="NC557" s="57"/>
      <c r="ND557" s="57"/>
      <c r="NE557" s="57"/>
      <c r="NF557" s="57"/>
      <c r="NG557" s="57"/>
      <c r="NH557" s="57"/>
      <c r="NI557" s="57"/>
      <c r="NJ557" s="57"/>
      <c r="NK557" s="57"/>
      <c r="NL557" s="57"/>
      <c r="NM557" s="57"/>
      <c r="NN557" s="57"/>
      <c r="NO557" s="57"/>
      <c r="NP557" s="57"/>
      <c r="NQ557" s="57"/>
      <c r="NR557" s="57"/>
      <c r="NS557" s="57"/>
      <c r="NT557" s="57"/>
      <c r="NU557" s="57"/>
      <c r="NV557" s="57"/>
      <c r="NW557" s="57"/>
      <c r="NX557" s="57"/>
      <c r="NY557" s="57"/>
      <c r="NZ557" s="57"/>
      <c r="OA557" s="57"/>
      <c r="OB557" s="57"/>
      <c r="OC557" s="57"/>
      <c r="OD557" s="57"/>
      <c r="OE557" s="57"/>
      <c r="OF557" s="57"/>
      <c r="OG557" s="57"/>
      <c r="OH557" s="57"/>
      <c r="OI557" s="57"/>
      <c r="OJ557" s="57"/>
      <c r="OK557" s="57"/>
      <c r="OL557" s="57"/>
      <c r="OM557" s="57"/>
      <c r="ON557" s="57"/>
      <c r="OO557" s="57"/>
      <c r="OP557" s="57"/>
      <c r="OQ557" s="57"/>
      <c r="OR557" s="57"/>
      <c r="OS557" s="57"/>
      <c r="OT557" s="57"/>
      <c r="OU557" s="57"/>
      <c r="OV557" s="57"/>
      <c r="OW557" s="57"/>
      <c r="OX557" s="57"/>
      <c r="OY557" s="57"/>
      <c r="OZ557" s="57"/>
      <c r="PA557" s="57"/>
      <c r="PB557" s="57"/>
      <c r="PC557" s="57"/>
      <c r="PD557" s="57"/>
      <c r="PE557" s="57"/>
      <c r="PF557" s="57"/>
      <c r="PG557" s="57"/>
      <c r="PH557" s="57"/>
      <c r="PI557" s="57"/>
      <c r="PJ557" s="57"/>
      <c r="PK557" s="57"/>
      <c r="PL557" s="57"/>
      <c r="PM557" s="57"/>
      <c r="PN557" s="57"/>
      <c r="PO557" s="57"/>
      <c r="PP557" s="57"/>
      <c r="PQ557" s="57"/>
      <c r="PR557" s="57"/>
      <c r="PS557" s="57"/>
      <c r="PT557" s="57"/>
      <c r="PU557" s="57"/>
      <c r="PV557" s="57"/>
      <c r="PW557" s="57"/>
      <c r="PX557" s="57"/>
      <c r="PY557" s="57"/>
      <c r="PZ557" s="57"/>
      <c r="QA557" s="57"/>
      <c r="QB557" s="57"/>
      <c r="QC557" s="57"/>
      <c r="QD557" s="57"/>
      <c r="QE557" s="57"/>
      <c r="QF557" s="57"/>
      <c r="QG557" s="57"/>
      <c r="QH557" s="57"/>
      <c r="QI557" s="57"/>
      <c r="QJ557" s="57"/>
      <c r="QK557" s="57"/>
      <c r="QL557" s="57"/>
      <c r="QM557" s="57"/>
      <c r="QN557" s="57"/>
      <c r="QO557" s="57"/>
      <c r="QP557" s="57"/>
      <c r="QQ557" s="57"/>
      <c r="QR557" s="57"/>
      <c r="QS557" s="57"/>
      <c r="QT557" s="57"/>
      <c r="QU557" s="57"/>
      <c r="QV557" s="57"/>
      <c r="QW557" s="57"/>
      <c r="QX557" s="57"/>
      <c r="QY557" s="57"/>
      <c r="QZ557" s="57"/>
      <c r="RA557" s="57"/>
      <c r="RB557" s="57"/>
      <c r="RC557" s="57"/>
      <c r="RD557" s="57"/>
      <c r="RE557" s="57"/>
      <c r="RF557" s="57"/>
      <c r="RG557" s="57"/>
      <c r="RH557" s="57"/>
      <c r="RI557" s="57"/>
      <c r="RJ557" s="57"/>
      <c r="RK557" s="57"/>
      <c r="RL557" s="57"/>
      <c r="RM557" s="57"/>
      <c r="RN557" s="57"/>
      <c r="RO557" s="57"/>
      <c r="RP557" s="57"/>
      <c r="RQ557" s="57"/>
      <c r="RR557" s="57"/>
      <c r="RS557" s="57"/>
      <c r="RT557" s="57"/>
      <c r="RU557" s="57"/>
      <c r="RV557" s="57"/>
      <c r="RW557" s="57"/>
      <c r="RX557" s="57"/>
      <c r="RY557" s="57"/>
      <c r="RZ557" s="57"/>
      <c r="SA557" s="57"/>
      <c r="SB557" s="57"/>
      <c r="SC557" s="57"/>
      <c r="SD557" s="57"/>
      <c r="SE557" s="57"/>
      <c r="SF557" s="57"/>
      <c r="SG557" s="57"/>
      <c r="SH557" s="57"/>
      <c r="SI557" s="57"/>
      <c r="SJ557" s="57"/>
      <c r="SK557" s="57"/>
      <c r="SL557" s="57"/>
      <c r="SM557" s="57"/>
      <c r="SN557" s="57"/>
      <c r="SO557" s="57"/>
      <c r="SP557" s="57"/>
      <c r="SQ557" s="57"/>
      <c r="SR557" s="57"/>
      <c r="SS557" s="57"/>
      <c r="ST557" s="57"/>
      <c r="SU557" s="57"/>
      <c r="SV557" s="57"/>
      <c r="SW557" s="57"/>
      <c r="SX557" s="57"/>
      <c r="SY557" s="57"/>
      <c r="SZ557" s="57"/>
      <c r="TA557" s="57"/>
      <c r="TB557" s="57"/>
      <c r="TC557" s="57"/>
      <c r="TD557" s="57"/>
      <c r="TE557" s="57"/>
      <c r="TF557" s="57"/>
      <c r="TG557" s="57"/>
      <c r="TH557" s="57"/>
      <c r="TI557" s="57"/>
      <c r="TJ557" s="57"/>
      <c r="TK557" s="57"/>
      <c r="TL557" s="57"/>
      <c r="TM557" s="57"/>
      <c r="TN557" s="57"/>
      <c r="TO557" s="57"/>
      <c r="TP557" s="57"/>
      <c r="TQ557" s="57"/>
      <c r="TR557" s="57"/>
      <c r="TS557" s="57"/>
      <c r="TT557" s="57"/>
      <c r="TU557" s="57"/>
      <c r="TV557" s="57"/>
      <c r="TW557" s="57"/>
      <c r="TX557" s="57"/>
      <c r="TY557" s="57"/>
      <c r="TZ557" s="57"/>
      <c r="UA557" s="57"/>
      <c r="UB557" s="57"/>
      <c r="UC557" s="57"/>
      <c r="UD557" s="57"/>
      <c r="UE557" s="57"/>
      <c r="UF557" s="57"/>
      <c r="UG557" s="57"/>
      <c r="UH557" s="57"/>
      <c r="UI557" s="57"/>
      <c r="UJ557" s="57"/>
      <c r="UK557" s="57"/>
      <c r="UL557" s="57"/>
      <c r="UM557" s="57"/>
      <c r="UN557" s="57"/>
      <c r="UO557" s="57"/>
      <c r="UP557" s="57"/>
      <c r="UQ557" s="57"/>
      <c r="UR557" s="57"/>
      <c r="US557" s="57"/>
      <c r="UT557" s="57"/>
      <c r="UU557" s="57"/>
      <c r="UV557" s="57"/>
      <c r="UW557" s="57"/>
      <c r="UX557" s="57"/>
      <c r="UY557" s="57"/>
      <c r="UZ557" s="57"/>
      <c r="VA557" s="57"/>
      <c r="VB557" s="57"/>
      <c r="VC557" s="57"/>
      <c r="VD557" s="57"/>
      <c r="VE557" s="57"/>
      <c r="VF557" s="57"/>
      <c r="VG557" s="57"/>
      <c r="VH557" s="57"/>
      <c r="VI557" s="57"/>
      <c r="VJ557" s="57"/>
      <c r="VK557" s="57"/>
      <c r="VL557" s="57"/>
      <c r="VM557" s="57"/>
      <c r="VN557" s="57"/>
      <c r="VO557" s="57"/>
      <c r="VP557" s="57"/>
      <c r="VQ557" s="57"/>
      <c r="VR557" s="57"/>
      <c r="VS557" s="57"/>
      <c r="VT557" s="57"/>
      <c r="VU557" s="57"/>
      <c r="VV557" s="57"/>
      <c r="VW557" s="57"/>
      <c r="VX557" s="57"/>
      <c r="VY557" s="57"/>
      <c r="VZ557" s="57"/>
      <c r="WA557" s="57"/>
      <c r="WB557" s="57"/>
      <c r="WC557" s="57"/>
      <c r="WD557" s="57"/>
      <c r="WE557" s="57"/>
      <c r="WF557" s="57"/>
      <c r="WG557" s="57"/>
      <c r="WH557" s="57"/>
      <c r="WI557" s="57"/>
      <c r="WJ557" s="57"/>
      <c r="WK557" s="57"/>
      <c r="WL557" s="57"/>
      <c r="WM557" s="57"/>
      <c r="WN557" s="57"/>
      <c r="WO557" s="57"/>
      <c r="WP557" s="57"/>
      <c r="WQ557" s="57"/>
      <c r="WR557" s="57"/>
      <c r="WS557" s="57"/>
      <c r="WT557" s="57"/>
      <c r="WU557" s="57"/>
      <c r="WV557" s="57"/>
      <c r="WW557" s="57"/>
      <c r="WX557" s="57"/>
      <c r="WY557" s="57"/>
      <c r="WZ557" s="57"/>
      <c r="XA557" s="57"/>
      <c r="XB557" s="57"/>
      <c r="XC557" s="57"/>
      <c r="XD557" s="57"/>
      <c r="XE557" s="57"/>
      <c r="XF557" s="57"/>
      <c r="XG557" s="57"/>
      <c r="XH557" s="57"/>
      <c r="XI557" s="57"/>
      <c r="XJ557" s="57"/>
      <c r="XK557" s="57"/>
      <c r="XL557" s="57"/>
      <c r="XM557" s="57"/>
      <c r="XN557" s="57"/>
      <c r="XO557" s="57"/>
      <c r="XP557" s="57"/>
      <c r="XQ557" s="57"/>
      <c r="XR557" s="57"/>
      <c r="XS557" s="57"/>
      <c r="XT557" s="57"/>
      <c r="XU557" s="57"/>
      <c r="XV557" s="57"/>
      <c r="XW557" s="57"/>
    </row>
    <row r="558">
      <c r="AI558" s="57"/>
      <c r="BR558" s="57"/>
      <c r="DA558" s="57"/>
      <c r="EJ558" s="57"/>
      <c r="EK558" s="57"/>
      <c r="EL558" s="57"/>
      <c r="EM558" s="57"/>
      <c r="EN558" s="57"/>
      <c r="EO558" s="57"/>
      <c r="EP558" s="57"/>
      <c r="EQ558" s="57"/>
      <c r="ER558" s="57"/>
      <c r="ES558" s="57"/>
      <c r="ET558" s="57"/>
      <c r="EU558" s="57"/>
      <c r="EV558" s="57"/>
      <c r="EW558" s="57"/>
      <c r="EX558" s="57"/>
      <c r="EY558" s="57"/>
      <c r="EZ558" s="57"/>
      <c r="FA558" s="57"/>
      <c r="FB558" s="57"/>
      <c r="FC558" s="57"/>
      <c r="FD558" s="57"/>
      <c r="FE558" s="57"/>
      <c r="FF558" s="57"/>
      <c r="FG558" s="57"/>
      <c r="FH558" s="57"/>
      <c r="FI558" s="57"/>
      <c r="FJ558" s="57"/>
      <c r="FK558" s="57"/>
      <c r="FL558" s="57"/>
      <c r="FM558" s="57"/>
      <c r="FN558" s="57"/>
      <c r="FO558" s="57"/>
      <c r="FP558" s="57"/>
      <c r="FQ558" s="57"/>
      <c r="FR558" s="57"/>
      <c r="FS558" s="57"/>
      <c r="FT558" s="57"/>
      <c r="FU558" s="57"/>
      <c r="FV558" s="57"/>
      <c r="FW558" s="57"/>
      <c r="FX558" s="57"/>
      <c r="FY558" s="57"/>
      <c r="FZ558" s="57"/>
      <c r="GA558" s="57"/>
      <c r="GB558" s="57"/>
      <c r="GC558" s="57"/>
      <c r="GD558" s="57"/>
      <c r="GE558" s="57"/>
      <c r="GF558" s="57"/>
      <c r="GG558" s="57"/>
      <c r="GH558" s="57"/>
      <c r="GI558" s="57"/>
      <c r="GJ558" s="57"/>
      <c r="GK558" s="57"/>
      <c r="GL558" s="57"/>
      <c r="GM558" s="57"/>
      <c r="GN558" s="57"/>
      <c r="GO558" s="57"/>
      <c r="GP558" s="57"/>
      <c r="GQ558" s="57"/>
      <c r="GR558" s="57"/>
      <c r="GS558" s="57"/>
      <c r="GT558" s="57"/>
      <c r="GU558" s="57"/>
      <c r="GV558" s="57"/>
      <c r="GW558" s="57"/>
      <c r="GX558" s="57"/>
      <c r="GY558" s="57"/>
      <c r="GZ558" s="57"/>
      <c r="HA558" s="57"/>
      <c r="HB558" s="57"/>
      <c r="HC558" s="57"/>
      <c r="HD558" s="57"/>
      <c r="HE558" s="57"/>
      <c r="HF558" s="57"/>
      <c r="HG558" s="57"/>
      <c r="HH558" s="57"/>
      <c r="HI558" s="57"/>
      <c r="HJ558" s="57"/>
      <c r="HK558" s="57"/>
      <c r="HL558" s="57"/>
      <c r="HM558" s="57"/>
      <c r="HN558" s="57"/>
      <c r="HO558" s="57"/>
      <c r="HP558" s="57"/>
      <c r="HQ558" s="57"/>
      <c r="HR558" s="57"/>
      <c r="HS558" s="57"/>
      <c r="HT558" s="57"/>
      <c r="HU558" s="57"/>
      <c r="HV558" s="57"/>
      <c r="HW558" s="57"/>
      <c r="HX558" s="57"/>
      <c r="HY558" s="57"/>
      <c r="HZ558" s="57"/>
      <c r="IA558" s="57"/>
      <c r="IB558" s="57"/>
      <c r="IC558" s="57"/>
      <c r="ID558" s="57"/>
      <c r="IE558" s="57"/>
      <c r="IF558" s="57"/>
      <c r="IG558" s="57"/>
      <c r="IH558" s="57"/>
      <c r="II558" s="57"/>
      <c r="IJ558" s="57"/>
      <c r="IK558" s="57"/>
      <c r="IL558" s="57"/>
      <c r="IM558" s="57"/>
      <c r="IN558" s="57"/>
      <c r="IO558" s="57"/>
      <c r="IP558" s="57"/>
      <c r="IQ558" s="57"/>
      <c r="IR558" s="57"/>
      <c r="IS558" s="57"/>
      <c r="IT558" s="57"/>
      <c r="IU558" s="57"/>
      <c r="IV558" s="57"/>
      <c r="IW558" s="57"/>
      <c r="IX558" s="57"/>
      <c r="IY558" s="57"/>
      <c r="IZ558" s="57"/>
      <c r="JA558" s="57"/>
      <c r="JB558" s="57"/>
      <c r="JC558" s="57"/>
      <c r="JD558" s="57"/>
      <c r="JE558" s="57"/>
      <c r="JF558" s="57"/>
      <c r="JG558" s="57"/>
      <c r="JH558" s="57"/>
      <c r="JI558" s="57"/>
      <c r="JJ558" s="57"/>
      <c r="JK558" s="57"/>
      <c r="JL558" s="57"/>
      <c r="JM558" s="57"/>
      <c r="JN558" s="57"/>
      <c r="JO558" s="57"/>
      <c r="JP558" s="57"/>
      <c r="JQ558" s="57"/>
      <c r="JR558" s="57"/>
      <c r="JS558" s="57"/>
      <c r="JT558" s="57"/>
      <c r="JU558" s="57"/>
      <c r="JV558" s="57"/>
      <c r="JW558" s="57"/>
      <c r="JX558" s="57"/>
      <c r="JY558" s="57"/>
      <c r="JZ558" s="57"/>
      <c r="KA558" s="57"/>
      <c r="KB558" s="57"/>
      <c r="KC558" s="57"/>
      <c r="KD558" s="57"/>
      <c r="KE558" s="57"/>
      <c r="KF558" s="57"/>
      <c r="KG558" s="57"/>
      <c r="KH558" s="57"/>
      <c r="KI558" s="57"/>
      <c r="KJ558" s="57"/>
      <c r="KK558" s="57"/>
      <c r="KL558" s="57"/>
      <c r="KM558" s="57"/>
      <c r="KN558" s="57"/>
      <c r="KO558" s="57"/>
      <c r="KP558" s="57"/>
      <c r="KQ558" s="57"/>
      <c r="KR558" s="57"/>
      <c r="KS558" s="57"/>
      <c r="KT558" s="57"/>
      <c r="KU558" s="57"/>
      <c r="KV558" s="57"/>
      <c r="KW558" s="57"/>
      <c r="KX558" s="57"/>
      <c r="KY558" s="57"/>
      <c r="KZ558" s="57"/>
      <c r="LA558" s="57"/>
      <c r="LB558" s="57"/>
      <c r="LC558" s="57"/>
      <c r="LD558" s="57"/>
      <c r="LE558" s="57"/>
      <c r="LF558" s="57"/>
      <c r="LG558" s="57"/>
      <c r="LH558" s="57"/>
      <c r="LI558" s="57"/>
      <c r="LJ558" s="57"/>
      <c r="LK558" s="57"/>
      <c r="LL558" s="57"/>
      <c r="LM558" s="57"/>
      <c r="LN558" s="57"/>
      <c r="LO558" s="57"/>
      <c r="LP558" s="57"/>
      <c r="LQ558" s="57"/>
      <c r="LR558" s="57"/>
      <c r="LS558" s="57"/>
      <c r="LT558" s="57"/>
      <c r="LU558" s="57"/>
      <c r="LV558" s="57"/>
      <c r="LW558" s="57"/>
      <c r="LX558" s="57"/>
      <c r="LY558" s="57"/>
      <c r="LZ558" s="57"/>
      <c r="MA558" s="57"/>
      <c r="MB558" s="57"/>
      <c r="MC558" s="57"/>
      <c r="MD558" s="57"/>
      <c r="ME558" s="57"/>
      <c r="MF558" s="57"/>
      <c r="MG558" s="57"/>
      <c r="MH558" s="57"/>
      <c r="MI558" s="57"/>
      <c r="MJ558" s="57"/>
      <c r="MK558" s="57"/>
      <c r="ML558" s="57"/>
      <c r="MM558" s="57"/>
      <c r="MN558" s="57"/>
      <c r="MO558" s="57"/>
      <c r="MP558" s="57"/>
      <c r="MQ558" s="57"/>
      <c r="MR558" s="57"/>
      <c r="MS558" s="57"/>
      <c r="MT558" s="57"/>
      <c r="MU558" s="57"/>
      <c r="MV558" s="57"/>
      <c r="MW558" s="57"/>
      <c r="MX558" s="57"/>
      <c r="MY558" s="57"/>
      <c r="MZ558" s="57"/>
      <c r="NA558" s="57"/>
      <c r="NB558" s="57"/>
      <c r="NC558" s="57"/>
      <c r="ND558" s="57"/>
      <c r="NE558" s="57"/>
      <c r="NF558" s="57"/>
      <c r="NG558" s="57"/>
      <c r="NH558" s="57"/>
      <c r="NI558" s="57"/>
      <c r="NJ558" s="57"/>
      <c r="NK558" s="57"/>
      <c r="NL558" s="57"/>
      <c r="NM558" s="57"/>
      <c r="NN558" s="57"/>
      <c r="NO558" s="57"/>
      <c r="NP558" s="57"/>
      <c r="NQ558" s="57"/>
      <c r="NR558" s="57"/>
      <c r="NS558" s="57"/>
      <c r="NT558" s="57"/>
      <c r="NU558" s="57"/>
      <c r="NV558" s="57"/>
      <c r="NW558" s="57"/>
      <c r="NX558" s="57"/>
      <c r="NY558" s="57"/>
      <c r="NZ558" s="57"/>
      <c r="OA558" s="57"/>
      <c r="OB558" s="57"/>
      <c r="OC558" s="57"/>
      <c r="OD558" s="57"/>
      <c r="OE558" s="57"/>
      <c r="OF558" s="57"/>
      <c r="OG558" s="57"/>
      <c r="OH558" s="57"/>
      <c r="OI558" s="57"/>
      <c r="OJ558" s="57"/>
      <c r="OK558" s="57"/>
      <c r="OL558" s="57"/>
      <c r="OM558" s="57"/>
      <c r="ON558" s="57"/>
      <c r="OO558" s="57"/>
      <c r="OP558" s="57"/>
      <c r="OQ558" s="57"/>
      <c r="OR558" s="57"/>
      <c r="OS558" s="57"/>
      <c r="OT558" s="57"/>
      <c r="OU558" s="57"/>
      <c r="OV558" s="57"/>
      <c r="OW558" s="57"/>
      <c r="OX558" s="57"/>
      <c r="OY558" s="57"/>
      <c r="OZ558" s="57"/>
      <c r="PA558" s="57"/>
      <c r="PB558" s="57"/>
      <c r="PC558" s="57"/>
      <c r="PD558" s="57"/>
      <c r="PE558" s="57"/>
      <c r="PF558" s="57"/>
      <c r="PG558" s="57"/>
      <c r="PH558" s="57"/>
      <c r="PI558" s="57"/>
      <c r="PJ558" s="57"/>
      <c r="PK558" s="57"/>
      <c r="PL558" s="57"/>
      <c r="PM558" s="57"/>
      <c r="PN558" s="57"/>
      <c r="PO558" s="57"/>
      <c r="PP558" s="57"/>
      <c r="PQ558" s="57"/>
      <c r="PR558" s="57"/>
      <c r="PS558" s="57"/>
      <c r="PT558" s="57"/>
      <c r="PU558" s="57"/>
      <c r="PV558" s="57"/>
      <c r="PW558" s="57"/>
      <c r="PX558" s="57"/>
      <c r="PY558" s="57"/>
      <c r="PZ558" s="57"/>
      <c r="QA558" s="57"/>
      <c r="QB558" s="57"/>
      <c r="QC558" s="57"/>
      <c r="QD558" s="57"/>
      <c r="QE558" s="57"/>
      <c r="QF558" s="57"/>
      <c r="QG558" s="57"/>
      <c r="QH558" s="57"/>
      <c r="QI558" s="57"/>
      <c r="QJ558" s="57"/>
      <c r="QK558" s="57"/>
      <c r="QL558" s="57"/>
      <c r="QM558" s="57"/>
      <c r="QN558" s="57"/>
      <c r="QO558" s="57"/>
      <c r="QP558" s="57"/>
      <c r="QQ558" s="57"/>
      <c r="QR558" s="57"/>
      <c r="QS558" s="57"/>
      <c r="QT558" s="57"/>
      <c r="QU558" s="57"/>
      <c r="QV558" s="57"/>
      <c r="QW558" s="57"/>
      <c r="QX558" s="57"/>
      <c r="QY558" s="57"/>
      <c r="QZ558" s="57"/>
      <c r="RA558" s="57"/>
      <c r="RB558" s="57"/>
      <c r="RC558" s="57"/>
      <c r="RD558" s="57"/>
      <c r="RE558" s="57"/>
      <c r="RF558" s="57"/>
      <c r="RG558" s="57"/>
      <c r="RH558" s="57"/>
      <c r="RI558" s="57"/>
      <c r="RJ558" s="57"/>
      <c r="RK558" s="57"/>
      <c r="RL558" s="57"/>
      <c r="RM558" s="57"/>
      <c r="RN558" s="57"/>
      <c r="RO558" s="57"/>
      <c r="RP558" s="57"/>
      <c r="RQ558" s="57"/>
      <c r="RR558" s="57"/>
      <c r="RS558" s="57"/>
      <c r="RT558" s="57"/>
      <c r="RU558" s="57"/>
      <c r="RV558" s="57"/>
      <c r="RW558" s="57"/>
      <c r="RX558" s="57"/>
      <c r="RY558" s="57"/>
      <c r="RZ558" s="57"/>
      <c r="SA558" s="57"/>
      <c r="SB558" s="57"/>
      <c r="SC558" s="57"/>
      <c r="SD558" s="57"/>
      <c r="SE558" s="57"/>
      <c r="SF558" s="57"/>
      <c r="SG558" s="57"/>
      <c r="SH558" s="57"/>
      <c r="SI558" s="57"/>
      <c r="SJ558" s="57"/>
      <c r="SK558" s="57"/>
      <c r="SL558" s="57"/>
      <c r="SM558" s="57"/>
      <c r="SN558" s="57"/>
      <c r="SO558" s="57"/>
      <c r="SP558" s="57"/>
      <c r="SQ558" s="57"/>
      <c r="SR558" s="57"/>
      <c r="SS558" s="57"/>
      <c r="ST558" s="57"/>
      <c r="SU558" s="57"/>
      <c r="SV558" s="57"/>
      <c r="SW558" s="57"/>
      <c r="SX558" s="57"/>
      <c r="SY558" s="57"/>
      <c r="SZ558" s="57"/>
      <c r="TA558" s="57"/>
      <c r="TB558" s="57"/>
      <c r="TC558" s="57"/>
      <c r="TD558" s="57"/>
      <c r="TE558" s="57"/>
      <c r="TF558" s="57"/>
      <c r="TG558" s="57"/>
      <c r="TH558" s="57"/>
      <c r="TI558" s="57"/>
      <c r="TJ558" s="57"/>
      <c r="TK558" s="57"/>
      <c r="TL558" s="57"/>
      <c r="TM558" s="57"/>
      <c r="TN558" s="57"/>
      <c r="TO558" s="57"/>
      <c r="TP558" s="57"/>
      <c r="TQ558" s="57"/>
      <c r="TR558" s="57"/>
      <c r="TS558" s="57"/>
      <c r="TT558" s="57"/>
      <c r="TU558" s="57"/>
      <c r="TV558" s="57"/>
      <c r="TW558" s="57"/>
      <c r="TX558" s="57"/>
      <c r="TY558" s="57"/>
      <c r="TZ558" s="57"/>
      <c r="UA558" s="57"/>
      <c r="UB558" s="57"/>
      <c r="UC558" s="57"/>
      <c r="UD558" s="57"/>
      <c r="UE558" s="57"/>
      <c r="UF558" s="57"/>
      <c r="UG558" s="57"/>
      <c r="UH558" s="57"/>
      <c r="UI558" s="57"/>
      <c r="UJ558" s="57"/>
      <c r="UK558" s="57"/>
      <c r="UL558" s="57"/>
      <c r="UM558" s="57"/>
      <c r="UN558" s="57"/>
      <c r="UO558" s="57"/>
      <c r="UP558" s="57"/>
      <c r="UQ558" s="57"/>
      <c r="UR558" s="57"/>
      <c r="US558" s="57"/>
      <c r="UT558" s="57"/>
      <c r="UU558" s="57"/>
      <c r="UV558" s="57"/>
      <c r="UW558" s="57"/>
      <c r="UX558" s="57"/>
      <c r="UY558" s="57"/>
      <c r="UZ558" s="57"/>
      <c r="VA558" s="57"/>
      <c r="VB558" s="57"/>
      <c r="VC558" s="57"/>
      <c r="VD558" s="57"/>
      <c r="VE558" s="57"/>
      <c r="VF558" s="57"/>
      <c r="VG558" s="57"/>
      <c r="VH558" s="57"/>
      <c r="VI558" s="57"/>
      <c r="VJ558" s="57"/>
      <c r="VK558" s="57"/>
      <c r="VL558" s="57"/>
      <c r="VM558" s="57"/>
      <c r="VN558" s="57"/>
      <c r="VO558" s="57"/>
      <c r="VP558" s="57"/>
      <c r="VQ558" s="57"/>
      <c r="VR558" s="57"/>
      <c r="VS558" s="57"/>
      <c r="VT558" s="57"/>
      <c r="VU558" s="57"/>
      <c r="VV558" s="57"/>
      <c r="VW558" s="57"/>
      <c r="VX558" s="57"/>
      <c r="VY558" s="57"/>
      <c r="VZ558" s="57"/>
      <c r="WA558" s="57"/>
      <c r="WB558" s="57"/>
      <c r="WC558" s="57"/>
      <c r="WD558" s="57"/>
      <c r="WE558" s="57"/>
      <c r="WF558" s="57"/>
      <c r="WG558" s="57"/>
      <c r="WH558" s="57"/>
      <c r="WI558" s="57"/>
      <c r="WJ558" s="57"/>
      <c r="WK558" s="57"/>
      <c r="WL558" s="57"/>
      <c r="WM558" s="57"/>
      <c r="WN558" s="57"/>
      <c r="WO558" s="57"/>
      <c r="WP558" s="57"/>
      <c r="WQ558" s="57"/>
      <c r="WR558" s="57"/>
      <c r="WS558" s="57"/>
      <c r="WT558" s="57"/>
      <c r="WU558" s="57"/>
      <c r="WV558" s="57"/>
      <c r="WW558" s="57"/>
      <c r="WX558" s="57"/>
      <c r="WY558" s="57"/>
      <c r="WZ558" s="57"/>
      <c r="XA558" s="57"/>
      <c r="XB558" s="57"/>
      <c r="XC558" s="57"/>
      <c r="XD558" s="57"/>
      <c r="XE558" s="57"/>
      <c r="XF558" s="57"/>
      <c r="XG558" s="57"/>
      <c r="XH558" s="57"/>
      <c r="XI558" s="57"/>
      <c r="XJ558" s="57"/>
      <c r="XK558" s="57"/>
      <c r="XL558" s="57"/>
      <c r="XM558" s="57"/>
      <c r="XN558" s="57"/>
      <c r="XO558" s="57"/>
      <c r="XP558" s="57"/>
      <c r="XQ558" s="57"/>
      <c r="XR558" s="57"/>
      <c r="XS558" s="57"/>
      <c r="XT558" s="57"/>
      <c r="XU558" s="57"/>
      <c r="XV558" s="57"/>
      <c r="XW558" s="57"/>
    </row>
    <row r="559">
      <c r="AI559" s="57"/>
      <c r="BR559" s="57"/>
      <c r="DA559" s="57"/>
      <c r="EJ559" s="57"/>
      <c r="EK559" s="57"/>
      <c r="EL559" s="57"/>
      <c r="EM559" s="57"/>
      <c r="EN559" s="57"/>
      <c r="EO559" s="57"/>
      <c r="EP559" s="57"/>
      <c r="EQ559" s="57"/>
      <c r="ER559" s="57"/>
      <c r="ES559" s="57"/>
      <c r="ET559" s="57"/>
      <c r="EU559" s="57"/>
      <c r="EV559" s="57"/>
      <c r="EW559" s="57"/>
      <c r="EX559" s="57"/>
      <c r="EY559" s="57"/>
      <c r="EZ559" s="57"/>
      <c r="FA559" s="57"/>
      <c r="FB559" s="57"/>
      <c r="FC559" s="57"/>
      <c r="FD559" s="57"/>
      <c r="FE559" s="57"/>
      <c r="FF559" s="57"/>
      <c r="FG559" s="57"/>
      <c r="FH559" s="57"/>
      <c r="FI559" s="57"/>
      <c r="FJ559" s="57"/>
      <c r="FK559" s="57"/>
      <c r="FL559" s="57"/>
      <c r="FM559" s="57"/>
      <c r="FN559" s="57"/>
      <c r="FO559" s="57"/>
      <c r="FP559" s="57"/>
      <c r="FQ559" s="57"/>
      <c r="FR559" s="57"/>
      <c r="FS559" s="57"/>
      <c r="FT559" s="57"/>
      <c r="FU559" s="57"/>
      <c r="FV559" s="57"/>
      <c r="FW559" s="57"/>
      <c r="FX559" s="57"/>
      <c r="FY559" s="57"/>
      <c r="FZ559" s="57"/>
      <c r="GA559" s="57"/>
      <c r="GB559" s="57"/>
      <c r="GC559" s="57"/>
      <c r="GD559" s="57"/>
      <c r="GE559" s="57"/>
      <c r="GF559" s="57"/>
      <c r="GG559" s="57"/>
      <c r="GH559" s="57"/>
      <c r="GI559" s="57"/>
      <c r="GJ559" s="57"/>
      <c r="GK559" s="57"/>
      <c r="GL559" s="57"/>
      <c r="GM559" s="57"/>
      <c r="GN559" s="57"/>
      <c r="GO559" s="57"/>
      <c r="GP559" s="57"/>
      <c r="GQ559" s="57"/>
      <c r="GR559" s="57"/>
      <c r="GS559" s="57"/>
      <c r="GT559" s="57"/>
      <c r="GU559" s="57"/>
      <c r="GV559" s="57"/>
      <c r="GW559" s="57"/>
      <c r="GX559" s="57"/>
      <c r="GY559" s="57"/>
      <c r="GZ559" s="57"/>
      <c r="HA559" s="57"/>
      <c r="HB559" s="57"/>
      <c r="HC559" s="57"/>
      <c r="HD559" s="57"/>
      <c r="HE559" s="57"/>
      <c r="HF559" s="57"/>
      <c r="HG559" s="57"/>
      <c r="HH559" s="57"/>
      <c r="HI559" s="57"/>
      <c r="HJ559" s="57"/>
      <c r="HK559" s="57"/>
      <c r="HL559" s="57"/>
      <c r="HM559" s="57"/>
      <c r="HN559" s="57"/>
      <c r="HO559" s="57"/>
      <c r="HP559" s="57"/>
      <c r="HQ559" s="57"/>
      <c r="HR559" s="57"/>
      <c r="HS559" s="57"/>
      <c r="HT559" s="57"/>
      <c r="HU559" s="57"/>
      <c r="HV559" s="57"/>
      <c r="HW559" s="57"/>
      <c r="HX559" s="57"/>
      <c r="HY559" s="57"/>
      <c r="HZ559" s="57"/>
      <c r="IA559" s="57"/>
      <c r="IB559" s="57"/>
      <c r="IC559" s="57"/>
      <c r="ID559" s="57"/>
      <c r="IE559" s="57"/>
      <c r="IF559" s="57"/>
      <c r="IG559" s="57"/>
      <c r="IH559" s="57"/>
      <c r="II559" s="57"/>
      <c r="IJ559" s="57"/>
      <c r="IK559" s="57"/>
      <c r="IL559" s="57"/>
      <c r="IM559" s="57"/>
      <c r="IN559" s="57"/>
      <c r="IO559" s="57"/>
      <c r="IP559" s="57"/>
      <c r="IQ559" s="57"/>
      <c r="IR559" s="57"/>
      <c r="IS559" s="57"/>
      <c r="IT559" s="57"/>
      <c r="IU559" s="57"/>
      <c r="IV559" s="57"/>
      <c r="IW559" s="57"/>
      <c r="IX559" s="57"/>
      <c r="IY559" s="57"/>
      <c r="IZ559" s="57"/>
      <c r="JA559" s="57"/>
      <c r="JB559" s="57"/>
      <c r="JC559" s="57"/>
      <c r="JD559" s="57"/>
      <c r="JE559" s="57"/>
      <c r="JF559" s="57"/>
      <c r="JG559" s="57"/>
      <c r="JH559" s="57"/>
      <c r="JI559" s="57"/>
      <c r="JJ559" s="57"/>
      <c r="JK559" s="57"/>
      <c r="JL559" s="57"/>
      <c r="JM559" s="57"/>
      <c r="JN559" s="57"/>
      <c r="JO559" s="57"/>
      <c r="JP559" s="57"/>
      <c r="JQ559" s="57"/>
      <c r="JR559" s="57"/>
      <c r="JS559" s="57"/>
      <c r="JT559" s="57"/>
      <c r="JU559" s="57"/>
      <c r="JV559" s="57"/>
      <c r="JW559" s="57"/>
      <c r="JX559" s="57"/>
      <c r="JY559" s="57"/>
      <c r="JZ559" s="57"/>
      <c r="KA559" s="57"/>
      <c r="KB559" s="57"/>
      <c r="KC559" s="57"/>
      <c r="KD559" s="57"/>
      <c r="KE559" s="57"/>
      <c r="KF559" s="57"/>
      <c r="KG559" s="57"/>
      <c r="KH559" s="57"/>
      <c r="KI559" s="57"/>
      <c r="KJ559" s="57"/>
      <c r="KK559" s="57"/>
      <c r="KL559" s="57"/>
      <c r="KM559" s="57"/>
      <c r="KN559" s="57"/>
      <c r="KO559" s="57"/>
      <c r="KP559" s="57"/>
      <c r="KQ559" s="57"/>
      <c r="KR559" s="57"/>
      <c r="KS559" s="57"/>
      <c r="KT559" s="57"/>
      <c r="KU559" s="57"/>
      <c r="KV559" s="57"/>
      <c r="KW559" s="57"/>
      <c r="KX559" s="57"/>
      <c r="KY559" s="57"/>
      <c r="KZ559" s="57"/>
      <c r="LA559" s="57"/>
      <c r="LB559" s="57"/>
      <c r="LC559" s="57"/>
      <c r="LD559" s="57"/>
      <c r="LE559" s="57"/>
      <c r="LF559" s="57"/>
      <c r="LG559" s="57"/>
      <c r="LH559" s="57"/>
      <c r="LI559" s="57"/>
      <c r="LJ559" s="57"/>
      <c r="LK559" s="57"/>
      <c r="LL559" s="57"/>
      <c r="LM559" s="57"/>
      <c r="LN559" s="57"/>
      <c r="LO559" s="57"/>
      <c r="LP559" s="57"/>
      <c r="LQ559" s="57"/>
      <c r="LR559" s="57"/>
      <c r="LS559" s="57"/>
      <c r="LT559" s="57"/>
      <c r="LU559" s="57"/>
      <c r="LV559" s="57"/>
      <c r="LW559" s="57"/>
      <c r="LX559" s="57"/>
      <c r="LY559" s="57"/>
      <c r="LZ559" s="57"/>
      <c r="MA559" s="57"/>
      <c r="MB559" s="57"/>
      <c r="MC559" s="57"/>
      <c r="MD559" s="57"/>
      <c r="ME559" s="57"/>
      <c r="MF559" s="57"/>
      <c r="MG559" s="57"/>
      <c r="MH559" s="57"/>
      <c r="MI559" s="57"/>
      <c r="MJ559" s="57"/>
      <c r="MK559" s="57"/>
      <c r="ML559" s="57"/>
      <c r="MM559" s="57"/>
      <c r="MN559" s="57"/>
      <c r="MO559" s="57"/>
      <c r="MP559" s="57"/>
      <c r="MQ559" s="57"/>
      <c r="MR559" s="57"/>
      <c r="MS559" s="57"/>
      <c r="MT559" s="57"/>
      <c r="MU559" s="57"/>
      <c r="MV559" s="57"/>
      <c r="MW559" s="57"/>
      <c r="MX559" s="57"/>
      <c r="MY559" s="57"/>
      <c r="MZ559" s="57"/>
      <c r="NA559" s="57"/>
      <c r="NB559" s="57"/>
      <c r="NC559" s="57"/>
      <c r="ND559" s="57"/>
      <c r="NE559" s="57"/>
      <c r="NF559" s="57"/>
      <c r="NG559" s="57"/>
      <c r="NH559" s="57"/>
      <c r="NI559" s="57"/>
      <c r="NJ559" s="57"/>
      <c r="NK559" s="57"/>
      <c r="NL559" s="57"/>
      <c r="NM559" s="57"/>
      <c r="NN559" s="57"/>
      <c r="NO559" s="57"/>
      <c r="NP559" s="57"/>
      <c r="NQ559" s="57"/>
      <c r="NR559" s="57"/>
      <c r="NS559" s="57"/>
      <c r="NT559" s="57"/>
      <c r="NU559" s="57"/>
      <c r="NV559" s="57"/>
      <c r="NW559" s="57"/>
      <c r="NX559" s="57"/>
      <c r="NY559" s="57"/>
      <c r="NZ559" s="57"/>
      <c r="OA559" s="57"/>
      <c r="OB559" s="57"/>
      <c r="OC559" s="57"/>
      <c r="OD559" s="57"/>
      <c r="OE559" s="57"/>
      <c r="OF559" s="57"/>
      <c r="OG559" s="57"/>
      <c r="OH559" s="57"/>
      <c r="OI559" s="57"/>
      <c r="OJ559" s="57"/>
      <c r="OK559" s="57"/>
      <c r="OL559" s="57"/>
      <c r="OM559" s="57"/>
      <c r="ON559" s="57"/>
      <c r="OO559" s="57"/>
      <c r="OP559" s="57"/>
      <c r="OQ559" s="57"/>
      <c r="OR559" s="57"/>
      <c r="OS559" s="57"/>
      <c r="OT559" s="57"/>
      <c r="OU559" s="57"/>
      <c r="OV559" s="57"/>
      <c r="OW559" s="57"/>
      <c r="OX559" s="57"/>
      <c r="OY559" s="57"/>
      <c r="OZ559" s="57"/>
      <c r="PA559" s="57"/>
      <c r="PB559" s="57"/>
      <c r="PC559" s="57"/>
      <c r="PD559" s="57"/>
      <c r="PE559" s="57"/>
      <c r="PF559" s="57"/>
      <c r="PG559" s="57"/>
      <c r="PH559" s="57"/>
      <c r="PI559" s="57"/>
      <c r="PJ559" s="57"/>
      <c r="PK559" s="57"/>
      <c r="PL559" s="57"/>
      <c r="PM559" s="57"/>
      <c r="PN559" s="57"/>
      <c r="PO559" s="57"/>
      <c r="PP559" s="57"/>
      <c r="PQ559" s="57"/>
      <c r="PR559" s="57"/>
      <c r="PS559" s="57"/>
      <c r="PT559" s="57"/>
      <c r="PU559" s="57"/>
      <c r="PV559" s="57"/>
      <c r="PW559" s="57"/>
      <c r="PX559" s="57"/>
      <c r="PY559" s="57"/>
      <c r="PZ559" s="57"/>
      <c r="QA559" s="57"/>
      <c r="QB559" s="57"/>
      <c r="QC559" s="57"/>
      <c r="QD559" s="57"/>
      <c r="QE559" s="57"/>
      <c r="QF559" s="57"/>
      <c r="QG559" s="57"/>
      <c r="QH559" s="57"/>
      <c r="QI559" s="57"/>
      <c r="QJ559" s="57"/>
      <c r="QK559" s="57"/>
      <c r="QL559" s="57"/>
      <c r="QM559" s="57"/>
      <c r="QN559" s="57"/>
      <c r="QO559" s="57"/>
      <c r="QP559" s="57"/>
      <c r="QQ559" s="57"/>
      <c r="QR559" s="57"/>
      <c r="QS559" s="57"/>
      <c r="QT559" s="57"/>
      <c r="QU559" s="57"/>
      <c r="QV559" s="57"/>
      <c r="QW559" s="57"/>
      <c r="QX559" s="57"/>
      <c r="QY559" s="57"/>
      <c r="QZ559" s="57"/>
      <c r="RA559" s="57"/>
      <c r="RB559" s="57"/>
      <c r="RC559" s="57"/>
      <c r="RD559" s="57"/>
      <c r="RE559" s="57"/>
      <c r="RF559" s="57"/>
      <c r="RG559" s="57"/>
      <c r="RH559" s="57"/>
      <c r="RI559" s="57"/>
      <c r="RJ559" s="57"/>
      <c r="RK559" s="57"/>
      <c r="RL559" s="57"/>
      <c r="RM559" s="57"/>
      <c r="RN559" s="57"/>
      <c r="RO559" s="57"/>
      <c r="RP559" s="57"/>
      <c r="RQ559" s="57"/>
      <c r="RR559" s="57"/>
      <c r="RS559" s="57"/>
      <c r="RT559" s="57"/>
      <c r="RU559" s="57"/>
      <c r="RV559" s="57"/>
      <c r="RW559" s="57"/>
      <c r="RX559" s="57"/>
      <c r="RY559" s="57"/>
      <c r="RZ559" s="57"/>
      <c r="SA559" s="57"/>
      <c r="SB559" s="57"/>
      <c r="SC559" s="57"/>
      <c r="SD559" s="57"/>
      <c r="SE559" s="57"/>
      <c r="SF559" s="57"/>
      <c r="SG559" s="57"/>
      <c r="SH559" s="57"/>
      <c r="SI559" s="57"/>
      <c r="SJ559" s="57"/>
      <c r="SK559" s="57"/>
      <c r="SL559" s="57"/>
      <c r="SM559" s="57"/>
      <c r="SN559" s="57"/>
      <c r="SO559" s="57"/>
      <c r="SP559" s="57"/>
      <c r="SQ559" s="57"/>
      <c r="SR559" s="57"/>
      <c r="SS559" s="57"/>
      <c r="ST559" s="57"/>
      <c r="SU559" s="57"/>
      <c r="SV559" s="57"/>
      <c r="SW559" s="57"/>
      <c r="SX559" s="57"/>
      <c r="SY559" s="57"/>
      <c r="SZ559" s="57"/>
      <c r="TA559" s="57"/>
      <c r="TB559" s="57"/>
      <c r="TC559" s="57"/>
      <c r="TD559" s="57"/>
      <c r="TE559" s="57"/>
      <c r="TF559" s="57"/>
      <c r="TG559" s="57"/>
      <c r="TH559" s="57"/>
      <c r="TI559" s="57"/>
      <c r="TJ559" s="57"/>
      <c r="TK559" s="57"/>
      <c r="TL559" s="57"/>
      <c r="TM559" s="57"/>
      <c r="TN559" s="57"/>
      <c r="TO559" s="57"/>
      <c r="TP559" s="57"/>
      <c r="TQ559" s="57"/>
      <c r="TR559" s="57"/>
      <c r="TS559" s="57"/>
      <c r="TT559" s="57"/>
      <c r="TU559" s="57"/>
      <c r="TV559" s="57"/>
      <c r="TW559" s="57"/>
      <c r="TX559" s="57"/>
      <c r="TY559" s="57"/>
      <c r="TZ559" s="57"/>
      <c r="UA559" s="57"/>
      <c r="UB559" s="57"/>
      <c r="UC559" s="57"/>
      <c r="UD559" s="57"/>
      <c r="UE559" s="57"/>
      <c r="UF559" s="57"/>
      <c r="UG559" s="57"/>
      <c r="UH559" s="57"/>
      <c r="UI559" s="57"/>
      <c r="UJ559" s="57"/>
      <c r="UK559" s="57"/>
      <c r="UL559" s="57"/>
      <c r="UM559" s="57"/>
      <c r="UN559" s="57"/>
      <c r="UO559" s="57"/>
      <c r="UP559" s="57"/>
      <c r="UQ559" s="57"/>
      <c r="UR559" s="57"/>
      <c r="US559" s="57"/>
      <c r="UT559" s="57"/>
      <c r="UU559" s="57"/>
      <c r="UV559" s="57"/>
      <c r="UW559" s="57"/>
      <c r="UX559" s="57"/>
      <c r="UY559" s="57"/>
      <c r="UZ559" s="57"/>
      <c r="VA559" s="57"/>
      <c r="VB559" s="57"/>
      <c r="VC559" s="57"/>
      <c r="VD559" s="57"/>
      <c r="VE559" s="57"/>
      <c r="VF559" s="57"/>
      <c r="VG559" s="57"/>
      <c r="VH559" s="57"/>
      <c r="VI559" s="57"/>
      <c r="VJ559" s="57"/>
      <c r="VK559" s="57"/>
      <c r="VL559" s="57"/>
      <c r="VM559" s="57"/>
      <c r="VN559" s="57"/>
      <c r="VO559" s="57"/>
      <c r="VP559" s="57"/>
      <c r="VQ559" s="57"/>
      <c r="VR559" s="57"/>
      <c r="VS559" s="57"/>
      <c r="VT559" s="57"/>
      <c r="VU559" s="57"/>
      <c r="VV559" s="57"/>
      <c r="VW559" s="57"/>
      <c r="VX559" s="57"/>
      <c r="VY559" s="57"/>
      <c r="VZ559" s="57"/>
      <c r="WA559" s="57"/>
      <c r="WB559" s="57"/>
      <c r="WC559" s="57"/>
      <c r="WD559" s="57"/>
      <c r="WE559" s="57"/>
      <c r="WF559" s="57"/>
      <c r="WG559" s="57"/>
      <c r="WH559" s="57"/>
      <c r="WI559" s="57"/>
      <c r="WJ559" s="57"/>
      <c r="WK559" s="57"/>
      <c r="WL559" s="57"/>
      <c r="WM559" s="57"/>
      <c r="WN559" s="57"/>
      <c r="WO559" s="57"/>
      <c r="WP559" s="57"/>
      <c r="WQ559" s="57"/>
      <c r="WR559" s="57"/>
      <c r="WS559" s="57"/>
      <c r="WT559" s="57"/>
      <c r="WU559" s="57"/>
      <c r="WV559" s="57"/>
      <c r="WW559" s="57"/>
      <c r="WX559" s="57"/>
      <c r="WY559" s="57"/>
      <c r="WZ559" s="57"/>
      <c r="XA559" s="57"/>
      <c r="XB559" s="57"/>
      <c r="XC559" s="57"/>
      <c r="XD559" s="57"/>
      <c r="XE559" s="57"/>
      <c r="XF559" s="57"/>
      <c r="XG559" s="57"/>
      <c r="XH559" s="57"/>
      <c r="XI559" s="57"/>
      <c r="XJ559" s="57"/>
      <c r="XK559" s="57"/>
      <c r="XL559" s="57"/>
      <c r="XM559" s="57"/>
      <c r="XN559" s="57"/>
      <c r="XO559" s="57"/>
      <c r="XP559" s="57"/>
      <c r="XQ559" s="57"/>
      <c r="XR559" s="57"/>
      <c r="XS559" s="57"/>
      <c r="XT559" s="57"/>
      <c r="XU559" s="57"/>
      <c r="XV559" s="57"/>
      <c r="XW559" s="57"/>
    </row>
    <row r="560">
      <c r="AI560" s="57"/>
      <c r="BR560" s="57"/>
      <c r="DA560" s="57"/>
      <c r="EJ560" s="57"/>
      <c r="EK560" s="57"/>
      <c r="EL560" s="57"/>
      <c r="EM560" s="57"/>
      <c r="EN560" s="57"/>
      <c r="EO560" s="57"/>
      <c r="EP560" s="57"/>
      <c r="EQ560" s="57"/>
      <c r="ER560" s="57"/>
      <c r="ES560" s="57"/>
      <c r="ET560" s="57"/>
      <c r="EU560" s="57"/>
      <c r="EV560" s="57"/>
      <c r="EW560" s="57"/>
      <c r="EX560" s="57"/>
      <c r="EY560" s="57"/>
      <c r="EZ560" s="57"/>
      <c r="FA560" s="57"/>
      <c r="FB560" s="57"/>
      <c r="FC560" s="57"/>
      <c r="FD560" s="57"/>
      <c r="FE560" s="57"/>
      <c r="FF560" s="57"/>
      <c r="FG560" s="57"/>
      <c r="FH560" s="57"/>
      <c r="FI560" s="57"/>
      <c r="FJ560" s="57"/>
      <c r="FK560" s="57"/>
      <c r="FL560" s="57"/>
      <c r="FM560" s="57"/>
      <c r="FN560" s="57"/>
      <c r="FO560" s="57"/>
      <c r="FP560" s="57"/>
      <c r="FQ560" s="57"/>
      <c r="FR560" s="57"/>
      <c r="FS560" s="57"/>
      <c r="FT560" s="57"/>
      <c r="FU560" s="57"/>
      <c r="FV560" s="57"/>
      <c r="FW560" s="57"/>
      <c r="FX560" s="57"/>
      <c r="FY560" s="57"/>
      <c r="FZ560" s="57"/>
      <c r="GA560" s="57"/>
      <c r="GB560" s="57"/>
      <c r="GC560" s="57"/>
      <c r="GD560" s="57"/>
      <c r="GE560" s="57"/>
      <c r="GF560" s="57"/>
      <c r="GG560" s="57"/>
      <c r="GH560" s="57"/>
      <c r="GI560" s="57"/>
      <c r="GJ560" s="57"/>
      <c r="GK560" s="57"/>
      <c r="GL560" s="57"/>
      <c r="GM560" s="57"/>
      <c r="GN560" s="57"/>
      <c r="GO560" s="57"/>
      <c r="GP560" s="57"/>
      <c r="GQ560" s="57"/>
      <c r="GR560" s="57"/>
      <c r="GS560" s="57"/>
      <c r="GT560" s="57"/>
      <c r="GU560" s="57"/>
      <c r="GV560" s="57"/>
      <c r="GW560" s="57"/>
      <c r="GX560" s="57"/>
      <c r="GY560" s="57"/>
      <c r="GZ560" s="57"/>
      <c r="HA560" s="57"/>
      <c r="HB560" s="57"/>
      <c r="HC560" s="57"/>
      <c r="HD560" s="57"/>
      <c r="HE560" s="57"/>
      <c r="HF560" s="57"/>
      <c r="HG560" s="57"/>
      <c r="HH560" s="57"/>
      <c r="HI560" s="57"/>
      <c r="HJ560" s="57"/>
      <c r="HK560" s="57"/>
      <c r="HL560" s="57"/>
      <c r="HM560" s="57"/>
      <c r="HN560" s="57"/>
      <c r="HO560" s="57"/>
      <c r="HP560" s="57"/>
      <c r="HQ560" s="57"/>
      <c r="HR560" s="57"/>
      <c r="HS560" s="57"/>
      <c r="HT560" s="57"/>
      <c r="HU560" s="57"/>
      <c r="HV560" s="57"/>
      <c r="HW560" s="57"/>
      <c r="HX560" s="57"/>
      <c r="HY560" s="57"/>
      <c r="HZ560" s="57"/>
      <c r="IA560" s="57"/>
      <c r="IB560" s="57"/>
      <c r="IC560" s="57"/>
      <c r="ID560" s="57"/>
      <c r="IE560" s="57"/>
      <c r="IF560" s="57"/>
      <c r="IG560" s="57"/>
      <c r="IH560" s="57"/>
      <c r="II560" s="57"/>
      <c r="IJ560" s="57"/>
      <c r="IK560" s="57"/>
      <c r="IL560" s="57"/>
      <c r="IM560" s="57"/>
      <c r="IN560" s="57"/>
      <c r="IO560" s="57"/>
      <c r="IP560" s="57"/>
      <c r="IQ560" s="57"/>
      <c r="IR560" s="57"/>
      <c r="IS560" s="57"/>
      <c r="IT560" s="57"/>
      <c r="IU560" s="57"/>
      <c r="IV560" s="57"/>
      <c r="IW560" s="57"/>
      <c r="IX560" s="57"/>
      <c r="IY560" s="57"/>
      <c r="IZ560" s="57"/>
      <c r="JA560" s="57"/>
      <c r="JB560" s="57"/>
      <c r="JC560" s="57"/>
      <c r="JD560" s="57"/>
      <c r="JE560" s="57"/>
      <c r="JF560" s="57"/>
      <c r="JG560" s="57"/>
      <c r="JH560" s="57"/>
      <c r="JI560" s="57"/>
      <c r="JJ560" s="57"/>
      <c r="JK560" s="57"/>
      <c r="JL560" s="57"/>
      <c r="JM560" s="57"/>
      <c r="JN560" s="57"/>
      <c r="JO560" s="57"/>
      <c r="JP560" s="57"/>
      <c r="JQ560" s="57"/>
      <c r="JR560" s="57"/>
      <c r="JS560" s="57"/>
      <c r="JT560" s="57"/>
      <c r="JU560" s="57"/>
      <c r="JV560" s="57"/>
      <c r="JW560" s="57"/>
      <c r="JX560" s="57"/>
      <c r="JY560" s="57"/>
      <c r="JZ560" s="57"/>
      <c r="KA560" s="57"/>
      <c r="KB560" s="57"/>
      <c r="KC560" s="57"/>
      <c r="KD560" s="57"/>
      <c r="KE560" s="57"/>
      <c r="KF560" s="57"/>
      <c r="KG560" s="57"/>
      <c r="KH560" s="57"/>
      <c r="KI560" s="57"/>
      <c r="KJ560" s="57"/>
      <c r="KK560" s="57"/>
      <c r="KL560" s="57"/>
      <c r="KM560" s="57"/>
      <c r="KN560" s="57"/>
      <c r="KO560" s="57"/>
      <c r="KP560" s="57"/>
      <c r="KQ560" s="57"/>
      <c r="KR560" s="57"/>
      <c r="KS560" s="57"/>
      <c r="KT560" s="57"/>
      <c r="KU560" s="57"/>
      <c r="KV560" s="57"/>
      <c r="KW560" s="57"/>
      <c r="KX560" s="57"/>
      <c r="KY560" s="57"/>
      <c r="KZ560" s="57"/>
      <c r="LA560" s="57"/>
      <c r="LB560" s="57"/>
      <c r="LC560" s="57"/>
      <c r="LD560" s="57"/>
      <c r="LE560" s="57"/>
      <c r="LF560" s="57"/>
      <c r="LG560" s="57"/>
      <c r="LH560" s="57"/>
      <c r="LI560" s="57"/>
      <c r="LJ560" s="57"/>
      <c r="LK560" s="57"/>
      <c r="LL560" s="57"/>
      <c r="LM560" s="57"/>
      <c r="LN560" s="57"/>
      <c r="LO560" s="57"/>
      <c r="LP560" s="57"/>
      <c r="LQ560" s="57"/>
      <c r="LR560" s="57"/>
      <c r="LS560" s="57"/>
      <c r="LT560" s="57"/>
      <c r="LU560" s="57"/>
      <c r="LV560" s="57"/>
      <c r="LW560" s="57"/>
      <c r="LX560" s="57"/>
      <c r="LY560" s="57"/>
      <c r="LZ560" s="57"/>
      <c r="MA560" s="57"/>
      <c r="MB560" s="57"/>
      <c r="MC560" s="57"/>
      <c r="MD560" s="57"/>
      <c r="ME560" s="57"/>
      <c r="MF560" s="57"/>
      <c r="MG560" s="57"/>
      <c r="MH560" s="57"/>
      <c r="MI560" s="57"/>
      <c r="MJ560" s="57"/>
      <c r="MK560" s="57"/>
      <c r="ML560" s="57"/>
      <c r="MM560" s="57"/>
      <c r="MN560" s="57"/>
      <c r="MO560" s="57"/>
      <c r="MP560" s="57"/>
      <c r="MQ560" s="57"/>
      <c r="MR560" s="57"/>
      <c r="MS560" s="57"/>
      <c r="MT560" s="57"/>
      <c r="MU560" s="57"/>
      <c r="MV560" s="57"/>
      <c r="MW560" s="57"/>
      <c r="MX560" s="57"/>
      <c r="MY560" s="57"/>
      <c r="MZ560" s="57"/>
      <c r="NA560" s="57"/>
      <c r="NB560" s="57"/>
      <c r="NC560" s="57"/>
      <c r="ND560" s="57"/>
      <c r="NE560" s="57"/>
      <c r="NF560" s="57"/>
      <c r="NG560" s="57"/>
      <c r="NH560" s="57"/>
      <c r="NI560" s="57"/>
      <c r="NJ560" s="57"/>
      <c r="NK560" s="57"/>
      <c r="NL560" s="57"/>
      <c r="NM560" s="57"/>
      <c r="NN560" s="57"/>
      <c r="NO560" s="57"/>
      <c r="NP560" s="57"/>
      <c r="NQ560" s="57"/>
      <c r="NR560" s="57"/>
      <c r="NS560" s="57"/>
      <c r="NT560" s="57"/>
      <c r="NU560" s="57"/>
      <c r="NV560" s="57"/>
      <c r="NW560" s="57"/>
      <c r="NX560" s="57"/>
      <c r="NY560" s="57"/>
      <c r="NZ560" s="57"/>
      <c r="OA560" s="57"/>
      <c r="OB560" s="57"/>
      <c r="OC560" s="57"/>
      <c r="OD560" s="57"/>
      <c r="OE560" s="57"/>
      <c r="OF560" s="57"/>
      <c r="OG560" s="57"/>
      <c r="OH560" s="57"/>
      <c r="OI560" s="57"/>
      <c r="OJ560" s="57"/>
      <c r="OK560" s="57"/>
      <c r="OL560" s="57"/>
      <c r="OM560" s="57"/>
      <c r="ON560" s="57"/>
      <c r="OO560" s="57"/>
      <c r="OP560" s="57"/>
      <c r="OQ560" s="57"/>
      <c r="OR560" s="57"/>
      <c r="OS560" s="57"/>
      <c r="OT560" s="57"/>
      <c r="OU560" s="57"/>
      <c r="OV560" s="57"/>
      <c r="OW560" s="57"/>
      <c r="OX560" s="57"/>
      <c r="OY560" s="57"/>
      <c r="OZ560" s="57"/>
      <c r="PA560" s="57"/>
      <c r="PB560" s="57"/>
      <c r="PC560" s="57"/>
      <c r="PD560" s="57"/>
      <c r="PE560" s="57"/>
      <c r="PF560" s="57"/>
      <c r="PG560" s="57"/>
      <c r="PH560" s="57"/>
      <c r="PI560" s="57"/>
      <c r="PJ560" s="57"/>
      <c r="PK560" s="57"/>
      <c r="PL560" s="57"/>
      <c r="PM560" s="57"/>
      <c r="PN560" s="57"/>
      <c r="PO560" s="57"/>
      <c r="PP560" s="57"/>
      <c r="PQ560" s="57"/>
      <c r="PR560" s="57"/>
      <c r="PS560" s="57"/>
      <c r="PT560" s="57"/>
      <c r="PU560" s="57"/>
      <c r="PV560" s="57"/>
      <c r="PW560" s="57"/>
      <c r="PX560" s="57"/>
      <c r="PY560" s="57"/>
      <c r="PZ560" s="57"/>
      <c r="QA560" s="57"/>
      <c r="QB560" s="57"/>
      <c r="QC560" s="57"/>
      <c r="QD560" s="57"/>
      <c r="QE560" s="57"/>
      <c r="QF560" s="57"/>
      <c r="QG560" s="57"/>
      <c r="QH560" s="57"/>
      <c r="QI560" s="57"/>
      <c r="QJ560" s="57"/>
      <c r="QK560" s="57"/>
      <c r="QL560" s="57"/>
      <c r="QM560" s="57"/>
      <c r="QN560" s="57"/>
      <c r="QO560" s="57"/>
      <c r="QP560" s="57"/>
      <c r="QQ560" s="57"/>
      <c r="QR560" s="57"/>
      <c r="QS560" s="57"/>
      <c r="QT560" s="57"/>
      <c r="QU560" s="57"/>
      <c r="QV560" s="57"/>
      <c r="QW560" s="57"/>
      <c r="QX560" s="57"/>
      <c r="QY560" s="57"/>
      <c r="QZ560" s="57"/>
      <c r="RA560" s="57"/>
      <c r="RB560" s="57"/>
      <c r="RC560" s="57"/>
      <c r="RD560" s="57"/>
      <c r="RE560" s="57"/>
      <c r="RF560" s="57"/>
      <c r="RG560" s="57"/>
      <c r="RH560" s="57"/>
      <c r="RI560" s="57"/>
      <c r="RJ560" s="57"/>
      <c r="RK560" s="57"/>
      <c r="RL560" s="57"/>
      <c r="RM560" s="57"/>
      <c r="RN560" s="57"/>
      <c r="RO560" s="57"/>
      <c r="RP560" s="57"/>
      <c r="RQ560" s="57"/>
      <c r="RR560" s="57"/>
      <c r="RS560" s="57"/>
      <c r="RT560" s="57"/>
      <c r="RU560" s="57"/>
      <c r="RV560" s="57"/>
      <c r="RW560" s="57"/>
      <c r="RX560" s="57"/>
      <c r="RY560" s="57"/>
      <c r="RZ560" s="57"/>
      <c r="SA560" s="57"/>
      <c r="SB560" s="57"/>
      <c r="SC560" s="57"/>
      <c r="SD560" s="57"/>
      <c r="SE560" s="57"/>
      <c r="SF560" s="57"/>
      <c r="SG560" s="57"/>
      <c r="SH560" s="57"/>
      <c r="SI560" s="57"/>
      <c r="SJ560" s="57"/>
      <c r="SK560" s="57"/>
      <c r="SL560" s="57"/>
      <c r="SM560" s="57"/>
      <c r="SN560" s="57"/>
      <c r="SO560" s="57"/>
      <c r="SP560" s="57"/>
      <c r="SQ560" s="57"/>
      <c r="SR560" s="57"/>
      <c r="SS560" s="57"/>
      <c r="ST560" s="57"/>
      <c r="SU560" s="57"/>
      <c r="SV560" s="57"/>
      <c r="SW560" s="57"/>
      <c r="SX560" s="57"/>
      <c r="SY560" s="57"/>
      <c r="SZ560" s="57"/>
      <c r="TA560" s="57"/>
      <c r="TB560" s="57"/>
      <c r="TC560" s="57"/>
      <c r="TD560" s="57"/>
      <c r="TE560" s="57"/>
      <c r="TF560" s="57"/>
      <c r="TG560" s="57"/>
      <c r="TH560" s="57"/>
      <c r="TI560" s="57"/>
      <c r="TJ560" s="57"/>
      <c r="TK560" s="57"/>
      <c r="TL560" s="57"/>
      <c r="TM560" s="57"/>
      <c r="TN560" s="57"/>
      <c r="TO560" s="57"/>
      <c r="TP560" s="57"/>
      <c r="TQ560" s="57"/>
      <c r="TR560" s="57"/>
      <c r="TS560" s="57"/>
      <c r="TT560" s="57"/>
      <c r="TU560" s="57"/>
      <c r="TV560" s="57"/>
      <c r="TW560" s="57"/>
      <c r="TX560" s="57"/>
      <c r="TY560" s="57"/>
      <c r="TZ560" s="57"/>
      <c r="UA560" s="57"/>
      <c r="UB560" s="57"/>
      <c r="UC560" s="57"/>
      <c r="UD560" s="57"/>
      <c r="UE560" s="57"/>
      <c r="UF560" s="57"/>
      <c r="UG560" s="57"/>
      <c r="UH560" s="57"/>
      <c r="UI560" s="57"/>
      <c r="UJ560" s="57"/>
      <c r="UK560" s="57"/>
      <c r="UL560" s="57"/>
      <c r="UM560" s="57"/>
      <c r="UN560" s="57"/>
      <c r="UO560" s="57"/>
      <c r="UP560" s="57"/>
      <c r="UQ560" s="57"/>
      <c r="UR560" s="57"/>
      <c r="US560" s="57"/>
      <c r="UT560" s="57"/>
      <c r="UU560" s="57"/>
      <c r="UV560" s="57"/>
      <c r="UW560" s="57"/>
      <c r="UX560" s="57"/>
      <c r="UY560" s="57"/>
      <c r="UZ560" s="57"/>
      <c r="VA560" s="57"/>
      <c r="VB560" s="57"/>
      <c r="VC560" s="57"/>
      <c r="VD560" s="57"/>
      <c r="VE560" s="57"/>
      <c r="VF560" s="57"/>
      <c r="VG560" s="57"/>
      <c r="VH560" s="57"/>
      <c r="VI560" s="57"/>
      <c r="VJ560" s="57"/>
      <c r="VK560" s="57"/>
      <c r="VL560" s="57"/>
      <c r="VM560" s="57"/>
      <c r="VN560" s="57"/>
      <c r="VO560" s="57"/>
      <c r="VP560" s="57"/>
      <c r="VQ560" s="57"/>
      <c r="VR560" s="57"/>
      <c r="VS560" s="57"/>
      <c r="VT560" s="57"/>
      <c r="VU560" s="57"/>
      <c r="VV560" s="57"/>
      <c r="VW560" s="57"/>
      <c r="VX560" s="57"/>
      <c r="VY560" s="57"/>
      <c r="VZ560" s="57"/>
      <c r="WA560" s="57"/>
      <c r="WB560" s="57"/>
      <c r="WC560" s="57"/>
      <c r="WD560" s="57"/>
      <c r="WE560" s="57"/>
      <c r="WF560" s="57"/>
      <c r="WG560" s="57"/>
      <c r="WH560" s="57"/>
      <c r="WI560" s="57"/>
      <c r="WJ560" s="57"/>
      <c r="WK560" s="57"/>
      <c r="WL560" s="57"/>
      <c r="WM560" s="57"/>
      <c r="WN560" s="57"/>
      <c r="WO560" s="57"/>
      <c r="WP560" s="57"/>
      <c r="WQ560" s="57"/>
      <c r="WR560" s="57"/>
      <c r="WS560" s="57"/>
      <c r="WT560" s="57"/>
      <c r="WU560" s="57"/>
      <c r="WV560" s="57"/>
      <c r="WW560" s="57"/>
      <c r="WX560" s="57"/>
      <c r="WY560" s="57"/>
      <c r="WZ560" s="57"/>
      <c r="XA560" s="57"/>
      <c r="XB560" s="57"/>
      <c r="XC560" s="57"/>
      <c r="XD560" s="57"/>
      <c r="XE560" s="57"/>
      <c r="XF560" s="57"/>
      <c r="XG560" s="57"/>
      <c r="XH560" s="57"/>
      <c r="XI560" s="57"/>
      <c r="XJ560" s="57"/>
      <c r="XK560" s="57"/>
      <c r="XL560" s="57"/>
      <c r="XM560" s="57"/>
      <c r="XN560" s="57"/>
      <c r="XO560" s="57"/>
      <c r="XP560" s="57"/>
      <c r="XQ560" s="57"/>
      <c r="XR560" s="57"/>
      <c r="XS560" s="57"/>
      <c r="XT560" s="57"/>
      <c r="XU560" s="57"/>
      <c r="XV560" s="57"/>
      <c r="XW560" s="57"/>
    </row>
    <row r="561">
      <c r="AI561" s="57"/>
      <c r="BR561" s="57"/>
      <c r="DA561" s="57"/>
      <c r="EJ561" s="57"/>
      <c r="EK561" s="57"/>
      <c r="EL561" s="57"/>
      <c r="EM561" s="57"/>
      <c r="EN561" s="57"/>
      <c r="EO561" s="57"/>
      <c r="EP561" s="57"/>
      <c r="EQ561" s="57"/>
      <c r="ER561" s="57"/>
      <c r="ES561" s="57"/>
      <c r="ET561" s="57"/>
      <c r="EU561" s="57"/>
      <c r="EV561" s="57"/>
      <c r="EW561" s="57"/>
      <c r="EX561" s="57"/>
      <c r="EY561" s="57"/>
      <c r="EZ561" s="57"/>
      <c r="FA561" s="57"/>
      <c r="FB561" s="57"/>
      <c r="FC561" s="57"/>
      <c r="FD561" s="57"/>
      <c r="FE561" s="57"/>
      <c r="FF561" s="57"/>
      <c r="FG561" s="57"/>
      <c r="FH561" s="57"/>
      <c r="FI561" s="57"/>
      <c r="FJ561" s="57"/>
      <c r="FK561" s="57"/>
      <c r="FL561" s="57"/>
      <c r="FM561" s="57"/>
      <c r="FN561" s="57"/>
      <c r="FO561" s="57"/>
      <c r="FP561" s="57"/>
      <c r="FQ561" s="57"/>
      <c r="FR561" s="57"/>
      <c r="FS561" s="57"/>
      <c r="FT561" s="57"/>
      <c r="FU561" s="57"/>
      <c r="FV561" s="57"/>
      <c r="FW561" s="57"/>
      <c r="FX561" s="57"/>
      <c r="FY561" s="57"/>
      <c r="FZ561" s="57"/>
      <c r="GA561" s="57"/>
      <c r="GB561" s="57"/>
      <c r="GC561" s="57"/>
      <c r="GD561" s="57"/>
      <c r="GE561" s="57"/>
      <c r="GF561" s="57"/>
      <c r="GG561" s="57"/>
      <c r="GH561" s="57"/>
      <c r="GI561" s="57"/>
      <c r="GJ561" s="57"/>
      <c r="GK561" s="57"/>
      <c r="GL561" s="57"/>
      <c r="GM561" s="57"/>
      <c r="GN561" s="57"/>
      <c r="GO561" s="57"/>
      <c r="GP561" s="57"/>
      <c r="GQ561" s="57"/>
      <c r="GR561" s="57"/>
      <c r="GS561" s="57"/>
      <c r="GT561" s="57"/>
      <c r="GU561" s="57"/>
      <c r="GV561" s="57"/>
      <c r="GW561" s="57"/>
      <c r="GX561" s="57"/>
      <c r="GY561" s="57"/>
      <c r="GZ561" s="57"/>
      <c r="HA561" s="57"/>
      <c r="HB561" s="57"/>
      <c r="HC561" s="57"/>
      <c r="HD561" s="57"/>
      <c r="HE561" s="57"/>
      <c r="HF561" s="57"/>
      <c r="HG561" s="57"/>
      <c r="HH561" s="57"/>
      <c r="HI561" s="57"/>
      <c r="HJ561" s="57"/>
      <c r="HK561" s="57"/>
      <c r="HL561" s="57"/>
      <c r="HM561" s="57"/>
      <c r="HN561" s="57"/>
      <c r="HO561" s="57"/>
      <c r="HP561" s="57"/>
      <c r="HQ561" s="57"/>
      <c r="HR561" s="57"/>
      <c r="HS561" s="57"/>
      <c r="HT561" s="57"/>
      <c r="HU561" s="57"/>
      <c r="HV561" s="57"/>
      <c r="HW561" s="57"/>
      <c r="HX561" s="57"/>
      <c r="HY561" s="57"/>
      <c r="HZ561" s="57"/>
      <c r="IA561" s="57"/>
      <c r="IB561" s="57"/>
      <c r="IC561" s="57"/>
      <c r="ID561" s="57"/>
      <c r="IE561" s="57"/>
      <c r="IF561" s="57"/>
      <c r="IG561" s="57"/>
      <c r="IH561" s="57"/>
      <c r="II561" s="57"/>
      <c r="IJ561" s="57"/>
      <c r="IK561" s="57"/>
      <c r="IL561" s="57"/>
      <c r="IM561" s="57"/>
      <c r="IN561" s="57"/>
      <c r="IO561" s="57"/>
      <c r="IP561" s="57"/>
      <c r="IQ561" s="57"/>
      <c r="IR561" s="57"/>
      <c r="IS561" s="57"/>
      <c r="IT561" s="57"/>
      <c r="IU561" s="57"/>
      <c r="IV561" s="57"/>
      <c r="IW561" s="57"/>
      <c r="IX561" s="57"/>
      <c r="IY561" s="57"/>
      <c r="IZ561" s="57"/>
      <c r="JA561" s="57"/>
      <c r="JB561" s="57"/>
      <c r="JC561" s="57"/>
      <c r="JD561" s="57"/>
      <c r="JE561" s="57"/>
      <c r="JF561" s="57"/>
      <c r="JG561" s="57"/>
      <c r="JH561" s="57"/>
      <c r="JI561" s="57"/>
      <c r="JJ561" s="57"/>
      <c r="JK561" s="57"/>
      <c r="JL561" s="57"/>
      <c r="JM561" s="57"/>
      <c r="JN561" s="57"/>
      <c r="JO561" s="57"/>
      <c r="JP561" s="57"/>
      <c r="JQ561" s="57"/>
      <c r="JR561" s="57"/>
      <c r="JS561" s="57"/>
      <c r="JT561" s="57"/>
      <c r="JU561" s="57"/>
      <c r="JV561" s="57"/>
      <c r="JW561" s="57"/>
      <c r="JX561" s="57"/>
      <c r="JY561" s="57"/>
      <c r="JZ561" s="57"/>
      <c r="KA561" s="57"/>
      <c r="KB561" s="57"/>
      <c r="KC561" s="57"/>
      <c r="KD561" s="57"/>
      <c r="KE561" s="57"/>
      <c r="KF561" s="57"/>
      <c r="KG561" s="57"/>
      <c r="KH561" s="57"/>
      <c r="KI561" s="57"/>
      <c r="KJ561" s="57"/>
      <c r="KK561" s="57"/>
      <c r="KL561" s="57"/>
      <c r="KM561" s="57"/>
      <c r="KN561" s="57"/>
      <c r="KO561" s="57"/>
      <c r="KP561" s="57"/>
      <c r="KQ561" s="57"/>
      <c r="KR561" s="57"/>
      <c r="KS561" s="57"/>
      <c r="KT561" s="57"/>
      <c r="KU561" s="57"/>
      <c r="KV561" s="57"/>
      <c r="KW561" s="57"/>
      <c r="KX561" s="57"/>
      <c r="KY561" s="57"/>
      <c r="KZ561" s="57"/>
      <c r="LA561" s="57"/>
      <c r="LB561" s="57"/>
      <c r="LC561" s="57"/>
      <c r="LD561" s="57"/>
      <c r="LE561" s="57"/>
      <c r="LF561" s="57"/>
      <c r="LG561" s="57"/>
      <c r="LH561" s="57"/>
      <c r="LI561" s="57"/>
      <c r="LJ561" s="57"/>
      <c r="LK561" s="57"/>
      <c r="LL561" s="57"/>
      <c r="LM561" s="57"/>
      <c r="LN561" s="57"/>
      <c r="LO561" s="57"/>
      <c r="LP561" s="57"/>
      <c r="LQ561" s="57"/>
      <c r="LR561" s="57"/>
      <c r="LS561" s="57"/>
      <c r="LT561" s="57"/>
      <c r="LU561" s="57"/>
      <c r="LV561" s="57"/>
      <c r="LW561" s="57"/>
      <c r="LX561" s="57"/>
      <c r="LY561" s="57"/>
      <c r="LZ561" s="57"/>
      <c r="MA561" s="57"/>
      <c r="MB561" s="57"/>
      <c r="MC561" s="57"/>
      <c r="MD561" s="57"/>
      <c r="ME561" s="57"/>
      <c r="MF561" s="57"/>
      <c r="MG561" s="57"/>
      <c r="MH561" s="57"/>
      <c r="MI561" s="57"/>
      <c r="MJ561" s="57"/>
      <c r="MK561" s="57"/>
      <c r="ML561" s="57"/>
      <c r="MM561" s="57"/>
      <c r="MN561" s="57"/>
      <c r="MO561" s="57"/>
      <c r="MP561" s="57"/>
      <c r="MQ561" s="57"/>
      <c r="MR561" s="57"/>
      <c r="MS561" s="57"/>
      <c r="MT561" s="57"/>
      <c r="MU561" s="57"/>
      <c r="MV561" s="57"/>
      <c r="MW561" s="57"/>
      <c r="MX561" s="57"/>
      <c r="MY561" s="57"/>
      <c r="MZ561" s="57"/>
      <c r="NA561" s="57"/>
      <c r="NB561" s="57"/>
      <c r="NC561" s="57"/>
      <c r="ND561" s="57"/>
      <c r="NE561" s="57"/>
      <c r="NF561" s="57"/>
      <c r="NG561" s="57"/>
      <c r="NH561" s="57"/>
      <c r="NI561" s="57"/>
      <c r="NJ561" s="57"/>
      <c r="NK561" s="57"/>
      <c r="NL561" s="57"/>
      <c r="NM561" s="57"/>
      <c r="NN561" s="57"/>
      <c r="NO561" s="57"/>
      <c r="NP561" s="57"/>
      <c r="NQ561" s="57"/>
      <c r="NR561" s="57"/>
      <c r="NS561" s="57"/>
      <c r="NT561" s="57"/>
      <c r="NU561" s="57"/>
      <c r="NV561" s="57"/>
      <c r="NW561" s="57"/>
      <c r="NX561" s="57"/>
      <c r="NY561" s="57"/>
      <c r="NZ561" s="57"/>
      <c r="OA561" s="57"/>
      <c r="OB561" s="57"/>
      <c r="OC561" s="57"/>
      <c r="OD561" s="57"/>
      <c r="OE561" s="57"/>
      <c r="OF561" s="57"/>
      <c r="OG561" s="57"/>
      <c r="OH561" s="57"/>
      <c r="OI561" s="57"/>
      <c r="OJ561" s="57"/>
      <c r="OK561" s="57"/>
      <c r="OL561" s="57"/>
      <c r="OM561" s="57"/>
      <c r="ON561" s="57"/>
      <c r="OO561" s="57"/>
      <c r="OP561" s="57"/>
      <c r="OQ561" s="57"/>
      <c r="OR561" s="57"/>
      <c r="OS561" s="57"/>
      <c r="OT561" s="57"/>
      <c r="OU561" s="57"/>
      <c r="OV561" s="57"/>
      <c r="OW561" s="57"/>
      <c r="OX561" s="57"/>
      <c r="OY561" s="57"/>
      <c r="OZ561" s="57"/>
      <c r="PA561" s="57"/>
      <c r="PB561" s="57"/>
      <c r="PC561" s="57"/>
      <c r="PD561" s="57"/>
      <c r="PE561" s="57"/>
      <c r="PF561" s="57"/>
      <c r="PG561" s="57"/>
      <c r="PH561" s="57"/>
      <c r="PI561" s="57"/>
      <c r="PJ561" s="57"/>
      <c r="PK561" s="57"/>
      <c r="PL561" s="57"/>
      <c r="PM561" s="57"/>
      <c r="PN561" s="57"/>
      <c r="PO561" s="57"/>
      <c r="PP561" s="57"/>
      <c r="PQ561" s="57"/>
      <c r="PR561" s="57"/>
      <c r="PS561" s="57"/>
      <c r="PT561" s="57"/>
      <c r="PU561" s="57"/>
      <c r="PV561" s="57"/>
      <c r="PW561" s="57"/>
      <c r="PX561" s="57"/>
      <c r="PY561" s="57"/>
      <c r="PZ561" s="57"/>
      <c r="QA561" s="57"/>
      <c r="QB561" s="57"/>
      <c r="QC561" s="57"/>
      <c r="QD561" s="57"/>
      <c r="QE561" s="57"/>
      <c r="QF561" s="57"/>
      <c r="QG561" s="57"/>
      <c r="QH561" s="57"/>
      <c r="QI561" s="57"/>
      <c r="QJ561" s="57"/>
      <c r="QK561" s="57"/>
      <c r="QL561" s="57"/>
      <c r="QM561" s="57"/>
      <c r="QN561" s="57"/>
      <c r="QO561" s="57"/>
      <c r="QP561" s="57"/>
      <c r="QQ561" s="57"/>
      <c r="QR561" s="57"/>
      <c r="QS561" s="57"/>
      <c r="QT561" s="57"/>
      <c r="QU561" s="57"/>
      <c r="QV561" s="57"/>
      <c r="QW561" s="57"/>
      <c r="QX561" s="57"/>
      <c r="QY561" s="57"/>
      <c r="QZ561" s="57"/>
      <c r="RA561" s="57"/>
      <c r="RB561" s="57"/>
      <c r="RC561" s="57"/>
      <c r="RD561" s="57"/>
      <c r="RE561" s="57"/>
      <c r="RF561" s="57"/>
      <c r="RG561" s="57"/>
      <c r="RH561" s="57"/>
      <c r="RI561" s="57"/>
      <c r="RJ561" s="57"/>
      <c r="RK561" s="57"/>
      <c r="RL561" s="57"/>
      <c r="RM561" s="57"/>
      <c r="RN561" s="57"/>
      <c r="RO561" s="57"/>
      <c r="RP561" s="57"/>
      <c r="RQ561" s="57"/>
      <c r="RR561" s="57"/>
      <c r="RS561" s="57"/>
      <c r="RT561" s="57"/>
      <c r="RU561" s="57"/>
      <c r="RV561" s="57"/>
      <c r="RW561" s="57"/>
      <c r="RX561" s="57"/>
      <c r="RY561" s="57"/>
      <c r="RZ561" s="57"/>
      <c r="SA561" s="57"/>
      <c r="SB561" s="57"/>
      <c r="SC561" s="57"/>
      <c r="SD561" s="57"/>
      <c r="SE561" s="57"/>
      <c r="SF561" s="57"/>
      <c r="SG561" s="57"/>
      <c r="SH561" s="57"/>
      <c r="SI561" s="57"/>
      <c r="SJ561" s="57"/>
      <c r="SK561" s="57"/>
      <c r="SL561" s="57"/>
      <c r="SM561" s="57"/>
      <c r="SN561" s="57"/>
      <c r="SO561" s="57"/>
      <c r="SP561" s="57"/>
      <c r="SQ561" s="57"/>
      <c r="SR561" s="57"/>
      <c r="SS561" s="57"/>
      <c r="ST561" s="57"/>
      <c r="SU561" s="57"/>
      <c r="SV561" s="57"/>
      <c r="SW561" s="57"/>
      <c r="SX561" s="57"/>
      <c r="SY561" s="57"/>
      <c r="SZ561" s="57"/>
      <c r="TA561" s="57"/>
      <c r="TB561" s="57"/>
      <c r="TC561" s="57"/>
      <c r="TD561" s="57"/>
      <c r="TE561" s="57"/>
      <c r="TF561" s="57"/>
      <c r="TG561" s="57"/>
      <c r="TH561" s="57"/>
      <c r="TI561" s="57"/>
      <c r="TJ561" s="57"/>
      <c r="TK561" s="57"/>
      <c r="TL561" s="57"/>
      <c r="TM561" s="57"/>
      <c r="TN561" s="57"/>
      <c r="TO561" s="57"/>
      <c r="TP561" s="57"/>
      <c r="TQ561" s="57"/>
      <c r="TR561" s="57"/>
      <c r="TS561" s="57"/>
      <c r="TT561" s="57"/>
      <c r="TU561" s="57"/>
      <c r="TV561" s="57"/>
      <c r="TW561" s="57"/>
      <c r="TX561" s="57"/>
      <c r="TY561" s="57"/>
      <c r="TZ561" s="57"/>
      <c r="UA561" s="57"/>
      <c r="UB561" s="57"/>
      <c r="UC561" s="57"/>
      <c r="UD561" s="57"/>
      <c r="UE561" s="57"/>
      <c r="UF561" s="57"/>
      <c r="UG561" s="57"/>
      <c r="UH561" s="57"/>
      <c r="UI561" s="57"/>
      <c r="UJ561" s="57"/>
      <c r="UK561" s="57"/>
      <c r="UL561" s="57"/>
      <c r="UM561" s="57"/>
      <c r="UN561" s="57"/>
      <c r="UO561" s="57"/>
      <c r="UP561" s="57"/>
      <c r="UQ561" s="57"/>
      <c r="UR561" s="57"/>
      <c r="US561" s="57"/>
      <c r="UT561" s="57"/>
      <c r="UU561" s="57"/>
      <c r="UV561" s="57"/>
      <c r="UW561" s="57"/>
      <c r="UX561" s="57"/>
      <c r="UY561" s="57"/>
      <c r="UZ561" s="57"/>
      <c r="VA561" s="57"/>
      <c r="VB561" s="57"/>
      <c r="VC561" s="57"/>
      <c r="VD561" s="57"/>
      <c r="VE561" s="57"/>
      <c r="VF561" s="57"/>
      <c r="VG561" s="57"/>
      <c r="VH561" s="57"/>
      <c r="VI561" s="57"/>
      <c r="VJ561" s="57"/>
      <c r="VK561" s="57"/>
      <c r="VL561" s="57"/>
      <c r="VM561" s="57"/>
      <c r="VN561" s="57"/>
      <c r="VO561" s="57"/>
      <c r="VP561" s="57"/>
      <c r="VQ561" s="57"/>
      <c r="VR561" s="57"/>
      <c r="VS561" s="57"/>
      <c r="VT561" s="57"/>
      <c r="VU561" s="57"/>
      <c r="VV561" s="57"/>
      <c r="VW561" s="57"/>
      <c r="VX561" s="57"/>
      <c r="VY561" s="57"/>
      <c r="VZ561" s="57"/>
      <c r="WA561" s="57"/>
      <c r="WB561" s="57"/>
      <c r="WC561" s="57"/>
      <c r="WD561" s="57"/>
      <c r="WE561" s="57"/>
      <c r="WF561" s="57"/>
      <c r="WG561" s="57"/>
      <c r="WH561" s="57"/>
      <c r="WI561" s="57"/>
      <c r="WJ561" s="57"/>
      <c r="WK561" s="57"/>
      <c r="WL561" s="57"/>
      <c r="WM561" s="57"/>
      <c r="WN561" s="57"/>
      <c r="WO561" s="57"/>
      <c r="WP561" s="57"/>
      <c r="WQ561" s="57"/>
      <c r="WR561" s="57"/>
      <c r="WS561" s="57"/>
      <c r="WT561" s="57"/>
      <c r="WU561" s="57"/>
      <c r="WV561" s="57"/>
      <c r="WW561" s="57"/>
      <c r="WX561" s="57"/>
      <c r="WY561" s="57"/>
      <c r="WZ561" s="57"/>
      <c r="XA561" s="57"/>
      <c r="XB561" s="57"/>
      <c r="XC561" s="57"/>
      <c r="XD561" s="57"/>
      <c r="XE561" s="57"/>
      <c r="XF561" s="57"/>
      <c r="XG561" s="57"/>
      <c r="XH561" s="57"/>
      <c r="XI561" s="57"/>
      <c r="XJ561" s="57"/>
      <c r="XK561" s="57"/>
      <c r="XL561" s="57"/>
      <c r="XM561" s="57"/>
      <c r="XN561" s="57"/>
      <c r="XO561" s="57"/>
      <c r="XP561" s="57"/>
      <c r="XQ561" s="57"/>
      <c r="XR561" s="57"/>
      <c r="XS561" s="57"/>
      <c r="XT561" s="57"/>
      <c r="XU561" s="57"/>
      <c r="XV561" s="57"/>
      <c r="XW561" s="57"/>
    </row>
    <row r="562">
      <c r="AI562" s="57"/>
      <c r="BR562" s="57"/>
      <c r="DA562" s="57"/>
      <c r="EJ562" s="57"/>
      <c r="EK562" s="57"/>
      <c r="EL562" s="57"/>
      <c r="EM562" s="57"/>
      <c r="EN562" s="57"/>
      <c r="EO562" s="57"/>
      <c r="EP562" s="57"/>
      <c r="EQ562" s="57"/>
      <c r="ER562" s="57"/>
      <c r="ES562" s="57"/>
      <c r="ET562" s="57"/>
      <c r="EU562" s="57"/>
      <c r="EV562" s="57"/>
      <c r="EW562" s="57"/>
      <c r="EX562" s="57"/>
      <c r="EY562" s="57"/>
      <c r="EZ562" s="57"/>
      <c r="FA562" s="57"/>
      <c r="FB562" s="57"/>
      <c r="FC562" s="57"/>
      <c r="FD562" s="57"/>
      <c r="FE562" s="57"/>
      <c r="FF562" s="57"/>
      <c r="FG562" s="57"/>
      <c r="FH562" s="57"/>
      <c r="FI562" s="57"/>
      <c r="FJ562" s="57"/>
      <c r="FK562" s="57"/>
      <c r="FL562" s="57"/>
      <c r="FM562" s="57"/>
      <c r="FN562" s="57"/>
      <c r="FO562" s="57"/>
      <c r="FP562" s="57"/>
      <c r="FQ562" s="57"/>
      <c r="FR562" s="57"/>
      <c r="FS562" s="57"/>
      <c r="FT562" s="57"/>
      <c r="FU562" s="57"/>
      <c r="FV562" s="57"/>
      <c r="FW562" s="57"/>
      <c r="FX562" s="57"/>
      <c r="FY562" s="57"/>
      <c r="FZ562" s="57"/>
      <c r="GA562" s="57"/>
      <c r="GB562" s="57"/>
      <c r="GC562" s="57"/>
      <c r="GD562" s="57"/>
      <c r="GE562" s="57"/>
      <c r="GF562" s="57"/>
      <c r="GG562" s="57"/>
      <c r="GH562" s="57"/>
      <c r="GI562" s="57"/>
      <c r="GJ562" s="57"/>
      <c r="GK562" s="57"/>
      <c r="GL562" s="57"/>
      <c r="GM562" s="57"/>
      <c r="GN562" s="57"/>
      <c r="GO562" s="57"/>
      <c r="GP562" s="57"/>
      <c r="GQ562" s="57"/>
      <c r="GR562" s="57"/>
      <c r="GS562" s="57"/>
      <c r="GT562" s="57"/>
      <c r="GU562" s="57"/>
      <c r="GV562" s="57"/>
      <c r="GW562" s="57"/>
      <c r="GX562" s="57"/>
      <c r="GY562" s="57"/>
      <c r="GZ562" s="57"/>
      <c r="HA562" s="57"/>
      <c r="HB562" s="57"/>
      <c r="HC562" s="57"/>
      <c r="HD562" s="57"/>
      <c r="HE562" s="57"/>
      <c r="HF562" s="57"/>
      <c r="HG562" s="57"/>
      <c r="HH562" s="57"/>
      <c r="HI562" s="57"/>
      <c r="HJ562" s="57"/>
      <c r="HK562" s="57"/>
      <c r="HL562" s="57"/>
      <c r="HM562" s="57"/>
      <c r="HN562" s="57"/>
      <c r="HO562" s="57"/>
      <c r="HP562" s="57"/>
      <c r="HQ562" s="57"/>
      <c r="HR562" s="57"/>
      <c r="HS562" s="57"/>
      <c r="HT562" s="57"/>
      <c r="HU562" s="57"/>
      <c r="HV562" s="57"/>
      <c r="HW562" s="57"/>
      <c r="HX562" s="57"/>
      <c r="HY562" s="57"/>
      <c r="HZ562" s="57"/>
      <c r="IA562" s="57"/>
      <c r="IB562" s="57"/>
      <c r="IC562" s="57"/>
      <c r="ID562" s="57"/>
      <c r="IE562" s="57"/>
      <c r="IF562" s="57"/>
      <c r="IG562" s="57"/>
      <c r="IH562" s="57"/>
      <c r="II562" s="57"/>
      <c r="IJ562" s="57"/>
      <c r="IK562" s="57"/>
      <c r="IL562" s="57"/>
      <c r="IM562" s="57"/>
      <c r="IN562" s="57"/>
      <c r="IO562" s="57"/>
      <c r="IP562" s="57"/>
      <c r="IQ562" s="57"/>
      <c r="IR562" s="57"/>
      <c r="IS562" s="57"/>
      <c r="IT562" s="57"/>
      <c r="IU562" s="57"/>
      <c r="IV562" s="57"/>
      <c r="IW562" s="57"/>
      <c r="IX562" s="57"/>
      <c r="IY562" s="57"/>
      <c r="IZ562" s="57"/>
      <c r="JA562" s="57"/>
      <c r="JB562" s="57"/>
      <c r="JC562" s="57"/>
      <c r="JD562" s="57"/>
      <c r="JE562" s="57"/>
      <c r="JF562" s="57"/>
      <c r="JG562" s="57"/>
      <c r="JH562" s="57"/>
      <c r="JI562" s="57"/>
      <c r="JJ562" s="57"/>
      <c r="JK562" s="57"/>
      <c r="JL562" s="57"/>
      <c r="JM562" s="57"/>
      <c r="JN562" s="57"/>
      <c r="JO562" s="57"/>
      <c r="JP562" s="57"/>
      <c r="JQ562" s="57"/>
      <c r="JR562" s="57"/>
      <c r="JS562" s="57"/>
      <c r="JT562" s="57"/>
      <c r="JU562" s="57"/>
      <c r="JV562" s="57"/>
      <c r="JW562" s="57"/>
      <c r="JX562" s="57"/>
      <c r="JY562" s="57"/>
      <c r="JZ562" s="57"/>
      <c r="KA562" s="57"/>
      <c r="KB562" s="57"/>
      <c r="KC562" s="57"/>
      <c r="KD562" s="57"/>
      <c r="KE562" s="57"/>
      <c r="KF562" s="57"/>
      <c r="KG562" s="57"/>
      <c r="KH562" s="57"/>
      <c r="KI562" s="57"/>
      <c r="KJ562" s="57"/>
      <c r="KK562" s="57"/>
      <c r="KL562" s="57"/>
      <c r="KM562" s="57"/>
      <c r="KN562" s="57"/>
      <c r="KO562" s="57"/>
      <c r="KP562" s="57"/>
      <c r="KQ562" s="57"/>
      <c r="KR562" s="57"/>
      <c r="KS562" s="57"/>
      <c r="KT562" s="57"/>
      <c r="KU562" s="57"/>
      <c r="KV562" s="57"/>
      <c r="KW562" s="57"/>
      <c r="KX562" s="57"/>
      <c r="KY562" s="57"/>
      <c r="KZ562" s="57"/>
      <c r="LA562" s="57"/>
      <c r="LB562" s="57"/>
      <c r="LC562" s="57"/>
      <c r="LD562" s="57"/>
      <c r="LE562" s="57"/>
      <c r="LF562" s="57"/>
      <c r="LG562" s="57"/>
      <c r="LH562" s="57"/>
      <c r="LI562" s="57"/>
      <c r="LJ562" s="57"/>
      <c r="LK562" s="57"/>
      <c r="LL562" s="57"/>
      <c r="LM562" s="57"/>
      <c r="LN562" s="57"/>
      <c r="LO562" s="57"/>
      <c r="LP562" s="57"/>
      <c r="LQ562" s="57"/>
      <c r="LR562" s="57"/>
      <c r="LS562" s="57"/>
      <c r="LT562" s="57"/>
      <c r="LU562" s="57"/>
      <c r="LV562" s="57"/>
      <c r="LW562" s="57"/>
      <c r="LX562" s="57"/>
      <c r="LY562" s="57"/>
      <c r="LZ562" s="57"/>
      <c r="MA562" s="57"/>
      <c r="MB562" s="57"/>
      <c r="MC562" s="57"/>
      <c r="MD562" s="57"/>
      <c r="ME562" s="57"/>
      <c r="MF562" s="57"/>
      <c r="MG562" s="57"/>
      <c r="MH562" s="57"/>
      <c r="MI562" s="57"/>
      <c r="MJ562" s="57"/>
      <c r="MK562" s="57"/>
      <c r="ML562" s="57"/>
      <c r="MM562" s="57"/>
      <c r="MN562" s="57"/>
      <c r="MO562" s="57"/>
      <c r="MP562" s="57"/>
      <c r="MQ562" s="57"/>
      <c r="MR562" s="57"/>
      <c r="MS562" s="57"/>
      <c r="MT562" s="57"/>
      <c r="MU562" s="57"/>
      <c r="MV562" s="57"/>
      <c r="MW562" s="57"/>
      <c r="MX562" s="57"/>
      <c r="MY562" s="57"/>
      <c r="MZ562" s="57"/>
      <c r="NA562" s="57"/>
      <c r="NB562" s="57"/>
      <c r="NC562" s="57"/>
      <c r="ND562" s="57"/>
      <c r="NE562" s="57"/>
      <c r="NF562" s="57"/>
      <c r="NG562" s="57"/>
      <c r="NH562" s="57"/>
      <c r="NI562" s="57"/>
      <c r="NJ562" s="57"/>
      <c r="NK562" s="57"/>
      <c r="NL562" s="57"/>
      <c r="NM562" s="57"/>
      <c r="NN562" s="57"/>
      <c r="NO562" s="57"/>
      <c r="NP562" s="57"/>
      <c r="NQ562" s="57"/>
      <c r="NR562" s="57"/>
      <c r="NS562" s="57"/>
      <c r="NT562" s="57"/>
      <c r="NU562" s="57"/>
      <c r="NV562" s="57"/>
      <c r="NW562" s="57"/>
      <c r="NX562" s="57"/>
      <c r="NY562" s="57"/>
      <c r="NZ562" s="57"/>
      <c r="OA562" s="57"/>
      <c r="OB562" s="57"/>
      <c r="OC562" s="57"/>
      <c r="OD562" s="57"/>
      <c r="OE562" s="57"/>
      <c r="OF562" s="57"/>
      <c r="OG562" s="57"/>
      <c r="OH562" s="57"/>
      <c r="OI562" s="57"/>
      <c r="OJ562" s="57"/>
      <c r="OK562" s="57"/>
      <c r="OL562" s="57"/>
      <c r="OM562" s="57"/>
      <c r="ON562" s="57"/>
      <c r="OO562" s="57"/>
      <c r="OP562" s="57"/>
      <c r="OQ562" s="57"/>
      <c r="OR562" s="57"/>
      <c r="OS562" s="57"/>
      <c r="OT562" s="57"/>
      <c r="OU562" s="57"/>
      <c r="OV562" s="57"/>
      <c r="OW562" s="57"/>
      <c r="OX562" s="57"/>
      <c r="OY562" s="57"/>
      <c r="OZ562" s="57"/>
      <c r="PA562" s="57"/>
      <c r="PB562" s="57"/>
      <c r="PC562" s="57"/>
      <c r="PD562" s="57"/>
      <c r="PE562" s="57"/>
      <c r="PF562" s="57"/>
      <c r="PG562" s="57"/>
      <c r="PH562" s="57"/>
      <c r="PI562" s="57"/>
      <c r="PJ562" s="57"/>
      <c r="PK562" s="57"/>
      <c r="PL562" s="57"/>
      <c r="PM562" s="57"/>
      <c r="PN562" s="57"/>
      <c r="PO562" s="57"/>
      <c r="PP562" s="57"/>
      <c r="PQ562" s="57"/>
      <c r="PR562" s="57"/>
      <c r="PS562" s="57"/>
      <c r="PT562" s="57"/>
      <c r="PU562" s="57"/>
      <c r="PV562" s="57"/>
      <c r="PW562" s="57"/>
      <c r="PX562" s="57"/>
      <c r="PY562" s="57"/>
      <c r="PZ562" s="57"/>
      <c r="QA562" s="57"/>
      <c r="QB562" s="57"/>
      <c r="QC562" s="57"/>
      <c r="QD562" s="57"/>
      <c r="QE562" s="57"/>
      <c r="QF562" s="57"/>
      <c r="QG562" s="57"/>
      <c r="QH562" s="57"/>
      <c r="QI562" s="57"/>
      <c r="QJ562" s="57"/>
      <c r="QK562" s="57"/>
      <c r="QL562" s="57"/>
      <c r="QM562" s="57"/>
      <c r="QN562" s="57"/>
      <c r="QO562" s="57"/>
      <c r="QP562" s="57"/>
      <c r="QQ562" s="57"/>
      <c r="QR562" s="57"/>
      <c r="QS562" s="57"/>
      <c r="QT562" s="57"/>
      <c r="QU562" s="57"/>
      <c r="QV562" s="57"/>
      <c r="QW562" s="57"/>
      <c r="QX562" s="57"/>
      <c r="QY562" s="57"/>
      <c r="QZ562" s="57"/>
      <c r="RA562" s="57"/>
      <c r="RB562" s="57"/>
      <c r="RC562" s="57"/>
      <c r="RD562" s="57"/>
      <c r="RE562" s="57"/>
      <c r="RF562" s="57"/>
      <c r="RG562" s="57"/>
      <c r="RH562" s="57"/>
      <c r="RI562" s="57"/>
      <c r="RJ562" s="57"/>
      <c r="RK562" s="57"/>
      <c r="RL562" s="57"/>
      <c r="RM562" s="57"/>
      <c r="RN562" s="57"/>
      <c r="RO562" s="57"/>
      <c r="RP562" s="57"/>
      <c r="RQ562" s="57"/>
      <c r="RR562" s="57"/>
      <c r="RS562" s="57"/>
      <c r="RT562" s="57"/>
      <c r="RU562" s="57"/>
      <c r="RV562" s="57"/>
      <c r="RW562" s="57"/>
      <c r="RX562" s="57"/>
      <c r="RY562" s="57"/>
      <c r="RZ562" s="57"/>
      <c r="SA562" s="57"/>
      <c r="SB562" s="57"/>
      <c r="SC562" s="57"/>
      <c r="SD562" s="57"/>
      <c r="SE562" s="57"/>
      <c r="SF562" s="57"/>
      <c r="SG562" s="57"/>
      <c r="SH562" s="57"/>
      <c r="SI562" s="57"/>
      <c r="SJ562" s="57"/>
      <c r="SK562" s="57"/>
      <c r="SL562" s="57"/>
      <c r="SM562" s="57"/>
      <c r="SN562" s="57"/>
      <c r="SO562" s="57"/>
      <c r="SP562" s="57"/>
      <c r="SQ562" s="57"/>
      <c r="SR562" s="57"/>
      <c r="SS562" s="57"/>
      <c r="ST562" s="57"/>
      <c r="SU562" s="57"/>
      <c r="SV562" s="57"/>
      <c r="SW562" s="57"/>
      <c r="SX562" s="57"/>
      <c r="SY562" s="57"/>
      <c r="SZ562" s="57"/>
      <c r="TA562" s="57"/>
      <c r="TB562" s="57"/>
      <c r="TC562" s="57"/>
      <c r="TD562" s="57"/>
      <c r="TE562" s="57"/>
      <c r="TF562" s="57"/>
      <c r="TG562" s="57"/>
      <c r="TH562" s="57"/>
      <c r="TI562" s="57"/>
      <c r="TJ562" s="57"/>
      <c r="TK562" s="57"/>
      <c r="TL562" s="57"/>
      <c r="TM562" s="57"/>
      <c r="TN562" s="57"/>
      <c r="TO562" s="57"/>
      <c r="TP562" s="57"/>
      <c r="TQ562" s="57"/>
      <c r="TR562" s="57"/>
      <c r="TS562" s="57"/>
      <c r="TT562" s="57"/>
      <c r="TU562" s="57"/>
      <c r="TV562" s="57"/>
      <c r="TW562" s="57"/>
      <c r="TX562" s="57"/>
      <c r="TY562" s="57"/>
      <c r="TZ562" s="57"/>
      <c r="UA562" s="57"/>
      <c r="UB562" s="57"/>
      <c r="UC562" s="57"/>
      <c r="UD562" s="57"/>
      <c r="UE562" s="57"/>
      <c r="UF562" s="57"/>
      <c r="UG562" s="57"/>
      <c r="UH562" s="57"/>
      <c r="UI562" s="57"/>
      <c r="UJ562" s="57"/>
      <c r="UK562" s="57"/>
      <c r="UL562" s="57"/>
      <c r="UM562" s="57"/>
      <c r="UN562" s="57"/>
      <c r="UO562" s="57"/>
      <c r="UP562" s="57"/>
      <c r="UQ562" s="57"/>
      <c r="UR562" s="57"/>
      <c r="US562" s="57"/>
      <c r="UT562" s="57"/>
      <c r="UU562" s="57"/>
      <c r="UV562" s="57"/>
      <c r="UW562" s="57"/>
      <c r="UX562" s="57"/>
      <c r="UY562" s="57"/>
      <c r="UZ562" s="57"/>
      <c r="VA562" s="57"/>
      <c r="VB562" s="57"/>
      <c r="VC562" s="57"/>
      <c r="VD562" s="57"/>
      <c r="VE562" s="57"/>
      <c r="VF562" s="57"/>
      <c r="VG562" s="57"/>
      <c r="VH562" s="57"/>
      <c r="VI562" s="57"/>
      <c r="VJ562" s="57"/>
      <c r="VK562" s="57"/>
      <c r="VL562" s="57"/>
      <c r="VM562" s="57"/>
      <c r="VN562" s="57"/>
      <c r="VO562" s="57"/>
      <c r="VP562" s="57"/>
      <c r="VQ562" s="57"/>
      <c r="VR562" s="57"/>
      <c r="VS562" s="57"/>
      <c r="VT562" s="57"/>
      <c r="VU562" s="57"/>
      <c r="VV562" s="57"/>
      <c r="VW562" s="57"/>
      <c r="VX562" s="57"/>
      <c r="VY562" s="57"/>
      <c r="VZ562" s="57"/>
      <c r="WA562" s="57"/>
      <c r="WB562" s="57"/>
      <c r="WC562" s="57"/>
      <c r="WD562" s="57"/>
      <c r="WE562" s="57"/>
      <c r="WF562" s="57"/>
      <c r="WG562" s="57"/>
      <c r="WH562" s="57"/>
      <c r="WI562" s="57"/>
      <c r="WJ562" s="57"/>
      <c r="WK562" s="57"/>
      <c r="WL562" s="57"/>
      <c r="WM562" s="57"/>
      <c r="WN562" s="57"/>
      <c r="WO562" s="57"/>
      <c r="WP562" s="57"/>
      <c r="WQ562" s="57"/>
      <c r="WR562" s="57"/>
      <c r="WS562" s="57"/>
      <c r="WT562" s="57"/>
      <c r="WU562" s="57"/>
      <c r="WV562" s="57"/>
      <c r="WW562" s="57"/>
      <c r="WX562" s="57"/>
      <c r="WY562" s="57"/>
      <c r="WZ562" s="57"/>
      <c r="XA562" s="57"/>
      <c r="XB562" s="57"/>
      <c r="XC562" s="57"/>
      <c r="XD562" s="57"/>
      <c r="XE562" s="57"/>
      <c r="XF562" s="57"/>
      <c r="XG562" s="57"/>
      <c r="XH562" s="57"/>
      <c r="XI562" s="57"/>
      <c r="XJ562" s="57"/>
      <c r="XK562" s="57"/>
      <c r="XL562" s="57"/>
      <c r="XM562" s="57"/>
      <c r="XN562" s="57"/>
      <c r="XO562" s="57"/>
      <c r="XP562" s="57"/>
      <c r="XQ562" s="57"/>
      <c r="XR562" s="57"/>
      <c r="XS562" s="57"/>
      <c r="XT562" s="57"/>
      <c r="XU562" s="57"/>
      <c r="XV562" s="57"/>
      <c r="XW562" s="57"/>
    </row>
    <row r="563">
      <c r="AI563" s="57"/>
      <c r="BR563" s="57"/>
      <c r="DA563" s="57"/>
      <c r="EJ563" s="57"/>
      <c r="EK563" s="57"/>
      <c r="EL563" s="57"/>
      <c r="EM563" s="57"/>
      <c r="EN563" s="57"/>
      <c r="EO563" s="57"/>
      <c r="EP563" s="57"/>
      <c r="EQ563" s="57"/>
      <c r="ER563" s="57"/>
      <c r="ES563" s="57"/>
      <c r="ET563" s="57"/>
      <c r="EU563" s="57"/>
      <c r="EV563" s="57"/>
      <c r="EW563" s="57"/>
      <c r="EX563" s="57"/>
      <c r="EY563" s="57"/>
      <c r="EZ563" s="57"/>
      <c r="FA563" s="57"/>
      <c r="FB563" s="57"/>
      <c r="FC563" s="57"/>
      <c r="FD563" s="57"/>
      <c r="FE563" s="57"/>
      <c r="FF563" s="57"/>
      <c r="FG563" s="57"/>
      <c r="FH563" s="57"/>
      <c r="FI563" s="57"/>
      <c r="FJ563" s="57"/>
      <c r="FK563" s="57"/>
      <c r="FL563" s="57"/>
      <c r="FM563" s="57"/>
      <c r="FN563" s="57"/>
      <c r="FO563" s="57"/>
      <c r="FP563" s="57"/>
      <c r="FQ563" s="57"/>
      <c r="FR563" s="57"/>
      <c r="FS563" s="57"/>
      <c r="FT563" s="57"/>
      <c r="FU563" s="57"/>
      <c r="FV563" s="57"/>
      <c r="FW563" s="57"/>
      <c r="FX563" s="57"/>
      <c r="FY563" s="57"/>
      <c r="FZ563" s="57"/>
      <c r="GA563" s="57"/>
      <c r="GB563" s="57"/>
      <c r="GC563" s="57"/>
      <c r="GD563" s="57"/>
      <c r="GE563" s="57"/>
      <c r="GF563" s="57"/>
      <c r="GG563" s="57"/>
      <c r="GH563" s="57"/>
      <c r="GI563" s="57"/>
      <c r="GJ563" s="57"/>
      <c r="GK563" s="57"/>
      <c r="GL563" s="57"/>
      <c r="GM563" s="57"/>
      <c r="GN563" s="57"/>
      <c r="GO563" s="57"/>
      <c r="GP563" s="57"/>
      <c r="GQ563" s="57"/>
      <c r="GR563" s="57"/>
      <c r="GS563" s="57"/>
      <c r="GT563" s="57"/>
      <c r="GU563" s="57"/>
      <c r="GV563" s="57"/>
      <c r="GW563" s="57"/>
      <c r="GX563" s="57"/>
      <c r="GY563" s="57"/>
      <c r="GZ563" s="57"/>
      <c r="HA563" s="57"/>
      <c r="HB563" s="57"/>
      <c r="HC563" s="57"/>
      <c r="HD563" s="57"/>
      <c r="HE563" s="57"/>
      <c r="HF563" s="57"/>
      <c r="HG563" s="57"/>
      <c r="HH563" s="57"/>
      <c r="HI563" s="57"/>
      <c r="HJ563" s="57"/>
      <c r="HK563" s="57"/>
      <c r="HL563" s="57"/>
      <c r="HM563" s="57"/>
      <c r="HN563" s="57"/>
      <c r="HO563" s="57"/>
      <c r="HP563" s="57"/>
      <c r="HQ563" s="57"/>
      <c r="HR563" s="57"/>
      <c r="HS563" s="57"/>
      <c r="HT563" s="57"/>
      <c r="HU563" s="57"/>
      <c r="HV563" s="57"/>
      <c r="HW563" s="57"/>
      <c r="HX563" s="57"/>
      <c r="HY563" s="57"/>
      <c r="HZ563" s="57"/>
      <c r="IA563" s="57"/>
      <c r="IB563" s="57"/>
      <c r="IC563" s="57"/>
      <c r="ID563" s="57"/>
      <c r="IE563" s="57"/>
      <c r="IF563" s="57"/>
      <c r="IG563" s="57"/>
      <c r="IH563" s="57"/>
      <c r="II563" s="57"/>
      <c r="IJ563" s="57"/>
      <c r="IK563" s="57"/>
      <c r="IL563" s="57"/>
      <c r="IM563" s="57"/>
      <c r="IN563" s="57"/>
      <c r="IO563" s="57"/>
      <c r="IP563" s="57"/>
      <c r="IQ563" s="57"/>
      <c r="IR563" s="57"/>
      <c r="IS563" s="57"/>
      <c r="IT563" s="57"/>
      <c r="IU563" s="57"/>
      <c r="IV563" s="57"/>
      <c r="IW563" s="57"/>
      <c r="IX563" s="57"/>
      <c r="IY563" s="57"/>
      <c r="IZ563" s="57"/>
      <c r="JA563" s="57"/>
      <c r="JB563" s="57"/>
      <c r="JC563" s="57"/>
      <c r="JD563" s="57"/>
      <c r="JE563" s="57"/>
      <c r="JF563" s="57"/>
      <c r="JG563" s="57"/>
      <c r="JH563" s="57"/>
      <c r="JI563" s="57"/>
      <c r="JJ563" s="57"/>
      <c r="JK563" s="57"/>
      <c r="JL563" s="57"/>
      <c r="JM563" s="57"/>
      <c r="JN563" s="57"/>
      <c r="JO563" s="57"/>
      <c r="JP563" s="57"/>
      <c r="JQ563" s="57"/>
      <c r="JR563" s="57"/>
      <c r="JS563" s="57"/>
      <c r="JT563" s="57"/>
      <c r="JU563" s="57"/>
      <c r="JV563" s="57"/>
      <c r="JW563" s="57"/>
      <c r="JX563" s="57"/>
      <c r="JY563" s="57"/>
      <c r="JZ563" s="57"/>
      <c r="KA563" s="57"/>
      <c r="KB563" s="57"/>
      <c r="KC563" s="57"/>
      <c r="KD563" s="57"/>
      <c r="KE563" s="57"/>
      <c r="KF563" s="57"/>
      <c r="KG563" s="57"/>
      <c r="KH563" s="57"/>
      <c r="KI563" s="57"/>
      <c r="KJ563" s="57"/>
      <c r="KK563" s="57"/>
      <c r="KL563" s="57"/>
      <c r="KM563" s="57"/>
      <c r="KN563" s="57"/>
      <c r="KO563" s="57"/>
      <c r="KP563" s="57"/>
      <c r="KQ563" s="57"/>
      <c r="KR563" s="57"/>
      <c r="KS563" s="57"/>
      <c r="KT563" s="57"/>
      <c r="KU563" s="57"/>
      <c r="KV563" s="57"/>
      <c r="KW563" s="57"/>
      <c r="KX563" s="57"/>
      <c r="KY563" s="57"/>
      <c r="KZ563" s="57"/>
      <c r="LA563" s="57"/>
      <c r="LB563" s="57"/>
      <c r="LC563" s="57"/>
      <c r="LD563" s="57"/>
      <c r="LE563" s="57"/>
      <c r="LF563" s="57"/>
      <c r="LG563" s="57"/>
      <c r="LH563" s="57"/>
      <c r="LI563" s="57"/>
      <c r="LJ563" s="57"/>
      <c r="LK563" s="57"/>
      <c r="LL563" s="57"/>
      <c r="LM563" s="57"/>
      <c r="LN563" s="57"/>
      <c r="LO563" s="57"/>
      <c r="LP563" s="57"/>
      <c r="LQ563" s="57"/>
      <c r="LR563" s="57"/>
      <c r="LS563" s="57"/>
      <c r="LT563" s="57"/>
      <c r="LU563" s="57"/>
      <c r="LV563" s="57"/>
      <c r="LW563" s="57"/>
      <c r="LX563" s="57"/>
      <c r="LY563" s="57"/>
      <c r="LZ563" s="57"/>
      <c r="MA563" s="57"/>
      <c r="MB563" s="57"/>
      <c r="MC563" s="57"/>
      <c r="MD563" s="57"/>
      <c r="ME563" s="57"/>
      <c r="MF563" s="57"/>
      <c r="MG563" s="57"/>
      <c r="MH563" s="57"/>
      <c r="MI563" s="57"/>
      <c r="MJ563" s="57"/>
      <c r="MK563" s="57"/>
      <c r="ML563" s="57"/>
      <c r="MM563" s="57"/>
      <c r="MN563" s="57"/>
      <c r="MO563" s="57"/>
      <c r="MP563" s="57"/>
      <c r="MQ563" s="57"/>
      <c r="MR563" s="57"/>
      <c r="MS563" s="57"/>
      <c r="MT563" s="57"/>
      <c r="MU563" s="57"/>
      <c r="MV563" s="57"/>
      <c r="MW563" s="57"/>
      <c r="MX563" s="57"/>
      <c r="MY563" s="57"/>
      <c r="MZ563" s="57"/>
      <c r="NA563" s="57"/>
      <c r="NB563" s="57"/>
      <c r="NC563" s="57"/>
      <c r="ND563" s="57"/>
      <c r="NE563" s="57"/>
      <c r="NF563" s="57"/>
      <c r="NG563" s="57"/>
      <c r="NH563" s="57"/>
      <c r="NI563" s="57"/>
      <c r="NJ563" s="57"/>
      <c r="NK563" s="57"/>
      <c r="NL563" s="57"/>
      <c r="NM563" s="57"/>
      <c r="NN563" s="57"/>
      <c r="NO563" s="57"/>
      <c r="NP563" s="57"/>
      <c r="NQ563" s="57"/>
      <c r="NR563" s="57"/>
      <c r="NS563" s="57"/>
      <c r="NT563" s="57"/>
      <c r="NU563" s="57"/>
      <c r="NV563" s="57"/>
      <c r="NW563" s="57"/>
      <c r="NX563" s="57"/>
      <c r="NY563" s="57"/>
      <c r="NZ563" s="57"/>
      <c r="OA563" s="57"/>
      <c r="OB563" s="57"/>
      <c r="OC563" s="57"/>
      <c r="OD563" s="57"/>
      <c r="OE563" s="57"/>
      <c r="OF563" s="57"/>
      <c r="OG563" s="57"/>
      <c r="OH563" s="57"/>
      <c r="OI563" s="57"/>
      <c r="OJ563" s="57"/>
      <c r="OK563" s="57"/>
      <c r="OL563" s="57"/>
      <c r="OM563" s="57"/>
      <c r="ON563" s="57"/>
      <c r="OO563" s="57"/>
      <c r="OP563" s="57"/>
      <c r="OQ563" s="57"/>
      <c r="OR563" s="57"/>
      <c r="OS563" s="57"/>
      <c r="OT563" s="57"/>
      <c r="OU563" s="57"/>
      <c r="OV563" s="57"/>
      <c r="OW563" s="57"/>
      <c r="OX563" s="57"/>
      <c r="OY563" s="57"/>
      <c r="OZ563" s="57"/>
      <c r="PA563" s="57"/>
      <c r="PB563" s="57"/>
      <c r="PC563" s="57"/>
      <c r="PD563" s="57"/>
      <c r="PE563" s="57"/>
      <c r="PF563" s="57"/>
      <c r="PG563" s="57"/>
      <c r="PH563" s="57"/>
      <c r="PI563" s="57"/>
      <c r="PJ563" s="57"/>
      <c r="PK563" s="57"/>
      <c r="PL563" s="57"/>
      <c r="PM563" s="57"/>
      <c r="PN563" s="57"/>
      <c r="PO563" s="57"/>
      <c r="PP563" s="57"/>
      <c r="PQ563" s="57"/>
      <c r="PR563" s="57"/>
      <c r="PS563" s="57"/>
      <c r="PT563" s="57"/>
      <c r="PU563" s="57"/>
      <c r="PV563" s="57"/>
      <c r="PW563" s="57"/>
      <c r="PX563" s="57"/>
      <c r="PY563" s="57"/>
      <c r="PZ563" s="57"/>
      <c r="QA563" s="57"/>
      <c r="QB563" s="57"/>
      <c r="QC563" s="57"/>
      <c r="QD563" s="57"/>
      <c r="QE563" s="57"/>
      <c r="QF563" s="57"/>
      <c r="QG563" s="57"/>
      <c r="QH563" s="57"/>
      <c r="QI563" s="57"/>
      <c r="QJ563" s="57"/>
      <c r="QK563" s="57"/>
      <c r="QL563" s="57"/>
      <c r="QM563" s="57"/>
      <c r="QN563" s="57"/>
      <c r="QO563" s="57"/>
      <c r="QP563" s="57"/>
      <c r="QQ563" s="57"/>
      <c r="QR563" s="57"/>
      <c r="QS563" s="57"/>
      <c r="QT563" s="57"/>
      <c r="QU563" s="57"/>
      <c r="QV563" s="57"/>
      <c r="QW563" s="57"/>
      <c r="QX563" s="57"/>
      <c r="QY563" s="57"/>
      <c r="QZ563" s="57"/>
      <c r="RA563" s="57"/>
      <c r="RB563" s="57"/>
      <c r="RC563" s="57"/>
      <c r="RD563" s="57"/>
      <c r="RE563" s="57"/>
      <c r="RF563" s="57"/>
      <c r="RG563" s="57"/>
      <c r="RH563" s="57"/>
      <c r="RI563" s="57"/>
      <c r="RJ563" s="57"/>
      <c r="RK563" s="57"/>
      <c r="RL563" s="57"/>
      <c r="RM563" s="57"/>
      <c r="RN563" s="57"/>
      <c r="RO563" s="57"/>
      <c r="RP563" s="57"/>
      <c r="RQ563" s="57"/>
      <c r="RR563" s="57"/>
      <c r="RS563" s="57"/>
      <c r="RT563" s="57"/>
      <c r="RU563" s="57"/>
      <c r="RV563" s="57"/>
      <c r="RW563" s="57"/>
      <c r="RX563" s="57"/>
      <c r="RY563" s="57"/>
      <c r="RZ563" s="57"/>
      <c r="SA563" s="57"/>
      <c r="SB563" s="57"/>
      <c r="SC563" s="57"/>
      <c r="SD563" s="57"/>
      <c r="SE563" s="57"/>
      <c r="SF563" s="57"/>
      <c r="SG563" s="57"/>
      <c r="SH563" s="57"/>
      <c r="SI563" s="57"/>
      <c r="SJ563" s="57"/>
      <c r="SK563" s="57"/>
      <c r="SL563" s="57"/>
      <c r="SM563" s="57"/>
      <c r="SN563" s="57"/>
      <c r="SO563" s="57"/>
      <c r="SP563" s="57"/>
      <c r="SQ563" s="57"/>
      <c r="SR563" s="57"/>
      <c r="SS563" s="57"/>
      <c r="ST563" s="57"/>
      <c r="SU563" s="57"/>
      <c r="SV563" s="57"/>
      <c r="SW563" s="57"/>
      <c r="SX563" s="57"/>
      <c r="SY563" s="57"/>
      <c r="SZ563" s="57"/>
      <c r="TA563" s="57"/>
      <c r="TB563" s="57"/>
      <c r="TC563" s="57"/>
      <c r="TD563" s="57"/>
      <c r="TE563" s="57"/>
      <c r="TF563" s="57"/>
      <c r="TG563" s="57"/>
      <c r="TH563" s="57"/>
      <c r="TI563" s="57"/>
      <c r="TJ563" s="57"/>
      <c r="TK563" s="57"/>
      <c r="TL563" s="57"/>
      <c r="TM563" s="57"/>
      <c r="TN563" s="57"/>
      <c r="TO563" s="57"/>
      <c r="TP563" s="57"/>
      <c r="TQ563" s="57"/>
      <c r="TR563" s="57"/>
      <c r="TS563" s="57"/>
      <c r="TT563" s="57"/>
      <c r="TU563" s="57"/>
      <c r="TV563" s="57"/>
      <c r="TW563" s="57"/>
      <c r="TX563" s="57"/>
      <c r="TY563" s="57"/>
      <c r="TZ563" s="57"/>
      <c r="UA563" s="57"/>
      <c r="UB563" s="57"/>
      <c r="UC563" s="57"/>
      <c r="UD563" s="57"/>
      <c r="UE563" s="57"/>
      <c r="UF563" s="57"/>
      <c r="UG563" s="57"/>
      <c r="UH563" s="57"/>
      <c r="UI563" s="57"/>
      <c r="UJ563" s="57"/>
      <c r="UK563" s="57"/>
      <c r="UL563" s="57"/>
      <c r="UM563" s="57"/>
      <c r="UN563" s="57"/>
      <c r="UO563" s="57"/>
      <c r="UP563" s="57"/>
      <c r="UQ563" s="57"/>
      <c r="UR563" s="57"/>
      <c r="US563" s="57"/>
      <c r="UT563" s="57"/>
      <c r="UU563" s="57"/>
      <c r="UV563" s="57"/>
      <c r="UW563" s="57"/>
      <c r="UX563" s="57"/>
      <c r="UY563" s="57"/>
      <c r="UZ563" s="57"/>
      <c r="VA563" s="57"/>
      <c r="VB563" s="57"/>
      <c r="VC563" s="57"/>
      <c r="VD563" s="57"/>
      <c r="VE563" s="57"/>
      <c r="VF563" s="57"/>
      <c r="VG563" s="57"/>
      <c r="VH563" s="57"/>
      <c r="VI563" s="57"/>
      <c r="VJ563" s="57"/>
      <c r="VK563" s="57"/>
      <c r="VL563" s="57"/>
      <c r="VM563" s="57"/>
      <c r="VN563" s="57"/>
      <c r="VO563" s="57"/>
      <c r="VP563" s="57"/>
      <c r="VQ563" s="57"/>
      <c r="VR563" s="57"/>
      <c r="VS563" s="57"/>
      <c r="VT563" s="57"/>
      <c r="VU563" s="57"/>
      <c r="VV563" s="57"/>
      <c r="VW563" s="57"/>
      <c r="VX563" s="57"/>
      <c r="VY563" s="57"/>
      <c r="VZ563" s="57"/>
      <c r="WA563" s="57"/>
      <c r="WB563" s="57"/>
      <c r="WC563" s="57"/>
      <c r="WD563" s="57"/>
      <c r="WE563" s="57"/>
      <c r="WF563" s="57"/>
      <c r="WG563" s="57"/>
      <c r="WH563" s="57"/>
      <c r="WI563" s="57"/>
      <c r="WJ563" s="57"/>
      <c r="WK563" s="57"/>
      <c r="WL563" s="57"/>
      <c r="WM563" s="57"/>
      <c r="WN563" s="57"/>
      <c r="WO563" s="57"/>
      <c r="WP563" s="57"/>
      <c r="WQ563" s="57"/>
      <c r="WR563" s="57"/>
      <c r="WS563" s="57"/>
      <c r="WT563" s="57"/>
      <c r="WU563" s="57"/>
      <c r="WV563" s="57"/>
      <c r="WW563" s="57"/>
      <c r="WX563" s="57"/>
      <c r="WY563" s="57"/>
      <c r="WZ563" s="57"/>
      <c r="XA563" s="57"/>
      <c r="XB563" s="57"/>
      <c r="XC563" s="57"/>
      <c r="XD563" s="57"/>
      <c r="XE563" s="57"/>
      <c r="XF563" s="57"/>
      <c r="XG563" s="57"/>
      <c r="XH563" s="57"/>
      <c r="XI563" s="57"/>
      <c r="XJ563" s="57"/>
      <c r="XK563" s="57"/>
      <c r="XL563" s="57"/>
      <c r="XM563" s="57"/>
      <c r="XN563" s="57"/>
      <c r="XO563" s="57"/>
      <c r="XP563" s="57"/>
      <c r="XQ563" s="57"/>
      <c r="XR563" s="57"/>
      <c r="XS563" s="57"/>
      <c r="XT563" s="57"/>
      <c r="XU563" s="57"/>
      <c r="XV563" s="57"/>
      <c r="XW563" s="57"/>
    </row>
    <row r="564">
      <c r="AI564" s="57"/>
      <c r="BR564" s="57"/>
      <c r="DA564" s="57"/>
      <c r="EJ564" s="57"/>
      <c r="EK564" s="57"/>
      <c r="EL564" s="57"/>
      <c r="EM564" s="57"/>
      <c r="EN564" s="57"/>
      <c r="EO564" s="57"/>
      <c r="EP564" s="57"/>
      <c r="EQ564" s="57"/>
      <c r="ER564" s="57"/>
      <c r="ES564" s="57"/>
      <c r="ET564" s="57"/>
      <c r="EU564" s="57"/>
      <c r="EV564" s="57"/>
      <c r="EW564" s="57"/>
      <c r="EX564" s="57"/>
      <c r="EY564" s="57"/>
      <c r="EZ564" s="57"/>
      <c r="FA564" s="57"/>
      <c r="FB564" s="57"/>
      <c r="FC564" s="57"/>
      <c r="FD564" s="57"/>
      <c r="FE564" s="57"/>
      <c r="FF564" s="57"/>
      <c r="FG564" s="57"/>
      <c r="FH564" s="57"/>
      <c r="FI564" s="57"/>
      <c r="FJ564" s="57"/>
      <c r="FK564" s="57"/>
      <c r="FL564" s="57"/>
      <c r="FM564" s="57"/>
      <c r="FN564" s="57"/>
      <c r="FO564" s="57"/>
      <c r="FP564" s="57"/>
      <c r="FQ564" s="57"/>
      <c r="FR564" s="57"/>
      <c r="FS564" s="57"/>
      <c r="FT564" s="57"/>
      <c r="FU564" s="57"/>
      <c r="FV564" s="57"/>
      <c r="FW564" s="57"/>
      <c r="FX564" s="57"/>
      <c r="FY564" s="57"/>
      <c r="FZ564" s="57"/>
      <c r="GA564" s="57"/>
      <c r="GB564" s="57"/>
      <c r="GC564" s="57"/>
      <c r="GD564" s="57"/>
      <c r="GE564" s="57"/>
      <c r="GF564" s="57"/>
      <c r="GG564" s="57"/>
      <c r="GH564" s="57"/>
      <c r="GI564" s="57"/>
      <c r="GJ564" s="57"/>
      <c r="GK564" s="57"/>
      <c r="GL564" s="57"/>
      <c r="GM564" s="57"/>
      <c r="GN564" s="57"/>
      <c r="GO564" s="57"/>
      <c r="GP564" s="57"/>
      <c r="GQ564" s="57"/>
      <c r="GR564" s="57"/>
      <c r="GS564" s="57"/>
      <c r="GT564" s="57"/>
      <c r="GU564" s="57"/>
      <c r="GV564" s="57"/>
      <c r="GW564" s="57"/>
      <c r="GX564" s="57"/>
      <c r="GY564" s="57"/>
      <c r="GZ564" s="57"/>
      <c r="HA564" s="57"/>
      <c r="HB564" s="57"/>
      <c r="HC564" s="57"/>
      <c r="HD564" s="57"/>
      <c r="HE564" s="57"/>
      <c r="HF564" s="57"/>
      <c r="HG564" s="57"/>
      <c r="HH564" s="57"/>
      <c r="HI564" s="57"/>
      <c r="HJ564" s="57"/>
      <c r="HK564" s="57"/>
      <c r="HL564" s="57"/>
      <c r="HM564" s="57"/>
      <c r="HN564" s="57"/>
      <c r="HO564" s="57"/>
      <c r="HP564" s="57"/>
      <c r="HQ564" s="57"/>
      <c r="HR564" s="57"/>
      <c r="HS564" s="57"/>
      <c r="HT564" s="57"/>
      <c r="HU564" s="57"/>
      <c r="HV564" s="57"/>
      <c r="HW564" s="57"/>
      <c r="HX564" s="57"/>
      <c r="HY564" s="57"/>
      <c r="HZ564" s="57"/>
      <c r="IA564" s="57"/>
      <c r="IB564" s="57"/>
      <c r="IC564" s="57"/>
      <c r="ID564" s="57"/>
      <c r="IE564" s="57"/>
      <c r="IF564" s="57"/>
      <c r="IG564" s="57"/>
      <c r="IH564" s="57"/>
      <c r="II564" s="57"/>
      <c r="IJ564" s="57"/>
      <c r="IK564" s="57"/>
      <c r="IL564" s="57"/>
      <c r="IM564" s="57"/>
      <c r="IN564" s="57"/>
      <c r="IO564" s="57"/>
      <c r="IP564" s="57"/>
      <c r="IQ564" s="57"/>
      <c r="IR564" s="57"/>
      <c r="IS564" s="57"/>
      <c r="IT564" s="57"/>
      <c r="IU564" s="57"/>
      <c r="IV564" s="57"/>
      <c r="IW564" s="57"/>
      <c r="IX564" s="57"/>
      <c r="IY564" s="57"/>
      <c r="IZ564" s="57"/>
      <c r="JA564" s="57"/>
      <c r="JB564" s="57"/>
      <c r="JC564" s="57"/>
      <c r="JD564" s="57"/>
      <c r="JE564" s="57"/>
      <c r="JF564" s="57"/>
      <c r="JG564" s="57"/>
      <c r="JH564" s="57"/>
      <c r="JI564" s="57"/>
      <c r="JJ564" s="57"/>
      <c r="JK564" s="57"/>
      <c r="JL564" s="57"/>
      <c r="JM564" s="57"/>
      <c r="JN564" s="57"/>
      <c r="JO564" s="57"/>
      <c r="JP564" s="57"/>
      <c r="JQ564" s="57"/>
      <c r="JR564" s="57"/>
      <c r="JS564" s="57"/>
      <c r="JT564" s="57"/>
      <c r="JU564" s="57"/>
      <c r="JV564" s="57"/>
      <c r="JW564" s="57"/>
      <c r="JX564" s="57"/>
      <c r="JY564" s="57"/>
      <c r="JZ564" s="57"/>
      <c r="KA564" s="57"/>
      <c r="KB564" s="57"/>
      <c r="KC564" s="57"/>
      <c r="KD564" s="57"/>
      <c r="KE564" s="57"/>
      <c r="KF564" s="57"/>
      <c r="KG564" s="57"/>
      <c r="KH564" s="57"/>
      <c r="KI564" s="57"/>
      <c r="KJ564" s="57"/>
      <c r="KK564" s="57"/>
      <c r="KL564" s="57"/>
      <c r="KM564" s="57"/>
      <c r="KN564" s="57"/>
      <c r="KO564" s="57"/>
      <c r="KP564" s="57"/>
      <c r="KQ564" s="57"/>
      <c r="KR564" s="57"/>
      <c r="KS564" s="57"/>
      <c r="KT564" s="57"/>
      <c r="KU564" s="57"/>
      <c r="KV564" s="57"/>
      <c r="KW564" s="57"/>
      <c r="KX564" s="57"/>
      <c r="KY564" s="57"/>
      <c r="KZ564" s="57"/>
      <c r="LA564" s="57"/>
      <c r="LB564" s="57"/>
      <c r="LC564" s="57"/>
      <c r="LD564" s="57"/>
      <c r="LE564" s="57"/>
      <c r="LF564" s="57"/>
      <c r="LG564" s="57"/>
      <c r="LH564" s="57"/>
      <c r="LI564" s="57"/>
      <c r="LJ564" s="57"/>
      <c r="LK564" s="57"/>
      <c r="LL564" s="57"/>
      <c r="LM564" s="57"/>
      <c r="LN564" s="57"/>
      <c r="LO564" s="57"/>
      <c r="LP564" s="57"/>
      <c r="LQ564" s="57"/>
      <c r="LR564" s="57"/>
      <c r="LS564" s="57"/>
      <c r="LT564" s="57"/>
      <c r="LU564" s="57"/>
      <c r="LV564" s="57"/>
      <c r="LW564" s="57"/>
      <c r="LX564" s="57"/>
      <c r="LY564" s="57"/>
      <c r="LZ564" s="57"/>
      <c r="MA564" s="57"/>
      <c r="MB564" s="57"/>
      <c r="MC564" s="57"/>
      <c r="MD564" s="57"/>
      <c r="ME564" s="57"/>
      <c r="MF564" s="57"/>
      <c r="MG564" s="57"/>
      <c r="MH564" s="57"/>
      <c r="MI564" s="57"/>
      <c r="MJ564" s="57"/>
      <c r="MK564" s="57"/>
      <c r="ML564" s="57"/>
      <c r="MM564" s="57"/>
      <c r="MN564" s="57"/>
      <c r="MO564" s="57"/>
      <c r="MP564" s="57"/>
      <c r="MQ564" s="57"/>
      <c r="MR564" s="57"/>
      <c r="MS564" s="57"/>
      <c r="MT564" s="57"/>
      <c r="MU564" s="57"/>
      <c r="MV564" s="57"/>
      <c r="MW564" s="57"/>
      <c r="MX564" s="57"/>
      <c r="MY564" s="57"/>
      <c r="MZ564" s="57"/>
      <c r="NA564" s="57"/>
      <c r="NB564" s="57"/>
      <c r="NC564" s="57"/>
      <c r="ND564" s="57"/>
      <c r="NE564" s="57"/>
      <c r="NF564" s="57"/>
      <c r="NG564" s="57"/>
      <c r="NH564" s="57"/>
      <c r="NI564" s="57"/>
      <c r="NJ564" s="57"/>
      <c r="NK564" s="57"/>
      <c r="NL564" s="57"/>
      <c r="NM564" s="57"/>
      <c r="NN564" s="57"/>
      <c r="NO564" s="57"/>
      <c r="NP564" s="57"/>
      <c r="NQ564" s="57"/>
      <c r="NR564" s="57"/>
      <c r="NS564" s="57"/>
      <c r="NT564" s="57"/>
      <c r="NU564" s="57"/>
      <c r="NV564" s="57"/>
      <c r="NW564" s="57"/>
      <c r="NX564" s="57"/>
      <c r="NY564" s="57"/>
      <c r="NZ564" s="57"/>
      <c r="OA564" s="57"/>
      <c r="OB564" s="57"/>
      <c r="OC564" s="57"/>
      <c r="OD564" s="57"/>
      <c r="OE564" s="57"/>
      <c r="OF564" s="57"/>
      <c r="OG564" s="57"/>
      <c r="OH564" s="57"/>
      <c r="OI564" s="57"/>
      <c r="OJ564" s="57"/>
      <c r="OK564" s="57"/>
      <c r="OL564" s="57"/>
      <c r="OM564" s="57"/>
      <c r="ON564" s="57"/>
      <c r="OO564" s="57"/>
      <c r="OP564" s="57"/>
      <c r="OQ564" s="57"/>
      <c r="OR564" s="57"/>
      <c r="OS564" s="57"/>
      <c r="OT564" s="57"/>
      <c r="OU564" s="57"/>
      <c r="OV564" s="57"/>
      <c r="OW564" s="57"/>
      <c r="OX564" s="57"/>
      <c r="OY564" s="57"/>
      <c r="OZ564" s="57"/>
      <c r="PA564" s="57"/>
      <c r="PB564" s="57"/>
      <c r="PC564" s="57"/>
      <c r="PD564" s="57"/>
      <c r="PE564" s="57"/>
      <c r="PF564" s="57"/>
      <c r="PG564" s="57"/>
      <c r="PH564" s="57"/>
      <c r="PI564" s="57"/>
      <c r="PJ564" s="57"/>
      <c r="PK564" s="57"/>
      <c r="PL564" s="57"/>
      <c r="PM564" s="57"/>
      <c r="PN564" s="57"/>
      <c r="PO564" s="57"/>
      <c r="PP564" s="57"/>
      <c r="PQ564" s="57"/>
      <c r="PR564" s="57"/>
      <c r="PS564" s="57"/>
      <c r="PT564" s="57"/>
      <c r="PU564" s="57"/>
      <c r="PV564" s="57"/>
      <c r="PW564" s="57"/>
      <c r="PX564" s="57"/>
      <c r="PY564" s="57"/>
      <c r="PZ564" s="57"/>
      <c r="QA564" s="57"/>
      <c r="QB564" s="57"/>
      <c r="QC564" s="57"/>
      <c r="QD564" s="57"/>
      <c r="QE564" s="57"/>
      <c r="QF564" s="57"/>
      <c r="QG564" s="57"/>
      <c r="QH564" s="57"/>
      <c r="QI564" s="57"/>
      <c r="QJ564" s="57"/>
      <c r="QK564" s="57"/>
      <c r="QL564" s="57"/>
      <c r="QM564" s="57"/>
      <c r="QN564" s="57"/>
      <c r="QO564" s="57"/>
      <c r="QP564" s="57"/>
      <c r="QQ564" s="57"/>
      <c r="QR564" s="57"/>
      <c r="QS564" s="57"/>
      <c r="QT564" s="57"/>
      <c r="QU564" s="57"/>
      <c r="QV564" s="57"/>
      <c r="QW564" s="57"/>
      <c r="QX564" s="57"/>
      <c r="QY564" s="57"/>
      <c r="QZ564" s="57"/>
      <c r="RA564" s="57"/>
      <c r="RB564" s="57"/>
      <c r="RC564" s="57"/>
      <c r="RD564" s="57"/>
      <c r="RE564" s="57"/>
      <c r="RF564" s="57"/>
      <c r="RG564" s="57"/>
      <c r="RH564" s="57"/>
      <c r="RI564" s="57"/>
      <c r="RJ564" s="57"/>
      <c r="RK564" s="57"/>
      <c r="RL564" s="57"/>
      <c r="RM564" s="57"/>
      <c r="RN564" s="57"/>
      <c r="RO564" s="57"/>
      <c r="RP564" s="57"/>
      <c r="RQ564" s="57"/>
      <c r="RR564" s="57"/>
      <c r="RS564" s="57"/>
      <c r="RT564" s="57"/>
      <c r="RU564" s="57"/>
      <c r="RV564" s="57"/>
      <c r="RW564" s="57"/>
      <c r="RX564" s="57"/>
      <c r="RY564" s="57"/>
      <c r="RZ564" s="57"/>
      <c r="SA564" s="57"/>
      <c r="SB564" s="57"/>
      <c r="SC564" s="57"/>
      <c r="SD564" s="57"/>
      <c r="SE564" s="57"/>
      <c r="SF564" s="57"/>
      <c r="SG564" s="57"/>
      <c r="SH564" s="57"/>
      <c r="SI564" s="57"/>
      <c r="SJ564" s="57"/>
      <c r="SK564" s="57"/>
      <c r="SL564" s="57"/>
      <c r="SM564" s="57"/>
      <c r="SN564" s="57"/>
      <c r="SO564" s="57"/>
      <c r="SP564" s="57"/>
      <c r="SQ564" s="57"/>
      <c r="SR564" s="57"/>
      <c r="SS564" s="57"/>
      <c r="ST564" s="57"/>
      <c r="SU564" s="57"/>
      <c r="SV564" s="57"/>
      <c r="SW564" s="57"/>
      <c r="SX564" s="57"/>
      <c r="SY564" s="57"/>
      <c r="SZ564" s="57"/>
      <c r="TA564" s="57"/>
      <c r="TB564" s="57"/>
      <c r="TC564" s="57"/>
      <c r="TD564" s="57"/>
      <c r="TE564" s="57"/>
      <c r="TF564" s="57"/>
      <c r="TG564" s="57"/>
      <c r="TH564" s="57"/>
      <c r="TI564" s="57"/>
      <c r="TJ564" s="57"/>
      <c r="TK564" s="57"/>
      <c r="TL564" s="57"/>
      <c r="TM564" s="57"/>
      <c r="TN564" s="57"/>
      <c r="TO564" s="57"/>
      <c r="TP564" s="57"/>
      <c r="TQ564" s="57"/>
      <c r="TR564" s="57"/>
      <c r="TS564" s="57"/>
      <c r="TT564" s="57"/>
      <c r="TU564" s="57"/>
      <c r="TV564" s="57"/>
      <c r="TW564" s="57"/>
      <c r="TX564" s="57"/>
      <c r="TY564" s="57"/>
      <c r="TZ564" s="57"/>
      <c r="UA564" s="57"/>
      <c r="UB564" s="57"/>
      <c r="UC564" s="57"/>
      <c r="UD564" s="57"/>
      <c r="UE564" s="57"/>
      <c r="UF564" s="57"/>
      <c r="UG564" s="57"/>
      <c r="UH564" s="57"/>
      <c r="UI564" s="57"/>
      <c r="UJ564" s="57"/>
      <c r="UK564" s="57"/>
      <c r="UL564" s="57"/>
      <c r="UM564" s="57"/>
      <c r="UN564" s="57"/>
      <c r="UO564" s="57"/>
      <c r="UP564" s="57"/>
      <c r="UQ564" s="57"/>
      <c r="UR564" s="57"/>
      <c r="US564" s="57"/>
      <c r="UT564" s="57"/>
      <c r="UU564" s="57"/>
      <c r="UV564" s="57"/>
      <c r="UW564" s="57"/>
      <c r="UX564" s="57"/>
      <c r="UY564" s="57"/>
      <c r="UZ564" s="57"/>
      <c r="VA564" s="57"/>
      <c r="VB564" s="57"/>
      <c r="VC564" s="57"/>
      <c r="VD564" s="57"/>
      <c r="VE564" s="57"/>
      <c r="VF564" s="57"/>
      <c r="VG564" s="57"/>
      <c r="VH564" s="57"/>
      <c r="VI564" s="57"/>
      <c r="VJ564" s="57"/>
      <c r="VK564" s="57"/>
      <c r="VL564" s="57"/>
      <c r="VM564" s="57"/>
      <c r="VN564" s="57"/>
      <c r="VO564" s="57"/>
      <c r="VP564" s="57"/>
      <c r="VQ564" s="57"/>
      <c r="VR564" s="57"/>
      <c r="VS564" s="57"/>
      <c r="VT564" s="57"/>
      <c r="VU564" s="57"/>
      <c r="VV564" s="57"/>
      <c r="VW564" s="57"/>
      <c r="VX564" s="57"/>
      <c r="VY564" s="57"/>
      <c r="VZ564" s="57"/>
      <c r="WA564" s="57"/>
      <c r="WB564" s="57"/>
      <c r="WC564" s="57"/>
      <c r="WD564" s="57"/>
      <c r="WE564" s="57"/>
      <c r="WF564" s="57"/>
      <c r="WG564" s="57"/>
      <c r="WH564" s="57"/>
      <c r="WI564" s="57"/>
      <c r="WJ564" s="57"/>
      <c r="WK564" s="57"/>
      <c r="WL564" s="57"/>
      <c r="WM564" s="57"/>
      <c r="WN564" s="57"/>
      <c r="WO564" s="57"/>
      <c r="WP564" s="57"/>
      <c r="WQ564" s="57"/>
      <c r="WR564" s="57"/>
      <c r="WS564" s="57"/>
      <c r="WT564" s="57"/>
      <c r="WU564" s="57"/>
      <c r="WV564" s="57"/>
      <c r="WW564" s="57"/>
      <c r="WX564" s="57"/>
      <c r="WY564" s="57"/>
      <c r="WZ564" s="57"/>
      <c r="XA564" s="57"/>
      <c r="XB564" s="57"/>
      <c r="XC564" s="57"/>
      <c r="XD564" s="57"/>
      <c r="XE564" s="57"/>
      <c r="XF564" s="57"/>
      <c r="XG564" s="57"/>
      <c r="XH564" s="57"/>
      <c r="XI564" s="57"/>
      <c r="XJ564" s="57"/>
      <c r="XK564" s="57"/>
      <c r="XL564" s="57"/>
      <c r="XM564" s="57"/>
      <c r="XN564" s="57"/>
      <c r="XO564" s="57"/>
      <c r="XP564" s="57"/>
      <c r="XQ564" s="57"/>
      <c r="XR564" s="57"/>
      <c r="XS564" s="57"/>
      <c r="XT564" s="57"/>
      <c r="XU564" s="57"/>
      <c r="XV564" s="57"/>
      <c r="XW564" s="57"/>
    </row>
    <row r="565">
      <c r="AI565" s="57"/>
      <c r="BR565" s="57"/>
      <c r="DA565" s="57"/>
      <c r="EJ565" s="57"/>
      <c r="EK565" s="57"/>
      <c r="EL565" s="57"/>
      <c r="EM565" s="57"/>
      <c r="EN565" s="57"/>
      <c r="EO565" s="57"/>
      <c r="EP565" s="57"/>
      <c r="EQ565" s="57"/>
      <c r="ER565" s="57"/>
      <c r="ES565" s="57"/>
      <c r="ET565" s="57"/>
      <c r="EU565" s="57"/>
      <c r="EV565" s="57"/>
      <c r="EW565" s="57"/>
      <c r="EX565" s="57"/>
      <c r="EY565" s="57"/>
      <c r="EZ565" s="57"/>
      <c r="FA565" s="57"/>
      <c r="FB565" s="57"/>
      <c r="FC565" s="57"/>
      <c r="FD565" s="57"/>
      <c r="FE565" s="57"/>
      <c r="FF565" s="57"/>
      <c r="FG565" s="57"/>
      <c r="FH565" s="57"/>
      <c r="FI565" s="57"/>
      <c r="FJ565" s="57"/>
      <c r="FK565" s="57"/>
      <c r="FL565" s="57"/>
      <c r="FM565" s="57"/>
      <c r="FN565" s="57"/>
      <c r="FO565" s="57"/>
      <c r="FP565" s="57"/>
      <c r="FQ565" s="57"/>
      <c r="FR565" s="57"/>
      <c r="FS565" s="57"/>
      <c r="FT565" s="57"/>
      <c r="FU565" s="57"/>
      <c r="FV565" s="57"/>
      <c r="FW565" s="57"/>
      <c r="FX565" s="57"/>
      <c r="FY565" s="57"/>
      <c r="FZ565" s="57"/>
      <c r="GA565" s="57"/>
      <c r="GB565" s="57"/>
      <c r="GC565" s="57"/>
      <c r="GD565" s="57"/>
      <c r="GE565" s="57"/>
      <c r="GF565" s="57"/>
      <c r="GG565" s="57"/>
      <c r="GH565" s="57"/>
      <c r="GI565" s="57"/>
      <c r="GJ565" s="57"/>
      <c r="GK565" s="57"/>
      <c r="GL565" s="57"/>
      <c r="GM565" s="57"/>
      <c r="GN565" s="57"/>
      <c r="GO565" s="57"/>
      <c r="GP565" s="57"/>
      <c r="GQ565" s="57"/>
      <c r="GR565" s="57"/>
      <c r="GS565" s="57"/>
      <c r="GT565" s="57"/>
      <c r="GU565" s="57"/>
      <c r="GV565" s="57"/>
      <c r="GW565" s="57"/>
      <c r="GX565" s="57"/>
      <c r="GY565" s="57"/>
      <c r="GZ565" s="57"/>
      <c r="HA565" s="57"/>
      <c r="HB565" s="57"/>
      <c r="HC565" s="57"/>
      <c r="HD565" s="57"/>
      <c r="HE565" s="57"/>
      <c r="HF565" s="57"/>
      <c r="HG565" s="57"/>
      <c r="HH565" s="57"/>
      <c r="HI565" s="57"/>
      <c r="HJ565" s="57"/>
      <c r="HK565" s="57"/>
      <c r="HL565" s="57"/>
      <c r="HM565" s="57"/>
      <c r="HN565" s="57"/>
      <c r="HO565" s="57"/>
      <c r="HP565" s="57"/>
      <c r="HQ565" s="57"/>
      <c r="HR565" s="57"/>
      <c r="HS565" s="57"/>
      <c r="HT565" s="57"/>
      <c r="HU565" s="57"/>
      <c r="HV565" s="57"/>
      <c r="HW565" s="57"/>
      <c r="HX565" s="57"/>
      <c r="HY565" s="57"/>
      <c r="HZ565" s="57"/>
      <c r="IA565" s="57"/>
      <c r="IB565" s="57"/>
      <c r="IC565" s="57"/>
      <c r="ID565" s="57"/>
      <c r="IE565" s="57"/>
      <c r="IF565" s="57"/>
      <c r="IG565" s="57"/>
      <c r="IH565" s="57"/>
      <c r="II565" s="57"/>
      <c r="IJ565" s="57"/>
      <c r="IK565" s="57"/>
      <c r="IL565" s="57"/>
      <c r="IM565" s="57"/>
      <c r="IN565" s="57"/>
      <c r="IO565" s="57"/>
      <c r="IP565" s="57"/>
      <c r="IQ565" s="57"/>
      <c r="IR565" s="57"/>
      <c r="IS565" s="57"/>
      <c r="IT565" s="57"/>
      <c r="IU565" s="57"/>
      <c r="IV565" s="57"/>
      <c r="IW565" s="57"/>
      <c r="IX565" s="57"/>
      <c r="IY565" s="57"/>
      <c r="IZ565" s="57"/>
      <c r="JA565" s="57"/>
      <c r="JB565" s="57"/>
      <c r="JC565" s="57"/>
      <c r="JD565" s="57"/>
      <c r="JE565" s="57"/>
      <c r="JF565" s="57"/>
      <c r="JG565" s="57"/>
      <c r="JH565" s="57"/>
      <c r="JI565" s="57"/>
      <c r="JJ565" s="57"/>
      <c r="JK565" s="57"/>
      <c r="JL565" s="57"/>
      <c r="JM565" s="57"/>
      <c r="JN565" s="57"/>
      <c r="JO565" s="57"/>
      <c r="JP565" s="57"/>
      <c r="JQ565" s="57"/>
      <c r="JR565" s="57"/>
      <c r="JS565" s="57"/>
      <c r="JT565" s="57"/>
      <c r="JU565" s="57"/>
      <c r="JV565" s="57"/>
      <c r="JW565" s="57"/>
      <c r="JX565" s="57"/>
      <c r="JY565" s="57"/>
      <c r="JZ565" s="57"/>
      <c r="KA565" s="57"/>
      <c r="KB565" s="57"/>
      <c r="KC565" s="57"/>
      <c r="KD565" s="57"/>
      <c r="KE565" s="57"/>
      <c r="KF565" s="57"/>
      <c r="KG565" s="57"/>
      <c r="KH565" s="57"/>
      <c r="KI565" s="57"/>
      <c r="KJ565" s="57"/>
      <c r="KK565" s="57"/>
      <c r="KL565" s="57"/>
      <c r="KM565" s="57"/>
      <c r="KN565" s="57"/>
      <c r="KO565" s="57"/>
      <c r="KP565" s="57"/>
      <c r="KQ565" s="57"/>
      <c r="KR565" s="57"/>
      <c r="KS565" s="57"/>
      <c r="KT565" s="57"/>
      <c r="KU565" s="57"/>
      <c r="KV565" s="57"/>
      <c r="KW565" s="57"/>
      <c r="KX565" s="57"/>
      <c r="KY565" s="57"/>
      <c r="KZ565" s="57"/>
      <c r="LA565" s="57"/>
      <c r="LB565" s="57"/>
      <c r="LC565" s="57"/>
      <c r="LD565" s="57"/>
      <c r="LE565" s="57"/>
      <c r="LF565" s="57"/>
      <c r="LG565" s="57"/>
      <c r="LH565" s="57"/>
      <c r="LI565" s="57"/>
      <c r="LJ565" s="57"/>
      <c r="LK565" s="57"/>
      <c r="LL565" s="57"/>
      <c r="LM565" s="57"/>
      <c r="LN565" s="57"/>
      <c r="LO565" s="57"/>
      <c r="LP565" s="57"/>
      <c r="LQ565" s="57"/>
      <c r="LR565" s="57"/>
      <c r="LS565" s="57"/>
      <c r="LT565" s="57"/>
      <c r="LU565" s="57"/>
      <c r="LV565" s="57"/>
      <c r="LW565" s="57"/>
      <c r="LX565" s="57"/>
      <c r="LY565" s="57"/>
      <c r="LZ565" s="57"/>
      <c r="MA565" s="57"/>
      <c r="MB565" s="57"/>
      <c r="MC565" s="57"/>
      <c r="MD565" s="57"/>
      <c r="ME565" s="57"/>
      <c r="MF565" s="57"/>
      <c r="MG565" s="57"/>
      <c r="MH565" s="57"/>
      <c r="MI565" s="57"/>
      <c r="MJ565" s="57"/>
      <c r="MK565" s="57"/>
      <c r="ML565" s="57"/>
      <c r="MM565" s="57"/>
      <c r="MN565" s="57"/>
      <c r="MO565" s="57"/>
      <c r="MP565" s="57"/>
      <c r="MQ565" s="57"/>
      <c r="MR565" s="57"/>
      <c r="MS565" s="57"/>
      <c r="MT565" s="57"/>
      <c r="MU565" s="57"/>
      <c r="MV565" s="57"/>
      <c r="MW565" s="57"/>
      <c r="MX565" s="57"/>
      <c r="MY565" s="57"/>
      <c r="MZ565" s="57"/>
      <c r="NA565" s="57"/>
      <c r="NB565" s="57"/>
      <c r="NC565" s="57"/>
      <c r="ND565" s="57"/>
      <c r="NE565" s="57"/>
      <c r="NF565" s="57"/>
      <c r="NG565" s="57"/>
      <c r="NH565" s="57"/>
      <c r="NI565" s="57"/>
      <c r="NJ565" s="57"/>
      <c r="NK565" s="57"/>
      <c r="NL565" s="57"/>
      <c r="NM565" s="57"/>
      <c r="NN565" s="57"/>
      <c r="NO565" s="57"/>
      <c r="NP565" s="57"/>
      <c r="NQ565" s="57"/>
      <c r="NR565" s="57"/>
      <c r="NS565" s="57"/>
      <c r="NT565" s="57"/>
      <c r="NU565" s="57"/>
      <c r="NV565" s="57"/>
      <c r="NW565" s="57"/>
      <c r="NX565" s="57"/>
      <c r="NY565" s="57"/>
      <c r="NZ565" s="57"/>
      <c r="OA565" s="57"/>
      <c r="OB565" s="57"/>
      <c r="OC565" s="57"/>
      <c r="OD565" s="57"/>
      <c r="OE565" s="57"/>
      <c r="OF565" s="57"/>
      <c r="OG565" s="57"/>
      <c r="OH565" s="57"/>
      <c r="OI565" s="57"/>
      <c r="OJ565" s="57"/>
      <c r="OK565" s="57"/>
      <c r="OL565" s="57"/>
      <c r="OM565" s="57"/>
      <c r="ON565" s="57"/>
      <c r="OO565" s="57"/>
      <c r="OP565" s="57"/>
      <c r="OQ565" s="57"/>
      <c r="OR565" s="57"/>
      <c r="OS565" s="57"/>
      <c r="OT565" s="57"/>
      <c r="OU565" s="57"/>
      <c r="OV565" s="57"/>
      <c r="OW565" s="57"/>
      <c r="OX565" s="57"/>
      <c r="OY565" s="57"/>
      <c r="OZ565" s="57"/>
      <c r="PA565" s="57"/>
      <c r="PB565" s="57"/>
      <c r="PC565" s="57"/>
      <c r="PD565" s="57"/>
      <c r="PE565" s="57"/>
      <c r="PF565" s="57"/>
      <c r="PG565" s="57"/>
      <c r="PH565" s="57"/>
      <c r="PI565" s="57"/>
      <c r="PJ565" s="57"/>
      <c r="PK565" s="57"/>
      <c r="PL565" s="57"/>
      <c r="PM565" s="57"/>
      <c r="PN565" s="57"/>
      <c r="PO565" s="57"/>
      <c r="PP565" s="57"/>
      <c r="PQ565" s="57"/>
      <c r="PR565" s="57"/>
      <c r="PS565" s="57"/>
      <c r="PT565" s="57"/>
      <c r="PU565" s="57"/>
      <c r="PV565" s="57"/>
      <c r="PW565" s="57"/>
      <c r="PX565" s="57"/>
      <c r="PY565" s="57"/>
      <c r="PZ565" s="57"/>
      <c r="QA565" s="57"/>
      <c r="QB565" s="57"/>
      <c r="QC565" s="57"/>
      <c r="QD565" s="57"/>
      <c r="QE565" s="57"/>
      <c r="QF565" s="57"/>
      <c r="QG565" s="57"/>
      <c r="QH565" s="57"/>
      <c r="QI565" s="57"/>
      <c r="QJ565" s="57"/>
      <c r="QK565" s="57"/>
      <c r="QL565" s="57"/>
      <c r="QM565" s="57"/>
      <c r="QN565" s="57"/>
      <c r="QO565" s="57"/>
      <c r="QP565" s="57"/>
      <c r="QQ565" s="57"/>
      <c r="QR565" s="57"/>
      <c r="QS565" s="57"/>
      <c r="QT565" s="57"/>
      <c r="QU565" s="57"/>
      <c r="QV565" s="57"/>
      <c r="QW565" s="57"/>
      <c r="QX565" s="57"/>
      <c r="QY565" s="57"/>
      <c r="QZ565" s="57"/>
      <c r="RA565" s="57"/>
      <c r="RB565" s="57"/>
      <c r="RC565" s="57"/>
      <c r="RD565" s="57"/>
      <c r="RE565" s="57"/>
      <c r="RF565" s="57"/>
      <c r="RG565" s="57"/>
      <c r="RH565" s="57"/>
      <c r="RI565" s="57"/>
      <c r="RJ565" s="57"/>
      <c r="RK565" s="57"/>
      <c r="RL565" s="57"/>
      <c r="RM565" s="57"/>
      <c r="RN565" s="57"/>
      <c r="RO565" s="57"/>
      <c r="RP565" s="57"/>
      <c r="RQ565" s="57"/>
      <c r="RR565" s="57"/>
      <c r="RS565" s="57"/>
      <c r="RT565" s="57"/>
      <c r="RU565" s="57"/>
      <c r="RV565" s="57"/>
      <c r="RW565" s="57"/>
      <c r="RX565" s="57"/>
      <c r="RY565" s="57"/>
      <c r="RZ565" s="57"/>
      <c r="SA565" s="57"/>
      <c r="SB565" s="57"/>
      <c r="SC565" s="57"/>
      <c r="SD565" s="57"/>
      <c r="SE565" s="57"/>
      <c r="SF565" s="57"/>
      <c r="SG565" s="57"/>
      <c r="SH565" s="57"/>
      <c r="SI565" s="57"/>
      <c r="SJ565" s="57"/>
      <c r="SK565" s="57"/>
      <c r="SL565" s="57"/>
      <c r="SM565" s="57"/>
      <c r="SN565" s="57"/>
      <c r="SO565" s="57"/>
      <c r="SP565" s="57"/>
      <c r="SQ565" s="57"/>
      <c r="SR565" s="57"/>
      <c r="SS565" s="57"/>
      <c r="ST565" s="57"/>
      <c r="SU565" s="57"/>
      <c r="SV565" s="57"/>
      <c r="SW565" s="57"/>
      <c r="SX565" s="57"/>
      <c r="SY565" s="57"/>
      <c r="SZ565" s="57"/>
      <c r="TA565" s="57"/>
      <c r="TB565" s="57"/>
      <c r="TC565" s="57"/>
      <c r="TD565" s="57"/>
      <c r="TE565" s="57"/>
      <c r="TF565" s="57"/>
      <c r="TG565" s="57"/>
      <c r="TH565" s="57"/>
      <c r="TI565" s="57"/>
      <c r="TJ565" s="57"/>
      <c r="TK565" s="57"/>
      <c r="TL565" s="57"/>
      <c r="TM565" s="57"/>
      <c r="TN565" s="57"/>
      <c r="TO565" s="57"/>
      <c r="TP565" s="57"/>
      <c r="TQ565" s="57"/>
      <c r="TR565" s="57"/>
      <c r="TS565" s="57"/>
      <c r="TT565" s="57"/>
      <c r="TU565" s="57"/>
      <c r="TV565" s="57"/>
      <c r="TW565" s="57"/>
      <c r="TX565" s="57"/>
      <c r="TY565" s="57"/>
      <c r="TZ565" s="57"/>
      <c r="UA565" s="57"/>
      <c r="UB565" s="57"/>
      <c r="UC565" s="57"/>
      <c r="UD565" s="57"/>
      <c r="UE565" s="57"/>
      <c r="UF565" s="57"/>
      <c r="UG565" s="57"/>
      <c r="UH565" s="57"/>
      <c r="UI565" s="57"/>
      <c r="UJ565" s="57"/>
      <c r="UK565" s="57"/>
      <c r="UL565" s="57"/>
      <c r="UM565" s="57"/>
      <c r="UN565" s="57"/>
      <c r="UO565" s="57"/>
      <c r="UP565" s="57"/>
      <c r="UQ565" s="57"/>
      <c r="UR565" s="57"/>
      <c r="US565" s="57"/>
      <c r="UT565" s="57"/>
      <c r="UU565" s="57"/>
      <c r="UV565" s="57"/>
      <c r="UW565" s="57"/>
      <c r="UX565" s="57"/>
      <c r="UY565" s="57"/>
      <c r="UZ565" s="57"/>
      <c r="VA565" s="57"/>
      <c r="VB565" s="57"/>
      <c r="VC565" s="57"/>
      <c r="VD565" s="57"/>
      <c r="VE565" s="57"/>
      <c r="VF565" s="57"/>
      <c r="VG565" s="57"/>
      <c r="VH565" s="57"/>
      <c r="VI565" s="57"/>
      <c r="VJ565" s="57"/>
      <c r="VK565" s="57"/>
      <c r="VL565" s="57"/>
      <c r="VM565" s="57"/>
      <c r="VN565" s="57"/>
      <c r="VO565" s="57"/>
      <c r="VP565" s="57"/>
      <c r="VQ565" s="57"/>
      <c r="VR565" s="57"/>
      <c r="VS565" s="57"/>
      <c r="VT565" s="57"/>
      <c r="VU565" s="57"/>
      <c r="VV565" s="57"/>
      <c r="VW565" s="57"/>
      <c r="VX565" s="57"/>
      <c r="VY565" s="57"/>
      <c r="VZ565" s="57"/>
      <c r="WA565" s="57"/>
      <c r="WB565" s="57"/>
      <c r="WC565" s="57"/>
      <c r="WD565" s="57"/>
      <c r="WE565" s="57"/>
      <c r="WF565" s="57"/>
      <c r="WG565" s="57"/>
      <c r="WH565" s="57"/>
      <c r="WI565" s="57"/>
      <c r="WJ565" s="57"/>
      <c r="WK565" s="57"/>
      <c r="WL565" s="57"/>
      <c r="WM565" s="57"/>
      <c r="WN565" s="57"/>
      <c r="WO565" s="57"/>
      <c r="WP565" s="57"/>
      <c r="WQ565" s="57"/>
      <c r="WR565" s="57"/>
      <c r="WS565" s="57"/>
      <c r="WT565" s="57"/>
      <c r="WU565" s="57"/>
      <c r="WV565" s="57"/>
      <c r="WW565" s="57"/>
      <c r="WX565" s="57"/>
      <c r="WY565" s="57"/>
      <c r="WZ565" s="57"/>
      <c r="XA565" s="57"/>
      <c r="XB565" s="57"/>
      <c r="XC565" s="57"/>
      <c r="XD565" s="57"/>
      <c r="XE565" s="57"/>
      <c r="XF565" s="57"/>
      <c r="XG565" s="57"/>
      <c r="XH565" s="57"/>
      <c r="XI565" s="57"/>
      <c r="XJ565" s="57"/>
      <c r="XK565" s="57"/>
      <c r="XL565" s="57"/>
      <c r="XM565" s="57"/>
      <c r="XN565" s="57"/>
      <c r="XO565" s="57"/>
      <c r="XP565" s="57"/>
      <c r="XQ565" s="57"/>
      <c r="XR565" s="57"/>
      <c r="XS565" s="57"/>
      <c r="XT565" s="57"/>
      <c r="XU565" s="57"/>
      <c r="XV565" s="57"/>
      <c r="XW565" s="57"/>
    </row>
    <row r="566">
      <c r="AI566" s="57"/>
      <c r="BR566" s="57"/>
      <c r="DA566" s="57"/>
      <c r="EJ566" s="57"/>
      <c r="EK566" s="57"/>
      <c r="EL566" s="57"/>
      <c r="EM566" s="57"/>
      <c r="EN566" s="57"/>
      <c r="EO566" s="57"/>
      <c r="EP566" s="57"/>
      <c r="EQ566" s="57"/>
      <c r="ER566" s="57"/>
      <c r="ES566" s="57"/>
      <c r="ET566" s="57"/>
      <c r="EU566" s="57"/>
      <c r="EV566" s="57"/>
      <c r="EW566" s="57"/>
      <c r="EX566" s="57"/>
      <c r="EY566" s="57"/>
      <c r="EZ566" s="57"/>
      <c r="FA566" s="57"/>
      <c r="FB566" s="57"/>
      <c r="FC566" s="57"/>
      <c r="FD566" s="57"/>
      <c r="FE566" s="57"/>
      <c r="FF566" s="57"/>
      <c r="FG566" s="57"/>
      <c r="FH566" s="57"/>
      <c r="FI566" s="57"/>
      <c r="FJ566" s="57"/>
      <c r="FK566" s="57"/>
      <c r="FL566" s="57"/>
      <c r="FM566" s="57"/>
      <c r="FN566" s="57"/>
      <c r="FO566" s="57"/>
      <c r="FP566" s="57"/>
      <c r="FQ566" s="57"/>
      <c r="FR566" s="57"/>
      <c r="FS566" s="57"/>
      <c r="FT566" s="57"/>
      <c r="FU566" s="57"/>
      <c r="FV566" s="57"/>
      <c r="FW566" s="57"/>
      <c r="FX566" s="57"/>
      <c r="FY566" s="57"/>
      <c r="FZ566" s="57"/>
      <c r="GA566" s="57"/>
      <c r="GB566" s="57"/>
      <c r="GC566" s="57"/>
      <c r="GD566" s="57"/>
      <c r="GE566" s="57"/>
      <c r="GF566" s="57"/>
      <c r="GG566" s="57"/>
      <c r="GH566" s="57"/>
      <c r="GI566" s="57"/>
      <c r="GJ566" s="57"/>
      <c r="GK566" s="57"/>
      <c r="GL566" s="57"/>
      <c r="GM566" s="57"/>
      <c r="GN566" s="57"/>
      <c r="GO566" s="57"/>
      <c r="GP566" s="57"/>
      <c r="GQ566" s="57"/>
      <c r="GR566" s="57"/>
      <c r="GS566" s="57"/>
      <c r="GT566" s="57"/>
      <c r="GU566" s="57"/>
      <c r="GV566" s="57"/>
      <c r="GW566" s="57"/>
      <c r="GX566" s="57"/>
      <c r="GY566" s="57"/>
      <c r="GZ566" s="57"/>
      <c r="HA566" s="57"/>
      <c r="HB566" s="57"/>
      <c r="HC566" s="57"/>
      <c r="HD566" s="57"/>
      <c r="HE566" s="57"/>
      <c r="HF566" s="57"/>
      <c r="HG566" s="57"/>
      <c r="HH566" s="57"/>
      <c r="HI566" s="57"/>
      <c r="HJ566" s="57"/>
      <c r="HK566" s="57"/>
      <c r="HL566" s="57"/>
      <c r="HM566" s="57"/>
      <c r="HN566" s="57"/>
      <c r="HO566" s="57"/>
      <c r="HP566" s="57"/>
      <c r="HQ566" s="57"/>
      <c r="HR566" s="57"/>
      <c r="HS566" s="57"/>
      <c r="HT566" s="57"/>
      <c r="HU566" s="57"/>
      <c r="HV566" s="57"/>
      <c r="HW566" s="57"/>
      <c r="HX566" s="57"/>
      <c r="HY566" s="57"/>
      <c r="HZ566" s="57"/>
      <c r="IA566" s="57"/>
      <c r="IB566" s="57"/>
      <c r="IC566" s="57"/>
      <c r="ID566" s="57"/>
      <c r="IE566" s="57"/>
      <c r="IF566" s="57"/>
      <c r="IG566" s="57"/>
      <c r="IH566" s="57"/>
      <c r="II566" s="57"/>
      <c r="IJ566" s="57"/>
      <c r="IK566" s="57"/>
      <c r="IL566" s="57"/>
      <c r="IM566" s="57"/>
      <c r="IN566" s="57"/>
      <c r="IO566" s="57"/>
      <c r="IP566" s="57"/>
      <c r="IQ566" s="57"/>
      <c r="IR566" s="57"/>
      <c r="IS566" s="57"/>
      <c r="IT566" s="57"/>
      <c r="IU566" s="57"/>
      <c r="IV566" s="57"/>
      <c r="IW566" s="57"/>
      <c r="IX566" s="57"/>
      <c r="IY566" s="57"/>
      <c r="IZ566" s="57"/>
      <c r="JA566" s="57"/>
      <c r="JB566" s="57"/>
      <c r="JC566" s="57"/>
      <c r="JD566" s="57"/>
      <c r="JE566" s="57"/>
      <c r="JF566" s="57"/>
      <c r="JG566" s="57"/>
      <c r="JH566" s="57"/>
      <c r="JI566" s="57"/>
      <c r="JJ566" s="57"/>
      <c r="JK566" s="57"/>
      <c r="JL566" s="57"/>
      <c r="JM566" s="57"/>
      <c r="JN566" s="57"/>
      <c r="JO566" s="57"/>
      <c r="JP566" s="57"/>
      <c r="JQ566" s="57"/>
      <c r="JR566" s="57"/>
      <c r="JS566" s="57"/>
      <c r="JT566" s="57"/>
      <c r="JU566" s="57"/>
      <c r="JV566" s="57"/>
      <c r="JW566" s="57"/>
      <c r="JX566" s="57"/>
      <c r="JY566" s="57"/>
      <c r="JZ566" s="57"/>
      <c r="KA566" s="57"/>
      <c r="KB566" s="57"/>
      <c r="KC566" s="57"/>
      <c r="KD566" s="57"/>
      <c r="KE566" s="57"/>
      <c r="KF566" s="57"/>
      <c r="KG566" s="57"/>
      <c r="KH566" s="57"/>
      <c r="KI566" s="57"/>
      <c r="KJ566" s="57"/>
      <c r="KK566" s="57"/>
      <c r="KL566" s="57"/>
      <c r="KM566" s="57"/>
      <c r="KN566" s="57"/>
      <c r="KO566" s="57"/>
      <c r="KP566" s="57"/>
      <c r="KQ566" s="57"/>
      <c r="KR566" s="57"/>
      <c r="KS566" s="57"/>
      <c r="KT566" s="57"/>
      <c r="KU566" s="57"/>
      <c r="KV566" s="57"/>
      <c r="KW566" s="57"/>
      <c r="KX566" s="57"/>
      <c r="KY566" s="57"/>
      <c r="KZ566" s="57"/>
      <c r="LA566" s="57"/>
      <c r="LB566" s="57"/>
      <c r="LC566" s="57"/>
      <c r="LD566" s="57"/>
      <c r="LE566" s="57"/>
      <c r="LF566" s="57"/>
      <c r="LG566" s="57"/>
      <c r="LH566" s="57"/>
      <c r="LI566" s="57"/>
      <c r="LJ566" s="57"/>
      <c r="LK566" s="57"/>
      <c r="LL566" s="57"/>
      <c r="LM566" s="57"/>
      <c r="LN566" s="57"/>
      <c r="LO566" s="57"/>
      <c r="LP566" s="57"/>
      <c r="LQ566" s="57"/>
      <c r="LR566" s="57"/>
      <c r="LS566" s="57"/>
      <c r="LT566" s="57"/>
      <c r="LU566" s="57"/>
      <c r="LV566" s="57"/>
      <c r="LW566" s="57"/>
      <c r="LX566" s="57"/>
      <c r="LY566" s="57"/>
      <c r="LZ566" s="57"/>
      <c r="MA566" s="57"/>
      <c r="MB566" s="57"/>
      <c r="MC566" s="57"/>
      <c r="MD566" s="57"/>
      <c r="ME566" s="57"/>
      <c r="MF566" s="57"/>
      <c r="MG566" s="57"/>
      <c r="MH566" s="57"/>
      <c r="MI566" s="57"/>
      <c r="MJ566" s="57"/>
      <c r="MK566" s="57"/>
      <c r="ML566" s="57"/>
      <c r="MM566" s="57"/>
      <c r="MN566" s="57"/>
      <c r="MO566" s="57"/>
      <c r="MP566" s="57"/>
      <c r="MQ566" s="57"/>
      <c r="MR566" s="57"/>
      <c r="MS566" s="57"/>
      <c r="MT566" s="57"/>
      <c r="MU566" s="57"/>
      <c r="MV566" s="57"/>
      <c r="MW566" s="57"/>
      <c r="MX566" s="57"/>
      <c r="MY566" s="57"/>
      <c r="MZ566" s="57"/>
      <c r="NA566" s="57"/>
      <c r="NB566" s="57"/>
      <c r="NC566" s="57"/>
      <c r="ND566" s="57"/>
      <c r="NE566" s="57"/>
      <c r="NF566" s="57"/>
      <c r="NG566" s="57"/>
      <c r="NH566" s="57"/>
      <c r="NI566" s="57"/>
      <c r="NJ566" s="57"/>
      <c r="NK566" s="57"/>
      <c r="NL566" s="57"/>
      <c r="NM566" s="57"/>
      <c r="NN566" s="57"/>
      <c r="NO566" s="57"/>
      <c r="NP566" s="57"/>
      <c r="NQ566" s="57"/>
      <c r="NR566" s="57"/>
      <c r="NS566" s="57"/>
      <c r="NT566" s="57"/>
      <c r="NU566" s="57"/>
      <c r="NV566" s="57"/>
      <c r="NW566" s="57"/>
      <c r="NX566" s="57"/>
      <c r="NY566" s="57"/>
      <c r="NZ566" s="57"/>
      <c r="OA566" s="57"/>
      <c r="OB566" s="57"/>
      <c r="OC566" s="57"/>
      <c r="OD566" s="57"/>
      <c r="OE566" s="57"/>
      <c r="OF566" s="57"/>
      <c r="OG566" s="57"/>
      <c r="OH566" s="57"/>
      <c r="OI566" s="57"/>
      <c r="OJ566" s="57"/>
      <c r="OK566" s="57"/>
      <c r="OL566" s="57"/>
      <c r="OM566" s="57"/>
      <c r="ON566" s="57"/>
      <c r="OO566" s="57"/>
      <c r="OP566" s="57"/>
      <c r="OQ566" s="57"/>
      <c r="OR566" s="57"/>
      <c r="OS566" s="57"/>
      <c r="OT566" s="57"/>
      <c r="OU566" s="57"/>
      <c r="OV566" s="57"/>
      <c r="OW566" s="57"/>
      <c r="OX566" s="57"/>
      <c r="OY566" s="57"/>
      <c r="OZ566" s="57"/>
      <c r="PA566" s="57"/>
      <c r="PB566" s="57"/>
      <c r="PC566" s="57"/>
      <c r="PD566" s="57"/>
      <c r="PE566" s="57"/>
      <c r="PF566" s="57"/>
      <c r="PG566" s="57"/>
      <c r="PH566" s="57"/>
      <c r="PI566" s="57"/>
      <c r="PJ566" s="57"/>
      <c r="PK566" s="57"/>
      <c r="PL566" s="57"/>
      <c r="PM566" s="57"/>
      <c r="PN566" s="57"/>
      <c r="PO566" s="57"/>
      <c r="PP566" s="57"/>
      <c r="PQ566" s="57"/>
      <c r="PR566" s="57"/>
      <c r="PS566" s="57"/>
      <c r="PT566" s="57"/>
      <c r="PU566" s="57"/>
      <c r="PV566" s="57"/>
      <c r="PW566" s="57"/>
      <c r="PX566" s="57"/>
      <c r="PY566" s="57"/>
      <c r="PZ566" s="57"/>
      <c r="QA566" s="57"/>
      <c r="QB566" s="57"/>
      <c r="QC566" s="57"/>
      <c r="QD566" s="57"/>
      <c r="QE566" s="57"/>
      <c r="QF566" s="57"/>
      <c r="QG566" s="57"/>
      <c r="QH566" s="57"/>
      <c r="QI566" s="57"/>
      <c r="QJ566" s="57"/>
      <c r="QK566" s="57"/>
      <c r="QL566" s="57"/>
      <c r="QM566" s="57"/>
      <c r="QN566" s="57"/>
      <c r="QO566" s="57"/>
      <c r="QP566" s="57"/>
      <c r="QQ566" s="57"/>
      <c r="QR566" s="57"/>
      <c r="QS566" s="57"/>
      <c r="QT566" s="57"/>
      <c r="QU566" s="57"/>
      <c r="QV566" s="57"/>
      <c r="QW566" s="57"/>
      <c r="QX566" s="57"/>
      <c r="QY566" s="57"/>
      <c r="QZ566" s="57"/>
      <c r="RA566" s="57"/>
      <c r="RB566" s="57"/>
      <c r="RC566" s="57"/>
      <c r="RD566" s="57"/>
      <c r="RE566" s="57"/>
      <c r="RF566" s="57"/>
      <c r="RG566" s="57"/>
      <c r="RH566" s="57"/>
      <c r="RI566" s="57"/>
      <c r="RJ566" s="57"/>
      <c r="RK566" s="57"/>
      <c r="RL566" s="57"/>
      <c r="RM566" s="57"/>
      <c r="RN566" s="57"/>
      <c r="RO566" s="57"/>
      <c r="RP566" s="57"/>
      <c r="RQ566" s="57"/>
      <c r="RR566" s="57"/>
      <c r="RS566" s="57"/>
      <c r="RT566" s="57"/>
      <c r="RU566" s="57"/>
      <c r="RV566" s="57"/>
      <c r="RW566" s="57"/>
      <c r="RX566" s="57"/>
      <c r="RY566" s="57"/>
      <c r="RZ566" s="57"/>
      <c r="SA566" s="57"/>
      <c r="SB566" s="57"/>
      <c r="SC566" s="57"/>
      <c r="SD566" s="57"/>
      <c r="SE566" s="57"/>
      <c r="SF566" s="57"/>
      <c r="SG566" s="57"/>
      <c r="SH566" s="57"/>
      <c r="SI566" s="57"/>
      <c r="SJ566" s="57"/>
      <c r="SK566" s="57"/>
      <c r="SL566" s="57"/>
      <c r="SM566" s="57"/>
      <c r="SN566" s="57"/>
      <c r="SO566" s="57"/>
      <c r="SP566" s="57"/>
      <c r="SQ566" s="57"/>
      <c r="SR566" s="57"/>
      <c r="SS566" s="57"/>
      <c r="ST566" s="57"/>
      <c r="SU566" s="57"/>
      <c r="SV566" s="57"/>
      <c r="SW566" s="57"/>
      <c r="SX566" s="57"/>
      <c r="SY566" s="57"/>
      <c r="SZ566" s="57"/>
      <c r="TA566" s="57"/>
      <c r="TB566" s="57"/>
      <c r="TC566" s="57"/>
      <c r="TD566" s="57"/>
      <c r="TE566" s="57"/>
      <c r="TF566" s="57"/>
      <c r="TG566" s="57"/>
      <c r="TH566" s="57"/>
      <c r="TI566" s="57"/>
      <c r="TJ566" s="57"/>
      <c r="TK566" s="57"/>
      <c r="TL566" s="57"/>
      <c r="TM566" s="57"/>
      <c r="TN566" s="57"/>
      <c r="TO566" s="57"/>
      <c r="TP566" s="57"/>
      <c r="TQ566" s="57"/>
      <c r="TR566" s="57"/>
      <c r="TS566" s="57"/>
      <c r="TT566" s="57"/>
      <c r="TU566" s="57"/>
      <c r="TV566" s="57"/>
      <c r="TW566" s="57"/>
      <c r="TX566" s="57"/>
      <c r="TY566" s="57"/>
      <c r="TZ566" s="57"/>
      <c r="UA566" s="57"/>
      <c r="UB566" s="57"/>
      <c r="UC566" s="57"/>
      <c r="UD566" s="57"/>
      <c r="UE566" s="57"/>
      <c r="UF566" s="57"/>
      <c r="UG566" s="57"/>
      <c r="UH566" s="57"/>
      <c r="UI566" s="57"/>
      <c r="UJ566" s="57"/>
      <c r="UK566" s="57"/>
      <c r="UL566" s="57"/>
      <c r="UM566" s="57"/>
      <c r="UN566" s="57"/>
      <c r="UO566" s="57"/>
      <c r="UP566" s="57"/>
      <c r="UQ566" s="57"/>
      <c r="UR566" s="57"/>
      <c r="US566" s="57"/>
      <c r="UT566" s="57"/>
      <c r="UU566" s="57"/>
      <c r="UV566" s="57"/>
      <c r="UW566" s="57"/>
      <c r="UX566" s="57"/>
      <c r="UY566" s="57"/>
      <c r="UZ566" s="57"/>
      <c r="VA566" s="57"/>
      <c r="VB566" s="57"/>
      <c r="VC566" s="57"/>
      <c r="VD566" s="57"/>
      <c r="VE566" s="57"/>
      <c r="VF566" s="57"/>
      <c r="VG566" s="57"/>
      <c r="VH566" s="57"/>
      <c r="VI566" s="57"/>
      <c r="VJ566" s="57"/>
      <c r="VK566" s="57"/>
      <c r="VL566" s="57"/>
      <c r="VM566" s="57"/>
      <c r="VN566" s="57"/>
      <c r="VO566" s="57"/>
      <c r="VP566" s="57"/>
      <c r="VQ566" s="57"/>
      <c r="VR566" s="57"/>
      <c r="VS566" s="57"/>
      <c r="VT566" s="57"/>
      <c r="VU566" s="57"/>
      <c r="VV566" s="57"/>
      <c r="VW566" s="57"/>
      <c r="VX566" s="57"/>
      <c r="VY566" s="57"/>
      <c r="VZ566" s="57"/>
      <c r="WA566" s="57"/>
      <c r="WB566" s="57"/>
      <c r="WC566" s="57"/>
      <c r="WD566" s="57"/>
      <c r="WE566" s="57"/>
      <c r="WF566" s="57"/>
      <c r="WG566" s="57"/>
      <c r="WH566" s="57"/>
      <c r="WI566" s="57"/>
      <c r="WJ566" s="57"/>
      <c r="WK566" s="57"/>
      <c r="WL566" s="57"/>
      <c r="WM566" s="57"/>
      <c r="WN566" s="57"/>
      <c r="WO566" s="57"/>
      <c r="WP566" s="57"/>
      <c r="WQ566" s="57"/>
      <c r="WR566" s="57"/>
      <c r="WS566" s="57"/>
      <c r="WT566" s="57"/>
      <c r="WU566" s="57"/>
      <c r="WV566" s="57"/>
      <c r="WW566" s="57"/>
      <c r="WX566" s="57"/>
      <c r="WY566" s="57"/>
      <c r="WZ566" s="57"/>
      <c r="XA566" s="57"/>
      <c r="XB566" s="57"/>
      <c r="XC566" s="57"/>
      <c r="XD566" s="57"/>
      <c r="XE566" s="57"/>
      <c r="XF566" s="57"/>
      <c r="XG566" s="57"/>
      <c r="XH566" s="57"/>
      <c r="XI566" s="57"/>
      <c r="XJ566" s="57"/>
      <c r="XK566" s="57"/>
      <c r="XL566" s="57"/>
      <c r="XM566" s="57"/>
      <c r="XN566" s="57"/>
      <c r="XO566" s="57"/>
      <c r="XP566" s="57"/>
      <c r="XQ566" s="57"/>
      <c r="XR566" s="57"/>
      <c r="XS566" s="57"/>
      <c r="XT566" s="57"/>
      <c r="XU566" s="57"/>
      <c r="XV566" s="57"/>
      <c r="XW566" s="57"/>
    </row>
    <row r="567">
      <c r="AI567" s="57"/>
      <c r="BR567" s="57"/>
      <c r="DA567" s="57"/>
      <c r="EJ567" s="57"/>
      <c r="EK567" s="57"/>
      <c r="EL567" s="57"/>
      <c r="EM567" s="57"/>
      <c r="EN567" s="57"/>
      <c r="EO567" s="57"/>
      <c r="EP567" s="57"/>
      <c r="EQ567" s="57"/>
      <c r="ER567" s="57"/>
      <c r="ES567" s="57"/>
      <c r="ET567" s="57"/>
      <c r="EU567" s="57"/>
      <c r="EV567" s="57"/>
      <c r="EW567" s="57"/>
      <c r="EX567" s="57"/>
      <c r="EY567" s="57"/>
      <c r="EZ567" s="57"/>
      <c r="FA567" s="57"/>
      <c r="FB567" s="57"/>
      <c r="FC567" s="57"/>
      <c r="FD567" s="57"/>
      <c r="FE567" s="57"/>
      <c r="FF567" s="57"/>
      <c r="FG567" s="57"/>
      <c r="FH567" s="57"/>
      <c r="FI567" s="57"/>
      <c r="FJ567" s="57"/>
      <c r="FK567" s="57"/>
      <c r="FL567" s="57"/>
      <c r="FM567" s="57"/>
      <c r="FN567" s="57"/>
      <c r="FO567" s="57"/>
      <c r="FP567" s="57"/>
      <c r="FQ567" s="57"/>
      <c r="FR567" s="57"/>
      <c r="FS567" s="57"/>
      <c r="FT567" s="57"/>
      <c r="FU567" s="57"/>
      <c r="FV567" s="57"/>
      <c r="FW567" s="57"/>
      <c r="FX567" s="57"/>
      <c r="FY567" s="57"/>
      <c r="FZ567" s="57"/>
      <c r="GA567" s="57"/>
      <c r="GB567" s="57"/>
      <c r="GC567" s="57"/>
      <c r="GD567" s="57"/>
      <c r="GE567" s="57"/>
      <c r="GF567" s="57"/>
      <c r="GG567" s="57"/>
      <c r="GH567" s="57"/>
      <c r="GI567" s="57"/>
      <c r="GJ567" s="57"/>
      <c r="GK567" s="57"/>
      <c r="GL567" s="57"/>
      <c r="GM567" s="57"/>
      <c r="GN567" s="57"/>
      <c r="GO567" s="57"/>
      <c r="GP567" s="57"/>
      <c r="GQ567" s="57"/>
      <c r="GR567" s="57"/>
      <c r="GS567" s="57"/>
      <c r="GT567" s="57"/>
      <c r="GU567" s="57"/>
      <c r="GV567" s="57"/>
      <c r="GW567" s="57"/>
      <c r="GX567" s="57"/>
      <c r="GY567" s="57"/>
      <c r="GZ567" s="57"/>
      <c r="HA567" s="57"/>
      <c r="HB567" s="57"/>
      <c r="HC567" s="57"/>
      <c r="HD567" s="57"/>
      <c r="HE567" s="57"/>
      <c r="HF567" s="57"/>
      <c r="HG567" s="57"/>
      <c r="HH567" s="57"/>
      <c r="HI567" s="57"/>
      <c r="HJ567" s="57"/>
      <c r="HK567" s="57"/>
      <c r="HL567" s="57"/>
      <c r="HM567" s="57"/>
      <c r="HN567" s="57"/>
      <c r="HO567" s="57"/>
      <c r="HP567" s="57"/>
      <c r="HQ567" s="57"/>
      <c r="HR567" s="57"/>
      <c r="HS567" s="57"/>
      <c r="HT567" s="57"/>
      <c r="HU567" s="57"/>
      <c r="HV567" s="57"/>
      <c r="HW567" s="57"/>
      <c r="HX567" s="57"/>
      <c r="HY567" s="57"/>
      <c r="HZ567" s="57"/>
      <c r="IA567" s="57"/>
      <c r="IB567" s="57"/>
      <c r="IC567" s="57"/>
      <c r="ID567" s="57"/>
      <c r="IE567" s="57"/>
      <c r="IF567" s="57"/>
      <c r="IG567" s="57"/>
      <c r="IH567" s="57"/>
      <c r="II567" s="57"/>
      <c r="IJ567" s="57"/>
      <c r="IK567" s="57"/>
      <c r="IL567" s="57"/>
      <c r="IM567" s="57"/>
      <c r="IN567" s="57"/>
      <c r="IO567" s="57"/>
      <c r="IP567" s="57"/>
      <c r="IQ567" s="57"/>
      <c r="IR567" s="57"/>
      <c r="IS567" s="57"/>
      <c r="IT567" s="57"/>
      <c r="IU567" s="57"/>
      <c r="IV567" s="57"/>
      <c r="IW567" s="57"/>
      <c r="IX567" s="57"/>
      <c r="IY567" s="57"/>
      <c r="IZ567" s="57"/>
      <c r="JA567" s="57"/>
      <c r="JB567" s="57"/>
      <c r="JC567" s="57"/>
      <c r="JD567" s="57"/>
      <c r="JE567" s="57"/>
      <c r="JF567" s="57"/>
      <c r="JG567" s="57"/>
      <c r="JH567" s="57"/>
      <c r="JI567" s="57"/>
      <c r="JJ567" s="57"/>
      <c r="JK567" s="57"/>
      <c r="JL567" s="57"/>
      <c r="JM567" s="57"/>
      <c r="JN567" s="57"/>
      <c r="JO567" s="57"/>
      <c r="JP567" s="57"/>
      <c r="JQ567" s="57"/>
      <c r="JR567" s="57"/>
      <c r="JS567" s="57"/>
      <c r="JT567" s="57"/>
      <c r="JU567" s="57"/>
      <c r="JV567" s="57"/>
      <c r="JW567" s="57"/>
      <c r="JX567" s="57"/>
      <c r="JY567" s="57"/>
      <c r="JZ567" s="57"/>
      <c r="KA567" s="57"/>
      <c r="KB567" s="57"/>
      <c r="KC567" s="57"/>
      <c r="KD567" s="57"/>
      <c r="KE567" s="57"/>
      <c r="KF567" s="57"/>
      <c r="KG567" s="57"/>
      <c r="KH567" s="57"/>
      <c r="KI567" s="57"/>
      <c r="KJ567" s="57"/>
      <c r="KK567" s="57"/>
      <c r="KL567" s="57"/>
      <c r="KM567" s="57"/>
      <c r="KN567" s="57"/>
      <c r="KO567" s="57"/>
      <c r="KP567" s="57"/>
      <c r="KQ567" s="57"/>
      <c r="KR567" s="57"/>
      <c r="KS567" s="57"/>
      <c r="KT567" s="57"/>
      <c r="KU567" s="57"/>
      <c r="KV567" s="57"/>
      <c r="KW567" s="57"/>
      <c r="KX567" s="57"/>
      <c r="KY567" s="57"/>
      <c r="KZ567" s="57"/>
      <c r="LA567" s="57"/>
      <c r="LB567" s="57"/>
      <c r="LC567" s="57"/>
      <c r="LD567" s="57"/>
      <c r="LE567" s="57"/>
      <c r="LF567" s="57"/>
      <c r="LG567" s="57"/>
      <c r="LH567" s="57"/>
      <c r="LI567" s="57"/>
      <c r="LJ567" s="57"/>
      <c r="LK567" s="57"/>
      <c r="LL567" s="57"/>
      <c r="LM567" s="57"/>
      <c r="LN567" s="57"/>
      <c r="LO567" s="57"/>
      <c r="LP567" s="57"/>
      <c r="LQ567" s="57"/>
      <c r="LR567" s="57"/>
      <c r="LS567" s="57"/>
      <c r="LT567" s="57"/>
      <c r="LU567" s="57"/>
      <c r="LV567" s="57"/>
      <c r="LW567" s="57"/>
      <c r="LX567" s="57"/>
      <c r="LY567" s="57"/>
      <c r="LZ567" s="57"/>
      <c r="MA567" s="57"/>
      <c r="MB567" s="57"/>
      <c r="MC567" s="57"/>
      <c r="MD567" s="57"/>
      <c r="ME567" s="57"/>
      <c r="MF567" s="57"/>
      <c r="MG567" s="57"/>
      <c r="MH567" s="57"/>
      <c r="MI567" s="57"/>
      <c r="MJ567" s="57"/>
      <c r="MK567" s="57"/>
      <c r="ML567" s="57"/>
      <c r="MM567" s="57"/>
      <c r="MN567" s="57"/>
      <c r="MO567" s="57"/>
      <c r="MP567" s="57"/>
      <c r="MQ567" s="57"/>
      <c r="MR567" s="57"/>
      <c r="MS567" s="57"/>
      <c r="MT567" s="57"/>
      <c r="MU567" s="57"/>
      <c r="MV567" s="57"/>
      <c r="MW567" s="57"/>
      <c r="MX567" s="57"/>
      <c r="MY567" s="57"/>
      <c r="MZ567" s="57"/>
      <c r="NA567" s="57"/>
      <c r="NB567" s="57"/>
      <c r="NC567" s="57"/>
      <c r="ND567" s="57"/>
      <c r="NE567" s="57"/>
      <c r="NF567" s="57"/>
      <c r="NG567" s="57"/>
      <c r="NH567" s="57"/>
      <c r="NI567" s="57"/>
      <c r="NJ567" s="57"/>
      <c r="NK567" s="57"/>
      <c r="NL567" s="57"/>
      <c r="NM567" s="57"/>
      <c r="NN567" s="57"/>
      <c r="NO567" s="57"/>
      <c r="NP567" s="57"/>
      <c r="NQ567" s="57"/>
      <c r="NR567" s="57"/>
      <c r="NS567" s="57"/>
      <c r="NT567" s="57"/>
      <c r="NU567" s="57"/>
      <c r="NV567" s="57"/>
      <c r="NW567" s="57"/>
      <c r="NX567" s="57"/>
      <c r="NY567" s="57"/>
      <c r="NZ567" s="57"/>
      <c r="OA567" s="57"/>
      <c r="OB567" s="57"/>
      <c r="OC567" s="57"/>
      <c r="OD567" s="57"/>
      <c r="OE567" s="57"/>
      <c r="OF567" s="57"/>
      <c r="OG567" s="57"/>
      <c r="OH567" s="57"/>
      <c r="OI567" s="57"/>
      <c r="OJ567" s="57"/>
      <c r="OK567" s="57"/>
      <c r="OL567" s="57"/>
      <c r="OM567" s="57"/>
      <c r="ON567" s="57"/>
      <c r="OO567" s="57"/>
      <c r="OP567" s="57"/>
      <c r="OQ567" s="57"/>
      <c r="OR567" s="57"/>
      <c r="OS567" s="57"/>
      <c r="OT567" s="57"/>
      <c r="OU567" s="57"/>
      <c r="OV567" s="57"/>
      <c r="OW567" s="57"/>
      <c r="OX567" s="57"/>
      <c r="OY567" s="57"/>
      <c r="OZ567" s="57"/>
      <c r="PA567" s="57"/>
      <c r="PB567" s="57"/>
      <c r="PC567" s="57"/>
      <c r="PD567" s="57"/>
      <c r="PE567" s="57"/>
      <c r="PF567" s="57"/>
      <c r="PG567" s="57"/>
      <c r="PH567" s="57"/>
      <c r="PI567" s="57"/>
      <c r="PJ567" s="57"/>
      <c r="PK567" s="57"/>
      <c r="PL567" s="57"/>
      <c r="PM567" s="57"/>
      <c r="PN567" s="57"/>
      <c r="PO567" s="57"/>
      <c r="PP567" s="57"/>
      <c r="PQ567" s="57"/>
      <c r="PR567" s="57"/>
      <c r="PS567" s="57"/>
      <c r="PT567" s="57"/>
      <c r="PU567" s="57"/>
      <c r="PV567" s="57"/>
      <c r="PW567" s="57"/>
      <c r="PX567" s="57"/>
      <c r="PY567" s="57"/>
      <c r="PZ567" s="57"/>
      <c r="QA567" s="57"/>
      <c r="QB567" s="57"/>
      <c r="QC567" s="57"/>
      <c r="QD567" s="57"/>
      <c r="QE567" s="57"/>
      <c r="QF567" s="57"/>
      <c r="QG567" s="57"/>
      <c r="QH567" s="57"/>
      <c r="QI567" s="57"/>
      <c r="QJ567" s="57"/>
      <c r="QK567" s="57"/>
      <c r="QL567" s="57"/>
      <c r="QM567" s="57"/>
      <c r="QN567" s="57"/>
      <c r="QO567" s="57"/>
      <c r="QP567" s="57"/>
      <c r="QQ567" s="57"/>
      <c r="QR567" s="57"/>
      <c r="QS567" s="57"/>
      <c r="QT567" s="57"/>
      <c r="QU567" s="57"/>
      <c r="QV567" s="57"/>
      <c r="QW567" s="57"/>
      <c r="QX567" s="57"/>
      <c r="QY567" s="57"/>
      <c r="QZ567" s="57"/>
      <c r="RA567" s="57"/>
      <c r="RB567" s="57"/>
      <c r="RC567" s="57"/>
      <c r="RD567" s="57"/>
      <c r="RE567" s="57"/>
      <c r="RF567" s="57"/>
      <c r="RG567" s="57"/>
      <c r="RH567" s="57"/>
      <c r="RI567" s="57"/>
      <c r="RJ567" s="57"/>
      <c r="RK567" s="57"/>
      <c r="RL567" s="57"/>
      <c r="RM567" s="57"/>
      <c r="RN567" s="57"/>
      <c r="RO567" s="57"/>
      <c r="RP567" s="57"/>
      <c r="RQ567" s="57"/>
      <c r="RR567" s="57"/>
      <c r="RS567" s="57"/>
      <c r="RT567" s="57"/>
      <c r="RU567" s="57"/>
      <c r="RV567" s="57"/>
      <c r="RW567" s="57"/>
      <c r="RX567" s="57"/>
      <c r="RY567" s="57"/>
      <c r="RZ567" s="57"/>
      <c r="SA567" s="57"/>
      <c r="SB567" s="57"/>
      <c r="SC567" s="57"/>
      <c r="SD567" s="57"/>
      <c r="SE567" s="57"/>
      <c r="SF567" s="57"/>
      <c r="SG567" s="57"/>
      <c r="SH567" s="57"/>
      <c r="SI567" s="57"/>
      <c r="SJ567" s="57"/>
      <c r="SK567" s="57"/>
      <c r="SL567" s="57"/>
      <c r="SM567" s="57"/>
      <c r="SN567" s="57"/>
      <c r="SO567" s="57"/>
      <c r="SP567" s="57"/>
      <c r="SQ567" s="57"/>
      <c r="SR567" s="57"/>
      <c r="SS567" s="57"/>
      <c r="ST567" s="57"/>
      <c r="SU567" s="57"/>
      <c r="SV567" s="57"/>
      <c r="SW567" s="57"/>
      <c r="SX567" s="57"/>
      <c r="SY567" s="57"/>
      <c r="SZ567" s="57"/>
      <c r="TA567" s="57"/>
      <c r="TB567" s="57"/>
      <c r="TC567" s="57"/>
      <c r="TD567" s="57"/>
      <c r="TE567" s="57"/>
      <c r="TF567" s="57"/>
      <c r="TG567" s="57"/>
      <c r="TH567" s="57"/>
      <c r="TI567" s="57"/>
      <c r="TJ567" s="57"/>
      <c r="TK567" s="57"/>
      <c r="TL567" s="57"/>
      <c r="TM567" s="57"/>
      <c r="TN567" s="57"/>
      <c r="TO567" s="57"/>
      <c r="TP567" s="57"/>
      <c r="TQ567" s="57"/>
      <c r="TR567" s="57"/>
      <c r="TS567" s="57"/>
      <c r="TT567" s="57"/>
      <c r="TU567" s="57"/>
      <c r="TV567" s="57"/>
      <c r="TW567" s="57"/>
      <c r="TX567" s="57"/>
      <c r="TY567" s="57"/>
      <c r="TZ567" s="57"/>
      <c r="UA567" s="57"/>
      <c r="UB567" s="57"/>
      <c r="UC567" s="57"/>
      <c r="UD567" s="57"/>
      <c r="UE567" s="57"/>
      <c r="UF567" s="57"/>
      <c r="UG567" s="57"/>
      <c r="UH567" s="57"/>
      <c r="UI567" s="57"/>
      <c r="UJ567" s="57"/>
      <c r="UK567" s="57"/>
      <c r="UL567" s="57"/>
      <c r="UM567" s="57"/>
      <c r="UN567" s="57"/>
      <c r="UO567" s="57"/>
      <c r="UP567" s="57"/>
      <c r="UQ567" s="57"/>
      <c r="UR567" s="57"/>
      <c r="US567" s="57"/>
      <c r="UT567" s="57"/>
      <c r="UU567" s="57"/>
      <c r="UV567" s="57"/>
      <c r="UW567" s="57"/>
      <c r="UX567" s="57"/>
      <c r="UY567" s="57"/>
      <c r="UZ567" s="57"/>
      <c r="VA567" s="57"/>
      <c r="VB567" s="57"/>
      <c r="VC567" s="57"/>
      <c r="VD567" s="57"/>
      <c r="VE567" s="57"/>
      <c r="VF567" s="57"/>
      <c r="VG567" s="57"/>
      <c r="VH567" s="57"/>
      <c r="VI567" s="57"/>
      <c r="VJ567" s="57"/>
      <c r="VK567" s="57"/>
      <c r="VL567" s="57"/>
      <c r="VM567" s="57"/>
      <c r="VN567" s="57"/>
      <c r="VO567" s="57"/>
      <c r="VP567" s="57"/>
      <c r="VQ567" s="57"/>
      <c r="VR567" s="57"/>
      <c r="VS567" s="57"/>
      <c r="VT567" s="57"/>
      <c r="VU567" s="57"/>
      <c r="VV567" s="57"/>
      <c r="VW567" s="57"/>
      <c r="VX567" s="57"/>
      <c r="VY567" s="57"/>
      <c r="VZ567" s="57"/>
      <c r="WA567" s="57"/>
      <c r="WB567" s="57"/>
      <c r="WC567" s="57"/>
      <c r="WD567" s="57"/>
      <c r="WE567" s="57"/>
      <c r="WF567" s="57"/>
      <c r="WG567" s="57"/>
      <c r="WH567" s="57"/>
      <c r="WI567" s="57"/>
      <c r="WJ567" s="57"/>
      <c r="WK567" s="57"/>
      <c r="WL567" s="57"/>
      <c r="WM567" s="57"/>
      <c r="WN567" s="57"/>
      <c r="WO567" s="57"/>
      <c r="WP567" s="57"/>
      <c r="WQ567" s="57"/>
      <c r="WR567" s="57"/>
      <c r="WS567" s="57"/>
      <c r="WT567" s="57"/>
      <c r="WU567" s="57"/>
      <c r="WV567" s="57"/>
      <c r="WW567" s="57"/>
      <c r="WX567" s="57"/>
      <c r="WY567" s="57"/>
      <c r="WZ567" s="57"/>
      <c r="XA567" s="57"/>
      <c r="XB567" s="57"/>
      <c r="XC567" s="57"/>
      <c r="XD567" s="57"/>
      <c r="XE567" s="57"/>
      <c r="XF567" s="57"/>
      <c r="XG567" s="57"/>
      <c r="XH567" s="57"/>
      <c r="XI567" s="57"/>
      <c r="XJ567" s="57"/>
      <c r="XK567" s="57"/>
      <c r="XL567" s="57"/>
      <c r="XM567" s="57"/>
      <c r="XN567" s="57"/>
      <c r="XO567" s="57"/>
      <c r="XP567" s="57"/>
      <c r="XQ567" s="57"/>
      <c r="XR567" s="57"/>
      <c r="XS567" s="57"/>
      <c r="XT567" s="57"/>
      <c r="XU567" s="57"/>
      <c r="XV567" s="57"/>
      <c r="XW567" s="57"/>
    </row>
    <row r="568">
      <c r="AI568" s="57"/>
      <c r="BR568" s="57"/>
      <c r="DA568" s="57"/>
      <c r="EJ568" s="57"/>
      <c r="EK568" s="57"/>
      <c r="EL568" s="57"/>
      <c r="EM568" s="57"/>
      <c r="EN568" s="57"/>
      <c r="EO568" s="57"/>
      <c r="EP568" s="57"/>
      <c r="EQ568" s="57"/>
      <c r="ER568" s="57"/>
      <c r="ES568" s="57"/>
      <c r="ET568" s="57"/>
      <c r="EU568" s="57"/>
      <c r="EV568" s="57"/>
      <c r="EW568" s="57"/>
      <c r="EX568" s="57"/>
      <c r="EY568" s="57"/>
      <c r="EZ568" s="57"/>
      <c r="FA568" s="57"/>
      <c r="FB568" s="57"/>
      <c r="FC568" s="57"/>
      <c r="FD568" s="57"/>
      <c r="FE568" s="57"/>
      <c r="FF568" s="57"/>
      <c r="FG568" s="57"/>
      <c r="FH568" s="57"/>
      <c r="FI568" s="57"/>
      <c r="FJ568" s="57"/>
      <c r="FK568" s="57"/>
      <c r="FL568" s="57"/>
      <c r="FM568" s="57"/>
      <c r="FN568" s="57"/>
      <c r="FO568" s="57"/>
      <c r="FP568" s="57"/>
      <c r="FQ568" s="57"/>
      <c r="FR568" s="57"/>
      <c r="FS568" s="57"/>
      <c r="FT568" s="57"/>
      <c r="FU568" s="57"/>
      <c r="FV568" s="57"/>
      <c r="FW568" s="57"/>
      <c r="FX568" s="57"/>
      <c r="FY568" s="57"/>
      <c r="FZ568" s="57"/>
      <c r="GA568" s="57"/>
      <c r="GB568" s="57"/>
      <c r="GC568" s="57"/>
      <c r="GD568" s="57"/>
      <c r="GE568" s="57"/>
      <c r="GF568" s="57"/>
      <c r="GG568" s="57"/>
      <c r="GH568" s="57"/>
      <c r="GI568" s="57"/>
      <c r="GJ568" s="57"/>
      <c r="GK568" s="57"/>
      <c r="GL568" s="57"/>
      <c r="GM568" s="57"/>
      <c r="GN568" s="57"/>
      <c r="GO568" s="57"/>
      <c r="GP568" s="57"/>
      <c r="GQ568" s="57"/>
      <c r="GR568" s="57"/>
      <c r="GS568" s="57"/>
      <c r="GT568" s="57"/>
      <c r="GU568" s="57"/>
      <c r="GV568" s="57"/>
      <c r="GW568" s="57"/>
      <c r="GX568" s="57"/>
      <c r="GY568" s="57"/>
      <c r="GZ568" s="57"/>
      <c r="HA568" s="57"/>
      <c r="HB568" s="57"/>
      <c r="HC568" s="57"/>
      <c r="HD568" s="57"/>
      <c r="HE568" s="57"/>
      <c r="HF568" s="57"/>
      <c r="HG568" s="57"/>
      <c r="HH568" s="57"/>
      <c r="HI568" s="57"/>
      <c r="HJ568" s="57"/>
      <c r="HK568" s="57"/>
      <c r="HL568" s="57"/>
      <c r="HM568" s="57"/>
      <c r="HN568" s="57"/>
      <c r="HO568" s="57"/>
      <c r="HP568" s="57"/>
      <c r="HQ568" s="57"/>
      <c r="HR568" s="57"/>
      <c r="HS568" s="57"/>
      <c r="HT568" s="57"/>
      <c r="HU568" s="57"/>
      <c r="HV568" s="57"/>
      <c r="HW568" s="57"/>
      <c r="HX568" s="57"/>
      <c r="HY568" s="57"/>
      <c r="HZ568" s="57"/>
      <c r="IA568" s="57"/>
      <c r="IB568" s="57"/>
      <c r="IC568" s="57"/>
      <c r="ID568" s="57"/>
      <c r="IE568" s="57"/>
      <c r="IF568" s="57"/>
      <c r="IG568" s="57"/>
      <c r="IH568" s="57"/>
      <c r="II568" s="57"/>
      <c r="IJ568" s="57"/>
      <c r="IK568" s="57"/>
      <c r="IL568" s="57"/>
      <c r="IM568" s="57"/>
      <c r="IN568" s="57"/>
      <c r="IO568" s="57"/>
      <c r="IP568" s="57"/>
      <c r="IQ568" s="57"/>
      <c r="IR568" s="57"/>
      <c r="IS568" s="57"/>
      <c r="IT568" s="57"/>
      <c r="IU568" s="57"/>
      <c r="IV568" s="57"/>
      <c r="IW568" s="57"/>
      <c r="IX568" s="57"/>
      <c r="IY568" s="57"/>
      <c r="IZ568" s="57"/>
      <c r="JA568" s="57"/>
      <c r="JB568" s="57"/>
      <c r="JC568" s="57"/>
      <c r="JD568" s="57"/>
      <c r="JE568" s="57"/>
      <c r="JF568" s="57"/>
      <c r="JG568" s="57"/>
      <c r="JH568" s="57"/>
      <c r="JI568" s="57"/>
      <c r="JJ568" s="57"/>
      <c r="JK568" s="57"/>
      <c r="JL568" s="57"/>
      <c r="JM568" s="57"/>
      <c r="JN568" s="57"/>
      <c r="JO568" s="57"/>
      <c r="JP568" s="57"/>
      <c r="JQ568" s="57"/>
      <c r="JR568" s="57"/>
      <c r="JS568" s="57"/>
      <c r="JT568" s="57"/>
      <c r="JU568" s="57"/>
      <c r="JV568" s="57"/>
      <c r="JW568" s="57"/>
      <c r="JX568" s="57"/>
      <c r="JY568" s="57"/>
      <c r="JZ568" s="57"/>
      <c r="KA568" s="57"/>
      <c r="KB568" s="57"/>
      <c r="KC568" s="57"/>
      <c r="KD568" s="57"/>
      <c r="KE568" s="57"/>
      <c r="KF568" s="57"/>
      <c r="KG568" s="57"/>
      <c r="KH568" s="57"/>
      <c r="KI568" s="57"/>
      <c r="KJ568" s="57"/>
      <c r="KK568" s="57"/>
      <c r="KL568" s="57"/>
      <c r="KM568" s="57"/>
      <c r="KN568" s="57"/>
      <c r="KO568" s="57"/>
      <c r="KP568" s="57"/>
      <c r="KQ568" s="57"/>
      <c r="KR568" s="57"/>
      <c r="KS568" s="57"/>
      <c r="KT568" s="57"/>
      <c r="KU568" s="57"/>
      <c r="KV568" s="57"/>
      <c r="KW568" s="57"/>
      <c r="KX568" s="57"/>
      <c r="KY568" s="57"/>
      <c r="KZ568" s="57"/>
      <c r="LA568" s="57"/>
      <c r="LB568" s="57"/>
      <c r="LC568" s="57"/>
      <c r="LD568" s="57"/>
      <c r="LE568" s="57"/>
      <c r="LF568" s="57"/>
      <c r="LG568" s="57"/>
      <c r="LH568" s="57"/>
      <c r="LI568" s="57"/>
      <c r="LJ568" s="57"/>
      <c r="LK568" s="57"/>
      <c r="LL568" s="57"/>
      <c r="LM568" s="57"/>
      <c r="LN568" s="57"/>
      <c r="LO568" s="57"/>
      <c r="LP568" s="57"/>
      <c r="LQ568" s="57"/>
      <c r="LR568" s="57"/>
      <c r="LS568" s="57"/>
      <c r="LT568" s="57"/>
      <c r="LU568" s="57"/>
      <c r="LV568" s="57"/>
      <c r="LW568" s="57"/>
      <c r="LX568" s="57"/>
      <c r="LY568" s="57"/>
      <c r="LZ568" s="57"/>
      <c r="MA568" s="57"/>
      <c r="MB568" s="57"/>
      <c r="MC568" s="57"/>
      <c r="MD568" s="57"/>
      <c r="ME568" s="57"/>
      <c r="MF568" s="57"/>
      <c r="MG568" s="57"/>
      <c r="MH568" s="57"/>
      <c r="MI568" s="57"/>
      <c r="MJ568" s="57"/>
      <c r="MK568" s="57"/>
      <c r="ML568" s="57"/>
      <c r="MM568" s="57"/>
      <c r="MN568" s="57"/>
      <c r="MO568" s="57"/>
      <c r="MP568" s="57"/>
      <c r="MQ568" s="57"/>
      <c r="MR568" s="57"/>
      <c r="MS568" s="57"/>
      <c r="MT568" s="57"/>
      <c r="MU568" s="57"/>
      <c r="MV568" s="57"/>
      <c r="MW568" s="57"/>
      <c r="MX568" s="57"/>
      <c r="MY568" s="57"/>
      <c r="MZ568" s="57"/>
      <c r="NA568" s="57"/>
      <c r="NB568" s="57"/>
      <c r="NC568" s="57"/>
      <c r="ND568" s="57"/>
      <c r="NE568" s="57"/>
      <c r="NF568" s="57"/>
      <c r="NG568" s="57"/>
      <c r="NH568" s="57"/>
      <c r="NI568" s="57"/>
      <c r="NJ568" s="57"/>
      <c r="NK568" s="57"/>
      <c r="NL568" s="57"/>
      <c r="NM568" s="57"/>
      <c r="NN568" s="57"/>
      <c r="NO568" s="57"/>
      <c r="NP568" s="57"/>
      <c r="NQ568" s="57"/>
      <c r="NR568" s="57"/>
      <c r="NS568" s="57"/>
      <c r="NT568" s="57"/>
      <c r="NU568" s="57"/>
      <c r="NV568" s="57"/>
      <c r="NW568" s="57"/>
      <c r="NX568" s="57"/>
      <c r="NY568" s="57"/>
      <c r="NZ568" s="57"/>
      <c r="OA568" s="57"/>
      <c r="OB568" s="57"/>
      <c r="OC568" s="57"/>
      <c r="OD568" s="57"/>
      <c r="OE568" s="57"/>
      <c r="OF568" s="57"/>
      <c r="OG568" s="57"/>
      <c r="OH568" s="57"/>
      <c r="OI568" s="57"/>
      <c r="OJ568" s="57"/>
      <c r="OK568" s="57"/>
      <c r="OL568" s="57"/>
      <c r="OM568" s="57"/>
      <c r="ON568" s="57"/>
      <c r="OO568" s="57"/>
      <c r="OP568" s="57"/>
      <c r="OQ568" s="57"/>
      <c r="OR568" s="57"/>
      <c r="OS568" s="57"/>
      <c r="OT568" s="57"/>
      <c r="OU568" s="57"/>
      <c r="OV568" s="57"/>
      <c r="OW568" s="57"/>
      <c r="OX568" s="57"/>
      <c r="OY568" s="57"/>
      <c r="OZ568" s="57"/>
      <c r="PA568" s="57"/>
      <c r="PB568" s="57"/>
      <c r="PC568" s="57"/>
      <c r="PD568" s="57"/>
      <c r="PE568" s="57"/>
      <c r="PF568" s="57"/>
      <c r="PG568" s="57"/>
      <c r="PH568" s="57"/>
      <c r="PI568" s="57"/>
      <c r="PJ568" s="57"/>
      <c r="PK568" s="57"/>
      <c r="PL568" s="57"/>
      <c r="PM568" s="57"/>
      <c r="PN568" s="57"/>
      <c r="PO568" s="57"/>
      <c r="PP568" s="57"/>
      <c r="PQ568" s="57"/>
      <c r="PR568" s="57"/>
      <c r="PS568" s="57"/>
      <c r="PT568" s="57"/>
      <c r="PU568" s="57"/>
      <c r="PV568" s="57"/>
      <c r="PW568" s="57"/>
      <c r="PX568" s="57"/>
      <c r="PY568" s="57"/>
      <c r="PZ568" s="57"/>
      <c r="QA568" s="57"/>
      <c r="QB568" s="57"/>
      <c r="QC568" s="57"/>
      <c r="QD568" s="57"/>
      <c r="QE568" s="57"/>
      <c r="QF568" s="57"/>
      <c r="QG568" s="57"/>
      <c r="QH568" s="57"/>
      <c r="QI568" s="57"/>
      <c r="QJ568" s="57"/>
      <c r="QK568" s="57"/>
      <c r="QL568" s="57"/>
      <c r="QM568" s="57"/>
      <c r="QN568" s="57"/>
      <c r="QO568" s="57"/>
      <c r="QP568" s="57"/>
      <c r="QQ568" s="57"/>
      <c r="QR568" s="57"/>
      <c r="QS568" s="57"/>
      <c r="QT568" s="57"/>
      <c r="QU568" s="57"/>
      <c r="QV568" s="57"/>
      <c r="QW568" s="57"/>
      <c r="QX568" s="57"/>
      <c r="QY568" s="57"/>
      <c r="QZ568" s="57"/>
      <c r="RA568" s="57"/>
      <c r="RB568" s="57"/>
      <c r="RC568" s="57"/>
      <c r="RD568" s="57"/>
      <c r="RE568" s="57"/>
      <c r="RF568" s="57"/>
      <c r="RG568" s="57"/>
      <c r="RH568" s="57"/>
      <c r="RI568" s="57"/>
      <c r="RJ568" s="57"/>
      <c r="RK568" s="57"/>
      <c r="RL568" s="57"/>
      <c r="RM568" s="57"/>
      <c r="RN568" s="57"/>
      <c r="RO568" s="57"/>
      <c r="RP568" s="57"/>
      <c r="RQ568" s="57"/>
      <c r="RR568" s="57"/>
      <c r="RS568" s="57"/>
      <c r="RT568" s="57"/>
      <c r="RU568" s="57"/>
      <c r="RV568" s="57"/>
      <c r="RW568" s="57"/>
      <c r="RX568" s="57"/>
      <c r="RY568" s="57"/>
      <c r="RZ568" s="57"/>
      <c r="SA568" s="57"/>
      <c r="SB568" s="57"/>
      <c r="SC568" s="57"/>
      <c r="SD568" s="57"/>
      <c r="SE568" s="57"/>
      <c r="SF568" s="57"/>
      <c r="SG568" s="57"/>
      <c r="SH568" s="57"/>
      <c r="SI568" s="57"/>
      <c r="SJ568" s="57"/>
      <c r="SK568" s="57"/>
      <c r="SL568" s="57"/>
      <c r="SM568" s="57"/>
      <c r="SN568" s="57"/>
      <c r="SO568" s="57"/>
      <c r="SP568" s="57"/>
      <c r="SQ568" s="57"/>
      <c r="SR568" s="57"/>
      <c r="SS568" s="57"/>
      <c r="ST568" s="57"/>
      <c r="SU568" s="57"/>
      <c r="SV568" s="57"/>
      <c r="SW568" s="57"/>
      <c r="SX568" s="57"/>
      <c r="SY568" s="57"/>
      <c r="SZ568" s="57"/>
      <c r="TA568" s="57"/>
      <c r="TB568" s="57"/>
      <c r="TC568" s="57"/>
      <c r="TD568" s="57"/>
      <c r="TE568" s="57"/>
      <c r="TF568" s="57"/>
      <c r="TG568" s="57"/>
      <c r="TH568" s="57"/>
      <c r="TI568" s="57"/>
      <c r="TJ568" s="57"/>
      <c r="TK568" s="57"/>
      <c r="TL568" s="57"/>
      <c r="TM568" s="57"/>
      <c r="TN568" s="57"/>
      <c r="TO568" s="57"/>
      <c r="TP568" s="57"/>
      <c r="TQ568" s="57"/>
      <c r="TR568" s="57"/>
      <c r="TS568" s="57"/>
      <c r="TT568" s="57"/>
      <c r="TU568" s="57"/>
      <c r="TV568" s="57"/>
      <c r="TW568" s="57"/>
      <c r="TX568" s="57"/>
      <c r="TY568" s="57"/>
      <c r="TZ568" s="57"/>
      <c r="UA568" s="57"/>
      <c r="UB568" s="57"/>
      <c r="UC568" s="57"/>
      <c r="UD568" s="57"/>
      <c r="UE568" s="57"/>
      <c r="UF568" s="57"/>
      <c r="UG568" s="57"/>
      <c r="UH568" s="57"/>
      <c r="UI568" s="57"/>
      <c r="UJ568" s="57"/>
      <c r="UK568" s="57"/>
      <c r="UL568" s="57"/>
      <c r="UM568" s="57"/>
      <c r="UN568" s="57"/>
      <c r="UO568" s="57"/>
      <c r="UP568" s="57"/>
      <c r="UQ568" s="57"/>
      <c r="UR568" s="57"/>
      <c r="US568" s="57"/>
      <c r="UT568" s="57"/>
      <c r="UU568" s="57"/>
      <c r="UV568" s="57"/>
      <c r="UW568" s="57"/>
      <c r="UX568" s="57"/>
      <c r="UY568" s="57"/>
      <c r="UZ568" s="57"/>
      <c r="VA568" s="57"/>
      <c r="VB568" s="57"/>
      <c r="VC568" s="57"/>
      <c r="VD568" s="57"/>
      <c r="VE568" s="57"/>
      <c r="VF568" s="57"/>
      <c r="VG568" s="57"/>
      <c r="VH568" s="57"/>
      <c r="VI568" s="57"/>
      <c r="VJ568" s="57"/>
      <c r="VK568" s="57"/>
      <c r="VL568" s="57"/>
      <c r="VM568" s="57"/>
      <c r="VN568" s="57"/>
      <c r="VO568" s="57"/>
      <c r="VP568" s="57"/>
      <c r="VQ568" s="57"/>
      <c r="VR568" s="57"/>
      <c r="VS568" s="57"/>
      <c r="VT568" s="57"/>
      <c r="VU568" s="57"/>
      <c r="VV568" s="57"/>
      <c r="VW568" s="57"/>
      <c r="VX568" s="57"/>
      <c r="VY568" s="57"/>
      <c r="VZ568" s="57"/>
      <c r="WA568" s="57"/>
      <c r="WB568" s="57"/>
      <c r="WC568" s="57"/>
      <c r="WD568" s="57"/>
      <c r="WE568" s="57"/>
      <c r="WF568" s="57"/>
      <c r="WG568" s="57"/>
      <c r="WH568" s="57"/>
      <c r="WI568" s="57"/>
      <c r="WJ568" s="57"/>
      <c r="WK568" s="57"/>
      <c r="WL568" s="57"/>
      <c r="WM568" s="57"/>
      <c r="WN568" s="57"/>
      <c r="WO568" s="57"/>
      <c r="WP568" s="57"/>
      <c r="WQ568" s="57"/>
      <c r="WR568" s="57"/>
      <c r="WS568" s="57"/>
      <c r="WT568" s="57"/>
      <c r="WU568" s="57"/>
      <c r="WV568" s="57"/>
      <c r="WW568" s="57"/>
      <c r="WX568" s="57"/>
      <c r="WY568" s="57"/>
      <c r="WZ568" s="57"/>
      <c r="XA568" s="57"/>
      <c r="XB568" s="57"/>
      <c r="XC568" s="57"/>
      <c r="XD568" s="57"/>
      <c r="XE568" s="57"/>
      <c r="XF568" s="57"/>
      <c r="XG568" s="57"/>
      <c r="XH568" s="57"/>
      <c r="XI568" s="57"/>
      <c r="XJ568" s="57"/>
      <c r="XK568" s="57"/>
      <c r="XL568" s="57"/>
      <c r="XM568" s="57"/>
      <c r="XN568" s="57"/>
      <c r="XO568" s="57"/>
      <c r="XP568" s="57"/>
      <c r="XQ568" s="57"/>
      <c r="XR568" s="57"/>
      <c r="XS568" s="57"/>
      <c r="XT568" s="57"/>
      <c r="XU568" s="57"/>
      <c r="XV568" s="57"/>
      <c r="XW568" s="57"/>
    </row>
    <row r="569">
      <c r="AI569" s="57"/>
      <c r="BR569" s="57"/>
      <c r="DA569" s="57"/>
      <c r="EJ569" s="57"/>
      <c r="EK569" s="57"/>
      <c r="EL569" s="57"/>
      <c r="EM569" s="57"/>
      <c r="EN569" s="57"/>
      <c r="EO569" s="57"/>
      <c r="EP569" s="57"/>
      <c r="EQ569" s="57"/>
      <c r="ER569" s="57"/>
      <c r="ES569" s="57"/>
      <c r="ET569" s="57"/>
      <c r="EU569" s="57"/>
      <c r="EV569" s="57"/>
      <c r="EW569" s="57"/>
      <c r="EX569" s="57"/>
      <c r="EY569" s="57"/>
      <c r="EZ569" s="57"/>
      <c r="FA569" s="57"/>
      <c r="FB569" s="57"/>
      <c r="FC569" s="57"/>
      <c r="FD569" s="57"/>
      <c r="FE569" s="57"/>
      <c r="FF569" s="57"/>
      <c r="FG569" s="57"/>
      <c r="FH569" s="57"/>
      <c r="FI569" s="57"/>
      <c r="FJ569" s="57"/>
      <c r="FK569" s="57"/>
      <c r="FL569" s="57"/>
      <c r="FM569" s="57"/>
      <c r="FN569" s="57"/>
      <c r="FO569" s="57"/>
      <c r="FP569" s="57"/>
      <c r="FQ569" s="57"/>
      <c r="FR569" s="57"/>
      <c r="FS569" s="57"/>
      <c r="FT569" s="57"/>
      <c r="FU569" s="57"/>
      <c r="FV569" s="57"/>
      <c r="FW569" s="57"/>
      <c r="FX569" s="57"/>
      <c r="FY569" s="57"/>
      <c r="FZ569" s="57"/>
      <c r="GA569" s="57"/>
      <c r="GB569" s="57"/>
      <c r="GC569" s="57"/>
      <c r="GD569" s="57"/>
      <c r="GE569" s="57"/>
      <c r="GF569" s="57"/>
      <c r="GG569" s="57"/>
      <c r="GH569" s="57"/>
      <c r="GI569" s="57"/>
      <c r="GJ569" s="57"/>
      <c r="GK569" s="57"/>
      <c r="GL569" s="57"/>
      <c r="GM569" s="57"/>
      <c r="GN569" s="57"/>
      <c r="GO569" s="57"/>
      <c r="GP569" s="57"/>
      <c r="GQ569" s="57"/>
      <c r="GR569" s="57"/>
      <c r="GS569" s="57"/>
      <c r="GT569" s="57"/>
      <c r="GU569" s="57"/>
      <c r="GV569" s="57"/>
      <c r="GW569" s="57"/>
      <c r="GX569" s="57"/>
      <c r="GY569" s="57"/>
      <c r="GZ569" s="57"/>
      <c r="HA569" s="57"/>
      <c r="HB569" s="57"/>
      <c r="HC569" s="57"/>
      <c r="HD569" s="57"/>
      <c r="HE569" s="57"/>
      <c r="HF569" s="57"/>
      <c r="HG569" s="57"/>
      <c r="HH569" s="57"/>
      <c r="HI569" s="57"/>
      <c r="HJ569" s="57"/>
      <c r="HK569" s="57"/>
      <c r="HL569" s="57"/>
      <c r="HM569" s="57"/>
      <c r="HN569" s="57"/>
      <c r="HO569" s="57"/>
      <c r="HP569" s="57"/>
      <c r="HQ569" s="57"/>
      <c r="HR569" s="57"/>
      <c r="HS569" s="57"/>
      <c r="HT569" s="57"/>
      <c r="HU569" s="57"/>
      <c r="HV569" s="57"/>
      <c r="HW569" s="57"/>
      <c r="HX569" s="57"/>
      <c r="HY569" s="57"/>
      <c r="HZ569" s="57"/>
      <c r="IA569" s="57"/>
      <c r="IB569" s="57"/>
      <c r="IC569" s="57"/>
      <c r="ID569" s="57"/>
      <c r="IE569" s="57"/>
      <c r="IF569" s="57"/>
      <c r="IG569" s="57"/>
      <c r="IH569" s="57"/>
      <c r="II569" s="57"/>
      <c r="IJ569" s="57"/>
      <c r="IK569" s="57"/>
      <c r="IL569" s="57"/>
      <c r="IM569" s="57"/>
      <c r="IN569" s="57"/>
      <c r="IO569" s="57"/>
      <c r="IP569" s="57"/>
      <c r="IQ569" s="57"/>
      <c r="IR569" s="57"/>
      <c r="IS569" s="57"/>
      <c r="IT569" s="57"/>
      <c r="IU569" s="57"/>
      <c r="IV569" s="57"/>
      <c r="IW569" s="57"/>
      <c r="IX569" s="57"/>
      <c r="IY569" s="57"/>
      <c r="IZ569" s="57"/>
      <c r="JA569" s="57"/>
      <c r="JB569" s="57"/>
      <c r="JC569" s="57"/>
      <c r="JD569" s="57"/>
      <c r="JE569" s="57"/>
      <c r="JF569" s="57"/>
      <c r="JG569" s="57"/>
      <c r="JH569" s="57"/>
      <c r="JI569" s="57"/>
      <c r="JJ569" s="57"/>
      <c r="JK569" s="57"/>
      <c r="JL569" s="57"/>
      <c r="JM569" s="57"/>
      <c r="JN569" s="57"/>
      <c r="JO569" s="57"/>
      <c r="JP569" s="57"/>
      <c r="JQ569" s="57"/>
      <c r="JR569" s="57"/>
      <c r="JS569" s="57"/>
      <c r="JT569" s="57"/>
      <c r="JU569" s="57"/>
      <c r="JV569" s="57"/>
      <c r="JW569" s="57"/>
      <c r="JX569" s="57"/>
      <c r="JY569" s="57"/>
      <c r="JZ569" s="57"/>
      <c r="KA569" s="57"/>
      <c r="KB569" s="57"/>
      <c r="KC569" s="57"/>
      <c r="KD569" s="57"/>
      <c r="KE569" s="57"/>
      <c r="KF569" s="57"/>
      <c r="KG569" s="57"/>
      <c r="KH569" s="57"/>
      <c r="KI569" s="57"/>
      <c r="KJ569" s="57"/>
      <c r="KK569" s="57"/>
      <c r="KL569" s="57"/>
      <c r="KM569" s="57"/>
      <c r="KN569" s="57"/>
      <c r="KO569" s="57"/>
      <c r="KP569" s="57"/>
      <c r="KQ569" s="57"/>
      <c r="KR569" s="57"/>
      <c r="KS569" s="57"/>
      <c r="KT569" s="57"/>
      <c r="KU569" s="57"/>
      <c r="KV569" s="57"/>
      <c r="KW569" s="57"/>
      <c r="KX569" s="57"/>
      <c r="KY569" s="57"/>
      <c r="KZ569" s="57"/>
      <c r="LA569" s="57"/>
      <c r="LB569" s="57"/>
      <c r="LC569" s="57"/>
      <c r="LD569" s="57"/>
      <c r="LE569" s="57"/>
      <c r="LF569" s="57"/>
      <c r="LG569" s="57"/>
      <c r="LH569" s="57"/>
      <c r="LI569" s="57"/>
      <c r="LJ569" s="57"/>
      <c r="LK569" s="57"/>
      <c r="LL569" s="57"/>
      <c r="LM569" s="57"/>
      <c r="LN569" s="57"/>
      <c r="LO569" s="57"/>
      <c r="LP569" s="57"/>
      <c r="LQ569" s="57"/>
      <c r="LR569" s="57"/>
      <c r="LS569" s="57"/>
      <c r="LT569" s="57"/>
      <c r="LU569" s="57"/>
      <c r="LV569" s="57"/>
      <c r="LW569" s="57"/>
      <c r="LX569" s="57"/>
      <c r="LY569" s="57"/>
      <c r="LZ569" s="57"/>
      <c r="MA569" s="57"/>
      <c r="MB569" s="57"/>
      <c r="MC569" s="57"/>
      <c r="MD569" s="57"/>
      <c r="ME569" s="57"/>
      <c r="MF569" s="57"/>
      <c r="MG569" s="57"/>
      <c r="MH569" s="57"/>
      <c r="MI569" s="57"/>
      <c r="MJ569" s="57"/>
      <c r="MK569" s="57"/>
      <c r="ML569" s="57"/>
      <c r="MM569" s="57"/>
      <c r="MN569" s="57"/>
      <c r="MO569" s="57"/>
      <c r="MP569" s="57"/>
      <c r="MQ569" s="57"/>
      <c r="MR569" s="57"/>
      <c r="MS569" s="57"/>
      <c r="MT569" s="57"/>
      <c r="MU569" s="57"/>
      <c r="MV569" s="57"/>
      <c r="MW569" s="57"/>
      <c r="MX569" s="57"/>
      <c r="MY569" s="57"/>
      <c r="MZ569" s="57"/>
      <c r="NA569" s="57"/>
      <c r="NB569" s="57"/>
      <c r="NC569" s="57"/>
      <c r="ND569" s="57"/>
      <c r="NE569" s="57"/>
      <c r="NF569" s="57"/>
      <c r="NG569" s="57"/>
      <c r="NH569" s="57"/>
      <c r="NI569" s="57"/>
      <c r="NJ569" s="57"/>
      <c r="NK569" s="57"/>
      <c r="NL569" s="57"/>
      <c r="NM569" s="57"/>
      <c r="NN569" s="57"/>
      <c r="NO569" s="57"/>
      <c r="NP569" s="57"/>
      <c r="NQ569" s="57"/>
      <c r="NR569" s="57"/>
      <c r="NS569" s="57"/>
      <c r="NT569" s="57"/>
      <c r="NU569" s="57"/>
      <c r="NV569" s="57"/>
      <c r="NW569" s="57"/>
      <c r="NX569" s="57"/>
      <c r="NY569" s="57"/>
      <c r="NZ569" s="57"/>
      <c r="OA569" s="57"/>
      <c r="OB569" s="57"/>
      <c r="OC569" s="57"/>
      <c r="OD569" s="57"/>
      <c r="OE569" s="57"/>
      <c r="OF569" s="57"/>
      <c r="OG569" s="57"/>
      <c r="OH569" s="57"/>
      <c r="OI569" s="57"/>
      <c r="OJ569" s="57"/>
      <c r="OK569" s="57"/>
      <c r="OL569" s="57"/>
      <c r="OM569" s="57"/>
      <c r="ON569" s="57"/>
      <c r="OO569" s="57"/>
      <c r="OP569" s="57"/>
      <c r="OQ569" s="57"/>
      <c r="OR569" s="57"/>
      <c r="OS569" s="57"/>
      <c r="OT569" s="57"/>
      <c r="OU569" s="57"/>
      <c r="OV569" s="57"/>
      <c r="OW569" s="57"/>
      <c r="OX569" s="57"/>
      <c r="OY569" s="57"/>
      <c r="OZ569" s="57"/>
      <c r="PA569" s="57"/>
      <c r="PB569" s="57"/>
      <c r="PC569" s="57"/>
      <c r="PD569" s="57"/>
      <c r="PE569" s="57"/>
      <c r="PF569" s="57"/>
      <c r="PG569" s="57"/>
      <c r="PH569" s="57"/>
      <c r="PI569" s="57"/>
      <c r="PJ569" s="57"/>
      <c r="PK569" s="57"/>
      <c r="PL569" s="57"/>
      <c r="PM569" s="57"/>
      <c r="PN569" s="57"/>
      <c r="PO569" s="57"/>
      <c r="PP569" s="57"/>
      <c r="PQ569" s="57"/>
      <c r="PR569" s="57"/>
      <c r="PS569" s="57"/>
      <c r="PT569" s="57"/>
      <c r="PU569" s="57"/>
      <c r="PV569" s="57"/>
      <c r="PW569" s="57"/>
      <c r="PX569" s="57"/>
      <c r="PY569" s="57"/>
      <c r="PZ569" s="57"/>
      <c r="QA569" s="57"/>
      <c r="QB569" s="57"/>
      <c r="QC569" s="57"/>
      <c r="QD569" s="57"/>
      <c r="QE569" s="57"/>
      <c r="QF569" s="57"/>
      <c r="QG569" s="57"/>
      <c r="QH569" s="57"/>
      <c r="QI569" s="57"/>
      <c r="QJ569" s="57"/>
      <c r="QK569" s="57"/>
      <c r="QL569" s="57"/>
      <c r="QM569" s="57"/>
      <c r="QN569" s="57"/>
      <c r="QO569" s="57"/>
      <c r="QP569" s="57"/>
      <c r="QQ569" s="57"/>
      <c r="QR569" s="57"/>
      <c r="QS569" s="57"/>
      <c r="QT569" s="57"/>
      <c r="QU569" s="57"/>
      <c r="QV569" s="57"/>
      <c r="QW569" s="57"/>
      <c r="QX569" s="57"/>
      <c r="QY569" s="57"/>
      <c r="QZ569" s="57"/>
      <c r="RA569" s="57"/>
      <c r="RB569" s="57"/>
      <c r="RC569" s="57"/>
      <c r="RD569" s="57"/>
      <c r="RE569" s="57"/>
      <c r="RF569" s="57"/>
      <c r="RG569" s="57"/>
      <c r="RH569" s="57"/>
      <c r="RI569" s="57"/>
      <c r="RJ569" s="57"/>
      <c r="RK569" s="57"/>
      <c r="RL569" s="57"/>
      <c r="RM569" s="57"/>
      <c r="RN569" s="57"/>
      <c r="RO569" s="57"/>
      <c r="RP569" s="57"/>
      <c r="RQ569" s="57"/>
      <c r="RR569" s="57"/>
      <c r="RS569" s="57"/>
      <c r="RT569" s="57"/>
      <c r="RU569" s="57"/>
      <c r="RV569" s="57"/>
      <c r="RW569" s="57"/>
      <c r="RX569" s="57"/>
      <c r="RY569" s="57"/>
      <c r="RZ569" s="57"/>
      <c r="SA569" s="57"/>
      <c r="SB569" s="57"/>
      <c r="SC569" s="57"/>
      <c r="SD569" s="57"/>
      <c r="SE569" s="57"/>
      <c r="SF569" s="57"/>
      <c r="SG569" s="57"/>
      <c r="SH569" s="57"/>
      <c r="SI569" s="57"/>
      <c r="SJ569" s="57"/>
      <c r="SK569" s="57"/>
      <c r="SL569" s="57"/>
      <c r="SM569" s="57"/>
      <c r="SN569" s="57"/>
      <c r="SO569" s="57"/>
      <c r="SP569" s="57"/>
      <c r="SQ569" s="57"/>
      <c r="SR569" s="57"/>
      <c r="SS569" s="57"/>
      <c r="ST569" s="57"/>
      <c r="SU569" s="57"/>
      <c r="SV569" s="57"/>
      <c r="SW569" s="57"/>
      <c r="SX569" s="57"/>
      <c r="SY569" s="57"/>
      <c r="SZ569" s="57"/>
      <c r="TA569" s="57"/>
      <c r="TB569" s="57"/>
      <c r="TC569" s="57"/>
      <c r="TD569" s="57"/>
      <c r="TE569" s="57"/>
      <c r="TF569" s="57"/>
      <c r="TG569" s="57"/>
      <c r="TH569" s="57"/>
      <c r="TI569" s="57"/>
      <c r="TJ569" s="57"/>
      <c r="TK569" s="57"/>
      <c r="TL569" s="57"/>
      <c r="TM569" s="57"/>
      <c r="TN569" s="57"/>
      <c r="TO569" s="57"/>
      <c r="TP569" s="57"/>
      <c r="TQ569" s="57"/>
      <c r="TR569" s="57"/>
      <c r="TS569" s="57"/>
      <c r="TT569" s="57"/>
      <c r="TU569" s="57"/>
      <c r="TV569" s="57"/>
      <c r="TW569" s="57"/>
      <c r="TX569" s="57"/>
      <c r="TY569" s="57"/>
      <c r="TZ569" s="57"/>
      <c r="UA569" s="57"/>
      <c r="UB569" s="57"/>
      <c r="UC569" s="57"/>
      <c r="UD569" s="57"/>
      <c r="UE569" s="57"/>
      <c r="UF569" s="57"/>
      <c r="UG569" s="57"/>
      <c r="UH569" s="57"/>
      <c r="UI569" s="57"/>
      <c r="UJ569" s="57"/>
      <c r="UK569" s="57"/>
      <c r="UL569" s="57"/>
      <c r="UM569" s="57"/>
      <c r="UN569" s="57"/>
      <c r="UO569" s="57"/>
      <c r="UP569" s="57"/>
      <c r="UQ569" s="57"/>
      <c r="UR569" s="57"/>
      <c r="US569" s="57"/>
      <c r="UT569" s="57"/>
      <c r="UU569" s="57"/>
      <c r="UV569" s="57"/>
      <c r="UW569" s="57"/>
      <c r="UX569" s="57"/>
      <c r="UY569" s="57"/>
      <c r="UZ569" s="57"/>
      <c r="VA569" s="57"/>
      <c r="VB569" s="57"/>
      <c r="VC569" s="57"/>
      <c r="VD569" s="57"/>
      <c r="VE569" s="57"/>
      <c r="VF569" s="57"/>
      <c r="VG569" s="57"/>
      <c r="VH569" s="57"/>
      <c r="VI569" s="57"/>
      <c r="VJ569" s="57"/>
      <c r="VK569" s="57"/>
      <c r="VL569" s="57"/>
      <c r="VM569" s="57"/>
      <c r="VN569" s="57"/>
      <c r="VO569" s="57"/>
      <c r="VP569" s="57"/>
      <c r="VQ569" s="57"/>
      <c r="VR569" s="57"/>
      <c r="VS569" s="57"/>
      <c r="VT569" s="57"/>
      <c r="VU569" s="57"/>
      <c r="VV569" s="57"/>
      <c r="VW569" s="57"/>
      <c r="VX569" s="57"/>
      <c r="VY569" s="57"/>
      <c r="VZ569" s="57"/>
      <c r="WA569" s="57"/>
      <c r="WB569" s="57"/>
      <c r="WC569" s="57"/>
      <c r="WD569" s="57"/>
      <c r="WE569" s="57"/>
      <c r="WF569" s="57"/>
      <c r="WG569" s="57"/>
      <c r="WH569" s="57"/>
      <c r="WI569" s="57"/>
      <c r="WJ569" s="57"/>
      <c r="WK569" s="57"/>
      <c r="WL569" s="57"/>
      <c r="WM569" s="57"/>
      <c r="WN569" s="57"/>
      <c r="WO569" s="57"/>
      <c r="WP569" s="57"/>
      <c r="WQ569" s="57"/>
      <c r="WR569" s="57"/>
      <c r="WS569" s="57"/>
      <c r="WT569" s="57"/>
      <c r="WU569" s="57"/>
      <c r="WV569" s="57"/>
      <c r="WW569" s="57"/>
      <c r="WX569" s="57"/>
      <c r="WY569" s="57"/>
      <c r="WZ569" s="57"/>
      <c r="XA569" s="57"/>
      <c r="XB569" s="57"/>
      <c r="XC569" s="57"/>
      <c r="XD569" s="57"/>
      <c r="XE569" s="57"/>
      <c r="XF569" s="57"/>
      <c r="XG569" s="57"/>
      <c r="XH569" s="57"/>
      <c r="XI569" s="57"/>
      <c r="XJ569" s="57"/>
      <c r="XK569" s="57"/>
      <c r="XL569" s="57"/>
      <c r="XM569" s="57"/>
      <c r="XN569" s="57"/>
      <c r="XO569" s="57"/>
      <c r="XP569" s="57"/>
      <c r="XQ569" s="57"/>
      <c r="XR569" s="57"/>
      <c r="XS569" s="57"/>
      <c r="XT569" s="57"/>
      <c r="XU569" s="57"/>
      <c r="XV569" s="57"/>
      <c r="XW569" s="57"/>
    </row>
    <row r="570">
      <c r="AI570" s="57"/>
      <c r="BR570" s="57"/>
      <c r="DA570" s="57"/>
      <c r="EJ570" s="57"/>
      <c r="EK570" s="57"/>
      <c r="EL570" s="57"/>
      <c r="EM570" s="57"/>
      <c r="EN570" s="57"/>
      <c r="EO570" s="57"/>
      <c r="EP570" s="57"/>
      <c r="EQ570" s="57"/>
      <c r="ER570" s="57"/>
      <c r="ES570" s="57"/>
      <c r="ET570" s="57"/>
      <c r="EU570" s="57"/>
      <c r="EV570" s="57"/>
      <c r="EW570" s="57"/>
      <c r="EX570" s="57"/>
      <c r="EY570" s="57"/>
      <c r="EZ570" s="57"/>
      <c r="FA570" s="57"/>
      <c r="FB570" s="57"/>
      <c r="FC570" s="57"/>
      <c r="FD570" s="57"/>
      <c r="FE570" s="57"/>
      <c r="FF570" s="57"/>
      <c r="FG570" s="57"/>
      <c r="FH570" s="57"/>
      <c r="FI570" s="57"/>
      <c r="FJ570" s="57"/>
      <c r="FK570" s="57"/>
      <c r="FL570" s="57"/>
      <c r="FM570" s="57"/>
      <c r="FN570" s="57"/>
      <c r="FO570" s="57"/>
      <c r="FP570" s="57"/>
      <c r="FQ570" s="57"/>
      <c r="FR570" s="57"/>
      <c r="FS570" s="57"/>
      <c r="FT570" s="57"/>
      <c r="FU570" s="57"/>
      <c r="FV570" s="57"/>
      <c r="FW570" s="57"/>
      <c r="FX570" s="57"/>
      <c r="FY570" s="57"/>
      <c r="FZ570" s="57"/>
      <c r="GA570" s="57"/>
      <c r="GB570" s="57"/>
      <c r="GC570" s="57"/>
      <c r="GD570" s="57"/>
      <c r="GE570" s="57"/>
      <c r="GF570" s="57"/>
      <c r="GG570" s="57"/>
      <c r="GH570" s="57"/>
      <c r="GI570" s="57"/>
      <c r="GJ570" s="57"/>
      <c r="GK570" s="57"/>
      <c r="GL570" s="57"/>
      <c r="GM570" s="57"/>
      <c r="GN570" s="57"/>
      <c r="GO570" s="57"/>
      <c r="GP570" s="57"/>
      <c r="GQ570" s="57"/>
      <c r="GR570" s="57"/>
      <c r="GS570" s="57"/>
      <c r="GT570" s="57"/>
      <c r="GU570" s="57"/>
      <c r="GV570" s="57"/>
      <c r="GW570" s="57"/>
      <c r="GX570" s="57"/>
      <c r="GY570" s="57"/>
      <c r="GZ570" s="57"/>
      <c r="HA570" s="57"/>
      <c r="HB570" s="57"/>
      <c r="HC570" s="57"/>
      <c r="HD570" s="57"/>
      <c r="HE570" s="57"/>
      <c r="HF570" s="57"/>
      <c r="HG570" s="57"/>
      <c r="HH570" s="57"/>
      <c r="HI570" s="57"/>
      <c r="HJ570" s="57"/>
      <c r="HK570" s="57"/>
      <c r="HL570" s="57"/>
      <c r="HM570" s="57"/>
      <c r="HN570" s="57"/>
      <c r="HO570" s="57"/>
      <c r="HP570" s="57"/>
      <c r="HQ570" s="57"/>
      <c r="HR570" s="57"/>
      <c r="HS570" s="57"/>
      <c r="HT570" s="57"/>
      <c r="HU570" s="57"/>
      <c r="HV570" s="57"/>
      <c r="HW570" s="57"/>
      <c r="HX570" s="57"/>
      <c r="HY570" s="57"/>
      <c r="HZ570" s="57"/>
      <c r="IA570" s="57"/>
      <c r="IB570" s="57"/>
      <c r="IC570" s="57"/>
      <c r="ID570" s="57"/>
      <c r="IE570" s="57"/>
      <c r="IF570" s="57"/>
      <c r="IG570" s="57"/>
      <c r="IH570" s="57"/>
      <c r="II570" s="57"/>
      <c r="IJ570" s="57"/>
      <c r="IK570" s="57"/>
      <c r="IL570" s="57"/>
      <c r="IM570" s="57"/>
      <c r="IN570" s="57"/>
      <c r="IO570" s="57"/>
      <c r="IP570" s="57"/>
      <c r="IQ570" s="57"/>
      <c r="IR570" s="57"/>
      <c r="IS570" s="57"/>
      <c r="IT570" s="57"/>
      <c r="IU570" s="57"/>
      <c r="IV570" s="57"/>
      <c r="IW570" s="57"/>
      <c r="IX570" s="57"/>
      <c r="IY570" s="57"/>
      <c r="IZ570" s="57"/>
      <c r="JA570" s="57"/>
      <c r="JB570" s="57"/>
      <c r="JC570" s="57"/>
      <c r="JD570" s="57"/>
      <c r="JE570" s="57"/>
      <c r="JF570" s="57"/>
      <c r="JG570" s="57"/>
      <c r="JH570" s="57"/>
      <c r="JI570" s="57"/>
      <c r="JJ570" s="57"/>
      <c r="JK570" s="57"/>
      <c r="JL570" s="57"/>
      <c r="JM570" s="57"/>
      <c r="JN570" s="57"/>
      <c r="JO570" s="57"/>
      <c r="JP570" s="57"/>
      <c r="JQ570" s="57"/>
      <c r="JR570" s="57"/>
      <c r="JS570" s="57"/>
      <c r="JT570" s="57"/>
      <c r="JU570" s="57"/>
      <c r="JV570" s="57"/>
      <c r="JW570" s="57"/>
      <c r="JX570" s="57"/>
      <c r="JY570" s="57"/>
      <c r="JZ570" s="57"/>
      <c r="KA570" s="57"/>
      <c r="KB570" s="57"/>
      <c r="KC570" s="57"/>
      <c r="KD570" s="57"/>
      <c r="KE570" s="57"/>
      <c r="KF570" s="57"/>
      <c r="KG570" s="57"/>
      <c r="KH570" s="57"/>
      <c r="KI570" s="57"/>
      <c r="KJ570" s="57"/>
      <c r="KK570" s="57"/>
      <c r="KL570" s="57"/>
      <c r="KM570" s="57"/>
      <c r="KN570" s="57"/>
      <c r="KO570" s="57"/>
      <c r="KP570" s="57"/>
      <c r="KQ570" s="57"/>
      <c r="KR570" s="57"/>
      <c r="KS570" s="57"/>
      <c r="KT570" s="57"/>
      <c r="KU570" s="57"/>
      <c r="KV570" s="57"/>
      <c r="KW570" s="57"/>
      <c r="KX570" s="57"/>
      <c r="KY570" s="57"/>
      <c r="KZ570" s="57"/>
      <c r="LA570" s="57"/>
      <c r="LB570" s="57"/>
      <c r="LC570" s="57"/>
      <c r="LD570" s="57"/>
      <c r="LE570" s="57"/>
      <c r="LF570" s="57"/>
      <c r="LG570" s="57"/>
      <c r="LH570" s="57"/>
      <c r="LI570" s="57"/>
      <c r="LJ570" s="57"/>
      <c r="LK570" s="57"/>
      <c r="LL570" s="57"/>
      <c r="LM570" s="57"/>
      <c r="LN570" s="57"/>
      <c r="LO570" s="57"/>
      <c r="LP570" s="57"/>
      <c r="LQ570" s="57"/>
      <c r="LR570" s="57"/>
      <c r="LS570" s="57"/>
      <c r="LT570" s="57"/>
      <c r="LU570" s="57"/>
      <c r="LV570" s="57"/>
      <c r="LW570" s="57"/>
      <c r="LX570" s="57"/>
      <c r="LY570" s="57"/>
      <c r="LZ570" s="57"/>
      <c r="MA570" s="57"/>
      <c r="MB570" s="57"/>
      <c r="MC570" s="57"/>
      <c r="MD570" s="57"/>
      <c r="ME570" s="57"/>
      <c r="MF570" s="57"/>
      <c r="MG570" s="57"/>
      <c r="MH570" s="57"/>
      <c r="MI570" s="57"/>
      <c r="MJ570" s="57"/>
      <c r="MK570" s="57"/>
      <c r="ML570" s="57"/>
      <c r="MM570" s="57"/>
      <c r="MN570" s="57"/>
      <c r="MO570" s="57"/>
      <c r="MP570" s="57"/>
      <c r="MQ570" s="57"/>
      <c r="MR570" s="57"/>
      <c r="MS570" s="57"/>
      <c r="MT570" s="57"/>
      <c r="MU570" s="57"/>
      <c r="MV570" s="57"/>
      <c r="MW570" s="57"/>
      <c r="MX570" s="57"/>
      <c r="MY570" s="57"/>
      <c r="MZ570" s="57"/>
      <c r="NA570" s="57"/>
      <c r="NB570" s="57"/>
      <c r="NC570" s="57"/>
      <c r="ND570" s="57"/>
      <c r="NE570" s="57"/>
      <c r="NF570" s="57"/>
      <c r="NG570" s="57"/>
      <c r="NH570" s="57"/>
      <c r="NI570" s="57"/>
      <c r="NJ570" s="57"/>
      <c r="NK570" s="57"/>
      <c r="NL570" s="57"/>
      <c r="NM570" s="57"/>
      <c r="NN570" s="57"/>
      <c r="NO570" s="57"/>
      <c r="NP570" s="57"/>
      <c r="NQ570" s="57"/>
      <c r="NR570" s="57"/>
      <c r="NS570" s="57"/>
      <c r="NT570" s="57"/>
      <c r="NU570" s="57"/>
      <c r="NV570" s="57"/>
      <c r="NW570" s="57"/>
      <c r="NX570" s="57"/>
      <c r="NY570" s="57"/>
      <c r="NZ570" s="57"/>
      <c r="OA570" s="57"/>
      <c r="OB570" s="57"/>
      <c r="OC570" s="57"/>
      <c r="OD570" s="57"/>
      <c r="OE570" s="57"/>
      <c r="OF570" s="57"/>
      <c r="OG570" s="57"/>
      <c r="OH570" s="57"/>
      <c r="OI570" s="57"/>
      <c r="OJ570" s="57"/>
      <c r="OK570" s="57"/>
      <c r="OL570" s="57"/>
      <c r="OM570" s="57"/>
      <c r="ON570" s="57"/>
      <c r="OO570" s="57"/>
      <c r="OP570" s="57"/>
      <c r="OQ570" s="57"/>
      <c r="OR570" s="57"/>
      <c r="OS570" s="57"/>
      <c r="OT570" s="57"/>
      <c r="OU570" s="57"/>
      <c r="OV570" s="57"/>
      <c r="OW570" s="57"/>
      <c r="OX570" s="57"/>
      <c r="OY570" s="57"/>
      <c r="OZ570" s="57"/>
      <c r="PA570" s="57"/>
      <c r="PB570" s="57"/>
      <c r="PC570" s="57"/>
      <c r="PD570" s="57"/>
      <c r="PE570" s="57"/>
      <c r="PF570" s="57"/>
      <c r="PG570" s="57"/>
      <c r="PH570" s="57"/>
      <c r="PI570" s="57"/>
      <c r="PJ570" s="57"/>
      <c r="PK570" s="57"/>
      <c r="PL570" s="57"/>
      <c r="PM570" s="57"/>
      <c r="PN570" s="57"/>
      <c r="PO570" s="57"/>
      <c r="PP570" s="57"/>
      <c r="PQ570" s="57"/>
      <c r="PR570" s="57"/>
      <c r="PS570" s="57"/>
      <c r="PT570" s="57"/>
      <c r="PU570" s="57"/>
      <c r="PV570" s="57"/>
      <c r="PW570" s="57"/>
      <c r="PX570" s="57"/>
      <c r="PY570" s="57"/>
      <c r="PZ570" s="57"/>
      <c r="QA570" s="57"/>
      <c r="QB570" s="57"/>
      <c r="QC570" s="57"/>
      <c r="QD570" s="57"/>
      <c r="QE570" s="57"/>
      <c r="QF570" s="57"/>
      <c r="QG570" s="57"/>
      <c r="QH570" s="57"/>
      <c r="QI570" s="57"/>
      <c r="QJ570" s="57"/>
      <c r="QK570" s="57"/>
      <c r="QL570" s="57"/>
      <c r="QM570" s="57"/>
      <c r="QN570" s="57"/>
      <c r="QO570" s="57"/>
      <c r="QP570" s="57"/>
      <c r="QQ570" s="57"/>
      <c r="QR570" s="57"/>
      <c r="QS570" s="57"/>
      <c r="QT570" s="57"/>
      <c r="QU570" s="57"/>
      <c r="QV570" s="57"/>
      <c r="QW570" s="57"/>
      <c r="QX570" s="57"/>
      <c r="QY570" s="57"/>
      <c r="QZ570" s="57"/>
      <c r="RA570" s="57"/>
      <c r="RB570" s="57"/>
      <c r="RC570" s="57"/>
      <c r="RD570" s="57"/>
      <c r="RE570" s="57"/>
      <c r="RF570" s="57"/>
      <c r="RG570" s="57"/>
      <c r="RH570" s="57"/>
      <c r="RI570" s="57"/>
      <c r="RJ570" s="57"/>
      <c r="RK570" s="57"/>
      <c r="RL570" s="57"/>
      <c r="RM570" s="57"/>
      <c r="RN570" s="57"/>
      <c r="RO570" s="57"/>
      <c r="RP570" s="57"/>
      <c r="RQ570" s="57"/>
      <c r="RR570" s="57"/>
      <c r="RS570" s="57"/>
      <c r="RT570" s="57"/>
      <c r="RU570" s="57"/>
      <c r="RV570" s="57"/>
      <c r="RW570" s="57"/>
      <c r="RX570" s="57"/>
      <c r="RY570" s="57"/>
      <c r="RZ570" s="57"/>
      <c r="SA570" s="57"/>
      <c r="SB570" s="57"/>
      <c r="SC570" s="57"/>
      <c r="SD570" s="57"/>
      <c r="SE570" s="57"/>
      <c r="SF570" s="57"/>
      <c r="SG570" s="57"/>
      <c r="SH570" s="57"/>
      <c r="SI570" s="57"/>
      <c r="SJ570" s="57"/>
      <c r="SK570" s="57"/>
      <c r="SL570" s="57"/>
      <c r="SM570" s="57"/>
      <c r="SN570" s="57"/>
      <c r="SO570" s="57"/>
      <c r="SP570" s="57"/>
      <c r="SQ570" s="57"/>
      <c r="SR570" s="57"/>
      <c r="SS570" s="57"/>
      <c r="ST570" s="57"/>
      <c r="SU570" s="57"/>
      <c r="SV570" s="57"/>
      <c r="SW570" s="57"/>
      <c r="SX570" s="57"/>
      <c r="SY570" s="57"/>
      <c r="SZ570" s="57"/>
      <c r="TA570" s="57"/>
      <c r="TB570" s="57"/>
      <c r="TC570" s="57"/>
      <c r="TD570" s="57"/>
      <c r="TE570" s="57"/>
      <c r="TF570" s="57"/>
      <c r="TG570" s="57"/>
      <c r="TH570" s="57"/>
      <c r="TI570" s="57"/>
      <c r="TJ570" s="57"/>
      <c r="TK570" s="57"/>
      <c r="TL570" s="57"/>
      <c r="TM570" s="57"/>
      <c r="TN570" s="57"/>
      <c r="TO570" s="57"/>
      <c r="TP570" s="57"/>
      <c r="TQ570" s="57"/>
      <c r="TR570" s="57"/>
      <c r="TS570" s="57"/>
      <c r="TT570" s="57"/>
      <c r="TU570" s="57"/>
      <c r="TV570" s="57"/>
      <c r="TW570" s="57"/>
      <c r="TX570" s="57"/>
      <c r="TY570" s="57"/>
      <c r="TZ570" s="57"/>
      <c r="UA570" s="57"/>
      <c r="UB570" s="57"/>
      <c r="UC570" s="57"/>
      <c r="UD570" s="57"/>
      <c r="UE570" s="57"/>
      <c r="UF570" s="57"/>
      <c r="UG570" s="57"/>
      <c r="UH570" s="57"/>
      <c r="UI570" s="57"/>
      <c r="UJ570" s="57"/>
      <c r="UK570" s="57"/>
      <c r="UL570" s="57"/>
      <c r="UM570" s="57"/>
      <c r="UN570" s="57"/>
      <c r="UO570" s="57"/>
      <c r="UP570" s="57"/>
      <c r="UQ570" s="57"/>
      <c r="UR570" s="57"/>
      <c r="US570" s="57"/>
      <c r="UT570" s="57"/>
      <c r="UU570" s="57"/>
      <c r="UV570" s="57"/>
      <c r="UW570" s="57"/>
      <c r="UX570" s="57"/>
      <c r="UY570" s="57"/>
      <c r="UZ570" s="57"/>
      <c r="VA570" s="57"/>
      <c r="VB570" s="57"/>
      <c r="VC570" s="57"/>
      <c r="VD570" s="57"/>
      <c r="VE570" s="57"/>
      <c r="VF570" s="57"/>
      <c r="VG570" s="57"/>
      <c r="VH570" s="57"/>
      <c r="VI570" s="57"/>
      <c r="VJ570" s="57"/>
      <c r="VK570" s="57"/>
      <c r="VL570" s="57"/>
      <c r="VM570" s="57"/>
      <c r="VN570" s="57"/>
      <c r="VO570" s="57"/>
      <c r="VP570" s="57"/>
      <c r="VQ570" s="57"/>
      <c r="VR570" s="57"/>
      <c r="VS570" s="57"/>
      <c r="VT570" s="57"/>
      <c r="VU570" s="57"/>
      <c r="VV570" s="57"/>
      <c r="VW570" s="57"/>
      <c r="VX570" s="57"/>
      <c r="VY570" s="57"/>
      <c r="VZ570" s="57"/>
      <c r="WA570" s="57"/>
      <c r="WB570" s="57"/>
      <c r="WC570" s="57"/>
      <c r="WD570" s="57"/>
      <c r="WE570" s="57"/>
      <c r="WF570" s="57"/>
      <c r="WG570" s="57"/>
      <c r="WH570" s="57"/>
      <c r="WI570" s="57"/>
      <c r="WJ570" s="57"/>
      <c r="WK570" s="57"/>
      <c r="WL570" s="57"/>
      <c r="WM570" s="57"/>
      <c r="WN570" s="57"/>
      <c r="WO570" s="57"/>
      <c r="WP570" s="57"/>
      <c r="WQ570" s="57"/>
      <c r="WR570" s="57"/>
      <c r="WS570" s="57"/>
      <c r="WT570" s="57"/>
      <c r="WU570" s="57"/>
      <c r="WV570" s="57"/>
      <c r="WW570" s="57"/>
      <c r="WX570" s="57"/>
      <c r="WY570" s="57"/>
      <c r="WZ570" s="57"/>
      <c r="XA570" s="57"/>
      <c r="XB570" s="57"/>
      <c r="XC570" s="57"/>
      <c r="XD570" s="57"/>
      <c r="XE570" s="57"/>
      <c r="XF570" s="57"/>
      <c r="XG570" s="57"/>
      <c r="XH570" s="57"/>
      <c r="XI570" s="57"/>
      <c r="XJ570" s="57"/>
      <c r="XK570" s="57"/>
      <c r="XL570" s="57"/>
      <c r="XM570" s="57"/>
      <c r="XN570" s="57"/>
      <c r="XO570" s="57"/>
      <c r="XP570" s="57"/>
      <c r="XQ570" s="57"/>
      <c r="XR570" s="57"/>
      <c r="XS570" s="57"/>
      <c r="XT570" s="57"/>
      <c r="XU570" s="57"/>
      <c r="XV570" s="57"/>
      <c r="XW570" s="57"/>
    </row>
    <row r="571">
      <c r="AI571" s="57"/>
      <c r="BR571" s="57"/>
      <c r="DA571" s="57"/>
      <c r="EJ571" s="57"/>
      <c r="EK571" s="57"/>
      <c r="EL571" s="57"/>
      <c r="EM571" s="57"/>
      <c r="EN571" s="57"/>
      <c r="EO571" s="57"/>
      <c r="EP571" s="57"/>
      <c r="EQ571" s="57"/>
      <c r="ER571" s="57"/>
      <c r="ES571" s="57"/>
      <c r="ET571" s="57"/>
      <c r="EU571" s="57"/>
      <c r="EV571" s="57"/>
      <c r="EW571" s="57"/>
      <c r="EX571" s="57"/>
      <c r="EY571" s="57"/>
      <c r="EZ571" s="57"/>
      <c r="FA571" s="57"/>
      <c r="FB571" s="57"/>
      <c r="FC571" s="57"/>
      <c r="FD571" s="57"/>
      <c r="FE571" s="57"/>
      <c r="FF571" s="57"/>
      <c r="FG571" s="57"/>
      <c r="FH571" s="57"/>
      <c r="FI571" s="57"/>
      <c r="FJ571" s="57"/>
      <c r="FK571" s="57"/>
      <c r="FL571" s="57"/>
      <c r="FM571" s="57"/>
      <c r="FN571" s="57"/>
      <c r="FO571" s="57"/>
      <c r="FP571" s="57"/>
      <c r="FQ571" s="57"/>
      <c r="FR571" s="57"/>
      <c r="FS571" s="57"/>
      <c r="FT571" s="57"/>
      <c r="FU571" s="57"/>
      <c r="FV571" s="57"/>
      <c r="FW571" s="57"/>
      <c r="FX571" s="57"/>
      <c r="FY571" s="57"/>
      <c r="FZ571" s="57"/>
      <c r="GA571" s="57"/>
      <c r="GB571" s="57"/>
      <c r="GC571" s="57"/>
      <c r="GD571" s="57"/>
      <c r="GE571" s="57"/>
      <c r="GF571" s="57"/>
      <c r="GG571" s="57"/>
      <c r="GH571" s="57"/>
      <c r="GI571" s="57"/>
      <c r="GJ571" s="57"/>
      <c r="GK571" s="57"/>
      <c r="GL571" s="57"/>
      <c r="GM571" s="57"/>
      <c r="GN571" s="57"/>
      <c r="GO571" s="57"/>
      <c r="GP571" s="57"/>
      <c r="GQ571" s="57"/>
      <c r="GR571" s="57"/>
      <c r="GS571" s="57"/>
      <c r="GT571" s="57"/>
      <c r="GU571" s="57"/>
      <c r="GV571" s="57"/>
      <c r="GW571" s="57"/>
      <c r="GX571" s="57"/>
      <c r="GY571" s="57"/>
      <c r="GZ571" s="57"/>
      <c r="HA571" s="57"/>
      <c r="HB571" s="57"/>
      <c r="HC571" s="57"/>
      <c r="HD571" s="57"/>
      <c r="HE571" s="57"/>
      <c r="HF571" s="57"/>
      <c r="HG571" s="57"/>
      <c r="HH571" s="57"/>
      <c r="HI571" s="57"/>
      <c r="HJ571" s="57"/>
      <c r="HK571" s="57"/>
      <c r="HL571" s="57"/>
      <c r="HM571" s="57"/>
      <c r="HN571" s="57"/>
      <c r="HO571" s="57"/>
      <c r="HP571" s="57"/>
      <c r="HQ571" s="57"/>
      <c r="HR571" s="57"/>
      <c r="HS571" s="57"/>
      <c r="HT571" s="57"/>
      <c r="HU571" s="57"/>
      <c r="HV571" s="57"/>
      <c r="HW571" s="57"/>
      <c r="HX571" s="57"/>
      <c r="HY571" s="57"/>
      <c r="HZ571" s="57"/>
      <c r="IA571" s="57"/>
      <c r="IB571" s="57"/>
      <c r="IC571" s="57"/>
      <c r="ID571" s="57"/>
      <c r="IE571" s="57"/>
      <c r="IF571" s="57"/>
      <c r="IG571" s="57"/>
      <c r="IH571" s="57"/>
      <c r="II571" s="57"/>
      <c r="IJ571" s="57"/>
      <c r="IK571" s="57"/>
      <c r="IL571" s="57"/>
      <c r="IM571" s="57"/>
      <c r="IN571" s="57"/>
      <c r="IO571" s="57"/>
      <c r="IP571" s="57"/>
      <c r="IQ571" s="57"/>
      <c r="IR571" s="57"/>
      <c r="IS571" s="57"/>
      <c r="IT571" s="57"/>
      <c r="IU571" s="57"/>
      <c r="IV571" s="57"/>
      <c r="IW571" s="57"/>
      <c r="IX571" s="57"/>
      <c r="IY571" s="57"/>
      <c r="IZ571" s="57"/>
      <c r="JA571" s="57"/>
      <c r="JB571" s="57"/>
      <c r="JC571" s="57"/>
      <c r="JD571" s="57"/>
      <c r="JE571" s="57"/>
      <c r="JF571" s="57"/>
      <c r="JG571" s="57"/>
      <c r="JH571" s="57"/>
      <c r="JI571" s="57"/>
      <c r="JJ571" s="57"/>
      <c r="JK571" s="57"/>
      <c r="JL571" s="57"/>
      <c r="JM571" s="57"/>
      <c r="JN571" s="57"/>
      <c r="JO571" s="57"/>
      <c r="JP571" s="57"/>
      <c r="JQ571" s="57"/>
      <c r="JR571" s="57"/>
      <c r="JS571" s="57"/>
      <c r="JT571" s="57"/>
      <c r="JU571" s="57"/>
      <c r="JV571" s="57"/>
      <c r="JW571" s="57"/>
      <c r="JX571" s="57"/>
      <c r="JY571" s="57"/>
      <c r="JZ571" s="57"/>
      <c r="KA571" s="57"/>
      <c r="KB571" s="57"/>
      <c r="KC571" s="57"/>
      <c r="KD571" s="57"/>
      <c r="KE571" s="57"/>
      <c r="KF571" s="57"/>
      <c r="KG571" s="57"/>
      <c r="KH571" s="57"/>
      <c r="KI571" s="57"/>
      <c r="KJ571" s="57"/>
      <c r="KK571" s="57"/>
      <c r="KL571" s="57"/>
      <c r="KM571" s="57"/>
      <c r="KN571" s="57"/>
      <c r="KO571" s="57"/>
      <c r="KP571" s="57"/>
      <c r="KQ571" s="57"/>
      <c r="KR571" s="57"/>
      <c r="KS571" s="57"/>
      <c r="KT571" s="57"/>
      <c r="KU571" s="57"/>
      <c r="KV571" s="57"/>
      <c r="KW571" s="57"/>
      <c r="KX571" s="57"/>
      <c r="KY571" s="57"/>
      <c r="KZ571" s="57"/>
      <c r="LA571" s="57"/>
      <c r="LB571" s="57"/>
      <c r="LC571" s="57"/>
      <c r="LD571" s="57"/>
      <c r="LE571" s="57"/>
      <c r="LF571" s="57"/>
      <c r="LG571" s="57"/>
      <c r="LH571" s="57"/>
      <c r="LI571" s="57"/>
      <c r="LJ571" s="57"/>
      <c r="LK571" s="57"/>
      <c r="LL571" s="57"/>
      <c r="LM571" s="57"/>
      <c r="LN571" s="57"/>
      <c r="LO571" s="57"/>
      <c r="LP571" s="57"/>
      <c r="LQ571" s="57"/>
      <c r="LR571" s="57"/>
      <c r="LS571" s="57"/>
      <c r="LT571" s="57"/>
      <c r="LU571" s="57"/>
      <c r="LV571" s="57"/>
      <c r="LW571" s="57"/>
      <c r="LX571" s="57"/>
      <c r="LY571" s="57"/>
      <c r="LZ571" s="57"/>
      <c r="MA571" s="57"/>
      <c r="MB571" s="57"/>
      <c r="MC571" s="57"/>
      <c r="MD571" s="57"/>
      <c r="ME571" s="57"/>
      <c r="MF571" s="57"/>
      <c r="MG571" s="57"/>
      <c r="MH571" s="57"/>
      <c r="MI571" s="57"/>
      <c r="MJ571" s="57"/>
      <c r="MK571" s="57"/>
      <c r="ML571" s="57"/>
      <c r="MM571" s="57"/>
      <c r="MN571" s="57"/>
      <c r="MO571" s="57"/>
      <c r="MP571" s="57"/>
      <c r="MQ571" s="57"/>
      <c r="MR571" s="57"/>
      <c r="MS571" s="57"/>
      <c r="MT571" s="57"/>
      <c r="MU571" s="57"/>
      <c r="MV571" s="57"/>
      <c r="MW571" s="57"/>
      <c r="MX571" s="57"/>
      <c r="MY571" s="57"/>
      <c r="MZ571" s="57"/>
      <c r="NA571" s="57"/>
      <c r="NB571" s="57"/>
      <c r="NC571" s="57"/>
      <c r="ND571" s="57"/>
      <c r="NE571" s="57"/>
      <c r="NF571" s="57"/>
      <c r="NG571" s="57"/>
      <c r="NH571" s="57"/>
      <c r="NI571" s="57"/>
      <c r="NJ571" s="57"/>
      <c r="NK571" s="57"/>
      <c r="NL571" s="57"/>
      <c r="NM571" s="57"/>
      <c r="NN571" s="57"/>
      <c r="NO571" s="57"/>
      <c r="NP571" s="57"/>
      <c r="NQ571" s="57"/>
      <c r="NR571" s="57"/>
      <c r="NS571" s="57"/>
      <c r="NT571" s="57"/>
      <c r="NU571" s="57"/>
      <c r="NV571" s="57"/>
      <c r="NW571" s="57"/>
      <c r="NX571" s="57"/>
      <c r="NY571" s="57"/>
      <c r="NZ571" s="57"/>
      <c r="OA571" s="57"/>
      <c r="OB571" s="57"/>
      <c r="OC571" s="57"/>
      <c r="OD571" s="57"/>
      <c r="OE571" s="57"/>
      <c r="OF571" s="57"/>
      <c r="OG571" s="57"/>
      <c r="OH571" s="57"/>
      <c r="OI571" s="57"/>
      <c r="OJ571" s="57"/>
      <c r="OK571" s="57"/>
      <c r="OL571" s="57"/>
      <c r="OM571" s="57"/>
      <c r="ON571" s="57"/>
      <c r="OO571" s="57"/>
      <c r="OP571" s="57"/>
      <c r="OQ571" s="57"/>
      <c r="OR571" s="57"/>
      <c r="OS571" s="57"/>
      <c r="OT571" s="57"/>
      <c r="OU571" s="57"/>
      <c r="OV571" s="57"/>
      <c r="OW571" s="57"/>
      <c r="OX571" s="57"/>
      <c r="OY571" s="57"/>
      <c r="OZ571" s="57"/>
      <c r="PA571" s="57"/>
      <c r="PB571" s="57"/>
      <c r="PC571" s="57"/>
      <c r="PD571" s="57"/>
      <c r="PE571" s="57"/>
      <c r="PF571" s="57"/>
      <c r="PG571" s="57"/>
      <c r="PH571" s="57"/>
      <c r="PI571" s="57"/>
      <c r="PJ571" s="57"/>
      <c r="PK571" s="57"/>
      <c r="PL571" s="57"/>
      <c r="PM571" s="57"/>
      <c r="PN571" s="57"/>
      <c r="PO571" s="57"/>
      <c r="PP571" s="57"/>
      <c r="PQ571" s="57"/>
      <c r="PR571" s="57"/>
      <c r="PS571" s="57"/>
      <c r="PT571" s="57"/>
      <c r="PU571" s="57"/>
      <c r="PV571" s="57"/>
      <c r="PW571" s="57"/>
      <c r="PX571" s="57"/>
      <c r="PY571" s="57"/>
      <c r="PZ571" s="57"/>
      <c r="QA571" s="57"/>
      <c r="QB571" s="57"/>
      <c r="QC571" s="57"/>
      <c r="QD571" s="57"/>
      <c r="QE571" s="57"/>
      <c r="QF571" s="57"/>
      <c r="QG571" s="57"/>
      <c r="QH571" s="57"/>
      <c r="QI571" s="57"/>
      <c r="QJ571" s="57"/>
      <c r="QK571" s="57"/>
      <c r="QL571" s="57"/>
      <c r="QM571" s="57"/>
      <c r="QN571" s="57"/>
      <c r="QO571" s="57"/>
      <c r="QP571" s="57"/>
      <c r="QQ571" s="57"/>
      <c r="QR571" s="57"/>
      <c r="QS571" s="57"/>
      <c r="QT571" s="57"/>
      <c r="QU571" s="57"/>
      <c r="QV571" s="57"/>
      <c r="QW571" s="57"/>
      <c r="QX571" s="57"/>
      <c r="QY571" s="57"/>
      <c r="QZ571" s="57"/>
      <c r="RA571" s="57"/>
      <c r="RB571" s="57"/>
      <c r="RC571" s="57"/>
      <c r="RD571" s="57"/>
      <c r="RE571" s="57"/>
      <c r="RF571" s="57"/>
      <c r="RG571" s="57"/>
      <c r="RH571" s="57"/>
      <c r="RI571" s="57"/>
      <c r="RJ571" s="57"/>
      <c r="RK571" s="57"/>
      <c r="RL571" s="57"/>
      <c r="RM571" s="57"/>
      <c r="RN571" s="57"/>
      <c r="RO571" s="57"/>
      <c r="RP571" s="57"/>
      <c r="RQ571" s="57"/>
      <c r="RR571" s="57"/>
      <c r="RS571" s="57"/>
      <c r="RT571" s="57"/>
      <c r="RU571" s="57"/>
      <c r="RV571" s="57"/>
      <c r="RW571" s="57"/>
      <c r="RX571" s="57"/>
      <c r="RY571" s="57"/>
      <c r="RZ571" s="57"/>
      <c r="SA571" s="57"/>
      <c r="SB571" s="57"/>
      <c r="SC571" s="57"/>
      <c r="SD571" s="57"/>
      <c r="SE571" s="57"/>
      <c r="SF571" s="57"/>
      <c r="SG571" s="57"/>
      <c r="SH571" s="57"/>
      <c r="SI571" s="57"/>
      <c r="SJ571" s="57"/>
      <c r="SK571" s="57"/>
      <c r="SL571" s="57"/>
      <c r="SM571" s="57"/>
      <c r="SN571" s="57"/>
      <c r="SO571" s="57"/>
      <c r="SP571" s="57"/>
      <c r="SQ571" s="57"/>
      <c r="SR571" s="57"/>
      <c r="SS571" s="57"/>
      <c r="ST571" s="57"/>
      <c r="SU571" s="57"/>
      <c r="SV571" s="57"/>
      <c r="SW571" s="57"/>
      <c r="SX571" s="57"/>
      <c r="SY571" s="57"/>
      <c r="SZ571" s="57"/>
      <c r="TA571" s="57"/>
      <c r="TB571" s="57"/>
      <c r="TC571" s="57"/>
      <c r="TD571" s="57"/>
      <c r="TE571" s="57"/>
      <c r="TF571" s="57"/>
      <c r="TG571" s="57"/>
      <c r="TH571" s="57"/>
      <c r="TI571" s="57"/>
      <c r="TJ571" s="57"/>
      <c r="TK571" s="57"/>
      <c r="TL571" s="57"/>
      <c r="TM571" s="57"/>
      <c r="TN571" s="57"/>
      <c r="TO571" s="57"/>
      <c r="TP571" s="57"/>
      <c r="TQ571" s="57"/>
      <c r="TR571" s="57"/>
      <c r="TS571" s="57"/>
      <c r="TT571" s="57"/>
      <c r="TU571" s="57"/>
      <c r="TV571" s="57"/>
      <c r="TW571" s="57"/>
      <c r="TX571" s="57"/>
      <c r="TY571" s="57"/>
      <c r="TZ571" s="57"/>
      <c r="UA571" s="57"/>
      <c r="UB571" s="57"/>
      <c r="UC571" s="57"/>
      <c r="UD571" s="57"/>
      <c r="UE571" s="57"/>
      <c r="UF571" s="57"/>
      <c r="UG571" s="57"/>
      <c r="UH571" s="57"/>
      <c r="UI571" s="57"/>
      <c r="UJ571" s="57"/>
      <c r="UK571" s="57"/>
      <c r="UL571" s="57"/>
      <c r="UM571" s="57"/>
      <c r="UN571" s="57"/>
      <c r="UO571" s="57"/>
      <c r="UP571" s="57"/>
      <c r="UQ571" s="57"/>
      <c r="UR571" s="57"/>
      <c r="US571" s="57"/>
      <c r="UT571" s="57"/>
      <c r="UU571" s="57"/>
      <c r="UV571" s="57"/>
      <c r="UW571" s="57"/>
      <c r="UX571" s="57"/>
      <c r="UY571" s="57"/>
      <c r="UZ571" s="57"/>
      <c r="VA571" s="57"/>
      <c r="VB571" s="57"/>
      <c r="VC571" s="57"/>
      <c r="VD571" s="57"/>
      <c r="VE571" s="57"/>
      <c r="VF571" s="57"/>
      <c r="VG571" s="57"/>
      <c r="VH571" s="57"/>
      <c r="VI571" s="57"/>
      <c r="VJ571" s="57"/>
      <c r="VK571" s="57"/>
      <c r="VL571" s="57"/>
      <c r="VM571" s="57"/>
      <c r="VN571" s="57"/>
      <c r="VO571" s="57"/>
      <c r="VP571" s="57"/>
      <c r="VQ571" s="57"/>
      <c r="VR571" s="57"/>
      <c r="VS571" s="57"/>
      <c r="VT571" s="57"/>
      <c r="VU571" s="57"/>
      <c r="VV571" s="57"/>
      <c r="VW571" s="57"/>
      <c r="VX571" s="57"/>
      <c r="VY571" s="57"/>
      <c r="VZ571" s="57"/>
      <c r="WA571" s="57"/>
      <c r="WB571" s="57"/>
      <c r="WC571" s="57"/>
      <c r="WD571" s="57"/>
      <c r="WE571" s="57"/>
      <c r="WF571" s="57"/>
      <c r="WG571" s="57"/>
      <c r="WH571" s="57"/>
      <c r="WI571" s="57"/>
      <c r="WJ571" s="57"/>
      <c r="WK571" s="57"/>
      <c r="WL571" s="57"/>
      <c r="WM571" s="57"/>
      <c r="WN571" s="57"/>
      <c r="WO571" s="57"/>
      <c r="WP571" s="57"/>
      <c r="WQ571" s="57"/>
      <c r="WR571" s="57"/>
      <c r="WS571" s="57"/>
      <c r="WT571" s="57"/>
      <c r="WU571" s="57"/>
      <c r="WV571" s="57"/>
      <c r="WW571" s="57"/>
      <c r="WX571" s="57"/>
      <c r="WY571" s="57"/>
      <c r="WZ571" s="57"/>
      <c r="XA571" s="57"/>
      <c r="XB571" s="57"/>
      <c r="XC571" s="57"/>
      <c r="XD571" s="57"/>
      <c r="XE571" s="57"/>
      <c r="XF571" s="57"/>
      <c r="XG571" s="57"/>
      <c r="XH571" s="57"/>
      <c r="XI571" s="57"/>
      <c r="XJ571" s="57"/>
      <c r="XK571" s="57"/>
      <c r="XL571" s="57"/>
      <c r="XM571" s="57"/>
      <c r="XN571" s="57"/>
      <c r="XO571" s="57"/>
      <c r="XP571" s="57"/>
      <c r="XQ571" s="57"/>
      <c r="XR571" s="57"/>
      <c r="XS571" s="57"/>
      <c r="XT571" s="57"/>
      <c r="XU571" s="57"/>
      <c r="XV571" s="57"/>
      <c r="XW571" s="57"/>
    </row>
    <row r="572">
      <c r="AI572" s="57"/>
      <c r="BR572" s="57"/>
      <c r="DA572" s="57"/>
      <c r="EJ572" s="57"/>
      <c r="EK572" s="57"/>
      <c r="EL572" s="57"/>
      <c r="EM572" s="57"/>
      <c r="EN572" s="57"/>
      <c r="EO572" s="57"/>
      <c r="EP572" s="57"/>
      <c r="EQ572" s="57"/>
      <c r="ER572" s="57"/>
      <c r="ES572" s="57"/>
      <c r="ET572" s="57"/>
      <c r="EU572" s="57"/>
      <c r="EV572" s="57"/>
      <c r="EW572" s="57"/>
      <c r="EX572" s="57"/>
      <c r="EY572" s="57"/>
      <c r="EZ572" s="57"/>
      <c r="FA572" s="57"/>
      <c r="FB572" s="57"/>
      <c r="FC572" s="57"/>
      <c r="FD572" s="57"/>
      <c r="FE572" s="57"/>
      <c r="FF572" s="57"/>
      <c r="FG572" s="57"/>
      <c r="FH572" s="57"/>
      <c r="FI572" s="57"/>
      <c r="FJ572" s="57"/>
      <c r="FK572" s="57"/>
      <c r="FL572" s="57"/>
      <c r="FM572" s="57"/>
      <c r="FN572" s="57"/>
      <c r="FO572" s="57"/>
      <c r="FP572" s="57"/>
      <c r="FQ572" s="57"/>
      <c r="FR572" s="57"/>
      <c r="FS572" s="57"/>
      <c r="FT572" s="57"/>
      <c r="FU572" s="57"/>
      <c r="FV572" s="57"/>
      <c r="FW572" s="57"/>
      <c r="FX572" s="57"/>
      <c r="FY572" s="57"/>
      <c r="FZ572" s="57"/>
      <c r="GA572" s="57"/>
      <c r="GB572" s="57"/>
      <c r="GC572" s="57"/>
      <c r="GD572" s="57"/>
      <c r="GE572" s="57"/>
      <c r="GF572" s="57"/>
      <c r="GG572" s="57"/>
      <c r="GH572" s="57"/>
      <c r="GI572" s="57"/>
      <c r="GJ572" s="57"/>
      <c r="GK572" s="57"/>
      <c r="GL572" s="57"/>
      <c r="GM572" s="57"/>
      <c r="GN572" s="57"/>
      <c r="GO572" s="57"/>
      <c r="GP572" s="57"/>
      <c r="GQ572" s="57"/>
      <c r="GR572" s="57"/>
      <c r="GS572" s="57"/>
      <c r="GT572" s="57"/>
      <c r="GU572" s="57"/>
      <c r="GV572" s="57"/>
      <c r="GW572" s="57"/>
      <c r="GX572" s="57"/>
      <c r="GY572" s="57"/>
      <c r="GZ572" s="57"/>
      <c r="HA572" s="57"/>
      <c r="HB572" s="57"/>
      <c r="HC572" s="57"/>
      <c r="HD572" s="57"/>
      <c r="HE572" s="57"/>
      <c r="HF572" s="57"/>
      <c r="HG572" s="57"/>
      <c r="HH572" s="57"/>
      <c r="HI572" s="57"/>
      <c r="HJ572" s="57"/>
      <c r="HK572" s="57"/>
      <c r="HL572" s="57"/>
      <c r="HM572" s="57"/>
      <c r="HN572" s="57"/>
      <c r="HO572" s="57"/>
      <c r="HP572" s="57"/>
      <c r="HQ572" s="57"/>
      <c r="HR572" s="57"/>
      <c r="HS572" s="57"/>
      <c r="HT572" s="57"/>
      <c r="HU572" s="57"/>
      <c r="HV572" s="57"/>
      <c r="HW572" s="57"/>
      <c r="HX572" s="57"/>
      <c r="HY572" s="57"/>
      <c r="HZ572" s="57"/>
      <c r="IA572" s="57"/>
      <c r="IB572" s="57"/>
      <c r="IC572" s="57"/>
      <c r="ID572" s="57"/>
      <c r="IE572" s="57"/>
      <c r="IF572" s="57"/>
      <c r="IG572" s="57"/>
      <c r="IH572" s="57"/>
      <c r="II572" s="57"/>
      <c r="IJ572" s="57"/>
      <c r="IK572" s="57"/>
      <c r="IL572" s="57"/>
      <c r="IM572" s="57"/>
      <c r="IN572" s="57"/>
      <c r="IO572" s="57"/>
      <c r="IP572" s="57"/>
      <c r="IQ572" s="57"/>
      <c r="IR572" s="57"/>
      <c r="IS572" s="57"/>
      <c r="IT572" s="57"/>
      <c r="IU572" s="57"/>
      <c r="IV572" s="57"/>
      <c r="IW572" s="57"/>
      <c r="IX572" s="57"/>
      <c r="IY572" s="57"/>
      <c r="IZ572" s="57"/>
      <c r="JA572" s="57"/>
      <c r="JB572" s="57"/>
      <c r="JC572" s="57"/>
      <c r="JD572" s="57"/>
      <c r="JE572" s="57"/>
      <c r="JF572" s="57"/>
      <c r="JG572" s="57"/>
      <c r="JH572" s="57"/>
      <c r="JI572" s="57"/>
      <c r="JJ572" s="57"/>
      <c r="JK572" s="57"/>
      <c r="JL572" s="57"/>
      <c r="JM572" s="57"/>
      <c r="JN572" s="57"/>
      <c r="JO572" s="57"/>
      <c r="JP572" s="57"/>
      <c r="JQ572" s="57"/>
      <c r="JR572" s="57"/>
      <c r="JS572" s="57"/>
      <c r="JT572" s="57"/>
      <c r="JU572" s="57"/>
      <c r="JV572" s="57"/>
      <c r="JW572" s="57"/>
      <c r="JX572" s="57"/>
      <c r="JY572" s="57"/>
      <c r="JZ572" s="57"/>
      <c r="KA572" s="57"/>
      <c r="KB572" s="57"/>
      <c r="KC572" s="57"/>
      <c r="KD572" s="57"/>
      <c r="KE572" s="57"/>
      <c r="KF572" s="57"/>
      <c r="KG572" s="57"/>
      <c r="KH572" s="57"/>
      <c r="KI572" s="57"/>
      <c r="KJ572" s="57"/>
      <c r="KK572" s="57"/>
      <c r="KL572" s="57"/>
      <c r="KM572" s="57"/>
      <c r="KN572" s="57"/>
      <c r="KO572" s="57"/>
      <c r="KP572" s="57"/>
      <c r="KQ572" s="57"/>
      <c r="KR572" s="57"/>
      <c r="KS572" s="57"/>
      <c r="KT572" s="57"/>
      <c r="KU572" s="57"/>
      <c r="KV572" s="57"/>
      <c r="KW572" s="57"/>
      <c r="KX572" s="57"/>
      <c r="KY572" s="57"/>
      <c r="KZ572" s="57"/>
      <c r="LA572" s="57"/>
      <c r="LB572" s="57"/>
      <c r="LC572" s="57"/>
      <c r="LD572" s="57"/>
      <c r="LE572" s="57"/>
      <c r="LF572" s="57"/>
      <c r="LG572" s="57"/>
      <c r="LH572" s="57"/>
      <c r="LI572" s="57"/>
      <c r="LJ572" s="57"/>
      <c r="LK572" s="57"/>
      <c r="LL572" s="57"/>
      <c r="LM572" s="57"/>
      <c r="LN572" s="57"/>
      <c r="LO572" s="57"/>
      <c r="LP572" s="57"/>
      <c r="LQ572" s="57"/>
      <c r="LR572" s="57"/>
      <c r="LS572" s="57"/>
      <c r="LT572" s="57"/>
      <c r="LU572" s="57"/>
      <c r="LV572" s="57"/>
      <c r="LW572" s="57"/>
      <c r="LX572" s="57"/>
      <c r="LY572" s="57"/>
      <c r="LZ572" s="57"/>
      <c r="MA572" s="57"/>
      <c r="MB572" s="57"/>
      <c r="MC572" s="57"/>
      <c r="MD572" s="57"/>
      <c r="ME572" s="57"/>
      <c r="MF572" s="57"/>
      <c r="MG572" s="57"/>
      <c r="MH572" s="57"/>
      <c r="MI572" s="57"/>
      <c r="MJ572" s="57"/>
      <c r="MK572" s="57"/>
      <c r="ML572" s="57"/>
      <c r="MM572" s="57"/>
      <c r="MN572" s="57"/>
      <c r="MO572" s="57"/>
      <c r="MP572" s="57"/>
      <c r="MQ572" s="57"/>
      <c r="MR572" s="57"/>
      <c r="MS572" s="57"/>
      <c r="MT572" s="57"/>
      <c r="MU572" s="57"/>
      <c r="MV572" s="57"/>
      <c r="MW572" s="57"/>
      <c r="MX572" s="57"/>
      <c r="MY572" s="57"/>
      <c r="MZ572" s="57"/>
      <c r="NA572" s="57"/>
      <c r="NB572" s="57"/>
      <c r="NC572" s="57"/>
      <c r="ND572" s="57"/>
      <c r="NE572" s="57"/>
      <c r="NF572" s="57"/>
      <c r="NG572" s="57"/>
      <c r="NH572" s="57"/>
      <c r="NI572" s="57"/>
      <c r="NJ572" s="57"/>
      <c r="NK572" s="57"/>
      <c r="NL572" s="57"/>
      <c r="NM572" s="57"/>
      <c r="NN572" s="57"/>
      <c r="NO572" s="57"/>
      <c r="NP572" s="57"/>
      <c r="NQ572" s="57"/>
      <c r="NR572" s="57"/>
      <c r="NS572" s="57"/>
      <c r="NT572" s="57"/>
      <c r="NU572" s="57"/>
      <c r="NV572" s="57"/>
      <c r="NW572" s="57"/>
      <c r="NX572" s="57"/>
      <c r="NY572" s="57"/>
      <c r="NZ572" s="57"/>
      <c r="OA572" s="57"/>
      <c r="OB572" s="57"/>
      <c r="OC572" s="57"/>
      <c r="OD572" s="57"/>
      <c r="OE572" s="57"/>
      <c r="OF572" s="57"/>
      <c r="OG572" s="57"/>
      <c r="OH572" s="57"/>
      <c r="OI572" s="57"/>
      <c r="OJ572" s="57"/>
      <c r="OK572" s="57"/>
      <c r="OL572" s="57"/>
      <c r="OM572" s="57"/>
      <c r="ON572" s="57"/>
      <c r="OO572" s="57"/>
      <c r="OP572" s="57"/>
      <c r="OQ572" s="57"/>
      <c r="OR572" s="57"/>
      <c r="OS572" s="57"/>
      <c r="OT572" s="57"/>
      <c r="OU572" s="57"/>
      <c r="OV572" s="57"/>
      <c r="OW572" s="57"/>
      <c r="OX572" s="57"/>
      <c r="OY572" s="57"/>
      <c r="OZ572" s="57"/>
      <c r="PA572" s="57"/>
      <c r="PB572" s="57"/>
      <c r="PC572" s="57"/>
      <c r="PD572" s="57"/>
      <c r="PE572" s="57"/>
      <c r="PF572" s="57"/>
      <c r="PG572" s="57"/>
      <c r="PH572" s="57"/>
      <c r="PI572" s="57"/>
      <c r="PJ572" s="57"/>
      <c r="PK572" s="57"/>
      <c r="PL572" s="57"/>
      <c r="PM572" s="57"/>
      <c r="PN572" s="57"/>
      <c r="PO572" s="57"/>
      <c r="PP572" s="57"/>
      <c r="PQ572" s="57"/>
      <c r="PR572" s="57"/>
      <c r="PS572" s="57"/>
      <c r="PT572" s="57"/>
      <c r="PU572" s="57"/>
      <c r="PV572" s="57"/>
      <c r="PW572" s="57"/>
      <c r="PX572" s="57"/>
      <c r="PY572" s="57"/>
      <c r="PZ572" s="57"/>
      <c r="QA572" s="57"/>
      <c r="QB572" s="57"/>
      <c r="QC572" s="57"/>
      <c r="QD572" s="57"/>
      <c r="QE572" s="57"/>
      <c r="QF572" s="57"/>
      <c r="QG572" s="57"/>
      <c r="QH572" s="57"/>
      <c r="QI572" s="57"/>
      <c r="QJ572" s="57"/>
      <c r="QK572" s="57"/>
      <c r="QL572" s="57"/>
      <c r="QM572" s="57"/>
      <c r="QN572" s="57"/>
      <c r="QO572" s="57"/>
      <c r="QP572" s="57"/>
      <c r="QQ572" s="57"/>
      <c r="QR572" s="57"/>
      <c r="QS572" s="57"/>
      <c r="QT572" s="57"/>
      <c r="QU572" s="57"/>
      <c r="QV572" s="57"/>
      <c r="QW572" s="57"/>
      <c r="QX572" s="57"/>
      <c r="QY572" s="57"/>
      <c r="QZ572" s="57"/>
      <c r="RA572" s="57"/>
      <c r="RB572" s="57"/>
      <c r="RC572" s="57"/>
      <c r="RD572" s="57"/>
      <c r="RE572" s="57"/>
      <c r="RF572" s="57"/>
      <c r="RG572" s="57"/>
      <c r="RH572" s="57"/>
      <c r="RI572" s="57"/>
      <c r="RJ572" s="57"/>
      <c r="RK572" s="57"/>
      <c r="RL572" s="57"/>
      <c r="RM572" s="57"/>
      <c r="RN572" s="57"/>
      <c r="RO572" s="57"/>
      <c r="RP572" s="57"/>
      <c r="RQ572" s="57"/>
      <c r="RR572" s="57"/>
      <c r="RS572" s="57"/>
      <c r="RT572" s="57"/>
      <c r="RU572" s="57"/>
      <c r="RV572" s="57"/>
      <c r="RW572" s="57"/>
      <c r="RX572" s="57"/>
      <c r="RY572" s="57"/>
      <c r="RZ572" s="57"/>
      <c r="SA572" s="57"/>
      <c r="SB572" s="57"/>
      <c r="SC572" s="57"/>
      <c r="SD572" s="57"/>
      <c r="SE572" s="57"/>
      <c r="SF572" s="57"/>
      <c r="SG572" s="57"/>
      <c r="SH572" s="57"/>
      <c r="SI572" s="57"/>
      <c r="SJ572" s="57"/>
      <c r="SK572" s="57"/>
      <c r="SL572" s="57"/>
      <c r="SM572" s="57"/>
      <c r="SN572" s="57"/>
      <c r="SO572" s="57"/>
      <c r="SP572" s="57"/>
      <c r="SQ572" s="57"/>
      <c r="SR572" s="57"/>
      <c r="SS572" s="57"/>
      <c r="ST572" s="57"/>
      <c r="SU572" s="57"/>
      <c r="SV572" s="57"/>
      <c r="SW572" s="57"/>
      <c r="SX572" s="57"/>
      <c r="SY572" s="57"/>
      <c r="SZ572" s="57"/>
      <c r="TA572" s="57"/>
      <c r="TB572" s="57"/>
      <c r="TC572" s="57"/>
      <c r="TD572" s="57"/>
      <c r="TE572" s="57"/>
      <c r="TF572" s="57"/>
      <c r="TG572" s="57"/>
      <c r="TH572" s="57"/>
      <c r="TI572" s="57"/>
      <c r="TJ572" s="57"/>
      <c r="TK572" s="57"/>
      <c r="TL572" s="57"/>
      <c r="TM572" s="57"/>
      <c r="TN572" s="57"/>
      <c r="TO572" s="57"/>
      <c r="TP572" s="57"/>
      <c r="TQ572" s="57"/>
      <c r="TR572" s="57"/>
      <c r="TS572" s="57"/>
      <c r="TT572" s="57"/>
      <c r="TU572" s="57"/>
      <c r="TV572" s="57"/>
      <c r="TW572" s="57"/>
      <c r="TX572" s="57"/>
      <c r="TY572" s="57"/>
      <c r="TZ572" s="57"/>
      <c r="UA572" s="57"/>
      <c r="UB572" s="57"/>
      <c r="UC572" s="57"/>
      <c r="UD572" s="57"/>
      <c r="UE572" s="57"/>
      <c r="UF572" s="57"/>
      <c r="UG572" s="57"/>
      <c r="UH572" s="57"/>
      <c r="UI572" s="57"/>
      <c r="UJ572" s="57"/>
      <c r="UK572" s="57"/>
      <c r="UL572" s="57"/>
      <c r="UM572" s="57"/>
      <c r="UN572" s="57"/>
      <c r="UO572" s="57"/>
      <c r="UP572" s="57"/>
      <c r="UQ572" s="57"/>
      <c r="UR572" s="57"/>
      <c r="US572" s="57"/>
      <c r="UT572" s="57"/>
      <c r="UU572" s="57"/>
      <c r="UV572" s="57"/>
      <c r="UW572" s="57"/>
      <c r="UX572" s="57"/>
      <c r="UY572" s="57"/>
      <c r="UZ572" s="57"/>
      <c r="VA572" s="57"/>
      <c r="VB572" s="57"/>
      <c r="VC572" s="57"/>
      <c r="VD572" s="57"/>
      <c r="VE572" s="57"/>
      <c r="VF572" s="57"/>
      <c r="VG572" s="57"/>
      <c r="VH572" s="57"/>
      <c r="VI572" s="57"/>
      <c r="VJ572" s="57"/>
      <c r="VK572" s="57"/>
      <c r="VL572" s="57"/>
      <c r="VM572" s="57"/>
      <c r="VN572" s="57"/>
      <c r="VO572" s="57"/>
      <c r="VP572" s="57"/>
      <c r="VQ572" s="57"/>
      <c r="VR572" s="57"/>
      <c r="VS572" s="57"/>
      <c r="VT572" s="57"/>
      <c r="VU572" s="57"/>
      <c r="VV572" s="57"/>
      <c r="VW572" s="57"/>
      <c r="VX572" s="57"/>
      <c r="VY572" s="57"/>
      <c r="VZ572" s="57"/>
      <c r="WA572" s="57"/>
      <c r="WB572" s="57"/>
      <c r="WC572" s="57"/>
      <c r="WD572" s="57"/>
      <c r="WE572" s="57"/>
      <c r="WF572" s="57"/>
      <c r="WG572" s="57"/>
      <c r="WH572" s="57"/>
      <c r="WI572" s="57"/>
      <c r="WJ572" s="57"/>
      <c r="WK572" s="57"/>
      <c r="WL572" s="57"/>
      <c r="WM572" s="57"/>
      <c r="WN572" s="57"/>
      <c r="WO572" s="57"/>
      <c r="WP572" s="57"/>
      <c r="WQ572" s="57"/>
      <c r="WR572" s="57"/>
      <c r="WS572" s="57"/>
      <c r="WT572" s="57"/>
      <c r="WU572" s="57"/>
      <c r="WV572" s="57"/>
      <c r="WW572" s="57"/>
      <c r="WX572" s="57"/>
      <c r="WY572" s="57"/>
      <c r="WZ572" s="57"/>
      <c r="XA572" s="57"/>
      <c r="XB572" s="57"/>
      <c r="XC572" s="57"/>
      <c r="XD572" s="57"/>
      <c r="XE572" s="57"/>
      <c r="XF572" s="57"/>
      <c r="XG572" s="57"/>
      <c r="XH572" s="57"/>
      <c r="XI572" s="57"/>
      <c r="XJ572" s="57"/>
      <c r="XK572" s="57"/>
      <c r="XL572" s="57"/>
      <c r="XM572" s="57"/>
      <c r="XN572" s="57"/>
      <c r="XO572" s="57"/>
      <c r="XP572" s="57"/>
      <c r="XQ572" s="57"/>
      <c r="XR572" s="57"/>
      <c r="XS572" s="57"/>
      <c r="XT572" s="57"/>
      <c r="XU572" s="57"/>
      <c r="XV572" s="57"/>
      <c r="XW572" s="57"/>
    </row>
    <row r="573">
      <c r="AI573" s="57"/>
      <c r="BR573" s="57"/>
      <c r="DA573" s="57"/>
      <c r="EJ573" s="57"/>
      <c r="EK573" s="57"/>
      <c r="EL573" s="57"/>
      <c r="EM573" s="57"/>
      <c r="EN573" s="57"/>
      <c r="EO573" s="57"/>
      <c r="EP573" s="57"/>
      <c r="EQ573" s="57"/>
      <c r="ER573" s="57"/>
      <c r="ES573" s="57"/>
      <c r="ET573" s="57"/>
      <c r="EU573" s="57"/>
      <c r="EV573" s="57"/>
      <c r="EW573" s="57"/>
      <c r="EX573" s="57"/>
      <c r="EY573" s="57"/>
      <c r="EZ573" s="57"/>
      <c r="FA573" s="57"/>
      <c r="FB573" s="57"/>
      <c r="FC573" s="57"/>
      <c r="FD573" s="57"/>
      <c r="FE573" s="57"/>
      <c r="FF573" s="57"/>
      <c r="FG573" s="57"/>
      <c r="FH573" s="57"/>
      <c r="FI573" s="57"/>
      <c r="FJ573" s="57"/>
      <c r="FK573" s="57"/>
      <c r="FL573" s="57"/>
      <c r="FM573" s="57"/>
      <c r="FN573" s="57"/>
      <c r="FO573" s="57"/>
      <c r="FP573" s="57"/>
      <c r="FQ573" s="57"/>
      <c r="FR573" s="57"/>
      <c r="FS573" s="57"/>
      <c r="FT573" s="57"/>
      <c r="FU573" s="57"/>
      <c r="FV573" s="57"/>
      <c r="FW573" s="57"/>
      <c r="FX573" s="57"/>
      <c r="FY573" s="57"/>
      <c r="FZ573" s="57"/>
      <c r="GA573" s="57"/>
      <c r="GB573" s="57"/>
      <c r="GC573" s="57"/>
      <c r="GD573" s="57"/>
      <c r="GE573" s="57"/>
      <c r="GF573" s="57"/>
      <c r="GG573" s="57"/>
      <c r="GH573" s="57"/>
      <c r="GI573" s="57"/>
      <c r="GJ573" s="57"/>
      <c r="GK573" s="57"/>
      <c r="GL573" s="57"/>
      <c r="GM573" s="57"/>
      <c r="GN573" s="57"/>
      <c r="GO573" s="57"/>
      <c r="GP573" s="57"/>
      <c r="GQ573" s="57"/>
      <c r="GR573" s="57"/>
      <c r="GS573" s="57"/>
      <c r="GT573" s="57"/>
      <c r="GU573" s="57"/>
      <c r="GV573" s="57"/>
      <c r="GW573" s="57"/>
      <c r="GX573" s="57"/>
      <c r="GY573" s="57"/>
      <c r="GZ573" s="57"/>
      <c r="HA573" s="57"/>
      <c r="HB573" s="57"/>
      <c r="HC573" s="57"/>
      <c r="HD573" s="57"/>
      <c r="HE573" s="57"/>
      <c r="HF573" s="57"/>
      <c r="HG573" s="57"/>
      <c r="HH573" s="57"/>
      <c r="HI573" s="57"/>
      <c r="HJ573" s="57"/>
      <c r="HK573" s="57"/>
      <c r="HL573" s="57"/>
      <c r="HM573" s="57"/>
      <c r="HN573" s="57"/>
      <c r="HO573" s="57"/>
      <c r="HP573" s="57"/>
      <c r="HQ573" s="57"/>
      <c r="HR573" s="57"/>
      <c r="HS573" s="57"/>
      <c r="HT573" s="57"/>
      <c r="HU573" s="57"/>
      <c r="HV573" s="57"/>
      <c r="HW573" s="57"/>
      <c r="HX573" s="57"/>
      <c r="HY573" s="57"/>
      <c r="HZ573" s="57"/>
      <c r="IA573" s="57"/>
      <c r="IB573" s="57"/>
      <c r="IC573" s="57"/>
      <c r="ID573" s="57"/>
      <c r="IE573" s="57"/>
      <c r="IF573" s="57"/>
      <c r="IG573" s="57"/>
      <c r="IH573" s="57"/>
      <c r="II573" s="57"/>
      <c r="IJ573" s="57"/>
      <c r="IK573" s="57"/>
      <c r="IL573" s="57"/>
      <c r="IM573" s="57"/>
      <c r="IN573" s="57"/>
      <c r="IO573" s="57"/>
      <c r="IP573" s="57"/>
      <c r="IQ573" s="57"/>
      <c r="IR573" s="57"/>
      <c r="IS573" s="57"/>
      <c r="IT573" s="57"/>
      <c r="IU573" s="57"/>
      <c r="IV573" s="57"/>
      <c r="IW573" s="57"/>
      <c r="IX573" s="57"/>
      <c r="IY573" s="57"/>
      <c r="IZ573" s="57"/>
      <c r="JA573" s="57"/>
      <c r="JB573" s="57"/>
      <c r="JC573" s="57"/>
      <c r="JD573" s="57"/>
      <c r="JE573" s="57"/>
      <c r="JF573" s="57"/>
      <c r="JG573" s="57"/>
      <c r="JH573" s="57"/>
      <c r="JI573" s="57"/>
      <c r="JJ573" s="57"/>
      <c r="JK573" s="57"/>
      <c r="JL573" s="57"/>
      <c r="JM573" s="57"/>
      <c r="JN573" s="57"/>
      <c r="JO573" s="57"/>
      <c r="JP573" s="57"/>
      <c r="JQ573" s="57"/>
      <c r="JR573" s="57"/>
      <c r="JS573" s="57"/>
      <c r="JT573" s="57"/>
      <c r="JU573" s="57"/>
      <c r="JV573" s="57"/>
      <c r="JW573" s="57"/>
      <c r="JX573" s="57"/>
      <c r="JY573" s="57"/>
      <c r="JZ573" s="57"/>
      <c r="KA573" s="57"/>
      <c r="KB573" s="57"/>
      <c r="KC573" s="57"/>
      <c r="KD573" s="57"/>
      <c r="KE573" s="57"/>
      <c r="KF573" s="57"/>
      <c r="KG573" s="57"/>
      <c r="KH573" s="57"/>
      <c r="KI573" s="57"/>
      <c r="KJ573" s="57"/>
      <c r="KK573" s="57"/>
      <c r="KL573" s="57"/>
      <c r="KM573" s="57"/>
      <c r="KN573" s="57"/>
      <c r="KO573" s="57"/>
      <c r="KP573" s="57"/>
      <c r="KQ573" s="57"/>
      <c r="KR573" s="57"/>
      <c r="KS573" s="57"/>
      <c r="KT573" s="57"/>
      <c r="KU573" s="57"/>
      <c r="KV573" s="57"/>
      <c r="KW573" s="57"/>
      <c r="KX573" s="57"/>
      <c r="KY573" s="57"/>
      <c r="KZ573" s="57"/>
      <c r="LA573" s="57"/>
      <c r="LB573" s="57"/>
      <c r="LC573" s="57"/>
      <c r="LD573" s="57"/>
      <c r="LE573" s="57"/>
      <c r="LF573" s="57"/>
      <c r="LG573" s="57"/>
      <c r="LH573" s="57"/>
      <c r="LI573" s="57"/>
      <c r="LJ573" s="57"/>
      <c r="LK573" s="57"/>
      <c r="LL573" s="57"/>
      <c r="LM573" s="57"/>
      <c r="LN573" s="57"/>
      <c r="LO573" s="57"/>
      <c r="LP573" s="57"/>
      <c r="LQ573" s="57"/>
      <c r="LR573" s="57"/>
      <c r="LS573" s="57"/>
      <c r="LT573" s="57"/>
      <c r="LU573" s="57"/>
      <c r="LV573" s="57"/>
      <c r="LW573" s="57"/>
      <c r="LX573" s="57"/>
      <c r="LY573" s="57"/>
      <c r="LZ573" s="57"/>
      <c r="MA573" s="57"/>
      <c r="MB573" s="57"/>
      <c r="MC573" s="57"/>
      <c r="MD573" s="57"/>
      <c r="ME573" s="57"/>
      <c r="MF573" s="57"/>
      <c r="MG573" s="57"/>
      <c r="MH573" s="57"/>
      <c r="MI573" s="57"/>
      <c r="MJ573" s="57"/>
      <c r="MK573" s="57"/>
      <c r="ML573" s="57"/>
      <c r="MM573" s="57"/>
      <c r="MN573" s="57"/>
      <c r="MO573" s="57"/>
      <c r="MP573" s="57"/>
      <c r="MQ573" s="57"/>
      <c r="MR573" s="57"/>
      <c r="MS573" s="57"/>
      <c r="MT573" s="57"/>
      <c r="MU573" s="57"/>
      <c r="MV573" s="57"/>
      <c r="MW573" s="57"/>
      <c r="MX573" s="57"/>
      <c r="MY573" s="57"/>
      <c r="MZ573" s="57"/>
      <c r="NA573" s="57"/>
      <c r="NB573" s="57"/>
      <c r="NC573" s="57"/>
      <c r="ND573" s="57"/>
      <c r="NE573" s="57"/>
      <c r="NF573" s="57"/>
      <c r="NG573" s="57"/>
      <c r="NH573" s="57"/>
      <c r="NI573" s="57"/>
      <c r="NJ573" s="57"/>
      <c r="NK573" s="57"/>
      <c r="NL573" s="57"/>
      <c r="NM573" s="57"/>
      <c r="NN573" s="57"/>
      <c r="NO573" s="57"/>
      <c r="NP573" s="57"/>
      <c r="NQ573" s="57"/>
      <c r="NR573" s="57"/>
      <c r="NS573" s="57"/>
      <c r="NT573" s="57"/>
      <c r="NU573" s="57"/>
      <c r="NV573" s="57"/>
      <c r="NW573" s="57"/>
      <c r="NX573" s="57"/>
      <c r="NY573" s="57"/>
      <c r="NZ573" s="57"/>
      <c r="OA573" s="57"/>
      <c r="OB573" s="57"/>
      <c r="OC573" s="57"/>
      <c r="OD573" s="57"/>
      <c r="OE573" s="57"/>
      <c r="OF573" s="57"/>
      <c r="OG573" s="57"/>
      <c r="OH573" s="57"/>
      <c r="OI573" s="57"/>
      <c r="OJ573" s="57"/>
      <c r="OK573" s="57"/>
      <c r="OL573" s="57"/>
      <c r="OM573" s="57"/>
      <c r="ON573" s="57"/>
      <c r="OO573" s="57"/>
      <c r="OP573" s="57"/>
      <c r="OQ573" s="57"/>
      <c r="OR573" s="57"/>
      <c r="OS573" s="57"/>
      <c r="OT573" s="57"/>
      <c r="OU573" s="57"/>
      <c r="OV573" s="57"/>
      <c r="OW573" s="57"/>
      <c r="OX573" s="57"/>
      <c r="OY573" s="57"/>
      <c r="OZ573" s="57"/>
      <c r="PA573" s="57"/>
      <c r="PB573" s="57"/>
      <c r="PC573" s="57"/>
      <c r="PD573" s="57"/>
      <c r="PE573" s="57"/>
      <c r="PF573" s="57"/>
      <c r="PG573" s="57"/>
      <c r="PH573" s="57"/>
      <c r="PI573" s="57"/>
      <c r="PJ573" s="57"/>
      <c r="PK573" s="57"/>
      <c r="PL573" s="57"/>
      <c r="PM573" s="57"/>
      <c r="PN573" s="57"/>
      <c r="PO573" s="57"/>
      <c r="PP573" s="57"/>
      <c r="PQ573" s="57"/>
      <c r="PR573" s="57"/>
      <c r="PS573" s="57"/>
      <c r="PT573" s="57"/>
      <c r="PU573" s="57"/>
      <c r="PV573" s="57"/>
      <c r="PW573" s="57"/>
      <c r="PX573" s="57"/>
      <c r="PY573" s="57"/>
      <c r="PZ573" s="57"/>
      <c r="QA573" s="57"/>
      <c r="QB573" s="57"/>
      <c r="QC573" s="57"/>
      <c r="QD573" s="57"/>
      <c r="QE573" s="57"/>
      <c r="QF573" s="57"/>
      <c r="QG573" s="57"/>
      <c r="QH573" s="57"/>
      <c r="QI573" s="57"/>
      <c r="QJ573" s="57"/>
      <c r="QK573" s="57"/>
      <c r="QL573" s="57"/>
      <c r="QM573" s="57"/>
      <c r="QN573" s="57"/>
      <c r="QO573" s="57"/>
      <c r="QP573" s="57"/>
      <c r="QQ573" s="57"/>
      <c r="QR573" s="57"/>
      <c r="QS573" s="57"/>
      <c r="QT573" s="57"/>
      <c r="QU573" s="57"/>
      <c r="QV573" s="57"/>
      <c r="QW573" s="57"/>
      <c r="QX573" s="57"/>
      <c r="QY573" s="57"/>
      <c r="QZ573" s="57"/>
      <c r="RA573" s="57"/>
      <c r="RB573" s="57"/>
      <c r="RC573" s="57"/>
      <c r="RD573" s="57"/>
      <c r="RE573" s="57"/>
      <c r="RF573" s="57"/>
      <c r="RG573" s="57"/>
      <c r="RH573" s="57"/>
      <c r="RI573" s="57"/>
      <c r="RJ573" s="57"/>
      <c r="RK573" s="57"/>
      <c r="RL573" s="57"/>
      <c r="RM573" s="57"/>
      <c r="RN573" s="57"/>
      <c r="RO573" s="57"/>
      <c r="RP573" s="57"/>
      <c r="RQ573" s="57"/>
      <c r="RR573" s="57"/>
      <c r="RS573" s="57"/>
      <c r="RT573" s="57"/>
      <c r="RU573" s="57"/>
      <c r="RV573" s="57"/>
      <c r="RW573" s="57"/>
      <c r="RX573" s="57"/>
      <c r="RY573" s="57"/>
      <c r="RZ573" s="57"/>
      <c r="SA573" s="57"/>
      <c r="SB573" s="57"/>
      <c r="SC573" s="57"/>
      <c r="SD573" s="57"/>
      <c r="SE573" s="57"/>
      <c r="SF573" s="57"/>
      <c r="SG573" s="57"/>
      <c r="SH573" s="57"/>
      <c r="SI573" s="57"/>
      <c r="SJ573" s="57"/>
      <c r="SK573" s="57"/>
      <c r="SL573" s="57"/>
      <c r="SM573" s="57"/>
      <c r="SN573" s="57"/>
      <c r="SO573" s="57"/>
      <c r="SP573" s="57"/>
      <c r="SQ573" s="57"/>
      <c r="SR573" s="57"/>
      <c r="SS573" s="57"/>
      <c r="ST573" s="57"/>
      <c r="SU573" s="57"/>
      <c r="SV573" s="57"/>
      <c r="SW573" s="57"/>
      <c r="SX573" s="57"/>
      <c r="SY573" s="57"/>
      <c r="SZ573" s="57"/>
      <c r="TA573" s="57"/>
      <c r="TB573" s="57"/>
      <c r="TC573" s="57"/>
      <c r="TD573" s="57"/>
      <c r="TE573" s="57"/>
      <c r="TF573" s="57"/>
      <c r="TG573" s="57"/>
      <c r="TH573" s="57"/>
      <c r="TI573" s="57"/>
      <c r="TJ573" s="57"/>
      <c r="TK573" s="57"/>
      <c r="TL573" s="57"/>
      <c r="TM573" s="57"/>
      <c r="TN573" s="57"/>
      <c r="TO573" s="57"/>
      <c r="TP573" s="57"/>
      <c r="TQ573" s="57"/>
      <c r="TR573" s="57"/>
      <c r="TS573" s="57"/>
      <c r="TT573" s="57"/>
      <c r="TU573" s="57"/>
      <c r="TV573" s="57"/>
      <c r="TW573" s="57"/>
      <c r="TX573" s="57"/>
      <c r="TY573" s="57"/>
      <c r="TZ573" s="57"/>
      <c r="UA573" s="57"/>
      <c r="UB573" s="57"/>
      <c r="UC573" s="57"/>
      <c r="UD573" s="57"/>
      <c r="UE573" s="57"/>
      <c r="UF573" s="57"/>
      <c r="UG573" s="57"/>
      <c r="UH573" s="57"/>
      <c r="UI573" s="57"/>
      <c r="UJ573" s="57"/>
      <c r="UK573" s="57"/>
      <c r="UL573" s="57"/>
      <c r="UM573" s="57"/>
      <c r="UN573" s="57"/>
      <c r="UO573" s="57"/>
      <c r="UP573" s="57"/>
      <c r="UQ573" s="57"/>
      <c r="UR573" s="57"/>
      <c r="US573" s="57"/>
      <c r="UT573" s="57"/>
      <c r="UU573" s="57"/>
      <c r="UV573" s="57"/>
      <c r="UW573" s="57"/>
      <c r="UX573" s="57"/>
      <c r="UY573" s="57"/>
      <c r="UZ573" s="57"/>
      <c r="VA573" s="57"/>
      <c r="VB573" s="57"/>
      <c r="VC573" s="57"/>
      <c r="VD573" s="57"/>
      <c r="VE573" s="57"/>
      <c r="VF573" s="57"/>
      <c r="VG573" s="57"/>
      <c r="VH573" s="57"/>
      <c r="VI573" s="57"/>
      <c r="VJ573" s="57"/>
      <c r="VK573" s="57"/>
      <c r="VL573" s="57"/>
      <c r="VM573" s="57"/>
      <c r="VN573" s="57"/>
      <c r="VO573" s="57"/>
      <c r="VP573" s="57"/>
      <c r="VQ573" s="57"/>
      <c r="VR573" s="57"/>
      <c r="VS573" s="57"/>
      <c r="VT573" s="57"/>
      <c r="VU573" s="57"/>
      <c r="VV573" s="57"/>
      <c r="VW573" s="57"/>
      <c r="VX573" s="57"/>
      <c r="VY573" s="57"/>
      <c r="VZ573" s="57"/>
      <c r="WA573" s="57"/>
      <c r="WB573" s="57"/>
      <c r="WC573" s="57"/>
      <c r="WD573" s="57"/>
      <c r="WE573" s="57"/>
      <c r="WF573" s="57"/>
      <c r="WG573" s="57"/>
      <c r="WH573" s="57"/>
      <c r="WI573" s="57"/>
      <c r="WJ573" s="57"/>
      <c r="WK573" s="57"/>
      <c r="WL573" s="57"/>
      <c r="WM573" s="57"/>
      <c r="WN573" s="57"/>
      <c r="WO573" s="57"/>
      <c r="WP573" s="57"/>
      <c r="WQ573" s="57"/>
      <c r="WR573" s="57"/>
      <c r="WS573" s="57"/>
      <c r="WT573" s="57"/>
      <c r="WU573" s="57"/>
      <c r="WV573" s="57"/>
      <c r="WW573" s="57"/>
      <c r="WX573" s="57"/>
      <c r="WY573" s="57"/>
      <c r="WZ573" s="57"/>
      <c r="XA573" s="57"/>
      <c r="XB573" s="57"/>
      <c r="XC573" s="57"/>
      <c r="XD573" s="57"/>
      <c r="XE573" s="57"/>
      <c r="XF573" s="57"/>
      <c r="XG573" s="57"/>
      <c r="XH573" s="57"/>
      <c r="XI573" s="57"/>
      <c r="XJ573" s="57"/>
      <c r="XK573" s="57"/>
      <c r="XL573" s="57"/>
      <c r="XM573" s="57"/>
      <c r="XN573" s="57"/>
      <c r="XO573" s="57"/>
      <c r="XP573" s="57"/>
      <c r="XQ573" s="57"/>
      <c r="XR573" s="57"/>
      <c r="XS573" s="57"/>
      <c r="XT573" s="57"/>
      <c r="XU573" s="57"/>
      <c r="XV573" s="57"/>
      <c r="XW573" s="57"/>
    </row>
    <row r="574">
      <c r="AI574" s="57"/>
      <c r="BR574" s="57"/>
      <c r="DA574" s="57"/>
      <c r="EJ574" s="57"/>
      <c r="EK574" s="57"/>
      <c r="EL574" s="57"/>
      <c r="EM574" s="57"/>
      <c r="EN574" s="57"/>
      <c r="EO574" s="57"/>
      <c r="EP574" s="57"/>
      <c r="EQ574" s="57"/>
      <c r="ER574" s="57"/>
      <c r="ES574" s="57"/>
      <c r="ET574" s="57"/>
      <c r="EU574" s="57"/>
      <c r="EV574" s="57"/>
      <c r="EW574" s="57"/>
      <c r="EX574" s="57"/>
      <c r="EY574" s="57"/>
      <c r="EZ574" s="57"/>
      <c r="FA574" s="57"/>
      <c r="FB574" s="57"/>
      <c r="FC574" s="57"/>
      <c r="FD574" s="57"/>
      <c r="FE574" s="57"/>
      <c r="FF574" s="57"/>
      <c r="FG574" s="57"/>
      <c r="FH574" s="57"/>
      <c r="FI574" s="57"/>
      <c r="FJ574" s="57"/>
      <c r="FK574" s="57"/>
      <c r="FL574" s="57"/>
      <c r="FM574" s="57"/>
      <c r="FN574" s="57"/>
      <c r="FO574" s="57"/>
      <c r="FP574" s="57"/>
      <c r="FQ574" s="57"/>
      <c r="FR574" s="57"/>
      <c r="FS574" s="57"/>
      <c r="FT574" s="57"/>
      <c r="FU574" s="57"/>
      <c r="FV574" s="57"/>
      <c r="FW574" s="57"/>
      <c r="FX574" s="57"/>
      <c r="FY574" s="57"/>
      <c r="FZ574" s="57"/>
      <c r="GA574" s="57"/>
      <c r="GB574" s="57"/>
      <c r="GC574" s="57"/>
      <c r="GD574" s="57"/>
      <c r="GE574" s="57"/>
      <c r="GF574" s="57"/>
      <c r="GG574" s="57"/>
      <c r="GH574" s="57"/>
      <c r="GI574" s="57"/>
      <c r="GJ574" s="57"/>
      <c r="GK574" s="57"/>
      <c r="GL574" s="57"/>
      <c r="GM574" s="57"/>
      <c r="GN574" s="57"/>
      <c r="GO574" s="57"/>
      <c r="GP574" s="57"/>
      <c r="GQ574" s="57"/>
      <c r="GR574" s="57"/>
      <c r="GS574" s="57"/>
      <c r="GT574" s="57"/>
      <c r="GU574" s="57"/>
      <c r="GV574" s="57"/>
      <c r="GW574" s="57"/>
      <c r="GX574" s="57"/>
      <c r="GY574" s="57"/>
      <c r="GZ574" s="57"/>
      <c r="HA574" s="57"/>
      <c r="HB574" s="57"/>
      <c r="HC574" s="57"/>
      <c r="HD574" s="57"/>
      <c r="HE574" s="57"/>
      <c r="HF574" s="57"/>
      <c r="HG574" s="57"/>
      <c r="HH574" s="57"/>
      <c r="HI574" s="57"/>
      <c r="HJ574" s="57"/>
      <c r="HK574" s="57"/>
      <c r="HL574" s="57"/>
      <c r="HM574" s="57"/>
      <c r="HN574" s="57"/>
      <c r="HO574" s="57"/>
      <c r="HP574" s="57"/>
      <c r="HQ574" s="57"/>
      <c r="HR574" s="57"/>
      <c r="HS574" s="57"/>
      <c r="HT574" s="57"/>
      <c r="HU574" s="57"/>
      <c r="HV574" s="57"/>
      <c r="HW574" s="57"/>
      <c r="HX574" s="57"/>
      <c r="HY574" s="57"/>
      <c r="HZ574" s="57"/>
      <c r="IA574" s="57"/>
      <c r="IB574" s="57"/>
      <c r="IC574" s="57"/>
      <c r="ID574" s="57"/>
      <c r="IE574" s="57"/>
      <c r="IF574" s="57"/>
      <c r="IG574" s="57"/>
      <c r="IH574" s="57"/>
      <c r="II574" s="57"/>
      <c r="IJ574" s="57"/>
      <c r="IK574" s="57"/>
      <c r="IL574" s="57"/>
      <c r="IM574" s="57"/>
      <c r="IN574" s="57"/>
      <c r="IO574" s="57"/>
      <c r="IP574" s="57"/>
      <c r="IQ574" s="57"/>
      <c r="IR574" s="57"/>
      <c r="IS574" s="57"/>
      <c r="IT574" s="57"/>
      <c r="IU574" s="57"/>
      <c r="IV574" s="57"/>
      <c r="IW574" s="57"/>
      <c r="IX574" s="57"/>
      <c r="IY574" s="57"/>
      <c r="IZ574" s="57"/>
      <c r="JA574" s="57"/>
      <c r="JB574" s="57"/>
      <c r="JC574" s="57"/>
      <c r="JD574" s="57"/>
      <c r="JE574" s="57"/>
      <c r="JF574" s="57"/>
      <c r="JG574" s="57"/>
      <c r="JH574" s="57"/>
      <c r="JI574" s="57"/>
      <c r="JJ574" s="57"/>
      <c r="JK574" s="57"/>
      <c r="JL574" s="57"/>
      <c r="JM574" s="57"/>
      <c r="JN574" s="57"/>
      <c r="JO574" s="57"/>
      <c r="JP574" s="57"/>
      <c r="JQ574" s="57"/>
      <c r="JR574" s="57"/>
      <c r="JS574" s="57"/>
      <c r="JT574" s="57"/>
      <c r="JU574" s="57"/>
      <c r="JV574" s="57"/>
      <c r="JW574" s="57"/>
      <c r="JX574" s="57"/>
      <c r="JY574" s="57"/>
      <c r="JZ574" s="57"/>
      <c r="KA574" s="57"/>
      <c r="KB574" s="57"/>
      <c r="KC574" s="57"/>
      <c r="KD574" s="57"/>
      <c r="KE574" s="57"/>
      <c r="KF574" s="57"/>
      <c r="KG574" s="57"/>
      <c r="KH574" s="57"/>
      <c r="KI574" s="57"/>
      <c r="KJ574" s="57"/>
      <c r="KK574" s="57"/>
      <c r="KL574" s="57"/>
      <c r="KM574" s="57"/>
      <c r="KN574" s="57"/>
      <c r="KO574" s="57"/>
      <c r="KP574" s="57"/>
      <c r="KQ574" s="57"/>
      <c r="KR574" s="57"/>
      <c r="KS574" s="57"/>
      <c r="KT574" s="57"/>
      <c r="KU574" s="57"/>
      <c r="KV574" s="57"/>
      <c r="KW574" s="57"/>
      <c r="KX574" s="57"/>
      <c r="KY574" s="57"/>
      <c r="KZ574" s="57"/>
      <c r="LA574" s="57"/>
      <c r="LB574" s="57"/>
      <c r="LC574" s="57"/>
      <c r="LD574" s="57"/>
      <c r="LE574" s="57"/>
      <c r="LF574" s="57"/>
      <c r="LG574" s="57"/>
      <c r="LH574" s="57"/>
      <c r="LI574" s="57"/>
      <c r="LJ574" s="57"/>
      <c r="LK574" s="57"/>
      <c r="LL574" s="57"/>
      <c r="LM574" s="57"/>
      <c r="LN574" s="57"/>
      <c r="LO574" s="57"/>
      <c r="LP574" s="57"/>
      <c r="LQ574" s="57"/>
      <c r="LR574" s="57"/>
      <c r="LS574" s="57"/>
      <c r="LT574" s="57"/>
      <c r="LU574" s="57"/>
      <c r="LV574" s="57"/>
      <c r="LW574" s="57"/>
      <c r="LX574" s="57"/>
      <c r="LY574" s="57"/>
      <c r="LZ574" s="57"/>
      <c r="MA574" s="57"/>
      <c r="MB574" s="57"/>
      <c r="MC574" s="57"/>
      <c r="MD574" s="57"/>
      <c r="ME574" s="57"/>
      <c r="MF574" s="57"/>
      <c r="MG574" s="57"/>
      <c r="MH574" s="57"/>
      <c r="MI574" s="57"/>
      <c r="MJ574" s="57"/>
      <c r="MK574" s="57"/>
      <c r="ML574" s="57"/>
      <c r="MM574" s="57"/>
      <c r="MN574" s="57"/>
      <c r="MO574" s="57"/>
      <c r="MP574" s="57"/>
      <c r="MQ574" s="57"/>
      <c r="MR574" s="57"/>
      <c r="MS574" s="57"/>
      <c r="MT574" s="57"/>
      <c r="MU574" s="57"/>
      <c r="MV574" s="57"/>
      <c r="MW574" s="57"/>
      <c r="MX574" s="57"/>
      <c r="MY574" s="57"/>
      <c r="MZ574" s="57"/>
      <c r="NA574" s="57"/>
      <c r="NB574" s="57"/>
      <c r="NC574" s="57"/>
      <c r="ND574" s="57"/>
      <c r="NE574" s="57"/>
      <c r="NF574" s="57"/>
      <c r="NG574" s="57"/>
      <c r="NH574" s="57"/>
      <c r="NI574" s="57"/>
      <c r="NJ574" s="57"/>
      <c r="NK574" s="57"/>
      <c r="NL574" s="57"/>
      <c r="NM574" s="57"/>
      <c r="NN574" s="57"/>
      <c r="NO574" s="57"/>
      <c r="NP574" s="57"/>
      <c r="NQ574" s="57"/>
      <c r="NR574" s="57"/>
      <c r="NS574" s="57"/>
      <c r="NT574" s="57"/>
      <c r="NU574" s="57"/>
      <c r="NV574" s="57"/>
      <c r="NW574" s="57"/>
      <c r="NX574" s="57"/>
      <c r="NY574" s="57"/>
      <c r="NZ574" s="57"/>
      <c r="OA574" s="57"/>
      <c r="OB574" s="57"/>
      <c r="OC574" s="57"/>
      <c r="OD574" s="57"/>
      <c r="OE574" s="57"/>
      <c r="OF574" s="57"/>
      <c r="OG574" s="57"/>
      <c r="OH574" s="57"/>
      <c r="OI574" s="57"/>
      <c r="OJ574" s="57"/>
      <c r="OK574" s="57"/>
      <c r="OL574" s="57"/>
      <c r="OM574" s="57"/>
      <c r="ON574" s="57"/>
      <c r="OO574" s="57"/>
      <c r="OP574" s="57"/>
      <c r="OQ574" s="57"/>
      <c r="OR574" s="57"/>
      <c r="OS574" s="57"/>
      <c r="OT574" s="57"/>
      <c r="OU574" s="57"/>
      <c r="OV574" s="57"/>
      <c r="OW574" s="57"/>
      <c r="OX574" s="57"/>
      <c r="OY574" s="57"/>
      <c r="OZ574" s="57"/>
      <c r="PA574" s="57"/>
      <c r="PB574" s="57"/>
      <c r="PC574" s="57"/>
      <c r="PD574" s="57"/>
      <c r="PE574" s="57"/>
      <c r="PF574" s="57"/>
      <c r="PG574" s="57"/>
      <c r="PH574" s="57"/>
      <c r="PI574" s="57"/>
      <c r="PJ574" s="57"/>
      <c r="PK574" s="57"/>
      <c r="PL574" s="57"/>
      <c r="PM574" s="57"/>
      <c r="PN574" s="57"/>
      <c r="PO574" s="57"/>
      <c r="PP574" s="57"/>
      <c r="PQ574" s="57"/>
      <c r="PR574" s="57"/>
      <c r="PS574" s="57"/>
      <c r="PT574" s="57"/>
      <c r="PU574" s="57"/>
      <c r="PV574" s="57"/>
      <c r="PW574" s="57"/>
      <c r="PX574" s="57"/>
      <c r="PY574" s="57"/>
      <c r="PZ574" s="57"/>
      <c r="QA574" s="57"/>
      <c r="QB574" s="57"/>
      <c r="QC574" s="57"/>
      <c r="QD574" s="57"/>
      <c r="QE574" s="57"/>
      <c r="QF574" s="57"/>
      <c r="QG574" s="57"/>
      <c r="QH574" s="57"/>
      <c r="QI574" s="57"/>
      <c r="QJ574" s="57"/>
      <c r="QK574" s="57"/>
      <c r="QL574" s="57"/>
      <c r="QM574" s="57"/>
      <c r="QN574" s="57"/>
      <c r="QO574" s="57"/>
      <c r="QP574" s="57"/>
      <c r="QQ574" s="57"/>
      <c r="QR574" s="57"/>
      <c r="QS574" s="57"/>
      <c r="QT574" s="57"/>
      <c r="QU574" s="57"/>
      <c r="QV574" s="57"/>
      <c r="QW574" s="57"/>
      <c r="QX574" s="57"/>
      <c r="QY574" s="57"/>
      <c r="QZ574" s="57"/>
      <c r="RA574" s="57"/>
      <c r="RB574" s="57"/>
      <c r="RC574" s="57"/>
      <c r="RD574" s="57"/>
      <c r="RE574" s="57"/>
      <c r="RF574" s="57"/>
      <c r="RG574" s="57"/>
      <c r="RH574" s="57"/>
      <c r="RI574" s="57"/>
      <c r="RJ574" s="57"/>
      <c r="RK574" s="57"/>
      <c r="RL574" s="57"/>
      <c r="RM574" s="57"/>
      <c r="RN574" s="57"/>
      <c r="RO574" s="57"/>
      <c r="RP574" s="57"/>
      <c r="RQ574" s="57"/>
      <c r="RR574" s="57"/>
      <c r="RS574" s="57"/>
      <c r="RT574" s="57"/>
      <c r="RU574" s="57"/>
      <c r="RV574" s="57"/>
      <c r="RW574" s="57"/>
      <c r="RX574" s="57"/>
      <c r="RY574" s="57"/>
      <c r="RZ574" s="57"/>
      <c r="SA574" s="57"/>
      <c r="SB574" s="57"/>
      <c r="SC574" s="57"/>
      <c r="SD574" s="57"/>
      <c r="SE574" s="57"/>
      <c r="SF574" s="57"/>
      <c r="SG574" s="57"/>
      <c r="SH574" s="57"/>
      <c r="SI574" s="57"/>
      <c r="SJ574" s="57"/>
      <c r="SK574" s="57"/>
      <c r="SL574" s="57"/>
      <c r="SM574" s="57"/>
      <c r="SN574" s="57"/>
      <c r="SO574" s="57"/>
      <c r="SP574" s="57"/>
      <c r="SQ574" s="57"/>
      <c r="SR574" s="57"/>
      <c r="SS574" s="57"/>
      <c r="ST574" s="57"/>
      <c r="SU574" s="57"/>
      <c r="SV574" s="57"/>
      <c r="SW574" s="57"/>
      <c r="SX574" s="57"/>
      <c r="SY574" s="57"/>
      <c r="SZ574" s="57"/>
      <c r="TA574" s="57"/>
      <c r="TB574" s="57"/>
      <c r="TC574" s="57"/>
      <c r="TD574" s="57"/>
      <c r="TE574" s="57"/>
      <c r="TF574" s="57"/>
      <c r="TG574" s="57"/>
      <c r="TH574" s="57"/>
      <c r="TI574" s="57"/>
      <c r="TJ574" s="57"/>
      <c r="TK574" s="57"/>
      <c r="TL574" s="57"/>
      <c r="TM574" s="57"/>
      <c r="TN574" s="57"/>
      <c r="TO574" s="57"/>
      <c r="TP574" s="57"/>
      <c r="TQ574" s="57"/>
      <c r="TR574" s="57"/>
      <c r="TS574" s="57"/>
      <c r="TT574" s="57"/>
      <c r="TU574" s="57"/>
      <c r="TV574" s="57"/>
      <c r="TW574" s="57"/>
      <c r="TX574" s="57"/>
      <c r="TY574" s="57"/>
      <c r="TZ574" s="57"/>
      <c r="UA574" s="57"/>
      <c r="UB574" s="57"/>
      <c r="UC574" s="57"/>
      <c r="UD574" s="57"/>
      <c r="UE574" s="57"/>
      <c r="UF574" s="57"/>
      <c r="UG574" s="57"/>
      <c r="UH574" s="57"/>
      <c r="UI574" s="57"/>
      <c r="UJ574" s="57"/>
      <c r="UK574" s="57"/>
      <c r="UL574" s="57"/>
      <c r="UM574" s="57"/>
      <c r="UN574" s="57"/>
      <c r="UO574" s="57"/>
      <c r="UP574" s="57"/>
      <c r="UQ574" s="57"/>
      <c r="UR574" s="57"/>
      <c r="US574" s="57"/>
      <c r="UT574" s="57"/>
      <c r="UU574" s="57"/>
      <c r="UV574" s="57"/>
      <c r="UW574" s="57"/>
      <c r="UX574" s="57"/>
      <c r="UY574" s="57"/>
      <c r="UZ574" s="57"/>
      <c r="VA574" s="57"/>
      <c r="VB574" s="57"/>
      <c r="VC574" s="57"/>
      <c r="VD574" s="57"/>
      <c r="VE574" s="57"/>
      <c r="VF574" s="57"/>
      <c r="VG574" s="57"/>
      <c r="VH574" s="57"/>
      <c r="VI574" s="57"/>
      <c r="VJ574" s="57"/>
      <c r="VK574" s="57"/>
      <c r="VL574" s="57"/>
      <c r="VM574" s="57"/>
      <c r="VN574" s="57"/>
      <c r="VO574" s="57"/>
      <c r="VP574" s="57"/>
      <c r="VQ574" s="57"/>
      <c r="VR574" s="57"/>
      <c r="VS574" s="57"/>
      <c r="VT574" s="57"/>
      <c r="VU574" s="57"/>
      <c r="VV574" s="57"/>
      <c r="VW574" s="57"/>
      <c r="VX574" s="57"/>
      <c r="VY574" s="57"/>
      <c r="VZ574" s="57"/>
      <c r="WA574" s="57"/>
      <c r="WB574" s="57"/>
      <c r="WC574" s="57"/>
      <c r="WD574" s="57"/>
      <c r="WE574" s="57"/>
      <c r="WF574" s="57"/>
      <c r="WG574" s="57"/>
      <c r="WH574" s="57"/>
      <c r="WI574" s="57"/>
      <c r="WJ574" s="57"/>
      <c r="WK574" s="57"/>
      <c r="WL574" s="57"/>
      <c r="WM574" s="57"/>
      <c r="WN574" s="57"/>
      <c r="WO574" s="57"/>
      <c r="WP574" s="57"/>
      <c r="WQ574" s="57"/>
      <c r="WR574" s="57"/>
      <c r="WS574" s="57"/>
      <c r="WT574" s="57"/>
      <c r="WU574" s="57"/>
      <c r="WV574" s="57"/>
      <c r="WW574" s="57"/>
      <c r="WX574" s="57"/>
      <c r="WY574" s="57"/>
      <c r="WZ574" s="57"/>
      <c r="XA574" s="57"/>
      <c r="XB574" s="57"/>
      <c r="XC574" s="57"/>
      <c r="XD574" s="57"/>
      <c r="XE574" s="57"/>
      <c r="XF574" s="57"/>
      <c r="XG574" s="57"/>
      <c r="XH574" s="57"/>
      <c r="XI574" s="57"/>
      <c r="XJ574" s="57"/>
      <c r="XK574" s="57"/>
      <c r="XL574" s="57"/>
      <c r="XM574" s="57"/>
      <c r="XN574" s="57"/>
      <c r="XO574" s="57"/>
      <c r="XP574" s="57"/>
      <c r="XQ574" s="57"/>
      <c r="XR574" s="57"/>
      <c r="XS574" s="57"/>
      <c r="XT574" s="57"/>
      <c r="XU574" s="57"/>
      <c r="XV574" s="57"/>
      <c r="XW574" s="57"/>
    </row>
    <row r="575">
      <c r="AI575" s="57"/>
      <c r="BR575" s="57"/>
      <c r="DA575" s="57"/>
      <c r="EJ575" s="57"/>
      <c r="EK575" s="57"/>
      <c r="EL575" s="57"/>
      <c r="EM575" s="57"/>
      <c r="EN575" s="57"/>
      <c r="EO575" s="57"/>
      <c r="EP575" s="57"/>
      <c r="EQ575" s="57"/>
      <c r="ER575" s="57"/>
      <c r="ES575" s="57"/>
      <c r="ET575" s="57"/>
      <c r="EU575" s="57"/>
      <c r="EV575" s="57"/>
      <c r="EW575" s="57"/>
      <c r="EX575" s="57"/>
      <c r="EY575" s="57"/>
      <c r="EZ575" s="57"/>
      <c r="FA575" s="57"/>
      <c r="FB575" s="57"/>
      <c r="FC575" s="57"/>
      <c r="FD575" s="57"/>
      <c r="FE575" s="57"/>
      <c r="FF575" s="57"/>
      <c r="FG575" s="57"/>
      <c r="FH575" s="57"/>
      <c r="FI575" s="57"/>
      <c r="FJ575" s="57"/>
      <c r="FK575" s="57"/>
      <c r="FL575" s="57"/>
      <c r="FM575" s="57"/>
      <c r="FN575" s="57"/>
      <c r="FO575" s="57"/>
      <c r="FP575" s="57"/>
      <c r="FQ575" s="57"/>
      <c r="FR575" s="57"/>
      <c r="FS575" s="57"/>
      <c r="FT575" s="57"/>
      <c r="FU575" s="57"/>
      <c r="FV575" s="57"/>
      <c r="FW575" s="57"/>
      <c r="FX575" s="57"/>
      <c r="FY575" s="57"/>
      <c r="FZ575" s="57"/>
      <c r="GA575" s="57"/>
      <c r="GB575" s="57"/>
      <c r="GC575" s="57"/>
      <c r="GD575" s="57"/>
      <c r="GE575" s="57"/>
      <c r="GF575" s="57"/>
      <c r="GG575" s="57"/>
      <c r="GH575" s="57"/>
      <c r="GI575" s="57"/>
      <c r="GJ575" s="57"/>
      <c r="GK575" s="57"/>
      <c r="GL575" s="57"/>
      <c r="GM575" s="57"/>
      <c r="GN575" s="57"/>
      <c r="GO575" s="57"/>
      <c r="GP575" s="57"/>
      <c r="GQ575" s="57"/>
      <c r="GR575" s="57"/>
      <c r="GS575" s="57"/>
      <c r="GT575" s="57"/>
      <c r="GU575" s="57"/>
      <c r="GV575" s="57"/>
      <c r="GW575" s="57"/>
      <c r="GX575" s="57"/>
      <c r="GY575" s="57"/>
      <c r="GZ575" s="57"/>
      <c r="HA575" s="57"/>
      <c r="HB575" s="57"/>
      <c r="HC575" s="57"/>
      <c r="HD575" s="57"/>
      <c r="HE575" s="57"/>
      <c r="HF575" s="57"/>
      <c r="HG575" s="57"/>
      <c r="HH575" s="57"/>
      <c r="HI575" s="57"/>
      <c r="HJ575" s="57"/>
      <c r="HK575" s="57"/>
      <c r="HL575" s="57"/>
      <c r="HM575" s="57"/>
      <c r="HN575" s="57"/>
      <c r="HO575" s="57"/>
      <c r="HP575" s="57"/>
      <c r="HQ575" s="57"/>
      <c r="HR575" s="57"/>
      <c r="HS575" s="57"/>
      <c r="HT575" s="57"/>
      <c r="HU575" s="57"/>
      <c r="HV575" s="57"/>
      <c r="HW575" s="57"/>
      <c r="HX575" s="57"/>
      <c r="HY575" s="57"/>
      <c r="HZ575" s="57"/>
      <c r="IA575" s="57"/>
      <c r="IB575" s="57"/>
      <c r="IC575" s="57"/>
      <c r="ID575" s="57"/>
      <c r="IE575" s="57"/>
      <c r="IF575" s="57"/>
      <c r="IG575" s="57"/>
      <c r="IH575" s="57"/>
      <c r="II575" s="57"/>
      <c r="IJ575" s="57"/>
      <c r="IK575" s="57"/>
      <c r="IL575" s="57"/>
      <c r="IM575" s="57"/>
      <c r="IN575" s="57"/>
      <c r="IO575" s="57"/>
      <c r="IP575" s="57"/>
      <c r="IQ575" s="57"/>
      <c r="IR575" s="57"/>
      <c r="IS575" s="57"/>
      <c r="IT575" s="57"/>
      <c r="IU575" s="57"/>
      <c r="IV575" s="57"/>
      <c r="IW575" s="57"/>
      <c r="IX575" s="57"/>
      <c r="IY575" s="57"/>
      <c r="IZ575" s="57"/>
      <c r="JA575" s="57"/>
      <c r="JB575" s="57"/>
      <c r="JC575" s="57"/>
      <c r="JD575" s="57"/>
      <c r="JE575" s="57"/>
      <c r="JF575" s="57"/>
      <c r="JG575" s="57"/>
      <c r="JH575" s="57"/>
      <c r="JI575" s="57"/>
      <c r="JJ575" s="57"/>
      <c r="JK575" s="57"/>
      <c r="JL575" s="57"/>
      <c r="JM575" s="57"/>
      <c r="JN575" s="57"/>
      <c r="JO575" s="57"/>
      <c r="JP575" s="57"/>
      <c r="JQ575" s="57"/>
      <c r="JR575" s="57"/>
      <c r="JS575" s="57"/>
      <c r="JT575" s="57"/>
      <c r="JU575" s="57"/>
      <c r="JV575" s="57"/>
      <c r="JW575" s="57"/>
      <c r="JX575" s="57"/>
      <c r="JY575" s="57"/>
      <c r="JZ575" s="57"/>
      <c r="KA575" s="57"/>
      <c r="KB575" s="57"/>
      <c r="KC575" s="57"/>
      <c r="KD575" s="57"/>
      <c r="KE575" s="57"/>
      <c r="KF575" s="57"/>
      <c r="KG575" s="57"/>
      <c r="KH575" s="57"/>
      <c r="KI575" s="57"/>
      <c r="KJ575" s="57"/>
      <c r="KK575" s="57"/>
      <c r="KL575" s="57"/>
      <c r="KM575" s="57"/>
      <c r="KN575" s="57"/>
      <c r="KO575" s="57"/>
      <c r="KP575" s="57"/>
      <c r="KQ575" s="57"/>
      <c r="KR575" s="57"/>
      <c r="KS575" s="57"/>
      <c r="KT575" s="57"/>
      <c r="KU575" s="57"/>
      <c r="KV575" s="57"/>
      <c r="KW575" s="57"/>
      <c r="KX575" s="57"/>
      <c r="KY575" s="57"/>
      <c r="KZ575" s="57"/>
      <c r="LA575" s="57"/>
      <c r="LB575" s="57"/>
      <c r="LC575" s="57"/>
      <c r="LD575" s="57"/>
      <c r="LE575" s="57"/>
      <c r="LF575" s="57"/>
      <c r="LG575" s="57"/>
      <c r="LH575" s="57"/>
      <c r="LI575" s="57"/>
      <c r="LJ575" s="57"/>
      <c r="LK575" s="57"/>
      <c r="LL575" s="57"/>
      <c r="LM575" s="57"/>
      <c r="LN575" s="57"/>
      <c r="LO575" s="57"/>
      <c r="LP575" s="57"/>
      <c r="LQ575" s="57"/>
      <c r="LR575" s="57"/>
      <c r="LS575" s="57"/>
      <c r="LT575" s="57"/>
      <c r="LU575" s="57"/>
      <c r="LV575" s="57"/>
      <c r="LW575" s="57"/>
      <c r="LX575" s="57"/>
      <c r="LY575" s="57"/>
      <c r="LZ575" s="57"/>
      <c r="MA575" s="57"/>
      <c r="MB575" s="57"/>
      <c r="MC575" s="57"/>
      <c r="MD575" s="57"/>
      <c r="ME575" s="57"/>
      <c r="MF575" s="57"/>
      <c r="MG575" s="57"/>
      <c r="MH575" s="57"/>
      <c r="MI575" s="57"/>
      <c r="MJ575" s="57"/>
      <c r="MK575" s="57"/>
      <c r="ML575" s="57"/>
      <c r="MM575" s="57"/>
      <c r="MN575" s="57"/>
      <c r="MO575" s="57"/>
      <c r="MP575" s="57"/>
      <c r="MQ575" s="57"/>
      <c r="MR575" s="57"/>
      <c r="MS575" s="57"/>
      <c r="MT575" s="57"/>
      <c r="MU575" s="57"/>
      <c r="MV575" s="57"/>
      <c r="MW575" s="57"/>
      <c r="MX575" s="57"/>
      <c r="MY575" s="57"/>
      <c r="MZ575" s="57"/>
      <c r="NA575" s="57"/>
      <c r="NB575" s="57"/>
      <c r="NC575" s="57"/>
      <c r="ND575" s="57"/>
      <c r="NE575" s="57"/>
      <c r="NF575" s="57"/>
      <c r="NG575" s="57"/>
      <c r="NH575" s="57"/>
      <c r="NI575" s="57"/>
      <c r="NJ575" s="57"/>
      <c r="NK575" s="57"/>
      <c r="NL575" s="57"/>
      <c r="NM575" s="57"/>
      <c r="NN575" s="57"/>
      <c r="NO575" s="57"/>
      <c r="NP575" s="57"/>
      <c r="NQ575" s="57"/>
      <c r="NR575" s="57"/>
      <c r="NS575" s="57"/>
      <c r="NT575" s="57"/>
      <c r="NU575" s="57"/>
      <c r="NV575" s="57"/>
      <c r="NW575" s="57"/>
      <c r="NX575" s="57"/>
      <c r="NY575" s="57"/>
      <c r="NZ575" s="57"/>
      <c r="OA575" s="57"/>
      <c r="OB575" s="57"/>
      <c r="OC575" s="57"/>
      <c r="OD575" s="57"/>
      <c r="OE575" s="57"/>
      <c r="OF575" s="57"/>
      <c r="OG575" s="57"/>
      <c r="OH575" s="57"/>
      <c r="OI575" s="57"/>
      <c r="OJ575" s="57"/>
      <c r="OK575" s="57"/>
      <c r="OL575" s="57"/>
      <c r="OM575" s="57"/>
      <c r="ON575" s="57"/>
      <c r="OO575" s="57"/>
      <c r="OP575" s="57"/>
      <c r="OQ575" s="57"/>
      <c r="OR575" s="57"/>
      <c r="OS575" s="57"/>
      <c r="OT575" s="57"/>
      <c r="OU575" s="57"/>
      <c r="OV575" s="57"/>
      <c r="OW575" s="57"/>
      <c r="OX575" s="57"/>
      <c r="OY575" s="57"/>
      <c r="OZ575" s="57"/>
      <c r="PA575" s="57"/>
      <c r="PB575" s="57"/>
      <c r="PC575" s="57"/>
      <c r="PD575" s="57"/>
      <c r="PE575" s="57"/>
      <c r="PF575" s="57"/>
      <c r="PG575" s="57"/>
      <c r="PH575" s="57"/>
      <c r="PI575" s="57"/>
      <c r="PJ575" s="57"/>
      <c r="PK575" s="57"/>
      <c r="PL575" s="57"/>
      <c r="PM575" s="57"/>
      <c r="PN575" s="57"/>
      <c r="PO575" s="57"/>
      <c r="PP575" s="57"/>
      <c r="PQ575" s="57"/>
      <c r="PR575" s="57"/>
      <c r="PS575" s="57"/>
      <c r="PT575" s="57"/>
      <c r="PU575" s="57"/>
      <c r="PV575" s="57"/>
      <c r="PW575" s="57"/>
      <c r="PX575" s="57"/>
      <c r="PY575" s="57"/>
      <c r="PZ575" s="57"/>
      <c r="QA575" s="57"/>
      <c r="QB575" s="57"/>
      <c r="QC575" s="57"/>
      <c r="QD575" s="57"/>
      <c r="QE575" s="57"/>
      <c r="QF575" s="57"/>
      <c r="QG575" s="57"/>
      <c r="QH575" s="57"/>
      <c r="QI575" s="57"/>
      <c r="QJ575" s="57"/>
      <c r="QK575" s="57"/>
      <c r="QL575" s="57"/>
      <c r="QM575" s="57"/>
      <c r="QN575" s="57"/>
      <c r="QO575" s="57"/>
      <c r="QP575" s="57"/>
      <c r="QQ575" s="57"/>
      <c r="QR575" s="57"/>
      <c r="QS575" s="57"/>
      <c r="QT575" s="57"/>
      <c r="QU575" s="57"/>
      <c r="QV575" s="57"/>
      <c r="QW575" s="57"/>
      <c r="QX575" s="57"/>
      <c r="QY575" s="57"/>
      <c r="QZ575" s="57"/>
      <c r="RA575" s="57"/>
      <c r="RB575" s="57"/>
      <c r="RC575" s="57"/>
      <c r="RD575" s="57"/>
      <c r="RE575" s="57"/>
      <c r="RF575" s="57"/>
      <c r="RG575" s="57"/>
      <c r="RH575" s="57"/>
      <c r="RI575" s="57"/>
      <c r="RJ575" s="57"/>
      <c r="RK575" s="57"/>
      <c r="RL575" s="57"/>
      <c r="RM575" s="57"/>
      <c r="RN575" s="57"/>
      <c r="RO575" s="57"/>
      <c r="RP575" s="57"/>
      <c r="RQ575" s="57"/>
      <c r="RR575" s="57"/>
      <c r="RS575" s="57"/>
      <c r="RT575" s="57"/>
      <c r="RU575" s="57"/>
      <c r="RV575" s="57"/>
      <c r="RW575" s="57"/>
      <c r="RX575" s="57"/>
      <c r="RY575" s="57"/>
      <c r="RZ575" s="57"/>
      <c r="SA575" s="57"/>
      <c r="SB575" s="57"/>
      <c r="SC575" s="57"/>
      <c r="SD575" s="57"/>
      <c r="SE575" s="57"/>
      <c r="SF575" s="57"/>
      <c r="SG575" s="57"/>
      <c r="SH575" s="57"/>
      <c r="SI575" s="57"/>
      <c r="SJ575" s="57"/>
      <c r="SK575" s="57"/>
      <c r="SL575" s="57"/>
      <c r="SM575" s="57"/>
      <c r="SN575" s="57"/>
      <c r="SO575" s="57"/>
      <c r="SP575" s="57"/>
      <c r="SQ575" s="57"/>
      <c r="SR575" s="57"/>
      <c r="SS575" s="57"/>
      <c r="ST575" s="57"/>
      <c r="SU575" s="57"/>
      <c r="SV575" s="57"/>
      <c r="SW575" s="57"/>
      <c r="SX575" s="57"/>
      <c r="SY575" s="57"/>
      <c r="SZ575" s="57"/>
      <c r="TA575" s="57"/>
      <c r="TB575" s="57"/>
      <c r="TC575" s="57"/>
      <c r="TD575" s="57"/>
      <c r="TE575" s="57"/>
      <c r="TF575" s="57"/>
      <c r="TG575" s="57"/>
      <c r="TH575" s="57"/>
      <c r="TI575" s="57"/>
      <c r="TJ575" s="57"/>
      <c r="TK575" s="57"/>
      <c r="TL575" s="57"/>
      <c r="TM575" s="57"/>
      <c r="TN575" s="57"/>
      <c r="TO575" s="57"/>
      <c r="TP575" s="57"/>
      <c r="TQ575" s="57"/>
      <c r="TR575" s="57"/>
      <c r="TS575" s="57"/>
      <c r="TT575" s="57"/>
      <c r="TU575" s="57"/>
      <c r="TV575" s="57"/>
      <c r="TW575" s="57"/>
      <c r="TX575" s="57"/>
      <c r="TY575" s="57"/>
      <c r="TZ575" s="57"/>
      <c r="UA575" s="57"/>
      <c r="UB575" s="57"/>
      <c r="UC575" s="57"/>
      <c r="UD575" s="57"/>
      <c r="UE575" s="57"/>
      <c r="UF575" s="57"/>
      <c r="UG575" s="57"/>
      <c r="UH575" s="57"/>
      <c r="UI575" s="57"/>
      <c r="UJ575" s="57"/>
      <c r="UK575" s="57"/>
      <c r="UL575" s="57"/>
      <c r="UM575" s="57"/>
      <c r="UN575" s="57"/>
      <c r="UO575" s="57"/>
      <c r="UP575" s="57"/>
      <c r="UQ575" s="57"/>
      <c r="UR575" s="57"/>
      <c r="US575" s="57"/>
      <c r="UT575" s="57"/>
      <c r="UU575" s="57"/>
      <c r="UV575" s="57"/>
      <c r="UW575" s="57"/>
      <c r="UX575" s="57"/>
      <c r="UY575" s="57"/>
      <c r="UZ575" s="57"/>
      <c r="VA575" s="57"/>
      <c r="VB575" s="57"/>
      <c r="VC575" s="57"/>
      <c r="VD575" s="57"/>
      <c r="VE575" s="57"/>
      <c r="VF575" s="57"/>
      <c r="VG575" s="57"/>
      <c r="VH575" s="57"/>
      <c r="VI575" s="57"/>
      <c r="VJ575" s="57"/>
      <c r="VK575" s="57"/>
      <c r="VL575" s="57"/>
      <c r="VM575" s="57"/>
      <c r="VN575" s="57"/>
      <c r="VO575" s="57"/>
      <c r="VP575" s="57"/>
      <c r="VQ575" s="57"/>
      <c r="VR575" s="57"/>
      <c r="VS575" s="57"/>
      <c r="VT575" s="57"/>
      <c r="VU575" s="57"/>
      <c r="VV575" s="57"/>
      <c r="VW575" s="57"/>
      <c r="VX575" s="57"/>
      <c r="VY575" s="57"/>
      <c r="VZ575" s="57"/>
      <c r="WA575" s="57"/>
      <c r="WB575" s="57"/>
      <c r="WC575" s="57"/>
      <c r="WD575" s="57"/>
      <c r="WE575" s="57"/>
      <c r="WF575" s="57"/>
      <c r="WG575" s="57"/>
      <c r="WH575" s="57"/>
      <c r="WI575" s="57"/>
      <c r="WJ575" s="57"/>
      <c r="WK575" s="57"/>
      <c r="WL575" s="57"/>
      <c r="WM575" s="57"/>
      <c r="WN575" s="57"/>
      <c r="WO575" s="57"/>
      <c r="WP575" s="57"/>
      <c r="WQ575" s="57"/>
      <c r="WR575" s="57"/>
      <c r="WS575" s="57"/>
      <c r="WT575" s="57"/>
      <c r="WU575" s="57"/>
      <c r="WV575" s="57"/>
      <c r="WW575" s="57"/>
      <c r="WX575" s="57"/>
      <c r="WY575" s="57"/>
      <c r="WZ575" s="57"/>
      <c r="XA575" s="57"/>
      <c r="XB575" s="57"/>
      <c r="XC575" s="57"/>
      <c r="XD575" s="57"/>
      <c r="XE575" s="57"/>
      <c r="XF575" s="57"/>
      <c r="XG575" s="57"/>
      <c r="XH575" s="57"/>
      <c r="XI575" s="57"/>
      <c r="XJ575" s="57"/>
      <c r="XK575" s="57"/>
      <c r="XL575" s="57"/>
      <c r="XM575" s="57"/>
      <c r="XN575" s="57"/>
      <c r="XO575" s="57"/>
      <c r="XP575" s="57"/>
      <c r="XQ575" s="57"/>
      <c r="XR575" s="57"/>
      <c r="XS575" s="57"/>
      <c r="XT575" s="57"/>
      <c r="XU575" s="57"/>
      <c r="XV575" s="57"/>
      <c r="XW575" s="57"/>
    </row>
    <row r="576">
      <c r="AI576" s="57"/>
      <c r="BR576" s="57"/>
      <c r="DA576" s="57"/>
      <c r="EJ576" s="57"/>
      <c r="EK576" s="57"/>
      <c r="EL576" s="57"/>
      <c r="EM576" s="57"/>
      <c r="EN576" s="57"/>
      <c r="EO576" s="57"/>
      <c r="EP576" s="57"/>
      <c r="EQ576" s="57"/>
      <c r="ER576" s="57"/>
      <c r="ES576" s="57"/>
      <c r="ET576" s="57"/>
      <c r="EU576" s="57"/>
      <c r="EV576" s="57"/>
      <c r="EW576" s="57"/>
      <c r="EX576" s="57"/>
      <c r="EY576" s="57"/>
      <c r="EZ576" s="57"/>
      <c r="FA576" s="57"/>
      <c r="FB576" s="57"/>
      <c r="FC576" s="57"/>
      <c r="FD576" s="57"/>
      <c r="FE576" s="57"/>
      <c r="FF576" s="57"/>
      <c r="FG576" s="57"/>
      <c r="FH576" s="57"/>
      <c r="FI576" s="57"/>
      <c r="FJ576" s="57"/>
      <c r="FK576" s="57"/>
      <c r="FL576" s="57"/>
      <c r="FM576" s="57"/>
      <c r="FN576" s="57"/>
      <c r="FO576" s="57"/>
      <c r="FP576" s="57"/>
      <c r="FQ576" s="57"/>
      <c r="FR576" s="57"/>
      <c r="FS576" s="57"/>
      <c r="FT576" s="57"/>
      <c r="FU576" s="57"/>
      <c r="FV576" s="57"/>
      <c r="FW576" s="57"/>
      <c r="FX576" s="57"/>
      <c r="FY576" s="57"/>
      <c r="FZ576" s="57"/>
      <c r="GA576" s="57"/>
      <c r="GB576" s="57"/>
      <c r="GC576" s="57"/>
      <c r="GD576" s="57"/>
      <c r="GE576" s="57"/>
      <c r="GF576" s="57"/>
      <c r="GG576" s="57"/>
      <c r="GH576" s="57"/>
      <c r="GI576" s="57"/>
      <c r="GJ576" s="57"/>
      <c r="GK576" s="57"/>
      <c r="GL576" s="57"/>
      <c r="GM576" s="57"/>
      <c r="GN576" s="57"/>
      <c r="GO576" s="57"/>
      <c r="GP576" s="57"/>
      <c r="GQ576" s="57"/>
      <c r="GR576" s="57"/>
      <c r="GS576" s="57"/>
      <c r="GT576" s="57"/>
      <c r="GU576" s="57"/>
      <c r="GV576" s="57"/>
      <c r="GW576" s="57"/>
      <c r="GX576" s="57"/>
      <c r="GY576" s="57"/>
      <c r="GZ576" s="57"/>
      <c r="HA576" s="57"/>
      <c r="HB576" s="57"/>
      <c r="HC576" s="57"/>
      <c r="HD576" s="57"/>
      <c r="HE576" s="57"/>
      <c r="HF576" s="57"/>
      <c r="HG576" s="57"/>
      <c r="HH576" s="57"/>
      <c r="HI576" s="57"/>
      <c r="HJ576" s="57"/>
      <c r="HK576" s="57"/>
      <c r="HL576" s="57"/>
      <c r="HM576" s="57"/>
      <c r="HN576" s="57"/>
      <c r="HO576" s="57"/>
      <c r="HP576" s="57"/>
      <c r="HQ576" s="57"/>
      <c r="HR576" s="57"/>
      <c r="HS576" s="57"/>
      <c r="HT576" s="57"/>
      <c r="HU576" s="57"/>
      <c r="HV576" s="57"/>
      <c r="HW576" s="57"/>
      <c r="HX576" s="57"/>
      <c r="HY576" s="57"/>
      <c r="HZ576" s="57"/>
      <c r="IA576" s="57"/>
      <c r="IB576" s="57"/>
      <c r="IC576" s="57"/>
      <c r="ID576" s="57"/>
      <c r="IE576" s="57"/>
      <c r="IF576" s="57"/>
      <c r="IG576" s="57"/>
      <c r="IH576" s="57"/>
      <c r="II576" s="57"/>
      <c r="IJ576" s="57"/>
      <c r="IK576" s="57"/>
      <c r="IL576" s="57"/>
      <c r="IM576" s="57"/>
      <c r="IN576" s="57"/>
      <c r="IO576" s="57"/>
      <c r="IP576" s="57"/>
      <c r="IQ576" s="57"/>
      <c r="IR576" s="57"/>
      <c r="IS576" s="57"/>
      <c r="IT576" s="57"/>
      <c r="IU576" s="57"/>
      <c r="IV576" s="57"/>
      <c r="IW576" s="57"/>
      <c r="IX576" s="57"/>
      <c r="IY576" s="57"/>
      <c r="IZ576" s="57"/>
      <c r="JA576" s="57"/>
      <c r="JB576" s="57"/>
      <c r="JC576" s="57"/>
      <c r="JD576" s="57"/>
      <c r="JE576" s="57"/>
      <c r="JF576" s="57"/>
      <c r="JG576" s="57"/>
      <c r="JH576" s="57"/>
      <c r="JI576" s="57"/>
      <c r="JJ576" s="57"/>
      <c r="JK576" s="57"/>
      <c r="JL576" s="57"/>
      <c r="JM576" s="57"/>
      <c r="JN576" s="57"/>
      <c r="JO576" s="57"/>
      <c r="JP576" s="57"/>
      <c r="JQ576" s="57"/>
      <c r="JR576" s="57"/>
      <c r="JS576" s="57"/>
      <c r="JT576" s="57"/>
      <c r="JU576" s="57"/>
      <c r="JV576" s="57"/>
      <c r="JW576" s="57"/>
      <c r="JX576" s="57"/>
      <c r="JY576" s="57"/>
      <c r="JZ576" s="57"/>
      <c r="KA576" s="57"/>
      <c r="KB576" s="57"/>
      <c r="KC576" s="57"/>
      <c r="KD576" s="57"/>
      <c r="KE576" s="57"/>
      <c r="KF576" s="57"/>
      <c r="KG576" s="57"/>
      <c r="KH576" s="57"/>
      <c r="KI576" s="57"/>
      <c r="KJ576" s="57"/>
      <c r="KK576" s="57"/>
      <c r="KL576" s="57"/>
      <c r="KM576" s="57"/>
      <c r="KN576" s="57"/>
      <c r="KO576" s="57"/>
      <c r="KP576" s="57"/>
      <c r="KQ576" s="57"/>
      <c r="KR576" s="57"/>
      <c r="KS576" s="57"/>
      <c r="KT576" s="57"/>
      <c r="KU576" s="57"/>
      <c r="KV576" s="57"/>
      <c r="KW576" s="57"/>
      <c r="KX576" s="57"/>
      <c r="KY576" s="57"/>
      <c r="KZ576" s="57"/>
      <c r="LA576" s="57"/>
      <c r="LB576" s="57"/>
      <c r="LC576" s="57"/>
      <c r="LD576" s="57"/>
      <c r="LE576" s="57"/>
      <c r="LF576" s="57"/>
      <c r="LG576" s="57"/>
      <c r="LH576" s="57"/>
      <c r="LI576" s="57"/>
      <c r="LJ576" s="57"/>
      <c r="LK576" s="57"/>
      <c r="LL576" s="57"/>
      <c r="LM576" s="57"/>
      <c r="LN576" s="57"/>
      <c r="LO576" s="57"/>
      <c r="LP576" s="57"/>
      <c r="LQ576" s="57"/>
      <c r="LR576" s="57"/>
      <c r="LS576" s="57"/>
      <c r="LT576" s="57"/>
      <c r="LU576" s="57"/>
      <c r="LV576" s="57"/>
      <c r="LW576" s="57"/>
      <c r="LX576" s="57"/>
      <c r="LY576" s="57"/>
      <c r="LZ576" s="57"/>
      <c r="MA576" s="57"/>
      <c r="MB576" s="57"/>
      <c r="MC576" s="57"/>
      <c r="MD576" s="57"/>
      <c r="ME576" s="57"/>
      <c r="MF576" s="57"/>
      <c r="MG576" s="57"/>
      <c r="MH576" s="57"/>
      <c r="MI576" s="57"/>
      <c r="MJ576" s="57"/>
      <c r="MK576" s="57"/>
      <c r="ML576" s="57"/>
      <c r="MM576" s="57"/>
      <c r="MN576" s="57"/>
      <c r="MO576" s="57"/>
      <c r="MP576" s="57"/>
      <c r="MQ576" s="57"/>
      <c r="MR576" s="57"/>
      <c r="MS576" s="57"/>
      <c r="MT576" s="57"/>
      <c r="MU576" s="57"/>
      <c r="MV576" s="57"/>
      <c r="MW576" s="57"/>
      <c r="MX576" s="57"/>
      <c r="MY576" s="57"/>
      <c r="MZ576" s="57"/>
      <c r="NA576" s="57"/>
      <c r="NB576" s="57"/>
      <c r="NC576" s="57"/>
      <c r="ND576" s="57"/>
      <c r="NE576" s="57"/>
      <c r="NF576" s="57"/>
      <c r="NG576" s="57"/>
      <c r="NH576" s="57"/>
      <c r="NI576" s="57"/>
      <c r="NJ576" s="57"/>
      <c r="NK576" s="57"/>
      <c r="NL576" s="57"/>
      <c r="NM576" s="57"/>
      <c r="NN576" s="57"/>
      <c r="NO576" s="57"/>
      <c r="NP576" s="57"/>
      <c r="NQ576" s="57"/>
      <c r="NR576" s="57"/>
      <c r="NS576" s="57"/>
      <c r="NT576" s="57"/>
      <c r="NU576" s="57"/>
      <c r="NV576" s="57"/>
      <c r="NW576" s="57"/>
      <c r="NX576" s="57"/>
      <c r="NY576" s="57"/>
      <c r="NZ576" s="57"/>
      <c r="OA576" s="57"/>
      <c r="OB576" s="57"/>
      <c r="OC576" s="57"/>
      <c r="OD576" s="57"/>
      <c r="OE576" s="57"/>
      <c r="OF576" s="57"/>
      <c r="OG576" s="57"/>
      <c r="OH576" s="57"/>
      <c r="OI576" s="57"/>
      <c r="OJ576" s="57"/>
      <c r="OK576" s="57"/>
      <c r="OL576" s="57"/>
      <c r="OM576" s="57"/>
      <c r="ON576" s="57"/>
      <c r="OO576" s="57"/>
      <c r="OP576" s="57"/>
      <c r="OQ576" s="57"/>
      <c r="OR576" s="57"/>
      <c r="OS576" s="57"/>
      <c r="OT576" s="57"/>
      <c r="OU576" s="57"/>
      <c r="OV576" s="57"/>
      <c r="OW576" s="57"/>
      <c r="OX576" s="57"/>
      <c r="OY576" s="57"/>
      <c r="OZ576" s="57"/>
      <c r="PA576" s="57"/>
      <c r="PB576" s="57"/>
      <c r="PC576" s="57"/>
      <c r="PD576" s="57"/>
      <c r="PE576" s="57"/>
      <c r="PF576" s="57"/>
      <c r="PG576" s="57"/>
      <c r="PH576" s="57"/>
      <c r="PI576" s="57"/>
      <c r="PJ576" s="57"/>
      <c r="PK576" s="57"/>
      <c r="PL576" s="57"/>
      <c r="PM576" s="57"/>
      <c r="PN576" s="57"/>
      <c r="PO576" s="57"/>
      <c r="PP576" s="57"/>
      <c r="PQ576" s="57"/>
      <c r="PR576" s="57"/>
      <c r="PS576" s="57"/>
      <c r="PT576" s="57"/>
      <c r="PU576" s="57"/>
      <c r="PV576" s="57"/>
      <c r="PW576" s="57"/>
      <c r="PX576" s="57"/>
      <c r="PY576" s="57"/>
      <c r="PZ576" s="57"/>
      <c r="QA576" s="57"/>
      <c r="QB576" s="57"/>
      <c r="QC576" s="57"/>
      <c r="QD576" s="57"/>
      <c r="QE576" s="57"/>
      <c r="QF576" s="57"/>
      <c r="QG576" s="57"/>
      <c r="QH576" s="57"/>
      <c r="QI576" s="57"/>
      <c r="QJ576" s="57"/>
      <c r="QK576" s="57"/>
      <c r="QL576" s="57"/>
      <c r="QM576" s="57"/>
      <c r="QN576" s="57"/>
      <c r="QO576" s="57"/>
      <c r="QP576" s="57"/>
      <c r="QQ576" s="57"/>
      <c r="QR576" s="57"/>
      <c r="QS576" s="57"/>
      <c r="QT576" s="57"/>
      <c r="QU576" s="57"/>
      <c r="QV576" s="57"/>
      <c r="QW576" s="57"/>
      <c r="QX576" s="57"/>
      <c r="QY576" s="57"/>
      <c r="QZ576" s="57"/>
      <c r="RA576" s="57"/>
      <c r="RB576" s="57"/>
      <c r="RC576" s="57"/>
      <c r="RD576" s="57"/>
      <c r="RE576" s="57"/>
      <c r="RF576" s="57"/>
      <c r="RG576" s="57"/>
      <c r="RH576" s="57"/>
      <c r="RI576" s="57"/>
      <c r="RJ576" s="57"/>
      <c r="RK576" s="57"/>
      <c r="RL576" s="57"/>
      <c r="RM576" s="57"/>
      <c r="RN576" s="57"/>
      <c r="RO576" s="57"/>
      <c r="RP576" s="57"/>
      <c r="RQ576" s="57"/>
      <c r="RR576" s="57"/>
      <c r="RS576" s="57"/>
      <c r="RT576" s="57"/>
      <c r="RU576" s="57"/>
      <c r="RV576" s="57"/>
      <c r="RW576" s="57"/>
      <c r="RX576" s="57"/>
      <c r="RY576" s="57"/>
      <c r="RZ576" s="57"/>
      <c r="SA576" s="57"/>
      <c r="SB576" s="57"/>
      <c r="SC576" s="57"/>
      <c r="SD576" s="57"/>
      <c r="SE576" s="57"/>
      <c r="SF576" s="57"/>
      <c r="SG576" s="57"/>
      <c r="SH576" s="57"/>
      <c r="SI576" s="57"/>
      <c r="SJ576" s="57"/>
      <c r="SK576" s="57"/>
      <c r="SL576" s="57"/>
      <c r="SM576" s="57"/>
      <c r="SN576" s="57"/>
      <c r="SO576" s="57"/>
      <c r="SP576" s="57"/>
      <c r="SQ576" s="57"/>
      <c r="SR576" s="57"/>
      <c r="SS576" s="57"/>
      <c r="ST576" s="57"/>
      <c r="SU576" s="57"/>
      <c r="SV576" s="57"/>
      <c r="SW576" s="57"/>
      <c r="SX576" s="57"/>
      <c r="SY576" s="57"/>
      <c r="SZ576" s="57"/>
      <c r="TA576" s="57"/>
      <c r="TB576" s="57"/>
      <c r="TC576" s="57"/>
      <c r="TD576" s="57"/>
      <c r="TE576" s="57"/>
      <c r="TF576" s="57"/>
      <c r="TG576" s="57"/>
      <c r="TH576" s="57"/>
      <c r="TI576" s="57"/>
      <c r="TJ576" s="57"/>
      <c r="TK576" s="57"/>
      <c r="TL576" s="57"/>
      <c r="TM576" s="57"/>
      <c r="TN576" s="57"/>
      <c r="TO576" s="57"/>
      <c r="TP576" s="57"/>
      <c r="TQ576" s="57"/>
      <c r="TR576" s="57"/>
      <c r="TS576" s="57"/>
      <c r="TT576" s="57"/>
      <c r="TU576" s="57"/>
      <c r="TV576" s="57"/>
      <c r="TW576" s="57"/>
      <c r="TX576" s="57"/>
      <c r="TY576" s="57"/>
      <c r="TZ576" s="57"/>
      <c r="UA576" s="57"/>
      <c r="UB576" s="57"/>
      <c r="UC576" s="57"/>
      <c r="UD576" s="57"/>
      <c r="UE576" s="57"/>
      <c r="UF576" s="57"/>
      <c r="UG576" s="57"/>
      <c r="UH576" s="57"/>
      <c r="UI576" s="57"/>
      <c r="UJ576" s="57"/>
      <c r="UK576" s="57"/>
      <c r="UL576" s="57"/>
      <c r="UM576" s="57"/>
      <c r="UN576" s="57"/>
      <c r="UO576" s="57"/>
      <c r="UP576" s="57"/>
      <c r="UQ576" s="57"/>
      <c r="UR576" s="57"/>
      <c r="US576" s="57"/>
      <c r="UT576" s="57"/>
      <c r="UU576" s="57"/>
      <c r="UV576" s="57"/>
      <c r="UW576" s="57"/>
      <c r="UX576" s="57"/>
      <c r="UY576" s="57"/>
      <c r="UZ576" s="57"/>
      <c r="VA576" s="57"/>
      <c r="VB576" s="57"/>
      <c r="VC576" s="57"/>
      <c r="VD576" s="57"/>
      <c r="VE576" s="57"/>
      <c r="VF576" s="57"/>
      <c r="VG576" s="57"/>
      <c r="VH576" s="57"/>
      <c r="VI576" s="57"/>
      <c r="VJ576" s="57"/>
      <c r="VK576" s="57"/>
      <c r="VL576" s="57"/>
      <c r="VM576" s="57"/>
      <c r="VN576" s="57"/>
      <c r="VO576" s="57"/>
      <c r="VP576" s="57"/>
      <c r="VQ576" s="57"/>
      <c r="VR576" s="57"/>
      <c r="VS576" s="57"/>
      <c r="VT576" s="57"/>
      <c r="VU576" s="57"/>
      <c r="VV576" s="57"/>
      <c r="VW576" s="57"/>
      <c r="VX576" s="57"/>
      <c r="VY576" s="57"/>
      <c r="VZ576" s="57"/>
      <c r="WA576" s="57"/>
      <c r="WB576" s="57"/>
      <c r="WC576" s="57"/>
      <c r="WD576" s="57"/>
      <c r="WE576" s="57"/>
      <c r="WF576" s="57"/>
      <c r="WG576" s="57"/>
      <c r="WH576" s="57"/>
      <c r="WI576" s="57"/>
      <c r="WJ576" s="57"/>
      <c r="WK576" s="57"/>
      <c r="WL576" s="57"/>
      <c r="WM576" s="57"/>
      <c r="WN576" s="57"/>
      <c r="WO576" s="57"/>
      <c r="WP576" s="57"/>
      <c r="WQ576" s="57"/>
      <c r="WR576" s="57"/>
      <c r="WS576" s="57"/>
      <c r="WT576" s="57"/>
      <c r="WU576" s="57"/>
      <c r="WV576" s="57"/>
      <c r="WW576" s="57"/>
      <c r="WX576" s="57"/>
      <c r="WY576" s="57"/>
      <c r="WZ576" s="57"/>
      <c r="XA576" s="57"/>
      <c r="XB576" s="57"/>
      <c r="XC576" s="57"/>
      <c r="XD576" s="57"/>
      <c r="XE576" s="57"/>
      <c r="XF576" s="57"/>
      <c r="XG576" s="57"/>
      <c r="XH576" s="57"/>
      <c r="XI576" s="57"/>
      <c r="XJ576" s="57"/>
      <c r="XK576" s="57"/>
      <c r="XL576" s="57"/>
      <c r="XM576" s="57"/>
      <c r="XN576" s="57"/>
      <c r="XO576" s="57"/>
      <c r="XP576" s="57"/>
      <c r="XQ576" s="57"/>
      <c r="XR576" s="57"/>
      <c r="XS576" s="57"/>
      <c r="XT576" s="57"/>
      <c r="XU576" s="57"/>
      <c r="XV576" s="57"/>
      <c r="XW576" s="57"/>
    </row>
    <row r="577">
      <c r="AI577" s="57"/>
      <c r="BR577" s="57"/>
      <c r="DA577" s="57"/>
      <c r="EJ577" s="57"/>
      <c r="EK577" s="57"/>
      <c r="EL577" s="57"/>
      <c r="EM577" s="57"/>
      <c r="EN577" s="57"/>
      <c r="EO577" s="57"/>
      <c r="EP577" s="57"/>
      <c r="EQ577" s="57"/>
      <c r="ER577" s="57"/>
      <c r="ES577" s="57"/>
      <c r="ET577" s="57"/>
      <c r="EU577" s="57"/>
      <c r="EV577" s="57"/>
      <c r="EW577" s="57"/>
      <c r="EX577" s="57"/>
      <c r="EY577" s="57"/>
      <c r="EZ577" s="57"/>
      <c r="FA577" s="57"/>
      <c r="FB577" s="57"/>
      <c r="FC577" s="57"/>
      <c r="FD577" s="57"/>
      <c r="FE577" s="57"/>
      <c r="FF577" s="57"/>
      <c r="FG577" s="57"/>
      <c r="FH577" s="57"/>
      <c r="FI577" s="57"/>
      <c r="FJ577" s="57"/>
      <c r="FK577" s="57"/>
      <c r="FL577" s="57"/>
      <c r="FM577" s="57"/>
      <c r="FN577" s="57"/>
      <c r="FO577" s="57"/>
      <c r="FP577" s="57"/>
      <c r="FQ577" s="57"/>
      <c r="FR577" s="57"/>
      <c r="FS577" s="57"/>
      <c r="FT577" s="57"/>
      <c r="FU577" s="57"/>
      <c r="FV577" s="57"/>
      <c r="FW577" s="57"/>
      <c r="FX577" s="57"/>
      <c r="FY577" s="57"/>
      <c r="FZ577" s="57"/>
      <c r="GA577" s="57"/>
      <c r="GB577" s="57"/>
      <c r="GC577" s="57"/>
      <c r="GD577" s="57"/>
      <c r="GE577" s="57"/>
      <c r="GF577" s="57"/>
      <c r="GG577" s="57"/>
      <c r="GH577" s="57"/>
      <c r="GI577" s="57"/>
      <c r="GJ577" s="57"/>
      <c r="GK577" s="57"/>
      <c r="GL577" s="57"/>
      <c r="GM577" s="57"/>
      <c r="GN577" s="57"/>
      <c r="GO577" s="57"/>
      <c r="GP577" s="57"/>
      <c r="GQ577" s="57"/>
      <c r="GR577" s="57"/>
      <c r="GS577" s="57"/>
      <c r="GT577" s="57"/>
      <c r="GU577" s="57"/>
      <c r="GV577" s="57"/>
      <c r="GW577" s="57"/>
      <c r="GX577" s="57"/>
      <c r="GY577" s="57"/>
      <c r="GZ577" s="57"/>
      <c r="HA577" s="57"/>
      <c r="HB577" s="57"/>
      <c r="HC577" s="57"/>
      <c r="HD577" s="57"/>
      <c r="HE577" s="57"/>
      <c r="HF577" s="57"/>
      <c r="HG577" s="57"/>
      <c r="HH577" s="57"/>
      <c r="HI577" s="57"/>
      <c r="HJ577" s="57"/>
      <c r="HK577" s="57"/>
      <c r="HL577" s="57"/>
      <c r="HM577" s="57"/>
      <c r="HN577" s="57"/>
      <c r="HO577" s="57"/>
      <c r="HP577" s="57"/>
      <c r="HQ577" s="57"/>
      <c r="HR577" s="57"/>
      <c r="HS577" s="57"/>
      <c r="HT577" s="57"/>
      <c r="HU577" s="57"/>
      <c r="HV577" s="57"/>
      <c r="HW577" s="57"/>
      <c r="HX577" s="57"/>
      <c r="HY577" s="57"/>
      <c r="HZ577" s="57"/>
      <c r="IA577" s="57"/>
      <c r="IB577" s="57"/>
      <c r="IC577" s="57"/>
      <c r="ID577" s="57"/>
      <c r="IE577" s="57"/>
      <c r="IF577" s="57"/>
      <c r="IG577" s="57"/>
      <c r="IH577" s="57"/>
      <c r="II577" s="57"/>
      <c r="IJ577" s="57"/>
      <c r="IK577" s="57"/>
      <c r="IL577" s="57"/>
      <c r="IM577" s="57"/>
      <c r="IN577" s="57"/>
      <c r="IO577" s="57"/>
      <c r="IP577" s="57"/>
      <c r="IQ577" s="57"/>
      <c r="IR577" s="57"/>
      <c r="IS577" s="57"/>
      <c r="IT577" s="57"/>
      <c r="IU577" s="57"/>
      <c r="IV577" s="57"/>
      <c r="IW577" s="57"/>
      <c r="IX577" s="57"/>
      <c r="IY577" s="57"/>
      <c r="IZ577" s="57"/>
      <c r="JA577" s="57"/>
      <c r="JB577" s="57"/>
      <c r="JC577" s="57"/>
      <c r="JD577" s="57"/>
      <c r="JE577" s="57"/>
      <c r="JF577" s="57"/>
      <c r="JG577" s="57"/>
      <c r="JH577" s="57"/>
      <c r="JI577" s="57"/>
      <c r="JJ577" s="57"/>
      <c r="JK577" s="57"/>
      <c r="JL577" s="57"/>
      <c r="JM577" s="57"/>
      <c r="JN577" s="57"/>
      <c r="JO577" s="57"/>
      <c r="JP577" s="57"/>
      <c r="JQ577" s="57"/>
      <c r="JR577" s="57"/>
      <c r="JS577" s="57"/>
      <c r="JT577" s="57"/>
      <c r="JU577" s="57"/>
      <c r="JV577" s="57"/>
      <c r="JW577" s="57"/>
      <c r="JX577" s="57"/>
      <c r="JY577" s="57"/>
      <c r="JZ577" s="57"/>
      <c r="KA577" s="57"/>
      <c r="KB577" s="57"/>
      <c r="KC577" s="57"/>
      <c r="KD577" s="57"/>
      <c r="KE577" s="57"/>
      <c r="KF577" s="57"/>
      <c r="KG577" s="57"/>
      <c r="KH577" s="57"/>
      <c r="KI577" s="57"/>
      <c r="KJ577" s="57"/>
      <c r="KK577" s="57"/>
      <c r="KL577" s="57"/>
      <c r="KM577" s="57"/>
      <c r="KN577" s="57"/>
      <c r="KO577" s="57"/>
      <c r="KP577" s="57"/>
      <c r="KQ577" s="57"/>
      <c r="KR577" s="57"/>
      <c r="KS577" s="57"/>
      <c r="KT577" s="57"/>
      <c r="KU577" s="57"/>
      <c r="KV577" s="57"/>
      <c r="KW577" s="57"/>
      <c r="KX577" s="57"/>
      <c r="KY577" s="57"/>
      <c r="KZ577" s="57"/>
      <c r="LA577" s="57"/>
      <c r="LB577" s="57"/>
      <c r="LC577" s="57"/>
      <c r="LD577" s="57"/>
      <c r="LE577" s="57"/>
      <c r="LF577" s="57"/>
      <c r="LG577" s="57"/>
      <c r="LH577" s="57"/>
      <c r="LI577" s="57"/>
      <c r="LJ577" s="57"/>
      <c r="LK577" s="57"/>
      <c r="LL577" s="57"/>
      <c r="LM577" s="57"/>
      <c r="LN577" s="57"/>
      <c r="LO577" s="57"/>
      <c r="LP577" s="57"/>
      <c r="LQ577" s="57"/>
      <c r="LR577" s="57"/>
      <c r="LS577" s="57"/>
      <c r="LT577" s="57"/>
      <c r="LU577" s="57"/>
      <c r="LV577" s="57"/>
      <c r="LW577" s="57"/>
      <c r="LX577" s="57"/>
      <c r="LY577" s="57"/>
      <c r="LZ577" s="57"/>
      <c r="MA577" s="57"/>
      <c r="MB577" s="57"/>
      <c r="MC577" s="57"/>
      <c r="MD577" s="57"/>
      <c r="ME577" s="57"/>
      <c r="MF577" s="57"/>
      <c r="MG577" s="57"/>
      <c r="MH577" s="57"/>
      <c r="MI577" s="57"/>
      <c r="MJ577" s="57"/>
      <c r="MK577" s="57"/>
      <c r="ML577" s="57"/>
      <c r="MM577" s="57"/>
      <c r="MN577" s="57"/>
      <c r="MO577" s="57"/>
      <c r="MP577" s="57"/>
      <c r="MQ577" s="57"/>
      <c r="MR577" s="57"/>
      <c r="MS577" s="57"/>
      <c r="MT577" s="57"/>
      <c r="MU577" s="57"/>
      <c r="MV577" s="57"/>
      <c r="MW577" s="57"/>
      <c r="MX577" s="57"/>
      <c r="MY577" s="57"/>
      <c r="MZ577" s="57"/>
      <c r="NA577" s="57"/>
      <c r="NB577" s="57"/>
      <c r="NC577" s="57"/>
      <c r="ND577" s="57"/>
      <c r="NE577" s="57"/>
      <c r="NF577" s="57"/>
      <c r="NG577" s="57"/>
      <c r="NH577" s="57"/>
      <c r="NI577" s="57"/>
      <c r="NJ577" s="57"/>
      <c r="NK577" s="57"/>
      <c r="NL577" s="57"/>
      <c r="NM577" s="57"/>
      <c r="NN577" s="57"/>
      <c r="NO577" s="57"/>
      <c r="NP577" s="57"/>
      <c r="NQ577" s="57"/>
      <c r="NR577" s="57"/>
      <c r="NS577" s="57"/>
      <c r="NT577" s="57"/>
      <c r="NU577" s="57"/>
      <c r="NV577" s="57"/>
      <c r="NW577" s="57"/>
      <c r="NX577" s="57"/>
      <c r="NY577" s="57"/>
      <c r="NZ577" s="57"/>
      <c r="OA577" s="57"/>
      <c r="OB577" s="57"/>
      <c r="OC577" s="57"/>
      <c r="OD577" s="57"/>
      <c r="OE577" s="57"/>
      <c r="OF577" s="57"/>
      <c r="OG577" s="57"/>
      <c r="OH577" s="57"/>
      <c r="OI577" s="57"/>
      <c r="OJ577" s="57"/>
      <c r="OK577" s="57"/>
      <c r="OL577" s="57"/>
      <c r="OM577" s="57"/>
      <c r="ON577" s="57"/>
      <c r="OO577" s="57"/>
      <c r="OP577" s="57"/>
      <c r="OQ577" s="57"/>
      <c r="OR577" s="57"/>
      <c r="OS577" s="57"/>
      <c r="OT577" s="57"/>
      <c r="OU577" s="57"/>
      <c r="OV577" s="57"/>
      <c r="OW577" s="57"/>
      <c r="OX577" s="57"/>
      <c r="OY577" s="57"/>
      <c r="OZ577" s="57"/>
      <c r="PA577" s="57"/>
      <c r="PB577" s="57"/>
      <c r="PC577" s="57"/>
      <c r="PD577" s="57"/>
      <c r="PE577" s="57"/>
      <c r="PF577" s="57"/>
      <c r="PG577" s="57"/>
      <c r="PH577" s="57"/>
      <c r="PI577" s="57"/>
      <c r="PJ577" s="57"/>
      <c r="PK577" s="57"/>
      <c r="PL577" s="57"/>
      <c r="PM577" s="57"/>
      <c r="PN577" s="57"/>
      <c r="PO577" s="57"/>
      <c r="PP577" s="57"/>
      <c r="PQ577" s="57"/>
      <c r="PR577" s="57"/>
      <c r="PS577" s="57"/>
      <c r="PT577" s="57"/>
      <c r="PU577" s="57"/>
      <c r="PV577" s="57"/>
      <c r="PW577" s="57"/>
      <c r="PX577" s="57"/>
      <c r="PY577" s="57"/>
      <c r="PZ577" s="57"/>
      <c r="QA577" s="57"/>
      <c r="QB577" s="57"/>
      <c r="QC577" s="57"/>
      <c r="QD577" s="57"/>
      <c r="QE577" s="57"/>
      <c r="QF577" s="57"/>
      <c r="QG577" s="57"/>
      <c r="QH577" s="57"/>
      <c r="QI577" s="57"/>
      <c r="QJ577" s="57"/>
      <c r="QK577" s="57"/>
      <c r="QL577" s="57"/>
      <c r="QM577" s="57"/>
      <c r="QN577" s="57"/>
      <c r="QO577" s="57"/>
      <c r="QP577" s="57"/>
      <c r="QQ577" s="57"/>
      <c r="QR577" s="57"/>
      <c r="QS577" s="57"/>
      <c r="QT577" s="57"/>
      <c r="QU577" s="57"/>
      <c r="QV577" s="57"/>
      <c r="QW577" s="57"/>
      <c r="QX577" s="57"/>
      <c r="QY577" s="57"/>
      <c r="QZ577" s="57"/>
      <c r="RA577" s="57"/>
      <c r="RB577" s="57"/>
      <c r="RC577" s="57"/>
      <c r="RD577" s="57"/>
      <c r="RE577" s="57"/>
      <c r="RF577" s="57"/>
      <c r="RG577" s="57"/>
      <c r="RH577" s="57"/>
      <c r="RI577" s="57"/>
      <c r="RJ577" s="57"/>
      <c r="RK577" s="57"/>
      <c r="RL577" s="57"/>
      <c r="RM577" s="57"/>
      <c r="RN577" s="57"/>
      <c r="RO577" s="57"/>
      <c r="RP577" s="57"/>
      <c r="RQ577" s="57"/>
      <c r="RR577" s="57"/>
      <c r="RS577" s="57"/>
      <c r="RT577" s="57"/>
      <c r="RU577" s="57"/>
      <c r="RV577" s="57"/>
      <c r="RW577" s="57"/>
      <c r="RX577" s="57"/>
      <c r="RY577" s="57"/>
      <c r="RZ577" s="57"/>
      <c r="SA577" s="57"/>
      <c r="SB577" s="57"/>
      <c r="SC577" s="57"/>
      <c r="SD577" s="57"/>
      <c r="SE577" s="57"/>
      <c r="SF577" s="57"/>
      <c r="SG577" s="57"/>
      <c r="SH577" s="57"/>
      <c r="SI577" s="57"/>
      <c r="SJ577" s="57"/>
      <c r="SK577" s="57"/>
      <c r="SL577" s="57"/>
      <c r="SM577" s="57"/>
      <c r="SN577" s="57"/>
      <c r="SO577" s="57"/>
      <c r="SP577" s="57"/>
      <c r="SQ577" s="57"/>
      <c r="SR577" s="57"/>
      <c r="SS577" s="57"/>
      <c r="ST577" s="57"/>
      <c r="SU577" s="57"/>
      <c r="SV577" s="57"/>
      <c r="SW577" s="57"/>
      <c r="SX577" s="57"/>
      <c r="SY577" s="57"/>
      <c r="SZ577" s="57"/>
      <c r="TA577" s="57"/>
      <c r="TB577" s="57"/>
      <c r="TC577" s="57"/>
      <c r="TD577" s="57"/>
      <c r="TE577" s="57"/>
      <c r="TF577" s="57"/>
      <c r="TG577" s="57"/>
      <c r="TH577" s="57"/>
      <c r="TI577" s="57"/>
      <c r="TJ577" s="57"/>
      <c r="TK577" s="57"/>
      <c r="TL577" s="57"/>
      <c r="TM577" s="57"/>
      <c r="TN577" s="57"/>
      <c r="TO577" s="57"/>
      <c r="TP577" s="57"/>
      <c r="TQ577" s="57"/>
      <c r="TR577" s="57"/>
      <c r="TS577" s="57"/>
      <c r="TT577" s="57"/>
      <c r="TU577" s="57"/>
      <c r="TV577" s="57"/>
      <c r="TW577" s="57"/>
      <c r="TX577" s="57"/>
      <c r="TY577" s="57"/>
      <c r="TZ577" s="57"/>
      <c r="UA577" s="57"/>
      <c r="UB577" s="57"/>
      <c r="UC577" s="57"/>
      <c r="UD577" s="57"/>
      <c r="UE577" s="57"/>
      <c r="UF577" s="57"/>
      <c r="UG577" s="57"/>
      <c r="UH577" s="57"/>
      <c r="UI577" s="57"/>
      <c r="UJ577" s="57"/>
      <c r="UK577" s="57"/>
      <c r="UL577" s="57"/>
      <c r="UM577" s="57"/>
      <c r="UN577" s="57"/>
      <c r="UO577" s="57"/>
      <c r="UP577" s="57"/>
      <c r="UQ577" s="57"/>
      <c r="UR577" s="57"/>
      <c r="US577" s="57"/>
      <c r="UT577" s="57"/>
      <c r="UU577" s="57"/>
      <c r="UV577" s="57"/>
      <c r="UW577" s="57"/>
      <c r="UX577" s="57"/>
      <c r="UY577" s="57"/>
      <c r="UZ577" s="57"/>
      <c r="VA577" s="57"/>
      <c r="VB577" s="57"/>
      <c r="VC577" s="57"/>
      <c r="VD577" s="57"/>
      <c r="VE577" s="57"/>
      <c r="VF577" s="57"/>
      <c r="VG577" s="57"/>
      <c r="VH577" s="57"/>
      <c r="VI577" s="57"/>
      <c r="VJ577" s="57"/>
      <c r="VK577" s="57"/>
      <c r="VL577" s="57"/>
      <c r="VM577" s="57"/>
      <c r="VN577" s="57"/>
      <c r="VO577" s="57"/>
      <c r="VP577" s="57"/>
      <c r="VQ577" s="57"/>
      <c r="VR577" s="57"/>
      <c r="VS577" s="57"/>
      <c r="VT577" s="57"/>
      <c r="VU577" s="57"/>
      <c r="VV577" s="57"/>
      <c r="VW577" s="57"/>
      <c r="VX577" s="57"/>
      <c r="VY577" s="57"/>
      <c r="VZ577" s="57"/>
      <c r="WA577" s="57"/>
      <c r="WB577" s="57"/>
      <c r="WC577" s="57"/>
      <c r="WD577" s="57"/>
      <c r="WE577" s="57"/>
      <c r="WF577" s="57"/>
      <c r="WG577" s="57"/>
      <c r="WH577" s="57"/>
      <c r="WI577" s="57"/>
      <c r="WJ577" s="57"/>
      <c r="WK577" s="57"/>
      <c r="WL577" s="57"/>
      <c r="WM577" s="57"/>
      <c r="WN577" s="57"/>
      <c r="WO577" s="57"/>
      <c r="WP577" s="57"/>
      <c r="WQ577" s="57"/>
      <c r="WR577" s="57"/>
      <c r="WS577" s="57"/>
      <c r="WT577" s="57"/>
      <c r="WU577" s="57"/>
      <c r="WV577" s="57"/>
      <c r="WW577" s="57"/>
      <c r="WX577" s="57"/>
      <c r="WY577" s="57"/>
      <c r="WZ577" s="57"/>
      <c r="XA577" s="57"/>
      <c r="XB577" s="57"/>
      <c r="XC577" s="57"/>
      <c r="XD577" s="57"/>
      <c r="XE577" s="57"/>
      <c r="XF577" s="57"/>
      <c r="XG577" s="57"/>
      <c r="XH577" s="57"/>
      <c r="XI577" s="57"/>
      <c r="XJ577" s="57"/>
      <c r="XK577" s="57"/>
      <c r="XL577" s="57"/>
      <c r="XM577" s="57"/>
      <c r="XN577" s="57"/>
      <c r="XO577" s="57"/>
      <c r="XP577" s="57"/>
      <c r="XQ577" s="57"/>
      <c r="XR577" s="57"/>
      <c r="XS577" s="57"/>
      <c r="XT577" s="57"/>
      <c r="XU577" s="57"/>
      <c r="XV577" s="57"/>
      <c r="XW577" s="57"/>
    </row>
    <row r="578">
      <c r="AI578" s="57"/>
      <c r="BR578" s="57"/>
      <c r="DA578" s="57"/>
      <c r="EJ578" s="57"/>
      <c r="EK578" s="57"/>
      <c r="EL578" s="57"/>
      <c r="EM578" s="57"/>
      <c r="EN578" s="57"/>
      <c r="EO578" s="57"/>
      <c r="EP578" s="57"/>
      <c r="EQ578" s="57"/>
      <c r="ER578" s="57"/>
      <c r="ES578" s="57"/>
      <c r="ET578" s="57"/>
      <c r="EU578" s="57"/>
      <c r="EV578" s="57"/>
      <c r="EW578" s="57"/>
      <c r="EX578" s="57"/>
      <c r="EY578" s="57"/>
      <c r="EZ578" s="57"/>
      <c r="FA578" s="57"/>
      <c r="FB578" s="57"/>
      <c r="FC578" s="57"/>
      <c r="FD578" s="57"/>
      <c r="FE578" s="57"/>
      <c r="FF578" s="57"/>
      <c r="FG578" s="57"/>
      <c r="FH578" s="57"/>
      <c r="FI578" s="57"/>
      <c r="FJ578" s="57"/>
      <c r="FK578" s="57"/>
      <c r="FL578" s="57"/>
      <c r="FM578" s="57"/>
      <c r="FN578" s="57"/>
      <c r="FO578" s="57"/>
      <c r="FP578" s="57"/>
      <c r="FQ578" s="57"/>
      <c r="FR578" s="57"/>
      <c r="FS578" s="57"/>
      <c r="FT578" s="57"/>
      <c r="FU578" s="57"/>
      <c r="FV578" s="57"/>
      <c r="FW578" s="57"/>
      <c r="FX578" s="57"/>
      <c r="FY578" s="57"/>
      <c r="FZ578" s="57"/>
      <c r="GA578" s="57"/>
      <c r="GB578" s="57"/>
      <c r="GC578" s="57"/>
      <c r="GD578" s="57"/>
      <c r="GE578" s="57"/>
      <c r="GF578" s="57"/>
      <c r="GG578" s="57"/>
      <c r="GH578" s="57"/>
      <c r="GI578" s="57"/>
      <c r="GJ578" s="57"/>
      <c r="GK578" s="57"/>
      <c r="GL578" s="57"/>
      <c r="GM578" s="57"/>
      <c r="GN578" s="57"/>
      <c r="GO578" s="57"/>
      <c r="GP578" s="57"/>
      <c r="GQ578" s="57"/>
      <c r="GR578" s="57"/>
      <c r="GS578" s="57"/>
      <c r="GT578" s="57"/>
      <c r="GU578" s="57"/>
      <c r="GV578" s="57"/>
      <c r="GW578" s="57"/>
      <c r="GX578" s="57"/>
      <c r="GY578" s="57"/>
      <c r="GZ578" s="57"/>
      <c r="HA578" s="57"/>
      <c r="HB578" s="57"/>
      <c r="HC578" s="57"/>
      <c r="HD578" s="57"/>
      <c r="HE578" s="57"/>
      <c r="HF578" s="57"/>
      <c r="HG578" s="57"/>
      <c r="HH578" s="57"/>
      <c r="HI578" s="57"/>
      <c r="HJ578" s="57"/>
      <c r="HK578" s="57"/>
      <c r="HL578" s="57"/>
      <c r="HM578" s="57"/>
      <c r="HN578" s="57"/>
      <c r="HO578" s="57"/>
      <c r="HP578" s="57"/>
      <c r="HQ578" s="57"/>
      <c r="HR578" s="57"/>
      <c r="HS578" s="57"/>
      <c r="HT578" s="57"/>
      <c r="HU578" s="57"/>
      <c r="HV578" s="57"/>
      <c r="HW578" s="57"/>
      <c r="HX578" s="57"/>
      <c r="HY578" s="57"/>
      <c r="HZ578" s="57"/>
      <c r="IA578" s="57"/>
      <c r="IB578" s="57"/>
      <c r="IC578" s="57"/>
      <c r="ID578" s="57"/>
      <c r="IE578" s="57"/>
      <c r="IF578" s="57"/>
      <c r="IG578" s="57"/>
      <c r="IH578" s="57"/>
      <c r="II578" s="57"/>
      <c r="IJ578" s="57"/>
      <c r="IK578" s="57"/>
      <c r="IL578" s="57"/>
      <c r="IM578" s="57"/>
      <c r="IN578" s="57"/>
      <c r="IO578" s="57"/>
      <c r="IP578" s="57"/>
      <c r="IQ578" s="57"/>
      <c r="IR578" s="57"/>
      <c r="IS578" s="57"/>
      <c r="IT578" s="57"/>
      <c r="IU578" s="57"/>
      <c r="IV578" s="57"/>
      <c r="IW578" s="57"/>
      <c r="IX578" s="57"/>
      <c r="IY578" s="57"/>
      <c r="IZ578" s="57"/>
      <c r="JA578" s="57"/>
      <c r="JB578" s="57"/>
      <c r="JC578" s="57"/>
      <c r="JD578" s="57"/>
      <c r="JE578" s="57"/>
      <c r="JF578" s="57"/>
      <c r="JG578" s="57"/>
      <c r="JH578" s="57"/>
      <c r="JI578" s="57"/>
      <c r="JJ578" s="57"/>
      <c r="JK578" s="57"/>
      <c r="JL578" s="57"/>
      <c r="JM578" s="57"/>
      <c r="JN578" s="57"/>
      <c r="JO578" s="57"/>
      <c r="JP578" s="57"/>
      <c r="JQ578" s="57"/>
      <c r="JR578" s="57"/>
      <c r="JS578" s="57"/>
      <c r="JT578" s="57"/>
      <c r="JU578" s="57"/>
      <c r="JV578" s="57"/>
      <c r="JW578" s="57"/>
      <c r="JX578" s="57"/>
      <c r="JY578" s="57"/>
      <c r="JZ578" s="57"/>
      <c r="KA578" s="57"/>
      <c r="KB578" s="57"/>
      <c r="KC578" s="57"/>
      <c r="KD578" s="57"/>
      <c r="KE578" s="57"/>
      <c r="KF578" s="57"/>
      <c r="KG578" s="57"/>
      <c r="KH578" s="57"/>
      <c r="KI578" s="57"/>
      <c r="KJ578" s="57"/>
      <c r="KK578" s="57"/>
      <c r="KL578" s="57"/>
      <c r="KM578" s="57"/>
      <c r="KN578" s="57"/>
      <c r="KO578" s="57"/>
      <c r="KP578" s="57"/>
      <c r="KQ578" s="57"/>
      <c r="KR578" s="57"/>
      <c r="KS578" s="57"/>
      <c r="KT578" s="57"/>
      <c r="KU578" s="57"/>
      <c r="KV578" s="57"/>
      <c r="KW578" s="57"/>
      <c r="KX578" s="57"/>
      <c r="KY578" s="57"/>
      <c r="KZ578" s="57"/>
      <c r="LA578" s="57"/>
      <c r="LB578" s="57"/>
      <c r="LC578" s="57"/>
      <c r="LD578" s="57"/>
      <c r="LE578" s="57"/>
      <c r="LF578" s="57"/>
      <c r="LG578" s="57"/>
      <c r="LH578" s="57"/>
      <c r="LI578" s="57"/>
      <c r="LJ578" s="57"/>
      <c r="LK578" s="57"/>
      <c r="LL578" s="57"/>
      <c r="LM578" s="57"/>
      <c r="LN578" s="57"/>
      <c r="LO578" s="57"/>
      <c r="LP578" s="57"/>
      <c r="LQ578" s="57"/>
      <c r="LR578" s="57"/>
      <c r="LS578" s="57"/>
      <c r="LT578" s="57"/>
      <c r="LU578" s="57"/>
      <c r="LV578" s="57"/>
      <c r="LW578" s="57"/>
      <c r="LX578" s="57"/>
      <c r="LY578" s="57"/>
      <c r="LZ578" s="57"/>
      <c r="MA578" s="57"/>
      <c r="MB578" s="57"/>
      <c r="MC578" s="57"/>
      <c r="MD578" s="57"/>
      <c r="ME578" s="57"/>
      <c r="MF578" s="57"/>
      <c r="MG578" s="57"/>
      <c r="MH578" s="57"/>
      <c r="MI578" s="57"/>
      <c r="MJ578" s="57"/>
      <c r="MK578" s="57"/>
      <c r="ML578" s="57"/>
      <c r="MM578" s="57"/>
      <c r="MN578" s="57"/>
      <c r="MO578" s="57"/>
      <c r="MP578" s="57"/>
      <c r="MQ578" s="57"/>
      <c r="MR578" s="57"/>
      <c r="MS578" s="57"/>
      <c r="MT578" s="57"/>
      <c r="MU578" s="57"/>
      <c r="MV578" s="57"/>
      <c r="MW578" s="57"/>
      <c r="MX578" s="57"/>
      <c r="MY578" s="57"/>
      <c r="MZ578" s="57"/>
      <c r="NA578" s="57"/>
      <c r="NB578" s="57"/>
      <c r="NC578" s="57"/>
      <c r="ND578" s="57"/>
      <c r="NE578" s="57"/>
      <c r="NF578" s="57"/>
      <c r="NG578" s="57"/>
      <c r="NH578" s="57"/>
      <c r="NI578" s="57"/>
      <c r="NJ578" s="57"/>
      <c r="NK578" s="57"/>
      <c r="NL578" s="57"/>
      <c r="NM578" s="57"/>
      <c r="NN578" s="57"/>
      <c r="NO578" s="57"/>
      <c r="NP578" s="57"/>
      <c r="NQ578" s="57"/>
      <c r="NR578" s="57"/>
      <c r="NS578" s="57"/>
      <c r="NT578" s="57"/>
      <c r="NU578" s="57"/>
      <c r="NV578" s="57"/>
      <c r="NW578" s="57"/>
      <c r="NX578" s="57"/>
      <c r="NY578" s="57"/>
      <c r="NZ578" s="57"/>
      <c r="OA578" s="57"/>
      <c r="OB578" s="57"/>
      <c r="OC578" s="57"/>
      <c r="OD578" s="57"/>
      <c r="OE578" s="57"/>
      <c r="OF578" s="57"/>
      <c r="OG578" s="57"/>
      <c r="OH578" s="57"/>
      <c r="OI578" s="57"/>
      <c r="OJ578" s="57"/>
      <c r="OK578" s="57"/>
      <c r="OL578" s="57"/>
      <c r="OM578" s="57"/>
      <c r="ON578" s="57"/>
      <c r="OO578" s="57"/>
      <c r="OP578" s="57"/>
      <c r="OQ578" s="57"/>
      <c r="OR578" s="57"/>
      <c r="OS578" s="57"/>
      <c r="OT578" s="57"/>
      <c r="OU578" s="57"/>
      <c r="OV578" s="57"/>
      <c r="OW578" s="57"/>
      <c r="OX578" s="57"/>
      <c r="OY578" s="57"/>
      <c r="OZ578" s="57"/>
      <c r="PA578" s="57"/>
      <c r="PB578" s="57"/>
      <c r="PC578" s="57"/>
      <c r="PD578" s="57"/>
      <c r="PE578" s="57"/>
      <c r="PF578" s="57"/>
      <c r="PG578" s="57"/>
      <c r="PH578" s="57"/>
      <c r="PI578" s="57"/>
      <c r="PJ578" s="57"/>
      <c r="PK578" s="57"/>
      <c r="PL578" s="57"/>
      <c r="PM578" s="57"/>
      <c r="PN578" s="57"/>
      <c r="PO578" s="57"/>
      <c r="PP578" s="57"/>
      <c r="PQ578" s="57"/>
      <c r="PR578" s="57"/>
      <c r="PS578" s="57"/>
      <c r="PT578" s="57"/>
      <c r="PU578" s="57"/>
      <c r="PV578" s="57"/>
      <c r="PW578" s="57"/>
      <c r="PX578" s="57"/>
      <c r="PY578" s="57"/>
      <c r="PZ578" s="57"/>
      <c r="QA578" s="57"/>
      <c r="QB578" s="57"/>
      <c r="QC578" s="57"/>
      <c r="QD578" s="57"/>
      <c r="QE578" s="57"/>
      <c r="QF578" s="57"/>
      <c r="QG578" s="57"/>
      <c r="QH578" s="57"/>
      <c r="QI578" s="57"/>
      <c r="QJ578" s="57"/>
      <c r="QK578" s="57"/>
      <c r="QL578" s="57"/>
      <c r="QM578" s="57"/>
      <c r="QN578" s="57"/>
      <c r="QO578" s="57"/>
      <c r="QP578" s="57"/>
      <c r="QQ578" s="57"/>
      <c r="QR578" s="57"/>
      <c r="QS578" s="57"/>
      <c r="QT578" s="57"/>
      <c r="QU578" s="57"/>
      <c r="QV578" s="57"/>
      <c r="QW578" s="57"/>
      <c r="QX578" s="57"/>
      <c r="QY578" s="57"/>
      <c r="QZ578" s="57"/>
      <c r="RA578" s="57"/>
      <c r="RB578" s="57"/>
      <c r="RC578" s="57"/>
      <c r="RD578" s="57"/>
      <c r="RE578" s="57"/>
      <c r="RF578" s="57"/>
      <c r="RG578" s="57"/>
      <c r="RH578" s="57"/>
      <c r="RI578" s="57"/>
      <c r="RJ578" s="57"/>
      <c r="RK578" s="57"/>
      <c r="RL578" s="57"/>
      <c r="RM578" s="57"/>
      <c r="RN578" s="57"/>
      <c r="RO578" s="57"/>
      <c r="RP578" s="57"/>
      <c r="RQ578" s="57"/>
      <c r="RR578" s="57"/>
      <c r="RS578" s="57"/>
      <c r="RT578" s="57"/>
      <c r="RU578" s="57"/>
      <c r="RV578" s="57"/>
      <c r="RW578" s="57"/>
      <c r="RX578" s="57"/>
      <c r="RY578" s="57"/>
      <c r="RZ578" s="57"/>
      <c r="SA578" s="57"/>
      <c r="SB578" s="57"/>
      <c r="SC578" s="57"/>
      <c r="SD578" s="57"/>
      <c r="SE578" s="57"/>
      <c r="SF578" s="57"/>
      <c r="SG578" s="57"/>
      <c r="SH578" s="57"/>
      <c r="SI578" s="57"/>
      <c r="SJ578" s="57"/>
      <c r="SK578" s="57"/>
      <c r="SL578" s="57"/>
      <c r="SM578" s="57"/>
      <c r="SN578" s="57"/>
      <c r="SO578" s="57"/>
      <c r="SP578" s="57"/>
      <c r="SQ578" s="57"/>
      <c r="SR578" s="57"/>
      <c r="SS578" s="57"/>
      <c r="ST578" s="57"/>
      <c r="SU578" s="57"/>
      <c r="SV578" s="57"/>
      <c r="SW578" s="57"/>
      <c r="SX578" s="57"/>
      <c r="SY578" s="57"/>
      <c r="SZ578" s="57"/>
      <c r="TA578" s="57"/>
      <c r="TB578" s="57"/>
      <c r="TC578" s="57"/>
      <c r="TD578" s="57"/>
      <c r="TE578" s="57"/>
      <c r="TF578" s="57"/>
      <c r="TG578" s="57"/>
      <c r="TH578" s="57"/>
      <c r="TI578" s="57"/>
      <c r="TJ578" s="57"/>
      <c r="TK578" s="57"/>
      <c r="TL578" s="57"/>
      <c r="TM578" s="57"/>
      <c r="TN578" s="57"/>
      <c r="TO578" s="57"/>
      <c r="TP578" s="57"/>
      <c r="TQ578" s="57"/>
      <c r="TR578" s="57"/>
      <c r="TS578" s="57"/>
      <c r="TT578" s="57"/>
      <c r="TU578" s="57"/>
      <c r="TV578" s="57"/>
      <c r="TW578" s="57"/>
      <c r="TX578" s="57"/>
      <c r="TY578" s="57"/>
      <c r="TZ578" s="57"/>
      <c r="UA578" s="57"/>
      <c r="UB578" s="57"/>
      <c r="UC578" s="57"/>
      <c r="UD578" s="57"/>
      <c r="UE578" s="57"/>
      <c r="UF578" s="57"/>
      <c r="UG578" s="57"/>
      <c r="UH578" s="57"/>
      <c r="UI578" s="57"/>
      <c r="UJ578" s="57"/>
      <c r="UK578" s="57"/>
      <c r="UL578" s="57"/>
      <c r="UM578" s="57"/>
      <c r="UN578" s="57"/>
      <c r="UO578" s="57"/>
      <c r="UP578" s="57"/>
      <c r="UQ578" s="57"/>
      <c r="UR578" s="57"/>
      <c r="US578" s="57"/>
      <c r="UT578" s="57"/>
      <c r="UU578" s="57"/>
      <c r="UV578" s="57"/>
      <c r="UW578" s="57"/>
      <c r="UX578" s="57"/>
      <c r="UY578" s="57"/>
      <c r="UZ578" s="57"/>
      <c r="VA578" s="57"/>
      <c r="VB578" s="57"/>
      <c r="VC578" s="57"/>
      <c r="VD578" s="57"/>
      <c r="VE578" s="57"/>
      <c r="VF578" s="57"/>
      <c r="VG578" s="57"/>
      <c r="VH578" s="57"/>
      <c r="VI578" s="57"/>
      <c r="VJ578" s="57"/>
      <c r="VK578" s="57"/>
      <c r="VL578" s="57"/>
      <c r="VM578" s="57"/>
      <c r="VN578" s="57"/>
      <c r="VO578" s="57"/>
      <c r="VP578" s="57"/>
      <c r="VQ578" s="57"/>
      <c r="VR578" s="57"/>
      <c r="VS578" s="57"/>
      <c r="VT578" s="57"/>
      <c r="VU578" s="57"/>
      <c r="VV578" s="57"/>
      <c r="VW578" s="57"/>
      <c r="VX578" s="57"/>
      <c r="VY578" s="57"/>
      <c r="VZ578" s="57"/>
      <c r="WA578" s="57"/>
      <c r="WB578" s="57"/>
      <c r="WC578" s="57"/>
      <c r="WD578" s="57"/>
      <c r="WE578" s="57"/>
      <c r="WF578" s="57"/>
      <c r="WG578" s="57"/>
      <c r="WH578" s="57"/>
      <c r="WI578" s="57"/>
      <c r="WJ578" s="57"/>
      <c r="WK578" s="57"/>
      <c r="WL578" s="57"/>
      <c r="WM578" s="57"/>
      <c r="WN578" s="57"/>
      <c r="WO578" s="57"/>
      <c r="WP578" s="57"/>
      <c r="WQ578" s="57"/>
      <c r="WR578" s="57"/>
      <c r="WS578" s="57"/>
      <c r="WT578" s="57"/>
      <c r="WU578" s="57"/>
      <c r="WV578" s="57"/>
      <c r="WW578" s="57"/>
      <c r="WX578" s="57"/>
      <c r="WY578" s="57"/>
      <c r="WZ578" s="57"/>
      <c r="XA578" s="57"/>
      <c r="XB578" s="57"/>
      <c r="XC578" s="57"/>
      <c r="XD578" s="57"/>
      <c r="XE578" s="57"/>
      <c r="XF578" s="57"/>
      <c r="XG578" s="57"/>
      <c r="XH578" s="57"/>
      <c r="XI578" s="57"/>
      <c r="XJ578" s="57"/>
      <c r="XK578" s="57"/>
      <c r="XL578" s="57"/>
      <c r="XM578" s="57"/>
      <c r="XN578" s="57"/>
      <c r="XO578" s="57"/>
      <c r="XP578" s="57"/>
      <c r="XQ578" s="57"/>
      <c r="XR578" s="57"/>
      <c r="XS578" s="57"/>
      <c r="XT578" s="57"/>
      <c r="XU578" s="57"/>
      <c r="XV578" s="57"/>
      <c r="XW578" s="57"/>
    </row>
    <row r="579">
      <c r="AI579" s="57"/>
      <c r="BR579" s="57"/>
      <c r="DA579" s="57"/>
      <c r="EJ579" s="57"/>
      <c r="EK579" s="57"/>
      <c r="EL579" s="57"/>
      <c r="EM579" s="57"/>
      <c r="EN579" s="57"/>
      <c r="EO579" s="57"/>
      <c r="EP579" s="57"/>
      <c r="EQ579" s="57"/>
      <c r="ER579" s="57"/>
      <c r="ES579" s="57"/>
      <c r="ET579" s="57"/>
      <c r="EU579" s="57"/>
      <c r="EV579" s="57"/>
      <c r="EW579" s="57"/>
      <c r="EX579" s="57"/>
      <c r="EY579" s="57"/>
      <c r="EZ579" s="57"/>
      <c r="FA579" s="57"/>
      <c r="FB579" s="57"/>
      <c r="FC579" s="57"/>
      <c r="FD579" s="57"/>
      <c r="FE579" s="57"/>
      <c r="FF579" s="57"/>
      <c r="FG579" s="57"/>
      <c r="FH579" s="57"/>
      <c r="FI579" s="57"/>
      <c r="FJ579" s="57"/>
      <c r="FK579" s="57"/>
      <c r="FL579" s="57"/>
      <c r="FM579" s="57"/>
      <c r="FN579" s="57"/>
      <c r="FO579" s="57"/>
      <c r="FP579" s="57"/>
      <c r="FQ579" s="57"/>
      <c r="FR579" s="57"/>
      <c r="FS579" s="57"/>
      <c r="FT579" s="57"/>
      <c r="FU579" s="57"/>
      <c r="FV579" s="57"/>
      <c r="FW579" s="57"/>
      <c r="FX579" s="57"/>
      <c r="FY579" s="57"/>
      <c r="FZ579" s="57"/>
      <c r="GA579" s="57"/>
      <c r="GB579" s="57"/>
      <c r="GC579" s="57"/>
      <c r="GD579" s="57"/>
      <c r="GE579" s="57"/>
      <c r="GF579" s="57"/>
      <c r="GG579" s="57"/>
      <c r="GH579" s="57"/>
      <c r="GI579" s="57"/>
      <c r="GJ579" s="57"/>
      <c r="GK579" s="57"/>
      <c r="GL579" s="57"/>
      <c r="GM579" s="57"/>
      <c r="GN579" s="57"/>
      <c r="GO579" s="57"/>
      <c r="GP579" s="57"/>
      <c r="GQ579" s="57"/>
      <c r="GR579" s="57"/>
      <c r="GS579" s="57"/>
      <c r="GT579" s="57"/>
      <c r="GU579" s="57"/>
      <c r="GV579" s="57"/>
      <c r="GW579" s="57"/>
      <c r="GX579" s="57"/>
      <c r="GY579" s="57"/>
      <c r="GZ579" s="57"/>
      <c r="HA579" s="57"/>
      <c r="HB579" s="57"/>
      <c r="HC579" s="57"/>
      <c r="HD579" s="57"/>
      <c r="HE579" s="57"/>
      <c r="HF579" s="57"/>
      <c r="HG579" s="57"/>
      <c r="HH579" s="57"/>
      <c r="HI579" s="57"/>
      <c r="HJ579" s="57"/>
      <c r="HK579" s="57"/>
      <c r="HL579" s="57"/>
      <c r="HM579" s="57"/>
      <c r="HN579" s="57"/>
      <c r="HO579" s="57"/>
      <c r="HP579" s="57"/>
      <c r="HQ579" s="57"/>
      <c r="HR579" s="57"/>
      <c r="HS579" s="57"/>
      <c r="HT579" s="57"/>
      <c r="HU579" s="57"/>
      <c r="HV579" s="57"/>
      <c r="HW579" s="57"/>
      <c r="HX579" s="57"/>
      <c r="HY579" s="57"/>
      <c r="HZ579" s="57"/>
      <c r="IA579" s="57"/>
      <c r="IB579" s="57"/>
      <c r="IC579" s="57"/>
      <c r="ID579" s="57"/>
      <c r="IE579" s="57"/>
      <c r="IF579" s="57"/>
      <c r="IG579" s="57"/>
      <c r="IH579" s="57"/>
      <c r="II579" s="57"/>
      <c r="IJ579" s="57"/>
      <c r="IK579" s="57"/>
      <c r="IL579" s="57"/>
      <c r="IM579" s="57"/>
      <c r="IN579" s="57"/>
      <c r="IO579" s="57"/>
      <c r="IP579" s="57"/>
      <c r="IQ579" s="57"/>
      <c r="IR579" s="57"/>
      <c r="IS579" s="57"/>
      <c r="IT579" s="57"/>
      <c r="IU579" s="57"/>
      <c r="IV579" s="57"/>
      <c r="IW579" s="57"/>
      <c r="IX579" s="57"/>
      <c r="IY579" s="57"/>
      <c r="IZ579" s="57"/>
      <c r="JA579" s="57"/>
      <c r="JB579" s="57"/>
      <c r="JC579" s="57"/>
      <c r="JD579" s="57"/>
      <c r="JE579" s="57"/>
      <c r="JF579" s="57"/>
      <c r="JG579" s="57"/>
      <c r="JH579" s="57"/>
      <c r="JI579" s="57"/>
      <c r="JJ579" s="57"/>
      <c r="JK579" s="57"/>
      <c r="JL579" s="57"/>
      <c r="JM579" s="57"/>
      <c r="JN579" s="57"/>
      <c r="JO579" s="57"/>
      <c r="JP579" s="57"/>
      <c r="JQ579" s="57"/>
      <c r="JR579" s="57"/>
      <c r="JS579" s="57"/>
      <c r="JT579" s="57"/>
      <c r="JU579" s="57"/>
      <c r="JV579" s="57"/>
      <c r="JW579" s="57"/>
      <c r="JX579" s="57"/>
      <c r="JY579" s="57"/>
      <c r="JZ579" s="57"/>
      <c r="KA579" s="57"/>
      <c r="KB579" s="57"/>
      <c r="KC579" s="57"/>
      <c r="KD579" s="57"/>
      <c r="KE579" s="57"/>
      <c r="KF579" s="57"/>
      <c r="KG579" s="57"/>
      <c r="KH579" s="57"/>
      <c r="KI579" s="57"/>
      <c r="KJ579" s="57"/>
      <c r="KK579" s="57"/>
      <c r="KL579" s="57"/>
      <c r="KM579" s="57"/>
      <c r="KN579" s="57"/>
      <c r="KO579" s="57"/>
      <c r="KP579" s="57"/>
      <c r="KQ579" s="57"/>
      <c r="KR579" s="57"/>
      <c r="KS579" s="57"/>
      <c r="KT579" s="57"/>
      <c r="KU579" s="57"/>
      <c r="KV579" s="57"/>
      <c r="KW579" s="57"/>
      <c r="KX579" s="57"/>
      <c r="KY579" s="57"/>
      <c r="KZ579" s="57"/>
      <c r="LA579" s="57"/>
      <c r="LB579" s="57"/>
      <c r="LC579" s="57"/>
      <c r="LD579" s="57"/>
      <c r="LE579" s="57"/>
      <c r="LF579" s="57"/>
      <c r="LG579" s="57"/>
      <c r="LH579" s="57"/>
      <c r="LI579" s="57"/>
      <c r="LJ579" s="57"/>
      <c r="LK579" s="57"/>
      <c r="LL579" s="57"/>
      <c r="LM579" s="57"/>
      <c r="LN579" s="57"/>
      <c r="LO579" s="57"/>
      <c r="LP579" s="57"/>
      <c r="LQ579" s="57"/>
      <c r="LR579" s="57"/>
      <c r="LS579" s="57"/>
      <c r="LT579" s="57"/>
      <c r="LU579" s="57"/>
      <c r="LV579" s="57"/>
      <c r="LW579" s="57"/>
      <c r="LX579" s="57"/>
      <c r="LY579" s="57"/>
      <c r="LZ579" s="57"/>
      <c r="MA579" s="57"/>
      <c r="MB579" s="57"/>
      <c r="MC579" s="57"/>
      <c r="MD579" s="57"/>
      <c r="ME579" s="57"/>
      <c r="MF579" s="57"/>
      <c r="MG579" s="57"/>
      <c r="MH579" s="57"/>
      <c r="MI579" s="57"/>
      <c r="MJ579" s="57"/>
      <c r="MK579" s="57"/>
      <c r="ML579" s="57"/>
      <c r="MM579" s="57"/>
      <c r="MN579" s="57"/>
      <c r="MO579" s="57"/>
      <c r="MP579" s="57"/>
      <c r="MQ579" s="57"/>
      <c r="MR579" s="57"/>
      <c r="MS579" s="57"/>
      <c r="MT579" s="57"/>
      <c r="MU579" s="57"/>
      <c r="MV579" s="57"/>
      <c r="MW579" s="57"/>
      <c r="MX579" s="57"/>
      <c r="MY579" s="57"/>
      <c r="MZ579" s="57"/>
      <c r="NA579" s="57"/>
      <c r="NB579" s="57"/>
      <c r="NC579" s="57"/>
      <c r="ND579" s="57"/>
      <c r="NE579" s="57"/>
      <c r="NF579" s="57"/>
      <c r="NG579" s="57"/>
      <c r="NH579" s="57"/>
      <c r="NI579" s="57"/>
      <c r="NJ579" s="57"/>
      <c r="NK579" s="57"/>
      <c r="NL579" s="57"/>
      <c r="NM579" s="57"/>
      <c r="NN579" s="57"/>
      <c r="NO579" s="57"/>
      <c r="NP579" s="57"/>
      <c r="NQ579" s="57"/>
      <c r="NR579" s="57"/>
      <c r="NS579" s="57"/>
      <c r="NT579" s="57"/>
      <c r="NU579" s="57"/>
      <c r="NV579" s="57"/>
      <c r="NW579" s="57"/>
      <c r="NX579" s="57"/>
      <c r="NY579" s="57"/>
      <c r="NZ579" s="57"/>
      <c r="OA579" s="57"/>
      <c r="OB579" s="57"/>
      <c r="OC579" s="57"/>
      <c r="OD579" s="57"/>
      <c r="OE579" s="57"/>
      <c r="OF579" s="57"/>
      <c r="OG579" s="57"/>
      <c r="OH579" s="57"/>
      <c r="OI579" s="57"/>
      <c r="OJ579" s="57"/>
      <c r="OK579" s="57"/>
      <c r="OL579" s="57"/>
      <c r="OM579" s="57"/>
      <c r="ON579" s="57"/>
      <c r="OO579" s="57"/>
      <c r="OP579" s="57"/>
      <c r="OQ579" s="57"/>
      <c r="OR579" s="57"/>
      <c r="OS579" s="57"/>
      <c r="OT579" s="57"/>
      <c r="OU579" s="57"/>
      <c r="OV579" s="57"/>
      <c r="OW579" s="57"/>
      <c r="OX579" s="57"/>
      <c r="OY579" s="57"/>
      <c r="OZ579" s="57"/>
      <c r="PA579" s="57"/>
      <c r="PB579" s="57"/>
      <c r="PC579" s="57"/>
      <c r="PD579" s="57"/>
      <c r="PE579" s="57"/>
      <c r="PF579" s="57"/>
      <c r="PG579" s="57"/>
      <c r="PH579" s="57"/>
      <c r="PI579" s="57"/>
      <c r="PJ579" s="57"/>
      <c r="PK579" s="57"/>
      <c r="PL579" s="57"/>
      <c r="PM579" s="57"/>
      <c r="PN579" s="57"/>
      <c r="PO579" s="57"/>
      <c r="PP579" s="57"/>
      <c r="PQ579" s="57"/>
      <c r="PR579" s="57"/>
      <c r="PS579" s="57"/>
      <c r="PT579" s="57"/>
      <c r="PU579" s="57"/>
      <c r="PV579" s="57"/>
      <c r="PW579" s="57"/>
      <c r="PX579" s="57"/>
      <c r="PY579" s="57"/>
      <c r="PZ579" s="57"/>
      <c r="QA579" s="57"/>
      <c r="QB579" s="57"/>
      <c r="QC579" s="57"/>
      <c r="QD579" s="57"/>
      <c r="QE579" s="57"/>
      <c r="QF579" s="57"/>
      <c r="QG579" s="57"/>
      <c r="QH579" s="57"/>
      <c r="QI579" s="57"/>
      <c r="QJ579" s="57"/>
      <c r="QK579" s="57"/>
      <c r="QL579" s="57"/>
      <c r="QM579" s="57"/>
      <c r="QN579" s="57"/>
      <c r="QO579" s="57"/>
      <c r="QP579" s="57"/>
      <c r="QQ579" s="57"/>
      <c r="QR579" s="57"/>
      <c r="QS579" s="57"/>
      <c r="QT579" s="57"/>
      <c r="QU579" s="57"/>
      <c r="QV579" s="57"/>
      <c r="QW579" s="57"/>
      <c r="QX579" s="57"/>
      <c r="QY579" s="57"/>
      <c r="QZ579" s="57"/>
      <c r="RA579" s="57"/>
      <c r="RB579" s="57"/>
      <c r="RC579" s="57"/>
      <c r="RD579" s="57"/>
      <c r="RE579" s="57"/>
      <c r="RF579" s="57"/>
      <c r="RG579" s="57"/>
      <c r="RH579" s="57"/>
      <c r="RI579" s="57"/>
      <c r="RJ579" s="57"/>
      <c r="RK579" s="57"/>
      <c r="RL579" s="57"/>
      <c r="RM579" s="57"/>
      <c r="RN579" s="57"/>
      <c r="RO579" s="57"/>
      <c r="RP579" s="57"/>
      <c r="RQ579" s="57"/>
      <c r="RR579" s="57"/>
      <c r="RS579" s="57"/>
      <c r="RT579" s="57"/>
      <c r="RU579" s="57"/>
      <c r="RV579" s="57"/>
      <c r="RW579" s="57"/>
      <c r="RX579" s="57"/>
      <c r="RY579" s="57"/>
      <c r="RZ579" s="57"/>
      <c r="SA579" s="57"/>
      <c r="SB579" s="57"/>
      <c r="SC579" s="57"/>
      <c r="SD579" s="57"/>
      <c r="SE579" s="57"/>
      <c r="SF579" s="57"/>
      <c r="SG579" s="57"/>
      <c r="SH579" s="57"/>
      <c r="SI579" s="57"/>
      <c r="SJ579" s="57"/>
      <c r="SK579" s="57"/>
      <c r="SL579" s="57"/>
      <c r="SM579" s="57"/>
      <c r="SN579" s="57"/>
      <c r="SO579" s="57"/>
      <c r="SP579" s="57"/>
      <c r="SQ579" s="57"/>
      <c r="SR579" s="57"/>
      <c r="SS579" s="57"/>
      <c r="ST579" s="57"/>
      <c r="SU579" s="57"/>
      <c r="SV579" s="57"/>
      <c r="SW579" s="57"/>
      <c r="SX579" s="57"/>
      <c r="SY579" s="57"/>
      <c r="SZ579" s="57"/>
      <c r="TA579" s="57"/>
      <c r="TB579" s="57"/>
      <c r="TC579" s="57"/>
      <c r="TD579" s="57"/>
      <c r="TE579" s="57"/>
      <c r="TF579" s="57"/>
      <c r="TG579" s="57"/>
      <c r="TH579" s="57"/>
      <c r="TI579" s="57"/>
      <c r="TJ579" s="57"/>
      <c r="TK579" s="57"/>
      <c r="TL579" s="57"/>
      <c r="TM579" s="57"/>
      <c r="TN579" s="57"/>
      <c r="TO579" s="57"/>
      <c r="TP579" s="57"/>
      <c r="TQ579" s="57"/>
      <c r="TR579" s="57"/>
      <c r="TS579" s="57"/>
      <c r="TT579" s="57"/>
      <c r="TU579" s="57"/>
      <c r="TV579" s="57"/>
      <c r="TW579" s="57"/>
      <c r="TX579" s="57"/>
      <c r="TY579" s="57"/>
      <c r="TZ579" s="57"/>
      <c r="UA579" s="57"/>
      <c r="UB579" s="57"/>
      <c r="UC579" s="57"/>
      <c r="UD579" s="57"/>
      <c r="UE579" s="57"/>
      <c r="UF579" s="57"/>
      <c r="UG579" s="57"/>
      <c r="UH579" s="57"/>
      <c r="UI579" s="57"/>
      <c r="UJ579" s="57"/>
      <c r="UK579" s="57"/>
      <c r="UL579" s="57"/>
      <c r="UM579" s="57"/>
      <c r="UN579" s="57"/>
      <c r="UO579" s="57"/>
      <c r="UP579" s="57"/>
      <c r="UQ579" s="57"/>
      <c r="UR579" s="57"/>
      <c r="US579" s="57"/>
      <c r="UT579" s="57"/>
      <c r="UU579" s="57"/>
      <c r="UV579" s="57"/>
      <c r="UW579" s="57"/>
      <c r="UX579" s="57"/>
      <c r="UY579" s="57"/>
      <c r="UZ579" s="57"/>
      <c r="VA579" s="57"/>
      <c r="VB579" s="57"/>
      <c r="VC579" s="57"/>
      <c r="VD579" s="57"/>
      <c r="VE579" s="57"/>
      <c r="VF579" s="57"/>
      <c r="VG579" s="57"/>
      <c r="VH579" s="57"/>
      <c r="VI579" s="57"/>
      <c r="VJ579" s="57"/>
      <c r="VK579" s="57"/>
      <c r="VL579" s="57"/>
      <c r="VM579" s="57"/>
      <c r="VN579" s="57"/>
      <c r="VO579" s="57"/>
      <c r="VP579" s="57"/>
      <c r="VQ579" s="57"/>
      <c r="VR579" s="57"/>
      <c r="VS579" s="57"/>
      <c r="VT579" s="57"/>
      <c r="VU579" s="57"/>
      <c r="VV579" s="57"/>
      <c r="VW579" s="57"/>
      <c r="VX579" s="57"/>
      <c r="VY579" s="57"/>
      <c r="VZ579" s="57"/>
      <c r="WA579" s="57"/>
      <c r="WB579" s="57"/>
      <c r="WC579" s="57"/>
      <c r="WD579" s="57"/>
      <c r="WE579" s="57"/>
      <c r="WF579" s="57"/>
      <c r="WG579" s="57"/>
      <c r="WH579" s="57"/>
      <c r="WI579" s="57"/>
      <c r="WJ579" s="57"/>
      <c r="WK579" s="57"/>
      <c r="WL579" s="57"/>
      <c r="WM579" s="57"/>
      <c r="WN579" s="57"/>
      <c r="WO579" s="57"/>
      <c r="WP579" s="57"/>
      <c r="WQ579" s="57"/>
      <c r="WR579" s="57"/>
      <c r="WS579" s="57"/>
      <c r="WT579" s="57"/>
      <c r="WU579" s="57"/>
      <c r="WV579" s="57"/>
      <c r="WW579" s="57"/>
      <c r="WX579" s="57"/>
      <c r="WY579" s="57"/>
      <c r="WZ579" s="57"/>
      <c r="XA579" s="57"/>
      <c r="XB579" s="57"/>
      <c r="XC579" s="57"/>
      <c r="XD579" s="57"/>
      <c r="XE579" s="57"/>
      <c r="XF579" s="57"/>
      <c r="XG579" s="57"/>
      <c r="XH579" s="57"/>
      <c r="XI579" s="57"/>
      <c r="XJ579" s="57"/>
      <c r="XK579" s="57"/>
      <c r="XL579" s="57"/>
      <c r="XM579" s="57"/>
      <c r="XN579" s="57"/>
      <c r="XO579" s="57"/>
      <c r="XP579" s="57"/>
      <c r="XQ579" s="57"/>
      <c r="XR579" s="57"/>
      <c r="XS579" s="57"/>
      <c r="XT579" s="57"/>
      <c r="XU579" s="57"/>
      <c r="XV579" s="57"/>
      <c r="XW579" s="57"/>
    </row>
    <row r="580">
      <c r="AI580" s="57"/>
      <c r="BR580" s="57"/>
      <c r="DA580" s="57"/>
      <c r="EJ580" s="57"/>
      <c r="EK580" s="57"/>
      <c r="EL580" s="57"/>
      <c r="EM580" s="57"/>
      <c r="EN580" s="57"/>
      <c r="EO580" s="57"/>
      <c r="EP580" s="57"/>
      <c r="EQ580" s="57"/>
      <c r="ER580" s="57"/>
      <c r="ES580" s="57"/>
      <c r="ET580" s="57"/>
      <c r="EU580" s="57"/>
      <c r="EV580" s="57"/>
      <c r="EW580" s="57"/>
      <c r="EX580" s="57"/>
      <c r="EY580" s="57"/>
      <c r="EZ580" s="57"/>
      <c r="FA580" s="57"/>
      <c r="FB580" s="57"/>
      <c r="FC580" s="57"/>
      <c r="FD580" s="57"/>
      <c r="FE580" s="57"/>
      <c r="FF580" s="57"/>
      <c r="FG580" s="57"/>
      <c r="FH580" s="57"/>
      <c r="FI580" s="57"/>
      <c r="FJ580" s="57"/>
      <c r="FK580" s="57"/>
      <c r="FL580" s="57"/>
      <c r="FM580" s="57"/>
      <c r="FN580" s="57"/>
      <c r="FO580" s="57"/>
      <c r="FP580" s="57"/>
      <c r="FQ580" s="57"/>
      <c r="FR580" s="57"/>
      <c r="FS580" s="57"/>
      <c r="FT580" s="57"/>
      <c r="FU580" s="57"/>
      <c r="FV580" s="57"/>
      <c r="FW580" s="57"/>
      <c r="FX580" s="57"/>
      <c r="FY580" s="57"/>
      <c r="FZ580" s="57"/>
      <c r="GA580" s="57"/>
      <c r="GB580" s="57"/>
      <c r="GC580" s="57"/>
      <c r="GD580" s="57"/>
      <c r="GE580" s="57"/>
      <c r="GF580" s="57"/>
      <c r="GG580" s="57"/>
      <c r="GH580" s="57"/>
      <c r="GI580" s="57"/>
      <c r="GJ580" s="57"/>
      <c r="GK580" s="57"/>
      <c r="GL580" s="57"/>
      <c r="GM580" s="57"/>
      <c r="GN580" s="57"/>
      <c r="GO580" s="57"/>
      <c r="GP580" s="57"/>
      <c r="GQ580" s="57"/>
      <c r="GR580" s="57"/>
      <c r="GS580" s="57"/>
      <c r="GT580" s="57"/>
      <c r="GU580" s="57"/>
      <c r="GV580" s="57"/>
      <c r="GW580" s="57"/>
      <c r="GX580" s="57"/>
      <c r="GY580" s="57"/>
      <c r="GZ580" s="57"/>
      <c r="HA580" s="57"/>
      <c r="HB580" s="57"/>
      <c r="HC580" s="57"/>
      <c r="HD580" s="57"/>
      <c r="HE580" s="57"/>
      <c r="HF580" s="57"/>
      <c r="HG580" s="57"/>
      <c r="HH580" s="57"/>
      <c r="HI580" s="57"/>
      <c r="HJ580" s="57"/>
      <c r="HK580" s="57"/>
      <c r="HL580" s="57"/>
      <c r="HM580" s="57"/>
      <c r="HN580" s="57"/>
      <c r="HO580" s="57"/>
      <c r="HP580" s="57"/>
      <c r="HQ580" s="57"/>
      <c r="HR580" s="57"/>
      <c r="HS580" s="57"/>
      <c r="HT580" s="57"/>
      <c r="HU580" s="57"/>
      <c r="HV580" s="57"/>
      <c r="HW580" s="57"/>
      <c r="HX580" s="57"/>
      <c r="HY580" s="57"/>
      <c r="HZ580" s="57"/>
      <c r="IA580" s="57"/>
      <c r="IB580" s="57"/>
      <c r="IC580" s="57"/>
      <c r="ID580" s="57"/>
      <c r="IE580" s="57"/>
      <c r="IF580" s="57"/>
      <c r="IG580" s="57"/>
      <c r="IH580" s="57"/>
      <c r="II580" s="57"/>
      <c r="IJ580" s="57"/>
      <c r="IK580" s="57"/>
      <c r="IL580" s="57"/>
      <c r="IM580" s="57"/>
      <c r="IN580" s="57"/>
      <c r="IO580" s="57"/>
      <c r="IP580" s="57"/>
      <c r="IQ580" s="57"/>
      <c r="IR580" s="57"/>
      <c r="IS580" s="57"/>
      <c r="IT580" s="57"/>
      <c r="IU580" s="57"/>
      <c r="IV580" s="57"/>
      <c r="IW580" s="57"/>
      <c r="IX580" s="57"/>
      <c r="IY580" s="57"/>
      <c r="IZ580" s="57"/>
      <c r="JA580" s="57"/>
      <c r="JB580" s="57"/>
      <c r="JC580" s="57"/>
      <c r="JD580" s="57"/>
      <c r="JE580" s="57"/>
      <c r="JF580" s="57"/>
      <c r="JG580" s="57"/>
      <c r="JH580" s="57"/>
      <c r="JI580" s="57"/>
      <c r="JJ580" s="57"/>
      <c r="JK580" s="57"/>
      <c r="JL580" s="57"/>
      <c r="JM580" s="57"/>
      <c r="JN580" s="57"/>
      <c r="JO580" s="57"/>
      <c r="JP580" s="57"/>
      <c r="JQ580" s="57"/>
      <c r="JR580" s="57"/>
      <c r="JS580" s="57"/>
      <c r="JT580" s="57"/>
      <c r="JU580" s="57"/>
      <c r="JV580" s="57"/>
      <c r="JW580" s="57"/>
      <c r="JX580" s="57"/>
      <c r="JY580" s="57"/>
      <c r="JZ580" s="57"/>
      <c r="KA580" s="57"/>
      <c r="KB580" s="57"/>
      <c r="KC580" s="57"/>
      <c r="KD580" s="57"/>
      <c r="KE580" s="57"/>
      <c r="KF580" s="57"/>
      <c r="KG580" s="57"/>
      <c r="KH580" s="57"/>
      <c r="KI580" s="57"/>
      <c r="KJ580" s="57"/>
      <c r="KK580" s="57"/>
      <c r="KL580" s="57"/>
      <c r="KM580" s="57"/>
      <c r="KN580" s="57"/>
      <c r="KO580" s="57"/>
      <c r="KP580" s="57"/>
      <c r="KQ580" s="57"/>
      <c r="KR580" s="57"/>
      <c r="KS580" s="57"/>
      <c r="KT580" s="57"/>
      <c r="KU580" s="57"/>
      <c r="KV580" s="57"/>
      <c r="KW580" s="57"/>
      <c r="KX580" s="57"/>
      <c r="KY580" s="57"/>
      <c r="KZ580" s="57"/>
      <c r="LA580" s="57"/>
      <c r="LB580" s="57"/>
      <c r="LC580" s="57"/>
      <c r="LD580" s="57"/>
      <c r="LE580" s="57"/>
      <c r="LF580" s="57"/>
      <c r="LG580" s="57"/>
      <c r="LH580" s="57"/>
      <c r="LI580" s="57"/>
      <c r="LJ580" s="57"/>
      <c r="LK580" s="57"/>
      <c r="LL580" s="57"/>
      <c r="LM580" s="57"/>
      <c r="LN580" s="57"/>
      <c r="LO580" s="57"/>
      <c r="LP580" s="57"/>
      <c r="LQ580" s="57"/>
      <c r="LR580" s="57"/>
      <c r="LS580" s="57"/>
      <c r="LT580" s="57"/>
      <c r="LU580" s="57"/>
      <c r="LV580" s="57"/>
      <c r="LW580" s="57"/>
      <c r="LX580" s="57"/>
      <c r="LY580" s="57"/>
      <c r="LZ580" s="57"/>
      <c r="MA580" s="57"/>
      <c r="MB580" s="57"/>
      <c r="MC580" s="57"/>
      <c r="MD580" s="57"/>
      <c r="ME580" s="57"/>
      <c r="MF580" s="57"/>
      <c r="MG580" s="57"/>
      <c r="MH580" s="57"/>
      <c r="MI580" s="57"/>
      <c r="MJ580" s="57"/>
      <c r="MK580" s="57"/>
      <c r="ML580" s="57"/>
      <c r="MM580" s="57"/>
      <c r="MN580" s="57"/>
      <c r="MO580" s="57"/>
      <c r="MP580" s="57"/>
      <c r="MQ580" s="57"/>
      <c r="MR580" s="57"/>
      <c r="MS580" s="57"/>
      <c r="MT580" s="57"/>
      <c r="MU580" s="57"/>
      <c r="MV580" s="57"/>
      <c r="MW580" s="57"/>
      <c r="MX580" s="57"/>
      <c r="MY580" s="57"/>
      <c r="MZ580" s="57"/>
      <c r="NA580" s="57"/>
      <c r="NB580" s="57"/>
      <c r="NC580" s="57"/>
      <c r="ND580" s="57"/>
      <c r="NE580" s="57"/>
      <c r="NF580" s="57"/>
      <c r="NG580" s="57"/>
      <c r="NH580" s="57"/>
      <c r="NI580" s="57"/>
      <c r="NJ580" s="57"/>
      <c r="NK580" s="57"/>
      <c r="NL580" s="57"/>
      <c r="NM580" s="57"/>
      <c r="NN580" s="57"/>
      <c r="NO580" s="57"/>
      <c r="NP580" s="57"/>
      <c r="NQ580" s="57"/>
      <c r="NR580" s="57"/>
      <c r="NS580" s="57"/>
      <c r="NT580" s="57"/>
      <c r="NU580" s="57"/>
      <c r="NV580" s="57"/>
      <c r="NW580" s="57"/>
      <c r="NX580" s="57"/>
      <c r="NY580" s="57"/>
      <c r="NZ580" s="57"/>
      <c r="OA580" s="57"/>
      <c r="OB580" s="57"/>
      <c r="OC580" s="57"/>
      <c r="OD580" s="57"/>
      <c r="OE580" s="57"/>
      <c r="OF580" s="57"/>
      <c r="OG580" s="57"/>
      <c r="OH580" s="57"/>
      <c r="OI580" s="57"/>
      <c r="OJ580" s="57"/>
      <c r="OK580" s="57"/>
      <c r="OL580" s="57"/>
      <c r="OM580" s="57"/>
      <c r="ON580" s="57"/>
      <c r="OO580" s="57"/>
      <c r="OP580" s="57"/>
      <c r="OQ580" s="57"/>
      <c r="OR580" s="57"/>
      <c r="OS580" s="57"/>
      <c r="OT580" s="57"/>
      <c r="OU580" s="57"/>
      <c r="OV580" s="57"/>
      <c r="OW580" s="57"/>
      <c r="OX580" s="57"/>
      <c r="OY580" s="57"/>
      <c r="OZ580" s="57"/>
      <c r="PA580" s="57"/>
      <c r="PB580" s="57"/>
      <c r="PC580" s="57"/>
      <c r="PD580" s="57"/>
      <c r="PE580" s="57"/>
      <c r="PF580" s="57"/>
      <c r="PG580" s="57"/>
      <c r="PH580" s="57"/>
      <c r="PI580" s="57"/>
      <c r="PJ580" s="57"/>
      <c r="PK580" s="57"/>
      <c r="PL580" s="57"/>
      <c r="PM580" s="57"/>
      <c r="PN580" s="57"/>
      <c r="PO580" s="57"/>
      <c r="PP580" s="57"/>
      <c r="PQ580" s="57"/>
      <c r="PR580" s="57"/>
      <c r="PS580" s="57"/>
      <c r="PT580" s="57"/>
      <c r="PU580" s="57"/>
      <c r="PV580" s="57"/>
      <c r="PW580" s="57"/>
      <c r="PX580" s="57"/>
      <c r="PY580" s="57"/>
      <c r="PZ580" s="57"/>
      <c r="QA580" s="57"/>
      <c r="QB580" s="57"/>
      <c r="QC580" s="57"/>
      <c r="QD580" s="57"/>
      <c r="QE580" s="57"/>
      <c r="QF580" s="57"/>
      <c r="QG580" s="57"/>
      <c r="QH580" s="57"/>
      <c r="QI580" s="57"/>
      <c r="QJ580" s="57"/>
      <c r="QK580" s="57"/>
      <c r="QL580" s="57"/>
      <c r="QM580" s="57"/>
      <c r="QN580" s="57"/>
      <c r="QO580" s="57"/>
      <c r="QP580" s="57"/>
      <c r="QQ580" s="57"/>
      <c r="QR580" s="57"/>
      <c r="QS580" s="57"/>
      <c r="QT580" s="57"/>
      <c r="QU580" s="57"/>
      <c r="QV580" s="57"/>
      <c r="QW580" s="57"/>
      <c r="QX580" s="57"/>
      <c r="QY580" s="57"/>
      <c r="QZ580" s="57"/>
      <c r="RA580" s="57"/>
      <c r="RB580" s="57"/>
      <c r="RC580" s="57"/>
      <c r="RD580" s="57"/>
      <c r="RE580" s="57"/>
      <c r="RF580" s="57"/>
      <c r="RG580" s="57"/>
      <c r="RH580" s="57"/>
      <c r="RI580" s="57"/>
      <c r="RJ580" s="57"/>
      <c r="RK580" s="57"/>
      <c r="RL580" s="57"/>
      <c r="RM580" s="57"/>
      <c r="RN580" s="57"/>
      <c r="RO580" s="57"/>
      <c r="RP580" s="57"/>
      <c r="RQ580" s="57"/>
      <c r="RR580" s="57"/>
      <c r="RS580" s="57"/>
      <c r="RT580" s="57"/>
      <c r="RU580" s="57"/>
      <c r="RV580" s="57"/>
      <c r="RW580" s="57"/>
      <c r="RX580" s="57"/>
      <c r="RY580" s="57"/>
      <c r="RZ580" s="57"/>
      <c r="SA580" s="57"/>
      <c r="SB580" s="57"/>
      <c r="SC580" s="57"/>
      <c r="SD580" s="57"/>
      <c r="SE580" s="57"/>
      <c r="SF580" s="57"/>
      <c r="SG580" s="57"/>
      <c r="SH580" s="57"/>
      <c r="SI580" s="57"/>
      <c r="SJ580" s="57"/>
      <c r="SK580" s="57"/>
      <c r="SL580" s="57"/>
      <c r="SM580" s="57"/>
      <c r="SN580" s="57"/>
      <c r="SO580" s="57"/>
      <c r="SP580" s="57"/>
      <c r="SQ580" s="57"/>
      <c r="SR580" s="57"/>
      <c r="SS580" s="57"/>
      <c r="ST580" s="57"/>
      <c r="SU580" s="57"/>
      <c r="SV580" s="57"/>
      <c r="SW580" s="57"/>
      <c r="SX580" s="57"/>
      <c r="SY580" s="57"/>
      <c r="SZ580" s="57"/>
      <c r="TA580" s="57"/>
      <c r="TB580" s="57"/>
      <c r="TC580" s="57"/>
      <c r="TD580" s="57"/>
      <c r="TE580" s="57"/>
      <c r="TF580" s="57"/>
      <c r="TG580" s="57"/>
      <c r="TH580" s="57"/>
      <c r="TI580" s="57"/>
      <c r="TJ580" s="57"/>
      <c r="TK580" s="57"/>
      <c r="TL580" s="57"/>
      <c r="TM580" s="57"/>
      <c r="TN580" s="57"/>
      <c r="TO580" s="57"/>
      <c r="TP580" s="57"/>
      <c r="TQ580" s="57"/>
      <c r="TR580" s="57"/>
      <c r="TS580" s="57"/>
      <c r="TT580" s="57"/>
      <c r="TU580" s="57"/>
      <c r="TV580" s="57"/>
      <c r="TW580" s="57"/>
      <c r="TX580" s="57"/>
      <c r="TY580" s="57"/>
      <c r="TZ580" s="57"/>
      <c r="UA580" s="57"/>
      <c r="UB580" s="57"/>
      <c r="UC580" s="57"/>
      <c r="UD580" s="57"/>
      <c r="UE580" s="57"/>
      <c r="UF580" s="57"/>
      <c r="UG580" s="57"/>
      <c r="UH580" s="57"/>
      <c r="UI580" s="57"/>
      <c r="UJ580" s="57"/>
      <c r="UK580" s="57"/>
      <c r="UL580" s="57"/>
      <c r="UM580" s="57"/>
      <c r="UN580" s="57"/>
      <c r="UO580" s="57"/>
      <c r="UP580" s="57"/>
      <c r="UQ580" s="57"/>
      <c r="UR580" s="57"/>
      <c r="US580" s="57"/>
      <c r="UT580" s="57"/>
      <c r="UU580" s="57"/>
      <c r="UV580" s="57"/>
      <c r="UW580" s="57"/>
      <c r="UX580" s="57"/>
      <c r="UY580" s="57"/>
      <c r="UZ580" s="57"/>
      <c r="VA580" s="57"/>
      <c r="VB580" s="57"/>
      <c r="VC580" s="57"/>
      <c r="VD580" s="57"/>
      <c r="VE580" s="57"/>
      <c r="VF580" s="57"/>
      <c r="VG580" s="57"/>
      <c r="VH580" s="57"/>
      <c r="VI580" s="57"/>
      <c r="VJ580" s="57"/>
      <c r="VK580" s="57"/>
      <c r="VL580" s="57"/>
      <c r="VM580" s="57"/>
      <c r="VN580" s="57"/>
      <c r="VO580" s="57"/>
      <c r="VP580" s="57"/>
      <c r="VQ580" s="57"/>
      <c r="VR580" s="57"/>
      <c r="VS580" s="57"/>
      <c r="VT580" s="57"/>
      <c r="VU580" s="57"/>
      <c r="VV580" s="57"/>
      <c r="VW580" s="57"/>
      <c r="VX580" s="57"/>
      <c r="VY580" s="57"/>
      <c r="VZ580" s="57"/>
      <c r="WA580" s="57"/>
      <c r="WB580" s="57"/>
      <c r="WC580" s="57"/>
      <c r="WD580" s="57"/>
      <c r="WE580" s="57"/>
      <c r="WF580" s="57"/>
      <c r="WG580" s="57"/>
      <c r="WH580" s="57"/>
      <c r="WI580" s="57"/>
      <c r="WJ580" s="57"/>
      <c r="WK580" s="57"/>
      <c r="WL580" s="57"/>
      <c r="WM580" s="57"/>
      <c r="WN580" s="57"/>
      <c r="WO580" s="57"/>
      <c r="WP580" s="57"/>
      <c r="WQ580" s="57"/>
      <c r="WR580" s="57"/>
      <c r="WS580" s="57"/>
      <c r="WT580" s="57"/>
      <c r="WU580" s="57"/>
      <c r="WV580" s="57"/>
      <c r="WW580" s="57"/>
      <c r="WX580" s="57"/>
      <c r="WY580" s="57"/>
      <c r="WZ580" s="57"/>
      <c r="XA580" s="57"/>
      <c r="XB580" s="57"/>
      <c r="XC580" s="57"/>
      <c r="XD580" s="57"/>
      <c r="XE580" s="57"/>
      <c r="XF580" s="57"/>
      <c r="XG580" s="57"/>
      <c r="XH580" s="57"/>
      <c r="XI580" s="57"/>
      <c r="XJ580" s="57"/>
      <c r="XK580" s="57"/>
      <c r="XL580" s="57"/>
      <c r="XM580" s="57"/>
      <c r="XN580" s="57"/>
      <c r="XO580" s="57"/>
      <c r="XP580" s="57"/>
      <c r="XQ580" s="57"/>
      <c r="XR580" s="57"/>
      <c r="XS580" s="57"/>
      <c r="XT580" s="57"/>
      <c r="XU580" s="57"/>
      <c r="XV580" s="57"/>
      <c r="XW580" s="57"/>
    </row>
    <row r="581">
      <c r="AI581" s="57"/>
      <c r="BR581" s="57"/>
      <c r="DA581" s="57"/>
      <c r="EJ581" s="57"/>
      <c r="EK581" s="57"/>
      <c r="EL581" s="57"/>
      <c r="EM581" s="57"/>
      <c r="EN581" s="57"/>
      <c r="EO581" s="57"/>
      <c r="EP581" s="57"/>
      <c r="EQ581" s="57"/>
      <c r="ER581" s="57"/>
      <c r="ES581" s="57"/>
      <c r="ET581" s="57"/>
      <c r="EU581" s="57"/>
      <c r="EV581" s="57"/>
      <c r="EW581" s="57"/>
      <c r="EX581" s="57"/>
      <c r="EY581" s="57"/>
      <c r="EZ581" s="57"/>
      <c r="FA581" s="57"/>
      <c r="FB581" s="57"/>
      <c r="FC581" s="57"/>
      <c r="FD581" s="57"/>
      <c r="FE581" s="57"/>
      <c r="FF581" s="57"/>
      <c r="FG581" s="57"/>
      <c r="FH581" s="57"/>
      <c r="FI581" s="57"/>
      <c r="FJ581" s="57"/>
      <c r="FK581" s="57"/>
      <c r="FL581" s="57"/>
      <c r="FM581" s="57"/>
      <c r="FN581" s="57"/>
      <c r="FO581" s="57"/>
      <c r="FP581" s="57"/>
      <c r="FQ581" s="57"/>
      <c r="FR581" s="57"/>
      <c r="FS581" s="57"/>
      <c r="FT581" s="57"/>
      <c r="FU581" s="57"/>
      <c r="FV581" s="57"/>
      <c r="FW581" s="57"/>
      <c r="FX581" s="57"/>
      <c r="FY581" s="57"/>
      <c r="FZ581" s="57"/>
      <c r="GA581" s="57"/>
      <c r="GB581" s="57"/>
      <c r="GC581" s="57"/>
      <c r="GD581" s="57"/>
      <c r="GE581" s="57"/>
      <c r="GF581" s="57"/>
      <c r="GG581" s="57"/>
      <c r="GH581" s="57"/>
      <c r="GI581" s="57"/>
      <c r="GJ581" s="57"/>
      <c r="GK581" s="57"/>
      <c r="GL581" s="57"/>
      <c r="GM581" s="57"/>
      <c r="GN581" s="57"/>
      <c r="GO581" s="57"/>
      <c r="GP581" s="57"/>
      <c r="GQ581" s="57"/>
      <c r="GR581" s="57"/>
      <c r="GS581" s="57"/>
      <c r="GT581" s="57"/>
      <c r="GU581" s="57"/>
      <c r="GV581" s="57"/>
      <c r="GW581" s="57"/>
      <c r="GX581" s="57"/>
      <c r="GY581" s="57"/>
      <c r="GZ581" s="57"/>
      <c r="HA581" s="57"/>
      <c r="HB581" s="57"/>
      <c r="HC581" s="57"/>
      <c r="HD581" s="57"/>
      <c r="HE581" s="57"/>
      <c r="HF581" s="57"/>
      <c r="HG581" s="57"/>
      <c r="HH581" s="57"/>
      <c r="HI581" s="57"/>
      <c r="HJ581" s="57"/>
      <c r="HK581" s="57"/>
      <c r="HL581" s="57"/>
      <c r="HM581" s="57"/>
      <c r="HN581" s="57"/>
      <c r="HO581" s="57"/>
      <c r="HP581" s="57"/>
      <c r="HQ581" s="57"/>
      <c r="HR581" s="57"/>
      <c r="HS581" s="57"/>
      <c r="HT581" s="57"/>
      <c r="HU581" s="57"/>
      <c r="HV581" s="57"/>
      <c r="HW581" s="57"/>
      <c r="HX581" s="57"/>
      <c r="HY581" s="57"/>
      <c r="HZ581" s="57"/>
      <c r="IA581" s="57"/>
      <c r="IB581" s="57"/>
      <c r="IC581" s="57"/>
      <c r="ID581" s="57"/>
      <c r="IE581" s="57"/>
      <c r="IF581" s="57"/>
      <c r="IG581" s="57"/>
      <c r="IH581" s="57"/>
      <c r="II581" s="57"/>
      <c r="IJ581" s="57"/>
      <c r="IK581" s="57"/>
      <c r="IL581" s="57"/>
      <c r="IM581" s="57"/>
      <c r="IN581" s="57"/>
      <c r="IO581" s="57"/>
      <c r="IP581" s="57"/>
      <c r="IQ581" s="57"/>
      <c r="IR581" s="57"/>
      <c r="IS581" s="57"/>
      <c r="IT581" s="57"/>
      <c r="IU581" s="57"/>
      <c r="IV581" s="57"/>
      <c r="IW581" s="57"/>
      <c r="IX581" s="57"/>
      <c r="IY581" s="57"/>
      <c r="IZ581" s="57"/>
      <c r="JA581" s="57"/>
      <c r="JB581" s="57"/>
      <c r="JC581" s="57"/>
      <c r="JD581" s="57"/>
      <c r="JE581" s="57"/>
      <c r="JF581" s="57"/>
      <c r="JG581" s="57"/>
      <c r="JH581" s="57"/>
      <c r="JI581" s="57"/>
      <c r="JJ581" s="57"/>
      <c r="JK581" s="57"/>
      <c r="JL581" s="57"/>
      <c r="JM581" s="57"/>
      <c r="JN581" s="57"/>
      <c r="JO581" s="57"/>
      <c r="JP581" s="57"/>
      <c r="JQ581" s="57"/>
      <c r="JR581" s="57"/>
      <c r="JS581" s="57"/>
      <c r="JT581" s="57"/>
      <c r="JU581" s="57"/>
      <c r="JV581" s="57"/>
      <c r="JW581" s="57"/>
      <c r="JX581" s="57"/>
      <c r="JY581" s="57"/>
      <c r="JZ581" s="57"/>
      <c r="KA581" s="57"/>
      <c r="KB581" s="57"/>
      <c r="KC581" s="57"/>
      <c r="KD581" s="57"/>
      <c r="KE581" s="57"/>
      <c r="KF581" s="57"/>
      <c r="KG581" s="57"/>
      <c r="KH581" s="57"/>
      <c r="KI581" s="57"/>
      <c r="KJ581" s="57"/>
      <c r="KK581" s="57"/>
      <c r="KL581" s="57"/>
      <c r="KM581" s="57"/>
      <c r="KN581" s="57"/>
      <c r="KO581" s="57"/>
      <c r="KP581" s="57"/>
      <c r="KQ581" s="57"/>
      <c r="KR581" s="57"/>
      <c r="KS581" s="57"/>
      <c r="KT581" s="57"/>
      <c r="KU581" s="57"/>
      <c r="KV581" s="57"/>
      <c r="KW581" s="57"/>
      <c r="KX581" s="57"/>
      <c r="KY581" s="57"/>
      <c r="KZ581" s="57"/>
      <c r="LA581" s="57"/>
      <c r="LB581" s="57"/>
      <c r="LC581" s="57"/>
      <c r="LD581" s="57"/>
      <c r="LE581" s="57"/>
      <c r="LF581" s="57"/>
      <c r="LG581" s="57"/>
      <c r="LH581" s="57"/>
      <c r="LI581" s="57"/>
      <c r="LJ581" s="57"/>
      <c r="LK581" s="57"/>
      <c r="LL581" s="57"/>
      <c r="LM581" s="57"/>
      <c r="LN581" s="57"/>
      <c r="LO581" s="57"/>
      <c r="LP581" s="57"/>
      <c r="LQ581" s="57"/>
      <c r="LR581" s="57"/>
      <c r="LS581" s="57"/>
      <c r="LT581" s="57"/>
      <c r="LU581" s="57"/>
      <c r="LV581" s="57"/>
      <c r="LW581" s="57"/>
      <c r="LX581" s="57"/>
      <c r="LY581" s="57"/>
      <c r="LZ581" s="57"/>
      <c r="MA581" s="57"/>
      <c r="MB581" s="57"/>
      <c r="MC581" s="57"/>
      <c r="MD581" s="57"/>
      <c r="ME581" s="57"/>
      <c r="MF581" s="57"/>
      <c r="MG581" s="57"/>
      <c r="MH581" s="57"/>
      <c r="MI581" s="57"/>
      <c r="MJ581" s="57"/>
      <c r="MK581" s="57"/>
      <c r="ML581" s="57"/>
      <c r="MM581" s="57"/>
      <c r="MN581" s="57"/>
      <c r="MO581" s="57"/>
      <c r="MP581" s="57"/>
      <c r="MQ581" s="57"/>
      <c r="MR581" s="57"/>
      <c r="MS581" s="57"/>
      <c r="MT581" s="57"/>
      <c r="MU581" s="57"/>
      <c r="MV581" s="57"/>
      <c r="MW581" s="57"/>
      <c r="MX581" s="57"/>
      <c r="MY581" s="57"/>
      <c r="MZ581" s="57"/>
      <c r="NA581" s="57"/>
      <c r="NB581" s="57"/>
      <c r="NC581" s="57"/>
      <c r="ND581" s="57"/>
      <c r="NE581" s="57"/>
      <c r="NF581" s="57"/>
      <c r="NG581" s="57"/>
      <c r="NH581" s="57"/>
      <c r="NI581" s="57"/>
      <c r="NJ581" s="57"/>
      <c r="NK581" s="57"/>
      <c r="NL581" s="57"/>
      <c r="NM581" s="57"/>
      <c r="NN581" s="57"/>
      <c r="NO581" s="57"/>
      <c r="NP581" s="57"/>
      <c r="NQ581" s="57"/>
      <c r="NR581" s="57"/>
      <c r="NS581" s="57"/>
      <c r="NT581" s="57"/>
      <c r="NU581" s="57"/>
      <c r="NV581" s="57"/>
      <c r="NW581" s="57"/>
      <c r="NX581" s="57"/>
      <c r="NY581" s="57"/>
      <c r="NZ581" s="57"/>
      <c r="OA581" s="57"/>
      <c r="OB581" s="57"/>
      <c r="OC581" s="57"/>
      <c r="OD581" s="57"/>
      <c r="OE581" s="57"/>
      <c r="OF581" s="57"/>
      <c r="OG581" s="57"/>
      <c r="OH581" s="57"/>
      <c r="OI581" s="57"/>
      <c r="OJ581" s="57"/>
      <c r="OK581" s="57"/>
      <c r="OL581" s="57"/>
      <c r="OM581" s="57"/>
      <c r="ON581" s="57"/>
      <c r="OO581" s="57"/>
      <c r="OP581" s="57"/>
      <c r="OQ581" s="57"/>
      <c r="OR581" s="57"/>
      <c r="OS581" s="57"/>
      <c r="OT581" s="57"/>
      <c r="OU581" s="57"/>
      <c r="OV581" s="57"/>
      <c r="OW581" s="57"/>
      <c r="OX581" s="57"/>
      <c r="OY581" s="57"/>
      <c r="OZ581" s="57"/>
      <c r="PA581" s="57"/>
      <c r="PB581" s="57"/>
      <c r="PC581" s="57"/>
      <c r="PD581" s="57"/>
      <c r="PE581" s="57"/>
      <c r="PF581" s="57"/>
      <c r="PG581" s="57"/>
      <c r="PH581" s="57"/>
      <c r="PI581" s="57"/>
      <c r="PJ581" s="57"/>
      <c r="PK581" s="57"/>
      <c r="PL581" s="57"/>
      <c r="PM581" s="57"/>
      <c r="PN581" s="57"/>
      <c r="PO581" s="57"/>
      <c r="PP581" s="57"/>
      <c r="PQ581" s="57"/>
      <c r="PR581" s="57"/>
      <c r="PS581" s="57"/>
      <c r="PT581" s="57"/>
      <c r="PU581" s="57"/>
      <c r="PV581" s="57"/>
      <c r="PW581" s="57"/>
      <c r="PX581" s="57"/>
      <c r="PY581" s="57"/>
      <c r="PZ581" s="57"/>
      <c r="QA581" s="57"/>
      <c r="QB581" s="57"/>
      <c r="QC581" s="57"/>
      <c r="QD581" s="57"/>
      <c r="QE581" s="57"/>
      <c r="QF581" s="57"/>
      <c r="QG581" s="57"/>
      <c r="QH581" s="57"/>
      <c r="QI581" s="57"/>
      <c r="QJ581" s="57"/>
      <c r="QK581" s="57"/>
      <c r="QL581" s="57"/>
      <c r="QM581" s="57"/>
      <c r="QN581" s="57"/>
      <c r="QO581" s="57"/>
      <c r="QP581" s="57"/>
      <c r="QQ581" s="57"/>
      <c r="QR581" s="57"/>
      <c r="QS581" s="57"/>
      <c r="QT581" s="57"/>
      <c r="QU581" s="57"/>
      <c r="QV581" s="57"/>
      <c r="QW581" s="57"/>
      <c r="QX581" s="57"/>
      <c r="QY581" s="57"/>
      <c r="QZ581" s="57"/>
      <c r="RA581" s="57"/>
      <c r="RB581" s="57"/>
      <c r="RC581" s="57"/>
      <c r="RD581" s="57"/>
      <c r="RE581" s="57"/>
      <c r="RF581" s="57"/>
      <c r="RG581" s="57"/>
      <c r="RH581" s="57"/>
      <c r="RI581" s="57"/>
      <c r="RJ581" s="57"/>
      <c r="RK581" s="57"/>
      <c r="RL581" s="57"/>
      <c r="RM581" s="57"/>
      <c r="RN581" s="57"/>
      <c r="RO581" s="57"/>
      <c r="RP581" s="57"/>
      <c r="RQ581" s="57"/>
      <c r="RR581" s="57"/>
      <c r="RS581" s="57"/>
      <c r="RT581" s="57"/>
      <c r="RU581" s="57"/>
      <c r="RV581" s="57"/>
      <c r="RW581" s="57"/>
      <c r="RX581" s="57"/>
      <c r="RY581" s="57"/>
      <c r="RZ581" s="57"/>
      <c r="SA581" s="57"/>
      <c r="SB581" s="57"/>
      <c r="SC581" s="57"/>
      <c r="SD581" s="57"/>
      <c r="SE581" s="57"/>
      <c r="SF581" s="57"/>
      <c r="SG581" s="57"/>
      <c r="SH581" s="57"/>
      <c r="SI581" s="57"/>
      <c r="SJ581" s="57"/>
      <c r="SK581" s="57"/>
      <c r="SL581" s="57"/>
      <c r="SM581" s="57"/>
      <c r="SN581" s="57"/>
      <c r="SO581" s="57"/>
      <c r="SP581" s="57"/>
      <c r="SQ581" s="57"/>
      <c r="SR581" s="57"/>
      <c r="SS581" s="57"/>
      <c r="ST581" s="57"/>
      <c r="SU581" s="57"/>
      <c r="SV581" s="57"/>
      <c r="SW581" s="57"/>
      <c r="SX581" s="57"/>
      <c r="SY581" s="57"/>
      <c r="SZ581" s="57"/>
      <c r="TA581" s="57"/>
      <c r="TB581" s="57"/>
      <c r="TC581" s="57"/>
      <c r="TD581" s="57"/>
      <c r="TE581" s="57"/>
      <c r="TF581" s="57"/>
      <c r="TG581" s="57"/>
      <c r="TH581" s="57"/>
      <c r="TI581" s="57"/>
      <c r="TJ581" s="57"/>
      <c r="TK581" s="57"/>
      <c r="TL581" s="57"/>
      <c r="TM581" s="57"/>
      <c r="TN581" s="57"/>
      <c r="TO581" s="57"/>
      <c r="TP581" s="57"/>
      <c r="TQ581" s="57"/>
      <c r="TR581" s="57"/>
      <c r="TS581" s="57"/>
      <c r="TT581" s="57"/>
      <c r="TU581" s="57"/>
      <c r="TV581" s="57"/>
      <c r="TW581" s="57"/>
      <c r="TX581" s="57"/>
      <c r="TY581" s="57"/>
      <c r="TZ581" s="57"/>
      <c r="UA581" s="57"/>
      <c r="UB581" s="57"/>
      <c r="UC581" s="57"/>
      <c r="UD581" s="57"/>
      <c r="UE581" s="57"/>
      <c r="UF581" s="57"/>
      <c r="UG581" s="57"/>
      <c r="UH581" s="57"/>
      <c r="UI581" s="57"/>
      <c r="UJ581" s="57"/>
      <c r="UK581" s="57"/>
      <c r="UL581" s="57"/>
      <c r="UM581" s="57"/>
      <c r="UN581" s="57"/>
      <c r="UO581" s="57"/>
      <c r="UP581" s="57"/>
      <c r="UQ581" s="57"/>
      <c r="UR581" s="57"/>
      <c r="US581" s="57"/>
      <c r="UT581" s="57"/>
      <c r="UU581" s="57"/>
      <c r="UV581" s="57"/>
      <c r="UW581" s="57"/>
      <c r="UX581" s="57"/>
      <c r="UY581" s="57"/>
      <c r="UZ581" s="57"/>
      <c r="VA581" s="57"/>
      <c r="VB581" s="57"/>
      <c r="VC581" s="57"/>
      <c r="VD581" s="57"/>
      <c r="VE581" s="57"/>
      <c r="VF581" s="57"/>
      <c r="VG581" s="57"/>
      <c r="VH581" s="57"/>
      <c r="VI581" s="57"/>
      <c r="VJ581" s="57"/>
      <c r="VK581" s="57"/>
      <c r="VL581" s="57"/>
      <c r="VM581" s="57"/>
      <c r="VN581" s="57"/>
      <c r="VO581" s="57"/>
      <c r="VP581" s="57"/>
      <c r="VQ581" s="57"/>
      <c r="VR581" s="57"/>
      <c r="VS581" s="57"/>
      <c r="VT581" s="57"/>
      <c r="VU581" s="57"/>
      <c r="VV581" s="57"/>
      <c r="VW581" s="57"/>
      <c r="VX581" s="57"/>
      <c r="VY581" s="57"/>
      <c r="VZ581" s="57"/>
      <c r="WA581" s="57"/>
      <c r="WB581" s="57"/>
      <c r="WC581" s="57"/>
      <c r="WD581" s="57"/>
      <c r="WE581" s="57"/>
      <c r="WF581" s="57"/>
      <c r="WG581" s="57"/>
      <c r="WH581" s="57"/>
      <c r="WI581" s="57"/>
      <c r="WJ581" s="57"/>
      <c r="WK581" s="57"/>
      <c r="WL581" s="57"/>
      <c r="WM581" s="57"/>
      <c r="WN581" s="57"/>
      <c r="WO581" s="57"/>
      <c r="WP581" s="57"/>
      <c r="WQ581" s="57"/>
      <c r="WR581" s="57"/>
      <c r="WS581" s="57"/>
      <c r="WT581" s="57"/>
      <c r="WU581" s="57"/>
      <c r="WV581" s="57"/>
      <c r="WW581" s="57"/>
      <c r="WX581" s="57"/>
      <c r="WY581" s="57"/>
      <c r="WZ581" s="57"/>
      <c r="XA581" s="57"/>
      <c r="XB581" s="57"/>
      <c r="XC581" s="57"/>
      <c r="XD581" s="57"/>
      <c r="XE581" s="57"/>
      <c r="XF581" s="57"/>
      <c r="XG581" s="57"/>
      <c r="XH581" s="57"/>
      <c r="XI581" s="57"/>
      <c r="XJ581" s="57"/>
      <c r="XK581" s="57"/>
      <c r="XL581" s="57"/>
      <c r="XM581" s="57"/>
      <c r="XN581" s="57"/>
      <c r="XO581" s="57"/>
      <c r="XP581" s="57"/>
      <c r="XQ581" s="57"/>
      <c r="XR581" s="57"/>
      <c r="XS581" s="57"/>
      <c r="XT581" s="57"/>
      <c r="XU581" s="57"/>
      <c r="XV581" s="57"/>
      <c r="XW581" s="57"/>
    </row>
    <row r="582">
      <c r="AI582" s="57"/>
      <c r="BR582" s="57"/>
      <c r="DA582" s="57"/>
      <c r="EJ582" s="57"/>
      <c r="EK582" s="57"/>
      <c r="EL582" s="57"/>
      <c r="EM582" s="57"/>
      <c r="EN582" s="57"/>
      <c r="EO582" s="57"/>
      <c r="EP582" s="57"/>
      <c r="EQ582" s="57"/>
      <c r="ER582" s="57"/>
      <c r="ES582" s="57"/>
      <c r="ET582" s="57"/>
      <c r="EU582" s="57"/>
      <c r="EV582" s="57"/>
      <c r="EW582" s="57"/>
      <c r="EX582" s="57"/>
      <c r="EY582" s="57"/>
      <c r="EZ582" s="57"/>
      <c r="FA582" s="57"/>
      <c r="FB582" s="57"/>
      <c r="FC582" s="57"/>
      <c r="FD582" s="57"/>
      <c r="FE582" s="57"/>
      <c r="FF582" s="57"/>
      <c r="FG582" s="57"/>
      <c r="FH582" s="57"/>
      <c r="FI582" s="57"/>
      <c r="FJ582" s="57"/>
      <c r="FK582" s="57"/>
      <c r="FL582" s="57"/>
      <c r="FM582" s="57"/>
      <c r="FN582" s="57"/>
      <c r="FO582" s="57"/>
      <c r="FP582" s="57"/>
      <c r="FQ582" s="57"/>
      <c r="FR582" s="57"/>
      <c r="FS582" s="57"/>
      <c r="FT582" s="57"/>
      <c r="FU582" s="57"/>
      <c r="FV582" s="57"/>
      <c r="FW582" s="57"/>
      <c r="FX582" s="57"/>
      <c r="FY582" s="57"/>
      <c r="FZ582" s="57"/>
      <c r="GA582" s="57"/>
      <c r="GB582" s="57"/>
      <c r="GC582" s="57"/>
      <c r="GD582" s="57"/>
      <c r="GE582" s="57"/>
      <c r="GF582" s="57"/>
      <c r="GG582" s="57"/>
      <c r="GH582" s="57"/>
      <c r="GI582" s="57"/>
      <c r="GJ582" s="57"/>
      <c r="GK582" s="57"/>
      <c r="GL582" s="57"/>
      <c r="GM582" s="57"/>
      <c r="GN582" s="57"/>
      <c r="GO582" s="57"/>
      <c r="GP582" s="57"/>
      <c r="GQ582" s="57"/>
      <c r="GR582" s="57"/>
      <c r="GS582" s="57"/>
      <c r="GT582" s="57"/>
      <c r="GU582" s="57"/>
      <c r="GV582" s="57"/>
      <c r="GW582" s="57"/>
      <c r="GX582" s="57"/>
      <c r="GY582" s="57"/>
      <c r="GZ582" s="57"/>
      <c r="HA582" s="57"/>
      <c r="HB582" s="57"/>
      <c r="HC582" s="57"/>
      <c r="HD582" s="57"/>
      <c r="HE582" s="57"/>
      <c r="HF582" s="57"/>
      <c r="HG582" s="57"/>
      <c r="HH582" s="57"/>
      <c r="HI582" s="57"/>
      <c r="HJ582" s="57"/>
      <c r="HK582" s="57"/>
      <c r="HL582" s="57"/>
      <c r="HM582" s="57"/>
      <c r="HN582" s="57"/>
      <c r="HO582" s="57"/>
      <c r="HP582" s="57"/>
      <c r="HQ582" s="57"/>
      <c r="HR582" s="57"/>
      <c r="HS582" s="57"/>
      <c r="HT582" s="57"/>
      <c r="HU582" s="57"/>
      <c r="HV582" s="57"/>
      <c r="HW582" s="57"/>
      <c r="HX582" s="57"/>
      <c r="HY582" s="57"/>
      <c r="HZ582" s="57"/>
      <c r="IA582" s="57"/>
      <c r="IB582" s="57"/>
      <c r="IC582" s="57"/>
      <c r="ID582" s="57"/>
      <c r="IE582" s="57"/>
      <c r="IF582" s="57"/>
      <c r="IG582" s="57"/>
      <c r="IH582" s="57"/>
      <c r="II582" s="57"/>
      <c r="IJ582" s="57"/>
      <c r="IK582" s="57"/>
      <c r="IL582" s="57"/>
      <c r="IM582" s="57"/>
      <c r="IN582" s="57"/>
      <c r="IO582" s="57"/>
      <c r="IP582" s="57"/>
      <c r="IQ582" s="57"/>
      <c r="IR582" s="57"/>
      <c r="IS582" s="57"/>
      <c r="IT582" s="57"/>
      <c r="IU582" s="57"/>
      <c r="IV582" s="57"/>
      <c r="IW582" s="57"/>
      <c r="IX582" s="57"/>
      <c r="IY582" s="57"/>
      <c r="IZ582" s="57"/>
      <c r="JA582" s="57"/>
      <c r="JB582" s="57"/>
      <c r="JC582" s="57"/>
      <c r="JD582" s="57"/>
      <c r="JE582" s="57"/>
      <c r="JF582" s="57"/>
      <c r="JG582" s="57"/>
      <c r="JH582" s="57"/>
      <c r="JI582" s="57"/>
      <c r="JJ582" s="57"/>
      <c r="JK582" s="57"/>
      <c r="JL582" s="57"/>
      <c r="JM582" s="57"/>
      <c r="JN582" s="57"/>
      <c r="JO582" s="57"/>
      <c r="JP582" s="57"/>
      <c r="JQ582" s="57"/>
      <c r="JR582" s="57"/>
      <c r="JS582" s="57"/>
      <c r="JT582" s="57"/>
      <c r="JU582" s="57"/>
      <c r="JV582" s="57"/>
      <c r="JW582" s="57"/>
      <c r="JX582" s="57"/>
      <c r="JY582" s="57"/>
      <c r="JZ582" s="57"/>
      <c r="KA582" s="57"/>
      <c r="KB582" s="57"/>
      <c r="KC582" s="57"/>
      <c r="KD582" s="57"/>
      <c r="KE582" s="57"/>
      <c r="KF582" s="57"/>
      <c r="KG582" s="57"/>
      <c r="KH582" s="57"/>
      <c r="KI582" s="57"/>
      <c r="KJ582" s="57"/>
      <c r="KK582" s="57"/>
      <c r="KL582" s="57"/>
      <c r="KM582" s="57"/>
      <c r="KN582" s="57"/>
      <c r="KO582" s="57"/>
      <c r="KP582" s="57"/>
      <c r="KQ582" s="57"/>
      <c r="KR582" s="57"/>
      <c r="KS582" s="57"/>
      <c r="KT582" s="57"/>
      <c r="KU582" s="57"/>
      <c r="KV582" s="57"/>
      <c r="KW582" s="57"/>
      <c r="KX582" s="57"/>
      <c r="KY582" s="57"/>
      <c r="KZ582" s="57"/>
      <c r="LA582" s="57"/>
      <c r="LB582" s="57"/>
      <c r="LC582" s="57"/>
      <c r="LD582" s="57"/>
      <c r="LE582" s="57"/>
      <c r="LF582" s="57"/>
      <c r="LG582" s="57"/>
      <c r="LH582" s="57"/>
      <c r="LI582" s="57"/>
      <c r="LJ582" s="57"/>
      <c r="LK582" s="57"/>
      <c r="LL582" s="57"/>
      <c r="LM582" s="57"/>
      <c r="LN582" s="57"/>
      <c r="LO582" s="57"/>
      <c r="LP582" s="57"/>
      <c r="LQ582" s="57"/>
      <c r="LR582" s="57"/>
      <c r="LS582" s="57"/>
      <c r="LT582" s="57"/>
      <c r="LU582" s="57"/>
      <c r="LV582" s="57"/>
      <c r="LW582" s="57"/>
      <c r="LX582" s="57"/>
      <c r="LY582" s="57"/>
      <c r="LZ582" s="57"/>
      <c r="MA582" s="57"/>
      <c r="MB582" s="57"/>
      <c r="MC582" s="57"/>
      <c r="MD582" s="57"/>
      <c r="ME582" s="57"/>
      <c r="MF582" s="57"/>
      <c r="MG582" s="57"/>
      <c r="MH582" s="57"/>
      <c r="MI582" s="57"/>
      <c r="MJ582" s="57"/>
      <c r="MK582" s="57"/>
      <c r="ML582" s="57"/>
      <c r="MM582" s="57"/>
      <c r="MN582" s="57"/>
      <c r="MO582" s="57"/>
      <c r="MP582" s="57"/>
      <c r="MQ582" s="57"/>
      <c r="MR582" s="57"/>
      <c r="MS582" s="57"/>
      <c r="MT582" s="57"/>
      <c r="MU582" s="57"/>
      <c r="MV582" s="57"/>
      <c r="MW582" s="57"/>
      <c r="MX582" s="57"/>
      <c r="MY582" s="57"/>
      <c r="MZ582" s="57"/>
      <c r="NA582" s="57"/>
      <c r="NB582" s="57"/>
      <c r="NC582" s="57"/>
      <c r="ND582" s="57"/>
      <c r="NE582" s="57"/>
      <c r="NF582" s="57"/>
      <c r="NG582" s="57"/>
      <c r="NH582" s="57"/>
      <c r="NI582" s="57"/>
      <c r="NJ582" s="57"/>
      <c r="NK582" s="57"/>
      <c r="NL582" s="57"/>
      <c r="NM582" s="57"/>
      <c r="NN582" s="57"/>
      <c r="NO582" s="57"/>
      <c r="NP582" s="57"/>
      <c r="NQ582" s="57"/>
      <c r="NR582" s="57"/>
      <c r="NS582" s="57"/>
      <c r="NT582" s="57"/>
      <c r="NU582" s="57"/>
      <c r="NV582" s="57"/>
      <c r="NW582" s="57"/>
      <c r="NX582" s="57"/>
      <c r="NY582" s="57"/>
      <c r="NZ582" s="57"/>
      <c r="OA582" s="57"/>
      <c r="OB582" s="57"/>
      <c r="OC582" s="57"/>
      <c r="OD582" s="57"/>
      <c r="OE582" s="57"/>
      <c r="OF582" s="57"/>
      <c r="OG582" s="57"/>
      <c r="OH582" s="57"/>
      <c r="OI582" s="57"/>
      <c r="OJ582" s="57"/>
      <c r="OK582" s="57"/>
      <c r="OL582" s="57"/>
      <c r="OM582" s="57"/>
      <c r="ON582" s="57"/>
      <c r="OO582" s="57"/>
      <c r="OP582" s="57"/>
      <c r="OQ582" s="57"/>
      <c r="OR582" s="57"/>
      <c r="OS582" s="57"/>
      <c r="OT582" s="57"/>
      <c r="OU582" s="57"/>
      <c r="OV582" s="57"/>
      <c r="OW582" s="57"/>
      <c r="OX582" s="57"/>
      <c r="OY582" s="57"/>
      <c r="OZ582" s="57"/>
      <c r="PA582" s="57"/>
      <c r="PB582" s="57"/>
      <c r="PC582" s="57"/>
      <c r="PD582" s="57"/>
      <c r="PE582" s="57"/>
      <c r="PF582" s="57"/>
      <c r="PG582" s="57"/>
      <c r="PH582" s="57"/>
      <c r="PI582" s="57"/>
      <c r="PJ582" s="57"/>
      <c r="PK582" s="57"/>
      <c r="PL582" s="57"/>
      <c r="PM582" s="57"/>
      <c r="PN582" s="57"/>
      <c r="PO582" s="57"/>
      <c r="PP582" s="57"/>
      <c r="PQ582" s="57"/>
      <c r="PR582" s="57"/>
      <c r="PS582" s="57"/>
      <c r="PT582" s="57"/>
      <c r="PU582" s="57"/>
      <c r="PV582" s="57"/>
      <c r="PW582" s="57"/>
      <c r="PX582" s="57"/>
      <c r="PY582" s="57"/>
      <c r="PZ582" s="57"/>
      <c r="QA582" s="57"/>
      <c r="QB582" s="57"/>
      <c r="QC582" s="57"/>
      <c r="QD582" s="57"/>
      <c r="QE582" s="57"/>
      <c r="QF582" s="57"/>
      <c r="QG582" s="57"/>
      <c r="QH582" s="57"/>
      <c r="QI582" s="57"/>
      <c r="QJ582" s="57"/>
      <c r="QK582" s="57"/>
      <c r="QL582" s="57"/>
      <c r="QM582" s="57"/>
      <c r="QN582" s="57"/>
      <c r="QO582" s="57"/>
      <c r="QP582" s="57"/>
      <c r="QQ582" s="57"/>
      <c r="QR582" s="57"/>
      <c r="QS582" s="57"/>
      <c r="QT582" s="57"/>
      <c r="QU582" s="57"/>
      <c r="QV582" s="57"/>
      <c r="QW582" s="57"/>
      <c r="QX582" s="57"/>
      <c r="QY582" s="57"/>
      <c r="QZ582" s="57"/>
      <c r="RA582" s="57"/>
      <c r="RB582" s="57"/>
      <c r="RC582" s="57"/>
      <c r="RD582" s="57"/>
      <c r="RE582" s="57"/>
      <c r="RF582" s="57"/>
      <c r="RG582" s="57"/>
      <c r="RH582" s="57"/>
      <c r="RI582" s="57"/>
      <c r="RJ582" s="57"/>
      <c r="RK582" s="57"/>
      <c r="RL582" s="57"/>
      <c r="RM582" s="57"/>
      <c r="RN582" s="57"/>
      <c r="RO582" s="57"/>
      <c r="RP582" s="57"/>
      <c r="RQ582" s="57"/>
      <c r="RR582" s="57"/>
      <c r="RS582" s="57"/>
      <c r="RT582" s="57"/>
      <c r="RU582" s="57"/>
      <c r="RV582" s="57"/>
      <c r="RW582" s="57"/>
      <c r="RX582" s="57"/>
      <c r="RY582" s="57"/>
      <c r="RZ582" s="57"/>
      <c r="SA582" s="57"/>
      <c r="SB582" s="57"/>
      <c r="SC582" s="57"/>
      <c r="SD582" s="57"/>
      <c r="SE582" s="57"/>
      <c r="SF582" s="57"/>
      <c r="SG582" s="57"/>
      <c r="SH582" s="57"/>
      <c r="SI582" s="57"/>
      <c r="SJ582" s="57"/>
      <c r="SK582" s="57"/>
      <c r="SL582" s="57"/>
      <c r="SM582" s="57"/>
      <c r="SN582" s="57"/>
      <c r="SO582" s="57"/>
      <c r="SP582" s="57"/>
      <c r="SQ582" s="57"/>
      <c r="SR582" s="57"/>
      <c r="SS582" s="57"/>
      <c r="ST582" s="57"/>
      <c r="SU582" s="57"/>
      <c r="SV582" s="57"/>
      <c r="SW582" s="57"/>
      <c r="SX582" s="57"/>
      <c r="SY582" s="57"/>
      <c r="SZ582" s="57"/>
      <c r="TA582" s="57"/>
      <c r="TB582" s="57"/>
      <c r="TC582" s="57"/>
      <c r="TD582" s="57"/>
      <c r="TE582" s="57"/>
      <c r="TF582" s="57"/>
      <c r="TG582" s="57"/>
      <c r="TH582" s="57"/>
      <c r="TI582" s="57"/>
      <c r="TJ582" s="57"/>
      <c r="TK582" s="57"/>
      <c r="TL582" s="57"/>
      <c r="TM582" s="57"/>
      <c r="TN582" s="57"/>
      <c r="TO582" s="57"/>
      <c r="TP582" s="57"/>
      <c r="TQ582" s="57"/>
      <c r="TR582" s="57"/>
      <c r="TS582" s="57"/>
      <c r="TT582" s="57"/>
      <c r="TU582" s="57"/>
      <c r="TV582" s="57"/>
      <c r="TW582" s="57"/>
      <c r="TX582" s="57"/>
      <c r="TY582" s="57"/>
      <c r="TZ582" s="57"/>
      <c r="UA582" s="57"/>
      <c r="UB582" s="57"/>
      <c r="UC582" s="57"/>
      <c r="UD582" s="57"/>
      <c r="UE582" s="57"/>
      <c r="UF582" s="57"/>
      <c r="UG582" s="57"/>
      <c r="UH582" s="57"/>
      <c r="UI582" s="57"/>
      <c r="UJ582" s="57"/>
      <c r="UK582" s="57"/>
      <c r="UL582" s="57"/>
      <c r="UM582" s="57"/>
      <c r="UN582" s="57"/>
      <c r="UO582" s="57"/>
      <c r="UP582" s="57"/>
      <c r="UQ582" s="57"/>
      <c r="UR582" s="57"/>
      <c r="US582" s="57"/>
      <c r="UT582" s="57"/>
      <c r="UU582" s="57"/>
      <c r="UV582" s="57"/>
      <c r="UW582" s="57"/>
      <c r="UX582" s="57"/>
      <c r="UY582" s="57"/>
      <c r="UZ582" s="57"/>
      <c r="VA582" s="57"/>
      <c r="VB582" s="57"/>
      <c r="VC582" s="57"/>
      <c r="VD582" s="57"/>
      <c r="VE582" s="57"/>
      <c r="VF582" s="57"/>
      <c r="VG582" s="57"/>
      <c r="VH582" s="57"/>
      <c r="VI582" s="57"/>
      <c r="VJ582" s="57"/>
      <c r="VK582" s="57"/>
      <c r="VL582" s="57"/>
      <c r="VM582" s="57"/>
      <c r="VN582" s="57"/>
      <c r="VO582" s="57"/>
      <c r="VP582" s="57"/>
      <c r="VQ582" s="57"/>
      <c r="VR582" s="57"/>
      <c r="VS582" s="57"/>
      <c r="VT582" s="57"/>
      <c r="VU582" s="57"/>
      <c r="VV582" s="57"/>
      <c r="VW582" s="57"/>
      <c r="VX582" s="57"/>
      <c r="VY582" s="57"/>
      <c r="VZ582" s="57"/>
      <c r="WA582" s="57"/>
      <c r="WB582" s="57"/>
      <c r="WC582" s="57"/>
      <c r="WD582" s="57"/>
      <c r="WE582" s="57"/>
      <c r="WF582" s="57"/>
      <c r="WG582" s="57"/>
      <c r="WH582" s="57"/>
      <c r="WI582" s="57"/>
      <c r="WJ582" s="57"/>
      <c r="WK582" s="57"/>
      <c r="WL582" s="57"/>
      <c r="WM582" s="57"/>
      <c r="WN582" s="57"/>
      <c r="WO582" s="57"/>
      <c r="WP582" s="57"/>
      <c r="WQ582" s="57"/>
      <c r="WR582" s="57"/>
      <c r="WS582" s="57"/>
      <c r="WT582" s="57"/>
      <c r="WU582" s="57"/>
      <c r="WV582" s="57"/>
      <c r="WW582" s="57"/>
      <c r="WX582" s="57"/>
      <c r="WY582" s="57"/>
      <c r="WZ582" s="57"/>
      <c r="XA582" s="57"/>
      <c r="XB582" s="57"/>
      <c r="XC582" s="57"/>
      <c r="XD582" s="57"/>
      <c r="XE582" s="57"/>
      <c r="XF582" s="57"/>
      <c r="XG582" s="57"/>
      <c r="XH582" s="57"/>
      <c r="XI582" s="57"/>
      <c r="XJ582" s="57"/>
      <c r="XK582" s="57"/>
      <c r="XL582" s="57"/>
      <c r="XM582" s="57"/>
      <c r="XN582" s="57"/>
      <c r="XO582" s="57"/>
      <c r="XP582" s="57"/>
      <c r="XQ582" s="57"/>
      <c r="XR582" s="57"/>
      <c r="XS582" s="57"/>
      <c r="XT582" s="57"/>
      <c r="XU582" s="57"/>
      <c r="XV582" s="57"/>
      <c r="XW582" s="57"/>
    </row>
    <row r="583">
      <c r="AI583" s="57"/>
      <c r="BR583" s="57"/>
      <c r="DA583" s="57"/>
      <c r="EJ583" s="57"/>
      <c r="EK583" s="57"/>
      <c r="EL583" s="57"/>
      <c r="EM583" s="57"/>
      <c r="EN583" s="57"/>
      <c r="EO583" s="57"/>
      <c r="EP583" s="57"/>
      <c r="EQ583" s="57"/>
      <c r="ER583" s="57"/>
      <c r="ES583" s="57"/>
      <c r="ET583" s="57"/>
      <c r="EU583" s="57"/>
      <c r="EV583" s="57"/>
      <c r="EW583" s="57"/>
      <c r="EX583" s="57"/>
      <c r="EY583" s="57"/>
      <c r="EZ583" s="57"/>
      <c r="FA583" s="57"/>
      <c r="FB583" s="57"/>
      <c r="FC583" s="57"/>
      <c r="FD583" s="57"/>
      <c r="FE583" s="57"/>
      <c r="FF583" s="57"/>
      <c r="FG583" s="57"/>
      <c r="FH583" s="57"/>
      <c r="FI583" s="57"/>
      <c r="FJ583" s="57"/>
      <c r="FK583" s="57"/>
      <c r="FL583" s="57"/>
      <c r="FM583" s="57"/>
      <c r="FN583" s="57"/>
      <c r="FO583" s="57"/>
      <c r="FP583" s="57"/>
      <c r="FQ583" s="57"/>
      <c r="FR583" s="57"/>
      <c r="FS583" s="57"/>
      <c r="FT583" s="57"/>
      <c r="FU583" s="57"/>
      <c r="FV583" s="57"/>
      <c r="FW583" s="57"/>
      <c r="FX583" s="57"/>
      <c r="FY583" s="57"/>
      <c r="FZ583" s="57"/>
      <c r="GA583" s="57"/>
      <c r="GB583" s="57"/>
      <c r="GC583" s="57"/>
      <c r="GD583" s="57"/>
      <c r="GE583" s="57"/>
      <c r="GF583" s="57"/>
      <c r="GG583" s="57"/>
      <c r="GH583" s="57"/>
      <c r="GI583" s="57"/>
      <c r="GJ583" s="57"/>
      <c r="GK583" s="57"/>
      <c r="GL583" s="57"/>
      <c r="GM583" s="57"/>
      <c r="GN583" s="57"/>
      <c r="GO583" s="57"/>
      <c r="GP583" s="57"/>
      <c r="GQ583" s="57"/>
      <c r="GR583" s="57"/>
      <c r="GS583" s="57"/>
      <c r="GT583" s="57"/>
      <c r="GU583" s="57"/>
      <c r="GV583" s="57"/>
      <c r="GW583" s="57"/>
      <c r="GX583" s="57"/>
      <c r="GY583" s="57"/>
      <c r="GZ583" s="57"/>
      <c r="HA583" s="57"/>
      <c r="HB583" s="57"/>
      <c r="HC583" s="57"/>
      <c r="HD583" s="57"/>
      <c r="HE583" s="57"/>
      <c r="HF583" s="57"/>
      <c r="HG583" s="57"/>
      <c r="HH583" s="57"/>
      <c r="HI583" s="57"/>
      <c r="HJ583" s="57"/>
      <c r="HK583" s="57"/>
      <c r="HL583" s="57"/>
      <c r="HM583" s="57"/>
      <c r="HN583" s="57"/>
      <c r="HO583" s="57"/>
      <c r="HP583" s="57"/>
      <c r="HQ583" s="57"/>
      <c r="HR583" s="57"/>
      <c r="HS583" s="57"/>
      <c r="HT583" s="57"/>
      <c r="HU583" s="57"/>
      <c r="HV583" s="57"/>
      <c r="HW583" s="57"/>
      <c r="HX583" s="57"/>
      <c r="HY583" s="57"/>
      <c r="HZ583" s="57"/>
      <c r="IA583" s="57"/>
      <c r="IB583" s="57"/>
      <c r="IC583" s="57"/>
      <c r="ID583" s="57"/>
      <c r="IE583" s="57"/>
      <c r="IF583" s="57"/>
      <c r="IG583" s="57"/>
      <c r="IH583" s="57"/>
      <c r="II583" s="57"/>
      <c r="IJ583" s="57"/>
      <c r="IK583" s="57"/>
      <c r="IL583" s="57"/>
      <c r="IM583" s="57"/>
      <c r="IN583" s="57"/>
      <c r="IO583" s="57"/>
      <c r="IP583" s="57"/>
      <c r="IQ583" s="57"/>
      <c r="IR583" s="57"/>
      <c r="IS583" s="57"/>
      <c r="IT583" s="57"/>
      <c r="IU583" s="57"/>
      <c r="IV583" s="57"/>
      <c r="IW583" s="57"/>
      <c r="IX583" s="57"/>
      <c r="IY583" s="57"/>
      <c r="IZ583" s="57"/>
      <c r="JA583" s="57"/>
      <c r="JB583" s="57"/>
      <c r="JC583" s="57"/>
      <c r="JD583" s="57"/>
      <c r="JE583" s="57"/>
      <c r="JF583" s="57"/>
      <c r="JG583" s="57"/>
      <c r="JH583" s="57"/>
      <c r="JI583" s="57"/>
      <c r="JJ583" s="57"/>
      <c r="JK583" s="57"/>
      <c r="JL583" s="57"/>
      <c r="JM583" s="57"/>
      <c r="JN583" s="57"/>
      <c r="JO583" s="57"/>
      <c r="JP583" s="57"/>
      <c r="JQ583" s="57"/>
      <c r="JR583" s="57"/>
      <c r="JS583" s="57"/>
      <c r="JT583" s="57"/>
      <c r="JU583" s="57"/>
      <c r="JV583" s="57"/>
      <c r="JW583" s="57"/>
      <c r="JX583" s="57"/>
      <c r="JY583" s="57"/>
      <c r="JZ583" s="57"/>
      <c r="KA583" s="57"/>
      <c r="KB583" s="57"/>
      <c r="KC583" s="57"/>
      <c r="KD583" s="57"/>
      <c r="KE583" s="57"/>
      <c r="KF583" s="57"/>
      <c r="KG583" s="57"/>
      <c r="KH583" s="57"/>
      <c r="KI583" s="57"/>
      <c r="KJ583" s="57"/>
      <c r="KK583" s="57"/>
      <c r="KL583" s="57"/>
      <c r="KM583" s="57"/>
      <c r="KN583" s="57"/>
      <c r="KO583" s="57"/>
      <c r="KP583" s="57"/>
      <c r="KQ583" s="57"/>
      <c r="KR583" s="57"/>
      <c r="KS583" s="57"/>
      <c r="KT583" s="57"/>
      <c r="KU583" s="57"/>
      <c r="KV583" s="57"/>
      <c r="KW583" s="57"/>
      <c r="KX583" s="57"/>
      <c r="KY583" s="57"/>
      <c r="KZ583" s="57"/>
      <c r="LA583" s="57"/>
      <c r="LB583" s="57"/>
      <c r="LC583" s="57"/>
      <c r="LD583" s="57"/>
      <c r="LE583" s="57"/>
      <c r="LF583" s="57"/>
      <c r="LG583" s="57"/>
      <c r="LH583" s="57"/>
      <c r="LI583" s="57"/>
      <c r="LJ583" s="57"/>
      <c r="LK583" s="57"/>
      <c r="LL583" s="57"/>
      <c r="LM583" s="57"/>
      <c r="LN583" s="57"/>
      <c r="LO583" s="57"/>
      <c r="LP583" s="57"/>
      <c r="LQ583" s="57"/>
      <c r="LR583" s="57"/>
      <c r="LS583" s="57"/>
      <c r="LT583" s="57"/>
      <c r="LU583" s="57"/>
      <c r="LV583" s="57"/>
      <c r="LW583" s="57"/>
      <c r="LX583" s="57"/>
      <c r="LY583" s="57"/>
      <c r="LZ583" s="57"/>
      <c r="MA583" s="57"/>
      <c r="MB583" s="57"/>
      <c r="MC583" s="57"/>
      <c r="MD583" s="57"/>
      <c r="ME583" s="57"/>
      <c r="MF583" s="57"/>
      <c r="MG583" s="57"/>
      <c r="MH583" s="57"/>
      <c r="MI583" s="57"/>
      <c r="MJ583" s="57"/>
      <c r="MK583" s="57"/>
      <c r="ML583" s="57"/>
      <c r="MM583" s="57"/>
      <c r="MN583" s="57"/>
      <c r="MO583" s="57"/>
      <c r="MP583" s="57"/>
      <c r="MQ583" s="57"/>
      <c r="MR583" s="57"/>
      <c r="MS583" s="57"/>
      <c r="MT583" s="57"/>
      <c r="MU583" s="57"/>
      <c r="MV583" s="57"/>
      <c r="MW583" s="57"/>
      <c r="MX583" s="57"/>
      <c r="MY583" s="57"/>
      <c r="MZ583" s="57"/>
      <c r="NA583" s="57"/>
      <c r="NB583" s="57"/>
      <c r="NC583" s="57"/>
      <c r="ND583" s="57"/>
      <c r="NE583" s="57"/>
      <c r="NF583" s="57"/>
      <c r="NG583" s="57"/>
      <c r="NH583" s="57"/>
      <c r="NI583" s="57"/>
      <c r="NJ583" s="57"/>
      <c r="NK583" s="57"/>
      <c r="NL583" s="57"/>
      <c r="NM583" s="57"/>
      <c r="NN583" s="57"/>
      <c r="NO583" s="57"/>
      <c r="NP583" s="57"/>
      <c r="NQ583" s="57"/>
      <c r="NR583" s="57"/>
      <c r="NS583" s="57"/>
      <c r="NT583" s="57"/>
      <c r="NU583" s="57"/>
      <c r="NV583" s="57"/>
      <c r="NW583" s="57"/>
      <c r="NX583" s="57"/>
      <c r="NY583" s="57"/>
      <c r="NZ583" s="57"/>
      <c r="OA583" s="57"/>
      <c r="OB583" s="57"/>
      <c r="OC583" s="57"/>
      <c r="OD583" s="57"/>
      <c r="OE583" s="57"/>
      <c r="OF583" s="57"/>
      <c r="OG583" s="57"/>
      <c r="OH583" s="57"/>
      <c r="OI583" s="57"/>
      <c r="OJ583" s="57"/>
      <c r="OK583" s="57"/>
      <c r="OL583" s="57"/>
      <c r="OM583" s="57"/>
      <c r="ON583" s="57"/>
      <c r="OO583" s="57"/>
      <c r="OP583" s="57"/>
      <c r="OQ583" s="57"/>
      <c r="OR583" s="57"/>
      <c r="OS583" s="57"/>
      <c r="OT583" s="57"/>
      <c r="OU583" s="57"/>
      <c r="OV583" s="57"/>
      <c r="OW583" s="57"/>
      <c r="OX583" s="57"/>
      <c r="OY583" s="57"/>
      <c r="OZ583" s="57"/>
      <c r="PA583" s="57"/>
      <c r="PB583" s="57"/>
      <c r="PC583" s="57"/>
      <c r="PD583" s="57"/>
      <c r="PE583" s="57"/>
      <c r="PF583" s="57"/>
      <c r="PG583" s="57"/>
      <c r="PH583" s="57"/>
      <c r="PI583" s="57"/>
      <c r="PJ583" s="57"/>
      <c r="PK583" s="57"/>
      <c r="PL583" s="57"/>
      <c r="PM583" s="57"/>
      <c r="PN583" s="57"/>
      <c r="PO583" s="57"/>
      <c r="PP583" s="57"/>
      <c r="PQ583" s="57"/>
      <c r="PR583" s="57"/>
      <c r="PS583" s="57"/>
      <c r="PT583" s="57"/>
      <c r="PU583" s="57"/>
      <c r="PV583" s="57"/>
      <c r="PW583" s="57"/>
      <c r="PX583" s="57"/>
      <c r="PY583" s="57"/>
      <c r="PZ583" s="57"/>
      <c r="QA583" s="57"/>
      <c r="QB583" s="57"/>
      <c r="QC583" s="57"/>
      <c r="QD583" s="57"/>
      <c r="QE583" s="57"/>
      <c r="QF583" s="57"/>
      <c r="QG583" s="57"/>
      <c r="QH583" s="57"/>
      <c r="QI583" s="57"/>
      <c r="QJ583" s="57"/>
      <c r="QK583" s="57"/>
      <c r="QL583" s="57"/>
      <c r="QM583" s="57"/>
      <c r="QN583" s="57"/>
      <c r="QO583" s="57"/>
      <c r="QP583" s="57"/>
      <c r="QQ583" s="57"/>
      <c r="QR583" s="57"/>
      <c r="QS583" s="57"/>
      <c r="QT583" s="57"/>
      <c r="QU583" s="57"/>
      <c r="QV583" s="57"/>
      <c r="QW583" s="57"/>
      <c r="QX583" s="57"/>
      <c r="QY583" s="57"/>
      <c r="QZ583" s="57"/>
      <c r="RA583" s="57"/>
      <c r="RB583" s="57"/>
      <c r="RC583" s="57"/>
      <c r="RD583" s="57"/>
      <c r="RE583" s="57"/>
      <c r="RF583" s="57"/>
      <c r="RG583" s="57"/>
      <c r="RH583" s="57"/>
      <c r="RI583" s="57"/>
      <c r="RJ583" s="57"/>
      <c r="RK583" s="57"/>
      <c r="RL583" s="57"/>
      <c r="RM583" s="57"/>
      <c r="RN583" s="57"/>
      <c r="RO583" s="57"/>
      <c r="RP583" s="57"/>
      <c r="RQ583" s="57"/>
      <c r="RR583" s="57"/>
      <c r="RS583" s="57"/>
      <c r="RT583" s="57"/>
      <c r="RU583" s="57"/>
      <c r="RV583" s="57"/>
      <c r="RW583" s="57"/>
      <c r="RX583" s="57"/>
      <c r="RY583" s="57"/>
      <c r="RZ583" s="57"/>
      <c r="SA583" s="57"/>
      <c r="SB583" s="57"/>
      <c r="SC583" s="57"/>
      <c r="SD583" s="57"/>
      <c r="SE583" s="57"/>
      <c r="SF583" s="57"/>
      <c r="SG583" s="57"/>
      <c r="SH583" s="57"/>
      <c r="SI583" s="57"/>
      <c r="SJ583" s="57"/>
      <c r="SK583" s="57"/>
      <c r="SL583" s="57"/>
      <c r="SM583" s="57"/>
      <c r="SN583" s="57"/>
      <c r="SO583" s="57"/>
      <c r="SP583" s="57"/>
      <c r="SQ583" s="57"/>
      <c r="SR583" s="57"/>
      <c r="SS583" s="57"/>
      <c r="ST583" s="57"/>
      <c r="SU583" s="57"/>
      <c r="SV583" s="57"/>
      <c r="SW583" s="57"/>
      <c r="SX583" s="57"/>
      <c r="SY583" s="57"/>
      <c r="SZ583" s="57"/>
      <c r="TA583" s="57"/>
      <c r="TB583" s="57"/>
      <c r="TC583" s="57"/>
      <c r="TD583" s="57"/>
      <c r="TE583" s="57"/>
      <c r="TF583" s="57"/>
      <c r="TG583" s="57"/>
      <c r="TH583" s="57"/>
      <c r="TI583" s="57"/>
      <c r="TJ583" s="57"/>
      <c r="TK583" s="57"/>
      <c r="TL583" s="57"/>
      <c r="TM583" s="57"/>
      <c r="TN583" s="57"/>
      <c r="TO583" s="57"/>
      <c r="TP583" s="57"/>
      <c r="TQ583" s="57"/>
      <c r="TR583" s="57"/>
      <c r="TS583" s="57"/>
      <c r="TT583" s="57"/>
      <c r="TU583" s="57"/>
      <c r="TV583" s="57"/>
      <c r="TW583" s="57"/>
      <c r="TX583" s="57"/>
      <c r="TY583" s="57"/>
      <c r="TZ583" s="57"/>
      <c r="UA583" s="57"/>
      <c r="UB583" s="57"/>
      <c r="UC583" s="57"/>
      <c r="UD583" s="57"/>
      <c r="UE583" s="57"/>
      <c r="UF583" s="57"/>
      <c r="UG583" s="57"/>
      <c r="UH583" s="57"/>
      <c r="UI583" s="57"/>
      <c r="UJ583" s="57"/>
      <c r="UK583" s="57"/>
      <c r="UL583" s="57"/>
      <c r="UM583" s="57"/>
      <c r="UN583" s="57"/>
      <c r="UO583" s="57"/>
      <c r="UP583" s="57"/>
      <c r="UQ583" s="57"/>
      <c r="UR583" s="57"/>
      <c r="US583" s="57"/>
      <c r="UT583" s="57"/>
      <c r="UU583" s="57"/>
      <c r="UV583" s="57"/>
      <c r="UW583" s="57"/>
      <c r="UX583" s="57"/>
      <c r="UY583" s="57"/>
      <c r="UZ583" s="57"/>
      <c r="VA583" s="57"/>
      <c r="VB583" s="57"/>
      <c r="VC583" s="57"/>
      <c r="VD583" s="57"/>
      <c r="VE583" s="57"/>
      <c r="VF583" s="57"/>
      <c r="VG583" s="57"/>
      <c r="VH583" s="57"/>
      <c r="VI583" s="57"/>
      <c r="VJ583" s="57"/>
      <c r="VK583" s="57"/>
      <c r="VL583" s="57"/>
      <c r="VM583" s="57"/>
      <c r="VN583" s="57"/>
      <c r="VO583" s="57"/>
      <c r="VP583" s="57"/>
      <c r="VQ583" s="57"/>
      <c r="VR583" s="57"/>
      <c r="VS583" s="57"/>
      <c r="VT583" s="57"/>
      <c r="VU583" s="57"/>
      <c r="VV583" s="57"/>
      <c r="VW583" s="57"/>
      <c r="VX583" s="57"/>
      <c r="VY583" s="57"/>
      <c r="VZ583" s="57"/>
      <c r="WA583" s="57"/>
      <c r="WB583" s="57"/>
      <c r="WC583" s="57"/>
      <c r="WD583" s="57"/>
      <c r="WE583" s="57"/>
      <c r="WF583" s="57"/>
      <c r="WG583" s="57"/>
      <c r="WH583" s="57"/>
      <c r="WI583" s="57"/>
      <c r="WJ583" s="57"/>
      <c r="WK583" s="57"/>
      <c r="WL583" s="57"/>
      <c r="WM583" s="57"/>
      <c r="WN583" s="57"/>
      <c r="WO583" s="57"/>
      <c r="WP583" s="57"/>
      <c r="WQ583" s="57"/>
      <c r="WR583" s="57"/>
      <c r="WS583" s="57"/>
      <c r="WT583" s="57"/>
      <c r="WU583" s="57"/>
      <c r="WV583" s="57"/>
      <c r="WW583" s="57"/>
      <c r="WX583" s="57"/>
      <c r="WY583" s="57"/>
      <c r="WZ583" s="57"/>
      <c r="XA583" s="57"/>
      <c r="XB583" s="57"/>
      <c r="XC583" s="57"/>
      <c r="XD583" s="57"/>
      <c r="XE583" s="57"/>
      <c r="XF583" s="57"/>
      <c r="XG583" s="57"/>
      <c r="XH583" s="57"/>
      <c r="XI583" s="57"/>
      <c r="XJ583" s="57"/>
      <c r="XK583" s="57"/>
      <c r="XL583" s="57"/>
      <c r="XM583" s="57"/>
      <c r="XN583" s="57"/>
      <c r="XO583" s="57"/>
      <c r="XP583" s="57"/>
      <c r="XQ583" s="57"/>
      <c r="XR583" s="57"/>
      <c r="XS583" s="57"/>
      <c r="XT583" s="57"/>
      <c r="XU583" s="57"/>
      <c r="XV583" s="57"/>
      <c r="XW583" s="57"/>
    </row>
    <row r="584">
      <c r="AI584" s="57"/>
      <c r="BR584" s="57"/>
      <c r="DA584" s="57"/>
      <c r="EJ584" s="57"/>
      <c r="EK584" s="57"/>
      <c r="EL584" s="57"/>
      <c r="EM584" s="57"/>
      <c r="EN584" s="57"/>
      <c r="EO584" s="57"/>
      <c r="EP584" s="57"/>
      <c r="EQ584" s="57"/>
      <c r="ER584" s="57"/>
      <c r="ES584" s="57"/>
      <c r="ET584" s="57"/>
      <c r="EU584" s="57"/>
      <c r="EV584" s="57"/>
      <c r="EW584" s="57"/>
      <c r="EX584" s="57"/>
      <c r="EY584" s="57"/>
      <c r="EZ584" s="57"/>
      <c r="FA584" s="57"/>
      <c r="FB584" s="57"/>
      <c r="FC584" s="57"/>
      <c r="FD584" s="57"/>
      <c r="FE584" s="57"/>
      <c r="FF584" s="57"/>
      <c r="FG584" s="57"/>
      <c r="FH584" s="57"/>
      <c r="FI584" s="57"/>
      <c r="FJ584" s="57"/>
      <c r="FK584" s="57"/>
      <c r="FL584" s="57"/>
      <c r="FM584" s="57"/>
      <c r="FN584" s="57"/>
      <c r="FO584" s="57"/>
      <c r="FP584" s="57"/>
      <c r="FQ584" s="57"/>
      <c r="FR584" s="57"/>
      <c r="FS584" s="57"/>
      <c r="FT584" s="57"/>
      <c r="FU584" s="57"/>
      <c r="FV584" s="57"/>
      <c r="FW584" s="57"/>
      <c r="FX584" s="57"/>
      <c r="FY584" s="57"/>
      <c r="FZ584" s="57"/>
      <c r="GA584" s="57"/>
      <c r="GB584" s="57"/>
      <c r="GC584" s="57"/>
      <c r="GD584" s="57"/>
      <c r="GE584" s="57"/>
      <c r="GF584" s="57"/>
      <c r="GG584" s="57"/>
      <c r="GH584" s="57"/>
      <c r="GI584" s="57"/>
      <c r="GJ584" s="57"/>
      <c r="GK584" s="57"/>
      <c r="GL584" s="57"/>
      <c r="GM584" s="57"/>
      <c r="GN584" s="57"/>
      <c r="GO584" s="57"/>
      <c r="GP584" s="57"/>
      <c r="GQ584" s="57"/>
      <c r="GR584" s="57"/>
      <c r="GS584" s="57"/>
      <c r="GT584" s="57"/>
      <c r="GU584" s="57"/>
      <c r="GV584" s="57"/>
      <c r="GW584" s="57"/>
      <c r="GX584" s="57"/>
      <c r="GY584" s="57"/>
      <c r="GZ584" s="57"/>
      <c r="HA584" s="57"/>
      <c r="HB584" s="57"/>
      <c r="HC584" s="57"/>
      <c r="HD584" s="57"/>
      <c r="HE584" s="57"/>
      <c r="HF584" s="57"/>
      <c r="HG584" s="57"/>
      <c r="HH584" s="57"/>
      <c r="HI584" s="57"/>
      <c r="HJ584" s="57"/>
      <c r="HK584" s="57"/>
      <c r="HL584" s="57"/>
      <c r="HM584" s="57"/>
      <c r="HN584" s="57"/>
      <c r="HO584" s="57"/>
      <c r="HP584" s="57"/>
      <c r="HQ584" s="57"/>
      <c r="HR584" s="57"/>
      <c r="HS584" s="57"/>
      <c r="HT584" s="57"/>
      <c r="HU584" s="57"/>
      <c r="HV584" s="57"/>
      <c r="HW584" s="57"/>
      <c r="HX584" s="57"/>
      <c r="HY584" s="57"/>
      <c r="HZ584" s="57"/>
      <c r="IA584" s="57"/>
      <c r="IB584" s="57"/>
      <c r="IC584" s="57"/>
      <c r="ID584" s="57"/>
      <c r="IE584" s="57"/>
      <c r="IF584" s="57"/>
      <c r="IG584" s="57"/>
      <c r="IH584" s="57"/>
      <c r="II584" s="57"/>
      <c r="IJ584" s="57"/>
      <c r="IK584" s="57"/>
      <c r="IL584" s="57"/>
      <c r="IM584" s="57"/>
      <c r="IN584" s="57"/>
      <c r="IO584" s="57"/>
      <c r="IP584" s="57"/>
      <c r="IQ584" s="57"/>
      <c r="IR584" s="57"/>
      <c r="IS584" s="57"/>
      <c r="IT584" s="57"/>
      <c r="IU584" s="57"/>
      <c r="IV584" s="57"/>
      <c r="IW584" s="57"/>
      <c r="IX584" s="57"/>
      <c r="IY584" s="57"/>
      <c r="IZ584" s="57"/>
      <c r="JA584" s="57"/>
      <c r="JB584" s="57"/>
      <c r="JC584" s="57"/>
      <c r="JD584" s="57"/>
      <c r="JE584" s="57"/>
      <c r="JF584" s="57"/>
      <c r="JG584" s="57"/>
      <c r="JH584" s="57"/>
      <c r="JI584" s="57"/>
      <c r="JJ584" s="57"/>
      <c r="JK584" s="57"/>
      <c r="JL584" s="57"/>
      <c r="JM584" s="57"/>
      <c r="JN584" s="57"/>
      <c r="JO584" s="57"/>
      <c r="JP584" s="57"/>
      <c r="JQ584" s="57"/>
      <c r="JR584" s="57"/>
      <c r="JS584" s="57"/>
      <c r="JT584" s="57"/>
      <c r="JU584" s="57"/>
      <c r="JV584" s="57"/>
      <c r="JW584" s="57"/>
      <c r="JX584" s="57"/>
      <c r="JY584" s="57"/>
      <c r="JZ584" s="57"/>
      <c r="KA584" s="57"/>
      <c r="KB584" s="57"/>
      <c r="KC584" s="57"/>
      <c r="KD584" s="57"/>
      <c r="KE584" s="57"/>
      <c r="KF584" s="57"/>
      <c r="KG584" s="57"/>
      <c r="KH584" s="57"/>
      <c r="KI584" s="57"/>
      <c r="KJ584" s="57"/>
      <c r="KK584" s="57"/>
      <c r="KL584" s="57"/>
      <c r="KM584" s="57"/>
      <c r="KN584" s="57"/>
      <c r="KO584" s="57"/>
      <c r="KP584" s="57"/>
      <c r="KQ584" s="57"/>
      <c r="KR584" s="57"/>
      <c r="KS584" s="57"/>
      <c r="KT584" s="57"/>
      <c r="KU584" s="57"/>
      <c r="KV584" s="57"/>
      <c r="KW584" s="57"/>
      <c r="KX584" s="57"/>
      <c r="KY584" s="57"/>
      <c r="KZ584" s="57"/>
      <c r="LA584" s="57"/>
      <c r="LB584" s="57"/>
      <c r="LC584" s="57"/>
      <c r="LD584" s="57"/>
      <c r="LE584" s="57"/>
      <c r="LF584" s="57"/>
      <c r="LG584" s="57"/>
      <c r="LH584" s="57"/>
      <c r="LI584" s="57"/>
      <c r="LJ584" s="57"/>
      <c r="LK584" s="57"/>
      <c r="LL584" s="57"/>
      <c r="LM584" s="57"/>
      <c r="LN584" s="57"/>
      <c r="LO584" s="57"/>
      <c r="LP584" s="57"/>
      <c r="LQ584" s="57"/>
      <c r="LR584" s="57"/>
      <c r="LS584" s="57"/>
      <c r="LT584" s="57"/>
      <c r="LU584" s="57"/>
      <c r="LV584" s="57"/>
      <c r="LW584" s="57"/>
      <c r="LX584" s="57"/>
      <c r="LY584" s="57"/>
      <c r="LZ584" s="57"/>
      <c r="MA584" s="57"/>
      <c r="MB584" s="57"/>
      <c r="MC584" s="57"/>
      <c r="MD584" s="57"/>
      <c r="ME584" s="57"/>
      <c r="MF584" s="57"/>
      <c r="MG584" s="57"/>
      <c r="MH584" s="57"/>
      <c r="MI584" s="57"/>
      <c r="MJ584" s="57"/>
      <c r="MK584" s="57"/>
      <c r="ML584" s="57"/>
      <c r="MM584" s="57"/>
      <c r="MN584" s="57"/>
      <c r="MO584" s="57"/>
      <c r="MP584" s="57"/>
      <c r="MQ584" s="57"/>
      <c r="MR584" s="57"/>
      <c r="MS584" s="57"/>
      <c r="MT584" s="57"/>
      <c r="MU584" s="57"/>
      <c r="MV584" s="57"/>
      <c r="MW584" s="57"/>
      <c r="MX584" s="57"/>
      <c r="MY584" s="57"/>
      <c r="MZ584" s="57"/>
      <c r="NA584" s="57"/>
      <c r="NB584" s="57"/>
      <c r="NC584" s="57"/>
      <c r="ND584" s="57"/>
      <c r="NE584" s="57"/>
      <c r="NF584" s="57"/>
      <c r="NG584" s="57"/>
      <c r="NH584" s="57"/>
      <c r="NI584" s="57"/>
      <c r="NJ584" s="57"/>
      <c r="NK584" s="57"/>
      <c r="NL584" s="57"/>
      <c r="NM584" s="57"/>
      <c r="NN584" s="57"/>
      <c r="NO584" s="57"/>
      <c r="NP584" s="57"/>
      <c r="NQ584" s="57"/>
      <c r="NR584" s="57"/>
      <c r="NS584" s="57"/>
      <c r="NT584" s="57"/>
      <c r="NU584" s="57"/>
      <c r="NV584" s="57"/>
      <c r="NW584" s="57"/>
      <c r="NX584" s="57"/>
      <c r="NY584" s="57"/>
      <c r="NZ584" s="57"/>
      <c r="OA584" s="57"/>
      <c r="OB584" s="57"/>
      <c r="OC584" s="57"/>
      <c r="OD584" s="57"/>
      <c r="OE584" s="57"/>
      <c r="OF584" s="57"/>
      <c r="OG584" s="57"/>
      <c r="OH584" s="57"/>
      <c r="OI584" s="57"/>
      <c r="OJ584" s="57"/>
      <c r="OK584" s="57"/>
      <c r="OL584" s="57"/>
      <c r="OM584" s="57"/>
      <c r="ON584" s="57"/>
      <c r="OO584" s="57"/>
      <c r="OP584" s="57"/>
      <c r="OQ584" s="57"/>
      <c r="OR584" s="57"/>
      <c r="OS584" s="57"/>
      <c r="OT584" s="57"/>
      <c r="OU584" s="57"/>
      <c r="OV584" s="57"/>
      <c r="OW584" s="57"/>
      <c r="OX584" s="57"/>
      <c r="OY584" s="57"/>
      <c r="OZ584" s="57"/>
      <c r="PA584" s="57"/>
      <c r="PB584" s="57"/>
      <c r="PC584" s="57"/>
      <c r="PD584" s="57"/>
      <c r="PE584" s="57"/>
      <c r="PF584" s="57"/>
      <c r="PG584" s="57"/>
      <c r="PH584" s="57"/>
      <c r="PI584" s="57"/>
      <c r="PJ584" s="57"/>
      <c r="PK584" s="57"/>
      <c r="PL584" s="57"/>
      <c r="PM584" s="57"/>
      <c r="PN584" s="57"/>
      <c r="PO584" s="57"/>
      <c r="PP584" s="57"/>
      <c r="PQ584" s="57"/>
      <c r="PR584" s="57"/>
      <c r="PS584" s="57"/>
      <c r="PT584" s="57"/>
      <c r="PU584" s="57"/>
      <c r="PV584" s="57"/>
      <c r="PW584" s="57"/>
      <c r="PX584" s="57"/>
      <c r="PY584" s="57"/>
      <c r="PZ584" s="57"/>
      <c r="QA584" s="57"/>
      <c r="QB584" s="57"/>
      <c r="QC584" s="57"/>
      <c r="QD584" s="57"/>
      <c r="QE584" s="57"/>
      <c r="QF584" s="57"/>
      <c r="QG584" s="57"/>
      <c r="QH584" s="57"/>
      <c r="QI584" s="57"/>
      <c r="QJ584" s="57"/>
      <c r="QK584" s="57"/>
      <c r="QL584" s="57"/>
      <c r="QM584" s="57"/>
      <c r="QN584" s="57"/>
      <c r="QO584" s="57"/>
      <c r="QP584" s="57"/>
      <c r="QQ584" s="57"/>
      <c r="QR584" s="57"/>
      <c r="QS584" s="57"/>
      <c r="QT584" s="57"/>
      <c r="QU584" s="57"/>
      <c r="QV584" s="57"/>
      <c r="QW584" s="57"/>
      <c r="QX584" s="57"/>
      <c r="QY584" s="57"/>
      <c r="QZ584" s="57"/>
      <c r="RA584" s="57"/>
      <c r="RB584" s="57"/>
      <c r="RC584" s="57"/>
      <c r="RD584" s="57"/>
      <c r="RE584" s="57"/>
      <c r="RF584" s="57"/>
      <c r="RG584" s="57"/>
      <c r="RH584" s="57"/>
      <c r="RI584" s="57"/>
      <c r="RJ584" s="57"/>
      <c r="RK584" s="57"/>
      <c r="RL584" s="57"/>
      <c r="RM584" s="57"/>
      <c r="RN584" s="57"/>
      <c r="RO584" s="57"/>
      <c r="RP584" s="57"/>
      <c r="RQ584" s="57"/>
      <c r="RR584" s="57"/>
      <c r="RS584" s="57"/>
      <c r="RT584" s="57"/>
      <c r="RU584" s="57"/>
      <c r="RV584" s="57"/>
      <c r="RW584" s="57"/>
      <c r="RX584" s="57"/>
      <c r="RY584" s="57"/>
      <c r="RZ584" s="57"/>
      <c r="SA584" s="57"/>
      <c r="SB584" s="57"/>
      <c r="SC584" s="57"/>
      <c r="SD584" s="57"/>
      <c r="SE584" s="57"/>
      <c r="SF584" s="57"/>
      <c r="SG584" s="57"/>
      <c r="SH584" s="57"/>
      <c r="SI584" s="57"/>
      <c r="SJ584" s="57"/>
      <c r="SK584" s="57"/>
      <c r="SL584" s="57"/>
      <c r="SM584" s="57"/>
      <c r="SN584" s="57"/>
      <c r="SO584" s="57"/>
      <c r="SP584" s="57"/>
      <c r="SQ584" s="57"/>
      <c r="SR584" s="57"/>
      <c r="SS584" s="57"/>
      <c r="ST584" s="57"/>
      <c r="SU584" s="57"/>
      <c r="SV584" s="57"/>
      <c r="SW584" s="57"/>
      <c r="SX584" s="57"/>
      <c r="SY584" s="57"/>
      <c r="SZ584" s="57"/>
      <c r="TA584" s="57"/>
      <c r="TB584" s="57"/>
      <c r="TC584" s="57"/>
      <c r="TD584" s="57"/>
      <c r="TE584" s="57"/>
      <c r="TF584" s="57"/>
      <c r="TG584" s="57"/>
      <c r="TH584" s="57"/>
      <c r="TI584" s="57"/>
      <c r="TJ584" s="57"/>
      <c r="TK584" s="57"/>
      <c r="TL584" s="57"/>
      <c r="TM584" s="57"/>
      <c r="TN584" s="57"/>
      <c r="TO584" s="57"/>
      <c r="TP584" s="57"/>
      <c r="TQ584" s="57"/>
      <c r="TR584" s="57"/>
      <c r="TS584" s="57"/>
      <c r="TT584" s="57"/>
      <c r="TU584" s="57"/>
      <c r="TV584" s="57"/>
      <c r="TW584" s="57"/>
      <c r="TX584" s="57"/>
      <c r="TY584" s="57"/>
      <c r="TZ584" s="57"/>
      <c r="UA584" s="57"/>
      <c r="UB584" s="57"/>
      <c r="UC584" s="57"/>
      <c r="UD584" s="57"/>
      <c r="UE584" s="57"/>
      <c r="UF584" s="57"/>
      <c r="UG584" s="57"/>
      <c r="UH584" s="57"/>
      <c r="UI584" s="57"/>
      <c r="UJ584" s="57"/>
      <c r="UK584" s="57"/>
      <c r="UL584" s="57"/>
      <c r="UM584" s="57"/>
      <c r="UN584" s="57"/>
      <c r="UO584" s="57"/>
      <c r="UP584" s="57"/>
      <c r="UQ584" s="57"/>
      <c r="UR584" s="57"/>
      <c r="US584" s="57"/>
      <c r="UT584" s="57"/>
      <c r="UU584" s="57"/>
      <c r="UV584" s="57"/>
      <c r="UW584" s="57"/>
      <c r="UX584" s="57"/>
      <c r="UY584" s="57"/>
      <c r="UZ584" s="57"/>
      <c r="VA584" s="57"/>
      <c r="VB584" s="57"/>
      <c r="VC584" s="57"/>
      <c r="VD584" s="57"/>
      <c r="VE584" s="57"/>
      <c r="VF584" s="57"/>
      <c r="VG584" s="57"/>
      <c r="VH584" s="57"/>
      <c r="VI584" s="57"/>
      <c r="VJ584" s="57"/>
      <c r="VK584" s="57"/>
      <c r="VL584" s="57"/>
      <c r="VM584" s="57"/>
      <c r="VN584" s="57"/>
      <c r="VO584" s="57"/>
      <c r="VP584" s="57"/>
      <c r="VQ584" s="57"/>
      <c r="VR584" s="57"/>
      <c r="VS584" s="57"/>
      <c r="VT584" s="57"/>
      <c r="VU584" s="57"/>
      <c r="VV584" s="57"/>
      <c r="VW584" s="57"/>
      <c r="VX584" s="57"/>
      <c r="VY584" s="57"/>
      <c r="VZ584" s="57"/>
      <c r="WA584" s="57"/>
      <c r="WB584" s="57"/>
      <c r="WC584" s="57"/>
      <c r="WD584" s="57"/>
      <c r="WE584" s="57"/>
      <c r="WF584" s="57"/>
      <c r="WG584" s="57"/>
      <c r="WH584" s="57"/>
      <c r="WI584" s="57"/>
      <c r="WJ584" s="57"/>
      <c r="WK584" s="57"/>
      <c r="WL584" s="57"/>
      <c r="WM584" s="57"/>
      <c r="WN584" s="57"/>
      <c r="WO584" s="57"/>
      <c r="WP584" s="57"/>
      <c r="WQ584" s="57"/>
      <c r="WR584" s="57"/>
      <c r="WS584" s="57"/>
      <c r="WT584" s="57"/>
      <c r="WU584" s="57"/>
      <c r="WV584" s="57"/>
      <c r="WW584" s="57"/>
      <c r="WX584" s="57"/>
      <c r="WY584" s="57"/>
      <c r="WZ584" s="57"/>
      <c r="XA584" s="57"/>
      <c r="XB584" s="57"/>
      <c r="XC584" s="57"/>
      <c r="XD584" s="57"/>
      <c r="XE584" s="57"/>
      <c r="XF584" s="57"/>
      <c r="XG584" s="57"/>
      <c r="XH584" s="57"/>
      <c r="XI584" s="57"/>
      <c r="XJ584" s="57"/>
      <c r="XK584" s="57"/>
      <c r="XL584" s="57"/>
      <c r="XM584" s="57"/>
      <c r="XN584" s="57"/>
      <c r="XO584" s="57"/>
      <c r="XP584" s="57"/>
      <c r="XQ584" s="57"/>
      <c r="XR584" s="57"/>
      <c r="XS584" s="57"/>
      <c r="XT584" s="57"/>
      <c r="XU584" s="57"/>
      <c r="XV584" s="57"/>
      <c r="XW584" s="57"/>
    </row>
    <row r="585">
      <c r="AI585" s="57"/>
      <c r="BR585" s="57"/>
      <c r="DA585" s="57"/>
      <c r="EJ585" s="57"/>
      <c r="EK585" s="57"/>
      <c r="EL585" s="57"/>
      <c r="EM585" s="57"/>
      <c r="EN585" s="57"/>
      <c r="EO585" s="57"/>
      <c r="EP585" s="57"/>
      <c r="EQ585" s="57"/>
      <c r="ER585" s="57"/>
      <c r="ES585" s="57"/>
      <c r="ET585" s="57"/>
      <c r="EU585" s="57"/>
      <c r="EV585" s="57"/>
      <c r="EW585" s="57"/>
      <c r="EX585" s="57"/>
      <c r="EY585" s="57"/>
      <c r="EZ585" s="57"/>
      <c r="FA585" s="57"/>
      <c r="FB585" s="57"/>
      <c r="FC585" s="57"/>
      <c r="FD585" s="57"/>
      <c r="FE585" s="57"/>
      <c r="FF585" s="57"/>
      <c r="FG585" s="57"/>
      <c r="FH585" s="57"/>
      <c r="FI585" s="57"/>
      <c r="FJ585" s="57"/>
      <c r="FK585" s="57"/>
      <c r="FL585" s="57"/>
      <c r="FM585" s="57"/>
      <c r="FN585" s="57"/>
      <c r="FO585" s="57"/>
      <c r="FP585" s="57"/>
      <c r="FQ585" s="57"/>
      <c r="FR585" s="57"/>
      <c r="FS585" s="57"/>
      <c r="FT585" s="57"/>
      <c r="FU585" s="57"/>
      <c r="FV585" s="57"/>
      <c r="FW585" s="57"/>
      <c r="FX585" s="57"/>
      <c r="FY585" s="57"/>
      <c r="FZ585" s="57"/>
      <c r="GA585" s="57"/>
      <c r="GB585" s="57"/>
      <c r="GC585" s="57"/>
      <c r="GD585" s="57"/>
      <c r="GE585" s="57"/>
      <c r="GF585" s="57"/>
      <c r="GG585" s="57"/>
      <c r="GH585" s="57"/>
      <c r="GI585" s="57"/>
      <c r="GJ585" s="57"/>
      <c r="GK585" s="57"/>
      <c r="GL585" s="57"/>
      <c r="GM585" s="57"/>
      <c r="GN585" s="57"/>
      <c r="GO585" s="57"/>
      <c r="GP585" s="57"/>
      <c r="GQ585" s="57"/>
      <c r="GR585" s="57"/>
      <c r="GS585" s="57"/>
      <c r="GT585" s="57"/>
      <c r="GU585" s="57"/>
      <c r="GV585" s="57"/>
      <c r="GW585" s="57"/>
      <c r="GX585" s="57"/>
      <c r="GY585" s="57"/>
      <c r="GZ585" s="57"/>
      <c r="HA585" s="57"/>
      <c r="HB585" s="57"/>
      <c r="HC585" s="57"/>
      <c r="HD585" s="57"/>
      <c r="HE585" s="57"/>
      <c r="HF585" s="57"/>
      <c r="HG585" s="57"/>
      <c r="HH585" s="57"/>
      <c r="HI585" s="57"/>
      <c r="HJ585" s="57"/>
      <c r="HK585" s="57"/>
      <c r="HL585" s="57"/>
      <c r="HM585" s="57"/>
      <c r="HN585" s="57"/>
      <c r="HO585" s="57"/>
      <c r="HP585" s="57"/>
      <c r="HQ585" s="57"/>
      <c r="HR585" s="57"/>
      <c r="HS585" s="57"/>
      <c r="HT585" s="57"/>
      <c r="HU585" s="57"/>
      <c r="HV585" s="57"/>
      <c r="HW585" s="57"/>
      <c r="HX585" s="57"/>
      <c r="HY585" s="57"/>
      <c r="HZ585" s="57"/>
      <c r="IA585" s="57"/>
      <c r="IB585" s="57"/>
      <c r="IC585" s="57"/>
      <c r="ID585" s="57"/>
      <c r="IE585" s="57"/>
      <c r="IF585" s="57"/>
      <c r="IG585" s="57"/>
      <c r="IH585" s="57"/>
      <c r="II585" s="57"/>
      <c r="IJ585" s="57"/>
      <c r="IK585" s="57"/>
      <c r="IL585" s="57"/>
      <c r="IM585" s="57"/>
      <c r="IN585" s="57"/>
      <c r="IO585" s="57"/>
      <c r="IP585" s="57"/>
      <c r="IQ585" s="57"/>
      <c r="IR585" s="57"/>
      <c r="IS585" s="57"/>
      <c r="IT585" s="57"/>
      <c r="IU585" s="57"/>
      <c r="IV585" s="57"/>
      <c r="IW585" s="57"/>
      <c r="IX585" s="57"/>
      <c r="IY585" s="57"/>
      <c r="IZ585" s="57"/>
      <c r="JA585" s="57"/>
      <c r="JB585" s="57"/>
      <c r="JC585" s="57"/>
      <c r="JD585" s="57"/>
      <c r="JE585" s="57"/>
      <c r="JF585" s="57"/>
      <c r="JG585" s="57"/>
      <c r="JH585" s="57"/>
      <c r="JI585" s="57"/>
      <c r="JJ585" s="57"/>
      <c r="JK585" s="57"/>
      <c r="JL585" s="57"/>
      <c r="JM585" s="57"/>
      <c r="JN585" s="57"/>
      <c r="JO585" s="57"/>
      <c r="JP585" s="57"/>
      <c r="JQ585" s="57"/>
      <c r="JR585" s="57"/>
      <c r="JS585" s="57"/>
      <c r="JT585" s="57"/>
      <c r="JU585" s="57"/>
      <c r="JV585" s="57"/>
      <c r="JW585" s="57"/>
      <c r="JX585" s="57"/>
      <c r="JY585" s="57"/>
      <c r="JZ585" s="57"/>
      <c r="KA585" s="57"/>
      <c r="KB585" s="57"/>
      <c r="KC585" s="57"/>
      <c r="KD585" s="57"/>
      <c r="KE585" s="57"/>
      <c r="KF585" s="57"/>
      <c r="KG585" s="57"/>
      <c r="KH585" s="57"/>
      <c r="KI585" s="57"/>
      <c r="KJ585" s="57"/>
      <c r="KK585" s="57"/>
      <c r="KL585" s="57"/>
      <c r="KM585" s="57"/>
      <c r="KN585" s="57"/>
      <c r="KO585" s="57"/>
      <c r="KP585" s="57"/>
      <c r="KQ585" s="57"/>
      <c r="KR585" s="57"/>
      <c r="KS585" s="57"/>
      <c r="KT585" s="57"/>
      <c r="KU585" s="57"/>
      <c r="KV585" s="57"/>
      <c r="KW585" s="57"/>
      <c r="KX585" s="57"/>
      <c r="KY585" s="57"/>
      <c r="KZ585" s="57"/>
      <c r="LA585" s="57"/>
      <c r="LB585" s="57"/>
      <c r="LC585" s="57"/>
      <c r="LD585" s="57"/>
      <c r="LE585" s="57"/>
      <c r="LF585" s="57"/>
      <c r="LG585" s="57"/>
      <c r="LH585" s="57"/>
      <c r="LI585" s="57"/>
      <c r="LJ585" s="57"/>
      <c r="LK585" s="57"/>
      <c r="LL585" s="57"/>
      <c r="LM585" s="57"/>
      <c r="LN585" s="57"/>
      <c r="LO585" s="57"/>
      <c r="LP585" s="57"/>
      <c r="LQ585" s="57"/>
      <c r="LR585" s="57"/>
      <c r="LS585" s="57"/>
      <c r="LT585" s="57"/>
      <c r="LU585" s="57"/>
      <c r="LV585" s="57"/>
      <c r="LW585" s="57"/>
      <c r="LX585" s="57"/>
      <c r="LY585" s="57"/>
      <c r="LZ585" s="57"/>
      <c r="MA585" s="57"/>
      <c r="MB585" s="57"/>
      <c r="MC585" s="57"/>
      <c r="MD585" s="57"/>
      <c r="ME585" s="57"/>
      <c r="MF585" s="57"/>
      <c r="MG585" s="57"/>
      <c r="MH585" s="57"/>
      <c r="MI585" s="57"/>
      <c r="MJ585" s="57"/>
      <c r="MK585" s="57"/>
      <c r="ML585" s="57"/>
      <c r="MM585" s="57"/>
      <c r="MN585" s="57"/>
      <c r="MO585" s="57"/>
      <c r="MP585" s="57"/>
      <c r="MQ585" s="57"/>
      <c r="MR585" s="57"/>
      <c r="MS585" s="57"/>
      <c r="MT585" s="57"/>
      <c r="MU585" s="57"/>
      <c r="MV585" s="57"/>
      <c r="MW585" s="57"/>
      <c r="MX585" s="57"/>
      <c r="MY585" s="57"/>
      <c r="MZ585" s="57"/>
      <c r="NA585" s="57"/>
      <c r="NB585" s="57"/>
      <c r="NC585" s="57"/>
      <c r="ND585" s="57"/>
      <c r="NE585" s="57"/>
      <c r="NF585" s="57"/>
      <c r="NG585" s="57"/>
      <c r="NH585" s="57"/>
      <c r="NI585" s="57"/>
      <c r="NJ585" s="57"/>
      <c r="NK585" s="57"/>
      <c r="NL585" s="57"/>
      <c r="NM585" s="57"/>
      <c r="NN585" s="57"/>
      <c r="NO585" s="57"/>
      <c r="NP585" s="57"/>
      <c r="NQ585" s="57"/>
      <c r="NR585" s="57"/>
      <c r="NS585" s="57"/>
      <c r="NT585" s="57"/>
      <c r="NU585" s="57"/>
      <c r="NV585" s="57"/>
      <c r="NW585" s="57"/>
      <c r="NX585" s="57"/>
      <c r="NY585" s="57"/>
      <c r="NZ585" s="57"/>
      <c r="OA585" s="57"/>
      <c r="OB585" s="57"/>
      <c r="OC585" s="57"/>
      <c r="OD585" s="57"/>
      <c r="OE585" s="57"/>
      <c r="OF585" s="57"/>
      <c r="OG585" s="57"/>
      <c r="OH585" s="57"/>
      <c r="OI585" s="57"/>
      <c r="OJ585" s="57"/>
      <c r="OK585" s="57"/>
      <c r="OL585" s="57"/>
      <c r="OM585" s="57"/>
      <c r="ON585" s="57"/>
      <c r="OO585" s="57"/>
      <c r="OP585" s="57"/>
      <c r="OQ585" s="57"/>
      <c r="OR585" s="57"/>
      <c r="OS585" s="57"/>
      <c r="OT585" s="57"/>
      <c r="OU585" s="57"/>
      <c r="OV585" s="57"/>
      <c r="OW585" s="57"/>
      <c r="OX585" s="57"/>
      <c r="OY585" s="57"/>
      <c r="OZ585" s="57"/>
      <c r="PA585" s="57"/>
      <c r="PB585" s="57"/>
      <c r="PC585" s="57"/>
      <c r="PD585" s="57"/>
      <c r="PE585" s="57"/>
      <c r="PF585" s="57"/>
      <c r="PG585" s="57"/>
      <c r="PH585" s="57"/>
      <c r="PI585" s="57"/>
      <c r="PJ585" s="57"/>
      <c r="PK585" s="57"/>
      <c r="PL585" s="57"/>
      <c r="PM585" s="57"/>
      <c r="PN585" s="57"/>
      <c r="PO585" s="57"/>
      <c r="PP585" s="57"/>
      <c r="PQ585" s="57"/>
      <c r="PR585" s="57"/>
      <c r="PS585" s="57"/>
      <c r="PT585" s="57"/>
      <c r="PU585" s="57"/>
      <c r="PV585" s="57"/>
      <c r="PW585" s="57"/>
      <c r="PX585" s="57"/>
      <c r="PY585" s="57"/>
      <c r="PZ585" s="57"/>
      <c r="QA585" s="57"/>
      <c r="QB585" s="57"/>
      <c r="QC585" s="57"/>
      <c r="QD585" s="57"/>
      <c r="QE585" s="57"/>
      <c r="QF585" s="57"/>
      <c r="QG585" s="57"/>
      <c r="QH585" s="57"/>
      <c r="QI585" s="57"/>
      <c r="QJ585" s="57"/>
      <c r="QK585" s="57"/>
      <c r="QL585" s="57"/>
      <c r="QM585" s="57"/>
      <c r="QN585" s="57"/>
      <c r="QO585" s="57"/>
      <c r="QP585" s="57"/>
      <c r="QQ585" s="57"/>
      <c r="QR585" s="57"/>
      <c r="QS585" s="57"/>
      <c r="QT585" s="57"/>
      <c r="QU585" s="57"/>
      <c r="QV585" s="57"/>
      <c r="QW585" s="57"/>
      <c r="QX585" s="57"/>
      <c r="QY585" s="57"/>
      <c r="QZ585" s="57"/>
      <c r="RA585" s="57"/>
      <c r="RB585" s="57"/>
      <c r="RC585" s="57"/>
      <c r="RD585" s="57"/>
      <c r="RE585" s="57"/>
      <c r="RF585" s="57"/>
      <c r="RG585" s="57"/>
      <c r="RH585" s="57"/>
      <c r="RI585" s="57"/>
      <c r="RJ585" s="57"/>
      <c r="RK585" s="57"/>
      <c r="RL585" s="57"/>
      <c r="RM585" s="57"/>
      <c r="RN585" s="57"/>
      <c r="RO585" s="57"/>
      <c r="RP585" s="57"/>
      <c r="RQ585" s="57"/>
      <c r="RR585" s="57"/>
      <c r="RS585" s="57"/>
      <c r="RT585" s="57"/>
      <c r="RU585" s="57"/>
      <c r="RV585" s="57"/>
      <c r="RW585" s="57"/>
      <c r="RX585" s="57"/>
      <c r="RY585" s="57"/>
      <c r="RZ585" s="57"/>
      <c r="SA585" s="57"/>
      <c r="SB585" s="57"/>
      <c r="SC585" s="57"/>
      <c r="SD585" s="57"/>
      <c r="SE585" s="57"/>
      <c r="SF585" s="57"/>
      <c r="SG585" s="57"/>
      <c r="SH585" s="57"/>
      <c r="SI585" s="57"/>
      <c r="SJ585" s="57"/>
      <c r="SK585" s="57"/>
      <c r="SL585" s="57"/>
      <c r="SM585" s="57"/>
      <c r="SN585" s="57"/>
      <c r="SO585" s="57"/>
      <c r="SP585" s="57"/>
      <c r="SQ585" s="57"/>
      <c r="SR585" s="57"/>
      <c r="SS585" s="57"/>
      <c r="ST585" s="57"/>
      <c r="SU585" s="57"/>
      <c r="SV585" s="57"/>
      <c r="SW585" s="57"/>
      <c r="SX585" s="57"/>
      <c r="SY585" s="57"/>
      <c r="SZ585" s="57"/>
      <c r="TA585" s="57"/>
      <c r="TB585" s="57"/>
      <c r="TC585" s="57"/>
      <c r="TD585" s="57"/>
      <c r="TE585" s="57"/>
      <c r="TF585" s="57"/>
      <c r="TG585" s="57"/>
      <c r="TH585" s="57"/>
      <c r="TI585" s="57"/>
      <c r="TJ585" s="57"/>
      <c r="TK585" s="57"/>
      <c r="TL585" s="57"/>
      <c r="TM585" s="57"/>
      <c r="TN585" s="57"/>
      <c r="TO585" s="57"/>
      <c r="TP585" s="57"/>
      <c r="TQ585" s="57"/>
      <c r="TR585" s="57"/>
      <c r="TS585" s="57"/>
      <c r="TT585" s="57"/>
      <c r="TU585" s="57"/>
      <c r="TV585" s="57"/>
      <c r="TW585" s="57"/>
      <c r="TX585" s="57"/>
      <c r="TY585" s="57"/>
      <c r="TZ585" s="57"/>
      <c r="UA585" s="57"/>
      <c r="UB585" s="57"/>
      <c r="UC585" s="57"/>
      <c r="UD585" s="57"/>
      <c r="UE585" s="57"/>
      <c r="UF585" s="57"/>
      <c r="UG585" s="57"/>
      <c r="UH585" s="57"/>
      <c r="UI585" s="57"/>
      <c r="UJ585" s="57"/>
      <c r="UK585" s="57"/>
      <c r="UL585" s="57"/>
      <c r="UM585" s="57"/>
      <c r="UN585" s="57"/>
      <c r="UO585" s="57"/>
      <c r="UP585" s="57"/>
      <c r="UQ585" s="57"/>
      <c r="UR585" s="57"/>
      <c r="US585" s="57"/>
      <c r="UT585" s="57"/>
      <c r="UU585" s="57"/>
      <c r="UV585" s="57"/>
      <c r="UW585" s="57"/>
      <c r="UX585" s="57"/>
      <c r="UY585" s="57"/>
      <c r="UZ585" s="57"/>
      <c r="VA585" s="57"/>
      <c r="VB585" s="57"/>
      <c r="VC585" s="57"/>
      <c r="VD585" s="57"/>
      <c r="VE585" s="57"/>
      <c r="VF585" s="57"/>
      <c r="VG585" s="57"/>
      <c r="VH585" s="57"/>
      <c r="VI585" s="57"/>
      <c r="VJ585" s="57"/>
      <c r="VK585" s="57"/>
      <c r="VL585" s="57"/>
      <c r="VM585" s="57"/>
      <c r="VN585" s="57"/>
      <c r="VO585" s="57"/>
      <c r="VP585" s="57"/>
      <c r="VQ585" s="57"/>
      <c r="VR585" s="57"/>
      <c r="VS585" s="57"/>
      <c r="VT585" s="57"/>
      <c r="VU585" s="57"/>
      <c r="VV585" s="57"/>
      <c r="VW585" s="57"/>
      <c r="VX585" s="57"/>
      <c r="VY585" s="57"/>
      <c r="VZ585" s="57"/>
      <c r="WA585" s="57"/>
      <c r="WB585" s="57"/>
      <c r="WC585" s="57"/>
      <c r="WD585" s="57"/>
      <c r="WE585" s="57"/>
      <c r="WF585" s="57"/>
      <c r="WG585" s="57"/>
      <c r="WH585" s="57"/>
      <c r="WI585" s="57"/>
      <c r="WJ585" s="57"/>
      <c r="WK585" s="57"/>
      <c r="WL585" s="57"/>
      <c r="WM585" s="57"/>
      <c r="WN585" s="57"/>
      <c r="WO585" s="57"/>
      <c r="WP585" s="57"/>
      <c r="WQ585" s="57"/>
      <c r="WR585" s="57"/>
      <c r="WS585" s="57"/>
      <c r="WT585" s="57"/>
      <c r="WU585" s="57"/>
      <c r="WV585" s="57"/>
      <c r="WW585" s="57"/>
      <c r="WX585" s="57"/>
      <c r="WY585" s="57"/>
      <c r="WZ585" s="57"/>
      <c r="XA585" s="57"/>
      <c r="XB585" s="57"/>
      <c r="XC585" s="57"/>
      <c r="XD585" s="57"/>
      <c r="XE585" s="57"/>
      <c r="XF585" s="57"/>
      <c r="XG585" s="57"/>
      <c r="XH585" s="57"/>
      <c r="XI585" s="57"/>
      <c r="XJ585" s="57"/>
      <c r="XK585" s="57"/>
      <c r="XL585" s="57"/>
      <c r="XM585" s="57"/>
      <c r="XN585" s="57"/>
      <c r="XO585" s="57"/>
      <c r="XP585" s="57"/>
      <c r="XQ585" s="57"/>
      <c r="XR585" s="57"/>
      <c r="XS585" s="57"/>
      <c r="XT585" s="57"/>
      <c r="XU585" s="57"/>
      <c r="XV585" s="57"/>
      <c r="XW585" s="57"/>
    </row>
    <row r="586">
      <c r="AI586" s="57"/>
      <c r="BR586" s="57"/>
      <c r="DA586" s="57"/>
      <c r="EJ586" s="57"/>
      <c r="EK586" s="57"/>
      <c r="EL586" s="57"/>
      <c r="EM586" s="57"/>
      <c r="EN586" s="57"/>
      <c r="EO586" s="57"/>
      <c r="EP586" s="57"/>
      <c r="EQ586" s="57"/>
      <c r="ER586" s="57"/>
      <c r="ES586" s="57"/>
      <c r="ET586" s="57"/>
      <c r="EU586" s="57"/>
      <c r="EV586" s="57"/>
      <c r="EW586" s="57"/>
      <c r="EX586" s="57"/>
      <c r="EY586" s="57"/>
      <c r="EZ586" s="57"/>
      <c r="FA586" s="57"/>
      <c r="FB586" s="57"/>
      <c r="FC586" s="57"/>
      <c r="FD586" s="57"/>
      <c r="FE586" s="57"/>
      <c r="FF586" s="57"/>
      <c r="FG586" s="57"/>
      <c r="FH586" s="57"/>
      <c r="FI586" s="57"/>
      <c r="FJ586" s="57"/>
      <c r="FK586" s="57"/>
      <c r="FL586" s="57"/>
      <c r="FM586" s="57"/>
      <c r="FN586" s="57"/>
      <c r="FO586" s="57"/>
      <c r="FP586" s="57"/>
      <c r="FQ586" s="57"/>
      <c r="FR586" s="57"/>
      <c r="FS586" s="57"/>
      <c r="FT586" s="57"/>
      <c r="FU586" s="57"/>
      <c r="FV586" s="57"/>
      <c r="FW586" s="57"/>
      <c r="FX586" s="57"/>
      <c r="FY586" s="57"/>
      <c r="FZ586" s="57"/>
      <c r="GA586" s="57"/>
      <c r="GB586" s="57"/>
      <c r="GC586" s="57"/>
      <c r="GD586" s="57"/>
      <c r="GE586" s="57"/>
      <c r="GF586" s="57"/>
      <c r="GG586" s="57"/>
      <c r="GH586" s="57"/>
      <c r="GI586" s="57"/>
      <c r="GJ586" s="57"/>
      <c r="GK586" s="57"/>
      <c r="GL586" s="57"/>
      <c r="GM586" s="57"/>
      <c r="GN586" s="57"/>
      <c r="GO586" s="57"/>
      <c r="GP586" s="57"/>
      <c r="GQ586" s="57"/>
      <c r="GR586" s="57"/>
      <c r="GS586" s="57"/>
      <c r="GT586" s="57"/>
      <c r="GU586" s="57"/>
      <c r="GV586" s="57"/>
      <c r="GW586" s="57"/>
      <c r="GX586" s="57"/>
      <c r="GY586" s="57"/>
      <c r="GZ586" s="57"/>
      <c r="HA586" s="57"/>
      <c r="HB586" s="57"/>
      <c r="HC586" s="57"/>
      <c r="HD586" s="57"/>
      <c r="HE586" s="57"/>
      <c r="HF586" s="57"/>
      <c r="HG586" s="57"/>
      <c r="HH586" s="57"/>
      <c r="HI586" s="57"/>
      <c r="HJ586" s="57"/>
      <c r="HK586" s="57"/>
      <c r="HL586" s="57"/>
      <c r="HM586" s="57"/>
      <c r="HN586" s="57"/>
      <c r="HO586" s="57"/>
      <c r="HP586" s="57"/>
      <c r="HQ586" s="57"/>
      <c r="HR586" s="57"/>
      <c r="HS586" s="57"/>
      <c r="HT586" s="57"/>
      <c r="HU586" s="57"/>
      <c r="HV586" s="57"/>
      <c r="HW586" s="57"/>
      <c r="HX586" s="57"/>
      <c r="HY586" s="57"/>
      <c r="HZ586" s="57"/>
      <c r="IA586" s="57"/>
      <c r="IB586" s="57"/>
      <c r="IC586" s="57"/>
      <c r="ID586" s="57"/>
      <c r="IE586" s="57"/>
      <c r="IF586" s="57"/>
      <c r="IG586" s="57"/>
      <c r="IH586" s="57"/>
      <c r="II586" s="57"/>
      <c r="IJ586" s="57"/>
      <c r="IK586" s="57"/>
      <c r="IL586" s="57"/>
      <c r="IM586" s="57"/>
      <c r="IN586" s="57"/>
      <c r="IO586" s="57"/>
      <c r="IP586" s="57"/>
      <c r="IQ586" s="57"/>
      <c r="IR586" s="57"/>
      <c r="IS586" s="57"/>
      <c r="IT586" s="57"/>
      <c r="IU586" s="57"/>
      <c r="IV586" s="57"/>
      <c r="IW586" s="57"/>
      <c r="IX586" s="57"/>
      <c r="IY586" s="57"/>
      <c r="IZ586" s="57"/>
      <c r="JA586" s="57"/>
      <c r="JB586" s="57"/>
      <c r="JC586" s="57"/>
      <c r="JD586" s="57"/>
      <c r="JE586" s="57"/>
      <c r="JF586" s="57"/>
      <c r="JG586" s="57"/>
      <c r="JH586" s="57"/>
      <c r="JI586" s="57"/>
      <c r="JJ586" s="57"/>
      <c r="JK586" s="57"/>
      <c r="JL586" s="57"/>
      <c r="JM586" s="57"/>
      <c r="JN586" s="57"/>
      <c r="JO586" s="57"/>
      <c r="JP586" s="57"/>
      <c r="JQ586" s="57"/>
      <c r="JR586" s="57"/>
      <c r="JS586" s="57"/>
      <c r="JT586" s="57"/>
      <c r="JU586" s="57"/>
      <c r="JV586" s="57"/>
      <c r="JW586" s="57"/>
      <c r="JX586" s="57"/>
      <c r="JY586" s="57"/>
      <c r="JZ586" s="57"/>
      <c r="KA586" s="57"/>
      <c r="KB586" s="57"/>
      <c r="KC586" s="57"/>
      <c r="KD586" s="57"/>
      <c r="KE586" s="57"/>
      <c r="KF586" s="57"/>
      <c r="KG586" s="57"/>
      <c r="KH586" s="57"/>
      <c r="KI586" s="57"/>
      <c r="KJ586" s="57"/>
      <c r="KK586" s="57"/>
      <c r="KL586" s="57"/>
      <c r="KM586" s="57"/>
      <c r="KN586" s="57"/>
      <c r="KO586" s="57"/>
      <c r="KP586" s="57"/>
      <c r="KQ586" s="57"/>
      <c r="KR586" s="57"/>
      <c r="KS586" s="57"/>
      <c r="KT586" s="57"/>
      <c r="KU586" s="57"/>
      <c r="KV586" s="57"/>
      <c r="KW586" s="57"/>
      <c r="KX586" s="57"/>
      <c r="KY586" s="57"/>
      <c r="KZ586" s="57"/>
      <c r="LA586" s="57"/>
      <c r="LB586" s="57"/>
      <c r="LC586" s="57"/>
      <c r="LD586" s="57"/>
      <c r="LE586" s="57"/>
      <c r="LF586" s="57"/>
      <c r="LG586" s="57"/>
      <c r="LH586" s="57"/>
      <c r="LI586" s="57"/>
      <c r="LJ586" s="57"/>
      <c r="LK586" s="57"/>
      <c r="LL586" s="57"/>
      <c r="LM586" s="57"/>
      <c r="LN586" s="57"/>
      <c r="LO586" s="57"/>
      <c r="LP586" s="57"/>
      <c r="LQ586" s="57"/>
      <c r="LR586" s="57"/>
      <c r="LS586" s="57"/>
      <c r="LT586" s="57"/>
      <c r="LU586" s="57"/>
      <c r="LV586" s="57"/>
      <c r="LW586" s="57"/>
      <c r="LX586" s="57"/>
      <c r="LY586" s="57"/>
      <c r="LZ586" s="57"/>
      <c r="MA586" s="57"/>
      <c r="MB586" s="57"/>
      <c r="MC586" s="57"/>
      <c r="MD586" s="57"/>
      <c r="ME586" s="57"/>
      <c r="MF586" s="57"/>
      <c r="MG586" s="57"/>
      <c r="MH586" s="57"/>
      <c r="MI586" s="57"/>
      <c r="MJ586" s="57"/>
      <c r="MK586" s="57"/>
      <c r="ML586" s="57"/>
      <c r="MM586" s="57"/>
      <c r="MN586" s="57"/>
      <c r="MO586" s="57"/>
      <c r="MP586" s="57"/>
      <c r="MQ586" s="57"/>
      <c r="MR586" s="57"/>
      <c r="MS586" s="57"/>
      <c r="MT586" s="57"/>
      <c r="MU586" s="57"/>
      <c r="MV586" s="57"/>
      <c r="MW586" s="57"/>
      <c r="MX586" s="57"/>
      <c r="MY586" s="57"/>
      <c r="MZ586" s="57"/>
      <c r="NA586" s="57"/>
      <c r="NB586" s="57"/>
      <c r="NC586" s="57"/>
      <c r="ND586" s="57"/>
      <c r="NE586" s="57"/>
      <c r="NF586" s="57"/>
      <c r="NG586" s="57"/>
      <c r="NH586" s="57"/>
      <c r="NI586" s="57"/>
      <c r="NJ586" s="57"/>
      <c r="NK586" s="57"/>
      <c r="NL586" s="57"/>
      <c r="NM586" s="57"/>
      <c r="NN586" s="57"/>
      <c r="NO586" s="57"/>
      <c r="NP586" s="57"/>
      <c r="NQ586" s="57"/>
      <c r="NR586" s="57"/>
      <c r="NS586" s="57"/>
      <c r="NT586" s="57"/>
      <c r="NU586" s="57"/>
      <c r="NV586" s="57"/>
      <c r="NW586" s="57"/>
      <c r="NX586" s="57"/>
      <c r="NY586" s="57"/>
      <c r="NZ586" s="57"/>
      <c r="OA586" s="57"/>
      <c r="OB586" s="57"/>
      <c r="OC586" s="57"/>
      <c r="OD586" s="57"/>
      <c r="OE586" s="57"/>
      <c r="OF586" s="57"/>
      <c r="OG586" s="57"/>
      <c r="OH586" s="57"/>
      <c r="OI586" s="57"/>
      <c r="OJ586" s="57"/>
      <c r="OK586" s="57"/>
      <c r="OL586" s="57"/>
      <c r="OM586" s="57"/>
      <c r="ON586" s="57"/>
      <c r="OO586" s="57"/>
      <c r="OP586" s="57"/>
      <c r="OQ586" s="57"/>
      <c r="OR586" s="57"/>
      <c r="OS586" s="57"/>
      <c r="OT586" s="57"/>
      <c r="OU586" s="57"/>
      <c r="OV586" s="57"/>
      <c r="OW586" s="57"/>
      <c r="OX586" s="57"/>
      <c r="OY586" s="57"/>
      <c r="OZ586" s="57"/>
      <c r="PA586" s="57"/>
      <c r="PB586" s="57"/>
      <c r="PC586" s="57"/>
      <c r="PD586" s="57"/>
      <c r="PE586" s="57"/>
      <c r="PF586" s="57"/>
      <c r="PG586" s="57"/>
      <c r="PH586" s="57"/>
      <c r="PI586" s="57"/>
      <c r="PJ586" s="57"/>
      <c r="PK586" s="57"/>
      <c r="PL586" s="57"/>
      <c r="PM586" s="57"/>
      <c r="PN586" s="57"/>
      <c r="PO586" s="57"/>
      <c r="PP586" s="57"/>
      <c r="PQ586" s="57"/>
      <c r="PR586" s="57"/>
      <c r="PS586" s="57"/>
      <c r="PT586" s="57"/>
      <c r="PU586" s="57"/>
      <c r="PV586" s="57"/>
      <c r="PW586" s="57"/>
      <c r="PX586" s="57"/>
      <c r="PY586" s="57"/>
      <c r="PZ586" s="57"/>
      <c r="QA586" s="57"/>
      <c r="QB586" s="57"/>
      <c r="QC586" s="57"/>
      <c r="QD586" s="57"/>
      <c r="QE586" s="57"/>
      <c r="QF586" s="57"/>
      <c r="QG586" s="57"/>
      <c r="QH586" s="57"/>
      <c r="QI586" s="57"/>
      <c r="QJ586" s="57"/>
      <c r="QK586" s="57"/>
      <c r="QL586" s="57"/>
      <c r="QM586" s="57"/>
      <c r="QN586" s="57"/>
      <c r="QO586" s="57"/>
      <c r="QP586" s="57"/>
      <c r="QQ586" s="57"/>
      <c r="QR586" s="57"/>
      <c r="QS586" s="57"/>
      <c r="QT586" s="57"/>
      <c r="QU586" s="57"/>
      <c r="QV586" s="57"/>
      <c r="QW586" s="57"/>
      <c r="QX586" s="57"/>
      <c r="QY586" s="57"/>
      <c r="QZ586" s="57"/>
      <c r="RA586" s="57"/>
      <c r="RB586" s="57"/>
      <c r="RC586" s="57"/>
      <c r="RD586" s="57"/>
      <c r="RE586" s="57"/>
      <c r="RF586" s="57"/>
      <c r="RG586" s="57"/>
      <c r="RH586" s="57"/>
      <c r="RI586" s="57"/>
      <c r="RJ586" s="57"/>
      <c r="RK586" s="57"/>
      <c r="RL586" s="57"/>
      <c r="RM586" s="57"/>
      <c r="RN586" s="57"/>
      <c r="RO586" s="57"/>
      <c r="RP586" s="57"/>
      <c r="RQ586" s="57"/>
      <c r="RR586" s="57"/>
      <c r="RS586" s="57"/>
      <c r="RT586" s="57"/>
      <c r="RU586" s="57"/>
      <c r="RV586" s="57"/>
      <c r="RW586" s="57"/>
      <c r="RX586" s="57"/>
      <c r="RY586" s="57"/>
      <c r="RZ586" s="57"/>
      <c r="SA586" s="57"/>
      <c r="SB586" s="57"/>
      <c r="SC586" s="57"/>
      <c r="SD586" s="57"/>
      <c r="SE586" s="57"/>
      <c r="SF586" s="57"/>
      <c r="SG586" s="57"/>
      <c r="SH586" s="57"/>
      <c r="SI586" s="57"/>
      <c r="SJ586" s="57"/>
      <c r="SK586" s="57"/>
      <c r="SL586" s="57"/>
      <c r="SM586" s="57"/>
      <c r="SN586" s="57"/>
      <c r="SO586" s="57"/>
      <c r="SP586" s="57"/>
      <c r="SQ586" s="57"/>
      <c r="SR586" s="57"/>
      <c r="SS586" s="57"/>
      <c r="ST586" s="57"/>
      <c r="SU586" s="57"/>
      <c r="SV586" s="57"/>
      <c r="SW586" s="57"/>
      <c r="SX586" s="57"/>
      <c r="SY586" s="57"/>
      <c r="SZ586" s="57"/>
      <c r="TA586" s="57"/>
      <c r="TB586" s="57"/>
      <c r="TC586" s="57"/>
      <c r="TD586" s="57"/>
      <c r="TE586" s="57"/>
      <c r="TF586" s="57"/>
      <c r="TG586" s="57"/>
      <c r="TH586" s="57"/>
      <c r="TI586" s="57"/>
      <c r="TJ586" s="57"/>
      <c r="TK586" s="57"/>
      <c r="TL586" s="57"/>
      <c r="TM586" s="57"/>
      <c r="TN586" s="57"/>
      <c r="TO586" s="57"/>
      <c r="TP586" s="57"/>
      <c r="TQ586" s="57"/>
      <c r="TR586" s="57"/>
      <c r="TS586" s="57"/>
      <c r="TT586" s="57"/>
      <c r="TU586" s="57"/>
      <c r="TV586" s="57"/>
      <c r="TW586" s="57"/>
      <c r="TX586" s="57"/>
      <c r="TY586" s="57"/>
      <c r="TZ586" s="57"/>
      <c r="UA586" s="57"/>
      <c r="UB586" s="57"/>
      <c r="UC586" s="57"/>
      <c r="UD586" s="57"/>
      <c r="UE586" s="57"/>
      <c r="UF586" s="57"/>
      <c r="UG586" s="57"/>
      <c r="UH586" s="57"/>
      <c r="UI586" s="57"/>
      <c r="UJ586" s="57"/>
      <c r="UK586" s="57"/>
      <c r="UL586" s="57"/>
      <c r="UM586" s="57"/>
      <c r="UN586" s="57"/>
      <c r="UO586" s="57"/>
      <c r="UP586" s="57"/>
      <c r="UQ586" s="57"/>
      <c r="UR586" s="57"/>
      <c r="US586" s="57"/>
      <c r="UT586" s="57"/>
      <c r="UU586" s="57"/>
      <c r="UV586" s="57"/>
      <c r="UW586" s="57"/>
      <c r="UX586" s="57"/>
      <c r="UY586" s="57"/>
      <c r="UZ586" s="57"/>
      <c r="VA586" s="57"/>
      <c r="VB586" s="57"/>
      <c r="VC586" s="57"/>
      <c r="VD586" s="57"/>
      <c r="VE586" s="57"/>
      <c r="VF586" s="57"/>
      <c r="VG586" s="57"/>
      <c r="VH586" s="57"/>
      <c r="VI586" s="57"/>
      <c r="VJ586" s="57"/>
      <c r="VK586" s="57"/>
      <c r="VL586" s="57"/>
      <c r="VM586" s="57"/>
      <c r="VN586" s="57"/>
      <c r="VO586" s="57"/>
      <c r="VP586" s="57"/>
      <c r="VQ586" s="57"/>
      <c r="VR586" s="57"/>
      <c r="VS586" s="57"/>
      <c r="VT586" s="57"/>
      <c r="VU586" s="57"/>
      <c r="VV586" s="57"/>
      <c r="VW586" s="57"/>
      <c r="VX586" s="57"/>
      <c r="VY586" s="57"/>
      <c r="VZ586" s="57"/>
      <c r="WA586" s="57"/>
      <c r="WB586" s="57"/>
      <c r="WC586" s="57"/>
      <c r="WD586" s="57"/>
      <c r="WE586" s="57"/>
      <c r="WF586" s="57"/>
      <c r="WG586" s="57"/>
      <c r="WH586" s="57"/>
      <c r="WI586" s="57"/>
      <c r="WJ586" s="57"/>
      <c r="WK586" s="57"/>
      <c r="WL586" s="57"/>
      <c r="WM586" s="57"/>
      <c r="WN586" s="57"/>
      <c r="WO586" s="57"/>
      <c r="WP586" s="57"/>
      <c r="WQ586" s="57"/>
      <c r="WR586" s="57"/>
      <c r="WS586" s="57"/>
      <c r="WT586" s="57"/>
      <c r="WU586" s="57"/>
      <c r="WV586" s="57"/>
      <c r="WW586" s="57"/>
      <c r="WX586" s="57"/>
      <c r="WY586" s="57"/>
      <c r="WZ586" s="57"/>
      <c r="XA586" s="57"/>
      <c r="XB586" s="57"/>
      <c r="XC586" s="57"/>
      <c r="XD586" s="57"/>
      <c r="XE586" s="57"/>
      <c r="XF586" s="57"/>
      <c r="XG586" s="57"/>
      <c r="XH586" s="57"/>
      <c r="XI586" s="57"/>
      <c r="XJ586" s="57"/>
      <c r="XK586" s="57"/>
      <c r="XL586" s="57"/>
      <c r="XM586" s="57"/>
      <c r="XN586" s="57"/>
      <c r="XO586" s="57"/>
      <c r="XP586" s="57"/>
      <c r="XQ586" s="57"/>
      <c r="XR586" s="57"/>
      <c r="XS586" s="57"/>
      <c r="XT586" s="57"/>
      <c r="XU586" s="57"/>
      <c r="XV586" s="57"/>
      <c r="XW586" s="57"/>
    </row>
    <row r="587">
      <c r="AI587" s="57"/>
      <c r="BR587" s="57"/>
      <c r="DA587" s="57"/>
      <c r="EJ587" s="57"/>
      <c r="EK587" s="57"/>
      <c r="EL587" s="57"/>
      <c r="EM587" s="57"/>
      <c r="EN587" s="57"/>
      <c r="EO587" s="57"/>
      <c r="EP587" s="57"/>
      <c r="EQ587" s="57"/>
      <c r="ER587" s="57"/>
      <c r="ES587" s="57"/>
      <c r="ET587" s="57"/>
      <c r="EU587" s="57"/>
      <c r="EV587" s="57"/>
      <c r="EW587" s="57"/>
      <c r="EX587" s="57"/>
      <c r="EY587" s="57"/>
      <c r="EZ587" s="57"/>
      <c r="FA587" s="57"/>
      <c r="FB587" s="57"/>
      <c r="FC587" s="57"/>
      <c r="FD587" s="57"/>
      <c r="FE587" s="57"/>
      <c r="FF587" s="57"/>
      <c r="FG587" s="57"/>
      <c r="FH587" s="57"/>
      <c r="FI587" s="57"/>
      <c r="FJ587" s="57"/>
      <c r="FK587" s="57"/>
      <c r="FL587" s="57"/>
      <c r="FM587" s="57"/>
      <c r="FN587" s="57"/>
      <c r="FO587" s="57"/>
      <c r="FP587" s="57"/>
      <c r="FQ587" s="57"/>
      <c r="FR587" s="57"/>
      <c r="FS587" s="57"/>
      <c r="FT587" s="57"/>
      <c r="FU587" s="57"/>
      <c r="FV587" s="57"/>
      <c r="FW587" s="57"/>
      <c r="FX587" s="57"/>
      <c r="FY587" s="57"/>
      <c r="FZ587" s="57"/>
      <c r="GA587" s="57"/>
      <c r="GB587" s="57"/>
      <c r="GC587" s="57"/>
      <c r="GD587" s="57"/>
      <c r="GE587" s="57"/>
      <c r="GF587" s="57"/>
      <c r="GG587" s="57"/>
      <c r="GH587" s="57"/>
      <c r="GI587" s="57"/>
      <c r="GJ587" s="57"/>
      <c r="GK587" s="57"/>
      <c r="GL587" s="57"/>
      <c r="GM587" s="57"/>
      <c r="GN587" s="57"/>
      <c r="GO587" s="57"/>
      <c r="GP587" s="57"/>
      <c r="GQ587" s="57"/>
      <c r="GR587" s="57"/>
      <c r="GS587" s="57"/>
      <c r="GT587" s="57"/>
      <c r="GU587" s="57"/>
      <c r="GV587" s="57"/>
      <c r="GW587" s="57"/>
      <c r="GX587" s="57"/>
      <c r="GY587" s="57"/>
      <c r="GZ587" s="57"/>
      <c r="HA587" s="57"/>
      <c r="HB587" s="57"/>
      <c r="HC587" s="57"/>
      <c r="HD587" s="57"/>
      <c r="HE587" s="57"/>
      <c r="HF587" s="57"/>
      <c r="HG587" s="57"/>
      <c r="HH587" s="57"/>
      <c r="HI587" s="57"/>
      <c r="HJ587" s="57"/>
      <c r="HK587" s="57"/>
      <c r="HL587" s="57"/>
      <c r="HM587" s="57"/>
      <c r="HN587" s="57"/>
      <c r="HO587" s="57"/>
      <c r="HP587" s="57"/>
      <c r="HQ587" s="57"/>
      <c r="HR587" s="57"/>
      <c r="HS587" s="57"/>
      <c r="HT587" s="57"/>
      <c r="HU587" s="57"/>
      <c r="HV587" s="57"/>
      <c r="HW587" s="57"/>
      <c r="HX587" s="57"/>
      <c r="HY587" s="57"/>
      <c r="HZ587" s="57"/>
      <c r="IA587" s="57"/>
      <c r="IB587" s="57"/>
      <c r="IC587" s="57"/>
      <c r="ID587" s="57"/>
      <c r="IE587" s="57"/>
      <c r="IF587" s="57"/>
      <c r="IG587" s="57"/>
      <c r="IH587" s="57"/>
      <c r="II587" s="57"/>
      <c r="IJ587" s="57"/>
      <c r="IK587" s="57"/>
      <c r="IL587" s="57"/>
      <c r="IM587" s="57"/>
      <c r="IN587" s="57"/>
      <c r="IO587" s="57"/>
      <c r="IP587" s="57"/>
      <c r="IQ587" s="57"/>
      <c r="IR587" s="57"/>
      <c r="IS587" s="57"/>
      <c r="IT587" s="57"/>
      <c r="IU587" s="57"/>
      <c r="IV587" s="57"/>
      <c r="IW587" s="57"/>
      <c r="IX587" s="57"/>
      <c r="IY587" s="57"/>
      <c r="IZ587" s="57"/>
      <c r="JA587" s="57"/>
      <c r="JB587" s="57"/>
      <c r="JC587" s="57"/>
      <c r="JD587" s="57"/>
      <c r="JE587" s="57"/>
      <c r="JF587" s="57"/>
      <c r="JG587" s="57"/>
      <c r="JH587" s="57"/>
      <c r="JI587" s="57"/>
      <c r="JJ587" s="57"/>
      <c r="JK587" s="57"/>
      <c r="JL587" s="57"/>
      <c r="JM587" s="57"/>
      <c r="JN587" s="57"/>
      <c r="JO587" s="57"/>
      <c r="JP587" s="57"/>
      <c r="JQ587" s="57"/>
      <c r="JR587" s="57"/>
      <c r="JS587" s="57"/>
      <c r="JT587" s="57"/>
      <c r="JU587" s="57"/>
      <c r="JV587" s="57"/>
      <c r="JW587" s="57"/>
      <c r="JX587" s="57"/>
      <c r="JY587" s="57"/>
      <c r="JZ587" s="57"/>
      <c r="KA587" s="57"/>
      <c r="KB587" s="57"/>
      <c r="KC587" s="57"/>
      <c r="KD587" s="57"/>
      <c r="KE587" s="57"/>
      <c r="KF587" s="57"/>
      <c r="KG587" s="57"/>
      <c r="KH587" s="57"/>
      <c r="KI587" s="57"/>
      <c r="KJ587" s="57"/>
      <c r="KK587" s="57"/>
      <c r="KL587" s="57"/>
      <c r="KM587" s="57"/>
      <c r="KN587" s="57"/>
      <c r="KO587" s="57"/>
      <c r="KP587" s="57"/>
      <c r="KQ587" s="57"/>
      <c r="KR587" s="57"/>
      <c r="KS587" s="57"/>
      <c r="KT587" s="57"/>
      <c r="KU587" s="57"/>
      <c r="KV587" s="57"/>
      <c r="KW587" s="57"/>
      <c r="KX587" s="57"/>
      <c r="KY587" s="57"/>
      <c r="KZ587" s="57"/>
      <c r="LA587" s="57"/>
      <c r="LB587" s="57"/>
      <c r="LC587" s="57"/>
      <c r="LD587" s="57"/>
      <c r="LE587" s="57"/>
      <c r="LF587" s="57"/>
      <c r="LG587" s="57"/>
      <c r="LH587" s="57"/>
      <c r="LI587" s="57"/>
      <c r="LJ587" s="57"/>
      <c r="LK587" s="57"/>
      <c r="LL587" s="57"/>
      <c r="LM587" s="57"/>
      <c r="LN587" s="57"/>
      <c r="LO587" s="57"/>
      <c r="LP587" s="57"/>
      <c r="LQ587" s="57"/>
      <c r="LR587" s="57"/>
      <c r="LS587" s="57"/>
      <c r="LT587" s="57"/>
      <c r="LU587" s="57"/>
      <c r="LV587" s="57"/>
      <c r="LW587" s="57"/>
      <c r="LX587" s="57"/>
      <c r="LY587" s="57"/>
      <c r="LZ587" s="57"/>
      <c r="MA587" s="57"/>
      <c r="MB587" s="57"/>
      <c r="MC587" s="57"/>
      <c r="MD587" s="57"/>
      <c r="ME587" s="57"/>
      <c r="MF587" s="57"/>
      <c r="MG587" s="57"/>
      <c r="MH587" s="57"/>
      <c r="MI587" s="57"/>
      <c r="MJ587" s="57"/>
      <c r="MK587" s="57"/>
      <c r="ML587" s="57"/>
      <c r="MM587" s="57"/>
      <c r="MN587" s="57"/>
      <c r="MO587" s="57"/>
      <c r="MP587" s="57"/>
      <c r="MQ587" s="57"/>
      <c r="MR587" s="57"/>
      <c r="MS587" s="57"/>
      <c r="MT587" s="57"/>
      <c r="MU587" s="57"/>
      <c r="MV587" s="57"/>
      <c r="MW587" s="57"/>
      <c r="MX587" s="57"/>
      <c r="MY587" s="57"/>
      <c r="MZ587" s="57"/>
      <c r="NA587" s="57"/>
      <c r="NB587" s="57"/>
      <c r="NC587" s="57"/>
      <c r="ND587" s="57"/>
      <c r="NE587" s="57"/>
      <c r="NF587" s="57"/>
      <c r="NG587" s="57"/>
      <c r="NH587" s="57"/>
      <c r="NI587" s="57"/>
      <c r="NJ587" s="57"/>
      <c r="NK587" s="57"/>
      <c r="NL587" s="57"/>
      <c r="NM587" s="57"/>
      <c r="NN587" s="57"/>
      <c r="NO587" s="57"/>
      <c r="NP587" s="57"/>
      <c r="NQ587" s="57"/>
      <c r="NR587" s="57"/>
      <c r="NS587" s="57"/>
      <c r="NT587" s="57"/>
      <c r="NU587" s="57"/>
      <c r="NV587" s="57"/>
      <c r="NW587" s="57"/>
      <c r="NX587" s="57"/>
      <c r="NY587" s="57"/>
      <c r="NZ587" s="57"/>
      <c r="OA587" s="57"/>
      <c r="OB587" s="57"/>
      <c r="OC587" s="57"/>
      <c r="OD587" s="57"/>
      <c r="OE587" s="57"/>
      <c r="OF587" s="57"/>
      <c r="OG587" s="57"/>
      <c r="OH587" s="57"/>
      <c r="OI587" s="57"/>
      <c r="OJ587" s="57"/>
      <c r="OK587" s="57"/>
      <c r="OL587" s="57"/>
      <c r="OM587" s="57"/>
      <c r="ON587" s="57"/>
      <c r="OO587" s="57"/>
      <c r="OP587" s="57"/>
      <c r="OQ587" s="57"/>
      <c r="OR587" s="57"/>
      <c r="OS587" s="57"/>
      <c r="OT587" s="57"/>
      <c r="OU587" s="57"/>
      <c r="OV587" s="57"/>
      <c r="OW587" s="57"/>
      <c r="OX587" s="57"/>
      <c r="OY587" s="57"/>
      <c r="OZ587" s="57"/>
      <c r="PA587" s="57"/>
      <c r="PB587" s="57"/>
      <c r="PC587" s="57"/>
      <c r="PD587" s="57"/>
      <c r="PE587" s="57"/>
      <c r="PF587" s="57"/>
      <c r="PG587" s="57"/>
      <c r="PH587" s="57"/>
      <c r="PI587" s="57"/>
      <c r="PJ587" s="57"/>
      <c r="PK587" s="57"/>
      <c r="PL587" s="57"/>
      <c r="PM587" s="57"/>
      <c r="PN587" s="57"/>
      <c r="PO587" s="57"/>
      <c r="PP587" s="57"/>
      <c r="PQ587" s="57"/>
      <c r="PR587" s="57"/>
      <c r="PS587" s="57"/>
      <c r="PT587" s="57"/>
      <c r="PU587" s="57"/>
      <c r="PV587" s="57"/>
      <c r="PW587" s="57"/>
      <c r="PX587" s="57"/>
      <c r="PY587" s="57"/>
      <c r="PZ587" s="57"/>
      <c r="QA587" s="57"/>
      <c r="QB587" s="57"/>
      <c r="QC587" s="57"/>
      <c r="QD587" s="57"/>
      <c r="QE587" s="57"/>
      <c r="QF587" s="57"/>
      <c r="QG587" s="57"/>
      <c r="QH587" s="57"/>
      <c r="QI587" s="57"/>
      <c r="QJ587" s="57"/>
      <c r="QK587" s="57"/>
      <c r="QL587" s="57"/>
      <c r="QM587" s="57"/>
      <c r="QN587" s="57"/>
      <c r="QO587" s="57"/>
      <c r="QP587" s="57"/>
      <c r="QQ587" s="57"/>
      <c r="QR587" s="57"/>
      <c r="QS587" s="57"/>
      <c r="QT587" s="57"/>
      <c r="QU587" s="57"/>
      <c r="QV587" s="57"/>
      <c r="QW587" s="57"/>
      <c r="QX587" s="57"/>
      <c r="QY587" s="57"/>
      <c r="QZ587" s="57"/>
      <c r="RA587" s="57"/>
      <c r="RB587" s="57"/>
      <c r="RC587" s="57"/>
      <c r="RD587" s="57"/>
      <c r="RE587" s="57"/>
      <c r="RF587" s="57"/>
      <c r="RG587" s="57"/>
      <c r="RH587" s="57"/>
      <c r="RI587" s="57"/>
      <c r="RJ587" s="57"/>
      <c r="RK587" s="57"/>
      <c r="RL587" s="57"/>
      <c r="RM587" s="57"/>
      <c r="RN587" s="57"/>
      <c r="RO587" s="57"/>
      <c r="RP587" s="57"/>
      <c r="RQ587" s="57"/>
      <c r="RR587" s="57"/>
      <c r="RS587" s="57"/>
      <c r="RT587" s="57"/>
      <c r="RU587" s="57"/>
      <c r="RV587" s="57"/>
      <c r="RW587" s="57"/>
      <c r="RX587" s="57"/>
      <c r="RY587" s="57"/>
      <c r="RZ587" s="57"/>
      <c r="SA587" s="57"/>
      <c r="SB587" s="57"/>
      <c r="SC587" s="57"/>
      <c r="SD587" s="57"/>
      <c r="SE587" s="57"/>
      <c r="SF587" s="57"/>
      <c r="SG587" s="57"/>
      <c r="SH587" s="57"/>
      <c r="SI587" s="57"/>
      <c r="SJ587" s="57"/>
      <c r="SK587" s="57"/>
      <c r="SL587" s="57"/>
      <c r="SM587" s="57"/>
      <c r="SN587" s="57"/>
      <c r="SO587" s="57"/>
      <c r="SP587" s="57"/>
      <c r="SQ587" s="57"/>
      <c r="SR587" s="57"/>
      <c r="SS587" s="57"/>
      <c r="ST587" s="57"/>
      <c r="SU587" s="57"/>
      <c r="SV587" s="57"/>
      <c r="SW587" s="57"/>
      <c r="SX587" s="57"/>
      <c r="SY587" s="57"/>
      <c r="SZ587" s="57"/>
      <c r="TA587" s="57"/>
      <c r="TB587" s="57"/>
      <c r="TC587" s="57"/>
      <c r="TD587" s="57"/>
      <c r="TE587" s="57"/>
      <c r="TF587" s="57"/>
      <c r="TG587" s="57"/>
      <c r="TH587" s="57"/>
      <c r="TI587" s="57"/>
      <c r="TJ587" s="57"/>
      <c r="TK587" s="57"/>
      <c r="TL587" s="57"/>
      <c r="TM587" s="57"/>
      <c r="TN587" s="57"/>
      <c r="TO587" s="57"/>
      <c r="TP587" s="57"/>
      <c r="TQ587" s="57"/>
      <c r="TR587" s="57"/>
      <c r="TS587" s="57"/>
      <c r="TT587" s="57"/>
      <c r="TU587" s="57"/>
      <c r="TV587" s="57"/>
      <c r="TW587" s="57"/>
      <c r="TX587" s="57"/>
      <c r="TY587" s="57"/>
      <c r="TZ587" s="57"/>
      <c r="UA587" s="57"/>
      <c r="UB587" s="57"/>
      <c r="UC587" s="57"/>
      <c r="UD587" s="57"/>
      <c r="UE587" s="57"/>
      <c r="UF587" s="57"/>
      <c r="UG587" s="57"/>
      <c r="UH587" s="57"/>
      <c r="UI587" s="57"/>
      <c r="UJ587" s="57"/>
      <c r="UK587" s="57"/>
      <c r="UL587" s="57"/>
      <c r="UM587" s="57"/>
      <c r="UN587" s="57"/>
      <c r="UO587" s="57"/>
      <c r="UP587" s="57"/>
      <c r="UQ587" s="57"/>
      <c r="UR587" s="57"/>
      <c r="US587" s="57"/>
      <c r="UT587" s="57"/>
      <c r="UU587" s="57"/>
      <c r="UV587" s="57"/>
      <c r="UW587" s="57"/>
      <c r="UX587" s="57"/>
      <c r="UY587" s="57"/>
      <c r="UZ587" s="57"/>
      <c r="VA587" s="57"/>
      <c r="VB587" s="57"/>
      <c r="VC587" s="57"/>
      <c r="VD587" s="57"/>
      <c r="VE587" s="57"/>
      <c r="VF587" s="57"/>
      <c r="VG587" s="57"/>
      <c r="VH587" s="57"/>
      <c r="VI587" s="57"/>
      <c r="VJ587" s="57"/>
      <c r="VK587" s="57"/>
      <c r="VL587" s="57"/>
      <c r="VM587" s="57"/>
      <c r="VN587" s="57"/>
      <c r="VO587" s="57"/>
      <c r="VP587" s="57"/>
      <c r="VQ587" s="57"/>
      <c r="VR587" s="57"/>
      <c r="VS587" s="57"/>
      <c r="VT587" s="57"/>
      <c r="VU587" s="57"/>
      <c r="VV587" s="57"/>
      <c r="VW587" s="57"/>
      <c r="VX587" s="57"/>
      <c r="VY587" s="57"/>
      <c r="VZ587" s="57"/>
      <c r="WA587" s="57"/>
      <c r="WB587" s="57"/>
      <c r="WC587" s="57"/>
      <c r="WD587" s="57"/>
      <c r="WE587" s="57"/>
      <c r="WF587" s="57"/>
      <c r="WG587" s="57"/>
      <c r="WH587" s="57"/>
      <c r="WI587" s="57"/>
      <c r="WJ587" s="57"/>
      <c r="WK587" s="57"/>
      <c r="WL587" s="57"/>
      <c r="WM587" s="57"/>
      <c r="WN587" s="57"/>
      <c r="WO587" s="57"/>
      <c r="WP587" s="57"/>
      <c r="WQ587" s="57"/>
      <c r="WR587" s="57"/>
      <c r="WS587" s="57"/>
      <c r="WT587" s="57"/>
      <c r="WU587" s="57"/>
      <c r="WV587" s="57"/>
      <c r="WW587" s="57"/>
      <c r="WX587" s="57"/>
      <c r="WY587" s="57"/>
      <c r="WZ587" s="57"/>
      <c r="XA587" s="57"/>
      <c r="XB587" s="57"/>
      <c r="XC587" s="57"/>
      <c r="XD587" s="57"/>
      <c r="XE587" s="57"/>
      <c r="XF587" s="57"/>
      <c r="XG587" s="57"/>
      <c r="XH587" s="57"/>
      <c r="XI587" s="57"/>
      <c r="XJ587" s="57"/>
      <c r="XK587" s="57"/>
      <c r="XL587" s="57"/>
      <c r="XM587" s="57"/>
      <c r="XN587" s="57"/>
      <c r="XO587" s="57"/>
      <c r="XP587" s="57"/>
      <c r="XQ587" s="57"/>
      <c r="XR587" s="57"/>
      <c r="XS587" s="57"/>
      <c r="XT587" s="57"/>
      <c r="XU587" s="57"/>
      <c r="XV587" s="57"/>
      <c r="XW587" s="57"/>
    </row>
    <row r="588">
      <c r="AI588" s="57"/>
      <c r="BR588" s="57"/>
      <c r="DA588" s="57"/>
      <c r="EJ588" s="57"/>
      <c r="EK588" s="57"/>
      <c r="EL588" s="57"/>
      <c r="EM588" s="57"/>
      <c r="EN588" s="57"/>
      <c r="EO588" s="57"/>
      <c r="EP588" s="57"/>
      <c r="EQ588" s="57"/>
      <c r="ER588" s="57"/>
      <c r="ES588" s="57"/>
      <c r="ET588" s="57"/>
      <c r="EU588" s="57"/>
      <c r="EV588" s="57"/>
      <c r="EW588" s="57"/>
      <c r="EX588" s="57"/>
      <c r="EY588" s="57"/>
      <c r="EZ588" s="57"/>
      <c r="FA588" s="57"/>
      <c r="FB588" s="57"/>
      <c r="FC588" s="57"/>
      <c r="FD588" s="57"/>
      <c r="FE588" s="57"/>
      <c r="FF588" s="57"/>
      <c r="FG588" s="57"/>
      <c r="FH588" s="57"/>
      <c r="FI588" s="57"/>
      <c r="FJ588" s="57"/>
      <c r="FK588" s="57"/>
      <c r="FL588" s="57"/>
      <c r="FM588" s="57"/>
      <c r="FN588" s="57"/>
      <c r="FO588" s="57"/>
      <c r="FP588" s="57"/>
      <c r="FQ588" s="57"/>
      <c r="FR588" s="57"/>
      <c r="FS588" s="57"/>
      <c r="FT588" s="57"/>
      <c r="FU588" s="57"/>
      <c r="FV588" s="57"/>
      <c r="FW588" s="57"/>
      <c r="FX588" s="57"/>
      <c r="FY588" s="57"/>
      <c r="FZ588" s="57"/>
      <c r="GA588" s="57"/>
      <c r="GB588" s="57"/>
      <c r="GC588" s="57"/>
      <c r="GD588" s="57"/>
      <c r="GE588" s="57"/>
      <c r="GF588" s="57"/>
      <c r="GG588" s="57"/>
      <c r="GH588" s="57"/>
      <c r="GI588" s="57"/>
      <c r="GJ588" s="57"/>
      <c r="GK588" s="57"/>
      <c r="GL588" s="57"/>
      <c r="GM588" s="57"/>
      <c r="GN588" s="57"/>
      <c r="GO588" s="57"/>
      <c r="GP588" s="57"/>
      <c r="GQ588" s="57"/>
      <c r="GR588" s="57"/>
      <c r="GS588" s="57"/>
      <c r="GT588" s="57"/>
      <c r="GU588" s="57"/>
      <c r="GV588" s="57"/>
      <c r="GW588" s="57"/>
      <c r="GX588" s="57"/>
      <c r="GY588" s="57"/>
      <c r="GZ588" s="57"/>
      <c r="HA588" s="57"/>
      <c r="HB588" s="57"/>
      <c r="HC588" s="57"/>
      <c r="HD588" s="57"/>
      <c r="HE588" s="57"/>
      <c r="HF588" s="57"/>
      <c r="HG588" s="57"/>
      <c r="HH588" s="57"/>
      <c r="HI588" s="57"/>
      <c r="HJ588" s="57"/>
      <c r="HK588" s="57"/>
      <c r="HL588" s="57"/>
      <c r="HM588" s="57"/>
      <c r="HN588" s="57"/>
      <c r="HO588" s="57"/>
      <c r="HP588" s="57"/>
      <c r="HQ588" s="57"/>
      <c r="HR588" s="57"/>
      <c r="HS588" s="57"/>
      <c r="HT588" s="57"/>
      <c r="HU588" s="57"/>
      <c r="HV588" s="57"/>
      <c r="HW588" s="57"/>
      <c r="HX588" s="57"/>
      <c r="HY588" s="57"/>
      <c r="HZ588" s="57"/>
      <c r="IA588" s="57"/>
      <c r="IB588" s="57"/>
      <c r="IC588" s="57"/>
      <c r="ID588" s="57"/>
      <c r="IE588" s="57"/>
      <c r="IF588" s="57"/>
      <c r="IG588" s="57"/>
      <c r="IH588" s="57"/>
      <c r="II588" s="57"/>
      <c r="IJ588" s="57"/>
      <c r="IK588" s="57"/>
      <c r="IL588" s="57"/>
      <c r="IM588" s="57"/>
      <c r="IN588" s="57"/>
      <c r="IO588" s="57"/>
      <c r="IP588" s="57"/>
      <c r="IQ588" s="57"/>
      <c r="IR588" s="57"/>
      <c r="IS588" s="57"/>
      <c r="IT588" s="57"/>
      <c r="IU588" s="57"/>
      <c r="IV588" s="57"/>
      <c r="IW588" s="57"/>
      <c r="IX588" s="57"/>
      <c r="IY588" s="57"/>
      <c r="IZ588" s="57"/>
      <c r="JA588" s="57"/>
      <c r="JB588" s="57"/>
      <c r="JC588" s="57"/>
      <c r="JD588" s="57"/>
      <c r="JE588" s="57"/>
      <c r="JF588" s="57"/>
      <c r="JG588" s="57"/>
      <c r="JH588" s="57"/>
      <c r="JI588" s="57"/>
      <c r="JJ588" s="57"/>
      <c r="JK588" s="57"/>
      <c r="JL588" s="57"/>
      <c r="JM588" s="57"/>
      <c r="JN588" s="57"/>
      <c r="JO588" s="57"/>
      <c r="JP588" s="57"/>
      <c r="JQ588" s="57"/>
      <c r="JR588" s="57"/>
      <c r="JS588" s="57"/>
      <c r="JT588" s="57"/>
      <c r="JU588" s="57"/>
      <c r="JV588" s="57"/>
      <c r="JW588" s="57"/>
      <c r="JX588" s="57"/>
      <c r="JY588" s="57"/>
      <c r="JZ588" s="57"/>
      <c r="KA588" s="57"/>
      <c r="KB588" s="57"/>
      <c r="KC588" s="57"/>
      <c r="KD588" s="57"/>
      <c r="KE588" s="57"/>
      <c r="KF588" s="57"/>
      <c r="KG588" s="57"/>
      <c r="KH588" s="57"/>
      <c r="KI588" s="57"/>
      <c r="KJ588" s="57"/>
      <c r="KK588" s="57"/>
      <c r="KL588" s="57"/>
      <c r="KM588" s="57"/>
      <c r="KN588" s="57"/>
      <c r="KO588" s="57"/>
      <c r="KP588" s="57"/>
      <c r="KQ588" s="57"/>
      <c r="KR588" s="57"/>
      <c r="KS588" s="57"/>
      <c r="KT588" s="57"/>
      <c r="KU588" s="57"/>
      <c r="KV588" s="57"/>
      <c r="KW588" s="57"/>
      <c r="KX588" s="57"/>
      <c r="KY588" s="57"/>
      <c r="KZ588" s="57"/>
      <c r="LA588" s="57"/>
      <c r="LB588" s="57"/>
      <c r="LC588" s="57"/>
      <c r="LD588" s="57"/>
      <c r="LE588" s="57"/>
      <c r="LF588" s="57"/>
      <c r="LG588" s="57"/>
      <c r="LH588" s="57"/>
      <c r="LI588" s="57"/>
      <c r="LJ588" s="57"/>
      <c r="LK588" s="57"/>
      <c r="LL588" s="57"/>
      <c r="LM588" s="57"/>
      <c r="LN588" s="57"/>
      <c r="LO588" s="57"/>
      <c r="LP588" s="57"/>
      <c r="LQ588" s="57"/>
      <c r="LR588" s="57"/>
      <c r="LS588" s="57"/>
      <c r="LT588" s="57"/>
      <c r="LU588" s="57"/>
      <c r="LV588" s="57"/>
      <c r="LW588" s="57"/>
      <c r="LX588" s="57"/>
      <c r="LY588" s="57"/>
      <c r="LZ588" s="57"/>
      <c r="MA588" s="57"/>
      <c r="MB588" s="57"/>
      <c r="MC588" s="57"/>
      <c r="MD588" s="57"/>
      <c r="ME588" s="57"/>
      <c r="MF588" s="57"/>
      <c r="MG588" s="57"/>
      <c r="MH588" s="57"/>
      <c r="MI588" s="57"/>
      <c r="MJ588" s="57"/>
      <c r="MK588" s="57"/>
      <c r="ML588" s="57"/>
      <c r="MM588" s="57"/>
      <c r="MN588" s="57"/>
      <c r="MO588" s="57"/>
      <c r="MP588" s="57"/>
      <c r="MQ588" s="57"/>
      <c r="MR588" s="57"/>
      <c r="MS588" s="57"/>
      <c r="MT588" s="57"/>
      <c r="MU588" s="57"/>
      <c r="MV588" s="57"/>
      <c r="MW588" s="57"/>
      <c r="MX588" s="57"/>
      <c r="MY588" s="57"/>
      <c r="MZ588" s="57"/>
      <c r="NA588" s="57"/>
      <c r="NB588" s="57"/>
      <c r="NC588" s="57"/>
      <c r="ND588" s="57"/>
      <c r="NE588" s="57"/>
      <c r="NF588" s="57"/>
      <c r="NG588" s="57"/>
      <c r="NH588" s="57"/>
      <c r="NI588" s="57"/>
      <c r="NJ588" s="57"/>
      <c r="NK588" s="57"/>
      <c r="NL588" s="57"/>
      <c r="NM588" s="57"/>
      <c r="NN588" s="57"/>
      <c r="NO588" s="57"/>
      <c r="NP588" s="57"/>
      <c r="NQ588" s="57"/>
      <c r="NR588" s="57"/>
      <c r="NS588" s="57"/>
      <c r="NT588" s="57"/>
      <c r="NU588" s="57"/>
      <c r="NV588" s="57"/>
      <c r="NW588" s="57"/>
      <c r="NX588" s="57"/>
      <c r="NY588" s="57"/>
      <c r="NZ588" s="57"/>
      <c r="OA588" s="57"/>
      <c r="OB588" s="57"/>
      <c r="OC588" s="57"/>
      <c r="OD588" s="57"/>
      <c r="OE588" s="57"/>
      <c r="OF588" s="57"/>
      <c r="OG588" s="57"/>
      <c r="OH588" s="57"/>
      <c r="OI588" s="57"/>
      <c r="OJ588" s="57"/>
      <c r="OK588" s="57"/>
      <c r="OL588" s="57"/>
      <c r="OM588" s="57"/>
      <c r="ON588" s="57"/>
      <c r="OO588" s="57"/>
      <c r="OP588" s="57"/>
      <c r="OQ588" s="57"/>
      <c r="OR588" s="57"/>
      <c r="OS588" s="57"/>
      <c r="OT588" s="57"/>
      <c r="OU588" s="57"/>
      <c r="OV588" s="57"/>
      <c r="OW588" s="57"/>
      <c r="OX588" s="57"/>
      <c r="OY588" s="57"/>
      <c r="OZ588" s="57"/>
      <c r="PA588" s="57"/>
      <c r="PB588" s="57"/>
      <c r="PC588" s="57"/>
      <c r="PD588" s="57"/>
      <c r="PE588" s="57"/>
      <c r="PF588" s="57"/>
      <c r="PG588" s="57"/>
      <c r="PH588" s="57"/>
      <c r="PI588" s="57"/>
      <c r="PJ588" s="57"/>
      <c r="PK588" s="57"/>
      <c r="PL588" s="57"/>
      <c r="PM588" s="57"/>
      <c r="PN588" s="57"/>
      <c r="PO588" s="57"/>
      <c r="PP588" s="57"/>
      <c r="PQ588" s="57"/>
      <c r="PR588" s="57"/>
      <c r="PS588" s="57"/>
      <c r="PT588" s="57"/>
      <c r="PU588" s="57"/>
      <c r="PV588" s="57"/>
      <c r="PW588" s="57"/>
      <c r="PX588" s="57"/>
      <c r="PY588" s="57"/>
      <c r="PZ588" s="57"/>
      <c r="QA588" s="57"/>
      <c r="QB588" s="57"/>
      <c r="QC588" s="57"/>
      <c r="QD588" s="57"/>
      <c r="QE588" s="57"/>
      <c r="QF588" s="57"/>
      <c r="QG588" s="57"/>
      <c r="QH588" s="57"/>
      <c r="QI588" s="57"/>
      <c r="QJ588" s="57"/>
      <c r="QK588" s="57"/>
      <c r="QL588" s="57"/>
      <c r="QM588" s="57"/>
      <c r="QN588" s="57"/>
      <c r="QO588" s="57"/>
      <c r="QP588" s="57"/>
      <c r="QQ588" s="57"/>
      <c r="QR588" s="57"/>
      <c r="QS588" s="57"/>
      <c r="QT588" s="57"/>
      <c r="QU588" s="57"/>
      <c r="QV588" s="57"/>
      <c r="QW588" s="57"/>
      <c r="QX588" s="57"/>
      <c r="QY588" s="57"/>
      <c r="QZ588" s="57"/>
      <c r="RA588" s="57"/>
      <c r="RB588" s="57"/>
      <c r="RC588" s="57"/>
      <c r="RD588" s="57"/>
      <c r="RE588" s="57"/>
      <c r="RF588" s="57"/>
      <c r="RG588" s="57"/>
      <c r="RH588" s="57"/>
      <c r="RI588" s="57"/>
      <c r="RJ588" s="57"/>
      <c r="RK588" s="57"/>
      <c r="RL588" s="57"/>
      <c r="RM588" s="57"/>
      <c r="RN588" s="57"/>
      <c r="RO588" s="57"/>
      <c r="RP588" s="57"/>
      <c r="RQ588" s="57"/>
      <c r="RR588" s="57"/>
      <c r="RS588" s="57"/>
      <c r="RT588" s="57"/>
      <c r="RU588" s="57"/>
      <c r="RV588" s="57"/>
      <c r="RW588" s="57"/>
      <c r="RX588" s="57"/>
      <c r="RY588" s="57"/>
      <c r="RZ588" s="57"/>
      <c r="SA588" s="57"/>
      <c r="SB588" s="57"/>
      <c r="SC588" s="57"/>
      <c r="SD588" s="57"/>
      <c r="SE588" s="57"/>
      <c r="SF588" s="57"/>
      <c r="SG588" s="57"/>
      <c r="SH588" s="57"/>
      <c r="SI588" s="57"/>
      <c r="SJ588" s="57"/>
      <c r="SK588" s="57"/>
      <c r="SL588" s="57"/>
      <c r="SM588" s="57"/>
      <c r="SN588" s="57"/>
      <c r="SO588" s="57"/>
      <c r="SP588" s="57"/>
      <c r="SQ588" s="57"/>
      <c r="SR588" s="57"/>
      <c r="SS588" s="57"/>
      <c r="ST588" s="57"/>
      <c r="SU588" s="57"/>
      <c r="SV588" s="57"/>
      <c r="SW588" s="57"/>
      <c r="SX588" s="57"/>
      <c r="SY588" s="57"/>
      <c r="SZ588" s="57"/>
      <c r="TA588" s="57"/>
      <c r="TB588" s="57"/>
      <c r="TC588" s="57"/>
      <c r="TD588" s="57"/>
      <c r="TE588" s="57"/>
      <c r="TF588" s="57"/>
      <c r="TG588" s="57"/>
      <c r="TH588" s="57"/>
      <c r="TI588" s="57"/>
      <c r="TJ588" s="57"/>
      <c r="TK588" s="57"/>
      <c r="TL588" s="57"/>
      <c r="TM588" s="57"/>
      <c r="TN588" s="57"/>
      <c r="TO588" s="57"/>
      <c r="TP588" s="57"/>
      <c r="TQ588" s="57"/>
      <c r="TR588" s="57"/>
      <c r="TS588" s="57"/>
      <c r="TT588" s="57"/>
      <c r="TU588" s="57"/>
      <c r="TV588" s="57"/>
      <c r="TW588" s="57"/>
      <c r="TX588" s="57"/>
      <c r="TY588" s="57"/>
      <c r="TZ588" s="57"/>
      <c r="UA588" s="57"/>
      <c r="UB588" s="57"/>
      <c r="UC588" s="57"/>
      <c r="UD588" s="57"/>
      <c r="UE588" s="57"/>
      <c r="UF588" s="57"/>
      <c r="UG588" s="57"/>
      <c r="UH588" s="57"/>
      <c r="UI588" s="57"/>
      <c r="UJ588" s="57"/>
      <c r="UK588" s="57"/>
      <c r="UL588" s="57"/>
      <c r="UM588" s="57"/>
      <c r="UN588" s="57"/>
      <c r="UO588" s="57"/>
      <c r="UP588" s="57"/>
      <c r="UQ588" s="57"/>
      <c r="UR588" s="57"/>
      <c r="US588" s="57"/>
      <c r="UT588" s="57"/>
      <c r="UU588" s="57"/>
      <c r="UV588" s="57"/>
      <c r="UW588" s="57"/>
      <c r="UX588" s="57"/>
      <c r="UY588" s="57"/>
      <c r="UZ588" s="57"/>
      <c r="VA588" s="57"/>
      <c r="VB588" s="57"/>
      <c r="VC588" s="57"/>
      <c r="VD588" s="57"/>
      <c r="VE588" s="57"/>
      <c r="VF588" s="57"/>
      <c r="VG588" s="57"/>
      <c r="VH588" s="57"/>
      <c r="VI588" s="57"/>
      <c r="VJ588" s="57"/>
      <c r="VK588" s="57"/>
      <c r="VL588" s="57"/>
      <c r="VM588" s="57"/>
      <c r="VN588" s="57"/>
      <c r="VO588" s="57"/>
      <c r="VP588" s="57"/>
      <c r="VQ588" s="57"/>
      <c r="VR588" s="57"/>
      <c r="VS588" s="57"/>
      <c r="VT588" s="57"/>
      <c r="VU588" s="57"/>
      <c r="VV588" s="57"/>
      <c r="VW588" s="57"/>
      <c r="VX588" s="57"/>
      <c r="VY588" s="57"/>
      <c r="VZ588" s="57"/>
      <c r="WA588" s="57"/>
      <c r="WB588" s="57"/>
      <c r="WC588" s="57"/>
      <c r="WD588" s="57"/>
      <c r="WE588" s="57"/>
      <c r="WF588" s="57"/>
      <c r="WG588" s="57"/>
      <c r="WH588" s="57"/>
      <c r="WI588" s="57"/>
      <c r="WJ588" s="57"/>
      <c r="WK588" s="57"/>
      <c r="WL588" s="57"/>
      <c r="WM588" s="57"/>
      <c r="WN588" s="57"/>
      <c r="WO588" s="57"/>
      <c r="WP588" s="57"/>
      <c r="WQ588" s="57"/>
      <c r="WR588" s="57"/>
      <c r="WS588" s="57"/>
      <c r="WT588" s="57"/>
      <c r="WU588" s="57"/>
      <c r="WV588" s="57"/>
      <c r="WW588" s="57"/>
      <c r="WX588" s="57"/>
      <c r="WY588" s="57"/>
      <c r="WZ588" s="57"/>
      <c r="XA588" s="57"/>
      <c r="XB588" s="57"/>
      <c r="XC588" s="57"/>
      <c r="XD588" s="57"/>
      <c r="XE588" s="57"/>
      <c r="XF588" s="57"/>
      <c r="XG588" s="57"/>
      <c r="XH588" s="57"/>
      <c r="XI588" s="57"/>
      <c r="XJ588" s="57"/>
      <c r="XK588" s="57"/>
      <c r="XL588" s="57"/>
      <c r="XM588" s="57"/>
      <c r="XN588" s="57"/>
      <c r="XO588" s="57"/>
      <c r="XP588" s="57"/>
      <c r="XQ588" s="57"/>
      <c r="XR588" s="57"/>
      <c r="XS588" s="57"/>
      <c r="XT588" s="57"/>
      <c r="XU588" s="57"/>
      <c r="XV588" s="57"/>
      <c r="XW588" s="57"/>
    </row>
    <row r="589">
      <c r="AI589" s="57"/>
      <c r="BR589" s="57"/>
      <c r="DA589" s="57"/>
      <c r="EJ589" s="57"/>
      <c r="EK589" s="57"/>
      <c r="EL589" s="57"/>
      <c r="EM589" s="57"/>
      <c r="EN589" s="57"/>
      <c r="EO589" s="57"/>
      <c r="EP589" s="57"/>
      <c r="EQ589" s="57"/>
      <c r="ER589" s="57"/>
      <c r="ES589" s="57"/>
      <c r="ET589" s="57"/>
      <c r="EU589" s="57"/>
      <c r="EV589" s="57"/>
      <c r="EW589" s="57"/>
      <c r="EX589" s="57"/>
      <c r="EY589" s="57"/>
      <c r="EZ589" s="57"/>
      <c r="FA589" s="57"/>
      <c r="FB589" s="57"/>
      <c r="FC589" s="57"/>
      <c r="FD589" s="57"/>
      <c r="FE589" s="57"/>
      <c r="FF589" s="57"/>
      <c r="FG589" s="57"/>
      <c r="FH589" s="57"/>
      <c r="FI589" s="57"/>
      <c r="FJ589" s="57"/>
      <c r="FK589" s="57"/>
      <c r="FL589" s="57"/>
      <c r="FM589" s="57"/>
      <c r="FN589" s="57"/>
      <c r="FO589" s="57"/>
      <c r="FP589" s="57"/>
      <c r="FQ589" s="57"/>
      <c r="FR589" s="57"/>
      <c r="FS589" s="57"/>
      <c r="FT589" s="57"/>
      <c r="FU589" s="57"/>
      <c r="FV589" s="57"/>
      <c r="FW589" s="57"/>
      <c r="FX589" s="57"/>
      <c r="FY589" s="57"/>
      <c r="FZ589" s="57"/>
      <c r="GA589" s="57"/>
      <c r="GB589" s="57"/>
      <c r="GC589" s="57"/>
      <c r="GD589" s="57"/>
      <c r="GE589" s="57"/>
      <c r="GF589" s="57"/>
      <c r="GG589" s="57"/>
      <c r="GH589" s="57"/>
      <c r="GI589" s="57"/>
      <c r="GJ589" s="57"/>
      <c r="GK589" s="57"/>
      <c r="GL589" s="57"/>
      <c r="GM589" s="57"/>
      <c r="GN589" s="57"/>
      <c r="GO589" s="57"/>
      <c r="GP589" s="57"/>
      <c r="GQ589" s="57"/>
      <c r="GR589" s="57"/>
      <c r="GS589" s="57"/>
      <c r="GT589" s="57"/>
      <c r="GU589" s="57"/>
      <c r="GV589" s="57"/>
      <c r="GW589" s="57"/>
      <c r="GX589" s="57"/>
      <c r="GY589" s="57"/>
      <c r="GZ589" s="57"/>
      <c r="HA589" s="57"/>
      <c r="HB589" s="57"/>
      <c r="HC589" s="57"/>
      <c r="HD589" s="57"/>
      <c r="HE589" s="57"/>
      <c r="HF589" s="57"/>
      <c r="HG589" s="57"/>
      <c r="HH589" s="57"/>
      <c r="HI589" s="57"/>
      <c r="HJ589" s="57"/>
      <c r="HK589" s="57"/>
      <c r="HL589" s="57"/>
      <c r="HM589" s="57"/>
      <c r="HN589" s="57"/>
      <c r="HO589" s="57"/>
      <c r="HP589" s="57"/>
      <c r="HQ589" s="57"/>
      <c r="HR589" s="57"/>
      <c r="HS589" s="57"/>
      <c r="HT589" s="57"/>
      <c r="HU589" s="57"/>
      <c r="HV589" s="57"/>
      <c r="HW589" s="57"/>
      <c r="HX589" s="57"/>
      <c r="HY589" s="57"/>
      <c r="HZ589" s="57"/>
      <c r="IA589" s="57"/>
      <c r="IB589" s="57"/>
      <c r="IC589" s="57"/>
      <c r="ID589" s="57"/>
      <c r="IE589" s="57"/>
      <c r="IF589" s="57"/>
      <c r="IG589" s="57"/>
      <c r="IH589" s="57"/>
      <c r="II589" s="57"/>
      <c r="IJ589" s="57"/>
      <c r="IK589" s="57"/>
      <c r="IL589" s="57"/>
      <c r="IM589" s="57"/>
      <c r="IN589" s="57"/>
      <c r="IO589" s="57"/>
      <c r="IP589" s="57"/>
      <c r="IQ589" s="57"/>
      <c r="IR589" s="57"/>
      <c r="IS589" s="57"/>
      <c r="IT589" s="57"/>
      <c r="IU589" s="57"/>
      <c r="IV589" s="57"/>
      <c r="IW589" s="57"/>
      <c r="IX589" s="57"/>
      <c r="IY589" s="57"/>
      <c r="IZ589" s="57"/>
      <c r="JA589" s="57"/>
      <c r="JB589" s="57"/>
      <c r="JC589" s="57"/>
      <c r="JD589" s="57"/>
      <c r="JE589" s="57"/>
      <c r="JF589" s="57"/>
      <c r="JG589" s="57"/>
      <c r="JH589" s="57"/>
      <c r="JI589" s="57"/>
      <c r="JJ589" s="57"/>
      <c r="JK589" s="57"/>
      <c r="JL589" s="57"/>
      <c r="JM589" s="57"/>
      <c r="JN589" s="57"/>
      <c r="JO589" s="57"/>
      <c r="JP589" s="57"/>
      <c r="JQ589" s="57"/>
      <c r="JR589" s="57"/>
      <c r="JS589" s="57"/>
      <c r="JT589" s="57"/>
      <c r="JU589" s="57"/>
      <c r="JV589" s="57"/>
      <c r="JW589" s="57"/>
      <c r="JX589" s="57"/>
      <c r="JY589" s="57"/>
      <c r="JZ589" s="57"/>
      <c r="KA589" s="57"/>
      <c r="KB589" s="57"/>
      <c r="KC589" s="57"/>
      <c r="KD589" s="57"/>
      <c r="KE589" s="57"/>
      <c r="KF589" s="57"/>
      <c r="KG589" s="57"/>
      <c r="KH589" s="57"/>
      <c r="KI589" s="57"/>
      <c r="KJ589" s="57"/>
      <c r="KK589" s="57"/>
      <c r="KL589" s="57"/>
      <c r="KM589" s="57"/>
      <c r="KN589" s="57"/>
      <c r="KO589" s="57"/>
      <c r="KP589" s="57"/>
      <c r="KQ589" s="57"/>
      <c r="KR589" s="57"/>
      <c r="KS589" s="57"/>
      <c r="KT589" s="57"/>
      <c r="KU589" s="57"/>
      <c r="KV589" s="57"/>
      <c r="KW589" s="57"/>
      <c r="KX589" s="57"/>
      <c r="KY589" s="57"/>
      <c r="KZ589" s="57"/>
      <c r="LA589" s="57"/>
      <c r="LB589" s="57"/>
      <c r="LC589" s="57"/>
      <c r="LD589" s="57"/>
      <c r="LE589" s="57"/>
      <c r="LF589" s="57"/>
      <c r="LG589" s="57"/>
      <c r="LH589" s="57"/>
      <c r="LI589" s="57"/>
      <c r="LJ589" s="57"/>
      <c r="LK589" s="57"/>
      <c r="LL589" s="57"/>
      <c r="LM589" s="57"/>
      <c r="LN589" s="57"/>
      <c r="LO589" s="57"/>
      <c r="LP589" s="57"/>
      <c r="LQ589" s="57"/>
      <c r="LR589" s="57"/>
      <c r="LS589" s="57"/>
      <c r="LT589" s="57"/>
      <c r="LU589" s="57"/>
      <c r="LV589" s="57"/>
      <c r="LW589" s="57"/>
      <c r="LX589" s="57"/>
      <c r="LY589" s="57"/>
      <c r="LZ589" s="57"/>
      <c r="MA589" s="57"/>
      <c r="MB589" s="57"/>
      <c r="MC589" s="57"/>
      <c r="MD589" s="57"/>
      <c r="ME589" s="57"/>
      <c r="MF589" s="57"/>
      <c r="MG589" s="57"/>
      <c r="MH589" s="57"/>
      <c r="MI589" s="57"/>
      <c r="MJ589" s="57"/>
      <c r="MK589" s="57"/>
      <c r="ML589" s="57"/>
      <c r="MM589" s="57"/>
      <c r="MN589" s="57"/>
      <c r="MO589" s="57"/>
      <c r="MP589" s="57"/>
      <c r="MQ589" s="57"/>
      <c r="MR589" s="57"/>
      <c r="MS589" s="57"/>
      <c r="MT589" s="57"/>
      <c r="MU589" s="57"/>
      <c r="MV589" s="57"/>
      <c r="MW589" s="57"/>
      <c r="MX589" s="57"/>
      <c r="MY589" s="57"/>
      <c r="MZ589" s="57"/>
      <c r="NA589" s="57"/>
      <c r="NB589" s="57"/>
      <c r="NC589" s="57"/>
      <c r="ND589" s="57"/>
      <c r="NE589" s="57"/>
      <c r="NF589" s="57"/>
      <c r="NG589" s="57"/>
      <c r="NH589" s="57"/>
      <c r="NI589" s="57"/>
      <c r="NJ589" s="57"/>
      <c r="NK589" s="57"/>
      <c r="NL589" s="57"/>
      <c r="NM589" s="57"/>
      <c r="NN589" s="57"/>
      <c r="NO589" s="57"/>
      <c r="NP589" s="57"/>
      <c r="NQ589" s="57"/>
      <c r="NR589" s="57"/>
      <c r="NS589" s="57"/>
      <c r="NT589" s="57"/>
      <c r="NU589" s="57"/>
      <c r="NV589" s="57"/>
      <c r="NW589" s="57"/>
      <c r="NX589" s="57"/>
      <c r="NY589" s="57"/>
      <c r="NZ589" s="57"/>
      <c r="OA589" s="57"/>
      <c r="OB589" s="57"/>
      <c r="OC589" s="57"/>
      <c r="OD589" s="57"/>
      <c r="OE589" s="57"/>
      <c r="OF589" s="57"/>
      <c r="OG589" s="57"/>
      <c r="OH589" s="57"/>
      <c r="OI589" s="57"/>
      <c r="OJ589" s="57"/>
      <c r="OK589" s="57"/>
      <c r="OL589" s="57"/>
      <c r="OM589" s="57"/>
      <c r="ON589" s="57"/>
      <c r="OO589" s="57"/>
      <c r="OP589" s="57"/>
      <c r="OQ589" s="57"/>
      <c r="OR589" s="57"/>
      <c r="OS589" s="57"/>
      <c r="OT589" s="57"/>
      <c r="OU589" s="57"/>
      <c r="OV589" s="57"/>
      <c r="OW589" s="57"/>
      <c r="OX589" s="57"/>
      <c r="OY589" s="57"/>
      <c r="OZ589" s="57"/>
      <c r="PA589" s="57"/>
      <c r="PB589" s="57"/>
      <c r="PC589" s="57"/>
      <c r="PD589" s="57"/>
      <c r="PE589" s="57"/>
      <c r="PF589" s="57"/>
      <c r="PG589" s="57"/>
      <c r="PH589" s="57"/>
      <c r="PI589" s="57"/>
      <c r="PJ589" s="57"/>
      <c r="PK589" s="57"/>
      <c r="PL589" s="57"/>
      <c r="PM589" s="57"/>
      <c r="PN589" s="57"/>
      <c r="PO589" s="57"/>
      <c r="PP589" s="57"/>
      <c r="PQ589" s="57"/>
      <c r="PR589" s="57"/>
      <c r="PS589" s="57"/>
      <c r="PT589" s="57"/>
      <c r="PU589" s="57"/>
      <c r="PV589" s="57"/>
      <c r="PW589" s="57"/>
      <c r="PX589" s="57"/>
      <c r="PY589" s="57"/>
      <c r="PZ589" s="57"/>
      <c r="QA589" s="57"/>
      <c r="QB589" s="57"/>
      <c r="QC589" s="57"/>
      <c r="QD589" s="57"/>
      <c r="QE589" s="57"/>
      <c r="QF589" s="57"/>
      <c r="QG589" s="57"/>
      <c r="QH589" s="57"/>
      <c r="QI589" s="57"/>
      <c r="QJ589" s="57"/>
      <c r="QK589" s="57"/>
      <c r="QL589" s="57"/>
      <c r="QM589" s="57"/>
      <c r="QN589" s="57"/>
      <c r="QO589" s="57"/>
      <c r="QP589" s="57"/>
      <c r="QQ589" s="57"/>
      <c r="QR589" s="57"/>
      <c r="QS589" s="57"/>
      <c r="QT589" s="57"/>
      <c r="QU589" s="57"/>
      <c r="QV589" s="57"/>
      <c r="QW589" s="57"/>
      <c r="QX589" s="57"/>
      <c r="QY589" s="57"/>
      <c r="QZ589" s="57"/>
      <c r="RA589" s="57"/>
      <c r="RB589" s="57"/>
      <c r="RC589" s="57"/>
      <c r="RD589" s="57"/>
      <c r="RE589" s="57"/>
      <c r="RF589" s="57"/>
      <c r="RG589" s="57"/>
      <c r="RH589" s="57"/>
      <c r="RI589" s="57"/>
      <c r="RJ589" s="57"/>
      <c r="RK589" s="57"/>
      <c r="RL589" s="57"/>
      <c r="RM589" s="57"/>
      <c r="RN589" s="57"/>
      <c r="RO589" s="57"/>
      <c r="RP589" s="57"/>
      <c r="RQ589" s="57"/>
      <c r="RR589" s="57"/>
      <c r="RS589" s="57"/>
      <c r="RT589" s="57"/>
      <c r="RU589" s="57"/>
      <c r="RV589" s="57"/>
      <c r="RW589" s="57"/>
      <c r="RX589" s="57"/>
      <c r="RY589" s="57"/>
      <c r="RZ589" s="57"/>
      <c r="SA589" s="57"/>
      <c r="SB589" s="57"/>
      <c r="SC589" s="57"/>
      <c r="SD589" s="57"/>
      <c r="SE589" s="57"/>
      <c r="SF589" s="57"/>
      <c r="SG589" s="57"/>
      <c r="SH589" s="57"/>
      <c r="SI589" s="57"/>
      <c r="SJ589" s="57"/>
      <c r="SK589" s="57"/>
      <c r="SL589" s="57"/>
      <c r="SM589" s="57"/>
      <c r="SN589" s="57"/>
      <c r="SO589" s="57"/>
      <c r="SP589" s="57"/>
      <c r="SQ589" s="57"/>
      <c r="SR589" s="57"/>
      <c r="SS589" s="57"/>
      <c r="ST589" s="57"/>
      <c r="SU589" s="57"/>
      <c r="SV589" s="57"/>
      <c r="SW589" s="57"/>
      <c r="SX589" s="57"/>
      <c r="SY589" s="57"/>
      <c r="SZ589" s="57"/>
      <c r="TA589" s="57"/>
      <c r="TB589" s="57"/>
      <c r="TC589" s="57"/>
      <c r="TD589" s="57"/>
      <c r="TE589" s="57"/>
      <c r="TF589" s="57"/>
      <c r="TG589" s="57"/>
      <c r="TH589" s="57"/>
      <c r="TI589" s="57"/>
      <c r="TJ589" s="57"/>
      <c r="TK589" s="57"/>
      <c r="TL589" s="57"/>
      <c r="TM589" s="57"/>
      <c r="TN589" s="57"/>
      <c r="TO589" s="57"/>
      <c r="TP589" s="57"/>
      <c r="TQ589" s="57"/>
      <c r="TR589" s="57"/>
      <c r="TS589" s="57"/>
      <c r="TT589" s="57"/>
      <c r="TU589" s="57"/>
      <c r="TV589" s="57"/>
      <c r="TW589" s="57"/>
      <c r="TX589" s="57"/>
      <c r="TY589" s="57"/>
      <c r="TZ589" s="57"/>
      <c r="UA589" s="57"/>
      <c r="UB589" s="57"/>
      <c r="UC589" s="57"/>
      <c r="UD589" s="57"/>
      <c r="UE589" s="57"/>
      <c r="UF589" s="57"/>
      <c r="UG589" s="57"/>
      <c r="UH589" s="57"/>
      <c r="UI589" s="57"/>
      <c r="UJ589" s="57"/>
      <c r="UK589" s="57"/>
      <c r="UL589" s="57"/>
      <c r="UM589" s="57"/>
      <c r="UN589" s="57"/>
      <c r="UO589" s="57"/>
      <c r="UP589" s="57"/>
      <c r="UQ589" s="57"/>
      <c r="UR589" s="57"/>
      <c r="US589" s="57"/>
      <c r="UT589" s="57"/>
      <c r="UU589" s="57"/>
      <c r="UV589" s="57"/>
      <c r="UW589" s="57"/>
      <c r="UX589" s="57"/>
      <c r="UY589" s="57"/>
      <c r="UZ589" s="57"/>
      <c r="VA589" s="57"/>
      <c r="VB589" s="57"/>
      <c r="VC589" s="57"/>
      <c r="VD589" s="57"/>
      <c r="VE589" s="57"/>
      <c r="VF589" s="57"/>
      <c r="VG589" s="57"/>
      <c r="VH589" s="57"/>
      <c r="VI589" s="57"/>
      <c r="VJ589" s="57"/>
      <c r="VK589" s="57"/>
      <c r="VL589" s="57"/>
      <c r="VM589" s="57"/>
      <c r="VN589" s="57"/>
      <c r="VO589" s="57"/>
      <c r="VP589" s="57"/>
      <c r="VQ589" s="57"/>
      <c r="VR589" s="57"/>
      <c r="VS589" s="57"/>
      <c r="VT589" s="57"/>
      <c r="VU589" s="57"/>
      <c r="VV589" s="57"/>
      <c r="VW589" s="57"/>
      <c r="VX589" s="57"/>
      <c r="VY589" s="57"/>
      <c r="VZ589" s="57"/>
      <c r="WA589" s="57"/>
      <c r="WB589" s="57"/>
      <c r="WC589" s="57"/>
      <c r="WD589" s="57"/>
      <c r="WE589" s="57"/>
      <c r="WF589" s="57"/>
      <c r="WG589" s="57"/>
      <c r="WH589" s="57"/>
      <c r="WI589" s="57"/>
      <c r="WJ589" s="57"/>
      <c r="WK589" s="57"/>
      <c r="WL589" s="57"/>
      <c r="WM589" s="57"/>
      <c r="WN589" s="57"/>
      <c r="WO589" s="57"/>
      <c r="WP589" s="57"/>
      <c r="WQ589" s="57"/>
      <c r="WR589" s="57"/>
      <c r="WS589" s="57"/>
      <c r="WT589" s="57"/>
      <c r="WU589" s="57"/>
      <c r="WV589" s="57"/>
      <c r="WW589" s="57"/>
      <c r="WX589" s="57"/>
      <c r="WY589" s="57"/>
      <c r="WZ589" s="57"/>
      <c r="XA589" s="57"/>
      <c r="XB589" s="57"/>
      <c r="XC589" s="57"/>
      <c r="XD589" s="57"/>
      <c r="XE589" s="57"/>
      <c r="XF589" s="57"/>
      <c r="XG589" s="57"/>
      <c r="XH589" s="57"/>
      <c r="XI589" s="57"/>
      <c r="XJ589" s="57"/>
      <c r="XK589" s="57"/>
      <c r="XL589" s="57"/>
      <c r="XM589" s="57"/>
      <c r="XN589" s="57"/>
      <c r="XO589" s="57"/>
      <c r="XP589" s="57"/>
      <c r="XQ589" s="57"/>
      <c r="XR589" s="57"/>
      <c r="XS589" s="57"/>
      <c r="XT589" s="57"/>
      <c r="XU589" s="57"/>
      <c r="XV589" s="57"/>
      <c r="XW589" s="57"/>
    </row>
    <row r="590">
      <c r="AI590" s="57"/>
      <c r="BR590" s="57"/>
      <c r="DA590" s="57"/>
      <c r="EJ590" s="57"/>
      <c r="EK590" s="57"/>
      <c r="EL590" s="57"/>
      <c r="EM590" s="57"/>
      <c r="EN590" s="57"/>
      <c r="EO590" s="57"/>
      <c r="EP590" s="57"/>
      <c r="EQ590" s="57"/>
      <c r="ER590" s="57"/>
      <c r="ES590" s="57"/>
      <c r="ET590" s="57"/>
      <c r="EU590" s="57"/>
      <c r="EV590" s="57"/>
      <c r="EW590" s="57"/>
      <c r="EX590" s="57"/>
      <c r="EY590" s="57"/>
      <c r="EZ590" s="57"/>
      <c r="FA590" s="57"/>
      <c r="FB590" s="57"/>
      <c r="FC590" s="57"/>
      <c r="FD590" s="57"/>
      <c r="FE590" s="57"/>
      <c r="FF590" s="57"/>
      <c r="FG590" s="57"/>
      <c r="FH590" s="57"/>
      <c r="FI590" s="57"/>
      <c r="FJ590" s="57"/>
      <c r="FK590" s="57"/>
      <c r="FL590" s="57"/>
      <c r="FM590" s="57"/>
      <c r="FN590" s="57"/>
      <c r="FO590" s="57"/>
      <c r="FP590" s="57"/>
      <c r="FQ590" s="57"/>
      <c r="FR590" s="57"/>
      <c r="FS590" s="57"/>
      <c r="FT590" s="57"/>
      <c r="FU590" s="57"/>
      <c r="FV590" s="57"/>
      <c r="FW590" s="57"/>
      <c r="FX590" s="57"/>
      <c r="FY590" s="57"/>
      <c r="FZ590" s="57"/>
      <c r="GA590" s="57"/>
      <c r="GB590" s="57"/>
      <c r="GC590" s="57"/>
      <c r="GD590" s="57"/>
      <c r="GE590" s="57"/>
      <c r="GF590" s="57"/>
      <c r="GG590" s="57"/>
      <c r="GH590" s="57"/>
      <c r="GI590" s="57"/>
      <c r="GJ590" s="57"/>
      <c r="GK590" s="57"/>
      <c r="GL590" s="57"/>
      <c r="GM590" s="57"/>
      <c r="GN590" s="57"/>
      <c r="GO590" s="57"/>
      <c r="GP590" s="57"/>
      <c r="GQ590" s="57"/>
      <c r="GR590" s="57"/>
      <c r="GS590" s="57"/>
      <c r="GT590" s="57"/>
      <c r="GU590" s="57"/>
      <c r="GV590" s="57"/>
      <c r="GW590" s="57"/>
      <c r="GX590" s="57"/>
      <c r="GY590" s="57"/>
      <c r="GZ590" s="57"/>
      <c r="HA590" s="57"/>
      <c r="HB590" s="57"/>
      <c r="HC590" s="57"/>
      <c r="HD590" s="57"/>
      <c r="HE590" s="57"/>
      <c r="HF590" s="57"/>
      <c r="HG590" s="57"/>
      <c r="HH590" s="57"/>
      <c r="HI590" s="57"/>
      <c r="HJ590" s="57"/>
      <c r="HK590" s="57"/>
      <c r="HL590" s="57"/>
      <c r="HM590" s="57"/>
      <c r="HN590" s="57"/>
      <c r="HO590" s="57"/>
      <c r="HP590" s="57"/>
      <c r="HQ590" s="57"/>
      <c r="HR590" s="57"/>
      <c r="HS590" s="57"/>
      <c r="HT590" s="57"/>
      <c r="HU590" s="57"/>
      <c r="HV590" s="57"/>
      <c r="HW590" s="57"/>
      <c r="HX590" s="57"/>
      <c r="HY590" s="57"/>
      <c r="HZ590" s="57"/>
      <c r="IA590" s="57"/>
      <c r="IB590" s="57"/>
      <c r="IC590" s="57"/>
      <c r="ID590" s="57"/>
      <c r="IE590" s="57"/>
      <c r="IF590" s="57"/>
      <c r="IG590" s="57"/>
      <c r="IH590" s="57"/>
      <c r="II590" s="57"/>
      <c r="IJ590" s="57"/>
      <c r="IK590" s="57"/>
      <c r="IL590" s="57"/>
      <c r="IM590" s="57"/>
      <c r="IN590" s="57"/>
      <c r="IO590" s="57"/>
      <c r="IP590" s="57"/>
      <c r="IQ590" s="57"/>
      <c r="IR590" s="57"/>
      <c r="IS590" s="57"/>
      <c r="IT590" s="57"/>
      <c r="IU590" s="57"/>
      <c r="IV590" s="57"/>
      <c r="IW590" s="57"/>
      <c r="IX590" s="57"/>
      <c r="IY590" s="57"/>
      <c r="IZ590" s="57"/>
      <c r="JA590" s="57"/>
      <c r="JB590" s="57"/>
      <c r="JC590" s="57"/>
      <c r="JD590" s="57"/>
      <c r="JE590" s="57"/>
      <c r="JF590" s="57"/>
      <c r="JG590" s="57"/>
      <c r="JH590" s="57"/>
      <c r="JI590" s="57"/>
      <c r="JJ590" s="57"/>
      <c r="JK590" s="57"/>
      <c r="JL590" s="57"/>
      <c r="JM590" s="57"/>
      <c r="JN590" s="57"/>
      <c r="JO590" s="57"/>
      <c r="JP590" s="57"/>
      <c r="JQ590" s="57"/>
      <c r="JR590" s="57"/>
      <c r="JS590" s="57"/>
      <c r="JT590" s="57"/>
      <c r="JU590" s="57"/>
      <c r="JV590" s="57"/>
      <c r="JW590" s="57"/>
      <c r="JX590" s="57"/>
      <c r="JY590" s="57"/>
      <c r="JZ590" s="57"/>
      <c r="KA590" s="57"/>
      <c r="KB590" s="57"/>
      <c r="KC590" s="57"/>
      <c r="KD590" s="57"/>
      <c r="KE590" s="57"/>
      <c r="KF590" s="57"/>
      <c r="KG590" s="57"/>
      <c r="KH590" s="57"/>
      <c r="KI590" s="57"/>
      <c r="KJ590" s="57"/>
      <c r="KK590" s="57"/>
      <c r="KL590" s="57"/>
      <c r="KM590" s="57"/>
      <c r="KN590" s="57"/>
      <c r="KO590" s="57"/>
      <c r="KP590" s="57"/>
      <c r="KQ590" s="57"/>
      <c r="KR590" s="57"/>
      <c r="KS590" s="57"/>
      <c r="KT590" s="57"/>
      <c r="KU590" s="57"/>
      <c r="KV590" s="57"/>
      <c r="KW590" s="57"/>
      <c r="KX590" s="57"/>
      <c r="KY590" s="57"/>
      <c r="KZ590" s="57"/>
      <c r="LA590" s="57"/>
      <c r="LB590" s="57"/>
      <c r="LC590" s="57"/>
      <c r="LD590" s="57"/>
      <c r="LE590" s="57"/>
      <c r="LF590" s="57"/>
      <c r="LG590" s="57"/>
      <c r="LH590" s="57"/>
      <c r="LI590" s="57"/>
      <c r="LJ590" s="57"/>
      <c r="LK590" s="57"/>
      <c r="LL590" s="57"/>
      <c r="LM590" s="57"/>
      <c r="LN590" s="57"/>
      <c r="LO590" s="57"/>
      <c r="LP590" s="57"/>
      <c r="LQ590" s="57"/>
      <c r="LR590" s="57"/>
      <c r="LS590" s="57"/>
      <c r="LT590" s="57"/>
      <c r="LU590" s="57"/>
      <c r="LV590" s="57"/>
      <c r="LW590" s="57"/>
      <c r="LX590" s="57"/>
      <c r="LY590" s="57"/>
      <c r="LZ590" s="57"/>
      <c r="MA590" s="57"/>
      <c r="MB590" s="57"/>
      <c r="MC590" s="57"/>
      <c r="MD590" s="57"/>
      <c r="ME590" s="57"/>
      <c r="MF590" s="57"/>
      <c r="MG590" s="57"/>
      <c r="MH590" s="57"/>
      <c r="MI590" s="57"/>
      <c r="MJ590" s="57"/>
      <c r="MK590" s="57"/>
      <c r="ML590" s="57"/>
      <c r="MM590" s="57"/>
      <c r="MN590" s="57"/>
      <c r="MO590" s="57"/>
      <c r="MP590" s="57"/>
      <c r="MQ590" s="57"/>
      <c r="MR590" s="57"/>
      <c r="MS590" s="57"/>
      <c r="MT590" s="57"/>
      <c r="MU590" s="57"/>
      <c r="MV590" s="57"/>
      <c r="MW590" s="57"/>
      <c r="MX590" s="57"/>
      <c r="MY590" s="57"/>
      <c r="MZ590" s="57"/>
      <c r="NA590" s="57"/>
      <c r="NB590" s="57"/>
      <c r="NC590" s="57"/>
      <c r="ND590" s="57"/>
      <c r="NE590" s="57"/>
      <c r="NF590" s="57"/>
      <c r="NG590" s="57"/>
      <c r="NH590" s="57"/>
      <c r="NI590" s="57"/>
      <c r="NJ590" s="57"/>
      <c r="NK590" s="57"/>
      <c r="NL590" s="57"/>
      <c r="NM590" s="57"/>
      <c r="NN590" s="57"/>
      <c r="NO590" s="57"/>
      <c r="NP590" s="57"/>
      <c r="NQ590" s="57"/>
      <c r="NR590" s="57"/>
      <c r="NS590" s="57"/>
      <c r="NT590" s="57"/>
      <c r="NU590" s="57"/>
      <c r="NV590" s="57"/>
      <c r="NW590" s="57"/>
      <c r="NX590" s="57"/>
      <c r="NY590" s="57"/>
      <c r="NZ590" s="57"/>
      <c r="OA590" s="57"/>
      <c r="OB590" s="57"/>
      <c r="OC590" s="57"/>
      <c r="OD590" s="57"/>
      <c r="OE590" s="57"/>
      <c r="OF590" s="57"/>
      <c r="OG590" s="57"/>
      <c r="OH590" s="57"/>
      <c r="OI590" s="57"/>
      <c r="OJ590" s="57"/>
      <c r="OK590" s="57"/>
      <c r="OL590" s="57"/>
      <c r="OM590" s="57"/>
      <c r="ON590" s="57"/>
      <c r="OO590" s="57"/>
      <c r="OP590" s="57"/>
      <c r="OQ590" s="57"/>
      <c r="OR590" s="57"/>
      <c r="OS590" s="57"/>
      <c r="OT590" s="57"/>
      <c r="OU590" s="57"/>
      <c r="OV590" s="57"/>
      <c r="OW590" s="57"/>
      <c r="OX590" s="57"/>
      <c r="OY590" s="57"/>
      <c r="OZ590" s="57"/>
      <c r="PA590" s="57"/>
      <c r="PB590" s="57"/>
      <c r="PC590" s="57"/>
      <c r="PD590" s="57"/>
      <c r="PE590" s="57"/>
      <c r="PF590" s="57"/>
      <c r="PG590" s="57"/>
      <c r="PH590" s="57"/>
      <c r="PI590" s="57"/>
      <c r="PJ590" s="57"/>
      <c r="PK590" s="57"/>
      <c r="PL590" s="57"/>
      <c r="PM590" s="57"/>
      <c r="PN590" s="57"/>
      <c r="PO590" s="57"/>
      <c r="PP590" s="57"/>
      <c r="PQ590" s="57"/>
      <c r="PR590" s="57"/>
      <c r="PS590" s="57"/>
      <c r="PT590" s="57"/>
      <c r="PU590" s="57"/>
      <c r="PV590" s="57"/>
      <c r="PW590" s="57"/>
      <c r="PX590" s="57"/>
      <c r="PY590" s="57"/>
      <c r="PZ590" s="57"/>
      <c r="QA590" s="57"/>
      <c r="QB590" s="57"/>
      <c r="QC590" s="57"/>
      <c r="QD590" s="57"/>
      <c r="QE590" s="57"/>
      <c r="QF590" s="57"/>
      <c r="QG590" s="57"/>
      <c r="QH590" s="57"/>
      <c r="QI590" s="57"/>
      <c r="QJ590" s="57"/>
      <c r="QK590" s="57"/>
      <c r="QL590" s="57"/>
      <c r="QM590" s="57"/>
      <c r="QN590" s="57"/>
      <c r="QO590" s="57"/>
      <c r="QP590" s="57"/>
      <c r="QQ590" s="57"/>
      <c r="QR590" s="57"/>
      <c r="QS590" s="57"/>
      <c r="QT590" s="57"/>
      <c r="QU590" s="57"/>
      <c r="QV590" s="57"/>
      <c r="QW590" s="57"/>
      <c r="QX590" s="57"/>
      <c r="QY590" s="57"/>
      <c r="QZ590" s="57"/>
      <c r="RA590" s="57"/>
      <c r="RB590" s="57"/>
      <c r="RC590" s="57"/>
      <c r="RD590" s="57"/>
      <c r="RE590" s="57"/>
      <c r="RF590" s="57"/>
      <c r="RG590" s="57"/>
      <c r="RH590" s="57"/>
      <c r="RI590" s="57"/>
      <c r="RJ590" s="57"/>
      <c r="RK590" s="57"/>
      <c r="RL590" s="57"/>
      <c r="RM590" s="57"/>
      <c r="RN590" s="57"/>
      <c r="RO590" s="57"/>
      <c r="RP590" s="57"/>
      <c r="RQ590" s="57"/>
      <c r="RR590" s="57"/>
      <c r="RS590" s="57"/>
      <c r="RT590" s="57"/>
      <c r="RU590" s="57"/>
      <c r="RV590" s="57"/>
      <c r="RW590" s="57"/>
      <c r="RX590" s="57"/>
      <c r="RY590" s="57"/>
      <c r="RZ590" s="57"/>
      <c r="SA590" s="57"/>
      <c r="SB590" s="57"/>
      <c r="SC590" s="57"/>
      <c r="SD590" s="57"/>
      <c r="SE590" s="57"/>
      <c r="SF590" s="57"/>
      <c r="SG590" s="57"/>
      <c r="SH590" s="57"/>
      <c r="SI590" s="57"/>
      <c r="SJ590" s="57"/>
      <c r="SK590" s="57"/>
      <c r="SL590" s="57"/>
      <c r="SM590" s="57"/>
      <c r="SN590" s="57"/>
      <c r="SO590" s="57"/>
      <c r="SP590" s="57"/>
      <c r="SQ590" s="57"/>
      <c r="SR590" s="57"/>
      <c r="SS590" s="57"/>
      <c r="ST590" s="57"/>
      <c r="SU590" s="57"/>
      <c r="SV590" s="57"/>
      <c r="SW590" s="57"/>
      <c r="SX590" s="57"/>
      <c r="SY590" s="57"/>
      <c r="SZ590" s="57"/>
      <c r="TA590" s="57"/>
      <c r="TB590" s="57"/>
      <c r="TC590" s="57"/>
      <c r="TD590" s="57"/>
      <c r="TE590" s="57"/>
      <c r="TF590" s="57"/>
      <c r="TG590" s="57"/>
      <c r="TH590" s="57"/>
      <c r="TI590" s="57"/>
      <c r="TJ590" s="57"/>
      <c r="TK590" s="57"/>
      <c r="TL590" s="57"/>
      <c r="TM590" s="57"/>
      <c r="TN590" s="57"/>
      <c r="TO590" s="57"/>
      <c r="TP590" s="57"/>
      <c r="TQ590" s="57"/>
      <c r="TR590" s="57"/>
      <c r="TS590" s="57"/>
      <c r="TT590" s="57"/>
      <c r="TU590" s="57"/>
      <c r="TV590" s="57"/>
      <c r="TW590" s="57"/>
      <c r="TX590" s="57"/>
      <c r="TY590" s="57"/>
      <c r="TZ590" s="57"/>
      <c r="UA590" s="57"/>
      <c r="UB590" s="57"/>
      <c r="UC590" s="57"/>
      <c r="UD590" s="57"/>
      <c r="UE590" s="57"/>
      <c r="UF590" s="57"/>
      <c r="UG590" s="57"/>
      <c r="UH590" s="57"/>
      <c r="UI590" s="57"/>
      <c r="UJ590" s="57"/>
      <c r="UK590" s="57"/>
      <c r="UL590" s="57"/>
      <c r="UM590" s="57"/>
      <c r="UN590" s="57"/>
      <c r="UO590" s="57"/>
      <c r="UP590" s="57"/>
      <c r="UQ590" s="57"/>
      <c r="UR590" s="57"/>
      <c r="US590" s="57"/>
      <c r="UT590" s="57"/>
      <c r="UU590" s="57"/>
      <c r="UV590" s="57"/>
      <c r="UW590" s="57"/>
      <c r="UX590" s="57"/>
      <c r="UY590" s="57"/>
      <c r="UZ590" s="57"/>
      <c r="VA590" s="57"/>
      <c r="VB590" s="57"/>
      <c r="VC590" s="57"/>
      <c r="VD590" s="57"/>
      <c r="VE590" s="57"/>
      <c r="VF590" s="57"/>
      <c r="VG590" s="57"/>
      <c r="VH590" s="57"/>
      <c r="VI590" s="57"/>
      <c r="VJ590" s="57"/>
      <c r="VK590" s="57"/>
      <c r="VL590" s="57"/>
      <c r="VM590" s="57"/>
      <c r="VN590" s="57"/>
      <c r="VO590" s="57"/>
      <c r="VP590" s="57"/>
      <c r="VQ590" s="57"/>
      <c r="VR590" s="57"/>
      <c r="VS590" s="57"/>
      <c r="VT590" s="57"/>
      <c r="VU590" s="57"/>
      <c r="VV590" s="57"/>
      <c r="VW590" s="57"/>
      <c r="VX590" s="57"/>
      <c r="VY590" s="57"/>
      <c r="VZ590" s="57"/>
      <c r="WA590" s="57"/>
      <c r="WB590" s="57"/>
      <c r="WC590" s="57"/>
      <c r="WD590" s="57"/>
      <c r="WE590" s="57"/>
      <c r="WF590" s="57"/>
      <c r="WG590" s="57"/>
      <c r="WH590" s="57"/>
      <c r="WI590" s="57"/>
      <c r="WJ590" s="57"/>
      <c r="WK590" s="57"/>
      <c r="WL590" s="57"/>
      <c r="WM590" s="57"/>
      <c r="WN590" s="57"/>
      <c r="WO590" s="57"/>
      <c r="WP590" s="57"/>
      <c r="WQ590" s="57"/>
      <c r="WR590" s="57"/>
      <c r="WS590" s="57"/>
      <c r="WT590" s="57"/>
      <c r="WU590" s="57"/>
      <c r="WV590" s="57"/>
      <c r="WW590" s="57"/>
      <c r="WX590" s="57"/>
      <c r="WY590" s="57"/>
      <c r="WZ590" s="57"/>
      <c r="XA590" s="57"/>
      <c r="XB590" s="57"/>
      <c r="XC590" s="57"/>
      <c r="XD590" s="57"/>
      <c r="XE590" s="57"/>
      <c r="XF590" s="57"/>
      <c r="XG590" s="57"/>
      <c r="XH590" s="57"/>
      <c r="XI590" s="57"/>
      <c r="XJ590" s="57"/>
      <c r="XK590" s="57"/>
      <c r="XL590" s="57"/>
      <c r="XM590" s="57"/>
      <c r="XN590" s="57"/>
      <c r="XO590" s="57"/>
      <c r="XP590" s="57"/>
      <c r="XQ590" s="57"/>
      <c r="XR590" s="57"/>
      <c r="XS590" s="57"/>
      <c r="XT590" s="57"/>
      <c r="XU590" s="57"/>
      <c r="XV590" s="57"/>
      <c r="XW590" s="57"/>
    </row>
    <row r="591">
      <c r="AI591" s="57"/>
      <c r="BR591" s="57"/>
      <c r="DA591" s="57"/>
      <c r="EJ591" s="57"/>
      <c r="EK591" s="57"/>
      <c r="EL591" s="57"/>
      <c r="EM591" s="57"/>
      <c r="EN591" s="57"/>
      <c r="EO591" s="57"/>
      <c r="EP591" s="57"/>
      <c r="EQ591" s="57"/>
      <c r="ER591" s="57"/>
      <c r="ES591" s="57"/>
      <c r="ET591" s="57"/>
      <c r="EU591" s="57"/>
      <c r="EV591" s="57"/>
      <c r="EW591" s="57"/>
      <c r="EX591" s="57"/>
      <c r="EY591" s="57"/>
      <c r="EZ591" s="57"/>
      <c r="FA591" s="57"/>
      <c r="FB591" s="57"/>
      <c r="FC591" s="57"/>
      <c r="FD591" s="57"/>
      <c r="FE591" s="57"/>
      <c r="FF591" s="57"/>
      <c r="FG591" s="57"/>
      <c r="FH591" s="57"/>
      <c r="FI591" s="57"/>
      <c r="FJ591" s="57"/>
      <c r="FK591" s="57"/>
      <c r="FL591" s="57"/>
      <c r="FM591" s="57"/>
      <c r="FN591" s="57"/>
      <c r="FO591" s="57"/>
      <c r="FP591" s="57"/>
      <c r="FQ591" s="57"/>
      <c r="FR591" s="57"/>
      <c r="FS591" s="57"/>
      <c r="FT591" s="57"/>
      <c r="FU591" s="57"/>
      <c r="FV591" s="57"/>
      <c r="FW591" s="57"/>
      <c r="FX591" s="57"/>
      <c r="FY591" s="57"/>
      <c r="FZ591" s="57"/>
      <c r="GA591" s="57"/>
      <c r="GB591" s="57"/>
      <c r="GC591" s="57"/>
      <c r="GD591" s="57"/>
      <c r="GE591" s="57"/>
      <c r="GF591" s="57"/>
      <c r="GG591" s="57"/>
      <c r="GH591" s="57"/>
      <c r="GI591" s="57"/>
      <c r="GJ591" s="57"/>
      <c r="GK591" s="57"/>
      <c r="GL591" s="57"/>
      <c r="GM591" s="57"/>
      <c r="GN591" s="57"/>
      <c r="GO591" s="57"/>
      <c r="GP591" s="57"/>
      <c r="GQ591" s="57"/>
      <c r="GR591" s="57"/>
      <c r="GS591" s="57"/>
      <c r="GT591" s="57"/>
      <c r="GU591" s="57"/>
      <c r="GV591" s="57"/>
      <c r="GW591" s="57"/>
      <c r="GX591" s="57"/>
      <c r="GY591" s="57"/>
      <c r="GZ591" s="57"/>
      <c r="HA591" s="57"/>
      <c r="HB591" s="57"/>
      <c r="HC591" s="57"/>
      <c r="HD591" s="57"/>
      <c r="HE591" s="57"/>
      <c r="HF591" s="57"/>
      <c r="HG591" s="57"/>
      <c r="HH591" s="57"/>
      <c r="HI591" s="57"/>
      <c r="HJ591" s="57"/>
      <c r="HK591" s="57"/>
      <c r="HL591" s="57"/>
      <c r="HM591" s="57"/>
      <c r="HN591" s="57"/>
      <c r="HO591" s="57"/>
      <c r="HP591" s="57"/>
      <c r="HQ591" s="57"/>
      <c r="HR591" s="57"/>
      <c r="HS591" s="57"/>
      <c r="HT591" s="57"/>
      <c r="HU591" s="57"/>
      <c r="HV591" s="57"/>
      <c r="HW591" s="57"/>
      <c r="HX591" s="57"/>
      <c r="HY591" s="57"/>
      <c r="HZ591" s="57"/>
      <c r="IA591" s="57"/>
      <c r="IB591" s="57"/>
      <c r="IC591" s="57"/>
      <c r="ID591" s="57"/>
      <c r="IE591" s="57"/>
      <c r="IF591" s="57"/>
      <c r="IG591" s="57"/>
      <c r="IH591" s="57"/>
      <c r="II591" s="57"/>
      <c r="IJ591" s="57"/>
      <c r="IK591" s="57"/>
      <c r="IL591" s="57"/>
      <c r="IM591" s="57"/>
      <c r="IN591" s="57"/>
      <c r="IO591" s="57"/>
      <c r="IP591" s="57"/>
      <c r="IQ591" s="57"/>
      <c r="IR591" s="57"/>
      <c r="IS591" s="57"/>
      <c r="IT591" s="57"/>
      <c r="IU591" s="57"/>
      <c r="IV591" s="57"/>
      <c r="IW591" s="57"/>
      <c r="IX591" s="57"/>
      <c r="IY591" s="57"/>
      <c r="IZ591" s="57"/>
      <c r="JA591" s="57"/>
      <c r="JB591" s="57"/>
      <c r="JC591" s="57"/>
      <c r="JD591" s="57"/>
      <c r="JE591" s="57"/>
      <c r="JF591" s="57"/>
      <c r="JG591" s="57"/>
      <c r="JH591" s="57"/>
      <c r="JI591" s="57"/>
      <c r="JJ591" s="57"/>
      <c r="JK591" s="57"/>
      <c r="JL591" s="57"/>
      <c r="JM591" s="57"/>
      <c r="JN591" s="57"/>
      <c r="JO591" s="57"/>
      <c r="JP591" s="57"/>
      <c r="JQ591" s="57"/>
      <c r="JR591" s="57"/>
      <c r="JS591" s="57"/>
      <c r="JT591" s="57"/>
      <c r="JU591" s="57"/>
      <c r="JV591" s="57"/>
      <c r="JW591" s="57"/>
      <c r="JX591" s="57"/>
      <c r="JY591" s="57"/>
      <c r="JZ591" s="57"/>
      <c r="KA591" s="57"/>
      <c r="KB591" s="57"/>
      <c r="KC591" s="57"/>
      <c r="KD591" s="57"/>
      <c r="KE591" s="57"/>
      <c r="KF591" s="57"/>
      <c r="KG591" s="57"/>
      <c r="KH591" s="57"/>
      <c r="KI591" s="57"/>
      <c r="KJ591" s="57"/>
      <c r="KK591" s="57"/>
      <c r="KL591" s="57"/>
      <c r="KM591" s="57"/>
      <c r="KN591" s="57"/>
      <c r="KO591" s="57"/>
      <c r="KP591" s="57"/>
      <c r="KQ591" s="57"/>
      <c r="KR591" s="57"/>
      <c r="KS591" s="57"/>
      <c r="KT591" s="57"/>
      <c r="KU591" s="57"/>
      <c r="KV591" s="57"/>
      <c r="KW591" s="57"/>
      <c r="KX591" s="57"/>
      <c r="KY591" s="57"/>
      <c r="KZ591" s="57"/>
      <c r="LA591" s="57"/>
      <c r="LB591" s="57"/>
      <c r="LC591" s="57"/>
      <c r="LD591" s="57"/>
      <c r="LE591" s="57"/>
      <c r="LF591" s="57"/>
      <c r="LG591" s="57"/>
      <c r="LH591" s="57"/>
      <c r="LI591" s="57"/>
      <c r="LJ591" s="57"/>
      <c r="LK591" s="57"/>
      <c r="LL591" s="57"/>
      <c r="LM591" s="57"/>
      <c r="LN591" s="57"/>
      <c r="LO591" s="57"/>
      <c r="LP591" s="57"/>
      <c r="LQ591" s="57"/>
      <c r="LR591" s="57"/>
      <c r="LS591" s="57"/>
      <c r="LT591" s="57"/>
      <c r="LU591" s="57"/>
      <c r="LV591" s="57"/>
      <c r="LW591" s="57"/>
      <c r="LX591" s="57"/>
      <c r="LY591" s="57"/>
      <c r="LZ591" s="57"/>
      <c r="MA591" s="57"/>
      <c r="MB591" s="57"/>
      <c r="MC591" s="57"/>
      <c r="MD591" s="57"/>
      <c r="ME591" s="57"/>
      <c r="MF591" s="57"/>
      <c r="MG591" s="57"/>
      <c r="MH591" s="57"/>
      <c r="MI591" s="57"/>
      <c r="MJ591" s="57"/>
      <c r="MK591" s="57"/>
      <c r="ML591" s="57"/>
      <c r="MM591" s="57"/>
      <c r="MN591" s="57"/>
      <c r="MO591" s="57"/>
      <c r="MP591" s="57"/>
      <c r="MQ591" s="57"/>
      <c r="MR591" s="57"/>
      <c r="MS591" s="57"/>
      <c r="MT591" s="57"/>
      <c r="MU591" s="57"/>
      <c r="MV591" s="57"/>
      <c r="MW591" s="57"/>
      <c r="MX591" s="57"/>
      <c r="MY591" s="57"/>
      <c r="MZ591" s="57"/>
      <c r="NA591" s="57"/>
      <c r="NB591" s="57"/>
      <c r="NC591" s="57"/>
      <c r="ND591" s="57"/>
      <c r="NE591" s="57"/>
      <c r="NF591" s="57"/>
      <c r="NG591" s="57"/>
      <c r="NH591" s="57"/>
      <c r="NI591" s="57"/>
      <c r="NJ591" s="57"/>
      <c r="NK591" s="57"/>
      <c r="NL591" s="57"/>
      <c r="NM591" s="57"/>
      <c r="NN591" s="57"/>
      <c r="NO591" s="57"/>
      <c r="NP591" s="57"/>
      <c r="NQ591" s="57"/>
      <c r="NR591" s="57"/>
      <c r="NS591" s="57"/>
      <c r="NT591" s="57"/>
      <c r="NU591" s="57"/>
      <c r="NV591" s="57"/>
      <c r="NW591" s="57"/>
      <c r="NX591" s="57"/>
      <c r="NY591" s="57"/>
      <c r="NZ591" s="57"/>
      <c r="OA591" s="57"/>
      <c r="OB591" s="57"/>
      <c r="OC591" s="57"/>
      <c r="OD591" s="57"/>
      <c r="OE591" s="57"/>
      <c r="OF591" s="57"/>
      <c r="OG591" s="57"/>
      <c r="OH591" s="57"/>
      <c r="OI591" s="57"/>
      <c r="OJ591" s="57"/>
      <c r="OK591" s="57"/>
      <c r="OL591" s="57"/>
      <c r="OM591" s="57"/>
      <c r="ON591" s="57"/>
      <c r="OO591" s="57"/>
      <c r="OP591" s="57"/>
      <c r="OQ591" s="57"/>
      <c r="OR591" s="57"/>
      <c r="OS591" s="57"/>
      <c r="OT591" s="57"/>
      <c r="OU591" s="57"/>
      <c r="OV591" s="57"/>
      <c r="OW591" s="57"/>
      <c r="OX591" s="57"/>
      <c r="OY591" s="57"/>
      <c r="OZ591" s="57"/>
      <c r="PA591" s="57"/>
      <c r="PB591" s="57"/>
      <c r="PC591" s="57"/>
      <c r="PD591" s="57"/>
      <c r="PE591" s="57"/>
      <c r="PF591" s="57"/>
      <c r="PG591" s="57"/>
      <c r="PH591" s="57"/>
      <c r="PI591" s="57"/>
      <c r="PJ591" s="57"/>
      <c r="PK591" s="57"/>
      <c r="PL591" s="57"/>
      <c r="PM591" s="57"/>
      <c r="PN591" s="57"/>
      <c r="PO591" s="57"/>
      <c r="PP591" s="57"/>
      <c r="PQ591" s="57"/>
      <c r="PR591" s="57"/>
      <c r="PS591" s="57"/>
      <c r="PT591" s="57"/>
      <c r="PU591" s="57"/>
      <c r="PV591" s="57"/>
      <c r="PW591" s="57"/>
      <c r="PX591" s="57"/>
      <c r="PY591" s="57"/>
      <c r="PZ591" s="57"/>
      <c r="QA591" s="57"/>
      <c r="QB591" s="57"/>
      <c r="QC591" s="57"/>
      <c r="QD591" s="57"/>
      <c r="QE591" s="57"/>
      <c r="QF591" s="57"/>
      <c r="QG591" s="57"/>
      <c r="QH591" s="57"/>
      <c r="QI591" s="57"/>
      <c r="QJ591" s="57"/>
      <c r="QK591" s="57"/>
      <c r="QL591" s="57"/>
      <c r="QM591" s="57"/>
      <c r="QN591" s="57"/>
      <c r="QO591" s="57"/>
      <c r="QP591" s="57"/>
      <c r="QQ591" s="57"/>
      <c r="QR591" s="57"/>
      <c r="QS591" s="57"/>
      <c r="QT591" s="57"/>
      <c r="QU591" s="57"/>
      <c r="QV591" s="57"/>
      <c r="QW591" s="57"/>
      <c r="QX591" s="57"/>
      <c r="QY591" s="57"/>
      <c r="QZ591" s="57"/>
      <c r="RA591" s="57"/>
      <c r="RB591" s="57"/>
      <c r="RC591" s="57"/>
      <c r="RD591" s="57"/>
      <c r="RE591" s="57"/>
      <c r="RF591" s="57"/>
      <c r="RG591" s="57"/>
      <c r="RH591" s="57"/>
      <c r="RI591" s="57"/>
      <c r="RJ591" s="57"/>
      <c r="RK591" s="57"/>
      <c r="RL591" s="57"/>
      <c r="RM591" s="57"/>
      <c r="RN591" s="57"/>
      <c r="RO591" s="57"/>
      <c r="RP591" s="57"/>
      <c r="RQ591" s="57"/>
      <c r="RR591" s="57"/>
      <c r="RS591" s="57"/>
      <c r="RT591" s="57"/>
      <c r="RU591" s="57"/>
      <c r="RV591" s="57"/>
      <c r="RW591" s="57"/>
      <c r="RX591" s="57"/>
      <c r="RY591" s="57"/>
      <c r="RZ591" s="57"/>
      <c r="SA591" s="57"/>
      <c r="SB591" s="57"/>
      <c r="SC591" s="57"/>
      <c r="SD591" s="57"/>
      <c r="SE591" s="57"/>
      <c r="SF591" s="57"/>
      <c r="SG591" s="57"/>
      <c r="SH591" s="57"/>
      <c r="SI591" s="57"/>
      <c r="SJ591" s="57"/>
      <c r="SK591" s="57"/>
      <c r="SL591" s="57"/>
      <c r="SM591" s="57"/>
      <c r="SN591" s="57"/>
      <c r="SO591" s="57"/>
      <c r="SP591" s="57"/>
      <c r="SQ591" s="57"/>
      <c r="SR591" s="57"/>
      <c r="SS591" s="57"/>
      <c r="ST591" s="57"/>
      <c r="SU591" s="57"/>
      <c r="SV591" s="57"/>
      <c r="SW591" s="57"/>
      <c r="SX591" s="57"/>
      <c r="SY591" s="57"/>
      <c r="SZ591" s="57"/>
      <c r="TA591" s="57"/>
      <c r="TB591" s="57"/>
      <c r="TC591" s="57"/>
      <c r="TD591" s="57"/>
      <c r="TE591" s="57"/>
      <c r="TF591" s="57"/>
      <c r="TG591" s="57"/>
      <c r="TH591" s="57"/>
      <c r="TI591" s="57"/>
      <c r="TJ591" s="57"/>
      <c r="TK591" s="57"/>
      <c r="TL591" s="57"/>
      <c r="TM591" s="57"/>
      <c r="TN591" s="57"/>
      <c r="TO591" s="57"/>
      <c r="TP591" s="57"/>
      <c r="TQ591" s="57"/>
      <c r="TR591" s="57"/>
      <c r="TS591" s="57"/>
      <c r="TT591" s="57"/>
      <c r="TU591" s="57"/>
      <c r="TV591" s="57"/>
      <c r="TW591" s="57"/>
      <c r="TX591" s="57"/>
      <c r="TY591" s="57"/>
      <c r="TZ591" s="57"/>
      <c r="UA591" s="57"/>
      <c r="UB591" s="57"/>
      <c r="UC591" s="57"/>
      <c r="UD591" s="57"/>
      <c r="UE591" s="57"/>
      <c r="UF591" s="57"/>
      <c r="UG591" s="57"/>
      <c r="UH591" s="57"/>
      <c r="UI591" s="57"/>
      <c r="UJ591" s="57"/>
      <c r="UK591" s="57"/>
      <c r="UL591" s="57"/>
      <c r="UM591" s="57"/>
      <c r="UN591" s="57"/>
      <c r="UO591" s="57"/>
      <c r="UP591" s="57"/>
      <c r="UQ591" s="57"/>
      <c r="UR591" s="57"/>
      <c r="US591" s="57"/>
      <c r="UT591" s="57"/>
      <c r="UU591" s="57"/>
      <c r="UV591" s="57"/>
      <c r="UW591" s="57"/>
      <c r="UX591" s="57"/>
      <c r="UY591" s="57"/>
      <c r="UZ591" s="57"/>
      <c r="VA591" s="57"/>
      <c r="VB591" s="57"/>
      <c r="VC591" s="57"/>
      <c r="VD591" s="57"/>
      <c r="VE591" s="57"/>
      <c r="VF591" s="57"/>
      <c r="VG591" s="57"/>
      <c r="VH591" s="57"/>
      <c r="VI591" s="57"/>
      <c r="VJ591" s="57"/>
      <c r="VK591" s="57"/>
      <c r="VL591" s="57"/>
      <c r="VM591" s="57"/>
      <c r="VN591" s="57"/>
      <c r="VO591" s="57"/>
      <c r="VP591" s="57"/>
      <c r="VQ591" s="57"/>
      <c r="VR591" s="57"/>
      <c r="VS591" s="57"/>
      <c r="VT591" s="57"/>
      <c r="VU591" s="57"/>
      <c r="VV591" s="57"/>
      <c r="VW591" s="57"/>
      <c r="VX591" s="57"/>
      <c r="VY591" s="57"/>
      <c r="VZ591" s="57"/>
      <c r="WA591" s="57"/>
      <c r="WB591" s="57"/>
      <c r="WC591" s="57"/>
      <c r="WD591" s="57"/>
      <c r="WE591" s="57"/>
      <c r="WF591" s="57"/>
      <c r="WG591" s="57"/>
      <c r="WH591" s="57"/>
      <c r="WI591" s="57"/>
      <c r="WJ591" s="57"/>
      <c r="WK591" s="57"/>
      <c r="WL591" s="57"/>
      <c r="WM591" s="57"/>
      <c r="WN591" s="57"/>
      <c r="WO591" s="57"/>
      <c r="WP591" s="57"/>
      <c r="WQ591" s="57"/>
      <c r="WR591" s="57"/>
      <c r="WS591" s="57"/>
      <c r="WT591" s="57"/>
      <c r="WU591" s="57"/>
      <c r="WV591" s="57"/>
      <c r="WW591" s="57"/>
      <c r="WX591" s="57"/>
      <c r="WY591" s="57"/>
      <c r="WZ591" s="57"/>
      <c r="XA591" s="57"/>
      <c r="XB591" s="57"/>
      <c r="XC591" s="57"/>
      <c r="XD591" s="57"/>
      <c r="XE591" s="57"/>
      <c r="XF591" s="57"/>
      <c r="XG591" s="57"/>
      <c r="XH591" s="57"/>
      <c r="XI591" s="57"/>
      <c r="XJ591" s="57"/>
      <c r="XK591" s="57"/>
      <c r="XL591" s="57"/>
      <c r="XM591" s="57"/>
      <c r="XN591" s="57"/>
      <c r="XO591" s="57"/>
      <c r="XP591" s="57"/>
      <c r="XQ591" s="57"/>
      <c r="XR591" s="57"/>
      <c r="XS591" s="57"/>
      <c r="XT591" s="57"/>
      <c r="XU591" s="57"/>
      <c r="XV591" s="57"/>
      <c r="XW591" s="57"/>
    </row>
    <row r="592">
      <c r="AI592" s="57"/>
      <c r="BR592" s="57"/>
      <c r="DA592" s="57"/>
      <c r="EJ592" s="57"/>
      <c r="EK592" s="57"/>
      <c r="EL592" s="57"/>
      <c r="EM592" s="57"/>
      <c r="EN592" s="57"/>
      <c r="EO592" s="57"/>
      <c r="EP592" s="57"/>
      <c r="EQ592" s="57"/>
      <c r="ER592" s="57"/>
      <c r="ES592" s="57"/>
      <c r="ET592" s="57"/>
      <c r="EU592" s="57"/>
      <c r="EV592" s="57"/>
      <c r="EW592" s="57"/>
      <c r="EX592" s="57"/>
      <c r="EY592" s="57"/>
      <c r="EZ592" s="57"/>
      <c r="FA592" s="57"/>
      <c r="FB592" s="57"/>
      <c r="FC592" s="57"/>
      <c r="FD592" s="57"/>
      <c r="FE592" s="57"/>
      <c r="FF592" s="57"/>
      <c r="FG592" s="57"/>
      <c r="FH592" s="57"/>
      <c r="FI592" s="57"/>
      <c r="FJ592" s="57"/>
      <c r="FK592" s="57"/>
      <c r="FL592" s="57"/>
      <c r="FM592" s="57"/>
      <c r="FN592" s="57"/>
      <c r="FO592" s="57"/>
      <c r="FP592" s="57"/>
      <c r="FQ592" s="57"/>
      <c r="FR592" s="57"/>
      <c r="FS592" s="57"/>
      <c r="FT592" s="57"/>
      <c r="FU592" s="57"/>
      <c r="FV592" s="57"/>
      <c r="FW592" s="57"/>
      <c r="FX592" s="57"/>
      <c r="FY592" s="57"/>
      <c r="FZ592" s="57"/>
      <c r="GA592" s="57"/>
      <c r="GB592" s="57"/>
      <c r="GC592" s="57"/>
      <c r="GD592" s="57"/>
      <c r="GE592" s="57"/>
      <c r="GF592" s="57"/>
      <c r="GG592" s="57"/>
      <c r="GH592" s="57"/>
      <c r="GI592" s="57"/>
      <c r="GJ592" s="57"/>
      <c r="GK592" s="57"/>
      <c r="GL592" s="57"/>
      <c r="GM592" s="57"/>
      <c r="GN592" s="57"/>
      <c r="GO592" s="57"/>
      <c r="GP592" s="57"/>
      <c r="GQ592" s="57"/>
      <c r="GR592" s="57"/>
      <c r="GS592" s="57"/>
      <c r="GT592" s="57"/>
      <c r="GU592" s="57"/>
      <c r="GV592" s="57"/>
      <c r="GW592" s="57"/>
      <c r="GX592" s="57"/>
      <c r="GY592" s="57"/>
      <c r="GZ592" s="57"/>
      <c r="HA592" s="57"/>
      <c r="HB592" s="57"/>
      <c r="HC592" s="57"/>
      <c r="HD592" s="57"/>
      <c r="HE592" s="57"/>
      <c r="HF592" s="57"/>
      <c r="HG592" s="57"/>
      <c r="HH592" s="57"/>
      <c r="HI592" s="57"/>
      <c r="HJ592" s="57"/>
      <c r="HK592" s="57"/>
      <c r="HL592" s="57"/>
      <c r="HM592" s="57"/>
      <c r="HN592" s="57"/>
      <c r="HO592" s="57"/>
      <c r="HP592" s="57"/>
      <c r="HQ592" s="57"/>
      <c r="HR592" s="57"/>
      <c r="HS592" s="57"/>
      <c r="HT592" s="57"/>
      <c r="HU592" s="57"/>
      <c r="HV592" s="57"/>
      <c r="HW592" s="57"/>
      <c r="HX592" s="57"/>
      <c r="HY592" s="57"/>
      <c r="HZ592" s="57"/>
      <c r="IA592" s="57"/>
      <c r="IB592" s="57"/>
      <c r="IC592" s="57"/>
      <c r="ID592" s="57"/>
      <c r="IE592" s="57"/>
      <c r="IF592" s="57"/>
      <c r="IG592" s="57"/>
      <c r="IH592" s="57"/>
      <c r="II592" s="57"/>
      <c r="IJ592" s="57"/>
      <c r="IK592" s="57"/>
      <c r="IL592" s="57"/>
      <c r="IM592" s="57"/>
      <c r="IN592" s="57"/>
      <c r="IO592" s="57"/>
      <c r="IP592" s="57"/>
      <c r="IQ592" s="57"/>
      <c r="IR592" s="57"/>
      <c r="IS592" s="57"/>
      <c r="IT592" s="57"/>
      <c r="IU592" s="57"/>
      <c r="IV592" s="57"/>
      <c r="IW592" s="57"/>
      <c r="IX592" s="57"/>
      <c r="IY592" s="57"/>
      <c r="IZ592" s="57"/>
      <c r="JA592" s="57"/>
      <c r="JB592" s="57"/>
      <c r="JC592" s="57"/>
      <c r="JD592" s="57"/>
      <c r="JE592" s="57"/>
      <c r="JF592" s="57"/>
      <c r="JG592" s="57"/>
      <c r="JH592" s="57"/>
      <c r="JI592" s="57"/>
      <c r="JJ592" s="57"/>
      <c r="JK592" s="57"/>
      <c r="JL592" s="57"/>
      <c r="JM592" s="57"/>
      <c r="JN592" s="57"/>
      <c r="JO592" s="57"/>
      <c r="JP592" s="57"/>
      <c r="JQ592" s="57"/>
      <c r="JR592" s="57"/>
      <c r="JS592" s="57"/>
      <c r="JT592" s="57"/>
      <c r="JU592" s="57"/>
      <c r="JV592" s="57"/>
      <c r="JW592" s="57"/>
      <c r="JX592" s="57"/>
      <c r="JY592" s="57"/>
      <c r="JZ592" s="57"/>
      <c r="KA592" s="57"/>
      <c r="KB592" s="57"/>
      <c r="KC592" s="57"/>
      <c r="KD592" s="57"/>
      <c r="KE592" s="57"/>
      <c r="KF592" s="57"/>
      <c r="KG592" s="57"/>
      <c r="KH592" s="57"/>
      <c r="KI592" s="57"/>
      <c r="KJ592" s="57"/>
      <c r="KK592" s="57"/>
      <c r="KL592" s="57"/>
      <c r="KM592" s="57"/>
      <c r="KN592" s="57"/>
      <c r="KO592" s="57"/>
      <c r="KP592" s="57"/>
      <c r="KQ592" s="57"/>
      <c r="KR592" s="57"/>
      <c r="KS592" s="57"/>
      <c r="KT592" s="57"/>
      <c r="KU592" s="57"/>
      <c r="KV592" s="57"/>
      <c r="KW592" s="57"/>
      <c r="KX592" s="57"/>
      <c r="KY592" s="57"/>
      <c r="KZ592" s="57"/>
      <c r="LA592" s="57"/>
      <c r="LB592" s="57"/>
      <c r="LC592" s="57"/>
      <c r="LD592" s="57"/>
      <c r="LE592" s="57"/>
      <c r="LF592" s="57"/>
      <c r="LG592" s="57"/>
      <c r="LH592" s="57"/>
      <c r="LI592" s="57"/>
      <c r="LJ592" s="57"/>
      <c r="LK592" s="57"/>
      <c r="LL592" s="57"/>
      <c r="LM592" s="57"/>
      <c r="LN592" s="57"/>
      <c r="LO592" s="57"/>
      <c r="LP592" s="57"/>
      <c r="LQ592" s="57"/>
      <c r="LR592" s="57"/>
      <c r="LS592" s="57"/>
      <c r="LT592" s="57"/>
      <c r="LU592" s="57"/>
      <c r="LV592" s="57"/>
      <c r="LW592" s="57"/>
      <c r="LX592" s="57"/>
      <c r="LY592" s="57"/>
      <c r="LZ592" s="57"/>
      <c r="MA592" s="57"/>
      <c r="MB592" s="57"/>
      <c r="MC592" s="57"/>
      <c r="MD592" s="57"/>
      <c r="ME592" s="57"/>
      <c r="MF592" s="57"/>
      <c r="MG592" s="57"/>
      <c r="MH592" s="57"/>
      <c r="MI592" s="57"/>
      <c r="MJ592" s="57"/>
      <c r="MK592" s="57"/>
      <c r="ML592" s="57"/>
      <c r="MM592" s="57"/>
      <c r="MN592" s="57"/>
      <c r="MO592" s="57"/>
      <c r="MP592" s="57"/>
      <c r="MQ592" s="57"/>
      <c r="MR592" s="57"/>
      <c r="MS592" s="57"/>
      <c r="MT592" s="57"/>
      <c r="MU592" s="57"/>
      <c r="MV592" s="57"/>
      <c r="MW592" s="57"/>
      <c r="MX592" s="57"/>
      <c r="MY592" s="57"/>
      <c r="MZ592" s="57"/>
      <c r="NA592" s="57"/>
      <c r="NB592" s="57"/>
      <c r="NC592" s="57"/>
      <c r="ND592" s="57"/>
      <c r="NE592" s="57"/>
      <c r="NF592" s="57"/>
      <c r="NG592" s="57"/>
      <c r="NH592" s="57"/>
      <c r="NI592" s="57"/>
      <c r="NJ592" s="57"/>
      <c r="NK592" s="57"/>
      <c r="NL592" s="57"/>
      <c r="NM592" s="57"/>
      <c r="NN592" s="57"/>
      <c r="NO592" s="57"/>
      <c r="NP592" s="57"/>
      <c r="NQ592" s="57"/>
      <c r="NR592" s="57"/>
      <c r="NS592" s="57"/>
      <c r="NT592" s="57"/>
      <c r="NU592" s="57"/>
      <c r="NV592" s="57"/>
      <c r="NW592" s="57"/>
      <c r="NX592" s="57"/>
      <c r="NY592" s="57"/>
      <c r="NZ592" s="57"/>
      <c r="OA592" s="57"/>
      <c r="OB592" s="57"/>
      <c r="OC592" s="57"/>
      <c r="OD592" s="57"/>
      <c r="OE592" s="57"/>
      <c r="OF592" s="57"/>
      <c r="OG592" s="57"/>
      <c r="OH592" s="57"/>
      <c r="OI592" s="57"/>
      <c r="OJ592" s="57"/>
      <c r="OK592" s="57"/>
      <c r="OL592" s="57"/>
      <c r="OM592" s="57"/>
      <c r="ON592" s="57"/>
      <c r="OO592" s="57"/>
      <c r="OP592" s="57"/>
      <c r="OQ592" s="57"/>
      <c r="OR592" s="57"/>
      <c r="OS592" s="57"/>
      <c r="OT592" s="57"/>
      <c r="OU592" s="57"/>
      <c r="OV592" s="57"/>
      <c r="OW592" s="57"/>
      <c r="OX592" s="57"/>
      <c r="OY592" s="57"/>
      <c r="OZ592" s="57"/>
      <c r="PA592" s="57"/>
      <c r="PB592" s="57"/>
      <c r="PC592" s="57"/>
      <c r="PD592" s="57"/>
      <c r="PE592" s="57"/>
      <c r="PF592" s="57"/>
      <c r="PG592" s="57"/>
      <c r="PH592" s="57"/>
      <c r="PI592" s="57"/>
      <c r="PJ592" s="57"/>
      <c r="PK592" s="57"/>
      <c r="PL592" s="57"/>
      <c r="PM592" s="57"/>
      <c r="PN592" s="57"/>
      <c r="PO592" s="57"/>
      <c r="PP592" s="57"/>
      <c r="PQ592" s="57"/>
      <c r="PR592" s="57"/>
      <c r="PS592" s="57"/>
      <c r="PT592" s="57"/>
      <c r="PU592" s="57"/>
      <c r="PV592" s="57"/>
      <c r="PW592" s="57"/>
      <c r="PX592" s="57"/>
      <c r="PY592" s="57"/>
      <c r="PZ592" s="57"/>
      <c r="QA592" s="57"/>
      <c r="QB592" s="57"/>
      <c r="QC592" s="57"/>
      <c r="QD592" s="57"/>
      <c r="QE592" s="57"/>
      <c r="QF592" s="57"/>
      <c r="QG592" s="57"/>
      <c r="QH592" s="57"/>
      <c r="QI592" s="57"/>
      <c r="QJ592" s="57"/>
      <c r="QK592" s="57"/>
      <c r="QL592" s="57"/>
      <c r="QM592" s="57"/>
      <c r="QN592" s="57"/>
      <c r="QO592" s="57"/>
      <c r="QP592" s="57"/>
      <c r="QQ592" s="57"/>
      <c r="QR592" s="57"/>
      <c r="QS592" s="57"/>
      <c r="QT592" s="57"/>
      <c r="QU592" s="57"/>
      <c r="QV592" s="57"/>
      <c r="QW592" s="57"/>
      <c r="QX592" s="57"/>
      <c r="QY592" s="57"/>
      <c r="QZ592" s="57"/>
      <c r="RA592" s="57"/>
      <c r="RB592" s="57"/>
      <c r="RC592" s="57"/>
      <c r="RD592" s="57"/>
      <c r="RE592" s="57"/>
      <c r="RF592" s="57"/>
      <c r="RG592" s="57"/>
      <c r="RH592" s="57"/>
      <c r="RI592" s="57"/>
      <c r="RJ592" s="57"/>
      <c r="RK592" s="57"/>
      <c r="RL592" s="57"/>
      <c r="RM592" s="57"/>
      <c r="RN592" s="57"/>
      <c r="RO592" s="57"/>
      <c r="RP592" s="57"/>
      <c r="RQ592" s="57"/>
      <c r="RR592" s="57"/>
      <c r="RS592" s="57"/>
      <c r="RT592" s="57"/>
      <c r="RU592" s="57"/>
      <c r="RV592" s="57"/>
      <c r="RW592" s="57"/>
      <c r="RX592" s="57"/>
      <c r="RY592" s="57"/>
      <c r="RZ592" s="57"/>
      <c r="SA592" s="57"/>
      <c r="SB592" s="57"/>
      <c r="SC592" s="57"/>
      <c r="SD592" s="57"/>
      <c r="SE592" s="57"/>
      <c r="SF592" s="57"/>
      <c r="SG592" s="57"/>
      <c r="SH592" s="57"/>
      <c r="SI592" s="57"/>
      <c r="SJ592" s="57"/>
      <c r="SK592" s="57"/>
      <c r="SL592" s="57"/>
      <c r="SM592" s="57"/>
      <c r="SN592" s="57"/>
      <c r="SO592" s="57"/>
      <c r="SP592" s="57"/>
      <c r="SQ592" s="57"/>
      <c r="SR592" s="57"/>
      <c r="SS592" s="57"/>
      <c r="ST592" s="57"/>
      <c r="SU592" s="57"/>
      <c r="SV592" s="57"/>
      <c r="SW592" s="57"/>
      <c r="SX592" s="57"/>
      <c r="SY592" s="57"/>
      <c r="SZ592" s="57"/>
      <c r="TA592" s="57"/>
      <c r="TB592" s="57"/>
      <c r="TC592" s="57"/>
      <c r="TD592" s="57"/>
      <c r="TE592" s="57"/>
      <c r="TF592" s="57"/>
      <c r="TG592" s="57"/>
      <c r="TH592" s="57"/>
      <c r="TI592" s="57"/>
      <c r="TJ592" s="57"/>
      <c r="TK592" s="57"/>
      <c r="TL592" s="57"/>
      <c r="TM592" s="57"/>
      <c r="TN592" s="57"/>
      <c r="TO592" s="57"/>
      <c r="TP592" s="57"/>
      <c r="TQ592" s="57"/>
      <c r="TR592" s="57"/>
      <c r="TS592" s="57"/>
      <c r="TT592" s="57"/>
      <c r="TU592" s="57"/>
      <c r="TV592" s="57"/>
      <c r="TW592" s="57"/>
      <c r="TX592" s="57"/>
      <c r="TY592" s="57"/>
      <c r="TZ592" s="57"/>
      <c r="UA592" s="57"/>
      <c r="UB592" s="57"/>
      <c r="UC592" s="57"/>
      <c r="UD592" s="57"/>
      <c r="UE592" s="57"/>
      <c r="UF592" s="57"/>
      <c r="UG592" s="57"/>
      <c r="UH592" s="57"/>
      <c r="UI592" s="57"/>
      <c r="UJ592" s="57"/>
      <c r="UK592" s="57"/>
      <c r="UL592" s="57"/>
      <c r="UM592" s="57"/>
      <c r="UN592" s="57"/>
      <c r="UO592" s="57"/>
      <c r="UP592" s="57"/>
      <c r="UQ592" s="57"/>
      <c r="UR592" s="57"/>
      <c r="US592" s="57"/>
      <c r="UT592" s="57"/>
      <c r="UU592" s="57"/>
      <c r="UV592" s="57"/>
      <c r="UW592" s="57"/>
      <c r="UX592" s="57"/>
      <c r="UY592" s="57"/>
      <c r="UZ592" s="57"/>
      <c r="VA592" s="57"/>
      <c r="VB592" s="57"/>
      <c r="VC592" s="57"/>
      <c r="VD592" s="57"/>
      <c r="VE592" s="57"/>
      <c r="VF592" s="57"/>
      <c r="VG592" s="57"/>
      <c r="VH592" s="57"/>
      <c r="VI592" s="57"/>
      <c r="VJ592" s="57"/>
      <c r="VK592" s="57"/>
      <c r="VL592" s="57"/>
      <c r="VM592" s="57"/>
      <c r="VN592" s="57"/>
      <c r="VO592" s="57"/>
      <c r="VP592" s="57"/>
      <c r="VQ592" s="57"/>
      <c r="VR592" s="57"/>
      <c r="VS592" s="57"/>
      <c r="VT592" s="57"/>
      <c r="VU592" s="57"/>
      <c r="VV592" s="57"/>
      <c r="VW592" s="57"/>
      <c r="VX592" s="57"/>
      <c r="VY592" s="57"/>
      <c r="VZ592" s="57"/>
      <c r="WA592" s="57"/>
      <c r="WB592" s="57"/>
      <c r="WC592" s="57"/>
      <c r="WD592" s="57"/>
      <c r="WE592" s="57"/>
      <c r="WF592" s="57"/>
      <c r="WG592" s="57"/>
      <c r="WH592" s="57"/>
      <c r="WI592" s="57"/>
      <c r="WJ592" s="57"/>
      <c r="WK592" s="57"/>
      <c r="WL592" s="57"/>
      <c r="WM592" s="57"/>
      <c r="WN592" s="57"/>
      <c r="WO592" s="57"/>
      <c r="WP592" s="57"/>
      <c r="WQ592" s="57"/>
      <c r="WR592" s="57"/>
      <c r="WS592" s="57"/>
      <c r="WT592" s="57"/>
      <c r="WU592" s="57"/>
      <c r="WV592" s="57"/>
      <c r="WW592" s="57"/>
      <c r="WX592" s="57"/>
      <c r="WY592" s="57"/>
      <c r="WZ592" s="57"/>
      <c r="XA592" s="57"/>
      <c r="XB592" s="57"/>
      <c r="XC592" s="57"/>
      <c r="XD592" s="57"/>
      <c r="XE592" s="57"/>
      <c r="XF592" s="57"/>
      <c r="XG592" s="57"/>
      <c r="XH592" s="57"/>
      <c r="XI592" s="57"/>
      <c r="XJ592" s="57"/>
      <c r="XK592" s="57"/>
      <c r="XL592" s="57"/>
      <c r="XM592" s="57"/>
      <c r="XN592" s="57"/>
      <c r="XO592" s="57"/>
      <c r="XP592" s="57"/>
      <c r="XQ592" s="57"/>
      <c r="XR592" s="57"/>
      <c r="XS592" s="57"/>
      <c r="XT592" s="57"/>
      <c r="XU592" s="57"/>
      <c r="XV592" s="57"/>
      <c r="XW592" s="57"/>
    </row>
    <row r="593">
      <c r="AI593" s="57"/>
      <c r="BR593" s="57"/>
      <c r="DA593" s="57"/>
      <c r="EJ593" s="57"/>
      <c r="EK593" s="57"/>
      <c r="EL593" s="57"/>
      <c r="EM593" s="57"/>
      <c r="EN593" s="57"/>
      <c r="EO593" s="57"/>
      <c r="EP593" s="57"/>
      <c r="EQ593" s="57"/>
      <c r="ER593" s="57"/>
      <c r="ES593" s="57"/>
      <c r="ET593" s="57"/>
      <c r="EU593" s="57"/>
      <c r="EV593" s="57"/>
      <c r="EW593" s="57"/>
      <c r="EX593" s="57"/>
      <c r="EY593" s="57"/>
      <c r="EZ593" s="57"/>
      <c r="FA593" s="57"/>
      <c r="FB593" s="57"/>
      <c r="FC593" s="57"/>
      <c r="FD593" s="57"/>
      <c r="FE593" s="57"/>
      <c r="FF593" s="57"/>
      <c r="FG593" s="57"/>
      <c r="FH593" s="57"/>
      <c r="FI593" s="57"/>
      <c r="FJ593" s="57"/>
      <c r="FK593" s="57"/>
      <c r="FL593" s="57"/>
      <c r="FM593" s="57"/>
      <c r="FN593" s="57"/>
      <c r="FO593" s="57"/>
      <c r="FP593" s="57"/>
      <c r="FQ593" s="57"/>
      <c r="FR593" s="57"/>
      <c r="FS593" s="57"/>
      <c r="FT593" s="57"/>
      <c r="FU593" s="57"/>
      <c r="FV593" s="57"/>
      <c r="FW593" s="57"/>
      <c r="FX593" s="57"/>
      <c r="FY593" s="57"/>
      <c r="FZ593" s="57"/>
      <c r="GA593" s="57"/>
      <c r="GB593" s="57"/>
      <c r="GC593" s="57"/>
      <c r="GD593" s="57"/>
      <c r="GE593" s="57"/>
      <c r="GF593" s="57"/>
      <c r="GG593" s="57"/>
      <c r="GH593" s="57"/>
      <c r="GI593" s="57"/>
      <c r="GJ593" s="57"/>
      <c r="GK593" s="57"/>
      <c r="GL593" s="57"/>
      <c r="GM593" s="57"/>
      <c r="GN593" s="57"/>
      <c r="GO593" s="57"/>
      <c r="GP593" s="57"/>
      <c r="GQ593" s="57"/>
      <c r="GR593" s="57"/>
      <c r="GS593" s="57"/>
      <c r="GT593" s="57"/>
      <c r="GU593" s="57"/>
      <c r="GV593" s="57"/>
      <c r="GW593" s="57"/>
      <c r="GX593" s="57"/>
      <c r="GY593" s="57"/>
      <c r="GZ593" s="57"/>
      <c r="HA593" s="57"/>
      <c r="HB593" s="57"/>
      <c r="HC593" s="57"/>
      <c r="HD593" s="57"/>
      <c r="HE593" s="57"/>
      <c r="HF593" s="57"/>
      <c r="HG593" s="57"/>
      <c r="HH593" s="57"/>
      <c r="HI593" s="57"/>
      <c r="HJ593" s="57"/>
      <c r="HK593" s="57"/>
      <c r="HL593" s="57"/>
      <c r="HM593" s="57"/>
      <c r="HN593" s="57"/>
      <c r="HO593" s="57"/>
      <c r="HP593" s="57"/>
      <c r="HQ593" s="57"/>
      <c r="HR593" s="57"/>
      <c r="HS593" s="57"/>
      <c r="HT593" s="57"/>
      <c r="HU593" s="57"/>
      <c r="HV593" s="57"/>
      <c r="HW593" s="57"/>
      <c r="HX593" s="57"/>
      <c r="HY593" s="57"/>
      <c r="HZ593" s="57"/>
      <c r="IA593" s="57"/>
      <c r="IB593" s="57"/>
      <c r="IC593" s="57"/>
      <c r="ID593" s="57"/>
      <c r="IE593" s="57"/>
      <c r="IF593" s="57"/>
      <c r="IG593" s="57"/>
      <c r="IH593" s="57"/>
      <c r="II593" s="57"/>
      <c r="IJ593" s="57"/>
      <c r="IK593" s="57"/>
      <c r="IL593" s="57"/>
      <c r="IM593" s="57"/>
      <c r="IN593" s="57"/>
      <c r="IO593" s="57"/>
      <c r="IP593" s="57"/>
      <c r="IQ593" s="57"/>
      <c r="IR593" s="57"/>
      <c r="IS593" s="57"/>
      <c r="IT593" s="57"/>
      <c r="IU593" s="57"/>
      <c r="IV593" s="57"/>
      <c r="IW593" s="57"/>
      <c r="IX593" s="57"/>
      <c r="IY593" s="57"/>
      <c r="IZ593" s="57"/>
      <c r="JA593" s="57"/>
      <c r="JB593" s="57"/>
      <c r="JC593" s="57"/>
      <c r="JD593" s="57"/>
      <c r="JE593" s="57"/>
      <c r="JF593" s="57"/>
      <c r="JG593" s="57"/>
      <c r="JH593" s="57"/>
      <c r="JI593" s="57"/>
      <c r="JJ593" s="57"/>
      <c r="JK593" s="57"/>
      <c r="JL593" s="57"/>
      <c r="JM593" s="57"/>
      <c r="JN593" s="57"/>
      <c r="JO593" s="57"/>
      <c r="JP593" s="57"/>
      <c r="JQ593" s="57"/>
      <c r="JR593" s="57"/>
      <c r="JS593" s="57"/>
      <c r="JT593" s="57"/>
      <c r="JU593" s="57"/>
      <c r="JV593" s="57"/>
      <c r="JW593" s="57"/>
      <c r="JX593" s="57"/>
      <c r="JY593" s="57"/>
      <c r="JZ593" s="57"/>
      <c r="KA593" s="57"/>
      <c r="KB593" s="57"/>
      <c r="KC593" s="57"/>
      <c r="KD593" s="57"/>
      <c r="KE593" s="57"/>
      <c r="KF593" s="57"/>
      <c r="KG593" s="57"/>
      <c r="KH593" s="57"/>
      <c r="KI593" s="57"/>
      <c r="KJ593" s="57"/>
      <c r="KK593" s="57"/>
      <c r="KL593" s="57"/>
      <c r="KM593" s="57"/>
      <c r="KN593" s="57"/>
      <c r="KO593" s="57"/>
      <c r="KP593" s="57"/>
      <c r="KQ593" s="57"/>
      <c r="KR593" s="57"/>
      <c r="KS593" s="57"/>
      <c r="KT593" s="57"/>
      <c r="KU593" s="57"/>
      <c r="KV593" s="57"/>
      <c r="KW593" s="57"/>
      <c r="KX593" s="57"/>
      <c r="KY593" s="57"/>
      <c r="KZ593" s="57"/>
      <c r="LA593" s="57"/>
      <c r="LB593" s="57"/>
      <c r="LC593" s="57"/>
      <c r="LD593" s="57"/>
      <c r="LE593" s="57"/>
      <c r="LF593" s="57"/>
      <c r="LG593" s="57"/>
      <c r="LH593" s="57"/>
      <c r="LI593" s="57"/>
      <c r="LJ593" s="57"/>
      <c r="LK593" s="57"/>
      <c r="LL593" s="57"/>
      <c r="LM593" s="57"/>
      <c r="LN593" s="57"/>
      <c r="LO593" s="57"/>
      <c r="LP593" s="57"/>
      <c r="LQ593" s="57"/>
      <c r="LR593" s="57"/>
      <c r="LS593" s="57"/>
      <c r="LT593" s="57"/>
      <c r="LU593" s="57"/>
      <c r="LV593" s="57"/>
      <c r="LW593" s="57"/>
      <c r="LX593" s="57"/>
      <c r="LY593" s="57"/>
      <c r="LZ593" s="57"/>
      <c r="MA593" s="57"/>
      <c r="MB593" s="57"/>
      <c r="MC593" s="57"/>
      <c r="MD593" s="57"/>
      <c r="ME593" s="57"/>
      <c r="MF593" s="57"/>
      <c r="MG593" s="57"/>
      <c r="MH593" s="57"/>
      <c r="MI593" s="57"/>
      <c r="MJ593" s="57"/>
      <c r="MK593" s="57"/>
      <c r="ML593" s="57"/>
      <c r="MM593" s="57"/>
      <c r="MN593" s="57"/>
      <c r="MO593" s="57"/>
      <c r="MP593" s="57"/>
      <c r="MQ593" s="57"/>
      <c r="MR593" s="57"/>
      <c r="MS593" s="57"/>
      <c r="MT593" s="57"/>
      <c r="MU593" s="57"/>
      <c r="MV593" s="57"/>
      <c r="MW593" s="57"/>
      <c r="MX593" s="57"/>
      <c r="MY593" s="57"/>
      <c r="MZ593" s="57"/>
      <c r="NA593" s="57"/>
      <c r="NB593" s="57"/>
      <c r="NC593" s="57"/>
      <c r="ND593" s="57"/>
      <c r="NE593" s="57"/>
      <c r="NF593" s="57"/>
      <c r="NG593" s="57"/>
      <c r="NH593" s="57"/>
      <c r="NI593" s="57"/>
      <c r="NJ593" s="57"/>
      <c r="NK593" s="57"/>
      <c r="NL593" s="57"/>
      <c r="NM593" s="57"/>
      <c r="NN593" s="57"/>
      <c r="NO593" s="57"/>
      <c r="NP593" s="57"/>
      <c r="NQ593" s="57"/>
      <c r="NR593" s="57"/>
      <c r="NS593" s="57"/>
      <c r="NT593" s="57"/>
      <c r="NU593" s="57"/>
      <c r="NV593" s="57"/>
      <c r="NW593" s="57"/>
      <c r="NX593" s="57"/>
      <c r="NY593" s="57"/>
      <c r="NZ593" s="57"/>
      <c r="OA593" s="57"/>
      <c r="OB593" s="57"/>
      <c r="OC593" s="57"/>
      <c r="OD593" s="57"/>
      <c r="OE593" s="57"/>
      <c r="OF593" s="57"/>
      <c r="OG593" s="57"/>
      <c r="OH593" s="57"/>
      <c r="OI593" s="57"/>
      <c r="OJ593" s="57"/>
      <c r="OK593" s="57"/>
      <c r="OL593" s="57"/>
      <c r="OM593" s="57"/>
      <c r="ON593" s="57"/>
      <c r="OO593" s="57"/>
      <c r="OP593" s="57"/>
      <c r="OQ593" s="57"/>
      <c r="OR593" s="57"/>
      <c r="OS593" s="57"/>
      <c r="OT593" s="57"/>
      <c r="OU593" s="57"/>
      <c r="OV593" s="57"/>
      <c r="OW593" s="57"/>
      <c r="OX593" s="57"/>
      <c r="OY593" s="57"/>
      <c r="OZ593" s="57"/>
      <c r="PA593" s="57"/>
      <c r="PB593" s="57"/>
      <c r="PC593" s="57"/>
      <c r="PD593" s="57"/>
      <c r="PE593" s="57"/>
      <c r="PF593" s="57"/>
      <c r="PG593" s="57"/>
      <c r="PH593" s="57"/>
      <c r="PI593" s="57"/>
      <c r="PJ593" s="57"/>
      <c r="PK593" s="57"/>
      <c r="PL593" s="57"/>
      <c r="PM593" s="57"/>
      <c r="PN593" s="57"/>
      <c r="PO593" s="57"/>
      <c r="PP593" s="57"/>
      <c r="PQ593" s="57"/>
      <c r="PR593" s="57"/>
      <c r="PS593" s="57"/>
      <c r="PT593" s="57"/>
      <c r="PU593" s="57"/>
      <c r="PV593" s="57"/>
      <c r="PW593" s="57"/>
      <c r="PX593" s="57"/>
      <c r="PY593" s="57"/>
      <c r="PZ593" s="57"/>
      <c r="QA593" s="57"/>
      <c r="QB593" s="57"/>
      <c r="QC593" s="57"/>
      <c r="QD593" s="57"/>
      <c r="QE593" s="57"/>
      <c r="QF593" s="57"/>
      <c r="QG593" s="57"/>
      <c r="QH593" s="57"/>
      <c r="QI593" s="57"/>
      <c r="QJ593" s="57"/>
      <c r="QK593" s="57"/>
      <c r="QL593" s="57"/>
      <c r="QM593" s="57"/>
      <c r="QN593" s="57"/>
      <c r="QO593" s="57"/>
      <c r="QP593" s="57"/>
      <c r="QQ593" s="57"/>
      <c r="QR593" s="57"/>
      <c r="QS593" s="57"/>
      <c r="QT593" s="57"/>
      <c r="QU593" s="57"/>
      <c r="QV593" s="57"/>
      <c r="QW593" s="57"/>
      <c r="QX593" s="57"/>
      <c r="QY593" s="57"/>
      <c r="QZ593" s="57"/>
      <c r="RA593" s="57"/>
      <c r="RB593" s="57"/>
      <c r="RC593" s="57"/>
      <c r="RD593" s="57"/>
      <c r="RE593" s="57"/>
      <c r="RF593" s="57"/>
      <c r="RG593" s="57"/>
      <c r="RH593" s="57"/>
      <c r="RI593" s="57"/>
      <c r="RJ593" s="57"/>
      <c r="RK593" s="57"/>
      <c r="RL593" s="57"/>
      <c r="RM593" s="57"/>
      <c r="RN593" s="57"/>
      <c r="RO593" s="57"/>
      <c r="RP593" s="57"/>
      <c r="RQ593" s="57"/>
      <c r="RR593" s="57"/>
      <c r="RS593" s="57"/>
      <c r="RT593" s="57"/>
      <c r="RU593" s="57"/>
      <c r="RV593" s="57"/>
      <c r="RW593" s="57"/>
      <c r="RX593" s="57"/>
      <c r="RY593" s="57"/>
      <c r="RZ593" s="57"/>
      <c r="SA593" s="57"/>
      <c r="SB593" s="57"/>
      <c r="SC593" s="57"/>
      <c r="SD593" s="57"/>
      <c r="SE593" s="57"/>
      <c r="SF593" s="57"/>
      <c r="SG593" s="57"/>
      <c r="SH593" s="57"/>
      <c r="SI593" s="57"/>
      <c r="SJ593" s="57"/>
      <c r="SK593" s="57"/>
      <c r="SL593" s="57"/>
      <c r="SM593" s="57"/>
      <c r="SN593" s="57"/>
      <c r="SO593" s="57"/>
      <c r="SP593" s="57"/>
      <c r="SQ593" s="57"/>
      <c r="SR593" s="57"/>
      <c r="SS593" s="57"/>
      <c r="ST593" s="57"/>
      <c r="SU593" s="57"/>
      <c r="SV593" s="57"/>
      <c r="SW593" s="57"/>
      <c r="SX593" s="57"/>
      <c r="SY593" s="57"/>
      <c r="SZ593" s="57"/>
      <c r="TA593" s="57"/>
      <c r="TB593" s="57"/>
      <c r="TC593" s="57"/>
      <c r="TD593" s="57"/>
      <c r="TE593" s="57"/>
      <c r="TF593" s="57"/>
      <c r="TG593" s="57"/>
      <c r="TH593" s="57"/>
      <c r="TI593" s="57"/>
      <c r="TJ593" s="57"/>
      <c r="TK593" s="57"/>
      <c r="TL593" s="57"/>
      <c r="TM593" s="57"/>
      <c r="TN593" s="57"/>
      <c r="TO593" s="57"/>
      <c r="TP593" s="57"/>
      <c r="TQ593" s="57"/>
      <c r="TR593" s="57"/>
      <c r="TS593" s="57"/>
      <c r="TT593" s="57"/>
      <c r="TU593" s="57"/>
      <c r="TV593" s="57"/>
      <c r="TW593" s="57"/>
      <c r="TX593" s="57"/>
      <c r="TY593" s="57"/>
      <c r="TZ593" s="57"/>
      <c r="UA593" s="57"/>
      <c r="UB593" s="57"/>
      <c r="UC593" s="57"/>
      <c r="UD593" s="57"/>
      <c r="UE593" s="57"/>
      <c r="UF593" s="57"/>
      <c r="UG593" s="57"/>
      <c r="UH593" s="57"/>
      <c r="UI593" s="57"/>
      <c r="UJ593" s="57"/>
      <c r="UK593" s="57"/>
      <c r="UL593" s="57"/>
      <c r="UM593" s="57"/>
      <c r="UN593" s="57"/>
      <c r="UO593" s="57"/>
      <c r="UP593" s="57"/>
      <c r="UQ593" s="57"/>
      <c r="UR593" s="57"/>
      <c r="US593" s="57"/>
      <c r="UT593" s="57"/>
      <c r="UU593" s="57"/>
      <c r="UV593" s="57"/>
      <c r="UW593" s="57"/>
      <c r="UX593" s="57"/>
      <c r="UY593" s="57"/>
      <c r="UZ593" s="57"/>
      <c r="VA593" s="57"/>
      <c r="VB593" s="57"/>
      <c r="VC593" s="57"/>
      <c r="VD593" s="57"/>
      <c r="VE593" s="57"/>
      <c r="VF593" s="57"/>
      <c r="VG593" s="57"/>
      <c r="VH593" s="57"/>
      <c r="VI593" s="57"/>
      <c r="VJ593" s="57"/>
      <c r="VK593" s="57"/>
      <c r="VL593" s="57"/>
      <c r="VM593" s="57"/>
      <c r="VN593" s="57"/>
      <c r="VO593" s="57"/>
      <c r="VP593" s="57"/>
      <c r="VQ593" s="57"/>
      <c r="VR593" s="57"/>
      <c r="VS593" s="57"/>
      <c r="VT593" s="57"/>
      <c r="VU593" s="57"/>
      <c r="VV593" s="57"/>
      <c r="VW593" s="57"/>
      <c r="VX593" s="57"/>
      <c r="VY593" s="57"/>
      <c r="VZ593" s="57"/>
      <c r="WA593" s="57"/>
      <c r="WB593" s="57"/>
      <c r="WC593" s="57"/>
      <c r="WD593" s="57"/>
      <c r="WE593" s="57"/>
      <c r="WF593" s="57"/>
      <c r="WG593" s="57"/>
      <c r="WH593" s="57"/>
      <c r="WI593" s="57"/>
      <c r="WJ593" s="57"/>
      <c r="WK593" s="57"/>
      <c r="WL593" s="57"/>
      <c r="WM593" s="57"/>
      <c r="WN593" s="57"/>
      <c r="WO593" s="57"/>
      <c r="WP593" s="57"/>
      <c r="WQ593" s="57"/>
      <c r="WR593" s="57"/>
      <c r="WS593" s="57"/>
      <c r="WT593" s="57"/>
      <c r="WU593" s="57"/>
      <c r="WV593" s="57"/>
      <c r="WW593" s="57"/>
      <c r="WX593" s="57"/>
      <c r="WY593" s="57"/>
      <c r="WZ593" s="57"/>
      <c r="XA593" s="57"/>
      <c r="XB593" s="57"/>
      <c r="XC593" s="57"/>
      <c r="XD593" s="57"/>
      <c r="XE593" s="57"/>
      <c r="XF593" s="57"/>
      <c r="XG593" s="57"/>
      <c r="XH593" s="57"/>
      <c r="XI593" s="57"/>
      <c r="XJ593" s="57"/>
      <c r="XK593" s="57"/>
      <c r="XL593" s="57"/>
      <c r="XM593" s="57"/>
      <c r="XN593" s="57"/>
      <c r="XO593" s="57"/>
      <c r="XP593" s="57"/>
      <c r="XQ593" s="57"/>
      <c r="XR593" s="57"/>
      <c r="XS593" s="57"/>
      <c r="XT593" s="57"/>
      <c r="XU593" s="57"/>
      <c r="XV593" s="57"/>
      <c r="XW593" s="57"/>
    </row>
    <row r="594">
      <c r="AI594" s="57"/>
      <c r="BR594" s="57"/>
      <c r="DA594" s="57"/>
      <c r="EJ594" s="57"/>
      <c r="EK594" s="57"/>
      <c r="EL594" s="57"/>
      <c r="EM594" s="57"/>
      <c r="EN594" s="57"/>
      <c r="EO594" s="57"/>
      <c r="EP594" s="57"/>
      <c r="EQ594" s="57"/>
      <c r="ER594" s="57"/>
      <c r="ES594" s="57"/>
      <c r="ET594" s="57"/>
      <c r="EU594" s="57"/>
      <c r="EV594" s="57"/>
      <c r="EW594" s="57"/>
      <c r="EX594" s="57"/>
      <c r="EY594" s="57"/>
      <c r="EZ594" s="57"/>
      <c r="FA594" s="57"/>
      <c r="FB594" s="57"/>
      <c r="FC594" s="57"/>
      <c r="FD594" s="57"/>
      <c r="FE594" s="57"/>
      <c r="FF594" s="57"/>
      <c r="FG594" s="57"/>
      <c r="FH594" s="57"/>
      <c r="FI594" s="57"/>
      <c r="FJ594" s="57"/>
      <c r="FK594" s="57"/>
      <c r="FL594" s="57"/>
      <c r="FM594" s="57"/>
      <c r="FN594" s="57"/>
      <c r="FO594" s="57"/>
      <c r="FP594" s="57"/>
      <c r="FQ594" s="57"/>
      <c r="FR594" s="57"/>
      <c r="FS594" s="57"/>
      <c r="FT594" s="57"/>
      <c r="FU594" s="57"/>
      <c r="FV594" s="57"/>
      <c r="FW594" s="57"/>
      <c r="FX594" s="57"/>
      <c r="FY594" s="57"/>
      <c r="FZ594" s="57"/>
      <c r="GA594" s="57"/>
      <c r="GB594" s="57"/>
      <c r="GC594" s="57"/>
      <c r="GD594" s="57"/>
      <c r="GE594" s="57"/>
      <c r="GF594" s="57"/>
      <c r="GG594" s="57"/>
      <c r="GH594" s="57"/>
      <c r="GI594" s="57"/>
      <c r="GJ594" s="57"/>
      <c r="GK594" s="57"/>
      <c r="GL594" s="57"/>
      <c r="GM594" s="57"/>
      <c r="GN594" s="57"/>
      <c r="GO594" s="57"/>
      <c r="GP594" s="57"/>
      <c r="GQ594" s="57"/>
      <c r="GR594" s="57"/>
      <c r="GS594" s="57"/>
      <c r="GT594" s="57"/>
      <c r="GU594" s="57"/>
      <c r="GV594" s="57"/>
      <c r="GW594" s="57"/>
      <c r="GX594" s="57"/>
      <c r="GY594" s="57"/>
      <c r="GZ594" s="57"/>
      <c r="HA594" s="57"/>
      <c r="HB594" s="57"/>
      <c r="HC594" s="57"/>
      <c r="HD594" s="57"/>
      <c r="HE594" s="57"/>
      <c r="HF594" s="57"/>
      <c r="HG594" s="57"/>
      <c r="HH594" s="57"/>
      <c r="HI594" s="57"/>
      <c r="HJ594" s="57"/>
      <c r="HK594" s="57"/>
      <c r="HL594" s="57"/>
      <c r="HM594" s="57"/>
      <c r="HN594" s="57"/>
      <c r="HO594" s="57"/>
      <c r="HP594" s="57"/>
      <c r="HQ594" s="57"/>
      <c r="HR594" s="57"/>
      <c r="HS594" s="57"/>
      <c r="HT594" s="57"/>
      <c r="HU594" s="57"/>
      <c r="HV594" s="57"/>
      <c r="HW594" s="57"/>
      <c r="HX594" s="57"/>
      <c r="HY594" s="57"/>
      <c r="HZ594" s="57"/>
      <c r="IA594" s="57"/>
      <c r="IB594" s="57"/>
      <c r="IC594" s="57"/>
      <c r="ID594" s="57"/>
      <c r="IE594" s="57"/>
      <c r="IF594" s="57"/>
      <c r="IG594" s="57"/>
      <c r="IH594" s="57"/>
      <c r="II594" s="57"/>
      <c r="IJ594" s="57"/>
      <c r="IK594" s="57"/>
      <c r="IL594" s="57"/>
      <c r="IM594" s="57"/>
      <c r="IN594" s="57"/>
      <c r="IO594" s="57"/>
      <c r="IP594" s="57"/>
      <c r="IQ594" s="57"/>
      <c r="IR594" s="57"/>
      <c r="IS594" s="57"/>
      <c r="IT594" s="57"/>
      <c r="IU594" s="57"/>
      <c r="IV594" s="57"/>
      <c r="IW594" s="57"/>
      <c r="IX594" s="57"/>
      <c r="IY594" s="57"/>
      <c r="IZ594" s="57"/>
      <c r="JA594" s="57"/>
      <c r="JB594" s="57"/>
      <c r="JC594" s="57"/>
      <c r="JD594" s="57"/>
      <c r="JE594" s="57"/>
      <c r="JF594" s="57"/>
      <c r="JG594" s="57"/>
      <c r="JH594" s="57"/>
      <c r="JI594" s="57"/>
      <c r="JJ594" s="57"/>
      <c r="JK594" s="57"/>
      <c r="JL594" s="57"/>
      <c r="JM594" s="57"/>
      <c r="JN594" s="57"/>
      <c r="JO594" s="57"/>
      <c r="JP594" s="57"/>
      <c r="JQ594" s="57"/>
      <c r="JR594" s="57"/>
      <c r="JS594" s="57"/>
      <c r="JT594" s="57"/>
      <c r="JU594" s="57"/>
      <c r="JV594" s="57"/>
      <c r="JW594" s="57"/>
      <c r="JX594" s="57"/>
      <c r="JY594" s="57"/>
      <c r="JZ594" s="57"/>
      <c r="KA594" s="57"/>
      <c r="KB594" s="57"/>
      <c r="KC594" s="57"/>
      <c r="KD594" s="57"/>
      <c r="KE594" s="57"/>
      <c r="KF594" s="57"/>
      <c r="KG594" s="57"/>
      <c r="KH594" s="57"/>
      <c r="KI594" s="57"/>
      <c r="KJ594" s="57"/>
      <c r="KK594" s="57"/>
      <c r="KL594" s="57"/>
      <c r="KM594" s="57"/>
      <c r="KN594" s="57"/>
      <c r="KO594" s="57"/>
      <c r="KP594" s="57"/>
      <c r="KQ594" s="57"/>
      <c r="KR594" s="57"/>
      <c r="KS594" s="57"/>
      <c r="KT594" s="57"/>
      <c r="KU594" s="57"/>
      <c r="KV594" s="57"/>
      <c r="KW594" s="57"/>
      <c r="KX594" s="57"/>
      <c r="KY594" s="57"/>
      <c r="KZ594" s="57"/>
      <c r="LA594" s="57"/>
      <c r="LB594" s="57"/>
      <c r="LC594" s="57"/>
      <c r="LD594" s="57"/>
      <c r="LE594" s="57"/>
      <c r="LF594" s="57"/>
      <c r="LG594" s="57"/>
      <c r="LH594" s="57"/>
      <c r="LI594" s="57"/>
      <c r="LJ594" s="57"/>
      <c r="LK594" s="57"/>
      <c r="LL594" s="57"/>
      <c r="LM594" s="57"/>
      <c r="LN594" s="57"/>
      <c r="LO594" s="57"/>
      <c r="LP594" s="57"/>
      <c r="LQ594" s="57"/>
      <c r="LR594" s="57"/>
      <c r="LS594" s="57"/>
      <c r="LT594" s="57"/>
      <c r="LU594" s="57"/>
      <c r="LV594" s="57"/>
      <c r="LW594" s="57"/>
      <c r="LX594" s="57"/>
      <c r="LY594" s="57"/>
      <c r="LZ594" s="57"/>
      <c r="MA594" s="57"/>
      <c r="MB594" s="57"/>
      <c r="MC594" s="57"/>
      <c r="MD594" s="57"/>
      <c r="ME594" s="57"/>
      <c r="MF594" s="57"/>
      <c r="MG594" s="57"/>
      <c r="MH594" s="57"/>
      <c r="MI594" s="57"/>
      <c r="MJ594" s="57"/>
      <c r="MK594" s="57"/>
      <c r="ML594" s="57"/>
      <c r="MM594" s="57"/>
      <c r="MN594" s="57"/>
      <c r="MO594" s="57"/>
      <c r="MP594" s="57"/>
      <c r="MQ594" s="57"/>
      <c r="MR594" s="57"/>
      <c r="MS594" s="57"/>
      <c r="MT594" s="57"/>
      <c r="MU594" s="57"/>
      <c r="MV594" s="57"/>
      <c r="MW594" s="57"/>
      <c r="MX594" s="57"/>
      <c r="MY594" s="57"/>
      <c r="MZ594" s="57"/>
      <c r="NA594" s="57"/>
      <c r="NB594" s="57"/>
      <c r="NC594" s="57"/>
      <c r="ND594" s="57"/>
      <c r="NE594" s="57"/>
      <c r="NF594" s="57"/>
      <c r="NG594" s="57"/>
      <c r="NH594" s="57"/>
      <c r="NI594" s="57"/>
      <c r="NJ594" s="57"/>
      <c r="NK594" s="57"/>
      <c r="NL594" s="57"/>
      <c r="NM594" s="57"/>
      <c r="NN594" s="57"/>
      <c r="NO594" s="57"/>
      <c r="NP594" s="57"/>
      <c r="NQ594" s="57"/>
      <c r="NR594" s="57"/>
      <c r="NS594" s="57"/>
      <c r="NT594" s="57"/>
      <c r="NU594" s="57"/>
      <c r="NV594" s="57"/>
      <c r="NW594" s="57"/>
      <c r="NX594" s="57"/>
      <c r="NY594" s="57"/>
      <c r="NZ594" s="57"/>
      <c r="OA594" s="57"/>
      <c r="OB594" s="57"/>
      <c r="OC594" s="57"/>
      <c r="OD594" s="57"/>
      <c r="OE594" s="57"/>
      <c r="OF594" s="57"/>
      <c r="OG594" s="57"/>
      <c r="OH594" s="57"/>
      <c r="OI594" s="57"/>
      <c r="OJ594" s="57"/>
      <c r="OK594" s="57"/>
      <c r="OL594" s="57"/>
      <c r="OM594" s="57"/>
      <c r="ON594" s="57"/>
      <c r="OO594" s="57"/>
      <c r="OP594" s="57"/>
      <c r="OQ594" s="57"/>
      <c r="OR594" s="57"/>
      <c r="OS594" s="57"/>
      <c r="OT594" s="57"/>
      <c r="OU594" s="57"/>
      <c r="OV594" s="57"/>
      <c r="OW594" s="57"/>
      <c r="OX594" s="57"/>
      <c r="OY594" s="57"/>
      <c r="OZ594" s="57"/>
      <c r="PA594" s="57"/>
      <c r="PB594" s="57"/>
      <c r="PC594" s="57"/>
      <c r="PD594" s="57"/>
      <c r="PE594" s="57"/>
      <c r="PF594" s="57"/>
      <c r="PG594" s="57"/>
      <c r="PH594" s="57"/>
      <c r="PI594" s="57"/>
      <c r="PJ594" s="57"/>
      <c r="PK594" s="57"/>
      <c r="PL594" s="57"/>
      <c r="PM594" s="57"/>
      <c r="PN594" s="57"/>
      <c r="PO594" s="57"/>
      <c r="PP594" s="57"/>
      <c r="PQ594" s="57"/>
      <c r="PR594" s="57"/>
      <c r="PS594" s="57"/>
      <c r="PT594" s="57"/>
      <c r="PU594" s="57"/>
      <c r="PV594" s="57"/>
      <c r="PW594" s="57"/>
      <c r="PX594" s="57"/>
      <c r="PY594" s="57"/>
      <c r="PZ594" s="57"/>
      <c r="QA594" s="57"/>
      <c r="QB594" s="57"/>
      <c r="QC594" s="57"/>
      <c r="QD594" s="57"/>
      <c r="QE594" s="57"/>
      <c r="QF594" s="57"/>
      <c r="QG594" s="57"/>
      <c r="QH594" s="57"/>
      <c r="QI594" s="57"/>
      <c r="QJ594" s="57"/>
      <c r="QK594" s="57"/>
      <c r="QL594" s="57"/>
      <c r="QM594" s="57"/>
      <c r="QN594" s="57"/>
      <c r="QO594" s="57"/>
      <c r="QP594" s="57"/>
      <c r="QQ594" s="57"/>
      <c r="QR594" s="57"/>
      <c r="QS594" s="57"/>
      <c r="QT594" s="57"/>
      <c r="QU594" s="57"/>
      <c r="QV594" s="57"/>
      <c r="QW594" s="57"/>
      <c r="QX594" s="57"/>
      <c r="QY594" s="57"/>
      <c r="QZ594" s="57"/>
      <c r="RA594" s="57"/>
      <c r="RB594" s="57"/>
      <c r="RC594" s="57"/>
      <c r="RD594" s="57"/>
      <c r="RE594" s="57"/>
      <c r="RF594" s="57"/>
      <c r="RG594" s="57"/>
      <c r="RH594" s="57"/>
      <c r="RI594" s="57"/>
      <c r="RJ594" s="57"/>
      <c r="RK594" s="57"/>
      <c r="RL594" s="57"/>
      <c r="RM594" s="57"/>
      <c r="RN594" s="57"/>
      <c r="RO594" s="57"/>
      <c r="RP594" s="57"/>
      <c r="RQ594" s="57"/>
      <c r="RR594" s="57"/>
      <c r="RS594" s="57"/>
      <c r="RT594" s="57"/>
      <c r="RU594" s="57"/>
      <c r="RV594" s="57"/>
      <c r="RW594" s="57"/>
      <c r="RX594" s="57"/>
      <c r="RY594" s="57"/>
      <c r="RZ594" s="57"/>
      <c r="SA594" s="57"/>
      <c r="SB594" s="57"/>
      <c r="SC594" s="57"/>
      <c r="SD594" s="57"/>
      <c r="SE594" s="57"/>
      <c r="SF594" s="57"/>
      <c r="SG594" s="57"/>
      <c r="SH594" s="57"/>
      <c r="SI594" s="57"/>
      <c r="SJ594" s="57"/>
      <c r="SK594" s="57"/>
      <c r="SL594" s="57"/>
      <c r="SM594" s="57"/>
      <c r="SN594" s="57"/>
      <c r="SO594" s="57"/>
      <c r="SP594" s="57"/>
      <c r="SQ594" s="57"/>
      <c r="SR594" s="57"/>
      <c r="SS594" s="57"/>
      <c r="ST594" s="57"/>
      <c r="SU594" s="57"/>
      <c r="SV594" s="57"/>
      <c r="SW594" s="57"/>
      <c r="SX594" s="57"/>
      <c r="SY594" s="57"/>
      <c r="SZ594" s="57"/>
      <c r="TA594" s="57"/>
      <c r="TB594" s="57"/>
      <c r="TC594" s="57"/>
      <c r="TD594" s="57"/>
      <c r="TE594" s="57"/>
      <c r="TF594" s="57"/>
      <c r="TG594" s="57"/>
      <c r="TH594" s="57"/>
      <c r="TI594" s="57"/>
      <c r="TJ594" s="57"/>
      <c r="TK594" s="57"/>
      <c r="TL594" s="57"/>
      <c r="TM594" s="57"/>
      <c r="TN594" s="57"/>
      <c r="TO594" s="57"/>
      <c r="TP594" s="57"/>
      <c r="TQ594" s="57"/>
      <c r="TR594" s="57"/>
      <c r="TS594" s="57"/>
      <c r="TT594" s="57"/>
      <c r="TU594" s="57"/>
      <c r="TV594" s="57"/>
      <c r="TW594" s="57"/>
      <c r="TX594" s="57"/>
      <c r="TY594" s="57"/>
      <c r="TZ594" s="57"/>
      <c r="UA594" s="57"/>
      <c r="UB594" s="57"/>
      <c r="UC594" s="57"/>
      <c r="UD594" s="57"/>
      <c r="UE594" s="57"/>
      <c r="UF594" s="57"/>
      <c r="UG594" s="57"/>
      <c r="UH594" s="57"/>
      <c r="UI594" s="57"/>
      <c r="UJ594" s="57"/>
      <c r="UK594" s="57"/>
      <c r="UL594" s="57"/>
      <c r="UM594" s="57"/>
      <c r="UN594" s="57"/>
      <c r="UO594" s="57"/>
      <c r="UP594" s="57"/>
      <c r="UQ594" s="57"/>
      <c r="UR594" s="57"/>
      <c r="US594" s="57"/>
      <c r="UT594" s="57"/>
      <c r="UU594" s="57"/>
      <c r="UV594" s="57"/>
      <c r="UW594" s="57"/>
      <c r="UX594" s="57"/>
      <c r="UY594" s="57"/>
      <c r="UZ594" s="57"/>
      <c r="VA594" s="57"/>
      <c r="VB594" s="57"/>
      <c r="VC594" s="57"/>
      <c r="VD594" s="57"/>
      <c r="VE594" s="57"/>
      <c r="VF594" s="57"/>
      <c r="VG594" s="57"/>
      <c r="VH594" s="57"/>
      <c r="VI594" s="57"/>
      <c r="VJ594" s="57"/>
      <c r="VK594" s="57"/>
      <c r="VL594" s="57"/>
      <c r="VM594" s="57"/>
      <c r="VN594" s="57"/>
      <c r="VO594" s="57"/>
      <c r="VP594" s="57"/>
      <c r="VQ594" s="57"/>
      <c r="VR594" s="57"/>
      <c r="VS594" s="57"/>
      <c r="VT594" s="57"/>
      <c r="VU594" s="57"/>
      <c r="VV594" s="57"/>
      <c r="VW594" s="57"/>
      <c r="VX594" s="57"/>
      <c r="VY594" s="57"/>
      <c r="VZ594" s="57"/>
      <c r="WA594" s="57"/>
      <c r="WB594" s="57"/>
      <c r="WC594" s="57"/>
      <c r="WD594" s="57"/>
      <c r="WE594" s="57"/>
      <c r="WF594" s="57"/>
      <c r="WG594" s="57"/>
      <c r="WH594" s="57"/>
      <c r="WI594" s="57"/>
      <c r="WJ594" s="57"/>
      <c r="WK594" s="57"/>
      <c r="WL594" s="57"/>
      <c r="WM594" s="57"/>
      <c r="WN594" s="57"/>
      <c r="WO594" s="57"/>
      <c r="WP594" s="57"/>
      <c r="WQ594" s="57"/>
      <c r="WR594" s="57"/>
      <c r="WS594" s="57"/>
      <c r="WT594" s="57"/>
      <c r="WU594" s="57"/>
      <c r="WV594" s="57"/>
      <c r="WW594" s="57"/>
      <c r="WX594" s="57"/>
      <c r="WY594" s="57"/>
      <c r="WZ594" s="57"/>
      <c r="XA594" s="57"/>
      <c r="XB594" s="57"/>
      <c r="XC594" s="57"/>
      <c r="XD594" s="57"/>
      <c r="XE594" s="57"/>
      <c r="XF594" s="57"/>
      <c r="XG594" s="57"/>
      <c r="XH594" s="57"/>
      <c r="XI594" s="57"/>
      <c r="XJ594" s="57"/>
      <c r="XK594" s="57"/>
      <c r="XL594" s="57"/>
      <c r="XM594" s="57"/>
      <c r="XN594" s="57"/>
      <c r="XO594" s="57"/>
      <c r="XP594" s="57"/>
      <c r="XQ594" s="57"/>
      <c r="XR594" s="57"/>
      <c r="XS594" s="57"/>
      <c r="XT594" s="57"/>
      <c r="XU594" s="57"/>
      <c r="XV594" s="57"/>
      <c r="XW594" s="57"/>
    </row>
    <row r="595">
      <c r="AI595" s="57"/>
      <c r="BR595" s="57"/>
      <c r="DA595" s="57"/>
      <c r="EJ595" s="57"/>
      <c r="EK595" s="57"/>
      <c r="EL595" s="57"/>
      <c r="EM595" s="57"/>
      <c r="EN595" s="57"/>
      <c r="EO595" s="57"/>
      <c r="EP595" s="57"/>
      <c r="EQ595" s="57"/>
      <c r="ER595" s="57"/>
      <c r="ES595" s="57"/>
      <c r="ET595" s="57"/>
      <c r="EU595" s="57"/>
      <c r="EV595" s="57"/>
      <c r="EW595" s="57"/>
      <c r="EX595" s="57"/>
      <c r="EY595" s="57"/>
      <c r="EZ595" s="57"/>
      <c r="FA595" s="57"/>
      <c r="FB595" s="57"/>
      <c r="FC595" s="57"/>
      <c r="FD595" s="57"/>
      <c r="FE595" s="57"/>
      <c r="FF595" s="57"/>
      <c r="FG595" s="57"/>
      <c r="FH595" s="57"/>
      <c r="FI595" s="57"/>
      <c r="FJ595" s="57"/>
      <c r="FK595" s="57"/>
      <c r="FL595" s="57"/>
      <c r="FM595" s="57"/>
      <c r="FN595" s="57"/>
      <c r="FO595" s="57"/>
      <c r="FP595" s="57"/>
      <c r="FQ595" s="57"/>
      <c r="FR595" s="57"/>
      <c r="FS595" s="57"/>
      <c r="FT595" s="57"/>
      <c r="FU595" s="57"/>
      <c r="FV595" s="57"/>
      <c r="FW595" s="57"/>
      <c r="FX595" s="57"/>
      <c r="FY595" s="57"/>
      <c r="FZ595" s="57"/>
      <c r="GA595" s="57"/>
      <c r="GB595" s="57"/>
      <c r="GC595" s="57"/>
      <c r="GD595" s="57"/>
      <c r="GE595" s="57"/>
      <c r="GF595" s="57"/>
      <c r="GG595" s="57"/>
      <c r="GH595" s="57"/>
      <c r="GI595" s="57"/>
      <c r="GJ595" s="57"/>
      <c r="GK595" s="57"/>
      <c r="GL595" s="57"/>
      <c r="GM595" s="57"/>
      <c r="GN595" s="57"/>
      <c r="GO595" s="57"/>
      <c r="GP595" s="57"/>
      <c r="GQ595" s="57"/>
      <c r="GR595" s="57"/>
      <c r="GS595" s="57"/>
      <c r="GT595" s="57"/>
      <c r="GU595" s="57"/>
      <c r="GV595" s="57"/>
      <c r="GW595" s="57"/>
      <c r="GX595" s="57"/>
      <c r="GY595" s="57"/>
      <c r="GZ595" s="57"/>
      <c r="HA595" s="57"/>
      <c r="HB595" s="57"/>
      <c r="HC595" s="57"/>
      <c r="HD595" s="57"/>
      <c r="HE595" s="57"/>
      <c r="HF595" s="57"/>
      <c r="HG595" s="57"/>
      <c r="HH595" s="57"/>
      <c r="HI595" s="57"/>
      <c r="HJ595" s="57"/>
      <c r="HK595" s="57"/>
      <c r="HL595" s="57"/>
      <c r="HM595" s="57"/>
      <c r="HN595" s="57"/>
      <c r="HO595" s="57"/>
      <c r="HP595" s="57"/>
      <c r="HQ595" s="57"/>
      <c r="HR595" s="57"/>
      <c r="HS595" s="57"/>
      <c r="HT595" s="57"/>
      <c r="HU595" s="57"/>
      <c r="HV595" s="57"/>
      <c r="HW595" s="57"/>
      <c r="HX595" s="57"/>
      <c r="HY595" s="57"/>
      <c r="HZ595" s="57"/>
      <c r="IA595" s="57"/>
      <c r="IB595" s="57"/>
      <c r="IC595" s="57"/>
      <c r="ID595" s="57"/>
      <c r="IE595" s="57"/>
      <c r="IF595" s="57"/>
      <c r="IG595" s="57"/>
      <c r="IH595" s="57"/>
      <c r="II595" s="57"/>
      <c r="IJ595" s="57"/>
      <c r="IK595" s="57"/>
      <c r="IL595" s="57"/>
      <c r="IM595" s="57"/>
      <c r="IN595" s="57"/>
      <c r="IO595" s="57"/>
      <c r="IP595" s="57"/>
      <c r="IQ595" s="57"/>
      <c r="IR595" s="57"/>
      <c r="IS595" s="57"/>
      <c r="IT595" s="57"/>
      <c r="IU595" s="57"/>
      <c r="IV595" s="57"/>
      <c r="IW595" s="57"/>
      <c r="IX595" s="57"/>
      <c r="IY595" s="57"/>
      <c r="IZ595" s="57"/>
      <c r="JA595" s="57"/>
      <c r="JB595" s="57"/>
      <c r="JC595" s="57"/>
      <c r="JD595" s="57"/>
      <c r="JE595" s="57"/>
      <c r="JF595" s="57"/>
      <c r="JG595" s="57"/>
      <c r="JH595" s="57"/>
      <c r="JI595" s="57"/>
      <c r="JJ595" s="57"/>
      <c r="JK595" s="57"/>
      <c r="JL595" s="57"/>
      <c r="JM595" s="57"/>
      <c r="JN595" s="57"/>
      <c r="JO595" s="57"/>
      <c r="JP595" s="57"/>
      <c r="JQ595" s="57"/>
      <c r="JR595" s="57"/>
      <c r="JS595" s="57"/>
      <c r="JT595" s="57"/>
      <c r="JU595" s="57"/>
      <c r="JV595" s="57"/>
      <c r="JW595" s="57"/>
      <c r="JX595" s="57"/>
      <c r="JY595" s="57"/>
      <c r="JZ595" s="57"/>
      <c r="KA595" s="57"/>
      <c r="KB595" s="57"/>
      <c r="KC595" s="57"/>
      <c r="KD595" s="57"/>
      <c r="KE595" s="57"/>
      <c r="KF595" s="57"/>
      <c r="KG595" s="57"/>
      <c r="KH595" s="57"/>
      <c r="KI595" s="57"/>
      <c r="KJ595" s="57"/>
      <c r="KK595" s="57"/>
      <c r="KL595" s="57"/>
      <c r="KM595" s="57"/>
      <c r="KN595" s="57"/>
      <c r="KO595" s="57"/>
      <c r="KP595" s="57"/>
      <c r="KQ595" s="57"/>
      <c r="KR595" s="57"/>
      <c r="KS595" s="57"/>
      <c r="KT595" s="57"/>
      <c r="KU595" s="57"/>
      <c r="KV595" s="57"/>
      <c r="KW595" s="57"/>
      <c r="KX595" s="57"/>
      <c r="KY595" s="57"/>
      <c r="KZ595" s="57"/>
      <c r="LA595" s="57"/>
      <c r="LB595" s="57"/>
      <c r="LC595" s="57"/>
      <c r="LD595" s="57"/>
      <c r="LE595" s="57"/>
      <c r="LF595" s="57"/>
      <c r="LG595" s="57"/>
      <c r="LH595" s="57"/>
      <c r="LI595" s="57"/>
      <c r="LJ595" s="57"/>
      <c r="LK595" s="57"/>
      <c r="LL595" s="57"/>
      <c r="LM595" s="57"/>
      <c r="LN595" s="57"/>
      <c r="LO595" s="57"/>
      <c r="LP595" s="57"/>
      <c r="LQ595" s="57"/>
      <c r="LR595" s="57"/>
      <c r="LS595" s="57"/>
      <c r="LT595" s="57"/>
      <c r="LU595" s="57"/>
      <c r="LV595" s="57"/>
      <c r="LW595" s="57"/>
      <c r="LX595" s="57"/>
      <c r="LY595" s="57"/>
      <c r="LZ595" s="57"/>
      <c r="MA595" s="57"/>
      <c r="MB595" s="57"/>
      <c r="MC595" s="57"/>
      <c r="MD595" s="57"/>
      <c r="ME595" s="57"/>
      <c r="MF595" s="57"/>
      <c r="MG595" s="57"/>
      <c r="MH595" s="57"/>
      <c r="MI595" s="57"/>
      <c r="MJ595" s="57"/>
      <c r="MK595" s="57"/>
      <c r="ML595" s="57"/>
      <c r="MM595" s="57"/>
      <c r="MN595" s="57"/>
      <c r="MO595" s="57"/>
      <c r="MP595" s="57"/>
      <c r="MQ595" s="57"/>
      <c r="MR595" s="57"/>
      <c r="MS595" s="57"/>
      <c r="MT595" s="57"/>
      <c r="MU595" s="57"/>
      <c r="MV595" s="57"/>
      <c r="MW595" s="57"/>
      <c r="MX595" s="57"/>
      <c r="MY595" s="57"/>
      <c r="MZ595" s="57"/>
      <c r="NA595" s="57"/>
      <c r="NB595" s="57"/>
      <c r="NC595" s="57"/>
      <c r="ND595" s="57"/>
      <c r="NE595" s="57"/>
      <c r="NF595" s="57"/>
      <c r="NG595" s="57"/>
      <c r="NH595" s="57"/>
      <c r="NI595" s="57"/>
      <c r="NJ595" s="57"/>
      <c r="NK595" s="57"/>
      <c r="NL595" s="57"/>
      <c r="NM595" s="57"/>
      <c r="NN595" s="57"/>
      <c r="NO595" s="57"/>
      <c r="NP595" s="57"/>
      <c r="NQ595" s="57"/>
      <c r="NR595" s="57"/>
      <c r="NS595" s="57"/>
      <c r="NT595" s="57"/>
      <c r="NU595" s="57"/>
      <c r="NV595" s="57"/>
      <c r="NW595" s="57"/>
      <c r="NX595" s="57"/>
      <c r="NY595" s="57"/>
      <c r="NZ595" s="57"/>
      <c r="OA595" s="57"/>
      <c r="OB595" s="57"/>
      <c r="OC595" s="57"/>
      <c r="OD595" s="57"/>
      <c r="OE595" s="57"/>
      <c r="OF595" s="57"/>
      <c r="OG595" s="57"/>
      <c r="OH595" s="57"/>
      <c r="OI595" s="57"/>
      <c r="OJ595" s="57"/>
      <c r="OK595" s="57"/>
      <c r="OL595" s="57"/>
      <c r="OM595" s="57"/>
      <c r="ON595" s="57"/>
      <c r="OO595" s="57"/>
      <c r="OP595" s="57"/>
      <c r="OQ595" s="57"/>
      <c r="OR595" s="57"/>
      <c r="OS595" s="57"/>
      <c r="OT595" s="57"/>
      <c r="OU595" s="57"/>
      <c r="OV595" s="57"/>
      <c r="OW595" s="57"/>
      <c r="OX595" s="57"/>
      <c r="OY595" s="57"/>
      <c r="OZ595" s="57"/>
      <c r="PA595" s="57"/>
      <c r="PB595" s="57"/>
      <c r="PC595" s="57"/>
      <c r="PD595" s="57"/>
      <c r="PE595" s="57"/>
      <c r="PF595" s="57"/>
      <c r="PG595" s="57"/>
      <c r="PH595" s="57"/>
      <c r="PI595" s="57"/>
      <c r="PJ595" s="57"/>
      <c r="PK595" s="57"/>
      <c r="PL595" s="57"/>
      <c r="PM595" s="57"/>
      <c r="PN595" s="57"/>
      <c r="PO595" s="57"/>
      <c r="PP595" s="57"/>
      <c r="PQ595" s="57"/>
      <c r="PR595" s="57"/>
      <c r="PS595" s="57"/>
      <c r="PT595" s="57"/>
      <c r="PU595" s="57"/>
      <c r="PV595" s="57"/>
      <c r="PW595" s="57"/>
      <c r="PX595" s="57"/>
      <c r="PY595" s="57"/>
      <c r="PZ595" s="57"/>
      <c r="QA595" s="57"/>
      <c r="QB595" s="57"/>
      <c r="QC595" s="57"/>
      <c r="QD595" s="57"/>
      <c r="QE595" s="57"/>
      <c r="QF595" s="57"/>
      <c r="QG595" s="57"/>
      <c r="QH595" s="57"/>
      <c r="QI595" s="57"/>
      <c r="QJ595" s="57"/>
      <c r="QK595" s="57"/>
      <c r="QL595" s="57"/>
      <c r="QM595" s="57"/>
      <c r="QN595" s="57"/>
      <c r="QO595" s="57"/>
      <c r="QP595" s="57"/>
      <c r="QQ595" s="57"/>
      <c r="QR595" s="57"/>
      <c r="QS595" s="57"/>
      <c r="QT595" s="57"/>
      <c r="QU595" s="57"/>
      <c r="QV595" s="57"/>
      <c r="QW595" s="57"/>
      <c r="QX595" s="57"/>
      <c r="QY595" s="57"/>
      <c r="QZ595" s="57"/>
      <c r="RA595" s="57"/>
      <c r="RB595" s="57"/>
      <c r="RC595" s="57"/>
      <c r="RD595" s="57"/>
      <c r="RE595" s="57"/>
      <c r="RF595" s="57"/>
      <c r="RG595" s="57"/>
      <c r="RH595" s="57"/>
      <c r="RI595" s="57"/>
      <c r="RJ595" s="57"/>
      <c r="RK595" s="57"/>
      <c r="RL595" s="57"/>
      <c r="RM595" s="57"/>
      <c r="RN595" s="57"/>
      <c r="RO595" s="57"/>
      <c r="RP595" s="57"/>
      <c r="RQ595" s="57"/>
      <c r="RR595" s="57"/>
      <c r="RS595" s="57"/>
      <c r="RT595" s="57"/>
      <c r="RU595" s="57"/>
      <c r="RV595" s="57"/>
      <c r="RW595" s="57"/>
      <c r="RX595" s="57"/>
      <c r="RY595" s="57"/>
      <c r="RZ595" s="57"/>
      <c r="SA595" s="57"/>
      <c r="SB595" s="57"/>
      <c r="SC595" s="57"/>
      <c r="SD595" s="57"/>
      <c r="SE595" s="57"/>
      <c r="SF595" s="57"/>
      <c r="SG595" s="57"/>
      <c r="SH595" s="57"/>
      <c r="SI595" s="57"/>
      <c r="SJ595" s="57"/>
      <c r="SK595" s="57"/>
      <c r="SL595" s="57"/>
      <c r="SM595" s="57"/>
      <c r="SN595" s="57"/>
      <c r="SO595" s="57"/>
      <c r="SP595" s="57"/>
      <c r="SQ595" s="57"/>
      <c r="SR595" s="57"/>
      <c r="SS595" s="57"/>
      <c r="ST595" s="57"/>
      <c r="SU595" s="57"/>
      <c r="SV595" s="57"/>
      <c r="SW595" s="57"/>
      <c r="SX595" s="57"/>
      <c r="SY595" s="57"/>
      <c r="SZ595" s="57"/>
      <c r="TA595" s="57"/>
      <c r="TB595" s="57"/>
      <c r="TC595" s="57"/>
      <c r="TD595" s="57"/>
      <c r="TE595" s="57"/>
      <c r="TF595" s="57"/>
      <c r="TG595" s="57"/>
      <c r="TH595" s="57"/>
      <c r="TI595" s="57"/>
      <c r="TJ595" s="57"/>
      <c r="TK595" s="57"/>
      <c r="TL595" s="57"/>
      <c r="TM595" s="57"/>
      <c r="TN595" s="57"/>
      <c r="TO595" s="57"/>
      <c r="TP595" s="57"/>
      <c r="TQ595" s="57"/>
      <c r="TR595" s="57"/>
      <c r="TS595" s="57"/>
      <c r="TT595" s="57"/>
      <c r="TU595" s="57"/>
      <c r="TV595" s="57"/>
      <c r="TW595" s="57"/>
      <c r="TX595" s="57"/>
      <c r="TY595" s="57"/>
      <c r="TZ595" s="57"/>
      <c r="UA595" s="57"/>
      <c r="UB595" s="57"/>
      <c r="UC595" s="57"/>
      <c r="UD595" s="57"/>
      <c r="UE595" s="57"/>
      <c r="UF595" s="57"/>
      <c r="UG595" s="57"/>
      <c r="UH595" s="57"/>
      <c r="UI595" s="57"/>
      <c r="UJ595" s="57"/>
      <c r="UK595" s="57"/>
      <c r="UL595" s="57"/>
      <c r="UM595" s="57"/>
      <c r="UN595" s="57"/>
      <c r="UO595" s="57"/>
      <c r="UP595" s="57"/>
      <c r="UQ595" s="57"/>
      <c r="UR595" s="57"/>
      <c r="US595" s="57"/>
      <c r="UT595" s="57"/>
      <c r="UU595" s="57"/>
      <c r="UV595" s="57"/>
      <c r="UW595" s="57"/>
      <c r="UX595" s="57"/>
      <c r="UY595" s="57"/>
      <c r="UZ595" s="57"/>
      <c r="VA595" s="57"/>
      <c r="VB595" s="57"/>
      <c r="VC595" s="57"/>
      <c r="VD595" s="57"/>
      <c r="VE595" s="57"/>
      <c r="VF595" s="57"/>
      <c r="VG595" s="57"/>
      <c r="VH595" s="57"/>
      <c r="VI595" s="57"/>
      <c r="VJ595" s="57"/>
      <c r="VK595" s="57"/>
      <c r="VL595" s="57"/>
      <c r="VM595" s="57"/>
      <c r="VN595" s="57"/>
      <c r="VO595" s="57"/>
      <c r="VP595" s="57"/>
      <c r="VQ595" s="57"/>
      <c r="VR595" s="57"/>
      <c r="VS595" s="57"/>
      <c r="VT595" s="57"/>
      <c r="VU595" s="57"/>
      <c r="VV595" s="57"/>
      <c r="VW595" s="57"/>
      <c r="VX595" s="57"/>
      <c r="VY595" s="57"/>
      <c r="VZ595" s="57"/>
      <c r="WA595" s="57"/>
      <c r="WB595" s="57"/>
      <c r="WC595" s="57"/>
      <c r="WD595" s="57"/>
      <c r="WE595" s="57"/>
      <c r="WF595" s="57"/>
      <c r="WG595" s="57"/>
      <c r="WH595" s="57"/>
      <c r="WI595" s="57"/>
      <c r="WJ595" s="57"/>
      <c r="WK595" s="57"/>
      <c r="WL595" s="57"/>
      <c r="WM595" s="57"/>
      <c r="WN595" s="57"/>
      <c r="WO595" s="57"/>
      <c r="WP595" s="57"/>
      <c r="WQ595" s="57"/>
      <c r="WR595" s="57"/>
      <c r="WS595" s="57"/>
      <c r="WT595" s="57"/>
      <c r="WU595" s="57"/>
      <c r="WV595" s="57"/>
      <c r="WW595" s="57"/>
      <c r="WX595" s="57"/>
      <c r="WY595" s="57"/>
      <c r="WZ595" s="57"/>
      <c r="XA595" s="57"/>
      <c r="XB595" s="57"/>
      <c r="XC595" s="57"/>
      <c r="XD595" s="57"/>
      <c r="XE595" s="57"/>
      <c r="XF595" s="57"/>
      <c r="XG595" s="57"/>
      <c r="XH595" s="57"/>
      <c r="XI595" s="57"/>
      <c r="XJ595" s="57"/>
      <c r="XK595" s="57"/>
      <c r="XL595" s="57"/>
      <c r="XM595" s="57"/>
      <c r="XN595" s="57"/>
      <c r="XO595" s="57"/>
      <c r="XP595" s="57"/>
      <c r="XQ595" s="57"/>
      <c r="XR595" s="57"/>
      <c r="XS595" s="57"/>
      <c r="XT595" s="57"/>
      <c r="XU595" s="57"/>
      <c r="XV595" s="57"/>
      <c r="XW595" s="57"/>
    </row>
    <row r="596">
      <c r="AI596" s="57"/>
      <c r="BR596" s="57"/>
      <c r="DA596" s="57"/>
      <c r="EJ596" s="57"/>
      <c r="EK596" s="57"/>
      <c r="EL596" s="57"/>
      <c r="EM596" s="57"/>
      <c r="EN596" s="57"/>
      <c r="EO596" s="57"/>
      <c r="EP596" s="57"/>
      <c r="EQ596" s="57"/>
      <c r="ER596" s="57"/>
      <c r="ES596" s="57"/>
      <c r="ET596" s="57"/>
      <c r="EU596" s="57"/>
      <c r="EV596" s="57"/>
      <c r="EW596" s="57"/>
      <c r="EX596" s="57"/>
      <c r="EY596" s="57"/>
      <c r="EZ596" s="57"/>
      <c r="FA596" s="57"/>
      <c r="FB596" s="57"/>
      <c r="FC596" s="57"/>
      <c r="FD596" s="57"/>
      <c r="FE596" s="57"/>
      <c r="FF596" s="57"/>
      <c r="FG596" s="57"/>
      <c r="FH596" s="57"/>
      <c r="FI596" s="57"/>
      <c r="FJ596" s="57"/>
      <c r="FK596" s="57"/>
      <c r="FL596" s="57"/>
      <c r="FM596" s="57"/>
      <c r="FN596" s="57"/>
      <c r="FO596" s="57"/>
      <c r="FP596" s="57"/>
      <c r="FQ596" s="57"/>
      <c r="FR596" s="57"/>
      <c r="FS596" s="57"/>
      <c r="FT596" s="57"/>
      <c r="FU596" s="57"/>
      <c r="FV596" s="57"/>
      <c r="FW596" s="57"/>
      <c r="FX596" s="57"/>
      <c r="FY596" s="57"/>
      <c r="FZ596" s="57"/>
      <c r="GA596" s="57"/>
      <c r="GB596" s="57"/>
      <c r="GC596" s="57"/>
      <c r="GD596" s="57"/>
      <c r="GE596" s="57"/>
      <c r="GF596" s="57"/>
      <c r="GG596" s="57"/>
      <c r="GH596" s="57"/>
      <c r="GI596" s="57"/>
      <c r="GJ596" s="57"/>
      <c r="GK596" s="57"/>
      <c r="GL596" s="57"/>
      <c r="GM596" s="57"/>
      <c r="GN596" s="57"/>
      <c r="GO596" s="57"/>
      <c r="GP596" s="57"/>
      <c r="GQ596" s="57"/>
      <c r="GR596" s="57"/>
      <c r="GS596" s="57"/>
      <c r="GT596" s="57"/>
      <c r="GU596" s="57"/>
      <c r="GV596" s="57"/>
      <c r="GW596" s="57"/>
      <c r="GX596" s="57"/>
      <c r="GY596" s="57"/>
      <c r="GZ596" s="57"/>
      <c r="HA596" s="57"/>
      <c r="HB596" s="57"/>
      <c r="HC596" s="57"/>
      <c r="HD596" s="57"/>
      <c r="HE596" s="57"/>
      <c r="HF596" s="57"/>
      <c r="HG596" s="57"/>
      <c r="HH596" s="57"/>
      <c r="HI596" s="57"/>
      <c r="HJ596" s="57"/>
      <c r="HK596" s="57"/>
      <c r="HL596" s="57"/>
      <c r="HM596" s="57"/>
      <c r="HN596" s="57"/>
      <c r="HO596" s="57"/>
      <c r="HP596" s="57"/>
      <c r="HQ596" s="57"/>
      <c r="HR596" s="57"/>
      <c r="HS596" s="57"/>
      <c r="HT596" s="57"/>
      <c r="HU596" s="57"/>
      <c r="HV596" s="57"/>
      <c r="HW596" s="57"/>
      <c r="HX596" s="57"/>
      <c r="HY596" s="57"/>
      <c r="HZ596" s="57"/>
      <c r="IA596" s="57"/>
      <c r="IB596" s="57"/>
      <c r="IC596" s="57"/>
      <c r="ID596" s="57"/>
      <c r="IE596" s="57"/>
      <c r="IF596" s="57"/>
      <c r="IG596" s="57"/>
      <c r="IH596" s="57"/>
      <c r="II596" s="57"/>
      <c r="IJ596" s="57"/>
      <c r="IK596" s="57"/>
      <c r="IL596" s="57"/>
      <c r="IM596" s="57"/>
      <c r="IN596" s="57"/>
      <c r="IO596" s="57"/>
      <c r="IP596" s="57"/>
      <c r="IQ596" s="57"/>
      <c r="IR596" s="57"/>
      <c r="IS596" s="57"/>
      <c r="IT596" s="57"/>
      <c r="IU596" s="57"/>
      <c r="IV596" s="57"/>
      <c r="IW596" s="57"/>
      <c r="IX596" s="57"/>
      <c r="IY596" s="57"/>
      <c r="IZ596" s="57"/>
      <c r="JA596" s="57"/>
      <c r="JB596" s="57"/>
      <c r="JC596" s="57"/>
      <c r="JD596" s="57"/>
      <c r="JE596" s="57"/>
      <c r="JF596" s="57"/>
      <c r="JG596" s="57"/>
      <c r="JH596" s="57"/>
      <c r="JI596" s="57"/>
      <c r="JJ596" s="57"/>
      <c r="JK596" s="57"/>
      <c r="JL596" s="57"/>
      <c r="JM596" s="57"/>
      <c r="JN596" s="57"/>
      <c r="JO596" s="57"/>
      <c r="JP596" s="57"/>
      <c r="JQ596" s="57"/>
      <c r="JR596" s="57"/>
      <c r="JS596" s="57"/>
      <c r="JT596" s="57"/>
      <c r="JU596" s="57"/>
      <c r="JV596" s="57"/>
      <c r="JW596" s="57"/>
      <c r="JX596" s="57"/>
      <c r="JY596" s="57"/>
      <c r="JZ596" s="57"/>
      <c r="KA596" s="57"/>
      <c r="KB596" s="57"/>
      <c r="KC596" s="57"/>
      <c r="KD596" s="57"/>
      <c r="KE596" s="57"/>
      <c r="KF596" s="57"/>
      <c r="KG596" s="57"/>
      <c r="KH596" s="57"/>
      <c r="KI596" s="57"/>
      <c r="KJ596" s="57"/>
      <c r="KK596" s="57"/>
      <c r="KL596" s="57"/>
      <c r="KM596" s="57"/>
      <c r="KN596" s="57"/>
      <c r="KO596" s="57"/>
      <c r="KP596" s="57"/>
      <c r="KQ596" s="57"/>
      <c r="KR596" s="57"/>
      <c r="KS596" s="57"/>
      <c r="KT596" s="57"/>
      <c r="KU596" s="57"/>
      <c r="KV596" s="57"/>
      <c r="KW596" s="57"/>
      <c r="KX596" s="57"/>
      <c r="KY596" s="57"/>
      <c r="KZ596" s="57"/>
      <c r="LA596" s="57"/>
      <c r="LB596" s="57"/>
      <c r="LC596" s="57"/>
      <c r="LD596" s="57"/>
      <c r="LE596" s="57"/>
      <c r="LF596" s="57"/>
      <c r="LG596" s="57"/>
      <c r="LH596" s="57"/>
      <c r="LI596" s="57"/>
      <c r="LJ596" s="57"/>
      <c r="LK596" s="57"/>
      <c r="LL596" s="57"/>
      <c r="LM596" s="57"/>
      <c r="LN596" s="57"/>
      <c r="LO596" s="57"/>
      <c r="LP596" s="57"/>
      <c r="LQ596" s="57"/>
      <c r="LR596" s="57"/>
      <c r="LS596" s="57"/>
      <c r="LT596" s="57"/>
      <c r="LU596" s="57"/>
      <c r="LV596" s="57"/>
      <c r="LW596" s="57"/>
      <c r="LX596" s="57"/>
      <c r="LY596" s="57"/>
      <c r="LZ596" s="57"/>
      <c r="MA596" s="57"/>
      <c r="MB596" s="57"/>
      <c r="MC596" s="57"/>
      <c r="MD596" s="57"/>
      <c r="ME596" s="57"/>
      <c r="MF596" s="57"/>
      <c r="MG596" s="57"/>
      <c r="MH596" s="57"/>
      <c r="MI596" s="57"/>
      <c r="MJ596" s="57"/>
      <c r="MK596" s="57"/>
      <c r="ML596" s="57"/>
      <c r="MM596" s="57"/>
      <c r="MN596" s="57"/>
      <c r="MO596" s="57"/>
      <c r="MP596" s="57"/>
      <c r="MQ596" s="57"/>
      <c r="MR596" s="57"/>
      <c r="MS596" s="57"/>
      <c r="MT596" s="57"/>
      <c r="MU596" s="57"/>
      <c r="MV596" s="57"/>
      <c r="MW596" s="57"/>
      <c r="MX596" s="57"/>
      <c r="MY596" s="57"/>
      <c r="MZ596" s="57"/>
      <c r="NA596" s="57"/>
      <c r="NB596" s="57"/>
      <c r="NC596" s="57"/>
      <c r="ND596" s="57"/>
      <c r="NE596" s="57"/>
      <c r="NF596" s="57"/>
      <c r="NG596" s="57"/>
      <c r="NH596" s="57"/>
      <c r="NI596" s="57"/>
      <c r="NJ596" s="57"/>
      <c r="NK596" s="57"/>
      <c r="NL596" s="57"/>
      <c r="NM596" s="57"/>
      <c r="NN596" s="57"/>
      <c r="NO596" s="57"/>
      <c r="NP596" s="57"/>
      <c r="NQ596" s="57"/>
      <c r="NR596" s="57"/>
      <c r="NS596" s="57"/>
      <c r="NT596" s="57"/>
      <c r="NU596" s="57"/>
      <c r="NV596" s="57"/>
      <c r="NW596" s="57"/>
      <c r="NX596" s="57"/>
      <c r="NY596" s="57"/>
      <c r="NZ596" s="57"/>
      <c r="OA596" s="57"/>
      <c r="OB596" s="57"/>
      <c r="OC596" s="57"/>
      <c r="OD596" s="57"/>
      <c r="OE596" s="57"/>
      <c r="OF596" s="57"/>
      <c r="OG596" s="57"/>
      <c r="OH596" s="57"/>
      <c r="OI596" s="57"/>
      <c r="OJ596" s="57"/>
      <c r="OK596" s="57"/>
      <c r="OL596" s="57"/>
      <c r="OM596" s="57"/>
      <c r="ON596" s="57"/>
      <c r="OO596" s="57"/>
      <c r="OP596" s="57"/>
      <c r="OQ596" s="57"/>
      <c r="OR596" s="57"/>
      <c r="OS596" s="57"/>
      <c r="OT596" s="57"/>
      <c r="OU596" s="57"/>
      <c r="OV596" s="57"/>
      <c r="OW596" s="57"/>
      <c r="OX596" s="57"/>
      <c r="OY596" s="57"/>
      <c r="OZ596" s="57"/>
      <c r="PA596" s="57"/>
      <c r="PB596" s="57"/>
      <c r="PC596" s="57"/>
      <c r="PD596" s="57"/>
      <c r="PE596" s="57"/>
      <c r="PF596" s="57"/>
      <c r="PG596" s="57"/>
      <c r="PH596" s="57"/>
      <c r="PI596" s="57"/>
      <c r="PJ596" s="57"/>
      <c r="PK596" s="57"/>
      <c r="PL596" s="57"/>
      <c r="PM596" s="57"/>
      <c r="PN596" s="57"/>
      <c r="PO596" s="57"/>
      <c r="PP596" s="57"/>
      <c r="PQ596" s="57"/>
      <c r="PR596" s="57"/>
      <c r="PS596" s="57"/>
      <c r="PT596" s="57"/>
      <c r="PU596" s="57"/>
      <c r="PV596" s="57"/>
      <c r="PW596" s="57"/>
      <c r="PX596" s="57"/>
      <c r="PY596" s="57"/>
      <c r="PZ596" s="57"/>
      <c r="QA596" s="57"/>
      <c r="QB596" s="57"/>
      <c r="QC596" s="57"/>
      <c r="QD596" s="57"/>
      <c r="QE596" s="57"/>
      <c r="QF596" s="57"/>
      <c r="QG596" s="57"/>
      <c r="QH596" s="57"/>
      <c r="QI596" s="57"/>
      <c r="QJ596" s="57"/>
      <c r="QK596" s="57"/>
      <c r="QL596" s="57"/>
      <c r="QM596" s="57"/>
      <c r="QN596" s="57"/>
      <c r="QO596" s="57"/>
      <c r="QP596" s="57"/>
      <c r="QQ596" s="57"/>
      <c r="QR596" s="57"/>
      <c r="QS596" s="57"/>
      <c r="QT596" s="57"/>
      <c r="QU596" s="57"/>
      <c r="QV596" s="57"/>
      <c r="QW596" s="57"/>
      <c r="QX596" s="57"/>
      <c r="QY596" s="57"/>
      <c r="QZ596" s="57"/>
      <c r="RA596" s="57"/>
      <c r="RB596" s="57"/>
      <c r="RC596" s="57"/>
      <c r="RD596" s="57"/>
      <c r="RE596" s="57"/>
      <c r="RF596" s="57"/>
      <c r="RG596" s="57"/>
      <c r="RH596" s="57"/>
      <c r="RI596" s="57"/>
      <c r="RJ596" s="57"/>
      <c r="RK596" s="57"/>
      <c r="RL596" s="57"/>
      <c r="RM596" s="57"/>
      <c r="RN596" s="57"/>
      <c r="RO596" s="57"/>
      <c r="RP596" s="57"/>
      <c r="RQ596" s="57"/>
      <c r="RR596" s="57"/>
      <c r="RS596" s="57"/>
      <c r="RT596" s="57"/>
      <c r="RU596" s="57"/>
      <c r="RV596" s="57"/>
      <c r="RW596" s="57"/>
      <c r="RX596" s="57"/>
      <c r="RY596" s="57"/>
      <c r="RZ596" s="57"/>
      <c r="SA596" s="57"/>
      <c r="SB596" s="57"/>
      <c r="SC596" s="57"/>
      <c r="SD596" s="57"/>
      <c r="SE596" s="57"/>
      <c r="SF596" s="57"/>
      <c r="SG596" s="57"/>
      <c r="SH596" s="57"/>
      <c r="SI596" s="57"/>
      <c r="SJ596" s="57"/>
      <c r="SK596" s="57"/>
      <c r="SL596" s="57"/>
      <c r="SM596" s="57"/>
      <c r="SN596" s="57"/>
      <c r="SO596" s="57"/>
      <c r="SP596" s="57"/>
      <c r="SQ596" s="57"/>
      <c r="SR596" s="57"/>
      <c r="SS596" s="57"/>
      <c r="ST596" s="57"/>
      <c r="SU596" s="57"/>
      <c r="SV596" s="57"/>
      <c r="SW596" s="57"/>
      <c r="SX596" s="57"/>
      <c r="SY596" s="57"/>
      <c r="SZ596" s="57"/>
      <c r="TA596" s="57"/>
      <c r="TB596" s="57"/>
      <c r="TC596" s="57"/>
      <c r="TD596" s="57"/>
      <c r="TE596" s="57"/>
      <c r="TF596" s="57"/>
      <c r="TG596" s="57"/>
      <c r="TH596" s="57"/>
      <c r="TI596" s="57"/>
      <c r="TJ596" s="57"/>
      <c r="TK596" s="57"/>
      <c r="TL596" s="57"/>
      <c r="TM596" s="57"/>
      <c r="TN596" s="57"/>
      <c r="TO596" s="57"/>
      <c r="TP596" s="57"/>
      <c r="TQ596" s="57"/>
      <c r="TR596" s="57"/>
      <c r="TS596" s="57"/>
      <c r="TT596" s="57"/>
      <c r="TU596" s="57"/>
      <c r="TV596" s="57"/>
      <c r="TW596" s="57"/>
      <c r="TX596" s="57"/>
      <c r="TY596" s="57"/>
      <c r="TZ596" s="57"/>
      <c r="UA596" s="57"/>
      <c r="UB596" s="57"/>
      <c r="UC596" s="57"/>
      <c r="UD596" s="57"/>
      <c r="UE596" s="57"/>
      <c r="UF596" s="57"/>
      <c r="UG596" s="57"/>
      <c r="UH596" s="57"/>
      <c r="UI596" s="57"/>
      <c r="UJ596" s="57"/>
      <c r="UK596" s="57"/>
      <c r="UL596" s="57"/>
      <c r="UM596" s="57"/>
      <c r="UN596" s="57"/>
      <c r="UO596" s="57"/>
      <c r="UP596" s="57"/>
      <c r="UQ596" s="57"/>
      <c r="UR596" s="57"/>
      <c r="US596" s="57"/>
      <c r="UT596" s="57"/>
      <c r="UU596" s="57"/>
      <c r="UV596" s="57"/>
      <c r="UW596" s="57"/>
      <c r="UX596" s="57"/>
      <c r="UY596" s="57"/>
      <c r="UZ596" s="57"/>
      <c r="VA596" s="57"/>
      <c r="VB596" s="57"/>
      <c r="VC596" s="57"/>
      <c r="VD596" s="57"/>
      <c r="VE596" s="57"/>
      <c r="VF596" s="57"/>
      <c r="VG596" s="57"/>
      <c r="VH596" s="57"/>
      <c r="VI596" s="57"/>
      <c r="VJ596" s="57"/>
      <c r="VK596" s="57"/>
      <c r="VL596" s="57"/>
      <c r="VM596" s="57"/>
      <c r="VN596" s="57"/>
      <c r="VO596" s="57"/>
      <c r="VP596" s="57"/>
      <c r="VQ596" s="57"/>
      <c r="VR596" s="57"/>
      <c r="VS596" s="57"/>
      <c r="VT596" s="57"/>
      <c r="VU596" s="57"/>
      <c r="VV596" s="57"/>
      <c r="VW596" s="57"/>
      <c r="VX596" s="57"/>
      <c r="VY596" s="57"/>
      <c r="VZ596" s="57"/>
      <c r="WA596" s="57"/>
      <c r="WB596" s="57"/>
      <c r="WC596" s="57"/>
      <c r="WD596" s="57"/>
      <c r="WE596" s="57"/>
      <c r="WF596" s="57"/>
      <c r="WG596" s="57"/>
      <c r="WH596" s="57"/>
      <c r="WI596" s="57"/>
      <c r="WJ596" s="57"/>
      <c r="WK596" s="57"/>
      <c r="WL596" s="57"/>
      <c r="WM596" s="57"/>
      <c r="WN596" s="57"/>
      <c r="WO596" s="57"/>
      <c r="WP596" s="57"/>
      <c r="WQ596" s="57"/>
      <c r="WR596" s="57"/>
      <c r="WS596" s="57"/>
      <c r="WT596" s="57"/>
      <c r="WU596" s="57"/>
      <c r="WV596" s="57"/>
      <c r="WW596" s="57"/>
      <c r="WX596" s="57"/>
      <c r="WY596" s="57"/>
      <c r="WZ596" s="57"/>
      <c r="XA596" s="57"/>
      <c r="XB596" s="57"/>
      <c r="XC596" s="57"/>
      <c r="XD596" s="57"/>
      <c r="XE596" s="57"/>
      <c r="XF596" s="57"/>
      <c r="XG596" s="57"/>
      <c r="XH596" s="57"/>
      <c r="XI596" s="57"/>
      <c r="XJ596" s="57"/>
      <c r="XK596" s="57"/>
      <c r="XL596" s="57"/>
      <c r="XM596" s="57"/>
      <c r="XN596" s="57"/>
      <c r="XO596" s="57"/>
      <c r="XP596" s="57"/>
      <c r="XQ596" s="57"/>
      <c r="XR596" s="57"/>
      <c r="XS596" s="57"/>
      <c r="XT596" s="57"/>
      <c r="XU596" s="57"/>
      <c r="XV596" s="57"/>
      <c r="XW596" s="57"/>
    </row>
    <row r="597">
      <c r="AI597" s="57"/>
      <c r="BR597" s="57"/>
      <c r="DA597" s="57"/>
      <c r="EJ597" s="57"/>
      <c r="EK597" s="57"/>
      <c r="EL597" s="57"/>
      <c r="EM597" s="57"/>
      <c r="EN597" s="57"/>
      <c r="EO597" s="57"/>
      <c r="EP597" s="57"/>
      <c r="EQ597" s="57"/>
      <c r="ER597" s="57"/>
      <c r="ES597" s="57"/>
      <c r="ET597" s="57"/>
      <c r="EU597" s="57"/>
      <c r="EV597" s="57"/>
      <c r="EW597" s="57"/>
      <c r="EX597" s="57"/>
      <c r="EY597" s="57"/>
      <c r="EZ597" s="57"/>
      <c r="FA597" s="57"/>
      <c r="FB597" s="57"/>
      <c r="FC597" s="57"/>
      <c r="FD597" s="57"/>
      <c r="FE597" s="57"/>
      <c r="FF597" s="57"/>
      <c r="FG597" s="57"/>
      <c r="FH597" s="57"/>
      <c r="FI597" s="57"/>
      <c r="FJ597" s="57"/>
      <c r="FK597" s="57"/>
      <c r="FL597" s="57"/>
      <c r="FM597" s="57"/>
      <c r="FN597" s="57"/>
      <c r="FO597" s="57"/>
      <c r="FP597" s="57"/>
      <c r="FQ597" s="57"/>
      <c r="FR597" s="57"/>
      <c r="FS597" s="57"/>
      <c r="FT597" s="57"/>
      <c r="FU597" s="57"/>
      <c r="FV597" s="57"/>
      <c r="FW597" s="57"/>
      <c r="FX597" s="57"/>
      <c r="FY597" s="57"/>
      <c r="FZ597" s="57"/>
      <c r="GA597" s="57"/>
      <c r="GB597" s="57"/>
      <c r="GC597" s="57"/>
      <c r="GD597" s="57"/>
      <c r="GE597" s="57"/>
      <c r="GF597" s="57"/>
      <c r="GG597" s="57"/>
      <c r="GH597" s="57"/>
      <c r="GI597" s="57"/>
      <c r="GJ597" s="57"/>
      <c r="GK597" s="57"/>
      <c r="GL597" s="57"/>
      <c r="GM597" s="57"/>
      <c r="GN597" s="57"/>
      <c r="GO597" s="57"/>
      <c r="GP597" s="57"/>
      <c r="GQ597" s="57"/>
      <c r="GR597" s="57"/>
      <c r="GS597" s="57"/>
      <c r="GT597" s="57"/>
      <c r="GU597" s="57"/>
      <c r="GV597" s="57"/>
      <c r="GW597" s="57"/>
      <c r="GX597" s="57"/>
      <c r="GY597" s="57"/>
      <c r="GZ597" s="57"/>
      <c r="HA597" s="57"/>
      <c r="HB597" s="57"/>
      <c r="HC597" s="57"/>
      <c r="HD597" s="57"/>
      <c r="HE597" s="57"/>
      <c r="HF597" s="57"/>
      <c r="HG597" s="57"/>
      <c r="HH597" s="57"/>
      <c r="HI597" s="57"/>
      <c r="HJ597" s="57"/>
      <c r="HK597" s="57"/>
      <c r="HL597" s="57"/>
      <c r="HM597" s="57"/>
      <c r="HN597" s="57"/>
      <c r="HO597" s="57"/>
      <c r="HP597" s="57"/>
      <c r="HQ597" s="57"/>
      <c r="HR597" s="57"/>
      <c r="HS597" s="57"/>
      <c r="HT597" s="57"/>
      <c r="HU597" s="57"/>
      <c r="HV597" s="57"/>
      <c r="HW597" s="57"/>
      <c r="HX597" s="57"/>
      <c r="HY597" s="57"/>
      <c r="HZ597" s="57"/>
      <c r="IA597" s="57"/>
      <c r="IB597" s="57"/>
      <c r="IC597" s="57"/>
      <c r="ID597" s="57"/>
      <c r="IE597" s="57"/>
      <c r="IF597" s="57"/>
      <c r="IG597" s="57"/>
      <c r="IH597" s="57"/>
      <c r="II597" s="57"/>
      <c r="IJ597" s="57"/>
      <c r="IK597" s="57"/>
      <c r="IL597" s="57"/>
      <c r="IM597" s="57"/>
      <c r="IN597" s="57"/>
      <c r="IO597" s="57"/>
      <c r="IP597" s="57"/>
      <c r="IQ597" s="57"/>
      <c r="IR597" s="57"/>
      <c r="IS597" s="57"/>
      <c r="IT597" s="57"/>
      <c r="IU597" s="57"/>
      <c r="IV597" s="57"/>
      <c r="IW597" s="57"/>
      <c r="IX597" s="57"/>
      <c r="IY597" s="57"/>
      <c r="IZ597" s="57"/>
      <c r="JA597" s="57"/>
      <c r="JB597" s="57"/>
      <c r="JC597" s="57"/>
      <c r="JD597" s="57"/>
      <c r="JE597" s="57"/>
      <c r="JF597" s="57"/>
      <c r="JG597" s="57"/>
      <c r="JH597" s="57"/>
      <c r="JI597" s="57"/>
      <c r="JJ597" s="57"/>
      <c r="JK597" s="57"/>
      <c r="JL597" s="57"/>
      <c r="JM597" s="57"/>
      <c r="JN597" s="57"/>
      <c r="JO597" s="57"/>
      <c r="JP597" s="57"/>
      <c r="JQ597" s="57"/>
      <c r="JR597" s="57"/>
      <c r="JS597" s="57"/>
      <c r="JT597" s="57"/>
      <c r="JU597" s="57"/>
      <c r="JV597" s="57"/>
      <c r="JW597" s="57"/>
      <c r="JX597" s="57"/>
      <c r="JY597" s="57"/>
      <c r="JZ597" s="57"/>
      <c r="KA597" s="57"/>
      <c r="KB597" s="57"/>
      <c r="KC597" s="57"/>
      <c r="KD597" s="57"/>
      <c r="KE597" s="57"/>
      <c r="KF597" s="57"/>
      <c r="KG597" s="57"/>
      <c r="KH597" s="57"/>
      <c r="KI597" s="57"/>
      <c r="KJ597" s="57"/>
      <c r="KK597" s="57"/>
      <c r="KL597" s="57"/>
      <c r="KM597" s="57"/>
      <c r="KN597" s="57"/>
      <c r="KO597" s="57"/>
      <c r="KP597" s="57"/>
      <c r="KQ597" s="57"/>
      <c r="KR597" s="57"/>
      <c r="KS597" s="57"/>
      <c r="KT597" s="57"/>
      <c r="KU597" s="57"/>
      <c r="KV597" s="57"/>
      <c r="KW597" s="57"/>
      <c r="KX597" s="57"/>
      <c r="KY597" s="57"/>
      <c r="KZ597" s="57"/>
      <c r="LA597" s="57"/>
      <c r="LB597" s="57"/>
      <c r="LC597" s="57"/>
      <c r="LD597" s="57"/>
      <c r="LE597" s="57"/>
      <c r="LF597" s="57"/>
      <c r="LG597" s="57"/>
      <c r="LH597" s="57"/>
      <c r="LI597" s="57"/>
      <c r="LJ597" s="57"/>
      <c r="LK597" s="57"/>
      <c r="LL597" s="57"/>
      <c r="LM597" s="57"/>
      <c r="LN597" s="57"/>
      <c r="LO597" s="57"/>
      <c r="LP597" s="57"/>
      <c r="LQ597" s="57"/>
      <c r="LR597" s="57"/>
      <c r="LS597" s="57"/>
      <c r="LT597" s="57"/>
      <c r="LU597" s="57"/>
      <c r="LV597" s="57"/>
      <c r="LW597" s="57"/>
      <c r="LX597" s="57"/>
      <c r="LY597" s="57"/>
      <c r="LZ597" s="57"/>
      <c r="MA597" s="57"/>
      <c r="MB597" s="57"/>
      <c r="MC597" s="57"/>
      <c r="MD597" s="57"/>
      <c r="ME597" s="57"/>
      <c r="MF597" s="57"/>
      <c r="MG597" s="57"/>
      <c r="MH597" s="57"/>
      <c r="MI597" s="57"/>
      <c r="MJ597" s="57"/>
      <c r="MK597" s="57"/>
      <c r="ML597" s="57"/>
      <c r="MM597" s="57"/>
      <c r="MN597" s="57"/>
      <c r="MO597" s="57"/>
      <c r="MP597" s="57"/>
      <c r="MQ597" s="57"/>
      <c r="MR597" s="57"/>
      <c r="MS597" s="57"/>
      <c r="MT597" s="57"/>
      <c r="MU597" s="57"/>
      <c r="MV597" s="57"/>
      <c r="MW597" s="57"/>
      <c r="MX597" s="57"/>
      <c r="MY597" s="57"/>
      <c r="MZ597" s="57"/>
      <c r="NA597" s="57"/>
      <c r="NB597" s="57"/>
      <c r="NC597" s="57"/>
      <c r="ND597" s="57"/>
      <c r="NE597" s="57"/>
      <c r="NF597" s="57"/>
      <c r="NG597" s="57"/>
      <c r="NH597" s="57"/>
      <c r="NI597" s="57"/>
      <c r="NJ597" s="57"/>
      <c r="NK597" s="57"/>
      <c r="NL597" s="57"/>
      <c r="NM597" s="57"/>
      <c r="NN597" s="57"/>
      <c r="NO597" s="57"/>
      <c r="NP597" s="57"/>
      <c r="NQ597" s="57"/>
      <c r="NR597" s="57"/>
      <c r="NS597" s="57"/>
      <c r="NT597" s="57"/>
      <c r="NU597" s="57"/>
      <c r="NV597" s="57"/>
      <c r="NW597" s="57"/>
      <c r="NX597" s="57"/>
      <c r="NY597" s="57"/>
      <c r="NZ597" s="57"/>
      <c r="OA597" s="57"/>
      <c r="OB597" s="57"/>
      <c r="OC597" s="57"/>
      <c r="OD597" s="57"/>
      <c r="OE597" s="57"/>
      <c r="OF597" s="57"/>
      <c r="OG597" s="57"/>
      <c r="OH597" s="57"/>
      <c r="OI597" s="57"/>
      <c r="OJ597" s="57"/>
      <c r="OK597" s="57"/>
      <c r="OL597" s="57"/>
      <c r="OM597" s="57"/>
      <c r="ON597" s="57"/>
      <c r="OO597" s="57"/>
      <c r="OP597" s="57"/>
      <c r="OQ597" s="57"/>
      <c r="OR597" s="57"/>
      <c r="OS597" s="57"/>
      <c r="OT597" s="57"/>
      <c r="OU597" s="57"/>
      <c r="OV597" s="57"/>
      <c r="OW597" s="57"/>
      <c r="OX597" s="57"/>
      <c r="OY597" s="57"/>
      <c r="OZ597" s="57"/>
      <c r="PA597" s="57"/>
      <c r="PB597" s="57"/>
      <c r="PC597" s="57"/>
      <c r="PD597" s="57"/>
      <c r="PE597" s="57"/>
      <c r="PF597" s="57"/>
      <c r="PG597" s="57"/>
      <c r="PH597" s="57"/>
      <c r="PI597" s="57"/>
      <c r="PJ597" s="57"/>
      <c r="PK597" s="57"/>
      <c r="PL597" s="57"/>
      <c r="PM597" s="57"/>
      <c r="PN597" s="57"/>
      <c r="PO597" s="57"/>
      <c r="PP597" s="57"/>
      <c r="PQ597" s="57"/>
      <c r="PR597" s="57"/>
      <c r="PS597" s="57"/>
      <c r="PT597" s="57"/>
      <c r="PU597" s="57"/>
      <c r="PV597" s="57"/>
      <c r="PW597" s="57"/>
      <c r="PX597" s="57"/>
      <c r="PY597" s="57"/>
      <c r="PZ597" s="57"/>
      <c r="QA597" s="57"/>
      <c r="QB597" s="57"/>
      <c r="QC597" s="57"/>
      <c r="QD597" s="57"/>
      <c r="QE597" s="57"/>
      <c r="QF597" s="57"/>
      <c r="QG597" s="57"/>
      <c r="QH597" s="57"/>
      <c r="QI597" s="57"/>
      <c r="QJ597" s="57"/>
      <c r="QK597" s="57"/>
      <c r="QL597" s="57"/>
      <c r="QM597" s="57"/>
      <c r="QN597" s="57"/>
      <c r="QO597" s="57"/>
      <c r="QP597" s="57"/>
      <c r="QQ597" s="57"/>
      <c r="QR597" s="57"/>
      <c r="QS597" s="57"/>
      <c r="QT597" s="57"/>
      <c r="QU597" s="57"/>
      <c r="QV597" s="57"/>
      <c r="QW597" s="57"/>
      <c r="QX597" s="57"/>
      <c r="QY597" s="57"/>
      <c r="QZ597" s="57"/>
      <c r="RA597" s="57"/>
      <c r="RB597" s="57"/>
      <c r="RC597" s="57"/>
      <c r="RD597" s="57"/>
      <c r="RE597" s="57"/>
      <c r="RF597" s="57"/>
      <c r="RG597" s="57"/>
      <c r="RH597" s="57"/>
      <c r="RI597" s="57"/>
      <c r="RJ597" s="57"/>
      <c r="RK597" s="57"/>
      <c r="RL597" s="57"/>
      <c r="RM597" s="57"/>
      <c r="RN597" s="57"/>
      <c r="RO597" s="57"/>
      <c r="RP597" s="57"/>
      <c r="RQ597" s="57"/>
      <c r="RR597" s="57"/>
      <c r="RS597" s="57"/>
      <c r="RT597" s="57"/>
      <c r="RU597" s="57"/>
      <c r="RV597" s="57"/>
      <c r="RW597" s="57"/>
      <c r="RX597" s="57"/>
      <c r="RY597" s="57"/>
      <c r="RZ597" s="57"/>
      <c r="SA597" s="57"/>
      <c r="SB597" s="57"/>
      <c r="SC597" s="57"/>
      <c r="SD597" s="57"/>
      <c r="SE597" s="57"/>
      <c r="SF597" s="57"/>
      <c r="SG597" s="57"/>
      <c r="SH597" s="57"/>
      <c r="SI597" s="57"/>
      <c r="SJ597" s="57"/>
      <c r="SK597" s="57"/>
      <c r="SL597" s="57"/>
      <c r="SM597" s="57"/>
      <c r="SN597" s="57"/>
      <c r="SO597" s="57"/>
      <c r="SP597" s="57"/>
      <c r="SQ597" s="57"/>
      <c r="SR597" s="57"/>
      <c r="SS597" s="57"/>
      <c r="ST597" s="57"/>
      <c r="SU597" s="57"/>
      <c r="SV597" s="57"/>
      <c r="SW597" s="57"/>
      <c r="SX597" s="57"/>
      <c r="SY597" s="57"/>
      <c r="SZ597" s="57"/>
      <c r="TA597" s="57"/>
      <c r="TB597" s="57"/>
      <c r="TC597" s="57"/>
      <c r="TD597" s="57"/>
      <c r="TE597" s="57"/>
      <c r="TF597" s="57"/>
      <c r="TG597" s="57"/>
      <c r="TH597" s="57"/>
      <c r="TI597" s="57"/>
      <c r="TJ597" s="57"/>
      <c r="TK597" s="57"/>
      <c r="TL597" s="57"/>
      <c r="TM597" s="57"/>
      <c r="TN597" s="57"/>
      <c r="TO597" s="57"/>
      <c r="TP597" s="57"/>
      <c r="TQ597" s="57"/>
      <c r="TR597" s="57"/>
      <c r="TS597" s="57"/>
      <c r="TT597" s="57"/>
      <c r="TU597" s="57"/>
      <c r="TV597" s="57"/>
      <c r="TW597" s="57"/>
      <c r="TX597" s="57"/>
      <c r="TY597" s="57"/>
      <c r="TZ597" s="57"/>
      <c r="UA597" s="57"/>
      <c r="UB597" s="57"/>
      <c r="UC597" s="57"/>
      <c r="UD597" s="57"/>
      <c r="UE597" s="57"/>
      <c r="UF597" s="57"/>
      <c r="UG597" s="57"/>
      <c r="UH597" s="57"/>
      <c r="UI597" s="57"/>
      <c r="UJ597" s="57"/>
      <c r="UK597" s="57"/>
      <c r="UL597" s="57"/>
      <c r="UM597" s="57"/>
      <c r="UN597" s="57"/>
      <c r="UO597" s="57"/>
      <c r="UP597" s="57"/>
      <c r="UQ597" s="57"/>
      <c r="UR597" s="57"/>
      <c r="US597" s="57"/>
      <c r="UT597" s="57"/>
      <c r="UU597" s="57"/>
      <c r="UV597" s="57"/>
      <c r="UW597" s="57"/>
      <c r="UX597" s="57"/>
      <c r="UY597" s="57"/>
      <c r="UZ597" s="57"/>
      <c r="VA597" s="57"/>
      <c r="VB597" s="57"/>
      <c r="VC597" s="57"/>
      <c r="VD597" s="57"/>
      <c r="VE597" s="57"/>
      <c r="VF597" s="57"/>
      <c r="VG597" s="57"/>
      <c r="VH597" s="57"/>
      <c r="VI597" s="57"/>
      <c r="VJ597" s="57"/>
      <c r="VK597" s="57"/>
      <c r="VL597" s="57"/>
      <c r="VM597" s="57"/>
      <c r="VN597" s="57"/>
      <c r="VO597" s="57"/>
      <c r="VP597" s="57"/>
      <c r="VQ597" s="57"/>
      <c r="VR597" s="57"/>
      <c r="VS597" s="57"/>
      <c r="VT597" s="57"/>
      <c r="VU597" s="57"/>
      <c r="VV597" s="57"/>
      <c r="VW597" s="57"/>
      <c r="VX597" s="57"/>
      <c r="VY597" s="57"/>
      <c r="VZ597" s="57"/>
      <c r="WA597" s="57"/>
      <c r="WB597" s="57"/>
      <c r="WC597" s="57"/>
      <c r="WD597" s="57"/>
      <c r="WE597" s="57"/>
      <c r="WF597" s="57"/>
      <c r="WG597" s="57"/>
      <c r="WH597" s="57"/>
      <c r="WI597" s="57"/>
      <c r="WJ597" s="57"/>
      <c r="WK597" s="57"/>
      <c r="WL597" s="57"/>
      <c r="WM597" s="57"/>
      <c r="WN597" s="57"/>
      <c r="WO597" s="57"/>
      <c r="WP597" s="57"/>
      <c r="WQ597" s="57"/>
      <c r="WR597" s="57"/>
      <c r="WS597" s="57"/>
      <c r="WT597" s="57"/>
      <c r="WU597" s="57"/>
      <c r="WV597" s="57"/>
      <c r="WW597" s="57"/>
      <c r="WX597" s="57"/>
      <c r="WY597" s="57"/>
      <c r="WZ597" s="57"/>
      <c r="XA597" s="57"/>
      <c r="XB597" s="57"/>
      <c r="XC597" s="57"/>
      <c r="XD597" s="57"/>
      <c r="XE597" s="57"/>
      <c r="XF597" s="57"/>
      <c r="XG597" s="57"/>
      <c r="XH597" s="57"/>
      <c r="XI597" s="57"/>
      <c r="XJ597" s="57"/>
      <c r="XK597" s="57"/>
      <c r="XL597" s="57"/>
      <c r="XM597" s="57"/>
      <c r="XN597" s="57"/>
      <c r="XO597" s="57"/>
      <c r="XP597" s="57"/>
      <c r="XQ597" s="57"/>
      <c r="XR597" s="57"/>
      <c r="XS597" s="57"/>
      <c r="XT597" s="57"/>
      <c r="XU597" s="57"/>
      <c r="XV597" s="57"/>
      <c r="XW597" s="57"/>
    </row>
    <row r="598">
      <c r="AI598" s="57"/>
      <c r="BR598" s="57"/>
      <c r="DA598" s="57"/>
      <c r="EJ598" s="57"/>
      <c r="EK598" s="57"/>
      <c r="EL598" s="57"/>
      <c r="EM598" s="57"/>
      <c r="EN598" s="57"/>
      <c r="EO598" s="57"/>
      <c r="EP598" s="57"/>
      <c r="EQ598" s="57"/>
      <c r="ER598" s="57"/>
      <c r="ES598" s="57"/>
      <c r="ET598" s="57"/>
      <c r="EU598" s="57"/>
      <c r="EV598" s="57"/>
      <c r="EW598" s="57"/>
      <c r="EX598" s="57"/>
      <c r="EY598" s="57"/>
      <c r="EZ598" s="57"/>
      <c r="FA598" s="57"/>
      <c r="FB598" s="57"/>
      <c r="FC598" s="57"/>
      <c r="FD598" s="57"/>
      <c r="FE598" s="57"/>
      <c r="FF598" s="57"/>
      <c r="FG598" s="57"/>
      <c r="FH598" s="57"/>
      <c r="FI598" s="57"/>
      <c r="FJ598" s="57"/>
      <c r="FK598" s="57"/>
      <c r="FL598" s="57"/>
      <c r="FM598" s="57"/>
      <c r="FN598" s="57"/>
      <c r="FO598" s="57"/>
      <c r="FP598" s="57"/>
      <c r="FQ598" s="57"/>
      <c r="FR598" s="57"/>
      <c r="FS598" s="57"/>
      <c r="FT598" s="57"/>
      <c r="FU598" s="57"/>
      <c r="FV598" s="57"/>
      <c r="FW598" s="57"/>
      <c r="FX598" s="57"/>
      <c r="FY598" s="57"/>
      <c r="FZ598" s="57"/>
      <c r="GA598" s="57"/>
      <c r="GB598" s="57"/>
      <c r="GC598" s="57"/>
      <c r="GD598" s="57"/>
      <c r="GE598" s="57"/>
      <c r="GF598" s="57"/>
      <c r="GG598" s="57"/>
      <c r="GH598" s="57"/>
      <c r="GI598" s="57"/>
      <c r="GJ598" s="57"/>
      <c r="GK598" s="57"/>
      <c r="GL598" s="57"/>
      <c r="GM598" s="57"/>
      <c r="GN598" s="57"/>
      <c r="GO598" s="57"/>
      <c r="GP598" s="57"/>
      <c r="GQ598" s="57"/>
      <c r="GR598" s="57"/>
      <c r="GS598" s="57"/>
      <c r="GT598" s="57"/>
      <c r="GU598" s="57"/>
      <c r="GV598" s="57"/>
      <c r="GW598" s="57"/>
      <c r="GX598" s="57"/>
      <c r="GY598" s="57"/>
      <c r="GZ598" s="57"/>
      <c r="HA598" s="57"/>
      <c r="HB598" s="57"/>
      <c r="HC598" s="57"/>
      <c r="HD598" s="57"/>
      <c r="HE598" s="57"/>
      <c r="HF598" s="57"/>
      <c r="HG598" s="57"/>
      <c r="HH598" s="57"/>
      <c r="HI598" s="57"/>
      <c r="HJ598" s="57"/>
      <c r="HK598" s="57"/>
      <c r="HL598" s="57"/>
      <c r="HM598" s="57"/>
      <c r="HN598" s="57"/>
      <c r="HO598" s="57"/>
      <c r="HP598" s="57"/>
      <c r="HQ598" s="57"/>
      <c r="HR598" s="57"/>
      <c r="HS598" s="57"/>
      <c r="HT598" s="57"/>
      <c r="HU598" s="57"/>
      <c r="HV598" s="57"/>
      <c r="HW598" s="57"/>
      <c r="HX598" s="57"/>
      <c r="HY598" s="57"/>
      <c r="HZ598" s="57"/>
      <c r="IA598" s="57"/>
      <c r="IB598" s="57"/>
      <c r="IC598" s="57"/>
      <c r="ID598" s="57"/>
      <c r="IE598" s="57"/>
      <c r="IF598" s="57"/>
      <c r="IG598" s="57"/>
      <c r="IH598" s="57"/>
      <c r="II598" s="57"/>
      <c r="IJ598" s="57"/>
      <c r="IK598" s="57"/>
      <c r="IL598" s="57"/>
      <c r="IM598" s="57"/>
      <c r="IN598" s="57"/>
      <c r="IO598" s="57"/>
      <c r="IP598" s="57"/>
      <c r="IQ598" s="57"/>
      <c r="IR598" s="57"/>
      <c r="IS598" s="57"/>
      <c r="IT598" s="57"/>
      <c r="IU598" s="57"/>
      <c r="IV598" s="57"/>
      <c r="IW598" s="57"/>
      <c r="IX598" s="57"/>
      <c r="IY598" s="57"/>
      <c r="IZ598" s="57"/>
      <c r="JA598" s="57"/>
      <c r="JB598" s="57"/>
      <c r="JC598" s="57"/>
      <c r="JD598" s="57"/>
      <c r="JE598" s="57"/>
      <c r="JF598" s="57"/>
      <c r="JG598" s="57"/>
      <c r="JH598" s="57"/>
      <c r="JI598" s="57"/>
      <c r="JJ598" s="57"/>
      <c r="JK598" s="57"/>
      <c r="JL598" s="57"/>
      <c r="JM598" s="57"/>
      <c r="JN598" s="57"/>
      <c r="JO598" s="57"/>
      <c r="JP598" s="57"/>
      <c r="JQ598" s="57"/>
      <c r="JR598" s="57"/>
      <c r="JS598" s="57"/>
      <c r="JT598" s="57"/>
      <c r="JU598" s="57"/>
      <c r="JV598" s="57"/>
      <c r="JW598" s="57"/>
      <c r="JX598" s="57"/>
      <c r="JY598" s="57"/>
      <c r="JZ598" s="57"/>
      <c r="KA598" s="57"/>
      <c r="KB598" s="57"/>
      <c r="KC598" s="57"/>
      <c r="KD598" s="57"/>
      <c r="KE598" s="57"/>
      <c r="KF598" s="57"/>
      <c r="KG598" s="57"/>
      <c r="KH598" s="57"/>
      <c r="KI598" s="57"/>
      <c r="KJ598" s="57"/>
      <c r="KK598" s="57"/>
      <c r="KL598" s="57"/>
      <c r="KM598" s="57"/>
      <c r="KN598" s="57"/>
      <c r="KO598" s="57"/>
      <c r="KP598" s="57"/>
      <c r="KQ598" s="57"/>
      <c r="KR598" s="57"/>
      <c r="KS598" s="57"/>
      <c r="KT598" s="57"/>
      <c r="KU598" s="57"/>
      <c r="KV598" s="57"/>
      <c r="KW598" s="57"/>
      <c r="KX598" s="57"/>
      <c r="KY598" s="57"/>
      <c r="KZ598" s="57"/>
      <c r="LA598" s="57"/>
      <c r="LB598" s="57"/>
      <c r="LC598" s="57"/>
      <c r="LD598" s="57"/>
      <c r="LE598" s="57"/>
      <c r="LF598" s="57"/>
      <c r="LG598" s="57"/>
      <c r="LH598" s="57"/>
      <c r="LI598" s="57"/>
      <c r="LJ598" s="57"/>
      <c r="LK598" s="57"/>
      <c r="LL598" s="57"/>
      <c r="LM598" s="57"/>
      <c r="LN598" s="57"/>
      <c r="LO598" s="57"/>
      <c r="LP598" s="57"/>
      <c r="LQ598" s="57"/>
      <c r="LR598" s="57"/>
      <c r="LS598" s="57"/>
      <c r="LT598" s="57"/>
      <c r="LU598" s="57"/>
      <c r="LV598" s="57"/>
      <c r="LW598" s="57"/>
      <c r="LX598" s="57"/>
      <c r="LY598" s="57"/>
      <c r="LZ598" s="57"/>
      <c r="MA598" s="57"/>
      <c r="MB598" s="57"/>
      <c r="MC598" s="57"/>
      <c r="MD598" s="57"/>
      <c r="ME598" s="57"/>
      <c r="MF598" s="57"/>
      <c r="MG598" s="57"/>
      <c r="MH598" s="57"/>
      <c r="MI598" s="57"/>
      <c r="MJ598" s="57"/>
      <c r="MK598" s="57"/>
      <c r="ML598" s="57"/>
      <c r="MM598" s="57"/>
      <c r="MN598" s="57"/>
      <c r="MO598" s="57"/>
      <c r="MP598" s="57"/>
      <c r="MQ598" s="57"/>
      <c r="MR598" s="57"/>
      <c r="MS598" s="57"/>
      <c r="MT598" s="57"/>
      <c r="MU598" s="57"/>
      <c r="MV598" s="57"/>
      <c r="MW598" s="57"/>
      <c r="MX598" s="57"/>
      <c r="MY598" s="57"/>
      <c r="MZ598" s="57"/>
      <c r="NA598" s="57"/>
      <c r="NB598" s="57"/>
      <c r="NC598" s="57"/>
      <c r="ND598" s="57"/>
      <c r="NE598" s="57"/>
      <c r="NF598" s="57"/>
      <c r="NG598" s="57"/>
      <c r="NH598" s="57"/>
      <c r="NI598" s="57"/>
      <c r="NJ598" s="57"/>
      <c r="NK598" s="57"/>
      <c r="NL598" s="57"/>
      <c r="NM598" s="57"/>
      <c r="NN598" s="57"/>
      <c r="NO598" s="57"/>
      <c r="NP598" s="57"/>
      <c r="NQ598" s="57"/>
      <c r="NR598" s="57"/>
      <c r="NS598" s="57"/>
      <c r="NT598" s="57"/>
      <c r="NU598" s="57"/>
      <c r="NV598" s="57"/>
      <c r="NW598" s="57"/>
      <c r="NX598" s="57"/>
      <c r="NY598" s="57"/>
      <c r="NZ598" s="57"/>
      <c r="OA598" s="57"/>
      <c r="OB598" s="57"/>
      <c r="OC598" s="57"/>
      <c r="OD598" s="57"/>
      <c r="OE598" s="57"/>
      <c r="OF598" s="57"/>
      <c r="OG598" s="57"/>
      <c r="OH598" s="57"/>
      <c r="OI598" s="57"/>
      <c r="OJ598" s="57"/>
      <c r="OK598" s="57"/>
      <c r="OL598" s="57"/>
      <c r="OM598" s="57"/>
      <c r="ON598" s="57"/>
      <c r="OO598" s="57"/>
      <c r="OP598" s="57"/>
      <c r="OQ598" s="57"/>
      <c r="OR598" s="57"/>
      <c r="OS598" s="57"/>
      <c r="OT598" s="57"/>
      <c r="OU598" s="57"/>
      <c r="OV598" s="57"/>
      <c r="OW598" s="57"/>
      <c r="OX598" s="57"/>
      <c r="OY598" s="57"/>
      <c r="OZ598" s="57"/>
      <c r="PA598" s="57"/>
      <c r="PB598" s="57"/>
      <c r="PC598" s="57"/>
      <c r="PD598" s="57"/>
      <c r="PE598" s="57"/>
      <c r="PF598" s="57"/>
      <c r="PG598" s="57"/>
      <c r="PH598" s="57"/>
      <c r="PI598" s="57"/>
      <c r="PJ598" s="57"/>
      <c r="PK598" s="57"/>
      <c r="PL598" s="57"/>
      <c r="PM598" s="57"/>
      <c r="PN598" s="57"/>
      <c r="PO598" s="57"/>
      <c r="PP598" s="57"/>
      <c r="PQ598" s="57"/>
      <c r="PR598" s="57"/>
      <c r="PS598" s="57"/>
      <c r="PT598" s="57"/>
      <c r="PU598" s="57"/>
      <c r="PV598" s="57"/>
      <c r="PW598" s="57"/>
      <c r="PX598" s="57"/>
      <c r="PY598" s="57"/>
      <c r="PZ598" s="57"/>
      <c r="QA598" s="57"/>
      <c r="QB598" s="57"/>
      <c r="QC598" s="57"/>
      <c r="QD598" s="57"/>
      <c r="QE598" s="57"/>
      <c r="QF598" s="57"/>
      <c r="QG598" s="57"/>
      <c r="QH598" s="57"/>
      <c r="QI598" s="57"/>
      <c r="QJ598" s="57"/>
      <c r="QK598" s="57"/>
      <c r="QL598" s="57"/>
      <c r="QM598" s="57"/>
      <c r="QN598" s="57"/>
      <c r="QO598" s="57"/>
      <c r="QP598" s="57"/>
      <c r="QQ598" s="57"/>
      <c r="QR598" s="57"/>
      <c r="QS598" s="57"/>
      <c r="QT598" s="57"/>
      <c r="QU598" s="57"/>
      <c r="QV598" s="57"/>
      <c r="QW598" s="57"/>
      <c r="QX598" s="57"/>
      <c r="QY598" s="57"/>
      <c r="QZ598" s="57"/>
      <c r="RA598" s="57"/>
      <c r="RB598" s="57"/>
      <c r="RC598" s="57"/>
      <c r="RD598" s="57"/>
      <c r="RE598" s="57"/>
      <c r="RF598" s="57"/>
      <c r="RG598" s="57"/>
      <c r="RH598" s="57"/>
      <c r="RI598" s="57"/>
      <c r="RJ598" s="57"/>
      <c r="RK598" s="57"/>
      <c r="RL598" s="57"/>
      <c r="RM598" s="57"/>
      <c r="RN598" s="57"/>
      <c r="RO598" s="57"/>
      <c r="RP598" s="57"/>
      <c r="RQ598" s="57"/>
      <c r="RR598" s="57"/>
      <c r="RS598" s="57"/>
      <c r="RT598" s="57"/>
      <c r="RU598" s="57"/>
      <c r="RV598" s="57"/>
      <c r="RW598" s="57"/>
      <c r="RX598" s="57"/>
      <c r="RY598" s="57"/>
      <c r="RZ598" s="57"/>
      <c r="SA598" s="57"/>
      <c r="SB598" s="57"/>
      <c r="SC598" s="57"/>
      <c r="SD598" s="57"/>
      <c r="SE598" s="57"/>
      <c r="SF598" s="57"/>
      <c r="SG598" s="57"/>
      <c r="SH598" s="57"/>
      <c r="SI598" s="57"/>
      <c r="SJ598" s="57"/>
      <c r="SK598" s="57"/>
      <c r="SL598" s="57"/>
      <c r="SM598" s="57"/>
      <c r="SN598" s="57"/>
      <c r="SO598" s="57"/>
      <c r="SP598" s="57"/>
      <c r="SQ598" s="57"/>
      <c r="SR598" s="57"/>
      <c r="SS598" s="57"/>
      <c r="ST598" s="57"/>
      <c r="SU598" s="57"/>
      <c r="SV598" s="57"/>
      <c r="SW598" s="57"/>
      <c r="SX598" s="57"/>
      <c r="SY598" s="57"/>
      <c r="SZ598" s="57"/>
      <c r="TA598" s="57"/>
      <c r="TB598" s="57"/>
      <c r="TC598" s="57"/>
      <c r="TD598" s="57"/>
      <c r="TE598" s="57"/>
      <c r="TF598" s="57"/>
      <c r="TG598" s="57"/>
      <c r="TH598" s="57"/>
      <c r="TI598" s="57"/>
      <c r="TJ598" s="57"/>
      <c r="TK598" s="57"/>
      <c r="TL598" s="57"/>
      <c r="TM598" s="57"/>
      <c r="TN598" s="57"/>
      <c r="TO598" s="57"/>
      <c r="TP598" s="57"/>
      <c r="TQ598" s="57"/>
      <c r="TR598" s="57"/>
      <c r="TS598" s="57"/>
      <c r="TT598" s="57"/>
      <c r="TU598" s="57"/>
      <c r="TV598" s="57"/>
      <c r="TW598" s="57"/>
      <c r="TX598" s="57"/>
      <c r="TY598" s="57"/>
      <c r="TZ598" s="57"/>
      <c r="UA598" s="57"/>
      <c r="UB598" s="57"/>
      <c r="UC598" s="57"/>
      <c r="UD598" s="57"/>
      <c r="UE598" s="57"/>
      <c r="UF598" s="57"/>
      <c r="UG598" s="57"/>
      <c r="UH598" s="57"/>
      <c r="UI598" s="57"/>
      <c r="UJ598" s="57"/>
      <c r="UK598" s="57"/>
      <c r="UL598" s="57"/>
      <c r="UM598" s="57"/>
      <c r="UN598" s="57"/>
      <c r="UO598" s="57"/>
      <c r="UP598" s="57"/>
      <c r="UQ598" s="57"/>
      <c r="UR598" s="57"/>
      <c r="US598" s="57"/>
      <c r="UT598" s="57"/>
      <c r="UU598" s="57"/>
      <c r="UV598" s="57"/>
      <c r="UW598" s="57"/>
      <c r="UX598" s="57"/>
      <c r="UY598" s="57"/>
      <c r="UZ598" s="57"/>
      <c r="VA598" s="57"/>
      <c r="VB598" s="57"/>
      <c r="VC598" s="57"/>
      <c r="VD598" s="57"/>
      <c r="VE598" s="57"/>
      <c r="VF598" s="57"/>
      <c r="VG598" s="57"/>
      <c r="VH598" s="57"/>
      <c r="VI598" s="57"/>
      <c r="VJ598" s="57"/>
      <c r="VK598" s="57"/>
      <c r="VL598" s="57"/>
      <c r="VM598" s="57"/>
      <c r="VN598" s="57"/>
      <c r="VO598" s="57"/>
      <c r="VP598" s="57"/>
      <c r="VQ598" s="57"/>
      <c r="VR598" s="57"/>
      <c r="VS598" s="57"/>
      <c r="VT598" s="57"/>
      <c r="VU598" s="57"/>
      <c r="VV598" s="57"/>
      <c r="VW598" s="57"/>
      <c r="VX598" s="57"/>
      <c r="VY598" s="57"/>
      <c r="VZ598" s="57"/>
      <c r="WA598" s="57"/>
      <c r="WB598" s="57"/>
      <c r="WC598" s="57"/>
      <c r="WD598" s="57"/>
      <c r="WE598" s="57"/>
      <c r="WF598" s="57"/>
      <c r="WG598" s="57"/>
      <c r="WH598" s="57"/>
      <c r="WI598" s="57"/>
      <c r="WJ598" s="57"/>
      <c r="WK598" s="57"/>
      <c r="WL598" s="57"/>
      <c r="WM598" s="57"/>
      <c r="WN598" s="57"/>
      <c r="WO598" s="57"/>
      <c r="WP598" s="57"/>
      <c r="WQ598" s="57"/>
      <c r="WR598" s="57"/>
      <c r="WS598" s="57"/>
      <c r="WT598" s="57"/>
      <c r="WU598" s="57"/>
      <c r="WV598" s="57"/>
      <c r="WW598" s="57"/>
      <c r="WX598" s="57"/>
      <c r="WY598" s="57"/>
      <c r="WZ598" s="57"/>
      <c r="XA598" s="57"/>
      <c r="XB598" s="57"/>
      <c r="XC598" s="57"/>
      <c r="XD598" s="57"/>
      <c r="XE598" s="57"/>
      <c r="XF598" s="57"/>
      <c r="XG598" s="57"/>
      <c r="XH598" s="57"/>
      <c r="XI598" s="57"/>
      <c r="XJ598" s="57"/>
      <c r="XK598" s="57"/>
      <c r="XL598" s="57"/>
      <c r="XM598" s="57"/>
      <c r="XN598" s="57"/>
      <c r="XO598" s="57"/>
      <c r="XP598" s="57"/>
      <c r="XQ598" s="57"/>
      <c r="XR598" s="57"/>
      <c r="XS598" s="57"/>
      <c r="XT598" s="57"/>
      <c r="XU598" s="57"/>
      <c r="XV598" s="57"/>
      <c r="XW598" s="57"/>
    </row>
    <row r="599">
      <c r="AI599" s="57"/>
      <c r="BR599" s="57"/>
      <c r="DA599" s="57"/>
      <c r="EJ599" s="57"/>
      <c r="EK599" s="57"/>
      <c r="EL599" s="57"/>
      <c r="EM599" s="57"/>
      <c r="EN599" s="57"/>
      <c r="EO599" s="57"/>
      <c r="EP599" s="57"/>
      <c r="EQ599" s="57"/>
      <c r="ER599" s="57"/>
      <c r="ES599" s="57"/>
      <c r="ET599" s="57"/>
      <c r="EU599" s="57"/>
      <c r="EV599" s="57"/>
      <c r="EW599" s="57"/>
      <c r="EX599" s="57"/>
      <c r="EY599" s="57"/>
      <c r="EZ599" s="57"/>
      <c r="FA599" s="57"/>
      <c r="FB599" s="57"/>
      <c r="FC599" s="57"/>
      <c r="FD599" s="57"/>
      <c r="FE599" s="57"/>
      <c r="FF599" s="57"/>
      <c r="FG599" s="57"/>
      <c r="FH599" s="57"/>
      <c r="FI599" s="57"/>
      <c r="FJ599" s="57"/>
      <c r="FK599" s="57"/>
      <c r="FL599" s="57"/>
      <c r="FM599" s="57"/>
      <c r="FN599" s="57"/>
      <c r="FO599" s="57"/>
      <c r="FP599" s="57"/>
      <c r="FQ599" s="57"/>
      <c r="FR599" s="57"/>
      <c r="FS599" s="57"/>
      <c r="FT599" s="57"/>
      <c r="FU599" s="57"/>
      <c r="FV599" s="57"/>
      <c r="FW599" s="57"/>
      <c r="FX599" s="57"/>
      <c r="FY599" s="57"/>
      <c r="FZ599" s="57"/>
      <c r="GA599" s="57"/>
      <c r="GB599" s="57"/>
      <c r="GC599" s="57"/>
      <c r="GD599" s="57"/>
      <c r="GE599" s="57"/>
      <c r="GF599" s="57"/>
      <c r="GG599" s="57"/>
      <c r="GH599" s="57"/>
      <c r="GI599" s="57"/>
      <c r="GJ599" s="57"/>
      <c r="GK599" s="57"/>
      <c r="GL599" s="57"/>
      <c r="GM599" s="57"/>
      <c r="GN599" s="57"/>
      <c r="GO599" s="57"/>
      <c r="GP599" s="57"/>
      <c r="GQ599" s="57"/>
      <c r="GR599" s="57"/>
      <c r="GS599" s="57"/>
      <c r="GT599" s="57"/>
      <c r="GU599" s="57"/>
      <c r="GV599" s="57"/>
      <c r="GW599" s="57"/>
      <c r="GX599" s="57"/>
      <c r="GY599" s="57"/>
      <c r="GZ599" s="57"/>
      <c r="HA599" s="57"/>
      <c r="HB599" s="57"/>
      <c r="HC599" s="57"/>
      <c r="HD599" s="57"/>
      <c r="HE599" s="57"/>
      <c r="HF599" s="57"/>
      <c r="HG599" s="57"/>
      <c r="HH599" s="57"/>
      <c r="HI599" s="57"/>
      <c r="HJ599" s="57"/>
      <c r="HK599" s="57"/>
      <c r="HL599" s="57"/>
      <c r="HM599" s="57"/>
      <c r="HN599" s="57"/>
      <c r="HO599" s="57"/>
      <c r="HP599" s="57"/>
      <c r="HQ599" s="57"/>
      <c r="HR599" s="57"/>
      <c r="HS599" s="57"/>
      <c r="HT599" s="57"/>
      <c r="HU599" s="57"/>
      <c r="HV599" s="57"/>
      <c r="HW599" s="57"/>
      <c r="HX599" s="57"/>
      <c r="HY599" s="57"/>
      <c r="HZ599" s="57"/>
      <c r="IA599" s="57"/>
      <c r="IB599" s="57"/>
      <c r="IC599" s="57"/>
      <c r="ID599" s="57"/>
      <c r="IE599" s="57"/>
      <c r="IF599" s="57"/>
      <c r="IG599" s="57"/>
      <c r="IH599" s="57"/>
      <c r="II599" s="57"/>
      <c r="IJ599" s="57"/>
      <c r="IK599" s="57"/>
      <c r="IL599" s="57"/>
      <c r="IM599" s="57"/>
      <c r="IN599" s="57"/>
      <c r="IO599" s="57"/>
      <c r="IP599" s="57"/>
      <c r="IQ599" s="57"/>
      <c r="IR599" s="57"/>
      <c r="IS599" s="57"/>
      <c r="IT599" s="57"/>
      <c r="IU599" s="57"/>
      <c r="IV599" s="57"/>
      <c r="IW599" s="57"/>
      <c r="IX599" s="57"/>
      <c r="IY599" s="57"/>
      <c r="IZ599" s="57"/>
      <c r="JA599" s="57"/>
      <c r="JB599" s="57"/>
      <c r="JC599" s="57"/>
      <c r="JD599" s="57"/>
      <c r="JE599" s="57"/>
      <c r="JF599" s="57"/>
      <c r="JG599" s="57"/>
      <c r="JH599" s="57"/>
      <c r="JI599" s="57"/>
      <c r="JJ599" s="57"/>
      <c r="JK599" s="57"/>
      <c r="JL599" s="57"/>
      <c r="JM599" s="57"/>
      <c r="JN599" s="57"/>
      <c r="JO599" s="57"/>
      <c r="JP599" s="57"/>
      <c r="JQ599" s="57"/>
      <c r="JR599" s="57"/>
      <c r="JS599" s="57"/>
      <c r="JT599" s="57"/>
      <c r="JU599" s="57"/>
      <c r="JV599" s="57"/>
      <c r="JW599" s="57"/>
      <c r="JX599" s="57"/>
      <c r="JY599" s="57"/>
      <c r="JZ599" s="57"/>
      <c r="KA599" s="57"/>
      <c r="KB599" s="57"/>
      <c r="KC599" s="57"/>
      <c r="KD599" s="57"/>
      <c r="KE599" s="57"/>
      <c r="KF599" s="57"/>
      <c r="KG599" s="57"/>
      <c r="KH599" s="57"/>
      <c r="KI599" s="57"/>
      <c r="KJ599" s="57"/>
      <c r="KK599" s="57"/>
      <c r="KL599" s="57"/>
      <c r="KM599" s="57"/>
      <c r="KN599" s="57"/>
      <c r="KO599" s="57"/>
      <c r="KP599" s="57"/>
      <c r="KQ599" s="57"/>
      <c r="KR599" s="57"/>
      <c r="KS599" s="57"/>
      <c r="KT599" s="57"/>
      <c r="KU599" s="57"/>
      <c r="KV599" s="57"/>
      <c r="KW599" s="57"/>
      <c r="KX599" s="57"/>
      <c r="KY599" s="57"/>
      <c r="KZ599" s="57"/>
      <c r="LA599" s="57"/>
      <c r="LB599" s="57"/>
      <c r="LC599" s="57"/>
      <c r="LD599" s="57"/>
      <c r="LE599" s="57"/>
      <c r="LF599" s="57"/>
      <c r="LG599" s="57"/>
      <c r="LH599" s="57"/>
      <c r="LI599" s="57"/>
      <c r="LJ599" s="57"/>
      <c r="LK599" s="57"/>
      <c r="LL599" s="57"/>
      <c r="LM599" s="57"/>
      <c r="LN599" s="57"/>
      <c r="LO599" s="57"/>
      <c r="LP599" s="57"/>
      <c r="LQ599" s="57"/>
      <c r="LR599" s="57"/>
      <c r="LS599" s="57"/>
      <c r="LT599" s="57"/>
      <c r="LU599" s="57"/>
      <c r="LV599" s="57"/>
      <c r="LW599" s="57"/>
      <c r="LX599" s="57"/>
      <c r="LY599" s="57"/>
      <c r="LZ599" s="57"/>
      <c r="MA599" s="57"/>
      <c r="MB599" s="57"/>
      <c r="MC599" s="57"/>
      <c r="MD599" s="57"/>
      <c r="ME599" s="57"/>
      <c r="MF599" s="57"/>
      <c r="MG599" s="57"/>
      <c r="MH599" s="57"/>
      <c r="MI599" s="57"/>
      <c r="MJ599" s="57"/>
      <c r="MK599" s="57"/>
      <c r="ML599" s="57"/>
      <c r="MM599" s="57"/>
      <c r="MN599" s="57"/>
      <c r="MO599" s="57"/>
      <c r="MP599" s="57"/>
      <c r="MQ599" s="57"/>
      <c r="MR599" s="57"/>
      <c r="MS599" s="57"/>
      <c r="MT599" s="57"/>
      <c r="MU599" s="57"/>
      <c r="MV599" s="57"/>
      <c r="MW599" s="57"/>
      <c r="MX599" s="57"/>
      <c r="MY599" s="57"/>
      <c r="MZ599" s="57"/>
      <c r="NA599" s="57"/>
      <c r="NB599" s="57"/>
      <c r="NC599" s="57"/>
      <c r="ND599" s="57"/>
      <c r="NE599" s="57"/>
      <c r="NF599" s="57"/>
      <c r="NG599" s="57"/>
      <c r="NH599" s="57"/>
      <c r="NI599" s="57"/>
      <c r="NJ599" s="57"/>
      <c r="NK599" s="57"/>
      <c r="NL599" s="57"/>
      <c r="NM599" s="57"/>
      <c r="NN599" s="57"/>
      <c r="NO599" s="57"/>
      <c r="NP599" s="57"/>
      <c r="NQ599" s="57"/>
      <c r="NR599" s="57"/>
      <c r="NS599" s="57"/>
      <c r="NT599" s="57"/>
      <c r="NU599" s="57"/>
      <c r="NV599" s="57"/>
      <c r="NW599" s="57"/>
      <c r="NX599" s="57"/>
      <c r="NY599" s="57"/>
      <c r="NZ599" s="57"/>
      <c r="OA599" s="57"/>
      <c r="OB599" s="57"/>
      <c r="OC599" s="57"/>
      <c r="OD599" s="57"/>
      <c r="OE599" s="57"/>
      <c r="OF599" s="57"/>
      <c r="OG599" s="57"/>
      <c r="OH599" s="57"/>
      <c r="OI599" s="57"/>
      <c r="OJ599" s="57"/>
      <c r="OK599" s="57"/>
      <c r="OL599" s="57"/>
      <c r="OM599" s="57"/>
      <c r="ON599" s="57"/>
      <c r="OO599" s="57"/>
      <c r="OP599" s="57"/>
      <c r="OQ599" s="57"/>
      <c r="OR599" s="57"/>
      <c r="OS599" s="57"/>
      <c r="OT599" s="57"/>
      <c r="OU599" s="57"/>
      <c r="OV599" s="57"/>
      <c r="OW599" s="57"/>
      <c r="OX599" s="57"/>
      <c r="OY599" s="57"/>
      <c r="OZ599" s="57"/>
      <c r="PA599" s="57"/>
      <c r="PB599" s="57"/>
      <c r="PC599" s="57"/>
      <c r="PD599" s="57"/>
      <c r="PE599" s="57"/>
      <c r="PF599" s="57"/>
      <c r="PG599" s="57"/>
      <c r="PH599" s="57"/>
      <c r="PI599" s="57"/>
      <c r="PJ599" s="57"/>
      <c r="PK599" s="57"/>
      <c r="PL599" s="57"/>
      <c r="PM599" s="57"/>
      <c r="PN599" s="57"/>
      <c r="PO599" s="57"/>
      <c r="PP599" s="57"/>
      <c r="PQ599" s="57"/>
      <c r="PR599" s="57"/>
      <c r="PS599" s="57"/>
      <c r="PT599" s="57"/>
      <c r="PU599" s="57"/>
      <c r="PV599" s="57"/>
      <c r="PW599" s="57"/>
      <c r="PX599" s="57"/>
      <c r="PY599" s="57"/>
      <c r="PZ599" s="57"/>
      <c r="QA599" s="57"/>
      <c r="QB599" s="57"/>
      <c r="QC599" s="57"/>
      <c r="QD599" s="57"/>
      <c r="QE599" s="57"/>
      <c r="QF599" s="57"/>
      <c r="QG599" s="57"/>
      <c r="QH599" s="57"/>
      <c r="QI599" s="57"/>
      <c r="QJ599" s="57"/>
      <c r="QK599" s="57"/>
      <c r="QL599" s="57"/>
      <c r="QM599" s="57"/>
      <c r="QN599" s="57"/>
      <c r="QO599" s="57"/>
      <c r="QP599" s="57"/>
      <c r="QQ599" s="57"/>
      <c r="QR599" s="57"/>
      <c r="QS599" s="57"/>
      <c r="QT599" s="57"/>
      <c r="QU599" s="57"/>
      <c r="QV599" s="57"/>
      <c r="QW599" s="57"/>
      <c r="QX599" s="57"/>
      <c r="QY599" s="57"/>
      <c r="QZ599" s="57"/>
      <c r="RA599" s="57"/>
      <c r="RB599" s="57"/>
      <c r="RC599" s="57"/>
      <c r="RD599" s="57"/>
      <c r="RE599" s="57"/>
      <c r="RF599" s="57"/>
      <c r="RG599" s="57"/>
      <c r="RH599" s="57"/>
      <c r="RI599" s="57"/>
      <c r="RJ599" s="57"/>
      <c r="RK599" s="57"/>
      <c r="RL599" s="57"/>
      <c r="RM599" s="57"/>
      <c r="RN599" s="57"/>
      <c r="RO599" s="57"/>
      <c r="RP599" s="57"/>
      <c r="RQ599" s="57"/>
      <c r="RR599" s="57"/>
      <c r="RS599" s="57"/>
      <c r="RT599" s="57"/>
      <c r="RU599" s="57"/>
      <c r="RV599" s="57"/>
      <c r="RW599" s="57"/>
      <c r="RX599" s="57"/>
      <c r="RY599" s="57"/>
      <c r="RZ599" s="57"/>
      <c r="SA599" s="57"/>
      <c r="SB599" s="57"/>
      <c r="SC599" s="57"/>
      <c r="SD599" s="57"/>
      <c r="SE599" s="57"/>
      <c r="SF599" s="57"/>
      <c r="SG599" s="57"/>
      <c r="SH599" s="57"/>
      <c r="SI599" s="57"/>
      <c r="SJ599" s="57"/>
      <c r="SK599" s="57"/>
      <c r="SL599" s="57"/>
      <c r="SM599" s="57"/>
      <c r="SN599" s="57"/>
      <c r="SO599" s="57"/>
      <c r="SP599" s="57"/>
      <c r="SQ599" s="57"/>
      <c r="SR599" s="57"/>
      <c r="SS599" s="57"/>
      <c r="ST599" s="57"/>
      <c r="SU599" s="57"/>
      <c r="SV599" s="57"/>
      <c r="SW599" s="57"/>
      <c r="SX599" s="57"/>
      <c r="SY599" s="57"/>
      <c r="SZ599" s="57"/>
      <c r="TA599" s="57"/>
      <c r="TB599" s="57"/>
      <c r="TC599" s="57"/>
      <c r="TD599" s="57"/>
      <c r="TE599" s="57"/>
      <c r="TF599" s="57"/>
      <c r="TG599" s="57"/>
      <c r="TH599" s="57"/>
      <c r="TI599" s="57"/>
      <c r="TJ599" s="57"/>
      <c r="TK599" s="57"/>
      <c r="TL599" s="57"/>
      <c r="TM599" s="57"/>
      <c r="TN599" s="57"/>
      <c r="TO599" s="57"/>
      <c r="TP599" s="57"/>
      <c r="TQ599" s="57"/>
      <c r="TR599" s="57"/>
      <c r="TS599" s="57"/>
      <c r="TT599" s="57"/>
      <c r="TU599" s="57"/>
      <c r="TV599" s="57"/>
      <c r="TW599" s="57"/>
      <c r="TX599" s="57"/>
      <c r="TY599" s="57"/>
      <c r="TZ599" s="57"/>
      <c r="UA599" s="57"/>
      <c r="UB599" s="57"/>
      <c r="UC599" s="57"/>
      <c r="UD599" s="57"/>
      <c r="UE599" s="57"/>
      <c r="UF599" s="57"/>
      <c r="UG599" s="57"/>
      <c r="UH599" s="57"/>
      <c r="UI599" s="57"/>
      <c r="UJ599" s="57"/>
      <c r="UK599" s="57"/>
      <c r="UL599" s="57"/>
      <c r="UM599" s="57"/>
      <c r="UN599" s="57"/>
      <c r="UO599" s="57"/>
      <c r="UP599" s="57"/>
      <c r="UQ599" s="57"/>
      <c r="UR599" s="57"/>
      <c r="US599" s="57"/>
      <c r="UT599" s="57"/>
      <c r="UU599" s="57"/>
      <c r="UV599" s="57"/>
      <c r="UW599" s="57"/>
      <c r="UX599" s="57"/>
      <c r="UY599" s="57"/>
      <c r="UZ599" s="57"/>
      <c r="VA599" s="57"/>
      <c r="VB599" s="57"/>
      <c r="VC599" s="57"/>
      <c r="VD599" s="57"/>
      <c r="VE599" s="57"/>
      <c r="VF599" s="57"/>
      <c r="VG599" s="57"/>
      <c r="VH599" s="57"/>
      <c r="VI599" s="57"/>
      <c r="VJ599" s="57"/>
      <c r="VK599" s="57"/>
      <c r="VL599" s="57"/>
      <c r="VM599" s="57"/>
      <c r="VN599" s="57"/>
      <c r="VO599" s="57"/>
      <c r="VP599" s="57"/>
      <c r="VQ599" s="57"/>
      <c r="VR599" s="57"/>
      <c r="VS599" s="57"/>
      <c r="VT599" s="57"/>
      <c r="VU599" s="57"/>
      <c r="VV599" s="57"/>
      <c r="VW599" s="57"/>
      <c r="VX599" s="57"/>
      <c r="VY599" s="57"/>
      <c r="VZ599" s="57"/>
      <c r="WA599" s="57"/>
      <c r="WB599" s="57"/>
      <c r="WC599" s="57"/>
      <c r="WD599" s="57"/>
      <c r="WE599" s="57"/>
      <c r="WF599" s="57"/>
      <c r="WG599" s="57"/>
      <c r="WH599" s="57"/>
      <c r="WI599" s="57"/>
      <c r="WJ599" s="57"/>
      <c r="WK599" s="57"/>
      <c r="WL599" s="57"/>
      <c r="WM599" s="57"/>
      <c r="WN599" s="57"/>
      <c r="WO599" s="57"/>
      <c r="WP599" s="57"/>
      <c r="WQ599" s="57"/>
      <c r="WR599" s="57"/>
      <c r="WS599" s="57"/>
      <c r="WT599" s="57"/>
      <c r="WU599" s="57"/>
      <c r="WV599" s="57"/>
      <c r="WW599" s="57"/>
      <c r="WX599" s="57"/>
      <c r="WY599" s="57"/>
      <c r="WZ599" s="57"/>
      <c r="XA599" s="57"/>
      <c r="XB599" s="57"/>
      <c r="XC599" s="57"/>
      <c r="XD599" s="57"/>
      <c r="XE599" s="57"/>
      <c r="XF599" s="57"/>
      <c r="XG599" s="57"/>
      <c r="XH599" s="57"/>
      <c r="XI599" s="57"/>
      <c r="XJ599" s="57"/>
      <c r="XK599" s="57"/>
      <c r="XL599" s="57"/>
      <c r="XM599" s="57"/>
      <c r="XN599" s="57"/>
      <c r="XO599" s="57"/>
      <c r="XP599" s="57"/>
      <c r="XQ599" s="57"/>
      <c r="XR599" s="57"/>
      <c r="XS599" s="57"/>
      <c r="XT599" s="57"/>
      <c r="XU599" s="57"/>
      <c r="XV599" s="57"/>
      <c r="XW599" s="57"/>
    </row>
    <row r="600">
      <c r="AI600" s="57"/>
      <c r="BR600" s="57"/>
      <c r="DA600" s="57"/>
      <c r="EJ600" s="57"/>
      <c r="EK600" s="57"/>
      <c r="EL600" s="57"/>
      <c r="EM600" s="57"/>
      <c r="EN600" s="57"/>
      <c r="EO600" s="57"/>
      <c r="EP600" s="57"/>
      <c r="EQ600" s="57"/>
      <c r="ER600" s="57"/>
      <c r="ES600" s="57"/>
      <c r="ET600" s="57"/>
      <c r="EU600" s="57"/>
      <c r="EV600" s="57"/>
      <c r="EW600" s="57"/>
      <c r="EX600" s="57"/>
      <c r="EY600" s="57"/>
      <c r="EZ600" s="57"/>
      <c r="FA600" s="57"/>
      <c r="FB600" s="57"/>
      <c r="FC600" s="57"/>
      <c r="FD600" s="57"/>
      <c r="FE600" s="57"/>
      <c r="FF600" s="57"/>
      <c r="FG600" s="57"/>
      <c r="FH600" s="57"/>
      <c r="FI600" s="57"/>
      <c r="FJ600" s="57"/>
      <c r="FK600" s="57"/>
      <c r="FL600" s="57"/>
      <c r="FM600" s="57"/>
      <c r="FN600" s="57"/>
      <c r="FO600" s="57"/>
      <c r="FP600" s="57"/>
      <c r="FQ600" s="57"/>
      <c r="FR600" s="57"/>
      <c r="FS600" s="57"/>
      <c r="FT600" s="57"/>
      <c r="FU600" s="57"/>
      <c r="FV600" s="57"/>
      <c r="FW600" s="57"/>
      <c r="FX600" s="57"/>
      <c r="FY600" s="57"/>
      <c r="FZ600" s="57"/>
      <c r="GA600" s="57"/>
      <c r="GB600" s="57"/>
      <c r="GC600" s="57"/>
      <c r="GD600" s="57"/>
      <c r="GE600" s="57"/>
      <c r="GF600" s="57"/>
      <c r="GG600" s="57"/>
      <c r="GH600" s="57"/>
      <c r="GI600" s="57"/>
      <c r="GJ600" s="57"/>
      <c r="GK600" s="57"/>
      <c r="GL600" s="57"/>
      <c r="GM600" s="57"/>
      <c r="GN600" s="57"/>
      <c r="GO600" s="57"/>
      <c r="GP600" s="57"/>
      <c r="GQ600" s="57"/>
      <c r="GR600" s="57"/>
      <c r="GS600" s="57"/>
      <c r="GT600" s="57"/>
      <c r="GU600" s="57"/>
      <c r="GV600" s="57"/>
      <c r="GW600" s="57"/>
      <c r="GX600" s="57"/>
      <c r="GY600" s="57"/>
      <c r="GZ600" s="57"/>
      <c r="HA600" s="57"/>
      <c r="HB600" s="57"/>
      <c r="HC600" s="57"/>
      <c r="HD600" s="57"/>
      <c r="HE600" s="57"/>
      <c r="HF600" s="57"/>
      <c r="HG600" s="57"/>
      <c r="HH600" s="57"/>
      <c r="HI600" s="57"/>
      <c r="HJ600" s="57"/>
      <c r="HK600" s="57"/>
      <c r="HL600" s="57"/>
      <c r="HM600" s="57"/>
      <c r="HN600" s="57"/>
      <c r="HO600" s="57"/>
      <c r="HP600" s="57"/>
      <c r="HQ600" s="57"/>
      <c r="HR600" s="57"/>
      <c r="HS600" s="57"/>
      <c r="HT600" s="57"/>
      <c r="HU600" s="57"/>
      <c r="HV600" s="57"/>
      <c r="HW600" s="57"/>
      <c r="HX600" s="57"/>
      <c r="HY600" s="57"/>
      <c r="HZ600" s="57"/>
      <c r="IA600" s="57"/>
      <c r="IB600" s="57"/>
      <c r="IC600" s="57"/>
      <c r="ID600" s="57"/>
      <c r="IE600" s="57"/>
      <c r="IF600" s="57"/>
      <c r="IG600" s="57"/>
      <c r="IH600" s="57"/>
      <c r="II600" s="57"/>
      <c r="IJ600" s="57"/>
      <c r="IK600" s="57"/>
      <c r="IL600" s="57"/>
      <c r="IM600" s="57"/>
      <c r="IN600" s="57"/>
      <c r="IO600" s="57"/>
      <c r="IP600" s="57"/>
      <c r="IQ600" s="57"/>
      <c r="IR600" s="57"/>
      <c r="IS600" s="57"/>
      <c r="IT600" s="57"/>
      <c r="IU600" s="57"/>
      <c r="IV600" s="57"/>
      <c r="IW600" s="57"/>
      <c r="IX600" s="57"/>
      <c r="IY600" s="57"/>
      <c r="IZ600" s="57"/>
      <c r="JA600" s="57"/>
      <c r="JB600" s="57"/>
      <c r="JC600" s="57"/>
      <c r="JD600" s="57"/>
      <c r="JE600" s="57"/>
      <c r="JF600" s="57"/>
      <c r="JG600" s="57"/>
      <c r="JH600" s="57"/>
      <c r="JI600" s="57"/>
      <c r="JJ600" s="57"/>
      <c r="JK600" s="57"/>
      <c r="JL600" s="57"/>
      <c r="JM600" s="57"/>
      <c r="JN600" s="57"/>
      <c r="JO600" s="57"/>
      <c r="JP600" s="57"/>
      <c r="JQ600" s="57"/>
      <c r="JR600" s="57"/>
      <c r="JS600" s="57"/>
      <c r="JT600" s="57"/>
      <c r="JU600" s="57"/>
      <c r="JV600" s="57"/>
      <c r="JW600" s="57"/>
      <c r="JX600" s="57"/>
      <c r="JY600" s="57"/>
      <c r="JZ600" s="57"/>
      <c r="KA600" s="57"/>
      <c r="KB600" s="57"/>
      <c r="KC600" s="57"/>
      <c r="KD600" s="57"/>
      <c r="KE600" s="57"/>
      <c r="KF600" s="57"/>
      <c r="KG600" s="57"/>
      <c r="KH600" s="57"/>
      <c r="KI600" s="57"/>
      <c r="KJ600" s="57"/>
      <c r="KK600" s="57"/>
      <c r="KL600" s="57"/>
      <c r="KM600" s="57"/>
      <c r="KN600" s="57"/>
      <c r="KO600" s="57"/>
      <c r="KP600" s="57"/>
      <c r="KQ600" s="57"/>
      <c r="KR600" s="57"/>
      <c r="KS600" s="57"/>
      <c r="KT600" s="57"/>
      <c r="KU600" s="57"/>
      <c r="KV600" s="57"/>
      <c r="KW600" s="57"/>
      <c r="KX600" s="57"/>
      <c r="KY600" s="57"/>
      <c r="KZ600" s="57"/>
      <c r="LA600" s="57"/>
      <c r="LB600" s="57"/>
      <c r="LC600" s="57"/>
      <c r="LD600" s="57"/>
      <c r="LE600" s="57"/>
      <c r="LF600" s="57"/>
      <c r="LG600" s="57"/>
      <c r="LH600" s="57"/>
      <c r="LI600" s="57"/>
      <c r="LJ600" s="57"/>
      <c r="LK600" s="57"/>
      <c r="LL600" s="57"/>
      <c r="LM600" s="57"/>
      <c r="LN600" s="57"/>
      <c r="LO600" s="57"/>
      <c r="LP600" s="57"/>
      <c r="LQ600" s="57"/>
      <c r="LR600" s="57"/>
      <c r="LS600" s="57"/>
      <c r="LT600" s="57"/>
      <c r="LU600" s="57"/>
      <c r="LV600" s="57"/>
      <c r="LW600" s="57"/>
      <c r="LX600" s="57"/>
      <c r="LY600" s="57"/>
      <c r="LZ600" s="57"/>
      <c r="MA600" s="57"/>
      <c r="MB600" s="57"/>
      <c r="MC600" s="57"/>
      <c r="MD600" s="57"/>
      <c r="ME600" s="57"/>
      <c r="MF600" s="57"/>
      <c r="MG600" s="57"/>
      <c r="MH600" s="57"/>
      <c r="MI600" s="57"/>
      <c r="MJ600" s="57"/>
      <c r="MK600" s="57"/>
      <c r="ML600" s="57"/>
      <c r="MM600" s="57"/>
      <c r="MN600" s="57"/>
      <c r="MO600" s="57"/>
      <c r="MP600" s="57"/>
      <c r="MQ600" s="57"/>
      <c r="MR600" s="57"/>
      <c r="MS600" s="57"/>
      <c r="MT600" s="57"/>
      <c r="MU600" s="57"/>
      <c r="MV600" s="57"/>
      <c r="MW600" s="57"/>
      <c r="MX600" s="57"/>
      <c r="MY600" s="57"/>
      <c r="MZ600" s="57"/>
      <c r="NA600" s="57"/>
      <c r="NB600" s="57"/>
      <c r="NC600" s="57"/>
      <c r="ND600" s="57"/>
      <c r="NE600" s="57"/>
      <c r="NF600" s="57"/>
      <c r="NG600" s="57"/>
      <c r="NH600" s="57"/>
      <c r="NI600" s="57"/>
      <c r="NJ600" s="57"/>
      <c r="NK600" s="57"/>
      <c r="NL600" s="57"/>
      <c r="NM600" s="57"/>
      <c r="NN600" s="57"/>
      <c r="NO600" s="57"/>
      <c r="NP600" s="57"/>
      <c r="NQ600" s="57"/>
      <c r="NR600" s="57"/>
      <c r="NS600" s="57"/>
      <c r="NT600" s="57"/>
      <c r="NU600" s="57"/>
      <c r="NV600" s="57"/>
      <c r="NW600" s="57"/>
      <c r="NX600" s="57"/>
      <c r="NY600" s="57"/>
      <c r="NZ600" s="57"/>
      <c r="OA600" s="57"/>
      <c r="OB600" s="57"/>
      <c r="OC600" s="57"/>
      <c r="OD600" s="57"/>
      <c r="OE600" s="57"/>
      <c r="OF600" s="57"/>
      <c r="OG600" s="57"/>
      <c r="OH600" s="57"/>
      <c r="OI600" s="57"/>
      <c r="OJ600" s="57"/>
      <c r="OK600" s="57"/>
      <c r="OL600" s="57"/>
      <c r="OM600" s="57"/>
      <c r="ON600" s="57"/>
      <c r="OO600" s="57"/>
      <c r="OP600" s="57"/>
      <c r="OQ600" s="57"/>
      <c r="OR600" s="57"/>
      <c r="OS600" s="57"/>
      <c r="OT600" s="57"/>
      <c r="OU600" s="57"/>
      <c r="OV600" s="57"/>
      <c r="OW600" s="57"/>
      <c r="OX600" s="57"/>
      <c r="OY600" s="57"/>
      <c r="OZ600" s="57"/>
      <c r="PA600" s="57"/>
      <c r="PB600" s="57"/>
      <c r="PC600" s="57"/>
      <c r="PD600" s="57"/>
      <c r="PE600" s="57"/>
      <c r="PF600" s="57"/>
      <c r="PG600" s="57"/>
      <c r="PH600" s="57"/>
      <c r="PI600" s="57"/>
      <c r="PJ600" s="57"/>
      <c r="PK600" s="57"/>
      <c r="PL600" s="57"/>
      <c r="PM600" s="57"/>
      <c r="PN600" s="57"/>
      <c r="PO600" s="57"/>
      <c r="PP600" s="57"/>
      <c r="PQ600" s="57"/>
      <c r="PR600" s="57"/>
      <c r="PS600" s="57"/>
      <c r="PT600" s="57"/>
      <c r="PU600" s="57"/>
      <c r="PV600" s="57"/>
      <c r="PW600" s="57"/>
      <c r="PX600" s="57"/>
      <c r="PY600" s="57"/>
      <c r="PZ600" s="57"/>
      <c r="QA600" s="57"/>
      <c r="QB600" s="57"/>
      <c r="QC600" s="57"/>
      <c r="QD600" s="57"/>
      <c r="QE600" s="57"/>
      <c r="QF600" s="57"/>
      <c r="QG600" s="57"/>
      <c r="QH600" s="57"/>
      <c r="QI600" s="57"/>
      <c r="QJ600" s="57"/>
      <c r="QK600" s="57"/>
      <c r="QL600" s="57"/>
      <c r="QM600" s="57"/>
      <c r="QN600" s="57"/>
      <c r="QO600" s="57"/>
      <c r="QP600" s="57"/>
      <c r="QQ600" s="57"/>
      <c r="QR600" s="57"/>
      <c r="QS600" s="57"/>
      <c r="QT600" s="57"/>
      <c r="QU600" s="57"/>
      <c r="QV600" s="57"/>
      <c r="QW600" s="57"/>
      <c r="QX600" s="57"/>
      <c r="QY600" s="57"/>
      <c r="QZ600" s="57"/>
      <c r="RA600" s="57"/>
      <c r="RB600" s="57"/>
      <c r="RC600" s="57"/>
      <c r="RD600" s="57"/>
      <c r="RE600" s="57"/>
      <c r="RF600" s="57"/>
      <c r="RG600" s="57"/>
      <c r="RH600" s="57"/>
      <c r="RI600" s="57"/>
      <c r="RJ600" s="57"/>
      <c r="RK600" s="57"/>
      <c r="RL600" s="57"/>
      <c r="RM600" s="57"/>
      <c r="RN600" s="57"/>
      <c r="RO600" s="57"/>
      <c r="RP600" s="57"/>
      <c r="RQ600" s="57"/>
      <c r="RR600" s="57"/>
      <c r="RS600" s="57"/>
      <c r="RT600" s="57"/>
      <c r="RU600" s="57"/>
      <c r="RV600" s="57"/>
      <c r="RW600" s="57"/>
      <c r="RX600" s="57"/>
      <c r="RY600" s="57"/>
      <c r="RZ600" s="57"/>
      <c r="SA600" s="57"/>
      <c r="SB600" s="57"/>
      <c r="SC600" s="57"/>
      <c r="SD600" s="57"/>
      <c r="SE600" s="57"/>
      <c r="SF600" s="57"/>
      <c r="SG600" s="57"/>
      <c r="SH600" s="57"/>
      <c r="SI600" s="57"/>
      <c r="SJ600" s="57"/>
      <c r="SK600" s="57"/>
      <c r="SL600" s="57"/>
      <c r="SM600" s="57"/>
      <c r="SN600" s="57"/>
      <c r="SO600" s="57"/>
      <c r="SP600" s="57"/>
      <c r="SQ600" s="57"/>
      <c r="SR600" s="57"/>
      <c r="SS600" s="57"/>
      <c r="ST600" s="57"/>
      <c r="SU600" s="57"/>
      <c r="SV600" s="57"/>
      <c r="SW600" s="57"/>
      <c r="SX600" s="57"/>
      <c r="SY600" s="57"/>
      <c r="SZ600" s="57"/>
      <c r="TA600" s="57"/>
      <c r="TB600" s="57"/>
      <c r="TC600" s="57"/>
      <c r="TD600" s="57"/>
      <c r="TE600" s="57"/>
      <c r="TF600" s="57"/>
      <c r="TG600" s="57"/>
      <c r="TH600" s="57"/>
      <c r="TI600" s="57"/>
      <c r="TJ600" s="57"/>
      <c r="TK600" s="57"/>
      <c r="TL600" s="57"/>
      <c r="TM600" s="57"/>
      <c r="TN600" s="57"/>
      <c r="TO600" s="57"/>
      <c r="TP600" s="57"/>
      <c r="TQ600" s="57"/>
      <c r="TR600" s="57"/>
      <c r="TS600" s="57"/>
      <c r="TT600" s="57"/>
      <c r="TU600" s="57"/>
      <c r="TV600" s="57"/>
      <c r="TW600" s="57"/>
      <c r="TX600" s="57"/>
      <c r="TY600" s="57"/>
      <c r="TZ600" s="57"/>
      <c r="UA600" s="57"/>
      <c r="UB600" s="57"/>
      <c r="UC600" s="57"/>
      <c r="UD600" s="57"/>
      <c r="UE600" s="57"/>
      <c r="UF600" s="57"/>
      <c r="UG600" s="57"/>
      <c r="UH600" s="57"/>
      <c r="UI600" s="57"/>
      <c r="UJ600" s="57"/>
      <c r="UK600" s="57"/>
      <c r="UL600" s="57"/>
      <c r="UM600" s="57"/>
      <c r="UN600" s="57"/>
      <c r="UO600" s="57"/>
      <c r="UP600" s="57"/>
      <c r="UQ600" s="57"/>
      <c r="UR600" s="57"/>
      <c r="US600" s="57"/>
      <c r="UT600" s="57"/>
      <c r="UU600" s="57"/>
      <c r="UV600" s="57"/>
      <c r="UW600" s="57"/>
      <c r="UX600" s="57"/>
      <c r="UY600" s="57"/>
      <c r="UZ600" s="57"/>
      <c r="VA600" s="57"/>
      <c r="VB600" s="57"/>
      <c r="VC600" s="57"/>
      <c r="VD600" s="57"/>
      <c r="VE600" s="57"/>
      <c r="VF600" s="57"/>
      <c r="VG600" s="57"/>
      <c r="VH600" s="57"/>
      <c r="VI600" s="57"/>
      <c r="VJ600" s="57"/>
      <c r="VK600" s="57"/>
      <c r="VL600" s="57"/>
      <c r="VM600" s="57"/>
      <c r="VN600" s="57"/>
      <c r="VO600" s="57"/>
      <c r="VP600" s="57"/>
      <c r="VQ600" s="57"/>
      <c r="VR600" s="57"/>
      <c r="VS600" s="57"/>
      <c r="VT600" s="57"/>
      <c r="VU600" s="57"/>
      <c r="VV600" s="57"/>
      <c r="VW600" s="57"/>
      <c r="VX600" s="57"/>
      <c r="VY600" s="57"/>
      <c r="VZ600" s="57"/>
      <c r="WA600" s="57"/>
      <c r="WB600" s="57"/>
      <c r="WC600" s="57"/>
      <c r="WD600" s="57"/>
      <c r="WE600" s="57"/>
      <c r="WF600" s="57"/>
      <c r="WG600" s="57"/>
      <c r="WH600" s="57"/>
      <c r="WI600" s="57"/>
      <c r="WJ600" s="57"/>
      <c r="WK600" s="57"/>
      <c r="WL600" s="57"/>
      <c r="WM600" s="57"/>
      <c r="WN600" s="57"/>
      <c r="WO600" s="57"/>
      <c r="WP600" s="57"/>
      <c r="WQ600" s="57"/>
      <c r="WR600" s="57"/>
      <c r="WS600" s="57"/>
      <c r="WT600" s="57"/>
      <c r="WU600" s="57"/>
      <c r="WV600" s="57"/>
      <c r="WW600" s="57"/>
      <c r="WX600" s="57"/>
      <c r="WY600" s="57"/>
      <c r="WZ600" s="57"/>
      <c r="XA600" s="57"/>
      <c r="XB600" s="57"/>
      <c r="XC600" s="57"/>
      <c r="XD600" s="57"/>
      <c r="XE600" s="57"/>
      <c r="XF600" s="57"/>
      <c r="XG600" s="57"/>
      <c r="XH600" s="57"/>
      <c r="XI600" s="57"/>
      <c r="XJ600" s="57"/>
      <c r="XK600" s="57"/>
      <c r="XL600" s="57"/>
      <c r="XM600" s="57"/>
      <c r="XN600" s="57"/>
      <c r="XO600" s="57"/>
      <c r="XP600" s="57"/>
      <c r="XQ600" s="57"/>
      <c r="XR600" s="57"/>
      <c r="XS600" s="57"/>
      <c r="XT600" s="57"/>
      <c r="XU600" s="57"/>
      <c r="XV600" s="57"/>
      <c r="XW600" s="57"/>
    </row>
    <row r="601">
      <c r="AI601" s="57"/>
      <c r="BR601" s="57"/>
      <c r="DA601" s="57"/>
      <c r="EJ601" s="57"/>
      <c r="EK601" s="57"/>
      <c r="EL601" s="57"/>
      <c r="EM601" s="57"/>
      <c r="EN601" s="57"/>
      <c r="EO601" s="57"/>
      <c r="EP601" s="57"/>
      <c r="EQ601" s="57"/>
      <c r="ER601" s="57"/>
      <c r="ES601" s="57"/>
      <c r="ET601" s="57"/>
      <c r="EU601" s="57"/>
      <c r="EV601" s="57"/>
      <c r="EW601" s="57"/>
      <c r="EX601" s="57"/>
      <c r="EY601" s="57"/>
      <c r="EZ601" s="57"/>
      <c r="FA601" s="57"/>
      <c r="FB601" s="57"/>
      <c r="FC601" s="57"/>
      <c r="FD601" s="57"/>
      <c r="FE601" s="57"/>
      <c r="FF601" s="57"/>
      <c r="FG601" s="57"/>
      <c r="FH601" s="57"/>
      <c r="FI601" s="57"/>
      <c r="FJ601" s="57"/>
      <c r="FK601" s="57"/>
      <c r="FL601" s="57"/>
      <c r="FM601" s="57"/>
      <c r="FN601" s="57"/>
      <c r="FO601" s="57"/>
      <c r="FP601" s="57"/>
      <c r="FQ601" s="57"/>
      <c r="FR601" s="57"/>
      <c r="FS601" s="57"/>
      <c r="FT601" s="57"/>
      <c r="FU601" s="57"/>
      <c r="FV601" s="57"/>
      <c r="FW601" s="57"/>
      <c r="FX601" s="57"/>
      <c r="FY601" s="57"/>
      <c r="FZ601" s="57"/>
      <c r="GA601" s="57"/>
      <c r="GB601" s="57"/>
      <c r="GC601" s="57"/>
      <c r="GD601" s="57"/>
      <c r="GE601" s="57"/>
      <c r="GF601" s="57"/>
      <c r="GG601" s="57"/>
      <c r="GH601" s="57"/>
      <c r="GI601" s="57"/>
      <c r="GJ601" s="57"/>
      <c r="GK601" s="57"/>
      <c r="GL601" s="57"/>
      <c r="GM601" s="57"/>
      <c r="GN601" s="57"/>
      <c r="GO601" s="57"/>
      <c r="GP601" s="57"/>
      <c r="GQ601" s="57"/>
      <c r="GR601" s="57"/>
      <c r="GS601" s="57"/>
      <c r="GT601" s="57"/>
      <c r="GU601" s="57"/>
      <c r="GV601" s="57"/>
      <c r="GW601" s="57"/>
      <c r="GX601" s="57"/>
      <c r="GY601" s="57"/>
      <c r="GZ601" s="57"/>
      <c r="HA601" s="57"/>
      <c r="HB601" s="57"/>
      <c r="HC601" s="57"/>
      <c r="HD601" s="57"/>
      <c r="HE601" s="57"/>
      <c r="HF601" s="57"/>
      <c r="HG601" s="57"/>
      <c r="HH601" s="57"/>
      <c r="HI601" s="57"/>
      <c r="HJ601" s="57"/>
      <c r="HK601" s="57"/>
      <c r="HL601" s="57"/>
      <c r="HM601" s="57"/>
      <c r="HN601" s="57"/>
      <c r="HO601" s="57"/>
      <c r="HP601" s="57"/>
      <c r="HQ601" s="57"/>
      <c r="HR601" s="57"/>
      <c r="HS601" s="57"/>
      <c r="HT601" s="57"/>
      <c r="HU601" s="57"/>
      <c r="HV601" s="57"/>
      <c r="HW601" s="57"/>
      <c r="HX601" s="57"/>
      <c r="HY601" s="57"/>
      <c r="HZ601" s="57"/>
      <c r="IA601" s="57"/>
      <c r="IB601" s="57"/>
      <c r="IC601" s="57"/>
      <c r="ID601" s="57"/>
      <c r="IE601" s="57"/>
      <c r="IF601" s="57"/>
      <c r="IG601" s="57"/>
      <c r="IH601" s="57"/>
      <c r="II601" s="57"/>
      <c r="IJ601" s="57"/>
      <c r="IK601" s="57"/>
      <c r="IL601" s="57"/>
      <c r="IM601" s="57"/>
      <c r="IN601" s="57"/>
      <c r="IO601" s="57"/>
      <c r="IP601" s="57"/>
      <c r="IQ601" s="57"/>
      <c r="IR601" s="57"/>
      <c r="IS601" s="57"/>
      <c r="IT601" s="57"/>
      <c r="IU601" s="57"/>
      <c r="IV601" s="57"/>
      <c r="IW601" s="57"/>
      <c r="IX601" s="57"/>
      <c r="IY601" s="57"/>
      <c r="IZ601" s="57"/>
      <c r="JA601" s="57"/>
      <c r="JB601" s="57"/>
      <c r="JC601" s="57"/>
      <c r="JD601" s="57"/>
      <c r="JE601" s="57"/>
      <c r="JF601" s="57"/>
      <c r="JG601" s="57"/>
      <c r="JH601" s="57"/>
      <c r="JI601" s="57"/>
      <c r="JJ601" s="57"/>
      <c r="JK601" s="57"/>
      <c r="JL601" s="57"/>
      <c r="JM601" s="57"/>
      <c r="JN601" s="57"/>
      <c r="JO601" s="57"/>
      <c r="JP601" s="57"/>
      <c r="JQ601" s="57"/>
      <c r="JR601" s="57"/>
      <c r="JS601" s="57"/>
      <c r="JT601" s="57"/>
      <c r="JU601" s="57"/>
      <c r="JV601" s="57"/>
      <c r="JW601" s="57"/>
      <c r="JX601" s="57"/>
      <c r="JY601" s="57"/>
      <c r="JZ601" s="57"/>
      <c r="KA601" s="57"/>
      <c r="KB601" s="57"/>
      <c r="KC601" s="57"/>
      <c r="KD601" s="57"/>
      <c r="KE601" s="57"/>
      <c r="KF601" s="57"/>
      <c r="KG601" s="57"/>
      <c r="KH601" s="57"/>
      <c r="KI601" s="57"/>
      <c r="KJ601" s="57"/>
      <c r="KK601" s="57"/>
      <c r="KL601" s="57"/>
      <c r="KM601" s="57"/>
      <c r="KN601" s="57"/>
      <c r="KO601" s="57"/>
      <c r="KP601" s="57"/>
      <c r="KQ601" s="57"/>
      <c r="KR601" s="57"/>
      <c r="KS601" s="57"/>
      <c r="KT601" s="57"/>
      <c r="KU601" s="57"/>
      <c r="KV601" s="57"/>
      <c r="KW601" s="57"/>
      <c r="KX601" s="57"/>
      <c r="KY601" s="57"/>
      <c r="KZ601" s="57"/>
      <c r="LA601" s="57"/>
      <c r="LB601" s="57"/>
      <c r="LC601" s="57"/>
      <c r="LD601" s="57"/>
      <c r="LE601" s="57"/>
      <c r="LF601" s="57"/>
      <c r="LG601" s="57"/>
      <c r="LH601" s="57"/>
      <c r="LI601" s="57"/>
      <c r="LJ601" s="57"/>
      <c r="LK601" s="57"/>
      <c r="LL601" s="57"/>
      <c r="LM601" s="57"/>
      <c r="LN601" s="57"/>
      <c r="LO601" s="57"/>
      <c r="LP601" s="57"/>
      <c r="LQ601" s="57"/>
      <c r="LR601" s="57"/>
      <c r="LS601" s="57"/>
      <c r="LT601" s="57"/>
      <c r="LU601" s="57"/>
      <c r="LV601" s="57"/>
      <c r="LW601" s="57"/>
      <c r="LX601" s="57"/>
      <c r="LY601" s="57"/>
      <c r="LZ601" s="57"/>
      <c r="MA601" s="57"/>
      <c r="MB601" s="57"/>
      <c r="MC601" s="57"/>
      <c r="MD601" s="57"/>
      <c r="ME601" s="57"/>
      <c r="MF601" s="57"/>
      <c r="MG601" s="57"/>
      <c r="MH601" s="57"/>
      <c r="MI601" s="57"/>
      <c r="MJ601" s="57"/>
      <c r="MK601" s="57"/>
      <c r="ML601" s="57"/>
      <c r="MM601" s="57"/>
      <c r="MN601" s="57"/>
      <c r="MO601" s="57"/>
      <c r="MP601" s="57"/>
      <c r="MQ601" s="57"/>
      <c r="MR601" s="57"/>
      <c r="MS601" s="57"/>
      <c r="MT601" s="57"/>
      <c r="MU601" s="57"/>
      <c r="MV601" s="57"/>
      <c r="MW601" s="57"/>
      <c r="MX601" s="57"/>
      <c r="MY601" s="57"/>
      <c r="MZ601" s="57"/>
      <c r="NA601" s="57"/>
      <c r="NB601" s="57"/>
      <c r="NC601" s="57"/>
      <c r="ND601" s="57"/>
      <c r="NE601" s="57"/>
      <c r="NF601" s="57"/>
      <c r="NG601" s="57"/>
      <c r="NH601" s="57"/>
      <c r="NI601" s="57"/>
      <c r="NJ601" s="57"/>
      <c r="NK601" s="57"/>
      <c r="NL601" s="57"/>
      <c r="NM601" s="57"/>
      <c r="NN601" s="57"/>
      <c r="NO601" s="57"/>
      <c r="NP601" s="57"/>
      <c r="NQ601" s="57"/>
      <c r="NR601" s="57"/>
      <c r="NS601" s="57"/>
      <c r="NT601" s="57"/>
      <c r="NU601" s="57"/>
      <c r="NV601" s="57"/>
      <c r="NW601" s="57"/>
      <c r="NX601" s="57"/>
      <c r="NY601" s="57"/>
      <c r="NZ601" s="57"/>
      <c r="OA601" s="57"/>
      <c r="OB601" s="57"/>
      <c r="OC601" s="57"/>
      <c r="OD601" s="57"/>
      <c r="OE601" s="57"/>
      <c r="OF601" s="57"/>
      <c r="OG601" s="57"/>
      <c r="OH601" s="57"/>
      <c r="OI601" s="57"/>
      <c r="OJ601" s="57"/>
      <c r="OK601" s="57"/>
      <c r="OL601" s="57"/>
      <c r="OM601" s="57"/>
      <c r="ON601" s="57"/>
      <c r="OO601" s="57"/>
      <c r="OP601" s="57"/>
      <c r="OQ601" s="57"/>
      <c r="OR601" s="57"/>
      <c r="OS601" s="57"/>
      <c r="OT601" s="57"/>
      <c r="OU601" s="57"/>
      <c r="OV601" s="57"/>
      <c r="OW601" s="57"/>
      <c r="OX601" s="57"/>
      <c r="OY601" s="57"/>
      <c r="OZ601" s="57"/>
      <c r="PA601" s="57"/>
      <c r="PB601" s="57"/>
      <c r="PC601" s="57"/>
      <c r="PD601" s="57"/>
      <c r="PE601" s="57"/>
      <c r="PF601" s="57"/>
      <c r="PG601" s="57"/>
      <c r="PH601" s="57"/>
      <c r="PI601" s="57"/>
      <c r="PJ601" s="57"/>
      <c r="PK601" s="57"/>
      <c r="PL601" s="57"/>
      <c r="PM601" s="57"/>
      <c r="PN601" s="57"/>
      <c r="PO601" s="57"/>
      <c r="PP601" s="57"/>
      <c r="PQ601" s="57"/>
      <c r="PR601" s="57"/>
      <c r="PS601" s="57"/>
      <c r="PT601" s="57"/>
      <c r="PU601" s="57"/>
      <c r="PV601" s="57"/>
      <c r="PW601" s="57"/>
      <c r="PX601" s="57"/>
      <c r="PY601" s="57"/>
      <c r="PZ601" s="57"/>
      <c r="QA601" s="57"/>
      <c r="QB601" s="57"/>
      <c r="QC601" s="57"/>
      <c r="QD601" s="57"/>
      <c r="QE601" s="57"/>
      <c r="QF601" s="57"/>
      <c r="QG601" s="57"/>
      <c r="QH601" s="57"/>
      <c r="QI601" s="57"/>
      <c r="QJ601" s="57"/>
      <c r="QK601" s="57"/>
      <c r="QL601" s="57"/>
      <c r="QM601" s="57"/>
      <c r="QN601" s="57"/>
      <c r="QO601" s="57"/>
      <c r="QP601" s="57"/>
      <c r="QQ601" s="57"/>
      <c r="QR601" s="57"/>
      <c r="QS601" s="57"/>
      <c r="QT601" s="57"/>
      <c r="QU601" s="57"/>
      <c r="QV601" s="57"/>
      <c r="QW601" s="57"/>
      <c r="QX601" s="57"/>
      <c r="QY601" s="57"/>
      <c r="QZ601" s="57"/>
      <c r="RA601" s="57"/>
      <c r="RB601" s="57"/>
      <c r="RC601" s="57"/>
      <c r="RD601" s="57"/>
      <c r="RE601" s="57"/>
      <c r="RF601" s="57"/>
      <c r="RG601" s="57"/>
      <c r="RH601" s="57"/>
      <c r="RI601" s="57"/>
      <c r="RJ601" s="57"/>
      <c r="RK601" s="57"/>
      <c r="RL601" s="57"/>
      <c r="RM601" s="57"/>
      <c r="RN601" s="57"/>
      <c r="RO601" s="57"/>
      <c r="RP601" s="57"/>
      <c r="RQ601" s="57"/>
      <c r="RR601" s="57"/>
      <c r="RS601" s="57"/>
      <c r="RT601" s="57"/>
      <c r="RU601" s="57"/>
      <c r="RV601" s="57"/>
      <c r="RW601" s="57"/>
      <c r="RX601" s="57"/>
      <c r="RY601" s="57"/>
      <c r="RZ601" s="57"/>
      <c r="SA601" s="57"/>
      <c r="SB601" s="57"/>
      <c r="SC601" s="57"/>
      <c r="SD601" s="57"/>
      <c r="SE601" s="57"/>
      <c r="SF601" s="57"/>
      <c r="SG601" s="57"/>
      <c r="SH601" s="57"/>
      <c r="SI601" s="57"/>
      <c r="SJ601" s="57"/>
      <c r="SK601" s="57"/>
      <c r="SL601" s="57"/>
      <c r="SM601" s="57"/>
      <c r="SN601" s="57"/>
      <c r="SO601" s="57"/>
      <c r="SP601" s="57"/>
      <c r="SQ601" s="57"/>
      <c r="SR601" s="57"/>
      <c r="SS601" s="57"/>
      <c r="ST601" s="57"/>
      <c r="SU601" s="57"/>
      <c r="SV601" s="57"/>
      <c r="SW601" s="57"/>
      <c r="SX601" s="57"/>
      <c r="SY601" s="57"/>
      <c r="SZ601" s="57"/>
      <c r="TA601" s="57"/>
      <c r="TB601" s="57"/>
      <c r="TC601" s="57"/>
      <c r="TD601" s="57"/>
      <c r="TE601" s="57"/>
      <c r="TF601" s="57"/>
      <c r="TG601" s="57"/>
      <c r="TH601" s="57"/>
      <c r="TI601" s="57"/>
      <c r="TJ601" s="57"/>
      <c r="TK601" s="57"/>
      <c r="TL601" s="57"/>
      <c r="TM601" s="57"/>
      <c r="TN601" s="57"/>
      <c r="TO601" s="57"/>
      <c r="TP601" s="57"/>
      <c r="TQ601" s="57"/>
      <c r="TR601" s="57"/>
      <c r="TS601" s="57"/>
      <c r="TT601" s="57"/>
      <c r="TU601" s="57"/>
      <c r="TV601" s="57"/>
      <c r="TW601" s="57"/>
      <c r="TX601" s="57"/>
      <c r="TY601" s="57"/>
      <c r="TZ601" s="57"/>
      <c r="UA601" s="57"/>
      <c r="UB601" s="57"/>
      <c r="UC601" s="57"/>
      <c r="UD601" s="57"/>
      <c r="UE601" s="57"/>
      <c r="UF601" s="57"/>
      <c r="UG601" s="57"/>
      <c r="UH601" s="57"/>
      <c r="UI601" s="57"/>
      <c r="UJ601" s="57"/>
      <c r="UK601" s="57"/>
      <c r="UL601" s="57"/>
      <c r="UM601" s="57"/>
      <c r="UN601" s="57"/>
      <c r="UO601" s="57"/>
      <c r="UP601" s="57"/>
      <c r="UQ601" s="57"/>
      <c r="UR601" s="57"/>
      <c r="US601" s="57"/>
      <c r="UT601" s="57"/>
      <c r="UU601" s="57"/>
      <c r="UV601" s="57"/>
      <c r="UW601" s="57"/>
      <c r="UX601" s="57"/>
      <c r="UY601" s="57"/>
      <c r="UZ601" s="57"/>
      <c r="VA601" s="57"/>
      <c r="VB601" s="57"/>
      <c r="VC601" s="57"/>
      <c r="VD601" s="57"/>
      <c r="VE601" s="57"/>
      <c r="VF601" s="57"/>
      <c r="VG601" s="57"/>
      <c r="VH601" s="57"/>
      <c r="VI601" s="57"/>
      <c r="VJ601" s="57"/>
      <c r="VK601" s="57"/>
      <c r="VL601" s="57"/>
      <c r="VM601" s="57"/>
      <c r="VN601" s="57"/>
      <c r="VO601" s="57"/>
      <c r="VP601" s="57"/>
      <c r="VQ601" s="57"/>
      <c r="VR601" s="57"/>
      <c r="VS601" s="57"/>
      <c r="VT601" s="57"/>
      <c r="VU601" s="57"/>
      <c r="VV601" s="57"/>
      <c r="VW601" s="57"/>
      <c r="VX601" s="57"/>
      <c r="VY601" s="57"/>
      <c r="VZ601" s="57"/>
      <c r="WA601" s="57"/>
      <c r="WB601" s="57"/>
      <c r="WC601" s="57"/>
      <c r="WD601" s="57"/>
      <c r="WE601" s="57"/>
      <c r="WF601" s="57"/>
      <c r="WG601" s="57"/>
      <c r="WH601" s="57"/>
      <c r="WI601" s="57"/>
      <c r="WJ601" s="57"/>
      <c r="WK601" s="57"/>
      <c r="WL601" s="57"/>
      <c r="WM601" s="57"/>
      <c r="WN601" s="57"/>
      <c r="WO601" s="57"/>
      <c r="WP601" s="57"/>
      <c r="WQ601" s="57"/>
      <c r="WR601" s="57"/>
      <c r="WS601" s="57"/>
      <c r="WT601" s="57"/>
      <c r="WU601" s="57"/>
      <c r="WV601" s="57"/>
      <c r="WW601" s="57"/>
      <c r="WX601" s="57"/>
      <c r="WY601" s="57"/>
      <c r="WZ601" s="57"/>
      <c r="XA601" s="57"/>
      <c r="XB601" s="57"/>
      <c r="XC601" s="57"/>
      <c r="XD601" s="57"/>
      <c r="XE601" s="57"/>
      <c r="XF601" s="57"/>
      <c r="XG601" s="57"/>
      <c r="XH601" s="57"/>
      <c r="XI601" s="57"/>
      <c r="XJ601" s="57"/>
      <c r="XK601" s="57"/>
      <c r="XL601" s="57"/>
      <c r="XM601" s="57"/>
      <c r="XN601" s="57"/>
      <c r="XO601" s="57"/>
      <c r="XP601" s="57"/>
      <c r="XQ601" s="57"/>
      <c r="XR601" s="57"/>
      <c r="XS601" s="57"/>
      <c r="XT601" s="57"/>
      <c r="XU601" s="57"/>
      <c r="XV601" s="57"/>
      <c r="XW601" s="57"/>
    </row>
    <row r="602">
      <c r="AI602" s="57"/>
      <c r="BR602" s="57"/>
      <c r="DA602" s="57"/>
      <c r="EJ602" s="57"/>
      <c r="EK602" s="57"/>
      <c r="EL602" s="57"/>
      <c r="EM602" s="57"/>
      <c r="EN602" s="57"/>
      <c r="EO602" s="57"/>
      <c r="EP602" s="57"/>
      <c r="EQ602" s="57"/>
      <c r="ER602" s="57"/>
      <c r="ES602" s="57"/>
      <c r="ET602" s="57"/>
      <c r="EU602" s="57"/>
      <c r="EV602" s="57"/>
      <c r="EW602" s="57"/>
      <c r="EX602" s="57"/>
      <c r="EY602" s="57"/>
      <c r="EZ602" s="57"/>
      <c r="FA602" s="57"/>
      <c r="FB602" s="57"/>
      <c r="FC602" s="57"/>
      <c r="FD602" s="57"/>
      <c r="FE602" s="57"/>
      <c r="FF602" s="57"/>
      <c r="FG602" s="57"/>
      <c r="FH602" s="57"/>
      <c r="FI602" s="57"/>
      <c r="FJ602" s="57"/>
      <c r="FK602" s="57"/>
      <c r="FL602" s="57"/>
      <c r="FM602" s="57"/>
      <c r="FN602" s="57"/>
      <c r="FO602" s="57"/>
      <c r="FP602" s="57"/>
      <c r="FQ602" s="57"/>
      <c r="FR602" s="57"/>
      <c r="FS602" s="57"/>
      <c r="FT602" s="57"/>
      <c r="FU602" s="57"/>
      <c r="FV602" s="57"/>
      <c r="FW602" s="57"/>
      <c r="FX602" s="57"/>
      <c r="FY602" s="57"/>
      <c r="FZ602" s="57"/>
      <c r="GA602" s="57"/>
      <c r="GB602" s="57"/>
      <c r="GC602" s="57"/>
      <c r="GD602" s="57"/>
      <c r="GE602" s="57"/>
      <c r="GF602" s="57"/>
      <c r="GG602" s="57"/>
      <c r="GH602" s="57"/>
      <c r="GI602" s="57"/>
      <c r="GJ602" s="57"/>
      <c r="GK602" s="57"/>
      <c r="GL602" s="57"/>
      <c r="GM602" s="57"/>
      <c r="GN602" s="57"/>
      <c r="GO602" s="57"/>
      <c r="GP602" s="57"/>
      <c r="GQ602" s="57"/>
      <c r="GR602" s="57"/>
      <c r="GS602" s="57"/>
      <c r="GT602" s="57"/>
      <c r="GU602" s="57"/>
      <c r="GV602" s="57"/>
      <c r="GW602" s="57"/>
      <c r="GX602" s="57"/>
      <c r="GY602" s="57"/>
      <c r="GZ602" s="57"/>
      <c r="HA602" s="57"/>
      <c r="HB602" s="57"/>
      <c r="HC602" s="57"/>
      <c r="HD602" s="57"/>
      <c r="HE602" s="57"/>
      <c r="HF602" s="57"/>
      <c r="HG602" s="57"/>
      <c r="HH602" s="57"/>
      <c r="HI602" s="57"/>
      <c r="HJ602" s="57"/>
      <c r="HK602" s="57"/>
      <c r="HL602" s="57"/>
      <c r="HM602" s="57"/>
      <c r="HN602" s="57"/>
      <c r="HO602" s="57"/>
      <c r="HP602" s="57"/>
      <c r="HQ602" s="57"/>
      <c r="HR602" s="57"/>
      <c r="HS602" s="57"/>
      <c r="HT602" s="57"/>
      <c r="HU602" s="57"/>
      <c r="HV602" s="57"/>
      <c r="HW602" s="57"/>
      <c r="HX602" s="57"/>
      <c r="HY602" s="57"/>
      <c r="HZ602" s="57"/>
      <c r="IA602" s="57"/>
      <c r="IB602" s="57"/>
      <c r="IC602" s="57"/>
      <c r="ID602" s="57"/>
      <c r="IE602" s="57"/>
      <c r="IF602" s="57"/>
      <c r="IG602" s="57"/>
      <c r="IH602" s="57"/>
      <c r="II602" s="57"/>
      <c r="IJ602" s="57"/>
      <c r="IK602" s="57"/>
      <c r="IL602" s="57"/>
      <c r="IM602" s="57"/>
      <c r="IN602" s="57"/>
      <c r="IO602" s="57"/>
      <c r="IP602" s="57"/>
      <c r="IQ602" s="57"/>
      <c r="IR602" s="57"/>
      <c r="IS602" s="57"/>
      <c r="IT602" s="57"/>
      <c r="IU602" s="57"/>
      <c r="IV602" s="57"/>
      <c r="IW602" s="57"/>
      <c r="IX602" s="57"/>
      <c r="IY602" s="57"/>
      <c r="IZ602" s="57"/>
      <c r="JA602" s="57"/>
      <c r="JB602" s="57"/>
      <c r="JC602" s="57"/>
      <c r="JD602" s="57"/>
      <c r="JE602" s="57"/>
      <c r="JF602" s="57"/>
      <c r="JG602" s="57"/>
      <c r="JH602" s="57"/>
      <c r="JI602" s="57"/>
      <c r="JJ602" s="57"/>
      <c r="JK602" s="57"/>
      <c r="JL602" s="57"/>
      <c r="JM602" s="57"/>
      <c r="JN602" s="57"/>
      <c r="JO602" s="57"/>
      <c r="JP602" s="57"/>
      <c r="JQ602" s="57"/>
      <c r="JR602" s="57"/>
      <c r="JS602" s="57"/>
      <c r="JT602" s="57"/>
      <c r="JU602" s="57"/>
      <c r="JV602" s="57"/>
      <c r="JW602" s="57"/>
      <c r="JX602" s="57"/>
      <c r="JY602" s="57"/>
      <c r="JZ602" s="57"/>
      <c r="KA602" s="57"/>
      <c r="KB602" s="57"/>
      <c r="KC602" s="57"/>
      <c r="KD602" s="57"/>
      <c r="KE602" s="57"/>
      <c r="KF602" s="57"/>
      <c r="KG602" s="57"/>
      <c r="KH602" s="57"/>
      <c r="KI602" s="57"/>
      <c r="KJ602" s="57"/>
      <c r="KK602" s="57"/>
      <c r="KL602" s="57"/>
      <c r="KM602" s="57"/>
      <c r="KN602" s="57"/>
      <c r="KO602" s="57"/>
      <c r="KP602" s="57"/>
      <c r="KQ602" s="57"/>
      <c r="KR602" s="57"/>
      <c r="KS602" s="57"/>
      <c r="KT602" s="57"/>
      <c r="KU602" s="57"/>
      <c r="KV602" s="57"/>
      <c r="KW602" s="57"/>
      <c r="KX602" s="57"/>
      <c r="KY602" s="57"/>
      <c r="KZ602" s="57"/>
      <c r="LA602" s="57"/>
      <c r="LB602" s="57"/>
      <c r="LC602" s="57"/>
      <c r="LD602" s="57"/>
      <c r="LE602" s="57"/>
      <c r="LF602" s="57"/>
      <c r="LG602" s="57"/>
      <c r="LH602" s="57"/>
      <c r="LI602" s="57"/>
      <c r="LJ602" s="57"/>
      <c r="LK602" s="57"/>
      <c r="LL602" s="57"/>
      <c r="LM602" s="57"/>
      <c r="LN602" s="57"/>
      <c r="LO602" s="57"/>
      <c r="LP602" s="57"/>
      <c r="LQ602" s="57"/>
      <c r="LR602" s="57"/>
      <c r="LS602" s="57"/>
      <c r="LT602" s="57"/>
      <c r="LU602" s="57"/>
      <c r="LV602" s="57"/>
      <c r="LW602" s="57"/>
      <c r="LX602" s="57"/>
      <c r="LY602" s="57"/>
      <c r="LZ602" s="57"/>
      <c r="MA602" s="57"/>
      <c r="MB602" s="57"/>
      <c r="MC602" s="57"/>
      <c r="MD602" s="57"/>
      <c r="ME602" s="57"/>
      <c r="MF602" s="57"/>
      <c r="MG602" s="57"/>
      <c r="MH602" s="57"/>
      <c r="MI602" s="57"/>
      <c r="MJ602" s="57"/>
      <c r="MK602" s="57"/>
      <c r="ML602" s="57"/>
      <c r="MM602" s="57"/>
      <c r="MN602" s="57"/>
      <c r="MO602" s="57"/>
      <c r="MP602" s="57"/>
      <c r="MQ602" s="57"/>
      <c r="MR602" s="57"/>
      <c r="MS602" s="57"/>
      <c r="MT602" s="57"/>
      <c r="MU602" s="57"/>
      <c r="MV602" s="57"/>
      <c r="MW602" s="57"/>
      <c r="MX602" s="57"/>
      <c r="MY602" s="57"/>
      <c r="MZ602" s="57"/>
      <c r="NA602" s="57"/>
      <c r="NB602" s="57"/>
      <c r="NC602" s="57"/>
      <c r="ND602" s="57"/>
      <c r="NE602" s="57"/>
      <c r="NF602" s="57"/>
      <c r="NG602" s="57"/>
      <c r="NH602" s="57"/>
      <c r="NI602" s="57"/>
      <c r="NJ602" s="57"/>
      <c r="NK602" s="57"/>
      <c r="NL602" s="57"/>
      <c r="NM602" s="57"/>
      <c r="NN602" s="57"/>
      <c r="NO602" s="57"/>
      <c r="NP602" s="57"/>
      <c r="NQ602" s="57"/>
      <c r="NR602" s="57"/>
      <c r="NS602" s="57"/>
      <c r="NT602" s="57"/>
      <c r="NU602" s="57"/>
      <c r="NV602" s="57"/>
      <c r="NW602" s="57"/>
      <c r="NX602" s="57"/>
      <c r="NY602" s="57"/>
      <c r="NZ602" s="57"/>
      <c r="OA602" s="57"/>
      <c r="OB602" s="57"/>
      <c r="OC602" s="57"/>
      <c r="OD602" s="57"/>
      <c r="OE602" s="57"/>
      <c r="OF602" s="57"/>
      <c r="OG602" s="57"/>
      <c r="OH602" s="57"/>
      <c r="OI602" s="57"/>
      <c r="OJ602" s="57"/>
      <c r="OK602" s="57"/>
      <c r="OL602" s="57"/>
      <c r="OM602" s="57"/>
      <c r="ON602" s="57"/>
      <c r="OO602" s="57"/>
      <c r="OP602" s="57"/>
      <c r="OQ602" s="57"/>
      <c r="OR602" s="57"/>
      <c r="OS602" s="57"/>
      <c r="OT602" s="57"/>
      <c r="OU602" s="57"/>
      <c r="OV602" s="57"/>
      <c r="OW602" s="57"/>
      <c r="OX602" s="57"/>
      <c r="OY602" s="57"/>
      <c r="OZ602" s="57"/>
      <c r="PA602" s="57"/>
      <c r="PB602" s="57"/>
      <c r="PC602" s="57"/>
      <c r="PD602" s="57"/>
      <c r="PE602" s="57"/>
      <c r="PF602" s="57"/>
      <c r="PG602" s="57"/>
      <c r="PH602" s="57"/>
      <c r="PI602" s="57"/>
      <c r="PJ602" s="57"/>
      <c r="PK602" s="57"/>
      <c r="PL602" s="57"/>
      <c r="PM602" s="57"/>
      <c r="PN602" s="57"/>
      <c r="PO602" s="57"/>
      <c r="PP602" s="57"/>
      <c r="PQ602" s="57"/>
      <c r="PR602" s="57"/>
      <c r="PS602" s="57"/>
      <c r="PT602" s="57"/>
      <c r="PU602" s="57"/>
      <c r="PV602" s="57"/>
      <c r="PW602" s="57"/>
      <c r="PX602" s="57"/>
      <c r="PY602" s="57"/>
      <c r="PZ602" s="57"/>
      <c r="QA602" s="57"/>
      <c r="QB602" s="57"/>
      <c r="QC602" s="57"/>
      <c r="QD602" s="57"/>
      <c r="QE602" s="57"/>
      <c r="QF602" s="57"/>
      <c r="QG602" s="57"/>
      <c r="QH602" s="57"/>
      <c r="QI602" s="57"/>
      <c r="QJ602" s="57"/>
      <c r="QK602" s="57"/>
      <c r="QL602" s="57"/>
      <c r="QM602" s="57"/>
      <c r="QN602" s="57"/>
      <c r="QO602" s="57"/>
      <c r="QP602" s="57"/>
      <c r="QQ602" s="57"/>
      <c r="QR602" s="57"/>
      <c r="QS602" s="57"/>
      <c r="QT602" s="57"/>
      <c r="QU602" s="57"/>
      <c r="QV602" s="57"/>
      <c r="QW602" s="57"/>
      <c r="QX602" s="57"/>
      <c r="QY602" s="57"/>
      <c r="QZ602" s="57"/>
      <c r="RA602" s="57"/>
      <c r="RB602" s="57"/>
      <c r="RC602" s="57"/>
      <c r="RD602" s="57"/>
      <c r="RE602" s="57"/>
      <c r="RF602" s="57"/>
      <c r="RG602" s="57"/>
      <c r="RH602" s="57"/>
      <c r="RI602" s="57"/>
      <c r="RJ602" s="57"/>
      <c r="RK602" s="57"/>
      <c r="RL602" s="57"/>
      <c r="RM602" s="57"/>
      <c r="RN602" s="57"/>
      <c r="RO602" s="57"/>
      <c r="RP602" s="57"/>
      <c r="RQ602" s="57"/>
      <c r="RR602" s="57"/>
      <c r="RS602" s="57"/>
      <c r="RT602" s="57"/>
      <c r="RU602" s="57"/>
      <c r="RV602" s="57"/>
      <c r="RW602" s="57"/>
      <c r="RX602" s="57"/>
      <c r="RY602" s="57"/>
      <c r="RZ602" s="57"/>
      <c r="SA602" s="57"/>
      <c r="SB602" s="57"/>
      <c r="SC602" s="57"/>
      <c r="SD602" s="57"/>
      <c r="SE602" s="57"/>
      <c r="SF602" s="57"/>
      <c r="SG602" s="57"/>
      <c r="SH602" s="57"/>
      <c r="SI602" s="57"/>
      <c r="SJ602" s="57"/>
      <c r="SK602" s="57"/>
      <c r="SL602" s="57"/>
      <c r="SM602" s="57"/>
      <c r="SN602" s="57"/>
      <c r="SO602" s="57"/>
      <c r="SP602" s="57"/>
      <c r="SQ602" s="57"/>
      <c r="SR602" s="57"/>
      <c r="SS602" s="57"/>
      <c r="ST602" s="57"/>
      <c r="SU602" s="57"/>
      <c r="SV602" s="57"/>
      <c r="SW602" s="57"/>
      <c r="SX602" s="57"/>
      <c r="SY602" s="57"/>
      <c r="SZ602" s="57"/>
      <c r="TA602" s="57"/>
      <c r="TB602" s="57"/>
      <c r="TC602" s="57"/>
      <c r="TD602" s="57"/>
      <c r="TE602" s="57"/>
      <c r="TF602" s="57"/>
      <c r="TG602" s="57"/>
      <c r="TH602" s="57"/>
      <c r="TI602" s="57"/>
      <c r="TJ602" s="57"/>
      <c r="TK602" s="57"/>
      <c r="TL602" s="57"/>
      <c r="TM602" s="57"/>
      <c r="TN602" s="57"/>
      <c r="TO602" s="57"/>
      <c r="TP602" s="57"/>
      <c r="TQ602" s="57"/>
      <c r="TR602" s="57"/>
      <c r="TS602" s="57"/>
      <c r="TT602" s="57"/>
      <c r="TU602" s="57"/>
      <c r="TV602" s="57"/>
      <c r="TW602" s="57"/>
      <c r="TX602" s="57"/>
      <c r="TY602" s="57"/>
      <c r="TZ602" s="57"/>
      <c r="UA602" s="57"/>
      <c r="UB602" s="57"/>
      <c r="UC602" s="57"/>
      <c r="UD602" s="57"/>
      <c r="UE602" s="57"/>
      <c r="UF602" s="57"/>
      <c r="UG602" s="57"/>
      <c r="UH602" s="57"/>
      <c r="UI602" s="57"/>
      <c r="UJ602" s="57"/>
      <c r="UK602" s="57"/>
      <c r="UL602" s="57"/>
      <c r="UM602" s="57"/>
      <c r="UN602" s="57"/>
      <c r="UO602" s="57"/>
      <c r="UP602" s="57"/>
      <c r="UQ602" s="57"/>
      <c r="UR602" s="57"/>
      <c r="US602" s="57"/>
      <c r="UT602" s="57"/>
      <c r="UU602" s="57"/>
      <c r="UV602" s="57"/>
      <c r="UW602" s="57"/>
      <c r="UX602" s="57"/>
      <c r="UY602" s="57"/>
      <c r="UZ602" s="57"/>
      <c r="VA602" s="57"/>
      <c r="VB602" s="57"/>
      <c r="VC602" s="57"/>
      <c r="VD602" s="57"/>
      <c r="VE602" s="57"/>
      <c r="VF602" s="57"/>
      <c r="VG602" s="57"/>
      <c r="VH602" s="57"/>
      <c r="VI602" s="57"/>
      <c r="VJ602" s="57"/>
      <c r="VK602" s="57"/>
      <c r="VL602" s="57"/>
      <c r="VM602" s="57"/>
      <c r="VN602" s="57"/>
      <c r="VO602" s="57"/>
      <c r="VP602" s="57"/>
      <c r="VQ602" s="57"/>
      <c r="VR602" s="57"/>
      <c r="VS602" s="57"/>
      <c r="VT602" s="57"/>
      <c r="VU602" s="57"/>
      <c r="VV602" s="57"/>
      <c r="VW602" s="57"/>
      <c r="VX602" s="57"/>
      <c r="VY602" s="57"/>
      <c r="VZ602" s="57"/>
      <c r="WA602" s="57"/>
      <c r="WB602" s="57"/>
      <c r="WC602" s="57"/>
      <c r="WD602" s="57"/>
      <c r="WE602" s="57"/>
      <c r="WF602" s="57"/>
      <c r="WG602" s="57"/>
      <c r="WH602" s="57"/>
      <c r="WI602" s="57"/>
      <c r="WJ602" s="57"/>
      <c r="WK602" s="57"/>
      <c r="WL602" s="57"/>
      <c r="WM602" s="57"/>
      <c r="WN602" s="57"/>
      <c r="WO602" s="57"/>
      <c r="WP602" s="57"/>
      <c r="WQ602" s="57"/>
      <c r="WR602" s="57"/>
      <c r="WS602" s="57"/>
      <c r="WT602" s="57"/>
      <c r="WU602" s="57"/>
      <c r="WV602" s="57"/>
      <c r="WW602" s="57"/>
      <c r="WX602" s="57"/>
      <c r="WY602" s="57"/>
      <c r="WZ602" s="57"/>
      <c r="XA602" s="57"/>
      <c r="XB602" s="57"/>
      <c r="XC602" s="57"/>
      <c r="XD602" s="57"/>
      <c r="XE602" s="57"/>
      <c r="XF602" s="57"/>
      <c r="XG602" s="57"/>
      <c r="XH602" s="57"/>
      <c r="XI602" s="57"/>
      <c r="XJ602" s="57"/>
      <c r="XK602" s="57"/>
      <c r="XL602" s="57"/>
      <c r="XM602" s="57"/>
      <c r="XN602" s="57"/>
      <c r="XO602" s="57"/>
      <c r="XP602" s="57"/>
      <c r="XQ602" s="57"/>
      <c r="XR602" s="57"/>
      <c r="XS602" s="57"/>
      <c r="XT602" s="57"/>
      <c r="XU602" s="57"/>
      <c r="XV602" s="57"/>
      <c r="XW602" s="57"/>
    </row>
    <row r="603">
      <c r="AI603" s="57"/>
      <c r="BR603" s="57"/>
      <c r="DA603" s="57"/>
      <c r="EJ603" s="57"/>
      <c r="EK603" s="57"/>
      <c r="EL603" s="57"/>
      <c r="EM603" s="57"/>
      <c r="EN603" s="57"/>
      <c r="EO603" s="57"/>
      <c r="EP603" s="57"/>
      <c r="EQ603" s="57"/>
      <c r="ER603" s="57"/>
      <c r="ES603" s="57"/>
      <c r="ET603" s="57"/>
      <c r="EU603" s="57"/>
      <c r="EV603" s="57"/>
      <c r="EW603" s="57"/>
      <c r="EX603" s="57"/>
      <c r="EY603" s="57"/>
      <c r="EZ603" s="57"/>
      <c r="FA603" s="57"/>
      <c r="FB603" s="57"/>
      <c r="FC603" s="57"/>
      <c r="FD603" s="57"/>
      <c r="FE603" s="57"/>
      <c r="FF603" s="57"/>
      <c r="FG603" s="57"/>
      <c r="FH603" s="57"/>
      <c r="FI603" s="57"/>
      <c r="FJ603" s="57"/>
      <c r="FK603" s="57"/>
      <c r="FL603" s="57"/>
      <c r="FM603" s="57"/>
      <c r="FN603" s="57"/>
      <c r="FO603" s="57"/>
      <c r="FP603" s="57"/>
      <c r="FQ603" s="57"/>
      <c r="FR603" s="57"/>
      <c r="FS603" s="57"/>
      <c r="FT603" s="57"/>
      <c r="FU603" s="57"/>
      <c r="FV603" s="57"/>
      <c r="FW603" s="57"/>
      <c r="FX603" s="57"/>
      <c r="FY603" s="57"/>
      <c r="FZ603" s="57"/>
      <c r="GA603" s="57"/>
      <c r="GB603" s="57"/>
      <c r="GC603" s="57"/>
      <c r="GD603" s="57"/>
      <c r="GE603" s="57"/>
      <c r="GF603" s="57"/>
      <c r="GG603" s="57"/>
      <c r="GH603" s="57"/>
      <c r="GI603" s="57"/>
      <c r="GJ603" s="57"/>
      <c r="GK603" s="57"/>
      <c r="GL603" s="57"/>
      <c r="GM603" s="57"/>
      <c r="GN603" s="57"/>
      <c r="GO603" s="57"/>
      <c r="GP603" s="57"/>
      <c r="GQ603" s="57"/>
      <c r="GR603" s="57"/>
      <c r="GS603" s="57"/>
      <c r="GT603" s="57"/>
      <c r="GU603" s="57"/>
      <c r="GV603" s="57"/>
      <c r="GW603" s="57"/>
      <c r="GX603" s="57"/>
      <c r="GY603" s="57"/>
      <c r="GZ603" s="57"/>
      <c r="HA603" s="57"/>
      <c r="HB603" s="57"/>
      <c r="HC603" s="57"/>
      <c r="HD603" s="57"/>
      <c r="HE603" s="57"/>
      <c r="HF603" s="57"/>
      <c r="HG603" s="57"/>
      <c r="HH603" s="57"/>
      <c r="HI603" s="57"/>
      <c r="HJ603" s="57"/>
      <c r="HK603" s="57"/>
      <c r="HL603" s="57"/>
      <c r="HM603" s="57"/>
      <c r="HN603" s="57"/>
      <c r="HO603" s="57"/>
      <c r="HP603" s="57"/>
      <c r="HQ603" s="57"/>
      <c r="HR603" s="57"/>
      <c r="HS603" s="57"/>
      <c r="HT603" s="57"/>
      <c r="HU603" s="57"/>
      <c r="HV603" s="57"/>
      <c r="HW603" s="57"/>
      <c r="HX603" s="57"/>
      <c r="HY603" s="57"/>
      <c r="HZ603" s="57"/>
      <c r="IA603" s="57"/>
      <c r="IB603" s="57"/>
      <c r="IC603" s="57"/>
      <c r="ID603" s="57"/>
      <c r="IE603" s="57"/>
      <c r="IF603" s="57"/>
      <c r="IG603" s="57"/>
      <c r="IH603" s="57"/>
      <c r="II603" s="57"/>
      <c r="IJ603" s="57"/>
      <c r="IK603" s="57"/>
      <c r="IL603" s="57"/>
      <c r="IM603" s="57"/>
      <c r="IN603" s="57"/>
      <c r="IO603" s="57"/>
      <c r="IP603" s="57"/>
      <c r="IQ603" s="57"/>
      <c r="IR603" s="57"/>
      <c r="IS603" s="57"/>
      <c r="IT603" s="57"/>
      <c r="IU603" s="57"/>
      <c r="IV603" s="57"/>
      <c r="IW603" s="57"/>
      <c r="IX603" s="57"/>
      <c r="IY603" s="57"/>
      <c r="IZ603" s="57"/>
      <c r="JA603" s="57"/>
      <c r="JB603" s="57"/>
      <c r="JC603" s="57"/>
      <c r="JD603" s="57"/>
      <c r="JE603" s="57"/>
      <c r="JF603" s="57"/>
      <c r="JG603" s="57"/>
      <c r="JH603" s="57"/>
      <c r="JI603" s="57"/>
      <c r="JJ603" s="57"/>
      <c r="JK603" s="57"/>
      <c r="JL603" s="57"/>
      <c r="JM603" s="57"/>
      <c r="JN603" s="57"/>
      <c r="JO603" s="57"/>
      <c r="JP603" s="57"/>
      <c r="JQ603" s="57"/>
      <c r="JR603" s="57"/>
      <c r="JS603" s="57"/>
      <c r="JT603" s="57"/>
      <c r="JU603" s="57"/>
      <c r="JV603" s="57"/>
      <c r="JW603" s="57"/>
      <c r="JX603" s="57"/>
      <c r="JY603" s="57"/>
      <c r="JZ603" s="57"/>
      <c r="KA603" s="57"/>
      <c r="KB603" s="57"/>
      <c r="KC603" s="57"/>
      <c r="KD603" s="57"/>
      <c r="KE603" s="57"/>
      <c r="KF603" s="57"/>
      <c r="KG603" s="57"/>
      <c r="KH603" s="57"/>
      <c r="KI603" s="57"/>
      <c r="KJ603" s="57"/>
      <c r="KK603" s="57"/>
      <c r="KL603" s="57"/>
      <c r="KM603" s="57"/>
      <c r="KN603" s="57"/>
      <c r="KO603" s="57"/>
      <c r="KP603" s="57"/>
      <c r="KQ603" s="57"/>
      <c r="KR603" s="57"/>
      <c r="KS603" s="57"/>
      <c r="KT603" s="57"/>
      <c r="KU603" s="57"/>
      <c r="KV603" s="57"/>
      <c r="KW603" s="57"/>
      <c r="KX603" s="57"/>
      <c r="KY603" s="57"/>
      <c r="KZ603" s="57"/>
      <c r="LA603" s="57"/>
      <c r="LB603" s="57"/>
      <c r="LC603" s="57"/>
      <c r="LD603" s="57"/>
      <c r="LE603" s="57"/>
      <c r="LF603" s="57"/>
      <c r="LG603" s="57"/>
      <c r="LH603" s="57"/>
      <c r="LI603" s="57"/>
      <c r="LJ603" s="57"/>
      <c r="LK603" s="57"/>
      <c r="LL603" s="57"/>
      <c r="LM603" s="57"/>
      <c r="LN603" s="57"/>
      <c r="LO603" s="57"/>
      <c r="LP603" s="57"/>
      <c r="LQ603" s="57"/>
      <c r="LR603" s="57"/>
      <c r="LS603" s="57"/>
      <c r="LT603" s="57"/>
      <c r="LU603" s="57"/>
      <c r="LV603" s="57"/>
      <c r="LW603" s="57"/>
      <c r="LX603" s="57"/>
      <c r="LY603" s="57"/>
      <c r="LZ603" s="57"/>
      <c r="MA603" s="57"/>
      <c r="MB603" s="57"/>
      <c r="MC603" s="57"/>
      <c r="MD603" s="57"/>
      <c r="ME603" s="57"/>
      <c r="MF603" s="57"/>
      <c r="MG603" s="57"/>
      <c r="MH603" s="57"/>
      <c r="MI603" s="57"/>
      <c r="MJ603" s="57"/>
      <c r="MK603" s="57"/>
      <c r="ML603" s="57"/>
      <c r="MM603" s="57"/>
      <c r="MN603" s="57"/>
      <c r="MO603" s="57"/>
      <c r="MP603" s="57"/>
      <c r="MQ603" s="57"/>
      <c r="MR603" s="57"/>
      <c r="MS603" s="57"/>
      <c r="MT603" s="57"/>
      <c r="MU603" s="57"/>
      <c r="MV603" s="57"/>
      <c r="MW603" s="57"/>
      <c r="MX603" s="57"/>
      <c r="MY603" s="57"/>
      <c r="MZ603" s="57"/>
      <c r="NA603" s="57"/>
      <c r="NB603" s="57"/>
      <c r="NC603" s="57"/>
      <c r="ND603" s="57"/>
      <c r="NE603" s="57"/>
      <c r="NF603" s="57"/>
      <c r="NG603" s="57"/>
      <c r="NH603" s="57"/>
      <c r="NI603" s="57"/>
      <c r="NJ603" s="57"/>
      <c r="NK603" s="57"/>
      <c r="NL603" s="57"/>
      <c r="NM603" s="57"/>
      <c r="NN603" s="57"/>
      <c r="NO603" s="57"/>
      <c r="NP603" s="57"/>
      <c r="NQ603" s="57"/>
      <c r="NR603" s="57"/>
      <c r="NS603" s="57"/>
      <c r="NT603" s="57"/>
      <c r="NU603" s="57"/>
      <c r="NV603" s="57"/>
      <c r="NW603" s="57"/>
      <c r="NX603" s="57"/>
      <c r="NY603" s="57"/>
      <c r="NZ603" s="57"/>
      <c r="OA603" s="57"/>
      <c r="OB603" s="57"/>
      <c r="OC603" s="57"/>
      <c r="OD603" s="57"/>
      <c r="OE603" s="57"/>
      <c r="OF603" s="57"/>
      <c r="OG603" s="57"/>
      <c r="OH603" s="57"/>
      <c r="OI603" s="57"/>
      <c r="OJ603" s="57"/>
      <c r="OK603" s="57"/>
      <c r="OL603" s="57"/>
      <c r="OM603" s="57"/>
      <c r="ON603" s="57"/>
      <c r="OO603" s="57"/>
      <c r="OP603" s="57"/>
      <c r="OQ603" s="57"/>
      <c r="OR603" s="57"/>
      <c r="OS603" s="57"/>
      <c r="OT603" s="57"/>
      <c r="OU603" s="57"/>
      <c r="OV603" s="57"/>
      <c r="OW603" s="57"/>
      <c r="OX603" s="57"/>
      <c r="OY603" s="57"/>
      <c r="OZ603" s="57"/>
      <c r="PA603" s="57"/>
      <c r="PB603" s="57"/>
      <c r="PC603" s="57"/>
      <c r="PD603" s="57"/>
      <c r="PE603" s="57"/>
      <c r="PF603" s="57"/>
      <c r="PG603" s="57"/>
      <c r="PH603" s="57"/>
      <c r="PI603" s="57"/>
      <c r="PJ603" s="57"/>
      <c r="PK603" s="57"/>
      <c r="PL603" s="57"/>
      <c r="PM603" s="57"/>
      <c r="PN603" s="57"/>
      <c r="PO603" s="57"/>
      <c r="PP603" s="57"/>
      <c r="PQ603" s="57"/>
      <c r="PR603" s="57"/>
      <c r="PS603" s="57"/>
      <c r="PT603" s="57"/>
      <c r="PU603" s="57"/>
      <c r="PV603" s="57"/>
      <c r="PW603" s="57"/>
      <c r="PX603" s="57"/>
      <c r="PY603" s="57"/>
      <c r="PZ603" s="57"/>
      <c r="QA603" s="57"/>
      <c r="QB603" s="57"/>
      <c r="QC603" s="57"/>
      <c r="QD603" s="57"/>
      <c r="QE603" s="57"/>
      <c r="QF603" s="57"/>
      <c r="QG603" s="57"/>
      <c r="QH603" s="57"/>
      <c r="QI603" s="57"/>
      <c r="QJ603" s="57"/>
      <c r="QK603" s="57"/>
      <c r="QL603" s="57"/>
      <c r="QM603" s="57"/>
      <c r="QN603" s="57"/>
      <c r="QO603" s="57"/>
      <c r="QP603" s="57"/>
      <c r="QQ603" s="57"/>
      <c r="QR603" s="57"/>
      <c r="QS603" s="57"/>
      <c r="QT603" s="57"/>
      <c r="QU603" s="57"/>
      <c r="QV603" s="57"/>
      <c r="QW603" s="57"/>
      <c r="QX603" s="57"/>
      <c r="QY603" s="57"/>
      <c r="QZ603" s="57"/>
      <c r="RA603" s="57"/>
      <c r="RB603" s="57"/>
      <c r="RC603" s="57"/>
      <c r="RD603" s="57"/>
      <c r="RE603" s="57"/>
      <c r="RF603" s="57"/>
      <c r="RG603" s="57"/>
      <c r="RH603" s="57"/>
      <c r="RI603" s="57"/>
      <c r="RJ603" s="57"/>
      <c r="RK603" s="57"/>
      <c r="RL603" s="57"/>
      <c r="RM603" s="57"/>
      <c r="RN603" s="57"/>
      <c r="RO603" s="57"/>
      <c r="RP603" s="57"/>
      <c r="RQ603" s="57"/>
      <c r="RR603" s="57"/>
      <c r="RS603" s="57"/>
      <c r="RT603" s="57"/>
      <c r="RU603" s="57"/>
      <c r="RV603" s="57"/>
      <c r="RW603" s="57"/>
      <c r="RX603" s="57"/>
      <c r="RY603" s="57"/>
      <c r="RZ603" s="57"/>
      <c r="SA603" s="57"/>
      <c r="SB603" s="57"/>
      <c r="SC603" s="57"/>
      <c r="SD603" s="57"/>
      <c r="SE603" s="57"/>
      <c r="SF603" s="57"/>
      <c r="SG603" s="57"/>
      <c r="SH603" s="57"/>
      <c r="SI603" s="57"/>
      <c r="SJ603" s="57"/>
      <c r="SK603" s="57"/>
      <c r="SL603" s="57"/>
      <c r="SM603" s="57"/>
      <c r="SN603" s="57"/>
      <c r="SO603" s="57"/>
      <c r="SP603" s="57"/>
      <c r="SQ603" s="57"/>
      <c r="SR603" s="57"/>
      <c r="SS603" s="57"/>
      <c r="ST603" s="57"/>
      <c r="SU603" s="57"/>
      <c r="SV603" s="57"/>
      <c r="SW603" s="57"/>
      <c r="SX603" s="57"/>
      <c r="SY603" s="57"/>
      <c r="SZ603" s="57"/>
      <c r="TA603" s="57"/>
      <c r="TB603" s="57"/>
      <c r="TC603" s="57"/>
      <c r="TD603" s="57"/>
      <c r="TE603" s="57"/>
      <c r="TF603" s="57"/>
      <c r="TG603" s="57"/>
      <c r="TH603" s="57"/>
      <c r="TI603" s="57"/>
      <c r="TJ603" s="57"/>
      <c r="TK603" s="57"/>
      <c r="TL603" s="57"/>
      <c r="TM603" s="57"/>
      <c r="TN603" s="57"/>
      <c r="TO603" s="57"/>
      <c r="TP603" s="57"/>
      <c r="TQ603" s="57"/>
      <c r="TR603" s="57"/>
      <c r="TS603" s="57"/>
      <c r="TT603" s="57"/>
      <c r="TU603" s="57"/>
      <c r="TV603" s="57"/>
      <c r="TW603" s="57"/>
      <c r="TX603" s="57"/>
      <c r="TY603" s="57"/>
      <c r="TZ603" s="57"/>
      <c r="UA603" s="57"/>
      <c r="UB603" s="57"/>
      <c r="UC603" s="57"/>
      <c r="UD603" s="57"/>
      <c r="UE603" s="57"/>
      <c r="UF603" s="57"/>
      <c r="UG603" s="57"/>
      <c r="UH603" s="57"/>
      <c r="UI603" s="57"/>
      <c r="UJ603" s="57"/>
      <c r="UK603" s="57"/>
      <c r="UL603" s="57"/>
      <c r="UM603" s="57"/>
      <c r="UN603" s="57"/>
      <c r="UO603" s="57"/>
      <c r="UP603" s="57"/>
      <c r="UQ603" s="57"/>
      <c r="UR603" s="57"/>
      <c r="US603" s="57"/>
      <c r="UT603" s="57"/>
      <c r="UU603" s="57"/>
      <c r="UV603" s="57"/>
      <c r="UW603" s="57"/>
      <c r="UX603" s="57"/>
      <c r="UY603" s="57"/>
      <c r="UZ603" s="57"/>
      <c r="VA603" s="57"/>
      <c r="VB603" s="57"/>
      <c r="VC603" s="57"/>
      <c r="VD603" s="57"/>
      <c r="VE603" s="57"/>
      <c r="VF603" s="57"/>
      <c r="VG603" s="57"/>
      <c r="VH603" s="57"/>
      <c r="VI603" s="57"/>
      <c r="VJ603" s="57"/>
      <c r="VK603" s="57"/>
      <c r="VL603" s="57"/>
      <c r="VM603" s="57"/>
      <c r="VN603" s="57"/>
      <c r="VO603" s="57"/>
      <c r="VP603" s="57"/>
      <c r="VQ603" s="57"/>
      <c r="VR603" s="57"/>
      <c r="VS603" s="57"/>
      <c r="VT603" s="57"/>
      <c r="VU603" s="57"/>
      <c r="VV603" s="57"/>
      <c r="VW603" s="57"/>
      <c r="VX603" s="57"/>
      <c r="VY603" s="57"/>
      <c r="VZ603" s="57"/>
      <c r="WA603" s="57"/>
      <c r="WB603" s="57"/>
      <c r="WC603" s="57"/>
      <c r="WD603" s="57"/>
      <c r="WE603" s="57"/>
      <c r="WF603" s="57"/>
      <c r="WG603" s="57"/>
      <c r="WH603" s="57"/>
      <c r="WI603" s="57"/>
      <c r="WJ603" s="57"/>
      <c r="WK603" s="57"/>
      <c r="WL603" s="57"/>
      <c r="WM603" s="57"/>
      <c r="WN603" s="57"/>
      <c r="WO603" s="57"/>
      <c r="WP603" s="57"/>
      <c r="WQ603" s="57"/>
      <c r="WR603" s="57"/>
      <c r="WS603" s="57"/>
      <c r="WT603" s="57"/>
      <c r="WU603" s="57"/>
      <c r="WV603" s="57"/>
      <c r="WW603" s="57"/>
      <c r="WX603" s="57"/>
      <c r="WY603" s="57"/>
      <c r="WZ603" s="57"/>
      <c r="XA603" s="57"/>
      <c r="XB603" s="57"/>
      <c r="XC603" s="57"/>
      <c r="XD603" s="57"/>
      <c r="XE603" s="57"/>
      <c r="XF603" s="57"/>
      <c r="XG603" s="57"/>
      <c r="XH603" s="57"/>
      <c r="XI603" s="57"/>
      <c r="XJ603" s="57"/>
      <c r="XK603" s="57"/>
      <c r="XL603" s="57"/>
      <c r="XM603" s="57"/>
      <c r="XN603" s="57"/>
      <c r="XO603" s="57"/>
      <c r="XP603" s="57"/>
      <c r="XQ603" s="57"/>
      <c r="XR603" s="57"/>
      <c r="XS603" s="57"/>
      <c r="XT603" s="57"/>
      <c r="XU603" s="57"/>
      <c r="XV603" s="57"/>
      <c r="XW603" s="57"/>
    </row>
    <row r="604">
      <c r="AI604" s="57"/>
      <c r="BR604" s="57"/>
      <c r="DA604" s="57"/>
      <c r="EJ604" s="57"/>
      <c r="EK604" s="57"/>
      <c r="EL604" s="57"/>
      <c r="EM604" s="57"/>
      <c r="EN604" s="57"/>
      <c r="EO604" s="57"/>
      <c r="EP604" s="57"/>
      <c r="EQ604" s="57"/>
      <c r="ER604" s="57"/>
      <c r="ES604" s="57"/>
      <c r="ET604" s="57"/>
      <c r="EU604" s="57"/>
      <c r="EV604" s="57"/>
      <c r="EW604" s="57"/>
      <c r="EX604" s="57"/>
      <c r="EY604" s="57"/>
      <c r="EZ604" s="57"/>
      <c r="FA604" s="57"/>
      <c r="FB604" s="57"/>
      <c r="FC604" s="57"/>
      <c r="FD604" s="57"/>
      <c r="FE604" s="57"/>
      <c r="FF604" s="57"/>
      <c r="FG604" s="57"/>
      <c r="FH604" s="57"/>
      <c r="FI604" s="57"/>
      <c r="FJ604" s="57"/>
      <c r="FK604" s="57"/>
      <c r="FL604" s="57"/>
      <c r="FM604" s="57"/>
      <c r="FN604" s="57"/>
      <c r="FO604" s="57"/>
      <c r="FP604" s="57"/>
      <c r="FQ604" s="57"/>
      <c r="FR604" s="57"/>
      <c r="FS604" s="57"/>
      <c r="FT604" s="57"/>
      <c r="FU604" s="57"/>
      <c r="FV604" s="57"/>
      <c r="FW604" s="57"/>
      <c r="FX604" s="57"/>
      <c r="FY604" s="57"/>
      <c r="FZ604" s="57"/>
      <c r="GA604" s="57"/>
      <c r="GB604" s="57"/>
      <c r="GC604" s="57"/>
      <c r="GD604" s="57"/>
      <c r="GE604" s="57"/>
      <c r="GF604" s="57"/>
      <c r="GG604" s="57"/>
      <c r="GH604" s="57"/>
      <c r="GI604" s="57"/>
      <c r="GJ604" s="57"/>
      <c r="GK604" s="57"/>
      <c r="GL604" s="57"/>
      <c r="GM604" s="57"/>
      <c r="GN604" s="57"/>
      <c r="GO604" s="57"/>
      <c r="GP604" s="57"/>
      <c r="GQ604" s="57"/>
      <c r="GR604" s="57"/>
      <c r="GS604" s="57"/>
      <c r="GT604" s="57"/>
      <c r="GU604" s="57"/>
      <c r="GV604" s="57"/>
      <c r="GW604" s="57"/>
      <c r="GX604" s="57"/>
      <c r="GY604" s="57"/>
      <c r="GZ604" s="57"/>
      <c r="HA604" s="57"/>
      <c r="HB604" s="57"/>
      <c r="HC604" s="57"/>
      <c r="HD604" s="57"/>
      <c r="HE604" s="57"/>
      <c r="HF604" s="57"/>
      <c r="HG604" s="57"/>
      <c r="HH604" s="57"/>
      <c r="HI604" s="57"/>
      <c r="HJ604" s="57"/>
      <c r="HK604" s="57"/>
      <c r="HL604" s="57"/>
      <c r="HM604" s="57"/>
      <c r="HN604" s="57"/>
      <c r="HO604" s="57"/>
      <c r="HP604" s="57"/>
      <c r="HQ604" s="57"/>
      <c r="HR604" s="57"/>
      <c r="HS604" s="57"/>
      <c r="HT604" s="57"/>
      <c r="HU604" s="57"/>
      <c r="HV604" s="57"/>
      <c r="HW604" s="57"/>
      <c r="HX604" s="57"/>
      <c r="HY604" s="57"/>
      <c r="HZ604" s="57"/>
      <c r="IA604" s="57"/>
      <c r="IB604" s="57"/>
      <c r="IC604" s="57"/>
      <c r="ID604" s="57"/>
      <c r="IE604" s="57"/>
      <c r="IF604" s="57"/>
      <c r="IG604" s="57"/>
      <c r="IH604" s="57"/>
      <c r="II604" s="57"/>
      <c r="IJ604" s="57"/>
      <c r="IK604" s="57"/>
      <c r="IL604" s="57"/>
      <c r="IM604" s="57"/>
      <c r="IN604" s="57"/>
      <c r="IO604" s="57"/>
      <c r="IP604" s="57"/>
      <c r="IQ604" s="57"/>
      <c r="IR604" s="57"/>
      <c r="IS604" s="57"/>
      <c r="IT604" s="57"/>
      <c r="IU604" s="57"/>
      <c r="IV604" s="57"/>
      <c r="IW604" s="57"/>
      <c r="IX604" s="57"/>
      <c r="IY604" s="57"/>
      <c r="IZ604" s="57"/>
      <c r="JA604" s="57"/>
      <c r="JB604" s="57"/>
      <c r="JC604" s="57"/>
      <c r="JD604" s="57"/>
      <c r="JE604" s="57"/>
      <c r="JF604" s="57"/>
      <c r="JG604" s="57"/>
      <c r="JH604" s="57"/>
      <c r="JI604" s="57"/>
      <c r="JJ604" s="57"/>
      <c r="JK604" s="57"/>
      <c r="JL604" s="57"/>
      <c r="JM604" s="57"/>
      <c r="JN604" s="57"/>
      <c r="JO604" s="57"/>
      <c r="JP604" s="57"/>
      <c r="JQ604" s="57"/>
      <c r="JR604" s="57"/>
      <c r="JS604" s="57"/>
      <c r="JT604" s="57"/>
      <c r="JU604" s="57"/>
      <c r="JV604" s="57"/>
      <c r="JW604" s="57"/>
      <c r="JX604" s="57"/>
      <c r="JY604" s="57"/>
      <c r="JZ604" s="57"/>
      <c r="KA604" s="57"/>
      <c r="KB604" s="57"/>
      <c r="KC604" s="57"/>
      <c r="KD604" s="57"/>
      <c r="KE604" s="57"/>
      <c r="KF604" s="57"/>
      <c r="KG604" s="57"/>
      <c r="KH604" s="57"/>
      <c r="KI604" s="57"/>
      <c r="KJ604" s="57"/>
      <c r="KK604" s="57"/>
      <c r="KL604" s="57"/>
      <c r="KM604" s="57"/>
      <c r="KN604" s="57"/>
      <c r="KO604" s="57"/>
      <c r="KP604" s="57"/>
      <c r="KQ604" s="57"/>
      <c r="KR604" s="57"/>
      <c r="KS604" s="57"/>
      <c r="KT604" s="57"/>
      <c r="KU604" s="57"/>
      <c r="KV604" s="57"/>
      <c r="KW604" s="57"/>
      <c r="KX604" s="57"/>
      <c r="KY604" s="57"/>
      <c r="KZ604" s="57"/>
      <c r="LA604" s="57"/>
      <c r="LB604" s="57"/>
      <c r="LC604" s="57"/>
      <c r="LD604" s="57"/>
      <c r="LE604" s="57"/>
      <c r="LF604" s="57"/>
      <c r="LG604" s="57"/>
      <c r="LH604" s="57"/>
      <c r="LI604" s="57"/>
      <c r="LJ604" s="57"/>
      <c r="LK604" s="57"/>
      <c r="LL604" s="57"/>
      <c r="LM604" s="57"/>
      <c r="LN604" s="57"/>
      <c r="LO604" s="57"/>
      <c r="LP604" s="57"/>
      <c r="LQ604" s="57"/>
      <c r="LR604" s="57"/>
      <c r="LS604" s="57"/>
      <c r="LT604" s="57"/>
      <c r="LU604" s="57"/>
      <c r="LV604" s="57"/>
      <c r="LW604" s="57"/>
      <c r="LX604" s="57"/>
      <c r="LY604" s="57"/>
      <c r="LZ604" s="57"/>
      <c r="MA604" s="57"/>
      <c r="MB604" s="57"/>
      <c r="MC604" s="57"/>
      <c r="MD604" s="57"/>
      <c r="ME604" s="57"/>
      <c r="MF604" s="57"/>
      <c r="MG604" s="57"/>
      <c r="MH604" s="57"/>
      <c r="MI604" s="57"/>
      <c r="MJ604" s="57"/>
      <c r="MK604" s="57"/>
      <c r="ML604" s="57"/>
      <c r="MM604" s="57"/>
      <c r="MN604" s="57"/>
      <c r="MO604" s="57"/>
      <c r="MP604" s="57"/>
      <c r="MQ604" s="57"/>
      <c r="MR604" s="57"/>
      <c r="MS604" s="57"/>
      <c r="MT604" s="57"/>
      <c r="MU604" s="57"/>
      <c r="MV604" s="57"/>
      <c r="MW604" s="57"/>
      <c r="MX604" s="57"/>
      <c r="MY604" s="57"/>
      <c r="MZ604" s="57"/>
      <c r="NA604" s="57"/>
      <c r="NB604" s="57"/>
      <c r="NC604" s="57"/>
      <c r="ND604" s="57"/>
      <c r="NE604" s="57"/>
      <c r="NF604" s="57"/>
      <c r="NG604" s="57"/>
      <c r="NH604" s="57"/>
      <c r="NI604" s="57"/>
      <c r="NJ604" s="57"/>
      <c r="NK604" s="57"/>
      <c r="NL604" s="57"/>
      <c r="NM604" s="57"/>
      <c r="NN604" s="57"/>
      <c r="NO604" s="57"/>
      <c r="NP604" s="57"/>
      <c r="NQ604" s="57"/>
      <c r="NR604" s="57"/>
      <c r="NS604" s="57"/>
      <c r="NT604" s="57"/>
      <c r="NU604" s="57"/>
      <c r="NV604" s="57"/>
      <c r="NW604" s="57"/>
      <c r="NX604" s="57"/>
      <c r="NY604" s="57"/>
      <c r="NZ604" s="57"/>
      <c r="OA604" s="57"/>
      <c r="OB604" s="57"/>
      <c r="OC604" s="57"/>
      <c r="OD604" s="57"/>
      <c r="OE604" s="57"/>
      <c r="OF604" s="57"/>
      <c r="OG604" s="57"/>
      <c r="OH604" s="57"/>
      <c r="OI604" s="57"/>
      <c r="OJ604" s="57"/>
      <c r="OK604" s="57"/>
      <c r="OL604" s="57"/>
      <c r="OM604" s="57"/>
      <c r="ON604" s="57"/>
      <c r="OO604" s="57"/>
      <c r="OP604" s="57"/>
      <c r="OQ604" s="57"/>
      <c r="OR604" s="57"/>
      <c r="OS604" s="57"/>
      <c r="OT604" s="57"/>
      <c r="OU604" s="57"/>
      <c r="OV604" s="57"/>
      <c r="OW604" s="57"/>
      <c r="OX604" s="57"/>
      <c r="OY604" s="57"/>
      <c r="OZ604" s="57"/>
      <c r="PA604" s="57"/>
      <c r="PB604" s="57"/>
      <c r="PC604" s="57"/>
      <c r="PD604" s="57"/>
      <c r="PE604" s="57"/>
      <c r="PF604" s="57"/>
      <c r="PG604" s="57"/>
      <c r="PH604" s="57"/>
      <c r="PI604" s="57"/>
      <c r="PJ604" s="57"/>
      <c r="PK604" s="57"/>
      <c r="PL604" s="57"/>
      <c r="PM604" s="57"/>
      <c r="PN604" s="57"/>
      <c r="PO604" s="57"/>
      <c r="PP604" s="57"/>
      <c r="PQ604" s="57"/>
      <c r="PR604" s="57"/>
      <c r="PS604" s="57"/>
      <c r="PT604" s="57"/>
      <c r="PU604" s="57"/>
      <c r="PV604" s="57"/>
      <c r="PW604" s="57"/>
      <c r="PX604" s="57"/>
      <c r="PY604" s="57"/>
      <c r="PZ604" s="57"/>
      <c r="QA604" s="57"/>
      <c r="QB604" s="57"/>
      <c r="QC604" s="57"/>
      <c r="QD604" s="57"/>
      <c r="QE604" s="57"/>
      <c r="QF604" s="57"/>
      <c r="QG604" s="57"/>
      <c r="QH604" s="57"/>
      <c r="QI604" s="57"/>
      <c r="QJ604" s="57"/>
      <c r="QK604" s="57"/>
      <c r="QL604" s="57"/>
      <c r="QM604" s="57"/>
      <c r="QN604" s="57"/>
      <c r="QO604" s="57"/>
      <c r="QP604" s="57"/>
      <c r="QQ604" s="57"/>
      <c r="QR604" s="57"/>
      <c r="QS604" s="57"/>
      <c r="QT604" s="57"/>
      <c r="QU604" s="57"/>
      <c r="QV604" s="57"/>
      <c r="QW604" s="57"/>
      <c r="QX604" s="57"/>
      <c r="QY604" s="57"/>
      <c r="QZ604" s="57"/>
      <c r="RA604" s="57"/>
      <c r="RB604" s="57"/>
      <c r="RC604" s="57"/>
      <c r="RD604" s="57"/>
      <c r="RE604" s="57"/>
      <c r="RF604" s="57"/>
      <c r="RG604" s="57"/>
      <c r="RH604" s="57"/>
      <c r="RI604" s="57"/>
      <c r="RJ604" s="57"/>
      <c r="RK604" s="57"/>
      <c r="RL604" s="57"/>
      <c r="RM604" s="57"/>
      <c r="RN604" s="57"/>
      <c r="RO604" s="57"/>
      <c r="RP604" s="57"/>
      <c r="RQ604" s="57"/>
      <c r="RR604" s="57"/>
      <c r="RS604" s="57"/>
      <c r="RT604" s="57"/>
      <c r="RU604" s="57"/>
      <c r="RV604" s="57"/>
      <c r="RW604" s="57"/>
      <c r="RX604" s="57"/>
      <c r="RY604" s="57"/>
      <c r="RZ604" s="57"/>
      <c r="SA604" s="57"/>
      <c r="SB604" s="57"/>
      <c r="SC604" s="57"/>
      <c r="SD604" s="57"/>
      <c r="SE604" s="57"/>
      <c r="SF604" s="57"/>
      <c r="SG604" s="57"/>
      <c r="SH604" s="57"/>
      <c r="SI604" s="57"/>
      <c r="SJ604" s="57"/>
      <c r="SK604" s="57"/>
      <c r="SL604" s="57"/>
      <c r="SM604" s="57"/>
      <c r="SN604" s="57"/>
      <c r="SO604" s="57"/>
      <c r="SP604" s="57"/>
      <c r="SQ604" s="57"/>
      <c r="SR604" s="57"/>
      <c r="SS604" s="57"/>
      <c r="ST604" s="57"/>
      <c r="SU604" s="57"/>
      <c r="SV604" s="57"/>
      <c r="SW604" s="57"/>
      <c r="SX604" s="57"/>
      <c r="SY604" s="57"/>
      <c r="SZ604" s="57"/>
      <c r="TA604" s="57"/>
      <c r="TB604" s="57"/>
      <c r="TC604" s="57"/>
      <c r="TD604" s="57"/>
      <c r="TE604" s="57"/>
      <c r="TF604" s="57"/>
      <c r="TG604" s="57"/>
      <c r="TH604" s="57"/>
      <c r="TI604" s="57"/>
      <c r="TJ604" s="57"/>
      <c r="TK604" s="57"/>
      <c r="TL604" s="57"/>
      <c r="TM604" s="57"/>
      <c r="TN604" s="57"/>
      <c r="TO604" s="57"/>
      <c r="TP604" s="57"/>
      <c r="TQ604" s="57"/>
      <c r="TR604" s="57"/>
      <c r="TS604" s="57"/>
      <c r="TT604" s="57"/>
      <c r="TU604" s="57"/>
      <c r="TV604" s="57"/>
      <c r="TW604" s="57"/>
      <c r="TX604" s="57"/>
      <c r="TY604" s="57"/>
      <c r="TZ604" s="57"/>
      <c r="UA604" s="57"/>
      <c r="UB604" s="57"/>
      <c r="UC604" s="57"/>
      <c r="UD604" s="57"/>
      <c r="UE604" s="57"/>
      <c r="UF604" s="57"/>
      <c r="UG604" s="57"/>
      <c r="UH604" s="57"/>
      <c r="UI604" s="57"/>
      <c r="UJ604" s="57"/>
      <c r="UK604" s="57"/>
      <c r="UL604" s="57"/>
      <c r="UM604" s="57"/>
      <c r="UN604" s="57"/>
      <c r="UO604" s="57"/>
      <c r="UP604" s="57"/>
      <c r="UQ604" s="57"/>
      <c r="UR604" s="57"/>
      <c r="US604" s="57"/>
      <c r="UT604" s="57"/>
      <c r="UU604" s="57"/>
      <c r="UV604" s="57"/>
      <c r="UW604" s="57"/>
      <c r="UX604" s="57"/>
      <c r="UY604" s="57"/>
      <c r="UZ604" s="57"/>
      <c r="VA604" s="57"/>
      <c r="VB604" s="57"/>
      <c r="VC604" s="57"/>
      <c r="VD604" s="57"/>
      <c r="VE604" s="57"/>
      <c r="VF604" s="57"/>
      <c r="VG604" s="57"/>
      <c r="VH604" s="57"/>
      <c r="VI604" s="57"/>
      <c r="VJ604" s="57"/>
      <c r="VK604" s="57"/>
      <c r="VL604" s="57"/>
      <c r="VM604" s="57"/>
      <c r="VN604" s="57"/>
      <c r="VO604" s="57"/>
      <c r="VP604" s="57"/>
      <c r="VQ604" s="57"/>
      <c r="VR604" s="57"/>
      <c r="VS604" s="57"/>
      <c r="VT604" s="57"/>
      <c r="VU604" s="57"/>
      <c r="VV604" s="57"/>
      <c r="VW604" s="57"/>
      <c r="VX604" s="57"/>
      <c r="VY604" s="57"/>
      <c r="VZ604" s="57"/>
      <c r="WA604" s="57"/>
      <c r="WB604" s="57"/>
      <c r="WC604" s="57"/>
      <c r="WD604" s="57"/>
      <c r="WE604" s="57"/>
      <c r="WF604" s="57"/>
      <c r="WG604" s="57"/>
      <c r="WH604" s="57"/>
      <c r="WI604" s="57"/>
      <c r="WJ604" s="57"/>
      <c r="WK604" s="57"/>
      <c r="WL604" s="57"/>
      <c r="WM604" s="57"/>
      <c r="WN604" s="57"/>
      <c r="WO604" s="57"/>
      <c r="WP604" s="57"/>
      <c r="WQ604" s="57"/>
      <c r="WR604" s="57"/>
      <c r="WS604" s="57"/>
      <c r="WT604" s="57"/>
      <c r="WU604" s="57"/>
      <c r="WV604" s="57"/>
      <c r="WW604" s="57"/>
      <c r="WX604" s="57"/>
      <c r="WY604" s="57"/>
      <c r="WZ604" s="57"/>
      <c r="XA604" s="57"/>
      <c r="XB604" s="57"/>
      <c r="XC604" s="57"/>
      <c r="XD604" s="57"/>
      <c r="XE604" s="57"/>
      <c r="XF604" s="57"/>
      <c r="XG604" s="57"/>
      <c r="XH604" s="57"/>
      <c r="XI604" s="57"/>
      <c r="XJ604" s="57"/>
      <c r="XK604" s="57"/>
      <c r="XL604" s="57"/>
      <c r="XM604" s="57"/>
      <c r="XN604" s="57"/>
      <c r="XO604" s="57"/>
      <c r="XP604" s="57"/>
      <c r="XQ604" s="57"/>
      <c r="XR604" s="57"/>
      <c r="XS604" s="57"/>
      <c r="XT604" s="57"/>
      <c r="XU604" s="57"/>
      <c r="XV604" s="57"/>
      <c r="XW604" s="57"/>
    </row>
    <row r="605">
      <c r="AI605" s="57"/>
      <c r="BR605" s="57"/>
      <c r="DA605" s="57"/>
      <c r="EJ605" s="57"/>
      <c r="EK605" s="57"/>
      <c r="EL605" s="57"/>
      <c r="EM605" s="57"/>
      <c r="EN605" s="57"/>
      <c r="EO605" s="57"/>
      <c r="EP605" s="57"/>
      <c r="EQ605" s="57"/>
      <c r="ER605" s="57"/>
      <c r="ES605" s="57"/>
      <c r="ET605" s="57"/>
      <c r="EU605" s="57"/>
      <c r="EV605" s="57"/>
      <c r="EW605" s="57"/>
      <c r="EX605" s="57"/>
      <c r="EY605" s="57"/>
      <c r="EZ605" s="57"/>
      <c r="FA605" s="57"/>
      <c r="FB605" s="57"/>
      <c r="FC605" s="57"/>
      <c r="FD605" s="57"/>
      <c r="FE605" s="57"/>
      <c r="FF605" s="57"/>
      <c r="FG605" s="57"/>
      <c r="FH605" s="57"/>
      <c r="FI605" s="57"/>
      <c r="FJ605" s="57"/>
      <c r="FK605" s="57"/>
      <c r="FL605" s="57"/>
      <c r="FM605" s="57"/>
      <c r="FN605" s="57"/>
      <c r="FO605" s="57"/>
      <c r="FP605" s="57"/>
      <c r="FQ605" s="57"/>
      <c r="FR605" s="57"/>
      <c r="FS605" s="57"/>
      <c r="FT605" s="57"/>
      <c r="FU605" s="57"/>
      <c r="FV605" s="57"/>
      <c r="FW605" s="57"/>
      <c r="FX605" s="57"/>
      <c r="FY605" s="57"/>
      <c r="FZ605" s="57"/>
      <c r="GA605" s="57"/>
      <c r="GB605" s="57"/>
      <c r="GC605" s="57"/>
      <c r="GD605" s="57"/>
      <c r="GE605" s="57"/>
      <c r="GF605" s="57"/>
      <c r="GG605" s="57"/>
      <c r="GH605" s="57"/>
      <c r="GI605" s="57"/>
      <c r="GJ605" s="57"/>
      <c r="GK605" s="57"/>
      <c r="GL605" s="57"/>
      <c r="GM605" s="57"/>
      <c r="GN605" s="57"/>
      <c r="GO605" s="57"/>
      <c r="GP605" s="57"/>
      <c r="GQ605" s="57"/>
      <c r="GR605" s="57"/>
      <c r="GS605" s="57"/>
      <c r="GT605" s="57"/>
      <c r="GU605" s="57"/>
      <c r="GV605" s="57"/>
      <c r="GW605" s="57"/>
      <c r="GX605" s="57"/>
      <c r="GY605" s="57"/>
      <c r="GZ605" s="57"/>
      <c r="HA605" s="57"/>
      <c r="HB605" s="57"/>
      <c r="HC605" s="57"/>
      <c r="HD605" s="57"/>
      <c r="HE605" s="57"/>
      <c r="HF605" s="57"/>
      <c r="HG605" s="57"/>
      <c r="HH605" s="57"/>
      <c r="HI605" s="57"/>
      <c r="HJ605" s="57"/>
      <c r="HK605" s="57"/>
      <c r="HL605" s="57"/>
      <c r="HM605" s="57"/>
      <c r="HN605" s="57"/>
      <c r="HO605" s="57"/>
      <c r="HP605" s="57"/>
      <c r="HQ605" s="57"/>
      <c r="HR605" s="57"/>
      <c r="HS605" s="57"/>
      <c r="HT605" s="57"/>
      <c r="HU605" s="57"/>
      <c r="HV605" s="57"/>
      <c r="HW605" s="57"/>
      <c r="HX605" s="57"/>
      <c r="HY605" s="57"/>
      <c r="HZ605" s="57"/>
      <c r="IA605" s="57"/>
      <c r="IB605" s="57"/>
      <c r="IC605" s="57"/>
      <c r="ID605" s="57"/>
      <c r="IE605" s="57"/>
      <c r="IF605" s="57"/>
      <c r="IG605" s="57"/>
      <c r="IH605" s="57"/>
      <c r="II605" s="57"/>
      <c r="IJ605" s="57"/>
      <c r="IK605" s="57"/>
      <c r="IL605" s="57"/>
      <c r="IM605" s="57"/>
      <c r="IN605" s="57"/>
      <c r="IO605" s="57"/>
      <c r="IP605" s="57"/>
      <c r="IQ605" s="57"/>
      <c r="IR605" s="57"/>
      <c r="IS605" s="57"/>
      <c r="IT605" s="57"/>
      <c r="IU605" s="57"/>
      <c r="IV605" s="57"/>
      <c r="IW605" s="57"/>
      <c r="IX605" s="57"/>
      <c r="IY605" s="57"/>
      <c r="IZ605" s="57"/>
      <c r="JA605" s="57"/>
      <c r="JB605" s="57"/>
      <c r="JC605" s="57"/>
      <c r="JD605" s="57"/>
      <c r="JE605" s="57"/>
      <c r="JF605" s="57"/>
      <c r="JG605" s="57"/>
      <c r="JH605" s="57"/>
      <c r="JI605" s="57"/>
      <c r="JJ605" s="57"/>
      <c r="JK605" s="57"/>
      <c r="JL605" s="57"/>
      <c r="JM605" s="57"/>
      <c r="JN605" s="57"/>
      <c r="JO605" s="57"/>
      <c r="JP605" s="57"/>
      <c r="JQ605" s="57"/>
      <c r="JR605" s="57"/>
      <c r="JS605" s="57"/>
      <c r="JT605" s="57"/>
      <c r="JU605" s="57"/>
      <c r="JV605" s="57"/>
      <c r="JW605" s="57"/>
      <c r="JX605" s="57"/>
      <c r="JY605" s="57"/>
      <c r="JZ605" s="57"/>
      <c r="KA605" s="57"/>
      <c r="KB605" s="57"/>
      <c r="KC605" s="57"/>
      <c r="KD605" s="57"/>
      <c r="KE605" s="57"/>
      <c r="KF605" s="57"/>
      <c r="KG605" s="57"/>
      <c r="KH605" s="57"/>
      <c r="KI605" s="57"/>
      <c r="KJ605" s="57"/>
      <c r="KK605" s="57"/>
      <c r="KL605" s="57"/>
      <c r="KM605" s="57"/>
      <c r="KN605" s="57"/>
      <c r="KO605" s="57"/>
      <c r="KP605" s="57"/>
      <c r="KQ605" s="57"/>
      <c r="KR605" s="57"/>
      <c r="KS605" s="57"/>
      <c r="KT605" s="57"/>
      <c r="KU605" s="57"/>
      <c r="KV605" s="57"/>
      <c r="KW605" s="57"/>
      <c r="KX605" s="57"/>
      <c r="KY605" s="57"/>
      <c r="KZ605" s="57"/>
      <c r="LA605" s="57"/>
      <c r="LB605" s="57"/>
      <c r="LC605" s="57"/>
      <c r="LD605" s="57"/>
      <c r="LE605" s="57"/>
      <c r="LF605" s="57"/>
      <c r="LG605" s="57"/>
      <c r="LH605" s="57"/>
      <c r="LI605" s="57"/>
      <c r="LJ605" s="57"/>
      <c r="LK605" s="57"/>
      <c r="LL605" s="57"/>
      <c r="LM605" s="57"/>
      <c r="LN605" s="57"/>
      <c r="LO605" s="57"/>
      <c r="LP605" s="57"/>
      <c r="LQ605" s="57"/>
      <c r="LR605" s="57"/>
      <c r="LS605" s="57"/>
      <c r="LT605" s="57"/>
      <c r="LU605" s="57"/>
      <c r="LV605" s="57"/>
      <c r="LW605" s="57"/>
      <c r="LX605" s="57"/>
      <c r="LY605" s="57"/>
      <c r="LZ605" s="57"/>
      <c r="MA605" s="57"/>
      <c r="MB605" s="57"/>
      <c r="MC605" s="57"/>
      <c r="MD605" s="57"/>
      <c r="ME605" s="57"/>
      <c r="MF605" s="57"/>
      <c r="MG605" s="57"/>
      <c r="MH605" s="57"/>
      <c r="MI605" s="57"/>
      <c r="MJ605" s="57"/>
      <c r="MK605" s="57"/>
      <c r="ML605" s="57"/>
      <c r="MM605" s="57"/>
      <c r="MN605" s="57"/>
      <c r="MO605" s="57"/>
      <c r="MP605" s="57"/>
      <c r="MQ605" s="57"/>
      <c r="MR605" s="57"/>
      <c r="MS605" s="57"/>
      <c r="MT605" s="57"/>
      <c r="MU605" s="57"/>
      <c r="MV605" s="57"/>
      <c r="MW605" s="57"/>
      <c r="MX605" s="57"/>
      <c r="MY605" s="57"/>
      <c r="MZ605" s="57"/>
      <c r="NA605" s="57"/>
      <c r="NB605" s="57"/>
      <c r="NC605" s="57"/>
      <c r="ND605" s="57"/>
      <c r="NE605" s="57"/>
      <c r="NF605" s="57"/>
      <c r="NG605" s="57"/>
      <c r="NH605" s="57"/>
      <c r="NI605" s="57"/>
      <c r="NJ605" s="57"/>
      <c r="NK605" s="57"/>
      <c r="NL605" s="57"/>
      <c r="NM605" s="57"/>
      <c r="NN605" s="57"/>
      <c r="NO605" s="57"/>
      <c r="NP605" s="57"/>
      <c r="NQ605" s="57"/>
      <c r="NR605" s="57"/>
      <c r="NS605" s="57"/>
      <c r="NT605" s="57"/>
      <c r="NU605" s="57"/>
      <c r="NV605" s="57"/>
      <c r="NW605" s="57"/>
      <c r="NX605" s="57"/>
      <c r="NY605" s="57"/>
      <c r="NZ605" s="57"/>
      <c r="OA605" s="57"/>
      <c r="OB605" s="57"/>
      <c r="OC605" s="57"/>
      <c r="OD605" s="57"/>
      <c r="OE605" s="57"/>
      <c r="OF605" s="57"/>
      <c r="OG605" s="57"/>
      <c r="OH605" s="57"/>
      <c r="OI605" s="57"/>
      <c r="OJ605" s="57"/>
      <c r="OK605" s="57"/>
      <c r="OL605" s="57"/>
      <c r="OM605" s="57"/>
      <c r="ON605" s="57"/>
      <c r="OO605" s="57"/>
      <c r="OP605" s="57"/>
      <c r="OQ605" s="57"/>
      <c r="OR605" s="57"/>
      <c r="OS605" s="57"/>
      <c r="OT605" s="57"/>
      <c r="OU605" s="57"/>
      <c r="OV605" s="57"/>
      <c r="OW605" s="57"/>
      <c r="OX605" s="57"/>
      <c r="OY605" s="57"/>
      <c r="OZ605" s="57"/>
      <c r="PA605" s="57"/>
      <c r="PB605" s="57"/>
      <c r="PC605" s="57"/>
      <c r="PD605" s="57"/>
      <c r="PE605" s="57"/>
      <c r="PF605" s="57"/>
      <c r="PG605" s="57"/>
      <c r="PH605" s="57"/>
      <c r="PI605" s="57"/>
      <c r="PJ605" s="57"/>
      <c r="PK605" s="57"/>
      <c r="PL605" s="57"/>
      <c r="PM605" s="57"/>
      <c r="PN605" s="57"/>
      <c r="PO605" s="57"/>
      <c r="PP605" s="57"/>
      <c r="PQ605" s="57"/>
      <c r="PR605" s="57"/>
      <c r="PS605" s="57"/>
      <c r="PT605" s="57"/>
      <c r="PU605" s="57"/>
      <c r="PV605" s="57"/>
      <c r="PW605" s="57"/>
      <c r="PX605" s="57"/>
      <c r="PY605" s="57"/>
      <c r="PZ605" s="57"/>
      <c r="QA605" s="57"/>
      <c r="QB605" s="57"/>
      <c r="QC605" s="57"/>
      <c r="QD605" s="57"/>
      <c r="QE605" s="57"/>
      <c r="QF605" s="57"/>
      <c r="QG605" s="57"/>
      <c r="QH605" s="57"/>
      <c r="QI605" s="57"/>
      <c r="QJ605" s="57"/>
      <c r="QK605" s="57"/>
      <c r="QL605" s="57"/>
      <c r="QM605" s="57"/>
      <c r="QN605" s="57"/>
      <c r="QO605" s="57"/>
      <c r="QP605" s="57"/>
      <c r="QQ605" s="57"/>
      <c r="QR605" s="57"/>
      <c r="QS605" s="57"/>
      <c r="QT605" s="57"/>
      <c r="QU605" s="57"/>
      <c r="QV605" s="57"/>
      <c r="QW605" s="57"/>
      <c r="QX605" s="57"/>
      <c r="QY605" s="57"/>
      <c r="QZ605" s="57"/>
      <c r="RA605" s="57"/>
      <c r="RB605" s="57"/>
      <c r="RC605" s="57"/>
      <c r="RD605" s="57"/>
      <c r="RE605" s="57"/>
      <c r="RF605" s="57"/>
      <c r="RG605" s="57"/>
      <c r="RH605" s="57"/>
      <c r="RI605" s="57"/>
      <c r="RJ605" s="57"/>
      <c r="RK605" s="57"/>
      <c r="RL605" s="57"/>
      <c r="RM605" s="57"/>
      <c r="RN605" s="57"/>
      <c r="RO605" s="57"/>
      <c r="RP605" s="57"/>
      <c r="RQ605" s="57"/>
      <c r="RR605" s="57"/>
      <c r="RS605" s="57"/>
      <c r="RT605" s="57"/>
      <c r="RU605" s="57"/>
      <c r="RV605" s="57"/>
      <c r="RW605" s="57"/>
      <c r="RX605" s="57"/>
      <c r="RY605" s="57"/>
      <c r="RZ605" s="57"/>
      <c r="SA605" s="57"/>
      <c r="SB605" s="57"/>
      <c r="SC605" s="57"/>
      <c r="SD605" s="57"/>
      <c r="SE605" s="57"/>
      <c r="SF605" s="57"/>
      <c r="SG605" s="57"/>
      <c r="SH605" s="57"/>
      <c r="SI605" s="57"/>
      <c r="SJ605" s="57"/>
      <c r="SK605" s="57"/>
      <c r="SL605" s="57"/>
      <c r="SM605" s="57"/>
      <c r="SN605" s="57"/>
      <c r="SO605" s="57"/>
      <c r="SP605" s="57"/>
      <c r="SQ605" s="57"/>
      <c r="SR605" s="57"/>
      <c r="SS605" s="57"/>
      <c r="ST605" s="57"/>
      <c r="SU605" s="57"/>
      <c r="SV605" s="57"/>
      <c r="SW605" s="57"/>
      <c r="SX605" s="57"/>
      <c r="SY605" s="57"/>
      <c r="SZ605" s="57"/>
      <c r="TA605" s="57"/>
      <c r="TB605" s="57"/>
      <c r="TC605" s="57"/>
      <c r="TD605" s="57"/>
      <c r="TE605" s="57"/>
      <c r="TF605" s="57"/>
      <c r="TG605" s="57"/>
      <c r="TH605" s="57"/>
      <c r="TI605" s="57"/>
      <c r="TJ605" s="57"/>
      <c r="TK605" s="57"/>
      <c r="TL605" s="57"/>
      <c r="TM605" s="57"/>
      <c r="TN605" s="57"/>
      <c r="TO605" s="57"/>
      <c r="TP605" s="57"/>
      <c r="TQ605" s="57"/>
      <c r="TR605" s="57"/>
      <c r="TS605" s="57"/>
      <c r="TT605" s="57"/>
      <c r="TU605" s="57"/>
      <c r="TV605" s="57"/>
      <c r="TW605" s="57"/>
      <c r="TX605" s="57"/>
      <c r="TY605" s="57"/>
      <c r="TZ605" s="57"/>
      <c r="UA605" s="57"/>
      <c r="UB605" s="57"/>
      <c r="UC605" s="57"/>
      <c r="UD605" s="57"/>
      <c r="UE605" s="57"/>
      <c r="UF605" s="57"/>
      <c r="UG605" s="57"/>
      <c r="UH605" s="57"/>
      <c r="UI605" s="57"/>
      <c r="UJ605" s="57"/>
      <c r="UK605" s="57"/>
      <c r="UL605" s="57"/>
      <c r="UM605" s="57"/>
      <c r="UN605" s="57"/>
      <c r="UO605" s="57"/>
      <c r="UP605" s="57"/>
      <c r="UQ605" s="57"/>
      <c r="UR605" s="57"/>
      <c r="US605" s="57"/>
      <c r="UT605" s="57"/>
      <c r="UU605" s="57"/>
      <c r="UV605" s="57"/>
      <c r="UW605" s="57"/>
      <c r="UX605" s="57"/>
      <c r="UY605" s="57"/>
      <c r="UZ605" s="57"/>
      <c r="VA605" s="57"/>
      <c r="VB605" s="57"/>
      <c r="VC605" s="57"/>
      <c r="VD605" s="57"/>
      <c r="VE605" s="57"/>
      <c r="VF605" s="57"/>
      <c r="VG605" s="57"/>
      <c r="VH605" s="57"/>
      <c r="VI605" s="57"/>
      <c r="VJ605" s="57"/>
      <c r="VK605" s="57"/>
      <c r="VL605" s="57"/>
      <c r="VM605" s="57"/>
      <c r="VN605" s="57"/>
      <c r="VO605" s="57"/>
      <c r="VP605" s="57"/>
      <c r="VQ605" s="57"/>
      <c r="VR605" s="57"/>
      <c r="VS605" s="57"/>
      <c r="VT605" s="57"/>
      <c r="VU605" s="57"/>
      <c r="VV605" s="57"/>
      <c r="VW605" s="57"/>
      <c r="VX605" s="57"/>
      <c r="VY605" s="57"/>
      <c r="VZ605" s="57"/>
      <c r="WA605" s="57"/>
      <c r="WB605" s="57"/>
      <c r="WC605" s="57"/>
      <c r="WD605" s="57"/>
      <c r="WE605" s="57"/>
      <c r="WF605" s="57"/>
      <c r="WG605" s="57"/>
      <c r="WH605" s="57"/>
      <c r="WI605" s="57"/>
      <c r="WJ605" s="57"/>
      <c r="WK605" s="57"/>
      <c r="WL605" s="57"/>
      <c r="WM605" s="57"/>
      <c r="WN605" s="57"/>
      <c r="WO605" s="57"/>
      <c r="WP605" s="57"/>
      <c r="WQ605" s="57"/>
      <c r="WR605" s="57"/>
      <c r="WS605" s="57"/>
      <c r="WT605" s="57"/>
      <c r="WU605" s="57"/>
      <c r="WV605" s="57"/>
      <c r="WW605" s="57"/>
      <c r="WX605" s="57"/>
      <c r="WY605" s="57"/>
      <c r="WZ605" s="57"/>
      <c r="XA605" s="57"/>
      <c r="XB605" s="57"/>
      <c r="XC605" s="57"/>
      <c r="XD605" s="57"/>
      <c r="XE605" s="57"/>
      <c r="XF605" s="57"/>
      <c r="XG605" s="57"/>
      <c r="XH605" s="57"/>
      <c r="XI605" s="57"/>
      <c r="XJ605" s="57"/>
      <c r="XK605" s="57"/>
      <c r="XL605" s="57"/>
      <c r="XM605" s="57"/>
      <c r="XN605" s="57"/>
      <c r="XO605" s="57"/>
      <c r="XP605" s="57"/>
      <c r="XQ605" s="57"/>
      <c r="XR605" s="57"/>
      <c r="XS605" s="57"/>
      <c r="XT605" s="57"/>
      <c r="XU605" s="57"/>
      <c r="XV605" s="57"/>
      <c r="XW605" s="57"/>
    </row>
    <row r="606">
      <c r="AI606" s="57"/>
      <c r="BR606" s="57"/>
      <c r="DA606" s="57"/>
      <c r="EJ606" s="57"/>
      <c r="EK606" s="57"/>
      <c r="EL606" s="57"/>
      <c r="EM606" s="57"/>
      <c r="EN606" s="57"/>
      <c r="EO606" s="57"/>
      <c r="EP606" s="57"/>
      <c r="EQ606" s="57"/>
      <c r="ER606" s="57"/>
      <c r="ES606" s="57"/>
      <c r="ET606" s="57"/>
      <c r="EU606" s="57"/>
      <c r="EV606" s="57"/>
      <c r="EW606" s="57"/>
      <c r="EX606" s="57"/>
      <c r="EY606" s="57"/>
      <c r="EZ606" s="57"/>
      <c r="FA606" s="57"/>
      <c r="FB606" s="57"/>
      <c r="FC606" s="57"/>
      <c r="FD606" s="57"/>
      <c r="FE606" s="57"/>
      <c r="FF606" s="57"/>
      <c r="FG606" s="57"/>
      <c r="FH606" s="57"/>
      <c r="FI606" s="57"/>
      <c r="FJ606" s="57"/>
      <c r="FK606" s="57"/>
      <c r="FL606" s="57"/>
      <c r="FM606" s="57"/>
      <c r="FN606" s="57"/>
      <c r="FO606" s="57"/>
      <c r="FP606" s="57"/>
      <c r="FQ606" s="57"/>
      <c r="FR606" s="57"/>
      <c r="FS606" s="57"/>
      <c r="FT606" s="57"/>
      <c r="FU606" s="57"/>
      <c r="FV606" s="57"/>
      <c r="FW606" s="57"/>
      <c r="FX606" s="57"/>
      <c r="FY606" s="57"/>
      <c r="FZ606" s="57"/>
      <c r="GA606" s="57"/>
      <c r="GB606" s="57"/>
      <c r="GC606" s="57"/>
      <c r="GD606" s="57"/>
      <c r="GE606" s="57"/>
      <c r="GF606" s="57"/>
      <c r="GG606" s="57"/>
      <c r="GH606" s="57"/>
      <c r="GI606" s="57"/>
      <c r="GJ606" s="57"/>
      <c r="GK606" s="57"/>
      <c r="GL606" s="57"/>
      <c r="GM606" s="57"/>
      <c r="GN606" s="57"/>
      <c r="GO606" s="57"/>
      <c r="GP606" s="57"/>
      <c r="GQ606" s="57"/>
      <c r="GR606" s="57"/>
      <c r="GS606" s="57"/>
      <c r="GT606" s="57"/>
      <c r="GU606" s="57"/>
      <c r="GV606" s="57"/>
      <c r="GW606" s="57"/>
      <c r="GX606" s="57"/>
      <c r="GY606" s="57"/>
      <c r="GZ606" s="57"/>
      <c r="HA606" s="57"/>
      <c r="HB606" s="57"/>
      <c r="HC606" s="57"/>
      <c r="HD606" s="57"/>
      <c r="HE606" s="57"/>
      <c r="HF606" s="57"/>
      <c r="HG606" s="57"/>
      <c r="HH606" s="57"/>
      <c r="HI606" s="57"/>
      <c r="HJ606" s="57"/>
      <c r="HK606" s="57"/>
      <c r="HL606" s="57"/>
      <c r="HM606" s="57"/>
      <c r="HN606" s="57"/>
      <c r="HO606" s="57"/>
      <c r="HP606" s="57"/>
      <c r="HQ606" s="57"/>
      <c r="HR606" s="57"/>
      <c r="HS606" s="57"/>
      <c r="HT606" s="57"/>
      <c r="HU606" s="57"/>
      <c r="HV606" s="57"/>
      <c r="HW606" s="57"/>
      <c r="HX606" s="57"/>
      <c r="HY606" s="57"/>
      <c r="HZ606" s="57"/>
      <c r="IA606" s="57"/>
      <c r="IB606" s="57"/>
      <c r="IC606" s="57"/>
      <c r="ID606" s="57"/>
      <c r="IE606" s="57"/>
      <c r="IF606" s="57"/>
      <c r="IG606" s="57"/>
      <c r="IH606" s="57"/>
      <c r="II606" s="57"/>
      <c r="IJ606" s="57"/>
      <c r="IK606" s="57"/>
      <c r="IL606" s="57"/>
      <c r="IM606" s="57"/>
      <c r="IN606" s="57"/>
      <c r="IO606" s="57"/>
      <c r="IP606" s="57"/>
      <c r="IQ606" s="57"/>
      <c r="IR606" s="57"/>
      <c r="IS606" s="57"/>
      <c r="IT606" s="57"/>
      <c r="IU606" s="57"/>
      <c r="IV606" s="57"/>
      <c r="IW606" s="57"/>
      <c r="IX606" s="57"/>
      <c r="IY606" s="57"/>
      <c r="IZ606" s="57"/>
      <c r="JA606" s="57"/>
      <c r="JB606" s="57"/>
      <c r="JC606" s="57"/>
      <c r="JD606" s="57"/>
      <c r="JE606" s="57"/>
      <c r="JF606" s="57"/>
      <c r="JG606" s="57"/>
      <c r="JH606" s="57"/>
      <c r="JI606" s="57"/>
      <c r="JJ606" s="57"/>
      <c r="JK606" s="57"/>
      <c r="JL606" s="57"/>
      <c r="JM606" s="57"/>
      <c r="JN606" s="57"/>
      <c r="JO606" s="57"/>
      <c r="JP606" s="57"/>
      <c r="JQ606" s="57"/>
      <c r="JR606" s="57"/>
      <c r="JS606" s="57"/>
      <c r="JT606" s="57"/>
      <c r="JU606" s="57"/>
      <c r="JV606" s="57"/>
      <c r="JW606" s="57"/>
      <c r="JX606" s="57"/>
      <c r="JY606" s="57"/>
      <c r="JZ606" s="57"/>
      <c r="KA606" s="57"/>
      <c r="KB606" s="57"/>
      <c r="KC606" s="57"/>
      <c r="KD606" s="57"/>
      <c r="KE606" s="57"/>
      <c r="KF606" s="57"/>
      <c r="KG606" s="57"/>
      <c r="KH606" s="57"/>
      <c r="KI606" s="57"/>
      <c r="KJ606" s="57"/>
      <c r="KK606" s="57"/>
      <c r="KL606" s="57"/>
      <c r="KM606" s="57"/>
      <c r="KN606" s="57"/>
      <c r="KO606" s="57"/>
      <c r="KP606" s="57"/>
      <c r="KQ606" s="57"/>
      <c r="KR606" s="57"/>
      <c r="KS606" s="57"/>
      <c r="KT606" s="57"/>
      <c r="KU606" s="57"/>
      <c r="KV606" s="57"/>
      <c r="KW606" s="57"/>
      <c r="KX606" s="57"/>
      <c r="KY606" s="57"/>
      <c r="KZ606" s="57"/>
      <c r="LA606" s="57"/>
      <c r="LB606" s="57"/>
      <c r="LC606" s="57"/>
      <c r="LD606" s="57"/>
      <c r="LE606" s="57"/>
      <c r="LF606" s="57"/>
      <c r="LG606" s="57"/>
      <c r="LH606" s="57"/>
      <c r="LI606" s="57"/>
      <c r="LJ606" s="57"/>
      <c r="LK606" s="57"/>
      <c r="LL606" s="57"/>
      <c r="LM606" s="57"/>
      <c r="LN606" s="57"/>
      <c r="LO606" s="57"/>
      <c r="LP606" s="57"/>
      <c r="LQ606" s="57"/>
      <c r="LR606" s="57"/>
      <c r="LS606" s="57"/>
      <c r="LT606" s="57"/>
      <c r="LU606" s="57"/>
      <c r="LV606" s="57"/>
      <c r="LW606" s="57"/>
      <c r="LX606" s="57"/>
      <c r="LY606" s="57"/>
      <c r="LZ606" s="57"/>
      <c r="MA606" s="57"/>
      <c r="MB606" s="57"/>
      <c r="MC606" s="57"/>
      <c r="MD606" s="57"/>
      <c r="ME606" s="57"/>
      <c r="MF606" s="57"/>
      <c r="MG606" s="57"/>
      <c r="MH606" s="57"/>
      <c r="MI606" s="57"/>
      <c r="MJ606" s="57"/>
      <c r="MK606" s="57"/>
      <c r="ML606" s="57"/>
      <c r="MM606" s="57"/>
      <c r="MN606" s="57"/>
      <c r="MO606" s="57"/>
      <c r="MP606" s="57"/>
      <c r="MQ606" s="57"/>
      <c r="MR606" s="57"/>
      <c r="MS606" s="57"/>
      <c r="MT606" s="57"/>
      <c r="MU606" s="57"/>
      <c r="MV606" s="57"/>
      <c r="MW606" s="57"/>
      <c r="MX606" s="57"/>
      <c r="MY606" s="57"/>
      <c r="MZ606" s="57"/>
      <c r="NA606" s="57"/>
      <c r="NB606" s="57"/>
      <c r="NC606" s="57"/>
      <c r="ND606" s="57"/>
      <c r="NE606" s="57"/>
      <c r="NF606" s="57"/>
      <c r="NG606" s="57"/>
      <c r="NH606" s="57"/>
      <c r="NI606" s="57"/>
      <c r="NJ606" s="57"/>
      <c r="NK606" s="57"/>
      <c r="NL606" s="57"/>
      <c r="NM606" s="57"/>
      <c r="NN606" s="57"/>
      <c r="NO606" s="57"/>
      <c r="NP606" s="57"/>
      <c r="NQ606" s="57"/>
      <c r="NR606" s="57"/>
      <c r="NS606" s="57"/>
      <c r="NT606" s="57"/>
      <c r="NU606" s="57"/>
      <c r="NV606" s="57"/>
      <c r="NW606" s="57"/>
      <c r="NX606" s="57"/>
      <c r="NY606" s="57"/>
      <c r="NZ606" s="57"/>
      <c r="OA606" s="57"/>
      <c r="OB606" s="57"/>
      <c r="OC606" s="57"/>
      <c r="OD606" s="57"/>
      <c r="OE606" s="57"/>
      <c r="OF606" s="57"/>
      <c r="OG606" s="57"/>
      <c r="OH606" s="57"/>
      <c r="OI606" s="57"/>
      <c r="OJ606" s="57"/>
      <c r="OK606" s="57"/>
      <c r="OL606" s="57"/>
      <c r="OM606" s="57"/>
      <c r="ON606" s="57"/>
      <c r="OO606" s="57"/>
      <c r="OP606" s="57"/>
      <c r="OQ606" s="57"/>
      <c r="OR606" s="57"/>
      <c r="OS606" s="57"/>
      <c r="OT606" s="57"/>
      <c r="OU606" s="57"/>
      <c r="OV606" s="57"/>
      <c r="OW606" s="57"/>
      <c r="OX606" s="57"/>
      <c r="OY606" s="57"/>
      <c r="OZ606" s="57"/>
      <c r="PA606" s="57"/>
      <c r="PB606" s="57"/>
      <c r="PC606" s="57"/>
      <c r="PD606" s="57"/>
      <c r="PE606" s="57"/>
      <c r="PF606" s="57"/>
      <c r="PG606" s="57"/>
      <c r="PH606" s="57"/>
      <c r="PI606" s="57"/>
      <c r="PJ606" s="57"/>
      <c r="PK606" s="57"/>
      <c r="PL606" s="57"/>
      <c r="PM606" s="57"/>
      <c r="PN606" s="57"/>
      <c r="PO606" s="57"/>
      <c r="PP606" s="57"/>
      <c r="PQ606" s="57"/>
      <c r="PR606" s="57"/>
      <c r="PS606" s="57"/>
      <c r="PT606" s="57"/>
      <c r="PU606" s="57"/>
      <c r="PV606" s="57"/>
      <c r="PW606" s="57"/>
      <c r="PX606" s="57"/>
      <c r="PY606" s="57"/>
      <c r="PZ606" s="57"/>
      <c r="QA606" s="57"/>
      <c r="QB606" s="57"/>
      <c r="QC606" s="57"/>
      <c r="QD606" s="57"/>
      <c r="QE606" s="57"/>
      <c r="QF606" s="57"/>
      <c r="QG606" s="57"/>
      <c r="QH606" s="57"/>
      <c r="QI606" s="57"/>
      <c r="QJ606" s="57"/>
      <c r="QK606" s="57"/>
      <c r="QL606" s="57"/>
      <c r="QM606" s="57"/>
      <c r="QN606" s="57"/>
      <c r="QO606" s="57"/>
      <c r="QP606" s="57"/>
      <c r="QQ606" s="57"/>
      <c r="QR606" s="57"/>
      <c r="QS606" s="57"/>
      <c r="QT606" s="57"/>
      <c r="QU606" s="57"/>
      <c r="QV606" s="57"/>
      <c r="QW606" s="57"/>
      <c r="QX606" s="57"/>
      <c r="QY606" s="57"/>
      <c r="QZ606" s="57"/>
      <c r="RA606" s="57"/>
      <c r="RB606" s="57"/>
      <c r="RC606" s="57"/>
      <c r="RD606" s="57"/>
      <c r="RE606" s="57"/>
      <c r="RF606" s="57"/>
      <c r="RG606" s="57"/>
      <c r="RH606" s="57"/>
      <c r="RI606" s="57"/>
      <c r="RJ606" s="57"/>
      <c r="RK606" s="57"/>
      <c r="RL606" s="57"/>
      <c r="RM606" s="57"/>
      <c r="RN606" s="57"/>
      <c r="RO606" s="57"/>
      <c r="RP606" s="57"/>
      <c r="RQ606" s="57"/>
      <c r="RR606" s="57"/>
      <c r="RS606" s="57"/>
      <c r="RT606" s="57"/>
      <c r="RU606" s="57"/>
      <c r="RV606" s="57"/>
      <c r="RW606" s="57"/>
      <c r="RX606" s="57"/>
      <c r="RY606" s="57"/>
      <c r="RZ606" s="57"/>
      <c r="SA606" s="57"/>
      <c r="SB606" s="57"/>
      <c r="SC606" s="57"/>
      <c r="SD606" s="57"/>
      <c r="SE606" s="57"/>
      <c r="SF606" s="57"/>
      <c r="SG606" s="57"/>
      <c r="SH606" s="57"/>
      <c r="SI606" s="57"/>
      <c r="SJ606" s="57"/>
      <c r="SK606" s="57"/>
      <c r="SL606" s="57"/>
      <c r="SM606" s="57"/>
      <c r="SN606" s="57"/>
      <c r="SO606" s="57"/>
      <c r="SP606" s="57"/>
      <c r="SQ606" s="57"/>
      <c r="SR606" s="57"/>
      <c r="SS606" s="57"/>
      <c r="ST606" s="57"/>
      <c r="SU606" s="57"/>
      <c r="SV606" s="57"/>
      <c r="SW606" s="57"/>
      <c r="SX606" s="57"/>
      <c r="SY606" s="57"/>
      <c r="SZ606" s="57"/>
      <c r="TA606" s="57"/>
      <c r="TB606" s="57"/>
      <c r="TC606" s="57"/>
      <c r="TD606" s="57"/>
      <c r="TE606" s="57"/>
      <c r="TF606" s="57"/>
      <c r="TG606" s="57"/>
      <c r="TH606" s="57"/>
      <c r="TI606" s="57"/>
      <c r="TJ606" s="57"/>
      <c r="TK606" s="57"/>
      <c r="TL606" s="57"/>
      <c r="TM606" s="57"/>
      <c r="TN606" s="57"/>
      <c r="TO606" s="57"/>
      <c r="TP606" s="57"/>
      <c r="TQ606" s="57"/>
      <c r="TR606" s="57"/>
      <c r="TS606" s="57"/>
      <c r="TT606" s="57"/>
      <c r="TU606" s="57"/>
      <c r="TV606" s="57"/>
      <c r="TW606" s="57"/>
      <c r="TX606" s="57"/>
      <c r="TY606" s="57"/>
      <c r="TZ606" s="57"/>
      <c r="UA606" s="57"/>
      <c r="UB606" s="57"/>
      <c r="UC606" s="57"/>
      <c r="UD606" s="57"/>
      <c r="UE606" s="57"/>
      <c r="UF606" s="57"/>
      <c r="UG606" s="57"/>
      <c r="UH606" s="57"/>
      <c r="UI606" s="57"/>
      <c r="UJ606" s="57"/>
      <c r="UK606" s="57"/>
      <c r="UL606" s="57"/>
      <c r="UM606" s="57"/>
      <c r="UN606" s="57"/>
      <c r="UO606" s="57"/>
      <c r="UP606" s="57"/>
      <c r="UQ606" s="57"/>
      <c r="UR606" s="57"/>
      <c r="US606" s="57"/>
      <c r="UT606" s="57"/>
      <c r="UU606" s="57"/>
      <c r="UV606" s="57"/>
      <c r="UW606" s="57"/>
      <c r="UX606" s="57"/>
      <c r="UY606" s="57"/>
      <c r="UZ606" s="57"/>
      <c r="VA606" s="57"/>
      <c r="VB606" s="57"/>
      <c r="VC606" s="57"/>
      <c r="VD606" s="57"/>
      <c r="VE606" s="57"/>
      <c r="VF606" s="57"/>
      <c r="VG606" s="57"/>
      <c r="VH606" s="57"/>
      <c r="VI606" s="57"/>
      <c r="VJ606" s="57"/>
      <c r="VK606" s="57"/>
      <c r="VL606" s="57"/>
      <c r="VM606" s="57"/>
      <c r="VN606" s="57"/>
      <c r="VO606" s="57"/>
      <c r="VP606" s="57"/>
      <c r="VQ606" s="57"/>
      <c r="VR606" s="57"/>
      <c r="VS606" s="57"/>
      <c r="VT606" s="57"/>
      <c r="VU606" s="57"/>
      <c r="VV606" s="57"/>
      <c r="VW606" s="57"/>
      <c r="VX606" s="57"/>
      <c r="VY606" s="57"/>
      <c r="VZ606" s="57"/>
      <c r="WA606" s="57"/>
      <c r="WB606" s="57"/>
      <c r="WC606" s="57"/>
      <c r="WD606" s="57"/>
      <c r="WE606" s="57"/>
      <c r="WF606" s="57"/>
      <c r="WG606" s="57"/>
      <c r="WH606" s="57"/>
      <c r="WI606" s="57"/>
      <c r="WJ606" s="57"/>
      <c r="WK606" s="57"/>
      <c r="WL606" s="57"/>
      <c r="WM606" s="57"/>
      <c r="WN606" s="57"/>
      <c r="WO606" s="57"/>
      <c r="WP606" s="57"/>
      <c r="WQ606" s="57"/>
      <c r="WR606" s="57"/>
      <c r="WS606" s="57"/>
      <c r="WT606" s="57"/>
      <c r="WU606" s="57"/>
      <c r="WV606" s="57"/>
      <c r="WW606" s="57"/>
      <c r="WX606" s="57"/>
      <c r="WY606" s="57"/>
      <c r="WZ606" s="57"/>
      <c r="XA606" s="57"/>
      <c r="XB606" s="57"/>
      <c r="XC606" s="57"/>
      <c r="XD606" s="57"/>
      <c r="XE606" s="57"/>
      <c r="XF606" s="57"/>
      <c r="XG606" s="57"/>
      <c r="XH606" s="57"/>
      <c r="XI606" s="57"/>
      <c r="XJ606" s="57"/>
      <c r="XK606" s="57"/>
      <c r="XL606" s="57"/>
      <c r="XM606" s="57"/>
      <c r="XN606" s="57"/>
      <c r="XO606" s="57"/>
      <c r="XP606" s="57"/>
      <c r="XQ606" s="57"/>
      <c r="XR606" s="57"/>
      <c r="XS606" s="57"/>
      <c r="XT606" s="57"/>
      <c r="XU606" s="57"/>
      <c r="XV606" s="57"/>
      <c r="XW606" s="57"/>
    </row>
    <row r="607">
      <c r="AI607" s="57"/>
      <c r="BR607" s="57"/>
      <c r="DA607" s="57"/>
      <c r="EJ607" s="57"/>
      <c r="EK607" s="57"/>
      <c r="EL607" s="57"/>
      <c r="EM607" s="57"/>
      <c r="EN607" s="57"/>
      <c r="EO607" s="57"/>
      <c r="EP607" s="57"/>
      <c r="EQ607" s="57"/>
      <c r="ER607" s="57"/>
      <c r="ES607" s="57"/>
      <c r="ET607" s="57"/>
      <c r="EU607" s="57"/>
      <c r="EV607" s="57"/>
      <c r="EW607" s="57"/>
      <c r="EX607" s="57"/>
      <c r="EY607" s="57"/>
      <c r="EZ607" s="57"/>
      <c r="FA607" s="57"/>
      <c r="FB607" s="57"/>
      <c r="FC607" s="57"/>
      <c r="FD607" s="57"/>
      <c r="FE607" s="57"/>
      <c r="FF607" s="57"/>
      <c r="FG607" s="57"/>
      <c r="FH607" s="57"/>
      <c r="FI607" s="57"/>
      <c r="FJ607" s="57"/>
      <c r="FK607" s="57"/>
      <c r="FL607" s="57"/>
      <c r="FM607" s="57"/>
      <c r="FN607" s="57"/>
      <c r="FO607" s="57"/>
      <c r="FP607" s="57"/>
      <c r="FQ607" s="57"/>
      <c r="FR607" s="57"/>
      <c r="FS607" s="57"/>
      <c r="FT607" s="57"/>
      <c r="FU607" s="57"/>
      <c r="FV607" s="57"/>
      <c r="FW607" s="57"/>
      <c r="FX607" s="57"/>
      <c r="FY607" s="57"/>
      <c r="FZ607" s="57"/>
      <c r="GA607" s="57"/>
      <c r="GB607" s="57"/>
      <c r="GC607" s="57"/>
      <c r="GD607" s="57"/>
      <c r="GE607" s="57"/>
      <c r="GF607" s="57"/>
      <c r="GG607" s="57"/>
      <c r="GH607" s="57"/>
      <c r="GI607" s="57"/>
      <c r="GJ607" s="57"/>
      <c r="GK607" s="57"/>
      <c r="GL607" s="57"/>
      <c r="GM607" s="57"/>
      <c r="GN607" s="57"/>
      <c r="GO607" s="57"/>
      <c r="GP607" s="57"/>
      <c r="GQ607" s="57"/>
      <c r="GR607" s="57"/>
      <c r="GS607" s="57"/>
      <c r="GT607" s="57"/>
      <c r="GU607" s="57"/>
      <c r="GV607" s="57"/>
      <c r="GW607" s="57"/>
      <c r="GX607" s="57"/>
      <c r="GY607" s="57"/>
      <c r="GZ607" s="57"/>
      <c r="HA607" s="57"/>
      <c r="HB607" s="57"/>
      <c r="HC607" s="57"/>
      <c r="HD607" s="57"/>
      <c r="HE607" s="57"/>
      <c r="HF607" s="57"/>
      <c r="HG607" s="57"/>
      <c r="HH607" s="57"/>
      <c r="HI607" s="57"/>
      <c r="HJ607" s="57"/>
      <c r="HK607" s="57"/>
      <c r="HL607" s="57"/>
      <c r="HM607" s="57"/>
      <c r="HN607" s="57"/>
      <c r="HO607" s="57"/>
      <c r="HP607" s="57"/>
      <c r="HQ607" s="57"/>
      <c r="HR607" s="57"/>
      <c r="HS607" s="57"/>
      <c r="HT607" s="57"/>
      <c r="HU607" s="57"/>
      <c r="HV607" s="57"/>
      <c r="HW607" s="57"/>
      <c r="HX607" s="57"/>
      <c r="HY607" s="57"/>
      <c r="HZ607" s="57"/>
      <c r="IA607" s="57"/>
      <c r="IB607" s="57"/>
      <c r="IC607" s="57"/>
      <c r="ID607" s="57"/>
      <c r="IE607" s="57"/>
      <c r="IF607" s="57"/>
      <c r="IG607" s="57"/>
      <c r="IH607" s="57"/>
      <c r="II607" s="57"/>
      <c r="IJ607" s="57"/>
      <c r="IK607" s="57"/>
      <c r="IL607" s="57"/>
      <c r="IM607" s="57"/>
      <c r="IN607" s="57"/>
      <c r="IO607" s="57"/>
      <c r="IP607" s="57"/>
      <c r="IQ607" s="57"/>
      <c r="IR607" s="57"/>
      <c r="IS607" s="57"/>
      <c r="IT607" s="57"/>
      <c r="IU607" s="57"/>
      <c r="IV607" s="57"/>
      <c r="IW607" s="57"/>
      <c r="IX607" s="57"/>
      <c r="IY607" s="57"/>
      <c r="IZ607" s="57"/>
      <c r="JA607" s="57"/>
      <c r="JB607" s="57"/>
      <c r="JC607" s="57"/>
      <c r="JD607" s="57"/>
      <c r="JE607" s="57"/>
      <c r="JF607" s="57"/>
      <c r="JG607" s="57"/>
      <c r="JH607" s="57"/>
      <c r="JI607" s="57"/>
      <c r="JJ607" s="57"/>
      <c r="JK607" s="57"/>
      <c r="JL607" s="57"/>
      <c r="JM607" s="57"/>
      <c r="JN607" s="57"/>
      <c r="JO607" s="57"/>
      <c r="JP607" s="57"/>
      <c r="JQ607" s="57"/>
      <c r="JR607" s="57"/>
      <c r="JS607" s="57"/>
      <c r="JT607" s="57"/>
      <c r="JU607" s="57"/>
      <c r="JV607" s="57"/>
      <c r="JW607" s="57"/>
      <c r="JX607" s="57"/>
      <c r="JY607" s="57"/>
      <c r="JZ607" s="57"/>
      <c r="KA607" s="57"/>
      <c r="KB607" s="57"/>
      <c r="KC607" s="57"/>
      <c r="KD607" s="57"/>
      <c r="KE607" s="57"/>
      <c r="KF607" s="57"/>
      <c r="KG607" s="57"/>
      <c r="KH607" s="57"/>
      <c r="KI607" s="57"/>
      <c r="KJ607" s="57"/>
      <c r="KK607" s="57"/>
      <c r="KL607" s="57"/>
      <c r="KM607" s="57"/>
      <c r="KN607" s="57"/>
      <c r="KO607" s="57"/>
      <c r="KP607" s="57"/>
      <c r="KQ607" s="57"/>
      <c r="KR607" s="57"/>
      <c r="KS607" s="57"/>
      <c r="KT607" s="57"/>
      <c r="KU607" s="57"/>
      <c r="KV607" s="57"/>
      <c r="KW607" s="57"/>
      <c r="KX607" s="57"/>
      <c r="KY607" s="57"/>
      <c r="KZ607" s="57"/>
      <c r="LA607" s="57"/>
      <c r="LB607" s="57"/>
      <c r="LC607" s="57"/>
      <c r="LD607" s="57"/>
      <c r="LE607" s="57"/>
      <c r="LF607" s="57"/>
      <c r="LG607" s="57"/>
      <c r="LH607" s="57"/>
      <c r="LI607" s="57"/>
      <c r="LJ607" s="57"/>
      <c r="LK607" s="57"/>
      <c r="LL607" s="57"/>
      <c r="LM607" s="57"/>
      <c r="LN607" s="57"/>
      <c r="LO607" s="57"/>
      <c r="LP607" s="57"/>
      <c r="LQ607" s="57"/>
      <c r="LR607" s="57"/>
      <c r="LS607" s="57"/>
      <c r="LT607" s="57"/>
      <c r="LU607" s="57"/>
      <c r="LV607" s="57"/>
      <c r="LW607" s="57"/>
      <c r="LX607" s="57"/>
      <c r="LY607" s="57"/>
      <c r="LZ607" s="57"/>
      <c r="MA607" s="57"/>
      <c r="MB607" s="57"/>
      <c r="MC607" s="57"/>
      <c r="MD607" s="57"/>
      <c r="ME607" s="57"/>
      <c r="MF607" s="57"/>
      <c r="MG607" s="57"/>
      <c r="MH607" s="57"/>
      <c r="MI607" s="57"/>
      <c r="MJ607" s="57"/>
      <c r="MK607" s="57"/>
      <c r="ML607" s="57"/>
      <c r="MM607" s="57"/>
      <c r="MN607" s="57"/>
      <c r="MO607" s="57"/>
      <c r="MP607" s="57"/>
      <c r="MQ607" s="57"/>
      <c r="MR607" s="57"/>
      <c r="MS607" s="57"/>
      <c r="MT607" s="57"/>
      <c r="MU607" s="57"/>
      <c r="MV607" s="57"/>
      <c r="MW607" s="57"/>
      <c r="MX607" s="57"/>
      <c r="MY607" s="57"/>
      <c r="MZ607" s="57"/>
      <c r="NA607" s="57"/>
      <c r="NB607" s="57"/>
      <c r="NC607" s="57"/>
      <c r="ND607" s="57"/>
      <c r="NE607" s="57"/>
      <c r="NF607" s="57"/>
      <c r="NG607" s="57"/>
      <c r="NH607" s="57"/>
      <c r="NI607" s="57"/>
      <c r="NJ607" s="57"/>
      <c r="NK607" s="57"/>
      <c r="NL607" s="57"/>
      <c r="NM607" s="57"/>
      <c r="NN607" s="57"/>
      <c r="NO607" s="57"/>
      <c r="NP607" s="57"/>
      <c r="NQ607" s="57"/>
      <c r="NR607" s="57"/>
      <c r="NS607" s="57"/>
      <c r="NT607" s="57"/>
      <c r="NU607" s="57"/>
      <c r="NV607" s="57"/>
      <c r="NW607" s="57"/>
      <c r="NX607" s="57"/>
      <c r="NY607" s="57"/>
      <c r="NZ607" s="57"/>
      <c r="OA607" s="57"/>
      <c r="OB607" s="57"/>
      <c r="OC607" s="57"/>
      <c r="OD607" s="57"/>
      <c r="OE607" s="57"/>
      <c r="OF607" s="57"/>
      <c r="OG607" s="57"/>
      <c r="OH607" s="57"/>
      <c r="OI607" s="57"/>
      <c r="OJ607" s="57"/>
      <c r="OK607" s="57"/>
      <c r="OL607" s="57"/>
      <c r="OM607" s="57"/>
      <c r="ON607" s="57"/>
      <c r="OO607" s="57"/>
      <c r="OP607" s="57"/>
      <c r="OQ607" s="57"/>
      <c r="OR607" s="57"/>
      <c r="OS607" s="57"/>
      <c r="OT607" s="57"/>
      <c r="OU607" s="57"/>
      <c r="OV607" s="57"/>
      <c r="OW607" s="57"/>
      <c r="OX607" s="57"/>
      <c r="OY607" s="57"/>
      <c r="OZ607" s="57"/>
      <c r="PA607" s="57"/>
      <c r="PB607" s="57"/>
      <c r="PC607" s="57"/>
      <c r="PD607" s="57"/>
      <c r="PE607" s="57"/>
      <c r="PF607" s="57"/>
      <c r="PG607" s="57"/>
      <c r="PH607" s="57"/>
      <c r="PI607" s="57"/>
      <c r="PJ607" s="57"/>
      <c r="PK607" s="57"/>
      <c r="PL607" s="57"/>
      <c r="PM607" s="57"/>
      <c r="PN607" s="57"/>
      <c r="PO607" s="57"/>
      <c r="PP607" s="57"/>
      <c r="PQ607" s="57"/>
      <c r="PR607" s="57"/>
      <c r="PS607" s="57"/>
      <c r="PT607" s="57"/>
      <c r="PU607" s="57"/>
      <c r="PV607" s="57"/>
      <c r="PW607" s="57"/>
      <c r="PX607" s="57"/>
      <c r="PY607" s="57"/>
      <c r="PZ607" s="57"/>
      <c r="QA607" s="57"/>
      <c r="QB607" s="57"/>
      <c r="QC607" s="57"/>
      <c r="QD607" s="57"/>
      <c r="QE607" s="57"/>
      <c r="QF607" s="57"/>
      <c r="QG607" s="57"/>
      <c r="QH607" s="57"/>
      <c r="QI607" s="57"/>
      <c r="QJ607" s="57"/>
      <c r="QK607" s="57"/>
      <c r="QL607" s="57"/>
      <c r="QM607" s="57"/>
      <c r="QN607" s="57"/>
      <c r="QO607" s="57"/>
      <c r="QP607" s="57"/>
      <c r="QQ607" s="57"/>
      <c r="QR607" s="57"/>
      <c r="QS607" s="57"/>
      <c r="QT607" s="57"/>
      <c r="QU607" s="57"/>
      <c r="QV607" s="57"/>
      <c r="QW607" s="57"/>
      <c r="QX607" s="57"/>
      <c r="QY607" s="57"/>
      <c r="QZ607" s="57"/>
      <c r="RA607" s="57"/>
      <c r="RB607" s="57"/>
      <c r="RC607" s="57"/>
      <c r="RD607" s="57"/>
      <c r="RE607" s="57"/>
      <c r="RF607" s="57"/>
      <c r="RG607" s="57"/>
      <c r="RH607" s="57"/>
      <c r="RI607" s="57"/>
      <c r="RJ607" s="57"/>
      <c r="RK607" s="57"/>
      <c r="RL607" s="57"/>
      <c r="RM607" s="57"/>
      <c r="RN607" s="57"/>
      <c r="RO607" s="57"/>
      <c r="RP607" s="57"/>
      <c r="RQ607" s="57"/>
      <c r="RR607" s="57"/>
      <c r="RS607" s="57"/>
      <c r="RT607" s="57"/>
      <c r="RU607" s="57"/>
      <c r="RV607" s="57"/>
      <c r="RW607" s="57"/>
      <c r="RX607" s="57"/>
      <c r="RY607" s="57"/>
      <c r="RZ607" s="57"/>
      <c r="SA607" s="57"/>
      <c r="SB607" s="57"/>
      <c r="SC607" s="57"/>
      <c r="SD607" s="57"/>
      <c r="SE607" s="57"/>
      <c r="SF607" s="57"/>
      <c r="SG607" s="57"/>
      <c r="SH607" s="57"/>
      <c r="SI607" s="57"/>
      <c r="SJ607" s="57"/>
      <c r="SK607" s="57"/>
      <c r="SL607" s="57"/>
      <c r="SM607" s="57"/>
      <c r="SN607" s="57"/>
      <c r="SO607" s="57"/>
      <c r="SP607" s="57"/>
      <c r="SQ607" s="57"/>
      <c r="SR607" s="57"/>
      <c r="SS607" s="57"/>
      <c r="ST607" s="57"/>
      <c r="SU607" s="57"/>
      <c r="SV607" s="57"/>
      <c r="SW607" s="57"/>
      <c r="SX607" s="57"/>
      <c r="SY607" s="57"/>
      <c r="SZ607" s="57"/>
      <c r="TA607" s="57"/>
      <c r="TB607" s="57"/>
      <c r="TC607" s="57"/>
      <c r="TD607" s="57"/>
      <c r="TE607" s="57"/>
      <c r="TF607" s="57"/>
      <c r="TG607" s="57"/>
      <c r="TH607" s="57"/>
      <c r="TI607" s="57"/>
      <c r="TJ607" s="57"/>
      <c r="TK607" s="57"/>
      <c r="TL607" s="57"/>
      <c r="TM607" s="57"/>
      <c r="TN607" s="57"/>
      <c r="TO607" s="57"/>
      <c r="TP607" s="57"/>
      <c r="TQ607" s="57"/>
      <c r="TR607" s="57"/>
      <c r="TS607" s="57"/>
      <c r="TT607" s="57"/>
      <c r="TU607" s="57"/>
      <c r="TV607" s="57"/>
      <c r="TW607" s="57"/>
      <c r="TX607" s="57"/>
      <c r="TY607" s="57"/>
      <c r="TZ607" s="57"/>
      <c r="UA607" s="57"/>
      <c r="UB607" s="57"/>
      <c r="UC607" s="57"/>
      <c r="UD607" s="57"/>
      <c r="UE607" s="57"/>
      <c r="UF607" s="57"/>
      <c r="UG607" s="57"/>
      <c r="UH607" s="57"/>
      <c r="UI607" s="57"/>
      <c r="UJ607" s="57"/>
      <c r="UK607" s="57"/>
      <c r="UL607" s="57"/>
      <c r="UM607" s="57"/>
      <c r="UN607" s="57"/>
      <c r="UO607" s="57"/>
      <c r="UP607" s="57"/>
      <c r="UQ607" s="57"/>
      <c r="UR607" s="57"/>
      <c r="US607" s="57"/>
      <c r="UT607" s="57"/>
      <c r="UU607" s="57"/>
      <c r="UV607" s="57"/>
      <c r="UW607" s="57"/>
      <c r="UX607" s="57"/>
      <c r="UY607" s="57"/>
      <c r="UZ607" s="57"/>
      <c r="VA607" s="57"/>
      <c r="VB607" s="57"/>
      <c r="VC607" s="57"/>
      <c r="VD607" s="57"/>
      <c r="VE607" s="57"/>
      <c r="VF607" s="57"/>
      <c r="VG607" s="57"/>
      <c r="VH607" s="57"/>
      <c r="VI607" s="57"/>
      <c r="VJ607" s="57"/>
      <c r="VK607" s="57"/>
      <c r="VL607" s="57"/>
      <c r="VM607" s="57"/>
      <c r="VN607" s="57"/>
      <c r="VO607" s="57"/>
      <c r="VP607" s="57"/>
      <c r="VQ607" s="57"/>
      <c r="VR607" s="57"/>
      <c r="VS607" s="57"/>
      <c r="VT607" s="57"/>
      <c r="VU607" s="57"/>
      <c r="VV607" s="57"/>
      <c r="VW607" s="57"/>
      <c r="VX607" s="57"/>
      <c r="VY607" s="57"/>
      <c r="VZ607" s="57"/>
      <c r="WA607" s="57"/>
      <c r="WB607" s="57"/>
      <c r="WC607" s="57"/>
      <c r="WD607" s="57"/>
      <c r="WE607" s="57"/>
      <c r="WF607" s="57"/>
      <c r="WG607" s="57"/>
      <c r="WH607" s="57"/>
      <c r="WI607" s="57"/>
      <c r="WJ607" s="57"/>
      <c r="WK607" s="57"/>
      <c r="WL607" s="57"/>
      <c r="WM607" s="57"/>
      <c r="WN607" s="57"/>
      <c r="WO607" s="57"/>
      <c r="WP607" s="57"/>
      <c r="WQ607" s="57"/>
      <c r="WR607" s="57"/>
      <c r="WS607" s="57"/>
      <c r="WT607" s="57"/>
      <c r="WU607" s="57"/>
      <c r="WV607" s="57"/>
      <c r="WW607" s="57"/>
      <c r="WX607" s="57"/>
      <c r="WY607" s="57"/>
      <c r="WZ607" s="57"/>
      <c r="XA607" s="57"/>
      <c r="XB607" s="57"/>
      <c r="XC607" s="57"/>
      <c r="XD607" s="57"/>
      <c r="XE607" s="57"/>
      <c r="XF607" s="57"/>
      <c r="XG607" s="57"/>
      <c r="XH607" s="57"/>
      <c r="XI607" s="57"/>
      <c r="XJ607" s="57"/>
      <c r="XK607" s="57"/>
      <c r="XL607" s="57"/>
      <c r="XM607" s="57"/>
      <c r="XN607" s="57"/>
      <c r="XO607" s="57"/>
      <c r="XP607" s="57"/>
      <c r="XQ607" s="57"/>
      <c r="XR607" s="57"/>
      <c r="XS607" s="57"/>
      <c r="XT607" s="57"/>
      <c r="XU607" s="57"/>
      <c r="XV607" s="57"/>
      <c r="XW607" s="57"/>
    </row>
    <row r="608">
      <c r="AI608" s="57"/>
      <c r="BR608" s="57"/>
      <c r="DA608" s="57"/>
      <c r="EJ608" s="57"/>
      <c r="EK608" s="57"/>
      <c r="EL608" s="57"/>
      <c r="EM608" s="57"/>
      <c r="EN608" s="57"/>
      <c r="EO608" s="57"/>
      <c r="EP608" s="57"/>
      <c r="EQ608" s="57"/>
      <c r="ER608" s="57"/>
      <c r="ES608" s="57"/>
      <c r="ET608" s="57"/>
      <c r="EU608" s="57"/>
      <c r="EV608" s="57"/>
      <c r="EW608" s="57"/>
      <c r="EX608" s="57"/>
      <c r="EY608" s="57"/>
      <c r="EZ608" s="57"/>
      <c r="FA608" s="57"/>
      <c r="FB608" s="57"/>
      <c r="FC608" s="57"/>
      <c r="FD608" s="57"/>
      <c r="FE608" s="57"/>
      <c r="FF608" s="57"/>
      <c r="FG608" s="57"/>
      <c r="FH608" s="57"/>
      <c r="FI608" s="57"/>
      <c r="FJ608" s="57"/>
      <c r="FK608" s="57"/>
      <c r="FL608" s="57"/>
      <c r="FM608" s="57"/>
      <c r="FN608" s="57"/>
      <c r="FO608" s="57"/>
      <c r="FP608" s="57"/>
      <c r="FQ608" s="57"/>
      <c r="FR608" s="57"/>
      <c r="FS608" s="57"/>
      <c r="FT608" s="57"/>
      <c r="FU608" s="57"/>
      <c r="FV608" s="57"/>
      <c r="FW608" s="57"/>
      <c r="FX608" s="57"/>
      <c r="FY608" s="57"/>
      <c r="FZ608" s="57"/>
      <c r="GA608" s="57"/>
      <c r="GB608" s="57"/>
      <c r="GC608" s="57"/>
      <c r="GD608" s="57"/>
      <c r="GE608" s="57"/>
      <c r="GF608" s="57"/>
      <c r="GG608" s="57"/>
      <c r="GH608" s="57"/>
      <c r="GI608" s="57"/>
      <c r="GJ608" s="57"/>
      <c r="GK608" s="57"/>
      <c r="GL608" s="57"/>
      <c r="GM608" s="57"/>
      <c r="GN608" s="57"/>
      <c r="GO608" s="57"/>
      <c r="GP608" s="57"/>
      <c r="GQ608" s="57"/>
      <c r="GR608" s="57"/>
      <c r="GS608" s="57"/>
      <c r="GT608" s="57"/>
      <c r="GU608" s="57"/>
      <c r="GV608" s="57"/>
      <c r="GW608" s="57"/>
      <c r="GX608" s="57"/>
      <c r="GY608" s="57"/>
      <c r="GZ608" s="57"/>
      <c r="HA608" s="57"/>
      <c r="HB608" s="57"/>
      <c r="HC608" s="57"/>
      <c r="HD608" s="57"/>
      <c r="HE608" s="57"/>
      <c r="HF608" s="57"/>
      <c r="HG608" s="57"/>
      <c r="HH608" s="57"/>
      <c r="HI608" s="57"/>
      <c r="HJ608" s="57"/>
      <c r="HK608" s="57"/>
      <c r="HL608" s="57"/>
      <c r="HM608" s="57"/>
      <c r="HN608" s="57"/>
      <c r="HO608" s="57"/>
      <c r="HP608" s="57"/>
      <c r="HQ608" s="57"/>
      <c r="HR608" s="57"/>
      <c r="HS608" s="57"/>
      <c r="HT608" s="57"/>
      <c r="HU608" s="57"/>
      <c r="HV608" s="57"/>
      <c r="HW608" s="57"/>
      <c r="HX608" s="57"/>
      <c r="HY608" s="57"/>
      <c r="HZ608" s="57"/>
      <c r="IA608" s="57"/>
      <c r="IB608" s="57"/>
      <c r="IC608" s="57"/>
      <c r="ID608" s="57"/>
      <c r="IE608" s="57"/>
      <c r="IF608" s="57"/>
      <c r="IG608" s="57"/>
      <c r="IH608" s="57"/>
      <c r="II608" s="57"/>
      <c r="IJ608" s="57"/>
      <c r="IK608" s="57"/>
      <c r="IL608" s="57"/>
      <c r="IM608" s="57"/>
      <c r="IN608" s="57"/>
      <c r="IO608" s="57"/>
      <c r="IP608" s="57"/>
      <c r="IQ608" s="57"/>
      <c r="IR608" s="57"/>
      <c r="IS608" s="57"/>
      <c r="IT608" s="57"/>
      <c r="IU608" s="57"/>
      <c r="IV608" s="57"/>
      <c r="IW608" s="57"/>
      <c r="IX608" s="57"/>
      <c r="IY608" s="57"/>
      <c r="IZ608" s="57"/>
      <c r="JA608" s="57"/>
      <c r="JB608" s="57"/>
      <c r="JC608" s="57"/>
      <c r="JD608" s="57"/>
      <c r="JE608" s="57"/>
      <c r="JF608" s="57"/>
      <c r="JG608" s="57"/>
      <c r="JH608" s="57"/>
      <c r="JI608" s="57"/>
      <c r="JJ608" s="57"/>
      <c r="JK608" s="57"/>
      <c r="JL608" s="57"/>
      <c r="JM608" s="57"/>
      <c r="JN608" s="57"/>
      <c r="JO608" s="57"/>
      <c r="JP608" s="57"/>
      <c r="JQ608" s="57"/>
      <c r="JR608" s="57"/>
      <c r="JS608" s="57"/>
      <c r="JT608" s="57"/>
      <c r="JU608" s="57"/>
      <c r="JV608" s="57"/>
      <c r="JW608" s="57"/>
      <c r="JX608" s="57"/>
      <c r="JY608" s="57"/>
      <c r="JZ608" s="57"/>
      <c r="KA608" s="57"/>
      <c r="KB608" s="57"/>
      <c r="KC608" s="57"/>
      <c r="KD608" s="57"/>
      <c r="KE608" s="57"/>
      <c r="KF608" s="57"/>
      <c r="KG608" s="57"/>
      <c r="KH608" s="57"/>
      <c r="KI608" s="57"/>
      <c r="KJ608" s="57"/>
      <c r="KK608" s="57"/>
      <c r="KL608" s="57"/>
      <c r="KM608" s="57"/>
      <c r="KN608" s="57"/>
      <c r="KO608" s="57"/>
      <c r="KP608" s="57"/>
      <c r="KQ608" s="57"/>
      <c r="KR608" s="57"/>
      <c r="KS608" s="57"/>
      <c r="KT608" s="57"/>
      <c r="KU608" s="57"/>
      <c r="KV608" s="57"/>
      <c r="KW608" s="57"/>
      <c r="KX608" s="57"/>
      <c r="KY608" s="57"/>
      <c r="KZ608" s="57"/>
      <c r="LA608" s="57"/>
      <c r="LB608" s="57"/>
      <c r="LC608" s="57"/>
      <c r="LD608" s="57"/>
      <c r="LE608" s="57"/>
      <c r="LF608" s="57"/>
      <c r="LG608" s="57"/>
      <c r="LH608" s="57"/>
      <c r="LI608" s="57"/>
      <c r="LJ608" s="57"/>
      <c r="LK608" s="57"/>
      <c r="LL608" s="57"/>
      <c r="LM608" s="57"/>
      <c r="LN608" s="57"/>
      <c r="LO608" s="57"/>
      <c r="LP608" s="57"/>
      <c r="LQ608" s="57"/>
      <c r="LR608" s="57"/>
      <c r="LS608" s="57"/>
      <c r="LT608" s="57"/>
      <c r="LU608" s="57"/>
      <c r="LV608" s="57"/>
      <c r="LW608" s="57"/>
      <c r="LX608" s="57"/>
      <c r="LY608" s="57"/>
      <c r="LZ608" s="57"/>
      <c r="MA608" s="57"/>
      <c r="MB608" s="57"/>
      <c r="MC608" s="57"/>
      <c r="MD608" s="57"/>
      <c r="ME608" s="57"/>
      <c r="MF608" s="57"/>
      <c r="MG608" s="57"/>
      <c r="MH608" s="57"/>
      <c r="MI608" s="57"/>
      <c r="MJ608" s="57"/>
      <c r="MK608" s="57"/>
      <c r="ML608" s="57"/>
      <c r="MM608" s="57"/>
      <c r="MN608" s="57"/>
      <c r="MO608" s="57"/>
      <c r="MP608" s="57"/>
      <c r="MQ608" s="57"/>
      <c r="MR608" s="57"/>
      <c r="MS608" s="57"/>
      <c r="MT608" s="57"/>
      <c r="MU608" s="57"/>
      <c r="MV608" s="57"/>
      <c r="MW608" s="57"/>
      <c r="MX608" s="57"/>
      <c r="MY608" s="57"/>
      <c r="MZ608" s="57"/>
      <c r="NA608" s="57"/>
      <c r="NB608" s="57"/>
      <c r="NC608" s="57"/>
      <c r="ND608" s="57"/>
      <c r="NE608" s="57"/>
      <c r="NF608" s="57"/>
      <c r="NG608" s="57"/>
      <c r="NH608" s="57"/>
      <c r="NI608" s="57"/>
      <c r="NJ608" s="57"/>
      <c r="NK608" s="57"/>
      <c r="NL608" s="57"/>
      <c r="NM608" s="57"/>
      <c r="NN608" s="57"/>
      <c r="NO608" s="57"/>
      <c r="NP608" s="57"/>
      <c r="NQ608" s="57"/>
      <c r="NR608" s="57"/>
      <c r="NS608" s="57"/>
      <c r="NT608" s="57"/>
      <c r="NU608" s="57"/>
      <c r="NV608" s="57"/>
      <c r="NW608" s="57"/>
      <c r="NX608" s="57"/>
      <c r="NY608" s="57"/>
      <c r="NZ608" s="57"/>
      <c r="OA608" s="57"/>
      <c r="OB608" s="57"/>
      <c r="OC608" s="57"/>
      <c r="OD608" s="57"/>
      <c r="OE608" s="57"/>
      <c r="OF608" s="57"/>
      <c r="OG608" s="57"/>
      <c r="OH608" s="57"/>
      <c r="OI608" s="57"/>
      <c r="OJ608" s="57"/>
      <c r="OK608" s="57"/>
      <c r="OL608" s="57"/>
      <c r="OM608" s="57"/>
      <c r="ON608" s="57"/>
      <c r="OO608" s="57"/>
      <c r="OP608" s="57"/>
      <c r="OQ608" s="57"/>
      <c r="OR608" s="57"/>
      <c r="OS608" s="57"/>
      <c r="OT608" s="57"/>
      <c r="OU608" s="57"/>
      <c r="OV608" s="57"/>
      <c r="OW608" s="57"/>
      <c r="OX608" s="57"/>
      <c r="OY608" s="57"/>
      <c r="OZ608" s="57"/>
      <c r="PA608" s="57"/>
      <c r="PB608" s="57"/>
      <c r="PC608" s="57"/>
      <c r="PD608" s="57"/>
      <c r="PE608" s="57"/>
      <c r="PF608" s="57"/>
      <c r="PG608" s="57"/>
      <c r="PH608" s="57"/>
      <c r="PI608" s="57"/>
      <c r="PJ608" s="57"/>
      <c r="PK608" s="57"/>
      <c r="PL608" s="57"/>
      <c r="PM608" s="57"/>
      <c r="PN608" s="57"/>
      <c r="PO608" s="57"/>
      <c r="PP608" s="57"/>
      <c r="PQ608" s="57"/>
      <c r="PR608" s="57"/>
      <c r="PS608" s="57"/>
      <c r="PT608" s="57"/>
      <c r="PU608" s="57"/>
      <c r="PV608" s="57"/>
      <c r="PW608" s="57"/>
      <c r="PX608" s="57"/>
      <c r="PY608" s="57"/>
      <c r="PZ608" s="57"/>
      <c r="QA608" s="57"/>
      <c r="QB608" s="57"/>
      <c r="QC608" s="57"/>
      <c r="QD608" s="57"/>
      <c r="QE608" s="57"/>
      <c r="QF608" s="57"/>
      <c r="QG608" s="57"/>
      <c r="QH608" s="57"/>
      <c r="QI608" s="57"/>
      <c r="QJ608" s="57"/>
      <c r="QK608" s="57"/>
      <c r="QL608" s="57"/>
      <c r="QM608" s="57"/>
      <c r="QN608" s="57"/>
      <c r="QO608" s="57"/>
      <c r="QP608" s="57"/>
      <c r="QQ608" s="57"/>
      <c r="QR608" s="57"/>
      <c r="QS608" s="57"/>
      <c r="QT608" s="57"/>
      <c r="QU608" s="57"/>
      <c r="QV608" s="57"/>
      <c r="QW608" s="57"/>
      <c r="QX608" s="57"/>
      <c r="QY608" s="57"/>
      <c r="QZ608" s="57"/>
      <c r="RA608" s="57"/>
      <c r="RB608" s="57"/>
      <c r="RC608" s="57"/>
      <c r="RD608" s="57"/>
      <c r="RE608" s="57"/>
      <c r="RF608" s="57"/>
      <c r="RG608" s="57"/>
      <c r="RH608" s="57"/>
      <c r="RI608" s="57"/>
      <c r="RJ608" s="57"/>
      <c r="RK608" s="57"/>
      <c r="RL608" s="57"/>
      <c r="RM608" s="57"/>
      <c r="RN608" s="57"/>
      <c r="RO608" s="57"/>
      <c r="RP608" s="57"/>
      <c r="RQ608" s="57"/>
      <c r="RR608" s="57"/>
      <c r="RS608" s="57"/>
      <c r="RT608" s="57"/>
      <c r="RU608" s="57"/>
      <c r="RV608" s="57"/>
      <c r="RW608" s="57"/>
      <c r="RX608" s="57"/>
      <c r="RY608" s="57"/>
      <c r="RZ608" s="57"/>
      <c r="SA608" s="57"/>
      <c r="SB608" s="57"/>
      <c r="SC608" s="57"/>
      <c r="SD608" s="57"/>
      <c r="SE608" s="57"/>
      <c r="SF608" s="57"/>
      <c r="SG608" s="57"/>
      <c r="SH608" s="57"/>
      <c r="SI608" s="57"/>
      <c r="SJ608" s="57"/>
      <c r="SK608" s="57"/>
      <c r="SL608" s="57"/>
      <c r="SM608" s="57"/>
      <c r="SN608" s="57"/>
      <c r="SO608" s="57"/>
      <c r="SP608" s="57"/>
      <c r="SQ608" s="57"/>
      <c r="SR608" s="57"/>
      <c r="SS608" s="57"/>
      <c r="ST608" s="57"/>
      <c r="SU608" s="57"/>
      <c r="SV608" s="57"/>
      <c r="SW608" s="57"/>
      <c r="SX608" s="57"/>
      <c r="SY608" s="57"/>
      <c r="SZ608" s="57"/>
      <c r="TA608" s="57"/>
      <c r="TB608" s="57"/>
      <c r="TC608" s="57"/>
      <c r="TD608" s="57"/>
      <c r="TE608" s="57"/>
      <c r="TF608" s="57"/>
      <c r="TG608" s="57"/>
      <c r="TH608" s="57"/>
      <c r="TI608" s="57"/>
      <c r="TJ608" s="57"/>
      <c r="TK608" s="57"/>
      <c r="TL608" s="57"/>
      <c r="TM608" s="57"/>
      <c r="TN608" s="57"/>
      <c r="TO608" s="57"/>
      <c r="TP608" s="57"/>
      <c r="TQ608" s="57"/>
      <c r="TR608" s="57"/>
      <c r="TS608" s="57"/>
      <c r="TT608" s="57"/>
      <c r="TU608" s="57"/>
      <c r="TV608" s="57"/>
      <c r="TW608" s="57"/>
      <c r="TX608" s="57"/>
      <c r="TY608" s="57"/>
      <c r="TZ608" s="57"/>
      <c r="UA608" s="57"/>
      <c r="UB608" s="57"/>
      <c r="UC608" s="57"/>
      <c r="UD608" s="57"/>
      <c r="UE608" s="57"/>
      <c r="UF608" s="57"/>
      <c r="UG608" s="57"/>
      <c r="UH608" s="57"/>
      <c r="UI608" s="57"/>
      <c r="UJ608" s="57"/>
      <c r="UK608" s="57"/>
      <c r="UL608" s="57"/>
      <c r="UM608" s="57"/>
      <c r="UN608" s="57"/>
      <c r="UO608" s="57"/>
      <c r="UP608" s="57"/>
      <c r="UQ608" s="57"/>
      <c r="UR608" s="57"/>
      <c r="US608" s="57"/>
      <c r="UT608" s="57"/>
      <c r="UU608" s="57"/>
      <c r="UV608" s="57"/>
      <c r="UW608" s="57"/>
      <c r="UX608" s="57"/>
      <c r="UY608" s="57"/>
      <c r="UZ608" s="57"/>
      <c r="VA608" s="57"/>
      <c r="VB608" s="57"/>
      <c r="VC608" s="57"/>
      <c r="VD608" s="57"/>
      <c r="VE608" s="57"/>
      <c r="VF608" s="57"/>
      <c r="VG608" s="57"/>
      <c r="VH608" s="57"/>
      <c r="VI608" s="57"/>
      <c r="VJ608" s="57"/>
      <c r="VK608" s="57"/>
      <c r="VL608" s="57"/>
      <c r="VM608" s="57"/>
      <c r="VN608" s="57"/>
      <c r="VO608" s="57"/>
      <c r="VP608" s="57"/>
      <c r="VQ608" s="57"/>
      <c r="VR608" s="57"/>
      <c r="VS608" s="57"/>
      <c r="VT608" s="57"/>
      <c r="VU608" s="57"/>
      <c r="VV608" s="57"/>
      <c r="VW608" s="57"/>
      <c r="VX608" s="57"/>
      <c r="VY608" s="57"/>
      <c r="VZ608" s="57"/>
      <c r="WA608" s="57"/>
      <c r="WB608" s="57"/>
      <c r="WC608" s="57"/>
      <c r="WD608" s="57"/>
      <c r="WE608" s="57"/>
      <c r="WF608" s="57"/>
      <c r="WG608" s="57"/>
      <c r="WH608" s="57"/>
      <c r="WI608" s="57"/>
      <c r="WJ608" s="57"/>
      <c r="WK608" s="57"/>
      <c r="WL608" s="57"/>
      <c r="WM608" s="57"/>
      <c r="WN608" s="57"/>
      <c r="WO608" s="57"/>
      <c r="WP608" s="57"/>
      <c r="WQ608" s="57"/>
      <c r="WR608" s="57"/>
      <c r="WS608" s="57"/>
      <c r="WT608" s="57"/>
      <c r="WU608" s="57"/>
      <c r="WV608" s="57"/>
      <c r="WW608" s="57"/>
      <c r="WX608" s="57"/>
      <c r="WY608" s="57"/>
      <c r="WZ608" s="57"/>
      <c r="XA608" s="57"/>
      <c r="XB608" s="57"/>
      <c r="XC608" s="57"/>
      <c r="XD608" s="57"/>
      <c r="XE608" s="57"/>
      <c r="XF608" s="57"/>
      <c r="XG608" s="57"/>
      <c r="XH608" s="57"/>
      <c r="XI608" s="57"/>
      <c r="XJ608" s="57"/>
      <c r="XK608" s="57"/>
      <c r="XL608" s="57"/>
      <c r="XM608" s="57"/>
      <c r="XN608" s="57"/>
      <c r="XO608" s="57"/>
      <c r="XP608" s="57"/>
      <c r="XQ608" s="57"/>
      <c r="XR608" s="57"/>
      <c r="XS608" s="57"/>
      <c r="XT608" s="57"/>
      <c r="XU608" s="57"/>
      <c r="XV608" s="57"/>
      <c r="XW608" s="57"/>
    </row>
    <row r="609">
      <c r="AI609" s="57"/>
      <c r="BR609" s="57"/>
      <c r="DA609" s="57"/>
      <c r="EJ609" s="57"/>
      <c r="EK609" s="57"/>
      <c r="EL609" s="57"/>
      <c r="EM609" s="57"/>
      <c r="EN609" s="57"/>
      <c r="EO609" s="57"/>
      <c r="EP609" s="57"/>
      <c r="EQ609" s="57"/>
      <c r="ER609" s="57"/>
      <c r="ES609" s="57"/>
      <c r="ET609" s="57"/>
      <c r="EU609" s="57"/>
      <c r="EV609" s="57"/>
      <c r="EW609" s="57"/>
      <c r="EX609" s="57"/>
      <c r="EY609" s="57"/>
      <c r="EZ609" s="57"/>
      <c r="FA609" s="57"/>
      <c r="FB609" s="57"/>
      <c r="FC609" s="57"/>
      <c r="FD609" s="57"/>
      <c r="FE609" s="57"/>
      <c r="FF609" s="57"/>
      <c r="FG609" s="57"/>
      <c r="FH609" s="57"/>
      <c r="FI609" s="57"/>
      <c r="FJ609" s="57"/>
      <c r="FK609" s="57"/>
      <c r="FL609" s="57"/>
      <c r="FM609" s="57"/>
      <c r="FN609" s="57"/>
      <c r="FO609" s="57"/>
      <c r="FP609" s="57"/>
      <c r="FQ609" s="57"/>
      <c r="FR609" s="57"/>
      <c r="FS609" s="57"/>
      <c r="FT609" s="57"/>
      <c r="FU609" s="57"/>
      <c r="FV609" s="57"/>
      <c r="FW609" s="57"/>
      <c r="FX609" s="57"/>
      <c r="FY609" s="57"/>
      <c r="FZ609" s="57"/>
      <c r="GA609" s="57"/>
      <c r="GB609" s="57"/>
      <c r="GC609" s="57"/>
      <c r="GD609" s="57"/>
      <c r="GE609" s="57"/>
      <c r="GF609" s="57"/>
      <c r="GG609" s="57"/>
      <c r="GH609" s="57"/>
      <c r="GI609" s="57"/>
      <c r="GJ609" s="57"/>
      <c r="GK609" s="57"/>
      <c r="GL609" s="57"/>
      <c r="GM609" s="57"/>
      <c r="GN609" s="57"/>
      <c r="GO609" s="57"/>
      <c r="GP609" s="57"/>
      <c r="GQ609" s="57"/>
      <c r="GR609" s="57"/>
      <c r="GS609" s="57"/>
      <c r="GT609" s="57"/>
      <c r="GU609" s="57"/>
      <c r="GV609" s="57"/>
      <c r="GW609" s="57"/>
      <c r="GX609" s="57"/>
      <c r="GY609" s="57"/>
      <c r="GZ609" s="57"/>
      <c r="HA609" s="57"/>
      <c r="HB609" s="57"/>
      <c r="HC609" s="57"/>
      <c r="HD609" s="57"/>
      <c r="HE609" s="57"/>
      <c r="HF609" s="57"/>
      <c r="HG609" s="57"/>
      <c r="HH609" s="57"/>
      <c r="HI609" s="57"/>
      <c r="HJ609" s="57"/>
      <c r="HK609" s="57"/>
      <c r="HL609" s="57"/>
      <c r="HM609" s="57"/>
      <c r="HN609" s="57"/>
      <c r="HO609" s="57"/>
      <c r="HP609" s="57"/>
      <c r="HQ609" s="57"/>
      <c r="HR609" s="57"/>
      <c r="HS609" s="57"/>
      <c r="HT609" s="57"/>
      <c r="HU609" s="57"/>
      <c r="HV609" s="57"/>
      <c r="HW609" s="57"/>
      <c r="HX609" s="57"/>
      <c r="HY609" s="57"/>
      <c r="HZ609" s="57"/>
      <c r="IA609" s="57"/>
      <c r="IB609" s="57"/>
      <c r="IC609" s="57"/>
      <c r="ID609" s="57"/>
      <c r="IE609" s="57"/>
      <c r="IF609" s="57"/>
      <c r="IG609" s="57"/>
      <c r="IH609" s="57"/>
      <c r="II609" s="57"/>
      <c r="IJ609" s="57"/>
      <c r="IK609" s="57"/>
      <c r="IL609" s="57"/>
      <c r="IM609" s="57"/>
      <c r="IN609" s="57"/>
      <c r="IO609" s="57"/>
      <c r="IP609" s="57"/>
      <c r="IQ609" s="57"/>
      <c r="IR609" s="57"/>
      <c r="IS609" s="57"/>
      <c r="IT609" s="57"/>
      <c r="IU609" s="57"/>
      <c r="IV609" s="57"/>
      <c r="IW609" s="57"/>
      <c r="IX609" s="57"/>
      <c r="IY609" s="57"/>
      <c r="IZ609" s="57"/>
      <c r="JA609" s="57"/>
      <c r="JB609" s="57"/>
      <c r="JC609" s="57"/>
      <c r="JD609" s="57"/>
      <c r="JE609" s="57"/>
      <c r="JF609" s="57"/>
      <c r="JG609" s="57"/>
      <c r="JH609" s="57"/>
      <c r="JI609" s="57"/>
      <c r="JJ609" s="57"/>
      <c r="JK609" s="57"/>
      <c r="JL609" s="57"/>
      <c r="JM609" s="57"/>
      <c r="JN609" s="57"/>
      <c r="JO609" s="57"/>
      <c r="JP609" s="57"/>
      <c r="JQ609" s="57"/>
      <c r="JR609" s="57"/>
      <c r="JS609" s="57"/>
      <c r="JT609" s="57"/>
      <c r="JU609" s="57"/>
      <c r="JV609" s="57"/>
      <c r="JW609" s="57"/>
      <c r="JX609" s="57"/>
      <c r="JY609" s="57"/>
      <c r="JZ609" s="57"/>
      <c r="KA609" s="57"/>
      <c r="KB609" s="57"/>
      <c r="KC609" s="57"/>
      <c r="KD609" s="57"/>
      <c r="KE609" s="57"/>
      <c r="KF609" s="57"/>
      <c r="KG609" s="57"/>
      <c r="KH609" s="57"/>
      <c r="KI609" s="57"/>
      <c r="KJ609" s="57"/>
      <c r="KK609" s="57"/>
      <c r="KL609" s="57"/>
      <c r="KM609" s="57"/>
      <c r="KN609" s="57"/>
      <c r="KO609" s="57"/>
      <c r="KP609" s="57"/>
      <c r="KQ609" s="57"/>
      <c r="KR609" s="57"/>
      <c r="KS609" s="57"/>
      <c r="KT609" s="57"/>
      <c r="KU609" s="57"/>
      <c r="KV609" s="57"/>
      <c r="KW609" s="57"/>
      <c r="KX609" s="57"/>
      <c r="KY609" s="57"/>
      <c r="KZ609" s="57"/>
      <c r="LA609" s="57"/>
      <c r="LB609" s="57"/>
      <c r="LC609" s="57"/>
      <c r="LD609" s="57"/>
      <c r="LE609" s="57"/>
      <c r="LF609" s="57"/>
      <c r="LG609" s="57"/>
      <c r="LH609" s="57"/>
      <c r="LI609" s="57"/>
      <c r="LJ609" s="57"/>
      <c r="LK609" s="57"/>
      <c r="LL609" s="57"/>
      <c r="LM609" s="57"/>
      <c r="LN609" s="57"/>
      <c r="LO609" s="57"/>
      <c r="LP609" s="57"/>
      <c r="LQ609" s="57"/>
      <c r="LR609" s="57"/>
      <c r="LS609" s="57"/>
      <c r="LT609" s="57"/>
      <c r="LU609" s="57"/>
      <c r="LV609" s="57"/>
      <c r="LW609" s="57"/>
      <c r="LX609" s="57"/>
      <c r="LY609" s="57"/>
      <c r="LZ609" s="57"/>
      <c r="MA609" s="57"/>
      <c r="MB609" s="57"/>
      <c r="MC609" s="57"/>
      <c r="MD609" s="57"/>
      <c r="ME609" s="57"/>
      <c r="MF609" s="57"/>
      <c r="MG609" s="57"/>
      <c r="MH609" s="57"/>
      <c r="MI609" s="57"/>
      <c r="MJ609" s="57"/>
      <c r="MK609" s="57"/>
      <c r="ML609" s="57"/>
      <c r="MM609" s="57"/>
      <c r="MN609" s="57"/>
      <c r="MO609" s="57"/>
      <c r="MP609" s="57"/>
      <c r="MQ609" s="57"/>
      <c r="MR609" s="57"/>
      <c r="MS609" s="57"/>
      <c r="MT609" s="57"/>
      <c r="MU609" s="57"/>
      <c r="MV609" s="57"/>
      <c r="MW609" s="57"/>
      <c r="MX609" s="57"/>
      <c r="MY609" s="57"/>
      <c r="MZ609" s="57"/>
      <c r="NA609" s="57"/>
      <c r="NB609" s="57"/>
      <c r="NC609" s="57"/>
      <c r="ND609" s="57"/>
      <c r="NE609" s="57"/>
      <c r="NF609" s="57"/>
      <c r="NG609" s="57"/>
      <c r="NH609" s="57"/>
      <c r="NI609" s="57"/>
      <c r="NJ609" s="57"/>
      <c r="NK609" s="57"/>
      <c r="NL609" s="57"/>
      <c r="NM609" s="57"/>
      <c r="NN609" s="57"/>
      <c r="NO609" s="57"/>
      <c r="NP609" s="57"/>
      <c r="NQ609" s="57"/>
      <c r="NR609" s="57"/>
      <c r="NS609" s="57"/>
      <c r="NT609" s="57"/>
      <c r="NU609" s="57"/>
      <c r="NV609" s="57"/>
      <c r="NW609" s="57"/>
      <c r="NX609" s="57"/>
      <c r="NY609" s="57"/>
      <c r="NZ609" s="57"/>
      <c r="OA609" s="57"/>
      <c r="OB609" s="57"/>
      <c r="OC609" s="57"/>
      <c r="OD609" s="57"/>
      <c r="OE609" s="57"/>
      <c r="OF609" s="57"/>
      <c r="OG609" s="57"/>
      <c r="OH609" s="57"/>
      <c r="OI609" s="57"/>
      <c r="OJ609" s="57"/>
      <c r="OK609" s="57"/>
      <c r="OL609" s="57"/>
      <c r="OM609" s="57"/>
      <c r="ON609" s="57"/>
      <c r="OO609" s="57"/>
      <c r="OP609" s="57"/>
      <c r="OQ609" s="57"/>
      <c r="OR609" s="57"/>
      <c r="OS609" s="57"/>
      <c r="OT609" s="57"/>
      <c r="OU609" s="57"/>
      <c r="OV609" s="57"/>
      <c r="OW609" s="57"/>
      <c r="OX609" s="57"/>
      <c r="OY609" s="57"/>
      <c r="OZ609" s="57"/>
      <c r="PA609" s="57"/>
      <c r="PB609" s="57"/>
      <c r="PC609" s="57"/>
      <c r="PD609" s="57"/>
      <c r="PE609" s="57"/>
      <c r="PF609" s="57"/>
      <c r="PG609" s="57"/>
      <c r="PH609" s="57"/>
      <c r="PI609" s="57"/>
      <c r="PJ609" s="57"/>
      <c r="PK609" s="57"/>
      <c r="PL609" s="57"/>
      <c r="PM609" s="57"/>
      <c r="PN609" s="57"/>
      <c r="PO609" s="57"/>
      <c r="PP609" s="57"/>
      <c r="PQ609" s="57"/>
      <c r="PR609" s="57"/>
      <c r="PS609" s="57"/>
      <c r="PT609" s="57"/>
      <c r="PU609" s="57"/>
      <c r="PV609" s="57"/>
      <c r="PW609" s="57"/>
      <c r="PX609" s="57"/>
      <c r="PY609" s="57"/>
      <c r="PZ609" s="57"/>
      <c r="QA609" s="57"/>
      <c r="QB609" s="57"/>
      <c r="QC609" s="57"/>
      <c r="QD609" s="57"/>
      <c r="QE609" s="57"/>
      <c r="QF609" s="57"/>
      <c r="QG609" s="57"/>
      <c r="QH609" s="57"/>
      <c r="QI609" s="57"/>
      <c r="QJ609" s="57"/>
      <c r="QK609" s="57"/>
      <c r="QL609" s="57"/>
      <c r="QM609" s="57"/>
      <c r="QN609" s="57"/>
      <c r="QO609" s="57"/>
      <c r="QP609" s="57"/>
      <c r="QQ609" s="57"/>
      <c r="QR609" s="57"/>
      <c r="QS609" s="57"/>
      <c r="QT609" s="57"/>
      <c r="QU609" s="57"/>
      <c r="QV609" s="57"/>
      <c r="QW609" s="57"/>
      <c r="QX609" s="57"/>
      <c r="QY609" s="57"/>
      <c r="QZ609" s="57"/>
      <c r="RA609" s="57"/>
      <c r="RB609" s="57"/>
      <c r="RC609" s="57"/>
      <c r="RD609" s="57"/>
      <c r="RE609" s="57"/>
      <c r="RF609" s="57"/>
      <c r="RG609" s="57"/>
      <c r="RH609" s="57"/>
      <c r="RI609" s="57"/>
      <c r="RJ609" s="57"/>
      <c r="RK609" s="57"/>
      <c r="RL609" s="57"/>
      <c r="RM609" s="57"/>
      <c r="RN609" s="57"/>
      <c r="RO609" s="57"/>
      <c r="RP609" s="57"/>
      <c r="RQ609" s="57"/>
      <c r="RR609" s="57"/>
      <c r="RS609" s="57"/>
      <c r="RT609" s="57"/>
      <c r="RU609" s="57"/>
      <c r="RV609" s="57"/>
      <c r="RW609" s="57"/>
      <c r="RX609" s="57"/>
      <c r="RY609" s="57"/>
      <c r="RZ609" s="57"/>
      <c r="SA609" s="57"/>
      <c r="SB609" s="57"/>
      <c r="SC609" s="57"/>
      <c r="SD609" s="57"/>
      <c r="SE609" s="57"/>
      <c r="SF609" s="57"/>
      <c r="SG609" s="57"/>
      <c r="SH609" s="57"/>
      <c r="SI609" s="57"/>
      <c r="SJ609" s="57"/>
      <c r="SK609" s="57"/>
      <c r="SL609" s="57"/>
      <c r="SM609" s="57"/>
      <c r="SN609" s="57"/>
      <c r="SO609" s="57"/>
      <c r="SP609" s="57"/>
      <c r="SQ609" s="57"/>
      <c r="SR609" s="57"/>
      <c r="SS609" s="57"/>
      <c r="ST609" s="57"/>
      <c r="SU609" s="57"/>
      <c r="SV609" s="57"/>
      <c r="SW609" s="57"/>
      <c r="SX609" s="57"/>
      <c r="SY609" s="57"/>
      <c r="SZ609" s="57"/>
      <c r="TA609" s="57"/>
      <c r="TB609" s="57"/>
      <c r="TC609" s="57"/>
      <c r="TD609" s="57"/>
      <c r="TE609" s="57"/>
      <c r="TF609" s="57"/>
      <c r="TG609" s="57"/>
      <c r="TH609" s="57"/>
      <c r="TI609" s="57"/>
      <c r="TJ609" s="57"/>
      <c r="TK609" s="57"/>
      <c r="TL609" s="57"/>
      <c r="TM609" s="57"/>
      <c r="TN609" s="57"/>
      <c r="TO609" s="57"/>
      <c r="TP609" s="57"/>
      <c r="TQ609" s="57"/>
      <c r="TR609" s="57"/>
      <c r="TS609" s="57"/>
      <c r="TT609" s="57"/>
      <c r="TU609" s="57"/>
      <c r="TV609" s="57"/>
      <c r="TW609" s="57"/>
      <c r="TX609" s="57"/>
      <c r="TY609" s="57"/>
      <c r="TZ609" s="57"/>
      <c r="UA609" s="57"/>
      <c r="UB609" s="57"/>
      <c r="UC609" s="57"/>
      <c r="UD609" s="57"/>
      <c r="UE609" s="57"/>
      <c r="UF609" s="57"/>
      <c r="UG609" s="57"/>
      <c r="UH609" s="57"/>
      <c r="UI609" s="57"/>
      <c r="UJ609" s="57"/>
      <c r="UK609" s="57"/>
      <c r="UL609" s="57"/>
      <c r="UM609" s="57"/>
      <c r="UN609" s="57"/>
      <c r="UO609" s="57"/>
      <c r="UP609" s="57"/>
      <c r="UQ609" s="57"/>
      <c r="UR609" s="57"/>
      <c r="US609" s="57"/>
      <c r="UT609" s="57"/>
      <c r="UU609" s="57"/>
      <c r="UV609" s="57"/>
      <c r="UW609" s="57"/>
      <c r="UX609" s="57"/>
      <c r="UY609" s="57"/>
      <c r="UZ609" s="57"/>
      <c r="VA609" s="57"/>
      <c r="VB609" s="57"/>
      <c r="VC609" s="57"/>
      <c r="VD609" s="57"/>
      <c r="VE609" s="57"/>
      <c r="VF609" s="57"/>
      <c r="VG609" s="57"/>
      <c r="VH609" s="57"/>
      <c r="VI609" s="57"/>
      <c r="VJ609" s="57"/>
      <c r="VK609" s="57"/>
      <c r="VL609" s="57"/>
      <c r="VM609" s="57"/>
      <c r="VN609" s="57"/>
      <c r="VO609" s="57"/>
      <c r="VP609" s="57"/>
      <c r="VQ609" s="57"/>
      <c r="VR609" s="57"/>
      <c r="VS609" s="57"/>
      <c r="VT609" s="57"/>
      <c r="VU609" s="57"/>
      <c r="VV609" s="57"/>
      <c r="VW609" s="57"/>
      <c r="VX609" s="57"/>
      <c r="VY609" s="57"/>
      <c r="VZ609" s="57"/>
      <c r="WA609" s="57"/>
      <c r="WB609" s="57"/>
      <c r="WC609" s="57"/>
      <c r="WD609" s="57"/>
      <c r="WE609" s="57"/>
      <c r="WF609" s="57"/>
      <c r="WG609" s="57"/>
      <c r="WH609" s="57"/>
      <c r="WI609" s="57"/>
      <c r="WJ609" s="57"/>
      <c r="WK609" s="57"/>
      <c r="WL609" s="57"/>
      <c r="WM609" s="57"/>
      <c r="WN609" s="57"/>
      <c r="WO609" s="57"/>
      <c r="WP609" s="57"/>
      <c r="WQ609" s="57"/>
      <c r="WR609" s="57"/>
      <c r="WS609" s="57"/>
      <c r="WT609" s="57"/>
      <c r="WU609" s="57"/>
      <c r="WV609" s="57"/>
      <c r="WW609" s="57"/>
      <c r="WX609" s="57"/>
      <c r="WY609" s="57"/>
      <c r="WZ609" s="57"/>
      <c r="XA609" s="57"/>
      <c r="XB609" s="57"/>
      <c r="XC609" s="57"/>
      <c r="XD609" s="57"/>
      <c r="XE609" s="57"/>
      <c r="XF609" s="57"/>
      <c r="XG609" s="57"/>
      <c r="XH609" s="57"/>
      <c r="XI609" s="57"/>
      <c r="XJ609" s="57"/>
      <c r="XK609" s="57"/>
      <c r="XL609" s="57"/>
      <c r="XM609" s="57"/>
      <c r="XN609" s="57"/>
      <c r="XO609" s="57"/>
      <c r="XP609" s="57"/>
      <c r="XQ609" s="57"/>
      <c r="XR609" s="57"/>
      <c r="XS609" s="57"/>
      <c r="XT609" s="57"/>
      <c r="XU609" s="57"/>
      <c r="XV609" s="57"/>
      <c r="XW609" s="57"/>
    </row>
    <row r="610">
      <c r="AI610" s="57"/>
      <c r="BR610" s="57"/>
      <c r="DA610" s="57"/>
      <c r="EJ610" s="57"/>
      <c r="EK610" s="57"/>
      <c r="EL610" s="57"/>
      <c r="EM610" s="57"/>
      <c r="EN610" s="57"/>
      <c r="EO610" s="57"/>
      <c r="EP610" s="57"/>
      <c r="EQ610" s="57"/>
      <c r="ER610" s="57"/>
      <c r="ES610" s="57"/>
      <c r="ET610" s="57"/>
      <c r="EU610" s="57"/>
      <c r="EV610" s="57"/>
      <c r="EW610" s="57"/>
      <c r="EX610" s="57"/>
      <c r="EY610" s="57"/>
      <c r="EZ610" s="57"/>
      <c r="FA610" s="57"/>
      <c r="FB610" s="57"/>
      <c r="FC610" s="57"/>
      <c r="FD610" s="57"/>
      <c r="FE610" s="57"/>
      <c r="FF610" s="57"/>
      <c r="FG610" s="57"/>
      <c r="FH610" s="57"/>
      <c r="FI610" s="57"/>
      <c r="FJ610" s="57"/>
      <c r="FK610" s="57"/>
      <c r="FL610" s="57"/>
      <c r="FM610" s="57"/>
      <c r="FN610" s="57"/>
      <c r="FO610" s="57"/>
      <c r="FP610" s="57"/>
      <c r="FQ610" s="57"/>
      <c r="FR610" s="57"/>
      <c r="FS610" s="57"/>
      <c r="FT610" s="57"/>
      <c r="FU610" s="57"/>
      <c r="FV610" s="57"/>
      <c r="FW610" s="57"/>
      <c r="FX610" s="57"/>
      <c r="FY610" s="57"/>
      <c r="FZ610" s="57"/>
      <c r="GA610" s="57"/>
      <c r="GB610" s="57"/>
      <c r="GC610" s="57"/>
      <c r="GD610" s="57"/>
      <c r="GE610" s="57"/>
      <c r="GF610" s="57"/>
      <c r="GG610" s="57"/>
      <c r="GH610" s="57"/>
      <c r="GI610" s="57"/>
      <c r="GJ610" s="57"/>
      <c r="GK610" s="57"/>
      <c r="GL610" s="57"/>
      <c r="GM610" s="57"/>
      <c r="GN610" s="57"/>
      <c r="GO610" s="57"/>
      <c r="GP610" s="57"/>
      <c r="GQ610" s="57"/>
      <c r="GR610" s="57"/>
      <c r="GS610" s="57"/>
      <c r="GT610" s="57"/>
      <c r="GU610" s="57"/>
      <c r="GV610" s="57"/>
      <c r="GW610" s="57"/>
      <c r="GX610" s="57"/>
      <c r="GY610" s="57"/>
      <c r="GZ610" s="57"/>
      <c r="HA610" s="57"/>
      <c r="HB610" s="57"/>
      <c r="HC610" s="57"/>
      <c r="HD610" s="57"/>
      <c r="HE610" s="57"/>
      <c r="HF610" s="57"/>
      <c r="HG610" s="57"/>
      <c r="HH610" s="57"/>
      <c r="HI610" s="57"/>
      <c r="HJ610" s="57"/>
      <c r="HK610" s="57"/>
      <c r="HL610" s="57"/>
      <c r="HM610" s="57"/>
      <c r="HN610" s="57"/>
      <c r="HO610" s="57"/>
      <c r="HP610" s="57"/>
      <c r="HQ610" s="57"/>
      <c r="HR610" s="57"/>
      <c r="HS610" s="57"/>
      <c r="HT610" s="57"/>
      <c r="HU610" s="57"/>
      <c r="HV610" s="57"/>
      <c r="HW610" s="57"/>
      <c r="HX610" s="57"/>
      <c r="HY610" s="57"/>
      <c r="HZ610" s="57"/>
      <c r="IA610" s="57"/>
      <c r="IB610" s="57"/>
      <c r="IC610" s="57"/>
      <c r="ID610" s="57"/>
      <c r="IE610" s="57"/>
      <c r="IF610" s="57"/>
      <c r="IG610" s="57"/>
      <c r="IH610" s="57"/>
      <c r="II610" s="57"/>
      <c r="IJ610" s="57"/>
      <c r="IK610" s="57"/>
      <c r="IL610" s="57"/>
      <c r="IM610" s="57"/>
      <c r="IN610" s="57"/>
      <c r="IO610" s="57"/>
      <c r="IP610" s="57"/>
      <c r="IQ610" s="57"/>
      <c r="IR610" s="57"/>
      <c r="IS610" s="57"/>
      <c r="IT610" s="57"/>
      <c r="IU610" s="57"/>
      <c r="IV610" s="57"/>
      <c r="IW610" s="57"/>
      <c r="IX610" s="57"/>
      <c r="IY610" s="57"/>
      <c r="IZ610" s="57"/>
      <c r="JA610" s="57"/>
      <c r="JB610" s="57"/>
      <c r="JC610" s="57"/>
      <c r="JD610" s="57"/>
      <c r="JE610" s="57"/>
      <c r="JF610" s="57"/>
      <c r="JG610" s="57"/>
      <c r="JH610" s="57"/>
      <c r="JI610" s="57"/>
      <c r="JJ610" s="57"/>
      <c r="JK610" s="57"/>
      <c r="JL610" s="57"/>
      <c r="JM610" s="57"/>
      <c r="JN610" s="57"/>
      <c r="JO610" s="57"/>
      <c r="JP610" s="57"/>
      <c r="JQ610" s="57"/>
      <c r="JR610" s="57"/>
      <c r="JS610" s="57"/>
      <c r="JT610" s="57"/>
      <c r="JU610" s="57"/>
      <c r="JV610" s="57"/>
      <c r="JW610" s="57"/>
      <c r="JX610" s="57"/>
      <c r="JY610" s="57"/>
      <c r="JZ610" s="57"/>
      <c r="KA610" s="57"/>
      <c r="KB610" s="57"/>
      <c r="KC610" s="57"/>
      <c r="KD610" s="57"/>
      <c r="KE610" s="57"/>
      <c r="KF610" s="57"/>
      <c r="KG610" s="57"/>
      <c r="KH610" s="57"/>
      <c r="KI610" s="57"/>
      <c r="KJ610" s="57"/>
      <c r="KK610" s="57"/>
      <c r="KL610" s="57"/>
      <c r="KM610" s="57"/>
      <c r="KN610" s="57"/>
      <c r="KO610" s="57"/>
      <c r="KP610" s="57"/>
      <c r="KQ610" s="57"/>
      <c r="KR610" s="57"/>
      <c r="KS610" s="57"/>
      <c r="KT610" s="57"/>
      <c r="KU610" s="57"/>
      <c r="KV610" s="57"/>
      <c r="KW610" s="57"/>
      <c r="KX610" s="57"/>
      <c r="KY610" s="57"/>
      <c r="KZ610" s="57"/>
      <c r="LA610" s="57"/>
      <c r="LB610" s="57"/>
      <c r="LC610" s="57"/>
      <c r="LD610" s="57"/>
      <c r="LE610" s="57"/>
      <c r="LF610" s="57"/>
      <c r="LG610" s="57"/>
      <c r="LH610" s="57"/>
      <c r="LI610" s="57"/>
      <c r="LJ610" s="57"/>
      <c r="LK610" s="57"/>
      <c r="LL610" s="57"/>
      <c r="LM610" s="57"/>
      <c r="LN610" s="57"/>
      <c r="LO610" s="57"/>
      <c r="LP610" s="57"/>
      <c r="LQ610" s="57"/>
      <c r="LR610" s="57"/>
      <c r="LS610" s="57"/>
      <c r="LT610" s="57"/>
      <c r="LU610" s="57"/>
      <c r="LV610" s="57"/>
      <c r="LW610" s="57"/>
      <c r="LX610" s="57"/>
      <c r="LY610" s="57"/>
      <c r="LZ610" s="57"/>
      <c r="MA610" s="57"/>
      <c r="MB610" s="57"/>
      <c r="MC610" s="57"/>
      <c r="MD610" s="57"/>
      <c r="ME610" s="57"/>
      <c r="MF610" s="57"/>
      <c r="MG610" s="57"/>
      <c r="MH610" s="57"/>
      <c r="MI610" s="57"/>
      <c r="MJ610" s="57"/>
      <c r="MK610" s="57"/>
      <c r="ML610" s="57"/>
      <c r="MM610" s="57"/>
      <c r="MN610" s="57"/>
      <c r="MO610" s="57"/>
      <c r="MP610" s="57"/>
      <c r="MQ610" s="57"/>
      <c r="MR610" s="57"/>
      <c r="MS610" s="57"/>
      <c r="MT610" s="57"/>
      <c r="MU610" s="57"/>
      <c r="MV610" s="57"/>
      <c r="MW610" s="57"/>
      <c r="MX610" s="57"/>
      <c r="MY610" s="57"/>
      <c r="MZ610" s="57"/>
      <c r="NA610" s="57"/>
      <c r="NB610" s="57"/>
      <c r="NC610" s="57"/>
      <c r="ND610" s="57"/>
      <c r="NE610" s="57"/>
      <c r="NF610" s="57"/>
      <c r="NG610" s="57"/>
      <c r="NH610" s="57"/>
      <c r="NI610" s="57"/>
      <c r="NJ610" s="57"/>
      <c r="NK610" s="57"/>
      <c r="NL610" s="57"/>
      <c r="NM610" s="57"/>
      <c r="NN610" s="57"/>
      <c r="NO610" s="57"/>
      <c r="NP610" s="57"/>
      <c r="NQ610" s="57"/>
      <c r="NR610" s="57"/>
      <c r="NS610" s="57"/>
      <c r="NT610" s="57"/>
      <c r="NU610" s="57"/>
      <c r="NV610" s="57"/>
      <c r="NW610" s="57"/>
      <c r="NX610" s="57"/>
      <c r="NY610" s="57"/>
      <c r="NZ610" s="57"/>
      <c r="OA610" s="57"/>
      <c r="OB610" s="57"/>
      <c r="OC610" s="57"/>
      <c r="OD610" s="57"/>
      <c r="OE610" s="57"/>
      <c r="OF610" s="57"/>
      <c r="OG610" s="57"/>
      <c r="OH610" s="57"/>
      <c r="OI610" s="57"/>
      <c r="OJ610" s="57"/>
      <c r="OK610" s="57"/>
      <c r="OL610" s="57"/>
      <c r="OM610" s="57"/>
      <c r="ON610" s="57"/>
      <c r="OO610" s="57"/>
      <c r="OP610" s="57"/>
      <c r="OQ610" s="57"/>
      <c r="OR610" s="57"/>
      <c r="OS610" s="57"/>
      <c r="OT610" s="57"/>
      <c r="OU610" s="57"/>
      <c r="OV610" s="57"/>
      <c r="OW610" s="57"/>
      <c r="OX610" s="57"/>
      <c r="OY610" s="57"/>
      <c r="OZ610" s="57"/>
      <c r="PA610" s="57"/>
      <c r="PB610" s="57"/>
      <c r="PC610" s="57"/>
      <c r="PD610" s="57"/>
      <c r="PE610" s="57"/>
      <c r="PF610" s="57"/>
      <c r="PG610" s="57"/>
      <c r="PH610" s="57"/>
      <c r="PI610" s="57"/>
      <c r="PJ610" s="57"/>
      <c r="PK610" s="57"/>
      <c r="PL610" s="57"/>
      <c r="PM610" s="57"/>
      <c r="PN610" s="57"/>
      <c r="PO610" s="57"/>
      <c r="PP610" s="57"/>
      <c r="PQ610" s="57"/>
      <c r="PR610" s="57"/>
      <c r="PS610" s="57"/>
      <c r="PT610" s="57"/>
      <c r="PU610" s="57"/>
      <c r="PV610" s="57"/>
      <c r="PW610" s="57"/>
      <c r="PX610" s="57"/>
      <c r="PY610" s="57"/>
      <c r="PZ610" s="57"/>
      <c r="QA610" s="57"/>
      <c r="QB610" s="57"/>
      <c r="QC610" s="57"/>
      <c r="QD610" s="57"/>
      <c r="QE610" s="57"/>
      <c r="QF610" s="57"/>
      <c r="QG610" s="57"/>
      <c r="QH610" s="57"/>
      <c r="QI610" s="57"/>
      <c r="QJ610" s="57"/>
      <c r="QK610" s="57"/>
      <c r="QL610" s="57"/>
      <c r="QM610" s="57"/>
      <c r="QN610" s="57"/>
      <c r="QO610" s="57"/>
      <c r="QP610" s="57"/>
      <c r="QQ610" s="57"/>
      <c r="QR610" s="57"/>
      <c r="QS610" s="57"/>
      <c r="QT610" s="57"/>
      <c r="QU610" s="57"/>
      <c r="QV610" s="57"/>
      <c r="QW610" s="57"/>
      <c r="QX610" s="57"/>
      <c r="QY610" s="57"/>
      <c r="QZ610" s="57"/>
      <c r="RA610" s="57"/>
      <c r="RB610" s="57"/>
      <c r="RC610" s="57"/>
      <c r="RD610" s="57"/>
      <c r="RE610" s="57"/>
      <c r="RF610" s="57"/>
      <c r="RG610" s="57"/>
      <c r="RH610" s="57"/>
      <c r="RI610" s="57"/>
      <c r="RJ610" s="57"/>
      <c r="RK610" s="57"/>
      <c r="RL610" s="57"/>
      <c r="RM610" s="57"/>
      <c r="RN610" s="57"/>
      <c r="RO610" s="57"/>
      <c r="RP610" s="57"/>
      <c r="RQ610" s="57"/>
      <c r="RR610" s="57"/>
      <c r="RS610" s="57"/>
      <c r="RT610" s="57"/>
      <c r="RU610" s="57"/>
      <c r="RV610" s="57"/>
      <c r="RW610" s="57"/>
      <c r="RX610" s="57"/>
      <c r="RY610" s="57"/>
      <c r="RZ610" s="57"/>
      <c r="SA610" s="57"/>
      <c r="SB610" s="57"/>
      <c r="SC610" s="57"/>
      <c r="SD610" s="57"/>
      <c r="SE610" s="57"/>
      <c r="SF610" s="57"/>
      <c r="SG610" s="57"/>
      <c r="SH610" s="57"/>
      <c r="SI610" s="57"/>
      <c r="SJ610" s="57"/>
      <c r="SK610" s="57"/>
      <c r="SL610" s="57"/>
      <c r="SM610" s="57"/>
      <c r="SN610" s="57"/>
      <c r="SO610" s="57"/>
      <c r="SP610" s="57"/>
      <c r="SQ610" s="57"/>
      <c r="SR610" s="57"/>
      <c r="SS610" s="57"/>
      <c r="ST610" s="57"/>
      <c r="SU610" s="57"/>
      <c r="SV610" s="57"/>
      <c r="SW610" s="57"/>
      <c r="SX610" s="57"/>
      <c r="SY610" s="57"/>
      <c r="SZ610" s="57"/>
      <c r="TA610" s="57"/>
      <c r="TB610" s="57"/>
      <c r="TC610" s="57"/>
      <c r="TD610" s="57"/>
      <c r="TE610" s="57"/>
      <c r="TF610" s="57"/>
      <c r="TG610" s="57"/>
      <c r="TH610" s="57"/>
      <c r="TI610" s="57"/>
      <c r="TJ610" s="57"/>
      <c r="TK610" s="57"/>
      <c r="TL610" s="57"/>
      <c r="TM610" s="57"/>
      <c r="TN610" s="57"/>
      <c r="TO610" s="57"/>
      <c r="TP610" s="57"/>
      <c r="TQ610" s="57"/>
      <c r="TR610" s="57"/>
      <c r="TS610" s="57"/>
      <c r="TT610" s="57"/>
      <c r="TU610" s="57"/>
      <c r="TV610" s="57"/>
      <c r="TW610" s="57"/>
      <c r="TX610" s="57"/>
      <c r="TY610" s="57"/>
      <c r="TZ610" s="57"/>
      <c r="UA610" s="57"/>
      <c r="UB610" s="57"/>
      <c r="UC610" s="57"/>
      <c r="UD610" s="57"/>
      <c r="UE610" s="57"/>
      <c r="UF610" s="57"/>
      <c r="UG610" s="57"/>
      <c r="UH610" s="57"/>
      <c r="UI610" s="57"/>
      <c r="UJ610" s="57"/>
      <c r="UK610" s="57"/>
      <c r="UL610" s="57"/>
      <c r="UM610" s="57"/>
      <c r="UN610" s="57"/>
      <c r="UO610" s="57"/>
      <c r="UP610" s="57"/>
      <c r="UQ610" s="57"/>
      <c r="UR610" s="57"/>
      <c r="US610" s="57"/>
      <c r="UT610" s="57"/>
      <c r="UU610" s="57"/>
      <c r="UV610" s="57"/>
      <c r="UW610" s="57"/>
      <c r="UX610" s="57"/>
      <c r="UY610" s="57"/>
      <c r="UZ610" s="57"/>
      <c r="VA610" s="57"/>
      <c r="VB610" s="57"/>
      <c r="VC610" s="57"/>
      <c r="VD610" s="57"/>
      <c r="VE610" s="57"/>
      <c r="VF610" s="57"/>
      <c r="VG610" s="57"/>
      <c r="VH610" s="57"/>
      <c r="VI610" s="57"/>
      <c r="VJ610" s="57"/>
      <c r="VK610" s="57"/>
      <c r="VL610" s="57"/>
      <c r="VM610" s="57"/>
      <c r="VN610" s="57"/>
      <c r="VO610" s="57"/>
      <c r="VP610" s="57"/>
      <c r="VQ610" s="57"/>
      <c r="VR610" s="57"/>
      <c r="VS610" s="57"/>
      <c r="VT610" s="57"/>
      <c r="VU610" s="57"/>
      <c r="VV610" s="57"/>
      <c r="VW610" s="57"/>
      <c r="VX610" s="57"/>
      <c r="VY610" s="57"/>
      <c r="VZ610" s="57"/>
      <c r="WA610" s="57"/>
      <c r="WB610" s="57"/>
      <c r="WC610" s="57"/>
      <c r="WD610" s="57"/>
      <c r="WE610" s="57"/>
      <c r="WF610" s="57"/>
      <c r="WG610" s="57"/>
      <c r="WH610" s="57"/>
      <c r="WI610" s="57"/>
      <c r="WJ610" s="57"/>
      <c r="WK610" s="57"/>
      <c r="WL610" s="57"/>
      <c r="WM610" s="57"/>
      <c r="WN610" s="57"/>
      <c r="WO610" s="57"/>
      <c r="WP610" s="57"/>
      <c r="WQ610" s="57"/>
      <c r="WR610" s="57"/>
      <c r="WS610" s="57"/>
      <c r="WT610" s="57"/>
      <c r="WU610" s="57"/>
      <c r="WV610" s="57"/>
      <c r="WW610" s="57"/>
      <c r="WX610" s="57"/>
      <c r="WY610" s="57"/>
      <c r="WZ610" s="57"/>
      <c r="XA610" s="57"/>
      <c r="XB610" s="57"/>
      <c r="XC610" s="57"/>
      <c r="XD610" s="57"/>
      <c r="XE610" s="57"/>
      <c r="XF610" s="57"/>
      <c r="XG610" s="57"/>
      <c r="XH610" s="57"/>
      <c r="XI610" s="57"/>
      <c r="XJ610" s="57"/>
      <c r="XK610" s="57"/>
      <c r="XL610" s="57"/>
      <c r="XM610" s="57"/>
      <c r="XN610" s="57"/>
      <c r="XO610" s="57"/>
      <c r="XP610" s="57"/>
      <c r="XQ610" s="57"/>
      <c r="XR610" s="57"/>
      <c r="XS610" s="57"/>
      <c r="XT610" s="57"/>
      <c r="XU610" s="57"/>
      <c r="XV610" s="57"/>
      <c r="XW610" s="57"/>
    </row>
    <row r="611">
      <c r="AI611" s="57"/>
      <c r="BR611" s="57"/>
      <c r="DA611" s="57"/>
      <c r="EJ611" s="57"/>
      <c r="EK611" s="57"/>
      <c r="EL611" s="57"/>
      <c r="EM611" s="57"/>
      <c r="EN611" s="57"/>
      <c r="EO611" s="57"/>
      <c r="EP611" s="57"/>
      <c r="EQ611" s="57"/>
      <c r="ER611" s="57"/>
      <c r="ES611" s="57"/>
      <c r="ET611" s="57"/>
      <c r="EU611" s="57"/>
      <c r="EV611" s="57"/>
      <c r="EW611" s="57"/>
      <c r="EX611" s="57"/>
      <c r="EY611" s="57"/>
      <c r="EZ611" s="57"/>
      <c r="FA611" s="57"/>
      <c r="FB611" s="57"/>
      <c r="FC611" s="57"/>
      <c r="FD611" s="57"/>
      <c r="FE611" s="57"/>
      <c r="FF611" s="57"/>
      <c r="FG611" s="57"/>
      <c r="FH611" s="57"/>
      <c r="FI611" s="57"/>
      <c r="FJ611" s="57"/>
      <c r="FK611" s="57"/>
      <c r="FL611" s="57"/>
      <c r="FM611" s="57"/>
      <c r="FN611" s="57"/>
      <c r="FO611" s="57"/>
      <c r="FP611" s="57"/>
      <c r="FQ611" s="57"/>
      <c r="FR611" s="57"/>
      <c r="FS611" s="57"/>
      <c r="FT611" s="57"/>
      <c r="FU611" s="57"/>
      <c r="FV611" s="57"/>
      <c r="FW611" s="57"/>
      <c r="FX611" s="57"/>
      <c r="FY611" s="57"/>
      <c r="FZ611" s="57"/>
      <c r="GA611" s="57"/>
      <c r="GB611" s="57"/>
      <c r="GC611" s="57"/>
      <c r="GD611" s="57"/>
      <c r="GE611" s="57"/>
      <c r="GF611" s="57"/>
      <c r="GG611" s="57"/>
      <c r="GH611" s="57"/>
      <c r="GI611" s="57"/>
      <c r="GJ611" s="57"/>
      <c r="GK611" s="57"/>
      <c r="GL611" s="57"/>
      <c r="GM611" s="57"/>
      <c r="GN611" s="57"/>
      <c r="GO611" s="57"/>
      <c r="GP611" s="57"/>
      <c r="GQ611" s="57"/>
      <c r="GR611" s="57"/>
      <c r="GS611" s="57"/>
      <c r="GT611" s="57"/>
      <c r="GU611" s="57"/>
      <c r="GV611" s="57"/>
      <c r="GW611" s="57"/>
      <c r="GX611" s="57"/>
      <c r="GY611" s="57"/>
      <c r="GZ611" s="57"/>
      <c r="HA611" s="57"/>
      <c r="HB611" s="57"/>
      <c r="HC611" s="57"/>
      <c r="HD611" s="57"/>
      <c r="HE611" s="57"/>
      <c r="HF611" s="57"/>
      <c r="HG611" s="57"/>
      <c r="HH611" s="57"/>
      <c r="HI611" s="57"/>
      <c r="HJ611" s="57"/>
      <c r="HK611" s="57"/>
      <c r="HL611" s="57"/>
      <c r="HM611" s="57"/>
      <c r="HN611" s="57"/>
      <c r="HO611" s="57"/>
      <c r="HP611" s="57"/>
      <c r="HQ611" s="57"/>
      <c r="HR611" s="57"/>
      <c r="HS611" s="57"/>
      <c r="HT611" s="57"/>
      <c r="HU611" s="57"/>
      <c r="HV611" s="57"/>
      <c r="HW611" s="57"/>
      <c r="HX611" s="57"/>
      <c r="HY611" s="57"/>
      <c r="HZ611" s="57"/>
      <c r="IA611" s="57"/>
      <c r="IB611" s="57"/>
      <c r="IC611" s="57"/>
      <c r="ID611" s="57"/>
      <c r="IE611" s="57"/>
      <c r="IF611" s="57"/>
      <c r="IG611" s="57"/>
      <c r="IH611" s="57"/>
      <c r="II611" s="57"/>
      <c r="IJ611" s="57"/>
      <c r="IK611" s="57"/>
      <c r="IL611" s="57"/>
      <c r="IM611" s="57"/>
      <c r="IN611" s="57"/>
      <c r="IO611" s="57"/>
      <c r="IP611" s="57"/>
      <c r="IQ611" s="57"/>
      <c r="IR611" s="57"/>
      <c r="IS611" s="57"/>
      <c r="IT611" s="57"/>
      <c r="IU611" s="57"/>
      <c r="IV611" s="57"/>
      <c r="IW611" s="57"/>
      <c r="IX611" s="57"/>
      <c r="IY611" s="57"/>
      <c r="IZ611" s="57"/>
      <c r="JA611" s="57"/>
      <c r="JB611" s="57"/>
      <c r="JC611" s="57"/>
      <c r="JD611" s="57"/>
      <c r="JE611" s="57"/>
      <c r="JF611" s="57"/>
      <c r="JG611" s="57"/>
      <c r="JH611" s="57"/>
      <c r="JI611" s="57"/>
      <c r="JJ611" s="57"/>
      <c r="JK611" s="57"/>
      <c r="JL611" s="57"/>
      <c r="JM611" s="57"/>
      <c r="JN611" s="57"/>
      <c r="JO611" s="57"/>
      <c r="JP611" s="57"/>
      <c r="JQ611" s="57"/>
      <c r="JR611" s="57"/>
      <c r="JS611" s="57"/>
      <c r="JT611" s="57"/>
      <c r="JU611" s="57"/>
      <c r="JV611" s="57"/>
      <c r="JW611" s="57"/>
      <c r="JX611" s="57"/>
      <c r="JY611" s="57"/>
      <c r="JZ611" s="57"/>
      <c r="KA611" s="57"/>
      <c r="KB611" s="57"/>
      <c r="KC611" s="57"/>
      <c r="KD611" s="57"/>
      <c r="KE611" s="57"/>
      <c r="KF611" s="57"/>
      <c r="KG611" s="57"/>
      <c r="KH611" s="57"/>
      <c r="KI611" s="57"/>
      <c r="KJ611" s="57"/>
      <c r="KK611" s="57"/>
      <c r="KL611" s="57"/>
      <c r="KM611" s="57"/>
      <c r="KN611" s="57"/>
      <c r="KO611" s="57"/>
      <c r="KP611" s="57"/>
      <c r="KQ611" s="57"/>
      <c r="KR611" s="57"/>
      <c r="KS611" s="57"/>
      <c r="KT611" s="57"/>
      <c r="KU611" s="57"/>
      <c r="KV611" s="57"/>
      <c r="KW611" s="57"/>
      <c r="KX611" s="57"/>
      <c r="KY611" s="57"/>
      <c r="KZ611" s="57"/>
      <c r="LA611" s="57"/>
      <c r="LB611" s="57"/>
      <c r="LC611" s="57"/>
      <c r="LD611" s="57"/>
      <c r="LE611" s="57"/>
      <c r="LF611" s="57"/>
      <c r="LG611" s="57"/>
      <c r="LH611" s="57"/>
      <c r="LI611" s="57"/>
      <c r="LJ611" s="57"/>
      <c r="LK611" s="57"/>
      <c r="LL611" s="57"/>
      <c r="LM611" s="57"/>
      <c r="LN611" s="57"/>
      <c r="LO611" s="57"/>
      <c r="LP611" s="57"/>
      <c r="LQ611" s="57"/>
      <c r="LR611" s="57"/>
      <c r="LS611" s="57"/>
      <c r="LT611" s="57"/>
      <c r="LU611" s="57"/>
      <c r="LV611" s="57"/>
      <c r="LW611" s="57"/>
      <c r="LX611" s="57"/>
      <c r="LY611" s="57"/>
      <c r="LZ611" s="57"/>
      <c r="MA611" s="57"/>
      <c r="MB611" s="57"/>
      <c r="MC611" s="57"/>
      <c r="MD611" s="57"/>
      <c r="ME611" s="57"/>
      <c r="MF611" s="57"/>
      <c r="MG611" s="57"/>
      <c r="MH611" s="57"/>
      <c r="MI611" s="57"/>
      <c r="MJ611" s="57"/>
      <c r="MK611" s="57"/>
      <c r="ML611" s="57"/>
      <c r="MM611" s="57"/>
      <c r="MN611" s="57"/>
      <c r="MO611" s="57"/>
      <c r="MP611" s="57"/>
      <c r="MQ611" s="57"/>
      <c r="MR611" s="57"/>
      <c r="MS611" s="57"/>
      <c r="MT611" s="57"/>
      <c r="MU611" s="57"/>
      <c r="MV611" s="57"/>
      <c r="MW611" s="57"/>
      <c r="MX611" s="57"/>
      <c r="MY611" s="57"/>
      <c r="MZ611" s="57"/>
      <c r="NA611" s="57"/>
      <c r="NB611" s="57"/>
      <c r="NC611" s="57"/>
      <c r="ND611" s="57"/>
      <c r="NE611" s="57"/>
      <c r="NF611" s="57"/>
      <c r="NG611" s="57"/>
      <c r="NH611" s="57"/>
      <c r="NI611" s="57"/>
      <c r="NJ611" s="57"/>
      <c r="NK611" s="57"/>
      <c r="NL611" s="57"/>
      <c r="NM611" s="57"/>
      <c r="NN611" s="57"/>
      <c r="NO611" s="57"/>
      <c r="NP611" s="57"/>
      <c r="NQ611" s="57"/>
      <c r="NR611" s="57"/>
      <c r="NS611" s="57"/>
      <c r="NT611" s="57"/>
      <c r="NU611" s="57"/>
      <c r="NV611" s="57"/>
      <c r="NW611" s="57"/>
      <c r="NX611" s="57"/>
      <c r="NY611" s="57"/>
      <c r="NZ611" s="57"/>
      <c r="OA611" s="57"/>
      <c r="OB611" s="57"/>
      <c r="OC611" s="57"/>
      <c r="OD611" s="57"/>
      <c r="OE611" s="57"/>
      <c r="OF611" s="57"/>
      <c r="OG611" s="57"/>
      <c r="OH611" s="57"/>
      <c r="OI611" s="57"/>
      <c r="OJ611" s="57"/>
      <c r="OK611" s="57"/>
      <c r="OL611" s="57"/>
      <c r="OM611" s="57"/>
      <c r="ON611" s="57"/>
      <c r="OO611" s="57"/>
      <c r="OP611" s="57"/>
      <c r="OQ611" s="57"/>
      <c r="OR611" s="57"/>
      <c r="OS611" s="57"/>
      <c r="OT611" s="57"/>
      <c r="OU611" s="57"/>
      <c r="OV611" s="57"/>
      <c r="OW611" s="57"/>
      <c r="OX611" s="57"/>
      <c r="OY611" s="57"/>
      <c r="OZ611" s="57"/>
      <c r="PA611" s="57"/>
      <c r="PB611" s="57"/>
      <c r="PC611" s="57"/>
      <c r="PD611" s="57"/>
      <c r="PE611" s="57"/>
      <c r="PF611" s="57"/>
      <c r="PG611" s="57"/>
      <c r="PH611" s="57"/>
      <c r="PI611" s="57"/>
      <c r="PJ611" s="57"/>
      <c r="PK611" s="57"/>
      <c r="PL611" s="57"/>
      <c r="PM611" s="57"/>
      <c r="PN611" s="57"/>
      <c r="PO611" s="57"/>
      <c r="PP611" s="57"/>
      <c r="PQ611" s="57"/>
      <c r="PR611" s="57"/>
      <c r="PS611" s="57"/>
      <c r="PT611" s="57"/>
      <c r="PU611" s="57"/>
      <c r="PV611" s="57"/>
      <c r="PW611" s="57"/>
      <c r="PX611" s="57"/>
      <c r="PY611" s="57"/>
      <c r="PZ611" s="57"/>
      <c r="QA611" s="57"/>
      <c r="QB611" s="57"/>
      <c r="QC611" s="57"/>
      <c r="QD611" s="57"/>
      <c r="QE611" s="57"/>
      <c r="QF611" s="57"/>
      <c r="QG611" s="57"/>
      <c r="QH611" s="57"/>
      <c r="QI611" s="57"/>
      <c r="QJ611" s="57"/>
      <c r="QK611" s="57"/>
      <c r="QL611" s="57"/>
      <c r="QM611" s="57"/>
      <c r="QN611" s="57"/>
      <c r="QO611" s="57"/>
      <c r="QP611" s="57"/>
      <c r="QQ611" s="57"/>
      <c r="QR611" s="57"/>
      <c r="QS611" s="57"/>
      <c r="QT611" s="57"/>
      <c r="QU611" s="57"/>
      <c r="QV611" s="57"/>
      <c r="QW611" s="57"/>
      <c r="QX611" s="57"/>
      <c r="QY611" s="57"/>
      <c r="QZ611" s="57"/>
      <c r="RA611" s="57"/>
      <c r="RB611" s="57"/>
      <c r="RC611" s="57"/>
      <c r="RD611" s="57"/>
      <c r="RE611" s="57"/>
      <c r="RF611" s="57"/>
      <c r="RG611" s="57"/>
      <c r="RH611" s="57"/>
      <c r="RI611" s="57"/>
      <c r="RJ611" s="57"/>
      <c r="RK611" s="57"/>
      <c r="RL611" s="57"/>
      <c r="RM611" s="57"/>
      <c r="RN611" s="57"/>
      <c r="RO611" s="57"/>
      <c r="RP611" s="57"/>
      <c r="RQ611" s="57"/>
      <c r="RR611" s="57"/>
      <c r="RS611" s="57"/>
      <c r="RT611" s="57"/>
      <c r="RU611" s="57"/>
      <c r="RV611" s="57"/>
      <c r="RW611" s="57"/>
      <c r="RX611" s="57"/>
      <c r="RY611" s="57"/>
      <c r="RZ611" s="57"/>
      <c r="SA611" s="57"/>
      <c r="SB611" s="57"/>
      <c r="SC611" s="57"/>
      <c r="SD611" s="57"/>
      <c r="SE611" s="57"/>
      <c r="SF611" s="57"/>
      <c r="SG611" s="57"/>
      <c r="SH611" s="57"/>
      <c r="SI611" s="57"/>
      <c r="SJ611" s="57"/>
      <c r="SK611" s="57"/>
      <c r="SL611" s="57"/>
      <c r="SM611" s="57"/>
      <c r="SN611" s="57"/>
      <c r="SO611" s="57"/>
      <c r="SP611" s="57"/>
      <c r="SQ611" s="57"/>
      <c r="SR611" s="57"/>
      <c r="SS611" s="57"/>
      <c r="ST611" s="57"/>
      <c r="SU611" s="57"/>
      <c r="SV611" s="57"/>
      <c r="SW611" s="57"/>
      <c r="SX611" s="57"/>
      <c r="SY611" s="57"/>
      <c r="SZ611" s="57"/>
      <c r="TA611" s="57"/>
      <c r="TB611" s="57"/>
      <c r="TC611" s="57"/>
      <c r="TD611" s="57"/>
      <c r="TE611" s="57"/>
      <c r="TF611" s="57"/>
      <c r="TG611" s="57"/>
      <c r="TH611" s="57"/>
      <c r="TI611" s="57"/>
      <c r="TJ611" s="57"/>
      <c r="TK611" s="57"/>
      <c r="TL611" s="57"/>
      <c r="TM611" s="57"/>
      <c r="TN611" s="57"/>
      <c r="TO611" s="57"/>
      <c r="TP611" s="57"/>
      <c r="TQ611" s="57"/>
      <c r="TR611" s="57"/>
      <c r="TS611" s="57"/>
      <c r="TT611" s="57"/>
      <c r="TU611" s="57"/>
      <c r="TV611" s="57"/>
      <c r="TW611" s="57"/>
      <c r="TX611" s="57"/>
      <c r="TY611" s="57"/>
      <c r="TZ611" s="57"/>
      <c r="UA611" s="57"/>
      <c r="UB611" s="57"/>
      <c r="UC611" s="57"/>
      <c r="UD611" s="57"/>
      <c r="UE611" s="57"/>
      <c r="UF611" s="57"/>
      <c r="UG611" s="57"/>
      <c r="UH611" s="57"/>
      <c r="UI611" s="57"/>
      <c r="UJ611" s="57"/>
      <c r="UK611" s="57"/>
      <c r="UL611" s="57"/>
      <c r="UM611" s="57"/>
      <c r="UN611" s="57"/>
      <c r="UO611" s="57"/>
      <c r="UP611" s="57"/>
      <c r="UQ611" s="57"/>
      <c r="UR611" s="57"/>
      <c r="US611" s="57"/>
      <c r="UT611" s="57"/>
      <c r="UU611" s="57"/>
      <c r="UV611" s="57"/>
      <c r="UW611" s="57"/>
      <c r="UX611" s="57"/>
      <c r="UY611" s="57"/>
      <c r="UZ611" s="57"/>
      <c r="VA611" s="57"/>
      <c r="VB611" s="57"/>
      <c r="VC611" s="57"/>
      <c r="VD611" s="57"/>
      <c r="VE611" s="57"/>
      <c r="VF611" s="57"/>
      <c r="VG611" s="57"/>
      <c r="VH611" s="57"/>
      <c r="VI611" s="57"/>
      <c r="VJ611" s="57"/>
      <c r="VK611" s="57"/>
      <c r="VL611" s="57"/>
      <c r="VM611" s="57"/>
      <c r="VN611" s="57"/>
      <c r="VO611" s="57"/>
      <c r="VP611" s="57"/>
      <c r="VQ611" s="57"/>
      <c r="VR611" s="57"/>
      <c r="VS611" s="57"/>
      <c r="VT611" s="57"/>
      <c r="VU611" s="57"/>
      <c r="VV611" s="57"/>
      <c r="VW611" s="57"/>
      <c r="VX611" s="57"/>
      <c r="VY611" s="57"/>
      <c r="VZ611" s="57"/>
      <c r="WA611" s="57"/>
      <c r="WB611" s="57"/>
      <c r="WC611" s="57"/>
      <c r="WD611" s="57"/>
      <c r="WE611" s="57"/>
      <c r="WF611" s="57"/>
      <c r="WG611" s="57"/>
      <c r="WH611" s="57"/>
      <c r="WI611" s="57"/>
      <c r="WJ611" s="57"/>
      <c r="WK611" s="57"/>
      <c r="WL611" s="57"/>
      <c r="WM611" s="57"/>
      <c r="WN611" s="57"/>
      <c r="WO611" s="57"/>
      <c r="WP611" s="57"/>
      <c r="WQ611" s="57"/>
      <c r="WR611" s="57"/>
      <c r="WS611" s="57"/>
      <c r="WT611" s="57"/>
      <c r="WU611" s="57"/>
      <c r="WV611" s="57"/>
      <c r="WW611" s="57"/>
      <c r="WX611" s="57"/>
      <c r="WY611" s="57"/>
      <c r="WZ611" s="57"/>
      <c r="XA611" s="57"/>
      <c r="XB611" s="57"/>
      <c r="XC611" s="57"/>
      <c r="XD611" s="57"/>
      <c r="XE611" s="57"/>
      <c r="XF611" s="57"/>
      <c r="XG611" s="57"/>
      <c r="XH611" s="57"/>
      <c r="XI611" s="57"/>
      <c r="XJ611" s="57"/>
      <c r="XK611" s="57"/>
      <c r="XL611" s="57"/>
      <c r="XM611" s="57"/>
      <c r="XN611" s="57"/>
      <c r="XO611" s="57"/>
      <c r="XP611" s="57"/>
      <c r="XQ611" s="57"/>
      <c r="XR611" s="57"/>
      <c r="XS611" s="57"/>
      <c r="XT611" s="57"/>
      <c r="XU611" s="57"/>
      <c r="XV611" s="57"/>
      <c r="XW611" s="57"/>
    </row>
    <row r="612">
      <c r="AI612" s="57"/>
      <c r="BR612" s="57"/>
      <c r="DA612" s="57"/>
      <c r="EJ612" s="57"/>
      <c r="EK612" s="57"/>
      <c r="EL612" s="57"/>
      <c r="EM612" s="57"/>
      <c r="EN612" s="57"/>
      <c r="EO612" s="57"/>
      <c r="EP612" s="57"/>
      <c r="EQ612" s="57"/>
      <c r="ER612" s="57"/>
      <c r="ES612" s="57"/>
      <c r="ET612" s="57"/>
      <c r="EU612" s="57"/>
      <c r="EV612" s="57"/>
      <c r="EW612" s="57"/>
      <c r="EX612" s="57"/>
      <c r="EY612" s="57"/>
      <c r="EZ612" s="57"/>
      <c r="FA612" s="57"/>
      <c r="FB612" s="57"/>
      <c r="FC612" s="57"/>
      <c r="FD612" s="57"/>
      <c r="FE612" s="57"/>
      <c r="FF612" s="57"/>
      <c r="FG612" s="57"/>
      <c r="FH612" s="57"/>
      <c r="FI612" s="57"/>
      <c r="FJ612" s="57"/>
      <c r="FK612" s="57"/>
      <c r="FL612" s="57"/>
      <c r="FM612" s="57"/>
      <c r="FN612" s="57"/>
      <c r="FO612" s="57"/>
      <c r="FP612" s="57"/>
      <c r="FQ612" s="57"/>
      <c r="FR612" s="57"/>
      <c r="FS612" s="57"/>
      <c r="FT612" s="57"/>
      <c r="FU612" s="57"/>
      <c r="FV612" s="57"/>
      <c r="FW612" s="57"/>
      <c r="FX612" s="57"/>
      <c r="FY612" s="57"/>
      <c r="FZ612" s="57"/>
      <c r="GA612" s="57"/>
      <c r="GB612" s="57"/>
      <c r="GC612" s="57"/>
      <c r="GD612" s="57"/>
      <c r="GE612" s="57"/>
      <c r="GF612" s="57"/>
      <c r="GG612" s="57"/>
      <c r="GH612" s="57"/>
      <c r="GI612" s="57"/>
      <c r="GJ612" s="57"/>
      <c r="GK612" s="57"/>
      <c r="GL612" s="57"/>
      <c r="GM612" s="57"/>
      <c r="GN612" s="57"/>
      <c r="GO612" s="57"/>
      <c r="GP612" s="57"/>
      <c r="GQ612" s="57"/>
      <c r="GR612" s="57"/>
      <c r="GS612" s="57"/>
      <c r="GT612" s="57"/>
      <c r="GU612" s="57"/>
      <c r="GV612" s="57"/>
      <c r="GW612" s="57"/>
      <c r="GX612" s="57"/>
      <c r="GY612" s="57"/>
      <c r="GZ612" s="57"/>
      <c r="HA612" s="57"/>
      <c r="HB612" s="57"/>
      <c r="HC612" s="57"/>
      <c r="HD612" s="57"/>
      <c r="HE612" s="57"/>
      <c r="HF612" s="57"/>
      <c r="HG612" s="57"/>
      <c r="HH612" s="57"/>
      <c r="HI612" s="57"/>
      <c r="HJ612" s="57"/>
      <c r="HK612" s="57"/>
      <c r="HL612" s="57"/>
      <c r="HM612" s="57"/>
      <c r="HN612" s="57"/>
      <c r="HO612" s="57"/>
      <c r="HP612" s="57"/>
      <c r="HQ612" s="57"/>
      <c r="HR612" s="57"/>
      <c r="HS612" s="57"/>
      <c r="HT612" s="57"/>
      <c r="HU612" s="57"/>
      <c r="HV612" s="57"/>
      <c r="HW612" s="57"/>
      <c r="HX612" s="57"/>
      <c r="HY612" s="57"/>
      <c r="HZ612" s="57"/>
      <c r="IA612" s="57"/>
      <c r="IB612" s="57"/>
      <c r="IC612" s="57"/>
      <c r="ID612" s="57"/>
      <c r="IE612" s="57"/>
      <c r="IF612" s="57"/>
      <c r="IG612" s="57"/>
      <c r="IH612" s="57"/>
      <c r="II612" s="57"/>
      <c r="IJ612" s="57"/>
      <c r="IK612" s="57"/>
      <c r="IL612" s="57"/>
      <c r="IM612" s="57"/>
      <c r="IN612" s="57"/>
      <c r="IO612" s="57"/>
      <c r="IP612" s="57"/>
      <c r="IQ612" s="57"/>
      <c r="IR612" s="57"/>
      <c r="IS612" s="57"/>
      <c r="IT612" s="57"/>
      <c r="IU612" s="57"/>
      <c r="IV612" s="57"/>
      <c r="IW612" s="57"/>
      <c r="IX612" s="57"/>
      <c r="IY612" s="57"/>
      <c r="IZ612" s="57"/>
      <c r="JA612" s="57"/>
      <c r="JB612" s="57"/>
      <c r="JC612" s="57"/>
      <c r="JD612" s="57"/>
      <c r="JE612" s="57"/>
      <c r="JF612" s="57"/>
      <c r="JG612" s="57"/>
      <c r="JH612" s="57"/>
      <c r="JI612" s="57"/>
      <c r="JJ612" s="57"/>
      <c r="JK612" s="57"/>
      <c r="JL612" s="57"/>
      <c r="JM612" s="57"/>
      <c r="JN612" s="57"/>
      <c r="JO612" s="57"/>
      <c r="JP612" s="57"/>
      <c r="JQ612" s="57"/>
      <c r="JR612" s="57"/>
      <c r="JS612" s="57"/>
      <c r="JT612" s="57"/>
      <c r="JU612" s="57"/>
      <c r="JV612" s="57"/>
      <c r="JW612" s="57"/>
      <c r="JX612" s="57"/>
      <c r="JY612" s="57"/>
      <c r="JZ612" s="57"/>
      <c r="KA612" s="57"/>
      <c r="KB612" s="57"/>
      <c r="KC612" s="57"/>
      <c r="KD612" s="57"/>
      <c r="KE612" s="57"/>
      <c r="KF612" s="57"/>
      <c r="KG612" s="57"/>
      <c r="KH612" s="57"/>
      <c r="KI612" s="57"/>
      <c r="KJ612" s="57"/>
      <c r="KK612" s="57"/>
      <c r="KL612" s="57"/>
      <c r="KM612" s="57"/>
      <c r="KN612" s="57"/>
      <c r="KO612" s="57"/>
      <c r="KP612" s="57"/>
      <c r="KQ612" s="57"/>
      <c r="KR612" s="57"/>
      <c r="KS612" s="57"/>
      <c r="KT612" s="57"/>
      <c r="KU612" s="57"/>
      <c r="KV612" s="57"/>
      <c r="KW612" s="57"/>
      <c r="KX612" s="57"/>
      <c r="KY612" s="57"/>
      <c r="KZ612" s="57"/>
      <c r="LA612" s="57"/>
      <c r="LB612" s="57"/>
      <c r="LC612" s="57"/>
      <c r="LD612" s="57"/>
      <c r="LE612" s="57"/>
      <c r="LF612" s="57"/>
      <c r="LG612" s="57"/>
      <c r="LH612" s="57"/>
      <c r="LI612" s="57"/>
      <c r="LJ612" s="57"/>
      <c r="LK612" s="57"/>
      <c r="LL612" s="57"/>
      <c r="LM612" s="57"/>
      <c r="LN612" s="57"/>
      <c r="LO612" s="57"/>
      <c r="LP612" s="57"/>
      <c r="LQ612" s="57"/>
      <c r="LR612" s="57"/>
      <c r="LS612" s="57"/>
      <c r="LT612" s="57"/>
      <c r="LU612" s="57"/>
      <c r="LV612" s="57"/>
      <c r="LW612" s="57"/>
      <c r="LX612" s="57"/>
      <c r="LY612" s="57"/>
      <c r="LZ612" s="57"/>
      <c r="MA612" s="57"/>
      <c r="MB612" s="57"/>
      <c r="MC612" s="57"/>
      <c r="MD612" s="57"/>
      <c r="ME612" s="57"/>
      <c r="MF612" s="57"/>
      <c r="MG612" s="57"/>
      <c r="MH612" s="57"/>
      <c r="MI612" s="57"/>
      <c r="MJ612" s="57"/>
      <c r="MK612" s="57"/>
      <c r="ML612" s="57"/>
      <c r="MM612" s="57"/>
      <c r="MN612" s="57"/>
      <c r="MO612" s="57"/>
      <c r="MP612" s="57"/>
      <c r="MQ612" s="57"/>
      <c r="MR612" s="57"/>
      <c r="MS612" s="57"/>
      <c r="MT612" s="57"/>
      <c r="MU612" s="57"/>
      <c r="MV612" s="57"/>
      <c r="MW612" s="57"/>
      <c r="MX612" s="57"/>
      <c r="MY612" s="57"/>
      <c r="MZ612" s="57"/>
      <c r="NA612" s="57"/>
      <c r="NB612" s="57"/>
      <c r="NC612" s="57"/>
      <c r="ND612" s="57"/>
      <c r="NE612" s="57"/>
      <c r="NF612" s="57"/>
      <c r="NG612" s="57"/>
      <c r="NH612" s="57"/>
      <c r="NI612" s="57"/>
      <c r="NJ612" s="57"/>
      <c r="NK612" s="57"/>
      <c r="NL612" s="57"/>
      <c r="NM612" s="57"/>
      <c r="NN612" s="57"/>
      <c r="NO612" s="57"/>
      <c r="NP612" s="57"/>
      <c r="NQ612" s="57"/>
      <c r="NR612" s="57"/>
      <c r="NS612" s="57"/>
      <c r="NT612" s="57"/>
      <c r="NU612" s="57"/>
      <c r="NV612" s="57"/>
      <c r="NW612" s="57"/>
      <c r="NX612" s="57"/>
      <c r="NY612" s="57"/>
      <c r="NZ612" s="57"/>
      <c r="OA612" s="57"/>
      <c r="OB612" s="57"/>
      <c r="OC612" s="57"/>
      <c r="OD612" s="57"/>
      <c r="OE612" s="57"/>
      <c r="OF612" s="57"/>
      <c r="OG612" s="57"/>
      <c r="OH612" s="57"/>
      <c r="OI612" s="57"/>
      <c r="OJ612" s="57"/>
      <c r="OK612" s="57"/>
      <c r="OL612" s="57"/>
      <c r="OM612" s="57"/>
      <c r="ON612" s="57"/>
      <c r="OO612" s="57"/>
      <c r="OP612" s="57"/>
      <c r="OQ612" s="57"/>
      <c r="OR612" s="57"/>
      <c r="OS612" s="57"/>
      <c r="OT612" s="57"/>
      <c r="OU612" s="57"/>
      <c r="OV612" s="57"/>
      <c r="OW612" s="57"/>
      <c r="OX612" s="57"/>
      <c r="OY612" s="57"/>
      <c r="OZ612" s="57"/>
      <c r="PA612" s="57"/>
      <c r="PB612" s="57"/>
      <c r="PC612" s="57"/>
      <c r="PD612" s="57"/>
      <c r="PE612" s="57"/>
      <c r="PF612" s="57"/>
      <c r="PG612" s="57"/>
      <c r="PH612" s="57"/>
      <c r="PI612" s="57"/>
      <c r="PJ612" s="57"/>
      <c r="PK612" s="57"/>
      <c r="PL612" s="57"/>
      <c r="PM612" s="57"/>
      <c r="PN612" s="57"/>
      <c r="PO612" s="57"/>
      <c r="PP612" s="57"/>
      <c r="PQ612" s="57"/>
      <c r="PR612" s="57"/>
      <c r="PS612" s="57"/>
      <c r="PT612" s="57"/>
      <c r="PU612" s="57"/>
      <c r="PV612" s="57"/>
      <c r="PW612" s="57"/>
      <c r="PX612" s="57"/>
      <c r="PY612" s="57"/>
      <c r="PZ612" s="57"/>
      <c r="QA612" s="57"/>
      <c r="QB612" s="57"/>
      <c r="QC612" s="57"/>
      <c r="QD612" s="57"/>
      <c r="QE612" s="57"/>
      <c r="QF612" s="57"/>
      <c r="QG612" s="57"/>
      <c r="QH612" s="57"/>
      <c r="QI612" s="57"/>
      <c r="QJ612" s="57"/>
      <c r="QK612" s="57"/>
      <c r="QL612" s="57"/>
      <c r="QM612" s="57"/>
      <c r="QN612" s="57"/>
      <c r="QO612" s="57"/>
      <c r="QP612" s="57"/>
      <c r="QQ612" s="57"/>
      <c r="QR612" s="57"/>
      <c r="QS612" s="57"/>
      <c r="QT612" s="57"/>
      <c r="QU612" s="57"/>
      <c r="QV612" s="57"/>
      <c r="QW612" s="57"/>
      <c r="QX612" s="57"/>
      <c r="QY612" s="57"/>
      <c r="QZ612" s="57"/>
      <c r="RA612" s="57"/>
      <c r="RB612" s="57"/>
      <c r="RC612" s="57"/>
      <c r="RD612" s="57"/>
      <c r="RE612" s="57"/>
      <c r="RF612" s="57"/>
      <c r="RG612" s="57"/>
      <c r="RH612" s="57"/>
      <c r="RI612" s="57"/>
      <c r="RJ612" s="57"/>
      <c r="RK612" s="57"/>
      <c r="RL612" s="57"/>
      <c r="RM612" s="57"/>
      <c r="RN612" s="57"/>
      <c r="RO612" s="57"/>
      <c r="RP612" s="57"/>
      <c r="RQ612" s="57"/>
      <c r="RR612" s="57"/>
      <c r="RS612" s="57"/>
      <c r="RT612" s="57"/>
      <c r="RU612" s="57"/>
      <c r="RV612" s="57"/>
      <c r="RW612" s="57"/>
      <c r="RX612" s="57"/>
      <c r="RY612" s="57"/>
      <c r="RZ612" s="57"/>
      <c r="SA612" s="57"/>
      <c r="SB612" s="57"/>
      <c r="SC612" s="57"/>
      <c r="SD612" s="57"/>
      <c r="SE612" s="57"/>
      <c r="SF612" s="57"/>
      <c r="SG612" s="57"/>
      <c r="SH612" s="57"/>
      <c r="SI612" s="57"/>
      <c r="SJ612" s="57"/>
      <c r="SK612" s="57"/>
      <c r="SL612" s="57"/>
      <c r="SM612" s="57"/>
      <c r="SN612" s="57"/>
      <c r="SO612" s="57"/>
      <c r="SP612" s="57"/>
      <c r="SQ612" s="57"/>
      <c r="SR612" s="57"/>
      <c r="SS612" s="57"/>
      <c r="ST612" s="57"/>
      <c r="SU612" s="57"/>
      <c r="SV612" s="57"/>
      <c r="SW612" s="57"/>
      <c r="SX612" s="57"/>
      <c r="SY612" s="57"/>
      <c r="SZ612" s="57"/>
      <c r="TA612" s="57"/>
      <c r="TB612" s="57"/>
      <c r="TC612" s="57"/>
      <c r="TD612" s="57"/>
      <c r="TE612" s="57"/>
      <c r="TF612" s="57"/>
      <c r="TG612" s="57"/>
      <c r="TH612" s="57"/>
      <c r="TI612" s="57"/>
      <c r="TJ612" s="57"/>
      <c r="TK612" s="57"/>
      <c r="TL612" s="57"/>
      <c r="TM612" s="57"/>
      <c r="TN612" s="57"/>
      <c r="TO612" s="57"/>
      <c r="TP612" s="57"/>
      <c r="TQ612" s="57"/>
      <c r="TR612" s="57"/>
      <c r="TS612" s="57"/>
      <c r="TT612" s="57"/>
      <c r="TU612" s="57"/>
      <c r="TV612" s="57"/>
      <c r="TW612" s="57"/>
      <c r="TX612" s="57"/>
      <c r="TY612" s="57"/>
      <c r="TZ612" s="57"/>
      <c r="UA612" s="57"/>
      <c r="UB612" s="57"/>
      <c r="UC612" s="57"/>
      <c r="UD612" s="57"/>
      <c r="UE612" s="57"/>
      <c r="UF612" s="57"/>
      <c r="UG612" s="57"/>
      <c r="UH612" s="57"/>
      <c r="UI612" s="57"/>
      <c r="UJ612" s="57"/>
      <c r="UK612" s="57"/>
      <c r="UL612" s="57"/>
      <c r="UM612" s="57"/>
      <c r="UN612" s="57"/>
      <c r="UO612" s="57"/>
      <c r="UP612" s="57"/>
      <c r="UQ612" s="57"/>
      <c r="UR612" s="57"/>
      <c r="US612" s="57"/>
      <c r="UT612" s="57"/>
      <c r="UU612" s="57"/>
      <c r="UV612" s="57"/>
      <c r="UW612" s="57"/>
      <c r="UX612" s="57"/>
      <c r="UY612" s="57"/>
      <c r="UZ612" s="57"/>
      <c r="VA612" s="57"/>
      <c r="VB612" s="57"/>
      <c r="VC612" s="57"/>
      <c r="VD612" s="57"/>
      <c r="VE612" s="57"/>
      <c r="VF612" s="57"/>
      <c r="VG612" s="57"/>
      <c r="VH612" s="57"/>
      <c r="VI612" s="57"/>
      <c r="VJ612" s="57"/>
      <c r="VK612" s="57"/>
      <c r="VL612" s="57"/>
      <c r="VM612" s="57"/>
      <c r="VN612" s="57"/>
      <c r="VO612" s="57"/>
      <c r="VP612" s="57"/>
      <c r="VQ612" s="57"/>
      <c r="VR612" s="57"/>
      <c r="VS612" s="57"/>
      <c r="VT612" s="57"/>
      <c r="VU612" s="57"/>
      <c r="VV612" s="57"/>
      <c r="VW612" s="57"/>
      <c r="VX612" s="57"/>
      <c r="VY612" s="57"/>
      <c r="VZ612" s="57"/>
      <c r="WA612" s="57"/>
      <c r="WB612" s="57"/>
      <c r="WC612" s="57"/>
      <c r="WD612" s="57"/>
      <c r="WE612" s="57"/>
      <c r="WF612" s="57"/>
      <c r="WG612" s="57"/>
      <c r="WH612" s="57"/>
      <c r="WI612" s="57"/>
      <c r="WJ612" s="57"/>
      <c r="WK612" s="57"/>
      <c r="WL612" s="57"/>
      <c r="WM612" s="57"/>
      <c r="WN612" s="57"/>
      <c r="WO612" s="57"/>
      <c r="WP612" s="57"/>
      <c r="WQ612" s="57"/>
      <c r="WR612" s="57"/>
      <c r="WS612" s="57"/>
      <c r="WT612" s="57"/>
      <c r="WU612" s="57"/>
      <c r="WV612" s="57"/>
      <c r="WW612" s="57"/>
      <c r="WX612" s="57"/>
      <c r="WY612" s="57"/>
      <c r="WZ612" s="57"/>
      <c r="XA612" s="57"/>
      <c r="XB612" s="57"/>
      <c r="XC612" s="57"/>
      <c r="XD612" s="57"/>
      <c r="XE612" s="57"/>
      <c r="XF612" s="57"/>
      <c r="XG612" s="57"/>
      <c r="XH612" s="57"/>
      <c r="XI612" s="57"/>
      <c r="XJ612" s="57"/>
      <c r="XK612" s="57"/>
      <c r="XL612" s="57"/>
      <c r="XM612" s="57"/>
      <c r="XN612" s="57"/>
      <c r="XO612" s="57"/>
      <c r="XP612" s="57"/>
      <c r="XQ612" s="57"/>
      <c r="XR612" s="57"/>
      <c r="XS612" s="57"/>
      <c r="XT612" s="57"/>
      <c r="XU612" s="57"/>
      <c r="XV612" s="57"/>
      <c r="XW612" s="57"/>
    </row>
    <row r="613">
      <c r="AI613" s="57"/>
      <c r="BR613" s="57"/>
      <c r="DA613" s="57"/>
      <c r="EJ613" s="57"/>
      <c r="EK613" s="57"/>
      <c r="EL613" s="57"/>
      <c r="EM613" s="57"/>
      <c r="EN613" s="57"/>
      <c r="EO613" s="57"/>
      <c r="EP613" s="57"/>
      <c r="EQ613" s="57"/>
      <c r="ER613" s="57"/>
      <c r="ES613" s="57"/>
      <c r="ET613" s="57"/>
      <c r="EU613" s="57"/>
      <c r="EV613" s="57"/>
      <c r="EW613" s="57"/>
      <c r="EX613" s="57"/>
      <c r="EY613" s="57"/>
      <c r="EZ613" s="57"/>
      <c r="FA613" s="57"/>
      <c r="FB613" s="57"/>
      <c r="FC613" s="57"/>
      <c r="FD613" s="57"/>
      <c r="FE613" s="57"/>
      <c r="FF613" s="57"/>
      <c r="FG613" s="57"/>
      <c r="FH613" s="57"/>
      <c r="FI613" s="57"/>
      <c r="FJ613" s="57"/>
      <c r="FK613" s="57"/>
      <c r="FL613" s="57"/>
      <c r="FM613" s="57"/>
      <c r="FN613" s="57"/>
      <c r="FO613" s="57"/>
      <c r="FP613" s="57"/>
      <c r="FQ613" s="57"/>
      <c r="FR613" s="57"/>
      <c r="FS613" s="57"/>
      <c r="FT613" s="57"/>
      <c r="FU613" s="57"/>
      <c r="FV613" s="57"/>
      <c r="FW613" s="57"/>
      <c r="FX613" s="57"/>
      <c r="FY613" s="57"/>
      <c r="FZ613" s="57"/>
      <c r="GA613" s="57"/>
      <c r="GB613" s="57"/>
      <c r="GC613" s="57"/>
      <c r="GD613" s="57"/>
      <c r="GE613" s="57"/>
      <c r="GF613" s="57"/>
      <c r="GG613" s="57"/>
      <c r="GH613" s="57"/>
      <c r="GI613" s="57"/>
      <c r="GJ613" s="57"/>
      <c r="GK613" s="57"/>
      <c r="GL613" s="57"/>
      <c r="GM613" s="57"/>
      <c r="GN613" s="57"/>
      <c r="GO613" s="57"/>
      <c r="GP613" s="57"/>
      <c r="GQ613" s="57"/>
      <c r="GR613" s="57"/>
      <c r="GS613" s="57"/>
      <c r="GT613" s="57"/>
      <c r="GU613" s="57"/>
      <c r="GV613" s="57"/>
      <c r="GW613" s="57"/>
      <c r="GX613" s="57"/>
      <c r="GY613" s="57"/>
      <c r="GZ613" s="57"/>
      <c r="HA613" s="57"/>
      <c r="HB613" s="57"/>
      <c r="HC613" s="57"/>
      <c r="HD613" s="57"/>
      <c r="HE613" s="57"/>
      <c r="HF613" s="57"/>
      <c r="HG613" s="57"/>
      <c r="HH613" s="57"/>
      <c r="HI613" s="57"/>
      <c r="HJ613" s="57"/>
      <c r="HK613" s="57"/>
      <c r="HL613" s="57"/>
      <c r="HM613" s="57"/>
      <c r="HN613" s="57"/>
      <c r="HO613" s="57"/>
      <c r="HP613" s="57"/>
      <c r="HQ613" s="57"/>
      <c r="HR613" s="57"/>
      <c r="HS613" s="57"/>
      <c r="HT613" s="57"/>
      <c r="HU613" s="57"/>
      <c r="HV613" s="57"/>
      <c r="HW613" s="57"/>
      <c r="HX613" s="57"/>
      <c r="HY613" s="57"/>
      <c r="HZ613" s="57"/>
      <c r="IA613" s="57"/>
      <c r="IB613" s="57"/>
      <c r="IC613" s="57"/>
      <c r="ID613" s="57"/>
      <c r="IE613" s="57"/>
      <c r="IF613" s="57"/>
      <c r="IG613" s="57"/>
      <c r="IH613" s="57"/>
      <c r="II613" s="57"/>
      <c r="IJ613" s="57"/>
      <c r="IK613" s="57"/>
      <c r="IL613" s="57"/>
      <c r="IM613" s="57"/>
      <c r="IN613" s="57"/>
      <c r="IO613" s="57"/>
      <c r="IP613" s="57"/>
      <c r="IQ613" s="57"/>
      <c r="IR613" s="57"/>
      <c r="IS613" s="57"/>
      <c r="IT613" s="57"/>
      <c r="IU613" s="57"/>
      <c r="IV613" s="57"/>
      <c r="IW613" s="57"/>
      <c r="IX613" s="57"/>
      <c r="IY613" s="57"/>
      <c r="IZ613" s="57"/>
      <c r="JA613" s="57"/>
      <c r="JB613" s="57"/>
      <c r="JC613" s="57"/>
      <c r="JD613" s="57"/>
      <c r="JE613" s="57"/>
      <c r="JF613" s="57"/>
      <c r="JG613" s="57"/>
      <c r="JH613" s="57"/>
      <c r="JI613" s="57"/>
      <c r="JJ613" s="57"/>
      <c r="JK613" s="57"/>
      <c r="JL613" s="57"/>
      <c r="JM613" s="57"/>
      <c r="JN613" s="57"/>
      <c r="JO613" s="57"/>
      <c r="JP613" s="57"/>
      <c r="JQ613" s="57"/>
      <c r="JR613" s="57"/>
      <c r="JS613" s="57"/>
      <c r="JT613" s="57"/>
      <c r="JU613" s="57"/>
      <c r="JV613" s="57"/>
      <c r="JW613" s="57"/>
      <c r="JX613" s="57"/>
      <c r="JY613" s="57"/>
      <c r="JZ613" s="57"/>
      <c r="KA613" s="57"/>
      <c r="KB613" s="57"/>
      <c r="KC613" s="57"/>
      <c r="KD613" s="57"/>
      <c r="KE613" s="57"/>
      <c r="KF613" s="57"/>
      <c r="KG613" s="57"/>
      <c r="KH613" s="57"/>
      <c r="KI613" s="57"/>
      <c r="KJ613" s="57"/>
      <c r="KK613" s="57"/>
      <c r="KL613" s="57"/>
      <c r="KM613" s="57"/>
      <c r="KN613" s="57"/>
      <c r="KO613" s="57"/>
      <c r="KP613" s="57"/>
      <c r="KQ613" s="57"/>
      <c r="KR613" s="57"/>
      <c r="KS613" s="57"/>
      <c r="KT613" s="57"/>
      <c r="KU613" s="57"/>
      <c r="KV613" s="57"/>
      <c r="KW613" s="57"/>
      <c r="KX613" s="57"/>
      <c r="KY613" s="57"/>
      <c r="KZ613" s="57"/>
      <c r="LA613" s="57"/>
      <c r="LB613" s="57"/>
      <c r="LC613" s="57"/>
      <c r="LD613" s="57"/>
      <c r="LE613" s="57"/>
      <c r="LF613" s="57"/>
      <c r="LG613" s="57"/>
      <c r="LH613" s="57"/>
      <c r="LI613" s="57"/>
      <c r="LJ613" s="57"/>
      <c r="LK613" s="57"/>
      <c r="LL613" s="57"/>
      <c r="LM613" s="57"/>
      <c r="LN613" s="57"/>
      <c r="LO613" s="57"/>
      <c r="LP613" s="57"/>
      <c r="LQ613" s="57"/>
      <c r="LR613" s="57"/>
      <c r="LS613" s="57"/>
      <c r="LT613" s="57"/>
      <c r="LU613" s="57"/>
      <c r="LV613" s="57"/>
      <c r="LW613" s="57"/>
      <c r="LX613" s="57"/>
      <c r="LY613" s="57"/>
      <c r="LZ613" s="57"/>
      <c r="MA613" s="57"/>
      <c r="MB613" s="57"/>
      <c r="MC613" s="57"/>
      <c r="MD613" s="57"/>
      <c r="ME613" s="57"/>
      <c r="MF613" s="57"/>
      <c r="MG613" s="57"/>
      <c r="MH613" s="57"/>
      <c r="MI613" s="57"/>
      <c r="MJ613" s="57"/>
      <c r="MK613" s="57"/>
      <c r="ML613" s="57"/>
      <c r="MM613" s="57"/>
      <c r="MN613" s="57"/>
      <c r="MO613" s="57"/>
      <c r="MP613" s="57"/>
      <c r="MQ613" s="57"/>
      <c r="MR613" s="57"/>
      <c r="MS613" s="57"/>
      <c r="MT613" s="57"/>
      <c r="MU613" s="57"/>
      <c r="MV613" s="57"/>
      <c r="MW613" s="57"/>
      <c r="MX613" s="57"/>
      <c r="MY613" s="57"/>
      <c r="MZ613" s="57"/>
      <c r="NA613" s="57"/>
      <c r="NB613" s="57"/>
      <c r="NC613" s="57"/>
      <c r="ND613" s="57"/>
      <c r="NE613" s="57"/>
      <c r="NF613" s="57"/>
      <c r="NG613" s="57"/>
      <c r="NH613" s="57"/>
      <c r="NI613" s="57"/>
      <c r="NJ613" s="57"/>
      <c r="NK613" s="57"/>
      <c r="NL613" s="57"/>
      <c r="NM613" s="57"/>
      <c r="NN613" s="57"/>
      <c r="NO613" s="57"/>
      <c r="NP613" s="57"/>
      <c r="NQ613" s="57"/>
      <c r="NR613" s="57"/>
      <c r="NS613" s="57"/>
      <c r="NT613" s="57"/>
      <c r="NU613" s="57"/>
      <c r="NV613" s="57"/>
      <c r="NW613" s="57"/>
      <c r="NX613" s="57"/>
      <c r="NY613" s="57"/>
      <c r="NZ613" s="57"/>
      <c r="OA613" s="57"/>
      <c r="OB613" s="57"/>
      <c r="OC613" s="57"/>
      <c r="OD613" s="57"/>
      <c r="OE613" s="57"/>
      <c r="OF613" s="57"/>
      <c r="OG613" s="57"/>
      <c r="OH613" s="57"/>
      <c r="OI613" s="57"/>
      <c r="OJ613" s="57"/>
      <c r="OK613" s="57"/>
      <c r="OL613" s="57"/>
      <c r="OM613" s="57"/>
      <c r="ON613" s="57"/>
      <c r="OO613" s="57"/>
      <c r="OP613" s="57"/>
      <c r="OQ613" s="57"/>
      <c r="OR613" s="57"/>
      <c r="OS613" s="57"/>
      <c r="OT613" s="57"/>
      <c r="OU613" s="57"/>
      <c r="OV613" s="57"/>
      <c r="OW613" s="57"/>
      <c r="OX613" s="57"/>
      <c r="OY613" s="57"/>
      <c r="OZ613" s="57"/>
      <c r="PA613" s="57"/>
      <c r="PB613" s="57"/>
      <c r="PC613" s="57"/>
      <c r="PD613" s="57"/>
      <c r="PE613" s="57"/>
      <c r="PF613" s="57"/>
      <c r="PG613" s="57"/>
      <c r="PH613" s="57"/>
      <c r="PI613" s="57"/>
      <c r="PJ613" s="57"/>
      <c r="PK613" s="57"/>
      <c r="PL613" s="57"/>
      <c r="PM613" s="57"/>
      <c r="PN613" s="57"/>
      <c r="PO613" s="57"/>
      <c r="PP613" s="57"/>
      <c r="PQ613" s="57"/>
      <c r="PR613" s="57"/>
      <c r="PS613" s="57"/>
      <c r="PT613" s="57"/>
      <c r="PU613" s="57"/>
      <c r="PV613" s="57"/>
      <c r="PW613" s="57"/>
      <c r="PX613" s="57"/>
      <c r="PY613" s="57"/>
      <c r="PZ613" s="57"/>
      <c r="QA613" s="57"/>
      <c r="QB613" s="57"/>
      <c r="QC613" s="57"/>
      <c r="QD613" s="57"/>
      <c r="QE613" s="57"/>
      <c r="QF613" s="57"/>
      <c r="QG613" s="57"/>
      <c r="QH613" s="57"/>
      <c r="QI613" s="57"/>
      <c r="QJ613" s="57"/>
      <c r="QK613" s="57"/>
      <c r="QL613" s="57"/>
      <c r="QM613" s="57"/>
      <c r="QN613" s="57"/>
      <c r="QO613" s="57"/>
      <c r="QP613" s="57"/>
      <c r="QQ613" s="57"/>
      <c r="QR613" s="57"/>
      <c r="QS613" s="57"/>
      <c r="QT613" s="57"/>
      <c r="QU613" s="57"/>
      <c r="QV613" s="57"/>
      <c r="QW613" s="57"/>
      <c r="QX613" s="57"/>
      <c r="QY613" s="57"/>
      <c r="QZ613" s="57"/>
      <c r="RA613" s="57"/>
      <c r="RB613" s="57"/>
      <c r="RC613" s="57"/>
      <c r="RD613" s="57"/>
      <c r="RE613" s="57"/>
      <c r="RF613" s="57"/>
      <c r="RG613" s="57"/>
      <c r="RH613" s="57"/>
      <c r="RI613" s="57"/>
      <c r="RJ613" s="57"/>
      <c r="RK613" s="57"/>
      <c r="RL613" s="57"/>
      <c r="RM613" s="57"/>
      <c r="RN613" s="57"/>
      <c r="RO613" s="57"/>
      <c r="RP613" s="57"/>
      <c r="RQ613" s="57"/>
      <c r="RR613" s="57"/>
      <c r="RS613" s="57"/>
      <c r="RT613" s="57"/>
      <c r="RU613" s="57"/>
      <c r="RV613" s="57"/>
      <c r="RW613" s="57"/>
      <c r="RX613" s="57"/>
      <c r="RY613" s="57"/>
      <c r="RZ613" s="57"/>
      <c r="SA613" s="57"/>
      <c r="SB613" s="57"/>
      <c r="SC613" s="57"/>
      <c r="SD613" s="57"/>
      <c r="SE613" s="57"/>
      <c r="SF613" s="57"/>
      <c r="SG613" s="57"/>
      <c r="SH613" s="57"/>
      <c r="SI613" s="57"/>
      <c r="SJ613" s="57"/>
      <c r="SK613" s="57"/>
      <c r="SL613" s="57"/>
      <c r="SM613" s="57"/>
      <c r="SN613" s="57"/>
      <c r="SO613" s="57"/>
      <c r="SP613" s="57"/>
      <c r="SQ613" s="57"/>
      <c r="SR613" s="57"/>
      <c r="SS613" s="57"/>
      <c r="ST613" s="57"/>
      <c r="SU613" s="57"/>
      <c r="SV613" s="57"/>
      <c r="SW613" s="57"/>
      <c r="SX613" s="57"/>
      <c r="SY613" s="57"/>
      <c r="SZ613" s="57"/>
      <c r="TA613" s="57"/>
      <c r="TB613" s="57"/>
      <c r="TC613" s="57"/>
      <c r="TD613" s="57"/>
      <c r="TE613" s="57"/>
      <c r="TF613" s="57"/>
      <c r="TG613" s="57"/>
      <c r="TH613" s="57"/>
      <c r="TI613" s="57"/>
      <c r="TJ613" s="57"/>
      <c r="TK613" s="57"/>
      <c r="TL613" s="57"/>
      <c r="TM613" s="57"/>
      <c r="TN613" s="57"/>
      <c r="TO613" s="57"/>
      <c r="TP613" s="57"/>
      <c r="TQ613" s="57"/>
      <c r="TR613" s="57"/>
      <c r="TS613" s="57"/>
      <c r="TT613" s="57"/>
      <c r="TU613" s="57"/>
      <c r="TV613" s="57"/>
      <c r="TW613" s="57"/>
      <c r="TX613" s="57"/>
      <c r="TY613" s="57"/>
      <c r="TZ613" s="57"/>
      <c r="UA613" s="57"/>
      <c r="UB613" s="57"/>
      <c r="UC613" s="57"/>
      <c r="UD613" s="57"/>
      <c r="UE613" s="57"/>
      <c r="UF613" s="57"/>
      <c r="UG613" s="57"/>
      <c r="UH613" s="57"/>
      <c r="UI613" s="57"/>
      <c r="UJ613" s="57"/>
      <c r="UK613" s="57"/>
      <c r="UL613" s="57"/>
      <c r="UM613" s="57"/>
      <c r="UN613" s="57"/>
      <c r="UO613" s="57"/>
      <c r="UP613" s="57"/>
      <c r="UQ613" s="57"/>
      <c r="UR613" s="57"/>
      <c r="US613" s="57"/>
      <c r="UT613" s="57"/>
      <c r="UU613" s="57"/>
      <c r="UV613" s="57"/>
      <c r="UW613" s="57"/>
      <c r="UX613" s="57"/>
      <c r="UY613" s="57"/>
      <c r="UZ613" s="57"/>
      <c r="VA613" s="57"/>
      <c r="VB613" s="57"/>
      <c r="VC613" s="57"/>
      <c r="VD613" s="57"/>
      <c r="VE613" s="57"/>
      <c r="VF613" s="57"/>
      <c r="VG613" s="57"/>
      <c r="VH613" s="57"/>
      <c r="VI613" s="57"/>
      <c r="VJ613" s="57"/>
      <c r="VK613" s="57"/>
      <c r="VL613" s="57"/>
      <c r="VM613" s="57"/>
      <c r="VN613" s="57"/>
      <c r="VO613" s="57"/>
      <c r="VP613" s="57"/>
      <c r="VQ613" s="57"/>
      <c r="VR613" s="57"/>
      <c r="VS613" s="57"/>
      <c r="VT613" s="57"/>
      <c r="VU613" s="57"/>
      <c r="VV613" s="57"/>
      <c r="VW613" s="57"/>
      <c r="VX613" s="57"/>
      <c r="VY613" s="57"/>
      <c r="VZ613" s="57"/>
      <c r="WA613" s="57"/>
      <c r="WB613" s="57"/>
      <c r="WC613" s="57"/>
      <c r="WD613" s="57"/>
      <c r="WE613" s="57"/>
      <c r="WF613" s="57"/>
      <c r="WG613" s="57"/>
      <c r="WH613" s="57"/>
      <c r="WI613" s="57"/>
      <c r="WJ613" s="57"/>
      <c r="WK613" s="57"/>
      <c r="WL613" s="57"/>
      <c r="WM613" s="57"/>
      <c r="WN613" s="57"/>
      <c r="WO613" s="57"/>
      <c r="WP613" s="57"/>
      <c r="WQ613" s="57"/>
      <c r="WR613" s="57"/>
      <c r="WS613" s="57"/>
      <c r="WT613" s="57"/>
      <c r="WU613" s="57"/>
      <c r="WV613" s="57"/>
      <c r="WW613" s="57"/>
      <c r="WX613" s="57"/>
      <c r="WY613" s="57"/>
      <c r="WZ613" s="57"/>
      <c r="XA613" s="57"/>
      <c r="XB613" s="57"/>
      <c r="XC613" s="57"/>
      <c r="XD613" s="57"/>
      <c r="XE613" s="57"/>
      <c r="XF613" s="57"/>
      <c r="XG613" s="57"/>
      <c r="XH613" s="57"/>
      <c r="XI613" s="57"/>
      <c r="XJ613" s="57"/>
      <c r="XK613" s="57"/>
      <c r="XL613" s="57"/>
      <c r="XM613" s="57"/>
      <c r="XN613" s="57"/>
      <c r="XO613" s="57"/>
      <c r="XP613" s="57"/>
      <c r="XQ613" s="57"/>
      <c r="XR613" s="57"/>
      <c r="XS613" s="57"/>
      <c r="XT613" s="57"/>
      <c r="XU613" s="57"/>
      <c r="XV613" s="57"/>
      <c r="XW613" s="57"/>
    </row>
    <row r="614">
      <c r="AI614" s="57"/>
      <c r="BR614" s="57"/>
      <c r="DA614" s="57"/>
      <c r="EJ614" s="57"/>
      <c r="EK614" s="57"/>
      <c r="EL614" s="57"/>
      <c r="EM614" s="57"/>
      <c r="EN614" s="57"/>
      <c r="EO614" s="57"/>
      <c r="EP614" s="57"/>
      <c r="EQ614" s="57"/>
      <c r="ER614" s="57"/>
      <c r="ES614" s="57"/>
      <c r="ET614" s="57"/>
      <c r="EU614" s="57"/>
      <c r="EV614" s="57"/>
      <c r="EW614" s="57"/>
      <c r="EX614" s="57"/>
      <c r="EY614" s="57"/>
      <c r="EZ614" s="57"/>
      <c r="FA614" s="57"/>
      <c r="FB614" s="57"/>
      <c r="FC614" s="57"/>
      <c r="FD614" s="57"/>
      <c r="FE614" s="57"/>
      <c r="FF614" s="57"/>
      <c r="FG614" s="57"/>
      <c r="FH614" s="57"/>
      <c r="FI614" s="57"/>
      <c r="FJ614" s="57"/>
      <c r="FK614" s="57"/>
      <c r="FL614" s="57"/>
      <c r="FM614" s="57"/>
      <c r="FN614" s="57"/>
      <c r="FO614" s="57"/>
      <c r="FP614" s="57"/>
      <c r="FQ614" s="57"/>
      <c r="FR614" s="57"/>
      <c r="FS614" s="57"/>
      <c r="FT614" s="57"/>
      <c r="FU614" s="57"/>
      <c r="FV614" s="57"/>
      <c r="FW614" s="57"/>
      <c r="FX614" s="57"/>
      <c r="FY614" s="57"/>
      <c r="FZ614" s="57"/>
      <c r="GA614" s="57"/>
      <c r="GB614" s="57"/>
      <c r="GC614" s="57"/>
      <c r="GD614" s="57"/>
      <c r="GE614" s="57"/>
      <c r="GF614" s="57"/>
      <c r="GG614" s="57"/>
      <c r="GH614" s="57"/>
      <c r="GI614" s="57"/>
      <c r="GJ614" s="57"/>
      <c r="GK614" s="57"/>
      <c r="GL614" s="57"/>
      <c r="GM614" s="57"/>
      <c r="GN614" s="57"/>
      <c r="GO614" s="57"/>
      <c r="GP614" s="57"/>
      <c r="GQ614" s="57"/>
      <c r="GR614" s="57"/>
      <c r="GS614" s="57"/>
      <c r="GT614" s="57"/>
      <c r="GU614" s="57"/>
      <c r="GV614" s="57"/>
      <c r="GW614" s="57"/>
      <c r="GX614" s="57"/>
      <c r="GY614" s="57"/>
      <c r="GZ614" s="57"/>
      <c r="HA614" s="57"/>
      <c r="HB614" s="57"/>
      <c r="HC614" s="57"/>
      <c r="HD614" s="57"/>
      <c r="HE614" s="57"/>
      <c r="HF614" s="57"/>
      <c r="HG614" s="57"/>
      <c r="HH614" s="57"/>
      <c r="HI614" s="57"/>
      <c r="HJ614" s="57"/>
      <c r="HK614" s="57"/>
      <c r="HL614" s="57"/>
      <c r="HM614" s="57"/>
      <c r="HN614" s="57"/>
      <c r="HO614" s="57"/>
      <c r="HP614" s="57"/>
      <c r="HQ614" s="57"/>
      <c r="HR614" s="57"/>
      <c r="HS614" s="57"/>
      <c r="HT614" s="57"/>
      <c r="HU614" s="57"/>
      <c r="HV614" s="57"/>
      <c r="HW614" s="57"/>
      <c r="HX614" s="57"/>
      <c r="HY614" s="57"/>
      <c r="HZ614" s="57"/>
      <c r="IA614" s="57"/>
      <c r="IB614" s="57"/>
      <c r="IC614" s="57"/>
      <c r="ID614" s="57"/>
      <c r="IE614" s="57"/>
      <c r="IF614" s="57"/>
      <c r="IG614" s="57"/>
      <c r="IH614" s="57"/>
      <c r="II614" s="57"/>
      <c r="IJ614" s="57"/>
      <c r="IK614" s="57"/>
      <c r="IL614" s="57"/>
      <c r="IM614" s="57"/>
      <c r="IN614" s="57"/>
      <c r="IO614" s="57"/>
      <c r="IP614" s="57"/>
      <c r="IQ614" s="57"/>
      <c r="IR614" s="57"/>
      <c r="IS614" s="57"/>
      <c r="IT614" s="57"/>
      <c r="IU614" s="57"/>
      <c r="IV614" s="57"/>
      <c r="IW614" s="57"/>
      <c r="IX614" s="57"/>
      <c r="IY614" s="57"/>
      <c r="IZ614" s="57"/>
      <c r="JA614" s="57"/>
      <c r="JB614" s="57"/>
      <c r="JC614" s="57"/>
      <c r="JD614" s="57"/>
      <c r="JE614" s="57"/>
      <c r="JF614" s="57"/>
      <c r="JG614" s="57"/>
      <c r="JH614" s="57"/>
      <c r="JI614" s="57"/>
      <c r="JJ614" s="57"/>
      <c r="JK614" s="57"/>
      <c r="JL614" s="57"/>
      <c r="JM614" s="57"/>
      <c r="JN614" s="57"/>
      <c r="JO614" s="57"/>
      <c r="JP614" s="57"/>
      <c r="JQ614" s="57"/>
      <c r="JR614" s="57"/>
      <c r="JS614" s="57"/>
      <c r="JT614" s="57"/>
      <c r="JU614" s="57"/>
      <c r="JV614" s="57"/>
      <c r="JW614" s="57"/>
      <c r="JX614" s="57"/>
      <c r="JY614" s="57"/>
      <c r="JZ614" s="57"/>
      <c r="KA614" s="57"/>
      <c r="KB614" s="57"/>
      <c r="KC614" s="57"/>
      <c r="KD614" s="57"/>
      <c r="KE614" s="57"/>
      <c r="KF614" s="57"/>
      <c r="KG614" s="57"/>
      <c r="KH614" s="57"/>
      <c r="KI614" s="57"/>
      <c r="KJ614" s="57"/>
      <c r="KK614" s="57"/>
      <c r="KL614" s="57"/>
      <c r="KM614" s="57"/>
      <c r="KN614" s="57"/>
      <c r="KO614" s="57"/>
      <c r="KP614" s="57"/>
      <c r="KQ614" s="57"/>
      <c r="KR614" s="57"/>
      <c r="KS614" s="57"/>
      <c r="KT614" s="57"/>
      <c r="KU614" s="57"/>
      <c r="KV614" s="57"/>
      <c r="KW614" s="57"/>
      <c r="KX614" s="57"/>
      <c r="KY614" s="57"/>
      <c r="KZ614" s="57"/>
      <c r="LA614" s="57"/>
      <c r="LB614" s="57"/>
      <c r="LC614" s="57"/>
      <c r="LD614" s="57"/>
      <c r="LE614" s="57"/>
      <c r="LF614" s="57"/>
      <c r="LG614" s="57"/>
      <c r="LH614" s="57"/>
      <c r="LI614" s="57"/>
      <c r="LJ614" s="57"/>
      <c r="LK614" s="57"/>
      <c r="LL614" s="57"/>
      <c r="LM614" s="57"/>
      <c r="LN614" s="57"/>
      <c r="LO614" s="57"/>
      <c r="LP614" s="57"/>
      <c r="LQ614" s="57"/>
      <c r="LR614" s="57"/>
      <c r="LS614" s="57"/>
      <c r="LT614" s="57"/>
      <c r="LU614" s="57"/>
      <c r="LV614" s="57"/>
      <c r="LW614" s="57"/>
      <c r="LX614" s="57"/>
      <c r="LY614" s="57"/>
      <c r="LZ614" s="57"/>
      <c r="MA614" s="57"/>
      <c r="MB614" s="57"/>
      <c r="MC614" s="57"/>
      <c r="MD614" s="57"/>
      <c r="ME614" s="57"/>
      <c r="MF614" s="57"/>
      <c r="MG614" s="57"/>
      <c r="MH614" s="57"/>
      <c r="MI614" s="57"/>
      <c r="MJ614" s="57"/>
      <c r="MK614" s="57"/>
      <c r="ML614" s="57"/>
      <c r="MM614" s="57"/>
      <c r="MN614" s="57"/>
      <c r="MO614" s="57"/>
      <c r="MP614" s="57"/>
      <c r="MQ614" s="57"/>
      <c r="MR614" s="57"/>
      <c r="MS614" s="57"/>
      <c r="MT614" s="57"/>
      <c r="MU614" s="57"/>
      <c r="MV614" s="57"/>
      <c r="MW614" s="57"/>
      <c r="MX614" s="57"/>
      <c r="MY614" s="57"/>
      <c r="MZ614" s="57"/>
      <c r="NA614" s="57"/>
      <c r="NB614" s="57"/>
      <c r="NC614" s="57"/>
      <c r="ND614" s="57"/>
      <c r="NE614" s="57"/>
      <c r="NF614" s="57"/>
      <c r="NG614" s="57"/>
      <c r="NH614" s="57"/>
      <c r="NI614" s="57"/>
      <c r="NJ614" s="57"/>
      <c r="NK614" s="57"/>
      <c r="NL614" s="57"/>
      <c r="NM614" s="57"/>
      <c r="NN614" s="57"/>
      <c r="NO614" s="57"/>
      <c r="NP614" s="57"/>
      <c r="NQ614" s="57"/>
      <c r="NR614" s="57"/>
      <c r="NS614" s="57"/>
      <c r="NT614" s="57"/>
      <c r="NU614" s="57"/>
      <c r="NV614" s="57"/>
      <c r="NW614" s="57"/>
      <c r="NX614" s="57"/>
      <c r="NY614" s="57"/>
      <c r="NZ614" s="57"/>
      <c r="OA614" s="57"/>
      <c r="OB614" s="57"/>
      <c r="OC614" s="57"/>
      <c r="OD614" s="57"/>
      <c r="OE614" s="57"/>
      <c r="OF614" s="57"/>
      <c r="OG614" s="57"/>
      <c r="OH614" s="57"/>
      <c r="OI614" s="57"/>
      <c r="OJ614" s="57"/>
      <c r="OK614" s="57"/>
      <c r="OL614" s="57"/>
      <c r="OM614" s="57"/>
      <c r="ON614" s="57"/>
      <c r="OO614" s="57"/>
      <c r="OP614" s="57"/>
      <c r="OQ614" s="57"/>
      <c r="OR614" s="57"/>
      <c r="OS614" s="57"/>
      <c r="OT614" s="57"/>
      <c r="OU614" s="57"/>
      <c r="OV614" s="57"/>
      <c r="OW614" s="57"/>
      <c r="OX614" s="57"/>
      <c r="OY614" s="57"/>
      <c r="OZ614" s="57"/>
      <c r="PA614" s="57"/>
      <c r="PB614" s="57"/>
      <c r="PC614" s="57"/>
      <c r="PD614" s="57"/>
      <c r="PE614" s="57"/>
      <c r="PF614" s="57"/>
      <c r="PG614" s="57"/>
      <c r="PH614" s="57"/>
      <c r="PI614" s="57"/>
      <c r="PJ614" s="57"/>
      <c r="PK614" s="57"/>
      <c r="PL614" s="57"/>
      <c r="PM614" s="57"/>
      <c r="PN614" s="57"/>
      <c r="PO614" s="57"/>
      <c r="PP614" s="57"/>
      <c r="PQ614" s="57"/>
      <c r="PR614" s="57"/>
      <c r="PS614" s="57"/>
      <c r="PT614" s="57"/>
      <c r="PU614" s="57"/>
      <c r="PV614" s="57"/>
      <c r="PW614" s="57"/>
      <c r="PX614" s="57"/>
      <c r="PY614" s="57"/>
      <c r="PZ614" s="57"/>
      <c r="QA614" s="57"/>
      <c r="QB614" s="57"/>
      <c r="QC614" s="57"/>
      <c r="QD614" s="57"/>
      <c r="QE614" s="57"/>
      <c r="QF614" s="57"/>
      <c r="QG614" s="57"/>
      <c r="QH614" s="57"/>
      <c r="QI614" s="57"/>
      <c r="QJ614" s="57"/>
      <c r="QK614" s="57"/>
      <c r="QL614" s="57"/>
      <c r="QM614" s="57"/>
      <c r="QN614" s="57"/>
      <c r="QO614" s="57"/>
      <c r="QP614" s="57"/>
      <c r="QQ614" s="57"/>
      <c r="QR614" s="57"/>
      <c r="QS614" s="57"/>
      <c r="QT614" s="57"/>
      <c r="QU614" s="57"/>
      <c r="QV614" s="57"/>
      <c r="QW614" s="57"/>
      <c r="QX614" s="57"/>
      <c r="QY614" s="57"/>
      <c r="QZ614" s="57"/>
      <c r="RA614" s="57"/>
      <c r="RB614" s="57"/>
      <c r="RC614" s="57"/>
      <c r="RD614" s="57"/>
      <c r="RE614" s="57"/>
      <c r="RF614" s="57"/>
      <c r="RG614" s="57"/>
      <c r="RH614" s="57"/>
      <c r="RI614" s="57"/>
      <c r="RJ614" s="57"/>
      <c r="RK614" s="57"/>
      <c r="RL614" s="57"/>
      <c r="RM614" s="57"/>
      <c r="RN614" s="57"/>
      <c r="RO614" s="57"/>
      <c r="RP614" s="57"/>
      <c r="RQ614" s="57"/>
      <c r="RR614" s="57"/>
      <c r="RS614" s="57"/>
      <c r="RT614" s="57"/>
      <c r="RU614" s="57"/>
      <c r="RV614" s="57"/>
      <c r="RW614" s="57"/>
      <c r="RX614" s="57"/>
      <c r="RY614" s="57"/>
      <c r="RZ614" s="57"/>
      <c r="SA614" s="57"/>
      <c r="SB614" s="57"/>
      <c r="SC614" s="57"/>
      <c r="SD614" s="57"/>
      <c r="SE614" s="57"/>
      <c r="SF614" s="57"/>
      <c r="SG614" s="57"/>
      <c r="SH614" s="57"/>
      <c r="SI614" s="57"/>
      <c r="SJ614" s="57"/>
      <c r="SK614" s="57"/>
      <c r="SL614" s="57"/>
      <c r="SM614" s="57"/>
      <c r="SN614" s="57"/>
      <c r="SO614" s="57"/>
      <c r="SP614" s="57"/>
      <c r="SQ614" s="57"/>
      <c r="SR614" s="57"/>
      <c r="SS614" s="57"/>
      <c r="ST614" s="57"/>
      <c r="SU614" s="57"/>
      <c r="SV614" s="57"/>
      <c r="SW614" s="57"/>
      <c r="SX614" s="57"/>
      <c r="SY614" s="57"/>
      <c r="SZ614" s="57"/>
      <c r="TA614" s="57"/>
      <c r="TB614" s="57"/>
      <c r="TC614" s="57"/>
      <c r="TD614" s="57"/>
      <c r="TE614" s="57"/>
      <c r="TF614" s="57"/>
      <c r="TG614" s="57"/>
      <c r="TH614" s="57"/>
      <c r="TI614" s="57"/>
      <c r="TJ614" s="57"/>
      <c r="TK614" s="57"/>
      <c r="TL614" s="57"/>
      <c r="TM614" s="57"/>
      <c r="TN614" s="57"/>
      <c r="TO614" s="57"/>
      <c r="TP614" s="57"/>
      <c r="TQ614" s="57"/>
      <c r="TR614" s="57"/>
      <c r="TS614" s="57"/>
      <c r="TT614" s="57"/>
      <c r="TU614" s="57"/>
      <c r="TV614" s="57"/>
      <c r="TW614" s="57"/>
      <c r="TX614" s="57"/>
      <c r="TY614" s="57"/>
      <c r="TZ614" s="57"/>
      <c r="UA614" s="57"/>
      <c r="UB614" s="57"/>
      <c r="UC614" s="57"/>
      <c r="UD614" s="57"/>
      <c r="UE614" s="57"/>
      <c r="UF614" s="57"/>
      <c r="UG614" s="57"/>
      <c r="UH614" s="57"/>
      <c r="UI614" s="57"/>
      <c r="UJ614" s="57"/>
      <c r="UK614" s="57"/>
      <c r="UL614" s="57"/>
      <c r="UM614" s="57"/>
      <c r="UN614" s="57"/>
      <c r="UO614" s="57"/>
      <c r="UP614" s="57"/>
      <c r="UQ614" s="57"/>
      <c r="UR614" s="57"/>
      <c r="US614" s="57"/>
      <c r="UT614" s="57"/>
      <c r="UU614" s="57"/>
      <c r="UV614" s="57"/>
      <c r="UW614" s="57"/>
      <c r="UX614" s="57"/>
      <c r="UY614" s="57"/>
      <c r="UZ614" s="57"/>
      <c r="VA614" s="57"/>
      <c r="VB614" s="57"/>
      <c r="VC614" s="57"/>
      <c r="VD614" s="57"/>
      <c r="VE614" s="57"/>
      <c r="VF614" s="57"/>
      <c r="VG614" s="57"/>
      <c r="VH614" s="57"/>
      <c r="VI614" s="57"/>
      <c r="VJ614" s="57"/>
      <c r="VK614" s="57"/>
      <c r="VL614" s="57"/>
      <c r="VM614" s="57"/>
      <c r="VN614" s="57"/>
      <c r="VO614" s="57"/>
      <c r="VP614" s="57"/>
      <c r="VQ614" s="57"/>
      <c r="VR614" s="57"/>
      <c r="VS614" s="57"/>
      <c r="VT614" s="57"/>
      <c r="VU614" s="57"/>
      <c r="VV614" s="57"/>
      <c r="VW614" s="57"/>
      <c r="VX614" s="57"/>
      <c r="VY614" s="57"/>
      <c r="VZ614" s="57"/>
      <c r="WA614" s="57"/>
      <c r="WB614" s="57"/>
      <c r="WC614" s="57"/>
      <c r="WD614" s="57"/>
      <c r="WE614" s="57"/>
      <c r="WF614" s="57"/>
      <c r="WG614" s="57"/>
      <c r="WH614" s="57"/>
      <c r="WI614" s="57"/>
      <c r="WJ614" s="57"/>
      <c r="WK614" s="57"/>
      <c r="WL614" s="57"/>
      <c r="WM614" s="57"/>
      <c r="WN614" s="57"/>
      <c r="WO614" s="57"/>
      <c r="WP614" s="57"/>
      <c r="WQ614" s="57"/>
      <c r="WR614" s="57"/>
      <c r="WS614" s="57"/>
      <c r="WT614" s="57"/>
      <c r="WU614" s="57"/>
      <c r="WV614" s="57"/>
      <c r="WW614" s="57"/>
      <c r="WX614" s="57"/>
      <c r="WY614" s="57"/>
      <c r="WZ614" s="57"/>
      <c r="XA614" s="57"/>
      <c r="XB614" s="57"/>
      <c r="XC614" s="57"/>
      <c r="XD614" s="57"/>
      <c r="XE614" s="57"/>
      <c r="XF614" s="57"/>
      <c r="XG614" s="57"/>
      <c r="XH614" s="57"/>
      <c r="XI614" s="57"/>
      <c r="XJ614" s="57"/>
      <c r="XK614" s="57"/>
      <c r="XL614" s="57"/>
      <c r="XM614" s="57"/>
      <c r="XN614" s="57"/>
      <c r="XO614" s="57"/>
      <c r="XP614" s="57"/>
      <c r="XQ614" s="57"/>
      <c r="XR614" s="57"/>
      <c r="XS614" s="57"/>
      <c r="XT614" s="57"/>
      <c r="XU614" s="57"/>
      <c r="XV614" s="57"/>
      <c r="XW614" s="57"/>
    </row>
    <row r="615">
      <c r="AI615" s="57"/>
      <c r="BR615" s="57"/>
      <c r="DA615" s="57"/>
      <c r="EJ615" s="57"/>
      <c r="EK615" s="57"/>
      <c r="EL615" s="57"/>
      <c r="EM615" s="57"/>
      <c r="EN615" s="57"/>
      <c r="EO615" s="57"/>
      <c r="EP615" s="57"/>
      <c r="EQ615" s="57"/>
      <c r="ER615" s="57"/>
      <c r="ES615" s="57"/>
      <c r="ET615" s="57"/>
      <c r="EU615" s="57"/>
      <c r="EV615" s="57"/>
      <c r="EW615" s="57"/>
      <c r="EX615" s="57"/>
      <c r="EY615" s="57"/>
      <c r="EZ615" s="57"/>
      <c r="FA615" s="57"/>
      <c r="FB615" s="57"/>
      <c r="FC615" s="57"/>
      <c r="FD615" s="57"/>
      <c r="FE615" s="57"/>
      <c r="FF615" s="57"/>
      <c r="FG615" s="57"/>
      <c r="FH615" s="57"/>
      <c r="FI615" s="57"/>
      <c r="FJ615" s="57"/>
      <c r="FK615" s="57"/>
      <c r="FL615" s="57"/>
      <c r="FM615" s="57"/>
      <c r="FN615" s="57"/>
      <c r="FO615" s="57"/>
      <c r="FP615" s="57"/>
      <c r="FQ615" s="57"/>
      <c r="FR615" s="57"/>
      <c r="FS615" s="57"/>
      <c r="FT615" s="57"/>
      <c r="FU615" s="57"/>
      <c r="FV615" s="57"/>
      <c r="FW615" s="57"/>
      <c r="FX615" s="57"/>
      <c r="FY615" s="57"/>
      <c r="FZ615" s="57"/>
      <c r="GA615" s="57"/>
      <c r="GB615" s="57"/>
      <c r="GC615" s="57"/>
      <c r="GD615" s="57"/>
      <c r="GE615" s="57"/>
      <c r="GF615" s="57"/>
      <c r="GG615" s="57"/>
      <c r="GH615" s="57"/>
      <c r="GI615" s="57"/>
      <c r="GJ615" s="57"/>
      <c r="GK615" s="57"/>
      <c r="GL615" s="57"/>
      <c r="GM615" s="57"/>
      <c r="GN615" s="57"/>
      <c r="GO615" s="57"/>
      <c r="GP615" s="57"/>
      <c r="GQ615" s="57"/>
      <c r="GR615" s="57"/>
      <c r="GS615" s="57"/>
      <c r="GT615" s="57"/>
      <c r="GU615" s="57"/>
      <c r="GV615" s="57"/>
      <c r="GW615" s="57"/>
      <c r="GX615" s="57"/>
      <c r="GY615" s="57"/>
      <c r="GZ615" s="57"/>
      <c r="HA615" s="57"/>
      <c r="HB615" s="57"/>
      <c r="HC615" s="57"/>
      <c r="HD615" s="57"/>
      <c r="HE615" s="57"/>
      <c r="HF615" s="57"/>
      <c r="HG615" s="57"/>
      <c r="HH615" s="57"/>
      <c r="HI615" s="57"/>
      <c r="HJ615" s="57"/>
      <c r="HK615" s="57"/>
      <c r="HL615" s="57"/>
      <c r="HM615" s="57"/>
      <c r="HN615" s="57"/>
      <c r="HO615" s="57"/>
      <c r="HP615" s="57"/>
      <c r="HQ615" s="57"/>
      <c r="HR615" s="57"/>
      <c r="HS615" s="57"/>
      <c r="HT615" s="57"/>
      <c r="HU615" s="57"/>
      <c r="HV615" s="57"/>
      <c r="HW615" s="57"/>
      <c r="HX615" s="57"/>
      <c r="HY615" s="57"/>
      <c r="HZ615" s="57"/>
      <c r="IA615" s="57"/>
      <c r="IB615" s="57"/>
      <c r="IC615" s="57"/>
      <c r="ID615" s="57"/>
      <c r="IE615" s="57"/>
      <c r="IF615" s="57"/>
      <c r="IG615" s="57"/>
      <c r="IH615" s="57"/>
      <c r="II615" s="57"/>
      <c r="IJ615" s="57"/>
      <c r="IK615" s="57"/>
      <c r="IL615" s="57"/>
      <c r="IM615" s="57"/>
      <c r="IN615" s="57"/>
      <c r="IO615" s="57"/>
      <c r="IP615" s="57"/>
      <c r="IQ615" s="57"/>
      <c r="IR615" s="57"/>
      <c r="IS615" s="57"/>
      <c r="IT615" s="57"/>
      <c r="IU615" s="57"/>
      <c r="IV615" s="57"/>
      <c r="IW615" s="57"/>
      <c r="IX615" s="57"/>
      <c r="IY615" s="57"/>
      <c r="IZ615" s="57"/>
      <c r="JA615" s="57"/>
      <c r="JB615" s="57"/>
      <c r="JC615" s="57"/>
      <c r="JD615" s="57"/>
      <c r="JE615" s="57"/>
      <c r="JF615" s="57"/>
      <c r="JG615" s="57"/>
      <c r="JH615" s="57"/>
      <c r="JI615" s="57"/>
      <c r="JJ615" s="57"/>
      <c r="JK615" s="57"/>
      <c r="JL615" s="57"/>
      <c r="JM615" s="57"/>
      <c r="JN615" s="57"/>
      <c r="JO615" s="57"/>
      <c r="JP615" s="57"/>
      <c r="JQ615" s="57"/>
      <c r="JR615" s="57"/>
      <c r="JS615" s="57"/>
      <c r="JT615" s="57"/>
      <c r="JU615" s="57"/>
      <c r="JV615" s="57"/>
      <c r="JW615" s="57"/>
      <c r="JX615" s="57"/>
      <c r="JY615" s="57"/>
      <c r="JZ615" s="57"/>
      <c r="KA615" s="57"/>
      <c r="KB615" s="57"/>
      <c r="KC615" s="57"/>
      <c r="KD615" s="57"/>
      <c r="KE615" s="57"/>
      <c r="KF615" s="57"/>
      <c r="KG615" s="57"/>
      <c r="KH615" s="57"/>
      <c r="KI615" s="57"/>
      <c r="KJ615" s="57"/>
      <c r="KK615" s="57"/>
      <c r="KL615" s="57"/>
      <c r="KM615" s="57"/>
      <c r="KN615" s="57"/>
      <c r="KO615" s="57"/>
      <c r="KP615" s="57"/>
      <c r="KQ615" s="57"/>
      <c r="KR615" s="57"/>
      <c r="KS615" s="57"/>
      <c r="KT615" s="57"/>
      <c r="KU615" s="57"/>
      <c r="KV615" s="57"/>
      <c r="KW615" s="57"/>
      <c r="KX615" s="57"/>
      <c r="KY615" s="57"/>
      <c r="KZ615" s="57"/>
      <c r="LA615" s="57"/>
      <c r="LB615" s="57"/>
      <c r="LC615" s="57"/>
      <c r="LD615" s="57"/>
      <c r="LE615" s="57"/>
      <c r="LF615" s="57"/>
      <c r="LG615" s="57"/>
      <c r="LH615" s="57"/>
      <c r="LI615" s="57"/>
      <c r="LJ615" s="57"/>
      <c r="LK615" s="57"/>
      <c r="LL615" s="57"/>
      <c r="LM615" s="57"/>
      <c r="LN615" s="57"/>
      <c r="LO615" s="57"/>
      <c r="LP615" s="57"/>
      <c r="LQ615" s="57"/>
      <c r="LR615" s="57"/>
      <c r="LS615" s="57"/>
      <c r="LT615" s="57"/>
      <c r="LU615" s="57"/>
      <c r="LV615" s="57"/>
      <c r="LW615" s="57"/>
      <c r="LX615" s="57"/>
      <c r="LY615" s="57"/>
      <c r="LZ615" s="57"/>
      <c r="MA615" s="57"/>
      <c r="MB615" s="57"/>
      <c r="MC615" s="57"/>
      <c r="MD615" s="57"/>
      <c r="ME615" s="57"/>
      <c r="MF615" s="57"/>
      <c r="MG615" s="57"/>
      <c r="MH615" s="57"/>
      <c r="MI615" s="57"/>
      <c r="MJ615" s="57"/>
      <c r="MK615" s="57"/>
      <c r="ML615" s="57"/>
      <c r="MM615" s="57"/>
      <c r="MN615" s="57"/>
      <c r="MO615" s="57"/>
      <c r="MP615" s="57"/>
      <c r="MQ615" s="57"/>
      <c r="MR615" s="57"/>
      <c r="MS615" s="57"/>
      <c r="MT615" s="57"/>
      <c r="MU615" s="57"/>
      <c r="MV615" s="57"/>
      <c r="MW615" s="57"/>
      <c r="MX615" s="57"/>
      <c r="MY615" s="57"/>
      <c r="MZ615" s="57"/>
      <c r="NA615" s="57"/>
      <c r="NB615" s="57"/>
      <c r="NC615" s="57"/>
      <c r="ND615" s="57"/>
      <c r="NE615" s="57"/>
      <c r="NF615" s="57"/>
      <c r="NG615" s="57"/>
      <c r="NH615" s="57"/>
      <c r="NI615" s="57"/>
      <c r="NJ615" s="57"/>
      <c r="NK615" s="57"/>
      <c r="NL615" s="57"/>
      <c r="NM615" s="57"/>
      <c r="NN615" s="57"/>
      <c r="NO615" s="57"/>
      <c r="NP615" s="57"/>
      <c r="NQ615" s="57"/>
      <c r="NR615" s="57"/>
      <c r="NS615" s="57"/>
      <c r="NT615" s="57"/>
      <c r="NU615" s="57"/>
      <c r="NV615" s="57"/>
      <c r="NW615" s="57"/>
      <c r="NX615" s="57"/>
      <c r="NY615" s="57"/>
      <c r="NZ615" s="57"/>
      <c r="OA615" s="57"/>
      <c r="OB615" s="57"/>
      <c r="OC615" s="57"/>
      <c r="OD615" s="57"/>
      <c r="OE615" s="57"/>
      <c r="OF615" s="57"/>
      <c r="OG615" s="57"/>
      <c r="OH615" s="57"/>
      <c r="OI615" s="57"/>
      <c r="OJ615" s="57"/>
      <c r="OK615" s="57"/>
      <c r="OL615" s="57"/>
      <c r="OM615" s="57"/>
      <c r="ON615" s="57"/>
      <c r="OO615" s="57"/>
      <c r="OP615" s="57"/>
      <c r="OQ615" s="57"/>
      <c r="OR615" s="57"/>
      <c r="OS615" s="57"/>
      <c r="OT615" s="57"/>
      <c r="OU615" s="57"/>
      <c r="OV615" s="57"/>
      <c r="OW615" s="57"/>
      <c r="OX615" s="57"/>
      <c r="OY615" s="57"/>
      <c r="OZ615" s="57"/>
      <c r="PA615" s="57"/>
      <c r="PB615" s="57"/>
      <c r="PC615" s="57"/>
      <c r="PD615" s="57"/>
      <c r="PE615" s="57"/>
      <c r="PF615" s="57"/>
      <c r="PG615" s="57"/>
      <c r="PH615" s="57"/>
      <c r="PI615" s="57"/>
      <c r="PJ615" s="57"/>
      <c r="PK615" s="57"/>
      <c r="PL615" s="57"/>
      <c r="PM615" s="57"/>
      <c r="PN615" s="57"/>
      <c r="PO615" s="57"/>
      <c r="PP615" s="57"/>
      <c r="PQ615" s="57"/>
      <c r="PR615" s="57"/>
      <c r="PS615" s="57"/>
      <c r="PT615" s="57"/>
      <c r="PU615" s="57"/>
      <c r="PV615" s="57"/>
      <c r="PW615" s="57"/>
      <c r="PX615" s="57"/>
      <c r="PY615" s="57"/>
      <c r="PZ615" s="57"/>
      <c r="QA615" s="57"/>
      <c r="QB615" s="57"/>
      <c r="QC615" s="57"/>
      <c r="QD615" s="57"/>
      <c r="QE615" s="57"/>
      <c r="QF615" s="57"/>
      <c r="QG615" s="57"/>
      <c r="QH615" s="57"/>
      <c r="QI615" s="57"/>
      <c r="QJ615" s="57"/>
      <c r="QK615" s="57"/>
      <c r="QL615" s="57"/>
      <c r="QM615" s="57"/>
      <c r="QN615" s="57"/>
      <c r="QO615" s="57"/>
      <c r="QP615" s="57"/>
      <c r="QQ615" s="57"/>
      <c r="QR615" s="57"/>
      <c r="QS615" s="57"/>
      <c r="QT615" s="57"/>
      <c r="QU615" s="57"/>
      <c r="QV615" s="57"/>
      <c r="QW615" s="57"/>
      <c r="QX615" s="57"/>
      <c r="QY615" s="57"/>
      <c r="QZ615" s="57"/>
      <c r="RA615" s="57"/>
      <c r="RB615" s="57"/>
      <c r="RC615" s="57"/>
      <c r="RD615" s="57"/>
      <c r="RE615" s="57"/>
      <c r="RF615" s="57"/>
      <c r="RG615" s="57"/>
      <c r="RH615" s="57"/>
      <c r="RI615" s="57"/>
      <c r="RJ615" s="57"/>
      <c r="RK615" s="57"/>
      <c r="RL615" s="57"/>
      <c r="RM615" s="57"/>
      <c r="RN615" s="57"/>
      <c r="RO615" s="57"/>
      <c r="RP615" s="57"/>
      <c r="RQ615" s="57"/>
      <c r="RR615" s="57"/>
      <c r="RS615" s="57"/>
      <c r="RT615" s="57"/>
      <c r="RU615" s="57"/>
      <c r="RV615" s="57"/>
      <c r="RW615" s="57"/>
      <c r="RX615" s="57"/>
      <c r="RY615" s="57"/>
      <c r="RZ615" s="57"/>
      <c r="SA615" s="57"/>
      <c r="SB615" s="57"/>
      <c r="SC615" s="57"/>
      <c r="SD615" s="57"/>
      <c r="SE615" s="57"/>
      <c r="SF615" s="57"/>
      <c r="SG615" s="57"/>
      <c r="SH615" s="57"/>
      <c r="SI615" s="57"/>
      <c r="SJ615" s="57"/>
      <c r="SK615" s="57"/>
      <c r="SL615" s="57"/>
      <c r="SM615" s="57"/>
      <c r="SN615" s="57"/>
      <c r="SO615" s="57"/>
      <c r="SP615" s="57"/>
      <c r="SQ615" s="57"/>
      <c r="SR615" s="57"/>
      <c r="SS615" s="57"/>
      <c r="ST615" s="57"/>
      <c r="SU615" s="57"/>
      <c r="SV615" s="57"/>
      <c r="SW615" s="57"/>
      <c r="SX615" s="57"/>
      <c r="SY615" s="57"/>
      <c r="SZ615" s="57"/>
      <c r="TA615" s="57"/>
      <c r="TB615" s="57"/>
      <c r="TC615" s="57"/>
      <c r="TD615" s="57"/>
      <c r="TE615" s="57"/>
      <c r="TF615" s="57"/>
      <c r="TG615" s="57"/>
      <c r="TH615" s="57"/>
      <c r="TI615" s="57"/>
      <c r="TJ615" s="57"/>
      <c r="TK615" s="57"/>
      <c r="TL615" s="57"/>
      <c r="TM615" s="57"/>
      <c r="TN615" s="57"/>
      <c r="TO615" s="57"/>
      <c r="TP615" s="57"/>
      <c r="TQ615" s="57"/>
      <c r="TR615" s="57"/>
      <c r="TS615" s="57"/>
      <c r="TT615" s="57"/>
      <c r="TU615" s="57"/>
      <c r="TV615" s="57"/>
      <c r="TW615" s="57"/>
      <c r="TX615" s="57"/>
      <c r="TY615" s="57"/>
      <c r="TZ615" s="57"/>
      <c r="UA615" s="57"/>
      <c r="UB615" s="57"/>
      <c r="UC615" s="57"/>
      <c r="UD615" s="57"/>
      <c r="UE615" s="57"/>
      <c r="UF615" s="57"/>
      <c r="UG615" s="57"/>
      <c r="UH615" s="57"/>
      <c r="UI615" s="57"/>
      <c r="UJ615" s="57"/>
      <c r="UK615" s="57"/>
      <c r="UL615" s="57"/>
      <c r="UM615" s="57"/>
      <c r="UN615" s="57"/>
      <c r="UO615" s="57"/>
      <c r="UP615" s="57"/>
      <c r="UQ615" s="57"/>
      <c r="UR615" s="57"/>
      <c r="US615" s="57"/>
      <c r="UT615" s="57"/>
      <c r="UU615" s="57"/>
      <c r="UV615" s="57"/>
      <c r="UW615" s="57"/>
      <c r="UX615" s="57"/>
      <c r="UY615" s="57"/>
      <c r="UZ615" s="57"/>
      <c r="VA615" s="57"/>
      <c r="VB615" s="57"/>
      <c r="VC615" s="57"/>
      <c r="VD615" s="57"/>
      <c r="VE615" s="57"/>
      <c r="VF615" s="57"/>
      <c r="VG615" s="57"/>
      <c r="VH615" s="57"/>
      <c r="VI615" s="57"/>
      <c r="VJ615" s="57"/>
      <c r="VK615" s="57"/>
      <c r="VL615" s="57"/>
      <c r="VM615" s="57"/>
      <c r="VN615" s="57"/>
      <c r="VO615" s="57"/>
      <c r="VP615" s="57"/>
      <c r="VQ615" s="57"/>
      <c r="VR615" s="57"/>
      <c r="VS615" s="57"/>
      <c r="VT615" s="57"/>
      <c r="VU615" s="57"/>
      <c r="VV615" s="57"/>
      <c r="VW615" s="57"/>
      <c r="VX615" s="57"/>
      <c r="VY615" s="57"/>
      <c r="VZ615" s="57"/>
      <c r="WA615" s="57"/>
      <c r="WB615" s="57"/>
      <c r="WC615" s="57"/>
      <c r="WD615" s="57"/>
      <c r="WE615" s="57"/>
      <c r="WF615" s="57"/>
      <c r="WG615" s="57"/>
      <c r="WH615" s="57"/>
      <c r="WI615" s="57"/>
      <c r="WJ615" s="57"/>
      <c r="WK615" s="57"/>
      <c r="WL615" s="57"/>
      <c r="WM615" s="57"/>
      <c r="WN615" s="57"/>
      <c r="WO615" s="57"/>
      <c r="WP615" s="57"/>
      <c r="WQ615" s="57"/>
      <c r="WR615" s="57"/>
      <c r="WS615" s="57"/>
      <c r="WT615" s="57"/>
      <c r="WU615" s="57"/>
      <c r="WV615" s="57"/>
      <c r="WW615" s="57"/>
      <c r="WX615" s="57"/>
      <c r="WY615" s="57"/>
      <c r="WZ615" s="57"/>
      <c r="XA615" s="57"/>
      <c r="XB615" s="57"/>
      <c r="XC615" s="57"/>
      <c r="XD615" s="57"/>
      <c r="XE615" s="57"/>
      <c r="XF615" s="57"/>
      <c r="XG615" s="57"/>
      <c r="XH615" s="57"/>
      <c r="XI615" s="57"/>
      <c r="XJ615" s="57"/>
      <c r="XK615" s="57"/>
      <c r="XL615" s="57"/>
      <c r="XM615" s="57"/>
      <c r="XN615" s="57"/>
      <c r="XO615" s="57"/>
      <c r="XP615" s="57"/>
      <c r="XQ615" s="57"/>
      <c r="XR615" s="57"/>
      <c r="XS615" s="57"/>
      <c r="XT615" s="57"/>
      <c r="XU615" s="57"/>
      <c r="XV615" s="57"/>
      <c r="XW615" s="57"/>
    </row>
    <row r="616">
      <c r="AI616" s="57"/>
      <c r="BR616" s="57"/>
      <c r="DA616" s="57"/>
      <c r="EJ616" s="57"/>
      <c r="EK616" s="57"/>
      <c r="EL616" s="57"/>
      <c r="EM616" s="57"/>
      <c r="EN616" s="57"/>
      <c r="EO616" s="57"/>
      <c r="EP616" s="57"/>
      <c r="EQ616" s="57"/>
      <c r="ER616" s="57"/>
      <c r="ES616" s="57"/>
      <c r="ET616" s="57"/>
      <c r="EU616" s="57"/>
      <c r="EV616" s="57"/>
      <c r="EW616" s="57"/>
      <c r="EX616" s="57"/>
      <c r="EY616" s="57"/>
      <c r="EZ616" s="57"/>
      <c r="FA616" s="57"/>
      <c r="FB616" s="57"/>
      <c r="FC616" s="57"/>
      <c r="FD616" s="57"/>
      <c r="FE616" s="57"/>
      <c r="FF616" s="57"/>
      <c r="FG616" s="57"/>
      <c r="FH616" s="57"/>
      <c r="FI616" s="57"/>
      <c r="FJ616" s="57"/>
      <c r="FK616" s="57"/>
      <c r="FL616" s="57"/>
      <c r="FM616" s="57"/>
      <c r="FN616" s="57"/>
      <c r="FO616" s="57"/>
      <c r="FP616" s="57"/>
      <c r="FQ616" s="57"/>
      <c r="FR616" s="57"/>
      <c r="FS616" s="57"/>
      <c r="FT616" s="57"/>
      <c r="FU616" s="57"/>
      <c r="FV616" s="57"/>
      <c r="FW616" s="57"/>
      <c r="FX616" s="57"/>
      <c r="FY616" s="57"/>
      <c r="FZ616" s="57"/>
      <c r="GA616" s="57"/>
      <c r="GB616" s="57"/>
      <c r="GC616" s="57"/>
      <c r="GD616" s="57"/>
      <c r="GE616" s="57"/>
      <c r="GF616" s="57"/>
      <c r="GG616" s="57"/>
      <c r="GH616" s="57"/>
      <c r="GI616" s="57"/>
      <c r="GJ616" s="57"/>
      <c r="GK616" s="57"/>
      <c r="GL616" s="57"/>
      <c r="GM616" s="57"/>
      <c r="GN616" s="57"/>
      <c r="GO616" s="57"/>
      <c r="GP616" s="57"/>
      <c r="GQ616" s="57"/>
      <c r="GR616" s="57"/>
      <c r="GS616" s="57"/>
      <c r="GT616" s="57"/>
      <c r="GU616" s="57"/>
      <c r="GV616" s="57"/>
      <c r="GW616" s="57"/>
      <c r="GX616" s="57"/>
      <c r="GY616" s="57"/>
      <c r="GZ616" s="57"/>
      <c r="HA616" s="57"/>
      <c r="HB616" s="57"/>
      <c r="HC616" s="57"/>
      <c r="HD616" s="57"/>
      <c r="HE616" s="57"/>
      <c r="HF616" s="57"/>
      <c r="HG616" s="57"/>
      <c r="HH616" s="57"/>
      <c r="HI616" s="57"/>
      <c r="HJ616" s="57"/>
      <c r="HK616" s="57"/>
      <c r="HL616" s="57"/>
      <c r="HM616" s="57"/>
      <c r="HN616" s="57"/>
      <c r="HO616" s="57"/>
      <c r="HP616" s="57"/>
      <c r="HQ616" s="57"/>
      <c r="HR616" s="57"/>
      <c r="HS616" s="57"/>
      <c r="HT616" s="57"/>
      <c r="HU616" s="57"/>
      <c r="HV616" s="57"/>
      <c r="HW616" s="57"/>
      <c r="HX616" s="57"/>
      <c r="HY616" s="57"/>
      <c r="HZ616" s="57"/>
      <c r="IA616" s="57"/>
      <c r="IB616" s="57"/>
      <c r="IC616" s="57"/>
      <c r="ID616" s="57"/>
      <c r="IE616" s="57"/>
      <c r="IF616" s="57"/>
      <c r="IG616" s="57"/>
      <c r="IH616" s="57"/>
      <c r="II616" s="57"/>
      <c r="IJ616" s="57"/>
      <c r="IK616" s="57"/>
      <c r="IL616" s="57"/>
      <c r="IM616" s="57"/>
      <c r="IN616" s="57"/>
      <c r="IO616" s="57"/>
      <c r="IP616" s="57"/>
      <c r="IQ616" s="57"/>
      <c r="IR616" s="57"/>
      <c r="IS616" s="57"/>
      <c r="IT616" s="57"/>
      <c r="IU616" s="57"/>
      <c r="IV616" s="57"/>
      <c r="IW616" s="57"/>
      <c r="IX616" s="57"/>
      <c r="IY616" s="57"/>
      <c r="IZ616" s="57"/>
      <c r="JA616" s="57"/>
      <c r="JB616" s="57"/>
      <c r="JC616" s="57"/>
      <c r="JD616" s="57"/>
      <c r="JE616" s="57"/>
      <c r="JF616" s="57"/>
      <c r="JG616" s="57"/>
      <c r="JH616" s="57"/>
      <c r="JI616" s="57"/>
      <c r="JJ616" s="57"/>
      <c r="JK616" s="57"/>
      <c r="JL616" s="57"/>
      <c r="JM616" s="57"/>
      <c r="JN616" s="57"/>
      <c r="JO616" s="57"/>
      <c r="JP616" s="57"/>
      <c r="JQ616" s="57"/>
      <c r="JR616" s="57"/>
      <c r="JS616" s="57"/>
      <c r="JT616" s="57"/>
      <c r="JU616" s="57"/>
      <c r="JV616" s="57"/>
      <c r="JW616" s="57"/>
      <c r="JX616" s="57"/>
      <c r="JY616" s="57"/>
      <c r="JZ616" s="57"/>
      <c r="KA616" s="57"/>
      <c r="KB616" s="57"/>
      <c r="KC616" s="57"/>
      <c r="KD616" s="57"/>
      <c r="KE616" s="57"/>
      <c r="KF616" s="57"/>
      <c r="KG616" s="57"/>
      <c r="KH616" s="57"/>
      <c r="KI616" s="57"/>
      <c r="KJ616" s="57"/>
      <c r="KK616" s="57"/>
      <c r="KL616" s="57"/>
      <c r="KM616" s="57"/>
      <c r="KN616" s="57"/>
      <c r="KO616" s="57"/>
      <c r="KP616" s="57"/>
      <c r="KQ616" s="57"/>
      <c r="KR616" s="57"/>
      <c r="KS616" s="57"/>
      <c r="KT616" s="57"/>
      <c r="KU616" s="57"/>
      <c r="KV616" s="57"/>
      <c r="KW616" s="57"/>
      <c r="KX616" s="57"/>
      <c r="KY616" s="57"/>
      <c r="KZ616" s="57"/>
      <c r="LA616" s="57"/>
      <c r="LB616" s="57"/>
      <c r="LC616" s="57"/>
      <c r="LD616" s="57"/>
      <c r="LE616" s="57"/>
      <c r="LF616" s="57"/>
      <c r="LG616" s="57"/>
      <c r="LH616" s="57"/>
      <c r="LI616" s="57"/>
      <c r="LJ616" s="57"/>
      <c r="LK616" s="57"/>
      <c r="LL616" s="57"/>
      <c r="LM616" s="57"/>
      <c r="LN616" s="57"/>
      <c r="LO616" s="57"/>
      <c r="LP616" s="57"/>
      <c r="LQ616" s="57"/>
      <c r="LR616" s="57"/>
      <c r="LS616" s="57"/>
      <c r="LT616" s="57"/>
      <c r="LU616" s="57"/>
      <c r="LV616" s="57"/>
      <c r="LW616" s="57"/>
      <c r="LX616" s="57"/>
      <c r="LY616" s="57"/>
      <c r="LZ616" s="57"/>
      <c r="MA616" s="57"/>
      <c r="MB616" s="57"/>
      <c r="MC616" s="57"/>
      <c r="MD616" s="57"/>
      <c r="ME616" s="57"/>
      <c r="MF616" s="57"/>
      <c r="MG616" s="57"/>
      <c r="MH616" s="57"/>
      <c r="MI616" s="57"/>
      <c r="MJ616" s="57"/>
      <c r="MK616" s="57"/>
      <c r="ML616" s="57"/>
      <c r="MM616" s="57"/>
      <c r="MN616" s="57"/>
      <c r="MO616" s="57"/>
      <c r="MP616" s="57"/>
      <c r="MQ616" s="57"/>
      <c r="MR616" s="57"/>
      <c r="MS616" s="57"/>
      <c r="MT616" s="57"/>
      <c r="MU616" s="57"/>
      <c r="MV616" s="57"/>
      <c r="MW616" s="57"/>
      <c r="MX616" s="57"/>
      <c r="MY616" s="57"/>
      <c r="MZ616" s="57"/>
      <c r="NA616" s="57"/>
      <c r="NB616" s="57"/>
      <c r="NC616" s="57"/>
      <c r="ND616" s="57"/>
      <c r="NE616" s="57"/>
      <c r="NF616" s="57"/>
      <c r="NG616" s="57"/>
      <c r="NH616" s="57"/>
      <c r="NI616" s="57"/>
      <c r="NJ616" s="57"/>
      <c r="NK616" s="57"/>
      <c r="NL616" s="57"/>
      <c r="NM616" s="57"/>
      <c r="NN616" s="57"/>
      <c r="NO616" s="57"/>
      <c r="NP616" s="57"/>
      <c r="NQ616" s="57"/>
      <c r="NR616" s="57"/>
      <c r="NS616" s="57"/>
      <c r="NT616" s="57"/>
      <c r="NU616" s="57"/>
      <c r="NV616" s="57"/>
      <c r="NW616" s="57"/>
      <c r="NX616" s="57"/>
      <c r="NY616" s="57"/>
      <c r="NZ616" s="57"/>
      <c r="OA616" s="57"/>
      <c r="OB616" s="57"/>
      <c r="OC616" s="57"/>
      <c r="OD616" s="57"/>
      <c r="OE616" s="57"/>
      <c r="OF616" s="57"/>
      <c r="OG616" s="57"/>
      <c r="OH616" s="57"/>
      <c r="OI616" s="57"/>
      <c r="OJ616" s="57"/>
      <c r="OK616" s="57"/>
      <c r="OL616" s="57"/>
      <c r="OM616" s="57"/>
      <c r="ON616" s="57"/>
      <c r="OO616" s="57"/>
      <c r="OP616" s="57"/>
      <c r="OQ616" s="57"/>
      <c r="OR616" s="57"/>
      <c r="OS616" s="57"/>
      <c r="OT616" s="57"/>
      <c r="OU616" s="57"/>
      <c r="OV616" s="57"/>
      <c r="OW616" s="57"/>
      <c r="OX616" s="57"/>
      <c r="OY616" s="57"/>
      <c r="OZ616" s="57"/>
      <c r="PA616" s="57"/>
      <c r="PB616" s="57"/>
      <c r="PC616" s="57"/>
      <c r="PD616" s="57"/>
      <c r="PE616" s="57"/>
      <c r="PF616" s="57"/>
      <c r="PG616" s="57"/>
      <c r="PH616" s="57"/>
      <c r="PI616" s="57"/>
      <c r="PJ616" s="57"/>
      <c r="PK616" s="57"/>
      <c r="PL616" s="57"/>
      <c r="PM616" s="57"/>
      <c r="PN616" s="57"/>
      <c r="PO616" s="57"/>
      <c r="PP616" s="57"/>
      <c r="PQ616" s="57"/>
      <c r="PR616" s="57"/>
      <c r="PS616" s="57"/>
      <c r="PT616" s="57"/>
      <c r="PU616" s="57"/>
      <c r="PV616" s="57"/>
      <c r="PW616" s="57"/>
      <c r="PX616" s="57"/>
      <c r="PY616" s="57"/>
      <c r="PZ616" s="57"/>
      <c r="QA616" s="57"/>
      <c r="QB616" s="57"/>
      <c r="QC616" s="57"/>
      <c r="QD616" s="57"/>
      <c r="QE616" s="57"/>
      <c r="QF616" s="57"/>
      <c r="QG616" s="57"/>
      <c r="QH616" s="57"/>
      <c r="QI616" s="57"/>
      <c r="QJ616" s="57"/>
      <c r="QK616" s="57"/>
      <c r="QL616" s="57"/>
      <c r="QM616" s="57"/>
      <c r="QN616" s="57"/>
      <c r="QO616" s="57"/>
      <c r="QP616" s="57"/>
      <c r="QQ616" s="57"/>
      <c r="QR616" s="57"/>
      <c r="QS616" s="57"/>
      <c r="QT616" s="57"/>
      <c r="QU616" s="57"/>
      <c r="QV616" s="57"/>
      <c r="QW616" s="57"/>
      <c r="QX616" s="57"/>
      <c r="QY616" s="57"/>
      <c r="QZ616" s="57"/>
      <c r="RA616" s="57"/>
      <c r="RB616" s="57"/>
      <c r="RC616" s="57"/>
      <c r="RD616" s="57"/>
      <c r="RE616" s="57"/>
      <c r="RF616" s="57"/>
      <c r="RG616" s="57"/>
      <c r="RH616" s="57"/>
      <c r="RI616" s="57"/>
      <c r="RJ616" s="57"/>
      <c r="RK616" s="57"/>
      <c r="RL616" s="57"/>
      <c r="RM616" s="57"/>
      <c r="RN616" s="57"/>
      <c r="RO616" s="57"/>
      <c r="RP616" s="57"/>
      <c r="RQ616" s="57"/>
      <c r="RR616" s="57"/>
      <c r="RS616" s="57"/>
      <c r="RT616" s="57"/>
      <c r="RU616" s="57"/>
      <c r="RV616" s="57"/>
      <c r="RW616" s="57"/>
      <c r="RX616" s="57"/>
      <c r="RY616" s="57"/>
      <c r="RZ616" s="57"/>
      <c r="SA616" s="57"/>
      <c r="SB616" s="57"/>
      <c r="SC616" s="57"/>
      <c r="SD616" s="57"/>
      <c r="SE616" s="57"/>
      <c r="SF616" s="57"/>
      <c r="SG616" s="57"/>
      <c r="SH616" s="57"/>
      <c r="SI616" s="57"/>
      <c r="SJ616" s="57"/>
      <c r="SK616" s="57"/>
      <c r="SL616" s="57"/>
      <c r="SM616" s="57"/>
      <c r="SN616" s="57"/>
      <c r="SO616" s="57"/>
      <c r="SP616" s="57"/>
      <c r="SQ616" s="57"/>
      <c r="SR616" s="57"/>
      <c r="SS616" s="57"/>
      <c r="ST616" s="57"/>
      <c r="SU616" s="57"/>
      <c r="SV616" s="57"/>
      <c r="SW616" s="57"/>
      <c r="SX616" s="57"/>
      <c r="SY616" s="57"/>
      <c r="SZ616" s="57"/>
      <c r="TA616" s="57"/>
      <c r="TB616" s="57"/>
      <c r="TC616" s="57"/>
      <c r="TD616" s="57"/>
      <c r="TE616" s="57"/>
      <c r="TF616" s="57"/>
      <c r="TG616" s="57"/>
      <c r="TH616" s="57"/>
      <c r="TI616" s="57"/>
      <c r="TJ616" s="57"/>
      <c r="TK616" s="57"/>
      <c r="TL616" s="57"/>
      <c r="TM616" s="57"/>
      <c r="TN616" s="57"/>
      <c r="TO616" s="57"/>
      <c r="TP616" s="57"/>
      <c r="TQ616" s="57"/>
      <c r="TR616" s="57"/>
      <c r="TS616" s="57"/>
      <c r="TT616" s="57"/>
      <c r="TU616" s="57"/>
      <c r="TV616" s="57"/>
      <c r="TW616" s="57"/>
      <c r="TX616" s="57"/>
      <c r="TY616" s="57"/>
      <c r="TZ616" s="57"/>
      <c r="UA616" s="57"/>
      <c r="UB616" s="57"/>
      <c r="UC616" s="57"/>
      <c r="UD616" s="57"/>
      <c r="UE616" s="57"/>
      <c r="UF616" s="57"/>
      <c r="UG616" s="57"/>
      <c r="UH616" s="57"/>
      <c r="UI616" s="57"/>
      <c r="UJ616" s="57"/>
      <c r="UK616" s="57"/>
      <c r="UL616" s="57"/>
      <c r="UM616" s="57"/>
      <c r="UN616" s="57"/>
      <c r="UO616" s="57"/>
      <c r="UP616" s="57"/>
      <c r="UQ616" s="57"/>
      <c r="UR616" s="57"/>
      <c r="US616" s="57"/>
      <c r="UT616" s="57"/>
      <c r="UU616" s="57"/>
      <c r="UV616" s="57"/>
      <c r="UW616" s="57"/>
      <c r="UX616" s="57"/>
      <c r="UY616" s="57"/>
      <c r="UZ616" s="57"/>
      <c r="VA616" s="57"/>
      <c r="VB616" s="57"/>
      <c r="VC616" s="57"/>
      <c r="VD616" s="57"/>
      <c r="VE616" s="57"/>
      <c r="VF616" s="57"/>
      <c r="VG616" s="57"/>
      <c r="VH616" s="57"/>
      <c r="VI616" s="57"/>
      <c r="VJ616" s="57"/>
      <c r="VK616" s="57"/>
      <c r="VL616" s="57"/>
      <c r="VM616" s="57"/>
      <c r="VN616" s="57"/>
      <c r="VO616" s="57"/>
      <c r="VP616" s="57"/>
      <c r="VQ616" s="57"/>
      <c r="VR616" s="57"/>
      <c r="VS616" s="57"/>
      <c r="VT616" s="57"/>
      <c r="VU616" s="57"/>
      <c r="VV616" s="57"/>
      <c r="VW616" s="57"/>
      <c r="VX616" s="57"/>
      <c r="VY616" s="57"/>
      <c r="VZ616" s="57"/>
      <c r="WA616" s="57"/>
      <c r="WB616" s="57"/>
      <c r="WC616" s="57"/>
      <c r="WD616" s="57"/>
      <c r="WE616" s="57"/>
      <c r="WF616" s="57"/>
      <c r="WG616" s="57"/>
      <c r="WH616" s="57"/>
      <c r="WI616" s="57"/>
      <c r="WJ616" s="57"/>
      <c r="WK616" s="57"/>
      <c r="WL616" s="57"/>
      <c r="WM616" s="57"/>
      <c r="WN616" s="57"/>
      <c r="WO616" s="57"/>
      <c r="WP616" s="57"/>
      <c r="WQ616" s="57"/>
      <c r="WR616" s="57"/>
      <c r="WS616" s="57"/>
      <c r="WT616" s="57"/>
      <c r="WU616" s="57"/>
      <c r="WV616" s="57"/>
      <c r="WW616" s="57"/>
      <c r="WX616" s="57"/>
      <c r="WY616" s="57"/>
      <c r="WZ616" s="57"/>
      <c r="XA616" s="57"/>
      <c r="XB616" s="57"/>
      <c r="XC616" s="57"/>
      <c r="XD616" s="57"/>
      <c r="XE616" s="57"/>
      <c r="XF616" s="57"/>
      <c r="XG616" s="57"/>
      <c r="XH616" s="57"/>
      <c r="XI616" s="57"/>
      <c r="XJ616" s="57"/>
      <c r="XK616" s="57"/>
      <c r="XL616" s="57"/>
      <c r="XM616" s="57"/>
      <c r="XN616" s="57"/>
      <c r="XO616" s="57"/>
      <c r="XP616" s="57"/>
      <c r="XQ616" s="57"/>
      <c r="XR616" s="57"/>
      <c r="XS616" s="57"/>
      <c r="XT616" s="57"/>
      <c r="XU616" s="57"/>
      <c r="XV616" s="57"/>
      <c r="XW616" s="57"/>
    </row>
    <row r="617">
      <c r="AI617" s="57"/>
      <c r="BR617" s="57"/>
      <c r="DA617" s="57"/>
      <c r="EJ617" s="57"/>
      <c r="EK617" s="57"/>
      <c r="EL617" s="57"/>
      <c r="EM617" s="57"/>
      <c r="EN617" s="57"/>
      <c r="EO617" s="57"/>
      <c r="EP617" s="57"/>
      <c r="EQ617" s="57"/>
      <c r="ER617" s="57"/>
      <c r="ES617" s="57"/>
      <c r="ET617" s="57"/>
      <c r="EU617" s="57"/>
      <c r="EV617" s="57"/>
      <c r="EW617" s="57"/>
      <c r="EX617" s="57"/>
      <c r="EY617" s="57"/>
      <c r="EZ617" s="57"/>
      <c r="FA617" s="57"/>
      <c r="FB617" s="57"/>
      <c r="FC617" s="57"/>
      <c r="FD617" s="57"/>
      <c r="FE617" s="57"/>
      <c r="FF617" s="57"/>
      <c r="FG617" s="57"/>
      <c r="FH617" s="57"/>
      <c r="FI617" s="57"/>
      <c r="FJ617" s="57"/>
      <c r="FK617" s="57"/>
      <c r="FL617" s="57"/>
      <c r="FM617" s="57"/>
      <c r="FN617" s="57"/>
      <c r="FO617" s="57"/>
      <c r="FP617" s="57"/>
      <c r="FQ617" s="57"/>
      <c r="FR617" s="57"/>
      <c r="FS617" s="57"/>
      <c r="FT617" s="57"/>
      <c r="FU617" s="57"/>
      <c r="FV617" s="57"/>
      <c r="FW617" s="57"/>
      <c r="FX617" s="57"/>
      <c r="FY617" s="57"/>
      <c r="FZ617" s="57"/>
      <c r="GA617" s="57"/>
      <c r="GB617" s="57"/>
      <c r="GC617" s="57"/>
      <c r="GD617" s="57"/>
      <c r="GE617" s="57"/>
      <c r="GF617" s="57"/>
      <c r="GG617" s="57"/>
      <c r="GH617" s="57"/>
      <c r="GI617" s="57"/>
      <c r="GJ617" s="57"/>
      <c r="GK617" s="57"/>
      <c r="GL617" s="57"/>
      <c r="GM617" s="57"/>
      <c r="GN617" s="57"/>
      <c r="GO617" s="57"/>
      <c r="GP617" s="57"/>
      <c r="GQ617" s="57"/>
      <c r="GR617" s="57"/>
      <c r="GS617" s="57"/>
      <c r="GT617" s="57"/>
      <c r="GU617" s="57"/>
      <c r="GV617" s="57"/>
      <c r="GW617" s="57"/>
      <c r="GX617" s="57"/>
      <c r="GY617" s="57"/>
      <c r="GZ617" s="57"/>
      <c r="HA617" s="57"/>
      <c r="HB617" s="57"/>
      <c r="HC617" s="57"/>
      <c r="HD617" s="57"/>
      <c r="HE617" s="57"/>
      <c r="HF617" s="57"/>
      <c r="HG617" s="57"/>
      <c r="HH617" s="57"/>
      <c r="HI617" s="57"/>
      <c r="HJ617" s="57"/>
      <c r="HK617" s="57"/>
      <c r="HL617" s="57"/>
      <c r="HM617" s="57"/>
      <c r="HN617" s="57"/>
      <c r="HO617" s="57"/>
      <c r="HP617" s="57"/>
      <c r="HQ617" s="57"/>
      <c r="HR617" s="57"/>
      <c r="HS617" s="57"/>
      <c r="HT617" s="57"/>
      <c r="HU617" s="57"/>
      <c r="HV617" s="57"/>
      <c r="HW617" s="57"/>
      <c r="HX617" s="57"/>
      <c r="HY617" s="57"/>
      <c r="HZ617" s="57"/>
      <c r="IA617" s="57"/>
      <c r="IB617" s="57"/>
      <c r="IC617" s="57"/>
      <c r="ID617" s="57"/>
      <c r="IE617" s="57"/>
      <c r="IF617" s="57"/>
      <c r="IG617" s="57"/>
      <c r="IH617" s="57"/>
      <c r="II617" s="57"/>
      <c r="IJ617" s="57"/>
      <c r="IK617" s="57"/>
      <c r="IL617" s="57"/>
      <c r="IM617" s="57"/>
      <c r="IN617" s="57"/>
      <c r="IO617" s="57"/>
      <c r="IP617" s="57"/>
      <c r="IQ617" s="57"/>
      <c r="IR617" s="57"/>
      <c r="IS617" s="57"/>
      <c r="IT617" s="57"/>
      <c r="IU617" s="57"/>
      <c r="IV617" s="57"/>
      <c r="IW617" s="57"/>
      <c r="IX617" s="57"/>
      <c r="IY617" s="57"/>
      <c r="IZ617" s="57"/>
      <c r="JA617" s="57"/>
      <c r="JB617" s="57"/>
      <c r="JC617" s="57"/>
      <c r="JD617" s="57"/>
      <c r="JE617" s="57"/>
      <c r="JF617" s="57"/>
      <c r="JG617" s="57"/>
      <c r="JH617" s="57"/>
      <c r="JI617" s="57"/>
      <c r="JJ617" s="57"/>
      <c r="JK617" s="57"/>
      <c r="JL617" s="57"/>
      <c r="JM617" s="57"/>
      <c r="JN617" s="57"/>
      <c r="JO617" s="57"/>
      <c r="JP617" s="57"/>
      <c r="JQ617" s="57"/>
      <c r="JR617" s="57"/>
      <c r="JS617" s="57"/>
      <c r="JT617" s="57"/>
      <c r="JU617" s="57"/>
      <c r="JV617" s="57"/>
      <c r="JW617" s="57"/>
      <c r="JX617" s="57"/>
      <c r="JY617" s="57"/>
      <c r="JZ617" s="57"/>
      <c r="KA617" s="57"/>
      <c r="KB617" s="57"/>
      <c r="KC617" s="57"/>
      <c r="KD617" s="57"/>
      <c r="KE617" s="57"/>
      <c r="KF617" s="57"/>
      <c r="KG617" s="57"/>
      <c r="KH617" s="57"/>
      <c r="KI617" s="57"/>
      <c r="KJ617" s="57"/>
      <c r="KK617" s="57"/>
      <c r="KL617" s="57"/>
      <c r="KM617" s="57"/>
      <c r="KN617" s="57"/>
      <c r="KO617" s="57"/>
      <c r="KP617" s="57"/>
      <c r="KQ617" s="57"/>
      <c r="KR617" s="57"/>
      <c r="KS617" s="57"/>
      <c r="KT617" s="57"/>
      <c r="KU617" s="57"/>
      <c r="KV617" s="57"/>
      <c r="KW617" s="57"/>
      <c r="KX617" s="57"/>
      <c r="KY617" s="57"/>
      <c r="KZ617" s="57"/>
      <c r="LA617" s="57"/>
      <c r="LB617" s="57"/>
      <c r="LC617" s="57"/>
      <c r="LD617" s="57"/>
      <c r="LE617" s="57"/>
      <c r="LF617" s="57"/>
      <c r="LG617" s="57"/>
      <c r="LH617" s="57"/>
      <c r="LI617" s="57"/>
      <c r="LJ617" s="57"/>
      <c r="LK617" s="57"/>
      <c r="LL617" s="57"/>
      <c r="LM617" s="57"/>
      <c r="LN617" s="57"/>
      <c r="LO617" s="57"/>
      <c r="LP617" s="57"/>
      <c r="LQ617" s="57"/>
      <c r="LR617" s="57"/>
      <c r="LS617" s="57"/>
      <c r="LT617" s="57"/>
      <c r="LU617" s="57"/>
      <c r="LV617" s="57"/>
      <c r="LW617" s="57"/>
      <c r="LX617" s="57"/>
      <c r="LY617" s="57"/>
      <c r="LZ617" s="57"/>
      <c r="MA617" s="57"/>
      <c r="MB617" s="57"/>
      <c r="MC617" s="57"/>
      <c r="MD617" s="57"/>
      <c r="ME617" s="57"/>
      <c r="MF617" s="57"/>
      <c r="MG617" s="57"/>
      <c r="MH617" s="57"/>
      <c r="MI617" s="57"/>
      <c r="MJ617" s="57"/>
      <c r="MK617" s="57"/>
      <c r="ML617" s="57"/>
      <c r="MM617" s="57"/>
      <c r="MN617" s="57"/>
      <c r="MO617" s="57"/>
      <c r="MP617" s="57"/>
      <c r="MQ617" s="57"/>
      <c r="MR617" s="57"/>
      <c r="MS617" s="57"/>
      <c r="MT617" s="57"/>
      <c r="MU617" s="57"/>
      <c r="MV617" s="57"/>
      <c r="MW617" s="57"/>
      <c r="MX617" s="57"/>
      <c r="MY617" s="57"/>
      <c r="MZ617" s="57"/>
      <c r="NA617" s="57"/>
      <c r="NB617" s="57"/>
      <c r="NC617" s="57"/>
      <c r="ND617" s="57"/>
      <c r="NE617" s="57"/>
      <c r="NF617" s="57"/>
      <c r="NG617" s="57"/>
      <c r="NH617" s="57"/>
      <c r="NI617" s="57"/>
      <c r="NJ617" s="57"/>
      <c r="NK617" s="57"/>
      <c r="NL617" s="57"/>
      <c r="NM617" s="57"/>
      <c r="NN617" s="57"/>
      <c r="NO617" s="57"/>
      <c r="NP617" s="57"/>
      <c r="NQ617" s="57"/>
      <c r="NR617" s="57"/>
      <c r="NS617" s="57"/>
      <c r="NT617" s="57"/>
      <c r="NU617" s="57"/>
      <c r="NV617" s="57"/>
      <c r="NW617" s="57"/>
      <c r="NX617" s="57"/>
      <c r="NY617" s="57"/>
      <c r="NZ617" s="57"/>
      <c r="OA617" s="57"/>
      <c r="OB617" s="57"/>
      <c r="OC617" s="57"/>
      <c r="OD617" s="57"/>
      <c r="OE617" s="57"/>
      <c r="OF617" s="57"/>
      <c r="OG617" s="57"/>
      <c r="OH617" s="57"/>
      <c r="OI617" s="57"/>
      <c r="OJ617" s="57"/>
      <c r="OK617" s="57"/>
      <c r="OL617" s="57"/>
      <c r="OM617" s="57"/>
      <c r="ON617" s="57"/>
      <c r="OO617" s="57"/>
      <c r="OP617" s="57"/>
      <c r="OQ617" s="57"/>
      <c r="OR617" s="57"/>
      <c r="OS617" s="57"/>
      <c r="OT617" s="57"/>
      <c r="OU617" s="57"/>
      <c r="OV617" s="57"/>
      <c r="OW617" s="57"/>
      <c r="OX617" s="57"/>
      <c r="OY617" s="57"/>
      <c r="OZ617" s="57"/>
      <c r="PA617" s="57"/>
      <c r="PB617" s="57"/>
      <c r="PC617" s="57"/>
      <c r="PD617" s="57"/>
      <c r="PE617" s="57"/>
      <c r="PF617" s="57"/>
      <c r="PG617" s="57"/>
      <c r="PH617" s="57"/>
      <c r="PI617" s="57"/>
      <c r="PJ617" s="57"/>
      <c r="PK617" s="57"/>
      <c r="PL617" s="57"/>
      <c r="PM617" s="57"/>
      <c r="PN617" s="57"/>
      <c r="PO617" s="57"/>
      <c r="PP617" s="57"/>
      <c r="PQ617" s="57"/>
      <c r="PR617" s="57"/>
      <c r="PS617" s="57"/>
      <c r="PT617" s="57"/>
      <c r="PU617" s="57"/>
      <c r="PV617" s="57"/>
      <c r="PW617" s="57"/>
      <c r="PX617" s="57"/>
      <c r="PY617" s="57"/>
      <c r="PZ617" s="57"/>
      <c r="QA617" s="57"/>
      <c r="QB617" s="57"/>
      <c r="QC617" s="57"/>
      <c r="QD617" s="57"/>
      <c r="QE617" s="57"/>
      <c r="QF617" s="57"/>
      <c r="QG617" s="57"/>
      <c r="QH617" s="57"/>
      <c r="QI617" s="57"/>
      <c r="QJ617" s="57"/>
      <c r="QK617" s="57"/>
      <c r="QL617" s="57"/>
      <c r="QM617" s="57"/>
      <c r="QN617" s="57"/>
      <c r="QO617" s="57"/>
      <c r="QP617" s="57"/>
      <c r="QQ617" s="57"/>
      <c r="QR617" s="57"/>
      <c r="QS617" s="57"/>
      <c r="QT617" s="57"/>
      <c r="QU617" s="57"/>
      <c r="QV617" s="57"/>
      <c r="QW617" s="57"/>
      <c r="QX617" s="57"/>
      <c r="QY617" s="57"/>
      <c r="QZ617" s="57"/>
      <c r="RA617" s="57"/>
      <c r="RB617" s="57"/>
      <c r="RC617" s="57"/>
      <c r="RD617" s="57"/>
      <c r="RE617" s="57"/>
      <c r="RF617" s="57"/>
      <c r="RG617" s="57"/>
      <c r="RH617" s="57"/>
      <c r="RI617" s="57"/>
      <c r="RJ617" s="57"/>
      <c r="RK617" s="57"/>
      <c r="RL617" s="57"/>
      <c r="RM617" s="57"/>
      <c r="RN617" s="57"/>
      <c r="RO617" s="57"/>
      <c r="RP617" s="57"/>
      <c r="RQ617" s="57"/>
      <c r="RR617" s="57"/>
      <c r="RS617" s="57"/>
      <c r="RT617" s="57"/>
      <c r="RU617" s="57"/>
      <c r="RV617" s="57"/>
      <c r="RW617" s="57"/>
      <c r="RX617" s="57"/>
      <c r="RY617" s="57"/>
      <c r="RZ617" s="57"/>
      <c r="SA617" s="57"/>
      <c r="SB617" s="57"/>
      <c r="SC617" s="57"/>
      <c r="SD617" s="57"/>
      <c r="SE617" s="57"/>
      <c r="SF617" s="57"/>
      <c r="SG617" s="57"/>
      <c r="SH617" s="57"/>
      <c r="SI617" s="57"/>
      <c r="SJ617" s="57"/>
      <c r="SK617" s="57"/>
      <c r="SL617" s="57"/>
      <c r="SM617" s="57"/>
      <c r="SN617" s="57"/>
      <c r="SO617" s="57"/>
      <c r="SP617" s="57"/>
      <c r="SQ617" s="57"/>
      <c r="SR617" s="57"/>
      <c r="SS617" s="57"/>
      <c r="ST617" s="57"/>
      <c r="SU617" s="57"/>
      <c r="SV617" s="57"/>
      <c r="SW617" s="57"/>
      <c r="SX617" s="57"/>
      <c r="SY617" s="57"/>
      <c r="SZ617" s="57"/>
      <c r="TA617" s="57"/>
      <c r="TB617" s="57"/>
      <c r="TC617" s="57"/>
      <c r="TD617" s="57"/>
      <c r="TE617" s="57"/>
      <c r="TF617" s="57"/>
      <c r="TG617" s="57"/>
      <c r="TH617" s="57"/>
      <c r="TI617" s="57"/>
      <c r="TJ617" s="57"/>
      <c r="TK617" s="57"/>
      <c r="TL617" s="57"/>
      <c r="TM617" s="57"/>
      <c r="TN617" s="57"/>
      <c r="TO617" s="57"/>
      <c r="TP617" s="57"/>
      <c r="TQ617" s="57"/>
      <c r="TR617" s="57"/>
      <c r="TS617" s="57"/>
      <c r="TT617" s="57"/>
      <c r="TU617" s="57"/>
      <c r="TV617" s="57"/>
      <c r="TW617" s="57"/>
      <c r="TX617" s="57"/>
      <c r="TY617" s="57"/>
      <c r="TZ617" s="57"/>
      <c r="UA617" s="57"/>
      <c r="UB617" s="57"/>
      <c r="UC617" s="57"/>
      <c r="UD617" s="57"/>
      <c r="UE617" s="57"/>
      <c r="UF617" s="57"/>
      <c r="UG617" s="57"/>
      <c r="UH617" s="57"/>
      <c r="UI617" s="57"/>
      <c r="UJ617" s="57"/>
      <c r="UK617" s="57"/>
      <c r="UL617" s="57"/>
      <c r="UM617" s="57"/>
      <c r="UN617" s="57"/>
      <c r="UO617" s="57"/>
      <c r="UP617" s="57"/>
      <c r="UQ617" s="57"/>
      <c r="UR617" s="57"/>
      <c r="US617" s="57"/>
      <c r="UT617" s="57"/>
      <c r="UU617" s="57"/>
      <c r="UV617" s="57"/>
      <c r="UW617" s="57"/>
      <c r="UX617" s="57"/>
      <c r="UY617" s="57"/>
      <c r="UZ617" s="57"/>
      <c r="VA617" s="57"/>
      <c r="VB617" s="57"/>
      <c r="VC617" s="57"/>
      <c r="VD617" s="57"/>
      <c r="VE617" s="57"/>
      <c r="VF617" s="57"/>
      <c r="VG617" s="57"/>
      <c r="VH617" s="57"/>
      <c r="VI617" s="57"/>
      <c r="VJ617" s="57"/>
      <c r="VK617" s="57"/>
      <c r="VL617" s="57"/>
      <c r="VM617" s="57"/>
      <c r="VN617" s="57"/>
      <c r="VO617" s="57"/>
      <c r="VP617" s="57"/>
      <c r="VQ617" s="57"/>
      <c r="VR617" s="57"/>
      <c r="VS617" s="57"/>
      <c r="VT617" s="57"/>
      <c r="VU617" s="57"/>
      <c r="VV617" s="57"/>
      <c r="VW617" s="57"/>
      <c r="VX617" s="57"/>
      <c r="VY617" s="57"/>
      <c r="VZ617" s="57"/>
      <c r="WA617" s="57"/>
      <c r="WB617" s="57"/>
      <c r="WC617" s="57"/>
      <c r="WD617" s="57"/>
      <c r="WE617" s="57"/>
      <c r="WF617" s="57"/>
      <c r="WG617" s="57"/>
      <c r="WH617" s="57"/>
      <c r="WI617" s="57"/>
      <c r="WJ617" s="57"/>
      <c r="WK617" s="57"/>
      <c r="WL617" s="57"/>
      <c r="WM617" s="57"/>
      <c r="WN617" s="57"/>
      <c r="WO617" s="57"/>
      <c r="WP617" s="57"/>
      <c r="WQ617" s="57"/>
      <c r="WR617" s="57"/>
      <c r="WS617" s="57"/>
      <c r="WT617" s="57"/>
      <c r="WU617" s="57"/>
      <c r="WV617" s="57"/>
      <c r="WW617" s="57"/>
      <c r="WX617" s="57"/>
      <c r="WY617" s="57"/>
      <c r="WZ617" s="57"/>
      <c r="XA617" s="57"/>
      <c r="XB617" s="57"/>
      <c r="XC617" s="57"/>
      <c r="XD617" s="57"/>
      <c r="XE617" s="57"/>
      <c r="XF617" s="57"/>
      <c r="XG617" s="57"/>
      <c r="XH617" s="57"/>
      <c r="XI617" s="57"/>
      <c r="XJ617" s="57"/>
      <c r="XK617" s="57"/>
      <c r="XL617" s="57"/>
      <c r="XM617" s="57"/>
      <c r="XN617" s="57"/>
      <c r="XO617" s="57"/>
      <c r="XP617" s="57"/>
      <c r="XQ617" s="57"/>
      <c r="XR617" s="57"/>
      <c r="XS617" s="57"/>
      <c r="XT617" s="57"/>
      <c r="XU617" s="57"/>
      <c r="XV617" s="57"/>
      <c r="XW617" s="57"/>
    </row>
    <row r="618">
      <c r="AI618" s="57"/>
      <c r="BR618" s="57"/>
      <c r="DA618" s="57"/>
      <c r="EJ618" s="57"/>
      <c r="EK618" s="57"/>
      <c r="EL618" s="57"/>
      <c r="EM618" s="57"/>
      <c r="EN618" s="57"/>
      <c r="EO618" s="57"/>
      <c r="EP618" s="57"/>
      <c r="EQ618" s="57"/>
      <c r="ER618" s="57"/>
      <c r="ES618" s="57"/>
      <c r="ET618" s="57"/>
      <c r="EU618" s="57"/>
      <c r="EV618" s="57"/>
      <c r="EW618" s="57"/>
      <c r="EX618" s="57"/>
      <c r="EY618" s="57"/>
      <c r="EZ618" s="57"/>
      <c r="FA618" s="57"/>
      <c r="FB618" s="57"/>
      <c r="FC618" s="57"/>
      <c r="FD618" s="57"/>
      <c r="FE618" s="57"/>
      <c r="FF618" s="57"/>
      <c r="FG618" s="57"/>
      <c r="FH618" s="57"/>
      <c r="FI618" s="57"/>
      <c r="FJ618" s="57"/>
      <c r="FK618" s="57"/>
      <c r="FL618" s="57"/>
      <c r="FM618" s="57"/>
      <c r="FN618" s="57"/>
      <c r="FO618" s="57"/>
      <c r="FP618" s="57"/>
      <c r="FQ618" s="57"/>
      <c r="FR618" s="57"/>
      <c r="FS618" s="57"/>
      <c r="FT618" s="57"/>
      <c r="FU618" s="57"/>
      <c r="FV618" s="57"/>
      <c r="FW618" s="57"/>
      <c r="FX618" s="57"/>
      <c r="FY618" s="57"/>
      <c r="FZ618" s="57"/>
      <c r="GA618" s="57"/>
      <c r="GB618" s="57"/>
      <c r="GC618" s="57"/>
      <c r="GD618" s="57"/>
      <c r="GE618" s="57"/>
      <c r="GF618" s="57"/>
      <c r="GG618" s="57"/>
      <c r="GH618" s="57"/>
      <c r="GI618" s="57"/>
      <c r="GJ618" s="57"/>
      <c r="GK618" s="57"/>
      <c r="GL618" s="57"/>
      <c r="GM618" s="57"/>
      <c r="GN618" s="57"/>
      <c r="GO618" s="57"/>
      <c r="GP618" s="57"/>
      <c r="GQ618" s="57"/>
      <c r="GR618" s="57"/>
      <c r="GS618" s="57"/>
      <c r="GT618" s="57"/>
      <c r="GU618" s="57"/>
      <c r="GV618" s="57"/>
      <c r="GW618" s="57"/>
      <c r="GX618" s="57"/>
      <c r="GY618" s="57"/>
      <c r="GZ618" s="57"/>
      <c r="HA618" s="57"/>
      <c r="HB618" s="57"/>
      <c r="HC618" s="57"/>
      <c r="HD618" s="57"/>
      <c r="HE618" s="57"/>
      <c r="HF618" s="57"/>
      <c r="HG618" s="57"/>
      <c r="HH618" s="57"/>
      <c r="HI618" s="57"/>
      <c r="HJ618" s="57"/>
      <c r="HK618" s="57"/>
      <c r="HL618" s="57"/>
      <c r="HM618" s="57"/>
      <c r="HN618" s="57"/>
      <c r="HO618" s="57"/>
      <c r="HP618" s="57"/>
      <c r="HQ618" s="57"/>
      <c r="HR618" s="57"/>
      <c r="HS618" s="57"/>
      <c r="HT618" s="57"/>
      <c r="HU618" s="57"/>
      <c r="HV618" s="57"/>
      <c r="HW618" s="57"/>
      <c r="HX618" s="57"/>
      <c r="HY618" s="57"/>
      <c r="HZ618" s="57"/>
      <c r="IA618" s="57"/>
      <c r="IB618" s="57"/>
      <c r="IC618" s="57"/>
      <c r="ID618" s="57"/>
      <c r="IE618" s="57"/>
      <c r="IF618" s="57"/>
      <c r="IG618" s="57"/>
      <c r="IH618" s="57"/>
      <c r="II618" s="57"/>
      <c r="IJ618" s="57"/>
      <c r="IK618" s="57"/>
      <c r="IL618" s="57"/>
      <c r="IM618" s="57"/>
      <c r="IN618" s="57"/>
      <c r="IO618" s="57"/>
      <c r="IP618" s="57"/>
      <c r="IQ618" s="57"/>
      <c r="IR618" s="57"/>
      <c r="IS618" s="57"/>
      <c r="IT618" s="57"/>
      <c r="IU618" s="57"/>
      <c r="IV618" s="57"/>
      <c r="IW618" s="57"/>
      <c r="IX618" s="57"/>
      <c r="IY618" s="57"/>
      <c r="IZ618" s="57"/>
      <c r="JA618" s="57"/>
      <c r="JB618" s="57"/>
      <c r="JC618" s="57"/>
      <c r="JD618" s="57"/>
      <c r="JE618" s="57"/>
      <c r="JF618" s="57"/>
      <c r="JG618" s="57"/>
      <c r="JH618" s="57"/>
      <c r="JI618" s="57"/>
      <c r="JJ618" s="57"/>
      <c r="JK618" s="57"/>
      <c r="JL618" s="57"/>
      <c r="JM618" s="57"/>
      <c r="JN618" s="57"/>
      <c r="JO618" s="57"/>
      <c r="JP618" s="57"/>
      <c r="JQ618" s="57"/>
      <c r="JR618" s="57"/>
      <c r="JS618" s="57"/>
      <c r="JT618" s="57"/>
      <c r="JU618" s="57"/>
      <c r="JV618" s="57"/>
      <c r="JW618" s="57"/>
      <c r="JX618" s="57"/>
      <c r="JY618" s="57"/>
      <c r="JZ618" s="57"/>
      <c r="KA618" s="57"/>
      <c r="KB618" s="57"/>
      <c r="KC618" s="57"/>
      <c r="KD618" s="57"/>
      <c r="KE618" s="57"/>
      <c r="KF618" s="57"/>
      <c r="KG618" s="57"/>
      <c r="KH618" s="57"/>
      <c r="KI618" s="57"/>
      <c r="KJ618" s="57"/>
      <c r="KK618" s="57"/>
      <c r="KL618" s="57"/>
      <c r="KM618" s="57"/>
      <c r="KN618" s="57"/>
      <c r="KO618" s="57"/>
      <c r="KP618" s="57"/>
      <c r="KQ618" s="57"/>
      <c r="KR618" s="57"/>
      <c r="KS618" s="57"/>
      <c r="KT618" s="57"/>
      <c r="KU618" s="57"/>
      <c r="KV618" s="57"/>
      <c r="KW618" s="57"/>
      <c r="KX618" s="57"/>
      <c r="KY618" s="57"/>
      <c r="KZ618" s="57"/>
      <c r="LA618" s="57"/>
      <c r="LB618" s="57"/>
      <c r="LC618" s="57"/>
      <c r="LD618" s="57"/>
      <c r="LE618" s="57"/>
      <c r="LF618" s="57"/>
      <c r="LG618" s="57"/>
      <c r="LH618" s="57"/>
      <c r="LI618" s="57"/>
      <c r="LJ618" s="57"/>
      <c r="LK618" s="57"/>
      <c r="LL618" s="57"/>
      <c r="LM618" s="57"/>
      <c r="LN618" s="57"/>
      <c r="LO618" s="57"/>
      <c r="LP618" s="57"/>
      <c r="LQ618" s="57"/>
      <c r="LR618" s="57"/>
      <c r="LS618" s="57"/>
      <c r="LT618" s="57"/>
      <c r="LU618" s="57"/>
      <c r="LV618" s="57"/>
      <c r="LW618" s="57"/>
      <c r="LX618" s="57"/>
      <c r="LY618" s="57"/>
      <c r="LZ618" s="57"/>
      <c r="MA618" s="57"/>
      <c r="MB618" s="57"/>
      <c r="MC618" s="57"/>
      <c r="MD618" s="57"/>
      <c r="ME618" s="57"/>
      <c r="MF618" s="57"/>
      <c r="MG618" s="57"/>
      <c r="MH618" s="57"/>
      <c r="MI618" s="57"/>
      <c r="MJ618" s="57"/>
      <c r="MK618" s="57"/>
      <c r="ML618" s="57"/>
      <c r="MM618" s="57"/>
      <c r="MN618" s="57"/>
      <c r="MO618" s="57"/>
      <c r="MP618" s="57"/>
      <c r="MQ618" s="57"/>
      <c r="MR618" s="57"/>
      <c r="MS618" s="57"/>
      <c r="MT618" s="57"/>
      <c r="MU618" s="57"/>
      <c r="MV618" s="57"/>
      <c r="MW618" s="57"/>
      <c r="MX618" s="57"/>
      <c r="MY618" s="57"/>
      <c r="MZ618" s="57"/>
      <c r="NA618" s="57"/>
      <c r="NB618" s="57"/>
      <c r="NC618" s="57"/>
      <c r="ND618" s="57"/>
      <c r="NE618" s="57"/>
      <c r="NF618" s="57"/>
      <c r="NG618" s="57"/>
      <c r="NH618" s="57"/>
      <c r="NI618" s="57"/>
      <c r="NJ618" s="57"/>
      <c r="NK618" s="57"/>
      <c r="NL618" s="57"/>
      <c r="NM618" s="57"/>
      <c r="NN618" s="57"/>
      <c r="NO618" s="57"/>
      <c r="NP618" s="57"/>
      <c r="NQ618" s="57"/>
      <c r="NR618" s="57"/>
      <c r="NS618" s="57"/>
      <c r="NT618" s="57"/>
      <c r="NU618" s="57"/>
      <c r="NV618" s="57"/>
      <c r="NW618" s="57"/>
      <c r="NX618" s="57"/>
      <c r="NY618" s="57"/>
      <c r="NZ618" s="57"/>
      <c r="OA618" s="57"/>
      <c r="OB618" s="57"/>
      <c r="OC618" s="57"/>
      <c r="OD618" s="57"/>
      <c r="OE618" s="57"/>
      <c r="OF618" s="57"/>
      <c r="OG618" s="57"/>
      <c r="OH618" s="57"/>
      <c r="OI618" s="57"/>
      <c r="OJ618" s="57"/>
      <c r="OK618" s="57"/>
      <c r="OL618" s="57"/>
      <c r="OM618" s="57"/>
      <c r="ON618" s="57"/>
      <c r="OO618" s="57"/>
      <c r="OP618" s="57"/>
      <c r="OQ618" s="57"/>
      <c r="OR618" s="57"/>
      <c r="OS618" s="57"/>
      <c r="OT618" s="57"/>
      <c r="OU618" s="57"/>
      <c r="OV618" s="57"/>
      <c r="OW618" s="57"/>
      <c r="OX618" s="57"/>
      <c r="OY618" s="57"/>
      <c r="OZ618" s="57"/>
      <c r="PA618" s="57"/>
      <c r="PB618" s="57"/>
      <c r="PC618" s="57"/>
      <c r="PD618" s="57"/>
      <c r="PE618" s="57"/>
      <c r="PF618" s="57"/>
      <c r="PG618" s="57"/>
      <c r="PH618" s="57"/>
      <c r="PI618" s="57"/>
      <c r="PJ618" s="57"/>
      <c r="PK618" s="57"/>
      <c r="PL618" s="57"/>
      <c r="PM618" s="57"/>
      <c r="PN618" s="57"/>
      <c r="PO618" s="57"/>
      <c r="PP618" s="57"/>
      <c r="PQ618" s="57"/>
      <c r="PR618" s="57"/>
      <c r="PS618" s="57"/>
      <c r="PT618" s="57"/>
      <c r="PU618" s="57"/>
      <c r="PV618" s="57"/>
      <c r="PW618" s="57"/>
      <c r="PX618" s="57"/>
      <c r="PY618" s="57"/>
      <c r="PZ618" s="57"/>
      <c r="QA618" s="57"/>
      <c r="QB618" s="57"/>
      <c r="QC618" s="57"/>
      <c r="QD618" s="57"/>
      <c r="QE618" s="57"/>
      <c r="QF618" s="57"/>
      <c r="QG618" s="57"/>
      <c r="QH618" s="57"/>
      <c r="QI618" s="57"/>
      <c r="QJ618" s="57"/>
      <c r="QK618" s="57"/>
      <c r="QL618" s="57"/>
      <c r="QM618" s="57"/>
      <c r="QN618" s="57"/>
      <c r="QO618" s="57"/>
      <c r="QP618" s="57"/>
      <c r="QQ618" s="57"/>
      <c r="QR618" s="57"/>
      <c r="QS618" s="57"/>
      <c r="QT618" s="57"/>
      <c r="QU618" s="57"/>
      <c r="QV618" s="57"/>
      <c r="QW618" s="57"/>
      <c r="QX618" s="57"/>
      <c r="QY618" s="57"/>
      <c r="QZ618" s="57"/>
      <c r="RA618" s="57"/>
      <c r="RB618" s="57"/>
      <c r="RC618" s="57"/>
      <c r="RD618" s="57"/>
      <c r="RE618" s="57"/>
      <c r="RF618" s="57"/>
      <c r="RG618" s="57"/>
      <c r="RH618" s="57"/>
      <c r="RI618" s="57"/>
      <c r="RJ618" s="57"/>
      <c r="RK618" s="57"/>
      <c r="RL618" s="57"/>
      <c r="RM618" s="57"/>
      <c r="RN618" s="57"/>
      <c r="RO618" s="57"/>
      <c r="RP618" s="57"/>
      <c r="RQ618" s="57"/>
      <c r="RR618" s="57"/>
      <c r="RS618" s="57"/>
      <c r="RT618" s="57"/>
      <c r="RU618" s="57"/>
      <c r="RV618" s="57"/>
      <c r="RW618" s="57"/>
      <c r="RX618" s="57"/>
      <c r="RY618" s="57"/>
      <c r="RZ618" s="57"/>
      <c r="SA618" s="57"/>
      <c r="SB618" s="57"/>
      <c r="SC618" s="57"/>
      <c r="SD618" s="57"/>
      <c r="SE618" s="57"/>
      <c r="SF618" s="57"/>
      <c r="SG618" s="57"/>
      <c r="SH618" s="57"/>
      <c r="SI618" s="57"/>
      <c r="SJ618" s="57"/>
      <c r="SK618" s="57"/>
      <c r="SL618" s="57"/>
      <c r="SM618" s="57"/>
      <c r="SN618" s="57"/>
      <c r="SO618" s="57"/>
      <c r="SP618" s="57"/>
      <c r="SQ618" s="57"/>
      <c r="SR618" s="57"/>
      <c r="SS618" s="57"/>
      <c r="ST618" s="57"/>
      <c r="SU618" s="57"/>
      <c r="SV618" s="57"/>
      <c r="SW618" s="57"/>
      <c r="SX618" s="57"/>
      <c r="SY618" s="57"/>
      <c r="SZ618" s="57"/>
      <c r="TA618" s="57"/>
      <c r="TB618" s="57"/>
      <c r="TC618" s="57"/>
      <c r="TD618" s="57"/>
      <c r="TE618" s="57"/>
      <c r="TF618" s="57"/>
      <c r="TG618" s="57"/>
      <c r="TH618" s="57"/>
      <c r="TI618" s="57"/>
      <c r="TJ618" s="57"/>
      <c r="TK618" s="57"/>
      <c r="TL618" s="57"/>
      <c r="TM618" s="57"/>
      <c r="TN618" s="57"/>
      <c r="TO618" s="57"/>
      <c r="TP618" s="57"/>
      <c r="TQ618" s="57"/>
      <c r="TR618" s="57"/>
      <c r="TS618" s="57"/>
      <c r="TT618" s="57"/>
      <c r="TU618" s="57"/>
      <c r="TV618" s="57"/>
      <c r="TW618" s="57"/>
      <c r="TX618" s="57"/>
      <c r="TY618" s="57"/>
      <c r="TZ618" s="57"/>
      <c r="UA618" s="57"/>
      <c r="UB618" s="57"/>
      <c r="UC618" s="57"/>
      <c r="UD618" s="57"/>
      <c r="UE618" s="57"/>
      <c r="UF618" s="57"/>
      <c r="UG618" s="57"/>
      <c r="UH618" s="57"/>
      <c r="UI618" s="57"/>
      <c r="UJ618" s="57"/>
      <c r="UK618" s="57"/>
      <c r="UL618" s="57"/>
      <c r="UM618" s="57"/>
      <c r="UN618" s="57"/>
      <c r="UO618" s="57"/>
      <c r="UP618" s="57"/>
      <c r="UQ618" s="57"/>
      <c r="UR618" s="57"/>
      <c r="US618" s="57"/>
      <c r="UT618" s="57"/>
      <c r="UU618" s="57"/>
      <c r="UV618" s="57"/>
      <c r="UW618" s="57"/>
      <c r="UX618" s="57"/>
      <c r="UY618" s="57"/>
      <c r="UZ618" s="57"/>
      <c r="VA618" s="57"/>
      <c r="VB618" s="57"/>
      <c r="VC618" s="57"/>
      <c r="VD618" s="57"/>
      <c r="VE618" s="57"/>
      <c r="VF618" s="57"/>
      <c r="VG618" s="57"/>
      <c r="VH618" s="57"/>
      <c r="VI618" s="57"/>
      <c r="VJ618" s="57"/>
      <c r="VK618" s="57"/>
      <c r="VL618" s="57"/>
      <c r="VM618" s="57"/>
      <c r="VN618" s="57"/>
      <c r="VO618" s="57"/>
      <c r="VP618" s="57"/>
      <c r="VQ618" s="57"/>
      <c r="VR618" s="57"/>
      <c r="VS618" s="57"/>
      <c r="VT618" s="57"/>
      <c r="VU618" s="57"/>
      <c r="VV618" s="57"/>
      <c r="VW618" s="57"/>
      <c r="VX618" s="57"/>
      <c r="VY618" s="57"/>
      <c r="VZ618" s="57"/>
      <c r="WA618" s="57"/>
      <c r="WB618" s="57"/>
      <c r="WC618" s="57"/>
      <c r="WD618" s="57"/>
      <c r="WE618" s="57"/>
      <c r="WF618" s="57"/>
      <c r="WG618" s="57"/>
      <c r="WH618" s="57"/>
      <c r="WI618" s="57"/>
      <c r="WJ618" s="57"/>
      <c r="WK618" s="57"/>
      <c r="WL618" s="57"/>
      <c r="WM618" s="57"/>
      <c r="WN618" s="57"/>
      <c r="WO618" s="57"/>
      <c r="WP618" s="57"/>
      <c r="WQ618" s="57"/>
      <c r="WR618" s="57"/>
      <c r="WS618" s="57"/>
      <c r="WT618" s="57"/>
      <c r="WU618" s="57"/>
      <c r="WV618" s="57"/>
      <c r="WW618" s="57"/>
      <c r="WX618" s="57"/>
      <c r="WY618" s="57"/>
      <c r="WZ618" s="57"/>
      <c r="XA618" s="57"/>
      <c r="XB618" s="57"/>
      <c r="XC618" s="57"/>
      <c r="XD618" s="57"/>
      <c r="XE618" s="57"/>
      <c r="XF618" s="57"/>
      <c r="XG618" s="57"/>
      <c r="XH618" s="57"/>
      <c r="XI618" s="57"/>
      <c r="XJ618" s="57"/>
      <c r="XK618" s="57"/>
      <c r="XL618" s="57"/>
      <c r="XM618" s="57"/>
      <c r="XN618" s="57"/>
      <c r="XO618" s="57"/>
      <c r="XP618" s="57"/>
      <c r="XQ618" s="57"/>
      <c r="XR618" s="57"/>
      <c r="XS618" s="57"/>
      <c r="XT618" s="57"/>
      <c r="XU618" s="57"/>
      <c r="XV618" s="57"/>
      <c r="XW618" s="57"/>
    </row>
    <row r="619">
      <c r="AI619" s="57"/>
      <c r="BR619" s="57"/>
      <c r="DA619" s="57"/>
      <c r="EJ619" s="57"/>
      <c r="EK619" s="57"/>
      <c r="EL619" s="57"/>
      <c r="EM619" s="57"/>
      <c r="EN619" s="57"/>
      <c r="EO619" s="57"/>
      <c r="EP619" s="57"/>
      <c r="EQ619" s="57"/>
      <c r="ER619" s="57"/>
      <c r="ES619" s="57"/>
      <c r="ET619" s="57"/>
      <c r="EU619" s="57"/>
      <c r="EV619" s="57"/>
      <c r="EW619" s="57"/>
      <c r="EX619" s="57"/>
      <c r="EY619" s="57"/>
      <c r="EZ619" s="57"/>
      <c r="FA619" s="57"/>
      <c r="FB619" s="57"/>
      <c r="FC619" s="57"/>
      <c r="FD619" s="57"/>
      <c r="FE619" s="57"/>
      <c r="FF619" s="57"/>
      <c r="FG619" s="57"/>
      <c r="FH619" s="57"/>
      <c r="FI619" s="57"/>
      <c r="FJ619" s="57"/>
      <c r="FK619" s="57"/>
      <c r="FL619" s="57"/>
      <c r="FM619" s="57"/>
      <c r="FN619" s="57"/>
      <c r="FO619" s="57"/>
      <c r="FP619" s="57"/>
      <c r="FQ619" s="57"/>
      <c r="FR619" s="57"/>
      <c r="FS619" s="57"/>
      <c r="FT619" s="57"/>
      <c r="FU619" s="57"/>
      <c r="FV619" s="57"/>
      <c r="FW619" s="57"/>
      <c r="FX619" s="57"/>
      <c r="FY619" s="57"/>
      <c r="FZ619" s="57"/>
      <c r="GA619" s="57"/>
      <c r="GB619" s="57"/>
      <c r="GC619" s="57"/>
      <c r="GD619" s="57"/>
      <c r="GE619" s="57"/>
      <c r="GF619" s="57"/>
      <c r="GG619" s="57"/>
      <c r="GH619" s="57"/>
      <c r="GI619" s="57"/>
      <c r="GJ619" s="57"/>
      <c r="GK619" s="57"/>
      <c r="GL619" s="57"/>
      <c r="GM619" s="57"/>
      <c r="GN619" s="57"/>
      <c r="GO619" s="57"/>
      <c r="GP619" s="57"/>
      <c r="GQ619" s="57"/>
      <c r="GR619" s="57"/>
      <c r="GS619" s="57"/>
      <c r="GT619" s="57"/>
      <c r="GU619" s="57"/>
      <c r="GV619" s="57"/>
      <c r="GW619" s="57"/>
      <c r="GX619" s="57"/>
      <c r="GY619" s="57"/>
      <c r="GZ619" s="57"/>
      <c r="HA619" s="57"/>
      <c r="HB619" s="57"/>
      <c r="HC619" s="57"/>
      <c r="HD619" s="57"/>
      <c r="HE619" s="57"/>
      <c r="HF619" s="57"/>
      <c r="HG619" s="57"/>
      <c r="HH619" s="57"/>
      <c r="HI619" s="57"/>
      <c r="HJ619" s="57"/>
      <c r="HK619" s="57"/>
      <c r="HL619" s="57"/>
      <c r="HM619" s="57"/>
      <c r="HN619" s="57"/>
      <c r="HO619" s="57"/>
      <c r="HP619" s="57"/>
      <c r="HQ619" s="57"/>
      <c r="HR619" s="57"/>
      <c r="HS619" s="57"/>
      <c r="HT619" s="57"/>
      <c r="HU619" s="57"/>
      <c r="HV619" s="57"/>
      <c r="HW619" s="57"/>
      <c r="HX619" s="57"/>
      <c r="HY619" s="57"/>
      <c r="HZ619" s="57"/>
      <c r="IA619" s="57"/>
      <c r="IB619" s="57"/>
      <c r="IC619" s="57"/>
      <c r="ID619" s="57"/>
      <c r="IE619" s="57"/>
      <c r="IF619" s="57"/>
      <c r="IG619" s="57"/>
      <c r="IH619" s="57"/>
      <c r="II619" s="57"/>
      <c r="IJ619" s="57"/>
      <c r="IK619" s="57"/>
      <c r="IL619" s="57"/>
      <c r="IM619" s="57"/>
      <c r="IN619" s="57"/>
      <c r="IO619" s="57"/>
      <c r="IP619" s="57"/>
      <c r="IQ619" s="57"/>
      <c r="IR619" s="57"/>
      <c r="IS619" s="57"/>
      <c r="IT619" s="57"/>
      <c r="IU619" s="57"/>
      <c r="IV619" s="57"/>
      <c r="IW619" s="57"/>
      <c r="IX619" s="57"/>
      <c r="IY619" s="57"/>
      <c r="IZ619" s="57"/>
      <c r="JA619" s="57"/>
      <c r="JB619" s="57"/>
      <c r="JC619" s="57"/>
      <c r="JD619" s="57"/>
      <c r="JE619" s="57"/>
      <c r="JF619" s="57"/>
      <c r="JG619" s="57"/>
      <c r="JH619" s="57"/>
      <c r="JI619" s="57"/>
      <c r="JJ619" s="57"/>
      <c r="JK619" s="57"/>
      <c r="JL619" s="57"/>
      <c r="JM619" s="57"/>
      <c r="JN619" s="57"/>
      <c r="JO619" s="57"/>
      <c r="JP619" s="57"/>
      <c r="JQ619" s="57"/>
      <c r="JR619" s="57"/>
      <c r="JS619" s="57"/>
      <c r="JT619" s="57"/>
      <c r="JU619" s="57"/>
      <c r="JV619" s="57"/>
      <c r="JW619" s="57"/>
      <c r="JX619" s="57"/>
      <c r="JY619" s="57"/>
      <c r="JZ619" s="57"/>
      <c r="KA619" s="57"/>
      <c r="KB619" s="57"/>
      <c r="KC619" s="57"/>
      <c r="KD619" s="57"/>
      <c r="KE619" s="57"/>
      <c r="KF619" s="57"/>
      <c r="KG619" s="57"/>
      <c r="KH619" s="57"/>
      <c r="KI619" s="57"/>
      <c r="KJ619" s="57"/>
      <c r="KK619" s="57"/>
      <c r="KL619" s="57"/>
      <c r="KM619" s="57"/>
      <c r="KN619" s="57"/>
      <c r="KO619" s="57"/>
      <c r="KP619" s="57"/>
      <c r="KQ619" s="57"/>
      <c r="KR619" s="57"/>
      <c r="KS619" s="57"/>
      <c r="KT619" s="57"/>
      <c r="KU619" s="57"/>
      <c r="KV619" s="57"/>
      <c r="KW619" s="57"/>
      <c r="KX619" s="57"/>
      <c r="KY619" s="57"/>
      <c r="KZ619" s="57"/>
      <c r="LA619" s="57"/>
      <c r="LB619" s="57"/>
      <c r="LC619" s="57"/>
      <c r="LD619" s="57"/>
      <c r="LE619" s="57"/>
      <c r="LF619" s="57"/>
      <c r="LG619" s="57"/>
      <c r="LH619" s="57"/>
      <c r="LI619" s="57"/>
      <c r="LJ619" s="57"/>
      <c r="LK619" s="57"/>
      <c r="LL619" s="57"/>
      <c r="LM619" s="57"/>
      <c r="LN619" s="57"/>
      <c r="LO619" s="57"/>
      <c r="LP619" s="57"/>
      <c r="LQ619" s="57"/>
      <c r="LR619" s="57"/>
      <c r="LS619" s="57"/>
      <c r="LT619" s="57"/>
      <c r="LU619" s="57"/>
      <c r="LV619" s="57"/>
      <c r="LW619" s="57"/>
      <c r="LX619" s="57"/>
      <c r="LY619" s="57"/>
      <c r="LZ619" s="57"/>
      <c r="MA619" s="57"/>
      <c r="MB619" s="57"/>
      <c r="MC619" s="57"/>
      <c r="MD619" s="57"/>
      <c r="ME619" s="57"/>
      <c r="MF619" s="57"/>
      <c r="MG619" s="57"/>
      <c r="MH619" s="57"/>
      <c r="MI619" s="57"/>
      <c r="MJ619" s="57"/>
      <c r="MK619" s="57"/>
      <c r="ML619" s="57"/>
      <c r="MM619" s="57"/>
      <c r="MN619" s="57"/>
      <c r="MO619" s="57"/>
      <c r="MP619" s="57"/>
      <c r="MQ619" s="57"/>
      <c r="MR619" s="57"/>
      <c r="MS619" s="57"/>
      <c r="MT619" s="57"/>
      <c r="MU619" s="57"/>
      <c r="MV619" s="57"/>
      <c r="MW619" s="57"/>
      <c r="MX619" s="57"/>
      <c r="MY619" s="57"/>
      <c r="MZ619" s="57"/>
      <c r="NA619" s="57"/>
      <c r="NB619" s="57"/>
      <c r="NC619" s="57"/>
      <c r="ND619" s="57"/>
      <c r="NE619" s="57"/>
      <c r="NF619" s="57"/>
      <c r="NG619" s="57"/>
      <c r="NH619" s="57"/>
      <c r="NI619" s="57"/>
      <c r="NJ619" s="57"/>
      <c r="NK619" s="57"/>
      <c r="NL619" s="57"/>
      <c r="NM619" s="57"/>
      <c r="NN619" s="57"/>
      <c r="NO619" s="57"/>
      <c r="NP619" s="57"/>
      <c r="NQ619" s="57"/>
      <c r="NR619" s="57"/>
      <c r="NS619" s="57"/>
      <c r="NT619" s="57"/>
      <c r="NU619" s="57"/>
      <c r="NV619" s="57"/>
      <c r="NW619" s="57"/>
      <c r="NX619" s="57"/>
      <c r="NY619" s="57"/>
      <c r="NZ619" s="57"/>
      <c r="OA619" s="57"/>
      <c r="OB619" s="57"/>
      <c r="OC619" s="57"/>
      <c r="OD619" s="57"/>
      <c r="OE619" s="57"/>
      <c r="OF619" s="57"/>
      <c r="OG619" s="57"/>
      <c r="OH619" s="57"/>
      <c r="OI619" s="57"/>
      <c r="OJ619" s="57"/>
      <c r="OK619" s="57"/>
      <c r="OL619" s="57"/>
      <c r="OM619" s="57"/>
      <c r="ON619" s="57"/>
      <c r="OO619" s="57"/>
      <c r="OP619" s="57"/>
      <c r="OQ619" s="57"/>
      <c r="OR619" s="57"/>
      <c r="OS619" s="57"/>
      <c r="OT619" s="57"/>
      <c r="OU619" s="57"/>
      <c r="OV619" s="57"/>
      <c r="OW619" s="57"/>
      <c r="OX619" s="57"/>
      <c r="OY619" s="57"/>
      <c r="OZ619" s="57"/>
      <c r="PA619" s="57"/>
      <c r="PB619" s="57"/>
      <c r="PC619" s="57"/>
      <c r="PD619" s="57"/>
      <c r="PE619" s="57"/>
      <c r="PF619" s="57"/>
      <c r="PG619" s="57"/>
      <c r="PH619" s="57"/>
      <c r="PI619" s="57"/>
      <c r="PJ619" s="57"/>
      <c r="PK619" s="57"/>
      <c r="PL619" s="57"/>
      <c r="PM619" s="57"/>
      <c r="PN619" s="57"/>
      <c r="PO619" s="57"/>
      <c r="PP619" s="57"/>
      <c r="PQ619" s="57"/>
      <c r="PR619" s="57"/>
      <c r="PS619" s="57"/>
      <c r="PT619" s="57"/>
      <c r="PU619" s="57"/>
      <c r="PV619" s="57"/>
      <c r="PW619" s="57"/>
      <c r="PX619" s="57"/>
      <c r="PY619" s="57"/>
      <c r="PZ619" s="57"/>
      <c r="QA619" s="57"/>
      <c r="QB619" s="57"/>
      <c r="QC619" s="57"/>
      <c r="QD619" s="57"/>
      <c r="QE619" s="57"/>
      <c r="QF619" s="57"/>
      <c r="QG619" s="57"/>
      <c r="QH619" s="57"/>
      <c r="QI619" s="57"/>
      <c r="QJ619" s="57"/>
      <c r="QK619" s="57"/>
      <c r="QL619" s="57"/>
      <c r="QM619" s="57"/>
      <c r="QN619" s="57"/>
      <c r="QO619" s="57"/>
      <c r="QP619" s="57"/>
      <c r="QQ619" s="57"/>
      <c r="QR619" s="57"/>
      <c r="QS619" s="57"/>
      <c r="QT619" s="57"/>
      <c r="QU619" s="57"/>
      <c r="QV619" s="57"/>
      <c r="QW619" s="57"/>
      <c r="QX619" s="57"/>
      <c r="QY619" s="57"/>
      <c r="QZ619" s="57"/>
      <c r="RA619" s="57"/>
      <c r="RB619" s="57"/>
      <c r="RC619" s="57"/>
      <c r="RD619" s="57"/>
      <c r="RE619" s="57"/>
      <c r="RF619" s="57"/>
      <c r="RG619" s="57"/>
      <c r="RH619" s="57"/>
      <c r="RI619" s="57"/>
      <c r="RJ619" s="57"/>
      <c r="RK619" s="57"/>
      <c r="RL619" s="57"/>
      <c r="RM619" s="57"/>
      <c r="RN619" s="57"/>
      <c r="RO619" s="57"/>
      <c r="RP619" s="57"/>
      <c r="RQ619" s="57"/>
      <c r="RR619" s="57"/>
      <c r="RS619" s="57"/>
      <c r="RT619" s="57"/>
      <c r="RU619" s="57"/>
      <c r="RV619" s="57"/>
      <c r="RW619" s="57"/>
      <c r="RX619" s="57"/>
      <c r="RY619" s="57"/>
      <c r="RZ619" s="57"/>
      <c r="SA619" s="57"/>
      <c r="SB619" s="57"/>
      <c r="SC619" s="57"/>
      <c r="SD619" s="57"/>
      <c r="SE619" s="57"/>
      <c r="SF619" s="57"/>
      <c r="SG619" s="57"/>
      <c r="SH619" s="57"/>
      <c r="SI619" s="57"/>
      <c r="SJ619" s="57"/>
      <c r="SK619" s="57"/>
      <c r="SL619" s="57"/>
      <c r="SM619" s="57"/>
      <c r="SN619" s="57"/>
      <c r="SO619" s="57"/>
      <c r="SP619" s="57"/>
      <c r="SQ619" s="57"/>
      <c r="SR619" s="57"/>
      <c r="SS619" s="57"/>
      <c r="ST619" s="57"/>
      <c r="SU619" s="57"/>
      <c r="SV619" s="57"/>
      <c r="SW619" s="57"/>
      <c r="SX619" s="57"/>
      <c r="SY619" s="57"/>
      <c r="SZ619" s="57"/>
      <c r="TA619" s="57"/>
      <c r="TB619" s="57"/>
      <c r="TC619" s="57"/>
      <c r="TD619" s="57"/>
      <c r="TE619" s="57"/>
      <c r="TF619" s="57"/>
      <c r="TG619" s="57"/>
      <c r="TH619" s="57"/>
      <c r="TI619" s="57"/>
      <c r="TJ619" s="57"/>
      <c r="TK619" s="57"/>
      <c r="TL619" s="57"/>
      <c r="TM619" s="57"/>
      <c r="TN619" s="57"/>
      <c r="TO619" s="57"/>
      <c r="TP619" s="57"/>
      <c r="TQ619" s="57"/>
      <c r="TR619" s="57"/>
      <c r="TS619" s="57"/>
      <c r="TT619" s="57"/>
      <c r="TU619" s="57"/>
      <c r="TV619" s="57"/>
      <c r="TW619" s="57"/>
      <c r="TX619" s="57"/>
      <c r="TY619" s="57"/>
      <c r="TZ619" s="57"/>
      <c r="UA619" s="57"/>
      <c r="UB619" s="57"/>
      <c r="UC619" s="57"/>
      <c r="UD619" s="57"/>
      <c r="UE619" s="57"/>
      <c r="UF619" s="57"/>
      <c r="UG619" s="57"/>
      <c r="UH619" s="57"/>
      <c r="UI619" s="57"/>
      <c r="UJ619" s="57"/>
      <c r="UK619" s="57"/>
      <c r="UL619" s="57"/>
      <c r="UM619" s="57"/>
      <c r="UN619" s="57"/>
      <c r="UO619" s="57"/>
      <c r="UP619" s="57"/>
      <c r="UQ619" s="57"/>
      <c r="UR619" s="57"/>
      <c r="US619" s="57"/>
      <c r="UT619" s="57"/>
      <c r="UU619" s="57"/>
      <c r="UV619" s="57"/>
      <c r="UW619" s="57"/>
      <c r="UX619" s="57"/>
      <c r="UY619" s="57"/>
      <c r="UZ619" s="57"/>
      <c r="VA619" s="57"/>
      <c r="VB619" s="57"/>
      <c r="VC619" s="57"/>
      <c r="VD619" s="57"/>
      <c r="VE619" s="57"/>
      <c r="VF619" s="57"/>
      <c r="VG619" s="57"/>
      <c r="VH619" s="57"/>
      <c r="VI619" s="57"/>
      <c r="VJ619" s="57"/>
      <c r="VK619" s="57"/>
      <c r="VL619" s="57"/>
      <c r="VM619" s="57"/>
      <c r="VN619" s="57"/>
      <c r="VO619" s="57"/>
      <c r="VP619" s="57"/>
      <c r="VQ619" s="57"/>
      <c r="VR619" s="57"/>
      <c r="VS619" s="57"/>
      <c r="VT619" s="57"/>
      <c r="VU619" s="57"/>
      <c r="VV619" s="57"/>
      <c r="VW619" s="57"/>
      <c r="VX619" s="57"/>
      <c r="VY619" s="57"/>
      <c r="VZ619" s="57"/>
      <c r="WA619" s="57"/>
      <c r="WB619" s="57"/>
      <c r="WC619" s="57"/>
      <c r="WD619" s="57"/>
      <c r="WE619" s="57"/>
      <c r="WF619" s="57"/>
      <c r="WG619" s="57"/>
      <c r="WH619" s="57"/>
      <c r="WI619" s="57"/>
      <c r="WJ619" s="57"/>
      <c r="WK619" s="57"/>
      <c r="WL619" s="57"/>
      <c r="WM619" s="57"/>
      <c r="WN619" s="57"/>
      <c r="WO619" s="57"/>
      <c r="WP619" s="57"/>
      <c r="WQ619" s="57"/>
      <c r="WR619" s="57"/>
      <c r="WS619" s="57"/>
      <c r="WT619" s="57"/>
      <c r="WU619" s="57"/>
      <c r="WV619" s="57"/>
      <c r="WW619" s="57"/>
      <c r="WX619" s="57"/>
      <c r="WY619" s="57"/>
      <c r="WZ619" s="57"/>
      <c r="XA619" s="57"/>
      <c r="XB619" s="57"/>
      <c r="XC619" s="57"/>
      <c r="XD619" s="57"/>
      <c r="XE619" s="57"/>
      <c r="XF619" s="57"/>
      <c r="XG619" s="57"/>
      <c r="XH619" s="57"/>
      <c r="XI619" s="57"/>
      <c r="XJ619" s="57"/>
      <c r="XK619" s="57"/>
      <c r="XL619" s="57"/>
      <c r="XM619" s="57"/>
      <c r="XN619" s="57"/>
      <c r="XO619" s="57"/>
      <c r="XP619" s="57"/>
      <c r="XQ619" s="57"/>
      <c r="XR619" s="57"/>
      <c r="XS619" s="57"/>
      <c r="XT619" s="57"/>
      <c r="XU619" s="57"/>
      <c r="XV619" s="57"/>
      <c r="XW619" s="57"/>
    </row>
    <row r="620">
      <c r="AI620" s="57"/>
      <c r="BR620" s="57"/>
      <c r="DA620" s="57"/>
      <c r="EJ620" s="57"/>
      <c r="EK620" s="57"/>
      <c r="EL620" s="57"/>
      <c r="EM620" s="57"/>
      <c r="EN620" s="57"/>
      <c r="EO620" s="57"/>
      <c r="EP620" s="57"/>
      <c r="EQ620" s="57"/>
      <c r="ER620" s="57"/>
      <c r="ES620" s="57"/>
      <c r="ET620" s="57"/>
      <c r="EU620" s="57"/>
      <c r="EV620" s="57"/>
      <c r="EW620" s="57"/>
      <c r="EX620" s="57"/>
      <c r="EY620" s="57"/>
      <c r="EZ620" s="57"/>
      <c r="FA620" s="57"/>
      <c r="FB620" s="57"/>
      <c r="FC620" s="57"/>
      <c r="FD620" s="57"/>
      <c r="FE620" s="57"/>
      <c r="FF620" s="57"/>
      <c r="FG620" s="57"/>
      <c r="FH620" s="57"/>
      <c r="FI620" s="57"/>
      <c r="FJ620" s="57"/>
      <c r="FK620" s="57"/>
      <c r="FL620" s="57"/>
      <c r="FM620" s="57"/>
      <c r="FN620" s="57"/>
      <c r="FO620" s="57"/>
      <c r="FP620" s="57"/>
      <c r="FQ620" s="57"/>
      <c r="FR620" s="57"/>
      <c r="FS620" s="57"/>
      <c r="FT620" s="57"/>
      <c r="FU620" s="57"/>
      <c r="FV620" s="57"/>
      <c r="FW620" s="57"/>
      <c r="FX620" s="57"/>
      <c r="FY620" s="57"/>
      <c r="FZ620" s="57"/>
      <c r="GA620" s="57"/>
      <c r="GB620" s="57"/>
      <c r="GC620" s="57"/>
      <c r="GD620" s="57"/>
      <c r="GE620" s="57"/>
      <c r="GF620" s="57"/>
      <c r="GG620" s="57"/>
      <c r="GH620" s="57"/>
      <c r="GI620" s="57"/>
      <c r="GJ620" s="57"/>
      <c r="GK620" s="57"/>
      <c r="GL620" s="57"/>
      <c r="GM620" s="57"/>
      <c r="GN620" s="57"/>
      <c r="GO620" s="57"/>
      <c r="GP620" s="57"/>
      <c r="GQ620" s="57"/>
      <c r="GR620" s="57"/>
      <c r="GS620" s="57"/>
      <c r="GT620" s="57"/>
      <c r="GU620" s="57"/>
      <c r="GV620" s="57"/>
      <c r="GW620" s="57"/>
      <c r="GX620" s="57"/>
      <c r="GY620" s="57"/>
      <c r="GZ620" s="57"/>
      <c r="HA620" s="57"/>
      <c r="HB620" s="57"/>
      <c r="HC620" s="57"/>
      <c r="HD620" s="57"/>
      <c r="HE620" s="57"/>
      <c r="HF620" s="57"/>
      <c r="HG620" s="57"/>
      <c r="HH620" s="57"/>
      <c r="HI620" s="57"/>
      <c r="HJ620" s="57"/>
      <c r="HK620" s="57"/>
      <c r="HL620" s="57"/>
      <c r="HM620" s="57"/>
      <c r="HN620" s="57"/>
      <c r="HO620" s="57"/>
      <c r="HP620" s="57"/>
      <c r="HQ620" s="57"/>
      <c r="HR620" s="57"/>
      <c r="HS620" s="57"/>
      <c r="HT620" s="57"/>
      <c r="HU620" s="57"/>
      <c r="HV620" s="57"/>
      <c r="HW620" s="57"/>
      <c r="HX620" s="57"/>
      <c r="HY620" s="57"/>
      <c r="HZ620" s="57"/>
      <c r="IA620" s="57"/>
      <c r="IB620" s="57"/>
      <c r="IC620" s="57"/>
      <c r="ID620" s="57"/>
      <c r="IE620" s="57"/>
      <c r="IF620" s="57"/>
      <c r="IG620" s="57"/>
      <c r="IH620" s="57"/>
      <c r="II620" s="57"/>
      <c r="IJ620" s="57"/>
      <c r="IK620" s="57"/>
      <c r="IL620" s="57"/>
      <c r="IM620" s="57"/>
      <c r="IN620" s="57"/>
      <c r="IO620" s="57"/>
      <c r="IP620" s="57"/>
      <c r="IQ620" s="57"/>
      <c r="IR620" s="57"/>
      <c r="IS620" s="57"/>
      <c r="IT620" s="57"/>
      <c r="IU620" s="57"/>
      <c r="IV620" s="57"/>
      <c r="IW620" s="57"/>
      <c r="IX620" s="57"/>
      <c r="IY620" s="57"/>
      <c r="IZ620" s="57"/>
      <c r="JA620" s="57"/>
      <c r="JB620" s="57"/>
      <c r="JC620" s="57"/>
      <c r="JD620" s="57"/>
      <c r="JE620" s="57"/>
      <c r="JF620" s="57"/>
      <c r="JG620" s="57"/>
      <c r="JH620" s="57"/>
      <c r="JI620" s="57"/>
      <c r="JJ620" s="57"/>
      <c r="JK620" s="57"/>
      <c r="JL620" s="57"/>
      <c r="JM620" s="57"/>
      <c r="JN620" s="57"/>
      <c r="JO620" s="57"/>
      <c r="JP620" s="57"/>
      <c r="JQ620" s="57"/>
      <c r="JR620" s="57"/>
      <c r="JS620" s="57"/>
      <c r="JT620" s="57"/>
      <c r="JU620" s="57"/>
      <c r="JV620" s="57"/>
      <c r="JW620" s="57"/>
      <c r="JX620" s="57"/>
      <c r="JY620" s="57"/>
      <c r="JZ620" s="57"/>
      <c r="KA620" s="57"/>
      <c r="KB620" s="57"/>
      <c r="KC620" s="57"/>
      <c r="KD620" s="57"/>
      <c r="KE620" s="57"/>
      <c r="KF620" s="57"/>
      <c r="KG620" s="57"/>
      <c r="KH620" s="57"/>
      <c r="KI620" s="57"/>
      <c r="KJ620" s="57"/>
      <c r="KK620" s="57"/>
      <c r="KL620" s="57"/>
      <c r="KM620" s="57"/>
      <c r="KN620" s="57"/>
      <c r="KO620" s="57"/>
      <c r="KP620" s="57"/>
      <c r="KQ620" s="57"/>
      <c r="KR620" s="57"/>
      <c r="KS620" s="57"/>
      <c r="KT620" s="57"/>
      <c r="KU620" s="57"/>
      <c r="KV620" s="57"/>
      <c r="KW620" s="57"/>
      <c r="KX620" s="57"/>
      <c r="KY620" s="57"/>
      <c r="KZ620" s="57"/>
      <c r="LA620" s="57"/>
      <c r="LB620" s="57"/>
      <c r="LC620" s="57"/>
      <c r="LD620" s="57"/>
      <c r="LE620" s="57"/>
      <c r="LF620" s="57"/>
      <c r="LG620" s="57"/>
      <c r="LH620" s="57"/>
      <c r="LI620" s="57"/>
      <c r="LJ620" s="57"/>
      <c r="LK620" s="57"/>
      <c r="LL620" s="57"/>
      <c r="LM620" s="57"/>
      <c r="LN620" s="57"/>
      <c r="LO620" s="57"/>
      <c r="LP620" s="57"/>
      <c r="LQ620" s="57"/>
      <c r="LR620" s="57"/>
      <c r="LS620" s="57"/>
      <c r="LT620" s="57"/>
      <c r="LU620" s="57"/>
      <c r="LV620" s="57"/>
      <c r="LW620" s="57"/>
      <c r="LX620" s="57"/>
      <c r="LY620" s="57"/>
      <c r="LZ620" s="57"/>
      <c r="MA620" s="57"/>
      <c r="MB620" s="57"/>
      <c r="MC620" s="57"/>
      <c r="MD620" s="57"/>
      <c r="ME620" s="57"/>
      <c r="MF620" s="57"/>
      <c r="MG620" s="57"/>
      <c r="MH620" s="57"/>
      <c r="MI620" s="57"/>
      <c r="MJ620" s="57"/>
      <c r="MK620" s="57"/>
      <c r="ML620" s="57"/>
      <c r="MM620" s="57"/>
      <c r="MN620" s="57"/>
      <c r="MO620" s="57"/>
      <c r="MP620" s="57"/>
      <c r="MQ620" s="57"/>
      <c r="MR620" s="57"/>
      <c r="MS620" s="57"/>
      <c r="MT620" s="57"/>
      <c r="MU620" s="57"/>
      <c r="MV620" s="57"/>
      <c r="MW620" s="57"/>
      <c r="MX620" s="57"/>
      <c r="MY620" s="57"/>
      <c r="MZ620" s="57"/>
      <c r="NA620" s="57"/>
      <c r="NB620" s="57"/>
      <c r="NC620" s="57"/>
      <c r="ND620" s="57"/>
      <c r="NE620" s="57"/>
      <c r="NF620" s="57"/>
      <c r="NG620" s="57"/>
      <c r="NH620" s="57"/>
      <c r="NI620" s="57"/>
      <c r="NJ620" s="57"/>
      <c r="NK620" s="57"/>
      <c r="NL620" s="57"/>
      <c r="NM620" s="57"/>
      <c r="NN620" s="57"/>
      <c r="NO620" s="57"/>
      <c r="NP620" s="57"/>
      <c r="NQ620" s="57"/>
      <c r="NR620" s="57"/>
      <c r="NS620" s="57"/>
      <c r="NT620" s="57"/>
      <c r="NU620" s="57"/>
      <c r="NV620" s="57"/>
      <c r="NW620" s="57"/>
      <c r="NX620" s="57"/>
      <c r="NY620" s="57"/>
      <c r="NZ620" s="57"/>
      <c r="OA620" s="57"/>
      <c r="OB620" s="57"/>
      <c r="OC620" s="57"/>
      <c r="OD620" s="57"/>
      <c r="OE620" s="57"/>
      <c r="OF620" s="57"/>
      <c r="OG620" s="57"/>
      <c r="OH620" s="57"/>
      <c r="OI620" s="57"/>
      <c r="OJ620" s="57"/>
      <c r="OK620" s="57"/>
      <c r="OL620" s="57"/>
      <c r="OM620" s="57"/>
      <c r="ON620" s="57"/>
      <c r="OO620" s="57"/>
      <c r="OP620" s="57"/>
      <c r="OQ620" s="57"/>
      <c r="OR620" s="57"/>
      <c r="OS620" s="57"/>
      <c r="OT620" s="57"/>
      <c r="OU620" s="57"/>
      <c r="OV620" s="57"/>
      <c r="OW620" s="57"/>
      <c r="OX620" s="57"/>
      <c r="OY620" s="57"/>
      <c r="OZ620" s="57"/>
      <c r="PA620" s="57"/>
      <c r="PB620" s="57"/>
      <c r="PC620" s="57"/>
      <c r="PD620" s="57"/>
      <c r="PE620" s="57"/>
      <c r="PF620" s="57"/>
      <c r="PG620" s="57"/>
      <c r="PH620" s="57"/>
      <c r="PI620" s="57"/>
      <c r="PJ620" s="57"/>
      <c r="PK620" s="57"/>
      <c r="PL620" s="57"/>
      <c r="PM620" s="57"/>
      <c r="PN620" s="57"/>
      <c r="PO620" s="57"/>
      <c r="PP620" s="57"/>
      <c r="PQ620" s="57"/>
      <c r="PR620" s="57"/>
      <c r="PS620" s="57"/>
      <c r="PT620" s="57"/>
      <c r="PU620" s="57"/>
      <c r="PV620" s="57"/>
      <c r="PW620" s="57"/>
      <c r="PX620" s="57"/>
      <c r="PY620" s="57"/>
      <c r="PZ620" s="57"/>
      <c r="QA620" s="57"/>
      <c r="QB620" s="57"/>
      <c r="QC620" s="57"/>
      <c r="QD620" s="57"/>
      <c r="QE620" s="57"/>
      <c r="QF620" s="57"/>
      <c r="QG620" s="57"/>
      <c r="QH620" s="57"/>
      <c r="QI620" s="57"/>
      <c r="QJ620" s="57"/>
      <c r="QK620" s="57"/>
      <c r="QL620" s="57"/>
      <c r="QM620" s="57"/>
      <c r="QN620" s="57"/>
      <c r="QO620" s="57"/>
      <c r="QP620" s="57"/>
      <c r="QQ620" s="57"/>
      <c r="QR620" s="57"/>
      <c r="QS620" s="57"/>
      <c r="QT620" s="57"/>
      <c r="QU620" s="57"/>
      <c r="QV620" s="57"/>
      <c r="QW620" s="57"/>
      <c r="QX620" s="57"/>
      <c r="QY620" s="57"/>
      <c r="QZ620" s="57"/>
      <c r="RA620" s="57"/>
      <c r="RB620" s="57"/>
      <c r="RC620" s="57"/>
      <c r="RD620" s="57"/>
      <c r="RE620" s="57"/>
      <c r="RF620" s="57"/>
      <c r="RG620" s="57"/>
      <c r="RH620" s="57"/>
      <c r="RI620" s="57"/>
      <c r="RJ620" s="57"/>
      <c r="RK620" s="57"/>
      <c r="RL620" s="57"/>
      <c r="RM620" s="57"/>
      <c r="RN620" s="57"/>
      <c r="RO620" s="57"/>
      <c r="RP620" s="57"/>
      <c r="RQ620" s="57"/>
      <c r="RR620" s="57"/>
      <c r="RS620" s="57"/>
      <c r="RT620" s="57"/>
      <c r="RU620" s="57"/>
      <c r="RV620" s="57"/>
      <c r="RW620" s="57"/>
      <c r="RX620" s="57"/>
      <c r="RY620" s="57"/>
      <c r="RZ620" s="57"/>
      <c r="SA620" s="57"/>
      <c r="SB620" s="57"/>
      <c r="SC620" s="57"/>
      <c r="SD620" s="57"/>
      <c r="SE620" s="57"/>
      <c r="SF620" s="57"/>
      <c r="SG620" s="57"/>
      <c r="SH620" s="57"/>
      <c r="SI620" s="57"/>
      <c r="SJ620" s="57"/>
      <c r="SK620" s="57"/>
      <c r="SL620" s="57"/>
      <c r="SM620" s="57"/>
      <c r="SN620" s="57"/>
      <c r="SO620" s="57"/>
      <c r="SP620" s="57"/>
      <c r="SQ620" s="57"/>
      <c r="SR620" s="57"/>
      <c r="SS620" s="57"/>
      <c r="ST620" s="57"/>
      <c r="SU620" s="57"/>
      <c r="SV620" s="57"/>
      <c r="SW620" s="57"/>
      <c r="SX620" s="57"/>
      <c r="SY620" s="57"/>
      <c r="SZ620" s="57"/>
      <c r="TA620" s="57"/>
      <c r="TB620" s="57"/>
      <c r="TC620" s="57"/>
      <c r="TD620" s="57"/>
      <c r="TE620" s="57"/>
      <c r="TF620" s="57"/>
      <c r="TG620" s="57"/>
      <c r="TH620" s="57"/>
      <c r="TI620" s="57"/>
      <c r="TJ620" s="57"/>
      <c r="TK620" s="57"/>
      <c r="TL620" s="57"/>
      <c r="TM620" s="57"/>
      <c r="TN620" s="57"/>
      <c r="TO620" s="57"/>
      <c r="TP620" s="57"/>
      <c r="TQ620" s="57"/>
      <c r="TR620" s="57"/>
      <c r="TS620" s="57"/>
      <c r="TT620" s="57"/>
      <c r="TU620" s="57"/>
      <c r="TV620" s="57"/>
      <c r="TW620" s="57"/>
      <c r="TX620" s="57"/>
      <c r="TY620" s="57"/>
      <c r="TZ620" s="57"/>
      <c r="UA620" s="57"/>
      <c r="UB620" s="57"/>
      <c r="UC620" s="57"/>
      <c r="UD620" s="57"/>
      <c r="UE620" s="57"/>
      <c r="UF620" s="57"/>
      <c r="UG620" s="57"/>
      <c r="UH620" s="57"/>
      <c r="UI620" s="57"/>
      <c r="UJ620" s="57"/>
      <c r="UK620" s="57"/>
      <c r="UL620" s="57"/>
      <c r="UM620" s="57"/>
      <c r="UN620" s="57"/>
      <c r="UO620" s="57"/>
      <c r="UP620" s="57"/>
      <c r="UQ620" s="57"/>
      <c r="UR620" s="57"/>
      <c r="US620" s="57"/>
      <c r="UT620" s="57"/>
      <c r="UU620" s="57"/>
      <c r="UV620" s="57"/>
      <c r="UW620" s="57"/>
      <c r="UX620" s="57"/>
      <c r="UY620" s="57"/>
      <c r="UZ620" s="57"/>
      <c r="VA620" s="57"/>
      <c r="VB620" s="57"/>
      <c r="VC620" s="57"/>
      <c r="VD620" s="57"/>
      <c r="VE620" s="57"/>
      <c r="VF620" s="57"/>
      <c r="VG620" s="57"/>
      <c r="VH620" s="57"/>
      <c r="VI620" s="57"/>
      <c r="VJ620" s="57"/>
      <c r="VK620" s="57"/>
      <c r="VL620" s="57"/>
      <c r="VM620" s="57"/>
      <c r="VN620" s="57"/>
      <c r="VO620" s="57"/>
      <c r="VP620" s="57"/>
      <c r="VQ620" s="57"/>
      <c r="VR620" s="57"/>
      <c r="VS620" s="57"/>
      <c r="VT620" s="57"/>
      <c r="VU620" s="57"/>
      <c r="VV620" s="57"/>
      <c r="VW620" s="57"/>
      <c r="VX620" s="57"/>
      <c r="VY620" s="57"/>
      <c r="VZ620" s="57"/>
      <c r="WA620" s="57"/>
      <c r="WB620" s="57"/>
      <c r="WC620" s="57"/>
      <c r="WD620" s="57"/>
      <c r="WE620" s="57"/>
      <c r="WF620" s="57"/>
      <c r="WG620" s="57"/>
      <c r="WH620" s="57"/>
      <c r="WI620" s="57"/>
      <c r="WJ620" s="57"/>
      <c r="WK620" s="57"/>
      <c r="WL620" s="57"/>
      <c r="WM620" s="57"/>
      <c r="WN620" s="57"/>
      <c r="WO620" s="57"/>
      <c r="WP620" s="57"/>
      <c r="WQ620" s="57"/>
      <c r="WR620" s="57"/>
      <c r="WS620" s="57"/>
      <c r="WT620" s="57"/>
      <c r="WU620" s="57"/>
      <c r="WV620" s="57"/>
      <c r="WW620" s="57"/>
      <c r="WX620" s="57"/>
      <c r="WY620" s="57"/>
      <c r="WZ620" s="57"/>
      <c r="XA620" s="57"/>
      <c r="XB620" s="57"/>
      <c r="XC620" s="57"/>
      <c r="XD620" s="57"/>
      <c r="XE620" s="57"/>
      <c r="XF620" s="57"/>
      <c r="XG620" s="57"/>
      <c r="XH620" s="57"/>
      <c r="XI620" s="57"/>
      <c r="XJ620" s="57"/>
      <c r="XK620" s="57"/>
      <c r="XL620" s="57"/>
      <c r="XM620" s="57"/>
      <c r="XN620" s="57"/>
      <c r="XO620" s="57"/>
      <c r="XP620" s="57"/>
      <c r="XQ620" s="57"/>
      <c r="XR620" s="57"/>
      <c r="XS620" s="57"/>
      <c r="XT620" s="57"/>
      <c r="XU620" s="57"/>
      <c r="XV620" s="57"/>
      <c r="XW620" s="57"/>
    </row>
    <row r="621">
      <c r="AI621" s="57"/>
      <c r="BR621" s="57"/>
      <c r="DA621" s="57"/>
      <c r="EJ621" s="57"/>
      <c r="EK621" s="57"/>
      <c r="EL621" s="57"/>
      <c r="EM621" s="57"/>
      <c r="EN621" s="57"/>
      <c r="EO621" s="57"/>
      <c r="EP621" s="57"/>
      <c r="EQ621" s="57"/>
      <c r="ER621" s="57"/>
      <c r="ES621" s="57"/>
      <c r="ET621" s="57"/>
      <c r="EU621" s="57"/>
      <c r="EV621" s="57"/>
      <c r="EW621" s="57"/>
      <c r="EX621" s="57"/>
      <c r="EY621" s="57"/>
      <c r="EZ621" s="57"/>
      <c r="FA621" s="57"/>
      <c r="FB621" s="57"/>
      <c r="FC621" s="57"/>
      <c r="FD621" s="57"/>
      <c r="FE621" s="57"/>
      <c r="FF621" s="57"/>
      <c r="FG621" s="57"/>
      <c r="FH621" s="57"/>
      <c r="FI621" s="57"/>
      <c r="FJ621" s="57"/>
      <c r="FK621" s="57"/>
      <c r="FL621" s="57"/>
      <c r="FM621" s="57"/>
      <c r="FN621" s="57"/>
      <c r="FO621" s="57"/>
      <c r="FP621" s="57"/>
      <c r="FQ621" s="57"/>
      <c r="FR621" s="57"/>
      <c r="FS621" s="57"/>
      <c r="FT621" s="57"/>
      <c r="FU621" s="57"/>
      <c r="FV621" s="57"/>
      <c r="FW621" s="57"/>
      <c r="FX621" s="57"/>
      <c r="FY621" s="57"/>
      <c r="FZ621" s="57"/>
      <c r="GA621" s="57"/>
      <c r="GB621" s="57"/>
      <c r="GC621" s="57"/>
      <c r="GD621" s="57"/>
      <c r="GE621" s="57"/>
      <c r="GF621" s="57"/>
      <c r="GG621" s="57"/>
      <c r="GH621" s="57"/>
      <c r="GI621" s="57"/>
      <c r="GJ621" s="57"/>
      <c r="GK621" s="57"/>
      <c r="GL621" s="57"/>
      <c r="GM621" s="57"/>
      <c r="GN621" s="57"/>
      <c r="GO621" s="57"/>
      <c r="GP621" s="57"/>
      <c r="GQ621" s="57"/>
      <c r="GR621" s="57"/>
      <c r="GS621" s="57"/>
      <c r="GT621" s="57"/>
      <c r="GU621" s="57"/>
      <c r="GV621" s="57"/>
      <c r="GW621" s="57"/>
      <c r="GX621" s="57"/>
      <c r="GY621" s="57"/>
      <c r="GZ621" s="57"/>
      <c r="HA621" s="57"/>
      <c r="HB621" s="57"/>
      <c r="HC621" s="57"/>
      <c r="HD621" s="57"/>
      <c r="HE621" s="57"/>
      <c r="HF621" s="57"/>
      <c r="HG621" s="57"/>
      <c r="HH621" s="57"/>
      <c r="HI621" s="57"/>
      <c r="HJ621" s="57"/>
      <c r="HK621" s="57"/>
      <c r="HL621" s="57"/>
      <c r="HM621" s="57"/>
      <c r="HN621" s="57"/>
      <c r="HO621" s="57"/>
      <c r="HP621" s="57"/>
      <c r="HQ621" s="57"/>
      <c r="HR621" s="57"/>
      <c r="HS621" s="57"/>
      <c r="HT621" s="57"/>
      <c r="HU621" s="57"/>
      <c r="HV621" s="57"/>
      <c r="HW621" s="57"/>
      <c r="HX621" s="57"/>
      <c r="HY621" s="57"/>
      <c r="HZ621" s="57"/>
      <c r="IA621" s="57"/>
      <c r="IB621" s="57"/>
      <c r="IC621" s="57"/>
      <c r="ID621" s="57"/>
      <c r="IE621" s="57"/>
      <c r="IF621" s="57"/>
      <c r="IG621" s="57"/>
      <c r="IH621" s="57"/>
      <c r="II621" s="57"/>
      <c r="IJ621" s="57"/>
      <c r="IK621" s="57"/>
      <c r="IL621" s="57"/>
      <c r="IM621" s="57"/>
      <c r="IN621" s="57"/>
      <c r="IO621" s="57"/>
      <c r="IP621" s="57"/>
      <c r="IQ621" s="57"/>
      <c r="IR621" s="57"/>
      <c r="IS621" s="57"/>
      <c r="IT621" s="57"/>
      <c r="IU621" s="57"/>
      <c r="IV621" s="57"/>
      <c r="IW621" s="57"/>
      <c r="IX621" s="57"/>
      <c r="IY621" s="57"/>
      <c r="IZ621" s="57"/>
      <c r="JA621" s="57"/>
      <c r="JB621" s="57"/>
      <c r="JC621" s="57"/>
      <c r="JD621" s="57"/>
      <c r="JE621" s="57"/>
      <c r="JF621" s="57"/>
      <c r="JG621" s="57"/>
      <c r="JH621" s="57"/>
      <c r="JI621" s="57"/>
      <c r="JJ621" s="57"/>
      <c r="JK621" s="57"/>
      <c r="JL621" s="57"/>
      <c r="JM621" s="57"/>
      <c r="JN621" s="57"/>
      <c r="JO621" s="57"/>
      <c r="JP621" s="57"/>
      <c r="JQ621" s="57"/>
      <c r="JR621" s="57"/>
      <c r="JS621" s="57"/>
      <c r="JT621" s="57"/>
      <c r="JU621" s="57"/>
      <c r="JV621" s="57"/>
      <c r="JW621" s="57"/>
      <c r="JX621" s="57"/>
      <c r="JY621" s="57"/>
      <c r="JZ621" s="57"/>
      <c r="KA621" s="57"/>
      <c r="KB621" s="57"/>
      <c r="KC621" s="57"/>
      <c r="KD621" s="57"/>
      <c r="KE621" s="57"/>
      <c r="KF621" s="57"/>
      <c r="KG621" s="57"/>
      <c r="KH621" s="57"/>
      <c r="KI621" s="57"/>
      <c r="KJ621" s="57"/>
      <c r="KK621" s="57"/>
      <c r="KL621" s="57"/>
      <c r="KM621" s="57"/>
      <c r="KN621" s="57"/>
      <c r="KO621" s="57"/>
      <c r="KP621" s="57"/>
      <c r="KQ621" s="57"/>
      <c r="KR621" s="57"/>
      <c r="KS621" s="57"/>
      <c r="KT621" s="57"/>
      <c r="KU621" s="57"/>
      <c r="KV621" s="57"/>
      <c r="KW621" s="57"/>
      <c r="KX621" s="57"/>
      <c r="KY621" s="57"/>
      <c r="KZ621" s="57"/>
      <c r="LA621" s="57"/>
      <c r="LB621" s="57"/>
      <c r="LC621" s="57"/>
      <c r="LD621" s="57"/>
      <c r="LE621" s="57"/>
      <c r="LF621" s="57"/>
      <c r="LG621" s="57"/>
      <c r="LH621" s="57"/>
      <c r="LI621" s="57"/>
      <c r="LJ621" s="57"/>
      <c r="LK621" s="57"/>
      <c r="LL621" s="57"/>
      <c r="LM621" s="57"/>
      <c r="LN621" s="57"/>
      <c r="LO621" s="57"/>
      <c r="LP621" s="57"/>
      <c r="LQ621" s="57"/>
      <c r="LR621" s="57"/>
      <c r="LS621" s="57"/>
      <c r="LT621" s="57"/>
      <c r="LU621" s="57"/>
      <c r="LV621" s="57"/>
      <c r="LW621" s="57"/>
      <c r="LX621" s="57"/>
      <c r="LY621" s="57"/>
      <c r="LZ621" s="57"/>
      <c r="MA621" s="57"/>
      <c r="MB621" s="57"/>
      <c r="MC621" s="57"/>
      <c r="MD621" s="57"/>
      <c r="ME621" s="57"/>
      <c r="MF621" s="57"/>
      <c r="MG621" s="57"/>
      <c r="MH621" s="57"/>
      <c r="MI621" s="57"/>
      <c r="MJ621" s="57"/>
      <c r="MK621" s="57"/>
      <c r="ML621" s="57"/>
      <c r="MM621" s="57"/>
      <c r="MN621" s="57"/>
      <c r="MO621" s="57"/>
      <c r="MP621" s="57"/>
      <c r="MQ621" s="57"/>
      <c r="MR621" s="57"/>
      <c r="MS621" s="57"/>
      <c r="MT621" s="57"/>
      <c r="MU621" s="57"/>
      <c r="MV621" s="57"/>
      <c r="MW621" s="57"/>
      <c r="MX621" s="57"/>
      <c r="MY621" s="57"/>
      <c r="MZ621" s="57"/>
      <c r="NA621" s="57"/>
      <c r="NB621" s="57"/>
      <c r="NC621" s="57"/>
      <c r="ND621" s="57"/>
      <c r="NE621" s="57"/>
      <c r="NF621" s="57"/>
      <c r="NG621" s="57"/>
      <c r="NH621" s="57"/>
      <c r="NI621" s="57"/>
      <c r="NJ621" s="57"/>
      <c r="NK621" s="57"/>
      <c r="NL621" s="57"/>
      <c r="NM621" s="57"/>
      <c r="NN621" s="57"/>
      <c r="NO621" s="57"/>
      <c r="NP621" s="57"/>
      <c r="NQ621" s="57"/>
      <c r="NR621" s="57"/>
      <c r="NS621" s="57"/>
      <c r="NT621" s="57"/>
      <c r="NU621" s="57"/>
      <c r="NV621" s="57"/>
      <c r="NW621" s="57"/>
      <c r="NX621" s="57"/>
      <c r="NY621" s="57"/>
      <c r="NZ621" s="57"/>
      <c r="OA621" s="57"/>
      <c r="OB621" s="57"/>
      <c r="OC621" s="57"/>
      <c r="OD621" s="57"/>
      <c r="OE621" s="57"/>
      <c r="OF621" s="57"/>
      <c r="OG621" s="57"/>
      <c r="OH621" s="57"/>
      <c r="OI621" s="57"/>
      <c r="OJ621" s="57"/>
      <c r="OK621" s="57"/>
      <c r="OL621" s="57"/>
      <c r="OM621" s="57"/>
      <c r="ON621" s="57"/>
      <c r="OO621" s="57"/>
      <c r="OP621" s="57"/>
      <c r="OQ621" s="57"/>
      <c r="OR621" s="57"/>
      <c r="OS621" s="57"/>
      <c r="OT621" s="57"/>
      <c r="OU621" s="57"/>
      <c r="OV621" s="57"/>
      <c r="OW621" s="57"/>
      <c r="OX621" s="57"/>
      <c r="OY621" s="57"/>
      <c r="OZ621" s="57"/>
      <c r="PA621" s="57"/>
      <c r="PB621" s="57"/>
      <c r="PC621" s="57"/>
      <c r="PD621" s="57"/>
      <c r="PE621" s="57"/>
      <c r="PF621" s="57"/>
      <c r="PG621" s="57"/>
      <c r="PH621" s="57"/>
      <c r="PI621" s="57"/>
      <c r="PJ621" s="57"/>
      <c r="PK621" s="57"/>
      <c r="PL621" s="57"/>
      <c r="PM621" s="57"/>
      <c r="PN621" s="57"/>
      <c r="PO621" s="57"/>
      <c r="PP621" s="57"/>
      <c r="PQ621" s="57"/>
      <c r="PR621" s="57"/>
      <c r="PS621" s="57"/>
      <c r="PT621" s="57"/>
      <c r="PU621" s="57"/>
      <c r="PV621" s="57"/>
      <c r="PW621" s="57"/>
      <c r="PX621" s="57"/>
      <c r="PY621" s="57"/>
      <c r="PZ621" s="57"/>
      <c r="QA621" s="57"/>
      <c r="QB621" s="57"/>
      <c r="QC621" s="57"/>
      <c r="QD621" s="57"/>
      <c r="QE621" s="57"/>
      <c r="QF621" s="57"/>
      <c r="QG621" s="57"/>
      <c r="QH621" s="57"/>
      <c r="QI621" s="57"/>
      <c r="QJ621" s="57"/>
      <c r="QK621" s="57"/>
      <c r="QL621" s="57"/>
      <c r="QM621" s="57"/>
      <c r="QN621" s="57"/>
      <c r="QO621" s="57"/>
      <c r="QP621" s="57"/>
      <c r="QQ621" s="57"/>
      <c r="QR621" s="57"/>
      <c r="QS621" s="57"/>
      <c r="QT621" s="57"/>
      <c r="QU621" s="57"/>
      <c r="QV621" s="57"/>
      <c r="QW621" s="57"/>
      <c r="QX621" s="57"/>
      <c r="QY621" s="57"/>
      <c r="QZ621" s="57"/>
      <c r="RA621" s="57"/>
      <c r="RB621" s="57"/>
      <c r="RC621" s="57"/>
      <c r="RD621" s="57"/>
      <c r="RE621" s="57"/>
      <c r="RF621" s="57"/>
      <c r="RG621" s="57"/>
      <c r="RH621" s="57"/>
      <c r="RI621" s="57"/>
      <c r="RJ621" s="57"/>
      <c r="RK621" s="57"/>
      <c r="RL621" s="57"/>
      <c r="RM621" s="57"/>
      <c r="RN621" s="57"/>
      <c r="RO621" s="57"/>
      <c r="RP621" s="57"/>
      <c r="RQ621" s="57"/>
      <c r="RR621" s="57"/>
      <c r="RS621" s="57"/>
      <c r="RT621" s="57"/>
      <c r="RU621" s="57"/>
      <c r="RV621" s="57"/>
      <c r="RW621" s="57"/>
      <c r="RX621" s="57"/>
      <c r="RY621" s="57"/>
      <c r="RZ621" s="57"/>
      <c r="SA621" s="57"/>
      <c r="SB621" s="57"/>
      <c r="SC621" s="57"/>
      <c r="SD621" s="57"/>
      <c r="SE621" s="57"/>
      <c r="SF621" s="57"/>
      <c r="SG621" s="57"/>
      <c r="SH621" s="57"/>
      <c r="SI621" s="57"/>
      <c r="SJ621" s="57"/>
      <c r="SK621" s="57"/>
      <c r="SL621" s="57"/>
      <c r="SM621" s="57"/>
      <c r="SN621" s="57"/>
      <c r="SO621" s="57"/>
      <c r="SP621" s="57"/>
      <c r="SQ621" s="57"/>
      <c r="SR621" s="57"/>
      <c r="SS621" s="57"/>
      <c r="ST621" s="57"/>
      <c r="SU621" s="57"/>
      <c r="SV621" s="57"/>
      <c r="SW621" s="57"/>
      <c r="SX621" s="57"/>
      <c r="SY621" s="57"/>
      <c r="SZ621" s="57"/>
      <c r="TA621" s="57"/>
      <c r="TB621" s="57"/>
      <c r="TC621" s="57"/>
      <c r="TD621" s="57"/>
      <c r="TE621" s="57"/>
      <c r="TF621" s="57"/>
      <c r="TG621" s="57"/>
      <c r="TH621" s="57"/>
      <c r="TI621" s="57"/>
      <c r="TJ621" s="57"/>
      <c r="TK621" s="57"/>
      <c r="TL621" s="57"/>
      <c r="TM621" s="57"/>
      <c r="TN621" s="57"/>
      <c r="TO621" s="57"/>
      <c r="TP621" s="57"/>
      <c r="TQ621" s="57"/>
      <c r="TR621" s="57"/>
      <c r="TS621" s="57"/>
      <c r="TT621" s="57"/>
      <c r="TU621" s="57"/>
      <c r="TV621" s="57"/>
      <c r="TW621" s="57"/>
      <c r="TX621" s="57"/>
      <c r="TY621" s="57"/>
      <c r="TZ621" s="57"/>
      <c r="UA621" s="57"/>
      <c r="UB621" s="57"/>
      <c r="UC621" s="57"/>
      <c r="UD621" s="57"/>
      <c r="UE621" s="57"/>
      <c r="UF621" s="57"/>
      <c r="UG621" s="57"/>
      <c r="UH621" s="57"/>
      <c r="UI621" s="57"/>
      <c r="UJ621" s="57"/>
      <c r="UK621" s="57"/>
      <c r="UL621" s="57"/>
      <c r="UM621" s="57"/>
      <c r="UN621" s="57"/>
      <c r="UO621" s="57"/>
      <c r="UP621" s="57"/>
      <c r="UQ621" s="57"/>
      <c r="UR621" s="57"/>
      <c r="US621" s="57"/>
      <c r="UT621" s="57"/>
      <c r="UU621" s="57"/>
      <c r="UV621" s="57"/>
      <c r="UW621" s="57"/>
      <c r="UX621" s="57"/>
      <c r="UY621" s="57"/>
      <c r="UZ621" s="57"/>
      <c r="VA621" s="57"/>
      <c r="VB621" s="57"/>
      <c r="VC621" s="57"/>
      <c r="VD621" s="57"/>
      <c r="VE621" s="57"/>
      <c r="VF621" s="57"/>
      <c r="VG621" s="57"/>
      <c r="VH621" s="57"/>
      <c r="VI621" s="57"/>
      <c r="VJ621" s="57"/>
      <c r="VK621" s="57"/>
      <c r="VL621" s="57"/>
      <c r="VM621" s="57"/>
      <c r="VN621" s="57"/>
      <c r="VO621" s="57"/>
      <c r="VP621" s="57"/>
      <c r="VQ621" s="57"/>
      <c r="VR621" s="57"/>
      <c r="VS621" s="57"/>
      <c r="VT621" s="57"/>
      <c r="VU621" s="57"/>
      <c r="VV621" s="57"/>
      <c r="VW621" s="57"/>
      <c r="VX621" s="57"/>
      <c r="VY621" s="57"/>
      <c r="VZ621" s="57"/>
      <c r="WA621" s="57"/>
      <c r="WB621" s="57"/>
      <c r="WC621" s="57"/>
      <c r="WD621" s="57"/>
      <c r="WE621" s="57"/>
      <c r="WF621" s="57"/>
      <c r="WG621" s="57"/>
      <c r="WH621" s="57"/>
      <c r="WI621" s="57"/>
      <c r="WJ621" s="57"/>
      <c r="WK621" s="57"/>
      <c r="WL621" s="57"/>
      <c r="WM621" s="57"/>
      <c r="WN621" s="57"/>
      <c r="WO621" s="57"/>
      <c r="WP621" s="57"/>
      <c r="WQ621" s="57"/>
      <c r="WR621" s="57"/>
      <c r="WS621" s="57"/>
      <c r="WT621" s="57"/>
      <c r="WU621" s="57"/>
      <c r="WV621" s="57"/>
      <c r="WW621" s="57"/>
      <c r="WX621" s="57"/>
      <c r="WY621" s="57"/>
      <c r="WZ621" s="57"/>
      <c r="XA621" s="57"/>
      <c r="XB621" s="57"/>
      <c r="XC621" s="57"/>
      <c r="XD621" s="57"/>
      <c r="XE621" s="57"/>
      <c r="XF621" s="57"/>
      <c r="XG621" s="57"/>
      <c r="XH621" s="57"/>
      <c r="XI621" s="57"/>
      <c r="XJ621" s="57"/>
      <c r="XK621" s="57"/>
      <c r="XL621" s="57"/>
      <c r="XM621" s="57"/>
      <c r="XN621" s="57"/>
      <c r="XO621" s="57"/>
      <c r="XP621" s="57"/>
      <c r="XQ621" s="57"/>
      <c r="XR621" s="57"/>
      <c r="XS621" s="57"/>
      <c r="XT621" s="57"/>
      <c r="XU621" s="57"/>
      <c r="XV621" s="57"/>
      <c r="XW621" s="57"/>
    </row>
    <row r="622">
      <c r="AI622" s="57"/>
      <c r="BR622" s="57"/>
      <c r="DA622" s="57"/>
      <c r="EJ622" s="57"/>
      <c r="EK622" s="57"/>
      <c r="EL622" s="57"/>
      <c r="EM622" s="57"/>
      <c r="EN622" s="57"/>
      <c r="EO622" s="57"/>
      <c r="EP622" s="57"/>
      <c r="EQ622" s="57"/>
      <c r="ER622" s="57"/>
      <c r="ES622" s="57"/>
      <c r="ET622" s="57"/>
      <c r="EU622" s="57"/>
      <c r="EV622" s="57"/>
      <c r="EW622" s="57"/>
      <c r="EX622" s="57"/>
      <c r="EY622" s="57"/>
      <c r="EZ622" s="57"/>
      <c r="FA622" s="57"/>
      <c r="FB622" s="57"/>
      <c r="FC622" s="57"/>
      <c r="FD622" s="57"/>
      <c r="FE622" s="57"/>
      <c r="FF622" s="57"/>
      <c r="FG622" s="57"/>
      <c r="FH622" s="57"/>
      <c r="FI622" s="57"/>
      <c r="FJ622" s="57"/>
      <c r="FK622" s="57"/>
      <c r="FL622" s="57"/>
      <c r="FM622" s="57"/>
      <c r="FN622" s="57"/>
      <c r="FO622" s="57"/>
      <c r="FP622" s="57"/>
      <c r="FQ622" s="57"/>
      <c r="FR622" s="57"/>
      <c r="FS622" s="57"/>
      <c r="FT622" s="57"/>
      <c r="FU622" s="57"/>
      <c r="FV622" s="57"/>
      <c r="FW622" s="57"/>
      <c r="FX622" s="57"/>
      <c r="FY622" s="57"/>
      <c r="FZ622" s="57"/>
      <c r="GA622" s="57"/>
      <c r="GB622" s="57"/>
      <c r="GC622" s="57"/>
      <c r="GD622" s="57"/>
      <c r="GE622" s="57"/>
      <c r="GF622" s="57"/>
      <c r="GG622" s="57"/>
      <c r="GH622" s="57"/>
      <c r="GI622" s="57"/>
      <c r="GJ622" s="57"/>
      <c r="GK622" s="57"/>
      <c r="GL622" s="57"/>
      <c r="GM622" s="57"/>
      <c r="GN622" s="57"/>
      <c r="GO622" s="57"/>
      <c r="GP622" s="57"/>
      <c r="GQ622" s="57"/>
      <c r="GR622" s="57"/>
      <c r="GS622" s="57"/>
      <c r="GT622" s="57"/>
      <c r="GU622" s="57"/>
      <c r="GV622" s="57"/>
      <c r="GW622" s="57"/>
      <c r="GX622" s="57"/>
      <c r="GY622" s="57"/>
      <c r="GZ622" s="57"/>
      <c r="HA622" s="57"/>
      <c r="HB622" s="57"/>
      <c r="HC622" s="57"/>
      <c r="HD622" s="57"/>
      <c r="HE622" s="57"/>
      <c r="HF622" s="57"/>
      <c r="HG622" s="57"/>
      <c r="HH622" s="57"/>
      <c r="HI622" s="57"/>
      <c r="HJ622" s="57"/>
      <c r="HK622" s="57"/>
      <c r="HL622" s="57"/>
      <c r="HM622" s="57"/>
      <c r="HN622" s="57"/>
      <c r="HO622" s="57"/>
      <c r="HP622" s="57"/>
      <c r="HQ622" s="57"/>
      <c r="HR622" s="57"/>
      <c r="HS622" s="57"/>
      <c r="HT622" s="57"/>
      <c r="HU622" s="57"/>
      <c r="HV622" s="57"/>
      <c r="HW622" s="57"/>
      <c r="HX622" s="57"/>
      <c r="HY622" s="57"/>
      <c r="HZ622" s="57"/>
      <c r="IA622" s="57"/>
      <c r="IB622" s="57"/>
      <c r="IC622" s="57"/>
      <c r="ID622" s="57"/>
      <c r="IE622" s="57"/>
      <c r="IF622" s="57"/>
      <c r="IG622" s="57"/>
      <c r="IH622" s="57"/>
      <c r="II622" s="57"/>
      <c r="IJ622" s="57"/>
      <c r="IK622" s="57"/>
      <c r="IL622" s="57"/>
      <c r="IM622" s="57"/>
      <c r="IN622" s="57"/>
      <c r="IO622" s="57"/>
      <c r="IP622" s="57"/>
      <c r="IQ622" s="57"/>
      <c r="IR622" s="57"/>
      <c r="IS622" s="57"/>
      <c r="IT622" s="57"/>
      <c r="IU622" s="57"/>
      <c r="IV622" s="57"/>
      <c r="IW622" s="57"/>
      <c r="IX622" s="57"/>
      <c r="IY622" s="57"/>
      <c r="IZ622" s="57"/>
      <c r="JA622" s="57"/>
      <c r="JB622" s="57"/>
      <c r="JC622" s="57"/>
      <c r="JD622" s="57"/>
      <c r="JE622" s="57"/>
      <c r="JF622" s="57"/>
      <c r="JG622" s="57"/>
      <c r="JH622" s="57"/>
      <c r="JI622" s="57"/>
      <c r="JJ622" s="57"/>
      <c r="JK622" s="57"/>
      <c r="JL622" s="57"/>
      <c r="JM622" s="57"/>
      <c r="JN622" s="57"/>
      <c r="JO622" s="57"/>
      <c r="JP622" s="57"/>
      <c r="JQ622" s="57"/>
      <c r="JR622" s="57"/>
      <c r="JS622" s="57"/>
      <c r="JT622" s="57"/>
      <c r="JU622" s="57"/>
      <c r="JV622" s="57"/>
      <c r="JW622" s="57"/>
      <c r="JX622" s="57"/>
      <c r="JY622" s="57"/>
      <c r="JZ622" s="57"/>
      <c r="KA622" s="57"/>
      <c r="KB622" s="57"/>
      <c r="KC622" s="57"/>
      <c r="KD622" s="57"/>
      <c r="KE622" s="57"/>
      <c r="KF622" s="57"/>
      <c r="KG622" s="57"/>
      <c r="KH622" s="57"/>
      <c r="KI622" s="57"/>
      <c r="KJ622" s="57"/>
      <c r="KK622" s="57"/>
      <c r="KL622" s="57"/>
      <c r="KM622" s="57"/>
      <c r="KN622" s="57"/>
      <c r="KO622" s="57"/>
      <c r="KP622" s="57"/>
      <c r="KQ622" s="57"/>
      <c r="KR622" s="57"/>
      <c r="KS622" s="57"/>
      <c r="KT622" s="57"/>
      <c r="KU622" s="57"/>
      <c r="KV622" s="57"/>
      <c r="KW622" s="57"/>
      <c r="KX622" s="57"/>
      <c r="KY622" s="57"/>
      <c r="KZ622" s="57"/>
      <c r="LA622" s="57"/>
      <c r="LB622" s="57"/>
      <c r="LC622" s="57"/>
      <c r="LD622" s="57"/>
      <c r="LE622" s="57"/>
      <c r="LF622" s="57"/>
      <c r="LG622" s="57"/>
      <c r="LH622" s="57"/>
      <c r="LI622" s="57"/>
      <c r="LJ622" s="57"/>
      <c r="LK622" s="57"/>
      <c r="LL622" s="57"/>
      <c r="LM622" s="57"/>
      <c r="LN622" s="57"/>
      <c r="LO622" s="57"/>
      <c r="LP622" s="57"/>
      <c r="LQ622" s="57"/>
      <c r="LR622" s="57"/>
      <c r="LS622" s="57"/>
      <c r="LT622" s="57"/>
      <c r="LU622" s="57"/>
      <c r="LV622" s="57"/>
      <c r="LW622" s="57"/>
      <c r="LX622" s="57"/>
      <c r="LY622" s="57"/>
      <c r="LZ622" s="57"/>
      <c r="MA622" s="57"/>
      <c r="MB622" s="57"/>
      <c r="MC622" s="57"/>
      <c r="MD622" s="57"/>
      <c r="ME622" s="57"/>
      <c r="MF622" s="57"/>
      <c r="MG622" s="57"/>
      <c r="MH622" s="57"/>
      <c r="MI622" s="57"/>
      <c r="MJ622" s="57"/>
      <c r="MK622" s="57"/>
      <c r="ML622" s="57"/>
      <c r="MM622" s="57"/>
      <c r="MN622" s="57"/>
      <c r="MO622" s="57"/>
      <c r="MP622" s="57"/>
      <c r="MQ622" s="57"/>
      <c r="MR622" s="57"/>
      <c r="MS622" s="57"/>
      <c r="MT622" s="57"/>
      <c r="MU622" s="57"/>
      <c r="MV622" s="57"/>
      <c r="MW622" s="57"/>
      <c r="MX622" s="57"/>
      <c r="MY622" s="57"/>
      <c r="MZ622" s="57"/>
      <c r="NA622" s="57"/>
      <c r="NB622" s="57"/>
      <c r="NC622" s="57"/>
      <c r="ND622" s="57"/>
      <c r="NE622" s="57"/>
      <c r="NF622" s="57"/>
      <c r="NG622" s="57"/>
      <c r="NH622" s="57"/>
      <c r="NI622" s="57"/>
      <c r="NJ622" s="57"/>
      <c r="NK622" s="57"/>
      <c r="NL622" s="57"/>
      <c r="NM622" s="57"/>
      <c r="NN622" s="57"/>
      <c r="NO622" s="57"/>
      <c r="NP622" s="57"/>
      <c r="NQ622" s="57"/>
      <c r="NR622" s="57"/>
      <c r="NS622" s="57"/>
      <c r="NT622" s="57"/>
      <c r="NU622" s="57"/>
      <c r="NV622" s="57"/>
      <c r="NW622" s="57"/>
      <c r="NX622" s="57"/>
      <c r="NY622" s="57"/>
      <c r="NZ622" s="57"/>
      <c r="OA622" s="57"/>
      <c r="OB622" s="57"/>
      <c r="OC622" s="57"/>
      <c r="OD622" s="57"/>
      <c r="OE622" s="57"/>
      <c r="OF622" s="57"/>
      <c r="OG622" s="57"/>
      <c r="OH622" s="57"/>
      <c r="OI622" s="57"/>
      <c r="OJ622" s="57"/>
      <c r="OK622" s="57"/>
      <c r="OL622" s="57"/>
      <c r="OM622" s="57"/>
      <c r="ON622" s="57"/>
      <c r="OO622" s="57"/>
      <c r="OP622" s="57"/>
      <c r="OQ622" s="57"/>
      <c r="OR622" s="57"/>
      <c r="OS622" s="57"/>
      <c r="OT622" s="57"/>
      <c r="OU622" s="57"/>
      <c r="OV622" s="57"/>
      <c r="OW622" s="57"/>
      <c r="OX622" s="57"/>
      <c r="OY622" s="57"/>
      <c r="OZ622" s="57"/>
      <c r="PA622" s="57"/>
      <c r="PB622" s="57"/>
      <c r="PC622" s="57"/>
      <c r="PD622" s="57"/>
      <c r="PE622" s="57"/>
      <c r="PF622" s="57"/>
      <c r="PG622" s="57"/>
      <c r="PH622" s="57"/>
      <c r="PI622" s="57"/>
      <c r="PJ622" s="57"/>
      <c r="PK622" s="57"/>
      <c r="PL622" s="57"/>
      <c r="PM622" s="57"/>
      <c r="PN622" s="57"/>
      <c r="PO622" s="57"/>
      <c r="PP622" s="57"/>
      <c r="PQ622" s="57"/>
      <c r="PR622" s="57"/>
      <c r="PS622" s="57"/>
      <c r="PT622" s="57"/>
      <c r="PU622" s="57"/>
      <c r="PV622" s="57"/>
      <c r="PW622" s="57"/>
      <c r="PX622" s="57"/>
      <c r="PY622" s="57"/>
      <c r="PZ622" s="57"/>
      <c r="QA622" s="57"/>
      <c r="QB622" s="57"/>
      <c r="QC622" s="57"/>
      <c r="QD622" s="57"/>
      <c r="QE622" s="57"/>
      <c r="QF622" s="57"/>
      <c r="QG622" s="57"/>
      <c r="QH622" s="57"/>
      <c r="QI622" s="57"/>
      <c r="QJ622" s="57"/>
      <c r="QK622" s="57"/>
      <c r="QL622" s="57"/>
      <c r="QM622" s="57"/>
      <c r="QN622" s="57"/>
      <c r="QO622" s="57"/>
      <c r="QP622" s="57"/>
      <c r="QQ622" s="57"/>
      <c r="QR622" s="57"/>
      <c r="QS622" s="57"/>
      <c r="QT622" s="57"/>
      <c r="QU622" s="57"/>
      <c r="QV622" s="57"/>
      <c r="QW622" s="57"/>
      <c r="QX622" s="57"/>
      <c r="QY622" s="57"/>
      <c r="QZ622" s="57"/>
      <c r="RA622" s="57"/>
      <c r="RB622" s="57"/>
      <c r="RC622" s="57"/>
      <c r="RD622" s="57"/>
      <c r="RE622" s="57"/>
      <c r="RF622" s="57"/>
      <c r="RG622" s="57"/>
      <c r="RH622" s="57"/>
      <c r="RI622" s="57"/>
      <c r="RJ622" s="57"/>
      <c r="RK622" s="57"/>
      <c r="RL622" s="57"/>
      <c r="RM622" s="57"/>
      <c r="RN622" s="57"/>
      <c r="RO622" s="57"/>
      <c r="RP622" s="57"/>
      <c r="RQ622" s="57"/>
      <c r="RR622" s="57"/>
      <c r="RS622" s="57"/>
      <c r="RT622" s="57"/>
      <c r="RU622" s="57"/>
      <c r="RV622" s="57"/>
      <c r="RW622" s="57"/>
      <c r="RX622" s="57"/>
      <c r="RY622" s="57"/>
      <c r="RZ622" s="57"/>
      <c r="SA622" s="57"/>
      <c r="SB622" s="57"/>
      <c r="SC622" s="57"/>
      <c r="SD622" s="57"/>
      <c r="SE622" s="57"/>
      <c r="SF622" s="57"/>
      <c r="SG622" s="57"/>
      <c r="SH622" s="57"/>
      <c r="SI622" s="57"/>
      <c r="SJ622" s="57"/>
      <c r="SK622" s="57"/>
      <c r="SL622" s="57"/>
      <c r="SM622" s="57"/>
      <c r="SN622" s="57"/>
      <c r="SO622" s="57"/>
      <c r="SP622" s="57"/>
      <c r="SQ622" s="57"/>
      <c r="SR622" s="57"/>
      <c r="SS622" s="57"/>
      <c r="ST622" s="57"/>
      <c r="SU622" s="57"/>
      <c r="SV622" s="57"/>
      <c r="SW622" s="57"/>
      <c r="SX622" s="57"/>
      <c r="SY622" s="57"/>
      <c r="SZ622" s="57"/>
      <c r="TA622" s="57"/>
      <c r="TB622" s="57"/>
      <c r="TC622" s="57"/>
      <c r="TD622" s="57"/>
      <c r="TE622" s="57"/>
      <c r="TF622" s="57"/>
      <c r="TG622" s="57"/>
      <c r="TH622" s="57"/>
      <c r="TI622" s="57"/>
      <c r="TJ622" s="57"/>
      <c r="TK622" s="57"/>
      <c r="TL622" s="57"/>
      <c r="TM622" s="57"/>
      <c r="TN622" s="57"/>
      <c r="TO622" s="57"/>
      <c r="TP622" s="57"/>
      <c r="TQ622" s="57"/>
      <c r="TR622" s="57"/>
      <c r="TS622" s="57"/>
      <c r="TT622" s="57"/>
      <c r="TU622" s="57"/>
      <c r="TV622" s="57"/>
      <c r="TW622" s="57"/>
      <c r="TX622" s="57"/>
      <c r="TY622" s="57"/>
      <c r="TZ622" s="57"/>
      <c r="UA622" s="57"/>
      <c r="UB622" s="57"/>
      <c r="UC622" s="57"/>
      <c r="UD622" s="57"/>
      <c r="UE622" s="57"/>
      <c r="UF622" s="57"/>
      <c r="UG622" s="57"/>
      <c r="UH622" s="57"/>
      <c r="UI622" s="57"/>
      <c r="UJ622" s="57"/>
      <c r="UK622" s="57"/>
      <c r="UL622" s="57"/>
      <c r="UM622" s="57"/>
      <c r="UN622" s="57"/>
      <c r="UO622" s="57"/>
      <c r="UP622" s="57"/>
      <c r="UQ622" s="57"/>
      <c r="UR622" s="57"/>
      <c r="US622" s="57"/>
      <c r="UT622" s="57"/>
      <c r="UU622" s="57"/>
      <c r="UV622" s="57"/>
      <c r="UW622" s="57"/>
      <c r="UX622" s="57"/>
      <c r="UY622" s="57"/>
      <c r="UZ622" s="57"/>
      <c r="VA622" s="57"/>
      <c r="VB622" s="57"/>
      <c r="VC622" s="57"/>
      <c r="VD622" s="57"/>
      <c r="VE622" s="57"/>
      <c r="VF622" s="57"/>
      <c r="VG622" s="57"/>
      <c r="VH622" s="57"/>
      <c r="VI622" s="57"/>
      <c r="VJ622" s="57"/>
      <c r="VK622" s="57"/>
      <c r="VL622" s="57"/>
      <c r="VM622" s="57"/>
      <c r="VN622" s="57"/>
      <c r="VO622" s="57"/>
      <c r="VP622" s="57"/>
      <c r="VQ622" s="57"/>
      <c r="VR622" s="57"/>
      <c r="VS622" s="57"/>
      <c r="VT622" s="57"/>
      <c r="VU622" s="57"/>
      <c r="VV622" s="57"/>
      <c r="VW622" s="57"/>
      <c r="VX622" s="57"/>
      <c r="VY622" s="57"/>
      <c r="VZ622" s="57"/>
      <c r="WA622" s="57"/>
      <c r="WB622" s="57"/>
      <c r="WC622" s="57"/>
      <c r="WD622" s="57"/>
      <c r="WE622" s="57"/>
      <c r="WF622" s="57"/>
      <c r="WG622" s="57"/>
      <c r="WH622" s="57"/>
      <c r="WI622" s="57"/>
      <c r="WJ622" s="57"/>
      <c r="WK622" s="57"/>
      <c r="WL622" s="57"/>
      <c r="WM622" s="57"/>
      <c r="WN622" s="57"/>
      <c r="WO622" s="57"/>
      <c r="WP622" s="57"/>
      <c r="WQ622" s="57"/>
      <c r="WR622" s="57"/>
      <c r="WS622" s="57"/>
      <c r="WT622" s="57"/>
      <c r="WU622" s="57"/>
      <c r="WV622" s="57"/>
      <c r="WW622" s="57"/>
      <c r="WX622" s="57"/>
      <c r="WY622" s="57"/>
      <c r="WZ622" s="57"/>
      <c r="XA622" s="57"/>
      <c r="XB622" s="57"/>
      <c r="XC622" s="57"/>
      <c r="XD622" s="57"/>
      <c r="XE622" s="57"/>
      <c r="XF622" s="57"/>
      <c r="XG622" s="57"/>
      <c r="XH622" s="57"/>
      <c r="XI622" s="57"/>
      <c r="XJ622" s="57"/>
      <c r="XK622" s="57"/>
      <c r="XL622" s="57"/>
      <c r="XM622" s="57"/>
      <c r="XN622" s="57"/>
      <c r="XO622" s="57"/>
      <c r="XP622" s="57"/>
      <c r="XQ622" s="57"/>
      <c r="XR622" s="57"/>
      <c r="XS622" s="57"/>
      <c r="XT622" s="57"/>
      <c r="XU622" s="57"/>
      <c r="XV622" s="57"/>
      <c r="XW622" s="57"/>
    </row>
    <row r="623">
      <c r="AI623" s="57"/>
      <c r="BR623" s="57"/>
      <c r="DA623" s="57"/>
      <c r="EJ623" s="57"/>
      <c r="EK623" s="57"/>
      <c r="EL623" s="57"/>
      <c r="EM623" s="57"/>
      <c r="EN623" s="57"/>
      <c r="EO623" s="57"/>
      <c r="EP623" s="57"/>
      <c r="EQ623" s="57"/>
      <c r="ER623" s="57"/>
      <c r="ES623" s="57"/>
      <c r="ET623" s="57"/>
      <c r="EU623" s="57"/>
      <c r="EV623" s="57"/>
      <c r="EW623" s="57"/>
      <c r="EX623" s="57"/>
      <c r="EY623" s="57"/>
      <c r="EZ623" s="57"/>
      <c r="FA623" s="57"/>
      <c r="FB623" s="57"/>
      <c r="FC623" s="57"/>
      <c r="FD623" s="57"/>
      <c r="FE623" s="57"/>
      <c r="FF623" s="57"/>
      <c r="FG623" s="57"/>
      <c r="FH623" s="57"/>
      <c r="FI623" s="57"/>
      <c r="FJ623" s="57"/>
      <c r="FK623" s="57"/>
      <c r="FL623" s="57"/>
      <c r="FM623" s="57"/>
      <c r="FN623" s="57"/>
      <c r="FO623" s="57"/>
      <c r="FP623" s="57"/>
      <c r="FQ623" s="57"/>
      <c r="FR623" s="57"/>
      <c r="FS623" s="57"/>
      <c r="FT623" s="57"/>
      <c r="FU623" s="57"/>
      <c r="FV623" s="57"/>
      <c r="FW623" s="57"/>
      <c r="FX623" s="57"/>
      <c r="FY623" s="57"/>
      <c r="FZ623" s="57"/>
      <c r="GA623" s="57"/>
      <c r="GB623" s="57"/>
      <c r="GC623" s="57"/>
      <c r="GD623" s="57"/>
      <c r="GE623" s="57"/>
      <c r="GF623" s="57"/>
      <c r="GG623" s="57"/>
      <c r="GH623" s="57"/>
      <c r="GI623" s="57"/>
      <c r="GJ623" s="57"/>
      <c r="GK623" s="57"/>
      <c r="GL623" s="57"/>
      <c r="GM623" s="57"/>
      <c r="GN623" s="57"/>
      <c r="GO623" s="57"/>
      <c r="GP623" s="57"/>
      <c r="GQ623" s="57"/>
      <c r="GR623" s="57"/>
      <c r="GS623" s="57"/>
      <c r="GT623" s="57"/>
      <c r="GU623" s="57"/>
      <c r="GV623" s="57"/>
      <c r="GW623" s="57"/>
      <c r="GX623" s="57"/>
      <c r="GY623" s="57"/>
      <c r="GZ623" s="57"/>
      <c r="HA623" s="57"/>
      <c r="HB623" s="57"/>
      <c r="HC623" s="57"/>
      <c r="HD623" s="57"/>
      <c r="HE623" s="57"/>
      <c r="HF623" s="57"/>
      <c r="HG623" s="57"/>
      <c r="HH623" s="57"/>
      <c r="HI623" s="57"/>
      <c r="HJ623" s="57"/>
      <c r="HK623" s="57"/>
      <c r="HL623" s="57"/>
      <c r="HM623" s="57"/>
      <c r="HN623" s="57"/>
      <c r="HO623" s="57"/>
      <c r="HP623" s="57"/>
      <c r="HQ623" s="57"/>
      <c r="HR623" s="57"/>
      <c r="HS623" s="57"/>
      <c r="HT623" s="57"/>
      <c r="HU623" s="57"/>
      <c r="HV623" s="57"/>
      <c r="HW623" s="57"/>
      <c r="HX623" s="57"/>
      <c r="HY623" s="57"/>
      <c r="HZ623" s="57"/>
      <c r="IA623" s="57"/>
      <c r="IB623" s="57"/>
      <c r="IC623" s="57"/>
      <c r="ID623" s="57"/>
      <c r="IE623" s="57"/>
      <c r="IF623" s="57"/>
      <c r="IG623" s="57"/>
      <c r="IH623" s="57"/>
      <c r="II623" s="57"/>
      <c r="IJ623" s="57"/>
      <c r="IK623" s="57"/>
      <c r="IL623" s="57"/>
      <c r="IM623" s="57"/>
      <c r="IN623" s="57"/>
      <c r="IO623" s="57"/>
      <c r="IP623" s="57"/>
      <c r="IQ623" s="57"/>
      <c r="IR623" s="57"/>
      <c r="IS623" s="57"/>
      <c r="IT623" s="57"/>
      <c r="IU623" s="57"/>
      <c r="IV623" s="57"/>
      <c r="IW623" s="57"/>
      <c r="IX623" s="57"/>
      <c r="IY623" s="57"/>
      <c r="IZ623" s="57"/>
      <c r="JA623" s="57"/>
      <c r="JB623" s="57"/>
      <c r="JC623" s="57"/>
      <c r="JD623" s="57"/>
      <c r="JE623" s="57"/>
      <c r="JF623" s="57"/>
      <c r="JG623" s="57"/>
      <c r="JH623" s="57"/>
      <c r="JI623" s="57"/>
      <c r="JJ623" s="57"/>
      <c r="JK623" s="57"/>
      <c r="JL623" s="57"/>
      <c r="JM623" s="57"/>
      <c r="JN623" s="57"/>
      <c r="JO623" s="57"/>
      <c r="JP623" s="57"/>
      <c r="JQ623" s="57"/>
      <c r="JR623" s="57"/>
      <c r="JS623" s="57"/>
      <c r="JT623" s="57"/>
      <c r="JU623" s="57"/>
      <c r="JV623" s="57"/>
      <c r="JW623" s="57"/>
      <c r="JX623" s="57"/>
      <c r="JY623" s="57"/>
      <c r="JZ623" s="57"/>
      <c r="KA623" s="57"/>
      <c r="KB623" s="57"/>
      <c r="KC623" s="57"/>
      <c r="KD623" s="57"/>
      <c r="KE623" s="57"/>
      <c r="KF623" s="57"/>
      <c r="KG623" s="57"/>
      <c r="KH623" s="57"/>
      <c r="KI623" s="57"/>
      <c r="KJ623" s="57"/>
      <c r="KK623" s="57"/>
      <c r="KL623" s="57"/>
      <c r="KM623" s="57"/>
      <c r="KN623" s="57"/>
      <c r="KO623" s="57"/>
      <c r="KP623" s="57"/>
      <c r="KQ623" s="57"/>
      <c r="KR623" s="57"/>
      <c r="KS623" s="57"/>
      <c r="KT623" s="57"/>
      <c r="KU623" s="57"/>
      <c r="KV623" s="57"/>
      <c r="KW623" s="57"/>
      <c r="KX623" s="57"/>
      <c r="KY623" s="57"/>
      <c r="KZ623" s="57"/>
      <c r="LA623" s="57"/>
      <c r="LB623" s="57"/>
      <c r="LC623" s="57"/>
      <c r="LD623" s="57"/>
      <c r="LE623" s="57"/>
      <c r="LF623" s="57"/>
      <c r="LG623" s="57"/>
      <c r="LH623" s="57"/>
      <c r="LI623" s="57"/>
      <c r="LJ623" s="57"/>
      <c r="LK623" s="57"/>
      <c r="LL623" s="57"/>
      <c r="LM623" s="57"/>
      <c r="LN623" s="57"/>
      <c r="LO623" s="57"/>
      <c r="LP623" s="57"/>
      <c r="LQ623" s="57"/>
      <c r="LR623" s="57"/>
      <c r="LS623" s="57"/>
      <c r="LT623" s="57"/>
      <c r="LU623" s="57"/>
      <c r="LV623" s="57"/>
      <c r="LW623" s="57"/>
      <c r="LX623" s="57"/>
      <c r="LY623" s="57"/>
      <c r="LZ623" s="57"/>
      <c r="MA623" s="57"/>
      <c r="MB623" s="57"/>
      <c r="MC623" s="57"/>
      <c r="MD623" s="57"/>
      <c r="ME623" s="57"/>
      <c r="MF623" s="57"/>
      <c r="MG623" s="57"/>
      <c r="MH623" s="57"/>
      <c r="MI623" s="57"/>
      <c r="MJ623" s="57"/>
      <c r="MK623" s="57"/>
      <c r="ML623" s="57"/>
      <c r="MM623" s="57"/>
      <c r="MN623" s="57"/>
      <c r="MO623" s="57"/>
      <c r="MP623" s="57"/>
      <c r="MQ623" s="57"/>
      <c r="MR623" s="57"/>
      <c r="MS623" s="57"/>
      <c r="MT623" s="57"/>
      <c r="MU623" s="57"/>
      <c r="MV623" s="57"/>
      <c r="MW623" s="57"/>
      <c r="MX623" s="57"/>
      <c r="MY623" s="57"/>
      <c r="MZ623" s="57"/>
      <c r="NA623" s="57"/>
      <c r="NB623" s="57"/>
      <c r="NC623" s="57"/>
      <c r="ND623" s="57"/>
      <c r="NE623" s="57"/>
      <c r="NF623" s="57"/>
      <c r="NG623" s="57"/>
      <c r="NH623" s="57"/>
      <c r="NI623" s="57"/>
      <c r="NJ623" s="57"/>
      <c r="NK623" s="57"/>
      <c r="NL623" s="57"/>
      <c r="NM623" s="57"/>
      <c r="NN623" s="57"/>
      <c r="NO623" s="57"/>
      <c r="NP623" s="57"/>
      <c r="NQ623" s="57"/>
      <c r="NR623" s="57"/>
      <c r="NS623" s="57"/>
      <c r="NT623" s="57"/>
      <c r="NU623" s="57"/>
      <c r="NV623" s="57"/>
      <c r="NW623" s="57"/>
      <c r="NX623" s="57"/>
      <c r="NY623" s="57"/>
      <c r="NZ623" s="57"/>
      <c r="OA623" s="57"/>
      <c r="OB623" s="57"/>
      <c r="OC623" s="57"/>
      <c r="OD623" s="57"/>
      <c r="OE623" s="57"/>
      <c r="OF623" s="57"/>
      <c r="OG623" s="57"/>
      <c r="OH623" s="57"/>
      <c r="OI623" s="57"/>
      <c r="OJ623" s="57"/>
      <c r="OK623" s="57"/>
      <c r="OL623" s="57"/>
      <c r="OM623" s="57"/>
      <c r="ON623" s="57"/>
      <c r="OO623" s="57"/>
      <c r="OP623" s="57"/>
      <c r="OQ623" s="57"/>
      <c r="OR623" s="57"/>
      <c r="OS623" s="57"/>
      <c r="OT623" s="57"/>
      <c r="OU623" s="57"/>
      <c r="OV623" s="57"/>
      <c r="OW623" s="57"/>
      <c r="OX623" s="57"/>
      <c r="OY623" s="57"/>
      <c r="OZ623" s="57"/>
      <c r="PA623" s="57"/>
      <c r="PB623" s="57"/>
      <c r="PC623" s="57"/>
      <c r="PD623" s="57"/>
      <c r="PE623" s="57"/>
      <c r="PF623" s="57"/>
      <c r="PG623" s="57"/>
      <c r="PH623" s="57"/>
      <c r="PI623" s="57"/>
      <c r="PJ623" s="57"/>
      <c r="PK623" s="57"/>
      <c r="PL623" s="57"/>
      <c r="PM623" s="57"/>
      <c r="PN623" s="57"/>
      <c r="PO623" s="57"/>
      <c r="PP623" s="57"/>
      <c r="PQ623" s="57"/>
      <c r="PR623" s="57"/>
      <c r="PS623" s="57"/>
      <c r="PT623" s="57"/>
      <c r="PU623" s="57"/>
      <c r="PV623" s="57"/>
      <c r="PW623" s="57"/>
      <c r="PX623" s="57"/>
      <c r="PY623" s="57"/>
      <c r="PZ623" s="57"/>
      <c r="QA623" s="57"/>
      <c r="QB623" s="57"/>
      <c r="QC623" s="57"/>
      <c r="QD623" s="57"/>
      <c r="QE623" s="57"/>
      <c r="QF623" s="57"/>
      <c r="QG623" s="57"/>
      <c r="QH623" s="57"/>
      <c r="QI623" s="57"/>
      <c r="QJ623" s="57"/>
      <c r="QK623" s="57"/>
      <c r="QL623" s="57"/>
      <c r="QM623" s="57"/>
      <c r="QN623" s="57"/>
      <c r="QO623" s="57"/>
      <c r="QP623" s="57"/>
      <c r="QQ623" s="57"/>
      <c r="QR623" s="57"/>
      <c r="QS623" s="57"/>
      <c r="QT623" s="57"/>
      <c r="QU623" s="57"/>
      <c r="QV623" s="57"/>
      <c r="QW623" s="57"/>
      <c r="QX623" s="57"/>
      <c r="QY623" s="57"/>
      <c r="QZ623" s="57"/>
      <c r="RA623" s="57"/>
      <c r="RB623" s="57"/>
      <c r="RC623" s="57"/>
      <c r="RD623" s="57"/>
      <c r="RE623" s="57"/>
      <c r="RF623" s="57"/>
      <c r="RG623" s="57"/>
      <c r="RH623" s="57"/>
      <c r="RI623" s="57"/>
      <c r="RJ623" s="57"/>
      <c r="RK623" s="57"/>
      <c r="RL623" s="57"/>
      <c r="RM623" s="57"/>
      <c r="RN623" s="57"/>
      <c r="RO623" s="57"/>
      <c r="RP623" s="57"/>
      <c r="RQ623" s="57"/>
      <c r="RR623" s="57"/>
      <c r="RS623" s="57"/>
      <c r="RT623" s="57"/>
      <c r="RU623" s="57"/>
      <c r="RV623" s="57"/>
      <c r="RW623" s="57"/>
      <c r="RX623" s="57"/>
      <c r="RY623" s="57"/>
      <c r="RZ623" s="57"/>
      <c r="SA623" s="57"/>
      <c r="SB623" s="57"/>
      <c r="SC623" s="57"/>
      <c r="SD623" s="57"/>
      <c r="SE623" s="57"/>
      <c r="SF623" s="57"/>
      <c r="SG623" s="57"/>
      <c r="SH623" s="57"/>
      <c r="SI623" s="57"/>
      <c r="SJ623" s="57"/>
      <c r="SK623" s="57"/>
      <c r="SL623" s="57"/>
      <c r="SM623" s="57"/>
      <c r="SN623" s="57"/>
      <c r="SO623" s="57"/>
      <c r="SP623" s="57"/>
      <c r="SQ623" s="57"/>
      <c r="SR623" s="57"/>
      <c r="SS623" s="57"/>
      <c r="ST623" s="57"/>
      <c r="SU623" s="57"/>
      <c r="SV623" s="57"/>
      <c r="SW623" s="57"/>
      <c r="SX623" s="57"/>
      <c r="SY623" s="57"/>
      <c r="SZ623" s="57"/>
      <c r="TA623" s="57"/>
      <c r="TB623" s="57"/>
      <c r="TC623" s="57"/>
      <c r="TD623" s="57"/>
      <c r="TE623" s="57"/>
      <c r="TF623" s="57"/>
      <c r="TG623" s="57"/>
      <c r="TH623" s="57"/>
      <c r="TI623" s="57"/>
      <c r="TJ623" s="57"/>
      <c r="TK623" s="57"/>
      <c r="TL623" s="57"/>
      <c r="TM623" s="57"/>
      <c r="TN623" s="57"/>
      <c r="TO623" s="57"/>
      <c r="TP623" s="57"/>
      <c r="TQ623" s="57"/>
      <c r="TR623" s="57"/>
      <c r="TS623" s="57"/>
      <c r="TT623" s="57"/>
      <c r="TU623" s="57"/>
      <c r="TV623" s="57"/>
      <c r="TW623" s="57"/>
      <c r="TX623" s="57"/>
      <c r="TY623" s="57"/>
      <c r="TZ623" s="57"/>
      <c r="UA623" s="57"/>
      <c r="UB623" s="57"/>
      <c r="UC623" s="57"/>
      <c r="UD623" s="57"/>
      <c r="UE623" s="57"/>
      <c r="UF623" s="57"/>
      <c r="UG623" s="57"/>
      <c r="UH623" s="57"/>
      <c r="UI623" s="57"/>
      <c r="UJ623" s="57"/>
      <c r="UK623" s="57"/>
      <c r="UL623" s="57"/>
      <c r="UM623" s="57"/>
      <c r="UN623" s="57"/>
      <c r="UO623" s="57"/>
      <c r="UP623" s="57"/>
      <c r="UQ623" s="57"/>
      <c r="UR623" s="57"/>
      <c r="US623" s="57"/>
      <c r="UT623" s="57"/>
      <c r="UU623" s="57"/>
      <c r="UV623" s="57"/>
      <c r="UW623" s="57"/>
      <c r="UX623" s="57"/>
      <c r="UY623" s="57"/>
      <c r="UZ623" s="57"/>
      <c r="VA623" s="57"/>
      <c r="VB623" s="57"/>
      <c r="VC623" s="57"/>
      <c r="VD623" s="57"/>
      <c r="VE623" s="57"/>
      <c r="VF623" s="57"/>
      <c r="VG623" s="57"/>
      <c r="VH623" s="57"/>
      <c r="VI623" s="57"/>
      <c r="VJ623" s="57"/>
      <c r="VK623" s="57"/>
      <c r="VL623" s="57"/>
      <c r="VM623" s="57"/>
      <c r="VN623" s="57"/>
      <c r="VO623" s="57"/>
      <c r="VP623" s="57"/>
      <c r="VQ623" s="57"/>
      <c r="VR623" s="57"/>
      <c r="VS623" s="57"/>
      <c r="VT623" s="57"/>
      <c r="VU623" s="57"/>
      <c r="VV623" s="57"/>
      <c r="VW623" s="57"/>
      <c r="VX623" s="57"/>
      <c r="VY623" s="57"/>
      <c r="VZ623" s="57"/>
      <c r="WA623" s="57"/>
      <c r="WB623" s="57"/>
      <c r="WC623" s="57"/>
      <c r="WD623" s="57"/>
      <c r="WE623" s="57"/>
      <c r="WF623" s="57"/>
      <c r="WG623" s="57"/>
      <c r="WH623" s="57"/>
      <c r="WI623" s="57"/>
      <c r="WJ623" s="57"/>
      <c r="WK623" s="57"/>
      <c r="WL623" s="57"/>
      <c r="WM623" s="57"/>
      <c r="WN623" s="57"/>
      <c r="WO623" s="57"/>
      <c r="WP623" s="57"/>
      <c r="WQ623" s="57"/>
      <c r="WR623" s="57"/>
      <c r="WS623" s="57"/>
      <c r="WT623" s="57"/>
      <c r="WU623" s="57"/>
      <c r="WV623" s="57"/>
      <c r="WW623" s="57"/>
      <c r="WX623" s="57"/>
      <c r="WY623" s="57"/>
      <c r="WZ623" s="57"/>
      <c r="XA623" s="57"/>
      <c r="XB623" s="57"/>
      <c r="XC623" s="57"/>
      <c r="XD623" s="57"/>
      <c r="XE623" s="57"/>
      <c r="XF623" s="57"/>
      <c r="XG623" s="57"/>
      <c r="XH623" s="57"/>
      <c r="XI623" s="57"/>
      <c r="XJ623" s="57"/>
      <c r="XK623" s="57"/>
      <c r="XL623" s="57"/>
      <c r="XM623" s="57"/>
      <c r="XN623" s="57"/>
      <c r="XO623" s="57"/>
      <c r="XP623" s="57"/>
      <c r="XQ623" s="57"/>
      <c r="XR623" s="57"/>
      <c r="XS623" s="57"/>
      <c r="XT623" s="57"/>
      <c r="XU623" s="57"/>
      <c r="XV623" s="57"/>
      <c r="XW623" s="57"/>
    </row>
    <row r="624">
      <c r="AI624" s="57"/>
      <c r="BR624" s="57"/>
      <c r="DA624" s="57"/>
      <c r="EJ624" s="57"/>
      <c r="EK624" s="57"/>
      <c r="EL624" s="57"/>
      <c r="EM624" s="57"/>
      <c r="EN624" s="57"/>
      <c r="EO624" s="57"/>
      <c r="EP624" s="57"/>
      <c r="EQ624" s="57"/>
      <c r="ER624" s="57"/>
      <c r="ES624" s="57"/>
      <c r="ET624" s="57"/>
      <c r="EU624" s="57"/>
      <c r="EV624" s="57"/>
      <c r="EW624" s="57"/>
      <c r="EX624" s="57"/>
      <c r="EY624" s="57"/>
      <c r="EZ624" s="57"/>
      <c r="FA624" s="57"/>
      <c r="FB624" s="57"/>
      <c r="FC624" s="57"/>
      <c r="FD624" s="57"/>
      <c r="FE624" s="57"/>
      <c r="FF624" s="57"/>
      <c r="FG624" s="57"/>
      <c r="FH624" s="57"/>
      <c r="FI624" s="57"/>
      <c r="FJ624" s="57"/>
      <c r="FK624" s="57"/>
      <c r="FL624" s="57"/>
      <c r="FM624" s="57"/>
      <c r="FN624" s="57"/>
      <c r="FO624" s="57"/>
      <c r="FP624" s="57"/>
      <c r="FQ624" s="57"/>
      <c r="FR624" s="57"/>
      <c r="FS624" s="57"/>
      <c r="FT624" s="57"/>
      <c r="FU624" s="57"/>
      <c r="FV624" s="57"/>
      <c r="FW624" s="57"/>
      <c r="FX624" s="57"/>
      <c r="FY624" s="57"/>
      <c r="FZ624" s="57"/>
      <c r="GA624" s="57"/>
      <c r="GB624" s="57"/>
      <c r="GC624" s="57"/>
      <c r="GD624" s="57"/>
      <c r="GE624" s="57"/>
      <c r="GF624" s="57"/>
      <c r="GG624" s="57"/>
      <c r="GH624" s="57"/>
      <c r="GI624" s="57"/>
      <c r="GJ624" s="57"/>
      <c r="GK624" s="57"/>
      <c r="GL624" s="57"/>
      <c r="GM624" s="57"/>
      <c r="GN624" s="57"/>
      <c r="GO624" s="57"/>
      <c r="GP624" s="57"/>
      <c r="GQ624" s="57"/>
      <c r="GR624" s="57"/>
      <c r="GS624" s="57"/>
      <c r="GT624" s="57"/>
      <c r="GU624" s="57"/>
      <c r="GV624" s="57"/>
      <c r="GW624" s="57"/>
      <c r="GX624" s="57"/>
      <c r="GY624" s="57"/>
      <c r="GZ624" s="57"/>
      <c r="HA624" s="57"/>
      <c r="HB624" s="57"/>
      <c r="HC624" s="57"/>
      <c r="HD624" s="57"/>
      <c r="HE624" s="57"/>
      <c r="HF624" s="57"/>
      <c r="HG624" s="57"/>
      <c r="HH624" s="57"/>
      <c r="HI624" s="57"/>
      <c r="HJ624" s="57"/>
      <c r="HK624" s="57"/>
      <c r="HL624" s="57"/>
      <c r="HM624" s="57"/>
      <c r="HN624" s="57"/>
      <c r="HO624" s="57"/>
      <c r="HP624" s="57"/>
      <c r="HQ624" s="57"/>
      <c r="HR624" s="57"/>
      <c r="HS624" s="57"/>
      <c r="HT624" s="57"/>
      <c r="HU624" s="57"/>
      <c r="HV624" s="57"/>
      <c r="HW624" s="57"/>
      <c r="HX624" s="57"/>
      <c r="HY624" s="57"/>
      <c r="HZ624" s="57"/>
      <c r="IA624" s="57"/>
      <c r="IB624" s="57"/>
      <c r="IC624" s="57"/>
      <c r="ID624" s="57"/>
      <c r="IE624" s="57"/>
      <c r="IF624" s="57"/>
      <c r="IG624" s="57"/>
      <c r="IH624" s="57"/>
      <c r="II624" s="57"/>
      <c r="IJ624" s="57"/>
      <c r="IK624" s="57"/>
      <c r="IL624" s="57"/>
      <c r="IM624" s="57"/>
      <c r="IN624" s="57"/>
      <c r="IO624" s="57"/>
      <c r="IP624" s="57"/>
      <c r="IQ624" s="57"/>
      <c r="IR624" s="57"/>
      <c r="IS624" s="57"/>
      <c r="IT624" s="57"/>
      <c r="IU624" s="57"/>
      <c r="IV624" s="57"/>
      <c r="IW624" s="57"/>
      <c r="IX624" s="57"/>
      <c r="IY624" s="57"/>
      <c r="IZ624" s="57"/>
      <c r="JA624" s="57"/>
      <c r="JB624" s="57"/>
      <c r="JC624" s="57"/>
      <c r="JD624" s="57"/>
      <c r="JE624" s="57"/>
      <c r="JF624" s="57"/>
      <c r="JG624" s="57"/>
      <c r="JH624" s="57"/>
      <c r="JI624" s="57"/>
      <c r="JJ624" s="57"/>
      <c r="JK624" s="57"/>
      <c r="JL624" s="57"/>
      <c r="JM624" s="57"/>
      <c r="JN624" s="57"/>
      <c r="JO624" s="57"/>
      <c r="JP624" s="57"/>
      <c r="JQ624" s="57"/>
      <c r="JR624" s="57"/>
      <c r="JS624" s="57"/>
      <c r="JT624" s="57"/>
      <c r="JU624" s="57"/>
      <c r="JV624" s="57"/>
      <c r="JW624" s="57"/>
      <c r="JX624" s="57"/>
      <c r="JY624" s="57"/>
      <c r="JZ624" s="57"/>
      <c r="KA624" s="57"/>
      <c r="KB624" s="57"/>
      <c r="KC624" s="57"/>
      <c r="KD624" s="57"/>
      <c r="KE624" s="57"/>
      <c r="KF624" s="57"/>
      <c r="KG624" s="57"/>
      <c r="KH624" s="57"/>
      <c r="KI624" s="57"/>
      <c r="KJ624" s="57"/>
      <c r="KK624" s="57"/>
      <c r="KL624" s="57"/>
      <c r="KM624" s="57"/>
      <c r="KN624" s="57"/>
      <c r="KO624" s="57"/>
      <c r="KP624" s="57"/>
      <c r="KQ624" s="57"/>
      <c r="KR624" s="57"/>
      <c r="KS624" s="57"/>
      <c r="KT624" s="57"/>
      <c r="KU624" s="57"/>
      <c r="KV624" s="57"/>
      <c r="KW624" s="57"/>
      <c r="KX624" s="57"/>
      <c r="KY624" s="57"/>
      <c r="KZ624" s="57"/>
      <c r="LA624" s="57"/>
      <c r="LB624" s="57"/>
      <c r="LC624" s="57"/>
      <c r="LD624" s="57"/>
      <c r="LE624" s="57"/>
      <c r="LF624" s="57"/>
      <c r="LG624" s="57"/>
      <c r="LH624" s="57"/>
      <c r="LI624" s="57"/>
      <c r="LJ624" s="57"/>
      <c r="LK624" s="57"/>
      <c r="LL624" s="57"/>
      <c r="LM624" s="57"/>
      <c r="LN624" s="57"/>
      <c r="LO624" s="57"/>
      <c r="LP624" s="57"/>
      <c r="LQ624" s="57"/>
      <c r="LR624" s="57"/>
      <c r="LS624" s="57"/>
      <c r="LT624" s="57"/>
      <c r="LU624" s="57"/>
      <c r="LV624" s="57"/>
      <c r="LW624" s="57"/>
      <c r="LX624" s="57"/>
      <c r="LY624" s="57"/>
      <c r="LZ624" s="57"/>
      <c r="MA624" s="57"/>
      <c r="MB624" s="57"/>
      <c r="MC624" s="57"/>
      <c r="MD624" s="57"/>
      <c r="ME624" s="57"/>
      <c r="MF624" s="57"/>
      <c r="MG624" s="57"/>
      <c r="MH624" s="57"/>
      <c r="MI624" s="57"/>
      <c r="MJ624" s="57"/>
      <c r="MK624" s="57"/>
      <c r="ML624" s="57"/>
      <c r="MM624" s="57"/>
      <c r="MN624" s="57"/>
      <c r="MO624" s="57"/>
      <c r="MP624" s="57"/>
      <c r="MQ624" s="57"/>
      <c r="MR624" s="57"/>
      <c r="MS624" s="57"/>
      <c r="MT624" s="57"/>
      <c r="MU624" s="57"/>
      <c r="MV624" s="57"/>
      <c r="MW624" s="57"/>
      <c r="MX624" s="57"/>
      <c r="MY624" s="57"/>
      <c r="MZ624" s="57"/>
      <c r="NA624" s="57"/>
      <c r="NB624" s="57"/>
      <c r="NC624" s="57"/>
      <c r="ND624" s="57"/>
      <c r="NE624" s="57"/>
      <c r="NF624" s="57"/>
      <c r="NG624" s="57"/>
      <c r="NH624" s="57"/>
      <c r="NI624" s="57"/>
      <c r="NJ624" s="57"/>
      <c r="NK624" s="57"/>
      <c r="NL624" s="57"/>
      <c r="NM624" s="57"/>
      <c r="NN624" s="57"/>
      <c r="NO624" s="57"/>
      <c r="NP624" s="57"/>
      <c r="NQ624" s="57"/>
      <c r="NR624" s="57"/>
      <c r="NS624" s="57"/>
      <c r="NT624" s="57"/>
      <c r="NU624" s="57"/>
      <c r="NV624" s="57"/>
      <c r="NW624" s="57"/>
      <c r="NX624" s="57"/>
      <c r="NY624" s="57"/>
      <c r="NZ624" s="57"/>
      <c r="OA624" s="57"/>
      <c r="OB624" s="57"/>
      <c r="OC624" s="57"/>
      <c r="OD624" s="57"/>
      <c r="OE624" s="57"/>
      <c r="OF624" s="57"/>
      <c r="OG624" s="57"/>
      <c r="OH624" s="57"/>
      <c r="OI624" s="57"/>
      <c r="OJ624" s="57"/>
      <c r="OK624" s="57"/>
      <c r="OL624" s="57"/>
      <c r="OM624" s="57"/>
      <c r="ON624" s="57"/>
      <c r="OO624" s="57"/>
      <c r="OP624" s="57"/>
      <c r="OQ624" s="57"/>
      <c r="OR624" s="57"/>
      <c r="OS624" s="57"/>
      <c r="OT624" s="57"/>
      <c r="OU624" s="57"/>
      <c r="OV624" s="57"/>
      <c r="OW624" s="57"/>
      <c r="OX624" s="57"/>
      <c r="OY624" s="57"/>
      <c r="OZ624" s="57"/>
      <c r="PA624" s="57"/>
      <c r="PB624" s="57"/>
      <c r="PC624" s="57"/>
      <c r="PD624" s="57"/>
      <c r="PE624" s="57"/>
      <c r="PF624" s="57"/>
      <c r="PG624" s="57"/>
      <c r="PH624" s="57"/>
      <c r="PI624" s="57"/>
      <c r="PJ624" s="57"/>
      <c r="PK624" s="57"/>
      <c r="PL624" s="57"/>
      <c r="PM624" s="57"/>
      <c r="PN624" s="57"/>
      <c r="PO624" s="57"/>
      <c r="PP624" s="57"/>
      <c r="PQ624" s="57"/>
      <c r="PR624" s="57"/>
      <c r="PS624" s="57"/>
      <c r="PT624" s="57"/>
      <c r="PU624" s="57"/>
      <c r="PV624" s="57"/>
      <c r="PW624" s="57"/>
      <c r="PX624" s="57"/>
      <c r="PY624" s="57"/>
      <c r="PZ624" s="57"/>
      <c r="QA624" s="57"/>
      <c r="QB624" s="57"/>
      <c r="QC624" s="57"/>
      <c r="QD624" s="57"/>
      <c r="QE624" s="57"/>
      <c r="QF624" s="57"/>
      <c r="QG624" s="57"/>
      <c r="QH624" s="57"/>
      <c r="QI624" s="57"/>
      <c r="QJ624" s="57"/>
      <c r="QK624" s="57"/>
      <c r="QL624" s="57"/>
      <c r="QM624" s="57"/>
      <c r="QN624" s="57"/>
      <c r="QO624" s="57"/>
      <c r="QP624" s="57"/>
      <c r="QQ624" s="57"/>
      <c r="QR624" s="57"/>
      <c r="QS624" s="57"/>
      <c r="QT624" s="57"/>
      <c r="QU624" s="57"/>
      <c r="QV624" s="57"/>
      <c r="QW624" s="57"/>
      <c r="QX624" s="57"/>
      <c r="QY624" s="57"/>
      <c r="QZ624" s="57"/>
      <c r="RA624" s="57"/>
      <c r="RB624" s="57"/>
      <c r="RC624" s="57"/>
      <c r="RD624" s="57"/>
      <c r="RE624" s="57"/>
      <c r="RF624" s="57"/>
      <c r="RG624" s="57"/>
      <c r="RH624" s="57"/>
      <c r="RI624" s="57"/>
      <c r="RJ624" s="57"/>
      <c r="RK624" s="57"/>
      <c r="RL624" s="57"/>
      <c r="RM624" s="57"/>
      <c r="RN624" s="57"/>
      <c r="RO624" s="57"/>
      <c r="RP624" s="57"/>
      <c r="RQ624" s="57"/>
      <c r="RR624" s="57"/>
      <c r="RS624" s="57"/>
      <c r="RT624" s="57"/>
      <c r="RU624" s="57"/>
      <c r="RV624" s="57"/>
      <c r="RW624" s="57"/>
      <c r="RX624" s="57"/>
      <c r="RY624" s="57"/>
      <c r="RZ624" s="57"/>
      <c r="SA624" s="57"/>
      <c r="SB624" s="57"/>
      <c r="SC624" s="57"/>
      <c r="SD624" s="57"/>
      <c r="SE624" s="57"/>
      <c r="SF624" s="57"/>
      <c r="SG624" s="57"/>
      <c r="SH624" s="57"/>
      <c r="SI624" s="57"/>
      <c r="SJ624" s="57"/>
      <c r="SK624" s="57"/>
      <c r="SL624" s="57"/>
      <c r="SM624" s="57"/>
      <c r="SN624" s="57"/>
      <c r="SO624" s="57"/>
      <c r="SP624" s="57"/>
      <c r="SQ624" s="57"/>
      <c r="SR624" s="57"/>
      <c r="SS624" s="57"/>
      <c r="ST624" s="57"/>
      <c r="SU624" s="57"/>
      <c r="SV624" s="57"/>
      <c r="SW624" s="57"/>
      <c r="SX624" s="57"/>
      <c r="SY624" s="57"/>
      <c r="SZ624" s="57"/>
      <c r="TA624" s="57"/>
      <c r="TB624" s="57"/>
      <c r="TC624" s="57"/>
      <c r="TD624" s="57"/>
      <c r="TE624" s="57"/>
      <c r="TF624" s="57"/>
      <c r="TG624" s="57"/>
      <c r="TH624" s="57"/>
      <c r="TI624" s="57"/>
      <c r="TJ624" s="57"/>
      <c r="TK624" s="57"/>
      <c r="TL624" s="57"/>
      <c r="TM624" s="57"/>
      <c r="TN624" s="57"/>
      <c r="TO624" s="57"/>
      <c r="TP624" s="57"/>
      <c r="TQ624" s="57"/>
      <c r="TR624" s="57"/>
      <c r="TS624" s="57"/>
      <c r="TT624" s="57"/>
      <c r="TU624" s="57"/>
      <c r="TV624" s="57"/>
      <c r="TW624" s="57"/>
      <c r="TX624" s="57"/>
      <c r="TY624" s="57"/>
      <c r="TZ624" s="57"/>
      <c r="UA624" s="57"/>
      <c r="UB624" s="57"/>
      <c r="UC624" s="57"/>
      <c r="UD624" s="57"/>
      <c r="UE624" s="57"/>
      <c r="UF624" s="57"/>
      <c r="UG624" s="57"/>
      <c r="UH624" s="57"/>
      <c r="UI624" s="57"/>
      <c r="UJ624" s="57"/>
      <c r="UK624" s="57"/>
      <c r="UL624" s="57"/>
      <c r="UM624" s="57"/>
      <c r="UN624" s="57"/>
      <c r="UO624" s="57"/>
      <c r="UP624" s="57"/>
      <c r="UQ624" s="57"/>
      <c r="UR624" s="57"/>
      <c r="US624" s="57"/>
      <c r="UT624" s="57"/>
      <c r="UU624" s="57"/>
      <c r="UV624" s="57"/>
      <c r="UW624" s="57"/>
      <c r="UX624" s="57"/>
      <c r="UY624" s="57"/>
      <c r="UZ624" s="57"/>
      <c r="VA624" s="57"/>
      <c r="VB624" s="57"/>
      <c r="VC624" s="57"/>
      <c r="VD624" s="57"/>
      <c r="VE624" s="57"/>
      <c r="VF624" s="57"/>
      <c r="VG624" s="57"/>
      <c r="VH624" s="57"/>
      <c r="VI624" s="57"/>
      <c r="VJ624" s="57"/>
      <c r="VK624" s="57"/>
      <c r="VL624" s="57"/>
      <c r="VM624" s="57"/>
      <c r="VN624" s="57"/>
      <c r="VO624" s="57"/>
      <c r="VP624" s="57"/>
      <c r="VQ624" s="57"/>
      <c r="VR624" s="57"/>
      <c r="VS624" s="57"/>
      <c r="VT624" s="57"/>
      <c r="VU624" s="57"/>
      <c r="VV624" s="57"/>
      <c r="VW624" s="57"/>
      <c r="VX624" s="57"/>
      <c r="VY624" s="57"/>
      <c r="VZ624" s="57"/>
      <c r="WA624" s="57"/>
      <c r="WB624" s="57"/>
      <c r="WC624" s="57"/>
      <c r="WD624" s="57"/>
      <c r="WE624" s="57"/>
      <c r="WF624" s="57"/>
      <c r="WG624" s="57"/>
      <c r="WH624" s="57"/>
      <c r="WI624" s="57"/>
      <c r="WJ624" s="57"/>
      <c r="WK624" s="57"/>
      <c r="WL624" s="57"/>
      <c r="WM624" s="57"/>
      <c r="WN624" s="57"/>
      <c r="WO624" s="57"/>
      <c r="WP624" s="57"/>
      <c r="WQ624" s="57"/>
      <c r="WR624" s="57"/>
      <c r="WS624" s="57"/>
      <c r="WT624" s="57"/>
      <c r="WU624" s="57"/>
      <c r="WV624" s="57"/>
      <c r="WW624" s="57"/>
      <c r="WX624" s="57"/>
      <c r="WY624" s="57"/>
      <c r="WZ624" s="57"/>
      <c r="XA624" s="57"/>
      <c r="XB624" s="57"/>
      <c r="XC624" s="57"/>
      <c r="XD624" s="57"/>
      <c r="XE624" s="57"/>
      <c r="XF624" s="57"/>
      <c r="XG624" s="57"/>
      <c r="XH624" s="57"/>
      <c r="XI624" s="57"/>
      <c r="XJ624" s="57"/>
      <c r="XK624" s="57"/>
      <c r="XL624" s="57"/>
      <c r="XM624" s="57"/>
      <c r="XN624" s="57"/>
      <c r="XO624" s="57"/>
      <c r="XP624" s="57"/>
      <c r="XQ624" s="57"/>
      <c r="XR624" s="57"/>
      <c r="XS624" s="57"/>
      <c r="XT624" s="57"/>
      <c r="XU624" s="57"/>
      <c r="XV624" s="57"/>
      <c r="XW624" s="57"/>
    </row>
    <row r="625">
      <c r="AI625" s="57"/>
      <c r="BR625" s="57"/>
      <c r="DA625" s="57"/>
      <c r="EJ625" s="57"/>
      <c r="EK625" s="57"/>
      <c r="EL625" s="57"/>
      <c r="EM625" s="57"/>
      <c r="EN625" s="57"/>
      <c r="EO625" s="57"/>
      <c r="EP625" s="57"/>
      <c r="EQ625" s="57"/>
      <c r="ER625" s="57"/>
      <c r="ES625" s="57"/>
      <c r="ET625" s="57"/>
      <c r="EU625" s="57"/>
      <c r="EV625" s="57"/>
      <c r="EW625" s="57"/>
      <c r="EX625" s="57"/>
      <c r="EY625" s="57"/>
      <c r="EZ625" s="57"/>
      <c r="FA625" s="57"/>
      <c r="FB625" s="57"/>
      <c r="FC625" s="57"/>
      <c r="FD625" s="57"/>
      <c r="FE625" s="57"/>
      <c r="FF625" s="57"/>
      <c r="FG625" s="57"/>
      <c r="FH625" s="57"/>
      <c r="FI625" s="57"/>
      <c r="FJ625" s="57"/>
      <c r="FK625" s="57"/>
      <c r="FL625" s="57"/>
      <c r="FM625" s="57"/>
      <c r="FN625" s="57"/>
      <c r="FO625" s="57"/>
      <c r="FP625" s="57"/>
      <c r="FQ625" s="57"/>
      <c r="FR625" s="57"/>
      <c r="FS625" s="57"/>
      <c r="FT625" s="57"/>
      <c r="FU625" s="57"/>
      <c r="FV625" s="57"/>
      <c r="FW625" s="57"/>
      <c r="FX625" s="57"/>
      <c r="FY625" s="57"/>
      <c r="FZ625" s="57"/>
      <c r="GA625" s="57"/>
      <c r="GB625" s="57"/>
      <c r="GC625" s="57"/>
      <c r="GD625" s="57"/>
      <c r="GE625" s="57"/>
      <c r="GF625" s="57"/>
      <c r="GG625" s="57"/>
      <c r="GH625" s="57"/>
      <c r="GI625" s="57"/>
      <c r="GJ625" s="57"/>
      <c r="GK625" s="57"/>
      <c r="GL625" s="57"/>
      <c r="GM625" s="57"/>
      <c r="GN625" s="57"/>
      <c r="GO625" s="57"/>
      <c r="GP625" s="57"/>
      <c r="GQ625" s="57"/>
      <c r="GR625" s="57"/>
      <c r="GS625" s="57"/>
      <c r="GT625" s="57"/>
      <c r="GU625" s="57"/>
      <c r="GV625" s="57"/>
      <c r="GW625" s="57"/>
      <c r="GX625" s="57"/>
      <c r="GY625" s="57"/>
      <c r="GZ625" s="57"/>
      <c r="HA625" s="57"/>
      <c r="HB625" s="57"/>
      <c r="HC625" s="57"/>
      <c r="HD625" s="57"/>
      <c r="HE625" s="57"/>
      <c r="HF625" s="57"/>
      <c r="HG625" s="57"/>
      <c r="HH625" s="57"/>
      <c r="HI625" s="57"/>
      <c r="HJ625" s="57"/>
      <c r="HK625" s="57"/>
      <c r="HL625" s="57"/>
      <c r="HM625" s="57"/>
      <c r="HN625" s="57"/>
      <c r="HO625" s="57"/>
      <c r="HP625" s="57"/>
      <c r="HQ625" s="57"/>
      <c r="HR625" s="57"/>
      <c r="HS625" s="57"/>
      <c r="HT625" s="57"/>
      <c r="HU625" s="57"/>
      <c r="HV625" s="57"/>
      <c r="HW625" s="57"/>
      <c r="HX625" s="57"/>
      <c r="HY625" s="57"/>
      <c r="HZ625" s="57"/>
      <c r="IA625" s="57"/>
      <c r="IB625" s="57"/>
      <c r="IC625" s="57"/>
      <c r="ID625" s="57"/>
      <c r="IE625" s="57"/>
      <c r="IF625" s="57"/>
      <c r="IG625" s="57"/>
      <c r="IH625" s="57"/>
      <c r="II625" s="57"/>
      <c r="IJ625" s="57"/>
      <c r="IK625" s="57"/>
      <c r="IL625" s="57"/>
      <c r="IM625" s="57"/>
      <c r="IN625" s="57"/>
      <c r="IO625" s="57"/>
      <c r="IP625" s="57"/>
      <c r="IQ625" s="57"/>
      <c r="IR625" s="57"/>
      <c r="IS625" s="57"/>
      <c r="IT625" s="57"/>
      <c r="IU625" s="57"/>
      <c r="IV625" s="57"/>
      <c r="IW625" s="57"/>
      <c r="IX625" s="57"/>
      <c r="IY625" s="57"/>
      <c r="IZ625" s="57"/>
      <c r="JA625" s="57"/>
      <c r="JB625" s="57"/>
      <c r="JC625" s="57"/>
      <c r="JD625" s="57"/>
      <c r="JE625" s="57"/>
      <c r="JF625" s="57"/>
      <c r="JG625" s="57"/>
      <c r="JH625" s="57"/>
      <c r="JI625" s="57"/>
      <c r="JJ625" s="57"/>
      <c r="JK625" s="57"/>
      <c r="JL625" s="57"/>
      <c r="JM625" s="57"/>
      <c r="JN625" s="57"/>
      <c r="JO625" s="57"/>
      <c r="JP625" s="57"/>
      <c r="JQ625" s="57"/>
      <c r="JR625" s="57"/>
      <c r="JS625" s="57"/>
      <c r="JT625" s="57"/>
      <c r="JU625" s="57"/>
      <c r="JV625" s="57"/>
      <c r="JW625" s="57"/>
      <c r="JX625" s="57"/>
      <c r="JY625" s="57"/>
      <c r="JZ625" s="57"/>
      <c r="KA625" s="57"/>
      <c r="KB625" s="57"/>
      <c r="KC625" s="57"/>
      <c r="KD625" s="57"/>
      <c r="KE625" s="57"/>
      <c r="KF625" s="57"/>
      <c r="KG625" s="57"/>
      <c r="KH625" s="57"/>
      <c r="KI625" s="57"/>
      <c r="KJ625" s="57"/>
      <c r="KK625" s="57"/>
      <c r="KL625" s="57"/>
      <c r="KM625" s="57"/>
      <c r="KN625" s="57"/>
      <c r="KO625" s="57"/>
      <c r="KP625" s="57"/>
      <c r="KQ625" s="57"/>
      <c r="KR625" s="57"/>
      <c r="KS625" s="57"/>
      <c r="KT625" s="57"/>
      <c r="KU625" s="57"/>
      <c r="KV625" s="57"/>
      <c r="KW625" s="57"/>
      <c r="KX625" s="57"/>
      <c r="KY625" s="57"/>
      <c r="KZ625" s="57"/>
      <c r="LA625" s="57"/>
      <c r="LB625" s="57"/>
      <c r="LC625" s="57"/>
      <c r="LD625" s="57"/>
      <c r="LE625" s="57"/>
      <c r="LF625" s="57"/>
      <c r="LG625" s="57"/>
      <c r="LH625" s="57"/>
      <c r="LI625" s="57"/>
      <c r="LJ625" s="57"/>
      <c r="LK625" s="57"/>
      <c r="LL625" s="57"/>
      <c r="LM625" s="57"/>
      <c r="LN625" s="57"/>
      <c r="LO625" s="57"/>
      <c r="LP625" s="57"/>
      <c r="LQ625" s="57"/>
      <c r="LR625" s="57"/>
      <c r="LS625" s="57"/>
      <c r="LT625" s="57"/>
      <c r="LU625" s="57"/>
      <c r="LV625" s="57"/>
      <c r="LW625" s="57"/>
      <c r="LX625" s="57"/>
      <c r="LY625" s="57"/>
      <c r="LZ625" s="57"/>
      <c r="MA625" s="57"/>
      <c r="MB625" s="57"/>
      <c r="MC625" s="57"/>
      <c r="MD625" s="57"/>
      <c r="ME625" s="57"/>
      <c r="MF625" s="57"/>
      <c r="MG625" s="57"/>
      <c r="MH625" s="57"/>
      <c r="MI625" s="57"/>
      <c r="MJ625" s="57"/>
      <c r="MK625" s="57"/>
      <c r="ML625" s="57"/>
      <c r="MM625" s="57"/>
      <c r="MN625" s="57"/>
      <c r="MO625" s="57"/>
      <c r="MP625" s="57"/>
      <c r="MQ625" s="57"/>
      <c r="MR625" s="57"/>
      <c r="MS625" s="57"/>
      <c r="MT625" s="57"/>
      <c r="MU625" s="57"/>
      <c r="MV625" s="57"/>
      <c r="MW625" s="57"/>
      <c r="MX625" s="57"/>
      <c r="MY625" s="57"/>
      <c r="MZ625" s="57"/>
      <c r="NA625" s="57"/>
      <c r="NB625" s="57"/>
      <c r="NC625" s="57"/>
      <c r="ND625" s="57"/>
      <c r="NE625" s="57"/>
      <c r="NF625" s="57"/>
      <c r="NG625" s="57"/>
      <c r="NH625" s="57"/>
      <c r="NI625" s="57"/>
      <c r="NJ625" s="57"/>
      <c r="NK625" s="57"/>
      <c r="NL625" s="57"/>
      <c r="NM625" s="57"/>
      <c r="NN625" s="57"/>
      <c r="NO625" s="57"/>
      <c r="NP625" s="57"/>
      <c r="NQ625" s="57"/>
      <c r="NR625" s="57"/>
      <c r="NS625" s="57"/>
      <c r="NT625" s="57"/>
      <c r="NU625" s="57"/>
      <c r="NV625" s="57"/>
      <c r="NW625" s="57"/>
      <c r="NX625" s="57"/>
      <c r="NY625" s="57"/>
      <c r="NZ625" s="57"/>
      <c r="OA625" s="57"/>
      <c r="OB625" s="57"/>
      <c r="OC625" s="57"/>
      <c r="OD625" s="57"/>
      <c r="OE625" s="57"/>
      <c r="OF625" s="57"/>
      <c r="OG625" s="57"/>
      <c r="OH625" s="57"/>
      <c r="OI625" s="57"/>
      <c r="OJ625" s="57"/>
      <c r="OK625" s="57"/>
      <c r="OL625" s="57"/>
      <c r="OM625" s="57"/>
      <c r="ON625" s="57"/>
      <c r="OO625" s="57"/>
      <c r="OP625" s="57"/>
      <c r="OQ625" s="57"/>
      <c r="OR625" s="57"/>
      <c r="OS625" s="57"/>
      <c r="OT625" s="57"/>
      <c r="OU625" s="57"/>
      <c r="OV625" s="57"/>
      <c r="OW625" s="57"/>
      <c r="OX625" s="57"/>
      <c r="OY625" s="57"/>
      <c r="OZ625" s="57"/>
      <c r="PA625" s="57"/>
      <c r="PB625" s="57"/>
      <c r="PC625" s="57"/>
      <c r="PD625" s="57"/>
      <c r="PE625" s="57"/>
      <c r="PF625" s="57"/>
      <c r="PG625" s="57"/>
      <c r="PH625" s="57"/>
      <c r="PI625" s="57"/>
      <c r="PJ625" s="57"/>
      <c r="PK625" s="57"/>
      <c r="PL625" s="57"/>
      <c r="PM625" s="57"/>
      <c r="PN625" s="57"/>
      <c r="PO625" s="57"/>
      <c r="PP625" s="57"/>
      <c r="PQ625" s="57"/>
      <c r="PR625" s="57"/>
      <c r="PS625" s="57"/>
      <c r="PT625" s="57"/>
      <c r="PU625" s="57"/>
      <c r="PV625" s="57"/>
      <c r="PW625" s="57"/>
      <c r="PX625" s="57"/>
      <c r="PY625" s="57"/>
      <c r="PZ625" s="57"/>
      <c r="QA625" s="57"/>
      <c r="QB625" s="57"/>
      <c r="QC625" s="57"/>
      <c r="QD625" s="57"/>
      <c r="QE625" s="57"/>
      <c r="QF625" s="57"/>
      <c r="QG625" s="57"/>
      <c r="QH625" s="57"/>
      <c r="QI625" s="57"/>
      <c r="QJ625" s="57"/>
      <c r="QK625" s="57"/>
      <c r="QL625" s="57"/>
      <c r="QM625" s="57"/>
      <c r="QN625" s="57"/>
      <c r="QO625" s="57"/>
      <c r="QP625" s="57"/>
      <c r="QQ625" s="57"/>
      <c r="QR625" s="57"/>
      <c r="QS625" s="57"/>
      <c r="QT625" s="57"/>
      <c r="QU625" s="57"/>
      <c r="QV625" s="57"/>
      <c r="QW625" s="57"/>
      <c r="QX625" s="57"/>
      <c r="QY625" s="57"/>
      <c r="QZ625" s="57"/>
      <c r="RA625" s="57"/>
      <c r="RB625" s="57"/>
      <c r="RC625" s="57"/>
      <c r="RD625" s="57"/>
      <c r="RE625" s="57"/>
      <c r="RF625" s="57"/>
      <c r="RG625" s="57"/>
      <c r="RH625" s="57"/>
      <c r="RI625" s="57"/>
      <c r="RJ625" s="57"/>
      <c r="RK625" s="57"/>
      <c r="RL625" s="57"/>
      <c r="RM625" s="57"/>
      <c r="RN625" s="57"/>
      <c r="RO625" s="57"/>
      <c r="RP625" s="57"/>
      <c r="RQ625" s="57"/>
      <c r="RR625" s="57"/>
      <c r="RS625" s="57"/>
      <c r="RT625" s="57"/>
      <c r="RU625" s="57"/>
      <c r="RV625" s="57"/>
      <c r="RW625" s="57"/>
      <c r="RX625" s="57"/>
      <c r="RY625" s="57"/>
      <c r="RZ625" s="57"/>
      <c r="SA625" s="57"/>
      <c r="SB625" s="57"/>
      <c r="SC625" s="57"/>
      <c r="SD625" s="57"/>
      <c r="SE625" s="57"/>
      <c r="SF625" s="57"/>
      <c r="SG625" s="57"/>
      <c r="SH625" s="57"/>
      <c r="SI625" s="57"/>
      <c r="SJ625" s="57"/>
      <c r="SK625" s="57"/>
      <c r="SL625" s="57"/>
      <c r="SM625" s="57"/>
      <c r="SN625" s="57"/>
      <c r="SO625" s="57"/>
      <c r="SP625" s="57"/>
      <c r="SQ625" s="57"/>
      <c r="SR625" s="57"/>
      <c r="SS625" s="57"/>
      <c r="ST625" s="57"/>
      <c r="SU625" s="57"/>
      <c r="SV625" s="57"/>
      <c r="SW625" s="57"/>
      <c r="SX625" s="57"/>
      <c r="SY625" s="57"/>
      <c r="SZ625" s="57"/>
      <c r="TA625" s="57"/>
      <c r="TB625" s="57"/>
      <c r="TC625" s="57"/>
      <c r="TD625" s="57"/>
      <c r="TE625" s="57"/>
      <c r="TF625" s="57"/>
      <c r="TG625" s="57"/>
      <c r="TH625" s="57"/>
      <c r="TI625" s="57"/>
      <c r="TJ625" s="57"/>
      <c r="TK625" s="57"/>
      <c r="TL625" s="57"/>
      <c r="TM625" s="57"/>
      <c r="TN625" s="57"/>
      <c r="TO625" s="57"/>
      <c r="TP625" s="57"/>
      <c r="TQ625" s="57"/>
      <c r="TR625" s="57"/>
      <c r="TS625" s="57"/>
      <c r="TT625" s="57"/>
      <c r="TU625" s="57"/>
      <c r="TV625" s="57"/>
      <c r="TW625" s="57"/>
      <c r="TX625" s="57"/>
      <c r="TY625" s="57"/>
      <c r="TZ625" s="57"/>
      <c r="UA625" s="57"/>
      <c r="UB625" s="57"/>
      <c r="UC625" s="57"/>
      <c r="UD625" s="57"/>
      <c r="UE625" s="57"/>
      <c r="UF625" s="57"/>
      <c r="UG625" s="57"/>
      <c r="UH625" s="57"/>
      <c r="UI625" s="57"/>
      <c r="UJ625" s="57"/>
      <c r="UK625" s="57"/>
      <c r="UL625" s="57"/>
      <c r="UM625" s="57"/>
      <c r="UN625" s="57"/>
      <c r="UO625" s="57"/>
      <c r="UP625" s="57"/>
      <c r="UQ625" s="57"/>
      <c r="UR625" s="57"/>
      <c r="US625" s="57"/>
      <c r="UT625" s="57"/>
      <c r="UU625" s="57"/>
      <c r="UV625" s="57"/>
      <c r="UW625" s="57"/>
      <c r="UX625" s="57"/>
      <c r="UY625" s="57"/>
      <c r="UZ625" s="57"/>
      <c r="VA625" s="57"/>
      <c r="VB625" s="57"/>
      <c r="VC625" s="57"/>
      <c r="VD625" s="57"/>
      <c r="VE625" s="57"/>
      <c r="VF625" s="57"/>
      <c r="VG625" s="57"/>
      <c r="VH625" s="57"/>
      <c r="VI625" s="57"/>
      <c r="VJ625" s="57"/>
      <c r="VK625" s="57"/>
      <c r="VL625" s="57"/>
      <c r="VM625" s="57"/>
      <c r="VN625" s="57"/>
      <c r="VO625" s="57"/>
      <c r="VP625" s="57"/>
      <c r="VQ625" s="57"/>
      <c r="VR625" s="57"/>
      <c r="VS625" s="57"/>
      <c r="VT625" s="57"/>
      <c r="VU625" s="57"/>
      <c r="VV625" s="57"/>
      <c r="VW625" s="57"/>
      <c r="VX625" s="57"/>
      <c r="VY625" s="57"/>
      <c r="VZ625" s="57"/>
      <c r="WA625" s="57"/>
      <c r="WB625" s="57"/>
      <c r="WC625" s="57"/>
      <c r="WD625" s="57"/>
      <c r="WE625" s="57"/>
      <c r="WF625" s="57"/>
      <c r="WG625" s="57"/>
      <c r="WH625" s="57"/>
      <c r="WI625" s="57"/>
      <c r="WJ625" s="57"/>
      <c r="WK625" s="57"/>
      <c r="WL625" s="57"/>
      <c r="WM625" s="57"/>
      <c r="WN625" s="57"/>
      <c r="WO625" s="57"/>
      <c r="WP625" s="57"/>
      <c r="WQ625" s="57"/>
      <c r="WR625" s="57"/>
      <c r="WS625" s="57"/>
      <c r="WT625" s="57"/>
      <c r="WU625" s="57"/>
      <c r="WV625" s="57"/>
      <c r="WW625" s="57"/>
      <c r="WX625" s="57"/>
      <c r="WY625" s="57"/>
      <c r="WZ625" s="57"/>
      <c r="XA625" s="57"/>
      <c r="XB625" s="57"/>
      <c r="XC625" s="57"/>
      <c r="XD625" s="57"/>
      <c r="XE625" s="57"/>
      <c r="XF625" s="57"/>
      <c r="XG625" s="57"/>
      <c r="XH625" s="57"/>
      <c r="XI625" s="57"/>
      <c r="XJ625" s="57"/>
      <c r="XK625" s="57"/>
      <c r="XL625" s="57"/>
      <c r="XM625" s="57"/>
      <c r="XN625" s="57"/>
      <c r="XO625" s="57"/>
      <c r="XP625" s="57"/>
      <c r="XQ625" s="57"/>
      <c r="XR625" s="57"/>
      <c r="XS625" s="57"/>
      <c r="XT625" s="57"/>
      <c r="XU625" s="57"/>
      <c r="XV625" s="57"/>
      <c r="XW625" s="57"/>
    </row>
    <row r="626">
      <c r="AI626" s="57"/>
      <c r="BR626" s="57"/>
      <c r="DA626" s="57"/>
      <c r="EJ626" s="57"/>
      <c r="EK626" s="57"/>
      <c r="EL626" s="57"/>
      <c r="EM626" s="57"/>
      <c r="EN626" s="57"/>
      <c r="EO626" s="57"/>
      <c r="EP626" s="57"/>
      <c r="EQ626" s="57"/>
      <c r="ER626" s="57"/>
      <c r="ES626" s="57"/>
      <c r="ET626" s="57"/>
      <c r="EU626" s="57"/>
      <c r="EV626" s="57"/>
      <c r="EW626" s="57"/>
      <c r="EX626" s="57"/>
      <c r="EY626" s="57"/>
      <c r="EZ626" s="57"/>
      <c r="FA626" s="57"/>
      <c r="FB626" s="57"/>
      <c r="FC626" s="57"/>
      <c r="FD626" s="57"/>
      <c r="FE626" s="57"/>
      <c r="FF626" s="57"/>
      <c r="FG626" s="57"/>
      <c r="FH626" s="57"/>
      <c r="FI626" s="57"/>
      <c r="FJ626" s="57"/>
      <c r="FK626" s="57"/>
      <c r="FL626" s="57"/>
      <c r="FM626" s="57"/>
      <c r="FN626" s="57"/>
      <c r="FO626" s="57"/>
      <c r="FP626" s="57"/>
      <c r="FQ626" s="57"/>
      <c r="FR626" s="57"/>
      <c r="FS626" s="57"/>
      <c r="FT626" s="57"/>
      <c r="FU626" s="57"/>
      <c r="FV626" s="57"/>
      <c r="FW626" s="57"/>
      <c r="FX626" s="57"/>
      <c r="FY626" s="57"/>
      <c r="FZ626" s="57"/>
      <c r="GA626" s="57"/>
      <c r="GB626" s="57"/>
      <c r="GC626" s="57"/>
      <c r="GD626" s="57"/>
      <c r="GE626" s="57"/>
      <c r="GF626" s="57"/>
      <c r="GG626" s="57"/>
      <c r="GH626" s="57"/>
      <c r="GI626" s="57"/>
      <c r="GJ626" s="57"/>
      <c r="GK626" s="57"/>
      <c r="GL626" s="57"/>
      <c r="GM626" s="57"/>
      <c r="GN626" s="57"/>
      <c r="GO626" s="57"/>
      <c r="GP626" s="57"/>
      <c r="GQ626" s="57"/>
      <c r="GR626" s="57"/>
      <c r="GS626" s="57"/>
      <c r="GT626" s="57"/>
      <c r="GU626" s="57"/>
      <c r="GV626" s="57"/>
      <c r="GW626" s="57"/>
      <c r="GX626" s="57"/>
      <c r="GY626" s="57"/>
      <c r="GZ626" s="57"/>
      <c r="HA626" s="57"/>
      <c r="HB626" s="57"/>
      <c r="HC626" s="57"/>
      <c r="HD626" s="57"/>
      <c r="HE626" s="57"/>
      <c r="HF626" s="57"/>
      <c r="HG626" s="57"/>
      <c r="HH626" s="57"/>
      <c r="HI626" s="57"/>
      <c r="HJ626" s="57"/>
      <c r="HK626" s="57"/>
      <c r="HL626" s="57"/>
      <c r="HM626" s="57"/>
      <c r="HN626" s="57"/>
      <c r="HO626" s="57"/>
      <c r="HP626" s="57"/>
      <c r="HQ626" s="57"/>
      <c r="HR626" s="57"/>
      <c r="HS626" s="57"/>
      <c r="HT626" s="57"/>
      <c r="HU626" s="57"/>
      <c r="HV626" s="57"/>
      <c r="HW626" s="57"/>
      <c r="HX626" s="57"/>
      <c r="HY626" s="57"/>
      <c r="HZ626" s="57"/>
      <c r="IA626" s="57"/>
      <c r="IB626" s="57"/>
      <c r="IC626" s="57"/>
      <c r="ID626" s="57"/>
      <c r="IE626" s="57"/>
      <c r="IF626" s="57"/>
      <c r="IG626" s="57"/>
      <c r="IH626" s="57"/>
      <c r="II626" s="57"/>
      <c r="IJ626" s="57"/>
      <c r="IK626" s="57"/>
      <c r="IL626" s="57"/>
      <c r="IM626" s="57"/>
      <c r="IN626" s="57"/>
      <c r="IO626" s="57"/>
      <c r="IP626" s="57"/>
      <c r="IQ626" s="57"/>
      <c r="IR626" s="57"/>
      <c r="IS626" s="57"/>
      <c r="IT626" s="57"/>
      <c r="IU626" s="57"/>
      <c r="IV626" s="57"/>
      <c r="IW626" s="57"/>
      <c r="IX626" s="57"/>
      <c r="IY626" s="57"/>
      <c r="IZ626" s="57"/>
      <c r="JA626" s="57"/>
      <c r="JB626" s="57"/>
      <c r="JC626" s="57"/>
      <c r="JD626" s="57"/>
      <c r="JE626" s="57"/>
      <c r="JF626" s="57"/>
      <c r="JG626" s="57"/>
      <c r="JH626" s="57"/>
      <c r="JI626" s="57"/>
      <c r="JJ626" s="57"/>
      <c r="JK626" s="57"/>
      <c r="JL626" s="57"/>
      <c r="JM626" s="57"/>
      <c r="JN626" s="57"/>
      <c r="JO626" s="57"/>
      <c r="JP626" s="57"/>
      <c r="JQ626" s="57"/>
      <c r="JR626" s="57"/>
      <c r="JS626" s="57"/>
      <c r="JT626" s="57"/>
      <c r="JU626" s="57"/>
      <c r="JV626" s="57"/>
      <c r="JW626" s="57"/>
      <c r="JX626" s="57"/>
      <c r="JY626" s="57"/>
      <c r="JZ626" s="57"/>
      <c r="KA626" s="57"/>
      <c r="KB626" s="57"/>
      <c r="KC626" s="57"/>
      <c r="KD626" s="57"/>
      <c r="KE626" s="57"/>
      <c r="KF626" s="57"/>
      <c r="KG626" s="57"/>
      <c r="KH626" s="57"/>
      <c r="KI626" s="57"/>
      <c r="KJ626" s="57"/>
      <c r="KK626" s="57"/>
      <c r="KL626" s="57"/>
      <c r="KM626" s="57"/>
      <c r="KN626" s="57"/>
      <c r="KO626" s="57"/>
      <c r="KP626" s="57"/>
      <c r="KQ626" s="57"/>
      <c r="KR626" s="57"/>
      <c r="KS626" s="57"/>
      <c r="KT626" s="57"/>
      <c r="KU626" s="57"/>
      <c r="KV626" s="57"/>
      <c r="KW626" s="57"/>
      <c r="KX626" s="57"/>
      <c r="KY626" s="57"/>
      <c r="KZ626" s="57"/>
      <c r="LA626" s="57"/>
      <c r="LB626" s="57"/>
      <c r="LC626" s="57"/>
      <c r="LD626" s="57"/>
      <c r="LE626" s="57"/>
      <c r="LF626" s="57"/>
      <c r="LG626" s="57"/>
      <c r="LH626" s="57"/>
      <c r="LI626" s="57"/>
      <c r="LJ626" s="57"/>
      <c r="LK626" s="57"/>
      <c r="LL626" s="57"/>
      <c r="LM626" s="57"/>
      <c r="LN626" s="57"/>
      <c r="LO626" s="57"/>
      <c r="LP626" s="57"/>
      <c r="LQ626" s="57"/>
      <c r="LR626" s="57"/>
      <c r="LS626" s="57"/>
      <c r="LT626" s="57"/>
      <c r="LU626" s="57"/>
      <c r="LV626" s="57"/>
      <c r="LW626" s="57"/>
      <c r="LX626" s="57"/>
      <c r="LY626" s="57"/>
      <c r="LZ626" s="57"/>
      <c r="MA626" s="57"/>
      <c r="MB626" s="57"/>
      <c r="MC626" s="57"/>
      <c r="MD626" s="57"/>
      <c r="ME626" s="57"/>
      <c r="MF626" s="57"/>
      <c r="MG626" s="57"/>
      <c r="MH626" s="57"/>
      <c r="MI626" s="57"/>
      <c r="MJ626" s="57"/>
      <c r="MK626" s="57"/>
      <c r="ML626" s="57"/>
      <c r="MM626" s="57"/>
      <c r="MN626" s="57"/>
      <c r="MO626" s="57"/>
      <c r="MP626" s="57"/>
      <c r="MQ626" s="57"/>
      <c r="MR626" s="57"/>
      <c r="MS626" s="57"/>
      <c r="MT626" s="57"/>
      <c r="MU626" s="57"/>
      <c r="MV626" s="57"/>
      <c r="MW626" s="57"/>
      <c r="MX626" s="57"/>
      <c r="MY626" s="57"/>
      <c r="MZ626" s="57"/>
      <c r="NA626" s="57"/>
      <c r="NB626" s="57"/>
      <c r="NC626" s="57"/>
      <c r="ND626" s="57"/>
      <c r="NE626" s="57"/>
      <c r="NF626" s="57"/>
      <c r="NG626" s="57"/>
      <c r="NH626" s="57"/>
      <c r="NI626" s="57"/>
      <c r="NJ626" s="57"/>
      <c r="NK626" s="57"/>
      <c r="NL626" s="57"/>
      <c r="NM626" s="57"/>
      <c r="NN626" s="57"/>
      <c r="NO626" s="57"/>
      <c r="NP626" s="57"/>
      <c r="NQ626" s="57"/>
      <c r="NR626" s="57"/>
      <c r="NS626" s="57"/>
      <c r="NT626" s="57"/>
      <c r="NU626" s="57"/>
      <c r="NV626" s="57"/>
      <c r="NW626" s="57"/>
      <c r="NX626" s="57"/>
      <c r="NY626" s="57"/>
      <c r="NZ626" s="57"/>
      <c r="OA626" s="57"/>
      <c r="OB626" s="57"/>
      <c r="OC626" s="57"/>
      <c r="OD626" s="57"/>
      <c r="OE626" s="57"/>
      <c r="OF626" s="57"/>
      <c r="OG626" s="57"/>
      <c r="OH626" s="57"/>
      <c r="OI626" s="57"/>
      <c r="OJ626" s="57"/>
      <c r="OK626" s="57"/>
      <c r="OL626" s="57"/>
      <c r="OM626" s="57"/>
      <c r="ON626" s="57"/>
      <c r="OO626" s="57"/>
      <c r="OP626" s="57"/>
      <c r="OQ626" s="57"/>
      <c r="OR626" s="57"/>
      <c r="OS626" s="57"/>
      <c r="OT626" s="57"/>
      <c r="OU626" s="57"/>
      <c r="OV626" s="57"/>
      <c r="OW626" s="57"/>
      <c r="OX626" s="57"/>
      <c r="OY626" s="57"/>
      <c r="OZ626" s="57"/>
      <c r="PA626" s="57"/>
      <c r="PB626" s="57"/>
      <c r="PC626" s="57"/>
      <c r="PD626" s="57"/>
      <c r="PE626" s="57"/>
      <c r="PF626" s="57"/>
      <c r="PG626" s="57"/>
      <c r="PH626" s="57"/>
      <c r="PI626" s="57"/>
      <c r="PJ626" s="57"/>
      <c r="PK626" s="57"/>
      <c r="PL626" s="57"/>
      <c r="PM626" s="57"/>
      <c r="PN626" s="57"/>
      <c r="PO626" s="57"/>
      <c r="PP626" s="57"/>
      <c r="PQ626" s="57"/>
      <c r="PR626" s="57"/>
      <c r="PS626" s="57"/>
      <c r="PT626" s="57"/>
      <c r="PU626" s="57"/>
      <c r="PV626" s="57"/>
      <c r="PW626" s="57"/>
      <c r="PX626" s="57"/>
      <c r="PY626" s="57"/>
      <c r="PZ626" s="57"/>
      <c r="QA626" s="57"/>
      <c r="QB626" s="57"/>
      <c r="QC626" s="57"/>
      <c r="QD626" s="57"/>
      <c r="QE626" s="57"/>
      <c r="QF626" s="57"/>
      <c r="QG626" s="57"/>
      <c r="QH626" s="57"/>
      <c r="QI626" s="57"/>
      <c r="QJ626" s="57"/>
      <c r="QK626" s="57"/>
      <c r="QL626" s="57"/>
      <c r="QM626" s="57"/>
      <c r="QN626" s="57"/>
      <c r="QO626" s="57"/>
      <c r="QP626" s="57"/>
      <c r="QQ626" s="57"/>
      <c r="QR626" s="57"/>
      <c r="QS626" s="57"/>
      <c r="QT626" s="57"/>
      <c r="QU626" s="57"/>
      <c r="QV626" s="57"/>
      <c r="QW626" s="57"/>
      <c r="QX626" s="57"/>
      <c r="QY626" s="57"/>
      <c r="QZ626" s="57"/>
      <c r="RA626" s="57"/>
      <c r="RB626" s="57"/>
      <c r="RC626" s="57"/>
      <c r="RD626" s="57"/>
      <c r="RE626" s="57"/>
      <c r="RF626" s="57"/>
      <c r="RG626" s="57"/>
      <c r="RH626" s="57"/>
      <c r="RI626" s="57"/>
      <c r="RJ626" s="57"/>
      <c r="RK626" s="57"/>
      <c r="RL626" s="57"/>
      <c r="RM626" s="57"/>
      <c r="RN626" s="57"/>
      <c r="RO626" s="57"/>
      <c r="RP626" s="57"/>
      <c r="RQ626" s="57"/>
      <c r="RR626" s="57"/>
      <c r="RS626" s="57"/>
      <c r="RT626" s="57"/>
      <c r="RU626" s="57"/>
      <c r="RV626" s="57"/>
      <c r="RW626" s="57"/>
      <c r="RX626" s="57"/>
      <c r="RY626" s="57"/>
      <c r="RZ626" s="57"/>
      <c r="SA626" s="57"/>
      <c r="SB626" s="57"/>
      <c r="SC626" s="57"/>
      <c r="SD626" s="57"/>
      <c r="SE626" s="57"/>
      <c r="SF626" s="57"/>
      <c r="SG626" s="57"/>
      <c r="SH626" s="57"/>
      <c r="SI626" s="57"/>
      <c r="SJ626" s="57"/>
      <c r="SK626" s="57"/>
      <c r="SL626" s="57"/>
      <c r="SM626" s="57"/>
      <c r="SN626" s="57"/>
      <c r="SO626" s="57"/>
      <c r="SP626" s="57"/>
      <c r="SQ626" s="57"/>
      <c r="SR626" s="57"/>
      <c r="SS626" s="57"/>
      <c r="ST626" s="57"/>
      <c r="SU626" s="57"/>
      <c r="SV626" s="57"/>
      <c r="SW626" s="57"/>
      <c r="SX626" s="57"/>
      <c r="SY626" s="57"/>
      <c r="SZ626" s="57"/>
      <c r="TA626" s="57"/>
      <c r="TB626" s="57"/>
      <c r="TC626" s="57"/>
      <c r="TD626" s="57"/>
      <c r="TE626" s="57"/>
      <c r="TF626" s="57"/>
      <c r="TG626" s="57"/>
      <c r="TH626" s="57"/>
      <c r="TI626" s="57"/>
      <c r="TJ626" s="57"/>
      <c r="TK626" s="57"/>
      <c r="TL626" s="57"/>
      <c r="TM626" s="57"/>
      <c r="TN626" s="57"/>
      <c r="TO626" s="57"/>
      <c r="TP626" s="57"/>
      <c r="TQ626" s="57"/>
      <c r="TR626" s="57"/>
      <c r="TS626" s="57"/>
      <c r="TT626" s="57"/>
      <c r="TU626" s="57"/>
      <c r="TV626" s="57"/>
      <c r="TW626" s="57"/>
      <c r="TX626" s="57"/>
      <c r="TY626" s="57"/>
      <c r="TZ626" s="57"/>
      <c r="UA626" s="57"/>
      <c r="UB626" s="57"/>
      <c r="UC626" s="57"/>
      <c r="UD626" s="57"/>
      <c r="UE626" s="57"/>
      <c r="UF626" s="57"/>
      <c r="UG626" s="57"/>
      <c r="UH626" s="57"/>
      <c r="UI626" s="57"/>
      <c r="UJ626" s="57"/>
      <c r="UK626" s="57"/>
      <c r="UL626" s="57"/>
      <c r="UM626" s="57"/>
      <c r="UN626" s="57"/>
      <c r="UO626" s="57"/>
      <c r="UP626" s="57"/>
      <c r="UQ626" s="57"/>
      <c r="UR626" s="57"/>
      <c r="US626" s="57"/>
      <c r="UT626" s="57"/>
      <c r="UU626" s="57"/>
      <c r="UV626" s="57"/>
      <c r="UW626" s="57"/>
      <c r="UX626" s="57"/>
      <c r="UY626" s="57"/>
      <c r="UZ626" s="57"/>
      <c r="VA626" s="57"/>
      <c r="VB626" s="57"/>
      <c r="VC626" s="57"/>
      <c r="VD626" s="57"/>
      <c r="VE626" s="57"/>
      <c r="VF626" s="57"/>
      <c r="VG626" s="57"/>
      <c r="VH626" s="57"/>
      <c r="VI626" s="57"/>
      <c r="VJ626" s="57"/>
      <c r="VK626" s="57"/>
      <c r="VL626" s="57"/>
      <c r="VM626" s="57"/>
      <c r="VN626" s="57"/>
      <c r="VO626" s="57"/>
      <c r="VP626" s="57"/>
      <c r="VQ626" s="57"/>
      <c r="VR626" s="57"/>
      <c r="VS626" s="57"/>
      <c r="VT626" s="57"/>
      <c r="VU626" s="57"/>
      <c r="VV626" s="57"/>
      <c r="VW626" s="57"/>
      <c r="VX626" s="57"/>
      <c r="VY626" s="57"/>
      <c r="VZ626" s="57"/>
      <c r="WA626" s="57"/>
      <c r="WB626" s="57"/>
      <c r="WC626" s="57"/>
      <c r="WD626" s="57"/>
      <c r="WE626" s="57"/>
      <c r="WF626" s="57"/>
      <c r="WG626" s="57"/>
      <c r="WH626" s="57"/>
      <c r="WI626" s="57"/>
      <c r="WJ626" s="57"/>
      <c r="WK626" s="57"/>
      <c r="WL626" s="57"/>
      <c r="WM626" s="57"/>
      <c r="WN626" s="57"/>
      <c r="WO626" s="57"/>
      <c r="WP626" s="57"/>
      <c r="WQ626" s="57"/>
      <c r="WR626" s="57"/>
      <c r="WS626" s="57"/>
      <c r="WT626" s="57"/>
      <c r="WU626" s="57"/>
      <c r="WV626" s="57"/>
      <c r="WW626" s="57"/>
      <c r="WX626" s="57"/>
      <c r="WY626" s="57"/>
      <c r="WZ626" s="57"/>
      <c r="XA626" s="57"/>
      <c r="XB626" s="57"/>
      <c r="XC626" s="57"/>
      <c r="XD626" s="57"/>
      <c r="XE626" s="57"/>
      <c r="XF626" s="57"/>
      <c r="XG626" s="57"/>
      <c r="XH626" s="57"/>
      <c r="XI626" s="57"/>
      <c r="XJ626" s="57"/>
      <c r="XK626" s="57"/>
      <c r="XL626" s="57"/>
      <c r="XM626" s="57"/>
      <c r="XN626" s="57"/>
      <c r="XO626" s="57"/>
      <c r="XP626" s="57"/>
      <c r="XQ626" s="57"/>
      <c r="XR626" s="57"/>
      <c r="XS626" s="57"/>
      <c r="XT626" s="57"/>
      <c r="XU626" s="57"/>
      <c r="XV626" s="57"/>
      <c r="XW626" s="57"/>
    </row>
    <row r="627">
      <c r="AI627" s="57"/>
      <c r="BR627" s="57"/>
      <c r="DA627" s="57"/>
      <c r="EJ627" s="57"/>
      <c r="EK627" s="57"/>
      <c r="EL627" s="57"/>
      <c r="EM627" s="57"/>
      <c r="EN627" s="57"/>
      <c r="EO627" s="57"/>
      <c r="EP627" s="57"/>
      <c r="EQ627" s="57"/>
      <c r="ER627" s="57"/>
      <c r="ES627" s="57"/>
      <c r="ET627" s="57"/>
      <c r="EU627" s="57"/>
      <c r="EV627" s="57"/>
      <c r="EW627" s="57"/>
      <c r="EX627" s="57"/>
      <c r="EY627" s="57"/>
      <c r="EZ627" s="57"/>
      <c r="FA627" s="57"/>
      <c r="FB627" s="57"/>
      <c r="FC627" s="57"/>
      <c r="FD627" s="57"/>
      <c r="FE627" s="57"/>
      <c r="FF627" s="57"/>
      <c r="FG627" s="57"/>
      <c r="FH627" s="57"/>
      <c r="FI627" s="57"/>
      <c r="FJ627" s="57"/>
      <c r="FK627" s="57"/>
      <c r="FL627" s="57"/>
      <c r="FM627" s="57"/>
      <c r="FN627" s="57"/>
      <c r="FO627" s="57"/>
      <c r="FP627" s="57"/>
      <c r="FQ627" s="57"/>
      <c r="FR627" s="57"/>
      <c r="FS627" s="57"/>
      <c r="FT627" s="57"/>
      <c r="FU627" s="57"/>
      <c r="FV627" s="57"/>
      <c r="FW627" s="57"/>
      <c r="FX627" s="57"/>
      <c r="FY627" s="57"/>
      <c r="FZ627" s="57"/>
      <c r="GA627" s="57"/>
      <c r="GB627" s="57"/>
      <c r="GC627" s="57"/>
      <c r="GD627" s="57"/>
      <c r="GE627" s="57"/>
      <c r="GF627" s="57"/>
      <c r="GG627" s="57"/>
      <c r="GH627" s="57"/>
      <c r="GI627" s="57"/>
      <c r="GJ627" s="57"/>
      <c r="GK627" s="57"/>
      <c r="GL627" s="57"/>
      <c r="GM627" s="57"/>
      <c r="GN627" s="57"/>
      <c r="GO627" s="57"/>
      <c r="GP627" s="57"/>
      <c r="GQ627" s="57"/>
      <c r="GR627" s="57"/>
      <c r="GS627" s="57"/>
      <c r="GT627" s="57"/>
      <c r="GU627" s="57"/>
      <c r="GV627" s="57"/>
      <c r="GW627" s="57"/>
      <c r="GX627" s="57"/>
      <c r="GY627" s="57"/>
      <c r="GZ627" s="57"/>
      <c r="HA627" s="57"/>
      <c r="HB627" s="57"/>
      <c r="HC627" s="57"/>
      <c r="HD627" s="57"/>
      <c r="HE627" s="57"/>
      <c r="HF627" s="57"/>
      <c r="HG627" s="57"/>
      <c r="HH627" s="57"/>
      <c r="HI627" s="57"/>
      <c r="HJ627" s="57"/>
      <c r="HK627" s="57"/>
      <c r="HL627" s="57"/>
      <c r="HM627" s="57"/>
      <c r="HN627" s="57"/>
      <c r="HO627" s="57"/>
      <c r="HP627" s="57"/>
      <c r="HQ627" s="57"/>
      <c r="HR627" s="57"/>
      <c r="HS627" s="57"/>
      <c r="HT627" s="57"/>
      <c r="HU627" s="57"/>
      <c r="HV627" s="57"/>
      <c r="HW627" s="57"/>
      <c r="HX627" s="57"/>
      <c r="HY627" s="57"/>
      <c r="HZ627" s="57"/>
      <c r="IA627" s="57"/>
      <c r="IB627" s="57"/>
      <c r="IC627" s="57"/>
      <c r="ID627" s="57"/>
      <c r="IE627" s="57"/>
      <c r="IF627" s="57"/>
      <c r="IG627" s="57"/>
      <c r="IH627" s="57"/>
      <c r="II627" s="57"/>
      <c r="IJ627" s="57"/>
      <c r="IK627" s="57"/>
      <c r="IL627" s="57"/>
      <c r="IM627" s="57"/>
      <c r="IN627" s="57"/>
      <c r="IO627" s="57"/>
      <c r="IP627" s="57"/>
      <c r="IQ627" s="57"/>
      <c r="IR627" s="57"/>
      <c r="IS627" s="57"/>
      <c r="IT627" s="57"/>
      <c r="IU627" s="57"/>
      <c r="IV627" s="57"/>
      <c r="IW627" s="57"/>
      <c r="IX627" s="57"/>
      <c r="IY627" s="57"/>
      <c r="IZ627" s="57"/>
      <c r="JA627" s="57"/>
      <c r="JB627" s="57"/>
      <c r="JC627" s="57"/>
      <c r="JD627" s="57"/>
      <c r="JE627" s="57"/>
      <c r="JF627" s="57"/>
      <c r="JG627" s="57"/>
      <c r="JH627" s="57"/>
      <c r="JI627" s="57"/>
      <c r="JJ627" s="57"/>
      <c r="JK627" s="57"/>
      <c r="JL627" s="57"/>
      <c r="JM627" s="57"/>
      <c r="JN627" s="57"/>
      <c r="JO627" s="57"/>
      <c r="JP627" s="57"/>
      <c r="JQ627" s="57"/>
      <c r="JR627" s="57"/>
      <c r="JS627" s="57"/>
      <c r="JT627" s="57"/>
      <c r="JU627" s="57"/>
      <c r="JV627" s="57"/>
      <c r="JW627" s="57"/>
      <c r="JX627" s="57"/>
      <c r="JY627" s="57"/>
      <c r="JZ627" s="57"/>
      <c r="KA627" s="57"/>
      <c r="KB627" s="57"/>
      <c r="KC627" s="57"/>
      <c r="KD627" s="57"/>
      <c r="KE627" s="57"/>
      <c r="KF627" s="57"/>
      <c r="KG627" s="57"/>
      <c r="KH627" s="57"/>
      <c r="KI627" s="57"/>
      <c r="KJ627" s="57"/>
      <c r="KK627" s="57"/>
      <c r="KL627" s="57"/>
      <c r="KM627" s="57"/>
      <c r="KN627" s="57"/>
      <c r="KO627" s="57"/>
      <c r="KP627" s="57"/>
      <c r="KQ627" s="57"/>
      <c r="KR627" s="57"/>
      <c r="KS627" s="57"/>
      <c r="KT627" s="57"/>
      <c r="KU627" s="57"/>
      <c r="KV627" s="57"/>
      <c r="KW627" s="57"/>
      <c r="KX627" s="57"/>
      <c r="KY627" s="57"/>
      <c r="KZ627" s="57"/>
      <c r="LA627" s="57"/>
      <c r="LB627" s="57"/>
      <c r="LC627" s="57"/>
      <c r="LD627" s="57"/>
      <c r="LE627" s="57"/>
      <c r="LF627" s="57"/>
      <c r="LG627" s="57"/>
      <c r="LH627" s="57"/>
      <c r="LI627" s="57"/>
      <c r="LJ627" s="57"/>
      <c r="LK627" s="57"/>
      <c r="LL627" s="57"/>
      <c r="LM627" s="57"/>
      <c r="LN627" s="57"/>
      <c r="LO627" s="57"/>
      <c r="LP627" s="57"/>
      <c r="LQ627" s="57"/>
      <c r="LR627" s="57"/>
      <c r="LS627" s="57"/>
      <c r="LT627" s="57"/>
      <c r="LU627" s="57"/>
      <c r="LV627" s="57"/>
      <c r="LW627" s="57"/>
      <c r="LX627" s="57"/>
      <c r="LY627" s="57"/>
      <c r="LZ627" s="57"/>
      <c r="MA627" s="57"/>
      <c r="MB627" s="57"/>
      <c r="MC627" s="57"/>
      <c r="MD627" s="57"/>
      <c r="ME627" s="57"/>
      <c r="MF627" s="57"/>
      <c r="MG627" s="57"/>
      <c r="MH627" s="57"/>
      <c r="MI627" s="57"/>
      <c r="MJ627" s="57"/>
      <c r="MK627" s="57"/>
      <c r="ML627" s="57"/>
      <c r="MM627" s="57"/>
      <c r="MN627" s="57"/>
      <c r="MO627" s="57"/>
      <c r="MP627" s="57"/>
      <c r="MQ627" s="57"/>
      <c r="MR627" s="57"/>
      <c r="MS627" s="57"/>
      <c r="MT627" s="57"/>
      <c r="MU627" s="57"/>
      <c r="MV627" s="57"/>
      <c r="MW627" s="57"/>
      <c r="MX627" s="57"/>
      <c r="MY627" s="57"/>
      <c r="MZ627" s="57"/>
      <c r="NA627" s="57"/>
      <c r="NB627" s="57"/>
      <c r="NC627" s="57"/>
      <c r="ND627" s="57"/>
      <c r="NE627" s="57"/>
      <c r="NF627" s="57"/>
      <c r="NG627" s="57"/>
      <c r="NH627" s="57"/>
      <c r="NI627" s="57"/>
      <c r="NJ627" s="57"/>
      <c r="NK627" s="57"/>
      <c r="NL627" s="57"/>
      <c r="NM627" s="57"/>
      <c r="NN627" s="57"/>
      <c r="NO627" s="57"/>
      <c r="NP627" s="57"/>
      <c r="NQ627" s="57"/>
      <c r="NR627" s="57"/>
      <c r="NS627" s="57"/>
      <c r="NT627" s="57"/>
      <c r="NU627" s="57"/>
      <c r="NV627" s="57"/>
      <c r="NW627" s="57"/>
      <c r="NX627" s="57"/>
      <c r="NY627" s="57"/>
      <c r="NZ627" s="57"/>
      <c r="OA627" s="57"/>
      <c r="OB627" s="57"/>
      <c r="OC627" s="57"/>
      <c r="OD627" s="57"/>
      <c r="OE627" s="57"/>
      <c r="OF627" s="57"/>
      <c r="OG627" s="57"/>
      <c r="OH627" s="57"/>
      <c r="OI627" s="57"/>
      <c r="OJ627" s="57"/>
      <c r="OK627" s="57"/>
      <c r="OL627" s="57"/>
      <c r="OM627" s="57"/>
      <c r="ON627" s="57"/>
      <c r="OO627" s="57"/>
      <c r="OP627" s="57"/>
      <c r="OQ627" s="57"/>
      <c r="OR627" s="57"/>
      <c r="OS627" s="57"/>
      <c r="OT627" s="57"/>
      <c r="OU627" s="57"/>
      <c r="OV627" s="57"/>
      <c r="OW627" s="57"/>
      <c r="OX627" s="57"/>
      <c r="OY627" s="57"/>
      <c r="OZ627" s="57"/>
      <c r="PA627" s="57"/>
      <c r="PB627" s="57"/>
      <c r="PC627" s="57"/>
      <c r="PD627" s="57"/>
      <c r="PE627" s="57"/>
      <c r="PF627" s="57"/>
      <c r="PG627" s="57"/>
      <c r="PH627" s="57"/>
      <c r="PI627" s="57"/>
      <c r="PJ627" s="57"/>
      <c r="PK627" s="57"/>
      <c r="PL627" s="57"/>
      <c r="PM627" s="57"/>
      <c r="PN627" s="57"/>
      <c r="PO627" s="57"/>
      <c r="PP627" s="57"/>
      <c r="PQ627" s="57"/>
      <c r="PR627" s="57"/>
      <c r="PS627" s="57"/>
      <c r="PT627" s="57"/>
      <c r="PU627" s="57"/>
      <c r="PV627" s="57"/>
      <c r="PW627" s="57"/>
      <c r="PX627" s="57"/>
      <c r="PY627" s="57"/>
      <c r="PZ627" s="57"/>
      <c r="QA627" s="57"/>
      <c r="QB627" s="57"/>
      <c r="QC627" s="57"/>
      <c r="QD627" s="57"/>
      <c r="QE627" s="57"/>
      <c r="QF627" s="57"/>
      <c r="QG627" s="57"/>
      <c r="QH627" s="57"/>
      <c r="QI627" s="57"/>
      <c r="QJ627" s="57"/>
      <c r="QK627" s="57"/>
      <c r="QL627" s="57"/>
      <c r="QM627" s="57"/>
      <c r="QN627" s="57"/>
      <c r="QO627" s="57"/>
      <c r="QP627" s="57"/>
      <c r="QQ627" s="57"/>
      <c r="QR627" s="57"/>
      <c r="QS627" s="57"/>
      <c r="QT627" s="57"/>
      <c r="QU627" s="57"/>
      <c r="QV627" s="57"/>
      <c r="QW627" s="57"/>
      <c r="QX627" s="57"/>
      <c r="QY627" s="57"/>
      <c r="QZ627" s="57"/>
      <c r="RA627" s="57"/>
      <c r="RB627" s="57"/>
      <c r="RC627" s="57"/>
      <c r="RD627" s="57"/>
      <c r="RE627" s="57"/>
      <c r="RF627" s="57"/>
      <c r="RG627" s="57"/>
      <c r="RH627" s="57"/>
      <c r="RI627" s="57"/>
      <c r="RJ627" s="57"/>
      <c r="RK627" s="57"/>
      <c r="RL627" s="57"/>
      <c r="RM627" s="57"/>
      <c r="RN627" s="57"/>
      <c r="RO627" s="57"/>
      <c r="RP627" s="57"/>
      <c r="RQ627" s="57"/>
      <c r="RR627" s="57"/>
      <c r="RS627" s="57"/>
      <c r="RT627" s="57"/>
      <c r="RU627" s="57"/>
      <c r="RV627" s="57"/>
      <c r="RW627" s="57"/>
      <c r="RX627" s="57"/>
      <c r="RY627" s="57"/>
      <c r="RZ627" s="57"/>
      <c r="SA627" s="57"/>
      <c r="SB627" s="57"/>
      <c r="SC627" s="57"/>
      <c r="SD627" s="57"/>
      <c r="SE627" s="57"/>
      <c r="SF627" s="57"/>
      <c r="SG627" s="57"/>
      <c r="SH627" s="57"/>
      <c r="SI627" s="57"/>
      <c r="SJ627" s="57"/>
      <c r="SK627" s="57"/>
      <c r="SL627" s="57"/>
      <c r="SM627" s="57"/>
      <c r="SN627" s="57"/>
      <c r="SO627" s="57"/>
      <c r="SP627" s="57"/>
      <c r="SQ627" s="57"/>
      <c r="SR627" s="57"/>
      <c r="SS627" s="57"/>
      <c r="ST627" s="57"/>
      <c r="SU627" s="57"/>
      <c r="SV627" s="57"/>
      <c r="SW627" s="57"/>
      <c r="SX627" s="57"/>
      <c r="SY627" s="57"/>
      <c r="SZ627" s="57"/>
      <c r="TA627" s="57"/>
      <c r="TB627" s="57"/>
      <c r="TC627" s="57"/>
      <c r="TD627" s="57"/>
      <c r="TE627" s="57"/>
      <c r="TF627" s="57"/>
      <c r="TG627" s="57"/>
      <c r="TH627" s="57"/>
      <c r="TI627" s="57"/>
      <c r="TJ627" s="57"/>
      <c r="TK627" s="57"/>
      <c r="TL627" s="57"/>
      <c r="TM627" s="57"/>
      <c r="TN627" s="57"/>
      <c r="TO627" s="57"/>
      <c r="TP627" s="57"/>
      <c r="TQ627" s="57"/>
      <c r="TR627" s="57"/>
      <c r="TS627" s="57"/>
      <c r="TT627" s="57"/>
      <c r="TU627" s="57"/>
      <c r="TV627" s="57"/>
      <c r="TW627" s="57"/>
      <c r="TX627" s="57"/>
      <c r="TY627" s="57"/>
      <c r="TZ627" s="57"/>
      <c r="UA627" s="57"/>
      <c r="UB627" s="57"/>
      <c r="UC627" s="57"/>
      <c r="UD627" s="57"/>
      <c r="UE627" s="57"/>
      <c r="UF627" s="57"/>
      <c r="UG627" s="57"/>
      <c r="UH627" s="57"/>
      <c r="UI627" s="57"/>
      <c r="UJ627" s="57"/>
      <c r="UK627" s="57"/>
      <c r="UL627" s="57"/>
      <c r="UM627" s="57"/>
      <c r="UN627" s="57"/>
      <c r="UO627" s="57"/>
      <c r="UP627" s="57"/>
      <c r="UQ627" s="57"/>
      <c r="UR627" s="57"/>
      <c r="US627" s="57"/>
      <c r="UT627" s="57"/>
      <c r="UU627" s="57"/>
      <c r="UV627" s="57"/>
      <c r="UW627" s="57"/>
      <c r="UX627" s="57"/>
      <c r="UY627" s="57"/>
      <c r="UZ627" s="57"/>
      <c r="VA627" s="57"/>
      <c r="VB627" s="57"/>
      <c r="VC627" s="57"/>
      <c r="VD627" s="57"/>
      <c r="VE627" s="57"/>
      <c r="VF627" s="57"/>
      <c r="VG627" s="57"/>
      <c r="VH627" s="57"/>
      <c r="VI627" s="57"/>
      <c r="VJ627" s="57"/>
      <c r="VK627" s="57"/>
      <c r="VL627" s="57"/>
      <c r="VM627" s="57"/>
      <c r="VN627" s="57"/>
      <c r="VO627" s="57"/>
      <c r="VP627" s="57"/>
      <c r="VQ627" s="57"/>
      <c r="VR627" s="57"/>
      <c r="VS627" s="57"/>
      <c r="VT627" s="57"/>
      <c r="VU627" s="57"/>
      <c r="VV627" s="57"/>
      <c r="VW627" s="57"/>
      <c r="VX627" s="57"/>
      <c r="VY627" s="57"/>
      <c r="VZ627" s="57"/>
      <c r="WA627" s="57"/>
      <c r="WB627" s="57"/>
      <c r="WC627" s="57"/>
      <c r="WD627" s="57"/>
      <c r="WE627" s="57"/>
      <c r="WF627" s="57"/>
      <c r="WG627" s="57"/>
      <c r="WH627" s="57"/>
      <c r="WI627" s="57"/>
      <c r="WJ627" s="57"/>
      <c r="WK627" s="57"/>
      <c r="WL627" s="57"/>
      <c r="WM627" s="57"/>
      <c r="WN627" s="57"/>
      <c r="WO627" s="57"/>
      <c r="WP627" s="57"/>
      <c r="WQ627" s="57"/>
      <c r="WR627" s="57"/>
      <c r="WS627" s="57"/>
      <c r="WT627" s="57"/>
      <c r="WU627" s="57"/>
      <c r="WV627" s="57"/>
      <c r="WW627" s="57"/>
      <c r="WX627" s="57"/>
      <c r="WY627" s="57"/>
      <c r="WZ627" s="57"/>
      <c r="XA627" s="57"/>
      <c r="XB627" s="57"/>
      <c r="XC627" s="57"/>
      <c r="XD627" s="57"/>
      <c r="XE627" s="57"/>
      <c r="XF627" s="57"/>
      <c r="XG627" s="57"/>
      <c r="XH627" s="57"/>
      <c r="XI627" s="57"/>
      <c r="XJ627" s="57"/>
      <c r="XK627" s="57"/>
      <c r="XL627" s="57"/>
      <c r="XM627" s="57"/>
      <c r="XN627" s="57"/>
      <c r="XO627" s="57"/>
      <c r="XP627" s="57"/>
      <c r="XQ627" s="57"/>
      <c r="XR627" s="57"/>
      <c r="XS627" s="57"/>
      <c r="XT627" s="57"/>
      <c r="XU627" s="57"/>
      <c r="XV627" s="57"/>
      <c r="XW627" s="57"/>
    </row>
    <row r="628">
      <c r="AI628" s="57"/>
      <c r="BR628" s="57"/>
      <c r="DA628" s="57"/>
      <c r="EJ628" s="57"/>
      <c r="EK628" s="57"/>
      <c r="EL628" s="57"/>
      <c r="EM628" s="57"/>
      <c r="EN628" s="57"/>
      <c r="EO628" s="57"/>
      <c r="EP628" s="57"/>
      <c r="EQ628" s="57"/>
      <c r="ER628" s="57"/>
      <c r="ES628" s="57"/>
      <c r="ET628" s="57"/>
      <c r="EU628" s="57"/>
      <c r="EV628" s="57"/>
      <c r="EW628" s="57"/>
      <c r="EX628" s="57"/>
      <c r="EY628" s="57"/>
      <c r="EZ628" s="57"/>
      <c r="FA628" s="57"/>
      <c r="FB628" s="57"/>
      <c r="FC628" s="57"/>
      <c r="FD628" s="57"/>
      <c r="FE628" s="57"/>
      <c r="FF628" s="57"/>
      <c r="FG628" s="57"/>
      <c r="FH628" s="57"/>
      <c r="FI628" s="57"/>
      <c r="FJ628" s="57"/>
      <c r="FK628" s="57"/>
      <c r="FL628" s="57"/>
      <c r="FM628" s="57"/>
      <c r="FN628" s="57"/>
      <c r="FO628" s="57"/>
      <c r="FP628" s="57"/>
      <c r="FQ628" s="57"/>
      <c r="FR628" s="57"/>
      <c r="FS628" s="57"/>
      <c r="FT628" s="57"/>
      <c r="FU628" s="57"/>
      <c r="FV628" s="57"/>
      <c r="FW628" s="57"/>
      <c r="FX628" s="57"/>
      <c r="FY628" s="57"/>
      <c r="FZ628" s="57"/>
      <c r="GA628" s="57"/>
      <c r="GB628" s="57"/>
      <c r="GC628" s="57"/>
      <c r="GD628" s="57"/>
      <c r="GE628" s="57"/>
      <c r="GF628" s="57"/>
      <c r="GG628" s="57"/>
      <c r="GH628" s="57"/>
      <c r="GI628" s="57"/>
      <c r="GJ628" s="57"/>
      <c r="GK628" s="57"/>
      <c r="GL628" s="57"/>
      <c r="GM628" s="57"/>
      <c r="GN628" s="57"/>
      <c r="GO628" s="57"/>
      <c r="GP628" s="57"/>
      <c r="GQ628" s="57"/>
      <c r="GR628" s="57"/>
      <c r="GS628" s="57"/>
      <c r="GT628" s="57"/>
      <c r="GU628" s="57"/>
      <c r="GV628" s="57"/>
      <c r="GW628" s="57"/>
      <c r="GX628" s="57"/>
      <c r="GY628" s="57"/>
      <c r="GZ628" s="57"/>
      <c r="HA628" s="57"/>
      <c r="HB628" s="57"/>
      <c r="HC628" s="57"/>
      <c r="HD628" s="57"/>
      <c r="HE628" s="57"/>
      <c r="HF628" s="57"/>
      <c r="HG628" s="57"/>
      <c r="HH628" s="57"/>
      <c r="HI628" s="57"/>
      <c r="HJ628" s="57"/>
      <c r="HK628" s="57"/>
      <c r="HL628" s="57"/>
      <c r="HM628" s="57"/>
      <c r="HN628" s="57"/>
      <c r="HO628" s="57"/>
      <c r="HP628" s="57"/>
      <c r="HQ628" s="57"/>
      <c r="HR628" s="57"/>
      <c r="HS628" s="57"/>
      <c r="HT628" s="57"/>
      <c r="HU628" s="57"/>
      <c r="HV628" s="57"/>
      <c r="HW628" s="57"/>
      <c r="HX628" s="57"/>
      <c r="HY628" s="57"/>
      <c r="HZ628" s="57"/>
      <c r="IA628" s="57"/>
      <c r="IB628" s="57"/>
      <c r="IC628" s="57"/>
      <c r="ID628" s="57"/>
      <c r="IE628" s="57"/>
      <c r="IF628" s="57"/>
      <c r="IG628" s="57"/>
      <c r="IH628" s="57"/>
      <c r="II628" s="57"/>
      <c r="IJ628" s="57"/>
      <c r="IK628" s="57"/>
      <c r="IL628" s="57"/>
      <c r="IM628" s="57"/>
      <c r="IN628" s="57"/>
      <c r="IO628" s="57"/>
      <c r="IP628" s="57"/>
      <c r="IQ628" s="57"/>
      <c r="IR628" s="57"/>
      <c r="IS628" s="57"/>
      <c r="IT628" s="57"/>
      <c r="IU628" s="57"/>
      <c r="IV628" s="57"/>
      <c r="IW628" s="57"/>
      <c r="IX628" s="57"/>
      <c r="IY628" s="57"/>
      <c r="IZ628" s="57"/>
      <c r="JA628" s="57"/>
      <c r="JB628" s="57"/>
      <c r="JC628" s="57"/>
      <c r="JD628" s="57"/>
      <c r="JE628" s="57"/>
      <c r="JF628" s="57"/>
      <c r="JG628" s="57"/>
      <c r="JH628" s="57"/>
      <c r="JI628" s="57"/>
      <c r="JJ628" s="57"/>
      <c r="JK628" s="57"/>
      <c r="JL628" s="57"/>
      <c r="JM628" s="57"/>
      <c r="JN628" s="57"/>
      <c r="JO628" s="57"/>
      <c r="JP628" s="57"/>
      <c r="JQ628" s="57"/>
      <c r="JR628" s="57"/>
      <c r="JS628" s="57"/>
      <c r="JT628" s="57"/>
      <c r="JU628" s="57"/>
      <c r="JV628" s="57"/>
      <c r="JW628" s="57"/>
      <c r="JX628" s="57"/>
      <c r="JY628" s="57"/>
      <c r="JZ628" s="57"/>
      <c r="KA628" s="57"/>
      <c r="KB628" s="57"/>
      <c r="KC628" s="57"/>
      <c r="KD628" s="57"/>
      <c r="KE628" s="57"/>
      <c r="KF628" s="57"/>
      <c r="KG628" s="57"/>
      <c r="KH628" s="57"/>
      <c r="KI628" s="57"/>
      <c r="KJ628" s="57"/>
      <c r="KK628" s="57"/>
      <c r="KL628" s="57"/>
      <c r="KM628" s="57"/>
      <c r="KN628" s="57"/>
      <c r="KO628" s="57"/>
      <c r="KP628" s="57"/>
      <c r="KQ628" s="57"/>
      <c r="KR628" s="57"/>
      <c r="KS628" s="57"/>
      <c r="KT628" s="57"/>
      <c r="KU628" s="57"/>
      <c r="KV628" s="57"/>
      <c r="KW628" s="57"/>
      <c r="KX628" s="57"/>
      <c r="KY628" s="57"/>
      <c r="KZ628" s="57"/>
      <c r="LA628" s="57"/>
      <c r="LB628" s="57"/>
      <c r="LC628" s="57"/>
      <c r="LD628" s="57"/>
      <c r="LE628" s="57"/>
      <c r="LF628" s="57"/>
      <c r="LG628" s="57"/>
      <c r="LH628" s="57"/>
      <c r="LI628" s="57"/>
      <c r="LJ628" s="57"/>
      <c r="LK628" s="57"/>
      <c r="LL628" s="57"/>
      <c r="LM628" s="57"/>
      <c r="LN628" s="57"/>
      <c r="LO628" s="57"/>
      <c r="LP628" s="57"/>
      <c r="LQ628" s="57"/>
      <c r="LR628" s="57"/>
      <c r="LS628" s="57"/>
      <c r="LT628" s="57"/>
      <c r="LU628" s="57"/>
      <c r="LV628" s="57"/>
      <c r="LW628" s="57"/>
      <c r="LX628" s="57"/>
      <c r="LY628" s="57"/>
      <c r="LZ628" s="57"/>
      <c r="MA628" s="57"/>
      <c r="MB628" s="57"/>
      <c r="MC628" s="57"/>
      <c r="MD628" s="57"/>
      <c r="ME628" s="57"/>
      <c r="MF628" s="57"/>
      <c r="MG628" s="57"/>
      <c r="MH628" s="57"/>
      <c r="MI628" s="57"/>
      <c r="MJ628" s="57"/>
      <c r="MK628" s="57"/>
      <c r="ML628" s="57"/>
      <c r="MM628" s="57"/>
      <c r="MN628" s="57"/>
      <c r="MO628" s="57"/>
      <c r="MP628" s="57"/>
      <c r="MQ628" s="57"/>
      <c r="MR628" s="57"/>
      <c r="MS628" s="57"/>
      <c r="MT628" s="57"/>
      <c r="MU628" s="57"/>
      <c r="MV628" s="57"/>
      <c r="MW628" s="57"/>
      <c r="MX628" s="57"/>
      <c r="MY628" s="57"/>
      <c r="MZ628" s="57"/>
      <c r="NA628" s="57"/>
      <c r="NB628" s="57"/>
      <c r="NC628" s="57"/>
      <c r="ND628" s="57"/>
      <c r="NE628" s="57"/>
      <c r="NF628" s="57"/>
      <c r="NG628" s="57"/>
      <c r="NH628" s="57"/>
      <c r="NI628" s="57"/>
      <c r="NJ628" s="57"/>
      <c r="NK628" s="57"/>
      <c r="NL628" s="57"/>
      <c r="NM628" s="57"/>
      <c r="NN628" s="57"/>
      <c r="NO628" s="57"/>
      <c r="NP628" s="57"/>
      <c r="NQ628" s="57"/>
      <c r="NR628" s="57"/>
      <c r="NS628" s="57"/>
      <c r="NT628" s="57"/>
      <c r="NU628" s="57"/>
      <c r="NV628" s="57"/>
      <c r="NW628" s="57"/>
      <c r="NX628" s="57"/>
      <c r="NY628" s="57"/>
      <c r="NZ628" s="57"/>
      <c r="OA628" s="57"/>
      <c r="OB628" s="57"/>
      <c r="OC628" s="57"/>
      <c r="OD628" s="57"/>
      <c r="OE628" s="57"/>
      <c r="OF628" s="57"/>
      <c r="OG628" s="57"/>
      <c r="OH628" s="57"/>
      <c r="OI628" s="57"/>
      <c r="OJ628" s="57"/>
      <c r="OK628" s="57"/>
      <c r="OL628" s="57"/>
      <c r="OM628" s="57"/>
      <c r="ON628" s="57"/>
      <c r="OO628" s="57"/>
      <c r="OP628" s="57"/>
      <c r="OQ628" s="57"/>
      <c r="OR628" s="57"/>
      <c r="OS628" s="57"/>
      <c r="OT628" s="57"/>
      <c r="OU628" s="57"/>
      <c r="OV628" s="57"/>
      <c r="OW628" s="57"/>
      <c r="OX628" s="57"/>
      <c r="OY628" s="57"/>
      <c r="OZ628" s="57"/>
      <c r="PA628" s="57"/>
      <c r="PB628" s="57"/>
      <c r="PC628" s="57"/>
      <c r="PD628" s="57"/>
      <c r="PE628" s="57"/>
      <c r="PF628" s="57"/>
      <c r="PG628" s="57"/>
      <c r="PH628" s="57"/>
      <c r="PI628" s="57"/>
      <c r="PJ628" s="57"/>
      <c r="PK628" s="57"/>
      <c r="PL628" s="57"/>
      <c r="PM628" s="57"/>
      <c r="PN628" s="57"/>
      <c r="PO628" s="57"/>
      <c r="PP628" s="57"/>
      <c r="PQ628" s="57"/>
      <c r="PR628" s="57"/>
      <c r="PS628" s="57"/>
      <c r="PT628" s="57"/>
      <c r="PU628" s="57"/>
      <c r="PV628" s="57"/>
      <c r="PW628" s="57"/>
      <c r="PX628" s="57"/>
      <c r="PY628" s="57"/>
      <c r="PZ628" s="57"/>
      <c r="QA628" s="57"/>
      <c r="QB628" s="57"/>
      <c r="QC628" s="57"/>
      <c r="QD628" s="57"/>
      <c r="QE628" s="57"/>
      <c r="QF628" s="57"/>
      <c r="QG628" s="57"/>
      <c r="QH628" s="57"/>
      <c r="QI628" s="57"/>
      <c r="QJ628" s="57"/>
      <c r="QK628" s="57"/>
      <c r="QL628" s="57"/>
      <c r="QM628" s="57"/>
      <c r="QN628" s="57"/>
      <c r="QO628" s="57"/>
      <c r="QP628" s="57"/>
      <c r="QQ628" s="57"/>
      <c r="QR628" s="57"/>
      <c r="QS628" s="57"/>
      <c r="QT628" s="57"/>
      <c r="QU628" s="57"/>
      <c r="QV628" s="57"/>
      <c r="QW628" s="57"/>
      <c r="QX628" s="57"/>
      <c r="QY628" s="57"/>
      <c r="QZ628" s="57"/>
      <c r="RA628" s="57"/>
      <c r="RB628" s="57"/>
      <c r="RC628" s="57"/>
      <c r="RD628" s="57"/>
      <c r="RE628" s="57"/>
      <c r="RF628" s="57"/>
      <c r="RG628" s="57"/>
      <c r="RH628" s="57"/>
      <c r="RI628" s="57"/>
      <c r="RJ628" s="57"/>
      <c r="RK628" s="57"/>
      <c r="RL628" s="57"/>
      <c r="RM628" s="57"/>
      <c r="RN628" s="57"/>
      <c r="RO628" s="57"/>
      <c r="RP628" s="57"/>
      <c r="RQ628" s="57"/>
      <c r="RR628" s="57"/>
      <c r="RS628" s="57"/>
      <c r="RT628" s="57"/>
      <c r="RU628" s="57"/>
      <c r="RV628" s="57"/>
      <c r="RW628" s="57"/>
      <c r="RX628" s="57"/>
      <c r="RY628" s="57"/>
      <c r="RZ628" s="57"/>
      <c r="SA628" s="57"/>
      <c r="SB628" s="57"/>
      <c r="SC628" s="57"/>
      <c r="SD628" s="57"/>
      <c r="SE628" s="57"/>
      <c r="SF628" s="57"/>
      <c r="SG628" s="57"/>
      <c r="SH628" s="57"/>
      <c r="SI628" s="57"/>
      <c r="SJ628" s="57"/>
      <c r="SK628" s="57"/>
      <c r="SL628" s="57"/>
      <c r="SM628" s="57"/>
      <c r="SN628" s="57"/>
      <c r="SO628" s="57"/>
      <c r="SP628" s="57"/>
      <c r="SQ628" s="57"/>
      <c r="SR628" s="57"/>
      <c r="SS628" s="57"/>
      <c r="ST628" s="57"/>
      <c r="SU628" s="57"/>
      <c r="SV628" s="57"/>
      <c r="SW628" s="57"/>
      <c r="SX628" s="57"/>
      <c r="SY628" s="57"/>
      <c r="SZ628" s="57"/>
      <c r="TA628" s="57"/>
      <c r="TB628" s="57"/>
      <c r="TC628" s="57"/>
      <c r="TD628" s="57"/>
      <c r="TE628" s="57"/>
      <c r="TF628" s="57"/>
      <c r="TG628" s="57"/>
      <c r="TH628" s="57"/>
      <c r="TI628" s="57"/>
      <c r="TJ628" s="57"/>
      <c r="TK628" s="57"/>
      <c r="TL628" s="57"/>
      <c r="TM628" s="57"/>
      <c r="TN628" s="57"/>
      <c r="TO628" s="57"/>
      <c r="TP628" s="57"/>
      <c r="TQ628" s="57"/>
      <c r="TR628" s="57"/>
      <c r="TS628" s="57"/>
      <c r="TT628" s="57"/>
      <c r="TU628" s="57"/>
      <c r="TV628" s="57"/>
      <c r="TW628" s="57"/>
      <c r="TX628" s="57"/>
      <c r="TY628" s="57"/>
      <c r="TZ628" s="57"/>
      <c r="UA628" s="57"/>
      <c r="UB628" s="57"/>
      <c r="UC628" s="57"/>
      <c r="UD628" s="57"/>
      <c r="UE628" s="57"/>
      <c r="UF628" s="57"/>
      <c r="UG628" s="57"/>
      <c r="UH628" s="57"/>
      <c r="UI628" s="57"/>
      <c r="UJ628" s="57"/>
      <c r="UK628" s="57"/>
      <c r="UL628" s="57"/>
      <c r="UM628" s="57"/>
      <c r="UN628" s="57"/>
      <c r="UO628" s="57"/>
      <c r="UP628" s="57"/>
      <c r="UQ628" s="57"/>
      <c r="UR628" s="57"/>
      <c r="US628" s="57"/>
      <c r="UT628" s="57"/>
      <c r="UU628" s="57"/>
      <c r="UV628" s="57"/>
      <c r="UW628" s="57"/>
      <c r="UX628" s="57"/>
      <c r="UY628" s="57"/>
      <c r="UZ628" s="57"/>
      <c r="VA628" s="57"/>
      <c r="VB628" s="57"/>
      <c r="VC628" s="57"/>
      <c r="VD628" s="57"/>
      <c r="VE628" s="57"/>
      <c r="VF628" s="57"/>
      <c r="VG628" s="57"/>
      <c r="VH628" s="57"/>
      <c r="VI628" s="57"/>
      <c r="VJ628" s="57"/>
      <c r="VK628" s="57"/>
      <c r="VL628" s="57"/>
      <c r="VM628" s="57"/>
      <c r="VN628" s="57"/>
      <c r="VO628" s="57"/>
      <c r="VP628" s="57"/>
      <c r="VQ628" s="57"/>
      <c r="VR628" s="57"/>
      <c r="VS628" s="57"/>
      <c r="VT628" s="57"/>
      <c r="VU628" s="57"/>
      <c r="VV628" s="57"/>
      <c r="VW628" s="57"/>
      <c r="VX628" s="57"/>
      <c r="VY628" s="57"/>
      <c r="VZ628" s="57"/>
      <c r="WA628" s="57"/>
      <c r="WB628" s="57"/>
      <c r="WC628" s="57"/>
      <c r="WD628" s="57"/>
      <c r="WE628" s="57"/>
      <c r="WF628" s="57"/>
      <c r="WG628" s="57"/>
      <c r="WH628" s="57"/>
      <c r="WI628" s="57"/>
      <c r="WJ628" s="57"/>
      <c r="WK628" s="57"/>
      <c r="WL628" s="57"/>
      <c r="WM628" s="57"/>
      <c r="WN628" s="57"/>
      <c r="WO628" s="57"/>
      <c r="WP628" s="57"/>
      <c r="WQ628" s="57"/>
      <c r="WR628" s="57"/>
      <c r="WS628" s="57"/>
      <c r="WT628" s="57"/>
      <c r="WU628" s="57"/>
      <c r="WV628" s="57"/>
      <c r="WW628" s="57"/>
      <c r="WX628" s="57"/>
      <c r="WY628" s="57"/>
      <c r="WZ628" s="57"/>
      <c r="XA628" s="57"/>
      <c r="XB628" s="57"/>
      <c r="XC628" s="57"/>
      <c r="XD628" s="57"/>
      <c r="XE628" s="57"/>
      <c r="XF628" s="57"/>
      <c r="XG628" s="57"/>
      <c r="XH628" s="57"/>
      <c r="XI628" s="57"/>
      <c r="XJ628" s="57"/>
      <c r="XK628" s="57"/>
      <c r="XL628" s="57"/>
      <c r="XM628" s="57"/>
      <c r="XN628" s="57"/>
      <c r="XO628" s="57"/>
      <c r="XP628" s="57"/>
      <c r="XQ628" s="57"/>
      <c r="XR628" s="57"/>
      <c r="XS628" s="57"/>
      <c r="XT628" s="57"/>
      <c r="XU628" s="57"/>
      <c r="XV628" s="57"/>
      <c r="XW628" s="57"/>
    </row>
    <row r="629">
      <c r="AI629" s="57"/>
      <c r="BR629" s="57"/>
      <c r="DA629" s="57"/>
      <c r="EJ629" s="57"/>
      <c r="EK629" s="57"/>
      <c r="EL629" s="57"/>
      <c r="EM629" s="57"/>
      <c r="EN629" s="57"/>
      <c r="EO629" s="57"/>
      <c r="EP629" s="57"/>
      <c r="EQ629" s="57"/>
      <c r="ER629" s="57"/>
      <c r="ES629" s="57"/>
      <c r="ET629" s="57"/>
      <c r="EU629" s="57"/>
      <c r="EV629" s="57"/>
      <c r="EW629" s="57"/>
      <c r="EX629" s="57"/>
      <c r="EY629" s="57"/>
      <c r="EZ629" s="57"/>
      <c r="FA629" s="57"/>
      <c r="FB629" s="57"/>
      <c r="FC629" s="57"/>
      <c r="FD629" s="57"/>
      <c r="FE629" s="57"/>
      <c r="FF629" s="57"/>
      <c r="FG629" s="57"/>
      <c r="FH629" s="57"/>
      <c r="FI629" s="57"/>
      <c r="FJ629" s="57"/>
      <c r="FK629" s="57"/>
      <c r="FL629" s="57"/>
      <c r="FM629" s="57"/>
      <c r="FN629" s="57"/>
      <c r="FO629" s="57"/>
      <c r="FP629" s="57"/>
      <c r="FQ629" s="57"/>
      <c r="FR629" s="57"/>
      <c r="FS629" s="57"/>
      <c r="FT629" s="57"/>
      <c r="FU629" s="57"/>
      <c r="FV629" s="57"/>
      <c r="FW629" s="57"/>
      <c r="FX629" s="57"/>
      <c r="FY629" s="57"/>
      <c r="FZ629" s="57"/>
      <c r="GA629" s="57"/>
      <c r="GB629" s="57"/>
      <c r="GC629" s="57"/>
      <c r="GD629" s="57"/>
      <c r="GE629" s="57"/>
      <c r="GF629" s="57"/>
      <c r="GG629" s="57"/>
      <c r="GH629" s="57"/>
      <c r="GI629" s="57"/>
      <c r="GJ629" s="57"/>
      <c r="GK629" s="57"/>
      <c r="GL629" s="57"/>
      <c r="GM629" s="57"/>
      <c r="GN629" s="57"/>
      <c r="GO629" s="57"/>
      <c r="GP629" s="57"/>
      <c r="GQ629" s="57"/>
      <c r="GR629" s="57"/>
      <c r="GS629" s="57"/>
      <c r="GT629" s="57"/>
      <c r="GU629" s="57"/>
      <c r="GV629" s="57"/>
      <c r="GW629" s="57"/>
      <c r="GX629" s="57"/>
      <c r="GY629" s="57"/>
      <c r="GZ629" s="57"/>
      <c r="HA629" s="57"/>
      <c r="HB629" s="57"/>
      <c r="HC629" s="57"/>
      <c r="HD629" s="57"/>
      <c r="HE629" s="57"/>
      <c r="HF629" s="57"/>
      <c r="HG629" s="57"/>
      <c r="HH629" s="57"/>
      <c r="HI629" s="57"/>
      <c r="HJ629" s="57"/>
      <c r="HK629" s="57"/>
      <c r="HL629" s="57"/>
      <c r="HM629" s="57"/>
      <c r="HN629" s="57"/>
      <c r="HO629" s="57"/>
      <c r="HP629" s="57"/>
      <c r="HQ629" s="57"/>
      <c r="HR629" s="57"/>
      <c r="HS629" s="57"/>
      <c r="HT629" s="57"/>
      <c r="HU629" s="57"/>
      <c r="HV629" s="57"/>
      <c r="HW629" s="57"/>
      <c r="HX629" s="57"/>
      <c r="HY629" s="57"/>
      <c r="HZ629" s="57"/>
      <c r="IA629" s="57"/>
      <c r="IB629" s="57"/>
      <c r="IC629" s="57"/>
      <c r="ID629" s="57"/>
      <c r="IE629" s="57"/>
      <c r="IF629" s="57"/>
      <c r="IG629" s="57"/>
      <c r="IH629" s="57"/>
      <c r="II629" s="57"/>
      <c r="IJ629" s="57"/>
      <c r="IK629" s="57"/>
      <c r="IL629" s="57"/>
      <c r="IM629" s="57"/>
      <c r="IN629" s="57"/>
      <c r="IO629" s="57"/>
      <c r="IP629" s="57"/>
      <c r="IQ629" s="57"/>
      <c r="IR629" s="57"/>
      <c r="IS629" s="57"/>
      <c r="IT629" s="57"/>
      <c r="IU629" s="57"/>
      <c r="IV629" s="57"/>
      <c r="IW629" s="57"/>
      <c r="IX629" s="57"/>
      <c r="IY629" s="57"/>
      <c r="IZ629" s="57"/>
      <c r="JA629" s="57"/>
      <c r="JB629" s="57"/>
      <c r="JC629" s="57"/>
      <c r="JD629" s="57"/>
      <c r="JE629" s="57"/>
      <c r="JF629" s="57"/>
      <c r="JG629" s="57"/>
      <c r="JH629" s="57"/>
      <c r="JI629" s="57"/>
      <c r="JJ629" s="57"/>
      <c r="JK629" s="57"/>
      <c r="JL629" s="57"/>
      <c r="JM629" s="57"/>
      <c r="JN629" s="57"/>
      <c r="JO629" s="57"/>
      <c r="JP629" s="57"/>
      <c r="JQ629" s="57"/>
      <c r="JR629" s="57"/>
      <c r="JS629" s="57"/>
      <c r="JT629" s="57"/>
      <c r="JU629" s="57"/>
      <c r="JV629" s="57"/>
      <c r="JW629" s="57"/>
      <c r="JX629" s="57"/>
      <c r="JY629" s="57"/>
      <c r="JZ629" s="57"/>
      <c r="KA629" s="57"/>
      <c r="KB629" s="57"/>
      <c r="KC629" s="57"/>
      <c r="KD629" s="57"/>
      <c r="KE629" s="57"/>
      <c r="KF629" s="57"/>
      <c r="KG629" s="57"/>
      <c r="KH629" s="57"/>
      <c r="KI629" s="57"/>
      <c r="KJ629" s="57"/>
      <c r="KK629" s="57"/>
      <c r="KL629" s="57"/>
      <c r="KM629" s="57"/>
      <c r="KN629" s="57"/>
      <c r="KO629" s="57"/>
      <c r="KP629" s="57"/>
      <c r="KQ629" s="57"/>
      <c r="KR629" s="57"/>
      <c r="KS629" s="57"/>
      <c r="KT629" s="57"/>
      <c r="KU629" s="57"/>
      <c r="KV629" s="57"/>
      <c r="KW629" s="57"/>
      <c r="KX629" s="57"/>
      <c r="KY629" s="57"/>
      <c r="KZ629" s="57"/>
      <c r="LA629" s="57"/>
      <c r="LB629" s="57"/>
      <c r="LC629" s="57"/>
      <c r="LD629" s="57"/>
      <c r="LE629" s="57"/>
      <c r="LF629" s="57"/>
      <c r="LG629" s="57"/>
      <c r="LH629" s="57"/>
      <c r="LI629" s="57"/>
      <c r="LJ629" s="57"/>
      <c r="LK629" s="57"/>
      <c r="LL629" s="57"/>
      <c r="LM629" s="57"/>
      <c r="LN629" s="57"/>
      <c r="LO629" s="57"/>
      <c r="LP629" s="57"/>
      <c r="LQ629" s="57"/>
      <c r="LR629" s="57"/>
      <c r="LS629" s="57"/>
      <c r="LT629" s="57"/>
      <c r="LU629" s="57"/>
      <c r="LV629" s="57"/>
      <c r="LW629" s="57"/>
      <c r="LX629" s="57"/>
      <c r="LY629" s="57"/>
      <c r="LZ629" s="57"/>
      <c r="MA629" s="57"/>
      <c r="MB629" s="57"/>
      <c r="MC629" s="57"/>
      <c r="MD629" s="57"/>
      <c r="ME629" s="57"/>
      <c r="MF629" s="57"/>
      <c r="MG629" s="57"/>
      <c r="MH629" s="57"/>
      <c r="MI629" s="57"/>
      <c r="MJ629" s="57"/>
      <c r="MK629" s="57"/>
      <c r="ML629" s="57"/>
      <c r="MM629" s="57"/>
      <c r="MN629" s="57"/>
      <c r="MO629" s="57"/>
      <c r="MP629" s="57"/>
      <c r="MQ629" s="57"/>
      <c r="MR629" s="57"/>
      <c r="MS629" s="57"/>
      <c r="MT629" s="57"/>
      <c r="MU629" s="57"/>
      <c r="MV629" s="57"/>
      <c r="MW629" s="57"/>
      <c r="MX629" s="57"/>
      <c r="MY629" s="57"/>
      <c r="MZ629" s="57"/>
      <c r="NA629" s="57"/>
      <c r="NB629" s="57"/>
      <c r="NC629" s="57"/>
      <c r="ND629" s="57"/>
      <c r="NE629" s="57"/>
      <c r="NF629" s="57"/>
      <c r="NG629" s="57"/>
      <c r="NH629" s="57"/>
      <c r="NI629" s="57"/>
      <c r="NJ629" s="57"/>
      <c r="NK629" s="57"/>
      <c r="NL629" s="57"/>
      <c r="NM629" s="57"/>
      <c r="NN629" s="57"/>
      <c r="NO629" s="57"/>
      <c r="NP629" s="57"/>
      <c r="NQ629" s="57"/>
      <c r="NR629" s="57"/>
      <c r="NS629" s="57"/>
      <c r="NT629" s="57"/>
      <c r="NU629" s="57"/>
      <c r="NV629" s="57"/>
      <c r="NW629" s="57"/>
      <c r="NX629" s="57"/>
      <c r="NY629" s="57"/>
      <c r="NZ629" s="57"/>
      <c r="OA629" s="57"/>
      <c r="OB629" s="57"/>
      <c r="OC629" s="57"/>
      <c r="OD629" s="57"/>
      <c r="OE629" s="57"/>
      <c r="OF629" s="57"/>
      <c r="OG629" s="57"/>
      <c r="OH629" s="57"/>
      <c r="OI629" s="57"/>
      <c r="OJ629" s="57"/>
      <c r="OK629" s="57"/>
      <c r="OL629" s="57"/>
      <c r="OM629" s="57"/>
      <c r="ON629" s="57"/>
      <c r="OO629" s="57"/>
      <c r="OP629" s="57"/>
      <c r="OQ629" s="57"/>
      <c r="OR629" s="57"/>
      <c r="OS629" s="57"/>
      <c r="OT629" s="57"/>
      <c r="OU629" s="57"/>
      <c r="OV629" s="57"/>
      <c r="OW629" s="57"/>
      <c r="OX629" s="57"/>
      <c r="OY629" s="57"/>
      <c r="OZ629" s="57"/>
      <c r="PA629" s="57"/>
      <c r="PB629" s="57"/>
      <c r="PC629" s="57"/>
      <c r="PD629" s="57"/>
      <c r="PE629" s="57"/>
      <c r="PF629" s="57"/>
      <c r="PG629" s="57"/>
      <c r="PH629" s="57"/>
      <c r="PI629" s="57"/>
      <c r="PJ629" s="57"/>
      <c r="PK629" s="57"/>
      <c r="PL629" s="57"/>
      <c r="PM629" s="57"/>
      <c r="PN629" s="57"/>
      <c r="PO629" s="57"/>
      <c r="PP629" s="57"/>
      <c r="PQ629" s="57"/>
      <c r="PR629" s="57"/>
      <c r="PS629" s="57"/>
      <c r="PT629" s="57"/>
      <c r="PU629" s="57"/>
      <c r="PV629" s="57"/>
      <c r="PW629" s="57"/>
      <c r="PX629" s="57"/>
      <c r="PY629" s="57"/>
      <c r="PZ629" s="57"/>
      <c r="QA629" s="57"/>
      <c r="QB629" s="57"/>
      <c r="QC629" s="57"/>
      <c r="QD629" s="57"/>
      <c r="QE629" s="57"/>
      <c r="QF629" s="57"/>
      <c r="QG629" s="57"/>
      <c r="QH629" s="57"/>
      <c r="QI629" s="57"/>
      <c r="QJ629" s="57"/>
      <c r="QK629" s="57"/>
      <c r="QL629" s="57"/>
      <c r="QM629" s="57"/>
      <c r="QN629" s="57"/>
      <c r="QO629" s="57"/>
      <c r="QP629" s="57"/>
      <c r="QQ629" s="57"/>
      <c r="QR629" s="57"/>
      <c r="QS629" s="57"/>
      <c r="QT629" s="57"/>
      <c r="QU629" s="57"/>
      <c r="QV629" s="57"/>
      <c r="QW629" s="57"/>
      <c r="QX629" s="57"/>
      <c r="QY629" s="57"/>
      <c r="QZ629" s="57"/>
      <c r="RA629" s="57"/>
      <c r="RB629" s="57"/>
      <c r="RC629" s="57"/>
      <c r="RD629" s="57"/>
      <c r="RE629" s="57"/>
      <c r="RF629" s="57"/>
      <c r="RG629" s="57"/>
      <c r="RH629" s="57"/>
      <c r="RI629" s="57"/>
      <c r="RJ629" s="57"/>
      <c r="RK629" s="57"/>
      <c r="RL629" s="57"/>
      <c r="RM629" s="57"/>
      <c r="RN629" s="57"/>
      <c r="RO629" s="57"/>
      <c r="RP629" s="57"/>
      <c r="RQ629" s="57"/>
      <c r="RR629" s="57"/>
      <c r="RS629" s="57"/>
      <c r="RT629" s="57"/>
      <c r="RU629" s="57"/>
      <c r="RV629" s="57"/>
      <c r="RW629" s="57"/>
      <c r="RX629" s="57"/>
      <c r="RY629" s="57"/>
      <c r="RZ629" s="57"/>
      <c r="SA629" s="57"/>
      <c r="SB629" s="57"/>
      <c r="SC629" s="57"/>
      <c r="SD629" s="57"/>
      <c r="SE629" s="57"/>
      <c r="SF629" s="57"/>
      <c r="SG629" s="57"/>
      <c r="SH629" s="57"/>
      <c r="SI629" s="57"/>
      <c r="SJ629" s="57"/>
      <c r="SK629" s="57"/>
      <c r="SL629" s="57"/>
      <c r="SM629" s="57"/>
      <c r="SN629" s="57"/>
      <c r="SO629" s="57"/>
      <c r="SP629" s="57"/>
      <c r="SQ629" s="57"/>
      <c r="SR629" s="57"/>
      <c r="SS629" s="57"/>
      <c r="ST629" s="57"/>
      <c r="SU629" s="57"/>
      <c r="SV629" s="57"/>
      <c r="SW629" s="57"/>
      <c r="SX629" s="57"/>
      <c r="SY629" s="57"/>
      <c r="SZ629" s="57"/>
      <c r="TA629" s="57"/>
      <c r="TB629" s="57"/>
      <c r="TC629" s="57"/>
      <c r="TD629" s="57"/>
      <c r="TE629" s="57"/>
      <c r="TF629" s="57"/>
      <c r="TG629" s="57"/>
      <c r="TH629" s="57"/>
      <c r="TI629" s="57"/>
      <c r="TJ629" s="57"/>
      <c r="TK629" s="57"/>
      <c r="TL629" s="57"/>
      <c r="TM629" s="57"/>
      <c r="TN629" s="57"/>
      <c r="TO629" s="57"/>
      <c r="TP629" s="57"/>
      <c r="TQ629" s="57"/>
      <c r="TR629" s="57"/>
      <c r="TS629" s="57"/>
      <c r="TT629" s="57"/>
      <c r="TU629" s="57"/>
      <c r="TV629" s="57"/>
      <c r="TW629" s="57"/>
      <c r="TX629" s="57"/>
      <c r="TY629" s="57"/>
      <c r="TZ629" s="57"/>
      <c r="UA629" s="57"/>
      <c r="UB629" s="57"/>
      <c r="UC629" s="57"/>
      <c r="UD629" s="57"/>
      <c r="UE629" s="57"/>
      <c r="UF629" s="57"/>
      <c r="UG629" s="57"/>
      <c r="UH629" s="57"/>
      <c r="UI629" s="57"/>
      <c r="UJ629" s="57"/>
      <c r="UK629" s="57"/>
      <c r="UL629" s="57"/>
      <c r="UM629" s="57"/>
      <c r="UN629" s="57"/>
      <c r="UO629" s="57"/>
      <c r="UP629" s="57"/>
      <c r="UQ629" s="57"/>
      <c r="UR629" s="57"/>
      <c r="US629" s="57"/>
      <c r="UT629" s="57"/>
      <c r="UU629" s="57"/>
      <c r="UV629" s="57"/>
      <c r="UW629" s="57"/>
      <c r="UX629" s="57"/>
      <c r="UY629" s="57"/>
      <c r="UZ629" s="57"/>
      <c r="VA629" s="57"/>
      <c r="VB629" s="57"/>
      <c r="VC629" s="57"/>
      <c r="VD629" s="57"/>
      <c r="VE629" s="57"/>
      <c r="VF629" s="57"/>
      <c r="VG629" s="57"/>
      <c r="VH629" s="57"/>
      <c r="VI629" s="57"/>
      <c r="VJ629" s="57"/>
      <c r="VK629" s="57"/>
      <c r="VL629" s="57"/>
      <c r="VM629" s="57"/>
      <c r="VN629" s="57"/>
      <c r="VO629" s="57"/>
      <c r="VP629" s="57"/>
      <c r="VQ629" s="57"/>
      <c r="VR629" s="57"/>
      <c r="VS629" s="57"/>
      <c r="VT629" s="57"/>
      <c r="VU629" s="57"/>
      <c r="VV629" s="57"/>
      <c r="VW629" s="57"/>
      <c r="VX629" s="57"/>
      <c r="VY629" s="57"/>
      <c r="VZ629" s="57"/>
      <c r="WA629" s="57"/>
      <c r="WB629" s="57"/>
      <c r="WC629" s="57"/>
      <c r="WD629" s="57"/>
      <c r="WE629" s="57"/>
      <c r="WF629" s="57"/>
      <c r="WG629" s="57"/>
      <c r="WH629" s="57"/>
      <c r="WI629" s="57"/>
      <c r="WJ629" s="57"/>
      <c r="WK629" s="57"/>
      <c r="WL629" s="57"/>
      <c r="WM629" s="57"/>
      <c r="WN629" s="57"/>
      <c r="WO629" s="57"/>
      <c r="WP629" s="57"/>
      <c r="WQ629" s="57"/>
      <c r="WR629" s="57"/>
      <c r="WS629" s="57"/>
      <c r="WT629" s="57"/>
      <c r="WU629" s="57"/>
      <c r="WV629" s="57"/>
      <c r="WW629" s="57"/>
      <c r="WX629" s="57"/>
      <c r="WY629" s="57"/>
      <c r="WZ629" s="57"/>
      <c r="XA629" s="57"/>
      <c r="XB629" s="57"/>
      <c r="XC629" s="57"/>
      <c r="XD629" s="57"/>
      <c r="XE629" s="57"/>
      <c r="XF629" s="57"/>
      <c r="XG629" s="57"/>
      <c r="XH629" s="57"/>
      <c r="XI629" s="57"/>
      <c r="XJ629" s="57"/>
      <c r="XK629" s="57"/>
      <c r="XL629" s="57"/>
      <c r="XM629" s="57"/>
      <c r="XN629" s="57"/>
      <c r="XO629" s="57"/>
      <c r="XP629" s="57"/>
      <c r="XQ629" s="57"/>
      <c r="XR629" s="57"/>
      <c r="XS629" s="57"/>
      <c r="XT629" s="57"/>
      <c r="XU629" s="57"/>
      <c r="XV629" s="57"/>
      <c r="XW629" s="57"/>
    </row>
    <row r="630">
      <c r="AI630" s="57"/>
      <c r="BR630" s="57"/>
      <c r="DA630" s="57"/>
      <c r="EJ630" s="57"/>
      <c r="EK630" s="57"/>
      <c r="EL630" s="57"/>
      <c r="EM630" s="57"/>
      <c r="EN630" s="57"/>
      <c r="EO630" s="57"/>
      <c r="EP630" s="57"/>
      <c r="EQ630" s="57"/>
      <c r="ER630" s="57"/>
      <c r="ES630" s="57"/>
      <c r="ET630" s="57"/>
      <c r="EU630" s="57"/>
      <c r="EV630" s="57"/>
      <c r="EW630" s="57"/>
      <c r="EX630" s="57"/>
      <c r="EY630" s="57"/>
      <c r="EZ630" s="57"/>
      <c r="FA630" s="57"/>
      <c r="FB630" s="57"/>
      <c r="FC630" s="57"/>
      <c r="FD630" s="57"/>
      <c r="FE630" s="57"/>
      <c r="FF630" s="57"/>
      <c r="FG630" s="57"/>
      <c r="FH630" s="57"/>
      <c r="FI630" s="57"/>
      <c r="FJ630" s="57"/>
      <c r="FK630" s="57"/>
      <c r="FL630" s="57"/>
      <c r="FM630" s="57"/>
      <c r="FN630" s="57"/>
      <c r="FO630" s="57"/>
      <c r="FP630" s="57"/>
      <c r="FQ630" s="57"/>
      <c r="FR630" s="57"/>
      <c r="FS630" s="57"/>
      <c r="FT630" s="57"/>
      <c r="FU630" s="57"/>
      <c r="FV630" s="57"/>
      <c r="FW630" s="57"/>
      <c r="FX630" s="57"/>
      <c r="FY630" s="57"/>
      <c r="FZ630" s="57"/>
      <c r="GA630" s="57"/>
      <c r="GB630" s="57"/>
      <c r="GC630" s="57"/>
      <c r="GD630" s="57"/>
      <c r="GE630" s="57"/>
      <c r="GF630" s="57"/>
      <c r="GG630" s="57"/>
      <c r="GH630" s="57"/>
      <c r="GI630" s="57"/>
      <c r="GJ630" s="57"/>
      <c r="GK630" s="57"/>
      <c r="GL630" s="57"/>
      <c r="GM630" s="57"/>
      <c r="GN630" s="57"/>
      <c r="GO630" s="57"/>
      <c r="GP630" s="57"/>
      <c r="GQ630" s="57"/>
      <c r="GR630" s="57"/>
      <c r="GS630" s="57"/>
      <c r="GT630" s="57"/>
      <c r="GU630" s="57"/>
      <c r="GV630" s="57"/>
      <c r="GW630" s="57"/>
      <c r="GX630" s="57"/>
      <c r="GY630" s="57"/>
      <c r="GZ630" s="57"/>
      <c r="HA630" s="57"/>
      <c r="HB630" s="57"/>
      <c r="HC630" s="57"/>
      <c r="HD630" s="57"/>
      <c r="HE630" s="57"/>
      <c r="HF630" s="57"/>
      <c r="HG630" s="57"/>
      <c r="HH630" s="57"/>
      <c r="HI630" s="57"/>
      <c r="HJ630" s="57"/>
      <c r="HK630" s="57"/>
      <c r="HL630" s="57"/>
      <c r="HM630" s="57"/>
      <c r="HN630" s="57"/>
      <c r="HO630" s="57"/>
      <c r="HP630" s="57"/>
      <c r="HQ630" s="57"/>
      <c r="HR630" s="57"/>
      <c r="HS630" s="57"/>
      <c r="HT630" s="57"/>
      <c r="HU630" s="57"/>
      <c r="HV630" s="57"/>
      <c r="HW630" s="57"/>
      <c r="HX630" s="57"/>
      <c r="HY630" s="57"/>
      <c r="HZ630" s="57"/>
      <c r="IA630" s="57"/>
      <c r="IB630" s="57"/>
      <c r="IC630" s="57"/>
      <c r="ID630" s="57"/>
      <c r="IE630" s="57"/>
      <c r="IF630" s="57"/>
      <c r="IG630" s="57"/>
      <c r="IH630" s="57"/>
      <c r="II630" s="57"/>
      <c r="IJ630" s="57"/>
      <c r="IK630" s="57"/>
      <c r="IL630" s="57"/>
      <c r="IM630" s="57"/>
      <c r="IN630" s="57"/>
      <c r="IO630" s="57"/>
      <c r="IP630" s="57"/>
      <c r="IQ630" s="57"/>
      <c r="IR630" s="57"/>
      <c r="IS630" s="57"/>
      <c r="IT630" s="57"/>
      <c r="IU630" s="57"/>
      <c r="IV630" s="57"/>
      <c r="IW630" s="57"/>
      <c r="IX630" s="57"/>
      <c r="IY630" s="57"/>
      <c r="IZ630" s="57"/>
      <c r="JA630" s="57"/>
      <c r="JB630" s="57"/>
      <c r="JC630" s="57"/>
      <c r="JD630" s="57"/>
      <c r="JE630" s="57"/>
      <c r="JF630" s="57"/>
      <c r="JG630" s="57"/>
      <c r="JH630" s="57"/>
      <c r="JI630" s="57"/>
      <c r="JJ630" s="57"/>
      <c r="JK630" s="57"/>
      <c r="JL630" s="57"/>
      <c r="JM630" s="57"/>
      <c r="JN630" s="57"/>
      <c r="JO630" s="57"/>
      <c r="JP630" s="57"/>
      <c r="JQ630" s="57"/>
      <c r="JR630" s="57"/>
      <c r="JS630" s="57"/>
      <c r="JT630" s="57"/>
      <c r="JU630" s="57"/>
      <c r="JV630" s="57"/>
      <c r="JW630" s="57"/>
      <c r="JX630" s="57"/>
      <c r="JY630" s="57"/>
      <c r="JZ630" s="57"/>
      <c r="KA630" s="57"/>
      <c r="KB630" s="57"/>
      <c r="KC630" s="57"/>
      <c r="KD630" s="57"/>
      <c r="KE630" s="57"/>
      <c r="KF630" s="57"/>
      <c r="KG630" s="57"/>
      <c r="KH630" s="57"/>
      <c r="KI630" s="57"/>
      <c r="KJ630" s="57"/>
      <c r="KK630" s="57"/>
      <c r="KL630" s="57"/>
      <c r="KM630" s="57"/>
      <c r="KN630" s="57"/>
      <c r="KO630" s="57"/>
      <c r="KP630" s="57"/>
      <c r="KQ630" s="57"/>
      <c r="KR630" s="57"/>
      <c r="KS630" s="57"/>
      <c r="KT630" s="57"/>
      <c r="KU630" s="57"/>
      <c r="KV630" s="57"/>
      <c r="KW630" s="57"/>
      <c r="KX630" s="57"/>
      <c r="KY630" s="57"/>
      <c r="KZ630" s="57"/>
      <c r="LA630" s="57"/>
      <c r="LB630" s="57"/>
      <c r="LC630" s="57"/>
      <c r="LD630" s="57"/>
      <c r="LE630" s="57"/>
      <c r="LF630" s="57"/>
      <c r="LG630" s="57"/>
      <c r="LH630" s="57"/>
      <c r="LI630" s="57"/>
      <c r="LJ630" s="57"/>
      <c r="LK630" s="57"/>
      <c r="LL630" s="57"/>
      <c r="LM630" s="57"/>
      <c r="LN630" s="57"/>
      <c r="LO630" s="57"/>
      <c r="LP630" s="57"/>
      <c r="LQ630" s="57"/>
      <c r="LR630" s="57"/>
      <c r="LS630" s="57"/>
      <c r="LT630" s="57"/>
      <c r="LU630" s="57"/>
      <c r="LV630" s="57"/>
      <c r="LW630" s="57"/>
      <c r="LX630" s="57"/>
      <c r="LY630" s="57"/>
      <c r="LZ630" s="57"/>
      <c r="MA630" s="57"/>
      <c r="MB630" s="57"/>
      <c r="MC630" s="57"/>
      <c r="MD630" s="57"/>
      <c r="ME630" s="57"/>
      <c r="MF630" s="57"/>
      <c r="MG630" s="57"/>
      <c r="MH630" s="57"/>
      <c r="MI630" s="57"/>
      <c r="MJ630" s="57"/>
      <c r="MK630" s="57"/>
      <c r="ML630" s="57"/>
      <c r="MM630" s="57"/>
      <c r="MN630" s="57"/>
      <c r="MO630" s="57"/>
      <c r="MP630" s="57"/>
      <c r="MQ630" s="57"/>
      <c r="MR630" s="57"/>
      <c r="MS630" s="57"/>
      <c r="MT630" s="57"/>
      <c r="MU630" s="57"/>
      <c r="MV630" s="57"/>
      <c r="MW630" s="57"/>
      <c r="MX630" s="57"/>
      <c r="MY630" s="57"/>
      <c r="MZ630" s="57"/>
      <c r="NA630" s="57"/>
      <c r="NB630" s="57"/>
      <c r="NC630" s="57"/>
      <c r="ND630" s="57"/>
      <c r="NE630" s="57"/>
      <c r="NF630" s="57"/>
      <c r="NG630" s="57"/>
      <c r="NH630" s="57"/>
      <c r="NI630" s="57"/>
      <c r="NJ630" s="57"/>
      <c r="NK630" s="57"/>
      <c r="NL630" s="57"/>
      <c r="NM630" s="57"/>
      <c r="NN630" s="57"/>
      <c r="NO630" s="57"/>
      <c r="NP630" s="57"/>
      <c r="NQ630" s="57"/>
      <c r="NR630" s="57"/>
      <c r="NS630" s="57"/>
      <c r="NT630" s="57"/>
      <c r="NU630" s="57"/>
      <c r="NV630" s="57"/>
      <c r="NW630" s="57"/>
      <c r="NX630" s="57"/>
      <c r="NY630" s="57"/>
      <c r="NZ630" s="57"/>
      <c r="OA630" s="57"/>
      <c r="OB630" s="57"/>
      <c r="OC630" s="57"/>
      <c r="OD630" s="57"/>
      <c r="OE630" s="57"/>
      <c r="OF630" s="57"/>
      <c r="OG630" s="57"/>
      <c r="OH630" s="57"/>
      <c r="OI630" s="57"/>
      <c r="OJ630" s="57"/>
      <c r="OK630" s="57"/>
      <c r="OL630" s="57"/>
      <c r="OM630" s="57"/>
      <c r="ON630" s="57"/>
      <c r="OO630" s="57"/>
      <c r="OP630" s="57"/>
      <c r="OQ630" s="57"/>
      <c r="OR630" s="57"/>
      <c r="OS630" s="57"/>
      <c r="OT630" s="57"/>
      <c r="OU630" s="57"/>
      <c r="OV630" s="57"/>
      <c r="OW630" s="57"/>
      <c r="OX630" s="57"/>
      <c r="OY630" s="57"/>
      <c r="OZ630" s="57"/>
      <c r="PA630" s="57"/>
      <c r="PB630" s="57"/>
      <c r="PC630" s="57"/>
      <c r="PD630" s="57"/>
      <c r="PE630" s="57"/>
      <c r="PF630" s="57"/>
      <c r="PG630" s="57"/>
      <c r="PH630" s="57"/>
      <c r="PI630" s="57"/>
      <c r="PJ630" s="57"/>
      <c r="PK630" s="57"/>
      <c r="PL630" s="57"/>
      <c r="PM630" s="57"/>
      <c r="PN630" s="57"/>
      <c r="PO630" s="57"/>
      <c r="PP630" s="57"/>
      <c r="PQ630" s="57"/>
      <c r="PR630" s="57"/>
      <c r="PS630" s="57"/>
      <c r="PT630" s="57"/>
      <c r="PU630" s="57"/>
      <c r="PV630" s="57"/>
      <c r="PW630" s="57"/>
      <c r="PX630" s="57"/>
      <c r="PY630" s="57"/>
      <c r="PZ630" s="57"/>
      <c r="QA630" s="57"/>
      <c r="QB630" s="57"/>
      <c r="QC630" s="57"/>
      <c r="QD630" s="57"/>
      <c r="QE630" s="57"/>
      <c r="QF630" s="57"/>
      <c r="QG630" s="57"/>
      <c r="QH630" s="57"/>
      <c r="QI630" s="57"/>
      <c r="QJ630" s="57"/>
      <c r="QK630" s="57"/>
      <c r="QL630" s="57"/>
      <c r="QM630" s="57"/>
      <c r="QN630" s="57"/>
      <c r="QO630" s="57"/>
      <c r="QP630" s="57"/>
      <c r="QQ630" s="57"/>
      <c r="QR630" s="57"/>
      <c r="QS630" s="57"/>
      <c r="QT630" s="57"/>
      <c r="QU630" s="57"/>
      <c r="QV630" s="57"/>
      <c r="QW630" s="57"/>
      <c r="QX630" s="57"/>
      <c r="QY630" s="57"/>
      <c r="QZ630" s="57"/>
      <c r="RA630" s="57"/>
      <c r="RB630" s="57"/>
      <c r="RC630" s="57"/>
      <c r="RD630" s="57"/>
      <c r="RE630" s="57"/>
      <c r="RF630" s="57"/>
      <c r="RG630" s="57"/>
      <c r="RH630" s="57"/>
      <c r="RI630" s="57"/>
      <c r="RJ630" s="57"/>
      <c r="RK630" s="57"/>
      <c r="RL630" s="57"/>
      <c r="RM630" s="57"/>
      <c r="RN630" s="57"/>
      <c r="RO630" s="57"/>
      <c r="RP630" s="57"/>
      <c r="RQ630" s="57"/>
      <c r="RR630" s="57"/>
      <c r="RS630" s="57"/>
      <c r="RT630" s="57"/>
      <c r="RU630" s="57"/>
      <c r="RV630" s="57"/>
      <c r="RW630" s="57"/>
      <c r="RX630" s="57"/>
      <c r="RY630" s="57"/>
      <c r="RZ630" s="57"/>
      <c r="SA630" s="57"/>
      <c r="SB630" s="57"/>
      <c r="SC630" s="57"/>
      <c r="SD630" s="57"/>
      <c r="SE630" s="57"/>
      <c r="SF630" s="57"/>
      <c r="SG630" s="57"/>
      <c r="SH630" s="57"/>
      <c r="SI630" s="57"/>
      <c r="SJ630" s="57"/>
      <c r="SK630" s="57"/>
      <c r="SL630" s="57"/>
      <c r="SM630" s="57"/>
      <c r="SN630" s="57"/>
      <c r="SO630" s="57"/>
      <c r="SP630" s="57"/>
      <c r="SQ630" s="57"/>
      <c r="SR630" s="57"/>
      <c r="SS630" s="57"/>
      <c r="ST630" s="57"/>
      <c r="SU630" s="57"/>
      <c r="SV630" s="57"/>
      <c r="SW630" s="57"/>
      <c r="SX630" s="57"/>
      <c r="SY630" s="57"/>
      <c r="SZ630" s="57"/>
      <c r="TA630" s="57"/>
      <c r="TB630" s="57"/>
      <c r="TC630" s="57"/>
      <c r="TD630" s="57"/>
      <c r="TE630" s="57"/>
      <c r="TF630" s="57"/>
      <c r="TG630" s="57"/>
      <c r="TH630" s="57"/>
      <c r="TI630" s="57"/>
      <c r="TJ630" s="57"/>
      <c r="TK630" s="57"/>
      <c r="TL630" s="57"/>
      <c r="TM630" s="57"/>
      <c r="TN630" s="57"/>
      <c r="TO630" s="57"/>
      <c r="TP630" s="57"/>
      <c r="TQ630" s="57"/>
      <c r="TR630" s="57"/>
      <c r="TS630" s="57"/>
      <c r="TT630" s="57"/>
      <c r="TU630" s="57"/>
      <c r="TV630" s="57"/>
      <c r="TW630" s="57"/>
      <c r="TX630" s="57"/>
      <c r="TY630" s="57"/>
      <c r="TZ630" s="57"/>
      <c r="UA630" s="57"/>
      <c r="UB630" s="57"/>
      <c r="UC630" s="57"/>
      <c r="UD630" s="57"/>
      <c r="UE630" s="57"/>
      <c r="UF630" s="57"/>
      <c r="UG630" s="57"/>
      <c r="UH630" s="57"/>
      <c r="UI630" s="57"/>
      <c r="UJ630" s="57"/>
      <c r="UK630" s="57"/>
      <c r="UL630" s="57"/>
      <c r="UM630" s="57"/>
      <c r="UN630" s="57"/>
      <c r="UO630" s="57"/>
      <c r="UP630" s="57"/>
      <c r="UQ630" s="57"/>
      <c r="UR630" s="57"/>
      <c r="US630" s="57"/>
      <c r="UT630" s="57"/>
      <c r="UU630" s="57"/>
      <c r="UV630" s="57"/>
      <c r="UW630" s="57"/>
      <c r="UX630" s="57"/>
      <c r="UY630" s="57"/>
      <c r="UZ630" s="57"/>
      <c r="VA630" s="57"/>
      <c r="VB630" s="57"/>
      <c r="VC630" s="57"/>
      <c r="VD630" s="57"/>
      <c r="VE630" s="57"/>
      <c r="VF630" s="57"/>
      <c r="VG630" s="57"/>
      <c r="VH630" s="57"/>
      <c r="VI630" s="57"/>
      <c r="VJ630" s="57"/>
      <c r="VK630" s="57"/>
      <c r="VL630" s="57"/>
      <c r="VM630" s="57"/>
      <c r="VN630" s="57"/>
      <c r="VO630" s="57"/>
      <c r="VP630" s="57"/>
      <c r="VQ630" s="57"/>
      <c r="VR630" s="57"/>
      <c r="VS630" s="57"/>
      <c r="VT630" s="57"/>
      <c r="VU630" s="57"/>
      <c r="VV630" s="57"/>
      <c r="VW630" s="57"/>
      <c r="VX630" s="57"/>
      <c r="VY630" s="57"/>
      <c r="VZ630" s="57"/>
      <c r="WA630" s="57"/>
      <c r="WB630" s="57"/>
      <c r="WC630" s="57"/>
      <c r="WD630" s="57"/>
      <c r="WE630" s="57"/>
      <c r="WF630" s="57"/>
      <c r="WG630" s="57"/>
      <c r="WH630" s="57"/>
      <c r="WI630" s="57"/>
      <c r="WJ630" s="57"/>
      <c r="WK630" s="57"/>
      <c r="WL630" s="57"/>
      <c r="WM630" s="57"/>
      <c r="WN630" s="57"/>
      <c r="WO630" s="57"/>
      <c r="WP630" s="57"/>
      <c r="WQ630" s="57"/>
      <c r="WR630" s="57"/>
      <c r="WS630" s="57"/>
      <c r="WT630" s="57"/>
      <c r="WU630" s="57"/>
      <c r="WV630" s="57"/>
      <c r="WW630" s="57"/>
      <c r="WX630" s="57"/>
      <c r="WY630" s="57"/>
      <c r="WZ630" s="57"/>
      <c r="XA630" s="57"/>
      <c r="XB630" s="57"/>
      <c r="XC630" s="57"/>
      <c r="XD630" s="57"/>
      <c r="XE630" s="57"/>
      <c r="XF630" s="57"/>
      <c r="XG630" s="57"/>
      <c r="XH630" s="57"/>
      <c r="XI630" s="57"/>
      <c r="XJ630" s="57"/>
      <c r="XK630" s="57"/>
      <c r="XL630" s="57"/>
      <c r="XM630" s="57"/>
      <c r="XN630" s="57"/>
      <c r="XO630" s="57"/>
      <c r="XP630" s="57"/>
      <c r="XQ630" s="57"/>
      <c r="XR630" s="57"/>
      <c r="XS630" s="57"/>
      <c r="XT630" s="57"/>
      <c r="XU630" s="57"/>
      <c r="XV630" s="57"/>
      <c r="XW630" s="57"/>
    </row>
    <row r="631">
      <c r="AI631" s="57"/>
      <c r="BR631" s="57"/>
      <c r="DA631" s="57"/>
      <c r="EJ631" s="57"/>
      <c r="EK631" s="57"/>
      <c r="EL631" s="57"/>
      <c r="EM631" s="57"/>
      <c r="EN631" s="57"/>
      <c r="EO631" s="57"/>
      <c r="EP631" s="57"/>
      <c r="EQ631" s="57"/>
      <c r="ER631" s="57"/>
      <c r="ES631" s="57"/>
      <c r="ET631" s="57"/>
      <c r="EU631" s="57"/>
      <c r="EV631" s="57"/>
      <c r="EW631" s="57"/>
      <c r="EX631" s="57"/>
      <c r="EY631" s="57"/>
      <c r="EZ631" s="57"/>
      <c r="FA631" s="57"/>
      <c r="FB631" s="57"/>
      <c r="FC631" s="57"/>
      <c r="FD631" s="57"/>
      <c r="FE631" s="57"/>
      <c r="FF631" s="57"/>
      <c r="FG631" s="57"/>
      <c r="FH631" s="57"/>
      <c r="FI631" s="57"/>
      <c r="FJ631" s="57"/>
      <c r="FK631" s="57"/>
      <c r="FL631" s="57"/>
      <c r="FM631" s="57"/>
      <c r="FN631" s="57"/>
      <c r="FO631" s="57"/>
      <c r="FP631" s="57"/>
      <c r="FQ631" s="57"/>
      <c r="FR631" s="57"/>
      <c r="FS631" s="57"/>
      <c r="FT631" s="57"/>
      <c r="FU631" s="57"/>
      <c r="FV631" s="57"/>
      <c r="FW631" s="57"/>
      <c r="FX631" s="57"/>
      <c r="FY631" s="57"/>
      <c r="FZ631" s="57"/>
      <c r="GA631" s="57"/>
      <c r="GB631" s="57"/>
      <c r="GC631" s="57"/>
      <c r="GD631" s="57"/>
      <c r="GE631" s="57"/>
      <c r="GF631" s="57"/>
      <c r="GG631" s="57"/>
      <c r="GH631" s="57"/>
      <c r="GI631" s="57"/>
      <c r="GJ631" s="57"/>
      <c r="GK631" s="57"/>
      <c r="GL631" s="57"/>
      <c r="GM631" s="57"/>
      <c r="GN631" s="57"/>
      <c r="GO631" s="57"/>
      <c r="GP631" s="57"/>
      <c r="GQ631" s="57"/>
      <c r="GR631" s="57"/>
      <c r="GS631" s="57"/>
      <c r="GT631" s="57"/>
      <c r="GU631" s="57"/>
      <c r="GV631" s="57"/>
      <c r="GW631" s="57"/>
      <c r="GX631" s="57"/>
      <c r="GY631" s="57"/>
      <c r="GZ631" s="57"/>
      <c r="HA631" s="57"/>
      <c r="HB631" s="57"/>
      <c r="HC631" s="57"/>
      <c r="HD631" s="57"/>
      <c r="HE631" s="57"/>
      <c r="HF631" s="57"/>
      <c r="HG631" s="57"/>
      <c r="HH631" s="57"/>
      <c r="HI631" s="57"/>
      <c r="HJ631" s="57"/>
      <c r="HK631" s="57"/>
      <c r="HL631" s="57"/>
      <c r="HM631" s="57"/>
      <c r="HN631" s="57"/>
      <c r="HO631" s="57"/>
      <c r="HP631" s="57"/>
      <c r="HQ631" s="57"/>
      <c r="HR631" s="57"/>
      <c r="HS631" s="57"/>
      <c r="HT631" s="57"/>
      <c r="HU631" s="57"/>
      <c r="HV631" s="57"/>
      <c r="HW631" s="57"/>
      <c r="HX631" s="57"/>
      <c r="HY631" s="57"/>
      <c r="HZ631" s="57"/>
      <c r="IA631" s="57"/>
      <c r="IB631" s="57"/>
      <c r="IC631" s="57"/>
      <c r="ID631" s="57"/>
      <c r="IE631" s="57"/>
      <c r="IF631" s="57"/>
      <c r="IG631" s="57"/>
      <c r="IH631" s="57"/>
      <c r="II631" s="57"/>
      <c r="IJ631" s="57"/>
      <c r="IK631" s="57"/>
      <c r="IL631" s="57"/>
      <c r="IM631" s="57"/>
      <c r="IN631" s="57"/>
      <c r="IO631" s="57"/>
      <c r="IP631" s="57"/>
      <c r="IQ631" s="57"/>
      <c r="IR631" s="57"/>
      <c r="IS631" s="57"/>
      <c r="IT631" s="57"/>
      <c r="IU631" s="57"/>
      <c r="IV631" s="57"/>
      <c r="IW631" s="57"/>
      <c r="IX631" s="57"/>
      <c r="IY631" s="57"/>
      <c r="IZ631" s="57"/>
      <c r="JA631" s="57"/>
      <c r="JB631" s="57"/>
      <c r="JC631" s="57"/>
      <c r="JD631" s="57"/>
      <c r="JE631" s="57"/>
      <c r="JF631" s="57"/>
      <c r="JG631" s="57"/>
      <c r="JH631" s="57"/>
      <c r="JI631" s="57"/>
      <c r="JJ631" s="57"/>
      <c r="JK631" s="57"/>
      <c r="JL631" s="57"/>
      <c r="JM631" s="57"/>
      <c r="JN631" s="57"/>
      <c r="JO631" s="57"/>
      <c r="JP631" s="57"/>
      <c r="JQ631" s="57"/>
      <c r="JR631" s="57"/>
      <c r="JS631" s="57"/>
      <c r="JT631" s="57"/>
      <c r="JU631" s="57"/>
      <c r="JV631" s="57"/>
      <c r="JW631" s="57"/>
      <c r="JX631" s="57"/>
      <c r="JY631" s="57"/>
      <c r="JZ631" s="57"/>
      <c r="KA631" s="57"/>
      <c r="KB631" s="57"/>
      <c r="KC631" s="57"/>
      <c r="KD631" s="57"/>
      <c r="KE631" s="57"/>
      <c r="KF631" s="57"/>
      <c r="KG631" s="57"/>
      <c r="KH631" s="57"/>
      <c r="KI631" s="57"/>
      <c r="KJ631" s="57"/>
      <c r="KK631" s="57"/>
      <c r="KL631" s="57"/>
      <c r="KM631" s="57"/>
      <c r="KN631" s="57"/>
      <c r="KO631" s="57"/>
      <c r="KP631" s="57"/>
      <c r="KQ631" s="57"/>
      <c r="KR631" s="57"/>
      <c r="KS631" s="57"/>
      <c r="KT631" s="57"/>
      <c r="KU631" s="57"/>
      <c r="KV631" s="57"/>
      <c r="KW631" s="57"/>
      <c r="KX631" s="57"/>
      <c r="KY631" s="57"/>
      <c r="KZ631" s="57"/>
      <c r="LA631" s="57"/>
      <c r="LB631" s="57"/>
      <c r="LC631" s="57"/>
      <c r="LD631" s="57"/>
      <c r="LE631" s="57"/>
      <c r="LF631" s="57"/>
      <c r="LG631" s="57"/>
      <c r="LH631" s="57"/>
      <c r="LI631" s="57"/>
      <c r="LJ631" s="57"/>
      <c r="LK631" s="57"/>
      <c r="LL631" s="57"/>
      <c r="LM631" s="57"/>
      <c r="LN631" s="57"/>
      <c r="LO631" s="57"/>
      <c r="LP631" s="57"/>
      <c r="LQ631" s="57"/>
      <c r="LR631" s="57"/>
      <c r="LS631" s="57"/>
      <c r="LT631" s="57"/>
      <c r="LU631" s="57"/>
      <c r="LV631" s="57"/>
      <c r="LW631" s="57"/>
      <c r="LX631" s="57"/>
      <c r="LY631" s="57"/>
      <c r="LZ631" s="57"/>
      <c r="MA631" s="57"/>
      <c r="MB631" s="57"/>
      <c r="MC631" s="57"/>
      <c r="MD631" s="57"/>
      <c r="ME631" s="57"/>
      <c r="MF631" s="57"/>
      <c r="MG631" s="57"/>
      <c r="MH631" s="57"/>
      <c r="MI631" s="57"/>
      <c r="MJ631" s="57"/>
      <c r="MK631" s="57"/>
      <c r="ML631" s="57"/>
      <c r="MM631" s="57"/>
      <c r="MN631" s="57"/>
      <c r="MO631" s="57"/>
      <c r="MP631" s="57"/>
      <c r="MQ631" s="57"/>
      <c r="MR631" s="57"/>
      <c r="MS631" s="57"/>
      <c r="MT631" s="57"/>
      <c r="MU631" s="57"/>
      <c r="MV631" s="57"/>
      <c r="MW631" s="57"/>
      <c r="MX631" s="57"/>
      <c r="MY631" s="57"/>
      <c r="MZ631" s="57"/>
      <c r="NA631" s="57"/>
      <c r="NB631" s="57"/>
      <c r="NC631" s="57"/>
      <c r="ND631" s="57"/>
      <c r="NE631" s="57"/>
      <c r="NF631" s="57"/>
      <c r="NG631" s="57"/>
      <c r="NH631" s="57"/>
      <c r="NI631" s="57"/>
      <c r="NJ631" s="57"/>
      <c r="NK631" s="57"/>
      <c r="NL631" s="57"/>
      <c r="NM631" s="57"/>
      <c r="NN631" s="57"/>
      <c r="NO631" s="57"/>
      <c r="NP631" s="57"/>
      <c r="NQ631" s="57"/>
      <c r="NR631" s="57"/>
      <c r="NS631" s="57"/>
      <c r="NT631" s="57"/>
      <c r="NU631" s="57"/>
      <c r="NV631" s="57"/>
      <c r="NW631" s="57"/>
      <c r="NX631" s="57"/>
      <c r="NY631" s="57"/>
      <c r="NZ631" s="57"/>
      <c r="OA631" s="57"/>
      <c r="OB631" s="57"/>
      <c r="OC631" s="57"/>
      <c r="OD631" s="57"/>
      <c r="OE631" s="57"/>
      <c r="OF631" s="57"/>
      <c r="OG631" s="57"/>
      <c r="OH631" s="57"/>
      <c r="OI631" s="57"/>
      <c r="OJ631" s="57"/>
      <c r="OK631" s="57"/>
      <c r="OL631" s="57"/>
      <c r="OM631" s="57"/>
      <c r="ON631" s="57"/>
      <c r="OO631" s="57"/>
      <c r="OP631" s="57"/>
      <c r="OQ631" s="57"/>
      <c r="OR631" s="57"/>
      <c r="OS631" s="57"/>
      <c r="OT631" s="57"/>
      <c r="OU631" s="57"/>
      <c r="OV631" s="57"/>
      <c r="OW631" s="57"/>
      <c r="OX631" s="57"/>
      <c r="OY631" s="57"/>
      <c r="OZ631" s="57"/>
      <c r="PA631" s="57"/>
      <c r="PB631" s="57"/>
      <c r="PC631" s="57"/>
      <c r="PD631" s="57"/>
      <c r="PE631" s="57"/>
      <c r="PF631" s="57"/>
      <c r="PG631" s="57"/>
      <c r="PH631" s="57"/>
      <c r="PI631" s="57"/>
      <c r="PJ631" s="57"/>
      <c r="PK631" s="57"/>
      <c r="PL631" s="57"/>
      <c r="PM631" s="57"/>
      <c r="PN631" s="57"/>
      <c r="PO631" s="57"/>
      <c r="PP631" s="57"/>
      <c r="PQ631" s="57"/>
      <c r="PR631" s="57"/>
      <c r="PS631" s="57"/>
      <c r="PT631" s="57"/>
      <c r="PU631" s="57"/>
      <c r="PV631" s="57"/>
      <c r="PW631" s="57"/>
      <c r="PX631" s="57"/>
      <c r="PY631" s="57"/>
      <c r="PZ631" s="57"/>
      <c r="QA631" s="57"/>
      <c r="QB631" s="57"/>
      <c r="QC631" s="57"/>
      <c r="QD631" s="57"/>
      <c r="QE631" s="57"/>
      <c r="QF631" s="57"/>
      <c r="QG631" s="57"/>
      <c r="QH631" s="57"/>
      <c r="QI631" s="57"/>
      <c r="QJ631" s="57"/>
      <c r="QK631" s="57"/>
      <c r="QL631" s="57"/>
      <c r="QM631" s="57"/>
      <c r="QN631" s="57"/>
      <c r="QO631" s="57"/>
      <c r="QP631" s="57"/>
      <c r="QQ631" s="57"/>
      <c r="QR631" s="57"/>
      <c r="QS631" s="57"/>
      <c r="QT631" s="57"/>
      <c r="QU631" s="57"/>
      <c r="QV631" s="57"/>
      <c r="QW631" s="57"/>
      <c r="QX631" s="57"/>
      <c r="QY631" s="57"/>
      <c r="QZ631" s="57"/>
      <c r="RA631" s="57"/>
      <c r="RB631" s="57"/>
      <c r="RC631" s="57"/>
      <c r="RD631" s="57"/>
      <c r="RE631" s="57"/>
      <c r="RF631" s="57"/>
      <c r="RG631" s="57"/>
      <c r="RH631" s="57"/>
      <c r="RI631" s="57"/>
      <c r="RJ631" s="57"/>
      <c r="RK631" s="57"/>
      <c r="RL631" s="57"/>
      <c r="RM631" s="57"/>
      <c r="RN631" s="57"/>
      <c r="RO631" s="57"/>
      <c r="RP631" s="57"/>
      <c r="RQ631" s="57"/>
      <c r="RR631" s="57"/>
      <c r="RS631" s="57"/>
      <c r="RT631" s="57"/>
      <c r="RU631" s="57"/>
      <c r="RV631" s="57"/>
      <c r="RW631" s="57"/>
      <c r="RX631" s="57"/>
      <c r="RY631" s="57"/>
      <c r="RZ631" s="57"/>
      <c r="SA631" s="57"/>
      <c r="SB631" s="57"/>
      <c r="SC631" s="57"/>
      <c r="SD631" s="57"/>
      <c r="SE631" s="57"/>
      <c r="SF631" s="57"/>
      <c r="SG631" s="57"/>
      <c r="SH631" s="57"/>
      <c r="SI631" s="57"/>
      <c r="SJ631" s="57"/>
      <c r="SK631" s="57"/>
      <c r="SL631" s="57"/>
      <c r="SM631" s="57"/>
      <c r="SN631" s="57"/>
      <c r="SO631" s="57"/>
      <c r="SP631" s="57"/>
      <c r="SQ631" s="57"/>
      <c r="SR631" s="57"/>
      <c r="SS631" s="57"/>
      <c r="ST631" s="57"/>
      <c r="SU631" s="57"/>
      <c r="SV631" s="57"/>
      <c r="SW631" s="57"/>
      <c r="SX631" s="57"/>
      <c r="SY631" s="57"/>
      <c r="SZ631" s="57"/>
      <c r="TA631" s="57"/>
      <c r="TB631" s="57"/>
      <c r="TC631" s="57"/>
      <c r="TD631" s="57"/>
      <c r="TE631" s="57"/>
      <c r="TF631" s="57"/>
      <c r="TG631" s="57"/>
      <c r="TH631" s="57"/>
      <c r="TI631" s="57"/>
      <c r="TJ631" s="57"/>
      <c r="TK631" s="57"/>
      <c r="TL631" s="57"/>
      <c r="TM631" s="57"/>
      <c r="TN631" s="57"/>
      <c r="TO631" s="57"/>
      <c r="TP631" s="57"/>
      <c r="TQ631" s="57"/>
      <c r="TR631" s="57"/>
      <c r="TS631" s="57"/>
      <c r="TT631" s="57"/>
      <c r="TU631" s="57"/>
      <c r="TV631" s="57"/>
      <c r="TW631" s="57"/>
      <c r="TX631" s="57"/>
      <c r="TY631" s="57"/>
      <c r="TZ631" s="57"/>
      <c r="UA631" s="57"/>
      <c r="UB631" s="57"/>
      <c r="UC631" s="57"/>
      <c r="UD631" s="57"/>
      <c r="UE631" s="57"/>
      <c r="UF631" s="57"/>
      <c r="UG631" s="57"/>
      <c r="UH631" s="57"/>
      <c r="UI631" s="57"/>
      <c r="UJ631" s="57"/>
      <c r="UK631" s="57"/>
      <c r="UL631" s="57"/>
      <c r="UM631" s="57"/>
      <c r="UN631" s="57"/>
      <c r="UO631" s="57"/>
      <c r="UP631" s="57"/>
      <c r="UQ631" s="57"/>
      <c r="UR631" s="57"/>
      <c r="US631" s="57"/>
      <c r="UT631" s="57"/>
      <c r="UU631" s="57"/>
      <c r="UV631" s="57"/>
      <c r="UW631" s="57"/>
      <c r="UX631" s="57"/>
      <c r="UY631" s="57"/>
      <c r="UZ631" s="57"/>
      <c r="VA631" s="57"/>
      <c r="VB631" s="57"/>
      <c r="VC631" s="57"/>
      <c r="VD631" s="57"/>
      <c r="VE631" s="57"/>
      <c r="VF631" s="57"/>
      <c r="VG631" s="57"/>
      <c r="VH631" s="57"/>
      <c r="VI631" s="57"/>
      <c r="VJ631" s="57"/>
      <c r="VK631" s="57"/>
      <c r="VL631" s="57"/>
      <c r="VM631" s="57"/>
      <c r="VN631" s="57"/>
      <c r="VO631" s="57"/>
      <c r="VP631" s="57"/>
      <c r="VQ631" s="57"/>
      <c r="VR631" s="57"/>
      <c r="VS631" s="57"/>
      <c r="VT631" s="57"/>
      <c r="VU631" s="57"/>
      <c r="VV631" s="57"/>
      <c r="VW631" s="57"/>
      <c r="VX631" s="57"/>
      <c r="VY631" s="57"/>
      <c r="VZ631" s="57"/>
      <c r="WA631" s="57"/>
      <c r="WB631" s="57"/>
      <c r="WC631" s="57"/>
      <c r="WD631" s="57"/>
      <c r="WE631" s="57"/>
      <c r="WF631" s="57"/>
      <c r="WG631" s="57"/>
      <c r="WH631" s="57"/>
      <c r="WI631" s="57"/>
      <c r="WJ631" s="57"/>
      <c r="WK631" s="57"/>
      <c r="WL631" s="57"/>
      <c r="WM631" s="57"/>
      <c r="WN631" s="57"/>
      <c r="WO631" s="57"/>
      <c r="WP631" s="57"/>
      <c r="WQ631" s="57"/>
      <c r="WR631" s="57"/>
      <c r="WS631" s="57"/>
      <c r="WT631" s="57"/>
      <c r="WU631" s="57"/>
      <c r="WV631" s="57"/>
      <c r="WW631" s="57"/>
      <c r="WX631" s="57"/>
      <c r="WY631" s="57"/>
      <c r="WZ631" s="57"/>
      <c r="XA631" s="57"/>
      <c r="XB631" s="57"/>
      <c r="XC631" s="57"/>
      <c r="XD631" s="57"/>
      <c r="XE631" s="57"/>
      <c r="XF631" s="57"/>
      <c r="XG631" s="57"/>
      <c r="XH631" s="57"/>
      <c r="XI631" s="57"/>
      <c r="XJ631" s="57"/>
      <c r="XK631" s="57"/>
      <c r="XL631" s="57"/>
      <c r="XM631" s="57"/>
      <c r="XN631" s="57"/>
      <c r="XO631" s="57"/>
      <c r="XP631" s="57"/>
      <c r="XQ631" s="57"/>
      <c r="XR631" s="57"/>
      <c r="XS631" s="57"/>
      <c r="XT631" s="57"/>
      <c r="XU631" s="57"/>
      <c r="XV631" s="57"/>
      <c r="XW631" s="57"/>
    </row>
    <row r="632">
      <c r="AI632" s="57"/>
      <c r="BR632" s="57"/>
      <c r="DA632" s="57"/>
      <c r="EJ632" s="57"/>
      <c r="EK632" s="57"/>
      <c r="EL632" s="57"/>
      <c r="EM632" s="57"/>
      <c r="EN632" s="57"/>
      <c r="EO632" s="57"/>
      <c r="EP632" s="57"/>
      <c r="EQ632" s="57"/>
      <c r="ER632" s="57"/>
      <c r="ES632" s="57"/>
      <c r="ET632" s="57"/>
      <c r="EU632" s="57"/>
      <c r="EV632" s="57"/>
      <c r="EW632" s="57"/>
      <c r="EX632" s="57"/>
      <c r="EY632" s="57"/>
      <c r="EZ632" s="57"/>
      <c r="FA632" s="57"/>
      <c r="FB632" s="57"/>
      <c r="FC632" s="57"/>
      <c r="FD632" s="57"/>
      <c r="FE632" s="57"/>
      <c r="FF632" s="57"/>
      <c r="FG632" s="57"/>
      <c r="FH632" s="57"/>
      <c r="FI632" s="57"/>
      <c r="FJ632" s="57"/>
      <c r="FK632" s="57"/>
      <c r="FL632" s="57"/>
      <c r="FM632" s="57"/>
      <c r="FN632" s="57"/>
      <c r="FO632" s="57"/>
      <c r="FP632" s="57"/>
      <c r="FQ632" s="57"/>
      <c r="FR632" s="57"/>
      <c r="FS632" s="57"/>
      <c r="FT632" s="57"/>
      <c r="FU632" s="57"/>
      <c r="FV632" s="57"/>
      <c r="FW632" s="57"/>
      <c r="FX632" s="57"/>
      <c r="FY632" s="57"/>
      <c r="FZ632" s="57"/>
      <c r="GA632" s="57"/>
      <c r="GB632" s="57"/>
      <c r="GC632" s="57"/>
      <c r="GD632" s="57"/>
      <c r="GE632" s="57"/>
      <c r="GF632" s="57"/>
      <c r="GG632" s="57"/>
      <c r="GH632" s="57"/>
      <c r="GI632" s="57"/>
      <c r="GJ632" s="57"/>
      <c r="GK632" s="57"/>
      <c r="GL632" s="57"/>
      <c r="GM632" s="57"/>
      <c r="GN632" s="57"/>
      <c r="GO632" s="57"/>
      <c r="GP632" s="57"/>
      <c r="GQ632" s="57"/>
      <c r="GR632" s="57"/>
      <c r="GS632" s="57"/>
      <c r="GT632" s="57"/>
      <c r="GU632" s="57"/>
      <c r="GV632" s="57"/>
      <c r="GW632" s="57"/>
      <c r="GX632" s="57"/>
      <c r="GY632" s="57"/>
      <c r="GZ632" s="57"/>
      <c r="HA632" s="57"/>
      <c r="HB632" s="57"/>
      <c r="HC632" s="57"/>
      <c r="HD632" s="57"/>
      <c r="HE632" s="57"/>
      <c r="HF632" s="57"/>
      <c r="HG632" s="57"/>
      <c r="HH632" s="57"/>
      <c r="HI632" s="57"/>
      <c r="HJ632" s="57"/>
      <c r="HK632" s="57"/>
      <c r="HL632" s="57"/>
      <c r="HM632" s="57"/>
      <c r="HN632" s="57"/>
      <c r="HO632" s="57"/>
      <c r="HP632" s="57"/>
      <c r="HQ632" s="57"/>
      <c r="HR632" s="57"/>
      <c r="HS632" s="57"/>
      <c r="HT632" s="57"/>
      <c r="HU632" s="57"/>
      <c r="HV632" s="57"/>
      <c r="HW632" s="57"/>
      <c r="HX632" s="57"/>
      <c r="HY632" s="57"/>
      <c r="HZ632" s="57"/>
      <c r="IA632" s="57"/>
      <c r="IB632" s="57"/>
      <c r="IC632" s="57"/>
      <c r="ID632" s="57"/>
      <c r="IE632" s="57"/>
      <c r="IF632" s="57"/>
      <c r="IG632" s="57"/>
      <c r="IH632" s="57"/>
      <c r="II632" s="57"/>
      <c r="IJ632" s="57"/>
      <c r="IK632" s="57"/>
      <c r="IL632" s="57"/>
      <c r="IM632" s="57"/>
      <c r="IN632" s="57"/>
      <c r="IO632" s="57"/>
      <c r="IP632" s="57"/>
      <c r="IQ632" s="57"/>
      <c r="IR632" s="57"/>
      <c r="IS632" s="57"/>
      <c r="IT632" s="57"/>
      <c r="IU632" s="57"/>
      <c r="IV632" s="57"/>
      <c r="IW632" s="57"/>
      <c r="IX632" s="57"/>
      <c r="IY632" s="57"/>
      <c r="IZ632" s="57"/>
      <c r="JA632" s="57"/>
      <c r="JB632" s="57"/>
      <c r="JC632" s="57"/>
      <c r="JD632" s="57"/>
      <c r="JE632" s="57"/>
      <c r="JF632" s="57"/>
      <c r="JG632" s="57"/>
      <c r="JH632" s="57"/>
      <c r="JI632" s="57"/>
      <c r="JJ632" s="57"/>
      <c r="JK632" s="57"/>
      <c r="JL632" s="57"/>
      <c r="JM632" s="57"/>
      <c r="JN632" s="57"/>
      <c r="JO632" s="57"/>
      <c r="JP632" s="57"/>
      <c r="JQ632" s="57"/>
      <c r="JR632" s="57"/>
      <c r="JS632" s="57"/>
      <c r="JT632" s="57"/>
      <c r="JU632" s="57"/>
      <c r="JV632" s="57"/>
      <c r="JW632" s="57"/>
      <c r="JX632" s="57"/>
      <c r="JY632" s="57"/>
      <c r="JZ632" s="57"/>
      <c r="KA632" s="57"/>
      <c r="KB632" s="57"/>
      <c r="KC632" s="57"/>
      <c r="KD632" s="57"/>
      <c r="KE632" s="57"/>
      <c r="KF632" s="57"/>
      <c r="KG632" s="57"/>
      <c r="KH632" s="57"/>
      <c r="KI632" s="57"/>
      <c r="KJ632" s="57"/>
      <c r="KK632" s="57"/>
      <c r="KL632" s="57"/>
      <c r="KM632" s="57"/>
      <c r="KN632" s="57"/>
      <c r="KO632" s="57"/>
      <c r="KP632" s="57"/>
      <c r="KQ632" s="57"/>
      <c r="KR632" s="57"/>
      <c r="KS632" s="57"/>
      <c r="KT632" s="57"/>
      <c r="KU632" s="57"/>
      <c r="KV632" s="57"/>
      <c r="KW632" s="57"/>
      <c r="KX632" s="57"/>
      <c r="KY632" s="57"/>
      <c r="KZ632" s="57"/>
      <c r="LA632" s="57"/>
      <c r="LB632" s="57"/>
      <c r="LC632" s="57"/>
      <c r="LD632" s="57"/>
      <c r="LE632" s="57"/>
      <c r="LF632" s="57"/>
      <c r="LG632" s="57"/>
      <c r="LH632" s="57"/>
      <c r="LI632" s="57"/>
      <c r="LJ632" s="57"/>
      <c r="LK632" s="57"/>
      <c r="LL632" s="57"/>
      <c r="LM632" s="57"/>
      <c r="LN632" s="57"/>
      <c r="LO632" s="57"/>
      <c r="LP632" s="57"/>
      <c r="LQ632" s="57"/>
      <c r="LR632" s="57"/>
      <c r="LS632" s="57"/>
      <c r="LT632" s="57"/>
      <c r="LU632" s="57"/>
      <c r="LV632" s="57"/>
      <c r="LW632" s="57"/>
      <c r="LX632" s="57"/>
      <c r="LY632" s="57"/>
      <c r="LZ632" s="57"/>
      <c r="MA632" s="57"/>
      <c r="MB632" s="57"/>
      <c r="MC632" s="57"/>
      <c r="MD632" s="57"/>
      <c r="ME632" s="57"/>
      <c r="MF632" s="57"/>
      <c r="MG632" s="57"/>
      <c r="MH632" s="57"/>
      <c r="MI632" s="57"/>
      <c r="MJ632" s="57"/>
      <c r="MK632" s="57"/>
      <c r="ML632" s="57"/>
      <c r="MM632" s="57"/>
      <c r="MN632" s="57"/>
      <c r="MO632" s="57"/>
      <c r="MP632" s="57"/>
      <c r="MQ632" s="57"/>
      <c r="MR632" s="57"/>
      <c r="MS632" s="57"/>
      <c r="MT632" s="57"/>
      <c r="MU632" s="57"/>
      <c r="MV632" s="57"/>
      <c r="MW632" s="57"/>
      <c r="MX632" s="57"/>
      <c r="MY632" s="57"/>
      <c r="MZ632" s="57"/>
      <c r="NA632" s="57"/>
      <c r="NB632" s="57"/>
      <c r="NC632" s="57"/>
      <c r="ND632" s="57"/>
      <c r="NE632" s="57"/>
      <c r="NF632" s="57"/>
      <c r="NG632" s="57"/>
      <c r="NH632" s="57"/>
      <c r="NI632" s="57"/>
      <c r="NJ632" s="57"/>
      <c r="NK632" s="57"/>
      <c r="NL632" s="57"/>
      <c r="NM632" s="57"/>
      <c r="NN632" s="57"/>
      <c r="NO632" s="57"/>
      <c r="NP632" s="57"/>
      <c r="NQ632" s="57"/>
      <c r="NR632" s="57"/>
      <c r="NS632" s="57"/>
      <c r="NT632" s="57"/>
      <c r="NU632" s="57"/>
      <c r="NV632" s="57"/>
      <c r="NW632" s="57"/>
      <c r="NX632" s="57"/>
      <c r="NY632" s="57"/>
      <c r="NZ632" s="57"/>
      <c r="OA632" s="57"/>
      <c r="OB632" s="57"/>
      <c r="OC632" s="57"/>
      <c r="OD632" s="57"/>
      <c r="OE632" s="57"/>
      <c r="OF632" s="57"/>
      <c r="OG632" s="57"/>
      <c r="OH632" s="57"/>
      <c r="OI632" s="57"/>
      <c r="OJ632" s="57"/>
      <c r="OK632" s="57"/>
      <c r="OL632" s="57"/>
      <c r="OM632" s="57"/>
      <c r="ON632" s="57"/>
      <c r="OO632" s="57"/>
      <c r="OP632" s="57"/>
      <c r="OQ632" s="57"/>
      <c r="OR632" s="57"/>
      <c r="OS632" s="57"/>
      <c r="OT632" s="57"/>
      <c r="OU632" s="57"/>
      <c r="OV632" s="57"/>
      <c r="OW632" s="57"/>
      <c r="OX632" s="57"/>
      <c r="OY632" s="57"/>
      <c r="OZ632" s="57"/>
      <c r="PA632" s="57"/>
      <c r="PB632" s="57"/>
      <c r="PC632" s="57"/>
      <c r="PD632" s="57"/>
      <c r="PE632" s="57"/>
      <c r="PF632" s="57"/>
      <c r="PG632" s="57"/>
      <c r="PH632" s="57"/>
      <c r="PI632" s="57"/>
      <c r="PJ632" s="57"/>
      <c r="PK632" s="57"/>
      <c r="PL632" s="57"/>
      <c r="PM632" s="57"/>
      <c r="PN632" s="57"/>
      <c r="PO632" s="57"/>
      <c r="PP632" s="57"/>
      <c r="PQ632" s="57"/>
      <c r="PR632" s="57"/>
      <c r="PS632" s="57"/>
      <c r="PT632" s="57"/>
      <c r="PU632" s="57"/>
      <c r="PV632" s="57"/>
      <c r="PW632" s="57"/>
      <c r="PX632" s="57"/>
      <c r="PY632" s="57"/>
      <c r="PZ632" s="57"/>
      <c r="QA632" s="57"/>
      <c r="QB632" s="57"/>
      <c r="QC632" s="57"/>
      <c r="QD632" s="57"/>
      <c r="QE632" s="57"/>
      <c r="QF632" s="57"/>
      <c r="QG632" s="57"/>
      <c r="QH632" s="57"/>
      <c r="QI632" s="57"/>
      <c r="QJ632" s="57"/>
      <c r="QK632" s="57"/>
      <c r="QL632" s="57"/>
      <c r="QM632" s="57"/>
      <c r="QN632" s="57"/>
      <c r="QO632" s="57"/>
      <c r="QP632" s="57"/>
      <c r="QQ632" s="57"/>
      <c r="QR632" s="57"/>
      <c r="QS632" s="57"/>
      <c r="QT632" s="57"/>
      <c r="QU632" s="57"/>
      <c r="QV632" s="57"/>
      <c r="QW632" s="57"/>
      <c r="QX632" s="57"/>
      <c r="QY632" s="57"/>
      <c r="QZ632" s="57"/>
      <c r="RA632" s="57"/>
      <c r="RB632" s="57"/>
      <c r="RC632" s="57"/>
      <c r="RD632" s="57"/>
      <c r="RE632" s="57"/>
      <c r="RF632" s="57"/>
      <c r="RG632" s="57"/>
      <c r="RH632" s="57"/>
      <c r="RI632" s="57"/>
      <c r="RJ632" s="57"/>
      <c r="RK632" s="57"/>
      <c r="RL632" s="57"/>
      <c r="RM632" s="57"/>
      <c r="RN632" s="57"/>
      <c r="RO632" s="57"/>
      <c r="RP632" s="57"/>
      <c r="RQ632" s="57"/>
      <c r="RR632" s="57"/>
      <c r="RS632" s="57"/>
      <c r="RT632" s="57"/>
      <c r="RU632" s="57"/>
      <c r="RV632" s="57"/>
      <c r="RW632" s="57"/>
      <c r="RX632" s="57"/>
      <c r="RY632" s="57"/>
      <c r="RZ632" s="57"/>
      <c r="SA632" s="57"/>
      <c r="SB632" s="57"/>
      <c r="SC632" s="57"/>
      <c r="SD632" s="57"/>
      <c r="SE632" s="57"/>
      <c r="SF632" s="57"/>
      <c r="SG632" s="57"/>
      <c r="SH632" s="57"/>
      <c r="SI632" s="57"/>
      <c r="SJ632" s="57"/>
      <c r="SK632" s="57"/>
      <c r="SL632" s="57"/>
      <c r="SM632" s="57"/>
      <c r="SN632" s="57"/>
      <c r="SO632" s="57"/>
      <c r="SP632" s="57"/>
      <c r="SQ632" s="57"/>
      <c r="SR632" s="57"/>
      <c r="SS632" s="57"/>
      <c r="ST632" s="57"/>
      <c r="SU632" s="57"/>
      <c r="SV632" s="57"/>
      <c r="SW632" s="57"/>
      <c r="SX632" s="57"/>
      <c r="SY632" s="57"/>
      <c r="SZ632" s="57"/>
      <c r="TA632" s="57"/>
      <c r="TB632" s="57"/>
      <c r="TC632" s="57"/>
      <c r="TD632" s="57"/>
      <c r="TE632" s="57"/>
      <c r="TF632" s="57"/>
      <c r="TG632" s="57"/>
      <c r="TH632" s="57"/>
      <c r="TI632" s="57"/>
      <c r="TJ632" s="57"/>
      <c r="TK632" s="57"/>
      <c r="TL632" s="57"/>
      <c r="TM632" s="57"/>
      <c r="TN632" s="57"/>
      <c r="TO632" s="57"/>
      <c r="TP632" s="57"/>
      <c r="TQ632" s="57"/>
      <c r="TR632" s="57"/>
      <c r="TS632" s="57"/>
      <c r="TT632" s="57"/>
      <c r="TU632" s="57"/>
      <c r="TV632" s="57"/>
      <c r="TW632" s="57"/>
      <c r="TX632" s="57"/>
      <c r="TY632" s="57"/>
      <c r="TZ632" s="57"/>
      <c r="UA632" s="57"/>
      <c r="UB632" s="57"/>
      <c r="UC632" s="57"/>
      <c r="UD632" s="57"/>
      <c r="UE632" s="57"/>
      <c r="UF632" s="57"/>
      <c r="UG632" s="57"/>
      <c r="UH632" s="57"/>
      <c r="UI632" s="57"/>
      <c r="UJ632" s="57"/>
      <c r="UK632" s="57"/>
      <c r="UL632" s="57"/>
      <c r="UM632" s="57"/>
      <c r="UN632" s="57"/>
      <c r="UO632" s="57"/>
      <c r="UP632" s="57"/>
      <c r="UQ632" s="57"/>
      <c r="UR632" s="57"/>
      <c r="US632" s="57"/>
      <c r="UT632" s="57"/>
      <c r="UU632" s="57"/>
      <c r="UV632" s="57"/>
      <c r="UW632" s="57"/>
      <c r="UX632" s="57"/>
      <c r="UY632" s="57"/>
      <c r="UZ632" s="57"/>
      <c r="VA632" s="57"/>
      <c r="VB632" s="57"/>
      <c r="VC632" s="57"/>
      <c r="VD632" s="57"/>
      <c r="VE632" s="57"/>
      <c r="VF632" s="57"/>
      <c r="VG632" s="57"/>
      <c r="VH632" s="57"/>
      <c r="VI632" s="57"/>
      <c r="VJ632" s="57"/>
      <c r="VK632" s="57"/>
      <c r="VL632" s="57"/>
      <c r="VM632" s="57"/>
      <c r="VN632" s="57"/>
      <c r="VO632" s="57"/>
      <c r="VP632" s="57"/>
      <c r="VQ632" s="57"/>
      <c r="VR632" s="57"/>
      <c r="VS632" s="57"/>
      <c r="VT632" s="57"/>
      <c r="VU632" s="57"/>
      <c r="VV632" s="57"/>
      <c r="VW632" s="57"/>
      <c r="VX632" s="57"/>
      <c r="VY632" s="57"/>
      <c r="VZ632" s="57"/>
      <c r="WA632" s="57"/>
      <c r="WB632" s="57"/>
      <c r="WC632" s="57"/>
      <c r="WD632" s="57"/>
      <c r="WE632" s="57"/>
      <c r="WF632" s="57"/>
      <c r="WG632" s="57"/>
      <c r="WH632" s="57"/>
      <c r="WI632" s="57"/>
      <c r="WJ632" s="57"/>
      <c r="WK632" s="57"/>
      <c r="WL632" s="57"/>
      <c r="WM632" s="57"/>
      <c r="WN632" s="57"/>
      <c r="WO632" s="57"/>
      <c r="WP632" s="57"/>
      <c r="WQ632" s="57"/>
      <c r="WR632" s="57"/>
      <c r="WS632" s="57"/>
      <c r="WT632" s="57"/>
      <c r="WU632" s="57"/>
      <c r="WV632" s="57"/>
      <c r="WW632" s="57"/>
      <c r="WX632" s="57"/>
      <c r="WY632" s="57"/>
      <c r="WZ632" s="57"/>
      <c r="XA632" s="57"/>
      <c r="XB632" s="57"/>
      <c r="XC632" s="57"/>
      <c r="XD632" s="57"/>
      <c r="XE632" s="57"/>
      <c r="XF632" s="57"/>
      <c r="XG632" s="57"/>
      <c r="XH632" s="57"/>
      <c r="XI632" s="57"/>
      <c r="XJ632" s="57"/>
      <c r="XK632" s="57"/>
      <c r="XL632" s="57"/>
      <c r="XM632" s="57"/>
      <c r="XN632" s="57"/>
      <c r="XO632" s="57"/>
      <c r="XP632" s="57"/>
      <c r="XQ632" s="57"/>
      <c r="XR632" s="57"/>
      <c r="XS632" s="57"/>
      <c r="XT632" s="57"/>
      <c r="XU632" s="57"/>
      <c r="XV632" s="57"/>
      <c r="XW632" s="57"/>
    </row>
    <row r="633">
      <c r="AI633" s="57"/>
      <c r="BR633" s="57"/>
      <c r="DA633" s="57"/>
      <c r="EJ633" s="57"/>
      <c r="EK633" s="57"/>
      <c r="EL633" s="57"/>
      <c r="EM633" s="57"/>
      <c r="EN633" s="57"/>
      <c r="EO633" s="57"/>
      <c r="EP633" s="57"/>
      <c r="EQ633" s="57"/>
      <c r="ER633" s="57"/>
      <c r="ES633" s="57"/>
      <c r="ET633" s="57"/>
      <c r="EU633" s="57"/>
      <c r="EV633" s="57"/>
      <c r="EW633" s="57"/>
      <c r="EX633" s="57"/>
      <c r="EY633" s="57"/>
      <c r="EZ633" s="57"/>
      <c r="FA633" s="57"/>
      <c r="FB633" s="57"/>
      <c r="FC633" s="57"/>
      <c r="FD633" s="57"/>
      <c r="FE633" s="57"/>
      <c r="FF633" s="57"/>
      <c r="FG633" s="57"/>
      <c r="FH633" s="57"/>
      <c r="FI633" s="57"/>
      <c r="FJ633" s="57"/>
      <c r="FK633" s="57"/>
      <c r="FL633" s="57"/>
      <c r="FM633" s="57"/>
      <c r="FN633" s="57"/>
      <c r="FO633" s="57"/>
      <c r="FP633" s="57"/>
      <c r="FQ633" s="57"/>
      <c r="FR633" s="57"/>
      <c r="FS633" s="57"/>
      <c r="FT633" s="57"/>
      <c r="FU633" s="57"/>
      <c r="FV633" s="57"/>
      <c r="FW633" s="57"/>
      <c r="FX633" s="57"/>
      <c r="FY633" s="57"/>
      <c r="FZ633" s="57"/>
      <c r="GA633" s="57"/>
      <c r="GB633" s="57"/>
      <c r="GC633" s="57"/>
      <c r="GD633" s="57"/>
      <c r="GE633" s="57"/>
      <c r="GF633" s="57"/>
      <c r="GG633" s="57"/>
      <c r="GH633" s="57"/>
      <c r="GI633" s="57"/>
      <c r="GJ633" s="57"/>
      <c r="GK633" s="57"/>
      <c r="GL633" s="57"/>
      <c r="GM633" s="57"/>
      <c r="GN633" s="57"/>
      <c r="GO633" s="57"/>
      <c r="GP633" s="57"/>
      <c r="GQ633" s="57"/>
      <c r="GR633" s="57"/>
      <c r="GS633" s="57"/>
      <c r="GT633" s="57"/>
      <c r="GU633" s="57"/>
      <c r="GV633" s="57"/>
      <c r="GW633" s="57"/>
      <c r="GX633" s="57"/>
      <c r="GY633" s="57"/>
      <c r="GZ633" s="57"/>
      <c r="HA633" s="57"/>
      <c r="HB633" s="57"/>
      <c r="HC633" s="57"/>
      <c r="HD633" s="57"/>
      <c r="HE633" s="57"/>
      <c r="HF633" s="57"/>
      <c r="HG633" s="57"/>
      <c r="HH633" s="57"/>
      <c r="HI633" s="57"/>
      <c r="HJ633" s="57"/>
      <c r="HK633" s="57"/>
      <c r="HL633" s="57"/>
      <c r="HM633" s="57"/>
      <c r="HN633" s="57"/>
      <c r="HO633" s="57"/>
      <c r="HP633" s="57"/>
      <c r="HQ633" s="57"/>
      <c r="HR633" s="57"/>
      <c r="HS633" s="57"/>
      <c r="HT633" s="57"/>
      <c r="HU633" s="57"/>
      <c r="HV633" s="57"/>
      <c r="HW633" s="57"/>
      <c r="HX633" s="57"/>
      <c r="HY633" s="57"/>
      <c r="HZ633" s="57"/>
      <c r="IA633" s="57"/>
      <c r="IB633" s="57"/>
      <c r="IC633" s="57"/>
      <c r="ID633" s="57"/>
      <c r="IE633" s="57"/>
      <c r="IF633" s="57"/>
      <c r="IG633" s="57"/>
      <c r="IH633" s="57"/>
      <c r="II633" s="57"/>
      <c r="IJ633" s="57"/>
      <c r="IK633" s="57"/>
      <c r="IL633" s="57"/>
      <c r="IM633" s="57"/>
      <c r="IN633" s="57"/>
      <c r="IO633" s="57"/>
      <c r="IP633" s="57"/>
      <c r="IQ633" s="57"/>
      <c r="IR633" s="57"/>
      <c r="IS633" s="57"/>
      <c r="IT633" s="57"/>
      <c r="IU633" s="57"/>
      <c r="IV633" s="57"/>
      <c r="IW633" s="57"/>
      <c r="IX633" s="57"/>
      <c r="IY633" s="57"/>
      <c r="IZ633" s="57"/>
      <c r="JA633" s="57"/>
      <c r="JB633" s="57"/>
      <c r="JC633" s="57"/>
      <c r="JD633" s="57"/>
      <c r="JE633" s="57"/>
      <c r="JF633" s="57"/>
      <c r="JG633" s="57"/>
      <c r="JH633" s="57"/>
      <c r="JI633" s="57"/>
      <c r="JJ633" s="57"/>
      <c r="JK633" s="57"/>
      <c r="JL633" s="57"/>
      <c r="JM633" s="57"/>
      <c r="JN633" s="57"/>
      <c r="JO633" s="57"/>
      <c r="JP633" s="57"/>
      <c r="JQ633" s="57"/>
      <c r="JR633" s="57"/>
      <c r="JS633" s="57"/>
      <c r="JT633" s="57"/>
      <c r="JU633" s="57"/>
      <c r="JV633" s="57"/>
      <c r="JW633" s="57"/>
      <c r="JX633" s="57"/>
      <c r="JY633" s="57"/>
      <c r="JZ633" s="57"/>
      <c r="KA633" s="57"/>
      <c r="KB633" s="57"/>
      <c r="KC633" s="57"/>
      <c r="KD633" s="57"/>
      <c r="KE633" s="57"/>
      <c r="KF633" s="57"/>
      <c r="KG633" s="57"/>
      <c r="KH633" s="57"/>
      <c r="KI633" s="57"/>
      <c r="KJ633" s="57"/>
      <c r="KK633" s="57"/>
      <c r="KL633" s="57"/>
      <c r="KM633" s="57"/>
      <c r="KN633" s="57"/>
      <c r="KO633" s="57"/>
      <c r="KP633" s="57"/>
      <c r="KQ633" s="57"/>
      <c r="KR633" s="57"/>
      <c r="KS633" s="57"/>
      <c r="KT633" s="57"/>
      <c r="KU633" s="57"/>
      <c r="KV633" s="57"/>
      <c r="KW633" s="57"/>
      <c r="KX633" s="57"/>
      <c r="KY633" s="57"/>
      <c r="KZ633" s="57"/>
      <c r="LA633" s="57"/>
      <c r="LB633" s="57"/>
      <c r="LC633" s="57"/>
      <c r="LD633" s="57"/>
      <c r="LE633" s="57"/>
      <c r="LF633" s="57"/>
      <c r="LG633" s="57"/>
      <c r="LH633" s="57"/>
      <c r="LI633" s="57"/>
      <c r="LJ633" s="57"/>
      <c r="LK633" s="57"/>
      <c r="LL633" s="57"/>
      <c r="LM633" s="57"/>
      <c r="LN633" s="57"/>
      <c r="LO633" s="57"/>
      <c r="LP633" s="57"/>
      <c r="LQ633" s="57"/>
      <c r="LR633" s="57"/>
      <c r="LS633" s="57"/>
      <c r="LT633" s="57"/>
      <c r="LU633" s="57"/>
      <c r="LV633" s="57"/>
      <c r="LW633" s="57"/>
      <c r="LX633" s="57"/>
      <c r="LY633" s="57"/>
      <c r="LZ633" s="57"/>
      <c r="MA633" s="57"/>
      <c r="MB633" s="57"/>
      <c r="MC633" s="57"/>
      <c r="MD633" s="57"/>
      <c r="ME633" s="57"/>
      <c r="MF633" s="57"/>
      <c r="MG633" s="57"/>
      <c r="MH633" s="57"/>
      <c r="MI633" s="57"/>
      <c r="MJ633" s="57"/>
      <c r="MK633" s="57"/>
      <c r="ML633" s="57"/>
      <c r="MM633" s="57"/>
      <c r="MN633" s="57"/>
      <c r="MO633" s="57"/>
      <c r="MP633" s="57"/>
      <c r="MQ633" s="57"/>
      <c r="MR633" s="57"/>
      <c r="MS633" s="57"/>
      <c r="MT633" s="57"/>
      <c r="MU633" s="57"/>
      <c r="MV633" s="57"/>
      <c r="MW633" s="57"/>
      <c r="MX633" s="57"/>
      <c r="MY633" s="57"/>
      <c r="MZ633" s="57"/>
      <c r="NA633" s="57"/>
      <c r="NB633" s="57"/>
      <c r="NC633" s="57"/>
      <c r="ND633" s="57"/>
      <c r="NE633" s="57"/>
      <c r="NF633" s="57"/>
      <c r="NG633" s="57"/>
      <c r="NH633" s="57"/>
      <c r="NI633" s="57"/>
      <c r="NJ633" s="57"/>
      <c r="NK633" s="57"/>
      <c r="NL633" s="57"/>
      <c r="NM633" s="57"/>
      <c r="NN633" s="57"/>
      <c r="NO633" s="57"/>
      <c r="NP633" s="57"/>
      <c r="NQ633" s="57"/>
      <c r="NR633" s="57"/>
      <c r="NS633" s="57"/>
      <c r="NT633" s="57"/>
      <c r="NU633" s="57"/>
      <c r="NV633" s="57"/>
      <c r="NW633" s="57"/>
      <c r="NX633" s="57"/>
      <c r="NY633" s="57"/>
      <c r="NZ633" s="57"/>
      <c r="OA633" s="57"/>
      <c r="OB633" s="57"/>
      <c r="OC633" s="57"/>
      <c r="OD633" s="57"/>
      <c r="OE633" s="57"/>
      <c r="OF633" s="57"/>
      <c r="OG633" s="57"/>
      <c r="OH633" s="57"/>
      <c r="OI633" s="57"/>
      <c r="OJ633" s="57"/>
      <c r="OK633" s="57"/>
      <c r="OL633" s="57"/>
      <c r="OM633" s="57"/>
      <c r="ON633" s="57"/>
      <c r="OO633" s="57"/>
      <c r="OP633" s="57"/>
      <c r="OQ633" s="57"/>
      <c r="OR633" s="57"/>
      <c r="OS633" s="57"/>
      <c r="OT633" s="57"/>
      <c r="OU633" s="57"/>
      <c r="OV633" s="57"/>
      <c r="OW633" s="57"/>
      <c r="OX633" s="57"/>
      <c r="OY633" s="57"/>
      <c r="OZ633" s="57"/>
      <c r="PA633" s="57"/>
      <c r="PB633" s="57"/>
      <c r="PC633" s="57"/>
      <c r="PD633" s="57"/>
      <c r="PE633" s="57"/>
      <c r="PF633" s="57"/>
      <c r="PG633" s="57"/>
      <c r="PH633" s="57"/>
      <c r="PI633" s="57"/>
      <c r="PJ633" s="57"/>
      <c r="PK633" s="57"/>
      <c r="PL633" s="57"/>
      <c r="PM633" s="57"/>
      <c r="PN633" s="57"/>
      <c r="PO633" s="57"/>
      <c r="PP633" s="57"/>
      <c r="PQ633" s="57"/>
      <c r="PR633" s="57"/>
      <c r="PS633" s="57"/>
      <c r="PT633" s="57"/>
      <c r="PU633" s="57"/>
      <c r="PV633" s="57"/>
      <c r="PW633" s="57"/>
      <c r="PX633" s="57"/>
      <c r="PY633" s="57"/>
      <c r="PZ633" s="57"/>
      <c r="QA633" s="57"/>
      <c r="QB633" s="57"/>
      <c r="QC633" s="57"/>
      <c r="QD633" s="57"/>
      <c r="QE633" s="57"/>
      <c r="QF633" s="57"/>
      <c r="QG633" s="57"/>
      <c r="QH633" s="57"/>
      <c r="QI633" s="57"/>
      <c r="QJ633" s="57"/>
      <c r="QK633" s="57"/>
      <c r="QL633" s="57"/>
      <c r="QM633" s="57"/>
      <c r="QN633" s="57"/>
      <c r="QO633" s="57"/>
      <c r="QP633" s="57"/>
      <c r="QQ633" s="57"/>
      <c r="QR633" s="57"/>
      <c r="QS633" s="57"/>
      <c r="QT633" s="57"/>
      <c r="QU633" s="57"/>
      <c r="QV633" s="57"/>
      <c r="QW633" s="57"/>
      <c r="QX633" s="57"/>
      <c r="QY633" s="57"/>
      <c r="QZ633" s="57"/>
      <c r="RA633" s="57"/>
      <c r="RB633" s="57"/>
      <c r="RC633" s="57"/>
      <c r="RD633" s="57"/>
      <c r="RE633" s="57"/>
      <c r="RF633" s="57"/>
      <c r="RG633" s="57"/>
      <c r="RH633" s="57"/>
      <c r="RI633" s="57"/>
      <c r="RJ633" s="57"/>
      <c r="RK633" s="57"/>
      <c r="RL633" s="57"/>
      <c r="RM633" s="57"/>
      <c r="RN633" s="57"/>
      <c r="RO633" s="57"/>
      <c r="RP633" s="57"/>
      <c r="RQ633" s="57"/>
      <c r="RR633" s="57"/>
      <c r="RS633" s="57"/>
      <c r="RT633" s="57"/>
      <c r="RU633" s="57"/>
      <c r="RV633" s="57"/>
      <c r="RW633" s="57"/>
      <c r="RX633" s="57"/>
      <c r="RY633" s="57"/>
      <c r="RZ633" s="57"/>
      <c r="SA633" s="57"/>
      <c r="SB633" s="57"/>
      <c r="SC633" s="57"/>
      <c r="SD633" s="57"/>
      <c r="SE633" s="57"/>
      <c r="SF633" s="57"/>
      <c r="SG633" s="57"/>
      <c r="SH633" s="57"/>
      <c r="SI633" s="57"/>
      <c r="SJ633" s="57"/>
      <c r="SK633" s="57"/>
      <c r="SL633" s="57"/>
      <c r="SM633" s="57"/>
      <c r="SN633" s="57"/>
      <c r="SO633" s="57"/>
      <c r="SP633" s="57"/>
      <c r="SQ633" s="57"/>
      <c r="SR633" s="57"/>
      <c r="SS633" s="57"/>
      <c r="ST633" s="57"/>
      <c r="SU633" s="57"/>
      <c r="SV633" s="57"/>
      <c r="SW633" s="57"/>
      <c r="SX633" s="57"/>
      <c r="SY633" s="57"/>
      <c r="SZ633" s="57"/>
      <c r="TA633" s="57"/>
      <c r="TB633" s="57"/>
      <c r="TC633" s="57"/>
      <c r="TD633" s="57"/>
      <c r="TE633" s="57"/>
      <c r="TF633" s="57"/>
      <c r="TG633" s="57"/>
      <c r="TH633" s="57"/>
      <c r="TI633" s="57"/>
      <c r="TJ633" s="57"/>
      <c r="TK633" s="57"/>
      <c r="TL633" s="57"/>
      <c r="TM633" s="57"/>
      <c r="TN633" s="57"/>
      <c r="TO633" s="57"/>
      <c r="TP633" s="57"/>
      <c r="TQ633" s="57"/>
      <c r="TR633" s="57"/>
      <c r="TS633" s="57"/>
      <c r="TT633" s="57"/>
      <c r="TU633" s="57"/>
      <c r="TV633" s="57"/>
      <c r="TW633" s="57"/>
      <c r="TX633" s="57"/>
      <c r="TY633" s="57"/>
      <c r="TZ633" s="57"/>
      <c r="UA633" s="57"/>
      <c r="UB633" s="57"/>
      <c r="UC633" s="57"/>
      <c r="UD633" s="57"/>
      <c r="UE633" s="57"/>
      <c r="UF633" s="57"/>
      <c r="UG633" s="57"/>
      <c r="UH633" s="57"/>
      <c r="UI633" s="57"/>
      <c r="UJ633" s="57"/>
      <c r="UK633" s="57"/>
      <c r="UL633" s="57"/>
      <c r="UM633" s="57"/>
      <c r="UN633" s="57"/>
      <c r="UO633" s="57"/>
      <c r="UP633" s="57"/>
      <c r="UQ633" s="57"/>
      <c r="UR633" s="57"/>
      <c r="US633" s="57"/>
      <c r="UT633" s="57"/>
      <c r="UU633" s="57"/>
      <c r="UV633" s="57"/>
      <c r="UW633" s="57"/>
      <c r="UX633" s="57"/>
      <c r="UY633" s="57"/>
      <c r="UZ633" s="57"/>
      <c r="VA633" s="57"/>
      <c r="VB633" s="57"/>
      <c r="VC633" s="57"/>
      <c r="VD633" s="57"/>
      <c r="VE633" s="57"/>
      <c r="VF633" s="57"/>
      <c r="VG633" s="57"/>
      <c r="VH633" s="57"/>
      <c r="VI633" s="57"/>
      <c r="VJ633" s="57"/>
      <c r="VK633" s="57"/>
      <c r="VL633" s="57"/>
      <c r="VM633" s="57"/>
      <c r="VN633" s="57"/>
      <c r="VO633" s="57"/>
      <c r="VP633" s="57"/>
      <c r="VQ633" s="57"/>
      <c r="VR633" s="57"/>
      <c r="VS633" s="57"/>
      <c r="VT633" s="57"/>
      <c r="VU633" s="57"/>
      <c r="VV633" s="57"/>
      <c r="VW633" s="57"/>
      <c r="VX633" s="57"/>
      <c r="VY633" s="57"/>
      <c r="VZ633" s="57"/>
      <c r="WA633" s="57"/>
      <c r="WB633" s="57"/>
      <c r="WC633" s="57"/>
      <c r="WD633" s="57"/>
      <c r="WE633" s="57"/>
      <c r="WF633" s="57"/>
      <c r="WG633" s="57"/>
      <c r="WH633" s="57"/>
      <c r="WI633" s="57"/>
      <c r="WJ633" s="57"/>
      <c r="WK633" s="57"/>
      <c r="WL633" s="57"/>
      <c r="WM633" s="57"/>
      <c r="WN633" s="57"/>
      <c r="WO633" s="57"/>
      <c r="WP633" s="57"/>
      <c r="WQ633" s="57"/>
      <c r="WR633" s="57"/>
      <c r="WS633" s="57"/>
      <c r="WT633" s="57"/>
      <c r="WU633" s="57"/>
      <c r="WV633" s="57"/>
      <c r="WW633" s="57"/>
      <c r="WX633" s="57"/>
      <c r="WY633" s="57"/>
      <c r="WZ633" s="57"/>
      <c r="XA633" s="57"/>
      <c r="XB633" s="57"/>
      <c r="XC633" s="57"/>
      <c r="XD633" s="57"/>
      <c r="XE633" s="57"/>
      <c r="XF633" s="57"/>
      <c r="XG633" s="57"/>
      <c r="XH633" s="57"/>
      <c r="XI633" s="57"/>
      <c r="XJ633" s="57"/>
      <c r="XK633" s="57"/>
      <c r="XL633" s="57"/>
      <c r="XM633" s="57"/>
      <c r="XN633" s="57"/>
      <c r="XO633" s="57"/>
      <c r="XP633" s="57"/>
      <c r="XQ633" s="57"/>
      <c r="XR633" s="57"/>
      <c r="XS633" s="57"/>
      <c r="XT633" s="57"/>
      <c r="XU633" s="57"/>
      <c r="XV633" s="57"/>
      <c r="XW633" s="57"/>
    </row>
    <row r="634">
      <c r="AI634" s="57"/>
      <c r="BR634" s="57"/>
      <c r="DA634" s="57"/>
      <c r="EJ634" s="57"/>
      <c r="EK634" s="57"/>
      <c r="EL634" s="57"/>
      <c r="EM634" s="57"/>
      <c r="EN634" s="57"/>
      <c r="EO634" s="57"/>
      <c r="EP634" s="57"/>
      <c r="EQ634" s="57"/>
      <c r="ER634" s="57"/>
      <c r="ES634" s="57"/>
      <c r="ET634" s="57"/>
      <c r="EU634" s="57"/>
      <c r="EV634" s="57"/>
      <c r="EW634" s="57"/>
      <c r="EX634" s="57"/>
      <c r="EY634" s="57"/>
      <c r="EZ634" s="57"/>
      <c r="FA634" s="57"/>
      <c r="FB634" s="57"/>
      <c r="FC634" s="57"/>
      <c r="FD634" s="57"/>
      <c r="FE634" s="57"/>
      <c r="FF634" s="57"/>
      <c r="FG634" s="57"/>
      <c r="FH634" s="57"/>
      <c r="FI634" s="57"/>
      <c r="FJ634" s="57"/>
      <c r="FK634" s="57"/>
      <c r="FL634" s="57"/>
      <c r="FM634" s="57"/>
      <c r="FN634" s="57"/>
      <c r="FO634" s="57"/>
      <c r="FP634" s="57"/>
      <c r="FQ634" s="57"/>
      <c r="FR634" s="57"/>
      <c r="FS634" s="57"/>
      <c r="FT634" s="57"/>
      <c r="FU634" s="57"/>
      <c r="FV634" s="57"/>
      <c r="FW634" s="57"/>
      <c r="FX634" s="57"/>
      <c r="FY634" s="57"/>
      <c r="FZ634" s="57"/>
      <c r="GA634" s="57"/>
      <c r="GB634" s="57"/>
      <c r="GC634" s="57"/>
      <c r="GD634" s="57"/>
      <c r="GE634" s="57"/>
      <c r="GF634" s="57"/>
      <c r="GG634" s="57"/>
      <c r="GH634" s="57"/>
      <c r="GI634" s="57"/>
      <c r="GJ634" s="57"/>
      <c r="GK634" s="57"/>
      <c r="GL634" s="57"/>
      <c r="GM634" s="57"/>
      <c r="GN634" s="57"/>
      <c r="GO634" s="57"/>
      <c r="GP634" s="57"/>
      <c r="GQ634" s="57"/>
      <c r="GR634" s="57"/>
      <c r="GS634" s="57"/>
      <c r="GT634" s="57"/>
      <c r="GU634" s="57"/>
      <c r="GV634" s="57"/>
      <c r="GW634" s="57"/>
      <c r="GX634" s="57"/>
      <c r="GY634" s="57"/>
      <c r="GZ634" s="57"/>
      <c r="HA634" s="57"/>
      <c r="HB634" s="57"/>
      <c r="HC634" s="57"/>
      <c r="HD634" s="57"/>
      <c r="HE634" s="57"/>
      <c r="HF634" s="57"/>
      <c r="HG634" s="57"/>
      <c r="HH634" s="57"/>
      <c r="HI634" s="57"/>
      <c r="HJ634" s="57"/>
      <c r="HK634" s="57"/>
      <c r="HL634" s="57"/>
      <c r="HM634" s="57"/>
      <c r="HN634" s="57"/>
      <c r="HO634" s="57"/>
      <c r="HP634" s="57"/>
      <c r="HQ634" s="57"/>
      <c r="HR634" s="57"/>
      <c r="HS634" s="57"/>
      <c r="HT634" s="57"/>
      <c r="HU634" s="57"/>
      <c r="HV634" s="57"/>
      <c r="HW634" s="57"/>
      <c r="HX634" s="57"/>
      <c r="HY634" s="57"/>
      <c r="HZ634" s="57"/>
      <c r="IA634" s="57"/>
      <c r="IB634" s="57"/>
      <c r="IC634" s="57"/>
      <c r="ID634" s="57"/>
      <c r="IE634" s="57"/>
      <c r="IF634" s="57"/>
      <c r="IG634" s="57"/>
      <c r="IH634" s="57"/>
      <c r="II634" s="57"/>
      <c r="IJ634" s="57"/>
      <c r="IK634" s="57"/>
      <c r="IL634" s="57"/>
      <c r="IM634" s="57"/>
      <c r="IN634" s="57"/>
      <c r="IO634" s="57"/>
      <c r="IP634" s="57"/>
      <c r="IQ634" s="57"/>
      <c r="IR634" s="57"/>
      <c r="IS634" s="57"/>
      <c r="IT634" s="57"/>
      <c r="IU634" s="57"/>
      <c r="IV634" s="57"/>
      <c r="IW634" s="57"/>
      <c r="IX634" s="57"/>
      <c r="IY634" s="57"/>
      <c r="IZ634" s="57"/>
      <c r="JA634" s="57"/>
      <c r="JB634" s="57"/>
      <c r="JC634" s="57"/>
      <c r="JD634" s="57"/>
      <c r="JE634" s="57"/>
      <c r="JF634" s="57"/>
      <c r="JG634" s="57"/>
      <c r="JH634" s="57"/>
      <c r="JI634" s="57"/>
      <c r="JJ634" s="57"/>
      <c r="JK634" s="57"/>
      <c r="JL634" s="57"/>
      <c r="JM634" s="57"/>
      <c r="JN634" s="57"/>
      <c r="JO634" s="57"/>
      <c r="JP634" s="57"/>
      <c r="JQ634" s="57"/>
      <c r="JR634" s="57"/>
      <c r="JS634" s="57"/>
      <c r="JT634" s="57"/>
      <c r="JU634" s="57"/>
      <c r="JV634" s="57"/>
      <c r="JW634" s="57"/>
      <c r="JX634" s="57"/>
      <c r="JY634" s="57"/>
      <c r="JZ634" s="57"/>
      <c r="KA634" s="57"/>
      <c r="KB634" s="57"/>
      <c r="KC634" s="57"/>
      <c r="KD634" s="57"/>
      <c r="KE634" s="57"/>
      <c r="KF634" s="57"/>
      <c r="KG634" s="57"/>
      <c r="KH634" s="57"/>
      <c r="KI634" s="57"/>
      <c r="KJ634" s="57"/>
      <c r="KK634" s="57"/>
      <c r="KL634" s="57"/>
      <c r="KM634" s="57"/>
      <c r="KN634" s="57"/>
      <c r="KO634" s="57"/>
      <c r="KP634" s="57"/>
      <c r="KQ634" s="57"/>
      <c r="KR634" s="57"/>
      <c r="KS634" s="57"/>
      <c r="KT634" s="57"/>
      <c r="KU634" s="57"/>
      <c r="KV634" s="57"/>
      <c r="KW634" s="57"/>
      <c r="KX634" s="57"/>
      <c r="KY634" s="57"/>
      <c r="KZ634" s="57"/>
      <c r="LA634" s="57"/>
      <c r="LB634" s="57"/>
      <c r="LC634" s="57"/>
      <c r="LD634" s="57"/>
      <c r="LE634" s="57"/>
      <c r="LF634" s="57"/>
      <c r="LG634" s="57"/>
      <c r="LH634" s="57"/>
      <c r="LI634" s="57"/>
      <c r="LJ634" s="57"/>
      <c r="LK634" s="57"/>
      <c r="LL634" s="57"/>
      <c r="LM634" s="57"/>
      <c r="LN634" s="57"/>
      <c r="LO634" s="57"/>
      <c r="LP634" s="57"/>
      <c r="LQ634" s="57"/>
      <c r="LR634" s="57"/>
      <c r="LS634" s="57"/>
      <c r="LT634" s="57"/>
      <c r="LU634" s="57"/>
      <c r="LV634" s="57"/>
      <c r="LW634" s="57"/>
      <c r="LX634" s="57"/>
      <c r="LY634" s="57"/>
      <c r="LZ634" s="57"/>
      <c r="MA634" s="57"/>
      <c r="MB634" s="57"/>
      <c r="MC634" s="57"/>
      <c r="MD634" s="57"/>
      <c r="ME634" s="57"/>
      <c r="MF634" s="57"/>
      <c r="MG634" s="57"/>
      <c r="MH634" s="57"/>
      <c r="MI634" s="57"/>
      <c r="MJ634" s="57"/>
      <c r="MK634" s="57"/>
      <c r="ML634" s="57"/>
      <c r="MM634" s="57"/>
      <c r="MN634" s="57"/>
      <c r="MO634" s="57"/>
      <c r="MP634" s="57"/>
      <c r="MQ634" s="57"/>
      <c r="MR634" s="57"/>
      <c r="MS634" s="57"/>
      <c r="MT634" s="57"/>
      <c r="MU634" s="57"/>
      <c r="MV634" s="57"/>
      <c r="MW634" s="57"/>
      <c r="MX634" s="57"/>
      <c r="MY634" s="57"/>
      <c r="MZ634" s="57"/>
      <c r="NA634" s="57"/>
      <c r="NB634" s="57"/>
      <c r="NC634" s="57"/>
      <c r="ND634" s="57"/>
      <c r="NE634" s="57"/>
      <c r="NF634" s="57"/>
      <c r="NG634" s="57"/>
      <c r="NH634" s="57"/>
      <c r="NI634" s="57"/>
      <c r="NJ634" s="57"/>
      <c r="NK634" s="57"/>
      <c r="NL634" s="57"/>
      <c r="NM634" s="57"/>
      <c r="NN634" s="57"/>
      <c r="NO634" s="57"/>
      <c r="NP634" s="57"/>
      <c r="NQ634" s="57"/>
      <c r="NR634" s="57"/>
      <c r="NS634" s="57"/>
      <c r="NT634" s="57"/>
      <c r="NU634" s="57"/>
      <c r="NV634" s="57"/>
      <c r="NW634" s="57"/>
      <c r="NX634" s="57"/>
      <c r="NY634" s="57"/>
      <c r="NZ634" s="57"/>
      <c r="OA634" s="57"/>
      <c r="OB634" s="57"/>
      <c r="OC634" s="57"/>
      <c r="OD634" s="57"/>
      <c r="OE634" s="57"/>
      <c r="OF634" s="57"/>
      <c r="OG634" s="57"/>
      <c r="OH634" s="57"/>
      <c r="OI634" s="57"/>
      <c r="OJ634" s="57"/>
      <c r="OK634" s="57"/>
      <c r="OL634" s="57"/>
      <c r="OM634" s="57"/>
      <c r="ON634" s="57"/>
      <c r="OO634" s="57"/>
      <c r="OP634" s="57"/>
      <c r="OQ634" s="57"/>
      <c r="OR634" s="57"/>
      <c r="OS634" s="57"/>
      <c r="OT634" s="57"/>
      <c r="OU634" s="57"/>
      <c r="OV634" s="57"/>
      <c r="OW634" s="57"/>
      <c r="OX634" s="57"/>
      <c r="OY634" s="57"/>
      <c r="OZ634" s="57"/>
      <c r="PA634" s="57"/>
      <c r="PB634" s="57"/>
      <c r="PC634" s="57"/>
      <c r="PD634" s="57"/>
      <c r="PE634" s="57"/>
      <c r="PF634" s="57"/>
      <c r="PG634" s="57"/>
      <c r="PH634" s="57"/>
      <c r="PI634" s="57"/>
      <c r="PJ634" s="57"/>
      <c r="PK634" s="57"/>
      <c r="PL634" s="57"/>
      <c r="PM634" s="57"/>
      <c r="PN634" s="57"/>
      <c r="PO634" s="57"/>
      <c r="PP634" s="57"/>
      <c r="PQ634" s="57"/>
      <c r="PR634" s="57"/>
      <c r="PS634" s="57"/>
      <c r="PT634" s="57"/>
      <c r="PU634" s="57"/>
      <c r="PV634" s="57"/>
      <c r="PW634" s="57"/>
      <c r="PX634" s="57"/>
      <c r="PY634" s="57"/>
      <c r="PZ634" s="57"/>
      <c r="QA634" s="57"/>
      <c r="QB634" s="57"/>
      <c r="QC634" s="57"/>
      <c r="QD634" s="57"/>
      <c r="QE634" s="57"/>
      <c r="QF634" s="57"/>
      <c r="QG634" s="57"/>
      <c r="QH634" s="57"/>
      <c r="QI634" s="57"/>
      <c r="QJ634" s="57"/>
      <c r="QK634" s="57"/>
      <c r="QL634" s="57"/>
      <c r="QM634" s="57"/>
      <c r="QN634" s="57"/>
      <c r="QO634" s="57"/>
      <c r="QP634" s="57"/>
      <c r="QQ634" s="57"/>
      <c r="QR634" s="57"/>
      <c r="QS634" s="57"/>
      <c r="QT634" s="57"/>
      <c r="QU634" s="57"/>
      <c r="QV634" s="57"/>
      <c r="QW634" s="57"/>
      <c r="QX634" s="57"/>
      <c r="QY634" s="57"/>
      <c r="QZ634" s="57"/>
      <c r="RA634" s="57"/>
      <c r="RB634" s="57"/>
      <c r="RC634" s="57"/>
      <c r="RD634" s="57"/>
      <c r="RE634" s="57"/>
      <c r="RF634" s="57"/>
      <c r="RG634" s="57"/>
      <c r="RH634" s="57"/>
      <c r="RI634" s="57"/>
      <c r="RJ634" s="57"/>
      <c r="RK634" s="57"/>
      <c r="RL634" s="57"/>
      <c r="RM634" s="57"/>
      <c r="RN634" s="57"/>
      <c r="RO634" s="57"/>
      <c r="RP634" s="57"/>
      <c r="RQ634" s="57"/>
      <c r="RR634" s="57"/>
      <c r="RS634" s="57"/>
      <c r="RT634" s="57"/>
      <c r="RU634" s="57"/>
      <c r="RV634" s="57"/>
      <c r="RW634" s="57"/>
      <c r="RX634" s="57"/>
      <c r="RY634" s="57"/>
      <c r="RZ634" s="57"/>
      <c r="SA634" s="57"/>
      <c r="SB634" s="57"/>
      <c r="SC634" s="57"/>
      <c r="SD634" s="57"/>
      <c r="SE634" s="57"/>
      <c r="SF634" s="57"/>
      <c r="SG634" s="57"/>
      <c r="SH634" s="57"/>
      <c r="SI634" s="57"/>
      <c r="SJ634" s="57"/>
      <c r="SK634" s="57"/>
      <c r="SL634" s="57"/>
      <c r="SM634" s="57"/>
      <c r="SN634" s="57"/>
      <c r="SO634" s="57"/>
      <c r="SP634" s="57"/>
      <c r="SQ634" s="57"/>
      <c r="SR634" s="57"/>
      <c r="SS634" s="57"/>
      <c r="ST634" s="57"/>
      <c r="SU634" s="57"/>
      <c r="SV634" s="57"/>
      <c r="SW634" s="57"/>
      <c r="SX634" s="57"/>
      <c r="SY634" s="57"/>
      <c r="SZ634" s="57"/>
      <c r="TA634" s="57"/>
      <c r="TB634" s="57"/>
      <c r="TC634" s="57"/>
      <c r="TD634" s="57"/>
      <c r="TE634" s="57"/>
      <c r="TF634" s="57"/>
      <c r="TG634" s="57"/>
      <c r="TH634" s="57"/>
      <c r="TI634" s="57"/>
      <c r="TJ634" s="57"/>
      <c r="TK634" s="57"/>
      <c r="TL634" s="57"/>
      <c r="TM634" s="57"/>
      <c r="TN634" s="57"/>
      <c r="TO634" s="57"/>
      <c r="TP634" s="57"/>
      <c r="TQ634" s="57"/>
      <c r="TR634" s="57"/>
      <c r="TS634" s="57"/>
      <c r="TT634" s="57"/>
      <c r="TU634" s="57"/>
      <c r="TV634" s="57"/>
      <c r="TW634" s="57"/>
      <c r="TX634" s="57"/>
      <c r="TY634" s="57"/>
      <c r="TZ634" s="57"/>
      <c r="UA634" s="57"/>
      <c r="UB634" s="57"/>
      <c r="UC634" s="57"/>
      <c r="UD634" s="57"/>
      <c r="UE634" s="57"/>
      <c r="UF634" s="57"/>
      <c r="UG634" s="57"/>
      <c r="UH634" s="57"/>
      <c r="UI634" s="57"/>
      <c r="UJ634" s="57"/>
      <c r="UK634" s="57"/>
      <c r="UL634" s="57"/>
      <c r="UM634" s="57"/>
      <c r="UN634" s="57"/>
      <c r="UO634" s="57"/>
      <c r="UP634" s="57"/>
      <c r="UQ634" s="57"/>
      <c r="UR634" s="57"/>
      <c r="US634" s="57"/>
      <c r="UT634" s="57"/>
      <c r="UU634" s="57"/>
      <c r="UV634" s="57"/>
      <c r="UW634" s="57"/>
      <c r="UX634" s="57"/>
      <c r="UY634" s="57"/>
      <c r="UZ634" s="57"/>
      <c r="VA634" s="57"/>
      <c r="VB634" s="57"/>
      <c r="VC634" s="57"/>
      <c r="VD634" s="57"/>
      <c r="VE634" s="57"/>
      <c r="VF634" s="57"/>
      <c r="VG634" s="57"/>
      <c r="VH634" s="57"/>
      <c r="VI634" s="57"/>
      <c r="VJ634" s="57"/>
      <c r="VK634" s="57"/>
      <c r="VL634" s="57"/>
      <c r="VM634" s="57"/>
      <c r="VN634" s="57"/>
      <c r="VO634" s="57"/>
      <c r="VP634" s="57"/>
      <c r="VQ634" s="57"/>
      <c r="VR634" s="57"/>
      <c r="VS634" s="57"/>
      <c r="VT634" s="57"/>
      <c r="VU634" s="57"/>
      <c r="VV634" s="57"/>
      <c r="VW634" s="57"/>
      <c r="VX634" s="57"/>
      <c r="VY634" s="57"/>
      <c r="VZ634" s="57"/>
      <c r="WA634" s="57"/>
      <c r="WB634" s="57"/>
      <c r="WC634" s="57"/>
      <c r="WD634" s="57"/>
      <c r="WE634" s="57"/>
      <c r="WF634" s="57"/>
      <c r="WG634" s="57"/>
      <c r="WH634" s="57"/>
      <c r="WI634" s="57"/>
      <c r="WJ634" s="57"/>
      <c r="WK634" s="57"/>
      <c r="WL634" s="57"/>
      <c r="WM634" s="57"/>
      <c r="WN634" s="57"/>
      <c r="WO634" s="57"/>
      <c r="WP634" s="57"/>
      <c r="WQ634" s="57"/>
      <c r="WR634" s="57"/>
      <c r="WS634" s="57"/>
      <c r="WT634" s="57"/>
      <c r="WU634" s="57"/>
      <c r="WV634" s="57"/>
      <c r="WW634" s="57"/>
      <c r="WX634" s="57"/>
      <c r="WY634" s="57"/>
      <c r="WZ634" s="57"/>
      <c r="XA634" s="57"/>
      <c r="XB634" s="57"/>
      <c r="XC634" s="57"/>
      <c r="XD634" s="57"/>
      <c r="XE634" s="57"/>
      <c r="XF634" s="57"/>
      <c r="XG634" s="57"/>
      <c r="XH634" s="57"/>
      <c r="XI634" s="57"/>
      <c r="XJ634" s="57"/>
      <c r="XK634" s="57"/>
      <c r="XL634" s="57"/>
      <c r="XM634" s="57"/>
      <c r="XN634" s="57"/>
      <c r="XO634" s="57"/>
      <c r="XP634" s="57"/>
      <c r="XQ634" s="57"/>
      <c r="XR634" s="57"/>
      <c r="XS634" s="57"/>
      <c r="XT634" s="57"/>
      <c r="XU634" s="57"/>
      <c r="XV634" s="57"/>
      <c r="XW634" s="57"/>
    </row>
    <row r="635">
      <c r="AI635" s="57"/>
      <c r="BR635" s="57"/>
      <c r="DA635" s="57"/>
      <c r="EJ635" s="57"/>
      <c r="EK635" s="57"/>
      <c r="EL635" s="57"/>
      <c r="EM635" s="57"/>
      <c r="EN635" s="57"/>
      <c r="EO635" s="57"/>
      <c r="EP635" s="57"/>
      <c r="EQ635" s="57"/>
      <c r="ER635" s="57"/>
      <c r="ES635" s="57"/>
      <c r="ET635" s="57"/>
      <c r="EU635" s="57"/>
      <c r="EV635" s="57"/>
      <c r="EW635" s="57"/>
      <c r="EX635" s="57"/>
      <c r="EY635" s="57"/>
      <c r="EZ635" s="57"/>
      <c r="FA635" s="57"/>
      <c r="FB635" s="57"/>
      <c r="FC635" s="57"/>
      <c r="FD635" s="57"/>
      <c r="FE635" s="57"/>
      <c r="FF635" s="57"/>
      <c r="FG635" s="57"/>
      <c r="FH635" s="57"/>
      <c r="FI635" s="57"/>
      <c r="FJ635" s="57"/>
      <c r="FK635" s="57"/>
      <c r="FL635" s="57"/>
      <c r="FM635" s="57"/>
      <c r="FN635" s="57"/>
      <c r="FO635" s="57"/>
      <c r="FP635" s="57"/>
      <c r="FQ635" s="57"/>
      <c r="FR635" s="57"/>
      <c r="FS635" s="57"/>
      <c r="FT635" s="57"/>
      <c r="FU635" s="57"/>
      <c r="FV635" s="57"/>
      <c r="FW635" s="57"/>
      <c r="FX635" s="57"/>
      <c r="FY635" s="57"/>
      <c r="FZ635" s="57"/>
      <c r="GA635" s="57"/>
      <c r="GB635" s="57"/>
      <c r="GC635" s="57"/>
      <c r="GD635" s="57"/>
      <c r="GE635" s="57"/>
      <c r="GF635" s="57"/>
      <c r="GG635" s="57"/>
      <c r="GH635" s="57"/>
      <c r="GI635" s="57"/>
      <c r="GJ635" s="57"/>
      <c r="GK635" s="57"/>
      <c r="GL635" s="57"/>
      <c r="GM635" s="57"/>
      <c r="GN635" s="57"/>
      <c r="GO635" s="57"/>
      <c r="GP635" s="57"/>
      <c r="GQ635" s="57"/>
      <c r="GR635" s="57"/>
      <c r="GS635" s="57"/>
      <c r="GT635" s="57"/>
      <c r="GU635" s="57"/>
      <c r="GV635" s="57"/>
      <c r="GW635" s="57"/>
      <c r="GX635" s="57"/>
      <c r="GY635" s="57"/>
      <c r="GZ635" s="57"/>
      <c r="HA635" s="57"/>
      <c r="HB635" s="57"/>
      <c r="HC635" s="57"/>
      <c r="HD635" s="57"/>
      <c r="HE635" s="57"/>
      <c r="HF635" s="57"/>
      <c r="HG635" s="57"/>
      <c r="HH635" s="57"/>
      <c r="HI635" s="57"/>
      <c r="HJ635" s="57"/>
      <c r="HK635" s="57"/>
      <c r="HL635" s="57"/>
      <c r="HM635" s="57"/>
      <c r="HN635" s="57"/>
      <c r="HO635" s="57"/>
      <c r="HP635" s="57"/>
      <c r="HQ635" s="57"/>
      <c r="HR635" s="57"/>
      <c r="HS635" s="57"/>
      <c r="HT635" s="57"/>
      <c r="HU635" s="57"/>
      <c r="HV635" s="57"/>
      <c r="HW635" s="57"/>
      <c r="HX635" s="57"/>
      <c r="HY635" s="57"/>
      <c r="HZ635" s="57"/>
      <c r="IA635" s="57"/>
      <c r="IB635" s="57"/>
      <c r="IC635" s="57"/>
      <c r="ID635" s="57"/>
      <c r="IE635" s="57"/>
      <c r="IF635" s="57"/>
      <c r="IG635" s="57"/>
      <c r="IH635" s="57"/>
      <c r="II635" s="57"/>
      <c r="IJ635" s="57"/>
      <c r="IK635" s="57"/>
      <c r="IL635" s="57"/>
      <c r="IM635" s="57"/>
      <c r="IN635" s="57"/>
      <c r="IO635" s="57"/>
      <c r="IP635" s="57"/>
      <c r="IQ635" s="57"/>
      <c r="IR635" s="57"/>
      <c r="IS635" s="57"/>
      <c r="IT635" s="57"/>
      <c r="IU635" s="57"/>
      <c r="IV635" s="57"/>
      <c r="IW635" s="57"/>
      <c r="IX635" s="57"/>
      <c r="IY635" s="57"/>
      <c r="IZ635" s="57"/>
      <c r="JA635" s="57"/>
      <c r="JB635" s="57"/>
      <c r="JC635" s="57"/>
      <c r="JD635" s="57"/>
      <c r="JE635" s="57"/>
      <c r="JF635" s="57"/>
      <c r="JG635" s="57"/>
      <c r="JH635" s="57"/>
      <c r="JI635" s="57"/>
      <c r="JJ635" s="57"/>
      <c r="JK635" s="57"/>
      <c r="JL635" s="57"/>
      <c r="JM635" s="57"/>
      <c r="JN635" s="57"/>
      <c r="JO635" s="57"/>
      <c r="JP635" s="57"/>
      <c r="JQ635" s="57"/>
      <c r="JR635" s="57"/>
      <c r="JS635" s="57"/>
      <c r="JT635" s="57"/>
      <c r="JU635" s="57"/>
      <c r="JV635" s="57"/>
      <c r="JW635" s="57"/>
      <c r="JX635" s="57"/>
      <c r="JY635" s="57"/>
      <c r="JZ635" s="57"/>
      <c r="KA635" s="57"/>
      <c r="KB635" s="57"/>
      <c r="KC635" s="57"/>
      <c r="KD635" s="57"/>
      <c r="KE635" s="57"/>
      <c r="KF635" s="57"/>
      <c r="KG635" s="57"/>
      <c r="KH635" s="57"/>
      <c r="KI635" s="57"/>
      <c r="KJ635" s="57"/>
      <c r="KK635" s="57"/>
      <c r="KL635" s="57"/>
      <c r="KM635" s="57"/>
      <c r="KN635" s="57"/>
      <c r="KO635" s="57"/>
      <c r="KP635" s="57"/>
      <c r="KQ635" s="57"/>
      <c r="KR635" s="57"/>
      <c r="KS635" s="57"/>
      <c r="KT635" s="57"/>
      <c r="KU635" s="57"/>
      <c r="KV635" s="57"/>
      <c r="KW635" s="57"/>
      <c r="KX635" s="57"/>
      <c r="KY635" s="57"/>
      <c r="KZ635" s="57"/>
      <c r="LA635" s="57"/>
      <c r="LB635" s="57"/>
      <c r="LC635" s="57"/>
      <c r="LD635" s="57"/>
      <c r="LE635" s="57"/>
      <c r="LF635" s="57"/>
      <c r="LG635" s="57"/>
      <c r="LH635" s="57"/>
      <c r="LI635" s="57"/>
      <c r="LJ635" s="57"/>
      <c r="LK635" s="57"/>
      <c r="LL635" s="57"/>
      <c r="LM635" s="57"/>
      <c r="LN635" s="57"/>
      <c r="LO635" s="57"/>
      <c r="LP635" s="57"/>
      <c r="LQ635" s="57"/>
      <c r="LR635" s="57"/>
      <c r="LS635" s="57"/>
      <c r="LT635" s="57"/>
      <c r="LU635" s="57"/>
      <c r="LV635" s="57"/>
      <c r="LW635" s="57"/>
      <c r="LX635" s="57"/>
      <c r="LY635" s="57"/>
      <c r="LZ635" s="57"/>
      <c r="MA635" s="57"/>
      <c r="MB635" s="57"/>
      <c r="MC635" s="57"/>
      <c r="MD635" s="57"/>
      <c r="ME635" s="57"/>
      <c r="MF635" s="57"/>
      <c r="MG635" s="57"/>
      <c r="MH635" s="57"/>
      <c r="MI635" s="57"/>
      <c r="MJ635" s="57"/>
      <c r="MK635" s="57"/>
      <c r="ML635" s="57"/>
      <c r="MM635" s="57"/>
      <c r="MN635" s="57"/>
      <c r="MO635" s="57"/>
      <c r="MP635" s="57"/>
      <c r="MQ635" s="57"/>
      <c r="MR635" s="57"/>
      <c r="MS635" s="57"/>
      <c r="MT635" s="57"/>
      <c r="MU635" s="57"/>
      <c r="MV635" s="57"/>
      <c r="MW635" s="57"/>
      <c r="MX635" s="57"/>
      <c r="MY635" s="57"/>
      <c r="MZ635" s="57"/>
      <c r="NA635" s="57"/>
      <c r="NB635" s="57"/>
      <c r="NC635" s="57"/>
      <c r="ND635" s="57"/>
      <c r="NE635" s="57"/>
      <c r="NF635" s="57"/>
      <c r="NG635" s="57"/>
      <c r="NH635" s="57"/>
      <c r="NI635" s="57"/>
      <c r="NJ635" s="57"/>
      <c r="NK635" s="57"/>
      <c r="NL635" s="57"/>
      <c r="NM635" s="57"/>
      <c r="NN635" s="57"/>
      <c r="NO635" s="57"/>
      <c r="NP635" s="57"/>
      <c r="NQ635" s="57"/>
      <c r="NR635" s="57"/>
      <c r="NS635" s="57"/>
      <c r="NT635" s="57"/>
      <c r="NU635" s="57"/>
      <c r="NV635" s="57"/>
      <c r="NW635" s="57"/>
      <c r="NX635" s="57"/>
      <c r="NY635" s="57"/>
      <c r="NZ635" s="57"/>
      <c r="OA635" s="57"/>
      <c r="OB635" s="57"/>
      <c r="OC635" s="57"/>
      <c r="OD635" s="57"/>
      <c r="OE635" s="57"/>
      <c r="OF635" s="57"/>
      <c r="OG635" s="57"/>
      <c r="OH635" s="57"/>
      <c r="OI635" s="57"/>
      <c r="OJ635" s="57"/>
      <c r="OK635" s="57"/>
      <c r="OL635" s="57"/>
      <c r="OM635" s="57"/>
      <c r="ON635" s="57"/>
      <c r="OO635" s="57"/>
      <c r="OP635" s="57"/>
      <c r="OQ635" s="57"/>
      <c r="OR635" s="57"/>
      <c r="OS635" s="57"/>
      <c r="OT635" s="57"/>
      <c r="OU635" s="57"/>
      <c r="OV635" s="57"/>
      <c r="OW635" s="57"/>
      <c r="OX635" s="57"/>
      <c r="OY635" s="57"/>
      <c r="OZ635" s="57"/>
      <c r="PA635" s="57"/>
      <c r="PB635" s="57"/>
      <c r="PC635" s="57"/>
      <c r="PD635" s="57"/>
      <c r="PE635" s="57"/>
      <c r="PF635" s="57"/>
      <c r="PG635" s="57"/>
      <c r="PH635" s="57"/>
      <c r="PI635" s="57"/>
      <c r="PJ635" s="57"/>
      <c r="PK635" s="57"/>
      <c r="PL635" s="57"/>
      <c r="PM635" s="57"/>
      <c r="PN635" s="57"/>
      <c r="PO635" s="57"/>
      <c r="PP635" s="57"/>
      <c r="PQ635" s="57"/>
      <c r="PR635" s="57"/>
      <c r="PS635" s="57"/>
      <c r="PT635" s="57"/>
      <c r="PU635" s="57"/>
      <c r="PV635" s="57"/>
      <c r="PW635" s="57"/>
      <c r="PX635" s="57"/>
      <c r="PY635" s="57"/>
      <c r="PZ635" s="57"/>
      <c r="QA635" s="57"/>
      <c r="QB635" s="57"/>
      <c r="QC635" s="57"/>
      <c r="QD635" s="57"/>
      <c r="QE635" s="57"/>
      <c r="QF635" s="57"/>
      <c r="QG635" s="57"/>
      <c r="QH635" s="57"/>
      <c r="QI635" s="57"/>
      <c r="QJ635" s="57"/>
      <c r="QK635" s="57"/>
      <c r="QL635" s="57"/>
      <c r="QM635" s="57"/>
      <c r="QN635" s="57"/>
      <c r="QO635" s="57"/>
      <c r="QP635" s="57"/>
      <c r="QQ635" s="57"/>
      <c r="QR635" s="57"/>
      <c r="QS635" s="57"/>
      <c r="QT635" s="57"/>
      <c r="QU635" s="57"/>
      <c r="QV635" s="57"/>
      <c r="QW635" s="57"/>
      <c r="QX635" s="57"/>
      <c r="QY635" s="57"/>
      <c r="QZ635" s="57"/>
      <c r="RA635" s="57"/>
      <c r="RB635" s="57"/>
      <c r="RC635" s="57"/>
      <c r="RD635" s="57"/>
      <c r="RE635" s="57"/>
      <c r="RF635" s="57"/>
      <c r="RG635" s="57"/>
      <c r="RH635" s="57"/>
      <c r="RI635" s="57"/>
      <c r="RJ635" s="57"/>
      <c r="RK635" s="57"/>
      <c r="RL635" s="57"/>
      <c r="RM635" s="57"/>
      <c r="RN635" s="57"/>
      <c r="RO635" s="57"/>
      <c r="RP635" s="57"/>
      <c r="RQ635" s="57"/>
      <c r="RR635" s="57"/>
      <c r="RS635" s="57"/>
      <c r="RT635" s="57"/>
      <c r="RU635" s="57"/>
      <c r="RV635" s="57"/>
      <c r="RW635" s="57"/>
      <c r="RX635" s="57"/>
      <c r="RY635" s="57"/>
      <c r="RZ635" s="57"/>
      <c r="SA635" s="57"/>
      <c r="SB635" s="57"/>
      <c r="SC635" s="57"/>
      <c r="SD635" s="57"/>
      <c r="SE635" s="57"/>
      <c r="SF635" s="57"/>
      <c r="SG635" s="57"/>
      <c r="SH635" s="57"/>
      <c r="SI635" s="57"/>
      <c r="SJ635" s="57"/>
      <c r="SK635" s="57"/>
      <c r="SL635" s="57"/>
      <c r="SM635" s="57"/>
      <c r="SN635" s="57"/>
      <c r="SO635" s="57"/>
      <c r="SP635" s="57"/>
      <c r="SQ635" s="57"/>
      <c r="SR635" s="57"/>
      <c r="SS635" s="57"/>
      <c r="ST635" s="57"/>
      <c r="SU635" s="57"/>
      <c r="SV635" s="57"/>
      <c r="SW635" s="57"/>
      <c r="SX635" s="57"/>
      <c r="SY635" s="57"/>
      <c r="SZ635" s="57"/>
      <c r="TA635" s="57"/>
      <c r="TB635" s="57"/>
      <c r="TC635" s="57"/>
      <c r="TD635" s="57"/>
      <c r="TE635" s="57"/>
      <c r="TF635" s="57"/>
      <c r="TG635" s="57"/>
      <c r="TH635" s="57"/>
      <c r="TI635" s="57"/>
      <c r="TJ635" s="57"/>
      <c r="TK635" s="57"/>
      <c r="TL635" s="57"/>
      <c r="TM635" s="57"/>
      <c r="TN635" s="57"/>
      <c r="TO635" s="57"/>
      <c r="TP635" s="57"/>
      <c r="TQ635" s="57"/>
      <c r="TR635" s="57"/>
      <c r="TS635" s="57"/>
      <c r="TT635" s="57"/>
      <c r="TU635" s="57"/>
      <c r="TV635" s="57"/>
      <c r="TW635" s="57"/>
      <c r="TX635" s="57"/>
      <c r="TY635" s="57"/>
      <c r="TZ635" s="57"/>
      <c r="UA635" s="57"/>
      <c r="UB635" s="57"/>
      <c r="UC635" s="57"/>
      <c r="UD635" s="57"/>
      <c r="UE635" s="57"/>
      <c r="UF635" s="57"/>
      <c r="UG635" s="57"/>
      <c r="UH635" s="57"/>
      <c r="UI635" s="57"/>
      <c r="UJ635" s="57"/>
      <c r="UK635" s="57"/>
      <c r="UL635" s="57"/>
      <c r="UM635" s="57"/>
      <c r="UN635" s="57"/>
      <c r="UO635" s="57"/>
      <c r="UP635" s="57"/>
      <c r="UQ635" s="57"/>
      <c r="UR635" s="57"/>
      <c r="US635" s="57"/>
      <c r="UT635" s="57"/>
      <c r="UU635" s="57"/>
      <c r="UV635" s="57"/>
      <c r="UW635" s="57"/>
      <c r="UX635" s="57"/>
      <c r="UY635" s="57"/>
      <c r="UZ635" s="57"/>
      <c r="VA635" s="57"/>
      <c r="VB635" s="57"/>
      <c r="VC635" s="57"/>
      <c r="VD635" s="57"/>
      <c r="VE635" s="57"/>
      <c r="VF635" s="57"/>
      <c r="VG635" s="57"/>
      <c r="VH635" s="57"/>
      <c r="VI635" s="57"/>
      <c r="VJ635" s="57"/>
      <c r="VK635" s="57"/>
      <c r="VL635" s="57"/>
      <c r="VM635" s="57"/>
      <c r="VN635" s="57"/>
      <c r="VO635" s="57"/>
      <c r="VP635" s="57"/>
      <c r="VQ635" s="57"/>
      <c r="VR635" s="57"/>
      <c r="VS635" s="57"/>
      <c r="VT635" s="57"/>
      <c r="VU635" s="57"/>
      <c r="VV635" s="57"/>
      <c r="VW635" s="57"/>
      <c r="VX635" s="57"/>
      <c r="VY635" s="57"/>
      <c r="VZ635" s="57"/>
      <c r="WA635" s="57"/>
      <c r="WB635" s="57"/>
      <c r="WC635" s="57"/>
      <c r="WD635" s="57"/>
      <c r="WE635" s="57"/>
      <c r="WF635" s="57"/>
      <c r="WG635" s="57"/>
      <c r="WH635" s="57"/>
      <c r="WI635" s="57"/>
      <c r="WJ635" s="57"/>
      <c r="WK635" s="57"/>
      <c r="WL635" s="57"/>
      <c r="WM635" s="57"/>
      <c r="WN635" s="57"/>
      <c r="WO635" s="57"/>
      <c r="WP635" s="57"/>
      <c r="WQ635" s="57"/>
      <c r="WR635" s="57"/>
      <c r="WS635" s="57"/>
      <c r="WT635" s="57"/>
      <c r="WU635" s="57"/>
      <c r="WV635" s="57"/>
      <c r="WW635" s="57"/>
      <c r="WX635" s="57"/>
      <c r="WY635" s="57"/>
      <c r="WZ635" s="57"/>
      <c r="XA635" s="57"/>
      <c r="XB635" s="57"/>
      <c r="XC635" s="57"/>
      <c r="XD635" s="57"/>
      <c r="XE635" s="57"/>
      <c r="XF635" s="57"/>
      <c r="XG635" s="57"/>
      <c r="XH635" s="57"/>
      <c r="XI635" s="57"/>
      <c r="XJ635" s="57"/>
      <c r="XK635" s="57"/>
      <c r="XL635" s="57"/>
      <c r="XM635" s="57"/>
      <c r="XN635" s="57"/>
      <c r="XO635" s="57"/>
      <c r="XP635" s="57"/>
      <c r="XQ635" s="57"/>
      <c r="XR635" s="57"/>
      <c r="XS635" s="57"/>
      <c r="XT635" s="57"/>
      <c r="XU635" s="57"/>
      <c r="XV635" s="57"/>
      <c r="XW635" s="57"/>
    </row>
    <row r="636">
      <c r="AI636" s="57"/>
      <c r="BR636" s="57"/>
      <c r="DA636" s="57"/>
      <c r="EJ636" s="57"/>
      <c r="EK636" s="57"/>
      <c r="EL636" s="57"/>
      <c r="EM636" s="57"/>
      <c r="EN636" s="57"/>
      <c r="EO636" s="57"/>
      <c r="EP636" s="57"/>
      <c r="EQ636" s="57"/>
      <c r="ER636" s="57"/>
      <c r="ES636" s="57"/>
      <c r="ET636" s="57"/>
      <c r="EU636" s="57"/>
      <c r="EV636" s="57"/>
      <c r="EW636" s="57"/>
      <c r="EX636" s="57"/>
      <c r="EY636" s="57"/>
      <c r="EZ636" s="57"/>
      <c r="FA636" s="57"/>
      <c r="FB636" s="57"/>
      <c r="FC636" s="57"/>
      <c r="FD636" s="57"/>
      <c r="FE636" s="57"/>
      <c r="FF636" s="57"/>
      <c r="FG636" s="57"/>
      <c r="FH636" s="57"/>
      <c r="FI636" s="57"/>
      <c r="FJ636" s="57"/>
      <c r="FK636" s="57"/>
      <c r="FL636" s="57"/>
      <c r="FM636" s="57"/>
      <c r="FN636" s="57"/>
      <c r="FO636" s="57"/>
      <c r="FP636" s="57"/>
      <c r="FQ636" s="57"/>
      <c r="FR636" s="57"/>
      <c r="FS636" s="57"/>
      <c r="FT636" s="57"/>
      <c r="FU636" s="57"/>
      <c r="FV636" s="57"/>
      <c r="FW636" s="57"/>
      <c r="FX636" s="57"/>
      <c r="FY636" s="57"/>
      <c r="FZ636" s="57"/>
      <c r="GA636" s="57"/>
      <c r="GB636" s="57"/>
      <c r="GC636" s="57"/>
      <c r="GD636" s="57"/>
      <c r="GE636" s="57"/>
      <c r="GF636" s="57"/>
      <c r="GG636" s="57"/>
      <c r="GH636" s="57"/>
      <c r="GI636" s="57"/>
      <c r="GJ636" s="57"/>
      <c r="GK636" s="57"/>
      <c r="GL636" s="57"/>
      <c r="GM636" s="57"/>
      <c r="GN636" s="57"/>
      <c r="GO636" s="57"/>
      <c r="GP636" s="57"/>
      <c r="GQ636" s="57"/>
      <c r="GR636" s="57"/>
      <c r="GS636" s="57"/>
      <c r="GT636" s="57"/>
      <c r="GU636" s="57"/>
      <c r="GV636" s="57"/>
      <c r="GW636" s="57"/>
      <c r="GX636" s="57"/>
      <c r="GY636" s="57"/>
      <c r="GZ636" s="57"/>
      <c r="HA636" s="57"/>
      <c r="HB636" s="57"/>
      <c r="HC636" s="57"/>
      <c r="HD636" s="57"/>
      <c r="HE636" s="57"/>
      <c r="HF636" s="57"/>
      <c r="HG636" s="57"/>
      <c r="HH636" s="57"/>
      <c r="HI636" s="57"/>
      <c r="HJ636" s="57"/>
      <c r="HK636" s="57"/>
      <c r="HL636" s="57"/>
      <c r="HM636" s="57"/>
      <c r="HN636" s="57"/>
      <c r="HO636" s="57"/>
      <c r="HP636" s="57"/>
      <c r="HQ636" s="57"/>
      <c r="HR636" s="57"/>
      <c r="HS636" s="57"/>
      <c r="HT636" s="57"/>
      <c r="HU636" s="57"/>
      <c r="HV636" s="57"/>
      <c r="HW636" s="57"/>
      <c r="HX636" s="57"/>
      <c r="HY636" s="57"/>
      <c r="HZ636" s="57"/>
      <c r="IA636" s="57"/>
      <c r="IB636" s="57"/>
      <c r="IC636" s="57"/>
      <c r="ID636" s="57"/>
      <c r="IE636" s="57"/>
      <c r="IF636" s="57"/>
      <c r="IG636" s="57"/>
      <c r="IH636" s="57"/>
      <c r="II636" s="57"/>
      <c r="IJ636" s="57"/>
      <c r="IK636" s="57"/>
      <c r="IL636" s="57"/>
      <c r="IM636" s="57"/>
      <c r="IN636" s="57"/>
      <c r="IO636" s="57"/>
      <c r="IP636" s="57"/>
      <c r="IQ636" s="57"/>
      <c r="IR636" s="57"/>
      <c r="IS636" s="57"/>
      <c r="IT636" s="57"/>
      <c r="IU636" s="57"/>
      <c r="IV636" s="57"/>
      <c r="IW636" s="57"/>
      <c r="IX636" s="57"/>
      <c r="IY636" s="57"/>
      <c r="IZ636" s="57"/>
      <c r="JA636" s="57"/>
      <c r="JB636" s="57"/>
      <c r="JC636" s="57"/>
      <c r="JD636" s="57"/>
      <c r="JE636" s="57"/>
      <c r="JF636" s="57"/>
      <c r="JG636" s="57"/>
      <c r="JH636" s="57"/>
      <c r="JI636" s="57"/>
      <c r="JJ636" s="57"/>
      <c r="JK636" s="57"/>
      <c r="JL636" s="57"/>
      <c r="JM636" s="57"/>
      <c r="JN636" s="57"/>
      <c r="JO636" s="57"/>
      <c r="JP636" s="57"/>
      <c r="JQ636" s="57"/>
      <c r="JR636" s="57"/>
      <c r="JS636" s="57"/>
      <c r="JT636" s="57"/>
      <c r="JU636" s="57"/>
      <c r="JV636" s="57"/>
      <c r="JW636" s="57"/>
      <c r="JX636" s="57"/>
      <c r="JY636" s="57"/>
      <c r="JZ636" s="57"/>
      <c r="KA636" s="57"/>
      <c r="KB636" s="57"/>
      <c r="KC636" s="57"/>
      <c r="KD636" s="57"/>
      <c r="KE636" s="57"/>
      <c r="KF636" s="57"/>
      <c r="KG636" s="57"/>
      <c r="KH636" s="57"/>
      <c r="KI636" s="57"/>
      <c r="KJ636" s="57"/>
      <c r="KK636" s="57"/>
      <c r="KL636" s="57"/>
      <c r="KM636" s="57"/>
      <c r="KN636" s="57"/>
      <c r="KO636" s="57"/>
      <c r="KP636" s="57"/>
      <c r="KQ636" s="57"/>
      <c r="KR636" s="57"/>
      <c r="KS636" s="57"/>
      <c r="KT636" s="57"/>
      <c r="KU636" s="57"/>
      <c r="KV636" s="57"/>
      <c r="KW636" s="57"/>
      <c r="KX636" s="57"/>
      <c r="KY636" s="57"/>
      <c r="KZ636" s="57"/>
      <c r="LA636" s="57"/>
      <c r="LB636" s="57"/>
      <c r="LC636" s="57"/>
      <c r="LD636" s="57"/>
      <c r="LE636" s="57"/>
      <c r="LF636" s="57"/>
      <c r="LG636" s="57"/>
      <c r="LH636" s="57"/>
      <c r="LI636" s="57"/>
      <c r="LJ636" s="57"/>
      <c r="LK636" s="57"/>
      <c r="LL636" s="57"/>
      <c r="LM636" s="57"/>
      <c r="LN636" s="57"/>
      <c r="LO636" s="57"/>
      <c r="LP636" s="57"/>
      <c r="LQ636" s="57"/>
      <c r="LR636" s="57"/>
      <c r="LS636" s="57"/>
      <c r="LT636" s="57"/>
      <c r="LU636" s="57"/>
      <c r="LV636" s="57"/>
      <c r="LW636" s="57"/>
      <c r="LX636" s="57"/>
      <c r="LY636" s="57"/>
      <c r="LZ636" s="57"/>
      <c r="MA636" s="57"/>
      <c r="MB636" s="57"/>
      <c r="MC636" s="57"/>
      <c r="MD636" s="57"/>
      <c r="ME636" s="57"/>
      <c r="MF636" s="57"/>
      <c r="MG636" s="57"/>
      <c r="MH636" s="57"/>
      <c r="MI636" s="57"/>
      <c r="MJ636" s="57"/>
      <c r="MK636" s="57"/>
      <c r="ML636" s="57"/>
      <c r="MM636" s="57"/>
      <c r="MN636" s="57"/>
      <c r="MO636" s="57"/>
      <c r="MP636" s="57"/>
      <c r="MQ636" s="57"/>
      <c r="MR636" s="57"/>
      <c r="MS636" s="57"/>
      <c r="MT636" s="57"/>
      <c r="MU636" s="57"/>
      <c r="MV636" s="57"/>
      <c r="MW636" s="57"/>
      <c r="MX636" s="57"/>
      <c r="MY636" s="57"/>
      <c r="MZ636" s="57"/>
      <c r="NA636" s="57"/>
      <c r="NB636" s="57"/>
      <c r="NC636" s="57"/>
      <c r="ND636" s="57"/>
      <c r="NE636" s="57"/>
      <c r="NF636" s="57"/>
      <c r="NG636" s="57"/>
      <c r="NH636" s="57"/>
      <c r="NI636" s="57"/>
      <c r="NJ636" s="57"/>
      <c r="NK636" s="57"/>
      <c r="NL636" s="57"/>
      <c r="NM636" s="57"/>
      <c r="NN636" s="57"/>
      <c r="NO636" s="57"/>
      <c r="NP636" s="57"/>
      <c r="NQ636" s="57"/>
      <c r="NR636" s="57"/>
      <c r="NS636" s="57"/>
      <c r="NT636" s="57"/>
      <c r="NU636" s="57"/>
      <c r="NV636" s="57"/>
      <c r="NW636" s="57"/>
      <c r="NX636" s="57"/>
      <c r="NY636" s="57"/>
      <c r="NZ636" s="57"/>
      <c r="OA636" s="57"/>
      <c r="OB636" s="57"/>
      <c r="OC636" s="57"/>
      <c r="OD636" s="57"/>
      <c r="OE636" s="57"/>
      <c r="OF636" s="57"/>
      <c r="OG636" s="57"/>
      <c r="OH636" s="57"/>
      <c r="OI636" s="57"/>
      <c r="OJ636" s="57"/>
      <c r="OK636" s="57"/>
      <c r="OL636" s="57"/>
      <c r="OM636" s="57"/>
      <c r="ON636" s="57"/>
      <c r="OO636" s="57"/>
      <c r="OP636" s="57"/>
      <c r="OQ636" s="57"/>
      <c r="OR636" s="57"/>
      <c r="OS636" s="57"/>
      <c r="OT636" s="57"/>
      <c r="OU636" s="57"/>
      <c r="OV636" s="57"/>
      <c r="OW636" s="57"/>
      <c r="OX636" s="57"/>
      <c r="OY636" s="57"/>
      <c r="OZ636" s="57"/>
      <c r="PA636" s="57"/>
      <c r="PB636" s="57"/>
      <c r="PC636" s="57"/>
      <c r="PD636" s="57"/>
      <c r="PE636" s="57"/>
      <c r="PF636" s="57"/>
      <c r="PG636" s="57"/>
      <c r="PH636" s="57"/>
      <c r="PI636" s="57"/>
      <c r="PJ636" s="57"/>
      <c r="PK636" s="57"/>
      <c r="PL636" s="57"/>
      <c r="PM636" s="57"/>
      <c r="PN636" s="57"/>
      <c r="PO636" s="57"/>
      <c r="PP636" s="57"/>
      <c r="PQ636" s="57"/>
      <c r="PR636" s="57"/>
      <c r="PS636" s="57"/>
      <c r="PT636" s="57"/>
      <c r="PU636" s="57"/>
      <c r="PV636" s="57"/>
      <c r="PW636" s="57"/>
      <c r="PX636" s="57"/>
      <c r="PY636" s="57"/>
      <c r="PZ636" s="57"/>
      <c r="QA636" s="57"/>
      <c r="QB636" s="57"/>
      <c r="QC636" s="57"/>
      <c r="QD636" s="57"/>
      <c r="QE636" s="57"/>
      <c r="QF636" s="57"/>
      <c r="QG636" s="57"/>
      <c r="QH636" s="57"/>
      <c r="QI636" s="57"/>
      <c r="QJ636" s="57"/>
      <c r="QK636" s="57"/>
      <c r="QL636" s="57"/>
      <c r="QM636" s="57"/>
      <c r="QN636" s="57"/>
      <c r="QO636" s="57"/>
      <c r="QP636" s="57"/>
      <c r="QQ636" s="57"/>
      <c r="QR636" s="57"/>
      <c r="QS636" s="57"/>
      <c r="QT636" s="57"/>
      <c r="QU636" s="57"/>
      <c r="QV636" s="57"/>
      <c r="QW636" s="57"/>
      <c r="QX636" s="57"/>
      <c r="QY636" s="57"/>
      <c r="QZ636" s="57"/>
      <c r="RA636" s="57"/>
      <c r="RB636" s="57"/>
      <c r="RC636" s="57"/>
      <c r="RD636" s="57"/>
      <c r="RE636" s="57"/>
      <c r="RF636" s="57"/>
      <c r="RG636" s="57"/>
      <c r="RH636" s="57"/>
      <c r="RI636" s="57"/>
      <c r="RJ636" s="57"/>
      <c r="RK636" s="57"/>
      <c r="RL636" s="57"/>
      <c r="RM636" s="57"/>
      <c r="RN636" s="57"/>
      <c r="RO636" s="57"/>
      <c r="RP636" s="57"/>
      <c r="RQ636" s="57"/>
      <c r="RR636" s="57"/>
      <c r="RS636" s="57"/>
      <c r="RT636" s="57"/>
      <c r="RU636" s="57"/>
      <c r="RV636" s="57"/>
      <c r="RW636" s="57"/>
      <c r="RX636" s="57"/>
      <c r="RY636" s="57"/>
      <c r="RZ636" s="57"/>
      <c r="SA636" s="57"/>
      <c r="SB636" s="57"/>
      <c r="SC636" s="57"/>
      <c r="SD636" s="57"/>
      <c r="SE636" s="57"/>
      <c r="SF636" s="57"/>
      <c r="SG636" s="57"/>
      <c r="SH636" s="57"/>
      <c r="SI636" s="57"/>
      <c r="SJ636" s="57"/>
      <c r="SK636" s="57"/>
      <c r="SL636" s="57"/>
      <c r="SM636" s="57"/>
      <c r="SN636" s="57"/>
      <c r="SO636" s="57"/>
      <c r="SP636" s="57"/>
      <c r="SQ636" s="57"/>
      <c r="SR636" s="57"/>
      <c r="SS636" s="57"/>
      <c r="ST636" s="57"/>
      <c r="SU636" s="57"/>
      <c r="SV636" s="57"/>
      <c r="SW636" s="57"/>
      <c r="SX636" s="57"/>
      <c r="SY636" s="57"/>
      <c r="SZ636" s="57"/>
      <c r="TA636" s="57"/>
      <c r="TB636" s="57"/>
      <c r="TC636" s="57"/>
      <c r="TD636" s="57"/>
      <c r="TE636" s="57"/>
      <c r="TF636" s="57"/>
      <c r="TG636" s="57"/>
      <c r="TH636" s="57"/>
      <c r="TI636" s="57"/>
      <c r="TJ636" s="57"/>
      <c r="TK636" s="57"/>
      <c r="TL636" s="57"/>
      <c r="TM636" s="57"/>
      <c r="TN636" s="57"/>
      <c r="TO636" s="57"/>
      <c r="TP636" s="57"/>
      <c r="TQ636" s="57"/>
      <c r="TR636" s="57"/>
      <c r="TS636" s="57"/>
      <c r="TT636" s="57"/>
      <c r="TU636" s="57"/>
      <c r="TV636" s="57"/>
      <c r="TW636" s="57"/>
      <c r="TX636" s="57"/>
      <c r="TY636" s="57"/>
      <c r="TZ636" s="57"/>
      <c r="UA636" s="57"/>
      <c r="UB636" s="57"/>
      <c r="UC636" s="57"/>
      <c r="UD636" s="57"/>
      <c r="UE636" s="57"/>
      <c r="UF636" s="57"/>
      <c r="UG636" s="57"/>
      <c r="UH636" s="57"/>
      <c r="UI636" s="57"/>
      <c r="UJ636" s="57"/>
      <c r="UK636" s="57"/>
      <c r="UL636" s="57"/>
      <c r="UM636" s="57"/>
      <c r="UN636" s="57"/>
      <c r="UO636" s="57"/>
      <c r="UP636" s="57"/>
      <c r="UQ636" s="57"/>
      <c r="UR636" s="57"/>
      <c r="US636" s="57"/>
      <c r="UT636" s="57"/>
      <c r="UU636" s="57"/>
      <c r="UV636" s="57"/>
      <c r="UW636" s="57"/>
      <c r="UX636" s="57"/>
      <c r="UY636" s="57"/>
      <c r="UZ636" s="57"/>
      <c r="VA636" s="57"/>
      <c r="VB636" s="57"/>
      <c r="VC636" s="57"/>
      <c r="VD636" s="57"/>
      <c r="VE636" s="57"/>
      <c r="VF636" s="57"/>
      <c r="VG636" s="57"/>
      <c r="VH636" s="57"/>
      <c r="VI636" s="57"/>
      <c r="VJ636" s="57"/>
      <c r="VK636" s="57"/>
      <c r="VL636" s="57"/>
      <c r="VM636" s="57"/>
      <c r="VN636" s="57"/>
      <c r="VO636" s="57"/>
      <c r="VP636" s="57"/>
      <c r="VQ636" s="57"/>
      <c r="VR636" s="57"/>
      <c r="VS636" s="57"/>
      <c r="VT636" s="57"/>
      <c r="VU636" s="57"/>
      <c r="VV636" s="57"/>
      <c r="VW636" s="57"/>
      <c r="VX636" s="57"/>
      <c r="VY636" s="57"/>
      <c r="VZ636" s="57"/>
      <c r="WA636" s="57"/>
      <c r="WB636" s="57"/>
      <c r="WC636" s="57"/>
      <c r="WD636" s="57"/>
      <c r="WE636" s="57"/>
      <c r="WF636" s="57"/>
      <c r="WG636" s="57"/>
      <c r="WH636" s="57"/>
      <c r="WI636" s="57"/>
      <c r="WJ636" s="57"/>
      <c r="WK636" s="57"/>
      <c r="WL636" s="57"/>
      <c r="WM636" s="57"/>
      <c r="WN636" s="57"/>
      <c r="WO636" s="57"/>
      <c r="WP636" s="57"/>
      <c r="WQ636" s="57"/>
      <c r="WR636" s="57"/>
      <c r="WS636" s="57"/>
      <c r="WT636" s="57"/>
      <c r="WU636" s="57"/>
      <c r="WV636" s="57"/>
      <c r="WW636" s="57"/>
      <c r="WX636" s="57"/>
      <c r="WY636" s="57"/>
      <c r="WZ636" s="57"/>
      <c r="XA636" s="57"/>
      <c r="XB636" s="57"/>
      <c r="XC636" s="57"/>
      <c r="XD636" s="57"/>
      <c r="XE636" s="57"/>
      <c r="XF636" s="57"/>
      <c r="XG636" s="57"/>
      <c r="XH636" s="57"/>
      <c r="XI636" s="57"/>
      <c r="XJ636" s="57"/>
      <c r="XK636" s="57"/>
      <c r="XL636" s="57"/>
      <c r="XM636" s="57"/>
      <c r="XN636" s="57"/>
      <c r="XO636" s="57"/>
      <c r="XP636" s="57"/>
      <c r="XQ636" s="57"/>
      <c r="XR636" s="57"/>
      <c r="XS636" s="57"/>
      <c r="XT636" s="57"/>
      <c r="XU636" s="57"/>
      <c r="XV636" s="57"/>
      <c r="XW636" s="57"/>
    </row>
    <row r="637">
      <c r="AI637" s="57"/>
      <c r="BR637" s="57"/>
      <c r="DA637" s="57"/>
      <c r="EJ637" s="57"/>
      <c r="EK637" s="57"/>
      <c r="EL637" s="57"/>
      <c r="EM637" s="57"/>
      <c r="EN637" s="57"/>
      <c r="EO637" s="57"/>
      <c r="EP637" s="57"/>
      <c r="EQ637" s="57"/>
      <c r="ER637" s="57"/>
      <c r="ES637" s="57"/>
      <c r="ET637" s="57"/>
      <c r="EU637" s="57"/>
      <c r="EV637" s="57"/>
      <c r="EW637" s="57"/>
      <c r="EX637" s="57"/>
      <c r="EY637" s="57"/>
      <c r="EZ637" s="57"/>
      <c r="FA637" s="57"/>
      <c r="FB637" s="57"/>
      <c r="FC637" s="57"/>
      <c r="FD637" s="57"/>
      <c r="FE637" s="57"/>
      <c r="FF637" s="57"/>
      <c r="FG637" s="57"/>
      <c r="FH637" s="57"/>
      <c r="FI637" s="57"/>
      <c r="FJ637" s="57"/>
      <c r="FK637" s="57"/>
      <c r="FL637" s="57"/>
      <c r="FM637" s="57"/>
      <c r="FN637" s="57"/>
      <c r="FO637" s="57"/>
      <c r="FP637" s="57"/>
      <c r="FQ637" s="57"/>
      <c r="FR637" s="57"/>
      <c r="FS637" s="57"/>
      <c r="FT637" s="57"/>
      <c r="FU637" s="57"/>
      <c r="FV637" s="57"/>
      <c r="FW637" s="57"/>
      <c r="FX637" s="57"/>
      <c r="FY637" s="57"/>
      <c r="FZ637" s="57"/>
      <c r="GA637" s="57"/>
      <c r="GB637" s="57"/>
      <c r="GC637" s="57"/>
      <c r="GD637" s="57"/>
      <c r="GE637" s="57"/>
      <c r="GF637" s="57"/>
      <c r="GG637" s="57"/>
      <c r="GH637" s="57"/>
      <c r="GI637" s="57"/>
      <c r="GJ637" s="57"/>
      <c r="GK637" s="57"/>
      <c r="GL637" s="57"/>
      <c r="GM637" s="57"/>
      <c r="GN637" s="57"/>
      <c r="GO637" s="57"/>
      <c r="GP637" s="57"/>
      <c r="GQ637" s="57"/>
      <c r="GR637" s="57"/>
      <c r="GS637" s="57"/>
      <c r="GT637" s="57"/>
      <c r="GU637" s="57"/>
      <c r="GV637" s="57"/>
      <c r="GW637" s="57"/>
      <c r="GX637" s="57"/>
      <c r="GY637" s="57"/>
      <c r="GZ637" s="57"/>
      <c r="HA637" s="57"/>
      <c r="HB637" s="57"/>
      <c r="HC637" s="57"/>
      <c r="HD637" s="57"/>
      <c r="HE637" s="57"/>
      <c r="HF637" s="57"/>
      <c r="HG637" s="57"/>
      <c r="HH637" s="57"/>
      <c r="HI637" s="57"/>
      <c r="HJ637" s="57"/>
      <c r="HK637" s="57"/>
      <c r="HL637" s="57"/>
      <c r="HM637" s="57"/>
      <c r="HN637" s="57"/>
      <c r="HO637" s="57"/>
      <c r="HP637" s="57"/>
      <c r="HQ637" s="57"/>
      <c r="HR637" s="57"/>
      <c r="HS637" s="57"/>
      <c r="HT637" s="57"/>
      <c r="HU637" s="57"/>
      <c r="HV637" s="57"/>
      <c r="HW637" s="57"/>
      <c r="HX637" s="57"/>
      <c r="HY637" s="57"/>
      <c r="HZ637" s="57"/>
      <c r="IA637" s="57"/>
      <c r="IB637" s="57"/>
      <c r="IC637" s="57"/>
      <c r="ID637" s="57"/>
      <c r="IE637" s="57"/>
      <c r="IF637" s="57"/>
      <c r="IG637" s="57"/>
      <c r="IH637" s="57"/>
      <c r="II637" s="57"/>
      <c r="IJ637" s="57"/>
      <c r="IK637" s="57"/>
      <c r="IL637" s="57"/>
      <c r="IM637" s="57"/>
      <c r="IN637" s="57"/>
      <c r="IO637" s="57"/>
      <c r="IP637" s="57"/>
      <c r="IQ637" s="57"/>
      <c r="IR637" s="57"/>
      <c r="IS637" s="57"/>
      <c r="IT637" s="57"/>
      <c r="IU637" s="57"/>
      <c r="IV637" s="57"/>
      <c r="IW637" s="57"/>
      <c r="IX637" s="57"/>
      <c r="IY637" s="57"/>
      <c r="IZ637" s="57"/>
      <c r="JA637" s="57"/>
      <c r="JB637" s="57"/>
      <c r="JC637" s="57"/>
      <c r="JD637" s="57"/>
      <c r="JE637" s="57"/>
      <c r="JF637" s="57"/>
      <c r="JG637" s="57"/>
      <c r="JH637" s="57"/>
      <c r="JI637" s="57"/>
      <c r="JJ637" s="57"/>
      <c r="JK637" s="57"/>
      <c r="JL637" s="57"/>
      <c r="JM637" s="57"/>
      <c r="JN637" s="57"/>
      <c r="JO637" s="57"/>
      <c r="JP637" s="57"/>
      <c r="JQ637" s="57"/>
      <c r="JR637" s="57"/>
      <c r="JS637" s="57"/>
      <c r="JT637" s="57"/>
      <c r="JU637" s="57"/>
      <c r="JV637" s="57"/>
      <c r="JW637" s="57"/>
      <c r="JX637" s="57"/>
      <c r="JY637" s="57"/>
      <c r="JZ637" s="57"/>
      <c r="KA637" s="57"/>
      <c r="KB637" s="57"/>
      <c r="KC637" s="57"/>
      <c r="KD637" s="57"/>
      <c r="KE637" s="57"/>
      <c r="KF637" s="57"/>
      <c r="KG637" s="57"/>
      <c r="KH637" s="57"/>
      <c r="KI637" s="57"/>
      <c r="KJ637" s="57"/>
      <c r="KK637" s="57"/>
      <c r="KL637" s="57"/>
      <c r="KM637" s="57"/>
      <c r="KN637" s="57"/>
      <c r="KO637" s="57"/>
      <c r="KP637" s="57"/>
      <c r="KQ637" s="57"/>
      <c r="KR637" s="57"/>
      <c r="KS637" s="57"/>
      <c r="KT637" s="57"/>
      <c r="KU637" s="57"/>
      <c r="KV637" s="57"/>
      <c r="KW637" s="57"/>
      <c r="KX637" s="57"/>
      <c r="KY637" s="57"/>
      <c r="KZ637" s="57"/>
      <c r="LA637" s="57"/>
      <c r="LB637" s="57"/>
      <c r="LC637" s="57"/>
      <c r="LD637" s="57"/>
      <c r="LE637" s="57"/>
      <c r="LF637" s="57"/>
      <c r="LG637" s="57"/>
      <c r="LH637" s="57"/>
      <c r="LI637" s="57"/>
      <c r="LJ637" s="57"/>
      <c r="LK637" s="57"/>
      <c r="LL637" s="57"/>
      <c r="LM637" s="57"/>
      <c r="LN637" s="57"/>
      <c r="LO637" s="57"/>
      <c r="LP637" s="57"/>
      <c r="LQ637" s="57"/>
      <c r="LR637" s="57"/>
      <c r="LS637" s="57"/>
      <c r="LT637" s="57"/>
      <c r="LU637" s="57"/>
      <c r="LV637" s="57"/>
      <c r="LW637" s="57"/>
      <c r="LX637" s="57"/>
      <c r="LY637" s="57"/>
      <c r="LZ637" s="57"/>
      <c r="MA637" s="57"/>
      <c r="MB637" s="57"/>
      <c r="MC637" s="57"/>
      <c r="MD637" s="57"/>
      <c r="ME637" s="57"/>
      <c r="MF637" s="57"/>
      <c r="MG637" s="57"/>
      <c r="MH637" s="57"/>
      <c r="MI637" s="57"/>
      <c r="MJ637" s="57"/>
      <c r="MK637" s="57"/>
      <c r="ML637" s="57"/>
      <c r="MM637" s="57"/>
      <c r="MN637" s="57"/>
      <c r="MO637" s="57"/>
      <c r="MP637" s="57"/>
      <c r="MQ637" s="57"/>
      <c r="MR637" s="57"/>
      <c r="MS637" s="57"/>
      <c r="MT637" s="57"/>
      <c r="MU637" s="57"/>
      <c r="MV637" s="57"/>
      <c r="MW637" s="57"/>
      <c r="MX637" s="57"/>
      <c r="MY637" s="57"/>
      <c r="MZ637" s="57"/>
      <c r="NA637" s="57"/>
      <c r="NB637" s="57"/>
      <c r="NC637" s="57"/>
      <c r="ND637" s="57"/>
      <c r="NE637" s="57"/>
      <c r="NF637" s="57"/>
      <c r="NG637" s="57"/>
      <c r="NH637" s="57"/>
      <c r="NI637" s="57"/>
      <c r="NJ637" s="57"/>
      <c r="NK637" s="57"/>
      <c r="NL637" s="57"/>
      <c r="NM637" s="57"/>
      <c r="NN637" s="57"/>
      <c r="NO637" s="57"/>
      <c r="NP637" s="57"/>
      <c r="NQ637" s="57"/>
      <c r="NR637" s="57"/>
      <c r="NS637" s="57"/>
      <c r="NT637" s="57"/>
      <c r="NU637" s="57"/>
      <c r="NV637" s="57"/>
      <c r="NW637" s="57"/>
      <c r="NX637" s="57"/>
      <c r="NY637" s="57"/>
      <c r="NZ637" s="57"/>
      <c r="OA637" s="57"/>
      <c r="OB637" s="57"/>
      <c r="OC637" s="57"/>
      <c r="OD637" s="57"/>
      <c r="OE637" s="57"/>
      <c r="OF637" s="57"/>
      <c r="OG637" s="57"/>
      <c r="OH637" s="57"/>
      <c r="OI637" s="57"/>
      <c r="OJ637" s="57"/>
      <c r="OK637" s="57"/>
      <c r="OL637" s="57"/>
      <c r="OM637" s="57"/>
      <c r="ON637" s="57"/>
      <c r="OO637" s="57"/>
      <c r="OP637" s="57"/>
      <c r="OQ637" s="57"/>
      <c r="OR637" s="57"/>
      <c r="OS637" s="57"/>
      <c r="OT637" s="57"/>
      <c r="OU637" s="57"/>
      <c r="OV637" s="57"/>
      <c r="OW637" s="57"/>
      <c r="OX637" s="57"/>
      <c r="OY637" s="57"/>
      <c r="OZ637" s="57"/>
      <c r="PA637" s="57"/>
      <c r="PB637" s="57"/>
      <c r="PC637" s="57"/>
      <c r="PD637" s="57"/>
      <c r="PE637" s="57"/>
      <c r="PF637" s="57"/>
      <c r="PG637" s="57"/>
      <c r="PH637" s="57"/>
      <c r="PI637" s="57"/>
      <c r="PJ637" s="57"/>
      <c r="PK637" s="57"/>
      <c r="PL637" s="57"/>
      <c r="PM637" s="57"/>
      <c r="PN637" s="57"/>
      <c r="PO637" s="57"/>
      <c r="PP637" s="57"/>
      <c r="PQ637" s="57"/>
      <c r="PR637" s="57"/>
      <c r="PS637" s="57"/>
      <c r="PT637" s="57"/>
      <c r="PU637" s="57"/>
      <c r="PV637" s="57"/>
      <c r="PW637" s="57"/>
      <c r="PX637" s="57"/>
      <c r="PY637" s="57"/>
      <c r="PZ637" s="57"/>
      <c r="QA637" s="57"/>
      <c r="QB637" s="57"/>
      <c r="QC637" s="57"/>
      <c r="QD637" s="57"/>
      <c r="QE637" s="57"/>
      <c r="QF637" s="57"/>
      <c r="QG637" s="57"/>
      <c r="QH637" s="57"/>
      <c r="QI637" s="57"/>
      <c r="QJ637" s="57"/>
      <c r="QK637" s="57"/>
      <c r="QL637" s="57"/>
      <c r="QM637" s="57"/>
      <c r="QN637" s="57"/>
      <c r="QO637" s="57"/>
      <c r="QP637" s="57"/>
      <c r="QQ637" s="57"/>
      <c r="QR637" s="57"/>
      <c r="QS637" s="57"/>
      <c r="QT637" s="57"/>
      <c r="QU637" s="57"/>
      <c r="QV637" s="57"/>
      <c r="QW637" s="57"/>
      <c r="QX637" s="57"/>
      <c r="QY637" s="57"/>
      <c r="QZ637" s="57"/>
      <c r="RA637" s="57"/>
      <c r="RB637" s="57"/>
      <c r="RC637" s="57"/>
      <c r="RD637" s="57"/>
      <c r="RE637" s="57"/>
      <c r="RF637" s="57"/>
      <c r="RG637" s="57"/>
      <c r="RH637" s="57"/>
      <c r="RI637" s="57"/>
      <c r="RJ637" s="57"/>
      <c r="RK637" s="57"/>
      <c r="RL637" s="57"/>
      <c r="RM637" s="57"/>
      <c r="RN637" s="57"/>
      <c r="RO637" s="57"/>
      <c r="RP637" s="57"/>
      <c r="RQ637" s="57"/>
      <c r="RR637" s="57"/>
      <c r="RS637" s="57"/>
      <c r="RT637" s="57"/>
      <c r="RU637" s="57"/>
      <c r="RV637" s="57"/>
      <c r="RW637" s="57"/>
      <c r="RX637" s="57"/>
      <c r="RY637" s="57"/>
      <c r="RZ637" s="57"/>
      <c r="SA637" s="57"/>
      <c r="SB637" s="57"/>
      <c r="SC637" s="57"/>
      <c r="SD637" s="57"/>
      <c r="SE637" s="57"/>
      <c r="SF637" s="57"/>
      <c r="SG637" s="57"/>
      <c r="SH637" s="57"/>
      <c r="SI637" s="57"/>
      <c r="SJ637" s="57"/>
      <c r="SK637" s="57"/>
      <c r="SL637" s="57"/>
      <c r="SM637" s="57"/>
      <c r="SN637" s="57"/>
      <c r="SO637" s="57"/>
      <c r="SP637" s="57"/>
      <c r="SQ637" s="57"/>
      <c r="SR637" s="57"/>
      <c r="SS637" s="57"/>
      <c r="ST637" s="57"/>
      <c r="SU637" s="57"/>
      <c r="SV637" s="57"/>
      <c r="SW637" s="57"/>
      <c r="SX637" s="57"/>
      <c r="SY637" s="57"/>
      <c r="SZ637" s="57"/>
      <c r="TA637" s="57"/>
      <c r="TB637" s="57"/>
      <c r="TC637" s="57"/>
      <c r="TD637" s="57"/>
      <c r="TE637" s="57"/>
      <c r="TF637" s="57"/>
      <c r="TG637" s="57"/>
      <c r="TH637" s="57"/>
      <c r="TI637" s="57"/>
      <c r="TJ637" s="57"/>
      <c r="TK637" s="57"/>
      <c r="TL637" s="57"/>
      <c r="TM637" s="57"/>
      <c r="TN637" s="57"/>
      <c r="TO637" s="57"/>
      <c r="TP637" s="57"/>
      <c r="TQ637" s="57"/>
      <c r="TR637" s="57"/>
      <c r="TS637" s="57"/>
      <c r="TT637" s="57"/>
      <c r="TU637" s="57"/>
      <c r="TV637" s="57"/>
      <c r="TW637" s="57"/>
      <c r="TX637" s="57"/>
      <c r="TY637" s="57"/>
      <c r="TZ637" s="57"/>
      <c r="UA637" s="57"/>
      <c r="UB637" s="57"/>
      <c r="UC637" s="57"/>
      <c r="UD637" s="57"/>
      <c r="UE637" s="57"/>
      <c r="UF637" s="57"/>
      <c r="UG637" s="57"/>
      <c r="UH637" s="57"/>
      <c r="UI637" s="57"/>
      <c r="UJ637" s="57"/>
      <c r="UK637" s="57"/>
      <c r="UL637" s="57"/>
      <c r="UM637" s="57"/>
      <c r="UN637" s="57"/>
      <c r="UO637" s="57"/>
      <c r="UP637" s="57"/>
      <c r="UQ637" s="57"/>
      <c r="UR637" s="57"/>
      <c r="US637" s="57"/>
      <c r="UT637" s="57"/>
      <c r="UU637" s="57"/>
      <c r="UV637" s="57"/>
      <c r="UW637" s="57"/>
      <c r="UX637" s="57"/>
      <c r="UY637" s="57"/>
      <c r="UZ637" s="57"/>
      <c r="VA637" s="57"/>
      <c r="VB637" s="57"/>
      <c r="VC637" s="57"/>
      <c r="VD637" s="57"/>
      <c r="VE637" s="57"/>
      <c r="VF637" s="57"/>
      <c r="VG637" s="57"/>
      <c r="VH637" s="57"/>
      <c r="VI637" s="57"/>
      <c r="VJ637" s="57"/>
      <c r="VK637" s="57"/>
      <c r="VL637" s="57"/>
      <c r="VM637" s="57"/>
      <c r="VN637" s="57"/>
      <c r="VO637" s="57"/>
      <c r="VP637" s="57"/>
      <c r="VQ637" s="57"/>
      <c r="VR637" s="57"/>
      <c r="VS637" s="57"/>
      <c r="VT637" s="57"/>
      <c r="VU637" s="57"/>
      <c r="VV637" s="57"/>
      <c r="VW637" s="57"/>
      <c r="VX637" s="57"/>
      <c r="VY637" s="57"/>
      <c r="VZ637" s="57"/>
      <c r="WA637" s="57"/>
      <c r="WB637" s="57"/>
      <c r="WC637" s="57"/>
      <c r="WD637" s="57"/>
      <c r="WE637" s="57"/>
      <c r="WF637" s="57"/>
      <c r="WG637" s="57"/>
      <c r="WH637" s="57"/>
      <c r="WI637" s="57"/>
      <c r="WJ637" s="57"/>
      <c r="WK637" s="57"/>
      <c r="WL637" s="57"/>
      <c r="WM637" s="57"/>
      <c r="WN637" s="57"/>
      <c r="WO637" s="57"/>
      <c r="WP637" s="57"/>
      <c r="WQ637" s="57"/>
      <c r="WR637" s="57"/>
      <c r="WS637" s="57"/>
      <c r="WT637" s="57"/>
      <c r="WU637" s="57"/>
      <c r="WV637" s="57"/>
      <c r="WW637" s="57"/>
      <c r="WX637" s="57"/>
      <c r="WY637" s="57"/>
      <c r="WZ637" s="57"/>
      <c r="XA637" s="57"/>
      <c r="XB637" s="57"/>
      <c r="XC637" s="57"/>
      <c r="XD637" s="57"/>
      <c r="XE637" s="57"/>
      <c r="XF637" s="57"/>
      <c r="XG637" s="57"/>
      <c r="XH637" s="57"/>
      <c r="XI637" s="57"/>
      <c r="XJ637" s="57"/>
      <c r="XK637" s="57"/>
      <c r="XL637" s="57"/>
      <c r="XM637" s="57"/>
      <c r="XN637" s="57"/>
      <c r="XO637" s="57"/>
      <c r="XP637" s="57"/>
      <c r="XQ637" s="57"/>
      <c r="XR637" s="57"/>
      <c r="XS637" s="57"/>
      <c r="XT637" s="57"/>
      <c r="XU637" s="57"/>
      <c r="XV637" s="57"/>
      <c r="XW637" s="57"/>
    </row>
    <row r="638">
      <c r="AI638" s="57"/>
      <c r="BR638" s="57"/>
      <c r="DA638" s="57"/>
      <c r="EJ638" s="57"/>
      <c r="EK638" s="57"/>
      <c r="EL638" s="57"/>
      <c r="EM638" s="57"/>
      <c r="EN638" s="57"/>
      <c r="EO638" s="57"/>
      <c r="EP638" s="57"/>
      <c r="EQ638" s="57"/>
      <c r="ER638" s="57"/>
      <c r="ES638" s="57"/>
      <c r="ET638" s="57"/>
      <c r="EU638" s="57"/>
      <c r="EV638" s="57"/>
      <c r="EW638" s="57"/>
      <c r="EX638" s="57"/>
      <c r="EY638" s="57"/>
      <c r="EZ638" s="57"/>
      <c r="FA638" s="57"/>
      <c r="FB638" s="57"/>
      <c r="FC638" s="57"/>
      <c r="FD638" s="57"/>
      <c r="FE638" s="57"/>
      <c r="FF638" s="57"/>
      <c r="FG638" s="57"/>
      <c r="FH638" s="57"/>
      <c r="FI638" s="57"/>
      <c r="FJ638" s="57"/>
      <c r="FK638" s="57"/>
      <c r="FL638" s="57"/>
      <c r="FM638" s="57"/>
      <c r="FN638" s="57"/>
      <c r="FO638" s="57"/>
      <c r="FP638" s="57"/>
      <c r="FQ638" s="57"/>
      <c r="FR638" s="57"/>
      <c r="FS638" s="57"/>
      <c r="FT638" s="57"/>
      <c r="FU638" s="57"/>
      <c r="FV638" s="57"/>
      <c r="FW638" s="57"/>
      <c r="FX638" s="57"/>
      <c r="FY638" s="57"/>
      <c r="FZ638" s="57"/>
      <c r="GA638" s="57"/>
      <c r="GB638" s="57"/>
      <c r="GC638" s="57"/>
      <c r="GD638" s="57"/>
      <c r="GE638" s="57"/>
      <c r="GF638" s="57"/>
      <c r="GG638" s="57"/>
      <c r="GH638" s="57"/>
      <c r="GI638" s="57"/>
      <c r="GJ638" s="57"/>
      <c r="GK638" s="57"/>
      <c r="GL638" s="57"/>
      <c r="GM638" s="57"/>
      <c r="GN638" s="57"/>
      <c r="GO638" s="57"/>
      <c r="GP638" s="57"/>
      <c r="GQ638" s="57"/>
      <c r="GR638" s="57"/>
      <c r="GS638" s="57"/>
      <c r="GT638" s="57"/>
      <c r="GU638" s="57"/>
      <c r="GV638" s="57"/>
      <c r="GW638" s="57"/>
      <c r="GX638" s="57"/>
      <c r="GY638" s="57"/>
      <c r="GZ638" s="57"/>
      <c r="HA638" s="57"/>
      <c r="HB638" s="57"/>
      <c r="HC638" s="57"/>
      <c r="HD638" s="57"/>
      <c r="HE638" s="57"/>
      <c r="HF638" s="57"/>
      <c r="HG638" s="57"/>
      <c r="HH638" s="57"/>
      <c r="HI638" s="57"/>
      <c r="HJ638" s="57"/>
      <c r="HK638" s="57"/>
      <c r="HL638" s="57"/>
      <c r="HM638" s="57"/>
      <c r="HN638" s="57"/>
      <c r="HO638" s="57"/>
      <c r="HP638" s="57"/>
      <c r="HQ638" s="57"/>
      <c r="HR638" s="57"/>
      <c r="HS638" s="57"/>
      <c r="HT638" s="57"/>
      <c r="HU638" s="57"/>
      <c r="HV638" s="57"/>
      <c r="HW638" s="57"/>
      <c r="HX638" s="57"/>
      <c r="HY638" s="57"/>
      <c r="HZ638" s="57"/>
      <c r="IA638" s="57"/>
      <c r="IB638" s="57"/>
      <c r="IC638" s="57"/>
      <c r="ID638" s="57"/>
      <c r="IE638" s="57"/>
      <c r="IF638" s="57"/>
      <c r="IG638" s="57"/>
      <c r="IH638" s="57"/>
      <c r="II638" s="57"/>
      <c r="IJ638" s="57"/>
      <c r="IK638" s="57"/>
      <c r="IL638" s="57"/>
      <c r="IM638" s="57"/>
      <c r="IN638" s="57"/>
      <c r="IO638" s="57"/>
      <c r="IP638" s="57"/>
      <c r="IQ638" s="57"/>
      <c r="IR638" s="57"/>
      <c r="IS638" s="57"/>
      <c r="IT638" s="57"/>
      <c r="IU638" s="57"/>
      <c r="IV638" s="57"/>
      <c r="IW638" s="57"/>
      <c r="IX638" s="57"/>
      <c r="IY638" s="57"/>
      <c r="IZ638" s="57"/>
      <c r="JA638" s="57"/>
      <c r="JB638" s="57"/>
      <c r="JC638" s="57"/>
      <c r="JD638" s="57"/>
      <c r="JE638" s="57"/>
      <c r="JF638" s="57"/>
      <c r="JG638" s="57"/>
      <c r="JH638" s="57"/>
      <c r="JI638" s="57"/>
      <c r="JJ638" s="57"/>
      <c r="JK638" s="57"/>
      <c r="JL638" s="57"/>
      <c r="JM638" s="57"/>
      <c r="JN638" s="57"/>
      <c r="JO638" s="57"/>
      <c r="JP638" s="57"/>
      <c r="JQ638" s="57"/>
      <c r="JR638" s="57"/>
      <c r="JS638" s="57"/>
      <c r="JT638" s="57"/>
      <c r="JU638" s="57"/>
      <c r="JV638" s="57"/>
      <c r="JW638" s="57"/>
      <c r="JX638" s="57"/>
      <c r="JY638" s="57"/>
      <c r="JZ638" s="57"/>
      <c r="KA638" s="57"/>
      <c r="KB638" s="57"/>
      <c r="KC638" s="57"/>
      <c r="KD638" s="57"/>
      <c r="KE638" s="57"/>
      <c r="KF638" s="57"/>
      <c r="KG638" s="57"/>
      <c r="KH638" s="57"/>
      <c r="KI638" s="57"/>
      <c r="KJ638" s="57"/>
      <c r="KK638" s="57"/>
      <c r="KL638" s="57"/>
      <c r="KM638" s="57"/>
      <c r="KN638" s="57"/>
      <c r="KO638" s="57"/>
      <c r="KP638" s="57"/>
      <c r="KQ638" s="57"/>
      <c r="KR638" s="57"/>
      <c r="KS638" s="57"/>
      <c r="KT638" s="57"/>
      <c r="KU638" s="57"/>
      <c r="KV638" s="57"/>
      <c r="KW638" s="57"/>
      <c r="KX638" s="57"/>
      <c r="KY638" s="57"/>
      <c r="KZ638" s="57"/>
      <c r="LA638" s="57"/>
      <c r="LB638" s="57"/>
      <c r="LC638" s="57"/>
      <c r="LD638" s="57"/>
      <c r="LE638" s="57"/>
      <c r="LF638" s="57"/>
      <c r="LG638" s="57"/>
      <c r="LH638" s="57"/>
      <c r="LI638" s="57"/>
      <c r="LJ638" s="57"/>
      <c r="LK638" s="57"/>
      <c r="LL638" s="57"/>
      <c r="LM638" s="57"/>
      <c r="LN638" s="57"/>
      <c r="LO638" s="57"/>
      <c r="LP638" s="57"/>
      <c r="LQ638" s="57"/>
      <c r="LR638" s="57"/>
      <c r="LS638" s="57"/>
      <c r="LT638" s="57"/>
      <c r="LU638" s="57"/>
      <c r="LV638" s="57"/>
      <c r="LW638" s="57"/>
      <c r="LX638" s="57"/>
      <c r="LY638" s="57"/>
      <c r="LZ638" s="57"/>
      <c r="MA638" s="57"/>
      <c r="MB638" s="57"/>
      <c r="MC638" s="57"/>
      <c r="MD638" s="57"/>
      <c r="ME638" s="57"/>
      <c r="MF638" s="57"/>
      <c r="MG638" s="57"/>
      <c r="MH638" s="57"/>
      <c r="MI638" s="57"/>
      <c r="MJ638" s="57"/>
      <c r="MK638" s="57"/>
      <c r="ML638" s="57"/>
      <c r="MM638" s="57"/>
      <c r="MN638" s="57"/>
      <c r="MO638" s="57"/>
      <c r="MP638" s="57"/>
      <c r="MQ638" s="57"/>
      <c r="MR638" s="57"/>
      <c r="MS638" s="57"/>
      <c r="MT638" s="57"/>
      <c r="MU638" s="57"/>
      <c r="MV638" s="57"/>
      <c r="MW638" s="57"/>
      <c r="MX638" s="57"/>
      <c r="MY638" s="57"/>
      <c r="MZ638" s="57"/>
      <c r="NA638" s="57"/>
      <c r="NB638" s="57"/>
      <c r="NC638" s="57"/>
      <c r="ND638" s="57"/>
      <c r="NE638" s="57"/>
      <c r="NF638" s="57"/>
      <c r="NG638" s="57"/>
      <c r="NH638" s="57"/>
      <c r="NI638" s="57"/>
      <c r="NJ638" s="57"/>
      <c r="NK638" s="57"/>
      <c r="NL638" s="57"/>
      <c r="NM638" s="57"/>
      <c r="NN638" s="57"/>
      <c r="NO638" s="57"/>
      <c r="NP638" s="57"/>
      <c r="NQ638" s="57"/>
      <c r="NR638" s="57"/>
      <c r="NS638" s="57"/>
      <c r="NT638" s="57"/>
      <c r="NU638" s="57"/>
      <c r="NV638" s="57"/>
      <c r="NW638" s="57"/>
      <c r="NX638" s="57"/>
      <c r="NY638" s="57"/>
      <c r="NZ638" s="57"/>
      <c r="OA638" s="57"/>
      <c r="OB638" s="57"/>
      <c r="OC638" s="57"/>
      <c r="OD638" s="57"/>
      <c r="OE638" s="57"/>
      <c r="OF638" s="57"/>
      <c r="OG638" s="57"/>
      <c r="OH638" s="57"/>
      <c r="OI638" s="57"/>
      <c r="OJ638" s="57"/>
      <c r="OK638" s="57"/>
      <c r="OL638" s="57"/>
      <c r="OM638" s="57"/>
      <c r="ON638" s="57"/>
      <c r="OO638" s="57"/>
      <c r="OP638" s="57"/>
      <c r="OQ638" s="57"/>
      <c r="OR638" s="57"/>
      <c r="OS638" s="57"/>
      <c r="OT638" s="57"/>
      <c r="OU638" s="57"/>
      <c r="OV638" s="57"/>
      <c r="OW638" s="57"/>
      <c r="OX638" s="57"/>
      <c r="OY638" s="57"/>
      <c r="OZ638" s="57"/>
      <c r="PA638" s="57"/>
      <c r="PB638" s="57"/>
      <c r="PC638" s="57"/>
      <c r="PD638" s="57"/>
      <c r="PE638" s="57"/>
      <c r="PF638" s="57"/>
      <c r="PG638" s="57"/>
      <c r="PH638" s="57"/>
      <c r="PI638" s="57"/>
      <c r="PJ638" s="57"/>
      <c r="PK638" s="57"/>
      <c r="PL638" s="57"/>
      <c r="PM638" s="57"/>
      <c r="PN638" s="57"/>
      <c r="PO638" s="57"/>
      <c r="PP638" s="57"/>
      <c r="PQ638" s="57"/>
      <c r="PR638" s="57"/>
      <c r="PS638" s="57"/>
      <c r="PT638" s="57"/>
      <c r="PU638" s="57"/>
      <c r="PV638" s="57"/>
      <c r="PW638" s="57"/>
      <c r="PX638" s="57"/>
      <c r="PY638" s="57"/>
      <c r="PZ638" s="57"/>
      <c r="QA638" s="57"/>
      <c r="QB638" s="57"/>
      <c r="QC638" s="57"/>
      <c r="QD638" s="57"/>
      <c r="QE638" s="57"/>
      <c r="QF638" s="57"/>
      <c r="QG638" s="57"/>
      <c r="QH638" s="57"/>
      <c r="QI638" s="57"/>
      <c r="QJ638" s="57"/>
      <c r="QK638" s="57"/>
      <c r="QL638" s="57"/>
      <c r="QM638" s="57"/>
      <c r="QN638" s="57"/>
      <c r="QO638" s="57"/>
      <c r="QP638" s="57"/>
      <c r="QQ638" s="57"/>
      <c r="QR638" s="57"/>
      <c r="QS638" s="57"/>
      <c r="QT638" s="57"/>
      <c r="QU638" s="57"/>
      <c r="QV638" s="57"/>
      <c r="QW638" s="57"/>
      <c r="QX638" s="57"/>
      <c r="QY638" s="57"/>
      <c r="QZ638" s="57"/>
      <c r="RA638" s="57"/>
      <c r="RB638" s="57"/>
      <c r="RC638" s="57"/>
      <c r="RD638" s="57"/>
      <c r="RE638" s="57"/>
      <c r="RF638" s="57"/>
      <c r="RG638" s="57"/>
      <c r="RH638" s="57"/>
      <c r="RI638" s="57"/>
      <c r="RJ638" s="57"/>
      <c r="RK638" s="57"/>
      <c r="RL638" s="57"/>
      <c r="RM638" s="57"/>
      <c r="RN638" s="57"/>
      <c r="RO638" s="57"/>
      <c r="RP638" s="57"/>
      <c r="RQ638" s="57"/>
      <c r="RR638" s="57"/>
      <c r="RS638" s="57"/>
      <c r="RT638" s="57"/>
      <c r="RU638" s="57"/>
      <c r="RV638" s="57"/>
      <c r="RW638" s="57"/>
      <c r="RX638" s="57"/>
      <c r="RY638" s="57"/>
      <c r="RZ638" s="57"/>
      <c r="SA638" s="57"/>
      <c r="SB638" s="57"/>
      <c r="SC638" s="57"/>
      <c r="SD638" s="57"/>
      <c r="SE638" s="57"/>
      <c r="SF638" s="57"/>
      <c r="SG638" s="57"/>
      <c r="SH638" s="57"/>
      <c r="SI638" s="57"/>
      <c r="SJ638" s="57"/>
      <c r="SK638" s="57"/>
      <c r="SL638" s="57"/>
      <c r="SM638" s="57"/>
      <c r="SN638" s="57"/>
      <c r="SO638" s="57"/>
      <c r="SP638" s="57"/>
      <c r="SQ638" s="57"/>
      <c r="SR638" s="57"/>
      <c r="SS638" s="57"/>
      <c r="ST638" s="57"/>
      <c r="SU638" s="57"/>
      <c r="SV638" s="57"/>
      <c r="SW638" s="57"/>
      <c r="SX638" s="57"/>
      <c r="SY638" s="57"/>
      <c r="SZ638" s="57"/>
      <c r="TA638" s="57"/>
      <c r="TB638" s="57"/>
      <c r="TC638" s="57"/>
      <c r="TD638" s="57"/>
      <c r="TE638" s="57"/>
      <c r="TF638" s="57"/>
      <c r="TG638" s="57"/>
      <c r="TH638" s="57"/>
      <c r="TI638" s="57"/>
      <c r="TJ638" s="57"/>
      <c r="TK638" s="57"/>
      <c r="TL638" s="57"/>
      <c r="TM638" s="57"/>
      <c r="TN638" s="57"/>
      <c r="TO638" s="57"/>
      <c r="TP638" s="57"/>
      <c r="TQ638" s="57"/>
      <c r="TR638" s="57"/>
      <c r="TS638" s="57"/>
      <c r="TT638" s="57"/>
      <c r="TU638" s="57"/>
      <c r="TV638" s="57"/>
      <c r="TW638" s="57"/>
      <c r="TX638" s="57"/>
      <c r="TY638" s="57"/>
      <c r="TZ638" s="57"/>
      <c r="UA638" s="57"/>
      <c r="UB638" s="57"/>
      <c r="UC638" s="57"/>
      <c r="UD638" s="57"/>
      <c r="UE638" s="57"/>
      <c r="UF638" s="57"/>
      <c r="UG638" s="57"/>
      <c r="UH638" s="57"/>
      <c r="UI638" s="57"/>
      <c r="UJ638" s="57"/>
      <c r="UK638" s="57"/>
      <c r="UL638" s="57"/>
      <c r="UM638" s="57"/>
      <c r="UN638" s="57"/>
      <c r="UO638" s="57"/>
      <c r="UP638" s="57"/>
      <c r="UQ638" s="57"/>
      <c r="UR638" s="57"/>
      <c r="US638" s="57"/>
      <c r="UT638" s="57"/>
      <c r="UU638" s="57"/>
      <c r="UV638" s="57"/>
      <c r="UW638" s="57"/>
      <c r="UX638" s="57"/>
      <c r="UY638" s="57"/>
      <c r="UZ638" s="57"/>
      <c r="VA638" s="57"/>
      <c r="VB638" s="57"/>
      <c r="VC638" s="57"/>
      <c r="VD638" s="57"/>
      <c r="VE638" s="57"/>
      <c r="VF638" s="57"/>
      <c r="VG638" s="57"/>
      <c r="VH638" s="57"/>
      <c r="VI638" s="57"/>
      <c r="VJ638" s="57"/>
      <c r="VK638" s="57"/>
      <c r="VL638" s="57"/>
      <c r="VM638" s="57"/>
      <c r="VN638" s="57"/>
      <c r="VO638" s="57"/>
      <c r="VP638" s="57"/>
      <c r="VQ638" s="57"/>
      <c r="VR638" s="57"/>
      <c r="VS638" s="57"/>
      <c r="VT638" s="57"/>
      <c r="VU638" s="57"/>
      <c r="VV638" s="57"/>
      <c r="VW638" s="57"/>
      <c r="VX638" s="57"/>
      <c r="VY638" s="57"/>
      <c r="VZ638" s="57"/>
      <c r="WA638" s="57"/>
      <c r="WB638" s="57"/>
      <c r="WC638" s="57"/>
      <c r="WD638" s="57"/>
      <c r="WE638" s="57"/>
      <c r="WF638" s="57"/>
      <c r="WG638" s="57"/>
      <c r="WH638" s="57"/>
      <c r="WI638" s="57"/>
      <c r="WJ638" s="57"/>
      <c r="WK638" s="57"/>
      <c r="WL638" s="57"/>
      <c r="WM638" s="57"/>
      <c r="WN638" s="57"/>
      <c r="WO638" s="57"/>
      <c r="WP638" s="57"/>
      <c r="WQ638" s="57"/>
      <c r="WR638" s="57"/>
      <c r="WS638" s="57"/>
      <c r="WT638" s="57"/>
      <c r="WU638" s="57"/>
      <c r="WV638" s="57"/>
      <c r="WW638" s="57"/>
      <c r="WX638" s="57"/>
      <c r="WY638" s="57"/>
      <c r="WZ638" s="57"/>
      <c r="XA638" s="57"/>
      <c r="XB638" s="57"/>
      <c r="XC638" s="57"/>
      <c r="XD638" s="57"/>
      <c r="XE638" s="57"/>
      <c r="XF638" s="57"/>
      <c r="XG638" s="57"/>
      <c r="XH638" s="57"/>
      <c r="XI638" s="57"/>
      <c r="XJ638" s="57"/>
      <c r="XK638" s="57"/>
      <c r="XL638" s="57"/>
      <c r="XM638" s="57"/>
      <c r="XN638" s="57"/>
      <c r="XO638" s="57"/>
      <c r="XP638" s="57"/>
      <c r="XQ638" s="57"/>
      <c r="XR638" s="57"/>
      <c r="XS638" s="57"/>
      <c r="XT638" s="57"/>
      <c r="XU638" s="57"/>
      <c r="XV638" s="57"/>
      <c r="XW638" s="57"/>
    </row>
    <row r="639">
      <c r="AI639" s="57"/>
      <c r="BR639" s="57"/>
      <c r="DA639" s="57"/>
      <c r="EJ639" s="57"/>
      <c r="EK639" s="57"/>
      <c r="EL639" s="57"/>
      <c r="EM639" s="57"/>
      <c r="EN639" s="57"/>
      <c r="EO639" s="57"/>
      <c r="EP639" s="57"/>
      <c r="EQ639" s="57"/>
      <c r="ER639" s="57"/>
      <c r="ES639" s="57"/>
      <c r="ET639" s="57"/>
      <c r="EU639" s="57"/>
      <c r="EV639" s="57"/>
      <c r="EW639" s="57"/>
      <c r="EX639" s="57"/>
      <c r="EY639" s="57"/>
      <c r="EZ639" s="57"/>
      <c r="FA639" s="57"/>
      <c r="FB639" s="57"/>
      <c r="FC639" s="57"/>
      <c r="FD639" s="57"/>
      <c r="FE639" s="57"/>
      <c r="FF639" s="57"/>
      <c r="FG639" s="57"/>
      <c r="FH639" s="57"/>
      <c r="FI639" s="57"/>
      <c r="FJ639" s="57"/>
      <c r="FK639" s="57"/>
      <c r="FL639" s="57"/>
      <c r="FM639" s="57"/>
      <c r="FN639" s="57"/>
      <c r="FO639" s="57"/>
      <c r="FP639" s="57"/>
      <c r="FQ639" s="57"/>
      <c r="FR639" s="57"/>
      <c r="FS639" s="57"/>
      <c r="FT639" s="57"/>
      <c r="FU639" s="57"/>
      <c r="FV639" s="57"/>
      <c r="FW639" s="57"/>
      <c r="FX639" s="57"/>
      <c r="FY639" s="57"/>
      <c r="FZ639" s="57"/>
      <c r="GA639" s="57"/>
      <c r="GB639" s="57"/>
      <c r="GC639" s="57"/>
      <c r="GD639" s="57"/>
      <c r="GE639" s="57"/>
      <c r="GF639" s="57"/>
      <c r="GG639" s="57"/>
      <c r="GH639" s="57"/>
      <c r="GI639" s="57"/>
      <c r="GJ639" s="57"/>
      <c r="GK639" s="57"/>
      <c r="GL639" s="57"/>
      <c r="GM639" s="57"/>
      <c r="GN639" s="57"/>
      <c r="GO639" s="57"/>
      <c r="GP639" s="57"/>
      <c r="GQ639" s="57"/>
      <c r="GR639" s="57"/>
      <c r="GS639" s="57"/>
      <c r="GT639" s="57"/>
      <c r="GU639" s="57"/>
      <c r="GV639" s="57"/>
      <c r="GW639" s="57"/>
      <c r="GX639" s="57"/>
      <c r="GY639" s="57"/>
      <c r="GZ639" s="57"/>
      <c r="HA639" s="57"/>
      <c r="HB639" s="57"/>
      <c r="HC639" s="57"/>
      <c r="HD639" s="57"/>
      <c r="HE639" s="57"/>
      <c r="HF639" s="57"/>
      <c r="HG639" s="57"/>
      <c r="HH639" s="57"/>
      <c r="HI639" s="57"/>
      <c r="HJ639" s="57"/>
      <c r="HK639" s="57"/>
      <c r="HL639" s="57"/>
      <c r="HM639" s="57"/>
      <c r="HN639" s="57"/>
      <c r="HO639" s="57"/>
      <c r="HP639" s="57"/>
      <c r="HQ639" s="57"/>
      <c r="HR639" s="57"/>
      <c r="HS639" s="57"/>
      <c r="HT639" s="57"/>
      <c r="HU639" s="57"/>
      <c r="HV639" s="57"/>
      <c r="HW639" s="57"/>
      <c r="HX639" s="57"/>
      <c r="HY639" s="57"/>
      <c r="HZ639" s="57"/>
      <c r="IA639" s="57"/>
      <c r="IB639" s="57"/>
      <c r="IC639" s="57"/>
      <c r="ID639" s="57"/>
      <c r="IE639" s="57"/>
      <c r="IF639" s="57"/>
      <c r="IG639" s="57"/>
      <c r="IH639" s="57"/>
      <c r="II639" s="57"/>
      <c r="IJ639" s="57"/>
      <c r="IK639" s="57"/>
      <c r="IL639" s="57"/>
      <c r="IM639" s="57"/>
      <c r="IN639" s="57"/>
      <c r="IO639" s="57"/>
      <c r="IP639" s="57"/>
      <c r="IQ639" s="57"/>
      <c r="IR639" s="57"/>
      <c r="IS639" s="57"/>
      <c r="IT639" s="57"/>
      <c r="IU639" s="57"/>
      <c r="IV639" s="57"/>
      <c r="IW639" s="57"/>
      <c r="IX639" s="57"/>
      <c r="IY639" s="57"/>
      <c r="IZ639" s="57"/>
      <c r="JA639" s="57"/>
      <c r="JB639" s="57"/>
      <c r="JC639" s="57"/>
      <c r="JD639" s="57"/>
      <c r="JE639" s="57"/>
      <c r="JF639" s="57"/>
      <c r="JG639" s="57"/>
      <c r="JH639" s="57"/>
      <c r="JI639" s="57"/>
      <c r="JJ639" s="57"/>
      <c r="JK639" s="57"/>
      <c r="JL639" s="57"/>
      <c r="JM639" s="57"/>
      <c r="JN639" s="57"/>
      <c r="JO639" s="57"/>
      <c r="JP639" s="57"/>
      <c r="JQ639" s="57"/>
      <c r="JR639" s="57"/>
      <c r="JS639" s="57"/>
      <c r="JT639" s="57"/>
      <c r="JU639" s="57"/>
      <c r="JV639" s="57"/>
      <c r="JW639" s="57"/>
      <c r="JX639" s="57"/>
      <c r="JY639" s="57"/>
      <c r="JZ639" s="57"/>
      <c r="KA639" s="57"/>
      <c r="KB639" s="57"/>
      <c r="KC639" s="57"/>
      <c r="KD639" s="57"/>
      <c r="KE639" s="57"/>
      <c r="KF639" s="57"/>
      <c r="KG639" s="57"/>
      <c r="KH639" s="57"/>
      <c r="KI639" s="57"/>
      <c r="KJ639" s="57"/>
      <c r="KK639" s="57"/>
      <c r="KL639" s="57"/>
      <c r="KM639" s="57"/>
      <c r="KN639" s="57"/>
      <c r="KO639" s="57"/>
      <c r="KP639" s="57"/>
      <c r="KQ639" s="57"/>
      <c r="KR639" s="57"/>
      <c r="KS639" s="57"/>
      <c r="KT639" s="57"/>
      <c r="KU639" s="57"/>
      <c r="KV639" s="57"/>
      <c r="KW639" s="57"/>
      <c r="KX639" s="57"/>
      <c r="KY639" s="57"/>
      <c r="KZ639" s="57"/>
      <c r="LA639" s="57"/>
      <c r="LB639" s="57"/>
      <c r="LC639" s="57"/>
      <c r="LD639" s="57"/>
      <c r="LE639" s="57"/>
      <c r="LF639" s="57"/>
      <c r="LG639" s="57"/>
      <c r="LH639" s="57"/>
      <c r="LI639" s="57"/>
      <c r="LJ639" s="57"/>
      <c r="LK639" s="57"/>
      <c r="LL639" s="57"/>
      <c r="LM639" s="57"/>
      <c r="LN639" s="57"/>
      <c r="LO639" s="57"/>
      <c r="LP639" s="57"/>
      <c r="LQ639" s="57"/>
      <c r="LR639" s="57"/>
      <c r="LS639" s="57"/>
      <c r="LT639" s="57"/>
      <c r="LU639" s="57"/>
      <c r="LV639" s="57"/>
      <c r="LW639" s="57"/>
      <c r="LX639" s="57"/>
      <c r="LY639" s="57"/>
      <c r="LZ639" s="57"/>
      <c r="MA639" s="57"/>
      <c r="MB639" s="57"/>
      <c r="MC639" s="57"/>
      <c r="MD639" s="57"/>
      <c r="ME639" s="57"/>
      <c r="MF639" s="57"/>
      <c r="MG639" s="57"/>
      <c r="MH639" s="57"/>
      <c r="MI639" s="57"/>
      <c r="MJ639" s="57"/>
      <c r="MK639" s="57"/>
      <c r="ML639" s="57"/>
      <c r="MM639" s="57"/>
      <c r="MN639" s="57"/>
      <c r="MO639" s="57"/>
      <c r="MP639" s="57"/>
      <c r="MQ639" s="57"/>
      <c r="MR639" s="57"/>
      <c r="MS639" s="57"/>
      <c r="MT639" s="57"/>
      <c r="MU639" s="57"/>
      <c r="MV639" s="57"/>
      <c r="MW639" s="57"/>
      <c r="MX639" s="57"/>
      <c r="MY639" s="57"/>
      <c r="MZ639" s="57"/>
      <c r="NA639" s="57"/>
      <c r="NB639" s="57"/>
      <c r="NC639" s="57"/>
      <c r="ND639" s="57"/>
      <c r="NE639" s="57"/>
      <c r="NF639" s="57"/>
      <c r="NG639" s="57"/>
      <c r="NH639" s="57"/>
      <c r="NI639" s="57"/>
      <c r="NJ639" s="57"/>
      <c r="NK639" s="57"/>
      <c r="NL639" s="57"/>
      <c r="NM639" s="57"/>
      <c r="NN639" s="57"/>
      <c r="NO639" s="57"/>
      <c r="NP639" s="57"/>
      <c r="NQ639" s="57"/>
      <c r="NR639" s="57"/>
      <c r="NS639" s="57"/>
      <c r="NT639" s="57"/>
      <c r="NU639" s="57"/>
      <c r="NV639" s="57"/>
      <c r="NW639" s="57"/>
      <c r="NX639" s="57"/>
      <c r="NY639" s="57"/>
      <c r="NZ639" s="57"/>
      <c r="OA639" s="57"/>
      <c r="OB639" s="57"/>
      <c r="OC639" s="57"/>
      <c r="OD639" s="57"/>
      <c r="OE639" s="57"/>
      <c r="OF639" s="57"/>
      <c r="OG639" s="57"/>
      <c r="OH639" s="57"/>
      <c r="OI639" s="57"/>
      <c r="OJ639" s="57"/>
      <c r="OK639" s="57"/>
      <c r="OL639" s="57"/>
      <c r="OM639" s="57"/>
      <c r="ON639" s="57"/>
      <c r="OO639" s="57"/>
      <c r="OP639" s="57"/>
      <c r="OQ639" s="57"/>
      <c r="OR639" s="57"/>
      <c r="OS639" s="57"/>
      <c r="OT639" s="57"/>
      <c r="OU639" s="57"/>
      <c r="OV639" s="57"/>
      <c r="OW639" s="57"/>
      <c r="OX639" s="57"/>
      <c r="OY639" s="57"/>
      <c r="OZ639" s="57"/>
      <c r="PA639" s="57"/>
      <c r="PB639" s="57"/>
      <c r="PC639" s="57"/>
      <c r="PD639" s="57"/>
      <c r="PE639" s="57"/>
      <c r="PF639" s="57"/>
      <c r="PG639" s="57"/>
      <c r="PH639" s="57"/>
      <c r="PI639" s="57"/>
      <c r="PJ639" s="57"/>
      <c r="PK639" s="57"/>
      <c r="PL639" s="57"/>
      <c r="PM639" s="57"/>
      <c r="PN639" s="57"/>
      <c r="PO639" s="57"/>
      <c r="PP639" s="57"/>
      <c r="PQ639" s="57"/>
      <c r="PR639" s="57"/>
      <c r="PS639" s="57"/>
      <c r="PT639" s="57"/>
      <c r="PU639" s="57"/>
      <c r="PV639" s="57"/>
      <c r="PW639" s="57"/>
      <c r="PX639" s="57"/>
      <c r="PY639" s="57"/>
      <c r="PZ639" s="57"/>
      <c r="QA639" s="57"/>
      <c r="QB639" s="57"/>
      <c r="QC639" s="57"/>
      <c r="QD639" s="57"/>
      <c r="QE639" s="57"/>
      <c r="QF639" s="57"/>
      <c r="QG639" s="57"/>
      <c r="QH639" s="57"/>
      <c r="QI639" s="57"/>
      <c r="QJ639" s="57"/>
      <c r="QK639" s="57"/>
      <c r="QL639" s="57"/>
      <c r="QM639" s="57"/>
      <c r="QN639" s="57"/>
      <c r="QO639" s="57"/>
      <c r="QP639" s="57"/>
      <c r="QQ639" s="57"/>
      <c r="QR639" s="57"/>
      <c r="QS639" s="57"/>
      <c r="QT639" s="57"/>
      <c r="QU639" s="57"/>
      <c r="QV639" s="57"/>
      <c r="QW639" s="57"/>
      <c r="QX639" s="57"/>
      <c r="QY639" s="57"/>
      <c r="QZ639" s="57"/>
      <c r="RA639" s="57"/>
      <c r="RB639" s="57"/>
      <c r="RC639" s="57"/>
      <c r="RD639" s="57"/>
      <c r="RE639" s="57"/>
      <c r="RF639" s="57"/>
      <c r="RG639" s="57"/>
      <c r="RH639" s="57"/>
      <c r="RI639" s="57"/>
      <c r="RJ639" s="57"/>
      <c r="RK639" s="57"/>
      <c r="RL639" s="57"/>
      <c r="RM639" s="57"/>
      <c r="RN639" s="57"/>
      <c r="RO639" s="57"/>
      <c r="RP639" s="57"/>
      <c r="RQ639" s="57"/>
      <c r="RR639" s="57"/>
      <c r="RS639" s="57"/>
      <c r="RT639" s="57"/>
      <c r="RU639" s="57"/>
      <c r="RV639" s="57"/>
      <c r="RW639" s="57"/>
      <c r="RX639" s="57"/>
      <c r="RY639" s="57"/>
      <c r="RZ639" s="57"/>
      <c r="SA639" s="57"/>
      <c r="SB639" s="57"/>
      <c r="SC639" s="57"/>
      <c r="SD639" s="57"/>
      <c r="SE639" s="57"/>
      <c r="SF639" s="57"/>
      <c r="SG639" s="57"/>
      <c r="SH639" s="57"/>
      <c r="SI639" s="57"/>
      <c r="SJ639" s="57"/>
      <c r="SK639" s="57"/>
      <c r="SL639" s="57"/>
      <c r="SM639" s="57"/>
      <c r="SN639" s="57"/>
      <c r="SO639" s="57"/>
      <c r="SP639" s="57"/>
      <c r="SQ639" s="57"/>
      <c r="SR639" s="57"/>
      <c r="SS639" s="57"/>
      <c r="ST639" s="57"/>
      <c r="SU639" s="57"/>
      <c r="SV639" s="57"/>
      <c r="SW639" s="57"/>
      <c r="SX639" s="57"/>
      <c r="SY639" s="57"/>
      <c r="SZ639" s="57"/>
      <c r="TA639" s="57"/>
      <c r="TB639" s="57"/>
      <c r="TC639" s="57"/>
      <c r="TD639" s="57"/>
      <c r="TE639" s="57"/>
      <c r="TF639" s="57"/>
      <c r="TG639" s="57"/>
      <c r="TH639" s="57"/>
      <c r="TI639" s="57"/>
      <c r="TJ639" s="57"/>
      <c r="TK639" s="57"/>
      <c r="TL639" s="57"/>
      <c r="TM639" s="57"/>
      <c r="TN639" s="57"/>
      <c r="TO639" s="57"/>
      <c r="TP639" s="57"/>
      <c r="TQ639" s="57"/>
      <c r="TR639" s="57"/>
      <c r="TS639" s="57"/>
      <c r="TT639" s="57"/>
      <c r="TU639" s="57"/>
      <c r="TV639" s="57"/>
      <c r="TW639" s="57"/>
      <c r="TX639" s="57"/>
      <c r="TY639" s="57"/>
      <c r="TZ639" s="57"/>
      <c r="UA639" s="57"/>
      <c r="UB639" s="57"/>
      <c r="UC639" s="57"/>
      <c r="UD639" s="57"/>
      <c r="UE639" s="57"/>
      <c r="UF639" s="57"/>
      <c r="UG639" s="57"/>
      <c r="UH639" s="57"/>
      <c r="UI639" s="57"/>
      <c r="UJ639" s="57"/>
      <c r="UK639" s="57"/>
      <c r="UL639" s="57"/>
      <c r="UM639" s="57"/>
      <c r="UN639" s="57"/>
      <c r="UO639" s="57"/>
      <c r="UP639" s="57"/>
      <c r="UQ639" s="57"/>
      <c r="UR639" s="57"/>
      <c r="US639" s="57"/>
      <c r="UT639" s="57"/>
      <c r="UU639" s="57"/>
      <c r="UV639" s="57"/>
      <c r="UW639" s="57"/>
      <c r="UX639" s="57"/>
      <c r="UY639" s="57"/>
      <c r="UZ639" s="57"/>
      <c r="VA639" s="57"/>
      <c r="VB639" s="57"/>
      <c r="VC639" s="57"/>
      <c r="VD639" s="57"/>
      <c r="VE639" s="57"/>
      <c r="VF639" s="57"/>
      <c r="VG639" s="57"/>
      <c r="VH639" s="57"/>
      <c r="VI639" s="57"/>
      <c r="VJ639" s="57"/>
      <c r="VK639" s="57"/>
      <c r="VL639" s="57"/>
      <c r="VM639" s="57"/>
      <c r="VN639" s="57"/>
      <c r="VO639" s="57"/>
      <c r="VP639" s="57"/>
      <c r="VQ639" s="57"/>
      <c r="VR639" s="57"/>
      <c r="VS639" s="57"/>
      <c r="VT639" s="57"/>
      <c r="VU639" s="57"/>
      <c r="VV639" s="57"/>
      <c r="VW639" s="57"/>
      <c r="VX639" s="57"/>
      <c r="VY639" s="57"/>
      <c r="VZ639" s="57"/>
      <c r="WA639" s="57"/>
      <c r="WB639" s="57"/>
      <c r="WC639" s="57"/>
      <c r="WD639" s="57"/>
      <c r="WE639" s="57"/>
      <c r="WF639" s="57"/>
      <c r="WG639" s="57"/>
      <c r="WH639" s="57"/>
      <c r="WI639" s="57"/>
      <c r="WJ639" s="57"/>
      <c r="WK639" s="57"/>
      <c r="WL639" s="57"/>
      <c r="WM639" s="57"/>
      <c r="WN639" s="57"/>
      <c r="WO639" s="57"/>
      <c r="WP639" s="57"/>
      <c r="WQ639" s="57"/>
      <c r="WR639" s="57"/>
      <c r="WS639" s="57"/>
      <c r="WT639" s="57"/>
      <c r="WU639" s="57"/>
      <c r="WV639" s="57"/>
      <c r="WW639" s="57"/>
      <c r="WX639" s="57"/>
      <c r="WY639" s="57"/>
      <c r="WZ639" s="57"/>
      <c r="XA639" s="57"/>
      <c r="XB639" s="57"/>
      <c r="XC639" s="57"/>
      <c r="XD639" s="57"/>
      <c r="XE639" s="57"/>
      <c r="XF639" s="57"/>
      <c r="XG639" s="57"/>
      <c r="XH639" s="57"/>
      <c r="XI639" s="57"/>
      <c r="XJ639" s="57"/>
      <c r="XK639" s="57"/>
      <c r="XL639" s="57"/>
      <c r="XM639" s="57"/>
      <c r="XN639" s="57"/>
      <c r="XO639" s="57"/>
      <c r="XP639" s="57"/>
      <c r="XQ639" s="57"/>
      <c r="XR639" s="57"/>
      <c r="XS639" s="57"/>
      <c r="XT639" s="57"/>
      <c r="XU639" s="57"/>
      <c r="XV639" s="57"/>
      <c r="XW639" s="57"/>
    </row>
    <row r="640">
      <c r="AI640" s="57"/>
      <c r="BR640" s="57"/>
      <c r="DA640" s="57"/>
      <c r="EJ640" s="57"/>
      <c r="EK640" s="57"/>
      <c r="EL640" s="57"/>
      <c r="EM640" s="57"/>
      <c r="EN640" s="57"/>
      <c r="EO640" s="57"/>
      <c r="EP640" s="57"/>
      <c r="EQ640" s="57"/>
      <c r="ER640" s="57"/>
      <c r="ES640" s="57"/>
      <c r="ET640" s="57"/>
      <c r="EU640" s="57"/>
      <c r="EV640" s="57"/>
      <c r="EW640" s="57"/>
      <c r="EX640" s="57"/>
      <c r="EY640" s="57"/>
      <c r="EZ640" s="57"/>
      <c r="FA640" s="57"/>
      <c r="FB640" s="57"/>
      <c r="FC640" s="57"/>
      <c r="FD640" s="57"/>
      <c r="FE640" s="57"/>
      <c r="FF640" s="57"/>
      <c r="FG640" s="57"/>
      <c r="FH640" s="57"/>
      <c r="FI640" s="57"/>
      <c r="FJ640" s="57"/>
      <c r="FK640" s="57"/>
      <c r="FL640" s="57"/>
      <c r="FM640" s="57"/>
      <c r="FN640" s="57"/>
      <c r="FO640" s="57"/>
      <c r="FP640" s="57"/>
      <c r="FQ640" s="57"/>
      <c r="FR640" s="57"/>
      <c r="FS640" s="57"/>
      <c r="FT640" s="57"/>
      <c r="FU640" s="57"/>
      <c r="FV640" s="57"/>
      <c r="FW640" s="57"/>
      <c r="FX640" s="57"/>
      <c r="FY640" s="57"/>
      <c r="FZ640" s="57"/>
      <c r="GA640" s="57"/>
      <c r="GB640" s="57"/>
      <c r="GC640" s="57"/>
      <c r="GD640" s="57"/>
      <c r="GE640" s="57"/>
      <c r="GF640" s="57"/>
      <c r="GG640" s="57"/>
      <c r="GH640" s="57"/>
      <c r="GI640" s="57"/>
      <c r="GJ640" s="57"/>
      <c r="GK640" s="57"/>
      <c r="GL640" s="57"/>
      <c r="GM640" s="57"/>
      <c r="GN640" s="57"/>
      <c r="GO640" s="57"/>
      <c r="GP640" s="57"/>
      <c r="GQ640" s="57"/>
      <c r="GR640" s="57"/>
      <c r="GS640" s="57"/>
      <c r="GT640" s="57"/>
      <c r="GU640" s="57"/>
      <c r="GV640" s="57"/>
      <c r="GW640" s="57"/>
      <c r="GX640" s="57"/>
      <c r="GY640" s="57"/>
      <c r="GZ640" s="57"/>
      <c r="HA640" s="57"/>
      <c r="HB640" s="57"/>
      <c r="HC640" s="57"/>
      <c r="HD640" s="57"/>
      <c r="HE640" s="57"/>
      <c r="HF640" s="57"/>
      <c r="HG640" s="57"/>
      <c r="HH640" s="57"/>
      <c r="HI640" s="57"/>
      <c r="HJ640" s="57"/>
      <c r="HK640" s="57"/>
      <c r="HL640" s="57"/>
      <c r="HM640" s="57"/>
      <c r="HN640" s="57"/>
      <c r="HO640" s="57"/>
      <c r="HP640" s="57"/>
      <c r="HQ640" s="57"/>
      <c r="HR640" s="57"/>
      <c r="HS640" s="57"/>
      <c r="HT640" s="57"/>
      <c r="HU640" s="57"/>
      <c r="HV640" s="57"/>
      <c r="HW640" s="57"/>
      <c r="HX640" s="57"/>
      <c r="HY640" s="57"/>
      <c r="HZ640" s="57"/>
      <c r="IA640" s="57"/>
      <c r="IB640" s="57"/>
      <c r="IC640" s="57"/>
      <c r="ID640" s="57"/>
      <c r="IE640" s="57"/>
      <c r="IF640" s="57"/>
      <c r="IG640" s="57"/>
      <c r="IH640" s="57"/>
      <c r="II640" s="57"/>
      <c r="IJ640" s="57"/>
      <c r="IK640" s="57"/>
      <c r="IL640" s="57"/>
      <c r="IM640" s="57"/>
      <c r="IN640" s="57"/>
      <c r="IO640" s="57"/>
      <c r="IP640" s="57"/>
      <c r="IQ640" s="57"/>
      <c r="IR640" s="57"/>
      <c r="IS640" s="57"/>
      <c r="IT640" s="57"/>
      <c r="IU640" s="57"/>
      <c r="IV640" s="57"/>
      <c r="IW640" s="57"/>
      <c r="IX640" s="57"/>
      <c r="IY640" s="57"/>
      <c r="IZ640" s="57"/>
      <c r="JA640" s="57"/>
      <c r="JB640" s="57"/>
      <c r="JC640" s="57"/>
      <c r="JD640" s="57"/>
      <c r="JE640" s="57"/>
      <c r="JF640" s="57"/>
      <c r="JG640" s="57"/>
      <c r="JH640" s="57"/>
      <c r="JI640" s="57"/>
      <c r="JJ640" s="57"/>
      <c r="JK640" s="57"/>
      <c r="JL640" s="57"/>
      <c r="JM640" s="57"/>
      <c r="JN640" s="57"/>
      <c r="JO640" s="57"/>
      <c r="JP640" s="57"/>
      <c r="JQ640" s="57"/>
      <c r="JR640" s="57"/>
      <c r="JS640" s="57"/>
      <c r="JT640" s="57"/>
      <c r="JU640" s="57"/>
      <c r="JV640" s="57"/>
      <c r="JW640" s="57"/>
      <c r="JX640" s="57"/>
      <c r="JY640" s="57"/>
      <c r="JZ640" s="57"/>
      <c r="KA640" s="57"/>
      <c r="KB640" s="57"/>
      <c r="KC640" s="57"/>
      <c r="KD640" s="57"/>
      <c r="KE640" s="57"/>
      <c r="KF640" s="57"/>
      <c r="KG640" s="57"/>
      <c r="KH640" s="57"/>
      <c r="KI640" s="57"/>
      <c r="KJ640" s="57"/>
      <c r="KK640" s="57"/>
      <c r="KL640" s="57"/>
      <c r="KM640" s="57"/>
      <c r="KN640" s="57"/>
      <c r="KO640" s="57"/>
      <c r="KP640" s="57"/>
      <c r="KQ640" s="57"/>
      <c r="KR640" s="57"/>
      <c r="KS640" s="57"/>
      <c r="KT640" s="57"/>
      <c r="KU640" s="57"/>
      <c r="KV640" s="57"/>
      <c r="KW640" s="57"/>
      <c r="KX640" s="57"/>
      <c r="KY640" s="57"/>
      <c r="KZ640" s="57"/>
      <c r="LA640" s="57"/>
      <c r="LB640" s="57"/>
      <c r="LC640" s="57"/>
      <c r="LD640" s="57"/>
      <c r="LE640" s="57"/>
      <c r="LF640" s="57"/>
      <c r="LG640" s="57"/>
      <c r="LH640" s="57"/>
      <c r="LI640" s="57"/>
      <c r="LJ640" s="57"/>
      <c r="LK640" s="57"/>
      <c r="LL640" s="57"/>
      <c r="LM640" s="57"/>
      <c r="LN640" s="57"/>
      <c r="LO640" s="57"/>
      <c r="LP640" s="57"/>
      <c r="LQ640" s="57"/>
      <c r="LR640" s="57"/>
      <c r="LS640" s="57"/>
      <c r="LT640" s="57"/>
      <c r="LU640" s="57"/>
      <c r="LV640" s="57"/>
      <c r="LW640" s="57"/>
      <c r="LX640" s="57"/>
      <c r="LY640" s="57"/>
      <c r="LZ640" s="57"/>
      <c r="MA640" s="57"/>
      <c r="MB640" s="57"/>
      <c r="MC640" s="57"/>
      <c r="MD640" s="57"/>
      <c r="ME640" s="57"/>
      <c r="MF640" s="57"/>
      <c r="MG640" s="57"/>
      <c r="MH640" s="57"/>
      <c r="MI640" s="57"/>
      <c r="MJ640" s="57"/>
      <c r="MK640" s="57"/>
      <c r="ML640" s="57"/>
      <c r="MM640" s="57"/>
      <c r="MN640" s="57"/>
      <c r="MO640" s="57"/>
      <c r="MP640" s="57"/>
      <c r="MQ640" s="57"/>
      <c r="MR640" s="57"/>
      <c r="MS640" s="57"/>
      <c r="MT640" s="57"/>
      <c r="MU640" s="57"/>
      <c r="MV640" s="57"/>
      <c r="MW640" s="57"/>
      <c r="MX640" s="57"/>
      <c r="MY640" s="57"/>
      <c r="MZ640" s="57"/>
      <c r="NA640" s="57"/>
      <c r="NB640" s="57"/>
      <c r="NC640" s="57"/>
      <c r="ND640" s="57"/>
      <c r="NE640" s="57"/>
      <c r="NF640" s="57"/>
      <c r="NG640" s="57"/>
      <c r="NH640" s="57"/>
      <c r="NI640" s="57"/>
      <c r="NJ640" s="57"/>
      <c r="NK640" s="57"/>
      <c r="NL640" s="57"/>
      <c r="NM640" s="57"/>
      <c r="NN640" s="57"/>
      <c r="NO640" s="57"/>
      <c r="NP640" s="57"/>
      <c r="NQ640" s="57"/>
      <c r="NR640" s="57"/>
      <c r="NS640" s="57"/>
      <c r="NT640" s="57"/>
      <c r="NU640" s="57"/>
      <c r="NV640" s="57"/>
      <c r="NW640" s="57"/>
      <c r="NX640" s="57"/>
      <c r="NY640" s="57"/>
      <c r="NZ640" s="57"/>
      <c r="OA640" s="57"/>
      <c r="OB640" s="57"/>
      <c r="OC640" s="57"/>
      <c r="OD640" s="57"/>
      <c r="OE640" s="57"/>
      <c r="OF640" s="57"/>
      <c r="OG640" s="57"/>
      <c r="OH640" s="57"/>
      <c r="OI640" s="57"/>
      <c r="OJ640" s="57"/>
      <c r="OK640" s="57"/>
      <c r="OL640" s="57"/>
      <c r="OM640" s="57"/>
      <c r="ON640" s="57"/>
      <c r="OO640" s="57"/>
      <c r="OP640" s="57"/>
      <c r="OQ640" s="57"/>
      <c r="OR640" s="57"/>
      <c r="OS640" s="57"/>
      <c r="OT640" s="57"/>
      <c r="OU640" s="57"/>
      <c r="OV640" s="57"/>
      <c r="OW640" s="57"/>
      <c r="OX640" s="57"/>
      <c r="OY640" s="57"/>
      <c r="OZ640" s="57"/>
      <c r="PA640" s="57"/>
      <c r="PB640" s="57"/>
      <c r="PC640" s="57"/>
      <c r="PD640" s="57"/>
      <c r="PE640" s="57"/>
      <c r="PF640" s="57"/>
      <c r="PG640" s="57"/>
      <c r="PH640" s="57"/>
      <c r="PI640" s="57"/>
      <c r="PJ640" s="57"/>
      <c r="PK640" s="57"/>
      <c r="PL640" s="57"/>
      <c r="PM640" s="57"/>
      <c r="PN640" s="57"/>
      <c r="PO640" s="57"/>
      <c r="PP640" s="57"/>
      <c r="PQ640" s="57"/>
      <c r="PR640" s="57"/>
      <c r="PS640" s="57"/>
      <c r="PT640" s="57"/>
      <c r="PU640" s="57"/>
      <c r="PV640" s="57"/>
      <c r="PW640" s="57"/>
      <c r="PX640" s="57"/>
      <c r="PY640" s="57"/>
      <c r="PZ640" s="57"/>
      <c r="QA640" s="57"/>
      <c r="QB640" s="57"/>
      <c r="QC640" s="57"/>
      <c r="QD640" s="57"/>
      <c r="QE640" s="57"/>
      <c r="QF640" s="57"/>
      <c r="QG640" s="57"/>
      <c r="QH640" s="57"/>
      <c r="QI640" s="57"/>
      <c r="QJ640" s="57"/>
      <c r="QK640" s="57"/>
      <c r="QL640" s="57"/>
      <c r="QM640" s="57"/>
      <c r="QN640" s="57"/>
      <c r="QO640" s="57"/>
      <c r="QP640" s="57"/>
      <c r="QQ640" s="57"/>
      <c r="QR640" s="57"/>
      <c r="QS640" s="57"/>
      <c r="QT640" s="57"/>
      <c r="QU640" s="57"/>
      <c r="QV640" s="57"/>
      <c r="QW640" s="57"/>
      <c r="QX640" s="57"/>
      <c r="QY640" s="57"/>
      <c r="QZ640" s="57"/>
      <c r="RA640" s="57"/>
      <c r="RB640" s="57"/>
      <c r="RC640" s="57"/>
      <c r="RD640" s="57"/>
      <c r="RE640" s="57"/>
      <c r="RF640" s="57"/>
      <c r="RG640" s="57"/>
      <c r="RH640" s="57"/>
      <c r="RI640" s="57"/>
      <c r="RJ640" s="57"/>
      <c r="RK640" s="57"/>
      <c r="RL640" s="57"/>
      <c r="RM640" s="57"/>
      <c r="RN640" s="57"/>
      <c r="RO640" s="57"/>
      <c r="RP640" s="57"/>
      <c r="RQ640" s="57"/>
      <c r="RR640" s="57"/>
      <c r="RS640" s="57"/>
      <c r="RT640" s="57"/>
      <c r="RU640" s="57"/>
      <c r="RV640" s="57"/>
      <c r="RW640" s="57"/>
      <c r="RX640" s="57"/>
      <c r="RY640" s="57"/>
      <c r="RZ640" s="57"/>
      <c r="SA640" s="57"/>
      <c r="SB640" s="57"/>
      <c r="SC640" s="57"/>
      <c r="SD640" s="57"/>
      <c r="SE640" s="57"/>
      <c r="SF640" s="57"/>
      <c r="SG640" s="57"/>
      <c r="SH640" s="57"/>
      <c r="SI640" s="57"/>
      <c r="SJ640" s="57"/>
      <c r="SK640" s="57"/>
      <c r="SL640" s="57"/>
      <c r="SM640" s="57"/>
      <c r="SN640" s="57"/>
      <c r="SO640" s="57"/>
      <c r="SP640" s="57"/>
      <c r="SQ640" s="57"/>
      <c r="SR640" s="57"/>
      <c r="SS640" s="57"/>
      <c r="ST640" s="57"/>
      <c r="SU640" s="57"/>
      <c r="SV640" s="57"/>
      <c r="SW640" s="57"/>
      <c r="SX640" s="57"/>
      <c r="SY640" s="57"/>
      <c r="SZ640" s="57"/>
      <c r="TA640" s="57"/>
      <c r="TB640" s="57"/>
      <c r="TC640" s="57"/>
      <c r="TD640" s="57"/>
      <c r="TE640" s="57"/>
      <c r="TF640" s="57"/>
      <c r="TG640" s="57"/>
      <c r="TH640" s="57"/>
      <c r="TI640" s="57"/>
      <c r="TJ640" s="57"/>
      <c r="TK640" s="57"/>
      <c r="TL640" s="57"/>
      <c r="TM640" s="57"/>
      <c r="TN640" s="57"/>
      <c r="TO640" s="57"/>
      <c r="TP640" s="57"/>
      <c r="TQ640" s="57"/>
      <c r="TR640" s="57"/>
      <c r="TS640" s="57"/>
      <c r="TT640" s="57"/>
      <c r="TU640" s="57"/>
      <c r="TV640" s="57"/>
      <c r="TW640" s="57"/>
      <c r="TX640" s="57"/>
      <c r="TY640" s="57"/>
      <c r="TZ640" s="57"/>
      <c r="UA640" s="57"/>
      <c r="UB640" s="57"/>
      <c r="UC640" s="57"/>
      <c r="UD640" s="57"/>
      <c r="UE640" s="57"/>
      <c r="UF640" s="57"/>
      <c r="UG640" s="57"/>
      <c r="UH640" s="57"/>
      <c r="UI640" s="57"/>
      <c r="UJ640" s="57"/>
      <c r="UK640" s="57"/>
      <c r="UL640" s="57"/>
      <c r="UM640" s="57"/>
      <c r="UN640" s="57"/>
      <c r="UO640" s="57"/>
      <c r="UP640" s="57"/>
      <c r="UQ640" s="57"/>
      <c r="UR640" s="57"/>
      <c r="US640" s="57"/>
      <c r="UT640" s="57"/>
      <c r="UU640" s="57"/>
      <c r="UV640" s="57"/>
      <c r="UW640" s="57"/>
      <c r="UX640" s="57"/>
      <c r="UY640" s="57"/>
      <c r="UZ640" s="57"/>
      <c r="VA640" s="57"/>
      <c r="VB640" s="57"/>
      <c r="VC640" s="57"/>
      <c r="VD640" s="57"/>
      <c r="VE640" s="57"/>
      <c r="VF640" s="57"/>
      <c r="VG640" s="57"/>
      <c r="VH640" s="57"/>
      <c r="VI640" s="57"/>
      <c r="VJ640" s="57"/>
      <c r="VK640" s="57"/>
      <c r="VL640" s="57"/>
      <c r="VM640" s="57"/>
      <c r="VN640" s="57"/>
      <c r="VO640" s="57"/>
      <c r="VP640" s="57"/>
      <c r="VQ640" s="57"/>
      <c r="VR640" s="57"/>
      <c r="VS640" s="57"/>
      <c r="VT640" s="57"/>
      <c r="VU640" s="57"/>
      <c r="VV640" s="57"/>
      <c r="VW640" s="57"/>
      <c r="VX640" s="57"/>
      <c r="VY640" s="57"/>
      <c r="VZ640" s="57"/>
      <c r="WA640" s="57"/>
      <c r="WB640" s="57"/>
      <c r="WC640" s="57"/>
      <c r="WD640" s="57"/>
      <c r="WE640" s="57"/>
      <c r="WF640" s="57"/>
      <c r="WG640" s="57"/>
      <c r="WH640" s="57"/>
      <c r="WI640" s="57"/>
      <c r="WJ640" s="57"/>
      <c r="WK640" s="57"/>
      <c r="WL640" s="57"/>
      <c r="WM640" s="57"/>
      <c r="WN640" s="57"/>
      <c r="WO640" s="57"/>
      <c r="WP640" s="57"/>
      <c r="WQ640" s="57"/>
      <c r="WR640" s="57"/>
      <c r="WS640" s="57"/>
      <c r="WT640" s="57"/>
      <c r="WU640" s="57"/>
      <c r="WV640" s="57"/>
      <c r="WW640" s="57"/>
      <c r="WX640" s="57"/>
      <c r="WY640" s="57"/>
      <c r="WZ640" s="57"/>
      <c r="XA640" s="57"/>
      <c r="XB640" s="57"/>
      <c r="XC640" s="57"/>
      <c r="XD640" s="57"/>
      <c r="XE640" s="57"/>
      <c r="XF640" s="57"/>
      <c r="XG640" s="57"/>
      <c r="XH640" s="57"/>
      <c r="XI640" s="57"/>
      <c r="XJ640" s="57"/>
      <c r="XK640" s="57"/>
      <c r="XL640" s="57"/>
      <c r="XM640" s="57"/>
      <c r="XN640" s="57"/>
      <c r="XO640" s="57"/>
      <c r="XP640" s="57"/>
      <c r="XQ640" s="57"/>
      <c r="XR640" s="57"/>
      <c r="XS640" s="57"/>
      <c r="XT640" s="57"/>
      <c r="XU640" s="57"/>
      <c r="XV640" s="57"/>
      <c r="XW640" s="57"/>
    </row>
    <row r="641">
      <c r="AI641" s="57"/>
      <c r="BR641" s="57"/>
      <c r="DA641" s="57"/>
      <c r="EJ641" s="57"/>
      <c r="EK641" s="57"/>
      <c r="EL641" s="57"/>
      <c r="EM641" s="57"/>
      <c r="EN641" s="57"/>
      <c r="EO641" s="57"/>
      <c r="EP641" s="57"/>
      <c r="EQ641" s="57"/>
      <c r="ER641" s="57"/>
      <c r="ES641" s="57"/>
      <c r="ET641" s="57"/>
      <c r="EU641" s="57"/>
      <c r="EV641" s="57"/>
      <c r="EW641" s="57"/>
      <c r="EX641" s="57"/>
      <c r="EY641" s="57"/>
      <c r="EZ641" s="57"/>
      <c r="FA641" s="57"/>
      <c r="FB641" s="57"/>
      <c r="FC641" s="57"/>
      <c r="FD641" s="57"/>
      <c r="FE641" s="57"/>
      <c r="FF641" s="57"/>
      <c r="FG641" s="57"/>
      <c r="FH641" s="57"/>
      <c r="FI641" s="57"/>
      <c r="FJ641" s="57"/>
      <c r="FK641" s="57"/>
      <c r="FL641" s="57"/>
      <c r="FM641" s="57"/>
      <c r="FN641" s="57"/>
      <c r="FO641" s="57"/>
      <c r="FP641" s="57"/>
      <c r="FQ641" s="57"/>
      <c r="FR641" s="57"/>
      <c r="FS641" s="57"/>
      <c r="FT641" s="57"/>
      <c r="FU641" s="57"/>
      <c r="FV641" s="57"/>
      <c r="FW641" s="57"/>
      <c r="FX641" s="57"/>
      <c r="FY641" s="57"/>
      <c r="FZ641" s="57"/>
      <c r="GA641" s="57"/>
      <c r="GB641" s="57"/>
      <c r="GC641" s="57"/>
      <c r="GD641" s="57"/>
      <c r="GE641" s="57"/>
      <c r="GF641" s="57"/>
      <c r="GG641" s="57"/>
      <c r="GH641" s="57"/>
      <c r="GI641" s="57"/>
      <c r="GJ641" s="57"/>
      <c r="GK641" s="57"/>
      <c r="GL641" s="57"/>
      <c r="GM641" s="57"/>
      <c r="GN641" s="57"/>
      <c r="GO641" s="57"/>
      <c r="GP641" s="57"/>
      <c r="GQ641" s="57"/>
      <c r="GR641" s="57"/>
      <c r="GS641" s="57"/>
      <c r="GT641" s="57"/>
      <c r="GU641" s="57"/>
      <c r="GV641" s="57"/>
      <c r="GW641" s="57"/>
      <c r="GX641" s="57"/>
      <c r="GY641" s="57"/>
      <c r="GZ641" s="57"/>
      <c r="HA641" s="57"/>
      <c r="HB641" s="57"/>
      <c r="HC641" s="57"/>
      <c r="HD641" s="57"/>
      <c r="HE641" s="57"/>
      <c r="HF641" s="57"/>
      <c r="HG641" s="57"/>
      <c r="HH641" s="57"/>
      <c r="HI641" s="57"/>
      <c r="HJ641" s="57"/>
      <c r="HK641" s="57"/>
      <c r="HL641" s="57"/>
      <c r="HM641" s="57"/>
      <c r="HN641" s="57"/>
      <c r="HO641" s="57"/>
      <c r="HP641" s="57"/>
      <c r="HQ641" s="57"/>
      <c r="HR641" s="57"/>
      <c r="HS641" s="57"/>
      <c r="HT641" s="57"/>
      <c r="HU641" s="57"/>
      <c r="HV641" s="57"/>
      <c r="HW641" s="57"/>
      <c r="HX641" s="57"/>
      <c r="HY641" s="57"/>
      <c r="HZ641" s="57"/>
      <c r="IA641" s="57"/>
      <c r="IB641" s="57"/>
      <c r="IC641" s="57"/>
      <c r="ID641" s="57"/>
      <c r="IE641" s="57"/>
      <c r="IF641" s="57"/>
      <c r="IG641" s="57"/>
      <c r="IH641" s="57"/>
      <c r="II641" s="57"/>
      <c r="IJ641" s="57"/>
      <c r="IK641" s="57"/>
      <c r="IL641" s="57"/>
      <c r="IM641" s="57"/>
      <c r="IN641" s="57"/>
      <c r="IO641" s="57"/>
      <c r="IP641" s="57"/>
      <c r="IQ641" s="57"/>
      <c r="IR641" s="57"/>
      <c r="IS641" s="57"/>
      <c r="IT641" s="57"/>
      <c r="IU641" s="57"/>
      <c r="IV641" s="57"/>
      <c r="IW641" s="57"/>
      <c r="IX641" s="57"/>
      <c r="IY641" s="57"/>
      <c r="IZ641" s="57"/>
      <c r="JA641" s="57"/>
      <c r="JB641" s="57"/>
      <c r="JC641" s="57"/>
      <c r="JD641" s="57"/>
      <c r="JE641" s="57"/>
      <c r="JF641" s="57"/>
      <c r="JG641" s="57"/>
      <c r="JH641" s="57"/>
      <c r="JI641" s="57"/>
      <c r="JJ641" s="57"/>
      <c r="JK641" s="57"/>
      <c r="JL641" s="57"/>
      <c r="JM641" s="57"/>
      <c r="JN641" s="57"/>
      <c r="JO641" s="57"/>
      <c r="JP641" s="57"/>
      <c r="JQ641" s="57"/>
      <c r="JR641" s="57"/>
      <c r="JS641" s="57"/>
      <c r="JT641" s="57"/>
      <c r="JU641" s="57"/>
      <c r="JV641" s="57"/>
      <c r="JW641" s="57"/>
      <c r="JX641" s="57"/>
      <c r="JY641" s="57"/>
      <c r="JZ641" s="57"/>
      <c r="KA641" s="57"/>
      <c r="KB641" s="57"/>
      <c r="KC641" s="57"/>
      <c r="KD641" s="57"/>
      <c r="KE641" s="57"/>
      <c r="KF641" s="57"/>
      <c r="KG641" s="57"/>
      <c r="KH641" s="57"/>
      <c r="KI641" s="57"/>
      <c r="KJ641" s="57"/>
      <c r="KK641" s="57"/>
      <c r="KL641" s="57"/>
      <c r="KM641" s="57"/>
      <c r="KN641" s="57"/>
      <c r="KO641" s="57"/>
      <c r="KP641" s="57"/>
      <c r="KQ641" s="57"/>
      <c r="KR641" s="57"/>
      <c r="KS641" s="57"/>
      <c r="KT641" s="57"/>
      <c r="KU641" s="57"/>
      <c r="KV641" s="57"/>
      <c r="KW641" s="57"/>
      <c r="KX641" s="57"/>
      <c r="KY641" s="57"/>
      <c r="KZ641" s="57"/>
      <c r="LA641" s="57"/>
      <c r="LB641" s="57"/>
      <c r="LC641" s="57"/>
      <c r="LD641" s="57"/>
      <c r="LE641" s="57"/>
      <c r="LF641" s="57"/>
      <c r="LG641" s="57"/>
      <c r="LH641" s="57"/>
      <c r="LI641" s="57"/>
      <c r="LJ641" s="57"/>
      <c r="LK641" s="57"/>
      <c r="LL641" s="57"/>
      <c r="LM641" s="57"/>
      <c r="LN641" s="57"/>
      <c r="LO641" s="57"/>
      <c r="LP641" s="57"/>
      <c r="LQ641" s="57"/>
      <c r="LR641" s="57"/>
      <c r="LS641" s="57"/>
      <c r="LT641" s="57"/>
      <c r="LU641" s="57"/>
      <c r="LV641" s="57"/>
      <c r="LW641" s="57"/>
      <c r="LX641" s="57"/>
      <c r="LY641" s="57"/>
      <c r="LZ641" s="57"/>
      <c r="MA641" s="57"/>
      <c r="MB641" s="57"/>
      <c r="MC641" s="57"/>
      <c r="MD641" s="57"/>
      <c r="ME641" s="57"/>
      <c r="MF641" s="57"/>
      <c r="MG641" s="57"/>
      <c r="MH641" s="57"/>
      <c r="MI641" s="57"/>
      <c r="MJ641" s="57"/>
      <c r="MK641" s="57"/>
      <c r="ML641" s="57"/>
      <c r="MM641" s="57"/>
      <c r="MN641" s="57"/>
      <c r="MO641" s="57"/>
      <c r="MP641" s="57"/>
      <c r="MQ641" s="57"/>
      <c r="MR641" s="57"/>
      <c r="MS641" s="57"/>
      <c r="MT641" s="57"/>
      <c r="MU641" s="57"/>
      <c r="MV641" s="57"/>
      <c r="MW641" s="57"/>
      <c r="MX641" s="57"/>
      <c r="MY641" s="57"/>
      <c r="MZ641" s="57"/>
      <c r="NA641" s="57"/>
      <c r="NB641" s="57"/>
      <c r="NC641" s="57"/>
      <c r="ND641" s="57"/>
      <c r="NE641" s="57"/>
      <c r="NF641" s="57"/>
      <c r="NG641" s="57"/>
      <c r="NH641" s="57"/>
      <c r="NI641" s="57"/>
      <c r="NJ641" s="57"/>
      <c r="NK641" s="57"/>
      <c r="NL641" s="57"/>
      <c r="NM641" s="57"/>
      <c r="NN641" s="57"/>
      <c r="NO641" s="57"/>
      <c r="NP641" s="57"/>
      <c r="NQ641" s="57"/>
      <c r="NR641" s="57"/>
      <c r="NS641" s="57"/>
      <c r="NT641" s="57"/>
      <c r="NU641" s="57"/>
      <c r="NV641" s="57"/>
      <c r="NW641" s="57"/>
      <c r="NX641" s="57"/>
      <c r="NY641" s="57"/>
      <c r="NZ641" s="57"/>
      <c r="OA641" s="57"/>
      <c r="OB641" s="57"/>
      <c r="OC641" s="57"/>
      <c r="OD641" s="57"/>
      <c r="OE641" s="57"/>
      <c r="OF641" s="57"/>
      <c r="OG641" s="57"/>
      <c r="OH641" s="57"/>
      <c r="OI641" s="57"/>
      <c r="OJ641" s="57"/>
      <c r="OK641" s="57"/>
      <c r="OL641" s="57"/>
      <c r="OM641" s="57"/>
      <c r="ON641" s="57"/>
      <c r="OO641" s="57"/>
      <c r="OP641" s="57"/>
      <c r="OQ641" s="57"/>
      <c r="OR641" s="57"/>
      <c r="OS641" s="57"/>
      <c r="OT641" s="57"/>
      <c r="OU641" s="57"/>
      <c r="OV641" s="57"/>
      <c r="OW641" s="57"/>
      <c r="OX641" s="57"/>
      <c r="OY641" s="57"/>
      <c r="OZ641" s="57"/>
      <c r="PA641" s="57"/>
      <c r="PB641" s="57"/>
      <c r="PC641" s="57"/>
      <c r="PD641" s="57"/>
      <c r="PE641" s="57"/>
      <c r="PF641" s="57"/>
      <c r="PG641" s="57"/>
      <c r="PH641" s="57"/>
      <c r="PI641" s="57"/>
      <c r="PJ641" s="57"/>
      <c r="PK641" s="57"/>
      <c r="PL641" s="57"/>
      <c r="PM641" s="57"/>
      <c r="PN641" s="57"/>
      <c r="PO641" s="57"/>
      <c r="PP641" s="57"/>
      <c r="PQ641" s="57"/>
      <c r="PR641" s="57"/>
      <c r="PS641" s="57"/>
      <c r="PT641" s="57"/>
      <c r="PU641" s="57"/>
      <c r="PV641" s="57"/>
      <c r="PW641" s="57"/>
      <c r="PX641" s="57"/>
      <c r="PY641" s="57"/>
      <c r="PZ641" s="57"/>
      <c r="QA641" s="57"/>
      <c r="QB641" s="57"/>
      <c r="QC641" s="57"/>
      <c r="QD641" s="57"/>
      <c r="QE641" s="57"/>
      <c r="QF641" s="57"/>
      <c r="QG641" s="57"/>
      <c r="QH641" s="57"/>
      <c r="QI641" s="57"/>
      <c r="QJ641" s="57"/>
      <c r="QK641" s="57"/>
      <c r="QL641" s="57"/>
      <c r="QM641" s="57"/>
      <c r="QN641" s="57"/>
      <c r="QO641" s="57"/>
      <c r="QP641" s="57"/>
      <c r="QQ641" s="57"/>
      <c r="QR641" s="57"/>
      <c r="QS641" s="57"/>
      <c r="QT641" s="57"/>
      <c r="QU641" s="57"/>
      <c r="QV641" s="57"/>
      <c r="QW641" s="57"/>
      <c r="QX641" s="57"/>
      <c r="QY641" s="57"/>
      <c r="QZ641" s="57"/>
      <c r="RA641" s="57"/>
      <c r="RB641" s="57"/>
      <c r="RC641" s="57"/>
      <c r="RD641" s="57"/>
      <c r="RE641" s="57"/>
      <c r="RF641" s="57"/>
      <c r="RG641" s="57"/>
      <c r="RH641" s="57"/>
      <c r="RI641" s="57"/>
      <c r="RJ641" s="57"/>
      <c r="RK641" s="57"/>
      <c r="RL641" s="57"/>
      <c r="RM641" s="57"/>
      <c r="RN641" s="57"/>
      <c r="RO641" s="57"/>
      <c r="RP641" s="57"/>
      <c r="RQ641" s="57"/>
      <c r="RR641" s="57"/>
      <c r="RS641" s="57"/>
      <c r="RT641" s="57"/>
      <c r="RU641" s="57"/>
      <c r="RV641" s="57"/>
      <c r="RW641" s="57"/>
      <c r="RX641" s="57"/>
      <c r="RY641" s="57"/>
      <c r="RZ641" s="57"/>
      <c r="SA641" s="57"/>
      <c r="SB641" s="57"/>
      <c r="SC641" s="57"/>
      <c r="SD641" s="57"/>
      <c r="SE641" s="57"/>
      <c r="SF641" s="57"/>
      <c r="SG641" s="57"/>
      <c r="SH641" s="57"/>
      <c r="SI641" s="57"/>
      <c r="SJ641" s="57"/>
      <c r="SK641" s="57"/>
      <c r="SL641" s="57"/>
      <c r="SM641" s="57"/>
      <c r="SN641" s="57"/>
      <c r="SO641" s="57"/>
      <c r="SP641" s="57"/>
      <c r="SQ641" s="57"/>
      <c r="SR641" s="57"/>
      <c r="SS641" s="57"/>
      <c r="ST641" s="57"/>
      <c r="SU641" s="57"/>
      <c r="SV641" s="57"/>
      <c r="SW641" s="57"/>
      <c r="SX641" s="57"/>
      <c r="SY641" s="57"/>
      <c r="SZ641" s="57"/>
      <c r="TA641" s="57"/>
      <c r="TB641" s="57"/>
      <c r="TC641" s="57"/>
      <c r="TD641" s="57"/>
      <c r="TE641" s="57"/>
      <c r="TF641" s="57"/>
      <c r="TG641" s="57"/>
      <c r="TH641" s="57"/>
      <c r="TI641" s="57"/>
      <c r="TJ641" s="57"/>
      <c r="TK641" s="57"/>
      <c r="TL641" s="57"/>
      <c r="TM641" s="57"/>
      <c r="TN641" s="57"/>
      <c r="TO641" s="57"/>
      <c r="TP641" s="57"/>
      <c r="TQ641" s="57"/>
      <c r="TR641" s="57"/>
      <c r="TS641" s="57"/>
      <c r="TT641" s="57"/>
      <c r="TU641" s="57"/>
      <c r="TV641" s="57"/>
      <c r="TW641" s="57"/>
      <c r="TX641" s="57"/>
      <c r="TY641" s="57"/>
      <c r="TZ641" s="57"/>
      <c r="UA641" s="57"/>
      <c r="UB641" s="57"/>
      <c r="UC641" s="57"/>
      <c r="UD641" s="57"/>
      <c r="UE641" s="57"/>
      <c r="UF641" s="57"/>
      <c r="UG641" s="57"/>
      <c r="UH641" s="57"/>
      <c r="UI641" s="57"/>
      <c r="UJ641" s="57"/>
      <c r="UK641" s="57"/>
      <c r="UL641" s="57"/>
      <c r="UM641" s="57"/>
      <c r="UN641" s="57"/>
      <c r="UO641" s="57"/>
      <c r="UP641" s="57"/>
      <c r="UQ641" s="57"/>
      <c r="UR641" s="57"/>
      <c r="US641" s="57"/>
      <c r="UT641" s="57"/>
      <c r="UU641" s="57"/>
      <c r="UV641" s="57"/>
      <c r="UW641" s="57"/>
      <c r="UX641" s="57"/>
      <c r="UY641" s="57"/>
      <c r="UZ641" s="57"/>
      <c r="VA641" s="57"/>
      <c r="VB641" s="57"/>
      <c r="VC641" s="57"/>
      <c r="VD641" s="57"/>
      <c r="VE641" s="57"/>
      <c r="VF641" s="57"/>
      <c r="VG641" s="57"/>
      <c r="VH641" s="57"/>
      <c r="VI641" s="57"/>
      <c r="VJ641" s="57"/>
      <c r="VK641" s="57"/>
      <c r="VL641" s="57"/>
      <c r="VM641" s="57"/>
      <c r="VN641" s="57"/>
      <c r="VO641" s="57"/>
      <c r="VP641" s="57"/>
      <c r="VQ641" s="57"/>
      <c r="VR641" s="57"/>
      <c r="VS641" s="57"/>
      <c r="VT641" s="57"/>
      <c r="VU641" s="57"/>
      <c r="VV641" s="57"/>
      <c r="VW641" s="57"/>
      <c r="VX641" s="57"/>
      <c r="VY641" s="57"/>
      <c r="VZ641" s="57"/>
      <c r="WA641" s="57"/>
      <c r="WB641" s="57"/>
      <c r="WC641" s="57"/>
      <c r="WD641" s="57"/>
      <c r="WE641" s="57"/>
      <c r="WF641" s="57"/>
      <c r="WG641" s="57"/>
      <c r="WH641" s="57"/>
      <c r="WI641" s="57"/>
      <c r="WJ641" s="57"/>
      <c r="WK641" s="57"/>
      <c r="WL641" s="57"/>
      <c r="WM641" s="57"/>
      <c r="WN641" s="57"/>
      <c r="WO641" s="57"/>
      <c r="WP641" s="57"/>
      <c r="WQ641" s="57"/>
      <c r="WR641" s="57"/>
      <c r="WS641" s="57"/>
      <c r="WT641" s="57"/>
      <c r="WU641" s="57"/>
      <c r="WV641" s="57"/>
      <c r="WW641" s="57"/>
      <c r="WX641" s="57"/>
      <c r="WY641" s="57"/>
      <c r="WZ641" s="57"/>
      <c r="XA641" s="57"/>
      <c r="XB641" s="57"/>
      <c r="XC641" s="57"/>
      <c r="XD641" s="57"/>
      <c r="XE641" s="57"/>
      <c r="XF641" s="57"/>
      <c r="XG641" s="57"/>
      <c r="XH641" s="57"/>
      <c r="XI641" s="57"/>
      <c r="XJ641" s="57"/>
      <c r="XK641" s="57"/>
      <c r="XL641" s="57"/>
      <c r="XM641" s="57"/>
      <c r="XN641" s="57"/>
      <c r="XO641" s="57"/>
      <c r="XP641" s="57"/>
      <c r="XQ641" s="57"/>
      <c r="XR641" s="57"/>
      <c r="XS641" s="57"/>
      <c r="XT641" s="57"/>
      <c r="XU641" s="57"/>
      <c r="XV641" s="57"/>
      <c r="XW641" s="57"/>
    </row>
    <row r="642">
      <c r="AI642" s="57"/>
      <c r="BR642" s="57"/>
      <c r="DA642" s="57"/>
      <c r="EJ642" s="57"/>
      <c r="EK642" s="57"/>
      <c r="EL642" s="57"/>
      <c r="EM642" s="57"/>
      <c r="EN642" s="57"/>
      <c r="EO642" s="57"/>
      <c r="EP642" s="57"/>
      <c r="EQ642" s="57"/>
      <c r="ER642" s="57"/>
      <c r="ES642" s="57"/>
      <c r="ET642" s="57"/>
      <c r="EU642" s="57"/>
      <c r="EV642" s="57"/>
      <c r="EW642" s="57"/>
      <c r="EX642" s="57"/>
      <c r="EY642" s="57"/>
      <c r="EZ642" s="57"/>
      <c r="FA642" s="57"/>
      <c r="FB642" s="57"/>
      <c r="FC642" s="57"/>
      <c r="FD642" s="57"/>
      <c r="FE642" s="57"/>
      <c r="FF642" s="57"/>
      <c r="FG642" s="57"/>
      <c r="FH642" s="57"/>
      <c r="FI642" s="57"/>
      <c r="FJ642" s="57"/>
      <c r="FK642" s="57"/>
      <c r="FL642" s="57"/>
      <c r="FM642" s="57"/>
      <c r="FN642" s="57"/>
      <c r="FO642" s="57"/>
      <c r="FP642" s="57"/>
      <c r="FQ642" s="57"/>
      <c r="FR642" s="57"/>
      <c r="FS642" s="57"/>
      <c r="FT642" s="57"/>
      <c r="FU642" s="57"/>
      <c r="FV642" s="57"/>
      <c r="FW642" s="57"/>
      <c r="FX642" s="57"/>
      <c r="FY642" s="57"/>
      <c r="FZ642" s="57"/>
      <c r="GA642" s="57"/>
      <c r="GB642" s="57"/>
      <c r="GC642" s="57"/>
      <c r="GD642" s="57"/>
      <c r="GE642" s="57"/>
      <c r="GF642" s="57"/>
      <c r="GG642" s="57"/>
      <c r="GH642" s="57"/>
      <c r="GI642" s="57"/>
      <c r="GJ642" s="57"/>
      <c r="GK642" s="57"/>
      <c r="GL642" s="57"/>
      <c r="GM642" s="57"/>
      <c r="GN642" s="57"/>
      <c r="GO642" s="57"/>
      <c r="GP642" s="57"/>
      <c r="GQ642" s="57"/>
      <c r="GR642" s="57"/>
      <c r="GS642" s="57"/>
      <c r="GT642" s="57"/>
      <c r="GU642" s="57"/>
      <c r="GV642" s="57"/>
      <c r="GW642" s="57"/>
      <c r="GX642" s="57"/>
      <c r="GY642" s="57"/>
      <c r="GZ642" s="57"/>
      <c r="HA642" s="57"/>
      <c r="HB642" s="57"/>
      <c r="HC642" s="57"/>
      <c r="HD642" s="57"/>
      <c r="HE642" s="57"/>
      <c r="HF642" s="57"/>
      <c r="HG642" s="57"/>
      <c r="HH642" s="57"/>
      <c r="HI642" s="57"/>
      <c r="HJ642" s="57"/>
      <c r="HK642" s="57"/>
      <c r="HL642" s="57"/>
      <c r="HM642" s="57"/>
      <c r="HN642" s="57"/>
      <c r="HO642" s="57"/>
      <c r="HP642" s="57"/>
      <c r="HQ642" s="57"/>
      <c r="HR642" s="57"/>
      <c r="HS642" s="57"/>
      <c r="HT642" s="57"/>
      <c r="HU642" s="57"/>
      <c r="HV642" s="57"/>
      <c r="HW642" s="57"/>
      <c r="HX642" s="57"/>
      <c r="HY642" s="57"/>
      <c r="HZ642" s="57"/>
      <c r="IA642" s="57"/>
      <c r="IB642" s="57"/>
      <c r="IC642" s="57"/>
      <c r="ID642" s="57"/>
      <c r="IE642" s="57"/>
      <c r="IF642" s="57"/>
      <c r="IG642" s="57"/>
      <c r="IH642" s="57"/>
      <c r="II642" s="57"/>
      <c r="IJ642" s="57"/>
      <c r="IK642" s="57"/>
      <c r="IL642" s="57"/>
      <c r="IM642" s="57"/>
      <c r="IN642" s="57"/>
      <c r="IO642" s="57"/>
      <c r="IP642" s="57"/>
      <c r="IQ642" s="57"/>
      <c r="IR642" s="57"/>
      <c r="IS642" s="57"/>
      <c r="IT642" s="57"/>
      <c r="IU642" s="57"/>
      <c r="IV642" s="57"/>
      <c r="IW642" s="57"/>
      <c r="IX642" s="57"/>
      <c r="IY642" s="57"/>
      <c r="IZ642" s="57"/>
      <c r="JA642" s="57"/>
      <c r="JB642" s="57"/>
      <c r="JC642" s="57"/>
      <c r="JD642" s="57"/>
      <c r="JE642" s="57"/>
      <c r="JF642" s="57"/>
      <c r="JG642" s="57"/>
      <c r="JH642" s="57"/>
      <c r="JI642" s="57"/>
      <c r="JJ642" s="57"/>
      <c r="JK642" s="57"/>
      <c r="JL642" s="57"/>
      <c r="JM642" s="57"/>
      <c r="JN642" s="57"/>
      <c r="JO642" s="57"/>
      <c r="JP642" s="57"/>
      <c r="JQ642" s="57"/>
      <c r="JR642" s="57"/>
      <c r="JS642" s="57"/>
      <c r="JT642" s="57"/>
      <c r="JU642" s="57"/>
      <c r="JV642" s="57"/>
      <c r="JW642" s="57"/>
      <c r="JX642" s="57"/>
      <c r="JY642" s="57"/>
      <c r="JZ642" s="57"/>
      <c r="KA642" s="57"/>
      <c r="KB642" s="57"/>
      <c r="KC642" s="57"/>
      <c r="KD642" s="57"/>
      <c r="KE642" s="57"/>
      <c r="KF642" s="57"/>
      <c r="KG642" s="57"/>
      <c r="KH642" s="57"/>
      <c r="KI642" s="57"/>
      <c r="KJ642" s="57"/>
      <c r="KK642" s="57"/>
      <c r="KL642" s="57"/>
      <c r="KM642" s="57"/>
      <c r="KN642" s="57"/>
      <c r="KO642" s="57"/>
      <c r="KP642" s="57"/>
      <c r="KQ642" s="57"/>
      <c r="KR642" s="57"/>
      <c r="KS642" s="57"/>
      <c r="KT642" s="57"/>
      <c r="KU642" s="57"/>
      <c r="KV642" s="57"/>
      <c r="KW642" s="57"/>
      <c r="KX642" s="57"/>
      <c r="KY642" s="57"/>
      <c r="KZ642" s="57"/>
      <c r="LA642" s="57"/>
      <c r="LB642" s="57"/>
      <c r="LC642" s="57"/>
      <c r="LD642" s="57"/>
      <c r="LE642" s="57"/>
      <c r="LF642" s="57"/>
      <c r="LG642" s="57"/>
      <c r="LH642" s="57"/>
      <c r="LI642" s="57"/>
      <c r="LJ642" s="57"/>
      <c r="LK642" s="57"/>
      <c r="LL642" s="57"/>
      <c r="LM642" s="57"/>
      <c r="LN642" s="57"/>
      <c r="LO642" s="57"/>
      <c r="LP642" s="57"/>
      <c r="LQ642" s="57"/>
      <c r="LR642" s="57"/>
      <c r="LS642" s="57"/>
      <c r="LT642" s="57"/>
      <c r="LU642" s="57"/>
      <c r="LV642" s="57"/>
      <c r="LW642" s="57"/>
      <c r="LX642" s="57"/>
      <c r="LY642" s="57"/>
      <c r="LZ642" s="57"/>
      <c r="MA642" s="57"/>
      <c r="MB642" s="57"/>
      <c r="MC642" s="57"/>
      <c r="MD642" s="57"/>
      <c r="ME642" s="57"/>
      <c r="MF642" s="57"/>
      <c r="MG642" s="57"/>
      <c r="MH642" s="57"/>
      <c r="MI642" s="57"/>
      <c r="MJ642" s="57"/>
      <c r="MK642" s="57"/>
      <c r="ML642" s="57"/>
      <c r="MM642" s="57"/>
      <c r="MN642" s="57"/>
      <c r="MO642" s="57"/>
      <c r="MP642" s="57"/>
      <c r="MQ642" s="57"/>
      <c r="MR642" s="57"/>
      <c r="MS642" s="57"/>
      <c r="MT642" s="57"/>
      <c r="MU642" s="57"/>
      <c r="MV642" s="57"/>
      <c r="MW642" s="57"/>
      <c r="MX642" s="57"/>
      <c r="MY642" s="57"/>
      <c r="MZ642" s="57"/>
      <c r="NA642" s="57"/>
      <c r="NB642" s="57"/>
      <c r="NC642" s="57"/>
      <c r="ND642" s="57"/>
      <c r="NE642" s="57"/>
      <c r="NF642" s="57"/>
      <c r="NG642" s="57"/>
      <c r="NH642" s="57"/>
      <c r="NI642" s="57"/>
      <c r="NJ642" s="57"/>
      <c r="NK642" s="57"/>
      <c r="NL642" s="57"/>
      <c r="NM642" s="57"/>
      <c r="NN642" s="57"/>
      <c r="NO642" s="57"/>
      <c r="NP642" s="57"/>
      <c r="NQ642" s="57"/>
      <c r="NR642" s="57"/>
      <c r="NS642" s="57"/>
      <c r="NT642" s="57"/>
      <c r="NU642" s="57"/>
      <c r="NV642" s="57"/>
      <c r="NW642" s="57"/>
      <c r="NX642" s="57"/>
      <c r="NY642" s="57"/>
      <c r="NZ642" s="57"/>
      <c r="OA642" s="57"/>
      <c r="OB642" s="57"/>
      <c r="OC642" s="57"/>
      <c r="OD642" s="57"/>
      <c r="OE642" s="57"/>
      <c r="OF642" s="57"/>
      <c r="OG642" s="57"/>
      <c r="OH642" s="57"/>
      <c r="OI642" s="57"/>
      <c r="OJ642" s="57"/>
      <c r="OK642" s="57"/>
      <c r="OL642" s="57"/>
      <c r="OM642" s="57"/>
      <c r="ON642" s="57"/>
      <c r="OO642" s="57"/>
      <c r="OP642" s="57"/>
      <c r="OQ642" s="57"/>
      <c r="OR642" s="57"/>
      <c r="OS642" s="57"/>
      <c r="OT642" s="57"/>
      <c r="OU642" s="57"/>
      <c r="OV642" s="57"/>
      <c r="OW642" s="57"/>
      <c r="OX642" s="57"/>
      <c r="OY642" s="57"/>
      <c r="OZ642" s="57"/>
      <c r="PA642" s="57"/>
      <c r="PB642" s="57"/>
      <c r="PC642" s="57"/>
      <c r="PD642" s="57"/>
      <c r="PE642" s="57"/>
      <c r="PF642" s="57"/>
      <c r="PG642" s="57"/>
      <c r="PH642" s="57"/>
      <c r="PI642" s="57"/>
      <c r="PJ642" s="57"/>
      <c r="PK642" s="57"/>
      <c r="PL642" s="57"/>
      <c r="PM642" s="57"/>
      <c r="PN642" s="57"/>
      <c r="PO642" s="57"/>
      <c r="PP642" s="57"/>
      <c r="PQ642" s="57"/>
      <c r="PR642" s="57"/>
      <c r="PS642" s="57"/>
      <c r="PT642" s="57"/>
      <c r="PU642" s="57"/>
      <c r="PV642" s="57"/>
      <c r="PW642" s="57"/>
      <c r="PX642" s="57"/>
      <c r="PY642" s="57"/>
      <c r="PZ642" s="57"/>
      <c r="QA642" s="57"/>
      <c r="QB642" s="57"/>
      <c r="QC642" s="57"/>
      <c r="QD642" s="57"/>
      <c r="QE642" s="57"/>
      <c r="QF642" s="57"/>
      <c r="QG642" s="57"/>
      <c r="QH642" s="57"/>
      <c r="QI642" s="57"/>
      <c r="QJ642" s="57"/>
      <c r="QK642" s="57"/>
      <c r="QL642" s="57"/>
      <c r="QM642" s="57"/>
      <c r="QN642" s="57"/>
      <c r="QO642" s="57"/>
      <c r="QP642" s="57"/>
      <c r="QQ642" s="57"/>
      <c r="QR642" s="57"/>
      <c r="QS642" s="57"/>
      <c r="QT642" s="57"/>
      <c r="QU642" s="57"/>
      <c r="QV642" s="57"/>
      <c r="QW642" s="57"/>
      <c r="QX642" s="57"/>
      <c r="QY642" s="57"/>
      <c r="QZ642" s="57"/>
      <c r="RA642" s="57"/>
      <c r="RB642" s="57"/>
      <c r="RC642" s="57"/>
      <c r="RD642" s="57"/>
      <c r="RE642" s="57"/>
      <c r="RF642" s="57"/>
      <c r="RG642" s="57"/>
      <c r="RH642" s="57"/>
      <c r="RI642" s="57"/>
      <c r="RJ642" s="57"/>
      <c r="RK642" s="57"/>
      <c r="RL642" s="57"/>
      <c r="RM642" s="57"/>
      <c r="RN642" s="57"/>
      <c r="RO642" s="57"/>
      <c r="RP642" s="57"/>
      <c r="RQ642" s="57"/>
      <c r="RR642" s="57"/>
      <c r="RS642" s="57"/>
      <c r="RT642" s="57"/>
      <c r="RU642" s="57"/>
      <c r="RV642" s="57"/>
      <c r="RW642" s="57"/>
      <c r="RX642" s="57"/>
      <c r="RY642" s="57"/>
      <c r="RZ642" s="57"/>
      <c r="SA642" s="57"/>
      <c r="SB642" s="57"/>
      <c r="SC642" s="57"/>
      <c r="SD642" s="57"/>
      <c r="SE642" s="57"/>
      <c r="SF642" s="57"/>
      <c r="SG642" s="57"/>
      <c r="SH642" s="57"/>
      <c r="SI642" s="57"/>
      <c r="SJ642" s="57"/>
      <c r="SK642" s="57"/>
      <c r="SL642" s="57"/>
      <c r="SM642" s="57"/>
      <c r="SN642" s="57"/>
      <c r="SO642" s="57"/>
      <c r="SP642" s="57"/>
      <c r="SQ642" s="57"/>
      <c r="SR642" s="57"/>
      <c r="SS642" s="57"/>
      <c r="ST642" s="57"/>
      <c r="SU642" s="57"/>
      <c r="SV642" s="57"/>
      <c r="SW642" s="57"/>
      <c r="SX642" s="57"/>
      <c r="SY642" s="57"/>
      <c r="SZ642" s="57"/>
      <c r="TA642" s="57"/>
      <c r="TB642" s="57"/>
      <c r="TC642" s="57"/>
      <c r="TD642" s="57"/>
      <c r="TE642" s="57"/>
      <c r="TF642" s="57"/>
      <c r="TG642" s="57"/>
      <c r="TH642" s="57"/>
      <c r="TI642" s="57"/>
      <c r="TJ642" s="57"/>
      <c r="TK642" s="57"/>
      <c r="TL642" s="57"/>
      <c r="TM642" s="57"/>
      <c r="TN642" s="57"/>
      <c r="TO642" s="57"/>
      <c r="TP642" s="57"/>
      <c r="TQ642" s="57"/>
      <c r="TR642" s="57"/>
      <c r="TS642" s="57"/>
      <c r="TT642" s="57"/>
      <c r="TU642" s="57"/>
      <c r="TV642" s="57"/>
      <c r="TW642" s="57"/>
      <c r="TX642" s="57"/>
      <c r="TY642" s="57"/>
      <c r="TZ642" s="57"/>
      <c r="UA642" s="57"/>
      <c r="UB642" s="57"/>
      <c r="UC642" s="57"/>
      <c r="UD642" s="57"/>
      <c r="UE642" s="57"/>
      <c r="UF642" s="57"/>
      <c r="UG642" s="57"/>
      <c r="UH642" s="57"/>
      <c r="UI642" s="57"/>
      <c r="UJ642" s="57"/>
      <c r="UK642" s="57"/>
      <c r="UL642" s="57"/>
      <c r="UM642" s="57"/>
      <c r="UN642" s="57"/>
      <c r="UO642" s="57"/>
      <c r="UP642" s="57"/>
      <c r="UQ642" s="57"/>
      <c r="UR642" s="57"/>
      <c r="US642" s="57"/>
      <c r="UT642" s="57"/>
      <c r="UU642" s="57"/>
      <c r="UV642" s="57"/>
      <c r="UW642" s="57"/>
      <c r="UX642" s="57"/>
      <c r="UY642" s="57"/>
      <c r="UZ642" s="57"/>
      <c r="VA642" s="57"/>
      <c r="VB642" s="57"/>
      <c r="VC642" s="57"/>
      <c r="VD642" s="57"/>
      <c r="VE642" s="57"/>
      <c r="VF642" s="57"/>
      <c r="VG642" s="57"/>
      <c r="VH642" s="57"/>
      <c r="VI642" s="57"/>
      <c r="VJ642" s="57"/>
      <c r="VK642" s="57"/>
      <c r="VL642" s="57"/>
      <c r="VM642" s="57"/>
      <c r="VN642" s="57"/>
      <c r="VO642" s="57"/>
      <c r="VP642" s="57"/>
      <c r="VQ642" s="57"/>
      <c r="VR642" s="57"/>
      <c r="VS642" s="57"/>
      <c r="VT642" s="57"/>
      <c r="VU642" s="57"/>
      <c r="VV642" s="57"/>
      <c r="VW642" s="57"/>
      <c r="VX642" s="57"/>
      <c r="VY642" s="57"/>
      <c r="VZ642" s="57"/>
      <c r="WA642" s="57"/>
      <c r="WB642" s="57"/>
      <c r="WC642" s="57"/>
      <c r="WD642" s="57"/>
      <c r="WE642" s="57"/>
      <c r="WF642" s="57"/>
      <c r="WG642" s="57"/>
      <c r="WH642" s="57"/>
      <c r="WI642" s="57"/>
      <c r="WJ642" s="57"/>
      <c r="WK642" s="57"/>
      <c r="WL642" s="57"/>
      <c r="WM642" s="57"/>
      <c r="WN642" s="57"/>
      <c r="WO642" s="57"/>
      <c r="WP642" s="57"/>
      <c r="WQ642" s="57"/>
      <c r="WR642" s="57"/>
      <c r="WS642" s="57"/>
      <c r="WT642" s="57"/>
      <c r="WU642" s="57"/>
      <c r="WV642" s="57"/>
      <c r="WW642" s="57"/>
      <c r="WX642" s="57"/>
      <c r="WY642" s="57"/>
      <c r="WZ642" s="57"/>
      <c r="XA642" s="57"/>
      <c r="XB642" s="57"/>
      <c r="XC642" s="57"/>
      <c r="XD642" s="57"/>
      <c r="XE642" s="57"/>
      <c r="XF642" s="57"/>
      <c r="XG642" s="57"/>
      <c r="XH642" s="57"/>
      <c r="XI642" s="57"/>
      <c r="XJ642" s="57"/>
      <c r="XK642" s="57"/>
      <c r="XL642" s="57"/>
      <c r="XM642" s="57"/>
      <c r="XN642" s="57"/>
      <c r="XO642" s="57"/>
      <c r="XP642" s="57"/>
      <c r="XQ642" s="57"/>
      <c r="XR642" s="57"/>
      <c r="XS642" s="57"/>
      <c r="XT642" s="57"/>
      <c r="XU642" s="57"/>
      <c r="XV642" s="57"/>
      <c r="XW642" s="57"/>
    </row>
    <row r="643">
      <c r="AI643" s="57"/>
      <c r="BR643" s="57"/>
      <c r="DA643" s="57"/>
      <c r="EJ643" s="57"/>
      <c r="EK643" s="57"/>
      <c r="EL643" s="57"/>
      <c r="EM643" s="57"/>
      <c r="EN643" s="57"/>
      <c r="EO643" s="57"/>
      <c r="EP643" s="57"/>
      <c r="EQ643" s="57"/>
      <c r="ER643" s="57"/>
      <c r="ES643" s="57"/>
      <c r="ET643" s="57"/>
      <c r="EU643" s="57"/>
      <c r="EV643" s="57"/>
      <c r="EW643" s="57"/>
      <c r="EX643" s="57"/>
      <c r="EY643" s="57"/>
      <c r="EZ643" s="57"/>
      <c r="FA643" s="57"/>
      <c r="FB643" s="57"/>
      <c r="FC643" s="57"/>
      <c r="FD643" s="57"/>
      <c r="FE643" s="57"/>
      <c r="FF643" s="57"/>
      <c r="FG643" s="57"/>
      <c r="FH643" s="57"/>
      <c r="FI643" s="57"/>
      <c r="FJ643" s="57"/>
      <c r="FK643" s="57"/>
      <c r="FL643" s="57"/>
      <c r="FM643" s="57"/>
      <c r="FN643" s="57"/>
      <c r="FO643" s="57"/>
      <c r="FP643" s="57"/>
      <c r="FQ643" s="57"/>
      <c r="FR643" s="57"/>
      <c r="FS643" s="57"/>
      <c r="FT643" s="57"/>
      <c r="FU643" s="57"/>
      <c r="FV643" s="57"/>
      <c r="FW643" s="57"/>
      <c r="FX643" s="57"/>
      <c r="FY643" s="57"/>
      <c r="FZ643" s="57"/>
      <c r="GA643" s="57"/>
      <c r="GB643" s="57"/>
      <c r="GC643" s="57"/>
      <c r="GD643" s="57"/>
      <c r="GE643" s="57"/>
      <c r="GF643" s="57"/>
      <c r="GG643" s="57"/>
      <c r="GH643" s="57"/>
      <c r="GI643" s="57"/>
      <c r="GJ643" s="57"/>
      <c r="GK643" s="57"/>
      <c r="GL643" s="57"/>
      <c r="GM643" s="57"/>
      <c r="GN643" s="57"/>
      <c r="GO643" s="57"/>
      <c r="GP643" s="57"/>
      <c r="GQ643" s="57"/>
      <c r="GR643" s="57"/>
      <c r="GS643" s="57"/>
      <c r="GT643" s="57"/>
      <c r="GU643" s="57"/>
      <c r="GV643" s="57"/>
      <c r="GW643" s="57"/>
      <c r="GX643" s="57"/>
      <c r="GY643" s="57"/>
      <c r="GZ643" s="57"/>
      <c r="HA643" s="57"/>
      <c r="HB643" s="57"/>
      <c r="HC643" s="57"/>
      <c r="HD643" s="57"/>
      <c r="HE643" s="57"/>
      <c r="HF643" s="57"/>
      <c r="HG643" s="57"/>
      <c r="HH643" s="57"/>
      <c r="HI643" s="57"/>
      <c r="HJ643" s="57"/>
      <c r="HK643" s="57"/>
      <c r="HL643" s="57"/>
      <c r="HM643" s="57"/>
      <c r="HN643" s="57"/>
      <c r="HO643" s="57"/>
      <c r="HP643" s="57"/>
      <c r="HQ643" s="57"/>
      <c r="HR643" s="57"/>
      <c r="HS643" s="57"/>
      <c r="HT643" s="57"/>
      <c r="HU643" s="57"/>
      <c r="HV643" s="57"/>
      <c r="HW643" s="57"/>
      <c r="HX643" s="57"/>
      <c r="HY643" s="57"/>
      <c r="HZ643" s="57"/>
      <c r="IA643" s="57"/>
      <c r="IB643" s="57"/>
      <c r="IC643" s="57"/>
      <c r="ID643" s="57"/>
      <c r="IE643" s="57"/>
      <c r="IF643" s="57"/>
      <c r="IG643" s="57"/>
      <c r="IH643" s="57"/>
      <c r="II643" s="57"/>
      <c r="IJ643" s="57"/>
      <c r="IK643" s="57"/>
      <c r="IL643" s="57"/>
      <c r="IM643" s="57"/>
      <c r="IN643" s="57"/>
      <c r="IO643" s="57"/>
      <c r="IP643" s="57"/>
      <c r="IQ643" s="57"/>
      <c r="IR643" s="57"/>
      <c r="IS643" s="57"/>
      <c r="IT643" s="57"/>
      <c r="IU643" s="57"/>
      <c r="IV643" s="57"/>
      <c r="IW643" s="57"/>
      <c r="IX643" s="57"/>
      <c r="IY643" s="57"/>
      <c r="IZ643" s="57"/>
      <c r="JA643" s="57"/>
      <c r="JB643" s="57"/>
      <c r="JC643" s="57"/>
      <c r="JD643" s="57"/>
      <c r="JE643" s="57"/>
      <c r="JF643" s="57"/>
      <c r="JG643" s="57"/>
      <c r="JH643" s="57"/>
      <c r="JI643" s="57"/>
      <c r="JJ643" s="57"/>
      <c r="JK643" s="57"/>
      <c r="JL643" s="57"/>
      <c r="JM643" s="57"/>
      <c r="JN643" s="57"/>
      <c r="JO643" s="57"/>
      <c r="JP643" s="57"/>
      <c r="JQ643" s="57"/>
      <c r="JR643" s="57"/>
      <c r="JS643" s="57"/>
      <c r="JT643" s="57"/>
      <c r="JU643" s="57"/>
      <c r="JV643" s="57"/>
      <c r="JW643" s="57"/>
      <c r="JX643" s="57"/>
      <c r="JY643" s="57"/>
      <c r="JZ643" s="57"/>
      <c r="KA643" s="57"/>
      <c r="KB643" s="57"/>
      <c r="KC643" s="57"/>
      <c r="KD643" s="57"/>
      <c r="KE643" s="57"/>
      <c r="KF643" s="57"/>
      <c r="KG643" s="57"/>
      <c r="KH643" s="57"/>
      <c r="KI643" s="57"/>
      <c r="KJ643" s="57"/>
      <c r="KK643" s="57"/>
      <c r="KL643" s="57"/>
      <c r="KM643" s="57"/>
      <c r="KN643" s="57"/>
      <c r="KO643" s="57"/>
      <c r="KP643" s="57"/>
      <c r="KQ643" s="57"/>
      <c r="KR643" s="57"/>
      <c r="KS643" s="57"/>
      <c r="KT643" s="57"/>
      <c r="KU643" s="57"/>
      <c r="KV643" s="57"/>
      <c r="KW643" s="57"/>
      <c r="KX643" s="57"/>
      <c r="KY643" s="57"/>
      <c r="KZ643" s="57"/>
      <c r="LA643" s="57"/>
      <c r="LB643" s="57"/>
      <c r="LC643" s="57"/>
      <c r="LD643" s="57"/>
      <c r="LE643" s="57"/>
      <c r="LF643" s="57"/>
      <c r="LG643" s="57"/>
      <c r="LH643" s="57"/>
      <c r="LI643" s="57"/>
      <c r="LJ643" s="57"/>
      <c r="LK643" s="57"/>
      <c r="LL643" s="57"/>
      <c r="LM643" s="57"/>
      <c r="LN643" s="57"/>
      <c r="LO643" s="57"/>
      <c r="LP643" s="57"/>
      <c r="LQ643" s="57"/>
      <c r="LR643" s="57"/>
      <c r="LS643" s="57"/>
      <c r="LT643" s="57"/>
      <c r="LU643" s="57"/>
      <c r="LV643" s="57"/>
      <c r="LW643" s="57"/>
      <c r="LX643" s="57"/>
      <c r="LY643" s="57"/>
      <c r="LZ643" s="57"/>
      <c r="MA643" s="57"/>
      <c r="MB643" s="57"/>
      <c r="MC643" s="57"/>
      <c r="MD643" s="57"/>
      <c r="ME643" s="57"/>
      <c r="MF643" s="57"/>
      <c r="MG643" s="57"/>
      <c r="MH643" s="57"/>
      <c r="MI643" s="57"/>
      <c r="MJ643" s="57"/>
      <c r="MK643" s="57"/>
      <c r="ML643" s="57"/>
      <c r="MM643" s="57"/>
      <c r="MN643" s="57"/>
      <c r="MO643" s="57"/>
      <c r="MP643" s="57"/>
      <c r="MQ643" s="57"/>
      <c r="MR643" s="57"/>
      <c r="MS643" s="57"/>
      <c r="MT643" s="57"/>
      <c r="MU643" s="57"/>
      <c r="MV643" s="57"/>
      <c r="MW643" s="57"/>
      <c r="MX643" s="57"/>
      <c r="MY643" s="57"/>
      <c r="MZ643" s="57"/>
      <c r="NA643" s="57"/>
      <c r="NB643" s="57"/>
      <c r="NC643" s="57"/>
      <c r="ND643" s="57"/>
      <c r="NE643" s="57"/>
      <c r="NF643" s="57"/>
      <c r="NG643" s="57"/>
      <c r="NH643" s="57"/>
      <c r="NI643" s="57"/>
      <c r="NJ643" s="57"/>
      <c r="NK643" s="57"/>
      <c r="NL643" s="57"/>
      <c r="NM643" s="57"/>
      <c r="NN643" s="57"/>
      <c r="NO643" s="57"/>
      <c r="NP643" s="57"/>
      <c r="NQ643" s="57"/>
      <c r="NR643" s="57"/>
      <c r="NS643" s="57"/>
      <c r="NT643" s="57"/>
      <c r="NU643" s="57"/>
      <c r="NV643" s="57"/>
      <c r="NW643" s="57"/>
      <c r="NX643" s="57"/>
      <c r="NY643" s="57"/>
      <c r="NZ643" s="57"/>
      <c r="OA643" s="57"/>
      <c r="OB643" s="57"/>
      <c r="OC643" s="57"/>
      <c r="OD643" s="57"/>
      <c r="OE643" s="57"/>
      <c r="OF643" s="57"/>
      <c r="OG643" s="57"/>
      <c r="OH643" s="57"/>
      <c r="OI643" s="57"/>
      <c r="OJ643" s="57"/>
      <c r="OK643" s="57"/>
      <c r="OL643" s="57"/>
      <c r="OM643" s="57"/>
      <c r="ON643" s="57"/>
      <c r="OO643" s="57"/>
      <c r="OP643" s="57"/>
      <c r="OQ643" s="57"/>
      <c r="OR643" s="57"/>
      <c r="OS643" s="57"/>
      <c r="OT643" s="57"/>
      <c r="OU643" s="57"/>
      <c r="OV643" s="57"/>
      <c r="OW643" s="57"/>
      <c r="OX643" s="57"/>
      <c r="OY643" s="57"/>
      <c r="OZ643" s="57"/>
      <c r="PA643" s="57"/>
      <c r="PB643" s="57"/>
      <c r="PC643" s="57"/>
      <c r="PD643" s="57"/>
      <c r="PE643" s="57"/>
      <c r="PF643" s="57"/>
      <c r="PG643" s="57"/>
      <c r="PH643" s="57"/>
      <c r="PI643" s="57"/>
      <c r="PJ643" s="57"/>
      <c r="PK643" s="57"/>
      <c r="PL643" s="57"/>
      <c r="PM643" s="57"/>
      <c r="PN643" s="57"/>
      <c r="PO643" s="57"/>
      <c r="PP643" s="57"/>
      <c r="PQ643" s="57"/>
      <c r="PR643" s="57"/>
      <c r="PS643" s="57"/>
      <c r="PT643" s="57"/>
      <c r="PU643" s="57"/>
      <c r="PV643" s="57"/>
      <c r="PW643" s="57"/>
      <c r="PX643" s="57"/>
      <c r="PY643" s="57"/>
      <c r="PZ643" s="57"/>
      <c r="QA643" s="57"/>
      <c r="QB643" s="57"/>
      <c r="QC643" s="57"/>
      <c r="QD643" s="57"/>
      <c r="QE643" s="57"/>
      <c r="QF643" s="57"/>
      <c r="QG643" s="57"/>
      <c r="QH643" s="57"/>
      <c r="QI643" s="57"/>
      <c r="QJ643" s="57"/>
      <c r="QK643" s="57"/>
      <c r="QL643" s="57"/>
      <c r="QM643" s="57"/>
      <c r="QN643" s="57"/>
      <c r="QO643" s="57"/>
      <c r="QP643" s="57"/>
      <c r="QQ643" s="57"/>
      <c r="QR643" s="57"/>
      <c r="QS643" s="57"/>
      <c r="QT643" s="57"/>
      <c r="QU643" s="57"/>
      <c r="QV643" s="57"/>
      <c r="QW643" s="57"/>
      <c r="QX643" s="57"/>
      <c r="QY643" s="57"/>
      <c r="QZ643" s="57"/>
      <c r="RA643" s="57"/>
      <c r="RB643" s="57"/>
      <c r="RC643" s="57"/>
      <c r="RD643" s="57"/>
      <c r="RE643" s="57"/>
      <c r="RF643" s="57"/>
      <c r="RG643" s="57"/>
      <c r="RH643" s="57"/>
      <c r="RI643" s="57"/>
      <c r="RJ643" s="57"/>
      <c r="RK643" s="57"/>
      <c r="RL643" s="57"/>
      <c r="RM643" s="57"/>
      <c r="RN643" s="57"/>
      <c r="RO643" s="57"/>
      <c r="RP643" s="57"/>
      <c r="RQ643" s="57"/>
      <c r="RR643" s="57"/>
      <c r="RS643" s="57"/>
      <c r="RT643" s="57"/>
      <c r="RU643" s="57"/>
      <c r="RV643" s="57"/>
      <c r="RW643" s="57"/>
      <c r="RX643" s="57"/>
      <c r="RY643" s="57"/>
      <c r="RZ643" s="57"/>
      <c r="SA643" s="57"/>
      <c r="SB643" s="57"/>
      <c r="SC643" s="57"/>
      <c r="SD643" s="57"/>
      <c r="SE643" s="57"/>
      <c r="SF643" s="57"/>
      <c r="SG643" s="57"/>
      <c r="SH643" s="57"/>
      <c r="SI643" s="57"/>
      <c r="SJ643" s="57"/>
      <c r="SK643" s="57"/>
      <c r="SL643" s="57"/>
      <c r="SM643" s="57"/>
      <c r="SN643" s="57"/>
      <c r="SO643" s="57"/>
      <c r="SP643" s="57"/>
      <c r="SQ643" s="57"/>
      <c r="SR643" s="57"/>
      <c r="SS643" s="57"/>
      <c r="ST643" s="57"/>
      <c r="SU643" s="57"/>
      <c r="SV643" s="57"/>
      <c r="SW643" s="57"/>
      <c r="SX643" s="57"/>
      <c r="SY643" s="57"/>
      <c r="SZ643" s="57"/>
      <c r="TA643" s="57"/>
      <c r="TB643" s="57"/>
      <c r="TC643" s="57"/>
      <c r="TD643" s="57"/>
      <c r="TE643" s="57"/>
      <c r="TF643" s="57"/>
      <c r="TG643" s="57"/>
      <c r="TH643" s="57"/>
      <c r="TI643" s="57"/>
      <c r="TJ643" s="57"/>
      <c r="TK643" s="57"/>
      <c r="TL643" s="57"/>
      <c r="TM643" s="57"/>
      <c r="TN643" s="57"/>
      <c r="TO643" s="57"/>
      <c r="TP643" s="57"/>
      <c r="TQ643" s="57"/>
      <c r="TR643" s="57"/>
      <c r="TS643" s="57"/>
      <c r="TT643" s="57"/>
      <c r="TU643" s="57"/>
      <c r="TV643" s="57"/>
      <c r="TW643" s="57"/>
      <c r="TX643" s="57"/>
      <c r="TY643" s="57"/>
      <c r="TZ643" s="57"/>
      <c r="UA643" s="57"/>
      <c r="UB643" s="57"/>
      <c r="UC643" s="57"/>
      <c r="UD643" s="57"/>
      <c r="UE643" s="57"/>
      <c r="UF643" s="57"/>
      <c r="UG643" s="57"/>
      <c r="UH643" s="57"/>
      <c r="UI643" s="57"/>
      <c r="UJ643" s="57"/>
      <c r="UK643" s="57"/>
      <c r="UL643" s="57"/>
      <c r="UM643" s="57"/>
      <c r="UN643" s="57"/>
      <c r="UO643" s="57"/>
      <c r="UP643" s="57"/>
      <c r="UQ643" s="57"/>
      <c r="UR643" s="57"/>
      <c r="US643" s="57"/>
      <c r="UT643" s="57"/>
      <c r="UU643" s="57"/>
      <c r="UV643" s="57"/>
      <c r="UW643" s="57"/>
      <c r="UX643" s="57"/>
      <c r="UY643" s="57"/>
      <c r="UZ643" s="57"/>
      <c r="VA643" s="57"/>
      <c r="VB643" s="57"/>
      <c r="VC643" s="57"/>
      <c r="VD643" s="57"/>
      <c r="VE643" s="57"/>
      <c r="VF643" s="57"/>
      <c r="VG643" s="57"/>
      <c r="VH643" s="57"/>
      <c r="VI643" s="57"/>
      <c r="VJ643" s="57"/>
      <c r="VK643" s="57"/>
      <c r="VL643" s="57"/>
      <c r="VM643" s="57"/>
      <c r="VN643" s="57"/>
      <c r="VO643" s="57"/>
      <c r="VP643" s="57"/>
      <c r="VQ643" s="57"/>
      <c r="VR643" s="57"/>
      <c r="VS643" s="57"/>
      <c r="VT643" s="57"/>
      <c r="VU643" s="57"/>
      <c r="VV643" s="57"/>
      <c r="VW643" s="57"/>
      <c r="VX643" s="57"/>
      <c r="VY643" s="57"/>
      <c r="VZ643" s="57"/>
      <c r="WA643" s="57"/>
      <c r="WB643" s="57"/>
      <c r="WC643" s="57"/>
      <c r="WD643" s="57"/>
      <c r="WE643" s="57"/>
      <c r="WF643" s="57"/>
      <c r="WG643" s="57"/>
      <c r="WH643" s="57"/>
      <c r="WI643" s="57"/>
      <c r="WJ643" s="57"/>
      <c r="WK643" s="57"/>
      <c r="WL643" s="57"/>
      <c r="WM643" s="57"/>
      <c r="WN643" s="57"/>
      <c r="WO643" s="57"/>
      <c r="WP643" s="57"/>
      <c r="WQ643" s="57"/>
      <c r="WR643" s="57"/>
      <c r="WS643" s="57"/>
      <c r="WT643" s="57"/>
      <c r="WU643" s="57"/>
      <c r="WV643" s="57"/>
      <c r="WW643" s="57"/>
      <c r="WX643" s="57"/>
      <c r="WY643" s="57"/>
      <c r="WZ643" s="57"/>
      <c r="XA643" s="57"/>
      <c r="XB643" s="57"/>
      <c r="XC643" s="57"/>
      <c r="XD643" s="57"/>
      <c r="XE643" s="57"/>
      <c r="XF643" s="57"/>
      <c r="XG643" s="57"/>
      <c r="XH643" s="57"/>
      <c r="XI643" s="57"/>
      <c r="XJ643" s="57"/>
      <c r="XK643" s="57"/>
      <c r="XL643" s="57"/>
      <c r="XM643" s="57"/>
      <c r="XN643" s="57"/>
      <c r="XO643" s="57"/>
      <c r="XP643" s="57"/>
      <c r="XQ643" s="57"/>
      <c r="XR643" s="57"/>
      <c r="XS643" s="57"/>
      <c r="XT643" s="57"/>
      <c r="XU643" s="57"/>
      <c r="XV643" s="57"/>
      <c r="XW643" s="57"/>
    </row>
    <row r="644">
      <c r="AI644" s="57"/>
      <c r="BR644" s="57"/>
      <c r="DA644" s="57"/>
      <c r="EJ644" s="57"/>
      <c r="EK644" s="57"/>
      <c r="EL644" s="57"/>
      <c r="EM644" s="57"/>
      <c r="EN644" s="57"/>
      <c r="EO644" s="57"/>
      <c r="EP644" s="57"/>
      <c r="EQ644" s="57"/>
      <c r="ER644" s="57"/>
      <c r="ES644" s="57"/>
      <c r="ET644" s="57"/>
      <c r="EU644" s="57"/>
      <c r="EV644" s="57"/>
      <c r="EW644" s="57"/>
      <c r="EX644" s="57"/>
      <c r="EY644" s="57"/>
      <c r="EZ644" s="57"/>
      <c r="FA644" s="57"/>
      <c r="FB644" s="57"/>
      <c r="FC644" s="57"/>
      <c r="FD644" s="57"/>
      <c r="FE644" s="57"/>
      <c r="FF644" s="57"/>
      <c r="FG644" s="57"/>
      <c r="FH644" s="57"/>
      <c r="FI644" s="57"/>
      <c r="FJ644" s="57"/>
      <c r="FK644" s="57"/>
      <c r="FL644" s="57"/>
      <c r="FM644" s="57"/>
      <c r="FN644" s="57"/>
      <c r="FO644" s="57"/>
      <c r="FP644" s="57"/>
      <c r="FQ644" s="57"/>
      <c r="FR644" s="57"/>
      <c r="FS644" s="57"/>
      <c r="FT644" s="57"/>
      <c r="FU644" s="57"/>
      <c r="FV644" s="57"/>
      <c r="FW644" s="57"/>
      <c r="FX644" s="57"/>
      <c r="FY644" s="57"/>
      <c r="FZ644" s="57"/>
      <c r="GA644" s="57"/>
      <c r="GB644" s="57"/>
      <c r="GC644" s="57"/>
      <c r="GD644" s="57"/>
      <c r="GE644" s="57"/>
      <c r="GF644" s="57"/>
      <c r="GG644" s="57"/>
      <c r="GH644" s="57"/>
      <c r="GI644" s="57"/>
      <c r="GJ644" s="57"/>
      <c r="GK644" s="57"/>
      <c r="GL644" s="57"/>
      <c r="GM644" s="57"/>
      <c r="GN644" s="57"/>
      <c r="GO644" s="57"/>
      <c r="GP644" s="57"/>
      <c r="GQ644" s="57"/>
      <c r="GR644" s="57"/>
      <c r="GS644" s="57"/>
      <c r="GT644" s="57"/>
      <c r="GU644" s="57"/>
      <c r="GV644" s="57"/>
      <c r="GW644" s="57"/>
      <c r="GX644" s="57"/>
      <c r="GY644" s="57"/>
      <c r="GZ644" s="57"/>
      <c r="HA644" s="57"/>
      <c r="HB644" s="57"/>
      <c r="HC644" s="57"/>
      <c r="HD644" s="57"/>
      <c r="HE644" s="57"/>
      <c r="HF644" s="57"/>
      <c r="HG644" s="57"/>
      <c r="HH644" s="57"/>
      <c r="HI644" s="57"/>
      <c r="HJ644" s="57"/>
      <c r="HK644" s="57"/>
      <c r="HL644" s="57"/>
      <c r="HM644" s="57"/>
      <c r="HN644" s="57"/>
      <c r="HO644" s="57"/>
      <c r="HP644" s="57"/>
      <c r="HQ644" s="57"/>
      <c r="HR644" s="57"/>
      <c r="HS644" s="57"/>
      <c r="HT644" s="57"/>
      <c r="HU644" s="57"/>
      <c r="HV644" s="57"/>
      <c r="HW644" s="57"/>
      <c r="HX644" s="57"/>
      <c r="HY644" s="57"/>
      <c r="HZ644" s="57"/>
      <c r="IA644" s="57"/>
      <c r="IB644" s="57"/>
      <c r="IC644" s="57"/>
      <c r="ID644" s="57"/>
      <c r="IE644" s="57"/>
      <c r="IF644" s="57"/>
      <c r="IG644" s="57"/>
      <c r="IH644" s="57"/>
      <c r="II644" s="57"/>
      <c r="IJ644" s="57"/>
      <c r="IK644" s="57"/>
      <c r="IL644" s="57"/>
      <c r="IM644" s="57"/>
      <c r="IN644" s="57"/>
      <c r="IO644" s="57"/>
      <c r="IP644" s="57"/>
      <c r="IQ644" s="57"/>
      <c r="IR644" s="57"/>
      <c r="IS644" s="57"/>
      <c r="IT644" s="57"/>
      <c r="IU644" s="57"/>
      <c r="IV644" s="57"/>
      <c r="IW644" s="57"/>
      <c r="IX644" s="57"/>
      <c r="IY644" s="57"/>
      <c r="IZ644" s="57"/>
      <c r="JA644" s="57"/>
      <c r="JB644" s="57"/>
      <c r="JC644" s="57"/>
      <c r="JD644" s="57"/>
      <c r="JE644" s="57"/>
      <c r="JF644" s="57"/>
      <c r="JG644" s="57"/>
      <c r="JH644" s="57"/>
      <c r="JI644" s="57"/>
      <c r="JJ644" s="57"/>
      <c r="JK644" s="57"/>
      <c r="JL644" s="57"/>
      <c r="JM644" s="57"/>
      <c r="JN644" s="57"/>
      <c r="JO644" s="57"/>
      <c r="JP644" s="57"/>
      <c r="JQ644" s="57"/>
      <c r="JR644" s="57"/>
      <c r="JS644" s="57"/>
      <c r="JT644" s="57"/>
      <c r="JU644" s="57"/>
      <c r="JV644" s="57"/>
      <c r="JW644" s="57"/>
      <c r="JX644" s="57"/>
      <c r="JY644" s="57"/>
      <c r="JZ644" s="57"/>
      <c r="KA644" s="57"/>
      <c r="KB644" s="57"/>
      <c r="KC644" s="57"/>
      <c r="KD644" s="57"/>
      <c r="KE644" s="57"/>
      <c r="KF644" s="57"/>
      <c r="KG644" s="57"/>
      <c r="KH644" s="57"/>
      <c r="KI644" s="57"/>
      <c r="KJ644" s="57"/>
      <c r="KK644" s="57"/>
      <c r="KL644" s="57"/>
      <c r="KM644" s="57"/>
      <c r="KN644" s="57"/>
      <c r="KO644" s="57"/>
      <c r="KP644" s="57"/>
      <c r="KQ644" s="57"/>
      <c r="KR644" s="57"/>
      <c r="KS644" s="57"/>
      <c r="KT644" s="57"/>
      <c r="KU644" s="57"/>
      <c r="KV644" s="57"/>
      <c r="KW644" s="57"/>
      <c r="KX644" s="57"/>
      <c r="KY644" s="57"/>
      <c r="KZ644" s="57"/>
      <c r="LA644" s="57"/>
      <c r="LB644" s="57"/>
      <c r="LC644" s="57"/>
      <c r="LD644" s="57"/>
      <c r="LE644" s="57"/>
      <c r="LF644" s="57"/>
      <c r="LG644" s="57"/>
      <c r="LH644" s="57"/>
      <c r="LI644" s="57"/>
      <c r="LJ644" s="57"/>
      <c r="LK644" s="57"/>
      <c r="LL644" s="57"/>
      <c r="LM644" s="57"/>
      <c r="LN644" s="57"/>
      <c r="LO644" s="57"/>
      <c r="LP644" s="57"/>
      <c r="LQ644" s="57"/>
      <c r="LR644" s="57"/>
      <c r="LS644" s="57"/>
      <c r="LT644" s="57"/>
      <c r="LU644" s="57"/>
      <c r="LV644" s="57"/>
      <c r="LW644" s="57"/>
      <c r="LX644" s="57"/>
      <c r="LY644" s="57"/>
      <c r="LZ644" s="57"/>
      <c r="MA644" s="57"/>
      <c r="MB644" s="57"/>
      <c r="MC644" s="57"/>
      <c r="MD644" s="57"/>
      <c r="ME644" s="57"/>
      <c r="MF644" s="57"/>
      <c r="MG644" s="57"/>
      <c r="MH644" s="57"/>
      <c r="MI644" s="57"/>
      <c r="MJ644" s="57"/>
      <c r="MK644" s="57"/>
      <c r="ML644" s="57"/>
      <c r="MM644" s="57"/>
      <c r="MN644" s="57"/>
      <c r="MO644" s="57"/>
      <c r="MP644" s="57"/>
      <c r="MQ644" s="57"/>
      <c r="MR644" s="57"/>
      <c r="MS644" s="57"/>
      <c r="MT644" s="57"/>
      <c r="MU644" s="57"/>
      <c r="MV644" s="57"/>
      <c r="MW644" s="57"/>
      <c r="MX644" s="57"/>
      <c r="MY644" s="57"/>
      <c r="MZ644" s="57"/>
      <c r="NA644" s="57"/>
      <c r="NB644" s="57"/>
      <c r="NC644" s="57"/>
      <c r="ND644" s="57"/>
      <c r="NE644" s="57"/>
      <c r="NF644" s="57"/>
      <c r="NG644" s="57"/>
      <c r="NH644" s="57"/>
      <c r="NI644" s="57"/>
      <c r="NJ644" s="57"/>
      <c r="NK644" s="57"/>
      <c r="NL644" s="57"/>
      <c r="NM644" s="57"/>
      <c r="NN644" s="57"/>
      <c r="NO644" s="57"/>
      <c r="NP644" s="57"/>
      <c r="NQ644" s="57"/>
      <c r="NR644" s="57"/>
      <c r="NS644" s="57"/>
      <c r="NT644" s="57"/>
      <c r="NU644" s="57"/>
      <c r="NV644" s="57"/>
      <c r="NW644" s="57"/>
      <c r="NX644" s="57"/>
      <c r="NY644" s="57"/>
      <c r="NZ644" s="57"/>
      <c r="OA644" s="57"/>
      <c r="OB644" s="57"/>
      <c r="OC644" s="57"/>
      <c r="OD644" s="57"/>
      <c r="OE644" s="57"/>
      <c r="OF644" s="57"/>
      <c r="OG644" s="57"/>
      <c r="OH644" s="57"/>
      <c r="OI644" s="57"/>
      <c r="OJ644" s="57"/>
      <c r="OK644" s="57"/>
      <c r="OL644" s="57"/>
      <c r="OM644" s="57"/>
      <c r="ON644" s="57"/>
      <c r="OO644" s="57"/>
      <c r="OP644" s="57"/>
      <c r="OQ644" s="57"/>
      <c r="OR644" s="57"/>
      <c r="OS644" s="57"/>
      <c r="OT644" s="57"/>
      <c r="OU644" s="57"/>
      <c r="OV644" s="57"/>
      <c r="OW644" s="57"/>
      <c r="OX644" s="57"/>
      <c r="OY644" s="57"/>
      <c r="OZ644" s="57"/>
      <c r="PA644" s="57"/>
      <c r="PB644" s="57"/>
      <c r="PC644" s="57"/>
      <c r="PD644" s="57"/>
      <c r="PE644" s="57"/>
      <c r="PF644" s="57"/>
      <c r="PG644" s="57"/>
      <c r="PH644" s="57"/>
      <c r="PI644" s="57"/>
      <c r="PJ644" s="57"/>
      <c r="PK644" s="57"/>
      <c r="PL644" s="57"/>
      <c r="PM644" s="57"/>
      <c r="PN644" s="57"/>
      <c r="PO644" s="57"/>
      <c r="PP644" s="57"/>
      <c r="PQ644" s="57"/>
      <c r="PR644" s="57"/>
      <c r="PS644" s="57"/>
      <c r="PT644" s="57"/>
      <c r="PU644" s="57"/>
      <c r="PV644" s="57"/>
      <c r="PW644" s="57"/>
      <c r="PX644" s="57"/>
      <c r="PY644" s="57"/>
      <c r="PZ644" s="57"/>
      <c r="QA644" s="57"/>
      <c r="QB644" s="57"/>
      <c r="QC644" s="57"/>
      <c r="QD644" s="57"/>
      <c r="QE644" s="57"/>
      <c r="QF644" s="57"/>
      <c r="QG644" s="57"/>
      <c r="QH644" s="57"/>
      <c r="QI644" s="57"/>
      <c r="QJ644" s="57"/>
      <c r="QK644" s="57"/>
      <c r="QL644" s="57"/>
      <c r="QM644" s="57"/>
      <c r="QN644" s="57"/>
      <c r="QO644" s="57"/>
      <c r="QP644" s="57"/>
      <c r="QQ644" s="57"/>
      <c r="QR644" s="57"/>
      <c r="QS644" s="57"/>
      <c r="QT644" s="57"/>
      <c r="QU644" s="57"/>
      <c r="QV644" s="57"/>
      <c r="QW644" s="57"/>
      <c r="QX644" s="57"/>
      <c r="QY644" s="57"/>
      <c r="QZ644" s="57"/>
      <c r="RA644" s="57"/>
      <c r="RB644" s="57"/>
      <c r="RC644" s="57"/>
      <c r="RD644" s="57"/>
      <c r="RE644" s="57"/>
      <c r="RF644" s="57"/>
      <c r="RG644" s="57"/>
      <c r="RH644" s="57"/>
      <c r="RI644" s="57"/>
      <c r="RJ644" s="57"/>
      <c r="RK644" s="57"/>
      <c r="RL644" s="57"/>
      <c r="RM644" s="57"/>
      <c r="RN644" s="57"/>
      <c r="RO644" s="57"/>
      <c r="RP644" s="57"/>
      <c r="RQ644" s="57"/>
      <c r="RR644" s="57"/>
      <c r="RS644" s="57"/>
      <c r="RT644" s="57"/>
      <c r="RU644" s="57"/>
      <c r="RV644" s="57"/>
      <c r="RW644" s="57"/>
      <c r="RX644" s="57"/>
      <c r="RY644" s="57"/>
      <c r="RZ644" s="57"/>
      <c r="SA644" s="57"/>
      <c r="SB644" s="57"/>
      <c r="SC644" s="57"/>
      <c r="SD644" s="57"/>
      <c r="SE644" s="57"/>
      <c r="SF644" s="57"/>
      <c r="SG644" s="57"/>
      <c r="SH644" s="57"/>
      <c r="SI644" s="57"/>
      <c r="SJ644" s="57"/>
      <c r="SK644" s="57"/>
      <c r="SL644" s="57"/>
      <c r="SM644" s="57"/>
      <c r="SN644" s="57"/>
      <c r="SO644" s="57"/>
      <c r="SP644" s="57"/>
      <c r="SQ644" s="57"/>
      <c r="SR644" s="57"/>
      <c r="SS644" s="57"/>
      <c r="ST644" s="57"/>
      <c r="SU644" s="57"/>
      <c r="SV644" s="57"/>
      <c r="SW644" s="57"/>
      <c r="SX644" s="57"/>
      <c r="SY644" s="57"/>
      <c r="SZ644" s="57"/>
      <c r="TA644" s="57"/>
      <c r="TB644" s="57"/>
      <c r="TC644" s="57"/>
      <c r="TD644" s="57"/>
      <c r="TE644" s="57"/>
      <c r="TF644" s="57"/>
      <c r="TG644" s="57"/>
      <c r="TH644" s="57"/>
      <c r="TI644" s="57"/>
      <c r="TJ644" s="57"/>
      <c r="TK644" s="57"/>
      <c r="TL644" s="57"/>
      <c r="TM644" s="57"/>
      <c r="TN644" s="57"/>
      <c r="TO644" s="57"/>
      <c r="TP644" s="57"/>
      <c r="TQ644" s="57"/>
      <c r="TR644" s="57"/>
      <c r="TS644" s="57"/>
      <c r="TT644" s="57"/>
      <c r="TU644" s="57"/>
      <c r="TV644" s="57"/>
      <c r="TW644" s="57"/>
      <c r="TX644" s="57"/>
      <c r="TY644" s="57"/>
      <c r="TZ644" s="57"/>
      <c r="UA644" s="57"/>
      <c r="UB644" s="57"/>
      <c r="UC644" s="57"/>
      <c r="UD644" s="57"/>
      <c r="UE644" s="57"/>
      <c r="UF644" s="57"/>
      <c r="UG644" s="57"/>
      <c r="UH644" s="57"/>
      <c r="UI644" s="57"/>
      <c r="UJ644" s="57"/>
      <c r="UK644" s="57"/>
      <c r="UL644" s="57"/>
      <c r="UM644" s="57"/>
      <c r="UN644" s="57"/>
      <c r="UO644" s="57"/>
      <c r="UP644" s="57"/>
      <c r="UQ644" s="57"/>
      <c r="UR644" s="57"/>
      <c r="US644" s="57"/>
      <c r="UT644" s="57"/>
      <c r="UU644" s="57"/>
      <c r="UV644" s="57"/>
      <c r="UW644" s="57"/>
      <c r="UX644" s="57"/>
      <c r="UY644" s="57"/>
      <c r="UZ644" s="57"/>
      <c r="VA644" s="57"/>
      <c r="VB644" s="57"/>
      <c r="VC644" s="57"/>
      <c r="VD644" s="57"/>
      <c r="VE644" s="57"/>
      <c r="VF644" s="57"/>
      <c r="VG644" s="57"/>
      <c r="VH644" s="57"/>
      <c r="VI644" s="57"/>
      <c r="VJ644" s="57"/>
      <c r="VK644" s="57"/>
      <c r="VL644" s="57"/>
      <c r="VM644" s="57"/>
      <c r="VN644" s="57"/>
      <c r="VO644" s="57"/>
      <c r="VP644" s="57"/>
      <c r="VQ644" s="57"/>
      <c r="VR644" s="57"/>
      <c r="VS644" s="57"/>
      <c r="VT644" s="57"/>
      <c r="VU644" s="57"/>
      <c r="VV644" s="57"/>
      <c r="VW644" s="57"/>
      <c r="VX644" s="57"/>
      <c r="VY644" s="57"/>
      <c r="VZ644" s="57"/>
      <c r="WA644" s="57"/>
      <c r="WB644" s="57"/>
      <c r="WC644" s="57"/>
      <c r="WD644" s="57"/>
      <c r="WE644" s="57"/>
      <c r="WF644" s="57"/>
      <c r="WG644" s="57"/>
      <c r="WH644" s="57"/>
      <c r="WI644" s="57"/>
      <c r="WJ644" s="57"/>
      <c r="WK644" s="57"/>
      <c r="WL644" s="57"/>
      <c r="WM644" s="57"/>
      <c r="WN644" s="57"/>
      <c r="WO644" s="57"/>
      <c r="WP644" s="57"/>
      <c r="WQ644" s="57"/>
      <c r="WR644" s="57"/>
      <c r="WS644" s="57"/>
      <c r="WT644" s="57"/>
      <c r="WU644" s="57"/>
      <c r="WV644" s="57"/>
      <c r="WW644" s="57"/>
      <c r="WX644" s="57"/>
      <c r="WY644" s="57"/>
      <c r="WZ644" s="57"/>
      <c r="XA644" s="57"/>
      <c r="XB644" s="57"/>
      <c r="XC644" s="57"/>
      <c r="XD644" s="57"/>
      <c r="XE644" s="57"/>
      <c r="XF644" s="57"/>
      <c r="XG644" s="57"/>
      <c r="XH644" s="57"/>
      <c r="XI644" s="57"/>
      <c r="XJ644" s="57"/>
      <c r="XK644" s="57"/>
      <c r="XL644" s="57"/>
      <c r="XM644" s="57"/>
      <c r="XN644" s="57"/>
      <c r="XO644" s="57"/>
      <c r="XP644" s="57"/>
      <c r="XQ644" s="57"/>
      <c r="XR644" s="57"/>
      <c r="XS644" s="57"/>
      <c r="XT644" s="57"/>
      <c r="XU644" s="57"/>
      <c r="XV644" s="57"/>
      <c r="XW644" s="57"/>
    </row>
    <row r="645">
      <c r="AI645" s="57"/>
      <c r="BR645" s="57"/>
      <c r="DA645" s="57"/>
      <c r="EJ645" s="57"/>
      <c r="EK645" s="57"/>
      <c r="EL645" s="57"/>
      <c r="EM645" s="57"/>
      <c r="EN645" s="57"/>
      <c r="EO645" s="57"/>
      <c r="EP645" s="57"/>
      <c r="EQ645" s="57"/>
      <c r="ER645" s="57"/>
      <c r="ES645" s="57"/>
      <c r="ET645" s="57"/>
      <c r="EU645" s="57"/>
      <c r="EV645" s="57"/>
      <c r="EW645" s="57"/>
      <c r="EX645" s="57"/>
      <c r="EY645" s="57"/>
      <c r="EZ645" s="57"/>
      <c r="FA645" s="57"/>
      <c r="FB645" s="57"/>
      <c r="FC645" s="57"/>
      <c r="FD645" s="57"/>
      <c r="FE645" s="57"/>
      <c r="FF645" s="57"/>
      <c r="FG645" s="57"/>
      <c r="FH645" s="57"/>
      <c r="FI645" s="57"/>
      <c r="FJ645" s="57"/>
      <c r="FK645" s="57"/>
      <c r="FL645" s="57"/>
      <c r="FM645" s="57"/>
      <c r="FN645" s="57"/>
      <c r="FO645" s="57"/>
      <c r="FP645" s="57"/>
      <c r="FQ645" s="57"/>
      <c r="FR645" s="57"/>
      <c r="FS645" s="57"/>
      <c r="FT645" s="57"/>
      <c r="FU645" s="57"/>
      <c r="FV645" s="57"/>
      <c r="FW645" s="57"/>
      <c r="FX645" s="57"/>
      <c r="FY645" s="57"/>
      <c r="FZ645" s="57"/>
      <c r="GA645" s="57"/>
      <c r="GB645" s="57"/>
      <c r="GC645" s="57"/>
      <c r="GD645" s="57"/>
      <c r="GE645" s="57"/>
      <c r="GF645" s="57"/>
      <c r="GG645" s="57"/>
      <c r="GH645" s="57"/>
      <c r="GI645" s="57"/>
      <c r="GJ645" s="57"/>
      <c r="GK645" s="57"/>
      <c r="GL645" s="57"/>
      <c r="GM645" s="57"/>
      <c r="GN645" s="57"/>
      <c r="GO645" s="57"/>
      <c r="GP645" s="57"/>
      <c r="GQ645" s="57"/>
      <c r="GR645" s="57"/>
      <c r="GS645" s="57"/>
      <c r="GT645" s="57"/>
      <c r="GU645" s="57"/>
      <c r="GV645" s="57"/>
      <c r="GW645" s="57"/>
      <c r="GX645" s="57"/>
      <c r="GY645" s="57"/>
      <c r="GZ645" s="57"/>
      <c r="HA645" s="57"/>
      <c r="HB645" s="57"/>
      <c r="HC645" s="57"/>
      <c r="HD645" s="57"/>
      <c r="HE645" s="57"/>
      <c r="HF645" s="57"/>
      <c r="HG645" s="57"/>
      <c r="HH645" s="57"/>
      <c r="HI645" s="57"/>
      <c r="HJ645" s="57"/>
      <c r="HK645" s="57"/>
      <c r="HL645" s="57"/>
      <c r="HM645" s="57"/>
      <c r="HN645" s="57"/>
      <c r="HO645" s="57"/>
      <c r="HP645" s="57"/>
      <c r="HQ645" s="57"/>
      <c r="HR645" s="57"/>
      <c r="HS645" s="57"/>
      <c r="HT645" s="57"/>
      <c r="HU645" s="57"/>
      <c r="HV645" s="57"/>
      <c r="HW645" s="57"/>
      <c r="HX645" s="57"/>
      <c r="HY645" s="57"/>
      <c r="HZ645" s="57"/>
      <c r="IA645" s="57"/>
      <c r="IB645" s="57"/>
      <c r="IC645" s="57"/>
      <c r="ID645" s="57"/>
      <c r="IE645" s="57"/>
      <c r="IF645" s="57"/>
      <c r="IG645" s="57"/>
      <c r="IH645" s="57"/>
      <c r="II645" s="57"/>
      <c r="IJ645" s="57"/>
      <c r="IK645" s="57"/>
      <c r="IL645" s="57"/>
      <c r="IM645" s="57"/>
      <c r="IN645" s="57"/>
      <c r="IO645" s="57"/>
      <c r="IP645" s="57"/>
      <c r="IQ645" s="57"/>
      <c r="IR645" s="57"/>
      <c r="IS645" s="57"/>
      <c r="IT645" s="57"/>
      <c r="IU645" s="57"/>
      <c r="IV645" s="57"/>
      <c r="IW645" s="57"/>
      <c r="IX645" s="57"/>
      <c r="IY645" s="57"/>
      <c r="IZ645" s="57"/>
      <c r="JA645" s="57"/>
      <c r="JB645" s="57"/>
      <c r="JC645" s="57"/>
      <c r="JD645" s="57"/>
      <c r="JE645" s="57"/>
      <c r="JF645" s="57"/>
      <c r="JG645" s="57"/>
      <c r="JH645" s="57"/>
      <c r="JI645" s="57"/>
      <c r="JJ645" s="57"/>
      <c r="JK645" s="57"/>
      <c r="JL645" s="57"/>
      <c r="JM645" s="57"/>
      <c r="JN645" s="57"/>
      <c r="JO645" s="57"/>
      <c r="JP645" s="57"/>
      <c r="JQ645" s="57"/>
      <c r="JR645" s="57"/>
      <c r="JS645" s="57"/>
      <c r="JT645" s="57"/>
      <c r="JU645" s="57"/>
      <c r="JV645" s="57"/>
      <c r="JW645" s="57"/>
      <c r="JX645" s="57"/>
      <c r="JY645" s="57"/>
      <c r="JZ645" s="57"/>
      <c r="KA645" s="57"/>
      <c r="KB645" s="57"/>
      <c r="KC645" s="57"/>
      <c r="KD645" s="57"/>
      <c r="KE645" s="57"/>
      <c r="KF645" s="57"/>
      <c r="KG645" s="57"/>
      <c r="KH645" s="57"/>
      <c r="KI645" s="57"/>
      <c r="KJ645" s="57"/>
      <c r="KK645" s="57"/>
      <c r="KL645" s="57"/>
      <c r="KM645" s="57"/>
      <c r="KN645" s="57"/>
      <c r="KO645" s="57"/>
      <c r="KP645" s="57"/>
      <c r="KQ645" s="57"/>
      <c r="KR645" s="57"/>
      <c r="KS645" s="57"/>
      <c r="KT645" s="57"/>
      <c r="KU645" s="57"/>
      <c r="KV645" s="57"/>
      <c r="KW645" s="57"/>
      <c r="KX645" s="57"/>
      <c r="KY645" s="57"/>
      <c r="KZ645" s="57"/>
      <c r="LA645" s="57"/>
      <c r="LB645" s="57"/>
      <c r="LC645" s="57"/>
      <c r="LD645" s="57"/>
      <c r="LE645" s="57"/>
      <c r="LF645" s="57"/>
      <c r="LG645" s="57"/>
      <c r="LH645" s="57"/>
      <c r="LI645" s="57"/>
      <c r="LJ645" s="57"/>
      <c r="LK645" s="57"/>
      <c r="LL645" s="57"/>
      <c r="LM645" s="57"/>
      <c r="LN645" s="57"/>
      <c r="LO645" s="57"/>
      <c r="LP645" s="57"/>
      <c r="LQ645" s="57"/>
      <c r="LR645" s="57"/>
      <c r="LS645" s="57"/>
      <c r="LT645" s="57"/>
      <c r="LU645" s="57"/>
      <c r="LV645" s="57"/>
      <c r="LW645" s="57"/>
      <c r="LX645" s="57"/>
      <c r="LY645" s="57"/>
      <c r="LZ645" s="57"/>
      <c r="MA645" s="57"/>
      <c r="MB645" s="57"/>
      <c r="MC645" s="57"/>
      <c r="MD645" s="57"/>
      <c r="ME645" s="57"/>
      <c r="MF645" s="57"/>
      <c r="MG645" s="57"/>
      <c r="MH645" s="57"/>
      <c r="MI645" s="57"/>
      <c r="MJ645" s="57"/>
      <c r="MK645" s="57"/>
      <c r="ML645" s="57"/>
      <c r="MM645" s="57"/>
      <c r="MN645" s="57"/>
      <c r="MO645" s="57"/>
      <c r="MP645" s="57"/>
      <c r="MQ645" s="57"/>
      <c r="MR645" s="57"/>
      <c r="MS645" s="57"/>
      <c r="MT645" s="57"/>
      <c r="MU645" s="57"/>
      <c r="MV645" s="57"/>
      <c r="MW645" s="57"/>
      <c r="MX645" s="57"/>
      <c r="MY645" s="57"/>
      <c r="MZ645" s="57"/>
      <c r="NA645" s="57"/>
      <c r="NB645" s="57"/>
      <c r="NC645" s="57"/>
      <c r="ND645" s="57"/>
      <c r="NE645" s="57"/>
      <c r="NF645" s="57"/>
      <c r="NG645" s="57"/>
      <c r="NH645" s="57"/>
      <c r="NI645" s="57"/>
      <c r="NJ645" s="57"/>
      <c r="NK645" s="57"/>
      <c r="NL645" s="57"/>
      <c r="NM645" s="57"/>
      <c r="NN645" s="57"/>
      <c r="NO645" s="57"/>
      <c r="NP645" s="57"/>
      <c r="NQ645" s="57"/>
      <c r="NR645" s="57"/>
      <c r="NS645" s="57"/>
      <c r="NT645" s="57"/>
      <c r="NU645" s="57"/>
      <c r="NV645" s="57"/>
      <c r="NW645" s="57"/>
      <c r="NX645" s="57"/>
      <c r="NY645" s="57"/>
      <c r="NZ645" s="57"/>
      <c r="OA645" s="57"/>
      <c r="OB645" s="57"/>
      <c r="OC645" s="57"/>
      <c r="OD645" s="57"/>
      <c r="OE645" s="57"/>
      <c r="OF645" s="57"/>
      <c r="OG645" s="57"/>
      <c r="OH645" s="57"/>
      <c r="OI645" s="57"/>
      <c r="OJ645" s="57"/>
      <c r="OK645" s="57"/>
      <c r="OL645" s="57"/>
      <c r="OM645" s="57"/>
      <c r="ON645" s="57"/>
      <c r="OO645" s="57"/>
      <c r="OP645" s="57"/>
      <c r="OQ645" s="57"/>
      <c r="OR645" s="57"/>
      <c r="OS645" s="57"/>
      <c r="OT645" s="57"/>
      <c r="OU645" s="57"/>
      <c r="OV645" s="57"/>
      <c r="OW645" s="57"/>
      <c r="OX645" s="57"/>
      <c r="OY645" s="57"/>
      <c r="OZ645" s="57"/>
      <c r="PA645" s="57"/>
      <c r="PB645" s="57"/>
      <c r="PC645" s="57"/>
      <c r="PD645" s="57"/>
      <c r="PE645" s="57"/>
      <c r="PF645" s="57"/>
      <c r="PG645" s="57"/>
      <c r="PH645" s="57"/>
      <c r="PI645" s="57"/>
      <c r="PJ645" s="57"/>
      <c r="PK645" s="57"/>
      <c r="PL645" s="57"/>
      <c r="PM645" s="57"/>
      <c r="PN645" s="57"/>
      <c r="PO645" s="57"/>
      <c r="PP645" s="57"/>
      <c r="PQ645" s="57"/>
      <c r="PR645" s="57"/>
      <c r="PS645" s="57"/>
      <c r="PT645" s="57"/>
      <c r="PU645" s="57"/>
      <c r="PV645" s="57"/>
      <c r="PW645" s="57"/>
      <c r="PX645" s="57"/>
      <c r="PY645" s="57"/>
      <c r="PZ645" s="57"/>
      <c r="QA645" s="57"/>
      <c r="QB645" s="57"/>
      <c r="QC645" s="57"/>
      <c r="QD645" s="57"/>
      <c r="QE645" s="57"/>
      <c r="QF645" s="57"/>
      <c r="QG645" s="57"/>
      <c r="QH645" s="57"/>
      <c r="QI645" s="57"/>
      <c r="QJ645" s="57"/>
      <c r="QK645" s="57"/>
      <c r="QL645" s="57"/>
      <c r="QM645" s="57"/>
      <c r="QN645" s="57"/>
      <c r="QO645" s="57"/>
      <c r="QP645" s="57"/>
      <c r="QQ645" s="57"/>
      <c r="QR645" s="57"/>
      <c r="QS645" s="57"/>
      <c r="QT645" s="57"/>
      <c r="QU645" s="57"/>
      <c r="QV645" s="57"/>
      <c r="QW645" s="57"/>
      <c r="QX645" s="57"/>
      <c r="QY645" s="57"/>
      <c r="QZ645" s="57"/>
      <c r="RA645" s="57"/>
      <c r="RB645" s="57"/>
      <c r="RC645" s="57"/>
      <c r="RD645" s="57"/>
      <c r="RE645" s="57"/>
      <c r="RF645" s="57"/>
      <c r="RG645" s="57"/>
      <c r="RH645" s="57"/>
      <c r="RI645" s="57"/>
      <c r="RJ645" s="57"/>
      <c r="RK645" s="57"/>
      <c r="RL645" s="57"/>
      <c r="RM645" s="57"/>
      <c r="RN645" s="57"/>
      <c r="RO645" s="57"/>
      <c r="RP645" s="57"/>
      <c r="RQ645" s="57"/>
      <c r="RR645" s="57"/>
      <c r="RS645" s="57"/>
      <c r="RT645" s="57"/>
      <c r="RU645" s="57"/>
      <c r="RV645" s="57"/>
      <c r="RW645" s="57"/>
      <c r="RX645" s="57"/>
      <c r="RY645" s="57"/>
      <c r="RZ645" s="57"/>
      <c r="SA645" s="57"/>
      <c r="SB645" s="57"/>
      <c r="SC645" s="57"/>
      <c r="SD645" s="57"/>
      <c r="SE645" s="57"/>
      <c r="SF645" s="57"/>
      <c r="SG645" s="57"/>
      <c r="SH645" s="57"/>
      <c r="SI645" s="57"/>
      <c r="SJ645" s="57"/>
      <c r="SK645" s="57"/>
      <c r="SL645" s="57"/>
      <c r="SM645" s="57"/>
      <c r="SN645" s="57"/>
      <c r="SO645" s="57"/>
      <c r="SP645" s="57"/>
      <c r="SQ645" s="57"/>
      <c r="SR645" s="57"/>
      <c r="SS645" s="57"/>
      <c r="ST645" s="57"/>
      <c r="SU645" s="57"/>
      <c r="SV645" s="57"/>
      <c r="SW645" s="57"/>
      <c r="SX645" s="57"/>
      <c r="SY645" s="57"/>
      <c r="SZ645" s="57"/>
      <c r="TA645" s="57"/>
      <c r="TB645" s="57"/>
      <c r="TC645" s="57"/>
      <c r="TD645" s="57"/>
      <c r="TE645" s="57"/>
      <c r="TF645" s="57"/>
      <c r="TG645" s="57"/>
      <c r="TH645" s="57"/>
      <c r="TI645" s="57"/>
      <c r="TJ645" s="57"/>
      <c r="TK645" s="57"/>
      <c r="TL645" s="57"/>
      <c r="TM645" s="57"/>
      <c r="TN645" s="57"/>
      <c r="TO645" s="57"/>
      <c r="TP645" s="57"/>
      <c r="TQ645" s="57"/>
      <c r="TR645" s="57"/>
      <c r="TS645" s="57"/>
      <c r="TT645" s="57"/>
      <c r="TU645" s="57"/>
      <c r="TV645" s="57"/>
      <c r="TW645" s="57"/>
      <c r="TX645" s="57"/>
      <c r="TY645" s="57"/>
      <c r="TZ645" s="57"/>
      <c r="UA645" s="57"/>
      <c r="UB645" s="57"/>
      <c r="UC645" s="57"/>
      <c r="UD645" s="57"/>
      <c r="UE645" s="57"/>
      <c r="UF645" s="57"/>
      <c r="UG645" s="57"/>
      <c r="UH645" s="57"/>
      <c r="UI645" s="57"/>
      <c r="UJ645" s="57"/>
      <c r="UK645" s="57"/>
      <c r="UL645" s="57"/>
      <c r="UM645" s="57"/>
      <c r="UN645" s="57"/>
      <c r="UO645" s="57"/>
      <c r="UP645" s="57"/>
      <c r="UQ645" s="57"/>
      <c r="UR645" s="57"/>
      <c r="US645" s="57"/>
      <c r="UT645" s="57"/>
      <c r="UU645" s="57"/>
      <c r="UV645" s="57"/>
      <c r="UW645" s="57"/>
      <c r="UX645" s="57"/>
      <c r="UY645" s="57"/>
      <c r="UZ645" s="57"/>
      <c r="VA645" s="57"/>
      <c r="VB645" s="57"/>
      <c r="VC645" s="57"/>
      <c r="VD645" s="57"/>
      <c r="VE645" s="57"/>
      <c r="VF645" s="57"/>
      <c r="VG645" s="57"/>
      <c r="VH645" s="57"/>
      <c r="VI645" s="57"/>
      <c r="VJ645" s="57"/>
      <c r="VK645" s="57"/>
      <c r="VL645" s="57"/>
      <c r="VM645" s="57"/>
      <c r="VN645" s="57"/>
      <c r="VO645" s="57"/>
      <c r="VP645" s="57"/>
      <c r="VQ645" s="57"/>
      <c r="VR645" s="57"/>
      <c r="VS645" s="57"/>
      <c r="VT645" s="57"/>
      <c r="VU645" s="57"/>
      <c r="VV645" s="57"/>
      <c r="VW645" s="57"/>
      <c r="VX645" s="57"/>
      <c r="VY645" s="57"/>
      <c r="VZ645" s="57"/>
      <c r="WA645" s="57"/>
      <c r="WB645" s="57"/>
      <c r="WC645" s="57"/>
      <c r="WD645" s="57"/>
      <c r="WE645" s="57"/>
      <c r="WF645" s="57"/>
      <c r="WG645" s="57"/>
      <c r="WH645" s="57"/>
      <c r="WI645" s="57"/>
      <c r="WJ645" s="57"/>
      <c r="WK645" s="57"/>
      <c r="WL645" s="57"/>
      <c r="WM645" s="57"/>
      <c r="WN645" s="57"/>
      <c r="WO645" s="57"/>
      <c r="WP645" s="57"/>
      <c r="WQ645" s="57"/>
      <c r="WR645" s="57"/>
      <c r="WS645" s="57"/>
      <c r="WT645" s="57"/>
      <c r="WU645" s="57"/>
      <c r="WV645" s="57"/>
      <c r="WW645" s="57"/>
      <c r="WX645" s="57"/>
      <c r="WY645" s="57"/>
      <c r="WZ645" s="57"/>
      <c r="XA645" s="57"/>
      <c r="XB645" s="57"/>
      <c r="XC645" s="57"/>
      <c r="XD645" s="57"/>
      <c r="XE645" s="57"/>
      <c r="XF645" s="57"/>
      <c r="XG645" s="57"/>
      <c r="XH645" s="57"/>
      <c r="XI645" s="57"/>
      <c r="XJ645" s="57"/>
      <c r="XK645" s="57"/>
      <c r="XL645" s="57"/>
      <c r="XM645" s="57"/>
      <c r="XN645" s="57"/>
      <c r="XO645" s="57"/>
      <c r="XP645" s="57"/>
      <c r="XQ645" s="57"/>
      <c r="XR645" s="57"/>
      <c r="XS645" s="57"/>
      <c r="XT645" s="57"/>
      <c r="XU645" s="57"/>
      <c r="XV645" s="57"/>
      <c r="XW645" s="57"/>
    </row>
    <row r="646">
      <c r="AI646" s="57"/>
      <c r="BR646" s="57"/>
      <c r="DA646" s="57"/>
      <c r="EJ646" s="57"/>
      <c r="EK646" s="57"/>
      <c r="EL646" s="57"/>
      <c r="EM646" s="57"/>
      <c r="EN646" s="57"/>
      <c r="EO646" s="57"/>
      <c r="EP646" s="57"/>
      <c r="EQ646" s="57"/>
      <c r="ER646" s="57"/>
      <c r="ES646" s="57"/>
      <c r="ET646" s="57"/>
      <c r="EU646" s="57"/>
      <c r="EV646" s="57"/>
      <c r="EW646" s="57"/>
      <c r="EX646" s="57"/>
      <c r="EY646" s="57"/>
      <c r="EZ646" s="57"/>
      <c r="FA646" s="57"/>
      <c r="FB646" s="57"/>
      <c r="FC646" s="57"/>
      <c r="FD646" s="57"/>
      <c r="FE646" s="57"/>
      <c r="FF646" s="57"/>
      <c r="FG646" s="57"/>
      <c r="FH646" s="57"/>
      <c r="FI646" s="57"/>
      <c r="FJ646" s="57"/>
      <c r="FK646" s="57"/>
      <c r="FL646" s="57"/>
      <c r="FM646" s="57"/>
      <c r="FN646" s="57"/>
      <c r="FO646" s="57"/>
      <c r="FP646" s="57"/>
      <c r="FQ646" s="57"/>
      <c r="FR646" s="57"/>
      <c r="FS646" s="57"/>
      <c r="FT646" s="57"/>
      <c r="FU646" s="57"/>
      <c r="FV646" s="57"/>
      <c r="FW646" s="57"/>
      <c r="FX646" s="57"/>
      <c r="FY646" s="57"/>
      <c r="FZ646" s="57"/>
      <c r="GA646" s="57"/>
      <c r="GB646" s="57"/>
      <c r="GC646" s="57"/>
      <c r="GD646" s="57"/>
      <c r="GE646" s="57"/>
      <c r="GF646" s="57"/>
      <c r="GG646" s="57"/>
      <c r="GH646" s="57"/>
      <c r="GI646" s="57"/>
      <c r="GJ646" s="57"/>
      <c r="GK646" s="57"/>
      <c r="GL646" s="57"/>
      <c r="GM646" s="57"/>
      <c r="GN646" s="57"/>
      <c r="GO646" s="57"/>
      <c r="GP646" s="57"/>
      <c r="GQ646" s="57"/>
      <c r="GR646" s="57"/>
      <c r="GS646" s="57"/>
      <c r="GT646" s="57"/>
      <c r="GU646" s="57"/>
      <c r="GV646" s="57"/>
      <c r="GW646" s="57"/>
      <c r="GX646" s="57"/>
      <c r="GY646" s="57"/>
      <c r="GZ646" s="57"/>
      <c r="HA646" s="57"/>
      <c r="HB646" s="57"/>
      <c r="HC646" s="57"/>
      <c r="HD646" s="57"/>
      <c r="HE646" s="57"/>
      <c r="HF646" s="57"/>
      <c r="HG646" s="57"/>
      <c r="HH646" s="57"/>
      <c r="HI646" s="57"/>
      <c r="HJ646" s="57"/>
      <c r="HK646" s="57"/>
      <c r="HL646" s="57"/>
      <c r="HM646" s="57"/>
      <c r="HN646" s="57"/>
      <c r="HO646" s="57"/>
      <c r="HP646" s="57"/>
      <c r="HQ646" s="57"/>
      <c r="HR646" s="57"/>
      <c r="HS646" s="57"/>
      <c r="HT646" s="57"/>
      <c r="HU646" s="57"/>
      <c r="HV646" s="57"/>
      <c r="HW646" s="57"/>
      <c r="HX646" s="57"/>
      <c r="HY646" s="57"/>
      <c r="HZ646" s="57"/>
      <c r="IA646" s="57"/>
      <c r="IB646" s="57"/>
      <c r="IC646" s="57"/>
      <c r="ID646" s="57"/>
      <c r="IE646" s="57"/>
      <c r="IF646" s="57"/>
      <c r="IG646" s="57"/>
      <c r="IH646" s="57"/>
      <c r="II646" s="57"/>
      <c r="IJ646" s="57"/>
      <c r="IK646" s="57"/>
      <c r="IL646" s="57"/>
      <c r="IM646" s="57"/>
      <c r="IN646" s="57"/>
      <c r="IO646" s="57"/>
      <c r="IP646" s="57"/>
      <c r="IQ646" s="57"/>
      <c r="IR646" s="57"/>
      <c r="IS646" s="57"/>
      <c r="IT646" s="57"/>
      <c r="IU646" s="57"/>
      <c r="IV646" s="57"/>
      <c r="IW646" s="57"/>
      <c r="IX646" s="57"/>
      <c r="IY646" s="57"/>
      <c r="IZ646" s="57"/>
      <c r="JA646" s="57"/>
      <c r="JB646" s="57"/>
      <c r="JC646" s="57"/>
      <c r="JD646" s="57"/>
      <c r="JE646" s="57"/>
      <c r="JF646" s="57"/>
      <c r="JG646" s="57"/>
      <c r="JH646" s="57"/>
      <c r="JI646" s="57"/>
      <c r="JJ646" s="57"/>
      <c r="JK646" s="57"/>
      <c r="JL646" s="57"/>
      <c r="JM646" s="57"/>
      <c r="JN646" s="57"/>
      <c r="JO646" s="57"/>
      <c r="JP646" s="57"/>
      <c r="JQ646" s="57"/>
      <c r="JR646" s="57"/>
      <c r="JS646" s="57"/>
      <c r="JT646" s="57"/>
      <c r="JU646" s="57"/>
      <c r="JV646" s="57"/>
      <c r="JW646" s="57"/>
      <c r="JX646" s="57"/>
      <c r="JY646" s="57"/>
      <c r="JZ646" s="57"/>
      <c r="KA646" s="57"/>
      <c r="KB646" s="57"/>
      <c r="KC646" s="57"/>
      <c r="KD646" s="57"/>
      <c r="KE646" s="57"/>
      <c r="KF646" s="57"/>
      <c r="KG646" s="57"/>
      <c r="KH646" s="57"/>
      <c r="KI646" s="57"/>
      <c r="KJ646" s="57"/>
      <c r="KK646" s="57"/>
      <c r="KL646" s="57"/>
      <c r="KM646" s="57"/>
      <c r="KN646" s="57"/>
      <c r="KO646" s="57"/>
      <c r="KP646" s="57"/>
      <c r="KQ646" s="57"/>
      <c r="KR646" s="57"/>
      <c r="KS646" s="57"/>
      <c r="KT646" s="57"/>
      <c r="KU646" s="57"/>
      <c r="KV646" s="57"/>
      <c r="KW646" s="57"/>
      <c r="KX646" s="57"/>
      <c r="KY646" s="57"/>
      <c r="KZ646" s="57"/>
      <c r="LA646" s="57"/>
      <c r="LB646" s="57"/>
      <c r="LC646" s="57"/>
      <c r="LD646" s="57"/>
      <c r="LE646" s="57"/>
      <c r="LF646" s="57"/>
      <c r="LG646" s="57"/>
      <c r="LH646" s="57"/>
      <c r="LI646" s="57"/>
      <c r="LJ646" s="57"/>
      <c r="LK646" s="57"/>
      <c r="LL646" s="57"/>
      <c r="LM646" s="57"/>
      <c r="LN646" s="57"/>
      <c r="LO646" s="57"/>
      <c r="LP646" s="57"/>
      <c r="LQ646" s="57"/>
      <c r="LR646" s="57"/>
      <c r="LS646" s="57"/>
      <c r="LT646" s="57"/>
      <c r="LU646" s="57"/>
      <c r="LV646" s="57"/>
      <c r="LW646" s="57"/>
      <c r="LX646" s="57"/>
      <c r="LY646" s="57"/>
      <c r="LZ646" s="57"/>
      <c r="MA646" s="57"/>
      <c r="MB646" s="57"/>
      <c r="MC646" s="57"/>
      <c r="MD646" s="57"/>
      <c r="ME646" s="57"/>
      <c r="MF646" s="57"/>
      <c r="MG646" s="57"/>
      <c r="MH646" s="57"/>
      <c r="MI646" s="57"/>
      <c r="MJ646" s="57"/>
      <c r="MK646" s="57"/>
      <c r="ML646" s="57"/>
      <c r="MM646" s="57"/>
      <c r="MN646" s="57"/>
      <c r="MO646" s="57"/>
      <c r="MP646" s="57"/>
      <c r="MQ646" s="57"/>
      <c r="MR646" s="57"/>
      <c r="MS646" s="57"/>
      <c r="MT646" s="57"/>
      <c r="MU646" s="57"/>
      <c r="MV646" s="57"/>
      <c r="MW646" s="57"/>
      <c r="MX646" s="57"/>
      <c r="MY646" s="57"/>
      <c r="MZ646" s="57"/>
      <c r="NA646" s="57"/>
      <c r="NB646" s="57"/>
      <c r="NC646" s="57"/>
      <c r="ND646" s="57"/>
      <c r="NE646" s="57"/>
      <c r="NF646" s="57"/>
      <c r="NG646" s="57"/>
      <c r="NH646" s="57"/>
      <c r="NI646" s="57"/>
      <c r="NJ646" s="57"/>
      <c r="NK646" s="57"/>
      <c r="NL646" s="57"/>
      <c r="NM646" s="57"/>
      <c r="NN646" s="57"/>
      <c r="NO646" s="57"/>
      <c r="NP646" s="57"/>
      <c r="NQ646" s="57"/>
      <c r="NR646" s="57"/>
      <c r="NS646" s="57"/>
      <c r="NT646" s="57"/>
      <c r="NU646" s="57"/>
      <c r="NV646" s="57"/>
      <c r="NW646" s="57"/>
      <c r="NX646" s="57"/>
      <c r="NY646" s="57"/>
      <c r="NZ646" s="57"/>
      <c r="OA646" s="57"/>
      <c r="OB646" s="57"/>
      <c r="OC646" s="57"/>
      <c r="OD646" s="57"/>
      <c r="OE646" s="57"/>
      <c r="OF646" s="57"/>
      <c r="OG646" s="57"/>
      <c r="OH646" s="57"/>
      <c r="OI646" s="57"/>
      <c r="OJ646" s="57"/>
      <c r="OK646" s="57"/>
      <c r="OL646" s="57"/>
      <c r="OM646" s="57"/>
      <c r="ON646" s="57"/>
      <c r="OO646" s="57"/>
      <c r="OP646" s="57"/>
      <c r="OQ646" s="57"/>
      <c r="OR646" s="57"/>
      <c r="OS646" s="57"/>
      <c r="OT646" s="57"/>
      <c r="OU646" s="57"/>
      <c r="OV646" s="57"/>
      <c r="OW646" s="57"/>
      <c r="OX646" s="57"/>
      <c r="OY646" s="57"/>
      <c r="OZ646" s="57"/>
      <c r="PA646" s="57"/>
      <c r="PB646" s="57"/>
      <c r="PC646" s="57"/>
      <c r="PD646" s="57"/>
      <c r="PE646" s="57"/>
      <c r="PF646" s="57"/>
      <c r="PG646" s="57"/>
      <c r="PH646" s="57"/>
      <c r="PI646" s="57"/>
      <c r="PJ646" s="57"/>
      <c r="PK646" s="57"/>
      <c r="PL646" s="57"/>
      <c r="PM646" s="57"/>
      <c r="PN646" s="57"/>
      <c r="PO646" s="57"/>
      <c r="PP646" s="57"/>
      <c r="PQ646" s="57"/>
      <c r="PR646" s="57"/>
      <c r="PS646" s="57"/>
      <c r="PT646" s="57"/>
      <c r="PU646" s="57"/>
      <c r="PV646" s="57"/>
      <c r="PW646" s="57"/>
      <c r="PX646" s="57"/>
      <c r="PY646" s="57"/>
      <c r="PZ646" s="57"/>
      <c r="QA646" s="57"/>
      <c r="QB646" s="57"/>
      <c r="QC646" s="57"/>
      <c r="QD646" s="57"/>
      <c r="QE646" s="57"/>
      <c r="QF646" s="57"/>
      <c r="QG646" s="57"/>
      <c r="QH646" s="57"/>
      <c r="QI646" s="57"/>
      <c r="QJ646" s="57"/>
      <c r="QK646" s="57"/>
      <c r="QL646" s="57"/>
      <c r="QM646" s="57"/>
      <c r="QN646" s="57"/>
      <c r="QO646" s="57"/>
      <c r="QP646" s="57"/>
      <c r="QQ646" s="57"/>
      <c r="QR646" s="57"/>
      <c r="QS646" s="57"/>
      <c r="QT646" s="57"/>
      <c r="QU646" s="57"/>
      <c r="QV646" s="57"/>
      <c r="QW646" s="57"/>
      <c r="QX646" s="57"/>
      <c r="QY646" s="57"/>
      <c r="QZ646" s="57"/>
      <c r="RA646" s="57"/>
      <c r="RB646" s="57"/>
      <c r="RC646" s="57"/>
      <c r="RD646" s="57"/>
      <c r="RE646" s="57"/>
      <c r="RF646" s="57"/>
      <c r="RG646" s="57"/>
      <c r="RH646" s="57"/>
      <c r="RI646" s="57"/>
      <c r="RJ646" s="57"/>
      <c r="RK646" s="57"/>
      <c r="RL646" s="57"/>
      <c r="RM646" s="57"/>
      <c r="RN646" s="57"/>
      <c r="RO646" s="57"/>
      <c r="RP646" s="57"/>
      <c r="RQ646" s="57"/>
      <c r="RR646" s="57"/>
      <c r="RS646" s="57"/>
      <c r="RT646" s="57"/>
      <c r="RU646" s="57"/>
      <c r="RV646" s="57"/>
      <c r="RW646" s="57"/>
      <c r="RX646" s="57"/>
      <c r="RY646" s="57"/>
      <c r="RZ646" s="57"/>
      <c r="SA646" s="57"/>
      <c r="SB646" s="57"/>
      <c r="SC646" s="57"/>
      <c r="SD646" s="57"/>
      <c r="SE646" s="57"/>
      <c r="SF646" s="57"/>
      <c r="SG646" s="57"/>
      <c r="SH646" s="57"/>
      <c r="SI646" s="57"/>
      <c r="SJ646" s="57"/>
      <c r="SK646" s="57"/>
      <c r="SL646" s="57"/>
      <c r="SM646" s="57"/>
      <c r="SN646" s="57"/>
      <c r="SO646" s="57"/>
      <c r="SP646" s="57"/>
      <c r="SQ646" s="57"/>
      <c r="SR646" s="57"/>
      <c r="SS646" s="57"/>
      <c r="ST646" s="57"/>
      <c r="SU646" s="57"/>
      <c r="SV646" s="57"/>
      <c r="SW646" s="57"/>
      <c r="SX646" s="57"/>
      <c r="SY646" s="57"/>
      <c r="SZ646" s="57"/>
      <c r="TA646" s="57"/>
      <c r="TB646" s="57"/>
      <c r="TC646" s="57"/>
      <c r="TD646" s="57"/>
      <c r="TE646" s="57"/>
      <c r="TF646" s="57"/>
      <c r="TG646" s="57"/>
      <c r="TH646" s="57"/>
      <c r="TI646" s="57"/>
      <c r="TJ646" s="57"/>
      <c r="TK646" s="57"/>
      <c r="TL646" s="57"/>
      <c r="TM646" s="57"/>
      <c r="TN646" s="57"/>
      <c r="TO646" s="57"/>
      <c r="TP646" s="57"/>
      <c r="TQ646" s="57"/>
      <c r="TR646" s="57"/>
      <c r="TS646" s="57"/>
      <c r="TT646" s="57"/>
      <c r="TU646" s="57"/>
      <c r="TV646" s="57"/>
      <c r="TW646" s="57"/>
      <c r="TX646" s="57"/>
      <c r="TY646" s="57"/>
      <c r="TZ646" s="57"/>
      <c r="UA646" s="57"/>
      <c r="UB646" s="57"/>
      <c r="UC646" s="57"/>
      <c r="UD646" s="57"/>
      <c r="UE646" s="57"/>
      <c r="UF646" s="57"/>
      <c r="UG646" s="57"/>
      <c r="UH646" s="57"/>
      <c r="UI646" s="57"/>
      <c r="UJ646" s="57"/>
      <c r="UK646" s="57"/>
      <c r="UL646" s="57"/>
      <c r="UM646" s="57"/>
      <c r="UN646" s="57"/>
      <c r="UO646" s="57"/>
      <c r="UP646" s="57"/>
      <c r="UQ646" s="57"/>
      <c r="UR646" s="57"/>
      <c r="US646" s="57"/>
      <c r="UT646" s="57"/>
      <c r="UU646" s="57"/>
      <c r="UV646" s="57"/>
      <c r="UW646" s="57"/>
      <c r="UX646" s="57"/>
      <c r="UY646" s="57"/>
      <c r="UZ646" s="57"/>
      <c r="VA646" s="57"/>
      <c r="VB646" s="57"/>
      <c r="VC646" s="57"/>
      <c r="VD646" s="57"/>
      <c r="VE646" s="57"/>
      <c r="VF646" s="57"/>
      <c r="VG646" s="57"/>
      <c r="VH646" s="57"/>
      <c r="VI646" s="57"/>
      <c r="VJ646" s="57"/>
      <c r="VK646" s="57"/>
      <c r="VL646" s="57"/>
      <c r="VM646" s="57"/>
      <c r="VN646" s="57"/>
      <c r="VO646" s="57"/>
      <c r="VP646" s="57"/>
      <c r="VQ646" s="57"/>
      <c r="VR646" s="57"/>
      <c r="VS646" s="57"/>
      <c r="VT646" s="57"/>
      <c r="VU646" s="57"/>
      <c r="VV646" s="57"/>
      <c r="VW646" s="57"/>
      <c r="VX646" s="57"/>
      <c r="VY646" s="57"/>
      <c r="VZ646" s="57"/>
      <c r="WA646" s="57"/>
      <c r="WB646" s="57"/>
      <c r="WC646" s="57"/>
      <c r="WD646" s="57"/>
      <c r="WE646" s="57"/>
      <c r="WF646" s="57"/>
      <c r="WG646" s="57"/>
      <c r="WH646" s="57"/>
      <c r="WI646" s="57"/>
      <c r="WJ646" s="57"/>
      <c r="WK646" s="57"/>
      <c r="WL646" s="57"/>
      <c r="WM646" s="57"/>
      <c r="WN646" s="57"/>
      <c r="WO646" s="57"/>
      <c r="WP646" s="57"/>
      <c r="WQ646" s="57"/>
      <c r="WR646" s="57"/>
      <c r="WS646" s="57"/>
      <c r="WT646" s="57"/>
      <c r="WU646" s="57"/>
      <c r="WV646" s="57"/>
      <c r="WW646" s="57"/>
      <c r="WX646" s="57"/>
      <c r="WY646" s="57"/>
      <c r="WZ646" s="57"/>
      <c r="XA646" s="57"/>
      <c r="XB646" s="57"/>
      <c r="XC646" s="57"/>
      <c r="XD646" s="57"/>
      <c r="XE646" s="57"/>
      <c r="XF646" s="57"/>
      <c r="XG646" s="57"/>
      <c r="XH646" s="57"/>
      <c r="XI646" s="57"/>
      <c r="XJ646" s="57"/>
      <c r="XK646" s="57"/>
      <c r="XL646" s="57"/>
      <c r="XM646" s="57"/>
      <c r="XN646" s="57"/>
      <c r="XO646" s="57"/>
      <c r="XP646" s="57"/>
      <c r="XQ646" s="57"/>
      <c r="XR646" s="57"/>
      <c r="XS646" s="57"/>
      <c r="XT646" s="57"/>
      <c r="XU646" s="57"/>
      <c r="XV646" s="57"/>
      <c r="XW646" s="57"/>
    </row>
    <row r="647">
      <c r="AI647" s="57"/>
      <c r="BR647" s="57"/>
      <c r="DA647" s="57"/>
      <c r="EJ647" s="57"/>
      <c r="EK647" s="57"/>
      <c r="EL647" s="57"/>
      <c r="EM647" s="57"/>
      <c r="EN647" s="57"/>
      <c r="EO647" s="57"/>
      <c r="EP647" s="57"/>
      <c r="EQ647" s="57"/>
      <c r="ER647" s="57"/>
      <c r="ES647" s="57"/>
      <c r="ET647" s="57"/>
      <c r="EU647" s="57"/>
      <c r="EV647" s="57"/>
      <c r="EW647" s="57"/>
      <c r="EX647" s="57"/>
      <c r="EY647" s="57"/>
      <c r="EZ647" s="57"/>
      <c r="FA647" s="57"/>
      <c r="FB647" s="57"/>
      <c r="FC647" s="57"/>
      <c r="FD647" s="57"/>
      <c r="FE647" s="57"/>
      <c r="FF647" s="57"/>
      <c r="FG647" s="57"/>
      <c r="FH647" s="57"/>
      <c r="FI647" s="57"/>
      <c r="FJ647" s="57"/>
      <c r="FK647" s="57"/>
      <c r="FL647" s="57"/>
      <c r="FM647" s="57"/>
      <c r="FN647" s="57"/>
      <c r="FO647" s="57"/>
      <c r="FP647" s="57"/>
      <c r="FQ647" s="57"/>
      <c r="FR647" s="57"/>
      <c r="FS647" s="57"/>
      <c r="FT647" s="57"/>
      <c r="FU647" s="57"/>
      <c r="FV647" s="57"/>
      <c r="FW647" s="57"/>
      <c r="FX647" s="57"/>
      <c r="FY647" s="57"/>
      <c r="FZ647" s="57"/>
      <c r="GA647" s="57"/>
      <c r="GB647" s="57"/>
      <c r="GC647" s="57"/>
      <c r="GD647" s="57"/>
      <c r="GE647" s="57"/>
      <c r="GF647" s="57"/>
      <c r="GG647" s="57"/>
      <c r="GH647" s="57"/>
      <c r="GI647" s="57"/>
      <c r="GJ647" s="57"/>
      <c r="GK647" s="57"/>
      <c r="GL647" s="57"/>
      <c r="GM647" s="57"/>
      <c r="GN647" s="57"/>
      <c r="GO647" s="57"/>
      <c r="GP647" s="57"/>
      <c r="GQ647" s="57"/>
      <c r="GR647" s="57"/>
      <c r="GS647" s="57"/>
      <c r="GT647" s="57"/>
      <c r="GU647" s="57"/>
      <c r="GV647" s="57"/>
      <c r="GW647" s="57"/>
      <c r="GX647" s="57"/>
      <c r="GY647" s="57"/>
      <c r="GZ647" s="57"/>
      <c r="HA647" s="57"/>
      <c r="HB647" s="57"/>
      <c r="HC647" s="57"/>
      <c r="HD647" s="57"/>
      <c r="HE647" s="57"/>
      <c r="HF647" s="57"/>
      <c r="HG647" s="57"/>
      <c r="HH647" s="57"/>
      <c r="HI647" s="57"/>
      <c r="HJ647" s="57"/>
      <c r="HK647" s="57"/>
      <c r="HL647" s="57"/>
      <c r="HM647" s="57"/>
      <c r="HN647" s="57"/>
      <c r="HO647" s="57"/>
      <c r="HP647" s="57"/>
      <c r="HQ647" s="57"/>
      <c r="HR647" s="57"/>
      <c r="HS647" s="57"/>
      <c r="HT647" s="57"/>
      <c r="HU647" s="57"/>
      <c r="HV647" s="57"/>
      <c r="HW647" s="57"/>
      <c r="HX647" s="57"/>
      <c r="HY647" s="57"/>
      <c r="HZ647" s="57"/>
      <c r="IA647" s="57"/>
      <c r="IB647" s="57"/>
      <c r="IC647" s="57"/>
      <c r="ID647" s="57"/>
      <c r="IE647" s="57"/>
      <c r="IF647" s="57"/>
      <c r="IG647" s="57"/>
      <c r="IH647" s="57"/>
      <c r="II647" s="57"/>
      <c r="IJ647" s="57"/>
      <c r="IK647" s="57"/>
      <c r="IL647" s="57"/>
      <c r="IM647" s="57"/>
      <c r="IN647" s="57"/>
      <c r="IO647" s="57"/>
      <c r="IP647" s="57"/>
      <c r="IQ647" s="57"/>
      <c r="IR647" s="57"/>
      <c r="IS647" s="57"/>
      <c r="IT647" s="57"/>
      <c r="IU647" s="57"/>
      <c r="IV647" s="57"/>
      <c r="IW647" s="57"/>
      <c r="IX647" s="57"/>
      <c r="IY647" s="57"/>
      <c r="IZ647" s="57"/>
      <c r="JA647" s="57"/>
      <c r="JB647" s="57"/>
      <c r="JC647" s="57"/>
      <c r="JD647" s="57"/>
      <c r="JE647" s="57"/>
      <c r="JF647" s="57"/>
      <c r="JG647" s="57"/>
      <c r="JH647" s="57"/>
      <c r="JI647" s="57"/>
      <c r="JJ647" s="57"/>
      <c r="JK647" s="57"/>
      <c r="JL647" s="57"/>
      <c r="JM647" s="57"/>
      <c r="JN647" s="57"/>
      <c r="JO647" s="57"/>
      <c r="JP647" s="57"/>
      <c r="JQ647" s="57"/>
      <c r="JR647" s="57"/>
      <c r="JS647" s="57"/>
      <c r="JT647" s="57"/>
      <c r="JU647" s="57"/>
      <c r="JV647" s="57"/>
      <c r="JW647" s="57"/>
      <c r="JX647" s="57"/>
      <c r="JY647" s="57"/>
      <c r="JZ647" s="57"/>
      <c r="KA647" s="57"/>
      <c r="KB647" s="57"/>
      <c r="KC647" s="57"/>
      <c r="KD647" s="57"/>
      <c r="KE647" s="57"/>
      <c r="KF647" s="57"/>
      <c r="KG647" s="57"/>
      <c r="KH647" s="57"/>
      <c r="KI647" s="57"/>
      <c r="KJ647" s="57"/>
      <c r="KK647" s="57"/>
      <c r="KL647" s="57"/>
      <c r="KM647" s="57"/>
      <c r="KN647" s="57"/>
      <c r="KO647" s="57"/>
      <c r="KP647" s="57"/>
      <c r="KQ647" s="57"/>
      <c r="KR647" s="57"/>
      <c r="KS647" s="57"/>
      <c r="KT647" s="57"/>
      <c r="KU647" s="57"/>
      <c r="KV647" s="57"/>
      <c r="KW647" s="57"/>
      <c r="KX647" s="57"/>
      <c r="KY647" s="57"/>
      <c r="KZ647" s="57"/>
      <c r="LA647" s="57"/>
      <c r="LB647" s="57"/>
      <c r="LC647" s="57"/>
      <c r="LD647" s="57"/>
      <c r="LE647" s="57"/>
      <c r="LF647" s="57"/>
      <c r="LG647" s="57"/>
      <c r="LH647" s="57"/>
      <c r="LI647" s="57"/>
      <c r="LJ647" s="57"/>
      <c r="LK647" s="57"/>
      <c r="LL647" s="57"/>
      <c r="LM647" s="57"/>
      <c r="LN647" s="57"/>
      <c r="LO647" s="57"/>
      <c r="LP647" s="57"/>
      <c r="LQ647" s="57"/>
      <c r="LR647" s="57"/>
      <c r="LS647" s="57"/>
      <c r="LT647" s="57"/>
      <c r="LU647" s="57"/>
      <c r="LV647" s="57"/>
      <c r="LW647" s="57"/>
      <c r="LX647" s="57"/>
      <c r="LY647" s="57"/>
      <c r="LZ647" s="57"/>
      <c r="MA647" s="57"/>
      <c r="MB647" s="57"/>
      <c r="MC647" s="57"/>
      <c r="MD647" s="57"/>
      <c r="ME647" s="57"/>
      <c r="MF647" s="57"/>
      <c r="MG647" s="57"/>
      <c r="MH647" s="57"/>
      <c r="MI647" s="57"/>
      <c r="MJ647" s="57"/>
      <c r="MK647" s="57"/>
      <c r="ML647" s="57"/>
      <c r="MM647" s="57"/>
      <c r="MN647" s="57"/>
      <c r="MO647" s="57"/>
      <c r="MP647" s="57"/>
      <c r="MQ647" s="57"/>
      <c r="MR647" s="57"/>
      <c r="MS647" s="57"/>
      <c r="MT647" s="57"/>
      <c r="MU647" s="57"/>
      <c r="MV647" s="57"/>
      <c r="MW647" s="57"/>
      <c r="MX647" s="57"/>
      <c r="MY647" s="57"/>
      <c r="MZ647" s="57"/>
      <c r="NA647" s="57"/>
      <c r="NB647" s="57"/>
      <c r="NC647" s="57"/>
      <c r="ND647" s="57"/>
      <c r="NE647" s="57"/>
      <c r="NF647" s="57"/>
      <c r="NG647" s="57"/>
      <c r="NH647" s="57"/>
      <c r="NI647" s="57"/>
      <c r="NJ647" s="57"/>
      <c r="NK647" s="57"/>
      <c r="NL647" s="57"/>
      <c r="NM647" s="57"/>
      <c r="NN647" s="57"/>
      <c r="NO647" s="57"/>
      <c r="NP647" s="57"/>
      <c r="NQ647" s="57"/>
      <c r="NR647" s="57"/>
      <c r="NS647" s="57"/>
      <c r="NT647" s="57"/>
      <c r="NU647" s="57"/>
      <c r="NV647" s="57"/>
      <c r="NW647" s="57"/>
      <c r="NX647" s="57"/>
      <c r="NY647" s="57"/>
      <c r="NZ647" s="57"/>
      <c r="OA647" s="57"/>
      <c r="OB647" s="57"/>
      <c r="OC647" s="57"/>
      <c r="OD647" s="57"/>
      <c r="OE647" s="57"/>
      <c r="OF647" s="57"/>
      <c r="OG647" s="57"/>
      <c r="OH647" s="57"/>
      <c r="OI647" s="57"/>
      <c r="OJ647" s="57"/>
      <c r="OK647" s="57"/>
      <c r="OL647" s="57"/>
      <c r="OM647" s="57"/>
      <c r="ON647" s="57"/>
      <c r="OO647" s="57"/>
      <c r="OP647" s="57"/>
      <c r="OQ647" s="57"/>
      <c r="OR647" s="57"/>
      <c r="OS647" s="57"/>
      <c r="OT647" s="57"/>
      <c r="OU647" s="57"/>
      <c r="OV647" s="57"/>
      <c r="OW647" s="57"/>
      <c r="OX647" s="57"/>
      <c r="OY647" s="57"/>
      <c r="OZ647" s="57"/>
      <c r="PA647" s="57"/>
      <c r="PB647" s="57"/>
      <c r="PC647" s="57"/>
      <c r="PD647" s="57"/>
      <c r="PE647" s="57"/>
      <c r="PF647" s="57"/>
      <c r="PG647" s="57"/>
      <c r="PH647" s="57"/>
      <c r="PI647" s="57"/>
      <c r="PJ647" s="57"/>
      <c r="PK647" s="57"/>
      <c r="PL647" s="57"/>
      <c r="PM647" s="57"/>
      <c r="PN647" s="57"/>
      <c r="PO647" s="57"/>
      <c r="PP647" s="57"/>
      <c r="PQ647" s="57"/>
      <c r="PR647" s="57"/>
      <c r="PS647" s="57"/>
      <c r="PT647" s="57"/>
      <c r="PU647" s="57"/>
      <c r="PV647" s="57"/>
      <c r="PW647" s="57"/>
      <c r="PX647" s="57"/>
      <c r="PY647" s="57"/>
      <c r="PZ647" s="57"/>
      <c r="QA647" s="57"/>
      <c r="QB647" s="57"/>
      <c r="QC647" s="57"/>
      <c r="QD647" s="57"/>
      <c r="QE647" s="57"/>
      <c r="QF647" s="57"/>
      <c r="QG647" s="57"/>
      <c r="QH647" s="57"/>
      <c r="QI647" s="57"/>
      <c r="QJ647" s="57"/>
      <c r="QK647" s="57"/>
      <c r="QL647" s="57"/>
      <c r="QM647" s="57"/>
      <c r="QN647" s="57"/>
      <c r="QO647" s="57"/>
      <c r="QP647" s="57"/>
      <c r="QQ647" s="57"/>
      <c r="QR647" s="57"/>
      <c r="QS647" s="57"/>
      <c r="QT647" s="57"/>
      <c r="QU647" s="57"/>
      <c r="QV647" s="57"/>
      <c r="QW647" s="57"/>
      <c r="QX647" s="57"/>
      <c r="QY647" s="57"/>
      <c r="QZ647" s="57"/>
      <c r="RA647" s="57"/>
      <c r="RB647" s="57"/>
      <c r="RC647" s="57"/>
      <c r="RD647" s="57"/>
      <c r="RE647" s="57"/>
      <c r="RF647" s="57"/>
      <c r="RG647" s="57"/>
      <c r="RH647" s="57"/>
      <c r="RI647" s="57"/>
      <c r="RJ647" s="57"/>
      <c r="RK647" s="57"/>
      <c r="RL647" s="57"/>
      <c r="RM647" s="57"/>
      <c r="RN647" s="57"/>
      <c r="RO647" s="57"/>
      <c r="RP647" s="57"/>
      <c r="RQ647" s="57"/>
      <c r="RR647" s="57"/>
      <c r="RS647" s="57"/>
      <c r="RT647" s="57"/>
      <c r="RU647" s="57"/>
      <c r="RV647" s="57"/>
      <c r="RW647" s="57"/>
      <c r="RX647" s="57"/>
      <c r="RY647" s="57"/>
      <c r="RZ647" s="57"/>
      <c r="SA647" s="57"/>
      <c r="SB647" s="57"/>
      <c r="SC647" s="57"/>
      <c r="SD647" s="57"/>
      <c r="SE647" s="57"/>
      <c r="SF647" s="57"/>
      <c r="SG647" s="57"/>
      <c r="SH647" s="57"/>
      <c r="SI647" s="57"/>
      <c r="SJ647" s="57"/>
      <c r="SK647" s="57"/>
      <c r="SL647" s="57"/>
      <c r="SM647" s="57"/>
      <c r="SN647" s="57"/>
      <c r="SO647" s="57"/>
      <c r="SP647" s="57"/>
      <c r="SQ647" s="57"/>
      <c r="SR647" s="57"/>
      <c r="SS647" s="57"/>
      <c r="ST647" s="57"/>
      <c r="SU647" s="57"/>
      <c r="SV647" s="57"/>
      <c r="SW647" s="57"/>
      <c r="SX647" s="57"/>
      <c r="SY647" s="57"/>
      <c r="SZ647" s="57"/>
      <c r="TA647" s="57"/>
      <c r="TB647" s="57"/>
      <c r="TC647" s="57"/>
      <c r="TD647" s="57"/>
      <c r="TE647" s="57"/>
      <c r="TF647" s="57"/>
      <c r="TG647" s="57"/>
      <c r="TH647" s="57"/>
      <c r="TI647" s="57"/>
      <c r="TJ647" s="57"/>
      <c r="TK647" s="57"/>
      <c r="TL647" s="57"/>
      <c r="TM647" s="57"/>
      <c r="TN647" s="57"/>
      <c r="TO647" s="57"/>
      <c r="TP647" s="57"/>
      <c r="TQ647" s="57"/>
      <c r="TR647" s="57"/>
      <c r="TS647" s="57"/>
      <c r="TT647" s="57"/>
      <c r="TU647" s="57"/>
      <c r="TV647" s="57"/>
      <c r="TW647" s="57"/>
      <c r="TX647" s="57"/>
      <c r="TY647" s="57"/>
      <c r="TZ647" s="57"/>
      <c r="UA647" s="57"/>
      <c r="UB647" s="57"/>
      <c r="UC647" s="57"/>
      <c r="UD647" s="57"/>
      <c r="UE647" s="57"/>
      <c r="UF647" s="57"/>
      <c r="UG647" s="57"/>
      <c r="UH647" s="57"/>
      <c r="UI647" s="57"/>
      <c r="UJ647" s="57"/>
      <c r="UK647" s="57"/>
      <c r="UL647" s="57"/>
      <c r="UM647" s="57"/>
      <c r="UN647" s="57"/>
      <c r="UO647" s="57"/>
      <c r="UP647" s="57"/>
      <c r="UQ647" s="57"/>
      <c r="UR647" s="57"/>
      <c r="US647" s="57"/>
      <c r="UT647" s="57"/>
      <c r="UU647" s="57"/>
      <c r="UV647" s="57"/>
      <c r="UW647" s="57"/>
      <c r="UX647" s="57"/>
      <c r="UY647" s="57"/>
      <c r="UZ647" s="57"/>
      <c r="VA647" s="57"/>
      <c r="VB647" s="57"/>
      <c r="VC647" s="57"/>
      <c r="VD647" s="57"/>
      <c r="VE647" s="57"/>
      <c r="VF647" s="57"/>
      <c r="VG647" s="57"/>
      <c r="VH647" s="57"/>
      <c r="VI647" s="57"/>
      <c r="VJ647" s="57"/>
      <c r="VK647" s="57"/>
      <c r="VL647" s="57"/>
      <c r="VM647" s="57"/>
      <c r="VN647" s="57"/>
      <c r="VO647" s="57"/>
      <c r="VP647" s="57"/>
      <c r="VQ647" s="57"/>
      <c r="VR647" s="57"/>
      <c r="VS647" s="57"/>
      <c r="VT647" s="57"/>
      <c r="VU647" s="57"/>
      <c r="VV647" s="57"/>
      <c r="VW647" s="57"/>
      <c r="VX647" s="57"/>
      <c r="VY647" s="57"/>
      <c r="VZ647" s="57"/>
      <c r="WA647" s="57"/>
      <c r="WB647" s="57"/>
      <c r="WC647" s="57"/>
      <c r="WD647" s="57"/>
      <c r="WE647" s="57"/>
      <c r="WF647" s="57"/>
      <c r="WG647" s="57"/>
      <c r="WH647" s="57"/>
      <c r="WI647" s="57"/>
      <c r="WJ647" s="57"/>
      <c r="WK647" s="57"/>
      <c r="WL647" s="57"/>
      <c r="WM647" s="57"/>
      <c r="WN647" s="57"/>
      <c r="WO647" s="57"/>
      <c r="WP647" s="57"/>
      <c r="WQ647" s="57"/>
      <c r="WR647" s="57"/>
      <c r="WS647" s="57"/>
      <c r="WT647" s="57"/>
      <c r="WU647" s="57"/>
      <c r="WV647" s="57"/>
      <c r="WW647" s="57"/>
      <c r="WX647" s="57"/>
      <c r="WY647" s="57"/>
      <c r="WZ647" s="57"/>
      <c r="XA647" s="57"/>
      <c r="XB647" s="57"/>
      <c r="XC647" s="57"/>
      <c r="XD647" s="57"/>
      <c r="XE647" s="57"/>
      <c r="XF647" s="57"/>
      <c r="XG647" s="57"/>
      <c r="XH647" s="57"/>
      <c r="XI647" s="57"/>
      <c r="XJ647" s="57"/>
      <c r="XK647" s="57"/>
      <c r="XL647" s="57"/>
      <c r="XM647" s="57"/>
      <c r="XN647" s="57"/>
      <c r="XO647" s="57"/>
      <c r="XP647" s="57"/>
      <c r="XQ647" s="57"/>
      <c r="XR647" s="57"/>
      <c r="XS647" s="57"/>
      <c r="XT647" s="57"/>
      <c r="XU647" s="57"/>
      <c r="XV647" s="57"/>
      <c r="XW647" s="57"/>
    </row>
    <row r="648">
      <c r="AI648" s="57"/>
      <c r="BR648" s="57"/>
      <c r="DA648" s="57"/>
      <c r="EJ648" s="57"/>
      <c r="EK648" s="57"/>
      <c r="EL648" s="57"/>
      <c r="EM648" s="57"/>
      <c r="EN648" s="57"/>
      <c r="EO648" s="57"/>
      <c r="EP648" s="57"/>
      <c r="EQ648" s="57"/>
      <c r="ER648" s="57"/>
      <c r="ES648" s="57"/>
      <c r="ET648" s="57"/>
      <c r="EU648" s="57"/>
      <c r="EV648" s="57"/>
      <c r="EW648" s="57"/>
      <c r="EX648" s="57"/>
      <c r="EY648" s="57"/>
      <c r="EZ648" s="57"/>
      <c r="FA648" s="57"/>
      <c r="FB648" s="57"/>
      <c r="FC648" s="57"/>
      <c r="FD648" s="57"/>
      <c r="FE648" s="57"/>
      <c r="FF648" s="57"/>
      <c r="FG648" s="57"/>
      <c r="FH648" s="57"/>
      <c r="FI648" s="57"/>
      <c r="FJ648" s="57"/>
      <c r="FK648" s="57"/>
      <c r="FL648" s="57"/>
      <c r="FM648" s="57"/>
      <c r="FN648" s="57"/>
      <c r="FO648" s="57"/>
      <c r="FP648" s="57"/>
      <c r="FQ648" s="57"/>
      <c r="FR648" s="57"/>
      <c r="FS648" s="57"/>
      <c r="FT648" s="57"/>
      <c r="FU648" s="57"/>
      <c r="FV648" s="57"/>
      <c r="FW648" s="57"/>
      <c r="FX648" s="57"/>
      <c r="FY648" s="57"/>
      <c r="FZ648" s="57"/>
      <c r="GA648" s="57"/>
      <c r="GB648" s="57"/>
      <c r="GC648" s="57"/>
      <c r="GD648" s="57"/>
      <c r="GE648" s="57"/>
      <c r="GF648" s="57"/>
      <c r="GG648" s="57"/>
      <c r="GH648" s="57"/>
      <c r="GI648" s="57"/>
      <c r="GJ648" s="57"/>
      <c r="GK648" s="57"/>
      <c r="GL648" s="57"/>
      <c r="GM648" s="57"/>
      <c r="GN648" s="57"/>
      <c r="GO648" s="57"/>
      <c r="GP648" s="57"/>
      <c r="GQ648" s="57"/>
      <c r="GR648" s="57"/>
      <c r="GS648" s="57"/>
      <c r="GT648" s="57"/>
      <c r="GU648" s="57"/>
      <c r="GV648" s="57"/>
      <c r="GW648" s="57"/>
      <c r="GX648" s="57"/>
      <c r="GY648" s="57"/>
      <c r="GZ648" s="57"/>
      <c r="HA648" s="57"/>
      <c r="HB648" s="57"/>
      <c r="HC648" s="57"/>
      <c r="HD648" s="57"/>
      <c r="HE648" s="57"/>
      <c r="HF648" s="57"/>
      <c r="HG648" s="57"/>
      <c r="HH648" s="57"/>
      <c r="HI648" s="57"/>
      <c r="HJ648" s="57"/>
      <c r="HK648" s="57"/>
      <c r="HL648" s="57"/>
      <c r="HM648" s="57"/>
      <c r="HN648" s="57"/>
      <c r="HO648" s="57"/>
      <c r="HP648" s="57"/>
      <c r="HQ648" s="57"/>
      <c r="HR648" s="57"/>
      <c r="HS648" s="57"/>
      <c r="HT648" s="57"/>
      <c r="HU648" s="57"/>
      <c r="HV648" s="57"/>
      <c r="HW648" s="57"/>
      <c r="HX648" s="57"/>
      <c r="HY648" s="57"/>
      <c r="HZ648" s="57"/>
      <c r="IA648" s="57"/>
      <c r="IB648" s="57"/>
      <c r="IC648" s="57"/>
      <c r="ID648" s="57"/>
      <c r="IE648" s="57"/>
      <c r="IF648" s="57"/>
      <c r="IG648" s="57"/>
      <c r="IH648" s="57"/>
      <c r="II648" s="57"/>
      <c r="IJ648" s="57"/>
      <c r="IK648" s="57"/>
      <c r="IL648" s="57"/>
      <c r="IM648" s="57"/>
      <c r="IN648" s="57"/>
      <c r="IO648" s="57"/>
      <c r="IP648" s="57"/>
      <c r="IQ648" s="57"/>
      <c r="IR648" s="57"/>
      <c r="IS648" s="57"/>
      <c r="IT648" s="57"/>
      <c r="IU648" s="57"/>
      <c r="IV648" s="57"/>
      <c r="IW648" s="57"/>
      <c r="IX648" s="57"/>
      <c r="IY648" s="57"/>
      <c r="IZ648" s="57"/>
      <c r="JA648" s="57"/>
      <c r="JB648" s="57"/>
      <c r="JC648" s="57"/>
      <c r="JD648" s="57"/>
      <c r="JE648" s="57"/>
      <c r="JF648" s="57"/>
      <c r="JG648" s="57"/>
      <c r="JH648" s="57"/>
      <c r="JI648" s="57"/>
      <c r="JJ648" s="57"/>
      <c r="JK648" s="57"/>
      <c r="JL648" s="57"/>
      <c r="JM648" s="57"/>
      <c r="JN648" s="57"/>
      <c r="JO648" s="57"/>
      <c r="JP648" s="57"/>
      <c r="JQ648" s="57"/>
      <c r="JR648" s="57"/>
      <c r="JS648" s="57"/>
      <c r="JT648" s="57"/>
      <c r="JU648" s="57"/>
      <c r="JV648" s="57"/>
      <c r="JW648" s="57"/>
      <c r="JX648" s="57"/>
      <c r="JY648" s="57"/>
      <c r="JZ648" s="57"/>
      <c r="KA648" s="57"/>
      <c r="KB648" s="57"/>
      <c r="KC648" s="57"/>
      <c r="KD648" s="57"/>
      <c r="KE648" s="57"/>
      <c r="KF648" s="57"/>
      <c r="KG648" s="57"/>
      <c r="KH648" s="57"/>
      <c r="KI648" s="57"/>
      <c r="KJ648" s="57"/>
      <c r="KK648" s="57"/>
      <c r="KL648" s="57"/>
      <c r="KM648" s="57"/>
      <c r="KN648" s="57"/>
      <c r="KO648" s="57"/>
      <c r="KP648" s="57"/>
      <c r="KQ648" s="57"/>
      <c r="KR648" s="57"/>
      <c r="KS648" s="57"/>
      <c r="KT648" s="57"/>
      <c r="KU648" s="57"/>
      <c r="KV648" s="57"/>
      <c r="KW648" s="57"/>
      <c r="KX648" s="57"/>
      <c r="KY648" s="57"/>
      <c r="KZ648" s="57"/>
      <c r="LA648" s="57"/>
      <c r="LB648" s="57"/>
      <c r="LC648" s="57"/>
      <c r="LD648" s="57"/>
      <c r="LE648" s="57"/>
      <c r="LF648" s="57"/>
      <c r="LG648" s="57"/>
      <c r="LH648" s="57"/>
      <c r="LI648" s="57"/>
      <c r="LJ648" s="57"/>
      <c r="LK648" s="57"/>
      <c r="LL648" s="57"/>
      <c r="LM648" s="57"/>
      <c r="LN648" s="57"/>
      <c r="LO648" s="57"/>
      <c r="LP648" s="57"/>
      <c r="LQ648" s="57"/>
      <c r="LR648" s="57"/>
      <c r="LS648" s="57"/>
      <c r="LT648" s="57"/>
      <c r="LU648" s="57"/>
      <c r="LV648" s="57"/>
      <c r="LW648" s="57"/>
      <c r="LX648" s="57"/>
      <c r="LY648" s="57"/>
      <c r="LZ648" s="57"/>
      <c r="MA648" s="57"/>
      <c r="MB648" s="57"/>
      <c r="MC648" s="57"/>
      <c r="MD648" s="57"/>
      <c r="ME648" s="57"/>
      <c r="MF648" s="57"/>
      <c r="MG648" s="57"/>
      <c r="MH648" s="57"/>
      <c r="MI648" s="57"/>
      <c r="MJ648" s="57"/>
      <c r="MK648" s="57"/>
      <c r="ML648" s="57"/>
      <c r="MM648" s="57"/>
      <c r="MN648" s="57"/>
      <c r="MO648" s="57"/>
      <c r="MP648" s="57"/>
      <c r="MQ648" s="57"/>
      <c r="MR648" s="57"/>
      <c r="MS648" s="57"/>
      <c r="MT648" s="57"/>
      <c r="MU648" s="57"/>
      <c r="MV648" s="57"/>
      <c r="MW648" s="57"/>
      <c r="MX648" s="57"/>
      <c r="MY648" s="57"/>
      <c r="MZ648" s="57"/>
      <c r="NA648" s="57"/>
      <c r="NB648" s="57"/>
      <c r="NC648" s="57"/>
      <c r="ND648" s="57"/>
      <c r="NE648" s="57"/>
      <c r="NF648" s="57"/>
      <c r="NG648" s="57"/>
      <c r="NH648" s="57"/>
      <c r="NI648" s="57"/>
      <c r="NJ648" s="57"/>
      <c r="NK648" s="57"/>
      <c r="NL648" s="57"/>
      <c r="NM648" s="57"/>
      <c r="NN648" s="57"/>
      <c r="NO648" s="57"/>
      <c r="NP648" s="57"/>
      <c r="NQ648" s="57"/>
      <c r="NR648" s="57"/>
      <c r="NS648" s="57"/>
      <c r="NT648" s="57"/>
      <c r="NU648" s="57"/>
      <c r="NV648" s="57"/>
      <c r="NW648" s="57"/>
      <c r="NX648" s="57"/>
      <c r="NY648" s="57"/>
      <c r="NZ648" s="57"/>
      <c r="OA648" s="57"/>
      <c r="OB648" s="57"/>
      <c r="OC648" s="57"/>
      <c r="OD648" s="57"/>
      <c r="OE648" s="57"/>
      <c r="OF648" s="57"/>
      <c r="OG648" s="57"/>
      <c r="OH648" s="57"/>
      <c r="OI648" s="57"/>
      <c r="OJ648" s="57"/>
      <c r="OK648" s="57"/>
      <c r="OL648" s="57"/>
      <c r="OM648" s="57"/>
      <c r="ON648" s="57"/>
      <c r="OO648" s="57"/>
      <c r="OP648" s="57"/>
      <c r="OQ648" s="57"/>
      <c r="OR648" s="57"/>
      <c r="OS648" s="57"/>
      <c r="OT648" s="57"/>
      <c r="OU648" s="57"/>
      <c r="OV648" s="57"/>
      <c r="OW648" s="57"/>
      <c r="OX648" s="57"/>
      <c r="OY648" s="57"/>
      <c r="OZ648" s="57"/>
      <c r="PA648" s="57"/>
      <c r="PB648" s="57"/>
      <c r="PC648" s="57"/>
      <c r="PD648" s="57"/>
      <c r="PE648" s="57"/>
      <c r="PF648" s="57"/>
      <c r="PG648" s="57"/>
      <c r="PH648" s="57"/>
      <c r="PI648" s="57"/>
      <c r="PJ648" s="57"/>
      <c r="PK648" s="57"/>
      <c r="PL648" s="57"/>
      <c r="PM648" s="57"/>
      <c r="PN648" s="57"/>
      <c r="PO648" s="57"/>
      <c r="PP648" s="57"/>
      <c r="PQ648" s="57"/>
      <c r="PR648" s="57"/>
      <c r="PS648" s="57"/>
      <c r="PT648" s="57"/>
      <c r="PU648" s="57"/>
      <c r="PV648" s="57"/>
      <c r="PW648" s="57"/>
      <c r="PX648" s="57"/>
      <c r="PY648" s="57"/>
      <c r="PZ648" s="57"/>
      <c r="QA648" s="57"/>
      <c r="QB648" s="57"/>
      <c r="QC648" s="57"/>
      <c r="QD648" s="57"/>
      <c r="QE648" s="57"/>
      <c r="QF648" s="57"/>
      <c r="QG648" s="57"/>
      <c r="QH648" s="57"/>
      <c r="QI648" s="57"/>
      <c r="QJ648" s="57"/>
      <c r="QK648" s="57"/>
      <c r="QL648" s="57"/>
      <c r="QM648" s="57"/>
      <c r="QN648" s="57"/>
      <c r="QO648" s="57"/>
      <c r="QP648" s="57"/>
      <c r="QQ648" s="57"/>
      <c r="QR648" s="57"/>
      <c r="QS648" s="57"/>
      <c r="QT648" s="57"/>
      <c r="QU648" s="57"/>
      <c r="QV648" s="57"/>
      <c r="QW648" s="57"/>
      <c r="QX648" s="57"/>
      <c r="QY648" s="57"/>
      <c r="QZ648" s="57"/>
      <c r="RA648" s="57"/>
      <c r="RB648" s="57"/>
      <c r="RC648" s="57"/>
      <c r="RD648" s="57"/>
      <c r="RE648" s="57"/>
      <c r="RF648" s="57"/>
      <c r="RG648" s="57"/>
      <c r="RH648" s="57"/>
      <c r="RI648" s="57"/>
      <c r="RJ648" s="57"/>
      <c r="RK648" s="57"/>
      <c r="RL648" s="57"/>
      <c r="RM648" s="57"/>
      <c r="RN648" s="57"/>
      <c r="RO648" s="57"/>
      <c r="RP648" s="57"/>
      <c r="RQ648" s="57"/>
      <c r="RR648" s="57"/>
      <c r="RS648" s="57"/>
      <c r="RT648" s="57"/>
      <c r="RU648" s="57"/>
      <c r="RV648" s="57"/>
      <c r="RW648" s="57"/>
      <c r="RX648" s="57"/>
      <c r="RY648" s="57"/>
      <c r="RZ648" s="57"/>
      <c r="SA648" s="57"/>
      <c r="SB648" s="57"/>
      <c r="SC648" s="57"/>
      <c r="SD648" s="57"/>
      <c r="SE648" s="57"/>
      <c r="SF648" s="57"/>
      <c r="SG648" s="57"/>
      <c r="SH648" s="57"/>
      <c r="SI648" s="57"/>
      <c r="SJ648" s="57"/>
      <c r="SK648" s="57"/>
      <c r="SL648" s="57"/>
      <c r="SM648" s="57"/>
      <c r="SN648" s="57"/>
      <c r="SO648" s="57"/>
      <c r="SP648" s="57"/>
      <c r="SQ648" s="57"/>
      <c r="SR648" s="57"/>
      <c r="SS648" s="57"/>
      <c r="ST648" s="57"/>
      <c r="SU648" s="57"/>
      <c r="SV648" s="57"/>
      <c r="SW648" s="57"/>
      <c r="SX648" s="57"/>
      <c r="SY648" s="57"/>
      <c r="SZ648" s="57"/>
      <c r="TA648" s="57"/>
      <c r="TB648" s="57"/>
      <c r="TC648" s="57"/>
      <c r="TD648" s="57"/>
      <c r="TE648" s="57"/>
      <c r="TF648" s="57"/>
      <c r="TG648" s="57"/>
      <c r="TH648" s="57"/>
      <c r="TI648" s="57"/>
      <c r="TJ648" s="57"/>
      <c r="TK648" s="57"/>
      <c r="TL648" s="57"/>
      <c r="TM648" s="57"/>
      <c r="TN648" s="57"/>
      <c r="TO648" s="57"/>
      <c r="TP648" s="57"/>
      <c r="TQ648" s="57"/>
      <c r="TR648" s="57"/>
      <c r="TS648" s="57"/>
      <c r="TT648" s="57"/>
      <c r="TU648" s="57"/>
      <c r="TV648" s="57"/>
      <c r="TW648" s="57"/>
      <c r="TX648" s="57"/>
      <c r="TY648" s="57"/>
      <c r="TZ648" s="57"/>
      <c r="UA648" s="57"/>
      <c r="UB648" s="57"/>
      <c r="UC648" s="57"/>
      <c r="UD648" s="57"/>
      <c r="UE648" s="57"/>
      <c r="UF648" s="57"/>
      <c r="UG648" s="57"/>
      <c r="UH648" s="57"/>
      <c r="UI648" s="57"/>
      <c r="UJ648" s="57"/>
      <c r="UK648" s="57"/>
      <c r="UL648" s="57"/>
      <c r="UM648" s="57"/>
      <c r="UN648" s="57"/>
      <c r="UO648" s="57"/>
      <c r="UP648" s="57"/>
      <c r="UQ648" s="57"/>
      <c r="UR648" s="57"/>
      <c r="US648" s="57"/>
      <c r="UT648" s="57"/>
      <c r="UU648" s="57"/>
      <c r="UV648" s="57"/>
      <c r="UW648" s="57"/>
      <c r="UX648" s="57"/>
      <c r="UY648" s="57"/>
      <c r="UZ648" s="57"/>
      <c r="VA648" s="57"/>
      <c r="VB648" s="57"/>
      <c r="VC648" s="57"/>
      <c r="VD648" s="57"/>
      <c r="VE648" s="57"/>
      <c r="VF648" s="57"/>
      <c r="VG648" s="57"/>
      <c r="VH648" s="57"/>
      <c r="VI648" s="57"/>
      <c r="VJ648" s="57"/>
      <c r="VK648" s="57"/>
      <c r="VL648" s="57"/>
      <c r="VM648" s="57"/>
      <c r="VN648" s="57"/>
      <c r="VO648" s="57"/>
      <c r="VP648" s="57"/>
      <c r="VQ648" s="57"/>
      <c r="VR648" s="57"/>
      <c r="VS648" s="57"/>
      <c r="VT648" s="57"/>
      <c r="VU648" s="57"/>
      <c r="VV648" s="57"/>
      <c r="VW648" s="57"/>
      <c r="VX648" s="57"/>
      <c r="VY648" s="57"/>
      <c r="VZ648" s="57"/>
      <c r="WA648" s="57"/>
      <c r="WB648" s="57"/>
      <c r="WC648" s="57"/>
      <c r="WD648" s="57"/>
      <c r="WE648" s="57"/>
      <c r="WF648" s="57"/>
      <c r="WG648" s="57"/>
      <c r="WH648" s="57"/>
      <c r="WI648" s="57"/>
      <c r="WJ648" s="57"/>
      <c r="WK648" s="57"/>
      <c r="WL648" s="57"/>
      <c r="WM648" s="57"/>
      <c r="WN648" s="57"/>
      <c r="WO648" s="57"/>
      <c r="WP648" s="57"/>
      <c r="WQ648" s="57"/>
      <c r="WR648" s="57"/>
      <c r="WS648" s="57"/>
      <c r="WT648" s="57"/>
      <c r="WU648" s="57"/>
      <c r="WV648" s="57"/>
      <c r="WW648" s="57"/>
      <c r="WX648" s="57"/>
      <c r="WY648" s="57"/>
      <c r="WZ648" s="57"/>
      <c r="XA648" s="57"/>
      <c r="XB648" s="57"/>
      <c r="XC648" s="57"/>
      <c r="XD648" s="57"/>
      <c r="XE648" s="57"/>
      <c r="XF648" s="57"/>
      <c r="XG648" s="57"/>
      <c r="XH648" s="57"/>
      <c r="XI648" s="57"/>
      <c r="XJ648" s="57"/>
      <c r="XK648" s="57"/>
      <c r="XL648" s="57"/>
      <c r="XM648" s="57"/>
      <c r="XN648" s="57"/>
      <c r="XO648" s="57"/>
      <c r="XP648" s="57"/>
      <c r="XQ648" s="57"/>
      <c r="XR648" s="57"/>
      <c r="XS648" s="57"/>
      <c r="XT648" s="57"/>
      <c r="XU648" s="57"/>
      <c r="XV648" s="57"/>
      <c r="XW648" s="57"/>
    </row>
    <row r="649">
      <c r="AI649" s="57"/>
      <c r="BR649" s="57"/>
      <c r="DA649" s="57"/>
      <c r="EJ649" s="57"/>
      <c r="EK649" s="57"/>
      <c r="EL649" s="57"/>
      <c r="EM649" s="57"/>
      <c r="EN649" s="57"/>
      <c r="EO649" s="57"/>
      <c r="EP649" s="57"/>
      <c r="EQ649" s="57"/>
      <c r="ER649" s="57"/>
      <c r="ES649" s="57"/>
      <c r="ET649" s="57"/>
      <c r="EU649" s="57"/>
      <c r="EV649" s="57"/>
      <c r="EW649" s="57"/>
      <c r="EX649" s="57"/>
      <c r="EY649" s="57"/>
      <c r="EZ649" s="57"/>
      <c r="FA649" s="57"/>
      <c r="FB649" s="57"/>
      <c r="FC649" s="57"/>
      <c r="FD649" s="57"/>
      <c r="FE649" s="57"/>
      <c r="FF649" s="57"/>
      <c r="FG649" s="57"/>
      <c r="FH649" s="57"/>
      <c r="FI649" s="57"/>
      <c r="FJ649" s="57"/>
      <c r="FK649" s="57"/>
      <c r="FL649" s="57"/>
      <c r="FM649" s="57"/>
      <c r="FN649" s="57"/>
      <c r="FO649" s="57"/>
      <c r="FP649" s="57"/>
      <c r="FQ649" s="57"/>
      <c r="FR649" s="57"/>
      <c r="FS649" s="57"/>
      <c r="FT649" s="57"/>
      <c r="FU649" s="57"/>
      <c r="FV649" s="57"/>
      <c r="FW649" s="57"/>
      <c r="FX649" s="57"/>
      <c r="FY649" s="57"/>
      <c r="FZ649" s="57"/>
      <c r="GA649" s="57"/>
      <c r="GB649" s="57"/>
      <c r="GC649" s="57"/>
      <c r="GD649" s="57"/>
      <c r="GE649" s="57"/>
      <c r="GF649" s="57"/>
      <c r="GG649" s="57"/>
      <c r="GH649" s="57"/>
      <c r="GI649" s="57"/>
      <c r="GJ649" s="57"/>
      <c r="GK649" s="57"/>
      <c r="GL649" s="57"/>
      <c r="GM649" s="57"/>
      <c r="GN649" s="57"/>
      <c r="GO649" s="57"/>
      <c r="GP649" s="57"/>
      <c r="GQ649" s="57"/>
      <c r="GR649" s="57"/>
      <c r="GS649" s="57"/>
      <c r="GT649" s="57"/>
      <c r="GU649" s="57"/>
      <c r="GV649" s="57"/>
      <c r="GW649" s="57"/>
      <c r="GX649" s="57"/>
      <c r="GY649" s="57"/>
      <c r="GZ649" s="57"/>
      <c r="HA649" s="57"/>
      <c r="HB649" s="57"/>
      <c r="HC649" s="57"/>
      <c r="HD649" s="57"/>
      <c r="HE649" s="57"/>
      <c r="HF649" s="57"/>
      <c r="HG649" s="57"/>
      <c r="HH649" s="57"/>
      <c r="HI649" s="57"/>
      <c r="HJ649" s="57"/>
      <c r="HK649" s="57"/>
      <c r="HL649" s="57"/>
      <c r="HM649" s="57"/>
      <c r="HN649" s="57"/>
      <c r="HO649" s="57"/>
      <c r="HP649" s="57"/>
      <c r="HQ649" s="57"/>
      <c r="HR649" s="57"/>
      <c r="HS649" s="57"/>
      <c r="HT649" s="57"/>
      <c r="HU649" s="57"/>
      <c r="HV649" s="57"/>
      <c r="HW649" s="57"/>
      <c r="HX649" s="57"/>
      <c r="HY649" s="57"/>
      <c r="HZ649" s="57"/>
      <c r="IA649" s="57"/>
      <c r="IB649" s="57"/>
      <c r="IC649" s="57"/>
      <c r="ID649" s="57"/>
      <c r="IE649" s="57"/>
      <c r="IF649" s="57"/>
      <c r="IG649" s="57"/>
      <c r="IH649" s="57"/>
      <c r="II649" s="57"/>
      <c r="IJ649" s="57"/>
      <c r="IK649" s="57"/>
      <c r="IL649" s="57"/>
      <c r="IM649" s="57"/>
      <c r="IN649" s="57"/>
      <c r="IO649" s="57"/>
      <c r="IP649" s="57"/>
      <c r="IQ649" s="57"/>
      <c r="IR649" s="57"/>
      <c r="IS649" s="57"/>
      <c r="IT649" s="57"/>
      <c r="IU649" s="57"/>
      <c r="IV649" s="57"/>
      <c r="IW649" s="57"/>
      <c r="IX649" s="57"/>
      <c r="IY649" s="57"/>
      <c r="IZ649" s="57"/>
      <c r="JA649" s="57"/>
      <c r="JB649" s="57"/>
      <c r="JC649" s="57"/>
      <c r="JD649" s="57"/>
      <c r="JE649" s="57"/>
      <c r="JF649" s="57"/>
      <c r="JG649" s="57"/>
      <c r="JH649" s="57"/>
      <c r="JI649" s="57"/>
      <c r="JJ649" s="57"/>
      <c r="JK649" s="57"/>
      <c r="JL649" s="57"/>
      <c r="JM649" s="57"/>
      <c r="JN649" s="57"/>
      <c r="JO649" s="57"/>
      <c r="JP649" s="57"/>
      <c r="JQ649" s="57"/>
      <c r="JR649" s="57"/>
      <c r="JS649" s="57"/>
      <c r="JT649" s="57"/>
      <c r="JU649" s="57"/>
      <c r="JV649" s="57"/>
      <c r="JW649" s="57"/>
      <c r="JX649" s="57"/>
      <c r="JY649" s="57"/>
      <c r="JZ649" s="57"/>
      <c r="KA649" s="57"/>
      <c r="KB649" s="57"/>
      <c r="KC649" s="57"/>
      <c r="KD649" s="57"/>
      <c r="KE649" s="57"/>
      <c r="KF649" s="57"/>
      <c r="KG649" s="57"/>
      <c r="KH649" s="57"/>
      <c r="KI649" s="57"/>
      <c r="KJ649" s="57"/>
      <c r="KK649" s="57"/>
      <c r="KL649" s="57"/>
      <c r="KM649" s="57"/>
      <c r="KN649" s="57"/>
      <c r="KO649" s="57"/>
      <c r="KP649" s="57"/>
      <c r="KQ649" s="57"/>
      <c r="KR649" s="57"/>
      <c r="KS649" s="57"/>
      <c r="KT649" s="57"/>
      <c r="KU649" s="57"/>
      <c r="KV649" s="57"/>
      <c r="KW649" s="57"/>
      <c r="KX649" s="57"/>
      <c r="KY649" s="57"/>
      <c r="KZ649" s="57"/>
      <c r="LA649" s="57"/>
      <c r="LB649" s="57"/>
      <c r="LC649" s="57"/>
      <c r="LD649" s="57"/>
      <c r="LE649" s="57"/>
      <c r="LF649" s="57"/>
      <c r="LG649" s="57"/>
      <c r="LH649" s="57"/>
      <c r="LI649" s="57"/>
      <c r="LJ649" s="57"/>
      <c r="LK649" s="57"/>
      <c r="LL649" s="57"/>
      <c r="LM649" s="57"/>
      <c r="LN649" s="57"/>
      <c r="LO649" s="57"/>
      <c r="LP649" s="57"/>
      <c r="LQ649" s="57"/>
      <c r="LR649" s="57"/>
      <c r="LS649" s="57"/>
      <c r="LT649" s="57"/>
      <c r="LU649" s="57"/>
      <c r="LV649" s="57"/>
      <c r="LW649" s="57"/>
      <c r="LX649" s="57"/>
      <c r="LY649" s="57"/>
      <c r="LZ649" s="57"/>
      <c r="MA649" s="57"/>
      <c r="MB649" s="57"/>
      <c r="MC649" s="57"/>
      <c r="MD649" s="57"/>
      <c r="ME649" s="57"/>
      <c r="MF649" s="57"/>
      <c r="MG649" s="57"/>
      <c r="MH649" s="57"/>
      <c r="MI649" s="57"/>
      <c r="MJ649" s="57"/>
      <c r="MK649" s="57"/>
      <c r="ML649" s="57"/>
      <c r="MM649" s="57"/>
      <c r="MN649" s="57"/>
      <c r="MO649" s="57"/>
      <c r="MP649" s="57"/>
      <c r="MQ649" s="57"/>
      <c r="MR649" s="57"/>
      <c r="MS649" s="57"/>
      <c r="MT649" s="57"/>
      <c r="MU649" s="57"/>
      <c r="MV649" s="57"/>
      <c r="MW649" s="57"/>
      <c r="MX649" s="57"/>
      <c r="MY649" s="57"/>
      <c r="MZ649" s="57"/>
      <c r="NA649" s="57"/>
      <c r="NB649" s="57"/>
      <c r="NC649" s="57"/>
      <c r="ND649" s="57"/>
      <c r="NE649" s="57"/>
      <c r="NF649" s="57"/>
      <c r="NG649" s="57"/>
      <c r="NH649" s="57"/>
      <c r="NI649" s="57"/>
      <c r="NJ649" s="57"/>
      <c r="NK649" s="57"/>
      <c r="NL649" s="57"/>
      <c r="NM649" s="57"/>
      <c r="NN649" s="57"/>
      <c r="NO649" s="57"/>
      <c r="NP649" s="57"/>
      <c r="NQ649" s="57"/>
      <c r="NR649" s="57"/>
      <c r="NS649" s="57"/>
      <c r="NT649" s="57"/>
      <c r="NU649" s="57"/>
      <c r="NV649" s="57"/>
      <c r="NW649" s="57"/>
      <c r="NX649" s="57"/>
      <c r="NY649" s="57"/>
      <c r="NZ649" s="57"/>
      <c r="OA649" s="57"/>
      <c r="OB649" s="57"/>
      <c r="OC649" s="57"/>
      <c r="OD649" s="57"/>
      <c r="OE649" s="57"/>
      <c r="OF649" s="57"/>
      <c r="OG649" s="57"/>
      <c r="OH649" s="57"/>
      <c r="OI649" s="57"/>
      <c r="OJ649" s="57"/>
      <c r="OK649" s="57"/>
      <c r="OL649" s="57"/>
      <c r="OM649" s="57"/>
      <c r="ON649" s="57"/>
      <c r="OO649" s="57"/>
      <c r="OP649" s="57"/>
      <c r="OQ649" s="57"/>
      <c r="OR649" s="57"/>
      <c r="OS649" s="57"/>
      <c r="OT649" s="57"/>
      <c r="OU649" s="57"/>
      <c r="OV649" s="57"/>
      <c r="OW649" s="57"/>
      <c r="OX649" s="57"/>
      <c r="OY649" s="57"/>
      <c r="OZ649" s="57"/>
      <c r="PA649" s="57"/>
      <c r="PB649" s="57"/>
      <c r="PC649" s="57"/>
      <c r="PD649" s="57"/>
      <c r="PE649" s="57"/>
      <c r="PF649" s="57"/>
      <c r="PG649" s="57"/>
      <c r="PH649" s="57"/>
      <c r="PI649" s="57"/>
      <c r="PJ649" s="57"/>
      <c r="PK649" s="57"/>
      <c r="PL649" s="57"/>
      <c r="PM649" s="57"/>
      <c r="PN649" s="57"/>
      <c r="PO649" s="57"/>
      <c r="PP649" s="57"/>
      <c r="PQ649" s="57"/>
      <c r="PR649" s="57"/>
      <c r="PS649" s="57"/>
      <c r="PT649" s="57"/>
      <c r="PU649" s="57"/>
      <c r="PV649" s="57"/>
      <c r="PW649" s="57"/>
      <c r="PX649" s="57"/>
      <c r="PY649" s="57"/>
      <c r="PZ649" s="57"/>
      <c r="QA649" s="57"/>
      <c r="QB649" s="57"/>
      <c r="QC649" s="57"/>
      <c r="QD649" s="57"/>
      <c r="QE649" s="57"/>
      <c r="QF649" s="57"/>
      <c r="QG649" s="57"/>
      <c r="QH649" s="57"/>
      <c r="QI649" s="57"/>
      <c r="QJ649" s="57"/>
      <c r="QK649" s="57"/>
      <c r="QL649" s="57"/>
      <c r="QM649" s="57"/>
      <c r="QN649" s="57"/>
      <c r="QO649" s="57"/>
      <c r="QP649" s="57"/>
      <c r="QQ649" s="57"/>
      <c r="QR649" s="57"/>
      <c r="QS649" s="57"/>
      <c r="QT649" s="57"/>
      <c r="QU649" s="57"/>
      <c r="QV649" s="57"/>
      <c r="QW649" s="57"/>
      <c r="QX649" s="57"/>
      <c r="QY649" s="57"/>
      <c r="QZ649" s="57"/>
      <c r="RA649" s="57"/>
      <c r="RB649" s="57"/>
      <c r="RC649" s="57"/>
      <c r="RD649" s="57"/>
      <c r="RE649" s="57"/>
      <c r="RF649" s="57"/>
      <c r="RG649" s="57"/>
      <c r="RH649" s="57"/>
      <c r="RI649" s="57"/>
      <c r="RJ649" s="57"/>
      <c r="RK649" s="57"/>
      <c r="RL649" s="57"/>
      <c r="RM649" s="57"/>
      <c r="RN649" s="57"/>
      <c r="RO649" s="57"/>
      <c r="RP649" s="57"/>
      <c r="RQ649" s="57"/>
      <c r="RR649" s="57"/>
      <c r="RS649" s="57"/>
      <c r="RT649" s="57"/>
      <c r="RU649" s="57"/>
      <c r="RV649" s="57"/>
      <c r="RW649" s="57"/>
      <c r="RX649" s="57"/>
      <c r="RY649" s="57"/>
      <c r="RZ649" s="57"/>
      <c r="SA649" s="57"/>
      <c r="SB649" s="57"/>
      <c r="SC649" s="57"/>
      <c r="SD649" s="57"/>
      <c r="SE649" s="57"/>
      <c r="SF649" s="57"/>
      <c r="SG649" s="57"/>
      <c r="SH649" s="57"/>
      <c r="SI649" s="57"/>
      <c r="SJ649" s="57"/>
      <c r="SK649" s="57"/>
      <c r="SL649" s="57"/>
      <c r="SM649" s="57"/>
      <c r="SN649" s="57"/>
      <c r="SO649" s="57"/>
      <c r="SP649" s="57"/>
      <c r="SQ649" s="57"/>
      <c r="SR649" s="57"/>
      <c r="SS649" s="57"/>
      <c r="ST649" s="57"/>
      <c r="SU649" s="57"/>
      <c r="SV649" s="57"/>
      <c r="SW649" s="57"/>
      <c r="SX649" s="57"/>
      <c r="SY649" s="57"/>
      <c r="SZ649" s="57"/>
      <c r="TA649" s="57"/>
      <c r="TB649" s="57"/>
      <c r="TC649" s="57"/>
      <c r="TD649" s="57"/>
      <c r="TE649" s="57"/>
      <c r="TF649" s="57"/>
      <c r="TG649" s="57"/>
      <c r="TH649" s="57"/>
      <c r="TI649" s="57"/>
      <c r="TJ649" s="57"/>
      <c r="TK649" s="57"/>
      <c r="TL649" s="57"/>
      <c r="TM649" s="57"/>
      <c r="TN649" s="57"/>
      <c r="TO649" s="57"/>
      <c r="TP649" s="57"/>
      <c r="TQ649" s="57"/>
      <c r="TR649" s="57"/>
      <c r="TS649" s="57"/>
      <c r="TT649" s="57"/>
      <c r="TU649" s="57"/>
      <c r="TV649" s="57"/>
      <c r="TW649" s="57"/>
      <c r="TX649" s="57"/>
      <c r="TY649" s="57"/>
      <c r="TZ649" s="57"/>
      <c r="UA649" s="57"/>
      <c r="UB649" s="57"/>
      <c r="UC649" s="57"/>
      <c r="UD649" s="57"/>
      <c r="UE649" s="57"/>
      <c r="UF649" s="57"/>
      <c r="UG649" s="57"/>
      <c r="UH649" s="57"/>
      <c r="UI649" s="57"/>
      <c r="UJ649" s="57"/>
      <c r="UK649" s="57"/>
      <c r="UL649" s="57"/>
      <c r="UM649" s="57"/>
      <c r="UN649" s="57"/>
      <c r="UO649" s="57"/>
      <c r="UP649" s="57"/>
      <c r="UQ649" s="57"/>
      <c r="UR649" s="57"/>
      <c r="US649" s="57"/>
      <c r="UT649" s="57"/>
      <c r="UU649" s="57"/>
      <c r="UV649" s="57"/>
      <c r="UW649" s="57"/>
      <c r="UX649" s="57"/>
      <c r="UY649" s="57"/>
      <c r="UZ649" s="57"/>
      <c r="VA649" s="57"/>
      <c r="VB649" s="57"/>
      <c r="VC649" s="57"/>
      <c r="VD649" s="57"/>
      <c r="VE649" s="57"/>
      <c r="VF649" s="57"/>
      <c r="VG649" s="57"/>
      <c r="VH649" s="57"/>
      <c r="VI649" s="57"/>
      <c r="VJ649" s="57"/>
      <c r="VK649" s="57"/>
      <c r="VL649" s="57"/>
      <c r="VM649" s="57"/>
      <c r="VN649" s="57"/>
      <c r="VO649" s="57"/>
      <c r="VP649" s="57"/>
      <c r="VQ649" s="57"/>
      <c r="VR649" s="57"/>
      <c r="VS649" s="57"/>
      <c r="VT649" s="57"/>
      <c r="VU649" s="57"/>
      <c r="VV649" s="57"/>
      <c r="VW649" s="57"/>
      <c r="VX649" s="57"/>
      <c r="VY649" s="57"/>
      <c r="VZ649" s="57"/>
      <c r="WA649" s="57"/>
      <c r="WB649" s="57"/>
      <c r="WC649" s="57"/>
      <c r="WD649" s="57"/>
      <c r="WE649" s="57"/>
      <c r="WF649" s="57"/>
      <c r="WG649" s="57"/>
      <c r="WH649" s="57"/>
      <c r="WI649" s="57"/>
      <c r="WJ649" s="57"/>
      <c r="WK649" s="57"/>
      <c r="WL649" s="57"/>
      <c r="WM649" s="57"/>
      <c r="WN649" s="57"/>
      <c r="WO649" s="57"/>
      <c r="WP649" s="57"/>
      <c r="WQ649" s="57"/>
      <c r="WR649" s="57"/>
      <c r="WS649" s="57"/>
      <c r="WT649" s="57"/>
      <c r="WU649" s="57"/>
      <c r="WV649" s="57"/>
      <c r="WW649" s="57"/>
      <c r="WX649" s="57"/>
      <c r="WY649" s="57"/>
      <c r="WZ649" s="57"/>
      <c r="XA649" s="57"/>
      <c r="XB649" s="57"/>
      <c r="XC649" s="57"/>
      <c r="XD649" s="57"/>
      <c r="XE649" s="57"/>
      <c r="XF649" s="57"/>
      <c r="XG649" s="57"/>
      <c r="XH649" s="57"/>
      <c r="XI649" s="57"/>
      <c r="XJ649" s="57"/>
      <c r="XK649" s="57"/>
      <c r="XL649" s="57"/>
      <c r="XM649" s="57"/>
      <c r="XN649" s="57"/>
      <c r="XO649" s="57"/>
      <c r="XP649" s="57"/>
      <c r="XQ649" s="57"/>
      <c r="XR649" s="57"/>
      <c r="XS649" s="57"/>
      <c r="XT649" s="57"/>
      <c r="XU649" s="57"/>
      <c r="XV649" s="57"/>
      <c r="XW649" s="57"/>
    </row>
    <row r="650">
      <c r="AI650" s="57"/>
      <c r="BR650" s="57"/>
      <c r="DA650" s="57"/>
      <c r="EJ650" s="57"/>
      <c r="EK650" s="57"/>
      <c r="EL650" s="57"/>
      <c r="EM650" s="57"/>
      <c r="EN650" s="57"/>
      <c r="EO650" s="57"/>
      <c r="EP650" s="57"/>
      <c r="EQ650" s="57"/>
      <c r="ER650" s="57"/>
      <c r="ES650" s="57"/>
      <c r="ET650" s="57"/>
      <c r="EU650" s="57"/>
      <c r="EV650" s="57"/>
      <c r="EW650" s="57"/>
      <c r="EX650" s="57"/>
      <c r="EY650" s="57"/>
      <c r="EZ650" s="57"/>
      <c r="FA650" s="57"/>
      <c r="FB650" s="57"/>
      <c r="FC650" s="57"/>
      <c r="FD650" s="57"/>
      <c r="FE650" s="57"/>
      <c r="FF650" s="57"/>
      <c r="FG650" s="57"/>
      <c r="FH650" s="57"/>
      <c r="FI650" s="57"/>
      <c r="FJ650" s="57"/>
      <c r="FK650" s="57"/>
      <c r="FL650" s="57"/>
      <c r="FM650" s="57"/>
      <c r="FN650" s="57"/>
      <c r="FO650" s="57"/>
      <c r="FP650" s="57"/>
      <c r="FQ650" s="57"/>
      <c r="FR650" s="57"/>
      <c r="FS650" s="57"/>
      <c r="FT650" s="57"/>
      <c r="FU650" s="57"/>
      <c r="FV650" s="57"/>
      <c r="FW650" s="57"/>
      <c r="FX650" s="57"/>
      <c r="FY650" s="57"/>
      <c r="FZ650" s="57"/>
      <c r="GA650" s="57"/>
      <c r="GB650" s="57"/>
      <c r="GC650" s="57"/>
      <c r="GD650" s="57"/>
      <c r="GE650" s="57"/>
      <c r="GF650" s="57"/>
      <c r="GG650" s="57"/>
      <c r="GH650" s="57"/>
      <c r="GI650" s="57"/>
      <c r="GJ650" s="57"/>
      <c r="GK650" s="57"/>
      <c r="GL650" s="57"/>
      <c r="GM650" s="57"/>
      <c r="GN650" s="57"/>
      <c r="GO650" s="57"/>
      <c r="GP650" s="57"/>
      <c r="GQ650" s="57"/>
      <c r="GR650" s="57"/>
      <c r="GS650" s="57"/>
      <c r="GT650" s="57"/>
      <c r="GU650" s="57"/>
      <c r="GV650" s="57"/>
      <c r="GW650" s="57"/>
      <c r="GX650" s="57"/>
      <c r="GY650" s="57"/>
      <c r="GZ650" s="57"/>
      <c r="HA650" s="57"/>
      <c r="HB650" s="57"/>
      <c r="HC650" s="57"/>
      <c r="HD650" s="57"/>
      <c r="HE650" s="57"/>
      <c r="HF650" s="57"/>
      <c r="HG650" s="57"/>
      <c r="HH650" s="57"/>
      <c r="HI650" s="57"/>
      <c r="HJ650" s="57"/>
      <c r="HK650" s="57"/>
      <c r="HL650" s="57"/>
      <c r="HM650" s="57"/>
      <c r="HN650" s="57"/>
      <c r="HO650" s="57"/>
      <c r="HP650" s="57"/>
      <c r="HQ650" s="57"/>
      <c r="HR650" s="57"/>
      <c r="HS650" s="57"/>
      <c r="HT650" s="57"/>
      <c r="HU650" s="57"/>
      <c r="HV650" s="57"/>
      <c r="HW650" s="57"/>
      <c r="HX650" s="57"/>
      <c r="HY650" s="57"/>
      <c r="HZ650" s="57"/>
      <c r="IA650" s="57"/>
      <c r="IB650" s="57"/>
      <c r="IC650" s="57"/>
      <c r="ID650" s="57"/>
      <c r="IE650" s="57"/>
      <c r="IF650" s="57"/>
      <c r="IG650" s="57"/>
      <c r="IH650" s="57"/>
      <c r="II650" s="57"/>
      <c r="IJ650" s="57"/>
      <c r="IK650" s="57"/>
      <c r="IL650" s="57"/>
      <c r="IM650" s="57"/>
      <c r="IN650" s="57"/>
      <c r="IO650" s="57"/>
      <c r="IP650" s="57"/>
      <c r="IQ650" s="57"/>
      <c r="IR650" s="57"/>
      <c r="IS650" s="57"/>
      <c r="IT650" s="57"/>
      <c r="IU650" s="57"/>
      <c r="IV650" s="57"/>
      <c r="IW650" s="57"/>
      <c r="IX650" s="57"/>
      <c r="IY650" s="57"/>
      <c r="IZ650" s="57"/>
      <c r="JA650" s="57"/>
      <c r="JB650" s="57"/>
      <c r="JC650" s="57"/>
      <c r="JD650" s="57"/>
      <c r="JE650" s="57"/>
      <c r="JF650" s="57"/>
      <c r="JG650" s="57"/>
      <c r="JH650" s="57"/>
      <c r="JI650" s="57"/>
      <c r="JJ650" s="57"/>
      <c r="JK650" s="57"/>
      <c r="JL650" s="57"/>
      <c r="JM650" s="57"/>
      <c r="JN650" s="57"/>
      <c r="JO650" s="57"/>
      <c r="JP650" s="57"/>
      <c r="JQ650" s="57"/>
      <c r="JR650" s="57"/>
      <c r="JS650" s="57"/>
      <c r="JT650" s="57"/>
      <c r="JU650" s="57"/>
      <c r="JV650" s="57"/>
      <c r="JW650" s="57"/>
      <c r="JX650" s="57"/>
      <c r="JY650" s="57"/>
      <c r="JZ650" s="57"/>
      <c r="KA650" s="57"/>
      <c r="KB650" s="57"/>
      <c r="KC650" s="57"/>
      <c r="KD650" s="57"/>
      <c r="KE650" s="57"/>
      <c r="KF650" s="57"/>
      <c r="KG650" s="57"/>
      <c r="KH650" s="57"/>
      <c r="KI650" s="57"/>
      <c r="KJ650" s="57"/>
      <c r="KK650" s="57"/>
      <c r="KL650" s="57"/>
      <c r="KM650" s="57"/>
      <c r="KN650" s="57"/>
      <c r="KO650" s="57"/>
      <c r="KP650" s="57"/>
      <c r="KQ650" s="57"/>
      <c r="KR650" s="57"/>
      <c r="KS650" s="57"/>
      <c r="KT650" s="57"/>
      <c r="KU650" s="57"/>
      <c r="KV650" s="57"/>
      <c r="KW650" s="57"/>
      <c r="KX650" s="57"/>
      <c r="KY650" s="57"/>
      <c r="KZ650" s="57"/>
      <c r="LA650" s="57"/>
      <c r="LB650" s="57"/>
      <c r="LC650" s="57"/>
      <c r="LD650" s="57"/>
      <c r="LE650" s="57"/>
      <c r="LF650" s="57"/>
      <c r="LG650" s="57"/>
      <c r="LH650" s="57"/>
      <c r="LI650" s="57"/>
      <c r="LJ650" s="57"/>
      <c r="LK650" s="57"/>
      <c r="LL650" s="57"/>
      <c r="LM650" s="57"/>
      <c r="LN650" s="57"/>
      <c r="LO650" s="57"/>
      <c r="LP650" s="57"/>
      <c r="LQ650" s="57"/>
      <c r="LR650" s="57"/>
      <c r="LS650" s="57"/>
      <c r="LT650" s="57"/>
      <c r="LU650" s="57"/>
      <c r="LV650" s="57"/>
      <c r="LW650" s="57"/>
      <c r="LX650" s="57"/>
      <c r="LY650" s="57"/>
      <c r="LZ650" s="57"/>
      <c r="MA650" s="57"/>
      <c r="MB650" s="57"/>
      <c r="MC650" s="57"/>
      <c r="MD650" s="57"/>
      <c r="ME650" s="57"/>
      <c r="MF650" s="57"/>
      <c r="MG650" s="57"/>
      <c r="MH650" s="57"/>
      <c r="MI650" s="57"/>
      <c r="MJ650" s="57"/>
      <c r="MK650" s="57"/>
      <c r="ML650" s="57"/>
      <c r="MM650" s="57"/>
      <c r="MN650" s="57"/>
      <c r="MO650" s="57"/>
      <c r="MP650" s="57"/>
      <c r="MQ650" s="57"/>
      <c r="MR650" s="57"/>
      <c r="MS650" s="57"/>
      <c r="MT650" s="57"/>
      <c r="MU650" s="57"/>
      <c r="MV650" s="57"/>
      <c r="MW650" s="57"/>
      <c r="MX650" s="57"/>
      <c r="MY650" s="57"/>
      <c r="MZ650" s="57"/>
      <c r="NA650" s="57"/>
      <c r="NB650" s="57"/>
      <c r="NC650" s="57"/>
      <c r="ND650" s="57"/>
      <c r="NE650" s="57"/>
      <c r="NF650" s="57"/>
      <c r="NG650" s="57"/>
      <c r="NH650" s="57"/>
      <c r="NI650" s="57"/>
      <c r="NJ650" s="57"/>
      <c r="NK650" s="57"/>
      <c r="NL650" s="57"/>
      <c r="NM650" s="57"/>
      <c r="NN650" s="57"/>
      <c r="NO650" s="57"/>
      <c r="NP650" s="57"/>
      <c r="NQ650" s="57"/>
      <c r="NR650" s="57"/>
      <c r="NS650" s="57"/>
      <c r="NT650" s="57"/>
      <c r="NU650" s="57"/>
      <c r="NV650" s="57"/>
      <c r="NW650" s="57"/>
      <c r="NX650" s="57"/>
      <c r="NY650" s="57"/>
      <c r="NZ650" s="57"/>
      <c r="OA650" s="57"/>
      <c r="OB650" s="57"/>
      <c r="OC650" s="57"/>
      <c r="OD650" s="57"/>
      <c r="OE650" s="57"/>
      <c r="OF650" s="57"/>
      <c r="OG650" s="57"/>
      <c r="OH650" s="57"/>
      <c r="OI650" s="57"/>
      <c r="OJ650" s="57"/>
      <c r="OK650" s="57"/>
      <c r="OL650" s="57"/>
      <c r="OM650" s="57"/>
      <c r="ON650" s="57"/>
      <c r="OO650" s="57"/>
      <c r="OP650" s="57"/>
      <c r="OQ650" s="57"/>
      <c r="OR650" s="57"/>
      <c r="OS650" s="57"/>
      <c r="OT650" s="57"/>
      <c r="OU650" s="57"/>
      <c r="OV650" s="57"/>
      <c r="OW650" s="57"/>
      <c r="OX650" s="57"/>
      <c r="OY650" s="57"/>
      <c r="OZ650" s="57"/>
      <c r="PA650" s="57"/>
      <c r="PB650" s="57"/>
      <c r="PC650" s="57"/>
      <c r="PD650" s="57"/>
      <c r="PE650" s="57"/>
      <c r="PF650" s="57"/>
      <c r="PG650" s="57"/>
      <c r="PH650" s="57"/>
      <c r="PI650" s="57"/>
      <c r="PJ650" s="57"/>
      <c r="PK650" s="57"/>
      <c r="PL650" s="57"/>
      <c r="PM650" s="57"/>
      <c r="PN650" s="57"/>
      <c r="PO650" s="57"/>
      <c r="PP650" s="57"/>
      <c r="PQ650" s="57"/>
      <c r="PR650" s="57"/>
      <c r="PS650" s="57"/>
      <c r="PT650" s="57"/>
      <c r="PU650" s="57"/>
      <c r="PV650" s="57"/>
      <c r="PW650" s="57"/>
      <c r="PX650" s="57"/>
      <c r="PY650" s="57"/>
      <c r="PZ650" s="57"/>
      <c r="QA650" s="57"/>
      <c r="QB650" s="57"/>
      <c r="QC650" s="57"/>
      <c r="QD650" s="57"/>
      <c r="QE650" s="57"/>
      <c r="QF650" s="57"/>
      <c r="QG650" s="57"/>
      <c r="QH650" s="57"/>
      <c r="QI650" s="57"/>
      <c r="QJ650" s="57"/>
      <c r="QK650" s="57"/>
      <c r="QL650" s="57"/>
      <c r="QM650" s="57"/>
      <c r="QN650" s="57"/>
      <c r="QO650" s="57"/>
      <c r="QP650" s="57"/>
      <c r="QQ650" s="57"/>
      <c r="QR650" s="57"/>
      <c r="QS650" s="57"/>
      <c r="QT650" s="57"/>
      <c r="QU650" s="57"/>
      <c r="QV650" s="57"/>
      <c r="QW650" s="57"/>
      <c r="QX650" s="57"/>
      <c r="QY650" s="57"/>
      <c r="QZ650" s="57"/>
      <c r="RA650" s="57"/>
      <c r="RB650" s="57"/>
      <c r="RC650" s="57"/>
      <c r="RD650" s="57"/>
      <c r="RE650" s="57"/>
      <c r="RF650" s="57"/>
      <c r="RG650" s="57"/>
      <c r="RH650" s="57"/>
      <c r="RI650" s="57"/>
      <c r="RJ650" s="57"/>
      <c r="RK650" s="57"/>
      <c r="RL650" s="57"/>
      <c r="RM650" s="57"/>
      <c r="RN650" s="57"/>
      <c r="RO650" s="57"/>
      <c r="RP650" s="57"/>
      <c r="RQ650" s="57"/>
      <c r="RR650" s="57"/>
      <c r="RS650" s="57"/>
      <c r="RT650" s="57"/>
      <c r="RU650" s="57"/>
      <c r="RV650" s="57"/>
      <c r="RW650" s="57"/>
      <c r="RX650" s="57"/>
      <c r="RY650" s="57"/>
      <c r="RZ650" s="57"/>
      <c r="SA650" s="57"/>
      <c r="SB650" s="57"/>
      <c r="SC650" s="57"/>
      <c r="SD650" s="57"/>
      <c r="SE650" s="57"/>
      <c r="SF650" s="57"/>
      <c r="SG650" s="57"/>
      <c r="SH650" s="57"/>
      <c r="SI650" s="57"/>
      <c r="SJ650" s="57"/>
      <c r="SK650" s="57"/>
      <c r="SL650" s="57"/>
      <c r="SM650" s="57"/>
      <c r="SN650" s="57"/>
      <c r="SO650" s="57"/>
      <c r="SP650" s="57"/>
      <c r="SQ650" s="57"/>
      <c r="SR650" s="57"/>
      <c r="SS650" s="57"/>
      <c r="ST650" s="57"/>
      <c r="SU650" s="57"/>
      <c r="SV650" s="57"/>
      <c r="SW650" s="57"/>
      <c r="SX650" s="57"/>
      <c r="SY650" s="57"/>
      <c r="SZ650" s="57"/>
      <c r="TA650" s="57"/>
      <c r="TB650" s="57"/>
      <c r="TC650" s="57"/>
      <c r="TD650" s="57"/>
      <c r="TE650" s="57"/>
      <c r="TF650" s="57"/>
      <c r="TG650" s="57"/>
      <c r="TH650" s="57"/>
      <c r="TI650" s="57"/>
      <c r="TJ650" s="57"/>
      <c r="TK650" s="57"/>
      <c r="TL650" s="57"/>
      <c r="TM650" s="57"/>
      <c r="TN650" s="57"/>
      <c r="TO650" s="57"/>
      <c r="TP650" s="57"/>
      <c r="TQ650" s="57"/>
      <c r="TR650" s="57"/>
      <c r="TS650" s="57"/>
      <c r="TT650" s="57"/>
      <c r="TU650" s="57"/>
      <c r="TV650" s="57"/>
      <c r="TW650" s="57"/>
      <c r="TX650" s="57"/>
      <c r="TY650" s="57"/>
      <c r="TZ650" s="57"/>
      <c r="UA650" s="57"/>
      <c r="UB650" s="57"/>
      <c r="UC650" s="57"/>
      <c r="UD650" s="57"/>
      <c r="UE650" s="57"/>
      <c r="UF650" s="57"/>
      <c r="UG650" s="57"/>
      <c r="UH650" s="57"/>
      <c r="UI650" s="57"/>
      <c r="UJ650" s="57"/>
      <c r="UK650" s="57"/>
      <c r="UL650" s="57"/>
      <c r="UM650" s="57"/>
      <c r="UN650" s="57"/>
      <c r="UO650" s="57"/>
      <c r="UP650" s="57"/>
      <c r="UQ650" s="57"/>
      <c r="UR650" s="57"/>
      <c r="US650" s="57"/>
      <c r="UT650" s="57"/>
      <c r="UU650" s="57"/>
      <c r="UV650" s="57"/>
      <c r="UW650" s="57"/>
      <c r="UX650" s="57"/>
      <c r="UY650" s="57"/>
      <c r="UZ650" s="57"/>
      <c r="VA650" s="57"/>
      <c r="VB650" s="57"/>
      <c r="VC650" s="57"/>
      <c r="VD650" s="57"/>
      <c r="VE650" s="57"/>
      <c r="VF650" s="57"/>
      <c r="VG650" s="57"/>
      <c r="VH650" s="57"/>
      <c r="VI650" s="57"/>
      <c r="VJ650" s="57"/>
      <c r="VK650" s="57"/>
      <c r="VL650" s="57"/>
      <c r="VM650" s="57"/>
      <c r="VN650" s="57"/>
      <c r="VO650" s="57"/>
      <c r="VP650" s="57"/>
      <c r="VQ650" s="57"/>
      <c r="VR650" s="57"/>
      <c r="VS650" s="57"/>
      <c r="VT650" s="57"/>
      <c r="VU650" s="57"/>
      <c r="VV650" s="57"/>
      <c r="VW650" s="57"/>
      <c r="VX650" s="57"/>
      <c r="VY650" s="57"/>
      <c r="VZ650" s="57"/>
      <c r="WA650" s="57"/>
      <c r="WB650" s="57"/>
      <c r="WC650" s="57"/>
      <c r="WD650" s="57"/>
      <c r="WE650" s="57"/>
      <c r="WF650" s="57"/>
      <c r="WG650" s="57"/>
      <c r="WH650" s="57"/>
      <c r="WI650" s="57"/>
      <c r="WJ650" s="57"/>
      <c r="WK650" s="57"/>
      <c r="WL650" s="57"/>
      <c r="WM650" s="57"/>
      <c r="WN650" s="57"/>
      <c r="WO650" s="57"/>
      <c r="WP650" s="57"/>
      <c r="WQ650" s="57"/>
      <c r="WR650" s="57"/>
      <c r="WS650" s="57"/>
      <c r="WT650" s="57"/>
      <c r="WU650" s="57"/>
      <c r="WV650" s="57"/>
      <c r="WW650" s="57"/>
      <c r="WX650" s="57"/>
      <c r="WY650" s="57"/>
      <c r="WZ650" s="57"/>
      <c r="XA650" s="57"/>
      <c r="XB650" s="57"/>
      <c r="XC650" s="57"/>
      <c r="XD650" s="57"/>
      <c r="XE650" s="57"/>
      <c r="XF650" s="57"/>
      <c r="XG650" s="57"/>
      <c r="XH650" s="57"/>
      <c r="XI650" s="57"/>
      <c r="XJ650" s="57"/>
      <c r="XK650" s="57"/>
      <c r="XL650" s="57"/>
      <c r="XM650" s="57"/>
      <c r="XN650" s="57"/>
      <c r="XO650" s="57"/>
      <c r="XP650" s="57"/>
      <c r="XQ650" s="57"/>
      <c r="XR650" s="57"/>
      <c r="XS650" s="57"/>
      <c r="XT650" s="57"/>
      <c r="XU650" s="57"/>
      <c r="XV650" s="57"/>
      <c r="XW650" s="57"/>
    </row>
    <row r="651">
      <c r="AI651" s="57"/>
      <c r="BR651" s="57"/>
      <c r="DA651" s="57"/>
      <c r="EJ651" s="57"/>
      <c r="EK651" s="57"/>
      <c r="EL651" s="57"/>
      <c r="EM651" s="57"/>
      <c r="EN651" s="57"/>
      <c r="EO651" s="57"/>
      <c r="EP651" s="57"/>
      <c r="EQ651" s="57"/>
      <c r="ER651" s="57"/>
      <c r="ES651" s="57"/>
      <c r="ET651" s="57"/>
      <c r="EU651" s="57"/>
      <c r="EV651" s="57"/>
      <c r="EW651" s="57"/>
      <c r="EX651" s="57"/>
      <c r="EY651" s="57"/>
      <c r="EZ651" s="57"/>
      <c r="FA651" s="57"/>
      <c r="FB651" s="57"/>
      <c r="FC651" s="57"/>
      <c r="FD651" s="57"/>
      <c r="FE651" s="57"/>
      <c r="FF651" s="57"/>
      <c r="FG651" s="57"/>
      <c r="FH651" s="57"/>
      <c r="FI651" s="57"/>
      <c r="FJ651" s="57"/>
      <c r="FK651" s="57"/>
      <c r="FL651" s="57"/>
      <c r="FM651" s="57"/>
      <c r="FN651" s="57"/>
      <c r="FO651" s="57"/>
      <c r="FP651" s="57"/>
      <c r="FQ651" s="57"/>
      <c r="FR651" s="57"/>
      <c r="FS651" s="57"/>
      <c r="FT651" s="57"/>
      <c r="FU651" s="57"/>
      <c r="FV651" s="57"/>
      <c r="FW651" s="57"/>
      <c r="FX651" s="57"/>
      <c r="FY651" s="57"/>
      <c r="FZ651" s="57"/>
      <c r="GA651" s="57"/>
      <c r="GB651" s="57"/>
      <c r="GC651" s="57"/>
      <c r="GD651" s="57"/>
      <c r="GE651" s="57"/>
      <c r="GF651" s="57"/>
      <c r="GG651" s="57"/>
      <c r="GH651" s="57"/>
      <c r="GI651" s="57"/>
      <c r="GJ651" s="57"/>
      <c r="GK651" s="57"/>
      <c r="GL651" s="57"/>
      <c r="GM651" s="57"/>
      <c r="GN651" s="57"/>
      <c r="GO651" s="57"/>
      <c r="GP651" s="57"/>
      <c r="GQ651" s="57"/>
      <c r="GR651" s="57"/>
      <c r="GS651" s="57"/>
      <c r="GT651" s="57"/>
      <c r="GU651" s="57"/>
      <c r="GV651" s="57"/>
      <c r="GW651" s="57"/>
      <c r="GX651" s="57"/>
      <c r="GY651" s="57"/>
      <c r="GZ651" s="57"/>
      <c r="HA651" s="57"/>
      <c r="HB651" s="57"/>
      <c r="HC651" s="57"/>
      <c r="HD651" s="57"/>
      <c r="HE651" s="57"/>
      <c r="HF651" s="57"/>
      <c r="HG651" s="57"/>
      <c r="HH651" s="57"/>
      <c r="HI651" s="57"/>
      <c r="HJ651" s="57"/>
      <c r="HK651" s="57"/>
      <c r="HL651" s="57"/>
      <c r="HM651" s="57"/>
      <c r="HN651" s="57"/>
      <c r="HO651" s="57"/>
      <c r="HP651" s="57"/>
      <c r="HQ651" s="57"/>
      <c r="HR651" s="57"/>
      <c r="HS651" s="57"/>
      <c r="HT651" s="57"/>
      <c r="HU651" s="57"/>
      <c r="HV651" s="57"/>
      <c r="HW651" s="57"/>
      <c r="HX651" s="57"/>
      <c r="HY651" s="57"/>
      <c r="HZ651" s="57"/>
      <c r="IA651" s="57"/>
      <c r="IB651" s="57"/>
      <c r="IC651" s="57"/>
      <c r="ID651" s="57"/>
      <c r="IE651" s="57"/>
      <c r="IF651" s="57"/>
      <c r="IG651" s="57"/>
      <c r="IH651" s="57"/>
      <c r="II651" s="57"/>
      <c r="IJ651" s="57"/>
      <c r="IK651" s="57"/>
      <c r="IL651" s="57"/>
      <c r="IM651" s="57"/>
      <c r="IN651" s="57"/>
      <c r="IO651" s="57"/>
      <c r="IP651" s="57"/>
      <c r="IQ651" s="57"/>
      <c r="IR651" s="57"/>
      <c r="IS651" s="57"/>
      <c r="IT651" s="57"/>
      <c r="IU651" s="57"/>
      <c r="IV651" s="57"/>
      <c r="IW651" s="57"/>
      <c r="IX651" s="57"/>
      <c r="IY651" s="57"/>
      <c r="IZ651" s="57"/>
      <c r="JA651" s="57"/>
      <c r="JB651" s="57"/>
      <c r="JC651" s="57"/>
      <c r="JD651" s="57"/>
      <c r="JE651" s="57"/>
      <c r="JF651" s="57"/>
      <c r="JG651" s="57"/>
      <c r="JH651" s="57"/>
      <c r="JI651" s="57"/>
      <c r="JJ651" s="57"/>
      <c r="JK651" s="57"/>
      <c r="JL651" s="57"/>
      <c r="JM651" s="57"/>
      <c r="JN651" s="57"/>
      <c r="JO651" s="57"/>
      <c r="JP651" s="57"/>
      <c r="JQ651" s="57"/>
      <c r="JR651" s="57"/>
      <c r="JS651" s="57"/>
      <c r="JT651" s="57"/>
      <c r="JU651" s="57"/>
      <c r="JV651" s="57"/>
      <c r="JW651" s="57"/>
      <c r="JX651" s="57"/>
      <c r="JY651" s="57"/>
      <c r="JZ651" s="57"/>
      <c r="KA651" s="57"/>
      <c r="KB651" s="57"/>
      <c r="KC651" s="57"/>
      <c r="KD651" s="57"/>
      <c r="KE651" s="57"/>
      <c r="KF651" s="57"/>
      <c r="KG651" s="57"/>
      <c r="KH651" s="57"/>
      <c r="KI651" s="57"/>
      <c r="KJ651" s="57"/>
      <c r="KK651" s="57"/>
      <c r="KL651" s="57"/>
      <c r="KM651" s="57"/>
      <c r="KN651" s="57"/>
      <c r="KO651" s="57"/>
      <c r="KP651" s="57"/>
      <c r="KQ651" s="57"/>
      <c r="KR651" s="57"/>
      <c r="KS651" s="57"/>
      <c r="KT651" s="57"/>
      <c r="KU651" s="57"/>
      <c r="KV651" s="57"/>
      <c r="KW651" s="57"/>
      <c r="KX651" s="57"/>
      <c r="KY651" s="57"/>
      <c r="KZ651" s="57"/>
      <c r="LA651" s="57"/>
      <c r="LB651" s="57"/>
      <c r="LC651" s="57"/>
      <c r="LD651" s="57"/>
      <c r="LE651" s="57"/>
      <c r="LF651" s="57"/>
      <c r="LG651" s="57"/>
      <c r="LH651" s="57"/>
      <c r="LI651" s="57"/>
      <c r="LJ651" s="57"/>
      <c r="LK651" s="57"/>
      <c r="LL651" s="57"/>
      <c r="LM651" s="57"/>
      <c r="LN651" s="57"/>
      <c r="LO651" s="57"/>
      <c r="LP651" s="57"/>
      <c r="LQ651" s="57"/>
      <c r="LR651" s="57"/>
      <c r="LS651" s="57"/>
      <c r="LT651" s="57"/>
      <c r="LU651" s="57"/>
      <c r="LV651" s="57"/>
      <c r="LW651" s="57"/>
      <c r="LX651" s="57"/>
      <c r="LY651" s="57"/>
      <c r="LZ651" s="57"/>
      <c r="MA651" s="57"/>
      <c r="MB651" s="57"/>
      <c r="MC651" s="57"/>
      <c r="MD651" s="57"/>
      <c r="ME651" s="57"/>
      <c r="MF651" s="57"/>
      <c r="MG651" s="57"/>
      <c r="MH651" s="57"/>
      <c r="MI651" s="57"/>
      <c r="MJ651" s="57"/>
      <c r="MK651" s="57"/>
      <c r="ML651" s="57"/>
      <c r="MM651" s="57"/>
      <c r="MN651" s="57"/>
      <c r="MO651" s="57"/>
      <c r="MP651" s="57"/>
      <c r="MQ651" s="57"/>
      <c r="MR651" s="57"/>
      <c r="MS651" s="57"/>
      <c r="MT651" s="57"/>
      <c r="MU651" s="57"/>
      <c r="MV651" s="57"/>
      <c r="MW651" s="57"/>
      <c r="MX651" s="57"/>
      <c r="MY651" s="57"/>
      <c r="MZ651" s="57"/>
      <c r="NA651" s="57"/>
      <c r="NB651" s="57"/>
      <c r="NC651" s="57"/>
      <c r="ND651" s="57"/>
      <c r="NE651" s="57"/>
      <c r="NF651" s="57"/>
      <c r="NG651" s="57"/>
      <c r="NH651" s="57"/>
      <c r="NI651" s="57"/>
      <c r="NJ651" s="57"/>
      <c r="NK651" s="57"/>
      <c r="NL651" s="57"/>
      <c r="NM651" s="57"/>
      <c r="NN651" s="57"/>
      <c r="NO651" s="57"/>
      <c r="NP651" s="57"/>
      <c r="NQ651" s="57"/>
      <c r="NR651" s="57"/>
      <c r="NS651" s="57"/>
      <c r="NT651" s="57"/>
      <c r="NU651" s="57"/>
      <c r="NV651" s="57"/>
      <c r="NW651" s="57"/>
      <c r="NX651" s="57"/>
      <c r="NY651" s="57"/>
      <c r="NZ651" s="57"/>
      <c r="OA651" s="57"/>
      <c r="OB651" s="57"/>
      <c r="OC651" s="57"/>
      <c r="OD651" s="57"/>
      <c r="OE651" s="57"/>
      <c r="OF651" s="57"/>
      <c r="OG651" s="57"/>
      <c r="OH651" s="57"/>
      <c r="OI651" s="57"/>
      <c r="OJ651" s="57"/>
      <c r="OK651" s="57"/>
      <c r="OL651" s="57"/>
      <c r="OM651" s="57"/>
      <c r="ON651" s="57"/>
      <c r="OO651" s="57"/>
      <c r="OP651" s="57"/>
      <c r="OQ651" s="57"/>
      <c r="OR651" s="57"/>
      <c r="OS651" s="57"/>
      <c r="OT651" s="57"/>
      <c r="OU651" s="57"/>
      <c r="OV651" s="57"/>
      <c r="OW651" s="57"/>
      <c r="OX651" s="57"/>
      <c r="OY651" s="57"/>
      <c r="OZ651" s="57"/>
      <c r="PA651" s="57"/>
      <c r="PB651" s="57"/>
      <c r="PC651" s="57"/>
      <c r="PD651" s="57"/>
      <c r="PE651" s="57"/>
      <c r="PF651" s="57"/>
      <c r="PG651" s="57"/>
      <c r="PH651" s="57"/>
      <c r="PI651" s="57"/>
      <c r="PJ651" s="57"/>
      <c r="PK651" s="57"/>
      <c r="PL651" s="57"/>
      <c r="PM651" s="57"/>
      <c r="PN651" s="57"/>
      <c r="PO651" s="57"/>
      <c r="PP651" s="57"/>
      <c r="PQ651" s="57"/>
      <c r="PR651" s="57"/>
      <c r="PS651" s="57"/>
      <c r="PT651" s="57"/>
      <c r="PU651" s="57"/>
      <c r="PV651" s="57"/>
      <c r="PW651" s="57"/>
      <c r="PX651" s="57"/>
      <c r="PY651" s="57"/>
      <c r="PZ651" s="57"/>
      <c r="QA651" s="57"/>
      <c r="QB651" s="57"/>
      <c r="QC651" s="57"/>
      <c r="QD651" s="57"/>
      <c r="QE651" s="57"/>
      <c r="QF651" s="57"/>
      <c r="QG651" s="57"/>
      <c r="QH651" s="57"/>
      <c r="QI651" s="57"/>
      <c r="QJ651" s="57"/>
      <c r="QK651" s="57"/>
      <c r="QL651" s="57"/>
      <c r="QM651" s="57"/>
      <c r="QN651" s="57"/>
      <c r="QO651" s="57"/>
      <c r="QP651" s="57"/>
      <c r="QQ651" s="57"/>
      <c r="QR651" s="57"/>
      <c r="QS651" s="57"/>
      <c r="QT651" s="57"/>
      <c r="QU651" s="57"/>
      <c r="QV651" s="57"/>
      <c r="QW651" s="57"/>
      <c r="QX651" s="57"/>
      <c r="QY651" s="57"/>
      <c r="QZ651" s="57"/>
      <c r="RA651" s="57"/>
      <c r="RB651" s="57"/>
      <c r="RC651" s="57"/>
      <c r="RD651" s="57"/>
      <c r="RE651" s="57"/>
      <c r="RF651" s="57"/>
      <c r="RG651" s="57"/>
      <c r="RH651" s="57"/>
      <c r="RI651" s="57"/>
      <c r="RJ651" s="57"/>
      <c r="RK651" s="57"/>
      <c r="RL651" s="57"/>
      <c r="RM651" s="57"/>
      <c r="RN651" s="57"/>
      <c r="RO651" s="57"/>
      <c r="RP651" s="57"/>
      <c r="RQ651" s="57"/>
      <c r="RR651" s="57"/>
      <c r="RS651" s="57"/>
      <c r="RT651" s="57"/>
      <c r="RU651" s="57"/>
      <c r="RV651" s="57"/>
      <c r="RW651" s="57"/>
      <c r="RX651" s="57"/>
      <c r="RY651" s="57"/>
      <c r="RZ651" s="57"/>
      <c r="SA651" s="57"/>
      <c r="SB651" s="57"/>
      <c r="SC651" s="57"/>
      <c r="SD651" s="57"/>
      <c r="SE651" s="57"/>
      <c r="SF651" s="57"/>
      <c r="SG651" s="57"/>
      <c r="SH651" s="57"/>
      <c r="SI651" s="57"/>
      <c r="SJ651" s="57"/>
      <c r="SK651" s="57"/>
      <c r="SL651" s="57"/>
      <c r="SM651" s="57"/>
      <c r="SN651" s="57"/>
      <c r="SO651" s="57"/>
      <c r="SP651" s="57"/>
      <c r="SQ651" s="57"/>
      <c r="SR651" s="57"/>
      <c r="SS651" s="57"/>
      <c r="ST651" s="57"/>
      <c r="SU651" s="57"/>
      <c r="SV651" s="57"/>
      <c r="SW651" s="57"/>
      <c r="SX651" s="57"/>
      <c r="SY651" s="57"/>
      <c r="SZ651" s="57"/>
      <c r="TA651" s="57"/>
      <c r="TB651" s="57"/>
      <c r="TC651" s="57"/>
      <c r="TD651" s="57"/>
      <c r="TE651" s="57"/>
      <c r="TF651" s="57"/>
      <c r="TG651" s="57"/>
      <c r="TH651" s="57"/>
      <c r="TI651" s="57"/>
      <c r="TJ651" s="57"/>
      <c r="TK651" s="57"/>
      <c r="TL651" s="57"/>
      <c r="TM651" s="57"/>
      <c r="TN651" s="57"/>
      <c r="TO651" s="57"/>
      <c r="TP651" s="57"/>
      <c r="TQ651" s="57"/>
      <c r="TR651" s="57"/>
      <c r="TS651" s="57"/>
      <c r="TT651" s="57"/>
      <c r="TU651" s="57"/>
      <c r="TV651" s="57"/>
      <c r="TW651" s="57"/>
      <c r="TX651" s="57"/>
      <c r="TY651" s="57"/>
      <c r="TZ651" s="57"/>
      <c r="UA651" s="57"/>
      <c r="UB651" s="57"/>
      <c r="UC651" s="57"/>
      <c r="UD651" s="57"/>
      <c r="UE651" s="57"/>
      <c r="UF651" s="57"/>
      <c r="UG651" s="57"/>
      <c r="UH651" s="57"/>
      <c r="UI651" s="57"/>
      <c r="UJ651" s="57"/>
      <c r="UK651" s="57"/>
      <c r="UL651" s="57"/>
      <c r="UM651" s="57"/>
      <c r="UN651" s="57"/>
      <c r="UO651" s="57"/>
      <c r="UP651" s="57"/>
      <c r="UQ651" s="57"/>
      <c r="UR651" s="57"/>
      <c r="US651" s="57"/>
      <c r="UT651" s="57"/>
      <c r="UU651" s="57"/>
      <c r="UV651" s="57"/>
      <c r="UW651" s="57"/>
      <c r="UX651" s="57"/>
      <c r="UY651" s="57"/>
      <c r="UZ651" s="57"/>
      <c r="VA651" s="57"/>
      <c r="VB651" s="57"/>
      <c r="VC651" s="57"/>
      <c r="VD651" s="57"/>
      <c r="VE651" s="57"/>
      <c r="VF651" s="57"/>
      <c r="VG651" s="57"/>
      <c r="VH651" s="57"/>
      <c r="VI651" s="57"/>
      <c r="VJ651" s="57"/>
      <c r="VK651" s="57"/>
      <c r="VL651" s="57"/>
      <c r="VM651" s="57"/>
      <c r="VN651" s="57"/>
      <c r="VO651" s="57"/>
      <c r="VP651" s="57"/>
      <c r="VQ651" s="57"/>
      <c r="VR651" s="57"/>
      <c r="VS651" s="57"/>
      <c r="VT651" s="57"/>
      <c r="VU651" s="57"/>
      <c r="VV651" s="57"/>
      <c r="VW651" s="57"/>
      <c r="VX651" s="57"/>
      <c r="VY651" s="57"/>
      <c r="VZ651" s="57"/>
      <c r="WA651" s="57"/>
      <c r="WB651" s="57"/>
      <c r="WC651" s="57"/>
      <c r="WD651" s="57"/>
      <c r="WE651" s="57"/>
      <c r="WF651" s="57"/>
      <c r="WG651" s="57"/>
      <c r="WH651" s="57"/>
      <c r="WI651" s="57"/>
      <c r="WJ651" s="57"/>
      <c r="WK651" s="57"/>
      <c r="WL651" s="57"/>
      <c r="WM651" s="57"/>
      <c r="WN651" s="57"/>
      <c r="WO651" s="57"/>
      <c r="WP651" s="57"/>
      <c r="WQ651" s="57"/>
      <c r="WR651" s="57"/>
      <c r="WS651" s="57"/>
      <c r="WT651" s="57"/>
      <c r="WU651" s="57"/>
      <c r="WV651" s="57"/>
      <c r="WW651" s="57"/>
      <c r="WX651" s="57"/>
      <c r="WY651" s="57"/>
      <c r="WZ651" s="57"/>
      <c r="XA651" s="57"/>
      <c r="XB651" s="57"/>
      <c r="XC651" s="57"/>
      <c r="XD651" s="57"/>
      <c r="XE651" s="57"/>
      <c r="XF651" s="57"/>
      <c r="XG651" s="57"/>
      <c r="XH651" s="57"/>
      <c r="XI651" s="57"/>
      <c r="XJ651" s="57"/>
      <c r="XK651" s="57"/>
      <c r="XL651" s="57"/>
      <c r="XM651" s="57"/>
      <c r="XN651" s="57"/>
      <c r="XO651" s="57"/>
      <c r="XP651" s="57"/>
      <c r="XQ651" s="57"/>
      <c r="XR651" s="57"/>
      <c r="XS651" s="57"/>
      <c r="XT651" s="57"/>
      <c r="XU651" s="57"/>
      <c r="XV651" s="57"/>
      <c r="XW651" s="57"/>
    </row>
    <row r="652">
      <c r="AI652" s="57"/>
      <c r="BR652" s="57"/>
      <c r="DA652" s="57"/>
      <c r="EJ652" s="57"/>
      <c r="EK652" s="57"/>
      <c r="EL652" s="57"/>
      <c r="EM652" s="57"/>
      <c r="EN652" s="57"/>
      <c r="EO652" s="57"/>
      <c r="EP652" s="57"/>
      <c r="EQ652" s="57"/>
      <c r="ER652" s="57"/>
      <c r="ES652" s="57"/>
      <c r="ET652" s="57"/>
      <c r="EU652" s="57"/>
      <c r="EV652" s="57"/>
      <c r="EW652" s="57"/>
      <c r="EX652" s="57"/>
      <c r="EY652" s="57"/>
      <c r="EZ652" s="57"/>
      <c r="FA652" s="57"/>
      <c r="FB652" s="57"/>
      <c r="FC652" s="57"/>
      <c r="FD652" s="57"/>
      <c r="FE652" s="57"/>
      <c r="FF652" s="57"/>
      <c r="FG652" s="57"/>
      <c r="FH652" s="57"/>
      <c r="FI652" s="57"/>
      <c r="FJ652" s="57"/>
      <c r="FK652" s="57"/>
      <c r="FL652" s="57"/>
      <c r="FM652" s="57"/>
      <c r="FN652" s="57"/>
      <c r="FO652" s="57"/>
      <c r="FP652" s="57"/>
      <c r="FQ652" s="57"/>
      <c r="FR652" s="57"/>
      <c r="FS652" s="57"/>
      <c r="FT652" s="57"/>
      <c r="FU652" s="57"/>
      <c r="FV652" s="57"/>
      <c r="FW652" s="57"/>
      <c r="FX652" s="57"/>
      <c r="FY652" s="57"/>
      <c r="FZ652" s="57"/>
      <c r="GA652" s="57"/>
      <c r="GB652" s="57"/>
      <c r="GC652" s="57"/>
      <c r="GD652" s="57"/>
      <c r="GE652" s="57"/>
      <c r="GF652" s="57"/>
      <c r="GG652" s="57"/>
      <c r="GH652" s="57"/>
      <c r="GI652" s="57"/>
      <c r="GJ652" s="57"/>
      <c r="GK652" s="57"/>
      <c r="GL652" s="57"/>
      <c r="GM652" s="57"/>
      <c r="GN652" s="57"/>
      <c r="GO652" s="57"/>
      <c r="GP652" s="57"/>
      <c r="GQ652" s="57"/>
      <c r="GR652" s="57"/>
      <c r="GS652" s="57"/>
      <c r="GT652" s="57"/>
      <c r="GU652" s="57"/>
      <c r="GV652" s="57"/>
      <c r="GW652" s="57"/>
      <c r="GX652" s="57"/>
      <c r="GY652" s="57"/>
      <c r="GZ652" s="57"/>
      <c r="HA652" s="57"/>
      <c r="HB652" s="57"/>
      <c r="HC652" s="57"/>
      <c r="HD652" s="57"/>
      <c r="HE652" s="57"/>
      <c r="HF652" s="57"/>
      <c r="HG652" s="57"/>
      <c r="HH652" s="57"/>
      <c r="HI652" s="57"/>
      <c r="HJ652" s="57"/>
      <c r="HK652" s="57"/>
      <c r="HL652" s="57"/>
      <c r="HM652" s="57"/>
      <c r="HN652" s="57"/>
      <c r="HO652" s="57"/>
      <c r="HP652" s="57"/>
      <c r="HQ652" s="57"/>
      <c r="HR652" s="57"/>
      <c r="HS652" s="57"/>
      <c r="HT652" s="57"/>
      <c r="HU652" s="57"/>
      <c r="HV652" s="57"/>
      <c r="HW652" s="57"/>
      <c r="HX652" s="57"/>
      <c r="HY652" s="57"/>
      <c r="HZ652" s="57"/>
      <c r="IA652" s="57"/>
      <c r="IB652" s="57"/>
      <c r="IC652" s="57"/>
      <c r="ID652" s="57"/>
      <c r="IE652" s="57"/>
      <c r="IF652" s="57"/>
      <c r="IG652" s="57"/>
      <c r="IH652" s="57"/>
      <c r="II652" s="57"/>
      <c r="IJ652" s="57"/>
      <c r="IK652" s="57"/>
      <c r="IL652" s="57"/>
      <c r="IM652" s="57"/>
      <c r="IN652" s="57"/>
      <c r="IO652" s="57"/>
      <c r="IP652" s="57"/>
      <c r="IQ652" s="57"/>
      <c r="IR652" s="57"/>
      <c r="IS652" s="57"/>
      <c r="IT652" s="57"/>
      <c r="IU652" s="57"/>
      <c r="IV652" s="57"/>
      <c r="IW652" s="57"/>
      <c r="IX652" s="57"/>
      <c r="IY652" s="57"/>
      <c r="IZ652" s="57"/>
      <c r="JA652" s="57"/>
      <c r="JB652" s="57"/>
      <c r="JC652" s="57"/>
      <c r="JD652" s="57"/>
      <c r="JE652" s="57"/>
      <c r="JF652" s="57"/>
      <c r="JG652" s="57"/>
      <c r="JH652" s="57"/>
      <c r="JI652" s="57"/>
      <c r="JJ652" s="57"/>
      <c r="JK652" s="57"/>
      <c r="JL652" s="57"/>
      <c r="JM652" s="57"/>
      <c r="JN652" s="57"/>
      <c r="JO652" s="57"/>
      <c r="JP652" s="57"/>
      <c r="JQ652" s="57"/>
      <c r="JR652" s="57"/>
      <c r="JS652" s="57"/>
      <c r="JT652" s="57"/>
      <c r="JU652" s="57"/>
      <c r="JV652" s="57"/>
      <c r="JW652" s="57"/>
      <c r="JX652" s="57"/>
      <c r="JY652" s="57"/>
      <c r="JZ652" s="57"/>
      <c r="KA652" s="57"/>
      <c r="KB652" s="57"/>
      <c r="KC652" s="57"/>
      <c r="KD652" s="57"/>
      <c r="KE652" s="57"/>
      <c r="KF652" s="57"/>
      <c r="KG652" s="57"/>
      <c r="KH652" s="57"/>
      <c r="KI652" s="57"/>
      <c r="KJ652" s="57"/>
      <c r="KK652" s="57"/>
      <c r="KL652" s="57"/>
      <c r="KM652" s="57"/>
      <c r="KN652" s="57"/>
      <c r="KO652" s="57"/>
      <c r="KP652" s="57"/>
      <c r="KQ652" s="57"/>
      <c r="KR652" s="57"/>
      <c r="KS652" s="57"/>
      <c r="KT652" s="57"/>
      <c r="KU652" s="57"/>
      <c r="KV652" s="57"/>
      <c r="KW652" s="57"/>
      <c r="KX652" s="57"/>
      <c r="KY652" s="57"/>
      <c r="KZ652" s="57"/>
      <c r="LA652" s="57"/>
      <c r="LB652" s="57"/>
      <c r="LC652" s="57"/>
      <c r="LD652" s="57"/>
      <c r="LE652" s="57"/>
      <c r="LF652" s="57"/>
      <c r="LG652" s="57"/>
      <c r="LH652" s="57"/>
      <c r="LI652" s="57"/>
      <c r="LJ652" s="57"/>
      <c r="LK652" s="57"/>
      <c r="LL652" s="57"/>
      <c r="LM652" s="57"/>
      <c r="LN652" s="57"/>
      <c r="LO652" s="57"/>
      <c r="LP652" s="57"/>
      <c r="LQ652" s="57"/>
      <c r="LR652" s="57"/>
      <c r="LS652" s="57"/>
      <c r="LT652" s="57"/>
      <c r="LU652" s="57"/>
      <c r="LV652" s="57"/>
      <c r="LW652" s="57"/>
      <c r="LX652" s="57"/>
      <c r="LY652" s="57"/>
      <c r="LZ652" s="57"/>
      <c r="MA652" s="57"/>
      <c r="MB652" s="57"/>
      <c r="MC652" s="57"/>
      <c r="MD652" s="57"/>
      <c r="ME652" s="57"/>
      <c r="MF652" s="57"/>
      <c r="MG652" s="57"/>
      <c r="MH652" s="57"/>
      <c r="MI652" s="57"/>
      <c r="MJ652" s="57"/>
      <c r="MK652" s="57"/>
      <c r="ML652" s="57"/>
      <c r="MM652" s="57"/>
      <c r="MN652" s="57"/>
      <c r="MO652" s="57"/>
      <c r="MP652" s="57"/>
      <c r="MQ652" s="57"/>
      <c r="MR652" s="57"/>
      <c r="MS652" s="57"/>
      <c r="MT652" s="57"/>
      <c r="MU652" s="57"/>
      <c r="MV652" s="57"/>
      <c r="MW652" s="57"/>
      <c r="MX652" s="57"/>
      <c r="MY652" s="57"/>
      <c r="MZ652" s="57"/>
      <c r="NA652" s="57"/>
      <c r="NB652" s="57"/>
      <c r="NC652" s="57"/>
      <c r="ND652" s="57"/>
      <c r="NE652" s="57"/>
      <c r="NF652" s="57"/>
      <c r="NG652" s="57"/>
      <c r="NH652" s="57"/>
      <c r="NI652" s="57"/>
      <c r="NJ652" s="57"/>
      <c r="NK652" s="57"/>
      <c r="NL652" s="57"/>
      <c r="NM652" s="57"/>
      <c r="NN652" s="57"/>
      <c r="NO652" s="57"/>
      <c r="NP652" s="57"/>
      <c r="NQ652" s="57"/>
      <c r="NR652" s="57"/>
      <c r="NS652" s="57"/>
      <c r="NT652" s="57"/>
      <c r="NU652" s="57"/>
      <c r="NV652" s="57"/>
      <c r="NW652" s="57"/>
      <c r="NX652" s="57"/>
      <c r="NY652" s="57"/>
      <c r="NZ652" s="57"/>
      <c r="OA652" s="57"/>
      <c r="OB652" s="57"/>
      <c r="OC652" s="57"/>
      <c r="OD652" s="57"/>
      <c r="OE652" s="57"/>
      <c r="OF652" s="57"/>
      <c r="OG652" s="57"/>
      <c r="OH652" s="57"/>
      <c r="OI652" s="57"/>
      <c r="OJ652" s="57"/>
      <c r="OK652" s="57"/>
      <c r="OL652" s="57"/>
      <c r="OM652" s="57"/>
      <c r="ON652" s="57"/>
      <c r="OO652" s="57"/>
      <c r="OP652" s="57"/>
      <c r="OQ652" s="57"/>
      <c r="OR652" s="57"/>
      <c r="OS652" s="57"/>
      <c r="OT652" s="57"/>
      <c r="OU652" s="57"/>
      <c r="OV652" s="57"/>
      <c r="OW652" s="57"/>
      <c r="OX652" s="57"/>
      <c r="OY652" s="57"/>
      <c r="OZ652" s="57"/>
      <c r="PA652" s="57"/>
      <c r="PB652" s="57"/>
      <c r="PC652" s="57"/>
      <c r="PD652" s="57"/>
      <c r="PE652" s="57"/>
      <c r="PF652" s="57"/>
      <c r="PG652" s="57"/>
      <c r="PH652" s="57"/>
      <c r="PI652" s="57"/>
      <c r="PJ652" s="57"/>
      <c r="PK652" s="57"/>
      <c r="PL652" s="57"/>
      <c r="PM652" s="57"/>
      <c r="PN652" s="57"/>
      <c r="PO652" s="57"/>
      <c r="PP652" s="57"/>
      <c r="PQ652" s="57"/>
      <c r="PR652" s="57"/>
      <c r="PS652" s="57"/>
      <c r="PT652" s="57"/>
      <c r="PU652" s="57"/>
      <c r="PV652" s="57"/>
      <c r="PW652" s="57"/>
      <c r="PX652" s="57"/>
      <c r="PY652" s="57"/>
      <c r="PZ652" s="57"/>
      <c r="QA652" s="57"/>
      <c r="QB652" s="57"/>
      <c r="QC652" s="57"/>
      <c r="QD652" s="57"/>
      <c r="QE652" s="57"/>
      <c r="QF652" s="57"/>
      <c r="QG652" s="57"/>
      <c r="QH652" s="57"/>
      <c r="QI652" s="57"/>
      <c r="QJ652" s="57"/>
      <c r="QK652" s="57"/>
      <c r="QL652" s="57"/>
      <c r="QM652" s="57"/>
      <c r="QN652" s="57"/>
      <c r="QO652" s="57"/>
      <c r="QP652" s="57"/>
      <c r="QQ652" s="57"/>
      <c r="QR652" s="57"/>
      <c r="QS652" s="57"/>
      <c r="QT652" s="57"/>
      <c r="QU652" s="57"/>
      <c r="QV652" s="57"/>
      <c r="QW652" s="57"/>
      <c r="QX652" s="57"/>
      <c r="QY652" s="57"/>
      <c r="QZ652" s="57"/>
      <c r="RA652" s="57"/>
      <c r="RB652" s="57"/>
      <c r="RC652" s="57"/>
      <c r="RD652" s="57"/>
      <c r="RE652" s="57"/>
      <c r="RF652" s="57"/>
      <c r="RG652" s="57"/>
      <c r="RH652" s="57"/>
      <c r="RI652" s="57"/>
      <c r="RJ652" s="57"/>
      <c r="RK652" s="57"/>
      <c r="RL652" s="57"/>
      <c r="RM652" s="57"/>
      <c r="RN652" s="57"/>
      <c r="RO652" s="57"/>
      <c r="RP652" s="57"/>
      <c r="RQ652" s="57"/>
      <c r="RR652" s="57"/>
      <c r="RS652" s="57"/>
      <c r="RT652" s="57"/>
      <c r="RU652" s="57"/>
      <c r="RV652" s="57"/>
      <c r="RW652" s="57"/>
      <c r="RX652" s="57"/>
      <c r="RY652" s="57"/>
      <c r="RZ652" s="57"/>
      <c r="SA652" s="57"/>
      <c r="SB652" s="57"/>
      <c r="SC652" s="57"/>
      <c r="SD652" s="57"/>
      <c r="SE652" s="57"/>
      <c r="SF652" s="57"/>
      <c r="SG652" s="57"/>
      <c r="SH652" s="57"/>
      <c r="SI652" s="57"/>
      <c r="SJ652" s="57"/>
      <c r="SK652" s="57"/>
      <c r="SL652" s="57"/>
      <c r="SM652" s="57"/>
      <c r="SN652" s="57"/>
      <c r="SO652" s="57"/>
      <c r="SP652" s="57"/>
      <c r="SQ652" s="57"/>
      <c r="SR652" s="57"/>
      <c r="SS652" s="57"/>
      <c r="ST652" s="57"/>
      <c r="SU652" s="57"/>
      <c r="SV652" s="57"/>
      <c r="SW652" s="57"/>
      <c r="SX652" s="57"/>
      <c r="SY652" s="57"/>
      <c r="SZ652" s="57"/>
      <c r="TA652" s="57"/>
      <c r="TB652" s="57"/>
      <c r="TC652" s="57"/>
      <c r="TD652" s="57"/>
      <c r="TE652" s="57"/>
      <c r="TF652" s="57"/>
      <c r="TG652" s="57"/>
      <c r="TH652" s="57"/>
      <c r="TI652" s="57"/>
      <c r="TJ652" s="57"/>
      <c r="TK652" s="57"/>
      <c r="TL652" s="57"/>
      <c r="TM652" s="57"/>
      <c r="TN652" s="57"/>
      <c r="TO652" s="57"/>
      <c r="TP652" s="57"/>
      <c r="TQ652" s="57"/>
      <c r="TR652" s="57"/>
      <c r="TS652" s="57"/>
      <c r="TT652" s="57"/>
      <c r="TU652" s="57"/>
      <c r="TV652" s="57"/>
      <c r="TW652" s="57"/>
      <c r="TX652" s="57"/>
      <c r="TY652" s="57"/>
      <c r="TZ652" s="57"/>
      <c r="UA652" s="57"/>
      <c r="UB652" s="57"/>
      <c r="UC652" s="57"/>
      <c r="UD652" s="57"/>
      <c r="UE652" s="57"/>
      <c r="UF652" s="57"/>
      <c r="UG652" s="57"/>
      <c r="UH652" s="57"/>
      <c r="UI652" s="57"/>
      <c r="UJ652" s="57"/>
      <c r="UK652" s="57"/>
      <c r="UL652" s="57"/>
      <c r="UM652" s="57"/>
      <c r="UN652" s="57"/>
      <c r="UO652" s="57"/>
      <c r="UP652" s="57"/>
      <c r="UQ652" s="57"/>
      <c r="UR652" s="57"/>
      <c r="US652" s="57"/>
      <c r="UT652" s="57"/>
      <c r="UU652" s="57"/>
      <c r="UV652" s="57"/>
      <c r="UW652" s="57"/>
      <c r="UX652" s="57"/>
      <c r="UY652" s="57"/>
      <c r="UZ652" s="57"/>
      <c r="VA652" s="57"/>
      <c r="VB652" s="57"/>
      <c r="VC652" s="57"/>
      <c r="VD652" s="57"/>
      <c r="VE652" s="57"/>
      <c r="VF652" s="57"/>
      <c r="VG652" s="57"/>
      <c r="VH652" s="57"/>
      <c r="VI652" s="57"/>
      <c r="VJ652" s="57"/>
      <c r="VK652" s="57"/>
      <c r="VL652" s="57"/>
      <c r="VM652" s="57"/>
      <c r="VN652" s="57"/>
      <c r="VO652" s="57"/>
      <c r="VP652" s="57"/>
      <c r="VQ652" s="57"/>
      <c r="VR652" s="57"/>
      <c r="VS652" s="57"/>
      <c r="VT652" s="57"/>
      <c r="VU652" s="57"/>
      <c r="VV652" s="57"/>
      <c r="VW652" s="57"/>
      <c r="VX652" s="57"/>
      <c r="VY652" s="57"/>
      <c r="VZ652" s="57"/>
      <c r="WA652" s="57"/>
      <c r="WB652" s="57"/>
      <c r="WC652" s="57"/>
      <c r="WD652" s="57"/>
      <c r="WE652" s="57"/>
      <c r="WF652" s="57"/>
      <c r="WG652" s="57"/>
      <c r="WH652" s="57"/>
      <c r="WI652" s="57"/>
      <c r="WJ652" s="57"/>
      <c r="WK652" s="57"/>
      <c r="WL652" s="57"/>
      <c r="WM652" s="57"/>
      <c r="WN652" s="57"/>
      <c r="WO652" s="57"/>
      <c r="WP652" s="57"/>
      <c r="WQ652" s="57"/>
      <c r="WR652" s="57"/>
      <c r="WS652" s="57"/>
      <c r="WT652" s="57"/>
      <c r="WU652" s="57"/>
      <c r="WV652" s="57"/>
      <c r="WW652" s="57"/>
      <c r="WX652" s="57"/>
      <c r="WY652" s="57"/>
      <c r="WZ652" s="57"/>
      <c r="XA652" s="57"/>
      <c r="XB652" s="57"/>
      <c r="XC652" s="57"/>
      <c r="XD652" s="57"/>
      <c r="XE652" s="57"/>
      <c r="XF652" s="57"/>
      <c r="XG652" s="57"/>
      <c r="XH652" s="57"/>
      <c r="XI652" s="57"/>
      <c r="XJ652" s="57"/>
      <c r="XK652" s="57"/>
      <c r="XL652" s="57"/>
      <c r="XM652" s="57"/>
      <c r="XN652" s="57"/>
      <c r="XO652" s="57"/>
      <c r="XP652" s="57"/>
      <c r="XQ652" s="57"/>
      <c r="XR652" s="57"/>
      <c r="XS652" s="57"/>
      <c r="XT652" s="57"/>
      <c r="XU652" s="57"/>
      <c r="XV652" s="57"/>
      <c r="XW652" s="57"/>
    </row>
    <row r="653">
      <c r="AI653" s="57"/>
      <c r="BR653" s="57"/>
      <c r="DA653" s="57"/>
      <c r="EJ653" s="57"/>
      <c r="EK653" s="57"/>
      <c r="EL653" s="57"/>
      <c r="EM653" s="57"/>
      <c r="EN653" s="57"/>
      <c r="EO653" s="57"/>
      <c r="EP653" s="57"/>
      <c r="EQ653" s="57"/>
      <c r="ER653" s="57"/>
      <c r="ES653" s="57"/>
      <c r="ET653" s="57"/>
      <c r="EU653" s="57"/>
      <c r="EV653" s="57"/>
      <c r="EW653" s="57"/>
      <c r="EX653" s="57"/>
      <c r="EY653" s="57"/>
      <c r="EZ653" s="57"/>
      <c r="FA653" s="57"/>
      <c r="FB653" s="57"/>
      <c r="FC653" s="57"/>
      <c r="FD653" s="57"/>
      <c r="FE653" s="57"/>
      <c r="FF653" s="57"/>
      <c r="FG653" s="57"/>
      <c r="FH653" s="57"/>
      <c r="FI653" s="57"/>
      <c r="FJ653" s="57"/>
      <c r="FK653" s="57"/>
      <c r="FL653" s="57"/>
      <c r="FM653" s="57"/>
      <c r="FN653" s="57"/>
      <c r="FO653" s="57"/>
      <c r="FP653" s="57"/>
      <c r="FQ653" s="57"/>
      <c r="FR653" s="57"/>
      <c r="FS653" s="57"/>
      <c r="FT653" s="57"/>
      <c r="FU653" s="57"/>
      <c r="FV653" s="57"/>
      <c r="FW653" s="57"/>
      <c r="FX653" s="57"/>
      <c r="FY653" s="57"/>
      <c r="FZ653" s="57"/>
      <c r="GA653" s="57"/>
      <c r="GB653" s="57"/>
      <c r="GC653" s="57"/>
      <c r="GD653" s="57"/>
      <c r="GE653" s="57"/>
      <c r="GF653" s="57"/>
      <c r="GG653" s="57"/>
      <c r="GH653" s="57"/>
      <c r="GI653" s="57"/>
      <c r="GJ653" s="57"/>
      <c r="GK653" s="57"/>
      <c r="GL653" s="57"/>
      <c r="GM653" s="57"/>
      <c r="GN653" s="57"/>
      <c r="GO653" s="57"/>
      <c r="GP653" s="57"/>
      <c r="GQ653" s="57"/>
      <c r="GR653" s="57"/>
      <c r="GS653" s="57"/>
      <c r="GT653" s="57"/>
      <c r="GU653" s="57"/>
      <c r="GV653" s="57"/>
      <c r="GW653" s="57"/>
      <c r="GX653" s="57"/>
      <c r="GY653" s="57"/>
      <c r="GZ653" s="57"/>
      <c r="HA653" s="57"/>
      <c r="HB653" s="57"/>
      <c r="HC653" s="57"/>
      <c r="HD653" s="57"/>
      <c r="HE653" s="57"/>
      <c r="HF653" s="57"/>
      <c r="HG653" s="57"/>
      <c r="HH653" s="57"/>
      <c r="HI653" s="57"/>
      <c r="HJ653" s="57"/>
      <c r="HK653" s="57"/>
      <c r="HL653" s="57"/>
      <c r="HM653" s="57"/>
      <c r="HN653" s="57"/>
      <c r="HO653" s="57"/>
      <c r="HP653" s="57"/>
      <c r="HQ653" s="57"/>
      <c r="HR653" s="57"/>
      <c r="HS653" s="57"/>
      <c r="HT653" s="57"/>
      <c r="HU653" s="57"/>
      <c r="HV653" s="57"/>
      <c r="HW653" s="57"/>
      <c r="HX653" s="57"/>
      <c r="HY653" s="57"/>
      <c r="HZ653" s="57"/>
      <c r="IA653" s="57"/>
      <c r="IB653" s="57"/>
      <c r="IC653" s="57"/>
      <c r="ID653" s="57"/>
      <c r="IE653" s="57"/>
      <c r="IF653" s="57"/>
      <c r="IG653" s="57"/>
      <c r="IH653" s="57"/>
      <c r="II653" s="57"/>
      <c r="IJ653" s="57"/>
      <c r="IK653" s="57"/>
      <c r="IL653" s="57"/>
      <c r="IM653" s="57"/>
      <c r="IN653" s="57"/>
      <c r="IO653" s="57"/>
      <c r="IP653" s="57"/>
      <c r="IQ653" s="57"/>
      <c r="IR653" s="57"/>
      <c r="IS653" s="57"/>
      <c r="IT653" s="57"/>
      <c r="IU653" s="57"/>
      <c r="IV653" s="57"/>
      <c r="IW653" s="57"/>
      <c r="IX653" s="57"/>
      <c r="IY653" s="57"/>
      <c r="IZ653" s="57"/>
      <c r="JA653" s="57"/>
      <c r="JB653" s="57"/>
      <c r="JC653" s="57"/>
      <c r="JD653" s="57"/>
      <c r="JE653" s="57"/>
      <c r="JF653" s="57"/>
      <c r="JG653" s="57"/>
      <c r="JH653" s="57"/>
      <c r="JI653" s="57"/>
      <c r="JJ653" s="57"/>
      <c r="JK653" s="57"/>
      <c r="JL653" s="57"/>
      <c r="JM653" s="57"/>
      <c r="JN653" s="57"/>
      <c r="JO653" s="57"/>
      <c r="JP653" s="57"/>
      <c r="JQ653" s="57"/>
      <c r="JR653" s="57"/>
      <c r="JS653" s="57"/>
      <c r="JT653" s="57"/>
      <c r="JU653" s="57"/>
      <c r="JV653" s="57"/>
      <c r="JW653" s="57"/>
      <c r="JX653" s="57"/>
      <c r="JY653" s="57"/>
      <c r="JZ653" s="57"/>
      <c r="KA653" s="57"/>
      <c r="KB653" s="57"/>
      <c r="KC653" s="57"/>
      <c r="KD653" s="57"/>
      <c r="KE653" s="57"/>
      <c r="KF653" s="57"/>
      <c r="KG653" s="57"/>
      <c r="KH653" s="57"/>
      <c r="KI653" s="57"/>
      <c r="KJ653" s="57"/>
      <c r="KK653" s="57"/>
      <c r="KL653" s="57"/>
      <c r="KM653" s="57"/>
      <c r="KN653" s="57"/>
      <c r="KO653" s="57"/>
      <c r="KP653" s="57"/>
      <c r="KQ653" s="57"/>
      <c r="KR653" s="57"/>
      <c r="KS653" s="57"/>
      <c r="KT653" s="57"/>
      <c r="KU653" s="57"/>
      <c r="KV653" s="57"/>
      <c r="KW653" s="57"/>
      <c r="KX653" s="57"/>
      <c r="KY653" s="57"/>
      <c r="KZ653" s="57"/>
      <c r="LA653" s="57"/>
      <c r="LB653" s="57"/>
      <c r="LC653" s="57"/>
      <c r="LD653" s="57"/>
      <c r="LE653" s="57"/>
      <c r="LF653" s="57"/>
      <c r="LG653" s="57"/>
      <c r="LH653" s="57"/>
      <c r="LI653" s="57"/>
      <c r="LJ653" s="57"/>
      <c r="LK653" s="57"/>
      <c r="LL653" s="57"/>
      <c r="LM653" s="57"/>
      <c r="LN653" s="57"/>
      <c r="LO653" s="57"/>
      <c r="LP653" s="57"/>
      <c r="LQ653" s="57"/>
      <c r="LR653" s="57"/>
      <c r="LS653" s="57"/>
      <c r="LT653" s="57"/>
      <c r="LU653" s="57"/>
      <c r="LV653" s="57"/>
      <c r="LW653" s="57"/>
      <c r="LX653" s="57"/>
      <c r="LY653" s="57"/>
      <c r="LZ653" s="57"/>
      <c r="MA653" s="57"/>
      <c r="MB653" s="57"/>
      <c r="MC653" s="57"/>
      <c r="MD653" s="57"/>
      <c r="ME653" s="57"/>
      <c r="MF653" s="57"/>
      <c r="MG653" s="57"/>
      <c r="MH653" s="57"/>
      <c r="MI653" s="57"/>
      <c r="MJ653" s="57"/>
      <c r="MK653" s="57"/>
      <c r="ML653" s="57"/>
      <c r="MM653" s="57"/>
      <c r="MN653" s="57"/>
      <c r="MO653" s="57"/>
      <c r="MP653" s="57"/>
      <c r="MQ653" s="57"/>
      <c r="MR653" s="57"/>
      <c r="MS653" s="57"/>
      <c r="MT653" s="57"/>
      <c r="MU653" s="57"/>
      <c r="MV653" s="57"/>
      <c r="MW653" s="57"/>
      <c r="MX653" s="57"/>
      <c r="MY653" s="57"/>
      <c r="MZ653" s="57"/>
      <c r="NA653" s="57"/>
      <c r="NB653" s="57"/>
      <c r="NC653" s="57"/>
      <c r="ND653" s="57"/>
      <c r="NE653" s="57"/>
      <c r="NF653" s="57"/>
      <c r="NG653" s="57"/>
      <c r="NH653" s="57"/>
      <c r="NI653" s="57"/>
      <c r="NJ653" s="57"/>
      <c r="NK653" s="57"/>
      <c r="NL653" s="57"/>
      <c r="NM653" s="57"/>
      <c r="NN653" s="57"/>
      <c r="NO653" s="57"/>
      <c r="NP653" s="57"/>
      <c r="NQ653" s="57"/>
      <c r="NR653" s="57"/>
      <c r="NS653" s="57"/>
      <c r="NT653" s="57"/>
      <c r="NU653" s="57"/>
      <c r="NV653" s="57"/>
      <c r="NW653" s="57"/>
      <c r="NX653" s="57"/>
      <c r="NY653" s="57"/>
      <c r="NZ653" s="57"/>
      <c r="OA653" s="57"/>
      <c r="OB653" s="57"/>
      <c r="OC653" s="57"/>
      <c r="OD653" s="57"/>
      <c r="OE653" s="57"/>
      <c r="OF653" s="57"/>
      <c r="OG653" s="57"/>
      <c r="OH653" s="57"/>
      <c r="OI653" s="57"/>
      <c r="OJ653" s="57"/>
      <c r="OK653" s="57"/>
      <c r="OL653" s="57"/>
      <c r="OM653" s="57"/>
      <c r="ON653" s="57"/>
      <c r="OO653" s="57"/>
      <c r="OP653" s="57"/>
      <c r="OQ653" s="57"/>
      <c r="OR653" s="57"/>
      <c r="OS653" s="57"/>
      <c r="OT653" s="57"/>
      <c r="OU653" s="57"/>
      <c r="OV653" s="57"/>
      <c r="OW653" s="57"/>
      <c r="OX653" s="57"/>
      <c r="OY653" s="57"/>
      <c r="OZ653" s="57"/>
      <c r="PA653" s="57"/>
      <c r="PB653" s="57"/>
      <c r="PC653" s="57"/>
      <c r="PD653" s="57"/>
      <c r="PE653" s="57"/>
      <c r="PF653" s="57"/>
      <c r="PG653" s="57"/>
      <c r="PH653" s="57"/>
      <c r="PI653" s="57"/>
      <c r="PJ653" s="57"/>
      <c r="PK653" s="57"/>
      <c r="PL653" s="57"/>
      <c r="PM653" s="57"/>
      <c r="PN653" s="57"/>
      <c r="PO653" s="57"/>
      <c r="PP653" s="57"/>
      <c r="PQ653" s="57"/>
      <c r="PR653" s="57"/>
      <c r="PS653" s="57"/>
      <c r="PT653" s="57"/>
      <c r="PU653" s="57"/>
      <c r="PV653" s="57"/>
      <c r="PW653" s="57"/>
      <c r="PX653" s="57"/>
      <c r="PY653" s="57"/>
      <c r="PZ653" s="57"/>
      <c r="QA653" s="57"/>
      <c r="QB653" s="57"/>
      <c r="QC653" s="57"/>
      <c r="QD653" s="57"/>
      <c r="QE653" s="57"/>
      <c r="QF653" s="57"/>
      <c r="QG653" s="57"/>
      <c r="QH653" s="57"/>
      <c r="QI653" s="57"/>
      <c r="QJ653" s="57"/>
      <c r="QK653" s="57"/>
      <c r="QL653" s="57"/>
      <c r="QM653" s="57"/>
      <c r="QN653" s="57"/>
      <c r="QO653" s="57"/>
      <c r="QP653" s="57"/>
      <c r="QQ653" s="57"/>
      <c r="QR653" s="57"/>
      <c r="QS653" s="57"/>
      <c r="QT653" s="57"/>
      <c r="QU653" s="57"/>
      <c r="QV653" s="57"/>
      <c r="QW653" s="57"/>
      <c r="QX653" s="57"/>
      <c r="QY653" s="57"/>
      <c r="QZ653" s="57"/>
      <c r="RA653" s="57"/>
      <c r="RB653" s="57"/>
      <c r="RC653" s="57"/>
      <c r="RD653" s="57"/>
      <c r="RE653" s="57"/>
      <c r="RF653" s="57"/>
      <c r="RG653" s="57"/>
      <c r="RH653" s="57"/>
      <c r="RI653" s="57"/>
      <c r="RJ653" s="57"/>
      <c r="RK653" s="57"/>
      <c r="RL653" s="57"/>
      <c r="RM653" s="57"/>
      <c r="RN653" s="57"/>
      <c r="RO653" s="57"/>
      <c r="RP653" s="57"/>
      <c r="RQ653" s="57"/>
      <c r="RR653" s="57"/>
      <c r="RS653" s="57"/>
      <c r="RT653" s="57"/>
      <c r="RU653" s="57"/>
      <c r="RV653" s="57"/>
      <c r="RW653" s="57"/>
      <c r="RX653" s="57"/>
      <c r="RY653" s="57"/>
      <c r="RZ653" s="57"/>
      <c r="SA653" s="57"/>
      <c r="SB653" s="57"/>
      <c r="SC653" s="57"/>
      <c r="SD653" s="57"/>
      <c r="SE653" s="57"/>
      <c r="SF653" s="57"/>
      <c r="SG653" s="57"/>
      <c r="SH653" s="57"/>
      <c r="SI653" s="57"/>
      <c r="SJ653" s="57"/>
      <c r="SK653" s="57"/>
      <c r="SL653" s="57"/>
      <c r="SM653" s="57"/>
      <c r="SN653" s="57"/>
      <c r="SO653" s="57"/>
      <c r="SP653" s="57"/>
      <c r="SQ653" s="57"/>
      <c r="SR653" s="57"/>
      <c r="SS653" s="57"/>
      <c r="ST653" s="57"/>
      <c r="SU653" s="57"/>
      <c r="SV653" s="57"/>
      <c r="SW653" s="57"/>
      <c r="SX653" s="57"/>
      <c r="SY653" s="57"/>
      <c r="SZ653" s="57"/>
      <c r="TA653" s="57"/>
      <c r="TB653" s="57"/>
      <c r="TC653" s="57"/>
      <c r="TD653" s="57"/>
      <c r="TE653" s="57"/>
      <c r="TF653" s="57"/>
      <c r="TG653" s="57"/>
      <c r="TH653" s="57"/>
      <c r="TI653" s="57"/>
      <c r="TJ653" s="57"/>
      <c r="TK653" s="57"/>
      <c r="TL653" s="57"/>
      <c r="TM653" s="57"/>
      <c r="TN653" s="57"/>
      <c r="TO653" s="57"/>
      <c r="TP653" s="57"/>
      <c r="TQ653" s="57"/>
      <c r="TR653" s="57"/>
      <c r="TS653" s="57"/>
      <c r="TT653" s="57"/>
      <c r="TU653" s="57"/>
      <c r="TV653" s="57"/>
      <c r="TW653" s="57"/>
      <c r="TX653" s="57"/>
      <c r="TY653" s="57"/>
      <c r="TZ653" s="57"/>
      <c r="UA653" s="57"/>
      <c r="UB653" s="57"/>
      <c r="UC653" s="57"/>
      <c r="UD653" s="57"/>
      <c r="UE653" s="57"/>
      <c r="UF653" s="57"/>
      <c r="UG653" s="57"/>
      <c r="UH653" s="57"/>
      <c r="UI653" s="57"/>
      <c r="UJ653" s="57"/>
      <c r="UK653" s="57"/>
      <c r="UL653" s="57"/>
      <c r="UM653" s="57"/>
      <c r="UN653" s="57"/>
      <c r="UO653" s="57"/>
      <c r="UP653" s="57"/>
      <c r="UQ653" s="57"/>
      <c r="UR653" s="57"/>
      <c r="US653" s="57"/>
      <c r="UT653" s="57"/>
      <c r="UU653" s="57"/>
      <c r="UV653" s="57"/>
      <c r="UW653" s="57"/>
      <c r="UX653" s="57"/>
      <c r="UY653" s="57"/>
      <c r="UZ653" s="57"/>
      <c r="VA653" s="57"/>
      <c r="VB653" s="57"/>
      <c r="VC653" s="57"/>
      <c r="VD653" s="57"/>
      <c r="VE653" s="57"/>
      <c r="VF653" s="57"/>
      <c r="VG653" s="57"/>
      <c r="VH653" s="57"/>
      <c r="VI653" s="57"/>
      <c r="VJ653" s="57"/>
      <c r="VK653" s="57"/>
      <c r="VL653" s="57"/>
      <c r="VM653" s="57"/>
      <c r="VN653" s="57"/>
      <c r="VO653" s="57"/>
      <c r="VP653" s="57"/>
      <c r="VQ653" s="57"/>
      <c r="VR653" s="57"/>
      <c r="VS653" s="57"/>
      <c r="VT653" s="57"/>
      <c r="VU653" s="57"/>
      <c r="VV653" s="57"/>
      <c r="VW653" s="57"/>
      <c r="VX653" s="57"/>
      <c r="VY653" s="57"/>
      <c r="VZ653" s="57"/>
      <c r="WA653" s="57"/>
      <c r="WB653" s="57"/>
      <c r="WC653" s="57"/>
      <c r="WD653" s="57"/>
      <c r="WE653" s="57"/>
      <c r="WF653" s="57"/>
      <c r="WG653" s="57"/>
      <c r="WH653" s="57"/>
      <c r="WI653" s="57"/>
      <c r="WJ653" s="57"/>
      <c r="WK653" s="57"/>
      <c r="WL653" s="57"/>
      <c r="WM653" s="57"/>
      <c r="WN653" s="57"/>
      <c r="WO653" s="57"/>
      <c r="WP653" s="57"/>
      <c r="WQ653" s="57"/>
      <c r="WR653" s="57"/>
      <c r="WS653" s="57"/>
      <c r="WT653" s="57"/>
      <c r="WU653" s="57"/>
      <c r="WV653" s="57"/>
      <c r="WW653" s="57"/>
      <c r="WX653" s="57"/>
      <c r="WY653" s="57"/>
      <c r="WZ653" s="57"/>
      <c r="XA653" s="57"/>
      <c r="XB653" s="57"/>
      <c r="XC653" s="57"/>
      <c r="XD653" s="57"/>
      <c r="XE653" s="57"/>
      <c r="XF653" s="57"/>
      <c r="XG653" s="57"/>
      <c r="XH653" s="57"/>
      <c r="XI653" s="57"/>
      <c r="XJ653" s="57"/>
      <c r="XK653" s="57"/>
      <c r="XL653" s="57"/>
      <c r="XM653" s="57"/>
      <c r="XN653" s="57"/>
      <c r="XO653" s="57"/>
      <c r="XP653" s="57"/>
      <c r="XQ653" s="57"/>
      <c r="XR653" s="57"/>
      <c r="XS653" s="57"/>
      <c r="XT653" s="57"/>
      <c r="XU653" s="57"/>
      <c r="XV653" s="57"/>
      <c r="XW653" s="57"/>
    </row>
    <row r="654">
      <c r="AI654" s="57"/>
      <c r="BR654" s="57"/>
      <c r="DA654" s="57"/>
      <c r="EJ654" s="57"/>
      <c r="EK654" s="57"/>
      <c r="EL654" s="57"/>
      <c r="EM654" s="57"/>
      <c r="EN654" s="57"/>
      <c r="EO654" s="57"/>
      <c r="EP654" s="57"/>
      <c r="EQ654" s="57"/>
      <c r="ER654" s="57"/>
      <c r="ES654" s="57"/>
      <c r="ET654" s="57"/>
      <c r="EU654" s="57"/>
      <c r="EV654" s="57"/>
      <c r="EW654" s="57"/>
      <c r="EX654" s="57"/>
      <c r="EY654" s="57"/>
      <c r="EZ654" s="57"/>
      <c r="FA654" s="57"/>
      <c r="FB654" s="57"/>
      <c r="FC654" s="57"/>
      <c r="FD654" s="57"/>
      <c r="FE654" s="57"/>
      <c r="FF654" s="57"/>
      <c r="FG654" s="57"/>
      <c r="FH654" s="57"/>
      <c r="FI654" s="57"/>
      <c r="FJ654" s="57"/>
      <c r="FK654" s="57"/>
      <c r="FL654" s="57"/>
      <c r="FM654" s="57"/>
      <c r="FN654" s="57"/>
      <c r="FO654" s="57"/>
      <c r="FP654" s="57"/>
      <c r="FQ654" s="57"/>
      <c r="FR654" s="57"/>
      <c r="FS654" s="57"/>
      <c r="FT654" s="57"/>
      <c r="FU654" s="57"/>
      <c r="FV654" s="57"/>
      <c r="FW654" s="57"/>
      <c r="FX654" s="57"/>
      <c r="FY654" s="57"/>
      <c r="FZ654" s="57"/>
      <c r="GA654" s="57"/>
      <c r="GB654" s="57"/>
      <c r="GC654" s="57"/>
      <c r="GD654" s="57"/>
      <c r="GE654" s="57"/>
      <c r="GF654" s="57"/>
      <c r="GG654" s="57"/>
      <c r="GH654" s="57"/>
      <c r="GI654" s="57"/>
      <c r="GJ654" s="57"/>
      <c r="GK654" s="57"/>
      <c r="GL654" s="57"/>
      <c r="GM654" s="57"/>
      <c r="GN654" s="57"/>
      <c r="GO654" s="57"/>
      <c r="GP654" s="57"/>
      <c r="GQ654" s="57"/>
      <c r="GR654" s="57"/>
      <c r="GS654" s="57"/>
      <c r="GT654" s="57"/>
      <c r="GU654" s="57"/>
      <c r="GV654" s="57"/>
      <c r="GW654" s="57"/>
      <c r="GX654" s="57"/>
      <c r="GY654" s="57"/>
      <c r="GZ654" s="57"/>
      <c r="HA654" s="57"/>
      <c r="HB654" s="57"/>
      <c r="HC654" s="57"/>
      <c r="HD654" s="57"/>
      <c r="HE654" s="57"/>
      <c r="HF654" s="57"/>
      <c r="HG654" s="57"/>
      <c r="HH654" s="57"/>
      <c r="HI654" s="57"/>
      <c r="HJ654" s="57"/>
      <c r="HK654" s="57"/>
      <c r="HL654" s="57"/>
      <c r="HM654" s="57"/>
      <c r="HN654" s="57"/>
      <c r="HO654" s="57"/>
      <c r="HP654" s="57"/>
      <c r="HQ654" s="57"/>
      <c r="HR654" s="57"/>
      <c r="HS654" s="57"/>
      <c r="HT654" s="57"/>
      <c r="HU654" s="57"/>
      <c r="HV654" s="57"/>
      <c r="HW654" s="57"/>
      <c r="HX654" s="57"/>
      <c r="HY654" s="57"/>
      <c r="HZ654" s="57"/>
      <c r="IA654" s="57"/>
      <c r="IB654" s="57"/>
      <c r="IC654" s="57"/>
      <c r="ID654" s="57"/>
      <c r="IE654" s="57"/>
      <c r="IF654" s="57"/>
      <c r="IG654" s="57"/>
      <c r="IH654" s="57"/>
      <c r="II654" s="57"/>
      <c r="IJ654" s="57"/>
      <c r="IK654" s="57"/>
      <c r="IL654" s="57"/>
      <c r="IM654" s="57"/>
      <c r="IN654" s="57"/>
      <c r="IO654" s="57"/>
      <c r="IP654" s="57"/>
      <c r="IQ654" s="57"/>
      <c r="IR654" s="57"/>
      <c r="IS654" s="57"/>
      <c r="IT654" s="57"/>
      <c r="IU654" s="57"/>
      <c r="IV654" s="57"/>
      <c r="IW654" s="57"/>
      <c r="IX654" s="57"/>
      <c r="IY654" s="57"/>
      <c r="IZ654" s="57"/>
      <c r="JA654" s="57"/>
      <c r="JB654" s="57"/>
      <c r="JC654" s="57"/>
      <c r="JD654" s="57"/>
      <c r="JE654" s="57"/>
      <c r="JF654" s="57"/>
      <c r="JG654" s="57"/>
      <c r="JH654" s="57"/>
      <c r="JI654" s="57"/>
      <c r="JJ654" s="57"/>
      <c r="JK654" s="57"/>
      <c r="JL654" s="57"/>
      <c r="JM654" s="57"/>
      <c r="JN654" s="57"/>
      <c r="JO654" s="57"/>
      <c r="JP654" s="57"/>
      <c r="JQ654" s="57"/>
      <c r="JR654" s="57"/>
      <c r="JS654" s="57"/>
      <c r="JT654" s="57"/>
      <c r="JU654" s="57"/>
      <c r="JV654" s="57"/>
      <c r="JW654" s="57"/>
      <c r="JX654" s="57"/>
      <c r="JY654" s="57"/>
      <c r="JZ654" s="57"/>
      <c r="KA654" s="57"/>
      <c r="KB654" s="57"/>
      <c r="KC654" s="57"/>
      <c r="KD654" s="57"/>
      <c r="KE654" s="57"/>
      <c r="KF654" s="57"/>
      <c r="KG654" s="57"/>
      <c r="KH654" s="57"/>
      <c r="KI654" s="57"/>
      <c r="KJ654" s="57"/>
      <c r="KK654" s="57"/>
      <c r="KL654" s="57"/>
      <c r="KM654" s="57"/>
      <c r="KN654" s="57"/>
      <c r="KO654" s="57"/>
      <c r="KP654" s="57"/>
      <c r="KQ654" s="57"/>
      <c r="KR654" s="57"/>
      <c r="KS654" s="57"/>
      <c r="KT654" s="57"/>
      <c r="KU654" s="57"/>
      <c r="KV654" s="57"/>
      <c r="KW654" s="57"/>
      <c r="KX654" s="57"/>
      <c r="KY654" s="57"/>
      <c r="KZ654" s="57"/>
      <c r="LA654" s="57"/>
      <c r="LB654" s="57"/>
      <c r="LC654" s="57"/>
      <c r="LD654" s="57"/>
      <c r="LE654" s="57"/>
      <c r="LF654" s="57"/>
      <c r="LG654" s="57"/>
      <c r="LH654" s="57"/>
      <c r="LI654" s="57"/>
      <c r="LJ654" s="57"/>
      <c r="LK654" s="57"/>
      <c r="LL654" s="57"/>
      <c r="LM654" s="57"/>
      <c r="LN654" s="57"/>
      <c r="LO654" s="57"/>
      <c r="LP654" s="57"/>
      <c r="LQ654" s="57"/>
      <c r="LR654" s="57"/>
      <c r="LS654" s="57"/>
      <c r="LT654" s="57"/>
      <c r="LU654" s="57"/>
      <c r="LV654" s="57"/>
      <c r="LW654" s="57"/>
      <c r="LX654" s="57"/>
      <c r="LY654" s="57"/>
      <c r="LZ654" s="57"/>
      <c r="MA654" s="57"/>
      <c r="MB654" s="57"/>
      <c r="MC654" s="57"/>
      <c r="MD654" s="57"/>
      <c r="ME654" s="57"/>
      <c r="MF654" s="57"/>
      <c r="MG654" s="57"/>
      <c r="MH654" s="57"/>
      <c r="MI654" s="57"/>
      <c r="MJ654" s="57"/>
      <c r="MK654" s="57"/>
      <c r="ML654" s="57"/>
      <c r="MM654" s="57"/>
      <c r="MN654" s="57"/>
      <c r="MO654" s="57"/>
      <c r="MP654" s="57"/>
      <c r="MQ654" s="57"/>
      <c r="MR654" s="57"/>
      <c r="MS654" s="57"/>
      <c r="MT654" s="57"/>
      <c r="MU654" s="57"/>
      <c r="MV654" s="57"/>
      <c r="MW654" s="57"/>
      <c r="MX654" s="57"/>
      <c r="MY654" s="57"/>
      <c r="MZ654" s="57"/>
      <c r="NA654" s="57"/>
      <c r="NB654" s="57"/>
      <c r="NC654" s="57"/>
      <c r="ND654" s="57"/>
      <c r="NE654" s="57"/>
      <c r="NF654" s="57"/>
      <c r="NG654" s="57"/>
      <c r="NH654" s="57"/>
      <c r="NI654" s="57"/>
      <c r="NJ654" s="57"/>
      <c r="NK654" s="57"/>
      <c r="NL654" s="57"/>
      <c r="NM654" s="57"/>
      <c r="NN654" s="57"/>
      <c r="NO654" s="57"/>
      <c r="NP654" s="57"/>
      <c r="NQ654" s="57"/>
      <c r="NR654" s="57"/>
      <c r="NS654" s="57"/>
      <c r="NT654" s="57"/>
      <c r="NU654" s="57"/>
      <c r="NV654" s="57"/>
      <c r="NW654" s="57"/>
      <c r="NX654" s="57"/>
      <c r="NY654" s="57"/>
      <c r="NZ654" s="57"/>
      <c r="OA654" s="57"/>
      <c r="OB654" s="57"/>
      <c r="OC654" s="57"/>
      <c r="OD654" s="57"/>
      <c r="OE654" s="57"/>
      <c r="OF654" s="57"/>
      <c r="OG654" s="57"/>
      <c r="OH654" s="57"/>
      <c r="OI654" s="57"/>
      <c r="OJ654" s="57"/>
      <c r="OK654" s="57"/>
      <c r="OL654" s="57"/>
      <c r="OM654" s="57"/>
      <c r="ON654" s="57"/>
      <c r="OO654" s="57"/>
      <c r="OP654" s="57"/>
      <c r="OQ654" s="57"/>
      <c r="OR654" s="57"/>
      <c r="OS654" s="57"/>
      <c r="OT654" s="57"/>
      <c r="OU654" s="57"/>
      <c r="OV654" s="57"/>
      <c r="OW654" s="57"/>
      <c r="OX654" s="57"/>
      <c r="OY654" s="57"/>
      <c r="OZ654" s="57"/>
      <c r="PA654" s="57"/>
      <c r="PB654" s="57"/>
      <c r="PC654" s="57"/>
      <c r="PD654" s="57"/>
      <c r="PE654" s="57"/>
      <c r="PF654" s="57"/>
      <c r="PG654" s="57"/>
      <c r="PH654" s="57"/>
      <c r="PI654" s="57"/>
      <c r="PJ654" s="57"/>
      <c r="PK654" s="57"/>
      <c r="PL654" s="57"/>
      <c r="PM654" s="57"/>
      <c r="PN654" s="57"/>
      <c r="PO654" s="57"/>
      <c r="PP654" s="57"/>
      <c r="PQ654" s="57"/>
      <c r="PR654" s="57"/>
      <c r="PS654" s="57"/>
      <c r="PT654" s="57"/>
      <c r="PU654" s="57"/>
      <c r="PV654" s="57"/>
      <c r="PW654" s="57"/>
      <c r="PX654" s="57"/>
      <c r="PY654" s="57"/>
      <c r="PZ654" s="57"/>
      <c r="QA654" s="57"/>
      <c r="QB654" s="57"/>
      <c r="QC654" s="57"/>
      <c r="QD654" s="57"/>
      <c r="QE654" s="57"/>
      <c r="QF654" s="57"/>
      <c r="QG654" s="57"/>
      <c r="QH654" s="57"/>
      <c r="QI654" s="57"/>
      <c r="QJ654" s="57"/>
      <c r="QK654" s="57"/>
      <c r="QL654" s="57"/>
      <c r="QM654" s="57"/>
      <c r="QN654" s="57"/>
      <c r="QO654" s="57"/>
      <c r="QP654" s="57"/>
      <c r="QQ654" s="57"/>
      <c r="QR654" s="57"/>
      <c r="QS654" s="57"/>
      <c r="QT654" s="57"/>
      <c r="QU654" s="57"/>
      <c r="QV654" s="57"/>
      <c r="QW654" s="57"/>
      <c r="QX654" s="57"/>
      <c r="QY654" s="57"/>
      <c r="QZ654" s="57"/>
      <c r="RA654" s="57"/>
      <c r="RB654" s="57"/>
      <c r="RC654" s="57"/>
      <c r="RD654" s="57"/>
      <c r="RE654" s="57"/>
      <c r="RF654" s="57"/>
      <c r="RG654" s="57"/>
      <c r="RH654" s="57"/>
      <c r="RI654" s="57"/>
      <c r="RJ654" s="57"/>
      <c r="RK654" s="57"/>
      <c r="RL654" s="57"/>
      <c r="RM654" s="57"/>
      <c r="RN654" s="57"/>
      <c r="RO654" s="57"/>
      <c r="RP654" s="57"/>
      <c r="RQ654" s="57"/>
      <c r="RR654" s="57"/>
      <c r="RS654" s="57"/>
      <c r="RT654" s="57"/>
      <c r="RU654" s="57"/>
      <c r="RV654" s="57"/>
      <c r="RW654" s="57"/>
      <c r="RX654" s="57"/>
      <c r="RY654" s="57"/>
      <c r="RZ654" s="57"/>
      <c r="SA654" s="57"/>
      <c r="SB654" s="57"/>
      <c r="SC654" s="57"/>
      <c r="SD654" s="57"/>
      <c r="SE654" s="57"/>
      <c r="SF654" s="57"/>
      <c r="SG654" s="57"/>
      <c r="SH654" s="57"/>
      <c r="SI654" s="57"/>
      <c r="SJ654" s="57"/>
      <c r="SK654" s="57"/>
      <c r="SL654" s="57"/>
      <c r="SM654" s="57"/>
      <c r="SN654" s="57"/>
      <c r="SO654" s="57"/>
      <c r="SP654" s="57"/>
      <c r="SQ654" s="57"/>
      <c r="SR654" s="57"/>
      <c r="SS654" s="57"/>
      <c r="ST654" s="57"/>
      <c r="SU654" s="57"/>
      <c r="SV654" s="57"/>
      <c r="SW654" s="57"/>
      <c r="SX654" s="57"/>
      <c r="SY654" s="57"/>
      <c r="SZ654" s="57"/>
      <c r="TA654" s="57"/>
      <c r="TB654" s="57"/>
      <c r="TC654" s="57"/>
      <c r="TD654" s="57"/>
      <c r="TE654" s="57"/>
      <c r="TF654" s="57"/>
      <c r="TG654" s="57"/>
      <c r="TH654" s="57"/>
      <c r="TI654" s="57"/>
      <c r="TJ654" s="57"/>
      <c r="TK654" s="57"/>
      <c r="TL654" s="57"/>
      <c r="TM654" s="57"/>
      <c r="TN654" s="57"/>
      <c r="TO654" s="57"/>
      <c r="TP654" s="57"/>
      <c r="TQ654" s="57"/>
      <c r="TR654" s="57"/>
      <c r="TS654" s="57"/>
      <c r="TT654" s="57"/>
      <c r="TU654" s="57"/>
      <c r="TV654" s="57"/>
      <c r="TW654" s="57"/>
      <c r="TX654" s="57"/>
      <c r="TY654" s="57"/>
      <c r="TZ654" s="57"/>
      <c r="UA654" s="57"/>
      <c r="UB654" s="57"/>
      <c r="UC654" s="57"/>
      <c r="UD654" s="57"/>
      <c r="UE654" s="57"/>
      <c r="UF654" s="57"/>
      <c r="UG654" s="57"/>
      <c r="UH654" s="57"/>
      <c r="UI654" s="57"/>
      <c r="UJ654" s="57"/>
      <c r="UK654" s="57"/>
      <c r="UL654" s="57"/>
      <c r="UM654" s="57"/>
      <c r="UN654" s="57"/>
      <c r="UO654" s="57"/>
      <c r="UP654" s="57"/>
      <c r="UQ654" s="57"/>
      <c r="UR654" s="57"/>
      <c r="US654" s="57"/>
      <c r="UT654" s="57"/>
      <c r="UU654" s="57"/>
      <c r="UV654" s="57"/>
      <c r="UW654" s="57"/>
      <c r="UX654" s="57"/>
      <c r="UY654" s="57"/>
      <c r="UZ654" s="57"/>
      <c r="VA654" s="57"/>
      <c r="VB654" s="57"/>
      <c r="VC654" s="57"/>
      <c r="VD654" s="57"/>
      <c r="VE654" s="57"/>
      <c r="VF654" s="57"/>
      <c r="VG654" s="57"/>
      <c r="VH654" s="57"/>
      <c r="VI654" s="57"/>
      <c r="VJ654" s="57"/>
      <c r="VK654" s="57"/>
      <c r="VL654" s="57"/>
      <c r="VM654" s="57"/>
      <c r="VN654" s="57"/>
      <c r="VO654" s="57"/>
      <c r="VP654" s="57"/>
      <c r="VQ654" s="57"/>
      <c r="VR654" s="57"/>
      <c r="VS654" s="57"/>
      <c r="VT654" s="57"/>
      <c r="VU654" s="57"/>
      <c r="VV654" s="57"/>
      <c r="VW654" s="57"/>
      <c r="VX654" s="57"/>
      <c r="VY654" s="57"/>
      <c r="VZ654" s="57"/>
      <c r="WA654" s="57"/>
      <c r="WB654" s="57"/>
      <c r="WC654" s="57"/>
      <c r="WD654" s="57"/>
      <c r="WE654" s="57"/>
      <c r="WF654" s="57"/>
      <c r="WG654" s="57"/>
      <c r="WH654" s="57"/>
      <c r="WI654" s="57"/>
      <c r="WJ654" s="57"/>
      <c r="WK654" s="57"/>
      <c r="WL654" s="57"/>
      <c r="WM654" s="57"/>
      <c r="WN654" s="57"/>
      <c r="WO654" s="57"/>
      <c r="WP654" s="57"/>
      <c r="WQ654" s="57"/>
      <c r="WR654" s="57"/>
      <c r="WS654" s="57"/>
      <c r="WT654" s="57"/>
      <c r="WU654" s="57"/>
      <c r="WV654" s="57"/>
      <c r="WW654" s="57"/>
      <c r="WX654" s="57"/>
      <c r="WY654" s="57"/>
      <c r="WZ654" s="57"/>
      <c r="XA654" s="57"/>
      <c r="XB654" s="57"/>
      <c r="XC654" s="57"/>
      <c r="XD654" s="57"/>
      <c r="XE654" s="57"/>
      <c r="XF654" s="57"/>
      <c r="XG654" s="57"/>
      <c r="XH654" s="57"/>
      <c r="XI654" s="57"/>
      <c r="XJ654" s="57"/>
      <c r="XK654" s="57"/>
      <c r="XL654" s="57"/>
      <c r="XM654" s="57"/>
      <c r="XN654" s="57"/>
      <c r="XO654" s="57"/>
      <c r="XP654" s="57"/>
      <c r="XQ654" s="57"/>
      <c r="XR654" s="57"/>
      <c r="XS654" s="57"/>
      <c r="XT654" s="57"/>
      <c r="XU654" s="57"/>
      <c r="XV654" s="57"/>
      <c r="XW654" s="57"/>
    </row>
    <row r="655">
      <c r="AI655" s="57"/>
      <c r="BR655" s="57"/>
      <c r="DA655" s="57"/>
      <c r="EJ655" s="57"/>
      <c r="EK655" s="57"/>
      <c r="EL655" s="57"/>
      <c r="EM655" s="57"/>
      <c r="EN655" s="57"/>
      <c r="EO655" s="57"/>
      <c r="EP655" s="57"/>
      <c r="EQ655" s="57"/>
      <c r="ER655" s="57"/>
      <c r="ES655" s="57"/>
      <c r="ET655" s="57"/>
      <c r="EU655" s="57"/>
      <c r="EV655" s="57"/>
      <c r="EW655" s="57"/>
      <c r="EX655" s="57"/>
      <c r="EY655" s="57"/>
      <c r="EZ655" s="57"/>
      <c r="FA655" s="57"/>
      <c r="FB655" s="57"/>
      <c r="FC655" s="57"/>
      <c r="FD655" s="57"/>
      <c r="FE655" s="57"/>
      <c r="FF655" s="57"/>
      <c r="FG655" s="57"/>
      <c r="FH655" s="57"/>
      <c r="FI655" s="57"/>
      <c r="FJ655" s="57"/>
      <c r="FK655" s="57"/>
      <c r="FL655" s="57"/>
      <c r="FM655" s="57"/>
      <c r="FN655" s="57"/>
      <c r="FO655" s="57"/>
      <c r="FP655" s="57"/>
      <c r="FQ655" s="57"/>
      <c r="FR655" s="57"/>
      <c r="FS655" s="57"/>
      <c r="FT655" s="57"/>
      <c r="FU655" s="57"/>
      <c r="FV655" s="57"/>
      <c r="FW655" s="57"/>
      <c r="FX655" s="57"/>
      <c r="FY655" s="57"/>
      <c r="FZ655" s="57"/>
      <c r="GA655" s="57"/>
      <c r="GB655" s="57"/>
      <c r="GC655" s="57"/>
      <c r="GD655" s="57"/>
      <c r="GE655" s="57"/>
      <c r="GF655" s="57"/>
      <c r="GG655" s="57"/>
      <c r="GH655" s="57"/>
      <c r="GI655" s="57"/>
      <c r="GJ655" s="57"/>
      <c r="GK655" s="57"/>
      <c r="GL655" s="57"/>
      <c r="GM655" s="57"/>
      <c r="GN655" s="57"/>
      <c r="GO655" s="57"/>
      <c r="GP655" s="57"/>
      <c r="GQ655" s="57"/>
      <c r="GR655" s="57"/>
      <c r="GS655" s="57"/>
      <c r="GT655" s="57"/>
      <c r="GU655" s="57"/>
      <c r="GV655" s="57"/>
      <c r="GW655" s="57"/>
      <c r="GX655" s="57"/>
      <c r="GY655" s="57"/>
      <c r="GZ655" s="57"/>
      <c r="HA655" s="57"/>
      <c r="HB655" s="57"/>
      <c r="HC655" s="57"/>
      <c r="HD655" s="57"/>
      <c r="HE655" s="57"/>
      <c r="HF655" s="57"/>
      <c r="HG655" s="57"/>
      <c r="HH655" s="57"/>
      <c r="HI655" s="57"/>
      <c r="HJ655" s="57"/>
      <c r="HK655" s="57"/>
      <c r="HL655" s="57"/>
      <c r="HM655" s="57"/>
      <c r="HN655" s="57"/>
      <c r="HO655" s="57"/>
      <c r="HP655" s="57"/>
      <c r="HQ655" s="57"/>
      <c r="HR655" s="57"/>
      <c r="HS655" s="57"/>
      <c r="HT655" s="57"/>
      <c r="HU655" s="57"/>
      <c r="HV655" s="57"/>
      <c r="HW655" s="57"/>
      <c r="HX655" s="57"/>
      <c r="HY655" s="57"/>
      <c r="HZ655" s="57"/>
      <c r="IA655" s="57"/>
      <c r="IB655" s="57"/>
      <c r="IC655" s="57"/>
      <c r="ID655" s="57"/>
      <c r="IE655" s="57"/>
      <c r="IF655" s="57"/>
      <c r="IG655" s="57"/>
      <c r="IH655" s="57"/>
      <c r="II655" s="57"/>
      <c r="IJ655" s="57"/>
      <c r="IK655" s="57"/>
      <c r="IL655" s="57"/>
      <c r="IM655" s="57"/>
      <c r="IN655" s="57"/>
      <c r="IO655" s="57"/>
      <c r="IP655" s="57"/>
      <c r="IQ655" s="57"/>
      <c r="IR655" s="57"/>
      <c r="IS655" s="57"/>
      <c r="IT655" s="57"/>
      <c r="IU655" s="57"/>
      <c r="IV655" s="57"/>
      <c r="IW655" s="57"/>
      <c r="IX655" s="57"/>
      <c r="IY655" s="57"/>
      <c r="IZ655" s="57"/>
      <c r="JA655" s="57"/>
      <c r="JB655" s="57"/>
      <c r="JC655" s="57"/>
      <c r="JD655" s="57"/>
      <c r="JE655" s="57"/>
      <c r="JF655" s="57"/>
      <c r="JG655" s="57"/>
      <c r="JH655" s="57"/>
      <c r="JI655" s="57"/>
      <c r="JJ655" s="57"/>
      <c r="JK655" s="57"/>
      <c r="JL655" s="57"/>
      <c r="JM655" s="57"/>
      <c r="JN655" s="57"/>
      <c r="JO655" s="57"/>
      <c r="JP655" s="57"/>
      <c r="JQ655" s="57"/>
      <c r="JR655" s="57"/>
      <c r="JS655" s="57"/>
      <c r="JT655" s="57"/>
      <c r="JU655" s="57"/>
      <c r="JV655" s="57"/>
      <c r="JW655" s="57"/>
      <c r="JX655" s="57"/>
      <c r="JY655" s="57"/>
      <c r="JZ655" s="57"/>
      <c r="KA655" s="57"/>
      <c r="KB655" s="57"/>
      <c r="KC655" s="57"/>
      <c r="KD655" s="57"/>
      <c r="KE655" s="57"/>
      <c r="KF655" s="57"/>
      <c r="KG655" s="57"/>
      <c r="KH655" s="57"/>
      <c r="KI655" s="57"/>
      <c r="KJ655" s="57"/>
      <c r="KK655" s="57"/>
      <c r="KL655" s="57"/>
      <c r="KM655" s="57"/>
      <c r="KN655" s="57"/>
      <c r="KO655" s="57"/>
      <c r="KP655" s="57"/>
      <c r="KQ655" s="57"/>
      <c r="KR655" s="57"/>
      <c r="KS655" s="57"/>
      <c r="KT655" s="57"/>
      <c r="KU655" s="57"/>
      <c r="KV655" s="57"/>
      <c r="KW655" s="57"/>
      <c r="KX655" s="57"/>
      <c r="KY655" s="57"/>
      <c r="KZ655" s="57"/>
      <c r="LA655" s="57"/>
      <c r="LB655" s="57"/>
      <c r="LC655" s="57"/>
      <c r="LD655" s="57"/>
      <c r="LE655" s="57"/>
      <c r="LF655" s="57"/>
      <c r="LG655" s="57"/>
      <c r="LH655" s="57"/>
      <c r="LI655" s="57"/>
      <c r="LJ655" s="57"/>
      <c r="LK655" s="57"/>
      <c r="LL655" s="57"/>
      <c r="LM655" s="57"/>
      <c r="LN655" s="57"/>
      <c r="LO655" s="57"/>
      <c r="LP655" s="57"/>
      <c r="LQ655" s="57"/>
      <c r="LR655" s="57"/>
      <c r="LS655" s="57"/>
      <c r="LT655" s="57"/>
      <c r="LU655" s="57"/>
      <c r="LV655" s="57"/>
      <c r="LW655" s="57"/>
      <c r="LX655" s="57"/>
      <c r="LY655" s="57"/>
      <c r="LZ655" s="57"/>
      <c r="MA655" s="57"/>
      <c r="MB655" s="57"/>
      <c r="MC655" s="57"/>
      <c r="MD655" s="57"/>
      <c r="ME655" s="57"/>
      <c r="MF655" s="57"/>
      <c r="MG655" s="57"/>
      <c r="MH655" s="57"/>
      <c r="MI655" s="57"/>
      <c r="MJ655" s="57"/>
      <c r="MK655" s="57"/>
      <c r="ML655" s="57"/>
      <c r="MM655" s="57"/>
      <c r="MN655" s="57"/>
      <c r="MO655" s="57"/>
      <c r="MP655" s="57"/>
      <c r="MQ655" s="57"/>
      <c r="MR655" s="57"/>
      <c r="MS655" s="57"/>
      <c r="MT655" s="57"/>
      <c r="MU655" s="57"/>
      <c r="MV655" s="57"/>
      <c r="MW655" s="57"/>
      <c r="MX655" s="57"/>
      <c r="MY655" s="57"/>
      <c r="MZ655" s="57"/>
      <c r="NA655" s="57"/>
      <c r="NB655" s="57"/>
      <c r="NC655" s="57"/>
      <c r="ND655" s="57"/>
      <c r="NE655" s="57"/>
      <c r="NF655" s="57"/>
      <c r="NG655" s="57"/>
      <c r="NH655" s="57"/>
      <c r="NI655" s="57"/>
      <c r="NJ655" s="57"/>
      <c r="NK655" s="57"/>
      <c r="NL655" s="57"/>
      <c r="NM655" s="57"/>
      <c r="NN655" s="57"/>
      <c r="NO655" s="57"/>
      <c r="NP655" s="57"/>
      <c r="NQ655" s="57"/>
      <c r="NR655" s="57"/>
      <c r="NS655" s="57"/>
      <c r="NT655" s="57"/>
      <c r="NU655" s="57"/>
      <c r="NV655" s="57"/>
      <c r="NW655" s="57"/>
      <c r="NX655" s="57"/>
      <c r="NY655" s="57"/>
      <c r="NZ655" s="57"/>
      <c r="OA655" s="57"/>
      <c r="OB655" s="57"/>
      <c r="OC655" s="57"/>
      <c r="OD655" s="57"/>
      <c r="OE655" s="57"/>
      <c r="OF655" s="57"/>
      <c r="OG655" s="57"/>
      <c r="OH655" s="57"/>
      <c r="OI655" s="57"/>
      <c r="OJ655" s="57"/>
      <c r="OK655" s="57"/>
      <c r="OL655" s="57"/>
      <c r="OM655" s="57"/>
      <c r="ON655" s="57"/>
      <c r="OO655" s="57"/>
      <c r="OP655" s="57"/>
      <c r="OQ655" s="57"/>
      <c r="OR655" s="57"/>
      <c r="OS655" s="57"/>
      <c r="OT655" s="57"/>
      <c r="OU655" s="57"/>
      <c r="OV655" s="57"/>
      <c r="OW655" s="57"/>
      <c r="OX655" s="57"/>
      <c r="OY655" s="57"/>
      <c r="OZ655" s="57"/>
      <c r="PA655" s="57"/>
      <c r="PB655" s="57"/>
      <c r="PC655" s="57"/>
      <c r="PD655" s="57"/>
      <c r="PE655" s="57"/>
      <c r="PF655" s="57"/>
      <c r="PG655" s="57"/>
      <c r="PH655" s="57"/>
      <c r="PI655" s="57"/>
      <c r="PJ655" s="57"/>
      <c r="PK655" s="57"/>
      <c r="PL655" s="57"/>
      <c r="PM655" s="57"/>
      <c r="PN655" s="57"/>
      <c r="PO655" s="57"/>
      <c r="PP655" s="57"/>
      <c r="PQ655" s="57"/>
      <c r="PR655" s="57"/>
      <c r="PS655" s="57"/>
      <c r="PT655" s="57"/>
      <c r="PU655" s="57"/>
      <c r="PV655" s="57"/>
      <c r="PW655" s="57"/>
      <c r="PX655" s="57"/>
      <c r="PY655" s="57"/>
      <c r="PZ655" s="57"/>
      <c r="QA655" s="57"/>
      <c r="QB655" s="57"/>
      <c r="QC655" s="57"/>
      <c r="QD655" s="57"/>
      <c r="QE655" s="57"/>
      <c r="QF655" s="57"/>
      <c r="QG655" s="57"/>
      <c r="QH655" s="57"/>
      <c r="QI655" s="57"/>
      <c r="QJ655" s="57"/>
      <c r="QK655" s="57"/>
      <c r="QL655" s="57"/>
      <c r="QM655" s="57"/>
      <c r="QN655" s="57"/>
      <c r="QO655" s="57"/>
      <c r="QP655" s="57"/>
      <c r="QQ655" s="57"/>
      <c r="QR655" s="57"/>
      <c r="QS655" s="57"/>
      <c r="QT655" s="57"/>
      <c r="QU655" s="57"/>
      <c r="QV655" s="57"/>
      <c r="QW655" s="57"/>
      <c r="QX655" s="57"/>
      <c r="QY655" s="57"/>
      <c r="QZ655" s="57"/>
      <c r="RA655" s="57"/>
      <c r="RB655" s="57"/>
      <c r="RC655" s="57"/>
      <c r="RD655" s="57"/>
      <c r="RE655" s="57"/>
      <c r="RF655" s="57"/>
      <c r="RG655" s="57"/>
      <c r="RH655" s="57"/>
      <c r="RI655" s="57"/>
      <c r="RJ655" s="57"/>
      <c r="RK655" s="57"/>
      <c r="RL655" s="57"/>
      <c r="RM655" s="57"/>
      <c r="RN655" s="57"/>
      <c r="RO655" s="57"/>
      <c r="RP655" s="57"/>
      <c r="RQ655" s="57"/>
      <c r="RR655" s="57"/>
      <c r="RS655" s="57"/>
      <c r="RT655" s="57"/>
      <c r="RU655" s="57"/>
      <c r="RV655" s="57"/>
      <c r="RW655" s="57"/>
      <c r="RX655" s="57"/>
      <c r="RY655" s="57"/>
      <c r="RZ655" s="57"/>
      <c r="SA655" s="57"/>
      <c r="SB655" s="57"/>
      <c r="SC655" s="57"/>
      <c r="SD655" s="57"/>
      <c r="SE655" s="57"/>
      <c r="SF655" s="57"/>
      <c r="SG655" s="57"/>
      <c r="SH655" s="57"/>
      <c r="SI655" s="57"/>
      <c r="SJ655" s="57"/>
      <c r="SK655" s="57"/>
      <c r="SL655" s="57"/>
      <c r="SM655" s="57"/>
      <c r="SN655" s="57"/>
      <c r="SO655" s="57"/>
      <c r="SP655" s="57"/>
      <c r="SQ655" s="57"/>
      <c r="SR655" s="57"/>
      <c r="SS655" s="57"/>
      <c r="ST655" s="57"/>
      <c r="SU655" s="57"/>
      <c r="SV655" s="57"/>
      <c r="SW655" s="57"/>
      <c r="SX655" s="57"/>
      <c r="SY655" s="57"/>
      <c r="SZ655" s="57"/>
      <c r="TA655" s="57"/>
      <c r="TB655" s="57"/>
      <c r="TC655" s="57"/>
      <c r="TD655" s="57"/>
      <c r="TE655" s="57"/>
      <c r="TF655" s="57"/>
      <c r="TG655" s="57"/>
      <c r="TH655" s="57"/>
      <c r="TI655" s="57"/>
      <c r="TJ655" s="57"/>
      <c r="TK655" s="57"/>
      <c r="TL655" s="57"/>
      <c r="TM655" s="57"/>
      <c r="TN655" s="57"/>
      <c r="TO655" s="57"/>
      <c r="TP655" s="57"/>
      <c r="TQ655" s="57"/>
      <c r="TR655" s="57"/>
      <c r="TS655" s="57"/>
      <c r="TT655" s="57"/>
      <c r="TU655" s="57"/>
      <c r="TV655" s="57"/>
      <c r="TW655" s="57"/>
      <c r="TX655" s="57"/>
      <c r="TY655" s="57"/>
      <c r="TZ655" s="57"/>
      <c r="UA655" s="57"/>
      <c r="UB655" s="57"/>
      <c r="UC655" s="57"/>
      <c r="UD655" s="57"/>
      <c r="UE655" s="57"/>
      <c r="UF655" s="57"/>
      <c r="UG655" s="57"/>
      <c r="UH655" s="57"/>
      <c r="UI655" s="57"/>
      <c r="UJ655" s="57"/>
      <c r="UK655" s="57"/>
      <c r="UL655" s="57"/>
      <c r="UM655" s="57"/>
      <c r="UN655" s="57"/>
      <c r="UO655" s="57"/>
      <c r="UP655" s="57"/>
      <c r="UQ655" s="57"/>
      <c r="UR655" s="57"/>
      <c r="US655" s="57"/>
      <c r="UT655" s="57"/>
      <c r="UU655" s="57"/>
      <c r="UV655" s="57"/>
      <c r="UW655" s="57"/>
      <c r="UX655" s="57"/>
      <c r="UY655" s="57"/>
      <c r="UZ655" s="57"/>
      <c r="VA655" s="57"/>
      <c r="VB655" s="57"/>
      <c r="VC655" s="57"/>
      <c r="VD655" s="57"/>
      <c r="VE655" s="57"/>
      <c r="VF655" s="57"/>
      <c r="VG655" s="57"/>
      <c r="VH655" s="57"/>
      <c r="VI655" s="57"/>
      <c r="VJ655" s="57"/>
      <c r="VK655" s="57"/>
      <c r="VL655" s="57"/>
      <c r="VM655" s="57"/>
      <c r="VN655" s="57"/>
      <c r="VO655" s="57"/>
      <c r="VP655" s="57"/>
      <c r="VQ655" s="57"/>
      <c r="VR655" s="57"/>
      <c r="VS655" s="57"/>
      <c r="VT655" s="57"/>
      <c r="VU655" s="57"/>
      <c r="VV655" s="57"/>
      <c r="VW655" s="57"/>
      <c r="VX655" s="57"/>
      <c r="VY655" s="57"/>
      <c r="VZ655" s="57"/>
      <c r="WA655" s="57"/>
      <c r="WB655" s="57"/>
      <c r="WC655" s="57"/>
      <c r="WD655" s="57"/>
      <c r="WE655" s="57"/>
      <c r="WF655" s="57"/>
      <c r="WG655" s="57"/>
      <c r="WH655" s="57"/>
      <c r="WI655" s="57"/>
      <c r="WJ655" s="57"/>
      <c r="WK655" s="57"/>
      <c r="WL655" s="57"/>
      <c r="WM655" s="57"/>
      <c r="WN655" s="57"/>
      <c r="WO655" s="57"/>
      <c r="WP655" s="57"/>
      <c r="WQ655" s="57"/>
      <c r="WR655" s="57"/>
      <c r="WS655" s="57"/>
      <c r="WT655" s="57"/>
      <c r="WU655" s="57"/>
      <c r="WV655" s="57"/>
      <c r="WW655" s="57"/>
      <c r="WX655" s="57"/>
      <c r="WY655" s="57"/>
      <c r="WZ655" s="57"/>
      <c r="XA655" s="57"/>
      <c r="XB655" s="57"/>
      <c r="XC655" s="57"/>
      <c r="XD655" s="57"/>
      <c r="XE655" s="57"/>
      <c r="XF655" s="57"/>
      <c r="XG655" s="57"/>
      <c r="XH655" s="57"/>
      <c r="XI655" s="57"/>
      <c r="XJ655" s="57"/>
      <c r="XK655" s="57"/>
      <c r="XL655" s="57"/>
      <c r="XM655" s="57"/>
      <c r="XN655" s="57"/>
      <c r="XO655" s="57"/>
      <c r="XP655" s="57"/>
      <c r="XQ655" s="57"/>
      <c r="XR655" s="57"/>
      <c r="XS655" s="57"/>
      <c r="XT655" s="57"/>
      <c r="XU655" s="57"/>
      <c r="XV655" s="57"/>
      <c r="XW655" s="57"/>
    </row>
    <row r="656">
      <c r="AI656" s="57"/>
      <c r="BR656" s="57"/>
      <c r="DA656" s="57"/>
      <c r="EJ656" s="57"/>
      <c r="EK656" s="57"/>
      <c r="EL656" s="57"/>
      <c r="EM656" s="57"/>
      <c r="EN656" s="57"/>
      <c r="EO656" s="57"/>
      <c r="EP656" s="57"/>
      <c r="EQ656" s="57"/>
      <c r="ER656" s="57"/>
      <c r="ES656" s="57"/>
      <c r="ET656" s="57"/>
      <c r="EU656" s="57"/>
      <c r="EV656" s="57"/>
      <c r="EW656" s="57"/>
      <c r="EX656" s="57"/>
      <c r="EY656" s="57"/>
      <c r="EZ656" s="57"/>
      <c r="FA656" s="57"/>
      <c r="FB656" s="57"/>
      <c r="FC656" s="57"/>
      <c r="FD656" s="57"/>
      <c r="FE656" s="57"/>
      <c r="FF656" s="57"/>
      <c r="FG656" s="57"/>
      <c r="FH656" s="57"/>
      <c r="FI656" s="57"/>
      <c r="FJ656" s="57"/>
      <c r="FK656" s="57"/>
      <c r="FL656" s="57"/>
      <c r="FM656" s="57"/>
      <c r="FN656" s="57"/>
      <c r="FO656" s="57"/>
      <c r="FP656" s="57"/>
      <c r="FQ656" s="57"/>
      <c r="FR656" s="57"/>
      <c r="FS656" s="57"/>
      <c r="FT656" s="57"/>
      <c r="FU656" s="57"/>
      <c r="FV656" s="57"/>
      <c r="FW656" s="57"/>
      <c r="FX656" s="57"/>
      <c r="FY656" s="57"/>
      <c r="FZ656" s="57"/>
      <c r="GA656" s="57"/>
      <c r="GB656" s="57"/>
      <c r="GC656" s="57"/>
      <c r="GD656" s="57"/>
      <c r="GE656" s="57"/>
      <c r="GF656" s="57"/>
      <c r="GG656" s="57"/>
      <c r="GH656" s="57"/>
      <c r="GI656" s="57"/>
      <c r="GJ656" s="57"/>
      <c r="GK656" s="57"/>
      <c r="GL656" s="57"/>
      <c r="GM656" s="57"/>
      <c r="GN656" s="57"/>
      <c r="GO656" s="57"/>
      <c r="GP656" s="57"/>
      <c r="GQ656" s="57"/>
      <c r="GR656" s="57"/>
      <c r="GS656" s="57"/>
      <c r="GT656" s="57"/>
      <c r="GU656" s="57"/>
      <c r="GV656" s="57"/>
      <c r="GW656" s="57"/>
      <c r="GX656" s="57"/>
      <c r="GY656" s="57"/>
      <c r="GZ656" s="57"/>
      <c r="HA656" s="57"/>
      <c r="HB656" s="57"/>
      <c r="HC656" s="57"/>
      <c r="HD656" s="57"/>
      <c r="HE656" s="57"/>
      <c r="HF656" s="57"/>
      <c r="HG656" s="57"/>
      <c r="HH656" s="57"/>
      <c r="HI656" s="57"/>
      <c r="HJ656" s="57"/>
      <c r="HK656" s="57"/>
      <c r="HL656" s="57"/>
      <c r="HM656" s="57"/>
      <c r="HN656" s="57"/>
      <c r="HO656" s="57"/>
      <c r="HP656" s="57"/>
      <c r="HQ656" s="57"/>
      <c r="HR656" s="57"/>
      <c r="HS656" s="57"/>
      <c r="HT656" s="57"/>
      <c r="HU656" s="57"/>
      <c r="HV656" s="57"/>
      <c r="HW656" s="57"/>
      <c r="HX656" s="57"/>
      <c r="HY656" s="57"/>
      <c r="HZ656" s="57"/>
      <c r="IA656" s="57"/>
      <c r="IB656" s="57"/>
      <c r="IC656" s="57"/>
      <c r="ID656" s="57"/>
      <c r="IE656" s="57"/>
      <c r="IF656" s="57"/>
      <c r="IG656" s="57"/>
      <c r="IH656" s="57"/>
      <c r="II656" s="57"/>
      <c r="IJ656" s="57"/>
      <c r="IK656" s="57"/>
      <c r="IL656" s="57"/>
      <c r="IM656" s="57"/>
      <c r="IN656" s="57"/>
      <c r="IO656" s="57"/>
      <c r="IP656" s="57"/>
      <c r="IQ656" s="57"/>
      <c r="IR656" s="57"/>
      <c r="IS656" s="57"/>
      <c r="IT656" s="57"/>
      <c r="IU656" s="57"/>
      <c r="IV656" s="57"/>
      <c r="IW656" s="57"/>
      <c r="IX656" s="57"/>
      <c r="IY656" s="57"/>
      <c r="IZ656" s="57"/>
      <c r="JA656" s="57"/>
      <c r="JB656" s="57"/>
      <c r="JC656" s="57"/>
      <c r="JD656" s="57"/>
      <c r="JE656" s="57"/>
      <c r="JF656" s="57"/>
      <c r="JG656" s="57"/>
      <c r="JH656" s="57"/>
      <c r="JI656" s="57"/>
      <c r="JJ656" s="57"/>
      <c r="JK656" s="57"/>
      <c r="JL656" s="57"/>
      <c r="JM656" s="57"/>
      <c r="JN656" s="57"/>
      <c r="JO656" s="57"/>
      <c r="JP656" s="57"/>
      <c r="JQ656" s="57"/>
      <c r="JR656" s="57"/>
      <c r="JS656" s="57"/>
      <c r="JT656" s="57"/>
      <c r="JU656" s="57"/>
      <c r="JV656" s="57"/>
      <c r="JW656" s="57"/>
      <c r="JX656" s="57"/>
      <c r="JY656" s="57"/>
      <c r="JZ656" s="57"/>
      <c r="KA656" s="57"/>
      <c r="KB656" s="57"/>
      <c r="KC656" s="57"/>
      <c r="KD656" s="57"/>
      <c r="KE656" s="57"/>
      <c r="KF656" s="57"/>
      <c r="KG656" s="57"/>
      <c r="KH656" s="57"/>
      <c r="KI656" s="57"/>
      <c r="KJ656" s="57"/>
      <c r="KK656" s="57"/>
      <c r="KL656" s="57"/>
      <c r="KM656" s="57"/>
      <c r="KN656" s="57"/>
      <c r="KO656" s="57"/>
      <c r="KP656" s="57"/>
      <c r="KQ656" s="57"/>
      <c r="KR656" s="57"/>
      <c r="KS656" s="57"/>
      <c r="KT656" s="57"/>
      <c r="KU656" s="57"/>
      <c r="KV656" s="57"/>
      <c r="KW656" s="57"/>
      <c r="KX656" s="57"/>
      <c r="KY656" s="57"/>
      <c r="KZ656" s="57"/>
      <c r="LA656" s="57"/>
      <c r="LB656" s="57"/>
      <c r="LC656" s="57"/>
      <c r="LD656" s="57"/>
      <c r="LE656" s="57"/>
      <c r="LF656" s="57"/>
      <c r="LG656" s="57"/>
      <c r="LH656" s="57"/>
      <c r="LI656" s="57"/>
      <c r="LJ656" s="57"/>
      <c r="LK656" s="57"/>
      <c r="LL656" s="57"/>
      <c r="LM656" s="57"/>
      <c r="LN656" s="57"/>
      <c r="LO656" s="57"/>
      <c r="LP656" s="57"/>
      <c r="LQ656" s="57"/>
      <c r="LR656" s="57"/>
      <c r="LS656" s="57"/>
      <c r="LT656" s="57"/>
      <c r="LU656" s="57"/>
      <c r="LV656" s="57"/>
      <c r="LW656" s="57"/>
      <c r="LX656" s="57"/>
      <c r="LY656" s="57"/>
      <c r="LZ656" s="57"/>
      <c r="MA656" s="57"/>
      <c r="MB656" s="57"/>
      <c r="MC656" s="57"/>
      <c r="MD656" s="57"/>
      <c r="ME656" s="57"/>
      <c r="MF656" s="57"/>
      <c r="MG656" s="57"/>
      <c r="MH656" s="57"/>
      <c r="MI656" s="57"/>
      <c r="MJ656" s="57"/>
      <c r="MK656" s="57"/>
      <c r="ML656" s="57"/>
      <c r="MM656" s="57"/>
      <c r="MN656" s="57"/>
      <c r="MO656" s="57"/>
      <c r="MP656" s="57"/>
      <c r="MQ656" s="57"/>
      <c r="MR656" s="57"/>
      <c r="MS656" s="57"/>
      <c r="MT656" s="57"/>
      <c r="MU656" s="57"/>
      <c r="MV656" s="57"/>
      <c r="MW656" s="57"/>
      <c r="MX656" s="57"/>
      <c r="MY656" s="57"/>
      <c r="MZ656" s="57"/>
      <c r="NA656" s="57"/>
      <c r="NB656" s="57"/>
      <c r="NC656" s="57"/>
      <c r="ND656" s="57"/>
      <c r="NE656" s="57"/>
      <c r="NF656" s="57"/>
      <c r="NG656" s="57"/>
      <c r="NH656" s="57"/>
      <c r="NI656" s="57"/>
      <c r="NJ656" s="57"/>
      <c r="NK656" s="57"/>
      <c r="NL656" s="57"/>
      <c r="NM656" s="57"/>
      <c r="NN656" s="57"/>
      <c r="NO656" s="57"/>
      <c r="NP656" s="57"/>
      <c r="NQ656" s="57"/>
      <c r="NR656" s="57"/>
      <c r="NS656" s="57"/>
      <c r="NT656" s="57"/>
      <c r="NU656" s="57"/>
      <c r="NV656" s="57"/>
      <c r="NW656" s="57"/>
      <c r="NX656" s="57"/>
      <c r="NY656" s="57"/>
      <c r="NZ656" s="57"/>
      <c r="OA656" s="57"/>
      <c r="OB656" s="57"/>
      <c r="OC656" s="57"/>
      <c r="OD656" s="57"/>
      <c r="OE656" s="57"/>
      <c r="OF656" s="57"/>
      <c r="OG656" s="57"/>
      <c r="OH656" s="57"/>
      <c r="OI656" s="57"/>
      <c r="OJ656" s="57"/>
      <c r="OK656" s="57"/>
      <c r="OL656" s="57"/>
      <c r="OM656" s="57"/>
      <c r="ON656" s="57"/>
      <c r="OO656" s="57"/>
      <c r="OP656" s="57"/>
      <c r="OQ656" s="57"/>
      <c r="OR656" s="57"/>
      <c r="OS656" s="57"/>
      <c r="OT656" s="57"/>
      <c r="OU656" s="57"/>
      <c r="OV656" s="57"/>
      <c r="OW656" s="57"/>
      <c r="OX656" s="57"/>
      <c r="OY656" s="57"/>
      <c r="OZ656" s="57"/>
      <c r="PA656" s="57"/>
      <c r="PB656" s="57"/>
      <c r="PC656" s="57"/>
      <c r="PD656" s="57"/>
      <c r="PE656" s="57"/>
      <c r="PF656" s="57"/>
      <c r="PG656" s="57"/>
      <c r="PH656" s="57"/>
      <c r="PI656" s="57"/>
      <c r="PJ656" s="57"/>
      <c r="PK656" s="57"/>
      <c r="PL656" s="57"/>
      <c r="PM656" s="57"/>
      <c r="PN656" s="57"/>
      <c r="PO656" s="57"/>
      <c r="PP656" s="57"/>
      <c r="PQ656" s="57"/>
      <c r="PR656" s="57"/>
      <c r="PS656" s="57"/>
      <c r="PT656" s="57"/>
      <c r="PU656" s="57"/>
      <c r="PV656" s="57"/>
      <c r="PW656" s="57"/>
      <c r="PX656" s="57"/>
      <c r="PY656" s="57"/>
      <c r="PZ656" s="57"/>
      <c r="QA656" s="57"/>
      <c r="QB656" s="57"/>
      <c r="QC656" s="57"/>
      <c r="QD656" s="57"/>
      <c r="QE656" s="57"/>
      <c r="QF656" s="57"/>
      <c r="QG656" s="57"/>
      <c r="QH656" s="57"/>
      <c r="QI656" s="57"/>
      <c r="QJ656" s="57"/>
      <c r="QK656" s="57"/>
      <c r="QL656" s="57"/>
      <c r="QM656" s="57"/>
      <c r="QN656" s="57"/>
      <c r="QO656" s="57"/>
      <c r="QP656" s="57"/>
      <c r="QQ656" s="57"/>
      <c r="QR656" s="57"/>
      <c r="QS656" s="57"/>
      <c r="QT656" s="57"/>
      <c r="QU656" s="57"/>
      <c r="QV656" s="57"/>
      <c r="QW656" s="57"/>
      <c r="QX656" s="57"/>
      <c r="QY656" s="57"/>
      <c r="QZ656" s="57"/>
      <c r="RA656" s="57"/>
      <c r="RB656" s="57"/>
      <c r="RC656" s="57"/>
      <c r="RD656" s="57"/>
      <c r="RE656" s="57"/>
      <c r="RF656" s="57"/>
      <c r="RG656" s="57"/>
      <c r="RH656" s="57"/>
      <c r="RI656" s="57"/>
      <c r="RJ656" s="57"/>
      <c r="RK656" s="57"/>
      <c r="RL656" s="57"/>
      <c r="RM656" s="57"/>
      <c r="RN656" s="57"/>
      <c r="RO656" s="57"/>
      <c r="RP656" s="57"/>
      <c r="RQ656" s="57"/>
      <c r="RR656" s="57"/>
      <c r="RS656" s="57"/>
      <c r="RT656" s="57"/>
      <c r="RU656" s="57"/>
      <c r="RV656" s="57"/>
      <c r="RW656" s="57"/>
      <c r="RX656" s="57"/>
      <c r="RY656" s="57"/>
      <c r="RZ656" s="57"/>
      <c r="SA656" s="57"/>
      <c r="SB656" s="57"/>
      <c r="SC656" s="57"/>
      <c r="SD656" s="57"/>
      <c r="SE656" s="57"/>
      <c r="SF656" s="57"/>
      <c r="SG656" s="57"/>
      <c r="SH656" s="57"/>
      <c r="SI656" s="57"/>
      <c r="SJ656" s="57"/>
      <c r="SK656" s="57"/>
      <c r="SL656" s="57"/>
      <c r="SM656" s="57"/>
      <c r="SN656" s="57"/>
      <c r="SO656" s="57"/>
      <c r="SP656" s="57"/>
      <c r="SQ656" s="57"/>
      <c r="SR656" s="57"/>
      <c r="SS656" s="57"/>
      <c r="ST656" s="57"/>
      <c r="SU656" s="57"/>
      <c r="SV656" s="57"/>
      <c r="SW656" s="57"/>
      <c r="SX656" s="57"/>
      <c r="SY656" s="57"/>
      <c r="SZ656" s="57"/>
      <c r="TA656" s="57"/>
      <c r="TB656" s="57"/>
      <c r="TC656" s="57"/>
      <c r="TD656" s="57"/>
      <c r="TE656" s="57"/>
      <c r="TF656" s="57"/>
      <c r="TG656" s="57"/>
      <c r="TH656" s="57"/>
      <c r="TI656" s="57"/>
      <c r="TJ656" s="57"/>
      <c r="TK656" s="57"/>
      <c r="TL656" s="57"/>
      <c r="TM656" s="57"/>
      <c r="TN656" s="57"/>
      <c r="TO656" s="57"/>
      <c r="TP656" s="57"/>
      <c r="TQ656" s="57"/>
      <c r="TR656" s="57"/>
      <c r="TS656" s="57"/>
      <c r="TT656" s="57"/>
      <c r="TU656" s="57"/>
      <c r="TV656" s="57"/>
      <c r="TW656" s="57"/>
      <c r="TX656" s="57"/>
      <c r="TY656" s="57"/>
      <c r="TZ656" s="57"/>
      <c r="UA656" s="57"/>
      <c r="UB656" s="57"/>
      <c r="UC656" s="57"/>
      <c r="UD656" s="57"/>
      <c r="UE656" s="57"/>
      <c r="UF656" s="57"/>
      <c r="UG656" s="57"/>
      <c r="UH656" s="57"/>
      <c r="UI656" s="57"/>
      <c r="UJ656" s="57"/>
      <c r="UK656" s="57"/>
      <c r="UL656" s="57"/>
      <c r="UM656" s="57"/>
      <c r="UN656" s="57"/>
      <c r="UO656" s="57"/>
      <c r="UP656" s="57"/>
      <c r="UQ656" s="57"/>
      <c r="UR656" s="57"/>
      <c r="US656" s="57"/>
      <c r="UT656" s="57"/>
      <c r="UU656" s="57"/>
      <c r="UV656" s="57"/>
      <c r="UW656" s="57"/>
      <c r="UX656" s="57"/>
      <c r="UY656" s="57"/>
      <c r="UZ656" s="57"/>
      <c r="VA656" s="57"/>
      <c r="VB656" s="57"/>
      <c r="VC656" s="57"/>
      <c r="VD656" s="57"/>
      <c r="VE656" s="57"/>
      <c r="VF656" s="57"/>
      <c r="VG656" s="57"/>
      <c r="VH656" s="57"/>
      <c r="VI656" s="57"/>
      <c r="VJ656" s="57"/>
      <c r="VK656" s="57"/>
      <c r="VL656" s="57"/>
      <c r="VM656" s="57"/>
      <c r="VN656" s="57"/>
      <c r="VO656" s="57"/>
      <c r="VP656" s="57"/>
      <c r="VQ656" s="57"/>
      <c r="VR656" s="57"/>
      <c r="VS656" s="57"/>
      <c r="VT656" s="57"/>
      <c r="VU656" s="57"/>
      <c r="VV656" s="57"/>
      <c r="VW656" s="57"/>
      <c r="VX656" s="57"/>
      <c r="VY656" s="57"/>
      <c r="VZ656" s="57"/>
      <c r="WA656" s="57"/>
      <c r="WB656" s="57"/>
      <c r="WC656" s="57"/>
      <c r="WD656" s="57"/>
      <c r="WE656" s="57"/>
      <c r="WF656" s="57"/>
      <c r="WG656" s="57"/>
      <c r="WH656" s="57"/>
      <c r="WI656" s="57"/>
      <c r="WJ656" s="57"/>
      <c r="WK656" s="57"/>
      <c r="WL656" s="57"/>
      <c r="WM656" s="57"/>
      <c r="WN656" s="57"/>
      <c r="WO656" s="57"/>
      <c r="WP656" s="57"/>
      <c r="WQ656" s="57"/>
      <c r="WR656" s="57"/>
      <c r="WS656" s="57"/>
      <c r="WT656" s="57"/>
      <c r="WU656" s="57"/>
      <c r="WV656" s="57"/>
      <c r="WW656" s="57"/>
      <c r="WX656" s="57"/>
      <c r="WY656" s="57"/>
      <c r="WZ656" s="57"/>
      <c r="XA656" s="57"/>
      <c r="XB656" s="57"/>
      <c r="XC656" s="57"/>
      <c r="XD656" s="57"/>
      <c r="XE656" s="57"/>
      <c r="XF656" s="57"/>
      <c r="XG656" s="57"/>
      <c r="XH656" s="57"/>
      <c r="XI656" s="57"/>
      <c r="XJ656" s="57"/>
      <c r="XK656" s="57"/>
      <c r="XL656" s="57"/>
      <c r="XM656" s="57"/>
      <c r="XN656" s="57"/>
      <c r="XO656" s="57"/>
      <c r="XP656" s="57"/>
      <c r="XQ656" s="57"/>
      <c r="XR656" s="57"/>
      <c r="XS656" s="57"/>
      <c r="XT656" s="57"/>
      <c r="XU656" s="57"/>
      <c r="XV656" s="57"/>
      <c r="XW656" s="57"/>
    </row>
    <row r="657">
      <c r="AI657" s="57"/>
      <c r="BR657" s="57"/>
      <c r="DA657" s="57"/>
      <c r="EJ657" s="57"/>
      <c r="EK657" s="57"/>
      <c r="EL657" s="57"/>
      <c r="EM657" s="57"/>
      <c r="EN657" s="57"/>
      <c r="EO657" s="57"/>
      <c r="EP657" s="57"/>
      <c r="EQ657" s="57"/>
      <c r="ER657" s="57"/>
      <c r="ES657" s="57"/>
      <c r="ET657" s="57"/>
      <c r="EU657" s="57"/>
      <c r="EV657" s="57"/>
      <c r="EW657" s="57"/>
      <c r="EX657" s="57"/>
      <c r="EY657" s="57"/>
      <c r="EZ657" s="57"/>
      <c r="FA657" s="57"/>
      <c r="FB657" s="57"/>
      <c r="FC657" s="57"/>
      <c r="FD657" s="57"/>
      <c r="FE657" s="57"/>
      <c r="FF657" s="57"/>
      <c r="FG657" s="57"/>
      <c r="FH657" s="57"/>
      <c r="FI657" s="57"/>
      <c r="FJ657" s="57"/>
      <c r="FK657" s="57"/>
      <c r="FL657" s="57"/>
      <c r="FM657" s="57"/>
      <c r="FN657" s="57"/>
      <c r="FO657" s="57"/>
      <c r="FP657" s="57"/>
      <c r="FQ657" s="57"/>
      <c r="FR657" s="57"/>
      <c r="FS657" s="57"/>
      <c r="FT657" s="57"/>
      <c r="FU657" s="57"/>
      <c r="FV657" s="57"/>
      <c r="FW657" s="57"/>
      <c r="FX657" s="57"/>
      <c r="FY657" s="57"/>
      <c r="FZ657" s="57"/>
      <c r="GA657" s="57"/>
      <c r="GB657" s="57"/>
      <c r="GC657" s="57"/>
      <c r="GD657" s="57"/>
      <c r="GE657" s="57"/>
      <c r="GF657" s="57"/>
      <c r="GG657" s="57"/>
      <c r="GH657" s="57"/>
      <c r="GI657" s="57"/>
      <c r="GJ657" s="57"/>
      <c r="GK657" s="57"/>
      <c r="GL657" s="57"/>
      <c r="GM657" s="57"/>
      <c r="GN657" s="57"/>
      <c r="GO657" s="57"/>
      <c r="GP657" s="57"/>
      <c r="GQ657" s="57"/>
      <c r="GR657" s="57"/>
      <c r="GS657" s="57"/>
      <c r="GT657" s="57"/>
      <c r="GU657" s="57"/>
      <c r="GV657" s="57"/>
      <c r="GW657" s="57"/>
      <c r="GX657" s="57"/>
      <c r="GY657" s="57"/>
      <c r="GZ657" s="57"/>
      <c r="HA657" s="57"/>
      <c r="HB657" s="57"/>
      <c r="HC657" s="57"/>
      <c r="HD657" s="57"/>
      <c r="HE657" s="57"/>
      <c r="HF657" s="57"/>
      <c r="HG657" s="57"/>
      <c r="HH657" s="57"/>
      <c r="HI657" s="57"/>
      <c r="HJ657" s="57"/>
      <c r="HK657" s="57"/>
      <c r="HL657" s="57"/>
      <c r="HM657" s="57"/>
      <c r="HN657" s="57"/>
      <c r="HO657" s="57"/>
      <c r="HP657" s="57"/>
      <c r="HQ657" s="57"/>
      <c r="HR657" s="57"/>
      <c r="HS657" s="57"/>
      <c r="HT657" s="57"/>
      <c r="HU657" s="57"/>
      <c r="HV657" s="57"/>
      <c r="HW657" s="57"/>
      <c r="HX657" s="57"/>
      <c r="HY657" s="57"/>
      <c r="HZ657" s="57"/>
      <c r="IA657" s="57"/>
      <c r="IB657" s="57"/>
      <c r="IC657" s="57"/>
      <c r="ID657" s="57"/>
      <c r="IE657" s="57"/>
      <c r="IF657" s="57"/>
      <c r="IG657" s="57"/>
      <c r="IH657" s="57"/>
      <c r="II657" s="57"/>
      <c r="IJ657" s="57"/>
      <c r="IK657" s="57"/>
      <c r="IL657" s="57"/>
      <c r="IM657" s="57"/>
      <c r="IN657" s="57"/>
      <c r="IO657" s="57"/>
      <c r="IP657" s="57"/>
      <c r="IQ657" s="57"/>
      <c r="IR657" s="57"/>
      <c r="IS657" s="57"/>
      <c r="IT657" s="57"/>
      <c r="IU657" s="57"/>
      <c r="IV657" s="57"/>
      <c r="IW657" s="57"/>
      <c r="IX657" s="57"/>
      <c r="IY657" s="57"/>
      <c r="IZ657" s="57"/>
      <c r="JA657" s="57"/>
      <c r="JB657" s="57"/>
      <c r="JC657" s="57"/>
      <c r="JD657" s="57"/>
      <c r="JE657" s="57"/>
      <c r="JF657" s="57"/>
      <c r="JG657" s="57"/>
      <c r="JH657" s="57"/>
      <c r="JI657" s="57"/>
      <c r="JJ657" s="57"/>
      <c r="JK657" s="57"/>
      <c r="JL657" s="57"/>
      <c r="JM657" s="57"/>
      <c r="JN657" s="57"/>
      <c r="JO657" s="57"/>
      <c r="JP657" s="57"/>
      <c r="JQ657" s="57"/>
      <c r="JR657" s="57"/>
      <c r="JS657" s="57"/>
      <c r="JT657" s="57"/>
      <c r="JU657" s="57"/>
      <c r="JV657" s="57"/>
      <c r="JW657" s="57"/>
      <c r="JX657" s="57"/>
      <c r="JY657" s="57"/>
      <c r="JZ657" s="57"/>
      <c r="KA657" s="57"/>
      <c r="KB657" s="57"/>
      <c r="KC657" s="57"/>
      <c r="KD657" s="57"/>
      <c r="KE657" s="57"/>
      <c r="KF657" s="57"/>
      <c r="KG657" s="57"/>
      <c r="KH657" s="57"/>
      <c r="KI657" s="57"/>
      <c r="KJ657" s="57"/>
      <c r="KK657" s="57"/>
      <c r="KL657" s="57"/>
      <c r="KM657" s="57"/>
      <c r="KN657" s="57"/>
      <c r="KO657" s="57"/>
      <c r="KP657" s="57"/>
      <c r="KQ657" s="57"/>
      <c r="KR657" s="57"/>
      <c r="KS657" s="57"/>
      <c r="KT657" s="57"/>
      <c r="KU657" s="57"/>
      <c r="KV657" s="57"/>
      <c r="KW657" s="57"/>
      <c r="KX657" s="57"/>
      <c r="KY657" s="57"/>
      <c r="KZ657" s="57"/>
      <c r="LA657" s="57"/>
      <c r="LB657" s="57"/>
      <c r="LC657" s="57"/>
      <c r="LD657" s="57"/>
      <c r="LE657" s="57"/>
      <c r="LF657" s="57"/>
      <c r="LG657" s="57"/>
      <c r="LH657" s="57"/>
      <c r="LI657" s="57"/>
      <c r="LJ657" s="57"/>
      <c r="LK657" s="57"/>
      <c r="LL657" s="57"/>
      <c r="LM657" s="57"/>
      <c r="LN657" s="57"/>
      <c r="LO657" s="57"/>
      <c r="LP657" s="57"/>
      <c r="LQ657" s="57"/>
      <c r="LR657" s="57"/>
      <c r="LS657" s="57"/>
      <c r="LT657" s="57"/>
      <c r="LU657" s="57"/>
      <c r="LV657" s="57"/>
      <c r="LW657" s="57"/>
      <c r="LX657" s="57"/>
      <c r="LY657" s="57"/>
      <c r="LZ657" s="57"/>
      <c r="MA657" s="57"/>
      <c r="MB657" s="57"/>
      <c r="MC657" s="57"/>
      <c r="MD657" s="57"/>
      <c r="ME657" s="57"/>
      <c r="MF657" s="57"/>
      <c r="MG657" s="57"/>
      <c r="MH657" s="57"/>
      <c r="MI657" s="57"/>
      <c r="MJ657" s="57"/>
      <c r="MK657" s="57"/>
      <c r="ML657" s="57"/>
      <c r="MM657" s="57"/>
      <c r="MN657" s="57"/>
      <c r="MO657" s="57"/>
      <c r="MP657" s="57"/>
      <c r="MQ657" s="57"/>
      <c r="MR657" s="57"/>
      <c r="MS657" s="57"/>
      <c r="MT657" s="57"/>
      <c r="MU657" s="57"/>
      <c r="MV657" s="57"/>
      <c r="MW657" s="57"/>
      <c r="MX657" s="57"/>
      <c r="MY657" s="57"/>
      <c r="MZ657" s="57"/>
      <c r="NA657" s="57"/>
      <c r="NB657" s="57"/>
      <c r="NC657" s="57"/>
      <c r="ND657" s="57"/>
      <c r="NE657" s="57"/>
      <c r="NF657" s="57"/>
      <c r="NG657" s="57"/>
      <c r="NH657" s="57"/>
      <c r="NI657" s="57"/>
      <c r="NJ657" s="57"/>
      <c r="NK657" s="57"/>
      <c r="NL657" s="57"/>
      <c r="NM657" s="57"/>
      <c r="NN657" s="57"/>
      <c r="NO657" s="57"/>
      <c r="NP657" s="57"/>
      <c r="NQ657" s="57"/>
      <c r="NR657" s="57"/>
      <c r="NS657" s="57"/>
      <c r="NT657" s="57"/>
      <c r="NU657" s="57"/>
      <c r="NV657" s="57"/>
      <c r="NW657" s="57"/>
      <c r="NX657" s="57"/>
      <c r="NY657" s="57"/>
      <c r="NZ657" s="57"/>
      <c r="OA657" s="57"/>
      <c r="OB657" s="57"/>
      <c r="OC657" s="57"/>
      <c r="OD657" s="57"/>
      <c r="OE657" s="57"/>
      <c r="OF657" s="57"/>
      <c r="OG657" s="57"/>
      <c r="OH657" s="57"/>
      <c r="OI657" s="57"/>
      <c r="OJ657" s="57"/>
      <c r="OK657" s="57"/>
      <c r="OL657" s="57"/>
      <c r="OM657" s="57"/>
      <c r="ON657" s="57"/>
      <c r="OO657" s="57"/>
      <c r="OP657" s="57"/>
      <c r="OQ657" s="57"/>
      <c r="OR657" s="57"/>
      <c r="OS657" s="57"/>
      <c r="OT657" s="57"/>
      <c r="OU657" s="57"/>
      <c r="OV657" s="57"/>
      <c r="OW657" s="57"/>
      <c r="OX657" s="57"/>
      <c r="OY657" s="57"/>
      <c r="OZ657" s="57"/>
      <c r="PA657" s="57"/>
      <c r="PB657" s="57"/>
      <c r="PC657" s="57"/>
      <c r="PD657" s="57"/>
      <c r="PE657" s="57"/>
      <c r="PF657" s="57"/>
      <c r="PG657" s="57"/>
      <c r="PH657" s="57"/>
      <c r="PI657" s="57"/>
      <c r="PJ657" s="57"/>
      <c r="PK657" s="57"/>
      <c r="PL657" s="57"/>
      <c r="PM657" s="57"/>
      <c r="PN657" s="57"/>
      <c r="PO657" s="57"/>
      <c r="PP657" s="57"/>
      <c r="PQ657" s="57"/>
      <c r="PR657" s="57"/>
      <c r="PS657" s="57"/>
      <c r="PT657" s="57"/>
      <c r="PU657" s="57"/>
      <c r="PV657" s="57"/>
      <c r="PW657" s="57"/>
      <c r="PX657" s="57"/>
      <c r="PY657" s="57"/>
      <c r="PZ657" s="57"/>
      <c r="QA657" s="57"/>
      <c r="QB657" s="57"/>
      <c r="QC657" s="57"/>
      <c r="QD657" s="57"/>
      <c r="QE657" s="57"/>
      <c r="QF657" s="57"/>
      <c r="QG657" s="57"/>
      <c r="QH657" s="57"/>
      <c r="QI657" s="57"/>
      <c r="QJ657" s="57"/>
      <c r="QK657" s="57"/>
      <c r="QL657" s="57"/>
      <c r="QM657" s="57"/>
      <c r="QN657" s="57"/>
      <c r="QO657" s="57"/>
      <c r="QP657" s="57"/>
      <c r="QQ657" s="57"/>
      <c r="QR657" s="57"/>
      <c r="QS657" s="57"/>
      <c r="QT657" s="57"/>
      <c r="QU657" s="57"/>
      <c r="QV657" s="57"/>
      <c r="QW657" s="57"/>
      <c r="QX657" s="57"/>
      <c r="QY657" s="57"/>
      <c r="QZ657" s="57"/>
      <c r="RA657" s="57"/>
      <c r="RB657" s="57"/>
      <c r="RC657" s="57"/>
      <c r="RD657" s="57"/>
      <c r="RE657" s="57"/>
      <c r="RF657" s="57"/>
      <c r="RG657" s="57"/>
      <c r="RH657" s="57"/>
      <c r="RI657" s="57"/>
      <c r="RJ657" s="57"/>
      <c r="RK657" s="57"/>
      <c r="RL657" s="57"/>
      <c r="RM657" s="57"/>
      <c r="RN657" s="57"/>
      <c r="RO657" s="57"/>
      <c r="RP657" s="57"/>
      <c r="RQ657" s="57"/>
      <c r="RR657" s="57"/>
      <c r="RS657" s="57"/>
      <c r="RT657" s="57"/>
      <c r="RU657" s="57"/>
      <c r="RV657" s="57"/>
      <c r="RW657" s="57"/>
      <c r="RX657" s="57"/>
      <c r="RY657" s="57"/>
      <c r="RZ657" s="57"/>
      <c r="SA657" s="57"/>
      <c r="SB657" s="57"/>
      <c r="SC657" s="57"/>
      <c r="SD657" s="57"/>
      <c r="SE657" s="57"/>
      <c r="SF657" s="57"/>
      <c r="SG657" s="57"/>
      <c r="SH657" s="57"/>
      <c r="SI657" s="57"/>
      <c r="SJ657" s="57"/>
      <c r="SK657" s="57"/>
      <c r="SL657" s="57"/>
      <c r="SM657" s="57"/>
      <c r="SN657" s="57"/>
      <c r="SO657" s="57"/>
      <c r="SP657" s="57"/>
      <c r="SQ657" s="57"/>
      <c r="SR657" s="57"/>
      <c r="SS657" s="57"/>
      <c r="ST657" s="57"/>
      <c r="SU657" s="57"/>
      <c r="SV657" s="57"/>
      <c r="SW657" s="57"/>
      <c r="SX657" s="57"/>
      <c r="SY657" s="57"/>
      <c r="SZ657" s="57"/>
      <c r="TA657" s="57"/>
      <c r="TB657" s="57"/>
      <c r="TC657" s="57"/>
      <c r="TD657" s="57"/>
      <c r="TE657" s="57"/>
      <c r="TF657" s="57"/>
      <c r="TG657" s="57"/>
      <c r="TH657" s="57"/>
      <c r="TI657" s="57"/>
      <c r="TJ657" s="57"/>
      <c r="TK657" s="57"/>
      <c r="TL657" s="57"/>
      <c r="TM657" s="57"/>
      <c r="TN657" s="57"/>
      <c r="TO657" s="57"/>
      <c r="TP657" s="57"/>
      <c r="TQ657" s="57"/>
      <c r="TR657" s="57"/>
      <c r="TS657" s="57"/>
      <c r="TT657" s="57"/>
      <c r="TU657" s="57"/>
      <c r="TV657" s="57"/>
      <c r="TW657" s="57"/>
      <c r="TX657" s="57"/>
      <c r="TY657" s="57"/>
      <c r="TZ657" s="57"/>
      <c r="UA657" s="57"/>
      <c r="UB657" s="57"/>
      <c r="UC657" s="57"/>
      <c r="UD657" s="57"/>
      <c r="UE657" s="57"/>
      <c r="UF657" s="57"/>
      <c r="UG657" s="57"/>
      <c r="UH657" s="57"/>
      <c r="UI657" s="57"/>
      <c r="UJ657" s="57"/>
      <c r="UK657" s="57"/>
      <c r="UL657" s="57"/>
      <c r="UM657" s="57"/>
      <c r="UN657" s="57"/>
      <c r="UO657" s="57"/>
      <c r="UP657" s="57"/>
      <c r="UQ657" s="57"/>
      <c r="UR657" s="57"/>
      <c r="US657" s="57"/>
      <c r="UT657" s="57"/>
      <c r="UU657" s="57"/>
      <c r="UV657" s="57"/>
      <c r="UW657" s="57"/>
      <c r="UX657" s="57"/>
      <c r="UY657" s="57"/>
      <c r="UZ657" s="57"/>
      <c r="VA657" s="57"/>
      <c r="VB657" s="57"/>
      <c r="VC657" s="57"/>
      <c r="VD657" s="57"/>
      <c r="VE657" s="57"/>
      <c r="VF657" s="57"/>
      <c r="VG657" s="57"/>
      <c r="VH657" s="57"/>
      <c r="VI657" s="57"/>
      <c r="VJ657" s="57"/>
      <c r="VK657" s="57"/>
      <c r="VL657" s="57"/>
      <c r="VM657" s="57"/>
      <c r="VN657" s="57"/>
      <c r="VO657" s="57"/>
      <c r="VP657" s="57"/>
      <c r="VQ657" s="57"/>
      <c r="VR657" s="57"/>
      <c r="VS657" s="57"/>
      <c r="VT657" s="57"/>
      <c r="VU657" s="57"/>
      <c r="VV657" s="57"/>
      <c r="VW657" s="57"/>
      <c r="VX657" s="57"/>
      <c r="VY657" s="57"/>
      <c r="VZ657" s="57"/>
      <c r="WA657" s="57"/>
      <c r="WB657" s="57"/>
      <c r="WC657" s="57"/>
      <c r="WD657" s="57"/>
      <c r="WE657" s="57"/>
      <c r="WF657" s="57"/>
      <c r="WG657" s="57"/>
      <c r="WH657" s="57"/>
      <c r="WI657" s="57"/>
      <c r="WJ657" s="57"/>
      <c r="WK657" s="57"/>
      <c r="WL657" s="57"/>
      <c r="WM657" s="57"/>
      <c r="WN657" s="57"/>
      <c r="WO657" s="57"/>
      <c r="WP657" s="57"/>
      <c r="WQ657" s="57"/>
      <c r="WR657" s="57"/>
      <c r="WS657" s="57"/>
      <c r="WT657" s="57"/>
      <c r="WU657" s="57"/>
      <c r="WV657" s="57"/>
      <c r="WW657" s="57"/>
      <c r="WX657" s="57"/>
      <c r="WY657" s="57"/>
      <c r="WZ657" s="57"/>
      <c r="XA657" s="57"/>
      <c r="XB657" s="57"/>
      <c r="XC657" s="57"/>
      <c r="XD657" s="57"/>
      <c r="XE657" s="57"/>
      <c r="XF657" s="57"/>
      <c r="XG657" s="57"/>
      <c r="XH657" s="57"/>
      <c r="XI657" s="57"/>
      <c r="XJ657" s="57"/>
      <c r="XK657" s="57"/>
      <c r="XL657" s="57"/>
      <c r="XM657" s="57"/>
      <c r="XN657" s="57"/>
      <c r="XO657" s="57"/>
      <c r="XP657" s="57"/>
      <c r="XQ657" s="57"/>
      <c r="XR657" s="57"/>
      <c r="XS657" s="57"/>
      <c r="XT657" s="57"/>
      <c r="XU657" s="57"/>
      <c r="XV657" s="57"/>
      <c r="XW657" s="57"/>
    </row>
    <row r="658">
      <c r="AI658" s="57"/>
      <c r="BR658" s="57"/>
      <c r="DA658" s="57"/>
      <c r="EJ658" s="57"/>
      <c r="EK658" s="57"/>
      <c r="EL658" s="57"/>
      <c r="EM658" s="57"/>
      <c r="EN658" s="57"/>
      <c r="EO658" s="57"/>
      <c r="EP658" s="57"/>
      <c r="EQ658" s="57"/>
      <c r="ER658" s="57"/>
      <c r="ES658" s="57"/>
      <c r="ET658" s="57"/>
      <c r="EU658" s="57"/>
      <c r="EV658" s="57"/>
      <c r="EW658" s="57"/>
      <c r="EX658" s="57"/>
      <c r="EY658" s="57"/>
      <c r="EZ658" s="57"/>
      <c r="FA658" s="57"/>
      <c r="FB658" s="57"/>
      <c r="FC658" s="57"/>
      <c r="FD658" s="57"/>
      <c r="FE658" s="57"/>
      <c r="FF658" s="57"/>
      <c r="FG658" s="57"/>
      <c r="FH658" s="57"/>
      <c r="FI658" s="57"/>
      <c r="FJ658" s="57"/>
      <c r="FK658" s="57"/>
      <c r="FL658" s="57"/>
      <c r="FM658" s="57"/>
      <c r="FN658" s="57"/>
      <c r="FO658" s="57"/>
      <c r="FP658" s="57"/>
      <c r="FQ658" s="57"/>
      <c r="FR658" s="57"/>
      <c r="FS658" s="57"/>
      <c r="FT658" s="57"/>
      <c r="FU658" s="57"/>
      <c r="FV658" s="57"/>
      <c r="FW658" s="57"/>
      <c r="FX658" s="57"/>
      <c r="FY658" s="57"/>
      <c r="FZ658" s="57"/>
      <c r="GA658" s="57"/>
      <c r="GB658" s="57"/>
      <c r="GC658" s="57"/>
      <c r="GD658" s="57"/>
      <c r="GE658" s="57"/>
      <c r="GF658" s="57"/>
      <c r="GG658" s="57"/>
      <c r="GH658" s="57"/>
      <c r="GI658" s="57"/>
      <c r="GJ658" s="57"/>
      <c r="GK658" s="57"/>
      <c r="GL658" s="57"/>
      <c r="GM658" s="57"/>
      <c r="GN658" s="57"/>
      <c r="GO658" s="57"/>
      <c r="GP658" s="57"/>
      <c r="GQ658" s="57"/>
      <c r="GR658" s="57"/>
      <c r="GS658" s="57"/>
      <c r="GT658" s="57"/>
      <c r="GU658" s="57"/>
      <c r="GV658" s="57"/>
      <c r="GW658" s="57"/>
      <c r="GX658" s="57"/>
      <c r="GY658" s="57"/>
      <c r="GZ658" s="57"/>
      <c r="HA658" s="57"/>
      <c r="HB658" s="57"/>
      <c r="HC658" s="57"/>
      <c r="HD658" s="57"/>
      <c r="HE658" s="57"/>
      <c r="HF658" s="57"/>
      <c r="HG658" s="57"/>
      <c r="HH658" s="57"/>
      <c r="HI658" s="57"/>
      <c r="HJ658" s="57"/>
      <c r="HK658" s="57"/>
      <c r="HL658" s="57"/>
      <c r="HM658" s="57"/>
      <c r="HN658" s="57"/>
      <c r="HO658" s="57"/>
      <c r="HP658" s="57"/>
      <c r="HQ658" s="57"/>
      <c r="HR658" s="57"/>
      <c r="HS658" s="57"/>
      <c r="HT658" s="57"/>
      <c r="HU658" s="57"/>
      <c r="HV658" s="57"/>
      <c r="HW658" s="57"/>
      <c r="HX658" s="57"/>
      <c r="HY658" s="57"/>
      <c r="HZ658" s="57"/>
      <c r="IA658" s="57"/>
      <c r="IB658" s="57"/>
      <c r="IC658" s="57"/>
      <c r="ID658" s="57"/>
      <c r="IE658" s="57"/>
      <c r="IF658" s="57"/>
      <c r="IG658" s="57"/>
      <c r="IH658" s="57"/>
      <c r="II658" s="57"/>
      <c r="IJ658" s="57"/>
      <c r="IK658" s="57"/>
      <c r="IL658" s="57"/>
      <c r="IM658" s="57"/>
      <c r="IN658" s="57"/>
      <c r="IO658" s="57"/>
      <c r="IP658" s="57"/>
      <c r="IQ658" s="57"/>
      <c r="IR658" s="57"/>
      <c r="IS658" s="57"/>
      <c r="IT658" s="57"/>
      <c r="IU658" s="57"/>
      <c r="IV658" s="57"/>
      <c r="IW658" s="57"/>
      <c r="IX658" s="57"/>
      <c r="IY658" s="57"/>
      <c r="IZ658" s="57"/>
      <c r="JA658" s="57"/>
      <c r="JB658" s="57"/>
      <c r="JC658" s="57"/>
      <c r="JD658" s="57"/>
      <c r="JE658" s="57"/>
      <c r="JF658" s="57"/>
      <c r="JG658" s="57"/>
      <c r="JH658" s="57"/>
      <c r="JI658" s="57"/>
      <c r="JJ658" s="57"/>
      <c r="JK658" s="57"/>
      <c r="JL658" s="57"/>
      <c r="JM658" s="57"/>
      <c r="JN658" s="57"/>
      <c r="JO658" s="57"/>
      <c r="JP658" s="57"/>
      <c r="JQ658" s="57"/>
      <c r="JR658" s="57"/>
      <c r="JS658" s="57"/>
      <c r="JT658" s="57"/>
      <c r="JU658" s="57"/>
      <c r="JV658" s="57"/>
      <c r="JW658" s="57"/>
      <c r="JX658" s="57"/>
      <c r="JY658" s="57"/>
      <c r="JZ658" s="57"/>
      <c r="KA658" s="57"/>
      <c r="KB658" s="57"/>
      <c r="KC658" s="57"/>
      <c r="KD658" s="57"/>
      <c r="KE658" s="57"/>
      <c r="KF658" s="57"/>
      <c r="KG658" s="57"/>
      <c r="KH658" s="57"/>
      <c r="KI658" s="57"/>
      <c r="KJ658" s="57"/>
      <c r="KK658" s="57"/>
      <c r="KL658" s="57"/>
      <c r="KM658" s="57"/>
      <c r="KN658" s="57"/>
      <c r="KO658" s="57"/>
      <c r="KP658" s="57"/>
      <c r="KQ658" s="57"/>
      <c r="KR658" s="57"/>
      <c r="KS658" s="57"/>
      <c r="KT658" s="57"/>
      <c r="KU658" s="57"/>
      <c r="KV658" s="57"/>
      <c r="KW658" s="57"/>
      <c r="KX658" s="57"/>
      <c r="KY658" s="57"/>
      <c r="KZ658" s="57"/>
      <c r="LA658" s="57"/>
      <c r="LB658" s="57"/>
      <c r="LC658" s="57"/>
      <c r="LD658" s="57"/>
      <c r="LE658" s="57"/>
      <c r="LF658" s="57"/>
      <c r="LG658" s="57"/>
      <c r="LH658" s="57"/>
      <c r="LI658" s="57"/>
      <c r="LJ658" s="57"/>
      <c r="LK658" s="57"/>
      <c r="LL658" s="57"/>
      <c r="LM658" s="57"/>
      <c r="LN658" s="57"/>
      <c r="LO658" s="57"/>
      <c r="LP658" s="57"/>
      <c r="LQ658" s="57"/>
      <c r="LR658" s="57"/>
      <c r="LS658" s="57"/>
      <c r="LT658" s="57"/>
      <c r="LU658" s="57"/>
      <c r="LV658" s="57"/>
      <c r="LW658" s="57"/>
      <c r="LX658" s="57"/>
      <c r="LY658" s="57"/>
      <c r="LZ658" s="57"/>
      <c r="MA658" s="57"/>
      <c r="MB658" s="57"/>
      <c r="MC658" s="57"/>
      <c r="MD658" s="57"/>
      <c r="ME658" s="57"/>
      <c r="MF658" s="57"/>
      <c r="MG658" s="57"/>
      <c r="MH658" s="57"/>
      <c r="MI658" s="57"/>
      <c r="MJ658" s="57"/>
      <c r="MK658" s="57"/>
      <c r="ML658" s="57"/>
      <c r="MM658" s="57"/>
      <c r="MN658" s="57"/>
      <c r="MO658" s="57"/>
      <c r="MP658" s="57"/>
      <c r="MQ658" s="57"/>
      <c r="MR658" s="57"/>
      <c r="MS658" s="57"/>
      <c r="MT658" s="57"/>
      <c r="MU658" s="57"/>
      <c r="MV658" s="57"/>
      <c r="MW658" s="57"/>
      <c r="MX658" s="57"/>
      <c r="MY658" s="57"/>
      <c r="MZ658" s="57"/>
      <c r="NA658" s="57"/>
      <c r="NB658" s="57"/>
      <c r="NC658" s="57"/>
      <c r="ND658" s="57"/>
      <c r="NE658" s="57"/>
      <c r="NF658" s="57"/>
      <c r="NG658" s="57"/>
      <c r="NH658" s="57"/>
      <c r="NI658" s="57"/>
      <c r="NJ658" s="57"/>
      <c r="NK658" s="57"/>
      <c r="NL658" s="57"/>
      <c r="NM658" s="57"/>
      <c r="NN658" s="57"/>
      <c r="NO658" s="57"/>
      <c r="NP658" s="57"/>
      <c r="NQ658" s="57"/>
      <c r="NR658" s="57"/>
      <c r="NS658" s="57"/>
      <c r="NT658" s="57"/>
      <c r="NU658" s="57"/>
      <c r="NV658" s="57"/>
      <c r="NW658" s="57"/>
      <c r="NX658" s="57"/>
      <c r="NY658" s="57"/>
      <c r="NZ658" s="57"/>
      <c r="OA658" s="57"/>
      <c r="OB658" s="57"/>
      <c r="OC658" s="57"/>
      <c r="OD658" s="57"/>
      <c r="OE658" s="57"/>
      <c r="OF658" s="57"/>
      <c r="OG658" s="57"/>
      <c r="OH658" s="57"/>
      <c r="OI658" s="57"/>
      <c r="OJ658" s="57"/>
      <c r="OK658" s="57"/>
      <c r="OL658" s="57"/>
      <c r="OM658" s="57"/>
      <c r="ON658" s="57"/>
      <c r="OO658" s="57"/>
      <c r="OP658" s="57"/>
      <c r="OQ658" s="57"/>
      <c r="OR658" s="57"/>
      <c r="OS658" s="57"/>
      <c r="OT658" s="57"/>
      <c r="OU658" s="57"/>
      <c r="OV658" s="57"/>
      <c r="OW658" s="57"/>
      <c r="OX658" s="57"/>
      <c r="OY658" s="57"/>
      <c r="OZ658" s="57"/>
      <c r="PA658" s="57"/>
      <c r="PB658" s="57"/>
      <c r="PC658" s="57"/>
      <c r="PD658" s="57"/>
      <c r="PE658" s="57"/>
      <c r="PF658" s="57"/>
      <c r="PG658" s="57"/>
      <c r="PH658" s="57"/>
      <c r="PI658" s="57"/>
      <c r="PJ658" s="57"/>
      <c r="PK658" s="57"/>
      <c r="PL658" s="57"/>
      <c r="PM658" s="57"/>
      <c r="PN658" s="57"/>
      <c r="PO658" s="57"/>
      <c r="PP658" s="57"/>
      <c r="PQ658" s="57"/>
      <c r="PR658" s="57"/>
      <c r="PS658" s="57"/>
      <c r="PT658" s="57"/>
      <c r="PU658" s="57"/>
      <c r="PV658" s="57"/>
      <c r="PW658" s="57"/>
      <c r="PX658" s="57"/>
      <c r="PY658" s="57"/>
      <c r="PZ658" s="57"/>
      <c r="QA658" s="57"/>
      <c r="QB658" s="57"/>
      <c r="QC658" s="57"/>
      <c r="QD658" s="57"/>
      <c r="QE658" s="57"/>
      <c r="QF658" s="57"/>
      <c r="QG658" s="57"/>
      <c r="QH658" s="57"/>
      <c r="QI658" s="57"/>
      <c r="QJ658" s="57"/>
      <c r="QK658" s="57"/>
      <c r="QL658" s="57"/>
      <c r="QM658" s="57"/>
      <c r="QN658" s="57"/>
      <c r="QO658" s="57"/>
      <c r="QP658" s="57"/>
      <c r="QQ658" s="57"/>
      <c r="QR658" s="57"/>
      <c r="QS658" s="57"/>
      <c r="QT658" s="57"/>
      <c r="QU658" s="57"/>
      <c r="QV658" s="57"/>
      <c r="QW658" s="57"/>
      <c r="QX658" s="57"/>
      <c r="QY658" s="57"/>
      <c r="QZ658" s="57"/>
      <c r="RA658" s="57"/>
      <c r="RB658" s="57"/>
      <c r="RC658" s="57"/>
      <c r="RD658" s="57"/>
      <c r="RE658" s="57"/>
      <c r="RF658" s="57"/>
      <c r="RG658" s="57"/>
      <c r="RH658" s="57"/>
      <c r="RI658" s="57"/>
      <c r="RJ658" s="57"/>
      <c r="RK658" s="57"/>
      <c r="RL658" s="57"/>
      <c r="RM658" s="57"/>
      <c r="RN658" s="57"/>
      <c r="RO658" s="57"/>
      <c r="RP658" s="57"/>
      <c r="RQ658" s="57"/>
      <c r="RR658" s="57"/>
      <c r="RS658" s="57"/>
      <c r="RT658" s="57"/>
      <c r="RU658" s="57"/>
      <c r="RV658" s="57"/>
      <c r="RW658" s="57"/>
      <c r="RX658" s="57"/>
      <c r="RY658" s="57"/>
      <c r="RZ658" s="57"/>
      <c r="SA658" s="57"/>
      <c r="SB658" s="57"/>
      <c r="SC658" s="57"/>
      <c r="SD658" s="57"/>
      <c r="SE658" s="57"/>
      <c r="SF658" s="57"/>
      <c r="SG658" s="57"/>
      <c r="SH658" s="57"/>
      <c r="SI658" s="57"/>
      <c r="SJ658" s="57"/>
      <c r="SK658" s="57"/>
      <c r="SL658" s="57"/>
      <c r="SM658" s="57"/>
      <c r="SN658" s="57"/>
      <c r="SO658" s="57"/>
      <c r="SP658" s="57"/>
      <c r="SQ658" s="57"/>
      <c r="SR658" s="57"/>
      <c r="SS658" s="57"/>
      <c r="ST658" s="57"/>
      <c r="SU658" s="57"/>
      <c r="SV658" s="57"/>
      <c r="SW658" s="57"/>
      <c r="SX658" s="57"/>
      <c r="SY658" s="57"/>
      <c r="SZ658" s="57"/>
      <c r="TA658" s="57"/>
      <c r="TB658" s="57"/>
      <c r="TC658" s="57"/>
      <c r="TD658" s="57"/>
      <c r="TE658" s="57"/>
      <c r="TF658" s="57"/>
      <c r="TG658" s="57"/>
      <c r="TH658" s="57"/>
      <c r="TI658" s="57"/>
      <c r="TJ658" s="57"/>
      <c r="TK658" s="57"/>
      <c r="TL658" s="57"/>
      <c r="TM658" s="57"/>
      <c r="TN658" s="57"/>
      <c r="TO658" s="57"/>
      <c r="TP658" s="57"/>
      <c r="TQ658" s="57"/>
      <c r="TR658" s="57"/>
      <c r="TS658" s="57"/>
      <c r="TT658" s="57"/>
      <c r="TU658" s="57"/>
      <c r="TV658" s="57"/>
      <c r="TW658" s="57"/>
      <c r="TX658" s="57"/>
      <c r="TY658" s="57"/>
      <c r="TZ658" s="57"/>
      <c r="UA658" s="57"/>
      <c r="UB658" s="57"/>
      <c r="UC658" s="57"/>
      <c r="UD658" s="57"/>
      <c r="UE658" s="57"/>
      <c r="UF658" s="57"/>
      <c r="UG658" s="57"/>
      <c r="UH658" s="57"/>
      <c r="UI658" s="57"/>
      <c r="UJ658" s="57"/>
      <c r="UK658" s="57"/>
      <c r="UL658" s="57"/>
      <c r="UM658" s="57"/>
      <c r="UN658" s="57"/>
      <c r="UO658" s="57"/>
      <c r="UP658" s="57"/>
      <c r="UQ658" s="57"/>
      <c r="UR658" s="57"/>
      <c r="US658" s="57"/>
      <c r="UT658" s="57"/>
      <c r="UU658" s="57"/>
      <c r="UV658" s="57"/>
      <c r="UW658" s="57"/>
      <c r="UX658" s="57"/>
      <c r="UY658" s="57"/>
      <c r="UZ658" s="57"/>
      <c r="VA658" s="57"/>
      <c r="VB658" s="57"/>
      <c r="VC658" s="57"/>
      <c r="VD658" s="57"/>
      <c r="VE658" s="57"/>
      <c r="VF658" s="57"/>
      <c r="VG658" s="57"/>
      <c r="VH658" s="57"/>
      <c r="VI658" s="57"/>
      <c r="VJ658" s="57"/>
      <c r="VK658" s="57"/>
      <c r="VL658" s="57"/>
      <c r="VM658" s="57"/>
      <c r="VN658" s="57"/>
      <c r="VO658" s="57"/>
      <c r="VP658" s="57"/>
      <c r="VQ658" s="57"/>
      <c r="VR658" s="57"/>
      <c r="VS658" s="57"/>
      <c r="VT658" s="57"/>
      <c r="VU658" s="57"/>
      <c r="VV658" s="57"/>
      <c r="VW658" s="57"/>
      <c r="VX658" s="57"/>
      <c r="VY658" s="57"/>
      <c r="VZ658" s="57"/>
      <c r="WA658" s="57"/>
      <c r="WB658" s="57"/>
      <c r="WC658" s="57"/>
      <c r="WD658" s="57"/>
      <c r="WE658" s="57"/>
      <c r="WF658" s="57"/>
      <c r="WG658" s="57"/>
      <c r="WH658" s="57"/>
      <c r="WI658" s="57"/>
      <c r="WJ658" s="57"/>
      <c r="WK658" s="57"/>
      <c r="WL658" s="57"/>
      <c r="WM658" s="57"/>
      <c r="WN658" s="57"/>
      <c r="WO658" s="57"/>
      <c r="WP658" s="57"/>
      <c r="WQ658" s="57"/>
      <c r="WR658" s="57"/>
      <c r="WS658" s="57"/>
      <c r="WT658" s="57"/>
      <c r="WU658" s="57"/>
      <c r="WV658" s="57"/>
      <c r="WW658" s="57"/>
      <c r="WX658" s="57"/>
      <c r="WY658" s="57"/>
      <c r="WZ658" s="57"/>
      <c r="XA658" s="57"/>
      <c r="XB658" s="57"/>
      <c r="XC658" s="57"/>
      <c r="XD658" s="57"/>
      <c r="XE658" s="57"/>
      <c r="XF658" s="57"/>
      <c r="XG658" s="57"/>
      <c r="XH658" s="57"/>
      <c r="XI658" s="57"/>
      <c r="XJ658" s="57"/>
      <c r="XK658" s="57"/>
      <c r="XL658" s="57"/>
      <c r="XM658" s="57"/>
      <c r="XN658" s="57"/>
      <c r="XO658" s="57"/>
      <c r="XP658" s="57"/>
      <c r="XQ658" s="57"/>
      <c r="XR658" s="57"/>
      <c r="XS658" s="57"/>
      <c r="XT658" s="57"/>
      <c r="XU658" s="57"/>
      <c r="XV658" s="57"/>
      <c r="XW658" s="57"/>
    </row>
    <row r="659">
      <c r="AI659" s="57"/>
      <c r="BR659" s="57"/>
      <c r="DA659" s="57"/>
      <c r="EJ659" s="57"/>
      <c r="EK659" s="57"/>
      <c r="EL659" s="57"/>
      <c r="EM659" s="57"/>
      <c r="EN659" s="57"/>
      <c r="EO659" s="57"/>
      <c r="EP659" s="57"/>
      <c r="EQ659" s="57"/>
      <c r="ER659" s="57"/>
      <c r="ES659" s="57"/>
      <c r="ET659" s="57"/>
      <c r="EU659" s="57"/>
      <c r="EV659" s="57"/>
      <c r="EW659" s="57"/>
      <c r="EX659" s="57"/>
      <c r="EY659" s="57"/>
      <c r="EZ659" s="57"/>
      <c r="FA659" s="57"/>
      <c r="FB659" s="57"/>
      <c r="FC659" s="57"/>
      <c r="FD659" s="57"/>
      <c r="FE659" s="57"/>
      <c r="FF659" s="57"/>
      <c r="FG659" s="57"/>
      <c r="FH659" s="57"/>
      <c r="FI659" s="57"/>
      <c r="FJ659" s="57"/>
      <c r="FK659" s="57"/>
      <c r="FL659" s="57"/>
      <c r="FM659" s="57"/>
      <c r="FN659" s="57"/>
      <c r="FO659" s="57"/>
      <c r="FP659" s="57"/>
      <c r="FQ659" s="57"/>
      <c r="FR659" s="57"/>
      <c r="FS659" s="57"/>
      <c r="FT659" s="57"/>
      <c r="FU659" s="57"/>
      <c r="FV659" s="57"/>
      <c r="FW659" s="57"/>
      <c r="FX659" s="57"/>
      <c r="FY659" s="57"/>
      <c r="FZ659" s="57"/>
      <c r="GA659" s="57"/>
      <c r="GB659" s="57"/>
      <c r="GC659" s="57"/>
      <c r="GD659" s="57"/>
      <c r="GE659" s="57"/>
      <c r="GF659" s="57"/>
      <c r="GG659" s="57"/>
      <c r="GH659" s="57"/>
      <c r="GI659" s="57"/>
      <c r="GJ659" s="57"/>
      <c r="GK659" s="57"/>
      <c r="GL659" s="57"/>
      <c r="GM659" s="57"/>
      <c r="GN659" s="57"/>
      <c r="GO659" s="57"/>
      <c r="GP659" s="57"/>
      <c r="GQ659" s="57"/>
      <c r="GR659" s="57"/>
      <c r="GS659" s="57"/>
      <c r="GT659" s="57"/>
      <c r="GU659" s="57"/>
      <c r="GV659" s="57"/>
      <c r="GW659" s="57"/>
      <c r="GX659" s="57"/>
      <c r="GY659" s="57"/>
      <c r="GZ659" s="57"/>
      <c r="HA659" s="57"/>
      <c r="HB659" s="57"/>
      <c r="HC659" s="57"/>
      <c r="HD659" s="57"/>
      <c r="HE659" s="57"/>
      <c r="HF659" s="57"/>
      <c r="HG659" s="57"/>
      <c r="HH659" s="57"/>
      <c r="HI659" s="57"/>
      <c r="HJ659" s="57"/>
      <c r="HK659" s="57"/>
      <c r="HL659" s="57"/>
      <c r="HM659" s="57"/>
      <c r="HN659" s="57"/>
      <c r="HO659" s="57"/>
      <c r="HP659" s="57"/>
      <c r="HQ659" s="57"/>
      <c r="HR659" s="57"/>
      <c r="HS659" s="57"/>
      <c r="HT659" s="57"/>
      <c r="HU659" s="57"/>
      <c r="HV659" s="57"/>
      <c r="HW659" s="57"/>
      <c r="HX659" s="57"/>
      <c r="HY659" s="57"/>
      <c r="HZ659" s="57"/>
      <c r="IA659" s="57"/>
      <c r="IB659" s="57"/>
      <c r="IC659" s="57"/>
      <c r="ID659" s="57"/>
      <c r="IE659" s="57"/>
      <c r="IF659" s="57"/>
      <c r="IG659" s="57"/>
      <c r="IH659" s="57"/>
      <c r="II659" s="57"/>
      <c r="IJ659" s="57"/>
      <c r="IK659" s="57"/>
      <c r="IL659" s="57"/>
      <c r="IM659" s="57"/>
      <c r="IN659" s="57"/>
      <c r="IO659" s="57"/>
      <c r="IP659" s="57"/>
      <c r="IQ659" s="57"/>
      <c r="IR659" s="57"/>
      <c r="IS659" s="57"/>
      <c r="IT659" s="57"/>
      <c r="IU659" s="57"/>
      <c r="IV659" s="57"/>
      <c r="IW659" s="57"/>
      <c r="IX659" s="57"/>
      <c r="IY659" s="57"/>
      <c r="IZ659" s="57"/>
      <c r="JA659" s="57"/>
      <c r="JB659" s="57"/>
      <c r="JC659" s="57"/>
      <c r="JD659" s="57"/>
      <c r="JE659" s="57"/>
      <c r="JF659" s="57"/>
      <c r="JG659" s="57"/>
      <c r="JH659" s="57"/>
      <c r="JI659" s="57"/>
      <c r="JJ659" s="57"/>
      <c r="JK659" s="57"/>
      <c r="JL659" s="57"/>
      <c r="JM659" s="57"/>
      <c r="JN659" s="57"/>
      <c r="JO659" s="57"/>
      <c r="JP659" s="57"/>
      <c r="JQ659" s="57"/>
      <c r="JR659" s="57"/>
      <c r="JS659" s="57"/>
      <c r="JT659" s="57"/>
      <c r="JU659" s="57"/>
      <c r="JV659" s="57"/>
      <c r="JW659" s="57"/>
      <c r="JX659" s="57"/>
      <c r="JY659" s="57"/>
      <c r="JZ659" s="57"/>
      <c r="KA659" s="57"/>
      <c r="KB659" s="57"/>
      <c r="KC659" s="57"/>
      <c r="KD659" s="57"/>
      <c r="KE659" s="57"/>
      <c r="KF659" s="57"/>
      <c r="KG659" s="57"/>
      <c r="KH659" s="57"/>
      <c r="KI659" s="57"/>
      <c r="KJ659" s="57"/>
      <c r="KK659" s="57"/>
      <c r="KL659" s="57"/>
      <c r="KM659" s="57"/>
      <c r="KN659" s="57"/>
      <c r="KO659" s="57"/>
      <c r="KP659" s="57"/>
      <c r="KQ659" s="57"/>
      <c r="KR659" s="57"/>
      <c r="KS659" s="57"/>
      <c r="KT659" s="57"/>
      <c r="KU659" s="57"/>
      <c r="KV659" s="57"/>
      <c r="KW659" s="57"/>
      <c r="KX659" s="57"/>
      <c r="KY659" s="57"/>
      <c r="KZ659" s="57"/>
      <c r="LA659" s="57"/>
      <c r="LB659" s="57"/>
      <c r="LC659" s="57"/>
      <c r="LD659" s="57"/>
      <c r="LE659" s="57"/>
      <c r="LF659" s="57"/>
      <c r="LG659" s="57"/>
      <c r="LH659" s="57"/>
      <c r="LI659" s="57"/>
      <c r="LJ659" s="57"/>
      <c r="LK659" s="57"/>
      <c r="LL659" s="57"/>
      <c r="LM659" s="57"/>
      <c r="LN659" s="57"/>
      <c r="LO659" s="57"/>
      <c r="LP659" s="57"/>
      <c r="LQ659" s="57"/>
      <c r="LR659" s="57"/>
      <c r="LS659" s="57"/>
      <c r="LT659" s="57"/>
      <c r="LU659" s="57"/>
      <c r="LV659" s="57"/>
      <c r="LW659" s="57"/>
      <c r="LX659" s="57"/>
      <c r="LY659" s="57"/>
      <c r="LZ659" s="57"/>
      <c r="MA659" s="57"/>
      <c r="MB659" s="57"/>
      <c r="MC659" s="57"/>
      <c r="MD659" s="57"/>
      <c r="ME659" s="57"/>
      <c r="MF659" s="57"/>
      <c r="MG659" s="57"/>
      <c r="MH659" s="57"/>
      <c r="MI659" s="57"/>
      <c r="MJ659" s="57"/>
      <c r="MK659" s="57"/>
      <c r="ML659" s="57"/>
      <c r="MM659" s="57"/>
      <c r="MN659" s="57"/>
      <c r="MO659" s="57"/>
      <c r="MP659" s="57"/>
      <c r="MQ659" s="57"/>
      <c r="MR659" s="57"/>
      <c r="MS659" s="57"/>
      <c r="MT659" s="57"/>
      <c r="MU659" s="57"/>
      <c r="MV659" s="57"/>
      <c r="MW659" s="57"/>
      <c r="MX659" s="57"/>
      <c r="MY659" s="57"/>
      <c r="MZ659" s="57"/>
      <c r="NA659" s="57"/>
      <c r="NB659" s="57"/>
      <c r="NC659" s="57"/>
      <c r="ND659" s="57"/>
      <c r="NE659" s="57"/>
      <c r="NF659" s="57"/>
      <c r="NG659" s="57"/>
      <c r="NH659" s="57"/>
      <c r="NI659" s="57"/>
      <c r="NJ659" s="57"/>
      <c r="NK659" s="57"/>
      <c r="NL659" s="57"/>
      <c r="NM659" s="57"/>
      <c r="NN659" s="57"/>
      <c r="NO659" s="57"/>
      <c r="NP659" s="57"/>
      <c r="NQ659" s="57"/>
      <c r="NR659" s="57"/>
      <c r="NS659" s="57"/>
      <c r="NT659" s="57"/>
      <c r="NU659" s="57"/>
      <c r="NV659" s="57"/>
      <c r="NW659" s="57"/>
      <c r="NX659" s="57"/>
      <c r="NY659" s="57"/>
      <c r="NZ659" s="57"/>
      <c r="OA659" s="57"/>
      <c r="OB659" s="57"/>
      <c r="OC659" s="57"/>
      <c r="OD659" s="57"/>
      <c r="OE659" s="57"/>
      <c r="OF659" s="57"/>
      <c r="OG659" s="57"/>
      <c r="OH659" s="57"/>
      <c r="OI659" s="57"/>
      <c r="OJ659" s="57"/>
      <c r="OK659" s="57"/>
      <c r="OL659" s="57"/>
      <c r="OM659" s="57"/>
      <c r="ON659" s="57"/>
      <c r="OO659" s="57"/>
      <c r="OP659" s="57"/>
      <c r="OQ659" s="57"/>
      <c r="OR659" s="57"/>
      <c r="OS659" s="57"/>
      <c r="OT659" s="57"/>
      <c r="OU659" s="57"/>
      <c r="OV659" s="57"/>
      <c r="OW659" s="57"/>
      <c r="OX659" s="57"/>
      <c r="OY659" s="57"/>
      <c r="OZ659" s="57"/>
      <c r="PA659" s="57"/>
      <c r="PB659" s="57"/>
      <c r="PC659" s="57"/>
      <c r="PD659" s="57"/>
      <c r="PE659" s="57"/>
      <c r="PF659" s="57"/>
      <c r="PG659" s="57"/>
      <c r="PH659" s="57"/>
      <c r="PI659" s="57"/>
      <c r="PJ659" s="57"/>
      <c r="PK659" s="57"/>
      <c r="PL659" s="57"/>
      <c r="PM659" s="57"/>
      <c r="PN659" s="57"/>
      <c r="PO659" s="57"/>
      <c r="PP659" s="57"/>
      <c r="PQ659" s="57"/>
      <c r="PR659" s="57"/>
      <c r="PS659" s="57"/>
      <c r="PT659" s="57"/>
      <c r="PU659" s="57"/>
      <c r="PV659" s="57"/>
      <c r="PW659" s="57"/>
      <c r="PX659" s="57"/>
      <c r="PY659" s="57"/>
      <c r="PZ659" s="57"/>
      <c r="QA659" s="57"/>
      <c r="QB659" s="57"/>
      <c r="QC659" s="57"/>
      <c r="QD659" s="57"/>
      <c r="QE659" s="57"/>
      <c r="QF659" s="57"/>
      <c r="QG659" s="57"/>
      <c r="QH659" s="57"/>
      <c r="QI659" s="57"/>
      <c r="QJ659" s="57"/>
      <c r="QK659" s="57"/>
      <c r="QL659" s="57"/>
      <c r="QM659" s="57"/>
      <c r="QN659" s="57"/>
      <c r="QO659" s="57"/>
      <c r="QP659" s="57"/>
      <c r="QQ659" s="57"/>
      <c r="QR659" s="57"/>
      <c r="QS659" s="57"/>
      <c r="QT659" s="57"/>
      <c r="QU659" s="57"/>
      <c r="QV659" s="57"/>
      <c r="QW659" s="57"/>
      <c r="QX659" s="57"/>
      <c r="QY659" s="57"/>
      <c r="QZ659" s="57"/>
      <c r="RA659" s="57"/>
      <c r="RB659" s="57"/>
      <c r="RC659" s="57"/>
      <c r="RD659" s="57"/>
      <c r="RE659" s="57"/>
      <c r="RF659" s="57"/>
      <c r="RG659" s="57"/>
      <c r="RH659" s="57"/>
      <c r="RI659" s="57"/>
      <c r="RJ659" s="57"/>
      <c r="RK659" s="57"/>
      <c r="RL659" s="57"/>
      <c r="RM659" s="57"/>
      <c r="RN659" s="57"/>
      <c r="RO659" s="57"/>
      <c r="RP659" s="57"/>
      <c r="RQ659" s="57"/>
      <c r="RR659" s="57"/>
      <c r="RS659" s="57"/>
      <c r="RT659" s="57"/>
      <c r="RU659" s="57"/>
      <c r="RV659" s="57"/>
      <c r="RW659" s="57"/>
      <c r="RX659" s="57"/>
      <c r="RY659" s="57"/>
      <c r="RZ659" s="57"/>
      <c r="SA659" s="57"/>
      <c r="SB659" s="57"/>
      <c r="SC659" s="57"/>
      <c r="SD659" s="57"/>
      <c r="SE659" s="57"/>
      <c r="SF659" s="57"/>
      <c r="SG659" s="57"/>
      <c r="SH659" s="57"/>
      <c r="SI659" s="57"/>
      <c r="SJ659" s="57"/>
      <c r="SK659" s="57"/>
      <c r="SL659" s="57"/>
      <c r="SM659" s="57"/>
      <c r="SN659" s="57"/>
      <c r="SO659" s="57"/>
      <c r="SP659" s="57"/>
      <c r="SQ659" s="57"/>
      <c r="SR659" s="57"/>
      <c r="SS659" s="57"/>
      <c r="ST659" s="57"/>
      <c r="SU659" s="57"/>
      <c r="SV659" s="57"/>
      <c r="SW659" s="57"/>
      <c r="SX659" s="57"/>
      <c r="SY659" s="57"/>
      <c r="SZ659" s="57"/>
      <c r="TA659" s="57"/>
      <c r="TB659" s="57"/>
      <c r="TC659" s="57"/>
      <c r="TD659" s="57"/>
      <c r="TE659" s="57"/>
      <c r="TF659" s="57"/>
      <c r="TG659" s="57"/>
      <c r="TH659" s="57"/>
      <c r="TI659" s="57"/>
      <c r="TJ659" s="57"/>
      <c r="TK659" s="57"/>
      <c r="TL659" s="57"/>
      <c r="TM659" s="57"/>
      <c r="TN659" s="57"/>
      <c r="TO659" s="57"/>
      <c r="TP659" s="57"/>
      <c r="TQ659" s="57"/>
      <c r="TR659" s="57"/>
      <c r="TS659" s="57"/>
      <c r="TT659" s="57"/>
      <c r="TU659" s="57"/>
      <c r="TV659" s="57"/>
      <c r="TW659" s="57"/>
      <c r="TX659" s="57"/>
      <c r="TY659" s="57"/>
      <c r="TZ659" s="57"/>
      <c r="UA659" s="57"/>
      <c r="UB659" s="57"/>
      <c r="UC659" s="57"/>
      <c r="UD659" s="57"/>
      <c r="UE659" s="57"/>
      <c r="UF659" s="57"/>
      <c r="UG659" s="57"/>
      <c r="UH659" s="57"/>
      <c r="UI659" s="57"/>
      <c r="UJ659" s="57"/>
      <c r="UK659" s="57"/>
      <c r="UL659" s="57"/>
      <c r="UM659" s="57"/>
      <c r="UN659" s="57"/>
      <c r="UO659" s="57"/>
      <c r="UP659" s="57"/>
      <c r="UQ659" s="57"/>
      <c r="UR659" s="57"/>
      <c r="US659" s="57"/>
      <c r="UT659" s="57"/>
      <c r="UU659" s="57"/>
      <c r="UV659" s="57"/>
      <c r="UW659" s="57"/>
      <c r="UX659" s="57"/>
      <c r="UY659" s="57"/>
      <c r="UZ659" s="57"/>
      <c r="VA659" s="57"/>
      <c r="VB659" s="57"/>
      <c r="VC659" s="57"/>
      <c r="VD659" s="57"/>
      <c r="VE659" s="57"/>
      <c r="VF659" s="57"/>
      <c r="VG659" s="57"/>
      <c r="VH659" s="57"/>
      <c r="VI659" s="57"/>
      <c r="VJ659" s="57"/>
      <c r="VK659" s="57"/>
      <c r="VL659" s="57"/>
      <c r="VM659" s="57"/>
      <c r="VN659" s="57"/>
      <c r="VO659" s="57"/>
      <c r="VP659" s="57"/>
      <c r="VQ659" s="57"/>
      <c r="VR659" s="57"/>
      <c r="VS659" s="57"/>
      <c r="VT659" s="57"/>
      <c r="VU659" s="57"/>
      <c r="VV659" s="57"/>
      <c r="VW659" s="57"/>
      <c r="VX659" s="57"/>
      <c r="VY659" s="57"/>
      <c r="VZ659" s="57"/>
      <c r="WA659" s="57"/>
      <c r="WB659" s="57"/>
      <c r="WC659" s="57"/>
      <c r="WD659" s="57"/>
      <c r="WE659" s="57"/>
      <c r="WF659" s="57"/>
      <c r="WG659" s="57"/>
      <c r="WH659" s="57"/>
      <c r="WI659" s="57"/>
      <c r="WJ659" s="57"/>
      <c r="WK659" s="57"/>
      <c r="WL659" s="57"/>
      <c r="WM659" s="57"/>
      <c r="WN659" s="57"/>
      <c r="WO659" s="57"/>
      <c r="WP659" s="57"/>
      <c r="WQ659" s="57"/>
      <c r="WR659" s="57"/>
      <c r="WS659" s="57"/>
      <c r="WT659" s="57"/>
      <c r="WU659" s="57"/>
      <c r="WV659" s="57"/>
      <c r="WW659" s="57"/>
      <c r="WX659" s="57"/>
      <c r="WY659" s="57"/>
      <c r="WZ659" s="57"/>
      <c r="XA659" s="57"/>
      <c r="XB659" s="57"/>
      <c r="XC659" s="57"/>
      <c r="XD659" s="57"/>
      <c r="XE659" s="57"/>
      <c r="XF659" s="57"/>
      <c r="XG659" s="57"/>
      <c r="XH659" s="57"/>
      <c r="XI659" s="57"/>
      <c r="XJ659" s="57"/>
      <c r="XK659" s="57"/>
      <c r="XL659" s="57"/>
      <c r="XM659" s="57"/>
      <c r="XN659" s="57"/>
      <c r="XO659" s="57"/>
      <c r="XP659" s="57"/>
      <c r="XQ659" s="57"/>
      <c r="XR659" s="57"/>
      <c r="XS659" s="57"/>
      <c r="XT659" s="57"/>
      <c r="XU659" s="57"/>
      <c r="XV659" s="57"/>
      <c r="XW659" s="57"/>
    </row>
    <row r="660">
      <c r="AI660" s="57"/>
      <c r="BR660" s="57"/>
      <c r="DA660" s="57"/>
      <c r="EJ660" s="57"/>
      <c r="EK660" s="57"/>
      <c r="EL660" s="57"/>
      <c r="EM660" s="57"/>
      <c r="EN660" s="57"/>
      <c r="EO660" s="57"/>
      <c r="EP660" s="57"/>
      <c r="EQ660" s="57"/>
      <c r="ER660" s="57"/>
      <c r="ES660" s="57"/>
      <c r="ET660" s="57"/>
      <c r="EU660" s="57"/>
      <c r="EV660" s="57"/>
      <c r="EW660" s="57"/>
      <c r="EX660" s="57"/>
      <c r="EY660" s="57"/>
      <c r="EZ660" s="57"/>
      <c r="FA660" s="57"/>
      <c r="FB660" s="57"/>
      <c r="FC660" s="57"/>
      <c r="FD660" s="57"/>
      <c r="FE660" s="57"/>
      <c r="FF660" s="57"/>
      <c r="FG660" s="57"/>
      <c r="FH660" s="57"/>
      <c r="FI660" s="57"/>
      <c r="FJ660" s="57"/>
      <c r="FK660" s="57"/>
      <c r="FL660" s="57"/>
      <c r="FM660" s="57"/>
      <c r="FN660" s="57"/>
      <c r="FO660" s="57"/>
      <c r="FP660" s="57"/>
      <c r="FQ660" s="57"/>
      <c r="FR660" s="57"/>
      <c r="FS660" s="57"/>
      <c r="FT660" s="57"/>
      <c r="FU660" s="57"/>
      <c r="FV660" s="57"/>
      <c r="FW660" s="57"/>
      <c r="FX660" s="57"/>
      <c r="FY660" s="57"/>
      <c r="FZ660" s="57"/>
      <c r="GA660" s="57"/>
      <c r="GB660" s="57"/>
      <c r="GC660" s="57"/>
      <c r="GD660" s="57"/>
      <c r="GE660" s="57"/>
      <c r="GF660" s="57"/>
      <c r="GG660" s="57"/>
      <c r="GH660" s="57"/>
      <c r="GI660" s="57"/>
      <c r="GJ660" s="57"/>
      <c r="GK660" s="57"/>
      <c r="GL660" s="57"/>
      <c r="GM660" s="57"/>
      <c r="GN660" s="57"/>
      <c r="GO660" s="57"/>
      <c r="GP660" s="57"/>
      <c r="GQ660" s="57"/>
      <c r="GR660" s="57"/>
      <c r="GS660" s="57"/>
      <c r="GT660" s="57"/>
      <c r="GU660" s="57"/>
      <c r="GV660" s="57"/>
      <c r="GW660" s="57"/>
      <c r="GX660" s="57"/>
      <c r="GY660" s="57"/>
      <c r="GZ660" s="57"/>
      <c r="HA660" s="57"/>
      <c r="HB660" s="57"/>
      <c r="HC660" s="57"/>
      <c r="HD660" s="57"/>
      <c r="HE660" s="57"/>
      <c r="HF660" s="57"/>
      <c r="HG660" s="57"/>
      <c r="HH660" s="57"/>
      <c r="HI660" s="57"/>
      <c r="HJ660" s="57"/>
      <c r="HK660" s="57"/>
      <c r="HL660" s="57"/>
      <c r="HM660" s="57"/>
      <c r="HN660" s="57"/>
      <c r="HO660" s="57"/>
      <c r="HP660" s="57"/>
      <c r="HQ660" s="57"/>
      <c r="HR660" s="57"/>
      <c r="HS660" s="57"/>
      <c r="HT660" s="57"/>
      <c r="HU660" s="57"/>
      <c r="HV660" s="57"/>
      <c r="HW660" s="57"/>
      <c r="HX660" s="57"/>
      <c r="HY660" s="57"/>
      <c r="HZ660" s="57"/>
      <c r="IA660" s="57"/>
      <c r="IB660" s="57"/>
      <c r="IC660" s="57"/>
      <c r="ID660" s="57"/>
      <c r="IE660" s="57"/>
      <c r="IF660" s="57"/>
      <c r="IG660" s="57"/>
      <c r="IH660" s="57"/>
      <c r="II660" s="57"/>
      <c r="IJ660" s="57"/>
      <c r="IK660" s="57"/>
      <c r="IL660" s="57"/>
      <c r="IM660" s="57"/>
      <c r="IN660" s="57"/>
      <c r="IO660" s="57"/>
      <c r="IP660" s="57"/>
      <c r="IQ660" s="57"/>
      <c r="IR660" s="57"/>
      <c r="IS660" s="57"/>
      <c r="IT660" s="57"/>
      <c r="IU660" s="57"/>
      <c r="IV660" s="57"/>
      <c r="IW660" s="57"/>
      <c r="IX660" s="57"/>
      <c r="IY660" s="57"/>
      <c r="IZ660" s="57"/>
      <c r="JA660" s="57"/>
      <c r="JB660" s="57"/>
      <c r="JC660" s="57"/>
      <c r="JD660" s="57"/>
      <c r="JE660" s="57"/>
      <c r="JF660" s="57"/>
      <c r="JG660" s="57"/>
      <c r="JH660" s="57"/>
      <c r="JI660" s="57"/>
      <c r="JJ660" s="57"/>
      <c r="JK660" s="57"/>
      <c r="JL660" s="57"/>
      <c r="JM660" s="57"/>
      <c r="JN660" s="57"/>
      <c r="JO660" s="57"/>
      <c r="JP660" s="57"/>
      <c r="JQ660" s="57"/>
      <c r="JR660" s="57"/>
      <c r="JS660" s="57"/>
      <c r="JT660" s="57"/>
      <c r="JU660" s="57"/>
      <c r="JV660" s="57"/>
      <c r="JW660" s="57"/>
      <c r="JX660" s="57"/>
      <c r="JY660" s="57"/>
      <c r="JZ660" s="57"/>
      <c r="KA660" s="57"/>
      <c r="KB660" s="57"/>
      <c r="KC660" s="57"/>
      <c r="KD660" s="57"/>
      <c r="KE660" s="57"/>
      <c r="KF660" s="57"/>
      <c r="KG660" s="57"/>
      <c r="KH660" s="57"/>
      <c r="KI660" s="57"/>
      <c r="KJ660" s="57"/>
      <c r="KK660" s="57"/>
      <c r="KL660" s="57"/>
      <c r="KM660" s="57"/>
      <c r="KN660" s="57"/>
      <c r="KO660" s="57"/>
      <c r="KP660" s="57"/>
      <c r="KQ660" s="57"/>
      <c r="KR660" s="57"/>
      <c r="KS660" s="57"/>
      <c r="KT660" s="57"/>
      <c r="KU660" s="57"/>
      <c r="KV660" s="57"/>
      <c r="KW660" s="57"/>
      <c r="KX660" s="57"/>
      <c r="KY660" s="57"/>
      <c r="KZ660" s="57"/>
      <c r="LA660" s="57"/>
      <c r="LB660" s="57"/>
      <c r="LC660" s="57"/>
      <c r="LD660" s="57"/>
      <c r="LE660" s="57"/>
      <c r="LF660" s="57"/>
      <c r="LG660" s="57"/>
      <c r="LH660" s="57"/>
      <c r="LI660" s="57"/>
      <c r="LJ660" s="57"/>
      <c r="LK660" s="57"/>
      <c r="LL660" s="57"/>
      <c r="LM660" s="57"/>
      <c r="LN660" s="57"/>
      <c r="LO660" s="57"/>
      <c r="LP660" s="57"/>
      <c r="LQ660" s="57"/>
      <c r="LR660" s="57"/>
      <c r="LS660" s="57"/>
      <c r="LT660" s="57"/>
      <c r="LU660" s="57"/>
      <c r="LV660" s="57"/>
      <c r="LW660" s="57"/>
      <c r="LX660" s="57"/>
      <c r="LY660" s="57"/>
      <c r="LZ660" s="57"/>
      <c r="MA660" s="57"/>
      <c r="MB660" s="57"/>
      <c r="MC660" s="57"/>
      <c r="MD660" s="57"/>
      <c r="ME660" s="57"/>
      <c r="MF660" s="57"/>
      <c r="MG660" s="57"/>
      <c r="MH660" s="57"/>
      <c r="MI660" s="57"/>
      <c r="MJ660" s="57"/>
      <c r="MK660" s="57"/>
      <c r="ML660" s="57"/>
      <c r="MM660" s="57"/>
      <c r="MN660" s="57"/>
      <c r="MO660" s="57"/>
      <c r="MP660" s="57"/>
      <c r="MQ660" s="57"/>
      <c r="MR660" s="57"/>
      <c r="MS660" s="57"/>
      <c r="MT660" s="57"/>
      <c r="MU660" s="57"/>
      <c r="MV660" s="57"/>
      <c r="MW660" s="57"/>
      <c r="MX660" s="57"/>
      <c r="MY660" s="57"/>
      <c r="MZ660" s="57"/>
      <c r="NA660" s="57"/>
      <c r="NB660" s="57"/>
      <c r="NC660" s="57"/>
      <c r="ND660" s="57"/>
      <c r="NE660" s="57"/>
      <c r="NF660" s="57"/>
      <c r="NG660" s="57"/>
      <c r="NH660" s="57"/>
      <c r="NI660" s="57"/>
      <c r="NJ660" s="57"/>
      <c r="NK660" s="57"/>
      <c r="NL660" s="57"/>
      <c r="NM660" s="57"/>
      <c r="NN660" s="57"/>
      <c r="NO660" s="57"/>
      <c r="NP660" s="57"/>
      <c r="NQ660" s="57"/>
      <c r="NR660" s="57"/>
      <c r="NS660" s="57"/>
      <c r="NT660" s="57"/>
      <c r="NU660" s="57"/>
      <c r="NV660" s="57"/>
      <c r="NW660" s="57"/>
      <c r="NX660" s="57"/>
      <c r="NY660" s="57"/>
      <c r="NZ660" s="57"/>
      <c r="OA660" s="57"/>
      <c r="OB660" s="57"/>
      <c r="OC660" s="57"/>
      <c r="OD660" s="57"/>
      <c r="OE660" s="57"/>
      <c r="OF660" s="57"/>
      <c r="OG660" s="57"/>
      <c r="OH660" s="57"/>
      <c r="OI660" s="57"/>
      <c r="OJ660" s="57"/>
      <c r="OK660" s="57"/>
      <c r="OL660" s="57"/>
      <c r="OM660" s="57"/>
      <c r="ON660" s="57"/>
      <c r="OO660" s="57"/>
      <c r="OP660" s="57"/>
      <c r="OQ660" s="57"/>
      <c r="OR660" s="57"/>
      <c r="OS660" s="57"/>
      <c r="OT660" s="57"/>
      <c r="OU660" s="57"/>
      <c r="OV660" s="57"/>
      <c r="OW660" s="57"/>
      <c r="OX660" s="57"/>
      <c r="OY660" s="57"/>
      <c r="OZ660" s="57"/>
      <c r="PA660" s="57"/>
      <c r="PB660" s="57"/>
      <c r="PC660" s="57"/>
      <c r="PD660" s="57"/>
      <c r="PE660" s="57"/>
      <c r="PF660" s="57"/>
      <c r="PG660" s="57"/>
      <c r="PH660" s="57"/>
      <c r="PI660" s="57"/>
      <c r="PJ660" s="57"/>
      <c r="PK660" s="57"/>
      <c r="PL660" s="57"/>
      <c r="PM660" s="57"/>
      <c r="PN660" s="57"/>
      <c r="PO660" s="57"/>
      <c r="PP660" s="57"/>
      <c r="PQ660" s="57"/>
      <c r="PR660" s="57"/>
      <c r="PS660" s="57"/>
      <c r="PT660" s="57"/>
      <c r="PU660" s="57"/>
      <c r="PV660" s="57"/>
      <c r="PW660" s="57"/>
      <c r="PX660" s="57"/>
      <c r="PY660" s="57"/>
      <c r="PZ660" s="57"/>
      <c r="QA660" s="57"/>
      <c r="QB660" s="57"/>
      <c r="QC660" s="57"/>
      <c r="QD660" s="57"/>
      <c r="QE660" s="57"/>
      <c r="QF660" s="57"/>
      <c r="QG660" s="57"/>
      <c r="QH660" s="57"/>
      <c r="QI660" s="57"/>
      <c r="QJ660" s="57"/>
      <c r="QK660" s="57"/>
      <c r="QL660" s="57"/>
      <c r="QM660" s="57"/>
      <c r="QN660" s="57"/>
      <c r="QO660" s="57"/>
      <c r="QP660" s="57"/>
      <c r="QQ660" s="57"/>
      <c r="QR660" s="57"/>
      <c r="QS660" s="57"/>
      <c r="QT660" s="57"/>
      <c r="QU660" s="57"/>
      <c r="QV660" s="57"/>
      <c r="QW660" s="57"/>
      <c r="QX660" s="57"/>
      <c r="QY660" s="57"/>
      <c r="QZ660" s="57"/>
      <c r="RA660" s="57"/>
      <c r="RB660" s="57"/>
      <c r="RC660" s="57"/>
      <c r="RD660" s="57"/>
      <c r="RE660" s="57"/>
      <c r="RF660" s="57"/>
      <c r="RG660" s="57"/>
      <c r="RH660" s="57"/>
      <c r="RI660" s="57"/>
      <c r="RJ660" s="57"/>
      <c r="RK660" s="57"/>
      <c r="RL660" s="57"/>
      <c r="RM660" s="57"/>
      <c r="RN660" s="57"/>
      <c r="RO660" s="57"/>
      <c r="RP660" s="57"/>
      <c r="RQ660" s="57"/>
      <c r="RR660" s="57"/>
      <c r="RS660" s="57"/>
      <c r="RT660" s="57"/>
      <c r="RU660" s="57"/>
      <c r="RV660" s="57"/>
      <c r="RW660" s="57"/>
      <c r="RX660" s="57"/>
      <c r="RY660" s="57"/>
      <c r="RZ660" s="57"/>
      <c r="SA660" s="57"/>
      <c r="SB660" s="57"/>
      <c r="SC660" s="57"/>
      <c r="SD660" s="57"/>
      <c r="SE660" s="57"/>
      <c r="SF660" s="57"/>
      <c r="SG660" s="57"/>
      <c r="SH660" s="57"/>
      <c r="SI660" s="57"/>
      <c r="SJ660" s="57"/>
      <c r="SK660" s="57"/>
      <c r="SL660" s="57"/>
      <c r="SM660" s="57"/>
      <c r="SN660" s="57"/>
      <c r="SO660" s="57"/>
      <c r="SP660" s="57"/>
      <c r="SQ660" s="57"/>
      <c r="SR660" s="57"/>
      <c r="SS660" s="57"/>
      <c r="ST660" s="57"/>
      <c r="SU660" s="57"/>
      <c r="SV660" s="57"/>
      <c r="SW660" s="57"/>
      <c r="SX660" s="57"/>
      <c r="SY660" s="57"/>
      <c r="SZ660" s="57"/>
      <c r="TA660" s="57"/>
      <c r="TB660" s="57"/>
      <c r="TC660" s="57"/>
      <c r="TD660" s="57"/>
      <c r="TE660" s="57"/>
      <c r="TF660" s="57"/>
      <c r="TG660" s="57"/>
      <c r="TH660" s="57"/>
      <c r="TI660" s="57"/>
      <c r="TJ660" s="57"/>
      <c r="TK660" s="57"/>
      <c r="TL660" s="57"/>
      <c r="TM660" s="57"/>
      <c r="TN660" s="57"/>
      <c r="TO660" s="57"/>
      <c r="TP660" s="57"/>
      <c r="TQ660" s="57"/>
      <c r="TR660" s="57"/>
      <c r="TS660" s="57"/>
      <c r="TT660" s="57"/>
      <c r="TU660" s="57"/>
      <c r="TV660" s="57"/>
      <c r="TW660" s="57"/>
      <c r="TX660" s="57"/>
      <c r="TY660" s="57"/>
      <c r="TZ660" s="57"/>
      <c r="UA660" s="57"/>
      <c r="UB660" s="57"/>
      <c r="UC660" s="57"/>
      <c r="UD660" s="57"/>
      <c r="UE660" s="57"/>
      <c r="UF660" s="57"/>
      <c r="UG660" s="57"/>
      <c r="UH660" s="57"/>
      <c r="UI660" s="57"/>
      <c r="UJ660" s="57"/>
      <c r="UK660" s="57"/>
      <c r="UL660" s="57"/>
      <c r="UM660" s="57"/>
      <c r="UN660" s="57"/>
      <c r="UO660" s="57"/>
      <c r="UP660" s="57"/>
      <c r="UQ660" s="57"/>
      <c r="UR660" s="57"/>
      <c r="US660" s="57"/>
      <c r="UT660" s="57"/>
      <c r="UU660" s="57"/>
      <c r="UV660" s="57"/>
      <c r="UW660" s="57"/>
      <c r="UX660" s="57"/>
      <c r="UY660" s="57"/>
      <c r="UZ660" s="57"/>
      <c r="VA660" s="57"/>
      <c r="VB660" s="57"/>
      <c r="VC660" s="57"/>
      <c r="VD660" s="57"/>
      <c r="VE660" s="57"/>
      <c r="VF660" s="57"/>
      <c r="VG660" s="57"/>
      <c r="VH660" s="57"/>
      <c r="VI660" s="57"/>
      <c r="VJ660" s="57"/>
      <c r="VK660" s="57"/>
      <c r="VL660" s="57"/>
      <c r="VM660" s="57"/>
      <c r="VN660" s="57"/>
      <c r="VO660" s="57"/>
      <c r="VP660" s="57"/>
      <c r="VQ660" s="57"/>
      <c r="VR660" s="57"/>
      <c r="VS660" s="57"/>
      <c r="VT660" s="57"/>
      <c r="VU660" s="57"/>
      <c r="VV660" s="57"/>
      <c r="VW660" s="57"/>
      <c r="VX660" s="57"/>
      <c r="VY660" s="57"/>
      <c r="VZ660" s="57"/>
      <c r="WA660" s="57"/>
      <c r="WB660" s="57"/>
      <c r="WC660" s="57"/>
      <c r="WD660" s="57"/>
      <c r="WE660" s="57"/>
      <c r="WF660" s="57"/>
      <c r="WG660" s="57"/>
      <c r="WH660" s="57"/>
      <c r="WI660" s="57"/>
      <c r="WJ660" s="57"/>
      <c r="WK660" s="57"/>
      <c r="WL660" s="57"/>
      <c r="WM660" s="57"/>
      <c r="WN660" s="57"/>
      <c r="WO660" s="57"/>
      <c r="WP660" s="57"/>
      <c r="WQ660" s="57"/>
      <c r="WR660" s="57"/>
      <c r="WS660" s="57"/>
      <c r="WT660" s="57"/>
      <c r="WU660" s="57"/>
      <c r="WV660" s="57"/>
      <c r="WW660" s="57"/>
      <c r="WX660" s="57"/>
      <c r="WY660" s="57"/>
      <c r="WZ660" s="57"/>
      <c r="XA660" s="57"/>
      <c r="XB660" s="57"/>
      <c r="XC660" s="57"/>
      <c r="XD660" s="57"/>
      <c r="XE660" s="57"/>
      <c r="XF660" s="57"/>
      <c r="XG660" s="57"/>
      <c r="XH660" s="57"/>
      <c r="XI660" s="57"/>
      <c r="XJ660" s="57"/>
      <c r="XK660" s="57"/>
      <c r="XL660" s="57"/>
      <c r="XM660" s="57"/>
      <c r="XN660" s="57"/>
      <c r="XO660" s="57"/>
      <c r="XP660" s="57"/>
      <c r="XQ660" s="57"/>
      <c r="XR660" s="57"/>
      <c r="XS660" s="57"/>
      <c r="XT660" s="57"/>
      <c r="XU660" s="57"/>
      <c r="XV660" s="57"/>
      <c r="XW660" s="57"/>
    </row>
    <row r="661">
      <c r="AI661" s="57"/>
      <c r="BR661" s="57"/>
      <c r="DA661" s="57"/>
      <c r="EJ661" s="57"/>
      <c r="EK661" s="57"/>
      <c r="EL661" s="57"/>
      <c r="EM661" s="57"/>
      <c r="EN661" s="57"/>
      <c r="EO661" s="57"/>
      <c r="EP661" s="57"/>
      <c r="EQ661" s="57"/>
      <c r="ER661" s="57"/>
      <c r="ES661" s="57"/>
      <c r="ET661" s="57"/>
      <c r="EU661" s="57"/>
      <c r="EV661" s="57"/>
      <c r="EW661" s="57"/>
      <c r="EX661" s="57"/>
      <c r="EY661" s="57"/>
      <c r="EZ661" s="57"/>
      <c r="FA661" s="57"/>
      <c r="FB661" s="57"/>
      <c r="FC661" s="57"/>
      <c r="FD661" s="57"/>
      <c r="FE661" s="57"/>
      <c r="FF661" s="57"/>
      <c r="FG661" s="57"/>
      <c r="FH661" s="57"/>
      <c r="FI661" s="57"/>
      <c r="FJ661" s="57"/>
      <c r="FK661" s="57"/>
      <c r="FL661" s="57"/>
      <c r="FM661" s="57"/>
      <c r="FN661" s="57"/>
      <c r="FO661" s="57"/>
      <c r="FP661" s="57"/>
      <c r="FQ661" s="57"/>
      <c r="FR661" s="57"/>
      <c r="FS661" s="57"/>
      <c r="FT661" s="57"/>
      <c r="FU661" s="57"/>
      <c r="FV661" s="57"/>
      <c r="FW661" s="57"/>
      <c r="FX661" s="57"/>
      <c r="FY661" s="57"/>
      <c r="FZ661" s="57"/>
      <c r="GA661" s="57"/>
      <c r="GB661" s="57"/>
      <c r="GC661" s="57"/>
      <c r="GD661" s="57"/>
      <c r="GE661" s="57"/>
      <c r="GF661" s="57"/>
      <c r="GG661" s="57"/>
      <c r="GH661" s="57"/>
      <c r="GI661" s="57"/>
      <c r="GJ661" s="57"/>
      <c r="GK661" s="57"/>
      <c r="GL661" s="57"/>
      <c r="GM661" s="57"/>
      <c r="GN661" s="57"/>
      <c r="GO661" s="57"/>
      <c r="GP661" s="57"/>
      <c r="GQ661" s="57"/>
      <c r="GR661" s="57"/>
      <c r="GS661" s="57"/>
      <c r="GT661" s="57"/>
      <c r="GU661" s="57"/>
      <c r="GV661" s="57"/>
      <c r="GW661" s="57"/>
      <c r="GX661" s="57"/>
      <c r="GY661" s="57"/>
      <c r="GZ661" s="57"/>
      <c r="HA661" s="57"/>
      <c r="HB661" s="57"/>
      <c r="HC661" s="57"/>
      <c r="HD661" s="57"/>
      <c r="HE661" s="57"/>
      <c r="HF661" s="57"/>
      <c r="HG661" s="57"/>
      <c r="HH661" s="57"/>
      <c r="HI661" s="57"/>
      <c r="HJ661" s="57"/>
      <c r="HK661" s="57"/>
      <c r="HL661" s="57"/>
      <c r="HM661" s="57"/>
      <c r="HN661" s="57"/>
      <c r="HO661" s="57"/>
      <c r="HP661" s="57"/>
      <c r="HQ661" s="57"/>
      <c r="HR661" s="57"/>
      <c r="HS661" s="57"/>
      <c r="HT661" s="57"/>
      <c r="HU661" s="57"/>
      <c r="HV661" s="57"/>
      <c r="HW661" s="57"/>
      <c r="HX661" s="57"/>
      <c r="HY661" s="57"/>
      <c r="HZ661" s="57"/>
      <c r="IA661" s="57"/>
      <c r="IB661" s="57"/>
      <c r="IC661" s="57"/>
      <c r="ID661" s="57"/>
      <c r="IE661" s="57"/>
      <c r="IF661" s="57"/>
      <c r="IG661" s="57"/>
      <c r="IH661" s="57"/>
      <c r="II661" s="57"/>
      <c r="IJ661" s="57"/>
      <c r="IK661" s="57"/>
      <c r="IL661" s="57"/>
      <c r="IM661" s="57"/>
      <c r="IN661" s="57"/>
      <c r="IO661" s="57"/>
      <c r="IP661" s="57"/>
      <c r="IQ661" s="57"/>
      <c r="IR661" s="57"/>
      <c r="IS661" s="57"/>
      <c r="IT661" s="57"/>
      <c r="IU661" s="57"/>
      <c r="IV661" s="57"/>
      <c r="IW661" s="57"/>
      <c r="IX661" s="57"/>
      <c r="IY661" s="57"/>
      <c r="IZ661" s="57"/>
      <c r="JA661" s="57"/>
      <c r="JB661" s="57"/>
      <c r="JC661" s="57"/>
      <c r="JD661" s="57"/>
      <c r="JE661" s="57"/>
      <c r="JF661" s="57"/>
      <c r="JG661" s="57"/>
      <c r="JH661" s="57"/>
      <c r="JI661" s="57"/>
      <c r="JJ661" s="57"/>
      <c r="JK661" s="57"/>
      <c r="JL661" s="57"/>
      <c r="JM661" s="57"/>
      <c r="JN661" s="57"/>
      <c r="JO661" s="57"/>
      <c r="JP661" s="57"/>
      <c r="JQ661" s="57"/>
      <c r="JR661" s="57"/>
      <c r="JS661" s="57"/>
      <c r="JT661" s="57"/>
      <c r="JU661" s="57"/>
      <c r="JV661" s="57"/>
      <c r="JW661" s="57"/>
      <c r="JX661" s="57"/>
      <c r="JY661" s="57"/>
      <c r="JZ661" s="57"/>
      <c r="KA661" s="57"/>
      <c r="KB661" s="57"/>
      <c r="KC661" s="57"/>
      <c r="KD661" s="57"/>
      <c r="KE661" s="57"/>
      <c r="KF661" s="57"/>
      <c r="KG661" s="57"/>
      <c r="KH661" s="57"/>
      <c r="KI661" s="57"/>
      <c r="KJ661" s="57"/>
      <c r="KK661" s="57"/>
      <c r="KL661" s="57"/>
      <c r="KM661" s="57"/>
      <c r="KN661" s="57"/>
      <c r="KO661" s="57"/>
      <c r="KP661" s="57"/>
      <c r="KQ661" s="57"/>
      <c r="KR661" s="57"/>
      <c r="KS661" s="57"/>
      <c r="KT661" s="57"/>
      <c r="KU661" s="57"/>
      <c r="KV661" s="57"/>
      <c r="KW661" s="57"/>
      <c r="KX661" s="57"/>
      <c r="KY661" s="57"/>
      <c r="KZ661" s="57"/>
      <c r="LA661" s="57"/>
      <c r="LB661" s="57"/>
      <c r="LC661" s="57"/>
      <c r="LD661" s="57"/>
      <c r="LE661" s="57"/>
      <c r="LF661" s="57"/>
      <c r="LG661" s="57"/>
      <c r="LH661" s="57"/>
      <c r="LI661" s="57"/>
      <c r="LJ661" s="57"/>
      <c r="LK661" s="57"/>
      <c r="LL661" s="57"/>
      <c r="LM661" s="57"/>
      <c r="LN661" s="57"/>
      <c r="LO661" s="57"/>
      <c r="LP661" s="57"/>
      <c r="LQ661" s="57"/>
      <c r="LR661" s="57"/>
      <c r="LS661" s="57"/>
      <c r="LT661" s="57"/>
      <c r="LU661" s="57"/>
      <c r="LV661" s="57"/>
      <c r="LW661" s="57"/>
      <c r="LX661" s="57"/>
      <c r="LY661" s="57"/>
      <c r="LZ661" s="57"/>
      <c r="MA661" s="57"/>
      <c r="MB661" s="57"/>
      <c r="MC661" s="57"/>
      <c r="MD661" s="57"/>
      <c r="ME661" s="57"/>
      <c r="MF661" s="57"/>
      <c r="MG661" s="57"/>
      <c r="MH661" s="57"/>
      <c r="MI661" s="57"/>
      <c r="MJ661" s="57"/>
      <c r="MK661" s="57"/>
      <c r="ML661" s="57"/>
      <c r="MM661" s="57"/>
      <c r="MN661" s="57"/>
      <c r="MO661" s="57"/>
      <c r="MP661" s="57"/>
      <c r="MQ661" s="57"/>
      <c r="MR661" s="57"/>
      <c r="MS661" s="57"/>
      <c r="MT661" s="57"/>
      <c r="MU661" s="57"/>
      <c r="MV661" s="57"/>
      <c r="MW661" s="57"/>
      <c r="MX661" s="57"/>
      <c r="MY661" s="57"/>
      <c r="MZ661" s="57"/>
      <c r="NA661" s="57"/>
      <c r="NB661" s="57"/>
      <c r="NC661" s="57"/>
      <c r="ND661" s="57"/>
      <c r="NE661" s="57"/>
      <c r="NF661" s="57"/>
      <c r="NG661" s="57"/>
      <c r="NH661" s="57"/>
      <c r="NI661" s="57"/>
      <c r="NJ661" s="57"/>
      <c r="NK661" s="57"/>
      <c r="NL661" s="57"/>
      <c r="NM661" s="57"/>
      <c r="NN661" s="57"/>
      <c r="NO661" s="57"/>
      <c r="NP661" s="57"/>
      <c r="NQ661" s="57"/>
      <c r="NR661" s="57"/>
      <c r="NS661" s="57"/>
      <c r="NT661" s="57"/>
      <c r="NU661" s="57"/>
      <c r="NV661" s="57"/>
      <c r="NW661" s="57"/>
      <c r="NX661" s="57"/>
      <c r="NY661" s="57"/>
      <c r="NZ661" s="57"/>
      <c r="OA661" s="57"/>
      <c r="OB661" s="57"/>
      <c r="OC661" s="57"/>
      <c r="OD661" s="57"/>
      <c r="OE661" s="57"/>
      <c r="OF661" s="57"/>
      <c r="OG661" s="57"/>
      <c r="OH661" s="57"/>
      <c r="OI661" s="57"/>
      <c r="OJ661" s="57"/>
      <c r="OK661" s="57"/>
      <c r="OL661" s="57"/>
      <c r="OM661" s="57"/>
      <c r="ON661" s="57"/>
      <c r="OO661" s="57"/>
      <c r="OP661" s="57"/>
      <c r="OQ661" s="57"/>
      <c r="OR661" s="57"/>
      <c r="OS661" s="57"/>
      <c r="OT661" s="57"/>
      <c r="OU661" s="57"/>
      <c r="OV661" s="57"/>
      <c r="OW661" s="57"/>
      <c r="OX661" s="57"/>
      <c r="OY661" s="57"/>
      <c r="OZ661" s="57"/>
      <c r="PA661" s="57"/>
      <c r="PB661" s="57"/>
      <c r="PC661" s="57"/>
      <c r="PD661" s="57"/>
      <c r="PE661" s="57"/>
      <c r="PF661" s="57"/>
      <c r="PG661" s="57"/>
      <c r="PH661" s="57"/>
      <c r="PI661" s="57"/>
      <c r="PJ661" s="57"/>
      <c r="PK661" s="57"/>
      <c r="PL661" s="57"/>
      <c r="PM661" s="57"/>
      <c r="PN661" s="57"/>
      <c r="PO661" s="57"/>
      <c r="PP661" s="57"/>
      <c r="PQ661" s="57"/>
      <c r="PR661" s="57"/>
      <c r="PS661" s="57"/>
      <c r="PT661" s="57"/>
      <c r="PU661" s="57"/>
      <c r="PV661" s="57"/>
      <c r="PW661" s="57"/>
      <c r="PX661" s="57"/>
      <c r="PY661" s="57"/>
      <c r="PZ661" s="57"/>
      <c r="QA661" s="57"/>
      <c r="QB661" s="57"/>
      <c r="QC661" s="57"/>
      <c r="QD661" s="57"/>
      <c r="QE661" s="57"/>
      <c r="QF661" s="57"/>
      <c r="QG661" s="57"/>
      <c r="QH661" s="57"/>
      <c r="QI661" s="57"/>
      <c r="QJ661" s="57"/>
      <c r="QK661" s="57"/>
      <c r="QL661" s="57"/>
      <c r="QM661" s="57"/>
      <c r="QN661" s="57"/>
      <c r="QO661" s="57"/>
      <c r="QP661" s="57"/>
      <c r="QQ661" s="57"/>
      <c r="QR661" s="57"/>
      <c r="QS661" s="57"/>
      <c r="QT661" s="57"/>
      <c r="QU661" s="57"/>
      <c r="QV661" s="57"/>
      <c r="QW661" s="57"/>
      <c r="QX661" s="57"/>
      <c r="QY661" s="57"/>
      <c r="QZ661" s="57"/>
      <c r="RA661" s="57"/>
      <c r="RB661" s="57"/>
      <c r="RC661" s="57"/>
      <c r="RD661" s="57"/>
      <c r="RE661" s="57"/>
      <c r="RF661" s="57"/>
      <c r="RG661" s="57"/>
      <c r="RH661" s="57"/>
      <c r="RI661" s="57"/>
      <c r="RJ661" s="57"/>
      <c r="RK661" s="57"/>
      <c r="RL661" s="57"/>
      <c r="RM661" s="57"/>
      <c r="RN661" s="57"/>
      <c r="RO661" s="57"/>
      <c r="RP661" s="57"/>
      <c r="RQ661" s="57"/>
      <c r="RR661" s="57"/>
      <c r="RS661" s="57"/>
      <c r="RT661" s="57"/>
      <c r="RU661" s="57"/>
      <c r="RV661" s="57"/>
      <c r="RW661" s="57"/>
      <c r="RX661" s="57"/>
      <c r="RY661" s="57"/>
      <c r="RZ661" s="57"/>
      <c r="SA661" s="57"/>
      <c r="SB661" s="57"/>
      <c r="SC661" s="57"/>
      <c r="SD661" s="57"/>
      <c r="SE661" s="57"/>
      <c r="SF661" s="57"/>
      <c r="SG661" s="57"/>
      <c r="SH661" s="57"/>
      <c r="SI661" s="57"/>
      <c r="SJ661" s="57"/>
      <c r="SK661" s="57"/>
      <c r="SL661" s="57"/>
      <c r="SM661" s="57"/>
      <c r="SN661" s="57"/>
      <c r="SO661" s="57"/>
      <c r="SP661" s="57"/>
      <c r="SQ661" s="57"/>
      <c r="SR661" s="57"/>
      <c r="SS661" s="57"/>
      <c r="ST661" s="57"/>
      <c r="SU661" s="57"/>
      <c r="SV661" s="57"/>
      <c r="SW661" s="57"/>
      <c r="SX661" s="57"/>
      <c r="SY661" s="57"/>
      <c r="SZ661" s="57"/>
      <c r="TA661" s="57"/>
      <c r="TB661" s="57"/>
      <c r="TC661" s="57"/>
      <c r="TD661" s="57"/>
      <c r="TE661" s="57"/>
      <c r="TF661" s="57"/>
      <c r="TG661" s="57"/>
      <c r="TH661" s="57"/>
      <c r="TI661" s="57"/>
      <c r="TJ661" s="57"/>
      <c r="TK661" s="57"/>
      <c r="TL661" s="57"/>
      <c r="TM661" s="57"/>
      <c r="TN661" s="57"/>
      <c r="TO661" s="57"/>
      <c r="TP661" s="57"/>
      <c r="TQ661" s="57"/>
      <c r="TR661" s="57"/>
      <c r="TS661" s="57"/>
      <c r="TT661" s="57"/>
      <c r="TU661" s="57"/>
      <c r="TV661" s="57"/>
      <c r="TW661" s="57"/>
      <c r="TX661" s="57"/>
      <c r="TY661" s="57"/>
      <c r="TZ661" s="57"/>
      <c r="UA661" s="57"/>
      <c r="UB661" s="57"/>
      <c r="UC661" s="57"/>
      <c r="UD661" s="57"/>
      <c r="UE661" s="57"/>
      <c r="UF661" s="57"/>
      <c r="UG661" s="57"/>
      <c r="UH661" s="57"/>
      <c r="UI661" s="57"/>
      <c r="UJ661" s="57"/>
      <c r="UK661" s="57"/>
      <c r="UL661" s="57"/>
      <c r="UM661" s="57"/>
      <c r="UN661" s="57"/>
      <c r="UO661" s="57"/>
      <c r="UP661" s="57"/>
      <c r="UQ661" s="57"/>
      <c r="UR661" s="57"/>
      <c r="US661" s="57"/>
      <c r="UT661" s="57"/>
      <c r="UU661" s="57"/>
      <c r="UV661" s="57"/>
      <c r="UW661" s="57"/>
      <c r="UX661" s="57"/>
      <c r="UY661" s="57"/>
      <c r="UZ661" s="57"/>
      <c r="VA661" s="57"/>
      <c r="VB661" s="57"/>
      <c r="VC661" s="57"/>
      <c r="VD661" s="57"/>
      <c r="VE661" s="57"/>
      <c r="VF661" s="57"/>
      <c r="VG661" s="57"/>
      <c r="VH661" s="57"/>
      <c r="VI661" s="57"/>
      <c r="VJ661" s="57"/>
      <c r="VK661" s="57"/>
      <c r="VL661" s="57"/>
      <c r="VM661" s="57"/>
      <c r="VN661" s="57"/>
      <c r="VO661" s="57"/>
      <c r="VP661" s="57"/>
      <c r="VQ661" s="57"/>
      <c r="VR661" s="57"/>
      <c r="VS661" s="57"/>
      <c r="VT661" s="57"/>
      <c r="VU661" s="57"/>
      <c r="VV661" s="57"/>
      <c r="VW661" s="57"/>
      <c r="VX661" s="57"/>
      <c r="VY661" s="57"/>
      <c r="VZ661" s="57"/>
      <c r="WA661" s="57"/>
      <c r="WB661" s="57"/>
      <c r="WC661" s="57"/>
      <c r="WD661" s="57"/>
      <c r="WE661" s="57"/>
      <c r="WF661" s="57"/>
      <c r="WG661" s="57"/>
      <c r="WH661" s="57"/>
      <c r="WI661" s="57"/>
      <c r="WJ661" s="57"/>
      <c r="WK661" s="57"/>
      <c r="WL661" s="57"/>
      <c r="WM661" s="57"/>
      <c r="WN661" s="57"/>
      <c r="WO661" s="57"/>
      <c r="WP661" s="57"/>
      <c r="WQ661" s="57"/>
      <c r="WR661" s="57"/>
      <c r="WS661" s="57"/>
      <c r="WT661" s="57"/>
      <c r="WU661" s="57"/>
      <c r="WV661" s="57"/>
      <c r="WW661" s="57"/>
      <c r="WX661" s="57"/>
      <c r="WY661" s="57"/>
      <c r="WZ661" s="57"/>
      <c r="XA661" s="57"/>
      <c r="XB661" s="57"/>
      <c r="XC661" s="57"/>
      <c r="XD661" s="57"/>
      <c r="XE661" s="57"/>
      <c r="XF661" s="57"/>
      <c r="XG661" s="57"/>
      <c r="XH661" s="57"/>
      <c r="XI661" s="57"/>
      <c r="XJ661" s="57"/>
      <c r="XK661" s="57"/>
      <c r="XL661" s="57"/>
      <c r="XM661" s="57"/>
      <c r="XN661" s="57"/>
      <c r="XO661" s="57"/>
      <c r="XP661" s="57"/>
      <c r="XQ661" s="57"/>
      <c r="XR661" s="57"/>
      <c r="XS661" s="57"/>
      <c r="XT661" s="57"/>
      <c r="XU661" s="57"/>
      <c r="XV661" s="57"/>
      <c r="XW661" s="57"/>
    </row>
    <row r="662">
      <c r="AI662" s="57"/>
      <c r="BR662" s="57"/>
      <c r="DA662" s="57"/>
      <c r="EJ662" s="57"/>
      <c r="EK662" s="57"/>
      <c r="EL662" s="57"/>
      <c r="EM662" s="57"/>
      <c r="EN662" s="57"/>
      <c r="EO662" s="57"/>
      <c r="EP662" s="57"/>
      <c r="EQ662" s="57"/>
      <c r="ER662" s="57"/>
      <c r="ES662" s="57"/>
      <c r="ET662" s="57"/>
      <c r="EU662" s="57"/>
      <c r="EV662" s="57"/>
      <c r="EW662" s="57"/>
      <c r="EX662" s="57"/>
      <c r="EY662" s="57"/>
      <c r="EZ662" s="57"/>
      <c r="FA662" s="57"/>
      <c r="FB662" s="57"/>
      <c r="FC662" s="57"/>
      <c r="FD662" s="57"/>
      <c r="FE662" s="57"/>
      <c r="FF662" s="57"/>
      <c r="FG662" s="57"/>
      <c r="FH662" s="57"/>
      <c r="FI662" s="57"/>
      <c r="FJ662" s="57"/>
      <c r="FK662" s="57"/>
      <c r="FL662" s="57"/>
      <c r="FM662" s="57"/>
      <c r="FN662" s="57"/>
      <c r="FO662" s="57"/>
      <c r="FP662" s="57"/>
      <c r="FQ662" s="57"/>
      <c r="FR662" s="57"/>
      <c r="FS662" s="57"/>
      <c r="FT662" s="57"/>
      <c r="FU662" s="57"/>
      <c r="FV662" s="57"/>
      <c r="FW662" s="57"/>
      <c r="FX662" s="57"/>
      <c r="FY662" s="57"/>
      <c r="FZ662" s="57"/>
      <c r="GA662" s="57"/>
      <c r="GB662" s="57"/>
      <c r="GC662" s="57"/>
      <c r="GD662" s="57"/>
      <c r="GE662" s="57"/>
      <c r="GF662" s="57"/>
      <c r="GG662" s="57"/>
      <c r="GH662" s="57"/>
      <c r="GI662" s="57"/>
      <c r="GJ662" s="57"/>
      <c r="GK662" s="57"/>
      <c r="GL662" s="57"/>
      <c r="GM662" s="57"/>
      <c r="GN662" s="57"/>
      <c r="GO662" s="57"/>
      <c r="GP662" s="57"/>
      <c r="GQ662" s="57"/>
      <c r="GR662" s="57"/>
      <c r="GS662" s="57"/>
      <c r="GT662" s="57"/>
      <c r="GU662" s="57"/>
      <c r="GV662" s="57"/>
      <c r="GW662" s="57"/>
      <c r="GX662" s="57"/>
      <c r="GY662" s="57"/>
      <c r="GZ662" s="57"/>
      <c r="HA662" s="57"/>
      <c r="HB662" s="57"/>
      <c r="HC662" s="57"/>
      <c r="HD662" s="57"/>
      <c r="HE662" s="57"/>
      <c r="HF662" s="57"/>
      <c r="HG662" s="57"/>
      <c r="HH662" s="57"/>
      <c r="HI662" s="57"/>
      <c r="HJ662" s="57"/>
      <c r="HK662" s="57"/>
      <c r="HL662" s="57"/>
      <c r="HM662" s="57"/>
      <c r="HN662" s="57"/>
      <c r="HO662" s="57"/>
      <c r="HP662" s="57"/>
      <c r="HQ662" s="57"/>
      <c r="HR662" s="57"/>
      <c r="HS662" s="57"/>
      <c r="HT662" s="57"/>
      <c r="HU662" s="57"/>
      <c r="HV662" s="57"/>
      <c r="HW662" s="57"/>
      <c r="HX662" s="57"/>
      <c r="HY662" s="57"/>
      <c r="HZ662" s="57"/>
      <c r="IA662" s="57"/>
      <c r="IB662" s="57"/>
      <c r="IC662" s="57"/>
      <c r="ID662" s="57"/>
      <c r="IE662" s="57"/>
      <c r="IF662" s="57"/>
      <c r="IG662" s="57"/>
      <c r="IH662" s="57"/>
      <c r="II662" s="57"/>
      <c r="IJ662" s="57"/>
      <c r="IK662" s="57"/>
      <c r="IL662" s="57"/>
      <c r="IM662" s="57"/>
      <c r="IN662" s="57"/>
      <c r="IO662" s="57"/>
      <c r="IP662" s="57"/>
      <c r="IQ662" s="57"/>
      <c r="IR662" s="57"/>
      <c r="IS662" s="57"/>
      <c r="IT662" s="57"/>
      <c r="IU662" s="57"/>
      <c r="IV662" s="57"/>
      <c r="IW662" s="57"/>
      <c r="IX662" s="57"/>
      <c r="IY662" s="57"/>
      <c r="IZ662" s="57"/>
      <c r="JA662" s="57"/>
      <c r="JB662" s="57"/>
      <c r="JC662" s="57"/>
      <c r="JD662" s="57"/>
      <c r="JE662" s="57"/>
      <c r="JF662" s="57"/>
      <c r="JG662" s="57"/>
      <c r="JH662" s="57"/>
      <c r="JI662" s="57"/>
      <c r="JJ662" s="57"/>
      <c r="JK662" s="57"/>
      <c r="JL662" s="57"/>
      <c r="JM662" s="57"/>
      <c r="JN662" s="57"/>
      <c r="JO662" s="57"/>
      <c r="JP662" s="57"/>
      <c r="JQ662" s="57"/>
      <c r="JR662" s="57"/>
      <c r="JS662" s="57"/>
      <c r="JT662" s="57"/>
      <c r="JU662" s="57"/>
      <c r="JV662" s="57"/>
      <c r="JW662" s="57"/>
      <c r="JX662" s="57"/>
      <c r="JY662" s="57"/>
      <c r="JZ662" s="57"/>
      <c r="KA662" s="57"/>
      <c r="KB662" s="57"/>
      <c r="KC662" s="57"/>
      <c r="KD662" s="57"/>
      <c r="KE662" s="57"/>
      <c r="KF662" s="57"/>
      <c r="KG662" s="57"/>
      <c r="KH662" s="57"/>
      <c r="KI662" s="57"/>
      <c r="KJ662" s="57"/>
      <c r="KK662" s="57"/>
      <c r="KL662" s="57"/>
      <c r="KM662" s="57"/>
      <c r="KN662" s="57"/>
      <c r="KO662" s="57"/>
      <c r="KP662" s="57"/>
      <c r="KQ662" s="57"/>
      <c r="KR662" s="57"/>
      <c r="KS662" s="57"/>
      <c r="KT662" s="57"/>
      <c r="KU662" s="57"/>
      <c r="KV662" s="57"/>
      <c r="KW662" s="57"/>
      <c r="KX662" s="57"/>
      <c r="KY662" s="57"/>
      <c r="KZ662" s="57"/>
      <c r="LA662" s="57"/>
      <c r="LB662" s="57"/>
      <c r="LC662" s="57"/>
      <c r="LD662" s="57"/>
      <c r="LE662" s="57"/>
      <c r="LF662" s="57"/>
      <c r="LG662" s="57"/>
      <c r="LH662" s="57"/>
      <c r="LI662" s="57"/>
      <c r="LJ662" s="57"/>
      <c r="LK662" s="57"/>
      <c r="LL662" s="57"/>
      <c r="LM662" s="57"/>
      <c r="LN662" s="57"/>
      <c r="LO662" s="57"/>
      <c r="LP662" s="57"/>
      <c r="LQ662" s="57"/>
      <c r="LR662" s="57"/>
      <c r="LS662" s="57"/>
      <c r="LT662" s="57"/>
      <c r="LU662" s="57"/>
      <c r="LV662" s="57"/>
      <c r="LW662" s="57"/>
      <c r="LX662" s="57"/>
      <c r="LY662" s="57"/>
      <c r="LZ662" s="57"/>
      <c r="MA662" s="57"/>
      <c r="MB662" s="57"/>
      <c r="MC662" s="57"/>
      <c r="MD662" s="57"/>
      <c r="ME662" s="57"/>
      <c r="MF662" s="57"/>
      <c r="MG662" s="57"/>
      <c r="MH662" s="57"/>
      <c r="MI662" s="57"/>
      <c r="MJ662" s="57"/>
      <c r="MK662" s="57"/>
      <c r="ML662" s="57"/>
      <c r="MM662" s="57"/>
      <c r="MN662" s="57"/>
      <c r="MO662" s="57"/>
      <c r="MP662" s="57"/>
      <c r="MQ662" s="57"/>
      <c r="MR662" s="57"/>
      <c r="MS662" s="57"/>
      <c r="MT662" s="57"/>
      <c r="MU662" s="57"/>
      <c r="MV662" s="57"/>
      <c r="MW662" s="57"/>
      <c r="MX662" s="57"/>
      <c r="MY662" s="57"/>
      <c r="MZ662" s="57"/>
      <c r="NA662" s="57"/>
      <c r="NB662" s="57"/>
      <c r="NC662" s="57"/>
      <c r="ND662" s="57"/>
      <c r="NE662" s="57"/>
      <c r="NF662" s="57"/>
      <c r="NG662" s="57"/>
      <c r="NH662" s="57"/>
      <c r="NI662" s="57"/>
      <c r="NJ662" s="57"/>
      <c r="NK662" s="57"/>
      <c r="NL662" s="57"/>
      <c r="NM662" s="57"/>
      <c r="NN662" s="57"/>
      <c r="NO662" s="57"/>
      <c r="NP662" s="57"/>
      <c r="NQ662" s="57"/>
      <c r="NR662" s="57"/>
      <c r="NS662" s="57"/>
      <c r="NT662" s="57"/>
      <c r="NU662" s="57"/>
      <c r="NV662" s="57"/>
      <c r="NW662" s="57"/>
      <c r="NX662" s="57"/>
      <c r="NY662" s="57"/>
      <c r="NZ662" s="57"/>
      <c r="OA662" s="57"/>
      <c r="OB662" s="57"/>
      <c r="OC662" s="57"/>
      <c r="OD662" s="57"/>
      <c r="OE662" s="57"/>
      <c r="OF662" s="57"/>
      <c r="OG662" s="57"/>
      <c r="OH662" s="57"/>
      <c r="OI662" s="57"/>
      <c r="OJ662" s="57"/>
      <c r="OK662" s="57"/>
      <c r="OL662" s="57"/>
      <c r="OM662" s="57"/>
      <c r="ON662" s="57"/>
      <c r="OO662" s="57"/>
      <c r="OP662" s="57"/>
      <c r="OQ662" s="57"/>
      <c r="OR662" s="57"/>
      <c r="OS662" s="57"/>
      <c r="OT662" s="57"/>
      <c r="OU662" s="57"/>
      <c r="OV662" s="57"/>
      <c r="OW662" s="57"/>
      <c r="OX662" s="57"/>
      <c r="OY662" s="57"/>
      <c r="OZ662" s="57"/>
      <c r="PA662" s="57"/>
      <c r="PB662" s="57"/>
      <c r="PC662" s="57"/>
      <c r="PD662" s="57"/>
      <c r="PE662" s="57"/>
      <c r="PF662" s="57"/>
      <c r="PG662" s="57"/>
      <c r="PH662" s="57"/>
      <c r="PI662" s="57"/>
      <c r="PJ662" s="57"/>
      <c r="PK662" s="57"/>
      <c r="PL662" s="57"/>
      <c r="PM662" s="57"/>
      <c r="PN662" s="57"/>
      <c r="PO662" s="57"/>
      <c r="PP662" s="57"/>
      <c r="PQ662" s="57"/>
      <c r="PR662" s="57"/>
      <c r="PS662" s="57"/>
      <c r="PT662" s="57"/>
      <c r="PU662" s="57"/>
      <c r="PV662" s="57"/>
      <c r="PW662" s="57"/>
      <c r="PX662" s="57"/>
      <c r="PY662" s="57"/>
      <c r="PZ662" s="57"/>
      <c r="QA662" s="57"/>
      <c r="QB662" s="57"/>
      <c r="QC662" s="57"/>
      <c r="QD662" s="57"/>
      <c r="QE662" s="57"/>
      <c r="QF662" s="57"/>
      <c r="QG662" s="57"/>
      <c r="QH662" s="57"/>
      <c r="QI662" s="57"/>
      <c r="QJ662" s="57"/>
      <c r="QK662" s="57"/>
      <c r="QL662" s="57"/>
      <c r="QM662" s="57"/>
      <c r="QN662" s="57"/>
      <c r="QO662" s="57"/>
      <c r="QP662" s="57"/>
      <c r="QQ662" s="57"/>
      <c r="QR662" s="57"/>
      <c r="QS662" s="57"/>
      <c r="QT662" s="57"/>
      <c r="QU662" s="57"/>
      <c r="QV662" s="57"/>
      <c r="QW662" s="57"/>
      <c r="QX662" s="57"/>
      <c r="QY662" s="57"/>
      <c r="QZ662" s="57"/>
      <c r="RA662" s="57"/>
      <c r="RB662" s="57"/>
      <c r="RC662" s="57"/>
      <c r="RD662" s="57"/>
      <c r="RE662" s="57"/>
      <c r="RF662" s="57"/>
      <c r="RG662" s="57"/>
      <c r="RH662" s="57"/>
      <c r="RI662" s="57"/>
      <c r="RJ662" s="57"/>
      <c r="RK662" s="57"/>
      <c r="RL662" s="57"/>
      <c r="RM662" s="57"/>
      <c r="RN662" s="57"/>
      <c r="RO662" s="57"/>
      <c r="RP662" s="57"/>
      <c r="RQ662" s="57"/>
      <c r="RR662" s="57"/>
      <c r="RS662" s="57"/>
      <c r="RT662" s="57"/>
      <c r="RU662" s="57"/>
      <c r="RV662" s="57"/>
      <c r="RW662" s="57"/>
      <c r="RX662" s="57"/>
      <c r="RY662" s="57"/>
      <c r="RZ662" s="57"/>
      <c r="SA662" s="57"/>
      <c r="SB662" s="57"/>
      <c r="SC662" s="57"/>
      <c r="SD662" s="57"/>
      <c r="SE662" s="57"/>
      <c r="SF662" s="57"/>
      <c r="SG662" s="57"/>
      <c r="SH662" s="57"/>
      <c r="SI662" s="57"/>
      <c r="SJ662" s="57"/>
      <c r="SK662" s="57"/>
      <c r="SL662" s="57"/>
      <c r="SM662" s="57"/>
      <c r="SN662" s="57"/>
      <c r="SO662" s="57"/>
      <c r="SP662" s="57"/>
      <c r="SQ662" s="57"/>
      <c r="SR662" s="57"/>
      <c r="SS662" s="57"/>
      <c r="ST662" s="57"/>
      <c r="SU662" s="57"/>
      <c r="SV662" s="57"/>
      <c r="SW662" s="57"/>
      <c r="SX662" s="57"/>
      <c r="SY662" s="57"/>
      <c r="SZ662" s="57"/>
      <c r="TA662" s="57"/>
      <c r="TB662" s="57"/>
      <c r="TC662" s="57"/>
      <c r="TD662" s="57"/>
      <c r="TE662" s="57"/>
      <c r="TF662" s="57"/>
      <c r="TG662" s="57"/>
      <c r="TH662" s="57"/>
      <c r="TI662" s="57"/>
      <c r="TJ662" s="57"/>
      <c r="TK662" s="57"/>
      <c r="TL662" s="57"/>
      <c r="TM662" s="57"/>
      <c r="TN662" s="57"/>
      <c r="TO662" s="57"/>
      <c r="TP662" s="57"/>
      <c r="TQ662" s="57"/>
      <c r="TR662" s="57"/>
      <c r="TS662" s="57"/>
      <c r="TT662" s="57"/>
      <c r="TU662" s="57"/>
      <c r="TV662" s="57"/>
      <c r="TW662" s="57"/>
      <c r="TX662" s="57"/>
      <c r="TY662" s="57"/>
      <c r="TZ662" s="57"/>
      <c r="UA662" s="57"/>
      <c r="UB662" s="57"/>
      <c r="UC662" s="57"/>
      <c r="UD662" s="57"/>
      <c r="UE662" s="57"/>
      <c r="UF662" s="57"/>
      <c r="UG662" s="57"/>
      <c r="UH662" s="57"/>
      <c r="UI662" s="57"/>
      <c r="UJ662" s="57"/>
      <c r="UK662" s="57"/>
      <c r="UL662" s="57"/>
      <c r="UM662" s="57"/>
      <c r="UN662" s="57"/>
      <c r="UO662" s="57"/>
      <c r="UP662" s="57"/>
      <c r="UQ662" s="57"/>
      <c r="UR662" s="57"/>
      <c r="US662" s="57"/>
      <c r="UT662" s="57"/>
      <c r="UU662" s="57"/>
      <c r="UV662" s="57"/>
      <c r="UW662" s="57"/>
      <c r="UX662" s="57"/>
      <c r="UY662" s="57"/>
      <c r="UZ662" s="57"/>
      <c r="VA662" s="57"/>
      <c r="VB662" s="57"/>
      <c r="VC662" s="57"/>
      <c r="VD662" s="57"/>
      <c r="VE662" s="57"/>
      <c r="VF662" s="57"/>
      <c r="VG662" s="57"/>
      <c r="VH662" s="57"/>
      <c r="VI662" s="57"/>
      <c r="VJ662" s="57"/>
      <c r="VK662" s="57"/>
      <c r="VL662" s="57"/>
      <c r="VM662" s="57"/>
      <c r="VN662" s="57"/>
      <c r="VO662" s="57"/>
      <c r="VP662" s="57"/>
      <c r="VQ662" s="57"/>
      <c r="VR662" s="57"/>
      <c r="VS662" s="57"/>
      <c r="VT662" s="57"/>
      <c r="VU662" s="57"/>
      <c r="VV662" s="57"/>
      <c r="VW662" s="57"/>
      <c r="VX662" s="57"/>
      <c r="VY662" s="57"/>
      <c r="VZ662" s="57"/>
      <c r="WA662" s="57"/>
      <c r="WB662" s="57"/>
      <c r="WC662" s="57"/>
      <c r="WD662" s="57"/>
      <c r="WE662" s="57"/>
      <c r="WF662" s="57"/>
      <c r="WG662" s="57"/>
      <c r="WH662" s="57"/>
      <c r="WI662" s="57"/>
      <c r="WJ662" s="57"/>
      <c r="WK662" s="57"/>
      <c r="WL662" s="57"/>
      <c r="WM662" s="57"/>
      <c r="WN662" s="57"/>
      <c r="WO662" s="57"/>
      <c r="WP662" s="57"/>
      <c r="WQ662" s="57"/>
      <c r="WR662" s="57"/>
      <c r="WS662" s="57"/>
      <c r="WT662" s="57"/>
      <c r="WU662" s="57"/>
      <c r="WV662" s="57"/>
      <c r="WW662" s="57"/>
      <c r="WX662" s="57"/>
      <c r="WY662" s="57"/>
      <c r="WZ662" s="57"/>
      <c r="XA662" s="57"/>
      <c r="XB662" s="57"/>
      <c r="XC662" s="57"/>
      <c r="XD662" s="57"/>
      <c r="XE662" s="57"/>
      <c r="XF662" s="57"/>
      <c r="XG662" s="57"/>
      <c r="XH662" s="57"/>
      <c r="XI662" s="57"/>
      <c r="XJ662" s="57"/>
      <c r="XK662" s="57"/>
      <c r="XL662" s="57"/>
      <c r="XM662" s="57"/>
      <c r="XN662" s="57"/>
      <c r="XO662" s="57"/>
      <c r="XP662" s="57"/>
      <c r="XQ662" s="57"/>
      <c r="XR662" s="57"/>
      <c r="XS662" s="57"/>
      <c r="XT662" s="57"/>
      <c r="XU662" s="57"/>
      <c r="XV662" s="57"/>
      <c r="XW662" s="57"/>
    </row>
    <row r="663">
      <c r="AI663" s="57"/>
      <c r="BR663" s="57"/>
      <c r="DA663" s="57"/>
      <c r="EJ663" s="57"/>
      <c r="EK663" s="57"/>
      <c r="EL663" s="57"/>
      <c r="EM663" s="57"/>
      <c r="EN663" s="57"/>
      <c r="EO663" s="57"/>
      <c r="EP663" s="57"/>
      <c r="EQ663" s="57"/>
      <c r="ER663" s="57"/>
      <c r="ES663" s="57"/>
      <c r="ET663" s="57"/>
      <c r="EU663" s="57"/>
      <c r="EV663" s="57"/>
      <c r="EW663" s="57"/>
      <c r="EX663" s="57"/>
      <c r="EY663" s="57"/>
      <c r="EZ663" s="57"/>
      <c r="FA663" s="57"/>
      <c r="FB663" s="57"/>
      <c r="FC663" s="57"/>
      <c r="FD663" s="57"/>
      <c r="FE663" s="57"/>
      <c r="FF663" s="57"/>
      <c r="FG663" s="57"/>
      <c r="FH663" s="57"/>
      <c r="FI663" s="57"/>
      <c r="FJ663" s="57"/>
      <c r="FK663" s="57"/>
      <c r="FL663" s="57"/>
      <c r="FM663" s="57"/>
      <c r="FN663" s="57"/>
      <c r="FO663" s="57"/>
      <c r="FP663" s="57"/>
      <c r="FQ663" s="57"/>
      <c r="FR663" s="57"/>
      <c r="FS663" s="57"/>
      <c r="FT663" s="57"/>
      <c r="FU663" s="57"/>
      <c r="FV663" s="57"/>
      <c r="FW663" s="57"/>
      <c r="FX663" s="57"/>
      <c r="FY663" s="57"/>
      <c r="FZ663" s="57"/>
      <c r="GA663" s="57"/>
      <c r="GB663" s="57"/>
      <c r="GC663" s="57"/>
      <c r="GD663" s="57"/>
      <c r="GE663" s="57"/>
      <c r="GF663" s="57"/>
      <c r="GG663" s="57"/>
      <c r="GH663" s="57"/>
      <c r="GI663" s="57"/>
      <c r="GJ663" s="57"/>
      <c r="GK663" s="57"/>
      <c r="GL663" s="57"/>
      <c r="GM663" s="57"/>
      <c r="GN663" s="57"/>
      <c r="GO663" s="57"/>
      <c r="GP663" s="57"/>
      <c r="GQ663" s="57"/>
      <c r="GR663" s="57"/>
      <c r="GS663" s="57"/>
      <c r="GT663" s="57"/>
      <c r="GU663" s="57"/>
      <c r="GV663" s="57"/>
      <c r="GW663" s="57"/>
      <c r="GX663" s="57"/>
      <c r="GY663" s="57"/>
      <c r="GZ663" s="57"/>
      <c r="HA663" s="57"/>
      <c r="HB663" s="57"/>
      <c r="HC663" s="57"/>
      <c r="HD663" s="57"/>
      <c r="HE663" s="57"/>
      <c r="HF663" s="57"/>
      <c r="HG663" s="57"/>
      <c r="HH663" s="57"/>
      <c r="HI663" s="57"/>
      <c r="HJ663" s="57"/>
      <c r="HK663" s="57"/>
      <c r="HL663" s="57"/>
      <c r="HM663" s="57"/>
      <c r="HN663" s="57"/>
      <c r="HO663" s="57"/>
      <c r="HP663" s="57"/>
      <c r="HQ663" s="57"/>
      <c r="HR663" s="57"/>
      <c r="HS663" s="57"/>
      <c r="HT663" s="57"/>
      <c r="HU663" s="57"/>
      <c r="HV663" s="57"/>
      <c r="HW663" s="57"/>
      <c r="HX663" s="57"/>
      <c r="HY663" s="57"/>
      <c r="HZ663" s="57"/>
      <c r="IA663" s="57"/>
      <c r="IB663" s="57"/>
      <c r="IC663" s="57"/>
      <c r="ID663" s="57"/>
      <c r="IE663" s="57"/>
      <c r="IF663" s="57"/>
      <c r="IG663" s="57"/>
      <c r="IH663" s="57"/>
      <c r="II663" s="57"/>
      <c r="IJ663" s="57"/>
      <c r="IK663" s="57"/>
      <c r="IL663" s="57"/>
      <c r="IM663" s="57"/>
      <c r="IN663" s="57"/>
      <c r="IO663" s="57"/>
      <c r="IP663" s="57"/>
      <c r="IQ663" s="57"/>
      <c r="IR663" s="57"/>
      <c r="IS663" s="57"/>
      <c r="IT663" s="57"/>
      <c r="IU663" s="57"/>
      <c r="IV663" s="57"/>
      <c r="IW663" s="57"/>
      <c r="IX663" s="57"/>
      <c r="IY663" s="57"/>
      <c r="IZ663" s="57"/>
      <c r="JA663" s="57"/>
      <c r="JB663" s="57"/>
      <c r="JC663" s="57"/>
      <c r="JD663" s="57"/>
      <c r="JE663" s="57"/>
      <c r="JF663" s="57"/>
      <c r="JG663" s="57"/>
      <c r="JH663" s="57"/>
      <c r="JI663" s="57"/>
      <c r="JJ663" s="57"/>
      <c r="JK663" s="57"/>
      <c r="JL663" s="57"/>
      <c r="JM663" s="57"/>
      <c r="JN663" s="57"/>
      <c r="JO663" s="57"/>
      <c r="JP663" s="57"/>
      <c r="JQ663" s="57"/>
      <c r="JR663" s="57"/>
      <c r="JS663" s="57"/>
      <c r="JT663" s="57"/>
      <c r="JU663" s="57"/>
      <c r="JV663" s="57"/>
      <c r="JW663" s="57"/>
      <c r="JX663" s="57"/>
      <c r="JY663" s="57"/>
      <c r="JZ663" s="57"/>
      <c r="KA663" s="57"/>
      <c r="KB663" s="57"/>
      <c r="KC663" s="57"/>
      <c r="KD663" s="57"/>
      <c r="KE663" s="57"/>
      <c r="KF663" s="57"/>
      <c r="KG663" s="57"/>
      <c r="KH663" s="57"/>
      <c r="KI663" s="57"/>
      <c r="KJ663" s="57"/>
      <c r="KK663" s="57"/>
      <c r="KL663" s="57"/>
      <c r="KM663" s="57"/>
      <c r="KN663" s="57"/>
      <c r="KO663" s="57"/>
      <c r="KP663" s="57"/>
      <c r="KQ663" s="57"/>
      <c r="KR663" s="57"/>
      <c r="KS663" s="57"/>
      <c r="KT663" s="57"/>
      <c r="KU663" s="57"/>
      <c r="KV663" s="57"/>
      <c r="KW663" s="57"/>
      <c r="KX663" s="57"/>
      <c r="KY663" s="57"/>
      <c r="KZ663" s="57"/>
      <c r="LA663" s="57"/>
      <c r="LB663" s="57"/>
      <c r="LC663" s="57"/>
      <c r="LD663" s="57"/>
      <c r="LE663" s="57"/>
      <c r="LF663" s="57"/>
      <c r="LG663" s="57"/>
      <c r="LH663" s="57"/>
      <c r="LI663" s="57"/>
      <c r="LJ663" s="57"/>
      <c r="LK663" s="57"/>
      <c r="LL663" s="57"/>
      <c r="LM663" s="57"/>
      <c r="LN663" s="57"/>
      <c r="LO663" s="57"/>
      <c r="LP663" s="57"/>
      <c r="LQ663" s="57"/>
      <c r="LR663" s="57"/>
      <c r="LS663" s="57"/>
      <c r="LT663" s="57"/>
      <c r="LU663" s="57"/>
      <c r="LV663" s="57"/>
      <c r="LW663" s="57"/>
      <c r="LX663" s="57"/>
      <c r="LY663" s="57"/>
      <c r="LZ663" s="57"/>
      <c r="MA663" s="57"/>
      <c r="MB663" s="57"/>
      <c r="MC663" s="57"/>
      <c r="MD663" s="57"/>
      <c r="ME663" s="57"/>
      <c r="MF663" s="57"/>
      <c r="MG663" s="57"/>
      <c r="MH663" s="57"/>
      <c r="MI663" s="57"/>
      <c r="MJ663" s="57"/>
      <c r="MK663" s="57"/>
      <c r="ML663" s="57"/>
      <c r="MM663" s="57"/>
      <c r="MN663" s="57"/>
      <c r="MO663" s="57"/>
      <c r="MP663" s="57"/>
      <c r="MQ663" s="57"/>
      <c r="MR663" s="57"/>
      <c r="MS663" s="57"/>
      <c r="MT663" s="57"/>
      <c r="MU663" s="57"/>
      <c r="MV663" s="57"/>
      <c r="MW663" s="57"/>
      <c r="MX663" s="57"/>
      <c r="MY663" s="57"/>
      <c r="MZ663" s="57"/>
      <c r="NA663" s="57"/>
      <c r="NB663" s="57"/>
      <c r="NC663" s="57"/>
      <c r="ND663" s="57"/>
      <c r="NE663" s="57"/>
      <c r="NF663" s="57"/>
      <c r="NG663" s="57"/>
      <c r="NH663" s="57"/>
      <c r="NI663" s="57"/>
      <c r="NJ663" s="57"/>
      <c r="NK663" s="57"/>
      <c r="NL663" s="57"/>
      <c r="NM663" s="57"/>
      <c r="NN663" s="57"/>
      <c r="NO663" s="57"/>
      <c r="NP663" s="57"/>
      <c r="NQ663" s="57"/>
      <c r="NR663" s="57"/>
      <c r="NS663" s="57"/>
      <c r="NT663" s="57"/>
      <c r="NU663" s="57"/>
      <c r="NV663" s="57"/>
      <c r="NW663" s="57"/>
      <c r="NX663" s="57"/>
      <c r="NY663" s="57"/>
      <c r="NZ663" s="57"/>
      <c r="OA663" s="57"/>
      <c r="OB663" s="57"/>
      <c r="OC663" s="57"/>
      <c r="OD663" s="57"/>
      <c r="OE663" s="57"/>
      <c r="OF663" s="57"/>
      <c r="OG663" s="57"/>
      <c r="OH663" s="57"/>
      <c r="OI663" s="57"/>
      <c r="OJ663" s="57"/>
      <c r="OK663" s="57"/>
      <c r="OL663" s="57"/>
      <c r="OM663" s="57"/>
      <c r="ON663" s="57"/>
      <c r="OO663" s="57"/>
      <c r="OP663" s="57"/>
      <c r="OQ663" s="57"/>
      <c r="OR663" s="57"/>
      <c r="OS663" s="57"/>
      <c r="OT663" s="57"/>
      <c r="OU663" s="57"/>
      <c r="OV663" s="57"/>
      <c r="OW663" s="57"/>
      <c r="OX663" s="57"/>
      <c r="OY663" s="57"/>
      <c r="OZ663" s="57"/>
      <c r="PA663" s="57"/>
      <c r="PB663" s="57"/>
      <c r="PC663" s="57"/>
      <c r="PD663" s="57"/>
      <c r="PE663" s="57"/>
      <c r="PF663" s="57"/>
      <c r="PG663" s="57"/>
      <c r="PH663" s="57"/>
      <c r="PI663" s="57"/>
      <c r="PJ663" s="57"/>
      <c r="PK663" s="57"/>
      <c r="PL663" s="57"/>
      <c r="PM663" s="57"/>
      <c r="PN663" s="57"/>
      <c r="PO663" s="57"/>
      <c r="PP663" s="57"/>
      <c r="PQ663" s="57"/>
      <c r="PR663" s="57"/>
      <c r="PS663" s="57"/>
      <c r="PT663" s="57"/>
      <c r="PU663" s="57"/>
      <c r="PV663" s="57"/>
      <c r="PW663" s="57"/>
      <c r="PX663" s="57"/>
      <c r="PY663" s="57"/>
      <c r="PZ663" s="57"/>
      <c r="QA663" s="57"/>
      <c r="QB663" s="57"/>
      <c r="QC663" s="57"/>
      <c r="QD663" s="57"/>
      <c r="QE663" s="57"/>
      <c r="QF663" s="57"/>
      <c r="QG663" s="57"/>
      <c r="QH663" s="57"/>
      <c r="QI663" s="57"/>
      <c r="QJ663" s="57"/>
      <c r="QK663" s="57"/>
      <c r="QL663" s="57"/>
      <c r="QM663" s="57"/>
      <c r="QN663" s="57"/>
      <c r="QO663" s="57"/>
      <c r="QP663" s="57"/>
      <c r="QQ663" s="57"/>
      <c r="QR663" s="57"/>
      <c r="QS663" s="57"/>
      <c r="QT663" s="57"/>
      <c r="QU663" s="57"/>
      <c r="QV663" s="57"/>
      <c r="QW663" s="57"/>
      <c r="QX663" s="57"/>
      <c r="QY663" s="57"/>
      <c r="QZ663" s="57"/>
      <c r="RA663" s="57"/>
      <c r="RB663" s="57"/>
      <c r="RC663" s="57"/>
      <c r="RD663" s="57"/>
      <c r="RE663" s="57"/>
      <c r="RF663" s="57"/>
      <c r="RG663" s="57"/>
      <c r="RH663" s="57"/>
      <c r="RI663" s="57"/>
      <c r="RJ663" s="57"/>
      <c r="RK663" s="57"/>
      <c r="RL663" s="57"/>
      <c r="RM663" s="57"/>
      <c r="RN663" s="57"/>
      <c r="RO663" s="57"/>
      <c r="RP663" s="57"/>
      <c r="RQ663" s="57"/>
      <c r="RR663" s="57"/>
      <c r="RS663" s="57"/>
      <c r="RT663" s="57"/>
      <c r="RU663" s="57"/>
      <c r="RV663" s="57"/>
      <c r="RW663" s="57"/>
      <c r="RX663" s="57"/>
      <c r="RY663" s="57"/>
      <c r="RZ663" s="57"/>
      <c r="SA663" s="57"/>
      <c r="SB663" s="57"/>
      <c r="SC663" s="57"/>
      <c r="SD663" s="57"/>
      <c r="SE663" s="57"/>
      <c r="SF663" s="57"/>
      <c r="SG663" s="57"/>
      <c r="SH663" s="57"/>
      <c r="SI663" s="57"/>
      <c r="SJ663" s="57"/>
      <c r="SK663" s="57"/>
      <c r="SL663" s="57"/>
      <c r="SM663" s="57"/>
      <c r="SN663" s="57"/>
      <c r="SO663" s="57"/>
      <c r="SP663" s="57"/>
      <c r="SQ663" s="57"/>
      <c r="SR663" s="57"/>
      <c r="SS663" s="57"/>
      <c r="ST663" s="57"/>
      <c r="SU663" s="57"/>
      <c r="SV663" s="57"/>
      <c r="SW663" s="57"/>
      <c r="SX663" s="57"/>
      <c r="SY663" s="57"/>
      <c r="SZ663" s="57"/>
      <c r="TA663" s="57"/>
      <c r="TB663" s="57"/>
      <c r="TC663" s="57"/>
      <c r="TD663" s="57"/>
      <c r="TE663" s="57"/>
      <c r="TF663" s="57"/>
      <c r="TG663" s="57"/>
      <c r="TH663" s="57"/>
      <c r="TI663" s="57"/>
      <c r="TJ663" s="57"/>
      <c r="TK663" s="57"/>
      <c r="TL663" s="57"/>
      <c r="TM663" s="57"/>
      <c r="TN663" s="57"/>
      <c r="TO663" s="57"/>
      <c r="TP663" s="57"/>
      <c r="TQ663" s="57"/>
      <c r="TR663" s="57"/>
      <c r="TS663" s="57"/>
      <c r="TT663" s="57"/>
      <c r="TU663" s="57"/>
      <c r="TV663" s="57"/>
      <c r="TW663" s="57"/>
      <c r="TX663" s="57"/>
      <c r="TY663" s="57"/>
      <c r="TZ663" s="57"/>
      <c r="UA663" s="57"/>
      <c r="UB663" s="57"/>
      <c r="UC663" s="57"/>
      <c r="UD663" s="57"/>
      <c r="UE663" s="57"/>
      <c r="UF663" s="57"/>
      <c r="UG663" s="57"/>
      <c r="UH663" s="57"/>
      <c r="UI663" s="57"/>
      <c r="UJ663" s="57"/>
      <c r="UK663" s="57"/>
      <c r="UL663" s="57"/>
      <c r="UM663" s="57"/>
      <c r="UN663" s="57"/>
      <c r="UO663" s="57"/>
      <c r="UP663" s="57"/>
      <c r="UQ663" s="57"/>
      <c r="UR663" s="57"/>
      <c r="US663" s="57"/>
      <c r="UT663" s="57"/>
      <c r="UU663" s="57"/>
      <c r="UV663" s="57"/>
      <c r="UW663" s="57"/>
      <c r="UX663" s="57"/>
      <c r="UY663" s="57"/>
      <c r="UZ663" s="57"/>
      <c r="VA663" s="57"/>
      <c r="VB663" s="57"/>
      <c r="VC663" s="57"/>
      <c r="VD663" s="57"/>
      <c r="VE663" s="57"/>
      <c r="VF663" s="57"/>
      <c r="VG663" s="57"/>
      <c r="VH663" s="57"/>
      <c r="VI663" s="57"/>
      <c r="VJ663" s="57"/>
      <c r="VK663" s="57"/>
      <c r="VL663" s="57"/>
      <c r="VM663" s="57"/>
      <c r="VN663" s="57"/>
      <c r="VO663" s="57"/>
      <c r="VP663" s="57"/>
      <c r="VQ663" s="57"/>
      <c r="VR663" s="57"/>
      <c r="VS663" s="57"/>
      <c r="VT663" s="57"/>
      <c r="VU663" s="57"/>
      <c r="VV663" s="57"/>
      <c r="VW663" s="57"/>
      <c r="VX663" s="57"/>
      <c r="VY663" s="57"/>
      <c r="VZ663" s="57"/>
      <c r="WA663" s="57"/>
      <c r="WB663" s="57"/>
      <c r="WC663" s="57"/>
      <c r="WD663" s="57"/>
      <c r="WE663" s="57"/>
      <c r="WF663" s="57"/>
      <c r="WG663" s="57"/>
      <c r="WH663" s="57"/>
      <c r="WI663" s="57"/>
      <c r="WJ663" s="57"/>
      <c r="WK663" s="57"/>
      <c r="WL663" s="57"/>
      <c r="WM663" s="57"/>
      <c r="WN663" s="57"/>
      <c r="WO663" s="57"/>
      <c r="WP663" s="57"/>
      <c r="WQ663" s="57"/>
      <c r="WR663" s="57"/>
      <c r="WS663" s="57"/>
      <c r="WT663" s="57"/>
      <c r="WU663" s="57"/>
      <c r="WV663" s="57"/>
      <c r="WW663" s="57"/>
      <c r="WX663" s="57"/>
      <c r="WY663" s="57"/>
      <c r="WZ663" s="57"/>
      <c r="XA663" s="57"/>
      <c r="XB663" s="57"/>
      <c r="XC663" s="57"/>
      <c r="XD663" s="57"/>
      <c r="XE663" s="57"/>
      <c r="XF663" s="57"/>
      <c r="XG663" s="57"/>
      <c r="XH663" s="57"/>
      <c r="XI663" s="57"/>
      <c r="XJ663" s="57"/>
      <c r="XK663" s="57"/>
      <c r="XL663" s="57"/>
      <c r="XM663" s="57"/>
      <c r="XN663" s="57"/>
      <c r="XO663" s="57"/>
      <c r="XP663" s="57"/>
      <c r="XQ663" s="57"/>
      <c r="XR663" s="57"/>
      <c r="XS663" s="57"/>
      <c r="XT663" s="57"/>
      <c r="XU663" s="57"/>
      <c r="XV663" s="57"/>
      <c r="XW663" s="57"/>
    </row>
    <row r="664">
      <c r="AI664" s="57"/>
      <c r="BR664" s="57"/>
      <c r="DA664" s="57"/>
      <c r="EJ664" s="57"/>
      <c r="EK664" s="57"/>
      <c r="EL664" s="57"/>
      <c r="EM664" s="57"/>
      <c r="EN664" s="57"/>
      <c r="EO664" s="57"/>
      <c r="EP664" s="57"/>
      <c r="EQ664" s="57"/>
      <c r="ER664" s="57"/>
      <c r="ES664" s="57"/>
      <c r="ET664" s="57"/>
      <c r="EU664" s="57"/>
      <c r="EV664" s="57"/>
      <c r="EW664" s="57"/>
      <c r="EX664" s="57"/>
      <c r="EY664" s="57"/>
      <c r="EZ664" s="57"/>
      <c r="FA664" s="57"/>
      <c r="FB664" s="57"/>
      <c r="FC664" s="57"/>
      <c r="FD664" s="57"/>
      <c r="FE664" s="57"/>
      <c r="FF664" s="57"/>
      <c r="FG664" s="57"/>
      <c r="FH664" s="57"/>
      <c r="FI664" s="57"/>
      <c r="FJ664" s="57"/>
      <c r="FK664" s="57"/>
      <c r="FL664" s="57"/>
      <c r="FM664" s="57"/>
      <c r="FN664" s="57"/>
      <c r="FO664" s="57"/>
      <c r="FP664" s="57"/>
      <c r="FQ664" s="57"/>
      <c r="FR664" s="57"/>
      <c r="FS664" s="57"/>
      <c r="FT664" s="57"/>
      <c r="FU664" s="57"/>
      <c r="FV664" s="57"/>
      <c r="FW664" s="57"/>
      <c r="FX664" s="57"/>
      <c r="FY664" s="57"/>
      <c r="FZ664" s="57"/>
      <c r="GA664" s="57"/>
      <c r="GB664" s="57"/>
      <c r="GC664" s="57"/>
      <c r="GD664" s="57"/>
      <c r="GE664" s="57"/>
      <c r="GF664" s="57"/>
      <c r="GG664" s="57"/>
      <c r="GH664" s="57"/>
      <c r="GI664" s="57"/>
      <c r="GJ664" s="57"/>
      <c r="GK664" s="57"/>
      <c r="GL664" s="57"/>
      <c r="GM664" s="57"/>
      <c r="GN664" s="57"/>
      <c r="GO664" s="57"/>
      <c r="GP664" s="57"/>
      <c r="GQ664" s="57"/>
      <c r="GR664" s="57"/>
      <c r="GS664" s="57"/>
      <c r="GT664" s="57"/>
      <c r="GU664" s="57"/>
      <c r="GV664" s="57"/>
      <c r="GW664" s="57"/>
      <c r="GX664" s="57"/>
      <c r="GY664" s="57"/>
      <c r="GZ664" s="57"/>
      <c r="HA664" s="57"/>
      <c r="HB664" s="57"/>
      <c r="HC664" s="57"/>
      <c r="HD664" s="57"/>
      <c r="HE664" s="57"/>
      <c r="HF664" s="57"/>
      <c r="HG664" s="57"/>
      <c r="HH664" s="57"/>
      <c r="HI664" s="57"/>
      <c r="HJ664" s="57"/>
      <c r="HK664" s="57"/>
      <c r="HL664" s="57"/>
      <c r="HM664" s="57"/>
      <c r="HN664" s="57"/>
      <c r="HO664" s="57"/>
      <c r="HP664" s="57"/>
      <c r="HQ664" s="57"/>
      <c r="HR664" s="57"/>
      <c r="HS664" s="57"/>
      <c r="HT664" s="57"/>
      <c r="HU664" s="57"/>
      <c r="HV664" s="57"/>
      <c r="HW664" s="57"/>
      <c r="HX664" s="57"/>
      <c r="HY664" s="57"/>
      <c r="HZ664" s="57"/>
      <c r="IA664" s="57"/>
      <c r="IB664" s="57"/>
      <c r="IC664" s="57"/>
      <c r="ID664" s="57"/>
      <c r="IE664" s="57"/>
      <c r="IF664" s="57"/>
      <c r="IG664" s="57"/>
      <c r="IH664" s="57"/>
      <c r="II664" s="57"/>
      <c r="IJ664" s="57"/>
      <c r="IK664" s="57"/>
      <c r="IL664" s="57"/>
      <c r="IM664" s="57"/>
      <c r="IN664" s="57"/>
      <c r="IO664" s="57"/>
      <c r="IP664" s="57"/>
      <c r="IQ664" s="57"/>
      <c r="IR664" s="57"/>
      <c r="IS664" s="57"/>
      <c r="IT664" s="57"/>
      <c r="IU664" s="57"/>
      <c r="IV664" s="57"/>
      <c r="IW664" s="57"/>
      <c r="IX664" s="57"/>
      <c r="IY664" s="57"/>
      <c r="IZ664" s="57"/>
      <c r="JA664" s="57"/>
      <c r="JB664" s="57"/>
      <c r="JC664" s="57"/>
      <c r="JD664" s="57"/>
      <c r="JE664" s="57"/>
      <c r="JF664" s="57"/>
      <c r="JG664" s="57"/>
      <c r="JH664" s="57"/>
      <c r="JI664" s="57"/>
      <c r="JJ664" s="57"/>
      <c r="JK664" s="57"/>
      <c r="JL664" s="57"/>
      <c r="JM664" s="57"/>
      <c r="JN664" s="57"/>
      <c r="JO664" s="57"/>
      <c r="JP664" s="57"/>
      <c r="JQ664" s="57"/>
      <c r="JR664" s="57"/>
      <c r="JS664" s="57"/>
      <c r="JT664" s="57"/>
      <c r="JU664" s="57"/>
      <c r="JV664" s="57"/>
      <c r="JW664" s="57"/>
      <c r="JX664" s="57"/>
      <c r="JY664" s="57"/>
      <c r="JZ664" s="57"/>
      <c r="KA664" s="57"/>
      <c r="KB664" s="57"/>
      <c r="KC664" s="57"/>
      <c r="KD664" s="57"/>
      <c r="KE664" s="57"/>
      <c r="KF664" s="57"/>
      <c r="KG664" s="57"/>
      <c r="KH664" s="57"/>
      <c r="KI664" s="57"/>
      <c r="KJ664" s="57"/>
      <c r="KK664" s="57"/>
      <c r="KL664" s="57"/>
      <c r="KM664" s="57"/>
      <c r="KN664" s="57"/>
      <c r="KO664" s="57"/>
      <c r="KP664" s="57"/>
      <c r="KQ664" s="57"/>
      <c r="KR664" s="57"/>
      <c r="KS664" s="57"/>
      <c r="KT664" s="57"/>
      <c r="KU664" s="57"/>
      <c r="KV664" s="57"/>
      <c r="KW664" s="57"/>
      <c r="KX664" s="57"/>
      <c r="KY664" s="57"/>
      <c r="KZ664" s="57"/>
      <c r="LA664" s="57"/>
      <c r="LB664" s="57"/>
      <c r="LC664" s="57"/>
      <c r="LD664" s="57"/>
      <c r="LE664" s="57"/>
      <c r="LF664" s="57"/>
      <c r="LG664" s="57"/>
      <c r="LH664" s="57"/>
      <c r="LI664" s="57"/>
      <c r="LJ664" s="57"/>
      <c r="LK664" s="57"/>
      <c r="LL664" s="57"/>
      <c r="LM664" s="57"/>
      <c r="LN664" s="57"/>
      <c r="LO664" s="57"/>
      <c r="LP664" s="57"/>
      <c r="LQ664" s="57"/>
      <c r="LR664" s="57"/>
      <c r="LS664" s="57"/>
      <c r="LT664" s="57"/>
      <c r="LU664" s="57"/>
      <c r="LV664" s="57"/>
      <c r="LW664" s="57"/>
      <c r="LX664" s="57"/>
      <c r="LY664" s="57"/>
      <c r="LZ664" s="57"/>
      <c r="MA664" s="57"/>
      <c r="MB664" s="57"/>
      <c r="MC664" s="57"/>
      <c r="MD664" s="57"/>
      <c r="ME664" s="57"/>
      <c r="MF664" s="57"/>
      <c r="MG664" s="57"/>
      <c r="MH664" s="57"/>
      <c r="MI664" s="57"/>
      <c r="MJ664" s="57"/>
      <c r="MK664" s="57"/>
      <c r="ML664" s="57"/>
      <c r="MM664" s="57"/>
      <c r="MN664" s="57"/>
      <c r="MO664" s="57"/>
      <c r="MP664" s="57"/>
      <c r="MQ664" s="57"/>
      <c r="MR664" s="57"/>
      <c r="MS664" s="57"/>
      <c r="MT664" s="57"/>
      <c r="MU664" s="57"/>
      <c r="MV664" s="57"/>
      <c r="MW664" s="57"/>
      <c r="MX664" s="57"/>
      <c r="MY664" s="57"/>
      <c r="MZ664" s="57"/>
      <c r="NA664" s="57"/>
      <c r="NB664" s="57"/>
      <c r="NC664" s="57"/>
      <c r="ND664" s="57"/>
      <c r="NE664" s="57"/>
      <c r="NF664" s="57"/>
      <c r="NG664" s="57"/>
      <c r="NH664" s="57"/>
      <c r="NI664" s="57"/>
      <c r="NJ664" s="57"/>
      <c r="NK664" s="57"/>
      <c r="NL664" s="57"/>
      <c r="NM664" s="57"/>
      <c r="NN664" s="57"/>
      <c r="NO664" s="57"/>
      <c r="NP664" s="57"/>
      <c r="NQ664" s="57"/>
      <c r="NR664" s="57"/>
      <c r="NS664" s="57"/>
      <c r="NT664" s="57"/>
      <c r="NU664" s="57"/>
      <c r="NV664" s="57"/>
      <c r="NW664" s="57"/>
      <c r="NX664" s="57"/>
      <c r="NY664" s="57"/>
      <c r="NZ664" s="57"/>
      <c r="OA664" s="57"/>
      <c r="OB664" s="57"/>
      <c r="OC664" s="57"/>
      <c r="OD664" s="57"/>
      <c r="OE664" s="57"/>
      <c r="OF664" s="57"/>
      <c r="OG664" s="57"/>
      <c r="OH664" s="57"/>
      <c r="OI664" s="57"/>
      <c r="OJ664" s="57"/>
      <c r="OK664" s="57"/>
      <c r="OL664" s="57"/>
      <c r="OM664" s="57"/>
      <c r="ON664" s="57"/>
      <c r="OO664" s="57"/>
      <c r="OP664" s="57"/>
      <c r="OQ664" s="57"/>
      <c r="OR664" s="57"/>
      <c r="OS664" s="57"/>
      <c r="OT664" s="57"/>
      <c r="OU664" s="57"/>
      <c r="OV664" s="57"/>
      <c r="OW664" s="57"/>
      <c r="OX664" s="57"/>
      <c r="OY664" s="57"/>
      <c r="OZ664" s="57"/>
      <c r="PA664" s="57"/>
      <c r="PB664" s="57"/>
      <c r="PC664" s="57"/>
      <c r="PD664" s="57"/>
      <c r="PE664" s="57"/>
      <c r="PF664" s="57"/>
      <c r="PG664" s="57"/>
      <c r="PH664" s="57"/>
      <c r="PI664" s="57"/>
      <c r="PJ664" s="57"/>
      <c r="PK664" s="57"/>
      <c r="PL664" s="57"/>
      <c r="PM664" s="57"/>
      <c r="PN664" s="57"/>
      <c r="PO664" s="57"/>
      <c r="PP664" s="57"/>
      <c r="PQ664" s="57"/>
      <c r="PR664" s="57"/>
      <c r="PS664" s="57"/>
      <c r="PT664" s="57"/>
      <c r="PU664" s="57"/>
      <c r="PV664" s="57"/>
      <c r="PW664" s="57"/>
      <c r="PX664" s="57"/>
      <c r="PY664" s="57"/>
      <c r="PZ664" s="57"/>
      <c r="QA664" s="57"/>
      <c r="QB664" s="57"/>
      <c r="QC664" s="57"/>
      <c r="QD664" s="57"/>
      <c r="QE664" s="57"/>
      <c r="QF664" s="57"/>
      <c r="QG664" s="57"/>
      <c r="QH664" s="57"/>
      <c r="QI664" s="57"/>
      <c r="QJ664" s="57"/>
      <c r="QK664" s="57"/>
      <c r="QL664" s="57"/>
      <c r="QM664" s="57"/>
      <c r="QN664" s="57"/>
      <c r="QO664" s="57"/>
      <c r="QP664" s="57"/>
      <c r="QQ664" s="57"/>
      <c r="QR664" s="57"/>
      <c r="QS664" s="57"/>
      <c r="QT664" s="57"/>
      <c r="QU664" s="57"/>
      <c r="QV664" s="57"/>
      <c r="QW664" s="57"/>
      <c r="QX664" s="57"/>
      <c r="QY664" s="57"/>
      <c r="QZ664" s="57"/>
      <c r="RA664" s="57"/>
      <c r="RB664" s="57"/>
      <c r="RC664" s="57"/>
      <c r="RD664" s="57"/>
      <c r="RE664" s="57"/>
      <c r="RF664" s="57"/>
      <c r="RG664" s="57"/>
      <c r="RH664" s="57"/>
      <c r="RI664" s="57"/>
      <c r="RJ664" s="57"/>
      <c r="RK664" s="57"/>
      <c r="RL664" s="57"/>
      <c r="RM664" s="57"/>
      <c r="RN664" s="57"/>
      <c r="RO664" s="57"/>
      <c r="RP664" s="57"/>
      <c r="RQ664" s="57"/>
      <c r="RR664" s="57"/>
      <c r="RS664" s="57"/>
      <c r="RT664" s="57"/>
      <c r="RU664" s="57"/>
      <c r="RV664" s="57"/>
      <c r="RW664" s="57"/>
      <c r="RX664" s="57"/>
      <c r="RY664" s="57"/>
      <c r="RZ664" s="57"/>
      <c r="SA664" s="57"/>
      <c r="SB664" s="57"/>
      <c r="SC664" s="57"/>
      <c r="SD664" s="57"/>
      <c r="SE664" s="57"/>
      <c r="SF664" s="57"/>
      <c r="SG664" s="57"/>
      <c r="SH664" s="57"/>
      <c r="SI664" s="57"/>
      <c r="SJ664" s="57"/>
      <c r="SK664" s="57"/>
      <c r="SL664" s="57"/>
      <c r="SM664" s="57"/>
      <c r="SN664" s="57"/>
      <c r="SO664" s="57"/>
      <c r="SP664" s="57"/>
      <c r="SQ664" s="57"/>
      <c r="SR664" s="57"/>
      <c r="SS664" s="57"/>
      <c r="ST664" s="57"/>
      <c r="SU664" s="57"/>
      <c r="SV664" s="57"/>
      <c r="SW664" s="57"/>
      <c r="SX664" s="57"/>
      <c r="SY664" s="57"/>
      <c r="SZ664" s="57"/>
      <c r="TA664" s="57"/>
      <c r="TB664" s="57"/>
      <c r="TC664" s="57"/>
      <c r="TD664" s="57"/>
      <c r="TE664" s="57"/>
      <c r="TF664" s="57"/>
      <c r="TG664" s="57"/>
      <c r="TH664" s="57"/>
      <c r="TI664" s="57"/>
      <c r="TJ664" s="57"/>
      <c r="TK664" s="57"/>
      <c r="TL664" s="57"/>
      <c r="TM664" s="57"/>
      <c r="TN664" s="57"/>
      <c r="TO664" s="57"/>
      <c r="TP664" s="57"/>
      <c r="TQ664" s="57"/>
      <c r="TR664" s="57"/>
      <c r="TS664" s="57"/>
      <c r="TT664" s="57"/>
      <c r="TU664" s="57"/>
      <c r="TV664" s="57"/>
      <c r="TW664" s="57"/>
      <c r="TX664" s="57"/>
      <c r="TY664" s="57"/>
      <c r="TZ664" s="57"/>
      <c r="UA664" s="57"/>
      <c r="UB664" s="57"/>
      <c r="UC664" s="57"/>
      <c r="UD664" s="57"/>
      <c r="UE664" s="57"/>
      <c r="UF664" s="57"/>
      <c r="UG664" s="57"/>
      <c r="UH664" s="57"/>
      <c r="UI664" s="57"/>
      <c r="UJ664" s="57"/>
      <c r="UK664" s="57"/>
      <c r="UL664" s="57"/>
      <c r="UM664" s="57"/>
      <c r="UN664" s="57"/>
      <c r="UO664" s="57"/>
      <c r="UP664" s="57"/>
      <c r="UQ664" s="57"/>
      <c r="UR664" s="57"/>
      <c r="US664" s="57"/>
      <c r="UT664" s="57"/>
      <c r="UU664" s="57"/>
      <c r="UV664" s="57"/>
      <c r="UW664" s="57"/>
      <c r="UX664" s="57"/>
      <c r="UY664" s="57"/>
      <c r="UZ664" s="57"/>
      <c r="VA664" s="57"/>
      <c r="VB664" s="57"/>
      <c r="VC664" s="57"/>
      <c r="VD664" s="57"/>
      <c r="VE664" s="57"/>
      <c r="VF664" s="57"/>
      <c r="VG664" s="57"/>
      <c r="VH664" s="57"/>
      <c r="VI664" s="57"/>
      <c r="VJ664" s="57"/>
      <c r="VK664" s="57"/>
      <c r="VL664" s="57"/>
      <c r="VM664" s="57"/>
      <c r="VN664" s="57"/>
      <c r="VO664" s="57"/>
      <c r="VP664" s="57"/>
      <c r="VQ664" s="57"/>
      <c r="VR664" s="57"/>
      <c r="VS664" s="57"/>
      <c r="VT664" s="57"/>
      <c r="VU664" s="57"/>
      <c r="VV664" s="57"/>
      <c r="VW664" s="57"/>
      <c r="VX664" s="57"/>
      <c r="VY664" s="57"/>
      <c r="VZ664" s="57"/>
      <c r="WA664" s="57"/>
      <c r="WB664" s="57"/>
      <c r="WC664" s="57"/>
      <c r="WD664" s="57"/>
      <c r="WE664" s="57"/>
      <c r="WF664" s="57"/>
      <c r="WG664" s="57"/>
      <c r="WH664" s="57"/>
      <c r="WI664" s="57"/>
      <c r="WJ664" s="57"/>
      <c r="WK664" s="57"/>
      <c r="WL664" s="57"/>
      <c r="WM664" s="57"/>
      <c r="WN664" s="57"/>
      <c r="WO664" s="57"/>
      <c r="WP664" s="57"/>
      <c r="WQ664" s="57"/>
      <c r="WR664" s="57"/>
      <c r="WS664" s="57"/>
      <c r="WT664" s="57"/>
      <c r="WU664" s="57"/>
      <c r="WV664" s="57"/>
      <c r="WW664" s="57"/>
      <c r="WX664" s="57"/>
      <c r="WY664" s="57"/>
      <c r="WZ664" s="57"/>
      <c r="XA664" s="57"/>
      <c r="XB664" s="57"/>
      <c r="XC664" s="57"/>
      <c r="XD664" s="57"/>
      <c r="XE664" s="57"/>
      <c r="XF664" s="57"/>
      <c r="XG664" s="57"/>
      <c r="XH664" s="57"/>
      <c r="XI664" s="57"/>
      <c r="XJ664" s="57"/>
      <c r="XK664" s="57"/>
      <c r="XL664" s="57"/>
      <c r="XM664" s="57"/>
      <c r="XN664" s="57"/>
      <c r="XO664" s="57"/>
      <c r="XP664" s="57"/>
      <c r="XQ664" s="57"/>
      <c r="XR664" s="57"/>
      <c r="XS664" s="57"/>
      <c r="XT664" s="57"/>
      <c r="XU664" s="57"/>
      <c r="XV664" s="57"/>
      <c r="XW664" s="57"/>
    </row>
    <row r="665">
      <c r="AI665" s="57"/>
      <c r="BR665" s="57"/>
      <c r="DA665" s="57"/>
      <c r="EJ665" s="57"/>
      <c r="EK665" s="57"/>
      <c r="EL665" s="57"/>
      <c r="EM665" s="57"/>
      <c r="EN665" s="57"/>
      <c r="EO665" s="57"/>
      <c r="EP665" s="57"/>
      <c r="EQ665" s="57"/>
      <c r="ER665" s="57"/>
      <c r="ES665" s="57"/>
      <c r="ET665" s="57"/>
      <c r="EU665" s="57"/>
      <c r="EV665" s="57"/>
      <c r="EW665" s="57"/>
      <c r="EX665" s="57"/>
      <c r="EY665" s="57"/>
      <c r="EZ665" s="57"/>
      <c r="FA665" s="57"/>
      <c r="FB665" s="57"/>
      <c r="FC665" s="57"/>
      <c r="FD665" s="57"/>
      <c r="FE665" s="57"/>
      <c r="FF665" s="57"/>
      <c r="FG665" s="57"/>
      <c r="FH665" s="57"/>
      <c r="FI665" s="57"/>
      <c r="FJ665" s="57"/>
      <c r="FK665" s="57"/>
      <c r="FL665" s="57"/>
      <c r="FM665" s="57"/>
      <c r="FN665" s="57"/>
      <c r="FO665" s="57"/>
      <c r="FP665" s="57"/>
      <c r="FQ665" s="57"/>
      <c r="FR665" s="57"/>
      <c r="FS665" s="57"/>
      <c r="FT665" s="57"/>
      <c r="FU665" s="57"/>
      <c r="FV665" s="57"/>
      <c r="FW665" s="57"/>
      <c r="FX665" s="57"/>
      <c r="FY665" s="57"/>
      <c r="FZ665" s="57"/>
      <c r="GA665" s="57"/>
      <c r="GB665" s="57"/>
      <c r="GC665" s="57"/>
      <c r="GD665" s="57"/>
      <c r="GE665" s="57"/>
      <c r="GF665" s="57"/>
      <c r="GG665" s="57"/>
      <c r="GH665" s="57"/>
      <c r="GI665" s="57"/>
      <c r="GJ665" s="57"/>
      <c r="GK665" s="57"/>
      <c r="GL665" s="57"/>
      <c r="GM665" s="57"/>
      <c r="GN665" s="57"/>
      <c r="GO665" s="57"/>
      <c r="GP665" s="57"/>
      <c r="GQ665" s="57"/>
      <c r="GR665" s="57"/>
      <c r="GS665" s="57"/>
      <c r="GT665" s="57"/>
      <c r="GU665" s="57"/>
      <c r="GV665" s="57"/>
      <c r="GW665" s="57"/>
      <c r="GX665" s="57"/>
      <c r="GY665" s="57"/>
      <c r="GZ665" s="57"/>
      <c r="HA665" s="57"/>
      <c r="HB665" s="57"/>
      <c r="HC665" s="57"/>
      <c r="HD665" s="57"/>
      <c r="HE665" s="57"/>
      <c r="HF665" s="57"/>
      <c r="HG665" s="57"/>
      <c r="HH665" s="57"/>
      <c r="HI665" s="57"/>
      <c r="HJ665" s="57"/>
      <c r="HK665" s="57"/>
      <c r="HL665" s="57"/>
      <c r="HM665" s="57"/>
      <c r="HN665" s="57"/>
      <c r="HO665" s="57"/>
      <c r="HP665" s="57"/>
      <c r="HQ665" s="57"/>
      <c r="HR665" s="57"/>
      <c r="HS665" s="57"/>
      <c r="HT665" s="57"/>
      <c r="HU665" s="57"/>
      <c r="HV665" s="57"/>
      <c r="HW665" s="57"/>
      <c r="HX665" s="57"/>
      <c r="HY665" s="57"/>
      <c r="HZ665" s="57"/>
      <c r="IA665" s="57"/>
      <c r="IB665" s="57"/>
      <c r="IC665" s="57"/>
      <c r="ID665" s="57"/>
      <c r="IE665" s="57"/>
      <c r="IF665" s="57"/>
      <c r="IG665" s="57"/>
      <c r="IH665" s="57"/>
      <c r="II665" s="57"/>
      <c r="IJ665" s="57"/>
      <c r="IK665" s="57"/>
      <c r="IL665" s="57"/>
      <c r="IM665" s="57"/>
      <c r="IN665" s="57"/>
      <c r="IO665" s="57"/>
      <c r="IP665" s="57"/>
      <c r="IQ665" s="57"/>
      <c r="IR665" s="57"/>
      <c r="IS665" s="57"/>
      <c r="IT665" s="57"/>
      <c r="IU665" s="57"/>
      <c r="IV665" s="57"/>
      <c r="IW665" s="57"/>
      <c r="IX665" s="57"/>
      <c r="IY665" s="57"/>
      <c r="IZ665" s="57"/>
      <c r="JA665" s="57"/>
      <c r="JB665" s="57"/>
      <c r="JC665" s="57"/>
      <c r="JD665" s="57"/>
      <c r="JE665" s="57"/>
      <c r="JF665" s="57"/>
      <c r="JG665" s="57"/>
      <c r="JH665" s="57"/>
      <c r="JI665" s="57"/>
      <c r="JJ665" s="57"/>
      <c r="JK665" s="57"/>
      <c r="JL665" s="57"/>
      <c r="JM665" s="57"/>
      <c r="JN665" s="57"/>
      <c r="JO665" s="57"/>
      <c r="JP665" s="57"/>
      <c r="JQ665" s="57"/>
      <c r="JR665" s="57"/>
      <c r="JS665" s="57"/>
      <c r="JT665" s="57"/>
      <c r="JU665" s="57"/>
      <c r="JV665" s="57"/>
      <c r="JW665" s="57"/>
      <c r="JX665" s="57"/>
      <c r="JY665" s="57"/>
      <c r="JZ665" s="57"/>
      <c r="KA665" s="57"/>
      <c r="KB665" s="57"/>
      <c r="KC665" s="57"/>
      <c r="KD665" s="57"/>
      <c r="KE665" s="57"/>
      <c r="KF665" s="57"/>
      <c r="KG665" s="57"/>
      <c r="KH665" s="57"/>
      <c r="KI665" s="57"/>
      <c r="KJ665" s="57"/>
      <c r="KK665" s="57"/>
      <c r="KL665" s="57"/>
      <c r="KM665" s="57"/>
      <c r="KN665" s="57"/>
      <c r="KO665" s="57"/>
      <c r="KP665" s="57"/>
      <c r="KQ665" s="57"/>
      <c r="KR665" s="57"/>
      <c r="KS665" s="57"/>
      <c r="KT665" s="57"/>
      <c r="KU665" s="57"/>
      <c r="KV665" s="57"/>
      <c r="KW665" s="57"/>
      <c r="KX665" s="57"/>
      <c r="KY665" s="57"/>
      <c r="KZ665" s="57"/>
      <c r="LA665" s="57"/>
      <c r="LB665" s="57"/>
      <c r="LC665" s="57"/>
      <c r="LD665" s="57"/>
      <c r="LE665" s="57"/>
      <c r="LF665" s="57"/>
      <c r="LG665" s="57"/>
      <c r="LH665" s="57"/>
      <c r="LI665" s="57"/>
      <c r="LJ665" s="57"/>
      <c r="LK665" s="57"/>
      <c r="LL665" s="57"/>
      <c r="LM665" s="57"/>
      <c r="LN665" s="57"/>
      <c r="LO665" s="57"/>
      <c r="LP665" s="57"/>
      <c r="LQ665" s="57"/>
      <c r="LR665" s="57"/>
      <c r="LS665" s="57"/>
      <c r="LT665" s="57"/>
      <c r="LU665" s="57"/>
      <c r="LV665" s="57"/>
      <c r="LW665" s="57"/>
      <c r="LX665" s="57"/>
      <c r="LY665" s="57"/>
      <c r="LZ665" s="57"/>
      <c r="MA665" s="57"/>
      <c r="MB665" s="57"/>
      <c r="MC665" s="57"/>
      <c r="MD665" s="57"/>
      <c r="ME665" s="57"/>
      <c r="MF665" s="57"/>
      <c r="MG665" s="57"/>
      <c r="MH665" s="57"/>
      <c r="MI665" s="57"/>
      <c r="MJ665" s="57"/>
      <c r="MK665" s="57"/>
      <c r="ML665" s="57"/>
      <c r="MM665" s="57"/>
      <c r="MN665" s="57"/>
      <c r="MO665" s="57"/>
      <c r="MP665" s="57"/>
      <c r="MQ665" s="57"/>
      <c r="MR665" s="57"/>
      <c r="MS665" s="57"/>
      <c r="MT665" s="57"/>
      <c r="MU665" s="57"/>
      <c r="MV665" s="57"/>
      <c r="MW665" s="57"/>
      <c r="MX665" s="57"/>
      <c r="MY665" s="57"/>
      <c r="MZ665" s="57"/>
      <c r="NA665" s="57"/>
      <c r="NB665" s="57"/>
      <c r="NC665" s="57"/>
      <c r="ND665" s="57"/>
      <c r="NE665" s="57"/>
      <c r="NF665" s="57"/>
      <c r="NG665" s="57"/>
      <c r="NH665" s="57"/>
      <c r="NI665" s="57"/>
      <c r="NJ665" s="57"/>
      <c r="NK665" s="57"/>
      <c r="NL665" s="57"/>
      <c r="NM665" s="57"/>
      <c r="NN665" s="57"/>
      <c r="NO665" s="57"/>
      <c r="NP665" s="57"/>
      <c r="NQ665" s="57"/>
      <c r="NR665" s="57"/>
      <c r="NS665" s="57"/>
      <c r="NT665" s="57"/>
      <c r="NU665" s="57"/>
      <c r="NV665" s="57"/>
      <c r="NW665" s="57"/>
      <c r="NX665" s="57"/>
      <c r="NY665" s="57"/>
      <c r="NZ665" s="57"/>
      <c r="OA665" s="57"/>
      <c r="OB665" s="57"/>
      <c r="OC665" s="57"/>
      <c r="OD665" s="57"/>
      <c r="OE665" s="57"/>
      <c r="OF665" s="57"/>
      <c r="OG665" s="57"/>
      <c r="OH665" s="57"/>
      <c r="OI665" s="57"/>
      <c r="OJ665" s="57"/>
      <c r="OK665" s="57"/>
      <c r="OL665" s="57"/>
      <c r="OM665" s="57"/>
      <c r="ON665" s="57"/>
      <c r="OO665" s="57"/>
      <c r="OP665" s="57"/>
      <c r="OQ665" s="57"/>
      <c r="OR665" s="57"/>
      <c r="OS665" s="57"/>
      <c r="OT665" s="57"/>
      <c r="OU665" s="57"/>
      <c r="OV665" s="57"/>
      <c r="OW665" s="57"/>
      <c r="OX665" s="57"/>
      <c r="OY665" s="57"/>
      <c r="OZ665" s="57"/>
      <c r="PA665" s="57"/>
      <c r="PB665" s="57"/>
      <c r="PC665" s="57"/>
      <c r="PD665" s="57"/>
      <c r="PE665" s="57"/>
      <c r="PF665" s="57"/>
      <c r="PG665" s="57"/>
      <c r="PH665" s="57"/>
      <c r="PI665" s="57"/>
      <c r="PJ665" s="57"/>
      <c r="PK665" s="57"/>
      <c r="PL665" s="57"/>
      <c r="PM665" s="57"/>
      <c r="PN665" s="57"/>
      <c r="PO665" s="57"/>
      <c r="PP665" s="57"/>
      <c r="PQ665" s="57"/>
      <c r="PR665" s="57"/>
      <c r="PS665" s="57"/>
      <c r="PT665" s="57"/>
      <c r="PU665" s="57"/>
      <c r="PV665" s="57"/>
      <c r="PW665" s="57"/>
      <c r="PX665" s="57"/>
      <c r="PY665" s="57"/>
      <c r="PZ665" s="57"/>
      <c r="QA665" s="57"/>
      <c r="QB665" s="57"/>
      <c r="QC665" s="57"/>
      <c r="QD665" s="57"/>
      <c r="QE665" s="57"/>
      <c r="QF665" s="57"/>
      <c r="QG665" s="57"/>
      <c r="QH665" s="57"/>
      <c r="QI665" s="57"/>
      <c r="QJ665" s="57"/>
      <c r="QK665" s="57"/>
      <c r="QL665" s="57"/>
      <c r="QM665" s="57"/>
      <c r="QN665" s="57"/>
      <c r="QO665" s="57"/>
      <c r="QP665" s="57"/>
      <c r="QQ665" s="57"/>
      <c r="QR665" s="57"/>
      <c r="QS665" s="57"/>
      <c r="QT665" s="57"/>
      <c r="QU665" s="57"/>
      <c r="QV665" s="57"/>
      <c r="QW665" s="57"/>
      <c r="QX665" s="57"/>
      <c r="QY665" s="57"/>
      <c r="QZ665" s="57"/>
      <c r="RA665" s="57"/>
      <c r="RB665" s="57"/>
      <c r="RC665" s="57"/>
      <c r="RD665" s="57"/>
      <c r="RE665" s="57"/>
      <c r="RF665" s="57"/>
      <c r="RG665" s="57"/>
      <c r="RH665" s="57"/>
      <c r="RI665" s="57"/>
      <c r="RJ665" s="57"/>
      <c r="RK665" s="57"/>
      <c r="RL665" s="57"/>
      <c r="RM665" s="57"/>
      <c r="RN665" s="57"/>
      <c r="RO665" s="57"/>
      <c r="RP665" s="57"/>
      <c r="RQ665" s="57"/>
      <c r="RR665" s="57"/>
      <c r="RS665" s="57"/>
      <c r="RT665" s="57"/>
      <c r="RU665" s="57"/>
      <c r="RV665" s="57"/>
      <c r="RW665" s="57"/>
      <c r="RX665" s="57"/>
      <c r="RY665" s="57"/>
      <c r="RZ665" s="57"/>
      <c r="SA665" s="57"/>
      <c r="SB665" s="57"/>
      <c r="SC665" s="57"/>
      <c r="SD665" s="57"/>
      <c r="SE665" s="57"/>
      <c r="SF665" s="57"/>
      <c r="SG665" s="57"/>
      <c r="SH665" s="57"/>
      <c r="SI665" s="57"/>
      <c r="SJ665" s="57"/>
      <c r="SK665" s="57"/>
      <c r="SL665" s="57"/>
      <c r="SM665" s="57"/>
      <c r="SN665" s="57"/>
      <c r="SO665" s="57"/>
      <c r="SP665" s="57"/>
      <c r="SQ665" s="57"/>
      <c r="SR665" s="57"/>
      <c r="SS665" s="57"/>
      <c r="ST665" s="57"/>
      <c r="SU665" s="57"/>
      <c r="SV665" s="57"/>
      <c r="SW665" s="57"/>
      <c r="SX665" s="57"/>
      <c r="SY665" s="57"/>
      <c r="SZ665" s="57"/>
      <c r="TA665" s="57"/>
      <c r="TB665" s="57"/>
      <c r="TC665" s="57"/>
      <c r="TD665" s="57"/>
      <c r="TE665" s="57"/>
      <c r="TF665" s="57"/>
      <c r="TG665" s="57"/>
      <c r="TH665" s="57"/>
      <c r="TI665" s="57"/>
      <c r="TJ665" s="57"/>
      <c r="TK665" s="57"/>
      <c r="TL665" s="57"/>
      <c r="TM665" s="57"/>
      <c r="TN665" s="57"/>
      <c r="TO665" s="57"/>
      <c r="TP665" s="57"/>
      <c r="TQ665" s="57"/>
      <c r="TR665" s="57"/>
      <c r="TS665" s="57"/>
      <c r="TT665" s="57"/>
      <c r="TU665" s="57"/>
      <c r="TV665" s="57"/>
      <c r="TW665" s="57"/>
      <c r="TX665" s="57"/>
      <c r="TY665" s="57"/>
      <c r="TZ665" s="57"/>
      <c r="UA665" s="57"/>
      <c r="UB665" s="57"/>
      <c r="UC665" s="57"/>
      <c r="UD665" s="57"/>
      <c r="UE665" s="57"/>
      <c r="UF665" s="57"/>
      <c r="UG665" s="57"/>
      <c r="UH665" s="57"/>
      <c r="UI665" s="57"/>
      <c r="UJ665" s="57"/>
      <c r="UK665" s="57"/>
      <c r="UL665" s="57"/>
      <c r="UM665" s="57"/>
      <c r="UN665" s="57"/>
      <c r="UO665" s="57"/>
      <c r="UP665" s="57"/>
      <c r="UQ665" s="57"/>
      <c r="UR665" s="57"/>
      <c r="US665" s="57"/>
      <c r="UT665" s="57"/>
      <c r="UU665" s="57"/>
      <c r="UV665" s="57"/>
      <c r="UW665" s="57"/>
      <c r="UX665" s="57"/>
      <c r="UY665" s="57"/>
      <c r="UZ665" s="57"/>
      <c r="VA665" s="57"/>
      <c r="VB665" s="57"/>
      <c r="VC665" s="57"/>
      <c r="VD665" s="57"/>
      <c r="VE665" s="57"/>
      <c r="VF665" s="57"/>
      <c r="VG665" s="57"/>
      <c r="VH665" s="57"/>
      <c r="VI665" s="57"/>
      <c r="VJ665" s="57"/>
      <c r="VK665" s="57"/>
      <c r="VL665" s="57"/>
      <c r="VM665" s="57"/>
      <c r="VN665" s="57"/>
      <c r="VO665" s="57"/>
      <c r="VP665" s="57"/>
      <c r="VQ665" s="57"/>
      <c r="VR665" s="57"/>
      <c r="VS665" s="57"/>
      <c r="VT665" s="57"/>
      <c r="VU665" s="57"/>
      <c r="VV665" s="57"/>
      <c r="VW665" s="57"/>
      <c r="VX665" s="57"/>
      <c r="VY665" s="57"/>
      <c r="VZ665" s="57"/>
      <c r="WA665" s="57"/>
      <c r="WB665" s="57"/>
      <c r="WC665" s="57"/>
      <c r="WD665" s="57"/>
      <c r="WE665" s="57"/>
      <c r="WF665" s="57"/>
      <c r="WG665" s="57"/>
      <c r="WH665" s="57"/>
      <c r="WI665" s="57"/>
      <c r="WJ665" s="57"/>
      <c r="WK665" s="57"/>
      <c r="WL665" s="57"/>
      <c r="WM665" s="57"/>
      <c r="WN665" s="57"/>
      <c r="WO665" s="57"/>
      <c r="WP665" s="57"/>
      <c r="WQ665" s="57"/>
      <c r="WR665" s="57"/>
      <c r="WS665" s="57"/>
      <c r="WT665" s="57"/>
      <c r="WU665" s="57"/>
      <c r="WV665" s="57"/>
      <c r="WW665" s="57"/>
      <c r="WX665" s="57"/>
      <c r="WY665" s="57"/>
      <c r="WZ665" s="57"/>
      <c r="XA665" s="57"/>
      <c r="XB665" s="57"/>
      <c r="XC665" s="57"/>
      <c r="XD665" s="57"/>
      <c r="XE665" s="57"/>
      <c r="XF665" s="57"/>
      <c r="XG665" s="57"/>
      <c r="XH665" s="57"/>
      <c r="XI665" s="57"/>
      <c r="XJ665" s="57"/>
      <c r="XK665" s="57"/>
      <c r="XL665" s="57"/>
      <c r="XM665" s="57"/>
      <c r="XN665" s="57"/>
      <c r="XO665" s="57"/>
      <c r="XP665" s="57"/>
      <c r="XQ665" s="57"/>
      <c r="XR665" s="57"/>
      <c r="XS665" s="57"/>
      <c r="XT665" s="57"/>
      <c r="XU665" s="57"/>
      <c r="XV665" s="57"/>
      <c r="XW665" s="57"/>
    </row>
    <row r="666">
      <c r="AI666" s="57"/>
      <c r="BR666" s="57"/>
      <c r="DA666" s="57"/>
      <c r="EJ666" s="57"/>
      <c r="EK666" s="57"/>
      <c r="EL666" s="57"/>
      <c r="EM666" s="57"/>
      <c r="EN666" s="57"/>
      <c r="EO666" s="57"/>
      <c r="EP666" s="57"/>
      <c r="EQ666" s="57"/>
      <c r="ER666" s="57"/>
      <c r="ES666" s="57"/>
      <c r="ET666" s="57"/>
      <c r="EU666" s="57"/>
      <c r="EV666" s="57"/>
      <c r="EW666" s="57"/>
      <c r="EX666" s="57"/>
      <c r="EY666" s="57"/>
      <c r="EZ666" s="57"/>
      <c r="FA666" s="57"/>
      <c r="FB666" s="57"/>
      <c r="FC666" s="57"/>
      <c r="FD666" s="57"/>
      <c r="FE666" s="57"/>
      <c r="FF666" s="57"/>
      <c r="FG666" s="57"/>
      <c r="FH666" s="57"/>
      <c r="FI666" s="57"/>
      <c r="FJ666" s="57"/>
      <c r="FK666" s="57"/>
      <c r="FL666" s="57"/>
      <c r="FM666" s="57"/>
      <c r="FN666" s="57"/>
      <c r="FO666" s="57"/>
      <c r="FP666" s="57"/>
      <c r="FQ666" s="57"/>
      <c r="FR666" s="57"/>
      <c r="FS666" s="57"/>
      <c r="FT666" s="57"/>
      <c r="FU666" s="57"/>
      <c r="FV666" s="57"/>
      <c r="FW666" s="57"/>
      <c r="FX666" s="57"/>
      <c r="FY666" s="57"/>
      <c r="FZ666" s="57"/>
      <c r="GA666" s="57"/>
      <c r="GB666" s="57"/>
      <c r="GC666" s="57"/>
      <c r="GD666" s="57"/>
      <c r="GE666" s="57"/>
      <c r="GF666" s="57"/>
      <c r="GG666" s="57"/>
      <c r="GH666" s="57"/>
      <c r="GI666" s="57"/>
      <c r="GJ666" s="57"/>
      <c r="GK666" s="57"/>
      <c r="GL666" s="57"/>
      <c r="GM666" s="57"/>
      <c r="GN666" s="57"/>
      <c r="GO666" s="57"/>
      <c r="GP666" s="57"/>
      <c r="GQ666" s="57"/>
      <c r="GR666" s="57"/>
      <c r="GS666" s="57"/>
      <c r="GT666" s="57"/>
      <c r="GU666" s="57"/>
      <c r="GV666" s="57"/>
      <c r="GW666" s="57"/>
      <c r="GX666" s="57"/>
      <c r="GY666" s="57"/>
      <c r="GZ666" s="57"/>
      <c r="HA666" s="57"/>
      <c r="HB666" s="57"/>
      <c r="HC666" s="57"/>
      <c r="HD666" s="57"/>
      <c r="HE666" s="57"/>
      <c r="HF666" s="57"/>
      <c r="HG666" s="57"/>
      <c r="HH666" s="57"/>
      <c r="HI666" s="57"/>
      <c r="HJ666" s="57"/>
      <c r="HK666" s="57"/>
      <c r="HL666" s="57"/>
      <c r="HM666" s="57"/>
      <c r="HN666" s="57"/>
      <c r="HO666" s="57"/>
      <c r="HP666" s="57"/>
      <c r="HQ666" s="57"/>
      <c r="HR666" s="57"/>
      <c r="HS666" s="57"/>
      <c r="HT666" s="57"/>
      <c r="HU666" s="57"/>
      <c r="HV666" s="57"/>
      <c r="HW666" s="57"/>
      <c r="HX666" s="57"/>
      <c r="HY666" s="57"/>
      <c r="HZ666" s="57"/>
      <c r="IA666" s="57"/>
      <c r="IB666" s="57"/>
      <c r="IC666" s="57"/>
      <c r="ID666" s="57"/>
      <c r="IE666" s="57"/>
      <c r="IF666" s="57"/>
      <c r="IG666" s="57"/>
      <c r="IH666" s="57"/>
      <c r="II666" s="57"/>
      <c r="IJ666" s="57"/>
      <c r="IK666" s="57"/>
      <c r="IL666" s="57"/>
      <c r="IM666" s="57"/>
      <c r="IN666" s="57"/>
      <c r="IO666" s="57"/>
      <c r="IP666" s="57"/>
      <c r="IQ666" s="57"/>
      <c r="IR666" s="57"/>
      <c r="IS666" s="57"/>
      <c r="IT666" s="57"/>
      <c r="IU666" s="57"/>
      <c r="IV666" s="57"/>
      <c r="IW666" s="57"/>
      <c r="IX666" s="57"/>
      <c r="IY666" s="57"/>
      <c r="IZ666" s="57"/>
      <c r="JA666" s="57"/>
      <c r="JB666" s="57"/>
      <c r="JC666" s="57"/>
      <c r="JD666" s="57"/>
      <c r="JE666" s="57"/>
      <c r="JF666" s="57"/>
      <c r="JG666" s="57"/>
      <c r="JH666" s="57"/>
      <c r="JI666" s="57"/>
      <c r="JJ666" s="57"/>
      <c r="JK666" s="57"/>
      <c r="JL666" s="57"/>
      <c r="JM666" s="57"/>
      <c r="JN666" s="57"/>
      <c r="JO666" s="57"/>
      <c r="JP666" s="57"/>
      <c r="JQ666" s="57"/>
      <c r="JR666" s="57"/>
      <c r="JS666" s="57"/>
      <c r="JT666" s="57"/>
      <c r="JU666" s="57"/>
      <c r="JV666" s="57"/>
      <c r="JW666" s="57"/>
      <c r="JX666" s="57"/>
      <c r="JY666" s="57"/>
      <c r="JZ666" s="57"/>
      <c r="KA666" s="57"/>
      <c r="KB666" s="57"/>
      <c r="KC666" s="57"/>
      <c r="KD666" s="57"/>
      <c r="KE666" s="57"/>
      <c r="KF666" s="57"/>
      <c r="KG666" s="57"/>
      <c r="KH666" s="57"/>
      <c r="KI666" s="57"/>
      <c r="KJ666" s="57"/>
      <c r="KK666" s="57"/>
      <c r="KL666" s="57"/>
      <c r="KM666" s="57"/>
      <c r="KN666" s="57"/>
      <c r="KO666" s="57"/>
      <c r="KP666" s="57"/>
      <c r="KQ666" s="57"/>
      <c r="KR666" s="57"/>
      <c r="KS666" s="57"/>
      <c r="KT666" s="57"/>
      <c r="KU666" s="57"/>
      <c r="KV666" s="57"/>
      <c r="KW666" s="57"/>
      <c r="KX666" s="57"/>
      <c r="KY666" s="57"/>
      <c r="KZ666" s="57"/>
      <c r="LA666" s="57"/>
      <c r="LB666" s="57"/>
      <c r="LC666" s="57"/>
      <c r="LD666" s="57"/>
      <c r="LE666" s="57"/>
      <c r="LF666" s="57"/>
      <c r="LG666" s="57"/>
      <c r="LH666" s="57"/>
      <c r="LI666" s="57"/>
      <c r="LJ666" s="57"/>
      <c r="LK666" s="57"/>
      <c r="LL666" s="57"/>
      <c r="LM666" s="57"/>
      <c r="LN666" s="57"/>
      <c r="LO666" s="57"/>
      <c r="LP666" s="57"/>
      <c r="LQ666" s="57"/>
      <c r="LR666" s="57"/>
      <c r="LS666" s="57"/>
      <c r="LT666" s="57"/>
      <c r="LU666" s="57"/>
      <c r="LV666" s="57"/>
      <c r="LW666" s="57"/>
      <c r="LX666" s="57"/>
      <c r="LY666" s="57"/>
      <c r="LZ666" s="57"/>
      <c r="MA666" s="57"/>
      <c r="MB666" s="57"/>
      <c r="MC666" s="57"/>
      <c r="MD666" s="57"/>
      <c r="ME666" s="57"/>
      <c r="MF666" s="57"/>
      <c r="MG666" s="57"/>
      <c r="MH666" s="57"/>
      <c r="MI666" s="57"/>
      <c r="MJ666" s="57"/>
      <c r="MK666" s="57"/>
      <c r="ML666" s="57"/>
      <c r="MM666" s="57"/>
      <c r="MN666" s="57"/>
      <c r="MO666" s="57"/>
      <c r="MP666" s="57"/>
      <c r="MQ666" s="57"/>
      <c r="MR666" s="57"/>
      <c r="MS666" s="57"/>
      <c r="MT666" s="57"/>
      <c r="MU666" s="57"/>
      <c r="MV666" s="57"/>
      <c r="MW666" s="57"/>
      <c r="MX666" s="57"/>
      <c r="MY666" s="57"/>
      <c r="MZ666" s="57"/>
      <c r="NA666" s="57"/>
      <c r="NB666" s="57"/>
      <c r="NC666" s="57"/>
      <c r="ND666" s="57"/>
      <c r="NE666" s="57"/>
      <c r="NF666" s="57"/>
      <c r="NG666" s="57"/>
      <c r="NH666" s="57"/>
      <c r="NI666" s="57"/>
      <c r="NJ666" s="57"/>
      <c r="NK666" s="57"/>
      <c r="NL666" s="57"/>
      <c r="NM666" s="57"/>
      <c r="NN666" s="57"/>
      <c r="NO666" s="57"/>
      <c r="NP666" s="57"/>
      <c r="NQ666" s="57"/>
      <c r="NR666" s="57"/>
      <c r="NS666" s="57"/>
      <c r="NT666" s="57"/>
      <c r="NU666" s="57"/>
      <c r="NV666" s="57"/>
      <c r="NW666" s="57"/>
      <c r="NX666" s="57"/>
      <c r="NY666" s="57"/>
      <c r="NZ666" s="57"/>
      <c r="OA666" s="57"/>
      <c r="OB666" s="57"/>
      <c r="OC666" s="57"/>
      <c r="OD666" s="57"/>
      <c r="OE666" s="57"/>
      <c r="OF666" s="57"/>
      <c r="OG666" s="57"/>
      <c r="OH666" s="57"/>
      <c r="OI666" s="57"/>
      <c r="OJ666" s="57"/>
      <c r="OK666" s="57"/>
      <c r="OL666" s="57"/>
      <c r="OM666" s="57"/>
      <c r="ON666" s="57"/>
      <c r="OO666" s="57"/>
      <c r="OP666" s="57"/>
      <c r="OQ666" s="57"/>
      <c r="OR666" s="57"/>
      <c r="OS666" s="57"/>
      <c r="OT666" s="57"/>
      <c r="OU666" s="57"/>
      <c r="OV666" s="57"/>
      <c r="OW666" s="57"/>
      <c r="OX666" s="57"/>
      <c r="OY666" s="57"/>
      <c r="OZ666" s="57"/>
      <c r="PA666" s="57"/>
      <c r="PB666" s="57"/>
      <c r="PC666" s="57"/>
      <c r="PD666" s="57"/>
      <c r="PE666" s="57"/>
      <c r="PF666" s="57"/>
      <c r="PG666" s="57"/>
      <c r="PH666" s="57"/>
      <c r="PI666" s="57"/>
      <c r="PJ666" s="57"/>
      <c r="PK666" s="57"/>
      <c r="PL666" s="57"/>
      <c r="PM666" s="57"/>
      <c r="PN666" s="57"/>
      <c r="PO666" s="57"/>
      <c r="PP666" s="57"/>
      <c r="PQ666" s="57"/>
      <c r="PR666" s="57"/>
      <c r="PS666" s="57"/>
      <c r="PT666" s="57"/>
      <c r="PU666" s="57"/>
      <c r="PV666" s="57"/>
      <c r="PW666" s="57"/>
      <c r="PX666" s="57"/>
      <c r="PY666" s="57"/>
      <c r="PZ666" s="57"/>
      <c r="QA666" s="57"/>
      <c r="QB666" s="57"/>
      <c r="QC666" s="57"/>
      <c r="QD666" s="57"/>
      <c r="QE666" s="57"/>
      <c r="QF666" s="57"/>
      <c r="QG666" s="57"/>
      <c r="QH666" s="57"/>
      <c r="QI666" s="57"/>
      <c r="QJ666" s="57"/>
      <c r="QK666" s="57"/>
      <c r="QL666" s="57"/>
      <c r="QM666" s="57"/>
      <c r="QN666" s="57"/>
      <c r="QO666" s="57"/>
      <c r="QP666" s="57"/>
      <c r="QQ666" s="57"/>
      <c r="QR666" s="57"/>
      <c r="QS666" s="57"/>
      <c r="QT666" s="57"/>
      <c r="QU666" s="57"/>
      <c r="QV666" s="57"/>
      <c r="QW666" s="57"/>
      <c r="QX666" s="57"/>
      <c r="QY666" s="57"/>
      <c r="QZ666" s="57"/>
      <c r="RA666" s="57"/>
      <c r="RB666" s="57"/>
      <c r="RC666" s="57"/>
      <c r="RD666" s="57"/>
      <c r="RE666" s="57"/>
      <c r="RF666" s="57"/>
      <c r="RG666" s="57"/>
      <c r="RH666" s="57"/>
      <c r="RI666" s="57"/>
      <c r="RJ666" s="57"/>
      <c r="RK666" s="57"/>
      <c r="RL666" s="57"/>
      <c r="RM666" s="57"/>
      <c r="RN666" s="57"/>
      <c r="RO666" s="57"/>
      <c r="RP666" s="57"/>
      <c r="RQ666" s="57"/>
      <c r="RR666" s="57"/>
      <c r="RS666" s="57"/>
      <c r="RT666" s="57"/>
      <c r="RU666" s="57"/>
      <c r="RV666" s="57"/>
      <c r="RW666" s="57"/>
      <c r="RX666" s="57"/>
      <c r="RY666" s="57"/>
      <c r="RZ666" s="57"/>
      <c r="SA666" s="57"/>
      <c r="SB666" s="57"/>
      <c r="SC666" s="57"/>
      <c r="SD666" s="57"/>
      <c r="SE666" s="57"/>
      <c r="SF666" s="57"/>
      <c r="SG666" s="57"/>
      <c r="SH666" s="57"/>
      <c r="SI666" s="57"/>
      <c r="SJ666" s="57"/>
      <c r="SK666" s="57"/>
      <c r="SL666" s="57"/>
      <c r="SM666" s="57"/>
      <c r="SN666" s="57"/>
      <c r="SO666" s="57"/>
      <c r="SP666" s="57"/>
      <c r="SQ666" s="57"/>
      <c r="SR666" s="57"/>
      <c r="SS666" s="57"/>
      <c r="ST666" s="57"/>
      <c r="SU666" s="57"/>
      <c r="SV666" s="57"/>
      <c r="SW666" s="57"/>
      <c r="SX666" s="57"/>
      <c r="SY666" s="57"/>
      <c r="SZ666" s="57"/>
      <c r="TA666" s="57"/>
      <c r="TB666" s="57"/>
      <c r="TC666" s="57"/>
      <c r="TD666" s="57"/>
      <c r="TE666" s="57"/>
      <c r="TF666" s="57"/>
      <c r="TG666" s="57"/>
      <c r="TH666" s="57"/>
      <c r="TI666" s="57"/>
      <c r="TJ666" s="57"/>
      <c r="TK666" s="57"/>
      <c r="TL666" s="57"/>
      <c r="TM666" s="57"/>
      <c r="TN666" s="57"/>
      <c r="TO666" s="57"/>
      <c r="TP666" s="57"/>
      <c r="TQ666" s="57"/>
      <c r="TR666" s="57"/>
      <c r="TS666" s="57"/>
      <c r="TT666" s="57"/>
      <c r="TU666" s="57"/>
      <c r="TV666" s="57"/>
      <c r="TW666" s="57"/>
      <c r="TX666" s="57"/>
      <c r="TY666" s="57"/>
      <c r="TZ666" s="57"/>
      <c r="UA666" s="57"/>
      <c r="UB666" s="57"/>
      <c r="UC666" s="57"/>
      <c r="UD666" s="57"/>
      <c r="UE666" s="57"/>
      <c r="UF666" s="57"/>
      <c r="UG666" s="57"/>
      <c r="UH666" s="57"/>
      <c r="UI666" s="57"/>
      <c r="UJ666" s="57"/>
      <c r="UK666" s="57"/>
      <c r="UL666" s="57"/>
      <c r="UM666" s="57"/>
      <c r="UN666" s="57"/>
      <c r="UO666" s="57"/>
      <c r="UP666" s="57"/>
      <c r="UQ666" s="57"/>
      <c r="UR666" s="57"/>
      <c r="US666" s="57"/>
      <c r="UT666" s="57"/>
      <c r="UU666" s="57"/>
      <c r="UV666" s="57"/>
      <c r="UW666" s="57"/>
      <c r="UX666" s="57"/>
      <c r="UY666" s="57"/>
      <c r="UZ666" s="57"/>
      <c r="VA666" s="57"/>
      <c r="VB666" s="57"/>
      <c r="VC666" s="57"/>
      <c r="VD666" s="57"/>
      <c r="VE666" s="57"/>
      <c r="VF666" s="57"/>
      <c r="VG666" s="57"/>
      <c r="VH666" s="57"/>
      <c r="VI666" s="57"/>
      <c r="VJ666" s="57"/>
      <c r="VK666" s="57"/>
      <c r="VL666" s="57"/>
      <c r="VM666" s="57"/>
      <c r="VN666" s="57"/>
      <c r="VO666" s="57"/>
      <c r="VP666" s="57"/>
      <c r="VQ666" s="57"/>
      <c r="VR666" s="57"/>
      <c r="VS666" s="57"/>
      <c r="VT666" s="57"/>
      <c r="VU666" s="57"/>
      <c r="VV666" s="57"/>
      <c r="VW666" s="57"/>
      <c r="VX666" s="57"/>
      <c r="VY666" s="57"/>
      <c r="VZ666" s="57"/>
      <c r="WA666" s="57"/>
      <c r="WB666" s="57"/>
      <c r="WC666" s="57"/>
      <c r="WD666" s="57"/>
      <c r="WE666" s="57"/>
      <c r="WF666" s="57"/>
      <c r="WG666" s="57"/>
      <c r="WH666" s="57"/>
      <c r="WI666" s="57"/>
      <c r="WJ666" s="57"/>
      <c r="WK666" s="57"/>
      <c r="WL666" s="57"/>
      <c r="WM666" s="57"/>
      <c r="WN666" s="57"/>
      <c r="WO666" s="57"/>
      <c r="WP666" s="57"/>
      <c r="WQ666" s="57"/>
      <c r="WR666" s="57"/>
      <c r="WS666" s="57"/>
      <c r="WT666" s="57"/>
      <c r="WU666" s="57"/>
      <c r="WV666" s="57"/>
      <c r="WW666" s="57"/>
      <c r="WX666" s="57"/>
      <c r="WY666" s="57"/>
      <c r="WZ666" s="57"/>
      <c r="XA666" s="57"/>
      <c r="XB666" s="57"/>
      <c r="XC666" s="57"/>
      <c r="XD666" s="57"/>
      <c r="XE666" s="57"/>
      <c r="XF666" s="57"/>
      <c r="XG666" s="57"/>
      <c r="XH666" s="57"/>
      <c r="XI666" s="57"/>
      <c r="XJ666" s="57"/>
      <c r="XK666" s="57"/>
      <c r="XL666" s="57"/>
      <c r="XM666" s="57"/>
      <c r="XN666" s="57"/>
      <c r="XO666" s="57"/>
      <c r="XP666" s="57"/>
      <c r="XQ666" s="57"/>
      <c r="XR666" s="57"/>
      <c r="XS666" s="57"/>
      <c r="XT666" s="57"/>
      <c r="XU666" s="57"/>
      <c r="XV666" s="57"/>
      <c r="XW666" s="57"/>
    </row>
    <row r="667">
      <c r="AI667" s="57"/>
      <c r="BR667" s="57"/>
      <c r="DA667" s="57"/>
      <c r="EJ667" s="57"/>
      <c r="EK667" s="57"/>
      <c r="EL667" s="57"/>
      <c r="EM667" s="57"/>
      <c r="EN667" s="57"/>
      <c r="EO667" s="57"/>
      <c r="EP667" s="57"/>
      <c r="EQ667" s="57"/>
      <c r="ER667" s="57"/>
      <c r="ES667" s="57"/>
      <c r="ET667" s="57"/>
      <c r="EU667" s="57"/>
      <c r="EV667" s="57"/>
      <c r="EW667" s="57"/>
      <c r="EX667" s="57"/>
      <c r="EY667" s="57"/>
      <c r="EZ667" s="57"/>
      <c r="FA667" s="57"/>
      <c r="FB667" s="57"/>
      <c r="FC667" s="57"/>
      <c r="FD667" s="57"/>
      <c r="FE667" s="57"/>
      <c r="FF667" s="57"/>
      <c r="FG667" s="57"/>
      <c r="FH667" s="57"/>
      <c r="FI667" s="57"/>
      <c r="FJ667" s="57"/>
      <c r="FK667" s="57"/>
      <c r="FL667" s="57"/>
      <c r="FM667" s="57"/>
      <c r="FN667" s="57"/>
      <c r="FO667" s="57"/>
      <c r="FP667" s="57"/>
      <c r="FQ667" s="57"/>
      <c r="FR667" s="57"/>
      <c r="FS667" s="57"/>
      <c r="FT667" s="57"/>
      <c r="FU667" s="57"/>
      <c r="FV667" s="57"/>
      <c r="FW667" s="57"/>
      <c r="FX667" s="57"/>
      <c r="FY667" s="57"/>
      <c r="FZ667" s="57"/>
      <c r="GA667" s="57"/>
      <c r="GB667" s="57"/>
      <c r="GC667" s="57"/>
      <c r="GD667" s="57"/>
      <c r="GE667" s="57"/>
      <c r="GF667" s="57"/>
      <c r="GG667" s="57"/>
      <c r="GH667" s="57"/>
      <c r="GI667" s="57"/>
      <c r="GJ667" s="57"/>
      <c r="GK667" s="57"/>
      <c r="GL667" s="57"/>
      <c r="GM667" s="57"/>
      <c r="GN667" s="57"/>
      <c r="GO667" s="57"/>
      <c r="GP667" s="57"/>
      <c r="GQ667" s="57"/>
      <c r="GR667" s="57"/>
      <c r="GS667" s="57"/>
      <c r="GT667" s="57"/>
      <c r="GU667" s="57"/>
      <c r="GV667" s="57"/>
      <c r="GW667" s="57"/>
      <c r="GX667" s="57"/>
      <c r="GY667" s="57"/>
      <c r="GZ667" s="57"/>
      <c r="HA667" s="57"/>
      <c r="HB667" s="57"/>
      <c r="HC667" s="57"/>
      <c r="HD667" s="57"/>
      <c r="HE667" s="57"/>
      <c r="HF667" s="57"/>
      <c r="HG667" s="57"/>
      <c r="HH667" s="57"/>
      <c r="HI667" s="57"/>
      <c r="HJ667" s="57"/>
      <c r="HK667" s="57"/>
      <c r="HL667" s="57"/>
      <c r="HM667" s="57"/>
      <c r="HN667" s="57"/>
      <c r="HO667" s="57"/>
      <c r="HP667" s="57"/>
      <c r="HQ667" s="57"/>
      <c r="HR667" s="57"/>
      <c r="HS667" s="57"/>
      <c r="HT667" s="57"/>
      <c r="HU667" s="57"/>
      <c r="HV667" s="57"/>
      <c r="HW667" s="57"/>
      <c r="HX667" s="57"/>
      <c r="HY667" s="57"/>
      <c r="HZ667" s="57"/>
      <c r="IA667" s="57"/>
      <c r="IB667" s="57"/>
      <c r="IC667" s="57"/>
      <c r="ID667" s="57"/>
      <c r="IE667" s="57"/>
      <c r="IF667" s="57"/>
      <c r="IG667" s="57"/>
      <c r="IH667" s="57"/>
      <c r="II667" s="57"/>
      <c r="IJ667" s="57"/>
      <c r="IK667" s="57"/>
      <c r="IL667" s="57"/>
      <c r="IM667" s="57"/>
      <c r="IN667" s="57"/>
      <c r="IO667" s="57"/>
      <c r="IP667" s="57"/>
      <c r="IQ667" s="57"/>
      <c r="IR667" s="57"/>
      <c r="IS667" s="57"/>
      <c r="IT667" s="57"/>
      <c r="IU667" s="57"/>
      <c r="IV667" s="57"/>
      <c r="IW667" s="57"/>
      <c r="IX667" s="57"/>
      <c r="IY667" s="57"/>
      <c r="IZ667" s="57"/>
      <c r="JA667" s="57"/>
      <c r="JB667" s="57"/>
      <c r="JC667" s="57"/>
      <c r="JD667" s="57"/>
      <c r="JE667" s="57"/>
      <c r="JF667" s="57"/>
      <c r="JG667" s="57"/>
      <c r="JH667" s="57"/>
      <c r="JI667" s="57"/>
      <c r="JJ667" s="57"/>
      <c r="JK667" s="57"/>
      <c r="JL667" s="57"/>
      <c r="JM667" s="57"/>
      <c r="JN667" s="57"/>
      <c r="JO667" s="57"/>
      <c r="JP667" s="57"/>
      <c r="JQ667" s="57"/>
      <c r="JR667" s="57"/>
      <c r="JS667" s="57"/>
      <c r="JT667" s="57"/>
      <c r="JU667" s="57"/>
      <c r="JV667" s="57"/>
      <c r="JW667" s="57"/>
      <c r="JX667" s="57"/>
      <c r="JY667" s="57"/>
      <c r="JZ667" s="57"/>
      <c r="KA667" s="57"/>
      <c r="KB667" s="57"/>
      <c r="KC667" s="57"/>
      <c r="KD667" s="57"/>
      <c r="KE667" s="57"/>
      <c r="KF667" s="57"/>
      <c r="KG667" s="57"/>
      <c r="KH667" s="57"/>
      <c r="KI667" s="57"/>
      <c r="KJ667" s="57"/>
      <c r="KK667" s="57"/>
      <c r="KL667" s="57"/>
      <c r="KM667" s="57"/>
      <c r="KN667" s="57"/>
      <c r="KO667" s="57"/>
      <c r="KP667" s="57"/>
      <c r="KQ667" s="57"/>
      <c r="KR667" s="57"/>
      <c r="KS667" s="57"/>
      <c r="KT667" s="57"/>
      <c r="KU667" s="57"/>
      <c r="KV667" s="57"/>
      <c r="KW667" s="57"/>
      <c r="KX667" s="57"/>
      <c r="KY667" s="57"/>
      <c r="KZ667" s="57"/>
      <c r="LA667" s="57"/>
      <c r="LB667" s="57"/>
      <c r="LC667" s="57"/>
      <c r="LD667" s="57"/>
      <c r="LE667" s="57"/>
      <c r="LF667" s="57"/>
      <c r="LG667" s="57"/>
      <c r="LH667" s="57"/>
      <c r="LI667" s="57"/>
      <c r="LJ667" s="57"/>
      <c r="LK667" s="57"/>
      <c r="LL667" s="57"/>
      <c r="LM667" s="57"/>
      <c r="LN667" s="57"/>
      <c r="LO667" s="57"/>
      <c r="LP667" s="57"/>
      <c r="LQ667" s="57"/>
      <c r="LR667" s="57"/>
      <c r="LS667" s="57"/>
      <c r="LT667" s="57"/>
      <c r="LU667" s="57"/>
      <c r="LV667" s="57"/>
      <c r="LW667" s="57"/>
      <c r="LX667" s="57"/>
      <c r="LY667" s="57"/>
      <c r="LZ667" s="57"/>
      <c r="MA667" s="57"/>
      <c r="MB667" s="57"/>
      <c r="MC667" s="57"/>
      <c r="MD667" s="57"/>
      <c r="ME667" s="57"/>
      <c r="MF667" s="57"/>
      <c r="MG667" s="57"/>
      <c r="MH667" s="57"/>
      <c r="MI667" s="57"/>
      <c r="MJ667" s="57"/>
      <c r="MK667" s="57"/>
      <c r="ML667" s="57"/>
      <c r="MM667" s="57"/>
      <c r="MN667" s="57"/>
      <c r="MO667" s="57"/>
      <c r="MP667" s="57"/>
      <c r="MQ667" s="57"/>
      <c r="MR667" s="57"/>
      <c r="MS667" s="57"/>
      <c r="MT667" s="57"/>
      <c r="MU667" s="57"/>
      <c r="MV667" s="57"/>
      <c r="MW667" s="57"/>
      <c r="MX667" s="57"/>
      <c r="MY667" s="57"/>
      <c r="MZ667" s="57"/>
      <c r="NA667" s="57"/>
      <c r="NB667" s="57"/>
      <c r="NC667" s="57"/>
      <c r="ND667" s="57"/>
      <c r="NE667" s="57"/>
      <c r="NF667" s="57"/>
      <c r="NG667" s="57"/>
      <c r="NH667" s="57"/>
      <c r="NI667" s="57"/>
      <c r="NJ667" s="57"/>
      <c r="NK667" s="57"/>
      <c r="NL667" s="57"/>
      <c r="NM667" s="57"/>
      <c r="NN667" s="57"/>
      <c r="NO667" s="57"/>
      <c r="NP667" s="57"/>
      <c r="NQ667" s="57"/>
      <c r="NR667" s="57"/>
      <c r="NS667" s="57"/>
      <c r="NT667" s="57"/>
      <c r="NU667" s="57"/>
      <c r="NV667" s="57"/>
      <c r="NW667" s="57"/>
      <c r="NX667" s="57"/>
      <c r="NY667" s="57"/>
      <c r="NZ667" s="57"/>
      <c r="OA667" s="57"/>
      <c r="OB667" s="57"/>
      <c r="OC667" s="57"/>
      <c r="OD667" s="57"/>
      <c r="OE667" s="57"/>
      <c r="OF667" s="57"/>
      <c r="OG667" s="57"/>
      <c r="OH667" s="57"/>
      <c r="OI667" s="57"/>
      <c r="OJ667" s="57"/>
      <c r="OK667" s="57"/>
      <c r="OL667" s="57"/>
      <c r="OM667" s="57"/>
      <c r="ON667" s="57"/>
      <c r="OO667" s="57"/>
      <c r="OP667" s="57"/>
      <c r="OQ667" s="57"/>
      <c r="OR667" s="57"/>
      <c r="OS667" s="57"/>
      <c r="OT667" s="57"/>
      <c r="OU667" s="57"/>
      <c r="OV667" s="57"/>
      <c r="OW667" s="57"/>
      <c r="OX667" s="57"/>
      <c r="OY667" s="57"/>
      <c r="OZ667" s="57"/>
      <c r="PA667" s="57"/>
      <c r="PB667" s="57"/>
      <c r="PC667" s="57"/>
      <c r="PD667" s="57"/>
      <c r="PE667" s="57"/>
      <c r="PF667" s="57"/>
      <c r="PG667" s="57"/>
      <c r="PH667" s="57"/>
      <c r="PI667" s="57"/>
      <c r="PJ667" s="57"/>
      <c r="PK667" s="57"/>
      <c r="PL667" s="57"/>
      <c r="PM667" s="57"/>
      <c r="PN667" s="57"/>
      <c r="PO667" s="57"/>
      <c r="PP667" s="57"/>
      <c r="PQ667" s="57"/>
      <c r="PR667" s="57"/>
      <c r="PS667" s="57"/>
      <c r="PT667" s="57"/>
      <c r="PU667" s="57"/>
      <c r="PV667" s="57"/>
      <c r="PW667" s="57"/>
      <c r="PX667" s="57"/>
      <c r="PY667" s="57"/>
      <c r="PZ667" s="57"/>
      <c r="QA667" s="57"/>
      <c r="QB667" s="57"/>
      <c r="QC667" s="57"/>
      <c r="QD667" s="57"/>
      <c r="QE667" s="57"/>
      <c r="QF667" s="57"/>
      <c r="QG667" s="57"/>
      <c r="QH667" s="57"/>
      <c r="QI667" s="57"/>
      <c r="QJ667" s="57"/>
      <c r="QK667" s="57"/>
      <c r="QL667" s="57"/>
      <c r="QM667" s="57"/>
      <c r="QN667" s="57"/>
      <c r="QO667" s="57"/>
      <c r="QP667" s="57"/>
      <c r="QQ667" s="57"/>
      <c r="QR667" s="57"/>
      <c r="QS667" s="57"/>
      <c r="QT667" s="57"/>
      <c r="QU667" s="57"/>
      <c r="QV667" s="57"/>
      <c r="QW667" s="57"/>
      <c r="QX667" s="57"/>
      <c r="QY667" s="57"/>
      <c r="QZ667" s="57"/>
      <c r="RA667" s="57"/>
      <c r="RB667" s="57"/>
      <c r="RC667" s="57"/>
      <c r="RD667" s="57"/>
      <c r="RE667" s="57"/>
      <c r="RF667" s="57"/>
      <c r="RG667" s="57"/>
      <c r="RH667" s="57"/>
      <c r="RI667" s="57"/>
      <c r="RJ667" s="57"/>
      <c r="RK667" s="57"/>
      <c r="RL667" s="57"/>
      <c r="RM667" s="57"/>
      <c r="RN667" s="57"/>
      <c r="RO667" s="57"/>
      <c r="RP667" s="57"/>
      <c r="RQ667" s="57"/>
      <c r="RR667" s="57"/>
      <c r="RS667" s="57"/>
      <c r="RT667" s="57"/>
      <c r="RU667" s="57"/>
      <c r="RV667" s="57"/>
      <c r="RW667" s="57"/>
      <c r="RX667" s="57"/>
      <c r="RY667" s="57"/>
      <c r="RZ667" s="57"/>
      <c r="SA667" s="57"/>
      <c r="SB667" s="57"/>
      <c r="SC667" s="57"/>
      <c r="SD667" s="57"/>
      <c r="SE667" s="57"/>
      <c r="SF667" s="57"/>
      <c r="SG667" s="57"/>
      <c r="SH667" s="57"/>
      <c r="SI667" s="57"/>
      <c r="SJ667" s="57"/>
      <c r="SK667" s="57"/>
      <c r="SL667" s="57"/>
      <c r="SM667" s="57"/>
      <c r="SN667" s="57"/>
      <c r="SO667" s="57"/>
      <c r="SP667" s="57"/>
      <c r="SQ667" s="57"/>
      <c r="SR667" s="57"/>
      <c r="SS667" s="57"/>
      <c r="ST667" s="57"/>
      <c r="SU667" s="57"/>
      <c r="SV667" s="57"/>
      <c r="SW667" s="57"/>
      <c r="SX667" s="57"/>
      <c r="SY667" s="57"/>
      <c r="SZ667" s="57"/>
      <c r="TA667" s="57"/>
      <c r="TB667" s="57"/>
      <c r="TC667" s="57"/>
      <c r="TD667" s="57"/>
      <c r="TE667" s="57"/>
      <c r="TF667" s="57"/>
      <c r="TG667" s="57"/>
      <c r="TH667" s="57"/>
      <c r="TI667" s="57"/>
      <c r="TJ667" s="57"/>
      <c r="TK667" s="57"/>
      <c r="TL667" s="57"/>
      <c r="TM667" s="57"/>
      <c r="TN667" s="57"/>
      <c r="TO667" s="57"/>
      <c r="TP667" s="57"/>
      <c r="TQ667" s="57"/>
      <c r="TR667" s="57"/>
      <c r="TS667" s="57"/>
      <c r="TT667" s="57"/>
      <c r="TU667" s="57"/>
      <c r="TV667" s="57"/>
      <c r="TW667" s="57"/>
      <c r="TX667" s="57"/>
      <c r="TY667" s="57"/>
      <c r="TZ667" s="57"/>
      <c r="UA667" s="57"/>
      <c r="UB667" s="57"/>
      <c r="UC667" s="57"/>
      <c r="UD667" s="57"/>
      <c r="UE667" s="57"/>
      <c r="UF667" s="57"/>
      <c r="UG667" s="57"/>
      <c r="UH667" s="57"/>
      <c r="UI667" s="57"/>
      <c r="UJ667" s="57"/>
      <c r="UK667" s="57"/>
      <c r="UL667" s="57"/>
      <c r="UM667" s="57"/>
      <c r="UN667" s="57"/>
      <c r="UO667" s="57"/>
      <c r="UP667" s="57"/>
      <c r="UQ667" s="57"/>
      <c r="UR667" s="57"/>
      <c r="US667" s="57"/>
      <c r="UT667" s="57"/>
      <c r="UU667" s="57"/>
      <c r="UV667" s="57"/>
      <c r="UW667" s="57"/>
      <c r="UX667" s="57"/>
      <c r="UY667" s="57"/>
      <c r="UZ667" s="57"/>
      <c r="VA667" s="57"/>
      <c r="VB667" s="57"/>
      <c r="VC667" s="57"/>
      <c r="VD667" s="57"/>
      <c r="VE667" s="57"/>
      <c r="VF667" s="57"/>
      <c r="VG667" s="57"/>
      <c r="VH667" s="57"/>
      <c r="VI667" s="57"/>
      <c r="VJ667" s="57"/>
      <c r="VK667" s="57"/>
      <c r="VL667" s="57"/>
      <c r="VM667" s="57"/>
      <c r="VN667" s="57"/>
      <c r="VO667" s="57"/>
      <c r="VP667" s="57"/>
      <c r="VQ667" s="57"/>
      <c r="VR667" s="57"/>
      <c r="VS667" s="57"/>
      <c r="VT667" s="57"/>
      <c r="VU667" s="57"/>
      <c r="VV667" s="57"/>
      <c r="VW667" s="57"/>
      <c r="VX667" s="57"/>
      <c r="VY667" s="57"/>
      <c r="VZ667" s="57"/>
      <c r="WA667" s="57"/>
      <c r="WB667" s="57"/>
      <c r="WC667" s="57"/>
      <c r="WD667" s="57"/>
      <c r="WE667" s="57"/>
      <c r="WF667" s="57"/>
      <c r="WG667" s="57"/>
      <c r="WH667" s="57"/>
      <c r="WI667" s="57"/>
      <c r="WJ667" s="57"/>
      <c r="WK667" s="57"/>
      <c r="WL667" s="57"/>
      <c r="WM667" s="57"/>
      <c r="WN667" s="57"/>
      <c r="WO667" s="57"/>
      <c r="WP667" s="57"/>
      <c r="WQ667" s="57"/>
      <c r="WR667" s="57"/>
      <c r="WS667" s="57"/>
      <c r="WT667" s="57"/>
      <c r="WU667" s="57"/>
      <c r="WV667" s="57"/>
      <c r="WW667" s="57"/>
      <c r="WX667" s="57"/>
      <c r="WY667" s="57"/>
      <c r="WZ667" s="57"/>
      <c r="XA667" s="57"/>
      <c r="XB667" s="57"/>
      <c r="XC667" s="57"/>
      <c r="XD667" s="57"/>
      <c r="XE667" s="57"/>
      <c r="XF667" s="57"/>
      <c r="XG667" s="57"/>
      <c r="XH667" s="57"/>
      <c r="XI667" s="57"/>
      <c r="XJ667" s="57"/>
      <c r="XK667" s="57"/>
      <c r="XL667" s="57"/>
      <c r="XM667" s="57"/>
      <c r="XN667" s="57"/>
      <c r="XO667" s="57"/>
      <c r="XP667" s="57"/>
      <c r="XQ667" s="57"/>
      <c r="XR667" s="57"/>
      <c r="XS667" s="57"/>
      <c r="XT667" s="57"/>
      <c r="XU667" s="57"/>
      <c r="XV667" s="57"/>
      <c r="XW667" s="57"/>
    </row>
    <row r="668">
      <c r="AI668" s="57"/>
      <c r="BR668" s="57"/>
      <c r="DA668" s="57"/>
      <c r="EJ668" s="57"/>
      <c r="EK668" s="57"/>
      <c r="EL668" s="57"/>
      <c r="EM668" s="57"/>
      <c r="EN668" s="57"/>
      <c r="EO668" s="57"/>
      <c r="EP668" s="57"/>
      <c r="EQ668" s="57"/>
      <c r="ER668" s="57"/>
      <c r="ES668" s="57"/>
      <c r="ET668" s="57"/>
      <c r="EU668" s="57"/>
      <c r="EV668" s="57"/>
      <c r="EW668" s="57"/>
      <c r="EX668" s="57"/>
      <c r="EY668" s="57"/>
      <c r="EZ668" s="57"/>
      <c r="FA668" s="57"/>
      <c r="FB668" s="57"/>
      <c r="FC668" s="57"/>
      <c r="FD668" s="57"/>
      <c r="FE668" s="57"/>
      <c r="FF668" s="57"/>
      <c r="FG668" s="57"/>
      <c r="FH668" s="57"/>
      <c r="FI668" s="57"/>
      <c r="FJ668" s="57"/>
      <c r="FK668" s="57"/>
      <c r="FL668" s="57"/>
      <c r="FM668" s="57"/>
      <c r="FN668" s="57"/>
      <c r="FO668" s="57"/>
      <c r="FP668" s="57"/>
      <c r="FQ668" s="57"/>
      <c r="FR668" s="57"/>
      <c r="FS668" s="57"/>
      <c r="FT668" s="57"/>
      <c r="FU668" s="57"/>
      <c r="FV668" s="57"/>
      <c r="FW668" s="57"/>
      <c r="FX668" s="57"/>
      <c r="FY668" s="57"/>
      <c r="FZ668" s="57"/>
      <c r="GA668" s="57"/>
      <c r="GB668" s="57"/>
      <c r="GC668" s="57"/>
      <c r="GD668" s="57"/>
      <c r="GE668" s="57"/>
      <c r="GF668" s="57"/>
      <c r="GG668" s="57"/>
      <c r="GH668" s="57"/>
      <c r="GI668" s="57"/>
      <c r="GJ668" s="57"/>
      <c r="GK668" s="57"/>
      <c r="GL668" s="57"/>
      <c r="GM668" s="57"/>
      <c r="GN668" s="57"/>
      <c r="GO668" s="57"/>
      <c r="GP668" s="57"/>
      <c r="GQ668" s="57"/>
      <c r="GR668" s="57"/>
      <c r="GS668" s="57"/>
      <c r="GT668" s="57"/>
      <c r="GU668" s="57"/>
      <c r="GV668" s="57"/>
      <c r="GW668" s="57"/>
      <c r="GX668" s="57"/>
      <c r="GY668" s="57"/>
      <c r="GZ668" s="57"/>
      <c r="HA668" s="57"/>
      <c r="HB668" s="57"/>
      <c r="HC668" s="57"/>
      <c r="HD668" s="57"/>
      <c r="HE668" s="57"/>
      <c r="HF668" s="57"/>
      <c r="HG668" s="57"/>
      <c r="HH668" s="57"/>
      <c r="HI668" s="57"/>
      <c r="HJ668" s="57"/>
      <c r="HK668" s="57"/>
      <c r="HL668" s="57"/>
      <c r="HM668" s="57"/>
      <c r="HN668" s="57"/>
      <c r="HO668" s="57"/>
      <c r="HP668" s="57"/>
      <c r="HQ668" s="57"/>
      <c r="HR668" s="57"/>
      <c r="HS668" s="57"/>
      <c r="HT668" s="57"/>
      <c r="HU668" s="57"/>
      <c r="HV668" s="57"/>
      <c r="HW668" s="57"/>
      <c r="HX668" s="57"/>
      <c r="HY668" s="57"/>
      <c r="HZ668" s="57"/>
      <c r="IA668" s="57"/>
      <c r="IB668" s="57"/>
      <c r="IC668" s="57"/>
      <c r="ID668" s="57"/>
      <c r="IE668" s="57"/>
      <c r="IF668" s="57"/>
      <c r="IG668" s="57"/>
      <c r="IH668" s="57"/>
      <c r="II668" s="57"/>
      <c r="IJ668" s="57"/>
      <c r="IK668" s="57"/>
      <c r="IL668" s="57"/>
      <c r="IM668" s="57"/>
      <c r="IN668" s="57"/>
      <c r="IO668" s="57"/>
      <c r="IP668" s="57"/>
      <c r="IQ668" s="57"/>
      <c r="IR668" s="57"/>
      <c r="IS668" s="57"/>
      <c r="IT668" s="57"/>
      <c r="IU668" s="57"/>
      <c r="IV668" s="57"/>
      <c r="IW668" s="57"/>
      <c r="IX668" s="57"/>
      <c r="IY668" s="57"/>
      <c r="IZ668" s="57"/>
      <c r="JA668" s="57"/>
      <c r="JB668" s="57"/>
      <c r="JC668" s="57"/>
      <c r="JD668" s="57"/>
      <c r="JE668" s="57"/>
      <c r="JF668" s="57"/>
      <c r="JG668" s="57"/>
      <c r="JH668" s="57"/>
      <c r="JI668" s="57"/>
      <c r="JJ668" s="57"/>
      <c r="JK668" s="57"/>
      <c r="JL668" s="57"/>
      <c r="JM668" s="57"/>
      <c r="JN668" s="57"/>
      <c r="JO668" s="57"/>
      <c r="JP668" s="57"/>
      <c r="JQ668" s="57"/>
      <c r="JR668" s="57"/>
      <c r="JS668" s="57"/>
      <c r="JT668" s="57"/>
      <c r="JU668" s="57"/>
      <c r="JV668" s="57"/>
      <c r="JW668" s="57"/>
      <c r="JX668" s="57"/>
      <c r="JY668" s="57"/>
      <c r="JZ668" s="57"/>
      <c r="KA668" s="57"/>
      <c r="KB668" s="57"/>
      <c r="KC668" s="57"/>
      <c r="KD668" s="57"/>
      <c r="KE668" s="57"/>
      <c r="KF668" s="57"/>
      <c r="KG668" s="57"/>
      <c r="KH668" s="57"/>
      <c r="KI668" s="57"/>
      <c r="KJ668" s="57"/>
      <c r="KK668" s="57"/>
      <c r="KL668" s="57"/>
      <c r="KM668" s="57"/>
      <c r="KN668" s="57"/>
      <c r="KO668" s="57"/>
      <c r="KP668" s="57"/>
      <c r="KQ668" s="57"/>
      <c r="KR668" s="57"/>
      <c r="KS668" s="57"/>
      <c r="KT668" s="57"/>
      <c r="KU668" s="57"/>
      <c r="KV668" s="57"/>
      <c r="KW668" s="57"/>
      <c r="KX668" s="57"/>
      <c r="KY668" s="57"/>
      <c r="KZ668" s="57"/>
      <c r="LA668" s="57"/>
      <c r="LB668" s="57"/>
      <c r="LC668" s="57"/>
      <c r="LD668" s="57"/>
      <c r="LE668" s="57"/>
      <c r="LF668" s="57"/>
      <c r="LG668" s="57"/>
      <c r="LH668" s="57"/>
      <c r="LI668" s="57"/>
      <c r="LJ668" s="57"/>
      <c r="LK668" s="57"/>
      <c r="LL668" s="57"/>
      <c r="LM668" s="57"/>
      <c r="LN668" s="57"/>
      <c r="LO668" s="57"/>
      <c r="LP668" s="57"/>
      <c r="LQ668" s="57"/>
      <c r="LR668" s="57"/>
      <c r="LS668" s="57"/>
      <c r="LT668" s="57"/>
      <c r="LU668" s="57"/>
      <c r="LV668" s="57"/>
      <c r="LW668" s="57"/>
      <c r="LX668" s="57"/>
      <c r="LY668" s="57"/>
      <c r="LZ668" s="57"/>
      <c r="MA668" s="57"/>
      <c r="MB668" s="57"/>
      <c r="MC668" s="57"/>
      <c r="MD668" s="57"/>
      <c r="ME668" s="57"/>
      <c r="MF668" s="57"/>
      <c r="MG668" s="57"/>
      <c r="MH668" s="57"/>
      <c r="MI668" s="57"/>
      <c r="MJ668" s="57"/>
      <c r="MK668" s="57"/>
      <c r="ML668" s="57"/>
      <c r="MM668" s="57"/>
      <c r="MN668" s="57"/>
      <c r="MO668" s="57"/>
      <c r="MP668" s="57"/>
      <c r="MQ668" s="57"/>
      <c r="MR668" s="57"/>
      <c r="MS668" s="57"/>
      <c r="MT668" s="57"/>
      <c r="MU668" s="57"/>
      <c r="MV668" s="57"/>
      <c r="MW668" s="57"/>
      <c r="MX668" s="57"/>
      <c r="MY668" s="57"/>
      <c r="MZ668" s="57"/>
      <c r="NA668" s="57"/>
      <c r="NB668" s="57"/>
      <c r="NC668" s="57"/>
      <c r="ND668" s="57"/>
      <c r="NE668" s="57"/>
      <c r="NF668" s="57"/>
      <c r="NG668" s="57"/>
      <c r="NH668" s="57"/>
      <c r="NI668" s="57"/>
      <c r="NJ668" s="57"/>
      <c r="NK668" s="57"/>
      <c r="NL668" s="57"/>
      <c r="NM668" s="57"/>
      <c r="NN668" s="57"/>
      <c r="NO668" s="57"/>
      <c r="NP668" s="57"/>
      <c r="NQ668" s="57"/>
      <c r="NR668" s="57"/>
      <c r="NS668" s="57"/>
      <c r="NT668" s="57"/>
      <c r="NU668" s="57"/>
      <c r="NV668" s="57"/>
      <c r="NW668" s="57"/>
      <c r="NX668" s="57"/>
      <c r="NY668" s="57"/>
      <c r="NZ668" s="57"/>
      <c r="OA668" s="57"/>
      <c r="OB668" s="57"/>
      <c r="OC668" s="57"/>
      <c r="OD668" s="57"/>
      <c r="OE668" s="57"/>
      <c r="OF668" s="57"/>
      <c r="OG668" s="57"/>
      <c r="OH668" s="57"/>
      <c r="OI668" s="57"/>
      <c r="OJ668" s="57"/>
      <c r="OK668" s="57"/>
      <c r="OL668" s="57"/>
      <c r="OM668" s="57"/>
      <c r="ON668" s="57"/>
      <c r="OO668" s="57"/>
      <c r="OP668" s="57"/>
      <c r="OQ668" s="57"/>
      <c r="OR668" s="57"/>
      <c r="OS668" s="57"/>
      <c r="OT668" s="57"/>
      <c r="OU668" s="57"/>
      <c r="OV668" s="57"/>
      <c r="OW668" s="57"/>
      <c r="OX668" s="57"/>
      <c r="OY668" s="57"/>
      <c r="OZ668" s="57"/>
      <c r="PA668" s="57"/>
      <c r="PB668" s="57"/>
      <c r="PC668" s="57"/>
      <c r="PD668" s="57"/>
      <c r="PE668" s="57"/>
      <c r="PF668" s="57"/>
      <c r="PG668" s="57"/>
      <c r="PH668" s="57"/>
      <c r="PI668" s="57"/>
      <c r="PJ668" s="57"/>
      <c r="PK668" s="57"/>
      <c r="PL668" s="57"/>
      <c r="PM668" s="57"/>
      <c r="PN668" s="57"/>
      <c r="PO668" s="57"/>
      <c r="PP668" s="57"/>
      <c r="PQ668" s="57"/>
      <c r="PR668" s="57"/>
      <c r="PS668" s="57"/>
      <c r="PT668" s="57"/>
      <c r="PU668" s="57"/>
      <c r="PV668" s="57"/>
      <c r="PW668" s="57"/>
      <c r="PX668" s="57"/>
      <c r="PY668" s="57"/>
      <c r="PZ668" s="57"/>
      <c r="QA668" s="57"/>
      <c r="QB668" s="57"/>
      <c r="QC668" s="57"/>
      <c r="QD668" s="57"/>
      <c r="QE668" s="57"/>
      <c r="QF668" s="57"/>
      <c r="QG668" s="57"/>
      <c r="QH668" s="57"/>
      <c r="QI668" s="57"/>
      <c r="QJ668" s="57"/>
      <c r="QK668" s="57"/>
      <c r="QL668" s="57"/>
      <c r="QM668" s="57"/>
      <c r="QN668" s="57"/>
      <c r="QO668" s="57"/>
      <c r="QP668" s="57"/>
      <c r="QQ668" s="57"/>
      <c r="QR668" s="57"/>
      <c r="QS668" s="57"/>
      <c r="QT668" s="57"/>
      <c r="QU668" s="57"/>
      <c r="QV668" s="57"/>
      <c r="QW668" s="57"/>
      <c r="QX668" s="57"/>
      <c r="QY668" s="57"/>
      <c r="QZ668" s="57"/>
      <c r="RA668" s="57"/>
      <c r="RB668" s="57"/>
      <c r="RC668" s="57"/>
      <c r="RD668" s="57"/>
      <c r="RE668" s="57"/>
      <c r="RF668" s="57"/>
      <c r="RG668" s="57"/>
      <c r="RH668" s="57"/>
      <c r="RI668" s="57"/>
      <c r="RJ668" s="57"/>
      <c r="RK668" s="57"/>
      <c r="RL668" s="57"/>
      <c r="RM668" s="57"/>
      <c r="RN668" s="57"/>
      <c r="RO668" s="57"/>
      <c r="RP668" s="57"/>
      <c r="RQ668" s="57"/>
      <c r="RR668" s="57"/>
      <c r="RS668" s="57"/>
      <c r="RT668" s="57"/>
      <c r="RU668" s="57"/>
      <c r="RV668" s="57"/>
      <c r="RW668" s="57"/>
      <c r="RX668" s="57"/>
      <c r="RY668" s="57"/>
      <c r="RZ668" s="57"/>
      <c r="SA668" s="57"/>
      <c r="SB668" s="57"/>
      <c r="SC668" s="57"/>
      <c r="SD668" s="57"/>
      <c r="SE668" s="57"/>
      <c r="SF668" s="57"/>
      <c r="SG668" s="57"/>
      <c r="SH668" s="57"/>
      <c r="SI668" s="57"/>
      <c r="SJ668" s="57"/>
      <c r="SK668" s="57"/>
      <c r="SL668" s="57"/>
      <c r="SM668" s="57"/>
      <c r="SN668" s="57"/>
      <c r="SO668" s="57"/>
      <c r="SP668" s="57"/>
      <c r="SQ668" s="57"/>
      <c r="SR668" s="57"/>
      <c r="SS668" s="57"/>
      <c r="ST668" s="57"/>
      <c r="SU668" s="57"/>
      <c r="SV668" s="57"/>
      <c r="SW668" s="57"/>
      <c r="SX668" s="57"/>
      <c r="SY668" s="57"/>
      <c r="SZ668" s="57"/>
      <c r="TA668" s="57"/>
      <c r="TB668" s="57"/>
      <c r="TC668" s="57"/>
      <c r="TD668" s="57"/>
      <c r="TE668" s="57"/>
      <c r="TF668" s="57"/>
      <c r="TG668" s="57"/>
      <c r="TH668" s="57"/>
      <c r="TI668" s="57"/>
      <c r="TJ668" s="57"/>
      <c r="TK668" s="57"/>
      <c r="TL668" s="57"/>
      <c r="TM668" s="57"/>
      <c r="TN668" s="57"/>
      <c r="TO668" s="57"/>
      <c r="TP668" s="57"/>
      <c r="TQ668" s="57"/>
      <c r="TR668" s="57"/>
      <c r="TS668" s="57"/>
      <c r="TT668" s="57"/>
      <c r="TU668" s="57"/>
      <c r="TV668" s="57"/>
      <c r="TW668" s="57"/>
      <c r="TX668" s="57"/>
      <c r="TY668" s="57"/>
      <c r="TZ668" s="57"/>
      <c r="UA668" s="57"/>
      <c r="UB668" s="57"/>
      <c r="UC668" s="57"/>
      <c r="UD668" s="57"/>
      <c r="UE668" s="57"/>
      <c r="UF668" s="57"/>
      <c r="UG668" s="57"/>
      <c r="UH668" s="57"/>
      <c r="UI668" s="57"/>
      <c r="UJ668" s="57"/>
      <c r="UK668" s="57"/>
      <c r="UL668" s="57"/>
      <c r="UM668" s="57"/>
      <c r="UN668" s="57"/>
      <c r="UO668" s="57"/>
      <c r="UP668" s="57"/>
      <c r="UQ668" s="57"/>
      <c r="UR668" s="57"/>
      <c r="US668" s="57"/>
      <c r="UT668" s="57"/>
      <c r="UU668" s="57"/>
      <c r="UV668" s="57"/>
      <c r="UW668" s="57"/>
      <c r="UX668" s="57"/>
      <c r="UY668" s="57"/>
      <c r="UZ668" s="57"/>
      <c r="VA668" s="57"/>
      <c r="VB668" s="57"/>
      <c r="VC668" s="57"/>
      <c r="VD668" s="57"/>
      <c r="VE668" s="57"/>
      <c r="VF668" s="57"/>
      <c r="VG668" s="57"/>
      <c r="VH668" s="57"/>
      <c r="VI668" s="57"/>
      <c r="VJ668" s="57"/>
      <c r="VK668" s="57"/>
      <c r="VL668" s="57"/>
      <c r="VM668" s="57"/>
      <c r="VN668" s="57"/>
      <c r="VO668" s="57"/>
      <c r="VP668" s="57"/>
      <c r="VQ668" s="57"/>
      <c r="VR668" s="57"/>
      <c r="VS668" s="57"/>
      <c r="VT668" s="57"/>
      <c r="VU668" s="57"/>
      <c r="VV668" s="57"/>
      <c r="VW668" s="57"/>
      <c r="VX668" s="57"/>
      <c r="VY668" s="57"/>
      <c r="VZ668" s="57"/>
      <c r="WA668" s="57"/>
      <c r="WB668" s="57"/>
      <c r="WC668" s="57"/>
      <c r="WD668" s="57"/>
      <c r="WE668" s="57"/>
      <c r="WF668" s="57"/>
      <c r="WG668" s="57"/>
      <c r="WH668" s="57"/>
      <c r="WI668" s="57"/>
      <c r="WJ668" s="57"/>
      <c r="WK668" s="57"/>
      <c r="WL668" s="57"/>
      <c r="WM668" s="57"/>
      <c r="WN668" s="57"/>
      <c r="WO668" s="57"/>
      <c r="WP668" s="57"/>
      <c r="WQ668" s="57"/>
      <c r="WR668" s="57"/>
      <c r="WS668" s="57"/>
      <c r="WT668" s="57"/>
      <c r="WU668" s="57"/>
      <c r="WV668" s="57"/>
      <c r="WW668" s="57"/>
      <c r="WX668" s="57"/>
      <c r="WY668" s="57"/>
      <c r="WZ668" s="57"/>
      <c r="XA668" s="57"/>
      <c r="XB668" s="57"/>
      <c r="XC668" s="57"/>
      <c r="XD668" s="57"/>
      <c r="XE668" s="57"/>
      <c r="XF668" s="57"/>
      <c r="XG668" s="57"/>
      <c r="XH668" s="57"/>
      <c r="XI668" s="57"/>
      <c r="XJ668" s="57"/>
      <c r="XK668" s="57"/>
      <c r="XL668" s="57"/>
      <c r="XM668" s="57"/>
      <c r="XN668" s="57"/>
      <c r="XO668" s="57"/>
      <c r="XP668" s="57"/>
      <c r="XQ668" s="57"/>
      <c r="XR668" s="57"/>
      <c r="XS668" s="57"/>
      <c r="XT668" s="57"/>
      <c r="XU668" s="57"/>
      <c r="XV668" s="57"/>
      <c r="XW668" s="57"/>
    </row>
    <row r="669">
      <c r="AI669" s="57"/>
      <c r="BR669" s="57"/>
      <c r="DA669" s="57"/>
      <c r="EJ669" s="57"/>
      <c r="EK669" s="57"/>
      <c r="EL669" s="57"/>
      <c r="EM669" s="57"/>
      <c r="EN669" s="57"/>
      <c r="EO669" s="57"/>
      <c r="EP669" s="57"/>
      <c r="EQ669" s="57"/>
      <c r="ER669" s="57"/>
      <c r="ES669" s="57"/>
      <c r="ET669" s="57"/>
      <c r="EU669" s="57"/>
      <c r="EV669" s="57"/>
      <c r="EW669" s="57"/>
      <c r="EX669" s="57"/>
      <c r="EY669" s="57"/>
      <c r="EZ669" s="57"/>
      <c r="FA669" s="57"/>
      <c r="FB669" s="57"/>
      <c r="FC669" s="57"/>
      <c r="FD669" s="57"/>
      <c r="FE669" s="57"/>
      <c r="FF669" s="57"/>
      <c r="FG669" s="57"/>
      <c r="FH669" s="57"/>
      <c r="FI669" s="57"/>
      <c r="FJ669" s="57"/>
      <c r="FK669" s="57"/>
      <c r="FL669" s="57"/>
      <c r="FM669" s="57"/>
      <c r="FN669" s="57"/>
      <c r="FO669" s="57"/>
      <c r="FP669" s="57"/>
      <c r="FQ669" s="57"/>
      <c r="FR669" s="57"/>
      <c r="FS669" s="57"/>
      <c r="FT669" s="57"/>
      <c r="FU669" s="57"/>
      <c r="FV669" s="57"/>
      <c r="FW669" s="57"/>
      <c r="FX669" s="57"/>
      <c r="FY669" s="57"/>
      <c r="FZ669" s="57"/>
      <c r="GA669" s="57"/>
      <c r="GB669" s="57"/>
      <c r="GC669" s="57"/>
      <c r="GD669" s="57"/>
      <c r="GE669" s="57"/>
      <c r="GF669" s="57"/>
      <c r="GG669" s="57"/>
      <c r="GH669" s="57"/>
      <c r="GI669" s="57"/>
      <c r="GJ669" s="57"/>
      <c r="GK669" s="57"/>
      <c r="GL669" s="57"/>
      <c r="GM669" s="57"/>
      <c r="GN669" s="57"/>
      <c r="GO669" s="57"/>
      <c r="GP669" s="57"/>
      <c r="GQ669" s="57"/>
      <c r="GR669" s="57"/>
      <c r="GS669" s="57"/>
      <c r="GT669" s="57"/>
      <c r="GU669" s="57"/>
      <c r="GV669" s="57"/>
      <c r="GW669" s="57"/>
      <c r="GX669" s="57"/>
      <c r="GY669" s="57"/>
      <c r="GZ669" s="57"/>
      <c r="HA669" s="57"/>
      <c r="HB669" s="57"/>
      <c r="HC669" s="57"/>
      <c r="HD669" s="57"/>
      <c r="HE669" s="57"/>
      <c r="HF669" s="57"/>
      <c r="HG669" s="57"/>
      <c r="HH669" s="57"/>
      <c r="HI669" s="57"/>
      <c r="HJ669" s="57"/>
      <c r="HK669" s="57"/>
      <c r="HL669" s="57"/>
      <c r="HM669" s="57"/>
      <c r="HN669" s="57"/>
      <c r="HO669" s="57"/>
      <c r="HP669" s="57"/>
      <c r="HQ669" s="57"/>
      <c r="HR669" s="57"/>
      <c r="HS669" s="57"/>
      <c r="HT669" s="57"/>
      <c r="HU669" s="57"/>
      <c r="HV669" s="57"/>
      <c r="HW669" s="57"/>
      <c r="HX669" s="57"/>
      <c r="HY669" s="57"/>
      <c r="HZ669" s="57"/>
      <c r="IA669" s="57"/>
      <c r="IB669" s="57"/>
      <c r="IC669" s="57"/>
      <c r="ID669" s="57"/>
      <c r="IE669" s="57"/>
      <c r="IF669" s="57"/>
      <c r="IG669" s="57"/>
      <c r="IH669" s="57"/>
      <c r="II669" s="57"/>
      <c r="IJ669" s="57"/>
      <c r="IK669" s="57"/>
      <c r="IL669" s="57"/>
      <c r="IM669" s="57"/>
      <c r="IN669" s="57"/>
      <c r="IO669" s="57"/>
      <c r="IP669" s="57"/>
      <c r="IQ669" s="57"/>
      <c r="IR669" s="57"/>
      <c r="IS669" s="57"/>
      <c r="IT669" s="57"/>
      <c r="IU669" s="57"/>
      <c r="IV669" s="57"/>
      <c r="IW669" s="57"/>
      <c r="IX669" s="57"/>
      <c r="IY669" s="57"/>
      <c r="IZ669" s="57"/>
      <c r="JA669" s="57"/>
      <c r="JB669" s="57"/>
      <c r="JC669" s="57"/>
      <c r="JD669" s="57"/>
      <c r="JE669" s="57"/>
      <c r="JF669" s="57"/>
      <c r="JG669" s="57"/>
      <c r="JH669" s="57"/>
      <c r="JI669" s="57"/>
      <c r="JJ669" s="57"/>
      <c r="JK669" s="57"/>
      <c r="JL669" s="57"/>
      <c r="JM669" s="57"/>
      <c r="JN669" s="57"/>
      <c r="JO669" s="57"/>
      <c r="JP669" s="57"/>
      <c r="JQ669" s="57"/>
      <c r="JR669" s="57"/>
      <c r="JS669" s="57"/>
      <c r="JT669" s="57"/>
      <c r="JU669" s="57"/>
      <c r="JV669" s="57"/>
      <c r="JW669" s="57"/>
      <c r="JX669" s="57"/>
      <c r="JY669" s="57"/>
      <c r="JZ669" s="57"/>
      <c r="KA669" s="57"/>
      <c r="KB669" s="57"/>
      <c r="KC669" s="57"/>
      <c r="KD669" s="57"/>
      <c r="KE669" s="57"/>
      <c r="KF669" s="57"/>
      <c r="KG669" s="57"/>
      <c r="KH669" s="57"/>
      <c r="KI669" s="57"/>
      <c r="KJ669" s="57"/>
      <c r="KK669" s="57"/>
      <c r="KL669" s="57"/>
      <c r="KM669" s="57"/>
      <c r="KN669" s="57"/>
      <c r="KO669" s="57"/>
      <c r="KP669" s="57"/>
      <c r="KQ669" s="57"/>
      <c r="KR669" s="57"/>
      <c r="KS669" s="57"/>
      <c r="KT669" s="57"/>
      <c r="KU669" s="57"/>
      <c r="KV669" s="57"/>
      <c r="KW669" s="57"/>
      <c r="KX669" s="57"/>
      <c r="KY669" s="57"/>
      <c r="KZ669" s="57"/>
      <c r="LA669" s="57"/>
      <c r="LB669" s="57"/>
      <c r="LC669" s="57"/>
      <c r="LD669" s="57"/>
      <c r="LE669" s="57"/>
      <c r="LF669" s="57"/>
      <c r="LG669" s="57"/>
      <c r="LH669" s="57"/>
      <c r="LI669" s="57"/>
      <c r="LJ669" s="57"/>
      <c r="LK669" s="57"/>
      <c r="LL669" s="57"/>
      <c r="LM669" s="57"/>
      <c r="LN669" s="57"/>
      <c r="LO669" s="57"/>
      <c r="LP669" s="57"/>
      <c r="LQ669" s="57"/>
      <c r="LR669" s="57"/>
      <c r="LS669" s="57"/>
      <c r="LT669" s="57"/>
      <c r="LU669" s="57"/>
      <c r="LV669" s="57"/>
      <c r="LW669" s="57"/>
      <c r="LX669" s="57"/>
      <c r="LY669" s="57"/>
      <c r="LZ669" s="57"/>
      <c r="MA669" s="57"/>
      <c r="MB669" s="57"/>
      <c r="MC669" s="57"/>
      <c r="MD669" s="57"/>
      <c r="ME669" s="57"/>
      <c r="MF669" s="57"/>
      <c r="MG669" s="57"/>
      <c r="MH669" s="57"/>
      <c r="MI669" s="57"/>
      <c r="MJ669" s="57"/>
      <c r="MK669" s="57"/>
      <c r="ML669" s="57"/>
      <c r="MM669" s="57"/>
      <c r="MN669" s="57"/>
      <c r="MO669" s="57"/>
      <c r="MP669" s="57"/>
      <c r="MQ669" s="57"/>
      <c r="MR669" s="57"/>
      <c r="MS669" s="57"/>
      <c r="MT669" s="57"/>
      <c r="MU669" s="57"/>
      <c r="MV669" s="57"/>
      <c r="MW669" s="57"/>
      <c r="MX669" s="57"/>
      <c r="MY669" s="57"/>
      <c r="MZ669" s="57"/>
      <c r="NA669" s="57"/>
      <c r="NB669" s="57"/>
      <c r="NC669" s="57"/>
      <c r="ND669" s="57"/>
      <c r="NE669" s="57"/>
      <c r="NF669" s="57"/>
      <c r="NG669" s="57"/>
      <c r="NH669" s="57"/>
      <c r="NI669" s="57"/>
      <c r="NJ669" s="57"/>
      <c r="NK669" s="57"/>
      <c r="NL669" s="57"/>
      <c r="NM669" s="57"/>
      <c r="NN669" s="57"/>
      <c r="NO669" s="57"/>
      <c r="NP669" s="57"/>
      <c r="NQ669" s="57"/>
      <c r="NR669" s="57"/>
      <c r="NS669" s="57"/>
      <c r="NT669" s="57"/>
      <c r="NU669" s="57"/>
      <c r="NV669" s="57"/>
      <c r="NW669" s="57"/>
      <c r="NX669" s="57"/>
      <c r="NY669" s="57"/>
      <c r="NZ669" s="57"/>
      <c r="OA669" s="57"/>
      <c r="OB669" s="57"/>
      <c r="OC669" s="57"/>
      <c r="OD669" s="57"/>
      <c r="OE669" s="57"/>
      <c r="OF669" s="57"/>
      <c r="OG669" s="57"/>
      <c r="OH669" s="57"/>
      <c r="OI669" s="57"/>
      <c r="OJ669" s="57"/>
      <c r="OK669" s="57"/>
      <c r="OL669" s="57"/>
      <c r="OM669" s="57"/>
      <c r="ON669" s="57"/>
      <c r="OO669" s="57"/>
      <c r="OP669" s="57"/>
      <c r="OQ669" s="57"/>
      <c r="OR669" s="57"/>
      <c r="OS669" s="57"/>
      <c r="OT669" s="57"/>
      <c r="OU669" s="57"/>
      <c r="OV669" s="57"/>
      <c r="OW669" s="57"/>
      <c r="OX669" s="57"/>
      <c r="OY669" s="57"/>
      <c r="OZ669" s="57"/>
      <c r="PA669" s="57"/>
      <c r="PB669" s="57"/>
      <c r="PC669" s="57"/>
      <c r="PD669" s="57"/>
      <c r="PE669" s="57"/>
      <c r="PF669" s="57"/>
      <c r="PG669" s="57"/>
      <c r="PH669" s="57"/>
      <c r="PI669" s="57"/>
      <c r="PJ669" s="57"/>
      <c r="PK669" s="57"/>
      <c r="PL669" s="57"/>
      <c r="PM669" s="57"/>
      <c r="PN669" s="57"/>
      <c r="PO669" s="57"/>
      <c r="PP669" s="57"/>
      <c r="PQ669" s="57"/>
      <c r="PR669" s="57"/>
      <c r="PS669" s="57"/>
      <c r="PT669" s="57"/>
      <c r="PU669" s="57"/>
      <c r="PV669" s="57"/>
      <c r="PW669" s="57"/>
      <c r="PX669" s="57"/>
      <c r="PY669" s="57"/>
      <c r="PZ669" s="57"/>
      <c r="QA669" s="57"/>
      <c r="QB669" s="57"/>
      <c r="QC669" s="57"/>
      <c r="QD669" s="57"/>
      <c r="QE669" s="57"/>
      <c r="QF669" s="57"/>
      <c r="QG669" s="57"/>
      <c r="QH669" s="57"/>
      <c r="QI669" s="57"/>
      <c r="QJ669" s="57"/>
      <c r="QK669" s="57"/>
      <c r="QL669" s="57"/>
      <c r="QM669" s="57"/>
      <c r="QN669" s="57"/>
      <c r="QO669" s="57"/>
      <c r="QP669" s="57"/>
      <c r="QQ669" s="57"/>
      <c r="QR669" s="57"/>
      <c r="QS669" s="57"/>
      <c r="QT669" s="57"/>
      <c r="QU669" s="57"/>
      <c r="QV669" s="57"/>
      <c r="QW669" s="57"/>
      <c r="QX669" s="57"/>
      <c r="QY669" s="57"/>
      <c r="QZ669" s="57"/>
      <c r="RA669" s="57"/>
      <c r="RB669" s="57"/>
      <c r="RC669" s="57"/>
      <c r="RD669" s="57"/>
      <c r="RE669" s="57"/>
      <c r="RF669" s="57"/>
      <c r="RG669" s="57"/>
      <c r="RH669" s="57"/>
      <c r="RI669" s="57"/>
      <c r="RJ669" s="57"/>
      <c r="RK669" s="57"/>
      <c r="RL669" s="57"/>
      <c r="RM669" s="57"/>
      <c r="RN669" s="57"/>
      <c r="RO669" s="57"/>
      <c r="RP669" s="57"/>
      <c r="RQ669" s="57"/>
      <c r="RR669" s="57"/>
      <c r="RS669" s="57"/>
      <c r="RT669" s="57"/>
      <c r="RU669" s="57"/>
      <c r="RV669" s="57"/>
      <c r="RW669" s="57"/>
      <c r="RX669" s="57"/>
      <c r="RY669" s="57"/>
      <c r="RZ669" s="57"/>
      <c r="SA669" s="57"/>
      <c r="SB669" s="57"/>
      <c r="SC669" s="57"/>
      <c r="SD669" s="57"/>
      <c r="SE669" s="57"/>
      <c r="SF669" s="57"/>
      <c r="SG669" s="57"/>
      <c r="SH669" s="57"/>
      <c r="SI669" s="57"/>
      <c r="SJ669" s="57"/>
      <c r="SK669" s="57"/>
      <c r="SL669" s="57"/>
      <c r="SM669" s="57"/>
      <c r="SN669" s="57"/>
      <c r="SO669" s="57"/>
      <c r="SP669" s="57"/>
      <c r="SQ669" s="57"/>
      <c r="SR669" s="57"/>
      <c r="SS669" s="57"/>
      <c r="ST669" s="57"/>
      <c r="SU669" s="57"/>
      <c r="SV669" s="57"/>
      <c r="SW669" s="57"/>
      <c r="SX669" s="57"/>
      <c r="SY669" s="57"/>
      <c r="SZ669" s="57"/>
      <c r="TA669" s="57"/>
      <c r="TB669" s="57"/>
      <c r="TC669" s="57"/>
      <c r="TD669" s="57"/>
      <c r="TE669" s="57"/>
      <c r="TF669" s="57"/>
      <c r="TG669" s="57"/>
      <c r="TH669" s="57"/>
      <c r="TI669" s="57"/>
      <c r="TJ669" s="57"/>
      <c r="TK669" s="57"/>
      <c r="TL669" s="57"/>
      <c r="TM669" s="57"/>
      <c r="TN669" s="57"/>
      <c r="TO669" s="57"/>
      <c r="TP669" s="57"/>
      <c r="TQ669" s="57"/>
      <c r="TR669" s="57"/>
      <c r="TS669" s="57"/>
      <c r="TT669" s="57"/>
      <c r="TU669" s="57"/>
      <c r="TV669" s="57"/>
      <c r="TW669" s="57"/>
      <c r="TX669" s="57"/>
      <c r="TY669" s="57"/>
      <c r="TZ669" s="57"/>
      <c r="UA669" s="57"/>
      <c r="UB669" s="57"/>
      <c r="UC669" s="57"/>
      <c r="UD669" s="57"/>
      <c r="UE669" s="57"/>
      <c r="UF669" s="57"/>
      <c r="UG669" s="57"/>
      <c r="UH669" s="57"/>
      <c r="UI669" s="57"/>
      <c r="UJ669" s="57"/>
      <c r="UK669" s="57"/>
      <c r="UL669" s="57"/>
      <c r="UM669" s="57"/>
      <c r="UN669" s="57"/>
      <c r="UO669" s="57"/>
      <c r="UP669" s="57"/>
      <c r="UQ669" s="57"/>
      <c r="UR669" s="57"/>
      <c r="US669" s="57"/>
      <c r="UT669" s="57"/>
      <c r="UU669" s="57"/>
      <c r="UV669" s="57"/>
      <c r="UW669" s="57"/>
      <c r="UX669" s="57"/>
      <c r="UY669" s="57"/>
      <c r="UZ669" s="57"/>
      <c r="VA669" s="57"/>
      <c r="VB669" s="57"/>
      <c r="VC669" s="57"/>
      <c r="VD669" s="57"/>
      <c r="VE669" s="57"/>
      <c r="VF669" s="57"/>
      <c r="VG669" s="57"/>
      <c r="VH669" s="57"/>
      <c r="VI669" s="57"/>
      <c r="VJ669" s="57"/>
      <c r="VK669" s="57"/>
      <c r="VL669" s="57"/>
      <c r="VM669" s="57"/>
      <c r="VN669" s="57"/>
      <c r="VO669" s="57"/>
      <c r="VP669" s="57"/>
      <c r="VQ669" s="57"/>
      <c r="VR669" s="57"/>
      <c r="VS669" s="57"/>
      <c r="VT669" s="57"/>
      <c r="VU669" s="57"/>
      <c r="VV669" s="57"/>
      <c r="VW669" s="57"/>
      <c r="VX669" s="57"/>
      <c r="VY669" s="57"/>
      <c r="VZ669" s="57"/>
      <c r="WA669" s="57"/>
      <c r="WB669" s="57"/>
      <c r="WC669" s="57"/>
      <c r="WD669" s="57"/>
      <c r="WE669" s="57"/>
      <c r="WF669" s="57"/>
      <c r="WG669" s="57"/>
      <c r="WH669" s="57"/>
      <c r="WI669" s="57"/>
      <c r="WJ669" s="57"/>
      <c r="WK669" s="57"/>
      <c r="WL669" s="57"/>
      <c r="WM669" s="57"/>
      <c r="WN669" s="57"/>
      <c r="WO669" s="57"/>
      <c r="WP669" s="57"/>
      <c r="WQ669" s="57"/>
      <c r="WR669" s="57"/>
      <c r="WS669" s="57"/>
      <c r="WT669" s="57"/>
      <c r="WU669" s="57"/>
      <c r="WV669" s="57"/>
      <c r="WW669" s="57"/>
      <c r="WX669" s="57"/>
      <c r="WY669" s="57"/>
      <c r="WZ669" s="57"/>
      <c r="XA669" s="57"/>
      <c r="XB669" s="57"/>
      <c r="XC669" s="57"/>
      <c r="XD669" s="57"/>
      <c r="XE669" s="57"/>
      <c r="XF669" s="57"/>
      <c r="XG669" s="57"/>
      <c r="XH669" s="57"/>
      <c r="XI669" s="57"/>
      <c r="XJ669" s="57"/>
      <c r="XK669" s="57"/>
      <c r="XL669" s="57"/>
      <c r="XM669" s="57"/>
      <c r="XN669" s="57"/>
      <c r="XO669" s="57"/>
      <c r="XP669" s="57"/>
      <c r="XQ669" s="57"/>
      <c r="XR669" s="57"/>
      <c r="XS669" s="57"/>
      <c r="XT669" s="57"/>
      <c r="XU669" s="57"/>
      <c r="XV669" s="57"/>
      <c r="XW669" s="57"/>
    </row>
    <row r="670">
      <c r="AI670" s="57"/>
      <c r="BR670" s="57"/>
      <c r="DA670" s="57"/>
      <c r="EJ670" s="57"/>
      <c r="EK670" s="57"/>
      <c r="EL670" s="57"/>
      <c r="EM670" s="57"/>
      <c r="EN670" s="57"/>
      <c r="EO670" s="57"/>
      <c r="EP670" s="57"/>
      <c r="EQ670" s="57"/>
      <c r="ER670" s="57"/>
      <c r="ES670" s="57"/>
      <c r="ET670" s="57"/>
      <c r="EU670" s="57"/>
      <c r="EV670" s="57"/>
      <c r="EW670" s="57"/>
      <c r="EX670" s="57"/>
      <c r="EY670" s="57"/>
      <c r="EZ670" s="57"/>
      <c r="FA670" s="57"/>
      <c r="FB670" s="57"/>
      <c r="FC670" s="57"/>
      <c r="FD670" s="57"/>
      <c r="FE670" s="57"/>
      <c r="FF670" s="57"/>
      <c r="FG670" s="57"/>
      <c r="FH670" s="57"/>
      <c r="FI670" s="57"/>
      <c r="FJ670" s="57"/>
      <c r="FK670" s="57"/>
      <c r="FL670" s="57"/>
      <c r="FM670" s="57"/>
      <c r="FN670" s="57"/>
      <c r="FO670" s="57"/>
      <c r="FP670" s="57"/>
      <c r="FQ670" s="57"/>
      <c r="FR670" s="57"/>
      <c r="FS670" s="57"/>
      <c r="FT670" s="57"/>
      <c r="FU670" s="57"/>
      <c r="FV670" s="57"/>
      <c r="FW670" s="57"/>
      <c r="FX670" s="57"/>
      <c r="FY670" s="57"/>
      <c r="FZ670" s="57"/>
      <c r="GA670" s="57"/>
      <c r="GB670" s="57"/>
      <c r="GC670" s="57"/>
      <c r="GD670" s="57"/>
      <c r="GE670" s="57"/>
      <c r="GF670" s="57"/>
      <c r="GG670" s="57"/>
      <c r="GH670" s="57"/>
      <c r="GI670" s="57"/>
      <c r="GJ670" s="57"/>
      <c r="GK670" s="57"/>
      <c r="GL670" s="57"/>
      <c r="GM670" s="57"/>
      <c r="GN670" s="57"/>
      <c r="GO670" s="57"/>
      <c r="GP670" s="57"/>
      <c r="GQ670" s="57"/>
      <c r="GR670" s="57"/>
      <c r="GS670" s="57"/>
      <c r="GT670" s="57"/>
      <c r="GU670" s="57"/>
      <c r="GV670" s="57"/>
      <c r="GW670" s="57"/>
      <c r="GX670" s="57"/>
      <c r="GY670" s="57"/>
      <c r="GZ670" s="57"/>
      <c r="HA670" s="57"/>
      <c r="HB670" s="57"/>
      <c r="HC670" s="57"/>
      <c r="HD670" s="57"/>
      <c r="HE670" s="57"/>
      <c r="HF670" s="57"/>
      <c r="HG670" s="57"/>
      <c r="HH670" s="57"/>
      <c r="HI670" s="57"/>
      <c r="HJ670" s="57"/>
      <c r="HK670" s="57"/>
      <c r="HL670" s="57"/>
      <c r="HM670" s="57"/>
      <c r="HN670" s="57"/>
      <c r="HO670" s="57"/>
      <c r="HP670" s="57"/>
      <c r="HQ670" s="57"/>
      <c r="HR670" s="57"/>
      <c r="HS670" s="57"/>
      <c r="HT670" s="57"/>
      <c r="HU670" s="57"/>
      <c r="HV670" s="57"/>
      <c r="HW670" s="57"/>
      <c r="HX670" s="57"/>
      <c r="HY670" s="57"/>
      <c r="HZ670" s="57"/>
      <c r="IA670" s="57"/>
      <c r="IB670" s="57"/>
      <c r="IC670" s="57"/>
      <c r="ID670" s="57"/>
      <c r="IE670" s="57"/>
      <c r="IF670" s="57"/>
      <c r="IG670" s="57"/>
      <c r="IH670" s="57"/>
      <c r="II670" s="57"/>
      <c r="IJ670" s="57"/>
      <c r="IK670" s="57"/>
      <c r="IL670" s="57"/>
      <c r="IM670" s="57"/>
      <c r="IN670" s="57"/>
      <c r="IO670" s="57"/>
      <c r="IP670" s="57"/>
      <c r="IQ670" s="57"/>
      <c r="IR670" s="57"/>
      <c r="IS670" s="57"/>
      <c r="IT670" s="57"/>
      <c r="IU670" s="57"/>
      <c r="IV670" s="57"/>
      <c r="IW670" s="57"/>
      <c r="IX670" s="57"/>
      <c r="IY670" s="57"/>
      <c r="IZ670" s="57"/>
      <c r="JA670" s="57"/>
      <c r="JB670" s="57"/>
      <c r="JC670" s="57"/>
      <c r="JD670" s="57"/>
      <c r="JE670" s="57"/>
      <c r="JF670" s="57"/>
      <c r="JG670" s="57"/>
      <c r="JH670" s="57"/>
      <c r="JI670" s="57"/>
      <c r="JJ670" s="57"/>
      <c r="JK670" s="57"/>
      <c r="JL670" s="57"/>
      <c r="JM670" s="57"/>
      <c r="JN670" s="57"/>
      <c r="JO670" s="57"/>
      <c r="JP670" s="57"/>
      <c r="JQ670" s="57"/>
      <c r="JR670" s="57"/>
      <c r="JS670" s="57"/>
      <c r="JT670" s="57"/>
      <c r="JU670" s="57"/>
      <c r="JV670" s="57"/>
      <c r="JW670" s="57"/>
      <c r="JX670" s="57"/>
      <c r="JY670" s="57"/>
      <c r="JZ670" s="57"/>
      <c r="KA670" s="57"/>
      <c r="KB670" s="57"/>
      <c r="KC670" s="57"/>
      <c r="KD670" s="57"/>
      <c r="KE670" s="57"/>
      <c r="KF670" s="57"/>
      <c r="KG670" s="57"/>
      <c r="KH670" s="57"/>
      <c r="KI670" s="57"/>
      <c r="KJ670" s="57"/>
      <c r="KK670" s="57"/>
      <c r="KL670" s="57"/>
      <c r="KM670" s="57"/>
      <c r="KN670" s="57"/>
      <c r="KO670" s="57"/>
      <c r="KP670" s="57"/>
      <c r="KQ670" s="57"/>
      <c r="KR670" s="57"/>
      <c r="KS670" s="57"/>
      <c r="KT670" s="57"/>
      <c r="KU670" s="57"/>
      <c r="KV670" s="57"/>
      <c r="KW670" s="57"/>
      <c r="KX670" s="57"/>
      <c r="KY670" s="57"/>
      <c r="KZ670" s="57"/>
      <c r="LA670" s="57"/>
      <c r="LB670" s="57"/>
      <c r="LC670" s="57"/>
      <c r="LD670" s="57"/>
      <c r="LE670" s="57"/>
      <c r="LF670" s="57"/>
      <c r="LG670" s="57"/>
      <c r="LH670" s="57"/>
      <c r="LI670" s="57"/>
      <c r="LJ670" s="57"/>
      <c r="LK670" s="57"/>
      <c r="LL670" s="57"/>
      <c r="LM670" s="57"/>
      <c r="LN670" s="57"/>
      <c r="LO670" s="57"/>
      <c r="LP670" s="57"/>
      <c r="LQ670" s="57"/>
      <c r="LR670" s="57"/>
      <c r="LS670" s="57"/>
      <c r="LT670" s="57"/>
      <c r="LU670" s="57"/>
      <c r="LV670" s="57"/>
      <c r="LW670" s="57"/>
      <c r="LX670" s="57"/>
      <c r="LY670" s="57"/>
      <c r="LZ670" s="57"/>
      <c r="MA670" s="57"/>
      <c r="MB670" s="57"/>
      <c r="MC670" s="57"/>
      <c r="MD670" s="57"/>
      <c r="ME670" s="57"/>
      <c r="MF670" s="57"/>
      <c r="MG670" s="57"/>
      <c r="MH670" s="57"/>
      <c r="MI670" s="57"/>
      <c r="MJ670" s="57"/>
      <c r="MK670" s="57"/>
      <c r="ML670" s="57"/>
      <c r="MM670" s="57"/>
      <c r="MN670" s="57"/>
      <c r="MO670" s="57"/>
      <c r="MP670" s="57"/>
      <c r="MQ670" s="57"/>
      <c r="MR670" s="57"/>
      <c r="MS670" s="57"/>
      <c r="MT670" s="57"/>
      <c r="MU670" s="57"/>
      <c r="MV670" s="57"/>
      <c r="MW670" s="57"/>
      <c r="MX670" s="57"/>
      <c r="MY670" s="57"/>
      <c r="MZ670" s="57"/>
      <c r="NA670" s="57"/>
      <c r="NB670" s="57"/>
      <c r="NC670" s="57"/>
      <c r="ND670" s="57"/>
      <c r="NE670" s="57"/>
      <c r="NF670" s="57"/>
      <c r="NG670" s="57"/>
      <c r="NH670" s="57"/>
      <c r="NI670" s="57"/>
      <c r="NJ670" s="57"/>
      <c r="NK670" s="57"/>
      <c r="NL670" s="57"/>
      <c r="NM670" s="57"/>
      <c r="NN670" s="57"/>
      <c r="NO670" s="57"/>
      <c r="NP670" s="57"/>
      <c r="NQ670" s="57"/>
      <c r="NR670" s="57"/>
      <c r="NS670" s="57"/>
      <c r="NT670" s="57"/>
      <c r="NU670" s="57"/>
      <c r="NV670" s="57"/>
      <c r="NW670" s="57"/>
      <c r="NX670" s="57"/>
      <c r="NY670" s="57"/>
      <c r="NZ670" s="57"/>
      <c r="OA670" s="57"/>
      <c r="OB670" s="57"/>
      <c r="OC670" s="57"/>
      <c r="OD670" s="57"/>
      <c r="OE670" s="57"/>
      <c r="OF670" s="57"/>
      <c r="OG670" s="57"/>
      <c r="OH670" s="57"/>
      <c r="OI670" s="57"/>
      <c r="OJ670" s="57"/>
      <c r="OK670" s="57"/>
      <c r="OL670" s="57"/>
      <c r="OM670" s="57"/>
      <c r="ON670" s="57"/>
      <c r="OO670" s="57"/>
      <c r="OP670" s="57"/>
      <c r="OQ670" s="57"/>
      <c r="OR670" s="57"/>
      <c r="OS670" s="57"/>
      <c r="OT670" s="57"/>
      <c r="OU670" s="57"/>
      <c r="OV670" s="57"/>
      <c r="OW670" s="57"/>
      <c r="OX670" s="57"/>
      <c r="OY670" s="57"/>
      <c r="OZ670" s="57"/>
      <c r="PA670" s="57"/>
      <c r="PB670" s="57"/>
      <c r="PC670" s="57"/>
      <c r="PD670" s="57"/>
      <c r="PE670" s="57"/>
      <c r="PF670" s="57"/>
      <c r="PG670" s="57"/>
      <c r="PH670" s="57"/>
      <c r="PI670" s="57"/>
      <c r="PJ670" s="57"/>
      <c r="PK670" s="57"/>
      <c r="PL670" s="57"/>
      <c r="PM670" s="57"/>
      <c r="PN670" s="57"/>
      <c r="PO670" s="57"/>
      <c r="PP670" s="57"/>
      <c r="PQ670" s="57"/>
      <c r="PR670" s="57"/>
      <c r="PS670" s="57"/>
      <c r="PT670" s="57"/>
      <c r="PU670" s="57"/>
      <c r="PV670" s="57"/>
      <c r="PW670" s="57"/>
      <c r="PX670" s="57"/>
      <c r="PY670" s="57"/>
      <c r="PZ670" s="57"/>
      <c r="QA670" s="57"/>
      <c r="QB670" s="57"/>
      <c r="QC670" s="57"/>
      <c r="QD670" s="57"/>
      <c r="QE670" s="57"/>
      <c r="QF670" s="57"/>
      <c r="QG670" s="57"/>
      <c r="QH670" s="57"/>
      <c r="QI670" s="57"/>
      <c r="QJ670" s="57"/>
      <c r="QK670" s="57"/>
      <c r="QL670" s="57"/>
      <c r="QM670" s="57"/>
      <c r="QN670" s="57"/>
      <c r="QO670" s="57"/>
      <c r="QP670" s="57"/>
      <c r="QQ670" s="57"/>
      <c r="QR670" s="57"/>
      <c r="QS670" s="57"/>
      <c r="QT670" s="57"/>
      <c r="QU670" s="57"/>
      <c r="QV670" s="57"/>
      <c r="QW670" s="57"/>
      <c r="QX670" s="57"/>
      <c r="QY670" s="57"/>
      <c r="QZ670" s="57"/>
      <c r="RA670" s="57"/>
      <c r="RB670" s="57"/>
      <c r="RC670" s="57"/>
      <c r="RD670" s="57"/>
      <c r="RE670" s="57"/>
      <c r="RF670" s="57"/>
      <c r="RG670" s="57"/>
      <c r="RH670" s="57"/>
      <c r="RI670" s="57"/>
      <c r="RJ670" s="57"/>
      <c r="RK670" s="57"/>
      <c r="RL670" s="57"/>
      <c r="RM670" s="57"/>
      <c r="RN670" s="57"/>
      <c r="RO670" s="57"/>
      <c r="RP670" s="57"/>
      <c r="RQ670" s="57"/>
      <c r="RR670" s="57"/>
      <c r="RS670" s="57"/>
      <c r="RT670" s="57"/>
      <c r="RU670" s="57"/>
      <c r="RV670" s="57"/>
      <c r="RW670" s="57"/>
      <c r="RX670" s="57"/>
      <c r="RY670" s="57"/>
      <c r="RZ670" s="57"/>
      <c r="SA670" s="57"/>
      <c r="SB670" s="57"/>
      <c r="SC670" s="57"/>
      <c r="SD670" s="57"/>
      <c r="SE670" s="57"/>
      <c r="SF670" s="57"/>
      <c r="SG670" s="57"/>
      <c r="SH670" s="57"/>
      <c r="SI670" s="57"/>
      <c r="SJ670" s="57"/>
      <c r="SK670" s="57"/>
      <c r="SL670" s="57"/>
      <c r="SM670" s="57"/>
      <c r="SN670" s="57"/>
      <c r="SO670" s="57"/>
      <c r="SP670" s="57"/>
      <c r="SQ670" s="57"/>
      <c r="SR670" s="57"/>
      <c r="SS670" s="57"/>
      <c r="ST670" s="57"/>
      <c r="SU670" s="57"/>
      <c r="SV670" s="57"/>
      <c r="SW670" s="57"/>
      <c r="SX670" s="57"/>
      <c r="SY670" s="57"/>
      <c r="SZ670" s="57"/>
      <c r="TA670" s="57"/>
      <c r="TB670" s="57"/>
      <c r="TC670" s="57"/>
      <c r="TD670" s="57"/>
      <c r="TE670" s="57"/>
      <c r="TF670" s="57"/>
      <c r="TG670" s="57"/>
      <c r="TH670" s="57"/>
      <c r="TI670" s="57"/>
      <c r="TJ670" s="57"/>
      <c r="TK670" s="57"/>
      <c r="TL670" s="57"/>
      <c r="TM670" s="57"/>
      <c r="TN670" s="57"/>
      <c r="TO670" s="57"/>
      <c r="TP670" s="57"/>
      <c r="TQ670" s="57"/>
      <c r="TR670" s="57"/>
      <c r="TS670" s="57"/>
      <c r="TT670" s="57"/>
      <c r="TU670" s="57"/>
      <c r="TV670" s="57"/>
      <c r="TW670" s="57"/>
      <c r="TX670" s="57"/>
      <c r="TY670" s="57"/>
      <c r="TZ670" s="57"/>
      <c r="UA670" s="57"/>
      <c r="UB670" s="57"/>
      <c r="UC670" s="57"/>
      <c r="UD670" s="57"/>
      <c r="UE670" s="57"/>
      <c r="UF670" s="57"/>
      <c r="UG670" s="57"/>
      <c r="UH670" s="57"/>
      <c r="UI670" s="57"/>
      <c r="UJ670" s="57"/>
      <c r="UK670" s="57"/>
      <c r="UL670" s="57"/>
      <c r="UM670" s="57"/>
      <c r="UN670" s="57"/>
      <c r="UO670" s="57"/>
      <c r="UP670" s="57"/>
      <c r="UQ670" s="57"/>
      <c r="UR670" s="57"/>
      <c r="US670" s="57"/>
      <c r="UT670" s="57"/>
      <c r="UU670" s="57"/>
      <c r="UV670" s="57"/>
      <c r="UW670" s="57"/>
      <c r="UX670" s="57"/>
      <c r="UY670" s="57"/>
      <c r="UZ670" s="57"/>
      <c r="VA670" s="57"/>
      <c r="VB670" s="57"/>
      <c r="VC670" s="57"/>
      <c r="VD670" s="57"/>
      <c r="VE670" s="57"/>
      <c r="VF670" s="57"/>
      <c r="VG670" s="57"/>
      <c r="VH670" s="57"/>
      <c r="VI670" s="57"/>
      <c r="VJ670" s="57"/>
      <c r="VK670" s="57"/>
      <c r="VL670" s="57"/>
      <c r="VM670" s="57"/>
      <c r="VN670" s="57"/>
      <c r="VO670" s="57"/>
      <c r="VP670" s="57"/>
      <c r="VQ670" s="57"/>
      <c r="VR670" s="57"/>
      <c r="VS670" s="57"/>
      <c r="VT670" s="57"/>
      <c r="VU670" s="57"/>
      <c r="VV670" s="57"/>
      <c r="VW670" s="57"/>
      <c r="VX670" s="57"/>
      <c r="VY670" s="57"/>
      <c r="VZ670" s="57"/>
      <c r="WA670" s="57"/>
      <c r="WB670" s="57"/>
      <c r="WC670" s="57"/>
      <c r="WD670" s="57"/>
      <c r="WE670" s="57"/>
      <c r="WF670" s="57"/>
      <c r="WG670" s="57"/>
      <c r="WH670" s="57"/>
      <c r="WI670" s="57"/>
      <c r="WJ670" s="57"/>
      <c r="WK670" s="57"/>
      <c r="WL670" s="57"/>
      <c r="WM670" s="57"/>
      <c r="WN670" s="57"/>
      <c r="WO670" s="57"/>
      <c r="WP670" s="57"/>
      <c r="WQ670" s="57"/>
      <c r="WR670" s="57"/>
      <c r="WS670" s="57"/>
      <c r="WT670" s="57"/>
      <c r="WU670" s="57"/>
      <c r="WV670" s="57"/>
      <c r="WW670" s="57"/>
      <c r="WX670" s="57"/>
      <c r="WY670" s="57"/>
      <c r="WZ670" s="57"/>
      <c r="XA670" s="57"/>
      <c r="XB670" s="57"/>
      <c r="XC670" s="57"/>
      <c r="XD670" s="57"/>
      <c r="XE670" s="57"/>
      <c r="XF670" s="57"/>
      <c r="XG670" s="57"/>
      <c r="XH670" s="57"/>
      <c r="XI670" s="57"/>
      <c r="XJ670" s="57"/>
      <c r="XK670" s="57"/>
      <c r="XL670" s="57"/>
      <c r="XM670" s="57"/>
      <c r="XN670" s="57"/>
      <c r="XO670" s="57"/>
      <c r="XP670" s="57"/>
      <c r="XQ670" s="57"/>
      <c r="XR670" s="57"/>
      <c r="XS670" s="57"/>
      <c r="XT670" s="57"/>
      <c r="XU670" s="57"/>
      <c r="XV670" s="57"/>
      <c r="XW670" s="57"/>
    </row>
    <row r="671">
      <c r="AI671" s="57"/>
      <c r="BR671" s="57"/>
      <c r="DA671" s="57"/>
      <c r="EJ671" s="57"/>
      <c r="EK671" s="57"/>
      <c r="EL671" s="57"/>
      <c r="EM671" s="57"/>
      <c r="EN671" s="57"/>
      <c r="EO671" s="57"/>
      <c r="EP671" s="57"/>
      <c r="EQ671" s="57"/>
      <c r="ER671" s="57"/>
      <c r="ES671" s="57"/>
      <c r="ET671" s="57"/>
      <c r="EU671" s="57"/>
      <c r="EV671" s="57"/>
      <c r="EW671" s="57"/>
      <c r="EX671" s="57"/>
      <c r="EY671" s="57"/>
      <c r="EZ671" s="57"/>
      <c r="FA671" s="57"/>
      <c r="FB671" s="57"/>
      <c r="FC671" s="57"/>
      <c r="FD671" s="57"/>
      <c r="FE671" s="57"/>
      <c r="FF671" s="57"/>
      <c r="FG671" s="57"/>
      <c r="FH671" s="57"/>
      <c r="FI671" s="57"/>
      <c r="FJ671" s="57"/>
      <c r="FK671" s="57"/>
      <c r="FL671" s="57"/>
      <c r="FM671" s="57"/>
      <c r="FN671" s="57"/>
      <c r="FO671" s="57"/>
      <c r="FP671" s="57"/>
      <c r="FQ671" s="57"/>
      <c r="FR671" s="57"/>
      <c r="FS671" s="57"/>
      <c r="FT671" s="57"/>
      <c r="FU671" s="57"/>
      <c r="FV671" s="57"/>
      <c r="FW671" s="57"/>
      <c r="FX671" s="57"/>
      <c r="FY671" s="57"/>
      <c r="FZ671" s="57"/>
      <c r="GA671" s="57"/>
      <c r="GB671" s="57"/>
      <c r="GC671" s="57"/>
      <c r="GD671" s="57"/>
      <c r="GE671" s="57"/>
      <c r="GF671" s="57"/>
      <c r="GG671" s="57"/>
      <c r="GH671" s="57"/>
      <c r="GI671" s="57"/>
      <c r="GJ671" s="57"/>
      <c r="GK671" s="57"/>
      <c r="GL671" s="57"/>
      <c r="GM671" s="57"/>
      <c r="GN671" s="57"/>
      <c r="GO671" s="57"/>
      <c r="GP671" s="57"/>
      <c r="GQ671" s="57"/>
      <c r="GR671" s="57"/>
      <c r="GS671" s="57"/>
      <c r="GT671" s="57"/>
      <c r="GU671" s="57"/>
      <c r="GV671" s="57"/>
      <c r="GW671" s="57"/>
      <c r="GX671" s="57"/>
      <c r="GY671" s="57"/>
      <c r="GZ671" s="57"/>
      <c r="HA671" s="57"/>
      <c r="HB671" s="57"/>
      <c r="HC671" s="57"/>
      <c r="HD671" s="57"/>
      <c r="HE671" s="57"/>
      <c r="HF671" s="57"/>
      <c r="HG671" s="57"/>
      <c r="HH671" s="57"/>
      <c r="HI671" s="57"/>
      <c r="HJ671" s="57"/>
      <c r="HK671" s="57"/>
      <c r="HL671" s="57"/>
      <c r="HM671" s="57"/>
      <c r="HN671" s="57"/>
      <c r="HO671" s="57"/>
      <c r="HP671" s="57"/>
      <c r="HQ671" s="57"/>
      <c r="HR671" s="57"/>
      <c r="HS671" s="57"/>
      <c r="HT671" s="57"/>
      <c r="HU671" s="57"/>
      <c r="HV671" s="57"/>
      <c r="HW671" s="57"/>
      <c r="HX671" s="57"/>
      <c r="HY671" s="57"/>
      <c r="HZ671" s="57"/>
      <c r="IA671" s="57"/>
      <c r="IB671" s="57"/>
      <c r="IC671" s="57"/>
      <c r="ID671" s="57"/>
      <c r="IE671" s="57"/>
      <c r="IF671" s="57"/>
      <c r="IG671" s="57"/>
      <c r="IH671" s="57"/>
      <c r="II671" s="57"/>
      <c r="IJ671" s="57"/>
      <c r="IK671" s="57"/>
      <c r="IL671" s="57"/>
      <c r="IM671" s="57"/>
      <c r="IN671" s="57"/>
      <c r="IO671" s="57"/>
      <c r="IP671" s="57"/>
      <c r="IQ671" s="57"/>
      <c r="IR671" s="57"/>
      <c r="IS671" s="57"/>
      <c r="IT671" s="57"/>
      <c r="IU671" s="57"/>
      <c r="IV671" s="57"/>
      <c r="IW671" s="57"/>
      <c r="IX671" s="57"/>
      <c r="IY671" s="57"/>
      <c r="IZ671" s="57"/>
      <c r="JA671" s="57"/>
      <c r="JB671" s="57"/>
      <c r="JC671" s="57"/>
      <c r="JD671" s="57"/>
      <c r="JE671" s="57"/>
      <c r="JF671" s="57"/>
      <c r="JG671" s="57"/>
      <c r="JH671" s="57"/>
      <c r="JI671" s="57"/>
      <c r="JJ671" s="57"/>
      <c r="JK671" s="57"/>
      <c r="JL671" s="57"/>
      <c r="JM671" s="57"/>
      <c r="JN671" s="57"/>
      <c r="JO671" s="57"/>
      <c r="JP671" s="57"/>
      <c r="JQ671" s="57"/>
      <c r="JR671" s="57"/>
      <c r="JS671" s="57"/>
      <c r="JT671" s="57"/>
      <c r="JU671" s="57"/>
      <c r="JV671" s="57"/>
      <c r="JW671" s="57"/>
      <c r="JX671" s="57"/>
      <c r="JY671" s="57"/>
      <c r="JZ671" s="57"/>
      <c r="KA671" s="57"/>
      <c r="KB671" s="57"/>
      <c r="KC671" s="57"/>
      <c r="KD671" s="57"/>
      <c r="KE671" s="57"/>
      <c r="KF671" s="57"/>
      <c r="KG671" s="57"/>
      <c r="KH671" s="57"/>
      <c r="KI671" s="57"/>
      <c r="KJ671" s="57"/>
      <c r="KK671" s="57"/>
      <c r="KL671" s="57"/>
      <c r="KM671" s="57"/>
      <c r="KN671" s="57"/>
      <c r="KO671" s="57"/>
      <c r="KP671" s="57"/>
      <c r="KQ671" s="57"/>
      <c r="KR671" s="57"/>
      <c r="KS671" s="57"/>
      <c r="KT671" s="57"/>
      <c r="KU671" s="57"/>
      <c r="KV671" s="57"/>
      <c r="KW671" s="57"/>
      <c r="KX671" s="57"/>
      <c r="KY671" s="57"/>
      <c r="KZ671" s="57"/>
      <c r="LA671" s="57"/>
      <c r="LB671" s="57"/>
      <c r="LC671" s="57"/>
      <c r="LD671" s="57"/>
      <c r="LE671" s="57"/>
      <c r="LF671" s="57"/>
      <c r="LG671" s="57"/>
      <c r="LH671" s="57"/>
      <c r="LI671" s="57"/>
      <c r="LJ671" s="57"/>
      <c r="LK671" s="57"/>
      <c r="LL671" s="57"/>
      <c r="LM671" s="57"/>
      <c r="LN671" s="57"/>
      <c r="LO671" s="57"/>
      <c r="LP671" s="57"/>
      <c r="LQ671" s="57"/>
      <c r="LR671" s="57"/>
      <c r="LS671" s="57"/>
      <c r="LT671" s="57"/>
      <c r="LU671" s="57"/>
      <c r="LV671" s="57"/>
      <c r="LW671" s="57"/>
      <c r="LX671" s="57"/>
      <c r="LY671" s="57"/>
      <c r="LZ671" s="57"/>
      <c r="MA671" s="57"/>
      <c r="MB671" s="57"/>
      <c r="MC671" s="57"/>
      <c r="MD671" s="57"/>
      <c r="ME671" s="57"/>
      <c r="MF671" s="57"/>
      <c r="MG671" s="57"/>
      <c r="MH671" s="57"/>
      <c r="MI671" s="57"/>
      <c r="MJ671" s="57"/>
      <c r="MK671" s="57"/>
      <c r="ML671" s="57"/>
      <c r="MM671" s="57"/>
      <c r="MN671" s="57"/>
      <c r="MO671" s="57"/>
      <c r="MP671" s="57"/>
      <c r="MQ671" s="57"/>
      <c r="MR671" s="57"/>
      <c r="MS671" s="57"/>
      <c r="MT671" s="57"/>
      <c r="MU671" s="57"/>
      <c r="MV671" s="57"/>
      <c r="MW671" s="57"/>
      <c r="MX671" s="57"/>
      <c r="MY671" s="57"/>
      <c r="MZ671" s="57"/>
      <c r="NA671" s="57"/>
      <c r="NB671" s="57"/>
      <c r="NC671" s="57"/>
      <c r="ND671" s="57"/>
      <c r="NE671" s="57"/>
      <c r="NF671" s="57"/>
      <c r="NG671" s="57"/>
      <c r="NH671" s="57"/>
      <c r="NI671" s="57"/>
      <c r="NJ671" s="57"/>
      <c r="NK671" s="57"/>
      <c r="NL671" s="57"/>
      <c r="NM671" s="57"/>
      <c r="NN671" s="57"/>
      <c r="NO671" s="57"/>
      <c r="NP671" s="57"/>
      <c r="NQ671" s="57"/>
      <c r="NR671" s="57"/>
      <c r="NS671" s="57"/>
      <c r="NT671" s="57"/>
      <c r="NU671" s="57"/>
      <c r="NV671" s="57"/>
      <c r="NW671" s="57"/>
      <c r="NX671" s="57"/>
      <c r="NY671" s="57"/>
      <c r="NZ671" s="57"/>
      <c r="OA671" s="57"/>
      <c r="OB671" s="57"/>
      <c r="OC671" s="57"/>
      <c r="OD671" s="57"/>
      <c r="OE671" s="57"/>
      <c r="OF671" s="57"/>
      <c r="OG671" s="57"/>
      <c r="OH671" s="57"/>
      <c r="OI671" s="57"/>
      <c r="OJ671" s="57"/>
      <c r="OK671" s="57"/>
      <c r="OL671" s="57"/>
      <c r="OM671" s="57"/>
      <c r="ON671" s="57"/>
      <c r="OO671" s="57"/>
      <c r="OP671" s="57"/>
      <c r="OQ671" s="57"/>
      <c r="OR671" s="57"/>
      <c r="OS671" s="57"/>
      <c r="OT671" s="57"/>
      <c r="OU671" s="57"/>
      <c r="OV671" s="57"/>
      <c r="OW671" s="57"/>
      <c r="OX671" s="57"/>
      <c r="OY671" s="57"/>
      <c r="OZ671" s="57"/>
      <c r="PA671" s="57"/>
      <c r="PB671" s="57"/>
      <c r="PC671" s="57"/>
      <c r="PD671" s="57"/>
      <c r="PE671" s="57"/>
      <c r="PF671" s="57"/>
      <c r="PG671" s="57"/>
      <c r="PH671" s="57"/>
      <c r="PI671" s="57"/>
      <c r="PJ671" s="57"/>
      <c r="PK671" s="57"/>
      <c r="PL671" s="57"/>
      <c r="PM671" s="57"/>
      <c r="PN671" s="57"/>
      <c r="PO671" s="57"/>
      <c r="PP671" s="57"/>
      <c r="PQ671" s="57"/>
      <c r="PR671" s="57"/>
      <c r="PS671" s="57"/>
      <c r="PT671" s="57"/>
      <c r="PU671" s="57"/>
      <c r="PV671" s="57"/>
      <c r="PW671" s="57"/>
      <c r="PX671" s="57"/>
      <c r="PY671" s="57"/>
      <c r="PZ671" s="57"/>
      <c r="QA671" s="57"/>
      <c r="QB671" s="57"/>
      <c r="QC671" s="57"/>
      <c r="QD671" s="57"/>
      <c r="QE671" s="57"/>
      <c r="QF671" s="57"/>
      <c r="QG671" s="57"/>
      <c r="QH671" s="57"/>
      <c r="QI671" s="57"/>
      <c r="QJ671" s="57"/>
      <c r="QK671" s="57"/>
      <c r="QL671" s="57"/>
      <c r="QM671" s="57"/>
      <c r="QN671" s="57"/>
      <c r="QO671" s="57"/>
      <c r="QP671" s="57"/>
      <c r="QQ671" s="57"/>
      <c r="QR671" s="57"/>
      <c r="QS671" s="57"/>
      <c r="QT671" s="57"/>
      <c r="QU671" s="57"/>
      <c r="QV671" s="57"/>
      <c r="QW671" s="57"/>
      <c r="QX671" s="57"/>
      <c r="QY671" s="57"/>
      <c r="QZ671" s="57"/>
      <c r="RA671" s="57"/>
      <c r="RB671" s="57"/>
      <c r="RC671" s="57"/>
      <c r="RD671" s="57"/>
      <c r="RE671" s="57"/>
      <c r="RF671" s="57"/>
      <c r="RG671" s="57"/>
      <c r="RH671" s="57"/>
      <c r="RI671" s="57"/>
      <c r="RJ671" s="57"/>
      <c r="RK671" s="57"/>
      <c r="RL671" s="57"/>
      <c r="RM671" s="57"/>
      <c r="RN671" s="57"/>
      <c r="RO671" s="57"/>
      <c r="RP671" s="57"/>
      <c r="RQ671" s="57"/>
      <c r="RR671" s="57"/>
      <c r="RS671" s="57"/>
      <c r="RT671" s="57"/>
      <c r="RU671" s="57"/>
      <c r="RV671" s="57"/>
      <c r="RW671" s="57"/>
      <c r="RX671" s="57"/>
      <c r="RY671" s="57"/>
      <c r="RZ671" s="57"/>
      <c r="SA671" s="57"/>
      <c r="SB671" s="57"/>
      <c r="SC671" s="57"/>
      <c r="SD671" s="57"/>
      <c r="SE671" s="57"/>
      <c r="SF671" s="57"/>
      <c r="SG671" s="57"/>
      <c r="SH671" s="57"/>
      <c r="SI671" s="57"/>
      <c r="SJ671" s="57"/>
      <c r="SK671" s="57"/>
      <c r="SL671" s="57"/>
      <c r="SM671" s="57"/>
      <c r="SN671" s="57"/>
      <c r="SO671" s="57"/>
      <c r="SP671" s="57"/>
      <c r="SQ671" s="57"/>
      <c r="SR671" s="57"/>
      <c r="SS671" s="57"/>
      <c r="ST671" s="57"/>
      <c r="SU671" s="57"/>
      <c r="SV671" s="57"/>
      <c r="SW671" s="57"/>
      <c r="SX671" s="57"/>
      <c r="SY671" s="57"/>
      <c r="SZ671" s="57"/>
      <c r="TA671" s="57"/>
      <c r="TB671" s="57"/>
      <c r="TC671" s="57"/>
      <c r="TD671" s="57"/>
      <c r="TE671" s="57"/>
      <c r="TF671" s="57"/>
      <c r="TG671" s="57"/>
      <c r="TH671" s="57"/>
      <c r="TI671" s="57"/>
      <c r="TJ671" s="57"/>
      <c r="TK671" s="57"/>
      <c r="TL671" s="57"/>
      <c r="TM671" s="57"/>
      <c r="TN671" s="57"/>
      <c r="TO671" s="57"/>
      <c r="TP671" s="57"/>
      <c r="TQ671" s="57"/>
      <c r="TR671" s="57"/>
      <c r="TS671" s="57"/>
      <c r="TT671" s="57"/>
      <c r="TU671" s="57"/>
      <c r="TV671" s="57"/>
      <c r="TW671" s="57"/>
      <c r="TX671" s="57"/>
      <c r="TY671" s="57"/>
      <c r="TZ671" s="57"/>
      <c r="UA671" s="57"/>
      <c r="UB671" s="57"/>
      <c r="UC671" s="57"/>
      <c r="UD671" s="57"/>
      <c r="UE671" s="57"/>
      <c r="UF671" s="57"/>
      <c r="UG671" s="57"/>
      <c r="UH671" s="57"/>
      <c r="UI671" s="57"/>
      <c r="UJ671" s="57"/>
      <c r="UK671" s="57"/>
      <c r="UL671" s="57"/>
      <c r="UM671" s="57"/>
      <c r="UN671" s="57"/>
      <c r="UO671" s="57"/>
      <c r="UP671" s="57"/>
      <c r="UQ671" s="57"/>
      <c r="UR671" s="57"/>
      <c r="US671" s="57"/>
      <c r="UT671" s="57"/>
      <c r="UU671" s="57"/>
      <c r="UV671" s="57"/>
      <c r="UW671" s="57"/>
      <c r="UX671" s="57"/>
      <c r="UY671" s="57"/>
      <c r="UZ671" s="57"/>
      <c r="VA671" s="57"/>
      <c r="VB671" s="57"/>
      <c r="VC671" s="57"/>
      <c r="VD671" s="57"/>
      <c r="VE671" s="57"/>
      <c r="VF671" s="57"/>
      <c r="VG671" s="57"/>
      <c r="VH671" s="57"/>
      <c r="VI671" s="57"/>
      <c r="VJ671" s="57"/>
      <c r="VK671" s="57"/>
      <c r="VL671" s="57"/>
      <c r="VM671" s="57"/>
      <c r="VN671" s="57"/>
      <c r="VO671" s="57"/>
      <c r="VP671" s="57"/>
      <c r="VQ671" s="57"/>
      <c r="VR671" s="57"/>
      <c r="VS671" s="57"/>
      <c r="VT671" s="57"/>
      <c r="VU671" s="57"/>
      <c r="VV671" s="57"/>
      <c r="VW671" s="57"/>
      <c r="VX671" s="57"/>
      <c r="VY671" s="57"/>
      <c r="VZ671" s="57"/>
      <c r="WA671" s="57"/>
      <c r="WB671" s="57"/>
      <c r="WC671" s="57"/>
      <c r="WD671" s="57"/>
      <c r="WE671" s="57"/>
      <c r="WF671" s="57"/>
      <c r="WG671" s="57"/>
      <c r="WH671" s="57"/>
      <c r="WI671" s="57"/>
      <c r="WJ671" s="57"/>
      <c r="WK671" s="57"/>
      <c r="WL671" s="57"/>
      <c r="WM671" s="57"/>
      <c r="WN671" s="57"/>
      <c r="WO671" s="57"/>
      <c r="WP671" s="57"/>
      <c r="WQ671" s="57"/>
      <c r="WR671" s="57"/>
      <c r="WS671" s="57"/>
      <c r="WT671" s="57"/>
      <c r="WU671" s="57"/>
      <c r="WV671" s="57"/>
      <c r="WW671" s="57"/>
      <c r="WX671" s="57"/>
      <c r="WY671" s="57"/>
      <c r="WZ671" s="57"/>
      <c r="XA671" s="57"/>
      <c r="XB671" s="57"/>
      <c r="XC671" s="57"/>
      <c r="XD671" s="57"/>
      <c r="XE671" s="57"/>
      <c r="XF671" s="57"/>
      <c r="XG671" s="57"/>
      <c r="XH671" s="57"/>
      <c r="XI671" s="57"/>
      <c r="XJ671" s="57"/>
      <c r="XK671" s="57"/>
      <c r="XL671" s="57"/>
      <c r="XM671" s="57"/>
      <c r="XN671" s="57"/>
      <c r="XO671" s="57"/>
      <c r="XP671" s="57"/>
      <c r="XQ671" s="57"/>
      <c r="XR671" s="57"/>
      <c r="XS671" s="57"/>
      <c r="XT671" s="57"/>
      <c r="XU671" s="57"/>
      <c r="XV671" s="57"/>
      <c r="XW671" s="57"/>
    </row>
    <row r="672">
      <c r="AI672" s="57"/>
      <c r="BR672" s="57"/>
      <c r="DA672" s="57"/>
      <c r="EJ672" s="57"/>
      <c r="EK672" s="57"/>
      <c r="EL672" s="57"/>
      <c r="EM672" s="57"/>
      <c r="EN672" s="57"/>
      <c r="EO672" s="57"/>
      <c r="EP672" s="57"/>
      <c r="EQ672" s="57"/>
      <c r="ER672" s="57"/>
      <c r="ES672" s="57"/>
      <c r="ET672" s="57"/>
      <c r="EU672" s="57"/>
      <c r="EV672" s="57"/>
      <c r="EW672" s="57"/>
      <c r="EX672" s="57"/>
      <c r="EY672" s="57"/>
      <c r="EZ672" s="57"/>
      <c r="FA672" s="57"/>
      <c r="FB672" s="57"/>
      <c r="FC672" s="57"/>
      <c r="FD672" s="57"/>
      <c r="FE672" s="57"/>
      <c r="FF672" s="57"/>
      <c r="FG672" s="57"/>
      <c r="FH672" s="57"/>
      <c r="FI672" s="57"/>
      <c r="FJ672" s="57"/>
      <c r="FK672" s="57"/>
      <c r="FL672" s="57"/>
      <c r="FM672" s="57"/>
      <c r="FN672" s="57"/>
      <c r="FO672" s="57"/>
      <c r="FP672" s="57"/>
      <c r="FQ672" s="57"/>
      <c r="FR672" s="57"/>
      <c r="FS672" s="57"/>
      <c r="FT672" s="57"/>
      <c r="FU672" s="57"/>
      <c r="FV672" s="57"/>
      <c r="FW672" s="57"/>
      <c r="FX672" s="57"/>
      <c r="FY672" s="57"/>
      <c r="FZ672" s="57"/>
      <c r="GA672" s="57"/>
      <c r="GB672" s="57"/>
      <c r="GC672" s="57"/>
      <c r="GD672" s="57"/>
      <c r="GE672" s="57"/>
      <c r="GF672" s="57"/>
      <c r="GG672" s="57"/>
      <c r="GH672" s="57"/>
      <c r="GI672" s="57"/>
      <c r="GJ672" s="57"/>
      <c r="GK672" s="57"/>
      <c r="GL672" s="57"/>
      <c r="GM672" s="57"/>
      <c r="GN672" s="57"/>
      <c r="GO672" s="57"/>
      <c r="GP672" s="57"/>
      <c r="GQ672" s="57"/>
      <c r="GR672" s="57"/>
      <c r="GS672" s="57"/>
      <c r="GT672" s="57"/>
      <c r="GU672" s="57"/>
      <c r="GV672" s="57"/>
      <c r="GW672" s="57"/>
      <c r="GX672" s="57"/>
      <c r="GY672" s="57"/>
      <c r="GZ672" s="57"/>
      <c r="HA672" s="57"/>
      <c r="HB672" s="57"/>
      <c r="HC672" s="57"/>
      <c r="HD672" s="57"/>
      <c r="HE672" s="57"/>
      <c r="HF672" s="57"/>
      <c r="HG672" s="57"/>
      <c r="HH672" s="57"/>
      <c r="HI672" s="57"/>
      <c r="HJ672" s="57"/>
      <c r="HK672" s="57"/>
      <c r="HL672" s="57"/>
      <c r="HM672" s="57"/>
      <c r="HN672" s="57"/>
      <c r="HO672" s="57"/>
      <c r="HP672" s="57"/>
      <c r="HQ672" s="57"/>
      <c r="HR672" s="57"/>
      <c r="HS672" s="57"/>
      <c r="HT672" s="57"/>
      <c r="HU672" s="57"/>
      <c r="HV672" s="57"/>
      <c r="HW672" s="57"/>
      <c r="HX672" s="57"/>
      <c r="HY672" s="57"/>
      <c r="HZ672" s="57"/>
      <c r="IA672" s="57"/>
      <c r="IB672" s="57"/>
      <c r="IC672" s="57"/>
      <c r="ID672" s="57"/>
      <c r="IE672" s="57"/>
      <c r="IF672" s="57"/>
      <c r="IG672" s="57"/>
      <c r="IH672" s="57"/>
      <c r="II672" s="57"/>
      <c r="IJ672" s="57"/>
      <c r="IK672" s="57"/>
      <c r="IL672" s="57"/>
      <c r="IM672" s="57"/>
      <c r="IN672" s="57"/>
      <c r="IO672" s="57"/>
      <c r="IP672" s="57"/>
      <c r="IQ672" s="57"/>
      <c r="IR672" s="57"/>
      <c r="IS672" s="57"/>
      <c r="IT672" s="57"/>
      <c r="IU672" s="57"/>
      <c r="IV672" s="57"/>
      <c r="IW672" s="57"/>
      <c r="IX672" s="57"/>
      <c r="IY672" s="57"/>
      <c r="IZ672" s="57"/>
      <c r="JA672" s="57"/>
      <c r="JB672" s="57"/>
      <c r="JC672" s="57"/>
      <c r="JD672" s="57"/>
      <c r="JE672" s="57"/>
      <c r="JF672" s="57"/>
      <c r="JG672" s="57"/>
      <c r="JH672" s="57"/>
      <c r="JI672" s="57"/>
      <c r="JJ672" s="57"/>
      <c r="JK672" s="57"/>
      <c r="JL672" s="57"/>
      <c r="JM672" s="57"/>
      <c r="JN672" s="57"/>
      <c r="JO672" s="57"/>
      <c r="JP672" s="57"/>
      <c r="JQ672" s="57"/>
      <c r="JR672" s="57"/>
      <c r="JS672" s="57"/>
      <c r="JT672" s="57"/>
      <c r="JU672" s="57"/>
      <c r="JV672" s="57"/>
      <c r="JW672" s="57"/>
      <c r="JX672" s="57"/>
      <c r="JY672" s="57"/>
      <c r="JZ672" s="57"/>
      <c r="KA672" s="57"/>
      <c r="KB672" s="57"/>
      <c r="KC672" s="57"/>
      <c r="KD672" s="57"/>
      <c r="KE672" s="57"/>
      <c r="KF672" s="57"/>
      <c r="KG672" s="57"/>
      <c r="KH672" s="57"/>
      <c r="KI672" s="57"/>
      <c r="KJ672" s="57"/>
      <c r="KK672" s="57"/>
      <c r="KL672" s="57"/>
      <c r="KM672" s="57"/>
      <c r="KN672" s="57"/>
      <c r="KO672" s="57"/>
      <c r="KP672" s="57"/>
      <c r="KQ672" s="57"/>
      <c r="KR672" s="57"/>
      <c r="KS672" s="57"/>
      <c r="KT672" s="57"/>
      <c r="KU672" s="57"/>
      <c r="KV672" s="57"/>
      <c r="KW672" s="57"/>
      <c r="KX672" s="57"/>
      <c r="KY672" s="57"/>
      <c r="KZ672" s="57"/>
      <c r="LA672" s="57"/>
      <c r="LB672" s="57"/>
      <c r="LC672" s="57"/>
      <c r="LD672" s="57"/>
      <c r="LE672" s="57"/>
      <c r="LF672" s="57"/>
      <c r="LG672" s="57"/>
      <c r="LH672" s="57"/>
      <c r="LI672" s="57"/>
      <c r="LJ672" s="57"/>
      <c r="LK672" s="57"/>
      <c r="LL672" s="57"/>
      <c r="LM672" s="57"/>
      <c r="LN672" s="57"/>
      <c r="LO672" s="57"/>
      <c r="LP672" s="57"/>
      <c r="LQ672" s="57"/>
      <c r="LR672" s="57"/>
      <c r="LS672" s="57"/>
      <c r="LT672" s="57"/>
      <c r="LU672" s="57"/>
      <c r="LV672" s="57"/>
      <c r="LW672" s="57"/>
      <c r="LX672" s="57"/>
      <c r="LY672" s="57"/>
      <c r="LZ672" s="57"/>
      <c r="MA672" s="57"/>
      <c r="MB672" s="57"/>
      <c r="MC672" s="57"/>
      <c r="MD672" s="57"/>
      <c r="ME672" s="57"/>
      <c r="MF672" s="57"/>
      <c r="MG672" s="57"/>
      <c r="MH672" s="57"/>
      <c r="MI672" s="57"/>
      <c r="MJ672" s="57"/>
      <c r="MK672" s="57"/>
      <c r="ML672" s="57"/>
      <c r="MM672" s="57"/>
      <c r="MN672" s="57"/>
      <c r="MO672" s="57"/>
      <c r="MP672" s="57"/>
      <c r="MQ672" s="57"/>
      <c r="MR672" s="57"/>
      <c r="MS672" s="57"/>
      <c r="MT672" s="57"/>
      <c r="MU672" s="57"/>
      <c r="MV672" s="57"/>
      <c r="MW672" s="57"/>
      <c r="MX672" s="57"/>
      <c r="MY672" s="57"/>
      <c r="MZ672" s="57"/>
      <c r="NA672" s="57"/>
      <c r="NB672" s="57"/>
      <c r="NC672" s="57"/>
      <c r="ND672" s="57"/>
      <c r="NE672" s="57"/>
      <c r="NF672" s="57"/>
      <c r="NG672" s="57"/>
      <c r="NH672" s="57"/>
      <c r="NI672" s="57"/>
      <c r="NJ672" s="57"/>
      <c r="NK672" s="57"/>
      <c r="NL672" s="57"/>
      <c r="NM672" s="57"/>
      <c r="NN672" s="57"/>
      <c r="NO672" s="57"/>
      <c r="NP672" s="57"/>
      <c r="NQ672" s="57"/>
      <c r="NR672" s="57"/>
      <c r="NS672" s="57"/>
      <c r="NT672" s="57"/>
      <c r="NU672" s="57"/>
      <c r="NV672" s="57"/>
      <c r="NW672" s="57"/>
      <c r="NX672" s="57"/>
      <c r="NY672" s="57"/>
      <c r="NZ672" s="57"/>
      <c r="OA672" s="57"/>
      <c r="OB672" s="57"/>
      <c r="OC672" s="57"/>
      <c r="OD672" s="57"/>
      <c r="OE672" s="57"/>
      <c r="OF672" s="57"/>
      <c r="OG672" s="57"/>
      <c r="OH672" s="57"/>
      <c r="OI672" s="57"/>
      <c r="OJ672" s="57"/>
      <c r="OK672" s="57"/>
      <c r="OL672" s="57"/>
      <c r="OM672" s="57"/>
      <c r="ON672" s="57"/>
      <c r="OO672" s="57"/>
      <c r="OP672" s="57"/>
      <c r="OQ672" s="57"/>
      <c r="OR672" s="57"/>
      <c r="OS672" s="57"/>
      <c r="OT672" s="57"/>
      <c r="OU672" s="57"/>
      <c r="OV672" s="57"/>
      <c r="OW672" s="57"/>
      <c r="OX672" s="57"/>
      <c r="OY672" s="57"/>
      <c r="OZ672" s="57"/>
      <c r="PA672" s="57"/>
      <c r="PB672" s="57"/>
      <c r="PC672" s="57"/>
      <c r="PD672" s="57"/>
      <c r="PE672" s="57"/>
      <c r="PF672" s="57"/>
      <c r="PG672" s="57"/>
      <c r="PH672" s="57"/>
      <c r="PI672" s="57"/>
      <c r="PJ672" s="57"/>
      <c r="PK672" s="57"/>
      <c r="PL672" s="57"/>
      <c r="PM672" s="57"/>
      <c r="PN672" s="57"/>
      <c r="PO672" s="57"/>
      <c r="PP672" s="57"/>
      <c r="PQ672" s="57"/>
      <c r="PR672" s="57"/>
      <c r="PS672" s="57"/>
      <c r="PT672" s="57"/>
      <c r="PU672" s="57"/>
      <c r="PV672" s="57"/>
      <c r="PW672" s="57"/>
      <c r="PX672" s="57"/>
      <c r="PY672" s="57"/>
      <c r="PZ672" s="57"/>
      <c r="QA672" s="57"/>
      <c r="QB672" s="57"/>
      <c r="QC672" s="57"/>
      <c r="QD672" s="57"/>
      <c r="QE672" s="57"/>
      <c r="QF672" s="57"/>
      <c r="QG672" s="57"/>
      <c r="QH672" s="57"/>
      <c r="QI672" s="57"/>
      <c r="QJ672" s="57"/>
      <c r="QK672" s="57"/>
      <c r="QL672" s="57"/>
      <c r="QM672" s="57"/>
      <c r="QN672" s="57"/>
      <c r="QO672" s="57"/>
      <c r="QP672" s="57"/>
      <c r="QQ672" s="57"/>
      <c r="QR672" s="57"/>
      <c r="QS672" s="57"/>
      <c r="QT672" s="57"/>
      <c r="QU672" s="57"/>
      <c r="QV672" s="57"/>
      <c r="QW672" s="57"/>
      <c r="QX672" s="57"/>
      <c r="QY672" s="57"/>
      <c r="QZ672" s="57"/>
      <c r="RA672" s="57"/>
      <c r="RB672" s="57"/>
      <c r="RC672" s="57"/>
      <c r="RD672" s="57"/>
      <c r="RE672" s="57"/>
      <c r="RF672" s="57"/>
      <c r="RG672" s="57"/>
      <c r="RH672" s="57"/>
      <c r="RI672" s="57"/>
      <c r="RJ672" s="57"/>
      <c r="RK672" s="57"/>
      <c r="RL672" s="57"/>
      <c r="RM672" s="57"/>
      <c r="RN672" s="57"/>
      <c r="RO672" s="57"/>
      <c r="RP672" s="57"/>
      <c r="RQ672" s="57"/>
      <c r="RR672" s="57"/>
      <c r="RS672" s="57"/>
      <c r="RT672" s="57"/>
      <c r="RU672" s="57"/>
      <c r="RV672" s="57"/>
      <c r="RW672" s="57"/>
      <c r="RX672" s="57"/>
      <c r="RY672" s="57"/>
      <c r="RZ672" s="57"/>
      <c r="SA672" s="57"/>
      <c r="SB672" s="57"/>
      <c r="SC672" s="57"/>
      <c r="SD672" s="57"/>
      <c r="SE672" s="57"/>
      <c r="SF672" s="57"/>
      <c r="SG672" s="57"/>
      <c r="SH672" s="57"/>
      <c r="SI672" s="57"/>
      <c r="SJ672" s="57"/>
      <c r="SK672" s="57"/>
      <c r="SL672" s="57"/>
      <c r="SM672" s="57"/>
      <c r="SN672" s="57"/>
      <c r="SO672" s="57"/>
      <c r="SP672" s="57"/>
      <c r="SQ672" s="57"/>
      <c r="SR672" s="57"/>
      <c r="SS672" s="57"/>
      <c r="ST672" s="57"/>
      <c r="SU672" s="57"/>
      <c r="SV672" s="57"/>
      <c r="SW672" s="57"/>
      <c r="SX672" s="57"/>
      <c r="SY672" s="57"/>
      <c r="SZ672" s="57"/>
      <c r="TA672" s="57"/>
      <c r="TB672" s="57"/>
      <c r="TC672" s="57"/>
      <c r="TD672" s="57"/>
      <c r="TE672" s="57"/>
      <c r="TF672" s="57"/>
      <c r="TG672" s="57"/>
      <c r="TH672" s="57"/>
      <c r="TI672" s="57"/>
      <c r="TJ672" s="57"/>
      <c r="TK672" s="57"/>
      <c r="TL672" s="57"/>
      <c r="TM672" s="57"/>
      <c r="TN672" s="57"/>
      <c r="TO672" s="57"/>
      <c r="TP672" s="57"/>
      <c r="TQ672" s="57"/>
      <c r="TR672" s="57"/>
      <c r="TS672" s="57"/>
      <c r="TT672" s="57"/>
      <c r="TU672" s="57"/>
      <c r="TV672" s="57"/>
      <c r="TW672" s="57"/>
      <c r="TX672" s="57"/>
      <c r="TY672" s="57"/>
      <c r="TZ672" s="57"/>
      <c r="UA672" s="57"/>
      <c r="UB672" s="57"/>
      <c r="UC672" s="57"/>
      <c r="UD672" s="57"/>
      <c r="UE672" s="57"/>
      <c r="UF672" s="57"/>
      <c r="UG672" s="57"/>
      <c r="UH672" s="57"/>
      <c r="UI672" s="57"/>
      <c r="UJ672" s="57"/>
      <c r="UK672" s="57"/>
      <c r="UL672" s="57"/>
      <c r="UM672" s="57"/>
      <c r="UN672" s="57"/>
      <c r="UO672" s="57"/>
      <c r="UP672" s="57"/>
      <c r="UQ672" s="57"/>
      <c r="UR672" s="57"/>
      <c r="US672" s="57"/>
      <c r="UT672" s="57"/>
      <c r="UU672" s="57"/>
      <c r="UV672" s="57"/>
      <c r="UW672" s="57"/>
      <c r="UX672" s="57"/>
      <c r="UY672" s="57"/>
      <c r="UZ672" s="57"/>
      <c r="VA672" s="57"/>
      <c r="VB672" s="57"/>
      <c r="VC672" s="57"/>
      <c r="VD672" s="57"/>
      <c r="VE672" s="57"/>
      <c r="VF672" s="57"/>
      <c r="VG672" s="57"/>
      <c r="VH672" s="57"/>
      <c r="VI672" s="57"/>
      <c r="VJ672" s="57"/>
      <c r="VK672" s="57"/>
      <c r="VL672" s="57"/>
      <c r="VM672" s="57"/>
      <c r="VN672" s="57"/>
      <c r="VO672" s="57"/>
      <c r="VP672" s="57"/>
      <c r="VQ672" s="57"/>
      <c r="VR672" s="57"/>
      <c r="VS672" s="57"/>
      <c r="VT672" s="57"/>
      <c r="VU672" s="57"/>
      <c r="VV672" s="57"/>
      <c r="VW672" s="57"/>
      <c r="VX672" s="57"/>
      <c r="VY672" s="57"/>
      <c r="VZ672" s="57"/>
      <c r="WA672" s="57"/>
      <c r="WB672" s="57"/>
      <c r="WC672" s="57"/>
      <c r="WD672" s="57"/>
      <c r="WE672" s="57"/>
      <c r="WF672" s="57"/>
      <c r="WG672" s="57"/>
      <c r="WH672" s="57"/>
      <c r="WI672" s="57"/>
      <c r="WJ672" s="57"/>
      <c r="WK672" s="57"/>
      <c r="WL672" s="57"/>
      <c r="WM672" s="57"/>
      <c r="WN672" s="57"/>
      <c r="WO672" s="57"/>
      <c r="WP672" s="57"/>
      <c r="WQ672" s="57"/>
      <c r="WR672" s="57"/>
      <c r="WS672" s="57"/>
      <c r="WT672" s="57"/>
      <c r="WU672" s="57"/>
      <c r="WV672" s="57"/>
      <c r="WW672" s="57"/>
      <c r="WX672" s="57"/>
      <c r="WY672" s="57"/>
      <c r="WZ672" s="57"/>
      <c r="XA672" s="57"/>
      <c r="XB672" s="57"/>
      <c r="XC672" s="57"/>
      <c r="XD672" s="57"/>
      <c r="XE672" s="57"/>
      <c r="XF672" s="57"/>
      <c r="XG672" s="57"/>
      <c r="XH672" s="57"/>
      <c r="XI672" s="57"/>
      <c r="XJ672" s="57"/>
      <c r="XK672" s="57"/>
      <c r="XL672" s="57"/>
      <c r="XM672" s="57"/>
      <c r="XN672" s="57"/>
      <c r="XO672" s="57"/>
      <c r="XP672" s="57"/>
      <c r="XQ672" s="57"/>
      <c r="XR672" s="57"/>
      <c r="XS672" s="57"/>
      <c r="XT672" s="57"/>
      <c r="XU672" s="57"/>
      <c r="XV672" s="57"/>
      <c r="XW672" s="57"/>
    </row>
    <row r="673">
      <c r="AI673" s="57"/>
      <c r="BR673" s="57"/>
      <c r="DA673" s="57"/>
      <c r="EJ673" s="57"/>
      <c r="EK673" s="57"/>
      <c r="EL673" s="57"/>
      <c r="EM673" s="57"/>
      <c r="EN673" s="57"/>
      <c r="EO673" s="57"/>
      <c r="EP673" s="57"/>
      <c r="EQ673" s="57"/>
      <c r="ER673" s="57"/>
      <c r="ES673" s="57"/>
      <c r="ET673" s="57"/>
      <c r="EU673" s="57"/>
      <c r="EV673" s="57"/>
      <c r="EW673" s="57"/>
      <c r="EX673" s="57"/>
      <c r="EY673" s="57"/>
      <c r="EZ673" s="57"/>
      <c r="FA673" s="57"/>
      <c r="FB673" s="57"/>
      <c r="FC673" s="57"/>
      <c r="FD673" s="57"/>
      <c r="FE673" s="57"/>
      <c r="FF673" s="57"/>
      <c r="FG673" s="57"/>
      <c r="FH673" s="57"/>
      <c r="FI673" s="57"/>
      <c r="FJ673" s="57"/>
      <c r="FK673" s="57"/>
      <c r="FL673" s="57"/>
      <c r="FM673" s="57"/>
      <c r="FN673" s="57"/>
      <c r="FO673" s="57"/>
      <c r="FP673" s="57"/>
      <c r="FQ673" s="57"/>
      <c r="FR673" s="57"/>
      <c r="FS673" s="57"/>
      <c r="FT673" s="57"/>
      <c r="FU673" s="57"/>
      <c r="FV673" s="57"/>
      <c r="FW673" s="57"/>
      <c r="FX673" s="57"/>
      <c r="FY673" s="57"/>
      <c r="FZ673" s="57"/>
      <c r="GA673" s="57"/>
      <c r="GB673" s="57"/>
      <c r="GC673" s="57"/>
      <c r="GD673" s="57"/>
      <c r="GE673" s="57"/>
      <c r="GF673" s="57"/>
      <c r="GG673" s="57"/>
      <c r="GH673" s="57"/>
      <c r="GI673" s="57"/>
      <c r="GJ673" s="57"/>
      <c r="GK673" s="57"/>
      <c r="GL673" s="57"/>
      <c r="GM673" s="57"/>
      <c r="GN673" s="57"/>
      <c r="GO673" s="57"/>
      <c r="GP673" s="57"/>
      <c r="GQ673" s="57"/>
      <c r="GR673" s="57"/>
      <c r="GS673" s="57"/>
      <c r="GT673" s="57"/>
      <c r="GU673" s="57"/>
      <c r="GV673" s="57"/>
      <c r="GW673" s="57"/>
      <c r="GX673" s="57"/>
      <c r="GY673" s="57"/>
      <c r="GZ673" s="57"/>
      <c r="HA673" s="57"/>
      <c r="HB673" s="57"/>
      <c r="HC673" s="57"/>
      <c r="HD673" s="57"/>
      <c r="HE673" s="57"/>
      <c r="HF673" s="57"/>
      <c r="HG673" s="57"/>
      <c r="HH673" s="57"/>
      <c r="HI673" s="57"/>
      <c r="HJ673" s="57"/>
      <c r="HK673" s="57"/>
      <c r="HL673" s="57"/>
      <c r="HM673" s="57"/>
      <c r="HN673" s="57"/>
      <c r="HO673" s="57"/>
      <c r="HP673" s="57"/>
      <c r="HQ673" s="57"/>
      <c r="HR673" s="57"/>
      <c r="HS673" s="57"/>
      <c r="HT673" s="57"/>
      <c r="HU673" s="57"/>
      <c r="HV673" s="57"/>
      <c r="HW673" s="57"/>
      <c r="HX673" s="57"/>
      <c r="HY673" s="57"/>
      <c r="HZ673" s="57"/>
      <c r="IA673" s="57"/>
      <c r="IB673" s="57"/>
      <c r="IC673" s="57"/>
      <c r="ID673" s="57"/>
      <c r="IE673" s="57"/>
      <c r="IF673" s="57"/>
      <c r="IG673" s="57"/>
      <c r="IH673" s="57"/>
      <c r="II673" s="57"/>
      <c r="IJ673" s="57"/>
      <c r="IK673" s="57"/>
      <c r="IL673" s="57"/>
      <c r="IM673" s="57"/>
      <c r="IN673" s="57"/>
      <c r="IO673" s="57"/>
      <c r="IP673" s="57"/>
      <c r="IQ673" s="57"/>
      <c r="IR673" s="57"/>
      <c r="IS673" s="57"/>
      <c r="IT673" s="57"/>
      <c r="IU673" s="57"/>
      <c r="IV673" s="57"/>
      <c r="IW673" s="57"/>
      <c r="IX673" s="57"/>
      <c r="IY673" s="57"/>
      <c r="IZ673" s="57"/>
      <c r="JA673" s="57"/>
      <c r="JB673" s="57"/>
      <c r="JC673" s="57"/>
      <c r="JD673" s="57"/>
      <c r="JE673" s="57"/>
      <c r="JF673" s="57"/>
      <c r="JG673" s="57"/>
      <c r="JH673" s="57"/>
      <c r="JI673" s="57"/>
      <c r="JJ673" s="57"/>
      <c r="JK673" s="57"/>
      <c r="JL673" s="57"/>
      <c r="JM673" s="57"/>
      <c r="JN673" s="57"/>
      <c r="JO673" s="57"/>
      <c r="JP673" s="57"/>
      <c r="JQ673" s="57"/>
      <c r="JR673" s="57"/>
      <c r="JS673" s="57"/>
      <c r="JT673" s="57"/>
      <c r="JU673" s="57"/>
      <c r="JV673" s="57"/>
      <c r="JW673" s="57"/>
      <c r="JX673" s="57"/>
      <c r="JY673" s="57"/>
      <c r="JZ673" s="57"/>
      <c r="KA673" s="57"/>
      <c r="KB673" s="57"/>
      <c r="KC673" s="57"/>
      <c r="KD673" s="57"/>
      <c r="KE673" s="57"/>
      <c r="KF673" s="57"/>
      <c r="KG673" s="57"/>
      <c r="KH673" s="57"/>
      <c r="KI673" s="57"/>
      <c r="KJ673" s="57"/>
      <c r="KK673" s="57"/>
      <c r="KL673" s="57"/>
      <c r="KM673" s="57"/>
      <c r="KN673" s="57"/>
      <c r="KO673" s="57"/>
      <c r="KP673" s="57"/>
      <c r="KQ673" s="57"/>
      <c r="KR673" s="57"/>
      <c r="KS673" s="57"/>
      <c r="KT673" s="57"/>
      <c r="KU673" s="57"/>
      <c r="KV673" s="57"/>
      <c r="KW673" s="57"/>
      <c r="KX673" s="57"/>
      <c r="KY673" s="57"/>
      <c r="KZ673" s="57"/>
      <c r="LA673" s="57"/>
      <c r="LB673" s="57"/>
      <c r="LC673" s="57"/>
      <c r="LD673" s="57"/>
      <c r="LE673" s="57"/>
      <c r="LF673" s="57"/>
      <c r="LG673" s="57"/>
      <c r="LH673" s="57"/>
      <c r="LI673" s="57"/>
      <c r="LJ673" s="57"/>
      <c r="LK673" s="57"/>
      <c r="LL673" s="57"/>
      <c r="LM673" s="57"/>
      <c r="LN673" s="57"/>
      <c r="LO673" s="57"/>
      <c r="LP673" s="57"/>
      <c r="LQ673" s="57"/>
      <c r="LR673" s="57"/>
      <c r="LS673" s="57"/>
      <c r="LT673" s="57"/>
      <c r="LU673" s="57"/>
      <c r="LV673" s="57"/>
      <c r="LW673" s="57"/>
      <c r="LX673" s="57"/>
      <c r="LY673" s="57"/>
      <c r="LZ673" s="57"/>
      <c r="MA673" s="57"/>
      <c r="MB673" s="57"/>
      <c r="MC673" s="57"/>
      <c r="MD673" s="57"/>
      <c r="ME673" s="57"/>
      <c r="MF673" s="57"/>
      <c r="MG673" s="57"/>
      <c r="MH673" s="57"/>
      <c r="MI673" s="57"/>
      <c r="MJ673" s="57"/>
      <c r="MK673" s="57"/>
      <c r="ML673" s="57"/>
      <c r="MM673" s="57"/>
      <c r="MN673" s="57"/>
      <c r="MO673" s="57"/>
      <c r="MP673" s="57"/>
      <c r="MQ673" s="57"/>
      <c r="MR673" s="57"/>
      <c r="MS673" s="57"/>
      <c r="MT673" s="57"/>
      <c r="MU673" s="57"/>
      <c r="MV673" s="57"/>
      <c r="MW673" s="57"/>
      <c r="MX673" s="57"/>
      <c r="MY673" s="57"/>
      <c r="MZ673" s="57"/>
      <c r="NA673" s="57"/>
      <c r="NB673" s="57"/>
      <c r="NC673" s="57"/>
      <c r="ND673" s="57"/>
      <c r="NE673" s="57"/>
      <c r="NF673" s="57"/>
      <c r="NG673" s="57"/>
      <c r="NH673" s="57"/>
      <c r="NI673" s="57"/>
      <c r="NJ673" s="57"/>
      <c r="NK673" s="57"/>
      <c r="NL673" s="57"/>
      <c r="NM673" s="57"/>
      <c r="NN673" s="57"/>
      <c r="NO673" s="57"/>
      <c r="NP673" s="57"/>
      <c r="NQ673" s="57"/>
      <c r="NR673" s="57"/>
      <c r="NS673" s="57"/>
      <c r="NT673" s="57"/>
      <c r="NU673" s="57"/>
      <c r="NV673" s="57"/>
      <c r="NW673" s="57"/>
      <c r="NX673" s="57"/>
      <c r="NY673" s="57"/>
      <c r="NZ673" s="57"/>
      <c r="OA673" s="57"/>
      <c r="OB673" s="57"/>
      <c r="OC673" s="57"/>
      <c r="OD673" s="57"/>
      <c r="OE673" s="57"/>
      <c r="OF673" s="57"/>
      <c r="OG673" s="57"/>
      <c r="OH673" s="57"/>
      <c r="OI673" s="57"/>
      <c r="OJ673" s="57"/>
      <c r="OK673" s="57"/>
      <c r="OL673" s="57"/>
      <c r="OM673" s="57"/>
      <c r="ON673" s="57"/>
      <c r="OO673" s="57"/>
      <c r="OP673" s="57"/>
      <c r="OQ673" s="57"/>
      <c r="OR673" s="57"/>
      <c r="OS673" s="57"/>
      <c r="OT673" s="57"/>
      <c r="OU673" s="57"/>
      <c r="OV673" s="57"/>
      <c r="OW673" s="57"/>
      <c r="OX673" s="57"/>
      <c r="OY673" s="57"/>
      <c r="OZ673" s="57"/>
      <c r="PA673" s="57"/>
      <c r="PB673" s="57"/>
      <c r="PC673" s="57"/>
      <c r="PD673" s="57"/>
      <c r="PE673" s="57"/>
      <c r="PF673" s="57"/>
      <c r="PG673" s="57"/>
      <c r="PH673" s="57"/>
      <c r="PI673" s="57"/>
      <c r="PJ673" s="57"/>
      <c r="PK673" s="57"/>
      <c r="PL673" s="57"/>
      <c r="PM673" s="57"/>
      <c r="PN673" s="57"/>
      <c r="PO673" s="57"/>
      <c r="PP673" s="57"/>
      <c r="PQ673" s="57"/>
      <c r="PR673" s="57"/>
      <c r="PS673" s="57"/>
      <c r="PT673" s="57"/>
      <c r="PU673" s="57"/>
      <c r="PV673" s="57"/>
      <c r="PW673" s="57"/>
      <c r="PX673" s="57"/>
      <c r="PY673" s="57"/>
      <c r="PZ673" s="57"/>
      <c r="QA673" s="57"/>
      <c r="QB673" s="57"/>
      <c r="QC673" s="57"/>
      <c r="QD673" s="57"/>
      <c r="QE673" s="57"/>
      <c r="QF673" s="57"/>
      <c r="QG673" s="57"/>
      <c r="QH673" s="57"/>
      <c r="QI673" s="57"/>
      <c r="QJ673" s="57"/>
      <c r="QK673" s="57"/>
      <c r="QL673" s="57"/>
      <c r="QM673" s="57"/>
      <c r="QN673" s="57"/>
      <c r="QO673" s="57"/>
      <c r="QP673" s="57"/>
      <c r="QQ673" s="57"/>
      <c r="QR673" s="57"/>
      <c r="QS673" s="57"/>
      <c r="QT673" s="57"/>
      <c r="QU673" s="57"/>
      <c r="QV673" s="57"/>
      <c r="QW673" s="57"/>
      <c r="QX673" s="57"/>
      <c r="QY673" s="57"/>
      <c r="QZ673" s="57"/>
      <c r="RA673" s="57"/>
      <c r="RB673" s="57"/>
      <c r="RC673" s="57"/>
      <c r="RD673" s="57"/>
      <c r="RE673" s="57"/>
      <c r="RF673" s="57"/>
      <c r="RG673" s="57"/>
      <c r="RH673" s="57"/>
      <c r="RI673" s="57"/>
      <c r="RJ673" s="57"/>
      <c r="RK673" s="57"/>
      <c r="RL673" s="57"/>
      <c r="RM673" s="57"/>
      <c r="RN673" s="57"/>
      <c r="RO673" s="57"/>
      <c r="RP673" s="57"/>
      <c r="RQ673" s="57"/>
      <c r="RR673" s="57"/>
      <c r="RS673" s="57"/>
      <c r="RT673" s="57"/>
      <c r="RU673" s="57"/>
      <c r="RV673" s="57"/>
      <c r="RW673" s="57"/>
      <c r="RX673" s="57"/>
      <c r="RY673" s="57"/>
      <c r="RZ673" s="57"/>
      <c r="SA673" s="57"/>
      <c r="SB673" s="57"/>
      <c r="SC673" s="57"/>
      <c r="SD673" s="57"/>
      <c r="SE673" s="57"/>
      <c r="SF673" s="57"/>
      <c r="SG673" s="57"/>
      <c r="SH673" s="57"/>
      <c r="SI673" s="57"/>
      <c r="SJ673" s="57"/>
      <c r="SK673" s="57"/>
      <c r="SL673" s="57"/>
      <c r="SM673" s="57"/>
      <c r="SN673" s="57"/>
      <c r="SO673" s="57"/>
      <c r="SP673" s="57"/>
      <c r="SQ673" s="57"/>
      <c r="SR673" s="57"/>
      <c r="SS673" s="57"/>
      <c r="ST673" s="57"/>
      <c r="SU673" s="57"/>
      <c r="SV673" s="57"/>
      <c r="SW673" s="57"/>
      <c r="SX673" s="57"/>
      <c r="SY673" s="57"/>
      <c r="SZ673" s="57"/>
      <c r="TA673" s="57"/>
      <c r="TB673" s="57"/>
      <c r="TC673" s="57"/>
      <c r="TD673" s="57"/>
      <c r="TE673" s="57"/>
      <c r="TF673" s="57"/>
      <c r="TG673" s="57"/>
      <c r="TH673" s="57"/>
      <c r="TI673" s="57"/>
      <c r="TJ673" s="57"/>
      <c r="TK673" s="57"/>
      <c r="TL673" s="57"/>
      <c r="TM673" s="57"/>
      <c r="TN673" s="57"/>
      <c r="TO673" s="57"/>
      <c r="TP673" s="57"/>
      <c r="TQ673" s="57"/>
      <c r="TR673" s="57"/>
      <c r="TS673" s="57"/>
      <c r="TT673" s="57"/>
      <c r="TU673" s="57"/>
      <c r="TV673" s="57"/>
      <c r="TW673" s="57"/>
      <c r="TX673" s="57"/>
      <c r="TY673" s="57"/>
      <c r="TZ673" s="57"/>
      <c r="UA673" s="57"/>
      <c r="UB673" s="57"/>
      <c r="UC673" s="57"/>
      <c r="UD673" s="57"/>
      <c r="UE673" s="57"/>
      <c r="UF673" s="57"/>
      <c r="UG673" s="57"/>
      <c r="UH673" s="57"/>
      <c r="UI673" s="57"/>
      <c r="UJ673" s="57"/>
      <c r="UK673" s="57"/>
      <c r="UL673" s="57"/>
      <c r="UM673" s="57"/>
      <c r="UN673" s="57"/>
      <c r="UO673" s="57"/>
      <c r="UP673" s="57"/>
      <c r="UQ673" s="57"/>
      <c r="UR673" s="57"/>
      <c r="US673" s="57"/>
      <c r="UT673" s="57"/>
      <c r="UU673" s="57"/>
      <c r="UV673" s="57"/>
      <c r="UW673" s="57"/>
      <c r="UX673" s="57"/>
      <c r="UY673" s="57"/>
      <c r="UZ673" s="57"/>
      <c r="VA673" s="57"/>
      <c r="VB673" s="57"/>
      <c r="VC673" s="57"/>
      <c r="VD673" s="57"/>
      <c r="VE673" s="57"/>
      <c r="VF673" s="57"/>
      <c r="VG673" s="57"/>
      <c r="VH673" s="57"/>
      <c r="VI673" s="57"/>
      <c r="VJ673" s="57"/>
      <c r="VK673" s="57"/>
      <c r="VL673" s="57"/>
      <c r="VM673" s="57"/>
      <c r="VN673" s="57"/>
      <c r="VO673" s="57"/>
      <c r="VP673" s="57"/>
      <c r="VQ673" s="57"/>
      <c r="VR673" s="57"/>
      <c r="VS673" s="57"/>
      <c r="VT673" s="57"/>
      <c r="VU673" s="57"/>
      <c r="VV673" s="57"/>
      <c r="VW673" s="57"/>
      <c r="VX673" s="57"/>
      <c r="VY673" s="57"/>
      <c r="VZ673" s="57"/>
      <c r="WA673" s="57"/>
      <c r="WB673" s="57"/>
      <c r="WC673" s="57"/>
      <c r="WD673" s="57"/>
      <c r="WE673" s="57"/>
      <c r="WF673" s="57"/>
      <c r="WG673" s="57"/>
      <c r="WH673" s="57"/>
      <c r="WI673" s="57"/>
      <c r="WJ673" s="57"/>
      <c r="WK673" s="57"/>
      <c r="WL673" s="57"/>
      <c r="WM673" s="57"/>
      <c r="WN673" s="57"/>
      <c r="WO673" s="57"/>
      <c r="WP673" s="57"/>
      <c r="WQ673" s="57"/>
      <c r="WR673" s="57"/>
      <c r="WS673" s="57"/>
      <c r="WT673" s="57"/>
      <c r="WU673" s="57"/>
      <c r="WV673" s="57"/>
      <c r="WW673" s="57"/>
      <c r="WX673" s="57"/>
      <c r="WY673" s="57"/>
      <c r="WZ673" s="57"/>
      <c r="XA673" s="57"/>
      <c r="XB673" s="57"/>
      <c r="XC673" s="57"/>
      <c r="XD673" s="57"/>
      <c r="XE673" s="57"/>
      <c r="XF673" s="57"/>
      <c r="XG673" s="57"/>
      <c r="XH673" s="57"/>
      <c r="XI673" s="57"/>
      <c r="XJ673" s="57"/>
      <c r="XK673" s="57"/>
      <c r="XL673" s="57"/>
      <c r="XM673" s="57"/>
      <c r="XN673" s="57"/>
      <c r="XO673" s="57"/>
      <c r="XP673" s="57"/>
      <c r="XQ673" s="57"/>
      <c r="XR673" s="57"/>
      <c r="XS673" s="57"/>
      <c r="XT673" s="57"/>
      <c r="XU673" s="57"/>
      <c r="XV673" s="57"/>
      <c r="XW673" s="57"/>
    </row>
    <row r="674">
      <c r="AI674" s="57"/>
      <c r="BR674" s="57"/>
      <c r="DA674" s="57"/>
      <c r="EJ674" s="57"/>
      <c r="EK674" s="57"/>
      <c r="EL674" s="57"/>
      <c r="EM674" s="57"/>
      <c r="EN674" s="57"/>
      <c r="EO674" s="57"/>
      <c r="EP674" s="57"/>
      <c r="EQ674" s="57"/>
      <c r="ER674" s="57"/>
      <c r="ES674" s="57"/>
      <c r="ET674" s="57"/>
      <c r="EU674" s="57"/>
      <c r="EV674" s="57"/>
      <c r="EW674" s="57"/>
      <c r="EX674" s="57"/>
      <c r="EY674" s="57"/>
      <c r="EZ674" s="57"/>
      <c r="FA674" s="57"/>
      <c r="FB674" s="57"/>
      <c r="FC674" s="57"/>
      <c r="FD674" s="57"/>
      <c r="FE674" s="57"/>
      <c r="FF674" s="57"/>
      <c r="FG674" s="57"/>
      <c r="FH674" s="57"/>
      <c r="FI674" s="57"/>
      <c r="FJ674" s="57"/>
      <c r="FK674" s="57"/>
      <c r="FL674" s="57"/>
      <c r="FM674" s="57"/>
      <c r="FN674" s="57"/>
      <c r="FO674" s="57"/>
      <c r="FP674" s="57"/>
      <c r="FQ674" s="57"/>
      <c r="FR674" s="57"/>
      <c r="FS674" s="57"/>
      <c r="FT674" s="57"/>
      <c r="FU674" s="57"/>
      <c r="FV674" s="57"/>
      <c r="FW674" s="57"/>
      <c r="FX674" s="57"/>
      <c r="FY674" s="57"/>
      <c r="FZ674" s="57"/>
      <c r="GA674" s="57"/>
      <c r="GB674" s="57"/>
      <c r="GC674" s="57"/>
      <c r="GD674" s="57"/>
      <c r="GE674" s="57"/>
      <c r="GF674" s="57"/>
      <c r="GG674" s="57"/>
      <c r="GH674" s="57"/>
      <c r="GI674" s="57"/>
      <c r="GJ674" s="57"/>
      <c r="GK674" s="57"/>
      <c r="GL674" s="57"/>
      <c r="GM674" s="57"/>
      <c r="GN674" s="57"/>
      <c r="GO674" s="57"/>
      <c r="GP674" s="57"/>
      <c r="GQ674" s="57"/>
      <c r="GR674" s="57"/>
      <c r="GS674" s="57"/>
      <c r="GT674" s="57"/>
      <c r="GU674" s="57"/>
      <c r="GV674" s="57"/>
      <c r="GW674" s="57"/>
      <c r="GX674" s="57"/>
      <c r="GY674" s="57"/>
      <c r="GZ674" s="57"/>
      <c r="HA674" s="57"/>
      <c r="HB674" s="57"/>
      <c r="HC674" s="57"/>
      <c r="HD674" s="57"/>
      <c r="HE674" s="57"/>
      <c r="HF674" s="57"/>
      <c r="HG674" s="57"/>
      <c r="HH674" s="57"/>
      <c r="HI674" s="57"/>
      <c r="HJ674" s="57"/>
      <c r="HK674" s="57"/>
      <c r="HL674" s="57"/>
      <c r="HM674" s="57"/>
      <c r="HN674" s="57"/>
      <c r="HO674" s="57"/>
      <c r="HP674" s="57"/>
      <c r="HQ674" s="57"/>
      <c r="HR674" s="57"/>
      <c r="HS674" s="57"/>
      <c r="HT674" s="57"/>
      <c r="HU674" s="57"/>
      <c r="HV674" s="57"/>
      <c r="HW674" s="57"/>
      <c r="HX674" s="57"/>
      <c r="HY674" s="57"/>
      <c r="HZ674" s="57"/>
      <c r="IA674" s="57"/>
      <c r="IB674" s="57"/>
      <c r="IC674" s="57"/>
      <c r="ID674" s="57"/>
      <c r="IE674" s="57"/>
      <c r="IF674" s="57"/>
      <c r="IG674" s="57"/>
      <c r="IH674" s="57"/>
      <c r="II674" s="57"/>
      <c r="IJ674" s="57"/>
      <c r="IK674" s="57"/>
      <c r="IL674" s="57"/>
      <c r="IM674" s="57"/>
      <c r="IN674" s="57"/>
      <c r="IO674" s="57"/>
      <c r="IP674" s="57"/>
      <c r="IQ674" s="57"/>
      <c r="IR674" s="57"/>
      <c r="IS674" s="57"/>
      <c r="IT674" s="57"/>
      <c r="IU674" s="57"/>
      <c r="IV674" s="57"/>
      <c r="IW674" s="57"/>
      <c r="IX674" s="57"/>
      <c r="IY674" s="57"/>
      <c r="IZ674" s="57"/>
      <c r="JA674" s="57"/>
      <c r="JB674" s="57"/>
      <c r="JC674" s="57"/>
      <c r="JD674" s="57"/>
      <c r="JE674" s="57"/>
      <c r="JF674" s="57"/>
      <c r="JG674" s="57"/>
      <c r="JH674" s="57"/>
      <c r="JI674" s="57"/>
      <c r="JJ674" s="57"/>
      <c r="JK674" s="57"/>
      <c r="JL674" s="57"/>
      <c r="JM674" s="57"/>
      <c r="JN674" s="57"/>
      <c r="JO674" s="57"/>
      <c r="JP674" s="57"/>
      <c r="JQ674" s="57"/>
      <c r="JR674" s="57"/>
      <c r="JS674" s="57"/>
      <c r="JT674" s="57"/>
      <c r="JU674" s="57"/>
      <c r="JV674" s="57"/>
      <c r="JW674" s="57"/>
      <c r="JX674" s="57"/>
      <c r="JY674" s="57"/>
      <c r="JZ674" s="57"/>
      <c r="KA674" s="57"/>
      <c r="KB674" s="57"/>
      <c r="KC674" s="57"/>
      <c r="KD674" s="57"/>
      <c r="KE674" s="57"/>
      <c r="KF674" s="57"/>
      <c r="KG674" s="57"/>
      <c r="KH674" s="57"/>
      <c r="KI674" s="57"/>
      <c r="KJ674" s="57"/>
      <c r="KK674" s="57"/>
      <c r="KL674" s="57"/>
      <c r="KM674" s="57"/>
      <c r="KN674" s="57"/>
      <c r="KO674" s="57"/>
      <c r="KP674" s="57"/>
      <c r="KQ674" s="57"/>
      <c r="KR674" s="57"/>
      <c r="KS674" s="57"/>
      <c r="KT674" s="57"/>
      <c r="KU674" s="57"/>
      <c r="KV674" s="57"/>
      <c r="KW674" s="57"/>
      <c r="KX674" s="57"/>
      <c r="KY674" s="57"/>
      <c r="KZ674" s="57"/>
      <c r="LA674" s="57"/>
      <c r="LB674" s="57"/>
      <c r="LC674" s="57"/>
      <c r="LD674" s="57"/>
      <c r="LE674" s="57"/>
      <c r="LF674" s="57"/>
      <c r="LG674" s="57"/>
      <c r="LH674" s="57"/>
      <c r="LI674" s="57"/>
      <c r="LJ674" s="57"/>
      <c r="LK674" s="57"/>
      <c r="LL674" s="57"/>
      <c r="LM674" s="57"/>
      <c r="LN674" s="57"/>
      <c r="LO674" s="57"/>
      <c r="LP674" s="57"/>
      <c r="LQ674" s="57"/>
      <c r="LR674" s="57"/>
      <c r="LS674" s="57"/>
      <c r="LT674" s="57"/>
      <c r="LU674" s="57"/>
      <c r="LV674" s="57"/>
      <c r="LW674" s="57"/>
      <c r="LX674" s="57"/>
      <c r="LY674" s="57"/>
      <c r="LZ674" s="57"/>
      <c r="MA674" s="57"/>
      <c r="MB674" s="57"/>
      <c r="MC674" s="57"/>
      <c r="MD674" s="57"/>
      <c r="ME674" s="57"/>
      <c r="MF674" s="57"/>
      <c r="MG674" s="57"/>
      <c r="MH674" s="57"/>
      <c r="MI674" s="57"/>
      <c r="MJ674" s="57"/>
      <c r="MK674" s="57"/>
      <c r="ML674" s="57"/>
      <c r="MM674" s="57"/>
      <c r="MN674" s="57"/>
      <c r="MO674" s="57"/>
      <c r="MP674" s="57"/>
      <c r="MQ674" s="57"/>
      <c r="MR674" s="57"/>
      <c r="MS674" s="57"/>
      <c r="MT674" s="57"/>
      <c r="MU674" s="57"/>
      <c r="MV674" s="57"/>
      <c r="MW674" s="57"/>
      <c r="MX674" s="57"/>
      <c r="MY674" s="57"/>
      <c r="MZ674" s="57"/>
      <c r="NA674" s="57"/>
      <c r="NB674" s="57"/>
      <c r="NC674" s="57"/>
      <c r="ND674" s="57"/>
      <c r="NE674" s="57"/>
      <c r="NF674" s="57"/>
      <c r="NG674" s="57"/>
      <c r="NH674" s="57"/>
      <c r="NI674" s="57"/>
      <c r="NJ674" s="57"/>
      <c r="NK674" s="57"/>
      <c r="NL674" s="57"/>
      <c r="NM674" s="57"/>
      <c r="NN674" s="57"/>
      <c r="NO674" s="57"/>
      <c r="NP674" s="57"/>
      <c r="NQ674" s="57"/>
      <c r="NR674" s="57"/>
      <c r="NS674" s="57"/>
      <c r="NT674" s="57"/>
      <c r="NU674" s="57"/>
      <c r="NV674" s="57"/>
      <c r="NW674" s="57"/>
      <c r="NX674" s="57"/>
      <c r="NY674" s="57"/>
      <c r="NZ674" s="57"/>
      <c r="OA674" s="57"/>
      <c r="OB674" s="57"/>
      <c r="OC674" s="57"/>
      <c r="OD674" s="57"/>
      <c r="OE674" s="57"/>
      <c r="OF674" s="57"/>
      <c r="OG674" s="57"/>
      <c r="OH674" s="57"/>
      <c r="OI674" s="57"/>
      <c r="OJ674" s="57"/>
      <c r="OK674" s="57"/>
      <c r="OL674" s="57"/>
      <c r="OM674" s="57"/>
      <c r="ON674" s="57"/>
      <c r="OO674" s="57"/>
      <c r="OP674" s="57"/>
      <c r="OQ674" s="57"/>
      <c r="OR674" s="57"/>
      <c r="OS674" s="57"/>
      <c r="OT674" s="57"/>
      <c r="OU674" s="57"/>
      <c r="OV674" s="57"/>
      <c r="OW674" s="57"/>
      <c r="OX674" s="57"/>
      <c r="OY674" s="57"/>
      <c r="OZ674" s="57"/>
      <c r="PA674" s="57"/>
      <c r="PB674" s="57"/>
      <c r="PC674" s="57"/>
      <c r="PD674" s="57"/>
      <c r="PE674" s="57"/>
      <c r="PF674" s="57"/>
      <c r="PG674" s="57"/>
      <c r="PH674" s="57"/>
      <c r="PI674" s="57"/>
      <c r="PJ674" s="57"/>
      <c r="PK674" s="57"/>
      <c r="PL674" s="57"/>
      <c r="PM674" s="57"/>
      <c r="PN674" s="57"/>
      <c r="PO674" s="57"/>
      <c r="PP674" s="57"/>
      <c r="PQ674" s="57"/>
      <c r="PR674" s="57"/>
      <c r="PS674" s="57"/>
      <c r="PT674" s="57"/>
      <c r="PU674" s="57"/>
      <c r="PV674" s="57"/>
      <c r="PW674" s="57"/>
      <c r="PX674" s="57"/>
      <c r="PY674" s="57"/>
      <c r="PZ674" s="57"/>
      <c r="QA674" s="57"/>
      <c r="QB674" s="57"/>
      <c r="QC674" s="57"/>
      <c r="QD674" s="57"/>
      <c r="QE674" s="57"/>
      <c r="QF674" s="57"/>
      <c r="QG674" s="57"/>
      <c r="QH674" s="57"/>
      <c r="QI674" s="57"/>
      <c r="QJ674" s="57"/>
      <c r="QK674" s="57"/>
      <c r="QL674" s="57"/>
      <c r="QM674" s="57"/>
      <c r="QN674" s="57"/>
      <c r="QO674" s="57"/>
      <c r="QP674" s="57"/>
      <c r="QQ674" s="57"/>
      <c r="QR674" s="57"/>
      <c r="QS674" s="57"/>
      <c r="QT674" s="57"/>
      <c r="QU674" s="57"/>
      <c r="QV674" s="57"/>
      <c r="QW674" s="57"/>
      <c r="QX674" s="57"/>
      <c r="QY674" s="57"/>
      <c r="QZ674" s="57"/>
      <c r="RA674" s="57"/>
      <c r="RB674" s="57"/>
      <c r="RC674" s="57"/>
      <c r="RD674" s="57"/>
      <c r="RE674" s="57"/>
      <c r="RF674" s="57"/>
      <c r="RG674" s="57"/>
      <c r="RH674" s="57"/>
      <c r="RI674" s="57"/>
      <c r="RJ674" s="57"/>
      <c r="RK674" s="57"/>
      <c r="RL674" s="57"/>
      <c r="RM674" s="57"/>
      <c r="RN674" s="57"/>
      <c r="RO674" s="57"/>
      <c r="RP674" s="57"/>
      <c r="RQ674" s="57"/>
      <c r="RR674" s="57"/>
      <c r="RS674" s="57"/>
      <c r="RT674" s="57"/>
      <c r="RU674" s="57"/>
      <c r="RV674" s="57"/>
      <c r="RW674" s="57"/>
      <c r="RX674" s="57"/>
      <c r="RY674" s="57"/>
      <c r="RZ674" s="57"/>
      <c r="SA674" s="57"/>
      <c r="SB674" s="57"/>
      <c r="SC674" s="57"/>
      <c r="SD674" s="57"/>
      <c r="SE674" s="57"/>
      <c r="SF674" s="57"/>
      <c r="SG674" s="57"/>
      <c r="SH674" s="57"/>
      <c r="SI674" s="57"/>
      <c r="SJ674" s="57"/>
      <c r="SK674" s="57"/>
      <c r="SL674" s="57"/>
      <c r="SM674" s="57"/>
      <c r="SN674" s="57"/>
      <c r="SO674" s="57"/>
      <c r="SP674" s="57"/>
      <c r="SQ674" s="57"/>
      <c r="SR674" s="57"/>
      <c r="SS674" s="57"/>
      <c r="ST674" s="57"/>
      <c r="SU674" s="57"/>
      <c r="SV674" s="57"/>
      <c r="SW674" s="57"/>
      <c r="SX674" s="57"/>
      <c r="SY674" s="57"/>
      <c r="SZ674" s="57"/>
      <c r="TA674" s="57"/>
      <c r="TB674" s="57"/>
      <c r="TC674" s="57"/>
      <c r="TD674" s="57"/>
      <c r="TE674" s="57"/>
      <c r="TF674" s="57"/>
      <c r="TG674" s="57"/>
      <c r="TH674" s="57"/>
      <c r="TI674" s="57"/>
      <c r="TJ674" s="57"/>
      <c r="TK674" s="57"/>
      <c r="TL674" s="57"/>
      <c r="TM674" s="57"/>
      <c r="TN674" s="57"/>
      <c r="TO674" s="57"/>
      <c r="TP674" s="57"/>
      <c r="TQ674" s="57"/>
      <c r="TR674" s="57"/>
      <c r="TS674" s="57"/>
      <c r="TT674" s="57"/>
      <c r="TU674" s="57"/>
      <c r="TV674" s="57"/>
      <c r="TW674" s="57"/>
      <c r="TX674" s="57"/>
      <c r="TY674" s="57"/>
      <c r="TZ674" s="57"/>
      <c r="UA674" s="57"/>
      <c r="UB674" s="57"/>
      <c r="UC674" s="57"/>
      <c r="UD674" s="57"/>
      <c r="UE674" s="57"/>
      <c r="UF674" s="57"/>
      <c r="UG674" s="57"/>
      <c r="UH674" s="57"/>
      <c r="UI674" s="57"/>
      <c r="UJ674" s="57"/>
      <c r="UK674" s="57"/>
      <c r="UL674" s="57"/>
      <c r="UM674" s="57"/>
      <c r="UN674" s="57"/>
      <c r="UO674" s="57"/>
      <c r="UP674" s="57"/>
      <c r="UQ674" s="57"/>
      <c r="UR674" s="57"/>
      <c r="US674" s="57"/>
      <c r="UT674" s="57"/>
      <c r="UU674" s="57"/>
      <c r="UV674" s="57"/>
      <c r="UW674" s="57"/>
      <c r="UX674" s="57"/>
      <c r="UY674" s="57"/>
      <c r="UZ674" s="57"/>
      <c r="VA674" s="57"/>
      <c r="VB674" s="57"/>
      <c r="VC674" s="57"/>
      <c r="VD674" s="57"/>
      <c r="VE674" s="57"/>
      <c r="VF674" s="57"/>
      <c r="VG674" s="57"/>
      <c r="VH674" s="57"/>
      <c r="VI674" s="57"/>
      <c r="VJ674" s="57"/>
      <c r="VK674" s="57"/>
      <c r="VL674" s="57"/>
      <c r="VM674" s="57"/>
      <c r="VN674" s="57"/>
      <c r="VO674" s="57"/>
      <c r="VP674" s="57"/>
      <c r="VQ674" s="57"/>
      <c r="VR674" s="57"/>
      <c r="VS674" s="57"/>
      <c r="VT674" s="57"/>
      <c r="VU674" s="57"/>
      <c r="VV674" s="57"/>
      <c r="VW674" s="57"/>
      <c r="VX674" s="57"/>
      <c r="VY674" s="57"/>
      <c r="VZ674" s="57"/>
      <c r="WA674" s="57"/>
      <c r="WB674" s="57"/>
      <c r="WC674" s="57"/>
      <c r="WD674" s="57"/>
      <c r="WE674" s="57"/>
      <c r="WF674" s="57"/>
      <c r="WG674" s="57"/>
      <c r="WH674" s="57"/>
      <c r="WI674" s="57"/>
      <c r="WJ674" s="57"/>
      <c r="WK674" s="57"/>
      <c r="WL674" s="57"/>
      <c r="WM674" s="57"/>
      <c r="WN674" s="57"/>
      <c r="WO674" s="57"/>
      <c r="WP674" s="57"/>
      <c r="WQ674" s="57"/>
      <c r="WR674" s="57"/>
      <c r="WS674" s="57"/>
      <c r="WT674" s="57"/>
      <c r="WU674" s="57"/>
      <c r="WV674" s="57"/>
      <c r="WW674" s="57"/>
      <c r="WX674" s="57"/>
      <c r="WY674" s="57"/>
      <c r="WZ674" s="57"/>
      <c r="XA674" s="57"/>
      <c r="XB674" s="57"/>
      <c r="XC674" s="57"/>
      <c r="XD674" s="57"/>
      <c r="XE674" s="57"/>
      <c r="XF674" s="57"/>
      <c r="XG674" s="57"/>
      <c r="XH674" s="57"/>
      <c r="XI674" s="57"/>
      <c r="XJ674" s="57"/>
      <c r="XK674" s="57"/>
      <c r="XL674" s="57"/>
      <c r="XM674" s="57"/>
      <c r="XN674" s="57"/>
      <c r="XO674" s="57"/>
      <c r="XP674" s="57"/>
      <c r="XQ674" s="57"/>
      <c r="XR674" s="57"/>
      <c r="XS674" s="57"/>
      <c r="XT674" s="57"/>
      <c r="XU674" s="57"/>
      <c r="XV674" s="57"/>
      <c r="XW674" s="57"/>
    </row>
    <row r="675">
      <c r="AI675" s="57"/>
      <c r="BR675" s="57"/>
      <c r="DA675" s="57"/>
      <c r="EJ675" s="57"/>
      <c r="EK675" s="57"/>
      <c r="EL675" s="57"/>
      <c r="EM675" s="57"/>
      <c r="EN675" s="57"/>
      <c r="EO675" s="57"/>
      <c r="EP675" s="57"/>
      <c r="EQ675" s="57"/>
      <c r="ER675" s="57"/>
      <c r="ES675" s="57"/>
      <c r="ET675" s="57"/>
      <c r="EU675" s="57"/>
      <c r="EV675" s="57"/>
      <c r="EW675" s="57"/>
      <c r="EX675" s="57"/>
      <c r="EY675" s="57"/>
      <c r="EZ675" s="57"/>
      <c r="FA675" s="57"/>
      <c r="FB675" s="57"/>
      <c r="FC675" s="57"/>
      <c r="FD675" s="57"/>
      <c r="FE675" s="57"/>
      <c r="FF675" s="57"/>
      <c r="FG675" s="57"/>
      <c r="FH675" s="57"/>
      <c r="FI675" s="57"/>
      <c r="FJ675" s="57"/>
      <c r="FK675" s="57"/>
      <c r="FL675" s="57"/>
      <c r="FM675" s="57"/>
      <c r="FN675" s="57"/>
      <c r="FO675" s="57"/>
      <c r="FP675" s="57"/>
      <c r="FQ675" s="57"/>
      <c r="FR675" s="57"/>
      <c r="FS675" s="57"/>
      <c r="FT675" s="57"/>
      <c r="FU675" s="57"/>
      <c r="FV675" s="57"/>
      <c r="FW675" s="57"/>
      <c r="FX675" s="57"/>
      <c r="FY675" s="57"/>
      <c r="FZ675" s="57"/>
      <c r="GA675" s="57"/>
      <c r="GB675" s="57"/>
      <c r="GC675" s="57"/>
      <c r="GD675" s="57"/>
      <c r="GE675" s="57"/>
      <c r="GF675" s="57"/>
      <c r="GG675" s="57"/>
      <c r="GH675" s="57"/>
      <c r="GI675" s="57"/>
      <c r="GJ675" s="57"/>
      <c r="GK675" s="57"/>
      <c r="GL675" s="57"/>
      <c r="GM675" s="57"/>
      <c r="GN675" s="57"/>
      <c r="GO675" s="57"/>
      <c r="GP675" s="57"/>
      <c r="GQ675" s="57"/>
      <c r="GR675" s="57"/>
      <c r="GS675" s="57"/>
      <c r="GT675" s="57"/>
      <c r="GU675" s="57"/>
      <c r="GV675" s="57"/>
      <c r="GW675" s="57"/>
      <c r="GX675" s="57"/>
      <c r="GY675" s="57"/>
      <c r="GZ675" s="57"/>
      <c r="HA675" s="57"/>
      <c r="HB675" s="57"/>
      <c r="HC675" s="57"/>
      <c r="HD675" s="57"/>
      <c r="HE675" s="57"/>
      <c r="HF675" s="57"/>
      <c r="HG675" s="57"/>
      <c r="HH675" s="57"/>
      <c r="HI675" s="57"/>
      <c r="HJ675" s="57"/>
      <c r="HK675" s="57"/>
      <c r="HL675" s="57"/>
      <c r="HM675" s="57"/>
      <c r="HN675" s="57"/>
      <c r="HO675" s="57"/>
      <c r="HP675" s="57"/>
      <c r="HQ675" s="57"/>
      <c r="HR675" s="57"/>
      <c r="HS675" s="57"/>
      <c r="HT675" s="57"/>
      <c r="HU675" s="57"/>
      <c r="HV675" s="57"/>
      <c r="HW675" s="57"/>
      <c r="HX675" s="57"/>
      <c r="HY675" s="57"/>
      <c r="HZ675" s="57"/>
      <c r="IA675" s="57"/>
      <c r="IB675" s="57"/>
      <c r="IC675" s="57"/>
      <c r="ID675" s="57"/>
      <c r="IE675" s="57"/>
      <c r="IF675" s="57"/>
      <c r="IG675" s="57"/>
      <c r="IH675" s="57"/>
      <c r="II675" s="57"/>
      <c r="IJ675" s="57"/>
      <c r="IK675" s="57"/>
      <c r="IL675" s="57"/>
      <c r="IM675" s="57"/>
      <c r="IN675" s="57"/>
      <c r="IO675" s="57"/>
      <c r="IP675" s="57"/>
      <c r="IQ675" s="57"/>
      <c r="IR675" s="57"/>
      <c r="IS675" s="57"/>
      <c r="IT675" s="57"/>
      <c r="IU675" s="57"/>
      <c r="IV675" s="57"/>
      <c r="IW675" s="57"/>
      <c r="IX675" s="57"/>
      <c r="IY675" s="57"/>
      <c r="IZ675" s="57"/>
      <c r="JA675" s="57"/>
      <c r="JB675" s="57"/>
      <c r="JC675" s="57"/>
      <c r="JD675" s="57"/>
      <c r="JE675" s="57"/>
      <c r="JF675" s="57"/>
      <c r="JG675" s="57"/>
      <c r="JH675" s="57"/>
      <c r="JI675" s="57"/>
      <c r="JJ675" s="57"/>
      <c r="JK675" s="57"/>
      <c r="JL675" s="57"/>
      <c r="JM675" s="57"/>
      <c r="JN675" s="57"/>
      <c r="JO675" s="57"/>
      <c r="JP675" s="57"/>
      <c r="JQ675" s="57"/>
      <c r="JR675" s="57"/>
      <c r="JS675" s="57"/>
      <c r="JT675" s="57"/>
      <c r="JU675" s="57"/>
      <c r="JV675" s="57"/>
      <c r="JW675" s="57"/>
      <c r="JX675" s="57"/>
      <c r="JY675" s="57"/>
      <c r="JZ675" s="57"/>
      <c r="KA675" s="57"/>
      <c r="KB675" s="57"/>
      <c r="KC675" s="57"/>
      <c r="KD675" s="57"/>
      <c r="KE675" s="57"/>
      <c r="KF675" s="57"/>
      <c r="KG675" s="57"/>
      <c r="KH675" s="57"/>
      <c r="KI675" s="57"/>
      <c r="KJ675" s="57"/>
      <c r="KK675" s="57"/>
      <c r="KL675" s="57"/>
      <c r="KM675" s="57"/>
      <c r="KN675" s="57"/>
      <c r="KO675" s="57"/>
      <c r="KP675" s="57"/>
      <c r="KQ675" s="57"/>
      <c r="KR675" s="57"/>
      <c r="KS675" s="57"/>
      <c r="KT675" s="57"/>
      <c r="KU675" s="57"/>
      <c r="KV675" s="57"/>
      <c r="KW675" s="57"/>
      <c r="KX675" s="57"/>
      <c r="KY675" s="57"/>
      <c r="KZ675" s="57"/>
      <c r="LA675" s="57"/>
      <c r="LB675" s="57"/>
      <c r="LC675" s="57"/>
      <c r="LD675" s="57"/>
      <c r="LE675" s="57"/>
      <c r="LF675" s="57"/>
      <c r="LG675" s="57"/>
      <c r="LH675" s="57"/>
      <c r="LI675" s="57"/>
      <c r="LJ675" s="57"/>
      <c r="LK675" s="57"/>
      <c r="LL675" s="57"/>
      <c r="LM675" s="57"/>
      <c r="LN675" s="57"/>
      <c r="LO675" s="57"/>
      <c r="LP675" s="57"/>
      <c r="LQ675" s="57"/>
      <c r="LR675" s="57"/>
      <c r="LS675" s="57"/>
      <c r="LT675" s="57"/>
      <c r="LU675" s="57"/>
      <c r="LV675" s="57"/>
      <c r="LW675" s="57"/>
      <c r="LX675" s="57"/>
      <c r="LY675" s="57"/>
      <c r="LZ675" s="57"/>
      <c r="MA675" s="57"/>
      <c r="MB675" s="57"/>
      <c r="MC675" s="57"/>
      <c r="MD675" s="57"/>
      <c r="ME675" s="57"/>
      <c r="MF675" s="57"/>
      <c r="MG675" s="57"/>
      <c r="MH675" s="57"/>
      <c r="MI675" s="57"/>
      <c r="MJ675" s="57"/>
      <c r="MK675" s="57"/>
      <c r="ML675" s="57"/>
      <c r="MM675" s="57"/>
      <c r="MN675" s="57"/>
      <c r="MO675" s="57"/>
      <c r="MP675" s="57"/>
      <c r="MQ675" s="57"/>
      <c r="MR675" s="57"/>
      <c r="MS675" s="57"/>
      <c r="MT675" s="57"/>
      <c r="MU675" s="57"/>
      <c r="MV675" s="57"/>
      <c r="MW675" s="57"/>
      <c r="MX675" s="57"/>
      <c r="MY675" s="57"/>
      <c r="MZ675" s="57"/>
      <c r="NA675" s="57"/>
      <c r="NB675" s="57"/>
      <c r="NC675" s="57"/>
      <c r="ND675" s="57"/>
      <c r="NE675" s="57"/>
      <c r="NF675" s="57"/>
      <c r="NG675" s="57"/>
      <c r="NH675" s="57"/>
      <c r="NI675" s="57"/>
      <c r="NJ675" s="57"/>
      <c r="NK675" s="57"/>
      <c r="NL675" s="57"/>
      <c r="NM675" s="57"/>
      <c r="NN675" s="57"/>
      <c r="NO675" s="57"/>
      <c r="NP675" s="57"/>
      <c r="NQ675" s="57"/>
      <c r="NR675" s="57"/>
      <c r="NS675" s="57"/>
      <c r="NT675" s="57"/>
      <c r="NU675" s="57"/>
      <c r="NV675" s="57"/>
      <c r="NW675" s="57"/>
      <c r="NX675" s="57"/>
      <c r="NY675" s="57"/>
      <c r="NZ675" s="57"/>
      <c r="OA675" s="57"/>
      <c r="OB675" s="57"/>
      <c r="OC675" s="57"/>
      <c r="OD675" s="57"/>
      <c r="OE675" s="57"/>
      <c r="OF675" s="57"/>
      <c r="OG675" s="57"/>
      <c r="OH675" s="57"/>
      <c r="OI675" s="57"/>
      <c r="OJ675" s="57"/>
      <c r="OK675" s="57"/>
      <c r="OL675" s="57"/>
      <c r="OM675" s="57"/>
      <c r="ON675" s="57"/>
      <c r="OO675" s="57"/>
      <c r="OP675" s="57"/>
      <c r="OQ675" s="57"/>
      <c r="OR675" s="57"/>
      <c r="OS675" s="57"/>
      <c r="OT675" s="57"/>
      <c r="OU675" s="57"/>
      <c r="OV675" s="57"/>
      <c r="OW675" s="57"/>
      <c r="OX675" s="57"/>
      <c r="OY675" s="57"/>
      <c r="OZ675" s="57"/>
      <c r="PA675" s="57"/>
      <c r="PB675" s="57"/>
      <c r="PC675" s="57"/>
      <c r="PD675" s="57"/>
      <c r="PE675" s="57"/>
      <c r="PF675" s="57"/>
      <c r="PG675" s="57"/>
      <c r="PH675" s="57"/>
      <c r="PI675" s="57"/>
      <c r="PJ675" s="57"/>
      <c r="PK675" s="57"/>
      <c r="PL675" s="57"/>
      <c r="PM675" s="57"/>
      <c r="PN675" s="57"/>
      <c r="PO675" s="57"/>
      <c r="PP675" s="57"/>
      <c r="PQ675" s="57"/>
      <c r="PR675" s="57"/>
      <c r="PS675" s="57"/>
      <c r="PT675" s="57"/>
      <c r="PU675" s="57"/>
      <c r="PV675" s="57"/>
      <c r="PW675" s="57"/>
      <c r="PX675" s="57"/>
      <c r="PY675" s="57"/>
      <c r="PZ675" s="57"/>
      <c r="QA675" s="57"/>
      <c r="QB675" s="57"/>
      <c r="QC675" s="57"/>
      <c r="QD675" s="57"/>
      <c r="QE675" s="57"/>
      <c r="QF675" s="57"/>
      <c r="QG675" s="57"/>
      <c r="QH675" s="57"/>
      <c r="QI675" s="57"/>
      <c r="QJ675" s="57"/>
      <c r="QK675" s="57"/>
      <c r="QL675" s="57"/>
      <c r="QM675" s="57"/>
      <c r="QN675" s="57"/>
      <c r="QO675" s="57"/>
      <c r="QP675" s="57"/>
      <c r="QQ675" s="57"/>
      <c r="QR675" s="57"/>
      <c r="QS675" s="57"/>
      <c r="QT675" s="57"/>
      <c r="QU675" s="57"/>
      <c r="QV675" s="57"/>
      <c r="QW675" s="57"/>
      <c r="QX675" s="57"/>
      <c r="QY675" s="57"/>
      <c r="QZ675" s="57"/>
      <c r="RA675" s="57"/>
      <c r="RB675" s="57"/>
      <c r="RC675" s="57"/>
      <c r="RD675" s="57"/>
      <c r="RE675" s="57"/>
      <c r="RF675" s="57"/>
      <c r="RG675" s="57"/>
      <c r="RH675" s="57"/>
      <c r="RI675" s="57"/>
      <c r="RJ675" s="57"/>
      <c r="RK675" s="57"/>
      <c r="RL675" s="57"/>
      <c r="RM675" s="57"/>
      <c r="RN675" s="57"/>
      <c r="RO675" s="57"/>
      <c r="RP675" s="57"/>
      <c r="RQ675" s="57"/>
      <c r="RR675" s="57"/>
      <c r="RS675" s="57"/>
      <c r="RT675" s="57"/>
      <c r="RU675" s="57"/>
      <c r="RV675" s="57"/>
      <c r="RW675" s="57"/>
      <c r="RX675" s="57"/>
      <c r="RY675" s="57"/>
      <c r="RZ675" s="57"/>
      <c r="SA675" s="57"/>
      <c r="SB675" s="57"/>
      <c r="SC675" s="57"/>
      <c r="SD675" s="57"/>
      <c r="SE675" s="57"/>
      <c r="SF675" s="57"/>
      <c r="SG675" s="57"/>
      <c r="SH675" s="57"/>
      <c r="SI675" s="57"/>
      <c r="SJ675" s="57"/>
      <c r="SK675" s="57"/>
      <c r="SL675" s="57"/>
      <c r="SM675" s="57"/>
      <c r="SN675" s="57"/>
      <c r="SO675" s="57"/>
      <c r="SP675" s="57"/>
      <c r="SQ675" s="57"/>
      <c r="SR675" s="57"/>
      <c r="SS675" s="57"/>
      <c r="ST675" s="57"/>
      <c r="SU675" s="57"/>
      <c r="SV675" s="57"/>
      <c r="SW675" s="57"/>
      <c r="SX675" s="57"/>
      <c r="SY675" s="57"/>
      <c r="SZ675" s="57"/>
      <c r="TA675" s="57"/>
      <c r="TB675" s="57"/>
      <c r="TC675" s="57"/>
      <c r="TD675" s="57"/>
      <c r="TE675" s="57"/>
      <c r="TF675" s="57"/>
      <c r="TG675" s="57"/>
      <c r="TH675" s="57"/>
      <c r="TI675" s="57"/>
      <c r="TJ675" s="57"/>
      <c r="TK675" s="57"/>
      <c r="TL675" s="57"/>
      <c r="TM675" s="57"/>
      <c r="TN675" s="57"/>
      <c r="TO675" s="57"/>
      <c r="TP675" s="57"/>
      <c r="TQ675" s="57"/>
      <c r="TR675" s="57"/>
      <c r="TS675" s="57"/>
      <c r="TT675" s="57"/>
      <c r="TU675" s="57"/>
      <c r="TV675" s="57"/>
      <c r="TW675" s="57"/>
      <c r="TX675" s="57"/>
      <c r="TY675" s="57"/>
      <c r="TZ675" s="57"/>
      <c r="UA675" s="57"/>
      <c r="UB675" s="57"/>
      <c r="UC675" s="57"/>
      <c r="UD675" s="57"/>
      <c r="UE675" s="57"/>
      <c r="UF675" s="57"/>
      <c r="UG675" s="57"/>
      <c r="UH675" s="57"/>
      <c r="UI675" s="57"/>
      <c r="UJ675" s="57"/>
      <c r="UK675" s="57"/>
      <c r="UL675" s="57"/>
      <c r="UM675" s="57"/>
      <c r="UN675" s="57"/>
      <c r="UO675" s="57"/>
      <c r="UP675" s="57"/>
      <c r="UQ675" s="57"/>
      <c r="UR675" s="57"/>
      <c r="US675" s="57"/>
      <c r="UT675" s="57"/>
      <c r="UU675" s="57"/>
      <c r="UV675" s="57"/>
      <c r="UW675" s="57"/>
      <c r="UX675" s="57"/>
      <c r="UY675" s="57"/>
      <c r="UZ675" s="57"/>
      <c r="VA675" s="57"/>
      <c r="VB675" s="57"/>
      <c r="VC675" s="57"/>
      <c r="VD675" s="57"/>
      <c r="VE675" s="57"/>
      <c r="VF675" s="57"/>
      <c r="VG675" s="57"/>
      <c r="VH675" s="57"/>
      <c r="VI675" s="57"/>
      <c r="VJ675" s="57"/>
      <c r="VK675" s="57"/>
      <c r="VL675" s="57"/>
      <c r="VM675" s="57"/>
      <c r="VN675" s="57"/>
      <c r="VO675" s="57"/>
      <c r="VP675" s="57"/>
      <c r="VQ675" s="57"/>
      <c r="VR675" s="57"/>
      <c r="VS675" s="57"/>
      <c r="VT675" s="57"/>
      <c r="VU675" s="57"/>
      <c r="VV675" s="57"/>
      <c r="VW675" s="57"/>
      <c r="VX675" s="57"/>
      <c r="VY675" s="57"/>
      <c r="VZ675" s="57"/>
      <c r="WA675" s="57"/>
      <c r="WB675" s="57"/>
      <c r="WC675" s="57"/>
      <c r="WD675" s="57"/>
      <c r="WE675" s="57"/>
      <c r="WF675" s="57"/>
      <c r="WG675" s="57"/>
      <c r="WH675" s="57"/>
      <c r="WI675" s="57"/>
      <c r="WJ675" s="57"/>
      <c r="WK675" s="57"/>
      <c r="WL675" s="57"/>
      <c r="WM675" s="57"/>
      <c r="WN675" s="57"/>
      <c r="WO675" s="57"/>
      <c r="WP675" s="57"/>
      <c r="WQ675" s="57"/>
      <c r="WR675" s="57"/>
      <c r="WS675" s="57"/>
      <c r="WT675" s="57"/>
      <c r="WU675" s="57"/>
      <c r="WV675" s="57"/>
      <c r="WW675" s="57"/>
      <c r="WX675" s="57"/>
      <c r="WY675" s="57"/>
      <c r="WZ675" s="57"/>
      <c r="XA675" s="57"/>
      <c r="XB675" s="57"/>
      <c r="XC675" s="57"/>
      <c r="XD675" s="57"/>
      <c r="XE675" s="57"/>
      <c r="XF675" s="57"/>
      <c r="XG675" s="57"/>
      <c r="XH675" s="57"/>
      <c r="XI675" s="57"/>
      <c r="XJ675" s="57"/>
      <c r="XK675" s="57"/>
      <c r="XL675" s="57"/>
      <c r="XM675" s="57"/>
      <c r="XN675" s="57"/>
      <c r="XO675" s="57"/>
      <c r="XP675" s="57"/>
      <c r="XQ675" s="57"/>
      <c r="XR675" s="57"/>
      <c r="XS675" s="57"/>
      <c r="XT675" s="57"/>
      <c r="XU675" s="57"/>
      <c r="XV675" s="57"/>
      <c r="XW675" s="57"/>
    </row>
    <row r="676">
      <c r="AI676" s="57"/>
      <c r="BR676" s="57"/>
      <c r="DA676" s="57"/>
      <c r="EJ676" s="57"/>
      <c r="EK676" s="57"/>
      <c r="EL676" s="57"/>
      <c r="EM676" s="57"/>
      <c r="EN676" s="57"/>
      <c r="EO676" s="57"/>
      <c r="EP676" s="57"/>
      <c r="EQ676" s="57"/>
      <c r="ER676" s="57"/>
      <c r="ES676" s="57"/>
      <c r="ET676" s="57"/>
      <c r="EU676" s="57"/>
      <c r="EV676" s="57"/>
      <c r="EW676" s="57"/>
      <c r="EX676" s="57"/>
      <c r="EY676" s="57"/>
      <c r="EZ676" s="57"/>
      <c r="FA676" s="57"/>
      <c r="FB676" s="57"/>
      <c r="FC676" s="57"/>
      <c r="FD676" s="57"/>
      <c r="FE676" s="57"/>
      <c r="FF676" s="57"/>
      <c r="FG676" s="57"/>
      <c r="FH676" s="57"/>
      <c r="FI676" s="57"/>
      <c r="FJ676" s="57"/>
      <c r="FK676" s="57"/>
      <c r="FL676" s="57"/>
      <c r="FM676" s="57"/>
      <c r="FN676" s="57"/>
      <c r="FO676" s="57"/>
      <c r="FP676" s="57"/>
      <c r="FQ676" s="57"/>
      <c r="FR676" s="57"/>
      <c r="FS676" s="57"/>
      <c r="FT676" s="57"/>
      <c r="FU676" s="57"/>
      <c r="FV676" s="57"/>
      <c r="FW676" s="57"/>
      <c r="FX676" s="57"/>
      <c r="FY676" s="57"/>
      <c r="FZ676" s="57"/>
      <c r="GA676" s="57"/>
      <c r="GB676" s="57"/>
      <c r="GC676" s="57"/>
      <c r="GD676" s="57"/>
      <c r="GE676" s="57"/>
      <c r="GF676" s="57"/>
      <c r="GG676" s="57"/>
      <c r="GH676" s="57"/>
      <c r="GI676" s="57"/>
      <c r="GJ676" s="57"/>
      <c r="GK676" s="57"/>
      <c r="GL676" s="57"/>
      <c r="GM676" s="57"/>
      <c r="GN676" s="57"/>
      <c r="GO676" s="57"/>
      <c r="GP676" s="57"/>
      <c r="GQ676" s="57"/>
      <c r="GR676" s="57"/>
      <c r="GS676" s="57"/>
      <c r="GT676" s="57"/>
      <c r="GU676" s="57"/>
      <c r="GV676" s="57"/>
      <c r="GW676" s="57"/>
      <c r="GX676" s="57"/>
      <c r="GY676" s="57"/>
      <c r="GZ676" s="57"/>
      <c r="HA676" s="57"/>
      <c r="HB676" s="57"/>
      <c r="HC676" s="57"/>
      <c r="HD676" s="57"/>
      <c r="HE676" s="57"/>
      <c r="HF676" s="57"/>
      <c r="HG676" s="57"/>
      <c r="HH676" s="57"/>
      <c r="HI676" s="57"/>
      <c r="HJ676" s="57"/>
      <c r="HK676" s="57"/>
      <c r="HL676" s="57"/>
      <c r="HM676" s="57"/>
      <c r="HN676" s="57"/>
      <c r="HO676" s="57"/>
      <c r="HP676" s="57"/>
      <c r="HQ676" s="57"/>
      <c r="HR676" s="57"/>
      <c r="HS676" s="57"/>
      <c r="HT676" s="57"/>
      <c r="HU676" s="57"/>
      <c r="HV676" s="57"/>
      <c r="HW676" s="57"/>
      <c r="HX676" s="57"/>
      <c r="HY676" s="57"/>
      <c r="HZ676" s="57"/>
      <c r="IA676" s="57"/>
      <c r="IB676" s="57"/>
      <c r="IC676" s="57"/>
      <c r="ID676" s="57"/>
      <c r="IE676" s="57"/>
      <c r="IF676" s="57"/>
      <c r="IG676" s="57"/>
      <c r="IH676" s="57"/>
      <c r="II676" s="57"/>
      <c r="IJ676" s="57"/>
      <c r="IK676" s="57"/>
      <c r="IL676" s="57"/>
      <c r="IM676" s="57"/>
      <c r="IN676" s="57"/>
      <c r="IO676" s="57"/>
      <c r="IP676" s="57"/>
      <c r="IQ676" s="57"/>
      <c r="IR676" s="57"/>
      <c r="IS676" s="57"/>
      <c r="IT676" s="57"/>
      <c r="IU676" s="57"/>
      <c r="IV676" s="57"/>
      <c r="IW676" s="57"/>
      <c r="IX676" s="57"/>
      <c r="IY676" s="57"/>
      <c r="IZ676" s="57"/>
      <c r="JA676" s="57"/>
      <c r="JB676" s="57"/>
      <c r="JC676" s="57"/>
      <c r="JD676" s="57"/>
      <c r="JE676" s="57"/>
      <c r="JF676" s="57"/>
      <c r="JG676" s="57"/>
      <c r="JH676" s="57"/>
      <c r="JI676" s="57"/>
      <c r="JJ676" s="57"/>
      <c r="JK676" s="57"/>
      <c r="JL676" s="57"/>
      <c r="JM676" s="57"/>
      <c r="JN676" s="57"/>
      <c r="JO676" s="57"/>
      <c r="JP676" s="57"/>
      <c r="JQ676" s="57"/>
      <c r="JR676" s="57"/>
      <c r="JS676" s="57"/>
      <c r="JT676" s="57"/>
      <c r="JU676" s="57"/>
      <c r="JV676" s="57"/>
      <c r="JW676" s="57"/>
      <c r="JX676" s="57"/>
      <c r="JY676" s="57"/>
      <c r="JZ676" s="57"/>
      <c r="KA676" s="57"/>
      <c r="KB676" s="57"/>
      <c r="KC676" s="57"/>
      <c r="KD676" s="57"/>
      <c r="KE676" s="57"/>
      <c r="KF676" s="57"/>
      <c r="KG676" s="57"/>
      <c r="KH676" s="57"/>
      <c r="KI676" s="57"/>
      <c r="KJ676" s="57"/>
      <c r="KK676" s="57"/>
      <c r="KL676" s="57"/>
      <c r="KM676" s="57"/>
      <c r="KN676" s="57"/>
      <c r="KO676" s="57"/>
      <c r="KP676" s="57"/>
      <c r="KQ676" s="57"/>
      <c r="KR676" s="57"/>
      <c r="KS676" s="57"/>
      <c r="KT676" s="57"/>
      <c r="KU676" s="57"/>
      <c r="KV676" s="57"/>
      <c r="KW676" s="57"/>
      <c r="KX676" s="57"/>
      <c r="KY676" s="57"/>
      <c r="KZ676" s="57"/>
      <c r="LA676" s="57"/>
      <c r="LB676" s="57"/>
      <c r="LC676" s="57"/>
      <c r="LD676" s="57"/>
      <c r="LE676" s="57"/>
      <c r="LF676" s="57"/>
      <c r="LG676" s="57"/>
      <c r="LH676" s="57"/>
      <c r="LI676" s="57"/>
      <c r="LJ676" s="57"/>
      <c r="LK676" s="57"/>
      <c r="LL676" s="57"/>
      <c r="LM676" s="57"/>
      <c r="LN676" s="57"/>
      <c r="LO676" s="57"/>
      <c r="LP676" s="57"/>
      <c r="LQ676" s="57"/>
      <c r="LR676" s="57"/>
      <c r="LS676" s="57"/>
      <c r="LT676" s="57"/>
      <c r="LU676" s="57"/>
      <c r="LV676" s="57"/>
      <c r="LW676" s="57"/>
      <c r="LX676" s="57"/>
      <c r="LY676" s="57"/>
      <c r="LZ676" s="57"/>
      <c r="MA676" s="57"/>
      <c r="MB676" s="57"/>
      <c r="MC676" s="57"/>
      <c r="MD676" s="57"/>
      <c r="ME676" s="57"/>
      <c r="MF676" s="57"/>
      <c r="MG676" s="57"/>
      <c r="MH676" s="57"/>
      <c r="MI676" s="57"/>
      <c r="MJ676" s="57"/>
      <c r="MK676" s="57"/>
      <c r="ML676" s="57"/>
      <c r="MM676" s="57"/>
      <c r="MN676" s="57"/>
      <c r="MO676" s="57"/>
      <c r="MP676" s="57"/>
      <c r="MQ676" s="57"/>
      <c r="MR676" s="57"/>
      <c r="MS676" s="57"/>
      <c r="MT676" s="57"/>
      <c r="MU676" s="57"/>
      <c r="MV676" s="57"/>
      <c r="MW676" s="57"/>
      <c r="MX676" s="57"/>
      <c r="MY676" s="57"/>
      <c r="MZ676" s="57"/>
      <c r="NA676" s="57"/>
      <c r="NB676" s="57"/>
      <c r="NC676" s="57"/>
      <c r="ND676" s="57"/>
      <c r="NE676" s="57"/>
      <c r="NF676" s="57"/>
      <c r="NG676" s="57"/>
      <c r="NH676" s="57"/>
      <c r="NI676" s="57"/>
      <c r="NJ676" s="57"/>
      <c r="NK676" s="57"/>
      <c r="NL676" s="57"/>
      <c r="NM676" s="57"/>
      <c r="NN676" s="57"/>
      <c r="NO676" s="57"/>
      <c r="NP676" s="57"/>
      <c r="NQ676" s="57"/>
      <c r="NR676" s="57"/>
      <c r="NS676" s="57"/>
      <c r="NT676" s="57"/>
      <c r="NU676" s="57"/>
      <c r="NV676" s="57"/>
      <c r="NW676" s="57"/>
      <c r="NX676" s="57"/>
      <c r="NY676" s="57"/>
      <c r="NZ676" s="57"/>
      <c r="OA676" s="57"/>
      <c r="OB676" s="57"/>
      <c r="OC676" s="57"/>
      <c r="OD676" s="57"/>
      <c r="OE676" s="57"/>
      <c r="OF676" s="57"/>
      <c r="OG676" s="57"/>
      <c r="OH676" s="57"/>
      <c r="OI676" s="57"/>
      <c r="OJ676" s="57"/>
      <c r="OK676" s="57"/>
      <c r="OL676" s="57"/>
      <c r="OM676" s="57"/>
      <c r="ON676" s="57"/>
      <c r="OO676" s="57"/>
      <c r="OP676" s="57"/>
      <c r="OQ676" s="57"/>
      <c r="OR676" s="57"/>
      <c r="OS676" s="57"/>
      <c r="OT676" s="57"/>
      <c r="OU676" s="57"/>
      <c r="OV676" s="57"/>
      <c r="OW676" s="57"/>
      <c r="OX676" s="57"/>
      <c r="OY676" s="57"/>
      <c r="OZ676" s="57"/>
      <c r="PA676" s="57"/>
      <c r="PB676" s="57"/>
      <c r="PC676" s="57"/>
      <c r="PD676" s="57"/>
      <c r="PE676" s="57"/>
      <c r="PF676" s="57"/>
      <c r="PG676" s="57"/>
      <c r="PH676" s="57"/>
      <c r="PI676" s="57"/>
      <c r="PJ676" s="57"/>
      <c r="PK676" s="57"/>
      <c r="PL676" s="57"/>
      <c r="PM676" s="57"/>
      <c r="PN676" s="57"/>
      <c r="PO676" s="57"/>
      <c r="PP676" s="57"/>
      <c r="PQ676" s="57"/>
      <c r="PR676" s="57"/>
      <c r="PS676" s="57"/>
      <c r="PT676" s="57"/>
      <c r="PU676" s="57"/>
      <c r="PV676" s="57"/>
      <c r="PW676" s="57"/>
      <c r="PX676" s="57"/>
      <c r="PY676" s="57"/>
      <c r="PZ676" s="57"/>
      <c r="QA676" s="57"/>
      <c r="QB676" s="57"/>
      <c r="QC676" s="57"/>
      <c r="QD676" s="57"/>
      <c r="QE676" s="57"/>
      <c r="QF676" s="57"/>
      <c r="QG676" s="57"/>
      <c r="QH676" s="57"/>
      <c r="QI676" s="57"/>
      <c r="QJ676" s="57"/>
      <c r="QK676" s="57"/>
      <c r="QL676" s="57"/>
      <c r="QM676" s="57"/>
      <c r="QN676" s="57"/>
      <c r="QO676" s="57"/>
      <c r="QP676" s="57"/>
      <c r="QQ676" s="57"/>
      <c r="QR676" s="57"/>
      <c r="QS676" s="57"/>
      <c r="QT676" s="57"/>
      <c r="QU676" s="57"/>
      <c r="QV676" s="57"/>
      <c r="QW676" s="57"/>
      <c r="QX676" s="57"/>
      <c r="QY676" s="57"/>
      <c r="QZ676" s="57"/>
      <c r="RA676" s="57"/>
      <c r="RB676" s="57"/>
      <c r="RC676" s="57"/>
      <c r="RD676" s="57"/>
      <c r="RE676" s="57"/>
      <c r="RF676" s="57"/>
      <c r="RG676" s="57"/>
      <c r="RH676" s="57"/>
      <c r="RI676" s="57"/>
      <c r="RJ676" s="57"/>
      <c r="RK676" s="57"/>
      <c r="RL676" s="57"/>
      <c r="RM676" s="57"/>
      <c r="RN676" s="57"/>
      <c r="RO676" s="57"/>
      <c r="RP676" s="57"/>
      <c r="RQ676" s="57"/>
      <c r="RR676" s="57"/>
      <c r="RS676" s="57"/>
      <c r="RT676" s="57"/>
      <c r="RU676" s="57"/>
      <c r="RV676" s="57"/>
      <c r="RW676" s="57"/>
      <c r="RX676" s="57"/>
      <c r="RY676" s="57"/>
      <c r="RZ676" s="57"/>
      <c r="SA676" s="57"/>
      <c r="SB676" s="57"/>
      <c r="SC676" s="57"/>
      <c r="SD676" s="57"/>
      <c r="SE676" s="57"/>
      <c r="SF676" s="57"/>
      <c r="SG676" s="57"/>
      <c r="SH676" s="57"/>
      <c r="SI676" s="57"/>
      <c r="SJ676" s="57"/>
      <c r="SK676" s="57"/>
      <c r="SL676" s="57"/>
      <c r="SM676" s="57"/>
      <c r="SN676" s="57"/>
      <c r="SO676" s="57"/>
      <c r="SP676" s="57"/>
      <c r="SQ676" s="57"/>
      <c r="SR676" s="57"/>
      <c r="SS676" s="57"/>
      <c r="ST676" s="57"/>
      <c r="SU676" s="57"/>
      <c r="SV676" s="57"/>
      <c r="SW676" s="57"/>
      <c r="SX676" s="57"/>
      <c r="SY676" s="57"/>
      <c r="SZ676" s="57"/>
      <c r="TA676" s="57"/>
      <c r="TB676" s="57"/>
      <c r="TC676" s="57"/>
      <c r="TD676" s="57"/>
      <c r="TE676" s="57"/>
      <c r="TF676" s="57"/>
      <c r="TG676" s="57"/>
      <c r="TH676" s="57"/>
      <c r="TI676" s="57"/>
      <c r="TJ676" s="57"/>
      <c r="TK676" s="57"/>
      <c r="TL676" s="57"/>
      <c r="TM676" s="57"/>
      <c r="TN676" s="57"/>
      <c r="TO676" s="57"/>
      <c r="TP676" s="57"/>
      <c r="TQ676" s="57"/>
      <c r="TR676" s="57"/>
      <c r="TS676" s="57"/>
      <c r="TT676" s="57"/>
      <c r="TU676" s="57"/>
      <c r="TV676" s="57"/>
      <c r="TW676" s="57"/>
      <c r="TX676" s="57"/>
      <c r="TY676" s="57"/>
      <c r="TZ676" s="57"/>
      <c r="UA676" s="57"/>
      <c r="UB676" s="57"/>
      <c r="UC676" s="57"/>
      <c r="UD676" s="57"/>
      <c r="UE676" s="57"/>
      <c r="UF676" s="57"/>
      <c r="UG676" s="57"/>
      <c r="UH676" s="57"/>
      <c r="UI676" s="57"/>
      <c r="UJ676" s="57"/>
      <c r="UK676" s="57"/>
      <c r="UL676" s="57"/>
      <c r="UM676" s="57"/>
      <c r="UN676" s="57"/>
      <c r="UO676" s="57"/>
      <c r="UP676" s="57"/>
      <c r="UQ676" s="57"/>
      <c r="UR676" s="57"/>
      <c r="US676" s="57"/>
      <c r="UT676" s="57"/>
      <c r="UU676" s="57"/>
      <c r="UV676" s="57"/>
      <c r="UW676" s="57"/>
      <c r="UX676" s="57"/>
      <c r="UY676" s="57"/>
      <c r="UZ676" s="57"/>
      <c r="VA676" s="57"/>
      <c r="VB676" s="57"/>
      <c r="VC676" s="57"/>
      <c r="VD676" s="57"/>
      <c r="VE676" s="57"/>
      <c r="VF676" s="57"/>
      <c r="VG676" s="57"/>
      <c r="VH676" s="57"/>
      <c r="VI676" s="57"/>
      <c r="VJ676" s="57"/>
      <c r="VK676" s="57"/>
      <c r="VL676" s="57"/>
      <c r="VM676" s="57"/>
      <c r="VN676" s="57"/>
      <c r="VO676" s="57"/>
      <c r="VP676" s="57"/>
      <c r="VQ676" s="57"/>
      <c r="VR676" s="57"/>
      <c r="VS676" s="57"/>
      <c r="VT676" s="57"/>
      <c r="VU676" s="57"/>
      <c r="VV676" s="57"/>
      <c r="VW676" s="57"/>
      <c r="VX676" s="57"/>
      <c r="VY676" s="57"/>
      <c r="VZ676" s="57"/>
      <c r="WA676" s="57"/>
      <c r="WB676" s="57"/>
      <c r="WC676" s="57"/>
      <c r="WD676" s="57"/>
      <c r="WE676" s="57"/>
      <c r="WF676" s="57"/>
      <c r="WG676" s="57"/>
      <c r="WH676" s="57"/>
      <c r="WI676" s="57"/>
      <c r="WJ676" s="57"/>
      <c r="WK676" s="57"/>
      <c r="WL676" s="57"/>
      <c r="WM676" s="57"/>
      <c r="WN676" s="57"/>
      <c r="WO676" s="57"/>
      <c r="WP676" s="57"/>
      <c r="WQ676" s="57"/>
      <c r="WR676" s="57"/>
      <c r="WS676" s="57"/>
      <c r="WT676" s="57"/>
      <c r="WU676" s="57"/>
      <c r="WV676" s="57"/>
      <c r="WW676" s="57"/>
      <c r="WX676" s="57"/>
      <c r="WY676" s="57"/>
      <c r="WZ676" s="57"/>
      <c r="XA676" s="57"/>
      <c r="XB676" s="57"/>
      <c r="XC676" s="57"/>
      <c r="XD676" s="57"/>
      <c r="XE676" s="57"/>
      <c r="XF676" s="57"/>
      <c r="XG676" s="57"/>
      <c r="XH676" s="57"/>
      <c r="XI676" s="57"/>
      <c r="XJ676" s="57"/>
      <c r="XK676" s="57"/>
      <c r="XL676" s="57"/>
      <c r="XM676" s="57"/>
      <c r="XN676" s="57"/>
      <c r="XO676" s="57"/>
      <c r="XP676" s="57"/>
      <c r="XQ676" s="57"/>
      <c r="XR676" s="57"/>
      <c r="XS676" s="57"/>
      <c r="XT676" s="57"/>
      <c r="XU676" s="57"/>
      <c r="XV676" s="57"/>
      <c r="XW676" s="57"/>
    </row>
    <row r="677">
      <c r="AI677" s="57"/>
      <c r="BR677" s="57"/>
      <c r="DA677" s="57"/>
      <c r="EJ677" s="57"/>
      <c r="EK677" s="57"/>
      <c r="EL677" s="57"/>
      <c r="EM677" s="57"/>
      <c r="EN677" s="57"/>
      <c r="EO677" s="57"/>
      <c r="EP677" s="57"/>
      <c r="EQ677" s="57"/>
      <c r="ER677" s="57"/>
      <c r="ES677" s="57"/>
      <c r="ET677" s="57"/>
      <c r="EU677" s="57"/>
      <c r="EV677" s="57"/>
      <c r="EW677" s="57"/>
      <c r="EX677" s="57"/>
      <c r="EY677" s="57"/>
      <c r="EZ677" s="57"/>
      <c r="FA677" s="57"/>
      <c r="FB677" s="57"/>
      <c r="FC677" s="57"/>
      <c r="FD677" s="57"/>
      <c r="FE677" s="57"/>
      <c r="FF677" s="57"/>
      <c r="FG677" s="57"/>
      <c r="FH677" s="57"/>
      <c r="FI677" s="57"/>
      <c r="FJ677" s="57"/>
      <c r="FK677" s="57"/>
      <c r="FL677" s="57"/>
      <c r="FM677" s="57"/>
      <c r="FN677" s="57"/>
      <c r="FO677" s="57"/>
      <c r="FP677" s="57"/>
      <c r="FQ677" s="57"/>
      <c r="FR677" s="57"/>
      <c r="FS677" s="57"/>
      <c r="FT677" s="57"/>
      <c r="FU677" s="57"/>
      <c r="FV677" s="57"/>
      <c r="FW677" s="57"/>
      <c r="FX677" s="57"/>
      <c r="FY677" s="57"/>
      <c r="FZ677" s="57"/>
      <c r="GA677" s="57"/>
      <c r="GB677" s="57"/>
      <c r="GC677" s="57"/>
      <c r="GD677" s="57"/>
      <c r="GE677" s="57"/>
      <c r="GF677" s="57"/>
      <c r="GG677" s="57"/>
      <c r="GH677" s="57"/>
      <c r="GI677" s="57"/>
      <c r="GJ677" s="57"/>
      <c r="GK677" s="57"/>
      <c r="GL677" s="57"/>
      <c r="GM677" s="57"/>
      <c r="GN677" s="57"/>
      <c r="GO677" s="57"/>
      <c r="GP677" s="57"/>
      <c r="GQ677" s="57"/>
      <c r="GR677" s="57"/>
      <c r="GS677" s="57"/>
      <c r="GT677" s="57"/>
      <c r="GU677" s="57"/>
      <c r="GV677" s="57"/>
      <c r="GW677" s="57"/>
      <c r="GX677" s="57"/>
      <c r="GY677" s="57"/>
      <c r="GZ677" s="57"/>
      <c r="HA677" s="57"/>
      <c r="HB677" s="57"/>
      <c r="HC677" s="57"/>
      <c r="HD677" s="57"/>
      <c r="HE677" s="57"/>
      <c r="HF677" s="57"/>
      <c r="HG677" s="57"/>
      <c r="HH677" s="57"/>
      <c r="HI677" s="57"/>
      <c r="HJ677" s="57"/>
      <c r="HK677" s="57"/>
      <c r="HL677" s="57"/>
      <c r="HM677" s="57"/>
      <c r="HN677" s="57"/>
      <c r="HO677" s="57"/>
      <c r="HP677" s="57"/>
      <c r="HQ677" s="57"/>
      <c r="HR677" s="57"/>
      <c r="HS677" s="57"/>
      <c r="HT677" s="57"/>
      <c r="HU677" s="57"/>
      <c r="HV677" s="57"/>
      <c r="HW677" s="57"/>
      <c r="HX677" s="57"/>
      <c r="HY677" s="57"/>
      <c r="HZ677" s="57"/>
      <c r="IA677" s="57"/>
      <c r="IB677" s="57"/>
      <c r="IC677" s="57"/>
      <c r="ID677" s="57"/>
      <c r="IE677" s="57"/>
      <c r="IF677" s="57"/>
      <c r="IG677" s="57"/>
      <c r="IH677" s="57"/>
      <c r="II677" s="57"/>
      <c r="IJ677" s="57"/>
      <c r="IK677" s="57"/>
      <c r="IL677" s="57"/>
      <c r="IM677" s="57"/>
      <c r="IN677" s="57"/>
      <c r="IO677" s="57"/>
      <c r="IP677" s="57"/>
      <c r="IQ677" s="57"/>
      <c r="IR677" s="57"/>
      <c r="IS677" s="57"/>
      <c r="IT677" s="57"/>
      <c r="IU677" s="57"/>
      <c r="IV677" s="57"/>
      <c r="IW677" s="57"/>
      <c r="IX677" s="57"/>
      <c r="IY677" s="57"/>
      <c r="IZ677" s="57"/>
      <c r="JA677" s="57"/>
      <c r="JB677" s="57"/>
      <c r="JC677" s="57"/>
      <c r="JD677" s="57"/>
      <c r="JE677" s="57"/>
      <c r="JF677" s="57"/>
      <c r="JG677" s="57"/>
      <c r="JH677" s="57"/>
      <c r="JI677" s="57"/>
      <c r="JJ677" s="57"/>
      <c r="JK677" s="57"/>
      <c r="JL677" s="57"/>
      <c r="JM677" s="57"/>
      <c r="JN677" s="57"/>
      <c r="JO677" s="57"/>
      <c r="JP677" s="57"/>
      <c r="JQ677" s="57"/>
      <c r="JR677" s="57"/>
      <c r="JS677" s="57"/>
      <c r="JT677" s="57"/>
      <c r="JU677" s="57"/>
      <c r="JV677" s="57"/>
      <c r="JW677" s="57"/>
      <c r="JX677" s="57"/>
      <c r="JY677" s="57"/>
      <c r="JZ677" s="57"/>
      <c r="KA677" s="57"/>
      <c r="KB677" s="57"/>
      <c r="KC677" s="57"/>
      <c r="KD677" s="57"/>
      <c r="KE677" s="57"/>
      <c r="KF677" s="57"/>
      <c r="KG677" s="57"/>
      <c r="KH677" s="57"/>
      <c r="KI677" s="57"/>
      <c r="KJ677" s="57"/>
      <c r="KK677" s="57"/>
      <c r="KL677" s="57"/>
      <c r="KM677" s="57"/>
      <c r="KN677" s="57"/>
      <c r="KO677" s="57"/>
      <c r="KP677" s="57"/>
      <c r="KQ677" s="57"/>
      <c r="KR677" s="57"/>
      <c r="KS677" s="57"/>
      <c r="KT677" s="57"/>
      <c r="KU677" s="57"/>
      <c r="KV677" s="57"/>
      <c r="KW677" s="57"/>
      <c r="KX677" s="57"/>
      <c r="KY677" s="57"/>
      <c r="KZ677" s="57"/>
      <c r="LA677" s="57"/>
      <c r="LB677" s="57"/>
      <c r="LC677" s="57"/>
      <c r="LD677" s="57"/>
      <c r="LE677" s="57"/>
      <c r="LF677" s="57"/>
      <c r="LG677" s="57"/>
      <c r="LH677" s="57"/>
      <c r="LI677" s="57"/>
      <c r="LJ677" s="57"/>
      <c r="LK677" s="57"/>
      <c r="LL677" s="57"/>
      <c r="LM677" s="57"/>
      <c r="LN677" s="57"/>
      <c r="LO677" s="57"/>
      <c r="LP677" s="57"/>
      <c r="LQ677" s="57"/>
      <c r="LR677" s="57"/>
      <c r="LS677" s="57"/>
      <c r="LT677" s="57"/>
      <c r="LU677" s="57"/>
      <c r="LV677" s="57"/>
      <c r="LW677" s="57"/>
      <c r="LX677" s="57"/>
      <c r="LY677" s="57"/>
      <c r="LZ677" s="57"/>
      <c r="MA677" s="57"/>
      <c r="MB677" s="57"/>
      <c r="MC677" s="57"/>
      <c r="MD677" s="57"/>
      <c r="ME677" s="57"/>
      <c r="MF677" s="57"/>
      <c r="MG677" s="57"/>
      <c r="MH677" s="57"/>
      <c r="MI677" s="57"/>
      <c r="MJ677" s="57"/>
      <c r="MK677" s="57"/>
      <c r="ML677" s="57"/>
      <c r="MM677" s="57"/>
      <c r="MN677" s="57"/>
      <c r="MO677" s="57"/>
      <c r="MP677" s="57"/>
      <c r="MQ677" s="57"/>
      <c r="MR677" s="57"/>
      <c r="MS677" s="57"/>
      <c r="MT677" s="57"/>
      <c r="MU677" s="57"/>
      <c r="MV677" s="57"/>
      <c r="MW677" s="57"/>
      <c r="MX677" s="57"/>
      <c r="MY677" s="57"/>
      <c r="MZ677" s="57"/>
      <c r="NA677" s="57"/>
      <c r="NB677" s="57"/>
      <c r="NC677" s="57"/>
      <c r="ND677" s="57"/>
      <c r="NE677" s="57"/>
      <c r="NF677" s="57"/>
      <c r="NG677" s="57"/>
      <c r="NH677" s="57"/>
      <c r="NI677" s="57"/>
      <c r="NJ677" s="57"/>
      <c r="NK677" s="57"/>
      <c r="NL677" s="57"/>
      <c r="NM677" s="57"/>
      <c r="NN677" s="57"/>
      <c r="NO677" s="57"/>
      <c r="NP677" s="57"/>
      <c r="NQ677" s="57"/>
      <c r="NR677" s="57"/>
      <c r="NS677" s="57"/>
      <c r="NT677" s="57"/>
      <c r="NU677" s="57"/>
      <c r="NV677" s="57"/>
      <c r="NW677" s="57"/>
      <c r="NX677" s="57"/>
      <c r="NY677" s="57"/>
      <c r="NZ677" s="57"/>
      <c r="OA677" s="57"/>
      <c r="OB677" s="57"/>
      <c r="OC677" s="57"/>
      <c r="OD677" s="57"/>
      <c r="OE677" s="57"/>
      <c r="OF677" s="57"/>
      <c r="OG677" s="57"/>
      <c r="OH677" s="57"/>
      <c r="OI677" s="57"/>
      <c r="OJ677" s="57"/>
      <c r="OK677" s="57"/>
      <c r="OL677" s="57"/>
      <c r="OM677" s="57"/>
      <c r="ON677" s="57"/>
      <c r="OO677" s="57"/>
      <c r="OP677" s="57"/>
      <c r="OQ677" s="57"/>
      <c r="OR677" s="57"/>
      <c r="OS677" s="57"/>
      <c r="OT677" s="57"/>
      <c r="OU677" s="57"/>
      <c r="OV677" s="57"/>
      <c r="OW677" s="57"/>
      <c r="OX677" s="57"/>
      <c r="OY677" s="57"/>
      <c r="OZ677" s="57"/>
      <c r="PA677" s="57"/>
      <c r="PB677" s="57"/>
      <c r="PC677" s="57"/>
      <c r="PD677" s="57"/>
      <c r="PE677" s="57"/>
      <c r="PF677" s="57"/>
      <c r="PG677" s="57"/>
      <c r="PH677" s="57"/>
      <c r="PI677" s="57"/>
      <c r="PJ677" s="57"/>
      <c r="PK677" s="57"/>
      <c r="PL677" s="57"/>
      <c r="PM677" s="57"/>
      <c r="PN677" s="57"/>
      <c r="PO677" s="57"/>
      <c r="PP677" s="57"/>
      <c r="PQ677" s="57"/>
      <c r="PR677" s="57"/>
      <c r="PS677" s="57"/>
      <c r="PT677" s="57"/>
      <c r="PU677" s="57"/>
      <c r="PV677" s="57"/>
      <c r="PW677" s="57"/>
      <c r="PX677" s="57"/>
      <c r="PY677" s="57"/>
      <c r="PZ677" s="57"/>
      <c r="QA677" s="57"/>
      <c r="QB677" s="57"/>
      <c r="QC677" s="57"/>
      <c r="QD677" s="57"/>
      <c r="QE677" s="57"/>
      <c r="QF677" s="57"/>
      <c r="QG677" s="57"/>
      <c r="QH677" s="57"/>
      <c r="QI677" s="57"/>
      <c r="QJ677" s="57"/>
      <c r="QK677" s="57"/>
      <c r="QL677" s="57"/>
      <c r="QM677" s="57"/>
      <c r="QN677" s="57"/>
      <c r="QO677" s="57"/>
      <c r="QP677" s="57"/>
      <c r="QQ677" s="57"/>
      <c r="QR677" s="57"/>
      <c r="QS677" s="57"/>
      <c r="QT677" s="57"/>
      <c r="QU677" s="57"/>
      <c r="QV677" s="57"/>
      <c r="QW677" s="57"/>
      <c r="QX677" s="57"/>
      <c r="QY677" s="57"/>
      <c r="QZ677" s="57"/>
      <c r="RA677" s="57"/>
      <c r="RB677" s="57"/>
      <c r="RC677" s="57"/>
      <c r="RD677" s="57"/>
      <c r="RE677" s="57"/>
      <c r="RF677" s="57"/>
      <c r="RG677" s="57"/>
      <c r="RH677" s="57"/>
      <c r="RI677" s="57"/>
      <c r="RJ677" s="57"/>
      <c r="RK677" s="57"/>
      <c r="RL677" s="57"/>
      <c r="RM677" s="57"/>
      <c r="RN677" s="57"/>
      <c r="RO677" s="57"/>
      <c r="RP677" s="57"/>
      <c r="RQ677" s="57"/>
      <c r="RR677" s="57"/>
      <c r="RS677" s="57"/>
      <c r="RT677" s="57"/>
      <c r="RU677" s="57"/>
      <c r="RV677" s="57"/>
      <c r="RW677" s="57"/>
      <c r="RX677" s="57"/>
      <c r="RY677" s="57"/>
      <c r="RZ677" s="57"/>
      <c r="SA677" s="57"/>
      <c r="SB677" s="57"/>
      <c r="SC677" s="57"/>
      <c r="SD677" s="57"/>
      <c r="SE677" s="57"/>
      <c r="SF677" s="57"/>
      <c r="SG677" s="57"/>
      <c r="SH677" s="57"/>
      <c r="SI677" s="57"/>
      <c r="SJ677" s="57"/>
      <c r="SK677" s="57"/>
      <c r="SL677" s="57"/>
      <c r="SM677" s="57"/>
      <c r="SN677" s="57"/>
      <c r="SO677" s="57"/>
      <c r="SP677" s="57"/>
      <c r="SQ677" s="57"/>
      <c r="SR677" s="57"/>
      <c r="SS677" s="57"/>
      <c r="ST677" s="57"/>
      <c r="SU677" s="57"/>
      <c r="SV677" s="57"/>
      <c r="SW677" s="57"/>
      <c r="SX677" s="57"/>
      <c r="SY677" s="57"/>
      <c r="SZ677" s="57"/>
      <c r="TA677" s="57"/>
      <c r="TB677" s="57"/>
      <c r="TC677" s="57"/>
      <c r="TD677" s="57"/>
      <c r="TE677" s="57"/>
      <c r="TF677" s="57"/>
      <c r="TG677" s="57"/>
      <c r="TH677" s="57"/>
      <c r="TI677" s="57"/>
      <c r="TJ677" s="57"/>
      <c r="TK677" s="57"/>
      <c r="TL677" s="57"/>
      <c r="TM677" s="57"/>
      <c r="TN677" s="57"/>
      <c r="TO677" s="57"/>
      <c r="TP677" s="57"/>
      <c r="TQ677" s="57"/>
      <c r="TR677" s="57"/>
      <c r="TS677" s="57"/>
      <c r="TT677" s="57"/>
      <c r="TU677" s="57"/>
      <c r="TV677" s="57"/>
      <c r="TW677" s="57"/>
      <c r="TX677" s="57"/>
      <c r="TY677" s="57"/>
      <c r="TZ677" s="57"/>
      <c r="UA677" s="57"/>
      <c r="UB677" s="57"/>
      <c r="UC677" s="57"/>
      <c r="UD677" s="57"/>
      <c r="UE677" s="57"/>
      <c r="UF677" s="57"/>
      <c r="UG677" s="57"/>
      <c r="UH677" s="57"/>
      <c r="UI677" s="57"/>
      <c r="UJ677" s="57"/>
      <c r="UK677" s="57"/>
      <c r="UL677" s="57"/>
      <c r="UM677" s="57"/>
      <c r="UN677" s="57"/>
      <c r="UO677" s="57"/>
      <c r="UP677" s="57"/>
      <c r="UQ677" s="57"/>
      <c r="UR677" s="57"/>
      <c r="US677" s="57"/>
      <c r="UT677" s="57"/>
      <c r="UU677" s="57"/>
      <c r="UV677" s="57"/>
      <c r="UW677" s="57"/>
      <c r="UX677" s="57"/>
      <c r="UY677" s="57"/>
      <c r="UZ677" s="57"/>
      <c r="VA677" s="57"/>
      <c r="VB677" s="57"/>
      <c r="VC677" s="57"/>
      <c r="VD677" s="57"/>
      <c r="VE677" s="57"/>
      <c r="VF677" s="57"/>
      <c r="VG677" s="57"/>
      <c r="VH677" s="57"/>
      <c r="VI677" s="57"/>
      <c r="VJ677" s="57"/>
      <c r="VK677" s="57"/>
      <c r="VL677" s="57"/>
      <c r="VM677" s="57"/>
      <c r="VN677" s="57"/>
      <c r="VO677" s="57"/>
      <c r="VP677" s="57"/>
      <c r="VQ677" s="57"/>
      <c r="VR677" s="57"/>
      <c r="VS677" s="57"/>
      <c r="VT677" s="57"/>
      <c r="VU677" s="57"/>
      <c r="VV677" s="57"/>
      <c r="VW677" s="57"/>
      <c r="VX677" s="57"/>
      <c r="VY677" s="57"/>
      <c r="VZ677" s="57"/>
      <c r="WA677" s="57"/>
      <c r="WB677" s="57"/>
      <c r="WC677" s="57"/>
      <c r="WD677" s="57"/>
      <c r="WE677" s="57"/>
      <c r="WF677" s="57"/>
      <c r="WG677" s="57"/>
      <c r="WH677" s="57"/>
      <c r="WI677" s="57"/>
      <c r="WJ677" s="57"/>
      <c r="WK677" s="57"/>
      <c r="WL677" s="57"/>
      <c r="WM677" s="57"/>
      <c r="WN677" s="57"/>
      <c r="WO677" s="57"/>
      <c r="WP677" s="57"/>
      <c r="WQ677" s="57"/>
      <c r="WR677" s="57"/>
      <c r="WS677" s="57"/>
      <c r="WT677" s="57"/>
      <c r="WU677" s="57"/>
      <c r="WV677" s="57"/>
      <c r="WW677" s="57"/>
      <c r="WX677" s="57"/>
      <c r="WY677" s="57"/>
      <c r="WZ677" s="57"/>
      <c r="XA677" s="57"/>
      <c r="XB677" s="57"/>
      <c r="XC677" s="57"/>
      <c r="XD677" s="57"/>
      <c r="XE677" s="57"/>
      <c r="XF677" s="57"/>
      <c r="XG677" s="57"/>
      <c r="XH677" s="57"/>
      <c r="XI677" s="57"/>
      <c r="XJ677" s="57"/>
      <c r="XK677" s="57"/>
      <c r="XL677" s="57"/>
      <c r="XM677" s="57"/>
      <c r="XN677" s="57"/>
      <c r="XO677" s="57"/>
      <c r="XP677" s="57"/>
      <c r="XQ677" s="57"/>
      <c r="XR677" s="57"/>
      <c r="XS677" s="57"/>
      <c r="XT677" s="57"/>
      <c r="XU677" s="57"/>
      <c r="XV677" s="57"/>
      <c r="XW677" s="57"/>
    </row>
    <row r="678">
      <c r="AI678" s="57"/>
      <c r="BR678" s="57"/>
      <c r="DA678" s="57"/>
      <c r="EJ678" s="57"/>
      <c r="EK678" s="57"/>
      <c r="EL678" s="57"/>
      <c r="EM678" s="57"/>
      <c r="EN678" s="57"/>
      <c r="EO678" s="57"/>
      <c r="EP678" s="57"/>
      <c r="EQ678" s="57"/>
      <c r="ER678" s="57"/>
      <c r="ES678" s="57"/>
      <c r="ET678" s="57"/>
      <c r="EU678" s="57"/>
      <c r="EV678" s="57"/>
      <c r="EW678" s="57"/>
      <c r="EX678" s="57"/>
      <c r="EY678" s="57"/>
      <c r="EZ678" s="57"/>
      <c r="FA678" s="57"/>
      <c r="FB678" s="57"/>
      <c r="FC678" s="57"/>
      <c r="FD678" s="57"/>
      <c r="FE678" s="57"/>
      <c r="FF678" s="57"/>
      <c r="FG678" s="57"/>
      <c r="FH678" s="57"/>
      <c r="FI678" s="57"/>
      <c r="FJ678" s="57"/>
      <c r="FK678" s="57"/>
      <c r="FL678" s="57"/>
      <c r="FM678" s="57"/>
      <c r="FN678" s="57"/>
      <c r="FO678" s="57"/>
      <c r="FP678" s="57"/>
      <c r="FQ678" s="57"/>
      <c r="FR678" s="57"/>
      <c r="FS678" s="57"/>
      <c r="FT678" s="57"/>
      <c r="FU678" s="57"/>
      <c r="FV678" s="57"/>
      <c r="FW678" s="57"/>
      <c r="FX678" s="57"/>
      <c r="FY678" s="57"/>
      <c r="FZ678" s="57"/>
      <c r="GA678" s="57"/>
      <c r="GB678" s="57"/>
      <c r="GC678" s="57"/>
      <c r="GD678" s="57"/>
      <c r="GE678" s="57"/>
      <c r="GF678" s="57"/>
      <c r="GG678" s="57"/>
      <c r="GH678" s="57"/>
      <c r="GI678" s="57"/>
      <c r="GJ678" s="57"/>
      <c r="GK678" s="57"/>
      <c r="GL678" s="57"/>
      <c r="GM678" s="57"/>
      <c r="GN678" s="57"/>
      <c r="GO678" s="57"/>
      <c r="GP678" s="57"/>
      <c r="GQ678" s="57"/>
      <c r="GR678" s="57"/>
      <c r="GS678" s="57"/>
      <c r="GT678" s="57"/>
      <c r="GU678" s="57"/>
      <c r="GV678" s="57"/>
      <c r="GW678" s="57"/>
      <c r="GX678" s="57"/>
      <c r="GY678" s="57"/>
      <c r="GZ678" s="57"/>
      <c r="HA678" s="57"/>
      <c r="HB678" s="57"/>
      <c r="HC678" s="57"/>
      <c r="HD678" s="57"/>
      <c r="HE678" s="57"/>
      <c r="HF678" s="57"/>
      <c r="HG678" s="57"/>
      <c r="HH678" s="57"/>
      <c r="HI678" s="57"/>
      <c r="HJ678" s="57"/>
      <c r="HK678" s="57"/>
      <c r="HL678" s="57"/>
      <c r="HM678" s="57"/>
      <c r="HN678" s="57"/>
      <c r="HO678" s="57"/>
      <c r="HP678" s="57"/>
      <c r="HQ678" s="57"/>
      <c r="HR678" s="57"/>
      <c r="HS678" s="57"/>
      <c r="HT678" s="57"/>
      <c r="HU678" s="57"/>
      <c r="HV678" s="57"/>
      <c r="HW678" s="57"/>
      <c r="HX678" s="57"/>
      <c r="HY678" s="57"/>
      <c r="HZ678" s="57"/>
      <c r="IA678" s="57"/>
      <c r="IB678" s="57"/>
      <c r="IC678" s="57"/>
      <c r="ID678" s="57"/>
      <c r="IE678" s="57"/>
      <c r="IF678" s="57"/>
      <c r="IG678" s="57"/>
      <c r="IH678" s="57"/>
      <c r="II678" s="57"/>
      <c r="IJ678" s="57"/>
      <c r="IK678" s="57"/>
      <c r="IL678" s="57"/>
      <c r="IM678" s="57"/>
      <c r="IN678" s="57"/>
      <c r="IO678" s="57"/>
      <c r="IP678" s="57"/>
      <c r="IQ678" s="57"/>
      <c r="IR678" s="57"/>
      <c r="IS678" s="57"/>
      <c r="IT678" s="57"/>
      <c r="IU678" s="57"/>
      <c r="IV678" s="57"/>
      <c r="IW678" s="57"/>
      <c r="IX678" s="57"/>
      <c r="IY678" s="57"/>
      <c r="IZ678" s="57"/>
      <c r="JA678" s="57"/>
      <c r="JB678" s="57"/>
      <c r="JC678" s="57"/>
      <c r="JD678" s="57"/>
      <c r="JE678" s="57"/>
      <c r="JF678" s="57"/>
      <c r="JG678" s="57"/>
      <c r="JH678" s="57"/>
      <c r="JI678" s="57"/>
      <c r="JJ678" s="57"/>
      <c r="JK678" s="57"/>
      <c r="JL678" s="57"/>
      <c r="JM678" s="57"/>
      <c r="JN678" s="57"/>
      <c r="JO678" s="57"/>
      <c r="JP678" s="57"/>
      <c r="JQ678" s="57"/>
      <c r="JR678" s="57"/>
      <c r="JS678" s="57"/>
      <c r="JT678" s="57"/>
      <c r="JU678" s="57"/>
      <c r="JV678" s="57"/>
      <c r="JW678" s="57"/>
      <c r="JX678" s="57"/>
      <c r="JY678" s="57"/>
      <c r="JZ678" s="57"/>
      <c r="KA678" s="57"/>
      <c r="KB678" s="57"/>
      <c r="KC678" s="57"/>
      <c r="KD678" s="57"/>
      <c r="KE678" s="57"/>
      <c r="KF678" s="57"/>
      <c r="KG678" s="57"/>
      <c r="KH678" s="57"/>
      <c r="KI678" s="57"/>
      <c r="KJ678" s="57"/>
      <c r="KK678" s="57"/>
      <c r="KL678" s="57"/>
      <c r="KM678" s="57"/>
      <c r="KN678" s="57"/>
      <c r="KO678" s="57"/>
      <c r="KP678" s="57"/>
      <c r="KQ678" s="57"/>
      <c r="KR678" s="57"/>
      <c r="KS678" s="57"/>
      <c r="KT678" s="57"/>
      <c r="KU678" s="57"/>
      <c r="KV678" s="57"/>
      <c r="KW678" s="57"/>
      <c r="KX678" s="57"/>
      <c r="KY678" s="57"/>
      <c r="KZ678" s="57"/>
      <c r="LA678" s="57"/>
      <c r="LB678" s="57"/>
      <c r="LC678" s="57"/>
      <c r="LD678" s="57"/>
      <c r="LE678" s="57"/>
      <c r="LF678" s="57"/>
      <c r="LG678" s="57"/>
      <c r="LH678" s="57"/>
      <c r="LI678" s="57"/>
      <c r="LJ678" s="57"/>
      <c r="LK678" s="57"/>
      <c r="LL678" s="57"/>
      <c r="LM678" s="57"/>
      <c r="LN678" s="57"/>
      <c r="LO678" s="57"/>
      <c r="LP678" s="57"/>
      <c r="LQ678" s="57"/>
      <c r="LR678" s="57"/>
      <c r="LS678" s="57"/>
      <c r="LT678" s="57"/>
      <c r="LU678" s="57"/>
      <c r="LV678" s="57"/>
      <c r="LW678" s="57"/>
      <c r="LX678" s="57"/>
      <c r="LY678" s="57"/>
      <c r="LZ678" s="57"/>
      <c r="MA678" s="57"/>
      <c r="MB678" s="57"/>
      <c r="MC678" s="57"/>
      <c r="MD678" s="57"/>
      <c r="ME678" s="57"/>
      <c r="MF678" s="57"/>
      <c r="MG678" s="57"/>
      <c r="MH678" s="57"/>
      <c r="MI678" s="57"/>
      <c r="MJ678" s="57"/>
      <c r="MK678" s="57"/>
      <c r="ML678" s="57"/>
      <c r="MM678" s="57"/>
      <c r="MN678" s="57"/>
      <c r="MO678" s="57"/>
      <c r="MP678" s="57"/>
      <c r="MQ678" s="57"/>
      <c r="MR678" s="57"/>
      <c r="MS678" s="57"/>
      <c r="MT678" s="57"/>
      <c r="MU678" s="57"/>
      <c r="MV678" s="57"/>
      <c r="MW678" s="57"/>
      <c r="MX678" s="57"/>
      <c r="MY678" s="57"/>
      <c r="MZ678" s="57"/>
      <c r="NA678" s="57"/>
      <c r="NB678" s="57"/>
      <c r="NC678" s="57"/>
      <c r="ND678" s="57"/>
      <c r="NE678" s="57"/>
      <c r="NF678" s="57"/>
      <c r="NG678" s="57"/>
      <c r="NH678" s="57"/>
      <c r="NI678" s="57"/>
      <c r="NJ678" s="57"/>
      <c r="NK678" s="57"/>
      <c r="NL678" s="57"/>
      <c r="NM678" s="57"/>
      <c r="NN678" s="57"/>
      <c r="NO678" s="57"/>
      <c r="NP678" s="57"/>
      <c r="NQ678" s="57"/>
      <c r="NR678" s="57"/>
      <c r="NS678" s="57"/>
      <c r="NT678" s="57"/>
      <c r="NU678" s="57"/>
      <c r="NV678" s="57"/>
      <c r="NW678" s="57"/>
      <c r="NX678" s="57"/>
      <c r="NY678" s="57"/>
      <c r="NZ678" s="57"/>
      <c r="OA678" s="57"/>
      <c r="OB678" s="57"/>
      <c r="OC678" s="57"/>
      <c r="OD678" s="57"/>
      <c r="OE678" s="57"/>
      <c r="OF678" s="57"/>
      <c r="OG678" s="57"/>
      <c r="OH678" s="57"/>
      <c r="OI678" s="57"/>
      <c r="OJ678" s="57"/>
      <c r="OK678" s="57"/>
      <c r="OL678" s="57"/>
      <c r="OM678" s="57"/>
      <c r="ON678" s="57"/>
      <c r="OO678" s="57"/>
      <c r="OP678" s="57"/>
      <c r="OQ678" s="57"/>
      <c r="OR678" s="57"/>
      <c r="OS678" s="57"/>
      <c r="OT678" s="57"/>
      <c r="OU678" s="57"/>
      <c r="OV678" s="57"/>
      <c r="OW678" s="57"/>
      <c r="OX678" s="57"/>
      <c r="OY678" s="57"/>
      <c r="OZ678" s="57"/>
      <c r="PA678" s="57"/>
      <c r="PB678" s="57"/>
      <c r="PC678" s="57"/>
      <c r="PD678" s="57"/>
      <c r="PE678" s="57"/>
      <c r="PF678" s="57"/>
      <c r="PG678" s="57"/>
      <c r="PH678" s="57"/>
      <c r="PI678" s="57"/>
      <c r="PJ678" s="57"/>
      <c r="PK678" s="57"/>
      <c r="PL678" s="57"/>
      <c r="PM678" s="57"/>
      <c r="PN678" s="57"/>
      <c r="PO678" s="57"/>
      <c r="PP678" s="57"/>
      <c r="PQ678" s="57"/>
      <c r="PR678" s="57"/>
      <c r="PS678" s="57"/>
      <c r="PT678" s="57"/>
      <c r="PU678" s="57"/>
      <c r="PV678" s="57"/>
      <c r="PW678" s="57"/>
      <c r="PX678" s="57"/>
      <c r="PY678" s="57"/>
      <c r="PZ678" s="57"/>
      <c r="QA678" s="57"/>
      <c r="QB678" s="57"/>
      <c r="QC678" s="57"/>
      <c r="QD678" s="57"/>
      <c r="QE678" s="57"/>
      <c r="QF678" s="57"/>
      <c r="QG678" s="57"/>
      <c r="QH678" s="57"/>
      <c r="QI678" s="57"/>
      <c r="QJ678" s="57"/>
      <c r="QK678" s="57"/>
      <c r="QL678" s="57"/>
      <c r="QM678" s="57"/>
      <c r="QN678" s="57"/>
      <c r="QO678" s="57"/>
      <c r="QP678" s="57"/>
      <c r="QQ678" s="57"/>
      <c r="QR678" s="57"/>
      <c r="QS678" s="57"/>
      <c r="QT678" s="57"/>
      <c r="QU678" s="57"/>
      <c r="QV678" s="57"/>
      <c r="QW678" s="57"/>
      <c r="QX678" s="57"/>
      <c r="QY678" s="57"/>
      <c r="QZ678" s="57"/>
      <c r="RA678" s="57"/>
      <c r="RB678" s="57"/>
      <c r="RC678" s="57"/>
      <c r="RD678" s="57"/>
      <c r="RE678" s="57"/>
      <c r="RF678" s="57"/>
      <c r="RG678" s="57"/>
      <c r="RH678" s="57"/>
      <c r="RI678" s="57"/>
      <c r="RJ678" s="57"/>
      <c r="RK678" s="57"/>
      <c r="RL678" s="57"/>
      <c r="RM678" s="57"/>
      <c r="RN678" s="57"/>
      <c r="RO678" s="57"/>
      <c r="RP678" s="57"/>
      <c r="RQ678" s="57"/>
      <c r="RR678" s="57"/>
      <c r="RS678" s="57"/>
      <c r="RT678" s="57"/>
      <c r="RU678" s="57"/>
      <c r="RV678" s="57"/>
      <c r="RW678" s="57"/>
      <c r="RX678" s="57"/>
      <c r="RY678" s="57"/>
      <c r="RZ678" s="57"/>
      <c r="SA678" s="57"/>
      <c r="SB678" s="57"/>
      <c r="SC678" s="57"/>
      <c r="SD678" s="57"/>
      <c r="SE678" s="57"/>
      <c r="SF678" s="57"/>
      <c r="SG678" s="57"/>
      <c r="SH678" s="57"/>
      <c r="SI678" s="57"/>
      <c r="SJ678" s="57"/>
      <c r="SK678" s="57"/>
      <c r="SL678" s="57"/>
      <c r="SM678" s="57"/>
      <c r="SN678" s="57"/>
      <c r="SO678" s="57"/>
      <c r="SP678" s="57"/>
      <c r="SQ678" s="57"/>
      <c r="SR678" s="57"/>
      <c r="SS678" s="57"/>
      <c r="ST678" s="57"/>
      <c r="SU678" s="57"/>
      <c r="SV678" s="57"/>
      <c r="SW678" s="57"/>
      <c r="SX678" s="57"/>
      <c r="SY678" s="57"/>
      <c r="SZ678" s="57"/>
      <c r="TA678" s="57"/>
      <c r="TB678" s="57"/>
      <c r="TC678" s="57"/>
      <c r="TD678" s="57"/>
      <c r="TE678" s="57"/>
      <c r="TF678" s="57"/>
      <c r="TG678" s="57"/>
      <c r="TH678" s="57"/>
      <c r="TI678" s="57"/>
      <c r="TJ678" s="57"/>
      <c r="TK678" s="57"/>
      <c r="TL678" s="57"/>
      <c r="TM678" s="57"/>
      <c r="TN678" s="57"/>
      <c r="TO678" s="57"/>
      <c r="TP678" s="57"/>
      <c r="TQ678" s="57"/>
      <c r="TR678" s="57"/>
      <c r="TS678" s="57"/>
      <c r="TT678" s="57"/>
      <c r="TU678" s="57"/>
      <c r="TV678" s="57"/>
      <c r="TW678" s="57"/>
      <c r="TX678" s="57"/>
      <c r="TY678" s="57"/>
      <c r="TZ678" s="57"/>
      <c r="UA678" s="57"/>
      <c r="UB678" s="57"/>
      <c r="UC678" s="57"/>
      <c r="UD678" s="57"/>
      <c r="UE678" s="57"/>
      <c r="UF678" s="57"/>
      <c r="UG678" s="57"/>
      <c r="UH678" s="57"/>
      <c r="UI678" s="57"/>
      <c r="UJ678" s="57"/>
      <c r="UK678" s="57"/>
      <c r="UL678" s="57"/>
      <c r="UM678" s="57"/>
      <c r="UN678" s="57"/>
      <c r="UO678" s="57"/>
      <c r="UP678" s="57"/>
      <c r="UQ678" s="57"/>
      <c r="UR678" s="57"/>
      <c r="US678" s="57"/>
      <c r="UT678" s="57"/>
      <c r="UU678" s="57"/>
      <c r="UV678" s="57"/>
      <c r="UW678" s="57"/>
      <c r="UX678" s="57"/>
      <c r="UY678" s="57"/>
      <c r="UZ678" s="57"/>
      <c r="VA678" s="57"/>
      <c r="VB678" s="57"/>
      <c r="VC678" s="57"/>
      <c r="VD678" s="57"/>
      <c r="VE678" s="57"/>
      <c r="VF678" s="57"/>
      <c r="VG678" s="57"/>
      <c r="VH678" s="57"/>
      <c r="VI678" s="57"/>
      <c r="VJ678" s="57"/>
      <c r="VK678" s="57"/>
      <c r="VL678" s="57"/>
      <c r="VM678" s="57"/>
      <c r="VN678" s="57"/>
      <c r="VO678" s="57"/>
      <c r="VP678" s="57"/>
      <c r="VQ678" s="57"/>
      <c r="VR678" s="57"/>
      <c r="VS678" s="57"/>
      <c r="VT678" s="57"/>
      <c r="VU678" s="57"/>
      <c r="VV678" s="57"/>
      <c r="VW678" s="57"/>
      <c r="VX678" s="57"/>
      <c r="VY678" s="57"/>
      <c r="VZ678" s="57"/>
      <c r="WA678" s="57"/>
      <c r="WB678" s="57"/>
      <c r="WC678" s="57"/>
      <c r="WD678" s="57"/>
      <c r="WE678" s="57"/>
      <c r="WF678" s="57"/>
      <c r="WG678" s="57"/>
      <c r="WH678" s="57"/>
      <c r="WI678" s="57"/>
      <c r="WJ678" s="57"/>
      <c r="WK678" s="57"/>
      <c r="WL678" s="57"/>
      <c r="WM678" s="57"/>
      <c r="WN678" s="57"/>
      <c r="WO678" s="57"/>
      <c r="WP678" s="57"/>
      <c r="WQ678" s="57"/>
      <c r="WR678" s="57"/>
      <c r="WS678" s="57"/>
      <c r="WT678" s="57"/>
      <c r="WU678" s="57"/>
      <c r="WV678" s="57"/>
      <c r="WW678" s="57"/>
      <c r="WX678" s="57"/>
      <c r="WY678" s="57"/>
      <c r="WZ678" s="57"/>
      <c r="XA678" s="57"/>
      <c r="XB678" s="57"/>
      <c r="XC678" s="57"/>
      <c r="XD678" s="57"/>
      <c r="XE678" s="57"/>
      <c r="XF678" s="57"/>
      <c r="XG678" s="57"/>
      <c r="XH678" s="57"/>
      <c r="XI678" s="57"/>
      <c r="XJ678" s="57"/>
      <c r="XK678" s="57"/>
      <c r="XL678" s="57"/>
      <c r="XM678" s="57"/>
      <c r="XN678" s="57"/>
      <c r="XO678" s="57"/>
      <c r="XP678" s="57"/>
      <c r="XQ678" s="57"/>
      <c r="XR678" s="57"/>
      <c r="XS678" s="57"/>
      <c r="XT678" s="57"/>
      <c r="XU678" s="57"/>
      <c r="XV678" s="57"/>
      <c r="XW678" s="57"/>
    </row>
    <row r="679">
      <c r="AI679" s="57"/>
      <c r="BR679" s="57"/>
      <c r="DA679" s="57"/>
      <c r="EJ679" s="57"/>
      <c r="EK679" s="57"/>
      <c r="EL679" s="57"/>
      <c r="EM679" s="57"/>
      <c r="EN679" s="57"/>
      <c r="EO679" s="57"/>
      <c r="EP679" s="57"/>
      <c r="EQ679" s="57"/>
      <c r="ER679" s="57"/>
      <c r="ES679" s="57"/>
      <c r="ET679" s="57"/>
      <c r="EU679" s="57"/>
      <c r="EV679" s="57"/>
      <c r="EW679" s="57"/>
      <c r="EX679" s="57"/>
      <c r="EY679" s="57"/>
      <c r="EZ679" s="57"/>
      <c r="FA679" s="57"/>
      <c r="FB679" s="57"/>
      <c r="FC679" s="57"/>
      <c r="FD679" s="57"/>
      <c r="FE679" s="57"/>
      <c r="FF679" s="57"/>
      <c r="FG679" s="57"/>
      <c r="FH679" s="57"/>
      <c r="FI679" s="57"/>
      <c r="FJ679" s="57"/>
      <c r="FK679" s="57"/>
      <c r="FL679" s="57"/>
      <c r="FM679" s="57"/>
      <c r="FN679" s="57"/>
      <c r="FO679" s="57"/>
      <c r="FP679" s="57"/>
      <c r="FQ679" s="57"/>
      <c r="FR679" s="57"/>
      <c r="FS679" s="57"/>
      <c r="FT679" s="57"/>
      <c r="FU679" s="57"/>
      <c r="FV679" s="57"/>
      <c r="FW679" s="57"/>
      <c r="FX679" s="57"/>
      <c r="FY679" s="57"/>
      <c r="FZ679" s="57"/>
      <c r="GA679" s="57"/>
      <c r="GB679" s="57"/>
      <c r="GC679" s="57"/>
      <c r="GD679" s="57"/>
      <c r="GE679" s="57"/>
      <c r="GF679" s="57"/>
      <c r="GG679" s="57"/>
      <c r="GH679" s="57"/>
      <c r="GI679" s="57"/>
      <c r="GJ679" s="57"/>
      <c r="GK679" s="57"/>
      <c r="GL679" s="57"/>
      <c r="GM679" s="57"/>
      <c r="GN679" s="57"/>
      <c r="GO679" s="57"/>
      <c r="GP679" s="57"/>
      <c r="GQ679" s="57"/>
      <c r="GR679" s="57"/>
      <c r="GS679" s="57"/>
      <c r="GT679" s="57"/>
      <c r="GU679" s="57"/>
      <c r="GV679" s="57"/>
      <c r="GW679" s="57"/>
      <c r="GX679" s="57"/>
      <c r="GY679" s="57"/>
      <c r="GZ679" s="57"/>
      <c r="HA679" s="57"/>
      <c r="HB679" s="57"/>
      <c r="HC679" s="57"/>
      <c r="HD679" s="57"/>
      <c r="HE679" s="57"/>
      <c r="HF679" s="57"/>
      <c r="HG679" s="57"/>
      <c r="HH679" s="57"/>
      <c r="HI679" s="57"/>
      <c r="HJ679" s="57"/>
      <c r="HK679" s="57"/>
      <c r="HL679" s="57"/>
      <c r="HM679" s="57"/>
      <c r="HN679" s="57"/>
      <c r="HO679" s="57"/>
      <c r="HP679" s="57"/>
      <c r="HQ679" s="57"/>
      <c r="HR679" s="57"/>
      <c r="HS679" s="57"/>
      <c r="HT679" s="57"/>
      <c r="HU679" s="57"/>
      <c r="HV679" s="57"/>
      <c r="HW679" s="57"/>
      <c r="HX679" s="57"/>
      <c r="HY679" s="57"/>
      <c r="HZ679" s="57"/>
      <c r="IA679" s="57"/>
      <c r="IB679" s="57"/>
      <c r="IC679" s="57"/>
      <c r="ID679" s="57"/>
      <c r="IE679" s="57"/>
      <c r="IF679" s="57"/>
      <c r="IG679" s="57"/>
      <c r="IH679" s="57"/>
      <c r="II679" s="57"/>
      <c r="IJ679" s="57"/>
      <c r="IK679" s="57"/>
      <c r="IL679" s="57"/>
      <c r="IM679" s="57"/>
      <c r="IN679" s="57"/>
      <c r="IO679" s="57"/>
      <c r="IP679" s="57"/>
      <c r="IQ679" s="57"/>
      <c r="IR679" s="57"/>
      <c r="IS679" s="57"/>
      <c r="IT679" s="57"/>
      <c r="IU679" s="57"/>
      <c r="IV679" s="57"/>
      <c r="IW679" s="57"/>
      <c r="IX679" s="57"/>
      <c r="IY679" s="57"/>
      <c r="IZ679" s="57"/>
      <c r="JA679" s="57"/>
      <c r="JB679" s="57"/>
      <c r="JC679" s="57"/>
      <c r="JD679" s="57"/>
      <c r="JE679" s="57"/>
      <c r="JF679" s="57"/>
      <c r="JG679" s="57"/>
      <c r="JH679" s="57"/>
      <c r="JI679" s="57"/>
      <c r="JJ679" s="57"/>
      <c r="JK679" s="57"/>
      <c r="JL679" s="57"/>
      <c r="JM679" s="57"/>
      <c r="JN679" s="57"/>
      <c r="JO679" s="57"/>
      <c r="JP679" s="57"/>
      <c r="JQ679" s="57"/>
      <c r="JR679" s="57"/>
      <c r="JS679" s="57"/>
      <c r="JT679" s="57"/>
      <c r="JU679" s="57"/>
      <c r="JV679" s="57"/>
      <c r="JW679" s="57"/>
      <c r="JX679" s="57"/>
      <c r="JY679" s="57"/>
      <c r="JZ679" s="57"/>
      <c r="KA679" s="57"/>
      <c r="KB679" s="57"/>
      <c r="KC679" s="57"/>
      <c r="KD679" s="57"/>
      <c r="KE679" s="57"/>
      <c r="KF679" s="57"/>
      <c r="KG679" s="57"/>
      <c r="KH679" s="57"/>
      <c r="KI679" s="57"/>
      <c r="KJ679" s="57"/>
      <c r="KK679" s="57"/>
      <c r="KL679" s="57"/>
      <c r="KM679" s="57"/>
      <c r="KN679" s="57"/>
      <c r="KO679" s="57"/>
      <c r="KP679" s="57"/>
      <c r="KQ679" s="57"/>
      <c r="KR679" s="57"/>
      <c r="KS679" s="57"/>
      <c r="KT679" s="57"/>
      <c r="KU679" s="57"/>
      <c r="KV679" s="57"/>
      <c r="KW679" s="57"/>
      <c r="KX679" s="57"/>
      <c r="KY679" s="57"/>
      <c r="KZ679" s="57"/>
      <c r="LA679" s="57"/>
      <c r="LB679" s="57"/>
      <c r="LC679" s="57"/>
      <c r="LD679" s="57"/>
      <c r="LE679" s="57"/>
      <c r="LF679" s="57"/>
      <c r="LG679" s="57"/>
      <c r="LH679" s="57"/>
      <c r="LI679" s="57"/>
      <c r="LJ679" s="57"/>
      <c r="LK679" s="57"/>
      <c r="LL679" s="57"/>
      <c r="LM679" s="57"/>
      <c r="LN679" s="57"/>
      <c r="LO679" s="57"/>
      <c r="LP679" s="57"/>
      <c r="LQ679" s="57"/>
      <c r="LR679" s="57"/>
      <c r="LS679" s="57"/>
      <c r="LT679" s="57"/>
      <c r="LU679" s="57"/>
      <c r="LV679" s="57"/>
      <c r="LW679" s="57"/>
      <c r="LX679" s="57"/>
      <c r="LY679" s="57"/>
      <c r="LZ679" s="57"/>
      <c r="MA679" s="57"/>
      <c r="MB679" s="57"/>
      <c r="MC679" s="57"/>
      <c r="MD679" s="57"/>
      <c r="ME679" s="57"/>
      <c r="MF679" s="57"/>
      <c r="MG679" s="57"/>
      <c r="MH679" s="57"/>
      <c r="MI679" s="57"/>
      <c r="MJ679" s="57"/>
      <c r="MK679" s="57"/>
      <c r="ML679" s="57"/>
      <c r="MM679" s="57"/>
      <c r="MN679" s="57"/>
      <c r="MO679" s="57"/>
      <c r="MP679" s="57"/>
      <c r="MQ679" s="57"/>
      <c r="MR679" s="57"/>
      <c r="MS679" s="57"/>
      <c r="MT679" s="57"/>
      <c r="MU679" s="57"/>
      <c r="MV679" s="57"/>
      <c r="MW679" s="57"/>
      <c r="MX679" s="57"/>
      <c r="MY679" s="57"/>
      <c r="MZ679" s="57"/>
      <c r="NA679" s="57"/>
      <c r="NB679" s="57"/>
      <c r="NC679" s="57"/>
      <c r="ND679" s="57"/>
      <c r="NE679" s="57"/>
      <c r="NF679" s="57"/>
      <c r="NG679" s="57"/>
      <c r="NH679" s="57"/>
      <c r="NI679" s="57"/>
      <c r="NJ679" s="57"/>
      <c r="NK679" s="57"/>
      <c r="NL679" s="57"/>
      <c r="NM679" s="57"/>
      <c r="NN679" s="57"/>
      <c r="NO679" s="57"/>
      <c r="NP679" s="57"/>
      <c r="NQ679" s="57"/>
      <c r="NR679" s="57"/>
      <c r="NS679" s="57"/>
      <c r="NT679" s="57"/>
      <c r="NU679" s="57"/>
      <c r="NV679" s="57"/>
      <c r="NW679" s="57"/>
      <c r="NX679" s="57"/>
      <c r="NY679" s="57"/>
      <c r="NZ679" s="57"/>
      <c r="OA679" s="57"/>
      <c r="OB679" s="57"/>
      <c r="OC679" s="57"/>
      <c r="OD679" s="57"/>
      <c r="OE679" s="57"/>
      <c r="OF679" s="57"/>
      <c r="OG679" s="57"/>
      <c r="OH679" s="57"/>
      <c r="OI679" s="57"/>
      <c r="OJ679" s="57"/>
      <c r="OK679" s="57"/>
      <c r="OL679" s="57"/>
      <c r="OM679" s="57"/>
      <c r="ON679" s="57"/>
      <c r="OO679" s="57"/>
      <c r="OP679" s="57"/>
      <c r="OQ679" s="57"/>
      <c r="OR679" s="57"/>
      <c r="OS679" s="57"/>
      <c r="OT679" s="57"/>
      <c r="OU679" s="57"/>
      <c r="OV679" s="57"/>
      <c r="OW679" s="57"/>
      <c r="OX679" s="57"/>
      <c r="OY679" s="57"/>
      <c r="OZ679" s="57"/>
      <c r="PA679" s="57"/>
      <c r="PB679" s="57"/>
      <c r="PC679" s="57"/>
      <c r="PD679" s="57"/>
      <c r="PE679" s="57"/>
      <c r="PF679" s="57"/>
      <c r="PG679" s="57"/>
      <c r="PH679" s="57"/>
      <c r="PI679" s="57"/>
      <c r="PJ679" s="57"/>
      <c r="PK679" s="57"/>
      <c r="PL679" s="57"/>
      <c r="PM679" s="57"/>
      <c r="PN679" s="57"/>
      <c r="PO679" s="57"/>
      <c r="PP679" s="57"/>
      <c r="PQ679" s="57"/>
      <c r="PR679" s="57"/>
      <c r="PS679" s="57"/>
      <c r="PT679" s="57"/>
      <c r="PU679" s="57"/>
      <c r="PV679" s="57"/>
      <c r="PW679" s="57"/>
      <c r="PX679" s="57"/>
      <c r="PY679" s="57"/>
      <c r="PZ679" s="57"/>
      <c r="QA679" s="57"/>
      <c r="QB679" s="57"/>
      <c r="QC679" s="57"/>
      <c r="QD679" s="57"/>
      <c r="QE679" s="57"/>
      <c r="QF679" s="57"/>
      <c r="QG679" s="57"/>
      <c r="QH679" s="57"/>
      <c r="QI679" s="57"/>
      <c r="QJ679" s="57"/>
      <c r="QK679" s="57"/>
      <c r="QL679" s="57"/>
      <c r="QM679" s="57"/>
      <c r="QN679" s="57"/>
      <c r="QO679" s="57"/>
      <c r="QP679" s="57"/>
      <c r="QQ679" s="57"/>
      <c r="QR679" s="57"/>
      <c r="QS679" s="57"/>
      <c r="QT679" s="57"/>
      <c r="QU679" s="57"/>
      <c r="QV679" s="57"/>
      <c r="QW679" s="57"/>
      <c r="QX679" s="57"/>
      <c r="QY679" s="57"/>
      <c r="QZ679" s="57"/>
      <c r="RA679" s="57"/>
      <c r="RB679" s="57"/>
      <c r="RC679" s="57"/>
      <c r="RD679" s="57"/>
      <c r="RE679" s="57"/>
      <c r="RF679" s="57"/>
      <c r="RG679" s="57"/>
      <c r="RH679" s="57"/>
      <c r="RI679" s="57"/>
      <c r="RJ679" s="57"/>
      <c r="RK679" s="57"/>
      <c r="RL679" s="57"/>
      <c r="RM679" s="57"/>
      <c r="RN679" s="57"/>
      <c r="RO679" s="57"/>
      <c r="RP679" s="57"/>
      <c r="RQ679" s="57"/>
      <c r="RR679" s="57"/>
      <c r="RS679" s="57"/>
      <c r="RT679" s="57"/>
      <c r="RU679" s="57"/>
      <c r="RV679" s="57"/>
      <c r="RW679" s="57"/>
      <c r="RX679" s="57"/>
      <c r="RY679" s="57"/>
      <c r="RZ679" s="57"/>
      <c r="SA679" s="57"/>
      <c r="SB679" s="57"/>
      <c r="SC679" s="57"/>
      <c r="SD679" s="57"/>
      <c r="SE679" s="57"/>
      <c r="SF679" s="57"/>
      <c r="SG679" s="57"/>
      <c r="SH679" s="57"/>
      <c r="SI679" s="57"/>
      <c r="SJ679" s="57"/>
      <c r="SK679" s="57"/>
      <c r="SL679" s="57"/>
      <c r="SM679" s="57"/>
      <c r="SN679" s="57"/>
      <c r="SO679" s="57"/>
      <c r="SP679" s="57"/>
      <c r="SQ679" s="57"/>
      <c r="SR679" s="57"/>
      <c r="SS679" s="57"/>
      <c r="ST679" s="57"/>
      <c r="SU679" s="57"/>
      <c r="SV679" s="57"/>
      <c r="SW679" s="57"/>
      <c r="SX679" s="57"/>
      <c r="SY679" s="57"/>
      <c r="SZ679" s="57"/>
      <c r="TA679" s="57"/>
      <c r="TB679" s="57"/>
      <c r="TC679" s="57"/>
      <c r="TD679" s="57"/>
      <c r="TE679" s="57"/>
      <c r="TF679" s="57"/>
      <c r="TG679" s="57"/>
      <c r="TH679" s="57"/>
      <c r="TI679" s="57"/>
      <c r="TJ679" s="57"/>
      <c r="TK679" s="57"/>
      <c r="TL679" s="57"/>
      <c r="TM679" s="57"/>
      <c r="TN679" s="57"/>
      <c r="TO679" s="57"/>
      <c r="TP679" s="57"/>
      <c r="TQ679" s="57"/>
      <c r="TR679" s="57"/>
      <c r="TS679" s="57"/>
      <c r="TT679" s="57"/>
      <c r="TU679" s="57"/>
      <c r="TV679" s="57"/>
      <c r="TW679" s="57"/>
      <c r="TX679" s="57"/>
      <c r="TY679" s="57"/>
      <c r="TZ679" s="57"/>
      <c r="UA679" s="57"/>
      <c r="UB679" s="57"/>
      <c r="UC679" s="57"/>
      <c r="UD679" s="57"/>
      <c r="UE679" s="57"/>
      <c r="UF679" s="57"/>
      <c r="UG679" s="57"/>
      <c r="UH679" s="57"/>
      <c r="UI679" s="57"/>
      <c r="UJ679" s="57"/>
      <c r="UK679" s="57"/>
      <c r="UL679" s="57"/>
      <c r="UM679" s="57"/>
      <c r="UN679" s="57"/>
      <c r="UO679" s="57"/>
      <c r="UP679" s="57"/>
      <c r="UQ679" s="57"/>
      <c r="UR679" s="57"/>
      <c r="US679" s="57"/>
      <c r="UT679" s="57"/>
      <c r="UU679" s="57"/>
      <c r="UV679" s="57"/>
      <c r="UW679" s="57"/>
      <c r="UX679" s="57"/>
      <c r="UY679" s="57"/>
      <c r="UZ679" s="57"/>
      <c r="VA679" s="57"/>
      <c r="VB679" s="57"/>
      <c r="VC679" s="57"/>
      <c r="VD679" s="57"/>
      <c r="VE679" s="57"/>
      <c r="VF679" s="57"/>
      <c r="VG679" s="57"/>
      <c r="VH679" s="57"/>
      <c r="VI679" s="57"/>
      <c r="VJ679" s="57"/>
      <c r="VK679" s="57"/>
      <c r="VL679" s="57"/>
      <c r="VM679" s="57"/>
      <c r="VN679" s="57"/>
      <c r="VO679" s="57"/>
      <c r="VP679" s="57"/>
      <c r="VQ679" s="57"/>
      <c r="VR679" s="57"/>
      <c r="VS679" s="57"/>
      <c r="VT679" s="57"/>
      <c r="VU679" s="57"/>
      <c r="VV679" s="57"/>
      <c r="VW679" s="57"/>
      <c r="VX679" s="57"/>
      <c r="VY679" s="57"/>
      <c r="VZ679" s="57"/>
      <c r="WA679" s="57"/>
      <c r="WB679" s="57"/>
      <c r="WC679" s="57"/>
      <c r="WD679" s="57"/>
      <c r="WE679" s="57"/>
      <c r="WF679" s="57"/>
      <c r="WG679" s="57"/>
      <c r="WH679" s="57"/>
      <c r="WI679" s="57"/>
      <c r="WJ679" s="57"/>
      <c r="WK679" s="57"/>
      <c r="WL679" s="57"/>
      <c r="WM679" s="57"/>
      <c r="WN679" s="57"/>
      <c r="WO679" s="57"/>
      <c r="WP679" s="57"/>
      <c r="WQ679" s="57"/>
      <c r="WR679" s="57"/>
      <c r="WS679" s="57"/>
      <c r="WT679" s="57"/>
      <c r="WU679" s="57"/>
      <c r="WV679" s="57"/>
      <c r="WW679" s="57"/>
      <c r="WX679" s="57"/>
      <c r="WY679" s="57"/>
      <c r="WZ679" s="57"/>
      <c r="XA679" s="57"/>
      <c r="XB679" s="57"/>
      <c r="XC679" s="57"/>
      <c r="XD679" s="57"/>
      <c r="XE679" s="57"/>
      <c r="XF679" s="57"/>
      <c r="XG679" s="57"/>
      <c r="XH679" s="57"/>
      <c r="XI679" s="57"/>
      <c r="XJ679" s="57"/>
      <c r="XK679" s="57"/>
      <c r="XL679" s="57"/>
      <c r="XM679" s="57"/>
      <c r="XN679" s="57"/>
      <c r="XO679" s="57"/>
      <c r="XP679" s="57"/>
      <c r="XQ679" s="57"/>
      <c r="XR679" s="57"/>
      <c r="XS679" s="57"/>
      <c r="XT679" s="57"/>
      <c r="XU679" s="57"/>
      <c r="XV679" s="57"/>
      <c r="XW679" s="57"/>
    </row>
    <row r="680">
      <c r="AI680" s="57"/>
      <c r="BR680" s="57"/>
      <c r="DA680" s="57"/>
      <c r="EJ680" s="57"/>
      <c r="EK680" s="57"/>
      <c r="EL680" s="57"/>
      <c r="EM680" s="57"/>
      <c r="EN680" s="57"/>
      <c r="EO680" s="57"/>
      <c r="EP680" s="57"/>
      <c r="EQ680" s="57"/>
      <c r="ER680" s="57"/>
      <c r="ES680" s="57"/>
      <c r="ET680" s="57"/>
      <c r="EU680" s="57"/>
      <c r="EV680" s="57"/>
      <c r="EW680" s="57"/>
      <c r="EX680" s="57"/>
      <c r="EY680" s="57"/>
      <c r="EZ680" s="57"/>
      <c r="FA680" s="57"/>
      <c r="FB680" s="57"/>
      <c r="FC680" s="57"/>
      <c r="FD680" s="57"/>
      <c r="FE680" s="57"/>
      <c r="FF680" s="57"/>
      <c r="FG680" s="57"/>
      <c r="FH680" s="57"/>
      <c r="FI680" s="57"/>
      <c r="FJ680" s="57"/>
      <c r="FK680" s="57"/>
      <c r="FL680" s="57"/>
      <c r="FM680" s="57"/>
      <c r="FN680" s="57"/>
      <c r="FO680" s="57"/>
      <c r="FP680" s="57"/>
      <c r="FQ680" s="57"/>
      <c r="FR680" s="57"/>
      <c r="FS680" s="57"/>
      <c r="FT680" s="57"/>
      <c r="FU680" s="57"/>
      <c r="FV680" s="57"/>
      <c r="FW680" s="57"/>
      <c r="FX680" s="57"/>
      <c r="FY680" s="57"/>
      <c r="FZ680" s="57"/>
      <c r="GA680" s="57"/>
      <c r="GB680" s="57"/>
      <c r="GC680" s="57"/>
      <c r="GD680" s="57"/>
      <c r="GE680" s="57"/>
      <c r="GF680" s="57"/>
      <c r="GG680" s="57"/>
      <c r="GH680" s="57"/>
      <c r="GI680" s="57"/>
      <c r="GJ680" s="57"/>
      <c r="GK680" s="57"/>
      <c r="GL680" s="57"/>
      <c r="GM680" s="57"/>
      <c r="GN680" s="57"/>
      <c r="GO680" s="57"/>
      <c r="GP680" s="57"/>
      <c r="GQ680" s="57"/>
      <c r="GR680" s="57"/>
      <c r="GS680" s="57"/>
      <c r="GT680" s="57"/>
      <c r="GU680" s="57"/>
      <c r="GV680" s="57"/>
      <c r="GW680" s="57"/>
      <c r="GX680" s="57"/>
      <c r="GY680" s="57"/>
      <c r="GZ680" s="57"/>
      <c r="HA680" s="57"/>
      <c r="HB680" s="57"/>
      <c r="HC680" s="57"/>
      <c r="HD680" s="57"/>
      <c r="HE680" s="57"/>
      <c r="HF680" s="57"/>
      <c r="HG680" s="57"/>
      <c r="HH680" s="57"/>
      <c r="HI680" s="57"/>
      <c r="HJ680" s="57"/>
      <c r="HK680" s="57"/>
      <c r="HL680" s="57"/>
      <c r="HM680" s="57"/>
      <c r="HN680" s="57"/>
      <c r="HO680" s="57"/>
      <c r="HP680" s="57"/>
      <c r="HQ680" s="57"/>
      <c r="HR680" s="57"/>
      <c r="HS680" s="57"/>
      <c r="HT680" s="57"/>
      <c r="HU680" s="57"/>
      <c r="HV680" s="57"/>
      <c r="HW680" s="57"/>
      <c r="HX680" s="57"/>
      <c r="HY680" s="57"/>
      <c r="HZ680" s="57"/>
      <c r="IA680" s="57"/>
      <c r="IB680" s="57"/>
      <c r="IC680" s="57"/>
      <c r="ID680" s="57"/>
      <c r="IE680" s="57"/>
      <c r="IF680" s="57"/>
      <c r="IG680" s="57"/>
      <c r="IH680" s="57"/>
      <c r="II680" s="57"/>
      <c r="IJ680" s="57"/>
      <c r="IK680" s="57"/>
      <c r="IL680" s="57"/>
      <c r="IM680" s="57"/>
      <c r="IN680" s="57"/>
      <c r="IO680" s="57"/>
      <c r="IP680" s="57"/>
      <c r="IQ680" s="57"/>
      <c r="IR680" s="57"/>
      <c r="IS680" s="57"/>
      <c r="IT680" s="57"/>
      <c r="IU680" s="57"/>
      <c r="IV680" s="57"/>
      <c r="IW680" s="57"/>
      <c r="IX680" s="57"/>
      <c r="IY680" s="57"/>
      <c r="IZ680" s="57"/>
      <c r="JA680" s="57"/>
      <c r="JB680" s="57"/>
      <c r="JC680" s="57"/>
      <c r="JD680" s="57"/>
      <c r="JE680" s="57"/>
      <c r="JF680" s="57"/>
      <c r="JG680" s="57"/>
      <c r="JH680" s="57"/>
      <c r="JI680" s="57"/>
      <c r="JJ680" s="57"/>
      <c r="JK680" s="57"/>
      <c r="JL680" s="57"/>
      <c r="JM680" s="57"/>
      <c r="JN680" s="57"/>
      <c r="JO680" s="57"/>
      <c r="JP680" s="57"/>
      <c r="JQ680" s="57"/>
      <c r="JR680" s="57"/>
      <c r="JS680" s="57"/>
      <c r="JT680" s="57"/>
      <c r="JU680" s="57"/>
      <c r="JV680" s="57"/>
      <c r="JW680" s="57"/>
      <c r="JX680" s="57"/>
      <c r="JY680" s="57"/>
      <c r="JZ680" s="57"/>
      <c r="KA680" s="57"/>
      <c r="KB680" s="57"/>
      <c r="KC680" s="57"/>
      <c r="KD680" s="57"/>
      <c r="KE680" s="57"/>
      <c r="KF680" s="57"/>
      <c r="KG680" s="57"/>
      <c r="KH680" s="57"/>
      <c r="KI680" s="57"/>
      <c r="KJ680" s="57"/>
      <c r="KK680" s="57"/>
      <c r="KL680" s="57"/>
      <c r="KM680" s="57"/>
      <c r="KN680" s="57"/>
      <c r="KO680" s="57"/>
      <c r="KP680" s="57"/>
      <c r="KQ680" s="57"/>
      <c r="KR680" s="57"/>
      <c r="KS680" s="57"/>
      <c r="KT680" s="57"/>
      <c r="KU680" s="57"/>
      <c r="KV680" s="57"/>
      <c r="KW680" s="57"/>
      <c r="KX680" s="57"/>
      <c r="KY680" s="57"/>
      <c r="KZ680" s="57"/>
      <c r="LA680" s="57"/>
      <c r="LB680" s="57"/>
      <c r="LC680" s="57"/>
      <c r="LD680" s="57"/>
      <c r="LE680" s="57"/>
      <c r="LF680" s="57"/>
      <c r="LG680" s="57"/>
      <c r="LH680" s="57"/>
      <c r="LI680" s="57"/>
      <c r="LJ680" s="57"/>
      <c r="LK680" s="57"/>
      <c r="LL680" s="57"/>
      <c r="LM680" s="57"/>
      <c r="LN680" s="57"/>
      <c r="LO680" s="57"/>
      <c r="LP680" s="57"/>
      <c r="LQ680" s="57"/>
      <c r="LR680" s="57"/>
      <c r="LS680" s="57"/>
      <c r="LT680" s="57"/>
      <c r="LU680" s="57"/>
      <c r="LV680" s="57"/>
      <c r="LW680" s="57"/>
      <c r="LX680" s="57"/>
      <c r="LY680" s="57"/>
      <c r="LZ680" s="57"/>
      <c r="MA680" s="57"/>
      <c r="MB680" s="57"/>
      <c r="MC680" s="57"/>
      <c r="MD680" s="57"/>
      <c r="ME680" s="57"/>
      <c r="MF680" s="57"/>
      <c r="MG680" s="57"/>
      <c r="MH680" s="57"/>
      <c r="MI680" s="57"/>
      <c r="MJ680" s="57"/>
      <c r="MK680" s="57"/>
      <c r="ML680" s="57"/>
      <c r="MM680" s="57"/>
      <c r="MN680" s="57"/>
      <c r="MO680" s="57"/>
      <c r="MP680" s="57"/>
      <c r="MQ680" s="57"/>
      <c r="MR680" s="57"/>
      <c r="MS680" s="57"/>
      <c r="MT680" s="57"/>
      <c r="MU680" s="57"/>
      <c r="MV680" s="57"/>
      <c r="MW680" s="57"/>
      <c r="MX680" s="57"/>
      <c r="MY680" s="57"/>
      <c r="MZ680" s="57"/>
      <c r="NA680" s="57"/>
      <c r="NB680" s="57"/>
      <c r="NC680" s="57"/>
      <c r="ND680" s="57"/>
      <c r="NE680" s="57"/>
      <c r="NF680" s="57"/>
      <c r="NG680" s="57"/>
      <c r="NH680" s="57"/>
      <c r="NI680" s="57"/>
      <c r="NJ680" s="57"/>
      <c r="NK680" s="57"/>
      <c r="NL680" s="57"/>
      <c r="NM680" s="57"/>
      <c r="NN680" s="57"/>
      <c r="NO680" s="57"/>
      <c r="NP680" s="57"/>
      <c r="NQ680" s="57"/>
      <c r="NR680" s="57"/>
      <c r="NS680" s="57"/>
      <c r="NT680" s="57"/>
      <c r="NU680" s="57"/>
      <c r="NV680" s="57"/>
      <c r="NW680" s="57"/>
      <c r="NX680" s="57"/>
      <c r="NY680" s="57"/>
      <c r="NZ680" s="57"/>
      <c r="OA680" s="57"/>
      <c r="OB680" s="57"/>
      <c r="OC680" s="57"/>
      <c r="OD680" s="57"/>
      <c r="OE680" s="57"/>
      <c r="OF680" s="57"/>
      <c r="OG680" s="57"/>
      <c r="OH680" s="57"/>
      <c r="OI680" s="57"/>
      <c r="OJ680" s="57"/>
      <c r="OK680" s="57"/>
      <c r="OL680" s="57"/>
      <c r="OM680" s="57"/>
      <c r="ON680" s="57"/>
      <c r="OO680" s="57"/>
      <c r="OP680" s="57"/>
      <c r="OQ680" s="57"/>
      <c r="OR680" s="57"/>
      <c r="OS680" s="57"/>
      <c r="OT680" s="57"/>
      <c r="OU680" s="57"/>
      <c r="OV680" s="57"/>
      <c r="OW680" s="57"/>
      <c r="OX680" s="57"/>
      <c r="OY680" s="57"/>
      <c r="OZ680" s="57"/>
      <c r="PA680" s="57"/>
      <c r="PB680" s="57"/>
      <c r="PC680" s="57"/>
      <c r="PD680" s="57"/>
      <c r="PE680" s="57"/>
      <c r="PF680" s="57"/>
      <c r="PG680" s="57"/>
      <c r="PH680" s="57"/>
      <c r="PI680" s="57"/>
      <c r="PJ680" s="57"/>
      <c r="PK680" s="57"/>
      <c r="PL680" s="57"/>
      <c r="PM680" s="57"/>
      <c r="PN680" s="57"/>
      <c r="PO680" s="57"/>
      <c r="PP680" s="57"/>
      <c r="PQ680" s="57"/>
      <c r="PR680" s="57"/>
      <c r="PS680" s="57"/>
      <c r="PT680" s="57"/>
      <c r="PU680" s="57"/>
      <c r="PV680" s="57"/>
      <c r="PW680" s="57"/>
      <c r="PX680" s="57"/>
      <c r="PY680" s="57"/>
      <c r="PZ680" s="57"/>
      <c r="QA680" s="57"/>
      <c r="QB680" s="57"/>
      <c r="QC680" s="57"/>
      <c r="QD680" s="57"/>
      <c r="QE680" s="57"/>
      <c r="QF680" s="57"/>
      <c r="QG680" s="57"/>
      <c r="QH680" s="57"/>
      <c r="QI680" s="57"/>
      <c r="QJ680" s="57"/>
      <c r="QK680" s="57"/>
      <c r="QL680" s="57"/>
      <c r="QM680" s="57"/>
      <c r="QN680" s="57"/>
      <c r="QO680" s="57"/>
      <c r="QP680" s="57"/>
      <c r="QQ680" s="57"/>
      <c r="QR680" s="57"/>
      <c r="QS680" s="57"/>
      <c r="QT680" s="57"/>
      <c r="QU680" s="57"/>
      <c r="QV680" s="57"/>
      <c r="QW680" s="57"/>
      <c r="QX680" s="57"/>
      <c r="QY680" s="57"/>
      <c r="QZ680" s="57"/>
      <c r="RA680" s="57"/>
      <c r="RB680" s="57"/>
      <c r="RC680" s="57"/>
      <c r="RD680" s="57"/>
      <c r="RE680" s="57"/>
      <c r="RF680" s="57"/>
      <c r="RG680" s="57"/>
      <c r="RH680" s="57"/>
      <c r="RI680" s="57"/>
      <c r="RJ680" s="57"/>
      <c r="RK680" s="57"/>
      <c r="RL680" s="57"/>
      <c r="RM680" s="57"/>
      <c r="RN680" s="57"/>
      <c r="RO680" s="57"/>
      <c r="RP680" s="57"/>
      <c r="RQ680" s="57"/>
      <c r="RR680" s="57"/>
      <c r="RS680" s="57"/>
      <c r="RT680" s="57"/>
      <c r="RU680" s="57"/>
      <c r="RV680" s="57"/>
      <c r="RW680" s="57"/>
      <c r="RX680" s="57"/>
      <c r="RY680" s="57"/>
      <c r="RZ680" s="57"/>
      <c r="SA680" s="57"/>
      <c r="SB680" s="57"/>
      <c r="SC680" s="57"/>
      <c r="SD680" s="57"/>
      <c r="SE680" s="57"/>
      <c r="SF680" s="57"/>
      <c r="SG680" s="57"/>
      <c r="SH680" s="57"/>
      <c r="SI680" s="57"/>
      <c r="SJ680" s="57"/>
      <c r="SK680" s="57"/>
      <c r="SL680" s="57"/>
      <c r="SM680" s="57"/>
      <c r="SN680" s="57"/>
      <c r="SO680" s="57"/>
      <c r="SP680" s="57"/>
      <c r="SQ680" s="57"/>
      <c r="SR680" s="57"/>
      <c r="SS680" s="57"/>
      <c r="ST680" s="57"/>
      <c r="SU680" s="57"/>
      <c r="SV680" s="57"/>
      <c r="SW680" s="57"/>
      <c r="SX680" s="57"/>
      <c r="SY680" s="57"/>
      <c r="SZ680" s="57"/>
      <c r="TA680" s="57"/>
      <c r="TB680" s="57"/>
      <c r="TC680" s="57"/>
      <c r="TD680" s="57"/>
      <c r="TE680" s="57"/>
      <c r="TF680" s="57"/>
      <c r="TG680" s="57"/>
      <c r="TH680" s="57"/>
      <c r="TI680" s="57"/>
      <c r="TJ680" s="57"/>
      <c r="TK680" s="57"/>
      <c r="TL680" s="57"/>
      <c r="TM680" s="57"/>
      <c r="TN680" s="57"/>
      <c r="TO680" s="57"/>
      <c r="TP680" s="57"/>
      <c r="TQ680" s="57"/>
      <c r="TR680" s="57"/>
      <c r="TS680" s="57"/>
      <c r="TT680" s="57"/>
      <c r="TU680" s="57"/>
      <c r="TV680" s="57"/>
      <c r="TW680" s="57"/>
      <c r="TX680" s="57"/>
      <c r="TY680" s="57"/>
      <c r="TZ680" s="57"/>
      <c r="UA680" s="57"/>
      <c r="UB680" s="57"/>
      <c r="UC680" s="57"/>
      <c r="UD680" s="57"/>
      <c r="UE680" s="57"/>
      <c r="UF680" s="57"/>
      <c r="UG680" s="57"/>
      <c r="UH680" s="57"/>
      <c r="UI680" s="57"/>
      <c r="UJ680" s="57"/>
      <c r="UK680" s="57"/>
      <c r="UL680" s="57"/>
      <c r="UM680" s="57"/>
      <c r="UN680" s="57"/>
      <c r="UO680" s="57"/>
      <c r="UP680" s="57"/>
      <c r="UQ680" s="57"/>
      <c r="UR680" s="57"/>
      <c r="US680" s="57"/>
      <c r="UT680" s="57"/>
      <c r="UU680" s="57"/>
      <c r="UV680" s="57"/>
      <c r="UW680" s="57"/>
      <c r="UX680" s="57"/>
      <c r="UY680" s="57"/>
      <c r="UZ680" s="57"/>
      <c r="VA680" s="57"/>
      <c r="VB680" s="57"/>
      <c r="VC680" s="57"/>
      <c r="VD680" s="57"/>
      <c r="VE680" s="57"/>
      <c r="VF680" s="57"/>
      <c r="VG680" s="57"/>
      <c r="VH680" s="57"/>
      <c r="VI680" s="57"/>
      <c r="VJ680" s="57"/>
      <c r="VK680" s="57"/>
      <c r="VL680" s="57"/>
      <c r="VM680" s="57"/>
      <c r="VN680" s="57"/>
      <c r="VO680" s="57"/>
      <c r="VP680" s="57"/>
      <c r="VQ680" s="57"/>
      <c r="VR680" s="57"/>
      <c r="VS680" s="57"/>
      <c r="VT680" s="57"/>
      <c r="VU680" s="57"/>
      <c r="VV680" s="57"/>
      <c r="VW680" s="57"/>
      <c r="VX680" s="57"/>
      <c r="VY680" s="57"/>
      <c r="VZ680" s="57"/>
      <c r="WA680" s="57"/>
      <c r="WB680" s="57"/>
      <c r="WC680" s="57"/>
      <c r="WD680" s="57"/>
      <c r="WE680" s="57"/>
      <c r="WF680" s="57"/>
      <c r="WG680" s="57"/>
      <c r="WH680" s="57"/>
      <c r="WI680" s="57"/>
      <c r="WJ680" s="57"/>
      <c r="WK680" s="57"/>
      <c r="WL680" s="57"/>
      <c r="WM680" s="57"/>
      <c r="WN680" s="57"/>
      <c r="WO680" s="57"/>
      <c r="WP680" s="57"/>
      <c r="WQ680" s="57"/>
      <c r="WR680" s="57"/>
      <c r="WS680" s="57"/>
      <c r="WT680" s="57"/>
      <c r="WU680" s="57"/>
      <c r="WV680" s="57"/>
      <c r="WW680" s="57"/>
      <c r="WX680" s="57"/>
      <c r="WY680" s="57"/>
      <c r="WZ680" s="57"/>
      <c r="XA680" s="57"/>
      <c r="XB680" s="57"/>
      <c r="XC680" s="57"/>
      <c r="XD680" s="57"/>
      <c r="XE680" s="57"/>
      <c r="XF680" s="57"/>
      <c r="XG680" s="57"/>
      <c r="XH680" s="57"/>
      <c r="XI680" s="57"/>
      <c r="XJ680" s="57"/>
      <c r="XK680" s="57"/>
      <c r="XL680" s="57"/>
      <c r="XM680" s="57"/>
      <c r="XN680" s="57"/>
      <c r="XO680" s="57"/>
      <c r="XP680" s="57"/>
      <c r="XQ680" s="57"/>
      <c r="XR680" s="57"/>
      <c r="XS680" s="57"/>
      <c r="XT680" s="57"/>
      <c r="XU680" s="57"/>
      <c r="XV680" s="57"/>
      <c r="XW680" s="57"/>
    </row>
    <row r="681">
      <c r="AI681" s="57"/>
      <c r="BR681" s="57"/>
      <c r="DA681" s="57"/>
      <c r="EJ681" s="57"/>
      <c r="EK681" s="57"/>
      <c r="EL681" s="57"/>
      <c r="EM681" s="57"/>
      <c r="EN681" s="57"/>
      <c r="EO681" s="57"/>
      <c r="EP681" s="57"/>
      <c r="EQ681" s="57"/>
      <c r="ER681" s="57"/>
      <c r="ES681" s="57"/>
      <c r="ET681" s="57"/>
      <c r="EU681" s="57"/>
      <c r="EV681" s="57"/>
      <c r="EW681" s="57"/>
      <c r="EX681" s="57"/>
      <c r="EY681" s="57"/>
      <c r="EZ681" s="57"/>
      <c r="FA681" s="57"/>
      <c r="FB681" s="57"/>
      <c r="FC681" s="57"/>
      <c r="FD681" s="57"/>
      <c r="FE681" s="57"/>
      <c r="FF681" s="57"/>
      <c r="FG681" s="57"/>
      <c r="FH681" s="57"/>
      <c r="FI681" s="57"/>
      <c r="FJ681" s="57"/>
      <c r="FK681" s="57"/>
      <c r="FL681" s="57"/>
      <c r="FM681" s="57"/>
      <c r="FN681" s="57"/>
      <c r="FO681" s="57"/>
      <c r="FP681" s="57"/>
      <c r="FQ681" s="57"/>
      <c r="FR681" s="57"/>
      <c r="FS681" s="57"/>
      <c r="FT681" s="57"/>
      <c r="FU681" s="57"/>
      <c r="FV681" s="57"/>
      <c r="FW681" s="57"/>
      <c r="FX681" s="57"/>
      <c r="FY681" s="57"/>
      <c r="FZ681" s="57"/>
      <c r="GA681" s="57"/>
      <c r="GB681" s="57"/>
      <c r="GC681" s="57"/>
      <c r="GD681" s="57"/>
      <c r="GE681" s="57"/>
      <c r="GF681" s="57"/>
      <c r="GG681" s="57"/>
      <c r="GH681" s="57"/>
      <c r="GI681" s="57"/>
      <c r="GJ681" s="57"/>
      <c r="GK681" s="57"/>
      <c r="GL681" s="57"/>
      <c r="GM681" s="57"/>
      <c r="GN681" s="57"/>
      <c r="GO681" s="57"/>
      <c r="GP681" s="57"/>
      <c r="GQ681" s="57"/>
      <c r="GR681" s="57"/>
      <c r="GS681" s="57"/>
      <c r="GT681" s="57"/>
      <c r="GU681" s="57"/>
      <c r="GV681" s="57"/>
      <c r="GW681" s="57"/>
      <c r="GX681" s="57"/>
      <c r="GY681" s="57"/>
      <c r="GZ681" s="57"/>
      <c r="HA681" s="57"/>
      <c r="HB681" s="57"/>
      <c r="HC681" s="57"/>
      <c r="HD681" s="57"/>
      <c r="HE681" s="57"/>
      <c r="HF681" s="57"/>
      <c r="HG681" s="57"/>
      <c r="HH681" s="57"/>
      <c r="HI681" s="57"/>
      <c r="HJ681" s="57"/>
      <c r="HK681" s="57"/>
      <c r="HL681" s="57"/>
      <c r="HM681" s="57"/>
      <c r="HN681" s="57"/>
      <c r="HO681" s="57"/>
      <c r="HP681" s="57"/>
      <c r="HQ681" s="57"/>
      <c r="HR681" s="57"/>
      <c r="HS681" s="57"/>
      <c r="HT681" s="57"/>
      <c r="HU681" s="57"/>
      <c r="HV681" s="57"/>
      <c r="HW681" s="57"/>
      <c r="HX681" s="57"/>
      <c r="HY681" s="57"/>
      <c r="HZ681" s="57"/>
      <c r="IA681" s="57"/>
      <c r="IB681" s="57"/>
      <c r="IC681" s="57"/>
      <c r="ID681" s="57"/>
      <c r="IE681" s="57"/>
      <c r="IF681" s="57"/>
      <c r="IG681" s="57"/>
      <c r="IH681" s="57"/>
      <c r="II681" s="57"/>
      <c r="IJ681" s="57"/>
      <c r="IK681" s="57"/>
      <c r="IL681" s="57"/>
      <c r="IM681" s="57"/>
      <c r="IN681" s="57"/>
      <c r="IO681" s="57"/>
      <c r="IP681" s="57"/>
      <c r="IQ681" s="57"/>
      <c r="IR681" s="57"/>
      <c r="IS681" s="57"/>
      <c r="IT681" s="57"/>
      <c r="IU681" s="57"/>
      <c r="IV681" s="57"/>
      <c r="IW681" s="57"/>
      <c r="IX681" s="57"/>
      <c r="IY681" s="57"/>
      <c r="IZ681" s="57"/>
      <c r="JA681" s="57"/>
      <c r="JB681" s="57"/>
      <c r="JC681" s="57"/>
      <c r="JD681" s="57"/>
      <c r="JE681" s="57"/>
      <c r="JF681" s="57"/>
      <c r="JG681" s="57"/>
      <c r="JH681" s="57"/>
      <c r="JI681" s="57"/>
      <c r="JJ681" s="57"/>
      <c r="JK681" s="57"/>
      <c r="JL681" s="57"/>
      <c r="JM681" s="57"/>
      <c r="JN681" s="57"/>
      <c r="JO681" s="57"/>
      <c r="JP681" s="57"/>
      <c r="JQ681" s="57"/>
      <c r="JR681" s="57"/>
      <c r="JS681" s="57"/>
      <c r="JT681" s="57"/>
      <c r="JU681" s="57"/>
      <c r="JV681" s="57"/>
      <c r="JW681" s="57"/>
      <c r="JX681" s="57"/>
      <c r="JY681" s="57"/>
      <c r="JZ681" s="57"/>
      <c r="KA681" s="57"/>
      <c r="KB681" s="57"/>
      <c r="KC681" s="57"/>
      <c r="KD681" s="57"/>
      <c r="KE681" s="57"/>
      <c r="KF681" s="57"/>
      <c r="KG681" s="57"/>
      <c r="KH681" s="57"/>
      <c r="KI681" s="57"/>
      <c r="KJ681" s="57"/>
      <c r="KK681" s="57"/>
      <c r="KL681" s="57"/>
      <c r="KM681" s="57"/>
      <c r="KN681" s="57"/>
      <c r="KO681" s="57"/>
      <c r="KP681" s="57"/>
      <c r="KQ681" s="57"/>
      <c r="KR681" s="57"/>
      <c r="KS681" s="57"/>
      <c r="KT681" s="57"/>
      <c r="KU681" s="57"/>
      <c r="KV681" s="57"/>
      <c r="KW681" s="57"/>
      <c r="KX681" s="57"/>
      <c r="KY681" s="57"/>
      <c r="KZ681" s="57"/>
      <c r="LA681" s="57"/>
      <c r="LB681" s="57"/>
      <c r="LC681" s="57"/>
      <c r="LD681" s="57"/>
      <c r="LE681" s="57"/>
      <c r="LF681" s="57"/>
      <c r="LG681" s="57"/>
      <c r="LH681" s="57"/>
      <c r="LI681" s="57"/>
      <c r="LJ681" s="57"/>
      <c r="LK681" s="57"/>
      <c r="LL681" s="57"/>
      <c r="LM681" s="57"/>
      <c r="LN681" s="57"/>
      <c r="LO681" s="57"/>
      <c r="LP681" s="57"/>
      <c r="LQ681" s="57"/>
      <c r="LR681" s="57"/>
      <c r="LS681" s="57"/>
      <c r="LT681" s="57"/>
      <c r="LU681" s="57"/>
      <c r="LV681" s="57"/>
      <c r="LW681" s="57"/>
      <c r="LX681" s="57"/>
      <c r="LY681" s="57"/>
      <c r="LZ681" s="57"/>
      <c r="MA681" s="57"/>
      <c r="MB681" s="57"/>
      <c r="MC681" s="57"/>
      <c r="MD681" s="57"/>
      <c r="ME681" s="57"/>
      <c r="MF681" s="57"/>
      <c r="MG681" s="57"/>
      <c r="MH681" s="57"/>
      <c r="MI681" s="57"/>
      <c r="MJ681" s="57"/>
      <c r="MK681" s="57"/>
      <c r="ML681" s="57"/>
      <c r="MM681" s="57"/>
      <c r="MN681" s="57"/>
      <c r="MO681" s="57"/>
      <c r="MP681" s="57"/>
      <c r="MQ681" s="57"/>
      <c r="MR681" s="57"/>
      <c r="MS681" s="57"/>
      <c r="MT681" s="57"/>
      <c r="MU681" s="57"/>
      <c r="MV681" s="57"/>
      <c r="MW681" s="57"/>
      <c r="MX681" s="57"/>
      <c r="MY681" s="57"/>
      <c r="MZ681" s="57"/>
      <c r="NA681" s="57"/>
      <c r="NB681" s="57"/>
      <c r="NC681" s="57"/>
      <c r="ND681" s="57"/>
      <c r="NE681" s="57"/>
      <c r="NF681" s="57"/>
      <c r="NG681" s="57"/>
      <c r="NH681" s="57"/>
      <c r="NI681" s="57"/>
      <c r="NJ681" s="57"/>
      <c r="NK681" s="57"/>
      <c r="NL681" s="57"/>
      <c r="NM681" s="57"/>
      <c r="NN681" s="57"/>
      <c r="NO681" s="57"/>
      <c r="NP681" s="57"/>
      <c r="NQ681" s="57"/>
      <c r="NR681" s="57"/>
      <c r="NS681" s="57"/>
      <c r="NT681" s="57"/>
      <c r="NU681" s="57"/>
      <c r="NV681" s="57"/>
      <c r="NW681" s="57"/>
      <c r="NX681" s="57"/>
      <c r="NY681" s="57"/>
      <c r="NZ681" s="57"/>
      <c r="OA681" s="57"/>
      <c r="OB681" s="57"/>
      <c r="OC681" s="57"/>
      <c r="OD681" s="57"/>
      <c r="OE681" s="57"/>
      <c r="OF681" s="57"/>
      <c r="OG681" s="57"/>
      <c r="OH681" s="57"/>
      <c r="OI681" s="57"/>
      <c r="OJ681" s="57"/>
      <c r="OK681" s="57"/>
      <c r="OL681" s="57"/>
      <c r="OM681" s="57"/>
      <c r="ON681" s="57"/>
      <c r="OO681" s="57"/>
      <c r="OP681" s="57"/>
      <c r="OQ681" s="57"/>
      <c r="OR681" s="57"/>
      <c r="OS681" s="57"/>
      <c r="OT681" s="57"/>
      <c r="OU681" s="57"/>
      <c r="OV681" s="57"/>
      <c r="OW681" s="57"/>
      <c r="OX681" s="57"/>
      <c r="OY681" s="57"/>
      <c r="OZ681" s="57"/>
      <c r="PA681" s="57"/>
      <c r="PB681" s="57"/>
      <c r="PC681" s="57"/>
      <c r="PD681" s="57"/>
      <c r="PE681" s="57"/>
      <c r="PF681" s="57"/>
      <c r="PG681" s="57"/>
      <c r="PH681" s="57"/>
      <c r="PI681" s="57"/>
      <c r="PJ681" s="57"/>
      <c r="PK681" s="57"/>
      <c r="PL681" s="57"/>
      <c r="PM681" s="57"/>
      <c r="PN681" s="57"/>
      <c r="PO681" s="57"/>
      <c r="PP681" s="57"/>
      <c r="PQ681" s="57"/>
      <c r="PR681" s="57"/>
      <c r="PS681" s="57"/>
      <c r="PT681" s="57"/>
      <c r="PU681" s="57"/>
      <c r="PV681" s="57"/>
      <c r="PW681" s="57"/>
      <c r="PX681" s="57"/>
      <c r="PY681" s="57"/>
      <c r="PZ681" s="57"/>
      <c r="QA681" s="57"/>
      <c r="QB681" s="57"/>
      <c r="QC681" s="57"/>
      <c r="QD681" s="57"/>
      <c r="QE681" s="57"/>
      <c r="QF681" s="57"/>
      <c r="QG681" s="57"/>
      <c r="QH681" s="57"/>
      <c r="QI681" s="57"/>
      <c r="QJ681" s="57"/>
      <c r="QK681" s="57"/>
      <c r="QL681" s="57"/>
      <c r="QM681" s="57"/>
      <c r="QN681" s="57"/>
      <c r="QO681" s="57"/>
      <c r="QP681" s="57"/>
      <c r="QQ681" s="57"/>
      <c r="QR681" s="57"/>
      <c r="QS681" s="57"/>
      <c r="QT681" s="57"/>
      <c r="QU681" s="57"/>
      <c r="QV681" s="57"/>
      <c r="QW681" s="57"/>
      <c r="QX681" s="57"/>
      <c r="QY681" s="57"/>
      <c r="QZ681" s="57"/>
      <c r="RA681" s="57"/>
      <c r="RB681" s="57"/>
      <c r="RC681" s="57"/>
      <c r="RD681" s="57"/>
      <c r="RE681" s="57"/>
      <c r="RF681" s="57"/>
      <c r="RG681" s="57"/>
      <c r="RH681" s="57"/>
      <c r="RI681" s="57"/>
      <c r="RJ681" s="57"/>
      <c r="RK681" s="57"/>
      <c r="RL681" s="57"/>
      <c r="RM681" s="57"/>
      <c r="RN681" s="57"/>
      <c r="RO681" s="57"/>
      <c r="RP681" s="57"/>
      <c r="RQ681" s="57"/>
      <c r="RR681" s="57"/>
      <c r="RS681" s="57"/>
      <c r="RT681" s="57"/>
      <c r="RU681" s="57"/>
      <c r="RV681" s="57"/>
      <c r="RW681" s="57"/>
      <c r="RX681" s="57"/>
      <c r="RY681" s="57"/>
      <c r="RZ681" s="57"/>
      <c r="SA681" s="57"/>
      <c r="SB681" s="57"/>
      <c r="SC681" s="57"/>
      <c r="SD681" s="57"/>
      <c r="SE681" s="57"/>
      <c r="SF681" s="57"/>
      <c r="SG681" s="57"/>
      <c r="SH681" s="57"/>
      <c r="SI681" s="57"/>
      <c r="SJ681" s="57"/>
      <c r="SK681" s="57"/>
      <c r="SL681" s="57"/>
      <c r="SM681" s="57"/>
      <c r="SN681" s="57"/>
      <c r="SO681" s="57"/>
      <c r="SP681" s="57"/>
      <c r="SQ681" s="57"/>
      <c r="SR681" s="57"/>
      <c r="SS681" s="57"/>
      <c r="ST681" s="57"/>
      <c r="SU681" s="57"/>
      <c r="SV681" s="57"/>
      <c r="SW681" s="57"/>
      <c r="SX681" s="57"/>
      <c r="SY681" s="57"/>
      <c r="SZ681" s="57"/>
      <c r="TA681" s="57"/>
      <c r="TB681" s="57"/>
      <c r="TC681" s="57"/>
      <c r="TD681" s="57"/>
      <c r="TE681" s="57"/>
      <c r="TF681" s="57"/>
      <c r="TG681" s="57"/>
      <c r="TH681" s="57"/>
      <c r="TI681" s="57"/>
      <c r="TJ681" s="57"/>
      <c r="TK681" s="57"/>
      <c r="TL681" s="57"/>
      <c r="TM681" s="57"/>
      <c r="TN681" s="57"/>
      <c r="TO681" s="57"/>
      <c r="TP681" s="57"/>
      <c r="TQ681" s="57"/>
      <c r="TR681" s="57"/>
      <c r="TS681" s="57"/>
      <c r="TT681" s="57"/>
      <c r="TU681" s="57"/>
      <c r="TV681" s="57"/>
      <c r="TW681" s="57"/>
      <c r="TX681" s="57"/>
      <c r="TY681" s="57"/>
      <c r="TZ681" s="57"/>
      <c r="UA681" s="57"/>
      <c r="UB681" s="57"/>
      <c r="UC681" s="57"/>
      <c r="UD681" s="57"/>
      <c r="UE681" s="57"/>
      <c r="UF681" s="57"/>
      <c r="UG681" s="57"/>
      <c r="UH681" s="57"/>
      <c r="UI681" s="57"/>
      <c r="UJ681" s="57"/>
      <c r="UK681" s="57"/>
      <c r="UL681" s="57"/>
      <c r="UM681" s="57"/>
      <c r="UN681" s="57"/>
      <c r="UO681" s="57"/>
      <c r="UP681" s="57"/>
      <c r="UQ681" s="57"/>
      <c r="UR681" s="57"/>
      <c r="US681" s="57"/>
      <c r="UT681" s="57"/>
      <c r="UU681" s="57"/>
      <c r="UV681" s="57"/>
      <c r="UW681" s="57"/>
      <c r="UX681" s="57"/>
      <c r="UY681" s="57"/>
      <c r="UZ681" s="57"/>
      <c r="VA681" s="57"/>
      <c r="VB681" s="57"/>
      <c r="VC681" s="57"/>
      <c r="VD681" s="57"/>
      <c r="VE681" s="57"/>
      <c r="VF681" s="57"/>
      <c r="VG681" s="57"/>
      <c r="VH681" s="57"/>
      <c r="VI681" s="57"/>
      <c r="VJ681" s="57"/>
      <c r="VK681" s="57"/>
      <c r="VL681" s="57"/>
      <c r="VM681" s="57"/>
      <c r="VN681" s="57"/>
      <c r="VO681" s="57"/>
      <c r="VP681" s="57"/>
      <c r="VQ681" s="57"/>
      <c r="VR681" s="57"/>
      <c r="VS681" s="57"/>
      <c r="VT681" s="57"/>
      <c r="VU681" s="57"/>
      <c r="VV681" s="57"/>
      <c r="VW681" s="57"/>
      <c r="VX681" s="57"/>
      <c r="VY681" s="57"/>
      <c r="VZ681" s="57"/>
      <c r="WA681" s="57"/>
      <c r="WB681" s="57"/>
      <c r="WC681" s="57"/>
      <c r="WD681" s="57"/>
      <c r="WE681" s="57"/>
      <c r="WF681" s="57"/>
      <c r="WG681" s="57"/>
      <c r="WH681" s="57"/>
      <c r="WI681" s="57"/>
      <c r="WJ681" s="57"/>
      <c r="WK681" s="57"/>
      <c r="WL681" s="57"/>
      <c r="WM681" s="57"/>
      <c r="WN681" s="57"/>
      <c r="WO681" s="57"/>
      <c r="WP681" s="57"/>
      <c r="WQ681" s="57"/>
      <c r="WR681" s="57"/>
      <c r="WS681" s="57"/>
      <c r="WT681" s="57"/>
      <c r="WU681" s="57"/>
      <c r="WV681" s="57"/>
      <c r="WW681" s="57"/>
      <c r="WX681" s="57"/>
      <c r="WY681" s="57"/>
      <c r="WZ681" s="57"/>
      <c r="XA681" s="57"/>
      <c r="XB681" s="57"/>
      <c r="XC681" s="57"/>
      <c r="XD681" s="57"/>
      <c r="XE681" s="57"/>
      <c r="XF681" s="57"/>
      <c r="XG681" s="57"/>
      <c r="XH681" s="57"/>
      <c r="XI681" s="57"/>
      <c r="XJ681" s="57"/>
      <c r="XK681" s="57"/>
      <c r="XL681" s="57"/>
      <c r="XM681" s="57"/>
      <c r="XN681" s="57"/>
      <c r="XO681" s="57"/>
      <c r="XP681" s="57"/>
      <c r="XQ681" s="57"/>
      <c r="XR681" s="57"/>
      <c r="XS681" s="57"/>
      <c r="XT681" s="57"/>
      <c r="XU681" s="57"/>
      <c r="XV681" s="57"/>
      <c r="XW681" s="57"/>
    </row>
    <row r="682">
      <c r="AI682" s="57"/>
      <c r="BR682" s="57"/>
      <c r="DA682" s="57"/>
      <c r="EJ682" s="57"/>
      <c r="EK682" s="57"/>
      <c r="EL682" s="57"/>
      <c r="EM682" s="57"/>
      <c r="EN682" s="57"/>
      <c r="EO682" s="57"/>
      <c r="EP682" s="57"/>
      <c r="EQ682" s="57"/>
      <c r="ER682" s="57"/>
      <c r="ES682" s="57"/>
      <c r="ET682" s="57"/>
      <c r="EU682" s="57"/>
      <c r="EV682" s="57"/>
      <c r="EW682" s="57"/>
      <c r="EX682" s="57"/>
      <c r="EY682" s="57"/>
      <c r="EZ682" s="57"/>
      <c r="FA682" s="57"/>
      <c r="FB682" s="57"/>
      <c r="FC682" s="57"/>
      <c r="FD682" s="57"/>
      <c r="FE682" s="57"/>
      <c r="FF682" s="57"/>
      <c r="FG682" s="57"/>
      <c r="FH682" s="57"/>
      <c r="FI682" s="57"/>
      <c r="FJ682" s="57"/>
      <c r="FK682" s="57"/>
      <c r="FL682" s="57"/>
      <c r="FM682" s="57"/>
      <c r="FN682" s="57"/>
      <c r="FO682" s="57"/>
      <c r="FP682" s="57"/>
      <c r="FQ682" s="57"/>
      <c r="FR682" s="57"/>
      <c r="FS682" s="57"/>
      <c r="FT682" s="57"/>
      <c r="FU682" s="57"/>
      <c r="FV682" s="57"/>
      <c r="FW682" s="57"/>
      <c r="FX682" s="57"/>
      <c r="FY682" s="57"/>
      <c r="FZ682" s="57"/>
      <c r="GA682" s="57"/>
      <c r="GB682" s="57"/>
      <c r="GC682" s="57"/>
      <c r="GD682" s="57"/>
      <c r="GE682" s="57"/>
      <c r="GF682" s="57"/>
      <c r="GG682" s="57"/>
      <c r="GH682" s="57"/>
      <c r="GI682" s="57"/>
      <c r="GJ682" s="57"/>
      <c r="GK682" s="57"/>
      <c r="GL682" s="57"/>
      <c r="GM682" s="57"/>
      <c r="GN682" s="57"/>
      <c r="GO682" s="57"/>
      <c r="GP682" s="57"/>
      <c r="GQ682" s="57"/>
      <c r="GR682" s="57"/>
      <c r="GS682" s="57"/>
      <c r="GT682" s="57"/>
      <c r="GU682" s="57"/>
      <c r="GV682" s="57"/>
      <c r="GW682" s="57"/>
      <c r="GX682" s="57"/>
      <c r="GY682" s="57"/>
      <c r="GZ682" s="57"/>
      <c r="HA682" s="57"/>
      <c r="HB682" s="57"/>
      <c r="HC682" s="57"/>
      <c r="HD682" s="57"/>
      <c r="HE682" s="57"/>
      <c r="HF682" s="57"/>
      <c r="HG682" s="57"/>
      <c r="HH682" s="57"/>
      <c r="HI682" s="57"/>
      <c r="HJ682" s="57"/>
      <c r="HK682" s="57"/>
      <c r="HL682" s="57"/>
      <c r="HM682" s="57"/>
      <c r="HN682" s="57"/>
      <c r="HO682" s="57"/>
      <c r="HP682" s="57"/>
      <c r="HQ682" s="57"/>
      <c r="HR682" s="57"/>
      <c r="HS682" s="57"/>
      <c r="HT682" s="57"/>
      <c r="HU682" s="57"/>
      <c r="HV682" s="57"/>
      <c r="HW682" s="57"/>
      <c r="HX682" s="57"/>
      <c r="HY682" s="57"/>
      <c r="HZ682" s="57"/>
      <c r="IA682" s="57"/>
      <c r="IB682" s="57"/>
      <c r="IC682" s="57"/>
      <c r="ID682" s="57"/>
      <c r="IE682" s="57"/>
      <c r="IF682" s="57"/>
      <c r="IG682" s="57"/>
      <c r="IH682" s="57"/>
      <c r="II682" s="57"/>
      <c r="IJ682" s="57"/>
      <c r="IK682" s="57"/>
      <c r="IL682" s="57"/>
      <c r="IM682" s="57"/>
      <c r="IN682" s="57"/>
      <c r="IO682" s="57"/>
      <c r="IP682" s="57"/>
      <c r="IQ682" s="57"/>
      <c r="IR682" s="57"/>
      <c r="IS682" s="57"/>
      <c r="IT682" s="57"/>
      <c r="IU682" s="57"/>
      <c r="IV682" s="57"/>
      <c r="IW682" s="57"/>
      <c r="IX682" s="57"/>
      <c r="IY682" s="57"/>
      <c r="IZ682" s="57"/>
      <c r="JA682" s="57"/>
      <c r="JB682" s="57"/>
      <c r="JC682" s="57"/>
      <c r="JD682" s="57"/>
      <c r="JE682" s="57"/>
      <c r="JF682" s="57"/>
      <c r="JG682" s="57"/>
      <c r="JH682" s="57"/>
      <c r="JI682" s="57"/>
      <c r="JJ682" s="57"/>
      <c r="JK682" s="57"/>
      <c r="JL682" s="57"/>
      <c r="JM682" s="57"/>
      <c r="JN682" s="57"/>
      <c r="JO682" s="57"/>
      <c r="JP682" s="57"/>
      <c r="JQ682" s="57"/>
      <c r="JR682" s="57"/>
      <c r="JS682" s="57"/>
      <c r="JT682" s="57"/>
      <c r="JU682" s="57"/>
      <c r="JV682" s="57"/>
      <c r="JW682" s="57"/>
      <c r="JX682" s="57"/>
      <c r="JY682" s="57"/>
      <c r="JZ682" s="57"/>
      <c r="KA682" s="57"/>
      <c r="KB682" s="57"/>
      <c r="KC682" s="57"/>
      <c r="KD682" s="57"/>
      <c r="KE682" s="57"/>
      <c r="KF682" s="57"/>
      <c r="KG682" s="57"/>
      <c r="KH682" s="57"/>
      <c r="KI682" s="57"/>
      <c r="KJ682" s="57"/>
      <c r="KK682" s="57"/>
      <c r="KL682" s="57"/>
      <c r="KM682" s="57"/>
      <c r="KN682" s="57"/>
      <c r="KO682" s="57"/>
      <c r="KP682" s="57"/>
      <c r="KQ682" s="57"/>
      <c r="KR682" s="57"/>
      <c r="KS682" s="57"/>
      <c r="KT682" s="57"/>
      <c r="KU682" s="57"/>
      <c r="KV682" s="57"/>
      <c r="KW682" s="57"/>
      <c r="KX682" s="57"/>
      <c r="KY682" s="57"/>
      <c r="KZ682" s="57"/>
      <c r="LA682" s="57"/>
      <c r="LB682" s="57"/>
      <c r="LC682" s="57"/>
      <c r="LD682" s="57"/>
      <c r="LE682" s="57"/>
      <c r="LF682" s="57"/>
      <c r="LG682" s="57"/>
      <c r="LH682" s="57"/>
      <c r="LI682" s="57"/>
      <c r="LJ682" s="57"/>
      <c r="LK682" s="57"/>
      <c r="LL682" s="57"/>
      <c r="LM682" s="57"/>
      <c r="LN682" s="57"/>
      <c r="LO682" s="57"/>
      <c r="LP682" s="57"/>
      <c r="LQ682" s="57"/>
      <c r="LR682" s="57"/>
      <c r="LS682" s="57"/>
      <c r="LT682" s="57"/>
      <c r="LU682" s="57"/>
      <c r="LV682" s="57"/>
      <c r="LW682" s="57"/>
      <c r="LX682" s="57"/>
      <c r="LY682" s="57"/>
      <c r="LZ682" s="57"/>
      <c r="MA682" s="57"/>
      <c r="MB682" s="57"/>
      <c r="MC682" s="57"/>
      <c r="MD682" s="57"/>
      <c r="ME682" s="57"/>
      <c r="MF682" s="57"/>
      <c r="MG682" s="57"/>
      <c r="MH682" s="57"/>
      <c r="MI682" s="57"/>
      <c r="MJ682" s="57"/>
      <c r="MK682" s="57"/>
      <c r="ML682" s="57"/>
      <c r="MM682" s="57"/>
      <c r="MN682" s="57"/>
      <c r="MO682" s="57"/>
      <c r="MP682" s="57"/>
      <c r="MQ682" s="57"/>
      <c r="MR682" s="57"/>
      <c r="MS682" s="57"/>
      <c r="MT682" s="57"/>
      <c r="MU682" s="57"/>
      <c r="MV682" s="57"/>
      <c r="MW682" s="57"/>
      <c r="MX682" s="57"/>
      <c r="MY682" s="57"/>
      <c r="MZ682" s="57"/>
      <c r="NA682" s="57"/>
      <c r="NB682" s="57"/>
      <c r="NC682" s="57"/>
      <c r="ND682" s="57"/>
      <c r="NE682" s="57"/>
      <c r="NF682" s="57"/>
      <c r="NG682" s="57"/>
      <c r="NH682" s="57"/>
      <c r="NI682" s="57"/>
      <c r="NJ682" s="57"/>
      <c r="NK682" s="57"/>
      <c r="NL682" s="57"/>
      <c r="NM682" s="57"/>
      <c r="NN682" s="57"/>
      <c r="NO682" s="57"/>
      <c r="NP682" s="57"/>
      <c r="NQ682" s="57"/>
      <c r="NR682" s="57"/>
      <c r="NS682" s="57"/>
      <c r="NT682" s="57"/>
      <c r="NU682" s="57"/>
      <c r="NV682" s="57"/>
      <c r="NW682" s="57"/>
      <c r="NX682" s="57"/>
      <c r="NY682" s="57"/>
      <c r="NZ682" s="57"/>
      <c r="OA682" s="57"/>
      <c r="OB682" s="57"/>
      <c r="OC682" s="57"/>
      <c r="OD682" s="57"/>
      <c r="OE682" s="57"/>
      <c r="OF682" s="57"/>
      <c r="OG682" s="57"/>
      <c r="OH682" s="57"/>
      <c r="OI682" s="57"/>
      <c r="OJ682" s="57"/>
      <c r="OK682" s="57"/>
      <c r="OL682" s="57"/>
      <c r="OM682" s="57"/>
      <c r="ON682" s="57"/>
      <c r="OO682" s="57"/>
      <c r="OP682" s="57"/>
      <c r="OQ682" s="57"/>
      <c r="OR682" s="57"/>
      <c r="OS682" s="57"/>
      <c r="OT682" s="57"/>
      <c r="OU682" s="57"/>
      <c r="OV682" s="57"/>
      <c r="OW682" s="57"/>
      <c r="OX682" s="57"/>
      <c r="OY682" s="57"/>
      <c r="OZ682" s="57"/>
      <c r="PA682" s="57"/>
      <c r="PB682" s="57"/>
      <c r="PC682" s="57"/>
      <c r="PD682" s="57"/>
      <c r="PE682" s="57"/>
      <c r="PF682" s="57"/>
      <c r="PG682" s="57"/>
      <c r="PH682" s="57"/>
      <c r="PI682" s="57"/>
      <c r="PJ682" s="57"/>
      <c r="PK682" s="57"/>
      <c r="PL682" s="57"/>
      <c r="PM682" s="57"/>
      <c r="PN682" s="57"/>
      <c r="PO682" s="57"/>
      <c r="PP682" s="57"/>
      <c r="PQ682" s="57"/>
      <c r="PR682" s="57"/>
      <c r="PS682" s="57"/>
      <c r="PT682" s="57"/>
      <c r="PU682" s="57"/>
      <c r="PV682" s="57"/>
      <c r="PW682" s="57"/>
      <c r="PX682" s="57"/>
      <c r="PY682" s="57"/>
      <c r="PZ682" s="57"/>
      <c r="QA682" s="57"/>
      <c r="QB682" s="57"/>
      <c r="QC682" s="57"/>
      <c r="QD682" s="57"/>
      <c r="QE682" s="57"/>
      <c r="QF682" s="57"/>
      <c r="QG682" s="57"/>
      <c r="QH682" s="57"/>
      <c r="QI682" s="57"/>
      <c r="QJ682" s="57"/>
      <c r="QK682" s="57"/>
      <c r="QL682" s="57"/>
      <c r="QM682" s="57"/>
      <c r="QN682" s="57"/>
      <c r="QO682" s="57"/>
      <c r="QP682" s="57"/>
      <c r="QQ682" s="57"/>
      <c r="QR682" s="57"/>
      <c r="QS682" s="57"/>
      <c r="QT682" s="57"/>
      <c r="QU682" s="57"/>
      <c r="QV682" s="57"/>
      <c r="QW682" s="57"/>
      <c r="QX682" s="57"/>
      <c r="QY682" s="57"/>
      <c r="QZ682" s="57"/>
      <c r="RA682" s="57"/>
      <c r="RB682" s="57"/>
      <c r="RC682" s="57"/>
      <c r="RD682" s="57"/>
      <c r="RE682" s="57"/>
      <c r="RF682" s="57"/>
      <c r="RG682" s="57"/>
      <c r="RH682" s="57"/>
      <c r="RI682" s="57"/>
      <c r="RJ682" s="57"/>
      <c r="RK682" s="57"/>
      <c r="RL682" s="57"/>
      <c r="RM682" s="57"/>
      <c r="RN682" s="57"/>
      <c r="RO682" s="57"/>
      <c r="RP682" s="57"/>
      <c r="RQ682" s="57"/>
      <c r="RR682" s="57"/>
      <c r="RS682" s="57"/>
      <c r="RT682" s="57"/>
      <c r="RU682" s="57"/>
      <c r="RV682" s="57"/>
      <c r="RW682" s="57"/>
      <c r="RX682" s="57"/>
      <c r="RY682" s="57"/>
      <c r="RZ682" s="57"/>
      <c r="SA682" s="57"/>
      <c r="SB682" s="57"/>
      <c r="SC682" s="57"/>
      <c r="SD682" s="57"/>
      <c r="SE682" s="57"/>
      <c r="SF682" s="57"/>
      <c r="SG682" s="57"/>
      <c r="SH682" s="57"/>
      <c r="SI682" s="57"/>
      <c r="SJ682" s="57"/>
      <c r="SK682" s="57"/>
      <c r="SL682" s="57"/>
      <c r="SM682" s="57"/>
      <c r="SN682" s="57"/>
      <c r="SO682" s="57"/>
      <c r="SP682" s="57"/>
      <c r="SQ682" s="57"/>
      <c r="SR682" s="57"/>
      <c r="SS682" s="57"/>
      <c r="ST682" s="57"/>
      <c r="SU682" s="57"/>
      <c r="SV682" s="57"/>
      <c r="SW682" s="57"/>
      <c r="SX682" s="57"/>
      <c r="SY682" s="57"/>
      <c r="SZ682" s="57"/>
      <c r="TA682" s="57"/>
      <c r="TB682" s="57"/>
      <c r="TC682" s="57"/>
      <c r="TD682" s="57"/>
      <c r="TE682" s="57"/>
      <c r="TF682" s="57"/>
      <c r="TG682" s="57"/>
      <c r="TH682" s="57"/>
      <c r="TI682" s="57"/>
      <c r="TJ682" s="57"/>
      <c r="TK682" s="57"/>
      <c r="TL682" s="57"/>
      <c r="TM682" s="57"/>
      <c r="TN682" s="57"/>
      <c r="TO682" s="57"/>
      <c r="TP682" s="57"/>
      <c r="TQ682" s="57"/>
      <c r="TR682" s="57"/>
      <c r="TS682" s="57"/>
      <c r="TT682" s="57"/>
      <c r="TU682" s="57"/>
      <c r="TV682" s="57"/>
      <c r="TW682" s="57"/>
      <c r="TX682" s="57"/>
      <c r="TY682" s="57"/>
      <c r="TZ682" s="57"/>
      <c r="UA682" s="57"/>
      <c r="UB682" s="57"/>
      <c r="UC682" s="57"/>
      <c r="UD682" s="57"/>
      <c r="UE682" s="57"/>
      <c r="UF682" s="57"/>
      <c r="UG682" s="57"/>
      <c r="UH682" s="57"/>
      <c r="UI682" s="57"/>
      <c r="UJ682" s="57"/>
      <c r="UK682" s="57"/>
      <c r="UL682" s="57"/>
      <c r="UM682" s="57"/>
      <c r="UN682" s="57"/>
      <c r="UO682" s="57"/>
      <c r="UP682" s="57"/>
      <c r="UQ682" s="57"/>
      <c r="UR682" s="57"/>
      <c r="US682" s="57"/>
      <c r="UT682" s="57"/>
      <c r="UU682" s="57"/>
      <c r="UV682" s="57"/>
      <c r="UW682" s="57"/>
      <c r="UX682" s="57"/>
      <c r="UY682" s="57"/>
      <c r="UZ682" s="57"/>
      <c r="VA682" s="57"/>
      <c r="VB682" s="57"/>
      <c r="VC682" s="57"/>
      <c r="VD682" s="57"/>
      <c r="VE682" s="57"/>
      <c r="VF682" s="57"/>
      <c r="VG682" s="57"/>
      <c r="VH682" s="57"/>
      <c r="VI682" s="57"/>
      <c r="VJ682" s="57"/>
      <c r="VK682" s="57"/>
      <c r="VL682" s="57"/>
      <c r="VM682" s="57"/>
      <c r="VN682" s="57"/>
      <c r="VO682" s="57"/>
      <c r="VP682" s="57"/>
      <c r="VQ682" s="57"/>
      <c r="VR682" s="57"/>
      <c r="VS682" s="57"/>
      <c r="VT682" s="57"/>
      <c r="VU682" s="57"/>
      <c r="VV682" s="57"/>
      <c r="VW682" s="57"/>
      <c r="VX682" s="57"/>
      <c r="VY682" s="57"/>
      <c r="VZ682" s="57"/>
      <c r="WA682" s="57"/>
      <c r="WB682" s="57"/>
      <c r="WC682" s="57"/>
      <c r="WD682" s="57"/>
      <c r="WE682" s="57"/>
      <c r="WF682" s="57"/>
      <c r="WG682" s="57"/>
      <c r="WH682" s="57"/>
      <c r="WI682" s="57"/>
      <c r="WJ682" s="57"/>
      <c r="WK682" s="57"/>
      <c r="WL682" s="57"/>
      <c r="WM682" s="57"/>
      <c r="WN682" s="57"/>
      <c r="WO682" s="57"/>
      <c r="WP682" s="57"/>
      <c r="WQ682" s="57"/>
      <c r="WR682" s="57"/>
      <c r="WS682" s="57"/>
      <c r="WT682" s="57"/>
      <c r="WU682" s="57"/>
      <c r="WV682" s="57"/>
      <c r="WW682" s="57"/>
      <c r="WX682" s="57"/>
      <c r="WY682" s="57"/>
      <c r="WZ682" s="57"/>
      <c r="XA682" s="57"/>
      <c r="XB682" s="57"/>
      <c r="XC682" s="57"/>
      <c r="XD682" s="57"/>
      <c r="XE682" s="57"/>
      <c r="XF682" s="57"/>
      <c r="XG682" s="57"/>
      <c r="XH682" s="57"/>
      <c r="XI682" s="57"/>
      <c r="XJ682" s="57"/>
      <c r="XK682" s="57"/>
      <c r="XL682" s="57"/>
      <c r="XM682" s="57"/>
      <c r="XN682" s="57"/>
      <c r="XO682" s="57"/>
      <c r="XP682" s="57"/>
      <c r="XQ682" s="57"/>
      <c r="XR682" s="57"/>
      <c r="XS682" s="57"/>
      <c r="XT682" s="57"/>
      <c r="XU682" s="57"/>
      <c r="XV682" s="57"/>
      <c r="XW682" s="57"/>
    </row>
    <row r="683">
      <c r="AI683" s="57"/>
      <c r="BR683" s="57"/>
      <c r="DA683" s="57"/>
      <c r="EJ683" s="57"/>
      <c r="EK683" s="57"/>
      <c r="EL683" s="57"/>
      <c r="EM683" s="57"/>
      <c r="EN683" s="57"/>
      <c r="EO683" s="57"/>
      <c r="EP683" s="57"/>
      <c r="EQ683" s="57"/>
      <c r="ER683" s="57"/>
      <c r="ES683" s="57"/>
      <c r="ET683" s="57"/>
      <c r="EU683" s="57"/>
      <c r="EV683" s="57"/>
      <c r="EW683" s="57"/>
      <c r="EX683" s="57"/>
      <c r="EY683" s="57"/>
      <c r="EZ683" s="57"/>
      <c r="FA683" s="57"/>
      <c r="FB683" s="57"/>
      <c r="FC683" s="57"/>
      <c r="FD683" s="57"/>
      <c r="FE683" s="57"/>
      <c r="FF683" s="57"/>
      <c r="FG683" s="57"/>
      <c r="FH683" s="57"/>
      <c r="FI683" s="57"/>
      <c r="FJ683" s="57"/>
      <c r="FK683" s="57"/>
      <c r="FL683" s="57"/>
      <c r="FM683" s="57"/>
      <c r="FN683" s="57"/>
      <c r="FO683" s="57"/>
      <c r="FP683" s="57"/>
      <c r="FQ683" s="57"/>
      <c r="FR683" s="57"/>
      <c r="FS683" s="57"/>
      <c r="FT683" s="57"/>
      <c r="FU683" s="57"/>
      <c r="FV683" s="57"/>
      <c r="FW683" s="57"/>
      <c r="FX683" s="57"/>
      <c r="FY683" s="57"/>
      <c r="FZ683" s="57"/>
      <c r="GA683" s="57"/>
      <c r="GB683" s="57"/>
      <c r="GC683" s="57"/>
      <c r="GD683" s="57"/>
      <c r="GE683" s="57"/>
      <c r="GF683" s="57"/>
      <c r="GG683" s="57"/>
      <c r="GH683" s="57"/>
      <c r="GI683" s="57"/>
      <c r="GJ683" s="57"/>
      <c r="GK683" s="57"/>
      <c r="GL683" s="57"/>
      <c r="GM683" s="57"/>
      <c r="GN683" s="57"/>
      <c r="GO683" s="57"/>
      <c r="GP683" s="57"/>
      <c r="GQ683" s="57"/>
      <c r="GR683" s="57"/>
      <c r="GS683" s="57"/>
      <c r="GT683" s="57"/>
      <c r="GU683" s="57"/>
      <c r="GV683" s="57"/>
      <c r="GW683" s="57"/>
      <c r="GX683" s="57"/>
      <c r="GY683" s="57"/>
      <c r="GZ683" s="57"/>
      <c r="HA683" s="57"/>
      <c r="HB683" s="57"/>
      <c r="HC683" s="57"/>
      <c r="HD683" s="57"/>
      <c r="HE683" s="57"/>
      <c r="HF683" s="57"/>
      <c r="HG683" s="57"/>
      <c r="HH683" s="57"/>
      <c r="HI683" s="57"/>
      <c r="HJ683" s="57"/>
      <c r="HK683" s="57"/>
      <c r="HL683" s="57"/>
      <c r="HM683" s="57"/>
      <c r="HN683" s="57"/>
      <c r="HO683" s="57"/>
      <c r="HP683" s="57"/>
      <c r="HQ683" s="57"/>
      <c r="HR683" s="57"/>
      <c r="HS683" s="57"/>
      <c r="HT683" s="57"/>
      <c r="HU683" s="57"/>
      <c r="HV683" s="57"/>
      <c r="HW683" s="57"/>
      <c r="HX683" s="57"/>
      <c r="HY683" s="57"/>
      <c r="HZ683" s="57"/>
      <c r="IA683" s="57"/>
      <c r="IB683" s="57"/>
      <c r="IC683" s="57"/>
      <c r="ID683" s="57"/>
      <c r="IE683" s="57"/>
      <c r="IF683" s="57"/>
      <c r="IG683" s="57"/>
      <c r="IH683" s="57"/>
      <c r="II683" s="57"/>
      <c r="IJ683" s="57"/>
      <c r="IK683" s="57"/>
      <c r="IL683" s="57"/>
      <c r="IM683" s="57"/>
      <c r="IN683" s="57"/>
      <c r="IO683" s="57"/>
      <c r="IP683" s="57"/>
      <c r="IQ683" s="57"/>
      <c r="IR683" s="57"/>
      <c r="IS683" s="57"/>
      <c r="IT683" s="57"/>
      <c r="IU683" s="57"/>
      <c r="IV683" s="57"/>
      <c r="IW683" s="57"/>
      <c r="IX683" s="57"/>
      <c r="IY683" s="57"/>
      <c r="IZ683" s="57"/>
      <c r="JA683" s="57"/>
      <c r="JB683" s="57"/>
      <c r="JC683" s="57"/>
      <c r="JD683" s="57"/>
      <c r="JE683" s="57"/>
      <c r="JF683" s="57"/>
      <c r="JG683" s="57"/>
      <c r="JH683" s="57"/>
      <c r="JI683" s="57"/>
      <c r="JJ683" s="57"/>
      <c r="JK683" s="57"/>
      <c r="JL683" s="57"/>
      <c r="JM683" s="57"/>
      <c r="JN683" s="57"/>
      <c r="JO683" s="57"/>
      <c r="JP683" s="57"/>
      <c r="JQ683" s="57"/>
      <c r="JR683" s="57"/>
      <c r="JS683" s="57"/>
      <c r="JT683" s="57"/>
      <c r="JU683" s="57"/>
      <c r="JV683" s="57"/>
      <c r="JW683" s="57"/>
      <c r="JX683" s="57"/>
      <c r="JY683" s="57"/>
      <c r="JZ683" s="57"/>
      <c r="KA683" s="57"/>
      <c r="KB683" s="57"/>
      <c r="KC683" s="57"/>
      <c r="KD683" s="57"/>
      <c r="KE683" s="57"/>
      <c r="KF683" s="57"/>
      <c r="KG683" s="57"/>
      <c r="KH683" s="57"/>
      <c r="KI683" s="57"/>
      <c r="KJ683" s="57"/>
      <c r="KK683" s="57"/>
      <c r="KL683" s="57"/>
      <c r="KM683" s="57"/>
      <c r="KN683" s="57"/>
      <c r="KO683" s="57"/>
      <c r="KP683" s="57"/>
      <c r="KQ683" s="57"/>
      <c r="KR683" s="57"/>
      <c r="KS683" s="57"/>
      <c r="KT683" s="57"/>
      <c r="KU683" s="57"/>
      <c r="KV683" s="57"/>
      <c r="KW683" s="57"/>
      <c r="KX683" s="57"/>
      <c r="KY683" s="57"/>
      <c r="KZ683" s="57"/>
      <c r="LA683" s="57"/>
      <c r="LB683" s="57"/>
      <c r="LC683" s="57"/>
      <c r="LD683" s="57"/>
      <c r="LE683" s="57"/>
      <c r="LF683" s="57"/>
      <c r="LG683" s="57"/>
      <c r="LH683" s="57"/>
      <c r="LI683" s="57"/>
      <c r="LJ683" s="57"/>
      <c r="LK683" s="57"/>
      <c r="LL683" s="57"/>
      <c r="LM683" s="57"/>
      <c r="LN683" s="57"/>
      <c r="LO683" s="57"/>
      <c r="LP683" s="57"/>
      <c r="LQ683" s="57"/>
      <c r="LR683" s="57"/>
      <c r="LS683" s="57"/>
      <c r="LT683" s="57"/>
      <c r="LU683" s="57"/>
      <c r="LV683" s="57"/>
      <c r="LW683" s="57"/>
      <c r="LX683" s="57"/>
      <c r="LY683" s="57"/>
      <c r="LZ683" s="57"/>
      <c r="MA683" s="57"/>
      <c r="MB683" s="57"/>
      <c r="MC683" s="57"/>
      <c r="MD683" s="57"/>
      <c r="ME683" s="57"/>
      <c r="MF683" s="57"/>
      <c r="MG683" s="57"/>
      <c r="MH683" s="57"/>
      <c r="MI683" s="57"/>
      <c r="MJ683" s="57"/>
      <c r="MK683" s="57"/>
      <c r="ML683" s="57"/>
      <c r="MM683" s="57"/>
      <c r="MN683" s="57"/>
      <c r="MO683" s="57"/>
      <c r="MP683" s="57"/>
      <c r="MQ683" s="57"/>
      <c r="MR683" s="57"/>
      <c r="MS683" s="57"/>
      <c r="MT683" s="57"/>
      <c r="MU683" s="57"/>
      <c r="MV683" s="57"/>
      <c r="MW683" s="57"/>
      <c r="MX683" s="57"/>
      <c r="MY683" s="57"/>
      <c r="MZ683" s="57"/>
      <c r="NA683" s="57"/>
      <c r="NB683" s="57"/>
      <c r="NC683" s="57"/>
      <c r="ND683" s="57"/>
      <c r="NE683" s="57"/>
      <c r="NF683" s="57"/>
      <c r="NG683" s="57"/>
      <c r="NH683" s="57"/>
      <c r="NI683" s="57"/>
      <c r="NJ683" s="57"/>
      <c r="NK683" s="57"/>
      <c r="NL683" s="57"/>
      <c r="NM683" s="57"/>
      <c r="NN683" s="57"/>
      <c r="NO683" s="57"/>
      <c r="NP683" s="57"/>
      <c r="NQ683" s="57"/>
      <c r="NR683" s="57"/>
      <c r="NS683" s="57"/>
      <c r="NT683" s="57"/>
      <c r="NU683" s="57"/>
      <c r="NV683" s="57"/>
      <c r="NW683" s="57"/>
      <c r="NX683" s="57"/>
      <c r="NY683" s="57"/>
      <c r="NZ683" s="57"/>
      <c r="OA683" s="57"/>
      <c r="OB683" s="57"/>
      <c r="OC683" s="57"/>
      <c r="OD683" s="57"/>
      <c r="OE683" s="57"/>
      <c r="OF683" s="57"/>
      <c r="OG683" s="57"/>
      <c r="OH683" s="57"/>
      <c r="OI683" s="57"/>
      <c r="OJ683" s="57"/>
      <c r="OK683" s="57"/>
      <c r="OL683" s="57"/>
      <c r="OM683" s="57"/>
      <c r="ON683" s="57"/>
      <c r="OO683" s="57"/>
      <c r="OP683" s="57"/>
      <c r="OQ683" s="57"/>
      <c r="OR683" s="57"/>
      <c r="OS683" s="57"/>
      <c r="OT683" s="57"/>
      <c r="OU683" s="57"/>
      <c r="OV683" s="57"/>
      <c r="OW683" s="57"/>
      <c r="OX683" s="57"/>
      <c r="OY683" s="57"/>
      <c r="OZ683" s="57"/>
      <c r="PA683" s="57"/>
      <c r="PB683" s="57"/>
      <c r="PC683" s="57"/>
      <c r="PD683" s="57"/>
      <c r="PE683" s="57"/>
      <c r="PF683" s="57"/>
      <c r="PG683" s="57"/>
      <c r="PH683" s="57"/>
      <c r="PI683" s="57"/>
      <c r="PJ683" s="57"/>
      <c r="PK683" s="57"/>
      <c r="PL683" s="57"/>
      <c r="PM683" s="57"/>
      <c r="PN683" s="57"/>
      <c r="PO683" s="57"/>
      <c r="PP683" s="57"/>
      <c r="PQ683" s="57"/>
      <c r="PR683" s="57"/>
      <c r="PS683" s="57"/>
      <c r="PT683" s="57"/>
      <c r="PU683" s="57"/>
      <c r="PV683" s="57"/>
      <c r="PW683" s="57"/>
      <c r="PX683" s="57"/>
      <c r="PY683" s="57"/>
      <c r="PZ683" s="57"/>
      <c r="QA683" s="57"/>
      <c r="QB683" s="57"/>
      <c r="QC683" s="57"/>
      <c r="QD683" s="57"/>
      <c r="QE683" s="57"/>
      <c r="QF683" s="57"/>
      <c r="QG683" s="57"/>
      <c r="QH683" s="57"/>
      <c r="QI683" s="57"/>
      <c r="QJ683" s="57"/>
      <c r="QK683" s="57"/>
      <c r="QL683" s="57"/>
      <c r="QM683" s="57"/>
      <c r="QN683" s="57"/>
      <c r="QO683" s="57"/>
      <c r="QP683" s="57"/>
      <c r="QQ683" s="57"/>
      <c r="QR683" s="57"/>
      <c r="QS683" s="57"/>
      <c r="QT683" s="57"/>
      <c r="QU683" s="57"/>
      <c r="QV683" s="57"/>
      <c r="QW683" s="57"/>
      <c r="QX683" s="57"/>
      <c r="QY683" s="57"/>
      <c r="QZ683" s="57"/>
      <c r="RA683" s="57"/>
      <c r="RB683" s="57"/>
      <c r="RC683" s="57"/>
      <c r="RD683" s="57"/>
      <c r="RE683" s="57"/>
      <c r="RF683" s="57"/>
      <c r="RG683" s="57"/>
      <c r="RH683" s="57"/>
      <c r="RI683" s="57"/>
      <c r="RJ683" s="57"/>
      <c r="RK683" s="57"/>
      <c r="RL683" s="57"/>
      <c r="RM683" s="57"/>
      <c r="RN683" s="57"/>
      <c r="RO683" s="57"/>
      <c r="RP683" s="57"/>
      <c r="RQ683" s="57"/>
      <c r="RR683" s="57"/>
      <c r="RS683" s="57"/>
      <c r="RT683" s="57"/>
      <c r="RU683" s="57"/>
      <c r="RV683" s="57"/>
      <c r="RW683" s="57"/>
      <c r="RX683" s="57"/>
      <c r="RY683" s="57"/>
      <c r="RZ683" s="57"/>
      <c r="SA683" s="57"/>
      <c r="SB683" s="57"/>
      <c r="SC683" s="57"/>
      <c r="SD683" s="57"/>
      <c r="SE683" s="57"/>
      <c r="SF683" s="57"/>
      <c r="SG683" s="57"/>
      <c r="SH683" s="57"/>
      <c r="SI683" s="57"/>
      <c r="SJ683" s="57"/>
      <c r="SK683" s="57"/>
      <c r="SL683" s="57"/>
      <c r="SM683" s="57"/>
      <c r="SN683" s="57"/>
      <c r="SO683" s="57"/>
      <c r="SP683" s="57"/>
      <c r="SQ683" s="57"/>
      <c r="SR683" s="57"/>
      <c r="SS683" s="57"/>
      <c r="ST683" s="57"/>
      <c r="SU683" s="57"/>
      <c r="SV683" s="57"/>
      <c r="SW683" s="57"/>
      <c r="SX683" s="57"/>
      <c r="SY683" s="57"/>
      <c r="SZ683" s="57"/>
      <c r="TA683" s="57"/>
      <c r="TB683" s="57"/>
      <c r="TC683" s="57"/>
      <c r="TD683" s="57"/>
      <c r="TE683" s="57"/>
      <c r="TF683" s="57"/>
      <c r="TG683" s="57"/>
      <c r="TH683" s="57"/>
      <c r="TI683" s="57"/>
      <c r="TJ683" s="57"/>
      <c r="TK683" s="57"/>
      <c r="TL683" s="57"/>
      <c r="TM683" s="57"/>
      <c r="TN683" s="57"/>
      <c r="TO683" s="57"/>
      <c r="TP683" s="57"/>
      <c r="TQ683" s="57"/>
      <c r="TR683" s="57"/>
      <c r="TS683" s="57"/>
      <c r="TT683" s="57"/>
      <c r="TU683" s="57"/>
      <c r="TV683" s="57"/>
      <c r="TW683" s="57"/>
      <c r="TX683" s="57"/>
      <c r="TY683" s="57"/>
      <c r="TZ683" s="57"/>
      <c r="UA683" s="57"/>
      <c r="UB683" s="57"/>
      <c r="UC683" s="57"/>
      <c r="UD683" s="57"/>
      <c r="UE683" s="57"/>
      <c r="UF683" s="57"/>
      <c r="UG683" s="57"/>
      <c r="UH683" s="57"/>
      <c r="UI683" s="57"/>
      <c r="UJ683" s="57"/>
      <c r="UK683" s="57"/>
      <c r="UL683" s="57"/>
      <c r="UM683" s="57"/>
      <c r="UN683" s="57"/>
      <c r="UO683" s="57"/>
      <c r="UP683" s="57"/>
      <c r="UQ683" s="57"/>
      <c r="UR683" s="57"/>
      <c r="US683" s="57"/>
      <c r="UT683" s="57"/>
      <c r="UU683" s="57"/>
      <c r="UV683" s="57"/>
      <c r="UW683" s="57"/>
      <c r="UX683" s="57"/>
      <c r="UY683" s="57"/>
      <c r="UZ683" s="57"/>
      <c r="VA683" s="57"/>
      <c r="VB683" s="57"/>
      <c r="VC683" s="57"/>
      <c r="VD683" s="57"/>
      <c r="VE683" s="57"/>
      <c r="VF683" s="57"/>
      <c r="VG683" s="57"/>
      <c r="VH683" s="57"/>
      <c r="VI683" s="57"/>
      <c r="VJ683" s="57"/>
      <c r="VK683" s="57"/>
      <c r="VL683" s="57"/>
      <c r="VM683" s="57"/>
      <c r="VN683" s="57"/>
      <c r="VO683" s="57"/>
      <c r="VP683" s="57"/>
      <c r="VQ683" s="57"/>
      <c r="VR683" s="57"/>
      <c r="VS683" s="57"/>
      <c r="VT683" s="57"/>
      <c r="VU683" s="57"/>
      <c r="VV683" s="57"/>
      <c r="VW683" s="57"/>
      <c r="VX683" s="57"/>
      <c r="VY683" s="57"/>
      <c r="VZ683" s="57"/>
      <c r="WA683" s="57"/>
      <c r="WB683" s="57"/>
      <c r="WC683" s="57"/>
      <c r="WD683" s="57"/>
      <c r="WE683" s="57"/>
      <c r="WF683" s="57"/>
      <c r="WG683" s="57"/>
      <c r="WH683" s="57"/>
      <c r="WI683" s="57"/>
      <c r="WJ683" s="57"/>
      <c r="WK683" s="57"/>
      <c r="WL683" s="57"/>
      <c r="WM683" s="57"/>
      <c r="WN683" s="57"/>
      <c r="WO683" s="57"/>
      <c r="WP683" s="57"/>
      <c r="WQ683" s="57"/>
      <c r="WR683" s="57"/>
      <c r="WS683" s="57"/>
      <c r="WT683" s="57"/>
      <c r="WU683" s="57"/>
      <c r="WV683" s="57"/>
      <c r="WW683" s="57"/>
      <c r="WX683" s="57"/>
      <c r="WY683" s="57"/>
      <c r="WZ683" s="57"/>
      <c r="XA683" s="57"/>
      <c r="XB683" s="57"/>
      <c r="XC683" s="57"/>
      <c r="XD683" s="57"/>
      <c r="XE683" s="57"/>
      <c r="XF683" s="57"/>
      <c r="XG683" s="57"/>
      <c r="XH683" s="57"/>
      <c r="XI683" s="57"/>
      <c r="XJ683" s="57"/>
      <c r="XK683" s="57"/>
      <c r="XL683" s="57"/>
      <c r="XM683" s="57"/>
      <c r="XN683" s="57"/>
      <c r="XO683" s="57"/>
      <c r="XP683" s="57"/>
      <c r="XQ683" s="57"/>
      <c r="XR683" s="57"/>
      <c r="XS683" s="57"/>
      <c r="XT683" s="57"/>
      <c r="XU683" s="57"/>
      <c r="XV683" s="57"/>
      <c r="XW683" s="57"/>
    </row>
    <row r="684">
      <c r="AI684" s="57"/>
      <c r="BR684" s="57"/>
      <c r="DA684" s="57"/>
      <c r="EJ684" s="57"/>
      <c r="EK684" s="57"/>
      <c r="EL684" s="57"/>
      <c r="EM684" s="57"/>
      <c r="EN684" s="57"/>
      <c r="EO684" s="57"/>
      <c r="EP684" s="57"/>
      <c r="EQ684" s="57"/>
      <c r="ER684" s="57"/>
      <c r="ES684" s="57"/>
      <c r="ET684" s="57"/>
      <c r="EU684" s="57"/>
      <c r="EV684" s="57"/>
      <c r="EW684" s="57"/>
      <c r="EX684" s="57"/>
      <c r="EY684" s="57"/>
      <c r="EZ684" s="57"/>
      <c r="FA684" s="57"/>
      <c r="FB684" s="57"/>
      <c r="FC684" s="57"/>
      <c r="FD684" s="57"/>
      <c r="FE684" s="57"/>
      <c r="FF684" s="57"/>
      <c r="FG684" s="57"/>
      <c r="FH684" s="57"/>
      <c r="FI684" s="57"/>
      <c r="FJ684" s="57"/>
      <c r="FK684" s="57"/>
      <c r="FL684" s="57"/>
      <c r="FM684" s="57"/>
      <c r="FN684" s="57"/>
      <c r="FO684" s="57"/>
      <c r="FP684" s="57"/>
      <c r="FQ684" s="57"/>
      <c r="FR684" s="57"/>
      <c r="FS684" s="57"/>
      <c r="FT684" s="57"/>
      <c r="FU684" s="57"/>
      <c r="FV684" s="57"/>
      <c r="FW684" s="57"/>
      <c r="FX684" s="57"/>
      <c r="FY684" s="57"/>
      <c r="FZ684" s="57"/>
      <c r="GA684" s="57"/>
      <c r="GB684" s="57"/>
      <c r="GC684" s="57"/>
      <c r="GD684" s="57"/>
      <c r="GE684" s="57"/>
      <c r="GF684" s="57"/>
      <c r="GG684" s="57"/>
      <c r="GH684" s="57"/>
      <c r="GI684" s="57"/>
      <c r="GJ684" s="57"/>
      <c r="GK684" s="57"/>
      <c r="GL684" s="57"/>
      <c r="GM684" s="57"/>
      <c r="GN684" s="57"/>
      <c r="GO684" s="57"/>
      <c r="GP684" s="57"/>
      <c r="GQ684" s="57"/>
      <c r="GR684" s="57"/>
      <c r="GS684" s="57"/>
      <c r="GT684" s="57"/>
      <c r="GU684" s="57"/>
      <c r="GV684" s="57"/>
      <c r="GW684" s="57"/>
      <c r="GX684" s="57"/>
      <c r="GY684" s="57"/>
      <c r="GZ684" s="57"/>
      <c r="HA684" s="57"/>
      <c r="HB684" s="57"/>
      <c r="HC684" s="57"/>
      <c r="HD684" s="57"/>
      <c r="HE684" s="57"/>
      <c r="HF684" s="57"/>
      <c r="HG684" s="57"/>
      <c r="HH684" s="57"/>
      <c r="HI684" s="57"/>
      <c r="HJ684" s="57"/>
      <c r="HK684" s="57"/>
      <c r="HL684" s="57"/>
      <c r="HM684" s="57"/>
      <c r="HN684" s="57"/>
      <c r="HO684" s="57"/>
      <c r="HP684" s="57"/>
      <c r="HQ684" s="57"/>
      <c r="HR684" s="57"/>
      <c r="HS684" s="57"/>
      <c r="HT684" s="57"/>
      <c r="HU684" s="57"/>
      <c r="HV684" s="57"/>
      <c r="HW684" s="57"/>
      <c r="HX684" s="57"/>
      <c r="HY684" s="57"/>
      <c r="HZ684" s="57"/>
      <c r="IA684" s="57"/>
      <c r="IB684" s="57"/>
      <c r="IC684" s="57"/>
      <c r="ID684" s="57"/>
      <c r="IE684" s="57"/>
      <c r="IF684" s="57"/>
      <c r="IG684" s="57"/>
      <c r="IH684" s="57"/>
      <c r="II684" s="57"/>
      <c r="IJ684" s="57"/>
      <c r="IK684" s="57"/>
      <c r="IL684" s="57"/>
      <c r="IM684" s="57"/>
      <c r="IN684" s="57"/>
      <c r="IO684" s="57"/>
      <c r="IP684" s="57"/>
      <c r="IQ684" s="57"/>
      <c r="IR684" s="57"/>
      <c r="IS684" s="57"/>
      <c r="IT684" s="57"/>
      <c r="IU684" s="57"/>
      <c r="IV684" s="57"/>
      <c r="IW684" s="57"/>
      <c r="IX684" s="57"/>
      <c r="IY684" s="57"/>
      <c r="IZ684" s="57"/>
      <c r="JA684" s="57"/>
      <c r="JB684" s="57"/>
      <c r="JC684" s="57"/>
      <c r="JD684" s="57"/>
      <c r="JE684" s="57"/>
      <c r="JF684" s="57"/>
      <c r="JG684" s="57"/>
      <c r="JH684" s="57"/>
      <c r="JI684" s="57"/>
      <c r="JJ684" s="57"/>
      <c r="JK684" s="57"/>
      <c r="JL684" s="57"/>
      <c r="JM684" s="57"/>
      <c r="JN684" s="57"/>
      <c r="JO684" s="57"/>
      <c r="JP684" s="57"/>
      <c r="JQ684" s="57"/>
      <c r="JR684" s="57"/>
      <c r="JS684" s="57"/>
      <c r="JT684" s="57"/>
      <c r="JU684" s="57"/>
      <c r="JV684" s="57"/>
      <c r="JW684" s="57"/>
      <c r="JX684" s="57"/>
      <c r="JY684" s="57"/>
      <c r="JZ684" s="57"/>
      <c r="KA684" s="57"/>
      <c r="KB684" s="57"/>
      <c r="KC684" s="57"/>
      <c r="KD684" s="57"/>
      <c r="KE684" s="57"/>
      <c r="KF684" s="57"/>
      <c r="KG684" s="57"/>
      <c r="KH684" s="57"/>
      <c r="KI684" s="57"/>
      <c r="KJ684" s="57"/>
      <c r="KK684" s="57"/>
      <c r="KL684" s="57"/>
      <c r="KM684" s="57"/>
      <c r="KN684" s="57"/>
      <c r="KO684" s="57"/>
      <c r="KP684" s="57"/>
      <c r="KQ684" s="57"/>
      <c r="KR684" s="57"/>
      <c r="KS684" s="57"/>
      <c r="KT684" s="57"/>
      <c r="KU684" s="57"/>
      <c r="KV684" s="57"/>
      <c r="KW684" s="57"/>
      <c r="KX684" s="57"/>
      <c r="KY684" s="57"/>
      <c r="KZ684" s="57"/>
      <c r="LA684" s="57"/>
      <c r="LB684" s="57"/>
      <c r="LC684" s="57"/>
      <c r="LD684" s="57"/>
      <c r="LE684" s="57"/>
      <c r="LF684" s="57"/>
      <c r="LG684" s="57"/>
      <c r="LH684" s="57"/>
      <c r="LI684" s="57"/>
      <c r="LJ684" s="57"/>
      <c r="LK684" s="57"/>
      <c r="LL684" s="57"/>
      <c r="LM684" s="57"/>
      <c r="LN684" s="57"/>
      <c r="LO684" s="57"/>
      <c r="LP684" s="57"/>
      <c r="LQ684" s="57"/>
      <c r="LR684" s="57"/>
      <c r="LS684" s="57"/>
      <c r="LT684" s="57"/>
      <c r="LU684" s="57"/>
      <c r="LV684" s="57"/>
      <c r="LW684" s="57"/>
      <c r="LX684" s="57"/>
      <c r="LY684" s="57"/>
      <c r="LZ684" s="57"/>
      <c r="MA684" s="57"/>
      <c r="MB684" s="57"/>
      <c r="MC684" s="57"/>
      <c r="MD684" s="57"/>
      <c r="ME684" s="57"/>
      <c r="MF684" s="57"/>
      <c r="MG684" s="57"/>
      <c r="MH684" s="57"/>
      <c r="MI684" s="57"/>
      <c r="MJ684" s="57"/>
      <c r="MK684" s="57"/>
      <c r="ML684" s="57"/>
      <c r="MM684" s="57"/>
      <c r="MN684" s="57"/>
      <c r="MO684" s="57"/>
      <c r="MP684" s="57"/>
      <c r="MQ684" s="57"/>
      <c r="MR684" s="57"/>
      <c r="MS684" s="57"/>
      <c r="MT684" s="57"/>
      <c r="MU684" s="57"/>
      <c r="MV684" s="57"/>
      <c r="MW684" s="57"/>
      <c r="MX684" s="57"/>
      <c r="MY684" s="57"/>
      <c r="MZ684" s="57"/>
      <c r="NA684" s="57"/>
      <c r="NB684" s="57"/>
      <c r="NC684" s="57"/>
      <c r="ND684" s="57"/>
      <c r="NE684" s="57"/>
      <c r="NF684" s="57"/>
      <c r="NG684" s="57"/>
      <c r="NH684" s="57"/>
      <c r="NI684" s="57"/>
      <c r="NJ684" s="57"/>
      <c r="NK684" s="57"/>
      <c r="NL684" s="57"/>
      <c r="NM684" s="57"/>
      <c r="NN684" s="57"/>
      <c r="NO684" s="57"/>
      <c r="NP684" s="57"/>
      <c r="NQ684" s="57"/>
      <c r="NR684" s="57"/>
      <c r="NS684" s="57"/>
      <c r="NT684" s="57"/>
      <c r="NU684" s="57"/>
      <c r="NV684" s="57"/>
      <c r="NW684" s="57"/>
      <c r="NX684" s="57"/>
      <c r="NY684" s="57"/>
      <c r="NZ684" s="57"/>
      <c r="OA684" s="57"/>
      <c r="OB684" s="57"/>
      <c r="OC684" s="57"/>
      <c r="OD684" s="57"/>
      <c r="OE684" s="57"/>
      <c r="OF684" s="57"/>
      <c r="OG684" s="57"/>
      <c r="OH684" s="57"/>
      <c r="OI684" s="57"/>
      <c r="OJ684" s="57"/>
      <c r="OK684" s="57"/>
      <c r="OL684" s="57"/>
      <c r="OM684" s="57"/>
      <c r="ON684" s="57"/>
      <c r="OO684" s="57"/>
      <c r="OP684" s="57"/>
      <c r="OQ684" s="57"/>
      <c r="OR684" s="57"/>
      <c r="OS684" s="57"/>
      <c r="OT684" s="57"/>
      <c r="OU684" s="57"/>
      <c r="OV684" s="57"/>
      <c r="OW684" s="57"/>
      <c r="OX684" s="57"/>
      <c r="OY684" s="57"/>
      <c r="OZ684" s="57"/>
      <c r="PA684" s="57"/>
      <c r="PB684" s="57"/>
      <c r="PC684" s="57"/>
      <c r="PD684" s="57"/>
      <c r="PE684" s="57"/>
      <c r="PF684" s="57"/>
      <c r="PG684" s="57"/>
      <c r="PH684" s="57"/>
      <c r="PI684" s="57"/>
      <c r="PJ684" s="57"/>
      <c r="PK684" s="57"/>
      <c r="PL684" s="57"/>
      <c r="PM684" s="57"/>
      <c r="PN684" s="57"/>
      <c r="PO684" s="57"/>
      <c r="PP684" s="57"/>
      <c r="PQ684" s="57"/>
      <c r="PR684" s="57"/>
      <c r="PS684" s="57"/>
      <c r="PT684" s="57"/>
      <c r="PU684" s="57"/>
      <c r="PV684" s="57"/>
      <c r="PW684" s="57"/>
      <c r="PX684" s="57"/>
      <c r="PY684" s="57"/>
      <c r="PZ684" s="57"/>
      <c r="QA684" s="57"/>
      <c r="QB684" s="57"/>
      <c r="QC684" s="57"/>
      <c r="QD684" s="57"/>
      <c r="QE684" s="57"/>
      <c r="QF684" s="57"/>
      <c r="QG684" s="57"/>
      <c r="QH684" s="57"/>
      <c r="QI684" s="57"/>
      <c r="QJ684" s="57"/>
      <c r="QK684" s="57"/>
      <c r="QL684" s="57"/>
      <c r="QM684" s="57"/>
      <c r="QN684" s="57"/>
      <c r="QO684" s="57"/>
      <c r="QP684" s="57"/>
      <c r="QQ684" s="57"/>
      <c r="QR684" s="57"/>
      <c r="QS684" s="57"/>
      <c r="QT684" s="57"/>
      <c r="QU684" s="57"/>
      <c r="QV684" s="57"/>
      <c r="QW684" s="57"/>
      <c r="QX684" s="57"/>
      <c r="QY684" s="57"/>
      <c r="QZ684" s="57"/>
      <c r="RA684" s="57"/>
      <c r="RB684" s="57"/>
      <c r="RC684" s="57"/>
      <c r="RD684" s="57"/>
      <c r="RE684" s="57"/>
      <c r="RF684" s="57"/>
      <c r="RG684" s="57"/>
      <c r="RH684" s="57"/>
      <c r="RI684" s="57"/>
      <c r="RJ684" s="57"/>
      <c r="RK684" s="57"/>
      <c r="RL684" s="57"/>
      <c r="RM684" s="57"/>
      <c r="RN684" s="57"/>
      <c r="RO684" s="57"/>
      <c r="RP684" s="57"/>
      <c r="RQ684" s="57"/>
      <c r="RR684" s="57"/>
      <c r="RS684" s="57"/>
      <c r="RT684" s="57"/>
      <c r="RU684" s="57"/>
      <c r="RV684" s="57"/>
      <c r="RW684" s="57"/>
      <c r="RX684" s="57"/>
      <c r="RY684" s="57"/>
      <c r="RZ684" s="57"/>
      <c r="SA684" s="57"/>
      <c r="SB684" s="57"/>
      <c r="SC684" s="57"/>
      <c r="SD684" s="57"/>
      <c r="SE684" s="57"/>
      <c r="SF684" s="57"/>
      <c r="SG684" s="57"/>
      <c r="SH684" s="57"/>
      <c r="SI684" s="57"/>
      <c r="SJ684" s="57"/>
      <c r="SK684" s="57"/>
      <c r="SL684" s="57"/>
      <c r="SM684" s="57"/>
      <c r="SN684" s="57"/>
      <c r="SO684" s="57"/>
      <c r="SP684" s="57"/>
      <c r="SQ684" s="57"/>
      <c r="SR684" s="57"/>
      <c r="SS684" s="57"/>
      <c r="ST684" s="57"/>
      <c r="SU684" s="57"/>
      <c r="SV684" s="57"/>
      <c r="SW684" s="57"/>
      <c r="SX684" s="57"/>
      <c r="SY684" s="57"/>
      <c r="SZ684" s="57"/>
      <c r="TA684" s="57"/>
      <c r="TB684" s="57"/>
      <c r="TC684" s="57"/>
      <c r="TD684" s="57"/>
      <c r="TE684" s="57"/>
      <c r="TF684" s="57"/>
      <c r="TG684" s="57"/>
      <c r="TH684" s="57"/>
      <c r="TI684" s="57"/>
      <c r="TJ684" s="57"/>
      <c r="TK684" s="57"/>
      <c r="TL684" s="57"/>
      <c r="TM684" s="57"/>
      <c r="TN684" s="57"/>
      <c r="TO684" s="57"/>
      <c r="TP684" s="57"/>
      <c r="TQ684" s="57"/>
      <c r="TR684" s="57"/>
      <c r="TS684" s="57"/>
      <c r="TT684" s="57"/>
      <c r="TU684" s="57"/>
      <c r="TV684" s="57"/>
      <c r="TW684" s="57"/>
      <c r="TX684" s="57"/>
      <c r="TY684" s="57"/>
      <c r="TZ684" s="57"/>
      <c r="UA684" s="57"/>
      <c r="UB684" s="57"/>
      <c r="UC684" s="57"/>
      <c r="UD684" s="57"/>
      <c r="UE684" s="57"/>
      <c r="UF684" s="57"/>
      <c r="UG684" s="57"/>
      <c r="UH684" s="57"/>
      <c r="UI684" s="57"/>
      <c r="UJ684" s="57"/>
      <c r="UK684" s="57"/>
      <c r="UL684" s="57"/>
      <c r="UM684" s="57"/>
      <c r="UN684" s="57"/>
      <c r="UO684" s="57"/>
      <c r="UP684" s="57"/>
      <c r="UQ684" s="57"/>
      <c r="UR684" s="57"/>
      <c r="US684" s="57"/>
      <c r="UT684" s="57"/>
      <c r="UU684" s="57"/>
      <c r="UV684" s="57"/>
      <c r="UW684" s="57"/>
      <c r="UX684" s="57"/>
      <c r="UY684" s="57"/>
      <c r="UZ684" s="57"/>
      <c r="VA684" s="57"/>
      <c r="VB684" s="57"/>
      <c r="VC684" s="57"/>
      <c r="VD684" s="57"/>
      <c r="VE684" s="57"/>
      <c r="VF684" s="57"/>
      <c r="VG684" s="57"/>
      <c r="VH684" s="57"/>
      <c r="VI684" s="57"/>
      <c r="VJ684" s="57"/>
      <c r="VK684" s="57"/>
      <c r="VL684" s="57"/>
      <c r="VM684" s="57"/>
      <c r="VN684" s="57"/>
      <c r="VO684" s="57"/>
      <c r="VP684" s="57"/>
      <c r="VQ684" s="57"/>
      <c r="VR684" s="57"/>
      <c r="VS684" s="57"/>
      <c r="VT684" s="57"/>
      <c r="VU684" s="57"/>
      <c r="VV684" s="57"/>
      <c r="VW684" s="57"/>
      <c r="VX684" s="57"/>
      <c r="VY684" s="57"/>
      <c r="VZ684" s="57"/>
      <c r="WA684" s="57"/>
      <c r="WB684" s="57"/>
      <c r="WC684" s="57"/>
      <c r="WD684" s="57"/>
      <c r="WE684" s="57"/>
      <c r="WF684" s="57"/>
      <c r="WG684" s="57"/>
      <c r="WH684" s="57"/>
      <c r="WI684" s="57"/>
      <c r="WJ684" s="57"/>
      <c r="WK684" s="57"/>
      <c r="WL684" s="57"/>
      <c r="WM684" s="57"/>
      <c r="WN684" s="57"/>
      <c r="WO684" s="57"/>
      <c r="WP684" s="57"/>
      <c r="WQ684" s="57"/>
      <c r="WR684" s="57"/>
      <c r="WS684" s="57"/>
      <c r="WT684" s="57"/>
      <c r="WU684" s="57"/>
      <c r="WV684" s="57"/>
      <c r="WW684" s="57"/>
      <c r="WX684" s="57"/>
      <c r="WY684" s="57"/>
      <c r="WZ684" s="57"/>
      <c r="XA684" s="57"/>
      <c r="XB684" s="57"/>
      <c r="XC684" s="57"/>
      <c r="XD684" s="57"/>
      <c r="XE684" s="57"/>
      <c r="XF684" s="57"/>
      <c r="XG684" s="57"/>
      <c r="XH684" s="57"/>
      <c r="XI684" s="57"/>
      <c r="XJ684" s="57"/>
      <c r="XK684" s="57"/>
      <c r="XL684" s="57"/>
      <c r="XM684" s="57"/>
      <c r="XN684" s="57"/>
      <c r="XO684" s="57"/>
      <c r="XP684" s="57"/>
      <c r="XQ684" s="57"/>
      <c r="XR684" s="57"/>
      <c r="XS684" s="57"/>
      <c r="XT684" s="57"/>
      <c r="XU684" s="57"/>
      <c r="XV684" s="57"/>
      <c r="XW684" s="57"/>
    </row>
    <row r="685">
      <c r="AI685" s="57"/>
      <c r="BR685" s="57"/>
      <c r="DA685" s="57"/>
      <c r="EJ685" s="57"/>
      <c r="EK685" s="57"/>
      <c r="EL685" s="57"/>
      <c r="EM685" s="57"/>
      <c r="EN685" s="57"/>
      <c r="EO685" s="57"/>
      <c r="EP685" s="57"/>
      <c r="EQ685" s="57"/>
      <c r="ER685" s="57"/>
      <c r="ES685" s="57"/>
      <c r="ET685" s="57"/>
      <c r="EU685" s="57"/>
      <c r="EV685" s="57"/>
      <c r="EW685" s="57"/>
      <c r="EX685" s="57"/>
      <c r="EY685" s="57"/>
      <c r="EZ685" s="57"/>
      <c r="FA685" s="57"/>
      <c r="FB685" s="57"/>
      <c r="FC685" s="57"/>
      <c r="FD685" s="57"/>
      <c r="FE685" s="57"/>
      <c r="FF685" s="57"/>
      <c r="FG685" s="57"/>
      <c r="FH685" s="57"/>
      <c r="FI685" s="57"/>
      <c r="FJ685" s="57"/>
      <c r="FK685" s="57"/>
      <c r="FL685" s="57"/>
      <c r="FM685" s="57"/>
      <c r="FN685" s="57"/>
      <c r="FO685" s="57"/>
      <c r="FP685" s="57"/>
      <c r="FQ685" s="57"/>
      <c r="FR685" s="57"/>
      <c r="FS685" s="57"/>
      <c r="FT685" s="57"/>
      <c r="FU685" s="57"/>
      <c r="FV685" s="57"/>
      <c r="FW685" s="57"/>
      <c r="FX685" s="57"/>
      <c r="FY685" s="57"/>
      <c r="FZ685" s="57"/>
      <c r="GA685" s="57"/>
      <c r="GB685" s="57"/>
      <c r="GC685" s="57"/>
      <c r="GD685" s="57"/>
      <c r="GE685" s="57"/>
      <c r="GF685" s="57"/>
      <c r="GG685" s="57"/>
      <c r="GH685" s="57"/>
      <c r="GI685" s="57"/>
      <c r="GJ685" s="57"/>
      <c r="GK685" s="57"/>
      <c r="GL685" s="57"/>
      <c r="GM685" s="57"/>
      <c r="GN685" s="57"/>
      <c r="GO685" s="57"/>
      <c r="GP685" s="57"/>
      <c r="GQ685" s="57"/>
      <c r="GR685" s="57"/>
      <c r="GS685" s="57"/>
      <c r="GT685" s="57"/>
      <c r="GU685" s="57"/>
      <c r="GV685" s="57"/>
      <c r="GW685" s="57"/>
      <c r="GX685" s="57"/>
      <c r="GY685" s="57"/>
      <c r="GZ685" s="57"/>
      <c r="HA685" s="57"/>
      <c r="HB685" s="57"/>
      <c r="HC685" s="57"/>
      <c r="HD685" s="57"/>
      <c r="HE685" s="57"/>
      <c r="HF685" s="57"/>
      <c r="HG685" s="57"/>
      <c r="HH685" s="57"/>
      <c r="HI685" s="57"/>
      <c r="HJ685" s="57"/>
      <c r="HK685" s="57"/>
      <c r="HL685" s="57"/>
      <c r="HM685" s="57"/>
      <c r="HN685" s="57"/>
      <c r="HO685" s="57"/>
      <c r="HP685" s="57"/>
      <c r="HQ685" s="57"/>
      <c r="HR685" s="57"/>
      <c r="HS685" s="57"/>
      <c r="HT685" s="57"/>
      <c r="HU685" s="57"/>
      <c r="HV685" s="57"/>
      <c r="HW685" s="57"/>
      <c r="HX685" s="57"/>
      <c r="HY685" s="57"/>
      <c r="HZ685" s="57"/>
      <c r="IA685" s="57"/>
      <c r="IB685" s="57"/>
      <c r="IC685" s="57"/>
      <c r="ID685" s="57"/>
      <c r="IE685" s="57"/>
      <c r="IF685" s="57"/>
      <c r="IG685" s="57"/>
      <c r="IH685" s="57"/>
      <c r="II685" s="57"/>
      <c r="IJ685" s="57"/>
      <c r="IK685" s="57"/>
      <c r="IL685" s="57"/>
      <c r="IM685" s="57"/>
      <c r="IN685" s="57"/>
      <c r="IO685" s="57"/>
      <c r="IP685" s="57"/>
      <c r="IQ685" s="57"/>
      <c r="IR685" s="57"/>
      <c r="IS685" s="57"/>
      <c r="IT685" s="57"/>
      <c r="IU685" s="57"/>
      <c r="IV685" s="57"/>
      <c r="IW685" s="57"/>
      <c r="IX685" s="57"/>
      <c r="IY685" s="57"/>
      <c r="IZ685" s="57"/>
      <c r="JA685" s="57"/>
      <c r="JB685" s="57"/>
      <c r="JC685" s="57"/>
      <c r="JD685" s="57"/>
      <c r="JE685" s="57"/>
      <c r="JF685" s="57"/>
      <c r="JG685" s="57"/>
      <c r="JH685" s="57"/>
      <c r="JI685" s="57"/>
      <c r="JJ685" s="57"/>
      <c r="JK685" s="57"/>
      <c r="JL685" s="57"/>
      <c r="JM685" s="57"/>
      <c r="JN685" s="57"/>
      <c r="JO685" s="57"/>
      <c r="JP685" s="57"/>
      <c r="JQ685" s="57"/>
      <c r="JR685" s="57"/>
      <c r="JS685" s="57"/>
      <c r="JT685" s="57"/>
      <c r="JU685" s="57"/>
      <c r="JV685" s="57"/>
      <c r="JW685" s="57"/>
      <c r="JX685" s="57"/>
      <c r="JY685" s="57"/>
      <c r="JZ685" s="57"/>
      <c r="KA685" s="57"/>
      <c r="KB685" s="57"/>
      <c r="KC685" s="57"/>
      <c r="KD685" s="57"/>
      <c r="KE685" s="57"/>
      <c r="KF685" s="57"/>
      <c r="KG685" s="57"/>
      <c r="KH685" s="57"/>
      <c r="KI685" s="57"/>
      <c r="KJ685" s="57"/>
      <c r="KK685" s="57"/>
      <c r="KL685" s="57"/>
      <c r="KM685" s="57"/>
      <c r="KN685" s="57"/>
      <c r="KO685" s="57"/>
      <c r="KP685" s="57"/>
      <c r="KQ685" s="57"/>
      <c r="KR685" s="57"/>
      <c r="KS685" s="57"/>
      <c r="KT685" s="57"/>
      <c r="KU685" s="57"/>
      <c r="KV685" s="57"/>
      <c r="KW685" s="57"/>
      <c r="KX685" s="57"/>
      <c r="KY685" s="57"/>
      <c r="KZ685" s="57"/>
      <c r="LA685" s="57"/>
      <c r="LB685" s="57"/>
      <c r="LC685" s="57"/>
      <c r="LD685" s="57"/>
      <c r="LE685" s="57"/>
      <c r="LF685" s="57"/>
      <c r="LG685" s="57"/>
      <c r="LH685" s="57"/>
      <c r="LI685" s="57"/>
      <c r="LJ685" s="57"/>
      <c r="LK685" s="57"/>
      <c r="LL685" s="57"/>
      <c r="LM685" s="57"/>
      <c r="LN685" s="57"/>
      <c r="LO685" s="57"/>
      <c r="LP685" s="57"/>
      <c r="LQ685" s="57"/>
      <c r="LR685" s="57"/>
      <c r="LS685" s="57"/>
      <c r="LT685" s="57"/>
      <c r="LU685" s="57"/>
      <c r="LV685" s="57"/>
      <c r="LW685" s="57"/>
      <c r="LX685" s="57"/>
      <c r="LY685" s="57"/>
      <c r="LZ685" s="57"/>
      <c r="MA685" s="57"/>
      <c r="MB685" s="57"/>
      <c r="MC685" s="57"/>
      <c r="MD685" s="57"/>
      <c r="ME685" s="57"/>
      <c r="MF685" s="57"/>
      <c r="MG685" s="57"/>
      <c r="MH685" s="57"/>
      <c r="MI685" s="57"/>
      <c r="MJ685" s="57"/>
      <c r="MK685" s="57"/>
      <c r="ML685" s="57"/>
      <c r="MM685" s="57"/>
      <c r="MN685" s="57"/>
      <c r="MO685" s="57"/>
      <c r="MP685" s="57"/>
      <c r="MQ685" s="57"/>
      <c r="MR685" s="57"/>
      <c r="MS685" s="57"/>
      <c r="MT685" s="57"/>
      <c r="MU685" s="57"/>
      <c r="MV685" s="57"/>
      <c r="MW685" s="57"/>
      <c r="MX685" s="57"/>
      <c r="MY685" s="57"/>
      <c r="MZ685" s="57"/>
      <c r="NA685" s="57"/>
      <c r="NB685" s="57"/>
      <c r="NC685" s="57"/>
      <c r="ND685" s="57"/>
      <c r="NE685" s="57"/>
      <c r="NF685" s="57"/>
      <c r="NG685" s="57"/>
      <c r="NH685" s="57"/>
      <c r="NI685" s="57"/>
      <c r="NJ685" s="57"/>
      <c r="NK685" s="57"/>
      <c r="NL685" s="57"/>
      <c r="NM685" s="57"/>
      <c r="NN685" s="57"/>
      <c r="NO685" s="57"/>
      <c r="NP685" s="57"/>
      <c r="NQ685" s="57"/>
      <c r="NR685" s="57"/>
      <c r="NS685" s="57"/>
      <c r="NT685" s="57"/>
      <c r="NU685" s="57"/>
      <c r="NV685" s="57"/>
      <c r="NW685" s="57"/>
      <c r="NX685" s="57"/>
      <c r="NY685" s="57"/>
      <c r="NZ685" s="57"/>
      <c r="OA685" s="57"/>
      <c r="OB685" s="57"/>
      <c r="OC685" s="57"/>
      <c r="OD685" s="57"/>
      <c r="OE685" s="57"/>
      <c r="OF685" s="57"/>
      <c r="OG685" s="57"/>
      <c r="OH685" s="57"/>
      <c r="OI685" s="57"/>
      <c r="OJ685" s="57"/>
      <c r="OK685" s="57"/>
      <c r="OL685" s="57"/>
      <c r="OM685" s="57"/>
      <c r="ON685" s="57"/>
      <c r="OO685" s="57"/>
      <c r="OP685" s="57"/>
      <c r="OQ685" s="57"/>
      <c r="OR685" s="57"/>
      <c r="OS685" s="57"/>
      <c r="OT685" s="57"/>
      <c r="OU685" s="57"/>
      <c r="OV685" s="57"/>
      <c r="OW685" s="57"/>
      <c r="OX685" s="57"/>
      <c r="OY685" s="57"/>
      <c r="OZ685" s="57"/>
      <c r="PA685" s="57"/>
      <c r="PB685" s="57"/>
      <c r="PC685" s="57"/>
      <c r="PD685" s="57"/>
      <c r="PE685" s="57"/>
      <c r="PF685" s="57"/>
      <c r="PG685" s="57"/>
      <c r="PH685" s="57"/>
      <c r="PI685" s="57"/>
      <c r="PJ685" s="57"/>
      <c r="PK685" s="57"/>
      <c r="PL685" s="57"/>
      <c r="PM685" s="57"/>
      <c r="PN685" s="57"/>
      <c r="PO685" s="57"/>
      <c r="PP685" s="57"/>
      <c r="PQ685" s="57"/>
      <c r="PR685" s="57"/>
      <c r="PS685" s="57"/>
      <c r="PT685" s="57"/>
      <c r="PU685" s="57"/>
      <c r="PV685" s="57"/>
      <c r="PW685" s="57"/>
      <c r="PX685" s="57"/>
      <c r="PY685" s="57"/>
      <c r="PZ685" s="57"/>
      <c r="QA685" s="57"/>
      <c r="QB685" s="57"/>
      <c r="QC685" s="57"/>
      <c r="QD685" s="57"/>
      <c r="QE685" s="57"/>
      <c r="QF685" s="57"/>
      <c r="QG685" s="57"/>
      <c r="QH685" s="57"/>
      <c r="QI685" s="57"/>
      <c r="QJ685" s="57"/>
      <c r="QK685" s="57"/>
      <c r="QL685" s="57"/>
      <c r="QM685" s="57"/>
      <c r="QN685" s="57"/>
      <c r="QO685" s="57"/>
      <c r="QP685" s="57"/>
      <c r="QQ685" s="57"/>
      <c r="QR685" s="57"/>
      <c r="QS685" s="57"/>
      <c r="QT685" s="57"/>
      <c r="QU685" s="57"/>
      <c r="QV685" s="57"/>
      <c r="QW685" s="57"/>
      <c r="QX685" s="57"/>
      <c r="QY685" s="57"/>
      <c r="QZ685" s="57"/>
      <c r="RA685" s="57"/>
      <c r="RB685" s="57"/>
      <c r="RC685" s="57"/>
      <c r="RD685" s="57"/>
      <c r="RE685" s="57"/>
      <c r="RF685" s="57"/>
      <c r="RG685" s="57"/>
      <c r="RH685" s="57"/>
      <c r="RI685" s="57"/>
      <c r="RJ685" s="57"/>
      <c r="RK685" s="57"/>
      <c r="RL685" s="57"/>
      <c r="RM685" s="57"/>
      <c r="RN685" s="57"/>
      <c r="RO685" s="57"/>
      <c r="RP685" s="57"/>
      <c r="RQ685" s="57"/>
      <c r="RR685" s="57"/>
      <c r="RS685" s="57"/>
      <c r="RT685" s="57"/>
      <c r="RU685" s="57"/>
      <c r="RV685" s="57"/>
      <c r="RW685" s="57"/>
      <c r="RX685" s="57"/>
      <c r="RY685" s="57"/>
      <c r="RZ685" s="57"/>
      <c r="SA685" s="57"/>
      <c r="SB685" s="57"/>
      <c r="SC685" s="57"/>
      <c r="SD685" s="57"/>
      <c r="SE685" s="57"/>
      <c r="SF685" s="57"/>
      <c r="SG685" s="57"/>
      <c r="SH685" s="57"/>
      <c r="SI685" s="57"/>
      <c r="SJ685" s="57"/>
      <c r="SK685" s="57"/>
      <c r="SL685" s="57"/>
      <c r="SM685" s="57"/>
      <c r="SN685" s="57"/>
      <c r="SO685" s="57"/>
      <c r="SP685" s="57"/>
      <c r="SQ685" s="57"/>
      <c r="SR685" s="57"/>
      <c r="SS685" s="57"/>
      <c r="ST685" s="57"/>
      <c r="SU685" s="57"/>
      <c r="SV685" s="57"/>
      <c r="SW685" s="57"/>
      <c r="SX685" s="57"/>
      <c r="SY685" s="57"/>
      <c r="SZ685" s="57"/>
      <c r="TA685" s="57"/>
      <c r="TB685" s="57"/>
      <c r="TC685" s="57"/>
      <c r="TD685" s="57"/>
      <c r="TE685" s="57"/>
      <c r="TF685" s="57"/>
      <c r="TG685" s="57"/>
      <c r="TH685" s="57"/>
      <c r="TI685" s="57"/>
      <c r="TJ685" s="57"/>
      <c r="TK685" s="57"/>
      <c r="TL685" s="57"/>
      <c r="TM685" s="57"/>
      <c r="TN685" s="57"/>
      <c r="TO685" s="57"/>
      <c r="TP685" s="57"/>
      <c r="TQ685" s="57"/>
      <c r="TR685" s="57"/>
      <c r="TS685" s="57"/>
      <c r="TT685" s="57"/>
      <c r="TU685" s="57"/>
      <c r="TV685" s="57"/>
      <c r="TW685" s="57"/>
      <c r="TX685" s="57"/>
      <c r="TY685" s="57"/>
      <c r="TZ685" s="57"/>
      <c r="UA685" s="57"/>
      <c r="UB685" s="57"/>
      <c r="UC685" s="57"/>
      <c r="UD685" s="57"/>
      <c r="UE685" s="57"/>
      <c r="UF685" s="57"/>
      <c r="UG685" s="57"/>
      <c r="UH685" s="57"/>
      <c r="UI685" s="57"/>
      <c r="UJ685" s="57"/>
      <c r="UK685" s="57"/>
      <c r="UL685" s="57"/>
      <c r="UM685" s="57"/>
      <c r="UN685" s="57"/>
      <c r="UO685" s="57"/>
      <c r="UP685" s="57"/>
      <c r="UQ685" s="57"/>
      <c r="UR685" s="57"/>
      <c r="US685" s="57"/>
      <c r="UT685" s="57"/>
      <c r="UU685" s="57"/>
      <c r="UV685" s="57"/>
      <c r="UW685" s="57"/>
      <c r="UX685" s="57"/>
      <c r="UY685" s="57"/>
      <c r="UZ685" s="57"/>
      <c r="VA685" s="57"/>
      <c r="VB685" s="57"/>
      <c r="VC685" s="57"/>
      <c r="VD685" s="57"/>
      <c r="VE685" s="57"/>
      <c r="VF685" s="57"/>
      <c r="VG685" s="57"/>
      <c r="VH685" s="57"/>
      <c r="VI685" s="57"/>
      <c r="VJ685" s="57"/>
      <c r="VK685" s="57"/>
      <c r="VL685" s="57"/>
      <c r="VM685" s="57"/>
      <c r="VN685" s="57"/>
      <c r="VO685" s="57"/>
      <c r="VP685" s="57"/>
      <c r="VQ685" s="57"/>
      <c r="VR685" s="57"/>
      <c r="VS685" s="57"/>
      <c r="VT685" s="57"/>
      <c r="VU685" s="57"/>
      <c r="VV685" s="57"/>
      <c r="VW685" s="57"/>
      <c r="VX685" s="57"/>
      <c r="VY685" s="57"/>
      <c r="VZ685" s="57"/>
      <c r="WA685" s="57"/>
      <c r="WB685" s="57"/>
      <c r="WC685" s="57"/>
      <c r="WD685" s="57"/>
      <c r="WE685" s="57"/>
      <c r="WF685" s="57"/>
      <c r="WG685" s="57"/>
      <c r="WH685" s="57"/>
      <c r="WI685" s="57"/>
      <c r="WJ685" s="57"/>
      <c r="WK685" s="57"/>
      <c r="WL685" s="57"/>
      <c r="WM685" s="57"/>
      <c r="WN685" s="57"/>
      <c r="WO685" s="57"/>
      <c r="WP685" s="57"/>
      <c r="WQ685" s="57"/>
      <c r="WR685" s="57"/>
      <c r="WS685" s="57"/>
      <c r="WT685" s="57"/>
      <c r="WU685" s="57"/>
      <c r="WV685" s="57"/>
      <c r="WW685" s="57"/>
      <c r="WX685" s="57"/>
      <c r="WY685" s="57"/>
      <c r="WZ685" s="57"/>
      <c r="XA685" s="57"/>
      <c r="XB685" s="57"/>
      <c r="XC685" s="57"/>
      <c r="XD685" s="57"/>
      <c r="XE685" s="57"/>
      <c r="XF685" s="57"/>
      <c r="XG685" s="57"/>
      <c r="XH685" s="57"/>
      <c r="XI685" s="57"/>
      <c r="XJ685" s="57"/>
      <c r="XK685" s="57"/>
      <c r="XL685" s="57"/>
      <c r="XM685" s="57"/>
      <c r="XN685" s="57"/>
      <c r="XO685" s="57"/>
      <c r="XP685" s="57"/>
      <c r="XQ685" s="57"/>
      <c r="XR685" s="57"/>
      <c r="XS685" s="57"/>
      <c r="XT685" s="57"/>
      <c r="XU685" s="57"/>
      <c r="XV685" s="57"/>
      <c r="XW685" s="57"/>
    </row>
    <row r="686">
      <c r="AI686" s="57"/>
      <c r="BR686" s="57"/>
      <c r="DA686" s="57"/>
      <c r="EJ686" s="57"/>
      <c r="EK686" s="57"/>
      <c r="EL686" s="57"/>
      <c r="EM686" s="57"/>
      <c r="EN686" s="57"/>
      <c r="EO686" s="57"/>
      <c r="EP686" s="57"/>
      <c r="EQ686" s="57"/>
      <c r="ER686" s="57"/>
      <c r="ES686" s="57"/>
      <c r="ET686" s="57"/>
      <c r="EU686" s="57"/>
      <c r="EV686" s="57"/>
      <c r="EW686" s="57"/>
      <c r="EX686" s="57"/>
      <c r="EY686" s="57"/>
      <c r="EZ686" s="57"/>
      <c r="FA686" s="57"/>
      <c r="FB686" s="57"/>
      <c r="FC686" s="57"/>
      <c r="FD686" s="57"/>
      <c r="FE686" s="57"/>
      <c r="FF686" s="57"/>
      <c r="FG686" s="57"/>
      <c r="FH686" s="57"/>
      <c r="FI686" s="57"/>
      <c r="FJ686" s="57"/>
      <c r="FK686" s="57"/>
      <c r="FL686" s="57"/>
      <c r="FM686" s="57"/>
      <c r="FN686" s="57"/>
      <c r="FO686" s="57"/>
      <c r="FP686" s="57"/>
      <c r="FQ686" s="57"/>
      <c r="FR686" s="57"/>
      <c r="FS686" s="57"/>
      <c r="FT686" s="57"/>
      <c r="FU686" s="57"/>
      <c r="FV686" s="57"/>
      <c r="FW686" s="57"/>
      <c r="FX686" s="57"/>
      <c r="FY686" s="57"/>
      <c r="FZ686" s="57"/>
      <c r="GA686" s="57"/>
      <c r="GB686" s="57"/>
      <c r="GC686" s="57"/>
      <c r="GD686" s="57"/>
      <c r="GE686" s="57"/>
      <c r="GF686" s="57"/>
      <c r="GG686" s="57"/>
      <c r="GH686" s="57"/>
      <c r="GI686" s="57"/>
      <c r="GJ686" s="57"/>
      <c r="GK686" s="57"/>
      <c r="GL686" s="57"/>
      <c r="GM686" s="57"/>
      <c r="GN686" s="57"/>
      <c r="GO686" s="57"/>
      <c r="GP686" s="57"/>
      <c r="GQ686" s="57"/>
      <c r="GR686" s="57"/>
      <c r="GS686" s="57"/>
      <c r="GT686" s="57"/>
      <c r="GU686" s="57"/>
      <c r="GV686" s="57"/>
      <c r="GW686" s="57"/>
      <c r="GX686" s="57"/>
      <c r="GY686" s="57"/>
      <c r="GZ686" s="57"/>
      <c r="HA686" s="57"/>
      <c r="HB686" s="57"/>
      <c r="HC686" s="57"/>
      <c r="HD686" s="57"/>
      <c r="HE686" s="57"/>
      <c r="HF686" s="57"/>
      <c r="HG686" s="57"/>
      <c r="HH686" s="57"/>
      <c r="HI686" s="57"/>
      <c r="HJ686" s="57"/>
      <c r="HK686" s="57"/>
      <c r="HL686" s="57"/>
      <c r="HM686" s="57"/>
      <c r="HN686" s="57"/>
      <c r="HO686" s="57"/>
      <c r="HP686" s="57"/>
      <c r="HQ686" s="57"/>
      <c r="HR686" s="57"/>
      <c r="HS686" s="57"/>
      <c r="HT686" s="57"/>
      <c r="HU686" s="57"/>
      <c r="HV686" s="57"/>
      <c r="HW686" s="57"/>
      <c r="HX686" s="57"/>
      <c r="HY686" s="57"/>
      <c r="HZ686" s="57"/>
      <c r="IA686" s="57"/>
      <c r="IB686" s="57"/>
      <c r="IC686" s="57"/>
      <c r="ID686" s="57"/>
      <c r="IE686" s="57"/>
      <c r="IF686" s="57"/>
      <c r="IG686" s="57"/>
      <c r="IH686" s="57"/>
      <c r="II686" s="57"/>
      <c r="IJ686" s="57"/>
      <c r="IK686" s="57"/>
      <c r="IL686" s="57"/>
      <c r="IM686" s="57"/>
      <c r="IN686" s="57"/>
      <c r="IO686" s="57"/>
      <c r="IP686" s="57"/>
      <c r="IQ686" s="57"/>
      <c r="IR686" s="57"/>
      <c r="IS686" s="57"/>
      <c r="IT686" s="57"/>
      <c r="IU686" s="57"/>
      <c r="IV686" s="57"/>
      <c r="IW686" s="57"/>
      <c r="IX686" s="57"/>
      <c r="IY686" s="57"/>
      <c r="IZ686" s="57"/>
      <c r="JA686" s="57"/>
      <c r="JB686" s="57"/>
      <c r="JC686" s="57"/>
      <c r="JD686" s="57"/>
      <c r="JE686" s="57"/>
      <c r="JF686" s="57"/>
      <c r="JG686" s="57"/>
      <c r="JH686" s="57"/>
      <c r="JI686" s="57"/>
      <c r="JJ686" s="57"/>
      <c r="JK686" s="57"/>
      <c r="JL686" s="57"/>
      <c r="JM686" s="57"/>
      <c r="JN686" s="57"/>
      <c r="JO686" s="57"/>
      <c r="JP686" s="57"/>
      <c r="JQ686" s="57"/>
      <c r="JR686" s="57"/>
      <c r="JS686" s="57"/>
      <c r="JT686" s="57"/>
      <c r="JU686" s="57"/>
      <c r="JV686" s="57"/>
      <c r="JW686" s="57"/>
      <c r="JX686" s="57"/>
      <c r="JY686" s="57"/>
      <c r="JZ686" s="57"/>
      <c r="KA686" s="57"/>
      <c r="KB686" s="57"/>
      <c r="KC686" s="57"/>
      <c r="KD686" s="57"/>
      <c r="KE686" s="57"/>
      <c r="KF686" s="57"/>
      <c r="KG686" s="57"/>
      <c r="KH686" s="57"/>
      <c r="KI686" s="57"/>
      <c r="KJ686" s="57"/>
      <c r="KK686" s="57"/>
      <c r="KL686" s="57"/>
      <c r="KM686" s="57"/>
      <c r="KN686" s="57"/>
      <c r="KO686" s="57"/>
      <c r="KP686" s="57"/>
      <c r="KQ686" s="57"/>
      <c r="KR686" s="57"/>
      <c r="KS686" s="57"/>
      <c r="KT686" s="57"/>
      <c r="KU686" s="57"/>
      <c r="KV686" s="57"/>
      <c r="KW686" s="57"/>
      <c r="KX686" s="57"/>
      <c r="KY686" s="57"/>
      <c r="KZ686" s="57"/>
      <c r="LA686" s="57"/>
      <c r="LB686" s="57"/>
      <c r="LC686" s="57"/>
      <c r="LD686" s="57"/>
      <c r="LE686" s="57"/>
      <c r="LF686" s="57"/>
      <c r="LG686" s="57"/>
      <c r="LH686" s="57"/>
      <c r="LI686" s="57"/>
      <c r="LJ686" s="57"/>
      <c r="LK686" s="57"/>
      <c r="LL686" s="57"/>
      <c r="LM686" s="57"/>
      <c r="LN686" s="57"/>
      <c r="LO686" s="57"/>
      <c r="LP686" s="57"/>
      <c r="LQ686" s="57"/>
      <c r="LR686" s="57"/>
      <c r="LS686" s="57"/>
      <c r="LT686" s="57"/>
      <c r="LU686" s="57"/>
      <c r="LV686" s="57"/>
      <c r="LW686" s="57"/>
      <c r="LX686" s="57"/>
      <c r="LY686" s="57"/>
      <c r="LZ686" s="57"/>
      <c r="MA686" s="57"/>
      <c r="MB686" s="57"/>
      <c r="MC686" s="57"/>
      <c r="MD686" s="57"/>
      <c r="ME686" s="57"/>
      <c r="MF686" s="57"/>
      <c r="MG686" s="57"/>
      <c r="MH686" s="57"/>
      <c r="MI686" s="57"/>
      <c r="MJ686" s="57"/>
      <c r="MK686" s="57"/>
      <c r="ML686" s="57"/>
      <c r="MM686" s="57"/>
      <c r="MN686" s="57"/>
      <c r="MO686" s="57"/>
      <c r="MP686" s="57"/>
      <c r="MQ686" s="57"/>
      <c r="MR686" s="57"/>
      <c r="MS686" s="57"/>
      <c r="MT686" s="57"/>
      <c r="MU686" s="57"/>
      <c r="MV686" s="57"/>
      <c r="MW686" s="57"/>
      <c r="MX686" s="57"/>
      <c r="MY686" s="57"/>
      <c r="MZ686" s="57"/>
      <c r="NA686" s="57"/>
      <c r="NB686" s="57"/>
      <c r="NC686" s="57"/>
      <c r="ND686" s="57"/>
      <c r="NE686" s="57"/>
      <c r="NF686" s="57"/>
      <c r="NG686" s="57"/>
      <c r="NH686" s="57"/>
      <c r="NI686" s="57"/>
      <c r="NJ686" s="57"/>
      <c r="NK686" s="57"/>
      <c r="NL686" s="57"/>
      <c r="NM686" s="57"/>
      <c r="NN686" s="57"/>
      <c r="NO686" s="57"/>
      <c r="NP686" s="57"/>
      <c r="NQ686" s="57"/>
      <c r="NR686" s="57"/>
      <c r="NS686" s="57"/>
      <c r="NT686" s="57"/>
      <c r="NU686" s="57"/>
      <c r="NV686" s="57"/>
      <c r="NW686" s="57"/>
      <c r="NX686" s="57"/>
      <c r="NY686" s="57"/>
      <c r="NZ686" s="57"/>
      <c r="OA686" s="57"/>
      <c r="OB686" s="57"/>
      <c r="OC686" s="57"/>
      <c r="OD686" s="57"/>
      <c r="OE686" s="57"/>
      <c r="OF686" s="57"/>
      <c r="OG686" s="57"/>
      <c r="OH686" s="57"/>
      <c r="OI686" s="57"/>
      <c r="OJ686" s="57"/>
      <c r="OK686" s="57"/>
      <c r="OL686" s="57"/>
      <c r="OM686" s="57"/>
      <c r="ON686" s="57"/>
      <c r="OO686" s="57"/>
      <c r="OP686" s="57"/>
      <c r="OQ686" s="57"/>
      <c r="OR686" s="57"/>
      <c r="OS686" s="57"/>
      <c r="OT686" s="57"/>
      <c r="OU686" s="57"/>
      <c r="OV686" s="57"/>
      <c r="OW686" s="57"/>
      <c r="OX686" s="57"/>
      <c r="OY686" s="57"/>
      <c r="OZ686" s="57"/>
      <c r="PA686" s="57"/>
      <c r="PB686" s="57"/>
      <c r="PC686" s="57"/>
      <c r="PD686" s="57"/>
      <c r="PE686" s="57"/>
      <c r="PF686" s="57"/>
      <c r="PG686" s="57"/>
      <c r="PH686" s="57"/>
      <c r="PI686" s="57"/>
      <c r="PJ686" s="57"/>
      <c r="PK686" s="57"/>
      <c r="PL686" s="57"/>
      <c r="PM686" s="57"/>
      <c r="PN686" s="57"/>
      <c r="PO686" s="57"/>
      <c r="PP686" s="57"/>
      <c r="PQ686" s="57"/>
      <c r="PR686" s="57"/>
      <c r="PS686" s="57"/>
      <c r="PT686" s="57"/>
      <c r="PU686" s="57"/>
      <c r="PV686" s="57"/>
      <c r="PW686" s="57"/>
      <c r="PX686" s="57"/>
      <c r="PY686" s="57"/>
      <c r="PZ686" s="57"/>
      <c r="QA686" s="57"/>
      <c r="QB686" s="57"/>
      <c r="QC686" s="57"/>
      <c r="QD686" s="57"/>
      <c r="QE686" s="57"/>
      <c r="QF686" s="57"/>
      <c r="QG686" s="57"/>
      <c r="QH686" s="57"/>
      <c r="QI686" s="57"/>
      <c r="QJ686" s="57"/>
      <c r="QK686" s="57"/>
      <c r="QL686" s="57"/>
      <c r="QM686" s="57"/>
      <c r="QN686" s="57"/>
      <c r="QO686" s="57"/>
      <c r="QP686" s="57"/>
      <c r="QQ686" s="57"/>
      <c r="QR686" s="57"/>
      <c r="QS686" s="57"/>
      <c r="QT686" s="57"/>
      <c r="QU686" s="57"/>
      <c r="QV686" s="57"/>
      <c r="QW686" s="57"/>
      <c r="QX686" s="57"/>
      <c r="QY686" s="57"/>
      <c r="QZ686" s="57"/>
      <c r="RA686" s="57"/>
      <c r="RB686" s="57"/>
      <c r="RC686" s="57"/>
      <c r="RD686" s="57"/>
      <c r="RE686" s="57"/>
      <c r="RF686" s="57"/>
      <c r="RG686" s="57"/>
      <c r="RH686" s="57"/>
      <c r="RI686" s="57"/>
      <c r="RJ686" s="57"/>
      <c r="RK686" s="57"/>
      <c r="RL686" s="57"/>
      <c r="RM686" s="57"/>
      <c r="RN686" s="57"/>
      <c r="RO686" s="57"/>
      <c r="RP686" s="57"/>
      <c r="RQ686" s="57"/>
      <c r="RR686" s="57"/>
      <c r="RS686" s="57"/>
      <c r="RT686" s="57"/>
      <c r="RU686" s="57"/>
      <c r="RV686" s="57"/>
      <c r="RW686" s="57"/>
      <c r="RX686" s="57"/>
      <c r="RY686" s="57"/>
      <c r="RZ686" s="57"/>
      <c r="SA686" s="57"/>
      <c r="SB686" s="57"/>
      <c r="SC686" s="57"/>
      <c r="SD686" s="57"/>
      <c r="SE686" s="57"/>
      <c r="SF686" s="57"/>
      <c r="SG686" s="57"/>
      <c r="SH686" s="57"/>
      <c r="SI686" s="57"/>
      <c r="SJ686" s="57"/>
      <c r="SK686" s="57"/>
      <c r="SL686" s="57"/>
      <c r="SM686" s="57"/>
      <c r="SN686" s="57"/>
      <c r="SO686" s="57"/>
      <c r="SP686" s="57"/>
      <c r="SQ686" s="57"/>
      <c r="SR686" s="57"/>
      <c r="SS686" s="57"/>
      <c r="ST686" s="57"/>
      <c r="SU686" s="57"/>
      <c r="SV686" s="57"/>
      <c r="SW686" s="57"/>
      <c r="SX686" s="57"/>
      <c r="SY686" s="57"/>
      <c r="SZ686" s="57"/>
      <c r="TA686" s="57"/>
      <c r="TB686" s="57"/>
      <c r="TC686" s="57"/>
      <c r="TD686" s="57"/>
      <c r="TE686" s="57"/>
      <c r="TF686" s="57"/>
      <c r="TG686" s="57"/>
      <c r="TH686" s="57"/>
      <c r="TI686" s="57"/>
      <c r="TJ686" s="57"/>
      <c r="TK686" s="57"/>
      <c r="TL686" s="57"/>
      <c r="TM686" s="57"/>
      <c r="TN686" s="57"/>
      <c r="TO686" s="57"/>
      <c r="TP686" s="57"/>
      <c r="TQ686" s="57"/>
      <c r="TR686" s="57"/>
      <c r="TS686" s="57"/>
      <c r="TT686" s="57"/>
      <c r="TU686" s="57"/>
      <c r="TV686" s="57"/>
      <c r="TW686" s="57"/>
      <c r="TX686" s="57"/>
      <c r="TY686" s="57"/>
      <c r="TZ686" s="57"/>
      <c r="UA686" s="57"/>
      <c r="UB686" s="57"/>
      <c r="UC686" s="57"/>
      <c r="UD686" s="57"/>
      <c r="UE686" s="57"/>
      <c r="UF686" s="57"/>
      <c r="UG686" s="57"/>
      <c r="UH686" s="57"/>
      <c r="UI686" s="57"/>
      <c r="UJ686" s="57"/>
      <c r="UK686" s="57"/>
      <c r="UL686" s="57"/>
      <c r="UM686" s="57"/>
      <c r="UN686" s="57"/>
      <c r="UO686" s="57"/>
      <c r="UP686" s="57"/>
      <c r="UQ686" s="57"/>
      <c r="UR686" s="57"/>
      <c r="US686" s="57"/>
      <c r="UT686" s="57"/>
      <c r="UU686" s="57"/>
      <c r="UV686" s="57"/>
      <c r="UW686" s="57"/>
      <c r="UX686" s="57"/>
      <c r="UY686" s="57"/>
      <c r="UZ686" s="57"/>
      <c r="VA686" s="57"/>
      <c r="VB686" s="57"/>
      <c r="VC686" s="57"/>
      <c r="VD686" s="57"/>
      <c r="VE686" s="57"/>
      <c r="VF686" s="57"/>
      <c r="VG686" s="57"/>
      <c r="VH686" s="57"/>
      <c r="VI686" s="57"/>
      <c r="VJ686" s="57"/>
      <c r="VK686" s="57"/>
      <c r="VL686" s="57"/>
      <c r="VM686" s="57"/>
      <c r="VN686" s="57"/>
      <c r="VO686" s="57"/>
      <c r="VP686" s="57"/>
      <c r="VQ686" s="57"/>
      <c r="VR686" s="57"/>
      <c r="VS686" s="57"/>
      <c r="VT686" s="57"/>
      <c r="VU686" s="57"/>
      <c r="VV686" s="57"/>
      <c r="VW686" s="57"/>
      <c r="VX686" s="57"/>
      <c r="VY686" s="57"/>
      <c r="VZ686" s="57"/>
      <c r="WA686" s="57"/>
      <c r="WB686" s="57"/>
      <c r="WC686" s="57"/>
      <c r="WD686" s="57"/>
      <c r="WE686" s="57"/>
      <c r="WF686" s="57"/>
      <c r="WG686" s="57"/>
      <c r="WH686" s="57"/>
      <c r="WI686" s="57"/>
      <c r="WJ686" s="57"/>
      <c r="WK686" s="57"/>
      <c r="WL686" s="57"/>
      <c r="WM686" s="57"/>
      <c r="WN686" s="57"/>
      <c r="WO686" s="57"/>
      <c r="WP686" s="57"/>
      <c r="WQ686" s="57"/>
      <c r="WR686" s="57"/>
      <c r="WS686" s="57"/>
      <c r="WT686" s="57"/>
      <c r="WU686" s="57"/>
      <c r="WV686" s="57"/>
      <c r="WW686" s="57"/>
      <c r="WX686" s="57"/>
      <c r="WY686" s="57"/>
      <c r="WZ686" s="57"/>
      <c r="XA686" s="57"/>
      <c r="XB686" s="57"/>
      <c r="XC686" s="57"/>
      <c r="XD686" s="57"/>
      <c r="XE686" s="57"/>
      <c r="XF686" s="57"/>
      <c r="XG686" s="57"/>
      <c r="XH686" s="57"/>
      <c r="XI686" s="57"/>
      <c r="XJ686" s="57"/>
      <c r="XK686" s="57"/>
      <c r="XL686" s="57"/>
      <c r="XM686" s="57"/>
      <c r="XN686" s="57"/>
      <c r="XO686" s="57"/>
      <c r="XP686" s="57"/>
      <c r="XQ686" s="57"/>
      <c r="XR686" s="57"/>
      <c r="XS686" s="57"/>
      <c r="XT686" s="57"/>
      <c r="XU686" s="57"/>
      <c r="XV686" s="57"/>
      <c r="XW686" s="57"/>
    </row>
    <row r="687">
      <c r="AI687" s="57"/>
      <c r="BR687" s="57"/>
      <c r="DA687" s="57"/>
      <c r="EJ687" s="57"/>
      <c r="EK687" s="57"/>
      <c r="EL687" s="57"/>
      <c r="EM687" s="57"/>
      <c r="EN687" s="57"/>
      <c r="EO687" s="57"/>
      <c r="EP687" s="57"/>
      <c r="EQ687" s="57"/>
      <c r="ER687" s="57"/>
      <c r="ES687" s="57"/>
      <c r="ET687" s="57"/>
      <c r="EU687" s="57"/>
      <c r="EV687" s="57"/>
      <c r="EW687" s="57"/>
      <c r="EX687" s="57"/>
      <c r="EY687" s="57"/>
      <c r="EZ687" s="57"/>
      <c r="FA687" s="57"/>
      <c r="FB687" s="57"/>
      <c r="FC687" s="57"/>
      <c r="FD687" s="57"/>
      <c r="FE687" s="57"/>
      <c r="FF687" s="57"/>
      <c r="FG687" s="57"/>
      <c r="FH687" s="57"/>
      <c r="FI687" s="57"/>
      <c r="FJ687" s="57"/>
      <c r="FK687" s="57"/>
      <c r="FL687" s="57"/>
      <c r="FM687" s="57"/>
      <c r="FN687" s="57"/>
      <c r="FO687" s="57"/>
      <c r="FP687" s="57"/>
      <c r="FQ687" s="57"/>
      <c r="FR687" s="57"/>
      <c r="FS687" s="57"/>
      <c r="FT687" s="57"/>
      <c r="FU687" s="57"/>
      <c r="FV687" s="57"/>
      <c r="FW687" s="57"/>
      <c r="FX687" s="57"/>
      <c r="FY687" s="57"/>
      <c r="FZ687" s="57"/>
      <c r="GA687" s="57"/>
      <c r="GB687" s="57"/>
      <c r="GC687" s="57"/>
      <c r="GD687" s="57"/>
      <c r="GE687" s="57"/>
      <c r="GF687" s="57"/>
      <c r="GG687" s="57"/>
      <c r="GH687" s="57"/>
      <c r="GI687" s="57"/>
      <c r="GJ687" s="57"/>
      <c r="GK687" s="57"/>
      <c r="GL687" s="57"/>
      <c r="GM687" s="57"/>
      <c r="GN687" s="57"/>
      <c r="GO687" s="57"/>
      <c r="GP687" s="57"/>
      <c r="GQ687" s="57"/>
      <c r="GR687" s="57"/>
      <c r="GS687" s="57"/>
      <c r="GT687" s="57"/>
      <c r="GU687" s="57"/>
      <c r="GV687" s="57"/>
      <c r="GW687" s="57"/>
      <c r="GX687" s="57"/>
      <c r="GY687" s="57"/>
      <c r="GZ687" s="57"/>
      <c r="HA687" s="57"/>
      <c r="HB687" s="57"/>
      <c r="HC687" s="57"/>
      <c r="HD687" s="57"/>
      <c r="HE687" s="57"/>
      <c r="HF687" s="57"/>
      <c r="HG687" s="57"/>
      <c r="HH687" s="57"/>
      <c r="HI687" s="57"/>
      <c r="HJ687" s="57"/>
      <c r="HK687" s="57"/>
      <c r="HL687" s="57"/>
      <c r="HM687" s="57"/>
      <c r="HN687" s="57"/>
      <c r="HO687" s="57"/>
      <c r="HP687" s="57"/>
      <c r="HQ687" s="57"/>
      <c r="HR687" s="57"/>
      <c r="HS687" s="57"/>
      <c r="HT687" s="57"/>
      <c r="HU687" s="57"/>
      <c r="HV687" s="57"/>
      <c r="HW687" s="57"/>
      <c r="HX687" s="57"/>
      <c r="HY687" s="57"/>
      <c r="HZ687" s="57"/>
      <c r="IA687" s="57"/>
      <c r="IB687" s="57"/>
      <c r="IC687" s="57"/>
      <c r="ID687" s="57"/>
      <c r="IE687" s="57"/>
      <c r="IF687" s="57"/>
      <c r="IG687" s="57"/>
      <c r="IH687" s="57"/>
      <c r="II687" s="57"/>
      <c r="IJ687" s="57"/>
      <c r="IK687" s="57"/>
      <c r="IL687" s="57"/>
      <c r="IM687" s="57"/>
      <c r="IN687" s="57"/>
      <c r="IO687" s="57"/>
      <c r="IP687" s="57"/>
      <c r="IQ687" s="57"/>
      <c r="IR687" s="57"/>
      <c r="IS687" s="57"/>
      <c r="IT687" s="57"/>
      <c r="IU687" s="57"/>
      <c r="IV687" s="57"/>
      <c r="IW687" s="57"/>
      <c r="IX687" s="57"/>
      <c r="IY687" s="57"/>
      <c r="IZ687" s="57"/>
      <c r="JA687" s="57"/>
      <c r="JB687" s="57"/>
      <c r="JC687" s="57"/>
      <c r="JD687" s="57"/>
      <c r="JE687" s="57"/>
      <c r="JF687" s="57"/>
      <c r="JG687" s="57"/>
      <c r="JH687" s="57"/>
      <c r="JI687" s="57"/>
      <c r="JJ687" s="57"/>
      <c r="JK687" s="57"/>
      <c r="JL687" s="57"/>
      <c r="JM687" s="57"/>
      <c r="JN687" s="57"/>
      <c r="JO687" s="57"/>
      <c r="JP687" s="57"/>
      <c r="JQ687" s="57"/>
      <c r="JR687" s="57"/>
      <c r="JS687" s="57"/>
      <c r="JT687" s="57"/>
      <c r="JU687" s="57"/>
      <c r="JV687" s="57"/>
      <c r="JW687" s="57"/>
      <c r="JX687" s="57"/>
      <c r="JY687" s="57"/>
      <c r="JZ687" s="57"/>
      <c r="KA687" s="57"/>
      <c r="KB687" s="57"/>
      <c r="KC687" s="57"/>
      <c r="KD687" s="57"/>
      <c r="KE687" s="57"/>
      <c r="KF687" s="57"/>
      <c r="KG687" s="57"/>
      <c r="KH687" s="57"/>
      <c r="KI687" s="57"/>
      <c r="KJ687" s="57"/>
      <c r="KK687" s="57"/>
      <c r="KL687" s="57"/>
      <c r="KM687" s="57"/>
      <c r="KN687" s="57"/>
      <c r="KO687" s="57"/>
      <c r="KP687" s="57"/>
      <c r="KQ687" s="57"/>
      <c r="KR687" s="57"/>
      <c r="KS687" s="57"/>
      <c r="KT687" s="57"/>
      <c r="KU687" s="57"/>
      <c r="KV687" s="57"/>
      <c r="KW687" s="57"/>
      <c r="KX687" s="57"/>
      <c r="KY687" s="57"/>
      <c r="KZ687" s="57"/>
      <c r="LA687" s="57"/>
      <c r="LB687" s="57"/>
      <c r="LC687" s="57"/>
      <c r="LD687" s="57"/>
      <c r="LE687" s="57"/>
      <c r="LF687" s="57"/>
      <c r="LG687" s="57"/>
      <c r="LH687" s="57"/>
      <c r="LI687" s="57"/>
      <c r="LJ687" s="57"/>
      <c r="LK687" s="57"/>
      <c r="LL687" s="57"/>
      <c r="LM687" s="57"/>
      <c r="LN687" s="57"/>
      <c r="LO687" s="57"/>
      <c r="LP687" s="57"/>
      <c r="LQ687" s="57"/>
      <c r="LR687" s="57"/>
      <c r="LS687" s="57"/>
      <c r="LT687" s="57"/>
      <c r="LU687" s="57"/>
      <c r="LV687" s="57"/>
      <c r="LW687" s="57"/>
      <c r="LX687" s="57"/>
      <c r="LY687" s="57"/>
      <c r="LZ687" s="57"/>
      <c r="MA687" s="57"/>
      <c r="MB687" s="57"/>
      <c r="MC687" s="57"/>
      <c r="MD687" s="57"/>
      <c r="ME687" s="57"/>
      <c r="MF687" s="57"/>
      <c r="MG687" s="57"/>
      <c r="MH687" s="57"/>
      <c r="MI687" s="57"/>
      <c r="MJ687" s="57"/>
      <c r="MK687" s="57"/>
      <c r="ML687" s="57"/>
      <c r="MM687" s="57"/>
      <c r="MN687" s="57"/>
      <c r="MO687" s="57"/>
      <c r="MP687" s="57"/>
      <c r="MQ687" s="57"/>
      <c r="MR687" s="57"/>
      <c r="MS687" s="57"/>
      <c r="MT687" s="57"/>
      <c r="MU687" s="57"/>
      <c r="MV687" s="57"/>
      <c r="MW687" s="57"/>
      <c r="MX687" s="57"/>
      <c r="MY687" s="57"/>
      <c r="MZ687" s="57"/>
      <c r="NA687" s="57"/>
      <c r="NB687" s="57"/>
      <c r="NC687" s="57"/>
      <c r="ND687" s="57"/>
      <c r="NE687" s="57"/>
      <c r="NF687" s="57"/>
      <c r="NG687" s="57"/>
      <c r="NH687" s="57"/>
      <c r="NI687" s="57"/>
      <c r="NJ687" s="57"/>
      <c r="NK687" s="57"/>
      <c r="NL687" s="57"/>
      <c r="NM687" s="57"/>
      <c r="NN687" s="57"/>
      <c r="NO687" s="57"/>
      <c r="NP687" s="57"/>
      <c r="NQ687" s="57"/>
      <c r="NR687" s="57"/>
      <c r="NS687" s="57"/>
      <c r="NT687" s="57"/>
      <c r="NU687" s="57"/>
      <c r="NV687" s="57"/>
      <c r="NW687" s="57"/>
      <c r="NX687" s="57"/>
      <c r="NY687" s="57"/>
      <c r="NZ687" s="57"/>
      <c r="OA687" s="57"/>
      <c r="OB687" s="57"/>
      <c r="OC687" s="57"/>
      <c r="OD687" s="57"/>
      <c r="OE687" s="57"/>
      <c r="OF687" s="57"/>
      <c r="OG687" s="57"/>
      <c r="OH687" s="57"/>
      <c r="OI687" s="57"/>
      <c r="OJ687" s="57"/>
      <c r="OK687" s="57"/>
      <c r="OL687" s="57"/>
      <c r="OM687" s="57"/>
      <c r="ON687" s="57"/>
      <c r="OO687" s="57"/>
      <c r="OP687" s="57"/>
      <c r="OQ687" s="57"/>
      <c r="OR687" s="57"/>
      <c r="OS687" s="57"/>
      <c r="OT687" s="57"/>
      <c r="OU687" s="57"/>
      <c r="OV687" s="57"/>
      <c r="OW687" s="57"/>
      <c r="OX687" s="57"/>
      <c r="OY687" s="57"/>
      <c r="OZ687" s="57"/>
      <c r="PA687" s="57"/>
      <c r="PB687" s="57"/>
      <c r="PC687" s="57"/>
      <c r="PD687" s="57"/>
      <c r="PE687" s="57"/>
      <c r="PF687" s="57"/>
      <c r="PG687" s="57"/>
      <c r="PH687" s="57"/>
      <c r="PI687" s="57"/>
      <c r="PJ687" s="57"/>
      <c r="PK687" s="57"/>
      <c r="PL687" s="57"/>
      <c r="PM687" s="57"/>
      <c r="PN687" s="57"/>
      <c r="PO687" s="57"/>
      <c r="PP687" s="57"/>
      <c r="PQ687" s="57"/>
      <c r="PR687" s="57"/>
      <c r="PS687" s="57"/>
      <c r="PT687" s="57"/>
      <c r="PU687" s="57"/>
      <c r="PV687" s="57"/>
      <c r="PW687" s="57"/>
      <c r="PX687" s="57"/>
      <c r="PY687" s="57"/>
      <c r="PZ687" s="57"/>
      <c r="QA687" s="57"/>
      <c r="QB687" s="57"/>
      <c r="QC687" s="57"/>
      <c r="QD687" s="57"/>
      <c r="QE687" s="57"/>
      <c r="QF687" s="57"/>
      <c r="QG687" s="57"/>
      <c r="QH687" s="57"/>
      <c r="QI687" s="57"/>
      <c r="QJ687" s="57"/>
      <c r="QK687" s="57"/>
      <c r="QL687" s="57"/>
      <c r="QM687" s="57"/>
      <c r="QN687" s="57"/>
      <c r="QO687" s="57"/>
      <c r="QP687" s="57"/>
      <c r="QQ687" s="57"/>
      <c r="QR687" s="57"/>
      <c r="QS687" s="57"/>
      <c r="QT687" s="57"/>
      <c r="QU687" s="57"/>
      <c r="QV687" s="57"/>
      <c r="QW687" s="57"/>
      <c r="QX687" s="57"/>
      <c r="QY687" s="57"/>
      <c r="QZ687" s="57"/>
      <c r="RA687" s="57"/>
      <c r="RB687" s="57"/>
      <c r="RC687" s="57"/>
      <c r="RD687" s="57"/>
      <c r="RE687" s="57"/>
      <c r="RF687" s="57"/>
      <c r="RG687" s="57"/>
      <c r="RH687" s="57"/>
      <c r="RI687" s="57"/>
      <c r="RJ687" s="57"/>
      <c r="RK687" s="57"/>
      <c r="RL687" s="57"/>
      <c r="RM687" s="57"/>
      <c r="RN687" s="57"/>
      <c r="RO687" s="57"/>
      <c r="RP687" s="57"/>
      <c r="RQ687" s="57"/>
      <c r="RR687" s="57"/>
      <c r="RS687" s="57"/>
      <c r="RT687" s="57"/>
      <c r="RU687" s="57"/>
      <c r="RV687" s="57"/>
      <c r="RW687" s="57"/>
      <c r="RX687" s="57"/>
      <c r="RY687" s="57"/>
      <c r="RZ687" s="57"/>
      <c r="SA687" s="57"/>
      <c r="SB687" s="57"/>
      <c r="SC687" s="57"/>
      <c r="SD687" s="57"/>
      <c r="SE687" s="57"/>
      <c r="SF687" s="57"/>
      <c r="SG687" s="57"/>
      <c r="SH687" s="57"/>
      <c r="SI687" s="57"/>
      <c r="SJ687" s="57"/>
      <c r="SK687" s="57"/>
      <c r="SL687" s="57"/>
      <c r="SM687" s="57"/>
      <c r="SN687" s="57"/>
      <c r="SO687" s="57"/>
      <c r="SP687" s="57"/>
      <c r="SQ687" s="57"/>
      <c r="SR687" s="57"/>
      <c r="SS687" s="57"/>
      <c r="ST687" s="57"/>
      <c r="SU687" s="57"/>
      <c r="SV687" s="57"/>
      <c r="SW687" s="57"/>
      <c r="SX687" s="57"/>
      <c r="SY687" s="57"/>
      <c r="SZ687" s="57"/>
      <c r="TA687" s="57"/>
      <c r="TB687" s="57"/>
      <c r="TC687" s="57"/>
      <c r="TD687" s="57"/>
      <c r="TE687" s="57"/>
      <c r="TF687" s="57"/>
      <c r="TG687" s="57"/>
      <c r="TH687" s="57"/>
      <c r="TI687" s="57"/>
      <c r="TJ687" s="57"/>
      <c r="TK687" s="57"/>
      <c r="TL687" s="57"/>
      <c r="TM687" s="57"/>
      <c r="TN687" s="57"/>
      <c r="TO687" s="57"/>
      <c r="TP687" s="57"/>
      <c r="TQ687" s="57"/>
      <c r="TR687" s="57"/>
      <c r="TS687" s="57"/>
      <c r="TT687" s="57"/>
      <c r="TU687" s="57"/>
      <c r="TV687" s="57"/>
      <c r="TW687" s="57"/>
      <c r="TX687" s="57"/>
      <c r="TY687" s="57"/>
      <c r="TZ687" s="57"/>
      <c r="UA687" s="57"/>
      <c r="UB687" s="57"/>
      <c r="UC687" s="57"/>
      <c r="UD687" s="57"/>
      <c r="UE687" s="57"/>
      <c r="UF687" s="57"/>
      <c r="UG687" s="57"/>
      <c r="UH687" s="57"/>
      <c r="UI687" s="57"/>
      <c r="UJ687" s="57"/>
      <c r="UK687" s="57"/>
      <c r="UL687" s="57"/>
      <c r="UM687" s="57"/>
      <c r="UN687" s="57"/>
      <c r="UO687" s="57"/>
      <c r="UP687" s="57"/>
      <c r="UQ687" s="57"/>
      <c r="UR687" s="57"/>
      <c r="US687" s="57"/>
      <c r="UT687" s="57"/>
      <c r="UU687" s="57"/>
      <c r="UV687" s="57"/>
      <c r="UW687" s="57"/>
      <c r="UX687" s="57"/>
      <c r="UY687" s="57"/>
      <c r="UZ687" s="57"/>
      <c r="VA687" s="57"/>
      <c r="VB687" s="57"/>
      <c r="VC687" s="57"/>
      <c r="VD687" s="57"/>
      <c r="VE687" s="57"/>
      <c r="VF687" s="57"/>
      <c r="VG687" s="57"/>
      <c r="VH687" s="57"/>
      <c r="VI687" s="57"/>
      <c r="VJ687" s="57"/>
      <c r="VK687" s="57"/>
      <c r="VL687" s="57"/>
      <c r="VM687" s="57"/>
      <c r="VN687" s="57"/>
      <c r="VO687" s="57"/>
      <c r="VP687" s="57"/>
      <c r="VQ687" s="57"/>
      <c r="VR687" s="57"/>
      <c r="VS687" s="57"/>
      <c r="VT687" s="57"/>
      <c r="VU687" s="57"/>
      <c r="VV687" s="57"/>
      <c r="VW687" s="57"/>
      <c r="VX687" s="57"/>
      <c r="VY687" s="57"/>
      <c r="VZ687" s="57"/>
      <c r="WA687" s="57"/>
      <c r="WB687" s="57"/>
      <c r="WC687" s="57"/>
      <c r="WD687" s="57"/>
      <c r="WE687" s="57"/>
      <c r="WF687" s="57"/>
      <c r="WG687" s="57"/>
      <c r="WH687" s="57"/>
      <c r="WI687" s="57"/>
      <c r="WJ687" s="57"/>
      <c r="WK687" s="57"/>
      <c r="WL687" s="57"/>
      <c r="WM687" s="57"/>
      <c r="WN687" s="57"/>
      <c r="WO687" s="57"/>
      <c r="WP687" s="57"/>
      <c r="WQ687" s="57"/>
      <c r="WR687" s="57"/>
      <c r="WS687" s="57"/>
      <c r="WT687" s="57"/>
      <c r="WU687" s="57"/>
      <c r="WV687" s="57"/>
      <c r="WW687" s="57"/>
      <c r="WX687" s="57"/>
      <c r="WY687" s="57"/>
      <c r="WZ687" s="57"/>
      <c r="XA687" s="57"/>
      <c r="XB687" s="57"/>
      <c r="XC687" s="57"/>
      <c r="XD687" s="57"/>
      <c r="XE687" s="57"/>
      <c r="XF687" s="57"/>
      <c r="XG687" s="57"/>
      <c r="XH687" s="57"/>
      <c r="XI687" s="57"/>
      <c r="XJ687" s="57"/>
      <c r="XK687" s="57"/>
      <c r="XL687" s="57"/>
      <c r="XM687" s="57"/>
      <c r="XN687" s="57"/>
      <c r="XO687" s="57"/>
      <c r="XP687" s="57"/>
      <c r="XQ687" s="57"/>
      <c r="XR687" s="57"/>
      <c r="XS687" s="57"/>
      <c r="XT687" s="57"/>
      <c r="XU687" s="57"/>
      <c r="XV687" s="57"/>
      <c r="XW687" s="57"/>
    </row>
    <row r="688">
      <c r="AI688" s="57"/>
      <c r="BR688" s="57"/>
      <c r="DA688" s="57"/>
      <c r="EJ688" s="57"/>
      <c r="EK688" s="57"/>
      <c r="EL688" s="57"/>
      <c r="EM688" s="57"/>
      <c r="EN688" s="57"/>
      <c r="EO688" s="57"/>
      <c r="EP688" s="57"/>
      <c r="EQ688" s="57"/>
      <c r="ER688" s="57"/>
      <c r="ES688" s="57"/>
      <c r="ET688" s="57"/>
      <c r="EU688" s="57"/>
      <c r="EV688" s="57"/>
      <c r="EW688" s="57"/>
      <c r="EX688" s="57"/>
      <c r="EY688" s="57"/>
      <c r="EZ688" s="57"/>
      <c r="FA688" s="57"/>
      <c r="FB688" s="57"/>
      <c r="FC688" s="57"/>
      <c r="FD688" s="57"/>
      <c r="FE688" s="57"/>
      <c r="FF688" s="57"/>
      <c r="FG688" s="57"/>
      <c r="FH688" s="57"/>
      <c r="FI688" s="57"/>
      <c r="FJ688" s="57"/>
      <c r="FK688" s="57"/>
      <c r="FL688" s="57"/>
      <c r="FM688" s="57"/>
      <c r="FN688" s="57"/>
      <c r="FO688" s="57"/>
      <c r="FP688" s="57"/>
      <c r="FQ688" s="57"/>
      <c r="FR688" s="57"/>
      <c r="FS688" s="57"/>
      <c r="FT688" s="57"/>
      <c r="FU688" s="57"/>
      <c r="FV688" s="57"/>
      <c r="FW688" s="57"/>
      <c r="FX688" s="57"/>
      <c r="FY688" s="57"/>
      <c r="FZ688" s="57"/>
      <c r="GA688" s="57"/>
      <c r="GB688" s="57"/>
      <c r="GC688" s="57"/>
      <c r="GD688" s="57"/>
      <c r="GE688" s="57"/>
      <c r="GF688" s="57"/>
      <c r="GG688" s="57"/>
      <c r="GH688" s="57"/>
      <c r="GI688" s="57"/>
      <c r="GJ688" s="57"/>
      <c r="GK688" s="57"/>
      <c r="GL688" s="57"/>
      <c r="GM688" s="57"/>
      <c r="GN688" s="57"/>
      <c r="GO688" s="57"/>
      <c r="GP688" s="57"/>
      <c r="GQ688" s="57"/>
      <c r="GR688" s="57"/>
      <c r="GS688" s="57"/>
      <c r="GT688" s="57"/>
      <c r="GU688" s="57"/>
      <c r="GV688" s="57"/>
      <c r="GW688" s="57"/>
      <c r="GX688" s="57"/>
      <c r="GY688" s="57"/>
      <c r="GZ688" s="57"/>
      <c r="HA688" s="57"/>
      <c r="HB688" s="57"/>
      <c r="HC688" s="57"/>
      <c r="HD688" s="57"/>
      <c r="HE688" s="57"/>
      <c r="HF688" s="57"/>
      <c r="HG688" s="57"/>
      <c r="HH688" s="57"/>
      <c r="HI688" s="57"/>
      <c r="HJ688" s="57"/>
      <c r="HK688" s="57"/>
      <c r="HL688" s="57"/>
      <c r="HM688" s="57"/>
      <c r="HN688" s="57"/>
      <c r="HO688" s="57"/>
      <c r="HP688" s="57"/>
      <c r="HQ688" s="57"/>
      <c r="HR688" s="57"/>
      <c r="HS688" s="57"/>
      <c r="HT688" s="57"/>
      <c r="HU688" s="57"/>
      <c r="HV688" s="57"/>
      <c r="HW688" s="57"/>
      <c r="HX688" s="57"/>
      <c r="HY688" s="57"/>
      <c r="HZ688" s="57"/>
      <c r="IA688" s="57"/>
      <c r="IB688" s="57"/>
      <c r="IC688" s="57"/>
      <c r="ID688" s="57"/>
      <c r="IE688" s="57"/>
      <c r="IF688" s="57"/>
      <c r="IG688" s="57"/>
      <c r="IH688" s="57"/>
      <c r="II688" s="57"/>
      <c r="IJ688" s="57"/>
      <c r="IK688" s="57"/>
      <c r="IL688" s="57"/>
      <c r="IM688" s="57"/>
      <c r="IN688" s="57"/>
      <c r="IO688" s="57"/>
      <c r="IP688" s="57"/>
      <c r="IQ688" s="57"/>
      <c r="IR688" s="57"/>
      <c r="IS688" s="57"/>
      <c r="IT688" s="57"/>
      <c r="IU688" s="57"/>
      <c r="IV688" s="57"/>
      <c r="IW688" s="57"/>
      <c r="IX688" s="57"/>
      <c r="IY688" s="57"/>
      <c r="IZ688" s="57"/>
      <c r="JA688" s="57"/>
      <c r="JB688" s="57"/>
      <c r="JC688" s="57"/>
      <c r="JD688" s="57"/>
      <c r="JE688" s="57"/>
      <c r="JF688" s="57"/>
      <c r="JG688" s="57"/>
      <c r="JH688" s="57"/>
      <c r="JI688" s="57"/>
      <c r="JJ688" s="57"/>
      <c r="JK688" s="57"/>
      <c r="JL688" s="57"/>
      <c r="JM688" s="57"/>
      <c r="JN688" s="57"/>
      <c r="JO688" s="57"/>
      <c r="JP688" s="57"/>
      <c r="JQ688" s="57"/>
      <c r="JR688" s="57"/>
      <c r="JS688" s="57"/>
      <c r="JT688" s="57"/>
      <c r="JU688" s="57"/>
      <c r="JV688" s="57"/>
      <c r="JW688" s="57"/>
      <c r="JX688" s="57"/>
      <c r="JY688" s="57"/>
      <c r="JZ688" s="57"/>
      <c r="KA688" s="57"/>
      <c r="KB688" s="57"/>
      <c r="KC688" s="57"/>
      <c r="KD688" s="57"/>
      <c r="KE688" s="57"/>
      <c r="KF688" s="57"/>
      <c r="KG688" s="57"/>
      <c r="KH688" s="57"/>
      <c r="KI688" s="57"/>
      <c r="KJ688" s="57"/>
      <c r="KK688" s="57"/>
      <c r="KL688" s="57"/>
      <c r="KM688" s="57"/>
      <c r="KN688" s="57"/>
      <c r="KO688" s="57"/>
      <c r="KP688" s="57"/>
      <c r="KQ688" s="57"/>
      <c r="KR688" s="57"/>
      <c r="KS688" s="57"/>
      <c r="KT688" s="57"/>
      <c r="KU688" s="57"/>
      <c r="KV688" s="57"/>
      <c r="KW688" s="57"/>
      <c r="KX688" s="57"/>
      <c r="KY688" s="57"/>
      <c r="KZ688" s="57"/>
      <c r="LA688" s="57"/>
      <c r="LB688" s="57"/>
      <c r="LC688" s="57"/>
      <c r="LD688" s="57"/>
      <c r="LE688" s="57"/>
      <c r="LF688" s="57"/>
      <c r="LG688" s="57"/>
      <c r="LH688" s="57"/>
      <c r="LI688" s="57"/>
      <c r="LJ688" s="57"/>
      <c r="LK688" s="57"/>
      <c r="LL688" s="57"/>
      <c r="LM688" s="57"/>
      <c r="LN688" s="57"/>
      <c r="LO688" s="57"/>
      <c r="LP688" s="57"/>
      <c r="LQ688" s="57"/>
      <c r="LR688" s="57"/>
      <c r="LS688" s="57"/>
      <c r="LT688" s="57"/>
      <c r="LU688" s="57"/>
      <c r="LV688" s="57"/>
      <c r="LW688" s="57"/>
      <c r="LX688" s="57"/>
      <c r="LY688" s="57"/>
      <c r="LZ688" s="57"/>
      <c r="MA688" s="57"/>
      <c r="MB688" s="57"/>
      <c r="MC688" s="57"/>
      <c r="MD688" s="57"/>
      <c r="ME688" s="57"/>
      <c r="MF688" s="57"/>
      <c r="MG688" s="57"/>
      <c r="MH688" s="57"/>
      <c r="MI688" s="57"/>
      <c r="MJ688" s="57"/>
      <c r="MK688" s="57"/>
      <c r="ML688" s="57"/>
      <c r="MM688" s="57"/>
      <c r="MN688" s="57"/>
      <c r="MO688" s="57"/>
      <c r="MP688" s="57"/>
      <c r="MQ688" s="57"/>
      <c r="MR688" s="57"/>
      <c r="MS688" s="57"/>
      <c r="MT688" s="57"/>
      <c r="MU688" s="57"/>
      <c r="MV688" s="57"/>
      <c r="MW688" s="57"/>
      <c r="MX688" s="57"/>
      <c r="MY688" s="57"/>
      <c r="MZ688" s="57"/>
      <c r="NA688" s="57"/>
      <c r="NB688" s="57"/>
      <c r="NC688" s="57"/>
      <c r="ND688" s="57"/>
      <c r="NE688" s="57"/>
      <c r="NF688" s="57"/>
      <c r="NG688" s="57"/>
      <c r="NH688" s="57"/>
      <c r="NI688" s="57"/>
      <c r="NJ688" s="57"/>
      <c r="NK688" s="57"/>
      <c r="NL688" s="57"/>
      <c r="NM688" s="57"/>
      <c r="NN688" s="57"/>
      <c r="NO688" s="57"/>
      <c r="NP688" s="57"/>
      <c r="NQ688" s="57"/>
      <c r="NR688" s="57"/>
      <c r="NS688" s="57"/>
      <c r="NT688" s="57"/>
      <c r="NU688" s="57"/>
      <c r="NV688" s="57"/>
      <c r="NW688" s="57"/>
      <c r="NX688" s="57"/>
      <c r="NY688" s="57"/>
      <c r="NZ688" s="57"/>
      <c r="OA688" s="57"/>
      <c r="OB688" s="57"/>
      <c r="OC688" s="57"/>
      <c r="OD688" s="57"/>
      <c r="OE688" s="57"/>
      <c r="OF688" s="57"/>
      <c r="OG688" s="57"/>
      <c r="OH688" s="57"/>
      <c r="OI688" s="57"/>
      <c r="OJ688" s="57"/>
      <c r="OK688" s="57"/>
      <c r="OL688" s="57"/>
      <c r="OM688" s="57"/>
      <c r="ON688" s="57"/>
      <c r="OO688" s="57"/>
      <c r="OP688" s="57"/>
      <c r="OQ688" s="57"/>
      <c r="OR688" s="57"/>
      <c r="OS688" s="57"/>
      <c r="OT688" s="57"/>
      <c r="OU688" s="57"/>
      <c r="OV688" s="57"/>
      <c r="OW688" s="57"/>
      <c r="OX688" s="57"/>
      <c r="OY688" s="57"/>
      <c r="OZ688" s="57"/>
      <c r="PA688" s="57"/>
      <c r="PB688" s="57"/>
      <c r="PC688" s="57"/>
      <c r="PD688" s="57"/>
      <c r="PE688" s="57"/>
      <c r="PF688" s="57"/>
      <c r="PG688" s="57"/>
      <c r="PH688" s="57"/>
      <c r="PI688" s="57"/>
      <c r="PJ688" s="57"/>
      <c r="PK688" s="57"/>
      <c r="PL688" s="57"/>
      <c r="PM688" s="57"/>
      <c r="PN688" s="57"/>
      <c r="PO688" s="57"/>
      <c r="PP688" s="57"/>
      <c r="PQ688" s="57"/>
      <c r="PR688" s="57"/>
      <c r="PS688" s="57"/>
      <c r="PT688" s="57"/>
      <c r="PU688" s="57"/>
      <c r="PV688" s="57"/>
      <c r="PW688" s="57"/>
      <c r="PX688" s="57"/>
      <c r="PY688" s="57"/>
      <c r="PZ688" s="57"/>
      <c r="QA688" s="57"/>
      <c r="QB688" s="57"/>
      <c r="QC688" s="57"/>
      <c r="QD688" s="57"/>
      <c r="QE688" s="57"/>
      <c r="QF688" s="57"/>
      <c r="QG688" s="57"/>
      <c r="QH688" s="57"/>
      <c r="QI688" s="57"/>
      <c r="QJ688" s="57"/>
      <c r="QK688" s="57"/>
      <c r="QL688" s="57"/>
      <c r="QM688" s="57"/>
      <c r="QN688" s="57"/>
      <c r="QO688" s="57"/>
      <c r="QP688" s="57"/>
      <c r="QQ688" s="57"/>
      <c r="QR688" s="57"/>
      <c r="QS688" s="57"/>
      <c r="QT688" s="57"/>
      <c r="QU688" s="57"/>
      <c r="QV688" s="57"/>
      <c r="QW688" s="57"/>
      <c r="QX688" s="57"/>
      <c r="QY688" s="57"/>
      <c r="QZ688" s="57"/>
      <c r="RA688" s="57"/>
      <c r="RB688" s="57"/>
      <c r="RC688" s="57"/>
      <c r="RD688" s="57"/>
      <c r="RE688" s="57"/>
      <c r="RF688" s="57"/>
      <c r="RG688" s="57"/>
      <c r="RH688" s="57"/>
      <c r="RI688" s="57"/>
      <c r="RJ688" s="57"/>
      <c r="RK688" s="57"/>
      <c r="RL688" s="57"/>
      <c r="RM688" s="57"/>
      <c r="RN688" s="57"/>
      <c r="RO688" s="57"/>
      <c r="RP688" s="57"/>
      <c r="RQ688" s="57"/>
      <c r="RR688" s="57"/>
      <c r="RS688" s="57"/>
      <c r="RT688" s="57"/>
      <c r="RU688" s="57"/>
      <c r="RV688" s="57"/>
      <c r="RW688" s="57"/>
      <c r="RX688" s="57"/>
      <c r="RY688" s="57"/>
      <c r="RZ688" s="57"/>
      <c r="SA688" s="57"/>
      <c r="SB688" s="57"/>
      <c r="SC688" s="57"/>
      <c r="SD688" s="57"/>
      <c r="SE688" s="57"/>
      <c r="SF688" s="57"/>
      <c r="SG688" s="57"/>
      <c r="SH688" s="57"/>
      <c r="SI688" s="57"/>
      <c r="SJ688" s="57"/>
      <c r="SK688" s="57"/>
      <c r="SL688" s="57"/>
      <c r="SM688" s="57"/>
      <c r="SN688" s="57"/>
      <c r="SO688" s="57"/>
      <c r="SP688" s="57"/>
      <c r="SQ688" s="57"/>
      <c r="SR688" s="57"/>
      <c r="SS688" s="57"/>
      <c r="ST688" s="57"/>
      <c r="SU688" s="57"/>
      <c r="SV688" s="57"/>
      <c r="SW688" s="57"/>
      <c r="SX688" s="57"/>
      <c r="SY688" s="57"/>
      <c r="SZ688" s="57"/>
      <c r="TA688" s="57"/>
      <c r="TB688" s="57"/>
      <c r="TC688" s="57"/>
      <c r="TD688" s="57"/>
      <c r="TE688" s="57"/>
      <c r="TF688" s="57"/>
      <c r="TG688" s="57"/>
      <c r="TH688" s="57"/>
      <c r="TI688" s="57"/>
      <c r="TJ688" s="57"/>
      <c r="TK688" s="57"/>
      <c r="TL688" s="57"/>
      <c r="TM688" s="57"/>
      <c r="TN688" s="57"/>
      <c r="TO688" s="57"/>
      <c r="TP688" s="57"/>
      <c r="TQ688" s="57"/>
      <c r="TR688" s="57"/>
      <c r="TS688" s="57"/>
      <c r="TT688" s="57"/>
      <c r="TU688" s="57"/>
      <c r="TV688" s="57"/>
      <c r="TW688" s="57"/>
      <c r="TX688" s="57"/>
      <c r="TY688" s="57"/>
      <c r="TZ688" s="57"/>
      <c r="UA688" s="57"/>
      <c r="UB688" s="57"/>
      <c r="UC688" s="57"/>
      <c r="UD688" s="57"/>
      <c r="UE688" s="57"/>
      <c r="UF688" s="57"/>
      <c r="UG688" s="57"/>
      <c r="UH688" s="57"/>
      <c r="UI688" s="57"/>
      <c r="UJ688" s="57"/>
      <c r="UK688" s="57"/>
      <c r="UL688" s="57"/>
      <c r="UM688" s="57"/>
      <c r="UN688" s="57"/>
      <c r="UO688" s="57"/>
      <c r="UP688" s="57"/>
      <c r="UQ688" s="57"/>
      <c r="UR688" s="57"/>
      <c r="US688" s="57"/>
      <c r="UT688" s="57"/>
      <c r="UU688" s="57"/>
      <c r="UV688" s="57"/>
      <c r="UW688" s="57"/>
      <c r="UX688" s="57"/>
      <c r="UY688" s="57"/>
      <c r="UZ688" s="57"/>
      <c r="VA688" s="57"/>
      <c r="VB688" s="57"/>
      <c r="VC688" s="57"/>
      <c r="VD688" s="57"/>
      <c r="VE688" s="57"/>
      <c r="VF688" s="57"/>
      <c r="VG688" s="57"/>
      <c r="VH688" s="57"/>
      <c r="VI688" s="57"/>
      <c r="VJ688" s="57"/>
      <c r="VK688" s="57"/>
      <c r="VL688" s="57"/>
      <c r="VM688" s="57"/>
      <c r="VN688" s="57"/>
      <c r="VO688" s="57"/>
      <c r="VP688" s="57"/>
      <c r="VQ688" s="57"/>
      <c r="VR688" s="57"/>
      <c r="VS688" s="57"/>
      <c r="VT688" s="57"/>
      <c r="VU688" s="57"/>
      <c r="VV688" s="57"/>
      <c r="VW688" s="57"/>
      <c r="VX688" s="57"/>
      <c r="VY688" s="57"/>
      <c r="VZ688" s="57"/>
      <c r="WA688" s="57"/>
      <c r="WB688" s="57"/>
      <c r="WC688" s="57"/>
      <c r="WD688" s="57"/>
      <c r="WE688" s="57"/>
      <c r="WF688" s="57"/>
      <c r="WG688" s="57"/>
      <c r="WH688" s="57"/>
      <c r="WI688" s="57"/>
      <c r="WJ688" s="57"/>
      <c r="WK688" s="57"/>
      <c r="WL688" s="57"/>
      <c r="WM688" s="57"/>
      <c r="WN688" s="57"/>
      <c r="WO688" s="57"/>
      <c r="WP688" s="57"/>
      <c r="WQ688" s="57"/>
      <c r="WR688" s="57"/>
      <c r="WS688" s="57"/>
      <c r="WT688" s="57"/>
      <c r="WU688" s="57"/>
      <c r="WV688" s="57"/>
      <c r="WW688" s="57"/>
      <c r="WX688" s="57"/>
      <c r="WY688" s="57"/>
      <c r="WZ688" s="57"/>
      <c r="XA688" s="57"/>
      <c r="XB688" s="57"/>
      <c r="XC688" s="57"/>
      <c r="XD688" s="57"/>
      <c r="XE688" s="57"/>
      <c r="XF688" s="57"/>
      <c r="XG688" s="57"/>
      <c r="XH688" s="57"/>
      <c r="XI688" s="57"/>
      <c r="XJ688" s="57"/>
      <c r="XK688" s="57"/>
      <c r="XL688" s="57"/>
      <c r="XM688" s="57"/>
      <c r="XN688" s="57"/>
      <c r="XO688" s="57"/>
      <c r="XP688" s="57"/>
      <c r="XQ688" s="57"/>
      <c r="XR688" s="57"/>
      <c r="XS688" s="57"/>
      <c r="XT688" s="57"/>
      <c r="XU688" s="57"/>
      <c r="XV688" s="57"/>
      <c r="XW688" s="57"/>
    </row>
    <row r="689">
      <c r="AI689" s="57"/>
      <c r="BR689" s="57"/>
      <c r="DA689" s="57"/>
      <c r="EJ689" s="57"/>
      <c r="EK689" s="57"/>
      <c r="EL689" s="57"/>
      <c r="EM689" s="57"/>
      <c r="EN689" s="57"/>
      <c r="EO689" s="57"/>
      <c r="EP689" s="57"/>
      <c r="EQ689" s="57"/>
      <c r="ER689" s="57"/>
      <c r="ES689" s="57"/>
      <c r="ET689" s="57"/>
      <c r="EU689" s="57"/>
      <c r="EV689" s="57"/>
      <c r="EW689" s="57"/>
      <c r="EX689" s="57"/>
      <c r="EY689" s="57"/>
      <c r="EZ689" s="57"/>
      <c r="FA689" s="57"/>
      <c r="FB689" s="57"/>
      <c r="FC689" s="57"/>
      <c r="FD689" s="57"/>
      <c r="FE689" s="57"/>
      <c r="FF689" s="57"/>
      <c r="FG689" s="57"/>
      <c r="FH689" s="57"/>
      <c r="FI689" s="57"/>
      <c r="FJ689" s="57"/>
      <c r="FK689" s="57"/>
      <c r="FL689" s="57"/>
      <c r="FM689" s="57"/>
      <c r="FN689" s="57"/>
      <c r="FO689" s="57"/>
      <c r="FP689" s="57"/>
      <c r="FQ689" s="57"/>
      <c r="FR689" s="57"/>
      <c r="FS689" s="57"/>
      <c r="FT689" s="57"/>
      <c r="FU689" s="57"/>
      <c r="FV689" s="57"/>
      <c r="FW689" s="57"/>
      <c r="FX689" s="57"/>
      <c r="FY689" s="57"/>
      <c r="FZ689" s="57"/>
      <c r="GA689" s="57"/>
      <c r="GB689" s="57"/>
      <c r="GC689" s="57"/>
      <c r="GD689" s="57"/>
      <c r="GE689" s="57"/>
      <c r="GF689" s="57"/>
      <c r="GG689" s="57"/>
      <c r="GH689" s="57"/>
      <c r="GI689" s="57"/>
      <c r="GJ689" s="57"/>
      <c r="GK689" s="57"/>
      <c r="GL689" s="57"/>
      <c r="GM689" s="57"/>
      <c r="GN689" s="57"/>
      <c r="GO689" s="57"/>
      <c r="GP689" s="57"/>
      <c r="GQ689" s="57"/>
      <c r="GR689" s="57"/>
      <c r="GS689" s="57"/>
      <c r="GT689" s="57"/>
      <c r="GU689" s="57"/>
      <c r="GV689" s="57"/>
      <c r="GW689" s="57"/>
      <c r="GX689" s="57"/>
      <c r="GY689" s="57"/>
      <c r="GZ689" s="57"/>
      <c r="HA689" s="57"/>
      <c r="HB689" s="57"/>
      <c r="HC689" s="57"/>
      <c r="HD689" s="57"/>
      <c r="HE689" s="57"/>
      <c r="HF689" s="57"/>
      <c r="HG689" s="57"/>
      <c r="HH689" s="57"/>
      <c r="HI689" s="57"/>
      <c r="HJ689" s="57"/>
      <c r="HK689" s="57"/>
      <c r="HL689" s="57"/>
      <c r="HM689" s="57"/>
      <c r="HN689" s="57"/>
      <c r="HO689" s="57"/>
      <c r="HP689" s="57"/>
      <c r="HQ689" s="57"/>
      <c r="HR689" s="57"/>
      <c r="HS689" s="57"/>
      <c r="HT689" s="57"/>
      <c r="HU689" s="57"/>
      <c r="HV689" s="57"/>
      <c r="HW689" s="57"/>
      <c r="HX689" s="57"/>
      <c r="HY689" s="57"/>
      <c r="HZ689" s="57"/>
      <c r="IA689" s="57"/>
      <c r="IB689" s="57"/>
      <c r="IC689" s="57"/>
      <c r="ID689" s="57"/>
      <c r="IE689" s="57"/>
      <c r="IF689" s="57"/>
      <c r="IG689" s="57"/>
      <c r="IH689" s="57"/>
      <c r="II689" s="57"/>
      <c r="IJ689" s="57"/>
      <c r="IK689" s="57"/>
      <c r="IL689" s="57"/>
      <c r="IM689" s="57"/>
      <c r="IN689" s="57"/>
      <c r="IO689" s="57"/>
      <c r="IP689" s="57"/>
      <c r="IQ689" s="57"/>
      <c r="IR689" s="57"/>
      <c r="IS689" s="57"/>
      <c r="IT689" s="57"/>
      <c r="IU689" s="57"/>
      <c r="IV689" s="57"/>
      <c r="IW689" s="57"/>
      <c r="IX689" s="57"/>
      <c r="IY689" s="57"/>
      <c r="IZ689" s="57"/>
      <c r="JA689" s="57"/>
      <c r="JB689" s="57"/>
      <c r="JC689" s="57"/>
      <c r="JD689" s="57"/>
      <c r="JE689" s="57"/>
      <c r="JF689" s="57"/>
      <c r="JG689" s="57"/>
      <c r="JH689" s="57"/>
      <c r="JI689" s="57"/>
      <c r="JJ689" s="57"/>
      <c r="JK689" s="57"/>
      <c r="JL689" s="57"/>
      <c r="JM689" s="57"/>
      <c r="JN689" s="57"/>
      <c r="JO689" s="57"/>
      <c r="JP689" s="57"/>
      <c r="JQ689" s="57"/>
      <c r="JR689" s="57"/>
      <c r="JS689" s="57"/>
      <c r="JT689" s="57"/>
      <c r="JU689" s="57"/>
      <c r="JV689" s="57"/>
      <c r="JW689" s="57"/>
      <c r="JX689" s="57"/>
      <c r="JY689" s="57"/>
      <c r="JZ689" s="57"/>
      <c r="KA689" s="57"/>
      <c r="KB689" s="57"/>
      <c r="KC689" s="57"/>
      <c r="KD689" s="57"/>
      <c r="KE689" s="57"/>
      <c r="KF689" s="57"/>
      <c r="KG689" s="57"/>
      <c r="KH689" s="57"/>
      <c r="KI689" s="57"/>
      <c r="KJ689" s="57"/>
      <c r="KK689" s="57"/>
      <c r="KL689" s="57"/>
      <c r="KM689" s="57"/>
      <c r="KN689" s="57"/>
      <c r="KO689" s="57"/>
      <c r="KP689" s="57"/>
      <c r="KQ689" s="57"/>
      <c r="KR689" s="57"/>
      <c r="KS689" s="57"/>
      <c r="KT689" s="57"/>
      <c r="KU689" s="57"/>
      <c r="KV689" s="57"/>
      <c r="KW689" s="57"/>
      <c r="KX689" s="57"/>
      <c r="KY689" s="57"/>
      <c r="KZ689" s="57"/>
      <c r="LA689" s="57"/>
      <c r="LB689" s="57"/>
      <c r="LC689" s="57"/>
      <c r="LD689" s="57"/>
      <c r="LE689" s="57"/>
      <c r="LF689" s="57"/>
      <c r="LG689" s="57"/>
      <c r="LH689" s="57"/>
      <c r="LI689" s="57"/>
      <c r="LJ689" s="57"/>
      <c r="LK689" s="57"/>
      <c r="LL689" s="57"/>
      <c r="LM689" s="57"/>
      <c r="LN689" s="57"/>
      <c r="LO689" s="57"/>
      <c r="LP689" s="57"/>
      <c r="LQ689" s="57"/>
      <c r="LR689" s="57"/>
      <c r="LS689" s="57"/>
      <c r="LT689" s="57"/>
      <c r="LU689" s="57"/>
      <c r="LV689" s="57"/>
      <c r="LW689" s="57"/>
      <c r="LX689" s="57"/>
      <c r="LY689" s="57"/>
      <c r="LZ689" s="57"/>
      <c r="MA689" s="57"/>
      <c r="MB689" s="57"/>
      <c r="MC689" s="57"/>
      <c r="MD689" s="57"/>
      <c r="ME689" s="57"/>
      <c r="MF689" s="57"/>
      <c r="MG689" s="57"/>
      <c r="MH689" s="57"/>
      <c r="MI689" s="57"/>
      <c r="MJ689" s="57"/>
      <c r="MK689" s="57"/>
      <c r="ML689" s="57"/>
      <c r="MM689" s="57"/>
      <c r="MN689" s="57"/>
      <c r="MO689" s="57"/>
      <c r="MP689" s="57"/>
      <c r="MQ689" s="57"/>
      <c r="MR689" s="57"/>
      <c r="MS689" s="57"/>
      <c r="MT689" s="57"/>
      <c r="MU689" s="57"/>
      <c r="MV689" s="57"/>
      <c r="MW689" s="57"/>
      <c r="MX689" s="57"/>
      <c r="MY689" s="57"/>
      <c r="MZ689" s="57"/>
      <c r="NA689" s="57"/>
      <c r="NB689" s="57"/>
      <c r="NC689" s="57"/>
      <c r="ND689" s="57"/>
      <c r="NE689" s="57"/>
      <c r="NF689" s="57"/>
      <c r="NG689" s="57"/>
      <c r="NH689" s="57"/>
      <c r="NI689" s="57"/>
      <c r="NJ689" s="57"/>
      <c r="NK689" s="57"/>
      <c r="NL689" s="57"/>
      <c r="NM689" s="57"/>
      <c r="NN689" s="57"/>
      <c r="NO689" s="57"/>
      <c r="NP689" s="57"/>
      <c r="NQ689" s="57"/>
      <c r="NR689" s="57"/>
      <c r="NS689" s="57"/>
      <c r="NT689" s="57"/>
      <c r="NU689" s="57"/>
      <c r="NV689" s="57"/>
      <c r="NW689" s="57"/>
      <c r="NX689" s="57"/>
      <c r="NY689" s="57"/>
      <c r="NZ689" s="57"/>
      <c r="OA689" s="57"/>
      <c r="OB689" s="57"/>
      <c r="OC689" s="57"/>
      <c r="OD689" s="57"/>
      <c r="OE689" s="57"/>
      <c r="OF689" s="57"/>
      <c r="OG689" s="57"/>
      <c r="OH689" s="57"/>
      <c r="OI689" s="57"/>
      <c r="OJ689" s="57"/>
      <c r="OK689" s="57"/>
      <c r="OL689" s="57"/>
      <c r="OM689" s="57"/>
      <c r="ON689" s="57"/>
      <c r="OO689" s="57"/>
      <c r="OP689" s="57"/>
      <c r="OQ689" s="57"/>
      <c r="OR689" s="57"/>
      <c r="OS689" s="57"/>
      <c r="OT689" s="57"/>
      <c r="OU689" s="57"/>
      <c r="OV689" s="57"/>
      <c r="OW689" s="57"/>
      <c r="OX689" s="57"/>
      <c r="OY689" s="57"/>
      <c r="OZ689" s="57"/>
      <c r="PA689" s="57"/>
      <c r="PB689" s="57"/>
      <c r="PC689" s="57"/>
      <c r="PD689" s="57"/>
      <c r="PE689" s="57"/>
      <c r="PF689" s="57"/>
      <c r="PG689" s="57"/>
      <c r="PH689" s="57"/>
      <c r="PI689" s="57"/>
      <c r="PJ689" s="57"/>
      <c r="PK689" s="57"/>
      <c r="PL689" s="57"/>
      <c r="PM689" s="57"/>
      <c r="PN689" s="57"/>
      <c r="PO689" s="57"/>
      <c r="PP689" s="57"/>
      <c r="PQ689" s="57"/>
      <c r="PR689" s="57"/>
      <c r="PS689" s="57"/>
      <c r="PT689" s="57"/>
      <c r="PU689" s="57"/>
      <c r="PV689" s="57"/>
      <c r="PW689" s="57"/>
      <c r="PX689" s="57"/>
      <c r="PY689" s="57"/>
      <c r="PZ689" s="57"/>
      <c r="QA689" s="57"/>
      <c r="QB689" s="57"/>
      <c r="QC689" s="57"/>
      <c r="QD689" s="57"/>
      <c r="QE689" s="57"/>
      <c r="QF689" s="57"/>
      <c r="QG689" s="57"/>
      <c r="QH689" s="57"/>
      <c r="QI689" s="57"/>
      <c r="QJ689" s="57"/>
      <c r="QK689" s="57"/>
      <c r="QL689" s="57"/>
      <c r="QM689" s="57"/>
      <c r="QN689" s="57"/>
      <c r="QO689" s="57"/>
      <c r="QP689" s="57"/>
      <c r="QQ689" s="57"/>
      <c r="QR689" s="57"/>
      <c r="QS689" s="57"/>
      <c r="QT689" s="57"/>
      <c r="QU689" s="57"/>
      <c r="QV689" s="57"/>
      <c r="QW689" s="57"/>
      <c r="QX689" s="57"/>
      <c r="QY689" s="57"/>
      <c r="QZ689" s="57"/>
      <c r="RA689" s="57"/>
      <c r="RB689" s="57"/>
      <c r="RC689" s="57"/>
      <c r="RD689" s="57"/>
      <c r="RE689" s="57"/>
      <c r="RF689" s="57"/>
      <c r="RG689" s="57"/>
      <c r="RH689" s="57"/>
      <c r="RI689" s="57"/>
      <c r="RJ689" s="57"/>
      <c r="RK689" s="57"/>
      <c r="RL689" s="57"/>
      <c r="RM689" s="57"/>
      <c r="RN689" s="57"/>
      <c r="RO689" s="57"/>
      <c r="RP689" s="57"/>
      <c r="RQ689" s="57"/>
      <c r="RR689" s="57"/>
      <c r="RS689" s="57"/>
      <c r="RT689" s="57"/>
      <c r="RU689" s="57"/>
      <c r="RV689" s="57"/>
      <c r="RW689" s="57"/>
      <c r="RX689" s="57"/>
      <c r="RY689" s="57"/>
      <c r="RZ689" s="57"/>
      <c r="SA689" s="57"/>
      <c r="SB689" s="57"/>
      <c r="SC689" s="57"/>
      <c r="SD689" s="57"/>
      <c r="SE689" s="57"/>
      <c r="SF689" s="57"/>
      <c r="SG689" s="57"/>
      <c r="SH689" s="57"/>
      <c r="SI689" s="57"/>
      <c r="SJ689" s="57"/>
      <c r="SK689" s="57"/>
      <c r="SL689" s="57"/>
      <c r="SM689" s="57"/>
      <c r="SN689" s="57"/>
      <c r="SO689" s="57"/>
      <c r="SP689" s="57"/>
      <c r="SQ689" s="57"/>
      <c r="SR689" s="57"/>
      <c r="SS689" s="57"/>
      <c r="ST689" s="57"/>
      <c r="SU689" s="57"/>
      <c r="SV689" s="57"/>
      <c r="SW689" s="57"/>
      <c r="SX689" s="57"/>
      <c r="SY689" s="57"/>
      <c r="SZ689" s="57"/>
      <c r="TA689" s="57"/>
      <c r="TB689" s="57"/>
      <c r="TC689" s="57"/>
      <c r="TD689" s="57"/>
      <c r="TE689" s="57"/>
      <c r="TF689" s="57"/>
      <c r="TG689" s="57"/>
      <c r="TH689" s="57"/>
      <c r="TI689" s="57"/>
      <c r="TJ689" s="57"/>
      <c r="TK689" s="57"/>
      <c r="TL689" s="57"/>
      <c r="TM689" s="57"/>
      <c r="TN689" s="57"/>
      <c r="TO689" s="57"/>
      <c r="TP689" s="57"/>
      <c r="TQ689" s="57"/>
      <c r="TR689" s="57"/>
      <c r="TS689" s="57"/>
      <c r="TT689" s="57"/>
      <c r="TU689" s="57"/>
      <c r="TV689" s="57"/>
      <c r="TW689" s="57"/>
      <c r="TX689" s="57"/>
      <c r="TY689" s="57"/>
      <c r="TZ689" s="57"/>
      <c r="UA689" s="57"/>
      <c r="UB689" s="57"/>
      <c r="UC689" s="57"/>
      <c r="UD689" s="57"/>
      <c r="UE689" s="57"/>
      <c r="UF689" s="57"/>
      <c r="UG689" s="57"/>
      <c r="UH689" s="57"/>
      <c r="UI689" s="57"/>
      <c r="UJ689" s="57"/>
      <c r="UK689" s="57"/>
      <c r="UL689" s="57"/>
      <c r="UM689" s="57"/>
      <c r="UN689" s="57"/>
      <c r="UO689" s="57"/>
      <c r="UP689" s="57"/>
      <c r="UQ689" s="57"/>
      <c r="UR689" s="57"/>
      <c r="US689" s="57"/>
      <c r="UT689" s="57"/>
      <c r="UU689" s="57"/>
      <c r="UV689" s="57"/>
      <c r="UW689" s="57"/>
      <c r="UX689" s="57"/>
      <c r="UY689" s="57"/>
      <c r="UZ689" s="57"/>
      <c r="VA689" s="57"/>
      <c r="VB689" s="57"/>
      <c r="VC689" s="57"/>
      <c r="VD689" s="57"/>
      <c r="VE689" s="57"/>
      <c r="VF689" s="57"/>
      <c r="VG689" s="57"/>
      <c r="VH689" s="57"/>
      <c r="VI689" s="57"/>
      <c r="VJ689" s="57"/>
      <c r="VK689" s="57"/>
      <c r="VL689" s="57"/>
      <c r="VM689" s="57"/>
      <c r="VN689" s="57"/>
      <c r="VO689" s="57"/>
      <c r="VP689" s="57"/>
      <c r="VQ689" s="57"/>
      <c r="VR689" s="57"/>
      <c r="VS689" s="57"/>
      <c r="VT689" s="57"/>
      <c r="VU689" s="57"/>
      <c r="VV689" s="57"/>
      <c r="VW689" s="57"/>
      <c r="VX689" s="57"/>
      <c r="VY689" s="57"/>
      <c r="VZ689" s="57"/>
      <c r="WA689" s="57"/>
      <c r="WB689" s="57"/>
      <c r="WC689" s="57"/>
      <c r="WD689" s="57"/>
      <c r="WE689" s="57"/>
      <c r="WF689" s="57"/>
      <c r="WG689" s="57"/>
      <c r="WH689" s="57"/>
      <c r="WI689" s="57"/>
      <c r="WJ689" s="57"/>
      <c r="WK689" s="57"/>
      <c r="WL689" s="57"/>
      <c r="WM689" s="57"/>
      <c r="WN689" s="57"/>
      <c r="WO689" s="57"/>
      <c r="WP689" s="57"/>
      <c r="WQ689" s="57"/>
      <c r="WR689" s="57"/>
      <c r="WS689" s="57"/>
      <c r="WT689" s="57"/>
      <c r="WU689" s="57"/>
      <c r="WV689" s="57"/>
      <c r="WW689" s="57"/>
      <c r="WX689" s="57"/>
      <c r="WY689" s="57"/>
      <c r="WZ689" s="57"/>
      <c r="XA689" s="57"/>
      <c r="XB689" s="57"/>
      <c r="XC689" s="57"/>
      <c r="XD689" s="57"/>
      <c r="XE689" s="57"/>
      <c r="XF689" s="57"/>
      <c r="XG689" s="57"/>
      <c r="XH689" s="57"/>
      <c r="XI689" s="57"/>
      <c r="XJ689" s="57"/>
      <c r="XK689" s="57"/>
      <c r="XL689" s="57"/>
      <c r="XM689" s="57"/>
      <c r="XN689" s="57"/>
      <c r="XO689" s="57"/>
      <c r="XP689" s="57"/>
      <c r="XQ689" s="57"/>
      <c r="XR689" s="57"/>
      <c r="XS689" s="57"/>
      <c r="XT689" s="57"/>
      <c r="XU689" s="57"/>
      <c r="XV689" s="57"/>
      <c r="XW689" s="57"/>
    </row>
    <row r="690">
      <c r="AI690" s="57"/>
      <c r="BR690" s="57"/>
      <c r="DA690" s="57"/>
      <c r="EJ690" s="57"/>
      <c r="EK690" s="57"/>
      <c r="EL690" s="57"/>
      <c r="EM690" s="57"/>
      <c r="EN690" s="57"/>
      <c r="EO690" s="57"/>
      <c r="EP690" s="57"/>
      <c r="EQ690" s="57"/>
      <c r="ER690" s="57"/>
      <c r="ES690" s="57"/>
      <c r="ET690" s="57"/>
      <c r="EU690" s="57"/>
      <c r="EV690" s="57"/>
      <c r="EW690" s="57"/>
      <c r="EX690" s="57"/>
      <c r="EY690" s="57"/>
      <c r="EZ690" s="57"/>
      <c r="FA690" s="57"/>
      <c r="FB690" s="57"/>
      <c r="FC690" s="57"/>
      <c r="FD690" s="57"/>
      <c r="FE690" s="57"/>
      <c r="FF690" s="57"/>
      <c r="FG690" s="57"/>
      <c r="FH690" s="57"/>
      <c r="FI690" s="57"/>
      <c r="FJ690" s="57"/>
      <c r="FK690" s="57"/>
      <c r="FL690" s="57"/>
      <c r="FM690" s="57"/>
      <c r="FN690" s="57"/>
      <c r="FO690" s="57"/>
      <c r="FP690" s="57"/>
      <c r="FQ690" s="57"/>
      <c r="FR690" s="57"/>
      <c r="FS690" s="57"/>
      <c r="FT690" s="57"/>
      <c r="FU690" s="57"/>
      <c r="FV690" s="57"/>
      <c r="FW690" s="57"/>
      <c r="FX690" s="57"/>
      <c r="FY690" s="57"/>
      <c r="FZ690" s="57"/>
      <c r="GA690" s="57"/>
      <c r="GB690" s="57"/>
      <c r="GC690" s="57"/>
      <c r="GD690" s="57"/>
      <c r="GE690" s="57"/>
      <c r="GF690" s="57"/>
      <c r="GG690" s="57"/>
      <c r="GH690" s="57"/>
      <c r="GI690" s="57"/>
      <c r="GJ690" s="57"/>
      <c r="GK690" s="57"/>
      <c r="GL690" s="57"/>
      <c r="GM690" s="57"/>
      <c r="GN690" s="57"/>
      <c r="GO690" s="57"/>
      <c r="GP690" s="57"/>
      <c r="GQ690" s="57"/>
      <c r="GR690" s="57"/>
      <c r="GS690" s="57"/>
      <c r="GT690" s="57"/>
      <c r="GU690" s="57"/>
      <c r="GV690" s="57"/>
      <c r="GW690" s="57"/>
      <c r="GX690" s="57"/>
      <c r="GY690" s="57"/>
      <c r="GZ690" s="57"/>
      <c r="HA690" s="57"/>
      <c r="HB690" s="57"/>
      <c r="HC690" s="57"/>
      <c r="HD690" s="57"/>
      <c r="HE690" s="57"/>
      <c r="HF690" s="57"/>
      <c r="HG690" s="57"/>
      <c r="HH690" s="57"/>
      <c r="HI690" s="57"/>
      <c r="HJ690" s="57"/>
      <c r="HK690" s="57"/>
      <c r="HL690" s="57"/>
      <c r="HM690" s="57"/>
      <c r="HN690" s="57"/>
      <c r="HO690" s="57"/>
      <c r="HP690" s="57"/>
      <c r="HQ690" s="57"/>
      <c r="HR690" s="57"/>
      <c r="HS690" s="57"/>
      <c r="HT690" s="57"/>
      <c r="HU690" s="57"/>
      <c r="HV690" s="57"/>
      <c r="HW690" s="57"/>
      <c r="HX690" s="57"/>
      <c r="HY690" s="57"/>
      <c r="HZ690" s="57"/>
      <c r="IA690" s="57"/>
      <c r="IB690" s="57"/>
      <c r="IC690" s="57"/>
      <c r="ID690" s="57"/>
      <c r="IE690" s="57"/>
      <c r="IF690" s="57"/>
      <c r="IG690" s="57"/>
      <c r="IH690" s="57"/>
      <c r="II690" s="57"/>
      <c r="IJ690" s="57"/>
      <c r="IK690" s="57"/>
      <c r="IL690" s="57"/>
      <c r="IM690" s="57"/>
      <c r="IN690" s="57"/>
      <c r="IO690" s="57"/>
      <c r="IP690" s="57"/>
      <c r="IQ690" s="57"/>
      <c r="IR690" s="57"/>
      <c r="IS690" s="57"/>
      <c r="IT690" s="57"/>
      <c r="IU690" s="57"/>
      <c r="IV690" s="57"/>
      <c r="IW690" s="57"/>
      <c r="IX690" s="57"/>
      <c r="IY690" s="57"/>
      <c r="IZ690" s="57"/>
      <c r="JA690" s="57"/>
      <c r="JB690" s="57"/>
      <c r="JC690" s="57"/>
      <c r="JD690" s="57"/>
      <c r="JE690" s="57"/>
      <c r="JF690" s="57"/>
      <c r="JG690" s="57"/>
      <c r="JH690" s="57"/>
      <c r="JI690" s="57"/>
      <c r="JJ690" s="57"/>
      <c r="JK690" s="57"/>
      <c r="JL690" s="57"/>
      <c r="JM690" s="57"/>
      <c r="JN690" s="57"/>
      <c r="JO690" s="57"/>
      <c r="JP690" s="57"/>
      <c r="JQ690" s="57"/>
      <c r="JR690" s="57"/>
      <c r="JS690" s="57"/>
      <c r="JT690" s="57"/>
      <c r="JU690" s="57"/>
      <c r="JV690" s="57"/>
      <c r="JW690" s="57"/>
      <c r="JX690" s="57"/>
      <c r="JY690" s="57"/>
      <c r="JZ690" s="57"/>
      <c r="KA690" s="57"/>
      <c r="KB690" s="57"/>
      <c r="KC690" s="57"/>
      <c r="KD690" s="57"/>
      <c r="KE690" s="57"/>
      <c r="KF690" s="57"/>
      <c r="KG690" s="57"/>
      <c r="KH690" s="57"/>
      <c r="KI690" s="57"/>
      <c r="KJ690" s="57"/>
      <c r="KK690" s="57"/>
      <c r="KL690" s="57"/>
      <c r="KM690" s="57"/>
      <c r="KN690" s="57"/>
      <c r="KO690" s="57"/>
      <c r="KP690" s="57"/>
      <c r="KQ690" s="57"/>
      <c r="KR690" s="57"/>
      <c r="KS690" s="57"/>
      <c r="KT690" s="57"/>
      <c r="KU690" s="57"/>
      <c r="KV690" s="57"/>
      <c r="KW690" s="57"/>
      <c r="KX690" s="57"/>
      <c r="KY690" s="57"/>
      <c r="KZ690" s="57"/>
      <c r="LA690" s="57"/>
      <c r="LB690" s="57"/>
      <c r="LC690" s="57"/>
      <c r="LD690" s="57"/>
      <c r="LE690" s="57"/>
      <c r="LF690" s="57"/>
      <c r="LG690" s="57"/>
      <c r="LH690" s="57"/>
      <c r="LI690" s="57"/>
      <c r="LJ690" s="57"/>
      <c r="LK690" s="57"/>
      <c r="LL690" s="57"/>
      <c r="LM690" s="57"/>
      <c r="LN690" s="57"/>
      <c r="LO690" s="57"/>
      <c r="LP690" s="57"/>
      <c r="LQ690" s="57"/>
      <c r="LR690" s="57"/>
      <c r="LS690" s="57"/>
      <c r="LT690" s="57"/>
      <c r="LU690" s="57"/>
      <c r="LV690" s="57"/>
      <c r="LW690" s="57"/>
      <c r="LX690" s="57"/>
      <c r="LY690" s="57"/>
      <c r="LZ690" s="57"/>
      <c r="MA690" s="57"/>
      <c r="MB690" s="57"/>
      <c r="MC690" s="57"/>
      <c r="MD690" s="57"/>
      <c r="ME690" s="57"/>
      <c r="MF690" s="57"/>
      <c r="MG690" s="57"/>
      <c r="MH690" s="57"/>
      <c r="MI690" s="57"/>
      <c r="MJ690" s="57"/>
      <c r="MK690" s="57"/>
      <c r="ML690" s="57"/>
      <c r="MM690" s="57"/>
      <c r="MN690" s="57"/>
      <c r="MO690" s="57"/>
      <c r="MP690" s="57"/>
      <c r="MQ690" s="57"/>
      <c r="MR690" s="57"/>
      <c r="MS690" s="57"/>
      <c r="MT690" s="57"/>
      <c r="MU690" s="57"/>
      <c r="MV690" s="57"/>
      <c r="MW690" s="57"/>
      <c r="MX690" s="57"/>
      <c r="MY690" s="57"/>
      <c r="MZ690" s="57"/>
      <c r="NA690" s="57"/>
      <c r="NB690" s="57"/>
      <c r="NC690" s="57"/>
      <c r="ND690" s="57"/>
      <c r="NE690" s="57"/>
      <c r="NF690" s="57"/>
      <c r="NG690" s="57"/>
      <c r="NH690" s="57"/>
      <c r="NI690" s="57"/>
      <c r="NJ690" s="57"/>
      <c r="NK690" s="57"/>
      <c r="NL690" s="57"/>
      <c r="NM690" s="57"/>
      <c r="NN690" s="57"/>
      <c r="NO690" s="57"/>
      <c r="NP690" s="57"/>
      <c r="NQ690" s="57"/>
      <c r="NR690" s="57"/>
      <c r="NS690" s="57"/>
      <c r="NT690" s="57"/>
      <c r="NU690" s="57"/>
      <c r="NV690" s="57"/>
      <c r="NW690" s="57"/>
      <c r="NX690" s="57"/>
      <c r="NY690" s="57"/>
      <c r="NZ690" s="57"/>
      <c r="OA690" s="57"/>
      <c r="OB690" s="57"/>
      <c r="OC690" s="57"/>
      <c r="OD690" s="57"/>
      <c r="OE690" s="57"/>
      <c r="OF690" s="57"/>
      <c r="OG690" s="57"/>
      <c r="OH690" s="57"/>
      <c r="OI690" s="57"/>
      <c r="OJ690" s="57"/>
      <c r="OK690" s="57"/>
      <c r="OL690" s="57"/>
      <c r="OM690" s="57"/>
      <c r="ON690" s="57"/>
      <c r="OO690" s="57"/>
      <c r="OP690" s="57"/>
      <c r="OQ690" s="57"/>
      <c r="OR690" s="57"/>
      <c r="OS690" s="57"/>
      <c r="OT690" s="57"/>
      <c r="OU690" s="57"/>
      <c r="OV690" s="57"/>
      <c r="OW690" s="57"/>
      <c r="OX690" s="57"/>
      <c r="OY690" s="57"/>
      <c r="OZ690" s="57"/>
      <c r="PA690" s="57"/>
      <c r="PB690" s="57"/>
      <c r="PC690" s="57"/>
      <c r="PD690" s="57"/>
      <c r="PE690" s="57"/>
      <c r="PF690" s="57"/>
      <c r="PG690" s="57"/>
      <c r="PH690" s="57"/>
      <c r="PI690" s="57"/>
      <c r="PJ690" s="57"/>
      <c r="PK690" s="57"/>
      <c r="PL690" s="57"/>
      <c r="PM690" s="57"/>
      <c r="PN690" s="57"/>
      <c r="PO690" s="57"/>
      <c r="PP690" s="57"/>
      <c r="PQ690" s="57"/>
      <c r="PR690" s="57"/>
      <c r="PS690" s="57"/>
      <c r="PT690" s="57"/>
      <c r="PU690" s="57"/>
      <c r="PV690" s="57"/>
      <c r="PW690" s="57"/>
      <c r="PX690" s="57"/>
      <c r="PY690" s="57"/>
      <c r="PZ690" s="57"/>
      <c r="QA690" s="57"/>
      <c r="QB690" s="57"/>
      <c r="QC690" s="57"/>
      <c r="QD690" s="57"/>
      <c r="QE690" s="57"/>
      <c r="QF690" s="57"/>
      <c r="QG690" s="57"/>
      <c r="QH690" s="57"/>
      <c r="QI690" s="57"/>
      <c r="QJ690" s="57"/>
      <c r="QK690" s="57"/>
      <c r="QL690" s="57"/>
      <c r="QM690" s="57"/>
      <c r="QN690" s="57"/>
      <c r="QO690" s="57"/>
      <c r="QP690" s="57"/>
      <c r="QQ690" s="57"/>
      <c r="QR690" s="57"/>
      <c r="QS690" s="57"/>
      <c r="QT690" s="57"/>
      <c r="QU690" s="57"/>
      <c r="QV690" s="57"/>
      <c r="QW690" s="57"/>
      <c r="QX690" s="57"/>
      <c r="QY690" s="57"/>
      <c r="QZ690" s="57"/>
      <c r="RA690" s="57"/>
      <c r="RB690" s="57"/>
      <c r="RC690" s="57"/>
      <c r="RD690" s="57"/>
      <c r="RE690" s="57"/>
      <c r="RF690" s="57"/>
      <c r="RG690" s="57"/>
      <c r="RH690" s="57"/>
      <c r="RI690" s="57"/>
      <c r="RJ690" s="57"/>
      <c r="RK690" s="57"/>
      <c r="RL690" s="57"/>
      <c r="RM690" s="57"/>
      <c r="RN690" s="57"/>
      <c r="RO690" s="57"/>
      <c r="RP690" s="57"/>
      <c r="RQ690" s="57"/>
      <c r="RR690" s="57"/>
      <c r="RS690" s="57"/>
      <c r="RT690" s="57"/>
      <c r="RU690" s="57"/>
      <c r="RV690" s="57"/>
      <c r="RW690" s="57"/>
      <c r="RX690" s="57"/>
      <c r="RY690" s="57"/>
      <c r="RZ690" s="57"/>
      <c r="SA690" s="57"/>
      <c r="SB690" s="57"/>
      <c r="SC690" s="57"/>
      <c r="SD690" s="57"/>
      <c r="SE690" s="57"/>
      <c r="SF690" s="57"/>
      <c r="SG690" s="57"/>
      <c r="SH690" s="57"/>
      <c r="SI690" s="57"/>
      <c r="SJ690" s="57"/>
      <c r="SK690" s="57"/>
      <c r="SL690" s="57"/>
      <c r="SM690" s="57"/>
      <c r="SN690" s="57"/>
      <c r="SO690" s="57"/>
      <c r="SP690" s="57"/>
      <c r="SQ690" s="57"/>
      <c r="SR690" s="57"/>
      <c r="SS690" s="57"/>
      <c r="ST690" s="57"/>
      <c r="SU690" s="57"/>
      <c r="SV690" s="57"/>
      <c r="SW690" s="57"/>
      <c r="SX690" s="57"/>
      <c r="SY690" s="57"/>
      <c r="SZ690" s="57"/>
      <c r="TA690" s="57"/>
      <c r="TB690" s="57"/>
      <c r="TC690" s="57"/>
      <c r="TD690" s="57"/>
      <c r="TE690" s="57"/>
      <c r="TF690" s="57"/>
      <c r="TG690" s="57"/>
      <c r="TH690" s="57"/>
      <c r="TI690" s="57"/>
      <c r="TJ690" s="57"/>
      <c r="TK690" s="57"/>
      <c r="TL690" s="57"/>
      <c r="TM690" s="57"/>
      <c r="TN690" s="57"/>
      <c r="TO690" s="57"/>
      <c r="TP690" s="57"/>
      <c r="TQ690" s="57"/>
      <c r="TR690" s="57"/>
      <c r="TS690" s="57"/>
      <c r="TT690" s="57"/>
      <c r="TU690" s="57"/>
      <c r="TV690" s="57"/>
      <c r="TW690" s="57"/>
      <c r="TX690" s="57"/>
      <c r="TY690" s="57"/>
      <c r="TZ690" s="57"/>
      <c r="UA690" s="57"/>
      <c r="UB690" s="57"/>
      <c r="UC690" s="57"/>
      <c r="UD690" s="57"/>
      <c r="UE690" s="57"/>
      <c r="UF690" s="57"/>
      <c r="UG690" s="57"/>
      <c r="UH690" s="57"/>
      <c r="UI690" s="57"/>
      <c r="UJ690" s="57"/>
      <c r="UK690" s="57"/>
      <c r="UL690" s="57"/>
      <c r="UM690" s="57"/>
      <c r="UN690" s="57"/>
      <c r="UO690" s="57"/>
      <c r="UP690" s="57"/>
      <c r="UQ690" s="57"/>
      <c r="UR690" s="57"/>
      <c r="US690" s="57"/>
      <c r="UT690" s="57"/>
      <c r="UU690" s="57"/>
      <c r="UV690" s="57"/>
      <c r="UW690" s="57"/>
      <c r="UX690" s="57"/>
      <c r="UY690" s="57"/>
      <c r="UZ690" s="57"/>
      <c r="VA690" s="57"/>
      <c r="VB690" s="57"/>
      <c r="VC690" s="57"/>
      <c r="VD690" s="57"/>
      <c r="VE690" s="57"/>
      <c r="VF690" s="57"/>
      <c r="VG690" s="57"/>
      <c r="VH690" s="57"/>
      <c r="VI690" s="57"/>
      <c r="VJ690" s="57"/>
      <c r="VK690" s="57"/>
      <c r="VL690" s="57"/>
      <c r="VM690" s="57"/>
      <c r="VN690" s="57"/>
      <c r="VO690" s="57"/>
      <c r="VP690" s="57"/>
      <c r="VQ690" s="57"/>
      <c r="VR690" s="57"/>
      <c r="VS690" s="57"/>
      <c r="VT690" s="57"/>
      <c r="VU690" s="57"/>
      <c r="VV690" s="57"/>
      <c r="VW690" s="57"/>
      <c r="VX690" s="57"/>
      <c r="VY690" s="57"/>
      <c r="VZ690" s="57"/>
      <c r="WA690" s="57"/>
      <c r="WB690" s="57"/>
      <c r="WC690" s="57"/>
      <c r="WD690" s="57"/>
      <c r="WE690" s="57"/>
      <c r="WF690" s="57"/>
      <c r="WG690" s="57"/>
      <c r="WH690" s="57"/>
      <c r="WI690" s="57"/>
      <c r="WJ690" s="57"/>
      <c r="WK690" s="57"/>
      <c r="WL690" s="57"/>
      <c r="WM690" s="57"/>
      <c r="WN690" s="57"/>
      <c r="WO690" s="57"/>
      <c r="WP690" s="57"/>
      <c r="WQ690" s="57"/>
      <c r="WR690" s="57"/>
      <c r="WS690" s="57"/>
      <c r="WT690" s="57"/>
      <c r="WU690" s="57"/>
      <c r="WV690" s="57"/>
      <c r="WW690" s="57"/>
      <c r="WX690" s="57"/>
      <c r="WY690" s="57"/>
      <c r="WZ690" s="57"/>
      <c r="XA690" s="57"/>
      <c r="XB690" s="57"/>
      <c r="XC690" s="57"/>
      <c r="XD690" s="57"/>
      <c r="XE690" s="57"/>
      <c r="XF690" s="57"/>
      <c r="XG690" s="57"/>
      <c r="XH690" s="57"/>
      <c r="XI690" s="57"/>
      <c r="XJ690" s="57"/>
      <c r="XK690" s="57"/>
      <c r="XL690" s="57"/>
      <c r="XM690" s="57"/>
      <c r="XN690" s="57"/>
      <c r="XO690" s="57"/>
      <c r="XP690" s="57"/>
      <c r="XQ690" s="57"/>
      <c r="XR690" s="57"/>
      <c r="XS690" s="57"/>
      <c r="XT690" s="57"/>
      <c r="XU690" s="57"/>
      <c r="XV690" s="57"/>
      <c r="XW690" s="57"/>
    </row>
    <row r="691">
      <c r="AI691" s="57"/>
      <c r="BR691" s="57"/>
      <c r="DA691" s="57"/>
      <c r="EJ691" s="57"/>
      <c r="EK691" s="57"/>
      <c r="EL691" s="57"/>
      <c r="EM691" s="57"/>
      <c r="EN691" s="57"/>
      <c r="EO691" s="57"/>
      <c r="EP691" s="57"/>
      <c r="EQ691" s="57"/>
      <c r="ER691" s="57"/>
      <c r="ES691" s="57"/>
      <c r="ET691" s="57"/>
      <c r="EU691" s="57"/>
      <c r="EV691" s="57"/>
      <c r="EW691" s="57"/>
      <c r="EX691" s="57"/>
      <c r="EY691" s="57"/>
      <c r="EZ691" s="57"/>
      <c r="FA691" s="57"/>
      <c r="FB691" s="57"/>
      <c r="FC691" s="57"/>
      <c r="FD691" s="57"/>
      <c r="FE691" s="57"/>
      <c r="FF691" s="57"/>
      <c r="FG691" s="57"/>
      <c r="FH691" s="57"/>
      <c r="FI691" s="57"/>
      <c r="FJ691" s="57"/>
      <c r="FK691" s="57"/>
      <c r="FL691" s="57"/>
      <c r="FM691" s="57"/>
      <c r="FN691" s="57"/>
      <c r="FO691" s="57"/>
      <c r="FP691" s="57"/>
      <c r="FQ691" s="57"/>
      <c r="FR691" s="57"/>
      <c r="FS691" s="57"/>
      <c r="FT691" s="57"/>
      <c r="FU691" s="57"/>
      <c r="FV691" s="57"/>
      <c r="FW691" s="57"/>
      <c r="FX691" s="57"/>
      <c r="FY691" s="57"/>
      <c r="FZ691" s="57"/>
      <c r="GA691" s="57"/>
      <c r="GB691" s="57"/>
      <c r="GC691" s="57"/>
      <c r="GD691" s="57"/>
      <c r="GE691" s="57"/>
      <c r="GF691" s="57"/>
      <c r="GG691" s="57"/>
      <c r="GH691" s="57"/>
      <c r="GI691" s="57"/>
      <c r="GJ691" s="57"/>
      <c r="GK691" s="57"/>
      <c r="GL691" s="57"/>
      <c r="GM691" s="57"/>
      <c r="GN691" s="57"/>
      <c r="GO691" s="57"/>
      <c r="GP691" s="57"/>
      <c r="GQ691" s="57"/>
      <c r="GR691" s="57"/>
      <c r="GS691" s="57"/>
      <c r="GT691" s="57"/>
      <c r="GU691" s="57"/>
      <c r="GV691" s="57"/>
      <c r="GW691" s="57"/>
      <c r="GX691" s="57"/>
      <c r="GY691" s="57"/>
      <c r="GZ691" s="57"/>
      <c r="HA691" s="57"/>
      <c r="HB691" s="57"/>
      <c r="HC691" s="57"/>
      <c r="HD691" s="57"/>
      <c r="HE691" s="57"/>
      <c r="HF691" s="57"/>
      <c r="HG691" s="57"/>
      <c r="HH691" s="57"/>
      <c r="HI691" s="57"/>
      <c r="HJ691" s="57"/>
      <c r="HK691" s="57"/>
      <c r="HL691" s="57"/>
      <c r="HM691" s="57"/>
      <c r="HN691" s="57"/>
      <c r="HO691" s="57"/>
      <c r="HP691" s="57"/>
      <c r="HQ691" s="57"/>
      <c r="HR691" s="57"/>
      <c r="HS691" s="57"/>
      <c r="HT691" s="57"/>
      <c r="HU691" s="57"/>
      <c r="HV691" s="57"/>
      <c r="HW691" s="57"/>
      <c r="HX691" s="57"/>
      <c r="HY691" s="57"/>
      <c r="HZ691" s="57"/>
      <c r="IA691" s="57"/>
      <c r="IB691" s="57"/>
      <c r="IC691" s="57"/>
      <c r="ID691" s="57"/>
      <c r="IE691" s="57"/>
      <c r="IF691" s="57"/>
      <c r="IG691" s="57"/>
      <c r="IH691" s="57"/>
      <c r="II691" s="57"/>
      <c r="IJ691" s="57"/>
      <c r="IK691" s="57"/>
      <c r="IL691" s="57"/>
      <c r="IM691" s="57"/>
      <c r="IN691" s="57"/>
      <c r="IO691" s="57"/>
      <c r="IP691" s="57"/>
      <c r="IQ691" s="57"/>
      <c r="IR691" s="57"/>
      <c r="IS691" s="57"/>
      <c r="IT691" s="57"/>
      <c r="IU691" s="57"/>
      <c r="IV691" s="57"/>
      <c r="IW691" s="57"/>
      <c r="IX691" s="57"/>
      <c r="IY691" s="57"/>
      <c r="IZ691" s="57"/>
      <c r="JA691" s="57"/>
      <c r="JB691" s="57"/>
      <c r="JC691" s="57"/>
      <c r="JD691" s="57"/>
      <c r="JE691" s="57"/>
      <c r="JF691" s="57"/>
      <c r="JG691" s="57"/>
      <c r="JH691" s="57"/>
      <c r="JI691" s="57"/>
      <c r="JJ691" s="57"/>
      <c r="JK691" s="57"/>
      <c r="JL691" s="57"/>
      <c r="JM691" s="57"/>
      <c r="JN691" s="57"/>
      <c r="JO691" s="57"/>
      <c r="JP691" s="57"/>
      <c r="JQ691" s="57"/>
      <c r="JR691" s="57"/>
      <c r="JS691" s="57"/>
      <c r="JT691" s="57"/>
      <c r="JU691" s="57"/>
      <c r="JV691" s="57"/>
      <c r="JW691" s="57"/>
      <c r="JX691" s="57"/>
      <c r="JY691" s="57"/>
      <c r="JZ691" s="57"/>
      <c r="KA691" s="57"/>
      <c r="KB691" s="57"/>
      <c r="KC691" s="57"/>
      <c r="KD691" s="57"/>
      <c r="KE691" s="57"/>
      <c r="KF691" s="57"/>
      <c r="KG691" s="57"/>
      <c r="KH691" s="57"/>
      <c r="KI691" s="57"/>
      <c r="KJ691" s="57"/>
      <c r="KK691" s="57"/>
      <c r="KL691" s="57"/>
      <c r="KM691" s="57"/>
      <c r="KN691" s="57"/>
      <c r="KO691" s="57"/>
      <c r="KP691" s="57"/>
      <c r="KQ691" s="57"/>
      <c r="KR691" s="57"/>
      <c r="KS691" s="57"/>
      <c r="KT691" s="57"/>
      <c r="KU691" s="57"/>
      <c r="KV691" s="57"/>
      <c r="KW691" s="57"/>
      <c r="KX691" s="57"/>
      <c r="KY691" s="57"/>
      <c r="KZ691" s="57"/>
      <c r="LA691" s="57"/>
      <c r="LB691" s="57"/>
      <c r="LC691" s="57"/>
      <c r="LD691" s="57"/>
      <c r="LE691" s="57"/>
      <c r="LF691" s="57"/>
      <c r="LG691" s="57"/>
      <c r="LH691" s="57"/>
      <c r="LI691" s="57"/>
      <c r="LJ691" s="57"/>
      <c r="LK691" s="57"/>
      <c r="LL691" s="57"/>
      <c r="LM691" s="57"/>
      <c r="LN691" s="57"/>
      <c r="LO691" s="57"/>
      <c r="LP691" s="57"/>
      <c r="LQ691" s="57"/>
      <c r="LR691" s="57"/>
      <c r="LS691" s="57"/>
      <c r="LT691" s="57"/>
      <c r="LU691" s="57"/>
      <c r="LV691" s="57"/>
      <c r="LW691" s="57"/>
      <c r="LX691" s="57"/>
      <c r="LY691" s="57"/>
      <c r="LZ691" s="57"/>
      <c r="MA691" s="57"/>
      <c r="MB691" s="57"/>
      <c r="MC691" s="57"/>
      <c r="MD691" s="57"/>
      <c r="ME691" s="57"/>
      <c r="MF691" s="57"/>
      <c r="MG691" s="57"/>
      <c r="MH691" s="57"/>
      <c r="MI691" s="57"/>
      <c r="MJ691" s="57"/>
      <c r="MK691" s="57"/>
      <c r="ML691" s="57"/>
      <c r="MM691" s="57"/>
      <c r="MN691" s="57"/>
      <c r="MO691" s="57"/>
      <c r="MP691" s="57"/>
      <c r="MQ691" s="57"/>
      <c r="MR691" s="57"/>
      <c r="MS691" s="57"/>
      <c r="MT691" s="57"/>
      <c r="MU691" s="57"/>
      <c r="MV691" s="57"/>
      <c r="MW691" s="57"/>
      <c r="MX691" s="57"/>
      <c r="MY691" s="57"/>
      <c r="MZ691" s="57"/>
      <c r="NA691" s="57"/>
      <c r="NB691" s="57"/>
      <c r="NC691" s="57"/>
      <c r="ND691" s="57"/>
      <c r="NE691" s="57"/>
      <c r="NF691" s="57"/>
      <c r="NG691" s="57"/>
      <c r="NH691" s="57"/>
      <c r="NI691" s="57"/>
      <c r="NJ691" s="57"/>
      <c r="NK691" s="57"/>
      <c r="NL691" s="57"/>
      <c r="NM691" s="57"/>
      <c r="NN691" s="57"/>
      <c r="NO691" s="57"/>
      <c r="NP691" s="57"/>
      <c r="NQ691" s="57"/>
      <c r="NR691" s="57"/>
      <c r="NS691" s="57"/>
      <c r="NT691" s="57"/>
      <c r="NU691" s="57"/>
      <c r="NV691" s="57"/>
      <c r="NW691" s="57"/>
      <c r="NX691" s="57"/>
      <c r="NY691" s="57"/>
      <c r="NZ691" s="57"/>
      <c r="OA691" s="57"/>
      <c r="OB691" s="57"/>
      <c r="OC691" s="57"/>
      <c r="OD691" s="57"/>
      <c r="OE691" s="57"/>
      <c r="OF691" s="57"/>
      <c r="OG691" s="57"/>
      <c r="OH691" s="57"/>
      <c r="OI691" s="57"/>
      <c r="OJ691" s="57"/>
      <c r="OK691" s="57"/>
      <c r="OL691" s="57"/>
      <c r="OM691" s="57"/>
      <c r="ON691" s="57"/>
      <c r="OO691" s="57"/>
      <c r="OP691" s="57"/>
      <c r="OQ691" s="57"/>
      <c r="OR691" s="57"/>
      <c r="OS691" s="57"/>
      <c r="OT691" s="57"/>
      <c r="OU691" s="57"/>
      <c r="OV691" s="57"/>
      <c r="OW691" s="57"/>
      <c r="OX691" s="57"/>
      <c r="OY691" s="57"/>
      <c r="OZ691" s="57"/>
      <c r="PA691" s="57"/>
      <c r="PB691" s="57"/>
      <c r="PC691" s="57"/>
      <c r="PD691" s="57"/>
      <c r="PE691" s="57"/>
      <c r="PF691" s="57"/>
      <c r="PG691" s="57"/>
      <c r="PH691" s="57"/>
      <c r="PI691" s="57"/>
      <c r="PJ691" s="57"/>
      <c r="PK691" s="57"/>
      <c r="PL691" s="57"/>
      <c r="PM691" s="57"/>
      <c r="PN691" s="57"/>
      <c r="PO691" s="57"/>
      <c r="PP691" s="57"/>
      <c r="PQ691" s="57"/>
      <c r="PR691" s="57"/>
      <c r="PS691" s="57"/>
      <c r="PT691" s="57"/>
      <c r="PU691" s="57"/>
      <c r="PV691" s="57"/>
      <c r="PW691" s="57"/>
      <c r="PX691" s="57"/>
      <c r="PY691" s="57"/>
      <c r="PZ691" s="57"/>
      <c r="QA691" s="57"/>
      <c r="QB691" s="57"/>
      <c r="QC691" s="57"/>
      <c r="QD691" s="57"/>
      <c r="QE691" s="57"/>
      <c r="QF691" s="57"/>
      <c r="QG691" s="57"/>
      <c r="QH691" s="57"/>
      <c r="QI691" s="57"/>
      <c r="QJ691" s="57"/>
      <c r="QK691" s="57"/>
      <c r="QL691" s="57"/>
      <c r="QM691" s="57"/>
      <c r="QN691" s="57"/>
      <c r="QO691" s="57"/>
      <c r="QP691" s="57"/>
      <c r="QQ691" s="57"/>
      <c r="QR691" s="57"/>
      <c r="QS691" s="57"/>
      <c r="QT691" s="57"/>
      <c r="QU691" s="57"/>
      <c r="QV691" s="57"/>
      <c r="QW691" s="57"/>
      <c r="QX691" s="57"/>
      <c r="QY691" s="57"/>
      <c r="QZ691" s="57"/>
      <c r="RA691" s="57"/>
      <c r="RB691" s="57"/>
      <c r="RC691" s="57"/>
      <c r="RD691" s="57"/>
      <c r="RE691" s="57"/>
      <c r="RF691" s="57"/>
      <c r="RG691" s="57"/>
      <c r="RH691" s="57"/>
      <c r="RI691" s="57"/>
      <c r="RJ691" s="57"/>
      <c r="RK691" s="57"/>
      <c r="RL691" s="57"/>
      <c r="RM691" s="57"/>
      <c r="RN691" s="57"/>
      <c r="RO691" s="57"/>
      <c r="RP691" s="57"/>
      <c r="RQ691" s="57"/>
      <c r="RR691" s="57"/>
      <c r="RS691" s="57"/>
      <c r="RT691" s="57"/>
      <c r="RU691" s="57"/>
      <c r="RV691" s="57"/>
      <c r="RW691" s="57"/>
      <c r="RX691" s="57"/>
      <c r="RY691" s="57"/>
      <c r="RZ691" s="57"/>
      <c r="SA691" s="57"/>
      <c r="SB691" s="57"/>
      <c r="SC691" s="57"/>
      <c r="SD691" s="57"/>
      <c r="SE691" s="57"/>
      <c r="SF691" s="57"/>
      <c r="SG691" s="57"/>
      <c r="SH691" s="57"/>
      <c r="SI691" s="57"/>
      <c r="SJ691" s="57"/>
      <c r="SK691" s="57"/>
      <c r="SL691" s="57"/>
      <c r="SM691" s="57"/>
      <c r="SN691" s="57"/>
      <c r="SO691" s="57"/>
      <c r="SP691" s="57"/>
      <c r="SQ691" s="57"/>
      <c r="SR691" s="57"/>
      <c r="SS691" s="57"/>
      <c r="ST691" s="57"/>
      <c r="SU691" s="57"/>
      <c r="SV691" s="57"/>
      <c r="SW691" s="57"/>
      <c r="SX691" s="57"/>
      <c r="SY691" s="57"/>
      <c r="SZ691" s="57"/>
      <c r="TA691" s="57"/>
      <c r="TB691" s="57"/>
      <c r="TC691" s="57"/>
      <c r="TD691" s="57"/>
      <c r="TE691" s="57"/>
      <c r="TF691" s="57"/>
      <c r="TG691" s="57"/>
      <c r="TH691" s="57"/>
      <c r="TI691" s="57"/>
      <c r="TJ691" s="57"/>
      <c r="TK691" s="57"/>
      <c r="TL691" s="57"/>
      <c r="TM691" s="57"/>
      <c r="TN691" s="57"/>
      <c r="TO691" s="57"/>
      <c r="TP691" s="57"/>
      <c r="TQ691" s="57"/>
      <c r="TR691" s="57"/>
      <c r="TS691" s="57"/>
      <c r="TT691" s="57"/>
      <c r="TU691" s="57"/>
      <c r="TV691" s="57"/>
      <c r="TW691" s="57"/>
      <c r="TX691" s="57"/>
      <c r="TY691" s="57"/>
      <c r="TZ691" s="57"/>
      <c r="UA691" s="57"/>
      <c r="UB691" s="57"/>
      <c r="UC691" s="57"/>
      <c r="UD691" s="57"/>
      <c r="UE691" s="57"/>
      <c r="UF691" s="57"/>
      <c r="UG691" s="57"/>
      <c r="UH691" s="57"/>
      <c r="UI691" s="57"/>
      <c r="UJ691" s="57"/>
      <c r="UK691" s="57"/>
      <c r="UL691" s="57"/>
      <c r="UM691" s="57"/>
      <c r="UN691" s="57"/>
      <c r="UO691" s="57"/>
      <c r="UP691" s="57"/>
      <c r="UQ691" s="57"/>
      <c r="UR691" s="57"/>
      <c r="US691" s="57"/>
      <c r="UT691" s="57"/>
      <c r="UU691" s="57"/>
      <c r="UV691" s="57"/>
      <c r="UW691" s="57"/>
      <c r="UX691" s="57"/>
      <c r="UY691" s="57"/>
      <c r="UZ691" s="57"/>
      <c r="VA691" s="57"/>
      <c r="VB691" s="57"/>
      <c r="VC691" s="57"/>
      <c r="VD691" s="57"/>
      <c r="VE691" s="57"/>
      <c r="VF691" s="57"/>
      <c r="VG691" s="57"/>
      <c r="VH691" s="57"/>
      <c r="VI691" s="57"/>
      <c r="VJ691" s="57"/>
      <c r="VK691" s="57"/>
      <c r="VL691" s="57"/>
      <c r="VM691" s="57"/>
      <c r="VN691" s="57"/>
      <c r="VO691" s="57"/>
      <c r="VP691" s="57"/>
      <c r="VQ691" s="57"/>
      <c r="VR691" s="57"/>
      <c r="VS691" s="57"/>
      <c r="VT691" s="57"/>
      <c r="VU691" s="57"/>
      <c r="VV691" s="57"/>
      <c r="VW691" s="57"/>
      <c r="VX691" s="57"/>
      <c r="VY691" s="57"/>
      <c r="VZ691" s="57"/>
      <c r="WA691" s="57"/>
      <c r="WB691" s="57"/>
      <c r="WC691" s="57"/>
      <c r="WD691" s="57"/>
      <c r="WE691" s="57"/>
      <c r="WF691" s="57"/>
      <c r="WG691" s="57"/>
      <c r="WH691" s="57"/>
      <c r="WI691" s="57"/>
      <c r="WJ691" s="57"/>
      <c r="WK691" s="57"/>
      <c r="WL691" s="57"/>
      <c r="WM691" s="57"/>
      <c r="WN691" s="57"/>
      <c r="WO691" s="57"/>
      <c r="WP691" s="57"/>
      <c r="WQ691" s="57"/>
      <c r="WR691" s="57"/>
      <c r="WS691" s="57"/>
      <c r="WT691" s="57"/>
      <c r="WU691" s="57"/>
      <c r="WV691" s="57"/>
      <c r="WW691" s="57"/>
      <c r="WX691" s="57"/>
      <c r="WY691" s="57"/>
      <c r="WZ691" s="57"/>
      <c r="XA691" s="57"/>
      <c r="XB691" s="57"/>
      <c r="XC691" s="57"/>
      <c r="XD691" s="57"/>
      <c r="XE691" s="57"/>
      <c r="XF691" s="57"/>
      <c r="XG691" s="57"/>
      <c r="XH691" s="57"/>
      <c r="XI691" s="57"/>
      <c r="XJ691" s="57"/>
      <c r="XK691" s="57"/>
      <c r="XL691" s="57"/>
      <c r="XM691" s="57"/>
      <c r="XN691" s="57"/>
      <c r="XO691" s="57"/>
      <c r="XP691" s="57"/>
      <c r="XQ691" s="57"/>
      <c r="XR691" s="57"/>
      <c r="XS691" s="57"/>
      <c r="XT691" s="57"/>
      <c r="XU691" s="57"/>
      <c r="XV691" s="57"/>
      <c r="XW691" s="57"/>
    </row>
    <row r="692">
      <c r="AI692" s="57"/>
      <c r="BR692" s="57"/>
      <c r="DA692" s="57"/>
      <c r="EJ692" s="57"/>
      <c r="EK692" s="57"/>
      <c r="EL692" s="57"/>
      <c r="EM692" s="57"/>
      <c r="EN692" s="57"/>
      <c r="EO692" s="57"/>
      <c r="EP692" s="57"/>
      <c r="EQ692" s="57"/>
      <c r="ER692" s="57"/>
      <c r="ES692" s="57"/>
      <c r="ET692" s="57"/>
      <c r="EU692" s="57"/>
      <c r="EV692" s="57"/>
      <c r="EW692" s="57"/>
      <c r="EX692" s="57"/>
      <c r="EY692" s="57"/>
      <c r="EZ692" s="57"/>
      <c r="FA692" s="57"/>
      <c r="FB692" s="57"/>
      <c r="FC692" s="57"/>
      <c r="FD692" s="57"/>
      <c r="FE692" s="57"/>
      <c r="FF692" s="57"/>
      <c r="FG692" s="57"/>
      <c r="FH692" s="57"/>
      <c r="FI692" s="57"/>
      <c r="FJ692" s="57"/>
      <c r="FK692" s="57"/>
      <c r="FL692" s="57"/>
      <c r="FM692" s="57"/>
      <c r="FN692" s="57"/>
      <c r="FO692" s="57"/>
      <c r="FP692" s="57"/>
      <c r="FQ692" s="57"/>
      <c r="FR692" s="57"/>
      <c r="FS692" s="57"/>
      <c r="FT692" s="57"/>
      <c r="FU692" s="57"/>
      <c r="FV692" s="57"/>
      <c r="FW692" s="57"/>
      <c r="FX692" s="57"/>
      <c r="FY692" s="57"/>
      <c r="FZ692" s="57"/>
      <c r="GA692" s="57"/>
      <c r="GB692" s="57"/>
      <c r="GC692" s="57"/>
      <c r="GD692" s="57"/>
      <c r="GE692" s="57"/>
      <c r="GF692" s="57"/>
      <c r="GG692" s="57"/>
      <c r="GH692" s="57"/>
      <c r="GI692" s="57"/>
      <c r="GJ692" s="57"/>
      <c r="GK692" s="57"/>
      <c r="GL692" s="57"/>
      <c r="GM692" s="57"/>
      <c r="GN692" s="57"/>
      <c r="GO692" s="57"/>
      <c r="GP692" s="57"/>
      <c r="GQ692" s="57"/>
      <c r="GR692" s="57"/>
      <c r="GS692" s="57"/>
      <c r="GT692" s="57"/>
      <c r="GU692" s="57"/>
      <c r="GV692" s="57"/>
      <c r="GW692" s="57"/>
      <c r="GX692" s="57"/>
      <c r="GY692" s="57"/>
      <c r="GZ692" s="57"/>
      <c r="HA692" s="57"/>
      <c r="HB692" s="57"/>
      <c r="HC692" s="57"/>
      <c r="HD692" s="57"/>
      <c r="HE692" s="57"/>
      <c r="HF692" s="57"/>
      <c r="HG692" s="57"/>
      <c r="HH692" s="57"/>
      <c r="HI692" s="57"/>
      <c r="HJ692" s="57"/>
      <c r="HK692" s="57"/>
      <c r="HL692" s="57"/>
      <c r="HM692" s="57"/>
      <c r="HN692" s="57"/>
      <c r="HO692" s="57"/>
      <c r="HP692" s="57"/>
      <c r="HQ692" s="57"/>
      <c r="HR692" s="57"/>
      <c r="HS692" s="57"/>
      <c r="HT692" s="57"/>
      <c r="HU692" s="57"/>
      <c r="HV692" s="57"/>
      <c r="HW692" s="57"/>
      <c r="HX692" s="57"/>
      <c r="HY692" s="57"/>
      <c r="HZ692" s="57"/>
      <c r="IA692" s="57"/>
      <c r="IB692" s="57"/>
      <c r="IC692" s="57"/>
      <c r="ID692" s="57"/>
      <c r="IE692" s="57"/>
      <c r="IF692" s="57"/>
      <c r="IG692" s="57"/>
      <c r="IH692" s="57"/>
      <c r="II692" s="57"/>
      <c r="IJ692" s="57"/>
      <c r="IK692" s="57"/>
      <c r="IL692" s="57"/>
      <c r="IM692" s="57"/>
      <c r="IN692" s="57"/>
      <c r="IO692" s="57"/>
      <c r="IP692" s="57"/>
      <c r="IQ692" s="57"/>
      <c r="IR692" s="57"/>
      <c r="IS692" s="57"/>
      <c r="IT692" s="57"/>
      <c r="IU692" s="57"/>
      <c r="IV692" s="57"/>
      <c r="IW692" s="57"/>
      <c r="IX692" s="57"/>
      <c r="IY692" s="57"/>
      <c r="IZ692" s="57"/>
      <c r="JA692" s="57"/>
      <c r="JB692" s="57"/>
      <c r="JC692" s="57"/>
      <c r="JD692" s="57"/>
      <c r="JE692" s="57"/>
      <c r="JF692" s="57"/>
      <c r="JG692" s="57"/>
      <c r="JH692" s="57"/>
      <c r="JI692" s="57"/>
      <c r="JJ692" s="57"/>
      <c r="JK692" s="57"/>
      <c r="JL692" s="57"/>
      <c r="JM692" s="57"/>
      <c r="JN692" s="57"/>
      <c r="JO692" s="57"/>
      <c r="JP692" s="57"/>
      <c r="JQ692" s="57"/>
      <c r="JR692" s="57"/>
      <c r="JS692" s="57"/>
      <c r="JT692" s="57"/>
      <c r="JU692" s="57"/>
      <c r="JV692" s="57"/>
      <c r="JW692" s="57"/>
      <c r="JX692" s="57"/>
      <c r="JY692" s="57"/>
      <c r="JZ692" s="57"/>
      <c r="KA692" s="57"/>
      <c r="KB692" s="57"/>
      <c r="KC692" s="57"/>
      <c r="KD692" s="57"/>
      <c r="KE692" s="57"/>
      <c r="KF692" s="57"/>
      <c r="KG692" s="57"/>
      <c r="KH692" s="57"/>
      <c r="KI692" s="57"/>
      <c r="KJ692" s="57"/>
      <c r="KK692" s="57"/>
      <c r="KL692" s="57"/>
      <c r="KM692" s="57"/>
      <c r="KN692" s="57"/>
      <c r="KO692" s="57"/>
      <c r="KP692" s="57"/>
      <c r="KQ692" s="57"/>
      <c r="KR692" s="57"/>
      <c r="KS692" s="57"/>
      <c r="KT692" s="57"/>
      <c r="KU692" s="57"/>
      <c r="KV692" s="57"/>
      <c r="KW692" s="57"/>
      <c r="KX692" s="57"/>
      <c r="KY692" s="57"/>
      <c r="KZ692" s="57"/>
      <c r="LA692" s="57"/>
      <c r="LB692" s="57"/>
      <c r="LC692" s="57"/>
      <c r="LD692" s="57"/>
      <c r="LE692" s="57"/>
      <c r="LF692" s="57"/>
      <c r="LG692" s="57"/>
      <c r="LH692" s="57"/>
      <c r="LI692" s="57"/>
      <c r="LJ692" s="57"/>
      <c r="LK692" s="57"/>
      <c r="LL692" s="57"/>
      <c r="LM692" s="57"/>
      <c r="LN692" s="57"/>
      <c r="LO692" s="57"/>
      <c r="LP692" s="57"/>
      <c r="LQ692" s="57"/>
      <c r="LR692" s="57"/>
      <c r="LS692" s="57"/>
      <c r="LT692" s="57"/>
      <c r="LU692" s="57"/>
      <c r="LV692" s="57"/>
      <c r="LW692" s="57"/>
      <c r="LX692" s="57"/>
      <c r="LY692" s="57"/>
      <c r="LZ692" s="57"/>
      <c r="MA692" s="57"/>
      <c r="MB692" s="57"/>
      <c r="MC692" s="57"/>
      <c r="MD692" s="57"/>
      <c r="ME692" s="57"/>
      <c r="MF692" s="57"/>
      <c r="MG692" s="57"/>
      <c r="MH692" s="57"/>
      <c r="MI692" s="57"/>
      <c r="MJ692" s="57"/>
      <c r="MK692" s="57"/>
      <c r="ML692" s="57"/>
      <c r="MM692" s="57"/>
      <c r="MN692" s="57"/>
      <c r="MO692" s="57"/>
      <c r="MP692" s="57"/>
      <c r="MQ692" s="57"/>
      <c r="MR692" s="57"/>
      <c r="MS692" s="57"/>
      <c r="MT692" s="57"/>
      <c r="MU692" s="57"/>
      <c r="MV692" s="57"/>
      <c r="MW692" s="57"/>
      <c r="MX692" s="57"/>
      <c r="MY692" s="57"/>
      <c r="MZ692" s="57"/>
      <c r="NA692" s="57"/>
      <c r="NB692" s="57"/>
      <c r="NC692" s="57"/>
      <c r="ND692" s="57"/>
      <c r="NE692" s="57"/>
      <c r="NF692" s="57"/>
      <c r="NG692" s="57"/>
      <c r="NH692" s="57"/>
      <c r="NI692" s="57"/>
      <c r="NJ692" s="57"/>
      <c r="NK692" s="57"/>
      <c r="NL692" s="57"/>
      <c r="NM692" s="57"/>
      <c r="NN692" s="57"/>
      <c r="NO692" s="57"/>
      <c r="NP692" s="57"/>
      <c r="NQ692" s="57"/>
      <c r="NR692" s="57"/>
      <c r="NS692" s="57"/>
      <c r="NT692" s="57"/>
      <c r="NU692" s="57"/>
      <c r="NV692" s="57"/>
      <c r="NW692" s="57"/>
      <c r="NX692" s="57"/>
      <c r="NY692" s="57"/>
      <c r="NZ692" s="57"/>
      <c r="OA692" s="57"/>
      <c r="OB692" s="57"/>
      <c r="OC692" s="57"/>
      <c r="OD692" s="57"/>
      <c r="OE692" s="57"/>
      <c r="OF692" s="57"/>
      <c r="OG692" s="57"/>
      <c r="OH692" s="57"/>
      <c r="OI692" s="57"/>
      <c r="OJ692" s="57"/>
      <c r="OK692" s="57"/>
      <c r="OL692" s="57"/>
      <c r="OM692" s="57"/>
      <c r="ON692" s="57"/>
      <c r="OO692" s="57"/>
      <c r="OP692" s="57"/>
      <c r="OQ692" s="57"/>
      <c r="OR692" s="57"/>
      <c r="OS692" s="57"/>
      <c r="OT692" s="57"/>
      <c r="OU692" s="57"/>
      <c r="OV692" s="57"/>
      <c r="OW692" s="57"/>
      <c r="OX692" s="57"/>
      <c r="OY692" s="57"/>
      <c r="OZ692" s="57"/>
      <c r="PA692" s="57"/>
      <c r="PB692" s="57"/>
      <c r="PC692" s="57"/>
      <c r="PD692" s="57"/>
      <c r="PE692" s="57"/>
      <c r="PF692" s="57"/>
      <c r="PG692" s="57"/>
      <c r="PH692" s="57"/>
      <c r="PI692" s="57"/>
      <c r="PJ692" s="57"/>
      <c r="PK692" s="57"/>
      <c r="PL692" s="57"/>
      <c r="PM692" s="57"/>
      <c r="PN692" s="57"/>
      <c r="PO692" s="57"/>
      <c r="PP692" s="57"/>
      <c r="PQ692" s="57"/>
      <c r="PR692" s="57"/>
      <c r="PS692" s="57"/>
      <c r="PT692" s="57"/>
      <c r="PU692" s="57"/>
      <c r="PV692" s="57"/>
      <c r="PW692" s="57"/>
      <c r="PX692" s="57"/>
      <c r="PY692" s="57"/>
      <c r="PZ692" s="57"/>
      <c r="QA692" s="57"/>
      <c r="QB692" s="57"/>
      <c r="QC692" s="57"/>
      <c r="QD692" s="57"/>
      <c r="QE692" s="57"/>
      <c r="QF692" s="57"/>
      <c r="QG692" s="57"/>
      <c r="QH692" s="57"/>
      <c r="QI692" s="57"/>
      <c r="QJ692" s="57"/>
      <c r="QK692" s="57"/>
      <c r="QL692" s="57"/>
      <c r="QM692" s="57"/>
      <c r="QN692" s="57"/>
      <c r="QO692" s="57"/>
      <c r="QP692" s="57"/>
      <c r="QQ692" s="57"/>
      <c r="QR692" s="57"/>
      <c r="QS692" s="57"/>
      <c r="QT692" s="57"/>
      <c r="QU692" s="57"/>
      <c r="QV692" s="57"/>
      <c r="QW692" s="57"/>
      <c r="QX692" s="57"/>
      <c r="QY692" s="57"/>
      <c r="QZ692" s="57"/>
      <c r="RA692" s="57"/>
      <c r="RB692" s="57"/>
      <c r="RC692" s="57"/>
      <c r="RD692" s="57"/>
      <c r="RE692" s="57"/>
      <c r="RF692" s="57"/>
      <c r="RG692" s="57"/>
      <c r="RH692" s="57"/>
      <c r="RI692" s="57"/>
      <c r="RJ692" s="57"/>
      <c r="RK692" s="57"/>
      <c r="RL692" s="57"/>
      <c r="RM692" s="57"/>
      <c r="RN692" s="57"/>
      <c r="RO692" s="57"/>
      <c r="RP692" s="57"/>
      <c r="RQ692" s="57"/>
      <c r="RR692" s="57"/>
      <c r="RS692" s="57"/>
      <c r="RT692" s="57"/>
      <c r="RU692" s="57"/>
      <c r="RV692" s="57"/>
      <c r="RW692" s="57"/>
      <c r="RX692" s="57"/>
      <c r="RY692" s="57"/>
      <c r="RZ692" s="57"/>
      <c r="SA692" s="57"/>
      <c r="SB692" s="57"/>
      <c r="SC692" s="57"/>
      <c r="SD692" s="57"/>
      <c r="SE692" s="57"/>
      <c r="SF692" s="57"/>
      <c r="SG692" s="57"/>
      <c r="SH692" s="57"/>
      <c r="SI692" s="57"/>
      <c r="SJ692" s="57"/>
      <c r="SK692" s="57"/>
      <c r="SL692" s="57"/>
      <c r="SM692" s="57"/>
      <c r="SN692" s="57"/>
      <c r="SO692" s="57"/>
      <c r="SP692" s="57"/>
      <c r="SQ692" s="57"/>
      <c r="SR692" s="57"/>
      <c r="SS692" s="57"/>
      <c r="ST692" s="57"/>
      <c r="SU692" s="57"/>
      <c r="SV692" s="57"/>
      <c r="SW692" s="57"/>
      <c r="SX692" s="57"/>
      <c r="SY692" s="57"/>
      <c r="SZ692" s="57"/>
      <c r="TA692" s="57"/>
      <c r="TB692" s="57"/>
      <c r="TC692" s="57"/>
      <c r="TD692" s="57"/>
      <c r="TE692" s="57"/>
      <c r="TF692" s="57"/>
      <c r="TG692" s="57"/>
      <c r="TH692" s="57"/>
      <c r="TI692" s="57"/>
      <c r="TJ692" s="57"/>
      <c r="TK692" s="57"/>
      <c r="TL692" s="57"/>
      <c r="TM692" s="57"/>
      <c r="TN692" s="57"/>
      <c r="TO692" s="57"/>
      <c r="TP692" s="57"/>
      <c r="TQ692" s="57"/>
      <c r="TR692" s="57"/>
      <c r="TS692" s="57"/>
      <c r="TT692" s="57"/>
      <c r="TU692" s="57"/>
      <c r="TV692" s="57"/>
      <c r="TW692" s="57"/>
      <c r="TX692" s="57"/>
      <c r="TY692" s="57"/>
      <c r="TZ692" s="57"/>
      <c r="UA692" s="57"/>
      <c r="UB692" s="57"/>
      <c r="UC692" s="57"/>
      <c r="UD692" s="57"/>
      <c r="UE692" s="57"/>
      <c r="UF692" s="57"/>
      <c r="UG692" s="57"/>
      <c r="UH692" s="57"/>
      <c r="UI692" s="57"/>
      <c r="UJ692" s="57"/>
      <c r="UK692" s="57"/>
      <c r="UL692" s="57"/>
      <c r="UM692" s="57"/>
      <c r="UN692" s="57"/>
      <c r="UO692" s="57"/>
      <c r="UP692" s="57"/>
      <c r="UQ692" s="57"/>
      <c r="UR692" s="57"/>
      <c r="US692" s="57"/>
      <c r="UT692" s="57"/>
      <c r="UU692" s="57"/>
      <c r="UV692" s="57"/>
      <c r="UW692" s="57"/>
      <c r="UX692" s="57"/>
      <c r="UY692" s="57"/>
      <c r="UZ692" s="57"/>
      <c r="VA692" s="57"/>
      <c r="VB692" s="57"/>
      <c r="VC692" s="57"/>
      <c r="VD692" s="57"/>
      <c r="VE692" s="57"/>
      <c r="VF692" s="57"/>
      <c r="VG692" s="57"/>
      <c r="VH692" s="57"/>
      <c r="VI692" s="57"/>
      <c r="VJ692" s="57"/>
      <c r="VK692" s="57"/>
      <c r="VL692" s="57"/>
      <c r="VM692" s="57"/>
      <c r="VN692" s="57"/>
      <c r="VO692" s="57"/>
      <c r="VP692" s="57"/>
      <c r="VQ692" s="57"/>
      <c r="VR692" s="57"/>
      <c r="VS692" s="57"/>
      <c r="VT692" s="57"/>
      <c r="VU692" s="57"/>
      <c r="VV692" s="57"/>
      <c r="VW692" s="57"/>
      <c r="VX692" s="57"/>
      <c r="VY692" s="57"/>
      <c r="VZ692" s="57"/>
      <c r="WA692" s="57"/>
      <c r="WB692" s="57"/>
      <c r="WC692" s="57"/>
      <c r="WD692" s="57"/>
      <c r="WE692" s="57"/>
      <c r="WF692" s="57"/>
      <c r="WG692" s="57"/>
      <c r="WH692" s="57"/>
      <c r="WI692" s="57"/>
      <c r="WJ692" s="57"/>
      <c r="WK692" s="57"/>
      <c r="WL692" s="57"/>
      <c r="WM692" s="57"/>
      <c r="WN692" s="57"/>
      <c r="WO692" s="57"/>
      <c r="WP692" s="57"/>
      <c r="WQ692" s="57"/>
      <c r="WR692" s="57"/>
      <c r="WS692" s="57"/>
      <c r="WT692" s="57"/>
      <c r="WU692" s="57"/>
      <c r="WV692" s="57"/>
      <c r="WW692" s="57"/>
      <c r="WX692" s="57"/>
      <c r="WY692" s="57"/>
      <c r="WZ692" s="57"/>
      <c r="XA692" s="57"/>
      <c r="XB692" s="57"/>
      <c r="XC692" s="57"/>
      <c r="XD692" s="57"/>
      <c r="XE692" s="57"/>
      <c r="XF692" s="57"/>
      <c r="XG692" s="57"/>
      <c r="XH692" s="57"/>
      <c r="XI692" s="57"/>
      <c r="XJ692" s="57"/>
      <c r="XK692" s="57"/>
      <c r="XL692" s="57"/>
      <c r="XM692" s="57"/>
      <c r="XN692" s="57"/>
      <c r="XO692" s="57"/>
      <c r="XP692" s="57"/>
      <c r="XQ692" s="57"/>
      <c r="XR692" s="57"/>
      <c r="XS692" s="57"/>
      <c r="XT692" s="57"/>
      <c r="XU692" s="57"/>
      <c r="XV692" s="57"/>
      <c r="XW692" s="57"/>
    </row>
    <row r="693">
      <c r="AI693" s="57"/>
      <c r="BR693" s="57"/>
      <c r="DA693" s="57"/>
      <c r="EJ693" s="57"/>
      <c r="EK693" s="57"/>
      <c r="EL693" s="57"/>
      <c r="EM693" s="57"/>
      <c r="EN693" s="57"/>
      <c r="EO693" s="57"/>
      <c r="EP693" s="57"/>
      <c r="EQ693" s="57"/>
      <c r="ER693" s="57"/>
      <c r="ES693" s="57"/>
      <c r="ET693" s="57"/>
      <c r="EU693" s="57"/>
      <c r="EV693" s="57"/>
      <c r="EW693" s="57"/>
      <c r="EX693" s="57"/>
      <c r="EY693" s="57"/>
      <c r="EZ693" s="57"/>
      <c r="FA693" s="57"/>
      <c r="FB693" s="57"/>
      <c r="FC693" s="57"/>
      <c r="FD693" s="57"/>
      <c r="FE693" s="57"/>
      <c r="FF693" s="57"/>
      <c r="FG693" s="57"/>
      <c r="FH693" s="57"/>
      <c r="FI693" s="57"/>
      <c r="FJ693" s="57"/>
      <c r="FK693" s="57"/>
      <c r="FL693" s="57"/>
      <c r="FM693" s="57"/>
      <c r="FN693" s="57"/>
      <c r="FO693" s="57"/>
      <c r="FP693" s="57"/>
      <c r="FQ693" s="57"/>
      <c r="FR693" s="57"/>
      <c r="FS693" s="57"/>
      <c r="FT693" s="57"/>
      <c r="FU693" s="57"/>
      <c r="FV693" s="57"/>
      <c r="FW693" s="57"/>
      <c r="FX693" s="57"/>
      <c r="FY693" s="57"/>
      <c r="FZ693" s="57"/>
      <c r="GA693" s="57"/>
      <c r="GB693" s="57"/>
      <c r="GC693" s="57"/>
      <c r="GD693" s="57"/>
      <c r="GE693" s="57"/>
      <c r="GF693" s="57"/>
      <c r="GG693" s="57"/>
      <c r="GH693" s="57"/>
      <c r="GI693" s="57"/>
      <c r="GJ693" s="57"/>
      <c r="GK693" s="57"/>
      <c r="GL693" s="57"/>
      <c r="GM693" s="57"/>
      <c r="GN693" s="57"/>
      <c r="GO693" s="57"/>
      <c r="GP693" s="57"/>
      <c r="GQ693" s="57"/>
      <c r="GR693" s="57"/>
      <c r="GS693" s="57"/>
      <c r="GT693" s="57"/>
      <c r="GU693" s="57"/>
      <c r="GV693" s="57"/>
      <c r="GW693" s="57"/>
      <c r="GX693" s="57"/>
      <c r="GY693" s="57"/>
      <c r="GZ693" s="57"/>
      <c r="HA693" s="57"/>
      <c r="HB693" s="57"/>
      <c r="HC693" s="57"/>
      <c r="HD693" s="57"/>
      <c r="HE693" s="57"/>
      <c r="HF693" s="57"/>
      <c r="HG693" s="57"/>
      <c r="HH693" s="57"/>
      <c r="HI693" s="57"/>
      <c r="HJ693" s="57"/>
      <c r="HK693" s="57"/>
      <c r="HL693" s="57"/>
      <c r="HM693" s="57"/>
      <c r="HN693" s="57"/>
      <c r="HO693" s="57"/>
      <c r="HP693" s="57"/>
      <c r="HQ693" s="57"/>
      <c r="HR693" s="57"/>
      <c r="HS693" s="57"/>
      <c r="HT693" s="57"/>
      <c r="HU693" s="57"/>
      <c r="HV693" s="57"/>
      <c r="HW693" s="57"/>
      <c r="HX693" s="57"/>
      <c r="HY693" s="57"/>
      <c r="HZ693" s="57"/>
      <c r="IA693" s="57"/>
      <c r="IB693" s="57"/>
      <c r="IC693" s="57"/>
      <c r="ID693" s="57"/>
      <c r="IE693" s="57"/>
      <c r="IF693" s="57"/>
      <c r="IG693" s="57"/>
      <c r="IH693" s="57"/>
      <c r="II693" s="57"/>
      <c r="IJ693" s="57"/>
      <c r="IK693" s="57"/>
      <c r="IL693" s="57"/>
      <c r="IM693" s="57"/>
      <c r="IN693" s="57"/>
      <c r="IO693" s="57"/>
      <c r="IP693" s="57"/>
      <c r="IQ693" s="57"/>
      <c r="IR693" s="57"/>
      <c r="IS693" s="57"/>
      <c r="IT693" s="57"/>
      <c r="IU693" s="57"/>
      <c r="IV693" s="57"/>
      <c r="IW693" s="57"/>
      <c r="IX693" s="57"/>
      <c r="IY693" s="57"/>
      <c r="IZ693" s="57"/>
      <c r="JA693" s="57"/>
      <c r="JB693" s="57"/>
      <c r="JC693" s="57"/>
      <c r="JD693" s="57"/>
      <c r="JE693" s="57"/>
      <c r="JF693" s="57"/>
      <c r="JG693" s="57"/>
      <c r="JH693" s="57"/>
      <c r="JI693" s="57"/>
      <c r="JJ693" s="57"/>
      <c r="JK693" s="57"/>
      <c r="JL693" s="57"/>
      <c r="JM693" s="57"/>
      <c r="JN693" s="57"/>
      <c r="JO693" s="57"/>
      <c r="JP693" s="57"/>
      <c r="JQ693" s="57"/>
      <c r="JR693" s="57"/>
      <c r="JS693" s="57"/>
      <c r="JT693" s="57"/>
      <c r="JU693" s="57"/>
      <c r="JV693" s="57"/>
      <c r="JW693" s="57"/>
      <c r="JX693" s="57"/>
      <c r="JY693" s="57"/>
      <c r="JZ693" s="57"/>
      <c r="KA693" s="57"/>
      <c r="KB693" s="57"/>
      <c r="KC693" s="57"/>
      <c r="KD693" s="57"/>
      <c r="KE693" s="57"/>
      <c r="KF693" s="57"/>
      <c r="KG693" s="57"/>
      <c r="KH693" s="57"/>
      <c r="KI693" s="57"/>
      <c r="KJ693" s="57"/>
      <c r="KK693" s="57"/>
      <c r="KL693" s="57"/>
      <c r="KM693" s="57"/>
      <c r="KN693" s="57"/>
      <c r="KO693" s="57"/>
      <c r="KP693" s="57"/>
      <c r="KQ693" s="57"/>
      <c r="KR693" s="57"/>
      <c r="KS693" s="57"/>
      <c r="KT693" s="57"/>
      <c r="KU693" s="57"/>
      <c r="KV693" s="57"/>
      <c r="KW693" s="57"/>
      <c r="KX693" s="57"/>
      <c r="KY693" s="57"/>
      <c r="KZ693" s="57"/>
      <c r="LA693" s="57"/>
      <c r="LB693" s="57"/>
      <c r="LC693" s="57"/>
      <c r="LD693" s="57"/>
      <c r="LE693" s="57"/>
      <c r="LF693" s="57"/>
      <c r="LG693" s="57"/>
      <c r="LH693" s="57"/>
      <c r="LI693" s="57"/>
      <c r="LJ693" s="57"/>
      <c r="LK693" s="57"/>
      <c r="LL693" s="57"/>
      <c r="LM693" s="57"/>
      <c r="LN693" s="57"/>
      <c r="LO693" s="57"/>
      <c r="LP693" s="57"/>
      <c r="LQ693" s="57"/>
      <c r="LR693" s="57"/>
      <c r="LS693" s="57"/>
      <c r="LT693" s="57"/>
      <c r="LU693" s="57"/>
      <c r="LV693" s="57"/>
      <c r="LW693" s="57"/>
      <c r="LX693" s="57"/>
      <c r="LY693" s="57"/>
      <c r="LZ693" s="57"/>
      <c r="MA693" s="57"/>
      <c r="MB693" s="57"/>
      <c r="MC693" s="57"/>
      <c r="MD693" s="57"/>
      <c r="ME693" s="57"/>
      <c r="MF693" s="57"/>
      <c r="MG693" s="57"/>
      <c r="MH693" s="57"/>
      <c r="MI693" s="57"/>
      <c r="MJ693" s="57"/>
      <c r="MK693" s="57"/>
      <c r="ML693" s="57"/>
      <c r="MM693" s="57"/>
      <c r="MN693" s="57"/>
      <c r="MO693" s="57"/>
      <c r="MP693" s="57"/>
      <c r="MQ693" s="57"/>
      <c r="MR693" s="57"/>
      <c r="MS693" s="57"/>
      <c r="MT693" s="57"/>
      <c r="MU693" s="57"/>
      <c r="MV693" s="57"/>
      <c r="MW693" s="57"/>
      <c r="MX693" s="57"/>
      <c r="MY693" s="57"/>
      <c r="MZ693" s="57"/>
      <c r="NA693" s="57"/>
      <c r="NB693" s="57"/>
      <c r="NC693" s="57"/>
      <c r="ND693" s="57"/>
      <c r="NE693" s="57"/>
      <c r="NF693" s="57"/>
      <c r="NG693" s="57"/>
      <c r="NH693" s="57"/>
      <c r="NI693" s="57"/>
      <c r="NJ693" s="57"/>
      <c r="NK693" s="57"/>
      <c r="NL693" s="57"/>
      <c r="NM693" s="57"/>
      <c r="NN693" s="57"/>
      <c r="NO693" s="57"/>
      <c r="NP693" s="57"/>
      <c r="NQ693" s="57"/>
      <c r="NR693" s="57"/>
      <c r="NS693" s="57"/>
      <c r="NT693" s="57"/>
      <c r="NU693" s="57"/>
      <c r="NV693" s="57"/>
      <c r="NW693" s="57"/>
      <c r="NX693" s="57"/>
      <c r="NY693" s="57"/>
      <c r="NZ693" s="57"/>
      <c r="OA693" s="57"/>
      <c r="OB693" s="57"/>
      <c r="OC693" s="57"/>
      <c r="OD693" s="57"/>
      <c r="OE693" s="57"/>
      <c r="OF693" s="57"/>
      <c r="OG693" s="57"/>
      <c r="OH693" s="57"/>
      <c r="OI693" s="57"/>
      <c r="OJ693" s="57"/>
      <c r="OK693" s="57"/>
      <c r="OL693" s="57"/>
      <c r="OM693" s="57"/>
      <c r="ON693" s="57"/>
      <c r="OO693" s="57"/>
      <c r="OP693" s="57"/>
      <c r="OQ693" s="57"/>
      <c r="OR693" s="57"/>
      <c r="OS693" s="57"/>
      <c r="OT693" s="57"/>
      <c r="OU693" s="57"/>
      <c r="OV693" s="57"/>
      <c r="OW693" s="57"/>
      <c r="OX693" s="57"/>
      <c r="OY693" s="57"/>
      <c r="OZ693" s="57"/>
      <c r="PA693" s="57"/>
      <c r="PB693" s="57"/>
      <c r="PC693" s="57"/>
      <c r="PD693" s="57"/>
      <c r="PE693" s="57"/>
      <c r="PF693" s="57"/>
      <c r="PG693" s="57"/>
      <c r="PH693" s="57"/>
      <c r="PI693" s="57"/>
      <c r="PJ693" s="57"/>
      <c r="PK693" s="57"/>
      <c r="PL693" s="57"/>
      <c r="PM693" s="57"/>
      <c r="PN693" s="57"/>
      <c r="PO693" s="57"/>
      <c r="PP693" s="57"/>
      <c r="PQ693" s="57"/>
      <c r="PR693" s="57"/>
      <c r="PS693" s="57"/>
      <c r="PT693" s="57"/>
      <c r="PU693" s="57"/>
      <c r="PV693" s="57"/>
      <c r="PW693" s="57"/>
      <c r="PX693" s="57"/>
      <c r="PY693" s="57"/>
      <c r="PZ693" s="57"/>
      <c r="QA693" s="57"/>
      <c r="QB693" s="57"/>
      <c r="QC693" s="57"/>
      <c r="QD693" s="57"/>
      <c r="QE693" s="57"/>
      <c r="QF693" s="57"/>
      <c r="QG693" s="57"/>
      <c r="QH693" s="57"/>
      <c r="QI693" s="57"/>
      <c r="QJ693" s="57"/>
      <c r="QK693" s="57"/>
      <c r="QL693" s="57"/>
      <c r="QM693" s="57"/>
      <c r="QN693" s="57"/>
      <c r="QO693" s="57"/>
      <c r="QP693" s="57"/>
      <c r="QQ693" s="57"/>
      <c r="QR693" s="57"/>
      <c r="QS693" s="57"/>
      <c r="QT693" s="57"/>
      <c r="QU693" s="57"/>
      <c r="QV693" s="57"/>
      <c r="QW693" s="57"/>
      <c r="QX693" s="57"/>
      <c r="QY693" s="57"/>
      <c r="QZ693" s="57"/>
      <c r="RA693" s="57"/>
      <c r="RB693" s="57"/>
      <c r="RC693" s="57"/>
      <c r="RD693" s="57"/>
      <c r="RE693" s="57"/>
      <c r="RF693" s="57"/>
      <c r="RG693" s="57"/>
      <c r="RH693" s="57"/>
      <c r="RI693" s="57"/>
      <c r="RJ693" s="57"/>
      <c r="RK693" s="57"/>
      <c r="RL693" s="57"/>
      <c r="RM693" s="57"/>
      <c r="RN693" s="57"/>
      <c r="RO693" s="57"/>
      <c r="RP693" s="57"/>
      <c r="RQ693" s="57"/>
      <c r="RR693" s="57"/>
      <c r="RS693" s="57"/>
      <c r="RT693" s="57"/>
      <c r="RU693" s="57"/>
      <c r="RV693" s="57"/>
      <c r="RW693" s="57"/>
      <c r="RX693" s="57"/>
      <c r="RY693" s="57"/>
      <c r="RZ693" s="57"/>
      <c r="SA693" s="57"/>
      <c r="SB693" s="57"/>
      <c r="SC693" s="57"/>
      <c r="SD693" s="57"/>
      <c r="SE693" s="57"/>
      <c r="SF693" s="57"/>
      <c r="SG693" s="57"/>
      <c r="SH693" s="57"/>
      <c r="SI693" s="57"/>
      <c r="SJ693" s="57"/>
      <c r="SK693" s="57"/>
      <c r="SL693" s="57"/>
      <c r="SM693" s="57"/>
      <c r="SN693" s="57"/>
      <c r="SO693" s="57"/>
      <c r="SP693" s="57"/>
      <c r="SQ693" s="57"/>
      <c r="SR693" s="57"/>
      <c r="SS693" s="57"/>
      <c r="ST693" s="57"/>
      <c r="SU693" s="57"/>
      <c r="SV693" s="57"/>
      <c r="SW693" s="57"/>
      <c r="SX693" s="57"/>
      <c r="SY693" s="57"/>
      <c r="SZ693" s="57"/>
      <c r="TA693" s="57"/>
      <c r="TB693" s="57"/>
      <c r="TC693" s="57"/>
      <c r="TD693" s="57"/>
      <c r="TE693" s="57"/>
      <c r="TF693" s="57"/>
      <c r="TG693" s="57"/>
      <c r="TH693" s="57"/>
      <c r="TI693" s="57"/>
      <c r="TJ693" s="57"/>
      <c r="TK693" s="57"/>
      <c r="TL693" s="57"/>
      <c r="TM693" s="57"/>
      <c r="TN693" s="57"/>
      <c r="TO693" s="57"/>
      <c r="TP693" s="57"/>
      <c r="TQ693" s="57"/>
      <c r="TR693" s="57"/>
      <c r="TS693" s="57"/>
      <c r="TT693" s="57"/>
      <c r="TU693" s="57"/>
      <c r="TV693" s="57"/>
      <c r="TW693" s="57"/>
      <c r="TX693" s="57"/>
      <c r="TY693" s="57"/>
      <c r="TZ693" s="57"/>
      <c r="UA693" s="57"/>
      <c r="UB693" s="57"/>
      <c r="UC693" s="57"/>
      <c r="UD693" s="57"/>
      <c r="UE693" s="57"/>
      <c r="UF693" s="57"/>
      <c r="UG693" s="57"/>
      <c r="UH693" s="57"/>
      <c r="UI693" s="57"/>
      <c r="UJ693" s="57"/>
      <c r="UK693" s="57"/>
      <c r="UL693" s="57"/>
      <c r="UM693" s="57"/>
      <c r="UN693" s="57"/>
      <c r="UO693" s="57"/>
      <c r="UP693" s="57"/>
      <c r="UQ693" s="57"/>
      <c r="UR693" s="57"/>
      <c r="US693" s="57"/>
      <c r="UT693" s="57"/>
      <c r="UU693" s="57"/>
      <c r="UV693" s="57"/>
      <c r="UW693" s="57"/>
      <c r="UX693" s="57"/>
      <c r="UY693" s="57"/>
      <c r="UZ693" s="57"/>
      <c r="VA693" s="57"/>
      <c r="VB693" s="57"/>
      <c r="VC693" s="57"/>
      <c r="VD693" s="57"/>
      <c r="VE693" s="57"/>
      <c r="VF693" s="57"/>
      <c r="VG693" s="57"/>
      <c r="VH693" s="57"/>
      <c r="VI693" s="57"/>
      <c r="VJ693" s="57"/>
      <c r="VK693" s="57"/>
      <c r="VL693" s="57"/>
      <c r="VM693" s="57"/>
      <c r="VN693" s="57"/>
      <c r="VO693" s="57"/>
      <c r="VP693" s="57"/>
      <c r="VQ693" s="57"/>
      <c r="VR693" s="57"/>
      <c r="VS693" s="57"/>
      <c r="VT693" s="57"/>
      <c r="VU693" s="57"/>
      <c r="VV693" s="57"/>
      <c r="VW693" s="57"/>
      <c r="VX693" s="57"/>
      <c r="VY693" s="57"/>
      <c r="VZ693" s="57"/>
      <c r="WA693" s="57"/>
      <c r="WB693" s="57"/>
      <c r="WC693" s="57"/>
      <c r="WD693" s="57"/>
      <c r="WE693" s="57"/>
      <c r="WF693" s="57"/>
      <c r="WG693" s="57"/>
      <c r="WH693" s="57"/>
      <c r="WI693" s="57"/>
      <c r="WJ693" s="57"/>
      <c r="WK693" s="57"/>
      <c r="WL693" s="57"/>
      <c r="WM693" s="57"/>
      <c r="WN693" s="57"/>
      <c r="WO693" s="57"/>
      <c r="WP693" s="57"/>
      <c r="WQ693" s="57"/>
      <c r="WR693" s="57"/>
      <c r="WS693" s="57"/>
      <c r="WT693" s="57"/>
      <c r="WU693" s="57"/>
      <c r="WV693" s="57"/>
      <c r="WW693" s="57"/>
      <c r="WX693" s="57"/>
      <c r="WY693" s="57"/>
      <c r="WZ693" s="57"/>
      <c r="XA693" s="57"/>
      <c r="XB693" s="57"/>
      <c r="XC693" s="57"/>
      <c r="XD693" s="57"/>
      <c r="XE693" s="57"/>
      <c r="XF693" s="57"/>
      <c r="XG693" s="57"/>
      <c r="XH693" s="57"/>
      <c r="XI693" s="57"/>
      <c r="XJ693" s="57"/>
      <c r="XK693" s="57"/>
      <c r="XL693" s="57"/>
      <c r="XM693" s="57"/>
      <c r="XN693" s="57"/>
      <c r="XO693" s="57"/>
      <c r="XP693" s="57"/>
      <c r="XQ693" s="57"/>
      <c r="XR693" s="57"/>
      <c r="XS693" s="57"/>
      <c r="XT693" s="57"/>
      <c r="XU693" s="57"/>
      <c r="XV693" s="57"/>
      <c r="XW693" s="57"/>
    </row>
    <row r="694">
      <c r="AI694" s="57"/>
      <c r="BR694" s="57"/>
      <c r="DA694" s="57"/>
      <c r="EJ694" s="57"/>
      <c r="EK694" s="57"/>
      <c r="EL694" s="57"/>
      <c r="EM694" s="57"/>
      <c r="EN694" s="57"/>
      <c r="EO694" s="57"/>
      <c r="EP694" s="57"/>
      <c r="EQ694" s="57"/>
      <c r="ER694" s="57"/>
      <c r="ES694" s="57"/>
      <c r="ET694" s="57"/>
      <c r="EU694" s="57"/>
      <c r="EV694" s="57"/>
      <c r="EW694" s="57"/>
      <c r="EX694" s="57"/>
      <c r="EY694" s="57"/>
      <c r="EZ694" s="57"/>
      <c r="FA694" s="57"/>
      <c r="FB694" s="57"/>
      <c r="FC694" s="57"/>
      <c r="FD694" s="57"/>
      <c r="FE694" s="57"/>
      <c r="FF694" s="57"/>
      <c r="FG694" s="57"/>
      <c r="FH694" s="57"/>
      <c r="FI694" s="57"/>
      <c r="FJ694" s="57"/>
      <c r="FK694" s="57"/>
      <c r="FL694" s="57"/>
      <c r="FM694" s="57"/>
      <c r="FN694" s="57"/>
      <c r="FO694" s="57"/>
      <c r="FP694" s="57"/>
      <c r="FQ694" s="57"/>
      <c r="FR694" s="57"/>
      <c r="FS694" s="57"/>
      <c r="FT694" s="57"/>
      <c r="FU694" s="57"/>
      <c r="FV694" s="57"/>
      <c r="FW694" s="57"/>
      <c r="FX694" s="57"/>
      <c r="FY694" s="57"/>
      <c r="FZ694" s="57"/>
      <c r="GA694" s="57"/>
      <c r="GB694" s="57"/>
      <c r="GC694" s="57"/>
      <c r="GD694" s="57"/>
      <c r="GE694" s="57"/>
      <c r="GF694" s="57"/>
      <c r="GG694" s="57"/>
      <c r="GH694" s="57"/>
      <c r="GI694" s="57"/>
      <c r="GJ694" s="57"/>
      <c r="GK694" s="57"/>
      <c r="GL694" s="57"/>
      <c r="GM694" s="57"/>
      <c r="GN694" s="57"/>
      <c r="GO694" s="57"/>
      <c r="GP694" s="57"/>
      <c r="GQ694" s="57"/>
      <c r="GR694" s="57"/>
      <c r="GS694" s="57"/>
      <c r="GT694" s="57"/>
      <c r="GU694" s="57"/>
      <c r="GV694" s="57"/>
      <c r="GW694" s="57"/>
      <c r="GX694" s="57"/>
      <c r="GY694" s="57"/>
      <c r="GZ694" s="57"/>
      <c r="HA694" s="57"/>
      <c r="HB694" s="57"/>
      <c r="HC694" s="57"/>
      <c r="HD694" s="57"/>
      <c r="HE694" s="57"/>
      <c r="HF694" s="57"/>
      <c r="HG694" s="57"/>
      <c r="HH694" s="57"/>
      <c r="HI694" s="57"/>
      <c r="HJ694" s="57"/>
      <c r="HK694" s="57"/>
      <c r="HL694" s="57"/>
      <c r="HM694" s="57"/>
      <c r="HN694" s="57"/>
      <c r="HO694" s="57"/>
      <c r="HP694" s="57"/>
      <c r="HQ694" s="57"/>
      <c r="HR694" s="57"/>
      <c r="HS694" s="57"/>
      <c r="HT694" s="57"/>
      <c r="HU694" s="57"/>
      <c r="HV694" s="57"/>
      <c r="HW694" s="57"/>
      <c r="HX694" s="57"/>
      <c r="HY694" s="57"/>
      <c r="HZ694" s="57"/>
      <c r="IA694" s="57"/>
      <c r="IB694" s="57"/>
      <c r="IC694" s="57"/>
      <c r="ID694" s="57"/>
      <c r="IE694" s="57"/>
      <c r="IF694" s="57"/>
      <c r="IG694" s="57"/>
      <c r="IH694" s="57"/>
      <c r="II694" s="57"/>
      <c r="IJ694" s="57"/>
      <c r="IK694" s="57"/>
      <c r="IL694" s="57"/>
      <c r="IM694" s="57"/>
      <c r="IN694" s="57"/>
      <c r="IO694" s="57"/>
      <c r="IP694" s="57"/>
      <c r="IQ694" s="57"/>
      <c r="IR694" s="57"/>
      <c r="IS694" s="57"/>
      <c r="IT694" s="57"/>
      <c r="IU694" s="57"/>
      <c r="IV694" s="57"/>
      <c r="IW694" s="57"/>
      <c r="IX694" s="57"/>
      <c r="IY694" s="57"/>
      <c r="IZ694" s="57"/>
      <c r="JA694" s="57"/>
      <c r="JB694" s="57"/>
      <c r="JC694" s="57"/>
      <c r="JD694" s="57"/>
      <c r="JE694" s="57"/>
      <c r="JF694" s="57"/>
      <c r="JG694" s="57"/>
      <c r="JH694" s="57"/>
      <c r="JI694" s="57"/>
      <c r="JJ694" s="57"/>
      <c r="JK694" s="57"/>
      <c r="JL694" s="57"/>
      <c r="JM694" s="57"/>
      <c r="JN694" s="57"/>
      <c r="JO694" s="57"/>
      <c r="JP694" s="57"/>
      <c r="JQ694" s="57"/>
      <c r="JR694" s="57"/>
      <c r="JS694" s="57"/>
      <c r="JT694" s="57"/>
      <c r="JU694" s="57"/>
      <c r="JV694" s="57"/>
      <c r="JW694" s="57"/>
      <c r="JX694" s="57"/>
      <c r="JY694" s="57"/>
      <c r="JZ694" s="57"/>
      <c r="KA694" s="57"/>
      <c r="KB694" s="57"/>
      <c r="KC694" s="57"/>
      <c r="KD694" s="57"/>
      <c r="KE694" s="57"/>
      <c r="KF694" s="57"/>
      <c r="KG694" s="57"/>
      <c r="KH694" s="57"/>
      <c r="KI694" s="57"/>
      <c r="KJ694" s="57"/>
      <c r="KK694" s="57"/>
      <c r="KL694" s="57"/>
      <c r="KM694" s="57"/>
      <c r="KN694" s="57"/>
      <c r="KO694" s="57"/>
      <c r="KP694" s="57"/>
      <c r="KQ694" s="57"/>
      <c r="KR694" s="57"/>
      <c r="KS694" s="57"/>
      <c r="KT694" s="57"/>
      <c r="KU694" s="57"/>
      <c r="KV694" s="57"/>
      <c r="KW694" s="57"/>
      <c r="KX694" s="57"/>
      <c r="KY694" s="57"/>
      <c r="KZ694" s="57"/>
      <c r="LA694" s="57"/>
      <c r="LB694" s="57"/>
      <c r="LC694" s="57"/>
      <c r="LD694" s="57"/>
      <c r="LE694" s="57"/>
      <c r="LF694" s="57"/>
      <c r="LG694" s="57"/>
      <c r="LH694" s="57"/>
      <c r="LI694" s="57"/>
      <c r="LJ694" s="57"/>
      <c r="LK694" s="57"/>
      <c r="LL694" s="57"/>
      <c r="LM694" s="57"/>
      <c r="LN694" s="57"/>
      <c r="LO694" s="57"/>
      <c r="LP694" s="57"/>
      <c r="LQ694" s="57"/>
      <c r="LR694" s="57"/>
      <c r="LS694" s="57"/>
      <c r="LT694" s="57"/>
      <c r="LU694" s="57"/>
      <c r="LV694" s="57"/>
      <c r="LW694" s="57"/>
      <c r="LX694" s="57"/>
      <c r="LY694" s="57"/>
      <c r="LZ694" s="57"/>
      <c r="MA694" s="57"/>
      <c r="MB694" s="57"/>
      <c r="MC694" s="57"/>
      <c r="MD694" s="57"/>
      <c r="ME694" s="57"/>
      <c r="MF694" s="57"/>
      <c r="MG694" s="57"/>
      <c r="MH694" s="57"/>
      <c r="MI694" s="57"/>
      <c r="MJ694" s="57"/>
      <c r="MK694" s="57"/>
      <c r="ML694" s="57"/>
      <c r="MM694" s="57"/>
      <c r="MN694" s="57"/>
      <c r="MO694" s="57"/>
      <c r="MP694" s="57"/>
      <c r="MQ694" s="57"/>
      <c r="MR694" s="57"/>
      <c r="MS694" s="57"/>
      <c r="MT694" s="57"/>
      <c r="MU694" s="57"/>
      <c r="MV694" s="57"/>
      <c r="MW694" s="57"/>
      <c r="MX694" s="57"/>
      <c r="MY694" s="57"/>
      <c r="MZ694" s="57"/>
      <c r="NA694" s="57"/>
      <c r="NB694" s="57"/>
      <c r="NC694" s="57"/>
      <c r="ND694" s="57"/>
      <c r="NE694" s="57"/>
      <c r="NF694" s="57"/>
      <c r="NG694" s="57"/>
      <c r="NH694" s="57"/>
      <c r="NI694" s="57"/>
      <c r="NJ694" s="57"/>
      <c r="NK694" s="57"/>
      <c r="NL694" s="57"/>
      <c r="NM694" s="57"/>
      <c r="NN694" s="57"/>
      <c r="NO694" s="57"/>
      <c r="NP694" s="57"/>
      <c r="NQ694" s="57"/>
      <c r="NR694" s="57"/>
      <c r="NS694" s="57"/>
      <c r="NT694" s="57"/>
      <c r="NU694" s="57"/>
      <c r="NV694" s="57"/>
      <c r="NW694" s="57"/>
      <c r="NX694" s="57"/>
      <c r="NY694" s="57"/>
      <c r="NZ694" s="57"/>
      <c r="OA694" s="57"/>
      <c r="OB694" s="57"/>
      <c r="OC694" s="57"/>
      <c r="OD694" s="57"/>
      <c r="OE694" s="57"/>
      <c r="OF694" s="57"/>
      <c r="OG694" s="57"/>
      <c r="OH694" s="57"/>
      <c r="OI694" s="57"/>
      <c r="OJ694" s="57"/>
      <c r="OK694" s="57"/>
      <c r="OL694" s="57"/>
      <c r="OM694" s="57"/>
      <c r="ON694" s="57"/>
      <c r="OO694" s="57"/>
      <c r="OP694" s="57"/>
      <c r="OQ694" s="57"/>
      <c r="OR694" s="57"/>
      <c r="OS694" s="57"/>
      <c r="OT694" s="57"/>
      <c r="OU694" s="57"/>
      <c r="OV694" s="57"/>
      <c r="OW694" s="57"/>
      <c r="OX694" s="57"/>
      <c r="OY694" s="57"/>
      <c r="OZ694" s="57"/>
      <c r="PA694" s="57"/>
      <c r="PB694" s="57"/>
      <c r="PC694" s="57"/>
      <c r="PD694" s="57"/>
      <c r="PE694" s="57"/>
      <c r="PF694" s="57"/>
      <c r="PG694" s="57"/>
      <c r="PH694" s="57"/>
      <c r="PI694" s="57"/>
      <c r="PJ694" s="57"/>
      <c r="PK694" s="57"/>
      <c r="PL694" s="57"/>
      <c r="PM694" s="57"/>
      <c r="PN694" s="57"/>
      <c r="PO694" s="57"/>
      <c r="PP694" s="57"/>
      <c r="PQ694" s="57"/>
      <c r="PR694" s="57"/>
      <c r="PS694" s="57"/>
      <c r="PT694" s="57"/>
      <c r="PU694" s="57"/>
      <c r="PV694" s="57"/>
      <c r="PW694" s="57"/>
      <c r="PX694" s="57"/>
      <c r="PY694" s="57"/>
      <c r="PZ694" s="57"/>
      <c r="QA694" s="57"/>
      <c r="QB694" s="57"/>
      <c r="QC694" s="57"/>
      <c r="QD694" s="57"/>
      <c r="QE694" s="57"/>
      <c r="QF694" s="57"/>
      <c r="QG694" s="57"/>
      <c r="QH694" s="57"/>
      <c r="QI694" s="57"/>
      <c r="QJ694" s="57"/>
      <c r="QK694" s="57"/>
      <c r="QL694" s="57"/>
      <c r="QM694" s="57"/>
      <c r="QN694" s="57"/>
      <c r="QO694" s="57"/>
      <c r="QP694" s="57"/>
      <c r="QQ694" s="57"/>
      <c r="QR694" s="57"/>
      <c r="QS694" s="57"/>
      <c r="QT694" s="57"/>
      <c r="QU694" s="57"/>
      <c r="QV694" s="57"/>
      <c r="QW694" s="57"/>
      <c r="QX694" s="57"/>
      <c r="QY694" s="57"/>
      <c r="QZ694" s="57"/>
      <c r="RA694" s="57"/>
      <c r="RB694" s="57"/>
      <c r="RC694" s="57"/>
      <c r="RD694" s="57"/>
      <c r="RE694" s="57"/>
      <c r="RF694" s="57"/>
      <c r="RG694" s="57"/>
      <c r="RH694" s="57"/>
      <c r="RI694" s="57"/>
      <c r="RJ694" s="57"/>
      <c r="RK694" s="57"/>
      <c r="RL694" s="57"/>
      <c r="RM694" s="57"/>
      <c r="RN694" s="57"/>
      <c r="RO694" s="57"/>
      <c r="RP694" s="57"/>
      <c r="RQ694" s="57"/>
      <c r="RR694" s="57"/>
      <c r="RS694" s="57"/>
      <c r="RT694" s="57"/>
      <c r="RU694" s="57"/>
      <c r="RV694" s="57"/>
      <c r="RW694" s="57"/>
      <c r="RX694" s="57"/>
      <c r="RY694" s="57"/>
      <c r="RZ694" s="57"/>
      <c r="SA694" s="57"/>
      <c r="SB694" s="57"/>
      <c r="SC694" s="57"/>
      <c r="SD694" s="57"/>
      <c r="SE694" s="57"/>
      <c r="SF694" s="57"/>
      <c r="SG694" s="57"/>
      <c r="SH694" s="57"/>
      <c r="SI694" s="57"/>
      <c r="SJ694" s="57"/>
      <c r="SK694" s="57"/>
      <c r="SL694" s="57"/>
      <c r="SM694" s="57"/>
      <c r="SN694" s="57"/>
      <c r="SO694" s="57"/>
      <c r="SP694" s="57"/>
      <c r="SQ694" s="57"/>
      <c r="SR694" s="57"/>
      <c r="SS694" s="57"/>
      <c r="ST694" s="57"/>
      <c r="SU694" s="57"/>
      <c r="SV694" s="57"/>
      <c r="SW694" s="57"/>
      <c r="SX694" s="57"/>
      <c r="SY694" s="57"/>
      <c r="SZ694" s="57"/>
      <c r="TA694" s="57"/>
      <c r="TB694" s="57"/>
      <c r="TC694" s="57"/>
      <c r="TD694" s="57"/>
      <c r="TE694" s="57"/>
      <c r="TF694" s="57"/>
      <c r="TG694" s="57"/>
      <c r="TH694" s="57"/>
      <c r="TI694" s="57"/>
      <c r="TJ694" s="57"/>
      <c r="TK694" s="57"/>
      <c r="TL694" s="57"/>
      <c r="TM694" s="57"/>
      <c r="TN694" s="57"/>
      <c r="TO694" s="57"/>
      <c r="TP694" s="57"/>
      <c r="TQ694" s="57"/>
      <c r="TR694" s="57"/>
      <c r="TS694" s="57"/>
      <c r="TT694" s="57"/>
      <c r="TU694" s="57"/>
      <c r="TV694" s="57"/>
      <c r="TW694" s="57"/>
      <c r="TX694" s="57"/>
      <c r="TY694" s="57"/>
      <c r="TZ694" s="57"/>
      <c r="UA694" s="57"/>
      <c r="UB694" s="57"/>
      <c r="UC694" s="57"/>
      <c r="UD694" s="57"/>
      <c r="UE694" s="57"/>
      <c r="UF694" s="57"/>
      <c r="UG694" s="57"/>
      <c r="UH694" s="57"/>
      <c r="UI694" s="57"/>
      <c r="UJ694" s="57"/>
      <c r="UK694" s="57"/>
      <c r="UL694" s="57"/>
      <c r="UM694" s="57"/>
      <c r="UN694" s="57"/>
      <c r="UO694" s="57"/>
      <c r="UP694" s="57"/>
      <c r="UQ694" s="57"/>
      <c r="UR694" s="57"/>
      <c r="US694" s="57"/>
      <c r="UT694" s="57"/>
      <c r="UU694" s="57"/>
      <c r="UV694" s="57"/>
      <c r="UW694" s="57"/>
      <c r="UX694" s="57"/>
      <c r="UY694" s="57"/>
      <c r="UZ694" s="57"/>
      <c r="VA694" s="57"/>
      <c r="VB694" s="57"/>
      <c r="VC694" s="57"/>
      <c r="VD694" s="57"/>
      <c r="VE694" s="57"/>
      <c r="VF694" s="57"/>
      <c r="VG694" s="57"/>
      <c r="VH694" s="57"/>
      <c r="VI694" s="57"/>
      <c r="VJ694" s="57"/>
      <c r="VK694" s="57"/>
      <c r="VL694" s="57"/>
      <c r="VM694" s="57"/>
      <c r="VN694" s="57"/>
      <c r="VO694" s="57"/>
      <c r="VP694" s="57"/>
      <c r="VQ694" s="57"/>
      <c r="VR694" s="57"/>
      <c r="VS694" s="57"/>
      <c r="VT694" s="57"/>
      <c r="VU694" s="57"/>
      <c r="VV694" s="57"/>
      <c r="VW694" s="57"/>
      <c r="VX694" s="57"/>
      <c r="VY694" s="57"/>
      <c r="VZ694" s="57"/>
      <c r="WA694" s="57"/>
      <c r="WB694" s="57"/>
      <c r="WC694" s="57"/>
      <c r="WD694" s="57"/>
      <c r="WE694" s="57"/>
      <c r="WF694" s="57"/>
      <c r="WG694" s="57"/>
      <c r="WH694" s="57"/>
      <c r="WI694" s="57"/>
      <c r="WJ694" s="57"/>
      <c r="WK694" s="57"/>
      <c r="WL694" s="57"/>
      <c r="WM694" s="57"/>
      <c r="WN694" s="57"/>
      <c r="WO694" s="57"/>
      <c r="WP694" s="57"/>
      <c r="WQ694" s="57"/>
      <c r="WR694" s="57"/>
      <c r="WS694" s="57"/>
      <c r="WT694" s="57"/>
      <c r="WU694" s="57"/>
      <c r="WV694" s="57"/>
      <c r="WW694" s="57"/>
      <c r="WX694" s="57"/>
      <c r="WY694" s="57"/>
      <c r="WZ694" s="57"/>
      <c r="XA694" s="57"/>
      <c r="XB694" s="57"/>
      <c r="XC694" s="57"/>
      <c r="XD694" s="57"/>
      <c r="XE694" s="57"/>
      <c r="XF694" s="57"/>
      <c r="XG694" s="57"/>
      <c r="XH694" s="57"/>
      <c r="XI694" s="57"/>
      <c r="XJ694" s="57"/>
      <c r="XK694" s="57"/>
      <c r="XL694" s="57"/>
      <c r="XM694" s="57"/>
      <c r="XN694" s="57"/>
      <c r="XO694" s="57"/>
      <c r="XP694" s="57"/>
      <c r="XQ694" s="57"/>
      <c r="XR694" s="57"/>
      <c r="XS694" s="57"/>
      <c r="XT694" s="57"/>
      <c r="XU694" s="57"/>
      <c r="XV694" s="57"/>
      <c r="XW694" s="57"/>
    </row>
    <row r="695">
      <c r="AI695" s="57"/>
      <c r="BR695" s="57"/>
      <c r="DA695" s="57"/>
      <c r="EJ695" s="57"/>
      <c r="EK695" s="57"/>
      <c r="EL695" s="57"/>
      <c r="EM695" s="57"/>
      <c r="EN695" s="57"/>
      <c r="EO695" s="57"/>
      <c r="EP695" s="57"/>
      <c r="EQ695" s="57"/>
      <c r="ER695" s="57"/>
      <c r="ES695" s="57"/>
      <c r="ET695" s="57"/>
      <c r="EU695" s="57"/>
      <c r="EV695" s="57"/>
      <c r="EW695" s="57"/>
      <c r="EX695" s="57"/>
      <c r="EY695" s="57"/>
      <c r="EZ695" s="57"/>
      <c r="FA695" s="57"/>
      <c r="FB695" s="57"/>
      <c r="FC695" s="57"/>
      <c r="FD695" s="57"/>
      <c r="FE695" s="57"/>
      <c r="FF695" s="57"/>
      <c r="FG695" s="57"/>
      <c r="FH695" s="57"/>
      <c r="FI695" s="57"/>
      <c r="FJ695" s="57"/>
      <c r="FK695" s="57"/>
      <c r="FL695" s="57"/>
      <c r="FM695" s="57"/>
      <c r="FN695" s="57"/>
      <c r="FO695" s="57"/>
      <c r="FP695" s="57"/>
      <c r="FQ695" s="57"/>
      <c r="FR695" s="57"/>
      <c r="FS695" s="57"/>
      <c r="FT695" s="57"/>
      <c r="FU695" s="57"/>
      <c r="FV695" s="57"/>
      <c r="FW695" s="57"/>
      <c r="FX695" s="57"/>
      <c r="FY695" s="57"/>
      <c r="FZ695" s="57"/>
      <c r="GA695" s="57"/>
      <c r="GB695" s="57"/>
      <c r="GC695" s="57"/>
      <c r="GD695" s="57"/>
      <c r="GE695" s="57"/>
      <c r="GF695" s="57"/>
      <c r="GG695" s="57"/>
      <c r="GH695" s="57"/>
      <c r="GI695" s="57"/>
      <c r="GJ695" s="57"/>
      <c r="GK695" s="57"/>
      <c r="GL695" s="57"/>
      <c r="GM695" s="57"/>
      <c r="GN695" s="57"/>
      <c r="GO695" s="57"/>
      <c r="GP695" s="57"/>
      <c r="GQ695" s="57"/>
      <c r="GR695" s="57"/>
      <c r="GS695" s="57"/>
      <c r="GT695" s="57"/>
      <c r="GU695" s="57"/>
      <c r="GV695" s="57"/>
      <c r="GW695" s="57"/>
      <c r="GX695" s="57"/>
      <c r="GY695" s="57"/>
      <c r="GZ695" s="57"/>
      <c r="HA695" s="57"/>
      <c r="HB695" s="57"/>
      <c r="HC695" s="57"/>
      <c r="HD695" s="57"/>
      <c r="HE695" s="57"/>
      <c r="HF695" s="57"/>
      <c r="HG695" s="57"/>
      <c r="HH695" s="57"/>
      <c r="HI695" s="57"/>
      <c r="HJ695" s="57"/>
      <c r="HK695" s="57"/>
      <c r="HL695" s="57"/>
      <c r="HM695" s="57"/>
      <c r="HN695" s="57"/>
      <c r="HO695" s="57"/>
      <c r="HP695" s="57"/>
      <c r="HQ695" s="57"/>
      <c r="HR695" s="57"/>
      <c r="HS695" s="57"/>
      <c r="HT695" s="57"/>
      <c r="HU695" s="57"/>
      <c r="HV695" s="57"/>
      <c r="HW695" s="57"/>
      <c r="HX695" s="57"/>
      <c r="HY695" s="57"/>
      <c r="HZ695" s="57"/>
      <c r="IA695" s="57"/>
      <c r="IB695" s="57"/>
      <c r="IC695" s="57"/>
      <c r="ID695" s="57"/>
      <c r="IE695" s="57"/>
      <c r="IF695" s="57"/>
      <c r="IG695" s="57"/>
      <c r="IH695" s="57"/>
      <c r="II695" s="57"/>
      <c r="IJ695" s="57"/>
      <c r="IK695" s="57"/>
      <c r="IL695" s="57"/>
      <c r="IM695" s="57"/>
      <c r="IN695" s="57"/>
      <c r="IO695" s="57"/>
      <c r="IP695" s="57"/>
      <c r="IQ695" s="57"/>
      <c r="IR695" s="57"/>
      <c r="IS695" s="57"/>
      <c r="IT695" s="57"/>
      <c r="IU695" s="57"/>
      <c r="IV695" s="57"/>
      <c r="IW695" s="57"/>
      <c r="IX695" s="57"/>
      <c r="IY695" s="57"/>
      <c r="IZ695" s="57"/>
      <c r="JA695" s="57"/>
      <c r="JB695" s="57"/>
      <c r="JC695" s="57"/>
      <c r="JD695" s="57"/>
      <c r="JE695" s="57"/>
      <c r="JF695" s="57"/>
      <c r="JG695" s="57"/>
      <c r="JH695" s="57"/>
      <c r="JI695" s="57"/>
      <c r="JJ695" s="57"/>
      <c r="JK695" s="57"/>
      <c r="JL695" s="57"/>
      <c r="JM695" s="57"/>
      <c r="JN695" s="57"/>
      <c r="JO695" s="57"/>
      <c r="JP695" s="57"/>
      <c r="JQ695" s="57"/>
      <c r="JR695" s="57"/>
      <c r="JS695" s="57"/>
      <c r="JT695" s="57"/>
      <c r="JU695" s="57"/>
      <c r="JV695" s="57"/>
      <c r="JW695" s="57"/>
      <c r="JX695" s="57"/>
      <c r="JY695" s="57"/>
      <c r="JZ695" s="57"/>
      <c r="KA695" s="57"/>
      <c r="KB695" s="57"/>
      <c r="KC695" s="57"/>
      <c r="KD695" s="57"/>
      <c r="KE695" s="57"/>
      <c r="KF695" s="57"/>
      <c r="KG695" s="57"/>
      <c r="KH695" s="57"/>
      <c r="KI695" s="57"/>
      <c r="KJ695" s="57"/>
      <c r="KK695" s="57"/>
      <c r="KL695" s="57"/>
      <c r="KM695" s="57"/>
      <c r="KN695" s="57"/>
      <c r="KO695" s="57"/>
      <c r="KP695" s="57"/>
      <c r="KQ695" s="57"/>
      <c r="KR695" s="57"/>
      <c r="KS695" s="57"/>
      <c r="KT695" s="57"/>
      <c r="KU695" s="57"/>
      <c r="KV695" s="57"/>
      <c r="KW695" s="57"/>
      <c r="KX695" s="57"/>
      <c r="KY695" s="57"/>
      <c r="KZ695" s="57"/>
      <c r="LA695" s="57"/>
      <c r="LB695" s="57"/>
      <c r="LC695" s="57"/>
      <c r="LD695" s="57"/>
      <c r="LE695" s="57"/>
      <c r="LF695" s="57"/>
      <c r="LG695" s="57"/>
      <c r="LH695" s="57"/>
      <c r="LI695" s="57"/>
      <c r="LJ695" s="57"/>
      <c r="LK695" s="57"/>
      <c r="LL695" s="57"/>
      <c r="LM695" s="57"/>
      <c r="LN695" s="57"/>
      <c r="LO695" s="57"/>
      <c r="LP695" s="57"/>
      <c r="LQ695" s="57"/>
      <c r="LR695" s="57"/>
      <c r="LS695" s="57"/>
      <c r="LT695" s="57"/>
      <c r="LU695" s="57"/>
      <c r="LV695" s="57"/>
      <c r="LW695" s="57"/>
      <c r="LX695" s="57"/>
      <c r="LY695" s="57"/>
      <c r="LZ695" s="57"/>
      <c r="MA695" s="57"/>
      <c r="MB695" s="57"/>
      <c r="MC695" s="57"/>
      <c r="MD695" s="57"/>
      <c r="ME695" s="57"/>
      <c r="MF695" s="57"/>
      <c r="MG695" s="57"/>
      <c r="MH695" s="57"/>
      <c r="MI695" s="57"/>
      <c r="MJ695" s="57"/>
      <c r="MK695" s="57"/>
      <c r="ML695" s="57"/>
      <c r="MM695" s="57"/>
      <c r="MN695" s="57"/>
      <c r="MO695" s="57"/>
      <c r="MP695" s="57"/>
      <c r="MQ695" s="57"/>
      <c r="MR695" s="57"/>
      <c r="MS695" s="57"/>
      <c r="MT695" s="57"/>
      <c r="MU695" s="57"/>
      <c r="MV695" s="57"/>
      <c r="MW695" s="57"/>
      <c r="MX695" s="57"/>
      <c r="MY695" s="57"/>
      <c r="MZ695" s="57"/>
      <c r="NA695" s="57"/>
      <c r="NB695" s="57"/>
      <c r="NC695" s="57"/>
      <c r="ND695" s="57"/>
      <c r="NE695" s="57"/>
      <c r="NF695" s="57"/>
      <c r="NG695" s="57"/>
      <c r="NH695" s="57"/>
      <c r="NI695" s="57"/>
      <c r="NJ695" s="57"/>
      <c r="NK695" s="57"/>
      <c r="NL695" s="57"/>
      <c r="NM695" s="57"/>
      <c r="NN695" s="57"/>
      <c r="NO695" s="57"/>
      <c r="NP695" s="57"/>
      <c r="NQ695" s="57"/>
      <c r="NR695" s="57"/>
      <c r="NS695" s="57"/>
      <c r="NT695" s="57"/>
      <c r="NU695" s="57"/>
      <c r="NV695" s="57"/>
      <c r="NW695" s="57"/>
      <c r="NX695" s="57"/>
      <c r="NY695" s="57"/>
      <c r="NZ695" s="57"/>
      <c r="OA695" s="57"/>
      <c r="OB695" s="57"/>
      <c r="OC695" s="57"/>
      <c r="OD695" s="57"/>
      <c r="OE695" s="57"/>
      <c r="OF695" s="57"/>
      <c r="OG695" s="57"/>
      <c r="OH695" s="57"/>
      <c r="OI695" s="57"/>
      <c r="OJ695" s="57"/>
      <c r="OK695" s="57"/>
      <c r="OL695" s="57"/>
      <c r="OM695" s="57"/>
      <c r="ON695" s="57"/>
      <c r="OO695" s="57"/>
      <c r="OP695" s="57"/>
      <c r="OQ695" s="57"/>
      <c r="OR695" s="57"/>
      <c r="OS695" s="57"/>
      <c r="OT695" s="57"/>
      <c r="OU695" s="57"/>
      <c r="OV695" s="57"/>
      <c r="OW695" s="57"/>
      <c r="OX695" s="57"/>
      <c r="OY695" s="57"/>
      <c r="OZ695" s="57"/>
      <c r="PA695" s="57"/>
      <c r="PB695" s="57"/>
      <c r="PC695" s="57"/>
      <c r="PD695" s="57"/>
      <c r="PE695" s="57"/>
      <c r="PF695" s="57"/>
      <c r="PG695" s="57"/>
      <c r="PH695" s="57"/>
      <c r="PI695" s="57"/>
      <c r="PJ695" s="57"/>
      <c r="PK695" s="57"/>
      <c r="PL695" s="57"/>
      <c r="PM695" s="57"/>
      <c r="PN695" s="57"/>
      <c r="PO695" s="57"/>
      <c r="PP695" s="57"/>
      <c r="PQ695" s="57"/>
      <c r="PR695" s="57"/>
      <c r="PS695" s="57"/>
      <c r="PT695" s="57"/>
      <c r="PU695" s="57"/>
      <c r="PV695" s="57"/>
      <c r="PW695" s="57"/>
      <c r="PX695" s="57"/>
      <c r="PY695" s="57"/>
      <c r="PZ695" s="57"/>
      <c r="QA695" s="57"/>
      <c r="QB695" s="57"/>
      <c r="QC695" s="57"/>
      <c r="QD695" s="57"/>
      <c r="QE695" s="57"/>
      <c r="QF695" s="57"/>
      <c r="QG695" s="57"/>
      <c r="QH695" s="57"/>
      <c r="QI695" s="57"/>
      <c r="QJ695" s="57"/>
      <c r="QK695" s="57"/>
      <c r="QL695" s="57"/>
      <c r="QM695" s="57"/>
      <c r="QN695" s="57"/>
      <c r="QO695" s="57"/>
      <c r="QP695" s="57"/>
      <c r="QQ695" s="57"/>
      <c r="QR695" s="57"/>
      <c r="QS695" s="57"/>
      <c r="QT695" s="57"/>
      <c r="QU695" s="57"/>
      <c r="QV695" s="57"/>
      <c r="QW695" s="57"/>
      <c r="QX695" s="57"/>
      <c r="QY695" s="57"/>
      <c r="QZ695" s="57"/>
      <c r="RA695" s="57"/>
      <c r="RB695" s="57"/>
      <c r="RC695" s="57"/>
      <c r="RD695" s="57"/>
      <c r="RE695" s="57"/>
      <c r="RF695" s="57"/>
      <c r="RG695" s="57"/>
      <c r="RH695" s="57"/>
      <c r="RI695" s="57"/>
      <c r="RJ695" s="57"/>
      <c r="RK695" s="57"/>
      <c r="RL695" s="57"/>
      <c r="RM695" s="57"/>
      <c r="RN695" s="57"/>
      <c r="RO695" s="57"/>
      <c r="RP695" s="57"/>
      <c r="RQ695" s="57"/>
      <c r="RR695" s="57"/>
      <c r="RS695" s="57"/>
      <c r="RT695" s="57"/>
      <c r="RU695" s="57"/>
      <c r="RV695" s="57"/>
      <c r="RW695" s="57"/>
      <c r="RX695" s="57"/>
      <c r="RY695" s="57"/>
      <c r="RZ695" s="57"/>
      <c r="SA695" s="57"/>
      <c r="SB695" s="57"/>
      <c r="SC695" s="57"/>
      <c r="SD695" s="57"/>
      <c r="SE695" s="57"/>
      <c r="SF695" s="57"/>
      <c r="SG695" s="57"/>
      <c r="SH695" s="57"/>
      <c r="SI695" s="57"/>
      <c r="SJ695" s="57"/>
      <c r="SK695" s="57"/>
      <c r="SL695" s="57"/>
      <c r="SM695" s="57"/>
      <c r="SN695" s="57"/>
      <c r="SO695" s="57"/>
      <c r="SP695" s="57"/>
      <c r="SQ695" s="57"/>
      <c r="SR695" s="57"/>
      <c r="SS695" s="57"/>
      <c r="ST695" s="57"/>
      <c r="SU695" s="57"/>
      <c r="SV695" s="57"/>
      <c r="SW695" s="57"/>
      <c r="SX695" s="57"/>
      <c r="SY695" s="57"/>
      <c r="SZ695" s="57"/>
      <c r="TA695" s="57"/>
      <c r="TB695" s="57"/>
      <c r="TC695" s="57"/>
      <c r="TD695" s="57"/>
      <c r="TE695" s="57"/>
      <c r="TF695" s="57"/>
      <c r="TG695" s="57"/>
      <c r="TH695" s="57"/>
      <c r="TI695" s="57"/>
      <c r="TJ695" s="57"/>
      <c r="TK695" s="57"/>
      <c r="TL695" s="57"/>
      <c r="TM695" s="57"/>
      <c r="TN695" s="57"/>
      <c r="TO695" s="57"/>
      <c r="TP695" s="57"/>
      <c r="TQ695" s="57"/>
      <c r="TR695" s="57"/>
      <c r="TS695" s="57"/>
      <c r="TT695" s="57"/>
      <c r="TU695" s="57"/>
      <c r="TV695" s="57"/>
      <c r="TW695" s="57"/>
      <c r="TX695" s="57"/>
      <c r="TY695" s="57"/>
      <c r="TZ695" s="57"/>
      <c r="UA695" s="57"/>
      <c r="UB695" s="57"/>
      <c r="UC695" s="57"/>
      <c r="UD695" s="57"/>
      <c r="UE695" s="57"/>
      <c r="UF695" s="57"/>
      <c r="UG695" s="57"/>
      <c r="UH695" s="57"/>
      <c r="UI695" s="57"/>
      <c r="UJ695" s="57"/>
      <c r="UK695" s="57"/>
      <c r="UL695" s="57"/>
      <c r="UM695" s="57"/>
      <c r="UN695" s="57"/>
      <c r="UO695" s="57"/>
      <c r="UP695" s="57"/>
      <c r="UQ695" s="57"/>
      <c r="UR695" s="57"/>
      <c r="US695" s="57"/>
      <c r="UT695" s="57"/>
      <c r="UU695" s="57"/>
      <c r="UV695" s="57"/>
      <c r="UW695" s="57"/>
      <c r="UX695" s="57"/>
      <c r="UY695" s="57"/>
      <c r="UZ695" s="57"/>
      <c r="VA695" s="57"/>
      <c r="VB695" s="57"/>
      <c r="VC695" s="57"/>
      <c r="VD695" s="57"/>
      <c r="VE695" s="57"/>
      <c r="VF695" s="57"/>
      <c r="VG695" s="57"/>
      <c r="VH695" s="57"/>
      <c r="VI695" s="57"/>
      <c r="VJ695" s="57"/>
      <c r="VK695" s="57"/>
      <c r="VL695" s="57"/>
      <c r="VM695" s="57"/>
      <c r="VN695" s="57"/>
      <c r="VO695" s="57"/>
      <c r="VP695" s="57"/>
      <c r="VQ695" s="57"/>
      <c r="VR695" s="57"/>
      <c r="VS695" s="57"/>
      <c r="VT695" s="57"/>
      <c r="VU695" s="57"/>
      <c r="VV695" s="57"/>
      <c r="VW695" s="57"/>
      <c r="VX695" s="57"/>
      <c r="VY695" s="57"/>
      <c r="VZ695" s="57"/>
      <c r="WA695" s="57"/>
      <c r="WB695" s="57"/>
      <c r="WC695" s="57"/>
      <c r="WD695" s="57"/>
      <c r="WE695" s="57"/>
      <c r="WF695" s="57"/>
      <c r="WG695" s="57"/>
      <c r="WH695" s="57"/>
      <c r="WI695" s="57"/>
      <c r="WJ695" s="57"/>
      <c r="WK695" s="57"/>
      <c r="WL695" s="57"/>
      <c r="WM695" s="57"/>
      <c r="WN695" s="57"/>
      <c r="WO695" s="57"/>
      <c r="WP695" s="57"/>
      <c r="WQ695" s="57"/>
      <c r="WR695" s="57"/>
      <c r="WS695" s="57"/>
      <c r="WT695" s="57"/>
      <c r="WU695" s="57"/>
      <c r="WV695" s="57"/>
      <c r="WW695" s="57"/>
      <c r="WX695" s="57"/>
      <c r="WY695" s="57"/>
      <c r="WZ695" s="57"/>
      <c r="XA695" s="57"/>
      <c r="XB695" s="57"/>
      <c r="XC695" s="57"/>
      <c r="XD695" s="57"/>
      <c r="XE695" s="57"/>
      <c r="XF695" s="57"/>
      <c r="XG695" s="57"/>
      <c r="XH695" s="57"/>
      <c r="XI695" s="57"/>
      <c r="XJ695" s="57"/>
      <c r="XK695" s="57"/>
      <c r="XL695" s="57"/>
      <c r="XM695" s="57"/>
      <c r="XN695" s="57"/>
      <c r="XO695" s="57"/>
      <c r="XP695" s="57"/>
      <c r="XQ695" s="57"/>
      <c r="XR695" s="57"/>
      <c r="XS695" s="57"/>
      <c r="XT695" s="57"/>
      <c r="XU695" s="57"/>
      <c r="XV695" s="57"/>
      <c r="XW695" s="57"/>
    </row>
    <row r="696">
      <c r="AI696" s="57"/>
      <c r="BR696" s="57"/>
      <c r="DA696" s="57"/>
      <c r="EJ696" s="57"/>
      <c r="EK696" s="57"/>
      <c r="EL696" s="57"/>
      <c r="EM696" s="57"/>
      <c r="EN696" s="57"/>
      <c r="EO696" s="57"/>
      <c r="EP696" s="57"/>
      <c r="EQ696" s="57"/>
      <c r="ER696" s="57"/>
      <c r="ES696" s="57"/>
      <c r="ET696" s="57"/>
      <c r="EU696" s="57"/>
      <c r="EV696" s="57"/>
      <c r="EW696" s="57"/>
      <c r="EX696" s="57"/>
      <c r="EY696" s="57"/>
      <c r="EZ696" s="57"/>
      <c r="FA696" s="57"/>
      <c r="FB696" s="57"/>
      <c r="FC696" s="57"/>
      <c r="FD696" s="57"/>
      <c r="FE696" s="57"/>
      <c r="FF696" s="57"/>
      <c r="FG696" s="57"/>
      <c r="FH696" s="57"/>
      <c r="FI696" s="57"/>
      <c r="FJ696" s="57"/>
      <c r="FK696" s="57"/>
      <c r="FL696" s="57"/>
      <c r="FM696" s="57"/>
      <c r="FN696" s="57"/>
      <c r="FO696" s="57"/>
      <c r="FP696" s="57"/>
      <c r="FQ696" s="57"/>
      <c r="FR696" s="57"/>
      <c r="FS696" s="57"/>
      <c r="FT696" s="57"/>
      <c r="FU696" s="57"/>
      <c r="FV696" s="57"/>
      <c r="FW696" s="57"/>
      <c r="FX696" s="57"/>
      <c r="FY696" s="57"/>
      <c r="FZ696" s="57"/>
      <c r="GA696" s="57"/>
      <c r="GB696" s="57"/>
      <c r="GC696" s="57"/>
      <c r="GD696" s="57"/>
      <c r="GE696" s="57"/>
      <c r="GF696" s="57"/>
      <c r="GG696" s="57"/>
      <c r="GH696" s="57"/>
      <c r="GI696" s="57"/>
      <c r="GJ696" s="57"/>
      <c r="GK696" s="57"/>
      <c r="GL696" s="57"/>
      <c r="GM696" s="57"/>
      <c r="GN696" s="57"/>
      <c r="GO696" s="57"/>
      <c r="GP696" s="57"/>
      <c r="GQ696" s="57"/>
      <c r="GR696" s="57"/>
      <c r="GS696" s="57"/>
      <c r="GT696" s="57"/>
      <c r="GU696" s="57"/>
      <c r="GV696" s="57"/>
      <c r="GW696" s="57"/>
      <c r="GX696" s="57"/>
      <c r="GY696" s="57"/>
      <c r="GZ696" s="57"/>
      <c r="HA696" s="57"/>
      <c r="HB696" s="57"/>
      <c r="HC696" s="57"/>
      <c r="HD696" s="57"/>
      <c r="HE696" s="57"/>
      <c r="HF696" s="57"/>
      <c r="HG696" s="57"/>
      <c r="HH696" s="57"/>
      <c r="HI696" s="57"/>
      <c r="HJ696" s="57"/>
      <c r="HK696" s="57"/>
      <c r="HL696" s="57"/>
      <c r="HM696" s="57"/>
      <c r="HN696" s="57"/>
      <c r="HO696" s="57"/>
      <c r="HP696" s="57"/>
      <c r="HQ696" s="57"/>
      <c r="HR696" s="57"/>
      <c r="HS696" s="57"/>
      <c r="HT696" s="57"/>
      <c r="HU696" s="57"/>
      <c r="HV696" s="57"/>
      <c r="HW696" s="57"/>
      <c r="HX696" s="57"/>
      <c r="HY696" s="57"/>
      <c r="HZ696" s="57"/>
      <c r="IA696" s="57"/>
      <c r="IB696" s="57"/>
      <c r="IC696" s="57"/>
      <c r="ID696" s="57"/>
      <c r="IE696" s="57"/>
      <c r="IF696" s="57"/>
      <c r="IG696" s="57"/>
      <c r="IH696" s="57"/>
      <c r="II696" s="57"/>
      <c r="IJ696" s="57"/>
      <c r="IK696" s="57"/>
      <c r="IL696" s="57"/>
      <c r="IM696" s="57"/>
      <c r="IN696" s="57"/>
      <c r="IO696" s="57"/>
      <c r="IP696" s="57"/>
      <c r="IQ696" s="57"/>
      <c r="IR696" s="57"/>
      <c r="IS696" s="57"/>
      <c r="IT696" s="57"/>
      <c r="IU696" s="57"/>
      <c r="IV696" s="57"/>
      <c r="IW696" s="57"/>
      <c r="IX696" s="57"/>
      <c r="IY696" s="57"/>
      <c r="IZ696" s="57"/>
      <c r="JA696" s="57"/>
      <c r="JB696" s="57"/>
      <c r="JC696" s="57"/>
      <c r="JD696" s="57"/>
      <c r="JE696" s="57"/>
      <c r="JF696" s="57"/>
      <c r="JG696" s="57"/>
      <c r="JH696" s="57"/>
      <c r="JI696" s="57"/>
      <c r="JJ696" s="57"/>
      <c r="JK696" s="57"/>
      <c r="JL696" s="57"/>
      <c r="JM696" s="57"/>
      <c r="JN696" s="57"/>
      <c r="JO696" s="57"/>
      <c r="JP696" s="57"/>
      <c r="JQ696" s="57"/>
      <c r="JR696" s="57"/>
      <c r="JS696" s="57"/>
      <c r="JT696" s="57"/>
      <c r="JU696" s="57"/>
      <c r="JV696" s="57"/>
      <c r="JW696" s="57"/>
      <c r="JX696" s="57"/>
      <c r="JY696" s="57"/>
      <c r="JZ696" s="57"/>
      <c r="KA696" s="57"/>
      <c r="KB696" s="57"/>
      <c r="KC696" s="57"/>
      <c r="KD696" s="57"/>
      <c r="KE696" s="57"/>
      <c r="KF696" s="57"/>
      <c r="KG696" s="57"/>
      <c r="KH696" s="57"/>
      <c r="KI696" s="57"/>
      <c r="KJ696" s="57"/>
      <c r="KK696" s="57"/>
      <c r="KL696" s="57"/>
      <c r="KM696" s="57"/>
      <c r="KN696" s="57"/>
      <c r="KO696" s="57"/>
      <c r="KP696" s="57"/>
      <c r="KQ696" s="57"/>
      <c r="KR696" s="57"/>
      <c r="KS696" s="57"/>
      <c r="KT696" s="57"/>
      <c r="KU696" s="57"/>
      <c r="KV696" s="57"/>
      <c r="KW696" s="57"/>
      <c r="KX696" s="57"/>
      <c r="KY696" s="57"/>
      <c r="KZ696" s="57"/>
      <c r="LA696" s="57"/>
      <c r="LB696" s="57"/>
      <c r="LC696" s="57"/>
      <c r="LD696" s="57"/>
      <c r="LE696" s="57"/>
      <c r="LF696" s="57"/>
      <c r="LG696" s="57"/>
      <c r="LH696" s="57"/>
      <c r="LI696" s="57"/>
      <c r="LJ696" s="57"/>
      <c r="LK696" s="57"/>
      <c r="LL696" s="57"/>
      <c r="LM696" s="57"/>
      <c r="LN696" s="57"/>
      <c r="LO696" s="57"/>
      <c r="LP696" s="57"/>
      <c r="LQ696" s="57"/>
      <c r="LR696" s="57"/>
      <c r="LS696" s="57"/>
      <c r="LT696" s="57"/>
      <c r="LU696" s="57"/>
      <c r="LV696" s="57"/>
      <c r="LW696" s="57"/>
      <c r="LX696" s="57"/>
      <c r="LY696" s="57"/>
      <c r="LZ696" s="57"/>
      <c r="MA696" s="57"/>
      <c r="MB696" s="57"/>
      <c r="MC696" s="57"/>
      <c r="MD696" s="57"/>
      <c r="ME696" s="57"/>
      <c r="MF696" s="57"/>
      <c r="MG696" s="57"/>
      <c r="MH696" s="57"/>
      <c r="MI696" s="57"/>
      <c r="MJ696" s="57"/>
      <c r="MK696" s="57"/>
      <c r="ML696" s="57"/>
      <c r="MM696" s="57"/>
      <c r="MN696" s="57"/>
      <c r="MO696" s="57"/>
      <c r="MP696" s="57"/>
      <c r="MQ696" s="57"/>
      <c r="MR696" s="57"/>
      <c r="MS696" s="57"/>
      <c r="MT696" s="57"/>
      <c r="MU696" s="57"/>
      <c r="MV696" s="57"/>
      <c r="MW696" s="57"/>
      <c r="MX696" s="57"/>
      <c r="MY696" s="57"/>
      <c r="MZ696" s="57"/>
      <c r="NA696" s="57"/>
      <c r="NB696" s="57"/>
      <c r="NC696" s="57"/>
      <c r="ND696" s="57"/>
      <c r="NE696" s="57"/>
      <c r="NF696" s="57"/>
      <c r="NG696" s="57"/>
      <c r="NH696" s="57"/>
      <c r="NI696" s="57"/>
      <c r="NJ696" s="57"/>
      <c r="NK696" s="57"/>
      <c r="NL696" s="57"/>
      <c r="NM696" s="57"/>
      <c r="NN696" s="57"/>
      <c r="NO696" s="57"/>
      <c r="NP696" s="57"/>
      <c r="NQ696" s="57"/>
      <c r="NR696" s="57"/>
      <c r="NS696" s="57"/>
      <c r="NT696" s="57"/>
      <c r="NU696" s="57"/>
      <c r="NV696" s="57"/>
      <c r="NW696" s="57"/>
      <c r="NX696" s="57"/>
      <c r="NY696" s="57"/>
      <c r="NZ696" s="57"/>
      <c r="OA696" s="57"/>
      <c r="OB696" s="57"/>
      <c r="OC696" s="57"/>
      <c r="OD696" s="57"/>
      <c r="OE696" s="57"/>
      <c r="OF696" s="57"/>
      <c r="OG696" s="57"/>
      <c r="OH696" s="57"/>
      <c r="OI696" s="57"/>
      <c r="OJ696" s="57"/>
      <c r="OK696" s="57"/>
      <c r="OL696" s="57"/>
      <c r="OM696" s="57"/>
      <c r="ON696" s="57"/>
      <c r="OO696" s="57"/>
      <c r="OP696" s="57"/>
      <c r="OQ696" s="57"/>
      <c r="OR696" s="57"/>
      <c r="OS696" s="57"/>
      <c r="OT696" s="57"/>
      <c r="OU696" s="57"/>
      <c r="OV696" s="57"/>
      <c r="OW696" s="57"/>
      <c r="OX696" s="57"/>
      <c r="OY696" s="57"/>
      <c r="OZ696" s="57"/>
      <c r="PA696" s="57"/>
      <c r="PB696" s="57"/>
      <c r="PC696" s="57"/>
      <c r="PD696" s="57"/>
      <c r="PE696" s="57"/>
      <c r="PF696" s="57"/>
      <c r="PG696" s="57"/>
      <c r="PH696" s="57"/>
      <c r="PI696" s="57"/>
      <c r="PJ696" s="57"/>
      <c r="PK696" s="57"/>
      <c r="PL696" s="57"/>
      <c r="PM696" s="57"/>
      <c r="PN696" s="57"/>
      <c r="PO696" s="57"/>
      <c r="PP696" s="57"/>
      <c r="PQ696" s="57"/>
      <c r="PR696" s="57"/>
      <c r="PS696" s="57"/>
      <c r="PT696" s="57"/>
      <c r="PU696" s="57"/>
      <c r="PV696" s="57"/>
      <c r="PW696" s="57"/>
      <c r="PX696" s="57"/>
      <c r="PY696" s="57"/>
      <c r="PZ696" s="57"/>
      <c r="QA696" s="57"/>
      <c r="QB696" s="57"/>
      <c r="QC696" s="57"/>
      <c r="QD696" s="57"/>
      <c r="QE696" s="57"/>
      <c r="QF696" s="57"/>
      <c r="QG696" s="57"/>
      <c r="QH696" s="57"/>
      <c r="QI696" s="57"/>
      <c r="QJ696" s="57"/>
      <c r="QK696" s="57"/>
      <c r="QL696" s="57"/>
      <c r="QM696" s="57"/>
      <c r="QN696" s="57"/>
      <c r="QO696" s="57"/>
      <c r="QP696" s="57"/>
      <c r="QQ696" s="57"/>
      <c r="QR696" s="57"/>
      <c r="QS696" s="57"/>
      <c r="QT696" s="57"/>
      <c r="QU696" s="57"/>
      <c r="QV696" s="57"/>
      <c r="QW696" s="57"/>
      <c r="QX696" s="57"/>
      <c r="QY696" s="57"/>
      <c r="QZ696" s="57"/>
      <c r="RA696" s="57"/>
      <c r="RB696" s="57"/>
      <c r="RC696" s="57"/>
      <c r="RD696" s="57"/>
      <c r="RE696" s="57"/>
      <c r="RF696" s="57"/>
      <c r="RG696" s="57"/>
      <c r="RH696" s="57"/>
      <c r="RI696" s="57"/>
      <c r="RJ696" s="57"/>
      <c r="RK696" s="57"/>
      <c r="RL696" s="57"/>
      <c r="RM696" s="57"/>
      <c r="RN696" s="57"/>
      <c r="RO696" s="57"/>
      <c r="RP696" s="57"/>
      <c r="RQ696" s="57"/>
      <c r="RR696" s="57"/>
      <c r="RS696" s="57"/>
      <c r="RT696" s="57"/>
      <c r="RU696" s="57"/>
      <c r="RV696" s="57"/>
      <c r="RW696" s="57"/>
      <c r="RX696" s="57"/>
      <c r="RY696" s="57"/>
      <c r="RZ696" s="57"/>
      <c r="SA696" s="57"/>
      <c r="SB696" s="57"/>
      <c r="SC696" s="57"/>
      <c r="SD696" s="57"/>
      <c r="SE696" s="57"/>
      <c r="SF696" s="57"/>
      <c r="SG696" s="57"/>
      <c r="SH696" s="57"/>
      <c r="SI696" s="57"/>
      <c r="SJ696" s="57"/>
      <c r="SK696" s="57"/>
      <c r="SL696" s="57"/>
      <c r="SM696" s="57"/>
      <c r="SN696" s="57"/>
      <c r="SO696" s="57"/>
      <c r="SP696" s="57"/>
      <c r="SQ696" s="57"/>
      <c r="SR696" s="57"/>
      <c r="SS696" s="57"/>
      <c r="ST696" s="57"/>
      <c r="SU696" s="57"/>
      <c r="SV696" s="57"/>
      <c r="SW696" s="57"/>
      <c r="SX696" s="57"/>
      <c r="SY696" s="57"/>
      <c r="SZ696" s="57"/>
      <c r="TA696" s="57"/>
      <c r="TB696" s="57"/>
      <c r="TC696" s="57"/>
      <c r="TD696" s="57"/>
      <c r="TE696" s="57"/>
      <c r="TF696" s="57"/>
      <c r="TG696" s="57"/>
      <c r="TH696" s="57"/>
      <c r="TI696" s="57"/>
      <c r="TJ696" s="57"/>
      <c r="TK696" s="57"/>
      <c r="TL696" s="57"/>
      <c r="TM696" s="57"/>
      <c r="TN696" s="57"/>
      <c r="TO696" s="57"/>
      <c r="TP696" s="57"/>
      <c r="TQ696" s="57"/>
      <c r="TR696" s="57"/>
      <c r="TS696" s="57"/>
      <c r="TT696" s="57"/>
      <c r="TU696" s="57"/>
      <c r="TV696" s="57"/>
      <c r="TW696" s="57"/>
      <c r="TX696" s="57"/>
      <c r="TY696" s="57"/>
      <c r="TZ696" s="57"/>
      <c r="UA696" s="57"/>
      <c r="UB696" s="57"/>
      <c r="UC696" s="57"/>
      <c r="UD696" s="57"/>
      <c r="UE696" s="57"/>
      <c r="UF696" s="57"/>
      <c r="UG696" s="57"/>
      <c r="UH696" s="57"/>
      <c r="UI696" s="57"/>
      <c r="UJ696" s="57"/>
      <c r="UK696" s="57"/>
      <c r="UL696" s="57"/>
      <c r="UM696" s="57"/>
      <c r="UN696" s="57"/>
      <c r="UO696" s="57"/>
      <c r="UP696" s="57"/>
      <c r="UQ696" s="57"/>
      <c r="UR696" s="57"/>
      <c r="US696" s="57"/>
      <c r="UT696" s="57"/>
      <c r="UU696" s="57"/>
      <c r="UV696" s="57"/>
      <c r="UW696" s="57"/>
      <c r="UX696" s="57"/>
      <c r="UY696" s="57"/>
      <c r="UZ696" s="57"/>
      <c r="VA696" s="57"/>
      <c r="VB696" s="57"/>
      <c r="VC696" s="57"/>
      <c r="VD696" s="57"/>
      <c r="VE696" s="57"/>
      <c r="VF696" s="57"/>
      <c r="VG696" s="57"/>
      <c r="VH696" s="57"/>
      <c r="VI696" s="57"/>
      <c r="VJ696" s="57"/>
      <c r="VK696" s="57"/>
      <c r="VL696" s="57"/>
      <c r="VM696" s="57"/>
      <c r="VN696" s="57"/>
      <c r="VO696" s="57"/>
      <c r="VP696" s="57"/>
      <c r="VQ696" s="57"/>
      <c r="VR696" s="57"/>
      <c r="VS696" s="57"/>
      <c r="VT696" s="57"/>
      <c r="VU696" s="57"/>
      <c r="VV696" s="57"/>
      <c r="VW696" s="57"/>
      <c r="VX696" s="57"/>
      <c r="VY696" s="57"/>
      <c r="VZ696" s="57"/>
      <c r="WA696" s="57"/>
      <c r="WB696" s="57"/>
      <c r="WC696" s="57"/>
      <c r="WD696" s="57"/>
      <c r="WE696" s="57"/>
      <c r="WF696" s="57"/>
      <c r="WG696" s="57"/>
      <c r="WH696" s="57"/>
      <c r="WI696" s="57"/>
      <c r="WJ696" s="57"/>
      <c r="WK696" s="57"/>
      <c r="WL696" s="57"/>
      <c r="WM696" s="57"/>
      <c r="WN696" s="57"/>
      <c r="WO696" s="57"/>
      <c r="WP696" s="57"/>
      <c r="WQ696" s="57"/>
      <c r="WR696" s="57"/>
      <c r="WS696" s="57"/>
      <c r="WT696" s="57"/>
      <c r="WU696" s="57"/>
      <c r="WV696" s="57"/>
      <c r="WW696" s="57"/>
      <c r="WX696" s="57"/>
      <c r="WY696" s="57"/>
      <c r="WZ696" s="57"/>
      <c r="XA696" s="57"/>
      <c r="XB696" s="57"/>
      <c r="XC696" s="57"/>
      <c r="XD696" s="57"/>
      <c r="XE696" s="57"/>
      <c r="XF696" s="57"/>
      <c r="XG696" s="57"/>
      <c r="XH696" s="57"/>
      <c r="XI696" s="57"/>
      <c r="XJ696" s="57"/>
      <c r="XK696" s="57"/>
      <c r="XL696" s="57"/>
      <c r="XM696" s="57"/>
      <c r="XN696" s="57"/>
      <c r="XO696" s="57"/>
      <c r="XP696" s="57"/>
      <c r="XQ696" s="57"/>
      <c r="XR696" s="57"/>
      <c r="XS696" s="57"/>
      <c r="XT696" s="57"/>
      <c r="XU696" s="57"/>
      <c r="XV696" s="57"/>
      <c r="XW696" s="57"/>
    </row>
    <row r="697">
      <c r="AI697" s="57"/>
      <c r="BR697" s="57"/>
      <c r="DA697" s="57"/>
      <c r="EJ697" s="57"/>
      <c r="EK697" s="57"/>
      <c r="EL697" s="57"/>
      <c r="EM697" s="57"/>
      <c r="EN697" s="57"/>
      <c r="EO697" s="57"/>
      <c r="EP697" s="57"/>
      <c r="EQ697" s="57"/>
      <c r="ER697" s="57"/>
      <c r="ES697" s="57"/>
      <c r="ET697" s="57"/>
      <c r="EU697" s="57"/>
      <c r="EV697" s="57"/>
      <c r="EW697" s="57"/>
      <c r="EX697" s="57"/>
      <c r="EY697" s="57"/>
      <c r="EZ697" s="57"/>
      <c r="FA697" s="57"/>
      <c r="FB697" s="57"/>
      <c r="FC697" s="57"/>
      <c r="FD697" s="57"/>
      <c r="FE697" s="57"/>
      <c r="FF697" s="57"/>
      <c r="FG697" s="57"/>
      <c r="FH697" s="57"/>
      <c r="FI697" s="57"/>
      <c r="FJ697" s="57"/>
      <c r="FK697" s="57"/>
      <c r="FL697" s="57"/>
      <c r="FM697" s="57"/>
      <c r="FN697" s="57"/>
      <c r="FO697" s="57"/>
      <c r="FP697" s="57"/>
      <c r="FQ697" s="57"/>
      <c r="FR697" s="57"/>
      <c r="FS697" s="57"/>
      <c r="FT697" s="57"/>
      <c r="FU697" s="57"/>
      <c r="FV697" s="57"/>
      <c r="FW697" s="57"/>
      <c r="FX697" s="57"/>
      <c r="FY697" s="57"/>
      <c r="FZ697" s="57"/>
      <c r="GA697" s="57"/>
      <c r="GB697" s="57"/>
      <c r="GC697" s="57"/>
      <c r="GD697" s="57"/>
      <c r="GE697" s="57"/>
      <c r="GF697" s="57"/>
      <c r="GG697" s="57"/>
      <c r="GH697" s="57"/>
      <c r="GI697" s="57"/>
      <c r="GJ697" s="57"/>
      <c r="GK697" s="57"/>
      <c r="GL697" s="57"/>
      <c r="GM697" s="57"/>
      <c r="GN697" s="57"/>
      <c r="GO697" s="57"/>
      <c r="GP697" s="57"/>
      <c r="GQ697" s="57"/>
      <c r="GR697" s="57"/>
      <c r="GS697" s="57"/>
      <c r="GT697" s="57"/>
      <c r="GU697" s="57"/>
      <c r="GV697" s="57"/>
      <c r="GW697" s="57"/>
      <c r="GX697" s="57"/>
      <c r="GY697" s="57"/>
      <c r="GZ697" s="57"/>
      <c r="HA697" s="57"/>
      <c r="HB697" s="57"/>
      <c r="HC697" s="57"/>
      <c r="HD697" s="57"/>
      <c r="HE697" s="57"/>
      <c r="HF697" s="57"/>
      <c r="HG697" s="57"/>
      <c r="HH697" s="57"/>
      <c r="HI697" s="57"/>
      <c r="HJ697" s="57"/>
      <c r="HK697" s="57"/>
      <c r="HL697" s="57"/>
      <c r="HM697" s="57"/>
      <c r="HN697" s="57"/>
      <c r="HO697" s="57"/>
      <c r="HP697" s="57"/>
      <c r="HQ697" s="57"/>
      <c r="HR697" s="57"/>
      <c r="HS697" s="57"/>
      <c r="HT697" s="57"/>
      <c r="HU697" s="57"/>
      <c r="HV697" s="57"/>
      <c r="HW697" s="57"/>
      <c r="HX697" s="57"/>
      <c r="HY697" s="57"/>
      <c r="HZ697" s="57"/>
      <c r="IA697" s="57"/>
      <c r="IB697" s="57"/>
      <c r="IC697" s="57"/>
      <c r="ID697" s="57"/>
      <c r="IE697" s="57"/>
      <c r="IF697" s="57"/>
      <c r="IG697" s="57"/>
      <c r="IH697" s="57"/>
      <c r="II697" s="57"/>
      <c r="IJ697" s="57"/>
      <c r="IK697" s="57"/>
      <c r="IL697" s="57"/>
      <c r="IM697" s="57"/>
      <c r="IN697" s="57"/>
      <c r="IO697" s="57"/>
      <c r="IP697" s="57"/>
      <c r="IQ697" s="57"/>
      <c r="IR697" s="57"/>
      <c r="IS697" s="57"/>
      <c r="IT697" s="57"/>
      <c r="IU697" s="57"/>
      <c r="IV697" s="57"/>
      <c r="IW697" s="57"/>
      <c r="IX697" s="57"/>
      <c r="IY697" s="57"/>
      <c r="IZ697" s="57"/>
      <c r="JA697" s="57"/>
      <c r="JB697" s="57"/>
      <c r="JC697" s="57"/>
      <c r="JD697" s="57"/>
      <c r="JE697" s="57"/>
      <c r="JF697" s="57"/>
      <c r="JG697" s="57"/>
      <c r="JH697" s="57"/>
      <c r="JI697" s="57"/>
      <c r="JJ697" s="57"/>
      <c r="JK697" s="57"/>
      <c r="JL697" s="57"/>
      <c r="JM697" s="57"/>
      <c r="JN697" s="57"/>
      <c r="JO697" s="57"/>
      <c r="JP697" s="57"/>
      <c r="JQ697" s="57"/>
      <c r="JR697" s="57"/>
      <c r="JS697" s="57"/>
      <c r="JT697" s="57"/>
      <c r="JU697" s="57"/>
      <c r="JV697" s="57"/>
      <c r="JW697" s="57"/>
      <c r="JX697" s="57"/>
      <c r="JY697" s="57"/>
      <c r="JZ697" s="57"/>
      <c r="KA697" s="57"/>
      <c r="KB697" s="57"/>
      <c r="KC697" s="57"/>
      <c r="KD697" s="57"/>
      <c r="KE697" s="57"/>
      <c r="KF697" s="57"/>
      <c r="KG697" s="57"/>
      <c r="KH697" s="57"/>
      <c r="KI697" s="57"/>
      <c r="KJ697" s="57"/>
      <c r="KK697" s="57"/>
      <c r="KL697" s="57"/>
      <c r="KM697" s="57"/>
      <c r="KN697" s="57"/>
      <c r="KO697" s="57"/>
      <c r="KP697" s="57"/>
      <c r="KQ697" s="57"/>
      <c r="KR697" s="57"/>
      <c r="KS697" s="57"/>
      <c r="KT697" s="57"/>
      <c r="KU697" s="57"/>
      <c r="KV697" s="57"/>
      <c r="KW697" s="57"/>
      <c r="KX697" s="57"/>
      <c r="KY697" s="57"/>
      <c r="KZ697" s="57"/>
      <c r="LA697" s="57"/>
      <c r="LB697" s="57"/>
      <c r="LC697" s="57"/>
      <c r="LD697" s="57"/>
      <c r="LE697" s="57"/>
      <c r="LF697" s="57"/>
      <c r="LG697" s="57"/>
      <c r="LH697" s="57"/>
      <c r="LI697" s="57"/>
      <c r="LJ697" s="57"/>
      <c r="LK697" s="57"/>
      <c r="LL697" s="57"/>
      <c r="LM697" s="57"/>
      <c r="LN697" s="57"/>
      <c r="LO697" s="57"/>
      <c r="LP697" s="57"/>
      <c r="LQ697" s="57"/>
      <c r="LR697" s="57"/>
      <c r="LS697" s="57"/>
      <c r="LT697" s="57"/>
      <c r="LU697" s="57"/>
      <c r="LV697" s="57"/>
      <c r="LW697" s="57"/>
      <c r="LX697" s="57"/>
      <c r="LY697" s="57"/>
      <c r="LZ697" s="57"/>
      <c r="MA697" s="57"/>
      <c r="MB697" s="57"/>
      <c r="MC697" s="57"/>
      <c r="MD697" s="57"/>
      <c r="ME697" s="57"/>
      <c r="MF697" s="57"/>
      <c r="MG697" s="57"/>
      <c r="MH697" s="57"/>
      <c r="MI697" s="57"/>
      <c r="MJ697" s="57"/>
      <c r="MK697" s="57"/>
      <c r="ML697" s="57"/>
      <c r="MM697" s="57"/>
      <c r="MN697" s="57"/>
      <c r="MO697" s="57"/>
      <c r="MP697" s="57"/>
      <c r="MQ697" s="57"/>
      <c r="MR697" s="57"/>
      <c r="MS697" s="57"/>
      <c r="MT697" s="57"/>
      <c r="MU697" s="57"/>
      <c r="MV697" s="57"/>
      <c r="MW697" s="57"/>
      <c r="MX697" s="57"/>
      <c r="MY697" s="57"/>
      <c r="MZ697" s="57"/>
      <c r="NA697" s="57"/>
      <c r="NB697" s="57"/>
      <c r="NC697" s="57"/>
      <c r="ND697" s="57"/>
      <c r="NE697" s="57"/>
      <c r="NF697" s="57"/>
      <c r="NG697" s="57"/>
      <c r="NH697" s="57"/>
      <c r="NI697" s="57"/>
      <c r="NJ697" s="57"/>
      <c r="NK697" s="57"/>
      <c r="NL697" s="57"/>
      <c r="NM697" s="57"/>
      <c r="NN697" s="57"/>
      <c r="NO697" s="57"/>
      <c r="NP697" s="57"/>
      <c r="NQ697" s="57"/>
      <c r="NR697" s="57"/>
      <c r="NS697" s="57"/>
      <c r="NT697" s="57"/>
      <c r="NU697" s="57"/>
      <c r="NV697" s="57"/>
      <c r="NW697" s="57"/>
      <c r="NX697" s="57"/>
      <c r="NY697" s="57"/>
      <c r="NZ697" s="57"/>
      <c r="OA697" s="57"/>
      <c r="OB697" s="57"/>
      <c r="OC697" s="57"/>
      <c r="OD697" s="57"/>
      <c r="OE697" s="57"/>
      <c r="OF697" s="57"/>
      <c r="OG697" s="57"/>
      <c r="OH697" s="57"/>
      <c r="OI697" s="57"/>
      <c r="OJ697" s="57"/>
      <c r="OK697" s="57"/>
      <c r="OL697" s="57"/>
      <c r="OM697" s="57"/>
      <c r="ON697" s="57"/>
      <c r="OO697" s="57"/>
      <c r="OP697" s="57"/>
      <c r="OQ697" s="57"/>
      <c r="OR697" s="57"/>
      <c r="OS697" s="57"/>
      <c r="OT697" s="57"/>
      <c r="OU697" s="57"/>
      <c r="OV697" s="57"/>
      <c r="OW697" s="57"/>
      <c r="OX697" s="57"/>
      <c r="OY697" s="57"/>
      <c r="OZ697" s="57"/>
      <c r="PA697" s="57"/>
      <c r="PB697" s="57"/>
      <c r="PC697" s="57"/>
      <c r="PD697" s="57"/>
      <c r="PE697" s="57"/>
      <c r="PF697" s="57"/>
      <c r="PG697" s="57"/>
      <c r="PH697" s="57"/>
      <c r="PI697" s="57"/>
      <c r="PJ697" s="57"/>
      <c r="PK697" s="57"/>
      <c r="PL697" s="57"/>
      <c r="PM697" s="57"/>
      <c r="PN697" s="57"/>
      <c r="PO697" s="57"/>
      <c r="PP697" s="57"/>
      <c r="PQ697" s="57"/>
      <c r="PR697" s="57"/>
      <c r="PS697" s="57"/>
      <c r="PT697" s="57"/>
      <c r="PU697" s="57"/>
      <c r="PV697" s="57"/>
      <c r="PW697" s="57"/>
      <c r="PX697" s="57"/>
      <c r="PY697" s="57"/>
      <c r="PZ697" s="57"/>
      <c r="QA697" s="57"/>
      <c r="QB697" s="57"/>
      <c r="QC697" s="57"/>
      <c r="QD697" s="57"/>
      <c r="QE697" s="57"/>
      <c r="QF697" s="57"/>
      <c r="QG697" s="57"/>
      <c r="QH697" s="57"/>
      <c r="QI697" s="57"/>
      <c r="QJ697" s="57"/>
      <c r="QK697" s="57"/>
      <c r="QL697" s="57"/>
      <c r="QM697" s="57"/>
      <c r="QN697" s="57"/>
      <c r="QO697" s="57"/>
      <c r="QP697" s="57"/>
      <c r="QQ697" s="57"/>
      <c r="QR697" s="57"/>
      <c r="QS697" s="57"/>
      <c r="QT697" s="57"/>
      <c r="QU697" s="57"/>
      <c r="QV697" s="57"/>
      <c r="QW697" s="57"/>
      <c r="QX697" s="57"/>
      <c r="QY697" s="57"/>
      <c r="QZ697" s="57"/>
      <c r="RA697" s="57"/>
      <c r="RB697" s="57"/>
      <c r="RC697" s="57"/>
      <c r="RD697" s="57"/>
      <c r="RE697" s="57"/>
      <c r="RF697" s="57"/>
      <c r="RG697" s="57"/>
      <c r="RH697" s="57"/>
      <c r="RI697" s="57"/>
      <c r="RJ697" s="57"/>
      <c r="RK697" s="57"/>
      <c r="RL697" s="57"/>
      <c r="RM697" s="57"/>
      <c r="RN697" s="57"/>
      <c r="RO697" s="57"/>
      <c r="RP697" s="57"/>
      <c r="RQ697" s="57"/>
      <c r="RR697" s="57"/>
      <c r="RS697" s="57"/>
      <c r="RT697" s="57"/>
      <c r="RU697" s="57"/>
      <c r="RV697" s="57"/>
      <c r="RW697" s="57"/>
      <c r="RX697" s="57"/>
      <c r="RY697" s="57"/>
      <c r="RZ697" s="57"/>
      <c r="SA697" s="57"/>
      <c r="SB697" s="57"/>
      <c r="SC697" s="57"/>
      <c r="SD697" s="57"/>
      <c r="SE697" s="57"/>
      <c r="SF697" s="57"/>
      <c r="SG697" s="57"/>
      <c r="SH697" s="57"/>
      <c r="SI697" s="57"/>
      <c r="SJ697" s="57"/>
      <c r="SK697" s="57"/>
      <c r="SL697" s="57"/>
      <c r="SM697" s="57"/>
      <c r="SN697" s="57"/>
      <c r="SO697" s="57"/>
      <c r="SP697" s="57"/>
      <c r="SQ697" s="57"/>
      <c r="SR697" s="57"/>
      <c r="SS697" s="57"/>
      <c r="ST697" s="57"/>
      <c r="SU697" s="57"/>
      <c r="SV697" s="57"/>
      <c r="SW697" s="57"/>
      <c r="SX697" s="57"/>
      <c r="SY697" s="57"/>
      <c r="SZ697" s="57"/>
      <c r="TA697" s="57"/>
      <c r="TB697" s="57"/>
      <c r="TC697" s="57"/>
      <c r="TD697" s="57"/>
      <c r="TE697" s="57"/>
      <c r="TF697" s="57"/>
      <c r="TG697" s="57"/>
      <c r="TH697" s="57"/>
      <c r="TI697" s="57"/>
      <c r="TJ697" s="57"/>
      <c r="TK697" s="57"/>
      <c r="TL697" s="57"/>
      <c r="TM697" s="57"/>
      <c r="TN697" s="57"/>
      <c r="TO697" s="57"/>
      <c r="TP697" s="57"/>
      <c r="TQ697" s="57"/>
      <c r="TR697" s="57"/>
      <c r="TS697" s="57"/>
      <c r="TT697" s="57"/>
      <c r="TU697" s="57"/>
      <c r="TV697" s="57"/>
      <c r="TW697" s="57"/>
      <c r="TX697" s="57"/>
      <c r="TY697" s="57"/>
      <c r="TZ697" s="57"/>
      <c r="UA697" s="57"/>
      <c r="UB697" s="57"/>
      <c r="UC697" s="57"/>
      <c r="UD697" s="57"/>
      <c r="UE697" s="57"/>
      <c r="UF697" s="57"/>
      <c r="UG697" s="57"/>
      <c r="UH697" s="57"/>
      <c r="UI697" s="57"/>
      <c r="UJ697" s="57"/>
      <c r="UK697" s="57"/>
      <c r="UL697" s="57"/>
      <c r="UM697" s="57"/>
      <c r="UN697" s="57"/>
      <c r="UO697" s="57"/>
      <c r="UP697" s="57"/>
      <c r="UQ697" s="57"/>
      <c r="UR697" s="57"/>
      <c r="US697" s="57"/>
      <c r="UT697" s="57"/>
      <c r="UU697" s="57"/>
      <c r="UV697" s="57"/>
      <c r="UW697" s="57"/>
      <c r="UX697" s="57"/>
      <c r="UY697" s="57"/>
      <c r="UZ697" s="57"/>
      <c r="VA697" s="57"/>
      <c r="VB697" s="57"/>
      <c r="VC697" s="57"/>
      <c r="VD697" s="57"/>
      <c r="VE697" s="57"/>
      <c r="VF697" s="57"/>
      <c r="VG697" s="57"/>
      <c r="VH697" s="57"/>
      <c r="VI697" s="57"/>
      <c r="VJ697" s="57"/>
      <c r="VK697" s="57"/>
      <c r="VL697" s="57"/>
      <c r="VM697" s="57"/>
      <c r="VN697" s="57"/>
      <c r="VO697" s="57"/>
      <c r="VP697" s="57"/>
      <c r="VQ697" s="57"/>
      <c r="VR697" s="57"/>
      <c r="VS697" s="57"/>
      <c r="VT697" s="57"/>
      <c r="VU697" s="57"/>
      <c r="VV697" s="57"/>
      <c r="VW697" s="57"/>
      <c r="VX697" s="57"/>
      <c r="VY697" s="57"/>
      <c r="VZ697" s="57"/>
      <c r="WA697" s="57"/>
      <c r="WB697" s="57"/>
      <c r="WC697" s="57"/>
      <c r="WD697" s="57"/>
      <c r="WE697" s="57"/>
      <c r="WF697" s="57"/>
      <c r="WG697" s="57"/>
      <c r="WH697" s="57"/>
      <c r="WI697" s="57"/>
      <c r="WJ697" s="57"/>
      <c r="WK697" s="57"/>
      <c r="WL697" s="57"/>
      <c r="WM697" s="57"/>
      <c r="WN697" s="57"/>
      <c r="WO697" s="57"/>
      <c r="WP697" s="57"/>
      <c r="WQ697" s="57"/>
      <c r="WR697" s="57"/>
      <c r="WS697" s="57"/>
      <c r="WT697" s="57"/>
      <c r="WU697" s="57"/>
      <c r="WV697" s="57"/>
      <c r="WW697" s="57"/>
      <c r="WX697" s="57"/>
      <c r="WY697" s="57"/>
      <c r="WZ697" s="57"/>
      <c r="XA697" s="57"/>
      <c r="XB697" s="57"/>
      <c r="XC697" s="57"/>
      <c r="XD697" s="57"/>
      <c r="XE697" s="57"/>
      <c r="XF697" s="57"/>
      <c r="XG697" s="57"/>
      <c r="XH697" s="57"/>
      <c r="XI697" s="57"/>
      <c r="XJ697" s="57"/>
      <c r="XK697" s="57"/>
      <c r="XL697" s="57"/>
      <c r="XM697" s="57"/>
      <c r="XN697" s="57"/>
      <c r="XO697" s="57"/>
      <c r="XP697" s="57"/>
      <c r="XQ697" s="57"/>
      <c r="XR697" s="57"/>
      <c r="XS697" s="57"/>
      <c r="XT697" s="57"/>
      <c r="XU697" s="57"/>
      <c r="XV697" s="57"/>
      <c r="XW697" s="57"/>
    </row>
    <row r="698">
      <c r="AI698" s="57"/>
      <c r="BR698" s="57"/>
      <c r="DA698" s="57"/>
      <c r="EJ698" s="57"/>
      <c r="EK698" s="57"/>
      <c r="EL698" s="57"/>
      <c r="EM698" s="57"/>
      <c r="EN698" s="57"/>
      <c r="EO698" s="57"/>
      <c r="EP698" s="57"/>
      <c r="EQ698" s="57"/>
      <c r="ER698" s="57"/>
      <c r="ES698" s="57"/>
      <c r="ET698" s="57"/>
      <c r="EU698" s="57"/>
      <c r="EV698" s="57"/>
      <c r="EW698" s="57"/>
      <c r="EX698" s="57"/>
      <c r="EY698" s="57"/>
      <c r="EZ698" s="57"/>
      <c r="FA698" s="57"/>
      <c r="FB698" s="57"/>
      <c r="FC698" s="57"/>
      <c r="FD698" s="57"/>
      <c r="FE698" s="57"/>
      <c r="FF698" s="57"/>
      <c r="FG698" s="57"/>
      <c r="FH698" s="57"/>
      <c r="FI698" s="57"/>
      <c r="FJ698" s="57"/>
      <c r="FK698" s="57"/>
      <c r="FL698" s="57"/>
      <c r="FM698" s="57"/>
      <c r="FN698" s="57"/>
      <c r="FO698" s="57"/>
      <c r="FP698" s="57"/>
      <c r="FQ698" s="57"/>
      <c r="FR698" s="57"/>
      <c r="FS698" s="57"/>
      <c r="FT698" s="57"/>
      <c r="FU698" s="57"/>
      <c r="FV698" s="57"/>
      <c r="FW698" s="57"/>
      <c r="FX698" s="57"/>
      <c r="FY698" s="57"/>
      <c r="FZ698" s="57"/>
      <c r="GA698" s="57"/>
      <c r="GB698" s="57"/>
      <c r="GC698" s="57"/>
      <c r="GD698" s="57"/>
      <c r="GE698" s="57"/>
      <c r="GF698" s="57"/>
      <c r="GG698" s="57"/>
      <c r="GH698" s="57"/>
      <c r="GI698" s="57"/>
      <c r="GJ698" s="57"/>
      <c r="GK698" s="57"/>
      <c r="GL698" s="57"/>
      <c r="GM698" s="57"/>
      <c r="GN698" s="57"/>
      <c r="GO698" s="57"/>
      <c r="GP698" s="57"/>
      <c r="GQ698" s="57"/>
      <c r="GR698" s="57"/>
      <c r="GS698" s="57"/>
      <c r="GT698" s="57"/>
      <c r="GU698" s="57"/>
      <c r="GV698" s="57"/>
      <c r="GW698" s="57"/>
      <c r="GX698" s="57"/>
      <c r="GY698" s="57"/>
      <c r="GZ698" s="57"/>
      <c r="HA698" s="57"/>
      <c r="HB698" s="57"/>
      <c r="HC698" s="57"/>
      <c r="HD698" s="57"/>
      <c r="HE698" s="57"/>
      <c r="HF698" s="57"/>
      <c r="HG698" s="57"/>
      <c r="HH698" s="57"/>
      <c r="HI698" s="57"/>
      <c r="HJ698" s="57"/>
      <c r="HK698" s="57"/>
      <c r="HL698" s="57"/>
      <c r="HM698" s="57"/>
      <c r="HN698" s="57"/>
      <c r="HO698" s="57"/>
      <c r="HP698" s="57"/>
      <c r="HQ698" s="57"/>
      <c r="HR698" s="57"/>
      <c r="HS698" s="57"/>
      <c r="HT698" s="57"/>
      <c r="HU698" s="57"/>
      <c r="HV698" s="57"/>
      <c r="HW698" s="57"/>
      <c r="HX698" s="57"/>
      <c r="HY698" s="57"/>
      <c r="HZ698" s="57"/>
      <c r="IA698" s="57"/>
      <c r="IB698" s="57"/>
      <c r="IC698" s="57"/>
      <c r="ID698" s="57"/>
      <c r="IE698" s="57"/>
      <c r="IF698" s="57"/>
      <c r="IG698" s="57"/>
      <c r="IH698" s="57"/>
      <c r="II698" s="57"/>
      <c r="IJ698" s="57"/>
      <c r="IK698" s="57"/>
      <c r="IL698" s="57"/>
      <c r="IM698" s="57"/>
      <c r="IN698" s="57"/>
      <c r="IO698" s="57"/>
      <c r="IP698" s="57"/>
      <c r="IQ698" s="57"/>
      <c r="IR698" s="57"/>
      <c r="IS698" s="57"/>
      <c r="IT698" s="57"/>
      <c r="IU698" s="57"/>
      <c r="IV698" s="57"/>
      <c r="IW698" s="57"/>
      <c r="IX698" s="57"/>
      <c r="IY698" s="57"/>
      <c r="IZ698" s="57"/>
      <c r="JA698" s="57"/>
      <c r="JB698" s="57"/>
      <c r="JC698" s="57"/>
      <c r="JD698" s="57"/>
      <c r="JE698" s="57"/>
      <c r="JF698" s="57"/>
      <c r="JG698" s="57"/>
      <c r="JH698" s="57"/>
      <c r="JI698" s="57"/>
      <c r="JJ698" s="57"/>
      <c r="JK698" s="57"/>
      <c r="JL698" s="57"/>
      <c r="JM698" s="57"/>
      <c r="JN698" s="57"/>
      <c r="JO698" s="57"/>
      <c r="JP698" s="57"/>
      <c r="JQ698" s="57"/>
      <c r="JR698" s="57"/>
      <c r="JS698" s="57"/>
      <c r="JT698" s="57"/>
      <c r="JU698" s="57"/>
      <c r="JV698" s="57"/>
      <c r="JW698" s="57"/>
      <c r="JX698" s="57"/>
      <c r="JY698" s="57"/>
      <c r="JZ698" s="57"/>
      <c r="KA698" s="57"/>
      <c r="KB698" s="57"/>
      <c r="KC698" s="57"/>
      <c r="KD698" s="57"/>
      <c r="KE698" s="57"/>
      <c r="KF698" s="57"/>
      <c r="KG698" s="57"/>
      <c r="KH698" s="57"/>
      <c r="KI698" s="57"/>
      <c r="KJ698" s="57"/>
      <c r="KK698" s="57"/>
      <c r="KL698" s="57"/>
      <c r="KM698" s="57"/>
      <c r="KN698" s="57"/>
      <c r="KO698" s="57"/>
      <c r="KP698" s="57"/>
      <c r="KQ698" s="57"/>
      <c r="KR698" s="57"/>
      <c r="KS698" s="57"/>
      <c r="KT698" s="57"/>
      <c r="KU698" s="57"/>
      <c r="KV698" s="57"/>
      <c r="KW698" s="57"/>
      <c r="KX698" s="57"/>
      <c r="KY698" s="57"/>
      <c r="KZ698" s="57"/>
      <c r="LA698" s="57"/>
      <c r="LB698" s="57"/>
      <c r="LC698" s="57"/>
      <c r="LD698" s="57"/>
      <c r="LE698" s="57"/>
      <c r="LF698" s="57"/>
      <c r="LG698" s="57"/>
      <c r="LH698" s="57"/>
      <c r="LI698" s="57"/>
      <c r="LJ698" s="57"/>
      <c r="LK698" s="57"/>
      <c r="LL698" s="57"/>
      <c r="LM698" s="57"/>
      <c r="LN698" s="57"/>
      <c r="LO698" s="57"/>
      <c r="LP698" s="57"/>
      <c r="LQ698" s="57"/>
      <c r="LR698" s="57"/>
      <c r="LS698" s="57"/>
      <c r="LT698" s="57"/>
      <c r="LU698" s="57"/>
      <c r="LV698" s="57"/>
      <c r="LW698" s="57"/>
      <c r="LX698" s="57"/>
      <c r="LY698" s="57"/>
      <c r="LZ698" s="57"/>
      <c r="MA698" s="57"/>
      <c r="MB698" s="57"/>
      <c r="MC698" s="57"/>
      <c r="MD698" s="57"/>
      <c r="ME698" s="57"/>
      <c r="MF698" s="57"/>
      <c r="MG698" s="57"/>
      <c r="MH698" s="57"/>
      <c r="MI698" s="57"/>
      <c r="MJ698" s="57"/>
      <c r="MK698" s="57"/>
      <c r="ML698" s="57"/>
      <c r="MM698" s="57"/>
      <c r="MN698" s="57"/>
      <c r="MO698" s="57"/>
      <c r="MP698" s="57"/>
      <c r="MQ698" s="57"/>
      <c r="MR698" s="57"/>
      <c r="MS698" s="57"/>
      <c r="MT698" s="57"/>
      <c r="MU698" s="57"/>
      <c r="MV698" s="57"/>
      <c r="MW698" s="57"/>
      <c r="MX698" s="57"/>
      <c r="MY698" s="57"/>
      <c r="MZ698" s="57"/>
      <c r="NA698" s="57"/>
      <c r="NB698" s="57"/>
      <c r="NC698" s="57"/>
      <c r="ND698" s="57"/>
      <c r="NE698" s="57"/>
      <c r="NF698" s="57"/>
      <c r="NG698" s="57"/>
      <c r="NH698" s="57"/>
      <c r="NI698" s="57"/>
      <c r="NJ698" s="57"/>
      <c r="NK698" s="57"/>
      <c r="NL698" s="57"/>
      <c r="NM698" s="57"/>
      <c r="NN698" s="57"/>
      <c r="NO698" s="57"/>
      <c r="NP698" s="57"/>
      <c r="NQ698" s="57"/>
      <c r="NR698" s="57"/>
      <c r="NS698" s="57"/>
      <c r="NT698" s="57"/>
      <c r="NU698" s="57"/>
      <c r="NV698" s="57"/>
      <c r="NW698" s="57"/>
      <c r="NX698" s="57"/>
      <c r="NY698" s="57"/>
      <c r="NZ698" s="57"/>
      <c r="OA698" s="57"/>
      <c r="OB698" s="57"/>
      <c r="OC698" s="57"/>
      <c r="OD698" s="57"/>
      <c r="OE698" s="57"/>
      <c r="OF698" s="57"/>
      <c r="OG698" s="57"/>
      <c r="OH698" s="57"/>
      <c r="OI698" s="57"/>
      <c r="OJ698" s="57"/>
      <c r="OK698" s="57"/>
      <c r="OL698" s="57"/>
      <c r="OM698" s="57"/>
      <c r="ON698" s="57"/>
      <c r="OO698" s="57"/>
      <c r="OP698" s="57"/>
      <c r="OQ698" s="57"/>
      <c r="OR698" s="57"/>
      <c r="OS698" s="57"/>
      <c r="OT698" s="57"/>
      <c r="OU698" s="57"/>
      <c r="OV698" s="57"/>
      <c r="OW698" s="57"/>
      <c r="OX698" s="57"/>
      <c r="OY698" s="57"/>
      <c r="OZ698" s="57"/>
      <c r="PA698" s="57"/>
      <c r="PB698" s="57"/>
      <c r="PC698" s="57"/>
      <c r="PD698" s="57"/>
      <c r="PE698" s="57"/>
      <c r="PF698" s="57"/>
      <c r="PG698" s="57"/>
      <c r="PH698" s="57"/>
      <c r="PI698" s="57"/>
      <c r="PJ698" s="57"/>
      <c r="PK698" s="57"/>
      <c r="PL698" s="57"/>
      <c r="PM698" s="57"/>
      <c r="PN698" s="57"/>
      <c r="PO698" s="57"/>
      <c r="PP698" s="57"/>
      <c r="PQ698" s="57"/>
      <c r="PR698" s="57"/>
      <c r="PS698" s="57"/>
      <c r="PT698" s="57"/>
      <c r="PU698" s="57"/>
      <c r="PV698" s="57"/>
      <c r="PW698" s="57"/>
      <c r="PX698" s="57"/>
      <c r="PY698" s="57"/>
      <c r="PZ698" s="57"/>
      <c r="QA698" s="57"/>
      <c r="QB698" s="57"/>
      <c r="QC698" s="57"/>
      <c r="QD698" s="57"/>
      <c r="QE698" s="57"/>
      <c r="QF698" s="57"/>
      <c r="QG698" s="57"/>
      <c r="QH698" s="57"/>
      <c r="QI698" s="57"/>
      <c r="QJ698" s="57"/>
      <c r="QK698" s="57"/>
      <c r="QL698" s="57"/>
      <c r="QM698" s="57"/>
      <c r="QN698" s="57"/>
      <c r="QO698" s="57"/>
      <c r="QP698" s="57"/>
      <c r="QQ698" s="57"/>
      <c r="QR698" s="57"/>
      <c r="QS698" s="57"/>
      <c r="QT698" s="57"/>
      <c r="QU698" s="57"/>
      <c r="QV698" s="57"/>
      <c r="QW698" s="57"/>
      <c r="QX698" s="57"/>
      <c r="QY698" s="57"/>
      <c r="QZ698" s="57"/>
      <c r="RA698" s="57"/>
      <c r="RB698" s="57"/>
      <c r="RC698" s="57"/>
      <c r="RD698" s="57"/>
      <c r="RE698" s="57"/>
      <c r="RF698" s="57"/>
      <c r="RG698" s="57"/>
      <c r="RH698" s="57"/>
      <c r="RI698" s="57"/>
      <c r="RJ698" s="57"/>
      <c r="RK698" s="57"/>
      <c r="RL698" s="57"/>
      <c r="RM698" s="57"/>
      <c r="RN698" s="57"/>
      <c r="RO698" s="57"/>
      <c r="RP698" s="57"/>
      <c r="RQ698" s="57"/>
      <c r="RR698" s="57"/>
      <c r="RS698" s="57"/>
      <c r="RT698" s="57"/>
      <c r="RU698" s="57"/>
      <c r="RV698" s="57"/>
      <c r="RW698" s="57"/>
      <c r="RX698" s="57"/>
      <c r="RY698" s="57"/>
      <c r="RZ698" s="57"/>
      <c r="SA698" s="57"/>
      <c r="SB698" s="57"/>
      <c r="SC698" s="57"/>
      <c r="SD698" s="57"/>
      <c r="SE698" s="57"/>
      <c r="SF698" s="57"/>
      <c r="SG698" s="57"/>
      <c r="SH698" s="57"/>
      <c r="SI698" s="57"/>
      <c r="SJ698" s="57"/>
      <c r="SK698" s="57"/>
      <c r="SL698" s="57"/>
      <c r="SM698" s="57"/>
      <c r="SN698" s="57"/>
      <c r="SO698" s="57"/>
      <c r="SP698" s="57"/>
      <c r="SQ698" s="57"/>
      <c r="SR698" s="57"/>
      <c r="SS698" s="57"/>
      <c r="ST698" s="57"/>
      <c r="SU698" s="57"/>
      <c r="SV698" s="57"/>
      <c r="SW698" s="57"/>
      <c r="SX698" s="57"/>
      <c r="SY698" s="57"/>
      <c r="SZ698" s="57"/>
      <c r="TA698" s="57"/>
      <c r="TB698" s="57"/>
      <c r="TC698" s="57"/>
      <c r="TD698" s="57"/>
      <c r="TE698" s="57"/>
      <c r="TF698" s="57"/>
      <c r="TG698" s="57"/>
      <c r="TH698" s="57"/>
      <c r="TI698" s="57"/>
      <c r="TJ698" s="57"/>
      <c r="TK698" s="57"/>
      <c r="TL698" s="57"/>
      <c r="TM698" s="57"/>
      <c r="TN698" s="57"/>
      <c r="TO698" s="57"/>
      <c r="TP698" s="57"/>
      <c r="TQ698" s="57"/>
      <c r="TR698" s="57"/>
      <c r="TS698" s="57"/>
      <c r="TT698" s="57"/>
      <c r="TU698" s="57"/>
      <c r="TV698" s="57"/>
      <c r="TW698" s="57"/>
      <c r="TX698" s="57"/>
      <c r="TY698" s="57"/>
      <c r="TZ698" s="57"/>
      <c r="UA698" s="57"/>
      <c r="UB698" s="57"/>
      <c r="UC698" s="57"/>
      <c r="UD698" s="57"/>
      <c r="UE698" s="57"/>
      <c r="UF698" s="57"/>
      <c r="UG698" s="57"/>
      <c r="UH698" s="57"/>
      <c r="UI698" s="57"/>
      <c r="UJ698" s="57"/>
      <c r="UK698" s="57"/>
      <c r="UL698" s="57"/>
      <c r="UM698" s="57"/>
      <c r="UN698" s="57"/>
      <c r="UO698" s="57"/>
      <c r="UP698" s="57"/>
      <c r="UQ698" s="57"/>
      <c r="UR698" s="57"/>
      <c r="US698" s="57"/>
      <c r="UT698" s="57"/>
      <c r="UU698" s="57"/>
      <c r="UV698" s="57"/>
      <c r="UW698" s="57"/>
      <c r="UX698" s="57"/>
      <c r="UY698" s="57"/>
      <c r="UZ698" s="57"/>
      <c r="VA698" s="57"/>
      <c r="VB698" s="57"/>
      <c r="VC698" s="57"/>
      <c r="VD698" s="57"/>
      <c r="VE698" s="57"/>
      <c r="VF698" s="57"/>
      <c r="VG698" s="57"/>
      <c r="VH698" s="57"/>
      <c r="VI698" s="57"/>
      <c r="VJ698" s="57"/>
      <c r="VK698" s="57"/>
      <c r="VL698" s="57"/>
      <c r="VM698" s="57"/>
      <c r="VN698" s="57"/>
      <c r="VO698" s="57"/>
      <c r="VP698" s="57"/>
      <c r="VQ698" s="57"/>
      <c r="VR698" s="57"/>
      <c r="VS698" s="57"/>
      <c r="VT698" s="57"/>
      <c r="VU698" s="57"/>
      <c r="VV698" s="57"/>
      <c r="VW698" s="57"/>
      <c r="VX698" s="57"/>
      <c r="VY698" s="57"/>
      <c r="VZ698" s="57"/>
      <c r="WA698" s="57"/>
      <c r="WB698" s="57"/>
      <c r="WC698" s="57"/>
      <c r="WD698" s="57"/>
      <c r="WE698" s="57"/>
      <c r="WF698" s="57"/>
      <c r="WG698" s="57"/>
      <c r="WH698" s="57"/>
      <c r="WI698" s="57"/>
      <c r="WJ698" s="57"/>
      <c r="WK698" s="57"/>
      <c r="WL698" s="57"/>
      <c r="WM698" s="57"/>
      <c r="WN698" s="57"/>
      <c r="WO698" s="57"/>
      <c r="WP698" s="57"/>
      <c r="WQ698" s="57"/>
      <c r="WR698" s="57"/>
      <c r="WS698" s="57"/>
      <c r="WT698" s="57"/>
      <c r="WU698" s="57"/>
      <c r="WV698" s="57"/>
      <c r="WW698" s="57"/>
      <c r="WX698" s="57"/>
      <c r="WY698" s="57"/>
      <c r="WZ698" s="57"/>
      <c r="XA698" s="57"/>
      <c r="XB698" s="57"/>
      <c r="XC698" s="57"/>
      <c r="XD698" s="57"/>
      <c r="XE698" s="57"/>
      <c r="XF698" s="57"/>
      <c r="XG698" s="57"/>
      <c r="XH698" s="57"/>
      <c r="XI698" s="57"/>
      <c r="XJ698" s="57"/>
      <c r="XK698" s="57"/>
      <c r="XL698" s="57"/>
      <c r="XM698" s="57"/>
      <c r="XN698" s="57"/>
      <c r="XO698" s="57"/>
      <c r="XP698" s="57"/>
      <c r="XQ698" s="57"/>
      <c r="XR698" s="57"/>
      <c r="XS698" s="57"/>
      <c r="XT698" s="57"/>
      <c r="XU698" s="57"/>
      <c r="XV698" s="57"/>
      <c r="XW698" s="57"/>
    </row>
    <row r="699">
      <c r="AI699" s="57"/>
      <c r="BR699" s="57"/>
      <c r="DA699" s="57"/>
      <c r="EJ699" s="57"/>
      <c r="EK699" s="57"/>
      <c r="EL699" s="57"/>
      <c r="EM699" s="57"/>
      <c r="EN699" s="57"/>
      <c r="EO699" s="57"/>
      <c r="EP699" s="57"/>
      <c r="EQ699" s="57"/>
      <c r="ER699" s="57"/>
      <c r="ES699" s="57"/>
      <c r="ET699" s="57"/>
      <c r="EU699" s="57"/>
      <c r="EV699" s="57"/>
      <c r="EW699" s="57"/>
      <c r="EX699" s="57"/>
      <c r="EY699" s="57"/>
      <c r="EZ699" s="57"/>
      <c r="FA699" s="57"/>
      <c r="FB699" s="57"/>
      <c r="FC699" s="57"/>
      <c r="FD699" s="57"/>
      <c r="FE699" s="57"/>
      <c r="FF699" s="57"/>
      <c r="FG699" s="57"/>
      <c r="FH699" s="57"/>
      <c r="FI699" s="57"/>
      <c r="FJ699" s="57"/>
      <c r="FK699" s="57"/>
      <c r="FL699" s="57"/>
      <c r="FM699" s="57"/>
      <c r="FN699" s="57"/>
      <c r="FO699" s="57"/>
      <c r="FP699" s="57"/>
      <c r="FQ699" s="57"/>
      <c r="FR699" s="57"/>
      <c r="FS699" s="57"/>
      <c r="FT699" s="57"/>
      <c r="FU699" s="57"/>
      <c r="FV699" s="57"/>
      <c r="FW699" s="57"/>
      <c r="FX699" s="57"/>
      <c r="FY699" s="57"/>
      <c r="FZ699" s="57"/>
      <c r="GA699" s="57"/>
      <c r="GB699" s="57"/>
      <c r="GC699" s="57"/>
      <c r="GD699" s="57"/>
      <c r="GE699" s="57"/>
      <c r="GF699" s="57"/>
      <c r="GG699" s="57"/>
      <c r="GH699" s="57"/>
      <c r="GI699" s="57"/>
      <c r="GJ699" s="57"/>
      <c r="GK699" s="57"/>
      <c r="GL699" s="57"/>
      <c r="GM699" s="57"/>
      <c r="GN699" s="57"/>
      <c r="GO699" s="57"/>
      <c r="GP699" s="57"/>
      <c r="GQ699" s="57"/>
      <c r="GR699" s="57"/>
      <c r="GS699" s="57"/>
      <c r="GT699" s="57"/>
      <c r="GU699" s="57"/>
      <c r="GV699" s="57"/>
      <c r="GW699" s="57"/>
      <c r="GX699" s="57"/>
      <c r="GY699" s="57"/>
      <c r="GZ699" s="57"/>
      <c r="HA699" s="57"/>
      <c r="HB699" s="57"/>
      <c r="HC699" s="57"/>
      <c r="HD699" s="57"/>
      <c r="HE699" s="57"/>
      <c r="HF699" s="57"/>
      <c r="HG699" s="57"/>
      <c r="HH699" s="57"/>
      <c r="HI699" s="57"/>
      <c r="HJ699" s="57"/>
      <c r="HK699" s="57"/>
      <c r="HL699" s="57"/>
      <c r="HM699" s="57"/>
      <c r="HN699" s="57"/>
      <c r="HO699" s="57"/>
      <c r="HP699" s="57"/>
      <c r="HQ699" s="57"/>
      <c r="HR699" s="57"/>
      <c r="HS699" s="57"/>
      <c r="HT699" s="57"/>
      <c r="HU699" s="57"/>
      <c r="HV699" s="57"/>
      <c r="HW699" s="57"/>
      <c r="HX699" s="57"/>
      <c r="HY699" s="57"/>
      <c r="HZ699" s="57"/>
      <c r="IA699" s="57"/>
      <c r="IB699" s="57"/>
      <c r="IC699" s="57"/>
      <c r="ID699" s="57"/>
      <c r="IE699" s="57"/>
      <c r="IF699" s="57"/>
      <c r="IG699" s="57"/>
      <c r="IH699" s="57"/>
      <c r="II699" s="57"/>
      <c r="IJ699" s="57"/>
      <c r="IK699" s="57"/>
      <c r="IL699" s="57"/>
      <c r="IM699" s="57"/>
      <c r="IN699" s="57"/>
      <c r="IO699" s="57"/>
      <c r="IP699" s="57"/>
      <c r="IQ699" s="57"/>
      <c r="IR699" s="57"/>
      <c r="IS699" s="57"/>
      <c r="IT699" s="57"/>
      <c r="IU699" s="57"/>
      <c r="IV699" s="57"/>
      <c r="IW699" s="57"/>
      <c r="IX699" s="57"/>
      <c r="IY699" s="57"/>
      <c r="IZ699" s="57"/>
      <c r="JA699" s="57"/>
      <c r="JB699" s="57"/>
      <c r="JC699" s="57"/>
      <c r="JD699" s="57"/>
      <c r="JE699" s="57"/>
      <c r="JF699" s="57"/>
      <c r="JG699" s="57"/>
      <c r="JH699" s="57"/>
      <c r="JI699" s="57"/>
      <c r="JJ699" s="57"/>
      <c r="JK699" s="57"/>
      <c r="JL699" s="57"/>
      <c r="JM699" s="57"/>
      <c r="JN699" s="57"/>
      <c r="JO699" s="57"/>
      <c r="JP699" s="57"/>
      <c r="JQ699" s="57"/>
      <c r="JR699" s="57"/>
      <c r="JS699" s="57"/>
      <c r="JT699" s="57"/>
      <c r="JU699" s="57"/>
      <c r="JV699" s="57"/>
      <c r="JW699" s="57"/>
      <c r="JX699" s="57"/>
      <c r="JY699" s="57"/>
      <c r="JZ699" s="57"/>
      <c r="KA699" s="57"/>
      <c r="KB699" s="57"/>
      <c r="KC699" s="57"/>
      <c r="KD699" s="57"/>
      <c r="KE699" s="57"/>
      <c r="KF699" s="57"/>
      <c r="KG699" s="57"/>
      <c r="KH699" s="57"/>
      <c r="KI699" s="57"/>
      <c r="KJ699" s="57"/>
      <c r="KK699" s="57"/>
      <c r="KL699" s="57"/>
      <c r="KM699" s="57"/>
      <c r="KN699" s="57"/>
      <c r="KO699" s="57"/>
      <c r="KP699" s="57"/>
      <c r="KQ699" s="57"/>
      <c r="KR699" s="57"/>
      <c r="KS699" s="57"/>
      <c r="KT699" s="57"/>
      <c r="KU699" s="57"/>
      <c r="KV699" s="57"/>
      <c r="KW699" s="57"/>
      <c r="KX699" s="57"/>
      <c r="KY699" s="57"/>
      <c r="KZ699" s="57"/>
      <c r="LA699" s="57"/>
      <c r="LB699" s="57"/>
      <c r="LC699" s="57"/>
      <c r="LD699" s="57"/>
      <c r="LE699" s="57"/>
      <c r="LF699" s="57"/>
      <c r="LG699" s="57"/>
      <c r="LH699" s="57"/>
      <c r="LI699" s="57"/>
      <c r="LJ699" s="57"/>
      <c r="LK699" s="57"/>
      <c r="LL699" s="57"/>
      <c r="LM699" s="57"/>
      <c r="LN699" s="57"/>
      <c r="LO699" s="57"/>
      <c r="LP699" s="57"/>
      <c r="LQ699" s="57"/>
      <c r="LR699" s="57"/>
      <c r="LS699" s="57"/>
      <c r="LT699" s="57"/>
      <c r="LU699" s="57"/>
      <c r="LV699" s="57"/>
      <c r="LW699" s="57"/>
      <c r="LX699" s="57"/>
      <c r="LY699" s="57"/>
      <c r="LZ699" s="57"/>
      <c r="MA699" s="57"/>
      <c r="MB699" s="57"/>
      <c r="MC699" s="57"/>
      <c r="MD699" s="57"/>
      <c r="ME699" s="57"/>
      <c r="MF699" s="57"/>
      <c r="MG699" s="57"/>
      <c r="MH699" s="57"/>
      <c r="MI699" s="57"/>
      <c r="MJ699" s="57"/>
      <c r="MK699" s="57"/>
      <c r="ML699" s="57"/>
      <c r="MM699" s="57"/>
      <c r="MN699" s="57"/>
      <c r="MO699" s="57"/>
      <c r="MP699" s="57"/>
      <c r="MQ699" s="57"/>
      <c r="MR699" s="57"/>
      <c r="MS699" s="57"/>
      <c r="MT699" s="57"/>
      <c r="MU699" s="57"/>
      <c r="MV699" s="57"/>
      <c r="MW699" s="57"/>
      <c r="MX699" s="57"/>
      <c r="MY699" s="57"/>
      <c r="MZ699" s="57"/>
      <c r="NA699" s="57"/>
      <c r="NB699" s="57"/>
      <c r="NC699" s="57"/>
      <c r="ND699" s="57"/>
      <c r="NE699" s="57"/>
      <c r="NF699" s="57"/>
      <c r="NG699" s="57"/>
      <c r="NH699" s="57"/>
      <c r="NI699" s="57"/>
      <c r="NJ699" s="57"/>
      <c r="NK699" s="57"/>
      <c r="NL699" s="57"/>
      <c r="NM699" s="57"/>
      <c r="NN699" s="57"/>
      <c r="NO699" s="57"/>
      <c r="NP699" s="57"/>
      <c r="NQ699" s="57"/>
      <c r="NR699" s="57"/>
      <c r="NS699" s="57"/>
      <c r="NT699" s="57"/>
      <c r="NU699" s="57"/>
      <c r="NV699" s="57"/>
      <c r="NW699" s="57"/>
      <c r="NX699" s="57"/>
      <c r="NY699" s="57"/>
      <c r="NZ699" s="57"/>
      <c r="OA699" s="57"/>
      <c r="OB699" s="57"/>
      <c r="OC699" s="57"/>
      <c r="OD699" s="57"/>
      <c r="OE699" s="57"/>
      <c r="OF699" s="57"/>
      <c r="OG699" s="57"/>
      <c r="OH699" s="57"/>
      <c r="OI699" s="57"/>
      <c r="OJ699" s="57"/>
      <c r="OK699" s="57"/>
      <c r="OL699" s="57"/>
      <c r="OM699" s="57"/>
      <c r="ON699" s="57"/>
      <c r="OO699" s="57"/>
      <c r="OP699" s="57"/>
      <c r="OQ699" s="57"/>
      <c r="OR699" s="57"/>
      <c r="OS699" s="57"/>
      <c r="OT699" s="57"/>
      <c r="OU699" s="57"/>
      <c r="OV699" s="57"/>
      <c r="OW699" s="57"/>
      <c r="OX699" s="57"/>
      <c r="OY699" s="57"/>
      <c r="OZ699" s="57"/>
      <c r="PA699" s="57"/>
      <c r="PB699" s="57"/>
      <c r="PC699" s="57"/>
      <c r="PD699" s="57"/>
      <c r="PE699" s="57"/>
      <c r="PF699" s="57"/>
      <c r="PG699" s="57"/>
      <c r="PH699" s="57"/>
      <c r="PI699" s="57"/>
      <c r="PJ699" s="57"/>
      <c r="PK699" s="57"/>
      <c r="PL699" s="57"/>
      <c r="PM699" s="57"/>
      <c r="PN699" s="57"/>
      <c r="PO699" s="57"/>
      <c r="PP699" s="57"/>
      <c r="PQ699" s="57"/>
      <c r="PR699" s="57"/>
      <c r="PS699" s="57"/>
      <c r="PT699" s="57"/>
      <c r="PU699" s="57"/>
      <c r="PV699" s="57"/>
      <c r="PW699" s="57"/>
      <c r="PX699" s="57"/>
      <c r="PY699" s="57"/>
      <c r="PZ699" s="57"/>
      <c r="QA699" s="57"/>
      <c r="QB699" s="57"/>
      <c r="QC699" s="57"/>
      <c r="QD699" s="57"/>
      <c r="QE699" s="57"/>
      <c r="QF699" s="57"/>
      <c r="QG699" s="57"/>
      <c r="QH699" s="57"/>
      <c r="QI699" s="57"/>
      <c r="QJ699" s="57"/>
      <c r="QK699" s="57"/>
      <c r="QL699" s="57"/>
      <c r="QM699" s="57"/>
      <c r="QN699" s="57"/>
      <c r="QO699" s="57"/>
      <c r="QP699" s="57"/>
      <c r="QQ699" s="57"/>
      <c r="QR699" s="57"/>
      <c r="QS699" s="57"/>
      <c r="QT699" s="57"/>
      <c r="QU699" s="57"/>
      <c r="QV699" s="57"/>
      <c r="QW699" s="57"/>
      <c r="QX699" s="57"/>
      <c r="QY699" s="57"/>
      <c r="QZ699" s="57"/>
      <c r="RA699" s="57"/>
      <c r="RB699" s="57"/>
      <c r="RC699" s="57"/>
      <c r="RD699" s="57"/>
      <c r="RE699" s="57"/>
      <c r="RF699" s="57"/>
      <c r="RG699" s="57"/>
      <c r="RH699" s="57"/>
      <c r="RI699" s="57"/>
      <c r="RJ699" s="57"/>
      <c r="RK699" s="57"/>
      <c r="RL699" s="57"/>
      <c r="RM699" s="57"/>
      <c r="RN699" s="57"/>
      <c r="RO699" s="57"/>
      <c r="RP699" s="57"/>
      <c r="RQ699" s="57"/>
      <c r="RR699" s="57"/>
      <c r="RS699" s="57"/>
      <c r="RT699" s="57"/>
      <c r="RU699" s="57"/>
      <c r="RV699" s="57"/>
      <c r="RW699" s="57"/>
      <c r="RX699" s="57"/>
      <c r="RY699" s="57"/>
      <c r="RZ699" s="57"/>
      <c r="SA699" s="57"/>
      <c r="SB699" s="57"/>
      <c r="SC699" s="57"/>
      <c r="SD699" s="57"/>
      <c r="SE699" s="57"/>
      <c r="SF699" s="57"/>
      <c r="SG699" s="57"/>
      <c r="SH699" s="57"/>
      <c r="SI699" s="57"/>
      <c r="SJ699" s="57"/>
      <c r="SK699" s="57"/>
      <c r="SL699" s="57"/>
      <c r="SM699" s="57"/>
      <c r="SN699" s="57"/>
      <c r="SO699" s="57"/>
      <c r="SP699" s="57"/>
      <c r="SQ699" s="57"/>
      <c r="SR699" s="57"/>
      <c r="SS699" s="57"/>
      <c r="ST699" s="57"/>
      <c r="SU699" s="57"/>
      <c r="SV699" s="57"/>
      <c r="SW699" s="57"/>
      <c r="SX699" s="57"/>
      <c r="SY699" s="57"/>
      <c r="SZ699" s="57"/>
      <c r="TA699" s="57"/>
      <c r="TB699" s="57"/>
      <c r="TC699" s="57"/>
      <c r="TD699" s="57"/>
      <c r="TE699" s="57"/>
      <c r="TF699" s="57"/>
      <c r="TG699" s="57"/>
      <c r="TH699" s="57"/>
      <c r="TI699" s="57"/>
      <c r="TJ699" s="57"/>
      <c r="TK699" s="57"/>
      <c r="TL699" s="57"/>
      <c r="TM699" s="57"/>
      <c r="TN699" s="57"/>
      <c r="TO699" s="57"/>
      <c r="TP699" s="57"/>
      <c r="TQ699" s="57"/>
      <c r="TR699" s="57"/>
      <c r="TS699" s="57"/>
      <c r="TT699" s="57"/>
      <c r="TU699" s="57"/>
      <c r="TV699" s="57"/>
      <c r="TW699" s="57"/>
      <c r="TX699" s="57"/>
      <c r="TY699" s="57"/>
      <c r="TZ699" s="57"/>
      <c r="UA699" s="57"/>
      <c r="UB699" s="57"/>
      <c r="UC699" s="57"/>
      <c r="UD699" s="57"/>
      <c r="UE699" s="57"/>
      <c r="UF699" s="57"/>
      <c r="UG699" s="57"/>
      <c r="UH699" s="57"/>
      <c r="UI699" s="57"/>
      <c r="UJ699" s="57"/>
      <c r="UK699" s="57"/>
      <c r="UL699" s="57"/>
      <c r="UM699" s="57"/>
      <c r="UN699" s="57"/>
      <c r="UO699" s="57"/>
      <c r="UP699" s="57"/>
      <c r="UQ699" s="57"/>
      <c r="UR699" s="57"/>
      <c r="US699" s="57"/>
      <c r="UT699" s="57"/>
      <c r="UU699" s="57"/>
      <c r="UV699" s="57"/>
      <c r="UW699" s="57"/>
      <c r="UX699" s="57"/>
      <c r="UY699" s="57"/>
      <c r="UZ699" s="57"/>
      <c r="VA699" s="57"/>
      <c r="VB699" s="57"/>
      <c r="VC699" s="57"/>
      <c r="VD699" s="57"/>
      <c r="VE699" s="57"/>
      <c r="VF699" s="57"/>
      <c r="VG699" s="57"/>
      <c r="VH699" s="57"/>
      <c r="VI699" s="57"/>
      <c r="VJ699" s="57"/>
      <c r="VK699" s="57"/>
      <c r="VL699" s="57"/>
      <c r="VM699" s="57"/>
      <c r="VN699" s="57"/>
      <c r="VO699" s="57"/>
      <c r="VP699" s="57"/>
      <c r="VQ699" s="57"/>
      <c r="VR699" s="57"/>
      <c r="VS699" s="57"/>
      <c r="VT699" s="57"/>
      <c r="VU699" s="57"/>
      <c r="VV699" s="57"/>
      <c r="VW699" s="57"/>
      <c r="VX699" s="57"/>
      <c r="VY699" s="57"/>
      <c r="VZ699" s="57"/>
      <c r="WA699" s="57"/>
      <c r="WB699" s="57"/>
      <c r="WC699" s="57"/>
      <c r="WD699" s="57"/>
      <c r="WE699" s="57"/>
      <c r="WF699" s="57"/>
      <c r="WG699" s="57"/>
      <c r="WH699" s="57"/>
      <c r="WI699" s="57"/>
      <c r="WJ699" s="57"/>
      <c r="WK699" s="57"/>
      <c r="WL699" s="57"/>
      <c r="WM699" s="57"/>
      <c r="WN699" s="57"/>
      <c r="WO699" s="57"/>
      <c r="WP699" s="57"/>
      <c r="WQ699" s="57"/>
      <c r="WR699" s="57"/>
      <c r="WS699" s="57"/>
      <c r="WT699" s="57"/>
      <c r="WU699" s="57"/>
      <c r="WV699" s="57"/>
      <c r="WW699" s="57"/>
      <c r="WX699" s="57"/>
      <c r="WY699" s="57"/>
      <c r="WZ699" s="57"/>
      <c r="XA699" s="57"/>
      <c r="XB699" s="57"/>
      <c r="XC699" s="57"/>
      <c r="XD699" s="57"/>
      <c r="XE699" s="57"/>
      <c r="XF699" s="57"/>
      <c r="XG699" s="57"/>
      <c r="XH699" s="57"/>
      <c r="XI699" s="57"/>
      <c r="XJ699" s="57"/>
      <c r="XK699" s="57"/>
      <c r="XL699" s="57"/>
      <c r="XM699" s="57"/>
      <c r="XN699" s="57"/>
      <c r="XO699" s="57"/>
      <c r="XP699" s="57"/>
      <c r="XQ699" s="57"/>
      <c r="XR699" s="57"/>
      <c r="XS699" s="57"/>
      <c r="XT699" s="57"/>
      <c r="XU699" s="57"/>
      <c r="XV699" s="57"/>
      <c r="XW699" s="57"/>
    </row>
    <row r="700">
      <c r="AI700" s="57"/>
      <c r="BR700" s="57"/>
      <c r="DA700" s="57"/>
      <c r="EJ700" s="57"/>
      <c r="EK700" s="57"/>
      <c r="EL700" s="57"/>
      <c r="EM700" s="57"/>
      <c r="EN700" s="57"/>
      <c r="EO700" s="57"/>
      <c r="EP700" s="57"/>
      <c r="EQ700" s="57"/>
      <c r="ER700" s="57"/>
      <c r="ES700" s="57"/>
      <c r="ET700" s="57"/>
      <c r="EU700" s="57"/>
      <c r="EV700" s="57"/>
      <c r="EW700" s="57"/>
      <c r="EX700" s="57"/>
      <c r="EY700" s="57"/>
      <c r="EZ700" s="57"/>
      <c r="FA700" s="57"/>
      <c r="FB700" s="57"/>
      <c r="FC700" s="57"/>
      <c r="FD700" s="57"/>
      <c r="FE700" s="57"/>
      <c r="FF700" s="57"/>
      <c r="FG700" s="57"/>
      <c r="FH700" s="57"/>
      <c r="FI700" s="57"/>
      <c r="FJ700" s="57"/>
      <c r="FK700" s="57"/>
      <c r="FL700" s="57"/>
      <c r="FM700" s="57"/>
      <c r="FN700" s="57"/>
      <c r="FO700" s="57"/>
      <c r="FP700" s="57"/>
      <c r="FQ700" s="57"/>
      <c r="FR700" s="57"/>
      <c r="FS700" s="57"/>
      <c r="FT700" s="57"/>
      <c r="FU700" s="57"/>
      <c r="FV700" s="57"/>
      <c r="FW700" s="57"/>
      <c r="FX700" s="57"/>
      <c r="FY700" s="57"/>
      <c r="FZ700" s="57"/>
      <c r="GA700" s="57"/>
      <c r="GB700" s="57"/>
      <c r="GC700" s="57"/>
      <c r="GD700" s="57"/>
      <c r="GE700" s="57"/>
      <c r="GF700" s="57"/>
      <c r="GG700" s="57"/>
      <c r="GH700" s="57"/>
      <c r="GI700" s="57"/>
      <c r="GJ700" s="57"/>
      <c r="GK700" s="57"/>
      <c r="GL700" s="57"/>
      <c r="GM700" s="57"/>
      <c r="GN700" s="57"/>
      <c r="GO700" s="57"/>
      <c r="GP700" s="57"/>
      <c r="GQ700" s="57"/>
      <c r="GR700" s="57"/>
      <c r="GS700" s="57"/>
      <c r="GT700" s="57"/>
      <c r="GU700" s="57"/>
      <c r="GV700" s="57"/>
      <c r="GW700" s="57"/>
      <c r="GX700" s="57"/>
      <c r="GY700" s="57"/>
      <c r="GZ700" s="57"/>
      <c r="HA700" s="57"/>
      <c r="HB700" s="57"/>
      <c r="HC700" s="57"/>
      <c r="HD700" s="57"/>
      <c r="HE700" s="57"/>
      <c r="HF700" s="57"/>
      <c r="HG700" s="57"/>
      <c r="HH700" s="57"/>
      <c r="HI700" s="57"/>
      <c r="HJ700" s="57"/>
      <c r="HK700" s="57"/>
      <c r="HL700" s="57"/>
      <c r="HM700" s="57"/>
      <c r="HN700" s="57"/>
      <c r="HO700" s="57"/>
      <c r="HP700" s="57"/>
      <c r="HQ700" s="57"/>
      <c r="HR700" s="57"/>
      <c r="HS700" s="57"/>
      <c r="HT700" s="57"/>
      <c r="HU700" s="57"/>
      <c r="HV700" s="57"/>
      <c r="HW700" s="57"/>
      <c r="HX700" s="57"/>
      <c r="HY700" s="57"/>
      <c r="HZ700" s="57"/>
      <c r="IA700" s="57"/>
      <c r="IB700" s="57"/>
      <c r="IC700" s="57"/>
      <c r="ID700" s="57"/>
      <c r="IE700" s="57"/>
      <c r="IF700" s="57"/>
      <c r="IG700" s="57"/>
      <c r="IH700" s="57"/>
      <c r="II700" s="57"/>
      <c r="IJ700" s="57"/>
      <c r="IK700" s="57"/>
      <c r="IL700" s="57"/>
      <c r="IM700" s="57"/>
      <c r="IN700" s="57"/>
      <c r="IO700" s="57"/>
      <c r="IP700" s="57"/>
      <c r="IQ700" s="57"/>
      <c r="IR700" s="57"/>
      <c r="IS700" s="57"/>
      <c r="IT700" s="57"/>
      <c r="IU700" s="57"/>
      <c r="IV700" s="57"/>
      <c r="IW700" s="57"/>
      <c r="IX700" s="57"/>
      <c r="IY700" s="57"/>
      <c r="IZ700" s="57"/>
      <c r="JA700" s="57"/>
      <c r="JB700" s="57"/>
      <c r="JC700" s="57"/>
      <c r="JD700" s="57"/>
      <c r="JE700" s="57"/>
      <c r="JF700" s="57"/>
      <c r="JG700" s="57"/>
      <c r="JH700" s="57"/>
      <c r="JI700" s="57"/>
      <c r="JJ700" s="57"/>
      <c r="JK700" s="57"/>
      <c r="JL700" s="57"/>
      <c r="JM700" s="57"/>
      <c r="JN700" s="57"/>
      <c r="JO700" s="57"/>
      <c r="JP700" s="57"/>
      <c r="JQ700" s="57"/>
      <c r="JR700" s="57"/>
      <c r="JS700" s="57"/>
      <c r="JT700" s="57"/>
      <c r="JU700" s="57"/>
      <c r="JV700" s="57"/>
      <c r="JW700" s="57"/>
      <c r="JX700" s="57"/>
      <c r="JY700" s="57"/>
      <c r="JZ700" s="57"/>
      <c r="KA700" s="57"/>
      <c r="KB700" s="57"/>
      <c r="KC700" s="57"/>
      <c r="KD700" s="57"/>
      <c r="KE700" s="57"/>
      <c r="KF700" s="57"/>
      <c r="KG700" s="57"/>
      <c r="KH700" s="57"/>
      <c r="KI700" s="57"/>
      <c r="KJ700" s="57"/>
      <c r="KK700" s="57"/>
      <c r="KL700" s="57"/>
      <c r="KM700" s="57"/>
      <c r="KN700" s="57"/>
      <c r="KO700" s="57"/>
      <c r="KP700" s="57"/>
      <c r="KQ700" s="57"/>
      <c r="KR700" s="57"/>
      <c r="KS700" s="57"/>
      <c r="KT700" s="57"/>
      <c r="KU700" s="57"/>
      <c r="KV700" s="57"/>
      <c r="KW700" s="57"/>
      <c r="KX700" s="57"/>
      <c r="KY700" s="57"/>
      <c r="KZ700" s="57"/>
      <c r="LA700" s="57"/>
      <c r="LB700" s="57"/>
      <c r="LC700" s="57"/>
      <c r="LD700" s="57"/>
      <c r="LE700" s="57"/>
      <c r="LF700" s="57"/>
      <c r="LG700" s="57"/>
      <c r="LH700" s="57"/>
      <c r="LI700" s="57"/>
      <c r="LJ700" s="57"/>
      <c r="LK700" s="57"/>
      <c r="LL700" s="57"/>
      <c r="LM700" s="57"/>
      <c r="LN700" s="57"/>
      <c r="LO700" s="57"/>
      <c r="LP700" s="57"/>
      <c r="LQ700" s="57"/>
      <c r="LR700" s="57"/>
      <c r="LS700" s="57"/>
      <c r="LT700" s="57"/>
      <c r="LU700" s="57"/>
      <c r="LV700" s="57"/>
      <c r="LW700" s="57"/>
      <c r="LX700" s="57"/>
      <c r="LY700" s="57"/>
      <c r="LZ700" s="57"/>
      <c r="MA700" s="57"/>
      <c r="MB700" s="57"/>
      <c r="MC700" s="57"/>
      <c r="MD700" s="57"/>
      <c r="ME700" s="57"/>
      <c r="MF700" s="57"/>
      <c r="MG700" s="57"/>
      <c r="MH700" s="57"/>
      <c r="MI700" s="57"/>
      <c r="MJ700" s="57"/>
      <c r="MK700" s="57"/>
      <c r="ML700" s="57"/>
      <c r="MM700" s="57"/>
      <c r="MN700" s="57"/>
      <c r="MO700" s="57"/>
      <c r="MP700" s="57"/>
      <c r="MQ700" s="57"/>
      <c r="MR700" s="57"/>
      <c r="MS700" s="57"/>
      <c r="MT700" s="57"/>
      <c r="MU700" s="57"/>
      <c r="MV700" s="57"/>
      <c r="MW700" s="57"/>
      <c r="MX700" s="57"/>
      <c r="MY700" s="57"/>
      <c r="MZ700" s="57"/>
      <c r="NA700" s="57"/>
      <c r="NB700" s="57"/>
      <c r="NC700" s="57"/>
      <c r="ND700" s="57"/>
      <c r="NE700" s="57"/>
      <c r="NF700" s="57"/>
      <c r="NG700" s="57"/>
      <c r="NH700" s="57"/>
      <c r="NI700" s="57"/>
      <c r="NJ700" s="57"/>
      <c r="NK700" s="57"/>
      <c r="NL700" s="57"/>
      <c r="NM700" s="57"/>
      <c r="NN700" s="57"/>
      <c r="NO700" s="57"/>
      <c r="NP700" s="57"/>
      <c r="NQ700" s="57"/>
      <c r="NR700" s="57"/>
      <c r="NS700" s="57"/>
      <c r="NT700" s="57"/>
      <c r="NU700" s="57"/>
      <c r="NV700" s="57"/>
      <c r="NW700" s="57"/>
      <c r="NX700" s="57"/>
      <c r="NY700" s="57"/>
      <c r="NZ700" s="57"/>
      <c r="OA700" s="57"/>
      <c r="OB700" s="57"/>
      <c r="OC700" s="57"/>
      <c r="OD700" s="57"/>
      <c r="OE700" s="57"/>
      <c r="OF700" s="57"/>
      <c r="OG700" s="57"/>
      <c r="OH700" s="57"/>
      <c r="OI700" s="57"/>
      <c r="OJ700" s="57"/>
      <c r="OK700" s="57"/>
      <c r="OL700" s="57"/>
      <c r="OM700" s="57"/>
      <c r="ON700" s="57"/>
      <c r="OO700" s="57"/>
      <c r="OP700" s="57"/>
      <c r="OQ700" s="57"/>
      <c r="OR700" s="57"/>
      <c r="OS700" s="57"/>
      <c r="OT700" s="57"/>
      <c r="OU700" s="57"/>
      <c r="OV700" s="57"/>
      <c r="OW700" s="57"/>
      <c r="OX700" s="57"/>
      <c r="OY700" s="57"/>
      <c r="OZ700" s="57"/>
      <c r="PA700" s="57"/>
      <c r="PB700" s="57"/>
      <c r="PC700" s="57"/>
      <c r="PD700" s="57"/>
      <c r="PE700" s="57"/>
      <c r="PF700" s="57"/>
      <c r="PG700" s="57"/>
      <c r="PH700" s="57"/>
      <c r="PI700" s="57"/>
      <c r="PJ700" s="57"/>
      <c r="PK700" s="57"/>
      <c r="PL700" s="57"/>
      <c r="PM700" s="57"/>
      <c r="PN700" s="57"/>
      <c r="PO700" s="57"/>
      <c r="PP700" s="57"/>
      <c r="PQ700" s="57"/>
      <c r="PR700" s="57"/>
      <c r="PS700" s="57"/>
      <c r="PT700" s="57"/>
      <c r="PU700" s="57"/>
      <c r="PV700" s="57"/>
      <c r="PW700" s="57"/>
      <c r="PX700" s="57"/>
      <c r="PY700" s="57"/>
      <c r="PZ700" s="57"/>
      <c r="QA700" s="57"/>
      <c r="QB700" s="57"/>
      <c r="QC700" s="57"/>
      <c r="QD700" s="57"/>
      <c r="QE700" s="57"/>
      <c r="QF700" s="57"/>
      <c r="QG700" s="57"/>
      <c r="QH700" s="57"/>
      <c r="QI700" s="57"/>
      <c r="QJ700" s="57"/>
      <c r="QK700" s="57"/>
      <c r="QL700" s="57"/>
      <c r="QM700" s="57"/>
      <c r="QN700" s="57"/>
      <c r="QO700" s="57"/>
      <c r="QP700" s="57"/>
      <c r="QQ700" s="57"/>
      <c r="QR700" s="57"/>
      <c r="QS700" s="57"/>
      <c r="QT700" s="57"/>
      <c r="QU700" s="57"/>
      <c r="QV700" s="57"/>
      <c r="QW700" s="57"/>
      <c r="QX700" s="57"/>
      <c r="QY700" s="57"/>
      <c r="QZ700" s="57"/>
      <c r="RA700" s="57"/>
      <c r="RB700" s="57"/>
      <c r="RC700" s="57"/>
      <c r="RD700" s="57"/>
      <c r="RE700" s="57"/>
      <c r="RF700" s="57"/>
      <c r="RG700" s="57"/>
      <c r="RH700" s="57"/>
      <c r="RI700" s="57"/>
      <c r="RJ700" s="57"/>
      <c r="RK700" s="57"/>
      <c r="RL700" s="57"/>
      <c r="RM700" s="57"/>
      <c r="RN700" s="57"/>
      <c r="RO700" s="57"/>
      <c r="RP700" s="57"/>
      <c r="RQ700" s="57"/>
      <c r="RR700" s="57"/>
      <c r="RS700" s="57"/>
      <c r="RT700" s="57"/>
      <c r="RU700" s="57"/>
      <c r="RV700" s="57"/>
      <c r="RW700" s="57"/>
      <c r="RX700" s="57"/>
      <c r="RY700" s="57"/>
      <c r="RZ700" s="57"/>
      <c r="SA700" s="57"/>
      <c r="SB700" s="57"/>
      <c r="SC700" s="57"/>
      <c r="SD700" s="57"/>
      <c r="SE700" s="57"/>
      <c r="SF700" s="57"/>
      <c r="SG700" s="57"/>
      <c r="SH700" s="57"/>
      <c r="SI700" s="57"/>
      <c r="SJ700" s="57"/>
      <c r="SK700" s="57"/>
      <c r="SL700" s="57"/>
      <c r="SM700" s="57"/>
      <c r="SN700" s="57"/>
      <c r="SO700" s="57"/>
      <c r="SP700" s="57"/>
      <c r="SQ700" s="57"/>
      <c r="SR700" s="57"/>
      <c r="SS700" s="57"/>
      <c r="ST700" s="57"/>
      <c r="SU700" s="57"/>
      <c r="SV700" s="57"/>
      <c r="SW700" s="57"/>
      <c r="SX700" s="57"/>
      <c r="SY700" s="57"/>
      <c r="SZ700" s="57"/>
      <c r="TA700" s="57"/>
      <c r="TB700" s="57"/>
      <c r="TC700" s="57"/>
      <c r="TD700" s="57"/>
      <c r="TE700" s="57"/>
      <c r="TF700" s="57"/>
      <c r="TG700" s="57"/>
      <c r="TH700" s="57"/>
      <c r="TI700" s="57"/>
      <c r="TJ700" s="57"/>
      <c r="TK700" s="57"/>
      <c r="TL700" s="57"/>
      <c r="TM700" s="57"/>
      <c r="TN700" s="57"/>
      <c r="TO700" s="57"/>
      <c r="TP700" s="57"/>
      <c r="TQ700" s="57"/>
      <c r="TR700" s="57"/>
      <c r="TS700" s="57"/>
      <c r="TT700" s="57"/>
      <c r="TU700" s="57"/>
      <c r="TV700" s="57"/>
      <c r="TW700" s="57"/>
      <c r="TX700" s="57"/>
      <c r="TY700" s="57"/>
      <c r="TZ700" s="57"/>
      <c r="UA700" s="57"/>
      <c r="UB700" s="57"/>
      <c r="UC700" s="57"/>
      <c r="UD700" s="57"/>
      <c r="UE700" s="57"/>
      <c r="UF700" s="57"/>
      <c r="UG700" s="57"/>
      <c r="UH700" s="57"/>
      <c r="UI700" s="57"/>
      <c r="UJ700" s="57"/>
      <c r="UK700" s="57"/>
      <c r="UL700" s="57"/>
      <c r="UM700" s="57"/>
      <c r="UN700" s="57"/>
      <c r="UO700" s="57"/>
      <c r="UP700" s="57"/>
      <c r="UQ700" s="57"/>
      <c r="UR700" s="57"/>
      <c r="US700" s="57"/>
      <c r="UT700" s="57"/>
      <c r="UU700" s="57"/>
      <c r="UV700" s="57"/>
      <c r="UW700" s="57"/>
      <c r="UX700" s="57"/>
      <c r="UY700" s="57"/>
      <c r="UZ700" s="57"/>
      <c r="VA700" s="57"/>
      <c r="VB700" s="57"/>
      <c r="VC700" s="57"/>
      <c r="VD700" s="57"/>
      <c r="VE700" s="57"/>
      <c r="VF700" s="57"/>
      <c r="VG700" s="57"/>
      <c r="VH700" s="57"/>
      <c r="VI700" s="57"/>
      <c r="VJ700" s="57"/>
      <c r="VK700" s="57"/>
      <c r="VL700" s="57"/>
      <c r="VM700" s="57"/>
      <c r="VN700" s="57"/>
      <c r="VO700" s="57"/>
      <c r="VP700" s="57"/>
      <c r="VQ700" s="57"/>
      <c r="VR700" s="57"/>
      <c r="VS700" s="57"/>
      <c r="VT700" s="57"/>
      <c r="VU700" s="57"/>
      <c r="VV700" s="57"/>
      <c r="VW700" s="57"/>
      <c r="VX700" s="57"/>
      <c r="VY700" s="57"/>
      <c r="VZ700" s="57"/>
      <c r="WA700" s="57"/>
      <c r="WB700" s="57"/>
      <c r="WC700" s="57"/>
      <c r="WD700" s="57"/>
      <c r="WE700" s="57"/>
      <c r="WF700" s="57"/>
      <c r="WG700" s="57"/>
      <c r="WH700" s="57"/>
      <c r="WI700" s="57"/>
      <c r="WJ700" s="57"/>
      <c r="WK700" s="57"/>
      <c r="WL700" s="57"/>
      <c r="WM700" s="57"/>
      <c r="WN700" s="57"/>
      <c r="WO700" s="57"/>
      <c r="WP700" s="57"/>
      <c r="WQ700" s="57"/>
      <c r="WR700" s="57"/>
      <c r="WS700" s="57"/>
      <c r="WT700" s="57"/>
      <c r="WU700" s="57"/>
      <c r="WV700" s="57"/>
      <c r="WW700" s="57"/>
      <c r="WX700" s="57"/>
      <c r="WY700" s="57"/>
      <c r="WZ700" s="57"/>
      <c r="XA700" s="57"/>
      <c r="XB700" s="57"/>
      <c r="XC700" s="57"/>
      <c r="XD700" s="57"/>
      <c r="XE700" s="57"/>
      <c r="XF700" s="57"/>
      <c r="XG700" s="57"/>
      <c r="XH700" s="57"/>
      <c r="XI700" s="57"/>
      <c r="XJ700" s="57"/>
      <c r="XK700" s="57"/>
      <c r="XL700" s="57"/>
      <c r="XM700" s="57"/>
      <c r="XN700" s="57"/>
      <c r="XO700" s="57"/>
      <c r="XP700" s="57"/>
      <c r="XQ700" s="57"/>
      <c r="XR700" s="57"/>
      <c r="XS700" s="57"/>
      <c r="XT700" s="57"/>
      <c r="XU700" s="57"/>
      <c r="XV700" s="57"/>
      <c r="XW700" s="57"/>
    </row>
    <row r="701">
      <c r="AI701" s="57"/>
      <c r="BR701" s="57"/>
      <c r="DA701" s="57"/>
      <c r="EJ701" s="57"/>
      <c r="EK701" s="57"/>
      <c r="EL701" s="57"/>
      <c r="EM701" s="57"/>
      <c r="EN701" s="57"/>
      <c r="EO701" s="57"/>
      <c r="EP701" s="57"/>
      <c r="EQ701" s="57"/>
      <c r="ER701" s="57"/>
      <c r="ES701" s="57"/>
      <c r="ET701" s="57"/>
      <c r="EU701" s="57"/>
      <c r="EV701" s="57"/>
      <c r="EW701" s="57"/>
      <c r="EX701" s="57"/>
      <c r="EY701" s="57"/>
      <c r="EZ701" s="57"/>
      <c r="FA701" s="57"/>
      <c r="FB701" s="57"/>
      <c r="FC701" s="57"/>
      <c r="FD701" s="57"/>
      <c r="FE701" s="57"/>
      <c r="FF701" s="57"/>
      <c r="FG701" s="57"/>
      <c r="FH701" s="57"/>
      <c r="FI701" s="57"/>
      <c r="FJ701" s="57"/>
      <c r="FK701" s="57"/>
      <c r="FL701" s="57"/>
      <c r="FM701" s="57"/>
      <c r="FN701" s="57"/>
      <c r="FO701" s="57"/>
      <c r="FP701" s="57"/>
      <c r="FQ701" s="57"/>
      <c r="FR701" s="57"/>
      <c r="FS701" s="57"/>
      <c r="FT701" s="57"/>
      <c r="FU701" s="57"/>
      <c r="FV701" s="57"/>
      <c r="FW701" s="57"/>
      <c r="FX701" s="57"/>
      <c r="FY701" s="57"/>
      <c r="FZ701" s="57"/>
      <c r="GA701" s="57"/>
      <c r="GB701" s="57"/>
      <c r="GC701" s="57"/>
      <c r="GD701" s="57"/>
      <c r="GE701" s="57"/>
      <c r="GF701" s="57"/>
      <c r="GG701" s="57"/>
      <c r="GH701" s="57"/>
      <c r="GI701" s="57"/>
      <c r="GJ701" s="57"/>
      <c r="GK701" s="57"/>
      <c r="GL701" s="57"/>
      <c r="GM701" s="57"/>
      <c r="GN701" s="57"/>
      <c r="GO701" s="57"/>
      <c r="GP701" s="57"/>
      <c r="GQ701" s="57"/>
      <c r="GR701" s="57"/>
      <c r="GS701" s="57"/>
      <c r="GT701" s="57"/>
      <c r="GU701" s="57"/>
      <c r="GV701" s="57"/>
      <c r="GW701" s="57"/>
      <c r="GX701" s="57"/>
      <c r="GY701" s="57"/>
      <c r="GZ701" s="57"/>
      <c r="HA701" s="57"/>
      <c r="HB701" s="57"/>
      <c r="HC701" s="57"/>
      <c r="HD701" s="57"/>
      <c r="HE701" s="57"/>
      <c r="HF701" s="57"/>
      <c r="HG701" s="57"/>
      <c r="HH701" s="57"/>
      <c r="HI701" s="57"/>
      <c r="HJ701" s="57"/>
      <c r="HK701" s="57"/>
      <c r="HL701" s="57"/>
      <c r="HM701" s="57"/>
      <c r="HN701" s="57"/>
      <c r="HO701" s="57"/>
      <c r="HP701" s="57"/>
      <c r="HQ701" s="57"/>
      <c r="HR701" s="57"/>
      <c r="HS701" s="57"/>
      <c r="HT701" s="57"/>
      <c r="HU701" s="57"/>
      <c r="HV701" s="57"/>
      <c r="HW701" s="57"/>
      <c r="HX701" s="57"/>
      <c r="HY701" s="57"/>
      <c r="HZ701" s="57"/>
      <c r="IA701" s="57"/>
      <c r="IB701" s="57"/>
      <c r="IC701" s="57"/>
      <c r="ID701" s="57"/>
      <c r="IE701" s="57"/>
      <c r="IF701" s="57"/>
      <c r="IG701" s="57"/>
      <c r="IH701" s="57"/>
      <c r="II701" s="57"/>
      <c r="IJ701" s="57"/>
      <c r="IK701" s="57"/>
      <c r="IL701" s="57"/>
      <c r="IM701" s="57"/>
      <c r="IN701" s="57"/>
      <c r="IO701" s="57"/>
      <c r="IP701" s="57"/>
      <c r="IQ701" s="57"/>
      <c r="IR701" s="57"/>
      <c r="IS701" s="57"/>
      <c r="IT701" s="57"/>
      <c r="IU701" s="57"/>
      <c r="IV701" s="57"/>
      <c r="IW701" s="57"/>
      <c r="IX701" s="57"/>
      <c r="IY701" s="57"/>
      <c r="IZ701" s="57"/>
      <c r="JA701" s="57"/>
      <c r="JB701" s="57"/>
      <c r="JC701" s="57"/>
      <c r="JD701" s="57"/>
      <c r="JE701" s="57"/>
      <c r="JF701" s="57"/>
      <c r="JG701" s="57"/>
      <c r="JH701" s="57"/>
      <c r="JI701" s="57"/>
      <c r="JJ701" s="57"/>
      <c r="JK701" s="57"/>
      <c r="JL701" s="57"/>
      <c r="JM701" s="57"/>
      <c r="JN701" s="57"/>
      <c r="JO701" s="57"/>
      <c r="JP701" s="57"/>
      <c r="JQ701" s="57"/>
      <c r="JR701" s="57"/>
      <c r="JS701" s="57"/>
      <c r="JT701" s="57"/>
      <c r="JU701" s="57"/>
      <c r="JV701" s="57"/>
      <c r="JW701" s="57"/>
      <c r="JX701" s="57"/>
      <c r="JY701" s="57"/>
      <c r="JZ701" s="57"/>
      <c r="KA701" s="57"/>
      <c r="KB701" s="57"/>
      <c r="KC701" s="57"/>
      <c r="KD701" s="57"/>
      <c r="KE701" s="57"/>
      <c r="KF701" s="57"/>
      <c r="KG701" s="57"/>
      <c r="KH701" s="57"/>
      <c r="KI701" s="57"/>
      <c r="KJ701" s="57"/>
      <c r="KK701" s="57"/>
      <c r="KL701" s="57"/>
      <c r="KM701" s="57"/>
      <c r="KN701" s="57"/>
      <c r="KO701" s="57"/>
      <c r="KP701" s="57"/>
      <c r="KQ701" s="57"/>
      <c r="KR701" s="57"/>
      <c r="KS701" s="57"/>
      <c r="KT701" s="57"/>
      <c r="KU701" s="57"/>
      <c r="KV701" s="57"/>
      <c r="KW701" s="57"/>
      <c r="KX701" s="57"/>
      <c r="KY701" s="57"/>
      <c r="KZ701" s="57"/>
      <c r="LA701" s="57"/>
      <c r="LB701" s="57"/>
      <c r="LC701" s="57"/>
      <c r="LD701" s="57"/>
      <c r="LE701" s="57"/>
      <c r="LF701" s="57"/>
      <c r="LG701" s="57"/>
      <c r="LH701" s="57"/>
      <c r="LI701" s="57"/>
      <c r="LJ701" s="57"/>
      <c r="LK701" s="57"/>
      <c r="LL701" s="57"/>
      <c r="LM701" s="57"/>
      <c r="LN701" s="57"/>
      <c r="LO701" s="57"/>
      <c r="LP701" s="57"/>
      <c r="LQ701" s="57"/>
      <c r="LR701" s="57"/>
      <c r="LS701" s="57"/>
      <c r="LT701" s="57"/>
      <c r="LU701" s="57"/>
      <c r="LV701" s="57"/>
      <c r="LW701" s="57"/>
      <c r="LX701" s="57"/>
      <c r="LY701" s="57"/>
      <c r="LZ701" s="57"/>
      <c r="MA701" s="57"/>
      <c r="MB701" s="57"/>
      <c r="MC701" s="57"/>
      <c r="MD701" s="57"/>
      <c r="ME701" s="57"/>
      <c r="MF701" s="57"/>
      <c r="MG701" s="57"/>
      <c r="MH701" s="57"/>
      <c r="MI701" s="57"/>
      <c r="MJ701" s="57"/>
      <c r="MK701" s="57"/>
      <c r="ML701" s="57"/>
      <c r="MM701" s="57"/>
      <c r="MN701" s="57"/>
      <c r="MO701" s="57"/>
      <c r="MP701" s="57"/>
      <c r="MQ701" s="57"/>
      <c r="MR701" s="57"/>
      <c r="MS701" s="57"/>
      <c r="MT701" s="57"/>
      <c r="MU701" s="57"/>
      <c r="MV701" s="57"/>
      <c r="MW701" s="57"/>
      <c r="MX701" s="57"/>
      <c r="MY701" s="57"/>
      <c r="MZ701" s="57"/>
      <c r="NA701" s="57"/>
      <c r="NB701" s="57"/>
      <c r="NC701" s="57"/>
      <c r="ND701" s="57"/>
      <c r="NE701" s="57"/>
      <c r="NF701" s="57"/>
      <c r="NG701" s="57"/>
      <c r="NH701" s="57"/>
      <c r="NI701" s="57"/>
      <c r="NJ701" s="57"/>
      <c r="NK701" s="57"/>
      <c r="NL701" s="57"/>
      <c r="NM701" s="57"/>
      <c r="NN701" s="57"/>
      <c r="NO701" s="57"/>
      <c r="NP701" s="57"/>
      <c r="NQ701" s="57"/>
      <c r="NR701" s="57"/>
      <c r="NS701" s="57"/>
      <c r="NT701" s="57"/>
      <c r="NU701" s="57"/>
      <c r="NV701" s="57"/>
      <c r="NW701" s="57"/>
      <c r="NX701" s="57"/>
      <c r="NY701" s="57"/>
      <c r="NZ701" s="57"/>
      <c r="OA701" s="57"/>
      <c r="OB701" s="57"/>
      <c r="OC701" s="57"/>
      <c r="OD701" s="57"/>
      <c r="OE701" s="57"/>
      <c r="OF701" s="57"/>
      <c r="OG701" s="57"/>
      <c r="OH701" s="57"/>
      <c r="OI701" s="57"/>
      <c r="OJ701" s="57"/>
      <c r="OK701" s="57"/>
      <c r="OL701" s="57"/>
      <c r="OM701" s="57"/>
      <c r="ON701" s="57"/>
      <c r="OO701" s="57"/>
      <c r="OP701" s="57"/>
      <c r="OQ701" s="57"/>
      <c r="OR701" s="57"/>
      <c r="OS701" s="57"/>
      <c r="OT701" s="57"/>
      <c r="OU701" s="57"/>
      <c r="OV701" s="57"/>
      <c r="OW701" s="57"/>
      <c r="OX701" s="57"/>
      <c r="OY701" s="57"/>
      <c r="OZ701" s="57"/>
      <c r="PA701" s="57"/>
      <c r="PB701" s="57"/>
      <c r="PC701" s="57"/>
      <c r="PD701" s="57"/>
      <c r="PE701" s="57"/>
      <c r="PF701" s="57"/>
      <c r="PG701" s="57"/>
      <c r="PH701" s="57"/>
      <c r="PI701" s="57"/>
      <c r="PJ701" s="57"/>
      <c r="PK701" s="57"/>
      <c r="PL701" s="57"/>
      <c r="PM701" s="57"/>
      <c r="PN701" s="57"/>
      <c r="PO701" s="57"/>
      <c r="PP701" s="57"/>
      <c r="PQ701" s="57"/>
      <c r="PR701" s="57"/>
      <c r="PS701" s="57"/>
      <c r="PT701" s="57"/>
      <c r="PU701" s="57"/>
      <c r="PV701" s="57"/>
      <c r="PW701" s="57"/>
      <c r="PX701" s="57"/>
      <c r="PY701" s="57"/>
      <c r="PZ701" s="57"/>
      <c r="QA701" s="57"/>
      <c r="QB701" s="57"/>
      <c r="QC701" s="57"/>
      <c r="QD701" s="57"/>
      <c r="QE701" s="57"/>
      <c r="QF701" s="57"/>
      <c r="QG701" s="57"/>
      <c r="QH701" s="57"/>
      <c r="QI701" s="57"/>
      <c r="QJ701" s="57"/>
      <c r="QK701" s="57"/>
      <c r="QL701" s="57"/>
      <c r="QM701" s="57"/>
      <c r="QN701" s="57"/>
      <c r="QO701" s="57"/>
      <c r="QP701" s="57"/>
      <c r="QQ701" s="57"/>
      <c r="QR701" s="57"/>
      <c r="QS701" s="57"/>
      <c r="QT701" s="57"/>
      <c r="QU701" s="57"/>
      <c r="QV701" s="57"/>
      <c r="QW701" s="57"/>
      <c r="QX701" s="57"/>
      <c r="QY701" s="57"/>
      <c r="QZ701" s="57"/>
      <c r="RA701" s="57"/>
      <c r="RB701" s="57"/>
      <c r="RC701" s="57"/>
      <c r="RD701" s="57"/>
      <c r="RE701" s="57"/>
      <c r="RF701" s="57"/>
      <c r="RG701" s="57"/>
      <c r="RH701" s="57"/>
      <c r="RI701" s="57"/>
      <c r="RJ701" s="57"/>
      <c r="RK701" s="57"/>
      <c r="RL701" s="57"/>
      <c r="RM701" s="57"/>
      <c r="RN701" s="57"/>
      <c r="RO701" s="57"/>
      <c r="RP701" s="57"/>
      <c r="RQ701" s="57"/>
      <c r="RR701" s="57"/>
      <c r="RS701" s="57"/>
      <c r="RT701" s="57"/>
      <c r="RU701" s="57"/>
      <c r="RV701" s="57"/>
      <c r="RW701" s="57"/>
      <c r="RX701" s="57"/>
      <c r="RY701" s="57"/>
      <c r="RZ701" s="57"/>
      <c r="SA701" s="57"/>
      <c r="SB701" s="57"/>
      <c r="SC701" s="57"/>
      <c r="SD701" s="57"/>
      <c r="SE701" s="57"/>
      <c r="SF701" s="57"/>
      <c r="SG701" s="57"/>
      <c r="SH701" s="57"/>
      <c r="SI701" s="57"/>
      <c r="SJ701" s="57"/>
      <c r="SK701" s="57"/>
      <c r="SL701" s="57"/>
      <c r="SM701" s="57"/>
      <c r="SN701" s="57"/>
      <c r="SO701" s="57"/>
      <c r="SP701" s="57"/>
      <c r="SQ701" s="57"/>
      <c r="SR701" s="57"/>
      <c r="SS701" s="57"/>
      <c r="ST701" s="57"/>
      <c r="SU701" s="57"/>
      <c r="SV701" s="57"/>
      <c r="SW701" s="57"/>
      <c r="SX701" s="57"/>
      <c r="SY701" s="57"/>
      <c r="SZ701" s="57"/>
      <c r="TA701" s="57"/>
      <c r="TB701" s="57"/>
      <c r="TC701" s="57"/>
      <c r="TD701" s="57"/>
      <c r="TE701" s="57"/>
      <c r="TF701" s="57"/>
      <c r="TG701" s="57"/>
      <c r="TH701" s="57"/>
      <c r="TI701" s="57"/>
      <c r="TJ701" s="57"/>
      <c r="TK701" s="57"/>
      <c r="TL701" s="57"/>
      <c r="TM701" s="57"/>
      <c r="TN701" s="57"/>
      <c r="TO701" s="57"/>
      <c r="TP701" s="57"/>
      <c r="TQ701" s="57"/>
      <c r="TR701" s="57"/>
      <c r="TS701" s="57"/>
      <c r="TT701" s="57"/>
      <c r="TU701" s="57"/>
      <c r="TV701" s="57"/>
      <c r="TW701" s="57"/>
      <c r="TX701" s="57"/>
      <c r="TY701" s="57"/>
      <c r="TZ701" s="57"/>
      <c r="UA701" s="57"/>
      <c r="UB701" s="57"/>
      <c r="UC701" s="57"/>
      <c r="UD701" s="57"/>
      <c r="UE701" s="57"/>
      <c r="UF701" s="57"/>
      <c r="UG701" s="57"/>
      <c r="UH701" s="57"/>
      <c r="UI701" s="57"/>
      <c r="UJ701" s="57"/>
      <c r="UK701" s="57"/>
      <c r="UL701" s="57"/>
      <c r="UM701" s="57"/>
      <c r="UN701" s="57"/>
      <c r="UO701" s="57"/>
      <c r="UP701" s="57"/>
      <c r="UQ701" s="57"/>
      <c r="UR701" s="57"/>
      <c r="US701" s="57"/>
      <c r="UT701" s="57"/>
      <c r="UU701" s="57"/>
      <c r="UV701" s="57"/>
      <c r="UW701" s="57"/>
      <c r="UX701" s="57"/>
      <c r="UY701" s="57"/>
      <c r="UZ701" s="57"/>
      <c r="VA701" s="57"/>
      <c r="VB701" s="57"/>
      <c r="VC701" s="57"/>
      <c r="VD701" s="57"/>
      <c r="VE701" s="57"/>
      <c r="VF701" s="57"/>
      <c r="VG701" s="57"/>
      <c r="VH701" s="57"/>
      <c r="VI701" s="57"/>
      <c r="VJ701" s="57"/>
      <c r="VK701" s="57"/>
      <c r="VL701" s="57"/>
      <c r="VM701" s="57"/>
      <c r="VN701" s="57"/>
      <c r="VO701" s="57"/>
      <c r="VP701" s="57"/>
      <c r="VQ701" s="57"/>
      <c r="VR701" s="57"/>
      <c r="VS701" s="57"/>
      <c r="VT701" s="57"/>
      <c r="VU701" s="57"/>
      <c r="VV701" s="57"/>
      <c r="VW701" s="57"/>
      <c r="VX701" s="57"/>
      <c r="VY701" s="57"/>
      <c r="VZ701" s="57"/>
      <c r="WA701" s="57"/>
      <c r="WB701" s="57"/>
      <c r="WC701" s="57"/>
      <c r="WD701" s="57"/>
      <c r="WE701" s="57"/>
      <c r="WF701" s="57"/>
      <c r="WG701" s="57"/>
      <c r="WH701" s="57"/>
      <c r="WI701" s="57"/>
      <c r="WJ701" s="57"/>
      <c r="WK701" s="57"/>
      <c r="WL701" s="57"/>
      <c r="WM701" s="57"/>
      <c r="WN701" s="57"/>
      <c r="WO701" s="57"/>
      <c r="WP701" s="57"/>
      <c r="WQ701" s="57"/>
      <c r="WR701" s="57"/>
      <c r="WS701" s="57"/>
      <c r="WT701" s="57"/>
      <c r="WU701" s="57"/>
      <c r="WV701" s="57"/>
      <c r="WW701" s="57"/>
      <c r="WX701" s="57"/>
      <c r="WY701" s="57"/>
      <c r="WZ701" s="57"/>
      <c r="XA701" s="57"/>
      <c r="XB701" s="57"/>
      <c r="XC701" s="57"/>
      <c r="XD701" s="57"/>
      <c r="XE701" s="57"/>
      <c r="XF701" s="57"/>
      <c r="XG701" s="57"/>
      <c r="XH701" s="57"/>
      <c r="XI701" s="57"/>
      <c r="XJ701" s="57"/>
      <c r="XK701" s="57"/>
      <c r="XL701" s="57"/>
      <c r="XM701" s="57"/>
      <c r="XN701" s="57"/>
      <c r="XO701" s="57"/>
      <c r="XP701" s="57"/>
      <c r="XQ701" s="57"/>
      <c r="XR701" s="57"/>
      <c r="XS701" s="57"/>
      <c r="XT701" s="57"/>
      <c r="XU701" s="57"/>
      <c r="XV701" s="57"/>
      <c r="XW701" s="57"/>
    </row>
    <row r="702">
      <c r="AI702" s="57"/>
      <c r="BR702" s="57"/>
      <c r="DA702" s="57"/>
      <c r="EJ702" s="57"/>
      <c r="EK702" s="57"/>
      <c r="EL702" s="57"/>
      <c r="EM702" s="57"/>
      <c r="EN702" s="57"/>
      <c r="EO702" s="57"/>
      <c r="EP702" s="57"/>
      <c r="EQ702" s="57"/>
      <c r="ER702" s="57"/>
      <c r="ES702" s="57"/>
      <c r="ET702" s="57"/>
      <c r="EU702" s="57"/>
      <c r="EV702" s="57"/>
      <c r="EW702" s="57"/>
      <c r="EX702" s="57"/>
      <c r="EY702" s="57"/>
      <c r="EZ702" s="57"/>
      <c r="FA702" s="57"/>
      <c r="FB702" s="57"/>
      <c r="FC702" s="57"/>
      <c r="FD702" s="57"/>
      <c r="FE702" s="57"/>
      <c r="FF702" s="57"/>
      <c r="FG702" s="57"/>
      <c r="FH702" s="57"/>
      <c r="FI702" s="57"/>
      <c r="FJ702" s="57"/>
      <c r="FK702" s="57"/>
      <c r="FL702" s="57"/>
      <c r="FM702" s="57"/>
      <c r="FN702" s="57"/>
      <c r="FO702" s="57"/>
      <c r="FP702" s="57"/>
      <c r="FQ702" s="57"/>
      <c r="FR702" s="57"/>
      <c r="FS702" s="57"/>
      <c r="FT702" s="57"/>
      <c r="FU702" s="57"/>
      <c r="FV702" s="57"/>
      <c r="FW702" s="57"/>
      <c r="FX702" s="57"/>
      <c r="FY702" s="57"/>
      <c r="FZ702" s="57"/>
      <c r="GA702" s="57"/>
      <c r="GB702" s="57"/>
      <c r="GC702" s="57"/>
      <c r="GD702" s="57"/>
      <c r="GE702" s="57"/>
      <c r="GF702" s="57"/>
      <c r="GG702" s="57"/>
      <c r="GH702" s="57"/>
      <c r="GI702" s="57"/>
      <c r="GJ702" s="57"/>
      <c r="GK702" s="57"/>
      <c r="GL702" s="57"/>
      <c r="GM702" s="57"/>
      <c r="GN702" s="57"/>
      <c r="GO702" s="57"/>
      <c r="GP702" s="57"/>
      <c r="GQ702" s="57"/>
      <c r="GR702" s="57"/>
      <c r="GS702" s="57"/>
      <c r="GT702" s="57"/>
      <c r="GU702" s="57"/>
      <c r="GV702" s="57"/>
      <c r="GW702" s="57"/>
      <c r="GX702" s="57"/>
      <c r="GY702" s="57"/>
      <c r="GZ702" s="57"/>
      <c r="HA702" s="57"/>
      <c r="HB702" s="57"/>
      <c r="HC702" s="57"/>
      <c r="HD702" s="57"/>
      <c r="HE702" s="57"/>
      <c r="HF702" s="57"/>
      <c r="HG702" s="57"/>
      <c r="HH702" s="57"/>
      <c r="HI702" s="57"/>
      <c r="HJ702" s="57"/>
      <c r="HK702" s="57"/>
      <c r="HL702" s="57"/>
      <c r="HM702" s="57"/>
      <c r="HN702" s="57"/>
      <c r="HO702" s="57"/>
      <c r="HP702" s="57"/>
      <c r="HQ702" s="57"/>
      <c r="HR702" s="57"/>
      <c r="HS702" s="57"/>
      <c r="HT702" s="57"/>
      <c r="HU702" s="57"/>
      <c r="HV702" s="57"/>
      <c r="HW702" s="57"/>
      <c r="HX702" s="57"/>
      <c r="HY702" s="57"/>
      <c r="HZ702" s="57"/>
      <c r="IA702" s="57"/>
      <c r="IB702" s="57"/>
      <c r="IC702" s="57"/>
      <c r="ID702" s="57"/>
      <c r="IE702" s="57"/>
      <c r="IF702" s="57"/>
      <c r="IG702" s="57"/>
      <c r="IH702" s="57"/>
      <c r="II702" s="57"/>
      <c r="IJ702" s="57"/>
      <c r="IK702" s="57"/>
      <c r="IL702" s="57"/>
      <c r="IM702" s="57"/>
      <c r="IN702" s="57"/>
      <c r="IO702" s="57"/>
      <c r="IP702" s="57"/>
      <c r="IQ702" s="57"/>
      <c r="IR702" s="57"/>
      <c r="IS702" s="57"/>
      <c r="IT702" s="57"/>
      <c r="IU702" s="57"/>
      <c r="IV702" s="57"/>
      <c r="IW702" s="57"/>
      <c r="IX702" s="57"/>
      <c r="IY702" s="57"/>
      <c r="IZ702" s="57"/>
      <c r="JA702" s="57"/>
      <c r="JB702" s="57"/>
      <c r="JC702" s="57"/>
      <c r="JD702" s="57"/>
      <c r="JE702" s="57"/>
      <c r="JF702" s="57"/>
      <c r="JG702" s="57"/>
      <c r="JH702" s="57"/>
      <c r="JI702" s="57"/>
      <c r="JJ702" s="57"/>
      <c r="JK702" s="57"/>
      <c r="JL702" s="57"/>
      <c r="JM702" s="57"/>
      <c r="JN702" s="57"/>
      <c r="JO702" s="57"/>
      <c r="JP702" s="57"/>
      <c r="JQ702" s="57"/>
      <c r="JR702" s="57"/>
      <c r="JS702" s="57"/>
      <c r="JT702" s="57"/>
      <c r="JU702" s="57"/>
      <c r="JV702" s="57"/>
      <c r="JW702" s="57"/>
      <c r="JX702" s="57"/>
      <c r="JY702" s="57"/>
      <c r="JZ702" s="57"/>
      <c r="KA702" s="57"/>
      <c r="KB702" s="57"/>
      <c r="KC702" s="57"/>
      <c r="KD702" s="57"/>
      <c r="KE702" s="57"/>
      <c r="KF702" s="57"/>
      <c r="KG702" s="57"/>
      <c r="KH702" s="57"/>
      <c r="KI702" s="57"/>
      <c r="KJ702" s="57"/>
      <c r="KK702" s="57"/>
      <c r="KL702" s="57"/>
      <c r="KM702" s="57"/>
      <c r="KN702" s="57"/>
      <c r="KO702" s="57"/>
      <c r="KP702" s="57"/>
      <c r="KQ702" s="57"/>
      <c r="KR702" s="57"/>
      <c r="KS702" s="57"/>
      <c r="KT702" s="57"/>
      <c r="KU702" s="57"/>
      <c r="KV702" s="57"/>
      <c r="KW702" s="57"/>
      <c r="KX702" s="57"/>
      <c r="KY702" s="57"/>
      <c r="KZ702" s="57"/>
      <c r="LA702" s="57"/>
      <c r="LB702" s="57"/>
      <c r="LC702" s="57"/>
      <c r="LD702" s="57"/>
      <c r="LE702" s="57"/>
      <c r="LF702" s="57"/>
      <c r="LG702" s="57"/>
      <c r="LH702" s="57"/>
      <c r="LI702" s="57"/>
      <c r="LJ702" s="57"/>
      <c r="LK702" s="57"/>
      <c r="LL702" s="57"/>
      <c r="LM702" s="57"/>
      <c r="LN702" s="57"/>
      <c r="LO702" s="57"/>
      <c r="LP702" s="57"/>
      <c r="LQ702" s="57"/>
      <c r="LR702" s="57"/>
      <c r="LS702" s="57"/>
      <c r="LT702" s="57"/>
      <c r="LU702" s="57"/>
      <c r="LV702" s="57"/>
      <c r="LW702" s="57"/>
      <c r="LX702" s="57"/>
      <c r="LY702" s="57"/>
      <c r="LZ702" s="57"/>
      <c r="MA702" s="57"/>
      <c r="MB702" s="57"/>
      <c r="MC702" s="57"/>
      <c r="MD702" s="57"/>
      <c r="ME702" s="57"/>
      <c r="MF702" s="57"/>
      <c r="MG702" s="57"/>
      <c r="MH702" s="57"/>
      <c r="MI702" s="57"/>
      <c r="MJ702" s="57"/>
      <c r="MK702" s="57"/>
      <c r="ML702" s="57"/>
      <c r="MM702" s="57"/>
      <c r="MN702" s="57"/>
      <c r="MO702" s="57"/>
      <c r="MP702" s="57"/>
      <c r="MQ702" s="57"/>
      <c r="MR702" s="57"/>
      <c r="MS702" s="57"/>
      <c r="MT702" s="57"/>
      <c r="MU702" s="57"/>
      <c r="MV702" s="57"/>
      <c r="MW702" s="57"/>
      <c r="MX702" s="57"/>
      <c r="MY702" s="57"/>
      <c r="MZ702" s="57"/>
      <c r="NA702" s="57"/>
      <c r="NB702" s="57"/>
      <c r="NC702" s="57"/>
      <c r="ND702" s="57"/>
      <c r="NE702" s="57"/>
      <c r="NF702" s="57"/>
      <c r="NG702" s="57"/>
      <c r="NH702" s="57"/>
      <c r="NI702" s="57"/>
      <c r="NJ702" s="57"/>
      <c r="NK702" s="57"/>
      <c r="NL702" s="57"/>
      <c r="NM702" s="57"/>
      <c r="NN702" s="57"/>
      <c r="NO702" s="57"/>
      <c r="NP702" s="57"/>
      <c r="NQ702" s="57"/>
      <c r="NR702" s="57"/>
      <c r="NS702" s="57"/>
      <c r="NT702" s="57"/>
      <c r="NU702" s="57"/>
      <c r="NV702" s="57"/>
      <c r="NW702" s="57"/>
      <c r="NX702" s="57"/>
      <c r="NY702" s="57"/>
      <c r="NZ702" s="57"/>
      <c r="OA702" s="57"/>
      <c r="OB702" s="57"/>
      <c r="OC702" s="57"/>
      <c r="OD702" s="57"/>
      <c r="OE702" s="57"/>
      <c r="OF702" s="57"/>
      <c r="OG702" s="57"/>
      <c r="OH702" s="57"/>
      <c r="OI702" s="57"/>
      <c r="OJ702" s="57"/>
      <c r="OK702" s="57"/>
      <c r="OL702" s="57"/>
      <c r="OM702" s="57"/>
      <c r="ON702" s="57"/>
      <c r="OO702" s="57"/>
      <c r="OP702" s="57"/>
      <c r="OQ702" s="57"/>
      <c r="OR702" s="57"/>
      <c r="OS702" s="57"/>
      <c r="OT702" s="57"/>
      <c r="OU702" s="57"/>
      <c r="OV702" s="57"/>
      <c r="OW702" s="57"/>
      <c r="OX702" s="57"/>
      <c r="OY702" s="57"/>
      <c r="OZ702" s="57"/>
      <c r="PA702" s="57"/>
      <c r="PB702" s="57"/>
      <c r="PC702" s="57"/>
      <c r="PD702" s="57"/>
      <c r="PE702" s="57"/>
      <c r="PF702" s="57"/>
      <c r="PG702" s="57"/>
      <c r="PH702" s="57"/>
      <c r="PI702" s="57"/>
      <c r="PJ702" s="57"/>
      <c r="PK702" s="57"/>
      <c r="PL702" s="57"/>
      <c r="PM702" s="57"/>
      <c r="PN702" s="57"/>
      <c r="PO702" s="57"/>
      <c r="PP702" s="57"/>
      <c r="PQ702" s="57"/>
      <c r="PR702" s="57"/>
      <c r="PS702" s="57"/>
      <c r="PT702" s="57"/>
      <c r="PU702" s="57"/>
      <c r="PV702" s="57"/>
      <c r="PW702" s="57"/>
      <c r="PX702" s="57"/>
      <c r="PY702" s="57"/>
      <c r="PZ702" s="57"/>
      <c r="QA702" s="57"/>
      <c r="QB702" s="57"/>
      <c r="QC702" s="57"/>
      <c r="QD702" s="57"/>
      <c r="QE702" s="57"/>
      <c r="QF702" s="57"/>
      <c r="QG702" s="57"/>
      <c r="QH702" s="57"/>
      <c r="QI702" s="57"/>
      <c r="QJ702" s="57"/>
      <c r="QK702" s="57"/>
      <c r="QL702" s="57"/>
      <c r="QM702" s="57"/>
      <c r="QN702" s="57"/>
      <c r="QO702" s="57"/>
      <c r="QP702" s="57"/>
      <c r="QQ702" s="57"/>
      <c r="QR702" s="57"/>
      <c r="QS702" s="57"/>
      <c r="QT702" s="57"/>
      <c r="QU702" s="57"/>
      <c r="QV702" s="57"/>
      <c r="QW702" s="57"/>
      <c r="QX702" s="57"/>
      <c r="QY702" s="57"/>
      <c r="QZ702" s="57"/>
      <c r="RA702" s="57"/>
      <c r="RB702" s="57"/>
      <c r="RC702" s="57"/>
      <c r="RD702" s="57"/>
      <c r="RE702" s="57"/>
      <c r="RF702" s="57"/>
      <c r="RG702" s="57"/>
      <c r="RH702" s="57"/>
      <c r="RI702" s="57"/>
      <c r="RJ702" s="57"/>
      <c r="RK702" s="57"/>
      <c r="RL702" s="57"/>
      <c r="RM702" s="57"/>
      <c r="RN702" s="57"/>
      <c r="RO702" s="57"/>
      <c r="RP702" s="57"/>
      <c r="RQ702" s="57"/>
      <c r="RR702" s="57"/>
      <c r="RS702" s="57"/>
      <c r="RT702" s="57"/>
      <c r="RU702" s="57"/>
      <c r="RV702" s="57"/>
      <c r="RW702" s="57"/>
      <c r="RX702" s="57"/>
      <c r="RY702" s="57"/>
      <c r="RZ702" s="57"/>
      <c r="SA702" s="57"/>
      <c r="SB702" s="57"/>
      <c r="SC702" s="57"/>
      <c r="SD702" s="57"/>
      <c r="SE702" s="57"/>
      <c r="SF702" s="57"/>
      <c r="SG702" s="57"/>
      <c r="SH702" s="57"/>
      <c r="SI702" s="57"/>
      <c r="SJ702" s="57"/>
      <c r="SK702" s="57"/>
      <c r="SL702" s="57"/>
      <c r="SM702" s="57"/>
      <c r="SN702" s="57"/>
      <c r="SO702" s="57"/>
      <c r="SP702" s="57"/>
      <c r="SQ702" s="57"/>
      <c r="SR702" s="57"/>
      <c r="SS702" s="57"/>
      <c r="ST702" s="57"/>
      <c r="SU702" s="57"/>
      <c r="SV702" s="57"/>
      <c r="SW702" s="57"/>
      <c r="SX702" s="57"/>
      <c r="SY702" s="57"/>
      <c r="SZ702" s="57"/>
      <c r="TA702" s="57"/>
      <c r="TB702" s="57"/>
      <c r="TC702" s="57"/>
      <c r="TD702" s="57"/>
      <c r="TE702" s="57"/>
      <c r="TF702" s="57"/>
      <c r="TG702" s="57"/>
      <c r="TH702" s="57"/>
      <c r="TI702" s="57"/>
      <c r="TJ702" s="57"/>
      <c r="TK702" s="57"/>
      <c r="TL702" s="57"/>
      <c r="TM702" s="57"/>
      <c r="TN702" s="57"/>
      <c r="TO702" s="57"/>
      <c r="TP702" s="57"/>
      <c r="TQ702" s="57"/>
      <c r="TR702" s="57"/>
      <c r="TS702" s="57"/>
      <c r="TT702" s="57"/>
      <c r="TU702" s="57"/>
      <c r="TV702" s="57"/>
      <c r="TW702" s="57"/>
      <c r="TX702" s="57"/>
      <c r="TY702" s="57"/>
      <c r="TZ702" s="57"/>
      <c r="UA702" s="57"/>
      <c r="UB702" s="57"/>
      <c r="UC702" s="57"/>
      <c r="UD702" s="57"/>
      <c r="UE702" s="57"/>
      <c r="UF702" s="57"/>
      <c r="UG702" s="57"/>
      <c r="UH702" s="57"/>
      <c r="UI702" s="57"/>
      <c r="UJ702" s="57"/>
      <c r="UK702" s="57"/>
      <c r="UL702" s="57"/>
      <c r="UM702" s="57"/>
      <c r="UN702" s="57"/>
      <c r="UO702" s="57"/>
      <c r="UP702" s="57"/>
      <c r="UQ702" s="57"/>
      <c r="UR702" s="57"/>
      <c r="US702" s="57"/>
      <c r="UT702" s="57"/>
      <c r="UU702" s="57"/>
      <c r="UV702" s="57"/>
      <c r="UW702" s="57"/>
      <c r="UX702" s="57"/>
      <c r="UY702" s="57"/>
      <c r="UZ702" s="57"/>
      <c r="VA702" s="57"/>
      <c r="VB702" s="57"/>
      <c r="VC702" s="57"/>
      <c r="VD702" s="57"/>
      <c r="VE702" s="57"/>
      <c r="VF702" s="57"/>
      <c r="VG702" s="57"/>
      <c r="VH702" s="57"/>
      <c r="VI702" s="57"/>
      <c r="VJ702" s="57"/>
      <c r="VK702" s="57"/>
      <c r="VL702" s="57"/>
      <c r="VM702" s="57"/>
      <c r="VN702" s="57"/>
      <c r="VO702" s="57"/>
      <c r="VP702" s="57"/>
      <c r="VQ702" s="57"/>
      <c r="VR702" s="57"/>
      <c r="VS702" s="57"/>
      <c r="VT702" s="57"/>
      <c r="VU702" s="57"/>
      <c r="VV702" s="57"/>
      <c r="VW702" s="57"/>
      <c r="VX702" s="57"/>
      <c r="VY702" s="57"/>
      <c r="VZ702" s="57"/>
      <c r="WA702" s="57"/>
      <c r="WB702" s="57"/>
      <c r="WC702" s="57"/>
      <c r="WD702" s="57"/>
      <c r="WE702" s="57"/>
      <c r="WF702" s="57"/>
      <c r="WG702" s="57"/>
      <c r="WH702" s="57"/>
      <c r="WI702" s="57"/>
      <c r="WJ702" s="57"/>
      <c r="WK702" s="57"/>
      <c r="WL702" s="57"/>
      <c r="WM702" s="57"/>
      <c r="WN702" s="57"/>
      <c r="WO702" s="57"/>
      <c r="WP702" s="57"/>
      <c r="WQ702" s="57"/>
      <c r="WR702" s="57"/>
      <c r="WS702" s="57"/>
      <c r="WT702" s="57"/>
      <c r="WU702" s="57"/>
      <c r="WV702" s="57"/>
      <c r="WW702" s="57"/>
      <c r="WX702" s="57"/>
      <c r="WY702" s="57"/>
      <c r="WZ702" s="57"/>
      <c r="XA702" s="57"/>
      <c r="XB702" s="57"/>
      <c r="XC702" s="57"/>
      <c r="XD702" s="57"/>
      <c r="XE702" s="57"/>
      <c r="XF702" s="57"/>
      <c r="XG702" s="57"/>
      <c r="XH702" s="57"/>
      <c r="XI702" s="57"/>
      <c r="XJ702" s="57"/>
      <c r="XK702" s="57"/>
      <c r="XL702" s="57"/>
      <c r="XM702" s="57"/>
      <c r="XN702" s="57"/>
      <c r="XO702" s="57"/>
      <c r="XP702" s="57"/>
      <c r="XQ702" s="57"/>
      <c r="XR702" s="57"/>
      <c r="XS702" s="57"/>
      <c r="XT702" s="57"/>
      <c r="XU702" s="57"/>
      <c r="XV702" s="57"/>
      <c r="XW702" s="57"/>
    </row>
    <row r="703">
      <c r="AI703" s="57"/>
      <c r="BR703" s="57"/>
      <c r="DA703" s="57"/>
      <c r="EJ703" s="57"/>
      <c r="EK703" s="57"/>
      <c r="EL703" s="57"/>
      <c r="EM703" s="57"/>
      <c r="EN703" s="57"/>
      <c r="EO703" s="57"/>
      <c r="EP703" s="57"/>
      <c r="EQ703" s="57"/>
      <c r="ER703" s="57"/>
      <c r="ES703" s="57"/>
      <c r="ET703" s="57"/>
      <c r="EU703" s="57"/>
      <c r="EV703" s="57"/>
      <c r="EW703" s="57"/>
      <c r="EX703" s="57"/>
      <c r="EY703" s="57"/>
      <c r="EZ703" s="57"/>
      <c r="FA703" s="57"/>
      <c r="FB703" s="57"/>
      <c r="FC703" s="57"/>
      <c r="FD703" s="57"/>
      <c r="FE703" s="57"/>
      <c r="FF703" s="57"/>
      <c r="FG703" s="57"/>
      <c r="FH703" s="57"/>
      <c r="FI703" s="57"/>
      <c r="FJ703" s="57"/>
      <c r="FK703" s="57"/>
      <c r="FL703" s="57"/>
      <c r="FM703" s="57"/>
      <c r="FN703" s="57"/>
      <c r="FO703" s="57"/>
      <c r="FP703" s="57"/>
      <c r="FQ703" s="57"/>
      <c r="FR703" s="57"/>
      <c r="FS703" s="57"/>
      <c r="FT703" s="57"/>
      <c r="FU703" s="57"/>
      <c r="FV703" s="57"/>
      <c r="FW703" s="57"/>
      <c r="FX703" s="57"/>
      <c r="FY703" s="57"/>
      <c r="FZ703" s="57"/>
      <c r="GA703" s="57"/>
      <c r="GB703" s="57"/>
      <c r="GC703" s="57"/>
      <c r="GD703" s="57"/>
      <c r="GE703" s="57"/>
      <c r="GF703" s="57"/>
      <c r="GG703" s="57"/>
      <c r="GH703" s="57"/>
      <c r="GI703" s="57"/>
      <c r="GJ703" s="57"/>
      <c r="GK703" s="57"/>
      <c r="GL703" s="57"/>
      <c r="GM703" s="57"/>
      <c r="GN703" s="57"/>
      <c r="GO703" s="57"/>
      <c r="GP703" s="57"/>
      <c r="GQ703" s="57"/>
      <c r="GR703" s="57"/>
      <c r="GS703" s="57"/>
      <c r="GT703" s="57"/>
      <c r="GU703" s="57"/>
      <c r="GV703" s="57"/>
      <c r="GW703" s="57"/>
      <c r="GX703" s="57"/>
      <c r="GY703" s="57"/>
      <c r="GZ703" s="57"/>
      <c r="HA703" s="57"/>
      <c r="HB703" s="57"/>
      <c r="HC703" s="57"/>
      <c r="HD703" s="57"/>
      <c r="HE703" s="57"/>
      <c r="HF703" s="57"/>
      <c r="HG703" s="57"/>
      <c r="HH703" s="57"/>
      <c r="HI703" s="57"/>
      <c r="HJ703" s="57"/>
      <c r="HK703" s="57"/>
      <c r="HL703" s="57"/>
      <c r="HM703" s="57"/>
      <c r="HN703" s="57"/>
      <c r="HO703" s="57"/>
      <c r="HP703" s="57"/>
      <c r="HQ703" s="57"/>
      <c r="HR703" s="57"/>
      <c r="HS703" s="57"/>
      <c r="HT703" s="57"/>
      <c r="HU703" s="57"/>
      <c r="HV703" s="57"/>
      <c r="HW703" s="57"/>
      <c r="HX703" s="57"/>
      <c r="HY703" s="57"/>
      <c r="HZ703" s="57"/>
      <c r="IA703" s="57"/>
      <c r="IB703" s="57"/>
      <c r="IC703" s="57"/>
      <c r="ID703" s="57"/>
      <c r="IE703" s="57"/>
      <c r="IF703" s="57"/>
      <c r="IG703" s="57"/>
      <c r="IH703" s="57"/>
      <c r="II703" s="57"/>
      <c r="IJ703" s="57"/>
      <c r="IK703" s="57"/>
      <c r="IL703" s="57"/>
      <c r="IM703" s="57"/>
      <c r="IN703" s="57"/>
      <c r="IO703" s="57"/>
      <c r="IP703" s="57"/>
      <c r="IQ703" s="57"/>
      <c r="IR703" s="57"/>
      <c r="IS703" s="57"/>
      <c r="IT703" s="57"/>
      <c r="IU703" s="57"/>
      <c r="IV703" s="57"/>
      <c r="IW703" s="57"/>
      <c r="IX703" s="57"/>
      <c r="IY703" s="57"/>
      <c r="IZ703" s="57"/>
      <c r="JA703" s="57"/>
      <c r="JB703" s="57"/>
      <c r="JC703" s="57"/>
      <c r="JD703" s="57"/>
      <c r="JE703" s="57"/>
      <c r="JF703" s="57"/>
      <c r="JG703" s="57"/>
      <c r="JH703" s="57"/>
      <c r="JI703" s="57"/>
      <c r="JJ703" s="57"/>
      <c r="JK703" s="57"/>
      <c r="JL703" s="57"/>
      <c r="JM703" s="57"/>
      <c r="JN703" s="57"/>
      <c r="JO703" s="57"/>
      <c r="JP703" s="57"/>
      <c r="JQ703" s="57"/>
      <c r="JR703" s="57"/>
      <c r="JS703" s="57"/>
      <c r="JT703" s="57"/>
      <c r="JU703" s="57"/>
      <c r="JV703" s="57"/>
      <c r="JW703" s="57"/>
      <c r="JX703" s="57"/>
      <c r="JY703" s="57"/>
      <c r="JZ703" s="57"/>
      <c r="KA703" s="57"/>
      <c r="KB703" s="57"/>
      <c r="KC703" s="57"/>
      <c r="KD703" s="57"/>
      <c r="KE703" s="57"/>
      <c r="KF703" s="57"/>
      <c r="KG703" s="57"/>
      <c r="KH703" s="57"/>
      <c r="KI703" s="57"/>
      <c r="KJ703" s="57"/>
      <c r="KK703" s="57"/>
      <c r="KL703" s="57"/>
      <c r="KM703" s="57"/>
      <c r="KN703" s="57"/>
      <c r="KO703" s="57"/>
      <c r="KP703" s="57"/>
      <c r="KQ703" s="57"/>
      <c r="KR703" s="57"/>
      <c r="KS703" s="57"/>
      <c r="KT703" s="57"/>
      <c r="KU703" s="57"/>
      <c r="KV703" s="57"/>
      <c r="KW703" s="57"/>
      <c r="KX703" s="57"/>
      <c r="KY703" s="57"/>
      <c r="KZ703" s="57"/>
      <c r="LA703" s="57"/>
      <c r="LB703" s="57"/>
      <c r="LC703" s="57"/>
      <c r="LD703" s="57"/>
      <c r="LE703" s="57"/>
      <c r="LF703" s="57"/>
      <c r="LG703" s="57"/>
      <c r="LH703" s="57"/>
      <c r="LI703" s="57"/>
      <c r="LJ703" s="57"/>
      <c r="LK703" s="57"/>
      <c r="LL703" s="57"/>
      <c r="LM703" s="57"/>
      <c r="LN703" s="57"/>
      <c r="LO703" s="57"/>
      <c r="LP703" s="57"/>
      <c r="LQ703" s="57"/>
      <c r="LR703" s="57"/>
      <c r="LS703" s="57"/>
      <c r="LT703" s="57"/>
      <c r="LU703" s="57"/>
      <c r="LV703" s="57"/>
      <c r="LW703" s="57"/>
      <c r="LX703" s="57"/>
      <c r="LY703" s="57"/>
      <c r="LZ703" s="57"/>
      <c r="MA703" s="57"/>
      <c r="MB703" s="57"/>
      <c r="MC703" s="57"/>
      <c r="MD703" s="57"/>
      <c r="ME703" s="57"/>
      <c r="MF703" s="57"/>
      <c r="MG703" s="57"/>
      <c r="MH703" s="57"/>
      <c r="MI703" s="57"/>
      <c r="MJ703" s="57"/>
      <c r="MK703" s="57"/>
      <c r="ML703" s="57"/>
      <c r="MM703" s="57"/>
      <c r="MN703" s="57"/>
      <c r="MO703" s="57"/>
      <c r="MP703" s="57"/>
      <c r="MQ703" s="57"/>
      <c r="MR703" s="57"/>
      <c r="MS703" s="57"/>
      <c r="MT703" s="57"/>
      <c r="MU703" s="57"/>
      <c r="MV703" s="57"/>
      <c r="MW703" s="57"/>
      <c r="MX703" s="57"/>
      <c r="MY703" s="57"/>
      <c r="MZ703" s="57"/>
      <c r="NA703" s="57"/>
      <c r="NB703" s="57"/>
      <c r="NC703" s="57"/>
      <c r="ND703" s="57"/>
      <c r="NE703" s="57"/>
      <c r="NF703" s="57"/>
      <c r="NG703" s="57"/>
      <c r="NH703" s="57"/>
      <c r="NI703" s="57"/>
      <c r="NJ703" s="57"/>
      <c r="NK703" s="57"/>
      <c r="NL703" s="57"/>
      <c r="NM703" s="57"/>
      <c r="NN703" s="57"/>
      <c r="NO703" s="57"/>
      <c r="NP703" s="57"/>
      <c r="NQ703" s="57"/>
      <c r="NR703" s="57"/>
      <c r="NS703" s="57"/>
      <c r="NT703" s="57"/>
      <c r="NU703" s="57"/>
      <c r="NV703" s="57"/>
      <c r="NW703" s="57"/>
      <c r="NX703" s="57"/>
      <c r="NY703" s="57"/>
      <c r="NZ703" s="57"/>
      <c r="OA703" s="57"/>
      <c r="OB703" s="57"/>
      <c r="OC703" s="57"/>
      <c r="OD703" s="57"/>
      <c r="OE703" s="57"/>
      <c r="OF703" s="57"/>
      <c r="OG703" s="57"/>
      <c r="OH703" s="57"/>
      <c r="OI703" s="57"/>
      <c r="OJ703" s="57"/>
      <c r="OK703" s="57"/>
      <c r="OL703" s="57"/>
      <c r="OM703" s="57"/>
      <c r="ON703" s="57"/>
      <c r="OO703" s="57"/>
      <c r="OP703" s="57"/>
      <c r="OQ703" s="57"/>
      <c r="OR703" s="57"/>
      <c r="OS703" s="57"/>
      <c r="OT703" s="57"/>
      <c r="OU703" s="57"/>
      <c r="OV703" s="57"/>
      <c r="OW703" s="57"/>
      <c r="OX703" s="57"/>
      <c r="OY703" s="57"/>
      <c r="OZ703" s="57"/>
      <c r="PA703" s="57"/>
      <c r="PB703" s="57"/>
      <c r="PC703" s="57"/>
      <c r="PD703" s="57"/>
      <c r="PE703" s="57"/>
      <c r="PF703" s="57"/>
      <c r="PG703" s="57"/>
      <c r="PH703" s="57"/>
      <c r="PI703" s="57"/>
      <c r="PJ703" s="57"/>
      <c r="PK703" s="57"/>
      <c r="PL703" s="57"/>
      <c r="PM703" s="57"/>
      <c r="PN703" s="57"/>
      <c r="PO703" s="57"/>
      <c r="PP703" s="57"/>
      <c r="PQ703" s="57"/>
      <c r="PR703" s="57"/>
      <c r="PS703" s="57"/>
      <c r="PT703" s="57"/>
      <c r="PU703" s="57"/>
      <c r="PV703" s="57"/>
      <c r="PW703" s="57"/>
      <c r="PX703" s="57"/>
      <c r="PY703" s="57"/>
      <c r="PZ703" s="57"/>
      <c r="QA703" s="57"/>
      <c r="QB703" s="57"/>
      <c r="QC703" s="57"/>
      <c r="QD703" s="57"/>
      <c r="QE703" s="57"/>
      <c r="QF703" s="57"/>
      <c r="QG703" s="57"/>
      <c r="QH703" s="57"/>
      <c r="QI703" s="57"/>
      <c r="QJ703" s="57"/>
      <c r="QK703" s="57"/>
      <c r="QL703" s="57"/>
      <c r="QM703" s="57"/>
      <c r="QN703" s="57"/>
      <c r="QO703" s="57"/>
      <c r="QP703" s="57"/>
      <c r="QQ703" s="57"/>
      <c r="QR703" s="57"/>
      <c r="QS703" s="57"/>
      <c r="QT703" s="57"/>
      <c r="QU703" s="57"/>
      <c r="QV703" s="57"/>
      <c r="QW703" s="57"/>
      <c r="QX703" s="57"/>
      <c r="QY703" s="57"/>
      <c r="QZ703" s="57"/>
      <c r="RA703" s="57"/>
      <c r="RB703" s="57"/>
      <c r="RC703" s="57"/>
      <c r="RD703" s="57"/>
      <c r="RE703" s="57"/>
      <c r="RF703" s="57"/>
      <c r="RG703" s="57"/>
      <c r="RH703" s="57"/>
      <c r="RI703" s="57"/>
      <c r="RJ703" s="57"/>
      <c r="RK703" s="57"/>
      <c r="RL703" s="57"/>
      <c r="RM703" s="57"/>
      <c r="RN703" s="57"/>
      <c r="RO703" s="57"/>
      <c r="RP703" s="57"/>
      <c r="RQ703" s="57"/>
      <c r="RR703" s="57"/>
      <c r="RS703" s="57"/>
      <c r="RT703" s="57"/>
      <c r="RU703" s="57"/>
      <c r="RV703" s="57"/>
      <c r="RW703" s="57"/>
      <c r="RX703" s="57"/>
      <c r="RY703" s="57"/>
      <c r="RZ703" s="57"/>
      <c r="SA703" s="57"/>
      <c r="SB703" s="57"/>
      <c r="SC703" s="57"/>
      <c r="SD703" s="57"/>
      <c r="SE703" s="57"/>
      <c r="SF703" s="57"/>
      <c r="SG703" s="57"/>
      <c r="SH703" s="57"/>
      <c r="SI703" s="57"/>
      <c r="SJ703" s="57"/>
      <c r="SK703" s="57"/>
      <c r="SL703" s="57"/>
      <c r="SM703" s="57"/>
      <c r="SN703" s="57"/>
      <c r="SO703" s="57"/>
      <c r="SP703" s="57"/>
      <c r="SQ703" s="57"/>
      <c r="SR703" s="57"/>
      <c r="SS703" s="57"/>
      <c r="ST703" s="57"/>
      <c r="SU703" s="57"/>
      <c r="SV703" s="57"/>
      <c r="SW703" s="57"/>
      <c r="SX703" s="57"/>
      <c r="SY703" s="57"/>
      <c r="SZ703" s="57"/>
      <c r="TA703" s="57"/>
      <c r="TB703" s="57"/>
      <c r="TC703" s="57"/>
      <c r="TD703" s="57"/>
      <c r="TE703" s="57"/>
      <c r="TF703" s="57"/>
      <c r="TG703" s="57"/>
      <c r="TH703" s="57"/>
      <c r="TI703" s="57"/>
      <c r="TJ703" s="57"/>
      <c r="TK703" s="57"/>
      <c r="TL703" s="57"/>
      <c r="TM703" s="57"/>
      <c r="TN703" s="57"/>
      <c r="TO703" s="57"/>
      <c r="TP703" s="57"/>
      <c r="TQ703" s="57"/>
      <c r="TR703" s="57"/>
      <c r="TS703" s="57"/>
      <c r="TT703" s="57"/>
      <c r="TU703" s="57"/>
      <c r="TV703" s="57"/>
      <c r="TW703" s="57"/>
      <c r="TX703" s="57"/>
      <c r="TY703" s="57"/>
      <c r="TZ703" s="57"/>
      <c r="UA703" s="57"/>
      <c r="UB703" s="57"/>
      <c r="UC703" s="57"/>
      <c r="UD703" s="57"/>
      <c r="UE703" s="57"/>
      <c r="UF703" s="57"/>
      <c r="UG703" s="57"/>
      <c r="UH703" s="57"/>
      <c r="UI703" s="57"/>
      <c r="UJ703" s="57"/>
      <c r="UK703" s="57"/>
      <c r="UL703" s="57"/>
      <c r="UM703" s="57"/>
      <c r="UN703" s="57"/>
      <c r="UO703" s="57"/>
      <c r="UP703" s="57"/>
      <c r="UQ703" s="57"/>
      <c r="UR703" s="57"/>
      <c r="US703" s="57"/>
      <c r="UT703" s="57"/>
      <c r="UU703" s="57"/>
      <c r="UV703" s="57"/>
      <c r="UW703" s="57"/>
      <c r="UX703" s="57"/>
      <c r="UY703" s="57"/>
      <c r="UZ703" s="57"/>
      <c r="VA703" s="57"/>
      <c r="VB703" s="57"/>
      <c r="VC703" s="57"/>
      <c r="VD703" s="57"/>
      <c r="VE703" s="57"/>
      <c r="VF703" s="57"/>
      <c r="VG703" s="57"/>
      <c r="VH703" s="57"/>
      <c r="VI703" s="57"/>
      <c r="VJ703" s="57"/>
      <c r="VK703" s="57"/>
      <c r="VL703" s="57"/>
      <c r="VM703" s="57"/>
      <c r="VN703" s="57"/>
      <c r="VO703" s="57"/>
      <c r="VP703" s="57"/>
      <c r="VQ703" s="57"/>
      <c r="VR703" s="57"/>
      <c r="VS703" s="57"/>
      <c r="VT703" s="57"/>
      <c r="VU703" s="57"/>
      <c r="VV703" s="57"/>
      <c r="VW703" s="57"/>
      <c r="VX703" s="57"/>
      <c r="VY703" s="57"/>
      <c r="VZ703" s="57"/>
      <c r="WA703" s="57"/>
      <c r="WB703" s="57"/>
      <c r="WC703" s="57"/>
      <c r="WD703" s="57"/>
      <c r="WE703" s="57"/>
      <c r="WF703" s="57"/>
      <c r="WG703" s="57"/>
      <c r="WH703" s="57"/>
      <c r="WI703" s="57"/>
      <c r="WJ703" s="57"/>
      <c r="WK703" s="57"/>
      <c r="WL703" s="57"/>
      <c r="WM703" s="57"/>
      <c r="WN703" s="57"/>
      <c r="WO703" s="57"/>
      <c r="WP703" s="57"/>
      <c r="WQ703" s="57"/>
      <c r="WR703" s="57"/>
      <c r="WS703" s="57"/>
      <c r="WT703" s="57"/>
      <c r="WU703" s="57"/>
      <c r="WV703" s="57"/>
      <c r="WW703" s="57"/>
      <c r="WX703" s="57"/>
      <c r="WY703" s="57"/>
      <c r="WZ703" s="57"/>
      <c r="XA703" s="57"/>
      <c r="XB703" s="57"/>
      <c r="XC703" s="57"/>
      <c r="XD703" s="57"/>
      <c r="XE703" s="57"/>
      <c r="XF703" s="57"/>
      <c r="XG703" s="57"/>
      <c r="XH703" s="57"/>
      <c r="XI703" s="57"/>
      <c r="XJ703" s="57"/>
      <c r="XK703" s="57"/>
      <c r="XL703" s="57"/>
      <c r="XM703" s="57"/>
      <c r="XN703" s="57"/>
      <c r="XO703" s="57"/>
      <c r="XP703" s="57"/>
      <c r="XQ703" s="57"/>
      <c r="XR703" s="57"/>
      <c r="XS703" s="57"/>
      <c r="XT703" s="57"/>
      <c r="XU703" s="57"/>
      <c r="XV703" s="57"/>
      <c r="XW703" s="57"/>
    </row>
    <row r="704">
      <c r="AI704" s="57"/>
      <c r="BR704" s="57"/>
      <c r="DA704" s="57"/>
      <c r="EJ704" s="57"/>
      <c r="EK704" s="57"/>
      <c r="EL704" s="57"/>
      <c r="EM704" s="57"/>
      <c r="EN704" s="57"/>
      <c r="EO704" s="57"/>
      <c r="EP704" s="57"/>
      <c r="EQ704" s="57"/>
      <c r="ER704" s="57"/>
      <c r="ES704" s="57"/>
      <c r="ET704" s="57"/>
      <c r="EU704" s="57"/>
      <c r="EV704" s="57"/>
      <c r="EW704" s="57"/>
      <c r="EX704" s="57"/>
      <c r="EY704" s="57"/>
      <c r="EZ704" s="57"/>
      <c r="FA704" s="57"/>
      <c r="FB704" s="57"/>
      <c r="FC704" s="57"/>
      <c r="FD704" s="57"/>
      <c r="FE704" s="57"/>
      <c r="FF704" s="57"/>
      <c r="FG704" s="57"/>
      <c r="FH704" s="57"/>
      <c r="FI704" s="57"/>
      <c r="FJ704" s="57"/>
      <c r="FK704" s="57"/>
      <c r="FL704" s="57"/>
      <c r="FM704" s="57"/>
      <c r="FN704" s="57"/>
      <c r="FO704" s="57"/>
      <c r="FP704" s="57"/>
      <c r="FQ704" s="57"/>
      <c r="FR704" s="57"/>
      <c r="FS704" s="57"/>
      <c r="FT704" s="57"/>
      <c r="FU704" s="57"/>
      <c r="FV704" s="57"/>
      <c r="FW704" s="57"/>
      <c r="FX704" s="57"/>
      <c r="FY704" s="57"/>
      <c r="FZ704" s="57"/>
      <c r="GA704" s="57"/>
      <c r="GB704" s="57"/>
      <c r="GC704" s="57"/>
      <c r="GD704" s="57"/>
      <c r="GE704" s="57"/>
      <c r="GF704" s="57"/>
      <c r="GG704" s="57"/>
      <c r="GH704" s="57"/>
      <c r="GI704" s="57"/>
      <c r="GJ704" s="57"/>
      <c r="GK704" s="57"/>
      <c r="GL704" s="57"/>
      <c r="GM704" s="57"/>
      <c r="GN704" s="57"/>
      <c r="GO704" s="57"/>
      <c r="GP704" s="57"/>
      <c r="GQ704" s="57"/>
      <c r="GR704" s="57"/>
      <c r="GS704" s="57"/>
      <c r="GT704" s="57"/>
      <c r="GU704" s="57"/>
      <c r="GV704" s="57"/>
      <c r="GW704" s="57"/>
      <c r="GX704" s="57"/>
      <c r="GY704" s="57"/>
      <c r="GZ704" s="57"/>
      <c r="HA704" s="57"/>
      <c r="HB704" s="57"/>
      <c r="HC704" s="57"/>
      <c r="HD704" s="57"/>
      <c r="HE704" s="57"/>
      <c r="HF704" s="57"/>
      <c r="HG704" s="57"/>
      <c r="HH704" s="57"/>
      <c r="HI704" s="57"/>
      <c r="HJ704" s="57"/>
      <c r="HK704" s="57"/>
      <c r="HL704" s="57"/>
      <c r="HM704" s="57"/>
      <c r="HN704" s="57"/>
      <c r="HO704" s="57"/>
      <c r="HP704" s="57"/>
      <c r="HQ704" s="57"/>
      <c r="HR704" s="57"/>
      <c r="HS704" s="57"/>
      <c r="HT704" s="57"/>
      <c r="HU704" s="57"/>
      <c r="HV704" s="57"/>
      <c r="HW704" s="57"/>
      <c r="HX704" s="57"/>
      <c r="HY704" s="57"/>
      <c r="HZ704" s="57"/>
      <c r="IA704" s="57"/>
      <c r="IB704" s="57"/>
      <c r="IC704" s="57"/>
      <c r="ID704" s="57"/>
      <c r="IE704" s="57"/>
      <c r="IF704" s="57"/>
      <c r="IG704" s="57"/>
      <c r="IH704" s="57"/>
      <c r="II704" s="57"/>
      <c r="IJ704" s="57"/>
      <c r="IK704" s="57"/>
      <c r="IL704" s="57"/>
      <c r="IM704" s="57"/>
      <c r="IN704" s="57"/>
      <c r="IO704" s="57"/>
      <c r="IP704" s="57"/>
      <c r="IQ704" s="57"/>
      <c r="IR704" s="57"/>
      <c r="IS704" s="57"/>
      <c r="IT704" s="57"/>
      <c r="IU704" s="57"/>
      <c r="IV704" s="57"/>
      <c r="IW704" s="57"/>
      <c r="IX704" s="57"/>
      <c r="IY704" s="57"/>
      <c r="IZ704" s="57"/>
      <c r="JA704" s="57"/>
      <c r="JB704" s="57"/>
      <c r="JC704" s="57"/>
      <c r="JD704" s="57"/>
      <c r="JE704" s="57"/>
      <c r="JF704" s="57"/>
      <c r="JG704" s="57"/>
      <c r="JH704" s="57"/>
      <c r="JI704" s="57"/>
      <c r="JJ704" s="57"/>
      <c r="JK704" s="57"/>
      <c r="JL704" s="57"/>
      <c r="JM704" s="57"/>
      <c r="JN704" s="57"/>
      <c r="JO704" s="57"/>
      <c r="JP704" s="57"/>
      <c r="JQ704" s="57"/>
      <c r="JR704" s="57"/>
      <c r="JS704" s="57"/>
      <c r="JT704" s="57"/>
      <c r="JU704" s="57"/>
      <c r="JV704" s="57"/>
      <c r="JW704" s="57"/>
      <c r="JX704" s="57"/>
      <c r="JY704" s="57"/>
      <c r="JZ704" s="57"/>
      <c r="KA704" s="57"/>
      <c r="KB704" s="57"/>
      <c r="KC704" s="57"/>
      <c r="KD704" s="57"/>
      <c r="KE704" s="57"/>
      <c r="KF704" s="57"/>
      <c r="KG704" s="57"/>
      <c r="KH704" s="57"/>
      <c r="KI704" s="57"/>
      <c r="KJ704" s="57"/>
      <c r="KK704" s="57"/>
      <c r="KL704" s="57"/>
      <c r="KM704" s="57"/>
      <c r="KN704" s="57"/>
      <c r="KO704" s="57"/>
      <c r="KP704" s="57"/>
      <c r="KQ704" s="57"/>
      <c r="KR704" s="57"/>
      <c r="KS704" s="57"/>
      <c r="KT704" s="57"/>
      <c r="KU704" s="57"/>
      <c r="KV704" s="57"/>
      <c r="KW704" s="57"/>
      <c r="KX704" s="57"/>
      <c r="KY704" s="57"/>
      <c r="KZ704" s="57"/>
      <c r="LA704" s="57"/>
      <c r="LB704" s="57"/>
      <c r="LC704" s="57"/>
      <c r="LD704" s="57"/>
      <c r="LE704" s="57"/>
      <c r="LF704" s="57"/>
      <c r="LG704" s="57"/>
      <c r="LH704" s="57"/>
      <c r="LI704" s="57"/>
      <c r="LJ704" s="57"/>
      <c r="LK704" s="57"/>
      <c r="LL704" s="57"/>
      <c r="LM704" s="57"/>
      <c r="LN704" s="57"/>
      <c r="LO704" s="57"/>
      <c r="LP704" s="57"/>
      <c r="LQ704" s="57"/>
      <c r="LR704" s="57"/>
      <c r="LS704" s="57"/>
      <c r="LT704" s="57"/>
      <c r="LU704" s="57"/>
      <c r="LV704" s="57"/>
      <c r="LW704" s="57"/>
      <c r="LX704" s="57"/>
      <c r="LY704" s="57"/>
      <c r="LZ704" s="57"/>
      <c r="MA704" s="57"/>
      <c r="MB704" s="57"/>
      <c r="MC704" s="57"/>
      <c r="MD704" s="57"/>
      <c r="ME704" s="57"/>
      <c r="MF704" s="57"/>
      <c r="MG704" s="57"/>
      <c r="MH704" s="57"/>
      <c r="MI704" s="57"/>
      <c r="MJ704" s="57"/>
      <c r="MK704" s="57"/>
      <c r="ML704" s="57"/>
      <c r="MM704" s="57"/>
      <c r="MN704" s="57"/>
      <c r="MO704" s="57"/>
      <c r="MP704" s="57"/>
      <c r="MQ704" s="57"/>
      <c r="MR704" s="57"/>
      <c r="MS704" s="57"/>
      <c r="MT704" s="57"/>
      <c r="MU704" s="57"/>
      <c r="MV704" s="57"/>
      <c r="MW704" s="57"/>
      <c r="MX704" s="57"/>
      <c r="MY704" s="57"/>
      <c r="MZ704" s="57"/>
      <c r="NA704" s="57"/>
      <c r="NB704" s="57"/>
      <c r="NC704" s="57"/>
      <c r="ND704" s="57"/>
      <c r="NE704" s="57"/>
      <c r="NF704" s="57"/>
      <c r="NG704" s="57"/>
      <c r="NH704" s="57"/>
      <c r="NI704" s="57"/>
      <c r="NJ704" s="57"/>
      <c r="NK704" s="57"/>
      <c r="NL704" s="57"/>
      <c r="NM704" s="57"/>
      <c r="NN704" s="57"/>
      <c r="NO704" s="57"/>
      <c r="NP704" s="57"/>
      <c r="NQ704" s="57"/>
      <c r="NR704" s="57"/>
      <c r="NS704" s="57"/>
      <c r="NT704" s="57"/>
      <c r="NU704" s="57"/>
      <c r="NV704" s="57"/>
      <c r="NW704" s="57"/>
      <c r="NX704" s="57"/>
      <c r="NY704" s="57"/>
      <c r="NZ704" s="57"/>
      <c r="OA704" s="57"/>
      <c r="OB704" s="57"/>
      <c r="OC704" s="57"/>
      <c r="OD704" s="57"/>
      <c r="OE704" s="57"/>
      <c r="OF704" s="57"/>
      <c r="OG704" s="57"/>
      <c r="OH704" s="57"/>
      <c r="OI704" s="57"/>
      <c r="OJ704" s="57"/>
      <c r="OK704" s="57"/>
      <c r="OL704" s="57"/>
      <c r="OM704" s="57"/>
      <c r="ON704" s="57"/>
      <c r="OO704" s="57"/>
      <c r="OP704" s="57"/>
      <c r="OQ704" s="57"/>
      <c r="OR704" s="57"/>
      <c r="OS704" s="57"/>
      <c r="OT704" s="57"/>
      <c r="OU704" s="57"/>
      <c r="OV704" s="57"/>
      <c r="OW704" s="57"/>
      <c r="OX704" s="57"/>
      <c r="OY704" s="57"/>
      <c r="OZ704" s="57"/>
      <c r="PA704" s="57"/>
      <c r="PB704" s="57"/>
      <c r="PC704" s="57"/>
      <c r="PD704" s="57"/>
      <c r="PE704" s="57"/>
      <c r="PF704" s="57"/>
      <c r="PG704" s="57"/>
      <c r="PH704" s="57"/>
      <c r="PI704" s="57"/>
      <c r="PJ704" s="57"/>
      <c r="PK704" s="57"/>
      <c r="PL704" s="57"/>
      <c r="PM704" s="57"/>
      <c r="PN704" s="57"/>
      <c r="PO704" s="57"/>
      <c r="PP704" s="57"/>
      <c r="PQ704" s="57"/>
      <c r="PR704" s="57"/>
      <c r="PS704" s="57"/>
      <c r="PT704" s="57"/>
      <c r="PU704" s="57"/>
      <c r="PV704" s="57"/>
      <c r="PW704" s="57"/>
      <c r="PX704" s="57"/>
      <c r="PY704" s="57"/>
      <c r="PZ704" s="57"/>
      <c r="QA704" s="57"/>
      <c r="QB704" s="57"/>
      <c r="QC704" s="57"/>
      <c r="QD704" s="57"/>
      <c r="QE704" s="57"/>
      <c r="QF704" s="57"/>
      <c r="QG704" s="57"/>
      <c r="QH704" s="57"/>
      <c r="QI704" s="57"/>
      <c r="QJ704" s="57"/>
      <c r="QK704" s="57"/>
      <c r="QL704" s="57"/>
      <c r="QM704" s="57"/>
      <c r="QN704" s="57"/>
      <c r="QO704" s="57"/>
      <c r="QP704" s="57"/>
      <c r="QQ704" s="57"/>
      <c r="QR704" s="57"/>
      <c r="QS704" s="57"/>
      <c r="QT704" s="57"/>
      <c r="QU704" s="57"/>
      <c r="QV704" s="57"/>
      <c r="QW704" s="57"/>
      <c r="QX704" s="57"/>
      <c r="QY704" s="57"/>
      <c r="QZ704" s="57"/>
      <c r="RA704" s="57"/>
      <c r="RB704" s="57"/>
      <c r="RC704" s="57"/>
      <c r="RD704" s="57"/>
      <c r="RE704" s="57"/>
      <c r="RF704" s="57"/>
      <c r="RG704" s="57"/>
      <c r="RH704" s="57"/>
      <c r="RI704" s="57"/>
      <c r="RJ704" s="57"/>
      <c r="RK704" s="57"/>
      <c r="RL704" s="57"/>
      <c r="RM704" s="57"/>
      <c r="RN704" s="57"/>
      <c r="RO704" s="57"/>
      <c r="RP704" s="57"/>
      <c r="RQ704" s="57"/>
      <c r="RR704" s="57"/>
      <c r="RS704" s="57"/>
      <c r="RT704" s="57"/>
      <c r="RU704" s="57"/>
      <c r="RV704" s="57"/>
      <c r="RW704" s="57"/>
      <c r="RX704" s="57"/>
      <c r="RY704" s="57"/>
      <c r="RZ704" s="57"/>
      <c r="SA704" s="57"/>
      <c r="SB704" s="57"/>
      <c r="SC704" s="57"/>
      <c r="SD704" s="57"/>
      <c r="SE704" s="57"/>
      <c r="SF704" s="57"/>
      <c r="SG704" s="57"/>
      <c r="SH704" s="57"/>
      <c r="SI704" s="57"/>
      <c r="SJ704" s="57"/>
      <c r="SK704" s="57"/>
      <c r="SL704" s="57"/>
      <c r="SM704" s="57"/>
      <c r="SN704" s="57"/>
      <c r="SO704" s="57"/>
      <c r="SP704" s="57"/>
      <c r="SQ704" s="57"/>
      <c r="SR704" s="57"/>
      <c r="SS704" s="57"/>
      <c r="ST704" s="57"/>
      <c r="SU704" s="57"/>
      <c r="SV704" s="57"/>
      <c r="SW704" s="57"/>
      <c r="SX704" s="57"/>
      <c r="SY704" s="57"/>
      <c r="SZ704" s="57"/>
      <c r="TA704" s="57"/>
      <c r="TB704" s="57"/>
      <c r="TC704" s="57"/>
      <c r="TD704" s="57"/>
      <c r="TE704" s="57"/>
      <c r="TF704" s="57"/>
      <c r="TG704" s="57"/>
      <c r="TH704" s="57"/>
      <c r="TI704" s="57"/>
      <c r="TJ704" s="57"/>
      <c r="TK704" s="57"/>
      <c r="TL704" s="57"/>
      <c r="TM704" s="57"/>
      <c r="TN704" s="57"/>
      <c r="TO704" s="57"/>
      <c r="TP704" s="57"/>
      <c r="TQ704" s="57"/>
      <c r="TR704" s="57"/>
      <c r="TS704" s="57"/>
      <c r="TT704" s="57"/>
      <c r="TU704" s="57"/>
      <c r="TV704" s="57"/>
      <c r="TW704" s="57"/>
      <c r="TX704" s="57"/>
      <c r="TY704" s="57"/>
      <c r="TZ704" s="57"/>
      <c r="UA704" s="57"/>
      <c r="UB704" s="57"/>
      <c r="UC704" s="57"/>
      <c r="UD704" s="57"/>
      <c r="UE704" s="57"/>
      <c r="UF704" s="57"/>
      <c r="UG704" s="57"/>
      <c r="UH704" s="57"/>
      <c r="UI704" s="57"/>
      <c r="UJ704" s="57"/>
      <c r="UK704" s="57"/>
      <c r="UL704" s="57"/>
      <c r="UM704" s="57"/>
      <c r="UN704" s="57"/>
      <c r="UO704" s="57"/>
      <c r="UP704" s="57"/>
      <c r="UQ704" s="57"/>
      <c r="UR704" s="57"/>
      <c r="US704" s="57"/>
      <c r="UT704" s="57"/>
      <c r="UU704" s="57"/>
      <c r="UV704" s="57"/>
      <c r="UW704" s="57"/>
      <c r="UX704" s="57"/>
      <c r="UY704" s="57"/>
      <c r="UZ704" s="57"/>
      <c r="VA704" s="57"/>
      <c r="VB704" s="57"/>
      <c r="VC704" s="57"/>
      <c r="VD704" s="57"/>
      <c r="VE704" s="57"/>
      <c r="VF704" s="57"/>
      <c r="VG704" s="57"/>
      <c r="VH704" s="57"/>
      <c r="VI704" s="57"/>
      <c r="VJ704" s="57"/>
      <c r="VK704" s="57"/>
      <c r="VL704" s="57"/>
      <c r="VM704" s="57"/>
      <c r="VN704" s="57"/>
      <c r="VO704" s="57"/>
      <c r="VP704" s="57"/>
      <c r="VQ704" s="57"/>
      <c r="VR704" s="57"/>
      <c r="VS704" s="57"/>
      <c r="VT704" s="57"/>
      <c r="VU704" s="57"/>
      <c r="VV704" s="57"/>
      <c r="VW704" s="57"/>
      <c r="VX704" s="57"/>
      <c r="VY704" s="57"/>
      <c r="VZ704" s="57"/>
      <c r="WA704" s="57"/>
      <c r="WB704" s="57"/>
      <c r="WC704" s="57"/>
      <c r="WD704" s="57"/>
      <c r="WE704" s="57"/>
      <c r="WF704" s="57"/>
      <c r="WG704" s="57"/>
      <c r="WH704" s="57"/>
      <c r="WI704" s="57"/>
      <c r="WJ704" s="57"/>
      <c r="WK704" s="57"/>
      <c r="WL704" s="57"/>
      <c r="WM704" s="57"/>
      <c r="WN704" s="57"/>
      <c r="WO704" s="57"/>
      <c r="WP704" s="57"/>
      <c r="WQ704" s="57"/>
      <c r="WR704" s="57"/>
      <c r="WS704" s="57"/>
      <c r="WT704" s="57"/>
      <c r="WU704" s="57"/>
      <c r="WV704" s="57"/>
      <c r="WW704" s="57"/>
      <c r="WX704" s="57"/>
      <c r="WY704" s="57"/>
      <c r="WZ704" s="57"/>
      <c r="XA704" s="57"/>
      <c r="XB704" s="57"/>
      <c r="XC704" s="57"/>
      <c r="XD704" s="57"/>
      <c r="XE704" s="57"/>
      <c r="XF704" s="57"/>
      <c r="XG704" s="57"/>
      <c r="XH704" s="57"/>
      <c r="XI704" s="57"/>
      <c r="XJ704" s="57"/>
      <c r="XK704" s="57"/>
      <c r="XL704" s="57"/>
      <c r="XM704" s="57"/>
      <c r="XN704" s="57"/>
      <c r="XO704" s="57"/>
      <c r="XP704" s="57"/>
      <c r="XQ704" s="57"/>
      <c r="XR704" s="57"/>
      <c r="XS704" s="57"/>
      <c r="XT704" s="57"/>
      <c r="XU704" s="57"/>
      <c r="XV704" s="57"/>
      <c r="XW704" s="57"/>
    </row>
    <row r="705">
      <c r="AI705" s="57"/>
      <c r="BR705" s="57"/>
      <c r="DA705" s="57"/>
      <c r="EJ705" s="57"/>
      <c r="EK705" s="57"/>
      <c r="EL705" s="57"/>
      <c r="EM705" s="57"/>
      <c r="EN705" s="57"/>
      <c r="EO705" s="57"/>
      <c r="EP705" s="57"/>
      <c r="EQ705" s="57"/>
      <c r="ER705" s="57"/>
      <c r="ES705" s="57"/>
      <c r="ET705" s="57"/>
      <c r="EU705" s="57"/>
      <c r="EV705" s="57"/>
      <c r="EW705" s="57"/>
      <c r="EX705" s="57"/>
      <c r="EY705" s="57"/>
      <c r="EZ705" s="57"/>
      <c r="FA705" s="57"/>
      <c r="FB705" s="57"/>
      <c r="FC705" s="57"/>
      <c r="FD705" s="57"/>
      <c r="FE705" s="57"/>
      <c r="FF705" s="57"/>
      <c r="FG705" s="57"/>
      <c r="FH705" s="57"/>
      <c r="FI705" s="57"/>
      <c r="FJ705" s="57"/>
      <c r="FK705" s="57"/>
      <c r="FL705" s="57"/>
      <c r="FM705" s="57"/>
      <c r="FN705" s="57"/>
      <c r="FO705" s="57"/>
      <c r="FP705" s="57"/>
      <c r="FQ705" s="57"/>
      <c r="FR705" s="57"/>
      <c r="FS705" s="57"/>
      <c r="FT705" s="57"/>
      <c r="FU705" s="57"/>
      <c r="FV705" s="57"/>
      <c r="FW705" s="57"/>
      <c r="FX705" s="57"/>
      <c r="FY705" s="57"/>
      <c r="FZ705" s="57"/>
      <c r="GA705" s="57"/>
      <c r="GB705" s="57"/>
      <c r="GC705" s="57"/>
      <c r="GD705" s="57"/>
      <c r="GE705" s="57"/>
      <c r="GF705" s="57"/>
      <c r="GG705" s="57"/>
      <c r="GH705" s="57"/>
      <c r="GI705" s="57"/>
      <c r="GJ705" s="57"/>
      <c r="GK705" s="57"/>
      <c r="GL705" s="57"/>
      <c r="GM705" s="57"/>
      <c r="GN705" s="57"/>
      <c r="GO705" s="57"/>
      <c r="GP705" s="57"/>
      <c r="GQ705" s="57"/>
      <c r="GR705" s="57"/>
      <c r="GS705" s="57"/>
      <c r="GT705" s="57"/>
      <c r="GU705" s="57"/>
      <c r="GV705" s="57"/>
      <c r="GW705" s="57"/>
      <c r="GX705" s="57"/>
      <c r="GY705" s="57"/>
      <c r="GZ705" s="57"/>
      <c r="HA705" s="57"/>
      <c r="HB705" s="57"/>
      <c r="HC705" s="57"/>
      <c r="HD705" s="57"/>
      <c r="HE705" s="57"/>
      <c r="HF705" s="57"/>
      <c r="HG705" s="57"/>
      <c r="HH705" s="57"/>
      <c r="HI705" s="57"/>
      <c r="HJ705" s="57"/>
      <c r="HK705" s="57"/>
      <c r="HL705" s="57"/>
      <c r="HM705" s="57"/>
      <c r="HN705" s="57"/>
      <c r="HO705" s="57"/>
      <c r="HP705" s="57"/>
      <c r="HQ705" s="57"/>
      <c r="HR705" s="57"/>
      <c r="HS705" s="57"/>
      <c r="HT705" s="57"/>
      <c r="HU705" s="57"/>
      <c r="HV705" s="57"/>
      <c r="HW705" s="57"/>
      <c r="HX705" s="57"/>
      <c r="HY705" s="57"/>
      <c r="HZ705" s="57"/>
      <c r="IA705" s="57"/>
      <c r="IB705" s="57"/>
      <c r="IC705" s="57"/>
      <c r="ID705" s="57"/>
      <c r="IE705" s="57"/>
      <c r="IF705" s="57"/>
      <c r="IG705" s="57"/>
      <c r="IH705" s="57"/>
      <c r="II705" s="57"/>
      <c r="IJ705" s="57"/>
      <c r="IK705" s="57"/>
      <c r="IL705" s="57"/>
      <c r="IM705" s="57"/>
      <c r="IN705" s="57"/>
      <c r="IO705" s="57"/>
      <c r="IP705" s="57"/>
      <c r="IQ705" s="57"/>
      <c r="IR705" s="57"/>
      <c r="IS705" s="57"/>
      <c r="IT705" s="57"/>
      <c r="IU705" s="57"/>
      <c r="IV705" s="57"/>
      <c r="IW705" s="57"/>
      <c r="IX705" s="57"/>
      <c r="IY705" s="57"/>
      <c r="IZ705" s="57"/>
      <c r="JA705" s="57"/>
      <c r="JB705" s="57"/>
      <c r="JC705" s="57"/>
      <c r="JD705" s="57"/>
      <c r="JE705" s="57"/>
      <c r="JF705" s="57"/>
      <c r="JG705" s="57"/>
      <c r="JH705" s="57"/>
      <c r="JI705" s="57"/>
      <c r="JJ705" s="57"/>
      <c r="JK705" s="57"/>
      <c r="JL705" s="57"/>
      <c r="JM705" s="57"/>
      <c r="JN705" s="57"/>
      <c r="JO705" s="57"/>
      <c r="JP705" s="57"/>
      <c r="JQ705" s="57"/>
      <c r="JR705" s="57"/>
      <c r="JS705" s="57"/>
      <c r="JT705" s="57"/>
      <c r="JU705" s="57"/>
      <c r="JV705" s="57"/>
      <c r="JW705" s="57"/>
      <c r="JX705" s="57"/>
      <c r="JY705" s="57"/>
      <c r="JZ705" s="57"/>
      <c r="KA705" s="57"/>
      <c r="KB705" s="57"/>
      <c r="KC705" s="57"/>
      <c r="KD705" s="57"/>
      <c r="KE705" s="57"/>
      <c r="KF705" s="57"/>
      <c r="KG705" s="57"/>
      <c r="KH705" s="57"/>
      <c r="KI705" s="57"/>
      <c r="KJ705" s="57"/>
      <c r="KK705" s="57"/>
      <c r="KL705" s="57"/>
      <c r="KM705" s="57"/>
      <c r="KN705" s="57"/>
      <c r="KO705" s="57"/>
      <c r="KP705" s="57"/>
      <c r="KQ705" s="57"/>
      <c r="KR705" s="57"/>
      <c r="KS705" s="57"/>
      <c r="KT705" s="57"/>
      <c r="KU705" s="57"/>
      <c r="KV705" s="57"/>
      <c r="KW705" s="57"/>
      <c r="KX705" s="57"/>
      <c r="KY705" s="57"/>
      <c r="KZ705" s="57"/>
      <c r="LA705" s="57"/>
      <c r="LB705" s="57"/>
      <c r="LC705" s="57"/>
      <c r="LD705" s="57"/>
      <c r="LE705" s="57"/>
      <c r="LF705" s="57"/>
      <c r="LG705" s="57"/>
      <c r="LH705" s="57"/>
      <c r="LI705" s="57"/>
      <c r="LJ705" s="57"/>
      <c r="LK705" s="57"/>
      <c r="LL705" s="57"/>
      <c r="LM705" s="57"/>
      <c r="LN705" s="57"/>
      <c r="LO705" s="57"/>
      <c r="LP705" s="57"/>
      <c r="LQ705" s="57"/>
      <c r="LR705" s="57"/>
      <c r="LS705" s="57"/>
      <c r="LT705" s="57"/>
      <c r="LU705" s="57"/>
      <c r="LV705" s="57"/>
      <c r="LW705" s="57"/>
      <c r="LX705" s="57"/>
      <c r="LY705" s="57"/>
      <c r="LZ705" s="57"/>
      <c r="MA705" s="57"/>
      <c r="MB705" s="57"/>
      <c r="MC705" s="57"/>
      <c r="MD705" s="57"/>
      <c r="ME705" s="57"/>
      <c r="MF705" s="57"/>
      <c r="MG705" s="57"/>
      <c r="MH705" s="57"/>
      <c r="MI705" s="57"/>
      <c r="MJ705" s="57"/>
      <c r="MK705" s="57"/>
      <c r="ML705" s="57"/>
      <c r="MM705" s="57"/>
      <c r="MN705" s="57"/>
      <c r="MO705" s="57"/>
      <c r="MP705" s="57"/>
      <c r="MQ705" s="57"/>
      <c r="MR705" s="57"/>
      <c r="MS705" s="57"/>
      <c r="MT705" s="57"/>
      <c r="MU705" s="57"/>
      <c r="MV705" s="57"/>
      <c r="MW705" s="57"/>
      <c r="MX705" s="57"/>
      <c r="MY705" s="57"/>
      <c r="MZ705" s="57"/>
      <c r="NA705" s="57"/>
      <c r="NB705" s="57"/>
      <c r="NC705" s="57"/>
      <c r="ND705" s="57"/>
      <c r="NE705" s="57"/>
      <c r="NF705" s="57"/>
      <c r="NG705" s="57"/>
      <c r="NH705" s="57"/>
      <c r="NI705" s="57"/>
      <c r="NJ705" s="57"/>
      <c r="NK705" s="57"/>
      <c r="NL705" s="57"/>
      <c r="NM705" s="57"/>
      <c r="NN705" s="57"/>
      <c r="NO705" s="57"/>
      <c r="NP705" s="57"/>
      <c r="NQ705" s="57"/>
      <c r="NR705" s="57"/>
      <c r="NS705" s="57"/>
      <c r="NT705" s="57"/>
      <c r="NU705" s="57"/>
      <c r="NV705" s="57"/>
      <c r="NW705" s="57"/>
      <c r="NX705" s="57"/>
      <c r="NY705" s="57"/>
      <c r="NZ705" s="57"/>
      <c r="OA705" s="57"/>
      <c r="OB705" s="57"/>
      <c r="OC705" s="57"/>
      <c r="OD705" s="57"/>
      <c r="OE705" s="57"/>
      <c r="OF705" s="57"/>
      <c r="OG705" s="57"/>
      <c r="OH705" s="57"/>
      <c r="OI705" s="57"/>
      <c r="OJ705" s="57"/>
      <c r="OK705" s="57"/>
      <c r="OL705" s="57"/>
      <c r="OM705" s="57"/>
      <c r="ON705" s="57"/>
      <c r="OO705" s="57"/>
      <c r="OP705" s="57"/>
      <c r="OQ705" s="57"/>
      <c r="OR705" s="57"/>
      <c r="OS705" s="57"/>
      <c r="OT705" s="57"/>
      <c r="OU705" s="57"/>
      <c r="OV705" s="57"/>
      <c r="OW705" s="57"/>
      <c r="OX705" s="57"/>
      <c r="OY705" s="57"/>
      <c r="OZ705" s="57"/>
      <c r="PA705" s="57"/>
      <c r="PB705" s="57"/>
      <c r="PC705" s="57"/>
      <c r="PD705" s="57"/>
      <c r="PE705" s="57"/>
      <c r="PF705" s="57"/>
      <c r="PG705" s="57"/>
      <c r="PH705" s="57"/>
      <c r="PI705" s="57"/>
      <c r="PJ705" s="57"/>
      <c r="PK705" s="57"/>
      <c r="PL705" s="57"/>
      <c r="PM705" s="57"/>
      <c r="PN705" s="57"/>
      <c r="PO705" s="57"/>
      <c r="PP705" s="57"/>
      <c r="PQ705" s="57"/>
      <c r="PR705" s="57"/>
      <c r="PS705" s="57"/>
      <c r="PT705" s="57"/>
      <c r="PU705" s="57"/>
      <c r="PV705" s="57"/>
      <c r="PW705" s="57"/>
      <c r="PX705" s="57"/>
      <c r="PY705" s="57"/>
      <c r="PZ705" s="57"/>
      <c r="QA705" s="57"/>
      <c r="QB705" s="57"/>
      <c r="QC705" s="57"/>
      <c r="QD705" s="57"/>
      <c r="QE705" s="57"/>
      <c r="QF705" s="57"/>
      <c r="QG705" s="57"/>
      <c r="QH705" s="57"/>
      <c r="QI705" s="57"/>
      <c r="QJ705" s="57"/>
      <c r="QK705" s="57"/>
      <c r="QL705" s="57"/>
      <c r="QM705" s="57"/>
      <c r="QN705" s="57"/>
      <c r="QO705" s="57"/>
      <c r="QP705" s="57"/>
      <c r="QQ705" s="57"/>
      <c r="QR705" s="57"/>
      <c r="QS705" s="57"/>
      <c r="QT705" s="57"/>
      <c r="QU705" s="57"/>
      <c r="QV705" s="57"/>
      <c r="QW705" s="57"/>
      <c r="QX705" s="57"/>
      <c r="QY705" s="57"/>
      <c r="QZ705" s="57"/>
      <c r="RA705" s="57"/>
      <c r="RB705" s="57"/>
      <c r="RC705" s="57"/>
      <c r="RD705" s="57"/>
      <c r="RE705" s="57"/>
      <c r="RF705" s="57"/>
      <c r="RG705" s="57"/>
      <c r="RH705" s="57"/>
      <c r="RI705" s="57"/>
      <c r="RJ705" s="57"/>
      <c r="RK705" s="57"/>
      <c r="RL705" s="57"/>
      <c r="RM705" s="57"/>
      <c r="RN705" s="57"/>
      <c r="RO705" s="57"/>
      <c r="RP705" s="57"/>
      <c r="RQ705" s="57"/>
      <c r="RR705" s="57"/>
      <c r="RS705" s="57"/>
      <c r="RT705" s="57"/>
      <c r="RU705" s="57"/>
      <c r="RV705" s="57"/>
      <c r="RW705" s="57"/>
      <c r="RX705" s="57"/>
      <c r="RY705" s="57"/>
      <c r="RZ705" s="57"/>
      <c r="SA705" s="57"/>
      <c r="SB705" s="57"/>
      <c r="SC705" s="57"/>
      <c r="SD705" s="57"/>
      <c r="SE705" s="57"/>
      <c r="SF705" s="57"/>
      <c r="SG705" s="57"/>
      <c r="SH705" s="57"/>
      <c r="SI705" s="57"/>
      <c r="SJ705" s="57"/>
      <c r="SK705" s="57"/>
      <c r="SL705" s="57"/>
      <c r="SM705" s="57"/>
      <c r="SN705" s="57"/>
      <c r="SO705" s="57"/>
      <c r="SP705" s="57"/>
      <c r="SQ705" s="57"/>
      <c r="SR705" s="57"/>
      <c r="SS705" s="57"/>
      <c r="ST705" s="57"/>
      <c r="SU705" s="57"/>
      <c r="SV705" s="57"/>
      <c r="SW705" s="57"/>
      <c r="SX705" s="57"/>
      <c r="SY705" s="57"/>
      <c r="SZ705" s="57"/>
      <c r="TA705" s="57"/>
      <c r="TB705" s="57"/>
      <c r="TC705" s="57"/>
      <c r="TD705" s="57"/>
      <c r="TE705" s="57"/>
      <c r="TF705" s="57"/>
      <c r="TG705" s="57"/>
      <c r="TH705" s="57"/>
      <c r="TI705" s="57"/>
      <c r="TJ705" s="57"/>
      <c r="TK705" s="57"/>
      <c r="TL705" s="57"/>
      <c r="TM705" s="57"/>
      <c r="TN705" s="57"/>
      <c r="TO705" s="57"/>
      <c r="TP705" s="57"/>
      <c r="TQ705" s="57"/>
      <c r="TR705" s="57"/>
      <c r="TS705" s="57"/>
      <c r="TT705" s="57"/>
      <c r="TU705" s="57"/>
      <c r="TV705" s="57"/>
      <c r="TW705" s="57"/>
      <c r="TX705" s="57"/>
      <c r="TY705" s="57"/>
      <c r="TZ705" s="57"/>
      <c r="UA705" s="57"/>
      <c r="UB705" s="57"/>
      <c r="UC705" s="57"/>
      <c r="UD705" s="57"/>
      <c r="UE705" s="57"/>
      <c r="UF705" s="57"/>
      <c r="UG705" s="57"/>
      <c r="UH705" s="57"/>
      <c r="UI705" s="57"/>
      <c r="UJ705" s="57"/>
      <c r="UK705" s="57"/>
      <c r="UL705" s="57"/>
      <c r="UM705" s="57"/>
      <c r="UN705" s="57"/>
      <c r="UO705" s="57"/>
      <c r="UP705" s="57"/>
      <c r="UQ705" s="57"/>
      <c r="UR705" s="57"/>
      <c r="US705" s="57"/>
      <c r="UT705" s="57"/>
      <c r="UU705" s="57"/>
      <c r="UV705" s="57"/>
      <c r="UW705" s="57"/>
      <c r="UX705" s="57"/>
      <c r="UY705" s="57"/>
      <c r="UZ705" s="57"/>
      <c r="VA705" s="57"/>
      <c r="VB705" s="57"/>
      <c r="VC705" s="57"/>
      <c r="VD705" s="57"/>
      <c r="VE705" s="57"/>
      <c r="VF705" s="57"/>
      <c r="VG705" s="57"/>
      <c r="VH705" s="57"/>
      <c r="VI705" s="57"/>
      <c r="VJ705" s="57"/>
      <c r="VK705" s="57"/>
      <c r="VL705" s="57"/>
      <c r="VM705" s="57"/>
      <c r="VN705" s="57"/>
      <c r="VO705" s="57"/>
      <c r="VP705" s="57"/>
      <c r="VQ705" s="57"/>
      <c r="VR705" s="57"/>
      <c r="VS705" s="57"/>
      <c r="VT705" s="57"/>
      <c r="VU705" s="57"/>
      <c r="VV705" s="57"/>
      <c r="VW705" s="57"/>
      <c r="VX705" s="57"/>
      <c r="VY705" s="57"/>
      <c r="VZ705" s="57"/>
      <c r="WA705" s="57"/>
      <c r="WB705" s="57"/>
      <c r="WC705" s="57"/>
      <c r="WD705" s="57"/>
      <c r="WE705" s="57"/>
      <c r="WF705" s="57"/>
      <c r="WG705" s="57"/>
      <c r="WH705" s="57"/>
      <c r="WI705" s="57"/>
      <c r="WJ705" s="57"/>
      <c r="WK705" s="57"/>
      <c r="WL705" s="57"/>
      <c r="WM705" s="57"/>
      <c r="WN705" s="57"/>
      <c r="WO705" s="57"/>
      <c r="WP705" s="57"/>
      <c r="WQ705" s="57"/>
      <c r="WR705" s="57"/>
      <c r="WS705" s="57"/>
      <c r="WT705" s="57"/>
      <c r="WU705" s="57"/>
      <c r="WV705" s="57"/>
      <c r="WW705" s="57"/>
      <c r="WX705" s="57"/>
      <c r="WY705" s="57"/>
      <c r="WZ705" s="57"/>
      <c r="XA705" s="57"/>
      <c r="XB705" s="57"/>
      <c r="XC705" s="57"/>
      <c r="XD705" s="57"/>
      <c r="XE705" s="57"/>
      <c r="XF705" s="57"/>
      <c r="XG705" s="57"/>
      <c r="XH705" s="57"/>
      <c r="XI705" s="57"/>
      <c r="XJ705" s="57"/>
      <c r="XK705" s="57"/>
      <c r="XL705" s="57"/>
      <c r="XM705" s="57"/>
      <c r="XN705" s="57"/>
      <c r="XO705" s="57"/>
      <c r="XP705" s="57"/>
      <c r="XQ705" s="57"/>
      <c r="XR705" s="57"/>
      <c r="XS705" s="57"/>
      <c r="XT705" s="57"/>
      <c r="XU705" s="57"/>
      <c r="XV705" s="57"/>
      <c r="XW705" s="57"/>
    </row>
    <row r="706">
      <c r="AI706" s="57"/>
      <c r="BR706" s="57"/>
      <c r="DA706" s="57"/>
      <c r="EJ706" s="57"/>
      <c r="EK706" s="57"/>
      <c r="EL706" s="57"/>
      <c r="EM706" s="57"/>
      <c r="EN706" s="57"/>
      <c r="EO706" s="57"/>
      <c r="EP706" s="57"/>
      <c r="EQ706" s="57"/>
      <c r="ER706" s="57"/>
      <c r="ES706" s="57"/>
      <c r="ET706" s="57"/>
      <c r="EU706" s="57"/>
      <c r="EV706" s="57"/>
      <c r="EW706" s="57"/>
      <c r="EX706" s="57"/>
      <c r="EY706" s="57"/>
      <c r="EZ706" s="57"/>
      <c r="FA706" s="57"/>
      <c r="FB706" s="57"/>
      <c r="FC706" s="57"/>
      <c r="FD706" s="57"/>
      <c r="FE706" s="57"/>
      <c r="FF706" s="57"/>
      <c r="FG706" s="57"/>
      <c r="FH706" s="57"/>
      <c r="FI706" s="57"/>
      <c r="FJ706" s="57"/>
      <c r="FK706" s="57"/>
      <c r="FL706" s="57"/>
      <c r="FM706" s="57"/>
      <c r="FN706" s="57"/>
      <c r="FO706" s="57"/>
      <c r="FP706" s="57"/>
      <c r="FQ706" s="57"/>
      <c r="FR706" s="57"/>
      <c r="FS706" s="57"/>
      <c r="FT706" s="57"/>
      <c r="FU706" s="57"/>
      <c r="FV706" s="57"/>
      <c r="FW706" s="57"/>
      <c r="FX706" s="57"/>
      <c r="FY706" s="57"/>
      <c r="FZ706" s="57"/>
      <c r="GA706" s="57"/>
      <c r="GB706" s="57"/>
      <c r="GC706" s="57"/>
      <c r="GD706" s="57"/>
      <c r="GE706" s="57"/>
      <c r="GF706" s="57"/>
      <c r="GG706" s="57"/>
      <c r="GH706" s="57"/>
      <c r="GI706" s="57"/>
      <c r="GJ706" s="57"/>
      <c r="GK706" s="57"/>
      <c r="GL706" s="57"/>
      <c r="GM706" s="57"/>
      <c r="GN706" s="57"/>
      <c r="GO706" s="57"/>
      <c r="GP706" s="57"/>
      <c r="GQ706" s="57"/>
      <c r="GR706" s="57"/>
      <c r="GS706" s="57"/>
      <c r="GT706" s="57"/>
      <c r="GU706" s="57"/>
      <c r="GV706" s="57"/>
      <c r="GW706" s="57"/>
      <c r="GX706" s="57"/>
      <c r="GY706" s="57"/>
      <c r="GZ706" s="57"/>
      <c r="HA706" s="57"/>
      <c r="HB706" s="57"/>
      <c r="HC706" s="57"/>
      <c r="HD706" s="57"/>
      <c r="HE706" s="57"/>
      <c r="HF706" s="57"/>
      <c r="HG706" s="57"/>
      <c r="HH706" s="57"/>
      <c r="HI706" s="57"/>
      <c r="HJ706" s="57"/>
      <c r="HK706" s="57"/>
      <c r="HL706" s="57"/>
      <c r="HM706" s="57"/>
      <c r="HN706" s="57"/>
      <c r="HO706" s="57"/>
      <c r="HP706" s="57"/>
      <c r="HQ706" s="57"/>
      <c r="HR706" s="57"/>
      <c r="HS706" s="57"/>
      <c r="HT706" s="57"/>
      <c r="HU706" s="57"/>
      <c r="HV706" s="57"/>
      <c r="HW706" s="57"/>
      <c r="HX706" s="57"/>
      <c r="HY706" s="57"/>
      <c r="HZ706" s="57"/>
      <c r="IA706" s="57"/>
      <c r="IB706" s="57"/>
      <c r="IC706" s="57"/>
      <c r="ID706" s="57"/>
      <c r="IE706" s="57"/>
      <c r="IF706" s="57"/>
      <c r="IG706" s="57"/>
      <c r="IH706" s="57"/>
      <c r="II706" s="57"/>
      <c r="IJ706" s="57"/>
      <c r="IK706" s="57"/>
      <c r="IL706" s="57"/>
      <c r="IM706" s="57"/>
      <c r="IN706" s="57"/>
      <c r="IO706" s="57"/>
      <c r="IP706" s="57"/>
      <c r="IQ706" s="57"/>
      <c r="IR706" s="57"/>
      <c r="IS706" s="57"/>
      <c r="IT706" s="57"/>
      <c r="IU706" s="57"/>
      <c r="IV706" s="57"/>
      <c r="IW706" s="57"/>
      <c r="IX706" s="57"/>
      <c r="IY706" s="57"/>
      <c r="IZ706" s="57"/>
      <c r="JA706" s="57"/>
      <c r="JB706" s="57"/>
      <c r="JC706" s="57"/>
      <c r="JD706" s="57"/>
      <c r="JE706" s="57"/>
      <c r="JF706" s="57"/>
      <c r="JG706" s="57"/>
      <c r="JH706" s="57"/>
      <c r="JI706" s="57"/>
      <c r="JJ706" s="57"/>
      <c r="JK706" s="57"/>
      <c r="JL706" s="57"/>
      <c r="JM706" s="57"/>
      <c r="JN706" s="57"/>
      <c r="JO706" s="57"/>
      <c r="JP706" s="57"/>
      <c r="JQ706" s="57"/>
      <c r="JR706" s="57"/>
      <c r="JS706" s="57"/>
      <c r="JT706" s="57"/>
      <c r="JU706" s="57"/>
      <c r="JV706" s="57"/>
      <c r="JW706" s="57"/>
      <c r="JX706" s="57"/>
      <c r="JY706" s="57"/>
      <c r="JZ706" s="57"/>
      <c r="KA706" s="57"/>
      <c r="KB706" s="57"/>
      <c r="KC706" s="57"/>
      <c r="KD706" s="57"/>
      <c r="KE706" s="57"/>
      <c r="KF706" s="57"/>
      <c r="KG706" s="57"/>
      <c r="KH706" s="57"/>
      <c r="KI706" s="57"/>
      <c r="KJ706" s="57"/>
      <c r="KK706" s="57"/>
      <c r="KL706" s="57"/>
      <c r="KM706" s="57"/>
      <c r="KN706" s="57"/>
      <c r="KO706" s="57"/>
      <c r="KP706" s="57"/>
      <c r="KQ706" s="57"/>
      <c r="KR706" s="57"/>
      <c r="KS706" s="57"/>
      <c r="KT706" s="57"/>
      <c r="KU706" s="57"/>
      <c r="KV706" s="57"/>
      <c r="KW706" s="57"/>
      <c r="KX706" s="57"/>
      <c r="KY706" s="57"/>
      <c r="KZ706" s="57"/>
      <c r="LA706" s="57"/>
      <c r="LB706" s="57"/>
      <c r="LC706" s="57"/>
      <c r="LD706" s="57"/>
      <c r="LE706" s="57"/>
      <c r="LF706" s="57"/>
      <c r="LG706" s="57"/>
      <c r="LH706" s="57"/>
      <c r="LI706" s="57"/>
      <c r="LJ706" s="57"/>
      <c r="LK706" s="57"/>
      <c r="LL706" s="57"/>
      <c r="LM706" s="57"/>
      <c r="LN706" s="57"/>
      <c r="LO706" s="57"/>
      <c r="LP706" s="57"/>
      <c r="LQ706" s="57"/>
      <c r="LR706" s="57"/>
      <c r="LS706" s="57"/>
      <c r="LT706" s="57"/>
      <c r="LU706" s="57"/>
      <c r="LV706" s="57"/>
      <c r="LW706" s="57"/>
      <c r="LX706" s="57"/>
      <c r="LY706" s="57"/>
      <c r="LZ706" s="57"/>
      <c r="MA706" s="57"/>
      <c r="MB706" s="57"/>
      <c r="MC706" s="57"/>
      <c r="MD706" s="57"/>
      <c r="ME706" s="57"/>
      <c r="MF706" s="57"/>
      <c r="MG706" s="57"/>
      <c r="MH706" s="57"/>
      <c r="MI706" s="57"/>
      <c r="MJ706" s="57"/>
      <c r="MK706" s="57"/>
      <c r="ML706" s="57"/>
      <c r="MM706" s="57"/>
      <c r="MN706" s="57"/>
      <c r="MO706" s="57"/>
      <c r="MP706" s="57"/>
      <c r="MQ706" s="57"/>
      <c r="MR706" s="57"/>
      <c r="MS706" s="57"/>
      <c r="MT706" s="57"/>
      <c r="MU706" s="57"/>
      <c r="MV706" s="57"/>
      <c r="MW706" s="57"/>
      <c r="MX706" s="57"/>
      <c r="MY706" s="57"/>
      <c r="MZ706" s="57"/>
      <c r="NA706" s="57"/>
      <c r="NB706" s="57"/>
      <c r="NC706" s="57"/>
      <c r="ND706" s="57"/>
      <c r="NE706" s="57"/>
      <c r="NF706" s="57"/>
      <c r="NG706" s="57"/>
      <c r="NH706" s="57"/>
      <c r="NI706" s="57"/>
      <c r="NJ706" s="57"/>
      <c r="NK706" s="57"/>
      <c r="NL706" s="57"/>
      <c r="NM706" s="57"/>
      <c r="NN706" s="57"/>
      <c r="NO706" s="57"/>
      <c r="NP706" s="57"/>
      <c r="NQ706" s="57"/>
      <c r="NR706" s="57"/>
      <c r="NS706" s="57"/>
      <c r="NT706" s="57"/>
      <c r="NU706" s="57"/>
      <c r="NV706" s="57"/>
      <c r="NW706" s="57"/>
      <c r="NX706" s="57"/>
      <c r="NY706" s="57"/>
      <c r="NZ706" s="57"/>
      <c r="OA706" s="57"/>
      <c r="OB706" s="57"/>
      <c r="OC706" s="57"/>
      <c r="OD706" s="57"/>
      <c r="OE706" s="57"/>
      <c r="OF706" s="57"/>
      <c r="OG706" s="57"/>
      <c r="OH706" s="57"/>
      <c r="OI706" s="57"/>
      <c r="OJ706" s="57"/>
      <c r="OK706" s="57"/>
      <c r="OL706" s="57"/>
      <c r="OM706" s="57"/>
      <c r="ON706" s="57"/>
      <c r="OO706" s="57"/>
      <c r="OP706" s="57"/>
      <c r="OQ706" s="57"/>
      <c r="OR706" s="57"/>
      <c r="OS706" s="57"/>
      <c r="OT706" s="57"/>
      <c r="OU706" s="57"/>
      <c r="OV706" s="57"/>
      <c r="OW706" s="57"/>
      <c r="OX706" s="57"/>
      <c r="OY706" s="57"/>
      <c r="OZ706" s="57"/>
      <c r="PA706" s="57"/>
      <c r="PB706" s="57"/>
      <c r="PC706" s="57"/>
      <c r="PD706" s="57"/>
      <c r="PE706" s="57"/>
      <c r="PF706" s="57"/>
      <c r="PG706" s="57"/>
      <c r="PH706" s="57"/>
      <c r="PI706" s="57"/>
      <c r="PJ706" s="57"/>
      <c r="PK706" s="57"/>
      <c r="PL706" s="57"/>
      <c r="PM706" s="57"/>
      <c r="PN706" s="57"/>
      <c r="PO706" s="57"/>
      <c r="PP706" s="57"/>
      <c r="PQ706" s="57"/>
      <c r="PR706" s="57"/>
      <c r="PS706" s="57"/>
      <c r="PT706" s="57"/>
      <c r="PU706" s="57"/>
      <c r="PV706" s="57"/>
      <c r="PW706" s="57"/>
      <c r="PX706" s="57"/>
      <c r="PY706" s="57"/>
      <c r="PZ706" s="57"/>
      <c r="QA706" s="57"/>
      <c r="QB706" s="57"/>
      <c r="QC706" s="57"/>
      <c r="QD706" s="57"/>
      <c r="QE706" s="57"/>
      <c r="QF706" s="57"/>
      <c r="QG706" s="57"/>
      <c r="QH706" s="57"/>
      <c r="QI706" s="57"/>
      <c r="QJ706" s="57"/>
      <c r="QK706" s="57"/>
      <c r="QL706" s="57"/>
      <c r="QM706" s="57"/>
      <c r="QN706" s="57"/>
      <c r="QO706" s="57"/>
      <c r="QP706" s="57"/>
      <c r="QQ706" s="57"/>
      <c r="QR706" s="57"/>
      <c r="QS706" s="57"/>
      <c r="QT706" s="57"/>
      <c r="QU706" s="57"/>
      <c r="QV706" s="57"/>
      <c r="QW706" s="57"/>
      <c r="QX706" s="57"/>
      <c r="QY706" s="57"/>
      <c r="QZ706" s="57"/>
      <c r="RA706" s="57"/>
      <c r="RB706" s="57"/>
      <c r="RC706" s="57"/>
      <c r="RD706" s="57"/>
      <c r="RE706" s="57"/>
      <c r="RF706" s="57"/>
      <c r="RG706" s="57"/>
      <c r="RH706" s="57"/>
      <c r="RI706" s="57"/>
      <c r="RJ706" s="57"/>
      <c r="RK706" s="57"/>
      <c r="RL706" s="57"/>
      <c r="RM706" s="57"/>
      <c r="RN706" s="57"/>
      <c r="RO706" s="57"/>
      <c r="RP706" s="57"/>
      <c r="RQ706" s="57"/>
      <c r="RR706" s="57"/>
      <c r="RS706" s="57"/>
      <c r="RT706" s="57"/>
      <c r="RU706" s="57"/>
      <c r="RV706" s="57"/>
      <c r="RW706" s="57"/>
      <c r="RX706" s="57"/>
      <c r="RY706" s="57"/>
      <c r="RZ706" s="57"/>
      <c r="SA706" s="57"/>
      <c r="SB706" s="57"/>
      <c r="SC706" s="57"/>
      <c r="SD706" s="57"/>
      <c r="SE706" s="57"/>
      <c r="SF706" s="57"/>
      <c r="SG706" s="57"/>
      <c r="SH706" s="57"/>
      <c r="SI706" s="57"/>
      <c r="SJ706" s="57"/>
      <c r="SK706" s="57"/>
      <c r="SL706" s="57"/>
      <c r="SM706" s="57"/>
      <c r="SN706" s="57"/>
      <c r="SO706" s="57"/>
      <c r="SP706" s="57"/>
      <c r="SQ706" s="57"/>
      <c r="SR706" s="57"/>
      <c r="SS706" s="57"/>
      <c r="ST706" s="57"/>
      <c r="SU706" s="57"/>
      <c r="SV706" s="57"/>
      <c r="SW706" s="57"/>
      <c r="SX706" s="57"/>
      <c r="SY706" s="57"/>
      <c r="SZ706" s="57"/>
      <c r="TA706" s="57"/>
      <c r="TB706" s="57"/>
      <c r="TC706" s="57"/>
      <c r="TD706" s="57"/>
      <c r="TE706" s="57"/>
      <c r="TF706" s="57"/>
      <c r="TG706" s="57"/>
      <c r="TH706" s="57"/>
      <c r="TI706" s="57"/>
      <c r="TJ706" s="57"/>
      <c r="TK706" s="57"/>
      <c r="TL706" s="57"/>
      <c r="TM706" s="57"/>
      <c r="TN706" s="57"/>
      <c r="TO706" s="57"/>
      <c r="TP706" s="57"/>
      <c r="TQ706" s="57"/>
      <c r="TR706" s="57"/>
      <c r="TS706" s="57"/>
      <c r="TT706" s="57"/>
      <c r="TU706" s="57"/>
      <c r="TV706" s="57"/>
      <c r="TW706" s="57"/>
      <c r="TX706" s="57"/>
      <c r="TY706" s="57"/>
      <c r="TZ706" s="57"/>
      <c r="UA706" s="57"/>
      <c r="UB706" s="57"/>
      <c r="UC706" s="57"/>
      <c r="UD706" s="57"/>
      <c r="UE706" s="57"/>
      <c r="UF706" s="57"/>
      <c r="UG706" s="57"/>
      <c r="UH706" s="57"/>
      <c r="UI706" s="57"/>
      <c r="UJ706" s="57"/>
      <c r="UK706" s="57"/>
      <c r="UL706" s="57"/>
      <c r="UM706" s="57"/>
      <c r="UN706" s="57"/>
      <c r="UO706" s="57"/>
      <c r="UP706" s="57"/>
      <c r="UQ706" s="57"/>
      <c r="UR706" s="57"/>
      <c r="US706" s="57"/>
      <c r="UT706" s="57"/>
      <c r="UU706" s="57"/>
      <c r="UV706" s="57"/>
      <c r="UW706" s="57"/>
      <c r="UX706" s="57"/>
      <c r="UY706" s="57"/>
      <c r="UZ706" s="57"/>
      <c r="VA706" s="57"/>
      <c r="VB706" s="57"/>
      <c r="VC706" s="57"/>
      <c r="VD706" s="57"/>
      <c r="VE706" s="57"/>
      <c r="VF706" s="57"/>
      <c r="VG706" s="57"/>
      <c r="VH706" s="57"/>
      <c r="VI706" s="57"/>
      <c r="VJ706" s="57"/>
      <c r="VK706" s="57"/>
      <c r="VL706" s="57"/>
      <c r="VM706" s="57"/>
      <c r="VN706" s="57"/>
      <c r="VO706" s="57"/>
      <c r="VP706" s="57"/>
      <c r="VQ706" s="57"/>
      <c r="VR706" s="57"/>
      <c r="VS706" s="57"/>
      <c r="VT706" s="57"/>
      <c r="VU706" s="57"/>
      <c r="VV706" s="57"/>
      <c r="VW706" s="57"/>
      <c r="VX706" s="57"/>
      <c r="VY706" s="57"/>
      <c r="VZ706" s="57"/>
      <c r="WA706" s="57"/>
      <c r="WB706" s="57"/>
      <c r="WC706" s="57"/>
      <c r="WD706" s="57"/>
      <c r="WE706" s="57"/>
      <c r="WF706" s="57"/>
      <c r="WG706" s="57"/>
      <c r="WH706" s="57"/>
      <c r="WI706" s="57"/>
      <c r="WJ706" s="57"/>
      <c r="WK706" s="57"/>
      <c r="WL706" s="57"/>
      <c r="WM706" s="57"/>
      <c r="WN706" s="57"/>
      <c r="WO706" s="57"/>
      <c r="WP706" s="57"/>
      <c r="WQ706" s="57"/>
      <c r="WR706" s="57"/>
      <c r="WS706" s="57"/>
      <c r="WT706" s="57"/>
      <c r="WU706" s="57"/>
      <c r="WV706" s="57"/>
      <c r="WW706" s="57"/>
      <c r="WX706" s="57"/>
      <c r="WY706" s="57"/>
      <c r="WZ706" s="57"/>
      <c r="XA706" s="57"/>
      <c r="XB706" s="57"/>
      <c r="XC706" s="57"/>
      <c r="XD706" s="57"/>
      <c r="XE706" s="57"/>
      <c r="XF706" s="57"/>
      <c r="XG706" s="57"/>
      <c r="XH706" s="57"/>
      <c r="XI706" s="57"/>
      <c r="XJ706" s="57"/>
      <c r="XK706" s="57"/>
      <c r="XL706" s="57"/>
      <c r="XM706" s="57"/>
      <c r="XN706" s="57"/>
      <c r="XO706" s="57"/>
      <c r="XP706" s="57"/>
      <c r="XQ706" s="57"/>
      <c r="XR706" s="57"/>
      <c r="XS706" s="57"/>
      <c r="XT706" s="57"/>
      <c r="XU706" s="57"/>
      <c r="XV706" s="57"/>
      <c r="XW706" s="57"/>
    </row>
    <row r="707">
      <c r="AI707" s="57"/>
      <c r="BR707" s="57"/>
      <c r="DA707" s="57"/>
      <c r="EJ707" s="57"/>
      <c r="EK707" s="57"/>
      <c r="EL707" s="57"/>
      <c r="EM707" s="57"/>
      <c r="EN707" s="57"/>
      <c r="EO707" s="57"/>
      <c r="EP707" s="57"/>
      <c r="EQ707" s="57"/>
      <c r="ER707" s="57"/>
      <c r="ES707" s="57"/>
      <c r="ET707" s="57"/>
      <c r="EU707" s="57"/>
      <c r="EV707" s="57"/>
      <c r="EW707" s="57"/>
      <c r="EX707" s="57"/>
      <c r="EY707" s="57"/>
      <c r="EZ707" s="57"/>
      <c r="FA707" s="57"/>
      <c r="FB707" s="57"/>
      <c r="FC707" s="57"/>
      <c r="FD707" s="57"/>
      <c r="FE707" s="57"/>
      <c r="FF707" s="57"/>
      <c r="FG707" s="57"/>
      <c r="FH707" s="57"/>
      <c r="FI707" s="57"/>
      <c r="FJ707" s="57"/>
      <c r="FK707" s="57"/>
      <c r="FL707" s="57"/>
      <c r="FM707" s="57"/>
      <c r="FN707" s="57"/>
      <c r="FO707" s="57"/>
      <c r="FP707" s="57"/>
      <c r="FQ707" s="57"/>
      <c r="FR707" s="57"/>
      <c r="FS707" s="57"/>
      <c r="FT707" s="57"/>
      <c r="FU707" s="57"/>
      <c r="FV707" s="57"/>
      <c r="FW707" s="57"/>
      <c r="FX707" s="57"/>
      <c r="FY707" s="57"/>
      <c r="FZ707" s="57"/>
      <c r="GA707" s="57"/>
      <c r="GB707" s="57"/>
      <c r="GC707" s="57"/>
      <c r="GD707" s="57"/>
      <c r="GE707" s="57"/>
      <c r="GF707" s="57"/>
      <c r="GG707" s="57"/>
      <c r="GH707" s="57"/>
      <c r="GI707" s="57"/>
      <c r="GJ707" s="57"/>
      <c r="GK707" s="57"/>
      <c r="GL707" s="57"/>
      <c r="GM707" s="57"/>
      <c r="GN707" s="57"/>
      <c r="GO707" s="57"/>
      <c r="GP707" s="57"/>
      <c r="GQ707" s="57"/>
      <c r="GR707" s="57"/>
      <c r="GS707" s="57"/>
      <c r="GT707" s="57"/>
      <c r="GU707" s="57"/>
      <c r="GV707" s="57"/>
      <c r="GW707" s="57"/>
      <c r="GX707" s="57"/>
      <c r="GY707" s="57"/>
      <c r="GZ707" s="57"/>
      <c r="HA707" s="57"/>
      <c r="HB707" s="57"/>
      <c r="HC707" s="57"/>
      <c r="HD707" s="57"/>
      <c r="HE707" s="57"/>
      <c r="HF707" s="57"/>
      <c r="HG707" s="57"/>
      <c r="HH707" s="57"/>
      <c r="HI707" s="57"/>
      <c r="HJ707" s="57"/>
      <c r="HK707" s="57"/>
      <c r="HL707" s="57"/>
      <c r="HM707" s="57"/>
      <c r="HN707" s="57"/>
      <c r="HO707" s="57"/>
      <c r="HP707" s="57"/>
      <c r="HQ707" s="57"/>
      <c r="HR707" s="57"/>
      <c r="HS707" s="57"/>
      <c r="HT707" s="57"/>
      <c r="HU707" s="57"/>
      <c r="HV707" s="57"/>
      <c r="HW707" s="57"/>
      <c r="HX707" s="57"/>
      <c r="HY707" s="57"/>
      <c r="HZ707" s="57"/>
      <c r="IA707" s="57"/>
      <c r="IB707" s="57"/>
      <c r="IC707" s="57"/>
      <c r="ID707" s="57"/>
      <c r="IE707" s="57"/>
      <c r="IF707" s="57"/>
      <c r="IG707" s="57"/>
      <c r="IH707" s="57"/>
      <c r="II707" s="57"/>
      <c r="IJ707" s="57"/>
      <c r="IK707" s="57"/>
      <c r="IL707" s="57"/>
      <c r="IM707" s="57"/>
      <c r="IN707" s="57"/>
      <c r="IO707" s="57"/>
      <c r="IP707" s="57"/>
      <c r="IQ707" s="57"/>
      <c r="IR707" s="57"/>
      <c r="IS707" s="57"/>
      <c r="IT707" s="57"/>
      <c r="IU707" s="57"/>
      <c r="IV707" s="57"/>
      <c r="IW707" s="57"/>
      <c r="IX707" s="57"/>
      <c r="IY707" s="57"/>
      <c r="IZ707" s="57"/>
      <c r="JA707" s="57"/>
      <c r="JB707" s="57"/>
      <c r="JC707" s="57"/>
      <c r="JD707" s="57"/>
      <c r="JE707" s="57"/>
      <c r="JF707" s="57"/>
      <c r="JG707" s="57"/>
      <c r="JH707" s="57"/>
      <c r="JI707" s="57"/>
      <c r="JJ707" s="57"/>
      <c r="JK707" s="57"/>
      <c r="JL707" s="57"/>
      <c r="JM707" s="57"/>
      <c r="JN707" s="57"/>
      <c r="JO707" s="57"/>
      <c r="JP707" s="57"/>
      <c r="JQ707" s="57"/>
      <c r="JR707" s="57"/>
      <c r="JS707" s="57"/>
      <c r="JT707" s="57"/>
      <c r="JU707" s="57"/>
      <c r="JV707" s="57"/>
      <c r="JW707" s="57"/>
      <c r="JX707" s="57"/>
      <c r="JY707" s="57"/>
      <c r="JZ707" s="57"/>
      <c r="KA707" s="57"/>
      <c r="KB707" s="57"/>
      <c r="KC707" s="57"/>
      <c r="KD707" s="57"/>
      <c r="KE707" s="57"/>
      <c r="KF707" s="57"/>
      <c r="KG707" s="57"/>
      <c r="KH707" s="57"/>
      <c r="KI707" s="57"/>
      <c r="KJ707" s="57"/>
      <c r="KK707" s="57"/>
      <c r="KL707" s="57"/>
      <c r="KM707" s="57"/>
      <c r="KN707" s="57"/>
      <c r="KO707" s="57"/>
      <c r="KP707" s="57"/>
      <c r="KQ707" s="57"/>
      <c r="KR707" s="57"/>
      <c r="KS707" s="57"/>
      <c r="KT707" s="57"/>
      <c r="KU707" s="57"/>
      <c r="KV707" s="57"/>
      <c r="KW707" s="57"/>
      <c r="KX707" s="57"/>
      <c r="KY707" s="57"/>
      <c r="KZ707" s="57"/>
      <c r="LA707" s="57"/>
      <c r="LB707" s="57"/>
      <c r="LC707" s="57"/>
      <c r="LD707" s="57"/>
      <c r="LE707" s="57"/>
      <c r="LF707" s="57"/>
      <c r="LG707" s="57"/>
      <c r="LH707" s="57"/>
      <c r="LI707" s="57"/>
      <c r="LJ707" s="57"/>
      <c r="LK707" s="57"/>
      <c r="LL707" s="57"/>
      <c r="LM707" s="57"/>
      <c r="LN707" s="57"/>
      <c r="LO707" s="57"/>
      <c r="LP707" s="57"/>
      <c r="LQ707" s="57"/>
      <c r="LR707" s="57"/>
      <c r="LS707" s="57"/>
      <c r="LT707" s="57"/>
      <c r="LU707" s="57"/>
      <c r="LV707" s="57"/>
      <c r="LW707" s="57"/>
      <c r="LX707" s="57"/>
      <c r="LY707" s="57"/>
      <c r="LZ707" s="57"/>
      <c r="MA707" s="57"/>
      <c r="MB707" s="57"/>
      <c r="MC707" s="57"/>
      <c r="MD707" s="57"/>
      <c r="ME707" s="57"/>
      <c r="MF707" s="57"/>
      <c r="MG707" s="57"/>
      <c r="MH707" s="57"/>
      <c r="MI707" s="57"/>
      <c r="MJ707" s="57"/>
      <c r="MK707" s="57"/>
      <c r="ML707" s="57"/>
      <c r="MM707" s="57"/>
      <c r="MN707" s="57"/>
      <c r="MO707" s="57"/>
      <c r="MP707" s="57"/>
      <c r="MQ707" s="57"/>
      <c r="MR707" s="57"/>
      <c r="MS707" s="57"/>
      <c r="MT707" s="57"/>
      <c r="MU707" s="57"/>
      <c r="MV707" s="57"/>
      <c r="MW707" s="57"/>
      <c r="MX707" s="57"/>
      <c r="MY707" s="57"/>
      <c r="MZ707" s="57"/>
      <c r="NA707" s="57"/>
      <c r="NB707" s="57"/>
      <c r="NC707" s="57"/>
      <c r="ND707" s="57"/>
      <c r="NE707" s="57"/>
      <c r="NF707" s="57"/>
      <c r="NG707" s="57"/>
      <c r="NH707" s="57"/>
      <c r="NI707" s="57"/>
      <c r="NJ707" s="57"/>
      <c r="NK707" s="57"/>
      <c r="NL707" s="57"/>
      <c r="NM707" s="57"/>
      <c r="NN707" s="57"/>
      <c r="NO707" s="57"/>
      <c r="NP707" s="57"/>
      <c r="NQ707" s="57"/>
      <c r="NR707" s="57"/>
      <c r="NS707" s="57"/>
      <c r="NT707" s="57"/>
      <c r="NU707" s="57"/>
      <c r="NV707" s="57"/>
      <c r="NW707" s="57"/>
      <c r="NX707" s="57"/>
      <c r="NY707" s="57"/>
      <c r="NZ707" s="57"/>
      <c r="OA707" s="57"/>
      <c r="OB707" s="57"/>
      <c r="OC707" s="57"/>
      <c r="OD707" s="57"/>
      <c r="OE707" s="57"/>
      <c r="OF707" s="57"/>
      <c r="OG707" s="57"/>
      <c r="OH707" s="57"/>
      <c r="OI707" s="57"/>
      <c r="OJ707" s="57"/>
      <c r="OK707" s="57"/>
      <c r="OL707" s="57"/>
      <c r="OM707" s="57"/>
      <c r="ON707" s="57"/>
      <c r="OO707" s="57"/>
      <c r="OP707" s="57"/>
      <c r="OQ707" s="57"/>
      <c r="OR707" s="57"/>
      <c r="OS707" s="57"/>
      <c r="OT707" s="57"/>
      <c r="OU707" s="57"/>
      <c r="OV707" s="57"/>
      <c r="OW707" s="57"/>
      <c r="OX707" s="57"/>
      <c r="OY707" s="57"/>
      <c r="OZ707" s="57"/>
      <c r="PA707" s="57"/>
      <c r="PB707" s="57"/>
      <c r="PC707" s="57"/>
      <c r="PD707" s="57"/>
      <c r="PE707" s="57"/>
      <c r="PF707" s="57"/>
      <c r="PG707" s="57"/>
      <c r="PH707" s="57"/>
      <c r="PI707" s="57"/>
      <c r="PJ707" s="57"/>
      <c r="PK707" s="57"/>
      <c r="PL707" s="57"/>
      <c r="PM707" s="57"/>
      <c r="PN707" s="57"/>
      <c r="PO707" s="57"/>
      <c r="PP707" s="57"/>
      <c r="PQ707" s="57"/>
      <c r="PR707" s="57"/>
      <c r="PS707" s="57"/>
      <c r="PT707" s="57"/>
      <c r="PU707" s="57"/>
      <c r="PV707" s="57"/>
      <c r="PW707" s="57"/>
      <c r="PX707" s="57"/>
      <c r="PY707" s="57"/>
      <c r="PZ707" s="57"/>
      <c r="QA707" s="57"/>
      <c r="QB707" s="57"/>
      <c r="QC707" s="57"/>
      <c r="QD707" s="57"/>
      <c r="QE707" s="57"/>
      <c r="QF707" s="57"/>
      <c r="QG707" s="57"/>
      <c r="QH707" s="57"/>
      <c r="QI707" s="57"/>
      <c r="QJ707" s="57"/>
      <c r="QK707" s="57"/>
      <c r="QL707" s="57"/>
      <c r="QM707" s="57"/>
      <c r="QN707" s="57"/>
      <c r="QO707" s="57"/>
      <c r="QP707" s="57"/>
      <c r="QQ707" s="57"/>
      <c r="QR707" s="57"/>
      <c r="QS707" s="57"/>
      <c r="QT707" s="57"/>
      <c r="QU707" s="57"/>
      <c r="QV707" s="57"/>
      <c r="QW707" s="57"/>
      <c r="QX707" s="57"/>
      <c r="QY707" s="57"/>
      <c r="QZ707" s="57"/>
      <c r="RA707" s="57"/>
      <c r="RB707" s="57"/>
      <c r="RC707" s="57"/>
      <c r="RD707" s="57"/>
      <c r="RE707" s="57"/>
      <c r="RF707" s="57"/>
      <c r="RG707" s="57"/>
      <c r="RH707" s="57"/>
      <c r="RI707" s="57"/>
      <c r="RJ707" s="57"/>
      <c r="RK707" s="57"/>
      <c r="RL707" s="57"/>
      <c r="RM707" s="57"/>
      <c r="RN707" s="57"/>
      <c r="RO707" s="57"/>
      <c r="RP707" s="57"/>
      <c r="RQ707" s="57"/>
      <c r="RR707" s="57"/>
      <c r="RS707" s="57"/>
      <c r="RT707" s="57"/>
      <c r="RU707" s="57"/>
      <c r="RV707" s="57"/>
      <c r="RW707" s="57"/>
      <c r="RX707" s="57"/>
      <c r="RY707" s="57"/>
      <c r="RZ707" s="57"/>
      <c r="SA707" s="57"/>
      <c r="SB707" s="57"/>
      <c r="SC707" s="57"/>
      <c r="SD707" s="57"/>
      <c r="SE707" s="57"/>
      <c r="SF707" s="57"/>
      <c r="SG707" s="57"/>
      <c r="SH707" s="57"/>
      <c r="SI707" s="57"/>
      <c r="SJ707" s="57"/>
      <c r="SK707" s="57"/>
      <c r="SL707" s="57"/>
      <c r="SM707" s="57"/>
      <c r="SN707" s="57"/>
      <c r="SO707" s="57"/>
      <c r="SP707" s="57"/>
      <c r="SQ707" s="57"/>
      <c r="SR707" s="57"/>
      <c r="SS707" s="57"/>
      <c r="ST707" s="57"/>
      <c r="SU707" s="57"/>
      <c r="SV707" s="57"/>
      <c r="SW707" s="57"/>
      <c r="SX707" s="57"/>
      <c r="SY707" s="57"/>
      <c r="SZ707" s="57"/>
      <c r="TA707" s="57"/>
      <c r="TB707" s="57"/>
      <c r="TC707" s="57"/>
      <c r="TD707" s="57"/>
      <c r="TE707" s="57"/>
      <c r="TF707" s="57"/>
      <c r="TG707" s="57"/>
      <c r="TH707" s="57"/>
      <c r="TI707" s="57"/>
      <c r="TJ707" s="57"/>
      <c r="TK707" s="57"/>
      <c r="TL707" s="57"/>
      <c r="TM707" s="57"/>
      <c r="TN707" s="57"/>
      <c r="TO707" s="57"/>
      <c r="TP707" s="57"/>
      <c r="TQ707" s="57"/>
      <c r="TR707" s="57"/>
      <c r="TS707" s="57"/>
      <c r="TT707" s="57"/>
      <c r="TU707" s="57"/>
      <c r="TV707" s="57"/>
      <c r="TW707" s="57"/>
      <c r="TX707" s="57"/>
      <c r="TY707" s="57"/>
      <c r="TZ707" s="57"/>
      <c r="UA707" s="57"/>
      <c r="UB707" s="57"/>
      <c r="UC707" s="57"/>
      <c r="UD707" s="57"/>
      <c r="UE707" s="57"/>
      <c r="UF707" s="57"/>
      <c r="UG707" s="57"/>
      <c r="UH707" s="57"/>
      <c r="UI707" s="57"/>
      <c r="UJ707" s="57"/>
      <c r="UK707" s="57"/>
      <c r="UL707" s="57"/>
      <c r="UM707" s="57"/>
      <c r="UN707" s="57"/>
      <c r="UO707" s="57"/>
      <c r="UP707" s="57"/>
      <c r="UQ707" s="57"/>
      <c r="UR707" s="57"/>
      <c r="US707" s="57"/>
      <c r="UT707" s="57"/>
      <c r="UU707" s="57"/>
      <c r="UV707" s="57"/>
      <c r="UW707" s="57"/>
      <c r="UX707" s="57"/>
      <c r="UY707" s="57"/>
      <c r="UZ707" s="57"/>
      <c r="VA707" s="57"/>
      <c r="VB707" s="57"/>
      <c r="VC707" s="57"/>
      <c r="VD707" s="57"/>
      <c r="VE707" s="57"/>
      <c r="VF707" s="57"/>
      <c r="VG707" s="57"/>
      <c r="VH707" s="57"/>
      <c r="VI707" s="57"/>
      <c r="VJ707" s="57"/>
      <c r="VK707" s="57"/>
      <c r="VL707" s="57"/>
      <c r="VM707" s="57"/>
      <c r="VN707" s="57"/>
      <c r="VO707" s="57"/>
      <c r="VP707" s="57"/>
      <c r="VQ707" s="57"/>
      <c r="VR707" s="57"/>
      <c r="VS707" s="57"/>
      <c r="VT707" s="57"/>
      <c r="VU707" s="57"/>
      <c r="VV707" s="57"/>
      <c r="VW707" s="57"/>
      <c r="VX707" s="57"/>
      <c r="VY707" s="57"/>
      <c r="VZ707" s="57"/>
      <c r="WA707" s="57"/>
      <c r="WB707" s="57"/>
      <c r="WC707" s="57"/>
      <c r="WD707" s="57"/>
      <c r="WE707" s="57"/>
      <c r="WF707" s="57"/>
      <c r="WG707" s="57"/>
      <c r="WH707" s="57"/>
      <c r="WI707" s="57"/>
      <c r="WJ707" s="57"/>
      <c r="WK707" s="57"/>
      <c r="WL707" s="57"/>
      <c r="WM707" s="57"/>
      <c r="WN707" s="57"/>
      <c r="WO707" s="57"/>
      <c r="WP707" s="57"/>
      <c r="WQ707" s="57"/>
      <c r="WR707" s="57"/>
      <c r="WS707" s="57"/>
      <c r="WT707" s="57"/>
      <c r="WU707" s="57"/>
      <c r="WV707" s="57"/>
      <c r="WW707" s="57"/>
      <c r="WX707" s="57"/>
      <c r="WY707" s="57"/>
      <c r="WZ707" s="57"/>
      <c r="XA707" s="57"/>
      <c r="XB707" s="57"/>
      <c r="XC707" s="57"/>
      <c r="XD707" s="57"/>
      <c r="XE707" s="57"/>
      <c r="XF707" s="57"/>
      <c r="XG707" s="57"/>
      <c r="XH707" s="57"/>
      <c r="XI707" s="57"/>
      <c r="XJ707" s="57"/>
      <c r="XK707" s="57"/>
      <c r="XL707" s="57"/>
      <c r="XM707" s="57"/>
      <c r="XN707" s="57"/>
      <c r="XO707" s="57"/>
      <c r="XP707" s="57"/>
      <c r="XQ707" s="57"/>
      <c r="XR707" s="57"/>
      <c r="XS707" s="57"/>
      <c r="XT707" s="57"/>
      <c r="XU707" s="57"/>
      <c r="XV707" s="57"/>
      <c r="XW707" s="57"/>
    </row>
    <row r="708">
      <c r="AI708" s="57"/>
      <c r="BR708" s="57"/>
      <c r="DA708" s="57"/>
      <c r="EJ708" s="57"/>
      <c r="EK708" s="57"/>
      <c r="EL708" s="57"/>
      <c r="EM708" s="57"/>
      <c r="EN708" s="57"/>
      <c r="EO708" s="57"/>
      <c r="EP708" s="57"/>
      <c r="EQ708" s="57"/>
      <c r="ER708" s="57"/>
      <c r="ES708" s="57"/>
      <c r="ET708" s="57"/>
      <c r="EU708" s="57"/>
      <c r="EV708" s="57"/>
      <c r="EW708" s="57"/>
      <c r="EX708" s="57"/>
      <c r="EY708" s="57"/>
      <c r="EZ708" s="57"/>
      <c r="FA708" s="57"/>
      <c r="FB708" s="57"/>
      <c r="FC708" s="57"/>
      <c r="FD708" s="57"/>
      <c r="FE708" s="57"/>
      <c r="FF708" s="57"/>
      <c r="FG708" s="57"/>
      <c r="FH708" s="57"/>
      <c r="FI708" s="57"/>
      <c r="FJ708" s="57"/>
      <c r="FK708" s="57"/>
      <c r="FL708" s="57"/>
      <c r="FM708" s="57"/>
      <c r="FN708" s="57"/>
      <c r="FO708" s="57"/>
      <c r="FP708" s="57"/>
      <c r="FQ708" s="57"/>
      <c r="FR708" s="57"/>
      <c r="FS708" s="57"/>
      <c r="FT708" s="57"/>
      <c r="FU708" s="57"/>
      <c r="FV708" s="57"/>
      <c r="FW708" s="57"/>
      <c r="FX708" s="57"/>
      <c r="FY708" s="57"/>
      <c r="FZ708" s="57"/>
      <c r="GA708" s="57"/>
      <c r="GB708" s="57"/>
      <c r="GC708" s="57"/>
      <c r="GD708" s="57"/>
      <c r="GE708" s="57"/>
      <c r="GF708" s="57"/>
      <c r="GG708" s="57"/>
      <c r="GH708" s="57"/>
      <c r="GI708" s="57"/>
      <c r="GJ708" s="57"/>
      <c r="GK708" s="57"/>
      <c r="GL708" s="57"/>
      <c r="GM708" s="57"/>
      <c r="GN708" s="57"/>
      <c r="GO708" s="57"/>
      <c r="GP708" s="57"/>
      <c r="GQ708" s="57"/>
      <c r="GR708" s="57"/>
      <c r="GS708" s="57"/>
      <c r="GT708" s="57"/>
      <c r="GU708" s="57"/>
      <c r="GV708" s="57"/>
      <c r="GW708" s="57"/>
      <c r="GX708" s="57"/>
      <c r="GY708" s="57"/>
      <c r="GZ708" s="57"/>
      <c r="HA708" s="57"/>
      <c r="HB708" s="57"/>
      <c r="HC708" s="57"/>
      <c r="HD708" s="57"/>
      <c r="HE708" s="57"/>
      <c r="HF708" s="57"/>
      <c r="HG708" s="57"/>
      <c r="HH708" s="57"/>
      <c r="HI708" s="57"/>
      <c r="HJ708" s="57"/>
      <c r="HK708" s="57"/>
      <c r="HL708" s="57"/>
      <c r="HM708" s="57"/>
      <c r="HN708" s="57"/>
      <c r="HO708" s="57"/>
      <c r="HP708" s="57"/>
      <c r="HQ708" s="57"/>
      <c r="HR708" s="57"/>
      <c r="HS708" s="57"/>
      <c r="HT708" s="57"/>
      <c r="HU708" s="57"/>
      <c r="HV708" s="57"/>
      <c r="HW708" s="57"/>
      <c r="HX708" s="57"/>
      <c r="HY708" s="57"/>
      <c r="HZ708" s="57"/>
      <c r="IA708" s="57"/>
      <c r="IB708" s="57"/>
      <c r="IC708" s="57"/>
      <c r="ID708" s="57"/>
      <c r="IE708" s="57"/>
      <c r="IF708" s="57"/>
      <c r="IG708" s="57"/>
      <c r="IH708" s="57"/>
      <c r="II708" s="57"/>
      <c r="IJ708" s="57"/>
      <c r="IK708" s="57"/>
      <c r="IL708" s="57"/>
      <c r="IM708" s="57"/>
      <c r="IN708" s="57"/>
      <c r="IO708" s="57"/>
      <c r="IP708" s="57"/>
      <c r="IQ708" s="57"/>
      <c r="IR708" s="57"/>
      <c r="IS708" s="57"/>
      <c r="IT708" s="57"/>
      <c r="IU708" s="57"/>
      <c r="IV708" s="57"/>
      <c r="IW708" s="57"/>
      <c r="IX708" s="57"/>
      <c r="IY708" s="57"/>
      <c r="IZ708" s="57"/>
      <c r="JA708" s="57"/>
      <c r="JB708" s="57"/>
      <c r="JC708" s="57"/>
      <c r="JD708" s="57"/>
      <c r="JE708" s="57"/>
      <c r="JF708" s="57"/>
      <c r="JG708" s="57"/>
      <c r="JH708" s="57"/>
      <c r="JI708" s="57"/>
      <c r="JJ708" s="57"/>
      <c r="JK708" s="57"/>
      <c r="JL708" s="57"/>
      <c r="JM708" s="57"/>
      <c r="JN708" s="57"/>
      <c r="JO708" s="57"/>
      <c r="JP708" s="57"/>
      <c r="JQ708" s="57"/>
      <c r="JR708" s="57"/>
      <c r="JS708" s="57"/>
      <c r="JT708" s="57"/>
      <c r="JU708" s="57"/>
      <c r="JV708" s="57"/>
      <c r="JW708" s="57"/>
      <c r="JX708" s="57"/>
      <c r="JY708" s="57"/>
      <c r="JZ708" s="57"/>
      <c r="KA708" s="57"/>
      <c r="KB708" s="57"/>
      <c r="KC708" s="57"/>
      <c r="KD708" s="57"/>
      <c r="KE708" s="57"/>
      <c r="KF708" s="57"/>
      <c r="KG708" s="57"/>
      <c r="KH708" s="57"/>
      <c r="KI708" s="57"/>
      <c r="KJ708" s="57"/>
      <c r="KK708" s="57"/>
      <c r="KL708" s="57"/>
      <c r="KM708" s="57"/>
      <c r="KN708" s="57"/>
      <c r="KO708" s="57"/>
      <c r="KP708" s="57"/>
      <c r="KQ708" s="57"/>
      <c r="KR708" s="57"/>
      <c r="KS708" s="57"/>
      <c r="KT708" s="57"/>
      <c r="KU708" s="57"/>
      <c r="KV708" s="57"/>
      <c r="KW708" s="57"/>
      <c r="KX708" s="57"/>
      <c r="KY708" s="57"/>
      <c r="KZ708" s="57"/>
      <c r="LA708" s="57"/>
      <c r="LB708" s="57"/>
      <c r="LC708" s="57"/>
      <c r="LD708" s="57"/>
      <c r="LE708" s="57"/>
      <c r="LF708" s="57"/>
      <c r="LG708" s="57"/>
      <c r="LH708" s="57"/>
      <c r="LI708" s="57"/>
      <c r="LJ708" s="57"/>
      <c r="LK708" s="57"/>
      <c r="LL708" s="57"/>
      <c r="LM708" s="57"/>
      <c r="LN708" s="57"/>
      <c r="LO708" s="57"/>
      <c r="LP708" s="57"/>
      <c r="LQ708" s="57"/>
      <c r="LR708" s="57"/>
      <c r="LS708" s="57"/>
      <c r="LT708" s="57"/>
      <c r="LU708" s="57"/>
      <c r="LV708" s="57"/>
      <c r="LW708" s="57"/>
      <c r="LX708" s="57"/>
      <c r="LY708" s="57"/>
      <c r="LZ708" s="57"/>
      <c r="MA708" s="57"/>
      <c r="MB708" s="57"/>
      <c r="MC708" s="57"/>
      <c r="MD708" s="57"/>
      <c r="ME708" s="57"/>
      <c r="MF708" s="57"/>
      <c r="MG708" s="57"/>
      <c r="MH708" s="57"/>
      <c r="MI708" s="57"/>
      <c r="MJ708" s="57"/>
      <c r="MK708" s="57"/>
      <c r="ML708" s="57"/>
      <c r="MM708" s="57"/>
      <c r="MN708" s="57"/>
      <c r="MO708" s="57"/>
      <c r="MP708" s="57"/>
      <c r="MQ708" s="57"/>
      <c r="MR708" s="57"/>
      <c r="MS708" s="57"/>
      <c r="MT708" s="57"/>
      <c r="MU708" s="57"/>
      <c r="MV708" s="57"/>
      <c r="MW708" s="57"/>
      <c r="MX708" s="57"/>
      <c r="MY708" s="57"/>
      <c r="MZ708" s="57"/>
      <c r="NA708" s="57"/>
      <c r="NB708" s="57"/>
      <c r="NC708" s="57"/>
      <c r="ND708" s="57"/>
      <c r="NE708" s="57"/>
      <c r="NF708" s="57"/>
      <c r="NG708" s="57"/>
      <c r="NH708" s="57"/>
      <c r="NI708" s="57"/>
      <c r="NJ708" s="57"/>
      <c r="NK708" s="57"/>
      <c r="NL708" s="57"/>
      <c r="NM708" s="57"/>
      <c r="NN708" s="57"/>
      <c r="NO708" s="57"/>
      <c r="NP708" s="57"/>
      <c r="NQ708" s="57"/>
      <c r="NR708" s="57"/>
      <c r="NS708" s="57"/>
      <c r="NT708" s="57"/>
      <c r="NU708" s="57"/>
      <c r="NV708" s="57"/>
      <c r="NW708" s="57"/>
      <c r="NX708" s="57"/>
      <c r="NY708" s="57"/>
      <c r="NZ708" s="57"/>
      <c r="OA708" s="57"/>
      <c r="OB708" s="57"/>
      <c r="OC708" s="57"/>
      <c r="OD708" s="57"/>
      <c r="OE708" s="57"/>
      <c r="OF708" s="57"/>
      <c r="OG708" s="57"/>
      <c r="OH708" s="57"/>
      <c r="OI708" s="57"/>
      <c r="OJ708" s="57"/>
      <c r="OK708" s="57"/>
      <c r="OL708" s="57"/>
      <c r="OM708" s="57"/>
      <c r="ON708" s="57"/>
      <c r="OO708" s="57"/>
      <c r="OP708" s="57"/>
      <c r="OQ708" s="57"/>
      <c r="OR708" s="57"/>
      <c r="OS708" s="57"/>
      <c r="OT708" s="57"/>
      <c r="OU708" s="57"/>
      <c r="OV708" s="57"/>
      <c r="OW708" s="57"/>
      <c r="OX708" s="57"/>
      <c r="OY708" s="57"/>
      <c r="OZ708" s="57"/>
      <c r="PA708" s="57"/>
      <c r="PB708" s="57"/>
      <c r="PC708" s="57"/>
      <c r="PD708" s="57"/>
      <c r="PE708" s="57"/>
      <c r="PF708" s="57"/>
      <c r="PG708" s="57"/>
      <c r="PH708" s="57"/>
      <c r="PI708" s="57"/>
      <c r="PJ708" s="57"/>
      <c r="PK708" s="57"/>
      <c r="PL708" s="57"/>
      <c r="PM708" s="57"/>
      <c r="PN708" s="57"/>
      <c r="PO708" s="57"/>
      <c r="PP708" s="57"/>
      <c r="PQ708" s="57"/>
      <c r="PR708" s="57"/>
      <c r="PS708" s="57"/>
      <c r="PT708" s="57"/>
      <c r="PU708" s="57"/>
      <c r="PV708" s="57"/>
      <c r="PW708" s="57"/>
      <c r="PX708" s="57"/>
      <c r="PY708" s="57"/>
      <c r="PZ708" s="57"/>
      <c r="QA708" s="57"/>
      <c r="QB708" s="57"/>
      <c r="QC708" s="57"/>
      <c r="QD708" s="57"/>
      <c r="QE708" s="57"/>
      <c r="QF708" s="57"/>
      <c r="QG708" s="57"/>
      <c r="QH708" s="57"/>
      <c r="QI708" s="57"/>
      <c r="QJ708" s="57"/>
      <c r="QK708" s="57"/>
      <c r="QL708" s="57"/>
      <c r="QM708" s="57"/>
      <c r="QN708" s="57"/>
      <c r="QO708" s="57"/>
      <c r="QP708" s="57"/>
      <c r="QQ708" s="57"/>
      <c r="QR708" s="57"/>
      <c r="QS708" s="57"/>
      <c r="QT708" s="57"/>
      <c r="QU708" s="57"/>
      <c r="QV708" s="57"/>
      <c r="QW708" s="57"/>
      <c r="QX708" s="57"/>
      <c r="QY708" s="57"/>
      <c r="QZ708" s="57"/>
      <c r="RA708" s="57"/>
      <c r="RB708" s="57"/>
      <c r="RC708" s="57"/>
      <c r="RD708" s="57"/>
      <c r="RE708" s="57"/>
      <c r="RF708" s="57"/>
      <c r="RG708" s="57"/>
      <c r="RH708" s="57"/>
      <c r="RI708" s="57"/>
      <c r="RJ708" s="57"/>
      <c r="RK708" s="57"/>
      <c r="RL708" s="57"/>
      <c r="RM708" s="57"/>
      <c r="RN708" s="57"/>
      <c r="RO708" s="57"/>
      <c r="RP708" s="57"/>
      <c r="RQ708" s="57"/>
      <c r="RR708" s="57"/>
      <c r="RS708" s="57"/>
      <c r="RT708" s="57"/>
      <c r="RU708" s="57"/>
      <c r="RV708" s="57"/>
      <c r="RW708" s="57"/>
      <c r="RX708" s="57"/>
      <c r="RY708" s="57"/>
      <c r="RZ708" s="57"/>
      <c r="SA708" s="57"/>
      <c r="SB708" s="57"/>
      <c r="SC708" s="57"/>
      <c r="SD708" s="57"/>
      <c r="SE708" s="57"/>
      <c r="SF708" s="57"/>
      <c r="SG708" s="57"/>
      <c r="SH708" s="57"/>
      <c r="SI708" s="57"/>
      <c r="SJ708" s="57"/>
      <c r="SK708" s="57"/>
      <c r="SL708" s="57"/>
      <c r="SM708" s="57"/>
      <c r="SN708" s="57"/>
      <c r="SO708" s="57"/>
      <c r="SP708" s="57"/>
      <c r="SQ708" s="57"/>
      <c r="SR708" s="57"/>
      <c r="SS708" s="57"/>
      <c r="ST708" s="57"/>
      <c r="SU708" s="57"/>
      <c r="SV708" s="57"/>
      <c r="SW708" s="57"/>
      <c r="SX708" s="57"/>
      <c r="SY708" s="57"/>
      <c r="SZ708" s="57"/>
      <c r="TA708" s="57"/>
      <c r="TB708" s="57"/>
      <c r="TC708" s="57"/>
      <c r="TD708" s="57"/>
      <c r="TE708" s="57"/>
      <c r="TF708" s="57"/>
      <c r="TG708" s="57"/>
      <c r="TH708" s="57"/>
      <c r="TI708" s="57"/>
      <c r="TJ708" s="57"/>
      <c r="TK708" s="57"/>
      <c r="TL708" s="57"/>
      <c r="TM708" s="57"/>
      <c r="TN708" s="57"/>
      <c r="TO708" s="57"/>
      <c r="TP708" s="57"/>
      <c r="TQ708" s="57"/>
      <c r="TR708" s="57"/>
      <c r="TS708" s="57"/>
      <c r="TT708" s="57"/>
      <c r="TU708" s="57"/>
      <c r="TV708" s="57"/>
      <c r="TW708" s="57"/>
      <c r="TX708" s="57"/>
      <c r="TY708" s="57"/>
      <c r="TZ708" s="57"/>
      <c r="UA708" s="57"/>
      <c r="UB708" s="57"/>
      <c r="UC708" s="57"/>
      <c r="UD708" s="57"/>
      <c r="UE708" s="57"/>
      <c r="UF708" s="57"/>
      <c r="UG708" s="57"/>
      <c r="UH708" s="57"/>
      <c r="UI708" s="57"/>
      <c r="UJ708" s="57"/>
      <c r="UK708" s="57"/>
      <c r="UL708" s="57"/>
      <c r="UM708" s="57"/>
      <c r="UN708" s="57"/>
      <c r="UO708" s="57"/>
      <c r="UP708" s="57"/>
      <c r="UQ708" s="57"/>
      <c r="UR708" s="57"/>
      <c r="US708" s="57"/>
      <c r="UT708" s="57"/>
      <c r="UU708" s="57"/>
      <c r="UV708" s="57"/>
      <c r="UW708" s="57"/>
      <c r="UX708" s="57"/>
      <c r="UY708" s="57"/>
      <c r="UZ708" s="57"/>
      <c r="VA708" s="57"/>
      <c r="VB708" s="57"/>
      <c r="VC708" s="57"/>
      <c r="VD708" s="57"/>
      <c r="VE708" s="57"/>
      <c r="VF708" s="57"/>
      <c r="VG708" s="57"/>
      <c r="VH708" s="57"/>
      <c r="VI708" s="57"/>
      <c r="VJ708" s="57"/>
      <c r="VK708" s="57"/>
      <c r="VL708" s="57"/>
      <c r="VM708" s="57"/>
      <c r="VN708" s="57"/>
      <c r="VO708" s="57"/>
      <c r="VP708" s="57"/>
      <c r="VQ708" s="57"/>
      <c r="VR708" s="57"/>
      <c r="VS708" s="57"/>
      <c r="VT708" s="57"/>
      <c r="VU708" s="57"/>
      <c r="VV708" s="57"/>
      <c r="VW708" s="57"/>
      <c r="VX708" s="57"/>
      <c r="VY708" s="57"/>
      <c r="VZ708" s="57"/>
      <c r="WA708" s="57"/>
      <c r="WB708" s="57"/>
      <c r="WC708" s="57"/>
      <c r="WD708" s="57"/>
      <c r="WE708" s="57"/>
      <c r="WF708" s="57"/>
      <c r="WG708" s="57"/>
      <c r="WH708" s="57"/>
      <c r="WI708" s="57"/>
      <c r="WJ708" s="57"/>
      <c r="WK708" s="57"/>
      <c r="WL708" s="57"/>
      <c r="WM708" s="57"/>
      <c r="WN708" s="57"/>
      <c r="WO708" s="57"/>
      <c r="WP708" s="57"/>
      <c r="WQ708" s="57"/>
      <c r="WR708" s="57"/>
      <c r="WS708" s="57"/>
      <c r="WT708" s="57"/>
      <c r="WU708" s="57"/>
      <c r="WV708" s="57"/>
      <c r="WW708" s="57"/>
      <c r="WX708" s="57"/>
      <c r="WY708" s="57"/>
      <c r="WZ708" s="57"/>
      <c r="XA708" s="57"/>
      <c r="XB708" s="57"/>
      <c r="XC708" s="57"/>
      <c r="XD708" s="57"/>
      <c r="XE708" s="57"/>
      <c r="XF708" s="57"/>
      <c r="XG708" s="57"/>
      <c r="XH708" s="57"/>
      <c r="XI708" s="57"/>
      <c r="XJ708" s="57"/>
      <c r="XK708" s="57"/>
      <c r="XL708" s="57"/>
      <c r="XM708" s="57"/>
      <c r="XN708" s="57"/>
      <c r="XO708" s="57"/>
      <c r="XP708" s="57"/>
      <c r="XQ708" s="57"/>
      <c r="XR708" s="57"/>
      <c r="XS708" s="57"/>
      <c r="XT708" s="57"/>
      <c r="XU708" s="57"/>
      <c r="XV708" s="57"/>
      <c r="XW708" s="57"/>
    </row>
    <row r="709">
      <c r="AI709" s="57"/>
      <c r="BR709" s="57"/>
      <c r="DA709" s="57"/>
      <c r="EJ709" s="57"/>
      <c r="EK709" s="57"/>
      <c r="EL709" s="57"/>
      <c r="EM709" s="57"/>
      <c r="EN709" s="57"/>
      <c r="EO709" s="57"/>
      <c r="EP709" s="57"/>
      <c r="EQ709" s="57"/>
      <c r="ER709" s="57"/>
      <c r="ES709" s="57"/>
      <c r="ET709" s="57"/>
      <c r="EU709" s="57"/>
      <c r="EV709" s="57"/>
      <c r="EW709" s="57"/>
      <c r="EX709" s="57"/>
      <c r="EY709" s="57"/>
      <c r="EZ709" s="57"/>
      <c r="FA709" s="57"/>
      <c r="FB709" s="57"/>
      <c r="FC709" s="57"/>
      <c r="FD709" s="57"/>
      <c r="FE709" s="57"/>
      <c r="FF709" s="57"/>
      <c r="FG709" s="57"/>
      <c r="FH709" s="57"/>
      <c r="FI709" s="57"/>
      <c r="FJ709" s="57"/>
      <c r="FK709" s="57"/>
      <c r="FL709" s="57"/>
      <c r="FM709" s="57"/>
      <c r="FN709" s="57"/>
      <c r="FO709" s="57"/>
      <c r="FP709" s="57"/>
      <c r="FQ709" s="57"/>
      <c r="FR709" s="57"/>
      <c r="FS709" s="57"/>
      <c r="FT709" s="57"/>
      <c r="FU709" s="57"/>
      <c r="FV709" s="57"/>
      <c r="FW709" s="57"/>
      <c r="FX709" s="57"/>
      <c r="FY709" s="57"/>
      <c r="FZ709" s="57"/>
      <c r="GA709" s="57"/>
      <c r="GB709" s="57"/>
      <c r="GC709" s="57"/>
      <c r="GD709" s="57"/>
      <c r="GE709" s="57"/>
      <c r="GF709" s="57"/>
      <c r="GG709" s="57"/>
      <c r="GH709" s="57"/>
      <c r="GI709" s="57"/>
      <c r="GJ709" s="57"/>
      <c r="GK709" s="57"/>
      <c r="GL709" s="57"/>
      <c r="GM709" s="57"/>
      <c r="GN709" s="57"/>
      <c r="GO709" s="57"/>
      <c r="GP709" s="57"/>
      <c r="GQ709" s="57"/>
      <c r="GR709" s="57"/>
      <c r="GS709" s="57"/>
      <c r="GT709" s="57"/>
      <c r="GU709" s="57"/>
      <c r="GV709" s="57"/>
      <c r="GW709" s="57"/>
      <c r="GX709" s="57"/>
      <c r="GY709" s="57"/>
      <c r="GZ709" s="57"/>
      <c r="HA709" s="57"/>
      <c r="HB709" s="57"/>
      <c r="HC709" s="57"/>
      <c r="HD709" s="57"/>
      <c r="HE709" s="57"/>
      <c r="HF709" s="57"/>
      <c r="HG709" s="57"/>
      <c r="HH709" s="57"/>
      <c r="HI709" s="57"/>
      <c r="HJ709" s="57"/>
      <c r="HK709" s="57"/>
      <c r="HL709" s="57"/>
      <c r="HM709" s="57"/>
      <c r="HN709" s="57"/>
      <c r="HO709" s="57"/>
      <c r="HP709" s="57"/>
      <c r="HQ709" s="57"/>
      <c r="HR709" s="57"/>
      <c r="HS709" s="57"/>
      <c r="HT709" s="57"/>
      <c r="HU709" s="57"/>
      <c r="HV709" s="57"/>
      <c r="HW709" s="57"/>
      <c r="HX709" s="57"/>
      <c r="HY709" s="57"/>
      <c r="HZ709" s="57"/>
      <c r="IA709" s="57"/>
      <c r="IB709" s="57"/>
      <c r="IC709" s="57"/>
      <c r="ID709" s="57"/>
      <c r="IE709" s="57"/>
      <c r="IF709" s="57"/>
      <c r="IG709" s="57"/>
      <c r="IH709" s="57"/>
      <c r="II709" s="57"/>
      <c r="IJ709" s="57"/>
      <c r="IK709" s="57"/>
      <c r="IL709" s="57"/>
      <c r="IM709" s="57"/>
      <c r="IN709" s="57"/>
      <c r="IO709" s="57"/>
      <c r="IP709" s="57"/>
      <c r="IQ709" s="57"/>
      <c r="IR709" s="57"/>
      <c r="IS709" s="57"/>
      <c r="IT709" s="57"/>
      <c r="IU709" s="57"/>
      <c r="IV709" s="57"/>
      <c r="IW709" s="57"/>
      <c r="IX709" s="57"/>
      <c r="IY709" s="57"/>
      <c r="IZ709" s="57"/>
      <c r="JA709" s="57"/>
      <c r="JB709" s="57"/>
      <c r="JC709" s="57"/>
      <c r="JD709" s="57"/>
      <c r="JE709" s="57"/>
      <c r="JF709" s="57"/>
      <c r="JG709" s="57"/>
      <c r="JH709" s="57"/>
      <c r="JI709" s="57"/>
      <c r="JJ709" s="57"/>
      <c r="JK709" s="57"/>
      <c r="JL709" s="57"/>
      <c r="JM709" s="57"/>
      <c r="JN709" s="57"/>
      <c r="JO709" s="57"/>
      <c r="JP709" s="57"/>
      <c r="JQ709" s="57"/>
      <c r="JR709" s="57"/>
      <c r="JS709" s="57"/>
      <c r="JT709" s="57"/>
      <c r="JU709" s="57"/>
      <c r="JV709" s="57"/>
      <c r="JW709" s="57"/>
      <c r="JX709" s="57"/>
      <c r="JY709" s="57"/>
      <c r="JZ709" s="57"/>
      <c r="KA709" s="57"/>
      <c r="KB709" s="57"/>
      <c r="KC709" s="57"/>
      <c r="KD709" s="57"/>
      <c r="KE709" s="57"/>
      <c r="KF709" s="57"/>
      <c r="KG709" s="57"/>
      <c r="KH709" s="57"/>
      <c r="KI709" s="57"/>
      <c r="KJ709" s="57"/>
      <c r="KK709" s="57"/>
      <c r="KL709" s="57"/>
      <c r="KM709" s="57"/>
      <c r="KN709" s="57"/>
      <c r="KO709" s="57"/>
      <c r="KP709" s="57"/>
      <c r="KQ709" s="57"/>
      <c r="KR709" s="57"/>
      <c r="KS709" s="57"/>
      <c r="KT709" s="57"/>
      <c r="KU709" s="57"/>
      <c r="KV709" s="57"/>
      <c r="KW709" s="57"/>
      <c r="KX709" s="57"/>
      <c r="KY709" s="57"/>
      <c r="KZ709" s="57"/>
      <c r="LA709" s="57"/>
      <c r="LB709" s="57"/>
      <c r="LC709" s="57"/>
      <c r="LD709" s="57"/>
      <c r="LE709" s="57"/>
      <c r="LF709" s="57"/>
      <c r="LG709" s="57"/>
      <c r="LH709" s="57"/>
      <c r="LI709" s="57"/>
      <c r="LJ709" s="57"/>
      <c r="LK709" s="57"/>
      <c r="LL709" s="57"/>
      <c r="LM709" s="57"/>
      <c r="LN709" s="57"/>
      <c r="LO709" s="57"/>
      <c r="LP709" s="57"/>
      <c r="LQ709" s="57"/>
      <c r="LR709" s="57"/>
      <c r="LS709" s="57"/>
      <c r="LT709" s="57"/>
      <c r="LU709" s="57"/>
      <c r="LV709" s="57"/>
      <c r="LW709" s="57"/>
      <c r="LX709" s="57"/>
      <c r="LY709" s="57"/>
      <c r="LZ709" s="57"/>
      <c r="MA709" s="57"/>
      <c r="MB709" s="57"/>
      <c r="MC709" s="57"/>
      <c r="MD709" s="57"/>
      <c r="ME709" s="57"/>
      <c r="MF709" s="57"/>
      <c r="MG709" s="57"/>
      <c r="MH709" s="57"/>
      <c r="MI709" s="57"/>
      <c r="MJ709" s="57"/>
      <c r="MK709" s="57"/>
      <c r="ML709" s="57"/>
      <c r="MM709" s="57"/>
      <c r="MN709" s="57"/>
      <c r="MO709" s="57"/>
      <c r="MP709" s="57"/>
      <c r="MQ709" s="57"/>
      <c r="MR709" s="57"/>
      <c r="MS709" s="57"/>
      <c r="MT709" s="57"/>
      <c r="MU709" s="57"/>
      <c r="MV709" s="57"/>
      <c r="MW709" s="57"/>
      <c r="MX709" s="57"/>
      <c r="MY709" s="57"/>
      <c r="MZ709" s="57"/>
      <c r="NA709" s="57"/>
      <c r="NB709" s="57"/>
      <c r="NC709" s="57"/>
      <c r="ND709" s="57"/>
      <c r="NE709" s="57"/>
      <c r="NF709" s="57"/>
      <c r="NG709" s="57"/>
      <c r="NH709" s="57"/>
      <c r="NI709" s="57"/>
      <c r="NJ709" s="57"/>
      <c r="NK709" s="57"/>
      <c r="NL709" s="57"/>
      <c r="NM709" s="57"/>
      <c r="NN709" s="57"/>
      <c r="NO709" s="57"/>
      <c r="NP709" s="57"/>
      <c r="NQ709" s="57"/>
      <c r="NR709" s="57"/>
      <c r="NS709" s="57"/>
      <c r="NT709" s="57"/>
      <c r="NU709" s="57"/>
      <c r="NV709" s="57"/>
      <c r="NW709" s="57"/>
      <c r="NX709" s="57"/>
      <c r="NY709" s="57"/>
      <c r="NZ709" s="57"/>
      <c r="OA709" s="57"/>
      <c r="OB709" s="57"/>
      <c r="OC709" s="57"/>
      <c r="OD709" s="57"/>
      <c r="OE709" s="57"/>
      <c r="OF709" s="57"/>
      <c r="OG709" s="57"/>
      <c r="OH709" s="57"/>
      <c r="OI709" s="57"/>
      <c r="OJ709" s="57"/>
      <c r="OK709" s="57"/>
      <c r="OL709" s="57"/>
      <c r="OM709" s="57"/>
      <c r="ON709" s="57"/>
      <c r="OO709" s="57"/>
      <c r="OP709" s="57"/>
      <c r="OQ709" s="57"/>
      <c r="OR709" s="57"/>
      <c r="OS709" s="57"/>
      <c r="OT709" s="57"/>
      <c r="OU709" s="57"/>
      <c r="OV709" s="57"/>
      <c r="OW709" s="57"/>
      <c r="OX709" s="57"/>
      <c r="OY709" s="57"/>
      <c r="OZ709" s="57"/>
      <c r="PA709" s="57"/>
      <c r="PB709" s="57"/>
      <c r="PC709" s="57"/>
      <c r="PD709" s="57"/>
      <c r="PE709" s="57"/>
      <c r="PF709" s="57"/>
      <c r="PG709" s="57"/>
      <c r="PH709" s="57"/>
      <c r="PI709" s="57"/>
      <c r="PJ709" s="57"/>
      <c r="PK709" s="57"/>
      <c r="PL709" s="57"/>
      <c r="PM709" s="57"/>
      <c r="PN709" s="57"/>
      <c r="PO709" s="57"/>
      <c r="PP709" s="57"/>
      <c r="PQ709" s="57"/>
      <c r="PR709" s="57"/>
      <c r="PS709" s="57"/>
      <c r="PT709" s="57"/>
      <c r="PU709" s="57"/>
      <c r="PV709" s="57"/>
      <c r="PW709" s="57"/>
      <c r="PX709" s="57"/>
      <c r="PY709" s="57"/>
      <c r="PZ709" s="57"/>
      <c r="QA709" s="57"/>
      <c r="QB709" s="57"/>
      <c r="QC709" s="57"/>
      <c r="QD709" s="57"/>
      <c r="QE709" s="57"/>
      <c r="QF709" s="57"/>
      <c r="QG709" s="57"/>
      <c r="QH709" s="57"/>
      <c r="QI709" s="57"/>
      <c r="QJ709" s="57"/>
      <c r="QK709" s="57"/>
      <c r="QL709" s="57"/>
      <c r="QM709" s="57"/>
      <c r="QN709" s="57"/>
      <c r="QO709" s="57"/>
      <c r="QP709" s="57"/>
      <c r="QQ709" s="57"/>
      <c r="QR709" s="57"/>
      <c r="QS709" s="57"/>
      <c r="QT709" s="57"/>
      <c r="QU709" s="57"/>
      <c r="QV709" s="57"/>
      <c r="QW709" s="57"/>
      <c r="QX709" s="57"/>
      <c r="QY709" s="57"/>
      <c r="QZ709" s="57"/>
      <c r="RA709" s="57"/>
      <c r="RB709" s="57"/>
      <c r="RC709" s="57"/>
      <c r="RD709" s="57"/>
      <c r="RE709" s="57"/>
      <c r="RF709" s="57"/>
      <c r="RG709" s="57"/>
      <c r="RH709" s="57"/>
      <c r="RI709" s="57"/>
      <c r="RJ709" s="57"/>
      <c r="RK709" s="57"/>
      <c r="RL709" s="57"/>
      <c r="RM709" s="57"/>
      <c r="RN709" s="57"/>
      <c r="RO709" s="57"/>
      <c r="RP709" s="57"/>
      <c r="RQ709" s="57"/>
      <c r="RR709" s="57"/>
      <c r="RS709" s="57"/>
      <c r="RT709" s="57"/>
      <c r="RU709" s="57"/>
      <c r="RV709" s="57"/>
      <c r="RW709" s="57"/>
      <c r="RX709" s="57"/>
      <c r="RY709" s="57"/>
      <c r="RZ709" s="57"/>
      <c r="SA709" s="57"/>
      <c r="SB709" s="57"/>
      <c r="SC709" s="57"/>
      <c r="SD709" s="57"/>
      <c r="SE709" s="57"/>
      <c r="SF709" s="57"/>
      <c r="SG709" s="57"/>
      <c r="SH709" s="57"/>
      <c r="SI709" s="57"/>
      <c r="SJ709" s="57"/>
      <c r="SK709" s="57"/>
      <c r="SL709" s="57"/>
      <c r="SM709" s="57"/>
      <c r="SN709" s="57"/>
      <c r="SO709" s="57"/>
      <c r="SP709" s="57"/>
      <c r="SQ709" s="57"/>
      <c r="SR709" s="57"/>
      <c r="SS709" s="57"/>
      <c r="ST709" s="57"/>
      <c r="SU709" s="57"/>
      <c r="SV709" s="57"/>
      <c r="SW709" s="57"/>
      <c r="SX709" s="57"/>
      <c r="SY709" s="57"/>
      <c r="SZ709" s="57"/>
      <c r="TA709" s="57"/>
      <c r="TB709" s="57"/>
      <c r="TC709" s="57"/>
      <c r="TD709" s="57"/>
      <c r="TE709" s="57"/>
      <c r="TF709" s="57"/>
      <c r="TG709" s="57"/>
      <c r="TH709" s="57"/>
      <c r="TI709" s="57"/>
      <c r="TJ709" s="57"/>
      <c r="TK709" s="57"/>
      <c r="TL709" s="57"/>
      <c r="TM709" s="57"/>
      <c r="TN709" s="57"/>
      <c r="TO709" s="57"/>
      <c r="TP709" s="57"/>
      <c r="TQ709" s="57"/>
      <c r="TR709" s="57"/>
      <c r="TS709" s="57"/>
      <c r="TT709" s="57"/>
      <c r="TU709" s="57"/>
      <c r="TV709" s="57"/>
      <c r="TW709" s="57"/>
      <c r="TX709" s="57"/>
      <c r="TY709" s="57"/>
      <c r="TZ709" s="57"/>
      <c r="UA709" s="57"/>
      <c r="UB709" s="57"/>
      <c r="UC709" s="57"/>
      <c r="UD709" s="57"/>
      <c r="UE709" s="57"/>
      <c r="UF709" s="57"/>
      <c r="UG709" s="57"/>
      <c r="UH709" s="57"/>
      <c r="UI709" s="57"/>
      <c r="UJ709" s="57"/>
      <c r="UK709" s="57"/>
      <c r="UL709" s="57"/>
      <c r="UM709" s="57"/>
      <c r="UN709" s="57"/>
      <c r="UO709" s="57"/>
      <c r="UP709" s="57"/>
      <c r="UQ709" s="57"/>
      <c r="UR709" s="57"/>
      <c r="US709" s="57"/>
      <c r="UT709" s="57"/>
      <c r="UU709" s="57"/>
      <c r="UV709" s="57"/>
      <c r="UW709" s="57"/>
      <c r="UX709" s="57"/>
      <c r="UY709" s="57"/>
      <c r="UZ709" s="57"/>
      <c r="VA709" s="57"/>
      <c r="VB709" s="57"/>
      <c r="VC709" s="57"/>
      <c r="VD709" s="57"/>
      <c r="VE709" s="57"/>
      <c r="VF709" s="57"/>
      <c r="VG709" s="57"/>
      <c r="VH709" s="57"/>
      <c r="VI709" s="57"/>
      <c r="VJ709" s="57"/>
      <c r="VK709" s="57"/>
      <c r="VL709" s="57"/>
      <c r="VM709" s="57"/>
      <c r="VN709" s="57"/>
      <c r="VO709" s="57"/>
      <c r="VP709" s="57"/>
      <c r="VQ709" s="57"/>
      <c r="VR709" s="57"/>
      <c r="VS709" s="57"/>
      <c r="VT709" s="57"/>
      <c r="VU709" s="57"/>
      <c r="VV709" s="57"/>
      <c r="VW709" s="57"/>
      <c r="VX709" s="57"/>
      <c r="VY709" s="57"/>
      <c r="VZ709" s="57"/>
      <c r="WA709" s="57"/>
      <c r="WB709" s="57"/>
      <c r="WC709" s="57"/>
      <c r="WD709" s="57"/>
      <c r="WE709" s="57"/>
      <c r="WF709" s="57"/>
      <c r="WG709" s="57"/>
      <c r="WH709" s="57"/>
      <c r="WI709" s="57"/>
      <c r="WJ709" s="57"/>
      <c r="WK709" s="57"/>
      <c r="WL709" s="57"/>
      <c r="WM709" s="57"/>
      <c r="WN709" s="57"/>
      <c r="WO709" s="57"/>
      <c r="WP709" s="57"/>
      <c r="WQ709" s="57"/>
      <c r="WR709" s="57"/>
      <c r="WS709" s="57"/>
      <c r="WT709" s="57"/>
      <c r="WU709" s="57"/>
      <c r="WV709" s="57"/>
      <c r="WW709" s="57"/>
      <c r="WX709" s="57"/>
      <c r="WY709" s="57"/>
      <c r="WZ709" s="57"/>
      <c r="XA709" s="57"/>
      <c r="XB709" s="57"/>
      <c r="XC709" s="57"/>
      <c r="XD709" s="57"/>
      <c r="XE709" s="57"/>
      <c r="XF709" s="57"/>
      <c r="XG709" s="57"/>
      <c r="XH709" s="57"/>
      <c r="XI709" s="57"/>
      <c r="XJ709" s="57"/>
      <c r="XK709" s="57"/>
      <c r="XL709" s="57"/>
      <c r="XM709" s="57"/>
      <c r="XN709" s="57"/>
      <c r="XO709" s="57"/>
      <c r="XP709" s="57"/>
      <c r="XQ709" s="57"/>
      <c r="XR709" s="57"/>
      <c r="XS709" s="57"/>
      <c r="XT709" s="57"/>
      <c r="XU709" s="57"/>
      <c r="XV709" s="57"/>
      <c r="XW709" s="57"/>
    </row>
    <row r="710">
      <c r="AI710" s="57"/>
      <c r="BR710" s="57"/>
      <c r="DA710" s="57"/>
      <c r="EJ710" s="57"/>
      <c r="EK710" s="57"/>
      <c r="EL710" s="57"/>
      <c r="EM710" s="57"/>
      <c r="EN710" s="57"/>
      <c r="EO710" s="57"/>
      <c r="EP710" s="57"/>
      <c r="EQ710" s="57"/>
      <c r="ER710" s="57"/>
      <c r="ES710" s="57"/>
      <c r="ET710" s="57"/>
      <c r="EU710" s="57"/>
      <c r="EV710" s="57"/>
      <c r="EW710" s="57"/>
      <c r="EX710" s="57"/>
      <c r="EY710" s="57"/>
      <c r="EZ710" s="57"/>
      <c r="FA710" s="57"/>
      <c r="FB710" s="57"/>
      <c r="FC710" s="57"/>
      <c r="FD710" s="57"/>
      <c r="FE710" s="57"/>
      <c r="FF710" s="57"/>
      <c r="FG710" s="57"/>
      <c r="FH710" s="57"/>
      <c r="FI710" s="57"/>
      <c r="FJ710" s="57"/>
      <c r="FK710" s="57"/>
      <c r="FL710" s="57"/>
      <c r="FM710" s="57"/>
      <c r="FN710" s="57"/>
      <c r="FO710" s="57"/>
      <c r="FP710" s="57"/>
      <c r="FQ710" s="57"/>
      <c r="FR710" s="57"/>
      <c r="FS710" s="57"/>
      <c r="FT710" s="57"/>
      <c r="FU710" s="57"/>
      <c r="FV710" s="57"/>
      <c r="FW710" s="57"/>
      <c r="FX710" s="57"/>
      <c r="FY710" s="57"/>
      <c r="FZ710" s="57"/>
      <c r="GA710" s="57"/>
      <c r="GB710" s="57"/>
      <c r="GC710" s="57"/>
      <c r="GD710" s="57"/>
      <c r="GE710" s="57"/>
      <c r="GF710" s="57"/>
      <c r="GG710" s="57"/>
      <c r="GH710" s="57"/>
      <c r="GI710" s="57"/>
      <c r="GJ710" s="57"/>
      <c r="GK710" s="57"/>
      <c r="GL710" s="57"/>
      <c r="GM710" s="57"/>
      <c r="GN710" s="57"/>
      <c r="GO710" s="57"/>
      <c r="GP710" s="57"/>
      <c r="GQ710" s="57"/>
      <c r="GR710" s="57"/>
      <c r="GS710" s="57"/>
      <c r="GT710" s="57"/>
      <c r="GU710" s="57"/>
      <c r="GV710" s="57"/>
      <c r="GW710" s="57"/>
      <c r="GX710" s="57"/>
      <c r="GY710" s="57"/>
      <c r="GZ710" s="57"/>
      <c r="HA710" s="57"/>
      <c r="HB710" s="57"/>
      <c r="HC710" s="57"/>
      <c r="HD710" s="57"/>
      <c r="HE710" s="57"/>
      <c r="HF710" s="57"/>
      <c r="HG710" s="57"/>
      <c r="HH710" s="57"/>
      <c r="HI710" s="57"/>
      <c r="HJ710" s="57"/>
      <c r="HK710" s="57"/>
      <c r="HL710" s="57"/>
      <c r="HM710" s="57"/>
      <c r="HN710" s="57"/>
      <c r="HO710" s="57"/>
      <c r="HP710" s="57"/>
      <c r="HQ710" s="57"/>
      <c r="HR710" s="57"/>
      <c r="HS710" s="57"/>
      <c r="HT710" s="57"/>
      <c r="HU710" s="57"/>
      <c r="HV710" s="57"/>
      <c r="HW710" s="57"/>
      <c r="HX710" s="57"/>
      <c r="HY710" s="57"/>
      <c r="HZ710" s="57"/>
      <c r="IA710" s="57"/>
      <c r="IB710" s="57"/>
      <c r="IC710" s="57"/>
      <c r="ID710" s="57"/>
      <c r="IE710" s="57"/>
      <c r="IF710" s="57"/>
      <c r="IG710" s="57"/>
      <c r="IH710" s="57"/>
      <c r="II710" s="57"/>
      <c r="IJ710" s="57"/>
      <c r="IK710" s="57"/>
      <c r="IL710" s="57"/>
      <c r="IM710" s="57"/>
      <c r="IN710" s="57"/>
      <c r="IO710" s="57"/>
      <c r="IP710" s="57"/>
      <c r="IQ710" s="57"/>
      <c r="IR710" s="57"/>
      <c r="IS710" s="57"/>
      <c r="IT710" s="57"/>
      <c r="IU710" s="57"/>
      <c r="IV710" s="57"/>
      <c r="IW710" s="57"/>
      <c r="IX710" s="57"/>
      <c r="IY710" s="57"/>
      <c r="IZ710" s="57"/>
      <c r="JA710" s="57"/>
      <c r="JB710" s="57"/>
      <c r="JC710" s="57"/>
      <c r="JD710" s="57"/>
      <c r="JE710" s="57"/>
      <c r="JF710" s="57"/>
      <c r="JG710" s="57"/>
      <c r="JH710" s="57"/>
      <c r="JI710" s="57"/>
      <c r="JJ710" s="57"/>
      <c r="JK710" s="57"/>
      <c r="JL710" s="57"/>
      <c r="JM710" s="57"/>
      <c r="JN710" s="57"/>
      <c r="JO710" s="57"/>
      <c r="JP710" s="57"/>
      <c r="JQ710" s="57"/>
      <c r="JR710" s="57"/>
      <c r="JS710" s="57"/>
      <c r="JT710" s="57"/>
      <c r="JU710" s="57"/>
      <c r="JV710" s="57"/>
      <c r="JW710" s="57"/>
      <c r="JX710" s="57"/>
      <c r="JY710" s="57"/>
      <c r="JZ710" s="57"/>
      <c r="KA710" s="57"/>
      <c r="KB710" s="57"/>
      <c r="KC710" s="57"/>
      <c r="KD710" s="57"/>
      <c r="KE710" s="57"/>
      <c r="KF710" s="57"/>
      <c r="KG710" s="57"/>
      <c r="KH710" s="57"/>
      <c r="KI710" s="57"/>
      <c r="KJ710" s="57"/>
      <c r="KK710" s="57"/>
      <c r="KL710" s="57"/>
      <c r="KM710" s="57"/>
      <c r="KN710" s="57"/>
      <c r="KO710" s="57"/>
      <c r="KP710" s="57"/>
      <c r="KQ710" s="57"/>
      <c r="KR710" s="57"/>
      <c r="KS710" s="57"/>
      <c r="KT710" s="57"/>
      <c r="KU710" s="57"/>
      <c r="KV710" s="57"/>
      <c r="KW710" s="57"/>
      <c r="KX710" s="57"/>
      <c r="KY710" s="57"/>
      <c r="KZ710" s="57"/>
      <c r="LA710" s="57"/>
      <c r="LB710" s="57"/>
      <c r="LC710" s="57"/>
      <c r="LD710" s="57"/>
      <c r="LE710" s="57"/>
      <c r="LF710" s="57"/>
      <c r="LG710" s="57"/>
      <c r="LH710" s="57"/>
      <c r="LI710" s="57"/>
      <c r="LJ710" s="57"/>
      <c r="LK710" s="57"/>
      <c r="LL710" s="57"/>
      <c r="LM710" s="57"/>
      <c r="LN710" s="57"/>
      <c r="LO710" s="57"/>
      <c r="LP710" s="57"/>
      <c r="LQ710" s="57"/>
      <c r="LR710" s="57"/>
      <c r="LS710" s="57"/>
      <c r="LT710" s="57"/>
      <c r="LU710" s="57"/>
      <c r="LV710" s="57"/>
      <c r="LW710" s="57"/>
      <c r="LX710" s="57"/>
      <c r="LY710" s="57"/>
      <c r="LZ710" s="57"/>
      <c r="MA710" s="57"/>
      <c r="MB710" s="57"/>
      <c r="MC710" s="57"/>
      <c r="MD710" s="57"/>
      <c r="ME710" s="57"/>
      <c r="MF710" s="57"/>
      <c r="MG710" s="57"/>
      <c r="MH710" s="57"/>
      <c r="MI710" s="57"/>
      <c r="MJ710" s="57"/>
      <c r="MK710" s="57"/>
      <c r="ML710" s="57"/>
      <c r="MM710" s="57"/>
      <c r="MN710" s="57"/>
      <c r="MO710" s="57"/>
      <c r="MP710" s="57"/>
      <c r="MQ710" s="57"/>
      <c r="MR710" s="57"/>
      <c r="MS710" s="57"/>
      <c r="MT710" s="57"/>
      <c r="MU710" s="57"/>
      <c r="MV710" s="57"/>
      <c r="MW710" s="57"/>
      <c r="MX710" s="57"/>
      <c r="MY710" s="57"/>
      <c r="MZ710" s="57"/>
      <c r="NA710" s="57"/>
      <c r="NB710" s="57"/>
      <c r="NC710" s="57"/>
      <c r="ND710" s="57"/>
      <c r="NE710" s="57"/>
      <c r="NF710" s="57"/>
      <c r="NG710" s="57"/>
      <c r="NH710" s="57"/>
      <c r="NI710" s="57"/>
      <c r="NJ710" s="57"/>
      <c r="NK710" s="57"/>
      <c r="NL710" s="57"/>
      <c r="NM710" s="57"/>
      <c r="NN710" s="57"/>
      <c r="NO710" s="57"/>
      <c r="NP710" s="57"/>
      <c r="NQ710" s="57"/>
      <c r="NR710" s="57"/>
      <c r="NS710" s="57"/>
      <c r="NT710" s="57"/>
      <c r="NU710" s="57"/>
      <c r="NV710" s="57"/>
      <c r="NW710" s="57"/>
      <c r="NX710" s="57"/>
      <c r="NY710" s="57"/>
      <c r="NZ710" s="57"/>
      <c r="OA710" s="57"/>
      <c r="OB710" s="57"/>
      <c r="OC710" s="57"/>
      <c r="OD710" s="57"/>
      <c r="OE710" s="57"/>
      <c r="OF710" s="57"/>
      <c r="OG710" s="57"/>
      <c r="OH710" s="57"/>
      <c r="OI710" s="57"/>
      <c r="OJ710" s="57"/>
      <c r="OK710" s="57"/>
      <c r="OL710" s="57"/>
      <c r="OM710" s="57"/>
      <c r="ON710" s="57"/>
      <c r="OO710" s="57"/>
      <c r="OP710" s="57"/>
      <c r="OQ710" s="57"/>
      <c r="OR710" s="57"/>
      <c r="OS710" s="57"/>
      <c r="OT710" s="57"/>
      <c r="OU710" s="57"/>
      <c r="OV710" s="57"/>
      <c r="OW710" s="57"/>
      <c r="OX710" s="57"/>
      <c r="OY710" s="57"/>
      <c r="OZ710" s="57"/>
      <c r="PA710" s="57"/>
      <c r="PB710" s="57"/>
      <c r="PC710" s="57"/>
      <c r="PD710" s="57"/>
      <c r="PE710" s="57"/>
      <c r="PF710" s="57"/>
      <c r="PG710" s="57"/>
      <c r="PH710" s="57"/>
      <c r="PI710" s="57"/>
      <c r="PJ710" s="57"/>
      <c r="PK710" s="57"/>
      <c r="PL710" s="57"/>
      <c r="PM710" s="57"/>
      <c r="PN710" s="57"/>
      <c r="PO710" s="57"/>
      <c r="PP710" s="57"/>
      <c r="PQ710" s="57"/>
      <c r="PR710" s="57"/>
      <c r="PS710" s="57"/>
      <c r="PT710" s="57"/>
      <c r="PU710" s="57"/>
      <c r="PV710" s="57"/>
      <c r="PW710" s="57"/>
      <c r="PX710" s="57"/>
      <c r="PY710" s="57"/>
      <c r="PZ710" s="57"/>
      <c r="QA710" s="57"/>
      <c r="QB710" s="57"/>
      <c r="QC710" s="57"/>
      <c r="QD710" s="57"/>
      <c r="QE710" s="57"/>
      <c r="QF710" s="57"/>
      <c r="QG710" s="57"/>
      <c r="QH710" s="57"/>
      <c r="QI710" s="57"/>
      <c r="QJ710" s="57"/>
      <c r="QK710" s="57"/>
      <c r="QL710" s="57"/>
      <c r="QM710" s="57"/>
      <c r="QN710" s="57"/>
      <c r="QO710" s="57"/>
      <c r="QP710" s="57"/>
      <c r="QQ710" s="57"/>
      <c r="QR710" s="57"/>
      <c r="QS710" s="57"/>
      <c r="QT710" s="57"/>
      <c r="QU710" s="57"/>
      <c r="QV710" s="57"/>
      <c r="QW710" s="57"/>
      <c r="QX710" s="57"/>
      <c r="QY710" s="57"/>
      <c r="QZ710" s="57"/>
      <c r="RA710" s="57"/>
      <c r="RB710" s="57"/>
      <c r="RC710" s="57"/>
      <c r="RD710" s="57"/>
      <c r="RE710" s="57"/>
      <c r="RF710" s="57"/>
      <c r="RG710" s="57"/>
      <c r="RH710" s="57"/>
      <c r="RI710" s="57"/>
      <c r="RJ710" s="57"/>
      <c r="RK710" s="57"/>
      <c r="RL710" s="57"/>
      <c r="RM710" s="57"/>
      <c r="RN710" s="57"/>
      <c r="RO710" s="57"/>
      <c r="RP710" s="57"/>
      <c r="RQ710" s="57"/>
      <c r="RR710" s="57"/>
      <c r="RS710" s="57"/>
      <c r="RT710" s="57"/>
      <c r="RU710" s="57"/>
      <c r="RV710" s="57"/>
      <c r="RW710" s="57"/>
      <c r="RX710" s="57"/>
      <c r="RY710" s="57"/>
      <c r="RZ710" s="57"/>
      <c r="SA710" s="57"/>
      <c r="SB710" s="57"/>
      <c r="SC710" s="57"/>
      <c r="SD710" s="57"/>
      <c r="SE710" s="57"/>
      <c r="SF710" s="57"/>
      <c r="SG710" s="57"/>
      <c r="SH710" s="57"/>
      <c r="SI710" s="57"/>
      <c r="SJ710" s="57"/>
      <c r="SK710" s="57"/>
      <c r="SL710" s="57"/>
      <c r="SM710" s="57"/>
      <c r="SN710" s="57"/>
      <c r="SO710" s="57"/>
      <c r="SP710" s="57"/>
      <c r="SQ710" s="57"/>
      <c r="SR710" s="57"/>
      <c r="SS710" s="57"/>
      <c r="ST710" s="57"/>
      <c r="SU710" s="57"/>
      <c r="SV710" s="57"/>
      <c r="SW710" s="57"/>
      <c r="SX710" s="57"/>
      <c r="SY710" s="57"/>
      <c r="SZ710" s="57"/>
      <c r="TA710" s="57"/>
      <c r="TB710" s="57"/>
      <c r="TC710" s="57"/>
      <c r="TD710" s="57"/>
      <c r="TE710" s="57"/>
      <c r="TF710" s="57"/>
      <c r="TG710" s="57"/>
      <c r="TH710" s="57"/>
      <c r="TI710" s="57"/>
      <c r="TJ710" s="57"/>
      <c r="TK710" s="57"/>
      <c r="TL710" s="57"/>
      <c r="TM710" s="57"/>
      <c r="TN710" s="57"/>
      <c r="TO710" s="57"/>
      <c r="TP710" s="57"/>
      <c r="TQ710" s="57"/>
      <c r="TR710" s="57"/>
      <c r="TS710" s="57"/>
      <c r="TT710" s="57"/>
      <c r="TU710" s="57"/>
      <c r="TV710" s="57"/>
      <c r="TW710" s="57"/>
      <c r="TX710" s="57"/>
      <c r="TY710" s="57"/>
      <c r="TZ710" s="57"/>
      <c r="UA710" s="57"/>
      <c r="UB710" s="57"/>
      <c r="UC710" s="57"/>
      <c r="UD710" s="57"/>
      <c r="UE710" s="57"/>
      <c r="UF710" s="57"/>
      <c r="UG710" s="57"/>
      <c r="UH710" s="57"/>
      <c r="UI710" s="57"/>
      <c r="UJ710" s="57"/>
      <c r="UK710" s="57"/>
      <c r="UL710" s="57"/>
      <c r="UM710" s="57"/>
      <c r="UN710" s="57"/>
      <c r="UO710" s="57"/>
      <c r="UP710" s="57"/>
      <c r="UQ710" s="57"/>
      <c r="UR710" s="57"/>
      <c r="US710" s="57"/>
      <c r="UT710" s="57"/>
      <c r="UU710" s="57"/>
      <c r="UV710" s="57"/>
      <c r="UW710" s="57"/>
      <c r="UX710" s="57"/>
      <c r="UY710" s="57"/>
      <c r="UZ710" s="57"/>
      <c r="VA710" s="57"/>
      <c r="VB710" s="57"/>
      <c r="VC710" s="57"/>
      <c r="VD710" s="57"/>
      <c r="VE710" s="57"/>
      <c r="VF710" s="57"/>
      <c r="VG710" s="57"/>
      <c r="VH710" s="57"/>
      <c r="VI710" s="57"/>
      <c r="VJ710" s="57"/>
      <c r="VK710" s="57"/>
      <c r="VL710" s="57"/>
      <c r="VM710" s="57"/>
      <c r="VN710" s="57"/>
      <c r="VO710" s="57"/>
      <c r="VP710" s="57"/>
      <c r="VQ710" s="57"/>
      <c r="VR710" s="57"/>
      <c r="VS710" s="57"/>
      <c r="VT710" s="57"/>
      <c r="VU710" s="57"/>
      <c r="VV710" s="57"/>
      <c r="VW710" s="57"/>
      <c r="VX710" s="57"/>
      <c r="VY710" s="57"/>
      <c r="VZ710" s="57"/>
      <c r="WA710" s="57"/>
      <c r="WB710" s="57"/>
      <c r="WC710" s="57"/>
      <c r="WD710" s="57"/>
      <c r="WE710" s="57"/>
      <c r="WF710" s="57"/>
      <c r="WG710" s="57"/>
      <c r="WH710" s="57"/>
      <c r="WI710" s="57"/>
      <c r="WJ710" s="57"/>
      <c r="WK710" s="57"/>
      <c r="WL710" s="57"/>
      <c r="WM710" s="57"/>
      <c r="WN710" s="57"/>
      <c r="WO710" s="57"/>
      <c r="WP710" s="57"/>
      <c r="WQ710" s="57"/>
      <c r="WR710" s="57"/>
      <c r="WS710" s="57"/>
      <c r="WT710" s="57"/>
      <c r="WU710" s="57"/>
      <c r="WV710" s="57"/>
      <c r="WW710" s="57"/>
      <c r="WX710" s="57"/>
      <c r="WY710" s="57"/>
      <c r="WZ710" s="57"/>
      <c r="XA710" s="57"/>
      <c r="XB710" s="57"/>
      <c r="XC710" s="57"/>
      <c r="XD710" s="57"/>
      <c r="XE710" s="57"/>
      <c r="XF710" s="57"/>
      <c r="XG710" s="57"/>
      <c r="XH710" s="57"/>
      <c r="XI710" s="57"/>
      <c r="XJ710" s="57"/>
      <c r="XK710" s="57"/>
      <c r="XL710" s="57"/>
      <c r="XM710" s="57"/>
      <c r="XN710" s="57"/>
      <c r="XO710" s="57"/>
      <c r="XP710" s="57"/>
      <c r="XQ710" s="57"/>
      <c r="XR710" s="57"/>
      <c r="XS710" s="57"/>
      <c r="XT710" s="57"/>
      <c r="XU710" s="57"/>
      <c r="XV710" s="57"/>
      <c r="XW710" s="57"/>
    </row>
    <row r="711">
      <c r="AI711" s="57"/>
      <c r="BR711" s="57"/>
      <c r="DA711" s="57"/>
      <c r="EJ711" s="57"/>
      <c r="EK711" s="57"/>
      <c r="EL711" s="57"/>
      <c r="EM711" s="57"/>
      <c r="EN711" s="57"/>
      <c r="EO711" s="57"/>
      <c r="EP711" s="57"/>
      <c r="EQ711" s="57"/>
      <c r="ER711" s="57"/>
      <c r="ES711" s="57"/>
      <c r="ET711" s="57"/>
      <c r="EU711" s="57"/>
      <c r="EV711" s="57"/>
      <c r="EW711" s="57"/>
      <c r="EX711" s="57"/>
      <c r="EY711" s="57"/>
      <c r="EZ711" s="57"/>
      <c r="FA711" s="57"/>
      <c r="FB711" s="57"/>
      <c r="FC711" s="57"/>
      <c r="FD711" s="57"/>
      <c r="FE711" s="57"/>
      <c r="FF711" s="57"/>
      <c r="FG711" s="57"/>
      <c r="FH711" s="57"/>
      <c r="FI711" s="57"/>
      <c r="FJ711" s="57"/>
      <c r="FK711" s="57"/>
      <c r="FL711" s="57"/>
      <c r="FM711" s="57"/>
      <c r="FN711" s="57"/>
      <c r="FO711" s="57"/>
      <c r="FP711" s="57"/>
      <c r="FQ711" s="57"/>
      <c r="FR711" s="57"/>
      <c r="FS711" s="57"/>
      <c r="FT711" s="57"/>
      <c r="FU711" s="57"/>
      <c r="FV711" s="57"/>
      <c r="FW711" s="57"/>
      <c r="FX711" s="57"/>
      <c r="FY711" s="57"/>
      <c r="FZ711" s="57"/>
      <c r="GA711" s="57"/>
      <c r="GB711" s="57"/>
      <c r="GC711" s="57"/>
      <c r="GD711" s="57"/>
      <c r="GE711" s="57"/>
      <c r="GF711" s="57"/>
      <c r="GG711" s="57"/>
      <c r="GH711" s="57"/>
      <c r="GI711" s="57"/>
      <c r="GJ711" s="57"/>
      <c r="GK711" s="57"/>
      <c r="GL711" s="57"/>
      <c r="GM711" s="57"/>
      <c r="GN711" s="57"/>
      <c r="GO711" s="57"/>
      <c r="GP711" s="57"/>
      <c r="GQ711" s="57"/>
      <c r="GR711" s="57"/>
      <c r="GS711" s="57"/>
      <c r="GT711" s="57"/>
      <c r="GU711" s="57"/>
      <c r="GV711" s="57"/>
      <c r="GW711" s="57"/>
      <c r="GX711" s="57"/>
      <c r="GY711" s="57"/>
      <c r="GZ711" s="57"/>
      <c r="HA711" s="57"/>
      <c r="HB711" s="57"/>
      <c r="HC711" s="57"/>
      <c r="HD711" s="57"/>
      <c r="HE711" s="57"/>
      <c r="HF711" s="57"/>
      <c r="HG711" s="57"/>
      <c r="HH711" s="57"/>
      <c r="HI711" s="57"/>
      <c r="HJ711" s="57"/>
      <c r="HK711" s="57"/>
      <c r="HL711" s="57"/>
      <c r="HM711" s="57"/>
      <c r="HN711" s="57"/>
      <c r="HO711" s="57"/>
      <c r="HP711" s="57"/>
      <c r="HQ711" s="57"/>
      <c r="HR711" s="57"/>
      <c r="HS711" s="57"/>
      <c r="HT711" s="57"/>
      <c r="HU711" s="57"/>
      <c r="HV711" s="57"/>
      <c r="HW711" s="57"/>
      <c r="HX711" s="57"/>
      <c r="HY711" s="57"/>
      <c r="HZ711" s="57"/>
      <c r="IA711" s="57"/>
      <c r="IB711" s="57"/>
      <c r="IC711" s="57"/>
      <c r="ID711" s="57"/>
      <c r="IE711" s="57"/>
      <c r="IF711" s="57"/>
      <c r="IG711" s="57"/>
      <c r="IH711" s="57"/>
      <c r="II711" s="57"/>
      <c r="IJ711" s="57"/>
      <c r="IK711" s="57"/>
      <c r="IL711" s="57"/>
      <c r="IM711" s="57"/>
      <c r="IN711" s="57"/>
      <c r="IO711" s="57"/>
      <c r="IP711" s="57"/>
      <c r="IQ711" s="57"/>
      <c r="IR711" s="57"/>
      <c r="IS711" s="57"/>
      <c r="IT711" s="57"/>
      <c r="IU711" s="57"/>
      <c r="IV711" s="57"/>
      <c r="IW711" s="57"/>
      <c r="IX711" s="57"/>
      <c r="IY711" s="57"/>
      <c r="IZ711" s="57"/>
      <c r="JA711" s="57"/>
      <c r="JB711" s="57"/>
      <c r="JC711" s="57"/>
      <c r="JD711" s="57"/>
      <c r="JE711" s="57"/>
      <c r="JF711" s="57"/>
      <c r="JG711" s="57"/>
      <c r="JH711" s="57"/>
      <c r="JI711" s="57"/>
      <c r="JJ711" s="57"/>
      <c r="JK711" s="57"/>
      <c r="JL711" s="57"/>
      <c r="JM711" s="57"/>
      <c r="JN711" s="57"/>
      <c r="JO711" s="57"/>
      <c r="JP711" s="57"/>
      <c r="JQ711" s="57"/>
      <c r="JR711" s="57"/>
      <c r="JS711" s="57"/>
      <c r="JT711" s="57"/>
      <c r="JU711" s="57"/>
      <c r="JV711" s="57"/>
      <c r="JW711" s="57"/>
      <c r="JX711" s="57"/>
      <c r="JY711" s="57"/>
      <c r="JZ711" s="57"/>
      <c r="KA711" s="57"/>
      <c r="KB711" s="57"/>
      <c r="KC711" s="57"/>
      <c r="KD711" s="57"/>
      <c r="KE711" s="57"/>
      <c r="KF711" s="57"/>
      <c r="KG711" s="57"/>
      <c r="KH711" s="57"/>
      <c r="KI711" s="57"/>
      <c r="KJ711" s="57"/>
      <c r="KK711" s="57"/>
      <c r="KL711" s="57"/>
      <c r="KM711" s="57"/>
      <c r="KN711" s="57"/>
      <c r="KO711" s="57"/>
      <c r="KP711" s="57"/>
      <c r="KQ711" s="57"/>
      <c r="KR711" s="57"/>
      <c r="KS711" s="57"/>
      <c r="KT711" s="57"/>
      <c r="KU711" s="57"/>
      <c r="KV711" s="57"/>
      <c r="KW711" s="57"/>
      <c r="KX711" s="57"/>
      <c r="KY711" s="57"/>
      <c r="KZ711" s="57"/>
      <c r="LA711" s="57"/>
      <c r="LB711" s="57"/>
      <c r="LC711" s="57"/>
      <c r="LD711" s="57"/>
      <c r="LE711" s="57"/>
      <c r="LF711" s="57"/>
      <c r="LG711" s="57"/>
      <c r="LH711" s="57"/>
      <c r="LI711" s="57"/>
      <c r="LJ711" s="57"/>
      <c r="LK711" s="57"/>
      <c r="LL711" s="57"/>
      <c r="LM711" s="57"/>
      <c r="LN711" s="57"/>
      <c r="LO711" s="57"/>
      <c r="LP711" s="57"/>
      <c r="LQ711" s="57"/>
      <c r="LR711" s="57"/>
      <c r="LS711" s="57"/>
      <c r="LT711" s="57"/>
      <c r="LU711" s="57"/>
      <c r="LV711" s="57"/>
      <c r="LW711" s="57"/>
      <c r="LX711" s="57"/>
      <c r="LY711" s="57"/>
      <c r="LZ711" s="57"/>
      <c r="MA711" s="57"/>
      <c r="MB711" s="57"/>
      <c r="MC711" s="57"/>
      <c r="MD711" s="57"/>
      <c r="ME711" s="57"/>
      <c r="MF711" s="57"/>
      <c r="MG711" s="57"/>
      <c r="MH711" s="57"/>
      <c r="MI711" s="57"/>
      <c r="MJ711" s="57"/>
      <c r="MK711" s="57"/>
      <c r="ML711" s="57"/>
      <c r="MM711" s="57"/>
      <c r="MN711" s="57"/>
      <c r="MO711" s="57"/>
      <c r="MP711" s="57"/>
      <c r="MQ711" s="57"/>
      <c r="MR711" s="57"/>
      <c r="MS711" s="57"/>
      <c r="MT711" s="57"/>
      <c r="MU711" s="57"/>
      <c r="MV711" s="57"/>
      <c r="MW711" s="57"/>
      <c r="MX711" s="57"/>
      <c r="MY711" s="57"/>
      <c r="MZ711" s="57"/>
      <c r="NA711" s="57"/>
      <c r="NB711" s="57"/>
      <c r="NC711" s="57"/>
      <c r="ND711" s="57"/>
      <c r="NE711" s="57"/>
      <c r="NF711" s="57"/>
      <c r="NG711" s="57"/>
      <c r="NH711" s="57"/>
      <c r="NI711" s="57"/>
      <c r="NJ711" s="57"/>
      <c r="NK711" s="57"/>
      <c r="NL711" s="57"/>
      <c r="NM711" s="57"/>
      <c r="NN711" s="57"/>
      <c r="NO711" s="57"/>
      <c r="NP711" s="57"/>
      <c r="NQ711" s="57"/>
      <c r="NR711" s="57"/>
      <c r="NS711" s="57"/>
      <c r="NT711" s="57"/>
      <c r="NU711" s="57"/>
      <c r="NV711" s="57"/>
      <c r="NW711" s="57"/>
      <c r="NX711" s="57"/>
      <c r="NY711" s="57"/>
      <c r="NZ711" s="57"/>
      <c r="OA711" s="57"/>
      <c r="OB711" s="57"/>
      <c r="OC711" s="57"/>
      <c r="OD711" s="57"/>
      <c r="OE711" s="57"/>
      <c r="OF711" s="57"/>
      <c r="OG711" s="57"/>
      <c r="OH711" s="57"/>
      <c r="OI711" s="57"/>
      <c r="OJ711" s="57"/>
      <c r="OK711" s="57"/>
      <c r="OL711" s="57"/>
      <c r="OM711" s="57"/>
      <c r="ON711" s="57"/>
      <c r="OO711" s="57"/>
      <c r="OP711" s="57"/>
      <c r="OQ711" s="57"/>
      <c r="OR711" s="57"/>
      <c r="OS711" s="57"/>
      <c r="OT711" s="57"/>
      <c r="OU711" s="57"/>
      <c r="OV711" s="57"/>
      <c r="OW711" s="57"/>
      <c r="OX711" s="57"/>
      <c r="OY711" s="57"/>
      <c r="OZ711" s="57"/>
      <c r="PA711" s="57"/>
      <c r="PB711" s="57"/>
      <c r="PC711" s="57"/>
      <c r="PD711" s="57"/>
      <c r="PE711" s="57"/>
      <c r="PF711" s="57"/>
      <c r="PG711" s="57"/>
      <c r="PH711" s="57"/>
      <c r="PI711" s="57"/>
      <c r="PJ711" s="57"/>
      <c r="PK711" s="57"/>
      <c r="PL711" s="57"/>
      <c r="PM711" s="57"/>
      <c r="PN711" s="57"/>
      <c r="PO711" s="57"/>
      <c r="PP711" s="57"/>
      <c r="PQ711" s="57"/>
      <c r="PR711" s="57"/>
      <c r="PS711" s="57"/>
      <c r="PT711" s="57"/>
      <c r="PU711" s="57"/>
      <c r="PV711" s="57"/>
      <c r="PW711" s="57"/>
      <c r="PX711" s="57"/>
      <c r="PY711" s="57"/>
      <c r="PZ711" s="57"/>
      <c r="QA711" s="57"/>
      <c r="QB711" s="57"/>
      <c r="QC711" s="57"/>
      <c r="QD711" s="57"/>
      <c r="QE711" s="57"/>
      <c r="QF711" s="57"/>
      <c r="QG711" s="57"/>
      <c r="QH711" s="57"/>
      <c r="QI711" s="57"/>
      <c r="QJ711" s="57"/>
      <c r="QK711" s="57"/>
      <c r="QL711" s="57"/>
      <c r="QM711" s="57"/>
      <c r="QN711" s="57"/>
      <c r="QO711" s="57"/>
      <c r="QP711" s="57"/>
      <c r="QQ711" s="57"/>
      <c r="QR711" s="57"/>
      <c r="QS711" s="57"/>
      <c r="QT711" s="57"/>
      <c r="QU711" s="57"/>
      <c r="QV711" s="57"/>
      <c r="QW711" s="57"/>
      <c r="QX711" s="57"/>
      <c r="QY711" s="57"/>
      <c r="QZ711" s="57"/>
      <c r="RA711" s="57"/>
      <c r="RB711" s="57"/>
      <c r="RC711" s="57"/>
      <c r="RD711" s="57"/>
      <c r="RE711" s="57"/>
      <c r="RF711" s="57"/>
      <c r="RG711" s="57"/>
      <c r="RH711" s="57"/>
      <c r="RI711" s="57"/>
      <c r="RJ711" s="57"/>
      <c r="RK711" s="57"/>
      <c r="RL711" s="57"/>
      <c r="RM711" s="57"/>
      <c r="RN711" s="57"/>
      <c r="RO711" s="57"/>
      <c r="RP711" s="57"/>
      <c r="RQ711" s="57"/>
      <c r="RR711" s="57"/>
      <c r="RS711" s="57"/>
      <c r="RT711" s="57"/>
      <c r="RU711" s="57"/>
      <c r="RV711" s="57"/>
      <c r="RW711" s="57"/>
      <c r="RX711" s="57"/>
      <c r="RY711" s="57"/>
      <c r="RZ711" s="57"/>
      <c r="SA711" s="57"/>
      <c r="SB711" s="57"/>
      <c r="SC711" s="57"/>
      <c r="SD711" s="57"/>
      <c r="SE711" s="57"/>
      <c r="SF711" s="57"/>
      <c r="SG711" s="57"/>
      <c r="SH711" s="57"/>
      <c r="SI711" s="57"/>
      <c r="SJ711" s="57"/>
      <c r="SK711" s="57"/>
      <c r="SL711" s="57"/>
      <c r="SM711" s="57"/>
      <c r="SN711" s="57"/>
      <c r="SO711" s="57"/>
      <c r="SP711" s="57"/>
      <c r="SQ711" s="57"/>
      <c r="SR711" s="57"/>
      <c r="SS711" s="57"/>
      <c r="ST711" s="57"/>
      <c r="SU711" s="57"/>
      <c r="SV711" s="57"/>
      <c r="SW711" s="57"/>
      <c r="SX711" s="57"/>
      <c r="SY711" s="57"/>
      <c r="SZ711" s="57"/>
      <c r="TA711" s="57"/>
      <c r="TB711" s="57"/>
      <c r="TC711" s="57"/>
      <c r="TD711" s="57"/>
      <c r="TE711" s="57"/>
      <c r="TF711" s="57"/>
      <c r="TG711" s="57"/>
      <c r="TH711" s="57"/>
      <c r="TI711" s="57"/>
      <c r="TJ711" s="57"/>
      <c r="TK711" s="57"/>
      <c r="TL711" s="57"/>
      <c r="TM711" s="57"/>
      <c r="TN711" s="57"/>
      <c r="TO711" s="57"/>
      <c r="TP711" s="57"/>
      <c r="TQ711" s="57"/>
      <c r="TR711" s="57"/>
      <c r="TS711" s="57"/>
      <c r="TT711" s="57"/>
      <c r="TU711" s="57"/>
      <c r="TV711" s="57"/>
      <c r="TW711" s="57"/>
      <c r="TX711" s="57"/>
      <c r="TY711" s="57"/>
      <c r="TZ711" s="57"/>
      <c r="UA711" s="57"/>
      <c r="UB711" s="57"/>
      <c r="UC711" s="57"/>
      <c r="UD711" s="57"/>
      <c r="UE711" s="57"/>
      <c r="UF711" s="57"/>
      <c r="UG711" s="57"/>
      <c r="UH711" s="57"/>
      <c r="UI711" s="57"/>
      <c r="UJ711" s="57"/>
      <c r="UK711" s="57"/>
      <c r="UL711" s="57"/>
      <c r="UM711" s="57"/>
      <c r="UN711" s="57"/>
      <c r="UO711" s="57"/>
      <c r="UP711" s="57"/>
      <c r="UQ711" s="57"/>
      <c r="UR711" s="57"/>
      <c r="US711" s="57"/>
      <c r="UT711" s="57"/>
      <c r="UU711" s="57"/>
      <c r="UV711" s="57"/>
      <c r="UW711" s="57"/>
      <c r="UX711" s="57"/>
      <c r="UY711" s="57"/>
      <c r="UZ711" s="57"/>
      <c r="VA711" s="57"/>
      <c r="VB711" s="57"/>
      <c r="VC711" s="57"/>
      <c r="VD711" s="57"/>
      <c r="VE711" s="57"/>
      <c r="VF711" s="57"/>
      <c r="VG711" s="57"/>
      <c r="VH711" s="57"/>
      <c r="VI711" s="57"/>
      <c r="VJ711" s="57"/>
      <c r="VK711" s="57"/>
      <c r="VL711" s="57"/>
      <c r="VM711" s="57"/>
      <c r="VN711" s="57"/>
      <c r="VO711" s="57"/>
      <c r="VP711" s="57"/>
      <c r="VQ711" s="57"/>
      <c r="VR711" s="57"/>
      <c r="VS711" s="57"/>
      <c r="VT711" s="57"/>
      <c r="VU711" s="57"/>
      <c r="VV711" s="57"/>
      <c r="VW711" s="57"/>
      <c r="VX711" s="57"/>
      <c r="VY711" s="57"/>
      <c r="VZ711" s="57"/>
      <c r="WA711" s="57"/>
      <c r="WB711" s="57"/>
      <c r="WC711" s="57"/>
      <c r="WD711" s="57"/>
      <c r="WE711" s="57"/>
      <c r="WF711" s="57"/>
      <c r="WG711" s="57"/>
      <c r="WH711" s="57"/>
      <c r="WI711" s="57"/>
      <c r="WJ711" s="57"/>
      <c r="WK711" s="57"/>
      <c r="WL711" s="57"/>
      <c r="WM711" s="57"/>
      <c r="WN711" s="57"/>
      <c r="WO711" s="57"/>
      <c r="WP711" s="57"/>
      <c r="WQ711" s="57"/>
      <c r="WR711" s="57"/>
      <c r="WS711" s="57"/>
      <c r="WT711" s="57"/>
      <c r="WU711" s="57"/>
      <c r="WV711" s="57"/>
      <c r="WW711" s="57"/>
      <c r="WX711" s="57"/>
      <c r="WY711" s="57"/>
      <c r="WZ711" s="57"/>
      <c r="XA711" s="57"/>
      <c r="XB711" s="57"/>
      <c r="XC711" s="57"/>
      <c r="XD711" s="57"/>
      <c r="XE711" s="57"/>
      <c r="XF711" s="57"/>
      <c r="XG711" s="57"/>
      <c r="XH711" s="57"/>
      <c r="XI711" s="57"/>
      <c r="XJ711" s="57"/>
      <c r="XK711" s="57"/>
      <c r="XL711" s="57"/>
      <c r="XM711" s="57"/>
      <c r="XN711" s="57"/>
      <c r="XO711" s="57"/>
      <c r="XP711" s="57"/>
      <c r="XQ711" s="57"/>
      <c r="XR711" s="57"/>
      <c r="XS711" s="57"/>
      <c r="XT711" s="57"/>
      <c r="XU711" s="57"/>
      <c r="XV711" s="57"/>
      <c r="XW711" s="57"/>
    </row>
    <row r="712">
      <c r="AI712" s="57"/>
      <c r="BR712" s="57"/>
      <c r="DA712" s="57"/>
      <c r="EJ712" s="57"/>
      <c r="EK712" s="57"/>
      <c r="EL712" s="57"/>
      <c r="EM712" s="57"/>
      <c r="EN712" s="57"/>
      <c r="EO712" s="57"/>
      <c r="EP712" s="57"/>
      <c r="EQ712" s="57"/>
      <c r="ER712" s="57"/>
      <c r="ES712" s="57"/>
      <c r="ET712" s="57"/>
      <c r="EU712" s="57"/>
      <c r="EV712" s="57"/>
      <c r="EW712" s="57"/>
      <c r="EX712" s="57"/>
      <c r="EY712" s="57"/>
      <c r="EZ712" s="57"/>
      <c r="FA712" s="57"/>
      <c r="FB712" s="57"/>
      <c r="FC712" s="57"/>
      <c r="FD712" s="57"/>
      <c r="FE712" s="57"/>
      <c r="FF712" s="57"/>
      <c r="FG712" s="57"/>
      <c r="FH712" s="57"/>
      <c r="FI712" s="57"/>
      <c r="FJ712" s="57"/>
      <c r="FK712" s="57"/>
      <c r="FL712" s="57"/>
      <c r="FM712" s="57"/>
      <c r="FN712" s="57"/>
      <c r="FO712" s="57"/>
      <c r="FP712" s="57"/>
      <c r="FQ712" s="57"/>
      <c r="FR712" s="57"/>
      <c r="FS712" s="57"/>
      <c r="FT712" s="57"/>
      <c r="FU712" s="57"/>
      <c r="FV712" s="57"/>
      <c r="FW712" s="57"/>
      <c r="FX712" s="57"/>
      <c r="FY712" s="57"/>
      <c r="FZ712" s="57"/>
      <c r="GA712" s="57"/>
      <c r="GB712" s="57"/>
      <c r="GC712" s="57"/>
      <c r="GD712" s="57"/>
      <c r="GE712" s="57"/>
      <c r="GF712" s="57"/>
      <c r="GG712" s="57"/>
      <c r="GH712" s="57"/>
      <c r="GI712" s="57"/>
      <c r="GJ712" s="57"/>
      <c r="GK712" s="57"/>
      <c r="GL712" s="57"/>
      <c r="GM712" s="57"/>
      <c r="GN712" s="57"/>
      <c r="GO712" s="57"/>
      <c r="GP712" s="57"/>
      <c r="GQ712" s="57"/>
      <c r="GR712" s="57"/>
      <c r="GS712" s="57"/>
      <c r="GT712" s="57"/>
      <c r="GU712" s="57"/>
      <c r="GV712" s="57"/>
      <c r="GW712" s="57"/>
      <c r="GX712" s="57"/>
      <c r="GY712" s="57"/>
      <c r="GZ712" s="57"/>
      <c r="HA712" s="57"/>
      <c r="HB712" s="57"/>
      <c r="HC712" s="57"/>
      <c r="HD712" s="57"/>
      <c r="HE712" s="57"/>
      <c r="HF712" s="57"/>
      <c r="HG712" s="57"/>
      <c r="HH712" s="57"/>
      <c r="HI712" s="57"/>
      <c r="HJ712" s="57"/>
      <c r="HK712" s="57"/>
      <c r="HL712" s="57"/>
      <c r="HM712" s="57"/>
      <c r="HN712" s="57"/>
      <c r="HO712" s="57"/>
      <c r="HP712" s="57"/>
      <c r="HQ712" s="57"/>
      <c r="HR712" s="57"/>
      <c r="HS712" s="57"/>
      <c r="HT712" s="57"/>
      <c r="HU712" s="57"/>
      <c r="HV712" s="57"/>
      <c r="HW712" s="57"/>
      <c r="HX712" s="57"/>
      <c r="HY712" s="57"/>
      <c r="HZ712" s="57"/>
      <c r="IA712" s="57"/>
      <c r="IB712" s="57"/>
      <c r="IC712" s="57"/>
      <c r="ID712" s="57"/>
      <c r="IE712" s="57"/>
      <c r="IF712" s="57"/>
      <c r="IG712" s="57"/>
      <c r="IH712" s="57"/>
      <c r="II712" s="57"/>
      <c r="IJ712" s="57"/>
      <c r="IK712" s="57"/>
      <c r="IL712" s="57"/>
      <c r="IM712" s="57"/>
      <c r="IN712" s="57"/>
      <c r="IO712" s="57"/>
      <c r="IP712" s="57"/>
      <c r="IQ712" s="57"/>
      <c r="IR712" s="57"/>
      <c r="IS712" s="57"/>
      <c r="IT712" s="57"/>
      <c r="IU712" s="57"/>
      <c r="IV712" s="57"/>
      <c r="IW712" s="57"/>
      <c r="IX712" s="57"/>
      <c r="IY712" s="57"/>
      <c r="IZ712" s="57"/>
      <c r="JA712" s="57"/>
      <c r="JB712" s="57"/>
      <c r="JC712" s="57"/>
      <c r="JD712" s="57"/>
      <c r="JE712" s="57"/>
      <c r="JF712" s="57"/>
      <c r="JG712" s="57"/>
      <c r="JH712" s="57"/>
      <c r="JI712" s="57"/>
      <c r="JJ712" s="57"/>
      <c r="JK712" s="57"/>
      <c r="JL712" s="57"/>
      <c r="JM712" s="57"/>
      <c r="JN712" s="57"/>
      <c r="JO712" s="57"/>
      <c r="JP712" s="57"/>
      <c r="JQ712" s="57"/>
      <c r="JR712" s="57"/>
      <c r="JS712" s="57"/>
      <c r="JT712" s="57"/>
      <c r="JU712" s="57"/>
      <c r="JV712" s="57"/>
      <c r="JW712" s="57"/>
      <c r="JX712" s="57"/>
      <c r="JY712" s="57"/>
      <c r="JZ712" s="57"/>
      <c r="KA712" s="57"/>
      <c r="KB712" s="57"/>
      <c r="KC712" s="57"/>
      <c r="KD712" s="57"/>
      <c r="KE712" s="57"/>
      <c r="KF712" s="57"/>
      <c r="KG712" s="57"/>
      <c r="KH712" s="57"/>
      <c r="KI712" s="57"/>
      <c r="KJ712" s="57"/>
      <c r="KK712" s="57"/>
      <c r="KL712" s="57"/>
      <c r="KM712" s="57"/>
      <c r="KN712" s="57"/>
      <c r="KO712" s="57"/>
      <c r="KP712" s="57"/>
      <c r="KQ712" s="57"/>
      <c r="KR712" s="57"/>
      <c r="KS712" s="57"/>
      <c r="KT712" s="57"/>
      <c r="KU712" s="57"/>
      <c r="KV712" s="57"/>
      <c r="KW712" s="57"/>
      <c r="KX712" s="57"/>
      <c r="KY712" s="57"/>
      <c r="KZ712" s="57"/>
      <c r="LA712" s="57"/>
      <c r="LB712" s="57"/>
      <c r="LC712" s="57"/>
      <c r="LD712" s="57"/>
      <c r="LE712" s="57"/>
      <c r="LF712" s="57"/>
      <c r="LG712" s="57"/>
      <c r="LH712" s="57"/>
      <c r="LI712" s="57"/>
      <c r="LJ712" s="57"/>
      <c r="LK712" s="57"/>
      <c r="LL712" s="57"/>
      <c r="LM712" s="57"/>
      <c r="LN712" s="57"/>
      <c r="LO712" s="57"/>
      <c r="LP712" s="57"/>
      <c r="LQ712" s="57"/>
      <c r="LR712" s="57"/>
      <c r="LS712" s="57"/>
      <c r="LT712" s="57"/>
      <c r="LU712" s="57"/>
      <c r="LV712" s="57"/>
      <c r="LW712" s="57"/>
      <c r="LX712" s="57"/>
      <c r="LY712" s="57"/>
      <c r="LZ712" s="57"/>
      <c r="MA712" s="57"/>
      <c r="MB712" s="57"/>
      <c r="MC712" s="57"/>
      <c r="MD712" s="57"/>
      <c r="ME712" s="57"/>
      <c r="MF712" s="57"/>
      <c r="MG712" s="57"/>
      <c r="MH712" s="57"/>
      <c r="MI712" s="57"/>
      <c r="MJ712" s="57"/>
      <c r="MK712" s="57"/>
      <c r="ML712" s="57"/>
      <c r="MM712" s="57"/>
      <c r="MN712" s="57"/>
      <c r="MO712" s="57"/>
      <c r="MP712" s="57"/>
      <c r="MQ712" s="57"/>
      <c r="MR712" s="57"/>
      <c r="MS712" s="57"/>
      <c r="MT712" s="57"/>
      <c r="MU712" s="57"/>
      <c r="MV712" s="57"/>
      <c r="MW712" s="57"/>
      <c r="MX712" s="57"/>
      <c r="MY712" s="57"/>
      <c r="MZ712" s="57"/>
      <c r="NA712" s="57"/>
      <c r="NB712" s="57"/>
      <c r="NC712" s="57"/>
      <c r="ND712" s="57"/>
      <c r="NE712" s="57"/>
      <c r="NF712" s="57"/>
      <c r="NG712" s="57"/>
      <c r="NH712" s="57"/>
      <c r="NI712" s="57"/>
      <c r="NJ712" s="57"/>
      <c r="NK712" s="57"/>
      <c r="NL712" s="57"/>
      <c r="NM712" s="57"/>
      <c r="NN712" s="57"/>
      <c r="NO712" s="57"/>
      <c r="NP712" s="57"/>
      <c r="NQ712" s="57"/>
      <c r="NR712" s="57"/>
      <c r="NS712" s="57"/>
      <c r="NT712" s="57"/>
      <c r="NU712" s="57"/>
      <c r="NV712" s="57"/>
      <c r="NW712" s="57"/>
      <c r="NX712" s="57"/>
      <c r="NY712" s="57"/>
      <c r="NZ712" s="57"/>
      <c r="OA712" s="57"/>
      <c r="OB712" s="57"/>
      <c r="OC712" s="57"/>
      <c r="OD712" s="57"/>
      <c r="OE712" s="57"/>
      <c r="OF712" s="57"/>
      <c r="OG712" s="57"/>
      <c r="OH712" s="57"/>
      <c r="OI712" s="57"/>
      <c r="OJ712" s="57"/>
      <c r="OK712" s="57"/>
      <c r="OL712" s="57"/>
      <c r="OM712" s="57"/>
      <c r="ON712" s="57"/>
      <c r="OO712" s="57"/>
      <c r="OP712" s="57"/>
      <c r="OQ712" s="57"/>
      <c r="OR712" s="57"/>
      <c r="OS712" s="57"/>
      <c r="OT712" s="57"/>
      <c r="OU712" s="57"/>
      <c r="OV712" s="57"/>
      <c r="OW712" s="57"/>
      <c r="OX712" s="57"/>
      <c r="OY712" s="57"/>
      <c r="OZ712" s="57"/>
      <c r="PA712" s="57"/>
      <c r="PB712" s="57"/>
      <c r="PC712" s="57"/>
      <c r="PD712" s="57"/>
      <c r="PE712" s="57"/>
      <c r="PF712" s="57"/>
      <c r="PG712" s="57"/>
      <c r="PH712" s="57"/>
      <c r="PI712" s="57"/>
      <c r="PJ712" s="57"/>
      <c r="PK712" s="57"/>
      <c r="PL712" s="57"/>
      <c r="PM712" s="57"/>
      <c r="PN712" s="57"/>
      <c r="PO712" s="57"/>
      <c r="PP712" s="57"/>
      <c r="PQ712" s="57"/>
      <c r="PR712" s="57"/>
      <c r="PS712" s="57"/>
      <c r="PT712" s="57"/>
      <c r="PU712" s="57"/>
      <c r="PV712" s="57"/>
      <c r="PW712" s="57"/>
      <c r="PX712" s="57"/>
      <c r="PY712" s="57"/>
      <c r="PZ712" s="57"/>
      <c r="QA712" s="57"/>
      <c r="QB712" s="57"/>
      <c r="QC712" s="57"/>
      <c r="QD712" s="57"/>
      <c r="QE712" s="57"/>
      <c r="QF712" s="57"/>
      <c r="QG712" s="57"/>
      <c r="QH712" s="57"/>
      <c r="QI712" s="57"/>
      <c r="QJ712" s="57"/>
      <c r="QK712" s="57"/>
      <c r="QL712" s="57"/>
      <c r="QM712" s="57"/>
      <c r="QN712" s="57"/>
      <c r="QO712" s="57"/>
      <c r="QP712" s="57"/>
      <c r="QQ712" s="57"/>
      <c r="QR712" s="57"/>
      <c r="QS712" s="57"/>
      <c r="QT712" s="57"/>
      <c r="QU712" s="57"/>
      <c r="QV712" s="57"/>
      <c r="QW712" s="57"/>
      <c r="QX712" s="57"/>
      <c r="QY712" s="57"/>
      <c r="QZ712" s="57"/>
      <c r="RA712" s="57"/>
      <c r="RB712" s="57"/>
      <c r="RC712" s="57"/>
      <c r="RD712" s="57"/>
      <c r="RE712" s="57"/>
      <c r="RF712" s="57"/>
      <c r="RG712" s="57"/>
      <c r="RH712" s="57"/>
      <c r="RI712" s="57"/>
      <c r="RJ712" s="57"/>
      <c r="RK712" s="57"/>
      <c r="RL712" s="57"/>
      <c r="RM712" s="57"/>
      <c r="RN712" s="57"/>
      <c r="RO712" s="57"/>
      <c r="RP712" s="57"/>
      <c r="RQ712" s="57"/>
      <c r="RR712" s="57"/>
      <c r="RS712" s="57"/>
      <c r="RT712" s="57"/>
      <c r="RU712" s="57"/>
      <c r="RV712" s="57"/>
      <c r="RW712" s="57"/>
      <c r="RX712" s="57"/>
      <c r="RY712" s="57"/>
      <c r="RZ712" s="57"/>
      <c r="SA712" s="57"/>
      <c r="SB712" s="57"/>
      <c r="SC712" s="57"/>
      <c r="SD712" s="57"/>
      <c r="SE712" s="57"/>
      <c r="SF712" s="57"/>
      <c r="SG712" s="57"/>
      <c r="SH712" s="57"/>
      <c r="SI712" s="57"/>
      <c r="SJ712" s="57"/>
      <c r="SK712" s="57"/>
      <c r="SL712" s="57"/>
      <c r="SM712" s="57"/>
      <c r="SN712" s="57"/>
      <c r="SO712" s="57"/>
      <c r="SP712" s="57"/>
      <c r="SQ712" s="57"/>
      <c r="SR712" s="57"/>
      <c r="SS712" s="57"/>
      <c r="ST712" s="57"/>
      <c r="SU712" s="57"/>
      <c r="SV712" s="57"/>
      <c r="SW712" s="57"/>
      <c r="SX712" s="57"/>
      <c r="SY712" s="57"/>
      <c r="SZ712" s="57"/>
      <c r="TA712" s="57"/>
      <c r="TB712" s="57"/>
      <c r="TC712" s="57"/>
      <c r="TD712" s="57"/>
      <c r="TE712" s="57"/>
      <c r="TF712" s="57"/>
      <c r="TG712" s="57"/>
      <c r="TH712" s="57"/>
      <c r="TI712" s="57"/>
      <c r="TJ712" s="57"/>
      <c r="TK712" s="57"/>
      <c r="TL712" s="57"/>
      <c r="TM712" s="57"/>
      <c r="TN712" s="57"/>
      <c r="TO712" s="57"/>
      <c r="TP712" s="57"/>
      <c r="TQ712" s="57"/>
      <c r="TR712" s="57"/>
      <c r="TS712" s="57"/>
      <c r="TT712" s="57"/>
      <c r="TU712" s="57"/>
      <c r="TV712" s="57"/>
      <c r="TW712" s="57"/>
      <c r="TX712" s="57"/>
      <c r="TY712" s="57"/>
      <c r="TZ712" s="57"/>
      <c r="UA712" s="57"/>
      <c r="UB712" s="57"/>
      <c r="UC712" s="57"/>
      <c r="UD712" s="57"/>
      <c r="UE712" s="57"/>
      <c r="UF712" s="57"/>
      <c r="UG712" s="57"/>
      <c r="UH712" s="57"/>
      <c r="UI712" s="57"/>
      <c r="UJ712" s="57"/>
      <c r="UK712" s="57"/>
      <c r="UL712" s="57"/>
      <c r="UM712" s="57"/>
      <c r="UN712" s="57"/>
      <c r="UO712" s="57"/>
      <c r="UP712" s="57"/>
      <c r="UQ712" s="57"/>
      <c r="UR712" s="57"/>
      <c r="US712" s="57"/>
      <c r="UT712" s="57"/>
      <c r="UU712" s="57"/>
      <c r="UV712" s="57"/>
      <c r="UW712" s="57"/>
      <c r="UX712" s="57"/>
      <c r="UY712" s="57"/>
      <c r="UZ712" s="57"/>
      <c r="VA712" s="57"/>
      <c r="VB712" s="57"/>
      <c r="VC712" s="57"/>
      <c r="VD712" s="57"/>
      <c r="VE712" s="57"/>
      <c r="VF712" s="57"/>
      <c r="VG712" s="57"/>
      <c r="VH712" s="57"/>
      <c r="VI712" s="57"/>
      <c r="VJ712" s="57"/>
      <c r="VK712" s="57"/>
      <c r="VL712" s="57"/>
      <c r="VM712" s="57"/>
      <c r="VN712" s="57"/>
      <c r="VO712" s="57"/>
      <c r="VP712" s="57"/>
      <c r="VQ712" s="57"/>
      <c r="VR712" s="57"/>
      <c r="VS712" s="57"/>
      <c r="VT712" s="57"/>
      <c r="VU712" s="57"/>
      <c r="VV712" s="57"/>
      <c r="VW712" s="57"/>
      <c r="VX712" s="57"/>
      <c r="VY712" s="57"/>
      <c r="VZ712" s="57"/>
      <c r="WA712" s="57"/>
      <c r="WB712" s="57"/>
      <c r="WC712" s="57"/>
      <c r="WD712" s="57"/>
      <c r="WE712" s="57"/>
      <c r="WF712" s="57"/>
      <c r="WG712" s="57"/>
      <c r="WH712" s="57"/>
      <c r="WI712" s="57"/>
      <c r="WJ712" s="57"/>
      <c r="WK712" s="57"/>
      <c r="WL712" s="57"/>
      <c r="WM712" s="57"/>
      <c r="WN712" s="57"/>
      <c r="WO712" s="57"/>
      <c r="WP712" s="57"/>
      <c r="WQ712" s="57"/>
      <c r="WR712" s="57"/>
      <c r="WS712" s="57"/>
      <c r="WT712" s="57"/>
      <c r="WU712" s="57"/>
      <c r="WV712" s="57"/>
      <c r="WW712" s="57"/>
      <c r="WX712" s="57"/>
      <c r="WY712" s="57"/>
      <c r="WZ712" s="57"/>
      <c r="XA712" s="57"/>
      <c r="XB712" s="57"/>
      <c r="XC712" s="57"/>
      <c r="XD712" s="57"/>
      <c r="XE712" s="57"/>
      <c r="XF712" s="57"/>
      <c r="XG712" s="57"/>
      <c r="XH712" s="57"/>
      <c r="XI712" s="57"/>
      <c r="XJ712" s="57"/>
      <c r="XK712" s="57"/>
      <c r="XL712" s="57"/>
      <c r="XM712" s="57"/>
      <c r="XN712" s="57"/>
      <c r="XO712" s="57"/>
      <c r="XP712" s="57"/>
      <c r="XQ712" s="57"/>
      <c r="XR712" s="57"/>
      <c r="XS712" s="57"/>
      <c r="XT712" s="57"/>
      <c r="XU712" s="57"/>
      <c r="XV712" s="57"/>
      <c r="XW712" s="57"/>
    </row>
    <row r="713">
      <c r="AI713" s="57"/>
      <c r="BR713" s="57"/>
      <c r="DA713" s="57"/>
      <c r="EJ713" s="57"/>
      <c r="EK713" s="57"/>
      <c r="EL713" s="57"/>
      <c r="EM713" s="57"/>
      <c r="EN713" s="57"/>
      <c r="EO713" s="57"/>
      <c r="EP713" s="57"/>
      <c r="EQ713" s="57"/>
      <c r="ER713" s="57"/>
      <c r="ES713" s="57"/>
      <c r="ET713" s="57"/>
      <c r="EU713" s="57"/>
      <c r="EV713" s="57"/>
      <c r="EW713" s="57"/>
      <c r="EX713" s="57"/>
      <c r="EY713" s="57"/>
      <c r="EZ713" s="57"/>
      <c r="FA713" s="57"/>
      <c r="FB713" s="57"/>
      <c r="FC713" s="57"/>
      <c r="FD713" s="57"/>
      <c r="FE713" s="57"/>
      <c r="FF713" s="57"/>
      <c r="FG713" s="57"/>
      <c r="FH713" s="57"/>
      <c r="FI713" s="57"/>
      <c r="FJ713" s="57"/>
      <c r="FK713" s="57"/>
      <c r="FL713" s="57"/>
      <c r="FM713" s="57"/>
      <c r="FN713" s="57"/>
      <c r="FO713" s="57"/>
      <c r="FP713" s="57"/>
      <c r="FQ713" s="57"/>
      <c r="FR713" s="57"/>
      <c r="FS713" s="57"/>
      <c r="FT713" s="57"/>
      <c r="FU713" s="57"/>
      <c r="FV713" s="57"/>
      <c r="FW713" s="57"/>
      <c r="FX713" s="57"/>
      <c r="FY713" s="57"/>
      <c r="FZ713" s="57"/>
      <c r="GA713" s="57"/>
      <c r="GB713" s="57"/>
      <c r="GC713" s="57"/>
      <c r="GD713" s="57"/>
      <c r="GE713" s="57"/>
      <c r="GF713" s="57"/>
      <c r="GG713" s="57"/>
      <c r="GH713" s="57"/>
      <c r="GI713" s="57"/>
      <c r="GJ713" s="57"/>
      <c r="GK713" s="57"/>
      <c r="GL713" s="57"/>
      <c r="GM713" s="57"/>
      <c r="GN713" s="57"/>
      <c r="GO713" s="57"/>
      <c r="GP713" s="57"/>
      <c r="GQ713" s="57"/>
      <c r="GR713" s="57"/>
      <c r="GS713" s="57"/>
      <c r="GT713" s="57"/>
      <c r="GU713" s="57"/>
      <c r="GV713" s="57"/>
      <c r="GW713" s="57"/>
      <c r="GX713" s="57"/>
      <c r="GY713" s="57"/>
      <c r="GZ713" s="57"/>
      <c r="HA713" s="57"/>
      <c r="HB713" s="57"/>
      <c r="HC713" s="57"/>
      <c r="HD713" s="57"/>
      <c r="HE713" s="57"/>
      <c r="HF713" s="57"/>
      <c r="HG713" s="57"/>
      <c r="HH713" s="57"/>
      <c r="HI713" s="57"/>
      <c r="HJ713" s="57"/>
      <c r="HK713" s="57"/>
      <c r="HL713" s="57"/>
      <c r="HM713" s="57"/>
      <c r="HN713" s="57"/>
      <c r="HO713" s="57"/>
      <c r="HP713" s="57"/>
      <c r="HQ713" s="57"/>
      <c r="HR713" s="57"/>
      <c r="HS713" s="57"/>
      <c r="HT713" s="57"/>
      <c r="HU713" s="57"/>
      <c r="HV713" s="57"/>
      <c r="HW713" s="57"/>
      <c r="HX713" s="57"/>
      <c r="HY713" s="57"/>
      <c r="HZ713" s="57"/>
      <c r="IA713" s="57"/>
      <c r="IB713" s="57"/>
      <c r="IC713" s="57"/>
      <c r="ID713" s="57"/>
      <c r="IE713" s="57"/>
      <c r="IF713" s="57"/>
      <c r="IG713" s="57"/>
      <c r="IH713" s="57"/>
      <c r="II713" s="57"/>
      <c r="IJ713" s="57"/>
      <c r="IK713" s="57"/>
      <c r="IL713" s="57"/>
      <c r="IM713" s="57"/>
      <c r="IN713" s="57"/>
      <c r="IO713" s="57"/>
      <c r="IP713" s="57"/>
      <c r="IQ713" s="57"/>
      <c r="IR713" s="57"/>
      <c r="IS713" s="57"/>
      <c r="IT713" s="57"/>
      <c r="IU713" s="57"/>
      <c r="IV713" s="57"/>
      <c r="IW713" s="57"/>
      <c r="IX713" s="57"/>
      <c r="IY713" s="57"/>
      <c r="IZ713" s="57"/>
      <c r="JA713" s="57"/>
      <c r="JB713" s="57"/>
      <c r="JC713" s="57"/>
      <c r="JD713" s="57"/>
      <c r="JE713" s="57"/>
      <c r="JF713" s="57"/>
      <c r="JG713" s="57"/>
      <c r="JH713" s="57"/>
      <c r="JI713" s="57"/>
      <c r="JJ713" s="57"/>
      <c r="JK713" s="57"/>
      <c r="JL713" s="57"/>
      <c r="JM713" s="57"/>
      <c r="JN713" s="57"/>
      <c r="JO713" s="57"/>
      <c r="JP713" s="57"/>
      <c r="JQ713" s="57"/>
      <c r="JR713" s="57"/>
      <c r="JS713" s="57"/>
      <c r="JT713" s="57"/>
      <c r="JU713" s="57"/>
      <c r="JV713" s="57"/>
      <c r="JW713" s="57"/>
      <c r="JX713" s="57"/>
      <c r="JY713" s="57"/>
      <c r="JZ713" s="57"/>
      <c r="KA713" s="57"/>
      <c r="KB713" s="57"/>
      <c r="KC713" s="57"/>
      <c r="KD713" s="57"/>
      <c r="KE713" s="57"/>
      <c r="KF713" s="57"/>
      <c r="KG713" s="57"/>
      <c r="KH713" s="57"/>
      <c r="KI713" s="57"/>
      <c r="KJ713" s="57"/>
      <c r="KK713" s="57"/>
      <c r="KL713" s="57"/>
      <c r="KM713" s="57"/>
      <c r="KN713" s="57"/>
      <c r="KO713" s="57"/>
      <c r="KP713" s="57"/>
      <c r="KQ713" s="57"/>
      <c r="KR713" s="57"/>
      <c r="KS713" s="57"/>
      <c r="KT713" s="57"/>
      <c r="KU713" s="57"/>
      <c r="KV713" s="57"/>
      <c r="KW713" s="57"/>
      <c r="KX713" s="57"/>
      <c r="KY713" s="57"/>
      <c r="KZ713" s="57"/>
      <c r="LA713" s="57"/>
      <c r="LB713" s="57"/>
      <c r="LC713" s="57"/>
      <c r="LD713" s="57"/>
      <c r="LE713" s="57"/>
      <c r="LF713" s="57"/>
      <c r="LG713" s="57"/>
      <c r="LH713" s="57"/>
      <c r="LI713" s="57"/>
      <c r="LJ713" s="57"/>
      <c r="LK713" s="57"/>
      <c r="LL713" s="57"/>
      <c r="LM713" s="57"/>
      <c r="LN713" s="57"/>
      <c r="LO713" s="57"/>
      <c r="LP713" s="57"/>
      <c r="LQ713" s="57"/>
      <c r="LR713" s="57"/>
      <c r="LS713" s="57"/>
      <c r="LT713" s="57"/>
      <c r="LU713" s="57"/>
      <c r="LV713" s="57"/>
      <c r="LW713" s="57"/>
      <c r="LX713" s="57"/>
      <c r="LY713" s="57"/>
      <c r="LZ713" s="57"/>
      <c r="MA713" s="57"/>
      <c r="MB713" s="57"/>
      <c r="MC713" s="57"/>
      <c r="MD713" s="57"/>
      <c r="ME713" s="57"/>
      <c r="MF713" s="57"/>
      <c r="MG713" s="57"/>
      <c r="MH713" s="57"/>
      <c r="MI713" s="57"/>
      <c r="MJ713" s="57"/>
      <c r="MK713" s="57"/>
      <c r="ML713" s="57"/>
      <c r="MM713" s="57"/>
      <c r="MN713" s="57"/>
      <c r="MO713" s="57"/>
      <c r="MP713" s="57"/>
      <c r="MQ713" s="57"/>
      <c r="MR713" s="57"/>
      <c r="MS713" s="57"/>
      <c r="MT713" s="57"/>
      <c r="MU713" s="57"/>
      <c r="MV713" s="57"/>
      <c r="MW713" s="57"/>
      <c r="MX713" s="57"/>
      <c r="MY713" s="57"/>
      <c r="MZ713" s="57"/>
      <c r="NA713" s="57"/>
      <c r="NB713" s="57"/>
      <c r="NC713" s="57"/>
      <c r="ND713" s="57"/>
      <c r="NE713" s="57"/>
      <c r="NF713" s="57"/>
      <c r="NG713" s="57"/>
      <c r="NH713" s="57"/>
      <c r="NI713" s="57"/>
      <c r="NJ713" s="57"/>
      <c r="NK713" s="57"/>
      <c r="NL713" s="57"/>
      <c r="NM713" s="57"/>
      <c r="NN713" s="57"/>
      <c r="NO713" s="57"/>
      <c r="NP713" s="57"/>
      <c r="NQ713" s="57"/>
      <c r="NR713" s="57"/>
      <c r="NS713" s="57"/>
      <c r="NT713" s="57"/>
      <c r="NU713" s="57"/>
      <c r="NV713" s="57"/>
      <c r="NW713" s="57"/>
      <c r="NX713" s="57"/>
      <c r="NY713" s="57"/>
      <c r="NZ713" s="57"/>
      <c r="OA713" s="57"/>
      <c r="OB713" s="57"/>
      <c r="OC713" s="57"/>
      <c r="OD713" s="57"/>
      <c r="OE713" s="57"/>
      <c r="OF713" s="57"/>
      <c r="OG713" s="57"/>
      <c r="OH713" s="57"/>
      <c r="OI713" s="57"/>
      <c r="OJ713" s="57"/>
      <c r="OK713" s="57"/>
      <c r="OL713" s="57"/>
      <c r="OM713" s="57"/>
      <c r="ON713" s="57"/>
      <c r="OO713" s="57"/>
      <c r="OP713" s="57"/>
      <c r="OQ713" s="57"/>
      <c r="OR713" s="57"/>
      <c r="OS713" s="57"/>
      <c r="OT713" s="57"/>
      <c r="OU713" s="57"/>
      <c r="OV713" s="57"/>
      <c r="OW713" s="57"/>
      <c r="OX713" s="57"/>
      <c r="OY713" s="57"/>
      <c r="OZ713" s="57"/>
      <c r="PA713" s="57"/>
      <c r="PB713" s="57"/>
      <c r="PC713" s="57"/>
      <c r="PD713" s="57"/>
      <c r="PE713" s="57"/>
      <c r="PF713" s="57"/>
      <c r="PG713" s="57"/>
      <c r="PH713" s="57"/>
      <c r="PI713" s="57"/>
      <c r="PJ713" s="57"/>
      <c r="PK713" s="57"/>
      <c r="PL713" s="57"/>
      <c r="PM713" s="57"/>
      <c r="PN713" s="57"/>
      <c r="PO713" s="57"/>
      <c r="PP713" s="57"/>
      <c r="PQ713" s="57"/>
      <c r="PR713" s="57"/>
      <c r="PS713" s="57"/>
      <c r="PT713" s="57"/>
      <c r="PU713" s="57"/>
      <c r="PV713" s="57"/>
      <c r="PW713" s="57"/>
      <c r="PX713" s="57"/>
      <c r="PY713" s="57"/>
      <c r="PZ713" s="57"/>
      <c r="QA713" s="57"/>
      <c r="QB713" s="57"/>
      <c r="QC713" s="57"/>
      <c r="QD713" s="57"/>
      <c r="QE713" s="57"/>
      <c r="QF713" s="57"/>
      <c r="QG713" s="57"/>
      <c r="QH713" s="57"/>
      <c r="QI713" s="57"/>
      <c r="QJ713" s="57"/>
      <c r="QK713" s="57"/>
      <c r="QL713" s="57"/>
      <c r="QM713" s="57"/>
      <c r="QN713" s="57"/>
      <c r="QO713" s="57"/>
      <c r="QP713" s="57"/>
      <c r="QQ713" s="57"/>
      <c r="QR713" s="57"/>
      <c r="QS713" s="57"/>
      <c r="QT713" s="57"/>
      <c r="QU713" s="57"/>
      <c r="QV713" s="57"/>
      <c r="QW713" s="57"/>
      <c r="QX713" s="57"/>
      <c r="QY713" s="57"/>
      <c r="QZ713" s="57"/>
      <c r="RA713" s="57"/>
      <c r="RB713" s="57"/>
      <c r="RC713" s="57"/>
      <c r="RD713" s="57"/>
      <c r="RE713" s="57"/>
      <c r="RF713" s="57"/>
      <c r="RG713" s="57"/>
      <c r="RH713" s="57"/>
      <c r="RI713" s="57"/>
      <c r="RJ713" s="57"/>
      <c r="RK713" s="57"/>
      <c r="RL713" s="57"/>
      <c r="RM713" s="57"/>
      <c r="RN713" s="57"/>
      <c r="RO713" s="57"/>
      <c r="RP713" s="57"/>
      <c r="RQ713" s="57"/>
      <c r="RR713" s="57"/>
      <c r="RS713" s="57"/>
      <c r="RT713" s="57"/>
      <c r="RU713" s="57"/>
      <c r="RV713" s="57"/>
      <c r="RW713" s="57"/>
      <c r="RX713" s="57"/>
      <c r="RY713" s="57"/>
      <c r="RZ713" s="57"/>
      <c r="SA713" s="57"/>
      <c r="SB713" s="57"/>
      <c r="SC713" s="57"/>
      <c r="SD713" s="57"/>
      <c r="SE713" s="57"/>
      <c r="SF713" s="57"/>
      <c r="SG713" s="57"/>
      <c r="SH713" s="57"/>
      <c r="SI713" s="57"/>
      <c r="SJ713" s="57"/>
      <c r="SK713" s="57"/>
      <c r="SL713" s="57"/>
      <c r="SM713" s="57"/>
      <c r="SN713" s="57"/>
      <c r="SO713" s="57"/>
      <c r="SP713" s="57"/>
      <c r="SQ713" s="57"/>
      <c r="SR713" s="57"/>
      <c r="SS713" s="57"/>
      <c r="ST713" s="57"/>
      <c r="SU713" s="57"/>
      <c r="SV713" s="57"/>
      <c r="SW713" s="57"/>
      <c r="SX713" s="57"/>
      <c r="SY713" s="57"/>
      <c r="SZ713" s="57"/>
      <c r="TA713" s="57"/>
      <c r="TB713" s="57"/>
      <c r="TC713" s="57"/>
      <c r="TD713" s="57"/>
      <c r="TE713" s="57"/>
      <c r="TF713" s="57"/>
      <c r="TG713" s="57"/>
      <c r="TH713" s="57"/>
      <c r="TI713" s="57"/>
      <c r="TJ713" s="57"/>
      <c r="TK713" s="57"/>
      <c r="TL713" s="57"/>
      <c r="TM713" s="57"/>
      <c r="TN713" s="57"/>
      <c r="TO713" s="57"/>
      <c r="TP713" s="57"/>
      <c r="TQ713" s="57"/>
      <c r="TR713" s="57"/>
      <c r="TS713" s="57"/>
      <c r="TT713" s="57"/>
      <c r="TU713" s="57"/>
      <c r="TV713" s="57"/>
      <c r="TW713" s="57"/>
      <c r="TX713" s="57"/>
      <c r="TY713" s="57"/>
      <c r="TZ713" s="57"/>
      <c r="UA713" s="57"/>
      <c r="UB713" s="57"/>
      <c r="UC713" s="57"/>
      <c r="UD713" s="57"/>
      <c r="UE713" s="57"/>
      <c r="UF713" s="57"/>
      <c r="UG713" s="57"/>
      <c r="UH713" s="57"/>
      <c r="UI713" s="57"/>
      <c r="UJ713" s="57"/>
      <c r="UK713" s="57"/>
      <c r="UL713" s="57"/>
      <c r="UM713" s="57"/>
      <c r="UN713" s="57"/>
      <c r="UO713" s="57"/>
      <c r="UP713" s="57"/>
      <c r="UQ713" s="57"/>
      <c r="UR713" s="57"/>
      <c r="US713" s="57"/>
      <c r="UT713" s="57"/>
      <c r="UU713" s="57"/>
      <c r="UV713" s="57"/>
      <c r="UW713" s="57"/>
      <c r="UX713" s="57"/>
      <c r="UY713" s="57"/>
      <c r="UZ713" s="57"/>
      <c r="VA713" s="57"/>
      <c r="VB713" s="57"/>
      <c r="VC713" s="57"/>
      <c r="VD713" s="57"/>
      <c r="VE713" s="57"/>
      <c r="VF713" s="57"/>
      <c r="VG713" s="57"/>
      <c r="VH713" s="57"/>
      <c r="VI713" s="57"/>
      <c r="VJ713" s="57"/>
      <c r="VK713" s="57"/>
      <c r="VL713" s="57"/>
      <c r="VM713" s="57"/>
      <c r="VN713" s="57"/>
      <c r="VO713" s="57"/>
      <c r="VP713" s="57"/>
      <c r="VQ713" s="57"/>
      <c r="VR713" s="57"/>
      <c r="VS713" s="57"/>
      <c r="VT713" s="57"/>
      <c r="VU713" s="57"/>
      <c r="VV713" s="57"/>
      <c r="VW713" s="57"/>
      <c r="VX713" s="57"/>
      <c r="VY713" s="57"/>
      <c r="VZ713" s="57"/>
      <c r="WA713" s="57"/>
      <c r="WB713" s="57"/>
      <c r="WC713" s="57"/>
      <c r="WD713" s="57"/>
      <c r="WE713" s="57"/>
      <c r="WF713" s="57"/>
      <c r="WG713" s="57"/>
      <c r="WH713" s="57"/>
      <c r="WI713" s="57"/>
      <c r="WJ713" s="57"/>
      <c r="WK713" s="57"/>
      <c r="WL713" s="57"/>
      <c r="WM713" s="57"/>
      <c r="WN713" s="57"/>
      <c r="WO713" s="57"/>
      <c r="WP713" s="57"/>
      <c r="WQ713" s="57"/>
      <c r="WR713" s="57"/>
      <c r="WS713" s="57"/>
      <c r="WT713" s="57"/>
      <c r="WU713" s="57"/>
      <c r="WV713" s="57"/>
      <c r="WW713" s="57"/>
      <c r="WX713" s="57"/>
      <c r="WY713" s="57"/>
      <c r="WZ713" s="57"/>
      <c r="XA713" s="57"/>
      <c r="XB713" s="57"/>
      <c r="XC713" s="57"/>
      <c r="XD713" s="57"/>
      <c r="XE713" s="57"/>
      <c r="XF713" s="57"/>
      <c r="XG713" s="57"/>
      <c r="XH713" s="57"/>
      <c r="XI713" s="57"/>
      <c r="XJ713" s="57"/>
      <c r="XK713" s="57"/>
      <c r="XL713" s="57"/>
      <c r="XM713" s="57"/>
      <c r="XN713" s="57"/>
      <c r="XO713" s="57"/>
      <c r="XP713" s="57"/>
      <c r="XQ713" s="57"/>
      <c r="XR713" s="57"/>
      <c r="XS713" s="57"/>
      <c r="XT713" s="57"/>
      <c r="XU713" s="57"/>
      <c r="XV713" s="57"/>
      <c r="XW713" s="57"/>
    </row>
    <row r="714">
      <c r="AI714" s="57"/>
      <c r="BR714" s="57"/>
      <c r="DA714" s="57"/>
      <c r="EJ714" s="57"/>
      <c r="EK714" s="57"/>
      <c r="EL714" s="57"/>
      <c r="EM714" s="57"/>
      <c r="EN714" s="57"/>
      <c r="EO714" s="57"/>
      <c r="EP714" s="57"/>
      <c r="EQ714" s="57"/>
      <c r="ER714" s="57"/>
      <c r="ES714" s="57"/>
      <c r="ET714" s="57"/>
      <c r="EU714" s="57"/>
      <c r="EV714" s="57"/>
      <c r="EW714" s="57"/>
      <c r="EX714" s="57"/>
      <c r="EY714" s="57"/>
      <c r="EZ714" s="57"/>
      <c r="FA714" s="57"/>
      <c r="FB714" s="57"/>
      <c r="FC714" s="57"/>
      <c r="FD714" s="57"/>
      <c r="FE714" s="57"/>
      <c r="FF714" s="57"/>
      <c r="FG714" s="57"/>
      <c r="FH714" s="57"/>
      <c r="FI714" s="57"/>
      <c r="FJ714" s="57"/>
      <c r="FK714" s="57"/>
      <c r="FL714" s="57"/>
      <c r="FM714" s="57"/>
      <c r="FN714" s="57"/>
      <c r="FO714" s="57"/>
      <c r="FP714" s="57"/>
      <c r="FQ714" s="57"/>
      <c r="FR714" s="57"/>
      <c r="FS714" s="57"/>
      <c r="FT714" s="57"/>
      <c r="FU714" s="57"/>
      <c r="FV714" s="57"/>
      <c r="FW714" s="57"/>
      <c r="FX714" s="57"/>
      <c r="FY714" s="57"/>
      <c r="FZ714" s="57"/>
      <c r="GA714" s="57"/>
      <c r="GB714" s="57"/>
      <c r="GC714" s="57"/>
      <c r="GD714" s="57"/>
      <c r="GE714" s="57"/>
      <c r="GF714" s="57"/>
      <c r="GG714" s="57"/>
      <c r="GH714" s="57"/>
      <c r="GI714" s="57"/>
      <c r="GJ714" s="57"/>
      <c r="GK714" s="57"/>
      <c r="GL714" s="57"/>
      <c r="GM714" s="57"/>
      <c r="GN714" s="57"/>
      <c r="GO714" s="57"/>
      <c r="GP714" s="57"/>
      <c r="GQ714" s="57"/>
      <c r="GR714" s="57"/>
      <c r="GS714" s="57"/>
      <c r="GT714" s="57"/>
      <c r="GU714" s="57"/>
      <c r="GV714" s="57"/>
      <c r="GW714" s="57"/>
      <c r="GX714" s="57"/>
      <c r="GY714" s="57"/>
      <c r="GZ714" s="57"/>
      <c r="HA714" s="57"/>
      <c r="HB714" s="57"/>
      <c r="HC714" s="57"/>
      <c r="HD714" s="57"/>
      <c r="HE714" s="57"/>
      <c r="HF714" s="57"/>
      <c r="HG714" s="57"/>
      <c r="HH714" s="57"/>
      <c r="HI714" s="57"/>
      <c r="HJ714" s="57"/>
      <c r="HK714" s="57"/>
      <c r="HL714" s="57"/>
      <c r="HM714" s="57"/>
      <c r="HN714" s="57"/>
      <c r="HO714" s="57"/>
      <c r="HP714" s="57"/>
      <c r="HQ714" s="57"/>
      <c r="HR714" s="57"/>
      <c r="HS714" s="57"/>
      <c r="HT714" s="57"/>
      <c r="HU714" s="57"/>
      <c r="HV714" s="57"/>
      <c r="HW714" s="57"/>
      <c r="HX714" s="57"/>
      <c r="HY714" s="57"/>
      <c r="HZ714" s="57"/>
      <c r="IA714" s="57"/>
      <c r="IB714" s="57"/>
      <c r="IC714" s="57"/>
      <c r="ID714" s="57"/>
      <c r="IE714" s="57"/>
      <c r="IF714" s="57"/>
      <c r="IG714" s="57"/>
      <c r="IH714" s="57"/>
      <c r="II714" s="57"/>
      <c r="IJ714" s="57"/>
      <c r="IK714" s="57"/>
      <c r="IL714" s="57"/>
      <c r="IM714" s="57"/>
      <c r="IN714" s="57"/>
      <c r="IO714" s="57"/>
      <c r="IP714" s="57"/>
      <c r="IQ714" s="57"/>
      <c r="IR714" s="57"/>
      <c r="IS714" s="57"/>
      <c r="IT714" s="57"/>
      <c r="IU714" s="57"/>
      <c r="IV714" s="57"/>
      <c r="IW714" s="57"/>
      <c r="IX714" s="57"/>
      <c r="IY714" s="57"/>
      <c r="IZ714" s="57"/>
      <c r="JA714" s="57"/>
      <c r="JB714" s="57"/>
      <c r="JC714" s="57"/>
      <c r="JD714" s="57"/>
      <c r="JE714" s="57"/>
      <c r="JF714" s="57"/>
      <c r="JG714" s="57"/>
      <c r="JH714" s="57"/>
      <c r="JI714" s="57"/>
      <c r="JJ714" s="57"/>
      <c r="JK714" s="57"/>
      <c r="JL714" s="57"/>
      <c r="JM714" s="57"/>
      <c r="JN714" s="57"/>
      <c r="JO714" s="57"/>
      <c r="JP714" s="57"/>
      <c r="JQ714" s="57"/>
      <c r="JR714" s="57"/>
      <c r="JS714" s="57"/>
      <c r="JT714" s="57"/>
      <c r="JU714" s="57"/>
      <c r="JV714" s="57"/>
      <c r="JW714" s="57"/>
      <c r="JX714" s="57"/>
      <c r="JY714" s="57"/>
      <c r="JZ714" s="57"/>
      <c r="KA714" s="57"/>
      <c r="KB714" s="57"/>
      <c r="KC714" s="57"/>
      <c r="KD714" s="57"/>
      <c r="KE714" s="57"/>
      <c r="KF714" s="57"/>
      <c r="KG714" s="57"/>
      <c r="KH714" s="57"/>
      <c r="KI714" s="57"/>
      <c r="KJ714" s="57"/>
      <c r="KK714" s="57"/>
      <c r="KL714" s="57"/>
      <c r="KM714" s="57"/>
      <c r="KN714" s="57"/>
      <c r="KO714" s="57"/>
      <c r="KP714" s="57"/>
      <c r="KQ714" s="57"/>
      <c r="KR714" s="57"/>
      <c r="KS714" s="57"/>
      <c r="KT714" s="57"/>
      <c r="KU714" s="57"/>
      <c r="KV714" s="57"/>
      <c r="KW714" s="57"/>
      <c r="KX714" s="57"/>
      <c r="KY714" s="57"/>
      <c r="KZ714" s="57"/>
      <c r="LA714" s="57"/>
      <c r="LB714" s="57"/>
      <c r="LC714" s="57"/>
      <c r="LD714" s="57"/>
      <c r="LE714" s="57"/>
      <c r="LF714" s="57"/>
      <c r="LG714" s="57"/>
      <c r="LH714" s="57"/>
      <c r="LI714" s="57"/>
      <c r="LJ714" s="57"/>
      <c r="LK714" s="57"/>
      <c r="LL714" s="57"/>
      <c r="LM714" s="57"/>
      <c r="LN714" s="57"/>
      <c r="LO714" s="57"/>
      <c r="LP714" s="57"/>
      <c r="LQ714" s="57"/>
      <c r="LR714" s="57"/>
      <c r="LS714" s="57"/>
      <c r="LT714" s="57"/>
      <c r="LU714" s="57"/>
      <c r="LV714" s="57"/>
      <c r="LW714" s="57"/>
      <c r="LX714" s="57"/>
      <c r="LY714" s="57"/>
      <c r="LZ714" s="57"/>
      <c r="MA714" s="57"/>
      <c r="MB714" s="57"/>
      <c r="MC714" s="57"/>
      <c r="MD714" s="57"/>
      <c r="ME714" s="57"/>
      <c r="MF714" s="57"/>
      <c r="MG714" s="57"/>
      <c r="MH714" s="57"/>
      <c r="MI714" s="57"/>
      <c r="MJ714" s="57"/>
      <c r="MK714" s="57"/>
      <c r="ML714" s="57"/>
      <c r="MM714" s="57"/>
      <c r="MN714" s="57"/>
      <c r="MO714" s="57"/>
      <c r="MP714" s="57"/>
      <c r="MQ714" s="57"/>
      <c r="MR714" s="57"/>
      <c r="MS714" s="57"/>
      <c r="MT714" s="57"/>
      <c r="MU714" s="57"/>
      <c r="MV714" s="57"/>
      <c r="MW714" s="57"/>
      <c r="MX714" s="57"/>
      <c r="MY714" s="57"/>
      <c r="MZ714" s="57"/>
      <c r="NA714" s="57"/>
      <c r="NB714" s="57"/>
      <c r="NC714" s="57"/>
      <c r="ND714" s="57"/>
      <c r="NE714" s="57"/>
      <c r="NF714" s="57"/>
      <c r="NG714" s="57"/>
      <c r="NH714" s="57"/>
      <c r="NI714" s="57"/>
      <c r="NJ714" s="57"/>
      <c r="NK714" s="57"/>
      <c r="NL714" s="57"/>
      <c r="NM714" s="57"/>
      <c r="NN714" s="57"/>
      <c r="NO714" s="57"/>
      <c r="NP714" s="57"/>
      <c r="NQ714" s="57"/>
      <c r="NR714" s="57"/>
      <c r="NS714" s="57"/>
      <c r="NT714" s="57"/>
      <c r="NU714" s="57"/>
      <c r="NV714" s="57"/>
      <c r="NW714" s="57"/>
      <c r="NX714" s="57"/>
      <c r="NY714" s="57"/>
      <c r="NZ714" s="57"/>
      <c r="OA714" s="57"/>
      <c r="OB714" s="57"/>
      <c r="OC714" s="57"/>
      <c r="OD714" s="57"/>
      <c r="OE714" s="57"/>
      <c r="OF714" s="57"/>
      <c r="OG714" s="57"/>
      <c r="OH714" s="57"/>
      <c r="OI714" s="57"/>
      <c r="OJ714" s="57"/>
      <c r="OK714" s="57"/>
      <c r="OL714" s="57"/>
      <c r="OM714" s="57"/>
      <c r="ON714" s="57"/>
      <c r="OO714" s="57"/>
      <c r="OP714" s="57"/>
      <c r="OQ714" s="57"/>
      <c r="OR714" s="57"/>
      <c r="OS714" s="57"/>
      <c r="OT714" s="57"/>
      <c r="OU714" s="57"/>
      <c r="OV714" s="57"/>
      <c r="OW714" s="57"/>
      <c r="OX714" s="57"/>
      <c r="OY714" s="57"/>
      <c r="OZ714" s="57"/>
      <c r="PA714" s="57"/>
      <c r="PB714" s="57"/>
      <c r="PC714" s="57"/>
      <c r="PD714" s="57"/>
      <c r="PE714" s="57"/>
      <c r="PF714" s="57"/>
      <c r="PG714" s="57"/>
      <c r="PH714" s="57"/>
      <c r="PI714" s="57"/>
      <c r="PJ714" s="57"/>
      <c r="PK714" s="57"/>
      <c r="PL714" s="57"/>
      <c r="PM714" s="57"/>
      <c r="PN714" s="57"/>
      <c r="PO714" s="57"/>
      <c r="PP714" s="57"/>
      <c r="PQ714" s="57"/>
      <c r="PR714" s="57"/>
      <c r="PS714" s="57"/>
      <c r="PT714" s="57"/>
      <c r="PU714" s="57"/>
      <c r="PV714" s="57"/>
      <c r="PW714" s="57"/>
      <c r="PX714" s="57"/>
      <c r="PY714" s="57"/>
      <c r="PZ714" s="57"/>
      <c r="QA714" s="57"/>
      <c r="QB714" s="57"/>
      <c r="QC714" s="57"/>
      <c r="QD714" s="57"/>
      <c r="QE714" s="57"/>
      <c r="QF714" s="57"/>
      <c r="QG714" s="57"/>
      <c r="QH714" s="57"/>
      <c r="QI714" s="57"/>
      <c r="QJ714" s="57"/>
      <c r="QK714" s="57"/>
      <c r="QL714" s="57"/>
      <c r="QM714" s="57"/>
      <c r="QN714" s="57"/>
      <c r="QO714" s="57"/>
      <c r="QP714" s="57"/>
      <c r="QQ714" s="57"/>
      <c r="QR714" s="57"/>
      <c r="QS714" s="57"/>
      <c r="QT714" s="57"/>
      <c r="QU714" s="57"/>
      <c r="QV714" s="57"/>
      <c r="QW714" s="57"/>
      <c r="QX714" s="57"/>
      <c r="QY714" s="57"/>
      <c r="QZ714" s="57"/>
      <c r="RA714" s="57"/>
      <c r="RB714" s="57"/>
      <c r="RC714" s="57"/>
      <c r="RD714" s="57"/>
      <c r="RE714" s="57"/>
      <c r="RF714" s="57"/>
      <c r="RG714" s="57"/>
      <c r="RH714" s="57"/>
      <c r="RI714" s="57"/>
      <c r="RJ714" s="57"/>
      <c r="RK714" s="57"/>
      <c r="RL714" s="57"/>
      <c r="RM714" s="57"/>
      <c r="RN714" s="57"/>
      <c r="RO714" s="57"/>
      <c r="RP714" s="57"/>
      <c r="RQ714" s="57"/>
      <c r="RR714" s="57"/>
      <c r="RS714" s="57"/>
      <c r="RT714" s="57"/>
      <c r="RU714" s="57"/>
      <c r="RV714" s="57"/>
      <c r="RW714" s="57"/>
      <c r="RX714" s="57"/>
      <c r="RY714" s="57"/>
      <c r="RZ714" s="57"/>
      <c r="SA714" s="57"/>
      <c r="SB714" s="57"/>
      <c r="SC714" s="57"/>
      <c r="SD714" s="57"/>
      <c r="SE714" s="57"/>
      <c r="SF714" s="57"/>
      <c r="SG714" s="57"/>
      <c r="SH714" s="57"/>
      <c r="SI714" s="57"/>
      <c r="SJ714" s="57"/>
      <c r="SK714" s="57"/>
      <c r="SL714" s="57"/>
      <c r="SM714" s="57"/>
      <c r="SN714" s="57"/>
      <c r="SO714" s="57"/>
      <c r="SP714" s="57"/>
      <c r="SQ714" s="57"/>
      <c r="SR714" s="57"/>
      <c r="SS714" s="57"/>
      <c r="ST714" s="57"/>
      <c r="SU714" s="57"/>
      <c r="SV714" s="57"/>
      <c r="SW714" s="57"/>
      <c r="SX714" s="57"/>
      <c r="SY714" s="57"/>
      <c r="SZ714" s="57"/>
      <c r="TA714" s="57"/>
      <c r="TB714" s="57"/>
      <c r="TC714" s="57"/>
      <c r="TD714" s="57"/>
      <c r="TE714" s="57"/>
      <c r="TF714" s="57"/>
      <c r="TG714" s="57"/>
      <c r="TH714" s="57"/>
      <c r="TI714" s="57"/>
      <c r="TJ714" s="57"/>
      <c r="TK714" s="57"/>
      <c r="TL714" s="57"/>
      <c r="TM714" s="57"/>
      <c r="TN714" s="57"/>
      <c r="TO714" s="57"/>
      <c r="TP714" s="57"/>
      <c r="TQ714" s="57"/>
      <c r="TR714" s="57"/>
      <c r="TS714" s="57"/>
      <c r="TT714" s="57"/>
      <c r="TU714" s="57"/>
      <c r="TV714" s="57"/>
      <c r="TW714" s="57"/>
      <c r="TX714" s="57"/>
      <c r="TY714" s="57"/>
      <c r="TZ714" s="57"/>
      <c r="UA714" s="57"/>
      <c r="UB714" s="57"/>
      <c r="UC714" s="57"/>
      <c r="UD714" s="57"/>
      <c r="UE714" s="57"/>
      <c r="UF714" s="57"/>
      <c r="UG714" s="57"/>
      <c r="UH714" s="57"/>
      <c r="UI714" s="57"/>
      <c r="UJ714" s="57"/>
      <c r="UK714" s="57"/>
      <c r="UL714" s="57"/>
      <c r="UM714" s="57"/>
      <c r="UN714" s="57"/>
      <c r="UO714" s="57"/>
      <c r="UP714" s="57"/>
      <c r="UQ714" s="57"/>
      <c r="UR714" s="57"/>
      <c r="US714" s="57"/>
      <c r="UT714" s="57"/>
      <c r="UU714" s="57"/>
      <c r="UV714" s="57"/>
      <c r="UW714" s="57"/>
      <c r="UX714" s="57"/>
      <c r="UY714" s="57"/>
      <c r="UZ714" s="57"/>
      <c r="VA714" s="57"/>
      <c r="VB714" s="57"/>
      <c r="VC714" s="57"/>
      <c r="VD714" s="57"/>
      <c r="VE714" s="57"/>
      <c r="VF714" s="57"/>
      <c r="VG714" s="57"/>
      <c r="VH714" s="57"/>
      <c r="VI714" s="57"/>
      <c r="VJ714" s="57"/>
      <c r="VK714" s="57"/>
      <c r="VL714" s="57"/>
      <c r="VM714" s="57"/>
      <c r="VN714" s="57"/>
      <c r="VO714" s="57"/>
      <c r="VP714" s="57"/>
      <c r="VQ714" s="57"/>
      <c r="VR714" s="57"/>
      <c r="VS714" s="57"/>
      <c r="VT714" s="57"/>
      <c r="VU714" s="57"/>
      <c r="VV714" s="57"/>
      <c r="VW714" s="57"/>
      <c r="VX714" s="57"/>
      <c r="VY714" s="57"/>
      <c r="VZ714" s="57"/>
      <c r="WA714" s="57"/>
      <c r="WB714" s="57"/>
      <c r="WC714" s="57"/>
      <c r="WD714" s="57"/>
      <c r="WE714" s="57"/>
      <c r="WF714" s="57"/>
      <c r="WG714" s="57"/>
      <c r="WH714" s="57"/>
      <c r="WI714" s="57"/>
      <c r="WJ714" s="57"/>
      <c r="WK714" s="57"/>
      <c r="WL714" s="57"/>
      <c r="WM714" s="57"/>
      <c r="WN714" s="57"/>
      <c r="WO714" s="57"/>
      <c r="WP714" s="57"/>
      <c r="WQ714" s="57"/>
      <c r="WR714" s="57"/>
      <c r="WS714" s="57"/>
      <c r="WT714" s="57"/>
      <c r="WU714" s="57"/>
      <c r="WV714" s="57"/>
      <c r="WW714" s="57"/>
      <c r="WX714" s="57"/>
      <c r="WY714" s="57"/>
      <c r="WZ714" s="57"/>
      <c r="XA714" s="57"/>
      <c r="XB714" s="57"/>
      <c r="XC714" s="57"/>
      <c r="XD714" s="57"/>
      <c r="XE714" s="57"/>
      <c r="XF714" s="57"/>
      <c r="XG714" s="57"/>
      <c r="XH714" s="57"/>
      <c r="XI714" s="57"/>
      <c r="XJ714" s="57"/>
      <c r="XK714" s="57"/>
      <c r="XL714" s="57"/>
      <c r="XM714" s="57"/>
      <c r="XN714" s="57"/>
      <c r="XO714" s="57"/>
      <c r="XP714" s="57"/>
      <c r="XQ714" s="57"/>
      <c r="XR714" s="57"/>
      <c r="XS714" s="57"/>
      <c r="XT714" s="57"/>
      <c r="XU714" s="57"/>
      <c r="XV714" s="57"/>
      <c r="XW714" s="57"/>
    </row>
    <row r="715">
      <c r="AI715" s="57"/>
      <c r="BR715" s="57"/>
      <c r="DA715" s="57"/>
      <c r="EJ715" s="57"/>
      <c r="EK715" s="57"/>
      <c r="EL715" s="57"/>
      <c r="EM715" s="57"/>
      <c r="EN715" s="57"/>
      <c r="EO715" s="57"/>
      <c r="EP715" s="57"/>
      <c r="EQ715" s="57"/>
      <c r="ER715" s="57"/>
      <c r="ES715" s="57"/>
      <c r="ET715" s="57"/>
      <c r="EU715" s="57"/>
      <c r="EV715" s="57"/>
      <c r="EW715" s="57"/>
      <c r="EX715" s="57"/>
      <c r="EY715" s="57"/>
      <c r="EZ715" s="57"/>
      <c r="FA715" s="57"/>
      <c r="FB715" s="57"/>
      <c r="FC715" s="57"/>
      <c r="FD715" s="57"/>
      <c r="FE715" s="57"/>
      <c r="FF715" s="57"/>
      <c r="FG715" s="57"/>
      <c r="FH715" s="57"/>
      <c r="FI715" s="57"/>
      <c r="FJ715" s="57"/>
      <c r="FK715" s="57"/>
      <c r="FL715" s="57"/>
      <c r="FM715" s="57"/>
      <c r="FN715" s="57"/>
      <c r="FO715" s="57"/>
      <c r="FP715" s="57"/>
      <c r="FQ715" s="57"/>
      <c r="FR715" s="57"/>
      <c r="FS715" s="57"/>
      <c r="FT715" s="57"/>
      <c r="FU715" s="57"/>
      <c r="FV715" s="57"/>
      <c r="FW715" s="57"/>
      <c r="FX715" s="57"/>
      <c r="FY715" s="57"/>
      <c r="FZ715" s="57"/>
      <c r="GA715" s="57"/>
      <c r="GB715" s="57"/>
      <c r="GC715" s="57"/>
      <c r="GD715" s="57"/>
      <c r="GE715" s="57"/>
      <c r="GF715" s="57"/>
      <c r="GG715" s="57"/>
      <c r="GH715" s="57"/>
      <c r="GI715" s="57"/>
      <c r="GJ715" s="57"/>
      <c r="GK715" s="57"/>
      <c r="GL715" s="57"/>
      <c r="GM715" s="57"/>
      <c r="GN715" s="57"/>
      <c r="GO715" s="57"/>
      <c r="GP715" s="57"/>
      <c r="GQ715" s="57"/>
      <c r="GR715" s="57"/>
      <c r="GS715" s="57"/>
      <c r="GT715" s="57"/>
      <c r="GU715" s="57"/>
      <c r="GV715" s="57"/>
      <c r="GW715" s="57"/>
      <c r="GX715" s="57"/>
      <c r="GY715" s="57"/>
      <c r="GZ715" s="57"/>
      <c r="HA715" s="57"/>
      <c r="HB715" s="57"/>
      <c r="HC715" s="57"/>
      <c r="HD715" s="57"/>
      <c r="HE715" s="57"/>
      <c r="HF715" s="57"/>
      <c r="HG715" s="57"/>
      <c r="HH715" s="57"/>
      <c r="HI715" s="57"/>
      <c r="HJ715" s="57"/>
      <c r="HK715" s="57"/>
      <c r="HL715" s="57"/>
      <c r="HM715" s="57"/>
      <c r="HN715" s="57"/>
      <c r="HO715" s="57"/>
      <c r="HP715" s="57"/>
      <c r="HQ715" s="57"/>
      <c r="HR715" s="57"/>
      <c r="HS715" s="57"/>
      <c r="HT715" s="57"/>
      <c r="HU715" s="57"/>
      <c r="HV715" s="57"/>
      <c r="HW715" s="57"/>
      <c r="HX715" s="57"/>
      <c r="HY715" s="57"/>
      <c r="HZ715" s="57"/>
      <c r="IA715" s="57"/>
      <c r="IB715" s="57"/>
      <c r="IC715" s="57"/>
      <c r="ID715" s="57"/>
      <c r="IE715" s="57"/>
      <c r="IF715" s="57"/>
      <c r="IG715" s="57"/>
      <c r="IH715" s="57"/>
      <c r="II715" s="57"/>
      <c r="IJ715" s="57"/>
      <c r="IK715" s="57"/>
      <c r="IL715" s="57"/>
      <c r="IM715" s="57"/>
      <c r="IN715" s="57"/>
      <c r="IO715" s="57"/>
      <c r="IP715" s="57"/>
      <c r="IQ715" s="57"/>
      <c r="IR715" s="57"/>
      <c r="IS715" s="57"/>
      <c r="IT715" s="57"/>
      <c r="IU715" s="57"/>
      <c r="IV715" s="57"/>
      <c r="IW715" s="57"/>
      <c r="IX715" s="57"/>
      <c r="IY715" s="57"/>
      <c r="IZ715" s="57"/>
      <c r="JA715" s="57"/>
      <c r="JB715" s="57"/>
      <c r="JC715" s="57"/>
      <c r="JD715" s="57"/>
      <c r="JE715" s="57"/>
      <c r="JF715" s="57"/>
      <c r="JG715" s="57"/>
      <c r="JH715" s="57"/>
      <c r="JI715" s="57"/>
      <c r="JJ715" s="57"/>
      <c r="JK715" s="57"/>
      <c r="JL715" s="57"/>
      <c r="JM715" s="57"/>
      <c r="JN715" s="57"/>
      <c r="JO715" s="57"/>
      <c r="JP715" s="57"/>
      <c r="JQ715" s="57"/>
      <c r="JR715" s="57"/>
      <c r="JS715" s="57"/>
      <c r="JT715" s="57"/>
      <c r="JU715" s="57"/>
      <c r="JV715" s="57"/>
      <c r="JW715" s="57"/>
      <c r="JX715" s="57"/>
      <c r="JY715" s="57"/>
      <c r="JZ715" s="57"/>
      <c r="KA715" s="57"/>
      <c r="KB715" s="57"/>
      <c r="KC715" s="57"/>
      <c r="KD715" s="57"/>
      <c r="KE715" s="57"/>
      <c r="KF715" s="57"/>
      <c r="KG715" s="57"/>
      <c r="KH715" s="57"/>
      <c r="KI715" s="57"/>
      <c r="KJ715" s="57"/>
      <c r="KK715" s="57"/>
      <c r="KL715" s="57"/>
      <c r="KM715" s="57"/>
      <c r="KN715" s="57"/>
      <c r="KO715" s="57"/>
      <c r="KP715" s="57"/>
      <c r="KQ715" s="57"/>
      <c r="KR715" s="57"/>
      <c r="KS715" s="57"/>
      <c r="KT715" s="57"/>
      <c r="KU715" s="57"/>
      <c r="KV715" s="57"/>
      <c r="KW715" s="57"/>
      <c r="KX715" s="57"/>
      <c r="KY715" s="57"/>
      <c r="KZ715" s="57"/>
      <c r="LA715" s="57"/>
      <c r="LB715" s="57"/>
      <c r="LC715" s="57"/>
      <c r="LD715" s="57"/>
      <c r="LE715" s="57"/>
      <c r="LF715" s="57"/>
      <c r="LG715" s="57"/>
      <c r="LH715" s="57"/>
      <c r="LI715" s="57"/>
      <c r="LJ715" s="57"/>
      <c r="LK715" s="57"/>
      <c r="LL715" s="57"/>
      <c r="LM715" s="57"/>
      <c r="LN715" s="57"/>
      <c r="LO715" s="57"/>
      <c r="LP715" s="57"/>
      <c r="LQ715" s="57"/>
      <c r="LR715" s="57"/>
      <c r="LS715" s="57"/>
      <c r="LT715" s="57"/>
      <c r="LU715" s="57"/>
      <c r="LV715" s="57"/>
      <c r="LW715" s="57"/>
      <c r="LX715" s="57"/>
      <c r="LY715" s="57"/>
      <c r="LZ715" s="57"/>
      <c r="MA715" s="57"/>
      <c r="MB715" s="57"/>
      <c r="MC715" s="57"/>
      <c r="MD715" s="57"/>
      <c r="ME715" s="57"/>
      <c r="MF715" s="57"/>
      <c r="MG715" s="57"/>
      <c r="MH715" s="57"/>
      <c r="MI715" s="57"/>
      <c r="MJ715" s="57"/>
      <c r="MK715" s="57"/>
      <c r="ML715" s="57"/>
      <c r="MM715" s="57"/>
      <c r="MN715" s="57"/>
      <c r="MO715" s="57"/>
      <c r="MP715" s="57"/>
      <c r="MQ715" s="57"/>
      <c r="MR715" s="57"/>
      <c r="MS715" s="57"/>
      <c r="MT715" s="57"/>
      <c r="MU715" s="57"/>
      <c r="MV715" s="57"/>
      <c r="MW715" s="57"/>
      <c r="MX715" s="57"/>
      <c r="MY715" s="57"/>
      <c r="MZ715" s="57"/>
      <c r="NA715" s="57"/>
      <c r="NB715" s="57"/>
      <c r="NC715" s="57"/>
      <c r="ND715" s="57"/>
      <c r="NE715" s="57"/>
      <c r="NF715" s="57"/>
      <c r="NG715" s="57"/>
      <c r="NH715" s="57"/>
      <c r="NI715" s="57"/>
      <c r="NJ715" s="57"/>
      <c r="NK715" s="57"/>
      <c r="NL715" s="57"/>
      <c r="NM715" s="57"/>
      <c r="NN715" s="57"/>
      <c r="NO715" s="57"/>
      <c r="NP715" s="57"/>
      <c r="NQ715" s="57"/>
      <c r="NR715" s="57"/>
      <c r="NS715" s="57"/>
      <c r="NT715" s="57"/>
      <c r="NU715" s="57"/>
      <c r="NV715" s="57"/>
      <c r="NW715" s="57"/>
      <c r="NX715" s="57"/>
      <c r="NY715" s="57"/>
      <c r="NZ715" s="57"/>
      <c r="OA715" s="57"/>
      <c r="OB715" s="57"/>
      <c r="OC715" s="57"/>
      <c r="OD715" s="57"/>
      <c r="OE715" s="57"/>
      <c r="OF715" s="57"/>
      <c r="OG715" s="57"/>
      <c r="OH715" s="57"/>
      <c r="OI715" s="57"/>
      <c r="OJ715" s="57"/>
      <c r="OK715" s="57"/>
      <c r="OL715" s="57"/>
      <c r="OM715" s="57"/>
      <c r="ON715" s="57"/>
      <c r="OO715" s="57"/>
      <c r="OP715" s="57"/>
      <c r="OQ715" s="57"/>
      <c r="OR715" s="57"/>
      <c r="OS715" s="57"/>
      <c r="OT715" s="57"/>
      <c r="OU715" s="57"/>
      <c r="OV715" s="57"/>
      <c r="OW715" s="57"/>
      <c r="OX715" s="57"/>
      <c r="OY715" s="57"/>
      <c r="OZ715" s="57"/>
      <c r="PA715" s="57"/>
      <c r="PB715" s="57"/>
      <c r="PC715" s="57"/>
      <c r="PD715" s="57"/>
      <c r="PE715" s="57"/>
      <c r="PF715" s="57"/>
      <c r="PG715" s="57"/>
      <c r="PH715" s="57"/>
      <c r="PI715" s="57"/>
      <c r="PJ715" s="57"/>
      <c r="PK715" s="57"/>
      <c r="PL715" s="57"/>
      <c r="PM715" s="57"/>
      <c r="PN715" s="57"/>
      <c r="PO715" s="57"/>
      <c r="PP715" s="57"/>
      <c r="PQ715" s="57"/>
      <c r="PR715" s="57"/>
      <c r="PS715" s="57"/>
      <c r="PT715" s="57"/>
      <c r="PU715" s="57"/>
      <c r="PV715" s="57"/>
      <c r="PW715" s="57"/>
      <c r="PX715" s="57"/>
      <c r="PY715" s="57"/>
      <c r="PZ715" s="57"/>
      <c r="QA715" s="57"/>
      <c r="QB715" s="57"/>
      <c r="QC715" s="57"/>
      <c r="QD715" s="57"/>
      <c r="QE715" s="57"/>
      <c r="QF715" s="57"/>
      <c r="QG715" s="57"/>
      <c r="QH715" s="57"/>
      <c r="QI715" s="57"/>
      <c r="QJ715" s="57"/>
      <c r="QK715" s="57"/>
      <c r="QL715" s="57"/>
      <c r="QM715" s="57"/>
      <c r="QN715" s="57"/>
      <c r="QO715" s="57"/>
      <c r="QP715" s="57"/>
      <c r="QQ715" s="57"/>
      <c r="QR715" s="57"/>
      <c r="QS715" s="57"/>
      <c r="QT715" s="57"/>
      <c r="QU715" s="57"/>
      <c r="QV715" s="57"/>
      <c r="QW715" s="57"/>
      <c r="QX715" s="57"/>
      <c r="QY715" s="57"/>
      <c r="QZ715" s="57"/>
      <c r="RA715" s="57"/>
      <c r="RB715" s="57"/>
      <c r="RC715" s="57"/>
      <c r="RD715" s="57"/>
      <c r="RE715" s="57"/>
      <c r="RF715" s="57"/>
      <c r="RG715" s="57"/>
      <c r="RH715" s="57"/>
      <c r="RI715" s="57"/>
      <c r="RJ715" s="57"/>
      <c r="RK715" s="57"/>
      <c r="RL715" s="57"/>
      <c r="RM715" s="57"/>
      <c r="RN715" s="57"/>
      <c r="RO715" s="57"/>
      <c r="RP715" s="57"/>
      <c r="RQ715" s="57"/>
      <c r="RR715" s="57"/>
      <c r="RS715" s="57"/>
      <c r="RT715" s="57"/>
      <c r="RU715" s="57"/>
      <c r="RV715" s="57"/>
      <c r="RW715" s="57"/>
      <c r="RX715" s="57"/>
      <c r="RY715" s="57"/>
      <c r="RZ715" s="57"/>
      <c r="SA715" s="57"/>
      <c r="SB715" s="57"/>
      <c r="SC715" s="57"/>
      <c r="SD715" s="57"/>
      <c r="SE715" s="57"/>
      <c r="SF715" s="57"/>
      <c r="SG715" s="57"/>
      <c r="SH715" s="57"/>
      <c r="SI715" s="57"/>
      <c r="SJ715" s="57"/>
      <c r="SK715" s="57"/>
      <c r="SL715" s="57"/>
      <c r="SM715" s="57"/>
      <c r="SN715" s="57"/>
      <c r="SO715" s="57"/>
      <c r="SP715" s="57"/>
      <c r="SQ715" s="57"/>
      <c r="SR715" s="57"/>
      <c r="SS715" s="57"/>
      <c r="ST715" s="57"/>
      <c r="SU715" s="57"/>
      <c r="SV715" s="57"/>
      <c r="SW715" s="57"/>
      <c r="SX715" s="57"/>
      <c r="SY715" s="57"/>
      <c r="SZ715" s="57"/>
      <c r="TA715" s="57"/>
      <c r="TB715" s="57"/>
      <c r="TC715" s="57"/>
      <c r="TD715" s="57"/>
      <c r="TE715" s="57"/>
      <c r="TF715" s="57"/>
      <c r="TG715" s="57"/>
      <c r="TH715" s="57"/>
      <c r="TI715" s="57"/>
      <c r="TJ715" s="57"/>
      <c r="TK715" s="57"/>
      <c r="TL715" s="57"/>
      <c r="TM715" s="57"/>
      <c r="TN715" s="57"/>
      <c r="TO715" s="57"/>
      <c r="TP715" s="57"/>
      <c r="TQ715" s="57"/>
      <c r="TR715" s="57"/>
      <c r="TS715" s="57"/>
      <c r="TT715" s="57"/>
      <c r="TU715" s="57"/>
      <c r="TV715" s="57"/>
      <c r="TW715" s="57"/>
      <c r="TX715" s="57"/>
      <c r="TY715" s="57"/>
      <c r="TZ715" s="57"/>
      <c r="UA715" s="57"/>
      <c r="UB715" s="57"/>
      <c r="UC715" s="57"/>
      <c r="UD715" s="57"/>
      <c r="UE715" s="57"/>
      <c r="UF715" s="57"/>
      <c r="UG715" s="57"/>
      <c r="UH715" s="57"/>
      <c r="UI715" s="57"/>
      <c r="UJ715" s="57"/>
      <c r="UK715" s="57"/>
      <c r="UL715" s="57"/>
      <c r="UM715" s="57"/>
      <c r="UN715" s="57"/>
      <c r="UO715" s="57"/>
      <c r="UP715" s="57"/>
      <c r="UQ715" s="57"/>
      <c r="UR715" s="57"/>
      <c r="US715" s="57"/>
      <c r="UT715" s="57"/>
      <c r="UU715" s="57"/>
      <c r="UV715" s="57"/>
      <c r="UW715" s="57"/>
      <c r="UX715" s="57"/>
      <c r="UY715" s="57"/>
      <c r="UZ715" s="57"/>
      <c r="VA715" s="57"/>
      <c r="VB715" s="57"/>
      <c r="VC715" s="57"/>
      <c r="VD715" s="57"/>
      <c r="VE715" s="57"/>
      <c r="VF715" s="57"/>
      <c r="VG715" s="57"/>
      <c r="VH715" s="57"/>
      <c r="VI715" s="57"/>
      <c r="VJ715" s="57"/>
      <c r="VK715" s="57"/>
      <c r="VL715" s="57"/>
      <c r="VM715" s="57"/>
      <c r="VN715" s="57"/>
      <c r="VO715" s="57"/>
      <c r="VP715" s="57"/>
      <c r="VQ715" s="57"/>
      <c r="VR715" s="57"/>
      <c r="VS715" s="57"/>
      <c r="VT715" s="57"/>
      <c r="VU715" s="57"/>
      <c r="VV715" s="57"/>
      <c r="VW715" s="57"/>
      <c r="VX715" s="57"/>
      <c r="VY715" s="57"/>
      <c r="VZ715" s="57"/>
      <c r="WA715" s="57"/>
      <c r="WB715" s="57"/>
      <c r="WC715" s="57"/>
      <c r="WD715" s="57"/>
      <c r="WE715" s="57"/>
      <c r="WF715" s="57"/>
      <c r="WG715" s="57"/>
      <c r="WH715" s="57"/>
      <c r="WI715" s="57"/>
      <c r="WJ715" s="57"/>
      <c r="WK715" s="57"/>
      <c r="WL715" s="57"/>
      <c r="WM715" s="57"/>
      <c r="WN715" s="57"/>
      <c r="WO715" s="57"/>
      <c r="WP715" s="57"/>
      <c r="WQ715" s="57"/>
      <c r="WR715" s="57"/>
      <c r="WS715" s="57"/>
      <c r="WT715" s="57"/>
      <c r="WU715" s="57"/>
      <c r="WV715" s="57"/>
      <c r="WW715" s="57"/>
      <c r="WX715" s="57"/>
      <c r="WY715" s="57"/>
      <c r="WZ715" s="57"/>
      <c r="XA715" s="57"/>
      <c r="XB715" s="57"/>
      <c r="XC715" s="57"/>
      <c r="XD715" s="57"/>
      <c r="XE715" s="57"/>
      <c r="XF715" s="57"/>
      <c r="XG715" s="57"/>
      <c r="XH715" s="57"/>
      <c r="XI715" s="57"/>
      <c r="XJ715" s="57"/>
      <c r="XK715" s="57"/>
      <c r="XL715" s="57"/>
      <c r="XM715" s="57"/>
      <c r="XN715" s="57"/>
      <c r="XO715" s="57"/>
      <c r="XP715" s="57"/>
      <c r="XQ715" s="57"/>
      <c r="XR715" s="57"/>
      <c r="XS715" s="57"/>
      <c r="XT715" s="57"/>
      <c r="XU715" s="57"/>
      <c r="XV715" s="57"/>
      <c r="XW715" s="57"/>
    </row>
    <row r="716">
      <c r="AI716" s="57"/>
      <c r="BR716" s="57"/>
      <c r="DA716" s="57"/>
      <c r="EJ716" s="57"/>
      <c r="EK716" s="57"/>
      <c r="EL716" s="57"/>
      <c r="EM716" s="57"/>
      <c r="EN716" s="57"/>
      <c r="EO716" s="57"/>
      <c r="EP716" s="57"/>
      <c r="EQ716" s="57"/>
      <c r="ER716" s="57"/>
      <c r="ES716" s="57"/>
      <c r="ET716" s="57"/>
      <c r="EU716" s="57"/>
      <c r="EV716" s="57"/>
      <c r="EW716" s="57"/>
      <c r="EX716" s="57"/>
      <c r="EY716" s="57"/>
      <c r="EZ716" s="57"/>
      <c r="FA716" s="57"/>
      <c r="FB716" s="57"/>
      <c r="FC716" s="57"/>
      <c r="FD716" s="57"/>
      <c r="FE716" s="57"/>
      <c r="FF716" s="57"/>
      <c r="FG716" s="57"/>
      <c r="FH716" s="57"/>
      <c r="FI716" s="57"/>
      <c r="FJ716" s="57"/>
      <c r="FK716" s="57"/>
      <c r="FL716" s="57"/>
      <c r="FM716" s="57"/>
      <c r="FN716" s="57"/>
      <c r="FO716" s="57"/>
      <c r="FP716" s="57"/>
      <c r="FQ716" s="57"/>
      <c r="FR716" s="57"/>
      <c r="FS716" s="57"/>
      <c r="FT716" s="57"/>
      <c r="FU716" s="57"/>
      <c r="FV716" s="57"/>
      <c r="FW716" s="57"/>
      <c r="FX716" s="57"/>
      <c r="FY716" s="57"/>
      <c r="FZ716" s="57"/>
      <c r="GA716" s="57"/>
      <c r="GB716" s="57"/>
      <c r="GC716" s="57"/>
      <c r="GD716" s="57"/>
      <c r="GE716" s="57"/>
      <c r="GF716" s="57"/>
      <c r="GG716" s="57"/>
      <c r="GH716" s="57"/>
      <c r="GI716" s="57"/>
      <c r="GJ716" s="57"/>
      <c r="GK716" s="57"/>
      <c r="GL716" s="57"/>
      <c r="GM716" s="57"/>
      <c r="GN716" s="57"/>
      <c r="GO716" s="57"/>
      <c r="GP716" s="57"/>
      <c r="GQ716" s="57"/>
      <c r="GR716" s="57"/>
      <c r="GS716" s="57"/>
      <c r="GT716" s="57"/>
      <c r="GU716" s="57"/>
      <c r="GV716" s="57"/>
      <c r="GW716" s="57"/>
      <c r="GX716" s="57"/>
      <c r="GY716" s="57"/>
      <c r="GZ716" s="57"/>
      <c r="HA716" s="57"/>
      <c r="HB716" s="57"/>
      <c r="HC716" s="57"/>
      <c r="HD716" s="57"/>
      <c r="HE716" s="57"/>
      <c r="HF716" s="57"/>
      <c r="HG716" s="57"/>
      <c r="HH716" s="57"/>
      <c r="HI716" s="57"/>
      <c r="HJ716" s="57"/>
      <c r="HK716" s="57"/>
      <c r="HL716" s="57"/>
      <c r="HM716" s="57"/>
      <c r="HN716" s="57"/>
      <c r="HO716" s="57"/>
      <c r="HP716" s="57"/>
      <c r="HQ716" s="57"/>
      <c r="HR716" s="57"/>
      <c r="HS716" s="57"/>
      <c r="HT716" s="57"/>
      <c r="HU716" s="57"/>
      <c r="HV716" s="57"/>
      <c r="HW716" s="57"/>
      <c r="HX716" s="57"/>
      <c r="HY716" s="57"/>
      <c r="HZ716" s="57"/>
      <c r="IA716" s="57"/>
      <c r="IB716" s="57"/>
      <c r="IC716" s="57"/>
      <c r="ID716" s="57"/>
      <c r="IE716" s="57"/>
      <c r="IF716" s="57"/>
      <c r="IG716" s="57"/>
      <c r="IH716" s="57"/>
      <c r="II716" s="57"/>
      <c r="IJ716" s="57"/>
      <c r="IK716" s="57"/>
      <c r="IL716" s="57"/>
      <c r="IM716" s="57"/>
      <c r="IN716" s="57"/>
      <c r="IO716" s="57"/>
      <c r="IP716" s="57"/>
      <c r="IQ716" s="57"/>
      <c r="IR716" s="57"/>
      <c r="IS716" s="57"/>
      <c r="IT716" s="57"/>
      <c r="IU716" s="57"/>
      <c r="IV716" s="57"/>
      <c r="IW716" s="57"/>
      <c r="IX716" s="57"/>
      <c r="IY716" s="57"/>
      <c r="IZ716" s="57"/>
      <c r="JA716" s="57"/>
      <c r="JB716" s="57"/>
      <c r="JC716" s="57"/>
      <c r="JD716" s="57"/>
      <c r="JE716" s="57"/>
      <c r="JF716" s="57"/>
      <c r="JG716" s="57"/>
      <c r="JH716" s="57"/>
      <c r="JI716" s="57"/>
      <c r="JJ716" s="57"/>
      <c r="JK716" s="57"/>
      <c r="JL716" s="57"/>
      <c r="JM716" s="57"/>
      <c r="JN716" s="57"/>
      <c r="JO716" s="57"/>
      <c r="JP716" s="57"/>
      <c r="JQ716" s="57"/>
      <c r="JR716" s="57"/>
      <c r="JS716" s="57"/>
      <c r="JT716" s="57"/>
      <c r="JU716" s="57"/>
      <c r="JV716" s="57"/>
      <c r="JW716" s="57"/>
      <c r="JX716" s="57"/>
      <c r="JY716" s="57"/>
      <c r="JZ716" s="57"/>
      <c r="KA716" s="57"/>
      <c r="KB716" s="57"/>
      <c r="KC716" s="57"/>
      <c r="KD716" s="57"/>
      <c r="KE716" s="57"/>
      <c r="KF716" s="57"/>
      <c r="KG716" s="57"/>
      <c r="KH716" s="57"/>
      <c r="KI716" s="57"/>
      <c r="KJ716" s="57"/>
      <c r="KK716" s="57"/>
      <c r="KL716" s="57"/>
      <c r="KM716" s="57"/>
      <c r="KN716" s="57"/>
      <c r="KO716" s="57"/>
      <c r="KP716" s="57"/>
      <c r="KQ716" s="57"/>
      <c r="KR716" s="57"/>
      <c r="KS716" s="57"/>
      <c r="KT716" s="57"/>
      <c r="KU716" s="57"/>
      <c r="KV716" s="57"/>
      <c r="KW716" s="57"/>
      <c r="KX716" s="57"/>
      <c r="KY716" s="57"/>
      <c r="KZ716" s="57"/>
      <c r="LA716" s="57"/>
      <c r="LB716" s="57"/>
      <c r="LC716" s="57"/>
      <c r="LD716" s="57"/>
      <c r="LE716" s="57"/>
      <c r="LF716" s="57"/>
      <c r="LG716" s="57"/>
      <c r="LH716" s="57"/>
      <c r="LI716" s="57"/>
      <c r="LJ716" s="57"/>
      <c r="LK716" s="57"/>
      <c r="LL716" s="57"/>
      <c r="LM716" s="57"/>
      <c r="LN716" s="57"/>
      <c r="LO716" s="57"/>
      <c r="LP716" s="57"/>
      <c r="LQ716" s="57"/>
      <c r="LR716" s="57"/>
      <c r="LS716" s="57"/>
      <c r="LT716" s="57"/>
      <c r="LU716" s="57"/>
      <c r="LV716" s="57"/>
      <c r="LW716" s="57"/>
      <c r="LX716" s="57"/>
      <c r="LY716" s="57"/>
      <c r="LZ716" s="57"/>
      <c r="MA716" s="57"/>
      <c r="MB716" s="57"/>
      <c r="MC716" s="57"/>
      <c r="MD716" s="57"/>
      <c r="ME716" s="57"/>
      <c r="MF716" s="57"/>
      <c r="MG716" s="57"/>
      <c r="MH716" s="57"/>
      <c r="MI716" s="57"/>
      <c r="MJ716" s="57"/>
      <c r="MK716" s="57"/>
      <c r="ML716" s="57"/>
      <c r="MM716" s="57"/>
      <c r="MN716" s="57"/>
      <c r="MO716" s="57"/>
      <c r="MP716" s="57"/>
      <c r="MQ716" s="57"/>
      <c r="MR716" s="57"/>
      <c r="MS716" s="57"/>
      <c r="MT716" s="57"/>
      <c r="MU716" s="57"/>
      <c r="MV716" s="57"/>
      <c r="MW716" s="57"/>
      <c r="MX716" s="57"/>
      <c r="MY716" s="57"/>
      <c r="MZ716" s="57"/>
      <c r="NA716" s="57"/>
      <c r="NB716" s="57"/>
      <c r="NC716" s="57"/>
      <c r="ND716" s="57"/>
      <c r="NE716" s="57"/>
      <c r="NF716" s="57"/>
      <c r="NG716" s="57"/>
      <c r="NH716" s="57"/>
      <c r="NI716" s="57"/>
      <c r="NJ716" s="57"/>
      <c r="NK716" s="57"/>
      <c r="NL716" s="57"/>
      <c r="NM716" s="57"/>
      <c r="NN716" s="57"/>
      <c r="NO716" s="57"/>
      <c r="NP716" s="57"/>
      <c r="NQ716" s="57"/>
      <c r="NR716" s="57"/>
      <c r="NS716" s="57"/>
      <c r="NT716" s="57"/>
      <c r="NU716" s="57"/>
      <c r="NV716" s="57"/>
      <c r="NW716" s="57"/>
      <c r="NX716" s="57"/>
      <c r="NY716" s="57"/>
      <c r="NZ716" s="57"/>
      <c r="OA716" s="57"/>
      <c r="OB716" s="57"/>
      <c r="OC716" s="57"/>
      <c r="OD716" s="57"/>
      <c r="OE716" s="57"/>
      <c r="OF716" s="57"/>
      <c r="OG716" s="57"/>
      <c r="OH716" s="57"/>
      <c r="OI716" s="57"/>
      <c r="OJ716" s="57"/>
      <c r="OK716" s="57"/>
      <c r="OL716" s="57"/>
      <c r="OM716" s="57"/>
      <c r="ON716" s="57"/>
      <c r="OO716" s="57"/>
      <c r="OP716" s="57"/>
      <c r="OQ716" s="57"/>
      <c r="OR716" s="57"/>
      <c r="OS716" s="57"/>
      <c r="OT716" s="57"/>
      <c r="OU716" s="57"/>
      <c r="OV716" s="57"/>
      <c r="OW716" s="57"/>
      <c r="OX716" s="57"/>
      <c r="OY716" s="57"/>
      <c r="OZ716" s="57"/>
      <c r="PA716" s="57"/>
      <c r="PB716" s="57"/>
      <c r="PC716" s="57"/>
      <c r="PD716" s="57"/>
      <c r="PE716" s="57"/>
      <c r="PF716" s="57"/>
      <c r="PG716" s="57"/>
      <c r="PH716" s="57"/>
      <c r="PI716" s="57"/>
      <c r="PJ716" s="57"/>
      <c r="PK716" s="57"/>
      <c r="PL716" s="57"/>
      <c r="PM716" s="57"/>
      <c r="PN716" s="57"/>
      <c r="PO716" s="57"/>
      <c r="PP716" s="57"/>
      <c r="PQ716" s="57"/>
      <c r="PR716" s="57"/>
      <c r="PS716" s="57"/>
      <c r="PT716" s="57"/>
      <c r="PU716" s="57"/>
      <c r="PV716" s="57"/>
      <c r="PW716" s="57"/>
      <c r="PX716" s="57"/>
      <c r="PY716" s="57"/>
      <c r="PZ716" s="57"/>
      <c r="QA716" s="57"/>
      <c r="QB716" s="57"/>
      <c r="QC716" s="57"/>
      <c r="QD716" s="57"/>
      <c r="QE716" s="57"/>
      <c r="QF716" s="57"/>
      <c r="QG716" s="57"/>
      <c r="QH716" s="57"/>
      <c r="QI716" s="57"/>
      <c r="QJ716" s="57"/>
      <c r="QK716" s="57"/>
      <c r="QL716" s="57"/>
      <c r="QM716" s="57"/>
      <c r="QN716" s="57"/>
      <c r="QO716" s="57"/>
      <c r="QP716" s="57"/>
      <c r="QQ716" s="57"/>
      <c r="QR716" s="57"/>
      <c r="QS716" s="57"/>
      <c r="QT716" s="57"/>
      <c r="QU716" s="57"/>
      <c r="QV716" s="57"/>
      <c r="QW716" s="57"/>
      <c r="QX716" s="57"/>
      <c r="QY716" s="57"/>
      <c r="QZ716" s="57"/>
      <c r="RA716" s="57"/>
      <c r="RB716" s="57"/>
      <c r="RC716" s="57"/>
      <c r="RD716" s="57"/>
      <c r="RE716" s="57"/>
      <c r="RF716" s="57"/>
      <c r="RG716" s="57"/>
      <c r="RH716" s="57"/>
      <c r="RI716" s="57"/>
      <c r="RJ716" s="57"/>
      <c r="RK716" s="57"/>
      <c r="RL716" s="57"/>
      <c r="RM716" s="57"/>
      <c r="RN716" s="57"/>
      <c r="RO716" s="57"/>
      <c r="RP716" s="57"/>
      <c r="RQ716" s="57"/>
      <c r="RR716" s="57"/>
      <c r="RS716" s="57"/>
      <c r="RT716" s="57"/>
      <c r="RU716" s="57"/>
      <c r="RV716" s="57"/>
      <c r="RW716" s="57"/>
      <c r="RX716" s="57"/>
      <c r="RY716" s="57"/>
      <c r="RZ716" s="57"/>
      <c r="SA716" s="57"/>
      <c r="SB716" s="57"/>
      <c r="SC716" s="57"/>
      <c r="SD716" s="57"/>
      <c r="SE716" s="57"/>
      <c r="SF716" s="57"/>
      <c r="SG716" s="57"/>
      <c r="SH716" s="57"/>
      <c r="SI716" s="57"/>
      <c r="SJ716" s="57"/>
      <c r="SK716" s="57"/>
      <c r="SL716" s="57"/>
      <c r="SM716" s="57"/>
      <c r="SN716" s="57"/>
      <c r="SO716" s="57"/>
      <c r="SP716" s="57"/>
      <c r="SQ716" s="57"/>
      <c r="SR716" s="57"/>
      <c r="SS716" s="57"/>
      <c r="ST716" s="57"/>
      <c r="SU716" s="57"/>
      <c r="SV716" s="57"/>
      <c r="SW716" s="57"/>
      <c r="SX716" s="57"/>
      <c r="SY716" s="57"/>
      <c r="SZ716" s="57"/>
      <c r="TA716" s="57"/>
      <c r="TB716" s="57"/>
      <c r="TC716" s="57"/>
      <c r="TD716" s="57"/>
      <c r="TE716" s="57"/>
      <c r="TF716" s="57"/>
      <c r="TG716" s="57"/>
      <c r="TH716" s="57"/>
      <c r="TI716" s="57"/>
      <c r="TJ716" s="57"/>
      <c r="TK716" s="57"/>
      <c r="TL716" s="57"/>
      <c r="TM716" s="57"/>
      <c r="TN716" s="57"/>
      <c r="TO716" s="57"/>
      <c r="TP716" s="57"/>
      <c r="TQ716" s="57"/>
      <c r="TR716" s="57"/>
      <c r="TS716" s="57"/>
      <c r="TT716" s="57"/>
      <c r="TU716" s="57"/>
      <c r="TV716" s="57"/>
      <c r="TW716" s="57"/>
      <c r="TX716" s="57"/>
      <c r="TY716" s="57"/>
      <c r="TZ716" s="57"/>
      <c r="UA716" s="57"/>
      <c r="UB716" s="57"/>
      <c r="UC716" s="57"/>
      <c r="UD716" s="57"/>
      <c r="UE716" s="57"/>
      <c r="UF716" s="57"/>
      <c r="UG716" s="57"/>
      <c r="UH716" s="57"/>
      <c r="UI716" s="57"/>
      <c r="UJ716" s="57"/>
      <c r="UK716" s="57"/>
      <c r="UL716" s="57"/>
      <c r="UM716" s="57"/>
      <c r="UN716" s="57"/>
      <c r="UO716" s="57"/>
      <c r="UP716" s="57"/>
      <c r="UQ716" s="57"/>
      <c r="UR716" s="57"/>
      <c r="US716" s="57"/>
      <c r="UT716" s="57"/>
      <c r="UU716" s="57"/>
      <c r="UV716" s="57"/>
      <c r="UW716" s="57"/>
      <c r="UX716" s="57"/>
      <c r="UY716" s="57"/>
      <c r="UZ716" s="57"/>
      <c r="VA716" s="57"/>
      <c r="VB716" s="57"/>
      <c r="VC716" s="57"/>
      <c r="VD716" s="57"/>
      <c r="VE716" s="57"/>
      <c r="VF716" s="57"/>
      <c r="VG716" s="57"/>
      <c r="VH716" s="57"/>
      <c r="VI716" s="57"/>
      <c r="VJ716" s="57"/>
      <c r="VK716" s="57"/>
      <c r="VL716" s="57"/>
      <c r="VM716" s="57"/>
      <c r="VN716" s="57"/>
      <c r="VO716" s="57"/>
      <c r="VP716" s="57"/>
      <c r="VQ716" s="57"/>
      <c r="VR716" s="57"/>
      <c r="VS716" s="57"/>
      <c r="VT716" s="57"/>
      <c r="VU716" s="57"/>
      <c r="VV716" s="57"/>
      <c r="VW716" s="57"/>
      <c r="VX716" s="57"/>
      <c r="VY716" s="57"/>
      <c r="VZ716" s="57"/>
      <c r="WA716" s="57"/>
      <c r="WB716" s="57"/>
      <c r="WC716" s="57"/>
      <c r="WD716" s="57"/>
      <c r="WE716" s="57"/>
      <c r="WF716" s="57"/>
      <c r="WG716" s="57"/>
      <c r="WH716" s="57"/>
      <c r="WI716" s="57"/>
      <c r="WJ716" s="57"/>
      <c r="WK716" s="57"/>
      <c r="WL716" s="57"/>
      <c r="WM716" s="57"/>
      <c r="WN716" s="57"/>
      <c r="WO716" s="57"/>
      <c r="WP716" s="57"/>
      <c r="WQ716" s="57"/>
      <c r="WR716" s="57"/>
      <c r="WS716" s="57"/>
      <c r="WT716" s="57"/>
      <c r="WU716" s="57"/>
      <c r="WV716" s="57"/>
      <c r="WW716" s="57"/>
      <c r="WX716" s="57"/>
      <c r="WY716" s="57"/>
      <c r="WZ716" s="57"/>
      <c r="XA716" s="57"/>
      <c r="XB716" s="57"/>
      <c r="XC716" s="57"/>
      <c r="XD716" s="57"/>
      <c r="XE716" s="57"/>
      <c r="XF716" s="57"/>
      <c r="XG716" s="57"/>
      <c r="XH716" s="57"/>
      <c r="XI716" s="57"/>
      <c r="XJ716" s="57"/>
      <c r="XK716" s="57"/>
      <c r="XL716" s="57"/>
      <c r="XM716" s="57"/>
      <c r="XN716" s="57"/>
      <c r="XO716" s="57"/>
      <c r="XP716" s="57"/>
      <c r="XQ716" s="57"/>
      <c r="XR716" s="57"/>
      <c r="XS716" s="57"/>
      <c r="XT716" s="57"/>
      <c r="XU716" s="57"/>
      <c r="XV716" s="57"/>
      <c r="XW716" s="57"/>
    </row>
    <row r="717">
      <c r="AI717" s="57"/>
      <c r="BR717" s="57"/>
      <c r="DA717" s="57"/>
      <c r="EJ717" s="57"/>
      <c r="EK717" s="57"/>
      <c r="EL717" s="57"/>
      <c r="EM717" s="57"/>
      <c r="EN717" s="57"/>
      <c r="EO717" s="57"/>
      <c r="EP717" s="57"/>
      <c r="EQ717" s="57"/>
      <c r="ER717" s="57"/>
      <c r="ES717" s="57"/>
      <c r="ET717" s="57"/>
      <c r="EU717" s="57"/>
      <c r="EV717" s="57"/>
      <c r="EW717" s="57"/>
      <c r="EX717" s="57"/>
      <c r="EY717" s="57"/>
      <c r="EZ717" s="57"/>
      <c r="FA717" s="57"/>
      <c r="FB717" s="57"/>
      <c r="FC717" s="57"/>
      <c r="FD717" s="57"/>
      <c r="FE717" s="57"/>
      <c r="FF717" s="57"/>
      <c r="FG717" s="57"/>
      <c r="FH717" s="57"/>
      <c r="FI717" s="57"/>
      <c r="FJ717" s="57"/>
      <c r="FK717" s="57"/>
      <c r="FL717" s="57"/>
      <c r="FM717" s="57"/>
      <c r="FN717" s="57"/>
      <c r="FO717" s="57"/>
      <c r="FP717" s="57"/>
      <c r="FQ717" s="57"/>
      <c r="FR717" s="57"/>
      <c r="FS717" s="57"/>
      <c r="FT717" s="57"/>
      <c r="FU717" s="57"/>
      <c r="FV717" s="57"/>
      <c r="FW717" s="57"/>
      <c r="FX717" s="57"/>
      <c r="FY717" s="57"/>
      <c r="FZ717" s="57"/>
      <c r="GA717" s="57"/>
      <c r="GB717" s="57"/>
      <c r="GC717" s="57"/>
      <c r="GD717" s="57"/>
      <c r="GE717" s="57"/>
      <c r="GF717" s="57"/>
      <c r="GG717" s="57"/>
      <c r="GH717" s="57"/>
      <c r="GI717" s="57"/>
      <c r="GJ717" s="57"/>
      <c r="GK717" s="57"/>
      <c r="GL717" s="57"/>
      <c r="GM717" s="57"/>
      <c r="GN717" s="57"/>
      <c r="GO717" s="57"/>
      <c r="GP717" s="57"/>
      <c r="GQ717" s="57"/>
      <c r="GR717" s="57"/>
      <c r="GS717" s="57"/>
      <c r="GT717" s="57"/>
      <c r="GU717" s="57"/>
      <c r="GV717" s="57"/>
      <c r="GW717" s="57"/>
      <c r="GX717" s="57"/>
      <c r="GY717" s="57"/>
      <c r="GZ717" s="57"/>
      <c r="HA717" s="57"/>
      <c r="HB717" s="57"/>
      <c r="HC717" s="57"/>
      <c r="HD717" s="57"/>
      <c r="HE717" s="57"/>
      <c r="HF717" s="57"/>
      <c r="HG717" s="57"/>
      <c r="HH717" s="57"/>
      <c r="HI717" s="57"/>
      <c r="HJ717" s="57"/>
      <c r="HK717" s="57"/>
      <c r="HL717" s="57"/>
      <c r="HM717" s="57"/>
      <c r="HN717" s="57"/>
      <c r="HO717" s="57"/>
      <c r="HP717" s="57"/>
      <c r="HQ717" s="57"/>
      <c r="HR717" s="57"/>
      <c r="HS717" s="57"/>
      <c r="HT717" s="57"/>
      <c r="HU717" s="57"/>
      <c r="HV717" s="57"/>
      <c r="HW717" s="57"/>
      <c r="HX717" s="57"/>
      <c r="HY717" s="57"/>
      <c r="HZ717" s="57"/>
      <c r="IA717" s="57"/>
      <c r="IB717" s="57"/>
      <c r="IC717" s="57"/>
      <c r="ID717" s="57"/>
      <c r="IE717" s="57"/>
      <c r="IF717" s="57"/>
      <c r="IG717" s="57"/>
      <c r="IH717" s="57"/>
      <c r="II717" s="57"/>
      <c r="IJ717" s="57"/>
      <c r="IK717" s="57"/>
      <c r="IL717" s="57"/>
      <c r="IM717" s="57"/>
      <c r="IN717" s="57"/>
      <c r="IO717" s="57"/>
      <c r="IP717" s="57"/>
      <c r="IQ717" s="57"/>
      <c r="IR717" s="57"/>
      <c r="IS717" s="57"/>
      <c r="IT717" s="57"/>
      <c r="IU717" s="57"/>
      <c r="IV717" s="57"/>
      <c r="IW717" s="57"/>
      <c r="IX717" s="57"/>
      <c r="IY717" s="57"/>
      <c r="IZ717" s="57"/>
      <c r="JA717" s="57"/>
      <c r="JB717" s="57"/>
      <c r="JC717" s="57"/>
      <c r="JD717" s="57"/>
      <c r="JE717" s="57"/>
      <c r="JF717" s="57"/>
      <c r="JG717" s="57"/>
      <c r="JH717" s="57"/>
      <c r="JI717" s="57"/>
      <c r="JJ717" s="57"/>
      <c r="JK717" s="57"/>
      <c r="JL717" s="57"/>
      <c r="JM717" s="57"/>
      <c r="JN717" s="57"/>
      <c r="JO717" s="57"/>
      <c r="JP717" s="57"/>
      <c r="JQ717" s="57"/>
      <c r="JR717" s="57"/>
      <c r="JS717" s="57"/>
      <c r="JT717" s="57"/>
      <c r="JU717" s="57"/>
      <c r="JV717" s="57"/>
      <c r="JW717" s="57"/>
      <c r="JX717" s="57"/>
      <c r="JY717" s="57"/>
      <c r="JZ717" s="57"/>
      <c r="KA717" s="57"/>
      <c r="KB717" s="57"/>
      <c r="KC717" s="57"/>
      <c r="KD717" s="57"/>
      <c r="KE717" s="57"/>
      <c r="KF717" s="57"/>
      <c r="KG717" s="57"/>
      <c r="KH717" s="57"/>
      <c r="KI717" s="57"/>
      <c r="KJ717" s="57"/>
      <c r="KK717" s="57"/>
      <c r="KL717" s="57"/>
      <c r="KM717" s="57"/>
      <c r="KN717" s="57"/>
      <c r="KO717" s="57"/>
      <c r="KP717" s="57"/>
      <c r="KQ717" s="57"/>
      <c r="KR717" s="57"/>
      <c r="KS717" s="57"/>
      <c r="KT717" s="57"/>
      <c r="KU717" s="57"/>
      <c r="KV717" s="57"/>
      <c r="KW717" s="57"/>
      <c r="KX717" s="57"/>
      <c r="KY717" s="57"/>
      <c r="KZ717" s="57"/>
      <c r="LA717" s="57"/>
      <c r="LB717" s="57"/>
      <c r="LC717" s="57"/>
      <c r="LD717" s="57"/>
      <c r="LE717" s="57"/>
      <c r="LF717" s="57"/>
      <c r="LG717" s="57"/>
      <c r="LH717" s="57"/>
      <c r="LI717" s="57"/>
      <c r="LJ717" s="57"/>
      <c r="LK717" s="57"/>
      <c r="LL717" s="57"/>
      <c r="LM717" s="57"/>
      <c r="LN717" s="57"/>
      <c r="LO717" s="57"/>
      <c r="LP717" s="57"/>
      <c r="LQ717" s="57"/>
      <c r="LR717" s="57"/>
      <c r="LS717" s="57"/>
      <c r="LT717" s="57"/>
      <c r="LU717" s="57"/>
      <c r="LV717" s="57"/>
      <c r="LW717" s="57"/>
      <c r="LX717" s="57"/>
      <c r="LY717" s="57"/>
      <c r="LZ717" s="57"/>
      <c r="MA717" s="57"/>
      <c r="MB717" s="57"/>
      <c r="MC717" s="57"/>
      <c r="MD717" s="57"/>
      <c r="ME717" s="57"/>
      <c r="MF717" s="57"/>
      <c r="MG717" s="57"/>
      <c r="MH717" s="57"/>
      <c r="MI717" s="57"/>
      <c r="MJ717" s="57"/>
      <c r="MK717" s="57"/>
      <c r="ML717" s="57"/>
      <c r="MM717" s="57"/>
      <c r="MN717" s="57"/>
      <c r="MO717" s="57"/>
      <c r="MP717" s="57"/>
      <c r="MQ717" s="57"/>
      <c r="MR717" s="57"/>
      <c r="MS717" s="57"/>
      <c r="MT717" s="57"/>
      <c r="MU717" s="57"/>
      <c r="MV717" s="57"/>
      <c r="MW717" s="57"/>
      <c r="MX717" s="57"/>
      <c r="MY717" s="57"/>
      <c r="MZ717" s="57"/>
      <c r="NA717" s="57"/>
      <c r="NB717" s="57"/>
      <c r="NC717" s="57"/>
      <c r="ND717" s="57"/>
      <c r="NE717" s="57"/>
      <c r="NF717" s="57"/>
      <c r="NG717" s="57"/>
      <c r="NH717" s="57"/>
      <c r="NI717" s="57"/>
      <c r="NJ717" s="57"/>
      <c r="NK717" s="57"/>
      <c r="NL717" s="57"/>
      <c r="NM717" s="57"/>
      <c r="NN717" s="57"/>
      <c r="NO717" s="57"/>
      <c r="NP717" s="57"/>
      <c r="NQ717" s="57"/>
      <c r="NR717" s="57"/>
      <c r="NS717" s="57"/>
      <c r="NT717" s="57"/>
      <c r="NU717" s="57"/>
      <c r="NV717" s="57"/>
      <c r="NW717" s="57"/>
      <c r="NX717" s="57"/>
      <c r="NY717" s="57"/>
      <c r="NZ717" s="57"/>
      <c r="OA717" s="57"/>
      <c r="OB717" s="57"/>
      <c r="OC717" s="57"/>
      <c r="OD717" s="57"/>
      <c r="OE717" s="57"/>
      <c r="OF717" s="57"/>
      <c r="OG717" s="57"/>
      <c r="OH717" s="57"/>
      <c r="OI717" s="57"/>
      <c r="OJ717" s="57"/>
      <c r="OK717" s="57"/>
      <c r="OL717" s="57"/>
      <c r="OM717" s="57"/>
      <c r="ON717" s="57"/>
      <c r="OO717" s="57"/>
      <c r="OP717" s="57"/>
      <c r="OQ717" s="57"/>
      <c r="OR717" s="57"/>
      <c r="OS717" s="57"/>
      <c r="OT717" s="57"/>
      <c r="OU717" s="57"/>
      <c r="OV717" s="57"/>
      <c r="OW717" s="57"/>
      <c r="OX717" s="57"/>
      <c r="OY717" s="57"/>
      <c r="OZ717" s="57"/>
      <c r="PA717" s="57"/>
      <c r="PB717" s="57"/>
      <c r="PC717" s="57"/>
      <c r="PD717" s="57"/>
      <c r="PE717" s="57"/>
      <c r="PF717" s="57"/>
      <c r="PG717" s="57"/>
      <c r="PH717" s="57"/>
      <c r="PI717" s="57"/>
      <c r="PJ717" s="57"/>
      <c r="PK717" s="57"/>
      <c r="PL717" s="57"/>
      <c r="PM717" s="57"/>
      <c r="PN717" s="57"/>
      <c r="PO717" s="57"/>
      <c r="PP717" s="57"/>
      <c r="PQ717" s="57"/>
      <c r="PR717" s="57"/>
      <c r="PS717" s="57"/>
      <c r="PT717" s="57"/>
      <c r="PU717" s="57"/>
      <c r="PV717" s="57"/>
      <c r="PW717" s="57"/>
      <c r="PX717" s="57"/>
      <c r="PY717" s="57"/>
      <c r="PZ717" s="57"/>
      <c r="QA717" s="57"/>
      <c r="QB717" s="57"/>
      <c r="QC717" s="57"/>
      <c r="QD717" s="57"/>
      <c r="QE717" s="57"/>
      <c r="QF717" s="57"/>
      <c r="QG717" s="57"/>
      <c r="QH717" s="57"/>
      <c r="QI717" s="57"/>
      <c r="QJ717" s="57"/>
      <c r="QK717" s="57"/>
      <c r="QL717" s="57"/>
      <c r="QM717" s="57"/>
      <c r="QN717" s="57"/>
      <c r="QO717" s="57"/>
      <c r="QP717" s="57"/>
      <c r="QQ717" s="57"/>
      <c r="QR717" s="57"/>
      <c r="QS717" s="57"/>
      <c r="QT717" s="57"/>
      <c r="QU717" s="57"/>
      <c r="QV717" s="57"/>
      <c r="QW717" s="57"/>
      <c r="QX717" s="57"/>
      <c r="QY717" s="57"/>
      <c r="QZ717" s="57"/>
      <c r="RA717" s="57"/>
      <c r="RB717" s="57"/>
      <c r="RC717" s="57"/>
      <c r="RD717" s="57"/>
      <c r="RE717" s="57"/>
      <c r="RF717" s="57"/>
      <c r="RG717" s="57"/>
      <c r="RH717" s="57"/>
      <c r="RI717" s="57"/>
      <c r="RJ717" s="57"/>
      <c r="RK717" s="57"/>
      <c r="RL717" s="57"/>
      <c r="RM717" s="57"/>
      <c r="RN717" s="57"/>
      <c r="RO717" s="57"/>
      <c r="RP717" s="57"/>
      <c r="RQ717" s="57"/>
      <c r="RR717" s="57"/>
      <c r="RS717" s="57"/>
      <c r="RT717" s="57"/>
      <c r="RU717" s="57"/>
      <c r="RV717" s="57"/>
      <c r="RW717" s="57"/>
      <c r="RX717" s="57"/>
      <c r="RY717" s="57"/>
      <c r="RZ717" s="57"/>
      <c r="SA717" s="57"/>
      <c r="SB717" s="57"/>
      <c r="SC717" s="57"/>
      <c r="SD717" s="57"/>
      <c r="SE717" s="57"/>
      <c r="SF717" s="57"/>
      <c r="SG717" s="57"/>
      <c r="SH717" s="57"/>
      <c r="SI717" s="57"/>
      <c r="SJ717" s="57"/>
      <c r="SK717" s="57"/>
      <c r="SL717" s="57"/>
      <c r="SM717" s="57"/>
      <c r="SN717" s="57"/>
      <c r="SO717" s="57"/>
      <c r="SP717" s="57"/>
      <c r="SQ717" s="57"/>
      <c r="SR717" s="57"/>
      <c r="SS717" s="57"/>
      <c r="ST717" s="57"/>
      <c r="SU717" s="57"/>
      <c r="SV717" s="57"/>
      <c r="SW717" s="57"/>
      <c r="SX717" s="57"/>
      <c r="SY717" s="57"/>
      <c r="SZ717" s="57"/>
      <c r="TA717" s="57"/>
      <c r="TB717" s="57"/>
      <c r="TC717" s="57"/>
      <c r="TD717" s="57"/>
      <c r="TE717" s="57"/>
      <c r="TF717" s="57"/>
      <c r="TG717" s="57"/>
      <c r="TH717" s="57"/>
      <c r="TI717" s="57"/>
      <c r="TJ717" s="57"/>
      <c r="TK717" s="57"/>
      <c r="TL717" s="57"/>
      <c r="TM717" s="57"/>
      <c r="TN717" s="57"/>
      <c r="TO717" s="57"/>
      <c r="TP717" s="57"/>
      <c r="TQ717" s="57"/>
      <c r="TR717" s="57"/>
      <c r="TS717" s="57"/>
      <c r="TT717" s="57"/>
      <c r="TU717" s="57"/>
      <c r="TV717" s="57"/>
      <c r="TW717" s="57"/>
      <c r="TX717" s="57"/>
      <c r="TY717" s="57"/>
      <c r="TZ717" s="57"/>
      <c r="UA717" s="57"/>
      <c r="UB717" s="57"/>
      <c r="UC717" s="57"/>
      <c r="UD717" s="57"/>
      <c r="UE717" s="57"/>
      <c r="UF717" s="57"/>
      <c r="UG717" s="57"/>
      <c r="UH717" s="57"/>
      <c r="UI717" s="57"/>
      <c r="UJ717" s="57"/>
      <c r="UK717" s="57"/>
      <c r="UL717" s="57"/>
      <c r="UM717" s="57"/>
      <c r="UN717" s="57"/>
      <c r="UO717" s="57"/>
      <c r="UP717" s="57"/>
      <c r="UQ717" s="57"/>
      <c r="UR717" s="57"/>
      <c r="US717" s="57"/>
      <c r="UT717" s="57"/>
      <c r="UU717" s="57"/>
      <c r="UV717" s="57"/>
      <c r="UW717" s="57"/>
      <c r="UX717" s="57"/>
      <c r="UY717" s="57"/>
      <c r="UZ717" s="57"/>
      <c r="VA717" s="57"/>
      <c r="VB717" s="57"/>
      <c r="VC717" s="57"/>
      <c r="VD717" s="57"/>
      <c r="VE717" s="57"/>
      <c r="VF717" s="57"/>
      <c r="VG717" s="57"/>
      <c r="VH717" s="57"/>
      <c r="VI717" s="57"/>
      <c r="VJ717" s="57"/>
      <c r="VK717" s="57"/>
      <c r="VL717" s="57"/>
      <c r="VM717" s="57"/>
      <c r="VN717" s="57"/>
      <c r="VO717" s="57"/>
      <c r="VP717" s="57"/>
      <c r="VQ717" s="57"/>
      <c r="VR717" s="57"/>
      <c r="VS717" s="57"/>
      <c r="VT717" s="57"/>
      <c r="VU717" s="57"/>
      <c r="VV717" s="57"/>
      <c r="VW717" s="57"/>
      <c r="VX717" s="57"/>
      <c r="VY717" s="57"/>
      <c r="VZ717" s="57"/>
      <c r="WA717" s="57"/>
      <c r="WB717" s="57"/>
      <c r="WC717" s="57"/>
      <c r="WD717" s="57"/>
      <c r="WE717" s="57"/>
      <c r="WF717" s="57"/>
      <c r="WG717" s="57"/>
      <c r="WH717" s="57"/>
      <c r="WI717" s="57"/>
      <c r="WJ717" s="57"/>
      <c r="WK717" s="57"/>
      <c r="WL717" s="57"/>
      <c r="WM717" s="57"/>
      <c r="WN717" s="57"/>
      <c r="WO717" s="57"/>
      <c r="WP717" s="57"/>
      <c r="WQ717" s="57"/>
      <c r="WR717" s="57"/>
      <c r="WS717" s="57"/>
      <c r="WT717" s="57"/>
      <c r="WU717" s="57"/>
      <c r="WV717" s="57"/>
      <c r="WW717" s="57"/>
      <c r="WX717" s="57"/>
      <c r="WY717" s="57"/>
      <c r="WZ717" s="57"/>
      <c r="XA717" s="57"/>
      <c r="XB717" s="57"/>
      <c r="XC717" s="57"/>
      <c r="XD717" s="57"/>
      <c r="XE717" s="57"/>
      <c r="XF717" s="57"/>
      <c r="XG717" s="57"/>
      <c r="XH717" s="57"/>
      <c r="XI717" s="57"/>
      <c r="XJ717" s="57"/>
      <c r="XK717" s="57"/>
      <c r="XL717" s="57"/>
      <c r="XM717" s="57"/>
      <c r="XN717" s="57"/>
      <c r="XO717" s="57"/>
      <c r="XP717" s="57"/>
      <c r="XQ717" s="57"/>
      <c r="XR717" s="57"/>
      <c r="XS717" s="57"/>
      <c r="XT717" s="57"/>
      <c r="XU717" s="57"/>
      <c r="XV717" s="57"/>
      <c r="XW717" s="57"/>
    </row>
    <row r="718">
      <c r="AI718" s="57"/>
      <c r="BR718" s="57"/>
      <c r="DA718" s="57"/>
      <c r="EJ718" s="57"/>
      <c r="EK718" s="57"/>
      <c r="EL718" s="57"/>
      <c r="EM718" s="57"/>
      <c r="EN718" s="57"/>
      <c r="EO718" s="57"/>
      <c r="EP718" s="57"/>
      <c r="EQ718" s="57"/>
      <c r="ER718" s="57"/>
      <c r="ES718" s="57"/>
      <c r="ET718" s="57"/>
      <c r="EU718" s="57"/>
      <c r="EV718" s="57"/>
      <c r="EW718" s="57"/>
      <c r="EX718" s="57"/>
      <c r="EY718" s="57"/>
      <c r="EZ718" s="57"/>
      <c r="FA718" s="57"/>
      <c r="FB718" s="57"/>
      <c r="FC718" s="57"/>
      <c r="FD718" s="57"/>
      <c r="FE718" s="57"/>
      <c r="FF718" s="57"/>
      <c r="FG718" s="57"/>
      <c r="FH718" s="57"/>
      <c r="FI718" s="57"/>
      <c r="FJ718" s="57"/>
      <c r="FK718" s="57"/>
      <c r="FL718" s="57"/>
      <c r="FM718" s="57"/>
      <c r="FN718" s="57"/>
      <c r="FO718" s="57"/>
      <c r="FP718" s="57"/>
      <c r="FQ718" s="57"/>
      <c r="FR718" s="57"/>
      <c r="FS718" s="57"/>
      <c r="FT718" s="57"/>
      <c r="FU718" s="57"/>
      <c r="FV718" s="57"/>
      <c r="FW718" s="57"/>
      <c r="FX718" s="57"/>
      <c r="FY718" s="57"/>
      <c r="FZ718" s="57"/>
      <c r="GA718" s="57"/>
      <c r="GB718" s="57"/>
      <c r="GC718" s="57"/>
      <c r="GD718" s="57"/>
      <c r="GE718" s="57"/>
      <c r="GF718" s="57"/>
      <c r="GG718" s="57"/>
      <c r="GH718" s="57"/>
      <c r="GI718" s="57"/>
      <c r="GJ718" s="57"/>
      <c r="GK718" s="57"/>
      <c r="GL718" s="57"/>
      <c r="GM718" s="57"/>
      <c r="GN718" s="57"/>
      <c r="GO718" s="57"/>
      <c r="GP718" s="57"/>
      <c r="GQ718" s="57"/>
      <c r="GR718" s="57"/>
      <c r="GS718" s="57"/>
      <c r="GT718" s="57"/>
      <c r="GU718" s="57"/>
      <c r="GV718" s="57"/>
      <c r="GW718" s="57"/>
      <c r="GX718" s="57"/>
      <c r="GY718" s="57"/>
      <c r="GZ718" s="57"/>
      <c r="HA718" s="57"/>
      <c r="HB718" s="57"/>
      <c r="HC718" s="57"/>
      <c r="HD718" s="57"/>
      <c r="HE718" s="57"/>
      <c r="HF718" s="57"/>
      <c r="HG718" s="57"/>
      <c r="HH718" s="57"/>
      <c r="HI718" s="57"/>
      <c r="HJ718" s="57"/>
      <c r="HK718" s="57"/>
      <c r="HL718" s="57"/>
      <c r="HM718" s="57"/>
      <c r="HN718" s="57"/>
      <c r="HO718" s="57"/>
      <c r="HP718" s="57"/>
      <c r="HQ718" s="57"/>
      <c r="HR718" s="57"/>
      <c r="HS718" s="57"/>
      <c r="HT718" s="57"/>
      <c r="HU718" s="57"/>
      <c r="HV718" s="57"/>
      <c r="HW718" s="57"/>
      <c r="HX718" s="57"/>
      <c r="HY718" s="57"/>
      <c r="HZ718" s="57"/>
      <c r="IA718" s="57"/>
      <c r="IB718" s="57"/>
      <c r="IC718" s="57"/>
      <c r="ID718" s="57"/>
      <c r="IE718" s="57"/>
      <c r="IF718" s="57"/>
      <c r="IG718" s="57"/>
      <c r="IH718" s="57"/>
      <c r="II718" s="57"/>
      <c r="IJ718" s="57"/>
      <c r="IK718" s="57"/>
      <c r="IL718" s="57"/>
      <c r="IM718" s="57"/>
      <c r="IN718" s="57"/>
      <c r="IO718" s="57"/>
      <c r="IP718" s="57"/>
      <c r="IQ718" s="57"/>
      <c r="IR718" s="57"/>
      <c r="IS718" s="57"/>
      <c r="IT718" s="57"/>
      <c r="IU718" s="57"/>
      <c r="IV718" s="57"/>
      <c r="IW718" s="57"/>
      <c r="IX718" s="57"/>
      <c r="IY718" s="57"/>
      <c r="IZ718" s="57"/>
      <c r="JA718" s="57"/>
      <c r="JB718" s="57"/>
      <c r="JC718" s="57"/>
      <c r="JD718" s="57"/>
      <c r="JE718" s="57"/>
      <c r="JF718" s="57"/>
      <c r="JG718" s="57"/>
      <c r="JH718" s="57"/>
      <c r="JI718" s="57"/>
      <c r="JJ718" s="57"/>
      <c r="JK718" s="57"/>
      <c r="JL718" s="57"/>
      <c r="JM718" s="57"/>
      <c r="JN718" s="57"/>
      <c r="JO718" s="57"/>
      <c r="JP718" s="57"/>
      <c r="JQ718" s="57"/>
      <c r="JR718" s="57"/>
      <c r="JS718" s="57"/>
      <c r="JT718" s="57"/>
      <c r="JU718" s="57"/>
      <c r="JV718" s="57"/>
      <c r="JW718" s="57"/>
      <c r="JX718" s="57"/>
      <c r="JY718" s="57"/>
      <c r="JZ718" s="57"/>
      <c r="KA718" s="57"/>
      <c r="KB718" s="57"/>
      <c r="KC718" s="57"/>
      <c r="KD718" s="57"/>
      <c r="KE718" s="57"/>
      <c r="KF718" s="57"/>
      <c r="KG718" s="57"/>
      <c r="KH718" s="57"/>
      <c r="KI718" s="57"/>
      <c r="KJ718" s="57"/>
      <c r="KK718" s="57"/>
      <c r="KL718" s="57"/>
      <c r="KM718" s="57"/>
      <c r="KN718" s="57"/>
      <c r="KO718" s="57"/>
      <c r="KP718" s="57"/>
      <c r="KQ718" s="57"/>
      <c r="KR718" s="57"/>
      <c r="KS718" s="57"/>
      <c r="KT718" s="57"/>
      <c r="KU718" s="57"/>
      <c r="KV718" s="57"/>
      <c r="KW718" s="57"/>
      <c r="KX718" s="57"/>
      <c r="KY718" s="57"/>
      <c r="KZ718" s="57"/>
      <c r="LA718" s="57"/>
      <c r="LB718" s="57"/>
      <c r="LC718" s="57"/>
      <c r="LD718" s="57"/>
      <c r="LE718" s="57"/>
      <c r="LF718" s="57"/>
      <c r="LG718" s="57"/>
      <c r="LH718" s="57"/>
      <c r="LI718" s="57"/>
      <c r="LJ718" s="57"/>
      <c r="LK718" s="57"/>
      <c r="LL718" s="57"/>
      <c r="LM718" s="57"/>
      <c r="LN718" s="57"/>
      <c r="LO718" s="57"/>
      <c r="LP718" s="57"/>
      <c r="LQ718" s="57"/>
      <c r="LR718" s="57"/>
      <c r="LS718" s="57"/>
      <c r="LT718" s="57"/>
      <c r="LU718" s="57"/>
      <c r="LV718" s="57"/>
      <c r="LW718" s="57"/>
      <c r="LX718" s="57"/>
      <c r="LY718" s="57"/>
      <c r="LZ718" s="57"/>
      <c r="MA718" s="57"/>
      <c r="MB718" s="57"/>
      <c r="MC718" s="57"/>
      <c r="MD718" s="57"/>
      <c r="ME718" s="57"/>
      <c r="MF718" s="57"/>
      <c r="MG718" s="57"/>
      <c r="MH718" s="57"/>
      <c r="MI718" s="57"/>
      <c r="MJ718" s="57"/>
      <c r="MK718" s="57"/>
      <c r="ML718" s="57"/>
      <c r="MM718" s="57"/>
      <c r="MN718" s="57"/>
      <c r="MO718" s="57"/>
      <c r="MP718" s="57"/>
      <c r="MQ718" s="57"/>
      <c r="MR718" s="57"/>
      <c r="MS718" s="57"/>
      <c r="MT718" s="57"/>
      <c r="MU718" s="57"/>
      <c r="MV718" s="57"/>
      <c r="MW718" s="57"/>
      <c r="MX718" s="57"/>
      <c r="MY718" s="57"/>
      <c r="MZ718" s="57"/>
      <c r="NA718" s="57"/>
      <c r="NB718" s="57"/>
      <c r="NC718" s="57"/>
      <c r="ND718" s="57"/>
      <c r="NE718" s="57"/>
      <c r="NF718" s="57"/>
      <c r="NG718" s="57"/>
      <c r="NH718" s="57"/>
      <c r="NI718" s="57"/>
      <c r="NJ718" s="57"/>
      <c r="NK718" s="57"/>
      <c r="NL718" s="57"/>
      <c r="NM718" s="57"/>
      <c r="NN718" s="57"/>
      <c r="NO718" s="57"/>
      <c r="NP718" s="57"/>
      <c r="NQ718" s="57"/>
      <c r="NR718" s="57"/>
      <c r="NS718" s="57"/>
      <c r="NT718" s="57"/>
      <c r="NU718" s="57"/>
      <c r="NV718" s="57"/>
      <c r="NW718" s="57"/>
      <c r="NX718" s="57"/>
      <c r="NY718" s="57"/>
      <c r="NZ718" s="57"/>
      <c r="OA718" s="57"/>
      <c r="OB718" s="57"/>
      <c r="OC718" s="57"/>
      <c r="OD718" s="57"/>
      <c r="OE718" s="57"/>
      <c r="OF718" s="57"/>
      <c r="OG718" s="57"/>
      <c r="OH718" s="57"/>
      <c r="OI718" s="57"/>
      <c r="OJ718" s="57"/>
      <c r="OK718" s="57"/>
      <c r="OL718" s="57"/>
      <c r="OM718" s="57"/>
      <c r="ON718" s="57"/>
      <c r="OO718" s="57"/>
      <c r="OP718" s="57"/>
      <c r="OQ718" s="57"/>
      <c r="OR718" s="57"/>
      <c r="OS718" s="57"/>
      <c r="OT718" s="57"/>
      <c r="OU718" s="57"/>
      <c r="OV718" s="57"/>
      <c r="OW718" s="57"/>
      <c r="OX718" s="57"/>
      <c r="OY718" s="57"/>
      <c r="OZ718" s="57"/>
      <c r="PA718" s="57"/>
      <c r="PB718" s="57"/>
      <c r="PC718" s="57"/>
      <c r="PD718" s="57"/>
      <c r="PE718" s="57"/>
      <c r="PF718" s="57"/>
      <c r="PG718" s="57"/>
      <c r="PH718" s="57"/>
      <c r="PI718" s="57"/>
      <c r="PJ718" s="57"/>
      <c r="PK718" s="57"/>
      <c r="PL718" s="57"/>
      <c r="PM718" s="57"/>
      <c r="PN718" s="57"/>
      <c r="PO718" s="57"/>
      <c r="PP718" s="57"/>
      <c r="PQ718" s="57"/>
      <c r="PR718" s="57"/>
      <c r="PS718" s="57"/>
      <c r="PT718" s="57"/>
      <c r="PU718" s="57"/>
      <c r="PV718" s="57"/>
      <c r="PW718" s="57"/>
      <c r="PX718" s="57"/>
      <c r="PY718" s="57"/>
      <c r="PZ718" s="57"/>
      <c r="QA718" s="57"/>
      <c r="QB718" s="57"/>
      <c r="QC718" s="57"/>
      <c r="QD718" s="57"/>
      <c r="QE718" s="57"/>
      <c r="QF718" s="57"/>
      <c r="QG718" s="57"/>
      <c r="QH718" s="57"/>
      <c r="QI718" s="57"/>
      <c r="QJ718" s="57"/>
      <c r="QK718" s="57"/>
      <c r="QL718" s="57"/>
      <c r="QM718" s="57"/>
      <c r="QN718" s="57"/>
      <c r="QO718" s="57"/>
      <c r="QP718" s="57"/>
      <c r="QQ718" s="57"/>
      <c r="QR718" s="57"/>
      <c r="QS718" s="57"/>
      <c r="QT718" s="57"/>
      <c r="QU718" s="57"/>
      <c r="QV718" s="57"/>
      <c r="QW718" s="57"/>
      <c r="QX718" s="57"/>
      <c r="QY718" s="57"/>
      <c r="QZ718" s="57"/>
      <c r="RA718" s="57"/>
      <c r="RB718" s="57"/>
      <c r="RC718" s="57"/>
      <c r="RD718" s="57"/>
      <c r="RE718" s="57"/>
      <c r="RF718" s="57"/>
      <c r="RG718" s="57"/>
      <c r="RH718" s="57"/>
      <c r="RI718" s="57"/>
      <c r="RJ718" s="57"/>
      <c r="RK718" s="57"/>
      <c r="RL718" s="57"/>
      <c r="RM718" s="57"/>
      <c r="RN718" s="57"/>
      <c r="RO718" s="57"/>
      <c r="RP718" s="57"/>
      <c r="RQ718" s="57"/>
      <c r="RR718" s="57"/>
      <c r="RS718" s="57"/>
      <c r="RT718" s="57"/>
      <c r="RU718" s="57"/>
      <c r="RV718" s="57"/>
      <c r="RW718" s="57"/>
      <c r="RX718" s="57"/>
      <c r="RY718" s="57"/>
      <c r="RZ718" s="57"/>
      <c r="SA718" s="57"/>
      <c r="SB718" s="57"/>
      <c r="SC718" s="57"/>
      <c r="SD718" s="57"/>
      <c r="SE718" s="57"/>
      <c r="SF718" s="57"/>
      <c r="SG718" s="57"/>
      <c r="SH718" s="57"/>
      <c r="SI718" s="57"/>
      <c r="SJ718" s="57"/>
      <c r="SK718" s="57"/>
      <c r="SL718" s="57"/>
      <c r="SM718" s="57"/>
      <c r="SN718" s="57"/>
      <c r="SO718" s="57"/>
      <c r="SP718" s="57"/>
      <c r="SQ718" s="57"/>
      <c r="SR718" s="57"/>
      <c r="SS718" s="57"/>
      <c r="ST718" s="57"/>
      <c r="SU718" s="57"/>
      <c r="SV718" s="57"/>
      <c r="SW718" s="57"/>
      <c r="SX718" s="57"/>
      <c r="SY718" s="57"/>
      <c r="SZ718" s="57"/>
      <c r="TA718" s="57"/>
      <c r="TB718" s="57"/>
      <c r="TC718" s="57"/>
      <c r="TD718" s="57"/>
      <c r="TE718" s="57"/>
      <c r="TF718" s="57"/>
      <c r="TG718" s="57"/>
      <c r="TH718" s="57"/>
      <c r="TI718" s="57"/>
      <c r="TJ718" s="57"/>
      <c r="TK718" s="57"/>
      <c r="TL718" s="57"/>
      <c r="TM718" s="57"/>
      <c r="TN718" s="57"/>
      <c r="TO718" s="57"/>
      <c r="TP718" s="57"/>
      <c r="TQ718" s="57"/>
      <c r="TR718" s="57"/>
      <c r="TS718" s="57"/>
      <c r="TT718" s="57"/>
      <c r="TU718" s="57"/>
      <c r="TV718" s="57"/>
      <c r="TW718" s="57"/>
      <c r="TX718" s="57"/>
      <c r="TY718" s="57"/>
      <c r="TZ718" s="57"/>
      <c r="UA718" s="57"/>
      <c r="UB718" s="57"/>
      <c r="UC718" s="57"/>
      <c r="UD718" s="57"/>
      <c r="UE718" s="57"/>
      <c r="UF718" s="57"/>
      <c r="UG718" s="57"/>
      <c r="UH718" s="57"/>
      <c r="UI718" s="57"/>
      <c r="UJ718" s="57"/>
      <c r="UK718" s="57"/>
      <c r="UL718" s="57"/>
      <c r="UM718" s="57"/>
      <c r="UN718" s="57"/>
      <c r="UO718" s="57"/>
      <c r="UP718" s="57"/>
      <c r="UQ718" s="57"/>
      <c r="UR718" s="57"/>
      <c r="US718" s="57"/>
      <c r="UT718" s="57"/>
      <c r="UU718" s="57"/>
      <c r="UV718" s="57"/>
      <c r="UW718" s="57"/>
      <c r="UX718" s="57"/>
      <c r="UY718" s="57"/>
      <c r="UZ718" s="57"/>
      <c r="VA718" s="57"/>
      <c r="VB718" s="57"/>
      <c r="VC718" s="57"/>
      <c r="VD718" s="57"/>
      <c r="VE718" s="57"/>
      <c r="VF718" s="57"/>
      <c r="VG718" s="57"/>
      <c r="VH718" s="57"/>
      <c r="VI718" s="57"/>
      <c r="VJ718" s="57"/>
      <c r="VK718" s="57"/>
      <c r="VL718" s="57"/>
      <c r="VM718" s="57"/>
      <c r="VN718" s="57"/>
      <c r="VO718" s="57"/>
      <c r="VP718" s="57"/>
      <c r="VQ718" s="57"/>
      <c r="VR718" s="57"/>
      <c r="VS718" s="57"/>
      <c r="VT718" s="57"/>
      <c r="VU718" s="57"/>
      <c r="VV718" s="57"/>
      <c r="VW718" s="57"/>
      <c r="VX718" s="57"/>
      <c r="VY718" s="57"/>
      <c r="VZ718" s="57"/>
      <c r="WA718" s="57"/>
      <c r="WB718" s="57"/>
      <c r="WC718" s="57"/>
      <c r="WD718" s="57"/>
      <c r="WE718" s="57"/>
      <c r="WF718" s="57"/>
      <c r="WG718" s="57"/>
      <c r="WH718" s="57"/>
      <c r="WI718" s="57"/>
      <c r="WJ718" s="57"/>
      <c r="WK718" s="57"/>
      <c r="WL718" s="57"/>
      <c r="WM718" s="57"/>
      <c r="WN718" s="57"/>
      <c r="WO718" s="57"/>
      <c r="WP718" s="57"/>
      <c r="WQ718" s="57"/>
      <c r="WR718" s="57"/>
      <c r="WS718" s="57"/>
      <c r="WT718" s="57"/>
      <c r="WU718" s="57"/>
      <c r="WV718" s="57"/>
      <c r="WW718" s="57"/>
      <c r="WX718" s="57"/>
      <c r="WY718" s="57"/>
      <c r="WZ718" s="57"/>
      <c r="XA718" s="57"/>
      <c r="XB718" s="57"/>
      <c r="XC718" s="57"/>
      <c r="XD718" s="57"/>
      <c r="XE718" s="57"/>
      <c r="XF718" s="57"/>
      <c r="XG718" s="57"/>
      <c r="XH718" s="57"/>
      <c r="XI718" s="57"/>
      <c r="XJ718" s="57"/>
      <c r="XK718" s="57"/>
      <c r="XL718" s="57"/>
      <c r="XM718" s="57"/>
      <c r="XN718" s="57"/>
      <c r="XO718" s="57"/>
      <c r="XP718" s="57"/>
      <c r="XQ718" s="57"/>
      <c r="XR718" s="57"/>
      <c r="XS718" s="57"/>
      <c r="XT718" s="57"/>
      <c r="XU718" s="57"/>
      <c r="XV718" s="57"/>
      <c r="XW718" s="57"/>
    </row>
    <row r="719">
      <c r="AI719" s="57"/>
      <c r="BR719" s="57"/>
      <c r="DA719" s="57"/>
      <c r="EJ719" s="57"/>
      <c r="EK719" s="57"/>
      <c r="EL719" s="57"/>
      <c r="EM719" s="57"/>
      <c r="EN719" s="57"/>
      <c r="EO719" s="57"/>
      <c r="EP719" s="57"/>
      <c r="EQ719" s="57"/>
      <c r="ER719" s="57"/>
      <c r="ES719" s="57"/>
      <c r="ET719" s="57"/>
      <c r="EU719" s="57"/>
      <c r="EV719" s="57"/>
      <c r="EW719" s="57"/>
      <c r="EX719" s="57"/>
      <c r="EY719" s="57"/>
      <c r="EZ719" s="57"/>
      <c r="FA719" s="57"/>
      <c r="FB719" s="57"/>
      <c r="FC719" s="57"/>
      <c r="FD719" s="57"/>
      <c r="FE719" s="57"/>
      <c r="FF719" s="57"/>
      <c r="FG719" s="57"/>
      <c r="FH719" s="57"/>
      <c r="FI719" s="57"/>
      <c r="FJ719" s="57"/>
      <c r="FK719" s="57"/>
      <c r="FL719" s="57"/>
      <c r="FM719" s="57"/>
      <c r="FN719" s="57"/>
      <c r="FO719" s="57"/>
      <c r="FP719" s="57"/>
      <c r="FQ719" s="57"/>
      <c r="FR719" s="57"/>
      <c r="FS719" s="57"/>
      <c r="FT719" s="57"/>
      <c r="FU719" s="57"/>
      <c r="FV719" s="57"/>
      <c r="FW719" s="57"/>
      <c r="FX719" s="57"/>
      <c r="FY719" s="57"/>
      <c r="FZ719" s="57"/>
      <c r="GA719" s="57"/>
      <c r="GB719" s="57"/>
      <c r="GC719" s="57"/>
      <c r="GD719" s="57"/>
      <c r="GE719" s="57"/>
      <c r="GF719" s="57"/>
      <c r="GG719" s="57"/>
      <c r="GH719" s="57"/>
      <c r="GI719" s="57"/>
      <c r="GJ719" s="57"/>
      <c r="GK719" s="57"/>
      <c r="GL719" s="57"/>
      <c r="GM719" s="57"/>
      <c r="GN719" s="57"/>
      <c r="GO719" s="57"/>
      <c r="GP719" s="57"/>
      <c r="GQ719" s="57"/>
      <c r="GR719" s="57"/>
      <c r="GS719" s="57"/>
      <c r="GT719" s="57"/>
      <c r="GU719" s="57"/>
      <c r="GV719" s="57"/>
      <c r="GW719" s="57"/>
      <c r="GX719" s="57"/>
      <c r="GY719" s="57"/>
      <c r="GZ719" s="57"/>
      <c r="HA719" s="57"/>
      <c r="HB719" s="57"/>
      <c r="HC719" s="57"/>
      <c r="HD719" s="57"/>
      <c r="HE719" s="57"/>
      <c r="HF719" s="57"/>
      <c r="HG719" s="57"/>
      <c r="HH719" s="57"/>
      <c r="HI719" s="57"/>
      <c r="HJ719" s="57"/>
      <c r="HK719" s="57"/>
      <c r="HL719" s="57"/>
      <c r="HM719" s="57"/>
      <c r="HN719" s="57"/>
      <c r="HO719" s="57"/>
      <c r="HP719" s="57"/>
      <c r="HQ719" s="57"/>
      <c r="HR719" s="57"/>
      <c r="HS719" s="57"/>
      <c r="HT719" s="57"/>
      <c r="HU719" s="57"/>
      <c r="HV719" s="57"/>
      <c r="HW719" s="57"/>
      <c r="HX719" s="57"/>
      <c r="HY719" s="57"/>
      <c r="HZ719" s="57"/>
      <c r="IA719" s="57"/>
      <c r="IB719" s="57"/>
      <c r="IC719" s="57"/>
      <c r="ID719" s="57"/>
      <c r="IE719" s="57"/>
      <c r="IF719" s="57"/>
      <c r="IG719" s="57"/>
      <c r="IH719" s="57"/>
      <c r="II719" s="57"/>
      <c r="IJ719" s="57"/>
      <c r="IK719" s="57"/>
      <c r="IL719" s="57"/>
      <c r="IM719" s="57"/>
      <c r="IN719" s="57"/>
      <c r="IO719" s="57"/>
      <c r="IP719" s="57"/>
      <c r="IQ719" s="57"/>
      <c r="IR719" s="57"/>
      <c r="IS719" s="57"/>
      <c r="IT719" s="57"/>
      <c r="IU719" s="57"/>
      <c r="IV719" s="57"/>
      <c r="IW719" s="57"/>
      <c r="IX719" s="57"/>
      <c r="IY719" s="57"/>
      <c r="IZ719" s="57"/>
      <c r="JA719" s="57"/>
      <c r="JB719" s="57"/>
      <c r="JC719" s="57"/>
      <c r="JD719" s="57"/>
      <c r="JE719" s="57"/>
      <c r="JF719" s="57"/>
      <c r="JG719" s="57"/>
      <c r="JH719" s="57"/>
      <c r="JI719" s="57"/>
      <c r="JJ719" s="57"/>
      <c r="JK719" s="57"/>
      <c r="JL719" s="57"/>
      <c r="JM719" s="57"/>
      <c r="JN719" s="57"/>
      <c r="JO719" s="57"/>
      <c r="JP719" s="57"/>
      <c r="JQ719" s="57"/>
      <c r="JR719" s="57"/>
      <c r="JS719" s="57"/>
      <c r="JT719" s="57"/>
      <c r="JU719" s="57"/>
      <c r="JV719" s="57"/>
      <c r="JW719" s="57"/>
      <c r="JX719" s="57"/>
      <c r="JY719" s="57"/>
      <c r="JZ719" s="57"/>
      <c r="KA719" s="57"/>
      <c r="KB719" s="57"/>
      <c r="KC719" s="57"/>
      <c r="KD719" s="57"/>
      <c r="KE719" s="57"/>
      <c r="KF719" s="57"/>
      <c r="KG719" s="57"/>
      <c r="KH719" s="57"/>
      <c r="KI719" s="57"/>
      <c r="KJ719" s="57"/>
      <c r="KK719" s="57"/>
      <c r="KL719" s="57"/>
      <c r="KM719" s="57"/>
      <c r="KN719" s="57"/>
      <c r="KO719" s="57"/>
      <c r="KP719" s="57"/>
      <c r="KQ719" s="57"/>
      <c r="KR719" s="57"/>
      <c r="KS719" s="57"/>
      <c r="KT719" s="57"/>
      <c r="KU719" s="57"/>
      <c r="KV719" s="57"/>
      <c r="KW719" s="57"/>
      <c r="KX719" s="57"/>
      <c r="KY719" s="57"/>
      <c r="KZ719" s="57"/>
      <c r="LA719" s="57"/>
      <c r="LB719" s="57"/>
      <c r="LC719" s="57"/>
      <c r="LD719" s="57"/>
      <c r="LE719" s="57"/>
      <c r="LF719" s="57"/>
      <c r="LG719" s="57"/>
      <c r="LH719" s="57"/>
      <c r="LI719" s="57"/>
      <c r="LJ719" s="57"/>
      <c r="LK719" s="57"/>
      <c r="LL719" s="57"/>
      <c r="LM719" s="57"/>
      <c r="LN719" s="57"/>
      <c r="LO719" s="57"/>
      <c r="LP719" s="57"/>
      <c r="LQ719" s="57"/>
      <c r="LR719" s="57"/>
      <c r="LS719" s="57"/>
      <c r="LT719" s="57"/>
      <c r="LU719" s="57"/>
      <c r="LV719" s="57"/>
      <c r="LW719" s="57"/>
      <c r="LX719" s="57"/>
      <c r="LY719" s="57"/>
      <c r="LZ719" s="57"/>
      <c r="MA719" s="57"/>
      <c r="MB719" s="57"/>
      <c r="MC719" s="57"/>
      <c r="MD719" s="57"/>
      <c r="ME719" s="57"/>
      <c r="MF719" s="57"/>
      <c r="MG719" s="57"/>
      <c r="MH719" s="57"/>
      <c r="MI719" s="57"/>
      <c r="MJ719" s="57"/>
      <c r="MK719" s="57"/>
      <c r="ML719" s="57"/>
      <c r="MM719" s="57"/>
      <c r="MN719" s="57"/>
      <c r="MO719" s="57"/>
      <c r="MP719" s="57"/>
      <c r="MQ719" s="57"/>
      <c r="MR719" s="57"/>
      <c r="MS719" s="57"/>
      <c r="MT719" s="57"/>
      <c r="MU719" s="57"/>
      <c r="MV719" s="57"/>
      <c r="MW719" s="57"/>
      <c r="MX719" s="57"/>
      <c r="MY719" s="57"/>
      <c r="MZ719" s="57"/>
      <c r="NA719" s="57"/>
      <c r="NB719" s="57"/>
      <c r="NC719" s="57"/>
      <c r="ND719" s="57"/>
      <c r="NE719" s="57"/>
      <c r="NF719" s="57"/>
      <c r="NG719" s="57"/>
      <c r="NH719" s="57"/>
      <c r="NI719" s="57"/>
      <c r="NJ719" s="57"/>
      <c r="NK719" s="57"/>
      <c r="NL719" s="57"/>
      <c r="NM719" s="57"/>
      <c r="NN719" s="57"/>
      <c r="NO719" s="57"/>
      <c r="NP719" s="57"/>
      <c r="NQ719" s="57"/>
      <c r="NR719" s="57"/>
      <c r="NS719" s="57"/>
      <c r="NT719" s="57"/>
      <c r="NU719" s="57"/>
      <c r="NV719" s="57"/>
      <c r="NW719" s="57"/>
      <c r="NX719" s="57"/>
      <c r="NY719" s="57"/>
      <c r="NZ719" s="57"/>
      <c r="OA719" s="57"/>
      <c r="OB719" s="57"/>
      <c r="OC719" s="57"/>
      <c r="OD719" s="57"/>
      <c r="OE719" s="57"/>
      <c r="OF719" s="57"/>
      <c r="OG719" s="57"/>
      <c r="OH719" s="57"/>
      <c r="OI719" s="57"/>
      <c r="OJ719" s="57"/>
      <c r="OK719" s="57"/>
      <c r="OL719" s="57"/>
      <c r="OM719" s="57"/>
      <c r="ON719" s="57"/>
      <c r="OO719" s="57"/>
      <c r="OP719" s="57"/>
      <c r="OQ719" s="57"/>
      <c r="OR719" s="57"/>
      <c r="OS719" s="57"/>
      <c r="OT719" s="57"/>
      <c r="OU719" s="57"/>
      <c r="OV719" s="57"/>
      <c r="OW719" s="57"/>
      <c r="OX719" s="57"/>
      <c r="OY719" s="57"/>
      <c r="OZ719" s="57"/>
      <c r="PA719" s="57"/>
      <c r="PB719" s="57"/>
      <c r="PC719" s="57"/>
      <c r="PD719" s="57"/>
      <c r="PE719" s="57"/>
      <c r="PF719" s="57"/>
      <c r="PG719" s="57"/>
      <c r="PH719" s="57"/>
      <c r="PI719" s="57"/>
      <c r="PJ719" s="57"/>
      <c r="PK719" s="57"/>
      <c r="PL719" s="57"/>
      <c r="PM719" s="57"/>
      <c r="PN719" s="57"/>
      <c r="PO719" s="57"/>
      <c r="PP719" s="57"/>
      <c r="PQ719" s="57"/>
      <c r="PR719" s="57"/>
      <c r="PS719" s="57"/>
      <c r="PT719" s="57"/>
      <c r="PU719" s="57"/>
      <c r="PV719" s="57"/>
      <c r="PW719" s="57"/>
      <c r="PX719" s="57"/>
      <c r="PY719" s="57"/>
      <c r="PZ719" s="57"/>
      <c r="QA719" s="57"/>
      <c r="QB719" s="57"/>
      <c r="QC719" s="57"/>
      <c r="QD719" s="57"/>
      <c r="QE719" s="57"/>
      <c r="QF719" s="57"/>
      <c r="QG719" s="57"/>
      <c r="QH719" s="57"/>
      <c r="QI719" s="57"/>
      <c r="QJ719" s="57"/>
      <c r="QK719" s="57"/>
      <c r="QL719" s="57"/>
      <c r="QM719" s="57"/>
      <c r="QN719" s="57"/>
      <c r="QO719" s="57"/>
      <c r="QP719" s="57"/>
      <c r="QQ719" s="57"/>
      <c r="QR719" s="57"/>
      <c r="QS719" s="57"/>
      <c r="QT719" s="57"/>
      <c r="QU719" s="57"/>
      <c r="QV719" s="57"/>
      <c r="QW719" s="57"/>
      <c r="QX719" s="57"/>
      <c r="QY719" s="57"/>
      <c r="QZ719" s="57"/>
      <c r="RA719" s="57"/>
      <c r="RB719" s="57"/>
      <c r="RC719" s="57"/>
      <c r="RD719" s="57"/>
      <c r="RE719" s="57"/>
      <c r="RF719" s="57"/>
      <c r="RG719" s="57"/>
      <c r="RH719" s="57"/>
      <c r="RI719" s="57"/>
      <c r="RJ719" s="57"/>
      <c r="RK719" s="57"/>
      <c r="RL719" s="57"/>
      <c r="RM719" s="57"/>
      <c r="RN719" s="57"/>
      <c r="RO719" s="57"/>
      <c r="RP719" s="57"/>
      <c r="RQ719" s="57"/>
      <c r="RR719" s="57"/>
      <c r="RS719" s="57"/>
      <c r="RT719" s="57"/>
      <c r="RU719" s="57"/>
      <c r="RV719" s="57"/>
      <c r="RW719" s="57"/>
      <c r="RX719" s="57"/>
      <c r="RY719" s="57"/>
      <c r="RZ719" s="57"/>
      <c r="SA719" s="57"/>
      <c r="SB719" s="57"/>
      <c r="SC719" s="57"/>
      <c r="SD719" s="57"/>
      <c r="SE719" s="57"/>
      <c r="SF719" s="57"/>
      <c r="SG719" s="57"/>
      <c r="SH719" s="57"/>
      <c r="SI719" s="57"/>
      <c r="SJ719" s="57"/>
      <c r="SK719" s="57"/>
      <c r="SL719" s="57"/>
      <c r="SM719" s="57"/>
      <c r="SN719" s="57"/>
      <c r="SO719" s="57"/>
      <c r="SP719" s="57"/>
      <c r="SQ719" s="57"/>
      <c r="SR719" s="57"/>
      <c r="SS719" s="57"/>
      <c r="ST719" s="57"/>
      <c r="SU719" s="57"/>
      <c r="SV719" s="57"/>
      <c r="SW719" s="57"/>
      <c r="SX719" s="57"/>
      <c r="SY719" s="57"/>
      <c r="SZ719" s="57"/>
      <c r="TA719" s="57"/>
      <c r="TB719" s="57"/>
      <c r="TC719" s="57"/>
      <c r="TD719" s="57"/>
      <c r="TE719" s="57"/>
      <c r="TF719" s="57"/>
      <c r="TG719" s="57"/>
      <c r="TH719" s="57"/>
      <c r="TI719" s="57"/>
      <c r="TJ719" s="57"/>
      <c r="TK719" s="57"/>
      <c r="TL719" s="57"/>
      <c r="TM719" s="57"/>
      <c r="TN719" s="57"/>
      <c r="TO719" s="57"/>
      <c r="TP719" s="57"/>
      <c r="TQ719" s="57"/>
      <c r="TR719" s="57"/>
      <c r="TS719" s="57"/>
      <c r="TT719" s="57"/>
      <c r="TU719" s="57"/>
      <c r="TV719" s="57"/>
      <c r="TW719" s="57"/>
      <c r="TX719" s="57"/>
      <c r="TY719" s="57"/>
      <c r="TZ719" s="57"/>
      <c r="UA719" s="57"/>
      <c r="UB719" s="57"/>
      <c r="UC719" s="57"/>
      <c r="UD719" s="57"/>
      <c r="UE719" s="57"/>
      <c r="UF719" s="57"/>
      <c r="UG719" s="57"/>
      <c r="UH719" s="57"/>
      <c r="UI719" s="57"/>
      <c r="UJ719" s="57"/>
      <c r="UK719" s="57"/>
      <c r="UL719" s="57"/>
      <c r="UM719" s="57"/>
      <c r="UN719" s="57"/>
      <c r="UO719" s="57"/>
      <c r="UP719" s="57"/>
      <c r="UQ719" s="57"/>
      <c r="UR719" s="57"/>
      <c r="US719" s="57"/>
      <c r="UT719" s="57"/>
      <c r="UU719" s="57"/>
      <c r="UV719" s="57"/>
      <c r="UW719" s="57"/>
      <c r="UX719" s="57"/>
      <c r="UY719" s="57"/>
      <c r="UZ719" s="57"/>
      <c r="VA719" s="57"/>
      <c r="VB719" s="57"/>
      <c r="VC719" s="57"/>
      <c r="VD719" s="57"/>
      <c r="VE719" s="57"/>
      <c r="VF719" s="57"/>
      <c r="VG719" s="57"/>
      <c r="VH719" s="57"/>
      <c r="VI719" s="57"/>
      <c r="VJ719" s="57"/>
      <c r="VK719" s="57"/>
      <c r="VL719" s="57"/>
      <c r="VM719" s="57"/>
      <c r="VN719" s="57"/>
      <c r="VO719" s="57"/>
      <c r="VP719" s="57"/>
      <c r="VQ719" s="57"/>
      <c r="VR719" s="57"/>
      <c r="VS719" s="57"/>
      <c r="VT719" s="57"/>
      <c r="VU719" s="57"/>
      <c r="VV719" s="57"/>
      <c r="VW719" s="57"/>
      <c r="VX719" s="57"/>
      <c r="VY719" s="57"/>
      <c r="VZ719" s="57"/>
      <c r="WA719" s="57"/>
      <c r="WB719" s="57"/>
      <c r="WC719" s="57"/>
      <c r="WD719" s="57"/>
      <c r="WE719" s="57"/>
      <c r="WF719" s="57"/>
      <c r="WG719" s="57"/>
      <c r="WH719" s="57"/>
      <c r="WI719" s="57"/>
      <c r="WJ719" s="57"/>
      <c r="WK719" s="57"/>
      <c r="WL719" s="57"/>
      <c r="WM719" s="57"/>
      <c r="WN719" s="57"/>
      <c r="WO719" s="57"/>
      <c r="WP719" s="57"/>
      <c r="WQ719" s="57"/>
      <c r="WR719" s="57"/>
      <c r="WS719" s="57"/>
      <c r="WT719" s="57"/>
      <c r="WU719" s="57"/>
      <c r="WV719" s="57"/>
      <c r="WW719" s="57"/>
      <c r="WX719" s="57"/>
      <c r="WY719" s="57"/>
      <c r="WZ719" s="57"/>
      <c r="XA719" s="57"/>
      <c r="XB719" s="57"/>
      <c r="XC719" s="57"/>
      <c r="XD719" s="57"/>
      <c r="XE719" s="57"/>
      <c r="XF719" s="57"/>
      <c r="XG719" s="57"/>
      <c r="XH719" s="57"/>
      <c r="XI719" s="57"/>
      <c r="XJ719" s="57"/>
      <c r="XK719" s="57"/>
      <c r="XL719" s="57"/>
      <c r="XM719" s="57"/>
      <c r="XN719" s="57"/>
      <c r="XO719" s="57"/>
      <c r="XP719" s="57"/>
      <c r="XQ719" s="57"/>
      <c r="XR719" s="57"/>
      <c r="XS719" s="57"/>
      <c r="XT719" s="57"/>
      <c r="XU719" s="57"/>
      <c r="XV719" s="57"/>
      <c r="XW719" s="57"/>
    </row>
    <row r="720">
      <c r="AI720" s="57"/>
      <c r="BR720" s="57"/>
      <c r="DA720" s="57"/>
      <c r="EJ720" s="57"/>
      <c r="EK720" s="57"/>
      <c r="EL720" s="57"/>
      <c r="EM720" s="57"/>
      <c r="EN720" s="57"/>
      <c r="EO720" s="57"/>
      <c r="EP720" s="57"/>
      <c r="EQ720" s="57"/>
      <c r="ER720" s="57"/>
      <c r="ES720" s="57"/>
      <c r="ET720" s="57"/>
      <c r="EU720" s="57"/>
      <c r="EV720" s="57"/>
      <c r="EW720" s="57"/>
      <c r="EX720" s="57"/>
      <c r="EY720" s="57"/>
      <c r="EZ720" s="57"/>
      <c r="FA720" s="57"/>
      <c r="FB720" s="57"/>
      <c r="FC720" s="57"/>
      <c r="FD720" s="57"/>
      <c r="FE720" s="57"/>
      <c r="FF720" s="57"/>
      <c r="FG720" s="57"/>
      <c r="FH720" s="57"/>
      <c r="FI720" s="57"/>
      <c r="FJ720" s="57"/>
      <c r="FK720" s="57"/>
      <c r="FL720" s="57"/>
      <c r="FM720" s="57"/>
      <c r="FN720" s="57"/>
      <c r="FO720" s="57"/>
      <c r="FP720" s="57"/>
      <c r="FQ720" s="57"/>
      <c r="FR720" s="57"/>
      <c r="FS720" s="57"/>
      <c r="FT720" s="57"/>
      <c r="FU720" s="57"/>
      <c r="FV720" s="57"/>
      <c r="FW720" s="57"/>
      <c r="FX720" s="57"/>
      <c r="FY720" s="57"/>
      <c r="FZ720" s="57"/>
      <c r="GA720" s="57"/>
      <c r="GB720" s="57"/>
      <c r="GC720" s="57"/>
      <c r="GD720" s="57"/>
      <c r="GE720" s="57"/>
      <c r="GF720" s="57"/>
      <c r="GG720" s="57"/>
      <c r="GH720" s="57"/>
      <c r="GI720" s="57"/>
      <c r="GJ720" s="57"/>
      <c r="GK720" s="57"/>
      <c r="GL720" s="57"/>
      <c r="GM720" s="57"/>
      <c r="GN720" s="57"/>
      <c r="GO720" s="57"/>
      <c r="GP720" s="57"/>
      <c r="GQ720" s="57"/>
      <c r="GR720" s="57"/>
      <c r="GS720" s="57"/>
      <c r="GT720" s="57"/>
      <c r="GU720" s="57"/>
      <c r="GV720" s="57"/>
      <c r="GW720" s="57"/>
      <c r="GX720" s="57"/>
      <c r="GY720" s="57"/>
      <c r="GZ720" s="57"/>
      <c r="HA720" s="57"/>
      <c r="HB720" s="57"/>
      <c r="HC720" s="57"/>
      <c r="HD720" s="57"/>
      <c r="HE720" s="57"/>
      <c r="HF720" s="57"/>
      <c r="HG720" s="57"/>
      <c r="HH720" s="57"/>
      <c r="HI720" s="57"/>
      <c r="HJ720" s="57"/>
      <c r="HK720" s="57"/>
      <c r="HL720" s="57"/>
      <c r="HM720" s="57"/>
      <c r="HN720" s="57"/>
      <c r="HO720" s="57"/>
      <c r="HP720" s="57"/>
      <c r="HQ720" s="57"/>
      <c r="HR720" s="57"/>
      <c r="HS720" s="57"/>
      <c r="HT720" s="57"/>
      <c r="HU720" s="57"/>
      <c r="HV720" s="57"/>
      <c r="HW720" s="57"/>
      <c r="HX720" s="57"/>
      <c r="HY720" s="57"/>
      <c r="HZ720" s="57"/>
      <c r="IA720" s="57"/>
      <c r="IB720" s="57"/>
      <c r="IC720" s="57"/>
      <c r="ID720" s="57"/>
      <c r="IE720" s="57"/>
      <c r="IF720" s="57"/>
      <c r="IG720" s="57"/>
      <c r="IH720" s="57"/>
      <c r="II720" s="57"/>
      <c r="IJ720" s="57"/>
      <c r="IK720" s="57"/>
      <c r="IL720" s="57"/>
      <c r="IM720" s="57"/>
      <c r="IN720" s="57"/>
      <c r="IO720" s="57"/>
      <c r="IP720" s="57"/>
      <c r="IQ720" s="57"/>
      <c r="IR720" s="57"/>
      <c r="IS720" s="57"/>
      <c r="IT720" s="57"/>
      <c r="IU720" s="57"/>
      <c r="IV720" s="57"/>
      <c r="IW720" s="57"/>
      <c r="IX720" s="57"/>
      <c r="IY720" s="57"/>
      <c r="IZ720" s="57"/>
      <c r="JA720" s="57"/>
      <c r="JB720" s="57"/>
      <c r="JC720" s="57"/>
      <c r="JD720" s="57"/>
      <c r="JE720" s="57"/>
      <c r="JF720" s="57"/>
      <c r="JG720" s="57"/>
      <c r="JH720" s="57"/>
      <c r="JI720" s="57"/>
      <c r="JJ720" s="57"/>
      <c r="JK720" s="57"/>
      <c r="JL720" s="57"/>
      <c r="JM720" s="57"/>
      <c r="JN720" s="57"/>
      <c r="JO720" s="57"/>
      <c r="JP720" s="57"/>
      <c r="JQ720" s="57"/>
      <c r="JR720" s="57"/>
      <c r="JS720" s="57"/>
      <c r="JT720" s="57"/>
      <c r="JU720" s="57"/>
      <c r="JV720" s="57"/>
      <c r="JW720" s="57"/>
      <c r="JX720" s="57"/>
      <c r="JY720" s="57"/>
      <c r="JZ720" s="57"/>
      <c r="KA720" s="57"/>
      <c r="KB720" s="57"/>
      <c r="KC720" s="57"/>
      <c r="KD720" s="57"/>
      <c r="KE720" s="57"/>
      <c r="KF720" s="57"/>
      <c r="KG720" s="57"/>
      <c r="KH720" s="57"/>
      <c r="KI720" s="57"/>
      <c r="KJ720" s="57"/>
      <c r="KK720" s="57"/>
      <c r="KL720" s="57"/>
      <c r="KM720" s="57"/>
      <c r="KN720" s="57"/>
      <c r="KO720" s="57"/>
      <c r="KP720" s="57"/>
      <c r="KQ720" s="57"/>
      <c r="KR720" s="57"/>
      <c r="KS720" s="57"/>
      <c r="KT720" s="57"/>
      <c r="KU720" s="57"/>
      <c r="KV720" s="57"/>
      <c r="KW720" s="57"/>
      <c r="KX720" s="57"/>
      <c r="KY720" s="57"/>
      <c r="KZ720" s="57"/>
      <c r="LA720" s="57"/>
      <c r="LB720" s="57"/>
      <c r="LC720" s="57"/>
      <c r="LD720" s="57"/>
      <c r="LE720" s="57"/>
      <c r="LF720" s="57"/>
      <c r="LG720" s="57"/>
      <c r="LH720" s="57"/>
      <c r="LI720" s="57"/>
      <c r="LJ720" s="57"/>
      <c r="LK720" s="57"/>
      <c r="LL720" s="57"/>
      <c r="LM720" s="57"/>
      <c r="LN720" s="57"/>
      <c r="LO720" s="57"/>
      <c r="LP720" s="57"/>
      <c r="LQ720" s="57"/>
      <c r="LR720" s="57"/>
      <c r="LS720" s="57"/>
      <c r="LT720" s="57"/>
      <c r="LU720" s="57"/>
      <c r="LV720" s="57"/>
      <c r="LW720" s="57"/>
      <c r="LX720" s="57"/>
      <c r="LY720" s="57"/>
      <c r="LZ720" s="57"/>
      <c r="MA720" s="57"/>
      <c r="MB720" s="57"/>
      <c r="MC720" s="57"/>
      <c r="MD720" s="57"/>
      <c r="ME720" s="57"/>
      <c r="MF720" s="57"/>
      <c r="MG720" s="57"/>
      <c r="MH720" s="57"/>
      <c r="MI720" s="57"/>
      <c r="MJ720" s="57"/>
      <c r="MK720" s="57"/>
      <c r="ML720" s="57"/>
      <c r="MM720" s="57"/>
      <c r="MN720" s="57"/>
      <c r="MO720" s="57"/>
      <c r="MP720" s="57"/>
      <c r="MQ720" s="57"/>
      <c r="MR720" s="57"/>
      <c r="MS720" s="57"/>
      <c r="MT720" s="57"/>
      <c r="MU720" s="57"/>
      <c r="MV720" s="57"/>
      <c r="MW720" s="57"/>
      <c r="MX720" s="57"/>
      <c r="MY720" s="57"/>
      <c r="MZ720" s="57"/>
      <c r="NA720" s="57"/>
      <c r="NB720" s="57"/>
      <c r="NC720" s="57"/>
      <c r="ND720" s="57"/>
      <c r="NE720" s="57"/>
      <c r="NF720" s="57"/>
      <c r="NG720" s="57"/>
      <c r="NH720" s="57"/>
      <c r="NI720" s="57"/>
      <c r="NJ720" s="57"/>
      <c r="NK720" s="57"/>
      <c r="NL720" s="57"/>
      <c r="NM720" s="57"/>
      <c r="NN720" s="57"/>
      <c r="NO720" s="57"/>
      <c r="NP720" s="57"/>
      <c r="NQ720" s="57"/>
      <c r="NR720" s="57"/>
      <c r="NS720" s="57"/>
      <c r="NT720" s="57"/>
      <c r="NU720" s="57"/>
      <c r="NV720" s="57"/>
      <c r="NW720" s="57"/>
      <c r="NX720" s="57"/>
      <c r="NY720" s="57"/>
      <c r="NZ720" s="57"/>
      <c r="OA720" s="57"/>
      <c r="OB720" s="57"/>
      <c r="OC720" s="57"/>
      <c r="OD720" s="57"/>
      <c r="OE720" s="57"/>
      <c r="OF720" s="57"/>
      <c r="OG720" s="57"/>
      <c r="OH720" s="57"/>
      <c r="OI720" s="57"/>
      <c r="OJ720" s="57"/>
      <c r="OK720" s="57"/>
      <c r="OL720" s="57"/>
      <c r="OM720" s="57"/>
      <c r="ON720" s="57"/>
      <c r="OO720" s="57"/>
      <c r="OP720" s="57"/>
      <c r="OQ720" s="57"/>
      <c r="OR720" s="57"/>
      <c r="OS720" s="57"/>
      <c r="OT720" s="57"/>
      <c r="OU720" s="57"/>
      <c r="OV720" s="57"/>
      <c r="OW720" s="57"/>
      <c r="OX720" s="57"/>
      <c r="OY720" s="57"/>
      <c r="OZ720" s="57"/>
      <c r="PA720" s="57"/>
      <c r="PB720" s="57"/>
      <c r="PC720" s="57"/>
      <c r="PD720" s="57"/>
      <c r="PE720" s="57"/>
      <c r="PF720" s="57"/>
      <c r="PG720" s="57"/>
      <c r="PH720" s="57"/>
      <c r="PI720" s="57"/>
      <c r="PJ720" s="57"/>
      <c r="PK720" s="57"/>
      <c r="PL720" s="57"/>
      <c r="PM720" s="57"/>
      <c r="PN720" s="57"/>
      <c r="PO720" s="57"/>
      <c r="PP720" s="57"/>
      <c r="PQ720" s="57"/>
      <c r="PR720" s="57"/>
      <c r="PS720" s="57"/>
      <c r="PT720" s="57"/>
      <c r="PU720" s="57"/>
      <c r="PV720" s="57"/>
      <c r="PW720" s="57"/>
      <c r="PX720" s="57"/>
      <c r="PY720" s="57"/>
      <c r="PZ720" s="57"/>
      <c r="QA720" s="57"/>
      <c r="QB720" s="57"/>
      <c r="QC720" s="57"/>
      <c r="QD720" s="57"/>
      <c r="QE720" s="57"/>
      <c r="QF720" s="57"/>
      <c r="QG720" s="57"/>
      <c r="QH720" s="57"/>
      <c r="QI720" s="57"/>
      <c r="QJ720" s="57"/>
      <c r="QK720" s="57"/>
      <c r="QL720" s="57"/>
      <c r="QM720" s="57"/>
      <c r="QN720" s="57"/>
      <c r="QO720" s="57"/>
      <c r="QP720" s="57"/>
      <c r="QQ720" s="57"/>
      <c r="QR720" s="57"/>
      <c r="QS720" s="57"/>
      <c r="QT720" s="57"/>
      <c r="QU720" s="57"/>
      <c r="QV720" s="57"/>
      <c r="QW720" s="57"/>
      <c r="QX720" s="57"/>
      <c r="QY720" s="57"/>
      <c r="QZ720" s="57"/>
      <c r="RA720" s="57"/>
      <c r="RB720" s="57"/>
      <c r="RC720" s="57"/>
      <c r="RD720" s="57"/>
      <c r="RE720" s="57"/>
      <c r="RF720" s="57"/>
      <c r="RG720" s="57"/>
      <c r="RH720" s="57"/>
      <c r="RI720" s="57"/>
      <c r="RJ720" s="57"/>
      <c r="RK720" s="57"/>
      <c r="RL720" s="57"/>
      <c r="RM720" s="57"/>
      <c r="RN720" s="57"/>
      <c r="RO720" s="57"/>
      <c r="RP720" s="57"/>
      <c r="RQ720" s="57"/>
      <c r="RR720" s="57"/>
      <c r="RS720" s="57"/>
      <c r="RT720" s="57"/>
      <c r="RU720" s="57"/>
      <c r="RV720" s="57"/>
      <c r="RW720" s="57"/>
      <c r="RX720" s="57"/>
      <c r="RY720" s="57"/>
      <c r="RZ720" s="57"/>
      <c r="SA720" s="57"/>
      <c r="SB720" s="57"/>
      <c r="SC720" s="57"/>
      <c r="SD720" s="57"/>
      <c r="SE720" s="57"/>
      <c r="SF720" s="57"/>
      <c r="SG720" s="57"/>
      <c r="SH720" s="57"/>
      <c r="SI720" s="57"/>
      <c r="SJ720" s="57"/>
      <c r="SK720" s="57"/>
      <c r="SL720" s="57"/>
      <c r="SM720" s="57"/>
      <c r="SN720" s="57"/>
      <c r="SO720" s="57"/>
      <c r="SP720" s="57"/>
      <c r="SQ720" s="57"/>
      <c r="SR720" s="57"/>
      <c r="SS720" s="57"/>
      <c r="ST720" s="57"/>
      <c r="SU720" s="57"/>
      <c r="SV720" s="57"/>
      <c r="SW720" s="57"/>
      <c r="SX720" s="57"/>
      <c r="SY720" s="57"/>
      <c r="SZ720" s="57"/>
      <c r="TA720" s="57"/>
      <c r="TB720" s="57"/>
      <c r="TC720" s="57"/>
      <c r="TD720" s="57"/>
      <c r="TE720" s="57"/>
      <c r="TF720" s="57"/>
      <c r="TG720" s="57"/>
      <c r="TH720" s="57"/>
      <c r="TI720" s="57"/>
      <c r="TJ720" s="57"/>
      <c r="TK720" s="57"/>
      <c r="TL720" s="57"/>
      <c r="TM720" s="57"/>
      <c r="TN720" s="57"/>
      <c r="TO720" s="57"/>
      <c r="TP720" s="57"/>
      <c r="TQ720" s="57"/>
      <c r="TR720" s="57"/>
      <c r="TS720" s="57"/>
      <c r="TT720" s="57"/>
      <c r="TU720" s="57"/>
      <c r="TV720" s="57"/>
      <c r="TW720" s="57"/>
      <c r="TX720" s="57"/>
      <c r="TY720" s="57"/>
      <c r="TZ720" s="57"/>
      <c r="UA720" s="57"/>
      <c r="UB720" s="57"/>
      <c r="UC720" s="57"/>
      <c r="UD720" s="57"/>
      <c r="UE720" s="57"/>
      <c r="UF720" s="57"/>
      <c r="UG720" s="57"/>
      <c r="UH720" s="57"/>
      <c r="UI720" s="57"/>
      <c r="UJ720" s="57"/>
      <c r="UK720" s="57"/>
      <c r="UL720" s="57"/>
      <c r="UM720" s="57"/>
      <c r="UN720" s="57"/>
      <c r="UO720" s="57"/>
      <c r="UP720" s="57"/>
      <c r="UQ720" s="57"/>
      <c r="UR720" s="57"/>
      <c r="US720" s="57"/>
      <c r="UT720" s="57"/>
      <c r="UU720" s="57"/>
      <c r="UV720" s="57"/>
      <c r="UW720" s="57"/>
      <c r="UX720" s="57"/>
      <c r="UY720" s="57"/>
      <c r="UZ720" s="57"/>
      <c r="VA720" s="57"/>
      <c r="VB720" s="57"/>
      <c r="VC720" s="57"/>
      <c r="VD720" s="57"/>
      <c r="VE720" s="57"/>
      <c r="VF720" s="57"/>
      <c r="VG720" s="57"/>
      <c r="VH720" s="57"/>
      <c r="VI720" s="57"/>
      <c r="VJ720" s="57"/>
      <c r="VK720" s="57"/>
      <c r="VL720" s="57"/>
      <c r="VM720" s="57"/>
      <c r="VN720" s="57"/>
      <c r="VO720" s="57"/>
      <c r="VP720" s="57"/>
      <c r="VQ720" s="57"/>
      <c r="VR720" s="57"/>
      <c r="VS720" s="57"/>
      <c r="VT720" s="57"/>
      <c r="VU720" s="57"/>
      <c r="VV720" s="57"/>
      <c r="VW720" s="57"/>
      <c r="VX720" s="57"/>
      <c r="VY720" s="57"/>
      <c r="VZ720" s="57"/>
      <c r="WA720" s="57"/>
      <c r="WB720" s="57"/>
      <c r="WC720" s="57"/>
      <c r="WD720" s="57"/>
      <c r="WE720" s="57"/>
      <c r="WF720" s="57"/>
      <c r="WG720" s="57"/>
      <c r="WH720" s="57"/>
      <c r="WI720" s="57"/>
      <c r="WJ720" s="57"/>
      <c r="WK720" s="57"/>
      <c r="WL720" s="57"/>
      <c r="WM720" s="57"/>
      <c r="WN720" s="57"/>
      <c r="WO720" s="57"/>
      <c r="WP720" s="57"/>
      <c r="WQ720" s="57"/>
      <c r="WR720" s="57"/>
      <c r="WS720" s="57"/>
      <c r="WT720" s="57"/>
      <c r="WU720" s="57"/>
      <c r="WV720" s="57"/>
      <c r="WW720" s="57"/>
      <c r="WX720" s="57"/>
      <c r="WY720" s="57"/>
      <c r="WZ720" s="57"/>
      <c r="XA720" s="57"/>
      <c r="XB720" s="57"/>
      <c r="XC720" s="57"/>
      <c r="XD720" s="57"/>
      <c r="XE720" s="57"/>
      <c r="XF720" s="57"/>
      <c r="XG720" s="57"/>
      <c r="XH720" s="57"/>
      <c r="XI720" s="57"/>
      <c r="XJ720" s="57"/>
      <c r="XK720" s="57"/>
      <c r="XL720" s="57"/>
      <c r="XM720" s="57"/>
      <c r="XN720" s="57"/>
      <c r="XO720" s="57"/>
      <c r="XP720" s="57"/>
      <c r="XQ720" s="57"/>
      <c r="XR720" s="57"/>
      <c r="XS720" s="57"/>
      <c r="XT720" s="57"/>
      <c r="XU720" s="57"/>
      <c r="XV720" s="57"/>
      <c r="XW720" s="57"/>
    </row>
    <row r="721">
      <c r="AI721" s="57"/>
      <c r="BR721" s="57"/>
      <c r="DA721" s="57"/>
      <c r="EJ721" s="57"/>
      <c r="EK721" s="57"/>
      <c r="EL721" s="57"/>
      <c r="EM721" s="57"/>
      <c r="EN721" s="57"/>
      <c r="EO721" s="57"/>
      <c r="EP721" s="57"/>
      <c r="EQ721" s="57"/>
      <c r="ER721" s="57"/>
      <c r="ES721" s="57"/>
      <c r="ET721" s="57"/>
      <c r="EU721" s="57"/>
      <c r="EV721" s="57"/>
      <c r="EW721" s="57"/>
      <c r="EX721" s="57"/>
      <c r="EY721" s="57"/>
      <c r="EZ721" s="57"/>
      <c r="FA721" s="57"/>
      <c r="FB721" s="57"/>
      <c r="FC721" s="57"/>
      <c r="FD721" s="57"/>
      <c r="FE721" s="57"/>
      <c r="FF721" s="57"/>
      <c r="FG721" s="57"/>
      <c r="FH721" s="57"/>
      <c r="FI721" s="57"/>
      <c r="FJ721" s="57"/>
      <c r="FK721" s="57"/>
      <c r="FL721" s="57"/>
      <c r="FM721" s="57"/>
      <c r="FN721" s="57"/>
      <c r="FO721" s="57"/>
      <c r="FP721" s="57"/>
      <c r="FQ721" s="57"/>
      <c r="FR721" s="57"/>
      <c r="FS721" s="57"/>
      <c r="FT721" s="57"/>
      <c r="FU721" s="57"/>
      <c r="FV721" s="57"/>
      <c r="FW721" s="57"/>
      <c r="FX721" s="57"/>
      <c r="FY721" s="57"/>
      <c r="FZ721" s="57"/>
      <c r="GA721" s="57"/>
      <c r="GB721" s="57"/>
      <c r="GC721" s="57"/>
      <c r="GD721" s="57"/>
      <c r="GE721" s="57"/>
      <c r="GF721" s="57"/>
      <c r="GG721" s="57"/>
      <c r="GH721" s="57"/>
      <c r="GI721" s="57"/>
      <c r="GJ721" s="57"/>
      <c r="GK721" s="57"/>
      <c r="GL721" s="57"/>
      <c r="GM721" s="57"/>
      <c r="GN721" s="57"/>
      <c r="GO721" s="57"/>
      <c r="GP721" s="57"/>
      <c r="GQ721" s="57"/>
      <c r="GR721" s="57"/>
      <c r="GS721" s="57"/>
      <c r="GT721" s="57"/>
      <c r="GU721" s="57"/>
      <c r="GV721" s="57"/>
      <c r="GW721" s="57"/>
      <c r="GX721" s="57"/>
      <c r="GY721" s="57"/>
      <c r="GZ721" s="57"/>
      <c r="HA721" s="57"/>
      <c r="HB721" s="57"/>
      <c r="HC721" s="57"/>
      <c r="HD721" s="57"/>
      <c r="HE721" s="57"/>
      <c r="HF721" s="57"/>
      <c r="HG721" s="57"/>
      <c r="HH721" s="57"/>
      <c r="HI721" s="57"/>
      <c r="HJ721" s="57"/>
      <c r="HK721" s="57"/>
      <c r="HL721" s="57"/>
      <c r="HM721" s="57"/>
      <c r="HN721" s="57"/>
      <c r="HO721" s="57"/>
      <c r="HP721" s="57"/>
      <c r="HQ721" s="57"/>
      <c r="HR721" s="57"/>
      <c r="HS721" s="57"/>
      <c r="HT721" s="57"/>
      <c r="HU721" s="57"/>
      <c r="HV721" s="57"/>
      <c r="HW721" s="57"/>
      <c r="HX721" s="57"/>
      <c r="HY721" s="57"/>
      <c r="HZ721" s="57"/>
      <c r="IA721" s="57"/>
      <c r="IB721" s="57"/>
      <c r="IC721" s="57"/>
      <c r="ID721" s="57"/>
      <c r="IE721" s="57"/>
      <c r="IF721" s="57"/>
      <c r="IG721" s="57"/>
      <c r="IH721" s="57"/>
      <c r="II721" s="57"/>
      <c r="IJ721" s="57"/>
      <c r="IK721" s="57"/>
      <c r="IL721" s="57"/>
      <c r="IM721" s="57"/>
      <c r="IN721" s="57"/>
      <c r="IO721" s="57"/>
      <c r="IP721" s="57"/>
      <c r="IQ721" s="57"/>
      <c r="IR721" s="57"/>
      <c r="IS721" s="57"/>
      <c r="IT721" s="57"/>
      <c r="IU721" s="57"/>
      <c r="IV721" s="57"/>
      <c r="IW721" s="57"/>
      <c r="IX721" s="57"/>
      <c r="IY721" s="57"/>
      <c r="IZ721" s="57"/>
      <c r="JA721" s="57"/>
      <c r="JB721" s="57"/>
      <c r="JC721" s="57"/>
      <c r="JD721" s="57"/>
      <c r="JE721" s="57"/>
      <c r="JF721" s="57"/>
      <c r="JG721" s="57"/>
      <c r="JH721" s="57"/>
      <c r="JI721" s="57"/>
      <c r="JJ721" s="57"/>
      <c r="JK721" s="57"/>
      <c r="JL721" s="57"/>
      <c r="JM721" s="57"/>
      <c r="JN721" s="57"/>
      <c r="JO721" s="57"/>
      <c r="JP721" s="57"/>
      <c r="JQ721" s="57"/>
      <c r="JR721" s="57"/>
      <c r="JS721" s="57"/>
      <c r="JT721" s="57"/>
      <c r="JU721" s="57"/>
      <c r="JV721" s="57"/>
      <c r="JW721" s="57"/>
      <c r="JX721" s="57"/>
      <c r="JY721" s="57"/>
      <c r="JZ721" s="57"/>
      <c r="KA721" s="57"/>
      <c r="KB721" s="57"/>
      <c r="KC721" s="57"/>
      <c r="KD721" s="57"/>
      <c r="KE721" s="57"/>
      <c r="KF721" s="57"/>
      <c r="KG721" s="57"/>
      <c r="KH721" s="57"/>
      <c r="KI721" s="57"/>
      <c r="KJ721" s="57"/>
      <c r="KK721" s="57"/>
      <c r="KL721" s="57"/>
      <c r="KM721" s="57"/>
      <c r="KN721" s="57"/>
      <c r="KO721" s="57"/>
      <c r="KP721" s="57"/>
      <c r="KQ721" s="57"/>
      <c r="KR721" s="57"/>
      <c r="KS721" s="57"/>
      <c r="KT721" s="57"/>
      <c r="KU721" s="57"/>
      <c r="KV721" s="57"/>
      <c r="KW721" s="57"/>
      <c r="KX721" s="57"/>
      <c r="KY721" s="57"/>
      <c r="KZ721" s="57"/>
      <c r="LA721" s="57"/>
      <c r="LB721" s="57"/>
      <c r="LC721" s="57"/>
      <c r="LD721" s="57"/>
      <c r="LE721" s="57"/>
      <c r="LF721" s="57"/>
      <c r="LG721" s="57"/>
      <c r="LH721" s="57"/>
      <c r="LI721" s="57"/>
      <c r="LJ721" s="57"/>
      <c r="LK721" s="57"/>
      <c r="LL721" s="57"/>
      <c r="LM721" s="57"/>
      <c r="LN721" s="57"/>
      <c r="LO721" s="57"/>
      <c r="LP721" s="57"/>
      <c r="LQ721" s="57"/>
      <c r="LR721" s="57"/>
      <c r="LS721" s="57"/>
      <c r="LT721" s="57"/>
      <c r="LU721" s="57"/>
      <c r="LV721" s="57"/>
      <c r="LW721" s="57"/>
      <c r="LX721" s="57"/>
      <c r="LY721" s="57"/>
      <c r="LZ721" s="57"/>
      <c r="MA721" s="57"/>
      <c r="MB721" s="57"/>
      <c r="MC721" s="57"/>
      <c r="MD721" s="57"/>
      <c r="ME721" s="57"/>
      <c r="MF721" s="57"/>
      <c r="MG721" s="57"/>
      <c r="MH721" s="57"/>
      <c r="MI721" s="57"/>
      <c r="MJ721" s="57"/>
      <c r="MK721" s="57"/>
      <c r="ML721" s="57"/>
      <c r="MM721" s="57"/>
      <c r="MN721" s="57"/>
      <c r="MO721" s="57"/>
      <c r="MP721" s="57"/>
      <c r="MQ721" s="57"/>
      <c r="MR721" s="57"/>
      <c r="MS721" s="57"/>
      <c r="MT721" s="57"/>
      <c r="MU721" s="57"/>
      <c r="MV721" s="57"/>
      <c r="MW721" s="57"/>
      <c r="MX721" s="57"/>
      <c r="MY721" s="57"/>
      <c r="MZ721" s="57"/>
      <c r="NA721" s="57"/>
      <c r="NB721" s="57"/>
      <c r="NC721" s="57"/>
      <c r="ND721" s="57"/>
      <c r="NE721" s="57"/>
      <c r="NF721" s="57"/>
      <c r="NG721" s="57"/>
      <c r="NH721" s="57"/>
      <c r="NI721" s="57"/>
      <c r="NJ721" s="57"/>
      <c r="NK721" s="57"/>
      <c r="NL721" s="57"/>
      <c r="NM721" s="57"/>
      <c r="NN721" s="57"/>
      <c r="NO721" s="57"/>
      <c r="NP721" s="57"/>
      <c r="NQ721" s="57"/>
      <c r="NR721" s="57"/>
      <c r="NS721" s="57"/>
      <c r="NT721" s="57"/>
      <c r="NU721" s="57"/>
      <c r="NV721" s="57"/>
      <c r="NW721" s="57"/>
      <c r="NX721" s="57"/>
      <c r="NY721" s="57"/>
      <c r="NZ721" s="57"/>
      <c r="OA721" s="57"/>
      <c r="OB721" s="57"/>
      <c r="OC721" s="57"/>
      <c r="OD721" s="57"/>
      <c r="OE721" s="57"/>
      <c r="OF721" s="57"/>
      <c r="OG721" s="57"/>
      <c r="OH721" s="57"/>
      <c r="OI721" s="57"/>
      <c r="OJ721" s="57"/>
      <c r="OK721" s="57"/>
      <c r="OL721" s="57"/>
      <c r="OM721" s="57"/>
      <c r="ON721" s="57"/>
      <c r="OO721" s="57"/>
      <c r="OP721" s="57"/>
      <c r="OQ721" s="57"/>
      <c r="OR721" s="57"/>
      <c r="OS721" s="57"/>
      <c r="OT721" s="57"/>
      <c r="OU721" s="57"/>
      <c r="OV721" s="57"/>
      <c r="OW721" s="57"/>
      <c r="OX721" s="57"/>
      <c r="OY721" s="57"/>
      <c r="OZ721" s="57"/>
      <c r="PA721" s="57"/>
      <c r="PB721" s="57"/>
      <c r="PC721" s="57"/>
      <c r="PD721" s="57"/>
      <c r="PE721" s="57"/>
      <c r="PF721" s="57"/>
      <c r="PG721" s="57"/>
      <c r="PH721" s="57"/>
      <c r="PI721" s="57"/>
      <c r="PJ721" s="57"/>
      <c r="PK721" s="57"/>
      <c r="PL721" s="57"/>
      <c r="PM721" s="57"/>
      <c r="PN721" s="57"/>
      <c r="PO721" s="57"/>
      <c r="PP721" s="57"/>
      <c r="PQ721" s="57"/>
      <c r="PR721" s="57"/>
      <c r="PS721" s="57"/>
      <c r="PT721" s="57"/>
      <c r="PU721" s="57"/>
      <c r="PV721" s="57"/>
      <c r="PW721" s="57"/>
      <c r="PX721" s="57"/>
      <c r="PY721" s="57"/>
      <c r="PZ721" s="57"/>
      <c r="QA721" s="57"/>
      <c r="QB721" s="57"/>
      <c r="QC721" s="57"/>
      <c r="QD721" s="57"/>
      <c r="QE721" s="57"/>
      <c r="QF721" s="57"/>
      <c r="QG721" s="57"/>
      <c r="QH721" s="57"/>
      <c r="QI721" s="57"/>
      <c r="QJ721" s="57"/>
      <c r="QK721" s="57"/>
      <c r="QL721" s="57"/>
      <c r="QM721" s="57"/>
      <c r="QN721" s="57"/>
      <c r="QO721" s="57"/>
      <c r="QP721" s="57"/>
      <c r="QQ721" s="57"/>
      <c r="QR721" s="57"/>
      <c r="QS721" s="57"/>
      <c r="QT721" s="57"/>
      <c r="QU721" s="57"/>
      <c r="QV721" s="57"/>
      <c r="QW721" s="57"/>
      <c r="QX721" s="57"/>
      <c r="QY721" s="57"/>
      <c r="QZ721" s="57"/>
      <c r="RA721" s="57"/>
      <c r="RB721" s="57"/>
      <c r="RC721" s="57"/>
      <c r="RD721" s="57"/>
      <c r="RE721" s="57"/>
      <c r="RF721" s="57"/>
      <c r="RG721" s="57"/>
      <c r="RH721" s="57"/>
      <c r="RI721" s="57"/>
      <c r="RJ721" s="57"/>
      <c r="RK721" s="57"/>
      <c r="RL721" s="57"/>
      <c r="RM721" s="57"/>
      <c r="RN721" s="57"/>
      <c r="RO721" s="57"/>
      <c r="RP721" s="57"/>
      <c r="RQ721" s="57"/>
      <c r="RR721" s="57"/>
      <c r="RS721" s="57"/>
      <c r="RT721" s="57"/>
      <c r="RU721" s="57"/>
      <c r="RV721" s="57"/>
      <c r="RW721" s="57"/>
      <c r="RX721" s="57"/>
      <c r="RY721" s="57"/>
      <c r="RZ721" s="57"/>
      <c r="SA721" s="57"/>
      <c r="SB721" s="57"/>
      <c r="SC721" s="57"/>
      <c r="SD721" s="57"/>
      <c r="SE721" s="57"/>
      <c r="SF721" s="57"/>
      <c r="SG721" s="57"/>
      <c r="SH721" s="57"/>
      <c r="SI721" s="57"/>
      <c r="SJ721" s="57"/>
      <c r="SK721" s="57"/>
      <c r="SL721" s="57"/>
      <c r="SM721" s="57"/>
      <c r="SN721" s="57"/>
      <c r="SO721" s="57"/>
      <c r="SP721" s="57"/>
      <c r="SQ721" s="57"/>
      <c r="SR721" s="57"/>
      <c r="SS721" s="57"/>
      <c r="ST721" s="57"/>
      <c r="SU721" s="57"/>
      <c r="SV721" s="57"/>
      <c r="SW721" s="57"/>
      <c r="SX721" s="57"/>
      <c r="SY721" s="57"/>
      <c r="SZ721" s="57"/>
      <c r="TA721" s="57"/>
      <c r="TB721" s="57"/>
      <c r="TC721" s="57"/>
      <c r="TD721" s="57"/>
      <c r="TE721" s="57"/>
      <c r="TF721" s="57"/>
      <c r="TG721" s="57"/>
      <c r="TH721" s="57"/>
      <c r="TI721" s="57"/>
      <c r="TJ721" s="57"/>
      <c r="TK721" s="57"/>
      <c r="TL721" s="57"/>
      <c r="TM721" s="57"/>
      <c r="TN721" s="57"/>
      <c r="TO721" s="57"/>
      <c r="TP721" s="57"/>
      <c r="TQ721" s="57"/>
      <c r="TR721" s="57"/>
      <c r="TS721" s="57"/>
      <c r="TT721" s="57"/>
      <c r="TU721" s="57"/>
      <c r="TV721" s="57"/>
      <c r="TW721" s="57"/>
      <c r="TX721" s="57"/>
      <c r="TY721" s="57"/>
      <c r="TZ721" s="57"/>
      <c r="UA721" s="57"/>
      <c r="UB721" s="57"/>
      <c r="UC721" s="57"/>
      <c r="UD721" s="57"/>
      <c r="UE721" s="57"/>
      <c r="UF721" s="57"/>
      <c r="UG721" s="57"/>
      <c r="UH721" s="57"/>
      <c r="UI721" s="57"/>
      <c r="UJ721" s="57"/>
      <c r="UK721" s="57"/>
      <c r="UL721" s="57"/>
      <c r="UM721" s="57"/>
      <c r="UN721" s="57"/>
      <c r="UO721" s="57"/>
      <c r="UP721" s="57"/>
      <c r="UQ721" s="57"/>
      <c r="UR721" s="57"/>
      <c r="US721" s="57"/>
      <c r="UT721" s="57"/>
      <c r="UU721" s="57"/>
      <c r="UV721" s="57"/>
      <c r="UW721" s="57"/>
      <c r="UX721" s="57"/>
      <c r="UY721" s="57"/>
      <c r="UZ721" s="57"/>
      <c r="VA721" s="57"/>
      <c r="VB721" s="57"/>
      <c r="VC721" s="57"/>
      <c r="VD721" s="57"/>
      <c r="VE721" s="57"/>
      <c r="VF721" s="57"/>
      <c r="VG721" s="57"/>
      <c r="VH721" s="57"/>
      <c r="VI721" s="57"/>
      <c r="VJ721" s="57"/>
      <c r="VK721" s="57"/>
      <c r="VL721" s="57"/>
      <c r="VM721" s="57"/>
      <c r="VN721" s="57"/>
      <c r="VO721" s="57"/>
      <c r="VP721" s="57"/>
      <c r="VQ721" s="57"/>
      <c r="VR721" s="57"/>
      <c r="VS721" s="57"/>
      <c r="VT721" s="57"/>
      <c r="VU721" s="57"/>
      <c r="VV721" s="57"/>
      <c r="VW721" s="57"/>
      <c r="VX721" s="57"/>
      <c r="VY721" s="57"/>
      <c r="VZ721" s="57"/>
      <c r="WA721" s="57"/>
      <c r="WB721" s="57"/>
      <c r="WC721" s="57"/>
      <c r="WD721" s="57"/>
      <c r="WE721" s="57"/>
      <c r="WF721" s="57"/>
      <c r="WG721" s="57"/>
      <c r="WH721" s="57"/>
      <c r="WI721" s="57"/>
      <c r="WJ721" s="57"/>
      <c r="WK721" s="57"/>
      <c r="WL721" s="57"/>
      <c r="WM721" s="57"/>
      <c r="WN721" s="57"/>
      <c r="WO721" s="57"/>
      <c r="WP721" s="57"/>
      <c r="WQ721" s="57"/>
      <c r="WR721" s="57"/>
      <c r="WS721" s="57"/>
      <c r="WT721" s="57"/>
      <c r="WU721" s="57"/>
      <c r="WV721" s="57"/>
      <c r="WW721" s="57"/>
      <c r="WX721" s="57"/>
      <c r="WY721" s="57"/>
      <c r="WZ721" s="57"/>
      <c r="XA721" s="57"/>
      <c r="XB721" s="57"/>
      <c r="XC721" s="57"/>
      <c r="XD721" s="57"/>
      <c r="XE721" s="57"/>
      <c r="XF721" s="57"/>
      <c r="XG721" s="57"/>
      <c r="XH721" s="57"/>
      <c r="XI721" s="57"/>
      <c r="XJ721" s="57"/>
      <c r="XK721" s="57"/>
      <c r="XL721" s="57"/>
      <c r="XM721" s="57"/>
      <c r="XN721" s="57"/>
      <c r="XO721" s="57"/>
      <c r="XP721" s="57"/>
      <c r="XQ721" s="57"/>
      <c r="XR721" s="57"/>
      <c r="XS721" s="57"/>
      <c r="XT721" s="57"/>
      <c r="XU721" s="57"/>
      <c r="XV721" s="57"/>
      <c r="XW721" s="57"/>
    </row>
    <row r="722">
      <c r="AI722" s="57"/>
      <c r="BR722" s="57"/>
      <c r="DA722" s="57"/>
      <c r="EJ722" s="57"/>
      <c r="EK722" s="57"/>
      <c r="EL722" s="57"/>
      <c r="EM722" s="57"/>
      <c r="EN722" s="57"/>
      <c r="EO722" s="57"/>
      <c r="EP722" s="57"/>
      <c r="EQ722" s="57"/>
      <c r="ER722" s="57"/>
      <c r="ES722" s="57"/>
      <c r="ET722" s="57"/>
      <c r="EU722" s="57"/>
      <c r="EV722" s="57"/>
      <c r="EW722" s="57"/>
      <c r="EX722" s="57"/>
      <c r="EY722" s="57"/>
      <c r="EZ722" s="57"/>
      <c r="FA722" s="57"/>
      <c r="FB722" s="57"/>
      <c r="FC722" s="57"/>
      <c r="FD722" s="57"/>
      <c r="FE722" s="57"/>
      <c r="FF722" s="57"/>
      <c r="FG722" s="57"/>
      <c r="FH722" s="57"/>
      <c r="FI722" s="57"/>
      <c r="FJ722" s="57"/>
      <c r="FK722" s="57"/>
      <c r="FL722" s="57"/>
      <c r="FM722" s="57"/>
      <c r="FN722" s="57"/>
      <c r="FO722" s="57"/>
      <c r="FP722" s="57"/>
      <c r="FQ722" s="57"/>
      <c r="FR722" s="57"/>
      <c r="FS722" s="57"/>
      <c r="FT722" s="57"/>
      <c r="FU722" s="57"/>
      <c r="FV722" s="57"/>
      <c r="FW722" s="57"/>
      <c r="FX722" s="57"/>
      <c r="FY722" s="57"/>
      <c r="FZ722" s="57"/>
      <c r="GA722" s="57"/>
      <c r="GB722" s="57"/>
      <c r="GC722" s="57"/>
      <c r="GD722" s="57"/>
      <c r="GE722" s="57"/>
      <c r="GF722" s="57"/>
      <c r="GG722" s="57"/>
      <c r="GH722" s="57"/>
      <c r="GI722" s="57"/>
      <c r="GJ722" s="57"/>
      <c r="GK722" s="57"/>
      <c r="GL722" s="57"/>
      <c r="GM722" s="57"/>
      <c r="GN722" s="57"/>
      <c r="GO722" s="57"/>
      <c r="GP722" s="57"/>
      <c r="GQ722" s="57"/>
      <c r="GR722" s="57"/>
      <c r="GS722" s="57"/>
      <c r="GT722" s="57"/>
      <c r="GU722" s="57"/>
      <c r="GV722" s="57"/>
      <c r="GW722" s="57"/>
      <c r="GX722" s="57"/>
      <c r="GY722" s="57"/>
      <c r="GZ722" s="57"/>
      <c r="HA722" s="57"/>
      <c r="HB722" s="57"/>
      <c r="HC722" s="57"/>
      <c r="HD722" s="57"/>
      <c r="HE722" s="57"/>
      <c r="HF722" s="57"/>
      <c r="HG722" s="57"/>
      <c r="HH722" s="57"/>
      <c r="HI722" s="57"/>
      <c r="HJ722" s="57"/>
      <c r="HK722" s="57"/>
      <c r="HL722" s="57"/>
      <c r="HM722" s="57"/>
      <c r="HN722" s="57"/>
      <c r="HO722" s="57"/>
      <c r="HP722" s="57"/>
      <c r="HQ722" s="57"/>
      <c r="HR722" s="57"/>
      <c r="HS722" s="57"/>
      <c r="HT722" s="57"/>
      <c r="HU722" s="57"/>
      <c r="HV722" s="57"/>
      <c r="HW722" s="57"/>
      <c r="HX722" s="57"/>
      <c r="HY722" s="57"/>
      <c r="HZ722" s="57"/>
      <c r="IA722" s="57"/>
      <c r="IB722" s="57"/>
      <c r="IC722" s="57"/>
      <c r="ID722" s="57"/>
      <c r="IE722" s="57"/>
      <c r="IF722" s="57"/>
      <c r="IG722" s="57"/>
      <c r="IH722" s="57"/>
      <c r="II722" s="57"/>
      <c r="IJ722" s="57"/>
      <c r="IK722" s="57"/>
      <c r="IL722" s="57"/>
      <c r="IM722" s="57"/>
      <c r="IN722" s="57"/>
      <c r="IO722" s="57"/>
      <c r="IP722" s="57"/>
      <c r="IQ722" s="57"/>
      <c r="IR722" s="57"/>
      <c r="IS722" s="57"/>
      <c r="IT722" s="57"/>
      <c r="IU722" s="57"/>
      <c r="IV722" s="57"/>
      <c r="IW722" s="57"/>
      <c r="IX722" s="57"/>
      <c r="IY722" s="57"/>
      <c r="IZ722" s="57"/>
      <c r="JA722" s="57"/>
      <c r="JB722" s="57"/>
      <c r="JC722" s="57"/>
      <c r="JD722" s="57"/>
      <c r="JE722" s="57"/>
      <c r="JF722" s="57"/>
      <c r="JG722" s="57"/>
      <c r="JH722" s="57"/>
      <c r="JI722" s="57"/>
      <c r="JJ722" s="57"/>
      <c r="JK722" s="57"/>
      <c r="JL722" s="57"/>
      <c r="JM722" s="57"/>
      <c r="JN722" s="57"/>
      <c r="JO722" s="57"/>
      <c r="JP722" s="57"/>
      <c r="JQ722" s="57"/>
      <c r="JR722" s="57"/>
      <c r="JS722" s="57"/>
      <c r="JT722" s="57"/>
      <c r="JU722" s="57"/>
      <c r="JV722" s="57"/>
      <c r="JW722" s="57"/>
      <c r="JX722" s="57"/>
      <c r="JY722" s="57"/>
      <c r="JZ722" s="57"/>
      <c r="KA722" s="57"/>
      <c r="KB722" s="57"/>
      <c r="KC722" s="57"/>
      <c r="KD722" s="57"/>
      <c r="KE722" s="57"/>
      <c r="KF722" s="57"/>
      <c r="KG722" s="57"/>
      <c r="KH722" s="57"/>
      <c r="KI722" s="57"/>
      <c r="KJ722" s="57"/>
      <c r="KK722" s="57"/>
      <c r="KL722" s="57"/>
      <c r="KM722" s="57"/>
      <c r="KN722" s="57"/>
      <c r="KO722" s="57"/>
      <c r="KP722" s="57"/>
      <c r="KQ722" s="57"/>
      <c r="KR722" s="57"/>
      <c r="KS722" s="57"/>
      <c r="KT722" s="57"/>
      <c r="KU722" s="57"/>
      <c r="KV722" s="57"/>
      <c r="KW722" s="57"/>
      <c r="KX722" s="57"/>
      <c r="KY722" s="57"/>
      <c r="KZ722" s="57"/>
      <c r="LA722" s="57"/>
      <c r="LB722" s="57"/>
      <c r="LC722" s="57"/>
      <c r="LD722" s="57"/>
      <c r="LE722" s="57"/>
      <c r="LF722" s="57"/>
      <c r="LG722" s="57"/>
      <c r="LH722" s="57"/>
      <c r="LI722" s="57"/>
      <c r="LJ722" s="57"/>
      <c r="LK722" s="57"/>
      <c r="LL722" s="57"/>
      <c r="LM722" s="57"/>
      <c r="LN722" s="57"/>
      <c r="LO722" s="57"/>
      <c r="LP722" s="57"/>
      <c r="LQ722" s="57"/>
      <c r="LR722" s="57"/>
      <c r="LS722" s="57"/>
      <c r="LT722" s="57"/>
      <c r="LU722" s="57"/>
      <c r="LV722" s="57"/>
      <c r="LW722" s="57"/>
      <c r="LX722" s="57"/>
      <c r="LY722" s="57"/>
      <c r="LZ722" s="57"/>
      <c r="MA722" s="57"/>
      <c r="MB722" s="57"/>
      <c r="MC722" s="57"/>
      <c r="MD722" s="57"/>
      <c r="ME722" s="57"/>
      <c r="MF722" s="57"/>
      <c r="MG722" s="57"/>
      <c r="MH722" s="57"/>
      <c r="MI722" s="57"/>
      <c r="MJ722" s="57"/>
      <c r="MK722" s="57"/>
      <c r="ML722" s="57"/>
      <c r="MM722" s="57"/>
      <c r="MN722" s="57"/>
      <c r="MO722" s="57"/>
      <c r="MP722" s="57"/>
      <c r="MQ722" s="57"/>
      <c r="MR722" s="57"/>
      <c r="MS722" s="57"/>
      <c r="MT722" s="57"/>
      <c r="MU722" s="57"/>
      <c r="MV722" s="57"/>
      <c r="MW722" s="57"/>
      <c r="MX722" s="57"/>
      <c r="MY722" s="57"/>
      <c r="MZ722" s="57"/>
      <c r="NA722" s="57"/>
      <c r="NB722" s="57"/>
      <c r="NC722" s="57"/>
      <c r="ND722" s="57"/>
      <c r="NE722" s="57"/>
      <c r="NF722" s="57"/>
      <c r="NG722" s="57"/>
      <c r="NH722" s="57"/>
      <c r="NI722" s="57"/>
      <c r="NJ722" s="57"/>
      <c r="NK722" s="57"/>
      <c r="NL722" s="57"/>
      <c r="NM722" s="57"/>
      <c r="NN722" s="57"/>
      <c r="NO722" s="57"/>
      <c r="NP722" s="57"/>
      <c r="NQ722" s="57"/>
      <c r="NR722" s="57"/>
      <c r="NS722" s="57"/>
      <c r="NT722" s="57"/>
      <c r="NU722" s="57"/>
      <c r="NV722" s="57"/>
      <c r="NW722" s="57"/>
      <c r="NX722" s="57"/>
      <c r="NY722" s="57"/>
      <c r="NZ722" s="57"/>
      <c r="OA722" s="57"/>
      <c r="OB722" s="57"/>
      <c r="OC722" s="57"/>
      <c r="OD722" s="57"/>
      <c r="OE722" s="57"/>
      <c r="OF722" s="57"/>
      <c r="OG722" s="57"/>
      <c r="OH722" s="57"/>
      <c r="OI722" s="57"/>
      <c r="OJ722" s="57"/>
      <c r="OK722" s="57"/>
      <c r="OL722" s="57"/>
      <c r="OM722" s="57"/>
      <c r="ON722" s="57"/>
      <c r="OO722" s="57"/>
      <c r="OP722" s="57"/>
      <c r="OQ722" s="57"/>
      <c r="OR722" s="57"/>
      <c r="OS722" s="57"/>
      <c r="OT722" s="57"/>
      <c r="OU722" s="57"/>
      <c r="OV722" s="57"/>
      <c r="OW722" s="57"/>
      <c r="OX722" s="57"/>
      <c r="OY722" s="57"/>
      <c r="OZ722" s="57"/>
      <c r="PA722" s="57"/>
      <c r="PB722" s="57"/>
      <c r="PC722" s="57"/>
      <c r="PD722" s="57"/>
      <c r="PE722" s="57"/>
      <c r="PF722" s="57"/>
      <c r="PG722" s="57"/>
      <c r="PH722" s="57"/>
      <c r="PI722" s="57"/>
      <c r="PJ722" s="57"/>
      <c r="PK722" s="57"/>
      <c r="PL722" s="57"/>
      <c r="PM722" s="57"/>
      <c r="PN722" s="57"/>
      <c r="PO722" s="57"/>
      <c r="PP722" s="57"/>
      <c r="PQ722" s="57"/>
      <c r="PR722" s="57"/>
      <c r="PS722" s="57"/>
      <c r="PT722" s="57"/>
      <c r="PU722" s="57"/>
      <c r="PV722" s="57"/>
      <c r="PW722" s="57"/>
      <c r="PX722" s="57"/>
      <c r="PY722" s="57"/>
      <c r="PZ722" s="57"/>
      <c r="QA722" s="57"/>
      <c r="QB722" s="57"/>
      <c r="QC722" s="57"/>
      <c r="QD722" s="57"/>
      <c r="QE722" s="57"/>
      <c r="QF722" s="57"/>
      <c r="QG722" s="57"/>
      <c r="QH722" s="57"/>
      <c r="QI722" s="57"/>
      <c r="QJ722" s="57"/>
      <c r="QK722" s="57"/>
      <c r="QL722" s="57"/>
      <c r="QM722" s="57"/>
      <c r="QN722" s="57"/>
      <c r="QO722" s="57"/>
      <c r="QP722" s="57"/>
      <c r="QQ722" s="57"/>
      <c r="QR722" s="57"/>
      <c r="QS722" s="57"/>
      <c r="QT722" s="57"/>
      <c r="QU722" s="57"/>
      <c r="QV722" s="57"/>
      <c r="QW722" s="57"/>
      <c r="QX722" s="57"/>
      <c r="QY722" s="57"/>
      <c r="QZ722" s="57"/>
      <c r="RA722" s="57"/>
      <c r="RB722" s="57"/>
      <c r="RC722" s="57"/>
      <c r="RD722" s="57"/>
      <c r="RE722" s="57"/>
      <c r="RF722" s="57"/>
      <c r="RG722" s="57"/>
      <c r="RH722" s="57"/>
      <c r="RI722" s="57"/>
      <c r="RJ722" s="57"/>
      <c r="RK722" s="57"/>
      <c r="RL722" s="57"/>
      <c r="RM722" s="57"/>
      <c r="RN722" s="57"/>
      <c r="RO722" s="57"/>
      <c r="RP722" s="57"/>
      <c r="RQ722" s="57"/>
      <c r="RR722" s="57"/>
      <c r="RS722" s="57"/>
      <c r="RT722" s="57"/>
      <c r="RU722" s="57"/>
      <c r="RV722" s="57"/>
      <c r="RW722" s="57"/>
      <c r="RX722" s="57"/>
      <c r="RY722" s="57"/>
      <c r="RZ722" s="57"/>
      <c r="SA722" s="57"/>
      <c r="SB722" s="57"/>
      <c r="SC722" s="57"/>
      <c r="SD722" s="57"/>
      <c r="SE722" s="57"/>
      <c r="SF722" s="57"/>
      <c r="SG722" s="57"/>
      <c r="SH722" s="57"/>
      <c r="SI722" s="57"/>
      <c r="SJ722" s="57"/>
      <c r="SK722" s="57"/>
      <c r="SL722" s="57"/>
      <c r="SM722" s="57"/>
      <c r="SN722" s="57"/>
      <c r="SO722" s="57"/>
      <c r="SP722" s="57"/>
      <c r="SQ722" s="57"/>
      <c r="SR722" s="57"/>
      <c r="SS722" s="57"/>
      <c r="ST722" s="57"/>
      <c r="SU722" s="57"/>
      <c r="SV722" s="57"/>
      <c r="SW722" s="57"/>
      <c r="SX722" s="57"/>
      <c r="SY722" s="57"/>
      <c r="SZ722" s="57"/>
      <c r="TA722" s="57"/>
      <c r="TB722" s="57"/>
      <c r="TC722" s="57"/>
      <c r="TD722" s="57"/>
      <c r="TE722" s="57"/>
      <c r="TF722" s="57"/>
      <c r="TG722" s="57"/>
      <c r="TH722" s="57"/>
      <c r="TI722" s="57"/>
      <c r="TJ722" s="57"/>
      <c r="TK722" s="57"/>
      <c r="TL722" s="57"/>
      <c r="TM722" s="57"/>
      <c r="TN722" s="57"/>
      <c r="TO722" s="57"/>
      <c r="TP722" s="57"/>
      <c r="TQ722" s="57"/>
      <c r="TR722" s="57"/>
      <c r="TS722" s="57"/>
      <c r="TT722" s="57"/>
      <c r="TU722" s="57"/>
      <c r="TV722" s="57"/>
      <c r="TW722" s="57"/>
      <c r="TX722" s="57"/>
      <c r="TY722" s="57"/>
      <c r="TZ722" s="57"/>
      <c r="UA722" s="57"/>
      <c r="UB722" s="57"/>
      <c r="UC722" s="57"/>
      <c r="UD722" s="57"/>
      <c r="UE722" s="57"/>
      <c r="UF722" s="57"/>
      <c r="UG722" s="57"/>
      <c r="UH722" s="57"/>
      <c r="UI722" s="57"/>
      <c r="UJ722" s="57"/>
      <c r="UK722" s="57"/>
      <c r="UL722" s="57"/>
      <c r="UM722" s="57"/>
      <c r="UN722" s="57"/>
      <c r="UO722" s="57"/>
      <c r="UP722" s="57"/>
      <c r="UQ722" s="57"/>
      <c r="UR722" s="57"/>
      <c r="US722" s="57"/>
      <c r="UT722" s="57"/>
      <c r="UU722" s="57"/>
      <c r="UV722" s="57"/>
      <c r="UW722" s="57"/>
      <c r="UX722" s="57"/>
      <c r="UY722" s="57"/>
      <c r="UZ722" s="57"/>
      <c r="VA722" s="57"/>
      <c r="VB722" s="57"/>
      <c r="VC722" s="57"/>
      <c r="VD722" s="57"/>
      <c r="VE722" s="57"/>
      <c r="VF722" s="57"/>
      <c r="VG722" s="57"/>
      <c r="VH722" s="57"/>
      <c r="VI722" s="57"/>
      <c r="VJ722" s="57"/>
      <c r="VK722" s="57"/>
      <c r="VL722" s="57"/>
      <c r="VM722" s="57"/>
      <c r="VN722" s="57"/>
      <c r="VO722" s="57"/>
      <c r="VP722" s="57"/>
      <c r="VQ722" s="57"/>
      <c r="VR722" s="57"/>
      <c r="VS722" s="57"/>
      <c r="VT722" s="57"/>
      <c r="VU722" s="57"/>
      <c r="VV722" s="57"/>
      <c r="VW722" s="57"/>
      <c r="VX722" s="57"/>
      <c r="VY722" s="57"/>
      <c r="VZ722" s="57"/>
      <c r="WA722" s="57"/>
      <c r="WB722" s="57"/>
      <c r="WC722" s="57"/>
      <c r="WD722" s="57"/>
      <c r="WE722" s="57"/>
      <c r="WF722" s="57"/>
      <c r="WG722" s="57"/>
      <c r="WH722" s="57"/>
      <c r="WI722" s="57"/>
      <c r="WJ722" s="57"/>
      <c r="WK722" s="57"/>
      <c r="WL722" s="57"/>
      <c r="WM722" s="57"/>
      <c r="WN722" s="57"/>
      <c r="WO722" s="57"/>
      <c r="WP722" s="57"/>
      <c r="WQ722" s="57"/>
      <c r="WR722" s="57"/>
      <c r="WS722" s="57"/>
      <c r="WT722" s="57"/>
      <c r="WU722" s="57"/>
      <c r="WV722" s="57"/>
      <c r="WW722" s="57"/>
      <c r="WX722" s="57"/>
      <c r="WY722" s="57"/>
      <c r="WZ722" s="57"/>
      <c r="XA722" s="57"/>
      <c r="XB722" s="57"/>
      <c r="XC722" s="57"/>
      <c r="XD722" s="57"/>
      <c r="XE722" s="57"/>
      <c r="XF722" s="57"/>
      <c r="XG722" s="57"/>
      <c r="XH722" s="57"/>
      <c r="XI722" s="57"/>
      <c r="XJ722" s="57"/>
      <c r="XK722" s="57"/>
      <c r="XL722" s="57"/>
      <c r="XM722" s="57"/>
      <c r="XN722" s="57"/>
      <c r="XO722" s="57"/>
      <c r="XP722" s="57"/>
      <c r="XQ722" s="57"/>
      <c r="XR722" s="57"/>
      <c r="XS722" s="57"/>
      <c r="XT722" s="57"/>
      <c r="XU722" s="57"/>
      <c r="XV722" s="57"/>
      <c r="XW722" s="57"/>
    </row>
    <row r="723">
      <c r="AI723" s="57"/>
      <c r="BR723" s="57"/>
      <c r="DA723" s="57"/>
      <c r="EJ723" s="57"/>
      <c r="EK723" s="57"/>
      <c r="EL723" s="57"/>
      <c r="EM723" s="57"/>
      <c r="EN723" s="57"/>
      <c r="EO723" s="57"/>
      <c r="EP723" s="57"/>
      <c r="EQ723" s="57"/>
      <c r="ER723" s="57"/>
      <c r="ES723" s="57"/>
      <c r="ET723" s="57"/>
      <c r="EU723" s="57"/>
      <c r="EV723" s="57"/>
      <c r="EW723" s="57"/>
      <c r="EX723" s="57"/>
      <c r="EY723" s="57"/>
      <c r="EZ723" s="57"/>
      <c r="FA723" s="57"/>
      <c r="FB723" s="57"/>
      <c r="FC723" s="57"/>
      <c r="FD723" s="57"/>
      <c r="FE723" s="57"/>
      <c r="FF723" s="57"/>
      <c r="FG723" s="57"/>
      <c r="FH723" s="57"/>
      <c r="FI723" s="57"/>
      <c r="FJ723" s="57"/>
      <c r="FK723" s="57"/>
      <c r="FL723" s="57"/>
      <c r="FM723" s="57"/>
      <c r="FN723" s="57"/>
      <c r="FO723" s="57"/>
      <c r="FP723" s="57"/>
      <c r="FQ723" s="57"/>
      <c r="FR723" s="57"/>
      <c r="FS723" s="57"/>
      <c r="FT723" s="57"/>
      <c r="FU723" s="57"/>
      <c r="FV723" s="57"/>
      <c r="FW723" s="57"/>
      <c r="FX723" s="57"/>
      <c r="FY723" s="57"/>
      <c r="FZ723" s="57"/>
      <c r="GA723" s="57"/>
      <c r="GB723" s="57"/>
      <c r="GC723" s="57"/>
      <c r="GD723" s="57"/>
      <c r="GE723" s="57"/>
      <c r="GF723" s="57"/>
      <c r="GG723" s="57"/>
      <c r="GH723" s="57"/>
      <c r="GI723" s="57"/>
      <c r="GJ723" s="57"/>
      <c r="GK723" s="57"/>
      <c r="GL723" s="57"/>
      <c r="GM723" s="57"/>
      <c r="GN723" s="57"/>
      <c r="GO723" s="57"/>
      <c r="GP723" s="57"/>
      <c r="GQ723" s="57"/>
      <c r="GR723" s="57"/>
      <c r="GS723" s="57"/>
      <c r="GT723" s="57"/>
      <c r="GU723" s="57"/>
      <c r="GV723" s="57"/>
      <c r="GW723" s="57"/>
      <c r="GX723" s="57"/>
      <c r="GY723" s="57"/>
      <c r="GZ723" s="57"/>
      <c r="HA723" s="57"/>
      <c r="HB723" s="57"/>
      <c r="HC723" s="57"/>
      <c r="HD723" s="57"/>
      <c r="HE723" s="57"/>
      <c r="HF723" s="57"/>
      <c r="HG723" s="57"/>
      <c r="HH723" s="57"/>
      <c r="HI723" s="57"/>
      <c r="HJ723" s="57"/>
      <c r="HK723" s="57"/>
      <c r="HL723" s="57"/>
      <c r="HM723" s="57"/>
      <c r="HN723" s="57"/>
      <c r="HO723" s="57"/>
      <c r="HP723" s="57"/>
      <c r="HQ723" s="57"/>
      <c r="HR723" s="57"/>
      <c r="HS723" s="57"/>
      <c r="HT723" s="57"/>
      <c r="HU723" s="57"/>
      <c r="HV723" s="57"/>
      <c r="HW723" s="57"/>
      <c r="HX723" s="57"/>
      <c r="HY723" s="57"/>
      <c r="HZ723" s="57"/>
      <c r="IA723" s="57"/>
      <c r="IB723" s="57"/>
      <c r="IC723" s="57"/>
      <c r="ID723" s="57"/>
      <c r="IE723" s="57"/>
      <c r="IF723" s="57"/>
      <c r="IG723" s="57"/>
      <c r="IH723" s="57"/>
      <c r="II723" s="57"/>
      <c r="IJ723" s="57"/>
      <c r="IK723" s="57"/>
      <c r="IL723" s="57"/>
      <c r="IM723" s="57"/>
      <c r="IN723" s="57"/>
      <c r="IO723" s="57"/>
      <c r="IP723" s="57"/>
      <c r="IQ723" s="57"/>
      <c r="IR723" s="57"/>
      <c r="IS723" s="57"/>
      <c r="IT723" s="57"/>
      <c r="IU723" s="57"/>
      <c r="IV723" s="57"/>
      <c r="IW723" s="57"/>
      <c r="IX723" s="57"/>
      <c r="IY723" s="57"/>
      <c r="IZ723" s="57"/>
      <c r="JA723" s="57"/>
      <c r="JB723" s="57"/>
      <c r="JC723" s="57"/>
      <c r="JD723" s="57"/>
      <c r="JE723" s="57"/>
      <c r="JF723" s="57"/>
      <c r="JG723" s="57"/>
      <c r="JH723" s="57"/>
      <c r="JI723" s="57"/>
      <c r="JJ723" s="57"/>
      <c r="JK723" s="57"/>
      <c r="JL723" s="57"/>
      <c r="JM723" s="57"/>
      <c r="JN723" s="57"/>
      <c r="JO723" s="57"/>
      <c r="JP723" s="57"/>
      <c r="JQ723" s="57"/>
      <c r="JR723" s="57"/>
      <c r="JS723" s="57"/>
      <c r="JT723" s="57"/>
      <c r="JU723" s="57"/>
      <c r="JV723" s="57"/>
      <c r="JW723" s="57"/>
      <c r="JX723" s="57"/>
      <c r="JY723" s="57"/>
      <c r="JZ723" s="57"/>
      <c r="KA723" s="57"/>
      <c r="KB723" s="57"/>
      <c r="KC723" s="57"/>
      <c r="KD723" s="57"/>
      <c r="KE723" s="57"/>
      <c r="KF723" s="57"/>
      <c r="KG723" s="57"/>
      <c r="KH723" s="57"/>
      <c r="KI723" s="57"/>
      <c r="KJ723" s="57"/>
      <c r="KK723" s="57"/>
      <c r="KL723" s="57"/>
      <c r="KM723" s="57"/>
      <c r="KN723" s="57"/>
      <c r="KO723" s="57"/>
      <c r="KP723" s="57"/>
      <c r="KQ723" s="57"/>
      <c r="KR723" s="57"/>
      <c r="KS723" s="57"/>
      <c r="KT723" s="57"/>
      <c r="KU723" s="57"/>
      <c r="KV723" s="57"/>
      <c r="KW723" s="57"/>
      <c r="KX723" s="57"/>
      <c r="KY723" s="57"/>
      <c r="KZ723" s="57"/>
      <c r="LA723" s="57"/>
      <c r="LB723" s="57"/>
      <c r="LC723" s="57"/>
      <c r="LD723" s="57"/>
      <c r="LE723" s="57"/>
      <c r="LF723" s="57"/>
      <c r="LG723" s="57"/>
      <c r="LH723" s="57"/>
      <c r="LI723" s="57"/>
      <c r="LJ723" s="57"/>
      <c r="LK723" s="57"/>
      <c r="LL723" s="57"/>
      <c r="LM723" s="57"/>
      <c r="LN723" s="57"/>
      <c r="LO723" s="57"/>
      <c r="LP723" s="57"/>
      <c r="LQ723" s="57"/>
      <c r="LR723" s="57"/>
      <c r="LS723" s="57"/>
      <c r="LT723" s="57"/>
      <c r="LU723" s="57"/>
      <c r="LV723" s="57"/>
      <c r="LW723" s="57"/>
      <c r="LX723" s="57"/>
      <c r="LY723" s="57"/>
      <c r="LZ723" s="57"/>
      <c r="MA723" s="57"/>
      <c r="MB723" s="57"/>
      <c r="MC723" s="57"/>
      <c r="MD723" s="57"/>
      <c r="ME723" s="57"/>
      <c r="MF723" s="57"/>
      <c r="MG723" s="57"/>
      <c r="MH723" s="57"/>
      <c r="MI723" s="57"/>
      <c r="MJ723" s="57"/>
      <c r="MK723" s="57"/>
      <c r="ML723" s="57"/>
      <c r="MM723" s="57"/>
      <c r="MN723" s="57"/>
      <c r="MO723" s="57"/>
      <c r="MP723" s="57"/>
      <c r="MQ723" s="57"/>
      <c r="MR723" s="57"/>
      <c r="MS723" s="57"/>
      <c r="MT723" s="57"/>
      <c r="MU723" s="57"/>
      <c r="MV723" s="57"/>
      <c r="MW723" s="57"/>
      <c r="MX723" s="57"/>
      <c r="MY723" s="57"/>
      <c r="MZ723" s="57"/>
      <c r="NA723" s="57"/>
      <c r="NB723" s="57"/>
      <c r="NC723" s="57"/>
      <c r="ND723" s="57"/>
      <c r="NE723" s="57"/>
      <c r="NF723" s="57"/>
      <c r="NG723" s="57"/>
      <c r="NH723" s="57"/>
      <c r="NI723" s="57"/>
      <c r="NJ723" s="57"/>
      <c r="NK723" s="57"/>
      <c r="NL723" s="57"/>
      <c r="NM723" s="57"/>
      <c r="NN723" s="57"/>
      <c r="NO723" s="57"/>
      <c r="NP723" s="57"/>
      <c r="NQ723" s="57"/>
      <c r="NR723" s="57"/>
      <c r="NS723" s="57"/>
      <c r="NT723" s="57"/>
      <c r="NU723" s="57"/>
      <c r="NV723" s="57"/>
      <c r="NW723" s="57"/>
      <c r="NX723" s="57"/>
      <c r="NY723" s="57"/>
      <c r="NZ723" s="57"/>
      <c r="OA723" s="57"/>
      <c r="OB723" s="57"/>
      <c r="OC723" s="57"/>
      <c r="OD723" s="57"/>
      <c r="OE723" s="57"/>
      <c r="OF723" s="57"/>
      <c r="OG723" s="57"/>
      <c r="OH723" s="57"/>
      <c r="OI723" s="57"/>
      <c r="OJ723" s="57"/>
      <c r="OK723" s="57"/>
      <c r="OL723" s="57"/>
      <c r="OM723" s="57"/>
      <c r="ON723" s="57"/>
      <c r="OO723" s="57"/>
      <c r="OP723" s="57"/>
      <c r="OQ723" s="57"/>
      <c r="OR723" s="57"/>
      <c r="OS723" s="57"/>
      <c r="OT723" s="57"/>
      <c r="OU723" s="57"/>
      <c r="OV723" s="57"/>
      <c r="OW723" s="57"/>
      <c r="OX723" s="57"/>
      <c r="OY723" s="57"/>
      <c r="OZ723" s="57"/>
      <c r="PA723" s="57"/>
      <c r="PB723" s="57"/>
      <c r="PC723" s="57"/>
      <c r="PD723" s="57"/>
      <c r="PE723" s="57"/>
      <c r="PF723" s="57"/>
      <c r="PG723" s="57"/>
      <c r="PH723" s="57"/>
      <c r="PI723" s="57"/>
      <c r="PJ723" s="57"/>
      <c r="PK723" s="57"/>
      <c r="PL723" s="57"/>
      <c r="PM723" s="57"/>
      <c r="PN723" s="57"/>
      <c r="PO723" s="57"/>
      <c r="PP723" s="57"/>
      <c r="PQ723" s="57"/>
      <c r="PR723" s="57"/>
      <c r="PS723" s="57"/>
      <c r="PT723" s="57"/>
      <c r="PU723" s="57"/>
      <c r="PV723" s="57"/>
      <c r="PW723" s="57"/>
      <c r="PX723" s="57"/>
      <c r="PY723" s="57"/>
      <c r="PZ723" s="57"/>
      <c r="QA723" s="57"/>
      <c r="QB723" s="57"/>
      <c r="QC723" s="57"/>
      <c r="QD723" s="57"/>
      <c r="QE723" s="57"/>
      <c r="QF723" s="57"/>
      <c r="QG723" s="57"/>
      <c r="QH723" s="57"/>
      <c r="QI723" s="57"/>
      <c r="QJ723" s="57"/>
      <c r="QK723" s="57"/>
      <c r="QL723" s="57"/>
      <c r="QM723" s="57"/>
      <c r="QN723" s="57"/>
      <c r="QO723" s="57"/>
      <c r="QP723" s="57"/>
      <c r="QQ723" s="57"/>
      <c r="QR723" s="57"/>
      <c r="QS723" s="57"/>
      <c r="QT723" s="57"/>
      <c r="QU723" s="57"/>
      <c r="QV723" s="57"/>
      <c r="QW723" s="57"/>
      <c r="QX723" s="57"/>
      <c r="QY723" s="57"/>
      <c r="QZ723" s="57"/>
      <c r="RA723" s="57"/>
      <c r="RB723" s="57"/>
      <c r="RC723" s="57"/>
      <c r="RD723" s="57"/>
      <c r="RE723" s="57"/>
      <c r="RF723" s="57"/>
      <c r="RG723" s="57"/>
      <c r="RH723" s="57"/>
      <c r="RI723" s="57"/>
      <c r="RJ723" s="57"/>
      <c r="RK723" s="57"/>
      <c r="RL723" s="57"/>
      <c r="RM723" s="57"/>
      <c r="RN723" s="57"/>
      <c r="RO723" s="57"/>
      <c r="RP723" s="57"/>
      <c r="RQ723" s="57"/>
      <c r="RR723" s="57"/>
      <c r="RS723" s="57"/>
      <c r="RT723" s="57"/>
      <c r="RU723" s="57"/>
      <c r="RV723" s="57"/>
      <c r="RW723" s="57"/>
      <c r="RX723" s="57"/>
      <c r="RY723" s="57"/>
      <c r="RZ723" s="57"/>
      <c r="SA723" s="57"/>
      <c r="SB723" s="57"/>
      <c r="SC723" s="57"/>
      <c r="SD723" s="57"/>
      <c r="SE723" s="57"/>
      <c r="SF723" s="57"/>
      <c r="SG723" s="57"/>
      <c r="SH723" s="57"/>
      <c r="SI723" s="57"/>
      <c r="SJ723" s="57"/>
      <c r="SK723" s="57"/>
      <c r="SL723" s="57"/>
      <c r="SM723" s="57"/>
      <c r="SN723" s="57"/>
      <c r="SO723" s="57"/>
      <c r="SP723" s="57"/>
      <c r="SQ723" s="57"/>
      <c r="SR723" s="57"/>
      <c r="SS723" s="57"/>
      <c r="ST723" s="57"/>
      <c r="SU723" s="57"/>
      <c r="SV723" s="57"/>
      <c r="SW723" s="57"/>
      <c r="SX723" s="57"/>
      <c r="SY723" s="57"/>
      <c r="SZ723" s="57"/>
      <c r="TA723" s="57"/>
      <c r="TB723" s="57"/>
      <c r="TC723" s="57"/>
      <c r="TD723" s="57"/>
      <c r="TE723" s="57"/>
      <c r="TF723" s="57"/>
      <c r="TG723" s="57"/>
      <c r="TH723" s="57"/>
      <c r="TI723" s="57"/>
      <c r="TJ723" s="57"/>
      <c r="TK723" s="57"/>
      <c r="TL723" s="57"/>
      <c r="TM723" s="57"/>
      <c r="TN723" s="57"/>
      <c r="TO723" s="57"/>
      <c r="TP723" s="57"/>
      <c r="TQ723" s="57"/>
      <c r="TR723" s="57"/>
      <c r="TS723" s="57"/>
      <c r="TT723" s="57"/>
      <c r="TU723" s="57"/>
      <c r="TV723" s="57"/>
      <c r="TW723" s="57"/>
      <c r="TX723" s="57"/>
      <c r="TY723" s="57"/>
      <c r="TZ723" s="57"/>
      <c r="UA723" s="57"/>
      <c r="UB723" s="57"/>
      <c r="UC723" s="57"/>
      <c r="UD723" s="57"/>
      <c r="UE723" s="57"/>
      <c r="UF723" s="57"/>
      <c r="UG723" s="57"/>
      <c r="UH723" s="57"/>
      <c r="UI723" s="57"/>
      <c r="UJ723" s="57"/>
      <c r="UK723" s="57"/>
      <c r="UL723" s="57"/>
      <c r="UM723" s="57"/>
      <c r="UN723" s="57"/>
      <c r="UO723" s="57"/>
      <c r="UP723" s="57"/>
      <c r="UQ723" s="57"/>
      <c r="UR723" s="57"/>
      <c r="US723" s="57"/>
      <c r="UT723" s="57"/>
      <c r="UU723" s="57"/>
      <c r="UV723" s="57"/>
      <c r="UW723" s="57"/>
      <c r="UX723" s="57"/>
      <c r="UY723" s="57"/>
      <c r="UZ723" s="57"/>
      <c r="VA723" s="57"/>
      <c r="VB723" s="57"/>
      <c r="VC723" s="57"/>
      <c r="VD723" s="57"/>
      <c r="VE723" s="57"/>
      <c r="VF723" s="57"/>
      <c r="VG723" s="57"/>
      <c r="VH723" s="57"/>
      <c r="VI723" s="57"/>
      <c r="VJ723" s="57"/>
      <c r="VK723" s="57"/>
      <c r="VL723" s="57"/>
      <c r="VM723" s="57"/>
      <c r="VN723" s="57"/>
      <c r="VO723" s="57"/>
      <c r="VP723" s="57"/>
      <c r="VQ723" s="57"/>
      <c r="VR723" s="57"/>
      <c r="VS723" s="57"/>
      <c r="VT723" s="57"/>
      <c r="VU723" s="57"/>
      <c r="VV723" s="57"/>
      <c r="VW723" s="57"/>
      <c r="VX723" s="57"/>
      <c r="VY723" s="57"/>
      <c r="VZ723" s="57"/>
      <c r="WA723" s="57"/>
      <c r="WB723" s="57"/>
      <c r="WC723" s="57"/>
      <c r="WD723" s="57"/>
      <c r="WE723" s="57"/>
      <c r="WF723" s="57"/>
      <c r="WG723" s="57"/>
      <c r="WH723" s="57"/>
      <c r="WI723" s="57"/>
      <c r="WJ723" s="57"/>
      <c r="WK723" s="57"/>
      <c r="WL723" s="57"/>
      <c r="WM723" s="57"/>
      <c r="WN723" s="57"/>
      <c r="WO723" s="57"/>
      <c r="WP723" s="57"/>
      <c r="WQ723" s="57"/>
      <c r="WR723" s="57"/>
      <c r="WS723" s="57"/>
      <c r="WT723" s="57"/>
      <c r="WU723" s="57"/>
      <c r="WV723" s="57"/>
      <c r="WW723" s="57"/>
      <c r="WX723" s="57"/>
      <c r="WY723" s="57"/>
      <c r="WZ723" s="57"/>
      <c r="XA723" s="57"/>
      <c r="XB723" s="57"/>
      <c r="XC723" s="57"/>
      <c r="XD723" s="57"/>
      <c r="XE723" s="57"/>
      <c r="XF723" s="57"/>
      <c r="XG723" s="57"/>
      <c r="XH723" s="57"/>
      <c r="XI723" s="57"/>
      <c r="XJ723" s="57"/>
      <c r="XK723" s="57"/>
      <c r="XL723" s="57"/>
      <c r="XM723" s="57"/>
      <c r="XN723" s="57"/>
      <c r="XO723" s="57"/>
      <c r="XP723" s="57"/>
      <c r="XQ723" s="57"/>
      <c r="XR723" s="57"/>
      <c r="XS723" s="57"/>
      <c r="XT723" s="57"/>
      <c r="XU723" s="57"/>
      <c r="XV723" s="57"/>
      <c r="XW723" s="57"/>
    </row>
    <row r="724">
      <c r="AI724" s="57"/>
      <c r="BR724" s="57"/>
      <c r="DA724" s="57"/>
      <c r="EJ724" s="57"/>
      <c r="EK724" s="57"/>
      <c r="EL724" s="57"/>
      <c r="EM724" s="57"/>
      <c r="EN724" s="57"/>
      <c r="EO724" s="57"/>
      <c r="EP724" s="57"/>
      <c r="EQ724" s="57"/>
      <c r="ER724" s="57"/>
      <c r="ES724" s="57"/>
      <c r="ET724" s="57"/>
      <c r="EU724" s="57"/>
      <c r="EV724" s="57"/>
      <c r="EW724" s="57"/>
      <c r="EX724" s="57"/>
      <c r="EY724" s="57"/>
      <c r="EZ724" s="57"/>
      <c r="FA724" s="57"/>
      <c r="FB724" s="57"/>
      <c r="FC724" s="57"/>
      <c r="FD724" s="57"/>
      <c r="FE724" s="57"/>
      <c r="FF724" s="57"/>
      <c r="FG724" s="57"/>
      <c r="FH724" s="57"/>
      <c r="FI724" s="57"/>
      <c r="FJ724" s="57"/>
      <c r="FK724" s="57"/>
      <c r="FL724" s="57"/>
      <c r="FM724" s="57"/>
      <c r="FN724" s="57"/>
      <c r="FO724" s="57"/>
      <c r="FP724" s="57"/>
      <c r="FQ724" s="57"/>
      <c r="FR724" s="57"/>
      <c r="FS724" s="57"/>
      <c r="FT724" s="57"/>
      <c r="FU724" s="57"/>
      <c r="FV724" s="57"/>
      <c r="FW724" s="57"/>
      <c r="FX724" s="57"/>
      <c r="FY724" s="57"/>
      <c r="FZ724" s="57"/>
      <c r="GA724" s="57"/>
      <c r="GB724" s="57"/>
      <c r="GC724" s="57"/>
      <c r="GD724" s="57"/>
      <c r="GE724" s="57"/>
      <c r="GF724" s="57"/>
      <c r="GG724" s="57"/>
      <c r="GH724" s="57"/>
      <c r="GI724" s="57"/>
      <c r="GJ724" s="57"/>
      <c r="GK724" s="57"/>
      <c r="GL724" s="57"/>
      <c r="GM724" s="57"/>
      <c r="GN724" s="57"/>
      <c r="GO724" s="57"/>
      <c r="GP724" s="57"/>
      <c r="GQ724" s="57"/>
      <c r="GR724" s="57"/>
      <c r="GS724" s="57"/>
      <c r="GT724" s="57"/>
      <c r="GU724" s="57"/>
      <c r="GV724" s="57"/>
      <c r="GW724" s="57"/>
      <c r="GX724" s="57"/>
      <c r="GY724" s="57"/>
      <c r="GZ724" s="57"/>
      <c r="HA724" s="57"/>
      <c r="HB724" s="57"/>
      <c r="HC724" s="57"/>
      <c r="HD724" s="57"/>
      <c r="HE724" s="57"/>
      <c r="HF724" s="57"/>
      <c r="HG724" s="57"/>
      <c r="HH724" s="57"/>
      <c r="HI724" s="57"/>
      <c r="HJ724" s="57"/>
      <c r="HK724" s="57"/>
      <c r="HL724" s="57"/>
      <c r="HM724" s="57"/>
      <c r="HN724" s="57"/>
      <c r="HO724" s="57"/>
      <c r="HP724" s="57"/>
      <c r="HQ724" s="57"/>
      <c r="HR724" s="57"/>
      <c r="HS724" s="57"/>
      <c r="HT724" s="57"/>
      <c r="HU724" s="57"/>
      <c r="HV724" s="57"/>
      <c r="HW724" s="57"/>
      <c r="HX724" s="57"/>
      <c r="HY724" s="57"/>
      <c r="HZ724" s="57"/>
      <c r="IA724" s="57"/>
      <c r="IB724" s="57"/>
      <c r="IC724" s="57"/>
      <c r="ID724" s="57"/>
      <c r="IE724" s="57"/>
      <c r="IF724" s="57"/>
      <c r="IG724" s="57"/>
      <c r="IH724" s="57"/>
      <c r="II724" s="57"/>
      <c r="IJ724" s="57"/>
      <c r="IK724" s="57"/>
      <c r="IL724" s="57"/>
      <c r="IM724" s="57"/>
      <c r="IN724" s="57"/>
      <c r="IO724" s="57"/>
      <c r="IP724" s="57"/>
      <c r="IQ724" s="57"/>
      <c r="IR724" s="57"/>
      <c r="IS724" s="57"/>
      <c r="IT724" s="57"/>
      <c r="IU724" s="57"/>
      <c r="IV724" s="57"/>
      <c r="IW724" s="57"/>
      <c r="IX724" s="57"/>
      <c r="IY724" s="57"/>
      <c r="IZ724" s="57"/>
      <c r="JA724" s="57"/>
      <c r="JB724" s="57"/>
      <c r="JC724" s="57"/>
      <c r="JD724" s="57"/>
      <c r="JE724" s="57"/>
      <c r="JF724" s="57"/>
      <c r="JG724" s="57"/>
      <c r="JH724" s="57"/>
      <c r="JI724" s="57"/>
      <c r="JJ724" s="57"/>
      <c r="JK724" s="57"/>
      <c r="JL724" s="57"/>
      <c r="JM724" s="57"/>
      <c r="JN724" s="57"/>
      <c r="JO724" s="57"/>
      <c r="JP724" s="57"/>
      <c r="JQ724" s="57"/>
      <c r="JR724" s="57"/>
      <c r="JS724" s="57"/>
      <c r="JT724" s="57"/>
      <c r="JU724" s="57"/>
      <c r="JV724" s="57"/>
      <c r="JW724" s="57"/>
      <c r="JX724" s="57"/>
      <c r="JY724" s="57"/>
      <c r="JZ724" s="57"/>
      <c r="KA724" s="57"/>
      <c r="KB724" s="57"/>
      <c r="KC724" s="57"/>
      <c r="KD724" s="57"/>
      <c r="KE724" s="57"/>
      <c r="KF724" s="57"/>
      <c r="KG724" s="57"/>
      <c r="KH724" s="57"/>
      <c r="KI724" s="57"/>
      <c r="KJ724" s="57"/>
      <c r="KK724" s="57"/>
      <c r="KL724" s="57"/>
      <c r="KM724" s="57"/>
      <c r="KN724" s="57"/>
      <c r="KO724" s="57"/>
      <c r="KP724" s="57"/>
      <c r="KQ724" s="57"/>
      <c r="KR724" s="57"/>
      <c r="KS724" s="57"/>
      <c r="KT724" s="57"/>
      <c r="KU724" s="57"/>
      <c r="KV724" s="57"/>
      <c r="KW724" s="57"/>
      <c r="KX724" s="57"/>
      <c r="KY724" s="57"/>
      <c r="KZ724" s="57"/>
      <c r="LA724" s="57"/>
      <c r="LB724" s="57"/>
      <c r="LC724" s="57"/>
      <c r="LD724" s="57"/>
      <c r="LE724" s="57"/>
      <c r="LF724" s="57"/>
      <c r="LG724" s="57"/>
      <c r="LH724" s="57"/>
      <c r="LI724" s="57"/>
      <c r="LJ724" s="57"/>
      <c r="LK724" s="57"/>
      <c r="LL724" s="57"/>
      <c r="LM724" s="57"/>
      <c r="LN724" s="57"/>
      <c r="LO724" s="57"/>
      <c r="LP724" s="57"/>
      <c r="LQ724" s="57"/>
      <c r="LR724" s="57"/>
      <c r="LS724" s="57"/>
      <c r="LT724" s="57"/>
      <c r="LU724" s="57"/>
      <c r="LV724" s="57"/>
      <c r="LW724" s="57"/>
      <c r="LX724" s="57"/>
      <c r="LY724" s="57"/>
      <c r="LZ724" s="57"/>
      <c r="MA724" s="57"/>
      <c r="MB724" s="57"/>
      <c r="MC724" s="57"/>
      <c r="MD724" s="57"/>
      <c r="ME724" s="57"/>
      <c r="MF724" s="57"/>
      <c r="MG724" s="57"/>
      <c r="MH724" s="57"/>
      <c r="MI724" s="57"/>
      <c r="MJ724" s="57"/>
      <c r="MK724" s="57"/>
      <c r="ML724" s="57"/>
      <c r="MM724" s="57"/>
      <c r="MN724" s="57"/>
      <c r="MO724" s="57"/>
      <c r="MP724" s="57"/>
      <c r="MQ724" s="57"/>
      <c r="MR724" s="57"/>
      <c r="MS724" s="57"/>
      <c r="MT724" s="57"/>
      <c r="MU724" s="57"/>
      <c r="MV724" s="57"/>
      <c r="MW724" s="57"/>
      <c r="MX724" s="57"/>
      <c r="MY724" s="57"/>
      <c r="MZ724" s="57"/>
      <c r="NA724" s="57"/>
      <c r="NB724" s="57"/>
      <c r="NC724" s="57"/>
      <c r="ND724" s="57"/>
      <c r="NE724" s="57"/>
      <c r="NF724" s="57"/>
      <c r="NG724" s="57"/>
      <c r="NH724" s="57"/>
      <c r="NI724" s="57"/>
      <c r="NJ724" s="57"/>
      <c r="NK724" s="57"/>
      <c r="NL724" s="57"/>
      <c r="NM724" s="57"/>
      <c r="NN724" s="57"/>
      <c r="NO724" s="57"/>
      <c r="NP724" s="57"/>
      <c r="NQ724" s="57"/>
      <c r="NR724" s="57"/>
      <c r="NS724" s="57"/>
      <c r="NT724" s="57"/>
      <c r="NU724" s="57"/>
      <c r="NV724" s="57"/>
      <c r="NW724" s="57"/>
      <c r="NX724" s="57"/>
      <c r="NY724" s="57"/>
      <c r="NZ724" s="57"/>
      <c r="OA724" s="57"/>
      <c r="OB724" s="57"/>
      <c r="OC724" s="57"/>
      <c r="OD724" s="57"/>
      <c r="OE724" s="57"/>
      <c r="OF724" s="57"/>
      <c r="OG724" s="57"/>
      <c r="OH724" s="57"/>
      <c r="OI724" s="57"/>
      <c r="OJ724" s="57"/>
      <c r="OK724" s="57"/>
      <c r="OL724" s="57"/>
      <c r="OM724" s="57"/>
      <c r="ON724" s="57"/>
      <c r="OO724" s="57"/>
      <c r="OP724" s="57"/>
      <c r="OQ724" s="57"/>
      <c r="OR724" s="57"/>
      <c r="OS724" s="57"/>
      <c r="OT724" s="57"/>
      <c r="OU724" s="57"/>
      <c r="OV724" s="57"/>
      <c r="OW724" s="57"/>
      <c r="OX724" s="57"/>
      <c r="OY724" s="57"/>
      <c r="OZ724" s="57"/>
      <c r="PA724" s="57"/>
      <c r="PB724" s="57"/>
      <c r="PC724" s="57"/>
      <c r="PD724" s="57"/>
      <c r="PE724" s="57"/>
      <c r="PF724" s="57"/>
      <c r="PG724" s="57"/>
      <c r="PH724" s="57"/>
      <c r="PI724" s="57"/>
      <c r="PJ724" s="57"/>
      <c r="PK724" s="57"/>
      <c r="PL724" s="57"/>
      <c r="PM724" s="57"/>
      <c r="PN724" s="57"/>
      <c r="PO724" s="57"/>
      <c r="PP724" s="57"/>
      <c r="PQ724" s="57"/>
      <c r="PR724" s="57"/>
      <c r="PS724" s="57"/>
      <c r="PT724" s="57"/>
      <c r="PU724" s="57"/>
      <c r="PV724" s="57"/>
      <c r="PW724" s="57"/>
      <c r="PX724" s="57"/>
      <c r="PY724" s="57"/>
      <c r="PZ724" s="57"/>
      <c r="QA724" s="57"/>
      <c r="QB724" s="57"/>
      <c r="QC724" s="57"/>
      <c r="QD724" s="57"/>
      <c r="QE724" s="57"/>
      <c r="QF724" s="57"/>
      <c r="QG724" s="57"/>
      <c r="QH724" s="57"/>
      <c r="QI724" s="57"/>
      <c r="QJ724" s="57"/>
      <c r="QK724" s="57"/>
      <c r="QL724" s="57"/>
      <c r="QM724" s="57"/>
      <c r="QN724" s="57"/>
      <c r="QO724" s="57"/>
      <c r="QP724" s="57"/>
      <c r="QQ724" s="57"/>
      <c r="QR724" s="57"/>
      <c r="QS724" s="57"/>
      <c r="QT724" s="57"/>
      <c r="QU724" s="57"/>
      <c r="QV724" s="57"/>
      <c r="QW724" s="57"/>
      <c r="QX724" s="57"/>
      <c r="QY724" s="57"/>
      <c r="QZ724" s="57"/>
      <c r="RA724" s="57"/>
      <c r="RB724" s="57"/>
      <c r="RC724" s="57"/>
      <c r="RD724" s="57"/>
      <c r="RE724" s="57"/>
      <c r="RF724" s="57"/>
      <c r="RG724" s="57"/>
      <c r="RH724" s="57"/>
      <c r="RI724" s="57"/>
      <c r="RJ724" s="57"/>
      <c r="RK724" s="57"/>
      <c r="RL724" s="57"/>
      <c r="RM724" s="57"/>
      <c r="RN724" s="57"/>
      <c r="RO724" s="57"/>
      <c r="RP724" s="57"/>
      <c r="RQ724" s="57"/>
      <c r="RR724" s="57"/>
      <c r="RS724" s="57"/>
      <c r="RT724" s="57"/>
      <c r="RU724" s="57"/>
      <c r="RV724" s="57"/>
      <c r="RW724" s="57"/>
      <c r="RX724" s="57"/>
      <c r="RY724" s="57"/>
      <c r="RZ724" s="57"/>
      <c r="SA724" s="57"/>
      <c r="SB724" s="57"/>
      <c r="SC724" s="57"/>
      <c r="SD724" s="57"/>
      <c r="SE724" s="57"/>
      <c r="SF724" s="57"/>
      <c r="SG724" s="57"/>
      <c r="SH724" s="57"/>
      <c r="SI724" s="57"/>
      <c r="SJ724" s="57"/>
      <c r="SK724" s="57"/>
      <c r="SL724" s="57"/>
      <c r="SM724" s="57"/>
      <c r="SN724" s="57"/>
      <c r="SO724" s="57"/>
      <c r="SP724" s="57"/>
      <c r="SQ724" s="57"/>
      <c r="SR724" s="57"/>
      <c r="SS724" s="57"/>
      <c r="ST724" s="57"/>
      <c r="SU724" s="57"/>
      <c r="SV724" s="57"/>
      <c r="SW724" s="57"/>
      <c r="SX724" s="57"/>
      <c r="SY724" s="57"/>
      <c r="SZ724" s="57"/>
      <c r="TA724" s="57"/>
      <c r="TB724" s="57"/>
      <c r="TC724" s="57"/>
      <c r="TD724" s="57"/>
      <c r="TE724" s="57"/>
      <c r="TF724" s="57"/>
      <c r="TG724" s="57"/>
      <c r="TH724" s="57"/>
      <c r="TI724" s="57"/>
      <c r="TJ724" s="57"/>
      <c r="TK724" s="57"/>
      <c r="TL724" s="57"/>
      <c r="TM724" s="57"/>
      <c r="TN724" s="57"/>
      <c r="TO724" s="57"/>
      <c r="TP724" s="57"/>
      <c r="TQ724" s="57"/>
      <c r="TR724" s="57"/>
      <c r="TS724" s="57"/>
      <c r="TT724" s="57"/>
      <c r="TU724" s="57"/>
      <c r="TV724" s="57"/>
      <c r="TW724" s="57"/>
      <c r="TX724" s="57"/>
      <c r="TY724" s="57"/>
      <c r="TZ724" s="57"/>
      <c r="UA724" s="57"/>
      <c r="UB724" s="57"/>
      <c r="UC724" s="57"/>
      <c r="UD724" s="57"/>
      <c r="UE724" s="57"/>
      <c r="UF724" s="57"/>
      <c r="UG724" s="57"/>
      <c r="UH724" s="57"/>
      <c r="UI724" s="57"/>
      <c r="UJ724" s="57"/>
      <c r="UK724" s="57"/>
      <c r="UL724" s="57"/>
      <c r="UM724" s="57"/>
      <c r="UN724" s="57"/>
      <c r="UO724" s="57"/>
      <c r="UP724" s="57"/>
      <c r="UQ724" s="57"/>
      <c r="UR724" s="57"/>
      <c r="US724" s="57"/>
      <c r="UT724" s="57"/>
      <c r="UU724" s="57"/>
      <c r="UV724" s="57"/>
      <c r="UW724" s="57"/>
      <c r="UX724" s="57"/>
      <c r="UY724" s="57"/>
      <c r="UZ724" s="57"/>
      <c r="VA724" s="57"/>
      <c r="VB724" s="57"/>
      <c r="VC724" s="57"/>
      <c r="VD724" s="57"/>
      <c r="VE724" s="57"/>
      <c r="VF724" s="57"/>
      <c r="VG724" s="57"/>
      <c r="VH724" s="57"/>
      <c r="VI724" s="57"/>
      <c r="VJ724" s="57"/>
      <c r="VK724" s="57"/>
      <c r="VL724" s="57"/>
      <c r="VM724" s="57"/>
      <c r="VN724" s="57"/>
      <c r="VO724" s="57"/>
      <c r="VP724" s="57"/>
      <c r="VQ724" s="57"/>
      <c r="VR724" s="57"/>
      <c r="VS724" s="57"/>
      <c r="VT724" s="57"/>
      <c r="VU724" s="57"/>
      <c r="VV724" s="57"/>
      <c r="VW724" s="57"/>
      <c r="VX724" s="57"/>
      <c r="VY724" s="57"/>
      <c r="VZ724" s="57"/>
      <c r="WA724" s="57"/>
      <c r="WB724" s="57"/>
      <c r="WC724" s="57"/>
      <c r="WD724" s="57"/>
      <c r="WE724" s="57"/>
      <c r="WF724" s="57"/>
      <c r="WG724" s="57"/>
      <c r="WH724" s="57"/>
      <c r="WI724" s="57"/>
      <c r="WJ724" s="57"/>
      <c r="WK724" s="57"/>
      <c r="WL724" s="57"/>
      <c r="WM724" s="57"/>
      <c r="WN724" s="57"/>
      <c r="WO724" s="57"/>
      <c r="WP724" s="57"/>
      <c r="WQ724" s="57"/>
      <c r="WR724" s="57"/>
      <c r="WS724" s="57"/>
      <c r="WT724" s="57"/>
      <c r="WU724" s="57"/>
      <c r="WV724" s="57"/>
      <c r="WW724" s="57"/>
      <c r="WX724" s="57"/>
      <c r="WY724" s="57"/>
      <c r="WZ724" s="57"/>
      <c r="XA724" s="57"/>
      <c r="XB724" s="57"/>
      <c r="XC724" s="57"/>
      <c r="XD724" s="57"/>
      <c r="XE724" s="57"/>
      <c r="XF724" s="57"/>
      <c r="XG724" s="57"/>
      <c r="XH724" s="57"/>
      <c r="XI724" s="57"/>
      <c r="XJ724" s="57"/>
      <c r="XK724" s="57"/>
      <c r="XL724" s="57"/>
      <c r="XM724" s="57"/>
      <c r="XN724" s="57"/>
      <c r="XO724" s="57"/>
      <c r="XP724" s="57"/>
      <c r="XQ724" s="57"/>
      <c r="XR724" s="57"/>
      <c r="XS724" s="57"/>
      <c r="XT724" s="57"/>
      <c r="XU724" s="57"/>
      <c r="XV724" s="57"/>
      <c r="XW724" s="57"/>
    </row>
    <row r="725">
      <c r="AI725" s="57"/>
      <c r="BR725" s="57"/>
      <c r="DA725" s="57"/>
      <c r="EJ725" s="57"/>
      <c r="EK725" s="57"/>
      <c r="EL725" s="57"/>
      <c r="EM725" s="57"/>
      <c r="EN725" s="57"/>
      <c r="EO725" s="57"/>
      <c r="EP725" s="57"/>
      <c r="EQ725" s="57"/>
      <c r="ER725" s="57"/>
      <c r="ES725" s="57"/>
      <c r="ET725" s="57"/>
      <c r="EU725" s="57"/>
      <c r="EV725" s="57"/>
      <c r="EW725" s="57"/>
      <c r="EX725" s="57"/>
      <c r="EY725" s="57"/>
      <c r="EZ725" s="57"/>
      <c r="FA725" s="57"/>
      <c r="FB725" s="57"/>
      <c r="FC725" s="57"/>
      <c r="FD725" s="57"/>
      <c r="FE725" s="57"/>
      <c r="FF725" s="57"/>
      <c r="FG725" s="57"/>
      <c r="FH725" s="57"/>
      <c r="FI725" s="57"/>
      <c r="FJ725" s="57"/>
      <c r="FK725" s="57"/>
      <c r="FL725" s="57"/>
      <c r="FM725" s="57"/>
      <c r="FN725" s="57"/>
      <c r="FO725" s="57"/>
      <c r="FP725" s="57"/>
      <c r="FQ725" s="57"/>
      <c r="FR725" s="57"/>
      <c r="FS725" s="57"/>
      <c r="FT725" s="57"/>
      <c r="FU725" s="57"/>
      <c r="FV725" s="57"/>
      <c r="FW725" s="57"/>
      <c r="FX725" s="57"/>
      <c r="FY725" s="57"/>
      <c r="FZ725" s="57"/>
      <c r="GA725" s="57"/>
      <c r="GB725" s="57"/>
      <c r="GC725" s="57"/>
      <c r="GD725" s="57"/>
      <c r="GE725" s="57"/>
      <c r="GF725" s="57"/>
      <c r="GG725" s="57"/>
      <c r="GH725" s="57"/>
      <c r="GI725" s="57"/>
      <c r="GJ725" s="57"/>
      <c r="GK725" s="57"/>
      <c r="GL725" s="57"/>
      <c r="GM725" s="57"/>
      <c r="GN725" s="57"/>
      <c r="GO725" s="57"/>
      <c r="GP725" s="57"/>
      <c r="GQ725" s="57"/>
      <c r="GR725" s="57"/>
      <c r="GS725" s="57"/>
      <c r="GT725" s="57"/>
      <c r="GU725" s="57"/>
      <c r="GV725" s="57"/>
      <c r="GW725" s="57"/>
      <c r="GX725" s="57"/>
      <c r="GY725" s="57"/>
      <c r="GZ725" s="57"/>
      <c r="HA725" s="57"/>
      <c r="HB725" s="57"/>
      <c r="HC725" s="57"/>
      <c r="HD725" s="57"/>
      <c r="HE725" s="57"/>
      <c r="HF725" s="57"/>
      <c r="HG725" s="57"/>
      <c r="HH725" s="57"/>
      <c r="HI725" s="57"/>
      <c r="HJ725" s="57"/>
      <c r="HK725" s="57"/>
      <c r="HL725" s="57"/>
      <c r="HM725" s="57"/>
      <c r="HN725" s="57"/>
      <c r="HO725" s="57"/>
      <c r="HP725" s="57"/>
      <c r="HQ725" s="57"/>
      <c r="HR725" s="57"/>
      <c r="HS725" s="57"/>
      <c r="HT725" s="57"/>
      <c r="HU725" s="57"/>
      <c r="HV725" s="57"/>
      <c r="HW725" s="57"/>
      <c r="HX725" s="57"/>
      <c r="HY725" s="57"/>
      <c r="HZ725" s="57"/>
      <c r="IA725" s="57"/>
      <c r="IB725" s="57"/>
      <c r="IC725" s="57"/>
      <c r="ID725" s="57"/>
      <c r="IE725" s="57"/>
      <c r="IF725" s="57"/>
      <c r="IG725" s="57"/>
      <c r="IH725" s="57"/>
      <c r="II725" s="57"/>
      <c r="IJ725" s="57"/>
      <c r="IK725" s="57"/>
      <c r="IL725" s="57"/>
      <c r="IM725" s="57"/>
      <c r="IN725" s="57"/>
      <c r="IO725" s="57"/>
      <c r="IP725" s="57"/>
      <c r="IQ725" s="57"/>
      <c r="IR725" s="57"/>
      <c r="IS725" s="57"/>
      <c r="IT725" s="57"/>
      <c r="IU725" s="57"/>
      <c r="IV725" s="57"/>
      <c r="IW725" s="57"/>
      <c r="IX725" s="57"/>
      <c r="IY725" s="57"/>
      <c r="IZ725" s="57"/>
      <c r="JA725" s="57"/>
      <c r="JB725" s="57"/>
      <c r="JC725" s="57"/>
      <c r="JD725" s="57"/>
      <c r="JE725" s="57"/>
      <c r="JF725" s="57"/>
      <c r="JG725" s="57"/>
      <c r="JH725" s="57"/>
      <c r="JI725" s="57"/>
      <c r="JJ725" s="57"/>
      <c r="JK725" s="57"/>
      <c r="JL725" s="57"/>
      <c r="JM725" s="57"/>
      <c r="JN725" s="57"/>
      <c r="JO725" s="57"/>
      <c r="JP725" s="57"/>
      <c r="JQ725" s="57"/>
      <c r="JR725" s="57"/>
      <c r="JS725" s="57"/>
      <c r="JT725" s="57"/>
      <c r="JU725" s="57"/>
      <c r="JV725" s="57"/>
      <c r="JW725" s="57"/>
      <c r="JX725" s="57"/>
      <c r="JY725" s="57"/>
      <c r="JZ725" s="57"/>
      <c r="KA725" s="57"/>
      <c r="KB725" s="57"/>
      <c r="KC725" s="57"/>
      <c r="KD725" s="57"/>
      <c r="KE725" s="57"/>
      <c r="KF725" s="57"/>
      <c r="KG725" s="57"/>
      <c r="KH725" s="57"/>
      <c r="KI725" s="57"/>
      <c r="KJ725" s="57"/>
      <c r="KK725" s="57"/>
      <c r="KL725" s="57"/>
      <c r="KM725" s="57"/>
      <c r="KN725" s="57"/>
      <c r="KO725" s="57"/>
      <c r="KP725" s="57"/>
      <c r="KQ725" s="57"/>
      <c r="KR725" s="57"/>
      <c r="KS725" s="57"/>
      <c r="KT725" s="57"/>
      <c r="KU725" s="57"/>
      <c r="KV725" s="57"/>
      <c r="KW725" s="57"/>
      <c r="KX725" s="57"/>
      <c r="KY725" s="57"/>
      <c r="KZ725" s="57"/>
      <c r="LA725" s="57"/>
      <c r="LB725" s="57"/>
      <c r="LC725" s="57"/>
      <c r="LD725" s="57"/>
      <c r="LE725" s="57"/>
      <c r="LF725" s="57"/>
      <c r="LG725" s="57"/>
      <c r="LH725" s="57"/>
      <c r="LI725" s="57"/>
      <c r="LJ725" s="57"/>
      <c r="LK725" s="57"/>
      <c r="LL725" s="57"/>
      <c r="LM725" s="57"/>
      <c r="LN725" s="57"/>
      <c r="LO725" s="57"/>
      <c r="LP725" s="57"/>
      <c r="LQ725" s="57"/>
      <c r="LR725" s="57"/>
      <c r="LS725" s="57"/>
      <c r="LT725" s="57"/>
      <c r="LU725" s="57"/>
      <c r="LV725" s="57"/>
      <c r="LW725" s="57"/>
      <c r="LX725" s="57"/>
      <c r="LY725" s="57"/>
      <c r="LZ725" s="57"/>
      <c r="MA725" s="57"/>
      <c r="MB725" s="57"/>
      <c r="MC725" s="57"/>
      <c r="MD725" s="57"/>
      <c r="ME725" s="57"/>
      <c r="MF725" s="57"/>
      <c r="MG725" s="57"/>
      <c r="MH725" s="57"/>
      <c r="MI725" s="57"/>
      <c r="MJ725" s="57"/>
      <c r="MK725" s="57"/>
      <c r="ML725" s="57"/>
      <c r="MM725" s="57"/>
      <c r="MN725" s="57"/>
      <c r="MO725" s="57"/>
      <c r="MP725" s="57"/>
      <c r="MQ725" s="57"/>
      <c r="MR725" s="57"/>
      <c r="MS725" s="57"/>
      <c r="MT725" s="57"/>
      <c r="MU725" s="57"/>
      <c r="MV725" s="57"/>
      <c r="MW725" s="57"/>
      <c r="MX725" s="57"/>
      <c r="MY725" s="57"/>
      <c r="MZ725" s="57"/>
      <c r="NA725" s="57"/>
      <c r="NB725" s="57"/>
      <c r="NC725" s="57"/>
      <c r="ND725" s="57"/>
      <c r="NE725" s="57"/>
      <c r="NF725" s="57"/>
      <c r="NG725" s="57"/>
      <c r="NH725" s="57"/>
      <c r="NI725" s="57"/>
      <c r="NJ725" s="57"/>
      <c r="NK725" s="57"/>
      <c r="NL725" s="57"/>
      <c r="NM725" s="57"/>
      <c r="NN725" s="57"/>
      <c r="NO725" s="57"/>
      <c r="NP725" s="57"/>
      <c r="NQ725" s="57"/>
      <c r="NR725" s="57"/>
      <c r="NS725" s="57"/>
      <c r="NT725" s="57"/>
      <c r="NU725" s="57"/>
      <c r="NV725" s="57"/>
      <c r="NW725" s="57"/>
      <c r="NX725" s="57"/>
      <c r="NY725" s="57"/>
      <c r="NZ725" s="57"/>
      <c r="OA725" s="57"/>
      <c r="OB725" s="57"/>
      <c r="OC725" s="57"/>
      <c r="OD725" s="57"/>
      <c r="OE725" s="57"/>
      <c r="OF725" s="57"/>
      <c r="OG725" s="57"/>
      <c r="OH725" s="57"/>
      <c r="OI725" s="57"/>
      <c r="OJ725" s="57"/>
      <c r="OK725" s="57"/>
      <c r="OL725" s="57"/>
      <c r="OM725" s="57"/>
      <c r="ON725" s="57"/>
      <c r="OO725" s="57"/>
      <c r="OP725" s="57"/>
      <c r="OQ725" s="57"/>
      <c r="OR725" s="57"/>
      <c r="OS725" s="57"/>
      <c r="OT725" s="57"/>
      <c r="OU725" s="57"/>
      <c r="OV725" s="57"/>
      <c r="OW725" s="57"/>
      <c r="OX725" s="57"/>
      <c r="OY725" s="57"/>
      <c r="OZ725" s="57"/>
      <c r="PA725" s="57"/>
      <c r="PB725" s="57"/>
      <c r="PC725" s="57"/>
      <c r="PD725" s="57"/>
      <c r="PE725" s="57"/>
      <c r="PF725" s="57"/>
      <c r="PG725" s="57"/>
      <c r="PH725" s="57"/>
      <c r="PI725" s="57"/>
      <c r="PJ725" s="57"/>
      <c r="PK725" s="57"/>
      <c r="PL725" s="57"/>
      <c r="PM725" s="57"/>
      <c r="PN725" s="57"/>
      <c r="PO725" s="57"/>
      <c r="PP725" s="57"/>
      <c r="PQ725" s="57"/>
      <c r="PR725" s="57"/>
      <c r="PS725" s="57"/>
      <c r="PT725" s="57"/>
      <c r="PU725" s="57"/>
      <c r="PV725" s="57"/>
      <c r="PW725" s="57"/>
      <c r="PX725" s="57"/>
      <c r="PY725" s="57"/>
      <c r="PZ725" s="57"/>
      <c r="QA725" s="57"/>
      <c r="QB725" s="57"/>
      <c r="QC725" s="57"/>
      <c r="QD725" s="57"/>
      <c r="QE725" s="57"/>
      <c r="QF725" s="57"/>
      <c r="QG725" s="57"/>
      <c r="QH725" s="57"/>
      <c r="QI725" s="57"/>
      <c r="QJ725" s="57"/>
      <c r="QK725" s="57"/>
      <c r="QL725" s="57"/>
      <c r="QM725" s="57"/>
      <c r="QN725" s="57"/>
      <c r="QO725" s="57"/>
      <c r="QP725" s="57"/>
      <c r="QQ725" s="57"/>
      <c r="QR725" s="57"/>
      <c r="QS725" s="57"/>
      <c r="QT725" s="57"/>
      <c r="QU725" s="57"/>
      <c r="QV725" s="57"/>
      <c r="QW725" s="57"/>
      <c r="QX725" s="57"/>
      <c r="QY725" s="57"/>
      <c r="QZ725" s="57"/>
      <c r="RA725" s="57"/>
      <c r="RB725" s="57"/>
      <c r="RC725" s="57"/>
      <c r="RD725" s="57"/>
      <c r="RE725" s="57"/>
      <c r="RF725" s="57"/>
      <c r="RG725" s="57"/>
      <c r="RH725" s="57"/>
      <c r="RI725" s="57"/>
      <c r="RJ725" s="57"/>
      <c r="RK725" s="57"/>
      <c r="RL725" s="57"/>
      <c r="RM725" s="57"/>
      <c r="RN725" s="57"/>
      <c r="RO725" s="57"/>
      <c r="RP725" s="57"/>
      <c r="RQ725" s="57"/>
      <c r="RR725" s="57"/>
      <c r="RS725" s="57"/>
      <c r="RT725" s="57"/>
      <c r="RU725" s="57"/>
      <c r="RV725" s="57"/>
      <c r="RW725" s="57"/>
      <c r="RX725" s="57"/>
      <c r="RY725" s="57"/>
      <c r="RZ725" s="57"/>
      <c r="SA725" s="57"/>
      <c r="SB725" s="57"/>
      <c r="SC725" s="57"/>
      <c r="SD725" s="57"/>
      <c r="SE725" s="57"/>
      <c r="SF725" s="57"/>
      <c r="SG725" s="57"/>
      <c r="SH725" s="57"/>
      <c r="SI725" s="57"/>
      <c r="SJ725" s="57"/>
      <c r="SK725" s="57"/>
      <c r="SL725" s="57"/>
      <c r="SM725" s="57"/>
      <c r="SN725" s="57"/>
      <c r="SO725" s="57"/>
      <c r="SP725" s="57"/>
      <c r="SQ725" s="57"/>
      <c r="SR725" s="57"/>
      <c r="SS725" s="57"/>
      <c r="ST725" s="57"/>
      <c r="SU725" s="57"/>
      <c r="SV725" s="57"/>
      <c r="SW725" s="57"/>
      <c r="SX725" s="57"/>
      <c r="SY725" s="57"/>
      <c r="SZ725" s="57"/>
      <c r="TA725" s="57"/>
      <c r="TB725" s="57"/>
      <c r="TC725" s="57"/>
      <c r="TD725" s="57"/>
      <c r="TE725" s="57"/>
      <c r="TF725" s="57"/>
      <c r="TG725" s="57"/>
      <c r="TH725" s="57"/>
      <c r="TI725" s="57"/>
      <c r="TJ725" s="57"/>
      <c r="TK725" s="57"/>
      <c r="TL725" s="57"/>
      <c r="TM725" s="57"/>
      <c r="TN725" s="57"/>
      <c r="TO725" s="57"/>
      <c r="TP725" s="57"/>
      <c r="TQ725" s="57"/>
      <c r="TR725" s="57"/>
      <c r="TS725" s="57"/>
      <c r="TT725" s="57"/>
      <c r="TU725" s="57"/>
      <c r="TV725" s="57"/>
      <c r="TW725" s="57"/>
      <c r="TX725" s="57"/>
      <c r="TY725" s="57"/>
      <c r="TZ725" s="57"/>
      <c r="UA725" s="57"/>
      <c r="UB725" s="57"/>
      <c r="UC725" s="57"/>
      <c r="UD725" s="57"/>
      <c r="UE725" s="57"/>
      <c r="UF725" s="57"/>
      <c r="UG725" s="57"/>
      <c r="UH725" s="57"/>
      <c r="UI725" s="57"/>
      <c r="UJ725" s="57"/>
      <c r="UK725" s="57"/>
      <c r="UL725" s="57"/>
      <c r="UM725" s="57"/>
      <c r="UN725" s="57"/>
      <c r="UO725" s="57"/>
      <c r="UP725" s="57"/>
      <c r="UQ725" s="57"/>
      <c r="UR725" s="57"/>
      <c r="US725" s="57"/>
      <c r="UT725" s="57"/>
      <c r="UU725" s="57"/>
      <c r="UV725" s="57"/>
      <c r="UW725" s="57"/>
      <c r="UX725" s="57"/>
      <c r="UY725" s="57"/>
      <c r="UZ725" s="57"/>
      <c r="VA725" s="57"/>
      <c r="VB725" s="57"/>
      <c r="VC725" s="57"/>
      <c r="VD725" s="57"/>
      <c r="VE725" s="57"/>
      <c r="VF725" s="57"/>
      <c r="VG725" s="57"/>
      <c r="VH725" s="57"/>
      <c r="VI725" s="57"/>
      <c r="VJ725" s="57"/>
      <c r="VK725" s="57"/>
      <c r="VL725" s="57"/>
      <c r="VM725" s="57"/>
      <c r="VN725" s="57"/>
      <c r="VO725" s="57"/>
      <c r="VP725" s="57"/>
      <c r="VQ725" s="57"/>
      <c r="VR725" s="57"/>
      <c r="VS725" s="57"/>
      <c r="VT725" s="57"/>
      <c r="VU725" s="57"/>
      <c r="VV725" s="57"/>
      <c r="VW725" s="57"/>
      <c r="VX725" s="57"/>
      <c r="VY725" s="57"/>
      <c r="VZ725" s="57"/>
      <c r="WA725" s="57"/>
      <c r="WB725" s="57"/>
      <c r="WC725" s="57"/>
      <c r="WD725" s="57"/>
      <c r="WE725" s="57"/>
      <c r="WF725" s="57"/>
      <c r="WG725" s="57"/>
      <c r="WH725" s="57"/>
      <c r="WI725" s="57"/>
      <c r="WJ725" s="57"/>
      <c r="WK725" s="57"/>
      <c r="WL725" s="57"/>
      <c r="WM725" s="57"/>
      <c r="WN725" s="57"/>
      <c r="WO725" s="57"/>
      <c r="WP725" s="57"/>
      <c r="WQ725" s="57"/>
      <c r="WR725" s="57"/>
      <c r="WS725" s="57"/>
      <c r="WT725" s="57"/>
      <c r="WU725" s="57"/>
      <c r="WV725" s="57"/>
      <c r="WW725" s="57"/>
      <c r="WX725" s="57"/>
      <c r="WY725" s="57"/>
      <c r="WZ725" s="57"/>
      <c r="XA725" s="57"/>
      <c r="XB725" s="57"/>
      <c r="XC725" s="57"/>
      <c r="XD725" s="57"/>
      <c r="XE725" s="57"/>
      <c r="XF725" s="57"/>
      <c r="XG725" s="57"/>
      <c r="XH725" s="57"/>
      <c r="XI725" s="57"/>
      <c r="XJ725" s="57"/>
      <c r="XK725" s="57"/>
      <c r="XL725" s="57"/>
      <c r="XM725" s="57"/>
      <c r="XN725" s="57"/>
      <c r="XO725" s="57"/>
      <c r="XP725" s="57"/>
      <c r="XQ725" s="57"/>
      <c r="XR725" s="57"/>
      <c r="XS725" s="57"/>
      <c r="XT725" s="57"/>
      <c r="XU725" s="57"/>
      <c r="XV725" s="57"/>
      <c r="XW725" s="57"/>
    </row>
    <row r="726">
      <c r="AI726" s="57"/>
      <c r="BR726" s="57"/>
      <c r="DA726" s="57"/>
      <c r="EJ726" s="57"/>
      <c r="EK726" s="57"/>
      <c r="EL726" s="57"/>
      <c r="EM726" s="57"/>
      <c r="EN726" s="57"/>
      <c r="EO726" s="57"/>
      <c r="EP726" s="57"/>
      <c r="EQ726" s="57"/>
      <c r="ER726" s="57"/>
      <c r="ES726" s="57"/>
      <c r="ET726" s="57"/>
      <c r="EU726" s="57"/>
      <c r="EV726" s="57"/>
      <c r="EW726" s="57"/>
      <c r="EX726" s="57"/>
      <c r="EY726" s="57"/>
      <c r="EZ726" s="57"/>
      <c r="FA726" s="57"/>
      <c r="FB726" s="57"/>
      <c r="FC726" s="57"/>
      <c r="FD726" s="57"/>
      <c r="FE726" s="57"/>
      <c r="FF726" s="57"/>
      <c r="FG726" s="57"/>
      <c r="FH726" s="57"/>
      <c r="FI726" s="57"/>
      <c r="FJ726" s="57"/>
      <c r="FK726" s="57"/>
      <c r="FL726" s="57"/>
      <c r="FM726" s="57"/>
      <c r="FN726" s="57"/>
      <c r="FO726" s="57"/>
      <c r="FP726" s="57"/>
      <c r="FQ726" s="57"/>
      <c r="FR726" s="57"/>
      <c r="FS726" s="57"/>
      <c r="FT726" s="57"/>
      <c r="FU726" s="57"/>
      <c r="FV726" s="57"/>
      <c r="FW726" s="57"/>
      <c r="FX726" s="57"/>
      <c r="FY726" s="57"/>
      <c r="FZ726" s="57"/>
      <c r="GA726" s="57"/>
      <c r="GB726" s="57"/>
      <c r="GC726" s="57"/>
      <c r="GD726" s="57"/>
      <c r="GE726" s="57"/>
      <c r="GF726" s="57"/>
      <c r="GG726" s="57"/>
      <c r="GH726" s="57"/>
      <c r="GI726" s="57"/>
      <c r="GJ726" s="57"/>
      <c r="GK726" s="57"/>
      <c r="GL726" s="57"/>
      <c r="GM726" s="57"/>
      <c r="GN726" s="57"/>
      <c r="GO726" s="57"/>
      <c r="GP726" s="57"/>
      <c r="GQ726" s="57"/>
      <c r="GR726" s="57"/>
      <c r="GS726" s="57"/>
      <c r="GT726" s="57"/>
      <c r="GU726" s="57"/>
      <c r="GV726" s="57"/>
      <c r="GW726" s="57"/>
      <c r="GX726" s="57"/>
      <c r="GY726" s="57"/>
      <c r="GZ726" s="57"/>
      <c r="HA726" s="57"/>
      <c r="HB726" s="57"/>
      <c r="HC726" s="57"/>
      <c r="HD726" s="57"/>
      <c r="HE726" s="57"/>
      <c r="HF726" s="57"/>
      <c r="HG726" s="57"/>
      <c r="HH726" s="57"/>
      <c r="HI726" s="57"/>
      <c r="HJ726" s="57"/>
      <c r="HK726" s="57"/>
      <c r="HL726" s="57"/>
      <c r="HM726" s="57"/>
      <c r="HN726" s="57"/>
      <c r="HO726" s="57"/>
      <c r="HP726" s="57"/>
      <c r="HQ726" s="57"/>
      <c r="HR726" s="57"/>
      <c r="HS726" s="57"/>
      <c r="HT726" s="57"/>
      <c r="HU726" s="57"/>
      <c r="HV726" s="57"/>
      <c r="HW726" s="57"/>
      <c r="HX726" s="57"/>
      <c r="HY726" s="57"/>
      <c r="HZ726" s="57"/>
      <c r="IA726" s="57"/>
      <c r="IB726" s="57"/>
      <c r="IC726" s="57"/>
      <c r="ID726" s="57"/>
      <c r="IE726" s="57"/>
      <c r="IF726" s="57"/>
      <c r="IG726" s="57"/>
      <c r="IH726" s="57"/>
      <c r="II726" s="57"/>
      <c r="IJ726" s="57"/>
      <c r="IK726" s="57"/>
      <c r="IL726" s="57"/>
      <c r="IM726" s="57"/>
      <c r="IN726" s="57"/>
      <c r="IO726" s="57"/>
      <c r="IP726" s="57"/>
      <c r="IQ726" s="57"/>
      <c r="IR726" s="57"/>
      <c r="IS726" s="57"/>
      <c r="IT726" s="57"/>
      <c r="IU726" s="57"/>
      <c r="IV726" s="57"/>
      <c r="IW726" s="57"/>
      <c r="IX726" s="57"/>
      <c r="IY726" s="57"/>
      <c r="IZ726" s="57"/>
      <c r="JA726" s="57"/>
      <c r="JB726" s="57"/>
      <c r="JC726" s="57"/>
      <c r="JD726" s="57"/>
      <c r="JE726" s="57"/>
      <c r="JF726" s="57"/>
      <c r="JG726" s="57"/>
      <c r="JH726" s="57"/>
      <c r="JI726" s="57"/>
      <c r="JJ726" s="57"/>
      <c r="JK726" s="57"/>
      <c r="JL726" s="57"/>
      <c r="JM726" s="57"/>
      <c r="JN726" s="57"/>
      <c r="JO726" s="57"/>
      <c r="JP726" s="57"/>
      <c r="JQ726" s="57"/>
      <c r="JR726" s="57"/>
      <c r="JS726" s="57"/>
      <c r="JT726" s="57"/>
      <c r="JU726" s="57"/>
      <c r="JV726" s="57"/>
      <c r="JW726" s="57"/>
      <c r="JX726" s="57"/>
      <c r="JY726" s="57"/>
      <c r="JZ726" s="57"/>
      <c r="KA726" s="57"/>
      <c r="KB726" s="57"/>
      <c r="KC726" s="57"/>
      <c r="KD726" s="57"/>
      <c r="KE726" s="57"/>
      <c r="KF726" s="57"/>
      <c r="KG726" s="57"/>
      <c r="KH726" s="57"/>
      <c r="KI726" s="57"/>
      <c r="KJ726" s="57"/>
      <c r="KK726" s="57"/>
      <c r="KL726" s="57"/>
      <c r="KM726" s="57"/>
      <c r="KN726" s="57"/>
      <c r="KO726" s="57"/>
      <c r="KP726" s="57"/>
      <c r="KQ726" s="57"/>
      <c r="KR726" s="57"/>
      <c r="KS726" s="57"/>
      <c r="KT726" s="57"/>
      <c r="KU726" s="57"/>
      <c r="KV726" s="57"/>
      <c r="KW726" s="57"/>
      <c r="KX726" s="57"/>
      <c r="KY726" s="57"/>
      <c r="KZ726" s="57"/>
      <c r="LA726" s="57"/>
      <c r="LB726" s="57"/>
      <c r="LC726" s="57"/>
      <c r="LD726" s="57"/>
      <c r="LE726" s="57"/>
      <c r="LF726" s="57"/>
      <c r="LG726" s="57"/>
      <c r="LH726" s="57"/>
      <c r="LI726" s="57"/>
      <c r="LJ726" s="57"/>
      <c r="LK726" s="57"/>
      <c r="LL726" s="57"/>
      <c r="LM726" s="57"/>
      <c r="LN726" s="57"/>
      <c r="LO726" s="57"/>
      <c r="LP726" s="57"/>
      <c r="LQ726" s="57"/>
      <c r="LR726" s="57"/>
      <c r="LS726" s="57"/>
      <c r="LT726" s="57"/>
      <c r="LU726" s="57"/>
      <c r="LV726" s="57"/>
      <c r="LW726" s="57"/>
      <c r="LX726" s="57"/>
      <c r="LY726" s="57"/>
      <c r="LZ726" s="57"/>
      <c r="MA726" s="57"/>
      <c r="MB726" s="57"/>
      <c r="MC726" s="57"/>
      <c r="MD726" s="57"/>
      <c r="ME726" s="57"/>
      <c r="MF726" s="57"/>
      <c r="MG726" s="57"/>
      <c r="MH726" s="57"/>
      <c r="MI726" s="57"/>
      <c r="MJ726" s="57"/>
      <c r="MK726" s="57"/>
      <c r="ML726" s="57"/>
      <c r="MM726" s="57"/>
      <c r="MN726" s="57"/>
      <c r="MO726" s="57"/>
      <c r="MP726" s="57"/>
      <c r="MQ726" s="57"/>
      <c r="MR726" s="57"/>
      <c r="MS726" s="57"/>
      <c r="MT726" s="57"/>
      <c r="MU726" s="57"/>
      <c r="MV726" s="57"/>
      <c r="MW726" s="57"/>
      <c r="MX726" s="57"/>
      <c r="MY726" s="57"/>
      <c r="MZ726" s="57"/>
      <c r="NA726" s="57"/>
      <c r="NB726" s="57"/>
      <c r="NC726" s="57"/>
      <c r="ND726" s="57"/>
      <c r="NE726" s="57"/>
      <c r="NF726" s="57"/>
      <c r="NG726" s="57"/>
      <c r="NH726" s="57"/>
      <c r="NI726" s="57"/>
      <c r="NJ726" s="57"/>
      <c r="NK726" s="57"/>
      <c r="NL726" s="57"/>
      <c r="NM726" s="57"/>
      <c r="NN726" s="57"/>
      <c r="NO726" s="57"/>
      <c r="NP726" s="57"/>
      <c r="NQ726" s="57"/>
      <c r="NR726" s="57"/>
      <c r="NS726" s="57"/>
      <c r="NT726" s="57"/>
      <c r="NU726" s="57"/>
      <c r="NV726" s="57"/>
      <c r="NW726" s="57"/>
      <c r="NX726" s="57"/>
      <c r="NY726" s="57"/>
      <c r="NZ726" s="57"/>
      <c r="OA726" s="57"/>
      <c r="OB726" s="57"/>
      <c r="OC726" s="57"/>
      <c r="OD726" s="57"/>
      <c r="OE726" s="57"/>
      <c r="OF726" s="57"/>
      <c r="OG726" s="57"/>
      <c r="OH726" s="57"/>
      <c r="OI726" s="57"/>
      <c r="OJ726" s="57"/>
      <c r="OK726" s="57"/>
      <c r="OL726" s="57"/>
      <c r="OM726" s="57"/>
      <c r="ON726" s="57"/>
      <c r="OO726" s="57"/>
      <c r="OP726" s="57"/>
      <c r="OQ726" s="57"/>
      <c r="OR726" s="57"/>
      <c r="OS726" s="57"/>
      <c r="OT726" s="57"/>
      <c r="OU726" s="57"/>
      <c r="OV726" s="57"/>
      <c r="OW726" s="57"/>
      <c r="OX726" s="57"/>
      <c r="OY726" s="57"/>
      <c r="OZ726" s="57"/>
      <c r="PA726" s="57"/>
      <c r="PB726" s="57"/>
      <c r="PC726" s="57"/>
      <c r="PD726" s="57"/>
      <c r="PE726" s="57"/>
      <c r="PF726" s="57"/>
      <c r="PG726" s="57"/>
      <c r="PH726" s="57"/>
      <c r="PI726" s="57"/>
      <c r="PJ726" s="57"/>
      <c r="PK726" s="57"/>
      <c r="PL726" s="57"/>
      <c r="PM726" s="57"/>
      <c r="PN726" s="57"/>
      <c r="PO726" s="57"/>
      <c r="PP726" s="57"/>
      <c r="PQ726" s="57"/>
      <c r="PR726" s="57"/>
      <c r="PS726" s="57"/>
      <c r="PT726" s="57"/>
      <c r="PU726" s="57"/>
      <c r="PV726" s="57"/>
      <c r="PW726" s="57"/>
      <c r="PX726" s="57"/>
      <c r="PY726" s="57"/>
      <c r="PZ726" s="57"/>
      <c r="QA726" s="57"/>
      <c r="QB726" s="57"/>
      <c r="QC726" s="57"/>
      <c r="QD726" s="57"/>
      <c r="QE726" s="57"/>
      <c r="QF726" s="57"/>
      <c r="QG726" s="57"/>
      <c r="QH726" s="57"/>
      <c r="QI726" s="57"/>
      <c r="QJ726" s="57"/>
      <c r="QK726" s="57"/>
      <c r="QL726" s="57"/>
      <c r="QM726" s="57"/>
      <c r="QN726" s="57"/>
      <c r="QO726" s="57"/>
      <c r="QP726" s="57"/>
      <c r="QQ726" s="57"/>
      <c r="QR726" s="57"/>
      <c r="QS726" s="57"/>
      <c r="QT726" s="57"/>
      <c r="QU726" s="57"/>
      <c r="QV726" s="57"/>
      <c r="QW726" s="57"/>
      <c r="QX726" s="57"/>
      <c r="QY726" s="57"/>
      <c r="QZ726" s="57"/>
      <c r="RA726" s="57"/>
      <c r="RB726" s="57"/>
      <c r="RC726" s="57"/>
      <c r="RD726" s="57"/>
      <c r="RE726" s="57"/>
      <c r="RF726" s="57"/>
      <c r="RG726" s="57"/>
      <c r="RH726" s="57"/>
      <c r="RI726" s="57"/>
      <c r="RJ726" s="57"/>
      <c r="RK726" s="57"/>
      <c r="RL726" s="57"/>
      <c r="RM726" s="57"/>
      <c r="RN726" s="57"/>
      <c r="RO726" s="57"/>
      <c r="RP726" s="57"/>
      <c r="RQ726" s="57"/>
      <c r="RR726" s="57"/>
      <c r="RS726" s="57"/>
      <c r="RT726" s="57"/>
      <c r="RU726" s="57"/>
      <c r="RV726" s="57"/>
      <c r="RW726" s="57"/>
      <c r="RX726" s="57"/>
      <c r="RY726" s="57"/>
      <c r="RZ726" s="57"/>
      <c r="SA726" s="57"/>
      <c r="SB726" s="57"/>
      <c r="SC726" s="57"/>
      <c r="SD726" s="57"/>
      <c r="SE726" s="57"/>
      <c r="SF726" s="57"/>
      <c r="SG726" s="57"/>
      <c r="SH726" s="57"/>
      <c r="SI726" s="57"/>
      <c r="SJ726" s="57"/>
      <c r="SK726" s="57"/>
      <c r="SL726" s="57"/>
      <c r="SM726" s="57"/>
      <c r="SN726" s="57"/>
      <c r="SO726" s="57"/>
      <c r="SP726" s="57"/>
      <c r="SQ726" s="57"/>
      <c r="SR726" s="57"/>
      <c r="SS726" s="57"/>
      <c r="ST726" s="57"/>
      <c r="SU726" s="57"/>
      <c r="SV726" s="57"/>
      <c r="SW726" s="57"/>
      <c r="SX726" s="57"/>
      <c r="SY726" s="57"/>
      <c r="SZ726" s="57"/>
      <c r="TA726" s="57"/>
      <c r="TB726" s="57"/>
      <c r="TC726" s="57"/>
      <c r="TD726" s="57"/>
      <c r="TE726" s="57"/>
      <c r="TF726" s="57"/>
      <c r="TG726" s="57"/>
      <c r="TH726" s="57"/>
      <c r="TI726" s="57"/>
      <c r="TJ726" s="57"/>
      <c r="TK726" s="57"/>
      <c r="TL726" s="57"/>
      <c r="TM726" s="57"/>
      <c r="TN726" s="57"/>
      <c r="TO726" s="57"/>
      <c r="TP726" s="57"/>
      <c r="TQ726" s="57"/>
      <c r="TR726" s="57"/>
      <c r="TS726" s="57"/>
      <c r="TT726" s="57"/>
      <c r="TU726" s="57"/>
      <c r="TV726" s="57"/>
      <c r="TW726" s="57"/>
      <c r="TX726" s="57"/>
      <c r="TY726" s="57"/>
      <c r="TZ726" s="57"/>
      <c r="UA726" s="57"/>
      <c r="UB726" s="57"/>
      <c r="UC726" s="57"/>
      <c r="UD726" s="57"/>
      <c r="UE726" s="57"/>
      <c r="UF726" s="57"/>
      <c r="UG726" s="57"/>
      <c r="UH726" s="57"/>
      <c r="UI726" s="57"/>
      <c r="UJ726" s="57"/>
      <c r="UK726" s="57"/>
      <c r="UL726" s="57"/>
      <c r="UM726" s="57"/>
      <c r="UN726" s="57"/>
      <c r="UO726" s="57"/>
      <c r="UP726" s="57"/>
      <c r="UQ726" s="57"/>
      <c r="UR726" s="57"/>
      <c r="US726" s="57"/>
      <c r="UT726" s="57"/>
      <c r="UU726" s="57"/>
      <c r="UV726" s="57"/>
      <c r="UW726" s="57"/>
      <c r="UX726" s="57"/>
      <c r="UY726" s="57"/>
      <c r="UZ726" s="57"/>
      <c r="VA726" s="57"/>
      <c r="VB726" s="57"/>
      <c r="VC726" s="57"/>
      <c r="VD726" s="57"/>
      <c r="VE726" s="57"/>
      <c r="VF726" s="57"/>
      <c r="VG726" s="57"/>
      <c r="VH726" s="57"/>
      <c r="VI726" s="57"/>
      <c r="VJ726" s="57"/>
      <c r="VK726" s="57"/>
      <c r="VL726" s="57"/>
      <c r="VM726" s="57"/>
      <c r="VN726" s="57"/>
      <c r="VO726" s="57"/>
      <c r="VP726" s="57"/>
      <c r="VQ726" s="57"/>
      <c r="VR726" s="57"/>
      <c r="VS726" s="57"/>
      <c r="VT726" s="57"/>
      <c r="VU726" s="57"/>
      <c r="VV726" s="57"/>
      <c r="VW726" s="57"/>
      <c r="VX726" s="57"/>
      <c r="VY726" s="57"/>
      <c r="VZ726" s="57"/>
      <c r="WA726" s="57"/>
      <c r="WB726" s="57"/>
      <c r="WC726" s="57"/>
      <c r="WD726" s="57"/>
      <c r="WE726" s="57"/>
      <c r="WF726" s="57"/>
      <c r="WG726" s="57"/>
      <c r="WH726" s="57"/>
      <c r="WI726" s="57"/>
      <c r="WJ726" s="57"/>
      <c r="WK726" s="57"/>
      <c r="WL726" s="57"/>
      <c r="WM726" s="57"/>
      <c r="WN726" s="57"/>
      <c r="WO726" s="57"/>
      <c r="WP726" s="57"/>
      <c r="WQ726" s="57"/>
      <c r="WR726" s="57"/>
      <c r="WS726" s="57"/>
      <c r="WT726" s="57"/>
      <c r="WU726" s="57"/>
      <c r="WV726" s="57"/>
      <c r="WW726" s="57"/>
      <c r="WX726" s="57"/>
      <c r="WY726" s="57"/>
      <c r="WZ726" s="57"/>
      <c r="XA726" s="57"/>
      <c r="XB726" s="57"/>
      <c r="XC726" s="57"/>
      <c r="XD726" s="57"/>
      <c r="XE726" s="57"/>
      <c r="XF726" s="57"/>
      <c r="XG726" s="57"/>
      <c r="XH726" s="57"/>
      <c r="XI726" s="57"/>
      <c r="XJ726" s="57"/>
      <c r="XK726" s="57"/>
      <c r="XL726" s="57"/>
      <c r="XM726" s="57"/>
      <c r="XN726" s="57"/>
      <c r="XO726" s="57"/>
      <c r="XP726" s="57"/>
      <c r="XQ726" s="57"/>
      <c r="XR726" s="57"/>
      <c r="XS726" s="57"/>
      <c r="XT726" s="57"/>
      <c r="XU726" s="57"/>
      <c r="XV726" s="57"/>
      <c r="XW726" s="57"/>
    </row>
    <row r="727">
      <c r="AI727" s="57"/>
      <c r="BR727" s="57"/>
      <c r="DA727" s="57"/>
      <c r="EJ727" s="57"/>
      <c r="EK727" s="57"/>
      <c r="EL727" s="57"/>
      <c r="EM727" s="57"/>
      <c r="EN727" s="57"/>
      <c r="EO727" s="57"/>
      <c r="EP727" s="57"/>
      <c r="EQ727" s="57"/>
      <c r="ER727" s="57"/>
      <c r="ES727" s="57"/>
      <c r="ET727" s="57"/>
      <c r="EU727" s="57"/>
      <c r="EV727" s="57"/>
      <c r="EW727" s="57"/>
      <c r="EX727" s="57"/>
      <c r="EY727" s="57"/>
      <c r="EZ727" s="57"/>
      <c r="FA727" s="57"/>
      <c r="FB727" s="57"/>
      <c r="FC727" s="57"/>
      <c r="FD727" s="57"/>
      <c r="FE727" s="57"/>
      <c r="FF727" s="57"/>
      <c r="FG727" s="57"/>
      <c r="FH727" s="57"/>
      <c r="FI727" s="57"/>
      <c r="FJ727" s="57"/>
      <c r="FK727" s="57"/>
      <c r="FL727" s="57"/>
      <c r="FM727" s="57"/>
      <c r="FN727" s="57"/>
      <c r="FO727" s="57"/>
      <c r="FP727" s="57"/>
      <c r="FQ727" s="57"/>
      <c r="FR727" s="57"/>
      <c r="FS727" s="57"/>
      <c r="FT727" s="57"/>
      <c r="FU727" s="57"/>
      <c r="FV727" s="57"/>
      <c r="FW727" s="57"/>
      <c r="FX727" s="57"/>
      <c r="FY727" s="57"/>
      <c r="FZ727" s="57"/>
      <c r="GA727" s="57"/>
      <c r="GB727" s="57"/>
      <c r="GC727" s="57"/>
      <c r="GD727" s="57"/>
      <c r="GE727" s="57"/>
      <c r="GF727" s="57"/>
      <c r="GG727" s="57"/>
      <c r="GH727" s="57"/>
      <c r="GI727" s="57"/>
      <c r="GJ727" s="57"/>
      <c r="GK727" s="57"/>
      <c r="GL727" s="57"/>
      <c r="GM727" s="57"/>
      <c r="GN727" s="57"/>
      <c r="GO727" s="57"/>
      <c r="GP727" s="57"/>
      <c r="GQ727" s="57"/>
      <c r="GR727" s="57"/>
      <c r="GS727" s="57"/>
      <c r="GT727" s="57"/>
      <c r="GU727" s="57"/>
      <c r="GV727" s="57"/>
      <c r="GW727" s="57"/>
      <c r="GX727" s="57"/>
      <c r="GY727" s="57"/>
      <c r="GZ727" s="57"/>
      <c r="HA727" s="57"/>
      <c r="HB727" s="57"/>
      <c r="HC727" s="57"/>
      <c r="HD727" s="57"/>
      <c r="HE727" s="57"/>
      <c r="HF727" s="57"/>
      <c r="HG727" s="57"/>
      <c r="HH727" s="57"/>
      <c r="HI727" s="57"/>
      <c r="HJ727" s="57"/>
      <c r="HK727" s="57"/>
      <c r="HL727" s="57"/>
      <c r="HM727" s="57"/>
      <c r="HN727" s="57"/>
      <c r="HO727" s="57"/>
      <c r="HP727" s="57"/>
      <c r="HQ727" s="57"/>
      <c r="HR727" s="57"/>
      <c r="HS727" s="57"/>
      <c r="HT727" s="57"/>
      <c r="HU727" s="57"/>
      <c r="HV727" s="57"/>
      <c r="HW727" s="57"/>
      <c r="HX727" s="57"/>
      <c r="HY727" s="57"/>
      <c r="HZ727" s="57"/>
      <c r="IA727" s="57"/>
      <c r="IB727" s="57"/>
      <c r="IC727" s="57"/>
      <c r="ID727" s="57"/>
      <c r="IE727" s="57"/>
      <c r="IF727" s="57"/>
      <c r="IG727" s="57"/>
      <c r="IH727" s="57"/>
      <c r="II727" s="57"/>
      <c r="IJ727" s="57"/>
      <c r="IK727" s="57"/>
      <c r="IL727" s="57"/>
      <c r="IM727" s="57"/>
      <c r="IN727" s="57"/>
      <c r="IO727" s="57"/>
      <c r="IP727" s="57"/>
      <c r="IQ727" s="57"/>
      <c r="IR727" s="57"/>
      <c r="IS727" s="57"/>
      <c r="IT727" s="57"/>
      <c r="IU727" s="57"/>
      <c r="IV727" s="57"/>
      <c r="IW727" s="57"/>
      <c r="IX727" s="57"/>
      <c r="IY727" s="57"/>
      <c r="IZ727" s="57"/>
      <c r="JA727" s="57"/>
      <c r="JB727" s="57"/>
      <c r="JC727" s="57"/>
      <c r="JD727" s="57"/>
      <c r="JE727" s="57"/>
      <c r="JF727" s="57"/>
      <c r="JG727" s="57"/>
      <c r="JH727" s="57"/>
      <c r="JI727" s="57"/>
      <c r="JJ727" s="57"/>
      <c r="JK727" s="57"/>
      <c r="JL727" s="57"/>
      <c r="JM727" s="57"/>
      <c r="JN727" s="57"/>
      <c r="JO727" s="57"/>
      <c r="JP727" s="57"/>
      <c r="JQ727" s="57"/>
      <c r="JR727" s="57"/>
      <c r="JS727" s="57"/>
      <c r="JT727" s="57"/>
      <c r="JU727" s="57"/>
      <c r="JV727" s="57"/>
      <c r="JW727" s="57"/>
      <c r="JX727" s="57"/>
      <c r="JY727" s="57"/>
      <c r="JZ727" s="57"/>
      <c r="KA727" s="57"/>
      <c r="KB727" s="57"/>
      <c r="KC727" s="57"/>
      <c r="KD727" s="57"/>
      <c r="KE727" s="57"/>
      <c r="KF727" s="57"/>
      <c r="KG727" s="57"/>
      <c r="KH727" s="57"/>
      <c r="KI727" s="57"/>
      <c r="KJ727" s="57"/>
      <c r="KK727" s="57"/>
      <c r="KL727" s="57"/>
      <c r="KM727" s="57"/>
      <c r="KN727" s="57"/>
      <c r="KO727" s="57"/>
      <c r="KP727" s="57"/>
      <c r="KQ727" s="57"/>
      <c r="KR727" s="57"/>
      <c r="KS727" s="57"/>
      <c r="KT727" s="57"/>
      <c r="KU727" s="57"/>
      <c r="KV727" s="57"/>
      <c r="KW727" s="57"/>
      <c r="KX727" s="57"/>
      <c r="KY727" s="57"/>
      <c r="KZ727" s="57"/>
      <c r="LA727" s="57"/>
      <c r="LB727" s="57"/>
      <c r="LC727" s="57"/>
      <c r="LD727" s="57"/>
      <c r="LE727" s="57"/>
      <c r="LF727" s="57"/>
      <c r="LG727" s="57"/>
      <c r="LH727" s="57"/>
      <c r="LI727" s="57"/>
      <c r="LJ727" s="57"/>
      <c r="LK727" s="57"/>
      <c r="LL727" s="57"/>
      <c r="LM727" s="57"/>
      <c r="LN727" s="57"/>
      <c r="LO727" s="57"/>
      <c r="LP727" s="57"/>
      <c r="LQ727" s="57"/>
      <c r="LR727" s="57"/>
      <c r="LS727" s="57"/>
      <c r="LT727" s="57"/>
      <c r="LU727" s="57"/>
      <c r="LV727" s="57"/>
      <c r="LW727" s="57"/>
      <c r="LX727" s="57"/>
      <c r="LY727" s="57"/>
      <c r="LZ727" s="57"/>
      <c r="MA727" s="57"/>
      <c r="MB727" s="57"/>
      <c r="MC727" s="57"/>
      <c r="MD727" s="57"/>
      <c r="ME727" s="57"/>
      <c r="MF727" s="57"/>
      <c r="MG727" s="57"/>
      <c r="MH727" s="57"/>
      <c r="MI727" s="57"/>
      <c r="MJ727" s="57"/>
      <c r="MK727" s="57"/>
      <c r="ML727" s="57"/>
      <c r="MM727" s="57"/>
      <c r="MN727" s="57"/>
      <c r="MO727" s="57"/>
      <c r="MP727" s="57"/>
      <c r="MQ727" s="57"/>
      <c r="MR727" s="57"/>
      <c r="MS727" s="57"/>
      <c r="MT727" s="57"/>
      <c r="MU727" s="57"/>
      <c r="MV727" s="57"/>
      <c r="MW727" s="57"/>
      <c r="MX727" s="57"/>
      <c r="MY727" s="57"/>
      <c r="MZ727" s="57"/>
      <c r="NA727" s="57"/>
      <c r="NB727" s="57"/>
      <c r="NC727" s="57"/>
      <c r="ND727" s="57"/>
      <c r="NE727" s="57"/>
      <c r="NF727" s="57"/>
      <c r="NG727" s="57"/>
      <c r="NH727" s="57"/>
      <c r="NI727" s="57"/>
      <c r="NJ727" s="57"/>
      <c r="NK727" s="57"/>
      <c r="NL727" s="57"/>
      <c r="NM727" s="57"/>
      <c r="NN727" s="57"/>
      <c r="NO727" s="57"/>
      <c r="NP727" s="57"/>
      <c r="NQ727" s="57"/>
      <c r="NR727" s="57"/>
      <c r="NS727" s="57"/>
      <c r="NT727" s="57"/>
      <c r="NU727" s="57"/>
      <c r="NV727" s="57"/>
      <c r="NW727" s="57"/>
      <c r="NX727" s="57"/>
      <c r="NY727" s="57"/>
      <c r="NZ727" s="57"/>
      <c r="OA727" s="57"/>
      <c r="OB727" s="57"/>
      <c r="OC727" s="57"/>
      <c r="OD727" s="57"/>
      <c r="OE727" s="57"/>
      <c r="OF727" s="57"/>
      <c r="OG727" s="57"/>
      <c r="OH727" s="57"/>
      <c r="OI727" s="57"/>
      <c r="OJ727" s="57"/>
      <c r="OK727" s="57"/>
      <c r="OL727" s="57"/>
      <c r="OM727" s="57"/>
      <c r="ON727" s="57"/>
      <c r="OO727" s="57"/>
      <c r="OP727" s="57"/>
      <c r="OQ727" s="57"/>
      <c r="OR727" s="57"/>
      <c r="OS727" s="57"/>
      <c r="OT727" s="57"/>
      <c r="OU727" s="57"/>
      <c r="OV727" s="57"/>
      <c r="OW727" s="57"/>
      <c r="OX727" s="57"/>
      <c r="OY727" s="57"/>
      <c r="OZ727" s="57"/>
      <c r="PA727" s="57"/>
      <c r="PB727" s="57"/>
      <c r="PC727" s="57"/>
      <c r="PD727" s="57"/>
      <c r="PE727" s="57"/>
      <c r="PF727" s="57"/>
      <c r="PG727" s="57"/>
      <c r="PH727" s="57"/>
      <c r="PI727" s="57"/>
      <c r="PJ727" s="57"/>
      <c r="PK727" s="57"/>
      <c r="PL727" s="57"/>
      <c r="PM727" s="57"/>
      <c r="PN727" s="57"/>
      <c r="PO727" s="57"/>
      <c r="PP727" s="57"/>
      <c r="PQ727" s="57"/>
      <c r="PR727" s="57"/>
      <c r="PS727" s="57"/>
      <c r="PT727" s="57"/>
      <c r="PU727" s="57"/>
      <c r="PV727" s="57"/>
      <c r="PW727" s="57"/>
      <c r="PX727" s="57"/>
      <c r="PY727" s="57"/>
      <c r="PZ727" s="57"/>
      <c r="QA727" s="57"/>
      <c r="QB727" s="57"/>
      <c r="QC727" s="57"/>
      <c r="QD727" s="57"/>
      <c r="QE727" s="57"/>
      <c r="QF727" s="57"/>
      <c r="QG727" s="57"/>
      <c r="QH727" s="57"/>
      <c r="QI727" s="57"/>
      <c r="QJ727" s="57"/>
      <c r="QK727" s="57"/>
      <c r="QL727" s="57"/>
      <c r="QM727" s="57"/>
      <c r="QN727" s="57"/>
      <c r="QO727" s="57"/>
      <c r="QP727" s="57"/>
      <c r="QQ727" s="57"/>
      <c r="QR727" s="57"/>
      <c r="QS727" s="57"/>
      <c r="QT727" s="57"/>
      <c r="QU727" s="57"/>
      <c r="QV727" s="57"/>
      <c r="QW727" s="57"/>
      <c r="QX727" s="57"/>
      <c r="QY727" s="57"/>
      <c r="QZ727" s="57"/>
      <c r="RA727" s="57"/>
      <c r="RB727" s="57"/>
      <c r="RC727" s="57"/>
      <c r="RD727" s="57"/>
      <c r="RE727" s="57"/>
      <c r="RF727" s="57"/>
      <c r="RG727" s="57"/>
      <c r="RH727" s="57"/>
      <c r="RI727" s="57"/>
      <c r="RJ727" s="57"/>
      <c r="RK727" s="57"/>
      <c r="RL727" s="57"/>
      <c r="RM727" s="57"/>
      <c r="RN727" s="57"/>
      <c r="RO727" s="57"/>
      <c r="RP727" s="57"/>
      <c r="RQ727" s="57"/>
      <c r="RR727" s="57"/>
      <c r="RS727" s="57"/>
      <c r="RT727" s="57"/>
      <c r="RU727" s="57"/>
      <c r="RV727" s="57"/>
      <c r="RW727" s="57"/>
      <c r="RX727" s="57"/>
      <c r="RY727" s="57"/>
      <c r="RZ727" s="57"/>
      <c r="SA727" s="57"/>
      <c r="SB727" s="57"/>
      <c r="SC727" s="57"/>
      <c r="SD727" s="57"/>
      <c r="SE727" s="57"/>
      <c r="SF727" s="57"/>
      <c r="SG727" s="57"/>
      <c r="SH727" s="57"/>
      <c r="SI727" s="57"/>
      <c r="SJ727" s="57"/>
      <c r="SK727" s="57"/>
      <c r="SL727" s="57"/>
      <c r="SM727" s="57"/>
      <c r="SN727" s="57"/>
      <c r="SO727" s="57"/>
      <c r="SP727" s="57"/>
      <c r="SQ727" s="57"/>
      <c r="SR727" s="57"/>
      <c r="SS727" s="57"/>
      <c r="ST727" s="57"/>
      <c r="SU727" s="57"/>
      <c r="SV727" s="57"/>
      <c r="SW727" s="57"/>
      <c r="SX727" s="57"/>
      <c r="SY727" s="57"/>
      <c r="SZ727" s="57"/>
      <c r="TA727" s="57"/>
      <c r="TB727" s="57"/>
      <c r="TC727" s="57"/>
      <c r="TD727" s="57"/>
      <c r="TE727" s="57"/>
      <c r="TF727" s="57"/>
      <c r="TG727" s="57"/>
      <c r="TH727" s="57"/>
      <c r="TI727" s="57"/>
      <c r="TJ727" s="57"/>
      <c r="TK727" s="57"/>
      <c r="TL727" s="57"/>
      <c r="TM727" s="57"/>
      <c r="TN727" s="57"/>
      <c r="TO727" s="57"/>
      <c r="TP727" s="57"/>
      <c r="TQ727" s="57"/>
      <c r="TR727" s="57"/>
      <c r="TS727" s="57"/>
      <c r="TT727" s="57"/>
      <c r="TU727" s="57"/>
      <c r="TV727" s="57"/>
      <c r="TW727" s="57"/>
      <c r="TX727" s="57"/>
      <c r="TY727" s="57"/>
      <c r="TZ727" s="57"/>
      <c r="UA727" s="57"/>
      <c r="UB727" s="57"/>
      <c r="UC727" s="57"/>
      <c r="UD727" s="57"/>
      <c r="UE727" s="57"/>
      <c r="UF727" s="57"/>
      <c r="UG727" s="57"/>
      <c r="UH727" s="57"/>
      <c r="UI727" s="57"/>
      <c r="UJ727" s="57"/>
      <c r="UK727" s="57"/>
      <c r="UL727" s="57"/>
      <c r="UM727" s="57"/>
      <c r="UN727" s="57"/>
      <c r="UO727" s="57"/>
      <c r="UP727" s="57"/>
      <c r="UQ727" s="57"/>
      <c r="UR727" s="57"/>
      <c r="US727" s="57"/>
      <c r="UT727" s="57"/>
      <c r="UU727" s="57"/>
      <c r="UV727" s="57"/>
      <c r="UW727" s="57"/>
      <c r="UX727" s="57"/>
      <c r="UY727" s="57"/>
      <c r="UZ727" s="57"/>
      <c r="VA727" s="57"/>
      <c r="VB727" s="57"/>
      <c r="VC727" s="57"/>
      <c r="VD727" s="57"/>
      <c r="VE727" s="57"/>
      <c r="VF727" s="57"/>
      <c r="VG727" s="57"/>
      <c r="VH727" s="57"/>
      <c r="VI727" s="57"/>
      <c r="VJ727" s="57"/>
      <c r="VK727" s="57"/>
      <c r="VL727" s="57"/>
      <c r="VM727" s="57"/>
      <c r="VN727" s="57"/>
      <c r="VO727" s="57"/>
      <c r="VP727" s="57"/>
      <c r="VQ727" s="57"/>
      <c r="VR727" s="57"/>
      <c r="VS727" s="57"/>
      <c r="VT727" s="57"/>
      <c r="VU727" s="57"/>
      <c r="VV727" s="57"/>
      <c r="VW727" s="57"/>
      <c r="VX727" s="57"/>
      <c r="VY727" s="57"/>
      <c r="VZ727" s="57"/>
      <c r="WA727" s="57"/>
      <c r="WB727" s="57"/>
      <c r="WC727" s="57"/>
      <c r="WD727" s="57"/>
      <c r="WE727" s="57"/>
      <c r="WF727" s="57"/>
      <c r="WG727" s="57"/>
      <c r="WH727" s="57"/>
      <c r="WI727" s="57"/>
      <c r="WJ727" s="57"/>
      <c r="WK727" s="57"/>
      <c r="WL727" s="57"/>
      <c r="WM727" s="57"/>
      <c r="WN727" s="57"/>
      <c r="WO727" s="57"/>
      <c r="WP727" s="57"/>
      <c r="WQ727" s="57"/>
      <c r="WR727" s="57"/>
      <c r="WS727" s="57"/>
      <c r="WT727" s="57"/>
      <c r="WU727" s="57"/>
      <c r="WV727" s="57"/>
      <c r="WW727" s="57"/>
      <c r="WX727" s="57"/>
      <c r="WY727" s="57"/>
      <c r="WZ727" s="57"/>
      <c r="XA727" s="57"/>
      <c r="XB727" s="57"/>
      <c r="XC727" s="57"/>
      <c r="XD727" s="57"/>
      <c r="XE727" s="57"/>
      <c r="XF727" s="57"/>
      <c r="XG727" s="57"/>
      <c r="XH727" s="57"/>
      <c r="XI727" s="57"/>
      <c r="XJ727" s="57"/>
      <c r="XK727" s="57"/>
      <c r="XL727" s="57"/>
      <c r="XM727" s="57"/>
      <c r="XN727" s="57"/>
      <c r="XO727" s="57"/>
      <c r="XP727" s="57"/>
      <c r="XQ727" s="57"/>
      <c r="XR727" s="57"/>
      <c r="XS727" s="57"/>
      <c r="XT727" s="57"/>
      <c r="XU727" s="57"/>
      <c r="XV727" s="57"/>
      <c r="XW727" s="57"/>
    </row>
    <row r="728">
      <c r="AI728" s="57"/>
      <c r="BR728" s="57"/>
      <c r="DA728" s="57"/>
      <c r="EJ728" s="57"/>
      <c r="EK728" s="57"/>
      <c r="EL728" s="57"/>
      <c r="EM728" s="57"/>
      <c r="EN728" s="57"/>
      <c r="EO728" s="57"/>
      <c r="EP728" s="57"/>
      <c r="EQ728" s="57"/>
      <c r="ER728" s="57"/>
      <c r="ES728" s="57"/>
      <c r="ET728" s="57"/>
      <c r="EU728" s="57"/>
      <c r="EV728" s="57"/>
      <c r="EW728" s="57"/>
      <c r="EX728" s="57"/>
      <c r="EY728" s="57"/>
      <c r="EZ728" s="57"/>
      <c r="FA728" s="57"/>
      <c r="FB728" s="57"/>
      <c r="FC728" s="57"/>
      <c r="FD728" s="57"/>
      <c r="FE728" s="57"/>
      <c r="FF728" s="57"/>
      <c r="FG728" s="57"/>
      <c r="FH728" s="57"/>
      <c r="FI728" s="57"/>
      <c r="FJ728" s="57"/>
      <c r="FK728" s="57"/>
      <c r="FL728" s="57"/>
      <c r="FM728" s="57"/>
      <c r="FN728" s="57"/>
      <c r="FO728" s="57"/>
      <c r="FP728" s="57"/>
      <c r="FQ728" s="57"/>
      <c r="FR728" s="57"/>
      <c r="FS728" s="57"/>
      <c r="FT728" s="57"/>
      <c r="FU728" s="57"/>
      <c r="FV728" s="57"/>
      <c r="FW728" s="57"/>
      <c r="FX728" s="57"/>
      <c r="FY728" s="57"/>
      <c r="FZ728" s="57"/>
      <c r="GA728" s="57"/>
      <c r="GB728" s="57"/>
      <c r="GC728" s="57"/>
      <c r="GD728" s="57"/>
      <c r="GE728" s="57"/>
      <c r="GF728" s="57"/>
      <c r="GG728" s="57"/>
      <c r="GH728" s="57"/>
      <c r="GI728" s="57"/>
      <c r="GJ728" s="57"/>
      <c r="GK728" s="57"/>
      <c r="GL728" s="57"/>
      <c r="GM728" s="57"/>
      <c r="GN728" s="57"/>
      <c r="GO728" s="57"/>
      <c r="GP728" s="57"/>
      <c r="GQ728" s="57"/>
      <c r="GR728" s="57"/>
      <c r="GS728" s="57"/>
      <c r="GT728" s="57"/>
      <c r="GU728" s="57"/>
      <c r="GV728" s="57"/>
      <c r="GW728" s="57"/>
      <c r="GX728" s="57"/>
      <c r="GY728" s="57"/>
      <c r="GZ728" s="57"/>
      <c r="HA728" s="57"/>
      <c r="HB728" s="57"/>
      <c r="HC728" s="57"/>
      <c r="HD728" s="57"/>
      <c r="HE728" s="57"/>
      <c r="HF728" s="57"/>
      <c r="HG728" s="57"/>
      <c r="HH728" s="57"/>
      <c r="HI728" s="57"/>
      <c r="HJ728" s="57"/>
      <c r="HK728" s="57"/>
      <c r="HL728" s="57"/>
      <c r="HM728" s="57"/>
      <c r="HN728" s="57"/>
      <c r="HO728" s="57"/>
      <c r="HP728" s="57"/>
      <c r="HQ728" s="57"/>
      <c r="HR728" s="57"/>
      <c r="HS728" s="57"/>
      <c r="HT728" s="57"/>
      <c r="HU728" s="57"/>
      <c r="HV728" s="57"/>
      <c r="HW728" s="57"/>
      <c r="HX728" s="57"/>
      <c r="HY728" s="57"/>
      <c r="HZ728" s="57"/>
      <c r="IA728" s="57"/>
      <c r="IB728" s="57"/>
      <c r="IC728" s="57"/>
      <c r="ID728" s="57"/>
      <c r="IE728" s="57"/>
      <c r="IF728" s="57"/>
      <c r="IG728" s="57"/>
      <c r="IH728" s="57"/>
      <c r="II728" s="57"/>
      <c r="IJ728" s="57"/>
      <c r="IK728" s="57"/>
      <c r="IL728" s="57"/>
      <c r="IM728" s="57"/>
      <c r="IN728" s="57"/>
      <c r="IO728" s="57"/>
      <c r="IP728" s="57"/>
      <c r="IQ728" s="57"/>
      <c r="IR728" s="57"/>
      <c r="IS728" s="57"/>
      <c r="IT728" s="57"/>
      <c r="IU728" s="57"/>
      <c r="IV728" s="57"/>
      <c r="IW728" s="57"/>
      <c r="IX728" s="57"/>
      <c r="IY728" s="57"/>
      <c r="IZ728" s="57"/>
      <c r="JA728" s="57"/>
      <c r="JB728" s="57"/>
      <c r="JC728" s="57"/>
      <c r="JD728" s="57"/>
      <c r="JE728" s="57"/>
      <c r="JF728" s="57"/>
      <c r="JG728" s="57"/>
      <c r="JH728" s="57"/>
      <c r="JI728" s="57"/>
      <c r="JJ728" s="57"/>
      <c r="JK728" s="57"/>
      <c r="JL728" s="57"/>
      <c r="JM728" s="57"/>
      <c r="JN728" s="57"/>
      <c r="JO728" s="57"/>
      <c r="JP728" s="57"/>
      <c r="JQ728" s="57"/>
      <c r="JR728" s="57"/>
      <c r="JS728" s="57"/>
      <c r="JT728" s="57"/>
      <c r="JU728" s="57"/>
      <c r="JV728" s="57"/>
      <c r="JW728" s="57"/>
      <c r="JX728" s="57"/>
      <c r="JY728" s="57"/>
      <c r="JZ728" s="57"/>
      <c r="KA728" s="57"/>
      <c r="KB728" s="57"/>
      <c r="KC728" s="57"/>
      <c r="KD728" s="57"/>
      <c r="KE728" s="57"/>
      <c r="KF728" s="57"/>
      <c r="KG728" s="57"/>
      <c r="KH728" s="57"/>
      <c r="KI728" s="57"/>
      <c r="KJ728" s="57"/>
      <c r="KK728" s="57"/>
      <c r="KL728" s="57"/>
      <c r="KM728" s="57"/>
      <c r="KN728" s="57"/>
      <c r="KO728" s="57"/>
      <c r="KP728" s="57"/>
      <c r="KQ728" s="57"/>
      <c r="KR728" s="57"/>
      <c r="KS728" s="57"/>
      <c r="KT728" s="57"/>
      <c r="KU728" s="57"/>
      <c r="KV728" s="57"/>
      <c r="KW728" s="57"/>
      <c r="KX728" s="57"/>
      <c r="KY728" s="57"/>
      <c r="KZ728" s="57"/>
      <c r="LA728" s="57"/>
      <c r="LB728" s="57"/>
      <c r="LC728" s="57"/>
      <c r="LD728" s="57"/>
      <c r="LE728" s="57"/>
      <c r="LF728" s="57"/>
      <c r="LG728" s="57"/>
      <c r="LH728" s="57"/>
      <c r="LI728" s="57"/>
      <c r="LJ728" s="57"/>
      <c r="LK728" s="57"/>
      <c r="LL728" s="57"/>
      <c r="LM728" s="57"/>
      <c r="LN728" s="57"/>
      <c r="LO728" s="57"/>
      <c r="LP728" s="57"/>
      <c r="LQ728" s="57"/>
      <c r="LR728" s="57"/>
      <c r="LS728" s="57"/>
      <c r="LT728" s="57"/>
      <c r="LU728" s="57"/>
      <c r="LV728" s="57"/>
      <c r="LW728" s="57"/>
      <c r="LX728" s="57"/>
      <c r="LY728" s="57"/>
      <c r="LZ728" s="57"/>
      <c r="MA728" s="57"/>
      <c r="MB728" s="57"/>
      <c r="MC728" s="57"/>
      <c r="MD728" s="57"/>
      <c r="ME728" s="57"/>
      <c r="MF728" s="57"/>
      <c r="MG728" s="57"/>
      <c r="MH728" s="57"/>
      <c r="MI728" s="57"/>
      <c r="MJ728" s="57"/>
      <c r="MK728" s="57"/>
      <c r="ML728" s="57"/>
      <c r="MM728" s="57"/>
      <c r="MN728" s="57"/>
      <c r="MO728" s="57"/>
      <c r="MP728" s="57"/>
      <c r="MQ728" s="57"/>
      <c r="MR728" s="57"/>
      <c r="MS728" s="57"/>
      <c r="MT728" s="57"/>
      <c r="MU728" s="57"/>
      <c r="MV728" s="57"/>
      <c r="MW728" s="57"/>
      <c r="MX728" s="57"/>
      <c r="MY728" s="57"/>
      <c r="MZ728" s="57"/>
      <c r="NA728" s="57"/>
      <c r="NB728" s="57"/>
      <c r="NC728" s="57"/>
      <c r="ND728" s="57"/>
      <c r="NE728" s="57"/>
      <c r="NF728" s="57"/>
      <c r="NG728" s="57"/>
      <c r="NH728" s="57"/>
      <c r="NI728" s="57"/>
      <c r="NJ728" s="57"/>
      <c r="NK728" s="57"/>
      <c r="NL728" s="57"/>
      <c r="NM728" s="57"/>
      <c r="NN728" s="57"/>
      <c r="NO728" s="57"/>
      <c r="NP728" s="57"/>
      <c r="NQ728" s="57"/>
      <c r="NR728" s="57"/>
      <c r="NS728" s="57"/>
      <c r="NT728" s="57"/>
      <c r="NU728" s="57"/>
      <c r="NV728" s="57"/>
      <c r="NW728" s="57"/>
      <c r="NX728" s="57"/>
      <c r="NY728" s="57"/>
      <c r="NZ728" s="57"/>
      <c r="OA728" s="57"/>
      <c r="OB728" s="57"/>
      <c r="OC728" s="57"/>
      <c r="OD728" s="57"/>
      <c r="OE728" s="57"/>
      <c r="OF728" s="57"/>
      <c r="OG728" s="57"/>
      <c r="OH728" s="57"/>
      <c r="OI728" s="57"/>
      <c r="OJ728" s="57"/>
      <c r="OK728" s="57"/>
      <c r="OL728" s="57"/>
      <c r="OM728" s="57"/>
      <c r="ON728" s="57"/>
      <c r="OO728" s="57"/>
      <c r="OP728" s="57"/>
      <c r="OQ728" s="57"/>
      <c r="OR728" s="57"/>
      <c r="OS728" s="57"/>
      <c r="OT728" s="57"/>
      <c r="OU728" s="57"/>
      <c r="OV728" s="57"/>
      <c r="OW728" s="57"/>
      <c r="OX728" s="57"/>
      <c r="OY728" s="57"/>
      <c r="OZ728" s="57"/>
      <c r="PA728" s="57"/>
      <c r="PB728" s="57"/>
      <c r="PC728" s="57"/>
      <c r="PD728" s="57"/>
      <c r="PE728" s="57"/>
      <c r="PF728" s="57"/>
      <c r="PG728" s="57"/>
      <c r="PH728" s="57"/>
      <c r="PI728" s="57"/>
      <c r="PJ728" s="57"/>
      <c r="PK728" s="57"/>
      <c r="PL728" s="57"/>
      <c r="PM728" s="57"/>
      <c r="PN728" s="57"/>
      <c r="PO728" s="57"/>
      <c r="PP728" s="57"/>
      <c r="PQ728" s="57"/>
      <c r="PR728" s="57"/>
      <c r="PS728" s="57"/>
      <c r="PT728" s="57"/>
      <c r="PU728" s="57"/>
      <c r="PV728" s="57"/>
      <c r="PW728" s="57"/>
      <c r="PX728" s="57"/>
      <c r="PY728" s="57"/>
      <c r="PZ728" s="57"/>
      <c r="QA728" s="57"/>
      <c r="QB728" s="57"/>
      <c r="QC728" s="57"/>
      <c r="QD728" s="57"/>
      <c r="QE728" s="57"/>
      <c r="QF728" s="57"/>
      <c r="QG728" s="57"/>
      <c r="QH728" s="57"/>
      <c r="QI728" s="57"/>
      <c r="QJ728" s="57"/>
      <c r="QK728" s="57"/>
      <c r="QL728" s="57"/>
      <c r="QM728" s="57"/>
      <c r="QN728" s="57"/>
      <c r="QO728" s="57"/>
      <c r="QP728" s="57"/>
      <c r="QQ728" s="57"/>
      <c r="QR728" s="57"/>
      <c r="QS728" s="57"/>
      <c r="QT728" s="57"/>
      <c r="QU728" s="57"/>
      <c r="QV728" s="57"/>
      <c r="QW728" s="57"/>
      <c r="QX728" s="57"/>
      <c r="QY728" s="57"/>
      <c r="QZ728" s="57"/>
      <c r="RA728" s="57"/>
      <c r="RB728" s="57"/>
      <c r="RC728" s="57"/>
      <c r="RD728" s="57"/>
      <c r="RE728" s="57"/>
      <c r="RF728" s="57"/>
      <c r="RG728" s="57"/>
      <c r="RH728" s="57"/>
      <c r="RI728" s="57"/>
      <c r="RJ728" s="57"/>
      <c r="RK728" s="57"/>
      <c r="RL728" s="57"/>
      <c r="RM728" s="57"/>
      <c r="RN728" s="57"/>
      <c r="RO728" s="57"/>
      <c r="RP728" s="57"/>
      <c r="RQ728" s="57"/>
      <c r="RR728" s="57"/>
      <c r="RS728" s="57"/>
      <c r="RT728" s="57"/>
      <c r="RU728" s="57"/>
      <c r="RV728" s="57"/>
      <c r="RW728" s="57"/>
      <c r="RX728" s="57"/>
      <c r="RY728" s="57"/>
      <c r="RZ728" s="57"/>
      <c r="SA728" s="57"/>
      <c r="SB728" s="57"/>
      <c r="SC728" s="57"/>
      <c r="SD728" s="57"/>
      <c r="SE728" s="57"/>
      <c r="SF728" s="57"/>
      <c r="SG728" s="57"/>
      <c r="SH728" s="57"/>
      <c r="SI728" s="57"/>
      <c r="SJ728" s="57"/>
      <c r="SK728" s="57"/>
      <c r="SL728" s="57"/>
      <c r="SM728" s="57"/>
      <c r="SN728" s="57"/>
      <c r="SO728" s="57"/>
      <c r="SP728" s="57"/>
      <c r="SQ728" s="57"/>
      <c r="SR728" s="57"/>
      <c r="SS728" s="57"/>
      <c r="ST728" s="57"/>
      <c r="SU728" s="57"/>
      <c r="SV728" s="57"/>
      <c r="SW728" s="57"/>
      <c r="SX728" s="57"/>
      <c r="SY728" s="57"/>
      <c r="SZ728" s="57"/>
      <c r="TA728" s="57"/>
      <c r="TB728" s="57"/>
      <c r="TC728" s="57"/>
      <c r="TD728" s="57"/>
      <c r="TE728" s="57"/>
      <c r="TF728" s="57"/>
      <c r="TG728" s="57"/>
      <c r="TH728" s="57"/>
      <c r="TI728" s="57"/>
      <c r="TJ728" s="57"/>
      <c r="TK728" s="57"/>
      <c r="TL728" s="57"/>
      <c r="TM728" s="57"/>
      <c r="TN728" s="57"/>
      <c r="TO728" s="57"/>
      <c r="TP728" s="57"/>
      <c r="TQ728" s="57"/>
      <c r="TR728" s="57"/>
      <c r="TS728" s="57"/>
      <c r="TT728" s="57"/>
      <c r="TU728" s="57"/>
      <c r="TV728" s="57"/>
      <c r="TW728" s="57"/>
      <c r="TX728" s="57"/>
      <c r="TY728" s="57"/>
      <c r="TZ728" s="57"/>
      <c r="UA728" s="57"/>
      <c r="UB728" s="57"/>
      <c r="UC728" s="57"/>
      <c r="UD728" s="57"/>
      <c r="UE728" s="57"/>
      <c r="UF728" s="57"/>
      <c r="UG728" s="57"/>
      <c r="UH728" s="57"/>
      <c r="UI728" s="57"/>
      <c r="UJ728" s="57"/>
      <c r="UK728" s="57"/>
      <c r="UL728" s="57"/>
      <c r="UM728" s="57"/>
      <c r="UN728" s="57"/>
      <c r="UO728" s="57"/>
      <c r="UP728" s="57"/>
      <c r="UQ728" s="57"/>
      <c r="UR728" s="57"/>
      <c r="US728" s="57"/>
      <c r="UT728" s="57"/>
      <c r="UU728" s="57"/>
      <c r="UV728" s="57"/>
      <c r="UW728" s="57"/>
      <c r="UX728" s="57"/>
      <c r="UY728" s="57"/>
      <c r="UZ728" s="57"/>
      <c r="VA728" s="57"/>
      <c r="VB728" s="57"/>
      <c r="VC728" s="57"/>
      <c r="VD728" s="57"/>
      <c r="VE728" s="57"/>
      <c r="VF728" s="57"/>
      <c r="VG728" s="57"/>
      <c r="VH728" s="57"/>
      <c r="VI728" s="57"/>
      <c r="VJ728" s="57"/>
      <c r="VK728" s="57"/>
      <c r="VL728" s="57"/>
      <c r="VM728" s="57"/>
      <c r="VN728" s="57"/>
      <c r="VO728" s="57"/>
      <c r="VP728" s="57"/>
      <c r="VQ728" s="57"/>
      <c r="VR728" s="57"/>
      <c r="VS728" s="57"/>
      <c r="VT728" s="57"/>
      <c r="VU728" s="57"/>
      <c r="VV728" s="57"/>
      <c r="VW728" s="57"/>
      <c r="VX728" s="57"/>
      <c r="VY728" s="57"/>
      <c r="VZ728" s="57"/>
      <c r="WA728" s="57"/>
      <c r="WB728" s="57"/>
      <c r="WC728" s="57"/>
      <c r="WD728" s="57"/>
      <c r="WE728" s="57"/>
      <c r="WF728" s="57"/>
      <c r="WG728" s="57"/>
      <c r="WH728" s="57"/>
      <c r="WI728" s="57"/>
      <c r="WJ728" s="57"/>
      <c r="WK728" s="57"/>
      <c r="WL728" s="57"/>
      <c r="WM728" s="57"/>
      <c r="WN728" s="57"/>
      <c r="WO728" s="57"/>
      <c r="WP728" s="57"/>
      <c r="WQ728" s="57"/>
      <c r="WR728" s="57"/>
      <c r="WS728" s="57"/>
      <c r="WT728" s="57"/>
      <c r="WU728" s="57"/>
      <c r="WV728" s="57"/>
      <c r="WW728" s="57"/>
      <c r="WX728" s="57"/>
      <c r="WY728" s="57"/>
      <c r="WZ728" s="57"/>
      <c r="XA728" s="57"/>
      <c r="XB728" s="57"/>
      <c r="XC728" s="57"/>
      <c r="XD728" s="57"/>
      <c r="XE728" s="57"/>
      <c r="XF728" s="57"/>
      <c r="XG728" s="57"/>
      <c r="XH728" s="57"/>
      <c r="XI728" s="57"/>
      <c r="XJ728" s="57"/>
      <c r="XK728" s="57"/>
      <c r="XL728" s="57"/>
      <c r="XM728" s="57"/>
      <c r="XN728" s="57"/>
      <c r="XO728" s="57"/>
      <c r="XP728" s="57"/>
      <c r="XQ728" s="57"/>
      <c r="XR728" s="57"/>
      <c r="XS728" s="57"/>
      <c r="XT728" s="57"/>
      <c r="XU728" s="57"/>
      <c r="XV728" s="57"/>
      <c r="XW728" s="57"/>
    </row>
    <row r="729">
      <c r="AI729" s="57"/>
      <c r="BR729" s="57"/>
      <c r="DA729" s="57"/>
      <c r="EJ729" s="57"/>
      <c r="EK729" s="57"/>
      <c r="EL729" s="57"/>
      <c r="EM729" s="57"/>
      <c r="EN729" s="57"/>
      <c r="EO729" s="57"/>
      <c r="EP729" s="57"/>
      <c r="EQ729" s="57"/>
      <c r="ER729" s="57"/>
      <c r="ES729" s="57"/>
      <c r="ET729" s="57"/>
      <c r="EU729" s="57"/>
      <c r="EV729" s="57"/>
      <c r="EW729" s="57"/>
      <c r="EX729" s="57"/>
      <c r="EY729" s="57"/>
      <c r="EZ729" s="57"/>
      <c r="FA729" s="57"/>
      <c r="FB729" s="57"/>
      <c r="FC729" s="57"/>
      <c r="FD729" s="57"/>
      <c r="FE729" s="57"/>
      <c r="FF729" s="57"/>
      <c r="FG729" s="57"/>
      <c r="FH729" s="57"/>
      <c r="FI729" s="57"/>
      <c r="FJ729" s="57"/>
      <c r="FK729" s="57"/>
      <c r="FL729" s="57"/>
      <c r="FM729" s="57"/>
      <c r="FN729" s="57"/>
      <c r="FO729" s="57"/>
      <c r="FP729" s="57"/>
      <c r="FQ729" s="57"/>
      <c r="FR729" s="57"/>
      <c r="FS729" s="57"/>
      <c r="FT729" s="57"/>
      <c r="FU729" s="57"/>
      <c r="FV729" s="57"/>
      <c r="FW729" s="57"/>
      <c r="FX729" s="57"/>
      <c r="FY729" s="57"/>
      <c r="FZ729" s="57"/>
      <c r="GA729" s="57"/>
      <c r="GB729" s="57"/>
      <c r="GC729" s="57"/>
      <c r="GD729" s="57"/>
      <c r="GE729" s="57"/>
      <c r="GF729" s="57"/>
      <c r="GG729" s="57"/>
      <c r="GH729" s="57"/>
      <c r="GI729" s="57"/>
      <c r="GJ729" s="57"/>
      <c r="GK729" s="57"/>
      <c r="GL729" s="57"/>
      <c r="GM729" s="57"/>
      <c r="GN729" s="57"/>
      <c r="GO729" s="57"/>
      <c r="GP729" s="57"/>
      <c r="GQ729" s="57"/>
      <c r="GR729" s="57"/>
      <c r="GS729" s="57"/>
      <c r="GT729" s="57"/>
      <c r="GU729" s="57"/>
      <c r="GV729" s="57"/>
      <c r="GW729" s="57"/>
      <c r="GX729" s="57"/>
      <c r="GY729" s="57"/>
      <c r="GZ729" s="57"/>
      <c r="HA729" s="57"/>
      <c r="HB729" s="57"/>
      <c r="HC729" s="57"/>
      <c r="HD729" s="57"/>
      <c r="HE729" s="57"/>
      <c r="HF729" s="57"/>
      <c r="HG729" s="57"/>
      <c r="HH729" s="57"/>
      <c r="HI729" s="57"/>
      <c r="HJ729" s="57"/>
      <c r="HK729" s="57"/>
      <c r="HL729" s="57"/>
      <c r="HM729" s="57"/>
      <c r="HN729" s="57"/>
      <c r="HO729" s="57"/>
      <c r="HP729" s="57"/>
      <c r="HQ729" s="57"/>
      <c r="HR729" s="57"/>
      <c r="HS729" s="57"/>
      <c r="HT729" s="57"/>
      <c r="HU729" s="57"/>
      <c r="HV729" s="57"/>
      <c r="HW729" s="57"/>
      <c r="HX729" s="57"/>
      <c r="HY729" s="57"/>
      <c r="HZ729" s="57"/>
      <c r="IA729" s="57"/>
      <c r="IB729" s="57"/>
      <c r="IC729" s="57"/>
      <c r="ID729" s="57"/>
      <c r="IE729" s="57"/>
      <c r="IF729" s="57"/>
      <c r="IG729" s="57"/>
      <c r="IH729" s="57"/>
      <c r="II729" s="57"/>
      <c r="IJ729" s="57"/>
      <c r="IK729" s="57"/>
      <c r="IL729" s="57"/>
      <c r="IM729" s="57"/>
      <c r="IN729" s="57"/>
      <c r="IO729" s="57"/>
      <c r="IP729" s="57"/>
      <c r="IQ729" s="57"/>
      <c r="IR729" s="57"/>
      <c r="IS729" s="57"/>
      <c r="IT729" s="57"/>
      <c r="IU729" s="57"/>
      <c r="IV729" s="57"/>
      <c r="IW729" s="57"/>
      <c r="IX729" s="57"/>
      <c r="IY729" s="57"/>
      <c r="IZ729" s="57"/>
      <c r="JA729" s="57"/>
      <c r="JB729" s="57"/>
      <c r="JC729" s="57"/>
      <c r="JD729" s="57"/>
      <c r="JE729" s="57"/>
      <c r="JF729" s="57"/>
      <c r="JG729" s="57"/>
      <c r="JH729" s="57"/>
      <c r="JI729" s="57"/>
      <c r="JJ729" s="57"/>
      <c r="JK729" s="57"/>
      <c r="JL729" s="57"/>
      <c r="JM729" s="57"/>
      <c r="JN729" s="57"/>
      <c r="JO729" s="57"/>
      <c r="JP729" s="57"/>
      <c r="JQ729" s="57"/>
      <c r="JR729" s="57"/>
      <c r="JS729" s="57"/>
      <c r="JT729" s="57"/>
      <c r="JU729" s="57"/>
      <c r="JV729" s="57"/>
      <c r="JW729" s="57"/>
      <c r="JX729" s="57"/>
      <c r="JY729" s="57"/>
      <c r="JZ729" s="57"/>
      <c r="KA729" s="57"/>
      <c r="KB729" s="57"/>
      <c r="KC729" s="57"/>
      <c r="KD729" s="57"/>
      <c r="KE729" s="57"/>
      <c r="KF729" s="57"/>
      <c r="KG729" s="57"/>
      <c r="KH729" s="57"/>
      <c r="KI729" s="57"/>
      <c r="KJ729" s="57"/>
      <c r="KK729" s="57"/>
      <c r="KL729" s="57"/>
      <c r="KM729" s="57"/>
      <c r="KN729" s="57"/>
      <c r="KO729" s="57"/>
      <c r="KP729" s="57"/>
      <c r="KQ729" s="57"/>
      <c r="KR729" s="57"/>
      <c r="KS729" s="57"/>
      <c r="KT729" s="57"/>
      <c r="KU729" s="57"/>
      <c r="KV729" s="57"/>
      <c r="KW729" s="57"/>
      <c r="KX729" s="57"/>
      <c r="KY729" s="57"/>
      <c r="KZ729" s="57"/>
      <c r="LA729" s="57"/>
      <c r="LB729" s="57"/>
      <c r="LC729" s="57"/>
      <c r="LD729" s="57"/>
      <c r="LE729" s="57"/>
      <c r="LF729" s="57"/>
      <c r="LG729" s="57"/>
      <c r="LH729" s="57"/>
      <c r="LI729" s="57"/>
      <c r="LJ729" s="57"/>
      <c r="LK729" s="57"/>
      <c r="LL729" s="57"/>
      <c r="LM729" s="57"/>
      <c r="LN729" s="57"/>
      <c r="LO729" s="57"/>
      <c r="LP729" s="57"/>
      <c r="LQ729" s="57"/>
      <c r="LR729" s="57"/>
      <c r="LS729" s="57"/>
      <c r="LT729" s="57"/>
      <c r="LU729" s="57"/>
      <c r="LV729" s="57"/>
      <c r="LW729" s="57"/>
      <c r="LX729" s="57"/>
      <c r="LY729" s="57"/>
      <c r="LZ729" s="57"/>
      <c r="MA729" s="57"/>
      <c r="MB729" s="57"/>
      <c r="MC729" s="57"/>
      <c r="MD729" s="57"/>
      <c r="ME729" s="57"/>
      <c r="MF729" s="57"/>
      <c r="MG729" s="57"/>
      <c r="MH729" s="57"/>
      <c r="MI729" s="57"/>
      <c r="MJ729" s="57"/>
      <c r="MK729" s="57"/>
      <c r="ML729" s="57"/>
      <c r="MM729" s="57"/>
      <c r="MN729" s="57"/>
      <c r="MO729" s="57"/>
      <c r="MP729" s="57"/>
      <c r="MQ729" s="57"/>
      <c r="MR729" s="57"/>
      <c r="MS729" s="57"/>
      <c r="MT729" s="57"/>
      <c r="MU729" s="57"/>
      <c r="MV729" s="57"/>
      <c r="MW729" s="57"/>
      <c r="MX729" s="57"/>
      <c r="MY729" s="57"/>
      <c r="MZ729" s="57"/>
      <c r="NA729" s="57"/>
      <c r="NB729" s="57"/>
      <c r="NC729" s="57"/>
      <c r="ND729" s="57"/>
      <c r="NE729" s="57"/>
      <c r="NF729" s="57"/>
      <c r="NG729" s="57"/>
      <c r="NH729" s="57"/>
      <c r="NI729" s="57"/>
      <c r="NJ729" s="57"/>
      <c r="NK729" s="57"/>
      <c r="NL729" s="57"/>
      <c r="NM729" s="57"/>
      <c r="NN729" s="57"/>
      <c r="NO729" s="57"/>
      <c r="NP729" s="57"/>
      <c r="NQ729" s="57"/>
      <c r="NR729" s="57"/>
      <c r="NS729" s="57"/>
      <c r="NT729" s="57"/>
      <c r="NU729" s="57"/>
      <c r="NV729" s="57"/>
      <c r="NW729" s="57"/>
      <c r="NX729" s="57"/>
      <c r="NY729" s="57"/>
      <c r="NZ729" s="57"/>
      <c r="OA729" s="57"/>
      <c r="OB729" s="57"/>
      <c r="OC729" s="57"/>
      <c r="OD729" s="57"/>
      <c r="OE729" s="57"/>
      <c r="OF729" s="57"/>
      <c r="OG729" s="57"/>
      <c r="OH729" s="57"/>
      <c r="OI729" s="57"/>
      <c r="OJ729" s="57"/>
      <c r="OK729" s="57"/>
      <c r="OL729" s="57"/>
      <c r="OM729" s="57"/>
      <c r="ON729" s="57"/>
      <c r="OO729" s="57"/>
      <c r="OP729" s="57"/>
      <c r="OQ729" s="57"/>
      <c r="OR729" s="57"/>
      <c r="OS729" s="57"/>
      <c r="OT729" s="57"/>
      <c r="OU729" s="57"/>
      <c r="OV729" s="57"/>
      <c r="OW729" s="57"/>
      <c r="OX729" s="57"/>
      <c r="OY729" s="57"/>
      <c r="OZ729" s="57"/>
      <c r="PA729" s="57"/>
      <c r="PB729" s="57"/>
      <c r="PC729" s="57"/>
      <c r="PD729" s="57"/>
      <c r="PE729" s="57"/>
      <c r="PF729" s="57"/>
      <c r="PG729" s="57"/>
      <c r="PH729" s="57"/>
      <c r="PI729" s="57"/>
      <c r="PJ729" s="57"/>
      <c r="PK729" s="57"/>
      <c r="PL729" s="57"/>
      <c r="PM729" s="57"/>
      <c r="PN729" s="57"/>
      <c r="PO729" s="57"/>
      <c r="PP729" s="57"/>
      <c r="PQ729" s="57"/>
      <c r="PR729" s="57"/>
      <c r="PS729" s="57"/>
      <c r="PT729" s="57"/>
      <c r="PU729" s="57"/>
      <c r="PV729" s="57"/>
      <c r="PW729" s="57"/>
      <c r="PX729" s="57"/>
      <c r="PY729" s="57"/>
      <c r="PZ729" s="57"/>
      <c r="QA729" s="57"/>
      <c r="QB729" s="57"/>
      <c r="QC729" s="57"/>
      <c r="QD729" s="57"/>
      <c r="QE729" s="57"/>
      <c r="QF729" s="57"/>
      <c r="QG729" s="57"/>
      <c r="QH729" s="57"/>
      <c r="QI729" s="57"/>
      <c r="QJ729" s="57"/>
      <c r="QK729" s="57"/>
      <c r="QL729" s="57"/>
      <c r="QM729" s="57"/>
      <c r="QN729" s="57"/>
      <c r="QO729" s="57"/>
      <c r="QP729" s="57"/>
      <c r="QQ729" s="57"/>
      <c r="QR729" s="57"/>
      <c r="QS729" s="57"/>
      <c r="QT729" s="57"/>
      <c r="QU729" s="57"/>
      <c r="QV729" s="57"/>
      <c r="QW729" s="57"/>
      <c r="QX729" s="57"/>
      <c r="QY729" s="57"/>
      <c r="QZ729" s="57"/>
      <c r="RA729" s="57"/>
      <c r="RB729" s="57"/>
      <c r="RC729" s="57"/>
      <c r="RD729" s="57"/>
      <c r="RE729" s="57"/>
      <c r="RF729" s="57"/>
      <c r="RG729" s="57"/>
      <c r="RH729" s="57"/>
      <c r="RI729" s="57"/>
      <c r="RJ729" s="57"/>
      <c r="RK729" s="57"/>
      <c r="RL729" s="57"/>
      <c r="RM729" s="57"/>
      <c r="RN729" s="57"/>
      <c r="RO729" s="57"/>
      <c r="RP729" s="57"/>
      <c r="RQ729" s="57"/>
      <c r="RR729" s="57"/>
      <c r="RS729" s="57"/>
      <c r="RT729" s="57"/>
      <c r="RU729" s="57"/>
      <c r="RV729" s="57"/>
      <c r="RW729" s="57"/>
      <c r="RX729" s="57"/>
      <c r="RY729" s="57"/>
      <c r="RZ729" s="57"/>
      <c r="SA729" s="57"/>
      <c r="SB729" s="57"/>
      <c r="SC729" s="57"/>
      <c r="SD729" s="57"/>
      <c r="SE729" s="57"/>
      <c r="SF729" s="57"/>
      <c r="SG729" s="57"/>
      <c r="SH729" s="57"/>
      <c r="SI729" s="57"/>
      <c r="SJ729" s="57"/>
      <c r="SK729" s="57"/>
      <c r="SL729" s="57"/>
      <c r="SM729" s="57"/>
      <c r="SN729" s="57"/>
      <c r="SO729" s="57"/>
      <c r="SP729" s="57"/>
      <c r="SQ729" s="57"/>
      <c r="SR729" s="57"/>
      <c r="SS729" s="57"/>
      <c r="ST729" s="57"/>
      <c r="SU729" s="57"/>
      <c r="SV729" s="57"/>
      <c r="SW729" s="57"/>
      <c r="SX729" s="57"/>
      <c r="SY729" s="57"/>
      <c r="SZ729" s="57"/>
      <c r="TA729" s="57"/>
      <c r="TB729" s="57"/>
      <c r="TC729" s="57"/>
      <c r="TD729" s="57"/>
      <c r="TE729" s="57"/>
      <c r="TF729" s="57"/>
      <c r="TG729" s="57"/>
      <c r="TH729" s="57"/>
      <c r="TI729" s="57"/>
      <c r="TJ729" s="57"/>
      <c r="TK729" s="57"/>
      <c r="TL729" s="57"/>
      <c r="TM729" s="57"/>
      <c r="TN729" s="57"/>
      <c r="TO729" s="57"/>
      <c r="TP729" s="57"/>
      <c r="TQ729" s="57"/>
      <c r="TR729" s="57"/>
      <c r="TS729" s="57"/>
      <c r="TT729" s="57"/>
      <c r="TU729" s="57"/>
      <c r="TV729" s="57"/>
      <c r="TW729" s="57"/>
      <c r="TX729" s="57"/>
      <c r="TY729" s="57"/>
      <c r="TZ729" s="57"/>
      <c r="UA729" s="57"/>
      <c r="UB729" s="57"/>
      <c r="UC729" s="57"/>
      <c r="UD729" s="57"/>
      <c r="UE729" s="57"/>
      <c r="UF729" s="57"/>
      <c r="UG729" s="57"/>
      <c r="UH729" s="57"/>
      <c r="UI729" s="57"/>
      <c r="UJ729" s="57"/>
      <c r="UK729" s="57"/>
      <c r="UL729" s="57"/>
      <c r="UM729" s="57"/>
      <c r="UN729" s="57"/>
      <c r="UO729" s="57"/>
      <c r="UP729" s="57"/>
      <c r="UQ729" s="57"/>
      <c r="UR729" s="57"/>
      <c r="US729" s="57"/>
      <c r="UT729" s="57"/>
      <c r="UU729" s="57"/>
      <c r="UV729" s="57"/>
      <c r="UW729" s="57"/>
      <c r="UX729" s="57"/>
      <c r="UY729" s="57"/>
      <c r="UZ729" s="57"/>
      <c r="VA729" s="57"/>
      <c r="VB729" s="57"/>
      <c r="VC729" s="57"/>
      <c r="VD729" s="57"/>
      <c r="VE729" s="57"/>
      <c r="VF729" s="57"/>
      <c r="VG729" s="57"/>
      <c r="VH729" s="57"/>
      <c r="VI729" s="57"/>
      <c r="VJ729" s="57"/>
      <c r="VK729" s="57"/>
      <c r="VL729" s="57"/>
      <c r="VM729" s="57"/>
      <c r="VN729" s="57"/>
      <c r="VO729" s="57"/>
      <c r="VP729" s="57"/>
      <c r="VQ729" s="57"/>
      <c r="VR729" s="57"/>
      <c r="VS729" s="57"/>
      <c r="VT729" s="57"/>
      <c r="VU729" s="57"/>
      <c r="VV729" s="57"/>
      <c r="VW729" s="57"/>
      <c r="VX729" s="57"/>
      <c r="VY729" s="57"/>
      <c r="VZ729" s="57"/>
      <c r="WA729" s="57"/>
      <c r="WB729" s="57"/>
      <c r="WC729" s="57"/>
      <c r="WD729" s="57"/>
      <c r="WE729" s="57"/>
      <c r="WF729" s="57"/>
      <c r="WG729" s="57"/>
      <c r="WH729" s="57"/>
      <c r="WI729" s="57"/>
      <c r="WJ729" s="57"/>
      <c r="WK729" s="57"/>
      <c r="WL729" s="57"/>
      <c r="WM729" s="57"/>
      <c r="WN729" s="57"/>
      <c r="WO729" s="57"/>
      <c r="WP729" s="57"/>
      <c r="WQ729" s="57"/>
      <c r="WR729" s="57"/>
      <c r="WS729" s="57"/>
      <c r="WT729" s="57"/>
      <c r="WU729" s="57"/>
      <c r="WV729" s="57"/>
      <c r="WW729" s="57"/>
      <c r="WX729" s="57"/>
      <c r="WY729" s="57"/>
      <c r="WZ729" s="57"/>
      <c r="XA729" s="57"/>
      <c r="XB729" s="57"/>
      <c r="XC729" s="57"/>
      <c r="XD729" s="57"/>
      <c r="XE729" s="57"/>
      <c r="XF729" s="57"/>
      <c r="XG729" s="57"/>
      <c r="XH729" s="57"/>
      <c r="XI729" s="57"/>
      <c r="XJ729" s="57"/>
      <c r="XK729" s="57"/>
      <c r="XL729" s="57"/>
      <c r="XM729" s="57"/>
      <c r="XN729" s="57"/>
      <c r="XO729" s="57"/>
      <c r="XP729" s="57"/>
      <c r="XQ729" s="57"/>
      <c r="XR729" s="57"/>
      <c r="XS729" s="57"/>
      <c r="XT729" s="57"/>
      <c r="XU729" s="57"/>
      <c r="XV729" s="57"/>
      <c r="XW729" s="57"/>
    </row>
    <row r="730">
      <c r="AI730" s="57"/>
      <c r="BR730" s="57"/>
      <c r="DA730" s="57"/>
      <c r="EJ730" s="57"/>
      <c r="EK730" s="57"/>
      <c r="EL730" s="57"/>
      <c r="EM730" s="57"/>
      <c r="EN730" s="57"/>
      <c r="EO730" s="57"/>
      <c r="EP730" s="57"/>
      <c r="EQ730" s="57"/>
      <c r="ER730" s="57"/>
      <c r="ES730" s="57"/>
      <c r="ET730" s="57"/>
      <c r="EU730" s="57"/>
      <c r="EV730" s="57"/>
      <c r="EW730" s="57"/>
      <c r="EX730" s="57"/>
      <c r="EY730" s="57"/>
      <c r="EZ730" s="57"/>
      <c r="FA730" s="57"/>
      <c r="FB730" s="57"/>
      <c r="FC730" s="57"/>
      <c r="FD730" s="57"/>
      <c r="FE730" s="57"/>
      <c r="FF730" s="57"/>
      <c r="FG730" s="57"/>
      <c r="FH730" s="57"/>
      <c r="FI730" s="57"/>
      <c r="FJ730" s="57"/>
      <c r="FK730" s="57"/>
      <c r="FL730" s="57"/>
      <c r="FM730" s="57"/>
      <c r="FN730" s="57"/>
      <c r="FO730" s="57"/>
      <c r="FP730" s="57"/>
      <c r="FQ730" s="57"/>
      <c r="FR730" s="57"/>
      <c r="FS730" s="57"/>
      <c r="FT730" s="57"/>
      <c r="FU730" s="57"/>
      <c r="FV730" s="57"/>
      <c r="FW730" s="57"/>
      <c r="FX730" s="57"/>
      <c r="FY730" s="57"/>
      <c r="FZ730" s="57"/>
      <c r="GA730" s="57"/>
      <c r="GB730" s="57"/>
      <c r="GC730" s="57"/>
      <c r="GD730" s="57"/>
      <c r="GE730" s="57"/>
      <c r="GF730" s="57"/>
      <c r="GG730" s="57"/>
      <c r="GH730" s="57"/>
      <c r="GI730" s="57"/>
      <c r="GJ730" s="57"/>
      <c r="GK730" s="57"/>
      <c r="GL730" s="57"/>
      <c r="GM730" s="57"/>
      <c r="GN730" s="57"/>
      <c r="GO730" s="57"/>
      <c r="GP730" s="57"/>
      <c r="GQ730" s="57"/>
      <c r="GR730" s="57"/>
      <c r="GS730" s="57"/>
      <c r="GT730" s="57"/>
      <c r="GU730" s="57"/>
      <c r="GV730" s="57"/>
      <c r="GW730" s="57"/>
      <c r="GX730" s="57"/>
      <c r="GY730" s="57"/>
      <c r="GZ730" s="57"/>
      <c r="HA730" s="57"/>
      <c r="HB730" s="57"/>
      <c r="HC730" s="57"/>
      <c r="HD730" s="57"/>
      <c r="HE730" s="57"/>
      <c r="HF730" s="57"/>
      <c r="HG730" s="57"/>
      <c r="HH730" s="57"/>
      <c r="HI730" s="57"/>
      <c r="HJ730" s="57"/>
      <c r="HK730" s="57"/>
      <c r="HL730" s="57"/>
      <c r="HM730" s="57"/>
      <c r="HN730" s="57"/>
      <c r="HO730" s="57"/>
      <c r="HP730" s="57"/>
      <c r="HQ730" s="57"/>
      <c r="HR730" s="57"/>
      <c r="HS730" s="57"/>
      <c r="HT730" s="57"/>
      <c r="HU730" s="57"/>
      <c r="HV730" s="57"/>
      <c r="HW730" s="57"/>
      <c r="HX730" s="57"/>
      <c r="HY730" s="57"/>
      <c r="HZ730" s="57"/>
      <c r="IA730" s="57"/>
      <c r="IB730" s="57"/>
      <c r="IC730" s="57"/>
      <c r="ID730" s="57"/>
      <c r="IE730" s="57"/>
      <c r="IF730" s="57"/>
      <c r="IG730" s="57"/>
      <c r="IH730" s="57"/>
      <c r="II730" s="57"/>
      <c r="IJ730" s="57"/>
      <c r="IK730" s="57"/>
      <c r="IL730" s="57"/>
      <c r="IM730" s="57"/>
      <c r="IN730" s="57"/>
      <c r="IO730" s="57"/>
      <c r="IP730" s="57"/>
      <c r="IQ730" s="57"/>
      <c r="IR730" s="57"/>
      <c r="IS730" s="57"/>
      <c r="IT730" s="57"/>
      <c r="IU730" s="57"/>
      <c r="IV730" s="57"/>
      <c r="IW730" s="57"/>
      <c r="IX730" s="57"/>
      <c r="IY730" s="57"/>
      <c r="IZ730" s="57"/>
      <c r="JA730" s="57"/>
      <c r="JB730" s="57"/>
      <c r="JC730" s="57"/>
      <c r="JD730" s="57"/>
      <c r="JE730" s="57"/>
      <c r="JF730" s="57"/>
      <c r="JG730" s="57"/>
      <c r="JH730" s="57"/>
      <c r="JI730" s="57"/>
      <c r="JJ730" s="57"/>
      <c r="JK730" s="57"/>
      <c r="JL730" s="57"/>
      <c r="JM730" s="57"/>
      <c r="JN730" s="57"/>
      <c r="JO730" s="57"/>
      <c r="JP730" s="57"/>
      <c r="JQ730" s="57"/>
      <c r="JR730" s="57"/>
      <c r="JS730" s="57"/>
      <c r="JT730" s="57"/>
      <c r="JU730" s="57"/>
      <c r="JV730" s="57"/>
      <c r="JW730" s="57"/>
      <c r="JX730" s="57"/>
      <c r="JY730" s="57"/>
      <c r="JZ730" s="57"/>
      <c r="KA730" s="57"/>
      <c r="KB730" s="57"/>
      <c r="KC730" s="57"/>
      <c r="KD730" s="57"/>
      <c r="KE730" s="57"/>
      <c r="KF730" s="57"/>
      <c r="KG730" s="57"/>
      <c r="KH730" s="57"/>
      <c r="KI730" s="57"/>
      <c r="KJ730" s="57"/>
      <c r="KK730" s="57"/>
      <c r="KL730" s="57"/>
      <c r="KM730" s="57"/>
      <c r="KN730" s="57"/>
      <c r="KO730" s="57"/>
      <c r="KP730" s="57"/>
      <c r="KQ730" s="57"/>
      <c r="KR730" s="57"/>
      <c r="KS730" s="57"/>
      <c r="KT730" s="57"/>
      <c r="KU730" s="57"/>
      <c r="KV730" s="57"/>
      <c r="KW730" s="57"/>
      <c r="KX730" s="57"/>
      <c r="KY730" s="57"/>
      <c r="KZ730" s="57"/>
      <c r="LA730" s="57"/>
      <c r="LB730" s="57"/>
      <c r="LC730" s="57"/>
      <c r="LD730" s="57"/>
      <c r="LE730" s="57"/>
      <c r="LF730" s="57"/>
      <c r="LG730" s="57"/>
      <c r="LH730" s="57"/>
      <c r="LI730" s="57"/>
      <c r="LJ730" s="57"/>
      <c r="LK730" s="57"/>
      <c r="LL730" s="57"/>
      <c r="LM730" s="57"/>
      <c r="LN730" s="57"/>
      <c r="LO730" s="57"/>
      <c r="LP730" s="57"/>
      <c r="LQ730" s="57"/>
      <c r="LR730" s="57"/>
      <c r="LS730" s="57"/>
      <c r="LT730" s="57"/>
      <c r="LU730" s="57"/>
      <c r="LV730" s="57"/>
      <c r="LW730" s="57"/>
      <c r="LX730" s="57"/>
      <c r="LY730" s="57"/>
      <c r="LZ730" s="57"/>
      <c r="MA730" s="57"/>
      <c r="MB730" s="57"/>
      <c r="MC730" s="57"/>
      <c r="MD730" s="57"/>
      <c r="ME730" s="57"/>
      <c r="MF730" s="57"/>
      <c r="MG730" s="57"/>
      <c r="MH730" s="57"/>
      <c r="MI730" s="57"/>
      <c r="MJ730" s="57"/>
      <c r="MK730" s="57"/>
      <c r="ML730" s="57"/>
      <c r="MM730" s="57"/>
      <c r="MN730" s="57"/>
      <c r="MO730" s="57"/>
      <c r="MP730" s="57"/>
      <c r="MQ730" s="57"/>
      <c r="MR730" s="57"/>
      <c r="MS730" s="57"/>
      <c r="MT730" s="57"/>
      <c r="MU730" s="57"/>
      <c r="MV730" s="57"/>
      <c r="MW730" s="57"/>
      <c r="MX730" s="57"/>
      <c r="MY730" s="57"/>
      <c r="MZ730" s="57"/>
      <c r="NA730" s="57"/>
      <c r="NB730" s="57"/>
      <c r="NC730" s="57"/>
      <c r="ND730" s="57"/>
      <c r="NE730" s="57"/>
      <c r="NF730" s="57"/>
      <c r="NG730" s="57"/>
      <c r="NH730" s="57"/>
      <c r="NI730" s="57"/>
      <c r="NJ730" s="57"/>
      <c r="NK730" s="57"/>
      <c r="NL730" s="57"/>
      <c r="NM730" s="57"/>
      <c r="NN730" s="57"/>
      <c r="NO730" s="57"/>
      <c r="NP730" s="57"/>
      <c r="NQ730" s="57"/>
      <c r="NR730" s="57"/>
      <c r="NS730" s="57"/>
      <c r="NT730" s="57"/>
      <c r="NU730" s="57"/>
      <c r="NV730" s="57"/>
      <c r="NW730" s="57"/>
      <c r="NX730" s="57"/>
      <c r="NY730" s="57"/>
      <c r="NZ730" s="57"/>
      <c r="OA730" s="57"/>
      <c r="OB730" s="57"/>
      <c r="OC730" s="57"/>
      <c r="OD730" s="57"/>
      <c r="OE730" s="57"/>
      <c r="OF730" s="57"/>
      <c r="OG730" s="57"/>
      <c r="OH730" s="57"/>
      <c r="OI730" s="57"/>
      <c r="OJ730" s="57"/>
      <c r="OK730" s="57"/>
      <c r="OL730" s="57"/>
      <c r="OM730" s="57"/>
      <c r="ON730" s="57"/>
      <c r="OO730" s="57"/>
      <c r="OP730" s="57"/>
      <c r="OQ730" s="57"/>
      <c r="OR730" s="57"/>
      <c r="OS730" s="57"/>
      <c r="OT730" s="57"/>
      <c r="OU730" s="57"/>
      <c r="OV730" s="57"/>
      <c r="OW730" s="57"/>
      <c r="OX730" s="57"/>
      <c r="OY730" s="57"/>
      <c r="OZ730" s="57"/>
      <c r="PA730" s="57"/>
      <c r="PB730" s="57"/>
      <c r="PC730" s="57"/>
      <c r="PD730" s="57"/>
      <c r="PE730" s="57"/>
      <c r="PF730" s="57"/>
      <c r="PG730" s="57"/>
      <c r="PH730" s="57"/>
      <c r="PI730" s="57"/>
      <c r="PJ730" s="57"/>
      <c r="PK730" s="57"/>
      <c r="PL730" s="57"/>
      <c r="PM730" s="57"/>
      <c r="PN730" s="57"/>
      <c r="PO730" s="57"/>
      <c r="PP730" s="57"/>
      <c r="PQ730" s="57"/>
      <c r="PR730" s="57"/>
      <c r="PS730" s="57"/>
      <c r="PT730" s="57"/>
      <c r="PU730" s="57"/>
      <c r="PV730" s="57"/>
      <c r="PW730" s="57"/>
      <c r="PX730" s="57"/>
      <c r="PY730" s="57"/>
      <c r="PZ730" s="57"/>
      <c r="QA730" s="57"/>
      <c r="QB730" s="57"/>
      <c r="QC730" s="57"/>
      <c r="QD730" s="57"/>
      <c r="QE730" s="57"/>
      <c r="QF730" s="57"/>
      <c r="QG730" s="57"/>
      <c r="QH730" s="57"/>
      <c r="QI730" s="57"/>
      <c r="QJ730" s="57"/>
      <c r="QK730" s="57"/>
      <c r="QL730" s="57"/>
      <c r="QM730" s="57"/>
      <c r="QN730" s="57"/>
      <c r="QO730" s="57"/>
      <c r="QP730" s="57"/>
      <c r="QQ730" s="57"/>
      <c r="QR730" s="57"/>
      <c r="QS730" s="57"/>
      <c r="QT730" s="57"/>
      <c r="QU730" s="57"/>
      <c r="QV730" s="57"/>
      <c r="QW730" s="57"/>
      <c r="QX730" s="57"/>
      <c r="QY730" s="57"/>
      <c r="QZ730" s="57"/>
      <c r="RA730" s="57"/>
      <c r="RB730" s="57"/>
      <c r="RC730" s="57"/>
      <c r="RD730" s="57"/>
      <c r="RE730" s="57"/>
      <c r="RF730" s="57"/>
      <c r="RG730" s="57"/>
      <c r="RH730" s="57"/>
      <c r="RI730" s="57"/>
      <c r="RJ730" s="57"/>
      <c r="RK730" s="57"/>
      <c r="RL730" s="57"/>
      <c r="RM730" s="57"/>
      <c r="RN730" s="57"/>
      <c r="RO730" s="57"/>
      <c r="RP730" s="57"/>
      <c r="RQ730" s="57"/>
      <c r="RR730" s="57"/>
      <c r="RS730" s="57"/>
      <c r="RT730" s="57"/>
      <c r="RU730" s="57"/>
      <c r="RV730" s="57"/>
      <c r="RW730" s="57"/>
      <c r="RX730" s="57"/>
      <c r="RY730" s="57"/>
      <c r="RZ730" s="57"/>
      <c r="SA730" s="57"/>
      <c r="SB730" s="57"/>
      <c r="SC730" s="57"/>
      <c r="SD730" s="57"/>
      <c r="SE730" s="57"/>
      <c r="SF730" s="57"/>
      <c r="SG730" s="57"/>
      <c r="SH730" s="57"/>
      <c r="SI730" s="57"/>
      <c r="SJ730" s="57"/>
      <c r="SK730" s="57"/>
      <c r="SL730" s="57"/>
      <c r="SM730" s="57"/>
      <c r="SN730" s="57"/>
      <c r="SO730" s="57"/>
      <c r="SP730" s="57"/>
      <c r="SQ730" s="57"/>
      <c r="SR730" s="57"/>
      <c r="SS730" s="57"/>
      <c r="ST730" s="57"/>
      <c r="SU730" s="57"/>
      <c r="SV730" s="57"/>
      <c r="SW730" s="57"/>
      <c r="SX730" s="57"/>
      <c r="SY730" s="57"/>
      <c r="SZ730" s="57"/>
      <c r="TA730" s="57"/>
      <c r="TB730" s="57"/>
      <c r="TC730" s="57"/>
      <c r="TD730" s="57"/>
      <c r="TE730" s="57"/>
      <c r="TF730" s="57"/>
      <c r="TG730" s="57"/>
      <c r="TH730" s="57"/>
      <c r="TI730" s="57"/>
      <c r="TJ730" s="57"/>
      <c r="TK730" s="57"/>
      <c r="TL730" s="57"/>
      <c r="TM730" s="57"/>
      <c r="TN730" s="57"/>
      <c r="TO730" s="57"/>
      <c r="TP730" s="57"/>
      <c r="TQ730" s="57"/>
      <c r="TR730" s="57"/>
      <c r="TS730" s="57"/>
      <c r="TT730" s="57"/>
      <c r="TU730" s="57"/>
      <c r="TV730" s="57"/>
      <c r="TW730" s="57"/>
      <c r="TX730" s="57"/>
      <c r="TY730" s="57"/>
      <c r="TZ730" s="57"/>
      <c r="UA730" s="57"/>
      <c r="UB730" s="57"/>
      <c r="UC730" s="57"/>
      <c r="UD730" s="57"/>
      <c r="UE730" s="57"/>
      <c r="UF730" s="57"/>
      <c r="UG730" s="57"/>
      <c r="UH730" s="57"/>
      <c r="UI730" s="57"/>
      <c r="UJ730" s="57"/>
      <c r="UK730" s="57"/>
      <c r="UL730" s="57"/>
      <c r="UM730" s="57"/>
      <c r="UN730" s="57"/>
      <c r="UO730" s="57"/>
      <c r="UP730" s="57"/>
      <c r="UQ730" s="57"/>
      <c r="UR730" s="57"/>
      <c r="US730" s="57"/>
      <c r="UT730" s="57"/>
      <c r="UU730" s="57"/>
      <c r="UV730" s="57"/>
      <c r="UW730" s="57"/>
      <c r="UX730" s="57"/>
      <c r="UY730" s="57"/>
      <c r="UZ730" s="57"/>
      <c r="VA730" s="57"/>
      <c r="VB730" s="57"/>
      <c r="VC730" s="57"/>
      <c r="VD730" s="57"/>
      <c r="VE730" s="57"/>
      <c r="VF730" s="57"/>
      <c r="VG730" s="57"/>
      <c r="VH730" s="57"/>
      <c r="VI730" s="57"/>
      <c r="VJ730" s="57"/>
      <c r="VK730" s="57"/>
      <c r="VL730" s="57"/>
      <c r="VM730" s="57"/>
      <c r="VN730" s="57"/>
      <c r="VO730" s="57"/>
      <c r="VP730" s="57"/>
      <c r="VQ730" s="57"/>
      <c r="VR730" s="57"/>
      <c r="VS730" s="57"/>
      <c r="VT730" s="57"/>
      <c r="VU730" s="57"/>
      <c r="VV730" s="57"/>
      <c r="VW730" s="57"/>
      <c r="VX730" s="57"/>
      <c r="VY730" s="57"/>
      <c r="VZ730" s="57"/>
      <c r="WA730" s="57"/>
      <c r="WB730" s="57"/>
      <c r="WC730" s="57"/>
      <c r="WD730" s="57"/>
      <c r="WE730" s="57"/>
      <c r="WF730" s="57"/>
      <c r="WG730" s="57"/>
      <c r="WH730" s="57"/>
      <c r="WI730" s="57"/>
      <c r="WJ730" s="57"/>
      <c r="WK730" s="57"/>
      <c r="WL730" s="57"/>
      <c r="WM730" s="57"/>
      <c r="WN730" s="57"/>
      <c r="WO730" s="57"/>
      <c r="WP730" s="57"/>
      <c r="WQ730" s="57"/>
      <c r="WR730" s="57"/>
      <c r="WS730" s="57"/>
      <c r="WT730" s="57"/>
      <c r="WU730" s="57"/>
      <c r="WV730" s="57"/>
      <c r="WW730" s="57"/>
      <c r="WX730" s="57"/>
      <c r="WY730" s="57"/>
      <c r="WZ730" s="57"/>
      <c r="XA730" s="57"/>
      <c r="XB730" s="57"/>
      <c r="XC730" s="57"/>
      <c r="XD730" s="57"/>
      <c r="XE730" s="57"/>
      <c r="XF730" s="57"/>
      <c r="XG730" s="57"/>
      <c r="XH730" s="57"/>
      <c r="XI730" s="57"/>
      <c r="XJ730" s="57"/>
      <c r="XK730" s="57"/>
      <c r="XL730" s="57"/>
      <c r="XM730" s="57"/>
      <c r="XN730" s="57"/>
      <c r="XO730" s="57"/>
      <c r="XP730" s="57"/>
      <c r="XQ730" s="57"/>
      <c r="XR730" s="57"/>
      <c r="XS730" s="57"/>
      <c r="XT730" s="57"/>
      <c r="XU730" s="57"/>
      <c r="XV730" s="57"/>
      <c r="XW730" s="57"/>
    </row>
    <row r="731">
      <c r="AI731" s="57"/>
      <c r="BR731" s="57"/>
      <c r="DA731" s="57"/>
      <c r="EJ731" s="57"/>
      <c r="EK731" s="57"/>
      <c r="EL731" s="57"/>
      <c r="EM731" s="57"/>
      <c r="EN731" s="57"/>
      <c r="EO731" s="57"/>
      <c r="EP731" s="57"/>
      <c r="EQ731" s="57"/>
      <c r="ER731" s="57"/>
      <c r="ES731" s="57"/>
      <c r="ET731" s="57"/>
      <c r="EU731" s="57"/>
      <c r="EV731" s="57"/>
      <c r="EW731" s="57"/>
      <c r="EX731" s="57"/>
      <c r="EY731" s="57"/>
      <c r="EZ731" s="57"/>
      <c r="FA731" s="57"/>
      <c r="FB731" s="57"/>
      <c r="FC731" s="57"/>
      <c r="FD731" s="57"/>
      <c r="FE731" s="57"/>
      <c r="FF731" s="57"/>
      <c r="FG731" s="57"/>
      <c r="FH731" s="57"/>
      <c r="FI731" s="57"/>
      <c r="FJ731" s="57"/>
      <c r="FK731" s="57"/>
      <c r="FL731" s="57"/>
      <c r="FM731" s="57"/>
      <c r="FN731" s="57"/>
      <c r="FO731" s="57"/>
      <c r="FP731" s="57"/>
      <c r="FQ731" s="57"/>
      <c r="FR731" s="57"/>
      <c r="FS731" s="57"/>
      <c r="FT731" s="57"/>
      <c r="FU731" s="57"/>
      <c r="FV731" s="57"/>
      <c r="FW731" s="57"/>
      <c r="FX731" s="57"/>
      <c r="FY731" s="57"/>
      <c r="FZ731" s="57"/>
      <c r="GA731" s="57"/>
      <c r="GB731" s="57"/>
      <c r="GC731" s="57"/>
      <c r="GD731" s="57"/>
      <c r="GE731" s="57"/>
      <c r="GF731" s="57"/>
      <c r="GG731" s="57"/>
      <c r="GH731" s="57"/>
      <c r="GI731" s="57"/>
      <c r="GJ731" s="57"/>
      <c r="GK731" s="57"/>
      <c r="GL731" s="57"/>
      <c r="GM731" s="57"/>
      <c r="GN731" s="57"/>
      <c r="GO731" s="57"/>
      <c r="GP731" s="57"/>
      <c r="GQ731" s="57"/>
      <c r="GR731" s="57"/>
      <c r="GS731" s="57"/>
      <c r="GT731" s="57"/>
      <c r="GU731" s="57"/>
      <c r="GV731" s="57"/>
      <c r="GW731" s="57"/>
      <c r="GX731" s="57"/>
      <c r="GY731" s="57"/>
      <c r="GZ731" s="57"/>
      <c r="HA731" s="57"/>
      <c r="HB731" s="57"/>
      <c r="HC731" s="57"/>
      <c r="HD731" s="57"/>
      <c r="HE731" s="57"/>
      <c r="HF731" s="57"/>
      <c r="HG731" s="57"/>
      <c r="HH731" s="57"/>
      <c r="HI731" s="57"/>
      <c r="HJ731" s="57"/>
      <c r="HK731" s="57"/>
      <c r="HL731" s="57"/>
      <c r="HM731" s="57"/>
      <c r="HN731" s="57"/>
      <c r="HO731" s="57"/>
      <c r="HP731" s="57"/>
      <c r="HQ731" s="57"/>
      <c r="HR731" s="57"/>
      <c r="HS731" s="57"/>
      <c r="HT731" s="57"/>
      <c r="HU731" s="57"/>
      <c r="HV731" s="57"/>
      <c r="HW731" s="57"/>
      <c r="HX731" s="57"/>
      <c r="HY731" s="57"/>
      <c r="HZ731" s="57"/>
      <c r="IA731" s="57"/>
      <c r="IB731" s="57"/>
      <c r="IC731" s="57"/>
      <c r="ID731" s="57"/>
      <c r="IE731" s="57"/>
      <c r="IF731" s="57"/>
      <c r="IG731" s="57"/>
      <c r="IH731" s="57"/>
      <c r="II731" s="57"/>
      <c r="IJ731" s="57"/>
      <c r="IK731" s="57"/>
      <c r="IL731" s="57"/>
      <c r="IM731" s="57"/>
      <c r="IN731" s="57"/>
      <c r="IO731" s="57"/>
      <c r="IP731" s="57"/>
      <c r="IQ731" s="57"/>
      <c r="IR731" s="57"/>
      <c r="IS731" s="57"/>
      <c r="IT731" s="57"/>
      <c r="IU731" s="57"/>
      <c r="IV731" s="57"/>
      <c r="IW731" s="57"/>
      <c r="IX731" s="57"/>
      <c r="IY731" s="57"/>
      <c r="IZ731" s="57"/>
      <c r="JA731" s="57"/>
      <c r="JB731" s="57"/>
      <c r="JC731" s="57"/>
      <c r="JD731" s="57"/>
      <c r="JE731" s="57"/>
      <c r="JF731" s="57"/>
      <c r="JG731" s="57"/>
      <c r="JH731" s="57"/>
      <c r="JI731" s="57"/>
      <c r="JJ731" s="57"/>
      <c r="JK731" s="57"/>
      <c r="JL731" s="57"/>
      <c r="JM731" s="57"/>
      <c r="JN731" s="57"/>
      <c r="JO731" s="57"/>
      <c r="JP731" s="57"/>
      <c r="JQ731" s="57"/>
      <c r="JR731" s="57"/>
      <c r="JS731" s="57"/>
      <c r="JT731" s="57"/>
      <c r="JU731" s="57"/>
      <c r="JV731" s="57"/>
      <c r="JW731" s="57"/>
      <c r="JX731" s="57"/>
      <c r="JY731" s="57"/>
      <c r="JZ731" s="57"/>
      <c r="KA731" s="57"/>
      <c r="KB731" s="57"/>
      <c r="KC731" s="57"/>
      <c r="KD731" s="57"/>
      <c r="KE731" s="57"/>
      <c r="KF731" s="57"/>
      <c r="KG731" s="57"/>
      <c r="KH731" s="57"/>
      <c r="KI731" s="57"/>
      <c r="KJ731" s="57"/>
      <c r="KK731" s="57"/>
      <c r="KL731" s="57"/>
      <c r="KM731" s="57"/>
      <c r="KN731" s="57"/>
      <c r="KO731" s="57"/>
      <c r="KP731" s="57"/>
      <c r="KQ731" s="57"/>
      <c r="KR731" s="57"/>
      <c r="KS731" s="57"/>
      <c r="KT731" s="57"/>
      <c r="KU731" s="57"/>
      <c r="KV731" s="57"/>
      <c r="KW731" s="57"/>
      <c r="KX731" s="57"/>
      <c r="KY731" s="57"/>
      <c r="KZ731" s="57"/>
      <c r="LA731" s="57"/>
      <c r="LB731" s="57"/>
      <c r="LC731" s="57"/>
      <c r="LD731" s="57"/>
      <c r="LE731" s="57"/>
      <c r="LF731" s="57"/>
      <c r="LG731" s="57"/>
      <c r="LH731" s="57"/>
      <c r="LI731" s="57"/>
      <c r="LJ731" s="57"/>
      <c r="LK731" s="57"/>
      <c r="LL731" s="57"/>
      <c r="LM731" s="57"/>
      <c r="LN731" s="57"/>
      <c r="LO731" s="57"/>
      <c r="LP731" s="57"/>
      <c r="LQ731" s="57"/>
      <c r="LR731" s="57"/>
      <c r="LS731" s="57"/>
      <c r="LT731" s="57"/>
      <c r="LU731" s="57"/>
      <c r="LV731" s="57"/>
      <c r="LW731" s="57"/>
      <c r="LX731" s="57"/>
      <c r="LY731" s="57"/>
      <c r="LZ731" s="57"/>
      <c r="MA731" s="57"/>
      <c r="MB731" s="57"/>
      <c r="MC731" s="57"/>
      <c r="MD731" s="57"/>
      <c r="ME731" s="57"/>
      <c r="MF731" s="57"/>
      <c r="MG731" s="57"/>
      <c r="MH731" s="57"/>
      <c r="MI731" s="57"/>
      <c r="MJ731" s="57"/>
      <c r="MK731" s="57"/>
      <c r="ML731" s="57"/>
      <c r="MM731" s="57"/>
      <c r="MN731" s="57"/>
      <c r="MO731" s="57"/>
      <c r="MP731" s="57"/>
      <c r="MQ731" s="57"/>
      <c r="MR731" s="57"/>
      <c r="MS731" s="57"/>
      <c r="MT731" s="57"/>
      <c r="MU731" s="57"/>
      <c r="MV731" s="57"/>
      <c r="MW731" s="57"/>
      <c r="MX731" s="57"/>
      <c r="MY731" s="57"/>
      <c r="MZ731" s="57"/>
      <c r="NA731" s="57"/>
      <c r="NB731" s="57"/>
      <c r="NC731" s="57"/>
      <c r="ND731" s="57"/>
      <c r="NE731" s="57"/>
      <c r="NF731" s="57"/>
      <c r="NG731" s="57"/>
      <c r="NH731" s="57"/>
      <c r="NI731" s="57"/>
      <c r="NJ731" s="57"/>
      <c r="NK731" s="57"/>
      <c r="NL731" s="57"/>
      <c r="NM731" s="57"/>
      <c r="NN731" s="57"/>
      <c r="NO731" s="57"/>
      <c r="NP731" s="57"/>
      <c r="NQ731" s="57"/>
      <c r="NR731" s="57"/>
      <c r="NS731" s="57"/>
      <c r="NT731" s="57"/>
      <c r="NU731" s="57"/>
      <c r="NV731" s="57"/>
      <c r="NW731" s="57"/>
      <c r="NX731" s="57"/>
      <c r="NY731" s="57"/>
      <c r="NZ731" s="57"/>
      <c r="OA731" s="57"/>
      <c r="OB731" s="57"/>
      <c r="OC731" s="57"/>
      <c r="OD731" s="57"/>
      <c r="OE731" s="57"/>
      <c r="OF731" s="57"/>
      <c r="OG731" s="57"/>
      <c r="OH731" s="57"/>
      <c r="OI731" s="57"/>
      <c r="OJ731" s="57"/>
      <c r="OK731" s="57"/>
      <c r="OL731" s="57"/>
      <c r="OM731" s="57"/>
      <c r="ON731" s="57"/>
      <c r="OO731" s="57"/>
      <c r="OP731" s="57"/>
      <c r="OQ731" s="57"/>
      <c r="OR731" s="57"/>
      <c r="OS731" s="57"/>
      <c r="OT731" s="57"/>
      <c r="OU731" s="57"/>
      <c r="OV731" s="57"/>
      <c r="OW731" s="57"/>
      <c r="OX731" s="57"/>
      <c r="OY731" s="57"/>
      <c r="OZ731" s="57"/>
      <c r="PA731" s="57"/>
      <c r="PB731" s="57"/>
      <c r="PC731" s="57"/>
      <c r="PD731" s="57"/>
      <c r="PE731" s="57"/>
      <c r="PF731" s="57"/>
      <c r="PG731" s="57"/>
      <c r="PH731" s="57"/>
      <c r="PI731" s="57"/>
      <c r="PJ731" s="57"/>
      <c r="PK731" s="57"/>
      <c r="PL731" s="57"/>
      <c r="PM731" s="57"/>
      <c r="PN731" s="57"/>
      <c r="PO731" s="57"/>
      <c r="PP731" s="57"/>
      <c r="PQ731" s="57"/>
      <c r="PR731" s="57"/>
      <c r="PS731" s="57"/>
      <c r="PT731" s="57"/>
      <c r="PU731" s="57"/>
      <c r="PV731" s="57"/>
      <c r="PW731" s="57"/>
      <c r="PX731" s="57"/>
      <c r="PY731" s="57"/>
      <c r="PZ731" s="57"/>
      <c r="QA731" s="57"/>
      <c r="QB731" s="57"/>
      <c r="QC731" s="57"/>
      <c r="QD731" s="57"/>
      <c r="QE731" s="57"/>
      <c r="QF731" s="57"/>
      <c r="QG731" s="57"/>
      <c r="QH731" s="57"/>
      <c r="QI731" s="57"/>
      <c r="QJ731" s="57"/>
      <c r="QK731" s="57"/>
      <c r="QL731" s="57"/>
      <c r="QM731" s="57"/>
      <c r="QN731" s="57"/>
      <c r="QO731" s="57"/>
      <c r="QP731" s="57"/>
      <c r="QQ731" s="57"/>
      <c r="QR731" s="57"/>
      <c r="QS731" s="57"/>
      <c r="QT731" s="57"/>
      <c r="QU731" s="57"/>
      <c r="QV731" s="57"/>
      <c r="QW731" s="57"/>
      <c r="QX731" s="57"/>
      <c r="QY731" s="57"/>
      <c r="QZ731" s="57"/>
      <c r="RA731" s="57"/>
      <c r="RB731" s="57"/>
      <c r="RC731" s="57"/>
      <c r="RD731" s="57"/>
      <c r="RE731" s="57"/>
      <c r="RF731" s="57"/>
      <c r="RG731" s="57"/>
      <c r="RH731" s="57"/>
      <c r="RI731" s="57"/>
      <c r="RJ731" s="57"/>
      <c r="RK731" s="57"/>
      <c r="RL731" s="57"/>
      <c r="RM731" s="57"/>
      <c r="RN731" s="57"/>
      <c r="RO731" s="57"/>
      <c r="RP731" s="57"/>
      <c r="RQ731" s="57"/>
      <c r="RR731" s="57"/>
      <c r="RS731" s="57"/>
      <c r="RT731" s="57"/>
      <c r="RU731" s="57"/>
      <c r="RV731" s="57"/>
      <c r="RW731" s="57"/>
      <c r="RX731" s="57"/>
      <c r="RY731" s="57"/>
      <c r="RZ731" s="57"/>
      <c r="SA731" s="57"/>
      <c r="SB731" s="57"/>
      <c r="SC731" s="57"/>
      <c r="SD731" s="57"/>
      <c r="SE731" s="57"/>
      <c r="SF731" s="57"/>
      <c r="SG731" s="57"/>
      <c r="SH731" s="57"/>
      <c r="SI731" s="57"/>
      <c r="SJ731" s="57"/>
      <c r="SK731" s="57"/>
      <c r="SL731" s="57"/>
      <c r="SM731" s="57"/>
      <c r="SN731" s="57"/>
      <c r="SO731" s="57"/>
      <c r="SP731" s="57"/>
      <c r="SQ731" s="57"/>
      <c r="SR731" s="57"/>
      <c r="SS731" s="57"/>
      <c r="ST731" s="57"/>
      <c r="SU731" s="57"/>
      <c r="SV731" s="57"/>
      <c r="SW731" s="57"/>
      <c r="SX731" s="57"/>
      <c r="SY731" s="57"/>
      <c r="SZ731" s="57"/>
      <c r="TA731" s="57"/>
      <c r="TB731" s="57"/>
      <c r="TC731" s="57"/>
      <c r="TD731" s="57"/>
      <c r="TE731" s="57"/>
      <c r="TF731" s="57"/>
      <c r="TG731" s="57"/>
      <c r="TH731" s="57"/>
      <c r="TI731" s="57"/>
      <c r="TJ731" s="57"/>
      <c r="TK731" s="57"/>
      <c r="TL731" s="57"/>
      <c r="TM731" s="57"/>
      <c r="TN731" s="57"/>
      <c r="TO731" s="57"/>
      <c r="TP731" s="57"/>
      <c r="TQ731" s="57"/>
      <c r="TR731" s="57"/>
      <c r="TS731" s="57"/>
      <c r="TT731" s="57"/>
      <c r="TU731" s="57"/>
      <c r="TV731" s="57"/>
      <c r="TW731" s="57"/>
      <c r="TX731" s="57"/>
      <c r="TY731" s="57"/>
      <c r="TZ731" s="57"/>
      <c r="UA731" s="57"/>
      <c r="UB731" s="57"/>
      <c r="UC731" s="57"/>
      <c r="UD731" s="57"/>
      <c r="UE731" s="57"/>
      <c r="UF731" s="57"/>
      <c r="UG731" s="57"/>
      <c r="UH731" s="57"/>
      <c r="UI731" s="57"/>
      <c r="UJ731" s="57"/>
      <c r="UK731" s="57"/>
      <c r="UL731" s="57"/>
      <c r="UM731" s="57"/>
      <c r="UN731" s="57"/>
      <c r="UO731" s="57"/>
      <c r="UP731" s="57"/>
      <c r="UQ731" s="57"/>
      <c r="UR731" s="57"/>
      <c r="US731" s="57"/>
      <c r="UT731" s="57"/>
      <c r="UU731" s="57"/>
      <c r="UV731" s="57"/>
      <c r="UW731" s="57"/>
      <c r="UX731" s="57"/>
      <c r="UY731" s="57"/>
      <c r="UZ731" s="57"/>
      <c r="VA731" s="57"/>
      <c r="VB731" s="57"/>
      <c r="VC731" s="57"/>
      <c r="VD731" s="57"/>
      <c r="VE731" s="57"/>
      <c r="VF731" s="57"/>
      <c r="VG731" s="57"/>
      <c r="VH731" s="57"/>
      <c r="VI731" s="57"/>
      <c r="VJ731" s="57"/>
      <c r="VK731" s="57"/>
      <c r="VL731" s="57"/>
      <c r="VM731" s="57"/>
      <c r="VN731" s="57"/>
      <c r="VO731" s="57"/>
      <c r="VP731" s="57"/>
      <c r="VQ731" s="57"/>
      <c r="VR731" s="57"/>
      <c r="VS731" s="57"/>
      <c r="VT731" s="57"/>
      <c r="VU731" s="57"/>
      <c r="VV731" s="57"/>
      <c r="VW731" s="57"/>
      <c r="VX731" s="57"/>
      <c r="VY731" s="57"/>
      <c r="VZ731" s="57"/>
      <c r="WA731" s="57"/>
      <c r="WB731" s="57"/>
      <c r="WC731" s="57"/>
      <c r="WD731" s="57"/>
      <c r="WE731" s="57"/>
      <c r="WF731" s="57"/>
      <c r="WG731" s="57"/>
      <c r="WH731" s="57"/>
      <c r="WI731" s="57"/>
      <c r="WJ731" s="57"/>
      <c r="WK731" s="57"/>
      <c r="WL731" s="57"/>
      <c r="WM731" s="57"/>
      <c r="WN731" s="57"/>
      <c r="WO731" s="57"/>
      <c r="WP731" s="57"/>
      <c r="WQ731" s="57"/>
      <c r="WR731" s="57"/>
      <c r="WS731" s="57"/>
      <c r="WT731" s="57"/>
      <c r="WU731" s="57"/>
      <c r="WV731" s="57"/>
      <c r="WW731" s="57"/>
      <c r="WX731" s="57"/>
      <c r="WY731" s="57"/>
      <c r="WZ731" s="57"/>
      <c r="XA731" s="57"/>
      <c r="XB731" s="57"/>
      <c r="XC731" s="57"/>
      <c r="XD731" s="57"/>
      <c r="XE731" s="57"/>
      <c r="XF731" s="57"/>
      <c r="XG731" s="57"/>
      <c r="XH731" s="57"/>
      <c r="XI731" s="57"/>
      <c r="XJ731" s="57"/>
      <c r="XK731" s="57"/>
      <c r="XL731" s="57"/>
      <c r="XM731" s="57"/>
      <c r="XN731" s="57"/>
      <c r="XO731" s="57"/>
      <c r="XP731" s="57"/>
      <c r="XQ731" s="57"/>
      <c r="XR731" s="57"/>
      <c r="XS731" s="57"/>
      <c r="XT731" s="57"/>
      <c r="XU731" s="57"/>
      <c r="XV731" s="57"/>
      <c r="XW731" s="57"/>
    </row>
    <row r="732">
      <c r="AI732" s="57"/>
      <c r="BR732" s="57"/>
      <c r="DA732" s="57"/>
      <c r="EJ732" s="57"/>
      <c r="EK732" s="57"/>
      <c r="EL732" s="57"/>
      <c r="EM732" s="57"/>
      <c r="EN732" s="57"/>
      <c r="EO732" s="57"/>
      <c r="EP732" s="57"/>
      <c r="EQ732" s="57"/>
      <c r="ER732" s="57"/>
      <c r="ES732" s="57"/>
      <c r="ET732" s="57"/>
      <c r="EU732" s="57"/>
      <c r="EV732" s="57"/>
      <c r="EW732" s="57"/>
      <c r="EX732" s="57"/>
      <c r="EY732" s="57"/>
      <c r="EZ732" s="57"/>
      <c r="FA732" s="57"/>
      <c r="FB732" s="57"/>
      <c r="FC732" s="57"/>
      <c r="FD732" s="57"/>
      <c r="FE732" s="57"/>
      <c r="FF732" s="57"/>
      <c r="FG732" s="57"/>
      <c r="FH732" s="57"/>
      <c r="FI732" s="57"/>
      <c r="FJ732" s="57"/>
      <c r="FK732" s="57"/>
      <c r="FL732" s="57"/>
      <c r="FM732" s="57"/>
      <c r="FN732" s="57"/>
      <c r="FO732" s="57"/>
      <c r="FP732" s="57"/>
      <c r="FQ732" s="57"/>
      <c r="FR732" s="57"/>
      <c r="FS732" s="57"/>
      <c r="FT732" s="57"/>
      <c r="FU732" s="57"/>
      <c r="FV732" s="57"/>
      <c r="FW732" s="57"/>
      <c r="FX732" s="57"/>
      <c r="FY732" s="57"/>
      <c r="FZ732" s="57"/>
      <c r="GA732" s="57"/>
      <c r="GB732" s="57"/>
      <c r="GC732" s="57"/>
      <c r="GD732" s="57"/>
      <c r="GE732" s="57"/>
      <c r="GF732" s="57"/>
      <c r="GG732" s="57"/>
      <c r="GH732" s="57"/>
      <c r="GI732" s="57"/>
      <c r="GJ732" s="57"/>
      <c r="GK732" s="57"/>
      <c r="GL732" s="57"/>
      <c r="GM732" s="57"/>
      <c r="GN732" s="57"/>
      <c r="GO732" s="57"/>
      <c r="GP732" s="57"/>
      <c r="GQ732" s="57"/>
      <c r="GR732" s="57"/>
      <c r="GS732" s="57"/>
      <c r="GT732" s="57"/>
      <c r="GU732" s="57"/>
      <c r="GV732" s="57"/>
      <c r="GW732" s="57"/>
      <c r="GX732" s="57"/>
      <c r="GY732" s="57"/>
      <c r="GZ732" s="57"/>
      <c r="HA732" s="57"/>
      <c r="HB732" s="57"/>
      <c r="HC732" s="57"/>
      <c r="HD732" s="57"/>
      <c r="HE732" s="57"/>
      <c r="HF732" s="57"/>
      <c r="HG732" s="57"/>
      <c r="HH732" s="57"/>
      <c r="HI732" s="57"/>
      <c r="HJ732" s="57"/>
      <c r="HK732" s="57"/>
      <c r="HL732" s="57"/>
      <c r="HM732" s="57"/>
      <c r="HN732" s="57"/>
      <c r="HO732" s="57"/>
      <c r="HP732" s="57"/>
      <c r="HQ732" s="57"/>
      <c r="HR732" s="57"/>
      <c r="HS732" s="57"/>
      <c r="HT732" s="57"/>
      <c r="HU732" s="57"/>
      <c r="HV732" s="57"/>
      <c r="HW732" s="57"/>
      <c r="HX732" s="57"/>
      <c r="HY732" s="57"/>
      <c r="HZ732" s="57"/>
      <c r="IA732" s="57"/>
      <c r="IB732" s="57"/>
      <c r="IC732" s="57"/>
      <c r="ID732" s="57"/>
      <c r="IE732" s="57"/>
      <c r="IF732" s="57"/>
      <c r="IG732" s="57"/>
      <c r="IH732" s="57"/>
      <c r="II732" s="57"/>
      <c r="IJ732" s="57"/>
      <c r="IK732" s="57"/>
      <c r="IL732" s="57"/>
      <c r="IM732" s="57"/>
      <c r="IN732" s="57"/>
      <c r="IO732" s="57"/>
      <c r="IP732" s="57"/>
      <c r="IQ732" s="57"/>
      <c r="IR732" s="57"/>
      <c r="IS732" s="57"/>
      <c r="IT732" s="57"/>
      <c r="IU732" s="57"/>
      <c r="IV732" s="57"/>
      <c r="IW732" s="57"/>
      <c r="IX732" s="57"/>
      <c r="IY732" s="57"/>
      <c r="IZ732" s="57"/>
      <c r="JA732" s="57"/>
      <c r="JB732" s="57"/>
      <c r="JC732" s="57"/>
      <c r="JD732" s="57"/>
      <c r="JE732" s="57"/>
      <c r="JF732" s="57"/>
      <c r="JG732" s="57"/>
      <c r="JH732" s="57"/>
      <c r="JI732" s="57"/>
      <c r="JJ732" s="57"/>
      <c r="JK732" s="57"/>
      <c r="JL732" s="57"/>
      <c r="JM732" s="57"/>
      <c r="JN732" s="57"/>
      <c r="JO732" s="57"/>
      <c r="JP732" s="57"/>
      <c r="JQ732" s="57"/>
      <c r="JR732" s="57"/>
      <c r="JS732" s="57"/>
      <c r="JT732" s="57"/>
      <c r="JU732" s="57"/>
      <c r="JV732" s="57"/>
      <c r="JW732" s="57"/>
      <c r="JX732" s="57"/>
      <c r="JY732" s="57"/>
      <c r="JZ732" s="57"/>
      <c r="KA732" s="57"/>
      <c r="KB732" s="57"/>
      <c r="KC732" s="57"/>
      <c r="KD732" s="57"/>
      <c r="KE732" s="57"/>
      <c r="KF732" s="57"/>
      <c r="KG732" s="57"/>
      <c r="KH732" s="57"/>
      <c r="KI732" s="57"/>
      <c r="KJ732" s="57"/>
      <c r="KK732" s="57"/>
      <c r="KL732" s="57"/>
      <c r="KM732" s="57"/>
      <c r="KN732" s="57"/>
      <c r="KO732" s="57"/>
      <c r="KP732" s="57"/>
      <c r="KQ732" s="57"/>
      <c r="KR732" s="57"/>
      <c r="KS732" s="57"/>
      <c r="KT732" s="57"/>
      <c r="KU732" s="57"/>
      <c r="KV732" s="57"/>
      <c r="KW732" s="57"/>
      <c r="KX732" s="57"/>
      <c r="KY732" s="57"/>
      <c r="KZ732" s="57"/>
      <c r="LA732" s="57"/>
      <c r="LB732" s="57"/>
      <c r="LC732" s="57"/>
      <c r="LD732" s="57"/>
      <c r="LE732" s="57"/>
      <c r="LF732" s="57"/>
      <c r="LG732" s="57"/>
      <c r="LH732" s="57"/>
      <c r="LI732" s="57"/>
      <c r="LJ732" s="57"/>
      <c r="LK732" s="57"/>
      <c r="LL732" s="57"/>
      <c r="LM732" s="57"/>
      <c r="LN732" s="57"/>
      <c r="LO732" s="57"/>
      <c r="LP732" s="57"/>
      <c r="LQ732" s="57"/>
      <c r="LR732" s="57"/>
      <c r="LS732" s="57"/>
      <c r="LT732" s="57"/>
      <c r="LU732" s="57"/>
      <c r="LV732" s="57"/>
      <c r="LW732" s="57"/>
      <c r="LX732" s="57"/>
      <c r="LY732" s="57"/>
      <c r="LZ732" s="57"/>
      <c r="MA732" s="57"/>
      <c r="MB732" s="57"/>
      <c r="MC732" s="57"/>
      <c r="MD732" s="57"/>
      <c r="ME732" s="57"/>
      <c r="MF732" s="57"/>
      <c r="MG732" s="57"/>
      <c r="MH732" s="57"/>
      <c r="MI732" s="57"/>
      <c r="MJ732" s="57"/>
      <c r="MK732" s="57"/>
      <c r="ML732" s="57"/>
      <c r="MM732" s="57"/>
      <c r="MN732" s="57"/>
      <c r="MO732" s="57"/>
      <c r="MP732" s="57"/>
      <c r="MQ732" s="57"/>
      <c r="MR732" s="57"/>
      <c r="MS732" s="57"/>
      <c r="MT732" s="57"/>
      <c r="MU732" s="57"/>
      <c r="MV732" s="57"/>
      <c r="MW732" s="57"/>
      <c r="MX732" s="57"/>
      <c r="MY732" s="57"/>
      <c r="MZ732" s="57"/>
      <c r="NA732" s="57"/>
      <c r="NB732" s="57"/>
      <c r="NC732" s="57"/>
      <c r="ND732" s="57"/>
      <c r="NE732" s="57"/>
      <c r="NF732" s="57"/>
      <c r="NG732" s="57"/>
      <c r="NH732" s="57"/>
      <c r="NI732" s="57"/>
      <c r="NJ732" s="57"/>
      <c r="NK732" s="57"/>
      <c r="NL732" s="57"/>
      <c r="NM732" s="57"/>
      <c r="NN732" s="57"/>
      <c r="NO732" s="57"/>
      <c r="NP732" s="57"/>
      <c r="NQ732" s="57"/>
      <c r="NR732" s="57"/>
      <c r="NS732" s="57"/>
      <c r="NT732" s="57"/>
      <c r="NU732" s="57"/>
      <c r="NV732" s="57"/>
      <c r="NW732" s="57"/>
      <c r="NX732" s="57"/>
      <c r="NY732" s="57"/>
      <c r="NZ732" s="57"/>
      <c r="OA732" s="57"/>
      <c r="OB732" s="57"/>
      <c r="OC732" s="57"/>
      <c r="OD732" s="57"/>
      <c r="OE732" s="57"/>
      <c r="OF732" s="57"/>
      <c r="OG732" s="57"/>
      <c r="OH732" s="57"/>
      <c r="OI732" s="57"/>
      <c r="OJ732" s="57"/>
      <c r="OK732" s="57"/>
      <c r="OL732" s="57"/>
      <c r="OM732" s="57"/>
      <c r="ON732" s="57"/>
      <c r="OO732" s="57"/>
      <c r="OP732" s="57"/>
      <c r="OQ732" s="57"/>
      <c r="OR732" s="57"/>
      <c r="OS732" s="57"/>
      <c r="OT732" s="57"/>
      <c r="OU732" s="57"/>
      <c r="OV732" s="57"/>
      <c r="OW732" s="57"/>
      <c r="OX732" s="57"/>
      <c r="OY732" s="57"/>
      <c r="OZ732" s="57"/>
      <c r="PA732" s="57"/>
      <c r="PB732" s="57"/>
      <c r="PC732" s="57"/>
      <c r="PD732" s="57"/>
      <c r="PE732" s="57"/>
      <c r="PF732" s="57"/>
      <c r="PG732" s="57"/>
      <c r="PH732" s="57"/>
      <c r="PI732" s="57"/>
      <c r="PJ732" s="57"/>
      <c r="PK732" s="57"/>
      <c r="PL732" s="57"/>
      <c r="PM732" s="57"/>
      <c r="PN732" s="57"/>
      <c r="PO732" s="57"/>
      <c r="PP732" s="57"/>
      <c r="PQ732" s="57"/>
      <c r="PR732" s="57"/>
      <c r="PS732" s="57"/>
      <c r="PT732" s="57"/>
      <c r="PU732" s="57"/>
      <c r="PV732" s="57"/>
      <c r="PW732" s="57"/>
      <c r="PX732" s="57"/>
      <c r="PY732" s="57"/>
      <c r="PZ732" s="57"/>
      <c r="QA732" s="57"/>
      <c r="QB732" s="57"/>
      <c r="QC732" s="57"/>
      <c r="QD732" s="57"/>
      <c r="QE732" s="57"/>
      <c r="QF732" s="57"/>
      <c r="QG732" s="57"/>
      <c r="QH732" s="57"/>
      <c r="QI732" s="57"/>
      <c r="QJ732" s="57"/>
      <c r="QK732" s="57"/>
      <c r="QL732" s="57"/>
      <c r="QM732" s="57"/>
      <c r="QN732" s="57"/>
      <c r="QO732" s="57"/>
      <c r="QP732" s="57"/>
      <c r="QQ732" s="57"/>
      <c r="QR732" s="57"/>
      <c r="QS732" s="57"/>
      <c r="QT732" s="57"/>
      <c r="QU732" s="57"/>
      <c r="QV732" s="57"/>
      <c r="QW732" s="57"/>
      <c r="QX732" s="57"/>
      <c r="QY732" s="57"/>
      <c r="QZ732" s="57"/>
      <c r="RA732" s="57"/>
      <c r="RB732" s="57"/>
      <c r="RC732" s="57"/>
      <c r="RD732" s="57"/>
      <c r="RE732" s="57"/>
      <c r="RF732" s="57"/>
      <c r="RG732" s="57"/>
      <c r="RH732" s="57"/>
      <c r="RI732" s="57"/>
      <c r="RJ732" s="57"/>
      <c r="RK732" s="57"/>
      <c r="RL732" s="57"/>
      <c r="RM732" s="57"/>
      <c r="RN732" s="57"/>
      <c r="RO732" s="57"/>
      <c r="RP732" s="57"/>
      <c r="RQ732" s="57"/>
      <c r="RR732" s="57"/>
      <c r="RS732" s="57"/>
      <c r="RT732" s="57"/>
      <c r="RU732" s="57"/>
      <c r="RV732" s="57"/>
      <c r="RW732" s="57"/>
      <c r="RX732" s="57"/>
      <c r="RY732" s="57"/>
      <c r="RZ732" s="57"/>
      <c r="SA732" s="57"/>
      <c r="SB732" s="57"/>
      <c r="SC732" s="57"/>
      <c r="SD732" s="57"/>
      <c r="SE732" s="57"/>
      <c r="SF732" s="57"/>
      <c r="SG732" s="57"/>
      <c r="SH732" s="57"/>
      <c r="SI732" s="57"/>
      <c r="SJ732" s="57"/>
      <c r="SK732" s="57"/>
      <c r="SL732" s="57"/>
      <c r="SM732" s="57"/>
      <c r="SN732" s="57"/>
      <c r="SO732" s="57"/>
      <c r="SP732" s="57"/>
      <c r="SQ732" s="57"/>
      <c r="SR732" s="57"/>
      <c r="SS732" s="57"/>
      <c r="ST732" s="57"/>
      <c r="SU732" s="57"/>
      <c r="SV732" s="57"/>
      <c r="SW732" s="57"/>
      <c r="SX732" s="57"/>
      <c r="SY732" s="57"/>
      <c r="SZ732" s="57"/>
      <c r="TA732" s="57"/>
      <c r="TB732" s="57"/>
      <c r="TC732" s="57"/>
      <c r="TD732" s="57"/>
      <c r="TE732" s="57"/>
      <c r="TF732" s="57"/>
      <c r="TG732" s="57"/>
      <c r="TH732" s="57"/>
      <c r="TI732" s="57"/>
      <c r="TJ732" s="57"/>
      <c r="TK732" s="57"/>
      <c r="TL732" s="57"/>
      <c r="TM732" s="57"/>
      <c r="TN732" s="57"/>
      <c r="TO732" s="57"/>
      <c r="TP732" s="57"/>
      <c r="TQ732" s="57"/>
      <c r="TR732" s="57"/>
      <c r="TS732" s="57"/>
      <c r="TT732" s="57"/>
      <c r="TU732" s="57"/>
      <c r="TV732" s="57"/>
      <c r="TW732" s="57"/>
      <c r="TX732" s="57"/>
      <c r="TY732" s="57"/>
      <c r="TZ732" s="57"/>
      <c r="UA732" s="57"/>
      <c r="UB732" s="57"/>
      <c r="UC732" s="57"/>
      <c r="UD732" s="57"/>
      <c r="UE732" s="57"/>
      <c r="UF732" s="57"/>
      <c r="UG732" s="57"/>
      <c r="UH732" s="57"/>
      <c r="UI732" s="57"/>
      <c r="UJ732" s="57"/>
      <c r="UK732" s="57"/>
      <c r="UL732" s="57"/>
      <c r="UM732" s="57"/>
      <c r="UN732" s="57"/>
      <c r="UO732" s="57"/>
      <c r="UP732" s="57"/>
      <c r="UQ732" s="57"/>
      <c r="UR732" s="57"/>
      <c r="US732" s="57"/>
      <c r="UT732" s="57"/>
      <c r="UU732" s="57"/>
      <c r="UV732" s="57"/>
      <c r="UW732" s="57"/>
      <c r="UX732" s="57"/>
      <c r="UY732" s="57"/>
      <c r="UZ732" s="57"/>
      <c r="VA732" s="57"/>
      <c r="VB732" s="57"/>
      <c r="VC732" s="57"/>
      <c r="VD732" s="57"/>
      <c r="VE732" s="57"/>
      <c r="VF732" s="57"/>
      <c r="VG732" s="57"/>
      <c r="VH732" s="57"/>
      <c r="VI732" s="57"/>
      <c r="VJ732" s="57"/>
      <c r="VK732" s="57"/>
      <c r="VL732" s="57"/>
      <c r="VM732" s="57"/>
      <c r="VN732" s="57"/>
      <c r="VO732" s="57"/>
      <c r="VP732" s="57"/>
      <c r="VQ732" s="57"/>
      <c r="VR732" s="57"/>
      <c r="VS732" s="57"/>
      <c r="VT732" s="57"/>
      <c r="VU732" s="57"/>
      <c r="VV732" s="57"/>
      <c r="VW732" s="57"/>
      <c r="VX732" s="57"/>
      <c r="VY732" s="57"/>
      <c r="VZ732" s="57"/>
      <c r="WA732" s="57"/>
      <c r="WB732" s="57"/>
      <c r="WC732" s="57"/>
      <c r="WD732" s="57"/>
      <c r="WE732" s="57"/>
      <c r="WF732" s="57"/>
      <c r="WG732" s="57"/>
      <c r="WH732" s="57"/>
      <c r="WI732" s="57"/>
      <c r="WJ732" s="57"/>
      <c r="WK732" s="57"/>
      <c r="WL732" s="57"/>
      <c r="WM732" s="57"/>
      <c r="WN732" s="57"/>
      <c r="WO732" s="57"/>
      <c r="WP732" s="57"/>
      <c r="WQ732" s="57"/>
      <c r="WR732" s="57"/>
      <c r="WS732" s="57"/>
      <c r="WT732" s="57"/>
      <c r="WU732" s="57"/>
      <c r="WV732" s="57"/>
      <c r="WW732" s="57"/>
      <c r="WX732" s="57"/>
      <c r="WY732" s="57"/>
      <c r="WZ732" s="57"/>
      <c r="XA732" s="57"/>
      <c r="XB732" s="57"/>
      <c r="XC732" s="57"/>
      <c r="XD732" s="57"/>
      <c r="XE732" s="57"/>
      <c r="XF732" s="57"/>
      <c r="XG732" s="57"/>
      <c r="XH732" s="57"/>
      <c r="XI732" s="57"/>
      <c r="XJ732" s="57"/>
      <c r="XK732" s="57"/>
      <c r="XL732" s="57"/>
      <c r="XM732" s="57"/>
      <c r="XN732" s="57"/>
      <c r="XO732" s="57"/>
      <c r="XP732" s="57"/>
      <c r="XQ732" s="57"/>
      <c r="XR732" s="57"/>
      <c r="XS732" s="57"/>
      <c r="XT732" s="57"/>
      <c r="XU732" s="57"/>
      <c r="XV732" s="57"/>
      <c r="XW732" s="57"/>
    </row>
    <row r="733">
      <c r="AI733" s="57"/>
      <c r="BR733" s="57"/>
      <c r="DA733" s="57"/>
      <c r="EJ733" s="57"/>
      <c r="EK733" s="57"/>
      <c r="EL733" s="57"/>
      <c r="EM733" s="57"/>
      <c r="EN733" s="57"/>
      <c r="EO733" s="57"/>
      <c r="EP733" s="57"/>
      <c r="EQ733" s="57"/>
      <c r="ER733" s="57"/>
      <c r="ES733" s="57"/>
      <c r="ET733" s="57"/>
      <c r="EU733" s="57"/>
      <c r="EV733" s="57"/>
      <c r="EW733" s="57"/>
      <c r="EX733" s="57"/>
      <c r="EY733" s="57"/>
      <c r="EZ733" s="57"/>
      <c r="FA733" s="57"/>
      <c r="FB733" s="57"/>
      <c r="FC733" s="57"/>
      <c r="FD733" s="57"/>
      <c r="FE733" s="57"/>
      <c r="FF733" s="57"/>
      <c r="FG733" s="57"/>
      <c r="FH733" s="57"/>
      <c r="FI733" s="57"/>
      <c r="FJ733" s="57"/>
      <c r="FK733" s="57"/>
      <c r="FL733" s="57"/>
      <c r="FM733" s="57"/>
      <c r="FN733" s="57"/>
      <c r="FO733" s="57"/>
      <c r="FP733" s="57"/>
      <c r="FQ733" s="57"/>
      <c r="FR733" s="57"/>
      <c r="FS733" s="57"/>
      <c r="FT733" s="57"/>
      <c r="FU733" s="57"/>
      <c r="FV733" s="57"/>
      <c r="FW733" s="57"/>
      <c r="FX733" s="57"/>
      <c r="FY733" s="57"/>
      <c r="FZ733" s="57"/>
      <c r="GA733" s="57"/>
      <c r="GB733" s="57"/>
      <c r="GC733" s="57"/>
      <c r="GD733" s="57"/>
      <c r="GE733" s="57"/>
      <c r="GF733" s="57"/>
      <c r="GG733" s="57"/>
      <c r="GH733" s="57"/>
      <c r="GI733" s="57"/>
      <c r="GJ733" s="57"/>
      <c r="GK733" s="57"/>
      <c r="GL733" s="57"/>
      <c r="GM733" s="57"/>
      <c r="GN733" s="57"/>
      <c r="GO733" s="57"/>
      <c r="GP733" s="57"/>
      <c r="GQ733" s="57"/>
      <c r="GR733" s="57"/>
      <c r="GS733" s="57"/>
      <c r="GT733" s="57"/>
      <c r="GU733" s="57"/>
      <c r="GV733" s="57"/>
      <c r="GW733" s="57"/>
      <c r="GX733" s="57"/>
      <c r="GY733" s="57"/>
      <c r="GZ733" s="57"/>
      <c r="HA733" s="57"/>
      <c r="HB733" s="57"/>
      <c r="HC733" s="57"/>
      <c r="HD733" s="57"/>
      <c r="HE733" s="57"/>
      <c r="HF733" s="57"/>
      <c r="HG733" s="57"/>
      <c r="HH733" s="57"/>
      <c r="HI733" s="57"/>
      <c r="HJ733" s="57"/>
      <c r="HK733" s="57"/>
      <c r="HL733" s="57"/>
      <c r="HM733" s="57"/>
      <c r="HN733" s="57"/>
      <c r="HO733" s="57"/>
      <c r="HP733" s="57"/>
      <c r="HQ733" s="57"/>
      <c r="HR733" s="57"/>
      <c r="HS733" s="57"/>
      <c r="HT733" s="57"/>
      <c r="HU733" s="57"/>
      <c r="HV733" s="57"/>
      <c r="HW733" s="57"/>
      <c r="HX733" s="57"/>
      <c r="HY733" s="57"/>
      <c r="HZ733" s="57"/>
      <c r="IA733" s="57"/>
      <c r="IB733" s="57"/>
      <c r="IC733" s="57"/>
      <c r="ID733" s="57"/>
      <c r="IE733" s="57"/>
      <c r="IF733" s="57"/>
      <c r="IG733" s="57"/>
      <c r="IH733" s="57"/>
      <c r="II733" s="57"/>
      <c r="IJ733" s="57"/>
      <c r="IK733" s="57"/>
      <c r="IL733" s="57"/>
      <c r="IM733" s="57"/>
      <c r="IN733" s="57"/>
      <c r="IO733" s="57"/>
      <c r="IP733" s="57"/>
      <c r="IQ733" s="57"/>
      <c r="IR733" s="57"/>
      <c r="IS733" s="57"/>
      <c r="IT733" s="57"/>
      <c r="IU733" s="57"/>
      <c r="IV733" s="57"/>
      <c r="IW733" s="57"/>
      <c r="IX733" s="57"/>
      <c r="IY733" s="57"/>
      <c r="IZ733" s="57"/>
      <c r="JA733" s="57"/>
      <c r="JB733" s="57"/>
      <c r="JC733" s="57"/>
      <c r="JD733" s="57"/>
      <c r="JE733" s="57"/>
      <c r="JF733" s="57"/>
      <c r="JG733" s="57"/>
      <c r="JH733" s="57"/>
      <c r="JI733" s="57"/>
      <c r="JJ733" s="57"/>
      <c r="JK733" s="57"/>
      <c r="JL733" s="57"/>
      <c r="JM733" s="57"/>
      <c r="JN733" s="57"/>
      <c r="JO733" s="57"/>
      <c r="JP733" s="57"/>
      <c r="JQ733" s="57"/>
      <c r="JR733" s="57"/>
      <c r="JS733" s="57"/>
      <c r="JT733" s="57"/>
      <c r="JU733" s="57"/>
      <c r="JV733" s="57"/>
      <c r="JW733" s="57"/>
      <c r="JX733" s="57"/>
      <c r="JY733" s="57"/>
      <c r="JZ733" s="57"/>
      <c r="KA733" s="57"/>
      <c r="KB733" s="57"/>
      <c r="KC733" s="57"/>
      <c r="KD733" s="57"/>
      <c r="KE733" s="57"/>
      <c r="KF733" s="57"/>
      <c r="KG733" s="57"/>
      <c r="KH733" s="57"/>
      <c r="KI733" s="57"/>
      <c r="KJ733" s="57"/>
      <c r="KK733" s="57"/>
      <c r="KL733" s="57"/>
      <c r="KM733" s="57"/>
      <c r="KN733" s="57"/>
      <c r="KO733" s="57"/>
      <c r="KP733" s="57"/>
      <c r="KQ733" s="57"/>
      <c r="KR733" s="57"/>
      <c r="KS733" s="57"/>
      <c r="KT733" s="57"/>
      <c r="KU733" s="57"/>
      <c r="KV733" s="57"/>
      <c r="KW733" s="57"/>
      <c r="KX733" s="57"/>
      <c r="KY733" s="57"/>
      <c r="KZ733" s="57"/>
      <c r="LA733" s="57"/>
      <c r="LB733" s="57"/>
      <c r="LC733" s="57"/>
      <c r="LD733" s="57"/>
      <c r="LE733" s="57"/>
      <c r="LF733" s="57"/>
      <c r="LG733" s="57"/>
      <c r="LH733" s="57"/>
      <c r="LI733" s="57"/>
      <c r="LJ733" s="57"/>
      <c r="LK733" s="57"/>
      <c r="LL733" s="57"/>
      <c r="LM733" s="57"/>
      <c r="LN733" s="57"/>
      <c r="LO733" s="57"/>
      <c r="LP733" s="57"/>
      <c r="LQ733" s="57"/>
      <c r="LR733" s="57"/>
      <c r="LS733" s="57"/>
      <c r="LT733" s="57"/>
      <c r="LU733" s="57"/>
      <c r="LV733" s="57"/>
      <c r="LW733" s="57"/>
      <c r="LX733" s="57"/>
      <c r="LY733" s="57"/>
      <c r="LZ733" s="57"/>
      <c r="MA733" s="57"/>
      <c r="MB733" s="57"/>
      <c r="MC733" s="57"/>
      <c r="MD733" s="57"/>
      <c r="ME733" s="57"/>
      <c r="MF733" s="57"/>
      <c r="MG733" s="57"/>
      <c r="MH733" s="57"/>
      <c r="MI733" s="57"/>
      <c r="MJ733" s="57"/>
      <c r="MK733" s="57"/>
      <c r="ML733" s="57"/>
      <c r="MM733" s="57"/>
      <c r="MN733" s="57"/>
      <c r="MO733" s="57"/>
      <c r="MP733" s="57"/>
      <c r="MQ733" s="57"/>
      <c r="MR733" s="57"/>
      <c r="MS733" s="57"/>
      <c r="MT733" s="57"/>
      <c r="MU733" s="57"/>
      <c r="MV733" s="57"/>
      <c r="MW733" s="57"/>
      <c r="MX733" s="57"/>
      <c r="MY733" s="57"/>
      <c r="MZ733" s="57"/>
      <c r="NA733" s="57"/>
      <c r="NB733" s="57"/>
      <c r="NC733" s="57"/>
      <c r="ND733" s="57"/>
      <c r="NE733" s="57"/>
      <c r="NF733" s="57"/>
      <c r="NG733" s="57"/>
      <c r="NH733" s="57"/>
      <c r="NI733" s="57"/>
      <c r="NJ733" s="57"/>
      <c r="NK733" s="57"/>
      <c r="NL733" s="57"/>
      <c r="NM733" s="57"/>
      <c r="NN733" s="57"/>
      <c r="NO733" s="57"/>
      <c r="NP733" s="57"/>
      <c r="NQ733" s="57"/>
      <c r="NR733" s="57"/>
      <c r="NS733" s="57"/>
      <c r="NT733" s="57"/>
      <c r="NU733" s="57"/>
      <c r="NV733" s="57"/>
      <c r="NW733" s="57"/>
      <c r="NX733" s="57"/>
      <c r="NY733" s="57"/>
      <c r="NZ733" s="57"/>
      <c r="OA733" s="57"/>
      <c r="OB733" s="57"/>
      <c r="OC733" s="57"/>
      <c r="OD733" s="57"/>
      <c r="OE733" s="57"/>
      <c r="OF733" s="57"/>
      <c r="OG733" s="57"/>
      <c r="OH733" s="57"/>
      <c r="OI733" s="57"/>
      <c r="OJ733" s="57"/>
      <c r="OK733" s="57"/>
      <c r="OL733" s="57"/>
      <c r="OM733" s="57"/>
      <c r="ON733" s="57"/>
      <c r="OO733" s="57"/>
      <c r="OP733" s="57"/>
      <c r="OQ733" s="57"/>
      <c r="OR733" s="57"/>
      <c r="OS733" s="57"/>
      <c r="OT733" s="57"/>
      <c r="OU733" s="57"/>
      <c r="OV733" s="57"/>
      <c r="OW733" s="57"/>
      <c r="OX733" s="57"/>
      <c r="OY733" s="57"/>
      <c r="OZ733" s="57"/>
      <c r="PA733" s="57"/>
      <c r="PB733" s="57"/>
      <c r="PC733" s="57"/>
      <c r="PD733" s="57"/>
      <c r="PE733" s="57"/>
      <c r="PF733" s="57"/>
      <c r="PG733" s="57"/>
      <c r="PH733" s="57"/>
      <c r="PI733" s="57"/>
      <c r="PJ733" s="57"/>
      <c r="PK733" s="57"/>
      <c r="PL733" s="57"/>
      <c r="PM733" s="57"/>
      <c r="PN733" s="57"/>
      <c r="PO733" s="57"/>
      <c r="PP733" s="57"/>
      <c r="PQ733" s="57"/>
      <c r="PR733" s="57"/>
      <c r="PS733" s="57"/>
      <c r="PT733" s="57"/>
      <c r="PU733" s="57"/>
      <c r="PV733" s="57"/>
      <c r="PW733" s="57"/>
      <c r="PX733" s="57"/>
      <c r="PY733" s="57"/>
      <c r="PZ733" s="57"/>
      <c r="QA733" s="57"/>
      <c r="QB733" s="57"/>
      <c r="QC733" s="57"/>
      <c r="QD733" s="57"/>
      <c r="QE733" s="57"/>
      <c r="QF733" s="57"/>
      <c r="QG733" s="57"/>
      <c r="QH733" s="57"/>
      <c r="QI733" s="57"/>
      <c r="QJ733" s="57"/>
      <c r="QK733" s="57"/>
      <c r="QL733" s="57"/>
      <c r="QM733" s="57"/>
      <c r="QN733" s="57"/>
      <c r="QO733" s="57"/>
      <c r="QP733" s="57"/>
      <c r="QQ733" s="57"/>
      <c r="QR733" s="57"/>
      <c r="QS733" s="57"/>
      <c r="QT733" s="57"/>
      <c r="QU733" s="57"/>
      <c r="QV733" s="57"/>
      <c r="QW733" s="57"/>
      <c r="QX733" s="57"/>
      <c r="QY733" s="57"/>
      <c r="QZ733" s="57"/>
      <c r="RA733" s="57"/>
      <c r="RB733" s="57"/>
      <c r="RC733" s="57"/>
      <c r="RD733" s="57"/>
      <c r="RE733" s="57"/>
      <c r="RF733" s="57"/>
      <c r="RG733" s="57"/>
      <c r="RH733" s="57"/>
      <c r="RI733" s="57"/>
      <c r="RJ733" s="57"/>
      <c r="RK733" s="57"/>
      <c r="RL733" s="57"/>
      <c r="RM733" s="57"/>
      <c r="RN733" s="57"/>
      <c r="RO733" s="57"/>
      <c r="RP733" s="57"/>
      <c r="RQ733" s="57"/>
      <c r="RR733" s="57"/>
      <c r="RS733" s="57"/>
      <c r="RT733" s="57"/>
      <c r="RU733" s="57"/>
      <c r="RV733" s="57"/>
      <c r="RW733" s="57"/>
      <c r="RX733" s="57"/>
      <c r="RY733" s="57"/>
      <c r="RZ733" s="57"/>
      <c r="SA733" s="57"/>
      <c r="SB733" s="57"/>
      <c r="SC733" s="57"/>
      <c r="SD733" s="57"/>
      <c r="SE733" s="57"/>
      <c r="SF733" s="57"/>
      <c r="SG733" s="57"/>
      <c r="SH733" s="57"/>
      <c r="SI733" s="57"/>
      <c r="SJ733" s="57"/>
      <c r="SK733" s="57"/>
      <c r="SL733" s="57"/>
      <c r="SM733" s="57"/>
      <c r="SN733" s="57"/>
      <c r="SO733" s="57"/>
      <c r="SP733" s="57"/>
      <c r="SQ733" s="57"/>
      <c r="SR733" s="57"/>
      <c r="SS733" s="57"/>
      <c r="ST733" s="57"/>
      <c r="SU733" s="57"/>
      <c r="SV733" s="57"/>
      <c r="SW733" s="57"/>
      <c r="SX733" s="57"/>
      <c r="SY733" s="57"/>
      <c r="SZ733" s="57"/>
      <c r="TA733" s="57"/>
      <c r="TB733" s="57"/>
      <c r="TC733" s="57"/>
      <c r="TD733" s="57"/>
      <c r="TE733" s="57"/>
      <c r="TF733" s="57"/>
      <c r="TG733" s="57"/>
      <c r="TH733" s="57"/>
      <c r="TI733" s="57"/>
      <c r="TJ733" s="57"/>
      <c r="TK733" s="57"/>
      <c r="TL733" s="57"/>
      <c r="TM733" s="57"/>
      <c r="TN733" s="57"/>
      <c r="TO733" s="57"/>
      <c r="TP733" s="57"/>
      <c r="TQ733" s="57"/>
      <c r="TR733" s="57"/>
      <c r="TS733" s="57"/>
      <c r="TT733" s="57"/>
      <c r="TU733" s="57"/>
      <c r="TV733" s="57"/>
      <c r="TW733" s="57"/>
      <c r="TX733" s="57"/>
      <c r="TY733" s="57"/>
      <c r="TZ733" s="57"/>
      <c r="UA733" s="57"/>
      <c r="UB733" s="57"/>
      <c r="UC733" s="57"/>
      <c r="UD733" s="57"/>
      <c r="UE733" s="57"/>
      <c r="UF733" s="57"/>
      <c r="UG733" s="57"/>
      <c r="UH733" s="57"/>
      <c r="UI733" s="57"/>
      <c r="UJ733" s="57"/>
      <c r="UK733" s="57"/>
      <c r="UL733" s="57"/>
      <c r="UM733" s="57"/>
      <c r="UN733" s="57"/>
      <c r="UO733" s="57"/>
      <c r="UP733" s="57"/>
      <c r="UQ733" s="57"/>
      <c r="UR733" s="57"/>
      <c r="US733" s="57"/>
      <c r="UT733" s="57"/>
      <c r="UU733" s="57"/>
      <c r="UV733" s="57"/>
      <c r="UW733" s="57"/>
      <c r="UX733" s="57"/>
      <c r="UY733" s="57"/>
      <c r="UZ733" s="57"/>
      <c r="VA733" s="57"/>
      <c r="VB733" s="57"/>
      <c r="VC733" s="57"/>
      <c r="VD733" s="57"/>
      <c r="VE733" s="57"/>
      <c r="VF733" s="57"/>
      <c r="VG733" s="57"/>
      <c r="VH733" s="57"/>
      <c r="VI733" s="57"/>
      <c r="VJ733" s="57"/>
      <c r="VK733" s="57"/>
      <c r="VL733" s="57"/>
      <c r="VM733" s="57"/>
      <c r="VN733" s="57"/>
      <c r="VO733" s="57"/>
      <c r="VP733" s="57"/>
      <c r="VQ733" s="57"/>
      <c r="VR733" s="57"/>
      <c r="VS733" s="57"/>
      <c r="VT733" s="57"/>
      <c r="VU733" s="57"/>
      <c r="VV733" s="57"/>
      <c r="VW733" s="57"/>
      <c r="VX733" s="57"/>
      <c r="VY733" s="57"/>
      <c r="VZ733" s="57"/>
      <c r="WA733" s="57"/>
      <c r="WB733" s="57"/>
      <c r="WC733" s="57"/>
      <c r="WD733" s="57"/>
      <c r="WE733" s="57"/>
      <c r="WF733" s="57"/>
      <c r="WG733" s="57"/>
      <c r="WH733" s="57"/>
      <c r="WI733" s="57"/>
      <c r="WJ733" s="57"/>
      <c r="WK733" s="57"/>
      <c r="WL733" s="57"/>
      <c r="WM733" s="57"/>
      <c r="WN733" s="57"/>
      <c r="WO733" s="57"/>
      <c r="WP733" s="57"/>
      <c r="WQ733" s="57"/>
      <c r="WR733" s="57"/>
      <c r="WS733" s="57"/>
      <c r="WT733" s="57"/>
      <c r="WU733" s="57"/>
      <c r="WV733" s="57"/>
      <c r="WW733" s="57"/>
      <c r="WX733" s="57"/>
      <c r="WY733" s="57"/>
      <c r="WZ733" s="57"/>
      <c r="XA733" s="57"/>
      <c r="XB733" s="57"/>
      <c r="XC733" s="57"/>
      <c r="XD733" s="57"/>
      <c r="XE733" s="57"/>
      <c r="XF733" s="57"/>
      <c r="XG733" s="57"/>
      <c r="XH733" s="57"/>
      <c r="XI733" s="57"/>
      <c r="XJ733" s="57"/>
      <c r="XK733" s="57"/>
      <c r="XL733" s="57"/>
      <c r="XM733" s="57"/>
      <c r="XN733" s="57"/>
      <c r="XO733" s="57"/>
      <c r="XP733" s="57"/>
      <c r="XQ733" s="57"/>
      <c r="XR733" s="57"/>
      <c r="XS733" s="57"/>
      <c r="XT733" s="57"/>
      <c r="XU733" s="57"/>
      <c r="XV733" s="57"/>
      <c r="XW733" s="57"/>
    </row>
    <row r="734">
      <c r="AI734" s="57"/>
      <c r="BR734" s="57"/>
      <c r="DA734" s="57"/>
      <c r="EJ734" s="57"/>
      <c r="EK734" s="57"/>
      <c r="EL734" s="57"/>
      <c r="EM734" s="57"/>
      <c r="EN734" s="57"/>
      <c r="EO734" s="57"/>
      <c r="EP734" s="57"/>
      <c r="EQ734" s="57"/>
      <c r="ER734" s="57"/>
      <c r="ES734" s="57"/>
      <c r="ET734" s="57"/>
      <c r="EU734" s="57"/>
      <c r="EV734" s="57"/>
      <c r="EW734" s="57"/>
      <c r="EX734" s="57"/>
      <c r="EY734" s="57"/>
      <c r="EZ734" s="57"/>
      <c r="FA734" s="57"/>
      <c r="FB734" s="57"/>
      <c r="FC734" s="57"/>
      <c r="FD734" s="57"/>
      <c r="FE734" s="57"/>
      <c r="FF734" s="57"/>
      <c r="FG734" s="57"/>
      <c r="FH734" s="57"/>
      <c r="FI734" s="57"/>
      <c r="FJ734" s="57"/>
      <c r="FK734" s="57"/>
      <c r="FL734" s="57"/>
      <c r="FM734" s="57"/>
      <c r="FN734" s="57"/>
      <c r="FO734" s="57"/>
      <c r="FP734" s="57"/>
      <c r="FQ734" s="57"/>
      <c r="FR734" s="57"/>
      <c r="FS734" s="57"/>
      <c r="FT734" s="57"/>
      <c r="FU734" s="57"/>
      <c r="FV734" s="57"/>
      <c r="FW734" s="57"/>
      <c r="FX734" s="57"/>
      <c r="FY734" s="57"/>
      <c r="FZ734" s="57"/>
      <c r="GA734" s="57"/>
      <c r="GB734" s="57"/>
      <c r="GC734" s="57"/>
      <c r="GD734" s="57"/>
      <c r="GE734" s="57"/>
      <c r="GF734" s="57"/>
      <c r="GG734" s="57"/>
      <c r="GH734" s="57"/>
      <c r="GI734" s="57"/>
      <c r="GJ734" s="57"/>
      <c r="GK734" s="57"/>
      <c r="GL734" s="57"/>
      <c r="GM734" s="57"/>
      <c r="GN734" s="57"/>
      <c r="GO734" s="57"/>
      <c r="GP734" s="57"/>
      <c r="GQ734" s="57"/>
      <c r="GR734" s="57"/>
      <c r="GS734" s="57"/>
      <c r="GT734" s="57"/>
      <c r="GU734" s="57"/>
      <c r="GV734" s="57"/>
      <c r="GW734" s="57"/>
      <c r="GX734" s="57"/>
      <c r="GY734" s="57"/>
      <c r="GZ734" s="57"/>
      <c r="HA734" s="57"/>
      <c r="HB734" s="57"/>
      <c r="HC734" s="57"/>
      <c r="HD734" s="57"/>
      <c r="HE734" s="57"/>
      <c r="HF734" s="57"/>
      <c r="HG734" s="57"/>
      <c r="HH734" s="57"/>
      <c r="HI734" s="57"/>
      <c r="HJ734" s="57"/>
      <c r="HK734" s="57"/>
      <c r="HL734" s="57"/>
      <c r="HM734" s="57"/>
      <c r="HN734" s="57"/>
      <c r="HO734" s="57"/>
      <c r="HP734" s="57"/>
      <c r="HQ734" s="57"/>
      <c r="HR734" s="57"/>
      <c r="HS734" s="57"/>
      <c r="HT734" s="57"/>
      <c r="HU734" s="57"/>
      <c r="HV734" s="57"/>
      <c r="HW734" s="57"/>
      <c r="HX734" s="57"/>
      <c r="HY734" s="57"/>
      <c r="HZ734" s="57"/>
      <c r="IA734" s="57"/>
      <c r="IB734" s="57"/>
      <c r="IC734" s="57"/>
      <c r="ID734" s="57"/>
      <c r="IE734" s="57"/>
      <c r="IF734" s="57"/>
      <c r="IG734" s="57"/>
      <c r="IH734" s="57"/>
      <c r="II734" s="57"/>
      <c r="IJ734" s="57"/>
      <c r="IK734" s="57"/>
      <c r="IL734" s="57"/>
      <c r="IM734" s="57"/>
      <c r="IN734" s="57"/>
      <c r="IO734" s="57"/>
      <c r="IP734" s="57"/>
      <c r="IQ734" s="57"/>
      <c r="IR734" s="57"/>
      <c r="IS734" s="57"/>
      <c r="IT734" s="57"/>
      <c r="IU734" s="57"/>
      <c r="IV734" s="57"/>
      <c r="IW734" s="57"/>
      <c r="IX734" s="57"/>
      <c r="IY734" s="57"/>
      <c r="IZ734" s="57"/>
      <c r="JA734" s="57"/>
      <c r="JB734" s="57"/>
      <c r="JC734" s="57"/>
      <c r="JD734" s="57"/>
      <c r="JE734" s="57"/>
      <c r="JF734" s="57"/>
      <c r="JG734" s="57"/>
      <c r="JH734" s="57"/>
      <c r="JI734" s="57"/>
      <c r="JJ734" s="57"/>
      <c r="JK734" s="57"/>
      <c r="JL734" s="57"/>
      <c r="JM734" s="57"/>
      <c r="JN734" s="57"/>
      <c r="JO734" s="57"/>
      <c r="JP734" s="57"/>
      <c r="JQ734" s="57"/>
      <c r="JR734" s="57"/>
      <c r="JS734" s="57"/>
      <c r="JT734" s="57"/>
      <c r="JU734" s="57"/>
      <c r="JV734" s="57"/>
      <c r="JW734" s="57"/>
      <c r="JX734" s="57"/>
      <c r="JY734" s="57"/>
      <c r="JZ734" s="57"/>
      <c r="KA734" s="57"/>
      <c r="KB734" s="57"/>
      <c r="KC734" s="57"/>
      <c r="KD734" s="57"/>
      <c r="KE734" s="57"/>
      <c r="KF734" s="57"/>
      <c r="KG734" s="57"/>
      <c r="KH734" s="57"/>
      <c r="KI734" s="57"/>
      <c r="KJ734" s="57"/>
      <c r="KK734" s="57"/>
      <c r="KL734" s="57"/>
      <c r="KM734" s="57"/>
      <c r="KN734" s="57"/>
      <c r="KO734" s="57"/>
      <c r="KP734" s="57"/>
      <c r="KQ734" s="57"/>
      <c r="KR734" s="57"/>
      <c r="KS734" s="57"/>
      <c r="KT734" s="57"/>
      <c r="KU734" s="57"/>
      <c r="KV734" s="57"/>
      <c r="KW734" s="57"/>
      <c r="KX734" s="57"/>
      <c r="KY734" s="57"/>
      <c r="KZ734" s="57"/>
      <c r="LA734" s="57"/>
      <c r="LB734" s="57"/>
      <c r="LC734" s="57"/>
      <c r="LD734" s="57"/>
      <c r="LE734" s="57"/>
      <c r="LF734" s="57"/>
      <c r="LG734" s="57"/>
      <c r="LH734" s="57"/>
      <c r="LI734" s="57"/>
      <c r="LJ734" s="57"/>
      <c r="LK734" s="57"/>
      <c r="LL734" s="57"/>
      <c r="LM734" s="57"/>
      <c r="LN734" s="57"/>
      <c r="LO734" s="57"/>
      <c r="LP734" s="57"/>
      <c r="LQ734" s="57"/>
      <c r="LR734" s="57"/>
      <c r="LS734" s="57"/>
      <c r="LT734" s="57"/>
      <c r="LU734" s="57"/>
      <c r="LV734" s="57"/>
      <c r="LW734" s="57"/>
      <c r="LX734" s="57"/>
      <c r="LY734" s="57"/>
      <c r="LZ734" s="57"/>
      <c r="MA734" s="57"/>
      <c r="MB734" s="57"/>
      <c r="MC734" s="57"/>
      <c r="MD734" s="57"/>
      <c r="ME734" s="57"/>
      <c r="MF734" s="57"/>
      <c r="MG734" s="57"/>
      <c r="MH734" s="57"/>
      <c r="MI734" s="57"/>
      <c r="MJ734" s="57"/>
      <c r="MK734" s="57"/>
      <c r="ML734" s="57"/>
      <c r="MM734" s="57"/>
      <c r="MN734" s="57"/>
      <c r="MO734" s="57"/>
      <c r="MP734" s="57"/>
      <c r="MQ734" s="57"/>
      <c r="MR734" s="57"/>
      <c r="MS734" s="57"/>
      <c r="MT734" s="57"/>
      <c r="MU734" s="57"/>
      <c r="MV734" s="57"/>
      <c r="MW734" s="57"/>
      <c r="MX734" s="57"/>
      <c r="MY734" s="57"/>
      <c r="MZ734" s="57"/>
      <c r="NA734" s="57"/>
      <c r="NB734" s="57"/>
      <c r="NC734" s="57"/>
      <c r="ND734" s="57"/>
      <c r="NE734" s="57"/>
      <c r="NF734" s="57"/>
      <c r="NG734" s="57"/>
      <c r="NH734" s="57"/>
      <c r="NI734" s="57"/>
      <c r="NJ734" s="57"/>
      <c r="NK734" s="57"/>
      <c r="NL734" s="57"/>
      <c r="NM734" s="57"/>
      <c r="NN734" s="57"/>
      <c r="NO734" s="57"/>
      <c r="NP734" s="57"/>
      <c r="NQ734" s="57"/>
      <c r="NR734" s="57"/>
      <c r="NS734" s="57"/>
      <c r="NT734" s="57"/>
      <c r="NU734" s="57"/>
      <c r="NV734" s="57"/>
      <c r="NW734" s="57"/>
      <c r="NX734" s="57"/>
      <c r="NY734" s="57"/>
      <c r="NZ734" s="57"/>
      <c r="OA734" s="57"/>
      <c r="OB734" s="57"/>
      <c r="OC734" s="57"/>
      <c r="OD734" s="57"/>
      <c r="OE734" s="57"/>
      <c r="OF734" s="57"/>
      <c r="OG734" s="57"/>
      <c r="OH734" s="57"/>
      <c r="OI734" s="57"/>
      <c r="OJ734" s="57"/>
      <c r="OK734" s="57"/>
      <c r="OL734" s="57"/>
      <c r="OM734" s="57"/>
      <c r="ON734" s="57"/>
      <c r="OO734" s="57"/>
      <c r="OP734" s="57"/>
      <c r="OQ734" s="57"/>
      <c r="OR734" s="57"/>
      <c r="OS734" s="57"/>
      <c r="OT734" s="57"/>
      <c r="OU734" s="57"/>
      <c r="OV734" s="57"/>
      <c r="OW734" s="57"/>
      <c r="OX734" s="57"/>
      <c r="OY734" s="57"/>
      <c r="OZ734" s="57"/>
      <c r="PA734" s="57"/>
      <c r="PB734" s="57"/>
      <c r="PC734" s="57"/>
      <c r="PD734" s="57"/>
      <c r="PE734" s="57"/>
      <c r="PF734" s="57"/>
      <c r="PG734" s="57"/>
      <c r="PH734" s="57"/>
      <c r="PI734" s="57"/>
      <c r="PJ734" s="57"/>
      <c r="PK734" s="57"/>
      <c r="PL734" s="57"/>
      <c r="PM734" s="57"/>
      <c r="PN734" s="57"/>
      <c r="PO734" s="57"/>
      <c r="PP734" s="57"/>
      <c r="PQ734" s="57"/>
      <c r="PR734" s="57"/>
      <c r="PS734" s="57"/>
      <c r="PT734" s="57"/>
      <c r="PU734" s="57"/>
      <c r="PV734" s="57"/>
      <c r="PW734" s="57"/>
      <c r="PX734" s="57"/>
      <c r="PY734" s="57"/>
      <c r="PZ734" s="57"/>
      <c r="QA734" s="57"/>
      <c r="QB734" s="57"/>
      <c r="QC734" s="57"/>
      <c r="QD734" s="57"/>
      <c r="QE734" s="57"/>
      <c r="QF734" s="57"/>
      <c r="QG734" s="57"/>
      <c r="QH734" s="57"/>
      <c r="QI734" s="57"/>
      <c r="QJ734" s="57"/>
      <c r="QK734" s="57"/>
      <c r="QL734" s="57"/>
      <c r="QM734" s="57"/>
      <c r="QN734" s="57"/>
      <c r="QO734" s="57"/>
      <c r="QP734" s="57"/>
      <c r="QQ734" s="57"/>
      <c r="QR734" s="57"/>
      <c r="QS734" s="57"/>
      <c r="QT734" s="57"/>
      <c r="QU734" s="57"/>
      <c r="QV734" s="57"/>
      <c r="QW734" s="57"/>
      <c r="QX734" s="57"/>
      <c r="QY734" s="57"/>
      <c r="QZ734" s="57"/>
      <c r="RA734" s="57"/>
      <c r="RB734" s="57"/>
      <c r="RC734" s="57"/>
      <c r="RD734" s="57"/>
      <c r="RE734" s="57"/>
      <c r="RF734" s="57"/>
      <c r="RG734" s="57"/>
      <c r="RH734" s="57"/>
      <c r="RI734" s="57"/>
      <c r="RJ734" s="57"/>
      <c r="RK734" s="57"/>
      <c r="RL734" s="57"/>
      <c r="RM734" s="57"/>
      <c r="RN734" s="57"/>
      <c r="RO734" s="57"/>
      <c r="RP734" s="57"/>
      <c r="RQ734" s="57"/>
      <c r="RR734" s="57"/>
      <c r="RS734" s="57"/>
      <c r="RT734" s="57"/>
      <c r="RU734" s="57"/>
      <c r="RV734" s="57"/>
      <c r="RW734" s="57"/>
      <c r="RX734" s="57"/>
      <c r="RY734" s="57"/>
      <c r="RZ734" s="57"/>
      <c r="SA734" s="57"/>
      <c r="SB734" s="57"/>
      <c r="SC734" s="57"/>
      <c r="SD734" s="57"/>
      <c r="SE734" s="57"/>
      <c r="SF734" s="57"/>
      <c r="SG734" s="57"/>
      <c r="SH734" s="57"/>
      <c r="SI734" s="57"/>
      <c r="SJ734" s="57"/>
      <c r="SK734" s="57"/>
      <c r="SL734" s="57"/>
      <c r="SM734" s="57"/>
      <c r="SN734" s="57"/>
      <c r="SO734" s="57"/>
      <c r="SP734" s="57"/>
      <c r="SQ734" s="57"/>
      <c r="SR734" s="57"/>
      <c r="SS734" s="57"/>
      <c r="ST734" s="57"/>
      <c r="SU734" s="57"/>
      <c r="SV734" s="57"/>
      <c r="SW734" s="57"/>
      <c r="SX734" s="57"/>
      <c r="SY734" s="57"/>
      <c r="SZ734" s="57"/>
      <c r="TA734" s="57"/>
      <c r="TB734" s="57"/>
      <c r="TC734" s="57"/>
      <c r="TD734" s="57"/>
      <c r="TE734" s="57"/>
      <c r="TF734" s="57"/>
      <c r="TG734" s="57"/>
      <c r="TH734" s="57"/>
      <c r="TI734" s="57"/>
      <c r="TJ734" s="57"/>
      <c r="TK734" s="57"/>
      <c r="TL734" s="57"/>
      <c r="TM734" s="57"/>
      <c r="TN734" s="57"/>
      <c r="TO734" s="57"/>
      <c r="TP734" s="57"/>
      <c r="TQ734" s="57"/>
      <c r="TR734" s="57"/>
      <c r="TS734" s="57"/>
      <c r="TT734" s="57"/>
      <c r="TU734" s="57"/>
      <c r="TV734" s="57"/>
      <c r="TW734" s="57"/>
      <c r="TX734" s="57"/>
      <c r="TY734" s="57"/>
      <c r="TZ734" s="57"/>
      <c r="UA734" s="57"/>
      <c r="UB734" s="57"/>
      <c r="UC734" s="57"/>
      <c r="UD734" s="57"/>
      <c r="UE734" s="57"/>
      <c r="UF734" s="57"/>
      <c r="UG734" s="57"/>
      <c r="UH734" s="57"/>
      <c r="UI734" s="57"/>
      <c r="UJ734" s="57"/>
      <c r="UK734" s="57"/>
      <c r="UL734" s="57"/>
      <c r="UM734" s="57"/>
      <c r="UN734" s="57"/>
      <c r="UO734" s="57"/>
      <c r="UP734" s="57"/>
      <c r="UQ734" s="57"/>
      <c r="UR734" s="57"/>
      <c r="US734" s="57"/>
      <c r="UT734" s="57"/>
      <c r="UU734" s="57"/>
      <c r="UV734" s="57"/>
      <c r="UW734" s="57"/>
      <c r="UX734" s="57"/>
      <c r="UY734" s="57"/>
      <c r="UZ734" s="57"/>
      <c r="VA734" s="57"/>
      <c r="VB734" s="57"/>
      <c r="VC734" s="57"/>
      <c r="VD734" s="57"/>
      <c r="VE734" s="57"/>
      <c r="VF734" s="57"/>
      <c r="VG734" s="57"/>
      <c r="VH734" s="57"/>
      <c r="VI734" s="57"/>
      <c r="VJ734" s="57"/>
      <c r="VK734" s="57"/>
      <c r="VL734" s="57"/>
      <c r="VM734" s="57"/>
      <c r="VN734" s="57"/>
      <c r="VO734" s="57"/>
      <c r="VP734" s="57"/>
      <c r="VQ734" s="57"/>
      <c r="VR734" s="57"/>
      <c r="VS734" s="57"/>
      <c r="VT734" s="57"/>
      <c r="VU734" s="57"/>
      <c r="VV734" s="57"/>
      <c r="VW734" s="57"/>
      <c r="VX734" s="57"/>
      <c r="VY734" s="57"/>
      <c r="VZ734" s="57"/>
      <c r="WA734" s="57"/>
      <c r="WB734" s="57"/>
      <c r="WC734" s="57"/>
      <c r="WD734" s="57"/>
      <c r="WE734" s="57"/>
      <c r="WF734" s="57"/>
      <c r="WG734" s="57"/>
      <c r="WH734" s="57"/>
      <c r="WI734" s="57"/>
      <c r="WJ734" s="57"/>
      <c r="WK734" s="57"/>
      <c r="WL734" s="57"/>
      <c r="WM734" s="57"/>
      <c r="WN734" s="57"/>
      <c r="WO734" s="57"/>
      <c r="WP734" s="57"/>
      <c r="WQ734" s="57"/>
      <c r="WR734" s="57"/>
      <c r="WS734" s="57"/>
      <c r="WT734" s="57"/>
      <c r="WU734" s="57"/>
      <c r="WV734" s="57"/>
      <c r="WW734" s="57"/>
      <c r="WX734" s="57"/>
      <c r="WY734" s="57"/>
      <c r="WZ734" s="57"/>
      <c r="XA734" s="57"/>
      <c r="XB734" s="57"/>
      <c r="XC734" s="57"/>
      <c r="XD734" s="57"/>
      <c r="XE734" s="57"/>
      <c r="XF734" s="57"/>
      <c r="XG734" s="57"/>
      <c r="XH734" s="57"/>
      <c r="XI734" s="57"/>
      <c r="XJ734" s="57"/>
      <c r="XK734" s="57"/>
      <c r="XL734" s="57"/>
      <c r="XM734" s="57"/>
      <c r="XN734" s="57"/>
      <c r="XO734" s="57"/>
      <c r="XP734" s="57"/>
      <c r="XQ734" s="57"/>
      <c r="XR734" s="57"/>
      <c r="XS734" s="57"/>
      <c r="XT734" s="57"/>
      <c r="XU734" s="57"/>
      <c r="XV734" s="57"/>
      <c r="XW734" s="57"/>
    </row>
    <row r="735">
      <c r="AI735" s="57"/>
      <c r="BR735" s="57"/>
      <c r="DA735" s="57"/>
      <c r="EJ735" s="57"/>
      <c r="EK735" s="57"/>
      <c r="EL735" s="57"/>
      <c r="EM735" s="57"/>
      <c r="EN735" s="57"/>
      <c r="EO735" s="57"/>
      <c r="EP735" s="57"/>
      <c r="EQ735" s="57"/>
      <c r="ER735" s="57"/>
      <c r="ES735" s="57"/>
      <c r="ET735" s="57"/>
      <c r="EU735" s="57"/>
      <c r="EV735" s="57"/>
      <c r="EW735" s="57"/>
      <c r="EX735" s="57"/>
      <c r="EY735" s="57"/>
      <c r="EZ735" s="57"/>
      <c r="FA735" s="57"/>
      <c r="FB735" s="57"/>
      <c r="FC735" s="57"/>
      <c r="FD735" s="57"/>
      <c r="FE735" s="57"/>
      <c r="FF735" s="57"/>
      <c r="FG735" s="57"/>
      <c r="FH735" s="57"/>
      <c r="FI735" s="57"/>
      <c r="FJ735" s="57"/>
      <c r="FK735" s="57"/>
      <c r="FL735" s="57"/>
      <c r="FM735" s="57"/>
      <c r="FN735" s="57"/>
      <c r="FO735" s="57"/>
      <c r="FP735" s="57"/>
      <c r="FQ735" s="57"/>
      <c r="FR735" s="57"/>
      <c r="FS735" s="57"/>
      <c r="FT735" s="57"/>
      <c r="FU735" s="57"/>
      <c r="FV735" s="57"/>
      <c r="FW735" s="57"/>
      <c r="FX735" s="57"/>
      <c r="FY735" s="57"/>
      <c r="FZ735" s="57"/>
      <c r="GA735" s="57"/>
      <c r="GB735" s="57"/>
      <c r="GC735" s="57"/>
      <c r="GD735" s="57"/>
      <c r="GE735" s="57"/>
      <c r="GF735" s="57"/>
      <c r="GG735" s="57"/>
      <c r="GH735" s="57"/>
      <c r="GI735" s="57"/>
      <c r="GJ735" s="57"/>
      <c r="GK735" s="57"/>
      <c r="GL735" s="57"/>
      <c r="GM735" s="57"/>
      <c r="GN735" s="57"/>
      <c r="GO735" s="57"/>
      <c r="GP735" s="57"/>
      <c r="GQ735" s="57"/>
      <c r="GR735" s="57"/>
      <c r="GS735" s="57"/>
      <c r="GT735" s="57"/>
      <c r="GU735" s="57"/>
      <c r="GV735" s="57"/>
      <c r="GW735" s="57"/>
      <c r="GX735" s="57"/>
      <c r="GY735" s="57"/>
      <c r="GZ735" s="57"/>
      <c r="HA735" s="57"/>
      <c r="HB735" s="57"/>
      <c r="HC735" s="57"/>
      <c r="HD735" s="57"/>
      <c r="HE735" s="57"/>
      <c r="HF735" s="57"/>
      <c r="HG735" s="57"/>
      <c r="HH735" s="57"/>
      <c r="HI735" s="57"/>
      <c r="HJ735" s="57"/>
      <c r="HK735" s="57"/>
      <c r="HL735" s="57"/>
      <c r="HM735" s="57"/>
      <c r="HN735" s="57"/>
      <c r="HO735" s="57"/>
      <c r="HP735" s="57"/>
      <c r="HQ735" s="57"/>
      <c r="HR735" s="57"/>
      <c r="HS735" s="57"/>
      <c r="HT735" s="57"/>
      <c r="HU735" s="57"/>
      <c r="HV735" s="57"/>
      <c r="HW735" s="57"/>
      <c r="HX735" s="57"/>
      <c r="HY735" s="57"/>
      <c r="HZ735" s="57"/>
      <c r="IA735" s="57"/>
      <c r="IB735" s="57"/>
      <c r="IC735" s="57"/>
      <c r="ID735" s="57"/>
      <c r="IE735" s="57"/>
      <c r="IF735" s="57"/>
      <c r="IG735" s="57"/>
      <c r="IH735" s="57"/>
      <c r="II735" s="57"/>
      <c r="IJ735" s="57"/>
      <c r="IK735" s="57"/>
      <c r="IL735" s="57"/>
      <c r="IM735" s="57"/>
      <c r="IN735" s="57"/>
      <c r="IO735" s="57"/>
      <c r="IP735" s="57"/>
      <c r="IQ735" s="57"/>
      <c r="IR735" s="57"/>
      <c r="IS735" s="57"/>
      <c r="IT735" s="57"/>
      <c r="IU735" s="57"/>
      <c r="IV735" s="57"/>
      <c r="IW735" s="57"/>
      <c r="IX735" s="57"/>
      <c r="IY735" s="57"/>
      <c r="IZ735" s="57"/>
      <c r="JA735" s="57"/>
      <c r="JB735" s="57"/>
      <c r="JC735" s="57"/>
      <c r="JD735" s="57"/>
      <c r="JE735" s="57"/>
      <c r="JF735" s="57"/>
      <c r="JG735" s="57"/>
      <c r="JH735" s="57"/>
      <c r="JI735" s="57"/>
      <c r="JJ735" s="57"/>
      <c r="JK735" s="57"/>
      <c r="JL735" s="57"/>
      <c r="JM735" s="57"/>
      <c r="JN735" s="57"/>
      <c r="JO735" s="57"/>
      <c r="JP735" s="57"/>
      <c r="JQ735" s="57"/>
      <c r="JR735" s="57"/>
      <c r="JS735" s="57"/>
      <c r="JT735" s="57"/>
      <c r="JU735" s="57"/>
      <c r="JV735" s="57"/>
      <c r="JW735" s="57"/>
      <c r="JX735" s="57"/>
      <c r="JY735" s="57"/>
      <c r="JZ735" s="57"/>
      <c r="KA735" s="57"/>
      <c r="KB735" s="57"/>
      <c r="KC735" s="57"/>
      <c r="KD735" s="57"/>
      <c r="KE735" s="57"/>
      <c r="KF735" s="57"/>
      <c r="KG735" s="57"/>
      <c r="KH735" s="57"/>
      <c r="KI735" s="57"/>
      <c r="KJ735" s="57"/>
      <c r="KK735" s="57"/>
      <c r="KL735" s="57"/>
      <c r="KM735" s="57"/>
      <c r="KN735" s="57"/>
      <c r="KO735" s="57"/>
      <c r="KP735" s="57"/>
      <c r="KQ735" s="57"/>
      <c r="KR735" s="57"/>
      <c r="KS735" s="57"/>
      <c r="KT735" s="57"/>
      <c r="KU735" s="57"/>
      <c r="KV735" s="57"/>
      <c r="KW735" s="57"/>
      <c r="KX735" s="57"/>
      <c r="KY735" s="57"/>
      <c r="KZ735" s="57"/>
      <c r="LA735" s="57"/>
      <c r="LB735" s="57"/>
      <c r="LC735" s="57"/>
      <c r="LD735" s="57"/>
      <c r="LE735" s="57"/>
      <c r="LF735" s="57"/>
      <c r="LG735" s="57"/>
      <c r="LH735" s="57"/>
      <c r="LI735" s="57"/>
      <c r="LJ735" s="57"/>
      <c r="LK735" s="57"/>
      <c r="LL735" s="57"/>
      <c r="LM735" s="57"/>
      <c r="LN735" s="57"/>
      <c r="LO735" s="57"/>
      <c r="LP735" s="57"/>
      <c r="LQ735" s="57"/>
      <c r="LR735" s="57"/>
      <c r="LS735" s="57"/>
      <c r="LT735" s="57"/>
      <c r="LU735" s="57"/>
      <c r="LV735" s="57"/>
      <c r="LW735" s="57"/>
      <c r="LX735" s="57"/>
      <c r="LY735" s="57"/>
      <c r="LZ735" s="57"/>
      <c r="MA735" s="57"/>
      <c r="MB735" s="57"/>
      <c r="MC735" s="57"/>
      <c r="MD735" s="57"/>
      <c r="ME735" s="57"/>
      <c r="MF735" s="57"/>
      <c r="MG735" s="57"/>
      <c r="MH735" s="57"/>
      <c r="MI735" s="57"/>
      <c r="MJ735" s="57"/>
      <c r="MK735" s="57"/>
      <c r="ML735" s="57"/>
      <c r="MM735" s="57"/>
      <c r="MN735" s="57"/>
      <c r="MO735" s="57"/>
      <c r="MP735" s="57"/>
      <c r="MQ735" s="57"/>
      <c r="MR735" s="57"/>
      <c r="MS735" s="57"/>
      <c r="MT735" s="57"/>
      <c r="MU735" s="57"/>
      <c r="MV735" s="57"/>
      <c r="MW735" s="57"/>
      <c r="MX735" s="57"/>
      <c r="MY735" s="57"/>
      <c r="MZ735" s="57"/>
      <c r="NA735" s="57"/>
      <c r="NB735" s="57"/>
      <c r="NC735" s="57"/>
      <c r="ND735" s="57"/>
      <c r="NE735" s="57"/>
      <c r="NF735" s="57"/>
      <c r="NG735" s="57"/>
      <c r="NH735" s="57"/>
      <c r="NI735" s="57"/>
      <c r="NJ735" s="57"/>
      <c r="NK735" s="57"/>
      <c r="NL735" s="57"/>
      <c r="NM735" s="57"/>
      <c r="NN735" s="57"/>
      <c r="NO735" s="57"/>
      <c r="NP735" s="57"/>
      <c r="NQ735" s="57"/>
      <c r="NR735" s="57"/>
      <c r="NS735" s="57"/>
      <c r="NT735" s="57"/>
      <c r="NU735" s="57"/>
      <c r="NV735" s="57"/>
      <c r="NW735" s="57"/>
      <c r="NX735" s="57"/>
      <c r="NY735" s="57"/>
      <c r="NZ735" s="57"/>
      <c r="OA735" s="57"/>
      <c r="OB735" s="57"/>
      <c r="OC735" s="57"/>
      <c r="OD735" s="57"/>
      <c r="OE735" s="57"/>
      <c r="OF735" s="57"/>
      <c r="OG735" s="57"/>
      <c r="OH735" s="57"/>
      <c r="OI735" s="57"/>
      <c r="OJ735" s="57"/>
      <c r="OK735" s="57"/>
      <c r="OL735" s="57"/>
      <c r="OM735" s="57"/>
      <c r="ON735" s="57"/>
      <c r="OO735" s="57"/>
      <c r="OP735" s="57"/>
      <c r="OQ735" s="57"/>
      <c r="OR735" s="57"/>
      <c r="OS735" s="57"/>
      <c r="OT735" s="57"/>
      <c r="OU735" s="57"/>
      <c r="OV735" s="57"/>
      <c r="OW735" s="57"/>
      <c r="OX735" s="57"/>
      <c r="OY735" s="57"/>
      <c r="OZ735" s="57"/>
      <c r="PA735" s="57"/>
      <c r="PB735" s="57"/>
      <c r="PC735" s="57"/>
      <c r="PD735" s="57"/>
      <c r="PE735" s="57"/>
      <c r="PF735" s="57"/>
      <c r="PG735" s="57"/>
      <c r="PH735" s="57"/>
      <c r="PI735" s="57"/>
      <c r="PJ735" s="57"/>
      <c r="PK735" s="57"/>
      <c r="PL735" s="57"/>
      <c r="PM735" s="57"/>
      <c r="PN735" s="57"/>
      <c r="PO735" s="57"/>
      <c r="PP735" s="57"/>
      <c r="PQ735" s="57"/>
      <c r="PR735" s="57"/>
      <c r="PS735" s="57"/>
      <c r="PT735" s="57"/>
      <c r="PU735" s="57"/>
      <c r="PV735" s="57"/>
      <c r="PW735" s="57"/>
      <c r="PX735" s="57"/>
      <c r="PY735" s="57"/>
      <c r="PZ735" s="57"/>
      <c r="QA735" s="57"/>
      <c r="QB735" s="57"/>
      <c r="QC735" s="57"/>
      <c r="QD735" s="57"/>
      <c r="QE735" s="57"/>
      <c r="QF735" s="57"/>
      <c r="QG735" s="57"/>
      <c r="QH735" s="57"/>
      <c r="QI735" s="57"/>
      <c r="QJ735" s="57"/>
      <c r="QK735" s="57"/>
      <c r="QL735" s="57"/>
      <c r="QM735" s="57"/>
      <c r="QN735" s="57"/>
      <c r="QO735" s="57"/>
      <c r="QP735" s="57"/>
      <c r="QQ735" s="57"/>
      <c r="QR735" s="57"/>
      <c r="QS735" s="57"/>
      <c r="QT735" s="57"/>
      <c r="QU735" s="57"/>
      <c r="QV735" s="57"/>
      <c r="QW735" s="57"/>
      <c r="QX735" s="57"/>
      <c r="QY735" s="57"/>
      <c r="QZ735" s="57"/>
      <c r="RA735" s="57"/>
      <c r="RB735" s="57"/>
      <c r="RC735" s="57"/>
      <c r="RD735" s="57"/>
      <c r="RE735" s="57"/>
      <c r="RF735" s="57"/>
      <c r="RG735" s="57"/>
      <c r="RH735" s="57"/>
      <c r="RI735" s="57"/>
      <c r="RJ735" s="57"/>
      <c r="RK735" s="57"/>
      <c r="RL735" s="57"/>
      <c r="RM735" s="57"/>
      <c r="RN735" s="57"/>
      <c r="RO735" s="57"/>
      <c r="RP735" s="57"/>
      <c r="RQ735" s="57"/>
      <c r="RR735" s="57"/>
      <c r="RS735" s="57"/>
      <c r="RT735" s="57"/>
      <c r="RU735" s="57"/>
      <c r="RV735" s="57"/>
      <c r="RW735" s="57"/>
      <c r="RX735" s="57"/>
      <c r="RY735" s="57"/>
      <c r="RZ735" s="57"/>
      <c r="SA735" s="57"/>
      <c r="SB735" s="57"/>
      <c r="SC735" s="57"/>
      <c r="SD735" s="57"/>
      <c r="SE735" s="57"/>
      <c r="SF735" s="57"/>
      <c r="SG735" s="57"/>
      <c r="SH735" s="57"/>
      <c r="SI735" s="57"/>
      <c r="SJ735" s="57"/>
      <c r="SK735" s="57"/>
      <c r="SL735" s="57"/>
      <c r="SM735" s="57"/>
      <c r="SN735" s="57"/>
      <c r="SO735" s="57"/>
      <c r="SP735" s="57"/>
      <c r="SQ735" s="57"/>
      <c r="SR735" s="57"/>
      <c r="SS735" s="57"/>
      <c r="ST735" s="57"/>
      <c r="SU735" s="57"/>
      <c r="SV735" s="57"/>
      <c r="SW735" s="57"/>
      <c r="SX735" s="57"/>
      <c r="SY735" s="57"/>
      <c r="SZ735" s="57"/>
      <c r="TA735" s="57"/>
      <c r="TB735" s="57"/>
      <c r="TC735" s="57"/>
      <c r="TD735" s="57"/>
      <c r="TE735" s="57"/>
      <c r="TF735" s="57"/>
      <c r="TG735" s="57"/>
      <c r="TH735" s="57"/>
      <c r="TI735" s="57"/>
      <c r="TJ735" s="57"/>
      <c r="TK735" s="57"/>
      <c r="TL735" s="57"/>
      <c r="TM735" s="57"/>
      <c r="TN735" s="57"/>
      <c r="TO735" s="57"/>
      <c r="TP735" s="57"/>
      <c r="TQ735" s="57"/>
      <c r="TR735" s="57"/>
      <c r="TS735" s="57"/>
      <c r="TT735" s="57"/>
      <c r="TU735" s="57"/>
      <c r="TV735" s="57"/>
      <c r="TW735" s="57"/>
      <c r="TX735" s="57"/>
      <c r="TY735" s="57"/>
      <c r="TZ735" s="57"/>
      <c r="UA735" s="57"/>
      <c r="UB735" s="57"/>
      <c r="UC735" s="57"/>
      <c r="UD735" s="57"/>
      <c r="UE735" s="57"/>
      <c r="UF735" s="57"/>
      <c r="UG735" s="57"/>
      <c r="UH735" s="57"/>
      <c r="UI735" s="57"/>
      <c r="UJ735" s="57"/>
      <c r="UK735" s="57"/>
      <c r="UL735" s="57"/>
      <c r="UM735" s="57"/>
      <c r="UN735" s="57"/>
      <c r="UO735" s="57"/>
      <c r="UP735" s="57"/>
      <c r="UQ735" s="57"/>
      <c r="UR735" s="57"/>
      <c r="US735" s="57"/>
      <c r="UT735" s="57"/>
      <c r="UU735" s="57"/>
      <c r="UV735" s="57"/>
      <c r="UW735" s="57"/>
      <c r="UX735" s="57"/>
      <c r="UY735" s="57"/>
      <c r="UZ735" s="57"/>
      <c r="VA735" s="57"/>
      <c r="VB735" s="57"/>
      <c r="VC735" s="57"/>
      <c r="VD735" s="57"/>
      <c r="VE735" s="57"/>
      <c r="VF735" s="57"/>
      <c r="VG735" s="57"/>
      <c r="VH735" s="57"/>
      <c r="VI735" s="57"/>
      <c r="VJ735" s="57"/>
      <c r="VK735" s="57"/>
      <c r="VL735" s="57"/>
      <c r="VM735" s="57"/>
      <c r="VN735" s="57"/>
      <c r="VO735" s="57"/>
      <c r="VP735" s="57"/>
      <c r="VQ735" s="57"/>
      <c r="VR735" s="57"/>
      <c r="VS735" s="57"/>
      <c r="VT735" s="57"/>
      <c r="VU735" s="57"/>
      <c r="VV735" s="57"/>
      <c r="VW735" s="57"/>
      <c r="VX735" s="57"/>
      <c r="VY735" s="57"/>
      <c r="VZ735" s="57"/>
      <c r="WA735" s="57"/>
      <c r="WB735" s="57"/>
      <c r="WC735" s="57"/>
      <c r="WD735" s="57"/>
      <c r="WE735" s="57"/>
      <c r="WF735" s="57"/>
      <c r="WG735" s="57"/>
      <c r="WH735" s="57"/>
      <c r="WI735" s="57"/>
      <c r="WJ735" s="57"/>
      <c r="WK735" s="57"/>
      <c r="WL735" s="57"/>
      <c r="WM735" s="57"/>
      <c r="WN735" s="57"/>
      <c r="WO735" s="57"/>
      <c r="WP735" s="57"/>
      <c r="WQ735" s="57"/>
      <c r="WR735" s="57"/>
      <c r="WS735" s="57"/>
      <c r="WT735" s="57"/>
      <c r="WU735" s="57"/>
      <c r="WV735" s="57"/>
      <c r="WW735" s="57"/>
      <c r="WX735" s="57"/>
      <c r="WY735" s="57"/>
      <c r="WZ735" s="57"/>
      <c r="XA735" s="57"/>
      <c r="XB735" s="57"/>
      <c r="XC735" s="57"/>
      <c r="XD735" s="57"/>
      <c r="XE735" s="57"/>
      <c r="XF735" s="57"/>
      <c r="XG735" s="57"/>
      <c r="XH735" s="57"/>
      <c r="XI735" s="57"/>
      <c r="XJ735" s="57"/>
      <c r="XK735" s="57"/>
      <c r="XL735" s="57"/>
      <c r="XM735" s="57"/>
      <c r="XN735" s="57"/>
      <c r="XO735" s="57"/>
      <c r="XP735" s="57"/>
      <c r="XQ735" s="57"/>
      <c r="XR735" s="57"/>
      <c r="XS735" s="57"/>
      <c r="XT735" s="57"/>
      <c r="XU735" s="57"/>
      <c r="XV735" s="57"/>
      <c r="XW735" s="57"/>
    </row>
    <row r="736">
      <c r="AI736" s="57"/>
      <c r="BR736" s="57"/>
      <c r="DA736" s="57"/>
      <c r="EJ736" s="57"/>
      <c r="EK736" s="57"/>
      <c r="EL736" s="57"/>
      <c r="EM736" s="57"/>
      <c r="EN736" s="57"/>
      <c r="EO736" s="57"/>
      <c r="EP736" s="57"/>
      <c r="EQ736" s="57"/>
      <c r="ER736" s="57"/>
      <c r="ES736" s="57"/>
      <c r="ET736" s="57"/>
      <c r="EU736" s="57"/>
      <c r="EV736" s="57"/>
      <c r="EW736" s="57"/>
      <c r="EX736" s="57"/>
      <c r="EY736" s="57"/>
      <c r="EZ736" s="57"/>
      <c r="FA736" s="57"/>
      <c r="FB736" s="57"/>
      <c r="FC736" s="57"/>
      <c r="FD736" s="57"/>
      <c r="FE736" s="57"/>
      <c r="FF736" s="57"/>
      <c r="FG736" s="57"/>
      <c r="FH736" s="57"/>
      <c r="FI736" s="57"/>
      <c r="FJ736" s="57"/>
      <c r="FK736" s="57"/>
      <c r="FL736" s="57"/>
      <c r="FM736" s="57"/>
      <c r="FN736" s="57"/>
      <c r="FO736" s="57"/>
      <c r="FP736" s="57"/>
      <c r="FQ736" s="57"/>
      <c r="FR736" s="57"/>
      <c r="FS736" s="57"/>
      <c r="FT736" s="57"/>
      <c r="FU736" s="57"/>
      <c r="FV736" s="57"/>
      <c r="FW736" s="57"/>
      <c r="FX736" s="57"/>
      <c r="FY736" s="57"/>
      <c r="FZ736" s="57"/>
      <c r="GA736" s="57"/>
      <c r="GB736" s="57"/>
      <c r="GC736" s="57"/>
      <c r="GD736" s="57"/>
      <c r="GE736" s="57"/>
      <c r="GF736" s="57"/>
      <c r="GG736" s="57"/>
      <c r="GH736" s="57"/>
      <c r="GI736" s="57"/>
      <c r="GJ736" s="57"/>
      <c r="GK736" s="57"/>
      <c r="GL736" s="57"/>
      <c r="GM736" s="57"/>
      <c r="GN736" s="57"/>
      <c r="GO736" s="57"/>
      <c r="GP736" s="57"/>
      <c r="GQ736" s="57"/>
      <c r="GR736" s="57"/>
      <c r="GS736" s="57"/>
      <c r="GT736" s="57"/>
      <c r="GU736" s="57"/>
      <c r="GV736" s="57"/>
      <c r="GW736" s="57"/>
      <c r="GX736" s="57"/>
      <c r="GY736" s="57"/>
      <c r="GZ736" s="57"/>
      <c r="HA736" s="57"/>
      <c r="HB736" s="57"/>
      <c r="HC736" s="57"/>
      <c r="HD736" s="57"/>
      <c r="HE736" s="57"/>
      <c r="HF736" s="57"/>
      <c r="HG736" s="57"/>
      <c r="HH736" s="57"/>
      <c r="HI736" s="57"/>
      <c r="HJ736" s="57"/>
      <c r="HK736" s="57"/>
      <c r="HL736" s="57"/>
      <c r="HM736" s="57"/>
      <c r="HN736" s="57"/>
      <c r="HO736" s="57"/>
      <c r="HP736" s="57"/>
      <c r="HQ736" s="57"/>
      <c r="HR736" s="57"/>
      <c r="HS736" s="57"/>
      <c r="HT736" s="57"/>
      <c r="HU736" s="57"/>
      <c r="HV736" s="57"/>
      <c r="HW736" s="57"/>
      <c r="HX736" s="57"/>
      <c r="HY736" s="57"/>
      <c r="HZ736" s="57"/>
      <c r="IA736" s="57"/>
      <c r="IB736" s="57"/>
      <c r="IC736" s="57"/>
      <c r="ID736" s="57"/>
      <c r="IE736" s="57"/>
      <c r="IF736" s="57"/>
      <c r="IG736" s="57"/>
      <c r="IH736" s="57"/>
      <c r="II736" s="57"/>
      <c r="IJ736" s="57"/>
      <c r="IK736" s="57"/>
      <c r="IL736" s="57"/>
      <c r="IM736" s="57"/>
      <c r="IN736" s="57"/>
      <c r="IO736" s="57"/>
      <c r="IP736" s="57"/>
      <c r="IQ736" s="57"/>
      <c r="IR736" s="57"/>
      <c r="IS736" s="57"/>
      <c r="IT736" s="57"/>
      <c r="IU736" s="57"/>
      <c r="IV736" s="57"/>
      <c r="IW736" s="57"/>
      <c r="IX736" s="57"/>
      <c r="IY736" s="57"/>
      <c r="IZ736" s="57"/>
      <c r="JA736" s="57"/>
      <c r="JB736" s="57"/>
      <c r="JC736" s="57"/>
      <c r="JD736" s="57"/>
      <c r="JE736" s="57"/>
      <c r="JF736" s="57"/>
      <c r="JG736" s="57"/>
      <c r="JH736" s="57"/>
      <c r="JI736" s="57"/>
      <c r="JJ736" s="57"/>
      <c r="JK736" s="57"/>
      <c r="JL736" s="57"/>
      <c r="JM736" s="57"/>
      <c r="JN736" s="57"/>
      <c r="JO736" s="57"/>
      <c r="JP736" s="57"/>
      <c r="JQ736" s="57"/>
      <c r="JR736" s="57"/>
      <c r="JS736" s="57"/>
      <c r="JT736" s="57"/>
      <c r="JU736" s="57"/>
      <c r="JV736" s="57"/>
      <c r="JW736" s="57"/>
      <c r="JX736" s="57"/>
      <c r="JY736" s="57"/>
      <c r="JZ736" s="57"/>
      <c r="KA736" s="57"/>
      <c r="KB736" s="57"/>
      <c r="KC736" s="57"/>
      <c r="KD736" s="57"/>
      <c r="KE736" s="57"/>
      <c r="KF736" s="57"/>
      <c r="KG736" s="57"/>
      <c r="KH736" s="57"/>
      <c r="KI736" s="57"/>
      <c r="KJ736" s="57"/>
      <c r="KK736" s="57"/>
      <c r="KL736" s="57"/>
      <c r="KM736" s="57"/>
      <c r="KN736" s="57"/>
      <c r="KO736" s="57"/>
      <c r="KP736" s="57"/>
      <c r="KQ736" s="57"/>
      <c r="KR736" s="57"/>
      <c r="KS736" s="57"/>
      <c r="KT736" s="57"/>
      <c r="KU736" s="57"/>
      <c r="KV736" s="57"/>
      <c r="KW736" s="57"/>
      <c r="KX736" s="57"/>
      <c r="KY736" s="57"/>
      <c r="KZ736" s="57"/>
      <c r="LA736" s="57"/>
      <c r="LB736" s="57"/>
      <c r="LC736" s="57"/>
      <c r="LD736" s="57"/>
      <c r="LE736" s="57"/>
      <c r="LF736" s="57"/>
      <c r="LG736" s="57"/>
      <c r="LH736" s="57"/>
      <c r="LI736" s="57"/>
      <c r="LJ736" s="57"/>
      <c r="LK736" s="57"/>
      <c r="LL736" s="57"/>
      <c r="LM736" s="57"/>
      <c r="LN736" s="57"/>
      <c r="LO736" s="57"/>
      <c r="LP736" s="57"/>
      <c r="LQ736" s="57"/>
      <c r="LR736" s="57"/>
      <c r="LS736" s="57"/>
      <c r="LT736" s="57"/>
      <c r="LU736" s="57"/>
      <c r="LV736" s="57"/>
      <c r="LW736" s="57"/>
      <c r="LX736" s="57"/>
      <c r="LY736" s="57"/>
      <c r="LZ736" s="57"/>
      <c r="MA736" s="57"/>
      <c r="MB736" s="57"/>
      <c r="MC736" s="57"/>
      <c r="MD736" s="57"/>
      <c r="ME736" s="57"/>
      <c r="MF736" s="57"/>
      <c r="MG736" s="57"/>
      <c r="MH736" s="57"/>
      <c r="MI736" s="57"/>
      <c r="MJ736" s="57"/>
      <c r="MK736" s="57"/>
      <c r="ML736" s="57"/>
      <c r="MM736" s="57"/>
      <c r="MN736" s="57"/>
      <c r="MO736" s="57"/>
      <c r="MP736" s="57"/>
      <c r="MQ736" s="57"/>
      <c r="MR736" s="57"/>
      <c r="MS736" s="57"/>
      <c r="MT736" s="57"/>
      <c r="MU736" s="57"/>
      <c r="MV736" s="57"/>
      <c r="MW736" s="57"/>
      <c r="MX736" s="57"/>
      <c r="MY736" s="57"/>
      <c r="MZ736" s="57"/>
      <c r="NA736" s="57"/>
      <c r="NB736" s="57"/>
      <c r="NC736" s="57"/>
      <c r="ND736" s="57"/>
      <c r="NE736" s="57"/>
      <c r="NF736" s="57"/>
      <c r="NG736" s="57"/>
      <c r="NH736" s="57"/>
      <c r="NI736" s="57"/>
      <c r="NJ736" s="57"/>
      <c r="NK736" s="57"/>
      <c r="NL736" s="57"/>
      <c r="NM736" s="57"/>
      <c r="NN736" s="57"/>
      <c r="NO736" s="57"/>
      <c r="NP736" s="57"/>
      <c r="NQ736" s="57"/>
      <c r="NR736" s="57"/>
      <c r="NS736" s="57"/>
      <c r="NT736" s="57"/>
      <c r="NU736" s="57"/>
      <c r="NV736" s="57"/>
      <c r="NW736" s="57"/>
      <c r="NX736" s="57"/>
      <c r="NY736" s="57"/>
      <c r="NZ736" s="57"/>
      <c r="OA736" s="57"/>
      <c r="OB736" s="57"/>
      <c r="OC736" s="57"/>
      <c r="OD736" s="57"/>
      <c r="OE736" s="57"/>
      <c r="OF736" s="57"/>
      <c r="OG736" s="57"/>
      <c r="OH736" s="57"/>
      <c r="OI736" s="57"/>
      <c r="OJ736" s="57"/>
      <c r="OK736" s="57"/>
      <c r="OL736" s="57"/>
      <c r="OM736" s="57"/>
      <c r="ON736" s="57"/>
      <c r="OO736" s="57"/>
      <c r="OP736" s="57"/>
      <c r="OQ736" s="57"/>
      <c r="OR736" s="57"/>
      <c r="OS736" s="57"/>
      <c r="OT736" s="57"/>
      <c r="OU736" s="57"/>
      <c r="OV736" s="57"/>
      <c r="OW736" s="57"/>
      <c r="OX736" s="57"/>
      <c r="OY736" s="57"/>
      <c r="OZ736" s="57"/>
      <c r="PA736" s="57"/>
      <c r="PB736" s="57"/>
      <c r="PC736" s="57"/>
      <c r="PD736" s="57"/>
      <c r="PE736" s="57"/>
      <c r="PF736" s="57"/>
      <c r="PG736" s="57"/>
      <c r="PH736" s="57"/>
      <c r="PI736" s="57"/>
      <c r="PJ736" s="57"/>
      <c r="PK736" s="57"/>
      <c r="PL736" s="57"/>
      <c r="PM736" s="57"/>
      <c r="PN736" s="57"/>
      <c r="PO736" s="57"/>
      <c r="PP736" s="57"/>
      <c r="PQ736" s="57"/>
      <c r="PR736" s="57"/>
      <c r="PS736" s="57"/>
      <c r="PT736" s="57"/>
      <c r="PU736" s="57"/>
      <c r="PV736" s="57"/>
      <c r="PW736" s="57"/>
      <c r="PX736" s="57"/>
      <c r="PY736" s="57"/>
      <c r="PZ736" s="57"/>
      <c r="QA736" s="57"/>
      <c r="QB736" s="57"/>
      <c r="QC736" s="57"/>
      <c r="QD736" s="57"/>
      <c r="QE736" s="57"/>
      <c r="QF736" s="57"/>
      <c r="QG736" s="57"/>
      <c r="QH736" s="57"/>
      <c r="QI736" s="57"/>
      <c r="QJ736" s="57"/>
      <c r="QK736" s="57"/>
      <c r="QL736" s="57"/>
      <c r="QM736" s="57"/>
      <c r="QN736" s="57"/>
      <c r="QO736" s="57"/>
      <c r="QP736" s="57"/>
      <c r="QQ736" s="57"/>
      <c r="QR736" s="57"/>
      <c r="QS736" s="57"/>
      <c r="QT736" s="57"/>
      <c r="QU736" s="57"/>
      <c r="QV736" s="57"/>
      <c r="QW736" s="57"/>
      <c r="QX736" s="57"/>
      <c r="QY736" s="57"/>
      <c r="QZ736" s="57"/>
      <c r="RA736" s="57"/>
      <c r="RB736" s="57"/>
      <c r="RC736" s="57"/>
      <c r="RD736" s="57"/>
      <c r="RE736" s="57"/>
      <c r="RF736" s="57"/>
      <c r="RG736" s="57"/>
      <c r="RH736" s="57"/>
      <c r="RI736" s="57"/>
      <c r="RJ736" s="57"/>
      <c r="RK736" s="57"/>
      <c r="RL736" s="57"/>
      <c r="RM736" s="57"/>
      <c r="RN736" s="57"/>
      <c r="RO736" s="57"/>
      <c r="RP736" s="57"/>
      <c r="RQ736" s="57"/>
      <c r="RR736" s="57"/>
      <c r="RS736" s="57"/>
      <c r="RT736" s="57"/>
      <c r="RU736" s="57"/>
      <c r="RV736" s="57"/>
      <c r="RW736" s="57"/>
      <c r="RX736" s="57"/>
      <c r="RY736" s="57"/>
      <c r="RZ736" s="57"/>
      <c r="SA736" s="57"/>
      <c r="SB736" s="57"/>
      <c r="SC736" s="57"/>
      <c r="SD736" s="57"/>
      <c r="SE736" s="57"/>
      <c r="SF736" s="57"/>
      <c r="SG736" s="57"/>
      <c r="SH736" s="57"/>
      <c r="SI736" s="57"/>
      <c r="SJ736" s="57"/>
      <c r="SK736" s="57"/>
      <c r="SL736" s="57"/>
      <c r="SM736" s="57"/>
      <c r="SN736" s="57"/>
      <c r="SO736" s="57"/>
      <c r="SP736" s="57"/>
      <c r="SQ736" s="57"/>
      <c r="SR736" s="57"/>
      <c r="SS736" s="57"/>
      <c r="ST736" s="57"/>
      <c r="SU736" s="57"/>
      <c r="SV736" s="57"/>
      <c r="SW736" s="57"/>
      <c r="SX736" s="57"/>
      <c r="SY736" s="57"/>
      <c r="SZ736" s="57"/>
      <c r="TA736" s="57"/>
      <c r="TB736" s="57"/>
      <c r="TC736" s="57"/>
      <c r="TD736" s="57"/>
      <c r="TE736" s="57"/>
      <c r="TF736" s="57"/>
      <c r="TG736" s="57"/>
      <c r="TH736" s="57"/>
      <c r="TI736" s="57"/>
      <c r="TJ736" s="57"/>
      <c r="TK736" s="57"/>
      <c r="TL736" s="57"/>
      <c r="TM736" s="57"/>
      <c r="TN736" s="57"/>
      <c r="TO736" s="57"/>
      <c r="TP736" s="57"/>
      <c r="TQ736" s="57"/>
      <c r="TR736" s="57"/>
      <c r="TS736" s="57"/>
      <c r="TT736" s="57"/>
      <c r="TU736" s="57"/>
      <c r="TV736" s="57"/>
      <c r="TW736" s="57"/>
      <c r="TX736" s="57"/>
      <c r="TY736" s="57"/>
      <c r="TZ736" s="57"/>
      <c r="UA736" s="57"/>
      <c r="UB736" s="57"/>
      <c r="UC736" s="57"/>
      <c r="UD736" s="57"/>
      <c r="UE736" s="57"/>
      <c r="UF736" s="57"/>
      <c r="UG736" s="57"/>
      <c r="UH736" s="57"/>
      <c r="UI736" s="57"/>
      <c r="UJ736" s="57"/>
      <c r="UK736" s="57"/>
      <c r="UL736" s="57"/>
      <c r="UM736" s="57"/>
      <c r="UN736" s="57"/>
      <c r="UO736" s="57"/>
      <c r="UP736" s="57"/>
      <c r="UQ736" s="57"/>
      <c r="UR736" s="57"/>
      <c r="US736" s="57"/>
      <c r="UT736" s="57"/>
      <c r="UU736" s="57"/>
      <c r="UV736" s="57"/>
      <c r="UW736" s="57"/>
      <c r="UX736" s="57"/>
      <c r="UY736" s="57"/>
      <c r="UZ736" s="57"/>
      <c r="VA736" s="57"/>
      <c r="VB736" s="57"/>
      <c r="VC736" s="57"/>
      <c r="VD736" s="57"/>
      <c r="VE736" s="57"/>
      <c r="VF736" s="57"/>
      <c r="VG736" s="57"/>
      <c r="VH736" s="57"/>
      <c r="VI736" s="57"/>
      <c r="VJ736" s="57"/>
      <c r="VK736" s="57"/>
      <c r="VL736" s="57"/>
      <c r="VM736" s="57"/>
      <c r="VN736" s="57"/>
      <c r="VO736" s="57"/>
      <c r="VP736" s="57"/>
      <c r="VQ736" s="57"/>
      <c r="VR736" s="57"/>
      <c r="VS736" s="57"/>
      <c r="VT736" s="57"/>
      <c r="VU736" s="57"/>
      <c r="VV736" s="57"/>
      <c r="VW736" s="57"/>
      <c r="VX736" s="57"/>
      <c r="VY736" s="57"/>
      <c r="VZ736" s="57"/>
      <c r="WA736" s="57"/>
      <c r="WB736" s="57"/>
      <c r="WC736" s="57"/>
      <c r="WD736" s="57"/>
      <c r="WE736" s="57"/>
      <c r="WF736" s="57"/>
      <c r="WG736" s="57"/>
      <c r="WH736" s="57"/>
      <c r="WI736" s="57"/>
      <c r="WJ736" s="57"/>
      <c r="WK736" s="57"/>
      <c r="WL736" s="57"/>
      <c r="WM736" s="57"/>
      <c r="WN736" s="57"/>
      <c r="WO736" s="57"/>
      <c r="WP736" s="57"/>
      <c r="WQ736" s="57"/>
      <c r="WR736" s="57"/>
      <c r="WS736" s="57"/>
      <c r="WT736" s="57"/>
      <c r="WU736" s="57"/>
      <c r="WV736" s="57"/>
      <c r="WW736" s="57"/>
      <c r="WX736" s="57"/>
      <c r="WY736" s="57"/>
      <c r="WZ736" s="57"/>
      <c r="XA736" s="57"/>
      <c r="XB736" s="57"/>
      <c r="XC736" s="57"/>
      <c r="XD736" s="57"/>
      <c r="XE736" s="57"/>
      <c r="XF736" s="57"/>
      <c r="XG736" s="57"/>
      <c r="XH736" s="57"/>
      <c r="XI736" s="57"/>
      <c r="XJ736" s="57"/>
      <c r="XK736" s="57"/>
      <c r="XL736" s="57"/>
      <c r="XM736" s="57"/>
      <c r="XN736" s="57"/>
      <c r="XO736" s="57"/>
      <c r="XP736" s="57"/>
      <c r="XQ736" s="57"/>
      <c r="XR736" s="57"/>
      <c r="XS736" s="57"/>
      <c r="XT736" s="57"/>
      <c r="XU736" s="57"/>
      <c r="XV736" s="57"/>
      <c r="XW736" s="57"/>
    </row>
    <row r="737">
      <c r="AI737" s="57"/>
      <c r="BR737" s="57"/>
      <c r="DA737" s="57"/>
      <c r="EJ737" s="57"/>
      <c r="EK737" s="57"/>
      <c r="EL737" s="57"/>
      <c r="EM737" s="57"/>
      <c r="EN737" s="57"/>
      <c r="EO737" s="57"/>
      <c r="EP737" s="57"/>
      <c r="EQ737" s="57"/>
      <c r="ER737" s="57"/>
      <c r="ES737" s="57"/>
      <c r="ET737" s="57"/>
      <c r="EU737" s="57"/>
      <c r="EV737" s="57"/>
      <c r="EW737" s="57"/>
      <c r="EX737" s="57"/>
      <c r="EY737" s="57"/>
      <c r="EZ737" s="57"/>
      <c r="FA737" s="57"/>
      <c r="FB737" s="57"/>
      <c r="FC737" s="57"/>
      <c r="FD737" s="57"/>
      <c r="FE737" s="57"/>
      <c r="FF737" s="57"/>
      <c r="FG737" s="57"/>
      <c r="FH737" s="57"/>
      <c r="FI737" s="57"/>
      <c r="FJ737" s="57"/>
      <c r="FK737" s="57"/>
      <c r="FL737" s="57"/>
      <c r="FM737" s="57"/>
      <c r="FN737" s="57"/>
      <c r="FO737" s="57"/>
      <c r="FP737" s="57"/>
      <c r="FQ737" s="57"/>
      <c r="FR737" s="57"/>
      <c r="FS737" s="57"/>
      <c r="FT737" s="57"/>
      <c r="FU737" s="57"/>
      <c r="FV737" s="57"/>
      <c r="FW737" s="57"/>
      <c r="FX737" s="57"/>
      <c r="FY737" s="57"/>
      <c r="FZ737" s="57"/>
      <c r="GA737" s="57"/>
      <c r="GB737" s="57"/>
      <c r="GC737" s="57"/>
      <c r="GD737" s="57"/>
      <c r="GE737" s="57"/>
      <c r="GF737" s="57"/>
      <c r="GG737" s="57"/>
      <c r="GH737" s="57"/>
      <c r="GI737" s="57"/>
      <c r="GJ737" s="57"/>
      <c r="GK737" s="57"/>
      <c r="GL737" s="57"/>
      <c r="GM737" s="57"/>
      <c r="GN737" s="57"/>
      <c r="GO737" s="57"/>
      <c r="GP737" s="57"/>
      <c r="GQ737" s="57"/>
      <c r="GR737" s="57"/>
      <c r="GS737" s="57"/>
      <c r="GT737" s="57"/>
      <c r="GU737" s="57"/>
      <c r="GV737" s="57"/>
      <c r="GW737" s="57"/>
      <c r="GX737" s="57"/>
      <c r="GY737" s="57"/>
      <c r="GZ737" s="57"/>
      <c r="HA737" s="57"/>
      <c r="HB737" s="57"/>
      <c r="HC737" s="57"/>
      <c r="HD737" s="57"/>
      <c r="HE737" s="57"/>
      <c r="HF737" s="57"/>
      <c r="HG737" s="57"/>
      <c r="HH737" s="57"/>
      <c r="HI737" s="57"/>
      <c r="HJ737" s="57"/>
      <c r="HK737" s="57"/>
      <c r="HL737" s="57"/>
      <c r="HM737" s="57"/>
      <c r="HN737" s="57"/>
      <c r="HO737" s="57"/>
      <c r="HP737" s="57"/>
      <c r="HQ737" s="57"/>
      <c r="HR737" s="57"/>
      <c r="HS737" s="57"/>
      <c r="HT737" s="57"/>
      <c r="HU737" s="57"/>
      <c r="HV737" s="57"/>
      <c r="HW737" s="57"/>
      <c r="HX737" s="57"/>
      <c r="HY737" s="57"/>
      <c r="HZ737" s="57"/>
      <c r="IA737" s="57"/>
      <c r="IB737" s="57"/>
      <c r="IC737" s="57"/>
      <c r="ID737" s="57"/>
      <c r="IE737" s="57"/>
      <c r="IF737" s="57"/>
      <c r="IG737" s="57"/>
      <c r="IH737" s="57"/>
      <c r="II737" s="57"/>
      <c r="IJ737" s="57"/>
      <c r="IK737" s="57"/>
      <c r="IL737" s="57"/>
      <c r="IM737" s="57"/>
      <c r="IN737" s="57"/>
      <c r="IO737" s="57"/>
      <c r="IP737" s="57"/>
      <c r="IQ737" s="57"/>
      <c r="IR737" s="57"/>
      <c r="IS737" s="57"/>
      <c r="IT737" s="57"/>
      <c r="IU737" s="57"/>
      <c r="IV737" s="57"/>
      <c r="IW737" s="57"/>
      <c r="IX737" s="57"/>
      <c r="IY737" s="57"/>
      <c r="IZ737" s="57"/>
      <c r="JA737" s="57"/>
      <c r="JB737" s="57"/>
      <c r="JC737" s="57"/>
      <c r="JD737" s="57"/>
      <c r="JE737" s="57"/>
      <c r="JF737" s="57"/>
      <c r="JG737" s="57"/>
      <c r="JH737" s="57"/>
      <c r="JI737" s="57"/>
      <c r="JJ737" s="57"/>
      <c r="JK737" s="57"/>
      <c r="JL737" s="57"/>
      <c r="JM737" s="57"/>
      <c r="JN737" s="57"/>
      <c r="JO737" s="57"/>
      <c r="JP737" s="57"/>
      <c r="JQ737" s="57"/>
      <c r="JR737" s="57"/>
      <c r="JS737" s="57"/>
      <c r="JT737" s="57"/>
      <c r="JU737" s="57"/>
      <c r="JV737" s="57"/>
      <c r="JW737" s="57"/>
      <c r="JX737" s="57"/>
      <c r="JY737" s="57"/>
      <c r="JZ737" s="57"/>
      <c r="KA737" s="57"/>
      <c r="KB737" s="57"/>
      <c r="KC737" s="57"/>
      <c r="KD737" s="57"/>
      <c r="KE737" s="57"/>
      <c r="KF737" s="57"/>
      <c r="KG737" s="57"/>
      <c r="KH737" s="57"/>
      <c r="KI737" s="57"/>
      <c r="KJ737" s="57"/>
      <c r="KK737" s="57"/>
      <c r="KL737" s="57"/>
      <c r="KM737" s="57"/>
      <c r="KN737" s="57"/>
      <c r="KO737" s="57"/>
      <c r="KP737" s="57"/>
      <c r="KQ737" s="57"/>
      <c r="KR737" s="57"/>
      <c r="KS737" s="57"/>
      <c r="KT737" s="57"/>
      <c r="KU737" s="57"/>
      <c r="KV737" s="57"/>
      <c r="KW737" s="57"/>
      <c r="KX737" s="57"/>
      <c r="KY737" s="57"/>
      <c r="KZ737" s="57"/>
      <c r="LA737" s="57"/>
      <c r="LB737" s="57"/>
      <c r="LC737" s="57"/>
      <c r="LD737" s="57"/>
      <c r="LE737" s="57"/>
      <c r="LF737" s="57"/>
      <c r="LG737" s="57"/>
      <c r="LH737" s="57"/>
      <c r="LI737" s="57"/>
      <c r="LJ737" s="57"/>
      <c r="LK737" s="57"/>
      <c r="LL737" s="57"/>
      <c r="LM737" s="57"/>
      <c r="LN737" s="57"/>
      <c r="LO737" s="57"/>
      <c r="LP737" s="57"/>
      <c r="LQ737" s="57"/>
      <c r="LR737" s="57"/>
      <c r="LS737" s="57"/>
      <c r="LT737" s="57"/>
      <c r="LU737" s="57"/>
      <c r="LV737" s="57"/>
      <c r="LW737" s="57"/>
      <c r="LX737" s="57"/>
      <c r="LY737" s="57"/>
      <c r="LZ737" s="57"/>
      <c r="MA737" s="57"/>
      <c r="MB737" s="57"/>
      <c r="MC737" s="57"/>
      <c r="MD737" s="57"/>
      <c r="ME737" s="57"/>
      <c r="MF737" s="57"/>
      <c r="MG737" s="57"/>
      <c r="MH737" s="57"/>
      <c r="MI737" s="57"/>
      <c r="MJ737" s="57"/>
      <c r="MK737" s="57"/>
      <c r="ML737" s="57"/>
      <c r="MM737" s="57"/>
      <c r="MN737" s="57"/>
      <c r="MO737" s="57"/>
      <c r="MP737" s="57"/>
      <c r="MQ737" s="57"/>
      <c r="MR737" s="57"/>
      <c r="MS737" s="57"/>
      <c r="MT737" s="57"/>
      <c r="MU737" s="57"/>
      <c r="MV737" s="57"/>
      <c r="MW737" s="57"/>
      <c r="MX737" s="57"/>
      <c r="MY737" s="57"/>
      <c r="MZ737" s="57"/>
      <c r="NA737" s="57"/>
      <c r="NB737" s="57"/>
      <c r="NC737" s="57"/>
      <c r="ND737" s="57"/>
      <c r="NE737" s="57"/>
      <c r="NF737" s="57"/>
      <c r="NG737" s="57"/>
      <c r="NH737" s="57"/>
      <c r="NI737" s="57"/>
      <c r="NJ737" s="57"/>
      <c r="NK737" s="57"/>
      <c r="NL737" s="57"/>
      <c r="NM737" s="57"/>
      <c r="NN737" s="57"/>
      <c r="NO737" s="57"/>
      <c r="NP737" s="57"/>
      <c r="NQ737" s="57"/>
      <c r="NR737" s="57"/>
      <c r="NS737" s="57"/>
      <c r="NT737" s="57"/>
      <c r="NU737" s="57"/>
      <c r="NV737" s="57"/>
      <c r="NW737" s="57"/>
      <c r="NX737" s="57"/>
      <c r="NY737" s="57"/>
      <c r="NZ737" s="57"/>
      <c r="OA737" s="57"/>
      <c r="OB737" s="57"/>
      <c r="OC737" s="57"/>
      <c r="OD737" s="57"/>
      <c r="OE737" s="57"/>
      <c r="OF737" s="57"/>
      <c r="OG737" s="57"/>
      <c r="OH737" s="57"/>
      <c r="OI737" s="57"/>
      <c r="OJ737" s="57"/>
      <c r="OK737" s="57"/>
      <c r="OL737" s="57"/>
      <c r="OM737" s="57"/>
      <c r="ON737" s="57"/>
      <c r="OO737" s="57"/>
      <c r="OP737" s="57"/>
      <c r="OQ737" s="57"/>
      <c r="OR737" s="57"/>
      <c r="OS737" s="57"/>
      <c r="OT737" s="57"/>
      <c r="OU737" s="57"/>
      <c r="OV737" s="57"/>
      <c r="OW737" s="57"/>
      <c r="OX737" s="57"/>
      <c r="OY737" s="57"/>
      <c r="OZ737" s="57"/>
      <c r="PA737" s="57"/>
      <c r="PB737" s="57"/>
      <c r="PC737" s="57"/>
      <c r="PD737" s="57"/>
      <c r="PE737" s="57"/>
      <c r="PF737" s="57"/>
      <c r="PG737" s="57"/>
      <c r="PH737" s="57"/>
      <c r="PI737" s="57"/>
      <c r="PJ737" s="57"/>
      <c r="PK737" s="57"/>
      <c r="PL737" s="57"/>
      <c r="PM737" s="57"/>
      <c r="PN737" s="57"/>
      <c r="PO737" s="57"/>
      <c r="PP737" s="57"/>
      <c r="PQ737" s="57"/>
      <c r="PR737" s="57"/>
      <c r="PS737" s="57"/>
      <c r="PT737" s="57"/>
      <c r="PU737" s="57"/>
      <c r="PV737" s="57"/>
      <c r="PW737" s="57"/>
      <c r="PX737" s="57"/>
      <c r="PY737" s="57"/>
      <c r="PZ737" s="57"/>
      <c r="QA737" s="57"/>
      <c r="QB737" s="57"/>
      <c r="QC737" s="57"/>
      <c r="QD737" s="57"/>
      <c r="QE737" s="57"/>
      <c r="QF737" s="57"/>
      <c r="QG737" s="57"/>
      <c r="QH737" s="57"/>
      <c r="QI737" s="57"/>
      <c r="QJ737" s="57"/>
      <c r="QK737" s="57"/>
      <c r="QL737" s="57"/>
      <c r="QM737" s="57"/>
      <c r="QN737" s="57"/>
      <c r="QO737" s="57"/>
      <c r="QP737" s="57"/>
      <c r="QQ737" s="57"/>
      <c r="QR737" s="57"/>
      <c r="QS737" s="57"/>
      <c r="QT737" s="57"/>
      <c r="QU737" s="57"/>
      <c r="QV737" s="57"/>
      <c r="QW737" s="57"/>
      <c r="QX737" s="57"/>
      <c r="QY737" s="57"/>
      <c r="QZ737" s="57"/>
      <c r="RA737" s="57"/>
      <c r="RB737" s="57"/>
      <c r="RC737" s="57"/>
      <c r="RD737" s="57"/>
      <c r="RE737" s="57"/>
      <c r="RF737" s="57"/>
      <c r="RG737" s="57"/>
      <c r="RH737" s="57"/>
      <c r="RI737" s="57"/>
      <c r="RJ737" s="57"/>
      <c r="RK737" s="57"/>
      <c r="RL737" s="57"/>
      <c r="RM737" s="57"/>
      <c r="RN737" s="57"/>
      <c r="RO737" s="57"/>
      <c r="RP737" s="57"/>
      <c r="RQ737" s="57"/>
      <c r="RR737" s="57"/>
      <c r="RS737" s="57"/>
      <c r="RT737" s="57"/>
      <c r="RU737" s="57"/>
      <c r="RV737" s="57"/>
      <c r="RW737" s="57"/>
      <c r="RX737" s="57"/>
      <c r="RY737" s="57"/>
      <c r="RZ737" s="57"/>
      <c r="SA737" s="57"/>
      <c r="SB737" s="57"/>
      <c r="SC737" s="57"/>
      <c r="SD737" s="57"/>
      <c r="SE737" s="57"/>
      <c r="SF737" s="57"/>
      <c r="SG737" s="57"/>
      <c r="SH737" s="57"/>
      <c r="SI737" s="57"/>
      <c r="SJ737" s="57"/>
      <c r="SK737" s="57"/>
      <c r="SL737" s="57"/>
      <c r="SM737" s="57"/>
      <c r="SN737" s="57"/>
      <c r="SO737" s="57"/>
      <c r="SP737" s="57"/>
      <c r="SQ737" s="57"/>
      <c r="SR737" s="57"/>
      <c r="SS737" s="57"/>
      <c r="ST737" s="57"/>
      <c r="SU737" s="57"/>
      <c r="SV737" s="57"/>
      <c r="SW737" s="57"/>
      <c r="SX737" s="57"/>
      <c r="SY737" s="57"/>
      <c r="SZ737" s="57"/>
      <c r="TA737" s="57"/>
      <c r="TB737" s="57"/>
      <c r="TC737" s="57"/>
      <c r="TD737" s="57"/>
      <c r="TE737" s="57"/>
      <c r="TF737" s="57"/>
      <c r="TG737" s="57"/>
      <c r="TH737" s="57"/>
      <c r="TI737" s="57"/>
      <c r="TJ737" s="57"/>
      <c r="TK737" s="57"/>
      <c r="TL737" s="57"/>
      <c r="TM737" s="57"/>
      <c r="TN737" s="57"/>
      <c r="TO737" s="57"/>
      <c r="TP737" s="57"/>
      <c r="TQ737" s="57"/>
      <c r="TR737" s="57"/>
      <c r="TS737" s="57"/>
      <c r="TT737" s="57"/>
      <c r="TU737" s="57"/>
      <c r="TV737" s="57"/>
      <c r="TW737" s="57"/>
      <c r="TX737" s="57"/>
      <c r="TY737" s="57"/>
      <c r="TZ737" s="57"/>
      <c r="UA737" s="57"/>
      <c r="UB737" s="57"/>
      <c r="UC737" s="57"/>
      <c r="UD737" s="57"/>
      <c r="UE737" s="57"/>
      <c r="UF737" s="57"/>
      <c r="UG737" s="57"/>
      <c r="UH737" s="57"/>
      <c r="UI737" s="57"/>
      <c r="UJ737" s="57"/>
      <c r="UK737" s="57"/>
      <c r="UL737" s="57"/>
      <c r="UM737" s="57"/>
      <c r="UN737" s="57"/>
      <c r="UO737" s="57"/>
      <c r="UP737" s="57"/>
      <c r="UQ737" s="57"/>
      <c r="UR737" s="57"/>
      <c r="US737" s="57"/>
      <c r="UT737" s="57"/>
      <c r="UU737" s="57"/>
      <c r="UV737" s="57"/>
      <c r="UW737" s="57"/>
      <c r="UX737" s="57"/>
      <c r="UY737" s="57"/>
      <c r="UZ737" s="57"/>
      <c r="VA737" s="57"/>
      <c r="VB737" s="57"/>
      <c r="VC737" s="57"/>
      <c r="VD737" s="57"/>
      <c r="VE737" s="57"/>
      <c r="VF737" s="57"/>
      <c r="VG737" s="57"/>
      <c r="VH737" s="57"/>
      <c r="VI737" s="57"/>
      <c r="VJ737" s="57"/>
      <c r="VK737" s="57"/>
      <c r="VL737" s="57"/>
      <c r="VM737" s="57"/>
      <c r="VN737" s="57"/>
      <c r="VO737" s="57"/>
      <c r="VP737" s="57"/>
      <c r="VQ737" s="57"/>
      <c r="VR737" s="57"/>
      <c r="VS737" s="57"/>
      <c r="VT737" s="57"/>
      <c r="VU737" s="57"/>
      <c r="VV737" s="57"/>
      <c r="VW737" s="57"/>
      <c r="VX737" s="57"/>
      <c r="VY737" s="57"/>
      <c r="VZ737" s="57"/>
      <c r="WA737" s="57"/>
      <c r="WB737" s="57"/>
      <c r="WC737" s="57"/>
      <c r="WD737" s="57"/>
      <c r="WE737" s="57"/>
      <c r="WF737" s="57"/>
      <c r="WG737" s="57"/>
      <c r="WH737" s="57"/>
      <c r="WI737" s="57"/>
      <c r="WJ737" s="57"/>
      <c r="WK737" s="57"/>
      <c r="WL737" s="57"/>
      <c r="WM737" s="57"/>
      <c r="WN737" s="57"/>
      <c r="WO737" s="57"/>
      <c r="WP737" s="57"/>
      <c r="WQ737" s="57"/>
      <c r="WR737" s="57"/>
      <c r="WS737" s="57"/>
      <c r="WT737" s="57"/>
      <c r="WU737" s="57"/>
      <c r="WV737" s="57"/>
      <c r="WW737" s="57"/>
      <c r="WX737" s="57"/>
      <c r="WY737" s="57"/>
      <c r="WZ737" s="57"/>
      <c r="XA737" s="57"/>
      <c r="XB737" s="57"/>
      <c r="XC737" s="57"/>
      <c r="XD737" s="57"/>
      <c r="XE737" s="57"/>
      <c r="XF737" s="57"/>
      <c r="XG737" s="57"/>
      <c r="XH737" s="57"/>
      <c r="XI737" s="57"/>
      <c r="XJ737" s="57"/>
      <c r="XK737" s="57"/>
      <c r="XL737" s="57"/>
      <c r="XM737" s="57"/>
      <c r="XN737" s="57"/>
      <c r="XO737" s="57"/>
      <c r="XP737" s="57"/>
      <c r="XQ737" s="57"/>
      <c r="XR737" s="57"/>
      <c r="XS737" s="57"/>
      <c r="XT737" s="57"/>
      <c r="XU737" s="57"/>
      <c r="XV737" s="57"/>
      <c r="XW737" s="57"/>
    </row>
    <row r="738">
      <c r="AI738" s="57"/>
      <c r="BR738" s="57"/>
      <c r="DA738" s="57"/>
      <c r="EJ738" s="57"/>
      <c r="EK738" s="57"/>
      <c r="EL738" s="57"/>
      <c r="EM738" s="57"/>
      <c r="EN738" s="57"/>
      <c r="EO738" s="57"/>
      <c r="EP738" s="57"/>
      <c r="EQ738" s="57"/>
      <c r="ER738" s="57"/>
      <c r="ES738" s="57"/>
      <c r="ET738" s="57"/>
      <c r="EU738" s="57"/>
      <c r="EV738" s="57"/>
      <c r="EW738" s="57"/>
      <c r="EX738" s="57"/>
      <c r="EY738" s="57"/>
      <c r="EZ738" s="57"/>
      <c r="FA738" s="57"/>
      <c r="FB738" s="57"/>
      <c r="FC738" s="57"/>
      <c r="FD738" s="57"/>
      <c r="FE738" s="57"/>
      <c r="FF738" s="57"/>
      <c r="FG738" s="57"/>
      <c r="FH738" s="57"/>
      <c r="FI738" s="57"/>
      <c r="FJ738" s="57"/>
      <c r="FK738" s="57"/>
      <c r="FL738" s="57"/>
      <c r="FM738" s="57"/>
      <c r="FN738" s="57"/>
      <c r="FO738" s="57"/>
      <c r="FP738" s="57"/>
      <c r="FQ738" s="57"/>
      <c r="FR738" s="57"/>
      <c r="FS738" s="57"/>
      <c r="FT738" s="57"/>
      <c r="FU738" s="57"/>
      <c r="FV738" s="57"/>
      <c r="FW738" s="57"/>
      <c r="FX738" s="57"/>
      <c r="FY738" s="57"/>
      <c r="FZ738" s="57"/>
      <c r="GA738" s="57"/>
      <c r="GB738" s="57"/>
      <c r="GC738" s="57"/>
      <c r="GD738" s="57"/>
      <c r="GE738" s="57"/>
      <c r="GF738" s="57"/>
      <c r="GG738" s="57"/>
      <c r="GH738" s="57"/>
      <c r="GI738" s="57"/>
      <c r="GJ738" s="57"/>
      <c r="GK738" s="57"/>
      <c r="GL738" s="57"/>
      <c r="GM738" s="57"/>
      <c r="GN738" s="57"/>
      <c r="GO738" s="57"/>
      <c r="GP738" s="57"/>
      <c r="GQ738" s="57"/>
      <c r="GR738" s="57"/>
      <c r="GS738" s="57"/>
      <c r="GT738" s="57"/>
      <c r="GU738" s="57"/>
      <c r="GV738" s="57"/>
      <c r="GW738" s="57"/>
      <c r="GX738" s="57"/>
      <c r="GY738" s="57"/>
      <c r="GZ738" s="57"/>
      <c r="HA738" s="57"/>
      <c r="HB738" s="57"/>
      <c r="HC738" s="57"/>
      <c r="HD738" s="57"/>
      <c r="HE738" s="57"/>
      <c r="HF738" s="57"/>
      <c r="HG738" s="57"/>
      <c r="HH738" s="57"/>
      <c r="HI738" s="57"/>
      <c r="HJ738" s="57"/>
      <c r="HK738" s="57"/>
      <c r="HL738" s="57"/>
      <c r="HM738" s="57"/>
      <c r="HN738" s="57"/>
      <c r="HO738" s="57"/>
      <c r="HP738" s="57"/>
      <c r="HQ738" s="57"/>
      <c r="HR738" s="57"/>
      <c r="HS738" s="57"/>
      <c r="HT738" s="57"/>
      <c r="HU738" s="57"/>
      <c r="HV738" s="57"/>
      <c r="HW738" s="57"/>
      <c r="HX738" s="57"/>
      <c r="HY738" s="57"/>
      <c r="HZ738" s="57"/>
      <c r="IA738" s="57"/>
      <c r="IB738" s="57"/>
      <c r="IC738" s="57"/>
      <c r="ID738" s="57"/>
      <c r="IE738" s="57"/>
      <c r="IF738" s="57"/>
      <c r="IG738" s="57"/>
      <c r="IH738" s="57"/>
      <c r="II738" s="57"/>
      <c r="IJ738" s="57"/>
      <c r="IK738" s="57"/>
      <c r="IL738" s="57"/>
      <c r="IM738" s="57"/>
      <c r="IN738" s="57"/>
      <c r="IO738" s="57"/>
      <c r="IP738" s="57"/>
      <c r="IQ738" s="57"/>
      <c r="IR738" s="57"/>
      <c r="IS738" s="57"/>
      <c r="IT738" s="57"/>
      <c r="IU738" s="57"/>
      <c r="IV738" s="57"/>
      <c r="IW738" s="57"/>
      <c r="IX738" s="57"/>
      <c r="IY738" s="57"/>
      <c r="IZ738" s="57"/>
      <c r="JA738" s="57"/>
      <c r="JB738" s="57"/>
      <c r="JC738" s="57"/>
      <c r="JD738" s="57"/>
      <c r="JE738" s="57"/>
      <c r="JF738" s="57"/>
      <c r="JG738" s="57"/>
      <c r="JH738" s="57"/>
      <c r="JI738" s="57"/>
      <c r="JJ738" s="57"/>
      <c r="JK738" s="57"/>
      <c r="JL738" s="57"/>
      <c r="JM738" s="57"/>
      <c r="JN738" s="57"/>
      <c r="JO738" s="57"/>
      <c r="JP738" s="57"/>
      <c r="JQ738" s="57"/>
      <c r="JR738" s="57"/>
      <c r="JS738" s="57"/>
      <c r="JT738" s="57"/>
      <c r="JU738" s="57"/>
      <c r="JV738" s="57"/>
      <c r="JW738" s="57"/>
      <c r="JX738" s="57"/>
      <c r="JY738" s="57"/>
      <c r="JZ738" s="57"/>
      <c r="KA738" s="57"/>
      <c r="KB738" s="57"/>
      <c r="KC738" s="57"/>
      <c r="KD738" s="57"/>
      <c r="KE738" s="57"/>
      <c r="KF738" s="57"/>
      <c r="KG738" s="57"/>
      <c r="KH738" s="57"/>
      <c r="KI738" s="57"/>
      <c r="KJ738" s="57"/>
      <c r="KK738" s="57"/>
      <c r="KL738" s="57"/>
      <c r="KM738" s="57"/>
      <c r="KN738" s="57"/>
      <c r="KO738" s="57"/>
      <c r="KP738" s="57"/>
      <c r="KQ738" s="57"/>
      <c r="KR738" s="57"/>
      <c r="KS738" s="57"/>
      <c r="KT738" s="57"/>
      <c r="KU738" s="57"/>
      <c r="KV738" s="57"/>
      <c r="KW738" s="57"/>
      <c r="KX738" s="57"/>
      <c r="KY738" s="57"/>
      <c r="KZ738" s="57"/>
      <c r="LA738" s="57"/>
      <c r="LB738" s="57"/>
      <c r="LC738" s="57"/>
      <c r="LD738" s="57"/>
      <c r="LE738" s="57"/>
      <c r="LF738" s="57"/>
      <c r="LG738" s="57"/>
      <c r="LH738" s="57"/>
      <c r="LI738" s="57"/>
      <c r="LJ738" s="57"/>
      <c r="LK738" s="57"/>
      <c r="LL738" s="57"/>
      <c r="LM738" s="57"/>
      <c r="LN738" s="57"/>
      <c r="LO738" s="57"/>
      <c r="LP738" s="57"/>
      <c r="LQ738" s="57"/>
      <c r="LR738" s="57"/>
      <c r="LS738" s="57"/>
      <c r="LT738" s="57"/>
      <c r="LU738" s="57"/>
      <c r="LV738" s="57"/>
      <c r="LW738" s="57"/>
      <c r="LX738" s="57"/>
      <c r="LY738" s="57"/>
      <c r="LZ738" s="57"/>
      <c r="MA738" s="57"/>
      <c r="MB738" s="57"/>
      <c r="MC738" s="57"/>
      <c r="MD738" s="57"/>
      <c r="ME738" s="57"/>
      <c r="MF738" s="57"/>
      <c r="MG738" s="57"/>
      <c r="MH738" s="57"/>
      <c r="MI738" s="57"/>
      <c r="MJ738" s="57"/>
      <c r="MK738" s="57"/>
      <c r="ML738" s="57"/>
      <c r="MM738" s="57"/>
      <c r="MN738" s="57"/>
      <c r="MO738" s="57"/>
      <c r="MP738" s="57"/>
      <c r="MQ738" s="57"/>
      <c r="MR738" s="57"/>
      <c r="MS738" s="57"/>
      <c r="MT738" s="57"/>
      <c r="MU738" s="57"/>
      <c r="MV738" s="57"/>
      <c r="MW738" s="57"/>
      <c r="MX738" s="57"/>
      <c r="MY738" s="57"/>
      <c r="MZ738" s="57"/>
      <c r="NA738" s="57"/>
      <c r="NB738" s="57"/>
      <c r="NC738" s="57"/>
      <c r="ND738" s="57"/>
      <c r="NE738" s="57"/>
      <c r="NF738" s="57"/>
      <c r="NG738" s="57"/>
      <c r="NH738" s="57"/>
      <c r="NI738" s="57"/>
      <c r="NJ738" s="57"/>
      <c r="NK738" s="57"/>
      <c r="NL738" s="57"/>
      <c r="NM738" s="57"/>
      <c r="NN738" s="57"/>
      <c r="NO738" s="57"/>
      <c r="NP738" s="57"/>
      <c r="NQ738" s="57"/>
      <c r="NR738" s="57"/>
      <c r="NS738" s="57"/>
      <c r="NT738" s="57"/>
      <c r="NU738" s="57"/>
      <c r="NV738" s="57"/>
      <c r="NW738" s="57"/>
      <c r="NX738" s="57"/>
      <c r="NY738" s="57"/>
      <c r="NZ738" s="57"/>
      <c r="OA738" s="57"/>
      <c r="OB738" s="57"/>
      <c r="OC738" s="57"/>
      <c r="OD738" s="57"/>
      <c r="OE738" s="57"/>
      <c r="OF738" s="57"/>
      <c r="OG738" s="57"/>
      <c r="OH738" s="57"/>
      <c r="OI738" s="57"/>
      <c r="OJ738" s="57"/>
      <c r="OK738" s="57"/>
      <c r="OL738" s="57"/>
      <c r="OM738" s="57"/>
      <c r="ON738" s="57"/>
      <c r="OO738" s="57"/>
      <c r="OP738" s="57"/>
      <c r="OQ738" s="57"/>
      <c r="OR738" s="57"/>
      <c r="OS738" s="57"/>
      <c r="OT738" s="57"/>
      <c r="OU738" s="57"/>
      <c r="OV738" s="57"/>
      <c r="OW738" s="57"/>
      <c r="OX738" s="57"/>
      <c r="OY738" s="57"/>
      <c r="OZ738" s="57"/>
      <c r="PA738" s="57"/>
      <c r="PB738" s="57"/>
      <c r="PC738" s="57"/>
      <c r="PD738" s="57"/>
      <c r="PE738" s="57"/>
      <c r="PF738" s="57"/>
      <c r="PG738" s="57"/>
      <c r="PH738" s="57"/>
      <c r="PI738" s="57"/>
      <c r="PJ738" s="57"/>
      <c r="PK738" s="57"/>
      <c r="PL738" s="57"/>
      <c r="PM738" s="57"/>
      <c r="PN738" s="57"/>
      <c r="PO738" s="57"/>
      <c r="PP738" s="57"/>
      <c r="PQ738" s="57"/>
      <c r="PR738" s="57"/>
      <c r="PS738" s="57"/>
      <c r="PT738" s="57"/>
      <c r="PU738" s="57"/>
      <c r="PV738" s="57"/>
      <c r="PW738" s="57"/>
      <c r="PX738" s="57"/>
      <c r="PY738" s="57"/>
      <c r="PZ738" s="57"/>
      <c r="QA738" s="57"/>
      <c r="QB738" s="57"/>
      <c r="QC738" s="57"/>
      <c r="QD738" s="57"/>
      <c r="QE738" s="57"/>
      <c r="QF738" s="57"/>
      <c r="QG738" s="57"/>
      <c r="QH738" s="57"/>
      <c r="QI738" s="57"/>
      <c r="QJ738" s="57"/>
      <c r="QK738" s="57"/>
      <c r="QL738" s="57"/>
      <c r="QM738" s="57"/>
      <c r="QN738" s="57"/>
      <c r="QO738" s="57"/>
      <c r="QP738" s="57"/>
      <c r="QQ738" s="57"/>
      <c r="QR738" s="57"/>
      <c r="QS738" s="57"/>
      <c r="QT738" s="57"/>
      <c r="QU738" s="57"/>
      <c r="QV738" s="57"/>
      <c r="QW738" s="57"/>
      <c r="QX738" s="57"/>
      <c r="QY738" s="57"/>
      <c r="QZ738" s="57"/>
      <c r="RA738" s="57"/>
      <c r="RB738" s="57"/>
      <c r="RC738" s="57"/>
      <c r="RD738" s="57"/>
      <c r="RE738" s="57"/>
      <c r="RF738" s="57"/>
      <c r="RG738" s="57"/>
      <c r="RH738" s="57"/>
      <c r="RI738" s="57"/>
      <c r="RJ738" s="57"/>
      <c r="RK738" s="57"/>
      <c r="RL738" s="57"/>
      <c r="RM738" s="57"/>
      <c r="RN738" s="57"/>
      <c r="RO738" s="57"/>
      <c r="RP738" s="57"/>
      <c r="RQ738" s="57"/>
      <c r="RR738" s="57"/>
      <c r="RS738" s="57"/>
      <c r="RT738" s="57"/>
      <c r="RU738" s="57"/>
      <c r="RV738" s="57"/>
      <c r="RW738" s="57"/>
      <c r="RX738" s="57"/>
      <c r="RY738" s="57"/>
      <c r="RZ738" s="57"/>
      <c r="SA738" s="57"/>
      <c r="SB738" s="57"/>
      <c r="SC738" s="57"/>
      <c r="SD738" s="57"/>
      <c r="SE738" s="57"/>
      <c r="SF738" s="57"/>
      <c r="SG738" s="57"/>
      <c r="SH738" s="57"/>
      <c r="SI738" s="57"/>
      <c r="SJ738" s="57"/>
      <c r="SK738" s="57"/>
      <c r="SL738" s="57"/>
      <c r="SM738" s="57"/>
      <c r="SN738" s="57"/>
      <c r="SO738" s="57"/>
      <c r="SP738" s="57"/>
      <c r="SQ738" s="57"/>
      <c r="SR738" s="57"/>
      <c r="SS738" s="57"/>
      <c r="ST738" s="57"/>
      <c r="SU738" s="57"/>
      <c r="SV738" s="57"/>
      <c r="SW738" s="57"/>
      <c r="SX738" s="57"/>
      <c r="SY738" s="57"/>
      <c r="SZ738" s="57"/>
      <c r="TA738" s="57"/>
      <c r="TB738" s="57"/>
      <c r="TC738" s="57"/>
      <c r="TD738" s="57"/>
      <c r="TE738" s="57"/>
      <c r="TF738" s="57"/>
      <c r="TG738" s="57"/>
      <c r="TH738" s="57"/>
      <c r="TI738" s="57"/>
      <c r="TJ738" s="57"/>
      <c r="TK738" s="57"/>
      <c r="TL738" s="57"/>
      <c r="TM738" s="57"/>
      <c r="TN738" s="57"/>
      <c r="TO738" s="57"/>
      <c r="TP738" s="57"/>
      <c r="TQ738" s="57"/>
      <c r="TR738" s="57"/>
      <c r="TS738" s="57"/>
      <c r="TT738" s="57"/>
      <c r="TU738" s="57"/>
      <c r="TV738" s="57"/>
      <c r="TW738" s="57"/>
      <c r="TX738" s="57"/>
      <c r="TY738" s="57"/>
      <c r="TZ738" s="57"/>
      <c r="UA738" s="57"/>
      <c r="UB738" s="57"/>
      <c r="UC738" s="57"/>
      <c r="UD738" s="57"/>
      <c r="UE738" s="57"/>
      <c r="UF738" s="57"/>
      <c r="UG738" s="57"/>
      <c r="UH738" s="57"/>
      <c r="UI738" s="57"/>
      <c r="UJ738" s="57"/>
      <c r="UK738" s="57"/>
      <c r="UL738" s="57"/>
      <c r="UM738" s="57"/>
      <c r="UN738" s="57"/>
      <c r="UO738" s="57"/>
      <c r="UP738" s="57"/>
      <c r="UQ738" s="57"/>
      <c r="UR738" s="57"/>
      <c r="US738" s="57"/>
      <c r="UT738" s="57"/>
      <c r="UU738" s="57"/>
      <c r="UV738" s="57"/>
      <c r="UW738" s="57"/>
      <c r="UX738" s="57"/>
      <c r="UY738" s="57"/>
      <c r="UZ738" s="57"/>
      <c r="VA738" s="57"/>
      <c r="VB738" s="57"/>
      <c r="VC738" s="57"/>
      <c r="VD738" s="57"/>
      <c r="VE738" s="57"/>
      <c r="VF738" s="57"/>
      <c r="VG738" s="57"/>
      <c r="VH738" s="57"/>
      <c r="VI738" s="57"/>
      <c r="VJ738" s="57"/>
      <c r="VK738" s="57"/>
      <c r="VL738" s="57"/>
      <c r="VM738" s="57"/>
      <c r="VN738" s="57"/>
      <c r="VO738" s="57"/>
      <c r="VP738" s="57"/>
      <c r="VQ738" s="57"/>
      <c r="VR738" s="57"/>
      <c r="VS738" s="57"/>
      <c r="VT738" s="57"/>
      <c r="VU738" s="57"/>
      <c r="VV738" s="57"/>
      <c r="VW738" s="57"/>
      <c r="VX738" s="57"/>
      <c r="VY738" s="57"/>
      <c r="VZ738" s="57"/>
      <c r="WA738" s="57"/>
      <c r="WB738" s="57"/>
      <c r="WC738" s="57"/>
      <c r="WD738" s="57"/>
      <c r="WE738" s="57"/>
      <c r="WF738" s="57"/>
      <c r="WG738" s="57"/>
      <c r="WH738" s="57"/>
      <c r="WI738" s="57"/>
      <c r="WJ738" s="57"/>
      <c r="WK738" s="57"/>
      <c r="WL738" s="57"/>
      <c r="WM738" s="57"/>
      <c r="WN738" s="57"/>
      <c r="WO738" s="57"/>
      <c r="WP738" s="57"/>
      <c r="WQ738" s="57"/>
      <c r="WR738" s="57"/>
      <c r="WS738" s="57"/>
      <c r="WT738" s="57"/>
      <c r="WU738" s="57"/>
      <c r="WV738" s="57"/>
      <c r="WW738" s="57"/>
      <c r="WX738" s="57"/>
      <c r="WY738" s="57"/>
      <c r="WZ738" s="57"/>
      <c r="XA738" s="57"/>
      <c r="XB738" s="57"/>
      <c r="XC738" s="57"/>
      <c r="XD738" s="57"/>
      <c r="XE738" s="57"/>
      <c r="XF738" s="57"/>
      <c r="XG738" s="57"/>
      <c r="XH738" s="57"/>
      <c r="XI738" s="57"/>
      <c r="XJ738" s="57"/>
      <c r="XK738" s="57"/>
      <c r="XL738" s="57"/>
      <c r="XM738" s="57"/>
      <c r="XN738" s="57"/>
      <c r="XO738" s="57"/>
      <c r="XP738" s="57"/>
      <c r="XQ738" s="57"/>
      <c r="XR738" s="57"/>
      <c r="XS738" s="57"/>
      <c r="XT738" s="57"/>
      <c r="XU738" s="57"/>
      <c r="XV738" s="57"/>
      <c r="XW738" s="57"/>
    </row>
    <row r="739">
      <c r="AI739" s="57"/>
      <c r="BR739" s="57"/>
      <c r="DA739" s="57"/>
      <c r="EJ739" s="57"/>
      <c r="EK739" s="57"/>
      <c r="EL739" s="57"/>
      <c r="EM739" s="57"/>
      <c r="EN739" s="57"/>
      <c r="EO739" s="57"/>
      <c r="EP739" s="57"/>
      <c r="EQ739" s="57"/>
      <c r="ER739" s="57"/>
      <c r="ES739" s="57"/>
      <c r="ET739" s="57"/>
      <c r="EU739" s="57"/>
      <c r="EV739" s="57"/>
      <c r="EW739" s="57"/>
      <c r="EX739" s="57"/>
      <c r="EY739" s="57"/>
      <c r="EZ739" s="57"/>
      <c r="FA739" s="57"/>
      <c r="FB739" s="57"/>
      <c r="FC739" s="57"/>
      <c r="FD739" s="57"/>
      <c r="FE739" s="57"/>
      <c r="FF739" s="57"/>
      <c r="FG739" s="57"/>
      <c r="FH739" s="57"/>
      <c r="FI739" s="57"/>
      <c r="FJ739" s="57"/>
      <c r="FK739" s="57"/>
      <c r="FL739" s="57"/>
      <c r="FM739" s="57"/>
      <c r="FN739" s="57"/>
      <c r="FO739" s="57"/>
      <c r="FP739" s="57"/>
      <c r="FQ739" s="57"/>
      <c r="FR739" s="57"/>
      <c r="FS739" s="57"/>
      <c r="FT739" s="57"/>
      <c r="FU739" s="57"/>
      <c r="FV739" s="57"/>
      <c r="FW739" s="57"/>
      <c r="FX739" s="57"/>
      <c r="FY739" s="57"/>
      <c r="FZ739" s="57"/>
      <c r="GA739" s="57"/>
      <c r="GB739" s="57"/>
      <c r="GC739" s="57"/>
      <c r="GD739" s="57"/>
      <c r="GE739" s="57"/>
      <c r="GF739" s="57"/>
      <c r="GG739" s="57"/>
      <c r="GH739" s="57"/>
      <c r="GI739" s="57"/>
      <c r="GJ739" s="57"/>
      <c r="GK739" s="57"/>
      <c r="GL739" s="57"/>
      <c r="GM739" s="57"/>
      <c r="GN739" s="57"/>
      <c r="GO739" s="57"/>
      <c r="GP739" s="57"/>
      <c r="GQ739" s="57"/>
      <c r="GR739" s="57"/>
      <c r="GS739" s="57"/>
      <c r="GT739" s="57"/>
      <c r="GU739" s="57"/>
      <c r="GV739" s="57"/>
      <c r="GW739" s="57"/>
      <c r="GX739" s="57"/>
      <c r="GY739" s="57"/>
      <c r="GZ739" s="57"/>
      <c r="HA739" s="57"/>
      <c r="HB739" s="57"/>
      <c r="HC739" s="57"/>
      <c r="HD739" s="57"/>
      <c r="HE739" s="57"/>
      <c r="HF739" s="57"/>
      <c r="HG739" s="57"/>
      <c r="HH739" s="57"/>
      <c r="HI739" s="57"/>
      <c r="HJ739" s="57"/>
      <c r="HK739" s="57"/>
      <c r="HL739" s="57"/>
      <c r="HM739" s="57"/>
      <c r="HN739" s="57"/>
      <c r="HO739" s="57"/>
      <c r="HP739" s="57"/>
      <c r="HQ739" s="57"/>
      <c r="HR739" s="57"/>
      <c r="HS739" s="57"/>
      <c r="HT739" s="57"/>
      <c r="HU739" s="57"/>
      <c r="HV739" s="57"/>
      <c r="HW739" s="57"/>
      <c r="HX739" s="57"/>
      <c r="HY739" s="57"/>
      <c r="HZ739" s="57"/>
      <c r="IA739" s="57"/>
      <c r="IB739" s="57"/>
      <c r="IC739" s="57"/>
      <c r="ID739" s="57"/>
      <c r="IE739" s="57"/>
      <c r="IF739" s="57"/>
      <c r="IG739" s="57"/>
      <c r="IH739" s="57"/>
      <c r="II739" s="57"/>
      <c r="IJ739" s="57"/>
      <c r="IK739" s="57"/>
      <c r="IL739" s="57"/>
      <c r="IM739" s="57"/>
      <c r="IN739" s="57"/>
      <c r="IO739" s="57"/>
      <c r="IP739" s="57"/>
      <c r="IQ739" s="57"/>
      <c r="IR739" s="57"/>
      <c r="IS739" s="57"/>
      <c r="IT739" s="57"/>
      <c r="IU739" s="57"/>
      <c r="IV739" s="57"/>
      <c r="IW739" s="57"/>
      <c r="IX739" s="57"/>
      <c r="IY739" s="57"/>
      <c r="IZ739" s="57"/>
      <c r="JA739" s="57"/>
      <c r="JB739" s="57"/>
      <c r="JC739" s="57"/>
      <c r="JD739" s="57"/>
      <c r="JE739" s="57"/>
      <c r="JF739" s="57"/>
      <c r="JG739" s="57"/>
      <c r="JH739" s="57"/>
      <c r="JI739" s="57"/>
      <c r="JJ739" s="57"/>
      <c r="JK739" s="57"/>
      <c r="JL739" s="57"/>
      <c r="JM739" s="57"/>
      <c r="JN739" s="57"/>
      <c r="JO739" s="57"/>
      <c r="JP739" s="57"/>
      <c r="JQ739" s="57"/>
      <c r="JR739" s="57"/>
      <c r="JS739" s="57"/>
      <c r="JT739" s="57"/>
      <c r="JU739" s="57"/>
      <c r="JV739" s="57"/>
      <c r="JW739" s="57"/>
      <c r="JX739" s="57"/>
      <c r="JY739" s="57"/>
      <c r="JZ739" s="57"/>
      <c r="KA739" s="57"/>
      <c r="KB739" s="57"/>
      <c r="KC739" s="57"/>
      <c r="KD739" s="57"/>
      <c r="KE739" s="57"/>
      <c r="KF739" s="57"/>
      <c r="KG739" s="57"/>
      <c r="KH739" s="57"/>
      <c r="KI739" s="57"/>
      <c r="KJ739" s="57"/>
      <c r="KK739" s="57"/>
      <c r="KL739" s="57"/>
      <c r="KM739" s="57"/>
      <c r="KN739" s="57"/>
      <c r="KO739" s="57"/>
      <c r="KP739" s="57"/>
      <c r="KQ739" s="57"/>
      <c r="KR739" s="57"/>
      <c r="KS739" s="57"/>
      <c r="KT739" s="57"/>
      <c r="KU739" s="57"/>
      <c r="KV739" s="57"/>
      <c r="KW739" s="57"/>
      <c r="KX739" s="57"/>
      <c r="KY739" s="57"/>
      <c r="KZ739" s="57"/>
      <c r="LA739" s="57"/>
      <c r="LB739" s="57"/>
      <c r="LC739" s="57"/>
      <c r="LD739" s="57"/>
      <c r="LE739" s="57"/>
      <c r="LF739" s="57"/>
      <c r="LG739" s="57"/>
      <c r="LH739" s="57"/>
      <c r="LI739" s="57"/>
      <c r="LJ739" s="57"/>
      <c r="LK739" s="57"/>
      <c r="LL739" s="57"/>
      <c r="LM739" s="57"/>
      <c r="LN739" s="57"/>
      <c r="LO739" s="57"/>
      <c r="LP739" s="57"/>
      <c r="LQ739" s="57"/>
      <c r="LR739" s="57"/>
      <c r="LS739" s="57"/>
      <c r="LT739" s="57"/>
      <c r="LU739" s="57"/>
      <c r="LV739" s="57"/>
      <c r="LW739" s="57"/>
      <c r="LX739" s="57"/>
      <c r="LY739" s="57"/>
      <c r="LZ739" s="57"/>
      <c r="MA739" s="57"/>
      <c r="MB739" s="57"/>
      <c r="MC739" s="57"/>
      <c r="MD739" s="57"/>
      <c r="ME739" s="57"/>
      <c r="MF739" s="57"/>
      <c r="MG739" s="57"/>
      <c r="MH739" s="57"/>
      <c r="MI739" s="57"/>
      <c r="MJ739" s="57"/>
      <c r="MK739" s="57"/>
      <c r="ML739" s="57"/>
      <c r="MM739" s="57"/>
      <c r="MN739" s="57"/>
      <c r="MO739" s="57"/>
      <c r="MP739" s="57"/>
      <c r="MQ739" s="57"/>
      <c r="MR739" s="57"/>
      <c r="MS739" s="57"/>
      <c r="MT739" s="57"/>
      <c r="MU739" s="57"/>
      <c r="MV739" s="57"/>
      <c r="MW739" s="57"/>
      <c r="MX739" s="57"/>
      <c r="MY739" s="57"/>
      <c r="MZ739" s="57"/>
      <c r="NA739" s="57"/>
      <c r="NB739" s="57"/>
      <c r="NC739" s="57"/>
      <c r="ND739" s="57"/>
      <c r="NE739" s="57"/>
      <c r="NF739" s="57"/>
      <c r="NG739" s="57"/>
      <c r="NH739" s="57"/>
      <c r="NI739" s="57"/>
      <c r="NJ739" s="57"/>
      <c r="NK739" s="57"/>
      <c r="NL739" s="57"/>
      <c r="NM739" s="57"/>
      <c r="NN739" s="57"/>
      <c r="NO739" s="57"/>
      <c r="NP739" s="57"/>
      <c r="NQ739" s="57"/>
      <c r="NR739" s="57"/>
      <c r="NS739" s="57"/>
      <c r="NT739" s="57"/>
      <c r="NU739" s="57"/>
      <c r="NV739" s="57"/>
      <c r="NW739" s="57"/>
      <c r="NX739" s="57"/>
      <c r="NY739" s="57"/>
      <c r="NZ739" s="57"/>
      <c r="OA739" s="57"/>
      <c r="OB739" s="57"/>
      <c r="OC739" s="57"/>
      <c r="OD739" s="57"/>
      <c r="OE739" s="57"/>
      <c r="OF739" s="57"/>
      <c r="OG739" s="57"/>
      <c r="OH739" s="57"/>
      <c r="OI739" s="57"/>
      <c r="OJ739" s="57"/>
      <c r="OK739" s="57"/>
      <c r="OL739" s="57"/>
      <c r="OM739" s="57"/>
      <c r="ON739" s="57"/>
      <c r="OO739" s="57"/>
      <c r="OP739" s="57"/>
      <c r="OQ739" s="57"/>
      <c r="OR739" s="57"/>
      <c r="OS739" s="57"/>
      <c r="OT739" s="57"/>
      <c r="OU739" s="57"/>
      <c r="OV739" s="57"/>
      <c r="OW739" s="57"/>
      <c r="OX739" s="57"/>
      <c r="OY739" s="57"/>
      <c r="OZ739" s="57"/>
      <c r="PA739" s="57"/>
      <c r="PB739" s="57"/>
      <c r="PC739" s="57"/>
      <c r="PD739" s="57"/>
      <c r="PE739" s="57"/>
      <c r="PF739" s="57"/>
      <c r="PG739" s="57"/>
      <c r="PH739" s="57"/>
      <c r="PI739" s="57"/>
      <c r="PJ739" s="57"/>
      <c r="PK739" s="57"/>
      <c r="PL739" s="57"/>
      <c r="PM739" s="57"/>
      <c r="PN739" s="57"/>
      <c r="PO739" s="57"/>
      <c r="PP739" s="57"/>
      <c r="PQ739" s="57"/>
      <c r="PR739" s="57"/>
      <c r="PS739" s="57"/>
      <c r="PT739" s="57"/>
      <c r="PU739" s="57"/>
      <c r="PV739" s="57"/>
      <c r="PW739" s="57"/>
      <c r="PX739" s="57"/>
      <c r="PY739" s="57"/>
      <c r="PZ739" s="57"/>
      <c r="QA739" s="57"/>
      <c r="QB739" s="57"/>
      <c r="QC739" s="57"/>
      <c r="QD739" s="57"/>
      <c r="QE739" s="57"/>
      <c r="QF739" s="57"/>
      <c r="QG739" s="57"/>
      <c r="QH739" s="57"/>
      <c r="QI739" s="57"/>
      <c r="QJ739" s="57"/>
      <c r="QK739" s="57"/>
      <c r="QL739" s="57"/>
      <c r="QM739" s="57"/>
      <c r="QN739" s="57"/>
      <c r="QO739" s="57"/>
      <c r="QP739" s="57"/>
      <c r="QQ739" s="57"/>
      <c r="QR739" s="57"/>
      <c r="QS739" s="57"/>
      <c r="QT739" s="57"/>
      <c r="QU739" s="57"/>
      <c r="QV739" s="57"/>
      <c r="QW739" s="57"/>
      <c r="QX739" s="57"/>
      <c r="QY739" s="57"/>
      <c r="QZ739" s="57"/>
      <c r="RA739" s="57"/>
      <c r="RB739" s="57"/>
      <c r="RC739" s="57"/>
      <c r="RD739" s="57"/>
      <c r="RE739" s="57"/>
      <c r="RF739" s="57"/>
      <c r="RG739" s="57"/>
      <c r="RH739" s="57"/>
      <c r="RI739" s="57"/>
      <c r="RJ739" s="57"/>
      <c r="RK739" s="57"/>
      <c r="RL739" s="57"/>
      <c r="RM739" s="57"/>
      <c r="RN739" s="57"/>
      <c r="RO739" s="57"/>
      <c r="RP739" s="57"/>
      <c r="RQ739" s="57"/>
      <c r="RR739" s="57"/>
      <c r="RS739" s="57"/>
      <c r="RT739" s="57"/>
      <c r="RU739" s="57"/>
      <c r="RV739" s="57"/>
      <c r="RW739" s="57"/>
      <c r="RX739" s="57"/>
      <c r="RY739" s="57"/>
      <c r="RZ739" s="57"/>
      <c r="SA739" s="57"/>
      <c r="SB739" s="57"/>
      <c r="SC739" s="57"/>
      <c r="SD739" s="57"/>
      <c r="SE739" s="57"/>
      <c r="SF739" s="57"/>
      <c r="SG739" s="57"/>
      <c r="SH739" s="57"/>
      <c r="SI739" s="57"/>
      <c r="SJ739" s="57"/>
      <c r="SK739" s="57"/>
      <c r="SL739" s="57"/>
      <c r="SM739" s="57"/>
      <c r="SN739" s="57"/>
      <c r="SO739" s="57"/>
      <c r="SP739" s="57"/>
      <c r="SQ739" s="57"/>
      <c r="SR739" s="57"/>
      <c r="SS739" s="57"/>
      <c r="ST739" s="57"/>
      <c r="SU739" s="57"/>
      <c r="SV739" s="57"/>
      <c r="SW739" s="57"/>
      <c r="SX739" s="57"/>
      <c r="SY739" s="57"/>
      <c r="SZ739" s="57"/>
      <c r="TA739" s="57"/>
      <c r="TB739" s="57"/>
      <c r="TC739" s="57"/>
      <c r="TD739" s="57"/>
      <c r="TE739" s="57"/>
      <c r="TF739" s="57"/>
      <c r="TG739" s="57"/>
      <c r="TH739" s="57"/>
      <c r="TI739" s="57"/>
      <c r="TJ739" s="57"/>
      <c r="TK739" s="57"/>
      <c r="TL739" s="57"/>
      <c r="TM739" s="57"/>
      <c r="TN739" s="57"/>
      <c r="TO739" s="57"/>
      <c r="TP739" s="57"/>
      <c r="TQ739" s="57"/>
      <c r="TR739" s="57"/>
      <c r="TS739" s="57"/>
      <c r="TT739" s="57"/>
      <c r="TU739" s="57"/>
      <c r="TV739" s="57"/>
      <c r="TW739" s="57"/>
      <c r="TX739" s="57"/>
      <c r="TY739" s="57"/>
      <c r="TZ739" s="57"/>
      <c r="UA739" s="57"/>
      <c r="UB739" s="57"/>
      <c r="UC739" s="57"/>
      <c r="UD739" s="57"/>
      <c r="UE739" s="57"/>
      <c r="UF739" s="57"/>
      <c r="UG739" s="57"/>
      <c r="UH739" s="57"/>
      <c r="UI739" s="57"/>
      <c r="UJ739" s="57"/>
      <c r="UK739" s="57"/>
      <c r="UL739" s="57"/>
      <c r="UM739" s="57"/>
      <c r="UN739" s="57"/>
      <c r="UO739" s="57"/>
      <c r="UP739" s="57"/>
      <c r="UQ739" s="57"/>
      <c r="UR739" s="57"/>
      <c r="US739" s="57"/>
      <c r="UT739" s="57"/>
      <c r="UU739" s="57"/>
      <c r="UV739" s="57"/>
      <c r="UW739" s="57"/>
      <c r="UX739" s="57"/>
      <c r="UY739" s="57"/>
      <c r="UZ739" s="57"/>
      <c r="VA739" s="57"/>
      <c r="VB739" s="57"/>
      <c r="VC739" s="57"/>
      <c r="VD739" s="57"/>
      <c r="VE739" s="57"/>
      <c r="VF739" s="57"/>
      <c r="VG739" s="57"/>
      <c r="VH739" s="57"/>
      <c r="VI739" s="57"/>
      <c r="VJ739" s="57"/>
      <c r="VK739" s="57"/>
      <c r="VL739" s="57"/>
      <c r="VM739" s="57"/>
      <c r="VN739" s="57"/>
      <c r="VO739" s="57"/>
      <c r="VP739" s="57"/>
      <c r="VQ739" s="57"/>
      <c r="VR739" s="57"/>
      <c r="VS739" s="57"/>
      <c r="VT739" s="57"/>
      <c r="VU739" s="57"/>
      <c r="VV739" s="57"/>
      <c r="VW739" s="57"/>
      <c r="VX739" s="57"/>
      <c r="VY739" s="57"/>
      <c r="VZ739" s="57"/>
      <c r="WA739" s="57"/>
      <c r="WB739" s="57"/>
      <c r="WC739" s="57"/>
      <c r="WD739" s="57"/>
      <c r="WE739" s="57"/>
      <c r="WF739" s="57"/>
      <c r="WG739" s="57"/>
      <c r="WH739" s="57"/>
      <c r="WI739" s="57"/>
      <c r="WJ739" s="57"/>
      <c r="WK739" s="57"/>
      <c r="WL739" s="57"/>
      <c r="WM739" s="57"/>
      <c r="WN739" s="57"/>
      <c r="WO739" s="57"/>
      <c r="WP739" s="57"/>
      <c r="WQ739" s="57"/>
      <c r="WR739" s="57"/>
      <c r="WS739" s="57"/>
      <c r="WT739" s="57"/>
      <c r="WU739" s="57"/>
      <c r="WV739" s="57"/>
      <c r="WW739" s="57"/>
      <c r="WX739" s="57"/>
      <c r="WY739" s="57"/>
      <c r="WZ739" s="57"/>
      <c r="XA739" s="57"/>
      <c r="XB739" s="57"/>
      <c r="XC739" s="57"/>
      <c r="XD739" s="57"/>
      <c r="XE739" s="57"/>
      <c r="XF739" s="57"/>
      <c r="XG739" s="57"/>
      <c r="XH739" s="57"/>
      <c r="XI739" s="57"/>
      <c r="XJ739" s="57"/>
      <c r="XK739" s="57"/>
      <c r="XL739" s="57"/>
      <c r="XM739" s="57"/>
      <c r="XN739" s="57"/>
      <c r="XO739" s="57"/>
      <c r="XP739" s="57"/>
      <c r="XQ739" s="57"/>
      <c r="XR739" s="57"/>
      <c r="XS739" s="57"/>
      <c r="XT739" s="57"/>
      <c r="XU739" s="57"/>
      <c r="XV739" s="57"/>
      <c r="XW739" s="57"/>
    </row>
    <row r="740">
      <c r="AI740" s="57"/>
      <c r="BR740" s="57"/>
      <c r="DA740" s="57"/>
      <c r="EJ740" s="57"/>
      <c r="EK740" s="57"/>
      <c r="EL740" s="57"/>
      <c r="EM740" s="57"/>
      <c r="EN740" s="57"/>
      <c r="EO740" s="57"/>
      <c r="EP740" s="57"/>
      <c r="EQ740" s="57"/>
      <c r="ER740" s="57"/>
      <c r="ES740" s="57"/>
      <c r="ET740" s="57"/>
      <c r="EU740" s="57"/>
      <c r="EV740" s="57"/>
      <c r="EW740" s="57"/>
      <c r="EX740" s="57"/>
      <c r="EY740" s="57"/>
      <c r="EZ740" s="57"/>
      <c r="FA740" s="57"/>
      <c r="FB740" s="57"/>
      <c r="FC740" s="57"/>
      <c r="FD740" s="57"/>
      <c r="FE740" s="57"/>
      <c r="FF740" s="57"/>
      <c r="FG740" s="57"/>
      <c r="FH740" s="57"/>
      <c r="FI740" s="57"/>
      <c r="FJ740" s="57"/>
      <c r="FK740" s="57"/>
      <c r="FL740" s="57"/>
      <c r="FM740" s="57"/>
      <c r="FN740" s="57"/>
      <c r="FO740" s="57"/>
      <c r="FP740" s="57"/>
      <c r="FQ740" s="57"/>
      <c r="FR740" s="57"/>
      <c r="FS740" s="57"/>
      <c r="FT740" s="57"/>
      <c r="FU740" s="57"/>
      <c r="FV740" s="57"/>
      <c r="FW740" s="57"/>
      <c r="FX740" s="57"/>
      <c r="FY740" s="57"/>
      <c r="FZ740" s="57"/>
      <c r="GA740" s="57"/>
      <c r="GB740" s="57"/>
      <c r="GC740" s="57"/>
      <c r="GD740" s="57"/>
      <c r="GE740" s="57"/>
      <c r="GF740" s="57"/>
      <c r="GG740" s="57"/>
      <c r="GH740" s="57"/>
      <c r="GI740" s="57"/>
      <c r="GJ740" s="57"/>
      <c r="GK740" s="57"/>
      <c r="GL740" s="57"/>
      <c r="GM740" s="57"/>
      <c r="GN740" s="57"/>
      <c r="GO740" s="57"/>
      <c r="GP740" s="57"/>
      <c r="GQ740" s="57"/>
      <c r="GR740" s="57"/>
      <c r="GS740" s="57"/>
      <c r="GT740" s="57"/>
      <c r="GU740" s="57"/>
      <c r="GV740" s="57"/>
      <c r="GW740" s="57"/>
      <c r="GX740" s="57"/>
      <c r="GY740" s="57"/>
      <c r="GZ740" s="57"/>
      <c r="HA740" s="57"/>
      <c r="HB740" s="57"/>
      <c r="HC740" s="57"/>
      <c r="HD740" s="57"/>
      <c r="HE740" s="57"/>
      <c r="HF740" s="57"/>
      <c r="HG740" s="57"/>
      <c r="HH740" s="57"/>
      <c r="HI740" s="57"/>
      <c r="HJ740" s="57"/>
      <c r="HK740" s="57"/>
      <c r="HL740" s="57"/>
      <c r="HM740" s="57"/>
      <c r="HN740" s="57"/>
      <c r="HO740" s="57"/>
      <c r="HP740" s="57"/>
      <c r="HQ740" s="57"/>
      <c r="HR740" s="57"/>
      <c r="HS740" s="57"/>
      <c r="HT740" s="57"/>
      <c r="HU740" s="57"/>
      <c r="HV740" s="57"/>
      <c r="HW740" s="57"/>
      <c r="HX740" s="57"/>
      <c r="HY740" s="57"/>
      <c r="HZ740" s="57"/>
      <c r="IA740" s="57"/>
      <c r="IB740" s="57"/>
      <c r="IC740" s="57"/>
      <c r="ID740" s="57"/>
      <c r="IE740" s="57"/>
      <c r="IF740" s="57"/>
      <c r="IG740" s="57"/>
      <c r="IH740" s="57"/>
      <c r="II740" s="57"/>
      <c r="IJ740" s="57"/>
      <c r="IK740" s="57"/>
      <c r="IL740" s="57"/>
      <c r="IM740" s="57"/>
      <c r="IN740" s="57"/>
      <c r="IO740" s="57"/>
      <c r="IP740" s="57"/>
      <c r="IQ740" s="57"/>
      <c r="IR740" s="57"/>
      <c r="IS740" s="57"/>
      <c r="IT740" s="57"/>
      <c r="IU740" s="57"/>
      <c r="IV740" s="57"/>
      <c r="IW740" s="57"/>
      <c r="IX740" s="57"/>
      <c r="IY740" s="57"/>
      <c r="IZ740" s="57"/>
      <c r="JA740" s="57"/>
      <c r="JB740" s="57"/>
      <c r="JC740" s="57"/>
      <c r="JD740" s="57"/>
      <c r="JE740" s="57"/>
      <c r="JF740" s="57"/>
      <c r="JG740" s="57"/>
      <c r="JH740" s="57"/>
      <c r="JI740" s="57"/>
      <c r="JJ740" s="57"/>
      <c r="JK740" s="57"/>
      <c r="JL740" s="57"/>
      <c r="JM740" s="57"/>
      <c r="JN740" s="57"/>
      <c r="JO740" s="57"/>
      <c r="JP740" s="57"/>
      <c r="JQ740" s="57"/>
      <c r="JR740" s="57"/>
      <c r="JS740" s="57"/>
      <c r="JT740" s="57"/>
      <c r="JU740" s="57"/>
      <c r="JV740" s="57"/>
      <c r="JW740" s="57"/>
      <c r="JX740" s="57"/>
      <c r="JY740" s="57"/>
      <c r="JZ740" s="57"/>
      <c r="KA740" s="57"/>
      <c r="KB740" s="57"/>
      <c r="KC740" s="57"/>
      <c r="KD740" s="57"/>
      <c r="KE740" s="57"/>
      <c r="KF740" s="57"/>
      <c r="KG740" s="57"/>
      <c r="KH740" s="57"/>
      <c r="KI740" s="57"/>
      <c r="KJ740" s="57"/>
      <c r="KK740" s="57"/>
      <c r="KL740" s="57"/>
      <c r="KM740" s="57"/>
      <c r="KN740" s="57"/>
      <c r="KO740" s="57"/>
      <c r="KP740" s="57"/>
      <c r="KQ740" s="57"/>
      <c r="KR740" s="57"/>
      <c r="KS740" s="57"/>
      <c r="KT740" s="57"/>
      <c r="KU740" s="57"/>
      <c r="KV740" s="57"/>
      <c r="KW740" s="57"/>
      <c r="KX740" s="57"/>
      <c r="KY740" s="57"/>
      <c r="KZ740" s="57"/>
      <c r="LA740" s="57"/>
      <c r="LB740" s="57"/>
      <c r="LC740" s="57"/>
      <c r="LD740" s="57"/>
      <c r="LE740" s="57"/>
      <c r="LF740" s="57"/>
      <c r="LG740" s="57"/>
      <c r="LH740" s="57"/>
      <c r="LI740" s="57"/>
      <c r="LJ740" s="57"/>
      <c r="LK740" s="57"/>
      <c r="LL740" s="57"/>
      <c r="LM740" s="57"/>
      <c r="LN740" s="57"/>
      <c r="LO740" s="57"/>
      <c r="LP740" s="57"/>
      <c r="LQ740" s="57"/>
      <c r="LR740" s="57"/>
      <c r="LS740" s="57"/>
      <c r="LT740" s="57"/>
      <c r="LU740" s="57"/>
      <c r="LV740" s="57"/>
      <c r="LW740" s="57"/>
      <c r="LX740" s="57"/>
      <c r="LY740" s="57"/>
      <c r="LZ740" s="57"/>
      <c r="MA740" s="57"/>
      <c r="MB740" s="57"/>
      <c r="MC740" s="57"/>
      <c r="MD740" s="57"/>
      <c r="ME740" s="57"/>
      <c r="MF740" s="57"/>
      <c r="MG740" s="57"/>
      <c r="MH740" s="57"/>
      <c r="MI740" s="57"/>
      <c r="MJ740" s="57"/>
      <c r="MK740" s="57"/>
      <c r="ML740" s="57"/>
      <c r="MM740" s="57"/>
      <c r="MN740" s="57"/>
      <c r="MO740" s="57"/>
      <c r="MP740" s="57"/>
      <c r="MQ740" s="57"/>
      <c r="MR740" s="57"/>
      <c r="MS740" s="57"/>
      <c r="MT740" s="57"/>
      <c r="MU740" s="57"/>
      <c r="MV740" s="57"/>
      <c r="MW740" s="57"/>
      <c r="MX740" s="57"/>
      <c r="MY740" s="57"/>
      <c r="MZ740" s="57"/>
      <c r="NA740" s="57"/>
      <c r="NB740" s="57"/>
      <c r="NC740" s="57"/>
      <c r="ND740" s="57"/>
      <c r="NE740" s="57"/>
      <c r="NF740" s="57"/>
      <c r="NG740" s="57"/>
      <c r="NH740" s="57"/>
      <c r="NI740" s="57"/>
      <c r="NJ740" s="57"/>
      <c r="NK740" s="57"/>
      <c r="NL740" s="57"/>
      <c r="NM740" s="57"/>
      <c r="NN740" s="57"/>
      <c r="NO740" s="57"/>
      <c r="NP740" s="57"/>
      <c r="NQ740" s="57"/>
      <c r="NR740" s="57"/>
      <c r="NS740" s="57"/>
      <c r="NT740" s="57"/>
      <c r="NU740" s="57"/>
      <c r="NV740" s="57"/>
      <c r="NW740" s="57"/>
      <c r="NX740" s="57"/>
      <c r="NY740" s="57"/>
      <c r="NZ740" s="57"/>
      <c r="OA740" s="57"/>
      <c r="OB740" s="57"/>
      <c r="OC740" s="57"/>
      <c r="OD740" s="57"/>
      <c r="OE740" s="57"/>
      <c r="OF740" s="57"/>
      <c r="OG740" s="57"/>
      <c r="OH740" s="57"/>
      <c r="OI740" s="57"/>
      <c r="OJ740" s="57"/>
      <c r="OK740" s="57"/>
      <c r="OL740" s="57"/>
      <c r="OM740" s="57"/>
      <c r="ON740" s="57"/>
      <c r="OO740" s="57"/>
      <c r="OP740" s="57"/>
      <c r="OQ740" s="57"/>
      <c r="OR740" s="57"/>
      <c r="OS740" s="57"/>
      <c r="OT740" s="57"/>
      <c r="OU740" s="57"/>
      <c r="OV740" s="57"/>
      <c r="OW740" s="57"/>
      <c r="OX740" s="57"/>
      <c r="OY740" s="57"/>
      <c r="OZ740" s="57"/>
      <c r="PA740" s="57"/>
      <c r="PB740" s="57"/>
      <c r="PC740" s="57"/>
      <c r="PD740" s="57"/>
      <c r="PE740" s="57"/>
      <c r="PF740" s="57"/>
      <c r="PG740" s="57"/>
      <c r="PH740" s="57"/>
      <c r="PI740" s="57"/>
      <c r="PJ740" s="57"/>
      <c r="PK740" s="57"/>
      <c r="PL740" s="57"/>
      <c r="PM740" s="57"/>
      <c r="PN740" s="57"/>
      <c r="PO740" s="57"/>
      <c r="PP740" s="57"/>
      <c r="PQ740" s="57"/>
      <c r="PR740" s="57"/>
      <c r="PS740" s="57"/>
      <c r="PT740" s="57"/>
      <c r="PU740" s="57"/>
      <c r="PV740" s="57"/>
      <c r="PW740" s="57"/>
      <c r="PX740" s="57"/>
      <c r="PY740" s="57"/>
      <c r="PZ740" s="57"/>
      <c r="QA740" s="57"/>
      <c r="QB740" s="57"/>
      <c r="QC740" s="57"/>
      <c r="QD740" s="57"/>
      <c r="QE740" s="57"/>
      <c r="QF740" s="57"/>
      <c r="QG740" s="57"/>
      <c r="QH740" s="57"/>
      <c r="QI740" s="57"/>
      <c r="QJ740" s="57"/>
      <c r="QK740" s="57"/>
      <c r="QL740" s="57"/>
      <c r="QM740" s="57"/>
      <c r="QN740" s="57"/>
      <c r="QO740" s="57"/>
      <c r="QP740" s="57"/>
      <c r="QQ740" s="57"/>
      <c r="QR740" s="57"/>
      <c r="QS740" s="57"/>
      <c r="QT740" s="57"/>
      <c r="QU740" s="57"/>
      <c r="QV740" s="57"/>
      <c r="QW740" s="57"/>
      <c r="QX740" s="57"/>
      <c r="QY740" s="57"/>
      <c r="QZ740" s="57"/>
      <c r="RA740" s="57"/>
      <c r="RB740" s="57"/>
      <c r="RC740" s="57"/>
      <c r="RD740" s="57"/>
      <c r="RE740" s="57"/>
      <c r="RF740" s="57"/>
      <c r="RG740" s="57"/>
      <c r="RH740" s="57"/>
      <c r="RI740" s="57"/>
      <c r="RJ740" s="57"/>
      <c r="RK740" s="57"/>
      <c r="RL740" s="57"/>
      <c r="RM740" s="57"/>
      <c r="RN740" s="57"/>
      <c r="RO740" s="57"/>
      <c r="RP740" s="57"/>
      <c r="RQ740" s="57"/>
      <c r="RR740" s="57"/>
      <c r="RS740" s="57"/>
      <c r="RT740" s="57"/>
      <c r="RU740" s="57"/>
      <c r="RV740" s="57"/>
      <c r="RW740" s="57"/>
      <c r="RX740" s="57"/>
      <c r="RY740" s="57"/>
      <c r="RZ740" s="57"/>
      <c r="SA740" s="57"/>
      <c r="SB740" s="57"/>
      <c r="SC740" s="57"/>
      <c r="SD740" s="57"/>
      <c r="SE740" s="57"/>
      <c r="SF740" s="57"/>
      <c r="SG740" s="57"/>
      <c r="SH740" s="57"/>
      <c r="SI740" s="57"/>
      <c r="SJ740" s="57"/>
      <c r="SK740" s="57"/>
      <c r="SL740" s="57"/>
      <c r="SM740" s="57"/>
      <c r="SN740" s="57"/>
      <c r="SO740" s="57"/>
      <c r="SP740" s="57"/>
      <c r="SQ740" s="57"/>
      <c r="SR740" s="57"/>
      <c r="SS740" s="57"/>
      <c r="ST740" s="57"/>
      <c r="SU740" s="57"/>
      <c r="SV740" s="57"/>
      <c r="SW740" s="57"/>
      <c r="SX740" s="57"/>
      <c r="SY740" s="57"/>
      <c r="SZ740" s="57"/>
      <c r="TA740" s="57"/>
      <c r="TB740" s="57"/>
      <c r="TC740" s="57"/>
      <c r="TD740" s="57"/>
      <c r="TE740" s="57"/>
      <c r="TF740" s="57"/>
      <c r="TG740" s="57"/>
      <c r="TH740" s="57"/>
      <c r="TI740" s="57"/>
      <c r="TJ740" s="57"/>
      <c r="TK740" s="57"/>
      <c r="TL740" s="57"/>
      <c r="TM740" s="57"/>
      <c r="TN740" s="57"/>
      <c r="TO740" s="57"/>
      <c r="TP740" s="57"/>
      <c r="TQ740" s="57"/>
      <c r="TR740" s="57"/>
      <c r="TS740" s="57"/>
      <c r="TT740" s="57"/>
      <c r="TU740" s="57"/>
      <c r="TV740" s="57"/>
      <c r="TW740" s="57"/>
      <c r="TX740" s="57"/>
      <c r="TY740" s="57"/>
      <c r="TZ740" s="57"/>
      <c r="UA740" s="57"/>
      <c r="UB740" s="57"/>
      <c r="UC740" s="57"/>
      <c r="UD740" s="57"/>
      <c r="UE740" s="57"/>
      <c r="UF740" s="57"/>
      <c r="UG740" s="57"/>
      <c r="UH740" s="57"/>
      <c r="UI740" s="57"/>
      <c r="UJ740" s="57"/>
      <c r="UK740" s="57"/>
      <c r="UL740" s="57"/>
      <c r="UM740" s="57"/>
      <c r="UN740" s="57"/>
      <c r="UO740" s="57"/>
      <c r="UP740" s="57"/>
      <c r="UQ740" s="57"/>
      <c r="UR740" s="57"/>
      <c r="US740" s="57"/>
      <c r="UT740" s="57"/>
      <c r="UU740" s="57"/>
      <c r="UV740" s="57"/>
      <c r="UW740" s="57"/>
      <c r="UX740" s="57"/>
      <c r="UY740" s="57"/>
      <c r="UZ740" s="57"/>
      <c r="VA740" s="57"/>
      <c r="VB740" s="57"/>
      <c r="VC740" s="57"/>
      <c r="VD740" s="57"/>
      <c r="VE740" s="57"/>
      <c r="VF740" s="57"/>
      <c r="VG740" s="57"/>
      <c r="VH740" s="57"/>
      <c r="VI740" s="57"/>
      <c r="VJ740" s="57"/>
      <c r="VK740" s="57"/>
      <c r="VL740" s="57"/>
      <c r="VM740" s="57"/>
      <c r="VN740" s="57"/>
      <c r="VO740" s="57"/>
      <c r="VP740" s="57"/>
      <c r="VQ740" s="57"/>
      <c r="VR740" s="57"/>
      <c r="VS740" s="57"/>
      <c r="VT740" s="57"/>
      <c r="VU740" s="57"/>
      <c r="VV740" s="57"/>
      <c r="VW740" s="57"/>
      <c r="VX740" s="57"/>
      <c r="VY740" s="57"/>
      <c r="VZ740" s="57"/>
      <c r="WA740" s="57"/>
      <c r="WB740" s="57"/>
      <c r="WC740" s="57"/>
      <c r="WD740" s="57"/>
      <c r="WE740" s="57"/>
      <c r="WF740" s="57"/>
      <c r="WG740" s="57"/>
      <c r="WH740" s="57"/>
      <c r="WI740" s="57"/>
      <c r="WJ740" s="57"/>
      <c r="WK740" s="57"/>
      <c r="WL740" s="57"/>
      <c r="WM740" s="57"/>
      <c r="WN740" s="57"/>
      <c r="WO740" s="57"/>
      <c r="WP740" s="57"/>
      <c r="WQ740" s="57"/>
      <c r="WR740" s="57"/>
      <c r="WS740" s="57"/>
      <c r="WT740" s="57"/>
      <c r="WU740" s="57"/>
      <c r="WV740" s="57"/>
      <c r="WW740" s="57"/>
      <c r="WX740" s="57"/>
      <c r="WY740" s="57"/>
      <c r="WZ740" s="57"/>
      <c r="XA740" s="57"/>
      <c r="XB740" s="57"/>
      <c r="XC740" s="57"/>
      <c r="XD740" s="57"/>
      <c r="XE740" s="57"/>
      <c r="XF740" s="57"/>
      <c r="XG740" s="57"/>
      <c r="XH740" s="57"/>
      <c r="XI740" s="57"/>
      <c r="XJ740" s="57"/>
      <c r="XK740" s="57"/>
      <c r="XL740" s="57"/>
      <c r="XM740" s="57"/>
      <c r="XN740" s="57"/>
      <c r="XO740" s="57"/>
      <c r="XP740" s="57"/>
      <c r="XQ740" s="57"/>
      <c r="XR740" s="57"/>
      <c r="XS740" s="57"/>
      <c r="XT740" s="57"/>
      <c r="XU740" s="57"/>
      <c r="XV740" s="57"/>
      <c r="XW740" s="57"/>
    </row>
    <row r="741">
      <c r="AI741" s="57"/>
      <c r="BR741" s="57"/>
      <c r="DA741" s="57"/>
      <c r="EJ741" s="57"/>
      <c r="EK741" s="57"/>
      <c r="EL741" s="57"/>
      <c r="EM741" s="57"/>
      <c r="EN741" s="57"/>
      <c r="EO741" s="57"/>
      <c r="EP741" s="57"/>
      <c r="EQ741" s="57"/>
      <c r="ER741" s="57"/>
      <c r="ES741" s="57"/>
      <c r="ET741" s="57"/>
      <c r="EU741" s="57"/>
      <c r="EV741" s="57"/>
      <c r="EW741" s="57"/>
      <c r="EX741" s="57"/>
      <c r="EY741" s="57"/>
      <c r="EZ741" s="57"/>
      <c r="FA741" s="57"/>
      <c r="FB741" s="57"/>
      <c r="FC741" s="57"/>
      <c r="FD741" s="57"/>
      <c r="FE741" s="57"/>
      <c r="FF741" s="57"/>
      <c r="FG741" s="57"/>
      <c r="FH741" s="57"/>
      <c r="FI741" s="57"/>
      <c r="FJ741" s="57"/>
      <c r="FK741" s="57"/>
      <c r="FL741" s="57"/>
      <c r="FM741" s="57"/>
      <c r="FN741" s="57"/>
      <c r="FO741" s="57"/>
      <c r="FP741" s="57"/>
      <c r="FQ741" s="57"/>
      <c r="FR741" s="57"/>
      <c r="FS741" s="57"/>
      <c r="FT741" s="57"/>
      <c r="FU741" s="57"/>
      <c r="FV741" s="57"/>
      <c r="FW741" s="57"/>
      <c r="FX741" s="57"/>
      <c r="FY741" s="57"/>
      <c r="FZ741" s="57"/>
      <c r="GA741" s="57"/>
      <c r="GB741" s="57"/>
      <c r="GC741" s="57"/>
      <c r="GD741" s="57"/>
      <c r="GE741" s="57"/>
      <c r="GF741" s="57"/>
      <c r="GG741" s="57"/>
      <c r="GH741" s="57"/>
      <c r="GI741" s="57"/>
      <c r="GJ741" s="57"/>
      <c r="GK741" s="57"/>
      <c r="GL741" s="57"/>
      <c r="GM741" s="57"/>
      <c r="GN741" s="57"/>
      <c r="GO741" s="57"/>
      <c r="GP741" s="57"/>
      <c r="GQ741" s="57"/>
      <c r="GR741" s="57"/>
      <c r="GS741" s="57"/>
      <c r="GT741" s="57"/>
      <c r="GU741" s="57"/>
      <c r="GV741" s="57"/>
      <c r="GW741" s="57"/>
      <c r="GX741" s="57"/>
      <c r="GY741" s="57"/>
      <c r="GZ741" s="57"/>
      <c r="HA741" s="57"/>
      <c r="HB741" s="57"/>
      <c r="HC741" s="57"/>
      <c r="HD741" s="57"/>
      <c r="HE741" s="57"/>
      <c r="HF741" s="57"/>
      <c r="HG741" s="57"/>
      <c r="HH741" s="57"/>
      <c r="HI741" s="57"/>
      <c r="HJ741" s="57"/>
      <c r="HK741" s="57"/>
      <c r="HL741" s="57"/>
      <c r="HM741" s="57"/>
      <c r="HN741" s="57"/>
      <c r="HO741" s="57"/>
      <c r="HP741" s="57"/>
      <c r="HQ741" s="57"/>
      <c r="HR741" s="57"/>
      <c r="HS741" s="57"/>
      <c r="HT741" s="57"/>
      <c r="HU741" s="57"/>
      <c r="HV741" s="57"/>
      <c r="HW741" s="57"/>
      <c r="HX741" s="57"/>
      <c r="HY741" s="57"/>
      <c r="HZ741" s="57"/>
      <c r="IA741" s="57"/>
      <c r="IB741" s="57"/>
      <c r="IC741" s="57"/>
      <c r="ID741" s="57"/>
      <c r="IE741" s="57"/>
      <c r="IF741" s="57"/>
      <c r="IG741" s="57"/>
      <c r="IH741" s="57"/>
      <c r="II741" s="57"/>
      <c r="IJ741" s="57"/>
      <c r="IK741" s="57"/>
      <c r="IL741" s="57"/>
      <c r="IM741" s="57"/>
      <c r="IN741" s="57"/>
      <c r="IO741" s="57"/>
      <c r="IP741" s="57"/>
      <c r="IQ741" s="57"/>
      <c r="IR741" s="57"/>
      <c r="IS741" s="57"/>
      <c r="IT741" s="57"/>
      <c r="IU741" s="57"/>
      <c r="IV741" s="57"/>
      <c r="IW741" s="57"/>
      <c r="IX741" s="57"/>
      <c r="IY741" s="57"/>
      <c r="IZ741" s="57"/>
      <c r="JA741" s="57"/>
      <c r="JB741" s="57"/>
      <c r="JC741" s="57"/>
      <c r="JD741" s="57"/>
      <c r="JE741" s="57"/>
      <c r="JF741" s="57"/>
      <c r="JG741" s="57"/>
      <c r="JH741" s="57"/>
      <c r="JI741" s="57"/>
      <c r="JJ741" s="57"/>
      <c r="JK741" s="57"/>
      <c r="JL741" s="57"/>
      <c r="JM741" s="57"/>
      <c r="JN741" s="57"/>
      <c r="JO741" s="57"/>
      <c r="JP741" s="57"/>
      <c r="JQ741" s="57"/>
      <c r="JR741" s="57"/>
      <c r="JS741" s="57"/>
      <c r="JT741" s="57"/>
      <c r="JU741" s="57"/>
      <c r="JV741" s="57"/>
      <c r="JW741" s="57"/>
      <c r="JX741" s="57"/>
      <c r="JY741" s="57"/>
      <c r="JZ741" s="57"/>
      <c r="KA741" s="57"/>
      <c r="KB741" s="57"/>
      <c r="KC741" s="57"/>
      <c r="KD741" s="57"/>
      <c r="KE741" s="57"/>
      <c r="KF741" s="57"/>
      <c r="KG741" s="57"/>
      <c r="KH741" s="57"/>
      <c r="KI741" s="57"/>
      <c r="KJ741" s="57"/>
      <c r="KK741" s="57"/>
      <c r="KL741" s="57"/>
      <c r="KM741" s="57"/>
      <c r="KN741" s="57"/>
      <c r="KO741" s="57"/>
      <c r="KP741" s="57"/>
      <c r="KQ741" s="57"/>
      <c r="KR741" s="57"/>
      <c r="KS741" s="57"/>
      <c r="KT741" s="57"/>
      <c r="KU741" s="57"/>
      <c r="KV741" s="57"/>
      <c r="KW741" s="57"/>
      <c r="KX741" s="57"/>
      <c r="KY741" s="57"/>
      <c r="KZ741" s="57"/>
      <c r="LA741" s="57"/>
      <c r="LB741" s="57"/>
      <c r="LC741" s="57"/>
      <c r="LD741" s="57"/>
      <c r="LE741" s="57"/>
      <c r="LF741" s="57"/>
      <c r="LG741" s="57"/>
      <c r="LH741" s="57"/>
      <c r="LI741" s="57"/>
      <c r="LJ741" s="57"/>
      <c r="LK741" s="57"/>
      <c r="LL741" s="57"/>
      <c r="LM741" s="57"/>
      <c r="LN741" s="57"/>
      <c r="LO741" s="57"/>
      <c r="LP741" s="57"/>
      <c r="LQ741" s="57"/>
      <c r="LR741" s="57"/>
      <c r="LS741" s="57"/>
      <c r="LT741" s="57"/>
      <c r="LU741" s="57"/>
      <c r="LV741" s="57"/>
      <c r="LW741" s="57"/>
      <c r="LX741" s="57"/>
      <c r="LY741" s="57"/>
      <c r="LZ741" s="57"/>
      <c r="MA741" s="57"/>
      <c r="MB741" s="57"/>
      <c r="MC741" s="57"/>
      <c r="MD741" s="57"/>
      <c r="ME741" s="57"/>
      <c r="MF741" s="57"/>
      <c r="MG741" s="57"/>
      <c r="MH741" s="57"/>
      <c r="MI741" s="57"/>
      <c r="MJ741" s="57"/>
      <c r="MK741" s="57"/>
      <c r="ML741" s="57"/>
      <c r="MM741" s="57"/>
      <c r="MN741" s="57"/>
      <c r="MO741" s="57"/>
      <c r="MP741" s="57"/>
      <c r="MQ741" s="57"/>
      <c r="MR741" s="57"/>
      <c r="MS741" s="57"/>
      <c r="MT741" s="57"/>
      <c r="MU741" s="57"/>
      <c r="MV741" s="57"/>
      <c r="MW741" s="57"/>
      <c r="MX741" s="57"/>
      <c r="MY741" s="57"/>
      <c r="MZ741" s="57"/>
      <c r="NA741" s="57"/>
      <c r="NB741" s="57"/>
      <c r="NC741" s="57"/>
      <c r="ND741" s="57"/>
      <c r="NE741" s="57"/>
      <c r="NF741" s="57"/>
      <c r="NG741" s="57"/>
      <c r="NH741" s="57"/>
      <c r="NI741" s="57"/>
      <c r="NJ741" s="57"/>
      <c r="NK741" s="57"/>
      <c r="NL741" s="57"/>
      <c r="NM741" s="57"/>
      <c r="NN741" s="57"/>
      <c r="NO741" s="57"/>
      <c r="NP741" s="57"/>
      <c r="NQ741" s="57"/>
      <c r="NR741" s="57"/>
      <c r="NS741" s="57"/>
      <c r="NT741" s="57"/>
      <c r="NU741" s="57"/>
      <c r="NV741" s="57"/>
      <c r="NW741" s="57"/>
      <c r="NX741" s="57"/>
      <c r="NY741" s="57"/>
      <c r="NZ741" s="57"/>
      <c r="OA741" s="57"/>
      <c r="OB741" s="57"/>
      <c r="OC741" s="57"/>
      <c r="OD741" s="57"/>
      <c r="OE741" s="57"/>
      <c r="OF741" s="57"/>
      <c r="OG741" s="57"/>
      <c r="OH741" s="57"/>
      <c r="OI741" s="57"/>
      <c r="OJ741" s="57"/>
      <c r="OK741" s="57"/>
      <c r="OL741" s="57"/>
      <c r="OM741" s="57"/>
      <c r="ON741" s="57"/>
      <c r="OO741" s="57"/>
      <c r="OP741" s="57"/>
      <c r="OQ741" s="57"/>
      <c r="OR741" s="57"/>
      <c r="OS741" s="57"/>
      <c r="OT741" s="57"/>
      <c r="OU741" s="57"/>
      <c r="OV741" s="57"/>
      <c r="OW741" s="57"/>
      <c r="OX741" s="57"/>
      <c r="OY741" s="57"/>
      <c r="OZ741" s="57"/>
      <c r="PA741" s="57"/>
      <c r="PB741" s="57"/>
      <c r="PC741" s="57"/>
      <c r="PD741" s="57"/>
      <c r="PE741" s="57"/>
      <c r="PF741" s="57"/>
      <c r="PG741" s="57"/>
      <c r="PH741" s="57"/>
      <c r="PI741" s="57"/>
      <c r="PJ741" s="57"/>
      <c r="PK741" s="57"/>
      <c r="PL741" s="57"/>
      <c r="PM741" s="57"/>
      <c r="PN741" s="57"/>
      <c r="PO741" s="57"/>
      <c r="PP741" s="57"/>
      <c r="PQ741" s="57"/>
      <c r="PR741" s="57"/>
      <c r="PS741" s="57"/>
      <c r="PT741" s="57"/>
      <c r="PU741" s="57"/>
      <c r="PV741" s="57"/>
      <c r="PW741" s="57"/>
      <c r="PX741" s="57"/>
      <c r="PY741" s="57"/>
      <c r="PZ741" s="57"/>
      <c r="QA741" s="57"/>
      <c r="QB741" s="57"/>
      <c r="QC741" s="57"/>
      <c r="QD741" s="57"/>
      <c r="QE741" s="57"/>
      <c r="QF741" s="57"/>
      <c r="QG741" s="57"/>
      <c r="QH741" s="57"/>
      <c r="QI741" s="57"/>
      <c r="QJ741" s="57"/>
      <c r="QK741" s="57"/>
      <c r="QL741" s="57"/>
      <c r="QM741" s="57"/>
      <c r="QN741" s="57"/>
      <c r="QO741" s="57"/>
      <c r="QP741" s="57"/>
      <c r="QQ741" s="57"/>
      <c r="QR741" s="57"/>
      <c r="QS741" s="57"/>
      <c r="QT741" s="57"/>
      <c r="QU741" s="57"/>
      <c r="QV741" s="57"/>
      <c r="QW741" s="57"/>
      <c r="QX741" s="57"/>
      <c r="QY741" s="57"/>
      <c r="QZ741" s="57"/>
      <c r="RA741" s="57"/>
      <c r="RB741" s="57"/>
      <c r="RC741" s="57"/>
      <c r="RD741" s="57"/>
      <c r="RE741" s="57"/>
      <c r="RF741" s="57"/>
      <c r="RG741" s="57"/>
      <c r="RH741" s="57"/>
      <c r="RI741" s="57"/>
      <c r="RJ741" s="57"/>
      <c r="RK741" s="57"/>
      <c r="RL741" s="57"/>
      <c r="RM741" s="57"/>
      <c r="RN741" s="57"/>
      <c r="RO741" s="57"/>
      <c r="RP741" s="57"/>
      <c r="RQ741" s="57"/>
      <c r="RR741" s="57"/>
      <c r="RS741" s="57"/>
      <c r="RT741" s="57"/>
      <c r="RU741" s="57"/>
      <c r="RV741" s="57"/>
      <c r="RW741" s="57"/>
      <c r="RX741" s="57"/>
      <c r="RY741" s="57"/>
      <c r="RZ741" s="57"/>
      <c r="SA741" s="57"/>
      <c r="SB741" s="57"/>
      <c r="SC741" s="57"/>
      <c r="SD741" s="57"/>
      <c r="SE741" s="57"/>
      <c r="SF741" s="57"/>
      <c r="SG741" s="57"/>
      <c r="SH741" s="57"/>
      <c r="SI741" s="57"/>
      <c r="SJ741" s="57"/>
      <c r="SK741" s="57"/>
      <c r="SL741" s="57"/>
      <c r="SM741" s="57"/>
      <c r="SN741" s="57"/>
      <c r="SO741" s="57"/>
      <c r="SP741" s="57"/>
      <c r="SQ741" s="57"/>
      <c r="SR741" s="57"/>
      <c r="SS741" s="57"/>
      <c r="ST741" s="57"/>
      <c r="SU741" s="57"/>
      <c r="SV741" s="57"/>
      <c r="SW741" s="57"/>
      <c r="SX741" s="57"/>
      <c r="SY741" s="57"/>
      <c r="SZ741" s="57"/>
      <c r="TA741" s="57"/>
      <c r="TB741" s="57"/>
      <c r="TC741" s="57"/>
      <c r="TD741" s="57"/>
      <c r="TE741" s="57"/>
      <c r="TF741" s="57"/>
      <c r="TG741" s="57"/>
      <c r="TH741" s="57"/>
      <c r="TI741" s="57"/>
      <c r="TJ741" s="57"/>
      <c r="TK741" s="57"/>
      <c r="TL741" s="57"/>
      <c r="TM741" s="57"/>
      <c r="TN741" s="57"/>
      <c r="TO741" s="57"/>
      <c r="TP741" s="57"/>
      <c r="TQ741" s="57"/>
      <c r="TR741" s="57"/>
      <c r="TS741" s="57"/>
      <c r="TT741" s="57"/>
      <c r="TU741" s="57"/>
      <c r="TV741" s="57"/>
      <c r="TW741" s="57"/>
      <c r="TX741" s="57"/>
      <c r="TY741" s="57"/>
      <c r="TZ741" s="57"/>
      <c r="UA741" s="57"/>
      <c r="UB741" s="57"/>
      <c r="UC741" s="57"/>
      <c r="UD741" s="57"/>
      <c r="UE741" s="57"/>
      <c r="UF741" s="57"/>
      <c r="UG741" s="57"/>
      <c r="UH741" s="57"/>
      <c r="UI741" s="57"/>
      <c r="UJ741" s="57"/>
      <c r="UK741" s="57"/>
      <c r="UL741" s="57"/>
      <c r="UM741" s="57"/>
      <c r="UN741" s="57"/>
      <c r="UO741" s="57"/>
      <c r="UP741" s="57"/>
      <c r="UQ741" s="57"/>
      <c r="UR741" s="57"/>
      <c r="US741" s="57"/>
      <c r="UT741" s="57"/>
      <c r="UU741" s="57"/>
      <c r="UV741" s="57"/>
      <c r="UW741" s="57"/>
      <c r="UX741" s="57"/>
      <c r="UY741" s="57"/>
      <c r="UZ741" s="57"/>
      <c r="VA741" s="57"/>
      <c r="VB741" s="57"/>
      <c r="VC741" s="57"/>
      <c r="VD741" s="57"/>
      <c r="VE741" s="57"/>
      <c r="VF741" s="57"/>
      <c r="VG741" s="57"/>
      <c r="VH741" s="57"/>
      <c r="VI741" s="57"/>
      <c r="VJ741" s="57"/>
      <c r="VK741" s="57"/>
      <c r="VL741" s="57"/>
      <c r="VM741" s="57"/>
      <c r="VN741" s="57"/>
      <c r="VO741" s="57"/>
      <c r="VP741" s="57"/>
      <c r="VQ741" s="57"/>
      <c r="VR741" s="57"/>
      <c r="VS741" s="57"/>
      <c r="VT741" s="57"/>
      <c r="VU741" s="57"/>
      <c r="VV741" s="57"/>
      <c r="VW741" s="57"/>
      <c r="VX741" s="57"/>
      <c r="VY741" s="57"/>
      <c r="VZ741" s="57"/>
      <c r="WA741" s="57"/>
      <c r="WB741" s="57"/>
      <c r="WC741" s="57"/>
      <c r="WD741" s="57"/>
      <c r="WE741" s="57"/>
      <c r="WF741" s="57"/>
      <c r="WG741" s="57"/>
      <c r="WH741" s="57"/>
      <c r="WI741" s="57"/>
      <c r="WJ741" s="57"/>
      <c r="WK741" s="57"/>
      <c r="WL741" s="57"/>
      <c r="WM741" s="57"/>
      <c r="WN741" s="57"/>
      <c r="WO741" s="57"/>
      <c r="WP741" s="57"/>
      <c r="WQ741" s="57"/>
      <c r="WR741" s="57"/>
      <c r="WS741" s="57"/>
      <c r="WT741" s="57"/>
      <c r="WU741" s="57"/>
      <c r="WV741" s="57"/>
      <c r="WW741" s="57"/>
      <c r="WX741" s="57"/>
      <c r="WY741" s="57"/>
      <c r="WZ741" s="57"/>
      <c r="XA741" s="57"/>
      <c r="XB741" s="57"/>
      <c r="XC741" s="57"/>
      <c r="XD741" s="57"/>
      <c r="XE741" s="57"/>
      <c r="XF741" s="57"/>
      <c r="XG741" s="57"/>
      <c r="XH741" s="57"/>
      <c r="XI741" s="57"/>
      <c r="XJ741" s="57"/>
      <c r="XK741" s="57"/>
      <c r="XL741" s="57"/>
      <c r="XM741" s="57"/>
      <c r="XN741" s="57"/>
      <c r="XO741" s="57"/>
      <c r="XP741" s="57"/>
      <c r="XQ741" s="57"/>
      <c r="XR741" s="57"/>
      <c r="XS741" s="57"/>
      <c r="XT741" s="57"/>
      <c r="XU741" s="57"/>
      <c r="XV741" s="57"/>
      <c r="XW741" s="57"/>
    </row>
    <row r="742">
      <c r="AI742" s="57"/>
      <c r="BR742" s="57"/>
      <c r="DA742" s="57"/>
      <c r="EJ742" s="57"/>
      <c r="EK742" s="57"/>
      <c r="EL742" s="57"/>
      <c r="EM742" s="57"/>
      <c r="EN742" s="57"/>
      <c r="EO742" s="57"/>
      <c r="EP742" s="57"/>
      <c r="EQ742" s="57"/>
      <c r="ER742" s="57"/>
      <c r="ES742" s="57"/>
      <c r="ET742" s="57"/>
      <c r="EU742" s="57"/>
      <c r="EV742" s="57"/>
      <c r="EW742" s="57"/>
      <c r="EX742" s="57"/>
      <c r="EY742" s="57"/>
      <c r="EZ742" s="57"/>
      <c r="FA742" s="57"/>
      <c r="FB742" s="57"/>
      <c r="FC742" s="57"/>
      <c r="FD742" s="57"/>
      <c r="FE742" s="57"/>
      <c r="FF742" s="57"/>
      <c r="FG742" s="57"/>
      <c r="FH742" s="57"/>
      <c r="FI742" s="57"/>
      <c r="FJ742" s="57"/>
      <c r="FK742" s="57"/>
      <c r="FL742" s="57"/>
      <c r="FM742" s="57"/>
      <c r="FN742" s="57"/>
      <c r="FO742" s="57"/>
      <c r="FP742" s="57"/>
      <c r="FQ742" s="57"/>
      <c r="FR742" s="57"/>
      <c r="FS742" s="57"/>
      <c r="FT742" s="57"/>
      <c r="FU742" s="57"/>
      <c r="FV742" s="57"/>
      <c r="FW742" s="57"/>
      <c r="FX742" s="57"/>
      <c r="FY742" s="57"/>
      <c r="FZ742" s="57"/>
      <c r="GA742" s="57"/>
      <c r="GB742" s="57"/>
      <c r="GC742" s="57"/>
      <c r="GD742" s="57"/>
      <c r="GE742" s="57"/>
      <c r="GF742" s="57"/>
      <c r="GG742" s="57"/>
      <c r="GH742" s="57"/>
      <c r="GI742" s="57"/>
      <c r="GJ742" s="57"/>
      <c r="GK742" s="57"/>
      <c r="GL742" s="57"/>
      <c r="GM742" s="57"/>
      <c r="GN742" s="57"/>
      <c r="GO742" s="57"/>
      <c r="GP742" s="57"/>
      <c r="GQ742" s="57"/>
      <c r="GR742" s="57"/>
      <c r="GS742" s="57"/>
      <c r="GT742" s="57"/>
      <c r="GU742" s="57"/>
      <c r="GV742" s="57"/>
      <c r="GW742" s="57"/>
      <c r="GX742" s="57"/>
      <c r="GY742" s="57"/>
      <c r="GZ742" s="57"/>
      <c r="HA742" s="57"/>
      <c r="HB742" s="57"/>
      <c r="HC742" s="57"/>
      <c r="HD742" s="57"/>
      <c r="HE742" s="57"/>
      <c r="HF742" s="57"/>
      <c r="HG742" s="57"/>
      <c r="HH742" s="57"/>
      <c r="HI742" s="57"/>
      <c r="HJ742" s="57"/>
      <c r="HK742" s="57"/>
      <c r="HL742" s="57"/>
      <c r="HM742" s="57"/>
      <c r="HN742" s="57"/>
      <c r="HO742" s="57"/>
      <c r="HP742" s="57"/>
      <c r="HQ742" s="57"/>
      <c r="HR742" s="57"/>
      <c r="HS742" s="57"/>
      <c r="HT742" s="57"/>
      <c r="HU742" s="57"/>
      <c r="HV742" s="57"/>
      <c r="HW742" s="57"/>
      <c r="HX742" s="57"/>
      <c r="HY742" s="57"/>
      <c r="HZ742" s="57"/>
      <c r="IA742" s="57"/>
      <c r="IB742" s="57"/>
      <c r="IC742" s="57"/>
      <c r="ID742" s="57"/>
      <c r="IE742" s="57"/>
      <c r="IF742" s="57"/>
      <c r="IG742" s="57"/>
      <c r="IH742" s="57"/>
      <c r="II742" s="57"/>
      <c r="IJ742" s="57"/>
      <c r="IK742" s="57"/>
      <c r="IL742" s="57"/>
      <c r="IM742" s="57"/>
      <c r="IN742" s="57"/>
      <c r="IO742" s="57"/>
      <c r="IP742" s="57"/>
      <c r="IQ742" s="57"/>
      <c r="IR742" s="57"/>
      <c r="IS742" s="57"/>
      <c r="IT742" s="57"/>
      <c r="IU742" s="57"/>
      <c r="IV742" s="57"/>
      <c r="IW742" s="57"/>
      <c r="IX742" s="57"/>
      <c r="IY742" s="57"/>
      <c r="IZ742" s="57"/>
      <c r="JA742" s="57"/>
      <c r="JB742" s="57"/>
      <c r="JC742" s="57"/>
      <c r="JD742" s="57"/>
      <c r="JE742" s="57"/>
      <c r="JF742" s="57"/>
      <c r="JG742" s="57"/>
      <c r="JH742" s="57"/>
      <c r="JI742" s="57"/>
      <c r="JJ742" s="57"/>
      <c r="JK742" s="57"/>
      <c r="JL742" s="57"/>
      <c r="JM742" s="57"/>
      <c r="JN742" s="57"/>
      <c r="JO742" s="57"/>
      <c r="JP742" s="57"/>
      <c r="JQ742" s="57"/>
      <c r="JR742" s="57"/>
      <c r="JS742" s="57"/>
      <c r="JT742" s="57"/>
      <c r="JU742" s="57"/>
      <c r="JV742" s="57"/>
      <c r="JW742" s="57"/>
      <c r="JX742" s="57"/>
      <c r="JY742" s="57"/>
      <c r="JZ742" s="57"/>
      <c r="KA742" s="57"/>
      <c r="KB742" s="57"/>
      <c r="KC742" s="57"/>
      <c r="KD742" s="57"/>
      <c r="KE742" s="57"/>
      <c r="KF742" s="57"/>
      <c r="KG742" s="57"/>
      <c r="KH742" s="57"/>
      <c r="KI742" s="57"/>
      <c r="KJ742" s="57"/>
      <c r="KK742" s="57"/>
      <c r="KL742" s="57"/>
      <c r="KM742" s="57"/>
      <c r="KN742" s="57"/>
      <c r="KO742" s="57"/>
      <c r="KP742" s="57"/>
      <c r="KQ742" s="57"/>
      <c r="KR742" s="57"/>
      <c r="KS742" s="57"/>
      <c r="KT742" s="57"/>
      <c r="KU742" s="57"/>
      <c r="KV742" s="57"/>
      <c r="KW742" s="57"/>
      <c r="KX742" s="57"/>
      <c r="KY742" s="57"/>
      <c r="KZ742" s="57"/>
      <c r="LA742" s="57"/>
      <c r="LB742" s="57"/>
      <c r="LC742" s="57"/>
      <c r="LD742" s="57"/>
      <c r="LE742" s="57"/>
      <c r="LF742" s="57"/>
      <c r="LG742" s="57"/>
      <c r="LH742" s="57"/>
      <c r="LI742" s="57"/>
      <c r="LJ742" s="57"/>
      <c r="LK742" s="57"/>
      <c r="LL742" s="57"/>
      <c r="LM742" s="57"/>
      <c r="LN742" s="57"/>
      <c r="LO742" s="57"/>
      <c r="LP742" s="57"/>
      <c r="LQ742" s="57"/>
      <c r="LR742" s="57"/>
      <c r="LS742" s="57"/>
      <c r="LT742" s="57"/>
      <c r="LU742" s="57"/>
      <c r="LV742" s="57"/>
      <c r="LW742" s="57"/>
      <c r="LX742" s="57"/>
      <c r="LY742" s="57"/>
      <c r="LZ742" s="57"/>
      <c r="MA742" s="57"/>
      <c r="MB742" s="57"/>
      <c r="MC742" s="57"/>
      <c r="MD742" s="57"/>
      <c r="ME742" s="57"/>
      <c r="MF742" s="57"/>
      <c r="MG742" s="57"/>
      <c r="MH742" s="57"/>
      <c r="MI742" s="57"/>
      <c r="MJ742" s="57"/>
      <c r="MK742" s="57"/>
      <c r="ML742" s="57"/>
      <c r="MM742" s="57"/>
      <c r="MN742" s="57"/>
      <c r="MO742" s="57"/>
      <c r="MP742" s="57"/>
      <c r="MQ742" s="57"/>
      <c r="MR742" s="57"/>
      <c r="MS742" s="57"/>
      <c r="MT742" s="57"/>
      <c r="MU742" s="57"/>
      <c r="MV742" s="57"/>
      <c r="MW742" s="57"/>
      <c r="MX742" s="57"/>
      <c r="MY742" s="57"/>
      <c r="MZ742" s="57"/>
      <c r="NA742" s="57"/>
      <c r="NB742" s="57"/>
      <c r="NC742" s="57"/>
      <c r="ND742" s="57"/>
      <c r="NE742" s="57"/>
      <c r="NF742" s="57"/>
      <c r="NG742" s="57"/>
      <c r="NH742" s="57"/>
      <c r="NI742" s="57"/>
      <c r="NJ742" s="57"/>
      <c r="NK742" s="57"/>
      <c r="NL742" s="57"/>
      <c r="NM742" s="57"/>
      <c r="NN742" s="57"/>
      <c r="NO742" s="57"/>
      <c r="NP742" s="57"/>
      <c r="NQ742" s="57"/>
      <c r="NR742" s="57"/>
      <c r="NS742" s="57"/>
      <c r="NT742" s="57"/>
      <c r="NU742" s="57"/>
      <c r="NV742" s="57"/>
      <c r="NW742" s="57"/>
      <c r="NX742" s="57"/>
      <c r="NY742" s="57"/>
      <c r="NZ742" s="57"/>
      <c r="OA742" s="57"/>
      <c r="OB742" s="57"/>
      <c r="OC742" s="57"/>
      <c r="OD742" s="57"/>
      <c r="OE742" s="57"/>
      <c r="OF742" s="57"/>
      <c r="OG742" s="57"/>
      <c r="OH742" s="57"/>
      <c r="OI742" s="57"/>
      <c r="OJ742" s="57"/>
      <c r="OK742" s="57"/>
      <c r="OL742" s="57"/>
      <c r="OM742" s="57"/>
      <c r="ON742" s="57"/>
      <c r="OO742" s="57"/>
      <c r="OP742" s="57"/>
      <c r="OQ742" s="57"/>
      <c r="OR742" s="57"/>
      <c r="OS742" s="57"/>
      <c r="OT742" s="57"/>
      <c r="OU742" s="57"/>
      <c r="OV742" s="57"/>
      <c r="OW742" s="57"/>
      <c r="OX742" s="57"/>
      <c r="OY742" s="57"/>
      <c r="OZ742" s="57"/>
      <c r="PA742" s="57"/>
      <c r="PB742" s="57"/>
      <c r="PC742" s="57"/>
      <c r="PD742" s="57"/>
      <c r="PE742" s="57"/>
      <c r="PF742" s="57"/>
      <c r="PG742" s="57"/>
      <c r="PH742" s="57"/>
      <c r="PI742" s="57"/>
      <c r="PJ742" s="57"/>
      <c r="PK742" s="57"/>
      <c r="PL742" s="57"/>
      <c r="PM742" s="57"/>
      <c r="PN742" s="57"/>
      <c r="PO742" s="57"/>
      <c r="PP742" s="57"/>
      <c r="PQ742" s="57"/>
      <c r="PR742" s="57"/>
      <c r="PS742" s="57"/>
      <c r="PT742" s="57"/>
      <c r="PU742" s="57"/>
      <c r="PV742" s="57"/>
      <c r="PW742" s="57"/>
      <c r="PX742" s="57"/>
      <c r="PY742" s="57"/>
      <c r="PZ742" s="57"/>
      <c r="QA742" s="57"/>
      <c r="QB742" s="57"/>
      <c r="QC742" s="57"/>
      <c r="QD742" s="57"/>
      <c r="QE742" s="57"/>
      <c r="QF742" s="57"/>
      <c r="QG742" s="57"/>
      <c r="QH742" s="57"/>
      <c r="QI742" s="57"/>
      <c r="QJ742" s="57"/>
      <c r="QK742" s="57"/>
      <c r="QL742" s="57"/>
      <c r="QM742" s="57"/>
      <c r="QN742" s="57"/>
      <c r="QO742" s="57"/>
      <c r="QP742" s="57"/>
      <c r="QQ742" s="57"/>
      <c r="QR742" s="57"/>
      <c r="QS742" s="57"/>
      <c r="QT742" s="57"/>
      <c r="QU742" s="57"/>
      <c r="QV742" s="57"/>
      <c r="QW742" s="57"/>
      <c r="QX742" s="57"/>
      <c r="QY742" s="57"/>
      <c r="QZ742" s="57"/>
      <c r="RA742" s="57"/>
      <c r="RB742" s="57"/>
      <c r="RC742" s="57"/>
      <c r="RD742" s="57"/>
      <c r="RE742" s="57"/>
      <c r="RF742" s="57"/>
      <c r="RG742" s="57"/>
      <c r="RH742" s="57"/>
      <c r="RI742" s="57"/>
      <c r="RJ742" s="57"/>
      <c r="RK742" s="57"/>
      <c r="RL742" s="57"/>
      <c r="RM742" s="57"/>
      <c r="RN742" s="57"/>
      <c r="RO742" s="57"/>
      <c r="RP742" s="57"/>
      <c r="RQ742" s="57"/>
      <c r="RR742" s="57"/>
      <c r="RS742" s="57"/>
      <c r="RT742" s="57"/>
      <c r="RU742" s="57"/>
      <c r="RV742" s="57"/>
      <c r="RW742" s="57"/>
      <c r="RX742" s="57"/>
      <c r="RY742" s="57"/>
      <c r="RZ742" s="57"/>
      <c r="SA742" s="57"/>
      <c r="SB742" s="57"/>
      <c r="SC742" s="57"/>
      <c r="SD742" s="57"/>
      <c r="SE742" s="57"/>
      <c r="SF742" s="57"/>
      <c r="SG742" s="57"/>
      <c r="SH742" s="57"/>
      <c r="SI742" s="57"/>
      <c r="SJ742" s="57"/>
      <c r="SK742" s="57"/>
      <c r="SL742" s="57"/>
      <c r="SM742" s="57"/>
      <c r="SN742" s="57"/>
      <c r="SO742" s="57"/>
      <c r="SP742" s="57"/>
      <c r="SQ742" s="57"/>
      <c r="SR742" s="57"/>
      <c r="SS742" s="57"/>
      <c r="ST742" s="57"/>
      <c r="SU742" s="57"/>
      <c r="SV742" s="57"/>
      <c r="SW742" s="57"/>
      <c r="SX742" s="57"/>
      <c r="SY742" s="57"/>
      <c r="SZ742" s="57"/>
      <c r="TA742" s="57"/>
      <c r="TB742" s="57"/>
      <c r="TC742" s="57"/>
      <c r="TD742" s="57"/>
      <c r="TE742" s="57"/>
      <c r="TF742" s="57"/>
      <c r="TG742" s="57"/>
      <c r="TH742" s="57"/>
      <c r="TI742" s="57"/>
      <c r="TJ742" s="57"/>
      <c r="TK742" s="57"/>
      <c r="TL742" s="57"/>
      <c r="TM742" s="57"/>
      <c r="TN742" s="57"/>
      <c r="TO742" s="57"/>
      <c r="TP742" s="57"/>
      <c r="TQ742" s="57"/>
      <c r="TR742" s="57"/>
      <c r="TS742" s="57"/>
      <c r="TT742" s="57"/>
      <c r="TU742" s="57"/>
      <c r="TV742" s="57"/>
      <c r="TW742" s="57"/>
      <c r="TX742" s="57"/>
      <c r="TY742" s="57"/>
      <c r="TZ742" s="57"/>
      <c r="UA742" s="57"/>
      <c r="UB742" s="57"/>
      <c r="UC742" s="57"/>
      <c r="UD742" s="57"/>
      <c r="UE742" s="57"/>
      <c r="UF742" s="57"/>
      <c r="UG742" s="57"/>
      <c r="UH742" s="57"/>
      <c r="UI742" s="57"/>
      <c r="UJ742" s="57"/>
      <c r="UK742" s="57"/>
      <c r="UL742" s="57"/>
      <c r="UM742" s="57"/>
      <c r="UN742" s="57"/>
      <c r="UO742" s="57"/>
      <c r="UP742" s="57"/>
      <c r="UQ742" s="57"/>
      <c r="UR742" s="57"/>
      <c r="US742" s="57"/>
      <c r="UT742" s="57"/>
      <c r="UU742" s="57"/>
      <c r="UV742" s="57"/>
      <c r="UW742" s="57"/>
      <c r="UX742" s="57"/>
      <c r="UY742" s="57"/>
      <c r="UZ742" s="57"/>
      <c r="VA742" s="57"/>
      <c r="VB742" s="57"/>
      <c r="VC742" s="57"/>
      <c r="VD742" s="57"/>
      <c r="VE742" s="57"/>
      <c r="VF742" s="57"/>
      <c r="VG742" s="57"/>
      <c r="VH742" s="57"/>
      <c r="VI742" s="57"/>
      <c r="VJ742" s="57"/>
      <c r="VK742" s="57"/>
      <c r="VL742" s="57"/>
      <c r="VM742" s="57"/>
      <c r="VN742" s="57"/>
      <c r="VO742" s="57"/>
      <c r="VP742" s="57"/>
      <c r="VQ742" s="57"/>
      <c r="VR742" s="57"/>
      <c r="VS742" s="57"/>
      <c r="VT742" s="57"/>
      <c r="VU742" s="57"/>
      <c r="VV742" s="57"/>
      <c r="VW742" s="57"/>
      <c r="VX742" s="57"/>
      <c r="VY742" s="57"/>
      <c r="VZ742" s="57"/>
      <c r="WA742" s="57"/>
      <c r="WB742" s="57"/>
      <c r="WC742" s="57"/>
      <c r="WD742" s="57"/>
      <c r="WE742" s="57"/>
      <c r="WF742" s="57"/>
      <c r="WG742" s="57"/>
      <c r="WH742" s="57"/>
      <c r="WI742" s="57"/>
      <c r="WJ742" s="57"/>
      <c r="WK742" s="57"/>
      <c r="WL742" s="57"/>
      <c r="WM742" s="57"/>
      <c r="WN742" s="57"/>
      <c r="WO742" s="57"/>
      <c r="WP742" s="57"/>
      <c r="WQ742" s="57"/>
      <c r="WR742" s="57"/>
      <c r="WS742" s="57"/>
      <c r="WT742" s="57"/>
      <c r="WU742" s="57"/>
      <c r="WV742" s="57"/>
      <c r="WW742" s="57"/>
      <c r="WX742" s="57"/>
      <c r="WY742" s="57"/>
      <c r="WZ742" s="57"/>
      <c r="XA742" s="57"/>
      <c r="XB742" s="57"/>
      <c r="XC742" s="57"/>
      <c r="XD742" s="57"/>
      <c r="XE742" s="57"/>
      <c r="XF742" s="57"/>
      <c r="XG742" s="57"/>
      <c r="XH742" s="57"/>
      <c r="XI742" s="57"/>
      <c r="XJ742" s="57"/>
      <c r="XK742" s="57"/>
      <c r="XL742" s="57"/>
      <c r="XM742" s="57"/>
      <c r="XN742" s="57"/>
      <c r="XO742" s="57"/>
      <c r="XP742" s="57"/>
      <c r="XQ742" s="57"/>
      <c r="XR742" s="57"/>
      <c r="XS742" s="57"/>
      <c r="XT742" s="57"/>
      <c r="XU742" s="57"/>
      <c r="XV742" s="57"/>
      <c r="XW742" s="57"/>
    </row>
    <row r="743">
      <c r="AI743" s="57"/>
      <c r="BR743" s="57"/>
      <c r="DA743" s="57"/>
      <c r="EJ743" s="57"/>
      <c r="EK743" s="57"/>
      <c r="EL743" s="57"/>
      <c r="EM743" s="57"/>
      <c r="EN743" s="57"/>
      <c r="EO743" s="57"/>
      <c r="EP743" s="57"/>
      <c r="EQ743" s="57"/>
      <c r="ER743" s="57"/>
      <c r="ES743" s="57"/>
      <c r="ET743" s="57"/>
      <c r="EU743" s="57"/>
      <c r="EV743" s="57"/>
      <c r="EW743" s="57"/>
      <c r="EX743" s="57"/>
      <c r="EY743" s="57"/>
      <c r="EZ743" s="57"/>
      <c r="FA743" s="57"/>
      <c r="FB743" s="57"/>
      <c r="FC743" s="57"/>
      <c r="FD743" s="57"/>
      <c r="FE743" s="57"/>
      <c r="FF743" s="57"/>
      <c r="FG743" s="57"/>
      <c r="FH743" s="57"/>
      <c r="FI743" s="57"/>
      <c r="FJ743" s="57"/>
      <c r="FK743" s="57"/>
      <c r="FL743" s="57"/>
      <c r="FM743" s="57"/>
      <c r="FN743" s="57"/>
      <c r="FO743" s="57"/>
      <c r="FP743" s="57"/>
      <c r="FQ743" s="57"/>
      <c r="FR743" s="57"/>
      <c r="FS743" s="57"/>
      <c r="FT743" s="57"/>
      <c r="FU743" s="57"/>
      <c r="FV743" s="57"/>
      <c r="FW743" s="57"/>
      <c r="FX743" s="57"/>
      <c r="FY743" s="57"/>
      <c r="FZ743" s="57"/>
      <c r="GA743" s="57"/>
      <c r="GB743" s="57"/>
      <c r="GC743" s="57"/>
      <c r="GD743" s="57"/>
      <c r="GE743" s="57"/>
      <c r="GF743" s="57"/>
      <c r="GG743" s="57"/>
      <c r="GH743" s="57"/>
      <c r="GI743" s="57"/>
      <c r="GJ743" s="57"/>
      <c r="GK743" s="57"/>
      <c r="GL743" s="57"/>
      <c r="GM743" s="57"/>
      <c r="GN743" s="57"/>
      <c r="GO743" s="57"/>
      <c r="GP743" s="57"/>
      <c r="GQ743" s="57"/>
      <c r="GR743" s="57"/>
      <c r="GS743" s="57"/>
      <c r="GT743" s="57"/>
      <c r="GU743" s="57"/>
      <c r="GV743" s="57"/>
      <c r="GW743" s="57"/>
      <c r="GX743" s="57"/>
      <c r="GY743" s="57"/>
      <c r="GZ743" s="57"/>
      <c r="HA743" s="57"/>
      <c r="HB743" s="57"/>
      <c r="HC743" s="57"/>
      <c r="HD743" s="57"/>
      <c r="HE743" s="57"/>
      <c r="HF743" s="57"/>
      <c r="HG743" s="57"/>
      <c r="HH743" s="57"/>
      <c r="HI743" s="57"/>
      <c r="HJ743" s="57"/>
      <c r="HK743" s="57"/>
      <c r="HL743" s="57"/>
      <c r="HM743" s="57"/>
      <c r="HN743" s="57"/>
      <c r="HO743" s="57"/>
      <c r="HP743" s="57"/>
      <c r="HQ743" s="57"/>
      <c r="HR743" s="57"/>
      <c r="HS743" s="57"/>
      <c r="HT743" s="57"/>
      <c r="HU743" s="57"/>
      <c r="HV743" s="57"/>
      <c r="HW743" s="57"/>
      <c r="HX743" s="57"/>
      <c r="HY743" s="57"/>
      <c r="HZ743" s="57"/>
      <c r="IA743" s="57"/>
      <c r="IB743" s="57"/>
      <c r="IC743" s="57"/>
      <c r="ID743" s="57"/>
      <c r="IE743" s="57"/>
      <c r="IF743" s="57"/>
      <c r="IG743" s="57"/>
      <c r="IH743" s="57"/>
      <c r="II743" s="57"/>
      <c r="IJ743" s="57"/>
      <c r="IK743" s="57"/>
      <c r="IL743" s="57"/>
      <c r="IM743" s="57"/>
      <c r="IN743" s="57"/>
      <c r="IO743" s="57"/>
      <c r="IP743" s="57"/>
      <c r="IQ743" s="57"/>
      <c r="IR743" s="57"/>
      <c r="IS743" s="57"/>
      <c r="IT743" s="57"/>
      <c r="IU743" s="57"/>
      <c r="IV743" s="57"/>
      <c r="IW743" s="57"/>
      <c r="IX743" s="57"/>
      <c r="IY743" s="57"/>
      <c r="IZ743" s="57"/>
      <c r="JA743" s="57"/>
      <c r="JB743" s="57"/>
      <c r="JC743" s="57"/>
      <c r="JD743" s="57"/>
      <c r="JE743" s="57"/>
      <c r="JF743" s="57"/>
      <c r="JG743" s="57"/>
      <c r="JH743" s="57"/>
      <c r="JI743" s="57"/>
      <c r="JJ743" s="57"/>
      <c r="JK743" s="57"/>
      <c r="JL743" s="57"/>
      <c r="JM743" s="57"/>
      <c r="JN743" s="57"/>
      <c r="JO743" s="57"/>
      <c r="JP743" s="57"/>
      <c r="JQ743" s="57"/>
      <c r="JR743" s="57"/>
      <c r="JS743" s="57"/>
      <c r="JT743" s="57"/>
      <c r="JU743" s="57"/>
      <c r="JV743" s="57"/>
      <c r="JW743" s="57"/>
      <c r="JX743" s="57"/>
      <c r="JY743" s="57"/>
      <c r="JZ743" s="57"/>
      <c r="KA743" s="57"/>
      <c r="KB743" s="57"/>
      <c r="KC743" s="57"/>
      <c r="KD743" s="57"/>
      <c r="KE743" s="57"/>
      <c r="KF743" s="57"/>
      <c r="KG743" s="57"/>
      <c r="KH743" s="57"/>
      <c r="KI743" s="57"/>
      <c r="KJ743" s="57"/>
      <c r="KK743" s="57"/>
      <c r="KL743" s="57"/>
      <c r="KM743" s="57"/>
      <c r="KN743" s="57"/>
      <c r="KO743" s="57"/>
      <c r="KP743" s="57"/>
      <c r="KQ743" s="57"/>
      <c r="KR743" s="57"/>
      <c r="KS743" s="57"/>
      <c r="KT743" s="57"/>
      <c r="KU743" s="57"/>
      <c r="KV743" s="57"/>
      <c r="KW743" s="57"/>
      <c r="KX743" s="57"/>
      <c r="KY743" s="57"/>
      <c r="KZ743" s="57"/>
      <c r="LA743" s="57"/>
      <c r="LB743" s="57"/>
      <c r="LC743" s="57"/>
      <c r="LD743" s="57"/>
      <c r="LE743" s="57"/>
      <c r="LF743" s="57"/>
      <c r="LG743" s="57"/>
      <c r="LH743" s="57"/>
      <c r="LI743" s="57"/>
      <c r="LJ743" s="57"/>
      <c r="LK743" s="57"/>
      <c r="LL743" s="57"/>
      <c r="LM743" s="57"/>
      <c r="LN743" s="57"/>
      <c r="LO743" s="57"/>
      <c r="LP743" s="57"/>
      <c r="LQ743" s="57"/>
      <c r="LR743" s="57"/>
      <c r="LS743" s="57"/>
      <c r="LT743" s="57"/>
      <c r="LU743" s="57"/>
      <c r="LV743" s="57"/>
      <c r="LW743" s="57"/>
      <c r="LX743" s="57"/>
      <c r="LY743" s="57"/>
      <c r="LZ743" s="57"/>
      <c r="MA743" s="57"/>
      <c r="MB743" s="57"/>
      <c r="MC743" s="57"/>
      <c r="MD743" s="57"/>
      <c r="ME743" s="57"/>
      <c r="MF743" s="57"/>
      <c r="MG743" s="57"/>
      <c r="MH743" s="57"/>
      <c r="MI743" s="57"/>
      <c r="MJ743" s="57"/>
      <c r="MK743" s="57"/>
      <c r="ML743" s="57"/>
      <c r="MM743" s="57"/>
      <c r="MN743" s="57"/>
      <c r="MO743" s="57"/>
      <c r="MP743" s="57"/>
      <c r="MQ743" s="57"/>
      <c r="MR743" s="57"/>
      <c r="MS743" s="57"/>
      <c r="MT743" s="57"/>
      <c r="MU743" s="57"/>
      <c r="MV743" s="57"/>
      <c r="MW743" s="57"/>
      <c r="MX743" s="57"/>
      <c r="MY743" s="57"/>
      <c r="MZ743" s="57"/>
      <c r="NA743" s="57"/>
      <c r="NB743" s="57"/>
      <c r="NC743" s="57"/>
      <c r="ND743" s="57"/>
      <c r="NE743" s="57"/>
      <c r="NF743" s="57"/>
      <c r="NG743" s="57"/>
      <c r="NH743" s="57"/>
      <c r="NI743" s="57"/>
      <c r="NJ743" s="57"/>
      <c r="NK743" s="57"/>
      <c r="NL743" s="57"/>
      <c r="NM743" s="57"/>
      <c r="NN743" s="57"/>
      <c r="NO743" s="57"/>
      <c r="NP743" s="57"/>
      <c r="NQ743" s="57"/>
      <c r="NR743" s="57"/>
      <c r="NS743" s="57"/>
      <c r="NT743" s="57"/>
      <c r="NU743" s="57"/>
      <c r="NV743" s="57"/>
      <c r="NW743" s="57"/>
      <c r="NX743" s="57"/>
      <c r="NY743" s="57"/>
      <c r="NZ743" s="57"/>
      <c r="OA743" s="57"/>
      <c r="OB743" s="57"/>
      <c r="OC743" s="57"/>
      <c r="OD743" s="57"/>
      <c r="OE743" s="57"/>
      <c r="OF743" s="57"/>
      <c r="OG743" s="57"/>
      <c r="OH743" s="57"/>
      <c r="OI743" s="57"/>
      <c r="OJ743" s="57"/>
      <c r="OK743" s="57"/>
      <c r="OL743" s="57"/>
      <c r="OM743" s="57"/>
      <c r="ON743" s="57"/>
      <c r="OO743" s="57"/>
      <c r="OP743" s="57"/>
      <c r="OQ743" s="57"/>
      <c r="OR743" s="57"/>
      <c r="OS743" s="57"/>
      <c r="OT743" s="57"/>
      <c r="OU743" s="57"/>
      <c r="OV743" s="57"/>
      <c r="OW743" s="57"/>
      <c r="OX743" s="57"/>
      <c r="OY743" s="57"/>
      <c r="OZ743" s="57"/>
      <c r="PA743" s="57"/>
      <c r="PB743" s="57"/>
      <c r="PC743" s="57"/>
      <c r="PD743" s="57"/>
      <c r="PE743" s="57"/>
      <c r="PF743" s="57"/>
      <c r="PG743" s="57"/>
      <c r="PH743" s="57"/>
      <c r="PI743" s="57"/>
      <c r="PJ743" s="57"/>
      <c r="PK743" s="57"/>
      <c r="PL743" s="57"/>
      <c r="PM743" s="57"/>
      <c r="PN743" s="57"/>
      <c r="PO743" s="57"/>
      <c r="PP743" s="57"/>
      <c r="PQ743" s="57"/>
      <c r="PR743" s="57"/>
      <c r="PS743" s="57"/>
      <c r="PT743" s="57"/>
      <c r="PU743" s="57"/>
      <c r="PV743" s="57"/>
      <c r="PW743" s="57"/>
      <c r="PX743" s="57"/>
      <c r="PY743" s="57"/>
      <c r="PZ743" s="57"/>
      <c r="QA743" s="57"/>
      <c r="QB743" s="57"/>
      <c r="QC743" s="57"/>
      <c r="QD743" s="57"/>
      <c r="QE743" s="57"/>
      <c r="QF743" s="57"/>
      <c r="QG743" s="57"/>
      <c r="QH743" s="57"/>
      <c r="QI743" s="57"/>
      <c r="QJ743" s="57"/>
      <c r="QK743" s="57"/>
      <c r="QL743" s="57"/>
      <c r="QM743" s="57"/>
      <c r="QN743" s="57"/>
      <c r="QO743" s="57"/>
      <c r="QP743" s="57"/>
      <c r="QQ743" s="57"/>
      <c r="QR743" s="57"/>
      <c r="QS743" s="57"/>
      <c r="QT743" s="57"/>
      <c r="QU743" s="57"/>
      <c r="QV743" s="57"/>
      <c r="QW743" s="57"/>
      <c r="QX743" s="57"/>
      <c r="QY743" s="57"/>
      <c r="QZ743" s="57"/>
      <c r="RA743" s="57"/>
      <c r="RB743" s="57"/>
      <c r="RC743" s="57"/>
      <c r="RD743" s="57"/>
      <c r="RE743" s="57"/>
      <c r="RF743" s="57"/>
      <c r="RG743" s="57"/>
      <c r="RH743" s="57"/>
      <c r="RI743" s="57"/>
      <c r="RJ743" s="57"/>
      <c r="RK743" s="57"/>
      <c r="RL743" s="57"/>
      <c r="RM743" s="57"/>
      <c r="RN743" s="57"/>
      <c r="RO743" s="57"/>
      <c r="RP743" s="57"/>
      <c r="RQ743" s="57"/>
      <c r="RR743" s="57"/>
      <c r="RS743" s="57"/>
      <c r="RT743" s="57"/>
      <c r="RU743" s="57"/>
      <c r="RV743" s="57"/>
      <c r="RW743" s="57"/>
      <c r="RX743" s="57"/>
      <c r="RY743" s="57"/>
      <c r="RZ743" s="57"/>
      <c r="SA743" s="57"/>
      <c r="SB743" s="57"/>
      <c r="SC743" s="57"/>
      <c r="SD743" s="57"/>
      <c r="SE743" s="57"/>
      <c r="SF743" s="57"/>
      <c r="SG743" s="57"/>
      <c r="SH743" s="57"/>
      <c r="SI743" s="57"/>
      <c r="SJ743" s="57"/>
      <c r="SK743" s="57"/>
      <c r="SL743" s="57"/>
      <c r="SM743" s="57"/>
      <c r="SN743" s="57"/>
      <c r="SO743" s="57"/>
      <c r="SP743" s="57"/>
      <c r="SQ743" s="57"/>
      <c r="SR743" s="57"/>
      <c r="SS743" s="57"/>
      <c r="ST743" s="57"/>
      <c r="SU743" s="57"/>
      <c r="SV743" s="57"/>
      <c r="SW743" s="57"/>
      <c r="SX743" s="57"/>
      <c r="SY743" s="57"/>
      <c r="SZ743" s="57"/>
      <c r="TA743" s="57"/>
      <c r="TB743" s="57"/>
      <c r="TC743" s="57"/>
      <c r="TD743" s="57"/>
      <c r="TE743" s="57"/>
      <c r="TF743" s="57"/>
      <c r="TG743" s="57"/>
      <c r="TH743" s="57"/>
      <c r="TI743" s="57"/>
      <c r="TJ743" s="57"/>
      <c r="TK743" s="57"/>
      <c r="TL743" s="57"/>
      <c r="TM743" s="57"/>
      <c r="TN743" s="57"/>
      <c r="TO743" s="57"/>
      <c r="TP743" s="57"/>
      <c r="TQ743" s="57"/>
      <c r="TR743" s="57"/>
      <c r="TS743" s="57"/>
      <c r="TT743" s="57"/>
      <c r="TU743" s="57"/>
      <c r="TV743" s="57"/>
      <c r="TW743" s="57"/>
      <c r="TX743" s="57"/>
      <c r="TY743" s="57"/>
      <c r="TZ743" s="57"/>
      <c r="UA743" s="57"/>
      <c r="UB743" s="57"/>
      <c r="UC743" s="57"/>
      <c r="UD743" s="57"/>
      <c r="UE743" s="57"/>
      <c r="UF743" s="57"/>
      <c r="UG743" s="57"/>
      <c r="UH743" s="57"/>
      <c r="UI743" s="57"/>
      <c r="UJ743" s="57"/>
      <c r="UK743" s="57"/>
      <c r="UL743" s="57"/>
      <c r="UM743" s="57"/>
      <c r="UN743" s="57"/>
      <c r="UO743" s="57"/>
      <c r="UP743" s="57"/>
      <c r="UQ743" s="57"/>
      <c r="UR743" s="57"/>
      <c r="US743" s="57"/>
      <c r="UT743" s="57"/>
      <c r="UU743" s="57"/>
      <c r="UV743" s="57"/>
      <c r="UW743" s="57"/>
      <c r="UX743" s="57"/>
      <c r="UY743" s="57"/>
      <c r="UZ743" s="57"/>
      <c r="VA743" s="57"/>
      <c r="VB743" s="57"/>
      <c r="VC743" s="57"/>
      <c r="VD743" s="57"/>
      <c r="VE743" s="57"/>
      <c r="VF743" s="57"/>
      <c r="VG743" s="57"/>
      <c r="VH743" s="57"/>
      <c r="VI743" s="57"/>
      <c r="VJ743" s="57"/>
      <c r="VK743" s="57"/>
      <c r="VL743" s="57"/>
      <c r="VM743" s="57"/>
      <c r="VN743" s="57"/>
      <c r="VO743" s="57"/>
      <c r="VP743" s="57"/>
      <c r="VQ743" s="57"/>
      <c r="VR743" s="57"/>
      <c r="VS743" s="57"/>
      <c r="VT743" s="57"/>
      <c r="VU743" s="57"/>
      <c r="VV743" s="57"/>
      <c r="VW743" s="57"/>
      <c r="VX743" s="57"/>
      <c r="VY743" s="57"/>
      <c r="VZ743" s="57"/>
      <c r="WA743" s="57"/>
      <c r="WB743" s="57"/>
      <c r="WC743" s="57"/>
      <c r="WD743" s="57"/>
      <c r="WE743" s="57"/>
      <c r="WF743" s="57"/>
      <c r="WG743" s="57"/>
      <c r="WH743" s="57"/>
      <c r="WI743" s="57"/>
      <c r="WJ743" s="57"/>
      <c r="WK743" s="57"/>
      <c r="WL743" s="57"/>
      <c r="WM743" s="57"/>
      <c r="WN743" s="57"/>
      <c r="WO743" s="57"/>
      <c r="WP743" s="57"/>
      <c r="WQ743" s="57"/>
      <c r="WR743" s="57"/>
      <c r="WS743" s="57"/>
      <c r="WT743" s="57"/>
      <c r="WU743" s="57"/>
      <c r="WV743" s="57"/>
      <c r="WW743" s="57"/>
      <c r="WX743" s="57"/>
      <c r="WY743" s="57"/>
      <c r="WZ743" s="57"/>
      <c r="XA743" s="57"/>
      <c r="XB743" s="57"/>
      <c r="XC743" s="57"/>
      <c r="XD743" s="57"/>
      <c r="XE743" s="57"/>
      <c r="XF743" s="57"/>
      <c r="XG743" s="57"/>
      <c r="XH743" s="57"/>
      <c r="XI743" s="57"/>
      <c r="XJ743" s="57"/>
      <c r="XK743" s="57"/>
      <c r="XL743" s="57"/>
      <c r="XM743" s="57"/>
      <c r="XN743" s="57"/>
      <c r="XO743" s="57"/>
      <c r="XP743" s="57"/>
      <c r="XQ743" s="57"/>
      <c r="XR743" s="57"/>
      <c r="XS743" s="57"/>
      <c r="XT743" s="57"/>
      <c r="XU743" s="57"/>
      <c r="XV743" s="57"/>
      <c r="XW743" s="57"/>
    </row>
    <row r="744">
      <c r="AI744" s="57"/>
      <c r="BR744" s="57"/>
      <c r="DA744" s="57"/>
      <c r="EJ744" s="57"/>
      <c r="EK744" s="57"/>
      <c r="EL744" s="57"/>
      <c r="EM744" s="57"/>
      <c r="EN744" s="57"/>
      <c r="EO744" s="57"/>
      <c r="EP744" s="57"/>
      <c r="EQ744" s="57"/>
      <c r="ER744" s="57"/>
      <c r="ES744" s="57"/>
      <c r="ET744" s="57"/>
      <c r="EU744" s="57"/>
      <c r="EV744" s="57"/>
      <c r="EW744" s="57"/>
      <c r="EX744" s="57"/>
      <c r="EY744" s="57"/>
      <c r="EZ744" s="57"/>
      <c r="FA744" s="57"/>
      <c r="FB744" s="57"/>
      <c r="FC744" s="57"/>
      <c r="FD744" s="57"/>
      <c r="FE744" s="57"/>
      <c r="FF744" s="57"/>
      <c r="FG744" s="57"/>
      <c r="FH744" s="57"/>
      <c r="FI744" s="57"/>
      <c r="FJ744" s="57"/>
      <c r="FK744" s="57"/>
      <c r="FL744" s="57"/>
      <c r="FM744" s="57"/>
      <c r="FN744" s="57"/>
      <c r="FO744" s="57"/>
      <c r="FP744" s="57"/>
      <c r="FQ744" s="57"/>
      <c r="FR744" s="57"/>
      <c r="FS744" s="57"/>
      <c r="FT744" s="57"/>
      <c r="FU744" s="57"/>
      <c r="FV744" s="57"/>
      <c r="FW744" s="57"/>
      <c r="FX744" s="57"/>
      <c r="FY744" s="57"/>
      <c r="FZ744" s="57"/>
      <c r="GA744" s="57"/>
      <c r="GB744" s="57"/>
      <c r="GC744" s="57"/>
      <c r="GD744" s="57"/>
      <c r="GE744" s="57"/>
      <c r="GF744" s="57"/>
      <c r="GG744" s="57"/>
      <c r="GH744" s="57"/>
      <c r="GI744" s="57"/>
      <c r="GJ744" s="57"/>
      <c r="GK744" s="57"/>
      <c r="GL744" s="57"/>
      <c r="GM744" s="57"/>
      <c r="GN744" s="57"/>
      <c r="GO744" s="57"/>
      <c r="GP744" s="57"/>
      <c r="GQ744" s="57"/>
      <c r="GR744" s="57"/>
      <c r="GS744" s="57"/>
      <c r="GT744" s="57"/>
      <c r="GU744" s="57"/>
      <c r="GV744" s="57"/>
      <c r="GW744" s="57"/>
      <c r="GX744" s="57"/>
      <c r="GY744" s="57"/>
      <c r="GZ744" s="57"/>
      <c r="HA744" s="57"/>
      <c r="HB744" s="57"/>
      <c r="HC744" s="57"/>
      <c r="HD744" s="57"/>
      <c r="HE744" s="57"/>
      <c r="HF744" s="57"/>
      <c r="HG744" s="57"/>
      <c r="HH744" s="57"/>
      <c r="HI744" s="57"/>
      <c r="HJ744" s="57"/>
      <c r="HK744" s="57"/>
      <c r="HL744" s="57"/>
      <c r="HM744" s="57"/>
      <c r="HN744" s="57"/>
      <c r="HO744" s="57"/>
      <c r="HP744" s="57"/>
      <c r="HQ744" s="57"/>
      <c r="HR744" s="57"/>
      <c r="HS744" s="57"/>
      <c r="HT744" s="57"/>
      <c r="HU744" s="57"/>
      <c r="HV744" s="57"/>
      <c r="HW744" s="57"/>
      <c r="HX744" s="57"/>
      <c r="HY744" s="57"/>
      <c r="HZ744" s="57"/>
      <c r="IA744" s="57"/>
      <c r="IB744" s="57"/>
      <c r="IC744" s="57"/>
      <c r="ID744" s="57"/>
      <c r="IE744" s="57"/>
      <c r="IF744" s="57"/>
      <c r="IG744" s="57"/>
      <c r="IH744" s="57"/>
      <c r="II744" s="57"/>
      <c r="IJ744" s="57"/>
      <c r="IK744" s="57"/>
      <c r="IL744" s="57"/>
      <c r="IM744" s="57"/>
      <c r="IN744" s="57"/>
      <c r="IO744" s="57"/>
      <c r="IP744" s="57"/>
      <c r="IQ744" s="57"/>
      <c r="IR744" s="57"/>
      <c r="IS744" s="57"/>
      <c r="IT744" s="57"/>
      <c r="IU744" s="57"/>
      <c r="IV744" s="57"/>
      <c r="IW744" s="57"/>
      <c r="IX744" s="57"/>
      <c r="IY744" s="57"/>
      <c r="IZ744" s="57"/>
      <c r="JA744" s="57"/>
      <c r="JB744" s="57"/>
      <c r="JC744" s="57"/>
      <c r="JD744" s="57"/>
      <c r="JE744" s="57"/>
      <c r="JF744" s="57"/>
      <c r="JG744" s="57"/>
      <c r="JH744" s="57"/>
      <c r="JI744" s="57"/>
      <c r="JJ744" s="57"/>
      <c r="JK744" s="57"/>
      <c r="JL744" s="57"/>
      <c r="JM744" s="57"/>
      <c r="JN744" s="57"/>
      <c r="JO744" s="57"/>
      <c r="JP744" s="57"/>
      <c r="JQ744" s="57"/>
      <c r="JR744" s="57"/>
      <c r="JS744" s="57"/>
      <c r="JT744" s="57"/>
      <c r="JU744" s="57"/>
      <c r="JV744" s="57"/>
      <c r="JW744" s="57"/>
      <c r="JX744" s="57"/>
      <c r="JY744" s="57"/>
      <c r="JZ744" s="57"/>
      <c r="KA744" s="57"/>
      <c r="KB744" s="57"/>
      <c r="KC744" s="57"/>
      <c r="KD744" s="57"/>
      <c r="KE744" s="57"/>
      <c r="KF744" s="57"/>
      <c r="KG744" s="57"/>
      <c r="KH744" s="57"/>
      <c r="KI744" s="57"/>
      <c r="KJ744" s="57"/>
      <c r="KK744" s="57"/>
      <c r="KL744" s="57"/>
      <c r="KM744" s="57"/>
      <c r="KN744" s="57"/>
      <c r="KO744" s="57"/>
      <c r="KP744" s="57"/>
      <c r="KQ744" s="57"/>
      <c r="KR744" s="57"/>
      <c r="KS744" s="57"/>
      <c r="KT744" s="57"/>
      <c r="KU744" s="57"/>
      <c r="KV744" s="57"/>
      <c r="KW744" s="57"/>
      <c r="KX744" s="57"/>
      <c r="KY744" s="57"/>
      <c r="KZ744" s="57"/>
      <c r="LA744" s="57"/>
      <c r="LB744" s="57"/>
      <c r="LC744" s="57"/>
      <c r="LD744" s="57"/>
      <c r="LE744" s="57"/>
      <c r="LF744" s="57"/>
      <c r="LG744" s="57"/>
      <c r="LH744" s="57"/>
      <c r="LI744" s="57"/>
      <c r="LJ744" s="57"/>
      <c r="LK744" s="57"/>
      <c r="LL744" s="57"/>
      <c r="LM744" s="57"/>
      <c r="LN744" s="57"/>
      <c r="LO744" s="57"/>
      <c r="LP744" s="57"/>
      <c r="LQ744" s="57"/>
      <c r="LR744" s="57"/>
      <c r="LS744" s="57"/>
      <c r="LT744" s="57"/>
      <c r="LU744" s="57"/>
      <c r="LV744" s="57"/>
      <c r="LW744" s="57"/>
      <c r="LX744" s="57"/>
      <c r="LY744" s="57"/>
      <c r="LZ744" s="57"/>
      <c r="MA744" s="57"/>
      <c r="MB744" s="57"/>
      <c r="MC744" s="57"/>
      <c r="MD744" s="57"/>
      <c r="ME744" s="57"/>
      <c r="MF744" s="57"/>
      <c r="MG744" s="57"/>
      <c r="MH744" s="57"/>
      <c r="MI744" s="57"/>
      <c r="MJ744" s="57"/>
      <c r="MK744" s="57"/>
      <c r="ML744" s="57"/>
      <c r="MM744" s="57"/>
      <c r="MN744" s="57"/>
      <c r="MO744" s="57"/>
      <c r="MP744" s="57"/>
      <c r="MQ744" s="57"/>
      <c r="MR744" s="57"/>
      <c r="MS744" s="57"/>
      <c r="MT744" s="57"/>
      <c r="MU744" s="57"/>
      <c r="MV744" s="57"/>
      <c r="MW744" s="57"/>
      <c r="MX744" s="57"/>
      <c r="MY744" s="57"/>
      <c r="MZ744" s="57"/>
      <c r="NA744" s="57"/>
      <c r="NB744" s="57"/>
      <c r="NC744" s="57"/>
      <c r="ND744" s="57"/>
      <c r="NE744" s="57"/>
      <c r="NF744" s="57"/>
      <c r="NG744" s="57"/>
      <c r="NH744" s="57"/>
      <c r="NI744" s="57"/>
      <c r="NJ744" s="57"/>
      <c r="NK744" s="57"/>
      <c r="NL744" s="57"/>
      <c r="NM744" s="57"/>
      <c r="NN744" s="57"/>
      <c r="NO744" s="57"/>
      <c r="NP744" s="57"/>
      <c r="NQ744" s="57"/>
      <c r="NR744" s="57"/>
      <c r="NS744" s="57"/>
      <c r="NT744" s="57"/>
      <c r="NU744" s="57"/>
      <c r="NV744" s="57"/>
      <c r="NW744" s="57"/>
      <c r="NX744" s="57"/>
      <c r="NY744" s="57"/>
      <c r="NZ744" s="57"/>
      <c r="OA744" s="57"/>
      <c r="OB744" s="57"/>
      <c r="OC744" s="57"/>
      <c r="OD744" s="57"/>
      <c r="OE744" s="57"/>
      <c r="OF744" s="57"/>
      <c r="OG744" s="57"/>
      <c r="OH744" s="57"/>
      <c r="OI744" s="57"/>
      <c r="OJ744" s="57"/>
      <c r="OK744" s="57"/>
      <c r="OL744" s="57"/>
      <c r="OM744" s="57"/>
      <c r="ON744" s="57"/>
      <c r="OO744" s="57"/>
      <c r="OP744" s="57"/>
      <c r="OQ744" s="57"/>
      <c r="OR744" s="57"/>
      <c r="OS744" s="57"/>
      <c r="OT744" s="57"/>
      <c r="OU744" s="57"/>
      <c r="OV744" s="57"/>
      <c r="OW744" s="57"/>
      <c r="OX744" s="57"/>
      <c r="OY744" s="57"/>
      <c r="OZ744" s="57"/>
      <c r="PA744" s="57"/>
      <c r="PB744" s="57"/>
      <c r="PC744" s="57"/>
      <c r="PD744" s="57"/>
      <c r="PE744" s="57"/>
      <c r="PF744" s="57"/>
      <c r="PG744" s="57"/>
      <c r="PH744" s="57"/>
      <c r="PI744" s="57"/>
      <c r="PJ744" s="57"/>
      <c r="PK744" s="57"/>
      <c r="PL744" s="57"/>
      <c r="PM744" s="57"/>
      <c r="PN744" s="57"/>
      <c r="PO744" s="57"/>
      <c r="PP744" s="57"/>
      <c r="PQ744" s="57"/>
      <c r="PR744" s="57"/>
      <c r="PS744" s="57"/>
      <c r="PT744" s="57"/>
      <c r="PU744" s="57"/>
      <c r="PV744" s="57"/>
      <c r="PW744" s="57"/>
      <c r="PX744" s="57"/>
      <c r="PY744" s="57"/>
      <c r="PZ744" s="57"/>
      <c r="QA744" s="57"/>
      <c r="QB744" s="57"/>
      <c r="QC744" s="57"/>
      <c r="QD744" s="57"/>
      <c r="QE744" s="57"/>
      <c r="QF744" s="57"/>
      <c r="QG744" s="57"/>
      <c r="QH744" s="57"/>
      <c r="QI744" s="57"/>
      <c r="QJ744" s="57"/>
      <c r="QK744" s="57"/>
      <c r="QL744" s="57"/>
      <c r="QM744" s="57"/>
      <c r="QN744" s="57"/>
      <c r="QO744" s="57"/>
      <c r="QP744" s="57"/>
      <c r="QQ744" s="57"/>
      <c r="QR744" s="57"/>
      <c r="QS744" s="57"/>
      <c r="QT744" s="57"/>
      <c r="QU744" s="57"/>
      <c r="QV744" s="57"/>
      <c r="QW744" s="57"/>
      <c r="QX744" s="57"/>
      <c r="QY744" s="57"/>
      <c r="QZ744" s="57"/>
      <c r="RA744" s="57"/>
      <c r="RB744" s="57"/>
      <c r="RC744" s="57"/>
      <c r="RD744" s="57"/>
      <c r="RE744" s="57"/>
      <c r="RF744" s="57"/>
      <c r="RG744" s="57"/>
      <c r="RH744" s="57"/>
      <c r="RI744" s="57"/>
      <c r="RJ744" s="57"/>
      <c r="RK744" s="57"/>
      <c r="RL744" s="57"/>
      <c r="RM744" s="57"/>
      <c r="RN744" s="57"/>
      <c r="RO744" s="57"/>
      <c r="RP744" s="57"/>
      <c r="RQ744" s="57"/>
      <c r="RR744" s="57"/>
      <c r="RS744" s="57"/>
      <c r="RT744" s="57"/>
      <c r="RU744" s="57"/>
      <c r="RV744" s="57"/>
      <c r="RW744" s="57"/>
      <c r="RX744" s="57"/>
      <c r="RY744" s="57"/>
      <c r="RZ744" s="57"/>
      <c r="SA744" s="57"/>
      <c r="SB744" s="57"/>
      <c r="SC744" s="57"/>
      <c r="SD744" s="57"/>
      <c r="SE744" s="57"/>
      <c r="SF744" s="57"/>
      <c r="SG744" s="57"/>
      <c r="SH744" s="57"/>
      <c r="SI744" s="57"/>
      <c r="SJ744" s="57"/>
      <c r="SK744" s="57"/>
      <c r="SL744" s="57"/>
      <c r="SM744" s="57"/>
      <c r="SN744" s="57"/>
      <c r="SO744" s="57"/>
      <c r="SP744" s="57"/>
      <c r="SQ744" s="57"/>
      <c r="SR744" s="57"/>
      <c r="SS744" s="57"/>
      <c r="ST744" s="57"/>
      <c r="SU744" s="57"/>
      <c r="SV744" s="57"/>
      <c r="SW744" s="57"/>
      <c r="SX744" s="57"/>
      <c r="SY744" s="57"/>
      <c r="SZ744" s="57"/>
      <c r="TA744" s="57"/>
      <c r="TB744" s="57"/>
      <c r="TC744" s="57"/>
      <c r="TD744" s="57"/>
      <c r="TE744" s="57"/>
      <c r="TF744" s="57"/>
      <c r="TG744" s="57"/>
      <c r="TH744" s="57"/>
      <c r="TI744" s="57"/>
      <c r="TJ744" s="57"/>
      <c r="TK744" s="57"/>
      <c r="TL744" s="57"/>
      <c r="TM744" s="57"/>
      <c r="TN744" s="57"/>
      <c r="TO744" s="57"/>
      <c r="TP744" s="57"/>
      <c r="TQ744" s="57"/>
      <c r="TR744" s="57"/>
      <c r="TS744" s="57"/>
      <c r="TT744" s="57"/>
      <c r="TU744" s="57"/>
      <c r="TV744" s="57"/>
      <c r="TW744" s="57"/>
      <c r="TX744" s="57"/>
      <c r="TY744" s="57"/>
      <c r="TZ744" s="57"/>
      <c r="UA744" s="57"/>
      <c r="UB744" s="57"/>
      <c r="UC744" s="57"/>
      <c r="UD744" s="57"/>
      <c r="UE744" s="57"/>
      <c r="UF744" s="57"/>
      <c r="UG744" s="57"/>
      <c r="UH744" s="57"/>
      <c r="UI744" s="57"/>
      <c r="UJ744" s="57"/>
      <c r="UK744" s="57"/>
      <c r="UL744" s="57"/>
      <c r="UM744" s="57"/>
      <c r="UN744" s="57"/>
      <c r="UO744" s="57"/>
      <c r="UP744" s="57"/>
      <c r="UQ744" s="57"/>
      <c r="UR744" s="57"/>
      <c r="US744" s="57"/>
      <c r="UT744" s="57"/>
      <c r="UU744" s="57"/>
      <c r="UV744" s="57"/>
      <c r="UW744" s="57"/>
      <c r="UX744" s="57"/>
      <c r="UY744" s="57"/>
      <c r="UZ744" s="57"/>
      <c r="VA744" s="57"/>
      <c r="VB744" s="57"/>
      <c r="VC744" s="57"/>
      <c r="VD744" s="57"/>
      <c r="VE744" s="57"/>
      <c r="VF744" s="57"/>
      <c r="VG744" s="57"/>
      <c r="VH744" s="57"/>
      <c r="VI744" s="57"/>
      <c r="VJ744" s="57"/>
      <c r="VK744" s="57"/>
      <c r="VL744" s="57"/>
      <c r="VM744" s="57"/>
      <c r="VN744" s="57"/>
      <c r="VO744" s="57"/>
      <c r="VP744" s="57"/>
      <c r="VQ744" s="57"/>
      <c r="VR744" s="57"/>
      <c r="VS744" s="57"/>
      <c r="VT744" s="57"/>
      <c r="VU744" s="57"/>
      <c r="VV744" s="57"/>
      <c r="VW744" s="57"/>
      <c r="VX744" s="57"/>
      <c r="VY744" s="57"/>
      <c r="VZ744" s="57"/>
      <c r="WA744" s="57"/>
      <c r="WB744" s="57"/>
      <c r="WC744" s="57"/>
      <c r="WD744" s="57"/>
      <c r="WE744" s="57"/>
      <c r="WF744" s="57"/>
      <c r="WG744" s="57"/>
      <c r="WH744" s="57"/>
      <c r="WI744" s="57"/>
      <c r="WJ744" s="57"/>
      <c r="WK744" s="57"/>
      <c r="WL744" s="57"/>
      <c r="WM744" s="57"/>
      <c r="WN744" s="57"/>
      <c r="WO744" s="57"/>
      <c r="WP744" s="57"/>
      <c r="WQ744" s="57"/>
      <c r="WR744" s="57"/>
      <c r="WS744" s="57"/>
      <c r="WT744" s="57"/>
      <c r="WU744" s="57"/>
      <c r="WV744" s="57"/>
      <c r="WW744" s="57"/>
      <c r="WX744" s="57"/>
      <c r="WY744" s="57"/>
      <c r="WZ744" s="57"/>
      <c r="XA744" s="57"/>
      <c r="XB744" s="57"/>
      <c r="XC744" s="57"/>
      <c r="XD744" s="57"/>
      <c r="XE744" s="57"/>
      <c r="XF744" s="57"/>
      <c r="XG744" s="57"/>
      <c r="XH744" s="57"/>
      <c r="XI744" s="57"/>
      <c r="XJ744" s="57"/>
      <c r="XK744" s="57"/>
      <c r="XL744" s="57"/>
      <c r="XM744" s="57"/>
      <c r="XN744" s="57"/>
      <c r="XO744" s="57"/>
      <c r="XP744" s="57"/>
      <c r="XQ744" s="57"/>
      <c r="XR744" s="57"/>
      <c r="XS744" s="57"/>
      <c r="XT744" s="57"/>
      <c r="XU744" s="57"/>
      <c r="XV744" s="57"/>
      <c r="XW744" s="57"/>
    </row>
    <row r="745">
      <c r="AI745" s="57"/>
      <c r="BR745" s="57"/>
      <c r="DA745" s="57"/>
      <c r="EJ745" s="57"/>
      <c r="EK745" s="57"/>
      <c r="EL745" s="57"/>
      <c r="EM745" s="57"/>
      <c r="EN745" s="57"/>
      <c r="EO745" s="57"/>
      <c r="EP745" s="57"/>
      <c r="EQ745" s="57"/>
      <c r="ER745" s="57"/>
      <c r="ES745" s="57"/>
      <c r="ET745" s="57"/>
      <c r="EU745" s="57"/>
      <c r="EV745" s="57"/>
      <c r="EW745" s="57"/>
      <c r="EX745" s="57"/>
      <c r="EY745" s="57"/>
      <c r="EZ745" s="57"/>
      <c r="FA745" s="57"/>
      <c r="FB745" s="57"/>
      <c r="FC745" s="57"/>
      <c r="FD745" s="57"/>
      <c r="FE745" s="57"/>
      <c r="FF745" s="57"/>
      <c r="FG745" s="57"/>
      <c r="FH745" s="57"/>
      <c r="FI745" s="57"/>
      <c r="FJ745" s="57"/>
      <c r="FK745" s="57"/>
      <c r="FL745" s="57"/>
      <c r="FM745" s="57"/>
      <c r="FN745" s="57"/>
      <c r="FO745" s="57"/>
      <c r="FP745" s="57"/>
      <c r="FQ745" s="57"/>
      <c r="FR745" s="57"/>
      <c r="FS745" s="57"/>
      <c r="FT745" s="57"/>
      <c r="FU745" s="57"/>
      <c r="FV745" s="57"/>
      <c r="FW745" s="57"/>
      <c r="FX745" s="57"/>
      <c r="FY745" s="57"/>
      <c r="FZ745" s="57"/>
      <c r="GA745" s="57"/>
      <c r="GB745" s="57"/>
      <c r="GC745" s="57"/>
      <c r="GD745" s="57"/>
      <c r="GE745" s="57"/>
      <c r="GF745" s="57"/>
      <c r="GG745" s="57"/>
      <c r="GH745" s="57"/>
      <c r="GI745" s="57"/>
      <c r="GJ745" s="57"/>
      <c r="GK745" s="57"/>
      <c r="GL745" s="57"/>
      <c r="GM745" s="57"/>
      <c r="GN745" s="57"/>
      <c r="GO745" s="57"/>
      <c r="GP745" s="57"/>
      <c r="GQ745" s="57"/>
      <c r="GR745" s="57"/>
      <c r="GS745" s="57"/>
      <c r="GT745" s="57"/>
      <c r="GU745" s="57"/>
      <c r="GV745" s="57"/>
      <c r="GW745" s="57"/>
      <c r="GX745" s="57"/>
      <c r="GY745" s="57"/>
      <c r="GZ745" s="57"/>
      <c r="HA745" s="57"/>
      <c r="HB745" s="57"/>
      <c r="HC745" s="57"/>
      <c r="HD745" s="57"/>
      <c r="HE745" s="57"/>
      <c r="HF745" s="57"/>
      <c r="HG745" s="57"/>
      <c r="HH745" s="57"/>
      <c r="HI745" s="57"/>
      <c r="HJ745" s="57"/>
      <c r="HK745" s="57"/>
      <c r="HL745" s="57"/>
      <c r="HM745" s="57"/>
      <c r="HN745" s="57"/>
      <c r="HO745" s="57"/>
      <c r="HP745" s="57"/>
      <c r="HQ745" s="57"/>
      <c r="HR745" s="57"/>
      <c r="HS745" s="57"/>
      <c r="HT745" s="57"/>
      <c r="HU745" s="57"/>
      <c r="HV745" s="57"/>
      <c r="HW745" s="57"/>
      <c r="HX745" s="57"/>
      <c r="HY745" s="57"/>
      <c r="HZ745" s="57"/>
      <c r="IA745" s="57"/>
      <c r="IB745" s="57"/>
      <c r="IC745" s="57"/>
      <c r="ID745" s="57"/>
      <c r="IE745" s="57"/>
      <c r="IF745" s="57"/>
      <c r="IG745" s="57"/>
      <c r="IH745" s="57"/>
      <c r="II745" s="57"/>
      <c r="IJ745" s="57"/>
      <c r="IK745" s="57"/>
      <c r="IL745" s="57"/>
      <c r="IM745" s="57"/>
      <c r="IN745" s="57"/>
      <c r="IO745" s="57"/>
      <c r="IP745" s="57"/>
      <c r="IQ745" s="57"/>
      <c r="IR745" s="57"/>
      <c r="IS745" s="57"/>
      <c r="IT745" s="57"/>
      <c r="IU745" s="57"/>
      <c r="IV745" s="57"/>
      <c r="IW745" s="57"/>
      <c r="IX745" s="57"/>
      <c r="IY745" s="57"/>
      <c r="IZ745" s="57"/>
      <c r="JA745" s="57"/>
      <c r="JB745" s="57"/>
      <c r="JC745" s="57"/>
      <c r="JD745" s="57"/>
      <c r="JE745" s="57"/>
      <c r="JF745" s="57"/>
      <c r="JG745" s="57"/>
      <c r="JH745" s="57"/>
      <c r="JI745" s="57"/>
      <c r="JJ745" s="57"/>
      <c r="JK745" s="57"/>
      <c r="JL745" s="57"/>
      <c r="JM745" s="57"/>
      <c r="JN745" s="57"/>
      <c r="JO745" s="57"/>
      <c r="JP745" s="57"/>
      <c r="JQ745" s="57"/>
      <c r="JR745" s="57"/>
      <c r="JS745" s="57"/>
      <c r="JT745" s="57"/>
      <c r="JU745" s="57"/>
      <c r="JV745" s="57"/>
      <c r="JW745" s="57"/>
      <c r="JX745" s="57"/>
      <c r="JY745" s="57"/>
      <c r="JZ745" s="57"/>
      <c r="KA745" s="57"/>
      <c r="KB745" s="57"/>
      <c r="KC745" s="57"/>
      <c r="KD745" s="57"/>
      <c r="KE745" s="57"/>
      <c r="KF745" s="57"/>
      <c r="KG745" s="57"/>
      <c r="KH745" s="57"/>
      <c r="KI745" s="57"/>
      <c r="KJ745" s="57"/>
      <c r="KK745" s="57"/>
      <c r="KL745" s="57"/>
      <c r="KM745" s="57"/>
      <c r="KN745" s="57"/>
      <c r="KO745" s="57"/>
      <c r="KP745" s="57"/>
      <c r="KQ745" s="57"/>
      <c r="KR745" s="57"/>
      <c r="KS745" s="57"/>
      <c r="KT745" s="57"/>
      <c r="KU745" s="57"/>
      <c r="KV745" s="57"/>
      <c r="KW745" s="57"/>
      <c r="KX745" s="57"/>
      <c r="KY745" s="57"/>
      <c r="KZ745" s="57"/>
      <c r="LA745" s="57"/>
      <c r="LB745" s="57"/>
      <c r="LC745" s="57"/>
      <c r="LD745" s="57"/>
      <c r="LE745" s="57"/>
      <c r="LF745" s="57"/>
      <c r="LG745" s="57"/>
      <c r="LH745" s="57"/>
      <c r="LI745" s="57"/>
      <c r="LJ745" s="57"/>
      <c r="LK745" s="57"/>
      <c r="LL745" s="57"/>
      <c r="LM745" s="57"/>
      <c r="LN745" s="57"/>
      <c r="LO745" s="57"/>
      <c r="LP745" s="57"/>
      <c r="LQ745" s="57"/>
      <c r="LR745" s="57"/>
      <c r="LS745" s="57"/>
      <c r="LT745" s="57"/>
      <c r="LU745" s="57"/>
      <c r="LV745" s="57"/>
      <c r="LW745" s="57"/>
      <c r="LX745" s="57"/>
      <c r="LY745" s="57"/>
      <c r="LZ745" s="57"/>
      <c r="MA745" s="57"/>
      <c r="MB745" s="57"/>
      <c r="MC745" s="57"/>
      <c r="MD745" s="57"/>
      <c r="ME745" s="57"/>
      <c r="MF745" s="57"/>
      <c r="MG745" s="57"/>
      <c r="MH745" s="57"/>
      <c r="MI745" s="57"/>
      <c r="MJ745" s="57"/>
      <c r="MK745" s="57"/>
      <c r="ML745" s="57"/>
      <c r="MM745" s="57"/>
      <c r="MN745" s="57"/>
      <c r="MO745" s="57"/>
      <c r="MP745" s="57"/>
      <c r="MQ745" s="57"/>
      <c r="MR745" s="57"/>
      <c r="MS745" s="57"/>
      <c r="MT745" s="57"/>
      <c r="MU745" s="57"/>
      <c r="MV745" s="57"/>
      <c r="MW745" s="57"/>
      <c r="MX745" s="57"/>
      <c r="MY745" s="57"/>
      <c r="MZ745" s="57"/>
      <c r="NA745" s="57"/>
      <c r="NB745" s="57"/>
      <c r="NC745" s="57"/>
      <c r="ND745" s="57"/>
      <c r="NE745" s="57"/>
      <c r="NF745" s="57"/>
      <c r="NG745" s="57"/>
      <c r="NH745" s="57"/>
      <c r="NI745" s="57"/>
      <c r="NJ745" s="57"/>
      <c r="NK745" s="57"/>
      <c r="NL745" s="57"/>
      <c r="NM745" s="57"/>
      <c r="NN745" s="57"/>
      <c r="NO745" s="57"/>
      <c r="NP745" s="57"/>
      <c r="NQ745" s="57"/>
      <c r="NR745" s="57"/>
      <c r="NS745" s="57"/>
      <c r="NT745" s="57"/>
      <c r="NU745" s="57"/>
      <c r="NV745" s="57"/>
      <c r="NW745" s="57"/>
      <c r="NX745" s="57"/>
      <c r="NY745" s="57"/>
      <c r="NZ745" s="57"/>
      <c r="OA745" s="57"/>
      <c r="OB745" s="57"/>
      <c r="OC745" s="57"/>
      <c r="OD745" s="57"/>
      <c r="OE745" s="57"/>
      <c r="OF745" s="57"/>
      <c r="OG745" s="57"/>
      <c r="OH745" s="57"/>
      <c r="OI745" s="57"/>
      <c r="OJ745" s="57"/>
      <c r="OK745" s="57"/>
      <c r="OL745" s="57"/>
      <c r="OM745" s="57"/>
      <c r="ON745" s="57"/>
      <c r="OO745" s="57"/>
      <c r="OP745" s="57"/>
      <c r="OQ745" s="57"/>
      <c r="OR745" s="57"/>
      <c r="OS745" s="57"/>
      <c r="OT745" s="57"/>
      <c r="OU745" s="57"/>
      <c r="OV745" s="57"/>
      <c r="OW745" s="57"/>
      <c r="OX745" s="57"/>
      <c r="OY745" s="57"/>
      <c r="OZ745" s="57"/>
      <c r="PA745" s="57"/>
      <c r="PB745" s="57"/>
      <c r="PC745" s="57"/>
      <c r="PD745" s="57"/>
      <c r="PE745" s="57"/>
      <c r="PF745" s="57"/>
      <c r="PG745" s="57"/>
      <c r="PH745" s="57"/>
      <c r="PI745" s="57"/>
      <c r="PJ745" s="57"/>
      <c r="PK745" s="57"/>
      <c r="PL745" s="57"/>
      <c r="PM745" s="57"/>
      <c r="PN745" s="57"/>
      <c r="PO745" s="57"/>
      <c r="PP745" s="57"/>
      <c r="PQ745" s="57"/>
      <c r="PR745" s="57"/>
      <c r="PS745" s="57"/>
      <c r="PT745" s="57"/>
      <c r="PU745" s="57"/>
      <c r="PV745" s="57"/>
      <c r="PW745" s="57"/>
      <c r="PX745" s="57"/>
      <c r="PY745" s="57"/>
      <c r="PZ745" s="57"/>
      <c r="QA745" s="57"/>
      <c r="QB745" s="57"/>
      <c r="QC745" s="57"/>
      <c r="QD745" s="57"/>
      <c r="QE745" s="57"/>
      <c r="QF745" s="57"/>
      <c r="QG745" s="57"/>
      <c r="QH745" s="57"/>
      <c r="QI745" s="57"/>
      <c r="QJ745" s="57"/>
      <c r="QK745" s="57"/>
      <c r="QL745" s="57"/>
      <c r="QM745" s="57"/>
      <c r="QN745" s="57"/>
      <c r="QO745" s="57"/>
      <c r="QP745" s="57"/>
      <c r="QQ745" s="57"/>
      <c r="QR745" s="57"/>
      <c r="QS745" s="57"/>
      <c r="QT745" s="57"/>
      <c r="QU745" s="57"/>
      <c r="QV745" s="57"/>
      <c r="QW745" s="57"/>
      <c r="QX745" s="57"/>
      <c r="QY745" s="57"/>
      <c r="QZ745" s="57"/>
      <c r="RA745" s="57"/>
      <c r="RB745" s="57"/>
      <c r="RC745" s="57"/>
      <c r="RD745" s="57"/>
      <c r="RE745" s="57"/>
      <c r="RF745" s="57"/>
      <c r="RG745" s="57"/>
      <c r="RH745" s="57"/>
      <c r="RI745" s="57"/>
      <c r="RJ745" s="57"/>
      <c r="RK745" s="57"/>
      <c r="RL745" s="57"/>
      <c r="RM745" s="57"/>
      <c r="RN745" s="57"/>
      <c r="RO745" s="57"/>
      <c r="RP745" s="57"/>
      <c r="RQ745" s="57"/>
      <c r="RR745" s="57"/>
      <c r="RS745" s="57"/>
      <c r="RT745" s="57"/>
      <c r="RU745" s="57"/>
      <c r="RV745" s="57"/>
      <c r="RW745" s="57"/>
      <c r="RX745" s="57"/>
      <c r="RY745" s="57"/>
      <c r="RZ745" s="57"/>
      <c r="SA745" s="57"/>
      <c r="SB745" s="57"/>
      <c r="SC745" s="57"/>
      <c r="SD745" s="57"/>
      <c r="SE745" s="57"/>
      <c r="SF745" s="57"/>
      <c r="SG745" s="57"/>
      <c r="SH745" s="57"/>
      <c r="SI745" s="57"/>
      <c r="SJ745" s="57"/>
      <c r="SK745" s="57"/>
      <c r="SL745" s="57"/>
      <c r="SM745" s="57"/>
      <c r="SN745" s="57"/>
      <c r="SO745" s="57"/>
      <c r="SP745" s="57"/>
      <c r="SQ745" s="57"/>
      <c r="SR745" s="57"/>
      <c r="SS745" s="57"/>
      <c r="ST745" s="57"/>
      <c r="SU745" s="57"/>
      <c r="SV745" s="57"/>
      <c r="SW745" s="57"/>
      <c r="SX745" s="57"/>
      <c r="SY745" s="57"/>
      <c r="SZ745" s="57"/>
      <c r="TA745" s="57"/>
      <c r="TB745" s="57"/>
      <c r="TC745" s="57"/>
      <c r="TD745" s="57"/>
      <c r="TE745" s="57"/>
      <c r="TF745" s="57"/>
      <c r="TG745" s="57"/>
      <c r="TH745" s="57"/>
      <c r="TI745" s="57"/>
      <c r="TJ745" s="57"/>
      <c r="TK745" s="57"/>
      <c r="TL745" s="57"/>
      <c r="TM745" s="57"/>
      <c r="TN745" s="57"/>
      <c r="TO745" s="57"/>
      <c r="TP745" s="57"/>
      <c r="TQ745" s="57"/>
      <c r="TR745" s="57"/>
      <c r="TS745" s="57"/>
      <c r="TT745" s="57"/>
      <c r="TU745" s="57"/>
      <c r="TV745" s="57"/>
      <c r="TW745" s="57"/>
      <c r="TX745" s="57"/>
      <c r="TY745" s="57"/>
      <c r="TZ745" s="57"/>
      <c r="UA745" s="57"/>
      <c r="UB745" s="57"/>
      <c r="UC745" s="57"/>
      <c r="UD745" s="57"/>
      <c r="UE745" s="57"/>
      <c r="UF745" s="57"/>
      <c r="UG745" s="57"/>
      <c r="UH745" s="57"/>
      <c r="UI745" s="57"/>
      <c r="UJ745" s="57"/>
      <c r="UK745" s="57"/>
      <c r="UL745" s="57"/>
      <c r="UM745" s="57"/>
      <c r="UN745" s="57"/>
      <c r="UO745" s="57"/>
      <c r="UP745" s="57"/>
      <c r="UQ745" s="57"/>
      <c r="UR745" s="57"/>
      <c r="US745" s="57"/>
      <c r="UT745" s="57"/>
      <c r="UU745" s="57"/>
      <c r="UV745" s="57"/>
      <c r="UW745" s="57"/>
      <c r="UX745" s="57"/>
      <c r="UY745" s="57"/>
      <c r="UZ745" s="57"/>
      <c r="VA745" s="57"/>
      <c r="VB745" s="57"/>
      <c r="VC745" s="57"/>
      <c r="VD745" s="57"/>
      <c r="VE745" s="57"/>
      <c r="VF745" s="57"/>
      <c r="VG745" s="57"/>
      <c r="VH745" s="57"/>
      <c r="VI745" s="57"/>
      <c r="VJ745" s="57"/>
      <c r="VK745" s="57"/>
      <c r="VL745" s="57"/>
      <c r="VM745" s="57"/>
      <c r="VN745" s="57"/>
      <c r="VO745" s="57"/>
      <c r="VP745" s="57"/>
      <c r="VQ745" s="57"/>
      <c r="VR745" s="57"/>
      <c r="VS745" s="57"/>
      <c r="VT745" s="57"/>
      <c r="VU745" s="57"/>
      <c r="VV745" s="57"/>
      <c r="VW745" s="57"/>
      <c r="VX745" s="57"/>
      <c r="VY745" s="57"/>
      <c r="VZ745" s="57"/>
      <c r="WA745" s="57"/>
      <c r="WB745" s="57"/>
      <c r="WC745" s="57"/>
      <c r="WD745" s="57"/>
      <c r="WE745" s="57"/>
      <c r="WF745" s="57"/>
      <c r="WG745" s="57"/>
      <c r="WH745" s="57"/>
      <c r="WI745" s="57"/>
      <c r="WJ745" s="57"/>
      <c r="WK745" s="57"/>
      <c r="WL745" s="57"/>
      <c r="WM745" s="57"/>
      <c r="WN745" s="57"/>
      <c r="WO745" s="57"/>
      <c r="WP745" s="57"/>
      <c r="WQ745" s="57"/>
      <c r="WR745" s="57"/>
      <c r="WS745" s="57"/>
      <c r="WT745" s="57"/>
      <c r="WU745" s="57"/>
      <c r="WV745" s="57"/>
      <c r="WW745" s="57"/>
      <c r="WX745" s="57"/>
      <c r="WY745" s="57"/>
      <c r="WZ745" s="57"/>
      <c r="XA745" s="57"/>
      <c r="XB745" s="57"/>
      <c r="XC745" s="57"/>
      <c r="XD745" s="57"/>
      <c r="XE745" s="57"/>
      <c r="XF745" s="57"/>
      <c r="XG745" s="57"/>
      <c r="XH745" s="57"/>
      <c r="XI745" s="57"/>
      <c r="XJ745" s="57"/>
      <c r="XK745" s="57"/>
      <c r="XL745" s="57"/>
      <c r="XM745" s="57"/>
      <c r="XN745" s="57"/>
      <c r="XO745" s="57"/>
      <c r="XP745" s="57"/>
      <c r="XQ745" s="57"/>
      <c r="XR745" s="57"/>
      <c r="XS745" s="57"/>
      <c r="XT745" s="57"/>
      <c r="XU745" s="57"/>
      <c r="XV745" s="57"/>
      <c r="XW745" s="57"/>
    </row>
    <row r="746">
      <c r="AI746" s="57"/>
      <c r="BR746" s="57"/>
      <c r="DA746" s="57"/>
      <c r="EJ746" s="57"/>
      <c r="EK746" s="57"/>
      <c r="EL746" s="57"/>
      <c r="EM746" s="57"/>
      <c r="EN746" s="57"/>
      <c r="EO746" s="57"/>
      <c r="EP746" s="57"/>
      <c r="EQ746" s="57"/>
      <c r="ER746" s="57"/>
      <c r="ES746" s="57"/>
      <c r="ET746" s="57"/>
      <c r="EU746" s="57"/>
      <c r="EV746" s="57"/>
      <c r="EW746" s="57"/>
      <c r="EX746" s="57"/>
      <c r="EY746" s="57"/>
      <c r="EZ746" s="57"/>
      <c r="FA746" s="57"/>
      <c r="FB746" s="57"/>
      <c r="FC746" s="57"/>
      <c r="FD746" s="57"/>
      <c r="FE746" s="57"/>
      <c r="FF746" s="57"/>
      <c r="FG746" s="57"/>
      <c r="FH746" s="57"/>
      <c r="FI746" s="57"/>
      <c r="FJ746" s="57"/>
      <c r="FK746" s="57"/>
      <c r="FL746" s="57"/>
      <c r="FM746" s="57"/>
      <c r="FN746" s="57"/>
      <c r="FO746" s="57"/>
      <c r="FP746" s="57"/>
      <c r="FQ746" s="57"/>
      <c r="FR746" s="57"/>
      <c r="FS746" s="57"/>
      <c r="FT746" s="57"/>
      <c r="FU746" s="57"/>
      <c r="FV746" s="57"/>
      <c r="FW746" s="57"/>
      <c r="FX746" s="57"/>
      <c r="FY746" s="57"/>
      <c r="FZ746" s="57"/>
      <c r="GA746" s="57"/>
      <c r="GB746" s="57"/>
      <c r="GC746" s="57"/>
      <c r="GD746" s="57"/>
      <c r="GE746" s="57"/>
      <c r="GF746" s="57"/>
      <c r="GG746" s="57"/>
      <c r="GH746" s="57"/>
      <c r="GI746" s="57"/>
      <c r="GJ746" s="57"/>
      <c r="GK746" s="57"/>
      <c r="GL746" s="57"/>
      <c r="GM746" s="57"/>
      <c r="GN746" s="57"/>
      <c r="GO746" s="57"/>
      <c r="GP746" s="57"/>
      <c r="GQ746" s="57"/>
      <c r="GR746" s="57"/>
      <c r="GS746" s="57"/>
      <c r="GT746" s="57"/>
      <c r="GU746" s="57"/>
      <c r="GV746" s="57"/>
      <c r="GW746" s="57"/>
      <c r="GX746" s="57"/>
      <c r="GY746" s="57"/>
      <c r="GZ746" s="57"/>
      <c r="HA746" s="57"/>
      <c r="HB746" s="57"/>
      <c r="HC746" s="57"/>
      <c r="HD746" s="57"/>
      <c r="HE746" s="57"/>
      <c r="HF746" s="57"/>
      <c r="HG746" s="57"/>
      <c r="HH746" s="57"/>
      <c r="HI746" s="57"/>
      <c r="HJ746" s="57"/>
      <c r="HK746" s="57"/>
      <c r="HL746" s="57"/>
      <c r="HM746" s="57"/>
      <c r="HN746" s="57"/>
      <c r="HO746" s="57"/>
      <c r="HP746" s="57"/>
      <c r="HQ746" s="57"/>
      <c r="HR746" s="57"/>
      <c r="HS746" s="57"/>
      <c r="HT746" s="57"/>
      <c r="HU746" s="57"/>
      <c r="HV746" s="57"/>
      <c r="HW746" s="57"/>
      <c r="HX746" s="57"/>
      <c r="HY746" s="57"/>
      <c r="HZ746" s="57"/>
      <c r="IA746" s="57"/>
      <c r="IB746" s="57"/>
      <c r="IC746" s="57"/>
      <c r="ID746" s="57"/>
      <c r="IE746" s="57"/>
      <c r="IF746" s="57"/>
      <c r="IG746" s="57"/>
      <c r="IH746" s="57"/>
      <c r="II746" s="57"/>
      <c r="IJ746" s="57"/>
      <c r="IK746" s="57"/>
      <c r="IL746" s="57"/>
      <c r="IM746" s="57"/>
      <c r="IN746" s="57"/>
      <c r="IO746" s="57"/>
      <c r="IP746" s="57"/>
      <c r="IQ746" s="57"/>
      <c r="IR746" s="57"/>
      <c r="IS746" s="57"/>
      <c r="IT746" s="57"/>
      <c r="IU746" s="57"/>
      <c r="IV746" s="57"/>
      <c r="IW746" s="57"/>
      <c r="IX746" s="57"/>
      <c r="IY746" s="57"/>
      <c r="IZ746" s="57"/>
      <c r="JA746" s="57"/>
      <c r="JB746" s="57"/>
      <c r="JC746" s="57"/>
      <c r="JD746" s="57"/>
      <c r="JE746" s="57"/>
      <c r="JF746" s="57"/>
      <c r="JG746" s="57"/>
      <c r="JH746" s="57"/>
      <c r="JI746" s="57"/>
      <c r="JJ746" s="57"/>
      <c r="JK746" s="57"/>
      <c r="JL746" s="57"/>
      <c r="JM746" s="57"/>
      <c r="JN746" s="57"/>
      <c r="JO746" s="57"/>
      <c r="JP746" s="57"/>
      <c r="JQ746" s="57"/>
      <c r="JR746" s="57"/>
      <c r="JS746" s="57"/>
      <c r="JT746" s="57"/>
      <c r="JU746" s="57"/>
      <c r="JV746" s="57"/>
      <c r="JW746" s="57"/>
      <c r="JX746" s="57"/>
      <c r="JY746" s="57"/>
      <c r="JZ746" s="57"/>
      <c r="KA746" s="57"/>
      <c r="KB746" s="57"/>
      <c r="KC746" s="57"/>
      <c r="KD746" s="57"/>
      <c r="KE746" s="57"/>
      <c r="KF746" s="57"/>
      <c r="KG746" s="57"/>
      <c r="KH746" s="57"/>
      <c r="KI746" s="57"/>
      <c r="KJ746" s="57"/>
      <c r="KK746" s="57"/>
      <c r="KL746" s="57"/>
      <c r="KM746" s="57"/>
      <c r="KN746" s="57"/>
      <c r="KO746" s="57"/>
      <c r="KP746" s="57"/>
      <c r="KQ746" s="57"/>
      <c r="KR746" s="57"/>
      <c r="KS746" s="57"/>
      <c r="KT746" s="57"/>
      <c r="KU746" s="57"/>
      <c r="KV746" s="57"/>
      <c r="KW746" s="57"/>
      <c r="KX746" s="57"/>
      <c r="KY746" s="57"/>
      <c r="KZ746" s="57"/>
      <c r="LA746" s="57"/>
      <c r="LB746" s="57"/>
      <c r="LC746" s="57"/>
      <c r="LD746" s="57"/>
      <c r="LE746" s="57"/>
      <c r="LF746" s="57"/>
      <c r="LG746" s="57"/>
      <c r="LH746" s="57"/>
      <c r="LI746" s="57"/>
      <c r="LJ746" s="57"/>
      <c r="LK746" s="57"/>
      <c r="LL746" s="57"/>
      <c r="LM746" s="57"/>
      <c r="LN746" s="57"/>
      <c r="LO746" s="57"/>
      <c r="LP746" s="57"/>
      <c r="LQ746" s="57"/>
      <c r="LR746" s="57"/>
      <c r="LS746" s="57"/>
      <c r="LT746" s="57"/>
      <c r="LU746" s="57"/>
      <c r="LV746" s="57"/>
      <c r="LW746" s="57"/>
      <c r="LX746" s="57"/>
      <c r="LY746" s="57"/>
      <c r="LZ746" s="57"/>
      <c r="MA746" s="57"/>
      <c r="MB746" s="57"/>
      <c r="MC746" s="57"/>
      <c r="MD746" s="57"/>
      <c r="ME746" s="57"/>
      <c r="MF746" s="57"/>
      <c r="MG746" s="57"/>
      <c r="MH746" s="57"/>
      <c r="MI746" s="57"/>
      <c r="MJ746" s="57"/>
      <c r="MK746" s="57"/>
      <c r="ML746" s="57"/>
      <c r="MM746" s="57"/>
      <c r="MN746" s="57"/>
      <c r="MO746" s="57"/>
      <c r="MP746" s="57"/>
      <c r="MQ746" s="57"/>
      <c r="MR746" s="57"/>
      <c r="MS746" s="57"/>
      <c r="MT746" s="57"/>
      <c r="MU746" s="57"/>
      <c r="MV746" s="57"/>
      <c r="MW746" s="57"/>
      <c r="MX746" s="57"/>
      <c r="MY746" s="57"/>
      <c r="MZ746" s="57"/>
      <c r="NA746" s="57"/>
      <c r="NB746" s="57"/>
      <c r="NC746" s="57"/>
      <c r="ND746" s="57"/>
      <c r="NE746" s="57"/>
      <c r="NF746" s="57"/>
      <c r="NG746" s="57"/>
      <c r="NH746" s="57"/>
      <c r="NI746" s="57"/>
      <c r="NJ746" s="57"/>
      <c r="NK746" s="57"/>
      <c r="NL746" s="57"/>
      <c r="NM746" s="57"/>
      <c r="NN746" s="57"/>
      <c r="NO746" s="57"/>
      <c r="NP746" s="57"/>
      <c r="NQ746" s="57"/>
      <c r="NR746" s="57"/>
      <c r="NS746" s="57"/>
      <c r="NT746" s="57"/>
      <c r="NU746" s="57"/>
      <c r="NV746" s="57"/>
      <c r="NW746" s="57"/>
      <c r="NX746" s="57"/>
      <c r="NY746" s="57"/>
      <c r="NZ746" s="57"/>
      <c r="OA746" s="57"/>
      <c r="OB746" s="57"/>
      <c r="OC746" s="57"/>
      <c r="OD746" s="57"/>
      <c r="OE746" s="57"/>
      <c r="OF746" s="57"/>
      <c r="OG746" s="57"/>
      <c r="OH746" s="57"/>
      <c r="OI746" s="57"/>
      <c r="OJ746" s="57"/>
      <c r="OK746" s="57"/>
      <c r="OL746" s="57"/>
      <c r="OM746" s="57"/>
      <c r="ON746" s="57"/>
      <c r="OO746" s="57"/>
      <c r="OP746" s="57"/>
      <c r="OQ746" s="57"/>
      <c r="OR746" s="57"/>
      <c r="OS746" s="57"/>
      <c r="OT746" s="57"/>
      <c r="OU746" s="57"/>
      <c r="OV746" s="57"/>
      <c r="OW746" s="57"/>
      <c r="OX746" s="57"/>
      <c r="OY746" s="57"/>
      <c r="OZ746" s="57"/>
      <c r="PA746" s="57"/>
      <c r="PB746" s="57"/>
      <c r="PC746" s="57"/>
      <c r="PD746" s="57"/>
      <c r="PE746" s="57"/>
      <c r="PF746" s="57"/>
      <c r="PG746" s="57"/>
      <c r="PH746" s="57"/>
      <c r="PI746" s="57"/>
      <c r="PJ746" s="57"/>
      <c r="PK746" s="57"/>
      <c r="PL746" s="57"/>
      <c r="PM746" s="57"/>
      <c r="PN746" s="57"/>
      <c r="PO746" s="57"/>
      <c r="PP746" s="57"/>
      <c r="PQ746" s="57"/>
      <c r="PR746" s="57"/>
      <c r="PS746" s="57"/>
      <c r="PT746" s="57"/>
      <c r="PU746" s="57"/>
      <c r="PV746" s="57"/>
      <c r="PW746" s="57"/>
      <c r="PX746" s="57"/>
      <c r="PY746" s="57"/>
      <c r="PZ746" s="57"/>
      <c r="QA746" s="57"/>
      <c r="QB746" s="57"/>
      <c r="QC746" s="57"/>
      <c r="QD746" s="57"/>
      <c r="QE746" s="57"/>
      <c r="QF746" s="57"/>
      <c r="QG746" s="57"/>
      <c r="QH746" s="57"/>
      <c r="QI746" s="57"/>
      <c r="QJ746" s="57"/>
      <c r="QK746" s="57"/>
      <c r="QL746" s="57"/>
      <c r="QM746" s="57"/>
      <c r="QN746" s="57"/>
      <c r="QO746" s="57"/>
      <c r="QP746" s="57"/>
      <c r="QQ746" s="57"/>
      <c r="QR746" s="57"/>
      <c r="QS746" s="57"/>
      <c r="QT746" s="57"/>
      <c r="QU746" s="57"/>
      <c r="QV746" s="57"/>
      <c r="QW746" s="57"/>
      <c r="QX746" s="57"/>
      <c r="QY746" s="57"/>
      <c r="QZ746" s="57"/>
      <c r="RA746" s="57"/>
      <c r="RB746" s="57"/>
      <c r="RC746" s="57"/>
      <c r="RD746" s="57"/>
      <c r="RE746" s="57"/>
      <c r="RF746" s="57"/>
      <c r="RG746" s="57"/>
      <c r="RH746" s="57"/>
      <c r="RI746" s="57"/>
      <c r="RJ746" s="57"/>
      <c r="RK746" s="57"/>
      <c r="RL746" s="57"/>
      <c r="RM746" s="57"/>
      <c r="RN746" s="57"/>
      <c r="RO746" s="57"/>
      <c r="RP746" s="57"/>
      <c r="RQ746" s="57"/>
      <c r="RR746" s="57"/>
      <c r="RS746" s="57"/>
      <c r="RT746" s="57"/>
      <c r="RU746" s="57"/>
      <c r="RV746" s="57"/>
      <c r="RW746" s="57"/>
      <c r="RX746" s="57"/>
      <c r="RY746" s="57"/>
      <c r="RZ746" s="57"/>
      <c r="SA746" s="57"/>
      <c r="SB746" s="57"/>
      <c r="SC746" s="57"/>
      <c r="SD746" s="57"/>
      <c r="SE746" s="57"/>
      <c r="SF746" s="57"/>
      <c r="SG746" s="57"/>
      <c r="SH746" s="57"/>
      <c r="SI746" s="57"/>
      <c r="SJ746" s="57"/>
      <c r="SK746" s="57"/>
      <c r="SL746" s="57"/>
      <c r="SM746" s="57"/>
      <c r="SN746" s="57"/>
      <c r="SO746" s="57"/>
      <c r="SP746" s="57"/>
      <c r="SQ746" s="57"/>
      <c r="SR746" s="57"/>
      <c r="SS746" s="57"/>
      <c r="ST746" s="57"/>
      <c r="SU746" s="57"/>
      <c r="SV746" s="57"/>
      <c r="SW746" s="57"/>
      <c r="SX746" s="57"/>
      <c r="SY746" s="57"/>
      <c r="SZ746" s="57"/>
      <c r="TA746" s="57"/>
      <c r="TB746" s="57"/>
      <c r="TC746" s="57"/>
      <c r="TD746" s="57"/>
      <c r="TE746" s="57"/>
      <c r="TF746" s="57"/>
      <c r="TG746" s="57"/>
      <c r="TH746" s="57"/>
      <c r="TI746" s="57"/>
      <c r="TJ746" s="57"/>
      <c r="TK746" s="57"/>
      <c r="TL746" s="57"/>
      <c r="TM746" s="57"/>
      <c r="TN746" s="57"/>
      <c r="TO746" s="57"/>
      <c r="TP746" s="57"/>
      <c r="TQ746" s="57"/>
      <c r="TR746" s="57"/>
      <c r="TS746" s="57"/>
      <c r="TT746" s="57"/>
      <c r="TU746" s="57"/>
      <c r="TV746" s="57"/>
      <c r="TW746" s="57"/>
      <c r="TX746" s="57"/>
      <c r="TY746" s="57"/>
      <c r="TZ746" s="57"/>
      <c r="UA746" s="57"/>
      <c r="UB746" s="57"/>
      <c r="UC746" s="57"/>
      <c r="UD746" s="57"/>
      <c r="UE746" s="57"/>
      <c r="UF746" s="57"/>
      <c r="UG746" s="57"/>
      <c r="UH746" s="57"/>
      <c r="UI746" s="57"/>
      <c r="UJ746" s="57"/>
      <c r="UK746" s="57"/>
      <c r="UL746" s="57"/>
      <c r="UM746" s="57"/>
      <c r="UN746" s="57"/>
      <c r="UO746" s="57"/>
      <c r="UP746" s="57"/>
      <c r="UQ746" s="57"/>
      <c r="UR746" s="57"/>
      <c r="US746" s="57"/>
      <c r="UT746" s="57"/>
      <c r="UU746" s="57"/>
      <c r="UV746" s="57"/>
      <c r="UW746" s="57"/>
      <c r="UX746" s="57"/>
      <c r="UY746" s="57"/>
      <c r="UZ746" s="57"/>
      <c r="VA746" s="57"/>
      <c r="VB746" s="57"/>
      <c r="VC746" s="57"/>
      <c r="VD746" s="57"/>
      <c r="VE746" s="57"/>
      <c r="VF746" s="57"/>
      <c r="VG746" s="57"/>
      <c r="VH746" s="57"/>
      <c r="VI746" s="57"/>
      <c r="VJ746" s="57"/>
      <c r="VK746" s="57"/>
      <c r="VL746" s="57"/>
      <c r="VM746" s="57"/>
      <c r="VN746" s="57"/>
      <c r="VO746" s="57"/>
      <c r="VP746" s="57"/>
      <c r="VQ746" s="57"/>
      <c r="VR746" s="57"/>
      <c r="VS746" s="57"/>
      <c r="VT746" s="57"/>
      <c r="VU746" s="57"/>
      <c r="VV746" s="57"/>
      <c r="VW746" s="57"/>
      <c r="VX746" s="57"/>
      <c r="VY746" s="57"/>
      <c r="VZ746" s="57"/>
      <c r="WA746" s="57"/>
      <c r="WB746" s="57"/>
      <c r="WC746" s="57"/>
      <c r="WD746" s="57"/>
      <c r="WE746" s="57"/>
      <c r="WF746" s="57"/>
      <c r="WG746" s="57"/>
      <c r="WH746" s="57"/>
      <c r="WI746" s="57"/>
      <c r="WJ746" s="57"/>
      <c r="WK746" s="57"/>
      <c r="WL746" s="57"/>
      <c r="WM746" s="57"/>
      <c r="WN746" s="57"/>
      <c r="WO746" s="57"/>
      <c r="WP746" s="57"/>
      <c r="WQ746" s="57"/>
      <c r="WR746" s="57"/>
      <c r="WS746" s="57"/>
      <c r="WT746" s="57"/>
      <c r="WU746" s="57"/>
      <c r="WV746" s="57"/>
      <c r="WW746" s="57"/>
      <c r="WX746" s="57"/>
      <c r="WY746" s="57"/>
      <c r="WZ746" s="57"/>
      <c r="XA746" s="57"/>
      <c r="XB746" s="57"/>
      <c r="XC746" s="57"/>
      <c r="XD746" s="57"/>
      <c r="XE746" s="57"/>
      <c r="XF746" s="57"/>
      <c r="XG746" s="57"/>
      <c r="XH746" s="57"/>
      <c r="XI746" s="57"/>
      <c r="XJ746" s="57"/>
      <c r="XK746" s="57"/>
      <c r="XL746" s="57"/>
      <c r="XM746" s="57"/>
      <c r="XN746" s="57"/>
      <c r="XO746" s="57"/>
      <c r="XP746" s="57"/>
      <c r="XQ746" s="57"/>
      <c r="XR746" s="57"/>
      <c r="XS746" s="57"/>
      <c r="XT746" s="57"/>
      <c r="XU746" s="57"/>
      <c r="XV746" s="57"/>
      <c r="XW746" s="57"/>
    </row>
    <row r="747">
      <c r="AI747" s="57"/>
      <c r="BR747" s="57"/>
      <c r="DA747" s="57"/>
      <c r="EJ747" s="57"/>
      <c r="EK747" s="57"/>
      <c r="EL747" s="57"/>
      <c r="EM747" s="57"/>
      <c r="EN747" s="57"/>
      <c r="EO747" s="57"/>
      <c r="EP747" s="57"/>
      <c r="EQ747" s="57"/>
      <c r="ER747" s="57"/>
      <c r="ES747" s="57"/>
      <c r="ET747" s="57"/>
      <c r="EU747" s="57"/>
      <c r="EV747" s="57"/>
      <c r="EW747" s="57"/>
      <c r="EX747" s="57"/>
      <c r="EY747" s="57"/>
      <c r="EZ747" s="57"/>
      <c r="FA747" s="57"/>
      <c r="FB747" s="57"/>
      <c r="FC747" s="57"/>
      <c r="FD747" s="57"/>
      <c r="FE747" s="57"/>
      <c r="FF747" s="57"/>
      <c r="FG747" s="57"/>
      <c r="FH747" s="57"/>
      <c r="FI747" s="57"/>
      <c r="FJ747" s="57"/>
      <c r="FK747" s="57"/>
      <c r="FL747" s="57"/>
      <c r="FM747" s="57"/>
      <c r="FN747" s="57"/>
      <c r="FO747" s="57"/>
      <c r="FP747" s="57"/>
      <c r="FQ747" s="57"/>
      <c r="FR747" s="57"/>
      <c r="FS747" s="57"/>
      <c r="FT747" s="57"/>
      <c r="FU747" s="57"/>
      <c r="FV747" s="57"/>
      <c r="FW747" s="57"/>
      <c r="FX747" s="57"/>
      <c r="FY747" s="57"/>
      <c r="FZ747" s="57"/>
      <c r="GA747" s="57"/>
      <c r="GB747" s="57"/>
      <c r="GC747" s="57"/>
      <c r="GD747" s="57"/>
      <c r="GE747" s="57"/>
      <c r="GF747" s="57"/>
      <c r="GG747" s="57"/>
      <c r="GH747" s="57"/>
      <c r="GI747" s="57"/>
      <c r="GJ747" s="57"/>
      <c r="GK747" s="57"/>
      <c r="GL747" s="57"/>
      <c r="GM747" s="57"/>
      <c r="GN747" s="57"/>
      <c r="GO747" s="57"/>
      <c r="GP747" s="57"/>
      <c r="GQ747" s="57"/>
      <c r="GR747" s="57"/>
      <c r="GS747" s="57"/>
      <c r="GT747" s="57"/>
      <c r="GU747" s="57"/>
      <c r="GV747" s="57"/>
      <c r="GW747" s="57"/>
      <c r="GX747" s="57"/>
      <c r="GY747" s="57"/>
      <c r="GZ747" s="57"/>
      <c r="HA747" s="57"/>
      <c r="HB747" s="57"/>
      <c r="HC747" s="57"/>
      <c r="HD747" s="57"/>
      <c r="HE747" s="57"/>
      <c r="HF747" s="57"/>
      <c r="HG747" s="57"/>
      <c r="HH747" s="57"/>
      <c r="HI747" s="57"/>
      <c r="HJ747" s="57"/>
      <c r="HK747" s="57"/>
      <c r="HL747" s="57"/>
      <c r="HM747" s="57"/>
      <c r="HN747" s="57"/>
      <c r="HO747" s="57"/>
      <c r="HP747" s="57"/>
      <c r="HQ747" s="57"/>
      <c r="HR747" s="57"/>
      <c r="HS747" s="57"/>
      <c r="HT747" s="57"/>
      <c r="HU747" s="57"/>
      <c r="HV747" s="57"/>
      <c r="HW747" s="57"/>
      <c r="HX747" s="57"/>
      <c r="HY747" s="57"/>
      <c r="HZ747" s="57"/>
      <c r="IA747" s="57"/>
      <c r="IB747" s="57"/>
      <c r="IC747" s="57"/>
      <c r="ID747" s="57"/>
      <c r="IE747" s="57"/>
      <c r="IF747" s="57"/>
      <c r="IG747" s="57"/>
      <c r="IH747" s="57"/>
      <c r="II747" s="57"/>
      <c r="IJ747" s="57"/>
      <c r="IK747" s="57"/>
      <c r="IL747" s="57"/>
      <c r="IM747" s="57"/>
      <c r="IN747" s="57"/>
      <c r="IO747" s="57"/>
      <c r="IP747" s="57"/>
      <c r="IQ747" s="57"/>
      <c r="IR747" s="57"/>
      <c r="IS747" s="57"/>
      <c r="IT747" s="57"/>
      <c r="IU747" s="57"/>
      <c r="IV747" s="57"/>
      <c r="IW747" s="57"/>
      <c r="IX747" s="57"/>
      <c r="IY747" s="57"/>
      <c r="IZ747" s="57"/>
      <c r="JA747" s="57"/>
      <c r="JB747" s="57"/>
      <c r="JC747" s="57"/>
      <c r="JD747" s="57"/>
      <c r="JE747" s="57"/>
      <c r="JF747" s="57"/>
      <c r="JG747" s="57"/>
      <c r="JH747" s="57"/>
      <c r="JI747" s="57"/>
      <c r="JJ747" s="57"/>
      <c r="JK747" s="57"/>
      <c r="JL747" s="57"/>
      <c r="JM747" s="57"/>
      <c r="JN747" s="57"/>
      <c r="JO747" s="57"/>
      <c r="JP747" s="57"/>
      <c r="JQ747" s="57"/>
      <c r="JR747" s="57"/>
      <c r="JS747" s="57"/>
      <c r="JT747" s="57"/>
      <c r="JU747" s="57"/>
      <c r="JV747" s="57"/>
      <c r="JW747" s="57"/>
      <c r="JX747" s="57"/>
      <c r="JY747" s="57"/>
      <c r="JZ747" s="57"/>
      <c r="KA747" s="57"/>
      <c r="KB747" s="57"/>
      <c r="KC747" s="57"/>
      <c r="KD747" s="57"/>
      <c r="KE747" s="57"/>
      <c r="KF747" s="57"/>
      <c r="KG747" s="57"/>
      <c r="KH747" s="57"/>
      <c r="KI747" s="57"/>
      <c r="KJ747" s="57"/>
      <c r="KK747" s="57"/>
      <c r="KL747" s="57"/>
      <c r="KM747" s="57"/>
      <c r="KN747" s="57"/>
      <c r="KO747" s="57"/>
      <c r="KP747" s="57"/>
      <c r="KQ747" s="57"/>
      <c r="KR747" s="57"/>
      <c r="KS747" s="57"/>
      <c r="KT747" s="57"/>
      <c r="KU747" s="57"/>
      <c r="KV747" s="57"/>
      <c r="KW747" s="57"/>
      <c r="KX747" s="57"/>
      <c r="KY747" s="57"/>
      <c r="KZ747" s="57"/>
      <c r="LA747" s="57"/>
      <c r="LB747" s="57"/>
      <c r="LC747" s="57"/>
      <c r="LD747" s="57"/>
      <c r="LE747" s="57"/>
      <c r="LF747" s="57"/>
      <c r="LG747" s="57"/>
      <c r="LH747" s="57"/>
      <c r="LI747" s="57"/>
      <c r="LJ747" s="57"/>
      <c r="LK747" s="57"/>
      <c r="LL747" s="57"/>
      <c r="LM747" s="57"/>
      <c r="LN747" s="57"/>
      <c r="LO747" s="57"/>
      <c r="LP747" s="57"/>
      <c r="LQ747" s="57"/>
      <c r="LR747" s="57"/>
      <c r="LS747" s="57"/>
      <c r="LT747" s="57"/>
      <c r="LU747" s="57"/>
      <c r="LV747" s="57"/>
      <c r="LW747" s="57"/>
      <c r="LX747" s="57"/>
      <c r="LY747" s="57"/>
      <c r="LZ747" s="57"/>
      <c r="MA747" s="57"/>
      <c r="MB747" s="57"/>
      <c r="MC747" s="57"/>
      <c r="MD747" s="57"/>
      <c r="ME747" s="57"/>
      <c r="MF747" s="57"/>
      <c r="MG747" s="57"/>
      <c r="MH747" s="57"/>
      <c r="MI747" s="57"/>
      <c r="MJ747" s="57"/>
      <c r="MK747" s="57"/>
      <c r="ML747" s="57"/>
      <c r="MM747" s="57"/>
      <c r="MN747" s="57"/>
      <c r="MO747" s="57"/>
      <c r="MP747" s="57"/>
      <c r="MQ747" s="57"/>
      <c r="MR747" s="57"/>
      <c r="MS747" s="57"/>
      <c r="MT747" s="57"/>
      <c r="MU747" s="57"/>
      <c r="MV747" s="57"/>
      <c r="MW747" s="57"/>
      <c r="MX747" s="57"/>
      <c r="MY747" s="57"/>
      <c r="MZ747" s="57"/>
      <c r="NA747" s="57"/>
      <c r="NB747" s="57"/>
      <c r="NC747" s="57"/>
      <c r="ND747" s="57"/>
      <c r="NE747" s="57"/>
      <c r="NF747" s="57"/>
      <c r="NG747" s="57"/>
      <c r="NH747" s="57"/>
      <c r="NI747" s="57"/>
      <c r="NJ747" s="57"/>
      <c r="NK747" s="57"/>
      <c r="NL747" s="57"/>
      <c r="NM747" s="57"/>
      <c r="NN747" s="57"/>
      <c r="NO747" s="57"/>
      <c r="NP747" s="57"/>
      <c r="NQ747" s="57"/>
      <c r="NR747" s="57"/>
      <c r="NS747" s="57"/>
      <c r="NT747" s="57"/>
      <c r="NU747" s="57"/>
      <c r="NV747" s="57"/>
      <c r="NW747" s="57"/>
      <c r="NX747" s="57"/>
      <c r="NY747" s="57"/>
      <c r="NZ747" s="57"/>
      <c r="OA747" s="57"/>
      <c r="OB747" s="57"/>
      <c r="OC747" s="57"/>
      <c r="OD747" s="57"/>
      <c r="OE747" s="57"/>
      <c r="OF747" s="57"/>
      <c r="OG747" s="57"/>
      <c r="OH747" s="57"/>
      <c r="OI747" s="57"/>
      <c r="OJ747" s="57"/>
      <c r="OK747" s="57"/>
      <c r="OL747" s="57"/>
      <c r="OM747" s="57"/>
      <c r="ON747" s="57"/>
      <c r="OO747" s="57"/>
      <c r="OP747" s="57"/>
      <c r="OQ747" s="57"/>
      <c r="OR747" s="57"/>
      <c r="OS747" s="57"/>
      <c r="OT747" s="57"/>
      <c r="OU747" s="57"/>
      <c r="OV747" s="57"/>
      <c r="OW747" s="57"/>
      <c r="OX747" s="57"/>
      <c r="OY747" s="57"/>
      <c r="OZ747" s="57"/>
      <c r="PA747" s="57"/>
      <c r="PB747" s="57"/>
      <c r="PC747" s="57"/>
      <c r="PD747" s="57"/>
      <c r="PE747" s="57"/>
      <c r="PF747" s="57"/>
      <c r="PG747" s="57"/>
      <c r="PH747" s="57"/>
      <c r="PI747" s="57"/>
      <c r="PJ747" s="57"/>
      <c r="PK747" s="57"/>
      <c r="PL747" s="57"/>
      <c r="PM747" s="57"/>
      <c r="PN747" s="57"/>
      <c r="PO747" s="57"/>
      <c r="PP747" s="57"/>
      <c r="PQ747" s="57"/>
      <c r="PR747" s="57"/>
      <c r="PS747" s="57"/>
      <c r="PT747" s="57"/>
      <c r="PU747" s="57"/>
      <c r="PV747" s="57"/>
      <c r="PW747" s="57"/>
      <c r="PX747" s="57"/>
      <c r="PY747" s="57"/>
      <c r="PZ747" s="57"/>
      <c r="QA747" s="57"/>
      <c r="QB747" s="57"/>
      <c r="QC747" s="57"/>
      <c r="QD747" s="57"/>
      <c r="QE747" s="57"/>
      <c r="QF747" s="57"/>
      <c r="QG747" s="57"/>
      <c r="QH747" s="57"/>
      <c r="QI747" s="57"/>
      <c r="QJ747" s="57"/>
      <c r="QK747" s="57"/>
      <c r="QL747" s="57"/>
      <c r="QM747" s="57"/>
      <c r="QN747" s="57"/>
      <c r="QO747" s="57"/>
      <c r="QP747" s="57"/>
      <c r="QQ747" s="57"/>
      <c r="QR747" s="57"/>
      <c r="QS747" s="57"/>
      <c r="QT747" s="57"/>
      <c r="QU747" s="57"/>
      <c r="QV747" s="57"/>
      <c r="QW747" s="57"/>
      <c r="QX747" s="57"/>
      <c r="QY747" s="57"/>
      <c r="QZ747" s="57"/>
      <c r="RA747" s="57"/>
      <c r="RB747" s="57"/>
      <c r="RC747" s="57"/>
      <c r="RD747" s="57"/>
      <c r="RE747" s="57"/>
      <c r="RF747" s="57"/>
      <c r="RG747" s="57"/>
      <c r="RH747" s="57"/>
      <c r="RI747" s="57"/>
      <c r="RJ747" s="57"/>
      <c r="RK747" s="57"/>
      <c r="RL747" s="57"/>
      <c r="RM747" s="57"/>
      <c r="RN747" s="57"/>
      <c r="RO747" s="57"/>
      <c r="RP747" s="57"/>
      <c r="RQ747" s="57"/>
      <c r="RR747" s="57"/>
      <c r="RS747" s="57"/>
      <c r="RT747" s="57"/>
      <c r="RU747" s="57"/>
      <c r="RV747" s="57"/>
      <c r="RW747" s="57"/>
      <c r="RX747" s="57"/>
      <c r="RY747" s="57"/>
      <c r="RZ747" s="57"/>
      <c r="SA747" s="57"/>
      <c r="SB747" s="57"/>
      <c r="SC747" s="57"/>
      <c r="SD747" s="57"/>
      <c r="SE747" s="57"/>
      <c r="SF747" s="57"/>
      <c r="SG747" s="57"/>
      <c r="SH747" s="57"/>
      <c r="SI747" s="57"/>
      <c r="SJ747" s="57"/>
      <c r="SK747" s="57"/>
      <c r="SL747" s="57"/>
      <c r="SM747" s="57"/>
      <c r="SN747" s="57"/>
      <c r="SO747" s="57"/>
      <c r="SP747" s="57"/>
      <c r="SQ747" s="57"/>
      <c r="SR747" s="57"/>
      <c r="SS747" s="57"/>
      <c r="ST747" s="57"/>
      <c r="SU747" s="57"/>
      <c r="SV747" s="57"/>
      <c r="SW747" s="57"/>
      <c r="SX747" s="57"/>
      <c r="SY747" s="57"/>
      <c r="SZ747" s="57"/>
      <c r="TA747" s="57"/>
      <c r="TB747" s="57"/>
      <c r="TC747" s="57"/>
      <c r="TD747" s="57"/>
      <c r="TE747" s="57"/>
      <c r="TF747" s="57"/>
      <c r="TG747" s="57"/>
      <c r="TH747" s="57"/>
      <c r="TI747" s="57"/>
      <c r="TJ747" s="57"/>
      <c r="TK747" s="57"/>
      <c r="TL747" s="57"/>
      <c r="TM747" s="57"/>
      <c r="TN747" s="57"/>
      <c r="TO747" s="57"/>
      <c r="TP747" s="57"/>
      <c r="TQ747" s="57"/>
      <c r="TR747" s="57"/>
      <c r="TS747" s="57"/>
      <c r="TT747" s="57"/>
      <c r="TU747" s="57"/>
      <c r="TV747" s="57"/>
      <c r="TW747" s="57"/>
      <c r="TX747" s="57"/>
      <c r="TY747" s="57"/>
      <c r="TZ747" s="57"/>
      <c r="UA747" s="57"/>
      <c r="UB747" s="57"/>
      <c r="UC747" s="57"/>
      <c r="UD747" s="57"/>
      <c r="UE747" s="57"/>
      <c r="UF747" s="57"/>
      <c r="UG747" s="57"/>
      <c r="UH747" s="57"/>
      <c r="UI747" s="57"/>
      <c r="UJ747" s="57"/>
      <c r="UK747" s="57"/>
      <c r="UL747" s="57"/>
      <c r="UM747" s="57"/>
      <c r="UN747" s="57"/>
      <c r="UO747" s="57"/>
      <c r="UP747" s="57"/>
      <c r="UQ747" s="57"/>
      <c r="UR747" s="57"/>
      <c r="US747" s="57"/>
      <c r="UT747" s="57"/>
      <c r="UU747" s="57"/>
      <c r="UV747" s="57"/>
      <c r="UW747" s="57"/>
      <c r="UX747" s="57"/>
      <c r="UY747" s="57"/>
      <c r="UZ747" s="57"/>
      <c r="VA747" s="57"/>
      <c r="VB747" s="57"/>
      <c r="VC747" s="57"/>
      <c r="VD747" s="57"/>
      <c r="VE747" s="57"/>
      <c r="VF747" s="57"/>
      <c r="VG747" s="57"/>
      <c r="VH747" s="57"/>
      <c r="VI747" s="57"/>
      <c r="VJ747" s="57"/>
      <c r="VK747" s="57"/>
      <c r="VL747" s="57"/>
      <c r="VM747" s="57"/>
      <c r="VN747" s="57"/>
      <c r="VO747" s="57"/>
      <c r="VP747" s="57"/>
      <c r="VQ747" s="57"/>
      <c r="VR747" s="57"/>
      <c r="VS747" s="57"/>
      <c r="VT747" s="57"/>
      <c r="VU747" s="57"/>
      <c r="VV747" s="57"/>
      <c r="VW747" s="57"/>
      <c r="VX747" s="57"/>
      <c r="VY747" s="57"/>
      <c r="VZ747" s="57"/>
      <c r="WA747" s="57"/>
      <c r="WB747" s="57"/>
      <c r="WC747" s="57"/>
      <c r="WD747" s="57"/>
      <c r="WE747" s="57"/>
      <c r="WF747" s="57"/>
      <c r="WG747" s="57"/>
      <c r="WH747" s="57"/>
      <c r="WI747" s="57"/>
      <c r="WJ747" s="57"/>
      <c r="WK747" s="57"/>
      <c r="WL747" s="57"/>
      <c r="WM747" s="57"/>
      <c r="WN747" s="57"/>
      <c r="WO747" s="57"/>
      <c r="WP747" s="57"/>
      <c r="WQ747" s="57"/>
      <c r="WR747" s="57"/>
      <c r="WS747" s="57"/>
      <c r="WT747" s="57"/>
      <c r="WU747" s="57"/>
      <c r="WV747" s="57"/>
      <c r="WW747" s="57"/>
      <c r="WX747" s="57"/>
      <c r="WY747" s="57"/>
      <c r="WZ747" s="57"/>
      <c r="XA747" s="57"/>
      <c r="XB747" s="57"/>
      <c r="XC747" s="57"/>
      <c r="XD747" s="57"/>
      <c r="XE747" s="57"/>
      <c r="XF747" s="57"/>
      <c r="XG747" s="57"/>
      <c r="XH747" s="57"/>
      <c r="XI747" s="57"/>
      <c r="XJ747" s="57"/>
      <c r="XK747" s="57"/>
      <c r="XL747" s="57"/>
      <c r="XM747" s="57"/>
      <c r="XN747" s="57"/>
      <c r="XO747" s="57"/>
      <c r="XP747" s="57"/>
      <c r="XQ747" s="57"/>
      <c r="XR747" s="57"/>
      <c r="XS747" s="57"/>
      <c r="XT747" s="57"/>
      <c r="XU747" s="57"/>
      <c r="XV747" s="57"/>
      <c r="XW747" s="57"/>
    </row>
    <row r="748">
      <c r="AI748" s="57"/>
      <c r="BR748" s="57"/>
      <c r="DA748" s="57"/>
      <c r="EJ748" s="57"/>
      <c r="EK748" s="57"/>
      <c r="EL748" s="57"/>
      <c r="EM748" s="57"/>
      <c r="EN748" s="57"/>
      <c r="EO748" s="57"/>
      <c r="EP748" s="57"/>
      <c r="EQ748" s="57"/>
      <c r="ER748" s="57"/>
      <c r="ES748" s="57"/>
      <c r="ET748" s="57"/>
      <c r="EU748" s="57"/>
      <c r="EV748" s="57"/>
      <c r="EW748" s="57"/>
      <c r="EX748" s="57"/>
      <c r="EY748" s="57"/>
      <c r="EZ748" s="57"/>
      <c r="FA748" s="57"/>
      <c r="FB748" s="57"/>
      <c r="FC748" s="57"/>
      <c r="FD748" s="57"/>
      <c r="FE748" s="57"/>
      <c r="FF748" s="57"/>
      <c r="FG748" s="57"/>
      <c r="FH748" s="57"/>
      <c r="FI748" s="57"/>
      <c r="FJ748" s="57"/>
      <c r="FK748" s="57"/>
      <c r="FL748" s="57"/>
      <c r="FM748" s="57"/>
      <c r="FN748" s="57"/>
      <c r="FO748" s="57"/>
      <c r="FP748" s="57"/>
      <c r="FQ748" s="57"/>
      <c r="FR748" s="57"/>
      <c r="FS748" s="57"/>
      <c r="FT748" s="57"/>
      <c r="FU748" s="57"/>
      <c r="FV748" s="57"/>
      <c r="FW748" s="57"/>
      <c r="FX748" s="57"/>
      <c r="FY748" s="57"/>
      <c r="FZ748" s="57"/>
      <c r="GA748" s="57"/>
      <c r="GB748" s="57"/>
      <c r="GC748" s="57"/>
      <c r="GD748" s="57"/>
      <c r="GE748" s="57"/>
      <c r="GF748" s="57"/>
      <c r="GG748" s="57"/>
      <c r="GH748" s="57"/>
      <c r="GI748" s="57"/>
      <c r="GJ748" s="57"/>
      <c r="GK748" s="57"/>
      <c r="GL748" s="57"/>
      <c r="GM748" s="57"/>
      <c r="GN748" s="57"/>
      <c r="GO748" s="57"/>
      <c r="GP748" s="57"/>
      <c r="GQ748" s="57"/>
      <c r="GR748" s="57"/>
      <c r="GS748" s="57"/>
      <c r="GT748" s="57"/>
      <c r="GU748" s="57"/>
      <c r="GV748" s="57"/>
      <c r="GW748" s="57"/>
      <c r="GX748" s="57"/>
      <c r="GY748" s="57"/>
      <c r="GZ748" s="57"/>
      <c r="HA748" s="57"/>
      <c r="HB748" s="57"/>
      <c r="HC748" s="57"/>
      <c r="HD748" s="57"/>
      <c r="HE748" s="57"/>
      <c r="HF748" s="57"/>
      <c r="HG748" s="57"/>
      <c r="HH748" s="57"/>
      <c r="HI748" s="57"/>
      <c r="HJ748" s="57"/>
      <c r="HK748" s="57"/>
      <c r="HL748" s="57"/>
      <c r="HM748" s="57"/>
      <c r="HN748" s="57"/>
      <c r="HO748" s="57"/>
      <c r="HP748" s="57"/>
      <c r="HQ748" s="57"/>
      <c r="HR748" s="57"/>
      <c r="HS748" s="57"/>
      <c r="HT748" s="57"/>
      <c r="HU748" s="57"/>
      <c r="HV748" s="57"/>
      <c r="HW748" s="57"/>
      <c r="HX748" s="57"/>
      <c r="HY748" s="57"/>
      <c r="HZ748" s="57"/>
      <c r="IA748" s="57"/>
      <c r="IB748" s="57"/>
      <c r="IC748" s="57"/>
      <c r="ID748" s="57"/>
      <c r="IE748" s="57"/>
      <c r="IF748" s="57"/>
      <c r="IG748" s="57"/>
      <c r="IH748" s="57"/>
      <c r="II748" s="57"/>
      <c r="IJ748" s="57"/>
      <c r="IK748" s="57"/>
      <c r="IL748" s="57"/>
      <c r="IM748" s="57"/>
      <c r="IN748" s="57"/>
      <c r="IO748" s="57"/>
      <c r="IP748" s="57"/>
      <c r="IQ748" s="57"/>
      <c r="IR748" s="57"/>
      <c r="IS748" s="57"/>
      <c r="IT748" s="57"/>
      <c r="IU748" s="57"/>
      <c r="IV748" s="57"/>
      <c r="IW748" s="57"/>
      <c r="IX748" s="57"/>
      <c r="IY748" s="57"/>
      <c r="IZ748" s="57"/>
      <c r="JA748" s="57"/>
      <c r="JB748" s="57"/>
      <c r="JC748" s="57"/>
      <c r="JD748" s="57"/>
      <c r="JE748" s="57"/>
      <c r="JF748" s="57"/>
      <c r="JG748" s="57"/>
      <c r="JH748" s="57"/>
      <c r="JI748" s="57"/>
      <c r="JJ748" s="57"/>
      <c r="JK748" s="57"/>
      <c r="JL748" s="57"/>
      <c r="JM748" s="57"/>
      <c r="JN748" s="57"/>
      <c r="JO748" s="57"/>
      <c r="JP748" s="57"/>
      <c r="JQ748" s="57"/>
      <c r="JR748" s="57"/>
      <c r="JS748" s="57"/>
      <c r="JT748" s="57"/>
      <c r="JU748" s="57"/>
      <c r="JV748" s="57"/>
      <c r="JW748" s="57"/>
      <c r="JX748" s="57"/>
      <c r="JY748" s="57"/>
      <c r="JZ748" s="57"/>
      <c r="KA748" s="57"/>
      <c r="KB748" s="57"/>
      <c r="KC748" s="57"/>
      <c r="KD748" s="57"/>
      <c r="KE748" s="57"/>
      <c r="KF748" s="57"/>
      <c r="KG748" s="57"/>
      <c r="KH748" s="57"/>
      <c r="KI748" s="57"/>
      <c r="KJ748" s="57"/>
      <c r="KK748" s="57"/>
      <c r="KL748" s="57"/>
      <c r="KM748" s="57"/>
      <c r="KN748" s="57"/>
      <c r="KO748" s="57"/>
      <c r="KP748" s="57"/>
      <c r="KQ748" s="57"/>
      <c r="KR748" s="57"/>
      <c r="KS748" s="57"/>
      <c r="KT748" s="57"/>
      <c r="KU748" s="57"/>
      <c r="KV748" s="57"/>
      <c r="KW748" s="57"/>
      <c r="KX748" s="57"/>
      <c r="KY748" s="57"/>
      <c r="KZ748" s="57"/>
      <c r="LA748" s="57"/>
      <c r="LB748" s="57"/>
      <c r="LC748" s="57"/>
      <c r="LD748" s="57"/>
      <c r="LE748" s="57"/>
      <c r="LF748" s="57"/>
      <c r="LG748" s="57"/>
      <c r="LH748" s="57"/>
      <c r="LI748" s="57"/>
      <c r="LJ748" s="57"/>
      <c r="LK748" s="57"/>
      <c r="LL748" s="57"/>
      <c r="LM748" s="57"/>
      <c r="LN748" s="57"/>
      <c r="LO748" s="57"/>
      <c r="LP748" s="57"/>
      <c r="LQ748" s="57"/>
      <c r="LR748" s="57"/>
      <c r="LS748" s="57"/>
      <c r="LT748" s="57"/>
      <c r="LU748" s="57"/>
      <c r="LV748" s="57"/>
      <c r="LW748" s="57"/>
      <c r="LX748" s="57"/>
      <c r="LY748" s="57"/>
      <c r="LZ748" s="57"/>
      <c r="MA748" s="57"/>
      <c r="MB748" s="57"/>
      <c r="MC748" s="57"/>
      <c r="MD748" s="57"/>
      <c r="ME748" s="57"/>
      <c r="MF748" s="57"/>
      <c r="MG748" s="57"/>
      <c r="MH748" s="57"/>
      <c r="MI748" s="57"/>
      <c r="MJ748" s="57"/>
      <c r="MK748" s="57"/>
      <c r="ML748" s="57"/>
      <c r="MM748" s="57"/>
      <c r="MN748" s="57"/>
      <c r="MO748" s="57"/>
      <c r="MP748" s="57"/>
      <c r="MQ748" s="57"/>
      <c r="MR748" s="57"/>
      <c r="MS748" s="57"/>
      <c r="MT748" s="57"/>
      <c r="MU748" s="57"/>
      <c r="MV748" s="57"/>
      <c r="MW748" s="57"/>
      <c r="MX748" s="57"/>
      <c r="MY748" s="57"/>
      <c r="MZ748" s="57"/>
      <c r="NA748" s="57"/>
      <c r="NB748" s="57"/>
      <c r="NC748" s="57"/>
      <c r="ND748" s="57"/>
      <c r="NE748" s="57"/>
      <c r="NF748" s="57"/>
      <c r="NG748" s="57"/>
      <c r="NH748" s="57"/>
      <c r="NI748" s="57"/>
      <c r="NJ748" s="57"/>
      <c r="NK748" s="57"/>
      <c r="NL748" s="57"/>
      <c r="NM748" s="57"/>
      <c r="NN748" s="57"/>
      <c r="NO748" s="57"/>
      <c r="NP748" s="57"/>
      <c r="NQ748" s="57"/>
      <c r="NR748" s="57"/>
      <c r="NS748" s="57"/>
      <c r="NT748" s="57"/>
      <c r="NU748" s="57"/>
      <c r="NV748" s="57"/>
      <c r="NW748" s="57"/>
      <c r="NX748" s="57"/>
      <c r="NY748" s="57"/>
      <c r="NZ748" s="57"/>
      <c r="OA748" s="57"/>
      <c r="OB748" s="57"/>
      <c r="OC748" s="57"/>
      <c r="OD748" s="57"/>
      <c r="OE748" s="57"/>
      <c r="OF748" s="57"/>
      <c r="OG748" s="57"/>
      <c r="OH748" s="57"/>
      <c r="OI748" s="57"/>
      <c r="OJ748" s="57"/>
      <c r="OK748" s="57"/>
      <c r="OL748" s="57"/>
      <c r="OM748" s="57"/>
      <c r="ON748" s="57"/>
      <c r="OO748" s="57"/>
      <c r="OP748" s="57"/>
      <c r="OQ748" s="57"/>
      <c r="OR748" s="57"/>
      <c r="OS748" s="57"/>
      <c r="OT748" s="57"/>
      <c r="OU748" s="57"/>
      <c r="OV748" s="57"/>
      <c r="OW748" s="57"/>
      <c r="OX748" s="57"/>
      <c r="OY748" s="57"/>
      <c r="OZ748" s="57"/>
      <c r="PA748" s="57"/>
      <c r="PB748" s="57"/>
      <c r="PC748" s="57"/>
      <c r="PD748" s="57"/>
      <c r="PE748" s="57"/>
      <c r="PF748" s="57"/>
      <c r="PG748" s="57"/>
      <c r="PH748" s="57"/>
      <c r="PI748" s="57"/>
      <c r="PJ748" s="57"/>
      <c r="PK748" s="57"/>
      <c r="PL748" s="57"/>
      <c r="PM748" s="57"/>
      <c r="PN748" s="57"/>
      <c r="PO748" s="57"/>
      <c r="PP748" s="57"/>
      <c r="PQ748" s="57"/>
      <c r="PR748" s="57"/>
      <c r="PS748" s="57"/>
      <c r="PT748" s="57"/>
      <c r="PU748" s="57"/>
      <c r="PV748" s="57"/>
      <c r="PW748" s="57"/>
      <c r="PX748" s="57"/>
      <c r="PY748" s="57"/>
      <c r="PZ748" s="57"/>
      <c r="QA748" s="57"/>
      <c r="QB748" s="57"/>
      <c r="QC748" s="57"/>
      <c r="QD748" s="57"/>
      <c r="QE748" s="57"/>
      <c r="QF748" s="57"/>
      <c r="QG748" s="57"/>
      <c r="QH748" s="57"/>
      <c r="QI748" s="57"/>
      <c r="QJ748" s="57"/>
      <c r="QK748" s="57"/>
      <c r="QL748" s="57"/>
      <c r="QM748" s="57"/>
      <c r="QN748" s="57"/>
      <c r="QO748" s="57"/>
      <c r="QP748" s="57"/>
      <c r="QQ748" s="57"/>
      <c r="QR748" s="57"/>
      <c r="QS748" s="57"/>
      <c r="QT748" s="57"/>
      <c r="QU748" s="57"/>
      <c r="QV748" s="57"/>
      <c r="QW748" s="57"/>
      <c r="QX748" s="57"/>
      <c r="QY748" s="57"/>
      <c r="QZ748" s="57"/>
      <c r="RA748" s="57"/>
      <c r="RB748" s="57"/>
      <c r="RC748" s="57"/>
      <c r="RD748" s="57"/>
      <c r="RE748" s="57"/>
      <c r="RF748" s="57"/>
      <c r="RG748" s="57"/>
      <c r="RH748" s="57"/>
      <c r="RI748" s="57"/>
      <c r="RJ748" s="57"/>
      <c r="RK748" s="57"/>
      <c r="RL748" s="57"/>
      <c r="RM748" s="57"/>
      <c r="RN748" s="57"/>
      <c r="RO748" s="57"/>
      <c r="RP748" s="57"/>
      <c r="RQ748" s="57"/>
      <c r="RR748" s="57"/>
      <c r="RS748" s="57"/>
      <c r="RT748" s="57"/>
      <c r="RU748" s="57"/>
      <c r="RV748" s="57"/>
      <c r="RW748" s="57"/>
      <c r="RX748" s="57"/>
      <c r="RY748" s="57"/>
      <c r="RZ748" s="57"/>
      <c r="SA748" s="57"/>
      <c r="SB748" s="57"/>
      <c r="SC748" s="57"/>
      <c r="SD748" s="57"/>
      <c r="SE748" s="57"/>
      <c r="SF748" s="57"/>
      <c r="SG748" s="57"/>
      <c r="SH748" s="57"/>
      <c r="SI748" s="57"/>
      <c r="SJ748" s="57"/>
      <c r="SK748" s="57"/>
      <c r="SL748" s="57"/>
      <c r="SM748" s="57"/>
      <c r="SN748" s="57"/>
      <c r="SO748" s="57"/>
      <c r="SP748" s="57"/>
      <c r="SQ748" s="57"/>
      <c r="SR748" s="57"/>
      <c r="SS748" s="57"/>
      <c r="ST748" s="57"/>
      <c r="SU748" s="57"/>
      <c r="SV748" s="57"/>
      <c r="SW748" s="57"/>
      <c r="SX748" s="57"/>
      <c r="SY748" s="57"/>
      <c r="SZ748" s="57"/>
      <c r="TA748" s="57"/>
      <c r="TB748" s="57"/>
      <c r="TC748" s="57"/>
      <c r="TD748" s="57"/>
      <c r="TE748" s="57"/>
      <c r="TF748" s="57"/>
      <c r="TG748" s="57"/>
      <c r="TH748" s="57"/>
      <c r="TI748" s="57"/>
      <c r="TJ748" s="57"/>
      <c r="TK748" s="57"/>
      <c r="TL748" s="57"/>
      <c r="TM748" s="57"/>
      <c r="TN748" s="57"/>
      <c r="TO748" s="57"/>
      <c r="TP748" s="57"/>
      <c r="TQ748" s="57"/>
      <c r="TR748" s="57"/>
      <c r="TS748" s="57"/>
      <c r="TT748" s="57"/>
      <c r="TU748" s="57"/>
      <c r="TV748" s="57"/>
      <c r="TW748" s="57"/>
      <c r="TX748" s="57"/>
      <c r="TY748" s="57"/>
      <c r="TZ748" s="57"/>
      <c r="UA748" s="57"/>
      <c r="UB748" s="57"/>
      <c r="UC748" s="57"/>
      <c r="UD748" s="57"/>
      <c r="UE748" s="57"/>
      <c r="UF748" s="57"/>
      <c r="UG748" s="57"/>
      <c r="UH748" s="57"/>
      <c r="UI748" s="57"/>
      <c r="UJ748" s="57"/>
      <c r="UK748" s="57"/>
      <c r="UL748" s="57"/>
      <c r="UM748" s="57"/>
      <c r="UN748" s="57"/>
      <c r="UO748" s="57"/>
      <c r="UP748" s="57"/>
      <c r="UQ748" s="57"/>
      <c r="UR748" s="57"/>
      <c r="US748" s="57"/>
      <c r="UT748" s="57"/>
      <c r="UU748" s="57"/>
      <c r="UV748" s="57"/>
      <c r="UW748" s="57"/>
      <c r="UX748" s="57"/>
      <c r="UY748" s="57"/>
      <c r="UZ748" s="57"/>
      <c r="VA748" s="57"/>
      <c r="VB748" s="57"/>
      <c r="VC748" s="57"/>
      <c r="VD748" s="57"/>
      <c r="VE748" s="57"/>
      <c r="VF748" s="57"/>
      <c r="VG748" s="57"/>
      <c r="VH748" s="57"/>
      <c r="VI748" s="57"/>
      <c r="VJ748" s="57"/>
      <c r="VK748" s="57"/>
      <c r="VL748" s="57"/>
      <c r="VM748" s="57"/>
      <c r="VN748" s="57"/>
      <c r="VO748" s="57"/>
      <c r="VP748" s="57"/>
      <c r="VQ748" s="57"/>
      <c r="VR748" s="57"/>
      <c r="VS748" s="57"/>
      <c r="VT748" s="57"/>
      <c r="VU748" s="57"/>
      <c r="VV748" s="57"/>
      <c r="VW748" s="57"/>
      <c r="VX748" s="57"/>
      <c r="VY748" s="57"/>
      <c r="VZ748" s="57"/>
      <c r="WA748" s="57"/>
      <c r="WB748" s="57"/>
      <c r="WC748" s="57"/>
      <c r="WD748" s="57"/>
      <c r="WE748" s="57"/>
      <c r="WF748" s="57"/>
      <c r="WG748" s="57"/>
      <c r="WH748" s="57"/>
      <c r="WI748" s="57"/>
      <c r="WJ748" s="57"/>
      <c r="WK748" s="57"/>
      <c r="WL748" s="57"/>
      <c r="WM748" s="57"/>
      <c r="WN748" s="57"/>
      <c r="WO748" s="57"/>
      <c r="WP748" s="57"/>
      <c r="WQ748" s="57"/>
      <c r="WR748" s="57"/>
      <c r="WS748" s="57"/>
      <c r="WT748" s="57"/>
      <c r="WU748" s="57"/>
      <c r="WV748" s="57"/>
      <c r="WW748" s="57"/>
      <c r="WX748" s="57"/>
      <c r="WY748" s="57"/>
      <c r="WZ748" s="57"/>
      <c r="XA748" s="57"/>
      <c r="XB748" s="57"/>
      <c r="XC748" s="57"/>
      <c r="XD748" s="57"/>
      <c r="XE748" s="57"/>
      <c r="XF748" s="57"/>
      <c r="XG748" s="57"/>
      <c r="XH748" s="57"/>
      <c r="XI748" s="57"/>
      <c r="XJ748" s="57"/>
      <c r="XK748" s="57"/>
      <c r="XL748" s="57"/>
      <c r="XM748" s="57"/>
      <c r="XN748" s="57"/>
      <c r="XO748" s="57"/>
      <c r="XP748" s="57"/>
      <c r="XQ748" s="57"/>
      <c r="XR748" s="57"/>
      <c r="XS748" s="57"/>
      <c r="XT748" s="57"/>
      <c r="XU748" s="57"/>
      <c r="XV748" s="57"/>
      <c r="XW748" s="57"/>
    </row>
    <row r="749">
      <c r="AI749" s="57"/>
      <c r="BR749" s="57"/>
      <c r="DA749" s="57"/>
      <c r="EJ749" s="57"/>
      <c r="EK749" s="57"/>
      <c r="EL749" s="57"/>
      <c r="EM749" s="57"/>
      <c r="EN749" s="57"/>
      <c r="EO749" s="57"/>
      <c r="EP749" s="57"/>
      <c r="EQ749" s="57"/>
      <c r="ER749" s="57"/>
      <c r="ES749" s="57"/>
      <c r="ET749" s="57"/>
      <c r="EU749" s="57"/>
      <c r="EV749" s="57"/>
      <c r="EW749" s="57"/>
      <c r="EX749" s="57"/>
      <c r="EY749" s="57"/>
      <c r="EZ749" s="57"/>
      <c r="FA749" s="57"/>
      <c r="FB749" s="57"/>
      <c r="FC749" s="57"/>
      <c r="FD749" s="57"/>
      <c r="FE749" s="57"/>
      <c r="FF749" s="57"/>
      <c r="FG749" s="57"/>
      <c r="FH749" s="57"/>
      <c r="FI749" s="57"/>
      <c r="FJ749" s="57"/>
      <c r="FK749" s="57"/>
      <c r="FL749" s="57"/>
      <c r="FM749" s="57"/>
      <c r="FN749" s="57"/>
      <c r="FO749" s="57"/>
      <c r="FP749" s="57"/>
      <c r="FQ749" s="57"/>
      <c r="FR749" s="57"/>
      <c r="FS749" s="57"/>
      <c r="FT749" s="57"/>
      <c r="FU749" s="57"/>
      <c r="FV749" s="57"/>
      <c r="FW749" s="57"/>
      <c r="FX749" s="57"/>
      <c r="FY749" s="57"/>
      <c r="FZ749" s="57"/>
      <c r="GA749" s="57"/>
      <c r="GB749" s="57"/>
      <c r="GC749" s="57"/>
      <c r="GD749" s="57"/>
      <c r="GE749" s="57"/>
      <c r="GF749" s="57"/>
      <c r="GG749" s="57"/>
      <c r="GH749" s="57"/>
      <c r="GI749" s="57"/>
      <c r="GJ749" s="57"/>
      <c r="GK749" s="57"/>
      <c r="GL749" s="57"/>
      <c r="GM749" s="57"/>
      <c r="GN749" s="57"/>
      <c r="GO749" s="57"/>
      <c r="GP749" s="57"/>
      <c r="GQ749" s="57"/>
      <c r="GR749" s="57"/>
      <c r="GS749" s="57"/>
      <c r="GT749" s="57"/>
      <c r="GU749" s="57"/>
      <c r="GV749" s="57"/>
      <c r="GW749" s="57"/>
      <c r="GX749" s="57"/>
      <c r="GY749" s="57"/>
      <c r="GZ749" s="57"/>
      <c r="HA749" s="57"/>
      <c r="HB749" s="57"/>
      <c r="HC749" s="57"/>
      <c r="HD749" s="57"/>
      <c r="HE749" s="57"/>
      <c r="HF749" s="57"/>
      <c r="HG749" s="57"/>
      <c r="HH749" s="57"/>
      <c r="HI749" s="57"/>
      <c r="HJ749" s="57"/>
      <c r="HK749" s="57"/>
      <c r="HL749" s="57"/>
      <c r="HM749" s="57"/>
      <c r="HN749" s="57"/>
      <c r="HO749" s="57"/>
      <c r="HP749" s="57"/>
      <c r="HQ749" s="57"/>
      <c r="HR749" s="57"/>
      <c r="HS749" s="57"/>
      <c r="HT749" s="57"/>
      <c r="HU749" s="57"/>
      <c r="HV749" s="57"/>
      <c r="HW749" s="57"/>
      <c r="HX749" s="57"/>
      <c r="HY749" s="57"/>
      <c r="HZ749" s="57"/>
      <c r="IA749" s="57"/>
      <c r="IB749" s="57"/>
      <c r="IC749" s="57"/>
      <c r="ID749" s="57"/>
      <c r="IE749" s="57"/>
      <c r="IF749" s="57"/>
      <c r="IG749" s="57"/>
      <c r="IH749" s="57"/>
      <c r="II749" s="57"/>
      <c r="IJ749" s="57"/>
      <c r="IK749" s="57"/>
      <c r="IL749" s="57"/>
      <c r="IM749" s="57"/>
      <c r="IN749" s="57"/>
      <c r="IO749" s="57"/>
      <c r="IP749" s="57"/>
      <c r="IQ749" s="57"/>
      <c r="IR749" s="57"/>
      <c r="IS749" s="57"/>
      <c r="IT749" s="57"/>
      <c r="IU749" s="57"/>
      <c r="IV749" s="57"/>
      <c r="IW749" s="57"/>
      <c r="IX749" s="57"/>
      <c r="IY749" s="57"/>
      <c r="IZ749" s="57"/>
      <c r="JA749" s="57"/>
      <c r="JB749" s="57"/>
      <c r="JC749" s="57"/>
      <c r="JD749" s="57"/>
      <c r="JE749" s="57"/>
      <c r="JF749" s="57"/>
      <c r="JG749" s="57"/>
      <c r="JH749" s="57"/>
      <c r="JI749" s="57"/>
      <c r="JJ749" s="57"/>
      <c r="JK749" s="57"/>
      <c r="JL749" s="57"/>
      <c r="JM749" s="57"/>
      <c r="JN749" s="57"/>
      <c r="JO749" s="57"/>
      <c r="JP749" s="57"/>
      <c r="JQ749" s="57"/>
      <c r="JR749" s="57"/>
      <c r="JS749" s="57"/>
      <c r="JT749" s="57"/>
      <c r="JU749" s="57"/>
      <c r="JV749" s="57"/>
      <c r="JW749" s="57"/>
      <c r="JX749" s="57"/>
      <c r="JY749" s="57"/>
      <c r="JZ749" s="57"/>
      <c r="KA749" s="57"/>
      <c r="KB749" s="57"/>
      <c r="KC749" s="57"/>
      <c r="KD749" s="57"/>
      <c r="KE749" s="57"/>
      <c r="KF749" s="57"/>
      <c r="KG749" s="57"/>
      <c r="KH749" s="57"/>
      <c r="KI749" s="57"/>
      <c r="KJ749" s="57"/>
      <c r="KK749" s="57"/>
      <c r="KL749" s="57"/>
      <c r="KM749" s="57"/>
      <c r="KN749" s="57"/>
      <c r="KO749" s="57"/>
      <c r="KP749" s="57"/>
      <c r="KQ749" s="57"/>
      <c r="KR749" s="57"/>
      <c r="KS749" s="57"/>
      <c r="KT749" s="57"/>
      <c r="KU749" s="57"/>
      <c r="KV749" s="57"/>
      <c r="KW749" s="57"/>
      <c r="KX749" s="57"/>
      <c r="KY749" s="57"/>
      <c r="KZ749" s="57"/>
      <c r="LA749" s="57"/>
      <c r="LB749" s="57"/>
      <c r="LC749" s="57"/>
      <c r="LD749" s="57"/>
      <c r="LE749" s="57"/>
      <c r="LF749" s="57"/>
      <c r="LG749" s="57"/>
      <c r="LH749" s="57"/>
      <c r="LI749" s="57"/>
      <c r="LJ749" s="57"/>
      <c r="LK749" s="57"/>
      <c r="LL749" s="57"/>
      <c r="LM749" s="57"/>
      <c r="LN749" s="57"/>
      <c r="LO749" s="57"/>
      <c r="LP749" s="57"/>
      <c r="LQ749" s="57"/>
      <c r="LR749" s="57"/>
      <c r="LS749" s="57"/>
      <c r="LT749" s="57"/>
      <c r="LU749" s="57"/>
      <c r="LV749" s="57"/>
      <c r="LW749" s="57"/>
      <c r="LX749" s="57"/>
      <c r="LY749" s="57"/>
      <c r="LZ749" s="57"/>
      <c r="MA749" s="57"/>
      <c r="MB749" s="57"/>
      <c r="MC749" s="57"/>
      <c r="MD749" s="57"/>
      <c r="ME749" s="57"/>
      <c r="MF749" s="57"/>
      <c r="MG749" s="57"/>
      <c r="MH749" s="57"/>
      <c r="MI749" s="57"/>
      <c r="MJ749" s="57"/>
      <c r="MK749" s="57"/>
      <c r="ML749" s="57"/>
      <c r="MM749" s="57"/>
      <c r="MN749" s="57"/>
      <c r="MO749" s="57"/>
      <c r="MP749" s="57"/>
      <c r="MQ749" s="57"/>
      <c r="MR749" s="57"/>
      <c r="MS749" s="57"/>
      <c r="MT749" s="57"/>
      <c r="MU749" s="57"/>
      <c r="MV749" s="57"/>
      <c r="MW749" s="57"/>
      <c r="MX749" s="57"/>
      <c r="MY749" s="57"/>
      <c r="MZ749" s="57"/>
      <c r="NA749" s="57"/>
      <c r="NB749" s="57"/>
      <c r="NC749" s="57"/>
      <c r="ND749" s="57"/>
      <c r="NE749" s="57"/>
      <c r="NF749" s="57"/>
      <c r="NG749" s="57"/>
      <c r="NH749" s="57"/>
      <c r="NI749" s="57"/>
      <c r="NJ749" s="57"/>
      <c r="NK749" s="57"/>
      <c r="NL749" s="57"/>
      <c r="NM749" s="57"/>
      <c r="NN749" s="57"/>
      <c r="NO749" s="57"/>
      <c r="NP749" s="57"/>
      <c r="NQ749" s="57"/>
      <c r="NR749" s="57"/>
      <c r="NS749" s="57"/>
      <c r="NT749" s="57"/>
      <c r="NU749" s="57"/>
      <c r="NV749" s="57"/>
      <c r="NW749" s="57"/>
      <c r="NX749" s="57"/>
      <c r="NY749" s="57"/>
      <c r="NZ749" s="57"/>
      <c r="OA749" s="57"/>
      <c r="OB749" s="57"/>
      <c r="OC749" s="57"/>
      <c r="OD749" s="57"/>
      <c r="OE749" s="57"/>
      <c r="OF749" s="57"/>
      <c r="OG749" s="57"/>
      <c r="OH749" s="57"/>
      <c r="OI749" s="57"/>
      <c r="OJ749" s="57"/>
      <c r="OK749" s="57"/>
      <c r="OL749" s="57"/>
      <c r="OM749" s="57"/>
      <c r="ON749" s="57"/>
      <c r="OO749" s="57"/>
      <c r="OP749" s="57"/>
      <c r="OQ749" s="57"/>
      <c r="OR749" s="57"/>
      <c r="OS749" s="57"/>
      <c r="OT749" s="57"/>
      <c r="OU749" s="57"/>
      <c r="OV749" s="57"/>
      <c r="OW749" s="57"/>
      <c r="OX749" s="57"/>
      <c r="OY749" s="57"/>
      <c r="OZ749" s="57"/>
      <c r="PA749" s="57"/>
      <c r="PB749" s="57"/>
      <c r="PC749" s="57"/>
      <c r="PD749" s="57"/>
      <c r="PE749" s="57"/>
      <c r="PF749" s="57"/>
      <c r="PG749" s="57"/>
      <c r="PH749" s="57"/>
      <c r="PI749" s="57"/>
      <c r="PJ749" s="57"/>
      <c r="PK749" s="57"/>
      <c r="PL749" s="57"/>
      <c r="PM749" s="57"/>
      <c r="PN749" s="57"/>
      <c r="PO749" s="57"/>
      <c r="PP749" s="57"/>
      <c r="PQ749" s="57"/>
      <c r="PR749" s="57"/>
      <c r="PS749" s="57"/>
      <c r="PT749" s="57"/>
      <c r="PU749" s="57"/>
      <c r="PV749" s="57"/>
      <c r="PW749" s="57"/>
      <c r="PX749" s="57"/>
      <c r="PY749" s="57"/>
      <c r="PZ749" s="57"/>
      <c r="QA749" s="57"/>
      <c r="QB749" s="57"/>
      <c r="QC749" s="57"/>
      <c r="QD749" s="57"/>
      <c r="QE749" s="57"/>
      <c r="QF749" s="57"/>
      <c r="QG749" s="57"/>
      <c r="QH749" s="57"/>
      <c r="QI749" s="57"/>
      <c r="QJ749" s="57"/>
      <c r="QK749" s="57"/>
      <c r="QL749" s="57"/>
      <c r="QM749" s="57"/>
      <c r="QN749" s="57"/>
      <c r="QO749" s="57"/>
      <c r="QP749" s="57"/>
      <c r="QQ749" s="57"/>
      <c r="QR749" s="57"/>
      <c r="QS749" s="57"/>
      <c r="QT749" s="57"/>
      <c r="QU749" s="57"/>
      <c r="QV749" s="57"/>
      <c r="QW749" s="57"/>
      <c r="QX749" s="57"/>
      <c r="QY749" s="57"/>
      <c r="QZ749" s="57"/>
      <c r="RA749" s="57"/>
      <c r="RB749" s="57"/>
      <c r="RC749" s="57"/>
      <c r="RD749" s="57"/>
      <c r="RE749" s="57"/>
      <c r="RF749" s="57"/>
      <c r="RG749" s="57"/>
      <c r="RH749" s="57"/>
      <c r="RI749" s="57"/>
      <c r="RJ749" s="57"/>
      <c r="RK749" s="57"/>
      <c r="RL749" s="57"/>
      <c r="RM749" s="57"/>
      <c r="RN749" s="57"/>
      <c r="RO749" s="57"/>
      <c r="RP749" s="57"/>
      <c r="RQ749" s="57"/>
      <c r="RR749" s="57"/>
      <c r="RS749" s="57"/>
      <c r="RT749" s="57"/>
      <c r="RU749" s="57"/>
      <c r="RV749" s="57"/>
      <c r="RW749" s="57"/>
      <c r="RX749" s="57"/>
      <c r="RY749" s="57"/>
      <c r="RZ749" s="57"/>
      <c r="SA749" s="57"/>
      <c r="SB749" s="57"/>
      <c r="SC749" s="57"/>
      <c r="SD749" s="57"/>
      <c r="SE749" s="57"/>
      <c r="SF749" s="57"/>
      <c r="SG749" s="57"/>
      <c r="SH749" s="57"/>
      <c r="SI749" s="57"/>
      <c r="SJ749" s="57"/>
      <c r="SK749" s="57"/>
      <c r="SL749" s="57"/>
      <c r="SM749" s="57"/>
      <c r="SN749" s="57"/>
      <c r="SO749" s="57"/>
      <c r="SP749" s="57"/>
      <c r="SQ749" s="57"/>
      <c r="SR749" s="57"/>
      <c r="SS749" s="57"/>
      <c r="ST749" s="57"/>
      <c r="SU749" s="57"/>
      <c r="SV749" s="57"/>
      <c r="SW749" s="57"/>
      <c r="SX749" s="57"/>
      <c r="SY749" s="57"/>
      <c r="SZ749" s="57"/>
      <c r="TA749" s="57"/>
      <c r="TB749" s="57"/>
      <c r="TC749" s="57"/>
      <c r="TD749" s="57"/>
      <c r="TE749" s="57"/>
      <c r="TF749" s="57"/>
      <c r="TG749" s="57"/>
      <c r="TH749" s="57"/>
      <c r="TI749" s="57"/>
      <c r="TJ749" s="57"/>
      <c r="TK749" s="57"/>
      <c r="TL749" s="57"/>
      <c r="TM749" s="57"/>
      <c r="TN749" s="57"/>
      <c r="TO749" s="57"/>
      <c r="TP749" s="57"/>
      <c r="TQ749" s="57"/>
      <c r="TR749" s="57"/>
      <c r="TS749" s="57"/>
      <c r="TT749" s="57"/>
      <c r="TU749" s="57"/>
      <c r="TV749" s="57"/>
      <c r="TW749" s="57"/>
      <c r="TX749" s="57"/>
      <c r="TY749" s="57"/>
      <c r="TZ749" s="57"/>
      <c r="UA749" s="57"/>
      <c r="UB749" s="57"/>
      <c r="UC749" s="57"/>
      <c r="UD749" s="57"/>
      <c r="UE749" s="57"/>
      <c r="UF749" s="57"/>
      <c r="UG749" s="57"/>
      <c r="UH749" s="57"/>
      <c r="UI749" s="57"/>
      <c r="UJ749" s="57"/>
      <c r="UK749" s="57"/>
      <c r="UL749" s="57"/>
      <c r="UM749" s="57"/>
      <c r="UN749" s="57"/>
      <c r="UO749" s="57"/>
      <c r="UP749" s="57"/>
      <c r="UQ749" s="57"/>
      <c r="UR749" s="57"/>
      <c r="US749" s="57"/>
      <c r="UT749" s="57"/>
      <c r="UU749" s="57"/>
      <c r="UV749" s="57"/>
      <c r="UW749" s="57"/>
      <c r="UX749" s="57"/>
      <c r="UY749" s="57"/>
      <c r="UZ749" s="57"/>
      <c r="VA749" s="57"/>
      <c r="VB749" s="57"/>
      <c r="VC749" s="57"/>
      <c r="VD749" s="57"/>
      <c r="VE749" s="57"/>
      <c r="VF749" s="57"/>
      <c r="VG749" s="57"/>
      <c r="VH749" s="57"/>
      <c r="VI749" s="57"/>
      <c r="VJ749" s="57"/>
      <c r="VK749" s="57"/>
      <c r="VL749" s="57"/>
      <c r="VM749" s="57"/>
      <c r="VN749" s="57"/>
      <c r="VO749" s="57"/>
      <c r="VP749" s="57"/>
      <c r="VQ749" s="57"/>
      <c r="VR749" s="57"/>
      <c r="VS749" s="57"/>
      <c r="VT749" s="57"/>
      <c r="VU749" s="57"/>
      <c r="VV749" s="57"/>
      <c r="VW749" s="57"/>
      <c r="VX749" s="57"/>
      <c r="VY749" s="57"/>
      <c r="VZ749" s="57"/>
      <c r="WA749" s="57"/>
      <c r="WB749" s="57"/>
      <c r="WC749" s="57"/>
      <c r="WD749" s="57"/>
      <c r="WE749" s="57"/>
      <c r="WF749" s="57"/>
      <c r="WG749" s="57"/>
      <c r="WH749" s="57"/>
      <c r="WI749" s="57"/>
      <c r="WJ749" s="57"/>
      <c r="WK749" s="57"/>
      <c r="WL749" s="57"/>
      <c r="WM749" s="57"/>
      <c r="WN749" s="57"/>
      <c r="WO749" s="57"/>
      <c r="WP749" s="57"/>
      <c r="WQ749" s="57"/>
      <c r="WR749" s="57"/>
      <c r="WS749" s="57"/>
      <c r="WT749" s="57"/>
      <c r="WU749" s="57"/>
      <c r="WV749" s="57"/>
      <c r="WW749" s="57"/>
      <c r="WX749" s="57"/>
      <c r="WY749" s="57"/>
      <c r="WZ749" s="57"/>
      <c r="XA749" s="57"/>
      <c r="XB749" s="57"/>
      <c r="XC749" s="57"/>
      <c r="XD749" s="57"/>
      <c r="XE749" s="57"/>
      <c r="XF749" s="57"/>
      <c r="XG749" s="57"/>
      <c r="XH749" s="57"/>
      <c r="XI749" s="57"/>
      <c r="XJ749" s="57"/>
      <c r="XK749" s="57"/>
      <c r="XL749" s="57"/>
      <c r="XM749" s="57"/>
      <c r="XN749" s="57"/>
      <c r="XO749" s="57"/>
      <c r="XP749" s="57"/>
      <c r="XQ749" s="57"/>
      <c r="XR749" s="57"/>
      <c r="XS749" s="57"/>
      <c r="XT749" s="57"/>
      <c r="XU749" s="57"/>
      <c r="XV749" s="57"/>
      <c r="XW749" s="57"/>
    </row>
    <row r="750">
      <c r="AI750" s="57"/>
      <c r="BR750" s="57"/>
      <c r="DA750" s="57"/>
      <c r="EJ750" s="57"/>
      <c r="EK750" s="57"/>
      <c r="EL750" s="57"/>
      <c r="EM750" s="57"/>
      <c r="EN750" s="57"/>
      <c r="EO750" s="57"/>
      <c r="EP750" s="57"/>
      <c r="EQ750" s="57"/>
      <c r="ER750" s="57"/>
      <c r="ES750" s="57"/>
      <c r="ET750" s="57"/>
      <c r="EU750" s="57"/>
      <c r="EV750" s="57"/>
      <c r="EW750" s="57"/>
      <c r="EX750" s="57"/>
      <c r="EY750" s="57"/>
      <c r="EZ750" s="57"/>
      <c r="FA750" s="57"/>
      <c r="FB750" s="57"/>
      <c r="FC750" s="57"/>
      <c r="FD750" s="57"/>
      <c r="FE750" s="57"/>
      <c r="FF750" s="57"/>
      <c r="FG750" s="57"/>
      <c r="FH750" s="57"/>
      <c r="FI750" s="57"/>
      <c r="FJ750" s="57"/>
      <c r="FK750" s="57"/>
      <c r="FL750" s="57"/>
      <c r="FM750" s="57"/>
      <c r="FN750" s="57"/>
      <c r="FO750" s="57"/>
      <c r="FP750" s="57"/>
      <c r="FQ750" s="57"/>
      <c r="FR750" s="57"/>
      <c r="FS750" s="57"/>
      <c r="FT750" s="57"/>
      <c r="FU750" s="57"/>
      <c r="FV750" s="57"/>
      <c r="FW750" s="57"/>
      <c r="FX750" s="57"/>
      <c r="FY750" s="57"/>
      <c r="FZ750" s="57"/>
      <c r="GA750" s="57"/>
      <c r="GB750" s="57"/>
      <c r="GC750" s="57"/>
      <c r="GD750" s="57"/>
      <c r="GE750" s="57"/>
      <c r="GF750" s="57"/>
      <c r="GG750" s="57"/>
      <c r="GH750" s="57"/>
      <c r="GI750" s="57"/>
      <c r="GJ750" s="57"/>
      <c r="GK750" s="57"/>
      <c r="GL750" s="57"/>
      <c r="GM750" s="57"/>
      <c r="GN750" s="57"/>
      <c r="GO750" s="57"/>
      <c r="GP750" s="57"/>
      <c r="GQ750" s="57"/>
      <c r="GR750" s="57"/>
      <c r="GS750" s="57"/>
      <c r="GT750" s="57"/>
      <c r="GU750" s="57"/>
      <c r="GV750" s="57"/>
      <c r="GW750" s="57"/>
      <c r="GX750" s="57"/>
      <c r="GY750" s="57"/>
      <c r="GZ750" s="57"/>
      <c r="HA750" s="57"/>
      <c r="HB750" s="57"/>
      <c r="HC750" s="57"/>
      <c r="HD750" s="57"/>
      <c r="HE750" s="57"/>
      <c r="HF750" s="57"/>
      <c r="HG750" s="57"/>
      <c r="HH750" s="57"/>
      <c r="HI750" s="57"/>
      <c r="HJ750" s="57"/>
      <c r="HK750" s="57"/>
      <c r="HL750" s="57"/>
      <c r="HM750" s="57"/>
      <c r="HN750" s="57"/>
      <c r="HO750" s="57"/>
      <c r="HP750" s="57"/>
      <c r="HQ750" s="57"/>
      <c r="HR750" s="57"/>
      <c r="HS750" s="57"/>
      <c r="HT750" s="57"/>
      <c r="HU750" s="57"/>
      <c r="HV750" s="57"/>
      <c r="HW750" s="57"/>
      <c r="HX750" s="57"/>
      <c r="HY750" s="57"/>
      <c r="HZ750" s="57"/>
      <c r="IA750" s="57"/>
      <c r="IB750" s="57"/>
      <c r="IC750" s="57"/>
      <c r="ID750" s="57"/>
      <c r="IE750" s="57"/>
      <c r="IF750" s="57"/>
      <c r="IG750" s="57"/>
      <c r="IH750" s="57"/>
      <c r="II750" s="57"/>
      <c r="IJ750" s="57"/>
      <c r="IK750" s="57"/>
      <c r="IL750" s="57"/>
      <c r="IM750" s="57"/>
      <c r="IN750" s="57"/>
      <c r="IO750" s="57"/>
      <c r="IP750" s="57"/>
      <c r="IQ750" s="57"/>
      <c r="IR750" s="57"/>
      <c r="IS750" s="57"/>
      <c r="IT750" s="57"/>
      <c r="IU750" s="57"/>
      <c r="IV750" s="57"/>
      <c r="IW750" s="57"/>
      <c r="IX750" s="57"/>
      <c r="IY750" s="57"/>
      <c r="IZ750" s="57"/>
      <c r="JA750" s="57"/>
      <c r="JB750" s="57"/>
      <c r="JC750" s="57"/>
      <c r="JD750" s="57"/>
      <c r="JE750" s="57"/>
      <c r="JF750" s="57"/>
      <c r="JG750" s="57"/>
      <c r="JH750" s="57"/>
      <c r="JI750" s="57"/>
      <c r="JJ750" s="57"/>
      <c r="JK750" s="57"/>
      <c r="JL750" s="57"/>
      <c r="JM750" s="57"/>
      <c r="JN750" s="57"/>
      <c r="JO750" s="57"/>
      <c r="JP750" s="57"/>
      <c r="JQ750" s="57"/>
      <c r="JR750" s="57"/>
      <c r="JS750" s="57"/>
      <c r="JT750" s="57"/>
      <c r="JU750" s="57"/>
      <c r="JV750" s="57"/>
      <c r="JW750" s="57"/>
      <c r="JX750" s="57"/>
      <c r="JY750" s="57"/>
      <c r="JZ750" s="57"/>
      <c r="KA750" s="57"/>
      <c r="KB750" s="57"/>
      <c r="KC750" s="57"/>
      <c r="KD750" s="57"/>
      <c r="KE750" s="57"/>
      <c r="KF750" s="57"/>
      <c r="KG750" s="57"/>
      <c r="KH750" s="57"/>
      <c r="KI750" s="57"/>
      <c r="KJ750" s="57"/>
      <c r="KK750" s="57"/>
      <c r="KL750" s="57"/>
      <c r="KM750" s="57"/>
      <c r="KN750" s="57"/>
      <c r="KO750" s="57"/>
      <c r="KP750" s="57"/>
      <c r="KQ750" s="57"/>
      <c r="KR750" s="57"/>
      <c r="KS750" s="57"/>
      <c r="KT750" s="57"/>
      <c r="KU750" s="57"/>
      <c r="KV750" s="57"/>
      <c r="KW750" s="57"/>
      <c r="KX750" s="57"/>
      <c r="KY750" s="57"/>
      <c r="KZ750" s="57"/>
      <c r="LA750" s="57"/>
      <c r="LB750" s="57"/>
      <c r="LC750" s="57"/>
      <c r="LD750" s="57"/>
      <c r="LE750" s="57"/>
      <c r="LF750" s="57"/>
      <c r="LG750" s="57"/>
      <c r="LH750" s="57"/>
      <c r="LI750" s="57"/>
      <c r="LJ750" s="57"/>
      <c r="LK750" s="57"/>
      <c r="LL750" s="57"/>
      <c r="LM750" s="57"/>
      <c r="LN750" s="57"/>
      <c r="LO750" s="57"/>
      <c r="LP750" s="57"/>
      <c r="LQ750" s="57"/>
      <c r="LR750" s="57"/>
      <c r="LS750" s="57"/>
      <c r="LT750" s="57"/>
      <c r="LU750" s="57"/>
      <c r="LV750" s="57"/>
      <c r="LW750" s="57"/>
      <c r="LX750" s="57"/>
      <c r="LY750" s="57"/>
      <c r="LZ750" s="57"/>
      <c r="MA750" s="57"/>
      <c r="MB750" s="57"/>
      <c r="MC750" s="57"/>
      <c r="MD750" s="57"/>
      <c r="ME750" s="57"/>
      <c r="MF750" s="57"/>
      <c r="MG750" s="57"/>
      <c r="MH750" s="57"/>
      <c r="MI750" s="57"/>
      <c r="MJ750" s="57"/>
      <c r="MK750" s="57"/>
      <c r="ML750" s="57"/>
      <c r="MM750" s="57"/>
      <c r="MN750" s="57"/>
      <c r="MO750" s="57"/>
      <c r="MP750" s="57"/>
      <c r="MQ750" s="57"/>
      <c r="MR750" s="57"/>
      <c r="MS750" s="57"/>
      <c r="MT750" s="57"/>
      <c r="MU750" s="57"/>
      <c r="MV750" s="57"/>
      <c r="MW750" s="57"/>
      <c r="MX750" s="57"/>
      <c r="MY750" s="57"/>
      <c r="MZ750" s="57"/>
      <c r="NA750" s="57"/>
      <c r="NB750" s="57"/>
      <c r="NC750" s="57"/>
      <c r="ND750" s="57"/>
      <c r="NE750" s="57"/>
      <c r="NF750" s="57"/>
      <c r="NG750" s="57"/>
      <c r="NH750" s="57"/>
      <c r="NI750" s="57"/>
      <c r="NJ750" s="57"/>
      <c r="NK750" s="57"/>
      <c r="NL750" s="57"/>
      <c r="NM750" s="57"/>
      <c r="NN750" s="57"/>
      <c r="NO750" s="57"/>
      <c r="NP750" s="57"/>
      <c r="NQ750" s="57"/>
      <c r="NR750" s="57"/>
      <c r="NS750" s="57"/>
      <c r="NT750" s="57"/>
      <c r="NU750" s="57"/>
      <c r="NV750" s="57"/>
      <c r="NW750" s="57"/>
      <c r="NX750" s="57"/>
      <c r="NY750" s="57"/>
      <c r="NZ750" s="57"/>
      <c r="OA750" s="57"/>
      <c r="OB750" s="57"/>
      <c r="OC750" s="57"/>
      <c r="OD750" s="57"/>
      <c r="OE750" s="57"/>
      <c r="OF750" s="57"/>
      <c r="OG750" s="57"/>
      <c r="OH750" s="57"/>
      <c r="OI750" s="57"/>
      <c r="OJ750" s="57"/>
      <c r="OK750" s="57"/>
      <c r="OL750" s="57"/>
      <c r="OM750" s="57"/>
      <c r="ON750" s="57"/>
      <c r="OO750" s="57"/>
      <c r="OP750" s="57"/>
      <c r="OQ750" s="57"/>
      <c r="OR750" s="57"/>
      <c r="OS750" s="57"/>
      <c r="OT750" s="57"/>
      <c r="OU750" s="57"/>
      <c r="OV750" s="57"/>
      <c r="OW750" s="57"/>
      <c r="OX750" s="57"/>
      <c r="OY750" s="57"/>
      <c r="OZ750" s="57"/>
      <c r="PA750" s="57"/>
      <c r="PB750" s="57"/>
      <c r="PC750" s="57"/>
      <c r="PD750" s="57"/>
      <c r="PE750" s="57"/>
      <c r="PF750" s="57"/>
      <c r="PG750" s="57"/>
      <c r="PH750" s="57"/>
      <c r="PI750" s="57"/>
      <c r="PJ750" s="57"/>
      <c r="PK750" s="57"/>
      <c r="PL750" s="57"/>
      <c r="PM750" s="57"/>
      <c r="PN750" s="57"/>
      <c r="PO750" s="57"/>
      <c r="PP750" s="57"/>
      <c r="PQ750" s="57"/>
      <c r="PR750" s="57"/>
      <c r="PS750" s="57"/>
      <c r="PT750" s="57"/>
      <c r="PU750" s="57"/>
      <c r="PV750" s="57"/>
      <c r="PW750" s="57"/>
      <c r="PX750" s="57"/>
      <c r="PY750" s="57"/>
      <c r="PZ750" s="57"/>
      <c r="QA750" s="57"/>
      <c r="QB750" s="57"/>
      <c r="QC750" s="57"/>
      <c r="QD750" s="57"/>
      <c r="QE750" s="57"/>
      <c r="QF750" s="57"/>
      <c r="QG750" s="57"/>
      <c r="QH750" s="57"/>
      <c r="QI750" s="57"/>
      <c r="QJ750" s="57"/>
      <c r="QK750" s="57"/>
      <c r="QL750" s="57"/>
      <c r="QM750" s="57"/>
      <c r="QN750" s="57"/>
      <c r="QO750" s="57"/>
      <c r="QP750" s="57"/>
      <c r="QQ750" s="57"/>
      <c r="QR750" s="57"/>
      <c r="QS750" s="57"/>
      <c r="QT750" s="57"/>
      <c r="QU750" s="57"/>
      <c r="QV750" s="57"/>
      <c r="QW750" s="57"/>
      <c r="QX750" s="57"/>
      <c r="QY750" s="57"/>
      <c r="QZ750" s="57"/>
      <c r="RA750" s="57"/>
      <c r="RB750" s="57"/>
      <c r="RC750" s="57"/>
      <c r="RD750" s="57"/>
      <c r="RE750" s="57"/>
      <c r="RF750" s="57"/>
      <c r="RG750" s="57"/>
      <c r="RH750" s="57"/>
      <c r="RI750" s="57"/>
      <c r="RJ750" s="57"/>
      <c r="RK750" s="57"/>
      <c r="RL750" s="57"/>
      <c r="RM750" s="57"/>
      <c r="RN750" s="57"/>
      <c r="RO750" s="57"/>
      <c r="RP750" s="57"/>
      <c r="RQ750" s="57"/>
      <c r="RR750" s="57"/>
      <c r="RS750" s="57"/>
      <c r="RT750" s="57"/>
      <c r="RU750" s="57"/>
      <c r="RV750" s="57"/>
      <c r="RW750" s="57"/>
      <c r="RX750" s="57"/>
      <c r="RY750" s="57"/>
      <c r="RZ750" s="57"/>
      <c r="SA750" s="57"/>
      <c r="SB750" s="57"/>
      <c r="SC750" s="57"/>
      <c r="SD750" s="57"/>
      <c r="SE750" s="57"/>
      <c r="SF750" s="57"/>
      <c r="SG750" s="57"/>
      <c r="SH750" s="57"/>
      <c r="SI750" s="57"/>
      <c r="SJ750" s="57"/>
      <c r="SK750" s="57"/>
      <c r="SL750" s="57"/>
      <c r="SM750" s="57"/>
      <c r="SN750" s="57"/>
      <c r="SO750" s="57"/>
      <c r="SP750" s="57"/>
      <c r="SQ750" s="57"/>
      <c r="SR750" s="57"/>
      <c r="SS750" s="57"/>
      <c r="ST750" s="57"/>
      <c r="SU750" s="57"/>
      <c r="SV750" s="57"/>
      <c r="SW750" s="57"/>
      <c r="SX750" s="57"/>
      <c r="SY750" s="57"/>
      <c r="SZ750" s="57"/>
      <c r="TA750" s="57"/>
      <c r="TB750" s="57"/>
      <c r="TC750" s="57"/>
      <c r="TD750" s="57"/>
      <c r="TE750" s="57"/>
      <c r="TF750" s="57"/>
      <c r="TG750" s="57"/>
      <c r="TH750" s="57"/>
      <c r="TI750" s="57"/>
      <c r="TJ750" s="57"/>
      <c r="TK750" s="57"/>
      <c r="TL750" s="57"/>
      <c r="TM750" s="57"/>
      <c r="TN750" s="57"/>
      <c r="TO750" s="57"/>
      <c r="TP750" s="57"/>
      <c r="TQ750" s="57"/>
      <c r="TR750" s="57"/>
      <c r="TS750" s="57"/>
      <c r="TT750" s="57"/>
      <c r="TU750" s="57"/>
      <c r="TV750" s="57"/>
      <c r="TW750" s="57"/>
      <c r="TX750" s="57"/>
      <c r="TY750" s="57"/>
      <c r="TZ750" s="57"/>
      <c r="UA750" s="57"/>
      <c r="UB750" s="57"/>
      <c r="UC750" s="57"/>
      <c r="UD750" s="57"/>
      <c r="UE750" s="57"/>
      <c r="UF750" s="57"/>
      <c r="UG750" s="57"/>
      <c r="UH750" s="57"/>
      <c r="UI750" s="57"/>
      <c r="UJ750" s="57"/>
      <c r="UK750" s="57"/>
      <c r="UL750" s="57"/>
      <c r="UM750" s="57"/>
      <c r="UN750" s="57"/>
      <c r="UO750" s="57"/>
      <c r="UP750" s="57"/>
      <c r="UQ750" s="57"/>
      <c r="UR750" s="57"/>
      <c r="US750" s="57"/>
      <c r="UT750" s="57"/>
      <c r="UU750" s="57"/>
      <c r="UV750" s="57"/>
      <c r="UW750" s="57"/>
      <c r="UX750" s="57"/>
      <c r="UY750" s="57"/>
      <c r="UZ750" s="57"/>
      <c r="VA750" s="57"/>
      <c r="VB750" s="57"/>
      <c r="VC750" s="57"/>
      <c r="VD750" s="57"/>
      <c r="VE750" s="57"/>
      <c r="VF750" s="57"/>
      <c r="VG750" s="57"/>
      <c r="VH750" s="57"/>
      <c r="VI750" s="57"/>
      <c r="VJ750" s="57"/>
      <c r="VK750" s="57"/>
      <c r="VL750" s="57"/>
      <c r="VM750" s="57"/>
      <c r="VN750" s="57"/>
      <c r="VO750" s="57"/>
      <c r="VP750" s="57"/>
      <c r="VQ750" s="57"/>
      <c r="VR750" s="57"/>
      <c r="VS750" s="57"/>
      <c r="VT750" s="57"/>
      <c r="VU750" s="57"/>
      <c r="VV750" s="57"/>
      <c r="VW750" s="57"/>
      <c r="VX750" s="57"/>
      <c r="VY750" s="57"/>
      <c r="VZ750" s="57"/>
      <c r="WA750" s="57"/>
      <c r="WB750" s="57"/>
      <c r="WC750" s="57"/>
      <c r="WD750" s="57"/>
      <c r="WE750" s="57"/>
      <c r="WF750" s="57"/>
      <c r="WG750" s="57"/>
      <c r="WH750" s="57"/>
      <c r="WI750" s="57"/>
      <c r="WJ750" s="57"/>
      <c r="WK750" s="57"/>
      <c r="WL750" s="57"/>
      <c r="WM750" s="57"/>
      <c r="WN750" s="57"/>
      <c r="WO750" s="57"/>
      <c r="WP750" s="57"/>
      <c r="WQ750" s="57"/>
      <c r="WR750" s="57"/>
      <c r="WS750" s="57"/>
      <c r="WT750" s="57"/>
      <c r="WU750" s="57"/>
      <c r="WV750" s="57"/>
      <c r="WW750" s="57"/>
      <c r="WX750" s="57"/>
      <c r="WY750" s="57"/>
      <c r="WZ750" s="57"/>
      <c r="XA750" s="57"/>
      <c r="XB750" s="57"/>
      <c r="XC750" s="57"/>
      <c r="XD750" s="57"/>
      <c r="XE750" s="57"/>
      <c r="XF750" s="57"/>
      <c r="XG750" s="57"/>
      <c r="XH750" s="57"/>
      <c r="XI750" s="57"/>
      <c r="XJ750" s="57"/>
      <c r="XK750" s="57"/>
      <c r="XL750" s="57"/>
      <c r="XM750" s="57"/>
      <c r="XN750" s="57"/>
      <c r="XO750" s="57"/>
      <c r="XP750" s="57"/>
      <c r="XQ750" s="57"/>
      <c r="XR750" s="57"/>
      <c r="XS750" s="57"/>
      <c r="XT750" s="57"/>
      <c r="XU750" s="57"/>
      <c r="XV750" s="57"/>
      <c r="XW750" s="57"/>
    </row>
    <row r="751">
      <c r="AI751" s="57"/>
      <c r="BR751" s="57"/>
      <c r="DA751" s="57"/>
      <c r="EJ751" s="57"/>
      <c r="EK751" s="57"/>
      <c r="EL751" s="57"/>
      <c r="EM751" s="57"/>
      <c r="EN751" s="57"/>
      <c r="EO751" s="57"/>
      <c r="EP751" s="57"/>
      <c r="EQ751" s="57"/>
      <c r="ER751" s="57"/>
      <c r="ES751" s="57"/>
      <c r="ET751" s="57"/>
      <c r="EU751" s="57"/>
      <c r="EV751" s="57"/>
      <c r="EW751" s="57"/>
      <c r="EX751" s="57"/>
      <c r="EY751" s="57"/>
      <c r="EZ751" s="57"/>
      <c r="FA751" s="57"/>
      <c r="FB751" s="57"/>
      <c r="FC751" s="57"/>
      <c r="FD751" s="57"/>
      <c r="FE751" s="57"/>
      <c r="FF751" s="57"/>
      <c r="FG751" s="57"/>
      <c r="FH751" s="57"/>
      <c r="FI751" s="57"/>
      <c r="FJ751" s="57"/>
      <c r="FK751" s="57"/>
      <c r="FL751" s="57"/>
      <c r="FM751" s="57"/>
      <c r="FN751" s="57"/>
      <c r="FO751" s="57"/>
      <c r="FP751" s="57"/>
      <c r="FQ751" s="57"/>
      <c r="FR751" s="57"/>
      <c r="FS751" s="57"/>
      <c r="FT751" s="57"/>
      <c r="FU751" s="57"/>
      <c r="FV751" s="57"/>
      <c r="FW751" s="57"/>
      <c r="FX751" s="57"/>
      <c r="FY751" s="57"/>
      <c r="FZ751" s="57"/>
      <c r="GA751" s="57"/>
      <c r="GB751" s="57"/>
      <c r="GC751" s="57"/>
      <c r="GD751" s="57"/>
      <c r="GE751" s="57"/>
      <c r="GF751" s="57"/>
      <c r="GG751" s="57"/>
      <c r="GH751" s="57"/>
      <c r="GI751" s="57"/>
      <c r="GJ751" s="57"/>
      <c r="GK751" s="57"/>
      <c r="GL751" s="57"/>
      <c r="GM751" s="57"/>
      <c r="GN751" s="57"/>
      <c r="GO751" s="57"/>
      <c r="GP751" s="57"/>
      <c r="GQ751" s="57"/>
      <c r="GR751" s="57"/>
      <c r="GS751" s="57"/>
      <c r="GT751" s="57"/>
      <c r="GU751" s="57"/>
      <c r="GV751" s="57"/>
      <c r="GW751" s="57"/>
      <c r="GX751" s="57"/>
      <c r="GY751" s="57"/>
      <c r="GZ751" s="57"/>
      <c r="HA751" s="57"/>
      <c r="HB751" s="57"/>
      <c r="HC751" s="57"/>
      <c r="HD751" s="57"/>
      <c r="HE751" s="57"/>
      <c r="HF751" s="57"/>
      <c r="HG751" s="57"/>
      <c r="HH751" s="57"/>
      <c r="HI751" s="57"/>
      <c r="HJ751" s="57"/>
      <c r="HK751" s="57"/>
      <c r="HL751" s="57"/>
      <c r="HM751" s="57"/>
      <c r="HN751" s="57"/>
      <c r="HO751" s="57"/>
      <c r="HP751" s="57"/>
      <c r="HQ751" s="57"/>
      <c r="HR751" s="57"/>
      <c r="HS751" s="57"/>
      <c r="HT751" s="57"/>
      <c r="HU751" s="57"/>
      <c r="HV751" s="57"/>
      <c r="HW751" s="57"/>
      <c r="HX751" s="57"/>
      <c r="HY751" s="57"/>
      <c r="HZ751" s="57"/>
      <c r="IA751" s="57"/>
      <c r="IB751" s="57"/>
      <c r="IC751" s="57"/>
      <c r="ID751" s="57"/>
      <c r="IE751" s="57"/>
      <c r="IF751" s="57"/>
      <c r="IG751" s="57"/>
      <c r="IH751" s="57"/>
      <c r="II751" s="57"/>
      <c r="IJ751" s="57"/>
      <c r="IK751" s="57"/>
      <c r="IL751" s="57"/>
      <c r="IM751" s="57"/>
      <c r="IN751" s="57"/>
      <c r="IO751" s="57"/>
      <c r="IP751" s="57"/>
      <c r="IQ751" s="57"/>
      <c r="IR751" s="57"/>
      <c r="IS751" s="57"/>
      <c r="IT751" s="57"/>
      <c r="IU751" s="57"/>
      <c r="IV751" s="57"/>
      <c r="IW751" s="57"/>
      <c r="IX751" s="57"/>
      <c r="IY751" s="57"/>
      <c r="IZ751" s="57"/>
      <c r="JA751" s="57"/>
      <c r="JB751" s="57"/>
      <c r="JC751" s="57"/>
      <c r="JD751" s="57"/>
      <c r="JE751" s="57"/>
      <c r="JF751" s="57"/>
      <c r="JG751" s="57"/>
      <c r="JH751" s="57"/>
      <c r="JI751" s="57"/>
      <c r="JJ751" s="57"/>
      <c r="JK751" s="57"/>
      <c r="JL751" s="57"/>
      <c r="JM751" s="57"/>
      <c r="JN751" s="57"/>
      <c r="JO751" s="57"/>
      <c r="JP751" s="57"/>
      <c r="JQ751" s="57"/>
      <c r="JR751" s="57"/>
      <c r="JS751" s="57"/>
      <c r="JT751" s="57"/>
      <c r="JU751" s="57"/>
      <c r="JV751" s="57"/>
      <c r="JW751" s="57"/>
      <c r="JX751" s="57"/>
      <c r="JY751" s="57"/>
      <c r="JZ751" s="57"/>
      <c r="KA751" s="57"/>
      <c r="KB751" s="57"/>
      <c r="KC751" s="57"/>
      <c r="KD751" s="57"/>
      <c r="KE751" s="57"/>
      <c r="KF751" s="57"/>
      <c r="KG751" s="57"/>
      <c r="KH751" s="57"/>
      <c r="KI751" s="57"/>
      <c r="KJ751" s="57"/>
      <c r="KK751" s="57"/>
      <c r="KL751" s="57"/>
      <c r="KM751" s="57"/>
      <c r="KN751" s="57"/>
      <c r="KO751" s="57"/>
      <c r="KP751" s="57"/>
      <c r="KQ751" s="57"/>
      <c r="KR751" s="57"/>
      <c r="KS751" s="57"/>
      <c r="KT751" s="57"/>
      <c r="KU751" s="57"/>
      <c r="KV751" s="57"/>
      <c r="KW751" s="57"/>
      <c r="KX751" s="57"/>
      <c r="KY751" s="57"/>
      <c r="KZ751" s="57"/>
      <c r="LA751" s="57"/>
      <c r="LB751" s="57"/>
      <c r="LC751" s="57"/>
      <c r="LD751" s="57"/>
      <c r="LE751" s="57"/>
      <c r="LF751" s="57"/>
      <c r="LG751" s="57"/>
      <c r="LH751" s="57"/>
      <c r="LI751" s="57"/>
      <c r="LJ751" s="57"/>
      <c r="LK751" s="57"/>
      <c r="LL751" s="57"/>
      <c r="LM751" s="57"/>
      <c r="LN751" s="57"/>
      <c r="LO751" s="57"/>
      <c r="LP751" s="57"/>
      <c r="LQ751" s="57"/>
      <c r="LR751" s="57"/>
      <c r="LS751" s="57"/>
      <c r="LT751" s="57"/>
      <c r="LU751" s="57"/>
      <c r="LV751" s="57"/>
      <c r="LW751" s="57"/>
      <c r="LX751" s="57"/>
      <c r="LY751" s="57"/>
      <c r="LZ751" s="57"/>
      <c r="MA751" s="57"/>
      <c r="MB751" s="57"/>
      <c r="MC751" s="57"/>
      <c r="MD751" s="57"/>
      <c r="ME751" s="57"/>
      <c r="MF751" s="57"/>
      <c r="MG751" s="57"/>
      <c r="MH751" s="57"/>
      <c r="MI751" s="57"/>
      <c r="MJ751" s="57"/>
      <c r="MK751" s="57"/>
      <c r="ML751" s="57"/>
      <c r="MM751" s="57"/>
      <c r="MN751" s="57"/>
      <c r="MO751" s="57"/>
      <c r="MP751" s="57"/>
      <c r="MQ751" s="57"/>
      <c r="MR751" s="57"/>
      <c r="MS751" s="57"/>
      <c r="MT751" s="57"/>
      <c r="MU751" s="57"/>
      <c r="MV751" s="57"/>
      <c r="MW751" s="57"/>
      <c r="MX751" s="57"/>
      <c r="MY751" s="57"/>
      <c r="MZ751" s="57"/>
      <c r="NA751" s="57"/>
      <c r="NB751" s="57"/>
      <c r="NC751" s="57"/>
      <c r="ND751" s="57"/>
      <c r="NE751" s="57"/>
      <c r="NF751" s="57"/>
      <c r="NG751" s="57"/>
      <c r="NH751" s="57"/>
      <c r="NI751" s="57"/>
      <c r="NJ751" s="57"/>
      <c r="NK751" s="57"/>
      <c r="NL751" s="57"/>
      <c r="NM751" s="57"/>
      <c r="NN751" s="57"/>
      <c r="NO751" s="57"/>
      <c r="NP751" s="57"/>
      <c r="NQ751" s="57"/>
      <c r="NR751" s="57"/>
      <c r="NS751" s="57"/>
      <c r="NT751" s="57"/>
      <c r="NU751" s="57"/>
      <c r="NV751" s="57"/>
      <c r="NW751" s="57"/>
      <c r="NX751" s="57"/>
      <c r="NY751" s="57"/>
      <c r="NZ751" s="57"/>
      <c r="OA751" s="57"/>
      <c r="OB751" s="57"/>
      <c r="OC751" s="57"/>
      <c r="OD751" s="57"/>
      <c r="OE751" s="57"/>
      <c r="OF751" s="57"/>
      <c r="OG751" s="57"/>
      <c r="OH751" s="57"/>
      <c r="OI751" s="57"/>
      <c r="OJ751" s="57"/>
      <c r="OK751" s="57"/>
      <c r="OL751" s="57"/>
      <c r="OM751" s="57"/>
      <c r="ON751" s="57"/>
      <c r="OO751" s="57"/>
      <c r="OP751" s="57"/>
      <c r="OQ751" s="57"/>
      <c r="OR751" s="57"/>
      <c r="OS751" s="57"/>
      <c r="OT751" s="57"/>
      <c r="OU751" s="57"/>
      <c r="OV751" s="57"/>
      <c r="OW751" s="57"/>
      <c r="OX751" s="57"/>
      <c r="OY751" s="57"/>
      <c r="OZ751" s="57"/>
      <c r="PA751" s="57"/>
      <c r="PB751" s="57"/>
      <c r="PC751" s="57"/>
      <c r="PD751" s="57"/>
      <c r="PE751" s="57"/>
      <c r="PF751" s="57"/>
      <c r="PG751" s="57"/>
      <c r="PH751" s="57"/>
      <c r="PI751" s="57"/>
      <c r="PJ751" s="57"/>
      <c r="PK751" s="57"/>
      <c r="PL751" s="57"/>
      <c r="PM751" s="57"/>
      <c r="PN751" s="57"/>
      <c r="PO751" s="57"/>
      <c r="PP751" s="57"/>
      <c r="PQ751" s="57"/>
      <c r="PR751" s="57"/>
      <c r="PS751" s="57"/>
      <c r="PT751" s="57"/>
      <c r="PU751" s="57"/>
      <c r="PV751" s="57"/>
      <c r="PW751" s="57"/>
      <c r="PX751" s="57"/>
      <c r="PY751" s="57"/>
      <c r="PZ751" s="57"/>
      <c r="QA751" s="57"/>
      <c r="QB751" s="57"/>
      <c r="QC751" s="57"/>
      <c r="QD751" s="57"/>
      <c r="QE751" s="57"/>
      <c r="QF751" s="57"/>
      <c r="QG751" s="57"/>
      <c r="QH751" s="57"/>
      <c r="QI751" s="57"/>
      <c r="QJ751" s="57"/>
      <c r="QK751" s="57"/>
      <c r="QL751" s="57"/>
      <c r="QM751" s="57"/>
      <c r="QN751" s="57"/>
      <c r="QO751" s="57"/>
      <c r="QP751" s="57"/>
      <c r="QQ751" s="57"/>
      <c r="QR751" s="57"/>
      <c r="QS751" s="57"/>
      <c r="QT751" s="57"/>
      <c r="QU751" s="57"/>
      <c r="QV751" s="57"/>
      <c r="QW751" s="57"/>
      <c r="QX751" s="57"/>
      <c r="QY751" s="57"/>
      <c r="QZ751" s="57"/>
      <c r="RA751" s="57"/>
      <c r="RB751" s="57"/>
      <c r="RC751" s="57"/>
      <c r="RD751" s="57"/>
      <c r="RE751" s="57"/>
      <c r="RF751" s="57"/>
      <c r="RG751" s="57"/>
      <c r="RH751" s="57"/>
      <c r="RI751" s="57"/>
      <c r="RJ751" s="57"/>
      <c r="RK751" s="57"/>
      <c r="RL751" s="57"/>
      <c r="RM751" s="57"/>
      <c r="RN751" s="57"/>
      <c r="RO751" s="57"/>
      <c r="RP751" s="57"/>
      <c r="RQ751" s="57"/>
      <c r="RR751" s="57"/>
      <c r="RS751" s="57"/>
      <c r="RT751" s="57"/>
      <c r="RU751" s="57"/>
      <c r="RV751" s="57"/>
      <c r="RW751" s="57"/>
      <c r="RX751" s="57"/>
      <c r="RY751" s="57"/>
      <c r="RZ751" s="57"/>
      <c r="SA751" s="57"/>
      <c r="SB751" s="57"/>
      <c r="SC751" s="57"/>
      <c r="SD751" s="57"/>
      <c r="SE751" s="57"/>
      <c r="SF751" s="57"/>
      <c r="SG751" s="57"/>
      <c r="SH751" s="57"/>
      <c r="SI751" s="57"/>
      <c r="SJ751" s="57"/>
      <c r="SK751" s="57"/>
      <c r="SL751" s="57"/>
      <c r="SM751" s="57"/>
      <c r="SN751" s="57"/>
      <c r="SO751" s="57"/>
      <c r="SP751" s="57"/>
      <c r="SQ751" s="57"/>
      <c r="SR751" s="57"/>
      <c r="SS751" s="57"/>
      <c r="ST751" s="57"/>
      <c r="SU751" s="57"/>
      <c r="SV751" s="57"/>
      <c r="SW751" s="57"/>
      <c r="SX751" s="57"/>
      <c r="SY751" s="57"/>
      <c r="SZ751" s="57"/>
      <c r="TA751" s="57"/>
      <c r="TB751" s="57"/>
      <c r="TC751" s="57"/>
      <c r="TD751" s="57"/>
      <c r="TE751" s="57"/>
      <c r="TF751" s="57"/>
      <c r="TG751" s="57"/>
      <c r="TH751" s="57"/>
      <c r="TI751" s="57"/>
      <c r="TJ751" s="57"/>
      <c r="TK751" s="57"/>
      <c r="TL751" s="57"/>
      <c r="TM751" s="57"/>
      <c r="TN751" s="57"/>
      <c r="TO751" s="57"/>
      <c r="TP751" s="57"/>
      <c r="TQ751" s="57"/>
      <c r="TR751" s="57"/>
      <c r="TS751" s="57"/>
      <c r="TT751" s="57"/>
      <c r="TU751" s="57"/>
      <c r="TV751" s="57"/>
      <c r="TW751" s="57"/>
      <c r="TX751" s="57"/>
      <c r="TY751" s="57"/>
      <c r="TZ751" s="57"/>
      <c r="UA751" s="57"/>
      <c r="UB751" s="57"/>
      <c r="UC751" s="57"/>
      <c r="UD751" s="57"/>
      <c r="UE751" s="57"/>
      <c r="UF751" s="57"/>
      <c r="UG751" s="57"/>
      <c r="UH751" s="57"/>
      <c r="UI751" s="57"/>
      <c r="UJ751" s="57"/>
      <c r="UK751" s="57"/>
      <c r="UL751" s="57"/>
      <c r="UM751" s="57"/>
      <c r="UN751" s="57"/>
      <c r="UO751" s="57"/>
      <c r="UP751" s="57"/>
      <c r="UQ751" s="57"/>
      <c r="UR751" s="57"/>
      <c r="US751" s="57"/>
      <c r="UT751" s="57"/>
      <c r="UU751" s="57"/>
      <c r="UV751" s="57"/>
      <c r="UW751" s="57"/>
      <c r="UX751" s="57"/>
      <c r="UY751" s="57"/>
      <c r="UZ751" s="57"/>
      <c r="VA751" s="57"/>
      <c r="VB751" s="57"/>
      <c r="VC751" s="57"/>
      <c r="VD751" s="57"/>
      <c r="VE751" s="57"/>
      <c r="VF751" s="57"/>
      <c r="VG751" s="57"/>
      <c r="VH751" s="57"/>
      <c r="VI751" s="57"/>
      <c r="VJ751" s="57"/>
      <c r="VK751" s="57"/>
      <c r="VL751" s="57"/>
      <c r="VM751" s="57"/>
      <c r="VN751" s="57"/>
      <c r="VO751" s="57"/>
      <c r="VP751" s="57"/>
      <c r="VQ751" s="57"/>
      <c r="VR751" s="57"/>
      <c r="VS751" s="57"/>
      <c r="VT751" s="57"/>
      <c r="VU751" s="57"/>
      <c r="VV751" s="57"/>
      <c r="VW751" s="57"/>
      <c r="VX751" s="57"/>
      <c r="VY751" s="57"/>
      <c r="VZ751" s="57"/>
      <c r="WA751" s="57"/>
      <c r="WB751" s="57"/>
      <c r="WC751" s="57"/>
      <c r="WD751" s="57"/>
      <c r="WE751" s="57"/>
      <c r="WF751" s="57"/>
      <c r="WG751" s="57"/>
      <c r="WH751" s="57"/>
      <c r="WI751" s="57"/>
      <c r="WJ751" s="57"/>
      <c r="WK751" s="57"/>
      <c r="WL751" s="57"/>
      <c r="WM751" s="57"/>
      <c r="WN751" s="57"/>
      <c r="WO751" s="57"/>
      <c r="WP751" s="57"/>
      <c r="WQ751" s="57"/>
      <c r="WR751" s="57"/>
      <c r="WS751" s="57"/>
      <c r="WT751" s="57"/>
      <c r="WU751" s="57"/>
      <c r="WV751" s="57"/>
      <c r="WW751" s="57"/>
      <c r="WX751" s="57"/>
      <c r="WY751" s="57"/>
      <c r="WZ751" s="57"/>
      <c r="XA751" s="57"/>
      <c r="XB751" s="57"/>
      <c r="XC751" s="57"/>
      <c r="XD751" s="57"/>
      <c r="XE751" s="57"/>
      <c r="XF751" s="57"/>
      <c r="XG751" s="57"/>
      <c r="XH751" s="57"/>
      <c r="XI751" s="57"/>
      <c r="XJ751" s="57"/>
      <c r="XK751" s="57"/>
      <c r="XL751" s="57"/>
      <c r="XM751" s="57"/>
      <c r="XN751" s="57"/>
      <c r="XO751" s="57"/>
      <c r="XP751" s="57"/>
      <c r="XQ751" s="57"/>
      <c r="XR751" s="57"/>
      <c r="XS751" s="57"/>
      <c r="XT751" s="57"/>
      <c r="XU751" s="57"/>
      <c r="XV751" s="57"/>
      <c r="XW751" s="57"/>
    </row>
    <row r="752">
      <c r="AI752" s="57"/>
      <c r="BR752" s="57"/>
      <c r="DA752" s="57"/>
      <c r="EJ752" s="57"/>
      <c r="EK752" s="57"/>
      <c r="EL752" s="57"/>
      <c r="EM752" s="57"/>
      <c r="EN752" s="57"/>
      <c r="EO752" s="57"/>
      <c r="EP752" s="57"/>
      <c r="EQ752" s="57"/>
      <c r="ER752" s="57"/>
      <c r="ES752" s="57"/>
      <c r="ET752" s="57"/>
      <c r="EU752" s="57"/>
      <c r="EV752" s="57"/>
      <c r="EW752" s="57"/>
      <c r="EX752" s="57"/>
      <c r="EY752" s="57"/>
      <c r="EZ752" s="57"/>
      <c r="FA752" s="57"/>
      <c r="FB752" s="57"/>
      <c r="FC752" s="57"/>
      <c r="FD752" s="57"/>
      <c r="FE752" s="57"/>
      <c r="FF752" s="57"/>
      <c r="FG752" s="57"/>
      <c r="FH752" s="57"/>
      <c r="FI752" s="57"/>
      <c r="FJ752" s="57"/>
      <c r="FK752" s="57"/>
      <c r="FL752" s="57"/>
      <c r="FM752" s="57"/>
      <c r="FN752" s="57"/>
      <c r="FO752" s="57"/>
      <c r="FP752" s="57"/>
      <c r="FQ752" s="57"/>
      <c r="FR752" s="57"/>
      <c r="FS752" s="57"/>
      <c r="FT752" s="57"/>
      <c r="FU752" s="57"/>
      <c r="FV752" s="57"/>
      <c r="FW752" s="57"/>
      <c r="FX752" s="57"/>
      <c r="FY752" s="57"/>
      <c r="FZ752" s="57"/>
      <c r="GA752" s="57"/>
      <c r="GB752" s="57"/>
      <c r="GC752" s="57"/>
      <c r="GD752" s="57"/>
      <c r="GE752" s="57"/>
      <c r="GF752" s="57"/>
      <c r="GG752" s="57"/>
      <c r="GH752" s="57"/>
      <c r="GI752" s="57"/>
      <c r="GJ752" s="57"/>
      <c r="GK752" s="57"/>
      <c r="GL752" s="57"/>
      <c r="GM752" s="57"/>
      <c r="GN752" s="57"/>
      <c r="GO752" s="57"/>
      <c r="GP752" s="57"/>
      <c r="GQ752" s="57"/>
      <c r="GR752" s="57"/>
      <c r="GS752" s="57"/>
      <c r="GT752" s="57"/>
      <c r="GU752" s="57"/>
      <c r="GV752" s="57"/>
      <c r="GW752" s="57"/>
      <c r="GX752" s="57"/>
      <c r="GY752" s="57"/>
      <c r="GZ752" s="57"/>
      <c r="HA752" s="57"/>
      <c r="HB752" s="57"/>
      <c r="HC752" s="57"/>
      <c r="HD752" s="57"/>
      <c r="HE752" s="57"/>
      <c r="HF752" s="57"/>
      <c r="HG752" s="57"/>
      <c r="HH752" s="57"/>
      <c r="HI752" s="57"/>
      <c r="HJ752" s="57"/>
      <c r="HK752" s="57"/>
      <c r="HL752" s="57"/>
      <c r="HM752" s="57"/>
      <c r="HN752" s="57"/>
      <c r="HO752" s="57"/>
      <c r="HP752" s="57"/>
      <c r="HQ752" s="57"/>
      <c r="HR752" s="57"/>
      <c r="HS752" s="57"/>
      <c r="HT752" s="57"/>
      <c r="HU752" s="57"/>
      <c r="HV752" s="57"/>
      <c r="HW752" s="57"/>
      <c r="HX752" s="57"/>
      <c r="HY752" s="57"/>
      <c r="HZ752" s="57"/>
      <c r="IA752" s="57"/>
      <c r="IB752" s="57"/>
      <c r="IC752" s="57"/>
      <c r="ID752" s="57"/>
      <c r="IE752" s="57"/>
      <c r="IF752" s="57"/>
      <c r="IG752" s="57"/>
      <c r="IH752" s="57"/>
      <c r="II752" s="57"/>
      <c r="IJ752" s="57"/>
      <c r="IK752" s="57"/>
      <c r="IL752" s="57"/>
      <c r="IM752" s="57"/>
      <c r="IN752" s="57"/>
      <c r="IO752" s="57"/>
      <c r="IP752" s="57"/>
      <c r="IQ752" s="57"/>
      <c r="IR752" s="57"/>
      <c r="IS752" s="57"/>
      <c r="IT752" s="57"/>
      <c r="IU752" s="57"/>
      <c r="IV752" s="57"/>
      <c r="IW752" s="57"/>
      <c r="IX752" s="57"/>
      <c r="IY752" s="57"/>
      <c r="IZ752" s="57"/>
      <c r="JA752" s="57"/>
      <c r="JB752" s="57"/>
      <c r="JC752" s="57"/>
      <c r="JD752" s="57"/>
      <c r="JE752" s="57"/>
      <c r="JF752" s="57"/>
      <c r="JG752" s="57"/>
      <c r="JH752" s="57"/>
      <c r="JI752" s="57"/>
      <c r="JJ752" s="57"/>
      <c r="JK752" s="57"/>
      <c r="JL752" s="57"/>
      <c r="JM752" s="57"/>
      <c r="JN752" s="57"/>
      <c r="JO752" s="57"/>
      <c r="JP752" s="57"/>
      <c r="JQ752" s="57"/>
      <c r="JR752" s="57"/>
      <c r="JS752" s="57"/>
      <c r="JT752" s="57"/>
      <c r="JU752" s="57"/>
      <c r="JV752" s="57"/>
      <c r="JW752" s="57"/>
      <c r="JX752" s="57"/>
      <c r="JY752" s="57"/>
      <c r="JZ752" s="57"/>
      <c r="KA752" s="57"/>
      <c r="KB752" s="57"/>
      <c r="KC752" s="57"/>
      <c r="KD752" s="57"/>
      <c r="KE752" s="57"/>
      <c r="KF752" s="57"/>
      <c r="KG752" s="57"/>
      <c r="KH752" s="57"/>
      <c r="KI752" s="57"/>
      <c r="KJ752" s="57"/>
      <c r="KK752" s="57"/>
      <c r="KL752" s="57"/>
      <c r="KM752" s="57"/>
      <c r="KN752" s="57"/>
      <c r="KO752" s="57"/>
      <c r="KP752" s="57"/>
      <c r="KQ752" s="57"/>
      <c r="KR752" s="57"/>
      <c r="KS752" s="57"/>
      <c r="KT752" s="57"/>
      <c r="KU752" s="57"/>
      <c r="KV752" s="57"/>
      <c r="KW752" s="57"/>
      <c r="KX752" s="57"/>
      <c r="KY752" s="57"/>
      <c r="KZ752" s="57"/>
      <c r="LA752" s="57"/>
      <c r="LB752" s="57"/>
      <c r="LC752" s="57"/>
      <c r="LD752" s="57"/>
      <c r="LE752" s="57"/>
      <c r="LF752" s="57"/>
      <c r="LG752" s="57"/>
      <c r="LH752" s="57"/>
      <c r="LI752" s="57"/>
      <c r="LJ752" s="57"/>
      <c r="LK752" s="57"/>
      <c r="LL752" s="57"/>
      <c r="LM752" s="57"/>
      <c r="LN752" s="57"/>
      <c r="LO752" s="57"/>
      <c r="LP752" s="57"/>
      <c r="LQ752" s="57"/>
      <c r="LR752" s="57"/>
      <c r="LS752" s="57"/>
      <c r="LT752" s="57"/>
      <c r="LU752" s="57"/>
      <c r="LV752" s="57"/>
      <c r="LW752" s="57"/>
      <c r="LX752" s="57"/>
      <c r="LY752" s="57"/>
      <c r="LZ752" s="57"/>
      <c r="MA752" s="57"/>
      <c r="MB752" s="57"/>
      <c r="MC752" s="57"/>
      <c r="MD752" s="57"/>
      <c r="ME752" s="57"/>
      <c r="MF752" s="57"/>
      <c r="MG752" s="57"/>
      <c r="MH752" s="57"/>
      <c r="MI752" s="57"/>
      <c r="MJ752" s="57"/>
      <c r="MK752" s="57"/>
      <c r="ML752" s="57"/>
      <c r="MM752" s="57"/>
      <c r="MN752" s="57"/>
      <c r="MO752" s="57"/>
      <c r="MP752" s="57"/>
      <c r="MQ752" s="57"/>
      <c r="MR752" s="57"/>
      <c r="MS752" s="57"/>
      <c r="MT752" s="57"/>
      <c r="MU752" s="57"/>
      <c r="MV752" s="57"/>
      <c r="MW752" s="57"/>
      <c r="MX752" s="57"/>
      <c r="MY752" s="57"/>
      <c r="MZ752" s="57"/>
      <c r="NA752" s="57"/>
      <c r="NB752" s="57"/>
      <c r="NC752" s="57"/>
      <c r="ND752" s="57"/>
      <c r="NE752" s="57"/>
      <c r="NF752" s="57"/>
      <c r="NG752" s="57"/>
      <c r="NH752" s="57"/>
      <c r="NI752" s="57"/>
      <c r="NJ752" s="57"/>
      <c r="NK752" s="57"/>
      <c r="NL752" s="57"/>
      <c r="NM752" s="57"/>
      <c r="NN752" s="57"/>
      <c r="NO752" s="57"/>
      <c r="NP752" s="57"/>
      <c r="NQ752" s="57"/>
      <c r="NR752" s="57"/>
      <c r="NS752" s="57"/>
      <c r="NT752" s="57"/>
      <c r="NU752" s="57"/>
      <c r="NV752" s="57"/>
      <c r="NW752" s="57"/>
      <c r="NX752" s="57"/>
      <c r="NY752" s="57"/>
      <c r="NZ752" s="57"/>
      <c r="OA752" s="57"/>
      <c r="OB752" s="57"/>
      <c r="OC752" s="57"/>
      <c r="OD752" s="57"/>
      <c r="OE752" s="57"/>
      <c r="OF752" s="57"/>
      <c r="OG752" s="57"/>
      <c r="OH752" s="57"/>
      <c r="OI752" s="57"/>
      <c r="OJ752" s="57"/>
      <c r="OK752" s="57"/>
      <c r="OL752" s="57"/>
      <c r="OM752" s="57"/>
      <c r="ON752" s="57"/>
      <c r="OO752" s="57"/>
      <c r="OP752" s="57"/>
      <c r="OQ752" s="57"/>
      <c r="OR752" s="57"/>
      <c r="OS752" s="57"/>
      <c r="OT752" s="57"/>
      <c r="OU752" s="57"/>
      <c r="OV752" s="57"/>
      <c r="OW752" s="57"/>
      <c r="OX752" s="57"/>
      <c r="OY752" s="57"/>
      <c r="OZ752" s="57"/>
      <c r="PA752" s="57"/>
      <c r="PB752" s="57"/>
      <c r="PC752" s="57"/>
      <c r="PD752" s="57"/>
      <c r="PE752" s="57"/>
      <c r="PF752" s="57"/>
      <c r="PG752" s="57"/>
      <c r="PH752" s="57"/>
      <c r="PI752" s="57"/>
      <c r="PJ752" s="57"/>
      <c r="PK752" s="57"/>
      <c r="PL752" s="57"/>
      <c r="PM752" s="57"/>
      <c r="PN752" s="57"/>
      <c r="PO752" s="57"/>
      <c r="PP752" s="57"/>
      <c r="PQ752" s="57"/>
      <c r="PR752" s="57"/>
      <c r="PS752" s="57"/>
      <c r="PT752" s="57"/>
      <c r="PU752" s="57"/>
      <c r="PV752" s="57"/>
      <c r="PW752" s="57"/>
      <c r="PX752" s="57"/>
      <c r="PY752" s="57"/>
      <c r="PZ752" s="57"/>
      <c r="QA752" s="57"/>
      <c r="QB752" s="57"/>
      <c r="QC752" s="57"/>
      <c r="QD752" s="57"/>
      <c r="QE752" s="57"/>
      <c r="QF752" s="57"/>
      <c r="QG752" s="57"/>
      <c r="QH752" s="57"/>
      <c r="QI752" s="57"/>
      <c r="QJ752" s="57"/>
      <c r="QK752" s="57"/>
      <c r="QL752" s="57"/>
      <c r="QM752" s="57"/>
      <c r="QN752" s="57"/>
      <c r="QO752" s="57"/>
      <c r="QP752" s="57"/>
      <c r="QQ752" s="57"/>
      <c r="QR752" s="57"/>
      <c r="QS752" s="57"/>
      <c r="QT752" s="57"/>
      <c r="QU752" s="57"/>
      <c r="QV752" s="57"/>
      <c r="QW752" s="57"/>
      <c r="QX752" s="57"/>
      <c r="QY752" s="57"/>
      <c r="QZ752" s="57"/>
      <c r="RA752" s="57"/>
      <c r="RB752" s="57"/>
      <c r="RC752" s="57"/>
      <c r="RD752" s="57"/>
      <c r="RE752" s="57"/>
      <c r="RF752" s="57"/>
      <c r="RG752" s="57"/>
      <c r="RH752" s="57"/>
      <c r="RI752" s="57"/>
      <c r="RJ752" s="57"/>
      <c r="RK752" s="57"/>
      <c r="RL752" s="57"/>
      <c r="RM752" s="57"/>
      <c r="RN752" s="57"/>
      <c r="RO752" s="57"/>
      <c r="RP752" s="57"/>
      <c r="RQ752" s="57"/>
      <c r="RR752" s="57"/>
      <c r="RS752" s="57"/>
      <c r="RT752" s="57"/>
      <c r="RU752" s="57"/>
      <c r="RV752" s="57"/>
      <c r="RW752" s="57"/>
      <c r="RX752" s="57"/>
      <c r="RY752" s="57"/>
      <c r="RZ752" s="57"/>
      <c r="SA752" s="57"/>
      <c r="SB752" s="57"/>
      <c r="SC752" s="57"/>
      <c r="SD752" s="57"/>
      <c r="SE752" s="57"/>
      <c r="SF752" s="57"/>
      <c r="SG752" s="57"/>
      <c r="SH752" s="57"/>
      <c r="SI752" s="57"/>
      <c r="SJ752" s="57"/>
      <c r="SK752" s="57"/>
      <c r="SL752" s="57"/>
      <c r="SM752" s="57"/>
      <c r="SN752" s="57"/>
      <c r="SO752" s="57"/>
      <c r="SP752" s="57"/>
      <c r="SQ752" s="57"/>
      <c r="SR752" s="57"/>
      <c r="SS752" s="57"/>
      <c r="ST752" s="57"/>
      <c r="SU752" s="57"/>
      <c r="SV752" s="57"/>
      <c r="SW752" s="57"/>
      <c r="SX752" s="57"/>
      <c r="SY752" s="57"/>
      <c r="SZ752" s="57"/>
      <c r="TA752" s="57"/>
      <c r="TB752" s="57"/>
      <c r="TC752" s="57"/>
      <c r="TD752" s="57"/>
      <c r="TE752" s="57"/>
      <c r="TF752" s="57"/>
      <c r="TG752" s="57"/>
      <c r="TH752" s="57"/>
      <c r="TI752" s="57"/>
      <c r="TJ752" s="57"/>
      <c r="TK752" s="57"/>
      <c r="TL752" s="57"/>
      <c r="TM752" s="57"/>
      <c r="TN752" s="57"/>
      <c r="TO752" s="57"/>
      <c r="TP752" s="57"/>
      <c r="TQ752" s="57"/>
      <c r="TR752" s="57"/>
      <c r="TS752" s="57"/>
      <c r="TT752" s="57"/>
      <c r="TU752" s="57"/>
      <c r="TV752" s="57"/>
      <c r="TW752" s="57"/>
      <c r="TX752" s="57"/>
      <c r="TY752" s="57"/>
      <c r="TZ752" s="57"/>
      <c r="UA752" s="57"/>
      <c r="UB752" s="57"/>
      <c r="UC752" s="57"/>
      <c r="UD752" s="57"/>
      <c r="UE752" s="57"/>
      <c r="UF752" s="57"/>
      <c r="UG752" s="57"/>
      <c r="UH752" s="57"/>
      <c r="UI752" s="57"/>
      <c r="UJ752" s="57"/>
      <c r="UK752" s="57"/>
      <c r="UL752" s="57"/>
      <c r="UM752" s="57"/>
      <c r="UN752" s="57"/>
      <c r="UO752" s="57"/>
      <c r="UP752" s="57"/>
      <c r="UQ752" s="57"/>
      <c r="UR752" s="57"/>
      <c r="US752" s="57"/>
      <c r="UT752" s="57"/>
      <c r="UU752" s="57"/>
      <c r="UV752" s="57"/>
      <c r="UW752" s="57"/>
      <c r="UX752" s="57"/>
      <c r="UY752" s="57"/>
      <c r="UZ752" s="57"/>
      <c r="VA752" s="57"/>
      <c r="VB752" s="57"/>
      <c r="VC752" s="57"/>
      <c r="VD752" s="57"/>
      <c r="VE752" s="57"/>
      <c r="VF752" s="57"/>
      <c r="VG752" s="57"/>
      <c r="VH752" s="57"/>
      <c r="VI752" s="57"/>
      <c r="VJ752" s="57"/>
      <c r="VK752" s="57"/>
      <c r="VL752" s="57"/>
      <c r="VM752" s="57"/>
      <c r="VN752" s="57"/>
      <c r="VO752" s="57"/>
      <c r="VP752" s="57"/>
      <c r="VQ752" s="57"/>
      <c r="VR752" s="57"/>
      <c r="VS752" s="57"/>
      <c r="VT752" s="57"/>
      <c r="VU752" s="57"/>
      <c r="VV752" s="57"/>
      <c r="VW752" s="57"/>
      <c r="VX752" s="57"/>
      <c r="VY752" s="57"/>
      <c r="VZ752" s="57"/>
      <c r="WA752" s="57"/>
      <c r="WB752" s="57"/>
      <c r="WC752" s="57"/>
      <c r="WD752" s="57"/>
      <c r="WE752" s="57"/>
      <c r="WF752" s="57"/>
      <c r="WG752" s="57"/>
      <c r="WH752" s="57"/>
      <c r="WI752" s="57"/>
      <c r="WJ752" s="57"/>
      <c r="WK752" s="57"/>
      <c r="WL752" s="57"/>
      <c r="WM752" s="57"/>
      <c r="WN752" s="57"/>
      <c r="WO752" s="57"/>
      <c r="WP752" s="57"/>
      <c r="WQ752" s="57"/>
      <c r="WR752" s="57"/>
      <c r="WS752" s="57"/>
      <c r="WT752" s="57"/>
      <c r="WU752" s="57"/>
      <c r="WV752" s="57"/>
      <c r="WW752" s="57"/>
      <c r="WX752" s="57"/>
      <c r="WY752" s="57"/>
      <c r="WZ752" s="57"/>
      <c r="XA752" s="57"/>
      <c r="XB752" s="57"/>
      <c r="XC752" s="57"/>
      <c r="XD752" s="57"/>
      <c r="XE752" s="57"/>
      <c r="XF752" s="57"/>
      <c r="XG752" s="57"/>
      <c r="XH752" s="57"/>
      <c r="XI752" s="57"/>
      <c r="XJ752" s="57"/>
      <c r="XK752" s="57"/>
      <c r="XL752" s="57"/>
      <c r="XM752" s="57"/>
      <c r="XN752" s="57"/>
      <c r="XO752" s="57"/>
      <c r="XP752" s="57"/>
      <c r="XQ752" s="57"/>
      <c r="XR752" s="57"/>
      <c r="XS752" s="57"/>
      <c r="XT752" s="57"/>
      <c r="XU752" s="57"/>
      <c r="XV752" s="57"/>
      <c r="XW752" s="57"/>
    </row>
    <row r="753">
      <c r="AI753" s="57"/>
      <c r="BR753" s="57"/>
      <c r="DA753" s="57"/>
      <c r="EJ753" s="57"/>
      <c r="EK753" s="57"/>
      <c r="EL753" s="57"/>
      <c r="EM753" s="57"/>
      <c r="EN753" s="57"/>
      <c r="EO753" s="57"/>
      <c r="EP753" s="57"/>
      <c r="EQ753" s="57"/>
      <c r="ER753" s="57"/>
      <c r="ES753" s="57"/>
      <c r="ET753" s="57"/>
      <c r="EU753" s="57"/>
      <c r="EV753" s="57"/>
      <c r="EW753" s="57"/>
      <c r="EX753" s="57"/>
      <c r="EY753" s="57"/>
      <c r="EZ753" s="57"/>
      <c r="FA753" s="57"/>
      <c r="FB753" s="57"/>
      <c r="FC753" s="57"/>
      <c r="FD753" s="57"/>
      <c r="FE753" s="57"/>
      <c r="FF753" s="57"/>
      <c r="FG753" s="57"/>
      <c r="FH753" s="57"/>
      <c r="FI753" s="57"/>
      <c r="FJ753" s="57"/>
      <c r="FK753" s="57"/>
      <c r="FL753" s="57"/>
      <c r="FM753" s="57"/>
      <c r="FN753" s="57"/>
      <c r="FO753" s="57"/>
      <c r="FP753" s="57"/>
      <c r="FQ753" s="57"/>
      <c r="FR753" s="57"/>
      <c r="FS753" s="57"/>
      <c r="FT753" s="57"/>
      <c r="FU753" s="57"/>
      <c r="FV753" s="57"/>
      <c r="FW753" s="57"/>
      <c r="FX753" s="57"/>
      <c r="FY753" s="57"/>
      <c r="FZ753" s="57"/>
      <c r="GA753" s="57"/>
      <c r="GB753" s="57"/>
      <c r="GC753" s="57"/>
      <c r="GD753" s="57"/>
      <c r="GE753" s="57"/>
      <c r="GF753" s="57"/>
      <c r="GG753" s="57"/>
      <c r="GH753" s="57"/>
      <c r="GI753" s="57"/>
      <c r="GJ753" s="57"/>
      <c r="GK753" s="57"/>
      <c r="GL753" s="57"/>
      <c r="GM753" s="57"/>
      <c r="GN753" s="57"/>
      <c r="GO753" s="57"/>
      <c r="GP753" s="57"/>
      <c r="GQ753" s="57"/>
      <c r="GR753" s="57"/>
      <c r="GS753" s="57"/>
      <c r="GT753" s="57"/>
      <c r="GU753" s="57"/>
      <c r="GV753" s="57"/>
      <c r="GW753" s="57"/>
      <c r="GX753" s="57"/>
      <c r="GY753" s="57"/>
      <c r="GZ753" s="57"/>
      <c r="HA753" s="57"/>
      <c r="HB753" s="57"/>
      <c r="HC753" s="57"/>
      <c r="HD753" s="57"/>
      <c r="HE753" s="57"/>
      <c r="HF753" s="57"/>
      <c r="HG753" s="57"/>
      <c r="HH753" s="57"/>
      <c r="HI753" s="57"/>
      <c r="HJ753" s="57"/>
      <c r="HK753" s="57"/>
      <c r="HL753" s="57"/>
      <c r="HM753" s="57"/>
      <c r="HN753" s="57"/>
      <c r="HO753" s="57"/>
      <c r="HP753" s="57"/>
      <c r="HQ753" s="57"/>
      <c r="HR753" s="57"/>
      <c r="HS753" s="57"/>
      <c r="HT753" s="57"/>
      <c r="HU753" s="57"/>
      <c r="HV753" s="57"/>
      <c r="HW753" s="57"/>
      <c r="HX753" s="57"/>
      <c r="HY753" s="57"/>
      <c r="HZ753" s="57"/>
      <c r="IA753" s="57"/>
      <c r="IB753" s="57"/>
      <c r="IC753" s="57"/>
      <c r="ID753" s="57"/>
      <c r="IE753" s="57"/>
      <c r="IF753" s="57"/>
      <c r="IG753" s="57"/>
      <c r="IH753" s="57"/>
      <c r="II753" s="57"/>
      <c r="IJ753" s="57"/>
      <c r="IK753" s="57"/>
      <c r="IL753" s="57"/>
      <c r="IM753" s="57"/>
      <c r="IN753" s="57"/>
      <c r="IO753" s="57"/>
      <c r="IP753" s="57"/>
      <c r="IQ753" s="57"/>
      <c r="IR753" s="57"/>
      <c r="IS753" s="57"/>
      <c r="IT753" s="57"/>
      <c r="IU753" s="57"/>
      <c r="IV753" s="57"/>
      <c r="IW753" s="57"/>
      <c r="IX753" s="57"/>
      <c r="IY753" s="57"/>
      <c r="IZ753" s="57"/>
      <c r="JA753" s="57"/>
      <c r="JB753" s="57"/>
      <c r="JC753" s="57"/>
      <c r="JD753" s="57"/>
      <c r="JE753" s="57"/>
      <c r="JF753" s="57"/>
      <c r="JG753" s="57"/>
      <c r="JH753" s="57"/>
      <c r="JI753" s="57"/>
      <c r="JJ753" s="57"/>
      <c r="JK753" s="57"/>
      <c r="JL753" s="57"/>
      <c r="JM753" s="57"/>
      <c r="JN753" s="57"/>
      <c r="JO753" s="57"/>
      <c r="JP753" s="57"/>
      <c r="JQ753" s="57"/>
      <c r="JR753" s="57"/>
      <c r="JS753" s="57"/>
      <c r="JT753" s="57"/>
      <c r="JU753" s="57"/>
      <c r="JV753" s="57"/>
      <c r="JW753" s="57"/>
      <c r="JX753" s="57"/>
      <c r="JY753" s="57"/>
      <c r="JZ753" s="57"/>
      <c r="KA753" s="57"/>
      <c r="KB753" s="57"/>
      <c r="KC753" s="57"/>
      <c r="KD753" s="57"/>
      <c r="KE753" s="57"/>
      <c r="KF753" s="57"/>
      <c r="KG753" s="57"/>
      <c r="KH753" s="57"/>
      <c r="KI753" s="57"/>
      <c r="KJ753" s="57"/>
      <c r="KK753" s="57"/>
      <c r="KL753" s="57"/>
      <c r="KM753" s="57"/>
      <c r="KN753" s="57"/>
      <c r="KO753" s="57"/>
      <c r="KP753" s="57"/>
      <c r="KQ753" s="57"/>
      <c r="KR753" s="57"/>
      <c r="KS753" s="57"/>
      <c r="KT753" s="57"/>
      <c r="KU753" s="57"/>
      <c r="KV753" s="57"/>
      <c r="KW753" s="57"/>
      <c r="KX753" s="57"/>
      <c r="KY753" s="57"/>
      <c r="KZ753" s="57"/>
      <c r="LA753" s="57"/>
      <c r="LB753" s="57"/>
      <c r="LC753" s="57"/>
      <c r="LD753" s="57"/>
      <c r="LE753" s="57"/>
      <c r="LF753" s="57"/>
      <c r="LG753" s="57"/>
      <c r="LH753" s="57"/>
      <c r="LI753" s="57"/>
      <c r="LJ753" s="57"/>
      <c r="LK753" s="57"/>
      <c r="LL753" s="57"/>
      <c r="LM753" s="57"/>
      <c r="LN753" s="57"/>
      <c r="LO753" s="57"/>
      <c r="LP753" s="57"/>
      <c r="LQ753" s="57"/>
      <c r="LR753" s="57"/>
      <c r="LS753" s="57"/>
      <c r="LT753" s="57"/>
      <c r="LU753" s="57"/>
      <c r="LV753" s="57"/>
      <c r="LW753" s="57"/>
      <c r="LX753" s="57"/>
      <c r="LY753" s="57"/>
      <c r="LZ753" s="57"/>
      <c r="MA753" s="57"/>
      <c r="MB753" s="57"/>
      <c r="MC753" s="57"/>
      <c r="MD753" s="57"/>
      <c r="ME753" s="57"/>
      <c r="MF753" s="57"/>
      <c r="MG753" s="57"/>
      <c r="MH753" s="57"/>
      <c r="MI753" s="57"/>
      <c r="MJ753" s="57"/>
      <c r="MK753" s="57"/>
      <c r="ML753" s="57"/>
      <c r="MM753" s="57"/>
      <c r="MN753" s="57"/>
      <c r="MO753" s="57"/>
      <c r="MP753" s="57"/>
      <c r="MQ753" s="57"/>
      <c r="MR753" s="57"/>
      <c r="MS753" s="57"/>
      <c r="MT753" s="57"/>
      <c r="MU753" s="57"/>
      <c r="MV753" s="57"/>
      <c r="MW753" s="57"/>
      <c r="MX753" s="57"/>
      <c r="MY753" s="57"/>
      <c r="MZ753" s="57"/>
      <c r="NA753" s="57"/>
      <c r="NB753" s="57"/>
      <c r="NC753" s="57"/>
      <c r="ND753" s="57"/>
      <c r="NE753" s="57"/>
      <c r="NF753" s="57"/>
      <c r="NG753" s="57"/>
      <c r="NH753" s="57"/>
      <c r="NI753" s="57"/>
      <c r="NJ753" s="57"/>
      <c r="NK753" s="57"/>
      <c r="NL753" s="57"/>
      <c r="NM753" s="57"/>
      <c r="NN753" s="57"/>
      <c r="NO753" s="57"/>
      <c r="NP753" s="57"/>
      <c r="NQ753" s="57"/>
      <c r="NR753" s="57"/>
      <c r="NS753" s="57"/>
      <c r="NT753" s="57"/>
      <c r="NU753" s="57"/>
      <c r="NV753" s="57"/>
      <c r="NW753" s="57"/>
      <c r="NX753" s="57"/>
      <c r="NY753" s="57"/>
      <c r="NZ753" s="57"/>
      <c r="OA753" s="57"/>
      <c r="OB753" s="57"/>
      <c r="OC753" s="57"/>
      <c r="OD753" s="57"/>
      <c r="OE753" s="57"/>
      <c r="OF753" s="57"/>
      <c r="OG753" s="57"/>
      <c r="OH753" s="57"/>
      <c r="OI753" s="57"/>
      <c r="OJ753" s="57"/>
      <c r="OK753" s="57"/>
      <c r="OL753" s="57"/>
      <c r="OM753" s="57"/>
      <c r="ON753" s="57"/>
      <c r="OO753" s="57"/>
      <c r="OP753" s="57"/>
      <c r="OQ753" s="57"/>
      <c r="OR753" s="57"/>
      <c r="OS753" s="57"/>
      <c r="OT753" s="57"/>
      <c r="OU753" s="57"/>
      <c r="OV753" s="57"/>
      <c r="OW753" s="57"/>
      <c r="OX753" s="57"/>
      <c r="OY753" s="57"/>
      <c r="OZ753" s="57"/>
      <c r="PA753" s="57"/>
      <c r="PB753" s="57"/>
      <c r="PC753" s="57"/>
      <c r="PD753" s="57"/>
      <c r="PE753" s="57"/>
      <c r="PF753" s="57"/>
      <c r="PG753" s="57"/>
      <c r="PH753" s="57"/>
      <c r="PI753" s="57"/>
      <c r="PJ753" s="57"/>
      <c r="PK753" s="57"/>
      <c r="PL753" s="57"/>
      <c r="PM753" s="57"/>
      <c r="PN753" s="57"/>
      <c r="PO753" s="57"/>
      <c r="PP753" s="57"/>
      <c r="PQ753" s="57"/>
      <c r="PR753" s="57"/>
      <c r="PS753" s="57"/>
      <c r="PT753" s="57"/>
      <c r="PU753" s="57"/>
      <c r="PV753" s="57"/>
      <c r="PW753" s="57"/>
      <c r="PX753" s="57"/>
      <c r="PY753" s="57"/>
      <c r="PZ753" s="57"/>
      <c r="QA753" s="57"/>
      <c r="QB753" s="57"/>
      <c r="QC753" s="57"/>
      <c r="QD753" s="57"/>
      <c r="QE753" s="57"/>
      <c r="QF753" s="57"/>
      <c r="QG753" s="57"/>
      <c r="QH753" s="57"/>
      <c r="QI753" s="57"/>
      <c r="QJ753" s="57"/>
      <c r="QK753" s="57"/>
      <c r="QL753" s="57"/>
      <c r="QM753" s="57"/>
      <c r="QN753" s="57"/>
      <c r="QO753" s="57"/>
      <c r="QP753" s="57"/>
      <c r="QQ753" s="57"/>
      <c r="QR753" s="57"/>
      <c r="QS753" s="57"/>
      <c r="QT753" s="57"/>
      <c r="QU753" s="57"/>
      <c r="QV753" s="57"/>
      <c r="QW753" s="57"/>
      <c r="QX753" s="57"/>
      <c r="QY753" s="57"/>
      <c r="QZ753" s="57"/>
      <c r="RA753" s="57"/>
      <c r="RB753" s="57"/>
      <c r="RC753" s="57"/>
      <c r="RD753" s="57"/>
      <c r="RE753" s="57"/>
      <c r="RF753" s="57"/>
      <c r="RG753" s="57"/>
      <c r="RH753" s="57"/>
      <c r="RI753" s="57"/>
      <c r="RJ753" s="57"/>
      <c r="RK753" s="57"/>
      <c r="RL753" s="57"/>
      <c r="RM753" s="57"/>
      <c r="RN753" s="57"/>
      <c r="RO753" s="57"/>
      <c r="RP753" s="57"/>
      <c r="RQ753" s="57"/>
      <c r="RR753" s="57"/>
      <c r="RS753" s="57"/>
      <c r="RT753" s="57"/>
      <c r="RU753" s="57"/>
      <c r="RV753" s="57"/>
      <c r="RW753" s="57"/>
      <c r="RX753" s="57"/>
      <c r="RY753" s="57"/>
      <c r="RZ753" s="57"/>
      <c r="SA753" s="57"/>
      <c r="SB753" s="57"/>
      <c r="SC753" s="57"/>
      <c r="SD753" s="57"/>
      <c r="SE753" s="57"/>
      <c r="SF753" s="57"/>
      <c r="SG753" s="57"/>
      <c r="SH753" s="57"/>
      <c r="SI753" s="57"/>
      <c r="SJ753" s="57"/>
      <c r="SK753" s="57"/>
      <c r="SL753" s="57"/>
      <c r="SM753" s="57"/>
      <c r="SN753" s="57"/>
      <c r="SO753" s="57"/>
      <c r="SP753" s="57"/>
      <c r="SQ753" s="57"/>
      <c r="SR753" s="57"/>
      <c r="SS753" s="57"/>
      <c r="ST753" s="57"/>
      <c r="SU753" s="57"/>
      <c r="SV753" s="57"/>
      <c r="SW753" s="57"/>
      <c r="SX753" s="57"/>
      <c r="SY753" s="57"/>
      <c r="SZ753" s="57"/>
      <c r="TA753" s="57"/>
      <c r="TB753" s="57"/>
      <c r="TC753" s="57"/>
      <c r="TD753" s="57"/>
      <c r="TE753" s="57"/>
      <c r="TF753" s="57"/>
      <c r="TG753" s="57"/>
      <c r="TH753" s="57"/>
      <c r="TI753" s="57"/>
      <c r="TJ753" s="57"/>
      <c r="TK753" s="57"/>
      <c r="TL753" s="57"/>
      <c r="TM753" s="57"/>
      <c r="TN753" s="57"/>
      <c r="TO753" s="57"/>
      <c r="TP753" s="57"/>
      <c r="TQ753" s="57"/>
      <c r="TR753" s="57"/>
      <c r="TS753" s="57"/>
      <c r="TT753" s="57"/>
      <c r="TU753" s="57"/>
      <c r="TV753" s="57"/>
      <c r="TW753" s="57"/>
      <c r="TX753" s="57"/>
      <c r="TY753" s="57"/>
      <c r="TZ753" s="57"/>
      <c r="UA753" s="57"/>
      <c r="UB753" s="57"/>
      <c r="UC753" s="57"/>
      <c r="UD753" s="57"/>
      <c r="UE753" s="57"/>
      <c r="UF753" s="57"/>
      <c r="UG753" s="57"/>
      <c r="UH753" s="57"/>
      <c r="UI753" s="57"/>
      <c r="UJ753" s="57"/>
      <c r="UK753" s="57"/>
      <c r="UL753" s="57"/>
      <c r="UM753" s="57"/>
      <c r="UN753" s="57"/>
      <c r="UO753" s="57"/>
      <c r="UP753" s="57"/>
      <c r="UQ753" s="57"/>
      <c r="UR753" s="57"/>
      <c r="US753" s="57"/>
      <c r="UT753" s="57"/>
      <c r="UU753" s="57"/>
      <c r="UV753" s="57"/>
      <c r="UW753" s="57"/>
      <c r="UX753" s="57"/>
      <c r="UY753" s="57"/>
      <c r="UZ753" s="57"/>
      <c r="VA753" s="57"/>
      <c r="VB753" s="57"/>
      <c r="VC753" s="57"/>
      <c r="VD753" s="57"/>
      <c r="VE753" s="57"/>
      <c r="VF753" s="57"/>
      <c r="VG753" s="57"/>
      <c r="VH753" s="57"/>
      <c r="VI753" s="57"/>
      <c r="VJ753" s="57"/>
      <c r="VK753" s="57"/>
      <c r="VL753" s="57"/>
      <c r="VM753" s="57"/>
      <c r="VN753" s="57"/>
      <c r="VO753" s="57"/>
      <c r="VP753" s="57"/>
      <c r="VQ753" s="57"/>
      <c r="VR753" s="57"/>
      <c r="VS753" s="57"/>
      <c r="VT753" s="57"/>
      <c r="VU753" s="57"/>
      <c r="VV753" s="57"/>
      <c r="VW753" s="57"/>
      <c r="VX753" s="57"/>
      <c r="VY753" s="57"/>
      <c r="VZ753" s="57"/>
      <c r="WA753" s="57"/>
      <c r="WB753" s="57"/>
      <c r="WC753" s="57"/>
      <c r="WD753" s="57"/>
      <c r="WE753" s="57"/>
      <c r="WF753" s="57"/>
      <c r="WG753" s="57"/>
      <c r="WH753" s="57"/>
      <c r="WI753" s="57"/>
      <c r="WJ753" s="57"/>
      <c r="WK753" s="57"/>
      <c r="WL753" s="57"/>
      <c r="WM753" s="57"/>
      <c r="WN753" s="57"/>
      <c r="WO753" s="57"/>
      <c r="WP753" s="57"/>
      <c r="WQ753" s="57"/>
      <c r="WR753" s="57"/>
      <c r="WS753" s="57"/>
      <c r="WT753" s="57"/>
      <c r="WU753" s="57"/>
      <c r="WV753" s="57"/>
      <c r="WW753" s="57"/>
      <c r="WX753" s="57"/>
      <c r="WY753" s="57"/>
      <c r="WZ753" s="57"/>
      <c r="XA753" s="57"/>
      <c r="XB753" s="57"/>
      <c r="XC753" s="57"/>
      <c r="XD753" s="57"/>
      <c r="XE753" s="57"/>
      <c r="XF753" s="57"/>
      <c r="XG753" s="57"/>
      <c r="XH753" s="57"/>
      <c r="XI753" s="57"/>
      <c r="XJ753" s="57"/>
      <c r="XK753" s="57"/>
      <c r="XL753" s="57"/>
      <c r="XM753" s="57"/>
      <c r="XN753" s="57"/>
      <c r="XO753" s="57"/>
      <c r="XP753" s="57"/>
      <c r="XQ753" s="57"/>
      <c r="XR753" s="57"/>
      <c r="XS753" s="57"/>
      <c r="XT753" s="57"/>
      <c r="XU753" s="57"/>
      <c r="XV753" s="57"/>
      <c r="XW753" s="57"/>
    </row>
    <row r="754">
      <c r="AI754" s="57"/>
      <c r="BR754" s="57"/>
      <c r="DA754" s="57"/>
      <c r="EJ754" s="57"/>
      <c r="EK754" s="57"/>
      <c r="EL754" s="57"/>
      <c r="EM754" s="57"/>
      <c r="EN754" s="57"/>
      <c r="EO754" s="57"/>
      <c r="EP754" s="57"/>
      <c r="EQ754" s="57"/>
      <c r="ER754" s="57"/>
      <c r="ES754" s="57"/>
      <c r="ET754" s="57"/>
      <c r="EU754" s="57"/>
      <c r="EV754" s="57"/>
      <c r="EW754" s="57"/>
      <c r="EX754" s="57"/>
      <c r="EY754" s="57"/>
      <c r="EZ754" s="57"/>
      <c r="FA754" s="57"/>
      <c r="FB754" s="57"/>
      <c r="FC754" s="57"/>
      <c r="FD754" s="57"/>
      <c r="FE754" s="57"/>
      <c r="FF754" s="57"/>
      <c r="FG754" s="57"/>
      <c r="FH754" s="57"/>
      <c r="FI754" s="57"/>
      <c r="FJ754" s="57"/>
      <c r="FK754" s="57"/>
      <c r="FL754" s="57"/>
      <c r="FM754" s="57"/>
      <c r="FN754" s="57"/>
      <c r="FO754" s="57"/>
      <c r="FP754" s="57"/>
      <c r="FQ754" s="57"/>
      <c r="FR754" s="57"/>
      <c r="FS754" s="57"/>
      <c r="FT754" s="57"/>
      <c r="FU754" s="57"/>
      <c r="FV754" s="57"/>
      <c r="FW754" s="57"/>
      <c r="FX754" s="57"/>
      <c r="FY754" s="57"/>
      <c r="FZ754" s="57"/>
      <c r="GA754" s="57"/>
      <c r="GB754" s="57"/>
      <c r="GC754" s="57"/>
      <c r="GD754" s="57"/>
      <c r="GE754" s="57"/>
      <c r="GF754" s="57"/>
      <c r="GG754" s="57"/>
      <c r="GH754" s="57"/>
      <c r="GI754" s="57"/>
      <c r="GJ754" s="57"/>
      <c r="GK754" s="57"/>
      <c r="GL754" s="57"/>
      <c r="GM754" s="57"/>
      <c r="GN754" s="57"/>
      <c r="GO754" s="57"/>
      <c r="GP754" s="57"/>
      <c r="GQ754" s="57"/>
      <c r="GR754" s="57"/>
      <c r="GS754" s="57"/>
      <c r="GT754" s="57"/>
      <c r="GU754" s="57"/>
      <c r="GV754" s="57"/>
      <c r="GW754" s="57"/>
      <c r="GX754" s="57"/>
      <c r="GY754" s="57"/>
      <c r="GZ754" s="57"/>
      <c r="HA754" s="57"/>
      <c r="HB754" s="57"/>
      <c r="HC754" s="57"/>
      <c r="HD754" s="57"/>
      <c r="HE754" s="57"/>
      <c r="HF754" s="57"/>
      <c r="HG754" s="57"/>
      <c r="HH754" s="57"/>
      <c r="HI754" s="57"/>
      <c r="HJ754" s="57"/>
      <c r="HK754" s="57"/>
      <c r="HL754" s="57"/>
      <c r="HM754" s="57"/>
      <c r="HN754" s="57"/>
      <c r="HO754" s="57"/>
      <c r="HP754" s="57"/>
      <c r="HQ754" s="57"/>
      <c r="HR754" s="57"/>
      <c r="HS754" s="57"/>
      <c r="HT754" s="57"/>
      <c r="HU754" s="57"/>
      <c r="HV754" s="57"/>
      <c r="HW754" s="57"/>
      <c r="HX754" s="57"/>
      <c r="HY754" s="57"/>
      <c r="HZ754" s="57"/>
      <c r="IA754" s="57"/>
      <c r="IB754" s="57"/>
      <c r="IC754" s="57"/>
      <c r="ID754" s="57"/>
      <c r="IE754" s="57"/>
      <c r="IF754" s="57"/>
      <c r="IG754" s="57"/>
      <c r="IH754" s="57"/>
      <c r="II754" s="57"/>
      <c r="IJ754" s="57"/>
      <c r="IK754" s="57"/>
      <c r="IL754" s="57"/>
      <c r="IM754" s="57"/>
      <c r="IN754" s="57"/>
      <c r="IO754" s="57"/>
      <c r="IP754" s="57"/>
      <c r="IQ754" s="57"/>
      <c r="IR754" s="57"/>
      <c r="IS754" s="57"/>
      <c r="IT754" s="57"/>
      <c r="IU754" s="57"/>
      <c r="IV754" s="57"/>
      <c r="IW754" s="57"/>
      <c r="IX754" s="57"/>
      <c r="IY754" s="57"/>
      <c r="IZ754" s="57"/>
      <c r="JA754" s="57"/>
      <c r="JB754" s="57"/>
      <c r="JC754" s="57"/>
      <c r="JD754" s="57"/>
      <c r="JE754" s="57"/>
      <c r="JF754" s="57"/>
      <c r="JG754" s="57"/>
      <c r="JH754" s="57"/>
      <c r="JI754" s="57"/>
      <c r="JJ754" s="57"/>
      <c r="JK754" s="57"/>
      <c r="JL754" s="57"/>
      <c r="JM754" s="57"/>
      <c r="JN754" s="57"/>
      <c r="JO754" s="57"/>
      <c r="JP754" s="57"/>
      <c r="JQ754" s="57"/>
      <c r="JR754" s="57"/>
      <c r="JS754" s="57"/>
      <c r="JT754" s="57"/>
      <c r="JU754" s="57"/>
      <c r="JV754" s="57"/>
      <c r="JW754" s="57"/>
      <c r="JX754" s="57"/>
      <c r="JY754" s="57"/>
      <c r="JZ754" s="57"/>
      <c r="KA754" s="57"/>
      <c r="KB754" s="57"/>
      <c r="KC754" s="57"/>
      <c r="KD754" s="57"/>
      <c r="KE754" s="57"/>
      <c r="KF754" s="57"/>
      <c r="KG754" s="57"/>
      <c r="KH754" s="57"/>
      <c r="KI754" s="57"/>
      <c r="KJ754" s="57"/>
      <c r="KK754" s="57"/>
      <c r="KL754" s="57"/>
      <c r="KM754" s="57"/>
      <c r="KN754" s="57"/>
      <c r="KO754" s="57"/>
      <c r="KP754" s="57"/>
      <c r="KQ754" s="57"/>
      <c r="KR754" s="57"/>
      <c r="KS754" s="57"/>
      <c r="KT754" s="57"/>
      <c r="KU754" s="57"/>
      <c r="KV754" s="57"/>
      <c r="KW754" s="57"/>
      <c r="KX754" s="57"/>
      <c r="KY754" s="57"/>
      <c r="KZ754" s="57"/>
      <c r="LA754" s="57"/>
      <c r="LB754" s="57"/>
      <c r="LC754" s="57"/>
      <c r="LD754" s="57"/>
      <c r="LE754" s="57"/>
      <c r="LF754" s="57"/>
      <c r="LG754" s="57"/>
      <c r="LH754" s="57"/>
      <c r="LI754" s="57"/>
      <c r="LJ754" s="57"/>
      <c r="LK754" s="57"/>
      <c r="LL754" s="57"/>
      <c r="LM754" s="57"/>
      <c r="LN754" s="57"/>
      <c r="LO754" s="57"/>
      <c r="LP754" s="57"/>
      <c r="LQ754" s="57"/>
      <c r="LR754" s="57"/>
      <c r="LS754" s="57"/>
      <c r="LT754" s="57"/>
      <c r="LU754" s="57"/>
      <c r="LV754" s="57"/>
      <c r="LW754" s="57"/>
      <c r="LX754" s="57"/>
      <c r="LY754" s="57"/>
      <c r="LZ754" s="57"/>
      <c r="MA754" s="57"/>
      <c r="MB754" s="57"/>
      <c r="MC754" s="57"/>
      <c r="MD754" s="57"/>
      <c r="ME754" s="57"/>
      <c r="MF754" s="57"/>
      <c r="MG754" s="57"/>
      <c r="MH754" s="57"/>
      <c r="MI754" s="57"/>
      <c r="MJ754" s="57"/>
      <c r="MK754" s="57"/>
      <c r="ML754" s="57"/>
      <c r="MM754" s="57"/>
      <c r="MN754" s="57"/>
      <c r="MO754" s="57"/>
      <c r="MP754" s="57"/>
      <c r="MQ754" s="57"/>
      <c r="MR754" s="57"/>
      <c r="MS754" s="57"/>
      <c r="MT754" s="57"/>
      <c r="MU754" s="57"/>
      <c r="MV754" s="57"/>
      <c r="MW754" s="57"/>
      <c r="MX754" s="57"/>
      <c r="MY754" s="57"/>
      <c r="MZ754" s="57"/>
      <c r="NA754" s="57"/>
      <c r="NB754" s="57"/>
      <c r="NC754" s="57"/>
      <c r="ND754" s="57"/>
      <c r="NE754" s="57"/>
      <c r="NF754" s="57"/>
      <c r="NG754" s="57"/>
      <c r="NH754" s="57"/>
      <c r="NI754" s="57"/>
      <c r="NJ754" s="57"/>
      <c r="NK754" s="57"/>
      <c r="NL754" s="57"/>
      <c r="NM754" s="57"/>
      <c r="NN754" s="57"/>
      <c r="NO754" s="57"/>
      <c r="NP754" s="57"/>
      <c r="NQ754" s="57"/>
      <c r="NR754" s="57"/>
      <c r="NS754" s="57"/>
      <c r="NT754" s="57"/>
      <c r="NU754" s="57"/>
      <c r="NV754" s="57"/>
      <c r="NW754" s="57"/>
      <c r="NX754" s="57"/>
      <c r="NY754" s="57"/>
      <c r="NZ754" s="57"/>
      <c r="OA754" s="57"/>
      <c r="OB754" s="57"/>
      <c r="OC754" s="57"/>
      <c r="OD754" s="57"/>
      <c r="OE754" s="57"/>
      <c r="OF754" s="57"/>
      <c r="OG754" s="57"/>
      <c r="OH754" s="57"/>
      <c r="OI754" s="57"/>
      <c r="OJ754" s="57"/>
      <c r="OK754" s="57"/>
      <c r="OL754" s="57"/>
      <c r="OM754" s="57"/>
      <c r="ON754" s="57"/>
      <c r="OO754" s="57"/>
      <c r="OP754" s="57"/>
      <c r="OQ754" s="57"/>
      <c r="OR754" s="57"/>
      <c r="OS754" s="57"/>
      <c r="OT754" s="57"/>
      <c r="OU754" s="57"/>
      <c r="OV754" s="57"/>
      <c r="OW754" s="57"/>
      <c r="OX754" s="57"/>
      <c r="OY754" s="57"/>
      <c r="OZ754" s="57"/>
      <c r="PA754" s="57"/>
      <c r="PB754" s="57"/>
      <c r="PC754" s="57"/>
      <c r="PD754" s="57"/>
      <c r="PE754" s="57"/>
      <c r="PF754" s="57"/>
      <c r="PG754" s="57"/>
      <c r="PH754" s="57"/>
      <c r="PI754" s="57"/>
      <c r="PJ754" s="57"/>
      <c r="PK754" s="57"/>
      <c r="PL754" s="57"/>
      <c r="PM754" s="57"/>
      <c r="PN754" s="57"/>
      <c r="PO754" s="57"/>
      <c r="PP754" s="57"/>
      <c r="PQ754" s="57"/>
      <c r="PR754" s="57"/>
      <c r="PS754" s="57"/>
      <c r="PT754" s="57"/>
      <c r="PU754" s="57"/>
      <c r="PV754" s="57"/>
      <c r="PW754" s="57"/>
      <c r="PX754" s="57"/>
      <c r="PY754" s="57"/>
      <c r="PZ754" s="57"/>
      <c r="QA754" s="57"/>
      <c r="QB754" s="57"/>
      <c r="QC754" s="57"/>
      <c r="QD754" s="57"/>
      <c r="QE754" s="57"/>
      <c r="QF754" s="57"/>
      <c r="QG754" s="57"/>
      <c r="QH754" s="57"/>
      <c r="QI754" s="57"/>
      <c r="QJ754" s="57"/>
      <c r="QK754" s="57"/>
      <c r="QL754" s="57"/>
      <c r="QM754" s="57"/>
      <c r="QN754" s="57"/>
      <c r="QO754" s="57"/>
      <c r="QP754" s="57"/>
      <c r="QQ754" s="57"/>
      <c r="QR754" s="57"/>
      <c r="QS754" s="57"/>
      <c r="QT754" s="57"/>
      <c r="QU754" s="57"/>
      <c r="QV754" s="57"/>
      <c r="QW754" s="57"/>
      <c r="QX754" s="57"/>
      <c r="QY754" s="57"/>
      <c r="QZ754" s="57"/>
      <c r="RA754" s="57"/>
      <c r="RB754" s="57"/>
      <c r="RC754" s="57"/>
      <c r="RD754" s="57"/>
      <c r="RE754" s="57"/>
      <c r="RF754" s="57"/>
      <c r="RG754" s="57"/>
      <c r="RH754" s="57"/>
      <c r="RI754" s="57"/>
      <c r="RJ754" s="57"/>
      <c r="RK754" s="57"/>
      <c r="RL754" s="57"/>
      <c r="RM754" s="57"/>
      <c r="RN754" s="57"/>
      <c r="RO754" s="57"/>
      <c r="RP754" s="57"/>
      <c r="RQ754" s="57"/>
      <c r="RR754" s="57"/>
      <c r="RS754" s="57"/>
      <c r="RT754" s="57"/>
      <c r="RU754" s="57"/>
      <c r="RV754" s="57"/>
      <c r="RW754" s="57"/>
      <c r="RX754" s="57"/>
      <c r="RY754" s="57"/>
      <c r="RZ754" s="57"/>
      <c r="SA754" s="57"/>
      <c r="SB754" s="57"/>
      <c r="SC754" s="57"/>
      <c r="SD754" s="57"/>
      <c r="SE754" s="57"/>
      <c r="SF754" s="57"/>
      <c r="SG754" s="57"/>
      <c r="SH754" s="57"/>
      <c r="SI754" s="57"/>
      <c r="SJ754" s="57"/>
      <c r="SK754" s="57"/>
      <c r="SL754" s="57"/>
      <c r="SM754" s="57"/>
      <c r="SN754" s="57"/>
      <c r="SO754" s="57"/>
      <c r="SP754" s="57"/>
      <c r="SQ754" s="57"/>
      <c r="SR754" s="57"/>
      <c r="SS754" s="57"/>
      <c r="ST754" s="57"/>
      <c r="SU754" s="57"/>
      <c r="SV754" s="57"/>
      <c r="SW754" s="57"/>
      <c r="SX754" s="57"/>
      <c r="SY754" s="57"/>
      <c r="SZ754" s="57"/>
      <c r="TA754" s="57"/>
      <c r="TB754" s="57"/>
      <c r="TC754" s="57"/>
      <c r="TD754" s="57"/>
      <c r="TE754" s="57"/>
      <c r="TF754" s="57"/>
      <c r="TG754" s="57"/>
      <c r="TH754" s="57"/>
      <c r="TI754" s="57"/>
      <c r="TJ754" s="57"/>
      <c r="TK754" s="57"/>
      <c r="TL754" s="57"/>
      <c r="TM754" s="57"/>
      <c r="TN754" s="57"/>
      <c r="TO754" s="57"/>
      <c r="TP754" s="57"/>
      <c r="TQ754" s="57"/>
      <c r="TR754" s="57"/>
      <c r="TS754" s="57"/>
      <c r="TT754" s="57"/>
      <c r="TU754" s="57"/>
      <c r="TV754" s="57"/>
      <c r="TW754" s="57"/>
      <c r="TX754" s="57"/>
      <c r="TY754" s="57"/>
      <c r="TZ754" s="57"/>
      <c r="UA754" s="57"/>
      <c r="UB754" s="57"/>
      <c r="UC754" s="57"/>
      <c r="UD754" s="57"/>
      <c r="UE754" s="57"/>
      <c r="UF754" s="57"/>
      <c r="UG754" s="57"/>
      <c r="UH754" s="57"/>
      <c r="UI754" s="57"/>
      <c r="UJ754" s="57"/>
      <c r="UK754" s="57"/>
      <c r="UL754" s="57"/>
      <c r="UM754" s="57"/>
      <c r="UN754" s="57"/>
      <c r="UO754" s="57"/>
      <c r="UP754" s="57"/>
      <c r="UQ754" s="57"/>
      <c r="UR754" s="57"/>
      <c r="US754" s="57"/>
      <c r="UT754" s="57"/>
      <c r="UU754" s="57"/>
      <c r="UV754" s="57"/>
      <c r="UW754" s="57"/>
      <c r="UX754" s="57"/>
      <c r="UY754" s="57"/>
      <c r="UZ754" s="57"/>
      <c r="VA754" s="57"/>
      <c r="VB754" s="57"/>
      <c r="VC754" s="57"/>
      <c r="VD754" s="57"/>
      <c r="VE754" s="57"/>
      <c r="VF754" s="57"/>
      <c r="VG754" s="57"/>
      <c r="VH754" s="57"/>
      <c r="VI754" s="57"/>
      <c r="VJ754" s="57"/>
      <c r="VK754" s="57"/>
      <c r="VL754" s="57"/>
      <c r="VM754" s="57"/>
      <c r="VN754" s="57"/>
      <c r="VO754" s="57"/>
      <c r="VP754" s="57"/>
      <c r="VQ754" s="57"/>
      <c r="VR754" s="57"/>
      <c r="VS754" s="57"/>
      <c r="VT754" s="57"/>
      <c r="VU754" s="57"/>
      <c r="VV754" s="57"/>
      <c r="VW754" s="57"/>
      <c r="VX754" s="57"/>
      <c r="VY754" s="57"/>
      <c r="VZ754" s="57"/>
      <c r="WA754" s="57"/>
      <c r="WB754" s="57"/>
      <c r="WC754" s="57"/>
      <c r="WD754" s="57"/>
      <c r="WE754" s="57"/>
      <c r="WF754" s="57"/>
      <c r="WG754" s="57"/>
      <c r="WH754" s="57"/>
      <c r="WI754" s="57"/>
      <c r="WJ754" s="57"/>
      <c r="WK754" s="57"/>
      <c r="WL754" s="57"/>
      <c r="WM754" s="57"/>
      <c r="WN754" s="57"/>
      <c r="WO754" s="57"/>
      <c r="WP754" s="57"/>
      <c r="WQ754" s="57"/>
      <c r="WR754" s="57"/>
      <c r="WS754" s="57"/>
      <c r="WT754" s="57"/>
      <c r="WU754" s="57"/>
      <c r="WV754" s="57"/>
      <c r="WW754" s="57"/>
      <c r="WX754" s="57"/>
      <c r="WY754" s="57"/>
      <c r="WZ754" s="57"/>
      <c r="XA754" s="57"/>
      <c r="XB754" s="57"/>
      <c r="XC754" s="57"/>
      <c r="XD754" s="57"/>
      <c r="XE754" s="57"/>
      <c r="XF754" s="57"/>
      <c r="XG754" s="57"/>
      <c r="XH754" s="57"/>
      <c r="XI754" s="57"/>
      <c r="XJ754" s="57"/>
      <c r="XK754" s="57"/>
      <c r="XL754" s="57"/>
      <c r="XM754" s="57"/>
      <c r="XN754" s="57"/>
      <c r="XO754" s="57"/>
      <c r="XP754" s="57"/>
      <c r="XQ754" s="57"/>
      <c r="XR754" s="57"/>
      <c r="XS754" s="57"/>
      <c r="XT754" s="57"/>
      <c r="XU754" s="57"/>
      <c r="XV754" s="57"/>
      <c r="XW754" s="57"/>
    </row>
    <row r="755">
      <c r="AI755" s="57"/>
      <c r="BR755" s="57"/>
      <c r="DA755" s="57"/>
      <c r="EJ755" s="57"/>
      <c r="EK755" s="57"/>
      <c r="EL755" s="57"/>
      <c r="EM755" s="57"/>
      <c r="EN755" s="57"/>
      <c r="EO755" s="57"/>
      <c r="EP755" s="57"/>
      <c r="EQ755" s="57"/>
      <c r="ER755" s="57"/>
      <c r="ES755" s="57"/>
      <c r="ET755" s="57"/>
      <c r="EU755" s="57"/>
      <c r="EV755" s="57"/>
      <c r="EW755" s="57"/>
      <c r="EX755" s="57"/>
      <c r="EY755" s="57"/>
      <c r="EZ755" s="57"/>
      <c r="FA755" s="57"/>
      <c r="FB755" s="57"/>
      <c r="FC755" s="57"/>
      <c r="FD755" s="57"/>
      <c r="FE755" s="57"/>
      <c r="FF755" s="57"/>
      <c r="FG755" s="57"/>
      <c r="FH755" s="57"/>
      <c r="FI755" s="57"/>
      <c r="FJ755" s="57"/>
      <c r="FK755" s="57"/>
      <c r="FL755" s="57"/>
      <c r="FM755" s="57"/>
      <c r="FN755" s="57"/>
      <c r="FO755" s="57"/>
      <c r="FP755" s="57"/>
      <c r="FQ755" s="57"/>
      <c r="FR755" s="57"/>
      <c r="FS755" s="57"/>
      <c r="FT755" s="57"/>
      <c r="FU755" s="57"/>
      <c r="FV755" s="57"/>
      <c r="FW755" s="57"/>
      <c r="FX755" s="57"/>
      <c r="FY755" s="57"/>
      <c r="FZ755" s="57"/>
      <c r="GA755" s="57"/>
      <c r="GB755" s="57"/>
      <c r="GC755" s="57"/>
      <c r="GD755" s="57"/>
      <c r="GE755" s="57"/>
      <c r="GF755" s="57"/>
      <c r="GG755" s="57"/>
      <c r="GH755" s="57"/>
      <c r="GI755" s="57"/>
      <c r="GJ755" s="57"/>
      <c r="GK755" s="57"/>
      <c r="GL755" s="57"/>
      <c r="GM755" s="57"/>
      <c r="GN755" s="57"/>
      <c r="GO755" s="57"/>
      <c r="GP755" s="57"/>
      <c r="GQ755" s="57"/>
      <c r="GR755" s="57"/>
      <c r="GS755" s="57"/>
      <c r="GT755" s="57"/>
      <c r="GU755" s="57"/>
      <c r="GV755" s="57"/>
      <c r="GW755" s="57"/>
      <c r="GX755" s="57"/>
      <c r="GY755" s="57"/>
      <c r="GZ755" s="57"/>
      <c r="HA755" s="57"/>
      <c r="HB755" s="57"/>
      <c r="HC755" s="57"/>
      <c r="HD755" s="57"/>
      <c r="HE755" s="57"/>
      <c r="HF755" s="57"/>
      <c r="HG755" s="57"/>
      <c r="HH755" s="57"/>
      <c r="HI755" s="57"/>
      <c r="HJ755" s="57"/>
      <c r="HK755" s="57"/>
      <c r="HL755" s="57"/>
      <c r="HM755" s="57"/>
      <c r="HN755" s="57"/>
      <c r="HO755" s="57"/>
      <c r="HP755" s="57"/>
      <c r="HQ755" s="57"/>
      <c r="HR755" s="57"/>
      <c r="HS755" s="57"/>
      <c r="HT755" s="57"/>
      <c r="HU755" s="57"/>
      <c r="HV755" s="57"/>
      <c r="HW755" s="57"/>
      <c r="HX755" s="57"/>
      <c r="HY755" s="57"/>
      <c r="HZ755" s="57"/>
      <c r="IA755" s="57"/>
      <c r="IB755" s="57"/>
      <c r="IC755" s="57"/>
      <c r="ID755" s="57"/>
      <c r="IE755" s="57"/>
      <c r="IF755" s="57"/>
      <c r="IG755" s="57"/>
      <c r="IH755" s="57"/>
      <c r="II755" s="57"/>
      <c r="IJ755" s="57"/>
      <c r="IK755" s="57"/>
      <c r="IL755" s="57"/>
      <c r="IM755" s="57"/>
      <c r="IN755" s="57"/>
      <c r="IO755" s="57"/>
      <c r="IP755" s="57"/>
      <c r="IQ755" s="57"/>
      <c r="IR755" s="57"/>
      <c r="IS755" s="57"/>
      <c r="IT755" s="57"/>
      <c r="IU755" s="57"/>
      <c r="IV755" s="57"/>
      <c r="IW755" s="57"/>
      <c r="IX755" s="57"/>
      <c r="IY755" s="57"/>
      <c r="IZ755" s="57"/>
      <c r="JA755" s="57"/>
      <c r="JB755" s="57"/>
      <c r="JC755" s="57"/>
      <c r="JD755" s="57"/>
      <c r="JE755" s="57"/>
      <c r="JF755" s="57"/>
      <c r="JG755" s="57"/>
      <c r="JH755" s="57"/>
      <c r="JI755" s="57"/>
      <c r="JJ755" s="57"/>
      <c r="JK755" s="57"/>
      <c r="JL755" s="57"/>
      <c r="JM755" s="57"/>
      <c r="JN755" s="57"/>
      <c r="JO755" s="57"/>
      <c r="JP755" s="57"/>
      <c r="JQ755" s="57"/>
      <c r="JR755" s="57"/>
      <c r="JS755" s="57"/>
      <c r="JT755" s="57"/>
      <c r="JU755" s="57"/>
      <c r="JV755" s="57"/>
      <c r="JW755" s="57"/>
      <c r="JX755" s="57"/>
      <c r="JY755" s="57"/>
      <c r="JZ755" s="57"/>
      <c r="KA755" s="57"/>
      <c r="KB755" s="57"/>
      <c r="KC755" s="57"/>
      <c r="KD755" s="57"/>
      <c r="KE755" s="57"/>
      <c r="KF755" s="57"/>
      <c r="KG755" s="57"/>
      <c r="KH755" s="57"/>
      <c r="KI755" s="57"/>
      <c r="KJ755" s="57"/>
      <c r="KK755" s="57"/>
      <c r="KL755" s="57"/>
      <c r="KM755" s="57"/>
      <c r="KN755" s="57"/>
      <c r="KO755" s="57"/>
      <c r="KP755" s="57"/>
      <c r="KQ755" s="57"/>
      <c r="KR755" s="57"/>
      <c r="KS755" s="57"/>
      <c r="KT755" s="57"/>
      <c r="KU755" s="57"/>
      <c r="KV755" s="57"/>
      <c r="KW755" s="57"/>
      <c r="KX755" s="57"/>
      <c r="KY755" s="57"/>
      <c r="KZ755" s="57"/>
      <c r="LA755" s="57"/>
      <c r="LB755" s="57"/>
      <c r="LC755" s="57"/>
      <c r="LD755" s="57"/>
      <c r="LE755" s="57"/>
      <c r="LF755" s="57"/>
      <c r="LG755" s="57"/>
      <c r="LH755" s="57"/>
      <c r="LI755" s="57"/>
      <c r="LJ755" s="57"/>
      <c r="LK755" s="57"/>
      <c r="LL755" s="57"/>
      <c r="LM755" s="57"/>
      <c r="LN755" s="57"/>
      <c r="LO755" s="57"/>
      <c r="LP755" s="57"/>
      <c r="LQ755" s="57"/>
      <c r="LR755" s="57"/>
      <c r="LS755" s="57"/>
      <c r="LT755" s="57"/>
      <c r="LU755" s="57"/>
      <c r="LV755" s="57"/>
      <c r="LW755" s="57"/>
      <c r="LX755" s="57"/>
      <c r="LY755" s="57"/>
      <c r="LZ755" s="57"/>
      <c r="MA755" s="57"/>
      <c r="MB755" s="57"/>
      <c r="MC755" s="57"/>
      <c r="MD755" s="57"/>
      <c r="ME755" s="57"/>
      <c r="MF755" s="57"/>
      <c r="MG755" s="57"/>
      <c r="MH755" s="57"/>
      <c r="MI755" s="57"/>
      <c r="MJ755" s="57"/>
      <c r="MK755" s="57"/>
      <c r="ML755" s="57"/>
      <c r="MM755" s="57"/>
      <c r="MN755" s="57"/>
      <c r="MO755" s="57"/>
      <c r="MP755" s="57"/>
      <c r="MQ755" s="57"/>
      <c r="MR755" s="57"/>
      <c r="MS755" s="57"/>
      <c r="MT755" s="57"/>
      <c r="MU755" s="57"/>
      <c r="MV755" s="57"/>
      <c r="MW755" s="57"/>
      <c r="MX755" s="57"/>
      <c r="MY755" s="57"/>
      <c r="MZ755" s="57"/>
      <c r="NA755" s="57"/>
      <c r="NB755" s="57"/>
      <c r="NC755" s="57"/>
      <c r="ND755" s="57"/>
      <c r="NE755" s="57"/>
      <c r="NF755" s="57"/>
      <c r="NG755" s="57"/>
      <c r="NH755" s="57"/>
      <c r="NI755" s="57"/>
      <c r="NJ755" s="57"/>
      <c r="NK755" s="57"/>
      <c r="NL755" s="57"/>
      <c r="NM755" s="57"/>
      <c r="NN755" s="57"/>
      <c r="NO755" s="57"/>
      <c r="NP755" s="57"/>
      <c r="NQ755" s="57"/>
      <c r="NR755" s="57"/>
      <c r="NS755" s="57"/>
      <c r="NT755" s="57"/>
      <c r="NU755" s="57"/>
      <c r="NV755" s="57"/>
      <c r="NW755" s="57"/>
      <c r="NX755" s="57"/>
      <c r="NY755" s="57"/>
      <c r="NZ755" s="57"/>
      <c r="OA755" s="57"/>
      <c r="OB755" s="57"/>
      <c r="OC755" s="57"/>
      <c r="OD755" s="57"/>
      <c r="OE755" s="57"/>
      <c r="OF755" s="57"/>
      <c r="OG755" s="57"/>
      <c r="OH755" s="57"/>
      <c r="OI755" s="57"/>
      <c r="OJ755" s="57"/>
      <c r="OK755" s="57"/>
      <c r="OL755" s="57"/>
      <c r="OM755" s="57"/>
      <c r="ON755" s="57"/>
      <c r="OO755" s="57"/>
      <c r="OP755" s="57"/>
      <c r="OQ755" s="57"/>
      <c r="OR755" s="57"/>
      <c r="OS755" s="57"/>
      <c r="OT755" s="57"/>
      <c r="OU755" s="57"/>
      <c r="OV755" s="57"/>
      <c r="OW755" s="57"/>
      <c r="OX755" s="57"/>
      <c r="OY755" s="57"/>
      <c r="OZ755" s="57"/>
      <c r="PA755" s="57"/>
      <c r="PB755" s="57"/>
      <c r="PC755" s="57"/>
      <c r="PD755" s="57"/>
      <c r="PE755" s="57"/>
      <c r="PF755" s="57"/>
      <c r="PG755" s="57"/>
      <c r="PH755" s="57"/>
      <c r="PI755" s="57"/>
      <c r="PJ755" s="57"/>
      <c r="PK755" s="57"/>
      <c r="PL755" s="57"/>
      <c r="PM755" s="57"/>
      <c r="PN755" s="57"/>
      <c r="PO755" s="57"/>
      <c r="PP755" s="57"/>
      <c r="PQ755" s="57"/>
      <c r="PR755" s="57"/>
      <c r="PS755" s="57"/>
      <c r="PT755" s="57"/>
      <c r="PU755" s="57"/>
      <c r="PV755" s="57"/>
      <c r="PW755" s="57"/>
      <c r="PX755" s="57"/>
      <c r="PY755" s="57"/>
      <c r="PZ755" s="57"/>
      <c r="QA755" s="57"/>
      <c r="QB755" s="57"/>
      <c r="QC755" s="57"/>
      <c r="QD755" s="57"/>
      <c r="QE755" s="57"/>
      <c r="QF755" s="57"/>
      <c r="QG755" s="57"/>
      <c r="QH755" s="57"/>
      <c r="QI755" s="57"/>
      <c r="QJ755" s="57"/>
      <c r="QK755" s="57"/>
      <c r="QL755" s="57"/>
      <c r="QM755" s="57"/>
      <c r="QN755" s="57"/>
      <c r="QO755" s="57"/>
      <c r="QP755" s="57"/>
      <c r="QQ755" s="57"/>
      <c r="QR755" s="57"/>
      <c r="QS755" s="57"/>
      <c r="QT755" s="57"/>
      <c r="QU755" s="57"/>
      <c r="QV755" s="57"/>
      <c r="QW755" s="57"/>
      <c r="QX755" s="57"/>
      <c r="QY755" s="57"/>
      <c r="QZ755" s="57"/>
      <c r="RA755" s="57"/>
      <c r="RB755" s="57"/>
      <c r="RC755" s="57"/>
      <c r="RD755" s="57"/>
      <c r="RE755" s="57"/>
      <c r="RF755" s="57"/>
      <c r="RG755" s="57"/>
      <c r="RH755" s="57"/>
      <c r="RI755" s="57"/>
      <c r="RJ755" s="57"/>
      <c r="RK755" s="57"/>
      <c r="RL755" s="57"/>
      <c r="RM755" s="57"/>
      <c r="RN755" s="57"/>
      <c r="RO755" s="57"/>
      <c r="RP755" s="57"/>
      <c r="RQ755" s="57"/>
      <c r="RR755" s="57"/>
      <c r="RS755" s="57"/>
      <c r="RT755" s="57"/>
      <c r="RU755" s="57"/>
      <c r="RV755" s="57"/>
      <c r="RW755" s="57"/>
      <c r="RX755" s="57"/>
      <c r="RY755" s="57"/>
      <c r="RZ755" s="57"/>
      <c r="SA755" s="57"/>
      <c r="SB755" s="57"/>
      <c r="SC755" s="57"/>
      <c r="SD755" s="57"/>
      <c r="SE755" s="57"/>
      <c r="SF755" s="57"/>
      <c r="SG755" s="57"/>
      <c r="SH755" s="57"/>
      <c r="SI755" s="57"/>
      <c r="SJ755" s="57"/>
      <c r="SK755" s="57"/>
      <c r="SL755" s="57"/>
      <c r="SM755" s="57"/>
      <c r="SN755" s="57"/>
      <c r="SO755" s="57"/>
      <c r="SP755" s="57"/>
      <c r="SQ755" s="57"/>
      <c r="SR755" s="57"/>
      <c r="SS755" s="57"/>
      <c r="ST755" s="57"/>
      <c r="SU755" s="57"/>
      <c r="SV755" s="57"/>
      <c r="SW755" s="57"/>
      <c r="SX755" s="57"/>
      <c r="SY755" s="57"/>
      <c r="SZ755" s="57"/>
      <c r="TA755" s="57"/>
      <c r="TB755" s="57"/>
      <c r="TC755" s="57"/>
      <c r="TD755" s="57"/>
      <c r="TE755" s="57"/>
      <c r="TF755" s="57"/>
      <c r="TG755" s="57"/>
      <c r="TH755" s="57"/>
      <c r="TI755" s="57"/>
      <c r="TJ755" s="57"/>
      <c r="TK755" s="57"/>
      <c r="TL755" s="57"/>
      <c r="TM755" s="57"/>
      <c r="TN755" s="57"/>
      <c r="TO755" s="57"/>
      <c r="TP755" s="57"/>
      <c r="TQ755" s="57"/>
      <c r="TR755" s="57"/>
      <c r="TS755" s="57"/>
      <c r="TT755" s="57"/>
      <c r="TU755" s="57"/>
      <c r="TV755" s="57"/>
      <c r="TW755" s="57"/>
      <c r="TX755" s="57"/>
      <c r="TY755" s="57"/>
      <c r="TZ755" s="57"/>
      <c r="UA755" s="57"/>
      <c r="UB755" s="57"/>
      <c r="UC755" s="57"/>
      <c r="UD755" s="57"/>
      <c r="UE755" s="57"/>
      <c r="UF755" s="57"/>
      <c r="UG755" s="57"/>
      <c r="UH755" s="57"/>
      <c r="UI755" s="57"/>
      <c r="UJ755" s="57"/>
      <c r="UK755" s="57"/>
      <c r="UL755" s="57"/>
      <c r="UM755" s="57"/>
      <c r="UN755" s="57"/>
      <c r="UO755" s="57"/>
      <c r="UP755" s="57"/>
      <c r="UQ755" s="57"/>
      <c r="UR755" s="57"/>
      <c r="US755" s="57"/>
      <c r="UT755" s="57"/>
      <c r="UU755" s="57"/>
      <c r="UV755" s="57"/>
      <c r="UW755" s="57"/>
      <c r="UX755" s="57"/>
      <c r="UY755" s="57"/>
      <c r="UZ755" s="57"/>
      <c r="VA755" s="57"/>
      <c r="VB755" s="57"/>
      <c r="VC755" s="57"/>
      <c r="VD755" s="57"/>
      <c r="VE755" s="57"/>
      <c r="VF755" s="57"/>
      <c r="VG755" s="57"/>
      <c r="VH755" s="57"/>
      <c r="VI755" s="57"/>
      <c r="VJ755" s="57"/>
      <c r="VK755" s="57"/>
      <c r="VL755" s="57"/>
      <c r="VM755" s="57"/>
      <c r="VN755" s="57"/>
      <c r="VO755" s="57"/>
      <c r="VP755" s="57"/>
      <c r="VQ755" s="57"/>
      <c r="VR755" s="57"/>
      <c r="VS755" s="57"/>
      <c r="VT755" s="57"/>
      <c r="VU755" s="57"/>
      <c r="VV755" s="57"/>
      <c r="VW755" s="57"/>
      <c r="VX755" s="57"/>
      <c r="VY755" s="57"/>
      <c r="VZ755" s="57"/>
      <c r="WA755" s="57"/>
      <c r="WB755" s="57"/>
      <c r="WC755" s="57"/>
      <c r="WD755" s="57"/>
      <c r="WE755" s="57"/>
      <c r="WF755" s="57"/>
      <c r="WG755" s="57"/>
      <c r="WH755" s="57"/>
      <c r="WI755" s="57"/>
      <c r="WJ755" s="57"/>
      <c r="WK755" s="57"/>
      <c r="WL755" s="57"/>
      <c r="WM755" s="57"/>
      <c r="WN755" s="57"/>
      <c r="WO755" s="57"/>
      <c r="WP755" s="57"/>
      <c r="WQ755" s="57"/>
      <c r="WR755" s="57"/>
      <c r="WS755" s="57"/>
      <c r="WT755" s="57"/>
      <c r="WU755" s="57"/>
      <c r="WV755" s="57"/>
      <c r="WW755" s="57"/>
      <c r="WX755" s="57"/>
      <c r="WY755" s="57"/>
      <c r="WZ755" s="57"/>
      <c r="XA755" s="57"/>
      <c r="XB755" s="57"/>
      <c r="XC755" s="57"/>
      <c r="XD755" s="57"/>
      <c r="XE755" s="57"/>
      <c r="XF755" s="57"/>
      <c r="XG755" s="57"/>
      <c r="XH755" s="57"/>
      <c r="XI755" s="57"/>
      <c r="XJ755" s="57"/>
      <c r="XK755" s="57"/>
      <c r="XL755" s="57"/>
      <c r="XM755" s="57"/>
      <c r="XN755" s="57"/>
      <c r="XO755" s="57"/>
      <c r="XP755" s="57"/>
      <c r="XQ755" s="57"/>
      <c r="XR755" s="57"/>
      <c r="XS755" s="57"/>
      <c r="XT755" s="57"/>
      <c r="XU755" s="57"/>
      <c r="XV755" s="57"/>
      <c r="XW755" s="57"/>
    </row>
    <row r="756">
      <c r="AI756" s="57"/>
      <c r="BR756" s="57"/>
      <c r="DA756" s="57"/>
      <c r="EJ756" s="57"/>
      <c r="EK756" s="57"/>
      <c r="EL756" s="57"/>
      <c r="EM756" s="57"/>
      <c r="EN756" s="57"/>
      <c r="EO756" s="57"/>
      <c r="EP756" s="57"/>
      <c r="EQ756" s="57"/>
      <c r="ER756" s="57"/>
      <c r="ES756" s="57"/>
      <c r="ET756" s="57"/>
      <c r="EU756" s="57"/>
      <c r="EV756" s="57"/>
      <c r="EW756" s="57"/>
      <c r="EX756" s="57"/>
      <c r="EY756" s="57"/>
      <c r="EZ756" s="57"/>
      <c r="FA756" s="57"/>
      <c r="FB756" s="57"/>
      <c r="FC756" s="57"/>
      <c r="FD756" s="57"/>
      <c r="FE756" s="57"/>
      <c r="FF756" s="57"/>
      <c r="FG756" s="57"/>
      <c r="FH756" s="57"/>
      <c r="FI756" s="57"/>
      <c r="FJ756" s="57"/>
      <c r="FK756" s="57"/>
      <c r="FL756" s="57"/>
      <c r="FM756" s="57"/>
      <c r="FN756" s="57"/>
      <c r="FO756" s="57"/>
      <c r="FP756" s="57"/>
      <c r="FQ756" s="57"/>
      <c r="FR756" s="57"/>
      <c r="FS756" s="57"/>
      <c r="FT756" s="57"/>
      <c r="FU756" s="57"/>
      <c r="FV756" s="57"/>
      <c r="FW756" s="57"/>
      <c r="FX756" s="57"/>
      <c r="FY756" s="57"/>
      <c r="FZ756" s="57"/>
      <c r="GA756" s="57"/>
      <c r="GB756" s="57"/>
      <c r="GC756" s="57"/>
      <c r="GD756" s="57"/>
      <c r="GE756" s="57"/>
      <c r="GF756" s="57"/>
      <c r="GG756" s="57"/>
      <c r="GH756" s="57"/>
      <c r="GI756" s="57"/>
      <c r="GJ756" s="57"/>
      <c r="GK756" s="57"/>
      <c r="GL756" s="57"/>
      <c r="GM756" s="57"/>
      <c r="GN756" s="57"/>
      <c r="GO756" s="57"/>
      <c r="GP756" s="57"/>
      <c r="GQ756" s="57"/>
      <c r="GR756" s="57"/>
      <c r="GS756" s="57"/>
      <c r="GT756" s="57"/>
      <c r="GU756" s="57"/>
      <c r="GV756" s="57"/>
      <c r="GW756" s="57"/>
      <c r="GX756" s="57"/>
      <c r="GY756" s="57"/>
      <c r="GZ756" s="57"/>
      <c r="HA756" s="57"/>
      <c r="HB756" s="57"/>
      <c r="HC756" s="57"/>
      <c r="HD756" s="57"/>
      <c r="HE756" s="57"/>
      <c r="HF756" s="57"/>
      <c r="HG756" s="57"/>
      <c r="HH756" s="57"/>
      <c r="HI756" s="57"/>
      <c r="HJ756" s="57"/>
      <c r="HK756" s="57"/>
      <c r="HL756" s="57"/>
      <c r="HM756" s="57"/>
      <c r="HN756" s="57"/>
      <c r="HO756" s="57"/>
      <c r="HP756" s="57"/>
      <c r="HQ756" s="57"/>
      <c r="HR756" s="57"/>
      <c r="HS756" s="57"/>
      <c r="HT756" s="57"/>
      <c r="HU756" s="57"/>
      <c r="HV756" s="57"/>
      <c r="HW756" s="57"/>
      <c r="HX756" s="57"/>
      <c r="HY756" s="57"/>
      <c r="HZ756" s="57"/>
      <c r="IA756" s="57"/>
      <c r="IB756" s="57"/>
      <c r="IC756" s="57"/>
      <c r="ID756" s="57"/>
      <c r="IE756" s="57"/>
      <c r="IF756" s="57"/>
      <c r="IG756" s="57"/>
      <c r="IH756" s="57"/>
      <c r="II756" s="57"/>
      <c r="IJ756" s="57"/>
      <c r="IK756" s="57"/>
      <c r="IL756" s="57"/>
      <c r="IM756" s="57"/>
      <c r="IN756" s="57"/>
      <c r="IO756" s="57"/>
      <c r="IP756" s="57"/>
      <c r="IQ756" s="57"/>
      <c r="IR756" s="57"/>
      <c r="IS756" s="57"/>
      <c r="IT756" s="57"/>
      <c r="IU756" s="57"/>
      <c r="IV756" s="57"/>
      <c r="IW756" s="57"/>
      <c r="IX756" s="57"/>
      <c r="IY756" s="57"/>
      <c r="IZ756" s="57"/>
      <c r="JA756" s="57"/>
      <c r="JB756" s="57"/>
      <c r="JC756" s="57"/>
      <c r="JD756" s="57"/>
      <c r="JE756" s="57"/>
      <c r="JF756" s="57"/>
      <c r="JG756" s="57"/>
      <c r="JH756" s="57"/>
      <c r="JI756" s="57"/>
      <c r="JJ756" s="57"/>
      <c r="JK756" s="57"/>
      <c r="JL756" s="57"/>
      <c r="JM756" s="57"/>
      <c r="JN756" s="57"/>
      <c r="JO756" s="57"/>
      <c r="JP756" s="57"/>
      <c r="JQ756" s="57"/>
      <c r="JR756" s="57"/>
      <c r="JS756" s="57"/>
      <c r="JT756" s="57"/>
      <c r="JU756" s="57"/>
      <c r="JV756" s="57"/>
      <c r="JW756" s="57"/>
      <c r="JX756" s="57"/>
      <c r="JY756" s="57"/>
      <c r="JZ756" s="57"/>
      <c r="KA756" s="57"/>
      <c r="KB756" s="57"/>
      <c r="KC756" s="57"/>
      <c r="KD756" s="57"/>
      <c r="KE756" s="57"/>
      <c r="KF756" s="57"/>
      <c r="KG756" s="57"/>
      <c r="KH756" s="57"/>
      <c r="KI756" s="57"/>
      <c r="KJ756" s="57"/>
      <c r="KK756" s="57"/>
      <c r="KL756" s="57"/>
      <c r="KM756" s="57"/>
      <c r="KN756" s="57"/>
      <c r="KO756" s="57"/>
      <c r="KP756" s="57"/>
      <c r="KQ756" s="57"/>
      <c r="KR756" s="57"/>
      <c r="KS756" s="57"/>
      <c r="KT756" s="57"/>
      <c r="KU756" s="57"/>
      <c r="KV756" s="57"/>
      <c r="KW756" s="57"/>
      <c r="KX756" s="57"/>
      <c r="KY756" s="57"/>
      <c r="KZ756" s="57"/>
      <c r="LA756" s="57"/>
      <c r="LB756" s="57"/>
      <c r="LC756" s="57"/>
      <c r="LD756" s="57"/>
      <c r="LE756" s="57"/>
      <c r="LF756" s="57"/>
      <c r="LG756" s="57"/>
      <c r="LH756" s="57"/>
      <c r="LI756" s="57"/>
      <c r="LJ756" s="57"/>
      <c r="LK756" s="57"/>
      <c r="LL756" s="57"/>
      <c r="LM756" s="57"/>
      <c r="LN756" s="57"/>
      <c r="LO756" s="57"/>
      <c r="LP756" s="57"/>
      <c r="LQ756" s="57"/>
      <c r="LR756" s="57"/>
      <c r="LS756" s="57"/>
      <c r="LT756" s="57"/>
      <c r="LU756" s="57"/>
      <c r="LV756" s="57"/>
      <c r="LW756" s="57"/>
      <c r="LX756" s="57"/>
      <c r="LY756" s="57"/>
      <c r="LZ756" s="57"/>
      <c r="MA756" s="57"/>
      <c r="MB756" s="57"/>
      <c r="MC756" s="57"/>
      <c r="MD756" s="57"/>
      <c r="ME756" s="57"/>
      <c r="MF756" s="57"/>
      <c r="MG756" s="57"/>
      <c r="MH756" s="57"/>
      <c r="MI756" s="57"/>
      <c r="MJ756" s="57"/>
      <c r="MK756" s="57"/>
      <c r="ML756" s="57"/>
      <c r="MM756" s="57"/>
      <c r="MN756" s="57"/>
      <c r="MO756" s="57"/>
      <c r="MP756" s="57"/>
      <c r="MQ756" s="57"/>
      <c r="MR756" s="57"/>
      <c r="MS756" s="57"/>
      <c r="MT756" s="57"/>
      <c r="MU756" s="57"/>
      <c r="MV756" s="57"/>
      <c r="MW756" s="57"/>
      <c r="MX756" s="57"/>
      <c r="MY756" s="57"/>
      <c r="MZ756" s="57"/>
      <c r="NA756" s="57"/>
      <c r="NB756" s="57"/>
      <c r="NC756" s="57"/>
      <c r="ND756" s="57"/>
      <c r="NE756" s="57"/>
      <c r="NF756" s="57"/>
      <c r="NG756" s="57"/>
      <c r="NH756" s="57"/>
      <c r="NI756" s="57"/>
      <c r="NJ756" s="57"/>
      <c r="NK756" s="57"/>
      <c r="NL756" s="57"/>
      <c r="NM756" s="57"/>
      <c r="NN756" s="57"/>
      <c r="NO756" s="57"/>
      <c r="NP756" s="57"/>
      <c r="NQ756" s="57"/>
      <c r="NR756" s="57"/>
      <c r="NS756" s="57"/>
      <c r="NT756" s="57"/>
      <c r="NU756" s="57"/>
      <c r="NV756" s="57"/>
      <c r="NW756" s="57"/>
      <c r="NX756" s="57"/>
      <c r="NY756" s="57"/>
      <c r="NZ756" s="57"/>
      <c r="OA756" s="57"/>
      <c r="OB756" s="57"/>
      <c r="OC756" s="57"/>
      <c r="OD756" s="57"/>
      <c r="OE756" s="57"/>
      <c r="OF756" s="57"/>
      <c r="OG756" s="57"/>
      <c r="OH756" s="57"/>
      <c r="OI756" s="57"/>
      <c r="OJ756" s="57"/>
      <c r="OK756" s="57"/>
      <c r="OL756" s="57"/>
      <c r="OM756" s="57"/>
      <c r="ON756" s="57"/>
      <c r="OO756" s="57"/>
      <c r="OP756" s="57"/>
      <c r="OQ756" s="57"/>
      <c r="OR756" s="57"/>
      <c r="OS756" s="57"/>
      <c r="OT756" s="57"/>
      <c r="OU756" s="57"/>
      <c r="OV756" s="57"/>
      <c r="OW756" s="57"/>
      <c r="OX756" s="57"/>
      <c r="OY756" s="57"/>
      <c r="OZ756" s="57"/>
      <c r="PA756" s="57"/>
      <c r="PB756" s="57"/>
      <c r="PC756" s="57"/>
      <c r="PD756" s="57"/>
      <c r="PE756" s="57"/>
      <c r="PF756" s="57"/>
      <c r="PG756" s="57"/>
      <c r="PH756" s="57"/>
      <c r="PI756" s="57"/>
      <c r="PJ756" s="57"/>
      <c r="PK756" s="57"/>
      <c r="PL756" s="57"/>
      <c r="PM756" s="57"/>
      <c r="PN756" s="57"/>
      <c r="PO756" s="57"/>
      <c r="PP756" s="57"/>
      <c r="PQ756" s="57"/>
      <c r="PR756" s="57"/>
      <c r="PS756" s="57"/>
      <c r="PT756" s="57"/>
      <c r="PU756" s="57"/>
      <c r="PV756" s="57"/>
      <c r="PW756" s="57"/>
      <c r="PX756" s="57"/>
      <c r="PY756" s="57"/>
      <c r="PZ756" s="57"/>
      <c r="QA756" s="57"/>
      <c r="QB756" s="57"/>
      <c r="QC756" s="57"/>
      <c r="QD756" s="57"/>
      <c r="QE756" s="57"/>
      <c r="QF756" s="57"/>
      <c r="QG756" s="57"/>
      <c r="QH756" s="57"/>
      <c r="QI756" s="57"/>
      <c r="QJ756" s="57"/>
      <c r="QK756" s="57"/>
      <c r="QL756" s="57"/>
      <c r="QM756" s="57"/>
      <c r="QN756" s="57"/>
      <c r="QO756" s="57"/>
      <c r="QP756" s="57"/>
      <c r="QQ756" s="57"/>
      <c r="QR756" s="57"/>
      <c r="QS756" s="57"/>
      <c r="QT756" s="57"/>
      <c r="QU756" s="57"/>
      <c r="QV756" s="57"/>
      <c r="QW756" s="57"/>
      <c r="QX756" s="57"/>
      <c r="QY756" s="57"/>
      <c r="QZ756" s="57"/>
      <c r="RA756" s="57"/>
      <c r="RB756" s="57"/>
      <c r="RC756" s="57"/>
      <c r="RD756" s="57"/>
      <c r="RE756" s="57"/>
      <c r="RF756" s="57"/>
      <c r="RG756" s="57"/>
      <c r="RH756" s="57"/>
      <c r="RI756" s="57"/>
      <c r="RJ756" s="57"/>
      <c r="RK756" s="57"/>
      <c r="RL756" s="57"/>
      <c r="RM756" s="57"/>
      <c r="RN756" s="57"/>
      <c r="RO756" s="57"/>
      <c r="RP756" s="57"/>
      <c r="RQ756" s="57"/>
      <c r="RR756" s="57"/>
      <c r="RS756" s="57"/>
      <c r="RT756" s="57"/>
      <c r="RU756" s="57"/>
      <c r="RV756" s="57"/>
      <c r="RW756" s="57"/>
      <c r="RX756" s="57"/>
      <c r="RY756" s="57"/>
      <c r="RZ756" s="57"/>
      <c r="SA756" s="57"/>
      <c r="SB756" s="57"/>
      <c r="SC756" s="57"/>
      <c r="SD756" s="57"/>
      <c r="SE756" s="57"/>
      <c r="SF756" s="57"/>
      <c r="SG756" s="57"/>
      <c r="SH756" s="57"/>
      <c r="SI756" s="57"/>
      <c r="SJ756" s="57"/>
      <c r="SK756" s="57"/>
      <c r="SL756" s="57"/>
      <c r="SM756" s="57"/>
      <c r="SN756" s="57"/>
      <c r="SO756" s="57"/>
      <c r="SP756" s="57"/>
      <c r="SQ756" s="57"/>
      <c r="SR756" s="57"/>
      <c r="SS756" s="57"/>
      <c r="ST756" s="57"/>
      <c r="SU756" s="57"/>
      <c r="SV756" s="57"/>
      <c r="SW756" s="57"/>
      <c r="SX756" s="57"/>
      <c r="SY756" s="57"/>
      <c r="SZ756" s="57"/>
      <c r="TA756" s="57"/>
      <c r="TB756" s="57"/>
      <c r="TC756" s="57"/>
      <c r="TD756" s="57"/>
      <c r="TE756" s="57"/>
      <c r="TF756" s="57"/>
      <c r="TG756" s="57"/>
      <c r="TH756" s="57"/>
      <c r="TI756" s="57"/>
      <c r="TJ756" s="57"/>
      <c r="TK756" s="57"/>
      <c r="TL756" s="57"/>
      <c r="TM756" s="57"/>
      <c r="TN756" s="57"/>
      <c r="TO756" s="57"/>
      <c r="TP756" s="57"/>
      <c r="TQ756" s="57"/>
      <c r="TR756" s="57"/>
      <c r="TS756" s="57"/>
      <c r="TT756" s="57"/>
      <c r="TU756" s="57"/>
      <c r="TV756" s="57"/>
      <c r="TW756" s="57"/>
      <c r="TX756" s="57"/>
      <c r="TY756" s="57"/>
      <c r="TZ756" s="57"/>
      <c r="UA756" s="57"/>
      <c r="UB756" s="57"/>
      <c r="UC756" s="57"/>
      <c r="UD756" s="57"/>
      <c r="UE756" s="57"/>
      <c r="UF756" s="57"/>
      <c r="UG756" s="57"/>
      <c r="UH756" s="57"/>
      <c r="UI756" s="57"/>
      <c r="UJ756" s="57"/>
      <c r="UK756" s="57"/>
      <c r="UL756" s="57"/>
      <c r="UM756" s="57"/>
      <c r="UN756" s="57"/>
      <c r="UO756" s="57"/>
      <c r="UP756" s="57"/>
      <c r="UQ756" s="57"/>
      <c r="UR756" s="57"/>
      <c r="US756" s="57"/>
      <c r="UT756" s="57"/>
      <c r="UU756" s="57"/>
      <c r="UV756" s="57"/>
      <c r="UW756" s="57"/>
      <c r="UX756" s="57"/>
      <c r="UY756" s="57"/>
      <c r="UZ756" s="57"/>
      <c r="VA756" s="57"/>
      <c r="VB756" s="57"/>
      <c r="VC756" s="57"/>
      <c r="VD756" s="57"/>
      <c r="VE756" s="57"/>
      <c r="VF756" s="57"/>
      <c r="VG756" s="57"/>
      <c r="VH756" s="57"/>
      <c r="VI756" s="57"/>
      <c r="VJ756" s="57"/>
      <c r="VK756" s="57"/>
      <c r="VL756" s="57"/>
      <c r="VM756" s="57"/>
      <c r="VN756" s="57"/>
      <c r="VO756" s="57"/>
      <c r="VP756" s="57"/>
      <c r="VQ756" s="57"/>
      <c r="VR756" s="57"/>
      <c r="VS756" s="57"/>
      <c r="VT756" s="57"/>
      <c r="VU756" s="57"/>
      <c r="VV756" s="57"/>
      <c r="VW756" s="57"/>
      <c r="VX756" s="57"/>
      <c r="VY756" s="57"/>
      <c r="VZ756" s="57"/>
      <c r="WA756" s="57"/>
      <c r="WB756" s="57"/>
      <c r="WC756" s="57"/>
      <c r="WD756" s="57"/>
      <c r="WE756" s="57"/>
      <c r="WF756" s="57"/>
      <c r="WG756" s="57"/>
      <c r="WH756" s="57"/>
      <c r="WI756" s="57"/>
      <c r="WJ756" s="57"/>
      <c r="WK756" s="57"/>
      <c r="WL756" s="57"/>
      <c r="WM756" s="57"/>
      <c r="WN756" s="57"/>
      <c r="WO756" s="57"/>
      <c r="WP756" s="57"/>
      <c r="WQ756" s="57"/>
      <c r="WR756" s="57"/>
      <c r="WS756" s="57"/>
      <c r="WT756" s="57"/>
      <c r="WU756" s="57"/>
      <c r="WV756" s="57"/>
      <c r="WW756" s="57"/>
      <c r="WX756" s="57"/>
      <c r="WY756" s="57"/>
      <c r="WZ756" s="57"/>
      <c r="XA756" s="57"/>
      <c r="XB756" s="57"/>
      <c r="XC756" s="57"/>
      <c r="XD756" s="57"/>
      <c r="XE756" s="57"/>
      <c r="XF756" s="57"/>
      <c r="XG756" s="57"/>
      <c r="XH756" s="57"/>
      <c r="XI756" s="57"/>
      <c r="XJ756" s="57"/>
      <c r="XK756" s="57"/>
      <c r="XL756" s="57"/>
      <c r="XM756" s="57"/>
      <c r="XN756" s="57"/>
      <c r="XO756" s="57"/>
      <c r="XP756" s="57"/>
      <c r="XQ756" s="57"/>
      <c r="XR756" s="57"/>
      <c r="XS756" s="57"/>
      <c r="XT756" s="57"/>
      <c r="XU756" s="57"/>
      <c r="XV756" s="57"/>
      <c r="XW756" s="57"/>
    </row>
    <row r="757">
      <c r="AI757" s="57"/>
      <c r="BR757" s="57"/>
      <c r="DA757" s="57"/>
      <c r="EJ757" s="57"/>
      <c r="EK757" s="57"/>
      <c r="EL757" s="57"/>
      <c r="EM757" s="57"/>
      <c r="EN757" s="57"/>
      <c r="EO757" s="57"/>
      <c r="EP757" s="57"/>
      <c r="EQ757" s="57"/>
      <c r="ER757" s="57"/>
      <c r="ES757" s="57"/>
      <c r="ET757" s="57"/>
      <c r="EU757" s="57"/>
      <c r="EV757" s="57"/>
      <c r="EW757" s="57"/>
      <c r="EX757" s="57"/>
      <c r="EY757" s="57"/>
      <c r="EZ757" s="57"/>
      <c r="FA757" s="57"/>
      <c r="FB757" s="57"/>
      <c r="FC757" s="57"/>
      <c r="FD757" s="57"/>
      <c r="FE757" s="57"/>
      <c r="FF757" s="57"/>
      <c r="FG757" s="57"/>
      <c r="FH757" s="57"/>
      <c r="FI757" s="57"/>
      <c r="FJ757" s="57"/>
      <c r="FK757" s="57"/>
      <c r="FL757" s="57"/>
      <c r="FM757" s="57"/>
      <c r="FN757" s="57"/>
      <c r="FO757" s="57"/>
      <c r="FP757" s="57"/>
      <c r="FQ757" s="57"/>
      <c r="FR757" s="57"/>
      <c r="FS757" s="57"/>
      <c r="FT757" s="57"/>
      <c r="FU757" s="57"/>
      <c r="FV757" s="57"/>
      <c r="FW757" s="57"/>
      <c r="FX757" s="57"/>
      <c r="FY757" s="57"/>
      <c r="FZ757" s="57"/>
      <c r="GA757" s="57"/>
      <c r="GB757" s="57"/>
      <c r="GC757" s="57"/>
      <c r="GD757" s="57"/>
      <c r="GE757" s="57"/>
      <c r="GF757" s="57"/>
      <c r="GG757" s="57"/>
      <c r="GH757" s="57"/>
      <c r="GI757" s="57"/>
      <c r="GJ757" s="57"/>
      <c r="GK757" s="57"/>
      <c r="GL757" s="57"/>
      <c r="GM757" s="57"/>
      <c r="GN757" s="57"/>
      <c r="GO757" s="57"/>
      <c r="GP757" s="57"/>
      <c r="GQ757" s="57"/>
      <c r="GR757" s="57"/>
      <c r="GS757" s="57"/>
      <c r="GT757" s="57"/>
      <c r="GU757" s="57"/>
      <c r="GV757" s="57"/>
      <c r="GW757" s="57"/>
      <c r="GX757" s="57"/>
      <c r="GY757" s="57"/>
      <c r="GZ757" s="57"/>
      <c r="HA757" s="57"/>
      <c r="HB757" s="57"/>
      <c r="HC757" s="57"/>
      <c r="HD757" s="57"/>
      <c r="HE757" s="57"/>
      <c r="HF757" s="57"/>
      <c r="HG757" s="57"/>
      <c r="HH757" s="57"/>
      <c r="HI757" s="57"/>
      <c r="HJ757" s="57"/>
      <c r="HK757" s="57"/>
      <c r="HL757" s="57"/>
      <c r="HM757" s="57"/>
      <c r="HN757" s="57"/>
      <c r="HO757" s="57"/>
      <c r="HP757" s="57"/>
      <c r="HQ757" s="57"/>
      <c r="HR757" s="57"/>
      <c r="HS757" s="57"/>
      <c r="HT757" s="57"/>
      <c r="HU757" s="57"/>
      <c r="HV757" s="57"/>
      <c r="HW757" s="57"/>
      <c r="HX757" s="57"/>
      <c r="HY757" s="57"/>
      <c r="HZ757" s="57"/>
      <c r="IA757" s="57"/>
      <c r="IB757" s="57"/>
      <c r="IC757" s="57"/>
      <c r="ID757" s="57"/>
      <c r="IE757" s="57"/>
      <c r="IF757" s="57"/>
      <c r="IG757" s="57"/>
      <c r="IH757" s="57"/>
      <c r="II757" s="57"/>
      <c r="IJ757" s="57"/>
      <c r="IK757" s="57"/>
      <c r="IL757" s="57"/>
      <c r="IM757" s="57"/>
      <c r="IN757" s="57"/>
      <c r="IO757" s="57"/>
      <c r="IP757" s="57"/>
      <c r="IQ757" s="57"/>
      <c r="IR757" s="57"/>
      <c r="IS757" s="57"/>
      <c r="IT757" s="57"/>
      <c r="IU757" s="57"/>
      <c r="IV757" s="57"/>
      <c r="IW757" s="57"/>
      <c r="IX757" s="57"/>
      <c r="IY757" s="57"/>
      <c r="IZ757" s="57"/>
      <c r="JA757" s="57"/>
      <c r="JB757" s="57"/>
      <c r="JC757" s="57"/>
      <c r="JD757" s="57"/>
      <c r="JE757" s="57"/>
      <c r="JF757" s="57"/>
      <c r="JG757" s="57"/>
      <c r="JH757" s="57"/>
      <c r="JI757" s="57"/>
      <c r="JJ757" s="57"/>
      <c r="JK757" s="57"/>
      <c r="JL757" s="57"/>
      <c r="JM757" s="57"/>
      <c r="JN757" s="57"/>
      <c r="JO757" s="57"/>
      <c r="JP757" s="57"/>
      <c r="JQ757" s="57"/>
      <c r="JR757" s="57"/>
      <c r="JS757" s="57"/>
      <c r="JT757" s="57"/>
      <c r="JU757" s="57"/>
      <c r="JV757" s="57"/>
      <c r="JW757" s="57"/>
      <c r="JX757" s="57"/>
      <c r="JY757" s="57"/>
      <c r="JZ757" s="57"/>
      <c r="KA757" s="57"/>
      <c r="KB757" s="57"/>
      <c r="KC757" s="57"/>
      <c r="KD757" s="57"/>
      <c r="KE757" s="57"/>
      <c r="KF757" s="57"/>
      <c r="KG757" s="57"/>
      <c r="KH757" s="57"/>
      <c r="KI757" s="57"/>
      <c r="KJ757" s="57"/>
      <c r="KK757" s="57"/>
      <c r="KL757" s="57"/>
      <c r="KM757" s="57"/>
      <c r="KN757" s="57"/>
      <c r="KO757" s="57"/>
      <c r="KP757" s="57"/>
      <c r="KQ757" s="57"/>
      <c r="KR757" s="57"/>
      <c r="KS757" s="57"/>
      <c r="KT757" s="57"/>
      <c r="KU757" s="57"/>
      <c r="KV757" s="57"/>
      <c r="KW757" s="57"/>
      <c r="KX757" s="57"/>
      <c r="KY757" s="57"/>
      <c r="KZ757" s="57"/>
      <c r="LA757" s="57"/>
      <c r="LB757" s="57"/>
      <c r="LC757" s="57"/>
      <c r="LD757" s="57"/>
      <c r="LE757" s="57"/>
      <c r="LF757" s="57"/>
      <c r="LG757" s="57"/>
      <c r="LH757" s="57"/>
      <c r="LI757" s="57"/>
      <c r="LJ757" s="57"/>
      <c r="LK757" s="57"/>
      <c r="LL757" s="57"/>
      <c r="LM757" s="57"/>
      <c r="LN757" s="57"/>
      <c r="LO757" s="57"/>
      <c r="LP757" s="57"/>
      <c r="LQ757" s="57"/>
      <c r="LR757" s="57"/>
      <c r="LS757" s="57"/>
      <c r="LT757" s="57"/>
      <c r="LU757" s="57"/>
      <c r="LV757" s="57"/>
      <c r="LW757" s="57"/>
      <c r="LX757" s="57"/>
      <c r="LY757" s="57"/>
      <c r="LZ757" s="57"/>
      <c r="MA757" s="57"/>
      <c r="MB757" s="57"/>
      <c r="MC757" s="57"/>
      <c r="MD757" s="57"/>
      <c r="ME757" s="57"/>
      <c r="MF757" s="57"/>
      <c r="MG757" s="57"/>
      <c r="MH757" s="57"/>
      <c r="MI757" s="57"/>
      <c r="MJ757" s="57"/>
      <c r="MK757" s="57"/>
      <c r="ML757" s="57"/>
      <c r="MM757" s="57"/>
      <c r="MN757" s="57"/>
      <c r="MO757" s="57"/>
      <c r="MP757" s="57"/>
      <c r="MQ757" s="57"/>
      <c r="MR757" s="57"/>
      <c r="MS757" s="57"/>
      <c r="MT757" s="57"/>
      <c r="MU757" s="57"/>
      <c r="MV757" s="57"/>
      <c r="MW757" s="57"/>
      <c r="MX757" s="57"/>
      <c r="MY757" s="57"/>
      <c r="MZ757" s="57"/>
      <c r="NA757" s="57"/>
      <c r="NB757" s="57"/>
      <c r="NC757" s="57"/>
      <c r="ND757" s="57"/>
      <c r="NE757" s="57"/>
      <c r="NF757" s="57"/>
      <c r="NG757" s="57"/>
      <c r="NH757" s="57"/>
      <c r="NI757" s="57"/>
      <c r="NJ757" s="57"/>
      <c r="NK757" s="57"/>
      <c r="NL757" s="57"/>
      <c r="NM757" s="57"/>
      <c r="NN757" s="57"/>
      <c r="NO757" s="57"/>
      <c r="NP757" s="57"/>
      <c r="NQ757" s="57"/>
      <c r="NR757" s="57"/>
      <c r="NS757" s="57"/>
      <c r="NT757" s="57"/>
      <c r="NU757" s="57"/>
      <c r="NV757" s="57"/>
      <c r="NW757" s="57"/>
      <c r="NX757" s="57"/>
      <c r="NY757" s="57"/>
      <c r="NZ757" s="57"/>
      <c r="OA757" s="57"/>
      <c r="OB757" s="57"/>
      <c r="OC757" s="57"/>
      <c r="OD757" s="57"/>
      <c r="OE757" s="57"/>
      <c r="OF757" s="57"/>
      <c r="OG757" s="57"/>
      <c r="OH757" s="57"/>
      <c r="OI757" s="57"/>
      <c r="OJ757" s="57"/>
      <c r="OK757" s="57"/>
      <c r="OL757" s="57"/>
      <c r="OM757" s="57"/>
      <c r="ON757" s="57"/>
      <c r="OO757" s="57"/>
      <c r="OP757" s="57"/>
      <c r="OQ757" s="57"/>
      <c r="OR757" s="57"/>
      <c r="OS757" s="57"/>
      <c r="OT757" s="57"/>
      <c r="OU757" s="57"/>
      <c r="OV757" s="57"/>
      <c r="OW757" s="57"/>
      <c r="OX757" s="57"/>
      <c r="OY757" s="57"/>
      <c r="OZ757" s="57"/>
      <c r="PA757" s="57"/>
      <c r="PB757" s="57"/>
      <c r="PC757" s="57"/>
      <c r="PD757" s="57"/>
      <c r="PE757" s="57"/>
      <c r="PF757" s="57"/>
      <c r="PG757" s="57"/>
      <c r="PH757" s="57"/>
      <c r="PI757" s="57"/>
      <c r="PJ757" s="57"/>
      <c r="PK757" s="57"/>
      <c r="PL757" s="57"/>
      <c r="PM757" s="57"/>
      <c r="PN757" s="57"/>
      <c r="PO757" s="57"/>
      <c r="PP757" s="57"/>
      <c r="PQ757" s="57"/>
      <c r="PR757" s="57"/>
      <c r="PS757" s="57"/>
      <c r="PT757" s="57"/>
      <c r="PU757" s="57"/>
      <c r="PV757" s="57"/>
      <c r="PW757" s="57"/>
      <c r="PX757" s="57"/>
      <c r="PY757" s="57"/>
      <c r="PZ757" s="57"/>
      <c r="QA757" s="57"/>
      <c r="QB757" s="57"/>
      <c r="QC757" s="57"/>
      <c r="QD757" s="57"/>
      <c r="QE757" s="57"/>
      <c r="QF757" s="57"/>
      <c r="QG757" s="57"/>
      <c r="QH757" s="57"/>
      <c r="QI757" s="57"/>
      <c r="QJ757" s="57"/>
      <c r="QK757" s="57"/>
      <c r="QL757" s="57"/>
      <c r="QM757" s="57"/>
      <c r="QN757" s="57"/>
      <c r="QO757" s="57"/>
      <c r="QP757" s="57"/>
      <c r="QQ757" s="57"/>
      <c r="QR757" s="57"/>
      <c r="QS757" s="57"/>
      <c r="QT757" s="57"/>
      <c r="QU757" s="57"/>
      <c r="QV757" s="57"/>
      <c r="QW757" s="57"/>
      <c r="QX757" s="57"/>
      <c r="QY757" s="57"/>
      <c r="QZ757" s="57"/>
      <c r="RA757" s="57"/>
      <c r="RB757" s="57"/>
      <c r="RC757" s="57"/>
      <c r="RD757" s="57"/>
      <c r="RE757" s="57"/>
      <c r="RF757" s="57"/>
      <c r="RG757" s="57"/>
      <c r="RH757" s="57"/>
      <c r="RI757" s="57"/>
      <c r="RJ757" s="57"/>
      <c r="RK757" s="57"/>
      <c r="RL757" s="57"/>
      <c r="RM757" s="57"/>
      <c r="RN757" s="57"/>
      <c r="RO757" s="57"/>
      <c r="RP757" s="57"/>
      <c r="RQ757" s="57"/>
      <c r="RR757" s="57"/>
      <c r="RS757" s="57"/>
      <c r="RT757" s="57"/>
      <c r="RU757" s="57"/>
      <c r="RV757" s="57"/>
      <c r="RW757" s="57"/>
      <c r="RX757" s="57"/>
      <c r="RY757" s="57"/>
      <c r="RZ757" s="57"/>
      <c r="SA757" s="57"/>
      <c r="SB757" s="57"/>
      <c r="SC757" s="57"/>
      <c r="SD757" s="57"/>
      <c r="SE757" s="57"/>
      <c r="SF757" s="57"/>
      <c r="SG757" s="57"/>
      <c r="SH757" s="57"/>
      <c r="SI757" s="57"/>
      <c r="SJ757" s="57"/>
      <c r="SK757" s="57"/>
      <c r="SL757" s="57"/>
      <c r="SM757" s="57"/>
      <c r="SN757" s="57"/>
      <c r="SO757" s="57"/>
      <c r="SP757" s="57"/>
      <c r="SQ757" s="57"/>
      <c r="SR757" s="57"/>
      <c r="SS757" s="57"/>
      <c r="ST757" s="57"/>
      <c r="SU757" s="57"/>
      <c r="SV757" s="57"/>
      <c r="SW757" s="57"/>
      <c r="SX757" s="57"/>
      <c r="SY757" s="57"/>
      <c r="SZ757" s="57"/>
      <c r="TA757" s="57"/>
      <c r="TB757" s="57"/>
      <c r="TC757" s="57"/>
      <c r="TD757" s="57"/>
      <c r="TE757" s="57"/>
      <c r="TF757" s="57"/>
      <c r="TG757" s="57"/>
      <c r="TH757" s="57"/>
      <c r="TI757" s="57"/>
      <c r="TJ757" s="57"/>
      <c r="TK757" s="57"/>
      <c r="TL757" s="57"/>
      <c r="TM757" s="57"/>
      <c r="TN757" s="57"/>
      <c r="TO757" s="57"/>
      <c r="TP757" s="57"/>
      <c r="TQ757" s="57"/>
      <c r="TR757" s="57"/>
      <c r="TS757" s="57"/>
      <c r="TT757" s="57"/>
      <c r="TU757" s="57"/>
      <c r="TV757" s="57"/>
      <c r="TW757" s="57"/>
      <c r="TX757" s="57"/>
      <c r="TY757" s="57"/>
      <c r="TZ757" s="57"/>
      <c r="UA757" s="57"/>
      <c r="UB757" s="57"/>
      <c r="UC757" s="57"/>
      <c r="UD757" s="57"/>
      <c r="UE757" s="57"/>
      <c r="UF757" s="57"/>
      <c r="UG757" s="57"/>
      <c r="UH757" s="57"/>
      <c r="UI757" s="57"/>
      <c r="UJ757" s="57"/>
      <c r="UK757" s="57"/>
      <c r="UL757" s="57"/>
      <c r="UM757" s="57"/>
      <c r="UN757" s="57"/>
      <c r="UO757" s="57"/>
      <c r="UP757" s="57"/>
      <c r="UQ757" s="57"/>
      <c r="UR757" s="57"/>
      <c r="US757" s="57"/>
      <c r="UT757" s="57"/>
      <c r="UU757" s="57"/>
      <c r="UV757" s="57"/>
      <c r="UW757" s="57"/>
      <c r="UX757" s="57"/>
      <c r="UY757" s="57"/>
      <c r="UZ757" s="57"/>
      <c r="VA757" s="57"/>
      <c r="VB757" s="57"/>
      <c r="VC757" s="57"/>
      <c r="VD757" s="57"/>
      <c r="VE757" s="57"/>
      <c r="VF757" s="57"/>
      <c r="VG757" s="57"/>
      <c r="VH757" s="57"/>
      <c r="VI757" s="57"/>
      <c r="VJ757" s="57"/>
      <c r="VK757" s="57"/>
      <c r="VL757" s="57"/>
      <c r="VM757" s="57"/>
      <c r="VN757" s="57"/>
      <c r="VO757" s="57"/>
      <c r="VP757" s="57"/>
      <c r="VQ757" s="57"/>
      <c r="VR757" s="57"/>
      <c r="VS757" s="57"/>
      <c r="VT757" s="57"/>
      <c r="VU757" s="57"/>
      <c r="VV757" s="57"/>
      <c r="VW757" s="57"/>
      <c r="VX757" s="57"/>
      <c r="VY757" s="57"/>
      <c r="VZ757" s="57"/>
      <c r="WA757" s="57"/>
      <c r="WB757" s="57"/>
      <c r="WC757" s="57"/>
      <c r="WD757" s="57"/>
      <c r="WE757" s="57"/>
      <c r="WF757" s="57"/>
      <c r="WG757" s="57"/>
      <c r="WH757" s="57"/>
      <c r="WI757" s="57"/>
      <c r="WJ757" s="57"/>
      <c r="WK757" s="57"/>
      <c r="WL757" s="57"/>
      <c r="WM757" s="57"/>
      <c r="WN757" s="57"/>
      <c r="WO757" s="57"/>
      <c r="WP757" s="57"/>
      <c r="WQ757" s="57"/>
      <c r="WR757" s="57"/>
      <c r="WS757" s="57"/>
      <c r="WT757" s="57"/>
      <c r="WU757" s="57"/>
      <c r="WV757" s="57"/>
      <c r="WW757" s="57"/>
      <c r="WX757" s="57"/>
      <c r="WY757" s="57"/>
      <c r="WZ757" s="57"/>
      <c r="XA757" s="57"/>
      <c r="XB757" s="57"/>
      <c r="XC757" s="57"/>
      <c r="XD757" s="57"/>
      <c r="XE757" s="57"/>
      <c r="XF757" s="57"/>
      <c r="XG757" s="57"/>
      <c r="XH757" s="57"/>
      <c r="XI757" s="57"/>
      <c r="XJ757" s="57"/>
      <c r="XK757" s="57"/>
      <c r="XL757" s="57"/>
      <c r="XM757" s="57"/>
      <c r="XN757" s="57"/>
      <c r="XO757" s="57"/>
      <c r="XP757" s="57"/>
      <c r="XQ757" s="57"/>
      <c r="XR757" s="57"/>
      <c r="XS757" s="57"/>
      <c r="XT757" s="57"/>
      <c r="XU757" s="57"/>
      <c r="XV757" s="57"/>
      <c r="XW757" s="57"/>
    </row>
    <row r="758">
      <c r="AI758" s="57"/>
      <c r="BR758" s="57"/>
      <c r="DA758" s="57"/>
      <c r="EJ758" s="57"/>
      <c r="EK758" s="57"/>
      <c r="EL758" s="57"/>
      <c r="EM758" s="57"/>
      <c r="EN758" s="57"/>
      <c r="EO758" s="57"/>
      <c r="EP758" s="57"/>
      <c r="EQ758" s="57"/>
      <c r="ER758" s="57"/>
      <c r="ES758" s="57"/>
      <c r="ET758" s="57"/>
      <c r="EU758" s="57"/>
      <c r="EV758" s="57"/>
      <c r="EW758" s="57"/>
      <c r="EX758" s="57"/>
      <c r="EY758" s="57"/>
      <c r="EZ758" s="57"/>
      <c r="FA758" s="57"/>
      <c r="FB758" s="57"/>
      <c r="FC758" s="57"/>
      <c r="FD758" s="57"/>
      <c r="FE758" s="57"/>
      <c r="FF758" s="57"/>
      <c r="FG758" s="57"/>
      <c r="FH758" s="57"/>
      <c r="FI758" s="57"/>
      <c r="FJ758" s="57"/>
      <c r="FK758" s="57"/>
      <c r="FL758" s="57"/>
      <c r="FM758" s="57"/>
      <c r="FN758" s="57"/>
      <c r="FO758" s="57"/>
      <c r="FP758" s="57"/>
      <c r="FQ758" s="57"/>
      <c r="FR758" s="57"/>
      <c r="FS758" s="57"/>
      <c r="FT758" s="57"/>
      <c r="FU758" s="57"/>
      <c r="FV758" s="57"/>
      <c r="FW758" s="57"/>
      <c r="FX758" s="57"/>
      <c r="FY758" s="57"/>
      <c r="FZ758" s="57"/>
      <c r="GA758" s="57"/>
      <c r="GB758" s="57"/>
      <c r="GC758" s="57"/>
      <c r="GD758" s="57"/>
      <c r="GE758" s="57"/>
      <c r="GF758" s="57"/>
      <c r="GG758" s="57"/>
      <c r="GH758" s="57"/>
      <c r="GI758" s="57"/>
      <c r="GJ758" s="57"/>
      <c r="GK758" s="57"/>
      <c r="GL758" s="57"/>
      <c r="GM758" s="57"/>
      <c r="GN758" s="57"/>
      <c r="GO758" s="57"/>
      <c r="GP758" s="57"/>
      <c r="GQ758" s="57"/>
      <c r="GR758" s="57"/>
      <c r="GS758" s="57"/>
      <c r="GT758" s="57"/>
      <c r="GU758" s="57"/>
      <c r="GV758" s="57"/>
      <c r="GW758" s="57"/>
      <c r="GX758" s="57"/>
      <c r="GY758" s="57"/>
      <c r="GZ758" s="57"/>
      <c r="HA758" s="57"/>
      <c r="HB758" s="57"/>
      <c r="HC758" s="57"/>
      <c r="HD758" s="57"/>
      <c r="HE758" s="57"/>
      <c r="HF758" s="57"/>
      <c r="HG758" s="57"/>
      <c r="HH758" s="57"/>
      <c r="HI758" s="57"/>
      <c r="HJ758" s="57"/>
      <c r="HK758" s="57"/>
      <c r="HL758" s="57"/>
      <c r="HM758" s="57"/>
      <c r="HN758" s="57"/>
      <c r="HO758" s="57"/>
      <c r="HP758" s="57"/>
      <c r="HQ758" s="57"/>
      <c r="HR758" s="57"/>
      <c r="HS758" s="57"/>
      <c r="HT758" s="57"/>
      <c r="HU758" s="57"/>
      <c r="HV758" s="57"/>
      <c r="HW758" s="57"/>
      <c r="HX758" s="57"/>
      <c r="HY758" s="57"/>
      <c r="HZ758" s="57"/>
      <c r="IA758" s="57"/>
      <c r="IB758" s="57"/>
      <c r="IC758" s="57"/>
      <c r="ID758" s="57"/>
      <c r="IE758" s="57"/>
      <c r="IF758" s="57"/>
      <c r="IG758" s="57"/>
      <c r="IH758" s="57"/>
      <c r="II758" s="57"/>
      <c r="IJ758" s="57"/>
      <c r="IK758" s="57"/>
      <c r="IL758" s="57"/>
      <c r="IM758" s="57"/>
      <c r="IN758" s="57"/>
      <c r="IO758" s="57"/>
      <c r="IP758" s="57"/>
      <c r="IQ758" s="57"/>
      <c r="IR758" s="57"/>
      <c r="IS758" s="57"/>
      <c r="IT758" s="57"/>
      <c r="IU758" s="57"/>
      <c r="IV758" s="57"/>
      <c r="IW758" s="57"/>
      <c r="IX758" s="57"/>
      <c r="IY758" s="57"/>
      <c r="IZ758" s="57"/>
      <c r="JA758" s="57"/>
      <c r="JB758" s="57"/>
      <c r="JC758" s="57"/>
      <c r="JD758" s="57"/>
      <c r="JE758" s="57"/>
      <c r="JF758" s="57"/>
      <c r="JG758" s="57"/>
      <c r="JH758" s="57"/>
      <c r="JI758" s="57"/>
      <c r="JJ758" s="57"/>
      <c r="JK758" s="57"/>
      <c r="JL758" s="57"/>
      <c r="JM758" s="57"/>
      <c r="JN758" s="57"/>
      <c r="JO758" s="57"/>
      <c r="JP758" s="57"/>
      <c r="JQ758" s="57"/>
      <c r="JR758" s="57"/>
      <c r="JS758" s="57"/>
      <c r="JT758" s="57"/>
      <c r="JU758" s="57"/>
      <c r="JV758" s="57"/>
      <c r="JW758" s="57"/>
      <c r="JX758" s="57"/>
      <c r="JY758" s="57"/>
      <c r="JZ758" s="57"/>
      <c r="KA758" s="57"/>
      <c r="KB758" s="57"/>
      <c r="KC758" s="57"/>
      <c r="KD758" s="57"/>
      <c r="KE758" s="57"/>
      <c r="KF758" s="57"/>
      <c r="KG758" s="57"/>
      <c r="KH758" s="57"/>
      <c r="KI758" s="57"/>
      <c r="KJ758" s="57"/>
      <c r="KK758" s="57"/>
      <c r="KL758" s="57"/>
      <c r="KM758" s="57"/>
      <c r="KN758" s="57"/>
      <c r="KO758" s="57"/>
      <c r="KP758" s="57"/>
      <c r="KQ758" s="57"/>
      <c r="KR758" s="57"/>
      <c r="KS758" s="57"/>
      <c r="KT758" s="57"/>
      <c r="KU758" s="57"/>
      <c r="KV758" s="57"/>
      <c r="KW758" s="57"/>
      <c r="KX758" s="57"/>
      <c r="KY758" s="57"/>
      <c r="KZ758" s="57"/>
      <c r="LA758" s="57"/>
      <c r="LB758" s="57"/>
      <c r="LC758" s="57"/>
      <c r="LD758" s="57"/>
      <c r="LE758" s="57"/>
      <c r="LF758" s="57"/>
      <c r="LG758" s="57"/>
      <c r="LH758" s="57"/>
      <c r="LI758" s="57"/>
      <c r="LJ758" s="57"/>
      <c r="LK758" s="57"/>
      <c r="LL758" s="57"/>
      <c r="LM758" s="57"/>
      <c r="LN758" s="57"/>
      <c r="LO758" s="57"/>
      <c r="LP758" s="57"/>
      <c r="LQ758" s="57"/>
      <c r="LR758" s="57"/>
      <c r="LS758" s="57"/>
      <c r="LT758" s="57"/>
      <c r="LU758" s="57"/>
      <c r="LV758" s="57"/>
      <c r="LW758" s="57"/>
      <c r="LX758" s="57"/>
      <c r="LY758" s="57"/>
      <c r="LZ758" s="57"/>
      <c r="MA758" s="57"/>
      <c r="MB758" s="57"/>
      <c r="MC758" s="57"/>
      <c r="MD758" s="57"/>
      <c r="ME758" s="57"/>
      <c r="MF758" s="57"/>
      <c r="MG758" s="57"/>
      <c r="MH758" s="57"/>
      <c r="MI758" s="57"/>
      <c r="MJ758" s="57"/>
      <c r="MK758" s="57"/>
      <c r="ML758" s="57"/>
      <c r="MM758" s="57"/>
      <c r="MN758" s="57"/>
      <c r="MO758" s="57"/>
      <c r="MP758" s="57"/>
      <c r="MQ758" s="57"/>
      <c r="MR758" s="57"/>
      <c r="MS758" s="57"/>
      <c r="MT758" s="57"/>
      <c r="MU758" s="57"/>
      <c r="MV758" s="57"/>
      <c r="MW758" s="57"/>
      <c r="MX758" s="57"/>
      <c r="MY758" s="57"/>
      <c r="MZ758" s="57"/>
      <c r="NA758" s="57"/>
      <c r="NB758" s="57"/>
      <c r="NC758" s="57"/>
      <c r="ND758" s="57"/>
      <c r="NE758" s="57"/>
      <c r="NF758" s="57"/>
      <c r="NG758" s="57"/>
      <c r="NH758" s="57"/>
      <c r="NI758" s="57"/>
      <c r="NJ758" s="57"/>
      <c r="NK758" s="57"/>
      <c r="NL758" s="57"/>
      <c r="NM758" s="57"/>
      <c r="NN758" s="57"/>
      <c r="NO758" s="57"/>
      <c r="NP758" s="57"/>
      <c r="NQ758" s="57"/>
      <c r="NR758" s="57"/>
      <c r="NS758" s="57"/>
      <c r="NT758" s="57"/>
      <c r="NU758" s="57"/>
      <c r="NV758" s="57"/>
      <c r="NW758" s="57"/>
      <c r="NX758" s="57"/>
      <c r="NY758" s="57"/>
      <c r="NZ758" s="57"/>
      <c r="OA758" s="57"/>
      <c r="OB758" s="57"/>
      <c r="OC758" s="57"/>
      <c r="OD758" s="57"/>
      <c r="OE758" s="57"/>
      <c r="OF758" s="57"/>
      <c r="OG758" s="57"/>
      <c r="OH758" s="57"/>
      <c r="OI758" s="57"/>
      <c r="OJ758" s="57"/>
      <c r="OK758" s="57"/>
      <c r="OL758" s="57"/>
      <c r="OM758" s="57"/>
      <c r="ON758" s="57"/>
      <c r="OO758" s="57"/>
      <c r="OP758" s="57"/>
      <c r="OQ758" s="57"/>
      <c r="OR758" s="57"/>
      <c r="OS758" s="57"/>
      <c r="OT758" s="57"/>
      <c r="OU758" s="57"/>
      <c r="OV758" s="57"/>
      <c r="OW758" s="57"/>
      <c r="OX758" s="57"/>
      <c r="OY758" s="57"/>
      <c r="OZ758" s="57"/>
      <c r="PA758" s="57"/>
      <c r="PB758" s="57"/>
      <c r="PC758" s="57"/>
      <c r="PD758" s="57"/>
      <c r="PE758" s="57"/>
      <c r="PF758" s="57"/>
      <c r="PG758" s="57"/>
      <c r="PH758" s="57"/>
      <c r="PI758" s="57"/>
      <c r="PJ758" s="57"/>
      <c r="PK758" s="57"/>
      <c r="PL758" s="57"/>
      <c r="PM758" s="57"/>
      <c r="PN758" s="57"/>
      <c r="PO758" s="57"/>
      <c r="PP758" s="57"/>
      <c r="PQ758" s="57"/>
      <c r="PR758" s="57"/>
      <c r="PS758" s="57"/>
      <c r="PT758" s="57"/>
      <c r="PU758" s="57"/>
      <c r="PV758" s="57"/>
      <c r="PW758" s="57"/>
      <c r="PX758" s="57"/>
      <c r="PY758" s="57"/>
      <c r="PZ758" s="57"/>
      <c r="QA758" s="57"/>
      <c r="QB758" s="57"/>
      <c r="QC758" s="57"/>
      <c r="QD758" s="57"/>
      <c r="QE758" s="57"/>
      <c r="QF758" s="57"/>
      <c r="QG758" s="57"/>
      <c r="QH758" s="57"/>
      <c r="QI758" s="57"/>
      <c r="QJ758" s="57"/>
      <c r="QK758" s="57"/>
      <c r="QL758" s="57"/>
      <c r="QM758" s="57"/>
      <c r="QN758" s="57"/>
      <c r="QO758" s="57"/>
      <c r="QP758" s="57"/>
      <c r="QQ758" s="57"/>
      <c r="QR758" s="57"/>
      <c r="QS758" s="57"/>
      <c r="QT758" s="57"/>
      <c r="QU758" s="57"/>
      <c r="QV758" s="57"/>
      <c r="QW758" s="57"/>
      <c r="QX758" s="57"/>
      <c r="QY758" s="57"/>
      <c r="QZ758" s="57"/>
      <c r="RA758" s="57"/>
      <c r="RB758" s="57"/>
      <c r="RC758" s="57"/>
      <c r="RD758" s="57"/>
      <c r="RE758" s="57"/>
      <c r="RF758" s="57"/>
      <c r="RG758" s="57"/>
      <c r="RH758" s="57"/>
      <c r="RI758" s="57"/>
      <c r="RJ758" s="57"/>
      <c r="RK758" s="57"/>
      <c r="RL758" s="57"/>
      <c r="RM758" s="57"/>
      <c r="RN758" s="57"/>
      <c r="RO758" s="57"/>
      <c r="RP758" s="57"/>
      <c r="RQ758" s="57"/>
      <c r="RR758" s="57"/>
      <c r="RS758" s="57"/>
      <c r="RT758" s="57"/>
      <c r="RU758" s="57"/>
      <c r="RV758" s="57"/>
      <c r="RW758" s="57"/>
      <c r="RX758" s="57"/>
      <c r="RY758" s="57"/>
      <c r="RZ758" s="57"/>
      <c r="SA758" s="57"/>
      <c r="SB758" s="57"/>
      <c r="SC758" s="57"/>
      <c r="SD758" s="57"/>
      <c r="SE758" s="57"/>
      <c r="SF758" s="57"/>
      <c r="SG758" s="57"/>
      <c r="SH758" s="57"/>
      <c r="SI758" s="57"/>
      <c r="SJ758" s="57"/>
      <c r="SK758" s="57"/>
      <c r="SL758" s="57"/>
      <c r="SM758" s="57"/>
      <c r="SN758" s="57"/>
      <c r="SO758" s="57"/>
      <c r="SP758" s="57"/>
      <c r="SQ758" s="57"/>
      <c r="SR758" s="57"/>
      <c r="SS758" s="57"/>
      <c r="ST758" s="57"/>
      <c r="SU758" s="57"/>
      <c r="SV758" s="57"/>
      <c r="SW758" s="57"/>
      <c r="SX758" s="57"/>
      <c r="SY758" s="57"/>
      <c r="SZ758" s="57"/>
      <c r="TA758" s="57"/>
      <c r="TB758" s="57"/>
      <c r="TC758" s="57"/>
      <c r="TD758" s="57"/>
      <c r="TE758" s="57"/>
      <c r="TF758" s="57"/>
      <c r="TG758" s="57"/>
      <c r="TH758" s="57"/>
      <c r="TI758" s="57"/>
      <c r="TJ758" s="57"/>
      <c r="TK758" s="57"/>
      <c r="TL758" s="57"/>
      <c r="TM758" s="57"/>
      <c r="TN758" s="57"/>
      <c r="TO758" s="57"/>
      <c r="TP758" s="57"/>
      <c r="TQ758" s="57"/>
      <c r="TR758" s="57"/>
      <c r="TS758" s="57"/>
      <c r="TT758" s="57"/>
      <c r="TU758" s="57"/>
      <c r="TV758" s="57"/>
      <c r="TW758" s="57"/>
      <c r="TX758" s="57"/>
      <c r="TY758" s="57"/>
      <c r="TZ758" s="57"/>
      <c r="UA758" s="57"/>
      <c r="UB758" s="57"/>
      <c r="UC758" s="57"/>
      <c r="UD758" s="57"/>
      <c r="UE758" s="57"/>
      <c r="UF758" s="57"/>
      <c r="UG758" s="57"/>
      <c r="UH758" s="57"/>
      <c r="UI758" s="57"/>
      <c r="UJ758" s="57"/>
      <c r="UK758" s="57"/>
      <c r="UL758" s="57"/>
      <c r="UM758" s="57"/>
      <c r="UN758" s="57"/>
      <c r="UO758" s="57"/>
      <c r="UP758" s="57"/>
      <c r="UQ758" s="57"/>
      <c r="UR758" s="57"/>
      <c r="US758" s="57"/>
      <c r="UT758" s="57"/>
      <c r="UU758" s="57"/>
      <c r="UV758" s="57"/>
      <c r="UW758" s="57"/>
      <c r="UX758" s="57"/>
      <c r="UY758" s="57"/>
      <c r="UZ758" s="57"/>
      <c r="VA758" s="57"/>
      <c r="VB758" s="57"/>
      <c r="VC758" s="57"/>
      <c r="VD758" s="57"/>
      <c r="VE758" s="57"/>
      <c r="VF758" s="57"/>
      <c r="VG758" s="57"/>
      <c r="VH758" s="57"/>
      <c r="VI758" s="57"/>
      <c r="VJ758" s="57"/>
      <c r="VK758" s="57"/>
      <c r="VL758" s="57"/>
      <c r="VM758" s="57"/>
      <c r="VN758" s="57"/>
      <c r="VO758" s="57"/>
      <c r="VP758" s="57"/>
      <c r="VQ758" s="57"/>
      <c r="VR758" s="57"/>
      <c r="VS758" s="57"/>
      <c r="VT758" s="57"/>
      <c r="VU758" s="57"/>
      <c r="VV758" s="57"/>
      <c r="VW758" s="57"/>
      <c r="VX758" s="57"/>
      <c r="VY758" s="57"/>
      <c r="VZ758" s="57"/>
      <c r="WA758" s="57"/>
      <c r="WB758" s="57"/>
      <c r="WC758" s="57"/>
      <c r="WD758" s="57"/>
      <c r="WE758" s="57"/>
      <c r="WF758" s="57"/>
      <c r="WG758" s="57"/>
      <c r="WH758" s="57"/>
      <c r="WI758" s="57"/>
      <c r="WJ758" s="57"/>
      <c r="WK758" s="57"/>
      <c r="WL758" s="57"/>
      <c r="WM758" s="57"/>
      <c r="WN758" s="57"/>
      <c r="WO758" s="57"/>
      <c r="WP758" s="57"/>
      <c r="WQ758" s="57"/>
      <c r="WR758" s="57"/>
      <c r="WS758" s="57"/>
      <c r="WT758" s="57"/>
      <c r="WU758" s="57"/>
      <c r="WV758" s="57"/>
      <c r="WW758" s="57"/>
      <c r="WX758" s="57"/>
      <c r="WY758" s="57"/>
      <c r="WZ758" s="57"/>
      <c r="XA758" s="57"/>
      <c r="XB758" s="57"/>
      <c r="XC758" s="57"/>
      <c r="XD758" s="57"/>
      <c r="XE758" s="57"/>
      <c r="XF758" s="57"/>
      <c r="XG758" s="57"/>
      <c r="XH758" s="57"/>
      <c r="XI758" s="57"/>
      <c r="XJ758" s="57"/>
      <c r="XK758" s="57"/>
      <c r="XL758" s="57"/>
      <c r="XM758" s="57"/>
      <c r="XN758" s="57"/>
      <c r="XO758" s="57"/>
      <c r="XP758" s="57"/>
      <c r="XQ758" s="57"/>
      <c r="XR758" s="57"/>
      <c r="XS758" s="57"/>
      <c r="XT758" s="57"/>
      <c r="XU758" s="57"/>
      <c r="XV758" s="57"/>
      <c r="XW758" s="57"/>
    </row>
    <row r="759">
      <c r="AI759" s="57"/>
      <c r="BR759" s="57"/>
      <c r="DA759" s="57"/>
      <c r="EJ759" s="57"/>
      <c r="EK759" s="57"/>
      <c r="EL759" s="57"/>
      <c r="EM759" s="57"/>
      <c r="EN759" s="57"/>
      <c r="EO759" s="57"/>
      <c r="EP759" s="57"/>
      <c r="EQ759" s="57"/>
      <c r="ER759" s="57"/>
      <c r="ES759" s="57"/>
      <c r="ET759" s="57"/>
      <c r="EU759" s="57"/>
      <c r="EV759" s="57"/>
      <c r="EW759" s="57"/>
      <c r="EX759" s="57"/>
      <c r="EY759" s="57"/>
      <c r="EZ759" s="57"/>
      <c r="FA759" s="57"/>
      <c r="FB759" s="57"/>
      <c r="FC759" s="57"/>
      <c r="FD759" s="57"/>
      <c r="FE759" s="57"/>
      <c r="FF759" s="57"/>
      <c r="FG759" s="57"/>
      <c r="FH759" s="57"/>
      <c r="FI759" s="57"/>
      <c r="FJ759" s="57"/>
      <c r="FK759" s="57"/>
      <c r="FL759" s="57"/>
      <c r="FM759" s="57"/>
      <c r="FN759" s="57"/>
      <c r="FO759" s="57"/>
      <c r="FP759" s="57"/>
      <c r="FQ759" s="57"/>
      <c r="FR759" s="57"/>
      <c r="FS759" s="57"/>
      <c r="FT759" s="57"/>
      <c r="FU759" s="57"/>
      <c r="FV759" s="57"/>
      <c r="FW759" s="57"/>
      <c r="FX759" s="57"/>
      <c r="FY759" s="57"/>
      <c r="FZ759" s="57"/>
      <c r="GA759" s="57"/>
      <c r="GB759" s="57"/>
      <c r="GC759" s="57"/>
      <c r="GD759" s="57"/>
      <c r="GE759" s="57"/>
      <c r="GF759" s="57"/>
      <c r="GG759" s="57"/>
      <c r="GH759" s="57"/>
      <c r="GI759" s="57"/>
      <c r="GJ759" s="57"/>
      <c r="GK759" s="57"/>
      <c r="GL759" s="57"/>
      <c r="GM759" s="57"/>
      <c r="GN759" s="57"/>
      <c r="GO759" s="57"/>
      <c r="GP759" s="57"/>
      <c r="GQ759" s="57"/>
      <c r="GR759" s="57"/>
      <c r="GS759" s="57"/>
      <c r="GT759" s="57"/>
      <c r="GU759" s="57"/>
      <c r="GV759" s="57"/>
      <c r="GW759" s="57"/>
      <c r="GX759" s="57"/>
      <c r="GY759" s="57"/>
      <c r="GZ759" s="57"/>
      <c r="HA759" s="57"/>
      <c r="HB759" s="57"/>
      <c r="HC759" s="57"/>
      <c r="HD759" s="57"/>
      <c r="HE759" s="57"/>
      <c r="HF759" s="57"/>
      <c r="HG759" s="57"/>
      <c r="HH759" s="57"/>
      <c r="HI759" s="57"/>
      <c r="HJ759" s="57"/>
      <c r="HK759" s="57"/>
      <c r="HL759" s="57"/>
      <c r="HM759" s="57"/>
      <c r="HN759" s="57"/>
      <c r="HO759" s="57"/>
      <c r="HP759" s="57"/>
      <c r="HQ759" s="57"/>
      <c r="HR759" s="57"/>
      <c r="HS759" s="57"/>
      <c r="HT759" s="57"/>
      <c r="HU759" s="57"/>
      <c r="HV759" s="57"/>
      <c r="HW759" s="57"/>
      <c r="HX759" s="57"/>
      <c r="HY759" s="57"/>
      <c r="HZ759" s="57"/>
      <c r="IA759" s="57"/>
      <c r="IB759" s="57"/>
      <c r="IC759" s="57"/>
      <c r="ID759" s="57"/>
      <c r="IE759" s="57"/>
      <c r="IF759" s="57"/>
      <c r="IG759" s="57"/>
      <c r="IH759" s="57"/>
      <c r="II759" s="57"/>
      <c r="IJ759" s="57"/>
      <c r="IK759" s="57"/>
      <c r="IL759" s="57"/>
      <c r="IM759" s="57"/>
      <c r="IN759" s="57"/>
      <c r="IO759" s="57"/>
      <c r="IP759" s="57"/>
      <c r="IQ759" s="57"/>
      <c r="IR759" s="57"/>
      <c r="IS759" s="57"/>
      <c r="IT759" s="57"/>
      <c r="IU759" s="57"/>
      <c r="IV759" s="57"/>
      <c r="IW759" s="57"/>
      <c r="IX759" s="57"/>
      <c r="IY759" s="57"/>
      <c r="IZ759" s="57"/>
      <c r="JA759" s="57"/>
      <c r="JB759" s="57"/>
      <c r="JC759" s="57"/>
      <c r="JD759" s="57"/>
      <c r="JE759" s="57"/>
      <c r="JF759" s="57"/>
      <c r="JG759" s="57"/>
      <c r="JH759" s="57"/>
      <c r="JI759" s="57"/>
      <c r="JJ759" s="57"/>
      <c r="JK759" s="57"/>
      <c r="JL759" s="57"/>
      <c r="JM759" s="57"/>
      <c r="JN759" s="57"/>
      <c r="JO759" s="57"/>
      <c r="JP759" s="57"/>
      <c r="JQ759" s="57"/>
      <c r="JR759" s="57"/>
      <c r="JS759" s="57"/>
      <c r="JT759" s="57"/>
      <c r="JU759" s="57"/>
      <c r="JV759" s="57"/>
      <c r="JW759" s="57"/>
      <c r="JX759" s="57"/>
      <c r="JY759" s="57"/>
      <c r="JZ759" s="57"/>
      <c r="KA759" s="57"/>
      <c r="KB759" s="57"/>
      <c r="KC759" s="57"/>
      <c r="KD759" s="57"/>
      <c r="KE759" s="57"/>
      <c r="KF759" s="57"/>
      <c r="KG759" s="57"/>
      <c r="KH759" s="57"/>
      <c r="KI759" s="57"/>
      <c r="KJ759" s="57"/>
      <c r="KK759" s="57"/>
      <c r="KL759" s="57"/>
      <c r="KM759" s="57"/>
      <c r="KN759" s="57"/>
      <c r="KO759" s="57"/>
      <c r="KP759" s="57"/>
      <c r="KQ759" s="57"/>
      <c r="KR759" s="57"/>
      <c r="KS759" s="57"/>
      <c r="KT759" s="57"/>
      <c r="KU759" s="57"/>
      <c r="KV759" s="57"/>
      <c r="KW759" s="57"/>
      <c r="KX759" s="57"/>
      <c r="KY759" s="57"/>
      <c r="KZ759" s="57"/>
      <c r="LA759" s="57"/>
      <c r="LB759" s="57"/>
      <c r="LC759" s="57"/>
      <c r="LD759" s="57"/>
      <c r="LE759" s="57"/>
      <c r="LF759" s="57"/>
      <c r="LG759" s="57"/>
      <c r="LH759" s="57"/>
      <c r="LI759" s="57"/>
      <c r="LJ759" s="57"/>
      <c r="LK759" s="57"/>
      <c r="LL759" s="57"/>
      <c r="LM759" s="57"/>
      <c r="LN759" s="57"/>
      <c r="LO759" s="57"/>
      <c r="LP759" s="57"/>
      <c r="LQ759" s="57"/>
      <c r="LR759" s="57"/>
      <c r="LS759" s="57"/>
      <c r="LT759" s="57"/>
      <c r="LU759" s="57"/>
      <c r="LV759" s="57"/>
      <c r="LW759" s="57"/>
      <c r="LX759" s="57"/>
      <c r="LY759" s="57"/>
      <c r="LZ759" s="57"/>
      <c r="MA759" s="57"/>
      <c r="MB759" s="57"/>
      <c r="MC759" s="57"/>
      <c r="MD759" s="57"/>
      <c r="ME759" s="57"/>
      <c r="MF759" s="57"/>
      <c r="MG759" s="57"/>
      <c r="MH759" s="57"/>
      <c r="MI759" s="57"/>
      <c r="MJ759" s="57"/>
      <c r="MK759" s="57"/>
      <c r="ML759" s="57"/>
      <c r="MM759" s="57"/>
      <c r="MN759" s="57"/>
      <c r="MO759" s="57"/>
      <c r="MP759" s="57"/>
      <c r="MQ759" s="57"/>
      <c r="MR759" s="57"/>
      <c r="MS759" s="57"/>
      <c r="MT759" s="57"/>
      <c r="MU759" s="57"/>
      <c r="MV759" s="57"/>
      <c r="MW759" s="57"/>
      <c r="MX759" s="57"/>
      <c r="MY759" s="57"/>
      <c r="MZ759" s="57"/>
      <c r="NA759" s="57"/>
      <c r="NB759" s="57"/>
      <c r="NC759" s="57"/>
      <c r="ND759" s="57"/>
      <c r="NE759" s="57"/>
      <c r="NF759" s="57"/>
      <c r="NG759" s="57"/>
      <c r="NH759" s="57"/>
      <c r="NI759" s="57"/>
      <c r="NJ759" s="57"/>
      <c r="NK759" s="57"/>
      <c r="NL759" s="57"/>
      <c r="NM759" s="57"/>
      <c r="NN759" s="57"/>
      <c r="NO759" s="57"/>
      <c r="NP759" s="57"/>
      <c r="NQ759" s="57"/>
      <c r="NR759" s="57"/>
      <c r="NS759" s="57"/>
      <c r="NT759" s="57"/>
      <c r="NU759" s="57"/>
      <c r="NV759" s="57"/>
      <c r="NW759" s="57"/>
      <c r="NX759" s="57"/>
      <c r="NY759" s="57"/>
      <c r="NZ759" s="57"/>
      <c r="OA759" s="57"/>
      <c r="OB759" s="57"/>
      <c r="OC759" s="57"/>
      <c r="OD759" s="57"/>
      <c r="OE759" s="57"/>
      <c r="OF759" s="57"/>
      <c r="OG759" s="57"/>
      <c r="OH759" s="57"/>
      <c r="OI759" s="57"/>
      <c r="OJ759" s="57"/>
      <c r="OK759" s="57"/>
      <c r="OL759" s="57"/>
      <c r="OM759" s="57"/>
      <c r="ON759" s="57"/>
      <c r="OO759" s="57"/>
      <c r="OP759" s="57"/>
      <c r="OQ759" s="57"/>
      <c r="OR759" s="57"/>
      <c r="OS759" s="57"/>
      <c r="OT759" s="57"/>
      <c r="OU759" s="57"/>
      <c r="OV759" s="57"/>
      <c r="OW759" s="57"/>
      <c r="OX759" s="57"/>
      <c r="OY759" s="57"/>
      <c r="OZ759" s="57"/>
      <c r="PA759" s="57"/>
      <c r="PB759" s="57"/>
      <c r="PC759" s="57"/>
      <c r="PD759" s="57"/>
      <c r="PE759" s="57"/>
      <c r="PF759" s="57"/>
      <c r="PG759" s="57"/>
      <c r="PH759" s="57"/>
      <c r="PI759" s="57"/>
      <c r="PJ759" s="57"/>
      <c r="PK759" s="57"/>
      <c r="PL759" s="57"/>
      <c r="PM759" s="57"/>
      <c r="PN759" s="57"/>
      <c r="PO759" s="57"/>
      <c r="PP759" s="57"/>
      <c r="PQ759" s="57"/>
      <c r="PR759" s="57"/>
      <c r="PS759" s="57"/>
      <c r="PT759" s="57"/>
      <c r="PU759" s="57"/>
      <c r="PV759" s="57"/>
      <c r="PW759" s="57"/>
      <c r="PX759" s="57"/>
      <c r="PY759" s="57"/>
      <c r="PZ759" s="57"/>
      <c r="QA759" s="57"/>
      <c r="QB759" s="57"/>
      <c r="QC759" s="57"/>
      <c r="QD759" s="57"/>
      <c r="QE759" s="57"/>
      <c r="QF759" s="57"/>
      <c r="QG759" s="57"/>
      <c r="QH759" s="57"/>
      <c r="QI759" s="57"/>
      <c r="QJ759" s="57"/>
      <c r="QK759" s="57"/>
      <c r="QL759" s="57"/>
      <c r="QM759" s="57"/>
      <c r="QN759" s="57"/>
      <c r="QO759" s="57"/>
      <c r="QP759" s="57"/>
      <c r="QQ759" s="57"/>
      <c r="QR759" s="57"/>
      <c r="QS759" s="57"/>
      <c r="QT759" s="57"/>
      <c r="QU759" s="57"/>
      <c r="QV759" s="57"/>
      <c r="QW759" s="57"/>
      <c r="QX759" s="57"/>
      <c r="QY759" s="57"/>
      <c r="QZ759" s="57"/>
      <c r="RA759" s="57"/>
      <c r="RB759" s="57"/>
      <c r="RC759" s="57"/>
      <c r="RD759" s="57"/>
      <c r="RE759" s="57"/>
      <c r="RF759" s="57"/>
      <c r="RG759" s="57"/>
      <c r="RH759" s="57"/>
      <c r="RI759" s="57"/>
      <c r="RJ759" s="57"/>
      <c r="RK759" s="57"/>
      <c r="RL759" s="57"/>
      <c r="RM759" s="57"/>
      <c r="RN759" s="57"/>
      <c r="RO759" s="57"/>
      <c r="RP759" s="57"/>
      <c r="RQ759" s="57"/>
      <c r="RR759" s="57"/>
      <c r="RS759" s="57"/>
      <c r="RT759" s="57"/>
      <c r="RU759" s="57"/>
      <c r="RV759" s="57"/>
      <c r="RW759" s="57"/>
      <c r="RX759" s="57"/>
      <c r="RY759" s="57"/>
      <c r="RZ759" s="57"/>
      <c r="SA759" s="57"/>
      <c r="SB759" s="57"/>
      <c r="SC759" s="57"/>
      <c r="SD759" s="57"/>
      <c r="SE759" s="57"/>
      <c r="SF759" s="57"/>
      <c r="SG759" s="57"/>
      <c r="SH759" s="57"/>
      <c r="SI759" s="57"/>
      <c r="SJ759" s="57"/>
      <c r="SK759" s="57"/>
      <c r="SL759" s="57"/>
      <c r="SM759" s="57"/>
      <c r="SN759" s="57"/>
      <c r="SO759" s="57"/>
      <c r="SP759" s="57"/>
      <c r="SQ759" s="57"/>
      <c r="SR759" s="57"/>
      <c r="SS759" s="57"/>
      <c r="ST759" s="57"/>
      <c r="SU759" s="57"/>
      <c r="SV759" s="57"/>
      <c r="SW759" s="57"/>
      <c r="SX759" s="57"/>
      <c r="SY759" s="57"/>
      <c r="SZ759" s="57"/>
      <c r="TA759" s="57"/>
      <c r="TB759" s="57"/>
      <c r="TC759" s="57"/>
      <c r="TD759" s="57"/>
      <c r="TE759" s="57"/>
      <c r="TF759" s="57"/>
      <c r="TG759" s="57"/>
      <c r="TH759" s="57"/>
      <c r="TI759" s="57"/>
      <c r="TJ759" s="57"/>
      <c r="TK759" s="57"/>
      <c r="TL759" s="57"/>
      <c r="TM759" s="57"/>
      <c r="TN759" s="57"/>
      <c r="TO759" s="57"/>
      <c r="TP759" s="57"/>
      <c r="TQ759" s="57"/>
      <c r="TR759" s="57"/>
      <c r="TS759" s="57"/>
      <c r="TT759" s="57"/>
      <c r="TU759" s="57"/>
      <c r="TV759" s="57"/>
      <c r="TW759" s="57"/>
      <c r="TX759" s="57"/>
      <c r="TY759" s="57"/>
      <c r="TZ759" s="57"/>
      <c r="UA759" s="57"/>
      <c r="UB759" s="57"/>
      <c r="UC759" s="57"/>
      <c r="UD759" s="57"/>
      <c r="UE759" s="57"/>
      <c r="UF759" s="57"/>
      <c r="UG759" s="57"/>
      <c r="UH759" s="57"/>
      <c r="UI759" s="57"/>
      <c r="UJ759" s="57"/>
      <c r="UK759" s="57"/>
      <c r="UL759" s="57"/>
      <c r="UM759" s="57"/>
      <c r="UN759" s="57"/>
      <c r="UO759" s="57"/>
      <c r="UP759" s="57"/>
      <c r="UQ759" s="57"/>
      <c r="UR759" s="57"/>
      <c r="US759" s="57"/>
      <c r="UT759" s="57"/>
      <c r="UU759" s="57"/>
      <c r="UV759" s="57"/>
      <c r="UW759" s="57"/>
      <c r="UX759" s="57"/>
      <c r="UY759" s="57"/>
      <c r="UZ759" s="57"/>
      <c r="VA759" s="57"/>
      <c r="VB759" s="57"/>
      <c r="VC759" s="57"/>
      <c r="VD759" s="57"/>
      <c r="VE759" s="57"/>
      <c r="VF759" s="57"/>
      <c r="VG759" s="57"/>
      <c r="VH759" s="57"/>
      <c r="VI759" s="57"/>
      <c r="VJ759" s="57"/>
      <c r="VK759" s="57"/>
      <c r="VL759" s="57"/>
      <c r="VM759" s="57"/>
      <c r="VN759" s="57"/>
      <c r="VO759" s="57"/>
      <c r="VP759" s="57"/>
      <c r="VQ759" s="57"/>
      <c r="VR759" s="57"/>
      <c r="VS759" s="57"/>
      <c r="VT759" s="57"/>
      <c r="VU759" s="57"/>
      <c r="VV759" s="57"/>
      <c r="VW759" s="57"/>
      <c r="VX759" s="57"/>
      <c r="VY759" s="57"/>
      <c r="VZ759" s="57"/>
      <c r="WA759" s="57"/>
      <c r="WB759" s="57"/>
      <c r="WC759" s="57"/>
      <c r="WD759" s="57"/>
      <c r="WE759" s="57"/>
      <c r="WF759" s="57"/>
      <c r="WG759" s="57"/>
      <c r="WH759" s="57"/>
      <c r="WI759" s="57"/>
      <c r="WJ759" s="57"/>
      <c r="WK759" s="57"/>
      <c r="WL759" s="57"/>
      <c r="WM759" s="57"/>
      <c r="WN759" s="57"/>
      <c r="WO759" s="57"/>
      <c r="WP759" s="57"/>
      <c r="WQ759" s="57"/>
      <c r="WR759" s="57"/>
      <c r="WS759" s="57"/>
      <c r="WT759" s="57"/>
      <c r="WU759" s="57"/>
      <c r="WV759" s="57"/>
      <c r="WW759" s="57"/>
      <c r="WX759" s="57"/>
      <c r="WY759" s="57"/>
      <c r="WZ759" s="57"/>
      <c r="XA759" s="57"/>
      <c r="XB759" s="57"/>
      <c r="XC759" s="57"/>
      <c r="XD759" s="57"/>
      <c r="XE759" s="57"/>
      <c r="XF759" s="57"/>
      <c r="XG759" s="57"/>
      <c r="XH759" s="57"/>
      <c r="XI759" s="57"/>
      <c r="XJ759" s="57"/>
      <c r="XK759" s="57"/>
      <c r="XL759" s="57"/>
      <c r="XM759" s="57"/>
      <c r="XN759" s="57"/>
      <c r="XO759" s="57"/>
      <c r="XP759" s="57"/>
      <c r="XQ759" s="57"/>
      <c r="XR759" s="57"/>
      <c r="XS759" s="57"/>
      <c r="XT759" s="57"/>
      <c r="XU759" s="57"/>
      <c r="XV759" s="57"/>
      <c r="XW759" s="57"/>
    </row>
    <row r="760">
      <c r="AI760" s="57"/>
      <c r="BR760" s="57"/>
      <c r="DA760" s="57"/>
      <c r="EJ760" s="57"/>
      <c r="EK760" s="57"/>
      <c r="EL760" s="57"/>
      <c r="EM760" s="57"/>
      <c r="EN760" s="57"/>
      <c r="EO760" s="57"/>
      <c r="EP760" s="57"/>
      <c r="EQ760" s="57"/>
      <c r="ER760" s="57"/>
      <c r="ES760" s="57"/>
      <c r="ET760" s="57"/>
      <c r="EU760" s="57"/>
      <c r="EV760" s="57"/>
      <c r="EW760" s="57"/>
      <c r="EX760" s="57"/>
      <c r="EY760" s="57"/>
      <c r="EZ760" s="57"/>
      <c r="FA760" s="57"/>
      <c r="FB760" s="57"/>
      <c r="FC760" s="57"/>
      <c r="FD760" s="57"/>
      <c r="FE760" s="57"/>
      <c r="FF760" s="57"/>
      <c r="FG760" s="57"/>
      <c r="FH760" s="57"/>
      <c r="FI760" s="57"/>
      <c r="FJ760" s="57"/>
      <c r="FK760" s="57"/>
      <c r="FL760" s="57"/>
      <c r="FM760" s="57"/>
      <c r="FN760" s="57"/>
      <c r="FO760" s="57"/>
      <c r="FP760" s="57"/>
      <c r="FQ760" s="57"/>
      <c r="FR760" s="57"/>
      <c r="FS760" s="57"/>
      <c r="FT760" s="57"/>
      <c r="FU760" s="57"/>
      <c r="FV760" s="57"/>
      <c r="FW760" s="57"/>
      <c r="FX760" s="57"/>
      <c r="FY760" s="57"/>
      <c r="FZ760" s="57"/>
      <c r="GA760" s="57"/>
      <c r="GB760" s="57"/>
      <c r="GC760" s="57"/>
      <c r="GD760" s="57"/>
      <c r="GE760" s="57"/>
      <c r="GF760" s="57"/>
      <c r="GG760" s="57"/>
      <c r="GH760" s="57"/>
      <c r="GI760" s="57"/>
      <c r="GJ760" s="57"/>
      <c r="GK760" s="57"/>
      <c r="GL760" s="57"/>
      <c r="GM760" s="57"/>
      <c r="GN760" s="57"/>
      <c r="GO760" s="57"/>
      <c r="GP760" s="57"/>
      <c r="GQ760" s="57"/>
      <c r="GR760" s="57"/>
      <c r="GS760" s="57"/>
      <c r="GT760" s="57"/>
      <c r="GU760" s="57"/>
      <c r="GV760" s="57"/>
      <c r="GW760" s="57"/>
      <c r="GX760" s="57"/>
      <c r="GY760" s="57"/>
      <c r="GZ760" s="57"/>
      <c r="HA760" s="57"/>
      <c r="HB760" s="57"/>
      <c r="HC760" s="57"/>
      <c r="HD760" s="57"/>
      <c r="HE760" s="57"/>
      <c r="HF760" s="57"/>
      <c r="HG760" s="57"/>
      <c r="HH760" s="57"/>
      <c r="HI760" s="57"/>
      <c r="HJ760" s="57"/>
      <c r="HK760" s="57"/>
      <c r="HL760" s="57"/>
      <c r="HM760" s="57"/>
      <c r="HN760" s="57"/>
      <c r="HO760" s="57"/>
      <c r="HP760" s="57"/>
      <c r="HQ760" s="57"/>
      <c r="HR760" s="57"/>
      <c r="HS760" s="57"/>
      <c r="HT760" s="57"/>
      <c r="HU760" s="57"/>
      <c r="HV760" s="57"/>
      <c r="HW760" s="57"/>
      <c r="HX760" s="57"/>
      <c r="HY760" s="57"/>
      <c r="HZ760" s="57"/>
      <c r="IA760" s="57"/>
      <c r="IB760" s="57"/>
      <c r="IC760" s="57"/>
      <c r="ID760" s="57"/>
      <c r="IE760" s="57"/>
      <c r="IF760" s="57"/>
      <c r="IG760" s="57"/>
      <c r="IH760" s="57"/>
      <c r="II760" s="57"/>
      <c r="IJ760" s="57"/>
      <c r="IK760" s="57"/>
      <c r="IL760" s="57"/>
      <c r="IM760" s="57"/>
      <c r="IN760" s="57"/>
      <c r="IO760" s="57"/>
      <c r="IP760" s="57"/>
      <c r="IQ760" s="57"/>
      <c r="IR760" s="57"/>
      <c r="IS760" s="57"/>
      <c r="IT760" s="57"/>
      <c r="IU760" s="57"/>
      <c r="IV760" s="57"/>
      <c r="IW760" s="57"/>
      <c r="IX760" s="57"/>
      <c r="IY760" s="57"/>
      <c r="IZ760" s="57"/>
      <c r="JA760" s="57"/>
      <c r="JB760" s="57"/>
      <c r="JC760" s="57"/>
      <c r="JD760" s="57"/>
      <c r="JE760" s="57"/>
      <c r="JF760" s="57"/>
      <c r="JG760" s="57"/>
      <c r="JH760" s="57"/>
      <c r="JI760" s="57"/>
      <c r="JJ760" s="57"/>
      <c r="JK760" s="57"/>
      <c r="JL760" s="57"/>
      <c r="JM760" s="57"/>
      <c r="JN760" s="57"/>
      <c r="JO760" s="57"/>
      <c r="JP760" s="57"/>
      <c r="JQ760" s="57"/>
      <c r="JR760" s="57"/>
      <c r="JS760" s="57"/>
      <c r="JT760" s="57"/>
      <c r="JU760" s="57"/>
      <c r="JV760" s="57"/>
      <c r="JW760" s="57"/>
      <c r="JX760" s="57"/>
      <c r="JY760" s="57"/>
      <c r="JZ760" s="57"/>
      <c r="KA760" s="57"/>
      <c r="KB760" s="57"/>
      <c r="KC760" s="57"/>
      <c r="KD760" s="57"/>
      <c r="KE760" s="57"/>
      <c r="KF760" s="57"/>
      <c r="KG760" s="57"/>
      <c r="KH760" s="57"/>
      <c r="KI760" s="57"/>
      <c r="KJ760" s="57"/>
      <c r="KK760" s="57"/>
      <c r="KL760" s="57"/>
      <c r="KM760" s="57"/>
      <c r="KN760" s="57"/>
      <c r="KO760" s="57"/>
      <c r="KP760" s="57"/>
      <c r="KQ760" s="57"/>
      <c r="KR760" s="57"/>
      <c r="KS760" s="57"/>
      <c r="KT760" s="57"/>
      <c r="KU760" s="57"/>
      <c r="KV760" s="57"/>
      <c r="KW760" s="57"/>
      <c r="KX760" s="57"/>
      <c r="KY760" s="57"/>
      <c r="KZ760" s="57"/>
      <c r="LA760" s="57"/>
      <c r="LB760" s="57"/>
      <c r="LC760" s="57"/>
      <c r="LD760" s="57"/>
      <c r="LE760" s="57"/>
      <c r="LF760" s="57"/>
      <c r="LG760" s="57"/>
      <c r="LH760" s="57"/>
      <c r="LI760" s="57"/>
      <c r="LJ760" s="57"/>
      <c r="LK760" s="57"/>
      <c r="LL760" s="57"/>
      <c r="LM760" s="57"/>
      <c r="LN760" s="57"/>
      <c r="LO760" s="57"/>
      <c r="LP760" s="57"/>
      <c r="LQ760" s="57"/>
      <c r="LR760" s="57"/>
      <c r="LS760" s="57"/>
      <c r="LT760" s="57"/>
      <c r="LU760" s="57"/>
      <c r="LV760" s="57"/>
      <c r="LW760" s="57"/>
      <c r="LX760" s="57"/>
      <c r="LY760" s="57"/>
      <c r="LZ760" s="57"/>
      <c r="MA760" s="57"/>
      <c r="MB760" s="57"/>
      <c r="MC760" s="57"/>
      <c r="MD760" s="57"/>
      <c r="ME760" s="57"/>
      <c r="MF760" s="57"/>
      <c r="MG760" s="57"/>
      <c r="MH760" s="57"/>
      <c r="MI760" s="57"/>
      <c r="MJ760" s="57"/>
      <c r="MK760" s="57"/>
      <c r="ML760" s="57"/>
      <c r="MM760" s="57"/>
      <c r="MN760" s="57"/>
      <c r="MO760" s="57"/>
      <c r="MP760" s="57"/>
      <c r="MQ760" s="57"/>
      <c r="MR760" s="57"/>
      <c r="MS760" s="57"/>
      <c r="MT760" s="57"/>
      <c r="MU760" s="57"/>
      <c r="MV760" s="57"/>
      <c r="MW760" s="57"/>
      <c r="MX760" s="57"/>
      <c r="MY760" s="57"/>
      <c r="MZ760" s="57"/>
      <c r="NA760" s="57"/>
      <c r="NB760" s="57"/>
      <c r="NC760" s="57"/>
      <c r="ND760" s="57"/>
      <c r="NE760" s="57"/>
      <c r="NF760" s="57"/>
      <c r="NG760" s="57"/>
      <c r="NH760" s="57"/>
      <c r="NI760" s="57"/>
      <c r="NJ760" s="57"/>
      <c r="NK760" s="57"/>
      <c r="NL760" s="57"/>
      <c r="NM760" s="57"/>
      <c r="NN760" s="57"/>
      <c r="NO760" s="57"/>
      <c r="NP760" s="57"/>
      <c r="NQ760" s="57"/>
      <c r="NR760" s="57"/>
      <c r="NS760" s="57"/>
      <c r="NT760" s="57"/>
      <c r="NU760" s="57"/>
      <c r="NV760" s="57"/>
      <c r="NW760" s="57"/>
      <c r="NX760" s="57"/>
      <c r="NY760" s="57"/>
      <c r="NZ760" s="57"/>
      <c r="OA760" s="57"/>
      <c r="OB760" s="57"/>
      <c r="OC760" s="57"/>
      <c r="OD760" s="57"/>
      <c r="OE760" s="57"/>
      <c r="OF760" s="57"/>
      <c r="OG760" s="57"/>
      <c r="OH760" s="57"/>
      <c r="OI760" s="57"/>
      <c r="OJ760" s="57"/>
      <c r="OK760" s="57"/>
      <c r="OL760" s="57"/>
      <c r="OM760" s="57"/>
      <c r="ON760" s="57"/>
      <c r="OO760" s="57"/>
      <c r="OP760" s="57"/>
      <c r="OQ760" s="57"/>
      <c r="OR760" s="57"/>
      <c r="OS760" s="57"/>
      <c r="OT760" s="57"/>
      <c r="OU760" s="57"/>
      <c r="OV760" s="57"/>
      <c r="OW760" s="57"/>
      <c r="OX760" s="57"/>
      <c r="OY760" s="57"/>
      <c r="OZ760" s="57"/>
      <c r="PA760" s="57"/>
      <c r="PB760" s="57"/>
      <c r="PC760" s="57"/>
      <c r="PD760" s="57"/>
      <c r="PE760" s="57"/>
      <c r="PF760" s="57"/>
      <c r="PG760" s="57"/>
      <c r="PH760" s="57"/>
      <c r="PI760" s="57"/>
      <c r="PJ760" s="57"/>
      <c r="PK760" s="57"/>
      <c r="PL760" s="57"/>
      <c r="PM760" s="57"/>
      <c r="PN760" s="57"/>
      <c r="PO760" s="57"/>
      <c r="PP760" s="57"/>
      <c r="PQ760" s="57"/>
      <c r="PR760" s="57"/>
      <c r="PS760" s="57"/>
      <c r="PT760" s="57"/>
      <c r="PU760" s="57"/>
      <c r="PV760" s="57"/>
      <c r="PW760" s="57"/>
      <c r="PX760" s="57"/>
      <c r="PY760" s="57"/>
      <c r="PZ760" s="57"/>
      <c r="QA760" s="57"/>
      <c r="QB760" s="57"/>
      <c r="QC760" s="57"/>
      <c r="QD760" s="57"/>
      <c r="QE760" s="57"/>
      <c r="QF760" s="57"/>
      <c r="QG760" s="57"/>
      <c r="QH760" s="57"/>
      <c r="QI760" s="57"/>
      <c r="QJ760" s="57"/>
      <c r="QK760" s="57"/>
      <c r="QL760" s="57"/>
      <c r="QM760" s="57"/>
      <c r="QN760" s="57"/>
      <c r="QO760" s="57"/>
      <c r="QP760" s="57"/>
      <c r="QQ760" s="57"/>
      <c r="QR760" s="57"/>
      <c r="QS760" s="57"/>
      <c r="QT760" s="57"/>
      <c r="QU760" s="57"/>
      <c r="QV760" s="57"/>
      <c r="QW760" s="57"/>
      <c r="QX760" s="57"/>
      <c r="QY760" s="57"/>
      <c r="QZ760" s="57"/>
      <c r="RA760" s="57"/>
      <c r="RB760" s="57"/>
      <c r="RC760" s="57"/>
      <c r="RD760" s="57"/>
      <c r="RE760" s="57"/>
      <c r="RF760" s="57"/>
      <c r="RG760" s="57"/>
      <c r="RH760" s="57"/>
      <c r="RI760" s="57"/>
      <c r="RJ760" s="57"/>
      <c r="RK760" s="57"/>
      <c r="RL760" s="57"/>
      <c r="RM760" s="57"/>
      <c r="RN760" s="57"/>
      <c r="RO760" s="57"/>
      <c r="RP760" s="57"/>
      <c r="RQ760" s="57"/>
      <c r="RR760" s="57"/>
      <c r="RS760" s="57"/>
      <c r="RT760" s="57"/>
      <c r="RU760" s="57"/>
      <c r="RV760" s="57"/>
      <c r="RW760" s="57"/>
      <c r="RX760" s="57"/>
      <c r="RY760" s="57"/>
      <c r="RZ760" s="57"/>
      <c r="SA760" s="57"/>
      <c r="SB760" s="57"/>
      <c r="SC760" s="57"/>
      <c r="SD760" s="57"/>
      <c r="SE760" s="57"/>
      <c r="SF760" s="57"/>
      <c r="SG760" s="57"/>
      <c r="SH760" s="57"/>
      <c r="SI760" s="57"/>
      <c r="SJ760" s="57"/>
      <c r="SK760" s="57"/>
      <c r="SL760" s="57"/>
      <c r="SM760" s="57"/>
      <c r="SN760" s="57"/>
      <c r="SO760" s="57"/>
      <c r="SP760" s="57"/>
      <c r="SQ760" s="57"/>
      <c r="SR760" s="57"/>
      <c r="SS760" s="57"/>
      <c r="ST760" s="57"/>
      <c r="SU760" s="57"/>
      <c r="SV760" s="57"/>
      <c r="SW760" s="57"/>
      <c r="SX760" s="57"/>
      <c r="SY760" s="57"/>
      <c r="SZ760" s="57"/>
      <c r="TA760" s="57"/>
      <c r="TB760" s="57"/>
      <c r="TC760" s="57"/>
      <c r="TD760" s="57"/>
      <c r="TE760" s="57"/>
      <c r="TF760" s="57"/>
      <c r="TG760" s="57"/>
      <c r="TH760" s="57"/>
      <c r="TI760" s="57"/>
      <c r="TJ760" s="57"/>
      <c r="TK760" s="57"/>
      <c r="TL760" s="57"/>
      <c r="TM760" s="57"/>
      <c r="TN760" s="57"/>
      <c r="TO760" s="57"/>
      <c r="TP760" s="57"/>
      <c r="TQ760" s="57"/>
      <c r="TR760" s="57"/>
      <c r="TS760" s="57"/>
      <c r="TT760" s="57"/>
      <c r="TU760" s="57"/>
      <c r="TV760" s="57"/>
      <c r="TW760" s="57"/>
      <c r="TX760" s="57"/>
      <c r="TY760" s="57"/>
      <c r="TZ760" s="57"/>
      <c r="UA760" s="57"/>
      <c r="UB760" s="57"/>
      <c r="UC760" s="57"/>
      <c r="UD760" s="57"/>
      <c r="UE760" s="57"/>
      <c r="UF760" s="57"/>
      <c r="UG760" s="57"/>
      <c r="UH760" s="57"/>
      <c r="UI760" s="57"/>
      <c r="UJ760" s="57"/>
      <c r="UK760" s="57"/>
      <c r="UL760" s="57"/>
      <c r="UM760" s="57"/>
      <c r="UN760" s="57"/>
      <c r="UO760" s="57"/>
      <c r="UP760" s="57"/>
      <c r="UQ760" s="57"/>
      <c r="UR760" s="57"/>
      <c r="US760" s="57"/>
      <c r="UT760" s="57"/>
      <c r="UU760" s="57"/>
      <c r="UV760" s="57"/>
      <c r="UW760" s="57"/>
      <c r="UX760" s="57"/>
      <c r="UY760" s="57"/>
      <c r="UZ760" s="57"/>
      <c r="VA760" s="57"/>
      <c r="VB760" s="57"/>
      <c r="VC760" s="57"/>
      <c r="VD760" s="57"/>
      <c r="VE760" s="57"/>
      <c r="VF760" s="57"/>
      <c r="VG760" s="57"/>
      <c r="VH760" s="57"/>
      <c r="VI760" s="57"/>
      <c r="VJ760" s="57"/>
      <c r="VK760" s="57"/>
      <c r="VL760" s="57"/>
      <c r="VM760" s="57"/>
      <c r="VN760" s="57"/>
      <c r="VO760" s="57"/>
      <c r="VP760" s="57"/>
      <c r="VQ760" s="57"/>
      <c r="VR760" s="57"/>
      <c r="VS760" s="57"/>
      <c r="VT760" s="57"/>
      <c r="VU760" s="57"/>
      <c r="VV760" s="57"/>
      <c r="VW760" s="57"/>
      <c r="VX760" s="57"/>
      <c r="VY760" s="57"/>
      <c r="VZ760" s="57"/>
      <c r="WA760" s="57"/>
      <c r="WB760" s="57"/>
      <c r="WC760" s="57"/>
      <c r="WD760" s="57"/>
      <c r="WE760" s="57"/>
      <c r="WF760" s="57"/>
      <c r="WG760" s="57"/>
      <c r="WH760" s="57"/>
      <c r="WI760" s="57"/>
      <c r="WJ760" s="57"/>
      <c r="WK760" s="57"/>
      <c r="WL760" s="57"/>
      <c r="WM760" s="57"/>
      <c r="WN760" s="57"/>
      <c r="WO760" s="57"/>
      <c r="WP760" s="57"/>
      <c r="WQ760" s="57"/>
      <c r="WR760" s="57"/>
      <c r="WS760" s="57"/>
      <c r="WT760" s="57"/>
      <c r="WU760" s="57"/>
      <c r="WV760" s="57"/>
      <c r="WW760" s="57"/>
      <c r="WX760" s="57"/>
      <c r="WY760" s="57"/>
      <c r="WZ760" s="57"/>
      <c r="XA760" s="57"/>
      <c r="XB760" s="57"/>
      <c r="XC760" s="57"/>
      <c r="XD760" s="57"/>
      <c r="XE760" s="57"/>
      <c r="XF760" s="57"/>
      <c r="XG760" s="57"/>
      <c r="XH760" s="57"/>
      <c r="XI760" s="57"/>
      <c r="XJ760" s="57"/>
      <c r="XK760" s="57"/>
      <c r="XL760" s="57"/>
      <c r="XM760" s="57"/>
      <c r="XN760" s="57"/>
      <c r="XO760" s="57"/>
      <c r="XP760" s="57"/>
      <c r="XQ760" s="57"/>
      <c r="XR760" s="57"/>
      <c r="XS760" s="57"/>
      <c r="XT760" s="57"/>
      <c r="XU760" s="57"/>
      <c r="XV760" s="57"/>
      <c r="XW760" s="57"/>
    </row>
    <row r="761">
      <c r="AI761" s="57"/>
      <c r="BR761" s="57"/>
      <c r="DA761" s="57"/>
      <c r="EJ761" s="57"/>
      <c r="EK761" s="57"/>
      <c r="EL761" s="57"/>
      <c r="EM761" s="57"/>
      <c r="EN761" s="57"/>
      <c r="EO761" s="57"/>
      <c r="EP761" s="57"/>
      <c r="EQ761" s="57"/>
      <c r="ER761" s="57"/>
      <c r="ES761" s="57"/>
      <c r="ET761" s="57"/>
      <c r="EU761" s="57"/>
      <c r="EV761" s="57"/>
      <c r="EW761" s="57"/>
      <c r="EX761" s="57"/>
      <c r="EY761" s="57"/>
      <c r="EZ761" s="57"/>
      <c r="FA761" s="57"/>
      <c r="FB761" s="57"/>
      <c r="FC761" s="57"/>
      <c r="FD761" s="57"/>
      <c r="FE761" s="57"/>
      <c r="FF761" s="57"/>
      <c r="FG761" s="57"/>
      <c r="FH761" s="57"/>
      <c r="FI761" s="57"/>
      <c r="FJ761" s="57"/>
      <c r="FK761" s="57"/>
      <c r="FL761" s="57"/>
      <c r="FM761" s="57"/>
      <c r="FN761" s="57"/>
      <c r="FO761" s="57"/>
      <c r="FP761" s="57"/>
      <c r="FQ761" s="57"/>
      <c r="FR761" s="57"/>
      <c r="FS761" s="57"/>
      <c r="FT761" s="57"/>
      <c r="FU761" s="57"/>
      <c r="FV761" s="57"/>
      <c r="FW761" s="57"/>
      <c r="FX761" s="57"/>
      <c r="FY761" s="57"/>
      <c r="FZ761" s="57"/>
      <c r="GA761" s="57"/>
      <c r="GB761" s="57"/>
      <c r="GC761" s="57"/>
      <c r="GD761" s="57"/>
      <c r="GE761" s="57"/>
      <c r="GF761" s="57"/>
      <c r="GG761" s="57"/>
      <c r="GH761" s="57"/>
      <c r="GI761" s="57"/>
      <c r="GJ761" s="57"/>
      <c r="GK761" s="57"/>
      <c r="GL761" s="57"/>
      <c r="GM761" s="57"/>
      <c r="GN761" s="57"/>
      <c r="GO761" s="57"/>
      <c r="GP761" s="57"/>
      <c r="GQ761" s="57"/>
      <c r="GR761" s="57"/>
      <c r="GS761" s="57"/>
      <c r="GT761" s="57"/>
      <c r="GU761" s="57"/>
      <c r="GV761" s="57"/>
      <c r="GW761" s="57"/>
      <c r="GX761" s="57"/>
      <c r="GY761" s="57"/>
      <c r="GZ761" s="57"/>
      <c r="HA761" s="57"/>
      <c r="HB761" s="57"/>
      <c r="HC761" s="57"/>
      <c r="HD761" s="57"/>
      <c r="HE761" s="57"/>
      <c r="HF761" s="57"/>
      <c r="HG761" s="57"/>
      <c r="HH761" s="57"/>
      <c r="HI761" s="57"/>
      <c r="HJ761" s="57"/>
      <c r="HK761" s="57"/>
      <c r="HL761" s="57"/>
      <c r="HM761" s="57"/>
      <c r="HN761" s="57"/>
      <c r="HO761" s="57"/>
      <c r="HP761" s="57"/>
      <c r="HQ761" s="57"/>
      <c r="HR761" s="57"/>
      <c r="HS761" s="57"/>
      <c r="HT761" s="57"/>
      <c r="HU761" s="57"/>
      <c r="HV761" s="57"/>
      <c r="HW761" s="57"/>
      <c r="HX761" s="57"/>
      <c r="HY761" s="57"/>
      <c r="HZ761" s="57"/>
      <c r="IA761" s="57"/>
      <c r="IB761" s="57"/>
      <c r="IC761" s="57"/>
      <c r="ID761" s="57"/>
      <c r="IE761" s="57"/>
      <c r="IF761" s="57"/>
      <c r="IG761" s="57"/>
      <c r="IH761" s="57"/>
      <c r="II761" s="57"/>
      <c r="IJ761" s="57"/>
      <c r="IK761" s="57"/>
      <c r="IL761" s="57"/>
      <c r="IM761" s="57"/>
      <c r="IN761" s="57"/>
      <c r="IO761" s="57"/>
      <c r="IP761" s="57"/>
      <c r="IQ761" s="57"/>
      <c r="IR761" s="57"/>
      <c r="IS761" s="57"/>
      <c r="IT761" s="57"/>
      <c r="IU761" s="57"/>
      <c r="IV761" s="57"/>
      <c r="IW761" s="57"/>
      <c r="IX761" s="57"/>
      <c r="IY761" s="57"/>
      <c r="IZ761" s="57"/>
      <c r="JA761" s="57"/>
      <c r="JB761" s="57"/>
      <c r="JC761" s="57"/>
      <c r="JD761" s="57"/>
      <c r="JE761" s="57"/>
      <c r="JF761" s="57"/>
      <c r="JG761" s="57"/>
      <c r="JH761" s="57"/>
      <c r="JI761" s="57"/>
      <c r="JJ761" s="57"/>
      <c r="JK761" s="57"/>
      <c r="JL761" s="57"/>
      <c r="JM761" s="57"/>
      <c r="JN761" s="57"/>
      <c r="JO761" s="57"/>
      <c r="JP761" s="57"/>
      <c r="JQ761" s="57"/>
      <c r="JR761" s="57"/>
      <c r="JS761" s="57"/>
      <c r="JT761" s="57"/>
      <c r="JU761" s="57"/>
      <c r="JV761" s="57"/>
      <c r="JW761" s="57"/>
      <c r="JX761" s="57"/>
      <c r="JY761" s="57"/>
      <c r="JZ761" s="57"/>
      <c r="KA761" s="57"/>
      <c r="KB761" s="57"/>
      <c r="KC761" s="57"/>
      <c r="KD761" s="57"/>
      <c r="KE761" s="57"/>
      <c r="KF761" s="57"/>
      <c r="KG761" s="57"/>
      <c r="KH761" s="57"/>
      <c r="KI761" s="57"/>
      <c r="KJ761" s="57"/>
      <c r="KK761" s="57"/>
      <c r="KL761" s="57"/>
      <c r="KM761" s="57"/>
      <c r="KN761" s="57"/>
      <c r="KO761" s="57"/>
      <c r="KP761" s="57"/>
      <c r="KQ761" s="57"/>
      <c r="KR761" s="57"/>
      <c r="KS761" s="57"/>
      <c r="KT761" s="57"/>
      <c r="KU761" s="57"/>
      <c r="KV761" s="57"/>
      <c r="KW761" s="57"/>
      <c r="KX761" s="57"/>
      <c r="KY761" s="57"/>
      <c r="KZ761" s="57"/>
      <c r="LA761" s="57"/>
      <c r="LB761" s="57"/>
      <c r="LC761" s="57"/>
      <c r="LD761" s="57"/>
      <c r="LE761" s="57"/>
      <c r="LF761" s="57"/>
      <c r="LG761" s="57"/>
      <c r="LH761" s="57"/>
      <c r="LI761" s="57"/>
      <c r="LJ761" s="57"/>
      <c r="LK761" s="57"/>
      <c r="LL761" s="57"/>
      <c r="LM761" s="57"/>
      <c r="LN761" s="57"/>
      <c r="LO761" s="57"/>
      <c r="LP761" s="57"/>
      <c r="LQ761" s="57"/>
      <c r="LR761" s="57"/>
      <c r="LS761" s="57"/>
      <c r="LT761" s="57"/>
      <c r="LU761" s="57"/>
      <c r="LV761" s="57"/>
      <c r="LW761" s="57"/>
      <c r="LX761" s="57"/>
      <c r="LY761" s="57"/>
      <c r="LZ761" s="57"/>
      <c r="MA761" s="57"/>
      <c r="MB761" s="57"/>
      <c r="MC761" s="57"/>
      <c r="MD761" s="57"/>
      <c r="ME761" s="57"/>
      <c r="MF761" s="57"/>
      <c r="MG761" s="57"/>
      <c r="MH761" s="57"/>
      <c r="MI761" s="57"/>
      <c r="MJ761" s="57"/>
      <c r="MK761" s="57"/>
      <c r="ML761" s="57"/>
      <c r="MM761" s="57"/>
      <c r="MN761" s="57"/>
      <c r="MO761" s="57"/>
      <c r="MP761" s="57"/>
      <c r="MQ761" s="57"/>
      <c r="MR761" s="57"/>
      <c r="MS761" s="57"/>
      <c r="MT761" s="57"/>
      <c r="MU761" s="57"/>
      <c r="MV761" s="57"/>
      <c r="MW761" s="57"/>
      <c r="MX761" s="57"/>
      <c r="MY761" s="57"/>
      <c r="MZ761" s="57"/>
      <c r="NA761" s="57"/>
      <c r="NB761" s="57"/>
      <c r="NC761" s="57"/>
      <c r="ND761" s="57"/>
      <c r="NE761" s="57"/>
      <c r="NF761" s="57"/>
      <c r="NG761" s="57"/>
      <c r="NH761" s="57"/>
      <c r="NI761" s="57"/>
      <c r="NJ761" s="57"/>
      <c r="NK761" s="57"/>
      <c r="NL761" s="57"/>
      <c r="NM761" s="57"/>
      <c r="NN761" s="57"/>
      <c r="NO761" s="57"/>
      <c r="NP761" s="57"/>
      <c r="NQ761" s="57"/>
      <c r="NR761" s="57"/>
      <c r="NS761" s="57"/>
      <c r="NT761" s="57"/>
      <c r="NU761" s="57"/>
      <c r="NV761" s="57"/>
      <c r="NW761" s="57"/>
      <c r="NX761" s="57"/>
      <c r="NY761" s="57"/>
      <c r="NZ761" s="57"/>
      <c r="OA761" s="57"/>
      <c r="OB761" s="57"/>
      <c r="OC761" s="57"/>
      <c r="OD761" s="57"/>
      <c r="OE761" s="57"/>
      <c r="OF761" s="57"/>
      <c r="OG761" s="57"/>
      <c r="OH761" s="57"/>
      <c r="OI761" s="57"/>
      <c r="OJ761" s="57"/>
      <c r="OK761" s="57"/>
      <c r="OL761" s="57"/>
      <c r="OM761" s="57"/>
      <c r="ON761" s="57"/>
      <c r="OO761" s="57"/>
      <c r="OP761" s="57"/>
      <c r="OQ761" s="57"/>
      <c r="OR761" s="57"/>
      <c r="OS761" s="57"/>
      <c r="OT761" s="57"/>
      <c r="OU761" s="57"/>
      <c r="OV761" s="57"/>
      <c r="OW761" s="57"/>
      <c r="OX761" s="57"/>
      <c r="OY761" s="57"/>
      <c r="OZ761" s="57"/>
      <c r="PA761" s="57"/>
      <c r="PB761" s="57"/>
      <c r="PC761" s="57"/>
      <c r="PD761" s="57"/>
      <c r="PE761" s="57"/>
      <c r="PF761" s="57"/>
      <c r="PG761" s="57"/>
      <c r="PH761" s="57"/>
      <c r="PI761" s="57"/>
      <c r="PJ761" s="57"/>
      <c r="PK761" s="57"/>
      <c r="PL761" s="57"/>
      <c r="PM761" s="57"/>
      <c r="PN761" s="57"/>
      <c r="PO761" s="57"/>
      <c r="PP761" s="57"/>
      <c r="PQ761" s="57"/>
      <c r="PR761" s="57"/>
      <c r="PS761" s="57"/>
      <c r="PT761" s="57"/>
      <c r="PU761" s="57"/>
      <c r="PV761" s="57"/>
      <c r="PW761" s="57"/>
      <c r="PX761" s="57"/>
      <c r="PY761" s="57"/>
      <c r="PZ761" s="57"/>
      <c r="QA761" s="57"/>
      <c r="QB761" s="57"/>
      <c r="QC761" s="57"/>
      <c r="QD761" s="57"/>
      <c r="QE761" s="57"/>
      <c r="QF761" s="57"/>
      <c r="QG761" s="57"/>
      <c r="QH761" s="57"/>
      <c r="QI761" s="57"/>
      <c r="QJ761" s="57"/>
      <c r="QK761" s="57"/>
      <c r="QL761" s="57"/>
      <c r="QM761" s="57"/>
      <c r="QN761" s="57"/>
      <c r="QO761" s="57"/>
      <c r="QP761" s="57"/>
      <c r="QQ761" s="57"/>
      <c r="QR761" s="57"/>
      <c r="QS761" s="57"/>
      <c r="QT761" s="57"/>
      <c r="QU761" s="57"/>
      <c r="QV761" s="57"/>
      <c r="QW761" s="57"/>
      <c r="QX761" s="57"/>
      <c r="QY761" s="57"/>
      <c r="QZ761" s="57"/>
      <c r="RA761" s="57"/>
      <c r="RB761" s="57"/>
      <c r="RC761" s="57"/>
      <c r="RD761" s="57"/>
      <c r="RE761" s="57"/>
      <c r="RF761" s="57"/>
      <c r="RG761" s="57"/>
      <c r="RH761" s="57"/>
      <c r="RI761" s="57"/>
      <c r="RJ761" s="57"/>
      <c r="RK761" s="57"/>
      <c r="RL761" s="57"/>
      <c r="RM761" s="57"/>
      <c r="RN761" s="57"/>
      <c r="RO761" s="57"/>
      <c r="RP761" s="57"/>
      <c r="RQ761" s="57"/>
      <c r="RR761" s="57"/>
      <c r="RS761" s="57"/>
      <c r="RT761" s="57"/>
      <c r="RU761" s="57"/>
      <c r="RV761" s="57"/>
      <c r="RW761" s="57"/>
      <c r="RX761" s="57"/>
      <c r="RY761" s="57"/>
      <c r="RZ761" s="57"/>
      <c r="SA761" s="57"/>
      <c r="SB761" s="57"/>
      <c r="SC761" s="57"/>
      <c r="SD761" s="57"/>
      <c r="SE761" s="57"/>
      <c r="SF761" s="57"/>
      <c r="SG761" s="57"/>
      <c r="SH761" s="57"/>
      <c r="SI761" s="57"/>
      <c r="SJ761" s="57"/>
      <c r="SK761" s="57"/>
      <c r="SL761" s="57"/>
      <c r="SM761" s="57"/>
      <c r="SN761" s="57"/>
      <c r="SO761" s="57"/>
      <c r="SP761" s="57"/>
      <c r="SQ761" s="57"/>
      <c r="SR761" s="57"/>
      <c r="SS761" s="57"/>
      <c r="ST761" s="57"/>
      <c r="SU761" s="57"/>
      <c r="SV761" s="57"/>
      <c r="SW761" s="57"/>
      <c r="SX761" s="57"/>
      <c r="SY761" s="57"/>
      <c r="SZ761" s="57"/>
      <c r="TA761" s="57"/>
      <c r="TB761" s="57"/>
      <c r="TC761" s="57"/>
      <c r="TD761" s="57"/>
      <c r="TE761" s="57"/>
      <c r="TF761" s="57"/>
      <c r="TG761" s="57"/>
      <c r="TH761" s="57"/>
      <c r="TI761" s="57"/>
      <c r="TJ761" s="57"/>
      <c r="TK761" s="57"/>
      <c r="TL761" s="57"/>
      <c r="TM761" s="57"/>
      <c r="TN761" s="57"/>
      <c r="TO761" s="57"/>
      <c r="TP761" s="57"/>
      <c r="TQ761" s="57"/>
      <c r="TR761" s="57"/>
      <c r="TS761" s="57"/>
      <c r="TT761" s="57"/>
      <c r="TU761" s="57"/>
      <c r="TV761" s="57"/>
      <c r="TW761" s="57"/>
      <c r="TX761" s="57"/>
      <c r="TY761" s="57"/>
      <c r="TZ761" s="57"/>
      <c r="UA761" s="57"/>
      <c r="UB761" s="57"/>
      <c r="UC761" s="57"/>
      <c r="UD761" s="57"/>
      <c r="UE761" s="57"/>
      <c r="UF761" s="57"/>
      <c r="UG761" s="57"/>
      <c r="UH761" s="57"/>
      <c r="UI761" s="57"/>
      <c r="UJ761" s="57"/>
      <c r="UK761" s="57"/>
      <c r="UL761" s="57"/>
      <c r="UM761" s="57"/>
      <c r="UN761" s="57"/>
      <c r="UO761" s="57"/>
      <c r="UP761" s="57"/>
      <c r="UQ761" s="57"/>
      <c r="UR761" s="57"/>
      <c r="US761" s="57"/>
      <c r="UT761" s="57"/>
      <c r="UU761" s="57"/>
      <c r="UV761" s="57"/>
      <c r="UW761" s="57"/>
      <c r="UX761" s="57"/>
      <c r="UY761" s="57"/>
      <c r="UZ761" s="57"/>
      <c r="VA761" s="57"/>
      <c r="VB761" s="57"/>
      <c r="VC761" s="57"/>
      <c r="VD761" s="57"/>
      <c r="VE761" s="57"/>
      <c r="VF761" s="57"/>
      <c r="VG761" s="57"/>
      <c r="VH761" s="57"/>
      <c r="VI761" s="57"/>
      <c r="VJ761" s="57"/>
      <c r="VK761" s="57"/>
      <c r="VL761" s="57"/>
      <c r="VM761" s="57"/>
      <c r="VN761" s="57"/>
      <c r="VO761" s="57"/>
      <c r="VP761" s="57"/>
      <c r="VQ761" s="57"/>
      <c r="VR761" s="57"/>
      <c r="VS761" s="57"/>
      <c r="VT761" s="57"/>
      <c r="VU761" s="57"/>
      <c r="VV761" s="57"/>
      <c r="VW761" s="57"/>
      <c r="VX761" s="57"/>
      <c r="VY761" s="57"/>
      <c r="VZ761" s="57"/>
      <c r="WA761" s="57"/>
      <c r="WB761" s="57"/>
      <c r="WC761" s="57"/>
      <c r="WD761" s="57"/>
      <c r="WE761" s="57"/>
      <c r="WF761" s="57"/>
      <c r="WG761" s="57"/>
      <c r="WH761" s="57"/>
      <c r="WI761" s="57"/>
      <c r="WJ761" s="57"/>
      <c r="WK761" s="57"/>
      <c r="WL761" s="57"/>
      <c r="WM761" s="57"/>
      <c r="WN761" s="57"/>
      <c r="WO761" s="57"/>
      <c r="WP761" s="57"/>
      <c r="WQ761" s="57"/>
      <c r="WR761" s="57"/>
      <c r="WS761" s="57"/>
      <c r="WT761" s="57"/>
      <c r="WU761" s="57"/>
      <c r="WV761" s="57"/>
      <c r="WW761" s="57"/>
      <c r="WX761" s="57"/>
      <c r="WY761" s="57"/>
      <c r="WZ761" s="57"/>
      <c r="XA761" s="57"/>
      <c r="XB761" s="57"/>
      <c r="XC761" s="57"/>
      <c r="XD761" s="57"/>
      <c r="XE761" s="57"/>
      <c r="XF761" s="57"/>
      <c r="XG761" s="57"/>
      <c r="XH761" s="57"/>
      <c r="XI761" s="57"/>
      <c r="XJ761" s="57"/>
      <c r="XK761" s="57"/>
      <c r="XL761" s="57"/>
      <c r="XM761" s="57"/>
      <c r="XN761" s="57"/>
      <c r="XO761" s="57"/>
      <c r="XP761" s="57"/>
      <c r="XQ761" s="57"/>
      <c r="XR761" s="57"/>
      <c r="XS761" s="57"/>
      <c r="XT761" s="57"/>
      <c r="XU761" s="57"/>
      <c r="XV761" s="57"/>
      <c r="XW761" s="57"/>
    </row>
    <row r="762">
      <c r="AI762" s="57"/>
      <c r="BR762" s="57"/>
      <c r="DA762" s="57"/>
      <c r="EJ762" s="57"/>
      <c r="EK762" s="57"/>
      <c r="EL762" s="57"/>
      <c r="EM762" s="57"/>
      <c r="EN762" s="57"/>
      <c r="EO762" s="57"/>
      <c r="EP762" s="57"/>
      <c r="EQ762" s="57"/>
      <c r="ER762" s="57"/>
      <c r="ES762" s="57"/>
      <c r="ET762" s="57"/>
      <c r="EU762" s="57"/>
      <c r="EV762" s="57"/>
      <c r="EW762" s="57"/>
      <c r="EX762" s="57"/>
      <c r="EY762" s="57"/>
      <c r="EZ762" s="57"/>
      <c r="FA762" s="57"/>
      <c r="FB762" s="57"/>
      <c r="FC762" s="57"/>
      <c r="FD762" s="57"/>
      <c r="FE762" s="57"/>
      <c r="FF762" s="57"/>
      <c r="FG762" s="57"/>
      <c r="FH762" s="57"/>
      <c r="FI762" s="57"/>
      <c r="FJ762" s="57"/>
      <c r="FK762" s="57"/>
      <c r="FL762" s="57"/>
      <c r="FM762" s="57"/>
      <c r="FN762" s="57"/>
      <c r="FO762" s="57"/>
      <c r="FP762" s="57"/>
      <c r="FQ762" s="57"/>
      <c r="FR762" s="57"/>
      <c r="FS762" s="57"/>
      <c r="FT762" s="57"/>
      <c r="FU762" s="57"/>
      <c r="FV762" s="57"/>
      <c r="FW762" s="57"/>
      <c r="FX762" s="57"/>
      <c r="FY762" s="57"/>
      <c r="FZ762" s="57"/>
      <c r="GA762" s="57"/>
      <c r="GB762" s="57"/>
      <c r="GC762" s="57"/>
      <c r="GD762" s="57"/>
      <c r="GE762" s="57"/>
      <c r="GF762" s="57"/>
      <c r="GG762" s="57"/>
      <c r="GH762" s="57"/>
      <c r="GI762" s="57"/>
      <c r="GJ762" s="57"/>
      <c r="GK762" s="57"/>
      <c r="GL762" s="57"/>
      <c r="GM762" s="57"/>
      <c r="GN762" s="57"/>
      <c r="GO762" s="57"/>
      <c r="GP762" s="57"/>
      <c r="GQ762" s="57"/>
      <c r="GR762" s="57"/>
      <c r="GS762" s="57"/>
      <c r="GT762" s="57"/>
      <c r="GU762" s="57"/>
      <c r="GV762" s="57"/>
      <c r="GW762" s="57"/>
      <c r="GX762" s="57"/>
      <c r="GY762" s="57"/>
      <c r="GZ762" s="57"/>
      <c r="HA762" s="57"/>
      <c r="HB762" s="57"/>
      <c r="HC762" s="57"/>
      <c r="HD762" s="57"/>
      <c r="HE762" s="57"/>
      <c r="HF762" s="57"/>
      <c r="HG762" s="57"/>
      <c r="HH762" s="57"/>
      <c r="HI762" s="57"/>
      <c r="HJ762" s="57"/>
      <c r="HK762" s="57"/>
      <c r="HL762" s="57"/>
      <c r="HM762" s="57"/>
      <c r="HN762" s="57"/>
      <c r="HO762" s="57"/>
      <c r="HP762" s="57"/>
      <c r="HQ762" s="57"/>
      <c r="HR762" s="57"/>
      <c r="HS762" s="57"/>
      <c r="HT762" s="57"/>
      <c r="HU762" s="57"/>
      <c r="HV762" s="57"/>
      <c r="HW762" s="57"/>
      <c r="HX762" s="57"/>
      <c r="HY762" s="57"/>
      <c r="HZ762" s="57"/>
      <c r="IA762" s="57"/>
      <c r="IB762" s="57"/>
      <c r="IC762" s="57"/>
      <c r="ID762" s="57"/>
      <c r="IE762" s="57"/>
      <c r="IF762" s="57"/>
      <c r="IG762" s="57"/>
      <c r="IH762" s="57"/>
      <c r="II762" s="57"/>
      <c r="IJ762" s="57"/>
      <c r="IK762" s="57"/>
      <c r="IL762" s="57"/>
      <c r="IM762" s="57"/>
      <c r="IN762" s="57"/>
      <c r="IO762" s="57"/>
      <c r="IP762" s="57"/>
      <c r="IQ762" s="57"/>
      <c r="IR762" s="57"/>
      <c r="IS762" s="57"/>
      <c r="IT762" s="57"/>
      <c r="IU762" s="57"/>
      <c r="IV762" s="57"/>
      <c r="IW762" s="57"/>
      <c r="IX762" s="57"/>
      <c r="IY762" s="57"/>
      <c r="IZ762" s="57"/>
      <c r="JA762" s="57"/>
      <c r="JB762" s="57"/>
      <c r="JC762" s="57"/>
      <c r="JD762" s="57"/>
      <c r="JE762" s="57"/>
      <c r="JF762" s="57"/>
      <c r="JG762" s="57"/>
      <c r="JH762" s="57"/>
      <c r="JI762" s="57"/>
      <c r="JJ762" s="57"/>
      <c r="JK762" s="57"/>
      <c r="JL762" s="57"/>
      <c r="JM762" s="57"/>
      <c r="JN762" s="57"/>
      <c r="JO762" s="57"/>
      <c r="JP762" s="57"/>
      <c r="JQ762" s="57"/>
      <c r="JR762" s="57"/>
      <c r="JS762" s="57"/>
      <c r="JT762" s="57"/>
      <c r="JU762" s="57"/>
      <c r="JV762" s="57"/>
      <c r="JW762" s="57"/>
      <c r="JX762" s="57"/>
      <c r="JY762" s="57"/>
      <c r="JZ762" s="57"/>
      <c r="KA762" s="57"/>
      <c r="KB762" s="57"/>
      <c r="KC762" s="57"/>
      <c r="KD762" s="57"/>
      <c r="KE762" s="57"/>
      <c r="KF762" s="57"/>
      <c r="KG762" s="57"/>
      <c r="KH762" s="57"/>
      <c r="KI762" s="57"/>
      <c r="KJ762" s="57"/>
      <c r="KK762" s="57"/>
      <c r="KL762" s="57"/>
      <c r="KM762" s="57"/>
      <c r="KN762" s="57"/>
      <c r="KO762" s="57"/>
      <c r="KP762" s="57"/>
      <c r="KQ762" s="57"/>
      <c r="KR762" s="57"/>
      <c r="KS762" s="57"/>
      <c r="KT762" s="57"/>
      <c r="KU762" s="57"/>
      <c r="KV762" s="57"/>
      <c r="KW762" s="57"/>
      <c r="KX762" s="57"/>
      <c r="KY762" s="57"/>
      <c r="KZ762" s="57"/>
      <c r="LA762" s="57"/>
      <c r="LB762" s="57"/>
      <c r="LC762" s="57"/>
      <c r="LD762" s="57"/>
      <c r="LE762" s="57"/>
      <c r="LF762" s="57"/>
      <c r="LG762" s="57"/>
      <c r="LH762" s="57"/>
      <c r="LI762" s="57"/>
      <c r="LJ762" s="57"/>
      <c r="LK762" s="57"/>
      <c r="LL762" s="57"/>
      <c r="LM762" s="57"/>
      <c r="LN762" s="57"/>
      <c r="LO762" s="57"/>
      <c r="LP762" s="57"/>
      <c r="LQ762" s="57"/>
      <c r="LR762" s="57"/>
      <c r="LS762" s="57"/>
      <c r="LT762" s="57"/>
      <c r="LU762" s="57"/>
      <c r="LV762" s="57"/>
      <c r="LW762" s="57"/>
      <c r="LX762" s="57"/>
      <c r="LY762" s="57"/>
      <c r="LZ762" s="57"/>
      <c r="MA762" s="57"/>
      <c r="MB762" s="57"/>
      <c r="MC762" s="57"/>
      <c r="MD762" s="57"/>
      <c r="ME762" s="57"/>
      <c r="MF762" s="57"/>
      <c r="MG762" s="57"/>
      <c r="MH762" s="57"/>
      <c r="MI762" s="57"/>
      <c r="MJ762" s="57"/>
      <c r="MK762" s="57"/>
      <c r="ML762" s="57"/>
      <c r="MM762" s="57"/>
      <c r="MN762" s="57"/>
      <c r="MO762" s="57"/>
      <c r="MP762" s="57"/>
      <c r="MQ762" s="57"/>
      <c r="MR762" s="57"/>
      <c r="MS762" s="57"/>
      <c r="MT762" s="57"/>
      <c r="MU762" s="57"/>
      <c r="MV762" s="57"/>
      <c r="MW762" s="57"/>
      <c r="MX762" s="57"/>
      <c r="MY762" s="57"/>
      <c r="MZ762" s="57"/>
      <c r="NA762" s="57"/>
      <c r="NB762" s="57"/>
      <c r="NC762" s="57"/>
      <c r="ND762" s="57"/>
      <c r="NE762" s="57"/>
      <c r="NF762" s="57"/>
      <c r="NG762" s="57"/>
      <c r="NH762" s="57"/>
      <c r="NI762" s="57"/>
      <c r="NJ762" s="57"/>
      <c r="NK762" s="57"/>
      <c r="NL762" s="57"/>
      <c r="NM762" s="57"/>
      <c r="NN762" s="57"/>
      <c r="NO762" s="57"/>
      <c r="NP762" s="57"/>
      <c r="NQ762" s="57"/>
      <c r="NR762" s="57"/>
      <c r="NS762" s="57"/>
      <c r="NT762" s="57"/>
      <c r="NU762" s="57"/>
      <c r="NV762" s="57"/>
      <c r="NW762" s="57"/>
      <c r="NX762" s="57"/>
      <c r="NY762" s="57"/>
      <c r="NZ762" s="57"/>
      <c r="OA762" s="57"/>
      <c r="OB762" s="57"/>
      <c r="OC762" s="57"/>
      <c r="OD762" s="57"/>
      <c r="OE762" s="57"/>
      <c r="OF762" s="57"/>
      <c r="OG762" s="57"/>
      <c r="OH762" s="57"/>
      <c r="OI762" s="57"/>
      <c r="OJ762" s="57"/>
      <c r="OK762" s="57"/>
      <c r="OL762" s="57"/>
      <c r="OM762" s="57"/>
      <c r="ON762" s="57"/>
      <c r="OO762" s="57"/>
      <c r="OP762" s="57"/>
      <c r="OQ762" s="57"/>
      <c r="OR762" s="57"/>
      <c r="OS762" s="57"/>
      <c r="OT762" s="57"/>
      <c r="OU762" s="57"/>
      <c r="OV762" s="57"/>
      <c r="OW762" s="57"/>
      <c r="OX762" s="57"/>
      <c r="OY762" s="57"/>
      <c r="OZ762" s="57"/>
      <c r="PA762" s="57"/>
      <c r="PB762" s="57"/>
      <c r="PC762" s="57"/>
      <c r="PD762" s="57"/>
      <c r="PE762" s="57"/>
      <c r="PF762" s="57"/>
      <c r="PG762" s="57"/>
      <c r="PH762" s="57"/>
      <c r="PI762" s="57"/>
      <c r="PJ762" s="57"/>
      <c r="PK762" s="57"/>
      <c r="PL762" s="57"/>
      <c r="PM762" s="57"/>
      <c r="PN762" s="57"/>
      <c r="PO762" s="57"/>
      <c r="PP762" s="57"/>
      <c r="PQ762" s="57"/>
      <c r="PR762" s="57"/>
      <c r="PS762" s="57"/>
      <c r="PT762" s="57"/>
      <c r="PU762" s="57"/>
      <c r="PV762" s="57"/>
      <c r="PW762" s="57"/>
      <c r="PX762" s="57"/>
      <c r="PY762" s="57"/>
      <c r="PZ762" s="57"/>
      <c r="QA762" s="57"/>
      <c r="QB762" s="57"/>
      <c r="QC762" s="57"/>
      <c r="QD762" s="57"/>
      <c r="QE762" s="57"/>
      <c r="QF762" s="57"/>
      <c r="QG762" s="57"/>
      <c r="QH762" s="57"/>
      <c r="QI762" s="57"/>
      <c r="QJ762" s="57"/>
      <c r="QK762" s="57"/>
      <c r="QL762" s="57"/>
      <c r="QM762" s="57"/>
      <c r="QN762" s="57"/>
      <c r="QO762" s="57"/>
      <c r="QP762" s="57"/>
      <c r="QQ762" s="57"/>
      <c r="QR762" s="57"/>
      <c r="QS762" s="57"/>
      <c r="QT762" s="57"/>
      <c r="QU762" s="57"/>
      <c r="QV762" s="57"/>
      <c r="QW762" s="57"/>
      <c r="QX762" s="57"/>
      <c r="QY762" s="57"/>
      <c r="QZ762" s="57"/>
      <c r="RA762" s="57"/>
      <c r="RB762" s="57"/>
      <c r="RC762" s="57"/>
      <c r="RD762" s="57"/>
      <c r="RE762" s="57"/>
      <c r="RF762" s="57"/>
      <c r="RG762" s="57"/>
      <c r="RH762" s="57"/>
      <c r="RI762" s="57"/>
      <c r="RJ762" s="57"/>
      <c r="RK762" s="57"/>
      <c r="RL762" s="57"/>
      <c r="RM762" s="57"/>
      <c r="RN762" s="57"/>
      <c r="RO762" s="57"/>
      <c r="RP762" s="57"/>
      <c r="RQ762" s="57"/>
      <c r="RR762" s="57"/>
      <c r="RS762" s="57"/>
      <c r="RT762" s="57"/>
      <c r="RU762" s="57"/>
      <c r="RV762" s="57"/>
      <c r="RW762" s="57"/>
      <c r="RX762" s="57"/>
      <c r="RY762" s="57"/>
      <c r="RZ762" s="57"/>
      <c r="SA762" s="57"/>
      <c r="SB762" s="57"/>
      <c r="SC762" s="57"/>
      <c r="SD762" s="57"/>
      <c r="SE762" s="57"/>
      <c r="SF762" s="57"/>
      <c r="SG762" s="57"/>
      <c r="SH762" s="57"/>
      <c r="SI762" s="57"/>
      <c r="SJ762" s="57"/>
      <c r="SK762" s="57"/>
      <c r="SL762" s="57"/>
      <c r="SM762" s="57"/>
      <c r="SN762" s="57"/>
      <c r="SO762" s="57"/>
      <c r="SP762" s="57"/>
      <c r="SQ762" s="57"/>
      <c r="SR762" s="57"/>
      <c r="SS762" s="57"/>
      <c r="ST762" s="57"/>
      <c r="SU762" s="57"/>
      <c r="SV762" s="57"/>
      <c r="SW762" s="57"/>
      <c r="SX762" s="57"/>
      <c r="SY762" s="57"/>
      <c r="SZ762" s="57"/>
      <c r="TA762" s="57"/>
      <c r="TB762" s="57"/>
      <c r="TC762" s="57"/>
      <c r="TD762" s="57"/>
      <c r="TE762" s="57"/>
      <c r="TF762" s="57"/>
      <c r="TG762" s="57"/>
      <c r="TH762" s="57"/>
      <c r="TI762" s="57"/>
      <c r="TJ762" s="57"/>
      <c r="TK762" s="57"/>
      <c r="TL762" s="57"/>
      <c r="TM762" s="57"/>
      <c r="TN762" s="57"/>
      <c r="TO762" s="57"/>
      <c r="TP762" s="57"/>
      <c r="TQ762" s="57"/>
      <c r="TR762" s="57"/>
      <c r="TS762" s="57"/>
      <c r="TT762" s="57"/>
      <c r="TU762" s="57"/>
      <c r="TV762" s="57"/>
      <c r="TW762" s="57"/>
      <c r="TX762" s="57"/>
      <c r="TY762" s="57"/>
      <c r="TZ762" s="57"/>
      <c r="UA762" s="57"/>
      <c r="UB762" s="57"/>
      <c r="UC762" s="57"/>
      <c r="UD762" s="57"/>
      <c r="UE762" s="57"/>
      <c r="UF762" s="57"/>
      <c r="UG762" s="57"/>
      <c r="UH762" s="57"/>
      <c r="UI762" s="57"/>
      <c r="UJ762" s="57"/>
      <c r="UK762" s="57"/>
      <c r="UL762" s="57"/>
      <c r="UM762" s="57"/>
      <c r="UN762" s="57"/>
      <c r="UO762" s="57"/>
      <c r="UP762" s="57"/>
      <c r="UQ762" s="57"/>
      <c r="UR762" s="57"/>
      <c r="US762" s="57"/>
      <c r="UT762" s="57"/>
      <c r="UU762" s="57"/>
      <c r="UV762" s="57"/>
      <c r="UW762" s="57"/>
      <c r="UX762" s="57"/>
      <c r="UY762" s="57"/>
      <c r="UZ762" s="57"/>
      <c r="VA762" s="57"/>
      <c r="VB762" s="57"/>
      <c r="VC762" s="57"/>
      <c r="VD762" s="57"/>
      <c r="VE762" s="57"/>
      <c r="VF762" s="57"/>
      <c r="VG762" s="57"/>
      <c r="VH762" s="57"/>
      <c r="VI762" s="57"/>
      <c r="VJ762" s="57"/>
      <c r="VK762" s="57"/>
      <c r="VL762" s="57"/>
      <c r="VM762" s="57"/>
      <c r="VN762" s="57"/>
      <c r="VO762" s="57"/>
      <c r="VP762" s="57"/>
      <c r="VQ762" s="57"/>
      <c r="VR762" s="57"/>
      <c r="VS762" s="57"/>
      <c r="VT762" s="57"/>
      <c r="VU762" s="57"/>
      <c r="VV762" s="57"/>
      <c r="VW762" s="57"/>
      <c r="VX762" s="57"/>
      <c r="VY762" s="57"/>
      <c r="VZ762" s="57"/>
      <c r="WA762" s="57"/>
      <c r="WB762" s="57"/>
      <c r="WC762" s="57"/>
      <c r="WD762" s="57"/>
      <c r="WE762" s="57"/>
      <c r="WF762" s="57"/>
      <c r="WG762" s="57"/>
      <c r="WH762" s="57"/>
      <c r="WI762" s="57"/>
      <c r="WJ762" s="57"/>
      <c r="WK762" s="57"/>
      <c r="WL762" s="57"/>
      <c r="WM762" s="57"/>
      <c r="WN762" s="57"/>
      <c r="WO762" s="57"/>
      <c r="WP762" s="57"/>
      <c r="WQ762" s="57"/>
      <c r="WR762" s="57"/>
      <c r="WS762" s="57"/>
      <c r="WT762" s="57"/>
      <c r="WU762" s="57"/>
      <c r="WV762" s="57"/>
      <c r="WW762" s="57"/>
      <c r="WX762" s="57"/>
      <c r="WY762" s="57"/>
      <c r="WZ762" s="57"/>
      <c r="XA762" s="57"/>
      <c r="XB762" s="57"/>
      <c r="XC762" s="57"/>
      <c r="XD762" s="57"/>
      <c r="XE762" s="57"/>
      <c r="XF762" s="57"/>
      <c r="XG762" s="57"/>
      <c r="XH762" s="57"/>
      <c r="XI762" s="57"/>
      <c r="XJ762" s="57"/>
      <c r="XK762" s="57"/>
      <c r="XL762" s="57"/>
      <c r="XM762" s="57"/>
      <c r="XN762" s="57"/>
      <c r="XO762" s="57"/>
      <c r="XP762" s="57"/>
      <c r="XQ762" s="57"/>
      <c r="XR762" s="57"/>
      <c r="XS762" s="57"/>
      <c r="XT762" s="57"/>
      <c r="XU762" s="57"/>
      <c r="XV762" s="57"/>
      <c r="XW762" s="57"/>
    </row>
    <row r="763">
      <c r="AI763" s="57"/>
      <c r="BR763" s="57"/>
      <c r="DA763" s="57"/>
      <c r="EJ763" s="57"/>
      <c r="EK763" s="57"/>
      <c r="EL763" s="57"/>
      <c r="EM763" s="57"/>
      <c r="EN763" s="57"/>
      <c r="EO763" s="57"/>
      <c r="EP763" s="57"/>
      <c r="EQ763" s="57"/>
      <c r="ER763" s="57"/>
      <c r="ES763" s="57"/>
      <c r="ET763" s="57"/>
      <c r="EU763" s="57"/>
      <c r="EV763" s="57"/>
      <c r="EW763" s="57"/>
      <c r="EX763" s="57"/>
      <c r="EY763" s="57"/>
      <c r="EZ763" s="57"/>
      <c r="FA763" s="57"/>
      <c r="FB763" s="57"/>
      <c r="FC763" s="57"/>
      <c r="FD763" s="57"/>
      <c r="FE763" s="57"/>
      <c r="FF763" s="57"/>
      <c r="FG763" s="57"/>
      <c r="FH763" s="57"/>
      <c r="FI763" s="57"/>
      <c r="FJ763" s="57"/>
      <c r="FK763" s="57"/>
      <c r="FL763" s="57"/>
      <c r="FM763" s="57"/>
      <c r="FN763" s="57"/>
      <c r="FO763" s="57"/>
      <c r="FP763" s="57"/>
      <c r="FQ763" s="57"/>
      <c r="FR763" s="57"/>
      <c r="FS763" s="57"/>
      <c r="FT763" s="57"/>
      <c r="FU763" s="57"/>
      <c r="FV763" s="57"/>
      <c r="FW763" s="57"/>
      <c r="FX763" s="57"/>
      <c r="FY763" s="57"/>
      <c r="FZ763" s="57"/>
      <c r="GA763" s="57"/>
      <c r="GB763" s="57"/>
      <c r="GC763" s="57"/>
      <c r="GD763" s="57"/>
      <c r="GE763" s="57"/>
      <c r="GF763" s="57"/>
      <c r="GG763" s="57"/>
      <c r="GH763" s="57"/>
      <c r="GI763" s="57"/>
      <c r="GJ763" s="57"/>
      <c r="GK763" s="57"/>
      <c r="GL763" s="57"/>
      <c r="GM763" s="57"/>
      <c r="GN763" s="57"/>
      <c r="GO763" s="57"/>
      <c r="GP763" s="57"/>
      <c r="GQ763" s="57"/>
      <c r="GR763" s="57"/>
      <c r="GS763" s="57"/>
      <c r="GT763" s="57"/>
      <c r="GU763" s="57"/>
      <c r="GV763" s="57"/>
      <c r="GW763" s="57"/>
      <c r="GX763" s="57"/>
      <c r="GY763" s="57"/>
      <c r="GZ763" s="57"/>
      <c r="HA763" s="57"/>
      <c r="HB763" s="57"/>
      <c r="HC763" s="57"/>
      <c r="HD763" s="57"/>
      <c r="HE763" s="57"/>
      <c r="HF763" s="57"/>
      <c r="HG763" s="57"/>
      <c r="HH763" s="57"/>
      <c r="HI763" s="57"/>
      <c r="HJ763" s="57"/>
      <c r="HK763" s="57"/>
      <c r="HL763" s="57"/>
      <c r="HM763" s="57"/>
      <c r="HN763" s="57"/>
      <c r="HO763" s="57"/>
      <c r="HP763" s="57"/>
      <c r="HQ763" s="57"/>
      <c r="HR763" s="57"/>
      <c r="HS763" s="57"/>
      <c r="HT763" s="57"/>
      <c r="HU763" s="57"/>
      <c r="HV763" s="57"/>
      <c r="HW763" s="57"/>
      <c r="HX763" s="57"/>
      <c r="HY763" s="57"/>
      <c r="HZ763" s="57"/>
      <c r="IA763" s="57"/>
      <c r="IB763" s="57"/>
      <c r="IC763" s="57"/>
      <c r="ID763" s="57"/>
      <c r="IE763" s="57"/>
      <c r="IF763" s="57"/>
      <c r="IG763" s="57"/>
      <c r="IH763" s="57"/>
      <c r="II763" s="57"/>
      <c r="IJ763" s="57"/>
      <c r="IK763" s="57"/>
      <c r="IL763" s="57"/>
      <c r="IM763" s="57"/>
      <c r="IN763" s="57"/>
      <c r="IO763" s="57"/>
      <c r="IP763" s="57"/>
      <c r="IQ763" s="57"/>
      <c r="IR763" s="57"/>
      <c r="IS763" s="57"/>
      <c r="IT763" s="57"/>
      <c r="IU763" s="57"/>
      <c r="IV763" s="57"/>
      <c r="IW763" s="57"/>
      <c r="IX763" s="57"/>
      <c r="IY763" s="57"/>
      <c r="IZ763" s="57"/>
      <c r="JA763" s="57"/>
      <c r="JB763" s="57"/>
      <c r="JC763" s="57"/>
      <c r="JD763" s="57"/>
      <c r="JE763" s="57"/>
      <c r="JF763" s="57"/>
      <c r="JG763" s="57"/>
      <c r="JH763" s="57"/>
      <c r="JI763" s="57"/>
      <c r="JJ763" s="57"/>
      <c r="JK763" s="57"/>
      <c r="JL763" s="57"/>
      <c r="JM763" s="57"/>
      <c r="JN763" s="57"/>
      <c r="JO763" s="57"/>
      <c r="JP763" s="57"/>
      <c r="JQ763" s="57"/>
      <c r="JR763" s="57"/>
      <c r="JS763" s="57"/>
      <c r="JT763" s="57"/>
      <c r="JU763" s="57"/>
      <c r="JV763" s="57"/>
      <c r="JW763" s="57"/>
      <c r="JX763" s="57"/>
      <c r="JY763" s="57"/>
      <c r="JZ763" s="57"/>
      <c r="KA763" s="57"/>
      <c r="KB763" s="57"/>
      <c r="KC763" s="57"/>
      <c r="KD763" s="57"/>
      <c r="KE763" s="57"/>
      <c r="KF763" s="57"/>
      <c r="KG763" s="57"/>
      <c r="KH763" s="57"/>
      <c r="KI763" s="57"/>
      <c r="KJ763" s="57"/>
      <c r="KK763" s="57"/>
      <c r="KL763" s="57"/>
      <c r="KM763" s="57"/>
      <c r="KN763" s="57"/>
      <c r="KO763" s="57"/>
      <c r="KP763" s="57"/>
      <c r="KQ763" s="57"/>
      <c r="KR763" s="57"/>
      <c r="KS763" s="57"/>
      <c r="KT763" s="57"/>
      <c r="KU763" s="57"/>
      <c r="KV763" s="57"/>
      <c r="KW763" s="57"/>
      <c r="KX763" s="57"/>
      <c r="KY763" s="57"/>
      <c r="KZ763" s="57"/>
      <c r="LA763" s="57"/>
      <c r="LB763" s="57"/>
      <c r="LC763" s="57"/>
      <c r="LD763" s="57"/>
      <c r="LE763" s="57"/>
      <c r="LF763" s="57"/>
      <c r="LG763" s="57"/>
      <c r="LH763" s="57"/>
      <c r="LI763" s="57"/>
      <c r="LJ763" s="57"/>
      <c r="LK763" s="57"/>
      <c r="LL763" s="57"/>
      <c r="LM763" s="57"/>
      <c r="LN763" s="57"/>
      <c r="LO763" s="57"/>
      <c r="LP763" s="57"/>
      <c r="LQ763" s="57"/>
      <c r="LR763" s="57"/>
      <c r="LS763" s="57"/>
      <c r="LT763" s="57"/>
      <c r="LU763" s="57"/>
      <c r="LV763" s="57"/>
      <c r="LW763" s="57"/>
      <c r="LX763" s="57"/>
      <c r="LY763" s="57"/>
      <c r="LZ763" s="57"/>
      <c r="MA763" s="57"/>
      <c r="MB763" s="57"/>
      <c r="MC763" s="57"/>
      <c r="MD763" s="57"/>
      <c r="ME763" s="57"/>
      <c r="MF763" s="57"/>
      <c r="MG763" s="57"/>
      <c r="MH763" s="57"/>
      <c r="MI763" s="57"/>
      <c r="MJ763" s="57"/>
      <c r="MK763" s="57"/>
      <c r="ML763" s="57"/>
      <c r="MM763" s="57"/>
      <c r="MN763" s="57"/>
      <c r="MO763" s="57"/>
      <c r="MP763" s="57"/>
      <c r="MQ763" s="57"/>
      <c r="MR763" s="57"/>
      <c r="MS763" s="57"/>
      <c r="MT763" s="57"/>
      <c r="MU763" s="57"/>
      <c r="MV763" s="57"/>
      <c r="MW763" s="57"/>
      <c r="MX763" s="57"/>
      <c r="MY763" s="57"/>
      <c r="MZ763" s="57"/>
      <c r="NA763" s="57"/>
      <c r="NB763" s="57"/>
      <c r="NC763" s="57"/>
      <c r="ND763" s="57"/>
      <c r="NE763" s="57"/>
      <c r="NF763" s="57"/>
      <c r="NG763" s="57"/>
      <c r="NH763" s="57"/>
      <c r="NI763" s="57"/>
      <c r="NJ763" s="57"/>
      <c r="NK763" s="57"/>
      <c r="NL763" s="57"/>
      <c r="NM763" s="57"/>
      <c r="NN763" s="57"/>
      <c r="NO763" s="57"/>
      <c r="NP763" s="57"/>
      <c r="NQ763" s="57"/>
      <c r="NR763" s="57"/>
      <c r="NS763" s="57"/>
      <c r="NT763" s="57"/>
      <c r="NU763" s="57"/>
      <c r="NV763" s="57"/>
      <c r="NW763" s="57"/>
      <c r="NX763" s="57"/>
      <c r="NY763" s="57"/>
      <c r="NZ763" s="57"/>
      <c r="OA763" s="57"/>
      <c r="OB763" s="57"/>
      <c r="OC763" s="57"/>
      <c r="OD763" s="57"/>
      <c r="OE763" s="57"/>
      <c r="OF763" s="57"/>
      <c r="OG763" s="57"/>
      <c r="OH763" s="57"/>
      <c r="OI763" s="57"/>
      <c r="OJ763" s="57"/>
      <c r="OK763" s="57"/>
      <c r="OL763" s="57"/>
      <c r="OM763" s="57"/>
      <c r="ON763" s="57"/>
      <c r="OO763" s="57"/>
      <c r="OP763" s="57"/>
      <c r="OQ763" s="57"/>
      <c r="OR763" s="57"/>
      <c r="OS763" s="57"/>
      <c r="OT763" s="57"/>
      <c r="OU763" s="57"/>
      <c r="OV763" s="57"/>
      <c r="OW763" s="57"/>
      <c r="OX763" s="57"/>
      <c r="OY763" s="57"/>
      <c r="OZ763" s="57"/>
      <c r="PA763" s="57"/>
      <c r="PB763" s="57"/>
      <c r="PC763" s="57"/>
      <c r="PD763" s="57"/>
      <c r="PE763" s="57"/>
      <c r="PF763" s="57"/>
      <c r="PG763" s="57"/>
      <c r="PH763" s="57"/>
      <c r="PI763" s="57"/>
      <c r="PJ763" s="57"/>
      <c r="PK763" s="57"/>
      <c r="PL763" s="57"/>
      <c r="PM763" s="57"/>
      <c r="PN763" s="57"/>
      <c r="PO763" s="57"/>
      <c r="PP763" s="57"/>
      <c r="PQ763" s="57"/>
      <c r="PR763" s="57"/>
      <c r="PS763" s="57"/>
      <c r="PT763" s="57"/>
      <c r="PU763" s="57"/>
      <c r="PV763" s="57"/>
      <c r="PW763" s="57"/>
      <c r="PX763" s="57"/>
      <c r="PY763" s="57"/>
      <c r="PZ763" s="57"/>
      <c r="QA763" s="57"/>
      <c r="QB763" s="57"/>
      <c r="QC763" s="57"/>
      <c r="QD763" s="57"/>
      <c r="QE763" s="57"/>
      <c r="QF763" s="57"/>
      <c r="QG763" s="57"/>
      <c r="QH763" s="57"/>
      <c r="QI763" s="57"/>
      <c r="QJ763" s="57"/>
      <c r="QK763" s="57"/>
      <c r="QL763" s="57"/>
      <c r="QM763" s="57"/>
      <c r="QN763" s="57"/>
      <c r="QO763" s="57"/>
      <c r="QP763" s="57"/>
      <c r="QQ763" s="57"/>
      <c r="QR763" s="57"/>
      <c r="QS763" s="57"/>
      <c r="QT763" s="57"/>
      <c r="QU763" s="57"/>
      <c r="QV763" s="57"/>
      <c r="QW763" s="57"/>
      <c r="QX763" s="57"/>
      <c r="QY763" s="57"/>
      <c r="QZ763" s="57"/>
      <c r="RA763" s="57"/>
      <c r="RB763" s="57"/>
      <c r="RC763" s="57"/>
      <c r="RD763" s="57"/>
      <c r="RE763" s="57"/>
      <c r="RF763" s="57"/>
      <c r="RG763" s="57"/>
      <c r="RH763" s="57"/>
      <c r="RI763" s="57"/>
      <c r="RJ763" s="57"/>
      <c r="RK763" s="57"/>
      <c r="RL763" s="57"/>
      <c r="RM763" s="57"/>
      <c r="RN763" s="57"/>
      <c r="RO763" s="57"/>
      <c r="RP763" s="57"/>
      <c r="RQ763" s="57"/>
      <c r="RR763" s="57"/>
      <c r="RS763" s="57"/>
      <c r="RT763" s="57"/>
      <c r="RU763" s="57"/>
      <c r="RV763" s="57"/>
      <c r="RW763" s="57"/>
      <c r="RX763" s="57"/>
      <c r="RY763" s="57"/>
      <c r="RZ763" s="57"/>
      <c r="SA763" s="57"/>
      <c r="SB763" s="57"/>
      <c r="SC763" s="57"/>
      <c r="SD763" s="57"/>
      <c r="SE763" s="57"/>
      <c r="SF763" s="57"/>
      <c r="SG763" s="57"/>
      <c r="SH763" s="57"/>
      <c r="SI763" s="57"/>
      <c r="SJ763" s="57"/>
      <c r="SK763" s="57"/>
      <c r="SL763" s="57"/>
      <c r="SM763" s="57"/>
      <c r="SN763" s="57"/>
      <c r="SO763" s="57"/>
      <c r="SP763" s="57"/>
      <c r="SQ763" s="57"/>
      <c r="SR763" s="57"/>
      <c r="SS763" s="57"/>
      <c r="ST763" s="57"/>
      <c r="SU763" s="57"/>
      <c r="SV763" s="57"/>
      <c r="SW763" s="57"/>
      <c r="SX763" s="57"/>
      <c r="SY763" s="57"/>
      <c r="SZ763" s="57"/>
      <c r="TA763" s="57"/>
      <c r="TB763" s="57"/>
      <c r="TC763" s="57"/>
      <c r="TD763" s="57"/>
      <c r="TE763" s="57"/>
      <c r="TF763" s="57"/>
      <c r="TG763" s="57"/>
      <c r="TH763" s="57"/>
      <c r="TI763" s="57"/>
      <c r="TJ763" s="57"/>
      <c r="TK763" s="57"/>
      <c r="TL763" s="57"/>
      <c r="TM763" s="57"/>
      <c r="TN763" s="57"/>
      <c r="TO763" s="57"/>
      <c r="TP763" s="57"/>
      <c r="TQ763" s="57"/>
      <c r="TR763" s="57"/>
      <c r="TS763" s="57"/>
      <c r="TT763" s="57"/>
      <c r="TU763" s="57"/>
      <c r="TV763" s="57"/>
      <c r="TW763" s="57"/>
      <c r="TX763" s="57"/>
      <c r="TY763" s="57"/>
      <c r="TZ763" s="57"/>
      <c r="UA763" s="57"/>
      <c r="UB763" s="57"/>
      <c r="UC763" s="57"/>
      <c r="UD763" s="57"/>
      <c r="UE763" s="57"/>
      <c r="UF763" s="57"/>
      <c r="UG763" s="57"/>
      <c r="UH763" s="57"/>
      <c r="UI763" s="57"/>
      <c r="UJ763" s="57"/>
      <c r="UK763" s="57"/>
      <c r="UL763" s="57"/>
      <c r="UM763" s="57"/>
      <c r="UN763" s="57"/>
      <c r="UO763" s="57"/>
      <c r="UP763" s="57"/>
      <c r="UQ763" s="57"/>
      <c r="UR763" s="57"/>
      <c r="US763" s="57"/>
      <c r="UT763" s="57"/>
      <c r="UU763" s="57"/>
      <c r="UV763" s="57"/>
      <c r="UW763" s="57"/>
      <c r="UX763" s="57"/>
      <c r="UY763" s="57"/>
      <c r="UZ763" s="57"/>
      <c r="VA763" s="57"/>
      <c r="VB763" s="57"/>
      <c r="VC763" s="57"/>
      <c r="VD763" s="57"/>
      <c r="VE763" s="57"/>
      <c r="VF763" s="57"/>
      <c r="VG763" s="57"/>
      <c r="VH763" s="57"/>
      <c r="VI763" s="57"/>
      <c r="VJ763" s="57"/>
      <c r="VK763" s="57"/>
      <c r="VL763" s="57"/>
      <c r="VM763" s="57"/>
      <c r="VN763" s="57"/>
      <c r="VO763" s="57"/>
      <c r="VP763" s="57"/>
      <c r="VQ763" s="57"/>
      <c r="VR763" s="57"/>
      <c r="VS763" s="57"/>
      <c r="VT763" s="57"/>
      <c r="VU763" s="57"/>
      <c r="VV763" s="57"/>
      <c r="VW763" s="57"/>
      <c r="VX763" s="57"/>
      <c r="VY763" s="57"/>
      <c r="VZ763" s="57"/>
      <c r="WA763" s="57"/>
      <c r="WB763" s="57"/>
      <c r="WC763" s="57"/>
      <c r="WD763" s="57"/>
      <c r="WE763" s="57"/>
      <c r="WF763" s="57"/>
      <c r="WG763" s="57"/>
      <c r="WH763" s="57"/>
      <c r="WI763" s="57"/>
      <c r="WJ763" s="57"/>
      <c r="WK763" s="57"/>
      <c r="WL763" s="57"/>
      <c r="WM763" s="57"/>
      <c r="WN763" s="57"/>
      <c r="WO763" s="57"/>
      <c r="WP763" s="57"/>
      <c r="WQ763" s="57"/>
      <c r="WR763" s="57"/>
      <c r="WS763" s="57"/>
      <c r="WT763" s="57"/>
      <c r="WU763" s="57"/>
      <c r="WV763" s="57"/>
      <c r="WW763" s="57"/>
      <c r="WX763" s="57"/>
      <c r="WY763" s="57"/>
      <c r="WZ763" s="57"/>
      <c r="XA763" s="57"/>
      <c r="XB763" s="57"/>
      <c r="XC763" s="57"/>
      <c r="XD763" s="57"/>
      <c r="XE763" s="57"/>
      <c r="XF763" s="57"/>
      <c r="XG763" s="57"/>
      <c r="XH763" s="57"/>
      <c r="XI763" s="57"/>
      <c r="XJ763" s="57"/>
      <c r="XK763" s="57"/>
      <c r="XL763" s="57"/>
      <c r="XM763" s="57"/>
      <c r="XN763" s="57"/>
      <c r="XO763" s="57"/>
      <c r="XP763" s="57"/>
      <c r="XQ763" s="57"/>
      <c r="XR763" s="57"/>
      <c r="XS763" s="57"/>
      <c r="XT763" s="57"/>
      <c r="XU763" s="57"/>
      <c r="XV763" s="57"/>
      <c r="XW763" s="57"/>
    </row>
    <row r="764">
      <c r="AI764" s="57"/>
      <c r="BR764" s="57"/>
      <c r="DA764" s="57"/>
      <c r="EJ764" s="57"/>
      <c r="EK764" s="57"/>
      <c r="EL764" s="57"/>
      <c r="EM764" s="57"/>
      <c r="EN764" s="57"/>
      <c r="EO764" s="57"/>
      <c r="EP764" s="57"/>
      <c r="EQ764" s="57"/>
      <c r="ER764" s="57"/>
      <c r="ES764" s="57"/>
      <c r="ET764" s="57"/>
      <c r="EU764" s="57"/>
      <c r="EV764" s="57"/>
      <c r="EW764" s="57"/>
      <c r="EX764" s="57"/>
      <c r="EY764" s="57"/>
      <c r="EZ764" s="57"/>
      <c r="FA764" s="57"/>
      <c r="FB764" s="57"/>
      <c r="FC764" s="57"/>
      <c r="FD764" s="57"/>
      <c r="FE764" s="57"/>
      <c r="FF764" s="57"/>
      <c r="FG764" s="57"/>
      <c r="FH764" s="57"/>
      <c r="FI764" s="57"/>
      <c r="FJ764" s="57"/>
      <c r="FK764" s="57"/>
      <c r="FL764" s="57"/>
      <c r="FM764" s="57"/>
      <c r="FN764" s="57"/>
      <c r="FO764" s="57"/>
      <c r="FP764" s="57"/>
      <c r="FQ764" s="57"/>
      <c r="FR764" s="57"/>
      <c r="FS764" s="57"/>
      <c r="FT764" s="57"/>
      <c r="FU764" s="57"/>
      <c r="FV764" s="57"/>
      <c r="FW764" s="57"/>
      <c r="FX764" s="57"/>
      <c r="FY764" s="57"/>
      <c r="FZ764" s="57"/>
      <c r="GA764" s="57"/>
      <c r="GB764" s="57"/>
      <c r="GC764" s="57"/>
      <c r="GD764" s="57"/>
      <c r="GE764" s="57"/>
      <c r="GF764" s="57"/>
      <c r="GG764" s="57"/>
      <c r="GH764" s="57"/>
      <c r="GI764" s="57"/>
      <c r="GJ764" s="57"/>
      <c r="GK764" s="57"/>
      <c r="GL764" s="57"/>
      <c r="GM764" s="57"/>
      <c r="GN764" s="57"/>
      <c r="GO764" s="57"/>
      <c r="GP764" s="57"/>
      <c r="GQ764" s="57"/>
      <c r="GR764" s="57"/>
      <c r="GS764" s="57"/>
      <c r="GT764" s="57"/>
      <c r="GU764" s="57"/>
      <c r="GV764" s="57"/>
      <c r="GW764" s="57"/>
      <c r="GX764" s="57"/>
      <c r="GY764" s="57"/>
      <c r="GZ764" s="57"/>
      <c r="HA764" s="57"/>
      <c r="HB764" s="57"/>
      <c r="HC764" s="57"/>
      <c r="HD764" s="57"/>
      <c r="HE764" s="57"/>
      <c r="HF764" s="57"/>
      <c r="HG764" s="57"/>
      <c r="HH764" s="57"/>
      <c r="HI764" s="57"/>
      <c r="HJ764" s="57"/>
      <c r="HK764" s="57"/>
      <c r="HL764" s="57"/>
      <c r="HM764" s="57"/>
      <c r="HN764" s="57"/>
      <c r="HO764" s="57"/>
      <c r="HP764" s="57"/>
      <c r="HQ764" s="57"/>
      <c r="HR764" s="57"/>
      <c r="HS764" s="57"/>
      <c r="HT764" s="57"/>
      <c r="HU764" s="57"/>
      <c r="HV764" s="57"/>
      <c r="HW764" s="57"/>
      <c r="HX764" s="57"/>
      <c r="HY764" s="57"/>
      <c r="HZ764" s="57"/>
      <c r="IA764" s="57"/>
      <c r="IB764" s="57"/>
      <c r="IC764" s="57"/>
      <c r="ID764" s="57"/>
      <c r="IE764" s="57"/>
      <c r="IF764" s="57"/>
      <c r="IG764" s="57"/>
      <c r="IH764" s="57"/>
      <c r="II764" s="57"/>
      <c r="IJ764" s="57"/>
      <c r="IK764" s="57"/>
      <c r="IL764" s="57"/>
      <c r="IM764" s="57"/>
      <c r="IN764" s="57"/>
      <c r="IO764" s="57"/>
      <c r="IP764" s="57"/>
      <c r="IQ764" s="57"/>
      <c r="IR764" s="57"/>
      <c r="IS764" s="57"/>
      <c r="IT764" s="57"/>
      <c r="IU764" s="57"/>
      <c r="IV764" s="57"/>
      <c r="IW764" s="57"/>
      <c r="IX764" s="57"/>
      <c r="IY764" s="57"/>
      <c r="IZ764" s="57"/>
      <c r="JA764" s="57"/>
      <c r="JB764" s="57"/>
      <c r="JC764" s="57"/>
      <c r="JD764" s="57"/>
      <c r="JE764" s="57"/>
      <c r="JF764" s="57"/>
      <c r="JG764" s="57"/>
      <c r="JH764" s="57"/>
      <c r="JI764" s="57"/>
      <c r="JJ764" s="57"/>
      <c r="JK764" s="57"/>
      <c r="JL764" s="57"/>
      <c r="JM764" s="57"/>
      <c r="JN764" s="57"/>
      <c r="JO764" s="57"/>
      <c r="JP764" s="57"/>
      <c r="JQ764" s="57"/>
      <c r="JR764" s="57"/>
      <c r="JS764" s="57"/>
      <c r="JT764" s="57"/>
      <c r="JU764" s="57"/>
      <c r="JV764" s="57"/>
      <c r="JW764" s="57"/>
      <c r="JX764" s="57"/>
      <c r="JY764" s="57"/>
      <c r="JZ764" s="57"/>
      <c r="KA764" s="57"/>
      <c r="KB764" s="57"/>
      <c r="KC764" s="57"/>
      <c r="KD764" s="57"/>
      <c r="KE764" s="57"/>
      <c r="KF764" s="57"/>
      <c r="KG764" s="57"/>
      <c r="KH764" s="57"/>
      <c r="KI764" s="57"/>
      <c r="KJ764" s="57"/>
      <c r="KK764" s="57"/>
      <c r="KL764" s="57"/>
      <c r="KM764" s="57"/>
      <c r="KN764" s="57"/>
      <c r="KO764" s="57"/>
      <c r="KP764" s="57"/>
      <c r="KQ764" s="57"/>
      <c r="KR764" s="57"/>
      <c r="KS764" s="57"/>
      <c r="KT764" s="57"/>
      <c r="KU764" s="57"/>
      <c r="KV764" s="57"/>
      <c r="KW764" s="57"/>
      <c r="KX764" s="57"/>
      <c r="KY764" s="57"/>
      <c r="KZ764" s="57"/>
      <c r="LA764" s="57"/>
      <c r="LB764" s="57"/>
      <c r="LC764" s="57"/>
      <c r="LD764" s="57"/>
      <c r="LE764" s="57"/>
      <c r="LF764" s="57"/>
      <c r="LG764" s="57"/>
      <c r="LH764" s="57"/>
      <c r="LI764" s="57"/>
      <c r="LJ764" s="57"/>
      <c r="LK764" s="57"/>
      <c r="LL764" s="57"/>
      <c r="LM764" s="57"/>
      <c r="LN764" s="57"/>
      <c r="LO764" s="57"/>
      <c r="LP764" s="57"/>
      <c r="LQ764" s="57"/>
      <c r="LR764" s="57"/>
      <c r="LS764" s="57"/>
      <c r="LT764" s="57"/>
      <c r="LU764" s="57"/>
      <c r="LV764" s="57"/>
      <c r="LW764" s="57"/>
      <c r="LX764" s="57"/>
      <c r="LY764" s="57"/>
      <c r="LZ764" s="57"/>
      <c r="MA764" s="57"/>
      <c r="MB764" s="57"/>
      <c r="MC764" s="57"/>
      <c r="MD764" s="57"/>
      <c r="ME764" s="57"/>
      <c r="MF764" s="57"/>
      <c r="MG764" s="57"/>
      <c r="MH764" s="57"/>
      <c r="MI764" s="57"/>
      <c r="MJ764" s="57"/>
      <c r="MK764" s="57"/>
      <c r="ML764" s="57"/>
      <c r="MM764" s="57"/>
      <c r="MN764" s="57"/>
      <c r="MO764" s="57"/>
      <c r="MP764" s="57"/>
      <c r="MQ764" s="57"/>
      <c r="MR764" s="57"/>
      <c r="MS764" s="57"/>
      <c r="MT764" s="57"/>
      <c r="MU764" s="57"/>
      <c r="MV764" s="57"/>
      <c r="MW764" s="57"/>
      <c r="MX764" s="57"/>
      <c r="MY764" s="57"/>
      <c r="MZ764" s="57"/>
      <c r="NA764" s="57"/>
      <c r="NB764" s="57"/>
      <c r="NC764" s="57"/>
      <c r="ND764" s="57"/>
      <c r="NE764" s="57"/>
      <c r="NF764" s="57"/>
      <c r="NG764" s="57"/>
      <c r="NH764" s="57"/>
      <c r="NI764" s="57"/>
      <c r="NJ764" s="57"/>
      <c r="NK764" s="57"/>
      <c r="NL764" s="57"/>
      <c r="NM764" s="57"/>
      <c r="NN764" s="57"/>
      <c r="NO764" s="57"/>
      <c r="NP764" s="57"/>
      <c r="NQ764" s="57"/>
      <c r="NR764" s="57"/>
      <c r="NS764" s="57"/>
      <c r="NT764" s="57"/>
      <c r="NU764" s="57"/>
      <c r="NV764" s="57"/>
      <c r="NW764" s="57"/>
      <c r="NX764" s="57"/>
      <c r="NY764" s="57"/>
      <c r="NZ764" s="57"/>
      <c r="OA764" s="57"/>
      <c r="OB764" s="57"/>
      <c r="OC764" s="57"/>
      <c r="OD764" s="57"/>
      <c r="OE764" s="57"/>
      <c r="OF764" s="57"/>
      <c r="OG764" s="57"/>
      <c r="OH764" s="57"/>
      <c r="OI764" s="57"/>
      <c r="OJ764" s="57"/>
      <c r="OK764" s="57"/>
      <c r="OL764" s="57"/>
      <c r="OM764" s="57"/>
      <c r="ON764" s="57"/>
      <c r="OO764" s="57"/>
      <c r="OP764" s="57"/>
      <c r="OQ764" s="57"/>
      <c r="OR764" s="57"/>
      <c r="OS764" s="57"/>
      <c r="OT764" s="57"/>
      <c r="OU764" s="57"/>
      <c r="OV764" s="57"/>
      <c r="OW764" s="57"/>
      <c r="OX764" s="57"/>
      <c r="OY764" s="57"/>
      <c r="OZ764" s="57"/>
      <c r="PA764" s="57"/>
      <c r="PB764" s="57"/>
      <c r="PC764" s="57"/>
      <c r="PD764" s="57"/>
      <c r="PE764" s="57"/>
      <c r="PF764" s="57"/>
      <c r="PG764" s="57"/>
      <c r="PH764" s="57"/>
      <c r="PI764" s="57"/>
      <c r="PJ764" s="57"/>
      <c r="PK764" s="57"/>
      <c r="PL764" s="57"/>
      <c r="PM764" s="57"/>
      <c r="PN764" s="57"/>
      <c r="PO764" s="57"/>
      <c r="PP764" s="57"/>
      <c r="PQ764" s="57"/>
      <c r="PR764" s="57"/>
      <c r="PS764" s="57"/>
      <c r="PT764" s="57"/>
      <c r="PU764" s="57"/>
      <c r="PV764" s="57"/>
      <c r="PW764" s="57"/>
      <c r="PX764" s="57"/>
      <c r="PY764" s="57"/>
      <c r="PZ764" s="57"/>
      <c r="QA764" s="57"/>
      <c r="QB764" s="57"/>
      <c r="QC764" s="57"/>
      <c r="QD764" s="57"/>
      <c r="QE764" s="57"/>
      <c r="QF764" s="57"/>
      <c r="QG764" s="57"/>
      <c r="QH764" s="57"/>
      <c r="QI764" s="57"/>
      <c r="QJ764" s="57"/>
      <c r="QK764" s="57"/>
      <c r="QL764" s="57"/>
      <c r="QM764" s="57"/>
      <c r="QN764" s="57"/>
      <c r="QO764" s="57"/>
      <c r="QP764" s="57"/>
      <c r="QQ764" s="57"/>
      <c r="QR764" s="57"/>
      <c r="QS764" s="57"/>
      <c r="QT764" s="57"/>
      <c r="QU764" s="57"/>
      <c r="QV764" s="57"/>
      <c r="QW764" s="57"/>
      <c r="QX764" s="57"/>
      <c r="QY764" s="57"/>
      <c r="QZ764" s="57"/>
      <c r="RA764" s="57"/>
      <c r="RB764" s="57"/>
      <c r="RC764" s="57"/>
      <c r="RD764" s="57"/>
      <c r="RE764" s="57"/>
      <c r="RF764" s="57"/>
      <c r="RG764" s="57"/>
      <c r="RH764" s="57"/>
      <c r="RI764" s="57"/>
      <c r="RJ764" s="57"/>
      <c r="RK764" s="57"/>
      <c r="RL764" s="57"/>
      <c r="RM764" s="57"/>
      <c r="RN764" s="57"/>
      <c r="RO764" s="57"/>
      <c r="RP764" s="57"/>
      <c r="RQ764" s="57"/>
      <c r="RR764" s="57"/>
      <c r="RS764" s="57"/>
      <c r="RT764" s="57"/>
      <c r="RU764" s="57"/>
      <c r="RV764" s="57"/>
      <c r="RW764" s="57"/>
      <c r="RX764" s="57"/>
      <c r="RY764" s="57"/>
      <c r="RZ764" s="57"/>
      <c r="SA764" s="57"/>
      <c r="SB764" s="57"/>
      <c r="SC764" s="57"/>
      <c r="SD764" s="57"/>
      <c r="SE764" s="57"/>
      <c r="SF764" s="57"/>
      <c r="SG764" s="57"/>
      <c r="SH764" s="57"/>
      <c r="SI764" s="57"/>
      <c r="SJ764" s="57"/>
      <c r="SK764" s="57"/>
      <c r="SL764" s="57"/>
      <c r="SM764" s="57"/>
      <c r="SN764" s="57"/>
      <c r="SO764" s="57"/>
      <c r="SP764" s="57"/>
      <c r="SQ764" s="57"/>
      <c r="SR764" s="57"/>
      <c r="SS764" s="57"/>
      <c r="ST764" s="57"/>
      <c r="SU764" s="57"/>
      <c r="SV764" s="57"/>
      <c r="SW764" s="57"/>
      <c r="SX764" s="57"/>
      <c r="SY764" s="57"/>
      <c r="SZ764" s="57"/>
      <c r="TA764" s="57"/>
      <c r="TB764" s="57"/>
      <c r="TC764" s="57"/>
      <c r="TD764" s="57"/>
      <c r="TE764" s="57"/>
      <c r="TF764" s="57"/>
      <c r="TG764" s="57"/>
      <c r="TH764" s="57"/>
      <c r="TI764" s="57"/>
      <c r="TJ764" s="57"/>
      <c r="TK764" s="57"/>
      <c r="TL764" s="57"/>
      <c r="TM764" s="57"/>
      <c r="TN764" s="57"/>
      <c r="TO764" s="57"/>
      <c r="TP764" s="57"/>
      <c r="TQ764" s="57"/>
      <c r="TR764" s="57"/>
      <c r="TS764" s="57"/>
      <c r="TT764" s="57"/>
      <c r="TU764" s="57"/>
      <c r="TV764" s="57"/>
      <c r="TW764" s="57"/>
      <c r="TX764" s="57"/>
      <c r="TY764" s="57"/>
      <c r="TZ764" s="57"/>
      <c r="UA764" s="57"/>
      <c r="UB764" s="57"/>
      <c r="UC764" s="57"/>
      <c r="UD764" s="57"/>
      <c r="UE764" s="57"/>
      <c r="UF764" s="57"/>
      <c r="UG764" s="57"/>
      <c r="UH764" s="57"/>
      <c r="UI764" s="57"/>
      <c r="UJ764" s="57"/>
      <c r="UK764" s="57"/>
      <c r="UL764" s="57"/>
      <c r="UM764" s="57"/>
      <c r="UN764" s="57"/>
      <c r="UO764" s="57"/>
      <c r="UP764" s="57"/>
      <c r="UQ764" s="57"/>
      <c r="UR764" s="57"/>
      <c r="US764" s="57"/>
      <c r="UT764" s="57"/>
      <c r="UU764" s="57"/>
      <c r="UV764" s="57"/>
      <c r="UW764" s="57"/>
      <c r="UX764" s="57"/>
      <c r="UY764" s="57"/>
      <c r="UZ764" s="57"/>
      <c r="VA764" s="57"/>
      <c r="VB764" s="57"/>
      <c r="VC764" s="57"/>
      <c r="VD764" s="57"/>
      <c r="VE764" s="57"/>
      <c r="VF764" s="57"/>
      <c r="VG764" s="57"/>
      <c r="VH764" s="57"/>
      <c r="VI764" s="57"/>
      <c r="VJ764" s="57"/>
      <c r="VK764" s="57"/>
      <c r="VL764" s="57"/>
      <c r="VM764" s="57"/>
      <c r="VN764" s="57"/>
      <c r="VO764" s="57"/>
      <c r="VP764" s="57"/>
      <c r="VQ764" s="57"/>
      <c r="VR764" s="57"/>
      <c r="VS764" s="57"/>
      <c r="VT764" s="57"/>
      <c r="VU764" s="57"/>
      <c r="VV764" s="57"/>
      <c r="VW764" s="57"/>
      <c r="VX764" s="57"/>
      <c r="VY764" s="57"/>
      <c r="VZ764" s="57"/>
      <c r="WA764" s="57"/>
      <c r="WB764" s="57"/>
      <c r="WC764" s="57"/>
      <c r="WD764" s="57"/>
      <c r="WE764" s="57"/>
      <c r="WF764" s="57"/>
      <c r="WG764" s="57"/>
      <c r="WH764" s="57"/>
      <c r="WI764" s="57"/>
      <c r="WJ764" s="57"/>
      <c r="WK764" s="57"/>
      <c r="WL764" s="57"/>
      <c r="WM764" s="57"/>
      <c r="WN764" s="57"/>
      <c r="WO764" s="57"/>
      <c r="WP764" s="57"/>
      <c r="WQ764" s="57"/>
      <c r="WR764" s="57"/>
      <c r="WS764" s="57"/>
      <c r="WT764" s="57"/>
      <c r="WU764" s="57"/>
      <c r="WV764" s="57"/>
      <c r="WW764" s="57"/>
      <c r="WX764" s="57"/>
      <c r="WY764" s="57"/>
      <c r="WZ764" s="57"/>
      <c r="XA764" s="57"/>
      <c r="XB764" s="57"/>
      <c r="XC764" s="57"/>
      <c r="XD764" s="57"/>
      <c r="XE764" s="57"/>
      <c r="XF764" s="57"/>
      <c r="XG764" s="57"/>
      <c r="XH764" s="57"/>
      <c r="XI764" s="57"/>
      <c r="XJ764" s="57"/>
      <c r="XK764" s="57"/>
      <c r="XL764" s="57"/>
      <c r="XM764" s="57"/>
      <c r="XN764" s="57"/>
      <c r="XO764" s="57"/>
      <c r="XP764" s="57"/>
      <c r="XQ764" s="57"/>
      <c r="XR764" s="57"/>
      <c r="XS764" s="57"/>
      <c r="XT764" s="57"/>
      <c r="XU764" s="57"/>
      <c r="XV764" s="57"/>
      <c r="XW764" s="57"/>
    </row>
    <row r="765">
      <c r="AI765" s="57"/>
      <c r="BR765" s="57"/>
      <c r="DA765" s="57"/>
      <c r="EJ765" s="57"/>
      <c r="EK765" s="57"/>
      <c r="EL765" s="57"/>
      <c r="EM765" s="57"/>
      <c r="EN765" s="57"/>
      <c r="EO765" s="57"/>
      <c r="EP765" s="57"/>
      <c r="EQ765" s="57"/>
      <c r="ER765" s="57"/>
      <c r="ES765" s="57"/>
      <c r="ET765" s="57"/>
      <c r="EU765" s="57"/>
      <c r="EV765" s="57"/>
      <c r="EW765" s="57"/>
      <c r="EX765" s="57"/>
      <c r="EY765" s="57"/>
      <c r="EZ765" s="57"/>
      <c r="FA765" s="57"/>
      <c r="FB765" s="57"/>
      <c r="FC765" s="57"/>
      <c r="FD765" s="57"/>
      <c r="FE765" s="57"/>
      <c r="FF765" s="57"/>
      <c r="FG765" s="57"/>
      <c r="FH765" s="57"/>
      <c r="FI765" s="57"/>
      <c r="FJ765" s="57"/>
      <c r="FK765" s="57"/>
      <c r="FL765" s="57"/>
      <c r="FM765" s="57"/>
      <c r="FN765" s="57"/>
      <c r="FO765" s="57"/>
      <c r="FP765" s="57"/>
      <c r="FQ765" s="57"/>
      <c r="FR765" s="57"/>
      <c r="FS765" s="57"/>
      <c r="FT765" s="57"/>
      <c r="FU765" s="57"/>
      <c r="FV765" s="57"/>
      <c r="FW765" s="57"/>
      <c r="FX765" s="57"/>
      <c r="FY765" s="57"/>
      <c r="FZ765" s="57"/>
      <c r="GA765" s="57"/>
      <c r="GB765" s="57"/>
      <c r="GC765" s="57"/>
      <c r="GD765" s="57"/>
      <c r="GE765" s="57"/>
      <c r="GF765" s="57"/>
      <c r="GG765" s="57"/>
      <c r="GH765" s="57"/>
      <c r="GI765" s="57"/>
      <c r="GJ765" s="57"/>
      <c r="GK765" s="57"/>
      <c r="GL765" s="57"/>
      <c r="GM765" s="57"/>
      <c r="GN765" s="57"/>
      <c r="GO765" s="57"/>
      <c r="GP765" s="57"/>
      <c r="GQ765" s="57"/>
      <c r="GR765" s="57"/>
      <c r="GS765" s="57"/>
      <c r="GT765" s="57"/>
      <c r="GU765" s="57"/>
      <c r="GV765" s="57"/>
      <c r="GW765" s="57"/>
      <c r="GX765" s="57"/>
      <c r="GY765" s="57"/>
      <c r="GZ765" s="57"/>
      <c r="HA765" s="57"/>
      <c r="HB765" s="57"/>
      <c r="HC765" s="57"/>
      <c r="HD765" s="57"/>
      <c r="HE765" s="57"/>
      <c r="HF765" s="57"/>
      <c r="HG765" s="57"/>
      <c r="HH765" s="57"/>
      <c r="HI765" s="57"/>
      <c r="HJ765" s="57"/>
      <c r="HK765" s="57"/>
      <c r="HL765" s="57"/>
      <c r="HM765" s="57"/>
      <c r="HN765" s="57"/>
      <c r="HO765" s="57"/>
      <c r="HP765" s="57"/>
      <c r="HQ765" s="57"/>
      <c r="HR765" s="57"/>
      <c r="HS765" s="57"/>
      <c r="HT765" s="57"/>
      <c r="HU765" s="57"/>
      <c r="HV765" s="57"/>
      <c r="HW765" s="57"/>
      <c r="HX765" s="57"/>
      <c r="HY765" s="57"/>
      <c r="HZ765" s="57"/>
      <c r="IA765" s="57"/>
      <c r="IB765" s="57"/>
      <c r="IC765" s="57"/>
      <c r="ID765" s="57"/>
      <c r="IE765" s="57"/>
      <c r="IF765" s="57"/>
      <c r="IG765" s="57"/>
      <c r="IH765" s="57"/>
      <c r="II765" s="57"/>
      <c r="IJ765" s="57"/>
      <c r="IK765" s="57"/>
      <c r="IL765" s="57"/>
      <c r="IM765" s="57"/>
      <c r="IN765" s="57"/>
      <c r="IO765" s="57"/>
      <c r="IP765" s="57"/>
      <c r="IQ765" s="57"/>
      <c r="IR765" s="57"/>
      <c r="IS765" s="57"/>
      <c r="IT765" s="57"/>
      <c r="IU765" s="57"/>
      <c r="IV765" s="57"/>
      <c r="IW765" s="57"/>
      <c r="IX765" s="57"/>
      <c r="IY765" s="57"/>
      <c r="IZ765" s="57"/>
      <c r="JA765" s="57"/>
      <c r="JB765" s="57"/>
      <c r="JC765" s="57"/>
      <c r="JD765" s="57"/>
      <c r="JE765" s="57"/>
      <c r="JF765" s="57"/>
      <c r="JG765" s="57"/>
      <c r="JH765" s="57"/>
      <c r="JI765" s="57"/>
      <c r="JJ765" s="57"/>
      <c r="JK765" s="57"/>
      <c r="JL765" s="57"/>
      <c r="JM765" s="57"/>
      <c r="JN765" s="57"/>
      <c r="JO765" s="57"/>
      <c r="JP765" s="57"/>
      <c r="JQ765" s="57"/>
      <c r="JR765" s="57"/>
      <c r="JS765" s="57"/>
      <c r="JT765" s="57"/>
      <c r="JU765" s="57"/>
      <c r="JV765" s="57"/>
      <c r="JW765" s="57"/>
      <c r="JX765" s="57"/>
      <c r="JY765" s="57"/>
      <c r="JZ765" s="57"/>
      <c r="KA765" s="57"/>
      <c r="KB765" s="57"/>
      <c r="KC765" s="57"/>
      <c r="KD765" s="57"/>
      <c r="KE765" s="57"/>
      <c r="KF765" s="57"/>
      <c r="KG765" s="57"/>
      <c r="KH765" s="57"/>
      <c r="KI765" s="57"/>
      <c r="KJ765" s="57"/>
      <c r="KK765" s="57"/>
      <c r="KL765" s="57"/>
      <c r="KM765" s="57"/>
      <c r="KN765" s="57"/>
      <c r="KO765" s="57"/>
      <c r="KP765" s="57"/>
      <c r="KQ765" s="57"/>
      <c r="KR765" s="57"/>
      <c r="KS765" s="57"/>
      <c r="KT765" s="57"/>
      <c r="KU765" s="57"/>
      <c r="KV765" s="57"/>
      <c r="KW765" s="57"/>
      <c r="KX765" s="57"/>
      <c r="KY765" s="57"/>
      <c r="KZ765" s="57"/>
      <c r="LA765" s="57"/>
      <c r="LB765" s="57"/>
      <c r="LC765" s="57"/>
      <c r="LD765" s="57"/>
      <c r="LE765" s="57"/>
      <c r="LF765" s="57"/>
      <c r="LG765" s="57"/>
      <c r="LH765" s="57"/>
      <c r="LI765" s="57"/>
      <c r="LJ765" s="57"/>
      <c r="LK765" s="57"/>
      <c r="LL765" s="57"/>
      <c r="LM765" s="57"/>
      <c r="LN765" s="57"/>
      <c r="LO765" s="57"/>
      <c r="LP765" s="57"/>
      <c r="LQ765" s="57"/>
      <c r="LR765" s="57"/>
      <c r="LS765" s="57"/>
      <c r="LT765" s="57"/>
      <c r="LU765" s="57"/>
      <c r="LV765" s="57"/>
      <c r="LW765" s="57"/>
      <c r="LX765" s="57"/>
      <c r="LY765" s="57"/>
      <c r="LZ765" s="57"/>
      <c r="MA765" s="57"/>
      <c r="MB765" s="57"/>
      <c r="MC765" s="57"/>
      <c r="MD765" s="57"/>
      <c r="ME765" s="57"/>
      <c r="MF765" s="57"/>
      <c r="MG765" s="57"/>
      <c r="MH765" s="57"/>
      <c r="MI765" s="57"/>
      <c r="MJ765" s="57"/>
      <c r="MK765" s="57"/>
      <c r="ML765" s="57"/>
      <c r="MM765" s="57"/>
      <c r="MN765" s="57"/>
      <c r="MO765" s="57"/>
      <c r="MP765" s="57"/>
      <c r="MQ765" s="57"/>
      <c r="MR765" s="57"/>
      <c r="MS765" s="57"/>
      <c r="MT765" s="57"/>
      <c r="MU765" s="57"/>
      <c r="MV765" s="57"/>
      <c r="MW765" s="57"/>
      <c r="MX765" s="57"/>
      <c r="MY765" s="57"/>
      <c r="MZ765" s="57"/>
      <c r="NA765" s="57"/>
      <c r="NB765" s="57"/>
      <c r="NC765" s="57"/>
      <c r="ND765" s="57"/>
      <c r="NE765" s="57"/>
      <c r="NF765" s="57"/>
      <c r="NG765" s="57"/>
      <c r="NH765" s="57"/>
      <c r="NI765" s="57"/>
      <c r="NJ765" s="57"/>
      <c r="NK765" s="57"/>
      <c r="NL765" s="57"/>
      <c r="NM765" s="57"/>
      <c r="NN765" s="57"/>
      <c r="NO765" s="57"/>
      <c r="NP765" s="57"/>
      <c r="NQ765" s="57"/>
      <c r="NR765" s="57"/>
      <c r="NS765" s="57"/>
      <c r="NT765" s="57"/>
      <c r="NU765" s="57"/>
      <c r="NV765" s="57"/>
      <c r="NW765" s="57"/>
      <c r="NX765" s="57"/>
      <c r="NY765" s="57"/>
      <c r="NZ765" s="57"/>
      <c r="OA765" s="57"/>
      <c r="OB765" s="57"/>
      <c r="OC765" s="57"/>
      <c r="OD765" s="57"/>
      <c r="OE765" s="57"/>
      <c r="OF765" s="57"/>
      <c r="OG765" s="57"/>
      <c r="OH765" s="57"/>
      <c r="OI765" s="57"/>
      <c r="OJ765" s="57"/>
      <c r="OK765" s="57"/>
      <c r="OL765" s="57"/>
      <c r="OM765" s="57"/>
      <c r="ON765" s="57"/>
      <c r="OO765" s="57"/>
      <c r="OP765" s="57"/>
      <c r="OQ765" s="57"/>
      <c r="OR765" s="57"/>
      <c r="OS765" s="57"/>
      <c r="OT765" s="57"/>
      <c r="OU765" s="57"/>
      <c r="OV765" s="57"/>
      <c r="OW765" s="57"/>
      <c r="OX765" s="57"/>
      <c r="OY765" s="57"/>
      <c r="OZ765" s="57"/>
      <c r="PA765" s="57"/>
      <c r="PB765" s="57"/>
      <c r="PC765" s="57"/>
      <c r="PD765" s="57"/>
      <c r="PE765" s="57"/>
      <c r="PF765" s="57"/>
      <c r="PG765" s="57"/>
      <c r="PH765" s="57"/>
      <c r="PI765" s="57"/>
      <c r="PJ765" s="57"/>
      <c r="PK765" s="57"/>
      <c r="PL765" s="57"/>
      <c r="PM765" s="57"/>
      <c r="PN765" s="57"/>
      <c r="PO765" s="57"/>
      <c r="PP765" s="57"/>
      <c r="PQ765" s="57"/>
      <c r="PR765" s="57"/>
      <c r="PS765" s="57"/>
      <c r="PT765" s="57"/>
      <c r="PU765" s="57"/>
      <c r="PV765" s="57"/>
      <c r="PW765" s="57"/>
      <c r="PX765" s="57"/>
      <c r="PY765" s="57"/>
      <c r="PZ765" s="57"/>
      <c r="QA765" s="57"/>
      <c r="QB765" s="57"/>
      <c r="QC765" s="57"/>
      <c r="QD765" s="57"/>
      <c r="QE765" s="57"/>
      <c r="QF765" s="57"/>
      <c r="QG765" s="57"/>
      <c r="QH765" s="57"/>
      <c r="QI765" s="57"/>
      <c r="QJ765" s="57"/>
      <c r="QK765" s="57"/>
      <c r="QL765" s="57"/>
      <c r="QM765" s="57"/>
      <c r="QN765" s="57"/>
      <c r="QO765" s="57"/>
      <c r="QP765" s="57"/>
      <c r="QQ765" s="57"/>
      <c r="QR765" s="57"/>
      <c r="QS765" s="57"/>
      <c r="QT765" s="57"/>
      <c r="QU765" s="57"/>
      <c r="QV765" s="57"/>
      <c r="QW765" s="57"/>
      <c r="QX765" s="57"/>
      <c r="QY765" s="57"/>
      <c r="QZ765" s="57"/>
      <c r="RA765" s="57"/>
      <c r="RB765" s="57"/>
      <c r="RC765" s="57"/>
      <c r="RD765" s="57"/>
      <c r="RE765" s="57"/>
      <c r="RF765" s="57"/>
      <c r="RG765" s="57"/>
      <c r="RH765" s="57"/>
      <c r="RI765" s="57"/>
      <c r="RJ765" s="57"/>
      <c r="RK765" s="57"/>
      <c r="RL765" s="57"/>
      <c r="RM765" s="57"/>
      <c r="RN765" s="57"/>
      <c r="RO765" s="57"/>
      <c r="RP765" s="57"/>
      <c r="RQ765" s="57"/>
      <c r="RR765" s="57"/>
      <c r="RS765" s="57"/>
      <c r="RT765" s="57"/>
      <c r="RU765" s="57"/>
      <c r="RV765" s="57"/>
      <c r="RW765" s="57"/>
      <c r="RX765" s="57"/>
      <c r="RY765" s="57"/>
      <c r="RZ765" s="57"/>
      <c r="SA765" s="57"/>
      <c r="SB765" s="57"/>
      <c r="SC765" s="57"/>
      <c r="SD765" s="57"/>
      <c r="SE765" s="57"/>
      <c r="SF765" s="57"/>
      <c r="SG765" s="57"/>
      <c r="SH765" s="57"/>
      <c r="SI765" s="57"/>
      <c r="SJ765" s="57"/>
      <c r="SK765" s="57"/>
      <c r="SL765" s="57"/>
      <c r="SM765" s="57"/>
      <c r="SN765" s="57"/>
      <c r="SO765" s="57"/>
      <c r="SP765" s="57"/>
      <c r="SQ765" s="57"/>
      <c r="SR765" s="57"/>
      <c r="SS765" s="57"/>
      <c r="ST765" s="57"/>
      <c r="SU765" s="57"/>
      <c r="SV765" s="57"/>
      <c r="SW765" s="57"/>
      <c r="SX765" s="57"/>
      <c r="SY765" s="57"/>
      <c r="SZ765" s="57"/>
      <c r="TA765" s="57"/>
      <c r="TB765" s="57"/>
      <c r="TC765" s="57"/>
      <c r="TD765" s="57"/>
      <c r="TE765" s="57"/>
      <c r="TF765" s="57"/>
      <c r="TG765" s="57"/>
      <c r="TH765" s="57"/>
      <c r="TI765" s="57"/>
      <c r="TJ765" s="57"/>
      <c r="TK765" s="57"/>
      <c r="TL765" s="57"/>
      <c r="TM765" s="57"/>
      <c r="TN765" s="57"/>
      <c r="TO765" s="57"/>
      <c r="TP765" s="57"/>
      <c r="TQ765" s="57"/>
      <c r="TR765" s="57"/>
      <c r="TS765" s="57"/>
      <c r="TT765" s="57"/>
      <c r="TU765" s="57"/>
      <c r="TV765" s="57"/>
      <c r="TW765" s="57"/>
      <c r="TX765" s="57"/>
      <c r="TY765" s="57"/>
      <c r="TZ765" s="57"/>
      <c r="UA765" s="57"/>
      <c r="UB765" s="57"/>
      <c r="UC765" s="57"/>
      <c r="UD765" s="57"/>
      <c r="UE765" s="57"/>
      <c r="UF765" s="57"/>
      <c r="UG765" s="57"/>
      <c r="UH765" s="57"/>
      <c r="UI765" s="57"/>
      <c r="UJ765" s="57"/>
      <c r="UK765" s="57"/>
      <c r="UL765" s="57"/>
      <c r="UM765" s="57"/>
      <c r="UN765" s="57"/>
      <c r="UO765" s="57"/>
      <c r="UP765" s="57"/>
      <c r="UQ765" s="57"/>
      <c r="UR765" s="57"/>
      <c r="US765" s="57"/>
      <c r="UT765" s="57"/>
      <c r="UU765" s="57"/>
      <c r="UV765" s="57"/>
      <c r="UW765" s="57"/>
      <c r="UX765" s="57"/>
      <c r="UY765" s="57"/>
      <c r="UZ765" s="57"/>
      <c r="VA765" s="57"/>
      <c r="VB765" s="57"/>
      <c r="VC765" s="57"/>
      <c r="VD765" s="57"/>
      <c r="VE765" s="57"/>
      <c r="VF765" s="57"/>
      <c r="VG765" s="57"/>
      <c r="VH765" s="57"/>
      <c r="VI765" s="57"/>
      <c r="VJ765" s="57"/>
      <c r="VK765" s="57"/>
      <c r="VL765" s="57"/>
      <c r="VM765" s="57"/>
      <c r="VN765" s="57"/>
      <c r="VO765" s="57"/>
      <c r="VP765" s="57"/>
      <c r="VQ765" s="57"/>
      <c r="VR765" s="57"/>
      <c r="VS765" s="57"/>
      <c r="VT765" s="57"/>
      <c r="VU765" s="57"/>
      <c r="VV765" s="57"/>
      <c r="VW765" s="57"/>
      <c r="VX765" s="57"/>
      <c r="VY765" s="57"/>
      <c r="VZ765" s="57"/>
      <c r="WA765" s="57"/>
      <c r="WB765" s="57"/>
      <c r="WC765" s="57"/>
      <c r="WD765" s="57"/>
      <c r="WE765" s="57"/>
      <c r="WF765" s="57"/>
      <c r="WG765" s="57"/>
      <c r="WH765" s="57"/>
      <c r="WI765" s="57"/>
      <c r="WJ765" s="57"/>
      <c r="WK765" s="57"/>
      <c r="WL765" s="57"/>
      <c r="WM765" s="57"/>
      <c r="WN765" s="57"/>
      <c r="WO765" s="57"/>
      <c r="WP765" s="57"/>
      <c r="WQ765" s="57"/>
      <c r="WR765" s="57"/>
      <c r="WS765" s="57"/>
      <c r="WT765" s="57"/>
      <c r="WU765" s="57"/>
      <c r="WV765" s="57"/>
      <c r="WW765" s="57"/>
      <c r="WX765" s="57"/>
      <c r="WY765" s="57"/>
      <c r="WZ765" s="57"/>
      <c r="XA765" s="57"/>
      <c r="XB765" s="57"/>
      <c r="XC765" s="57"/>
      <c r="XD765" s="57"/>
      <c r="XE765" s="57"/>
      <c r="XF765" s="57"/>
      <c r="XG765" s="57"/>
      <c r="XH765" s="57"/>
      <c r="XI765" s="57"/>
      <c r="XJ765" s="57"/>
      <c r="XK765" s="57"/>
      <c r="XL765" s="57"/>
      <c r="XM765" s="57"/>
      <c r="XN765" s="57"/>
      <c r="XO765" s="57"/>
      <c r="XP765" s="57"/>
      <c r="XQ765" s="57"/>
      <c r="XR765" s="57"/>
      <c r="XS765" s="57"/>
      <c r="XT765" s="57"/>
      <c r="XU765" s="57"/>
      <c r="XV765" s="57"/>
      <c r="XW765" s="57"/>
    </row>
    <row r="766">
      <c r="AI766" s="57"/>
      <c r="BR766" s="57"/>
      <c r="DA766" s="57"/>
      <c r="EJ766" s="57"/>
      <c r="EK766" s="57"/>
      <c r="EL766" s="57"/>
      <c r="EM766" s="57"/>
      <c r="EN766" s="57"/>
      <c r="EO766" s="57"/>
      <c r="EP766" s="57"/>
      <c r="EQ766" s="57"/>
      <c r="ER766" s="57"/>
      <c r="ES766" s="57"/>
      <c r="ET766" s="57"/>
      <c r="EU766" s="57"/>
      <c r="EV766" s="57"/>
      <c r="EW766" s="57"/>
      <c r="EX766" s="57"/>
      <c r="EY766" s="57"/>
      <c r="EZ766" s="57"/>
      <c r="FA766" s="57"/>
      <c r="FB766" s="57"/>
      <c r="FC766" s="57"/>
      <c r="FD766" s="57"/>
      <c r="FE766" s="57"/>
      <c r="FF766" s="57"/>
      <c r="FG766" s="57"/>
      <c r="FH766" s="57"/>
      <c r="FI766" s="57"/>
      <c r="FJ766" s="57"/>
      <c r="FK766" s="57"/>
      <c r="FL766" s="57"/>
      <c r="FM766" s="57"/>
      <c r="FN766" s="57"/>
      <c r="FO766" s="57"/>
      <c r="FP766" s="57"/>
      <c r="FQ766" s="57"/>
      <c r="FR766" s="57"/>
      <c r="FS766" s="57"/>
      <c r="FT766" s="57"/>
      <c r="FU766" s="57"/>
      <c r="FV766" s="57"/>
      <c r="FW766" s="57"/>
      <c r="FX766" s="57"/>
      <c r="FY766" s="57"/>
      <c r="FZ766" s="57"/>
      <c r="GA766" s="57"/>
      <c r="GB766" s="57"/>
      <c r="GC766" s="57"/>
      <c r="GD766" s="57"/>
      <c r="GE766" s="57"/>
      <c r="GF766" s="57"/>
      <c r="GG766" s="57"/>
      <c r="GH766" s="57"/>
      <c r="GI766" s="57"/>
      <c r="GJ766" s="57"/>
      <c r="GK766" s="57"/>
      <c r="GL766" s="57"/>
      <c r="GM766" s="57"/>
      <c r="GN766" s="57"/>
      <c r="GO766" s="57"/>
      <c r="GP766" s="57"/>
      <c r="GQ766" s="57"/>
      <c r="GR766" s="57"/>
      <c r="GS766" s="57"/>
      <c r="GT766" s="57"/>
      <c r="GU766" s="57"/>
      <c r="GV766" s="57"/>
      <c r="GW766" s="57"/>
      <c r="GX766" s="57"/>
      <c r="GY766" s="57"/>
      <c r="GZ766" s="57"/>
      <c r="HA766" s="57"/>
      <c r="HB766" s="57"/>
      <c r="HC766" s="57"/>
      <c r="HD766" s="57"/>
      <c r="HE766" s="57"/>
      <c r="HF766" s="57"/>
      <c r="HG766" s="57"/>
      <c r="HH766" s="57"/>
      <c r="HI766" s="57"/>
      <c r="HJ766" s="57"/>
      <c r="HK766" s="57"/>
      <c r="HL766" s="57"/>
      <c r="HM766" s="57"/>
      <c r="HN766" s="57"/>
      <c r="HO766" s="57"/>
      <c r="HP766" s="57"/>
      <c r="HQ766" s="57"/>
      <c r="HR766" s="57"/>
      <c r="HS766" s="57"/>
      <c r="HT766" s="57"/>
      <c r="HU766" s="57"/>
      <c r="HV766" s="57"/>
      <c r="HW766" s="57"/>
      <c r="HX766" s="57"/>
      <c r="HY766" s="57"/>
      <c r="HZ766" s="57"/>
      <c r="IA766" s="57"/>
      <c r="IB766" s="57"/>
      <c r="IC766" s="57"/>
      <c r="ID766" s="57"/>
      <c r="IE766" s="57"/>
      <c r="IF766" s="57"/>
      <c r="IG766" s="57"/>
      <c r="IH766" s="57"/>
      <c r="II766" s="57"/>
      <c r="IJ766" s="57"/>
      <c r="IK766" s="57"/>
      <c r="IL766" s="57"/>
      <c r="IM766" s="57"/>
      <c r="IN766" s="57"/>
      <c r="IO766" s="57"/>
      <c r="IP766" s="57"/>
      <c r="IQ766" s="57"/>
      <c r="IR766" s="57"/>
      <c r="IS766" s="57"/>
      <c r="IT766" s="57"/>
      <c r="IU766" s="57"/>
      <c r="IV766" s="57"/>
      <c r="IW766" s="57"/>
      <c r="IX766" s="57"/>
      <c r="IY766" s="57"/>
      <c r="IZ766" s="57"/>
      <c r="JA766" s="57"/>
      <c r="JB766" s="57"/>
      <c r="JC766" s="57"/>
      <c r="JD766" s="57"/>
      <c r="JE766" s="57"/>
      <c r="JF766" s="57"/>
      <c r="JG766" s="57"/>
      <c r="JH766" s="57"/>
      <c r="JI766" s="57"/>
      <c r="JJ766" s="57"/>
      <c r="JK766" s="57"/>
      <c r="JL766" s="57"/>
      <c r="JM766" s="57"/>
      <c r="JN766" s="57"/>
      <c r="JO766" s="57"/>
      <c r="JP766" s="57"/>
      <c r="JQ766" s="57"/>
      <c r="JR766" s="57"/>
      <c r="JS766" s="57"/>
      <c r="JT766" s="57"/>
      <c r="JU766" s="57"/>
      <c r="JV766" s="57"/>
      <c r="JW766" s="57"/>
      <c r="JX766" s="57"/>
      <c r="JY766" s="57"/>
      <c r="JZ766" s="57"/>
      <c r="KA766" s="57"/>
      <c r="KB766" s="57"/>
      <c r="KC766" s="57"/>
      <c r="KD766" s="57"/>
      <c r="KE766" s="57"/>
      <c r="KF766" s="57"/>
      <c r="KG766" s="57"/>
      <c r="KH766" s="57"/>
      <c r="KI766" s="57"/>
      <c r="KJ766" s="57"/>
      <c r="KK766" s="57"/>
      <c r="KL766" s="57"/>
      <c r="KM766" s="57"/>
      <c r="KN766" s="57"/>
      <c r="KO766" s="57"/>
      <c r="KP766" s="57"/>
      <c r="KQ766" s="57"/>
      <c r="KR766" s="57"/>
      <c r="KS766" s="57"/>
      <c r="KT766" s="57"/>
      <c r="KU766" s="57"/>
      <c r="KV766" s="57"/>
      <c r="KW766" s="57"/>
      <c r="KX766" s="57"/>
      <c r="KY766" s="57"/>
      <c r="KZ766" s="57"/>
      <c r="LA766" s="57"/>
      <c r="LB766" s="57"/>
      <c r="LC766" s="57"/>
      <c r="LD766" s="57"/>
      <c r="LE766" s="57"/>
      <c r="LF766" s="57"/>
      <c r="LG766" s="57"/>
      <c r="LH766" s="57"/>
      <c r="LI766" s="57"/>
      <c r="LJ766" s="57"/>
      <c r="LK766" s="57"/>
      <c r="LL766" s="57"/>
      <c r="LM766" s="57"/>
      <c r="LN766" s="57"/>
      <c r="LO766" s="57"/>
      <c r="LP766" s="57"/>
      <c r="LQ766" s="57"/>
      <c r="LR766" s="57"/>
      <c r="LS766" s="57"/>
      <c r="LT766" s="57"/>
      <c r="LU766" s="57"/>
      <c r="LV766" s="57"/>
      <c r="LW766" s="57"/>
      <c r="LX766" s="57"/>
      <c r="LY766" s="57"/>
      <c r="LZ766" s="57"/>
      <c r="MA766" s="57"/>
      <c r="MB766" s="57"/>
      <c r="MC766" s="57"/>
      <c r="MD766" s="57"/>
      <c r="ME766" s="57"/>
      <c r="MF766" s="57"/>
      <c r="MG766" s="57"/>
      <c r="MH766" s="57"/>
      <c r="MI766" s="57"/>
      <c r="MJ766" s="57"/>
      <c r="MK766" s="57"/>
      <c r="ML766" s="57"/>
      <c r="MM766" s="57"/>
      <c r="MN766" s="57"/>
      <c r="MO766" s="57"/>
      <c r="MP766" s="57"/>
      <c r="MQ766" s="57"/>
      <c r="MR766" s="57"/>
      <c r="MS766" s="57"/>
      <c r="MT766" s="57"/>
      <c r="MU766" s="57"/>
      <c r="MV766" s="57"/>
      <c r="MW766" s="57"/>
      <c r="MX766" s="57"/>
      <c r="MY766" s="57"/>
      <c r="MZ766" s="57"/>
      <c r="NA766" s="57"/>
      <c r="NB766" s="57"/>
      <c r="NC766" s="57"/>
      <c r="ND766" s="57"/>
      <c r="NE766" s="57"/>
      <c r="NF766" s="57"/>
      <c r="NG766" s="57"/>
      <c r="NH766" s="57"/>
      <c r="NI766" s="57"/>
      <c r="NJ766" s="57"/>
      <c r="NK766" s="57"/>
      <c r="NL766" s="57"/>
      <c r="NM766" s="57"/>
      <c r="NN766" s="57"/>
      <c r="NO766" s="57"/>
      <c r="NP766" s="57"/>
      <c r="NQ766" s="57"/>
      <c r="NR766" s="57"/>
      <c r="NS766" s="57"/>
      <c r="NT766" s="57"/>
      <c r="NU766" s="57"/>
      <c r="NV766" s="57"/>
      <c r="NW766" s="57"/>
      <c r="NX766" s="57"/>
      <c r="NY766" s="57"/>
      <c r="NZ766" s="57"/>
      <c r="OA766" s="57"/>
      <c r="OB766" s="57"/>
      <c r="OC766" s="57"/>
      <c r="OD766" s="57"/>
      <c r="OE766" s="57"/>
      <c r="OF766" s="57"/>
      <c r="OG766" s="57"/>
      <c r="OH766" s="57"/>
      <c r="OI766" s="57"/>
      <c r="OJ766" s="57"/>
      <c r="OK766" s="57"/>
      <c r="OL766" s="57"/>
      <c r="OM766" s="57"/>
      <c r="ON766" s="57"/>
      <c r="OO766" s="57"/>
      <c r="OP766" s="57"/>
      <c r="OQ766" s="57"/>
      <c r="OR766" s="57"/>
      <c r="OS766" s="57"/>
      <c r="OT766" s="57"/>
      <c r="OU766" s="57"/>
      <c r="OV766" s="57"/>
      <c r="OW766" s="57"/>
      <c r="OX766" s="57"/>
      <c r="OY766" s="57"/>
      <c r="OZ766" s="57"/>
      <c r="PA766" s="57"/>
      <c r="PB766" s="57"/>
      <c r="PC766" s="57"/>
      <c r="PD766" s="57"/>
      <c r="PE766" s="57"/>
      <c r="PF766" s="57"/>
      <c r="PG766" s="57"/>
      <c r="PH766" s="57"/>
      <c r="PI766" s="57"/>
      <c r="PJ766" s="57"/>
      <c r="PK766" s="57"/>
      <c r="PL766" s="57"/>
      <c r="PM766" s="57"/>
      <c r="PN766" s="57"/>
      <c r="PO766" s="57"/>
      <c r="PP766" s="57"/>
      <c r="PQ766" s="57"/>
      <c r="PR766" s="57"/>
      <c r="PS766" s="57"/>
      <c r="PT766" s="57"/>
      <c r="PU766" s="57"/>
      <c r="PV766" s="57"/>
      <c r="PW766" s="57"/>
      <c r="PX766" s="57"/>
      <c r="PY766" s="57"/>
      <c r="PZ766" s="57"/>
      <c r="QA766" s="57"/>
      <c r="QB766" s="57"/>
      <c r="QC766" s="57"/>
      <c r="QD766" s="57"/>
      <c r="QE766" s="57"/>
      <c r="QF766" s="57"/>
      <c r="QG766" s="57"/>
      <c r="QH766" s="57"/>
      <c r="QI766" s="57"/>
      <c r="QJ766" s="57"/>
      <c r="QK766" s="57"/>
      <c r="QL766" s="57"/>
      <c r="QM766" s="57"/>
      <c r="QN766" s="57"/>
      <c r="QO766" s="57"/>
      <c r="QP766" s="57"/>
      <c r="QQ766" s="57"/>
      <c r="QR766" s="57"/>
      <c r="QS766" s="57"/>
      <c r="QT766" s="57"/>
      <c r="QU766" s="57"/>
      <c r="QV766" s="57"/>
      <c r="QW766" s="57"/>
      <c r="QX766" s="57"/>
      <c r="QY766" s="57"/>
      <c r="QZ766" s="57"/>
      <c r="RA766" s="57"/>
      <c r="RB766" s="57"/>
      <c r="RC766" s="57"/>
      <c r="RD766" s="57"/>
      <c r="RE766" s="57"/>
      <c r="RF766" s="57"/>
      <c r="RG766" s="57"/>
      <c r="RH766" s="57"/>
      <c r="RI766" s="57"/>
      <c r="RJ766" s="57"/>
      <c r="RK766" s="57"/>
      <c r="RL766" s="57"/>
      <c r="RM766" s="57"/>
      <c r="RN766" s="57"/>
      <c r="RO766" s="57"/>
      <c r="RP766" s="57"/>
      <c r="RQ766" s="57"/>
      <c r="RR766" s="57"/>
      <c r="RS766" s="57"/>
      <c r="RT766" s="57"/>
      <c r="RU766" s="57"/>
      <c r="RV766" s="57"/>
      <c r="RW766" s="57"/>
      <c r="RX766" s="57"/>
      <c r="RY766" s="57"/>
      <c r="RZ766" s="57"/>
      <c r="SA766" s="57"/>
      <c r="SB766" s="57"/>
      <c r="SC766" s="57"/>
      <c r="SD766" s="57"/>
      <c r="SE766" s="57"/>
      <c r="SF766" s="57"/>
      <c r="SG766" s="57"/>
      <c r="SH766" s="57"/>
      <c r="SI766" s="57"/>
      <c r="SJ766" s="57"/>
      <c r="SK766" s="57"/>
      <c r="SL766" s="57"/>
      <c r="SM766" s="57"/>
      <c r="SN766" s="57"/>
      <c r="SO766" s="57"/>
      <c r="SP766" s="57"/>
      <c r="SQ766" s="57"/>
      <c r="SR766" s="57"/>
      <c r="SS766" s="57"/>
      <c r="ST766" s="57"/>
      <c r="SU766" s="57"/>
      <c r="SV766" s="57"/>
      <c r="SW766" s="57"/>
      <c r="SX766" s="57"/>
      <c r="SY766" s="57"/>
      <c r="SZ766" s="57"/>
      <c r="TA766" s="57"/>
      <c r="TB766" s="57"/>
      <c r="TC766" s="57"/>
      <c r="TD766" s="57"/>
      <c r="TE766" s="57"/>
      <c r="TF766" s="57"/>
      <c r="TG766" s="57"/>
      <c r="TH766" s="57"/>
      <c r="TI766" s="57"/>
      <c r="TJ766" s="57"/>
      <c r="TK766" s="57"/>
      <c r="TL766" s="57"/>
      <c r="TM766" s="57"/>
      <c r="TN766" s="57"/>
      <c r="TO766" s="57"/>
      <c r="TP766" s="57"/>
      <c r="TQ766" s="57"/>
      <c r="TR766" s="57"/>
      <c r="TS766" s="57"/>
      <c r="TT766" s="57"/>
      <c r="TU766" s="57"/>
      <c r="TV766" s="57"/>
      <c r="TW766" s="57"/>
      <c r="TX766" s="57"/>
      <c r="TY766" s="57"/>
      <c r="TZ766" s="57"/>
      <c r="UA766" s="57"/>
      <c r="UB766" s="57"/>
      <c r="UC766" s="57"/>
      <c r="UD766" s="57"/>
      <c r="UE766" s="57"/>
      <c r="UF766" s="57"/>
      <c r="UG766" s="57"/>
      <c r="UH766" s="57"/>
      <c r="UI766" s="57"/>
      <c r="UJ766" s="57"/>
      <c r="UK766" s="57"/>
      <c r="UL766" s="57"/>
      <c r="UM766" s="57"/>
      <c r="UN766" s="57"/>
      <c r="UO766" s="57"/>
      <c r="UP766" s="57"/>
      <c r="UQ766" s="57"/>
      <c r="UR766" s="57"/>
      <c r="US766" s="57"/>
      <c r="UT766" s="57"/>
      <c r="UU766" s="57"/>
      <c r="UV766" s="57"/>
      <c r="UW766" s="57"/>
      <c r="UX766" s="57"/>
      <c r="UY766" s="57"/>
      <c r="UZ766" s="57"/>
      <c r="VA766" s="57"/>
      <c r="VB766" s="57"/>
      <c r="VC766" s="57"/>
      <c r="VD766" s="57"/>
      <c r="VE766" s="57"/>
      <c r="VF766" s="57"/>
      <c r="VG766" s="57"/>
      <c r="VH766" s="57"/>
      <c r="VI766" s="57"/>
      <c r="VJ766" s="57"/>
      <c r="VK766" s="57"/>
      <c r="VL766" s="57"/>
      <c r="VM766" s="57"/>
      <c r="VN766" s="57"/>
      <c r="VO766" s="57"/>
      <c r="VP766" s="57"/>
      <c r="VQ766" s="57"/>
      <c r="VR766" s="57"/>
      <c r="VS766" s="57"/>
      <c r="VT766" s="57"/>
      <c r="VU766" s="57"/>
      <c r="VV766" s="57"/>
      <c r="VW766" s="57"/>
      <c r="VX766" s="57"/>
      <c r="VY766" s="57"/>
      <c r="VZ766" s="57"/>
      <c r="WA766" s="57"/>
      <c r="WB766" s="57"/>
      <c r="WC766" s="57"/>
      <c r="WD766" s="57"/>
      <c r="WE766" s="57"/>
      <c r="WF766" s="57"/>
      <c r="WG766" s="57"/>
      <c r="WH766" s="57"/>
      <c r="WI766" s="57"/>
      <c r="WJ766" s="57"/>
      <c r="WK766" s="57"/>
      <c r="WL766" s="57"/>
      <c r="WM766" s="57"/>
      <c r="WN766" s="57"/>
      <c r="WO766" s="57"/>
      <c r="WP766" s="57"/>
      <c r="WQ766" s="57"/>
      <c r="WR766" s="57"/>
      <c r="WS766" s="57"/>
      <c r="WT766" s="57"/>
      <c r="WU766" s="57"/>
      <c r="WV766" s="57"/>
      <c r="WW766" s="57"/>
      <c r="WX766" s="57"/>
      <c r="WY766" s="57"/>
      <c r="WZ766" s="57"/>
      <c r="XA766" s="57"/>
      <c r="XB766" s="57"/>
      <c r="XC766" s="57"/>
      <c r="XD766" s="57"/>
      <c r="XE766" s="57"/>
      <c r="XF766" s="57"/>
      <c r="XG766" s="57"/>
      <c r="XH766" s="57"/>
      <c r="XI766" s="57"/>
      <c r="XJ766" s="57"/>
      <c r="XK766" s="57"/>
      <c r="XL766" s="57"/>
      <c r="XM766" s="57"/>
      <c r="XN766" s="57"/>
      <c r="XO766" s="57"/>
      <c r="XP766" s="57"/>
      <c r="XQ766" s="57"/>
      <c r="XR766" s="57"/>
      <c r="XS766" s="57"/>
      <c r="XT766" s="57"/>
      <c r="XU766" s="57"/>
      <c r="XV766" s="57"/>
      <c r="XW766" s="57"/>
    </row>
    <row r="767">
      <c r="AI767" s="57"/>
      <c r="BR767" s="57"/>
      <c r="DA767" s="57"/>
      <c r="EJ767" s="57"/>
      <c r="EK767" s="57"/>
      <c r="EL767" s="57"/>
      <c r="EM767" s="57"/>
      <c r="EN767" s="57"/>
      <c r="EO767" s="57"/>
      <c r="EP767" s="57"/>
      <c r="EQ767" s="57"/>
      <c r="ER767" s="57"/>
      <c r="ES767" s="57"/>
      <c r="ET767" s="57"/>
      <c r="EU767" s="57"/>
      <c r="EV767" s="57"/>
      <c r="EW767" s="57"/>
      <c r="EX767" s="57"/>
      <c r="EY767" s="57"/>
      <c r="EZ767" s="57"/>
      <c r="FA767" s="57"/>
      <c r="FB767" s="57"/>
      <c r="FC767" s="57"/>
      <c r="FD767" s="57"/>
      <c r="FE767" s="57"/>
      <c r="FF767" s="57"/>
      <c r="FG767" s="57"/>
      <c r="FH767" s="57"/>
      <c r="FI767" s="57"/>
      <c r="FJ767" s="57"/>
      <c r="FK767" s="57"/>
      <c r="FL767" s="57"/>
      <c r="FM767" s="57"/>
      <c r="FN767" s="57"/>
      <c r="FO767" s="57"/>
      <c r="FP767" s="57"/>
      <c r="FQ767" s="57"/>
      <c r="FR767" s="57"/>
      <c r="FS767" s="57"/>
      <c r="FT767" s="57"/>
      <c r="FU767" s="57"/>
      <c r="FV767" s="57"/>
      <c r="FW767" s="57"/>
      <c r="FX767" s="57"/>
      <c r="FY767" s="57"/>
      <c r="FZ767" s="57"/>
      <c r="GA767" s="57"/>
      <c r="GB767" s="57"/>
      <c r="GC767" s="57"/>
      <c r="GD767" s="57"/>
      <c r="GE767" s="57"/>
      <c r="GF767" s="57"/>
      <c r="GG767" s="57"/>
      <c r="GH767" s="57"/>
      <c r="GI767" s="57"/>
      <c r="GJ767" s="57"/>
      <c r="GK767" s="57"/>
      <c r="GL767" s="57"/>
      <c r="GM767" s="57"/>
      <c r="GN767" s="57"/>
      <c r="GO767" s="57"/>
      <c r="GP767" s="57"/>
      <c r="GQ767" s="57"/>
      <c r="GR767" s="57"/>
      <c r="GS767" s="57"/>
      <c r="GT767" s="57"/>
      <c r="GU767" s="57"/>
      <c r="GV767" s="57"/>
      <c r="GW767" s="57"/>
      <c r="GX767" s="57"/>
      <c r="GY767" s="57"/>
      <c r="GZ767" s="57"/>
      <c r="HA767" s="57"/>
      <c r="HB767" s="57"/>
      <c r="HC767" s="57"/>
      <c r="HD767" s="57"/>
      <c r="HE767" s="57"/>
      <c r="HF767" s="57"/>
      <c r="HG767" s="57"/>
      <c r="HH767" s="57"/>
      <c r="HI767" s="57"/>
      <c r="HJ767" s="57"/>
      <c r="HK767" s="57"/>
      <c r="HL767" s="57"/>
      <c r="HM767" s="57"/>
      <c r="HN767" s="57"/>
      <c r="HO767" s="57"/>
      <c r="HP767" s="57"/>
      <c r="HQ767" s="57"/>
      <c r="HR767" s="57"/>
      <c r="HS767" s="57"/>
      <c r="HT767" s="57"/>
      <c r="HU767" s="57"/>
      <c r="HV767" s="57"/>
      <c r="HW767" s="57"/>
      <c r="HX767" s="57"/>
      <c r="HY767" s="57"/>
      <c r="HZ767" s="57"/>
      <c r="IA767" s="57"/>
      <c r="IB767" s="57"/>
      <c r="IC767" s="57"/>
      <c r="ID767" s="57"/>
      <c r="IE767" s="57"/>
      <c r="IF767" s="57"/>
      <c r="IG767" s="57"/>
      <c r="IH767" s="57"/>
      <c r="II767" s="57"/>
      <c r="IJ767" s="57"/>
      <c r="IK767" s="57"/>
      <c r="IL767" s="57"/>
      <c r="IM767" s="57"/>
      <c r="IN767" s="57"/>
      <c r="IO767" s="57"/>
      <c r="IP767" s="57"/>
      <c r="IQ767" s="57"/>
      <c r="IR767" s="57"/>
      <c r="IS767" s="57"/>
      <c r="IT767" s="57"/>
      <c r="IU767" s="57"/>
      <c r="IV767" s="57"/>
      <c r="IW767" s="57"/>
      <c r="IX767" s="57"/>
      <c r="IY767" s="57"/>
      <c r="IZ767" s="57"/>
      <c r="JA767" s="57"/>
      <c r="JB767" s="57"/>
      <c r="JC767" s="57"/>
      <c r="JD767" s="57"/>
      <c r="JE767" s="57"/>
      <c r="JF767" s="57"/>
      <c r="JG767" s="57"/>
      <c r="JH767" s="57"/>
      <c r="JI767" s="57"/>
      <c r="JJ767" s="57"/>
      <c r="JK767" s="57"/>
      <c r="JL767" s="57"/>
      <c r="JM767" s="57"/>
      <c r="JN767" s="57"/>
      <c r="JO767" s="57"/>
      <c r="JP767" s="57"/>
      <c r="JQ767" s="57"/>
      <c r="JR767" s="57"/>
      <c r="JS767" s="57"/>
      <c r="JT767" s="57"/>
      <c r="JU767" s="57"/>
      <c r="JV767" s="57"/>
      <c r="JW767" s="57"/>
      <c r="JX767" s="57"/>
      <c r="JY767" s="57"/>
      <c r="JZ767" s="57"/>
      <c r="KA767" s="57"/>
      <c r="KB767" s="57"/>
      <c r="KC767" s="57"/>
      <c r="KD767" s="57"/>
      <c r="KE767" s="57"/>
      <c r="KF767" s="57"/>
      <c r="KG767" s="57"/>
      <c r="KH767" s="57"/>
      <c r="KI767" s="57"/>
      <c r="KJ767" s="57"/>
      <c r="KK767" s="57"/>
      <c r="KL767" s="57"/>
      <c r="KM767" s="57"/>
      <c r="KN767" s="57"/>
      <c r="KO767" s="57"/>
      <c r="KP767" s="57"/>
      <c r="KQ767" s="57"/>
      <c r="KR767" s="57"/>
      <c r="KS767" s="57"/>
      <c r="KT767" s="57"/>
      <c r="KU767" s="57"/>
      <c r="KV767" s="57"/>
      <c r="KW767" s="57"/>
      <c r="KX767" s="57"/>
      <c r="KY767" s="57"/>
      <c r="KZ767" s="57"/>
      <c r="LA767" s="57"/>
      <c r="LB767" s="57"/>
      <c r="LC767" s="57"/>
      <c r="LD767" s="57"/>
      <c r="LE767" s="57"/>
      <c r="LF767" s="57"/>
      <c r="LG767" s="57"/>
      <c r="LH767" s="57"/>
      <c r="LI767" s="57"/>
      <c r="LJ767" s="57"/>
      <c r="LK767" s="57"/>
      <c r="LL767" s="57"/>
      <c r="LM767" s="57"/>
      <c r="LN767" s="57"/>
      <c r="LO767" s="57"/>
      <c r="LP767" s="57"/>
      <c r="LQ767" s="57"/>
      <c r="LR767" s="57"/>
      <c r="LS767" s="57"/>
      <c r="LT767" s="57"/>
      <c r="LU767" s="57"/>
      <c r="LV767" s="57"/>
      <c r="LW767" s="57"/>
      <c r="LX767" s="57"/>
      <c r="LY767" s="57"/>
      <c r="LZ767" s="57"/>
      <c r="MA767" s="57"/>
      <c r="MB767" s="57"/>
      <c r="MC767" s="57"/>
      <c r="MD767" s="57"/>
      <c r="ME767" s="57"/>
      <c r="MF767" s="57"/>
      <c r="MG767" s="57"/>
      <c r="MH767" s="57"/>
      <c r="MI767" s="57"/>
      <c r="MJ767" s="57"/>
      <c r="MK767" s="57"/>
      <c r="ML767" s="57"/>
      <c r="MM767" s="57"/>
      <c r="MN767" s="57"/>
      <c r="MO767" s="57"/>
      <c r="MP767" s="57"/>
      <c r="MQ767" s="57"/>
      <c r="MR767" s="57"/>
      <c r="MS767" s="57"/>
      <c r="MT767" s="57"/>
      <c r="MU767" s="57"/>
      <c r="MV767" s="57"/>
      <c r="MW767" s="57"/>
      <c r="MX767" s="57"/>
      <c r="MY767" s="57"/>
      <c r="MZ767" s="57"/>
      <c r="NA767" s="57"/>
      <c r="NB767" s="57"/>
      <c r="NC767" s="57"/>
      <c r="ND767" s="57"/>
      <c r="NE767" s="57"/>
      <c r="NF767" s="57"/>
      <c r="NG767" s="57"/>
      <c r="NH767" s="57"/>
      <c r="NI767" s="57"/>
      <c r="NJ767" s="57"/>
      <c r="NK767" s="57"/>
      <c r="NL767" s="57"/>
      <c r="NM767" s="57"/>
      <c r="NN767" s="57"/>
      <c r="NO767" s="57"/>
      <c r="NP767" s="57"/>
      <c r="NQ767" s="57"/>
      <c r="NR767" s="57"/>
      <c r="NS767" s="57"/>
      <c r="NT767" s="57"/>
      <c r="NU767" s="57"/>
      <c r="NV767" s="57"/>
      <c r="NW767" s="57"/>
      <c r="NX767" s="57"/>
      <c r="NY767" s="57"/>
      <c r="NZ767" s="57"/>
      <c r="OA767" s="57"/>
      <c r="OB767" s="57"/>
      <c r="OC767" s="57"/>
      <c r="OD767" s="57"/>
      <c r="OE767" s="57"/>
      <c r="OF767" s="57"/>
      <c r="OG767" s="57"/>
      <c r="OH767" s="57"/>
      <c r="OI767" s="57"/>
      <c r="OJ767" s="57"/>
      <c r="OK767" s="57"/>
      <c r="OL767" s="57"/>
      <c r="OM767" s="57"/>
      <c r="ON767" s="57"/>
      <c r="OO767" s="57"/>
      <c r="OP767" s="57"/>
      <c r="OQ767" s="57"/>
      <c r="OR767" s="57"/>
      <c r="OS767" s="57"/>
      <c r="OT767" s="57"/>
      <c r="OU767" s="57"/>
      <c r="OV767" s="57"/>
      <c r="OW767" s="57"/>
      <c r="OX767" s="57"/>
      <c r="OY767" s="57"/>
      <c r="OZ767" s="57"/>
      <c r="PA767" s="57"/>
      <c r="PB767" s="57"/>
      <c r="PC767" s="57"/>
      <c r="PD767" s="57"/>
      <c r="PE767" s="57"/>
      <c r="PF767" s="57"/>
      <c r="PG767" s="57"/>
      <c r="PH767" s="57"/>
      <c r="PI767" s="57"/>
      <c r="PJ767" s="57"/>
      <c r="PK767" s="57"/>
      <c r="PL767" s="57"/>
      <c r="PM767" s="57"/>
      <c r="PN767" s="57"/>
      <c r="PO767" s="57"/>
      <c r="PP767" s="57"/>
      <c r="PQ767" s="57"/>
      <c r="PR767" s="57"/>
      <c r="PS767" s="57"/>
      <c r="PT767" s="57"/>
      <c r="PU767" s="57"/>
      <c r="PV767" s="57"/>
      <c r="PW767" s="57"/>
      <c r="PX767" s="57"/>
      <c r="PY767" s="57"/>
      <c r="PZ767" s="57"/>
      <c r="QA767" s="57"/>
      <c r="QB767" s="57"/>
      <c r="QC767" s="57"/>
      <c r="QD767" s="57"/>
      <c r="QE767" s="57"/>
      <c r="QF767" s="57"/>
      <c r="QG767" s="57"/>
      <c r="QH767" s="57"/>
      <c r="QI767" s="57"/>
      <c r="QJ767" s="57"/>
      <c r="QK767" s="57"/>
      <c r="QL767" s="57"/>
      <c r="QM767" s="57"/>
      <c r="QN767" s="57"/>
      <c r="QO767" s="57"/>
      <c r="QP767" s="57"/>
      <c r="QQ767" s="57"/>
      <c r="QR767" s="57"/>
      <c r="QS767" s="57"/>
      <c r="QT767" s="57"/>
      <c r="QU767" s="57"/>
      <c r="QV767" s="57"/>
      <c r="QW767" s="57"/>
      <c r="QX767" s="57"/>
      <c r="QY767" s="57"/>
      <c r="QZ767" s="57"/>
      <c r="RA767" s="57"/>
      <c r="RB767" s="57"/>
      <c r="RC767" s="57"/>
      <c r="RD767" s="57"/>
      <c r="RE767" s="57"/>
      <c r="RF767" s="57"/>
      <c r="RG767" s="57"/>
      <c r="RH767" s="57"/>
      <c r="RI767" s="57"/>
      <c r="RJ767" s="57"/>
      <c r="RK767" s="57"/>
      <c r="RL767" s="57"/>
      <c r="RM767" s="57"/>
      <c r="RN767" s="57"/>
      <c r="RO767" s="57"/>
      <c r="RP767" s="57"/>
      <c r="RQ767" s="57"/>
      <c r="RR767" s="57"/>
      <c r="RS767" s="57"/>
      <c r="RT767" s="57"/>
      <c r="RU767" s="57"/>
      <c r="RV767" s="57"/>
      <c r="RW767" s="57"/>
      <c r="RX767" s="57"/>
      <c r="RY767" s="57"/>
      <c r="RZ767" s="57"/>
      <c r="SA767" s="57"/>
      <c r="SB767" s="57"/>
      <c r="SC767" s="57"/>
      <c r="SD767" s="57"/>
      <c r="SE767" s="57"/>
      <c r="SF767" s="57"/>
      <c r="SG767" s="57"/>
      <c r="SH767" s="57"/>
      <c r="SI767" s="57"/>
      <c r="SJ767" s="57"/>
      <c r="SK767" s="57"/>
      <c r="SL767" s="57"/>
      <c r="SM767" s="57"/>
      <c r="SN767" s="57"/>
      <c r="SO767" s="57"/>
      <c r="SP767" s="57"/>
      <c r="SQ767" s="57"/>
      <c r="SR767" s="57"/>
      <c r="SS767" s="57"/>
      <c r="ST767" s="57"/>
      <c r="SU767" s="57"/>
      <c r="SV767" s="57"/>
      <c r="SW767" s="57"/>
      <c r="SX767" s="57"/>
      <c r="SY767" s="57"/>
      <c r="SZ767" s="57"/>
      <c r="TA767" s="57"/>
      <c r="TB767" s="57"/>
      <c r="TC767" s="57"/>
      <c r="TD767" s="57"/>
      <c r="TE767" s="57"/>
      <c r="TF767" s="57"/>
      <c r="TG767" s="57"/>
      <c r="TH767" s="57"/>
      <c r="TI767" s="57"/>
      <c r="TJ767" s="57"/>
      <c r="TK767" s="57"/>
      <c r="TL767" s="57"/>
      <c r="TM767" s="57"/>
      <c r="TN767" s="57"/>
      <c r="TO767" s="57"/>
      <c r="TP767" s="57"/>
      <c r="TQ767" s="57"/>
      <c r="TR767" s="57"/>
      <c r="TS767" s="57"/>
      <c r="TT767" s="57"/>
      <c r="TU767" s="57"/>
      <c r="TV767" s="57"/>
      <c r="TW767" s="57"/>
      <c r="TX767" s="57"/>
      <c r="TY767" s="57"/>
      <c r="TZ767" s="57"/>
      <c r="UA767" s="57"/>
      <c r="UB767" s="57"/>
      <c r="UC767" s="57"/>
      <c r="UD767" s="57"/>
      <c r="UE767" s="57"/>
      <c r="UF767" s="57"/>
      <c r="UG767" s="57"/>
      <c r="UH767" s="57"/>
      <c r="UI767" s="57"/>
      <c r="UJ767" s="57"/>
      <c r="UK767" s="57"/>
      <c r="UL767" s="57"/>
      <c r="UM767" s="57"/>
      <c r="UN767" s="57"/>
      <c r="UO767" s="57"/>
      <c r="UP767" s="57"/>
      <c r="UQ767" s="57"/>
      <c r="UR767" s="57"/>
      <c r="US767" s="57"/>
      <c r="UT767" s="57"/>
      <c r="UU767" s="57"/>
      <c r="UV767" s="57"/>
      <c r="UW767" s="57"/>
      <c r="UX767" s="57"/>
      <c r="UY767" s="57"/>
      <c r="UZ767" s="57"/>
      <c r="VA767" s="57"/>
      <c r="VB767" s="57"/>
      <c r="VC767" s="57"/>
      <c r="VD767" s="57"/>
      <c r="VE767" s="57"/>
      <c r="VF767" s="57"/>
      <c r="VG767" s="57"/>
      <c r="VH767" s="57"/>
      <c r="VI767" s="57"/>
      <c r="VJ767" s="57"/>
      <c r="VK767" s="57"/>
      <c r="VL767" s="57"/>
      <c r="VM767" s="57"/>
      <c r="VN767" s="57"/>
      <c r="VO767" s="57"/>
      <c r="VP767" s="57"/>
      <c r="VQ767" s="57"/>
      <c r="VR767" s="57"/>
      <c r="VS767" s="57"/>
      <c r="VT767" s="57"/>
      <c r="VU767" s="57"/>
      <c r="VV767" s="57"/>
      <c r="VW767" s="57"/>
      <c r="VX767" s="57"/>
      <c r="VY767" s="57"/>
      <c r="VZ767" s="57"/>
      <c r="WA767" s="57"/>
      <c r="WB767" s="57"/>
      <c r="WC767" s="57"/>
      <c r="WD767" s="57"/>
      <c r="WE767" s="57"/>
      <c r="WF767" s="57"/>
      <c r="WG767" s="57"/>
      <c r="WH767" s="57"/>
      <c r="WI767" s="57"/>
      <c r="WJ767" s="57"/>
      <c r="WK767" s="57"/>
      <c r="WL767" s="57"/>
      <c r="WM767" s="57"/>
      <c r="WN767" s="57"/>
      <c r="WO767" s="57"/>
      <c r="WP767" s="57"/>
      <c r="WQ767" s="57"/>
      <c r="WR767" s="57"/>
      <c r="WS767" s="57"/>
      <c r="WT767" s="57"/>
      <c r="WU767" s="57"/>
      <c r="WV767" s="57"/>
      <c r="WW767" s="57"/>
      <c r="WX767" s="57"/>
      <c r="WY767" s="57"/>
      <c r="WZ767" s="57"/>
      <c r="XA767" s="57"/>
      <c r="XB767" s="57"/>
      <c r="XC767" s="57"/>
      <c r="XD767" s="57"/>
      <c r="XE767" s="57"/>
      <c r="XF767" s="57"/>
      <c r="XG767" s="57"/>
      <c r="XH767" s="57"/>
      <c r="XI767" s="57"/>
      <c r="XJ767" s="57"/>
      <c r="XK767" s="57"/>
      <c r="XL767" s="57"/>
      <c r="XM767" s="57"/>
      <c r="XN767" s="57"/>
      <c r="XO767" s="57"/>
      <c r="XP767" s="57"/>
      <c r="XQ767" s="57"/>
      <c r="XR767" s="57"/>
      <c r="XS767" s="57"/>
      <c r="XT767" s="57"/>
      <c r="XU767" s="57"/>
      <c r="XV767" s="57"/>
      <c r="XW767" s="57"/>
    </row>
    <row r="768">
      <c r="AI768" s="57"/>
      <c r="BR768" s="57"/>
      <c r="DA768" s="57"/>
      <c r="EJ768" s="57"/>
      <c r="EK768" s="57"/>
      <c r="EL768" s="57"/>
      <c r="EM768" s="57"/>
      <c r="EN768" s="57"/>
      <c r="EO768" s="57"/>
      <c r="EP768" s="57"/>
      <c r="EQ768" s="57"/>
      <c r="ER768" s="57"/>
      <c r="ES768" s="57"/>
      <c r="ET768" s="57"/>
      <c r="EU768" s="57"/>
      <c r="EV768" s="57"/>
      <c r="EW768" s="57"/>
      <c r="EX768" s="57"/>
      <c r="EY768" s="57"/>
      <c r="EZ768" s="57"/>
      <c r="FA768" s="57"/>
      <c r="FB768" s="57"/>
      <c r="FC768" s="57"/>
      <c r="FD768" s="57"/>
      <c r="FE768" s="57"/>
      <c r="FF768" s="57"/>
      <c r="FG768" s="57"/>
      <c r="FH768" s="57"/>
      <c r="FI768" s="57"/>
      <c r="FJ768" s="57"/>
      <c r="FK768" s="57"/>
      <c r="FL768" s="57"/>
      <c r="FM768" s="57"/>
      <c r="FN768" s="57"/>
      <c r="FO768" s="57"/>
      <c r="FP768" s="57"/>
      <c r="FQ768" s="57"/>
      <c r="FR768" s="57"/>
      <c r="FS768" s="57"/>
      <c r="FT768" s="57"/>
      <c r="FU768" s="57"/>
      <c r="FV768" s="57"/>
      <c r="FW768" s="57"/>
      <c r="FX768" s="57"/>
      <c r="FY768" s="57"/>
      <c r="FZ768" s="57"/>
      <c r="GA768" s="57"/>
      <c r="GB768" s="57"/>
      <c r="GC768" s="57"/>
      <c r="GD768" s="57"/>
      <c r="GE768" s="57"/>
      <c r="GF768" s="57"/>
      <c r="GG768" s="57"/>
      <c r="GH768" s="57"/>
      <c r="GI768" s="57"/>
      <c r="GJ768" s="57"/>
      <c r="GK768" s="57"/>
      <c r="GL768" s="57"/>
      <c r="GM768" s="57"/>
      <c r="GN768" s="57"/>
      <c r="GO768" s="57"/>
      <c r="GP768" s="57"/>
      <c r="GQ768" s="57"/>
      <c r="GR768" s="57"/>
      <c r="GS768" s="57"/>
      <c r="GT768" s="57"/>
      <c r="GU768" s="57"/>
      <c r="GV768" s="57"/>
      <c r="GW768" s="57"/>
      <c r="GX768" s="57"/>
      <c r="GY768" s="57"/>
      <c r="GZ768" s="57"/>
      <c r="HA768" s="57"/>
      <c r="HB768" s="57"/>
      <c r="HC768" s="57"/>
      <c r="HD768" s="57"/>
      <c r="HE768" s="57"/>
      <c r="HF768" s="57"/>
      <c r="HG768" s="57"/>
      <c r="HH768" s="57"/>
      <c r="HI768" s="57"/>
      <c r="HJ768" s="57"/>
      <c r="HK768" s="57"/>
      <c r="HL768" s="57"/>
      <c r="HM768" s="57"/>
      <c r="HN768" s="57"/>
      <c r="HO768" s="57"/>
      <c r="HP768" s="57"/>
      <c r="HQ768" s="57"/>
      <c r="HR768" s="57"/>
      <c r="HS768" s="57"/>
      <c r="HT768" s="57"/>
      <c r="HU768" s="57"/>
      <c r="HV768" s="57"/>
      <c r="HW768" s="57"/>
      <c r="HX768" s="57"/>
      <c r="HY768" s="57"/>
      <c r="HZ768" s="57"/>
      <c r="IA768" s="57"/>
      <c r="IB768" s="57"/>
      <c r="IC768" s="57"/>
      <c r="ID768" s="57"/>
      <c r="IE768" s="57"/>
      <c r="IF768" s="57"/>
      <c r="IG768" s="57"/>
      <c r="IH768" s="57"/>
      <c r="II768" s="57"/>
      <c r="IJ768" s="57"/>
      <c r="IK768" s="57"/>
      <c r="IL768" s="57"/>
      <c r="IM768" s="57"/>
      <c r="IN768" s="57"/>
      <c r="IO768" s="57"/>
      <c r="IP768" s="57"/>
      <c r="IQ768" s="57"/>
      <c r="IR768" s="57"/>
      <c r="IS768" s="57"/>
      <c r="IT768" s="57"/>
      <c r="IU768" s="57"/>
      <c r="IV768" s="57"/>
      <c r="IW768" s="57"/>
      <c r="IX768" s="57"/>
      <c r="IY768" s="57"/>
      <c r="IZ768" s="57"/>
      <c r="JA768" s="57"/>
      <c r="JB768" s="57"/>
      <c r="JC768" s="57"/>
      <c r="JD768" s="57"/>
      <c r="JE768" s="57"/>
      <c r="JF768" s="57"/>
      <c r="JG768" s="57"/>
      <c r="JH768" s="57"/>
      <c r="JI768" s="57"/>
      <c r="JJ768" s="57"/>
      <c r="JK768" s="57"/>
      <c r="JL768" s="57"/>
      <c r="JM768" s="57"/>
      <c r="JN768" s="57"/>
      <c r="JO768" s="57"/>
      <c r="JP768" s="57"/>
      <c r="JQ768" s="57"/>
      <c r="JR768" s="57"/>
      <c r="JS768" s="57"/>
      <c r="JT768" s="57"/>
      <c r="JU768" s="57"/>
      <c r="JV768" s="57"/>
      <c r="JW768" s="57"/>
      <c r="JX768" s="57"/>
      <c r="JY768" s="57"/>
      <c r="JZ768" s="57"/>
      <c r="KA768" s="57"/>
      <c r="KB768" s="57"/>
      <c r="KC768" s="57"/>
      <c r="KD768" s="57"/>
      <c r="KE768" s="57"/>
      <c r="KF768" s="57"/>
      <c r="KG768" s="57"/>
      <c r="KH768" s="57"/>
      <c r="KI768" s="57"/>
      <c r="KJ768" s="57"/>
      <c r="KK768" s="57"/>
      <c r="KL768" s="57"/>
      <c r="KM768" s="57"/>
      <c r="KN768" s="57"/>
      <c r="KO768" s="57"/>
      <c r="KP768" s="57"/>
      <c r="KQ768" s="57"/>
      <c r="KR768" s="57"/>
      <c r="KS768" s="57"/>
      <c r="KT768" s="57"/>
      <c r="KU768" s="57"/>
      <c r="KV768" s="57"/>
      <c r="KW768" s="57"/>
      <c r="KX768" s="57"/>
      <c r="KY768" s="57"/>
      <c r="KZ768" s="57"/>
      <c r="LA768" s="57"/>
      <c r="LB768" s="57"/>
      <c r="LC768" s="57"/>
      <c r="LD768" s="57"/>
      <c r="LE768" s="57"/>
      <c r="LF768" s="57"/>
      <c r="LG768" s="57"/>
      <c r="LH768" s="57"/>
      <c r="LI768" s="57"/>
      <c r="LJ768" s="57"/>
      <c r="LK768" s="57"/>
      <c r="LL768" s="57"/>
      <c r="LM768" s="57"/>
      <c r="LN768" s="57"/>
      <c r="LO768" s="57"/>
      <c r="LP768" s="57"/>
      <c r="LQ768" s="57"/>
      <c r="LR768" s="57"/>
      <c r="LS768" s="57"/>
      <c r="LT768" s="57"/>
      <c r="LU768" s="57"/>
      <c r="LV768" s="57"/>
      <c r="LW768" s="57"/>
      <c r="LX768" s="57"/>
      <c r="LY768" s="57"/>
      <c r="LZ768" s="57"/>
      <c r="MA768" s="57"/>
      <c r="MB768" s="57"/>
      <c r="MC768" s="57"/>
      <c r="MD768" s="57"/>
      <c r="ME768" s="57"/>
      <c r="MF768" s="57"/>
      <c r="MG768" s="57"/>
      <c r="MH768" s="57"/>
      <c r="MI768" s="57"/>
      <c r="MJ768" s="57"/>
      <c r="MK768" s="57"/>
      <c r="ML768" s="57"/>
      <c r="MM768" s="57"/>
      <c r="MN768" s="57"/>
      <c r="MO768" s="57"/>
      <c r="MP768" s="57"/>
      <c r="MQ768" s="57"/>
      <c r="MR768" s="57"/>
      <c r="MS768" s="57"/>
      <c r="MT768" s="57"/>
      <c r="MU768" s="57"/>
      <c r="MV768" s="57"/>
      <c r="MW768" s="57"/>
      <c r="MX768" s="57"/>
      <c r="MY768" s="57"/>
      <c r="MZ768" s="57"/>
      <c r="NA768" s="57"/>
      <c r="NB768" s="57"/>
      <c r="NC768" s="57"/>
      <c r="ND768" s="57"/>
      <c r="NE768" s="57"/>
      <c r="NF768" s="57"/>
      <c r="NG768" s="57"/>
      <c r="NH768" s="57"/>
      <c r="NI768" s="57"/>
      <c r="NJ768" s="57"/>
      <c r="NK768" s="57"/>
      <c r="NL768" s="57"/>
      <c r="NM768" s="57"/>
      <c r="NN768" s="57"/>
      <c r="NO768" s="57"/>
      <c r="NP768" s="57"/>
      <c r="NQ768" s="57"/>
      <c r="NR768" s="57"/>
      <c r="NS768" s="57"/>
      <c r="NT768" s="57"/>
      <c r="NU768" s="57"/>
      <c r="NV768" s="57"/>
      <c r="NW768" s="57"/>
      <c r="NX768" s="57"/>
      <c r="NY768" s="57"/>
      <c r="NZ768" s="57"/>
      <c r="OA768" s="57"/>
      <c r="OB768" s="57"/>
      <c r="OC768" s="57"/>
      <c r="OD768" s="57"/>
      <c r="OE768" s="57"/>
      <c r="OF768" s="57"/>
      <c r="OG768" s="57"/>
      <c r="OH768" s="57"/>
      <c r="OI768" s="57"/>
      <c r="OJ768" s="57"/>
      <c r="OK768" s="57"/>
      <c r="OL768" s="57"/>
      <c r="OM768" s="57"/>
      <c r="ON768" s="57"/>
      <c r="OO768" s="57"/>
      <c r="OP768" s="57"/>
      <c r="OQ768" s="57"/>
      <c r="OR768" s="57"/>
      <c r="OS768" s="57"/>
      <c r="OT768" s="57"/>
      <c r="OU768" s="57"/>
      <c r="OV768" s="57"/>
      <c r="OW768" s="57"/>
      <c r="OX768" s="57"/>
      <c r="OY768" s="57"/>
      <c r="OZ768" s="57"/>
      <c r="PA768" s="57"/>
      <c r="PB768" s="57"/>
      <c r="PC768" s="57"/>
      <c r="PD768" s="57"/>
      <c r="PE768" s="57"/>
      <c r="PF768" s="57"/>
      <c r="PG768" s="57"/>
      <c r="PH768" s="57"/>
      <c r="PI768" s="57"/>
      <c r="PJ768" s="57"/>
      <c r="PK768" s="57"/>
      <c r="PL768" s="57"/>
      <c r="PM768" s="57"/>
      <c r="PN768" s="57"/>
      <c r="PO768" s="57"/>
      <c r="PP768" s="57"/>
      <c r="PQ768" s="57"/>
      <c r="PR768" s="57"/>
      <c r="PS768" s="57"/>
      <c r="PT768" s="57"/>
      <c r="PU768" s="57"/>
      <c r="PV768" s="57"/>
      <c r="PW768" s="57"/>
      <c r="PX768" s="57"/>
      <c r="PY768" s="57"/>
      <c r="PZ768" s="57"/>
      <c r="QA768" s="57"/>
      <c r="QB768" s="57"/>
      <c r="QC768" s="57"/>
      <c r="QD768" s="57"/>
      <c r="QE768" s="57"/>
      <c r="QF768" s="57"/>
      <c r="QG768" s="57"/>
      <c r="QH768" s="57"/>
      <c r="QI768" s="57"/>
      <c r="QJ768" s="57"/>
      <c r="QK768" s="57"/>
      <c r="QL768" s="57"/>
      <c r="QM768" s="57"/>
      <c r="QN768" s="57"/>
      <c r="QO768" s="57"/>
      <c r="QP768" s="57"/>
      <c r="QQ768" s="57"/>
      <c r="QR768" s="57"/>
      <c r="QS768" s="57"/>
      <c r="QT768" s="57"/>
      <c r="QU768" s="57"/>
      <c r="QV768" s="57"/>
      <c r="QW768" s="57"/>
      <c r="QX768" s="57"/>
      <c r="QY768" s="57"/>
      <c r="QZ768" s="57"/>
      <c r="RA768" s="57"/>
      <c r="RB768" s="57"/>
      <c r="RC768" s="57"/>
      <c r="RD768" s="57"/>
      <c r="RE768" s="57"/>
      <c r="RF768" s="57"/>
      <c r="RG768" s="57"/>
      <c r="RH768" s="57"/>
      <c r="RI768" s="57"/>
      <c r="RJ768" s="57"/>
      <c r="RK768" s="57"/>
      <c r="RL768" s="57"/>
      <c r="RM768" s="57"/>
      <c r="RN768" s="57"/>
      <c r="RO768" s="57"/>
      <c r="RP768" s="57"/>
      <c r="RQ768" s="57"/>
      <c r="RR768" s="57"/>
      <c r="RS768" s="57"/>
      <c r="RT768" s="57"/>
      <c r="RU768" s="57"/>
      <c r="RV768" s="57"/>
      <c r="RW768" s="57"/>
      <c r="RX768" s="57"/>
      <c r="RY768" s="57"/>
      <c r="RZ768" s="57"/>
      <c r="SA768" s="57"/>
      <c r="SB768" s="57"/>
      <c r="SC768" s="57"/>
      <c r="SD768" s="57"/>
      <c r="SE768" s="57"/>
      <c r="SF768" s="57"/>
      <c r="SG768" s="57"/>
      <c r="SH768" s="57"/>
      <c r="SI768" s="57"/>
      <c r="SJ768" s="57"/>
      <c r="SK768" s="57"/>
      <c r="SL768" s="57"/>
      <c r="SM768" s="57"/>
      <c r="SN768" s="57"/>
      <c r="SO768" s="57"/>
      <c r="SP768" s="57"/>
      <c r="SQ768" s="57"/>
      <c r="SR768" s="57"/>
      <c r="SS768" s="57"/>
      <c r="ST768" s="57"/>
      <c r="SU768" s="57"/>
      <c r="SV768" s="57"/>
      <c r="SW768" s="57"/>
      <c r="SX768" s="57"/>
      <c r="SY768" s="57"/>
      <c r="SZ768" s="57"/>
      <c r="TA768" s="57"/>
      <c r="TB768" s="57"/>
      <c r="TC768" s="57"/>
      <c r="TD768" s="57"/>
      <c r="TE768" s="57"/>
      <c r="TF768" s="57"/>
      <c r="TG768" s="57"/>
      <c r="TH768" s="57"/>
      <c r="TI768" s="57"/>
      <c r="TJ768" s="57"/>
      <c r="TK768" s="57"/>
      <c r="TL768" s="57"/>
      <c r="TM768" s="57"/>
      <c r="TN768" s="57"/>
      <c r="TO768" s="57"/>
      <c r="TP768" s="57"/>
      <c r="TQ768" s="57"/>
      <c r="TR768" s="57"/>
      <c r="TS768" s="57"/>
      <c r="TT768" s="57"/>
      <c r="TU768" s="57"/>
      <c r="TV768" s="57"/>
      <c r="TW768" s="57"/>
      <c r="TX768" s="57"/>
      <c r="TY768" s="57"/>
      <c r="TZ768" s="57"/>
      <c r="UA768" s="57"/>
      <c r="UB768" s="57"/>
      <c r="UC768" s="57"/>
      <c r="UD768" s="57"/>
      <c r="UE768" s="57"/>
      <c r="UF768" s="57"/>
      <c r="UG768" s="57"/>
      <c r="UH768" s="57"/>
      <c r="UI768" s="57"/>
      <c r="UJ768" s="57"/>
      <c r="UK768" s="57"/>
      <c r="UL768" s="57"/>
      <c r="UM768" s="57"/>
      <c r="UN768" s="57"/>
      <c r="UO768" s="57"/>
      <c r="UP768" s="57"/>
      <c r="UQ768" s="57"/>
      <c r="UR768" s="57"/>
      <c r="US768" s="57"/>
      <c r="UT768" s="57"/>
      <c r="UU768" s="57"/>
      <c r="UV768" s="57"/>
      <c r="UW768" s="57"/>
      <c r="UX768" s="57"/>
      <c r="UY768" s="57"/>
      <c r="UZ768" s="57"/>
      <c r="VA768" s="57"/>
      <c r="VB768" s="57"/>
      <c r="VC768" s="57"/>
      <c r="VD768" s="57"/>
      <c r="VE768" s="57"/>
      <c r="VF768" s="57"/>
      <c r="VG768" s="57"/>
      <c r="VH768" s="57"/>
      <c r="VI768" s="57"/>
      <c r="VJ768" s="57"/>
      <c r="VK768" s="57"/>
      <c r="VL768" s="57"/>
      <c r="VM768" s="57"/>
      <c r="VN768" s="57"/>
      <c r="VO768" s="57"/>
      <c r="VP768" s="57"/>
      <c r="VQ768" s="57"/>
      <c r="VR768" s="57"/>
      <c r="VS768" s="57"/>
      <c r="VT768" s="57"/>
      <c r="VU768" s="57"/>
      <c r="VV768" s="57"/>
      <c r="VW768" s="57"/>
      <c r="VX768" s="57"/>
      <c r="VY768" s="57"/>
      <c r="VZ768" s="57"/>
      <c r="WA768" s="57"/>
      <c r="WB768" s="57"/>
      <c r="WC768" s="57"/>
      <c r="WD768" s="57"/>
      <c r="WE768" s="57"/>
      <c r="WF768" s="57"/>
      <c r="WG768" s="57"/>
      <c r="WH768" s="57"/>
      <c r="WI768" s="57"/>
      <c r="WJ768" s="57"/>
      <c r="WK768" s="57"/>
      <c r="WL768" s="57"/>
      <c r="WM768" s="57"/>
      <c r="WN768" s="57"/>
      <c r="WO768" s="57"/>
      <c r="WP768" s="57"/>
      <c r="WQ768" s="57"/>
      <c r="WR768" s="57"/>
      <c r="WS768" s="57"/>
      <c r="WT768" s="57"/>
      <c r="WU768" s="57"/>
      <c r="WV768" s="57"/>
      <c r="WW768" s="57"/>
      <c r="WX768" s="57"/>
      <c r="WY768" s="57"/>
      <c r="WZ768" s="57"/>
      <c r="XA768" s="57"/>
      <c r="XB768" s="57"/>
      <c r="XC768" s="57"/>
      <c r="XD768" s="57"/>
      <c r="XE768" s="57"/>
      <c r="XF768" s="57"/>
      <c r="XG768" s="57"/>
      <c r="XH768" s="57"/>
      <c r="XI768" s="57"/>
      <c r="XJ768" s="57"/>
      <c r="XK768" s="57"/>
      <c r="XL768" s="57"/>
      <c r="XM768" s="57"/>
      <c r="XN768" s="57"/>
      <c r="XO768" s="57"/>
      <c r="XP768" s="57"/>
      <c r="XQ768" s="57"/>
      <c r="XR768" s="57"/>
      <c r="XS768" s="57"/>
      <c r="XT768" s="57"/>
      <c r="XU768" s="57"/>
      <c r="XV768" s="57"/>
      <c r="XW768" s="57"/>
    </row>
    <row r="769">
      <c r="AI769" s="57"/>
      <c r="BR769" s="57"/>
      <c r="DA769" s="57"/>
      <c r="EJ769" s="57"/>
      <c r="EK769" s="57"/>
      <c r="EL769" s="57"/>
      <c r="EM769" s="57"/>
      <c r="EN769" s="57"/>
      <c r="EO769" s="57"/>
      <c r="EP769" s="57"/>
      <c r="EQ769" s="57"/>
      <c r="ER769" s="57"/>
      <c r="ES769" s="57"/>
      <c r="ET769" s="57"/>
      <c r="EU769" s="57"/>
      <c r="EV769" s="57"/>
      <c r="EW769" s="57"/>
      <c r="EX769" s="57"/>
      <c r="EY769" s="57"/>
      <c r="EZ769" s="57"/>
      <c r="FA769" s="57"/>
      <c r="FB769" s="57"/>
      <c r="FC769" s="57"/>
      <c r="FD769" s="57"/>
      <c r="FE769" s="57"/>
      <c r="FF769" s="57"/>
      <c r="FG769" s="57"/>
      <c r="FH769" s="57"/>
      <c r="FI769" s="57"/>
      <c r="FJ769" s="57"/>
      <c r="FK769" s="57"/>
      <c r="FL769" s="57"/>
      <c r="FM769" s="57"/>
      <c r="FN769" s="57"/>
      <c r="FO769" s="57"/>
      <c r="FP769" s="57"/>
      <c r="FQ769" s="57"/>
      <c r="FR769" s="57"/>
      <c r="FS769" s="57"/>
      <c r="FT769" s="57"/>
      <c r="FU769" s="57"/>
      <c r="FV769" s="57"/>
      <c r="FW769" s="57"/>
      <c r="FX769" s="57"/>
      <c r="FY769" s="57"/>
      <c r="FZ769" s="57"/>
      <c r="GA769" s="57"/>
      <c r="GB769" s="57"/>
      <c r="GC769" s="57"/>
      <c r="GD769" s="57"/>
      <c r="GE769" s="57"/>
      <c r="GF769" s="57"/>
      <c r="GG769" s="57"/>
      <c r="GH769" s="57"/>
      <c r="GI769" s="57"/>
      <c r="GJ769" s="57"/>
      <c r="GK769" s="57"/>
      <c r="GL769" s="57"/>
      <c r="GM769" s="57"/>
      <c r="GN769" s="57"/>
      <c r="GO769" s="57"/>
      <c r="GP769" s="57"/>
      <c r="GQ769" s="57"/>
      <c r="GR769" s="57"/>
      <c r="GS769" s="57"/>
      <c r="GT769" s="57"/>
      <c r="GU769" s="57"/>
      <c r="GV769" s="57"/>
      <c r="GW769" s="57"/>
      <c r="GX769" s="57"/>
      <c r="GY769" s="57"/>
      <c r="GZ769" s="57"/>
      <c r="HA769" s="57"/>
      <c r="HB769" s="57"/>
      <c r="HC769" s="57"/>
      <c r="HD769" s="57"/>
      <c r="HE769" s="57"/>
      <c r="HF769" s="57"/>
      <c r="HG769" s="57"/>
      <c r="HH769" s="57"/>
      <c r="HI769" s="57"/>
      <c r="HJ769" s="57"/>
      <c r="HK769" s="57"/>
      <c r="HL769" s="57"/>
      <c r="HM769" s="57"/>
      <c r="HN769" s="57"/>
      <c r="HO769" s="57"/>
      <c r="HP769" s="57"/>
      <c r="HQ769" s="57"/>
      <c r="HR769" s="57"/>
      <c r="HS769" s="57"/>
      <c r="HT769" s="57"/>
      <c r="HU769" s="57"/>
      <c r="HV769" s="57"/>
      <c r="HW769" s="57"/>
      <c r="HX769" s="57"/>
      <c r="HY769" s="57"/>
      <c r="HZ769" s="57"/>
      <c r="IA769" s="57"/>
      <c r="IB769" s="57"/>
      <c r="IC769" s="57"/>
      <c r="ID769" s="57"/>
      <c r="IE769" s="57"/>
      <c r="IF769" s="57"/>
      <c r="IG769" s="57"/>
      <c r="IH769" s="57"/>
      <c r="II769" s="57"/>
      <c r="IJ769" s="57"/>
      <c r="IK769" s="57"/>
      <c r="IL769" s="57"/>
      <c r="IM769" s="57"/>
      <c r="IN769" s="57"/>
      <c r="IO769" s="57"/>
      <c r="IP769" s="57"/>
      <c r="IQ769" s="57"/>
      <c r="IR769" s="57"/>
      <c r="IS769" s="57"/>
      <c r="IT769" s="57"/>
      <c r="IU769" s="57"/>
      <c r="IV769" s="57"/>
      <c r="IW769" s="57"/>
      <c r="IX769" s="57"/>
      <c r="IY769" s="57"/>
      <c r="IZ769" s="57"/>
      <c r="JA769" s="57"/>
      <c r="JB769" s="57"/>
      <c r="JC769" s="57"/>
      <c r="JD769" s="57"/>
      <c r="JE769" s="57"/>
      <c r="JF769" s="57"/>
      <c r="JG769" s="57"/>
      <c r="JH769" s="57"/>
      <c r="JI769" s="57"/>
      <c r="JJ769" s="57"/>
      <c r="JK769" s="57"/>
      <c r="JL769" s="57"/>
      <c r="JM769" s="57"/>
      <c r="JN769" s="57"/>
      <c r="JO769" s="57"/>
      <c r="JP769" s="57"/>
      <c r="JQ769" s="57"/>
      <c r="JR769" s="57"/>
      <c r="JS769" s="57"/>
      <c r="JT769" s="57"/>
      <c r="JU769" s="57"/>
      <c r="JV769" s="57"/>
      <c r="JW769" s="57"/>
      <c r="JX769" s="57"/>
      <c r="JY769" s="57"/>
      <c r="JZ769" s="57"/>
      <c r="KA769" s="57"/>
      <c r="KB769" s="57"/>
      <c r="KC769" s="57"/>
      <c r="KD769" s="57"/>
      <c r="KE769" s="57"/>
      <c r="KF769" s="57"/>
      <c r="KG769" s="57"/>
      <c r="KH769" s="57"/>
      <c r="KI769" s="57"/>
      <c r="KJ769" s="57"/>
      <c r="KK769" s="57"/>
      <c r="KL769" s="57"/>
      <c r="KM769" s="57"/>
      <c r="KN769" s="57"/>
      <c r="KO769" s="57"/>
      <c r="KP769" s="57"/>
      <c r="KQ769" s="57"/>
      <c r="KR769" s="57"/>
      <c r="KS769" s="57"/>
      <c r="KT769" s="57"/>
      <c r="KU769" s="57"/>
      <c r="KV769" s="57"/>
      <c r="KW769" s="57"/>
      <c r="KX769" s="57"/>
      <c r="KY769" s="57"/>
      <c r="KZ769" s="57"/>
      <c r="LA769" s="57"/>
      <c r="LB769" s="57"/>
      <c r="LC769" s="57"/>
      <c r="LD769" s="57"/>
      <c r="LE769" s="57"/>
      <c r="LF769" s="57"/>
      <c r="LG769" s="57"/>
      <c r="LH769" s="57"/>
      <c r="LI769" s="57"/>
      <c r="LJ769" s="57"/>
      <c r="LK769" s="57"/>
      <c r="LL769" s="57"/>
      <c r="LM769" s="57"/>
      <c r="LN769" s="57"/>
      <c r="LO769" s="57"/>
      <c r="LP769" s="57"/>
      <c r="LQ769" s="57"/>
      <c r="LR769" s="57"/>
      <c r="LS769" s="57"/>
      <c r="LT769" s="57"/>
      <c r="LU769" s="57"/>
      <c r="LV769" s="57"/>
      <c r="LW769" s="57"/>
      <c r="LX769" s="57"/>
      <c r="LY769" s="57"/>
      <c r="LZ769" s="57"/>
      <c r="MA769" s="57"/>
      <c r="MB769" s="57"/>
      <c r="MC769" s="57"/>
      <c r="MD769" s="57"/>
      <c r="ME769" s="57"/>
      <c r="MF769" s="57"/>
      <c r="MG769" s="57"/>
      <c r="MH769" s="57"/>
      <c r="MI769" s="57"/>
      <c r="MJ769" s="57"/>
      <c r="MK769" s="57"/>
      <c r="ML769" s="57"/>
      <c r="MM769" s="57"/>
      <c r="MN769" s="57"/>
      <c r="MO769" s="57"/>
      <c r="MP769" s="57"/>
      <c r="MQ769" s="57"/>
      <c r="MR769" s="57"/>
      <c r="MS769" s="57"/>
      <c r="MT769" s="57"/>
      <c r="MU769" s="57"/>
      <c r="MV769" s="57"/>
      <c r="MW769" s="57"/>
      <c r="MX769" s="57"/>
      <c r="MY769" s="57"/>
      <c r="MZ769" s="57"/>
      <c r="NA769" s="57"/>
      <c r="NB769" s="57"/>
      <c r="NC769" s="57"/>
      <c r="ND769" s="57"/>
      <c r="NE769" s="57"/>
      <c r="NF769" s="57"/>
      <c r="NG769" s="57"/>
      <c r="NH769" s="57"/>
      <c r="NI769" s="57"/>
      <c r="NJ769" s="57"/>
      <c r="NK769" s="57"/>
      <c r="NL769" s="57"/>
      <c r="NM769" s="57"/>
      <c r="NN769" s="57"/>
      <c r="NO769" s="57"/>
      <c r="NP769" s="57"/>
      <c r="NQ769" s="57"/>
      <c r="NR769" s="57"/>
      <c r="NS769" s="57"/>
      <c r="NT769" s="57"/>
      <c r="NU769" s="57"/>
      <c r="NV769" s="57"/>
      <c r="NW769" s="57"/>
      <c r="NX769" s="57"/>
      <c r="NY769" s="57"/>
      <c r="NZ769" s="57"/>
      <c r="OA769" s="57"/>
      <c r="OB769" s="57"/>
      <c r="OC769" s="57"/>
      <c r="OD769" s="57"/>
      <c r="OE769" s="57"/>
      <c r="OF769" s="57"/>
      <c r="OG769" s="57"/>
      <c r="OH769" s="57"/>
      <c r="OI769" s="57"/>
      <c r="OJ769" s="57"/>
      <c r="OK769" s="57"/>
      <c r="OL769" s="57"/>
      <c r="OM769" s="57"/>
      <c r="ON769" s="57"/>
      <c r="OO769" s="57"/>
      <c r="OP769" s="57"/>
      <c r="OQ769" s="57"/>
      <c r="OR769" s="57"/>
      <c r="OS769" s="57"/>
      <c r="OT769" s="57"/>
      <c r="OU769" s="57"/>
      <c r="OV769" s="57"/>
      <c r="OW769" s="57"/>
      <c r="OX769" s="57"/>
      <c r="OY769" s="57"/>
      <c r="OZ769" s="57"/>
      <c r="PA769" s="57"/>
      <c r="PB769" s="57"/>
      <c r="PC769" s="57"/>
      <c r="PD769" s="57"/>
      <c r="PE769" s="57"/>
      <c r="PF769" s="57"/>
      <c r="PG769" s="57"/>
      <c r="PH769" s="57"/>
      <c r="PI769" s="57"/>
      <c r="PJ769" s="57"/>
      <c r="PK769" s="57"/>
      <c r="PL769" s="57"/>
      <c r="PM769" s="57"/>
      <c r="PN769" s="57"/>
      <c r="PO769" s="57"/>
      <c r="PP769" s="57"/>
      <c r="PQ769" s="57"/>
      <c r="PR769" s="57"/>
      <c r="PS769" s="57"/>
      <c r="PT769" s="57"/>
      <c r="PU769" s="57"/>
      <c r="PV769" s="57"/>
      <c r="PW769" s="57"/>
      <c r="PX769" s="57"/>
      <c r="PY769" s="57"/>
      <c r="PZ769" s="57"/>
      <c r="QA769" s="57"/>
      <c r="QB769" s="57"/>
      <c r="QC769" s="57"/>
      <c r="QD769" s="57"/>
      <c r="QE769" s="57"/>
      <c r="QF769" s="57"/>
      <c r="QG769" s="57"/>
      <c r="QH769" s="57"/>
      <c r="QI769" s="57"/>
      <c r="QJ769" s="57"/>
      <c r="QK769" s="57"/>
      <c r="QL769" s="57"/>
      <c r="QM769" s="57"/>
      <c r="QN769" s="57"/>
      <c r="QO769" s="57"/>
      <c r="QP769" s="57"/>
      <c r="QQ769" s="57"/>
      <c r="QR769" s="57"/>
      <c r="QS769" s="57"/>
      <c r="QT769" s="57"/>
      <c r="QU769" s="57"/>
      <c r="QV769" s="57"/>
      <c r="QW769" s="57"/>
      <c r="QX769" s="57"/>
      <c r="QY769" s="57"/>
      <c r="QZ769" s="57"/>
      <c r="RA769" s="57"/>
      <c r="RB769" s="57"/>
      <c r="RC769" s="57"/>
      <c r="RD769" s="57"/>
      <c r="RE769" s="57"/>
      <c r="RF769" s="57"/>
      <c r="RG769" s="57"/>
      <c r="RH769" s="57"/>
      <c r="RI769" s="57"/>
      <c r="RJ769" s="57"/>
      <c r="RK769" s="57"/>
      <c r="RL769" s="57"/>
      <c r="RM769" s="57"/>
      <c r="RN769" s="57"/>
      <c r="RO769" s="57"/>
      <c r="RP769" s="57"/>
      <c r="RQ769" s="57"/>
      <c r="RR769" s="57"/>
      <c r="RS769" s="57"/>
      <c r="RT769" s="57"/>
      <c r="RU769" s="57"/>
      <c r="RV769" s="57"/>
      <c r="RW769" s="57"/>
      <c r="RX769" s="57"/>
      <c r="RY769" s="57"/>
      <c r="RZ769" s="57"/>
      <c r="SA769" s="57"/>
      <c r="SB769" s="57"/>
      <c r="SC769" s="57"/>
      <c r="SD769" s="57"/>
      <c r="SE769" s="57"/>
      <c r="SF769" s="57"/>
      <c r="SG769" s="57"/>
      <c r="SH769" s="57"/>
      <c r="SI769" s="57"/>
      <c r="SJ769" s="57"/>
      <c r="SK769" s="57"/>
      <c r="SL769" s="57"/>
      <c r="SM769" s="57"/>
      <c r="SN769" s="57"/>
      <c r="SO769" s="57"/>
      <c r="SP769" s="57"/>
      <c r="SQ769" s="57"/>
      <c r="SR769" s="57"/>
      <c r="SS769" s="57"/>
      <c r="ST769" s="57"/>
      <c r="SU769" s="57"/>
      <c r="SV769" s="57"/>
      <c r="SW769" s="57"/>
      <c r="SX769" s="57"/>
      <c r="SY769" s="57"/>
      <c r="SZ769" s="57"/>
      <c r="TA769" s="57"/>
      <c r="TB769" s="57"/>
      <c r="TC769" s="57"/>
      <c r="TD769" s="57"/>
      <c r="TE769" s="57"/>
      <c r="TF769" s="57"/>
      <c r="TG769" s="57"/>
      <c r="TH769" s="57"/>
      <c r="TI769" s="57"/>
      <c r="TJ769" s="57"/>
      <c r="TK769" s="57"/>
      <c r="TL769" s="57"/>
      <c r="TM769" s="57"/>
      <c r="TN769" s="57"/>
      <c r="TO769" s="57"/>
      <c r="TP769" s="57"/>
      <c r="TQ769" s="57"/>
      <c r="TR769" s="57"/>
      <c r="TS769" s="57"/>
      <c r="TT769" s="57"/>
      <c r="TU769" s="57"/>
      <c r="TV769" s="57"/>
      <c r="TW769" s="57"/>
      <c r="TX769" s="57"/>
      <c r="TY769" s="57"/>
      <c r="TZ769" s="57"/>
      <c r="UA769" s="57"/>
      <c r="UB769" s="57"/>
      <c r="UC769" s="57"/>
      <c r="UD769" s="57"/>
      <c r="UE769" s="57"/>
      <c r="UF769" s="57"/>
      <c r="UG769" s="57"/>
      <c r="UH769" s="57"/>
      <c r="UI769" s="57"/>
      <c r="UJ769" s="57"/>
      <c r="UK769" s="57"/>
      <c r="UL769" s="57"/>
      <c r="UM769" s="57"/>
      <c r="UN769" s="57"/>
      <c r="UO769" s="57"/>
      <c r="UP769" s="57"/>
      <c r="UQ769" s="57"/>
      <c r="UR769" s="57"/>
      <c r="US769" s="57"/>
      <c r="UT769" s="57"/>
      <c r="UU769" s="57"/>
      <c r="UV769" s="57"/>
      <c r="UW769" s="57"/>
      <c r="UX769" s="57"/>
      <c r="UY769" s="57"/>
      <c r="UZ769" s="57"/>
      <c r="VA769" s="57"/>
      <c r="VB769" s="57"/>
      <c r="VC769" s="57"/>
      <c r="VD769" s="57"/>
      <c r="VE769" s="57"/>
      <c r="VF769" s="57"/>
      <c r="VG769" s="57"/>
      <c r="VH769" s="57"/>
      <c r="VI769" s="57"/>
      <c r="VJ769" s="57"/>
      <c r="VK769" s="57"/>
      <c r="VL769" s="57"/>
      <c r="VM769" s="57"/>
      <c r="VN769" s="57"/>
      <c r="VO769" s="57"/>
      <c r="VP769" s="57"/>
      <c r="VQ769" s="57"/>
      <c r="VR769" s="57"/>
      <c r="VS769" s="57"/>
      <c r="VT769" s="57"/>
      <c r="VU769" s="57"/>
      <c r="VV769" s="57"/>
      <c r="VW769" s="57"/>
      <c r="VX769" s="57"/>
      <c r="VY769" s="57"/>
      <c r="VZ769" s="57"/>
      <c r="WA769" s="57"/>
      <c r="WB769" s="57"/>
      <c r="WC769" s="57"/>
      <c r="WD769" s="57"/>
      <c r="WE769" s="57"/>
      <c r="WF769" s="57"/>
      <c r="WG769" s="57"/>
      <c r="WH769" s="57"/>
      <c r="WI769" s="57"/>
      <c r="WJ769" s="57"/>
      <c r="WK769" s="57"/>
      <c r="WL769" s="57"/>
      <c r="WM769" s="57"/>
      <c r="WN769" s="57"/>
      <c r="WO769" s="57"/>
      <c r="WP769" s="57"/>
      <c r="WQ769" s="57"/>
      <c r="WR769" s="57"/>
      <c r="WS769" s="57"/>
      <c r="WT769" s="57"/>
      <c r="WU769" s="57"/>
      <c r="WV769" s="57"/>
      <c r="WW769" s="57"/>
      <c r="WX769" s="57"/>
      <c r="WY769" s="57"/>
      <c r="WZ769" s="57"/>
      <c r="XA769" s="57"/>
      <c r="XB769" s="57"/>
      <c r="XC769" s="57"/>
      <c r="XD769" s="57"/>
      <c r="XE769" s="57"/>
      <c r="XF769" s="57"/>
      <c r="XG769" s="57"/>
      <c r="XH769" s="57"/>
      <c r="XI769" s="57"/>
      <c r="XJ769" s="57"/>
      <c r="XK769" s="57"/>
      <c r="XL769" s="57"/>
      <c r="XM769" s="57"/>
      <c r="XN769" s="57"/>
      <c r="XO769" s="57"/>
      <c r="XP769" s="57"/>
      <c r="XQ769" s="57"/>
      <c r="XR769" s="57"/>
      <c r="XS769" s="57"/>
      <c r="XT769" s="57"/>
      <c r="XU769" s="57"/>
      <c r="XV769" s="57"/>
      <c r="XW769" s="57"/>
    </row>
    <row r="770">
      <c r="AI770" s="57"/>
      <c r="BR770" s="57"/>
      <c r="DA770" s="57"/>
      <c r="EJ770" s="57"/>
      <c r="EK770" s="57"/>
      <c r="EL770" s="57"/>
      <c r="EM770" s="57"/>
      <c r="EN770" s="57"/>
      <c r="EO770" s="57"/>
      <c r="EP770" s="57"/>
      <c r="EQ770" s="57"/>
      <c r="ER770" s="57"/>
      <c r="ES770" s="57"/>
      <c r="ET770" s="57"/>
      <c r="EU770" s="57"/>
      <c r="EV770" s="57"/>
      <c r="EW770" s="57"/>
      <c r="EX770" s="57"/>
      <c r="EY770" s="57"/>
      <c r="EZ770" s="57"/>
      <c r="FA770" s="57"/>
      <c r="FB770" s="57"/>
      <c r="FC770" s="57"/>
      <c r="FD770" s="57"/>
      <c r="FE770" s="57"/>
      <c r="FF770" s="57"/>
      <c r="FG770" s="57"/>
      <c r="FH770" s="57"/>
      <c r="FI770" s="57"/>
      <c r="FJ770" s="57"/>
      <c r="FK770" s="57"/>
      <c r="FL770" s="57"/>
      <c r="FM770" s="57"/>
      <c r="FN770" s="57"/>
      <c r="FO770" s="57"/>
      <c r="FP770" s="57"/>
      <c r="FQ770" s="57"/>
      <c r="FR770" s="57"/>
      <c r="FS770" s="57"/>
      <c r="FT770" s="57"/>
      <c r="FU770" s="57"/>
      <c r="FV770" s="57"/>
      <c r="FW770" s="57"/>
      <c r="FX770" s="57"/>
      <c r="FY770" s="57"/>
      <c r="FZ770" s="57"/>
      <c r="GA770" s="57"/>
      <c r="GB770" s="57"/>
      <c r="GC770" s="57"/>
      <c r="GD770" s="57"/>
      <c r="GE770" s="57"/>
      <c r="GF770" s="57"/>
      <c r="GG770" s="57"/>
      <c r="GH770" s="57"/>
      <c r="GI770" s="57"/>
      <c r="GJ770" s="57"/>
      <c r="GK770" s="57"/>
      <c r="GL770" s="57"/>
      <c r="GM770" s="57"/>
      <c r="GN770" s="57"/>
      <c r="GO770" s="57"/>
      <c r="GP770" s="57"/>
      <c r="GQ770" s="57"/>
      <c r="GR770" s="57"/>
      <c r="GS770" s="57"/>
      <c r="GT770" s="57"/>
      <c r="GU770" s="57"/>
      <c r="GV770" s="57"/>
      <c r="GW770" s="57"/>
      <c r="GX770" s="57"/>
      <c r="GY770" s="57"/>
      <c r="GZ770" s="57"/>
      <c r="HA770" s="57"/>
      <c r="HB770" s="57"/>
      <c r="HC770" s="57"/>
      <c r="HD770" s="57"/>
      <c r="HE770" s="57"/>
      <c r="HF770" s="57"/>
      <c r="HG770" s="57"/>
      <c r="HH770" s="57"/>
      <c r="HI770" s="57"/>
      <c r="HJ770" s="57"/>
      <c r="HK770" s="57"/>
      <c r="HL770" s="57"/>
      <c r="HM770" s="57"/>
      <c r="HN770" s="57"/>
      <c r="HO770" s="57"/>
      <c r="HP770" s="57"/>
      <c r="HQ770" s="57"/>
      <c r="HR770" s="57"/>
      <c r="HS770" s="57"/>
      <c r="HT770" s="57"/>
      <c r="HU770" s="57"/>
      <c r="HV770" s="57"/>
      <c r="HW770" s="57"/>
      <c r="HX770" s="57"/>
      <c r="HY770" s="57"/>
      <c r="HZ770" s="57"/>
      <c r="IA770" s="57"/>
      <c r="IB770" s="57"/>
      <c r="IC770" s="57"/>
      <c r="ID770" s="57"/>
      <c r="IE770" s="57"/>
      <c r="IF770" s="57"/>
      <c r="IG770" s="57"/>
      <c r="IH770" s="57"/>
      <c r="II770" s="57"/>
      <c r="IJ770" s="57"/>
      <c r="IK770" s="57"/>
      <c r="IL770" s="57"/>
      <c r="IM770" s="57"/>
      <c r="IN770" s="57"/>
      <c r="IO770" s="57"/>
      <c r="IP770" s="57"/>
      <c r="IQ770" s="57"/>
      <c r="IR770" s="57"/>
      <c r="IS770" s="57"/>
      <c r="IT770" s="57"/>
      <c r="IU770" s="57"/>
      <c r="IV770" s="57"/>
      <c r="IW770" s="57"/>
      <c r="IX770" s="57"/>
      <c r="IY770" s="57"/>
      <c r="IZ770" s="57"/>
      <c r="JA770" s="57"/>
      <c r="JB770" s="57"/>
      <c r="JC770" s="57"/>
      <c r="JD770" s="57"/>
      <c r="JE770" s="57"/>
      <c r="JF770" s="57"/>
      <c r="JG770" s="57"/>
      <c r="JH770" s="57"/>
      <c r="JI770" s="57"/>
      <c r="JJ770" s="57"/>
      <c r="JK770" s="57"/>
      <c r="JL770" s="57"/>
      <c r="JM770" s="57"/>
      <c r="JN770" s="57"/>
      <c r="JO770" s="57"/>
      <c r="JP770" s="57"/>
      <c r="JQ770" s="57"/>
      <c r="JR770" s="57"/>
      <c r="JS770" s="57"/>
      <c r="JT770" s="57"/>
      <c r="JU770" s="57"/>
      <c r="JV770" s="57"/>
      <c r="JW770" s="57"/>
      <c r="JX770" s="57"/>
      <c r="JY770" s="57"/>
      <c r="JZ770" s="57"/>
      <c r="KA770" s="57"/>
      <c r="KB770" s="57"/>
      <c r="KC770" s="57"/>
      <c r="KD770" s="57"/>
      <c r="KE770" s="57"/>
      <c r="KF770" s="57"/>
      <c r="KG770" s="57"/>
      <c r="KH770" s="57"/>
      <c r="KI770" s="57"/>
      <c r="KJ770" s="57"/>
      <c r="KK770" s="57"/>
      <c r="KL770" s="57"/>
      <c r="KM770" s="57"/>
      <c r="KN770" s="57"/>
      <c r="KO770" s="57"/>
      <c r="KP770" s="57"/>
      <c r="KQ770" s="57"/>
      <c r="KR770" s="57"/>
      <c r="KS770" s="57"/>
      <c r="KT770" s="57"/>
      <c r="KU770" s="57"/>
      <c r="KV770" s="57"/>
      <c r="KW770" s="57"/>
      <c r="KX770" s="57"/>
      <c r="KY770" s="57"/>
      <c r="KZ770" s="57"/>
      <c r="LA770" s="57"/>
      <c r="LB770" s="57"/>
      <c r="LC770" s="57"/>
      <c r="LD770" s="57"/>
      <c r="LE770" s="57"/>
      <c r="LF770" s="57"/>
      <c r="LG770" s="57"/>
      <c r="LH770" s="57"/>
      <c r="LI770" s="57"/>
      <c r="LJ770" s="57"/>
      <c r="LK770" s="57"/>
      <c r="LL770" s="57"/>
      <c r="LM770" s="57"/>
      <c r="LN770" s="57"/>
      <c r="LO770" s="57"/>
      <c r="LP770" s="57"/>
      <c r="LQ770" s="57"/>
      <c r="LR770" s="57"/>
      <c r="LS770" s="57"/>
      <c r="LT770" s="57"/>
      <c r="LU770" s="57"/>
      <c r="LV770" s="57"/>
      <c r="LW770" s="57"/>
      <c r="LX770" s="57"/>
      <c r="LY770" s="57"/>
      <c r="LZ770" s="57"/>
      <c r="MA770" s="57"/>
      <c r="MB770" s="57"/>
      <c r="MC770" s="57"/>
      <c r="MD770" s="57"/>
      <c r="ME770" s="57"/>
      <c r="MF770" s="57"/>
      <c r="MG770" s="57"/>
      <c r="MH770" s="57"/>
      <c r="MI770" s="57"/>
      <c r="MJ770" s="57"/>
      <c r="MK770" s="57"/>
      <c r="ML770" s="57"/>
      <c r="MM770" s="57"/>
      <c r="MN770" s="57"/>
      <c r="MO770" s="57"/>
      <c r="MP770" s="57"/>
      <c r="MQ770" s="57"/>
      <c r="MR770" s="57"/>
      <c r="MS770" s="57"/>
      <c r="MT770" s="57"/>
      <c r="MU770" s="57"/>
      <c r="MV770" s="57"/>
      <c r="MW770" s="57"/>
      <c r="MX770" s="57"/>
      <c r="MY770" s="57"/>
      <c r="MZ770" s="57"/>
      <c r="NA770" s="57"/>
      <c r="NB770" s="57"/>
      <c r="NC770" s="57"/>
      <c r="ND770" s="57"/>
      <c r="NE770" s="57"/>
      <c r="NF770" s="57"/>
      <c r="NG770" s="57"/>
      <c r="NH770" s="57"/>
      <c r="NI770" s="57"/>
      <c r="NJ770" s="57"/>
      <c r="NK770" s="57"/>
      <c r="NL770" s="57"/>
      <c r="NM770" s="57"/>
      <c r="NN770" s="57"/>
      <c r="NO770" s="57"/>
      <c r="NP770" s="57"/>
      <c r="NQ770" s="57"/>
      <c r="NR770" s="57"/>
      <c r="NS770" s="57"/>
      <c r="NT770" s="57"/>
      <c r="NU770" s="57"/>
      <c r="NV770" s="57"/>
      <c r="NW770" s="57"/>
      <c r="NX770" s="57"/>
      <c r="NY770" s="57"/>
      <c r="NZ770" s="57"/>
      <c r="OA770" s="57"/>
      <c r="OB770" s="57"/>
      <c r="OC770" s="57"/>
      <c r="OD770" s="57"/>
      <c r="OE770" s="57"/>
      <c r="OF770" s="57"/>
      <c r="OG770" s="57"/>
      <c r="OH770" s="57"/>
      <c r="OI770" s="57"/>
      <c r="OJ770" s="57"/>
      <c r="OK770" s="57"/>
      <c r="OL770" s="57"/>
      <c r="OM770" s="57"/>
      <c r="ON770" s="57"/>
      <c r="OO770" s="57"/>
      <c r="OP770" s="57"/>
      <c r="OQ770" s="57"/>
      <c r="OR770" s="57"/>
      <c r="OS770" s="57"/>
      <c r="OT770" s="57"/>
      <c r="OU770" s="57"/>
      <c r="OV770" s="57"/>
      <c r="OW770" s="57"/>
      <c r="OX770" s="57"/>
      <c r="OY770" s="57"/>
      <c r="OZ770" s="57"/>
      <c r="PA770" s="57"/>
      <c r="PB770" s="57"/>
      <c r="PC770" s="57"/>
      <c r="PD770" s="57"/>
      <c r="PE770" s="57"/>
      <c r="PF770" s="57"/>
      <c r="PG770" s="57"/>
      <c r="PH770" s="57"/>
      <c r="PI770" s="57"/>
      <c r="PJ770" s="57"/>
      <c r="PK770" s="57"/>
      <c r="PL770" s="57"/>
      <c r="PM770" s="57"/>
      <c r="PN770" s="57"/>
      <c r="PO770" s="57"/>
      <c r="PP770" s="57"/>
      <c r="PQ770" s="57"/>
      <c r="PR770" s="57"/>
      <c r="PS770" s="57"/>
      <c r="PT770" s="57"/>
      <c r="PU770" s="57"/>
      <c r="PV770" s="57"/>
      <c r="PW770" s="57"/>
      <c r="PX770" s="57"/>
      <c r="PY770" s="57"/>
      <c r="PZ770" s="57"/>
      <c r="QA770" s="57"/>
      <c r="QB770" s="57"/>
      <c r="QC770" s="57"/>
      <c r="QD770" s="57"/>
      <c r="QE770" s="57"/>
      <c r="QF770" s="57"/>
      <c r="QG770" s="57"/>
      <c r="QH770" s="57"/>
      <c r="QI770" s="57"/>
      <c r="QJ770" s="57"/>
      <c r="QK770" s="57"/>
      <c r="QL770" s="57"/>
      <c r="QM770" s="57"/>
      <c r="QN770" s="57"/>
      <c r="QO770" s="57"/>
      <c r="QP770" s="57"/>
      <c r="QQ770" s="57"/>
      <c r="QR770" s="57"/>
      <c r="QS770" s="57"/>
      <c r="QT770" s="57"/>
      <c r="QU770" s="57"/>
      <c r="QV770" s="57"/>
      <c r="QW770" s="57"/>
      <c r="QX770" s="57"/>
      <c r="QY770" s="57"/>
      <c r="QZ770" s="57"/>
      <c r="RA770" s="57"/>
      <c r="RB770" s="57"/>
      <c r="RC770" s="57"/>
      <c r="RD770" s="57"/>
      <c r="RE770" s="57"/>
      <c r="RF770" s="57"/>
      <c r="RG770" s="57"/>
      <c r="RH770" s="57"/>
      <c r="RI770" s="57"/>
      <c r="RJ770" s="57"/>
      <c r="RK770" s="57"/>
      <c r="RL770" s="57"/>
      <c r="RM770" s="57"/>
      <c r="RN770" s="57"/>
      <c r="RO770" s="57"/>
      <c r="RP770" s="57"/>
      <c r="RQ770" s="57"/>
      <c r="RR770" s="57"/>
      <c r="RS770" s="57"/>
      <c r="RT770" s="57"/>
      <c r="RU770" s="57"/>
      <c r="RV770" s="57"/>
      <c r="RW770" s="57"/>
      <c r="RX770" s="57"/>
      <c r="RY770" s="57"/>
      <c r="RZ770" s="57"/>
      <c r="SA770" s="57"/>
      <c r="SB770" s="57"/>
      <c r="SC770" s="57"/>
      <c r="SD770" s="57"/>
      <c r="SE770" s="57"/>
      <c r="SF770" s="57"/>
      <c r="SG770" s="57"/>
      <c r="SH770" s="57"/>
      <c r="SI770" s="57"/>
      <c r="SJ770" s="57"/>
      <c r="SK770" s="57"/>
      <c r="SL770" s="57"/>
      <c r="SM770" s="57"/>
      <c r="SN770" s="57"/>
      <c r="SO770" s="57"/>
      <c r="SP770" s="57"/>
      <c r="SQ770" s="57"/>
      <c r="SR770" s="57"/>
      <c r="SS770" s="57"/>
      <c r="ST770" s="57"/>
      <c r="SU770" s="57"/>
      <c r="SV770" s="57"/>
      <c r="SW770" s="57"/>
      <c r="SX770" s="57"/>
      <c r="SY770" s="57"/>
      <c r="SZ770" s="57"/>
      <c r="TA770" s="57"/>
      <c r="TB770" s="57"/>
      <c r="TC770" s="57"/>
      <c r="TD770" s="57"/>
      <c r="TE770" s="57"/>
      <c r="TF770" s="57"/>
      <c r="TG770" s="57"/>
      <c r="TH770" s="57"/>
      <c r="TI770" s="57"/>
      <c r="TJ770" s="57"/>
      <c r="TK770" s="57"/>
      <c r="TL770" s="57"/>
      <c r="TM770" s="57"/>
      <c r="TN770" s="57"/>
      <c r="TO770" s="57"/>
      <c r="TP770" s="57"/>
      <c r="TQ770" s="57"/>
      <c r="TR770" s="57"/>
      <c r="TS770" s="57"/>
      <c r="TT770" s="57"/>
      <c r="TU770" s="57"/>
      <c r="TV770" s="57"/>
      <c r="TW770" s="57"/>
      <c r="TX770" s="57"/>
      <c r="TY770" s="57"/>
      <c r="TZ770" s="57"/>
      <c r="UA770" s="57"/>
      <c r="UB770" s="57"/>
      <c r="UC770" s="57"/>
      <c r="UD770" s="57"/>
      <c r="UE770" s="57"/>
      <c r="UF770" s="57"/>
      <c r="UG770" s="57"/>
      <c r="UH770" s="57"/>
      <c r="UI770" s="57"/>
      <c r="UJ770" s="57"/>
      <c r="UK770" s="57"/>
      <c r="UL770" s="57"/>
      <c r="UM770" s="57"/>
      <c r="UN770" s="57"/>
      <c r="UO770" s="57"/>
      <c r="UP770" s="57"/>
      <c r="UQ770" s="57"/>
      <c r="UR770" s="57"/>
      <c r="US770" s="57"/>
      <c r="UT770" s="57"/>
      <c r="UU770" s="57"/>
      <c r="UV770" s="57"/>
      <c r="UW770" s="57"/>
      <c r="UX770" s="57"/>
      <c r="UY770" s="57"/>
      <c r="UZ770" s="57"/>
      <c r="VA770" s="57"/>
      <c r="VB770" s="57"/>
      <c r="VC770" s="57"/>
      <c r="VD770" s="57"/>
      <c r="VE770" s="57"/>
      <c r="VF770" s="57"/>
      <c r="VG770" s="57"/>
      <c r="VH770" s="57"/>
      <c r="VI770" s="57"/>
      <c r="VJ770" s="57"/>
      <c r="VK770" s="57"/>
      <c r="VL770" s="57"/>
      <c r="VM770" s="57"/>
      <c r="VN770" s="57"/>
      <c r="VO770" s="57"/>
      <c r="VP770" s="57"/>
      <c r="VQ770" s="57"/>
      <c r="VR770" s="57"/>
      <c r="VS770" s="57"/>
      <c r="VT770" s="57"/>
      <c r="VU770" s="57"/>
      <c r="VV770" s="57"/>
      <c r="VW770" s="57"/>
      <c r="VX770" s="57"/>
      <c r="VY770" s="57"/>
      <c r="VZ770" s="57"/>
      <c r="WA770" s="57"/>
      <c r="WB770" s="57"/>
      <c r="WC770" s="57"/>
      <c r="WD770" s="57"/>
      <c r="WE770" s="57"/>
      <c r="WF770" s="57"/>
      <c r="WG770" s="57"/>
      <c r="WH770" s="57"/>
      <c r="WI770" s="57"/>
      <c r="WJ770" s="57"/>
      <c r="WK770" s="57"/>
      <c r="WL770" s="57"/>
      <c r="WM770" s="57"/>
      <c r="WN770" s="57"/>
      <c r="WO770" s="57"/>
      <c r="WP770" s="57"/>
      <c r="WQ770" s="57"/>
      <c r="WR770" s="57"/>
      <c r="WS770" s="57"/>
      <c r="WT770" s="57"/>
      <c r="WU770" s="57"/>
      <c r="WV770" s="57"/>
      <c r="WW770" s="57"/>
      <c r="WX770" s="57"/>
      <c r="WY770" s="57"/>
      <c r="WZ770" s="57"/>
      <c r="XA770" s="57"/>
      <c r="XB770" s="57"/>
      <c r="XC770" s="57"/>
      <c r="XD770" s="57"/>
      <c r="XE770" s="57"/>
      <c r="XF770" s="57"/>
      <c r="XG770" s="57"/>
      <c r="XH770" s="57"/>
      <c r="XI770" s="57"/>
      <c r="XJ770" s="57"/>
      <c r="XK770" s="57"/>
      <c r="XL770" s="57"/>
      <c r="XM770" s="57"/>
      <c r="XN770" s="57"/>
      <c r="XO770" s="57"/>
      <c r="XP770" s="57"/>
      <c r="XQ770" s="57"/>
      <c r="XR770" s="57"/>
      <c r="XS770" s="57"/>
      <c r="XT770" s="57"/>
      <c r="XU770" s="57"/>
      <c r="XV770" s="57"/>
      <c r="XW770" s="57"/>
    </row>
    <row r="771">
      <c r="AI771" s="57"/>
      <c r="BR771" s="57"/>
      <c r="DA771" s="57"/>
      <c r="EJ771" s="57"/>
      <c r="EK771" s="57"/>
      <c r="EL771" s="57"/>
      <c r="EM771" s="57"/>
      <c r="EN771" s="57"/>
      <c r="EO771" s="57"/>
      <c r="EP771" s="57"/>
      <c r="EQ771" s="57"/>
      <c r="ER771" s="57"/>
      <c r="ES771" s="57"/>
      <c r="ET771" s="57"/>
      <c r="EU771" s="57"/>
      <c r="EV771" s="57"/>
      <c r="EW771" s="57"/>
      <c r="EX771" s="57"/>
      <c r="EY771" s="57"/>
      <c r="EZ771" s="57"/>
      <c r="FA771" s="57"/>
      <c r="FB771" s="57"/>
      <c r="FC771" s="57"/>
      <c r="FD771" s="57"/>
      <c r="FE771" s="57"/>
      <c r="FF771" s="57"/>
      <c r="FG771" s="57"/>
      <c r="FH771" s="57"/>
      <c r="FI771" s="57"/>
      <c r="FJ771" s="57"/>
      <c r="FK771" s="57"/>
      <c r="FL771" s="57"/>
      <c r="FM771" s="57"/>
      <c r="FN771" s="57"/>
      <c r="FO771" s="57"/>
      <c r="FP771" s="57"/>
      <c r="FQ771" s="57"/>
      <c r="FR771" s="57"/>
      <c r="FS771" s="57"/>
      <c r="FT771" s="57"/>
      <c r="FU771" s="57"/>
      <c r="FV771" s="57"/>
      <c r="FW771" s="57"/>
      <c r="FX771" s="57"/>
      <c r="FY771" s="57"/>
      <c r="FZ771" s="57"/>
      <c r="GA771" s="57"/>
      <c r="GB771" s="57"/>
      <c r="GC771" s="57"/>
      <c r="GD771" s="57"/>
      <c r="GE771" s="57"/>
      <c r="GF771" s="57"/>
      <c r="GG771" s="57"/>
      <c r="GH771" s="57"/>
      <c r="GI771" s="57"/>
      <c r="GJ771" s="57"/>
      <c r="GK771" s="57"/>
      <c r="GL771" s="57"/>
      <c r="GM771" s="57"/>
      <c r="GN771" s="57"/>
      <c r="GO771" s="57"/>
      <c r="GP771" s="57"/>
      <c r="GQ771" s="57"/>
      <c r="GR771" s="57"/>
      <c r="GS771" s="57"/>
      <c r="GT771" s="57"/>
      <c r="GU771" s="57"/>
      <c r="GV771" s="57"/>
      <c r="GW771" s="57"/>
      <c r="GX771" s="57"/>
      <c r="GY771" s="57"/>
      <c r="GZ771" s="57"/>
      <c r="HA771" s="57"/>
      <c r="HB771" s="57"/>
      <c r="HC771" s="57"/>
      <c r="HD771" s="57"/>
      <c r="HE771" s="57"/>
      <c r="HF771" s="57"/>
      <c r="HG771" s="57"/>
      <c r="HH771" s="57"/>
      <c r="HI771" s="57"/>
      <c r="HJ771" s="57"/>
      <c r="HK771" s="57"/>
      <c r="HL771" s="57"/>
      <c r="HM771" s="57"/>
      <c r="HN771" s="57"/>
      <c r="HO771" s="57"/>
      <c r="HP771" s="57"/>
      <c r="HQ771" s="57"/>
      <c r="HR771" s="57"/>
      <c r="HS771" s="57"/>
      <c r="HT771" s="57"/>
      <c r="HU771" s="57"/>
      <c r="HV771" s="57"/>
      <c r="HW771" s="57"/>
      <c r="HX771" s="57"/>
      <c r="HY771" s="57"/>
      <c r="HZ771" s="57"/>
      <c r="IA771" s="57"/>
      <c r="IB771" s="57"/>
      <c r="IC771" s="57"/>
      <c r="ID771" s="57"/>
      <c r="IE771" s="57"/>
      <c r="IF771" s="57"/>
      <c r="IG771" s="57"/>
      <c r="IH771" s="57"/>
      <c r="II771" s="57"/>
      <c r="IJ771" s="57"/>
      <c r="IK771" s="57"/>
      <c r="IL771" s="57"/>
      <c r="IM771" s="57"/>
      <c r="IN771" s="57"/>
      <c r="IO771" s="57"/>
      <c r="IP771" s="57"/>
      <c r="IQ771" s="57"/>
      <c r="IR771" s="57"/>
      <c r="IS771" s="57"/>
      <c r="IT771" s="57"/>
      <c r="IU771" s="57"/>
      <c r="IV771" s="57"/>
      <c r="IW771" s="57"/>
      <c r="IX771" s="57"/>
      <c r="IY771" s="57"/>
      <c r="IZ771" s="57"/>
      <c r="JA771" s="57"/>
      <c r="JB771" s="57"/>
      <c r="JC771" s="57"/>
      <c r="JD771" s="57"/>
      <c r="JE771" s="57"/>
      <c r="JF771" s="57"/>
      <c r="JG771" s="57"/>
      <c r="JH771" s="57"/>
      <c r="JI771" s="57"/>
      <c r="JJ771" s="57"/>
      <c r="JK771" s="57"/>
      <c r="JL771" s="57"/>
      <c r="JM771" s="57"/>
      <c r="JN771" s="57"/>
      <c r="JO771" s="57"/>
      <c r="JP771" s="57"/>
      <c r="JQ771" s="57"/>
      <c r="JR771" s="57"/>
      <c r="JS771" s="57"/>
      <c r="JT771" s="57"/>
      <c r="JU771" s="57"/>
      <c r="JV771" s="57"/>
      <c r="JW771" s="57"/>
      <c r="JX771" s="57"/>
      <c r="JY771" s="57"/>
      <c r="JZ771" s="57"/>
      <c r="KA771" s="57"/>
      <c r="KB771" s="57"/>
      <c r="KC771" s="57"/>
      <c r="KD771" s="57"/>
      <c r="KE771" s="57"/>
      <c r="KF771" s="57"/>
      <c r="KG771" s="57"/>
      <c r="KH771" s="57"/>
      <c r="KI771" s="57"/>
      <c r="KJ771" s="57"/>
      <c r="KK771" s="57"/>
      <c r="KL771" s="57"/>
      <c r="KM771" s="57"/>
      <c r="KN771" s="57"/>
      <c r="KO771" s="57"/>
      <c r="KP771" s="57"/>
      <c r="KQ771" s="57"/>
      <c r="KR771" s="57"/>
      <c r="KS771" s="57"/>
      <c r="KT771" s="57"/>
      <c r="KU771" s="57"/>
      <c r="KV771" s="57"/>
      <c r="KW771" s="57"/>
      <c r="KX771" s="57"/>
      <c r="KY771" s="57"/>
      <c r="KZ771" s="57"/>
      <c r="LA771" s="57"/>
      <c r="LB771" s="57"/>
      <c r="LC771" s="57"/>
      <c r="LD771" s="57"/>
      <c r="LE771" s="57"/>
      <c r="LF771" s="57"/>
      <c r="LG771" s="57"/>
      <c r="LH771" s="57"/>
      <c r="LI771" s="57"/>
      <c r="LJ771" s="57"/>
      <c r="LK771" s="57"/>
      <c r="LL771" s="57"/>
      <c r="LM771" s="57"/>
      <c r="LN771" s="57"/>
      <c r="LO771" s="57"/>
      <c r="LP771" s="57"/>
      <c r="LQ771" s="57"/>
      <c r="LR771" s="57"/>
      <c r="LS771" s="57"/>
      <c r="LT771" s="57"/>
      <c r="LU771" s="57"/>
      <c r="LV771" s="57"/>
      <c r="LW771" s="57"/>
      <c r="LX771" s="57"/>
      <c r="LY771" s="57"/>
      <c r="LZ771" s="57"/>
      <c r="MA771" s="57"/>
      <c r="MB771" s="57"/>
      <c r="MC771" s="57"/>
      <c r="MD771" s="57"/>
      <c r="ME771" s="57"/>
      <c r="MF771" s="57"/>
      <c r="MG771" s="57"/>
      <c r="MH771" s="57"/>
      <c r="MI771" s="57"/>
      <c r="MJ771" s="57"/>
      <c r="MK771" s="57"/>
      <c r="ML771" s="57"/>
      <c r="MM771" s="57"/>
      <c r="MN771" s="57"/>
      <c r="MO771" s="57"/>
      <c r="MP771" s="57"/>
      <c r="MQ771" s="57"/>
      <c r="MR771" s="57"/>
      <c r="MS771" s="57"/>
      <c r="MT771" s="57"/>
      <c r="MU771" s="57"/>
      <c r="MV771" s="57"/>
      <c r="MW771" s="57"/>
      <c r="MX771" s="57"/>
      <c r="MY771" s="57"/>
      <c r="MZ771" s="57"/>
      <c r="NA771" s="57"/>
      <c r="NB771" s="57"/>
      <c r="NC771" s="57"/>
      <c r="ND771" s="57"/>
      <c r="NE771" s="57"/>
      <c r="NF771" s="57"/>
      <c r="NG771" s="57"/>
      <c r="NH771" s="57"/>
      <c r="NI771" s="57"/>
      <c r="NJ771" s="57"/>
      <c r="NK771" s="57"/>
      <c r="NL771" s="57"/>
      <c r="NM771" s="57"/>
      <c r="NN771" s="57"/>
      <c r="NO771" s="57"/>
      <c r="NP771" s="57"/>
      <c r="NQ771" s="57"/>
      <c r="NR771" s="57"/>
      <c r="NS771" s="57"/>
      <c r="NT771" s="57"/>
      <c r="NU771" s="57"/>
      <c r="NV771" s="57"/>
      <c r="NW771" s="57"/>
      <c r="NX771" s="57"/>
      <c r="NY771" s="57"/>
      <c r="NZ771" s="57"/>
      <c r="OA771" s="57"/>
      <c r="OB771" s="57"/>
      <c r="OC771" s="57"/>
      <c r="OD771" s="57"/>
      <c r="OE771" s="57"/>
      <c r="OF771" s="57"/>
      <c r="OG771" s="57"/>
      <c r="OH771" s="57"/>
      <c r="OI771" s="57"/>
      <c r="OJ771" s="57"/>
      <c r="OK771" s="57"/>
      <c r="OL771" s="57"/>
      <c r="OM771" s="57"/>
      <c r="ON771" s="57"/>
      <c r="OO771" s="57"/>
      <c r="OP771" s="57"/>
      <c r="OQ771" s="57"/>
      <c r="OR771" s="57"/>
      <c r="OS771" s="57"/>
      <c r="OT771" s="57"/>
      <c r="OU771" s="57"/>
      <c r="OV771" s="57"/>
      <c r="OW771" s="57"/>
      <c r="OX771" s="57"/>
      <c r="OY771" s="57"/>
      <c r="OZ771" s="57"/>
      <c r="PA771" s="57"/>
      <c r="PB771" s="57"/>
      <c r="PC771" s="57"/>
      <c r="PD771" s="57"/>
      <c r="PE771" s="57"/>
      <c r="PF771" s="57"/>
      <c r="PG771" s="57"/>
      <c r="PH771" s="57"/>
      <c r="PI771" s="57"/>
      <c r="PJ771" s="57"/>
      <c r="PK771" s="57"/>
      <c r="PL771" s="57"/>
      <c r="PM771" s="57"/>
      <c r="PN771" s="57"/>
      <c r="PO771" s="57"/>
      <c r="PP771" s="57"/>
      <c r="PQ771" s="57"/>
      <c r="PR771" s="57"/>
      <c r="PS771" s="57"/>
      <c r="PT771" s="57"/>
      <c r="PU771" s="57"/>
      <c r="PV771" s="57"/>
      <c r="PW771" s="57"/>
      <c r="PX771" s="57"/>
      <c r="PY771" s="57"/>
      <c r="PZ771" s="57"/>
      <c r="QA771" s="57"/>
      <c r="QB771" s="57"/>
      <c r="QC771" s="57"/>
      <c r="QD771" s="57"/>
      <c r="QE771" s="57"/>
      <c r="QF771" s="57"/>
      <c r="QG771" s="57"/>
      <c r="QH771" s="57"/>
      <c r="QI771" s="57"/>
      <c r="QJ771" s="57"/>
      <c r="QK771" s="57"/>
      <c r="QL771" s="57"/>
      <c r="QM771" s="57"/>
      <c r="QN771" s="57"/>
      <c r="QO771" s="57"/>
      <c r="QP771" s="57"/>
      <c r="QQ771" s="57"/>
      <c r="QR771" s="57"/>
      <c r="QS771" s="57"/>
      <c r="QT771" s="57"/>
      <c r="QU771" s="57"/>
      <c r="QV771" s="57"/>
      <c r="QW771" s="57"/>
      <c r="QX771" s="57"/>
      <c r="QY771" s="57"/>
      <c r="QZ771" s="57"/>
      <c r="RA771" s="57"/>
      <c r="RB771" s="57"/>
      <c r="RC771" s="57"/>
      <c r="RD771" s="57"/>
      <c r="RE771" s="57"/>
      <c r="RF771" s="57"/>
      <c r="RG771" s="57"/>
      <c r="RH771" s="57"/>
      <c r="RI771" s="57"/>
      <c r="RJ771" s="57"/>
      <c r="RK771" s="57"/>
      <c r="RL771" s="57"/>
      <c r="RM771" s="57"/>
      <c r="RN771" s="57"/>
      <c r="RO771" s="57"/>
      <c r="RP771" s="57"/>
      <c r="RQ771" s="57"/>
      <c r="RR771" s="57"/>
      <c r="RS771" s="57"/>
      <c r="RT771" s="57"/>
      <c r="RU771" s="57"/>
      <c r="RV771" s="57"/>
      <c r="RW771" s="57"/>
      <c r="RX771" s="57"/>
      <c r="RY771" s="57"/>
      <c r="RZ771" s="57"/>
      <c r="SA771" s="57"/>
      <c r="SB771" s="57"/>
      <c r="SC771" s="57"/>
      <c r="SD771" s="57"/>
      <c r="SE771" s="57"/>
      <c r="SF771" s="57"/>
      <c r="SG771" s="57"/>
      <c r="SH771" s="57"/>
      <c r="SI771" s="57"/>
      <c r="SJ771" s="57"/>
      <c r="SK771" s="57"/>
      <c r="SL771" s="57"/>
      <c r="SM771" s="57"/>
      <c r="SN771" s="57"/>
      <c r="SO771" s="57"/>
      <c r="SP771" s="57"/>
      <c r="SQ771" s="57"/>
      <c r="SR771" s="57"/>
      <c r="SS771" s="57"/>
      <c r="ST771" s="57"/>
      <c r="SU771" s="57"/>
      <c r="SV771" s="57"/>
      <c r="SW771" s="57"/>
      <c r="SX771" s="57"/>
      <c r="SY771" s="57"/>
      <c r="SZ771" s="57"/>
      <c r="TA771" s="57"/>
      <c r="TB771" s="57"/>
      <c r="TC771" s="57"/>
      <c r="TD771" s="57"/>
      <c r="TE771" s="57"/>
      <c r="TF771" s="57"/>
      <c r="TG771" s="57"/>
      <c r="TH771" s="57"/>
      <c r="TI771" s="57"/>
      <c r="TJ771" s="57"/>
      <c r="TK771" s="57"/>
      <c r="TL771" s="57"/>
      <c r="TM771" s="57"/>
      <c r="TN771" s="57"/>
      <c r="TO771" s="57"/>
      <c r="TP771" s="57"/>
      <c r="TQ771" s="57"/>
      <c r="TR771" s="57"/>
      <c r="TS771" s="57"/>
      <c r="TT771" s="57"/>
      <c r="TU771" s="57"/>
      <c r="TV771" s="57"/>
      <c r="TW771" s="57"/>
      <c r="TX771" s="57"/>
      <c r="TY771" s="57"/>
      <c r="TZ771" s="57"/>
      <c r="UA771" s="57"/>
      <c r="UB771" s="57"/>
      <c r="UC771" s="57"/>
      <c r="UD771" s="57"/>
      <c r="UE771" s="57"/>
      <c r="UF771" s="57"/>
      <c r="UG771" s="57"/>
      <c r="UH771" s="57"/>
      <c r="UI771" s="57"/>
      <c r="UJ771" s="57"/>
      <c r="UK771" s="57"/>
      <c r="UL771" s="57"/>
      <c r="UM771" s="57"/>
      <c r="UN771" s="57"/>
      <c r="UO771" s="57"/>
      <c r="UP771" s="57"/>
      <c r="UQ771" s="57"/>
      <c r="UR771" s="57"/>
      <c r="US771" s="57"/>
      <c r="UT771" s="57"/>
      <c r="UU771" s="57"/>
      <c r="UV771" s="57"/>
      <c r="UW771" s="57"/>
      <c r="UX771" s="57"/>
      <c r="UY771" s="57"/>
      <c r="UZ771" s="57"/>
      <c r="VA771" s="57"/>
      <c r="VB771" s="57"/>
      <c r="VC771" s="57"/>
      <c r="VD771" s="57"/>
      <c r="VE771" s="57"/>
      <c r="VF771" s="57"/>
      <c r="VG771" s="57"/>
      <c r="VH771" s="57"/>
      <c r="VI771" s="57"/>
      <c r="VJ771" s="57"/>
      <c r="VK771" s="57"/>
      <c r="VL771" s="57"/>
      <c r="VM771" s="57"/>
      <c r="VN771" s="57"/>
      <c r="VO771" s="57"/>
      <c r="VP771" s="57"/>
      <c r="VQ771" s="57"/>
      <c r="VR771" s="57"/>
      <c r="VS771" s="57"/>
      <c r="VT771" s="57"/>
      <c r="VU771" s="57"/>
      <c r="VV771" s="57"/>
      <c r="VW771" s="57"/>
      <c r="VX771" s="57"/>
      <c r="VY771" s="57"/>
      <c r="VZ771" s="57"/>
      <c r="WA771" s="57"/>
      <c r="WB771" s="57"/>
      <c r="WC771" s="57"/>
      <c r="WD771" s="57"/>
      <c r="WE771" s="57"/>
      <c r="WF771" s="57"/>
      <c r="WG771" s="57"/>
      <c r="WH771" s="57"/>
      <c r="WI771" s="57"/>
      <c r="WJ771" s="57"/>
      <c r="WK771" s="57"/>
      <c r="WL771" s="57"/>
      <c r="WM771" s="57"/>
      <c r="WN771" s="57"/>
      <c r="WO771" s="57"/>
      <c r="WP771" s="57"/>
      <c r="WQ771" s="57"/>
      <c r="WR771" s="57"/>
      <c r="WS771" s="57"/>
      <c r="WT771" s="57"/>
      <c r="WU771" s="57"/>
      <c r="WV771" s="57"/>
      <c r="WW771" s="57"/>
      <c r="WX771" s="57"/>
      <c r="WY771" s="57"/>
      <c r="WZ771" s="57"/>
      <c r="XA771" s="57"/>
      <c r="XB771" s="57"/>
      <c r="XC771" s="57"/>
      <c r="XD771" s="57"/>
      <c r="XE771" s="57"/>
      <c r="XF771" s="57"/>
      <c r="XG771" s="57"/>
      <c r="XH771" s="57"/>
      <c r="XI771" s="57"/>
      <c r="XJ771" s="57"/>
      <c r="XK771" s="57"/>
      <c r="XL771" s="57"/>
      <c r="XM771" s="57"/>
      <c r="XN771" s="57"/>
      <c r="XO771" s="57"/>
      <c r="XP771" s="57"/>
      <c r="XQ771" s="57"/>
      <c r="XR771" s="57"/>
      <c r="XS771" s="57"/>
      <c r="XT771" s="57"/>
      <c r="XU771" s="57"/>
      <c r="XV771" s="57"/>
      <c r="XW771" s="57"/>
    </row>
    <row r="772">
      <c r="AI772" s="57"/>
      <c r="BR772" s="57"/>
      <c r="DA772" s="57"/>
      <c r="EJ772" s="57"/>
      <c r="EK772" s="57"/>
      <c r="EL772" s="57"/>
      <c r="EM772" s="57"/>
      <c r="EN772" s="57"/>
      <c r="EO772" s="57"/>
      <c r="EP772" s="57"/>
      <c r="EQ772" s="57"/>
      <c r="ER772" s="57"/>
      <c r="ES772" s="57"/>
      <c r="ET772" s="57"/>
      <c r="EU772" s="57"/>
      <c r="EV772" s="57"/>
      <c r="EW772" s="57"/>
      <c r="EX772" s="57"/>
      <c r="EY772" s="57"/>
      <c r="EZ772" s="57"/>
      <c r="FA772" s="57"/>
      <c r="FB772" s="57"/>
      <c r="FC772" s="57"/>
      <c r="FD772" s="57"/>
      <c r="FE772" s="57"/>
      <c r="FF772" s="57"/>
      <c r="FG772" s="57"/>
      <c r="FH772" s="57"/>
      <c r="FI772" s="57"/>
      <c r="FJ772" s="57"/>
      <c r="FK772" s="57"/>
      <c r="FL772" s="57"/>
      <c r="FM772" s="57"/>
      <c r="FN772" s="57"/>
      <c r="FO772" s="57"/>
      <c r="FP772" s="57"/>
      <c r="FQ772" s="57"/>
      <c r="FR772" s="57"/>
      <c r="FS772" s="57"/>
      <c r="FT772" s="57"/>
      <c r="FU772" s="57"/>
      <c r="FV772" s="57"/>
      <c r="FW772" s="57"/>
      <c r="FX772" s="57"/>
      <c r="FY772" s="57"/>
      <c r="FZ772" s="57"/>
      <c r="GA772" s="57"/>
      <c r="GB772" s="57"/>
      <c r="GC772" s="57"/>
      <c r="GD772" s="57"/>
      <c r="GE772" s="57"/>
      <c r="GF772" s="57"/>
      <c r="GG772" s="57"/>
      <c r="GH772" s="57"/>
      <c r="GI772" s="57"/>
      <c r="GJ772" s="57"/>
      <c r="GK772" s="57"/>
      <c r="GL772" s="57"/>
      <c r="GM772" s="57"/>
      <c r="GN772" s="57"/>
      <c r="GO772" s="57"/>
      <c r="GP772" s="57"/>
      <c r="GQ772" s="57"/>
      <c r="GR772" s="57"/>
      <c r="GS772" s="57"/>
      <c r="GT772" s="57"/>
      <c r="GU772" s="57"/>
      <c r="GV772" s="57"/>
      <c r="GW772" s="57"/>
      <c r="GX772" s="57"/>
      <c r="GY772" s="57"/>
      <c r="GZ772" s="57"/>
      <c r="HA772" s="57"/>
      <c r="HB772" s="57"/>
      <c r="HC772" s="57"/>
      <c r="HD772" s="57"/>
      <c r="HE772" s="57"/>
      <c r="HF772" s="57"/>
      <c r="HG772" s="57"/>
      <c r="HH772" s="57"/>
      <c r="HI772" s="57"/>
      <c r="HJ772" s="57"/>
      <c r="HK772" s="57"/>
      <c r="HL772" s="57"/>
      <c r="HM772" s="57"/>
      <c r="HN772" s="57"/>
      <c r="HO772" s="57"/>
      <c r="HP772" s="57"/>
      <c r="HQ772" s="57"/>
      <c r="HR772" s="57"/>
      <c r="HS772" s="57"/>
      <c r="HT772" s="57"/>
      <c r="HU772" s="57"/>
      <c r="HV772" s="57"/>
      <c r="HW772" s="57"/>
      <c r="HX772" s="57"/>
      <c r="HY772" s="57"/>
      <c r="HZ772" s="57"/>
      <c r="IA772" s="57"/>
      <c r="IB772" s="57"/>
      <c r="IC772" s="57"/>
      <c r="ID772" s="57"/>
      <c r="IE772" s="57"/>
      <c r="IF772" s="57"/>
      <c r="IG772" s="57"/>
      <c r="IH772" s="57"/>
      <c r="II772" s="57"/>
      <c r="IJ772" s="57"/>
      <c r="IK772" s="57"/>
      <c r="IL772" s="57"/>
      <c r="IM772" s="57"/>
      <c r="IN772" s="57"/>
      <c r="IO772" s="57"/>
      <c r="IP772" s="57"/>
      <c r="IQ772" s="57"/>
      <c r="IR772" s="57"/>
      <c r="IS772" s="57"/>
      <c r="IT772" s="57"/>
      <c r="IU772" s="57"/>
      <c r="IV772" s="57"/>
      <c r="IW772" s="57"/>
      <c r="IX772" s="57"/>
      <c r="IY772" s="57"/>
      <c r="IZ772" s="57"/>
      <c r="JA772" s="57"/>
      <c r="JB772" s="57"/>
      <c r="JC772" s="57"/>
      <c r="JD772" s="57"/>
      <c r="JE772" s="57"/>
      <c r="JF772" s="57"/>
      <c r="JG772" s="57"/>
      <c r="JH772" s="57"/>
      <c r="JI772" s="57"/>
      <c r="JJ772" s="57"/>
      <c r="JK772" s="57"/>
      <c r="JL772" s="57"/>
      <c r="JM772" s="57"/>
      <c r="JN772" s="57"/>
      <c r="JO772" s="57"/>
      <c r="JP772" s="57"/>
      <c r="JQ772" s="57"/>
      <c r="JR772" s="57"/>
      <c r="JS772" s="57"/>
      <c r="JT772" s="57"/>
      <c r="JU772" s="57"/>
      <c r="JV772" s="57"/>
      <c r="JW772" s="57"/>
      <c r="JX772" s="57"/>
      <c r="JY772" s="57"/>
      <c r="JZ772" s="57"/>
      <c r="KA772" s="57"/>
      <c r="KB772" s="57"/>
      <c r="KC772" s="57"/>
      <c r="KD772" s="57"/>
      <c r="KE772" s="57"/>
      <c r="KF772" s="57"/>
      <c r="KG772" s="57"/>
      <c r="KH772" s="57"/>
      <c r="KI772" s="57"/>
      <c r="KJ772" s="57"/>
      <c r="KK772" s="57"/>
      <c r="KL772" s="57"/>
      <c r="KM772" s="57"/>
      <c r="KN772" s="57"/>
      <c r="KO772" s="57"/>
      <c r="KP772" s="57"/>
      <c r="KQ772" s="57"/>
      <c r="KR772" s="57"/>
      <c r="KS772" s="57"/>
      <c r="KT772" s="57"/>
      <c r="KU772" s="57"/>
      <c r="KV772" s="57"/>
      <c r="KW772" s="57"/>
      <c r="KX772" s="57"/>
      <c r="KY772" s="57"/>
      <c r="KZ772" s="57"/>
      <c r="LA772" s="57"/>
      <c r="LB772" s="57"/>
      <c r="LC772" s="57"/>
      <c r="LD772" s="57"/>
      <c r="LE772" s="57"/>
      <c r="LF772" s="57"/>
      <c r="LG772" s="57"/>
      <c r="LH772" s="57"/>
      <c r="LI772" s="57"/>
      <c r="LJ772" s="57"/>
      <c r="LK772" s="57"/>
      <c r="LL772" s="57"/>
      <c r="LM772" s="57"/>
      <c r="LN772" s="57"/>
      <c r="LO772" s="57"/>
      <c r="LP772" s="57"/>
      <c r="LQ772" s="57"/>
      <c r="LR772" s="57"/>
      <c r="LS772" s="57"/>
      <c r="LT772" s="57"/>
      <c r="LU772" s="57"/>
      <c r="LV772" s="57"/>
      <c r="LW772" s="57"/>
      <c r="LX772" s="57"/>
      <c r="LY772" s="57"/>
      <c r="LZ772" s="57"/>
      <c r="MA772" s="57"/>
      <c r="MB772" s="57"/>
      <c r="MC772" s="57"/>
      <c r="MD772" s="57"/>
      <c r="ME772" s="57"/>
      <c r="MF772" s="57"/>
      <c r="MG772" s="57"/>
      <c r="MH772" s="57"/>
      <c r="MI772" s="57"/>
      <c r="MJ772" s="57"/>
      <c r="MK772" s="57"/>
      <c r="ML772" s="57"/>
      <c r="MM772" s="57"/>
      <c r="MN772" s="57"/>
      <c r="MO772" s="57"/>
      <c r="MP772" s="57"/>
      <c r="MQ772" s="57"/>
      <c r="MR772" s="57"/>
      <c r="MS772" s="57"/>
      <c r="MT772" s="57"/>
      <c r="MU772" s="57"/>
      <c r="MV772" s="57"/>
      <c r="MW772" s="57"/>
      <c r="MX772" s="57"/>
      <c r="MY772" s="57"/>
      <c r="MZ772" s="57"/>
      <c r="NA772" s="57"/>
      <c r="NB772" s="57"/>
      <c r="NC772" s="57"/>
      <c r="ND772" s="57"/>
      <c r="NE772" s="57"/>
      <c r="NF772" s="57"/>
      <c r="NG772" s="57"/>
      <c r="NH772" s="57"/>
      <c r="NI772" s="57"/>
      <c r="NJ772" s="57"/>
      <c r="NK772" s="57"/>
      <c r="NL772" s="57"/>
      <c r="NM772" s="57"/>
      <c r="NN772" s="57"/>
      <c r="NO772" s="57"/>
      <c r="NP772" s="57"/>
      <c r="NQ772" s="57"/>
      <c r="NR772" s="57"/>
      <c r="NS772" s="57"/>
      <c r="NT772" s="57"/>
      <c r="NU772" s="57"/>
      <c r="NV772" s="57"/>
      <c r="NW772" s="57"/>
      <c r="NX772" s="57"/>
      <c r="NY772" s="57"/>
      <c r="NZ772" s="57"/>
      <c r="OA772" s="57"/>
      <c r="OB772" s="57"/>
      <c r="OC772" s="57"/>
      <c r="OD772" s="57"/>
      <c r="OE772" s="57"/>
      <c r="OF772" s="57"/>
      <c r="OG772" s="57"/>
      <c r="OH772" s="57"/>
      <c r="OI772" s="57"/>
      <c r="OJ772" s="57"/>
      <c r="OK772" s="57"/>
      <c r="OL772" s="57"/>
      <c r="OM772" s="57"/>
      <c r="ON772" s="57"/>
      <c r="OO772" s="57"/>
      <c r="OP772" s="57"/>
      <c r="OQ772" s="57"/>
      <c r="OR772" s="57"/>
      <c r="OS772" s="57"/>
      <c r="OT772" s="57"/>
      <c r="OU772" s="57"/>
      <c r="OV772" s="57"/>
      <c r="OW772" s="57"/>
      <c r="OX772" s="57"/>
      <c r="OY772" s="57"/>
      <c r="OZ772" s="57"/>
      <c r="PA772" s="57"/>
      <c r="PB772" s="57"/>
      <c r="PC772" s="57"/>
      <c r="PD772" s="57"/>
      <c r="PE772" s="57"/>
      <c r="PF772" s="57"/>
      <c r="PG772" s="57"/>
      <c r="PH772" s="57"/>
      <c r="PI772" s="57"/>
      <c r="PJ772" s="57"/>
      <c r="PK772" s="57"/>
      <c r="PL772" s="57"/>
      <c r="PM772" s="57"/>
      <c r="PN772" s="57"/>
      <c r="PO772" s="57"/>
      <c r="PP772" s="57"/>
      <c r="PQ772" s="57"/>
      <c r="PR772" s="57"/>
      <c r="PS772" s="57"/>
      <c r="PT772" s="57"/>
      <c r="PU772" s="57"/>
      <c r="PV772" s="57"/>
      <c r="PW772" s="57"/>
      <c r="PX772" s="57"/>
      <c r="PY772" s="57"/>
      <c r="PZ772" s="57"/>
      <c r="QA772" s="57"/>
      <c r="QB772" s="57"/>
      <c r="QC772" s="57"/>
      <c r="QD772" s="57"/>
      <c r="QE772" s="57"/>
      <c r="QF772" s="57"/>
      <c r="QG772" s="57"/>
      <c r="QH772" s="57"/>
      <c r="QI772" s="57"/>
      <c r="QJ772" s="57"/>
      <c r="QK772" s="57"/>
      <c r="QL772" s="57"/>
      <c r="QM772" s="57"/>
      <c r="QN772" s="57"/>
      <c r="QO772" s="57"/>
      <c r="QP772" s="57"/>
      <c r="QQ772" s="57"/>
      <c r="QR772" s="57"/>
      <c r="QS772" s="57"/>
      <c r="QT772" s="57"/>
      <c r="QU772" s="57"/>
      <c r="QV772" s="57"/>
      <c r="QW772" s="57"/>
      <c r="QX772" s="57"/>
      <c r="QY772" s="57"/>
      <c r="QZ772" s="57"/>
      <c r="RA772" s="57"/>
      <c r="RB772" s="57"/>
      <c r="RC772" s="57"/>
      <c r="RD772" s="57"/>
      <c r="RE772" s="57"/>
      <c r="RF772" s="57"/>
      <c r="RG772" s="57"/>
      <c r="RH772" s="57"/>
      <c r="RI772" s="57"/>
      <c r="RJ772" s="57"/>
      <c r="RK772" s="57"/>
      <c r="RL772" s="57"/>
      <c r="RM772" s="57"/>
      <c r="RN772" s="57"/>
      <c r="RO772" s="57"/>
      <c r="RP772" s="57"/>
      <c r="RQ772" s="57"/>
      <c r="RR772" s="57"/>
      <c r="RS772" s="57"/>
      <c r="RT772" s="57"/>
      <c r="RU772" s="57"/>
      <c r="RV772" s="57"/>
      <c r="RW772" s="57"/>
      <c r="RX772" s="57"/>
      <c r="RY772" s="57"/>
      <c r="RZ772" s="57"/>
      <c r="SA772" s="57"/>
      <c r="SB772" s="57"/>
      <c r="SC772" s="57"/>
      <c r="SD772" s="57"/>
      <c r="SE772" s="57"/>
      <c r="SF772" s="57"/>
      <c r="SG772" s="57"/>
      <c r="SH772" s="57"/>
      <c r="SI772" s="57"/>
      <c r="SJ772" s="57"/>
      <c r="SK772" s="57"/>
      <c r="SL772" s="57"/>
      <c r="SM772" s="57"/>
      <c r="SN772" s="57"/>
      <c r="SO772" s="57"/>
      <c r="SP772" s="57"/>
      <c r="SQ772" s="57"/>
      <c r="SR772" s="57"/>
      <c r="SS772" s="57"/>
      <c r="ST772" s="57"/>
      <c r="SU772" s="57"/>
      <c r="SV772" s="57"/>
      <c r="SW772" s="57"/>
      <c r="SX772" s="57"/>
      <c r="SY772" s="57"/>
      <c r="SZ772" s="57"/>
      <c r="TA772" s="57"/>
      <c r="TB772" s="57"/>
      <c r="TC772" s="57"/>
      <c r="TD772" s="57"/>
      <c r="TE772" s="57"/>
      <c r="TF772" s="57"/>
      <c r="TG772" s="57"/>
      <c r="TH772" s="57"/>
      <c r="TI772" s="57"/>
      <c r="TJ772" s="57"/>
      <c r="TK772" s="57"/>
      <c r="TL772" s="57"/>
      <c r="TM772" s="57"/>
      <c r="TN772" s="57"/>
      <c r="TO772" s="57"/>
      <c r="TP772" s="57"/>
      <c r="TQ772" s="57"/>
      <c r="TR772" s="57"/>
      <c r="TS772" s="57"/>
      <c r="TT772" s="57"/>
      <c r="TU772" s="57"/>
      <c r="TV772" s="57"/>
      <c r="TW772" s="57"/>
      <c r="TX772" s="57"/>
      <c r="TY772" s="57"/>
      <c r="TZ772" s="57"/>
      <c r="UA772" s="57"/>
      <c r="UB772" s="57"/>
      <c r="UC772" s="57"/>
      <c r="UD772" s="57"/>
      <c r="UE772" s="57"/>
      <c r="UF772" s="57"/>
      <c r="UG772" s="57"/>
      <c r="UH772" s="57"/>
      <c r="UI772" s="57"/>
      <c r="UJ772" s="57"/>
      <c r="UK772" s="57"/>
      <c r="UL772" s="57"/>
      <c r="UM772" s="57"/>
      <c r="UN772" s="57"/>
      <c r="UO772" s="57"/>
      <c r="UP772" s="57"/>
      <c r="UQ772" s="57"/>
      <c r="UR772" s="57"/>
      <c r="US772" s="57"/>
      <c r="UT772" s="57"/>
      <c r="UU772" s="57"/>
      <c r="UV772" s="57"/>
      <c r="UW772" s="57"/>
      <c r="UX772" s="57"/>
      <c r="UY772" s="57"/>
      <c r="UZ772" s="57"/>
      <c r="VA772" s="57"/>
      <c r="VB772" s="57"/>
      <c r="VC772" s="57"/>
      <c r="VD772" s="57"/>
      <c r="VE772" s="57"/>
      <c r="VF772" s="57"/>
      <c r="VG772" s="57"/>
      <c r="VH772" s="57"/>
      <c r="VI772" s="57"/>
      <c r="VJ772" s="57"/>
      <c r="VK772" s="57"/>
      <c r="VL772" s="57"/>
      <c r="VM772" s="57"/>
      <c r="VN772" s="57"/>
      <c r="VO772" s="57"/>
      <c r="VP772" s="57"/>
      <c r="VQ772" s="57"/>
      <c r="VR772" s="57"/>
      <c r="VS772" s="57"/>
      <c r="VT772" s="57"/>
      <c r="VU772" s="57"/>
      <c r="VV772" s="57"/>
      <c r="VW772" s="57"/>
      <c r="VX772" s="57"/>
      <c r="VY772" s="57"/>
      <c r="VZ772" s="57"/>
      <c r="WA772" s="57"/>
      <c r="WB772" s="57"/>
      <c r="WC772" s="57"/>
      <c r="WD772" s="57"/>
      <c r="WE772" s="57"/>
      <c r="WF772" s="57"/>
      <c r="WG772" s="57"/>
      <c r="WH772" s="57"/>
      <c r="WI772" s="57"/>
      <c r="WJ772" s="57"/>
      <c r="WK772" s="57"/>
      <c r="WL772" s="57"/>
      <c r="WM772" s="57"/>
      <c r="WN772" s="57"/>
      <c r="WO772" s="57"/>
      <c r="WP772" s="57"/>
      <c r="WQ772" s="57"/>
      <c r="WR772" s="57"/>
      <c r="WS772" s="57"/>
      <c r="WT772" s="57"/>
      <c r="WU772" s="57"/>
      <c r="WV772" s="57"/>
      <c r="WW772" s="57"/>
      <c r="WX772" s="57"/>
      <c r="WY772" s="57"/>
      <c r="WZ772" s="57"/>
      <c r="XA772" s="57"/>
      <c r="XB772" s="57"/>
      <c r="XC772" s="57"/>
      <c r="XD772" s="57"/>
      <c r="XE772" s="57"/>
      <c r="XF772" s="57"/>
      <c r="XG772" s="57"/>
      <c r="XH772" s="57"/>
      <c r="XI772" s="57"/>
      <c r="XJ772" s="57"/>
      <c r="XK772" s="57"/>
      <c r="XL772" s="57"/>
      <c r="XM772" s="57"/>
      <c r="XN772" s="57"/>
      <c r="XO772" s="57"/>
      <c r="XP772" s="57"/>
      <c r="XQ772" s="57"/>
      <c r="XR772" s="57"/>
      <c r="XS772" s="57"/>
      <c r="XT772" s="57"/>
      <c r="XU772" s="57"/>
      <c r="XV772" s="57"/>
      <c r="XW772" s="57"/>
    </row>
    <row r="773">
      <c r="AI773" s="57"/>
      <c r="BR773" s="57"/>
      <c r="DA773" s="57"/>
      <c r="EJ773" s="57"/>
      <c r="EK773" s="57"/>
      <c r="EL773" s="57"/>
      <c r="EM773" s="57"/>
      <c r="EN773" s="57"/>
      <c r="EO773" s="57"/>
      <c r="EP773" s="57"/>
      <c r="EQ773" s="57"/>
      <c r="ER773" s="57"/>
      <c r="ES773" s="57"/>
      <c r="ET773" s="57"/>
      <c r="EU773" s="57"/>
      <c r="EV773" s="57"/>
      <c r="EW773" s="57"/>
      <c r="EX773" s="57"/>
      <c r="EY773" s="57"/>
      <c r="EZ773" s="57"/>
      <c r="FA773" s="57"/>
      <c r="FB773" s="57"/>
      <c r="FC773" s="57"/>
      <c r="FD773" s="57"/>
      <c r="FE773" s="57"/>
      <c r="FF773" s="57"/>
      <c r="FG773" s="57"/>
      <c r="FH773" s="57"/>
      <c r="FI773" s="57"/>
      <c r="FJ773" s="57"/>
      <c r="FK773" s="57"/>
      <c r="FL773" s="57"/>
      <c r="FM773" s="57"/>
      <c r="FN773" s="57"/>
      <c r="FO773" s="57"/>
      <c r="FP773" s="57"/>
      <c r="FQ773" s="57"/>
      <c r="FR773" s="57"/>
      <c r="FS773" s="57"/>
      <c r="FT773" s="57"/>
      <c r="FU773" s="57"/>
      <c r="FV773" s="57"/>
      <c r="FW773" s="57"/>
      <c r="FX773" s="57"/>
      <c r="FY773" s="57"/>
      <c r="FZ773" s="57"/>
      <c r="GA773" s="57"/>
      <c r="GB773" s="57"/>
      <c r="GC773" s="57"/>
      <c r="GD773" s="57"/>
      <c r="GE773" s="57"/>
      <c r="GF773" s="57"/>
      <c r="GG773" s="57"/>
      <c r="GH773" s="57"/>
      <c r="GI773" s="57"/>
      <c r="GJ773" s="57"/>
      <c r="GK773" s="57"/>
      <c r="GL773" s="57"/>
      <c r="GM773" s="57"/>
      <c r="GN773" s="57"/>
      <c r="GO773" s="57"/>
      <c r="GP773" s="57"/>
      <c r="GQ773" s="57"/>
      <c r="GR773" s="57"/>
      <c r="GS773" s="57"/>
      <c r="GT773" s="57"/>
      <c r="GU773" s="57"/>
      <c r="GV773" s="57"/>
      <c r="GW773" s="57"/>
      <c r="GX773" s="57"/>
      <c r="GY773" s="57"/>
      <c r="GZ773" s="57"/>
      <c r="HA773" s="57"/>
      <c r="HB773" s="57"/>
      <c r="HC773" s="57"/>
      <c r="HD773" s="57"/>
      <c r="HE773" s="57"/>
      <c r="HF773" s="57"/>
      <c r="HG773" s="57"/>
      <c r="HH773" s="57"/>
      <c r="HI773" s="57"/>
      <c r="HJ773" s="57"/>
      <c r="HK773" s="57"/>
      <c r="HL773" s="57"/>
      <c r="HM773" s="57"/>
      <c r="HN773" s="57"/>
      <c r="HO773" s="57"/>
      <c r="HP773" s="57"/>
      <c r="HQ773" s="57"/>
      <c r="HR773" s="57"/>
      <c r="HS773" s="57"/>
      <c r="HT773" s="57"/>
      <c r="HU773" s="57"/>
      <c r="HV773" s="57"/>
      <c r="HW773" s="57"/>
      <c r="HX773" s="57"/>
      <c r="HY773" s="57"/>
      <c r="HZ773" s="57"/>
      <c r="IA773" s="57"/>
      <c r="IB773" s="57"/>
      <c r="IC773" s="57"/>
      <c r="ID773" s="57"/>
      <c r="IE773" s="57"/>
      <c r="IF773" s="57"/>
      <c r="IG773" s="57"/>
      <c r="IH773" s="57"/>
      <c r="II773" s="57"/>
      <c r="IJ773" s="57"/>
      <c r="IK773" s="57"/>
      <c r="IL773" s="57"/>
      <c r="IM773" s="57"/>
      <c r="IN773" s="57"/>
      <c r="IO773" s="57"/>
      <c r="IP773" s="57"/>
      <c r="IQ773" s="57"/>
      <c r="IR773" s="57"/>
      <c r="IS773" s="57"/>
      <c r="IT773" s="57"/>
      <c r="IU773" s="57"/>
      <c r="IV773" s="57"/>
      <c r="IW773" s="57"/>
      <c r="IX773" s="57"/>
      <c r="IY773" s="57"/>
      <c r="IZ773" s="57"/>
      <c r="JA773" s="57"/>
      <c r="JB773" s="57"/>
      <c r="JC773" s="57"/>
      <c r="JD773" s="57"/>
      <c r="JE773" s="57"/>
      <c r="JF773" s="57"/>
      <c r="JG773" s="57"/>
      <c r="JH773" s="57"/>
      <c r="JI773" s="57"/>
      <c r="JJ773" s="57"/>
      <c r="JK773" s="57"/>
      <c r="JL773" s="57"/>
      <c r="JM773" s="57"/>
      <c r="JN773" s="57"/>
      <c r="JO773" s="57"/>
      <c r="JP773" s="57"/>
      <c r="JQ773" s="57"/>
      <c r="JR773" s="57"/>
      <c r="JS773" s="57"/>
      <c r="JT773" s="57"/>
      <c r="JU773" s="57"/>
      <c r="JV773" s="57"/>
      <c r="JW773" s="57"/>
      <c r="JX773" s="57"/>
      <c r="JY773" s="57"/>
      <c r="JZ773" s="57"/>
      <c r="KA773" s="57"/>
      <c r="KB773" s="57"/>
      <c r="KC773" s="57"/>
      <c r="KD773" s="57"/>
      <c r="KE773" s="57"/>
      <c r="KF773" s="57"/>
      <c r="KG773" s="57"/>
      <c r="KH773" s="57"/>
      <c r="KI773" s="57"/>
      <c r="KJ773" s="57"/>
      <c r="KK773" s="57"/>
      <c r="KL773" s="57"/>
      <c r="KM773" s="57"/>
      <c r="KN773" s="57"/>
      <c r="KO773" s="57"/>
      <c r="KP773" s="57"/>
      <c r="KQ773" s="57"/>
      <c r="KR773" s="57"/>
      <c r="KS773" s="57"/>
      <c r="KT773" s="57"/>
      <c r="KU773" s="57"/>
      <c r="KV773" s="57"/>
      <c r="KW773" s="57"/>
      <c r="KX773" s="57"/>
      <c r="KY773" s="57"/>
      <c r="KZ773" s="57"/>
      <c r="LA773" s="57"/>
      <c r="LB773" s="57"/>
      <c r="LC773" s="57"/>
      <c r="LD773" s="57"/>
      <c r="LE773" s="57"/>
      <c r="LF773" s="57"/>
      <c r="LG773" s="57"/>
      <c r="LH773" s="57"/>
      <c r="LI773" s="57"/>
      <c r="LJ773" s="57"/>
      <c r="LK773" s="57"/>
      <c r="LL773" s="57"/>
      <c r="LM773" s="57"/>
      <c r="LN773" s="57"/>
      <c r="LO773" s="57"/>
      <c r="LP773" s="57"/>
      <c r="LQ773" s="57"/>
      <c r="LR773" s="57"/>
      <c r="LS773" s="57"/>
      <c r="LT773" s="57"/>
      <c r="LU773" s="57"/>
      <c r="LV773" s="57"/>
      <c r="LW773" s="57"/>
      <c r="LX773" s="57"/>
      <c r="LY773" s="57"/>
      <c r="LZ773" s="57"/>
      <c r="MA773" s="57"/>
      <c r="MB773" s="57"/>
      <c r="MC773" s="57"/>
      <c r="MD773" s="57"/>
      <c r="ME773" s="57"/>
      <c r="MF773" s="57"/>
      <c r="MG773" s="57"/>
      <c r="MH773" s="57"/>
      <c r="MI773" s="57"/>
      <c r="MJ773" s="57"/>
      <c r="MK773" s="57"/>
      <c r="ML773" s="57"/>
      <c r="MM773" s="57"/>
      <c r="MN773" s="57"/>
      <c r="MO773" s="57"/>
      <c r="MP773" s="57"/>
      <c r="MQ773" s="57"/>
      <c r="MR773" s="57"/>
      <c r="MS773" s="57"/>
      <c r="MT773" s="57"/>
      <c r="MU773" s="57"/>
      <c r="MV773" s="57"/>
      <c r="MW773" s="57"/>
      <c r="MX773" s="57"/>
      <c r="MY773" s="57"/>
      <c r="MZ773" s="57"/>
      <c r="NA773" s="57"/>
      <c r="NB773" s="57"/>
      <c r="NC773" s="57"/>
      <c r="ND773" s="57"/>
      <c r="NE773" s="57"/>
      <c r="NF773" s="57"/>
      <c r="NG773" s="57"/>
      <c r="NH773" s="57"/>
      <c r="NI773" s="57"/>
      <c r="NJ773" s="57"/>
      <c r="NK773" s="57"/>
      <c r="NL773" s="57"/>
      <c r="NM773" s="57"/>
      <c r="NN773" s="57"/>
      <c r="NO773" s="57"/>
      <c r="NP773" s="57"/>
      <c r="NQ773" s="57"/>
      <c r="NR773" s="57"/>
      <c r="NS773" s="57"/>
      <c r="NT773" s="57"/>
      <c r="NU773" s="57"/>
      <c r="NV773" s="57"/>
      <c r="NW773" s="57"/>
      <c r="NX773" s="57"/>
      <c r="NY773" s="57"/>
      <c r="NZ773" s="57"/>
      <c r="OA773" s="57"/>
      <c r="OB773" s="57"/>
      <c r="OC773" s="57"/>
      <c r="OD773" s="57"/>
      <c r="OE773" s="57"/>
      <c r="OF773" s="57"/>
      <c r="OG773" s="57"/>
      <c r="OH773" s="57"/>
      <c r="OI773" s="57"/>
      <c r="OJ773" s="57"/>
      <c r="OK773" s="57"/>
      <c r="OL773" s="57"/>
      <c r="OM773" s="57"/>
      <c r="ON773" s="57"/>
      <c r="OO773" s="57"/>
      <c r="OP773" s="57"/>
      <c r="OQ773" s="57"/>
      <c r="OR773" s="57"/>
      <c r="OS773" s="57"/>
      <c r="OT773" s="57"/>
      <c r="OU773" s="57"/>
      <c r="OV773" s="57"/>
      <c r="OW773" s="57"/>
      <c r="OX773" s="57"/>
      <c r="OY773" s="57"/>
      <c r="OZ773" s="57"/>
      <c r="PA773" s="57"/>
      <c r="PB773" s="57"/>
      <c r="PC773" s="57"/>
      <c r="PD773" s="57"/>
      <c r="PE773" s="57"/>
      <c r="PF773" s="57"/>
      <c r="PG773" s="57"/>
      <c r="PH773" s="57"/>
      <c r="PI773" s="57"/>
      <c r="PJ773" s="57"/>
      <c r="PK773" s="57"/>
      <c r="PL773" s="57"/>
      <c r="PM773" s="57"/>
      <c r="PN773" s="57"/>
      <c r="PO773" s="57"/>
      <c r="PP773" s="57"/>
      <c r="PQ773" s="57"/>
      <c r="PR773" s="57"/>
      <c r="PS773" s="57"/>
      <c r="PT773" s="57"/>
      <c r="PU773" s="57"/>
      <c r="PV773" s="57"/>
      <c r="PW773" s="57"/>
      <c r="PX773" s="57"/>
      <c r="PY773" s="57"/>
      <c r="PZ773" s="57"/>
      <c r="QA773" s="57"/>
      <c r="QB773" s="57"/>
      <c r="QC773" s="57"/>
      <c r="QD773" s="57"/>
      <c r="QE773" s="57"/>
      <c r="QF773" s="57"/>
      <c r="QG773" s="57"/>
      <c r="QH773" s="57"/>
      <c r="QI773" s="57"/>
      <c r="QJ773" s="57"/>
      <c r="QK773" s="57"/>
      <c r="QL773" s="57"/>
      <c r="QM773" s="57"/>
      <c r="QN773" s="57"/>
      <c r="QO773" s="57"/>
      <c r="QP773" s="57"/>
      <c r="QQ773" s="57"/>
      <c r="QR773" s="57"/>
      <c r="QS773" s="57"/>
      <c r="QT773" s="57"/>
      <c r="QU773" s="57"/>
      <c r="QV773" s="57"/>
      <c r="QW773" s="57"/>
      <c r="QX773" s="57"/>
      <c r="QY773" s="57"/>
      <c r="QZ773" s="57"/>
      <c r="RA773" s="57"/>
      <c r="RB773" s="57"/>
      <c r="RC773" s="57"/>
      <c r="RD773" s="57"/>
      <c r="RE773" s="57"/>
      <c r="RF773" s="57"/>
      <c r="RG773" s="57"/>
      <c r="RH773" s="57"/>
      <c r="RI773" s="57"/>
      <c r="RJ773" s="57"/>
      <c r="RK773" s="57"/>
      <c r="RL773" s="57"/>
      <c r="RM773" s="57"/>
      <c r="RN773" s="57"/>
      <c r="RO773" s="57"/>
      <c r="RP773" s="57"/>
      <c r="RQ773" s="57"/>
      <c r="RR773" s="57"/>
      <c r="RS773" s="57"/>
      <c r="RT773" s="57"/>
      <c r="RU773" s="57"/>
      <c r="RV773" s="57"/>
      <c r="RW773" s="57"/>
      <c r="RX773" s="57"/>
      <c r="RY773" s="57"/>
      <c r="RZ773" s="57"/>
      <c r="SA773" s="57"/>
      <c r="SB773" s="57"/>
      <c r="SC773" s="57"/>
      <c r="SD773" s="57"/>
      <c r="SE773" s="57"/>
      <c r="SF773" s="57"/>
      <c r="SG773" s="57"/>
      <c r="SH773" s="57"/>
      <c r="SI773" s="57"/>
      <c r="SJ773" s="57"/>
      <c r="SK773" s="57"/>
      <c r="SL773" s="57"/>
      <c r="SM773" s="57"/>
      <c r="SN773" s="57"/>
      <c r="SO773" s="57"/>
      <c r="SP773" s="57"/>
      <c r="SQ773" s="57"/>
      <c r="SR773" s="57"/>
      <c r="SS773" s="57"/>
      <c r="ST773" s="57"/>
      <c r="SU773" s="57"/>
      <c r="SV773" s="57"/>
      <c r="SW773" s="57"/>
      <c r="SX773" s="57"/>
      <c r="SY773" s="57"/>
      <c r="SZ773" s="57"/>
      <c r="TA773" s="57"/>
      <c r="TB773" s="57"/>
      <c r="TC773" s="57"/>
      <c r="TD773" s="57"/>
      <c r="TE773" s="57"/>
      <c r="TF773" s="57"/>
      <c r="TG773" s="57"/>
      <c r="TH773" s="57"/>
      <c r="TI773" s="57"/>
      <c r="TJ773" s="57"/>
      <c r="TK773" s="57"/>
      <c r="TL773" s="57"/>
      <c r="TM773" s="57"/>
      <c r="TN773" s="57"/>
      <c r="TO773" s="57"/>
      <c r="TP773" s="57"/>
      <c r="TQ773" s="57"/>
      <c r="TR773" s="57"/>
      <c r="TS773" s="57"/>
      <c r="TT773" s="57"/>
      <c r="TU773" s="57"/>
      <c r="TV773" s="57"/>
      <c r="TW773" s="57"/>
      <c r="TX773" s="57"/>
      <c r="TY773" s="57"/>
      <c r="TZ773" s="57"/>
      <c r="UA773" s="57"/>
      <c r="UB773" s="57"/>
      <c r="UC773" s="57"/>
      <c r="UD773" s="57"/>
      <c r="UE773" s="57"/>
      <c r="UF773" s="57"/>
      <c r="UG773" s="57"/>
      <c r="UH773" s="57"/>
      <c r="UI773" s="57"/>
      <c r="UJ773" s="57"/>
      <c r="UK773" s="57"/>
      <c r="UL773" s="57"/>
      <c r="UM773" s="57"/>
      <c r="UN773" s="57"/>
      <c r="UO773" s="57"/>
      <c r="UP773" s="57"/>
      <c r="UQ773" s="57"/>
      <c r="UR773" s="57"/>
      <c r="US773" s="57"/>
      <c r="UT773" s="57"/>
      <c r="UU773" s="57"/>
      <c r="UV773" s="57"/>
      <c r="UW773" s="57"/>
      <c r="UX773" s="57"/>
      <c r="UY773" s="57"/>
      <c r="UZ773" s="57"/>
      <c r="VA773" s="57"/>
      <c r="VB773" s="57"/>
      <c r="VC773" s="57"/>
      <c r="VD773" s="57"/>
      <c r="VE773" s="57"/>
      <c r="VF773" s="57"/>
      <c r="VG773" s="57"/>
      <c r="VH773" s="57"/>
      <c r="VI773" s="57"/>
      <c r="VJ773" s="57"/>
      <c r="VK773" s="57"/>
      <c r="VL773" s="57"/>
      <c r="VM773" s="57"/>
      <c r="VN773" s="57"/>
      <c r="VO773" s="57"/>
      <c r="VP773" s="57"/>
      <c r="VQ773" s="57"/>
      <c r="VR773" s="57"/>
      <c r="VS773" s="57"/>
      <c r="VT773" s="57"/>
      <c r="VU773" s="57"/>
      <c r="VV773" s="57"/>
      <c r="VW773" s="57"/>
      <c r="VX773" s="57"/>
      <c r="VY773" s="57"/>
      <c r="VZ773" s="57"/>
      <c r="WA773" s="57"/>
      <c r="WB773" s="57"/>
      <c r="WC773" s="57"/>
      <c r="WD773" s="57"/>
      <c r="WE773" s="57"/>
      <c r="WF773" s="57"/>
      <c r="WG773" s="57"/>
      <c r="WH773" s="57"/>
      <c r="WI773" s="57"/>
      <c r="WJ773" s="57"/>
      <c r="WK773" s="57"/>
      <c r="WL773" s="57"/>
      <c r="WM773" s="57"/>
      <c r="WN773" s="57"/>
      <c r="WO773" s="57"/>
      <c r="WP773" s="57"/>
      <c r="WQ773" s="57"/>
      <c r="WR773" s="57"/>
      <c r="WS773" s="57"/>
      <c r="WT773" s="57"/>
      <c r="WU773" s="57"/>
      <c r="WV773" s="57"/>
      <c r="WW773" s="57"/>
      <c r="WX773" s="57"/>
      <c r="WY773" s="57"/>
      <c r="WZ773" s="57"/>
      <c r="XA773" s="57"/>
      <c r="XB773" s="57"/>
      <c r="XC773" s="57"/>
      <c r="XD773" s="57"/>
      <c r="XE773" s="57"/>
      <c r="XF773" s="57"/>
      <c r="XG773" s="57"/>
      <c r="XH773" s="57"/>
      <c r="XI773" s="57"/>
      <c r="XJ773" s="57"/>
      <c r="XK773" s="57"/>
      <c r="XL773" s="57"/>
      <c r="XM773" s="57"/>
      <c r="XN773" s="57"/>
      <c r="XO773" s="57"/>
      <c r="XP773" s="57"/>
      <c r="XQ773" s="57"/>
      <c r="XR773" s="57"/>
      <c r="XS773" s="57"/>
      <c r="XT773" s="57"/>
      <c r="XU773" s="57"/>
      <c r="XV773" s="57"/>
      <c r="XW773" s="57"/>
    </row>
    <row r="774">
      <c r="AI774" s="57"/>
      <c r="BR774" s="57"/>
      <c r="DA774" s="57"/>
      <c r="EJ774" s="57"/>
      <c r="EK774" s="57"/>
      <c r="EL774" s="57"/>
      <c r="EM774" s="57"/>
      <c r="EN774" s="57"/>
      <c r="EO774" s="57"/>
      <c r="EP774" s="57"/>
      <c r="EQ774" s="57"/>
      <c r="ER774" s="57"/>
      <c r="ES774" s="57"/>
      <c r="ET774" s="57"/>
      <c r="EU774" s="57"/>
      <c r="EV774" s="57"/>
      <c r="EW774" s="57"/>
      <c r="EX774" s="57"/>
      <c r="EY774" s="57"/>
      <c r="EZ774" s="57"/>
      <c r="FA774" s="57"/>
      <c r="FB774" s="57"/>
      <c r="FC774" s="57"/>
      <c r="FD774" s="57"/>
      <c r="FE774" s="57"/>
      <c r="FF774" s="57"/>
      <c r="FG774" s="57"/>
      <c r="FH774" s="57"/>
      <c r="FI774" s="57"/>
      <c r="FJ774" s="57"/>
      <c r="FK774" s="57"/>
      <c r="FL774" s="57"/>
      <c r="FM774" s="57"/>
      <c r="FN774" s="57"/>
      <c r="FO774" s="57"/>
      <c r="FP774" s="57"/>
      <c r="FQ774" s="57"/>
      <c r="FR774" s="57"/>
      <c r="FS774" s="57"/>
      <c r="FT774" s="57"/>
      <c r="FU774" s="57"/>
      <c r="FV774" s="57"/>
      <c r="FW774" s="57"/>
      <c r="FX774" s="57"/>
      <c r="FY774" s="57"/>
      <c r="FZ774" s="57"/>
      <c r="GA774" s="57"/>
      <c r="GB774" s="57"/>
      <c r="GC774" s="57"/>
      <c r="GD774" s="57"/>
      <c r="GE774" s="57"/>
      <c r="GF774" s="57"/>
      <c r="GG774" s="57"/>
      <c r="GH774" s="57"/>
      <c r="GI774" s="57"/>
      <c r="GJ774" s="57"/>
      <c r="GK774" s="57"/>
      <c r="GL774" s="57"/>
      <c r="GM774" s="57"/>
      <c r="GN774" s="57"/>
      <c r="GO774" s="57"/>
      <c r="GP774" s="57"/>
      <c r="GQ774" s="57"/>
      <c r="GR774" s="57"/>
      <c r="GS774" s="57"/>
      <c r="GT774" s="57"/>
      <c r="GU774" s="57"/>
      <c r="GV774" s="57"/>
      <c r="GW774" s="57"/>
      <c r="GX774" s="57"/>
      <c r="GY774" s="57"/>
      <c r="GZ774" s="57"/>
      <c r="HA774" s="57"/>
      <c r="HB774" s="57"/>
      <c r="HC774" s="57"/>
      <c r="HD774" s="57"/>
      <c r="HE774" s="57"/>
      <c r="HF774" s="57"/>
      <c r="HG774" s="57"/>
      <c r="HH774" s="57"/>
      <c r="HI774" s="57"/>
      <c r="HJ774" s="57"/>
      <c r="HK774" s="57"/>
      <c r="HL774" s="57"/>
      <c r="HM774" s="57"/>
      <c r="HN774" s="57"/>
      <c r="HO774" s="57"/>
      <c r="HP774" s="57"/>
      <c r="HQ774" s="57"/>
      <c r="HR774" s="57"/>
      <c r="HS774" s="57"/>
      <c r="HT774" s="57"/>
      <c r="HU774" s="57"/>
      <c r="HV774" s="57"/>
      <c r="HW774" s="57"/>
      <c r="HX774" s="57"/>
      <c r="HY774" s="57"/>
      <c r="HZ774" s="57"/>
      <c r="IA774" s="57"/>
      <c r="IB774" s="57"/>
      <c r="IC774" s="57"/>
      <c r="ID774" s="57"/>
      <c r="IE774" s="57"/>
      <c r="IF774" s="57"/>
      <c r="IG774" s="57"/>
      <c r="IH774" s="57"/>
      <c r="II774" s="57"/>
      <c r="IJ774" s="57"/>
      <c r="IK774" s="57"/>
      <c r="IL774" s="57"/>
      <c r="IM774" s="57"/>
      <c r="IN774" s="57"/>
      <c r="IO774" s="57"/>
      <c r="IP774" s="57"/>
      <c r="IQ774" s="57"/>
      <c r="IR774" s="57"/>
      <c r="IS774" s="57"/>
      <c r="IT774" s="57"/>
      <c r="IU774" s="57"/>
      <c r="IV774" s="57"/>
      <c r="IW774" s="57"/>
      <c r="IX774" s="57"/>
      <c r="IY774" s="57"/>
      <c r="IZ774" s="57"/>
      <c r="JA774" s="57"/>
      <c r="JB774" s="57"/>
      <c r="JC774" s="57"/>
      <c r="JD774" s="57"/>
      <c r="JE774" s="57"/>
      <c r="JF774" s="57"/>
      <c r="JG774" s="57"/>
      <c r="JH774" s="57"/>
      <c r="JI774" s="57"/>
      <c r="JJ774" s="57"/>
      <c r="JK774" s="57"/>
      <c r="JL774" s="57"/>
      <c r="JM774" s="57"/>
      <c r="JN774" s="57"/>
      <c r="JO774" s="57"/>
      <c r="JP774" s="57"/>
      <c r="JQ774" s="57"/>
      <c r="JR774" s="57"/>
      <c r="JS774" s="57"/>
      <c r="JT774" s="57"/>
      <c r="JU774" s="57"/>
      <c r="JV774" s="57"/>
      <c r="JW774" s="57"/>
      <c r="JX774" s="57"/>
      <c r="JY774" s="57"/>
      <c r="JZ774" s="57"/>
      <c r="KA774" s="57"/>
      <c r="KB774" s="57"/>
      <c r="KC774" s="57"/>
      <c r="KD774" s="57"/>
      <c r="KE774" s="57"/>
      <c r="KF774" s="57"/>
      <c r="KG774" s="57"/>
      <c r="KH774" s="57"/>
      <c r="KI774" s="57"/>
      <c r="KJ774" s="57"/>
      <c r="KK774" s="57"/>
      <c r="KL774" s="57"/>
      <c r="KM774" s="57"/>
      <c r="KN774" s="57"/>
      <c r="KO774" s="57"/>
      <c r="KP774" s="57"/>
      <c r="KQ774" s="57"/>
      <c r="KR774" s="57"/>
      <c r="KS774" s="57"/>
      <c r="KT774" s="57"/>
      <c r="KU774" s="57"/>
      <c r="KV774" s="57"/>
      <c r="KW774" s="57"/>
      <c r="KX774" s="57"/>
      <c r="KY774" s="57"/>
      <c r="KZ774" s="57"/>
      <c r="LA774" s="57"/>
      <c r="LB774" s="57"/>
      <c r="LC774" s="57"/>
      <c r="LD774" s="57"/>
      <c r="LE774" s="57"/>
      <c r="LF774" s="57"/>
      <c r="LG774" s="57"/>
      <c r="LH774" s="57"/>
      <c r="LI774" s="57"/>
      <c r="LJ774" s="57"/>
      <c r="LK774" s="57"/>
      <c r="LL774" s="57"/>
      <c r="LM774" s="57"/>
      <c r="LN774" s="57"/>
      <c r="LO774" s="57"/>
      <c r="LP774" s="57"/>
      <c r="LQ774" s="57"/>
      <c r="LR774" s="57"/>
      <c r="LS774" s="57"/>
      <c r="LT774" s="57"/>
      <c r="LU774" s="57"/>
      <c r="LV774" s="57"/>
      <c r="LW774" s="57"/>
      <c r="LX774" s="57"/>
      <c r="LY774" s="57"/>
      <c r="LZ774" s="57"/>
      <c r="MA774" s="57"/>
      <c r="MB774" s="57"/>
      <c r="MC774" s="57"/>
      <c r="MD774" s="57"/>
      <c r="ME774" s="57"/>
      <c r="MF774" s="57"/>
      <c r="MG774" s="57"/>
      <c r="MH774" s="57"/>
      <c r="MI774" s="57"/>
      <c r="MJ774" s="57"/>
      <c r="MK774" s="57"/>
      <c r="ML774" s="57"/>
      <c r="MM774" s="57"/>
      <c r="MN774" s="57"/>
      <c r="MO774" s="57"/>
      <c r="MP774" s="57"/>
      <c r="MQ774" s="57"/>
      <c r="MR774" s="57"/>
      <c r="MS774" s="57"/>
      <c r="MT774" s="57"/>
      <c r="MU774" s="57"/>
      <c r="MV774" s="57"/>
      <c r="MW774" s="57"/>
      <c r="MX774" s="57"/>
      <c r="MY774" s="57"/>
      <c r="MZ774" s="57"/>
      <c r="NA774" s="57"/>
      <c r="NB774" s="57"/>
      <c r="NC774" s="57"/>
      <c r="ND774" s="57"/>
      <c r="NE774" s="57"/>
      <c r="NF774" s="57"/>
      <c r="NG774" s="57"/>
      <c r="NH774" s="57"/>
      <c r="NI774" s="57"/>
      <c r="NJ774" s="57"/>
      <c r="NK774" s="57"/>
      <c r="NL774" s="57"/>
      <c r="NM774" s="57"/>
      <c r="NN774" s="57"/>
      <c r="NO774" s="57"/>
      <c r="NP774" s="57"/>
      <c r="NQ774" s="57"/>
      <c r="NR774" s="57"/>
      <c r="NS774" s="57"/>
      <c r="NT774" s="57"/>
      <c r="NU774" s="57"/>
      <c r="NV774" s="57"/>
      <c r="NW774" s="57"/>
      <c r="NX774" s="57"/>
      <c r="NY774" s="57"/>
      <c r="NZ774" s="57"/>
      <c r="OA774" s="57"/>
      <c r="OB774" s="57"/>
      <c r="OC774" s="57"/>
      <c r="OD774" s="57"/>
      <c r="OE774" s="57"/>
      <c r="OF774" s="57"/>
      <c r="OG774" s="57"/>
      <c r="OH774" s="57"/>
      <c r="OI774" s="57"/>
      <c r="OJ774" s="57"/>
      <c r="OK774" s="57"/>
      <c r="OL774" s="57"/>
      <c r="OM774" s="57"/>
      <c r="ON774" s="57"/>
      <c r="OO774" s="57"/>
      <c r="OP774" s="57"/>
      <c r="OQ774" s="57"/>
      <c r="OR774" s="57"/>
      <c r="OS774" s="57"/>
      <c r="OT774" s="57"/>
      <c r="OU774" s="57"/>
      <c r="OV774" s="57"/>
      <c r="OW774" s="57"/>
      <c r="OX774" s="57"/>
      <c r="OY774" s="57"/>
      <c r="OZ774" s="57"/>
      <c r="PA774" s="57"/>
      <c r="PB774" s="57"/>
      <c r="PC774" s="57"/>
      <c r="PD774" s="57"/>
      <c r="PE774" s="57"/>
      <c r="PF774" s="57"/>
      <c r="PG774" s="57"/>
      <c r="PH774" s="57"/>
      <c r="PI774" s="57"/>
      <c r="PJ774" s="57"/>
      <c r="PK774" s="57"/>
      <c r="PL774" s="57"/>
      <c r="PM774" s="57"/>
      <c r="PN774" s="57"/>
      <c r="PO774" s="57"/>
      <c r="PP774" s="57"/>
      <c r="PQ774" s="57"/>
      <c r="PR774" s="57"/>
      <c r="PS774" s="57"/>
      <c r="PT774" s="57"/>
      <c r="PU774" s="57"/>
      <c r="PV774" s="57"/>
      <c r="PW774" s="57"/>
      <c r="PX774" s="57"/>
      <c r="PY774" s="57"/>
      <c r="PZ774" s="57"/>
      <c r="QA774" s="57"/>
      <c r="QB774" s="57"/>
      <c r="QC774" s="57"/>
      <c r="QD774" s="57"/>
      <c r="QE774" s="57"/>
      <c r="QF774" s="57"/>
      <c r="QG774" s="57"/>
      <c r="QH774" s="57"/>
      <c r="QI774" s="57"/>
      <c r="QJ774" s="57"/>
      <c r="QK774" s="57"/>
      <c r="QL774" s="57"/>
      <c r="QM774" s="57"/>
      <c r="QN774" s="57"/>
      <c r="QO774" s="57"/>
      <c r="QP774" s="57"/>
      <c r="QQ774" s="57"/>
      <c r="QR774" s="57"/>
      <c r="QS774" s="57"/>
      <c r="QT774" s="57"/>
      <c r="QU774" s="57"/>
      <c r="QV774" s="57"/>
      <c r="QW774" s="57"/>
      <c r="QX774" s="57"/>
      <c r="QY774" s="57"/>
      <c r="QZ774" s="57"/>
      <c r="RA774" s="57"/>
      <c r="RB774" s="57"/>
      <c r="RC774" s="57"/>
      <c r="RD774" s="57"/>
      <c r="RE774" s="57"/>
      <c r="RF774" s="57"/>
      <c r="RG774" s="57"/>
      <c r="RH774" s="57"/>
      <c r="RI774" s="57"/>
      <c r="RJ774" s="57"/>
      <c r="RK774" s="57"/>
      <c r="RL774" s="57"/>
      <c r="RM774" s="57"/>
      <c r="RN774" s="57"/>
      <c r="RO774" s="57"/>
      <c r="RP774" s="57"/>
      <c r="RQ774" s="57"/>
      <c r="RR774" s="57"/>
      <c r="RS774" s="57"/>
      <c r="RT774" s="57"/>
      <c r="RU774" s="57"/>
      <c r="RV774" s="57"/>
      <c r="RW774" s="57"/>
      <c r="RX774" s="57"/>
      <c r="RY774" s="57"/>
      <c r="RZ774" s="57"/>
      <c r="SA774" s="57"/>
      <c r="SB774" s="57"/>
      <c r="SC774" s="57"/>
      <c r="SD774" s="57"/>
      <c r="SE774" s="57"/>
      <c r="SF774" s="57"/>
      <c r="SG774" s="57"/>
      <c r="SH774" s="57"/>
      <c r="SI774" s="57"/>
      <c r="SJ774" s="57"/>
      <c r="SK774" s="57"/>
      <c r="SL774" s="57"/>
      <c r="SM774" s="57"/>
      <c r="SN774" s="57"/>
      <c r="SO774" s="57"/>
      <c r="SP774" s="57"/>
      <c r="SQ774" s="57"/>
      <c r="SR774" s="57"/>
      <c r="SS774" s="57"/>
      <c r="ST774" s="57"/>
      <c r="SU774" s="57"/>
      <c r="SV774" s="57"/>
      <c r="SW774" s="57"/>
      <c r="SX774" s="57"/>
      <c r="SY774" s="57"/>
      <c r="SZ774" s="57"/>
      <c r="TA774" s="57"/>
      <c r="TB774" s="57"/>
      <c r="TC774" s="57"/>
      <c r="TD774" s="57"/>
      <c r="TE774" s="57"/>
      <c r="TF774" s="57"/>
      <c r="TG774" s="57"/>
      <c r="TH774" s="57"/>
      <c r="TI774" s="57"/>
      <c r="TJ774" s="57"/>
      <c r="TK774" s="57"/>
      <c r="TL774" s="57"/>
      <c r="TM774" s="57"/>
      <c r="TN774" s="57"/>
      <c r="TO774" s="57"/>
      <c r="TP774" s="57"/>
      <c r="TQ774" s="57"/>
      <c r="TR774" s="57"/>
      <c r="TS774" s="57"/>
      <c r="TT774" s="57"/>
      <c r="TU774" s="57"/>
      <c r="TV774" s="57"/>
      <c r="TW774" s="57"/>
      <c r="TX774" s="57"/>
      <c r="TY774" s="57"/>
      <c r="TZ774" s="57"/>
      <c r="UA774" s="57"/>
      <c r="UB774" s="57"/>
      <c r="UC774" s="57"/>
      <c r="UD774" s="57"/>
      <c r="UE774" s="57"/>
      <c r="UF774" s="57"/>
      <c r="UG774" s="57"/>
      <c r="UH774" s="57"/>
      <c r="UI774" s="57"/>
      <c r="UJ774" s="57"/>
      <c r="UK774" s="57"/>
      <c r="UL774" s="57"/>
      <c r="UM774" s="57"/>
      <c r="UN774" s="57"/>
      <c r="UO774" s="57"/>
      <c r="UP774" s="57"/>
      <c r="UQ774" s="57"/>
      <c r="UR774" s="57"/>
      <c r="US774" s="57"/>
      <c r="UT774" s="57"/>
      <c r="UU774" s="57"/>
      <c r="UV774" s="57"/>
      <c r="UW774" s="57"/>
      <c r="UX774" s="57"/>
      <c r="UY774" s="57"/>
      <c r="UZ774" s="57"/>
      <c r="VA774" s="57"/>
      <c r="VB774" s="57"/>
      <c r="VC774" s="57"/>
      <c r="VD774" s="57"/>
      <c r="VE774" s="57"/>
      <c r="VF774" s="57"/>
      <c r="VG774" s="57"/>
      <c r="VH774" s="57"/>
      <c r="VI774" s="57"/>
      <c r="VJ774" s="57"/>
      <c r="VK774" s="57"/>
      <c r="VL774" s="57"/>
      <c r="VM774" s="57"/>
      <c r="VN774" s="57"/>
      <c r="VO774" s="57"/>
      <c r="VP774" s="57"/>
      <c r="VQ774" s="57"/>
      <c r="VR774" s="57"/>
      <c r="VS774" s="57"/>
      <c r="VT774" s="57"/>
      <c r="VU774" s="57"/>
      <c r="VV774" s="57"/>
      <c r="VW774" s="57"/>
      <c r="VX774" s="57"/>
      <c r="VY774" s="57"/>
      <c r="VZ774" s="57"/>
      <c r="WA774" s="57"/>
      <c r="WB774" s="57"/>
      <c r="WC774" s="57"/>
      <c r="WD774" s="57"/>
      <c r="WE774" s="57"/>
      <c r="WF774" s="57"/>
      <c r="WG774" s="57"/>
      <c r="WH774" s="57"/>
      <c r="WI774" s="57"/>
      <c r="WJ774" s="57"/>
      <c r="WK774" s="57"/>
      <c r="WL774" s="57"/>
      <c r="WM774" s="57"/>
      <c r="WN774" s="57"/>
      <c r="WO774" s="57"/>
      <c r="WP774" s="57"/>
      <c r="WQ774" s="57"/>
      <c r="WR774" s="57"/>
      <c r="WS774" s="57"/>
      <c r="WT774" s="57"/>
      <c r="WU774" s="57"/>
      <c r="WV774" s="57"/>
      <c r="WW774" s="57"/>
      <c r="WX774" s="57"/>
      <c r="WY774" s="57"/>
      <c r="WZ774" s="57"/>
      <c r="XA774" s="57"/>
      <c r="XB774" s="57"/>
      <c r="XC774" s="57"/>
      <c r="XD774" s="57"/>
      <c r="XE774" s="57"/>
      <c r="XF774" s="57"/>
      <c r="XG774" s="57"/>
      <c r="XH774" s="57"/>
      <c r="XI774" s="57"/>
      <c r="XJ774" s="57"/>
      <c r="XK774" s="57"/>
      <c r="XL774" s="57"/>
      <c r="XM774" s="57"/>
      <c r="XN774" s="57"/>
      <c r="XO774" s="57"/>
      <c r="XP774" s="57"/>
      <c r="XQ774" s="57"/>
      <c r="XR774" s="57"/>
      <c r="XS774" s="57"/>
      <c r="XT774" s="57"/>
      <c r="XU774" s="57"/>
      <c r="XV774" s="57"/>
      <c r="XW774" s="57"/>
    </row>
    <row r="775">
      <c r="AI775" s="57"/>
      <c r="BR775" s="57"/>
      <c r="DA775" s="57"/>
      <c r="EJ775" s="57"/>
      <c r="EK775" s="57"/>
      <c r="EL775" s="57"/>
      <c r="EM775" s="57"/>
      <c r="EN775" s="57"/>
      <c r="EO775" s="57"/>
      <c r="EP775" s="57"/>
      <c r="EQ775" s="57"/>
      <c r="ER775" s="57"/>
      <c r="ES775" s="57"/>
      <c r="ET775" s="57"/>
      <c r="EU775" s="57"/>
      <c r="EV775" s="57"/>
      <c r="EW775" s="57"/>
      <c r="EX775" s="57"/>
      <c r="EY775" s="57"/>
      <c r="EZ775" s="57"/>
      <c r="FA775" s="57"/>
      <c r="FB775" s="57"/>
      <c r="FC775" s="57"/>
      <c r="FD775" s="57"/>
      <c r="FE775" s="57"/>
      <c r="FF775" s="57"/>
      <c r="FG775" s="57"/>
      <c r="FH775" s="57"/>
      <c r="FI775" s="57"/>
      <c r="FJ775" s="57"/>
      <c r="FK775" s="57"/>
      <c r="FL775" s="57"/>
      <c r="FM775" s="57"/>
      <c r="FN775" s="57"/>
      <c r="FO775" s="57"/>
      <c r="FP775" s="57"/>
      <c r="FQ775" s="57"/>
      <c r="FR775" s="57"/>
      <c r="FS775" s="57"/>
      <c r="FT775" s="57"/>
      <c r="FU775" s="57"/>
      <c r="FV775" s="57"/>
      <c r="FW775" s="57"/>
      <c r="FX775" s="57"/>
      <c r="FY775" s="57"/>
      <c r="FZ775" s="57"/>
      <c r="GA775" s="57"/>
      <c r="GB775" s="57"/>
      <c r="GC775" s="57"/>
      <c r="GD775" s="57"/>
      <c r="GE775" s="57"/>
      <c r="GF775" s="57"/>
      <c r="GG775" s="57"/>
      <c r="GH775" s="57"/>
      <c r="GI775" s="57"/>
      <c r="GJ775" s="57"/>
      <c r="GK775" s="57"/>
      <c r="GL775" s="57"/>
      <c r="GM775" s="57"/>
      <c r="GN775" s="57"/>
      <c r="GO775" s="57"/>
      <c r="GP775" s="57"/>
      <c r="GQ775" s="57"/>
      <c r="GR775" s="57"/>
      <c r="GS775" s="57"/>
      <c r="GT775" s="57"/>
      <c r="GU775" s="57"/>
      <c r="GV775" s="57"/>
      <c r="GW775" s="57"/>
      <c r="GX775" s="57"/>
      <c r="GY775" s="57"/>
      <c r="GZ775" s="57"/>
      <c r="HA775" s="57"/>
      <c r="HB775" s="57"/>
      <c r="HC775" s="57"/>
      <c r="HD775" s="57"/>
      <c r="HE775" s="57"/>
      <c r="HF775" s="57"/>
      <c r="HG775" s="57"/>
      <c r="HH775" s="57"/>
      <c r="HI775" s="57"/>
      <c r="HJ775" s="57"/>
      <c r="HK775" s="57"/>
      <c r="HL775" s="57"/>
      <c r="HM775" s="57"/>
      <c r="HN775" s="57"/>
      <c r="HO775" s="57"/>
      <c r="HP775" s="57"/>
      <c r="HQ775" s="57"/>
      <c r="HR775" s="57"/>
      <c r="HS775" s="57"/>
      <c r="HT775" s="57"/>
      <c r="HU775" s="57"/>
      <c r="HV775" s="57"/>
      <c r="HW775" s="57"/>
      <c r="HX775" s="57"/>
      <c r="HY775" s="57"/>
      <c r="HZ775" s="57"/>
      <c r="IA775" s="57"/>
      <c r="IB775" s="57"/>
      <c r="IC775" s="57"/>
      <c r="ID775" s="57"/>
      <c r="IE775" s="57"/>
      <c r="IF775" s="57"/>
      <c r="IG775" s="57"/>
      <c r="IH775" s="57"/>
      <c r="II775" s="57"/>
      <c r="IJ775" s="57"/>
      <c r="IK775" s="57"/>
      <c r="IL775" s="57"/>
      <c r="IM775" s="57"/>
      <c r="IN775" s="57"/>
      <c r="IO775" s="57"/>
      <c r="IP775" s="57"/>
      <c r="IQ775" s="57"/>
      <c r="IR775" s="57"/>
      <c r="IS775" s="57"/>
      <c r="IT775" s="57"/>
      <c r="IU775" s="57"/>
      <c r="IV775" s="57"/>
      <c r="IW775" s="57"/>
      <c r="IX775" s="57"/>
      <c r="IY775" s="57"/>
      <c r="IZ775" s="57"/>
      <c r="JA775" s="57"/>
      <c r="JB775" s="57"/>
      <c r="JC775" s="57"/>
      <c r="JD775" s="57"/>
      <c r="JE775" s="57"/>
      <c r="JF775" s="57"/>
      <c r="JG775" s="57"/>
      <c r="JH775" s="57"/>
      <c r="JI775" s="57"/>
      <c r="JJ775" s="57"/>
      <c r="JK775" s="57"/>
      <c r="JL775" s="57"/>
      <c r="JM775" s="57"/>
      <c r="JN775" s="57"/>
      <c r="JO775" s="57"/>
      <c r="JP775" s="57"/>
      <c r="JQ775" s="57"/>
      <c r="JR775" s="57"/>
      <c r="JS775" s="57"/>
      <c r="JT775" s="57"/>
      <c r="JU775" s="57"/>
      <c r="JV775" s="57"/>
      <c r="JW775" s="57"/>
      <c r="JX775" s="57"/>
      <c r="JY775" s="57"/>
      <c r="JZ775" s="57"/>
      <c r="KA775" s="57"/>
      <c r="KB775" s="57"/>
      <c r="KC775" s="57"/>
      <c r="KD775" s="57"/>
      <c r="KE775" s="57"/>
      <c r="KF775" s="57"/>
      <c r="KG775" s="57"/>
      <c r="KH775" s="57"/>
      <c r="KI775" s="57"/>
      <c r="KJ775" s="57"/>
      <c r="KK775" s="57"/>
      <c r="KL775" s="57"/>
      <c r="KM775" s="57"/>
      <c r="KN775" s="57"/>
      <c r="KO775" s="57"/>
      <c r="KP775" s="57"/>
      <c r="KQ775" s="57"/>
      <c r="KR775" s="57"/>
      <c r="KS775" s="57"/>
      <c r="KT775" s="57"/>
      <c r="KU775" s="57"/>
      <c r="KV775" s="57"/>
      <c r="KW775" s="57"/>
      <c r="KX775" s="57"/>
      <c r="KY775" s="57"/>
      <c r="KZ775" s="57"/>
      <c r="LA775" s="57"/>
      <c r="LB775" s="57"/>
      <c r="LC775" s="57"/>
      <c r="LD775" s="57"/>
      <c r="LE775" s="57"/>
      <c r="LF775" s="57"/>
      <c r="LG775" s="57"/>
      <c r="LH775" s="57"/>
      <c r="LI775" s="57"/>
      <c r="LJ775" s="57"/>
      <c r="LK775" s="57"/>
      <c r="LL775" s="57"/>
      <c r="LM775" s="57"/>
      <c r="LN775" s="57"/>
      <c r="LO775" s="57"/>
      <c r="LP775" s="57"/>
      <c r="LQ775" s="57"/>
      <c r="LR775" s="57"/>
      <c r="LS775" s="57"/>
      <c r="LT775" s="57"/>
      <c r="LU775" s="57"/>
      <c r="LV775" s="57"/>
      <c r="LW775" s="57"/>
      <c r="LX775" s="57"/>
      <c r="LY775" s="57"/>
      <c r="LZ775" s="57"/>
      <c r="MA775" s="57"/>
      <c r="MB775" s="57"/>
      <c r="MC775" s="57"/>
      <c r="MD775" s="57"/>
      <c r="ME775" s="57"/>
      <c r="MF775" s="57"/>
      <c r="MG775" s="57"/>
      <c r="MH775" s="57"/>
      <c r="MI775" s="57"/>
      <c r="MJ775" s="57"/>
      <c r="MK775" s="57"/>
      <c r="ML775" s="57"/>
      <c r="MM775" s="57"/>
      <c r="MN775" s="57"/>
      <c r="MO775" s="57"/>
      <c r="MP775" s="57"/>
      <c r="MQ775" s="57"/>
      <c r="MR775" s="57"/>
      <c r="MS775" s="57"/>
      <c r="MT775" s="57"/>
      <c r="MU775" s="57"/>
      <c r="MV775" s="57"/>
      <c r="MW775" s="57"/>
      <c r="MX775" s="57"/>
      <c r="MY775" s="57"/>
      <c r="MZ775" s="57"/>
      <c r="NA775" s="57"/>
      <c r="NB775" s="57"/>
      <c r="NC775" s="57"/>
      <c r="ND775" s="57"/>
      <c r="NE775" s="57"/>
      <c r="NF775" s="57"/>
      <c r="NG775" s="57"/>
      <c r="NH775" s="57"/>
      <c r="NI775" s="57"/>
      <c r="NJ775" s="57"/>
      <c r="NK775" s="57"/>
      <c r="NL775" s="57"/>
      <c r="NM775" s="57"/>
      <c r="NN775" s="57"/>
      <c r="NO775" s="57"/>
      <c r="NP775" s="57"/>
      <c r="NQ775" s="57"/>
      <c r="NR775" s="57"/>
      <c r="NS775" s="57"/>
      <c r="NT775" s="57"/>
      <c r="NU775" s="57"/>
      <c r="NV775" s="57"/>
      <c r="NW775" s="57"/>
      <c r="NX775" s="57"/>
      <c r="NY775" s="57"/>
      <c r="NZ775" s="57"/>
      <c r="OA775" s="57"/>
      <c r="OB775" s="57"/>
      <c r="OC775" s="57"/>
      <c r="OD775" s="57"/>
      <c r="OE775" s="57"/>
      <c r="OF775" s="57"/>
      <c r="OG775" s="57"/>
      <c r="OH775" s="57"/>
      <c r="OI775" s="57"/>
      <c r="OJ775" s="57"/>
      <c r="OK775" s="57"/>
      <c r="OL775" s="57"/>
      <c r="OM775" s="57"/>
      <c r="ON775" s="57"/>
      <c r="OO775" s="57"/>
      <c r="OP775" s="57"/>
      <c r="OQ775" s="57"/>
      <c r="OR775" s="57"/>
      <c r="OS775" s="57"/>
      <c r="OT775" s="57"/>
      <c r="OU775" s="57"/>
      <c r="OV775" s="57"/>
      <c r="OW775" s="57"/>
      <c r="OX775" s="57"/>
      <c r="OY775" s="57"/>
      <c r="OZ775" s="57"/>
      <c r="PA775" s="57"/>
      <c r="PB775" s="57"/>
      <c r="PC775" s="57"/>
      <c r="PD775" s="57"/>
      <c r="PE775" s="57"/>
      <c r="PF775" s="57"/>
      <c r="PG775" s="57"/>
      <c r="PH775" s="57"/>
      <c r="PI775" s="57"/>
      <c r="PJ775" s="57"/>
      <c r="PK775" s="57"/>
      <c r="PL775" s="57"/>
      <c r="PM775" s="57"/>
      <c r="PN775" s="57"/>
      <c r="PO775" s="57"/>
      <c r="PP775" s="57"/>
      <c r="PQ775" s="57"/>
      <c r="PR775" s="57"/>
      <c r="PS775" s="57"/>
      <c r="PT775" s="57"/>
      <c r="PU775" s="57"/>
      <c r="PV775" s="57"/>
      <c r="PW775" s="57"/>
      <c r="PX775" s="57"/>
      <c r="PY775" s="57"/>
      <c r="PZ775" s="57"/>
      <c r="QA775" s="57"/>
      <c r="QB775" s="57"/>
      <c r="QC775" s="57"/>
      <c r="QD775" s="57"/>
      <c r="QE775" s="57"/>
      <c r="QF775" s="57"/>
      <c r="QG775" s="57"/>
      <c r="QH775" s="57"/>
      <c r="QI775" s="57"/>
      <c r="QJ775" s="57"/>
      <c r="QK775" s="57"/>
      <c r="QL775" s="57"/>
      <c r="QM775" s="57"/>
      <c r="QN775" s="57"/>
      <c r="QO775" s="57"/>
      <c r="QP775" s="57"/>
      <c r="QQ775" s="57"/>
      <c r="QR775" s="57"/>
      <c r="QS775" s="57"/>
      <c r="QT775" s="57"/>
      <c r="QU775" s="57"/>
      <c r="QV775" s="57"/>
      <c r="QW775" s="57"/>
      <c r="QX775" s="57"/>
      <c r="QY775" s="57"/>
      <c r="QZ775" s="57"/>
      <c r="RA775" s="57"/>
      <c r="RB775" s="57"/>
      <c r="RC775" s="57"/>
      <c r="RD775" s="57"/>
      <c r="RE775" s="57"/>
      <c r="RF775" s="57"/>
      <c r="RG775" s="57"/>
      <c r="RH775" s="57"/>
      <c r="RI775" s="57"/>
      <c r="RJ775" s="57"/>
      <c r="RK775" s="57"/>
      <c r="RL775" s="57"/>
      <c r="RM775" s="57"/>
      <c r="RN775" s="57"/>
      <c r="RO775" s="57"/>
      <c r="RP775" s="57"/>
      <c r="RQ775" s="57"/>
      <c r="RR775" s="57"/>
      <c r="RS775" s="57"/>
      <c r="RT775" s="57"/>
      <c r="RU775" s="57"/>
      <c r="RV775" s="57"/>
      <c r="RW775" s="57"/>
      <c r="RX775" s="57"/>
      <c r="RY775" s="57"/>
      <c r="RZ775" s="57"/>
      <c r="SA775" s="57"/>
      <c r="SB775" s="57"/>
      <c r="SC775" s="57"/>
      <c r="SD775" s="57"/>
      <c r="SE775" s="57"/>
      <c r="SF775" s="57"/>
      <c r="SG775" s="57"/>
      <c r="SH775" s="57"/>
      <c r="SI775" s="57"/>
      <c r="SJ775" s="57"/>
      <c r="SK775" s="57"/>
      <c r="SL775" s="57"/>
      <c r="SM775" s="57"/>
      <c r="SN775" s="57"/>
      <c r="SO775" s="57"/>
      <c r="SP775" s="57"/>
      <c r="SQ775" s="57"/>
      <c r="SR775" s="57"/>
      <c r="SS775" s="57"/>
      <c r="ST775" s="57"/>
      <c r="SU775" s="57"/>
      <c r="SV775" s="57"/>
      <c r="SW775" s="57"/>
      <c r="SX775" s="57"/>
      <c r="SY775" s="57"/>
      <c r="SZ775" s="57"/>
      <c r="TA775" s="57"/>
      <c r="TB775" s="57"/>
      <c r="TC775" s="57"/>
      <c r="TD775" s="57"/>
      <c r="TE775" s="57"/>
      <c r="TF775" s="57"/>
      <c r="TG775" s="57"/>
      <c r="TH775" s="57"/>
      <c r="TI775" s="57"/>
      <c r="TJ775" s="57"/>
      <c r="TK775" s="57"/>
      <c r="TL775" s="57"/>
      <c r="TM775" s="57"/>
      <c r="TN775" s="57"/>
      <c r="TO775" s="57"/>
      <c r="TP775" s="57"/>
      <c r="TQ775" s="57"/>
      <c r="TR775" s="57"/>
      <c r="TS775" s="57"/>
      <c r="TT775" s="57"/>
      <c r="TU775" s="57"/>
      <c r="TV775" s="57"/>
      <c r="TW775" s="57"/>
      <c r="TX775" s="57"/>
      <c r="TY775" s="57"/>
      <c r="TZ775" s="57"/>
      <c r="UA775" s="57"/>
      <c r="UB775" s="57"/>
      <c r="UC775" s="57"/>
      <c r="UD775" s="57"/>
      <c r="UE775" s="57"/>
      <c r="UF775" s="57"/>
      <c r="UG775" s="57"/>
      <c r="UH775" s="57"/>
      <c r="UI775" s="57"/>
      <c r="UJ775" s="57"/>
      <c r="UK775" s="57"/>
      <c r="UL775" s="57"/>
      <c r="UM775" s="57"/>
      <c r="UN775" s="57"/>
      <c r="UO775" s="57"/>
      <c r="UP775" s="57"/>
      <c r="UQ775" s="57"/>
      <c r="UR775" s="57"/>
      <c r="US775" s="57"/>
      <c r="UT775" s="57"/>
      <c r="UU775" s="57"/>
      <c r="UV775" s="57"/>
      <c r="UW775" s="57"/>
      <c r="UX775" s="57"/>
      <c r="UY775" s="57"/>
      <c r="UZ775" s="57"/>
      <c r="VA775" s="57"/>
      <c r="VB775" s="57"/>
      <c r="VC775" s="57"/>
      <c r="VD775" s="57"/>
      <c r="VE775" s="57"/>
      <c r="VF775" s="57"/>
      <c r="VG775" s="57"/>
      <c r="VH775" s="57"/>
      <c r="VI775" s="57"/>
      <c r="VJ775" s="57"/>
      <c r="VK775" s="57"/>
      <c r="VL775" s="57"/>
      <c r="VM775" s="57"/>
      <c r="VN775" s="57"/>
      <c r="VO775" s="57"/>
      <c r="VP775" s="57"/>
      <c r="VQ775" s="57"/>
      <c r="VR775" s="57"/>
      <c r="VS775" s="57"/>
      <c r="VT775" s="57"/>
      <c r="VU775" s="57"/>
      <c r="VV775" s="57"/>
      <c r="VW775" s="57"/>
      <c r="VX775" s="57"/>
      <c r="VY775" s="57"/>
      <c r="VZ775" s="57"/>
      <c r="WA775" s="57"/>
      <c r="WB775" s="57"/>
      <c r="WC775" s="57"/>
      <c r="WD775" s="57"/>
      <c r="WE775" s="57"/>
      <c r="WF775" s="57"/>
      <c r="WG775" s="57"/>
      <c r="WH775" s="57"/>
      <c r="WI775" s="57"/>
      <c r="WJ775" s="57"/>
      <c r="WK775" s="57"/>
      <c r="WL775" s="57"/>
      <c r="WM775" s="57"/>
      <c r="WN775" s="57"/>
      <c r="WO775" s="57"/>
      <c r="WP775" s="57"/>
      <c r="WQ775" s="57"/>
      <c r="WR775" s="57"/>
      <c r="WS775" s="57"/>
      <c r="WT775" s="57"/>
      <c r="WU775" s="57"/>
      <c r="WV775" s="57"/>
      <c r="WW775" s="57"/>
      <c r="WX775" s="57"/>
      <c r="WY775" s="57"/>
      <c r="WZ775" s="57"/>
      <c r="XA775" s="57"/>
      <c r="XB775" s="57"/>
      <c r="XC775" s="57"/>
      <c r="XD775" s="57"/>
      <c r="XE775" s="57"/>
      <c r="XF775" s="57"/>
      <c r="XG775" s="57"/>
      <c r="XH775" s="57"/>
      <c r="XI775" s="57"/>
      <c r="XJ775" s="57"/>
      <c r="XK775" s="57"/>
      <c r="XL775" s="57"/>
      <c r="XM775" s="57"/>
      <c r="XN775" s="57"/>
      <c r="XO775" s="57"/>
      <c r="XP775" s="57"/>
      <c r="XQ775" s="57"/>
      <c r="XR775" s="57"/>
      <c r="XS775" s="57"/>
      <c r="XT775" s="57"/>
      <c r="XU775" s="57"/>
      <c r="XV775" s="57"/>
      <c r="XW775" s="57"/>
    </row>
    <row r="776">
      <c r="AI776" s="57"/>
      <c r="BR776" s="57"/>
      <c r="DA776" s="57"/>
      <c r="EJ776" s="57"/>
      <c r="EK776" s="57"/>
      <c r="EL776" s="57"/>
      <c r="EM776" s="57"/>
      <c r="EN776" s="57"/>
      <c r="EO776" s="57"/>
      <c r="EP776" s="57"/>
      <c r="EQ776" s="57"/>
      <c r="ER776" s="57"/>
      <c r="ES776" s="57"/>
      <c r="ET776" s="57"/>
      <c r="EU776" s="57"/>
      <c r="EV776" s="57"/>
      <c r="EW776" s="57"/>
      <c r="EX776" s="57"/>
      <c r="EY776" s="57"/>
      <c r="EZ776" s="57"/>
      <c r="FA776" s="57"/>
      <c r="FB776" s="57"/>
      <c r="FC776" s="57"/>
      <c r="FD776" s="57"/>
      <c r="FE776" s="57"/>
      <c r="FF776" s="57"/>
      <c r="FG776" s="57"/>
      <c r="FH776" s="57"/>
      <c r="FI776" s="57"/>
      <c r="FJ776" s="57"/>
      <c r="FK776" s="57"/>
      <c r="FL776" s="57"/>
      <c r="FM776" s="57"/>
      <c r="FN776" s="57"/>
      <c r="FO776" s="57"/>
      <c r="FP776" s="57"/>
      <c r="FQ776" s="57"/>
      <c r="FR776" s="57"/>
      <c r="FS776" s="57"/>
      <c r="FT776" s="57"/>
      <c r="FU776" s="57"/>
      <c r="FV776" s="57"/>
      <c r="FW776" s="57"/>
      <c r="FX776" s="57"/>
      <c r="FY776" s="57"/>
      <c r="FZ776" s="57"/>
      <c r="GA776" s="57"/>
      <c r="GB776" s="57"/>
      <c r="GC776" s="57"/>
      <c r="GD776" s="57"/>
      <c r="GE776" s="57"/>
      <c r="GF776" s="57"/>
      <c r="GG776" s="57"/>
      <c r="GH776" s="57"/>
      <c r="GI776" s="57"/>
      <c r="GJ776" s="57"/>
      <c r="GK776" s="57"/>
      <c r="GL776" s="57"/>
      <c r="GM776" s="57"/>
      <c r="GN776" s="57"/>
      <c r="GO776" s="57"/>
      <c r="GP776" s="57"/>
      <c r="GQ776" s="57"/>
      <c r="GR776" s="57"/>
      <c r="GS776" s="57"/>
      <c r="GT776" s="57"/>
      <c r="GU776" s="57"/>
      <c r="GV776" s="57"/>
      <c r="GW776" s="57"/>
      <c r="GX776" s="57"/>
      <c r="GY776" s="57"/>
      <c r="GZ776" s="57"/>
      <c r="HA776" s="57"/>
      <c r="HB776" s="57"/>
      <c r="HC776" s="57"/>
      <c r="HD776" s="57"/>
      <c r="HE776" s="57"/>
      <c r="HF776" s="57"/>
      <c r="HG776" s="57"/>
      <c r="HH776" s="57"/>
      <c r="HI776" s="57"/>
      <c r="HJ776" s="57"/>
      <c r="HK776" s="57"/>
      <c r="HL776" s="57"/>
      <c r="HM776" s="57"/>
      <c r="HN776" s="57"/>
      <c r="HO776" s="57"/>
      <c r="HP776" s="57"/>
      <c r="HQ776" s="57"/>
      <c r="HR776" s="57"/>
      <c r="HS776" s="57"/>
      <c r="HT776" s="57"/>
      <c r="HU776" s="57"/>
      <c r="HV776" s="57"/>
      <c r="HW776" s="57"/>
      <c r="HX776" s="57"/>
      <c r="HY776" s="57"/>
      <c r="HZ776" s="57"/>
      <c r="IA776" s="57"/>
      <c r="IB776" s="57"/>
      <c r="IC776" s="57"/>
      <c r="ID776" s="57"/>
      <c r="IE776" s="57"/>
      <c r="IF776" s="57"/>
      <c r="IG776" s="57"/>
      <c r="IH776" s="57"/>
      <c r="II776" s="57"/>
      <c r="IJ776" s="57"/>
      <c r="IK776" s="57"/>
      <c r="IL776" s="57"/>
      <c r="IM776" s="57"/>
      <c r="IN776" s="57"/>
      <c r="IO776" s="57"/>
      <c r="IP776" s="57"/>
      <c r="IQ776" s="57"/>
      <c r="IR776" s="57"/>
      <c r="IS776" s="57"/>
      <c r="IT776" s="57"/>
      <c r="IU776" s="57"/>
      <c r="IV776" s="57"/>
      <c r="IW776" s="57"/>
      <c r="IX776" s="57"/>
      <c r="IY776" s="57"/>
      <c r="IZ776" s="57"/>
      <c r="JA776" s="57"/>
      <c r="JB776" s="57"/>
      <c r="JC776" s="57"/>
      <c r="JD776" s="57"/>
      <c r="JE776" s="57"/>
      <c r="JF776" s="57"/>
      <c r="JG776" s="57"/>
      <c r="JH776" s="57"/>
      <c r="JI776" s="57"/>
      <c r="JJ776" s="57"/>
      <c r="JK776" s="57"/>
      <c r="JL776" s="57"/>
      <c r="JM776" s="57"/>
      <c r="JN776" s="57"/>
      <c r="JO776" s="57"/>
      <c r="JP776" s="57"/>
      <c r="JQ776" s="57"/>
      <c r="JR776" s="57"/>
      <c r="JS776" s="57"/>
      <c r="JT776" s="57"/>
      <c r="JU776" s="57"/>
      <c r="JV776" s="57"/>
      <c r="JW776" s="57"/>
      <c r="JX776" s="57"/>
      <c r="JY776" s="57"/>
      <c r="JZ776" s="57"/>
      <c r="KA776" s="57"/>
      <c r="KB776" s="57"/>
      <c r="KC776" s="57"/>
      <c r="KD776" s="57"/>
      <c r="KE776" s="57"/>
      <c r="KF776" s="57"/>
      <c r="KG776" s="57"/>
      <c r="KH776" s="57"/>
      <c r="KI776" s="57"/>
      <c r="KJ776" s="57"/>
      <c r="KK776" s="57"/>
      <c r="KL776" s="57"/>
      <c r="KM776" s="57"/>
      <c r="KN776" s="57"/>
      <c r="KO776" s="57"/>
      <c r="KP776" s="57"/>
      <c r="KQ776" s="57"/>
      <c r="KR776" s="57"/>
      <c r="KS776" s="57"/>
      <c r="KT776" s="57"/>
      <c r="KU776" s="57"/>
      <c r="KV776" s="57"/>
      <c r="KW776" s="57"/>
      <c r="KX776" s="57"/>
      <c r="KY776" s="57"/>
      <c r="KZ776" s="57"/>
      <c r="LA776" s="57"/>
      <c r="LB776" s="57"/>
      <c r="LC776" s="57"/>
      <c r="LD776" s="57"/>
      <c r="LE776" s="57"/>
      <c r="LF776" s="57"/>
      <c r="LG776" s="57"/>
      <c r="LH776" s="57"/>
      <c r="LI776" s="57"/>
      <c r="LJ776" s="57"/>
      <c r="LK776" s="57"/>
      <c r="LL776" s="57"/>
      <c r="LM776" s="57"/>
      <c r="LN776" s="57"/>
      <c r="LO776" s="57"/>
      <c r="LP776" s="57"/>
      <c r="LQ776" s="57"/>
      <c r="LR776" s="57"/>
      <c r="LS776" s="57"/>
      <c r="LT776" s="57"/>
      <c r="LU776" s="57"/>
      <c r="LV776" s="57"/>
      <c r="LW776" s="57"/>
      <c r="LX776" s="57"/>
      <c r="LY776" s="57"/>
      <c r="LZ776" s="57"/>
      <c r="MA776" s="57"/>
      <c r="MB776" s="57"/>
      <c r="MC776" s="57"/>
      <c r="MD776" s="57"/>
      <c r="ME776" s="57"/>
      <c r="MF776" s="57"/>
      <c r="MG776" s="57"/>
      <c r="MH776" s="57"/>
      <c r="MI776" s="57"/>
      <c r="MJ776" s="57"/>
      <c r="MK776" s="57"/>
      <c r="ML776" s="57"/>
      <c r="MM776" s="57"/>
      <c r="MN776" s="57"/>
      <c r="MO776" s="57"/>
      <c r="MP776" s="57"/>
      <c r="MQ776" s="57"/>
      <c r="MR776" s="57"/>
      <c r="MS776" s="57"/>
      <c r="MT776" s="57"/>
      <c r="MU776" s="57"/>
      <c r="MV776" s="57"/>
      <c r="MW776" s="57"/>
      <c r="MX776" s="57"/>
      <c r="MY776" s="57"/>
      <c r="MZ776" s="57"/>
      <c r="NA776" s="57"/>
      <c r="NB776" s="57"/>
      <c r="NC776" s="57"/>
      <c r="ND776" s="57"/>
      <c r="NE776" s="57"/>
      <c r="NF776" s="57"/>
      <c r="NG776" s="57"/>
      <c r="NH776" s="57"/>
      <c r="NI776" s="57"/>
      <c r="NJ776" s="57"/>
      <c r="NK776" s="57"/>
      <c r="NL776" s="57"/>
      <c r="NM776" s="57"/>
      <c r="NN776" s="57"/>
      <c r="NO776" s="57"/>
      <c r="NP776" s="57"/>
      <c r="NQ776" s="57"/>
      <c r="NR776" s="57"/>
      <c r="NS776" s="57"/>
      <c r="NT776" s="57"/>
      <c r="NU776" s="57"/>
      <c r="NV776" s="57"/>
      <c r="NW776" s="57"/>
      <c r="NX776" s="57"/>
      <c r="NY776" s="57"/>
      <c r="NZ776" s="57"/>
      <c r="OA776" s="57"/>
      <c r="OB776" s="57"/>
      <c r="OC776" s="57"/>
      <c r="OD776" s="57"/>
      <c r="OE776" s="57"/>
      <c r="OF776" s="57"/>
      <c r="OG776" s="57"/>
      <c r="OH776" s="57"/>
      <c r="OI776" s="57"/>
      <c r="OJ776" s="57"/>
      <c r="OK776" s="57"/>
      <c r="OL776" s="57"/>
      <c r="OM776" s="57"/>
      <c r="ON776" s="57"/>
      <c r="OO776" s="57"/>
      <c r="OP776" s="57"/>
      <c r="OQ776" s="57"/>
      <c r="OR776" s="57"/>
      <c r="OS776" s="57"/>
      <c r="OT776" s="57"/>
      <c r="OU776" s="57"/>
      <c r="OV776" s="57"/>
      <c r="OW776" s="57"/>
      <c r="OX776" s="57"/>
      <c r="OY776" s="57"/>
      <c r="OZ776" s="57"/>
      <c r="PA776" s="57"/>
      <c r="PB776" s="57"/>
      <c r="PC776" s="57"/>
      <c r="PD776" s="57"/>
      <c r="PE776" s="57"/>
      <c r="PF776" s="57"/>
      <c r="PG776" s="57"/>
      <c r="PH776" s="57"/>
      <c r="PI776" s="57"/>
      <c r="PJ776" s="57"/>
      <c r="PK776" s="57"/>
      <c r="PL776" s="57"/>
      <c r="PM776" s="57"/>
      <c r="PN776" s="57"/>
      <c r="PO776" s="57"/>
      <c r="PP776" s="57"/>
      <c r="PQ776" s="57"/>
      <c r="PR776" s="57"/>
      <c r="PS776" s="57"/>
      <c r="PT776" s="57"/>
      <c r="PU776" s="57"/>
      <c r="PV776" s="57"/>
      <c r="PW776" s="57"/>
      <c r="PX776" s="57"/>
      <c r="PY776" s="57"/>
      <c r="PZ776" s="57"/>
      <c r="QA776" s="57"/>
      <c r="QB776" s="57"/>
      <c r="QC776" s="57"/>
      <c r="QD776" s="57"/>
      <c r="QE776" s="57"/>
      <c r="QF776" s="57"/>
      <c r="QG776" s="57"/>
      <c r="QH776" s="57"/>
      <c r="QI776" s="57"/>
      <c r="QJ776" s="57"/>
      <c r="QK776" s="57"/>
      <c r="QL776" s="57"/>
      <c r="QM776" s="57"/>
      <c r="QN776" s="57"/>
      <c r="QO776" s="57"/>
      <c r="QP776" s="57"/>
      <c r="QQ776" s="57"/>
      <c r="QR776" s="57"/>
      <c r="QS776" s="57"/>
      <c r="QT776" s="57"/>
      <c r="QU776" s="57"/>
      <c r="QV776" s="57"/>
      <c r="QW776" s="57"/>
      <c r="QX776" s="57"/>
      <c r="QY776" s="57"/>
      <c r="QZ776" s="57"/>
      <c r="RA776" s="57"/>
      <c r="RB776" s="57"/>
      <c r="RC776" s="57"/>
      <c r="RD776" s="57"/>
      <c r="RE776" s="57"/>
      <c r="RF776" s="57"/>
      <c r="RG776" s="57"/>
      <c r="RH776" s="57"/>
      <c r="RI776" s="57"/>
      <c r="RJ776" s="57"/>
      <c r="RK776" s="57"/>
      <c r="RL776" s="57"/>
      <c r="RM776" s="57"/>
      <c r="RN776" s="57"/>
      <c r="RO776" s="57"/>
      <c r="RP776" s="57"/>
      <c r="RQ776" s="57"/>
      <c r="RR776" s="57"/>
      <c r="RS776" s="57"/>
      <c r="RT776" s="57"/>
      <c r="RU776" s="57"/>
      <c r="RV776" s="57"/>
      <c r="RW776" s="57"/>
      <c r="RX776" s="57"/>
      <c r="RY776" s="57"/>
      <c r="RZ776" s="57"/>
      <c r="SA776" s="57"/>
      <c r="SB776" s="57"/>
      <c r="SC776" s="57"/>
      <c r="SD776" s="57"/>
      <c r="SE776" s="57"/>
      <c r="SF776" s="57"/>
      <c r="SG776" s="57"/>
      <c r="SH776" s="57"/>
      <c r="SI776" s="57"/>
      <c r="SJ776" s="57"/>
      <c r="SK776" s="57"/>
      <c r="SL776" s="57"/>
      <c r="SM776" s="57"/>
      <c r="SN776" s="57"/>
      <c r="SO776" s="57"/>
      <c r="SP776" s="57"/>
      <c r="SQ776" s="57"/>
      <c r="SR776" s="57"/>
      <c r="SS776" s="57"/>
      <c r="ST776" s="57"/>
      <c r="SU776" s="57"/>
      <c r="SV776" s="57"/>
      <c r="SW776" s="57"/>
      <c r="SX776" s="57"/>
      <c r="SY776" s="57"/>
      <c r="SZ776" s="57"/>
      <c r="TA776" s="57"/>
      <c r="TB776" s="57"/>
      <c r="TC776" s="57"/>
      <c r="TD776" s="57"/>
      <c r="TE776" s="57"/>
      <c r="TF776" s="57"/>
      <c r="TG776" s="57"/>
      <c r="TH776" s="57"/>
      <c r="TI776" s="57"/>
      <c r="TJ776" s="57"/>
      <c r="TK776" s="57"/>
      <c r="TL776" s="57"/>
      <c r="TM776" s="57"/>
      <c r="TN776" s="57"/>
      <c r="TO776" s="57"/>
      <c r="TP776" s="57"/>
      <c r="TQ776" s="57"/>
      <c r="TR776" s="57"/>
      <c r="TS776" s="57"/>
      <c r="TT776" s="57"/>
      <c r="TU776" s="57"/>
      <c r="TV776" s="57"/>
      <c r="TW776" s="57"/>
      <c r="TX776" s="57"/>
      <c r="TY776" s="57"/>
      <c r="TZ776" s="57"/>
      <c r="UA776" s="57"/>
      <c r="UB776" s="57"/>
      <c r="UC776" s="57"/>
      <c r="UD776" s="57"/>
      <c r="UE776" s="57"/>
      <c r="UF776" s="57"/>
      <c r="UG776" s="57"/>
      <c r="UH776" s="57"/>
      <c r="UI776" s="57"/>
      <c r="UJ776" s="57"/>
      <c r="UK776" s="57"/>
      <c r="UL776" s="57"/>
      <c r="UM776" s="57"/>
      <c r="UN776" s="57"/>
      <c r="UO776" s="57"/>
      <c r="UP776" s="57"/>
      <c r="UQ776" s="57"/>
      <c r="UR776" s="57"/>
      <c r="US776" s="57"/>
      <c r="UT776" s="57"/>
      <c r="UU776" s="57"/>
      <c r="UV776" s="57"/>
      <c r="UW776" s="57"/>
      <c r="UX776" s="57"/>
      <c r="UY776" s="57"/>
      <c r="UZ776" s="57"/>
      <c r="VA776" s="57"/>
      <c r="VB776" s="57"/>
      <c r="VC776" s="57"/>
      <c r="VD776" s="57"/>
      <c r="VE776" s="57"/>
      <c r="VF776" s="57"/>
      <c r="VG776" s="57"/>
      <c r="VH776" s="57"/>
      <c r="VI776" s="57"/>
      <c r="VJ776" s="57"/>
      <c r="VK776" s="57"/>
      <c r="VL776" s="57"/>
      <c r="VM776" s="57"/>
      <c r="VN776" s="57"/>
      <c r="VO776" s="57"/>
      <c r="VP776" s="57"/>
      <c r="VQ776" s="57"/>
      <c r="VR776" s="57"/>
      <c r="VS776" s="57"/>
      <c r="VT776" s="57"/>
      <c r="VU776" s="57"/>
      <c r="VV776" s="57"/>
      <c r="VW776" s="57"/>
      <c r="VX776" s="57"/>
      <c r="VY776" s="57"/>
      <c r="VZ776" s="57"/>
      <c r="WA776" s="57"/>
      <c r="WB776" s="57"/>
      <c r="WC776" s="57"/>
      <c r="WD776" s="57"/>
      <c r="WE776" s="57"/>
      <c r="WF776" s="57"/>
      <c r="WG776" s="57"/>
      <c r="WH776" s="57"/>
      <c r="WI776" s="57"/>
      <c r="WJ776" s="57"/>
      <c r="WK776" s="57"/>
      <c r="WL776" s="57"/>
      <c r="WM776" s="57"/>
      <c r="WN776" s="57"/>
      <c r="WO776" s="57"/>
      <c r="WP776" s="57"/>
      <c r="WQ776" s="57"/>
      <c r="WR776" s="57"/>
      <c r="WS776" s="57"/>
      <c r="WT776" s="57"/>
      <c r="WU776" s="57"/>
      <c r="WV776" s="57"/>
      <c r="WW776" s="57"/>
      <c r="WX776" s="57"/>
      <c r="WY776" s="57"/>
      <c r="WZ776" s="57"/>
      <c r="XA776" s="57"/>
      <c r="XB776" s="57"/>
      <c r="XC776" s="57"/>
      <c r="XD776" s="57"/>
      <c r="XE776" s="57"/>
      <c r="XF776" s="57"/>
      <c r="XG776" s="57"/>
      <c r="XH776" s="57"/>
      <c r="XI776" s="57"/>
      <c r="XJ776" s="57"/>
      <c r="XK776" s="57"/>
      <c r="XL776" s="57"/>
      <c r="XM776" s="57"/>
      <c r="XN776" s="57"/>
      <c r="XO776" s="57"/>
      <c r="XP776" s="57"/>
      <c r="XQ776" s="57"/>
      <c r="XR776" s="57"/>
      <c r="XS776" s="57"/>
      <c r="XT776" s="57"/>
      <c r="XU776" s="57"/>
      <c r="XV776" s="57"/>
      <c r="XW776" s="57"/>
    </row>
    <row r="777">
      <c r="AI777" s="57"/>
      <c r="BR777" s="57"/>
      <c r="DA777" s="57"/>
      <c r="EJ777" s="57"/>
      <c r="EK777" s="57"/>
      <c r="EL777" s="57"/>
      <c r="EM777" s="57"/>
      <c r="EN777" s="57"/>
      <c r="EO777" s="57"/>
      <c r="EP777" s="57"/>
      <c r="EQ777" s="57"/>
      <c r="ER777" s="57"/>
      <c r="ES777" s="57"/>
      <c r="ET777" s="57"/>
      <c r="EU777" s="57"/>
      <c r="EV777" s="57"/>
      <c r="EW777" s="57"/>
      <c r="EX777" s="57"/>
      <c r="EY777" s="57"/>
      <c r="EZ777" s="57"/>
      <c r="FA777" s="57"/>
      <c r="FB777" s="57"/>
      <c r="FC777" s="57"/>
      <c r="FD777" s="57"/>
      <c r="FE777" s="57"/>
      <c r="FF777" s="57"/>
      <c r="FG777" s="57"/>
      <c r="FH777" s="57"/>
      <c r="FI777" s="57"/>
      <c r="FJ777" s="57"/>
      <c r="FK777" s="57"/>
      <c r="FL777" s="57"/>
      <c r="FM777" s="57"/>
      <c r="FN777" s="57"/>
      <c r="FO777" s="57"/>
      <c r="FP777" s="57"/>
      <c r="FQ777" s="57"/>
      <c r="FR777" s="57"/>
      <c r="FS777" s="57"/>
      <c r="FT777" s="57"/>
      <c r="FU777" s="57"/>
      <c r="FV777" s="57"/>
      <c r="FW777" s="57"/>
      <c r="FX777" s="57"/>
      <c r="FY777" s="57"/>
      <c r="FZ777" s="57"/>
      <c r="GA777" s="57"/>
      <c r="GB777" s="57"/>
      <c r="GC777" s="57"/>
      <c r="GD777" s="57"/>
      <c r="GE777" s="57"/>
      <c r="GF777" s="57"/>
      <c r="GG777" s="57"/>
      <c r="GH777" s="57"/>
      <c r="GI777" s="57"/>
      <c r="GJ777" s="57"/>
      <c r="GK777" s="57"/>
      <c r="GL777" s="57"/>
      <c r="GM777" s="57"/>
      <c r="GN777" s="57"/>
      <c r="GO777" s="57"/>
      <c r="GP777" s="57"/>
      <c r="GQ777" s="57"/>
      <c r="GR777" s="57"/>
      <c r="GS777" s="57"/>
      <c r="GT777" s="57"/>
      <c r="GU777" s="57"/>
      <c r="GV777" s="57"/>
      <c r="GW777" s="57"/>
      <c r="GX777" s="57"/>
      <c r="GY777" s="57"/>
      <c r="GZ777" s="57"/>
      <c r="HA777" s="57"/>
      <c r="HB777" s="57"/>
      <c r="HC777" s="57"/>
      <c r="HD777" s="57"/>
      <c r="HE777" s="57"/>
      <c r="HF777" s="57"/>
      <c r="HG777" s="57"/>
      <c r="HH777" s="57"/>
      <c r="HI777" s="57"/>
      <c r="HJ777" s="57"/>
      <c r="HK777" s="57"/>
      <c r="HL777" s="57"/>
      <c r="HM777" s="57"/>
      <c r="HN777" s="57"/>
      <c r="HO777" s="57"/>
      <c r="HP777" s="57"/>
      <c r="HQ777" s="57"/>
      <c r="HR777" s="57"/>
      <c r="HS777" s="57"/>
      <c r="HT777" s="57"/>
      <c r="HU777" s="57"/>
      <c r="HV777" s="57"/>
      <c r="HW777" s="57"/>
      <c r="HX777" s="57"/>
      <c r="HY777" s="57"/>
      <c r="HZ777" s="57"/>
      <c r="IA777" s="57"/>
      <c r="IB777" s="57"/>
      <c r="IC777" s="57"/>
      <c r="ID777" s="57"/>
      <c r="IE777" s="57"/>
      <c r="IF777" s="57"/>
      <c r="IG777" s="57"/>
      <c r="IH777" s="57"/>
      <c r="II777" s="57"/>
      <c r="IJ777" s="57"/>
      <c r="IK777" s="57"/>
      <c r="IL777" s="57"/>
      <c r="IM777" s="57"/>
      <c r="IN777" s="57"/>
      <c r="IO777" s="57"/>
      <c r="IP777" s="57"/>
      <c r="IQ777" s="57"/>
      <c r="IR777" s="57"/>
      <c r="IS777" s="57"/>
      <c r="IT777" s="57"/>
      <c r="IU777" s="57"/>
      <c r="IV777" s="57"/>
      <c r="IW777" s="57"/>
      <c r="IX777" s="57"/>
      <c r="IY777" s="57"/>
      <c r="IZ777" s="57"/>
      <c r="JA777" s="57"/>
      <c r="JB777" s="57"/>
      <c r="JC777" s="57"/>
      <c r="JD777" s="57"/>
      <c r="JE777" s="57"/>
      <c r="JF777" s="57"/>
      <c r="JG777" s="57"/>
      <c r="JH777" s="57"/>
      <c r="JI777" s="57"/>
      <c r="JJ777" s="57"/>
      <c r="JK777" s="57"/>
      <c r="JL777" s="57"/>
      <c r="JM777" s="57"/>
      <c r="JN777" s="57"/>
      <c r="JO777" s="57"/>
      <c r="JP777" s="57"/>
      <c r="JQ777" s="57"/>
      <c r="JR777" s="57"/>
      <c r="JS777" s="57"/>
      <c r="JT777" s="57"/>
      <c r="JU777" s="57"/>
      <c r="JV777" s="57"/>
      <c r="JW777" s="57"/>
      <c r="JX777" s="57"/>
      <c r="JY777" s="57"/>
      <c r="JZ777" s="57"/>
      <c r="KA777" s="57"/>
      <c r="KB777" s="57"/>
      <c r="KC777" s="57"/>
      <c r="KD777" s="57"/>
      <c r="KE777" s="57"/>
      <c r="KF777" s="57"/>
      <c r="KG777" s="57"/>
      <c r="KH777" s="57"/>
      <c r="KI777" s="57"/>
      <c r="KJ777" s="57"/>
      <c r="KK777" s="57"/>
      <c r="KL777" s="57"/>
      <c r="KM777" s="57"/>
      <c r="KN777" s="57"/>
      <c r="KO777" s="57"/>
      <c r="KP777" s="57"/>
      <c r="KQ777" s="57"/>
      <c r="KR777" s="57"/>
      <c r="KS777" s="57"/>
      <c r="KT777" s="57"/>
      <c r="KU777" s="57"/>
      <c r="KV777" s="57"/>
      <c r="KW777" s="57"/>
      <c r="KX777" s="57"/>
      <c r="KY777" s="57"/>
      <c r="KZ777" s="57"/>
      <c r="LA777" s="57"/>
      <c r="LB777" s="57"/>
      <c r="LC777" s="57"/>
      <c r="LD777" s="57"/>
      <c r="LE777" s="57"/>
      <c r="LF777" s="57"/>
      <c r="LG777" s="57"/>
      <c r="LH777" s="57"/>
      <c r="LI777" s="57"/>
      <c r="LJ777" s="57"/>
      <c r="LK777" s="57"/>
      <c r="LL777" s="57"/>
      <c r="LM777" s="57"/>
      <c r="LN777" s="57"/>
      <c r="LO777" s="57"/>
      <c r="LP777" s="57"/>
      <c r="LQ777" s="57"/>
      <c r="LR777" s="57"/>
      <c r="LS777" s="57"/>
      <c r="LT777" s="57"/>
      <c r="LU777" s="57"/>
      <c r="LV777" s="57"/>
      <c r="LW777" s="57"/>
      <c r="LX777" s="57"/>
      <c r="LY777" s="57"/>
      <c r="LZ777" s="57"/>
      <c r="MA777" s="57"/>
      <c r="MB777" s="57"/>
      <c r="MC777" s="57"/>
      <c r="MD777" s="57"/>
      <c r="ME777" s="57"/>
      <c r="MF777" s="57"/>
      <c r="MG777" s="57"/>
      <c r="MH777" s="57"/>
      <c r="MI777" s="57"/>
      <c r="MJ777" s="57"/>
      <c r="MK777" s="57"/>
      <c r="ML777" s="57"/>
      <c r="MM777" s="57"/>
      <c r="MN777" s="57"/>
      <c r="MO777" s="57"/>
      <c r="MP777" s="57"/>
      <c r="MQ777" s="57"/>
      <c r="MR777" s="57"/>
      <c r="MS777" s="57"/>
      <c r="MT777" s="57"/>
      <c r="MU777" s="57"/>
      <c r="MV777" s="57"/>
      <c r="MW777" s="57"/>
      <c r="MX777" s="57"/>
      <c r="MY777" s="57"/>
      <c r="MZ777" s="57"/>
      <c r="NA777" s="57"/>
      <c r="NB777" s="57"/>
      <c r="NC777" s="57"/>
      <c r="ND777" s="57"/>
      <c r="NE777" s="57"/>
      <c r="NF777" s="57"/>
      <c r="NG777" s="57"/>
      <c r="NH777" s="57"/>
      <c r="NI777" s="57"/>
      <c r="NJ777" s="57"/>
      <c r="NK777" s="57"/>
      <c r="NL777" s="57"/>
      <c r="NM777" s="57"/>
      <c r="NN777" s="57"/>
      <c r="NO777" s="57"/>
      <c r="NP777" s="57"/>
      <c r="NQ777" s="57"/>
      <c r="NR777" s="57"/>
      <c r="NS777" s="57"/>
      <c r="NT777" s="57"/>
      <c r="NU777" s="57"/>
      <c r="NV777" s="57"/>
      <c r="NW777" s="57"/>
      <c r="NX777" s="57"/>
      <c r="NY777" s="57"/>
      <c r="NZ777" s="57"/>
      <c r="OA777" s="57"/>
      <c r="OB777" s="57"/>
      <c r="OC777" s="57"/>
      <c r="OD777" s="57"/>
      <c r="OE777" s="57"/>
      <c r="OF777" s="57"/>
      <c r="OG777" s="57"/>
      <c r="OH777" s="57"/>
      <c r="OI777" s="57"/>
      <c r="OJ777" s="57"/>
      <c r="OK777" s="57"/>
      <c r="OL777" s="57"/>
      <c r="OM777" s="57"/>
      <c r="ON777" s="57"/>
      <c r="OO777" s="57"/>
      <c r="OP777" s="57"/>
      <c r="OQ777" s="57"/>
      <c r="OR777" s="57"/>
      <c r="OS777" s="57"/>
      <c r="OT777" s="57"/>
      <c r="OU777" s="57"/>
      <c r="OV777" s="57"/>
      <c r="OW777" s="57"/>
      <c r="OX777" s="57"/>
      <c r="OY777" s="57"/>
      <c r="OZ777" s="57"/>
      <c r="PA777" s="57"/>
      <c r="PB777" s="57"/>
      <c r="PC777" s="57"/>
      <c r="PD777" s="57"/>
      <c r="PE777" s="57"/>
      <c r="PF777" s="57"/>
      <c r="PG777" s="57"/>
      <c r="PH777" s="57"/>
      <c r="PI777" s="57"/>
      <c r="PJ777" s="57"/>
      <c r="PK777" s="57"/>
      <c r="PL777" s="57"/>
      <c r="PM777" s="57"/>
      <c r="PN777" s="57"/>
      <c r="PO777" s="57"/>
      <c r="PP777" s="57"/>
      <c r="PQ777" s="57"/>
      <c r="PR777" s="57"/>
      <c r="PS777" s="57"/>
      <c r="PT777" s="57"/>
      <c r="PU777" s="57"/>
      <c r="PV777" s="57"/>
      <c r="PW777" s="57"/>
      <c r="PX777" s="57"/>
      <c r="PY777" s="57"/>
      <c r="PZ777" s="57"/>
      <c r="QA777" s="57"/>
      <c r="QB777" s="57"/>
      <c r="QC777" s="57"/>
      <c r="QD777" s="57"/>
      <c r="QE777" s="57"/>
      <c r="QF777" s="57"/>
      <c r="QG777" s="57"/>
      <c r="QH777" s="57"/>
      <c r="QI777" s="57"/>
      <c r="QJ777" s="57"/>
      <c r="QK777" s="57"/>
      <c r="QL777" s="57"/>
      <c r="QM777" s="57"/>
      <c r="QN777" s="57"/>
      <c r="QO777" s="57"/>
      <c r="QP777" s="57"/>
      <c r="QQ777" s="57"/>
      <c r="QR777" s="57"/>
      <c r="QS777" s="57"/>
      <c r="QT777" s="57"/>
      <c r="QU777" s="57"/>
      <c r="QV777" s="57"/>
      <c r="QW777" s="57"/>
      <c r="QX777" s="57"/>
      <c r="QY777" s="57"/>
      <c r="QZ777" s="57"/>
      <c r="RA777" s="57"/>
      <c r="RB777" s="57"/>
      <c r="RC777" s="57"/>
      <c r="RD777" s="57"/>
      <c r="RE777" s="57"/>
      <c r="RF777" s="57"/>
      <c r="RG777" s="57"/>
      <c r="RH777" s="57"/>
      <c r="RI777" s="57"/>
      <c r="RJ777" s="57"/>
      <c r="RK777" s="57"/>
      <c r="RL777" s="57"/>
      <c r="RM777" s="57"/>
      <c r="RN777" s="57"/>
      <c r="RO777" s="57"/>
      <c r="RP777" s="57"/>
      <c r="RQ777" s="57"/>
      <c r="RR777" s="57"/>
      <c r="RS777" s="57"/>
      <c r="RT777" s="57"/>
      <c r="RU777" s="57"/>
      <c r="RV777" s="57"/>
      <c r="RW777" s="57"/>
      <c r="RX777" s="57"/>
      <c r="RY777" s="57"/>
      <c r="RZ777" s="57"/>
      <c r="SA777" s="57"/>
      <c r="SB777" s="57"/>
      <c r="SC777" s="57"/>
      <c r="SD777" s="57"/>
      <c r="SE777" s="57"/>
      <c r="SF777" s="57"/>
      <c r="SG777" s="57"/>
      <c r="SH777" s="57"/>
      <c r="SI777" s="57"/>
      <c r="SJ777" s="57"/>
      <c r="SK777" s="57"/>
      <c r="SL777" s="57"/>
      <c r="SM777" s="57"/>
      <c r="SN777" s="57"/>
      <c r="SO777" s="57"/>
      <c r="SP777" s="57"/>
      <c r="SQ777" s="57"/>
      <c r="SR777" s="57"/>
      <c r="SS777" s="57"/>
      <c r="ST777" s="57"/>
      <c r="SU777" s="57"/>
      <c r="SV777" s="57"/>
      <c r="SW777" s="57"/>
      <c r="SX777" s="57"/>
      <c r="SY777" s="57"/>
      <c r="SZ777" s="57"/>
      <c r="TA777" s="57"/>
      <c r="TB777" s="57"/>
      <c r="TC777" s="57"/>
      <c r="TD777" s="57"/>
      <c r="TE777" s="57"/>
      <c r="TF777" s="57"/>
      <c r="TG777" s="57"/>
      <c r="TH777" s="57"/>
      <c r="TI777" s="57"/>
      <c r="TJ777" s="57"/>
      <c r="TK777" s="57"/>
      <c r="TL777" s="57"/>
      <c r="TM777" s="57"/>
      <c r="TN777" s="57"/>
      <c r="TO777" s="57"/>
      <c r="TP777" s="57"/>
      <c r="TQ777" s="57"/>
      <c r="TR777" s="57"/>
      <c r="TS777" s="57"/>
      <c r="TT777" s="57"/>
      <c r="TU777" s="57"/>
      <c r="TV777" s="57"/>
      <c r="TW777" s="57"/>
      <c r="TX777" s="57"/>
      <c r="TY777" s="57"/>
      <c r="TZ777" s="57"/>
      <c r="UA777" s="57"/>
      <c r="UB777" s="57"/>
      <c r="UC777" s="57"/>
      <c r="UD777" s="57"/>
      <c r="UE777" s="57"/>
      <c r="UF777" s="57"/>
      <c r="UG777" s="57"/>
      <c r="UH777" s="57"/>
      <c r="UI777" s="57"/>
      <c r="UJ777" s="57"/>
      <c r="UK777" s="57"/>
      <c r="UL777" s="57"/>
      <c r="UM777" s="57"/>
      <c r="UN777" s="57"/>
      <c r="UO777" s="57"/>
      <c r="UP777" s="57"/>
      <c r="UQ777" s="57"/>
      <c r="UR777" s="57"/>
      <c r="US777" s="57"/>
      <c r="UT777" s="57"/>
      <c r="UU777" s="57"/>
      <c r="UV777" s="57"/>
      <c r="UW777" s="57"/>
      <c r="UX777" s="57"/>
      <c r="UY777" s="57"/>
      <c r="UZ777" s="57"/>
      <c r="VA777" s="57"/>
      <c r="VB777" s="57"/>
      <c r="VC777" s="57"/>
      <c r="VD777" s="57"/>
      <c r="VE777" s="57"/>
      <c r="VF777" s="57"/>
      <c r="VG777" s="57"/>
      <c r="VH777" s="57"/>
      <c r="VI777" s="57"/>
      <c r="VJ777" s="57"/>
      <c r="VK777" s="57"/>
      <c r="VL777" s="57"/>
      <c r="VM777" s="57"/>
      <c r="VN777" s="57"/>
      <c r="VO777" s="57"/>
      <c r="VP777" s="57"/>
      <c r="VQ777" s="57"/>
      <c r="VR777" s="57"/>
      <c r="VS777" s="57"/>
      <c r="VT777" s="57"/>
      <c r="VU777" s="57"/>
      <c r="VV777" s="57"/>
      <c r="VW777" s="57"/>
      <c r="VX777" s="57"/>
      <c r="VY777" s="57"/>
      <c r="VZ777" s="57"/>
      <c r="WA777" s="57"/>
      <c r="WB777" s="57"/>
      <c r="WC777" s="57"/>
      <c r="WD777" s="57"/>
      <c r="WE777" s="57"/>
      <c r="WF777" s="57"/>
      <c r="WG777" s="57"/>
      <c r="WH777" s="57"/>
      <c r="WI777" s="57"/>
      <c r="WJ777" s="57"/>
      <c r="WK777" s="57"/>
      <c r="WL777" s="57"/>
      <c r="WM777" s="57"/>
      <c r="WN777" s="57"/>
      <c r="WO777" s="57"/>
      <c r="WP777" s="57"/>
      <c r="WQ777" s="57"/>
      <c r="WR777" s="57"/>
      <c r="WS777" s="57"/>
      <c r="WT777" s="57"/>
      <c r="WU777" s="57"/>
      <c r="WV777" s="57"/>
      <c r="WW777" s="57"/>
      <c r="WX777" s="57"/>
      <c r="WY777" s="57"/>
      <c r="WZ777" s="57"/>
      <c r="XA777" s="57"/>
      <c r="XB777" s="57"/>
      <c r="XC777" s="57"/>
      <c r="XD777" s="57"/>
      <c r="XE777" s="57"/>
      <c r="XF777" s="57"/>
      <c r="XG777" s="57"/>
      <c r="XH777" s="57"/>
      <c r="XI777" s="57"/>
      <c r="XJ777" s="57"/>
      <c r="XK777" s="57"/>
      <c r="XL777" s="57"/>
      <c r="XM777" s="57"/>
      <c r="XN777" s="57"/>
      <c r="XO777" s="57"/>
      <c r="XP777" s="57"/>
      <c r="XQ777" s="57"/>
      <c r="XR777" s="57"/>
      <c r="XS777" s="57"/>
      <c r="XT777" s="57"/>
      <c r="XU777" s="57"/>
      <c r="XV777" s="57"/>
      <c r="XW777" s="57"/>
    </row>
    <row r="778">
      <c r="AI778" s="57"/>
      <c r="BR778" s="57"/>
      <c r="DA778" s="57"/>
      <c r="EJ778" s="57"/>
      <c r="EK778" s="57"/>
      <c r="EL778" s="57"/>
      <c r="EM778" s="57"/>
      <c r="EN778" s="57"/>
      <c r="EO778" s="57"/>
      <c r="EP778" s="57"/>
      <c r="EQ778" s="57"/>
      <c r="ER778" s="57"/>
      <c r="ES778" s="57"/>
      <c r="ET778" s="57"/>
      <c r="EU778" s="57"/>
      <c r="EV778" s="57"/>
      <c r="EW778" s="57"/>
      <c r="EX778" s="57"/>
      <c r="EY778" s="57"/>
      <c r="EZ778" s="57"/>
      <c r="FA778" s="57"/>
      <c r="FB778" s="57"/>
      <c r="FC778" s="57"/>
      <c r="FD778" s="57"/>
      <c r="FE778" s="57"/>
      <c r="FF778" s="57"/>
      <c r="FG778" s="57"/>
      <c r="FH778" s="57"/>
      <c r="FI778" s="57"/>
      <c r="FJ778" s="57"/>
      <c r="FK778" s="57"/>
      <c r="FL778" s="57"/>
      <c r="FM778" s="57"/>
      <c r="FN778" s="57"/>
      <c r="FO778" s="57"/>
      <c r="FP778" s="57"/>
      <c r="FQ778" s="57"/>
      <c r="FR778" s="57"/>
      <c r="FS778" s="57"/>
      <c r="FT778" s="57"/>
      <c r="FU778" s="57"/>
      <c r="FV778" s="57"/>
      <c r="FW778" s="57"/>
      <c r="FX778" s="57"/>
      <c r="FY778" s="57"/>
      <c r="FZ778" s="57"/>
      <c r="GA778" s="57"/>
      <c r="GB778" s="57"/>
      <c r="GC778" s="57"/>
      <c r="GD778" s="57"/>
      <c r="GE778" s="57"/>
      <c r="GF778" s="57"/>
      <c r="GG778" s="57"/>
      <c r="GH778" s="57"/>
      <c r="GI778" s="57"/>
      <c r="GJ778" s="57"/>
      <c r="GK778" s="57"/>
      <c r="GL778" s="57"/>
      <c r="GM778" s="57"/>
      <c r="GN778" s="57"/>
      <c r="GO778" s="57"/>
      <c r="GP778" s="57"/>
      <c r="GQ778" s="57"/>
      <c r="GR778" s="57"/>
      <c r="GS778" s="57"/>
      <c r="GT778" s="57"/>
      <c r="GU778" s="57"/>
      <c r="GV778" s="57"/>
      <c r="GW778" s="57"/>
      <c r="GX778" s="57"/>
      <c r="GY778" s="57"/>
      <c r="GZ778" s="57"/>
      <c r="HA778" s="57"/>
      <c r="HB778" s="57"/>
      <c r="HC778" s="57"/>
      <c r="HD778" s="57"/>
      <c r="HE778" s="57"/>
      <c r="HF778" s="57"/>
      <c r="HG778" s="57"/>
      <c r="HH778" s="57"/>
      <c r="HI778" s="57"/>
      <c r="HJ778" s="57"/>
      <c r="HK778" s="57"/>
      <c r="HL778" s="57"/>
      <c r="HM778" s="57"/>
      <c r="HN778" s="57"/>
      <c r="HO778" s="57"/>
      <c r="HP778" s="57"/>
      <c r="HQ778" s="57"/>
      <c r="HR778" s="57"/>
      <c r="HS778" s="57"/>
      <c r="HT778" s="57"/>
      <c r="HU778" s="57"/>
      <c r="HV778" s="57"/>
      <c r="HW778" s="57"/>
      <c r="HX778" s="57"/>
      <c r="HY778" s="57"/>
      <c r="HZ778" s="57"/>
      <c r="IA778" s="57"/>
      <c r="IB778" s="57"/>
      <c r="IC778" s="57"/>
      <c r="ID778" s="57"/>
      <c r="IE778" s="57"/>
      <c r="IF778" s="57"/>
      <c r="IG778" s="57"/>
      <c r="IH778" s="57"/>
      <c r="II778" s="57"/>
      <c r="IJ778" s="57"/>
      <c r="IK778" s="57"/>
      <c r="IL778" s="57"/>
      <c r="IM778" s="57"/>
      <c r="IN778" s="57"/>
      <c r="IO778" s="57"/>
      <c r="IP778" s="57"/>
      <c r="IQ778" s="57"/>
      <c r="IR778" s="57"/>
      <c r="IS778" s="57"/>
      <c r="IT778" s="57"/>
      <c r="IU778" s="57"/>
      <c r="IV778" s="57"/>
      <c r="IW778" s="57"/>
      <c r="IX778" s="57"/>
      <c r="IY778" s="57"/>
      <c r="IZ778" s="57"/>
      <c r="JA778" s="57"/>
      <c r="JB778" s="57"/>
      <c r="JC778" s="57"/>
      <c r="JD778" s="57"/>
      <c r="JE778" s="57"/>
      <c r="JF778" s="57"/>
      <c r="JG778" s="57"/>
      <c r="JH778" s="57"/>
      <c r="JI778" s="57"/>
      <c r="JJ778" s="57"/>
      <c r="JK778" s="57"/>
      <c r="JL778" s="57"/>
      <c r="JM778" s="57"/>
      <c r="JN778" s="57"/>
      <c r="JO778" s="57"/>
      <c r="JP778" s="57"/>
      <c r="JQ778" s="57"/>
      <c r="JR778" s="57"/>
      <c r="JS778" s="57"/>
      <c r="JT778" s="57"/>
      <c r="JU778" s="57"/>
      <c r="JV778" s="57"/>
      <c r="JW778" s="57"/>
      <c r="JX778" s="57"/>
      <c r="JY778" s="57"/>
      <c r="JZ778" s="57"/>
      <c r="KA778" s="57"/>
      <c r="KB778" s="57"/>
      <c r="KC778" s="57"/>
      <c r="KD778" s="57"/>
      <c r="KE778" s="57"/>
      <c r="KF778" s="57"/>
      <c r="KG778" s="57"/>
      <c r="KH778" s="57"/>
      <c r="KI778" s="57"/>
      <c r="KJ778" s="57"/>
      <c r="KK778" s="57"/>
      <c r="KL778" s="57"/>
      <c r="KM778" s="57"/>
      <c r="KN778" s="57"/>
      <c r="KO778" s="57"/>
      <c r="KP778" s="57"/>
      <c r="KQ778" s="57"/>
      <c r="KR778" s="57"/>
      <c r="KS778" s="57"/>
      <c r="KT778" s="57"/>
      <c r="KU778" s="57"/>
      <c r="KV778" s="57"/>
      <c r="KW778" s="57"/>
      <c r="KX778" s="57"/>
      <c r="KY778" s="57"/>
      <c r="KZ778" s="57"/>
      <c r="LA778" s="57"/>
      <c r="LB778" s="57"/>
      <c r="LC778" s="57"/>
      <c r="LD778" s="57"/>
      <c r="LE778" s="57"/>
      <c r="LF778" s="57"/>
      <c r="LG778" s="57"/>
      <c r="LH778" s="57"/>
      <c r="LI778" s="57"/>
      <c r="LJ778" s="57"/>
      <c r="LK778" s="57"/>
      <c r="LL778" s="57"/>
      <c r="LM778" s="57"/>
      <c r="LN778" s="57"/>
      <c r="LO778" s="57"/>
      <c r="LP778" s="57"/>
      <c r="LQ778" s="57"/>
      <c r="LR778" s="57"/>
      <c r="LS778" s="57"/>
      <c r="LT778" s="57"/>
      <c r="LU778" s="57"/>
      <c r="LV778" s="57"/>
      <c r="LW778" s="57"/>
      <c r="LX778" s="57"/>
      <c r="LY778" s="57"/>
      <c r="LZ778" s="57"/>
      <c r="MA778" s="57"/>
      <c r="MB778" s="57"/>
      <c r="MC778" s="57"/>
      <c r="MD778" s="57"/>
      <c r="ME778" s="57"/>
      <c r="MF778" s="57"/>
      <c r="MG778" s="57"/>
      <c r="MH778" s="57"/>
      <c r="MI778" s="57"/>
      <c r="MJ778" s="57"/>
      <c r="MK778" s="57"/>
      <c r="ML778" s="57"/>
      <c r="MM778" s="57"/>
      <c r="MN778" s="57"/>
      <c r="MO778" s="57"/>
      <c r="MP778" s="57"/>
      <c r="MQ778" s="57"/>
      <c r="MR778" s="57"/>
      <c r="MS778" s="57"/>
      <c r="MT778" s="57"/>
      <c r="MU778" s="57"/>
      <c r="MV778" s="57"/>
      <c r="MW778" s="57"/>
      <c r="MX778" s="57"/>
      <c r="MY778" s="57"/>
      <c r="MZ778" s="57"/>
      <c r="NA778" s="57"/>
      <c r="NB778" s="57"/>
      <c r="NC778" s="57"/>
      <c r="ND778" s="57"/>
      <c r="NE778" s="57"/>
      <c r="NF778" s="57"/>
      <c r="NG778" s="57"/>
      <c r="NH778" s="57"/>
      <c r="NI778" s="57"/>
      <c r="NJ778" s="57"/>
      <c r="NK778" s="57"/>
      <c r="NL778" s="57"/>
      <c r="NM778" s="57"/>
      <c r="NN778" s="57"/>
      <c r="NO778" s="57"/>
      <c r="NP778" s="57"/>
      <c r="NQ778" s="57"/>
      <c r="NR778" s="57"/>
      <c r="NS778" s="57"/>
      <c r="NT778" s="57"/>
      <c r="NU778" s="57"/>
      <c r="NV778" s="57"/>
      <c r="NW778" s="57"/>
      <c r="NX778" s="57"/>
      <c r="NY778" s="57"/>
      <c r="NZ778" s="57"/>
      <c r="OA778" s="57"/>
      <c r="OB778" s="57"/>
      <c r="OC778" s="57"/>
      <c r="OD778" s="57"/>
      <c r="OE778" s="57"/>
      <c r="OF778" s="57"/>
      <c r="OG778" s="57"/>
      <c r="OH778" s="57"/>
      <c r="OI778" s="57"/>
      <c r="OJ778" s="57"/>
      <c r="OK778" s="57"/>
      <c r="OL778" s="57"/>
      <c r="OM778" s="57"/>
      <c r="ON778" s="57"/>
      <c r="OO778" s="57"/>
      <c r="OP778" s="57"/>
      <c r="OQ778" s="57"/>
      <c r="OR778" s="57"/>
      <c r="OS778" s="57"/>
      <c r="OT778" s="57"/>
      <c r="OU778" s="57"/>
      <c r="OV778" s="57"/>
      <c r="OW778" s="57"/>
      <c r="OX778" s="57"/>
      <c r="OY778" s="57"/>
      <c r="OZ778" s="57"/>
      <c r="PA778" s="57"/>
      <c r="PB778" s="57"/>
      <c r="PC778" s="57"/>
      <c r="PD778" s="57"/>
      <c r="PE778" s="57"/>
      <c r="PF778" s="57"/>
      <c r="PG778" s="57"/>
      <c r="PH778" s="57"/>
      <c r="PI778" s="57"/>
      <c r="PJ778" s="57"/>
      <c r="PK778" s="57"/>
      <c r="PL778" s="57"/>
      <c r="PM778" s="57"/>
      <c r="PN778" s="57"/>
      <c r="PO778" s="57"/>
      <c r="PP778" s="57"/>
      <c r="PQ778" s="57"/>
      <c r="PR778" s="57"/>
      <c r="PS778" s="57"/>
      <c r="PT778" s="57"/>
      <c r="PU778" s="57"/>
      <c r="PV778" s="57"/>
      <c r="PW778" s="57"/>
      <c r="PX778" s="57"/>
      <c r="PY778" s="57"/>
      <c r="PZ778" s="57"/>
      <c r="QA778" s="57"/>
      <c r="QB778" s="57"/>
      <c r="QC778" s="57"/>
      <c r="QD778" s="57"/>
      <c r="QE778" s="57"/>
      <c r="QF778" s="57"/>
      <c r="QG778" s="57"/>
      <c r="QH778" s="57"/>
      <c r="QI778" s="57"/>
      <c r="QJ778" s="57"/>
      <c r="QK778" s="57"/>
      <c r="QL778" s="57"/>
      <c r="QM778" s="57"/>
      <c r="QN778" s="57"/>
      <c r="QO778" s="57"/>
      <c r="QP778" s="57"/>
      <c r="QQ778" s="57"/>
      <c r="QR778" s="57"/>
      <c r="QS778" s="57"/>
      <c r="QT778" s="57"/>
      <c r="QU778" s="57"/>
      <c r="QV778" s="57"/>
      <c r="QW778" s="57"/>
      <c r="QX778" s="57"/>
      <c r="QY778" s="57"/>
      <c r="QZ778" s="57"/>
      <c r="RA778" s="57"/>
      <c r="RB778" s="57"/>
      <c r="RC778" s="57"/>
      <c r="RD778" s="57"/>
      <c r="RE778" s="57"/>
      <c r="RF778" s="57"/>
      <c r="RG778" s="57"/>
      <c r="RH778" s="57"/>
      <c r="RI778" s="57"/>
      <c r="RJ778" s="57"/>
      <c r="RK778" s="57"/>
      <c r="RL778" s="57"/>
      <c r="RM778" s="57"/>
      <c r="RN778" s="57"/>
      <c r="RO778" s="57"/>
      <c r="RP778" s="57"/>
      <c r="RQ778" s="57"/>
      <c r="RR778" s="57"/>
      <c r="RS778" s="57"/>
      <c r="RT778" s="57"/>
      <c r="RU778" s="57"/>
      <c r="RV778" s="57"/>
      <c r="RW778" s="57"/>
      <c r="RX778" s="57"/>
      <c r="RY778" s="57"/>
      <c r="RZ778" s="57"/>
      <c r="SA778" s="57"/>
      <c r="SB778" s="57"/>
      <c r="SC778" s="57"/>
      <c r="SD778" s="57"/>
      <c r="SE778" s="57"/>
      <c r="SF778" s="57"/>
      <c r="SG778" s="57"/>
      <c r="SH778" s="57"/>
      <c r="SI778" s="57"/>
      <c r="SJ778" s="57"/>
      <c r="SK778" s="57"/>
      <c r="SL778" s="57"/>
      <c r="SM778" s="57"/>
      <c r="SN778" s="57"/>
      <c r="SO778" s="57"/>
      <c r="SP778" s="57"/>
      <c r="SQ778" s="57"/>
      <c r="SR778" s="57"/>
      <c r="SS778" s="57"/>
      <c r="ST778" s="57"/>
      <c r="SU778" s="57"/>
      <c r="SV778" s="57"/>
      <c r="SW778" s="57"/>
      <c r="SX778" s="57"/>
      <c r="SY778" s="57"/>
      <c r="SZ778" s="57"/>
      <c r="TA778" s="57"/>
      <c r="TB778" s="57"/>
      <c r="TC778" s="57"/>
      <c r="TD778" s="57"/>
      <c r="TE778" s="57"/>
      <c r="TF778" s="57"/>
      <c r="TG778" s="57"/>
      <c r="TH778" s="57"/>
      <c r="TI778" s="57"/>
      <c r="TJ778" s="57"/>
      <c r="TK778" s="57"/>
      <c r="TL778" s="57"/>
      <c r="TM778" s="57"/>
      <c r="TN778" s="57"/>
      <c r="TO778" s="57"/>
      <c r="TP778" s="57"/>
      <c r="TQ778" s="57"/>
      <c r="TR778" s="57"/>
      <c r="TS778" s="57"/>
      <c r="TT778" s="57"/>
      <c r="TU778" s="57"/>
      <c r="TV778" s="57"/>
      <c r="TW778" s="57"/>
      <c r="TX778" s="57"/>
      <c r="TY778" s="57"/>
      <c r="TZ778" s="57"/>
      <c r="UA778" s="57"/>
      <c r="UB778" s="57"/>
      <c r="UC778" s="57"/>
      <c r="UD778" s="57"/>
      <c r="UE778" s="57"/>
      <c r="UF778" s="57"/>
      <c r="UG778" s="57"/>
      <c r="UH778" s="57"/>
      <c r="UI778" s="57"/>
      <c r="UJ778" s="57"/>
      <c r="UK778" s="57"/>
      <c r="UL778" s="57"/>
      <c r="UM778" s="57"/>
      <c r="UN778" s="57"/>
      <c r="UO778" s="57"/>
      <c r="UP778" s="57"/>
      <c r="UQ778" s="57"/>
      <c r="UR778" s="57"/>
      <c r="US778" s="57"/>
      <c r="UT778" s="57"/>
      <c r="UU778" s="57"/>
      <c r="UV778" s="57"/>
      <c r="UW778" s="57"/>
      <c r="UX778" s="57"/>
      <c r="UY778" s="57"/>
      <c r="UZ778" s="57"/>
      <c r="VA778" s="57"/>
      <c r="VB778" s="57"/>
      <c r="VC778" s="57"/>
      <c r="VD778" s="57"/>
      <c r="VE778" s="57"/>
      <c r="VF778" s="57"/>
      <c r="VG778" s="57"/>
      <c r="VH778" s="57"/>
      <c r="VI778" s="57"/>
      <c r="VJ778" s="57"/>
      <c r="VK778" s="57"/>
      <c r="VL778" s="57"/>
      <c r="VM778" s="57"/>
      <c r="VN778" s="57"/>
      <c r="VO778" s="57"/>
      <c r="VP778" s="57"/>
      <c r="VQ778" s="57"/>
      <c r="VR778" s="57"/>
      <c r="VS778" s="57"/>
      <c r="VT778" s="57"/>
      <c r="VU778" s="57"/>
      <c r="VV778" s="57"/>
      <c r="VW778" s="57"/>
      <c r="VX778" s="57"/>
      <c r="VY778" s="57"/>
      <c r="VZ778" s="57"/>
      <c r="WA778" s="57"/>
      <c r="WB778" s="57"/>
      <c r="WC778" s="57"/>
      <c r="WD778" s="57"/>
      <c r="WE778" s="57"/>
      <c r="WF778" s="57"/>
      <c r="WG778" s="57"/>
      <c r="WH778" s="57"/>
      <c r="WI778" s="57"/>
      <c r="WJ778" s="57"/>
      <c r="WK778" s="57"/>
      <c r="WL778" s="57"/>
      <c r="WM778" s="57"/>
      <c r="WN778" s="57"/>
      <c r="WO778" s="57"/>
      <c r="WP778" s="57"/>
      <c r="WQ778" s="57"/>
      <c r="WR778" s="57"/>
      <c r="WS778" s="57"/>
      <c r="WT778" s="57"/>
      <c r="WU778" s="57"/>
      <c r="WV778" s="57"/>
      <c r="WW778" s="57"/>
      <c r="WX778" s="57"/>
      <c r="WY778" s="57"/>
      <c r="WZ778" s="57"/>
      <c r="XA778" s="57"/>
      <c r="XB778" s="57"/>
      <c r="XC778" s="57"/>
      <c r="XD778" s="57"/>
      <c r="XE778" s="57"/>
      <c r="XF778" s="57"/>
      <c r="XG778" s="57"/>
      <c r="XH778" s="57"/>
      <c r="XI778" s="57"/>
      <c r="XJ778" s="57"/>
      <c r="XK778" s="57"/>
      <c r="XL778" s="57"/>
      <c r="XM778" s="57"/>
      <c r="XN778" s="57"/>
      <c r="XO778" s="57"/>
      <c r="XP778" s="57"/>
      <c r="XQ778" s="57"/>
      <c r="XR778" s="57"/>
      <c r="XS778" s="57"/>
      <c r="XT778" s="57"/>
      <c r="XU778" s="57"/>
      <c r="XV778" s="57"/>
      <c r="XW778" s="57"/>
    </row>
    <row r="779">
      <c r="AI779" s="57"/>
      <c r="BR779" s="57"/>
      <c r="DA779" s="57"/>
      <c r="EJ779" s="57"/>
      <c r="EK779" s="57"/>
      <c r="EL779" s="57"/>
      <c r="EM779" s="57"/>
      <c r="EN779" s="57"/>
      <c r="EO779" s="57"/>
      <c r="EP779" s="57"/>
      <c r="EQ779" s="57"/>
      <c r="ER779" s="57"/>
      <c r="ES779" s="57"/>
      <c r="ET779" s="57"/>
      <c r="EU779" s="57"/>
      <c r="EV779" s="57"/>
      <c r="EW779" s="57"/>
      <c r="EX779" s="57"/>
      <c r="EY779" s="57"/>
      <c r="EZ779" s="57"/>
      <c r="FA779" s="57"/>
      <c r="FB779" s="57"/>
      <c r="FC779" s="57"/>
      <c r="FD779" s="57"/>
      <c r="FE779" s="57"/>
      <c r="FF779" s="57"/>
      <c r="FG779" s="57"/>
      <c r="FH779" s="57"/>
      <c r="FI779" s="57"/>
      <c r="FJ779" s="57"/>
      <c r="FK779" s="57"/>
      <c r="FL779" s="57"/>
      <c r="FM779" s="57"/>
      <c r="FN779" s="57"/>
      <c r="FO779" s="57"/>
      <c r="FP779" s="57"/>
      <c r="FQ779" s="57"/>
      <c r="FR779" s="57"/>
      <c r="FS779" s="57"/>
      <c r="FT779" s="57"/>
      <c r="FU779" s="57"/>
      <c r="FV779" s="57"/>
      <c r="FW779" s="57"/>
      <c r="FX779" s="57"/>
      <c r="FY779" s="57"/>
      <c r="FZ779" s="57"/>
      <c r="GA779" s="57"/>
      <c r="GB779" s="57"/>
      <c r="GC779" s="57"/>
      <c r="GD779" s="57"/>
      <c r="GE779" s="57"/>
      <c r="GF779" s="57"/>
      <c r="GG779" s="57"/>
      <c r="GH779" s="57"/>
      <c r="GI779" s="57"/>
      <c r="GJ779" s="57"/>
      <c r="GK779" s="57"/>
      <c r="GL779" s="57"/>
      <c r="GM779" s="57"/>
      <c r="GN779" s="57"/>
      <c r="GO779" s="57"/>
      <c r="GP779" s="57"/>
      <c r="GQ779" s="57"/>
      <c r="GR779" s="57"/>
      <c r="GS779" s="57"/>
      <c r="GT779" s="57"/>
      <c r="GU779" s="57"/>
      <c r="GV779" s="57"/>
      <c r="GW779" s="57"/>
      <c r="GX779" s="57"/>
      <c r="GY779" s="57"/>
      <c r="GZ779" s="57"/>
      <c r="HA779" s="57"/>
      <c r="HB779" s="57"/>
      <c r="HC779" s="57"/>
      <c r="HD779" s="57"/>
      <c r="HE779" s="57"/>
      <c r="HF779" s="57"/>
      <c r="HG779" s="57"/>
      <c r="HH779" s="57"/>
      <c r="HI779" s="57"/>
      <c r="HJ779" s="57"/>
      <c r="HK779" s="57"/>
      <c r="HL779" s="57"/>
      <c r="HM779" s="57"/>
      <c r="HN779" s="57"/>
      <c r="HO779" s="57"/>
      <c r="HP779" s="57"/>
      <c r="HQ779" s="57"/>
      <c r="HR779" s="57"/>
      <c r="HS779" s="57"/>
      <c r="HT779" s="57"/>
      <c r="HU779" s="57"/>
      <c r="HV779" s="57"/>
      <c r="HW779" s="57"/>
      <c r="HX779" s="57"/>
      <c r="HY779" s="57"/>
      <c r="HZ779" s="57"/>
      <c r="IA779" s="57"/>
      <c r="IB779" s="57"/>
      <c r="IC779" s="57"/>
      <c r="ID779" s="57"/>
      <c r="IE779" s="57"/>
      <c r="IF779" s="57"/>
      <c r="IG779" s="57"/>
      <c r="IH779" s="57"/>
      <c r="II779" s="57"/>
      <c r="IJ779" s="57"/>
      <c r="IK779" s="57"/>
      <c r="IL779" s="57"/>
      <c r="IM779" s="57"/>
      <c r="IN779" s="57"/>
      <c r="IO779" s="57"/>
      <c r="IP779" s="57"/>
      <c r="IQ779" s="57"/>
      <c r="IR779" s="57"/>
      <c r="IS779" s="57"/>
      <c r="IT779" s="57"/>
      <c r="IU779" s="57"/>
      <c r="IV779" s="57"/>
      <c r="IW779" s="57"/>
      <c r="IX779" s="57"/>
      <c r="IY779" s="57"/>
      <c r="IZ779" s="57"/>
      <c r="JA779" s="57"/>
      <c r="JB779" s="57"/>
      <c r="JC779" s="57"/>
      <c r="JD779" s="57"/>
      <c r="JE779" s="57"/>
      <c r="JF779" s="57"/>
      <c r="JG779" s="57"/>
      <c r="JH779" s="57"/>
      <c r="JI779" s="57"/>
      <c r="JJ779" s="57"/>
      <c r="JK779" s="57"/>
      <c r="JL779" s="57"/>
      <c r="JM779" s="57"/>
      <c r="JN779" s="57"/>
      <c r="JO779" s="57"/>
      <c r="JP779" s="57"/>
      <c r="JQ779" s="57"/>
      <c r="JR779" s="57"/>
      <c r="JS779" s="57"/>
      <c r="JT779" s="57"/>
      <c r="JU779" s="57"/>
      <c r="JV779" s="57"/>
      <c r="JW779" s="57"/>
      <c r="JX779" s="57"/>
      <c r="JY779" s="57"/>
      <c r="JZ779" s="57"/>
      <c r="KA779" s="57"/>
      <c r="KB779" s="57"/>
      <c r="KC779" s="57"/>
      <c r="KD779" s="57"/>
      <c r="KE779" s="57"/>
      <c r="KF779" s="57"/>
      <c r="KG779" s="57"/>
      <c r="KH779" s="57"/>
      <c r="KI779" s="57"/>
      <c r="KJ779" s="57"/>
      <c r="KK779" s="57"/>
      <c r="KL779" s="57"/>
      <c r="KM779" s="57"/>
      <c r="KN779" s="57"/>
      <c r="KO779" s="57"/>
      <c r="KP779" s="57"/>
      <c r="KQ779" s="57"/>
      <c r="KR779" s="57"/>
      <c r="KS779" s="57"/>
      <c r="KT779" s="57"/>
      <c r="KU779" s="57"/>
      <c r="KV779" s="57"/>
      <c r="KW779" s="57"/>
      <c r="KX779" s="57"/>
      <c r="KY779" s="57"/>
      <c r="KZ779" s="57"/>
      <c r="LA779" s="57"/>
      <c r="LB779" s="57"/>
      <c r="LC779" s="57"/>
      <c r="LD779" s="57"/>
      <c r="LE779" s="57"/>
      <c r="LF779" s="57"/>
      <c r="LG779" s="57"/>
      <c r="LH779" s="57"/>
      <c r="LI779" s="57"/>
      <c r="LJ779" s="57"/>
      <c r="LK779" s="57"/>
      <c r="LL779" s="57"/>
      <c r="LM779" s="57"/>
      <c r="LN779" s="57"/>
      <c r="LO779" s="57"/>
      <c r="LP779" s="57"/>
      <c r="LQ779" s="57"/>
      <c r="LR779" s="57"/>
      <c r="LS779" s="57"/>
      <c r="LT779" s="57"/>
      <c r="LU779" s="57"/>
      <c r="LV779" s="57"/>
      <c r="LW779" s="57"/>
      <c r="LX779" s="57"/>
      <c r="LY779" s="57"/>
      <c r="LZ779" s="57"/>
      <c r="MA779" s="57"/>
      <c r="MB779" s="57"/>
      <c r="MC779" s="57"/>
      <c r="MD779" s="57"/>
      <c r="ME779" s="57"/>
      <c r="MF779" s="57"/>
      <c r="MG779" s="57"/>
      <c r="MH779" s="57"/>
      <c r="MI779" s="57"/>
      <c r="MJ779" s="57"/>
      <c r="MK779" s="57"/>
      <c r="ML779" s="57"/>
      <c r="MM779" s="57"/>
      <c r="MN779" s="57"/>
      <c r="MO779" s="57"/>
      <c r="MP779" s="57"/>
      <c r="MQ779" s="57"/>
      <c r="MR779" s="57"/>
      <c r="MS779" s="57"/>
      <c r="MT779" s="57"/>
      <c r="MU779" s="57"/>
      <c r="MV779" s="57"/>
      <c r="MW779" s="57"/>
      <c r="MX779" s="57"/>
      <c r="MY779" s="57"/>
      <c r="MZ779" s="57"/>
      <c r="NA779" s="57"/>
      <c r="NB779" s="57"/>
      <c r="NC779" s="57"/>
      <c r="ND779" s="57"/>
      <c r="NE779" s="57"/>
      <c r="NF779" s="57"/>
      <c r="NG779" s="57"/>
      <c r="NH779" s="57"/>
      <c r="NI779" s="57"/>
      <c r="NJ779" s="57"/>
      <c r="NK779" s="57"/>
      <c r="NL779" s="57"/>
      <c r="NM779" s="57"/>
      <c r="NN779" s="57"/>
      <c r="NO779" s="57"/>
      <c r="NP779" s="57"/>
      <c r="NQ779" s="57"/>
      <c r="NR779" s="57"/>
      <c r="NS779" s="57"/>
      <c r="NT779" s="57"/>
      <c r="NU779" s="57"/>
      <c r="NV779" s="57"/>
      <c r="NW779" s="57"/>
      <c r="NX779" s="57"/>
      <c r="NY779" s="57"/>
      <c r="NZ779" s="57"/>
      <c r="OA779" s="57"/>
      <c r="OB779" s="57"/>
      <c r="OC779" s="57"/>
      <c r="OD779" s="57"/>
      <c r="OE779" s="57"/>
      <c r="OF779" s="57"/>
      <c r="OG779" s="57"/>
      <c r="OH779" s="57"/>
      <c r="OI779" s="57"/>
      <c r="OJ779" s="57"/>
      <c r="OK779" s="57"/>
      <c r="OL779" s="57"/>
      <c r="OM779" s="57"/>
      <c r="ON779" s="57"/>
      <c r="OO779" s="57"/>
      <c r="OP779" s="57"/>
      <c r="OQ779" s="57"/>
      <c r="OR779" s="57"/>
      <c r="OS779" s="57"/>
      <c r="OT779" s="57"/>
      <c r="OU779" s="57"/>
      <c r="OV779" s="57"/>
      <c r="OW779" s="57"/>
      <c r="OX779" s="57"/>
      <c r="OY779" s="57"/>
      <c r="OZ779" s="57"/>
      <c r="PA779" s="57"/>
      <c r="PB779" s="57"/>
      <c r="PC779" s="57"/>
      <c r="PD779" s="57"/>
      <c r="PE779" s="57"/>
      <c r="PF779" s="57"/>
      <c r="PG779" s="57"/>
      <c r="PH779" s="57"/>
      <c r="PI779" s="57"/>
      <c r="PJ779" s="57"/>
      <c r="PK779" s="57"/>
      <c r="PL779" s="57"/>
      <c r="PM779" s="57"/>
      <c r="PN779" s="57"/>
      <c r="PO779" s="57"/>
      <c r="PP779" s="57"/>
      <c r="PQ779" s="57"/>
      <c r="PR779" s="57"/>
      <c r="PS779" s="57"/>
      <c r="PT779" s="57"/>
      <c r="PU779" s="57"/>
      <c r="PV779" s="57"/>
      <c r="PW779" s="57"/>
      <c r="PX779" s="57"/>
      <c r="PY779" s="57"/>
      <c r="PZ779" s="57"/>
      <c r="QA779" s="57"/>
      <c r="QB779" s="57"/>
      <c r="QC779" s="57"/>
      <c r="QD779" s="57"/>
      <c r="QE779" s="57"/>
      <c r="QF779" s="57"/>
      <c r="QG779" s="57"/>
      <c r="QH779" s="57"/>
      <c r="QI779" s="57"/>
      <c r="QJ779" s="57"/>
      <c r="QK779" s="57"/>
      <c r="QL779" s="57"/>
      <c r="QM779" s="57"/>
      <c r="QN779" s="57"/>
      <c r="QO779" s="57"/>
      <c r="QP779" s="57"/>
      <c r="QQ779" s="57"/>
      <c r="QR779" s="57"/>
      <c r="QS779" s="57"/>
      <c r="QT779" s="57"/>
      <c r="QU779" s="57"/>
      <c r="QV779" s="57"/>
      <c r="QW779" s="57"/>
      <c r="QX779" s="57"/>
      <c r="QY779" s="57"/>
      <c r="QZ779" s="57"/>
      <c r="RA779" s="57"/>
      <c r="RB779" s="57"/>
      <c r="RC779" s="57"/>
      <c r="RD779" s="57"/>
      <c r="RE779" s="57"/>
      <c r="RF779" s="57"/>
      <c r="RG779" s="57"/>
      <c r="RH779" s="57"/>
      <c r="RI779" s="57"/>
      <c r="RJ779" s="57"/>
      <c r="RK779" s="57"/>
      <c r="RL779" s="57"/>
      <c r="RM779" s="57"/>
      <c r="RN779" s="57"/>
      <c r="RO779" s="57"/>
      <c r="RP779" s="57"/>
      <c r="RQ779" s="57"/>
      <c r="RR779" s="57"/>
      <c r="RS779" s="57"/>
      <c r="RT779" s="57"/>
      <c r="RU779" s="57"/>
      <c r="RV779" s="57"/>
      <c r="RW779" s="57"/>
      <c r="RX779" s="57"/>
      <c r="RY779" s="57"/>
      <c r="RZ779" s="57"/>
      <c r="SA779" s="57"/>
      <c r="SB779" s="57"/>
      <c r="SC779" s="57"/>
      <c r="SD779" s="57"/>
      <c r="SE779" s="57"/>
      <c r="SF779" s="57"/>
      <c r="SG779" s="57"/>
      <c r="SH779" s="57"/>
      <c r="SI779" s="57"/>
      <c r="SJ779" s="57"/>
      <c r="SK779" s="57"/>
      <c r="SL779" s="57"/>
      <c r="SM779" s="57"/>
      <c r="SN779" s="57"/>
      <c r="SO779" s="57"/>
      <c r="SP779" s="57"/>
      <c r="SQ779" s="57"/>
      <c r="SR779" s="57"/>
      <c r="SS779" s="57"/>
      <c r="ST779" s="57"/>
      <c r="SU779" s="57"/>
      <c r="SV779" s="57"/>
      <c r="SW779" s="57"/>
      <c r="SX779" s="57"/>
      <c r="SY779" s="57"/>
      <c r="SZ779" s="57"/>
      <c r="TA779" s="57"/>
      <c r="TB779" s="57"/>
      <c r="TC779" s="57"/>
      <c r="TD779" s="57"/>
      <c r="TE779" s="57"/>
      <c r="TF779" s="57"/>
      <c r="TG779" s="57"/>
      <c r="TH779" s="57"/>
      <c r="TI779" s="57"/>
      <c r="TJ779" s="57"/>
      <c r="TK779" s="57"/>
      <c r="TL779" s="57"/>
      <c r="TM779" s="57"/>
      <c r="TN779" s="57"/>
      <c r="TO779" s="57"/>
      <c r="TP779" s="57"/>
      <c r="TQ779" s="57"/>
      <c r="TR779" s="57"/>
      <c r="TS779" s="57"/>
      <c r="TT779" s="57"/>
      <c r="TU779" s="57"/>
      <c r="TV779" s="57"/>
      <c r="TW779" s="57"/>
      <c r="TX779" s="57"/>
      <c r="TY779" s="57"/>
      <c r="TZ779" s="57"/>
      <c r="UA779" s="57"/>
      <c r="UB779" s="57"/>
      <c r="UC779" s="57"/>
      <c r="UD779" s="57"/>
      <c r="UE779" s="57"/>
      <c r="UF779" s="57"/>
      <c r="UG779" s="57"/>
      <c r="UH779" s="57"/>
      <c r="UI779" s="57"/>
      <c r="UJ779" s="57"/>
      <c r="UK779" s="57"/>
      <c r="UL779" s="57"/>
      <c r="UM779" s="57"/>
      <c r="UN779" s="57"/>
      <c r="UO779" s="57"/>
      <c r="UP779" s="57"/>
      <c r="UQ779" s="57"/>
      <c r="UR779" s="57"/>
      <c r="US779" s="57"/>
      <c r="UT779" s="57"/>
      <c r="UU779" s="57"/>
      <c r="UV779" s="57"/>
      <c r="UW779" s="57"/>
      <c r="UX779" s="57"/>
      <c r="UY779" s="57"/>
      <c r="UZ779" s="57"/>
      <c r="VA779" s="57"/>
      <c r="VB779" s="57"/>
      <c r="VC779" s="57"/>
      <c r="VD779" s="57"/>
      <c r="VE779" s="57"/>
      <c r="VF779" s="57"/>
      <c r="VG779" s="57"/>
      <c r="VH779" s="57"/>
      <c r="VI779" s="57"/>
      <c r="VJ779" s="57"/>
      <c r="VK779" s="57"/>
      <c r="VL779" s="57"/>
      <c r="VM779" s="57"/>
      <c r="VN779" s="57"/>
      <c r="VO779" s="57"/>
      <c r="VP779" s="57"/>
      <c r="VQ779" s="57"/>
      <c r="VR779" s="57"/>
      <c r="VS779" s="57"/>
      <c r="VT779" s="57"/>
      <c r="VU779" s="57"/>
      <c r="VV779" s="57"/>
      <c r="VW779" s="57"/>
      <c r="VX779" s="57"/>
      <c r="VY779" s="57"/>
      <c r="VZ779" s="57"/>
      <c r="WA779" s="57"/>
      <c r="WB779" s="57"/>
      <c r="WC779" s="57"/>
      <c r="WD779" s="57"/>
      <c r="WE779" s="57"/>
      <c r="WF779" s="57"/>
      <c r="WG779" s="57"/>
      <c r="WH779" s="57"/>
      <c r="WI779" s="57"/>
      <c r="WJ779" s="57"/>
      <c r="WK779" s="57"/>
      <c r="WL779" s="57"/>
      <c r="WM779" s="57"/>
      <c r="WN779" s="57"/>
      <c r="WO779" s="57"/>
      <c r="WP779" s="57"/>
      <c r="WQ779" s="57"/>
      <c r="WR779" s="57"/>
      <c r="WS779" s="57"/>
      <c r="WT779" s="57"/>
      <c r="WU779" s="57"/>
      <c r="WV779" s="57"/>
      <c r="WW779" s="57"/>
      <c r="WX779" s="57"/>
      <c r="WY779" s="57"/>
      <c r="WZ779" s="57"/>
      <c r="XA779" s="57"/>
      <c r="XB779" s="57"/>
      <c r="XC779" s="57"/>
      <c r="XD779" s="57"/>
      <c r="XE779" s="57"/>
      <c r="XF779" s="57"/>
      <c r="XG779" s="57"/>
      <c r="XH779" s="57"/>
      <c r="XI779" s="57"/>
      <c r="XJ779" s="57"/>
      <c r="XK779" s="57"/>
      <c r="XL779" s="57"/>
      <c r="XM779" s="57"/>
      <c r="XN779" s="57"/>
      <c r="XO779" s="57"/>
      <c r="XP779" s="57"/>
      <c r="XQ779" s="57"/>
      <c r="XR779" s="57"/>
      <c r="XS779" s="57"/>
      <c r="XT779" s="57"/>
      <c r="XU779" s="57"/>
      <c r="XV779" s="57"/>
      <c r="XW779" s="57"/>
    </row>
    <row r="780">
      <c r="AI780" s="57"/>
      <c r="BR780" s="57"/>
      <c r="DA780" s="57"/>
      <c r="EJ780" s="57"/>
      <c r="EK780" s="57"/>
      <c r="EL780" s="57"/>
      <c r="EM780" s="57"/>
      <c r="EN780" s="57"/>
      <c r="EO780" s="57"/>
      <c r="EP780" s="57"/>
      <c r="EQ780" s="57"/>
      <c r="ER780" s="57"/>
      <c r="ES780" s="57"/>
      <c r="ET780" s="57"/>
      <c r="EU780" s="57"/>
      <c r="EV780" s="57"/>
      <c r="EW780" s="57"/>
      <c r="EX780" s="57"/>
      <c r="EY780" s="57"/>
      <c r="EZ780" s="57"/>
      <c r="FA780" s="57"/>
      <c r="FB780" s="57"/>
      <c r="FC780" s="57"/>
      <c r="FD780" s="57"/>
      <c r="FE780" s="57"/>
      <c r="FF780" s="57"/>
      <c r="FG780" s="57"/>
      <c r="FH780" s="57"/>
      <c r="FI780" s="57"/>
      <c r="FJ780" s="57"/>
      <c r="FK780" s="57"/>
      <c r="FL780" s="57"/>
      <c r="FM780" s="57"/>
      <c r="FN780" s="57"/>
      <c r="FO780" s="57"/>
      <c r="FP780" s="57"/>
      <c r="FQ780" s="57"/>
      <c r="FR780" s="57"/>
      <c r="FS780" s="57"/>
      <c r="FT780" s="57"/>
      <c r="FU780" s="57"/>
      <c r="FV780" s="57"/>
      <c r="FW780" s="57"/>
      <c r="FX780" s="57"/>
      <c r="FY780" s="57"/>
      <c r="FZ780" s="57"/>
      <c r="GA780" s="57"/>
      <c r="GB780" s="57"/>
      <c r="GC780" s="57"/>
      <c r="GD780" s="57"/>
      <c r="GE780" s="57"/>
      <c r="GF780" s="57"/>
      <c r="GG780" s="57"/>
      <c r="GH780" s="57"/>
      <c r="GI780" s="57"/>
      <c r="GJ780" s="57"/>
      <c r="GK780" s="57"/>
      <c r="GL780" s="57"/>
      <c r="GM780" s="57"/>
      <c r="GN780" s="57"/>
      <c r="GO780" s="57"/>
      <c r="GP780" s="57"/>
      <c r="GQ780" s="57"/>
      <c r="GR780" s="57"/>
      <c r="GS780" s="57"/>
      <c r="GT780" s="57"/>
      <c r="GU780" s="57"/>
      <c r="GV780" s="57"/>
      <c r="GW780" s="57"/>
      <c r="GX780" s="57"/>
      <c r="GY780" s="57"/>
      <c r="GZ780" s="57"/>
      <c r="HA780" s="57"/>
      <c r="HB780" s="57"/>
      <c r="HC780" s="57"/>
      <c r="HD780" s="57"/>
      <c r="HE780" s="57"/>
      <c r="HF780" s="57"/>
      <c r="HG780" s="57"/>
      <c r="HH780" s="57"/>
      <c r="HI780" s="57"/>
      <c r="HJ780" s="57"/>
      <c r="HK780" s="57"/>
      <c r="HL780" s="57"/>
      <c r="HM780" s="57"/>
      <c r="HN780" s="57"/>
      <c r="HO780" s="57"/>
      <c r="HP780" s="57"/>
      <c r="HQ780" s="57"/>
      <c r="HR780" s="57"/>
      <c r="HS780" s="57"/>
      <c r="HT780" s="57"/>
      <c r="HU780" s="57"/>
      <c r="HV780" s="57"/>
      <c r="HW780" s="57"/>
      <c r="HX780" s="57"/>
      <c r="HY780" s="57"/>
      <c r="HZ780" s="57"/>
      <c r="IA780" s="57"/>
      <c r="IB780" s="57"/>
      <c r="IC780" s="57"/>
      <c r="ID780" s="57"/>
      <c r="IE780" s="57"/>
      <c r="IF780" s="57"/>
      <c r="IG780" s="57"/>
      <c r="IH780" s="57"/>
      <c r="II780" s="57"/>
      <c r="IJ780" s="57"/>
      <c r="IK780" s="57"/>
      <c r="IL780" s="57"/>
      <c r="IM780" s="57"/>
      <c r="IN780" s="57"/>
      <c r="IO780" s="57"/>
      <c r="IP780" s="57"/>
      <c r="IQ780" s="57"/>
      <c r="IR780" s="57"/>
      <c r="IS780" s="57"/>
      <c r="IT780" s="57"/>
      <c r="IU780" s="57"/>
      <c r="IV780" s="57"/>
      <c r="IW780" s="57"/>
      <c r="IX780" s="57"/>
      <c r="IY780" s="57"/>
      <c r="IZ780" s="57"/>
      <c r="JA780" s="57"/>
      <c r="JB780" s="57"/>
      <c r="JC780" s="57"/>
      <c r="JD780" s="57"/>
      <c r="JE780" s="57"/>
      <c r="JF780" s="57"/>
      <c r="JG780" s="57"/>
      <c r="JH780" s="57"/>
      <c r="JI780" s="57"/>
      <c r="JJ780" s="57"/>
      <c r="JK780" s="57"/>
      <c r="JL780" s="57"/>
      <c r="JM780" s="57"/>
      <c r="JN780" s="57"/>
      <c r="JO780" s="57"/>
      <c r="JP780" s="57"/>
      <c r="JQ780" s="57"/>
      <c r="JR780" s="57"/>
      <c r="JS780" s="57"/>
      <c r="JT780" s="57"/>
      <c r="JU780" s="57"/>
      <c r="JV780" s="57"/>
      <c r="JW780" s="57"/>
      <c r="JX780" s="57"/>
      <c r="JY780" s="57"/>
      <c r="JZ780" s="57"/>
      <c r="KA780" s="57"/>
      <c r="KB780" s="57"/>
      <c r="KC780" s="57"/>
      <c r="KD780" s="57"/>
      <c r="KE780" s="57"/>
      <c r="KF780" s="57"/>
      <c r="KG780" s="57"/>
      <c r="KH780" s="57"/>
      <c r="KI780" s="57"/>
      <c r="KJ780" s="57"/>
      <c r="KK780" s="57"/>
      <c r="KL780" s="57"/>
      <c r="KM780" s="57"/>
      <c r="KN780" s="57"/>
      <c r="KO780" s="57"/>
      <c r="KP780" s="57"/>
      <c r="KQ780" s="57"/>
      <c r="KR780" s="57"/>
      <c r="KS780" s="57"/>
      <c r="KT780" s="57"/>
      <c r="KU780" s="57"/>
      <c r="KV780" s="57"/>
      <c r="KW780" s="57"/>
      <c r="KX780" s="57"/>
      <c r="KY780" s="57"/>
      <c r="KZ780" s="57"/>
      <c r="LA780" s="57"/>
      <c r="LB780" s="57"/>
      <c r="LC780" s="57"/>
      <c r="LD780" s="57"/>
      <c r="LE780" s="57"/>
      <c r="LF780" s="57"/>
      <c r="LG780" s="57"/>
      <c r="LH780" s="57"/>
      <c r="LI780" s="57"/>
      <c r="LJ780" s="57"/>
      <c r="LK780" s="57"/>
      <c r="LL780" s="57"/>
      <c r="LM780" s="57"/>
      <c r="LN780" s="57"/>
      <c r="LO780" s="57"/>
      <c r="LP780" s="57"/>
      <c r="LQ780" s="57"/>
      <c r="LR780" s="57"/>
      <c r="LS780" s="57"/>
      <c r="LT780" s="57"/>
      <c r="LU780" s="57"/>
      <c r="LV780" s="57"/>
      <c r="LW780" s="57"/>
      <c r="LX780" s="57"/>
      <c r="LY780" s="57"/>
      <c r="LZ780" s="57"/>
      <c r="MA780" s="57"/>
      <c r="MB780" s="57"/>
      <c r="MC780" s="57"/>
      <c r="MD780" s="57"/>
      <c r="ME780" s="57"/>
      <c r="MF780" s="57"/>
      <c r="MG780" s="57"/>
      <c r="MH780" s="57"/>
      <c r="MI780" s="57"/>
      <c r="MJ780" s="57"/>
      <c r="MK780" s="57"/>
      <c r="ML780" s="57"/>
      <c r="MM780" s="57"/>
      <c r="MN780" s="57"/>
      <c r="MO780" s="57"/>
      <c r="MP780" s="57"/>
      <c r="MQ780" s="57"/>
      <c r="MR780" s="57"/>
      <c r="MS780" s="57"/>
      <c r="MT780" s="57"/>
      <c r="MU780" s="57"/>
      <c r="MV780" s="57"/>
      <c r="MW780" s="57"/>
      <c r="MX780" s="57"/>
      <c r="MY780" s="57"/>
      <c r="MZ780" s="57"/>
      <c r="NA780" s="57"/>
      <c r="NB780" s="57"/>
      <c r="NC780" s="57"/>
      <c r="ND780" s="57"/>
      <c r="NE780" s="57"/>
      <c r="NF780" s="57"/>
      <c r="NG780" s="57"/>
      <c r="NH780" s="57"/>
      <c r="NI780" s="57"/>
      <c r="NJ780" s="57"/>
      <c r="NK780" s="57"/>
      <c r="NL780" s="57"/>
      <c r="NM780" s="57"/>
      <c r="NN780" s="57"/>
      <c r="NO780" s="57"/>
      <c r="NP780" s="57"/>
      <c r="NQ780" s="57"/>
      <c r="NR780" s="57"/>
      <c r="NS780" s="57"/>
      <c r="NT780" s="57"/>
      <c r="NU780" s="57"/>
      <c r="NV780" s="57"/>
      <c r="NW780" s="57"/>
      <c r="NX780" s="57"/>
      <c r="NY780" s="57"/>
      <c r="NZ780" s="57"/>
      <c r="OA780" s="57"/>
      <c r="OB780" s="57"/>
      <c r="OC780" s="57"/>
      <c r="OD780" s="57"/>
      <c r="OE780" s="57"/>
      <c r="OF780" s="57"/>
      <c r="OG780" s="57"/>
      <c r="OH780" s="57"/>
      <c r="OI780" s="57"/>
      <c r="OJ780" s="57"/>
      <c r="OK780" s="57"/>
      <c r="OL780" s="57"/>
      <c r="OM780" s="57"/>
      <c r="ON780" s="57"/>
      <c r="OO780" s="57"/>
      <c r="OP780" s="57"/>
      <c r="OQ780" s="57"/>
      <c r="OR780" s="57"/>
      <c r="OS780" s="57"/>
      <c r="OT780" s="57"/>
      <c r="OU780" s="57"/>
      <c r="OV780" s="57"/>
      <c r="OW780" s="57"/>
      <c r="OX780" s="57"/>
      <c r="OY780" s="57"/>
      <c r="OZ780" s="57"/>
      <c r="PA780" s="57"/>
      <c r="PB780" s="57"/>
      <c r="PC780" s="57"/>
      <c r="PD780" s="57"/>
      <c r="PE780" s="57"/>
      <c r="PF780" s="57"/>
      <c r="PG780" s="57"/>
      <c r="PH780" s="57"/>
      <c r="PI780" s="57"/>
      <c r="PJ780" s="57"/>
      <c r="PK780" s="57"/>
      <c r="PL780" s="57"/>
      <c r="PM780" s="57"/>
      <c r="PN780" s="57"/>
      <c r="PO780" s="57"/>
      <c r="PP780" s="57"/>
      <c r="PQ780" s="57"/>
      <c r="PR780" s="57"/>
      <c r="PS780" s="57"/>
      <c r="PT780" s="57"/>
      <c r="PU780" s="57"/>
      <c r="PV780" s="57"/>
      <c r="PW780" s="57"/>
      <c r="PX780" s="57"/>
      <c r="PY780" s="57"/>
      <c r="PZ780" s="57"/>
      <c r="QA780" s="57"/>
      <c r="QB780" s="57"/>
      <c r="QC780" s="57"/>
      <c r="QD780" s="57"/>
      <c r="QE780" s="57"/>
      <c r="QF780" s="57"/>
      <c r="QG780" s="57"/>
      <c r="QH780" s="57"/>
      <c r="QI780" s="57"/>
      <c r="QJ780" s="57"/>
      <c r="QK780" s="57"/>
      <c r="QL780" s="57"/>
      <c r="QM780" s="57"/>
      <c r="QN780" s="57"/>
      <c r="QO780" s="57"/>
      <c r="QP780" s="57"/>
      <c r="QQ780" s="57"/>
      <c r="QR780" s="57"/>
      <c r="QS780" s="57"/>
      <c r="QT780" s="57"/>
      <c r="QU780" s="57"/>
      <c r="QV780" s="57"/>
      <c r="QW780" s="57"/>
      <c r="QX780" s="57"/>
      <c r="QY780" s="57"/>
      <c r="QZ780" s="57"/>
      <c r="RA780" s="57"/>
      <c r="RB780" s="57"/>
      <c r="RC780" s="57"/>
      <c r="RD780" s="57"/>
      <c r="RE780" s="57"/>
      <c r="RF780" s="57"/>
      <c r="RG780" s="57"/>
      <c r="RH780" s="57"/>
      <c r="RI780" s="57"/>
      <c r="RJ780" s="57"/>
      <c r="RK780" s="57"/>
      <c r="RL780" s="57"/>
      <c r="RM780" s="57"/>
      <c r="RN780" s="57"/>
      <c r="RO780" s="57"/>
      <c r="RP780" s="57"/>
      <c r="RQ780" s="57"/>
      <c r="RR780" s="57"/>
      <c r="RS780" s="57"/>
      <c r="RT780" s="57"/>
      <c r="RU780" s="57"/>
      <c r="RV780" s="57"/>
      <c r="RW780" s="57"/>
      <c r="RX780" s="57"/>
      <c r="RY780" s="57"/>
      <c r="RZ780" s="57"/>
      <c r="SA780" s="57"/>
      <c r="SB780" s="57"/>
      <c r="SC780" s="57"/>
      <c r="SD780" s="57"/>
      <c r="SE780" s="57"/>
      <c r="SF780" s="57"/>
      <c r="SG780" s="57"/>
      <c r="SH780" s="57"/>
      <c r="SI780" s="57"/>
      <c r="SJ780" s="57"/>
      <c r="SK780" s="57"/>
      <c r="SL780" s="57"/>
      <c r="SM780" s="57"/>
      <c r="SN780" s="57"/>
      <c r="SO780" s="57"/>
      <c r="SP780" s="57"/>
      <c r="SQ780" s="57"/>
      <c r="SR780" s="57"/>
      <c r="SS780" s="57"/>
      <c r="ST780" s="57"/>
      <c r="SU780" s="57"/>
      <c r="SV780" s="57"/>
      <c r="SW780" s="57"/>
      <c r="SX780" s="57"/>
      <c r="SY780" s="57"/>
      <c r="SZ780" s="57"/>
      <c r="TA780" s="57"/>
      <c r="TB780" s="57"/>
      <c r="TC780" s="57"/>
      <c r="TD780" s="57"/>
      <c r="TE780" s="57"/>
      <c r="TF780" s="57"/>
      <c r="TG780" s="57"/>
      <c r="TH780" s="57"/>
      <c r="TI780" s="57"/>
      <c r="TJ780" s="57"/>
      <c r="TK780" s="57"/>
      <c r="TL780" s="57"/>
      <c r="TM780" s="57"/>
      <c r="TN780" s="57"/>
      <c r="TO780" s="57"/>
      <c r="TP780" s="57"/>
      <c r="TQ780" s="57"/>
      <c r="TR780" s="57"/>
      <c r="TS780" s="57"/>
      <c r="TT780" s="57"/>
      <c r="TU780" s="57"/>
      <c r="TV780" s="57"/>
      <c r="TW780" s="57"/>
      <c r="TX780" s="57"/>
      <c r="TY780" s="57"/>
      <c r="TZ780" s="57"/>
      <c r="UA780" s="57"/>
      <c r="UB780" s="57"/>
      <c r="UC780" s="57"/>
      <c r="UD780" s="57"/>
      <c r="UE780" s="57"/>
      <c r="UF780" s="57"/>
      <c r="UG780" s="57"/>
      <c r="UH780" s="57"/>
      <c r="UI780" s="57"/>
      <c r="UJ780" s="57"/>
      <c r="UK780" s="57"/>
      <c r="UL780" s="57"/>
      <c r="UM780" s="57"/>
      <c r="UN780" s="57"/>
      <c r="UO780" s="57"/>
      <c r="UP780" s="57"/>
      <c r="UQ780" s="57"/>
      <c r="UR780" s="57"/>
      <c r="US780" s="57"/>
      <c r="UT780" s="57"/>
      <c r="UU780" s="57"/>
      <c r="UV780" s="57"/>
      <c r="UW780" s="57"/>
      <c r="UX780" s="57"/>
      <c r="UY780" s="57"/>
      <c r="UZ780" s="57"/>
      <c r="VA780" s="57"/>
      <c r="VB780" s="57"/>
      <c r="VC780" s="57"/>
      <c r="VD780" s="57"/>
      <c r="VE780" s="57"/>
      <c r="VF780" s="57"/>
      <c r="VG780" s="57"/>
      <c r="VH780" s="57"/>
      <c r="VI780" s="57"/>
      <c r="VJ780" s="57"/>
      <c r="VK780" s="57"/>
      <c r="VL780" s="57"/>
      <c r="VM780" s="57"/>
      <c r="VN780" s="57"/>
      <c r="VO780" s="57"/>
      <c r="VP780" s="57"/>
      <c r="VQ780" s="57"/>
      <c r="VR780" s="57"/>
      <c r="VS780" s="57"/>
      <c r="VT780" s="57"/>
      <c r="VU780" s="57"/>
      <c r="VV780" s="57"/>
      <c r="VW780" s="57"/>
      <c r="VX780" s="57"/>
      <c r="VY780" s="57"/>
      <c r="VZ780" s="57"/>
      <c r="WA780" s="57"/>
      <c r="WB780" s="57"/>
      <c r="WC780" s="57"/>
      <c r="WD780" s="57"/>
      <c r="WE780" s="57"/>
      <c r="WF780" s="57"/>
      <c r="WG780" s="57"/>
      <c r="WH780" s="57"/>
      <c r="WI780" s="57"/>
      <c r="WJ780" s="57"/>
      <c r="WK780" s="57"/>
      <c r="WL780" s="57"/>
      <c r="WM780" s="57"/>
      <c r="WN780" s="57"/>
      <c r="WO780" s="57"/>
      <c r="WP780" s="57"/>
      <c r="WQ780" s="57"/>
      <c r="WR780" s="57"/>
      <c r="WS780" s="57"/>
      <c r="WT780" s="57"/>
      <c r="WU780" s="57"/>
      <c r="WV780" s="57"/>
      <c r="WW780" s="57"/>
      <c r="WX780" s="57"/>
      <c r="WY780" s="57"/>
      <c r="WZ780" s="57"/>
      <c r="XA780" s="57"/>
      <c r="XB780" s="57"/>
      <c r="XC780" s="57"/>
      <c r="XD780" s="57"/>
      <c r="XE780" s="57"/>
      <c r="XF780" s="57"/>
      <c r="XG780" s="57"/>
      <c r="XH780" s="57"/>
      <c r="XI780" s="57"/>
      <c r="XJ780" s="57"/>
      <c r="XK780" s="57"/>
      <c r="XL780" s="57"/>
      <c r="XM780" s="57"/>
      <c r="XN780" s="57"/>
      <c r="XO780" s="57"/>
      <c r="XP780" s="57"/>
      <c r="XQ780" s="57"/>
      <c r="XR780" s="57"/>
      <c r="XS780" s="57"/>
      <c r="XT780" s="57"/>
      <c r="XU780" s="57"/>
      <c r="XV780" s="57"/>
      <c r="XW780" s="57"/>
    </row>
    <row r="781">
      <c r="AI781" s="57"/>
      <c r="BR781" s="57"/>
      <c r="DA781" s="57"/>
      <c r="EJ781" s="57"/>
      <c r="EK781" s="57"/>
      <c r="EL781" s="57"/>
      <c r="EM781" s="57"/>
      <c r="EN781" s="57"/>
      <c r="EO781" s="57"/>
      <c r="EP781" s="57"/>
      <c r="EQ781" s="57"/>
      <c r="ER781" s="57"/>
      <c r="ES781" s="57"/>
      <c r="ET781" s="57"/>
      <c r="EU781" s="57"/>
      <c r="EV781" s="57"/>
      <c r="EW781" s="57"/>
      <c r="EX781" s="57"/>
      <c r="EY781" s="57"/>
      <c r="EZ781" s="57"/>
      <c r="FA781" s="57"/>
      <c r="FB781" s="57"/>
      <c r="FC781" s="57"/>
      <c r="FD781" s="57"/>
      <c r="FE781" s="57"/>
      <c r="FF781" s="57"/>
      <c r="FG781" s="57"/>
      <c r="FH781" s="57"/>
      <c r="FI781" s="57"/>
      <c r="FJ781" s="57"/>
      <c r="FK781" s="57"/>
      <c r="FL781" s="57"/>
      <c r="FM781" s="57"/>
      <c r="FN781" s="57"/>
      <c r="FO781" s="57"/>
      <c r="FP781" s="57"/>
      <c r="FQ781" s="57"/>
      <c r="FR781" s="57"/>
      <c r="FS781" s="57"/>
      <c r="FT781" s="57"/>
      <c r="FU781" s="57"/>
      <c r="FV781" s="57"/>
      <c r="FW781" s="57"/>
      <c r="FX781" s="57"/>
      <c r="FY781" s="57"/>
      <c r="FZ781" s="57"/>
      <c r="GA781" s="57"/>
      <c r="GB781" s="57"/>
      <c r="GC781" s="57"/>
      <c r="GD781" s="57"/>
      <c r="GE781" s="57"/>
      <c r="GF781" s="57"/>
      <c r="GG781" s="57"/>
      <c r="GH781" s="57"/>
      <c r="GI781" s="57"/>
      <c r="GJ781" s="57"/>
      <c r="GK781" s="57"/>
      <c r="GL781" s="57"/>
      <c r="GM781" s="57"/>
      <c r="GN781" s="57"/>
      <c r="GO781" s="57"/>
      <c r="GP781" s="57"/>
      <c r="GQ781" s="57"/>
      <c r="GR781" s="57"/>
      <c r="GS781" s="57"/>
      <c r="GT781" s="57"/>
      <c r="GU781" s="57"/>
      <c r="GV781" s="57"/>
      <c r="GW781" s="57"/>
      <c r="GX781" s="57"/>
      <c r="GY781" s="57"/>
      <c r="GZ781" s="57"/>
      <c r="HA781" s="57"/>
      <c r="HB781" s="57"/>
      <c r="HC781" s="57"/>
      <c r="HD781" s="57"/>
      <c r="HE781" s="57"/>
      <c r="HF781" s="57"/>
      <c r="HG781" s="57"/>
      <c r="HH781" s="57"/>
      <c r="HI781" s="57"/>
      <c r="HJ781" s="57"/>
      <c r="HK781" s="57"/>
      <c r="HL781" s="57"/>
      <c r="HM781" s="57"/>
      <c r="HN781" s="57"/>
      <c r="HO781" s="57"/>
      <c r="HP781" s="57"/>
      <c r="HQ781" s="57"/>
      <c r="HR781" s="57"/>
      <c r="HS781" s="57"/>
      <c r="HT781" s="57"/>
      <c r="HU781" s="57"/>
      <c r="HV781" s="57"/>
      <c r="HW781" s="57"/>
      <c r="HX781" s="57"/>
      <c r="HY781" s="57"/>
      <c r="HZ781" s="57"/>
      <c r="IA781" s="57"/>
      <c r="IB781" s="57"/>
      <c r="IC781" s="57"/>
      <c r="ID781" s="57"/>
      <c r="IE781" s="57"/>
      <c r="IF781" s="57"/>
      <c r="IG781" s="57"/>
      <c r="IH781" s="57"/>
      <c r="II781" s="57"/>
      <c r="IJ781" s="57"/>
      <c r="IK781" s="57"/>
      <c r="IL781" s="57"/>
      <c r="IM781" s="57"/>
      <c r="IN781" s="57"/>
      <c r="IO781" s="57"/>
      <c r="IP781" s="57"/>
      <c r="IQ781" s="57"/>
      <c r="IR781" s="57"/>
      <c r="IS781" s="57"/>
      <c r="IT781" s="57"/>
      <c r="IU781" s="57"/>
      <c r="IV781" s="57"/>
      <c r="IW781" s="57"/>
      <c r="IX781" s="57"/>
      <c r="IY781" s="57"/>
      <c r="IZ781" s="57"/>
      <c r="JA781" s="57"/>
      <c r="JB781" s="57"/>
      <c r="JC781" s="57"/>
      <c r="JD781" s="57"/>
      <c r="JE781" s="57"/>
      <c r="JF781" s="57"/>
      <c r="JG781" s="57"/>
      <c r="JH781" s="57"/>
      <c r="JI781" s="57"/>
      <c r="JJ781" s="57"/>
      <c r="JK781" s="57"/>
      <c r="JL781" s="57"/>
      <c r="JM781" s="57"/>
      <c r="JN781" s="57"/>
      <c r="JO781" s="57"/>
      <c r="JP781" s="57"/>
      <c r="JQ781" s="57"/>
      <c r="JR781" s="57"/>
      <c r="JS781" s="57"/>
      <c r="JT781" s="57"/>
      <c r="JU781" s="57"/>
      <c r="JV781" s="57"/>
      <c r="JW781" s="57"/>
      <c r="JX781" s="57"/>
      <c r="JY781" s="57"/>
      <c r="JZ781" s="57"/>
      <c r="KA781" s="57"/>
      <c r="KB781" s="57"/>
      <c r="KC781" s="57"/>
      <c r="KD781" s="57"/>
      <c r="KE781" s="57"/>
      <c r="KF781" s="57"/>
      <c r="KG781" s="57"/>
      <c r="KH781" s="57"/>
      <c r="KI781" s="57"/>
      <c r="KJ781" s="57"/>
      <c r="KK781" s="57"/>
      <c r="KL781" s="57"/>
      <c r="KM781" s="57"/>
      <c r="KN781" s="57"/>
      <c r="KO781" s="57"/>
      <c r="KP781" s="57"/>
      <c r="KQ781" s="57"/>
      <c r="KR781" s="57"/>
      <c r="KS781" s="57"/>
      <c r="KT781" s="57"/>
      <c r="KU781" s="57"/>
      <c r="KV781" s="57"/>
      <c r="KW781" s="57"/>
      <c r="KX781" s="57"/>
      <c r="KY781" s="57"/>
      <c r="KZ781" s="57"/>
      <c r="LA781" s="57"/>
      <c r="LB781" s="57"/>
      <c r="LC781" s="57"/>
      <c r="LD781" s="57"/>
      <c r="LE781" s="57"/>
      <c r="LF781" s="57"/>
      <c r="LG781" s="57"/>
      <c r="LH781" s="57"/>
      <c r="LI781" s="57"/>
      <c r="LJ781" s="57"/>
      <c r="LK781" s="57"/>
      <c r="LL781" s="57"/>
      <c r="LM781" s="57"/>
      <c r="LN781" s="57"/>
      <c r="LO781" s="57"/>
      <c r="LP781" s="57"/>
      <c r="LQ781" s="57"/>
      <c r="LR781" s="57"/>
      <c r="LS781" s="57"/>
      <c r="LT781" s="57"/>
      <c r="LU781" s="57"/>
      <c r="LV781" s="57"/>
      <c r="LW781" s="57"/>
      <c r="LX781" s="57"/>
      <c r="LY781" s="57"/>
      <c r="LZ781" s="57"/>
      <c r="MA781" s="57"/>
      <c r="MB781" s="57"/>
      <c r="MC781" s="57"/>
      <c r="MD781" s="57"/>
      <c r="ME781" s="57"/>
      <c r="MF781" s="57"/>
      <c r="MG781" s="57"/>
      <c r="MH781" s="57"/>
      <c r="MI781" s="57"/>
      <c r="MJ781" s="57"/>
      <c r="MK781" s="57"/>
      <c r="ML781" s="57"/>
      <c r="MM781" s="57"/>
      <c r="MN781" s="57"/>
      <c r="MO781" s="57"/>
      <c r="MP781" s="57"/>
      <c r="MQ781" s="57"/>
      <c r="MR781" s="57"/>
      <c r="MS781" s="57"/>
      <c r="MT781" s="57"/>
      <c r="MU781" s="57"/>
      <c r="MV781" s="57"/>
      <c r="MW781" s="57"/>
      <c r="MX781" s="57"/>
      <c r="MY781" s="57"/>
      <c r="MZ781" s="57"/>
      <c r="NA781" s="57"/>
      <c r="NB781" s="57"/>
      <c r="NC781" s="57"/>
      <c r="ND781" s="57"/>
      <c r="NE781" s="57"/>
      <c r="NF781" s="57"/>
      <c r="NG781" s="57"/>
      <c r="NH781" s="57"/>
      <c r="NI781" s="57"/>
      <c r="NJ781" s="57"/>
      <c r="NK781" s="57"/>
      <c r="NL781" s="57"/>
      <c r="NM781" s="57"/>
      <c r="NN781" s="57"/>
      <c r="NO781" s="57"/>
      <c r="NP781" s="57"/>
      <c r="NQ781" s="57"/>
      <c r="NR781" s="57"/>
      <c r="NS781" s="57"/>
      <c r="NT781" s="57"/>
      <c r="NU781" s="57"/>
      <c r="NV781" s="57"/>
      <c r="NW781" s="57"/>
      <c r="NX781" s="57"/>
      <c r="NY781" s="57"/>
      <c r="NZ781" s="57"/>
      <c r="OA781" s="57"/>
      <c r="OB781" s="57"/>
      <c r="OC781" s="57"/>
      <c r="OD781" s="57"/>
      <c r="OE781" s="57"/>
      <c r="OF781" s="57"/>
      <c r="OG781" s="57"/>
      <c r="OH781" s="57"/>
      <c r="OI781" s="57"/>
      <c r="OJ781" s="57"/>
      <c r="OK781" s="57"/>
      <c r="OL781" s="57"/>
      <c r="OM781" s="57"/>
      <c r="ON781" s="57"/>
      <c r="OO781" s="57"/>
      <c r="OP781" s="57"/>
      <c r="OQ781" s="57"/>
      <c r="OR781" s="57"/>
      <c r="OS781" s="57"/>
      <c r="OT781" s="57"/>
      <c r="OU781" s="57"/>
      <c r="OV781" s="57"/>
      <c r="OW781" s="57"/>
      <c r="OX781" s="57"/>
      <c r="OY781" s="57"/>
      <c r="OZ781" s="57"/>
      <c r="PA781" s="57"/>
      <c r="PB781" s="57"/>
      <c r="PC781" s="57"/>
      <c r="PD781" s="57"/>
      <c r="PE781" s="57"/>
      <c r="PF781" s="57"/>
      <c r="PG781" s="57"/>
      <c r="PH781" s="57"/>
      <c r="PI781" s="57"/>
      <c r="PJ781" s="57"/>
      <c r="PK781" s="57"/>
      <c r="PL781" s="57"/>
      <c r="PM781" s="57"/>
      <c r="PN781" s="57"/>
      <c r="PO781" s="57"/>
      <c r="PP781" s="57"/>
      <c r="PQ781" s="57"/>
      <c r="PR781" s="57"/>
      <c r="PS781" s="57"/>
      <c r="PT781" s="57"/>
      <c r="PU781" s="57"/>
      <c r="PV781" s="57"/>
      <c r="PW781" s="57"/>
      <c r="PX781" s="57"/>
      <c r="PY781" s="57"/>
      <c r="PZ781" s="57"/>
      <c r="QA781" s="57"/>
      <c r="QB781" s="57"/>
      <c r="QC781" s="57"/>
      <c r="QD781" s="57"/>
      <c r="QE781" s="57"/>
      <c r="QF781" s="57"/>
      <c r="QG781" s="57"/>
      <c r="QH781" s="57"/>
      <c r="QI781" s="57"/>
      <c r="QJ781" s="57"/>
      <c r="QK781" s="57"/>
      <c r="QL781" s="57"/>
      <c r="QM781" s="57"/>
      <c r="QN781" s="57"/>
      <c r="QO781" s="57"/>
      <c r="QP781" s="57"/>
      <c r="QQ781" s="57"/>
      <c r="QR781" s="57"/>
      <c r="QS781" s="57"/>
      <c r="QT781" s="57"/>
      <c r="QU781" s="57"/>
      <c r="QV781" s="57"/>
      <c r="QW781" s="57"/>
      <c r="QX781" s="57"/>
      <c r="QY781" s="57"/>
      <c r="QZ781" s="57"/>
      <c r="RA781" s="57"/>
      <c r="RB781" s="57"/>
      <c r="RC781" s="57"/>
      <c r="RD781" s="57"/>
      <c r="RE781" s="57"/>
      <c r="RF781" s="57"/>
      <c r="RG781" s="57"/>
      <c r="RH781" s="57"/>
      <c r="RI781" s="57"/>
      <c r="RJ781" s="57"/>
      <c r="RK781" s="57"/>
      <c r="RL781" s="57"/>
      <c r="RM781" s="57"/>
      <c r="RN781" s="57"/>
      <c r="RO781" s="57"/>
      <c r="RP781" s="57"/>
      <c r="RQ781" s="57"/>
      <c r="RR781" s="57"/>
      <c r="RS781" s="57"/>
      <c r="RT781" s="57"/>
      <c r="RU781" s="57"/>
      <c r="RV781" s="57"/>
      <c r="RW781" s="57"/>
      <c r="RX781" s="57"/>
      <c r="RY781" s="57"/>
      <c r="RZ781" s="57"/>
      <c r="SA781" s="57"/>
      <c r="SB781" s="57"/>
      <c r="SC781" s="57"/>
      <c r="SD781" s="57"/>
      <c r="SE781" s="57"/>
      <c r="SF781" s="57"/>
      <c r="SG781" s="57"/>
      <c r="SH781" s="57"/>
      <c r="SI781" s="57"/>
      <c r="SJ781" s="57"/>
      <c r="SK781" s="57"/>
      <c r="SL781" s="57"/>
      <c r="SM781" s="57"/>
      <c r="SN781" s="57"/>
      <c r="SO781" s="57"/>
      <c r="SP781" s="57"/>
      <c r="SQ781" s="57"/>
      <c r="SR781" s="57"/>
      <c r="SS781" s="57"/>
      <c r="ST781" s="57"/>
      <c r="SU781" s="57"/>
      <c r="SV781" s="57"/>
      <c r="SW781" s="57"/>
      <c r="SX781" s="57"/>
      <c r="SY781" s="57"/>
      <c r="SZ781" s="57"/>
      <c r="TA781" s="57"/>
      <c r="TB781" s="57"/>
      <c r="TC781" s="57"/>
      <c r="TD781" s="57"/>
      <c r="TE781" s="57"/>
      <c r="TF781" s="57"/>
      <c r="TG781" s="57"/>
      <c r="TH781" s="57"/>
      <c r="TI781" s="57"/>
      <c r="TJ781" s="57"/>
      <c r="TK781" s="57"/>
      <c r="TL781" s="57"/>
      <c r="TM781" s="57"/>
      <c r="TN781" s="57"/>
      <c r="TO781" s="57"/>
      <c r="TP781" s="57"/>
      <c r="TQ781" s="57"/>
      <c r="TR781" s="57"/>
      <c r="TS781" s="57"/>
      <c r="TT781" s="57"/>
      <c r="TU781" s="57"/>
      <c r="TV781" s="57"/>
      <c r="TW781" s="57"/>
      <c r="TX781" s="57"/>
      <c r="TY781" s="57"/>
      <c r="TZ781" s="57"/>
      <c r="UA781" s="57"/>
      <c r="UB781" s="57"/>
      <c r="UC781" s="57"/>
      <c r="UD781" s="57"/>
      <c r="UE781" s="57"/>
      <c r="UF781" s="57"/>
      <c r="UG781" s="57"/>
      <c r="UH781" s="57"/>
      <c r="UI781" s="57"/>
      <c r="UJ781" s="57"/>
      <c r="UK781" s="57"/>
      <c r="UL781" s="57"/>
      <c r="UM781" s="57"/>
      <c r="UN781" s="57"/>
      <c r="UO781" s="57"/>
      <c r="UP781" s="57"/>
      <c r="UQ781" s="57"/>
      <c r="UR781" s="57"/>
      <c r="US781" s="57"/>
      <c r="UT781" s="57"/>
      <c r="UU781" s="57"/>
      <c r="UV781" s="57"/>
      <c r="UW781" s="57"/>
      <c r="UX781" s="57"/>
      <c r="UY781" s="57"/>
      <c r="UZ781" s="57"/>
      <c r="VA781" s="57"/>
      <c r="VB781" s="57"/>
      <c r="VC781" s="57"/>
      <c r="VD781" s="57"/>
      <c r="VE781" s="57"/>
      <c r="VF781" s="57"/>
      <c r="VG781" s="57"/>
      <c r="VH781" s="57"/>
      <c r="VI781" s="57"/>
      <c r="VJ781" s="57"/>
      <c r="VK781" s="57"/>
      <c r="VL781" s="57"/>
      <c r="VM781" s="57"/>
      <c r="VN781" s="57"/>
      <c r="VO781" s="57"/>
      <c r="VP781" s="57"/>
      <c r="VQ781" s="57"/>
      <c r="VR781" s="57"/>
      <c r="VS781" s="57"/>
      <c r="VT781" s="57"/>
      <c r="VU781" s="57"/>
      <c r="VV781" s="57"/>
      <c r="VW781" s="57"/>
      <c r="VX781" s="57"/>
      <c r="VY781" s="57"/>
      <c r="VZ781" s="57"/>
      <c r="WA781" s="57"/>
      <c r="WB781" s="57"/>
      <c r="WC781" s="57"/>
      <c r="WD781" s="57"/>
      <c r="WE781" s="57"/>
      <c r="WF781" s="57"/>
      <c r="WG781" s="57"/>
      <c r="WH781" s="57"/>
      <c r="WI781" s="57"/>
      <c r="WJ781" s="57"/>
      <c r="WK781" s="57"/>
      <c r="WL781" s="57"/>
      <c r="WM781" s="57"/>
      <c r="WN781" s="57"/>
      <c r="WO781" s="57"/>
      <c r="WP781" s="57"/>
      <c r="WQ781" s="57"/>
      <c r="WR781" s="57"/>
      <c r="WS781" s="57"/>
      <c r="WT781" s="57"/>
      <c r="WU781" s="57"/>
      <c r="WV781" s="57"/>
      <c r="WW781" s="57"/>
      <c r="WX781" s="57"/>
      <c r="WY781" s="57"/>
      <c r="WZ781" s="57"/>
      <c r="XA781" s="57"/>
      <c r="XB781" s="57"/>
      <c r="XC781" s="57"/>
      <c r="XD781" s="57"/>
      <c r="XE781" s="57"/>
      <c r="XF781" s="57"/>
      <c r="XG781" s="57"/>
      <c r="XH781" s="57"/>
      <c r="XI781" s="57"/>
      <c r="XJ781" s="57"/>
      <c r="XK781" s="57"/>
      <c r="XL781" s="57"/>
      <c r="XM781" s="57"/>
      <c r="XN781" s="57"/>
      <c r="XO781" s="57"/>
      <c r="XP781" s="57"/>
      <c r="XQ781" s="57"/>
      <c r="XR781" s="57"/>
      <c r="XS781" s="57"/>
      <c r="XT781" s="57"/>
      <c r="XU781" s="57"/>
      <c r="XV781" s="57"/>
      <c r="XW781" s="57"/>
    </row>
    <row r="782">
      <c r="AI782" s="57"/>
      <c r="BR782" s="57"/>
      <c r="DA782" s="57"/>
      <c r="EJ782" s="57"/>
      <c r="EK782" s="57"/>
      <c r="EL782" s="57"/>
      <c r="EM782" s="57"/>
      <c r="EN782" s="57"/>
      <c r="EO782" s="57"/>
      <c r="EP782" s="57"/>
      <c r="EQ782" s="57"/>
      <c r="ER782" s="57"/>
      <c r="ES782" s="57"/>
      <c r="ET782" s="57"/>
      <c r="EU782" s="57"/>
      <c r="EV782" s="57"/>
      <c r="EW782" s="57"/>
      <c r="EX782" s="57"/>
      <c r="EY782" s="57"/>
      <c r="EZ782" s="57"/>
      <c r="FA782" s="57"/>
      <c r="FB782" s="57"/>
      <c r="FC782" s="57"/>
      <c r="FD782" s="57"/>
      <c r="FE782" s="57"/>
      <c r="FF782" s="57"/>
      <c r="FG782" s="57"/>
      <c r="FH782" s="57"/>
      <c r="FI782" s="57"/>
      <c r="FJ782" s="57"/>
      <c r="FK782" s="57"/>
      <c r="FL782" s="57"/>
      <c r="FM782" s="57"/>
      <c r="FN782" s="57"/>
      <c r="FO782" s="57"/>
      <c r="FP782" s="57"/>
      <c r="FQ782" s="57"/>
      <c r="FR782" s="57"/>
      <c r="FS782" s="57"/>
      <c r="FT782" s="57"/>
      <c r="FU782" s="57"/>
      <c r="FV782" s="57"/>
      <c r="FW782" s="57"/>
      <c r="FX782" s="57"/>
      <c r="FY782" s="57"/>
      <c r="FZ782" s="57"/>
      <c r="GA782" s="57"/>
      <c r="GB782" s="57"/>
      <c r="GC782" s="57"/>
      <c r="GD782" s="57"/>
      <c r="GE782" s="57"/>
      <c r="GF782" s="57"/>
      <c r="GG782" s="57"/>
      <c r="GH782" s="57"/>
      <c r="GI782" s="57"/>
      <c r="GJ782" s="57"/>
      <c r="GK782" s="57"/>
      <c r="GL782" s="57"/>
      <c r="GM782" s="57"/>
      <c r="GN782" s="57"/>
      <c r="GO782" s="57"/>
      <c r="GP782" s="57"/>
      <c r="GQ782" s="57"/>
      <c r="GR782" s="57"/>
      <c r="GS782" s="57"/>
      <c r="GT782" s="57"/>
      <c r="GU782" s="57"/>
      <c r="GV782" s="57"/>
      <c r="GW782" s="57"/>
      <c r="GX782" s="57"/>
      <c r="GY782" s="57"/>
      <c r="GZ782" s="57"/>
      <c r="HA782" s="57"/>
      <c r="HB782" s="57"/>
      <c r="HC782" s="57"/>
      <c r="HD782" s="57"/>
      <c r="HE782" s="57"/>
      <c r="HF782" s="57"/>
      <c r="HG782" s="57"/>
      <c r="HH782" s="57"/>
      <c r="HI782" s="57"/>
      <c r="HJ782" s="57"/>
      <c r="HK782" s="57"/>
      <c r="HL782" s="57"/>
      <c r="HM782" s="57"/>
      <c r="HN782" s="57"/>
      <c r="HO782" s="57"/>
      <c r="HP782" s="57"/>
      <c r="HQ782" s="57"/>
      <c r="HR782" s="57"/>
      <c r="HS782" s="57"/>
      <c r="HT782" s="57"/>
      <c r="HU782" s="57"/>
      <c r="HV782" s="57"/>
      <c r="HW782" s="57"/>
      <c r="HX782" s="57"/>
      <c r="HY782" s="57"/>
      <c r="HZ782" s="57"/>
      <c r="IA782" s="57"/>
      <c r="IB782" s="57"/>
      <c r="IC782" s="57"/>
      <c r="ID782" s="57"/>
      <c r="IE782" s="57"/>
      <c r="IF782" s="57"/>
      <c r="IG782" s="57"/>
      <c r="IH782" s="57"/>
      <c r="II782" s="57"/>
      <c r="IJ782" s="57"/>
      <c r="IK782" s="57"/>
      <c r="IL782" s="57"/>
      <c r="IM782" s="57"/>
      <c r="IN782" s="57"/>
      <c r="IO782" s="57"/>
      <c r="IP782" s="57"/>
      <c r="IQ782" s="57"/>
      <c r="IR782" s="57"/>
      <c r="IS782" s="57"/>
      <c r="IT782" s="57"/>
      <c r="IU782" s="57"/>
      <c r="IV782" s="57"/>
      <c r="IW782" s="57"/>
      <c r="IX782" s="57"/>
      <c r="IY782" s="57"/>
      <c r="IZ782" s="57"/>
      <c r="JA782" s="57"/>
      <c r="JB782" s="57"/>
      <c r="JC782" s="57"/>
      <c r="JD782" s="57"/>
      <c r="JE782" s="57"/>
      <c r="JF782" s="57"/>
      <c r="JG782" s="57"/>
      <c r="JH782" s="57"/>
      <c r="JI782" s="57"/>
      <c r="JJ782" s="57"/>
      <c r="JK782" s="57"/>
      <c r="JL782" s="57"/>
      <c r="JM782" s="57"/>
      <c r="JN782" s="57"/>
      <c r="JO782" s="57"/>
      <c r="JP782" s="57"/>
      <c r="JQ782" s="57"/>
      <c r="JR782" s="57"/>
      <c r="JS782" s="57"/>
      <c r="JT782" s="57"/>
      <c r="JU782" s="57"/>
      <c r="JV782" s="57"/>
      <c r="JW782" s="57"/>
      <c r="JX782" s="57"/>
      <c r="JY782" s="57"/>
      <c r="JZ782" s="57"/>
      <c r="KA782" s="57"/>
      <c r="KB782" s="57"/>
      <c r="KC782" s="57"/>
      <c r="KD782" s="57"/>
      <c r="KE782" s="57"/>
      <c r="KF782" s="57"/>
      <c r="KG782" s="57"/>
      <c r="KH782" s="57"/>
      <c r="KI782" s="57"/>
      <c r="KJ782" s="57"/>
      <c r="KK782" s="57"/>
      <c r="KL782" s="57"/>
      <c r="KM782" s="57"/>
      <c r="KN782" s="57"/>
      <c r="KO782" s="57"/>
      <c r="KP782" s="57"/>
      <c r="KQ782" s="57"/>
      <c r="KR782" s="57"/>
      <c r="KS782" s="57"/>
      <c r="KT782" s="57"/>
      <c r="KU782" s="57"/>
      <c r="KV782" s="57"/>
      <c r="KW782" s="57"/>
      <c r="KX782" s="57"/>
      <c r="KY782" s="57"/>
      <c r="KZ782" s="57"/>
      <c r="LA782" s="57"/>
      <c r="LB782" s="57"/>
      <c r="LC782" s="57"/>
      <c r="LD782" s="57"/>
      <c r="LE782" s="57"/>
      <c r="LF782" s="57"/>
      <c r="LG782" s="57"/>
      <c r="LH782" s="57"/>
      <c r="LI782" s="57"/>
      <c r="LJ782" s="57"/>
      <c r="LK782" s="57"/>
      <c r="LL782" s="57"/>
      <c r="LM782" s="57"/>
      <c r="LN782" s="57"/>
      <c r="LO782" s="57"/>
      <c r="LP782" s="57"/>
      <c r="LQ782" s="57"/>
      <c r="LR782" s="57"/>
      <c r="LS782" s="57"/>
      <c r="LT782" s="57"/>
      <c r="LU782" s="57"/>
      <c r="LV782" s="57"/>
      <c r="LW782" s="57"/>
      <c r="LX782" s="57"/>
      <c r="LY782" s="57"/>
      <c r="LZ782" s="57"/>
      <c r="MA782" s="57"/>
      <c r="MB782" s="57"/>
      <c r="MC782" s="57"/>
      <c r="MD782" s="57"/>
      <c r="ME782" s="57"/>
      <c r="MF782" s="57"/>
      <c r="MG782" s="57"/>
      <c r="MH782" s="57"/>
      <c r="MI782" s="57"/>
      <c r="MJ782" s="57"/>
      <c r="MK782" s="57"/>
      <c r="ML782" s="57"/>
      <c r="MM782" s="57"/>
      <c r="MN782" s="57"/>
      <c r="MO782" s="57"/>
      <c r="MP782" s="57"/>
      <c r="MQ782" s="57"/>
      <c r="MR782" s="57"/>
      <c r="MS782" s="57"/>
      <c r="MT782" s="57"/>
      <c r="MU782" s="57"/>
      <c r="MV782" s="57"/>
      <c r="MW782" s="57"/>
      <c r="MX782" s="57"/>
      <c r="MY782" s="57"/>
      <c r="MZ782" s="57"/>
      <c r="NA782" s="57"/>
      <c r="NB782" s="57"/>
      <c r="NC782" s="57"/>
      <c r="ND782" s="57"/>
      <c r="NE782" s="57"/>
      <c r="NF782" s="57"/>
      <c r="NG782" s="57"/>
      <c r="NH782" s="57"/>
      <c r="NI782" s="57"/>
      <c r="NJ782" s="57"/>
      <c r="NK782" s="57"/>
      <c r="NL782" s="57"/>
      <c r="NM782" s="57"/>
      <c r="NN782" s="57"/>
      <c r="NO782" s="57"/>
      <c r="NP782" s="57"/>
      <c r="NQ782" s="57"/>
      <c r="NR782" s="57"/>
      <c r="NS782" s="57"/>
      <c r="NT782" s="57"/>
      <c r="NU782" s="57"/>
      <c r="NV782" s="57"/>
      <c r="NW782" s="57"/>
      <c r="NX782" s="57"/>
      <c r="NY782" s="57"/>
      <c r="NZ782" s="57"/>
      <c r="OA782" s="57"/>
      <c r="OB782" s="57"/>
      <c r="OC782" s="57"/>
      <c r="OD782" s="57"/>
      <c r="OE782" s="57"/>
      <c r="OF782" s="57"/>
      <c r="OG782" s="57"/>
      <c r="OH782" s="57"/>
      <c r="OI782" s="57"/>
      <c r="OJ782" s="57"/>
      <c r="OK782" s="57"/>
      <c r="OL782" s="57"/>
      <c r="OM782" s="57"/>
      <c r="ON782" s="57"/>
      <c r="OO782" s="57"/>
      <c r="OP782" s="57"/>
      <c r="OQ782" s="57"/>
      <c r="OR782" s="57"/>
      <c r="OS782" s="57"/>
      <c r="OT782" s="57"/>
      <c r="OU782" s="57"/>
      <c r="OV782" s="57"/>
      <c r="OW782" s="57"/>
      <c r="OX782" s="57"/>
      <c r="OY782" s="57"/>
      <c r="OZ782" s="57"/>
      <c r="PA782" s="57"/>
      <c r="PB782" s="57"/>
      <c r="PC782" s="57"/>
      <c r="PD782" s="57"/>
      <c r="PE782" s="57"/>
      <c r="PF782" s="57"/>
      <c r="PG782" s="57"/>
      <c r="PH782" s="57"/>
      <c r="PI782" s="57"/>
      <c r="PJ782" s="57"/>
      <c r="PK782" s="57"/>
      <c r="PL782" s="57"/>
      <c r="PM782" s="57"/>
      <c r="PN782" s="57"/>
      <c r="PO782" s="57"/>
      <c r="PP782" s="57"/>
      <c r="PQ782" s="57"/>
      <c r="PR782" s="57"/>
      <c r="PS782" s="57"/>
      <c r="PT782" s="57"/>
      <c r="PU782" s="57"/>
      <c r="PV782" s="57"/>
      <c r="PW782" s="57"/>
      <c r="PX782" s="57"/>
      <c r="PY782" s="57"/>
      <c r="PZ782" s="57"/>
      <c r="QA782" s="57"/>
      <c r="QB782" s="57"/>
      <c r="QC782" s="57"/>
      <c r="QD782" s="57"/>
      <c r="QE782" s="57"/>
      <c r="QF782" s="57"/>
      <c r="QG782" s="57"/>
      <c r="QH782" s="57"/>
      <c r="QI782" s="57"/>
      <c r="QJ782" s="57"/>
      <c r="QK782" s="57"/>
      <c r="QL782" s="57"/>
      <c r="QM782" s="57"/>
      <c r="QN782" s="57"/>
      <c r="QO782" s="57"/>
      <c r="QP782" s="57"/>
      <c r="QQ782" s="57"/>
      <c r="QR782" s="57"/>
      <c r="QS782" s="57"/>
      <c r="QT782" s="57"/>
      <c r="QU782" s="57"/>
      <c r="QV782" s="57"/>
      <c r="QW782" s="57"/>
      <c r="QX782" s="57"/>
      <c r="QY782" s="57"/>
      <c r="QZ782" s="57"/>
      <c r="RA782" s="57"/>
      <c r="RB782" s="57"/>
      <c r="RC782" s="57"/>
      <c r="RD782" s="57"/>
      <c r="RE782" s="57"/>
      <c r="RF782" s="57"/>
      <c r="RG782" s="57"/>
      <c r="RH782" s="57"/>
      <c r="RI782" s="57"/>
      <c r="RJ782" s="57"/>
      <c r="RK782" s="57"/>
      <c r="RL782" s="57"/>
      <c r="RM782" s="57"/>
      <c r="RN782" s="57"/>
      <c r="RO782" s="57"/>
      <c r="RP782" s="57"/>
      <c r="RQ782" s="57"/>
      <c r="RR782" s="57"/>
      <c r="RS782" s="57"/>
      <c r="RT782" s="57"/>
      <c r="RU782" s="57"/>
      <c r="RV782" s="57"/>
      <c r="RW782" s="57"/>
      <c r="RX782" s="57"/>
      <c r="RY782" s="57"/>
      <c r="RZ782" s="57"/>
      <c r="SA782" s="57"/>
      <c r="SB782" s="57"/>
      <c r="SC782" s="57"/>
      <c r="SD782" s="57"/>
      <c r="SE782" s="57"/>
      <c r="SF782" s="57"/>
      <c r="SG782" s="57"/>
      <c r="SH782" s="57"/>
      <c r="SI782" s="57"/>
      <c r="SJ782" s="57"/>
      <c r="SK782" s="57"/>
      <c r="SL782" s="57"/>
      <c r="SM782" s="57"/>
      <c r="SN782" s="57"/>
      <c r="SO782" s="57"/>
      <c r="SP782" s="57"/>
      <c r="SQ782" s="57"/>
      <c r="SR782" s="57"/>
      <c r="SS782" s="57"/>
      <c r="ST782" s="57"/>
      <c r="SU782" s="57"/>
      <c r="SV782" s="57"/>
      <c r="SW782" s="57"/>
      <c r="SX782" s="57"/>
      <c r="SY782" s="57"/>
      <c r="SZ782" s="57"/>
      <c r="TA782" s="57"/>
      <c r="TB782" s="57"/>
      <c r="TC782" s="57"/>
      <c r="TD782" s="57"/>
      <c r="TE782" s="57"/>
      <c r="TF782" s="57"/>
      <c r="TG782" s="57"/>
      <c r="TH782" s="57"/>
      <c r="TI782" s="57"/>
      <c r="TJ782" s="57"/>
      <c r="TK782" s="57"/>
      <c r="TL782" s="57"/>
      <c r="TM782" s="57"/>
      <c r="TN782" s="57"/>
      <c r="TO782" s="57"/>
      <c r="TP782" s="57"/>
      <c r="TQ782" s="57"/>
      <c r="TR782" s="57"/>
      <c r="TS782" s="57"/>
      <c r="TT782" s="57"/>
      <c r="TU782" s="57"/>
      <c r="TV782" s="57"/>
      <c r="TW782" s="57"/>
      <c r="TX782" s="57"/>
      <c r="TY782" s="57"/>
      <c r="TZ782" s="57"/>
      <c r="UA782" s="57"/>
      <c r="UB782" s="57"/>
      <c r="UC782" s="57"/>
      <c r="UD782" s="57"/>
      <c r="UE782" s="57"/>
      <c r="UF782" s="57"/>
      <c r="UG782" s="57"/>
      <c r="UH782" s="57"/>
      <c r="UI782" s="57"/>
      <c r="UJ782" s="57"/>
      <c r="UK782" s="57"/>
      <c r="UL782" s="57"/>
      <c r="UM782" s="57"/>
      <c r="UN782" s="57"/>
      <c r="UO782" s="57"/>
      <c r="UP782" s="57"/>
      <c r="UQ782" s="57"/>
      <c r="UR782" s="57"/>
      <c r="US782" s="57"/>
      <c r="UT782" s="57"/>
      <c r="UU782" s="57"/>
      <c r="UV782" s="57"/>
      <c r="UW782" s="57"/>
      <c r="UX782" s="57"/>
      <c r="UY782" s="57"/>
      <c r="UZ782" s="57"/>
      <c r="VA782" s="57"/>
      <c r="VB782" s="57"/>
      <c r="VC782" s="57"/>
      <c r="VD782" s="57"/>
      <c r="VE782" s="57"/>
      <c r="VF782" s="57"/>
      <c r="VG782" s="57"/>
      <c r="VH782" s="57"/>
      <c r="VI782" s="57"/>
      <c r="VJ782" s="57"/>
      <c r="VK782" s="57"/>
      <c r="VL782" s="57"/>
      <c r="VM782" s="57"/>
      <c r="VN782" s="57"/>
      <c r="VO782" s="57"/>
      <c r="VP782" s="57"/>
      <c r="VQ782" s="57"/>
      <c r="VR782" s="57"/>
      <c r="VS782" s="57"/>
      <c r="VT782" s="57"/>
      <c r="VU782" s="57"/>
      <c r="VV782" s="57"/>
      <c r="VW782" s="57"/>
      <c r="VX782" s="57"/>
      <c r="VY782" s="57"/>
      <c r="VZ782" s="57"/>
      <c r="WA782" s="57"/>
      <c r="WB782" s="57"/>
      <c r="WC782" s="57"/>
      <c r="WD782" s="57"/>
      <c r="WE782" s="57"/>
      <c r="WF782" s="57"/>
      <c r="WG782" s="57"/>
      <c r="WH782" s="57"/>
      <c r="WI782" s="57"/>
      <c r="WJ782" s="57"/>
      <c r="WK782" s="57"/>
      <c r="WL782" s="57"/>
      <c r="WM782" s="57"/>
      <c r="WN782" s="57"/>
      <c r="WO782" s="57"/>
      <c r="WP782" s="57"/>
      <c r="WQ782" s="57"/>
      <c r="WR782" s="57"/>
      <c r="WS782" s="57"/>
      <c r="WT782" s="57"/>
      <c r="WU782" s="57"/>
      <c r="WV782" s="57"/>
      <c r="WW782" s="57"/>
      <c r="WX782" s="57"/>
      <c r="WY782" s="57"/>
      <c r="WZ782" s="57"/>
      <c r="XA782" s="57"/>
      <c r="XB782" s="57"/>
      <c r="XC782" s="57"/>
      <c r="XD782" s="57"/>
      <c r="XE782" s="57"/>
      <c r="XF782" s="57"/>
      <c r="XG782" s="57"/>
      <c r="XH782" s="57"/>
      <c r="XI782" s="57"/>
      <c r="XJ782" s="57"/>
      <c r="XK782" s="57"/>
      <c r="XL782" s="57"/>
      <c r="XM782" s="57"/>
      <c r="XN782" s="57"/>
      <c r="XO782" s="57"/>
      <c r="XP782" s="57"/>
      <c r="XQ782" s="57"/>
      <c r="XR782" s="57"/>
      <c r="XS782" s="57"/>
      <c r="XT782" s="57"/>
      <c r="XU782" s="57"/>
      <c r="XV782" s="57"/>
      <c r="XW782" s="57"/>
    </row>
    <row r="783">
      <c r="AI783" s="57"/>
      <c r="BR783" s="57"/>
      <c r="DA783" s="57"/>
      <c r="EJ783" s="57"/>
      <c r="EK783" s="57"/>
      <c r="EL783" s="57"/>
      <c r="EM783" s="57"/>
      <c r="EN783" s="57"/>
      <c r="EO783" s="57"/>
      <c r="EP783" s="57"/>
      <c r="EQ783" s="57"/>
      <c r="ER783" s="57"/>
      <c r="ES783" s="57"/>
      <c r="ET783" s="57"/>
      <c r="EU783" s="57"/>
      <c r="EV783" s="57"/>
      <c r="EW783" s="57"/>
      <c r="EX783" s="57"/>
      <c r="EY783" s="57"/>
      <c r="EZ783" s="57"/>
      <c r="FA783" s="57"/>
      <c r="FB783" s="57"/>
      <c r="FC783" s="57"/>
      <c r="FD783" s="57"/>
      <c r="FE783" s="57"/>
      <c r="FF783" s="57"/>
      <c r="FG783" s="57"/>
      <c r="FH783" s="57"/>
      <c r="FI783" s="57"/>
      <c r="FJ783" s="57"/>
      <c r="FK783" s="57"/>
      <c r="FL783" s="57"/>
      <c r="FM783" s="57"/>
      <c r="FN783" s="57"/>
      <c r="FO783" s="57"/>
      <c r="FP783" s="57"/>
      <c r="FQ783" s="57"/>
      <c r="FR783" s="57"/>
      <c r="FS783" s="57"/>
      <c r="FT783" s="57"/>
      <c r="FU783" s="57"/>
      <c r="FV783" s="57"/>
      <c r="FW783" s="57"/>
      <c r="FX783" s="57"/>
      <c r="FY783" s="57"/>
      <c r="FZ783" s="57"/>
      <c r="GA783" s="57"/>
      <c r="GB783" s="57"/>
      <c r="GC783" s="57"/>
      <c r="GD783" s="57"/>
      <c r="GE783" s="57"/>
      <c r="GF783" s="57"/>
      <c r="GG783" s="57"/>
      <c r="GH783" s="57"/>
      <c r="GI783" s="57"/>
      <c r="GJ783" s="57"/>
      <c r="GK783" s="57"/>
      <c r="GL783" s="57"/>
      <c r="GM783" s="57"/>
      <c r="GN783" s="57"/>
      <c r="GO783" s="57"/>
      <c r="GP783" s="57"/>
      <c r="GQ783" s="57"/>
      <c r="GR783" s="57"/>
      <c r="GS783" s="57"/>
      <c r="GT783" s="57"/>
      <c r="GU783" s="57"/>
      <c r="GV783" s="57"/>
      <c r="GW783" s="57"/>
      <c r="GX783" s="57"/>
      <c r="GY783" s="57"/>
      <c r="GZ783" s="57"/>
      <c r="HA783" s="57"/>
      <c r="HB783" s="57"/>
      <c r="HC783" s="57"/>
      <c r="HD783" s="57"/>
      <c r="HE783" s="57"/>
      <c r="HF783" s="57"/>
      <c r="HG783" s="57"/>
      <c r="HH783" s="57"/>
      <c r="HI783" s="57"/>
      <c r="HJ783" s="57"/>
      <c r="HK783" s="57"/>
      <c r="HL783" s="57"/>
      <c r="HM783" s="57"/>
      <c r="HN783" s="57"/>
      <c r="HO783" s="57"/>
      <c r="HP783" s="57"/>
      <c r="HQ783" s="57"/>
      <c r="HR783" s="57"/>
      <c r="HS783" s="57"/>
      <c r="HT783" s="57"/>
      <c r="HU783" s="57"/>
      <c r="HV783" s="57"/>
      <c r="HW783" s="57"/>
      <c r="HX783" s="57"/>
      <c r="HY783" s="57"/>
      <c r="HZ783" s="57"/>
      <c r="IA783" s="57"/>
      <c r="IB783" s="57"/>
      <c r="IC783" s="57"/>
      <c r="ID783" s="57"/>
      <c r="IE783" s="57"/>
      <c r="IF783" s="57"/>
      <c r="IG783" s="57"/>
      <c r="IH783" s="57"/>
      <c r="II783" s="57"/>
      <c r="IJ783" s="57"/>
      <c r="IK783" s="57"/>
      <c r="IL783" s="57"/>
      <c r="IM783" s="57"/>
      <c r="IN783" s="57"/>
      <c r="IO783" s="57"/>
      <c r="IP783" s="57"/>
      <c r="IQ783" s="57"/>
      <c r="IR783" s="57"/>
      <c r="IS783" s="57"/>
      <c r="IT783" s="57"/>
      <c r="IU783" s="57"/>
      <c r="IV783" s="57"/>
      <c r="IW783" s="57"/>
      <c r="IX783" s="57"/>
      <c r="IY783" s="57"/>
      <c r="IZ783" s="57"/>
      <c r="JA783" s="57"/>
      <c r="JB783" s="57"/>
      <c r="JC783" s="57"/>
      <c r="JD783" s="57"/>
      <c r="JE783" s="57"/>
      <c r="JF783" s="57"/>
      <c r="JG783" s="57"/>
      <c r="JH783" s="57"/>
      <c r="JI783" s="57"/>
      <c r="JJ783" s="57"/>
      <c r="JK783" s="57"/>
      <c r="JL783" s="57"/>
      <c r="JM783" s="57"/>
      <c r="JN783" s="57"/>
      <c r="JO783" s="57"/>
      <c r="JP783" s="57"/>
      <c r="JQ783" s="57"/>
      <c r="JR783" s="57"/>
      <c r="JS783" s="57"/>
      <c r="JT783" s="57"/>
      <c r="JU783" s="57"/>
      <c r="JV783" s="57"/>
      <c r="JW783" s="57"/>
      <c r="JX783" s="57"/>
      <c r="JY783" s="57"/>
      <c r="JZ783" s="57"/>
      <c r="KA783" s="57"/>
      <c r="KB783" s="57"/>
      <c r="KC783" s="57"/>
      <c r="KD783" s="57"/>
      <c r="KE783" s="57"/>
      <c r="KF783" s="57"/>
      <c r="KG783" s="57"/>
      <c r="KH783" s="57"/>
      <c r="KI783" s="57"/>
      <c r="KJ783" s="57"/>
      <c r="KK783" s="57"/>
      <c r="KL783" s="57"/>
      <c r="KM783" s="57"/>
      <c r="KN783" s="57"/>
      <c r="KO783" s="57"/>
      <c r="KP783" s="57"/>
      <c r="KQ783" s="57"/>
      <c r="KR783" s="57"/>
      <c r="KS783" s="57"/>
      <c r="KT783" s="57"/>
      <c r="KU783" s="57"/>
      <c r="KV783" s="57"/>
      <c r="KW783" s="57"/>
      <c r="KX783" s="57"/>
      <c r="KY783" s="57"/>
      <c r="KZ783" s="57"/>
      <c r="LA783" s="57"/>
      <c r="LB783" s="57"/>
      <c r="LC783" s="57"/>
      <c r="LD783" s="57"/>
      <c r="LE783" s="57"/>
      <c r="LF783" s="57"/>
      <c r="LG783" s="57"/>
      <c r="LH783" s="57"/>
      <c r="LI783" s="57"/>
      <c r="LJ783" s="57"/>
      <c r="LK783" s="57"/>
      <c r="LL783" s="57"/>
      <c r="LM783" s="57"/>
      <c r="LN783" s="57"/>
      <c r="LO783" s="57"/>
      <c r="LP783" s="57"/>
      <c r="LQ783" s="57"/>
      <c r="LR783" s="57"/>
      <c r="LS783" s="57"/>
      <c r="LT783" s="57"/>
      <c r="LU783" s="57"/>
      <c r="LV783" s="57"/>
      <c r="LW783" s="57"/>
      <c r="LX783" s="57"/>
      <c r="LY783" s="57"/>
      <c r="LZ783" s="57"/>
      <c r="MA783" s="57"/>
      <c r="MB783" s="57"/>
      <c r="MC783" s="57"/>
      <c r="MD783" s="57"/>
      <c r="ME783" s="57"/>
      <c r="MF783" s="57"/>
      <c r="MG783" s="57"/>
      <c r="MH783" s="57"/>
      <c r="MI783" s="57"/>
      <c r="MJ783" s="57"/>
      <c r="MK783" s="57"/>
      <c r="ML783" s="57"/>
      <c r="MM783" s="57"/>
      <c r="MN783" s="57"/>
      <c r="MO783" s="57"/>
      <c r="MP783" s="57"/>
      <c r="MQ783" s="57"/>
      <c r="MR783" s="57"/>
      <c r="MS783" s="57"/>
      <c r="MT783" s="57"/>
      <c r="MU783" s="57"/>
      <c r="MV783" s="57"/>
      <c r="MW783" s="57"/>
      <c r="MX783" s="57"/>
      <c r="MY783" s="57"/>
      <c r="MZ783" s="57"/>
      <c r="NA783" s="57"/>
      <c r="NB783" s="57"/>
      <c r="NC783" s="57"/>
      <c r="ND783" s="57"/>
      <c r="NE783" s="57"/>
      <c r="NF783" s="57"/>
      <c r="NG783" s="57"/>
      <c r="NH783" s="57"/>
      <c r="NI783" s="57"/>
      <c r="NJ783" s="57"/>
      <c r="NK783" s="57"/>
      <c r="NL783" s="57"/>
      <c r="NM783" s="57"/>
      <c r="NN783" s="57"/>
      <c r="NO783" s="57"/>
      <c r="NP783" s="57"/>
      <c r="NQ783" s="57"/>
      <c r="NR783" s="57"/>
      <c r="NS783" s="57"/>
      <c r="NT783" s="57"/>
      <c r="NU783" s="57"/>
      <c r="NV783" s="57"/>
      <c r="NW783" s="57"/>
      <c r="NX783" s="57"/>
      <c r="NY783" s="57"/>
      <c r="NZ783" s="57"/>
      <c r="OA783" s="57"/>
      <c r="OB783" s="57"/>
      <c r="OC783" s="57"/>
      <c r="OD783" s="57"/>
      <c r="OE783" s="57"/>
      <c r="OF783" s="57"/>
      <c r="OG783" s="57"/>
      <c r="OH783" s="57"/>
      <c r="OI783" s="57"/>
      <c r="OJ783" s="57"/>
      <c r="OK783" s="57"/>
      <c r="OL783" s="57"/>
      <c r="OM783" s="57"/>
      <c r="ON783" s="57"/>
      <c r="OO783" s="57"/>
      <c r="OP783" s="57"/>
      <c r="OQ783" s="57"/>
      <c r="OR783" s="57"/>
      <c r="OS783" s="57"/>
      <c r="OT783" s="57"/>
      <c r="OU783" s="57"/>
      <c r="OV783" s="57"/>
      <c r="OW783" s="57"/>
      <c r="OX783" s="57"/>
      <c r="OY783" s="57"/>
      <c r="OZ783" s="57"/>
      <c r="PA783" s="57"/>
      <c r="PB783" s="57"/>
      <c r="PC783" s="57"/>
      <c r="PD783" s="57"/>
      <c r="PE783" s="57"/>
      <c r="PF783" s="57"/>
      <c r="PG783" s="57"/>
      <c r="PH783" s="57"/>
      <c r="PI783" s="57"/>
      <c r="PJ783" s="57"/>
      <c r="PK783" s="57"/>
      <c r="PL783" s="57"/>
      <c r="PM783" s="57"/>
      <c r="PN783" s="57"/>
      <c r="PO783" s="57"/>
      <c r="PP783" s="57"/>
      <c r="PQ783" s="57"/>
      <c r="PR783" s="57"/>
      <c r="PS783" s="57"/>
      <c r="PT783" s="57"/>
      <c r="PU783" s="57"/>
      <c r="PV783" s="57"/>
      <c r="PW783" s="57"/>
      <c r="PX783" s="57"/>
      <c r="PY783" s="57"/>
      <c r="PZ783" s="57"/>
      <c r="QA783" s="57"/>
      <c r="QB783" s="57"/>
      <c r="QC783" s="57"/>
      <c r="QD783" s="57"/>
      <c r="QE783" s="57"/>
      <c r="QF783" s="57"/>
      <c r="QG783" s="57"/>
      <c r="QH783" s="57"/>
      <c r="QI783" s="57"/>
      <c r="QJ783" s="57"/>
      <c r="QK783" s="57"/>
      <c r="QL783" s="57"/>
      <c r="QM783" s="57"/>
      <c r="QN783" s="57"/>
      <c r="QO783" s="57"/>
      <c r="QP783" s="57"/>
      <c r="QQ783" s="57"/>
      <c r="QR783" s="57"/>
      <c r="QS783" s="57"/>
      <c r="QT783" s="57"/>
      <c r="QU783" s="57"/>
      <c r="QV783" s="57"/>
      <c r="QW783" s="57"/>
      <c r="QX783" s="57"/>
      <c r="QY783" s="57"/>
      <c r="QZ783" s="57"/>
      <c r="RA783" s="57"/>
      <c r="RB783" s="57"/>
      <c r="RC783" s="57"/>
      <c r="RD783" s="57"/>
      <c r="RE783" s="57"/>
      <c r="RF783" s="57"/>
      <c r="RG783" s="57"/>
      <c r="RH783" s="57"/>
      <c r="RI783" s="57"/>
      <c r="RJ783" s="57"/>
      <c r="RK783" s="57"/>
      <c r="RL783" s="57"/>
      <c r="RM783" s="57"/>
      <c r="RN783" s="57"/>
      <c r="RO783" s="57"/>
      <c r="RP783" s="57"/>
      <c r="RQ783" s="57"/>
      <c r="RR783" s="57"/>
      <c r="RS783" s="57"/>
      <c r="RT783" s="57"/>
      <c r="RU783" s="57"/>
      <c r="RV783" s="57"/>
      <c r="RW783" s="57"/>
      <c r="RX783" s="57"/>
      <c r="RY783" s="57"/>
      <c r="RZ783" s="57"/>
      <c r="SA783" s="57"/>
      <c r="SB783" s="57"/>
      <c r="SC783" s="57"/>
      <c r="SD783" s="57"/>
      <c r="SE783" s="57"/>
      <c r="SF783" s="57"/>
      <c r="SG783" s="57"/>
      <c r="SH783" s="57"/>
      <c r="SI783" s="57"/>
      <c r="SJ783" s="57"/>
      <c r="SK783" s="57"/>
      <c r="SL783" s="57"/>
      <c r="SM783" s="57"/>
      <c r="SN783" s="57"/>
      <c r="SO783" s="57"/>
      <c r="SP783" s="57"/>
      <c r="SQ783" s="57"/>
      <c r="SR783" s="57"/>
      <c r="SS783" s="57"/>
      <c r="ST783" s="57"/>
      <c r="SU783" s="57"/>
      <c r="SV783" s="57"/>
      <c r="SW783" s="57"/>
      <c r="SX783" s="57"/>
      <c r="SY783" s="57"/>
      <c r="SZ783" s="57"/>
      <c r="TA783" s="57"/>
      <c r="TB783" s="57"/>
      <c r="TC783" s="57"/>
      <c r="TD783" s="57"/>
      <c r="TE783" s="57"/>
      <c r="TF783" s="57"/>
      <c r="TG783" s="57"/>
      <c r="TH783" s="57"/>
      <c r="TI783" s="57"/>
      <c r="TJ783" s="57"/>
      <c r="TK783" s="57"/>
      <c r="TL783" s="57"/>
      <c r="TM783" s="57"/>
      <c r="TN783" s="57"/>
      <c r="TO783" s="57"/>
      <c r="TP783" s="57"/>
      <c r="TQ783" s="57"/>
      <c r="TR783" s="57"/>
      <c r="TS783" s="57"/>
      <c r="TT783" s="57"/>
      <c r="TU783" s="57"/>
      <c r="TV783" s="57"/>
      <c r="TW783" s="57"/>
      <c r="TX783" s="57"/>
      <c r="TY783" s="57"/>
      <c r="TZ783" s="57"/>
      <c r="UA783" s="57"/>
      <c r="UB783" s="57"/>
      <c r="UC783" s="57"/>
      <c r="UD783" s="57"/>
      <c r="UE783" s="57"/>
      <c r="UF783" s="57"/>
      <c r="UG783" s="57"/>
      <c r="UH783" s="57"/>
      <c r="UI783" s="57"/>
      <c r="UJ783" s="57"/>
      <c r="UK783" s="57"/>
      <c r="UL783" s="57"/>
      <c r="UM783" s="57"/>
      <c r="UN783" s="57"/>
      <c r="UO783" s="57"/>
      <c r="UP783" s="57"/>
      <c r="UQ783" s="57"/>
      <c r="UR783" s="57"/>
      <c r="US783" s="57"/>
      <c r="UT783" s="57"/>
      <c r="UU783" s="57"/>
      <c r="UV783" s="57"/>
      <c r="UW783" s="57"/>
      <c r="UX783" s="57"/>
      <c r="UY783" s="57"/>
      <c r="UZ783" s="57"/>
      <c r="VA783" s="57"/>
      <c r="VB783" s="57"/>
      <c r="VC783" s="57"/>
      <c r="VD783" s="57"/>
      <c r="VE783" s="57"/>
      <c r="VF783" s="57"/>
      <c r="VG783" s="57"/>
      <c r="VH783" s="57"/>
      <c r="VI783" s="57"/>
      <c r="VJ783" s="57"/>
      <c r="VK783" s="57"/>
      <c r="VL783" s="57"/>
      <c r="VM783" s="57"/>
      <c r="VN783" s="57"/>
      <c r="VO783" s="57"/>
      <c r="VP783" s="57"/>
      <c r="VQ783" s="57"/>
      <c r="VR783" s="57"/>
      <c r="VS783" s="57"/>
      <c r="VT783" s="57"/>
      <c r="VU783" s="57"/>
      <c r="VV783" s="57"/>
      <c r="VW783" s="57"/>
      <c r="VX783" s="57"/>
      <c r="VY783" s="57"/>
      <c r="VZ783" s="57"/>
      <c r="WA783" s="57"/>
      <c r="WB783" s="57"/>
      <c r="WC783" s="57"/>
      <c r="WD783" s="57"/>
      <c r="WE783" s="57"/>
      <c r="WF783" s="57"/>
      <c r="WG783" s="57"/>
      <c r="WH783" s="57"/>
      <c r="WI783" s="57"/>
      <c r="WJ783" s="57"/>
      <c r="WK783" s="57"/>
      <c r="WL783" s="57"/>
      <c r="WM783" s="57"/>
      <c r="WN783" s="57"/>
      <c r="WO783" s="57"/>
      <c r="WP783" s="57"/>
      <c r="WQ783" s="57"/>
      <c r="WR783" s="57"/>
      <c r="WS783" s="57"/>
      <c r="WT783" s="57"/>
      <c r="WU783" s="57"/>
      <c r="WV783" s="57"/>
      <c r="WW783" s="57"/>
      <c r="WX783" s="57"/>
      <c r="WY783" s="57"/>
      <c r="WZ783" s="57"/>
      <c r="XA783" s="57"/>
      <c r="XB783" s="57"/>
      <c r="XC783" s="57"/>
      <c r="XD783" s="57"/>
      <c r="XE783" s="57"/>
      <c r="XF783" s="57"/>
      <c r="XG783" s="57"/>
      <c r="XH783" s="57"/>
      <c r="XI783" s="57"/>
      <c r="XJ783" s="57"/>
      <c r="XK783" s="57"/>
      <c r="XL783" s="57"/>
      <c r="XM783" s="57"/>
      <c r="XN783" s="57"/>
      <c r="XO783" s="57"/>
      <c r="XP783" s="57"/>
      <c r="XQ783" s="57"/>
      <c r="XR783" s="57"/>
      <c r="XS783" s="57"/>
      <c r="XT783" s="57"/>
      <c r="XU783" s="57"/>
      <c r="XV783" s="57"/>
      <c r="XW783" s="57"/>
    </row>
    <row r="784">
      <c r="AI784" s="57"/>
      <c r="BR784" s="57"/>
      <c r="DA784" s="57"/>
      <c r="EJ784" s="57"/>
      <c r="EK784" s="57"/>
      <c r="EL784" s="57"/>
      <c r="EM784" s="57"/>
      <c r="EN784" s="57"/>
      <c r="EO784" s="57"/>
      <c r="EP784" s="57"/>
      <c r="EQ784" s="57"/>
      <c r="ER784" s="57"/>
      <c r="ES784" s="57"/>
      <c r="ET784" s="57"/>
      <c r="EU784" s="57"/>
      <c r="EV784" s="57"/>
      <c r="EW784" s="57"/>
      <c r="EX784" s="57"/>
      <c r="EY784" s="57"/>
      <c r="EZ784" s="57"/>
      <c r="FA784" s="57"/>
      <c r="FB784" s="57"/>
      <c r="FC784" s="57"/>
      <c r="FD784" s="57"/>
      <c r="FE784" s="57"/>
      <c r="FF784" s="57"/>
      <c r="FG784" s="57"/>
      <c r="FH784" s="57"/>
      <c r="FI784" s="57"/>
      <c r="FJ784" s="57"/>
      <c r="FK784" s="57"/>
      <c r="FL784" s="57"/>
      <c r="FM784" s="57"/>
      <c r="FN784" s="57"/>
      <c r="FO784" s="57"/>
      <c r="FP784" s="57"/>
      <c r="FQ784" s="57"/>
      <c r="FR784" s="57"/>
      <c r="FS784" s="57"/>
      <c r="FT784" s="57"/>
      <c r="FU784" s="57"/>
      <c r="FV784" s="57"/>
      <c r="FW784" s="57"/>
      <c r="FX784" s="57"/>
      <c r="FY784" s="57"/>
      <c r="FZ784" s="57"/>
      <c r="GA784" s="57"/>
      <c r="GB784" s="57"/>
      <c r="GC784" s="57"/>
      <c r="GD784" s="57"/>
      <c r="GE784" s="57"/>
      <c r="GF784" s="57"/>
      <c r="GG784" s="57"/>
      <c r="GH784" s="57"/>
      <c r="GI784" s="57"/>
      <c r="GJ784" s="57"/>
      <c r="GK784" s="57"/>
      <c r="GL784" s="57"/>
      <c r="GM784" s="57"/>
      <c r="GN784" s="57"/>
      <c r="GO784" s="57"/>
      <c r="GP784" s="57"/>
      <c r="GQ784" s="57"/>
      <c r="GR784" s="57"/>
      <c r="GS784" s="57"/>
      <c r="GT784" s="57"/>
      <c r="GU784" s="57"/>
      <c r="GV784" s="57"/>
      <c r="GW784" s="57"/>
      <c r="GX784" s="57"/>
      <c r="GY784" s="57"/>
      <c r="GZ784" s="57"/>
      <c r="HA784" s="57"/>
      <c r="HB784" s="57"/>
      <c r="HC784" s="57"/>
      <c r="HD784" s="57"/>
      <c r="HE784" s="57"/>
      <c r="HF784" s="57"/>
      <c r="HG784" s="57"/>
      <c r="HH784" s="57"/>
      <c r="HI784" s="57"/>
      <c r="HJ784" s="57"/>
      <c r="HK784" s="57"/>
      <c r="HL784" s="57"/>
      <c r="HM784" s="57"/>
      <c r="HN784" s="57"/>
      <c r="HO784" s="57"/>
      <c r="HP784" s="57"/>
      <c r="HQ784" s="57"/>
      <c r="HR784" s="57"/>
      <c r="HS784" s="57"/>
      <c r="HT784" s="57"/>
      <c r="HU784" s="57"/>
      <c r="HV784" s="57"/>
      <c r="HW784" s="57"/>
      <c r="HX784" s="57"/>
      <c r="HY784" s="57"/>
      <c r="HZ784" s="57"/>
      <c r="IA784" s="57"/>
      <c r="IB784" s="57"/>
      <c r="IC784" s="57"/>
      <c r="ID784" s="57"/>
      <c r="IE784" s="57"/>
      <c r="IF784" s="57"/>
      <c r="IG784" s="57"/>
      <c r="IH784" s="57"/>
      <c r="II784" s="57"/>
      <c r="IJ784" s="57"/>
      <c r="IK784" s="57"/>
      <c r="IL784" s="57"/>
      <c r="IM784" s="57"/>
      <c r="IN784" s="57"/>
      <c r="IO784" s="57"/>
      <c r="IP784" s="57"/>
      <c r="IQ784" s="57"/>
      <c r="IR784" s="57"/>
      <c r="IS784" s="57"/>
      <c r="IT784" s="57"/>
      <c r="IU784" s="57"/>
      <c r="IV784" s="57"/>
      <c r="IW784" s="57"/>
      <c r="IX784" s="57"/>
      <c r="IY784" s="57"/>
      <c r="IZ784" s="57"/>
      <c r="JA784" s="57"/>
      <c r="JB784" s="57"/>
      <c r="JC784" s="57"/>
      <c r="JD784" s="57"/>
      <c r="JE784" s="57"/>
      <c r="JF784" s="57"/>
      <c r="JG784" s="57"/>
      <c r="JH784" s="57"/>
      <c r="JI784" s="57"/>
      <c r="JJ784" s="57"/>
      <c r="JK784" s="57"/>
      <c r="JL784" s="57"/>
      <c r="JM784" s="57"/>
      <c r="JN784" s="57"/>
      <c r="JO784" s="57"/>
      <c r="JP784" s="57"/>
      <c r="JQ784" s="57"/>
      <c r="JR784" s="57"/>
      <c r="JS784" s="57"/>
      <c r="JT784" s="57"/>
      <c r="JU784" s="57"/>
      <c r="JV784" s="57"/>
      <c r="JW784" s="57"/>
      <c r="JX784" s="57"/>
      <c r="JY784" s="57"/>
      <c r="JZ784" s="57"/>
      <c r="KA784" s="57"/>
      <c r="KB784" s="57"/>
      <c r="KC784" s="57"/>
      <c r="KD784" s="57"/>
      <c r="KE784" s="57"/>
      <c r="KF784" s="57"/>
      <c r="KG784" s="57"/>
      <c r="KH784" s="57"/>
      <c r="KI784" s="57"/>
      <c r="KJ784" s="57"/>
      <c r="KK784" s="57"/>
      <c r="KL784" s="57"/>
      <c r="KM784" s="57"/>
      <c r="KN784" s="57"/>
      <c r="KO784" s="57"/>
      <c r="KP784" s="57"/>
      <c r="KQ784" s="57"/>
      <c r="KR784" s="57"/>
      <c r="KS784" s="57"/>
      <c r="KT784" s="57"/>
      <c r="KU784" s="57"/>
      <c r="KV784" s="57"/>
      <c r="KW784" s="57"/>
      <c r="KX784" s="57"/>
      <c r="KY784" s="57"/>
      <c r="KZ784" s="57"/>
      <c r="LA784" s="57"/>
      <c r="LB784" s="57"/>
      <c r="LC784" s="57"/>
      <c r="LD784" s="57"/>
      <c r="LE784" s="57"/>
      <c r="LF784" s="57"/>
      <c r="LG784" s="57"/>
      <c r="LH784" s="57"/>
      <c r="LI784" s="57"/>
      <c r="LJ784" s="57"/>
      <c r="LK784" s="57"/>
      <c r="LL784" s="57"/>
      <c r="LM784" s="57"/>
      <c r="LN784" s="57"/>
      <c r="LO784" s="57"/>
      <c r="LP784" s="57"/>
      <c r="LQ784" s="57"/>
      <c r="LR784" s="57"/>
      <c r="LS784" s="57"/>
      <c r="LT784" s="57"/>
      <c r="LU784" s="57"/>
      <c r="LV784" s="57"/>
      <c r="LW784" s="57"/>
      <c r="LX784" s="57"/>
      <c r="LY784" s="57"/>
      <c r="LZ784" s="57"/>
      <c r="MA784" s="57"/>
      <c r="MB784" s="57"/>
      <c r="MC784" s="57"/>
      <c r="MD784" s="57"/>
      <c r="ME784" s="57"/>
      <c r="MF784" s="57"/>
      <c r="MG784" s="57"/>
      <c r="MH784" s="57"/>
      <c r="MI784" s="57"/>
      <c r="MJ784" s="57"/>
      <c r="MK784" s="57"/>
      <c r="ML784" s="57"/>
      <c r="MM784" s="57"/>
      <c r="MN784" s="57"/>
      <c r="MO784" s="57"/>
      <c r="MP784" s="57"/>
      <c r="MQ784" s="57"/>
      <c r="MR784" s="57"/>
      <c r="MS784" s="57"/>
      <c r="MT784" s="57"/>
      <c r="MU784" s="57"/>
      <c r="MV784" s="57"/>
      <c r="MW784" s="57"/>
      <c r="MX784" s="57"/>
      <c r="MY784" s="57"/>
      <c r="MZ784" s="57"/>
      <c r="NA784" s="57"/>
      <c r="NB784" s="57"/>
      <c r="NC784" s="57"/>
      <c r="ND784" s="57"/>
      <c r="NE784" s="57"/>
      <c r="NF784" s="57"/>
      <c r="NG784" s="57"/>
      <c r="NH784" s="57"/>
      <c r="NI784" s="57"/>
      <c r="NJ784" s="57"/>
      <c r="NK784" s="57"/>
      <c r="NL784" s="57"/>
      <c r="NM784" s="57"/>
      <c r="NN784" s="57"/>
      <c r="NO784" s="57"/>
      <c r="NP784" s="57"/>
      <c r="NQ784" s="57"/>
      <c r="NR784" s="57"/>
      <c r="NS784" s="57"/>
      <c r="NT784" s="57"/>
      <c r="NU784" s="57"/>
      <c r="NV784" s="57"/>
      <c r="NW784" s="57"/>
      <c r="NX784" s="57"/>
      <c r="NY784" s="57"/>
      <c r="NZ784" s="57"/>
      <c r="OA784" s="57"/>
      <c r="OB784" s="57"/>
      <c r="OC784" s="57"/>
      <c r="OD784" s="57"/>
      <c r="OE784" s="57"/>
      <c r="OF784" s="57"/>
      <c r="OG784" s="57"/>
      <c r="OH784" s="57"/>
      <c r="OI784" s="57"/>
      <c r="OJ784" s="57"/>
      <c r="OK784" s="57"/>
      <c r="OL784" s="57"/>
      <c r="OM784" s="57"/>
      <c r="ON784" s="57"/>
      <c r="OO784" s="57"/>
      <c r="OP784" s="57"/>
      <c r="OQ784" s="57"/>
      <c r="OR784" s="57"/>
      <c r="OS784" s="57"/>
      <c r="OT784" s="57"/>
      <c r="OU784" s="57"/>
      <c r="OV784" s="57"/>
      <c r="OW784" s="57"/>
      <c r="OX784" s="57"/>
      <c r="OY784" s="57"/>
      <c r="OZ784" s="57"/>
      <c r="PA784" s="57"/>
      <c r="PB784" s="57"/>
      <c r="PC784" s="57"/>
      <c r="PD784" s="57"/>
      <c r="PE784" s="57"/>
      <c r="PF784" s="57"/>
      <c r="PG784" s="57"/>
      <c r="PH784" s="57"/>
      <c r="PI784" s="57"/>
      <c r="PJ784" s="57"/>
      <c r="PK784" s="57"/>
      <c r="PL784" s="57"/>
      <c r="PM784" s="57"/>
      <c r="PN784" s="57"/>
      <c r="PO784" s="57"/>
      <c r="PP784" s="57"/>
      <c r="PQ784" s="57"/>
      <c r="PR784" s="57"/>
      <c r="PS784" s="57"/>
      <c r="PT784" s="57"/>
      <c r="PU784" s="57"/>
      <c r="PV784" s="57"/>
      <c r="PW784" s="57"/>
      <c r="PX784" s="57"/>
      <c r="PY784" s="57"/>
      <c r="PZ784" s="57"/>
      <c r="QA784" s="57"/>
      <c r="QB784" s="57"/>
      <c r="QC784" s="57"/>
      <c r="QD784" s="57"/>
      <c r="QE784" s="57"/>
      <c r="QF784" s="57"/>
      <c r="QG784" s="57"/>
      <c r="QH784" s="57"/>
      <c r="QI784" s="57"/>
      <c r="QJ784" s="57"/>
      <c r="QK784" s="57"/>
      <c r="QL784" s="57"/>
      <c r="QM784" s="57"/>
      <c r="QN784" s="57"/>
      <c r="QO784" s="57"/>
      <c r="QP784" s="57"/>
      <c r="QQ784" s="57"/>
      <c r="QR784" s="57"/>
      <c r="QS784" s="57"/>
      <c r="QT784" s="57"/>
      <c r="QU784" s="57"/>
      <c r="QV784" s="57"/>
      <c r="QW784" s="57"/>
      <c r="QX784" s="57"/>
      <c r="QY784" s="57"/>
      <c r="QZ784" s="57"/>
      <c r="RA784" s="57"/>
      <c r="RB784" s="57"/>
      <c r="RC784" s="57"/>
      <c r="RD784" s="57"/>
      <c r="RE784" s="57"/>
      <c r="RF784" s="57"/>
      <c r="RG784" s="57"/>
      <c r="RH784" s="57"/>
      <c r="RI784" s="57"/>
      <c r="RJ784" s="57"/>
      <c r="RK784" s="57"/>
      <c r="RL784" s="57"/>
      <c r="RM784" s="57"/>
      <c r="RN784" s="57"/>
      <c r="RO784" s="57"/>
      <c r="RP784" s="57"/>
      <c r="RQ784" s="57"/>
      <c r="RR784" s="57"/>
      <c r="RS784" s="57"/>
      <c r="RT784" s="57"/>
      <c r="RU784" s="57"/>
      <c r="RV784" s="57"/>
      <c r="RW784" s="57"/>
      <c r="RX784" s="57"/>
      <c r="RY784" s="57"/>
      <c r="RZ784" s="57"/>
      <c r="SA784" s="57"/>
      <c r="SB784" s="57"/>
      <c r="SC784" s="57"/>
      <c r="SD784" s="57"/>
      <c r="SE784" s="57"/>
      <c r="SF784" s="57"/>
      <c r="SG784" s="57"/>
      <c r="SH784" s="57"/>
      <c r="SI784" s="57"/>
      <c r="SJ784" s="57"/>
      <c r="SK784" s="57"/>
      <c r="SL784" s="57"/>
      <c r="SM784" s="57"/>
      <c r="SN784" s="57"/>
      <c r="SO784" s="57"/>
      <c r="SP784" s="57"/>
      <c r="SQ784" s="57"/>
      <c r="SR784" s="57"/>
      <c r="SS784" s="57"/>
      <c r="ST784" s="57"/>
      <c r="SU784" s="57"/>
      <c r="SV784" s="57"/>
      <c r="SW784" s="57"/>
      <c r="SX784" s="57"/>
      <c r="SY784" s="57"/>
      <c r="SZ784" s="57"/>
      <c r="TA784" s="57"/>
      <c r="TB784" s="57"/>
      <c r="TC784" s="57"/>
      <c r="TD784" s="57"/>
      <c r="TE784" s="57"/>
      <c r="TF784" s="57"/>
      <c r="TG784" s="57"/>
      <c r="TH784" s="57"/>
      <c r="TI784" s="57"/>
      <c r="TJ784" s="57"/>
      <c r="TK784" s="57"/>
      <c r="TL784" s="57"/>
      <c r="TM784" s="57"/>
      <c r="TN784" s="57"/>
      <c r="TO784" s="57"/>
      <c r="TP784" s="57"/>
      <c r="TQ784" s="57"/>
      <c r="TR784" s="57"/>
      <c r="TS784" s="57"/>
      <c r="TT784" s="57"/>
      <c r="TU784" s="57"/>
      <c r="TV784" s="57"/>
      <c r="TW784" s="57"/>
      <c r="TX784" s="57"/>
      <c r="TY784" s="57"/>
      <c r="TZ784" s="57"/>
      <c r="UA784" s="57"/>
      <c r="UB784" s="57"/>
      <c r="UC784" s="57"/>
      <c r="UD784" s="57"/>
      <c r="UE784" s="57"/>
      <c r="UF784" s="57"/>
      <c r="UG784" s="57"/>
      <c r="UH784" s="57"/>
      <c r="UI784" s="57"/>
      <c r="UJ784" s="57"/>
      <c r="UK784" s="57"/>
      <c r="UL784" s="57"/>
      <c r="UM784" s="57"/>
      <c r="UN784" s="57"/>
      <c r="UO784" s="57"/>
      <c r="UP784" s="57"/>
      <c r="UQ784" s="57"/>
      <c r="UR784" s="57"/>
      <c r="US784" s="57"/>
      <c r="UT784" s="57"/>
      <c r="UU784" s="57"/>
      <c r="UV784" s="57"/>
      <c r="UW784" s="57"/>
      <c r="UX784" s="57"/>
      <c r="UY784" s="57"/>
      <c r="UZ784" s="57"/>
      <c r="VA784" s="57"/>
      <c r="VB784" s="57"/>
      <c r="VC784" s="57"/>
      <c r="VD784" s="57"/>
      <c r="VE784" s="57"/>
      <c r="VF784" s="57"/>
      <c r="VG784" s="57"/>
      <c r="VH784" s="57"/>
      <c r="VI784" s="57"/>
      <c r="VJ784" s="57"/>
      <c r="VK784" s="57"/>
      <c r="VL784" s="57"/>
      <c r="VM784" s="57"/>
      <c r="VN784" s="57"/>
      <c r="VO784" s="57"/>
      <c r="VP784" s="57"/>
      <c r="VQ784" s="57"/>
      <c r="VR784" s="57"/>
      <c r="VS784" s="57"/>
      <c r="VT784" s="57"/>
      <c r="VU784" s="57"/>
      <c r="VV784" s="57"/>
      <c r="VW784" s="57"/>
      <c r="VX784" s="57"/>
      <c r="VY784" s="57"/>
      <c r="VZ784" s="57"/>
      <c r="WA784" s="57"/>
      <c r="WB784" s="57"/>
      <c r="WC784" s="57"/>
      <c r="WD784" s="57"/>
      <c r="WE784" s="57"/>
      <c r="WF784" s="57"/>
      <c r="WG784" s="57"/>
      <c r="WH784" s="57"/>
      <c r="WI784" s="57"/>
      <c r="WJ784" s="57"/>
      <c r="WK784" s="57"/>
      <c r="WL784" s="57"/>
      <c r="WM784" s="57"/>
      <c r="WN784" s="57"/>
      <c r="WO784" s="57"/>
      <c r="WP784" s="57"/>
      <c r="WQ784" s="57"/>
      <c r="WR784" s="57"/>
      <c r="WS784" s="57"/>
      <c r="WT784" s="57"/>
      <c r="WU784" s="57"/>
      <c r="WV784" s="57"/>
      <c r="WW784" s="57"/>
      <c r="WX784" s="57"/>
      <c r="WY784" s="57"/>
      <c r="WZ784" s="57"/>
      <c r="XA784" s="57"/>
      <c r="XB784" s="57"/>
      <c r="XC784" s="57"/>
      <c r="XD784" s="57"/>
      <c r="XE784" s="57"/>
      <c r="XF784" s="57"/>
      <c r="XG784" s="57"/>
      <c r="XH784" s="57"/>
      <c r="XI784" s="57"/>
      <c r="XJ784" s="57"/>
      <c r="XK784" s="57"/>
      <c r="XL784" s="57"/>
      <c r="XM784" s="57"/>
      <c r="XN784" s="57"/>
      <c r="XO784" s="57"/>
      <c r="XP784" s="57"/>
      <c r="XQ784" s="57"/>
      <c r="XR784" s="57"/>
      <c r="XS784" s="57"/>
      <c r="XT784" s="57"/>
      <c r="XU784" s="57"/>
      <c r="XV784" s="57"/>
      <c r="XW784" s="57"/>
    </row>
    <row r="785">
      <c r="AI785" s="57"/>
      <c r="BR785" s="57"/>
      <c r="DA785" s="57"/>
      <c r="EJ785" s="57"/>
      <c r="EK785" s="57"/>
      <c r="EL785" s="57"/>
      <c r="EM785" s="57"/>
      <c r="EN785" s="57"/>
      <c r="EO785" s="57"/>
      <c r="EP785" s="57"/>
      <c r="EQ785" s="57"/>
      <c r="ER785" s="57"/>
      <c r="ES785" s="57"/>
      <c r="ET785" s="57"/>
      <c r="EU785" s="57"/>
      <c r="EV785" s="57"/>
      <c r="EW785" s="57"/>
      <c r="EX785" s="57"/>
      <c r="EY785" s="57"/>
      <c r="EZ785" s="57"/>
      <c r="FA785" s="57"/>
      <c r="FB785" s="57"/>
      <c r="FC785" s="57"/>
      <c r="FD785" s="57"/>
      <c r="FE785" s="57"/>
      <c r="FF785" s="57"/>
      <c r="FG785" s="57"/>
      <c r="FH785" s="57"/>
      <c r="FI785" s="57"/>
      <c r="FJ785" s="57"/>
      <c r="FK785" s="57"/>
      <c r="FL785" s="57"/>
      <c r="FM785" s="57"/>
      <c r="FN785" s="57"/>
      <c r="FO785" s="57"/>
      <c r="FP785" s="57"/>
      <c r="FQ785" s="57"/>
      <c r="FR785" s="57"/>
      <c r="FS785" s="57"/>
      <c r="FT785" s="57"/>
      <c r="FU785" s="57"/>
      <c r="FV785" s="57"/>
      <c r="FW785" s="57"/>
      <c r="FX785" s="57"/>
      <c r="FY785" s="57"/>
      <c r="FZ785" s="57"/>
      <c r="GA785" s="57"/>
      <c r="GB785" s="57"/>
      <c r="GC785" s="57"/>
      <c r="GD785" s="57"/>
      <c r="GE785" s="57"/>
      <c r="GF785" s="57"/>
      <c r="GG785" s="57"/>
      <c r="GH785" s="57"/>
      <c r="GI785" s="57"/>
      <c r="GJ785" s="57"/>
      <c r="GK785" s="57"/>
      <c r="GL785" s="57"/>
      <c r="GM785" s="57"/>
      <c r="GN785" s="57"/>
      <c r="GO785" s="57"/>
      <c r="GP785" s="57"/>
      <c r="GQ785" s="57"/>
      <c r="GR785" s="57"/>
      <c r="GS785" s="57"/>
      <c r="GT785" s="57"/>
      <c r="GU785" s="57"/>
      <c r="GV785" s="57"/>
      <c r="GW785" s="57"/>
      <c r="GX785" s="57"/>
      <c r="GY785" s="57"/>
      <c r="GZ785" s="57"/>
      <c r="HA785" s="57"/>
      <c r="HB785" s="57"/>
      <c r="HC785" s="57"/>
      <c r="HD785" s="57"/>
      <c r="HE785" s="57"/>
      <c r="HF785" s="57"/>
      <c r="HG785" s="57"/>
      <c r="HH785" s="57"/>
      <c r="HI785" s="57"/>
      <c r="HJ785" s="57"/>
      <c r="HK785" s="57"/>
      <c r="HL785" s="57"/>
      <c r="HM785" s="57"/>
      <c r="HN785" s="57"/>
      <c r="HO785" s="57"/>
      <c r="HP785" s="57"/>
      <c r="HQ785" s="57"/>
      <c r="HR785" s="57"/>
      <c r="HS785" s="57"/>
      <c r="HT785" s="57"/>
      <c r="HU785" s="57"/>
      <c r="HV785" s="57"/>
      <c r="HW785" s="57"/>
      <c r="HX785" s="57"/>
      <c r="HY785" s="57"/>
      <c r="HZ785" s="57"/>
      <c r="IA785" s="57"/>
      <c r="IB785" s="57"/>
      <c r="IC785" s="57"/>
      <c r="ID785" s="57"/>
      <c r="IE785" s="57"/>
      <c r="IF785" s="57"/>
      <c r="IG785" s="57"/>
      <c r="IH785" s="57"/>
      <c r="II785" s="57"/>
      <c r="IJ785" s="57"/>
      <c r="IK785" s="57"/>
      <c r="IL785" s="57"/>
      <c r="IM785" s="57"/>
      <c r="IN785" s="57"/>
      <c r="IO785" s="57"/>
      <c r="IP785" s="57"/>
      <c r="IQ785" s="57"/>
      <c r="IR785" s="57"/>
      <c r="IS785" s="57"/>
      <c r="IT785" s="57"/>
      <c r="IU785" s="57"/>
      <c r="IV785" s="57"/>
      <c r="IW785" s="57"/>
      <c r="IX785" s="57"/>
      <c r="IY785" s="57"/>
      <c r="IZ785" s="57"/>
      <c r="JA785" s="57"/>
      <c r="JB785" s="57"/>
      <c r="JC785" s="57"/>
      <c r="JD785" s="57"/>
      <c r="JE785" s="57"/>
      <c r="JF785" s="57"/>
      <c r="JG785" s="57"/>
      <c r="JH785" s="57"/>
      <c r="JI785" s="57"/>
      <c r="JJ785" s="57"/>
      <c r="JK785" s="57"/>
      <c r="JL785" s="57"/>
      <c r="JM785" s="57"/>
      <c r="JN785" s="57"/>
      <c r="JO785" s="57"/>
      <c r="JP785" s="57"/>
      <c r="JQ785" s="57"/>
      <c r="JR785" s="57"/>
      <c r="JS785" s="57"/>
      <c r="JT785" s="57"/>
      <c r="JU785" s="57"/>
      <c r="JV785" s="57"/>
      <c r="JW785" s="57"/>
      <c r="JX785" s="57"/>
      <c r="JY785" s="57"/>
      <c r="JZ785" s="57"/>
      <c r="KA785" s="57"/>
      <c r="KB785" s="57"/>
      <c r="KC785" s="57"/>
      <c r="KD785" s="57"/>
      <c r="KE785" s="57"/>
      <c r="KF785" s="57"/>
      <c r="KG785" s="57"/>
      <c r="KH785" s="57"/>
      <c r="KI785" s="57"/>
      <c r="KJ785" s="57"/>
      <c r="KK785" s="57"/>
      <c r="KL785" s="57"/>
      <c r="KM785" s="57"/>
      <c r="KN785" s="57"/>
      <c r="KO785" s="57"/>
      <c r="KP785" s="57"/>
      <c r="KQ785" s="57"/>
      <c r="KR785" s="57"/>
      <c r="KS785" s="57"/>
      <c r="KT785" s="57"/>
      <c r="KU785" s="57"/>
      <c r="KV785" s="57"/>
      <c r="KW785" s="57"/>
      <c r="KX785" s="57"/>
      <c r="KY785" s="57"/>
      <c r="KZ785" s="57"/>
      <c r="LA785" s="57"/>
      <c r="LB785" s="57"/>
      <c r="LC785" s="57"/>
      <c r="LD785" s="57"/>
      <c r="LE785" s="57"/>
      <c r="LF785" s="57"/>
      <c r="LG785" s="57"/>
      <c r="LH785" s="57"/>
      <c r="LI785" s="57"/>
      <c r="LJ785" s="57"/>
      <c r="LK785" s="57"/>
      <c r="LL785" s="57"/>
      <c r="LM785" s="57"/>
      <c r="LN785" s="57"/>
      <c r="LO785" s="57"/>
      <c r="LP785" s="57"/>
      <c r="LQ785" s="57"/>
      <c r="LR785" s="57"/>
      <c r="LS785" s="57"/>
      <c r="LT785" s="57"/>
      <c r="LU785" s="57"/>
      <c r="LV785" s="57"/>
      <c r="LW785" s="57"/>
      <c r="LX785" s="57"/>
      <c r="LY785" s="57"/>
      <c r="LZ785" s="57"/>
      <c r="MA785" s="57"/>
      <c r="MB785" s="57"/>
      <c r="MC785" s="57"/>
      <c r="MD785" s="57"/>
      <c r="ME785" s="57"/>
      <c r="MF785" s="57"/>
      <c r="MG785" s="57"/>
      <c r="MH785" s="57"/>
      <c r="MI785" s="57"/>
      <c r="MJ785" s="57"/>
      <c r="MK785" s="57"/>
      <c r="ML785" s="57"/>
      <c r="MM785" s="57"/>
      <c r="MN785" s="57"/>
      <c r="MO785" s="57"/>
      <c r="MP785" s="57"/>
      <c r="MQ785" s="57"/>
      <c r="MR785" s="57"/>
      <c r="MS785" s="57"/>
      <c r="MT785" s="57"/>
      <c r="MU785" s="57"/>
      <c r="MV785" s="57"/>
      <c r="MW785" s="57"/>
      <c r="MX785" s="57"/>
      <c r="MY785" s="57"/>
      <c r="MZ785" s="57"/>
      <c r="NA785" s="57"/>
      <c r="NB785" s="57"/>
      <c r="NC785" s="57"/>
      <c r="ND785" s="57"/>
      <c r="NE785" s="57"/>
      <c r="NF785" s="57"/>
      <c r="NG785" s="57"/>
      <c r="NH785" s="57"/>
      <c r="NI785" s="57"/>
      <c r="NJ785" s="57"/>
      <c r="NK785" s="57"/>
      <c r="NL785" s="57"/>
      <c r="NM785" s="57"/>
      <c r="NN785" s="57"/>
      <c r="NO785" s="57"/>
      <c r="NP785" s="57"/>
      <c r="NQ785" s="57"/>
      <c r="NR785" s="57"/>
      <c r="NS785" s="57"/>
      <c r="NT785" s="57"/>
      <c r="NU785" s="57"/>
      <c r="NV785" s="57"/>
      <c r="NW785" s="57"/>
      <c r="NX785" s="57"/>
      <c r="NY785" s="57"/>
      <c r="NZ785" s="57"/>
      <c r="OA785" s="57"/>
      <c r="OB785" s="57"/>
      <c r="OC785" s="57"/>
      <c r="OD785" s="57"/>
      <c r="OE785" s="57"/>
      <c r="OF785" s="57"/>
      <c r="OG785" s="57"/>
      <c r="OH785" s="57"/>
      <c r="OI785" s="57"/>
      <c r="OJ785" s="57"/>
      <c r="OK785" s="57"/>
      <c r="OL785" s="57"/>
      <c r="OM785" s="57"/>
      <c r="ON785" s="57"/>
      <c r="OO785" s="57"/>
      <c r="OP785" s="57"/>
      <c r="OQ785" s="57"/>
      <c r="OR785" s="57"/>
      <c r="OS785" s="57"/>
      <c r="OT785" s="57"/>
      <c r="OU785" s="57"/>
      <c r="OV785" s="57"/>
      <c r="OW785" s="57"/>
      <c r="OX785" s="57"/>
      <c r="OY785" s="57"/>
      <c r="OZ785" s="57"/>
      <c r="PA785" s="57"/>
      <c r="PB785" s="57"/>
      <c r="PC785" s="57"/>
      <c r="PD785" s="57"/>
      <c r="PE785" s="57"/>
      <c r="PF785" s="57"/>
      <c r="PG785" s="57"/>
      <c r="PH785" s="57"/>
      <c r="PI785" s="57"/>
      <c r="PJ785" s="57"/>
      <c r="PK785" s="57"/>
      <c r="PL785" s="57"/>
      <c r="PM785" s="57"/>
      <c r="PN785" s="57"/>
      <c r="PO785" s="57"/>
      <c r="PP785" s="57"/>
      <c r="PQ785" s="57"/>
      <c r="PR785" s="57"/>
      <c r="PS785" s="57"/>
      <c r="PT785" s="57"/>
      <c r="PU785" s="57"/>
      <c r="PV785" s="57"/>
      <c r="PW785" s="57"/>
      <c r="PX785" s="57"/>
      <c r="PY785" s="57"/>
      <c r="PZ785" s="57"/>
      <c r="QA785" s="57"/>
      <c r="QB785" s="57"/>
      <c r="QC785" s="57"/>
      <c r="QD785" s="57"/>
      <c r="QE785" s="57"/>
      <c r="QF785" s="57"/>
      <c r="QG785" s="57"/>
      <c r="QH785" s="57"/>
      <c r="QI785" s="57"/>
      <c r="QJ785" s="57"/>
      <c r="QK785" s="57"/>
      <c r="QL785" s="57"/>
      <c r="QM785" s="57"/>
      <c r="QN785" s="57"/>
      <c r="QO785" s="57"/>
      <c r="QP785" s="57"/>
      <c r="QQ785" s="57"/>
      <c r="QR785" s="57"/>
      <c r="QS785" s="57"/>
      <c r="QT785" s="57"/>
      <c r="QU785" s="57"/>
      <c r="QV785" s="57"/>
      <c r="QW785" s="57"/>
      <c r="QX785" s="57"/>
      <c r="QY785" s="57"/>
      <c r="QZ785" s="57"/>
      <c r="RA785" s="57"/>
      <c r="RB785" s="57"/>
      <c r="RC785" s="57"/>
      <c r="RD785" s="57"/>
      <c r="RE785" s="57"/>
      <c r="RF785" s="57"/>
      <c r="RG785" s="57"/>
      <c r="RH785" s="57"/>
      <c r="RI785" s="57"/>
      <c r="RJ785" s="57"/>
      <c r="RK785" s="57"/>
      <c r="RL785" s="57"/>
      <c r="RM785" s="57"/>
      <c r="RN785" s="57"/>
      <c r="RO785" s="57"/>
      <c r="RP785" s="57"/>
      <c r="RQ785" s="57"/>
      <c r="RR785" s="57"/>
      <c r="RS785" s="57"/>
      <c r="RT785" s="57"/>
      <c r="RU785" s="57"/>
      <c r="RV785" s="57"/>
      <c r="RW785" s="57"/>
      <c r="RX785" s="57"/>
      <c r="RY785" s="57"/>
      <c r="RZ785" s="57"/>
      <c r="SA785" s="57"/>
      <c r="SB785" s="57"/>
      <c r="SC785" s="57"/>
      <c r="SD785" s="57"/>
      <c r="SE785" s="57"/>
      <c r="SF785" s="57"/>
      <c r="SG785" s="57"/>
      <c r="SH785" s="57"/>
      <c r="SI785" s="57"/>
      <c r="SJ785" s="57"/>
      <c r="SK785" s="57"/>
      <c r="SL785" s="57"/>
      <c r="SM785" s="57"/>
      <c r="SN785" s="57"/>
      <c r="SO785" s="57"/>
      <c r="SP785" s="57"/>
      <c r="SQ785" s="57"/>
      <c r="SR785" s="57"/>
      <c r="SS785" s="57"/>
      <c r="ST785" s="57"/>
      <c r="SU785" s="57"/>
      <c r="SV785" s="57"/>
      <c r="SW785" s="57"/>
      <c r="SX785" s="57"/>
      <c r="SY785" s="57"/>
      <c r="SZ785" s="57"/>
      <c r="TA785" s="57"/>
      <c r="TB785" s="57"/>
      <c r="TC785" s="57"/>
      <c r="TD785" s="57"/>
      <c r="TE785" s="57"/>
      <c r="TF785" s="57"/>
      <c r="TG785" s="57"/>
      <c r="TH785" s="57"/>
      <c r="TI785" s="57"/>
      <c r="TJ785" s="57"/>
      <c r="TK785" s="57"/>
      <c r="TL785" s="57"/>
      <c r="TM785" s="57"/>
      <c r="TN785" s="57"/>
      <c r="TO785" s="57"/>
      <c r="TP785" s="57"/>
      <c r="TQ785" s="57"/>
      <c r="TR785" s="57"/>
      <c r="TS785" s="57"/>
      <c r="TT785" s="57"/>
      <c r="TU785" s="57"/>
      <c r="TV785" s="57"/>
      <c r="TW785" s="57"/>
      <c r="TX785" s="57"/>
      <c r="TY785" s="57"/>
      <c r="TZ785" s="57"/>
      <c r="UA785" s="57"/>
      <c r="UB785" s="57"/>
      <c r="UC785" s="57"/>
      <c r="UD785" s="57"/>
      <c r="UE785" s="57"/>
      <c r="UF785" s="57"/>
      <c r="UG785" s="57"/>
      <c r="UH785" s="57"/>
      <c r="UI785" s="57"/>
      <c r="UJ785" s="57"/>
      <c r="UK785" s="57"/>
      <c r="UL785" s="57"/>
      <c r="UM785" s="57"/>
      <c r="UN785" s="57"/>
      <c r="UO785" s="57"/>
      <c r="UP785" s="57"/>
      <c r="UQ785" s="57"/>
      <c r="UR785" s="57"/>
      <c r="US785" s="57"/>
      <c r="UT785" s="57"/>
      <c r="UU785" s="57"/>
      <c r="UV785" s="57"/>
      <c r="UW785" s="57"/>
      <c r="UX785" s="57"/>
      <c r="UY785" s="57"/>
      <c r="UZ785" s="57"/>
      <c r="VA785" s="57"/>
      <c r="VB785" s="57"/>
      <c r="VC785" s="57"/>
      <c r="VD785" s="57"/>
      <c r="VE785" s="57"/>
      <c r="VF785" s="57"/>
      <c r="VG785" s="57"/>
      <c r="VH785" s="57"/>
      <c r="VI785" s="57"/>
      <c r="VJ785" s="57"/>
      <c r="VK785" s="57"/>
      <c r="VL785" s="57"/>
      <c r="VM785" s="57"/>
      <c r="VN785" s="57"/>
      <c r="VO785" s="57"/>
      <c r="VP785" s="57"/>
      <c r="VQ785" s="57"/>
      <c r="VR785" s="57"/>
      <c r="VS785" s="57"/>
      <c r="VT785" s="57"/>
      <c r="VU785" s="57"/>
      <c r="VV785" s="57"/>
      <c r="VW785" s="57"/>
      <c r="VX785" s="57"/>
      <c r="VY785" s="57"/>
      <c r="VZ785" s="57"/>
      <c r="WA785" s="57"/>
      <c r="WB785" s="57"/>
      <c r="WC785" s="57"/>
      <c r="WD785" s="57"/>
      <c r="WE785" s="57"/>
      <c r="WF785" s="57"/>
      <c r="WG785" s="57"/>
      <c r="WH785" s="57"/>
      <c r="WI785" s="57"/>
      <c r="WJ785" s="57"/>
      <c r="WK785" s="57"/>
      <c r="WL785" s="57"/>
      <c r="WM785" s="57"/>
      <c r="WN785" s="57"/>
      <c r="WO785" s="57"/>
      <c r="WP785" s="57"/>
      <c r="WQ785" s="57"/>
      <c r="WR785" s="57"/>
      <c r="WS785" s="57"/>
      <c r="WT785" s="57"/>
      <c r="WU785" s="57"/>
      <c r="WV785" s="57"/>
      <c r="WW785" s="57"/>
      <c r="WX785" s="57"/>
      <c r="WY785" s="57"/>
      <c r="WZ785" s="57"/>
      <c r="XA785" s="57"/>
      <c r="XB785" s="57"/>
      <c r="XC785" s="57"/>
      <c r="XD785" s="57"/>
      <c r="XE785" s="57"/>
      <c r="XF785" s="57"/>
      <c r="XG785" s="57"/>
      <c r="XH785" s="57"/>
      <c r="XI785" s="57"/>
      <c r="XJ785" s="57"/>
      <c r="XK785" s="57"/>
      <c r="XL785" s="57"/>
      <c r="XM785" s="57"/>
      <c r="XN785" s="57"/>
      <c r="XO785" s="57"/>
      <c r="XP785" s="57"/>
      <c r="XQ785" s="57"/>
      <c r="XR785" s="57"/>
      <c r="XS785" s="57"/>
      <c r="XT785" s="57"/>
      <c r="XU785" s="57"/>
      <c r="XV785" s="57"/>
      <c r="XW785" s="57"/>
    </row>
    <row r="786">
      <c r="AI786" s="57"/>
      <c r="BR786" s="57"/>
      <c r="DA786" s="57"/>
      <c r="EJ786" s="57"/>
      <c r="EK786" s="57"/>
      <c r="EL786" s="57"/>
      <c r="EM786" s="57"/>
      <c r="EN786" s="57"/>
      <c r="EO786" s="57"/>
      <c r="EP786" s="57"/>
      <c r="EQ786" s="57"/>
      <c r="ER786" s="57"/>
      <c r="ES786" s="57"/>
      <c r="ET786" s="57"/>
      <c r="EU786" s="57"/>
      <c r="EV786" s="57"/>
      <c r="EW786" s="57"/>
      <c r="EX786" s="57"/>
      <c r="EY786" s="57"/>
      <c r="EZ786" s="57"/>
      <c r="FA786" s="57"/>
      <c r="FB786" s="57"/>
      <c r="FC786" s="57"/>
      <c r="FD786" s="57"/>
      <c r="FE786" s="57"/>
      <c r="FF786" s="57"/>
      <c r="FG786" s="57"/>
      <c r="FH786" s="57"/>
      <c r="FI786" s="57"/>
      <c r="FJ786" s="57"/>
      <c r="FK786" s="57"/>
      <c r="FL786" s="57"/>
      <c r="FM786" s="57"/>
      <c r="FN786" s="57"/>
      <c r="FO786" s="57"/>
      <c r="FP786" s="57"/>
      <c r="FQ786" s="57"/>
      <c r="FR786" s="57"/>
      <c r="FS786" s="57"/>
      <c r="FT786" s="57"/>
      <c r="FU786" s="57"/>
      <c r="FV786" s="57"/>
      <c r="FW786" s="57"/>
      <c r="FX786" s="57"/>
      <c r="FY786" s="57"/>
      <c r="FZ786" s="57"/>
      <c r="GA786" s="57"/>
      <c r="GB786" s="57"/>
      <c r="GC786" s="57"/>
      <c r="GD786" s="57"/>
      <c r="GE786" s="57"/>
      <c r="GF786" s="57"/>
      <c r="GG786" s="57"/>
      <c r="GH786" s="57"/>
      <c r="GI786" s="57"/>
      <c r="GJ786" s="57"/>
      <c r="GK786" s="57"/>
      <c r="GL786" s="57"/>
      <c r="GM786" s="57"/>
      <c r="GN786" s="57"/>
      <c r="GO786" s="57"/>
      <c r="GP786" s="57"/>
      <c r="GQ786" s="57"/>
      <c r="GR786" s="57"/>
      <c r="GS786" s="57"/>
      <c r="GT786" s="57"/>
      <c r="GU786" s="57"/>
      <c r="GV786" s="57"/>
      <c r="GW786" s="57"/>
      <c r="GX786" s="57"/>
      <c r="GY786" s="57"/>
      <c r="GZ786" s="57"/>
      <c r="HA786" s="57"/>
      <c r="HB786" s="57"/>
      <c r="HC786" s="57"/>
      <c r="HD786" s="57"/>
      <c r="HE786" s="57"/>
      <c r="HF786" s="57"/>
      <c r="HG786" s="57"/>
      <c r="HH786" s="57"/>
      <c r="HI786" s="57"/>
      <c r="HJ786" s="57"/>
      <c r="HK786" s="57"/>
      <c r="HL786" s="57"/>
      <c r="HM786" s="57"/>
      <c r="HN786" s="57"/>
      <c r="HO786" s="57"/>
      <c r="HP786" s="57"/>
      <c r="HQ786" s="57"/>
      <c r="HR786" s="57"/>
      <c r="HS786" s="57"/>
      <c r="HT786" s="57"/>
      <c r="HU786" s="57"/>
      <c r="HV786" s="57"/>
      <c r="HW786" s="57"/>
      <c r="HX786" s="57"/>
      <c r="HY786" s="57"/>
      <c r="HZ786" s="57"/>
      <c r="IA786" s="57"/>
      <c r="IB786" s="57"/>
      <c r="IC786" s="57"/>
      <c r="ID786" s="57"/>
      <c r="IE786" s="57"/>
      <c r="IF786" s="57"/>
      <c r="IG786" s="57"/>
      <c r="IH786" s="57"/>
      <c r="II786" s="57"/>
      <c r="IJ786" s="57"/>
      <c r="IK786" s="57"/>
      <c r="IL786" s="57"/>
      <c r="IM786" s="57"/>
      <c r="IN786" s="57"/>
      <c r="IO786" s="57"/>
      <c r="IP786" s="57"/>
      <c r="IQ786" s="57"/>
      <c r="IR786" s="57"/>
      <c r="IS786" s="57"/>
      <c r="IT786" s="57"/>
      <c r="IU786" s="57"/>
      <c r="IV786" s="57"/>
      <c r="IW786" s="57"/>
      <c r="IX786" s="57"/>
      <c r="IY786" s="57"/>
      <c r="IZ786" s="57"/>
      <c r="JA786" s="57"/>
      <c r="JB786" s="57"/>
      <c r="JC786" s="57"/>
      <c r="JD786" s="57"/>
      <c r="JE786" s="57"/>
      <c r="JF786" s="57"/>
      <c r="JG786" s="57"/>
      <c r="JH786" s="57"/>
      <c r="JI786" s="57"/>
      <c r="JJ786" s="57"/>
      <c r="JK786" s="57"/>
      <c r="JL786" s="57"/>
      <c r="JM786" s="57"/>
      <c r="JN786" s="57"/>
      <c r="JO786" s="57"/>
      <c r="JP786" s="57"/>
      <c r="JQ786" s="57"/>
      <c r="JR786" s="57"/>
      <c r="JS786" s="57"/>
      <c r="JT786" s="57"/>
      <c r="JU786" s="57"/>
      <c r="JV786" s="57"/>
      <c r="JW786" s="57"/>
      <c r="JX786" s="57"/>
      <c r="JY786" s="57"/>
      <c r="JZ786" s="57"/>
      <c r="KA786" s="57"/>
      <c r="KB786" s="57"/>
      <c r="KC786" s="57"/>
      <c r="KD786" s="57"/>
      <c r="KE786" s="57"/>
      <c r="KF786" s="57"/>
      <c r="KG786" s="57"/>
      <c r="KH786" s="57"/>
      <c r="KI786" s="57"/>
      <c r="KJ786" s="57"/>
      <c r="KK786" s="57"/>
      <c r="KL786" s="57"/>
      <c r="KM786" s="57"/>
      <c r="KN786" s="57"/>
      <c r="KO786" s="57"/>
      <c r="KP786" s="57"/>
      <c r="KQ786" s="57"/>
      <c r="KR786" s="57"/>
      <c r="KS786" s="57"/>
      <c r="KT786" s="57"/>
      <c r="KU786" s="57"/>
      <c r="KV786" s="57"/>
      <c r="KW786" s="57"/>
      <c r="KX786" s="57"/>
      <c r="KY786" s="57"/>
      <c r="KZ786" s="57"/>
      <c r="LA786" s="57"/>
      <c r="LB786" s="57"/>
      <c r="LC786" s="57"/>
      <c r="LD786" s="57"/>
      <c r="LE786" s="57"/>
      <c r="LF786" s="57"/>
      <c r="LG786" s="57"/>
      <c r="LH786" s="57"/>
      <c r="LI786" s="57"/>
      <c r="LJ786" s="57"/>
      <c r="LK786" s="57"/>
      <c r="LL786" s="57"/>
      <c r="LM786" s="57"/>
      <c r="LN786" s="57"/>
      <c r="LO786" s="57"/>
      <c r="LP786" s="57"/>
      <c r="LQ786" s="57"/>
      <c r="LR786" s="57"/>
      <c r="LS786" s="57"/>
      <c r="LT786" s="57"/>
      <c r="LU786" s="57"/>
      <c r="LV786" s="57"/>
      <c r="LW786" s="57"/>
      <c r="LX786" s="57"/>
      <c r="LY786" s="57"/>
      <c r="LZ786" s="57"/>
      <c r="MA786" s="57"/>
      <c r="MB786" s="57"/>
      <c r="MC786" s="57"/>
      <c r="MD786" s="57"/>
      <c r="ME786" s="57"/>
      <c r="MF786" s="57"/>
      <c r="MG786" s="57"/>
      <c r="MH786" s="57"/>
      <c r="MI786" s="57"/>
      <c r="MJ786" s="57"/>
      <c r="MK786" s="57"/>
      <c r="ML786" s="57"/>
      <c r="MM786" s="57"/>
      <c r="MN786" s="57"/>
      <c r="MO786" s="57"/>
      <c r="MP786" s="57"/>
      <c r="MQ786" s="57"/>
      <c r="MR786" s="57"/>
      <c r="MS786" s="57"/>
      <c r="MT786" s="57"/>
      <c r="MU786" s="57"/>
      <c r="MV786" s="57"/>
      <c r="MW786" s="57"/>
      <c r="MX786" s="57"/>
      <c r="MY786" s="57"/>
      <c r="MZ786" s="57"/>
      <c r="NA786" s="57"/>
      <c r="NB786" s="57"/>
      <c r="NC786" s="57"/>
      <c r="ND786" s="57"/>
      <c r="NE786" s="57"/>
      <c r="NF786" s="57"/>
      <c r="NG786" s="57"/>
      <c r="NH786" s="57"/>
      <c r="NI786" s="57"/>
      <c r="NJ786" s="57"/>
      <c r="NK786" s="57"/>
      <c r="NL786" s="57"/>
      <c r="NM786" s="57"/>
      <c r="NN786" s="57"/>
      <c r="NO786" s="57"/>
      <c r="NP786" s="57"/>
      <c r="NQ786" s="57"/>
      <c r="NR786" s="57"/>
      <c r="NS786" s="57"/>
      <c r="NT786" s="57"/>
      <c r="NU786" s="57"/>
      <c r="NV786" s="57"/>
      <c r="NW786" s="57"/>
      <c r="NX786" s="57"/>
      <c r="NY786" s="57"/>
      <c r="NZ786" s="57"/>
      <c r="OA786" s="57"/>
      <c r="OB786" s="57"/>
      <c r="OC786" s="57"/>
      <c r="OD786" s="57"/>
      <c r="OE786" s="57"/>
      <c r="OF786" s="57"/>
      <c r="OG786" s="57"/>
      <c r="OH786" s="57"/>
      <c r="OI786" s="57"/>
      <c r="OJ786" s="57"/>
      <c r="OK786" s="57"/>
      <c r="OL786" s="57"/>
      <c r="OM786" s="57"/>
      <c r="ON786" s="57"/>
      <c r="OO786" s="57"/>
      <c r="OP786" s="57"/>
      <c r="OQ786" s="57"/>
      <c r="OR786" s="57"/>
      <c r="OS786" s="57"/>
      <c r="OT786" s="57"/>
      <c r="OU786" s="57"/>
      <c r="OV786" s="57"/>
      <c r="OW786" s="57"/>
      <c r="OX786" s="57"/>
      <c r="OY786" s="57"/>
      <c r="OZ786" s="57"/>
      <c r="PA786" s="57"/>
      <c r="PB786" s="57"/>
      <c r="PC786" s="57"/>
      <c r="PD786" s="57"/>
      <c r="PE786" s="57"/>
      <c r="PF786" s="57"/>
      <c r="PG786" s="57"/>
      <c r="PH786" s="57"/>
      <c r="PI786" s="57"/>
      <c r="PJ786" s="57"/>
      <c r="PK786" s="57"/>
      <c r="PL786" s="57"/>
      <c r="PM786" s="57"/>
      <c r="PN786" s="57"/>
      <c r="PO786" s="57"/>
      <c r="PP786" s="57"/>
      <c r="PQ786" s="57"/>
      <c r="PR786" s="57"/>
      <c r="PS786" s="57"/>
      <c r="PT786" s="57"/>
      <c r="PU786" s="57"/>
      <c r="PV786" s="57"/>
      <c r="PW786" s="57"/>
      <c r="PX786" s="57"/>
      <c r="PY786" s="57"/>
      <c r="PZ786" s="57"/>
      <c r="QA786" s="57"/>
      <c r="QB786" s="57"/>
      <c r="QC786" s="57"/>
      <c r="QD786" s="57"/>
      <c r="QE786" s="57"/>
      <c r="QF786" s="57"/>
      <c r="QG786" s="57"/>
      <c r="QH786" s="57"/>
      <c r="QI786" s="57"/>
      <c r="QJ786" s="57"/>
      <c r="QK786" s="57"/>
      <c r="QL786" s="57"/>
      <c r="QM786" s="57"/>
      <c r="QN786" s="57"/>
      <c r="QO786" s="57"/>
      <c r="QP786" s="57"/>
      <c r="QQ786" s="57"/>
      <c r="QR786" s="57"/>
      <c r="QS786" s="57"/>
      <c r="QT786" s="57"/>
      <c r="QU786" s="57"/>
      <c r="QV786" s="57"/>
      <c r="QW786" s="57"/>
      <c r="QX786" s="57"/>
      <c r="QY786" s="57"/>
      <c r="QZ786" s="57"/>
      <c r="RA786" s="57"/>
      <c r="RB786" s="57"/>
      <c r="RC786" s="57"/>
      <c r="RD786" s="57"/>
      <c r="RE786" s="57"/>
      <c r="RF786" s="57"/>
      <c r="RG786" s="57"/>
      <c r="RH786" s="57"/>
      <c r="RI786" s="57"/>
      <c r="RJ786" s="57"/>
      <c r="RK786" s="57"/>
      <c r="RL786" s="57"/>
      <c r="RM786" s="57"/>
      <c r="RN786" s="57"/>
      <c r="RO786" s="57"/>
      <c r="RP786" s="57"/>
      <c r="RQ786" s="57"/>
      <c r="RR786" s="57"/>
      <c r="RS786" s="57"/>
      <c r="RT786" s="57"/>
      <c r="RU786" s="57"/>
      <c r="RV786" s="57"/>
      <c r="RW786" s="57"/>
      <c r="RX786" s="57"/>
      <c r="RY786" s="57"/>
      <c r="RZ786" s="57"/>
      <c r="SA786" s="57"/>
      <c r="SB786" s="57"/>
      <c r="SC786" s="57"/>
      <c r="SD786" s="57"/>
      <c r="SE786" s="57"/>
      <c r="SF786" s="57"/>
      <c r="SG786" s="57"/>
      <c r="SH786" s="57"/>
      <c r="SI786" s="57"/>
      <c r="SJ786" s="57"/>
      <c r="SK786" s="57"/>
      <c r="SL786" s="57"/>
      <c r="SM786" s="57"/>
      <c r="SN786" s="57"/>
      <c r="SO786" s="57"/>
      <c r="SP786" s="57"/>
      <c r="SQ786" s="57"/>
      <c r="SR786" s="57"/>
      <c r="SS786" s="57"/>
      <c r="ST786" s="57"/>
      <c r="SU786" s="57"/>
      <c r="SV786" s="57"/>
      <c r="SW786" s="57"/>
      <c r="SX786" s="57"/>
      <c r="SY786" s="57"/>
      <c r="SZ786" s="57"/>
      <c r="TA786" s="57"/>
      <c r="TB786" s="57"/>
      <c r="TC786" s="57"/>
      <c r="TD786" s="57"/>
      <c r="TE786" s="57"/>
      <c r="TF786" s="57"/>
      <c r="TG786" s="57"/>
      <c r="TH786" s="57"/>
      <c r="TI786" s="57"/>
      <c r="TJ786" s="57"/>
      <c r="TK786" s="57"/>
      <c r="TL786" s="57"/>
      <c r="TM786" s="57"/>
      <c r="TN786" s="57"/>
      <c r="TO786" s="57"/>
      <c r="TP786" s="57"/>
      <c r="TQ786" s="57"/>
      <c r="TR786" s="57"/>
      <c r="TS786" s="57"/>
      <c r="TT786" s="57"/>
      <c r="TU786" s="57"/>
      <c r="TV786" s="57"/>
      <c r="TW786" s="57"/>
      <c r="TX786" s="57"/>
      <c r="TY786" s="57"/>
      <c r="TZ786" s="57"/>
      <c r="UA786" s="57"/>
      <c r="UB786" s="57"/>
      <c r="UC786" s="57"/>
      <c r="UD786" s="57"/>
      <c r="UE786" s="57"/>
      <c r="UF786" s="57"/>
      <c r="UG786" s="57"/>
      <c r="UH786" s="57"/>
      <c r="UI786" s="57"/>
      <c r="UJ786" s="57"/>
      <c r="UK786" s="57"/>
      <c r="UL786" s="57"/>
      <c r="UM786" s="57"/>
      <c r="UN786" s="57"/>
      <c r="UO786" s="57"/>
      <c r="UP786" s="57"/>
      <c r="UQ786" s="57"/>
      <c r="UR786" s="57"/>
      <c r="US786" s="57"/>
      <c r="UT786" s="57"/>
      <c r="UU786" s="57"/>
      <c r="UV786" s="57"/>
      <c r="UW786" s="57"/>
      <c r="UX786" s="57"/>
      <c r="UY786" s="57"/>
      <c r="UZ786" s="57"/>
      <c r="VA786" s="57"/>
      <c r="VB786" s="57"/>
      <c r="VC786" s="57"/>
      <c r="VD786" s="57"/>
      <c r="VE786" s="57"/>
      <c r="VF786" s="57"/>
      <c r="VG786" s="57"/>
      <c r="VH786" s="57"/>
      <c r="VI786" s="57"/>
      <c r="VJ786" s="57"/>
      <c r="VK786" s="57"/>
      <c r="VL786" s="57"/>
      <c r="VM786" s="57"/>
      <c r="VN786" s="57"/>
      <c r="VO786" s="57"/>
      <c r="VP786" s="57"/>
      <c r="VQ786" s="57"/>
      <c r="VR786" s="57"/>
      <c r="VS786" s="57"/>
      <c r="VT786" s="57"/>
      <c r="VU786" s="57"/>
      <c r="VV786" s="57"/>
      <c r="VW786" s="57"/>
      <c r="VX786" s="57"/>
      <c r="VY786" s="57"/>
      <c r="VZ786" s="57"/>
      <c r="WA786" s="57"/>
      <c r="WB786" s="57"/>
      <c r="WC786" s="57"/>
      <c r="WD786" s="57"/>
      <c r="WE786" s="57"/>
      <c r="WF786" s="57"/>
      <c r="WG786" s="57"/>
      <c r="WH786" s="57"/>
      <c r="WI786" s="57"/>
      <c r="WJ786" s="57"/>
      <c r="WK786" s="57"/>
      <c r="WL786" s="57"/>
      <c r="WM786" s="57"/>
      <c r="WN786" s="57"/>
      <c r="WO786" s="57"/>
      <c r="WP786" s="57"/>
      <c r="WQ786" s="57"/>
      <c r="WR786" s="57"/>
      <c r="WS786" s="57"/>
      <c r="WT786" s="57"/>
      <c r="WU786" s="57"/>
      <c r="WV786" s="57"/>
      <c r="WW786" s="57"/>
      <c r="WX786" s="57"/>
      <c r="WY786" s="57"/>
      <c r="WZ786" s="57"/>
      <c r="XA786" s="57"/>
      <c r="XB786" s="57"/>
      <c r="XC786" s="57"/>
      <c r="XD786" s="57"/>
      <c r="XE786" s="57"/>
      <c r="XF786" s="57"/>
      <c r="XG786" s="57"/>
      <c r="XH786" s="57"/>
      <c r="XI786" s="57"/>
      <c r="XJ786" s="57"/>
      <c r="XK786" s="57"/>
      <c r="XL786" s="57"/>
      <c r="XM786" s="57"/>
      <c r="XN786" s="57"/>
      <c r="XO786" s="57"/>
      <c r="XP786" s="57"/>
      <c r="XQ786" s="57"/>
      <c r="XR786" s="57"/>
      <c r="XS786" s="57"/>
      <c r="XT786" s="57"/>
      <c r="XU786" s="57"/>
      <c r="XV786" s="57"/>
      <c r="XW786" s="57"/>
    </row>
    <row r="787">
      <c r="AI787" s="57"/>
      <c r="BR787" s="57"/>
      <c r="DA787" s="57"/>
      <c r="EJ787" s="57"/>
      <c r="EK787" s="57"/>
      <c r="EL787" s="57"/>
      <c r="EM787" s="57"/>
      <c r="EN787" s="57"/>
      <c r="EO787" s="57"/>
      <c r="EP787" s="57"/>
      <c r="EQ787" s="57"/>
      <c r="ER787" s="57"/>
      <c r="ES787" s="57"/>
      <c r="ET787" s="57"/>
      <c r="EU787" s="57"/>
      <c r="EV787" s="57"/>
      <c r="EW787" s="57"/>
      <c r="EX787" s="57"/>
      <c r="EY787" s="57"/>
      <c r="EZ787" s="57"/>
      <c r="FA787" s="57"/>
      <c r="FB787" s="57"/>
      <c r="FC787" s="57"/>
      <c r="FD787" s="57"/>
      <c r="FE787" s="57"/>
      <c r="FF787" s="57"/>
      <c r="FG787" s="57"/>
      <c r="FH787" s="57"/>
      <c r="FI787" s="57"/>
      <c r="FJ787" s="57"/>
      <c r="FK787" s="57"/>
      <c r="FL787" s="57"/>
      <c r="FM787" s="57"/>
      <c r="FN787" s="57"/>
      <c r="FO787" s="57"/>
      <c r="FP787" s="57"/>
      <c r="FQ787" s="57"/>
      <c r="FR787" s="57"/>
      <c r="FS787" s="57"/>
      <c r="FT787" s="57"/>
      <c r="FU787" s="57"/>
      <c r="FV787" s="57"/>
      <c r="FW787" s="57"/>
      <c r="FX787" s="57"/>
      <c r="FY787" s="57"/>
      <c r="FZ787" s="57"/>
      <c r="GA787" s="57"/>
      <c r="GB787" s="57"/>
      <c r="GC787" s="57"/>
      <c r="GD787" s="57"/>
      <c r="GE787" s="57"/>
      <c r="GF787" s="57"/>
      <c r="GG787" s="57"/>
      <c r="GH787" s="57"/>
      <c r="GI787" s="57"/>
      <c r="GJ787" s="57"/>
      <c r="GK787" s="57"/>
      <c r="GL787" s="57"/>
      <c r="GM787" s="57"/>
      <c r="GN787" s="57"/>
      <c r="GO787" s="57"/>
      <c r="GP787" s="57"/>
      <c r="GQ787" s="57"/>
      <c r="GR787" s="57"/>
      <c r="GS787" s="57"/>
      <c r="GT787" s="57"/>
      <c r="GU787" s="57"/>
      <c r="GV787" s="57"/>
      <c r="GW787" s="57"/>
      <c r="GX787" s="57"/>
      <c r="GY787" s="57"/>
      <c r="GZ787" s="57"/>
      <c r="HA787" s="57"/>
      <c r="HB787" s="57"/>
      <c r="HC787" s="57"/>
      <c r="HD787" s="57"/>
      <c r="HE787" s="57"/>
      <c r="HF787" s="57"/>
      <c r="HG787" s="57"/>
      <c r="HH787" s="57"/>
      <c r="HI787" s="57"/>
      <c r="HJ787" s="57"/>
      <c r="HK787" s="57"/>
      <c r="HL787" s="57"/>
      <c r="HM787" s="57"/>
      <c r="HN787" s="57"/>
      <c r="HO787" s="57"/>
      <c r="HP787" s="57"/>
      <c r="HQ787" s="57"/>
      <c r="HR787" s="57"/>
      <c r="HS787" s="57"/>
      <c r="HT787" s="57"/>
      <c r="HU787" s="57"/>
      <c r="HV787" s="57"/>
      <c r="HW787" s="57"/>
      <c r="HX787" s="57"/>
      <c r="HY787" s="57"/>
      <c r="HZ787" s="57"/>
      <c r="IA787" s="57"/>
      <c r="IB787" s="57"/>
      <c r="IC787" s="57"/>
      <c r="ID787" s="57"/>
      <c r="IE787" s="57"/>
      <c r="IF787" s="57"/>
      <c r="IG787" s="57"/>
      <c r="IH787" s="57"/>
      <c r="II787" s="57"/>
      <c r="IJ787" s="57"/>
      <c r="IK787" s="57"/>
      <c r="IL787" s="57"/>
      <c r="IM787" s="57"/>
      <c r="IN787" s="57"/>
      <c r="IO787" s="57"/>
      <c r="IP787" s="57"/>
      <c r="IQ787" s="57"/>
      <c r="IR787" s="57"/>
      <c r="IS787" s="57"/>
      <c r="IT787" s="57"/>
      <c r="IU787" s="57"/>
      <c r="IV787" s="57"/>
      <c r="IW787" s="57"/>
      <c r="IX787" s="57"/>
      <c r="IY787" s="57"/>
      <c r="IZ787" s="57"/>
      <c r="JA787" s="57"/>
      <c r="JB787" s="57"/>
      <c r="JC787" s="57"/>
      <c r="JD787" s="57"/>
      <c r="JE787" s="57"/>
      <c r="JF787" s="57"/>
      <c r="JG787" s="57"/>
      <c r="JH787" s="57"/>
      <c r="JI787" s="57"/>
      <c r="JJ787" s="57"/>
      <c r="JK787" s="57"/>
      <c r="JL787" s="57"/>
      <c r="JM787" s="57"/>
      <c r="JN787" s="57"/>
      <c r="JO787" s="57"/>
      <c r="JP787" s="57"/>
      <c r="JQ787" s="57"/>
      <c r="JR787" s="57"/>
      <c r="JS787" s="57"/>
      <c r="JT787" s="57"/>
      <c r="JU787" s="57"/>
      <c r="JV787" s="57"/>
      <c r="JW787" s="57"/>
      <c r="JX787" s="57"/>
      <c r="JY787" s="57"/>
      <c r="JZ787" s="57"/>
      <c r="KA787" s="57"/>
      <c r="KB787" s="57"/>
      <c r="KC787" s="57"/>
      <c r="KD787" s="57"/>
      <c r="KE787" s="57"/>
      <c r="KF787" s="57"/>
      <c r="KG787" s="57"/>
      <c r="KH787" s="57"/>
      <c r="KI787" s="57"/>
      <c r="KJ787" s="57"/>
      <c r="KK787" s="57"/>
      <c r="KL787" s="57"/>
      <c r="KM787" s="57"/>
      <c r="KN787" s="57"/>
      <c r="KO787" s="57"/>
      <c r="KP787" s="57"/>
      <c r="KQ787" s="57"/>
      <c r="KR787" s="57"/>
      <c r="KS787" s="57"/>
      <c r="KT787" s="57"/>
      <c r="KU787" s="57"/>
      <c r="KV787" s="57"/>
      <c r="KW787" s="57"/>
      <c r="KX787" s="57"/>
      <c r="KY787" s="57"/>
      <c r="KZ787" s="57"/>
      <c r="LA787" s="57"/>
      <c r="LB787" s="57"/>
      <c r="LC787" s="57"/>
      <c r="LD787" s="57"/>
      <c r="LE787" s="57"/>
      <c r="LF787" s="57"/>
      <c r="LG787" s="57"/>
      <c r="LH787" s="57"/>
      <c r="LI787" s="57"/>
      <c r="LJ787" s="57"/>
      <c r="LK787" s="57"/>
      <c r="LL787" s="57"/>
      <c r="LM787" s="57"/>
      <c r="LN787" s="57"/>
      <c r="LO787" s="57"/>
      <c r="LP787" s="57"/>
      <c r="LQ787" s="57"/>
      <c r="LR787" s="57"/>
      <c r="LS787" s="57"/>
      <c r="LT787" s="57"/>
      <c r="LU787" s="57"/>
      <c r="LV787" s="57"/>
      <c r="LW787" s="57"/>
      <c r="LX787" s="57"/>
      <c r="LY787" s="57"/>
      <c r="LZ787" s="57"/>
      <c r="MA787" s="57"/>
      <c r="MB787" s="57"/>
      <c r="MC787" s="57"/>
      <c r="MD787" s="57"/>
      <c r="ME787" s="57"/>
      <c r="MF787" s="57"/>
      <c r="MG787" s="57"/>
      <c r="MH787" s="57"/>
      <c r="MI787" s="57"/>
      <c r="MJ787" s="57"/>
      <c r="MK787" s="57"/>
      <c r="ML787" s="57"/>
      <c r="MM787" s="57"/>
      <c r="MN787" s="57"/>
      <c r="MO787" s="57"/>
      <c r="MP787" s="57"/>
      <c r="MQ787" s="57"/>
      <c r="MR787" s="57"/>
      <c r="MS787" s="57"/>
      <c r="MT787" s="57"/>
      <c r="MU787" s="57"/>
      <c r="MV787" s="57"/>
      <c r="MW787" s="57"/>
      <c r="MX787" s="57"/>
      <c r="MY787" s="57"/>
      <c r="MZ787" s="57"/>
      <c r="NA787" s="57"/>
      <c r="NB787" s="57"/>
      <c r="NC787" s="57"/>
      <c r="ND787" s="57"/>
      <c r="NE787" s="57"/>
      <c r="NF787" s="57"/>
      <c r="NG787" s="57"/>
      <c r="NH787" s="57"/>
      <c r="NI787" s="57"/>
      <c r="NJ787" s="57"/>
      <c r="NK787" s="57"/>
      <c r="NL787" s="57"/>
      <c r="NM787" s="57"/>
      <c r="NN787" s="57"/>
      <c r="NO787" s="57"/>
      <c r="NP787" s="57"/>
      <c r="NQ787" s="57"/>
      <c r="NR787" s="57"/>
      <c r="NS787" s="57"/>
      <c r="NT787" s="57"/>
      <c r="NU787" s="57"/>
      <c r="NV787" s="57"/>
      <c r="NW787" s="57"/>
      <c r="NX787" s="57"/>
      <c r="NY787" s="57"/>
      <c r="NZ787" s="57"/>
      <c r="OA787" s="57"/>
      <c r="OB787" s="57"/>
      <c r="OC787" s="57"/>
      <c r="OD787" s="57"/>
      <c r="OE787" s="57"/>
      <c r="OF787" s="57"/>
      <c r="OG787" s="57"/>
      <c r="OH787" s="57"/>
      <c r="OI787" s="57"/>
      <c r="OJ787" s="57"/>
      <c r="OK787" s="57"/>
      <c r="OL787" s="57"/>
      <c r="OM787" s="57"/>
      <c r="ON787" s="57"/>
      <c r="OO787" s="57"/>
      <c r="OP787" s="57"/>
      <c r="OQ787" s="57"/>
      <c r="OR787" s="57"/>
      <c r="OS787" s="57"/>
      <c r="OT787" s="57"/>
      <c r="OU787" s="57"/>
      <c r="OV787" s="57"/>
      <c r="OW787" s="57"/>
      <c r="OX787" s="57"/>
      <c r="OY787" s="57"/>
      <c r="OZ787" s="57"/>
      <c r="PA787" s="57"/>
      <c r="PB787" s="57"/>
      <c r="PC787" s="57"/>
      <c r="PD787" s="57"/>
      <c r="PE787" s="57"/>
      <c r="PF787" s="57"/>
      <c r="PG787" s="57"/>
      <c r="PH787" s="57"/>
      <c r="PI787" s="57"/>
      <c r="PJ787" s="57"/>
      <c r="PK787" s="57"/>
      <c r="PL787" s="57"/>
      <c r="PM787" s="57"/>
      <c r="PN787" s="57"/>
      <c r="PO787" s="57"/>
      <c r="PP787" s="57"/>
      <c r="PQ787" s="57"/>
      <c r="PR787" s="57"/>
      <c r="PS787" s="57"/>
      <c r="PT787" s="57"/>
      <c r="PU787" s="57"/>
      <c r="PV787" s="57"/>
      <c r="PW787" s="57"/>
      <c r="PX787" s="57"/>
      <c r="PY787" s="57"/>
      <c r="PZ787" s="57"/>
      <c r="QA787" s="57"/>
      <c r="QB787" s="57"/>
      <c r="QC787" s="57"/>
      <c r="QD787" s="57"/>
      <c r="QE787" s="57"/>
      <c r="QF787" s="57"/>
      <c r="QG787" s="57"/>
      <c r="QH787" s="57"/>
      <c r="QI787" s="57"/>
      <c r="QJ787" s="57"/>
      <c r="QK787" s="57"/>
      <c r="QL787" s="57"/>
      <c r="QM787" s="57"/>
      <c r="QN787" s="57"/>
      <c r="QO787" s="57"/>
      <c r="QP787" s="57"/>
      <c r="QQ787" s="57"/>
      <c r="QR787" s="57"/>
      <c r="QS787" s="57"/>
      <c r="QT787" s="57"/>
      <c r="QU787" s="57"/>
      <c r="QV787" s="57"/>
      <c r="QW787" s="57"/>
      <c r="QX787" s="57"/>
      <c r="QY787" s="57"/>
      <c r="QZ787" s="57"/>
      <c r="RA787" s="57"/>
      <c r="RB787" s="57"/>
      <c r="RC787" s="57"/>
      <c r="RD787" s="57"/>
      <c r="RE787" s="57"/>
      <c r="RF787" s="57"/>
      <c r="RG787" s="57"/>
      <c r="RH787" s="57"/>
      <c r="RI787" s="57"/>
      <c r="RJ787" s="57"/>
      <c r="RK787" s="57"/>
      <c r="RL787" s="57"/>
      <c r="RM787" s="57"/>
      <c r="RN787" s="57"/>
      <c r="RO787" s="57"/>
      <c r="RP787" s="57"/>
      <c r="RQ787" s="57"/>
      <c r="RR787" s="57"/>
      <c r="RS787" s="57"/>
      <c r="RT787" s="57"/>
      <c r="RU787" s="57"/>
      <c r="RV787" s="57"/>
      <c r="RW787" s="57"/>
      <c r="RX787" s="57"/>
      <c r="RY787" s="57"/>
      <c r="RZ787" s="57"/>
      <c r="SA787" s="57"/>
      <c r="SB787" s="57"/>
      <c r="SC787" s="57"/>
      <c r="SD787" s="57"/>
      <c r="SE787" s="57"/>
      <c r="SF787" s="57"/>
      <c r="SG787" s="57"/>
      <c r="SH787" s="57"/>
      <c r="SI787" s="57"/>
      <c r="SJ787" s="57"/>
      <c r="SK787" s="57"/>
      <c r="SL787" s="57"/>
      <c r="SM787" s="57"/>
      <c r="SN787" s="57"/>
      <c r="SO787" s="57"/>
      <c r="SP787" s="57"/>
      <c r="SQ787" s="57"/>
      <c r="SR787" s="57"/>
      <c r="SS787" s="57"/>
      <c r="ST787" s="57"/>
      <c r="SU787" s="57"/>
      <c r="SV787" s="57"/>
      <c r="SW787" s="57"/>
      <c r="SX787" s="57"/>
      <c r="SY787" s="57"/>
      <c r="SZ787" s="57"/>
      <c r="TA787" s="57"/>
      <c r="TB787" s="57"/>
      <c r="TC787" s="57"/>
      <c r="TD787" s="57"/>
      <c r="TE787" s="57"/>
      <c r="TF787" s="57"/>
      <c r="TG787" s="57"/>
      <c r="TH787" s="57"/>
      <c r="TI787" s="57"/>
      <c r="TJ787" s="57"/>
      <c r="TK787" s="57"/>
      <c r="TL787" s="57"/>
      <c r="TM787" s="57"/>
      <c r="TN787" s="57"/>
      <c r="TO787" s="57"/>
      <c r="TP787" s="57"/>
      <c r="TQ787" s="57"/>
      <c r="TR787" s="57"/>
      <c r="TS787" s="57"/>
      <c r="TT787" s="57"/>
      <c r="TU787" s="57"/>
      <c r="TV787" s="57"/>
      <c r="TW787" s="57"/>
      <c r="TX787" s="57"/>
      <c r="TY787" s="57"/>
      <c r="TZ787" s="57"/>
      <c r="UA787" s="57"/>
      <c r="UB787" s="57"/>
      <c r="UC787" s="57"/>
      <c r="UD787" s="57"/>
      <c r="UE787" s="57"/>
      <c r="UF787" s="57"/>
      <c r="UG787" s="57"/>
      <c r="UH787" s="57"/>
      <c r="UI787" s="57"/>
      <c r="UJ787" s="57"/>
      <c r="UK787" s="57"/>
      <c r="UL787" s="57"/>
      <c r="UM787" s="57"/>
      <c r="UN787" s="57"/>
      <c r="UO787" s="57"/>
      <c r="UP787" s="57"/>
      <c r="UQ787" s="57"/>
      <c r="UR787" s="57"/>
      <c r="US787" s="57"/>
      <c r="UT787" s="57"/>
      <c r="UU787" s="57"/>
      <c r="UV787" s="57"/>
      <c r="UW787" s="57"/>
      <c r="UX787" s="57"/>
      <c r="UY787" s="57"/>
      <c r="UZ787" s="57"/>
      <c r="VA787" s="57"/>
      <c r="VB787" s="57"/>
      <c r="VC787" s="57"/>
      <c r="VD787" s="57"/>
      <c r="VE787" s="57"/>
      <c r="VF787" s="57"/>
      <c r="VG787" s="57"/>
      <c r="VH787" s="57"/>
      <c r="VI787" s="57"/>
      <c r="VJ787" s="57"/>
      <c r="VK787" s="57"/>
      <c r="VL787" s="57"/>
      <c r="VM787" s="57"/>
      <c r="VN787" s="57"/>
      <c r="VO787" s="57"/>
      <c r="VP787" s="57"/>
      <c r="VQ787" s="57"/>
      <c r="VR787" s="57"/>
      <c r="VS787" s="57"/>
      <c r="VT787" s="57"/>
      <c r="VU787" s="57"/>
      <c r="VV787" s="57"/>
      <c r="VW787" s="57"/>
      <c r="VX787" s="57"/>
      <c r="VY787" s="57"/>
      <c r="VZ787" s="57"/>
      <c r="WA787" s="57"/>
      <c r="WB787" s="57"/>
      <c r="WC787" s="57"/>
      <c r="WD787" s="57"/>
      <c r="WE787" s="57"/>
      <c r="WF787" s="57"/>
      <c r="WG787" s="57"/>
      <c r="WH787" s="57"/>
      <c r="WI787" s="57"/>
      <c r="WJ787" s="57"/>
      <c r="WK787" s="57"/>
      <c r="WL787" s="57"/>
      <c r="WM787" s="57"/>
      <c r="WN787" s="57"/>
      <c r="WO787" s="57"/>
      <c r="WP787" s="57"/>
      <c r="WQ787" s="57"/>
      <c r="WR787" s="57"/>
      <c r="WS787" s="57"/>
      <c r="WT787" s="57"/>
      <c r="WU787" s="57"/>
      <c r="WV787" s="57"/>
      <c r="WW787" s="57"/>
      <c r="WX787" s="57"/>
      <c r="WY787" s="57"/>
      <c r="WZ787" s="57"/>
      <c r="XA787" s="57"/>
      <c r="XB787" s="57"/>
      <c r="XC787" s="57"/>
      <c r="XD787" s="57"/>
      <c r="XE787" s="57"/>
      <c r="XF787" s="57"/>
      <c r="XG787" s="57"/>
      <c r="XH787" s="57"/>
      <c r="XI787" s="57"/>
      <c r="XJ787" s="57"/>
      <c r="XK787" s="57"/>
      <c r="XL787" s="57"/>
      <c r="XM787" s="57"/>
      <c r="XN787" s="57"/>
      <c r="XO787" s="57"/>
      <c r="XP787" s="57"/>
      <c r="XQ787" s="57"/>
      <c r="XR787" s="57"/>
      <c r="XS787" s="57"/>
      <c r="XT787" s="57"/>
      <c r="XU787" s="57"/>
      <c r="XV787" s="57"/>
      <c r="XW787" s="57"/>
    </row>
    <row r="788">
      <c r="AI788" s="57"/>
      <c r="BR788" s="57"/>
      <c r="DA788" s="57"/>
      <c r="EJ788" s="57"/>
      <c r="EK788" s="57"/>
      <c r="EL788" s="57"/>
      <c r="EM788" s="57"/>
      <c r="EN788" s="57"/>
      <c r="EO788" s="57"/>
      <c r="EP788" s="57"/>
      <c r="EQ788" s="57"/>
      <c r="ER788" s="57"/>
      <c r="ES788" s="57"/>
      <c r="ET788" s="57"/>
      <c r="EU788" s="57"/>
      <c r="EV788" s="57"/>
      <c r="EW788" s="57"/>
      <c r="EX788" s="57"/>
      <c r="EY788" s="57"/>
      <c r="EZ788" s="57"/>
      <c r="FA788" s="57"/>
      <c r="FB788" s="57"/>
      <c r="FC788" s="57"/>
      <c r="FD788" s="57"/>
      <c r="FE788" s="57"/>
      <c r="FF788" s="57"/>
      <c r="FG788" s="57"/>
      <c r="FH788" s="57"/>
      <c r="FI788" s="57"/>
      <c r="FJ788" s="57"/>
      <c r="FK788" s="57"/>
      <c r="FL788" s="57"/>
      <c r="FM788" s="57"/>
      <c r="FN788" s="57"/>
      <c r="FO788" s="57"/>
      <c r="FP788" s="57"/>
      <c r="FQ788" s="57"/>
      <c r="FR788" s="57"/>
      <c r="FS788" s="57"/>
      <c r="FT788" s="57"/>
      <c r="FU788" s="57"/>
      <c r="FV788" s="57"/>
      <c r="FW788" s="57"/>
      <c r="FX788" s="57"/>
      <c r="FY788" s="57"/>
      <c r="FZ788" s="57"/>
      <c r="GA788" s="57"/>
      <c r="GB788" s="57"/>
      <c r="GC788" s="57"/>
      <c r="GD788" s="57"/>
      <c r="GE788" s="57"/>
      <c r="GF788" s="57"/>
      <c r="GG788" s="57"/>
      <c r="GH788" s="57"/>
      <c r="GI788" s="57"/>
      <c r="GJ788" s="57"/>
      <c r="GK788" s="57"/>
      <c r="GL788" s="57"/>
      <c r="GM788" s="57"/>
      <c r="GN788" s="57"/>
      <c r="GO788" s="57"/>
      <c r="GP788" s="57"/>
      <c r="GQ788" s="57"/>
      <c r="GR788" s="57"/>
      <c r="GS788" s="57"/>
      <c r="GT788" s="57"/>
      <c r="GU788" s="57"/>
      <c r="GV788" s="57"/>
      <c r="GW788" s="57"/>
      <c r="GX788" s="57"/>
      <c r="GY788" s="57"/>
      <c r="GZ788" s="57"/>
      <c r="HA788" s="57"/>
      <c r="HB788" s="57"/>
      <c r="HC788" s="57"/>
      <c r="HD788" s="57"/>
      <c r="HE788" s="57"/>
      <c r="HF788" s="57"/>
      <c r="HG788" s="57"/>
      <c r="HH788" s="57"/>
      <c r="HI788" s="57"/>
      <c r="HJ788" s="57"/>
      <c r="HK788" s="57"/>
      <c r="HL788" s="57"/>
      <c r="HM788" s="57"/>
      <c r="HN788" s="57"/>
      <c r="HO788" s="57"/>
      <c r="HP788" s="57"/>
      <c r="HQ788" s="57"/>
      <c r="HR788" s="57"/>
      <c r="HS788" s="57"/>
      <c r="HT788" s="57"/>
      <c r="HU788" s="57"/>
      <c r="HV788" s="57"/>
      <c r="HW788" s="57"/>
      <c r="HX788" s="57"/>
      <c r="HY788" s="57"/>
      <c r="HZ788" s="57"/>
      <c r="IA788" s="57"/>
      <c r="IB788" s="57"/>
      <c r="IC788" s="57"/>
      <c r="ID788" s="57"/>
      <c r="IE788" s="57"/>
      <c r="IF788" s="57"/>
      <c r="IG788" s="57"/>
      <c r="IH788" s="57"/>
      <c r="II788" s="57"/>
      <c r="IJ788" s="57"/>
      <c r="IK788" s="57"/>
      <c r="IL788" s="57"/>
      <c r="IM788" s="57"/>
      <c r="IN788" s="57"/>
      <c r="IO788" s="57"/>
      <c r="IP788" s="57"/>
      <c r="IQ788" s="57"/>
      <c r="IR788" s="57"/>
      <c r="IS788" s="57"/>
      <c r="IT788" s="57"/>
      <c r="IU788" s="57"/>
      <c r="IV788" s="57"/>
      <c r="IW788" s="57"/>
      <c r="IX788" s="57"/>
      <c r="IY788" s="57"/>
      <c r="IZ788" s="57"/>
      <c r="JA788" s="57"/>
      <c r="JB788" s="57"/>
      <c r="JC788" s="57"/>
      <c r="JD788" s="57"/>
      <c r="JE788" s="57"/>
      <c r="JF788" s="57"/>
      <c r="JG788" s="57"/>
      <c r="JH788" s="57"/>
      <c r="JI788" s="57"/>
      <c r="JJ788" s="57"/>
      <c r="JK788" s="57"/>
      <c r="JL788" s="57"/>
      <c r="JM788" s="57"/>
      <c r="JN788" s="57"/>
      <c r="JO788" s="57"/>
      <c r="JP788" s="57"/>
      <c r="JQ788" s="57"/>
      <c r="JR788" s="57"/>
      <c r="JS788" s="57"/>
      <c r="JT788" s="57"/>
      <c r="JU788" s="57"/>
      <c r="JV788" s="57"/>
      <c r="JW788" s="57"/>
      <c r="JX788" s="57"/>
      <c r="JY788" s="57"/>
      <c r="JZ788" s="57"/>
      <c r="KA788" s="57"/>
      <c r="KB788" s="57"/>
      <c r="KC788" s="57"/>
      <c r="KD788" s="57"/>
      <c r="KE788" s="57"/>
      <c r="KF788" s="57"/>
      <c r="KG788" s="57"/>
      <c r="KH788" s="57"/>
      <c r="KI788" s="57"/>
      <c r="KJ788" s="57"/>
      <c r="KK788" s="57"/>
      <c r="KL788" s="57"/>
      <c r="KM788" s="57"/>
      <c r="KN788" s="57"/>
      <c r="KO788" s="57"/>
      <c r="KP788" s="57"/>
      <c r="KQ788" s="57"/>
      <c r="KR788" s="57"/>
      <c r="KS788" s="57"/>
      <c r="KT788" s="57"/>
      <c r="KU788" s="57"/>
      <c r="KV788" s="57"/>
      <c r="KW788" s="57"/>
      <c r="KX788" s="57"/>
      <c r="KY788" s="57"/>
      <c r="KZ788" s="57"/>
      <c r="LA788" s="57"/>
      <c r="LB788" s="57"/>
      <c r="LC788" s="57"/>
      <c r="LD788" s="57"/>
      <c r="LE788" s="57"/>
      <c r="LF788" s="57"/>
      <c r="LG788" s="57"/>
      <c r="LH788" s="57"/>
      <c r="LI788" s="57"/>
      <c r="LJ788" s="57"/>
      <c r="LK788" s="57"/>
      <c r="LL788" s="57"/>
      <c r="LM788" s="57"/>
      <c r="LN788" s="57"/>
      <c r="LO788" s="57"/>
      <c r="LP788" s="57"/>
      <c r="LQ788" s="57"/>
      <c r="LR788" s="57"/>
      <c r="LS788" s="57"/>
      <c r="LT788" s="57"/>
      <c r="LU788" s="57"/>
      <c r="LV788" s="57"/>
      <c r="LW788" s="57"/>
      <c r="LX788" s="57"/>
      <c r="LY788" s="57"/>
      <c r="LZ788" s="57"/>
      <c r="MA788" s="57"/>
      <c r="MB788" s="57"/>
      <c r="MC788" s="57"/>
      <c r="MD788" s="57"/>
      <c r="ME788" s="57"/>
      <c r="MF788" s="57"/>
      <c r="MG788" s="57"/>
      <c r="MH788" s="57"/>
      <c r="MI788" s="57"/>
      <c r="MJ788" s="57"/>
      <c r="MK788" s="57"/>
      <c r="ML788" s="57"/>
      <c r="MM788" s="57"/>
      <c r="MN788" s="57"/>
      <c r="MO788" s="57"/>
      <c r="MP788" s="57"/>
      <c r="MQ788" s="57"/>
      <c r="MR788" s="57"/>
      <c r="MS788" s="57"/>
      <c r="MT788" s="57"/>
      <c r="MU788" s="57"/>
      <c r="MV788" s="57"/>
      <c r="MW788" s="57"/>
      <c r="MX788" s="57"/>
      <c r="MY788" s="57"/>
      <c r="MZ788" s="57"/>
      <c r="NA788" s="57"/>
      <c r="NB788" s="57"/>
      <c r="NC788" s="57"/>
      <c r="ND788" s="57"/>
      <c r="NE788" s="57"/>
      <c r="NF788" s="57"/>
      <c r="NG788" s="57"/>
      <c r="NH788" s="57"/>
      <c r="NI788" s="57"/>
      <c r="NJ788" s="57"/>
      <c r="NK788" s="57"/>
      <c r="NL788" s="57"/>
      <c r="NM788" s="57"/>
      <c r="NN788" s="57"/>
      <c r="NO788" s="57"/>
      <c r="NP788" s="57"/>
      <c r="NQ788" s="57"/>
      <c r="NR788" s="57"/>
      <c r="NS788" s="57"/>
      <c r="NT788" s="57"/>
      <c r="NU788" s="57"/>
      <c r="NV788" s="57"/>
      <c r="NW788" s="57"/>
      <c r="NX788" s="57"/>
      <c r="NY788" s="57"/>
      <c r="NZ788" s="57"/>
      <c r="OA788" s="57"/>
      <c r="OB788" s="57"/>
      <c r="OC788" s="57"/>
      <c r="OD788" s="57"/>
      <c r="OE788" s="57"/>
      <c r="OF788" s="57"/>
      <c r="OG788" s="57"/>
      <c r="OH788" s="57"/>
      <c r="OI788" s="57"/>
      <c r="OJ788" s="57"/>
      <c r="OK788" s="57"/>
      <c r="OL788" s="57"/>
      <c r="OM788" s="57"/>
      <c r="ON788" s="57"/>
      <c r="OO788" s="57"/>
      <c r="OP788" s="57"/>
      <c r="OQ788" s="57"/>
      <c r="OR788" s="57"/>
      <c r="OS788" s="57"/>
      <c r="OT788" s="57"/>
      <c r="OU788" s="57"/>
      <c r="OV788" s="57"/>
      <c r="OW788" s="57"/>
      <c r="OX788" s="57"/>
      <c r="OY788" s="57"/>
      <c r="OZ788" s="57"/>
      <c r="PA788" s="57"/>
      <c r="PB788" s="57"/>
      <c r="PC788" s="57"/>
      <c r="PD788" s="57"/>
      <c r="PE788" s="57"/>
      <c r="PF788" s="57"/>
      <c r="PG788" s="57"/>
      <c r="PH788" s="57"/>
      <c r="PI788" s="57"/>
      <c r="PJ788" s="57"/>
      <c r="PK788" s="57"/>
      <c r="PL788" s="57"/>
      <c r="PM788" s="57"/>
      <c r="PN788" s="57"/>
      <c r="PO788" s="57"/>
      <c r="PP788" s="57"/>
      <c r="PQ788" s="57"/>
      <c r="PR788" s="57"/>
      <c r="PS788" s="57"/>
      <c r="PT788" s="57"/>
      <c r="PU788" s="57"/>
      <c r="PV788" s="57"/>
      <c r="PW788" s="57"/>
      <c r="PX788" s="57"/>
      <c r="PY788" s="57"/>
      <c r="PZ788" s="57"/>
      <c r="QA788" s="57"/>
      <c r="QB788" s="57"/>
      <c r="QC788" s="57"/>
      <c r="QD788" s="57"/>
      <c r="QE788" s="57"/>
      <c r="QF788" s="57"/>
      <c r="QG788" s="57"/>
      <c r="QH788" s="57"/>
      <c r="QI788" s="57"/>
      <c r="QJ788" s="57"/>
      <c r="QK788" s="57"/>
      <c r="QL788" s="57"/>
      <c r="QM788" s="57"/>
      <c r="QN788" s="57"/>
      <c r="QO788" s="57"/>
      <c r="QP788" s="57"/>
      <c r="QQ788" s="57"/>
      <c r="QR788" s="57"/>
      <c r="QS788" s="57"/>
      <c r="QT788" s="57"/>
      <c r="QU788" s="57"/>
      <c r="QV788" s="57"/>
      <c r="QW788" s="57"/>
      <c r="QX788" s="57"/>
      <c r="QY788" s="57"/>
      <c r="QZ788" s="57"/>
      <c r="RA788" s="57"/>
      <c r="RB788" s="57"/>
      <c r="RC788" s="57"/>
      <c r="RD788" s="57"/>
      <c r="RE788" s="57"/>
      <c r="RF788" s="57"/>
      <c r="RG788" s="57"/>
      <c r="RH788" s="57"/>
      <c r="RI788" s="57"/>
      <c r="RJ788" s="57"/>
      <c r="RK788" s="57"/>
      <c r="RL788" s="57"/>
      <c r="RM788" s="57"/>
      <c r="RN788" s="57"/>
      <c r="RO788" s="57"/>
      <c r="RP788" s="57"/>
      <c r="RQ788" s="57"/>
      <c r="RR788" s="57"/>
      <c r="RS788" s="57"/>
      <c r="RT788" s="57"/>
      <c r="RU788" s="57"/>
      <c r="RV788" s="57"/>
      <c r="RW788" s="57"/>
      <c r="RX788" s="57"/>
      <c r="RY788" s="57"/>
      <c r="RZ788" s="57"/>
      <c r="SA788" s="57"/>
      <c r="SB788" s="57"/>
      <c r="SC788" s="57"/>
      <c r="SD788" s="57"/>
      <c r="SE788" s="57"/>
      <c r="SF788" s="57"/>
      <c r="SG788" s="57"/>
      <c r="SH788" s="57"/>
      <c r="SI788" s="57"/>
      <c r="SJ788" s="57"/>
      <c r="SK788" s="57"/>
      <c r="SL788" s="57"/>
      <c r="SM788" s="57"/>
      <c r="SN788" s="57"/>
      <c r="SO788" s="57"/>
      <c r="SP788" s="57"/>
      <c r="SQ788" s="57"/>
      <c r="SR788" s="57"/>
      <c r="SS788" s="57"/>
      <c r="ST788" s="57"/>
      <c r="SU788" s="57"/>
      <c r="SV788" s="57"/>
      <c r="SW788" s="57"/>
      <c r="SX788" s="57"/>
      <c r="SY788" s="57"/>
      <c r="SZ788" s="57"/>
      <c r="TA788" s="57"/>
      <c r="TB788" s="57"/>
      <c r="TC788" s="57"/>
      <c r="TD788" s="57"/>
      <c r="TE788" s="57"/>
      <c r="TF788" s="57"/>
      <c r="TG788" s="57"/>
      <c r="TH788" s="57"/>
      <c r="TI788" s="57"/>
      <c r="TJ788" s="57"/>
      <c r="TK788" s="57"/>
      <c r="TL788" s="57"/>
      <c r="TM788" s="57"/>
      <c r="TN788" s="57"/>
      <c r="TO788" s="57"/>
      <c r="TP788" s="57"/>
      <c r="TQ788" s="57"/>
      <c r="TR788" s="57"/>
      <c r="TS788" s="57"/>
      <c r="TT788" s="57"/>
      <c r="TU788" s="57"/>
      <c r="TV788" s="57"/>
      <c r="TW788" s="57"/>
      <c r="TX788" s="57"/>
      <c r="TY788" s="57"/>
      <c r="TZ788" s="57"/>
      <c r="UA788" s="57"/>
      <c r="UB788" s="57"/>
      <c r="UC788" s="57"/>
      <c r="UD788" s="57"/>
      <c r="UE788" s="57"/>
      <c r="UF788" s="57"/>
      <c r="UG788" s="57"/>
      <c r="UH788" s="57"/>
      <c r="UI788" s="57"/>
      <c r="UJ788" s="57"/>
      <c r="UK788" s="57"/>
      <c r="UL788" s="57"/>
      <c r="UM788" s="57"/>
      <c r="UN788" s="57"/>
      <c r="UO788" s="57"/>
      <c r="UP788" s="57"/>
      <c r="UQ788" s="57"/>
      <c r="UR788" s="57"/>
      <c r="US788" s="57"/>
      <c r="UT788" s="57"/>
      <c r="UU788" s="57"/>
      <c r="UV788" s="57"/>
      <c r="UW788" s="57"/>
      <c r="UX788" s="57"/>
      <c r="UY788" s="57"/>
      <c r="UZ788" s="57"/>
      <c r="VA788" s="57"/>
      <c r="VB788" s="57"/>
      <c r="VC788" s="57"/>
      <c r="VD788" s="57"/>
      <c r="VE788" s="57"/>
      <c r="VF788" s="57"/>
      <c r="VG788" s="57"/>
      <c r="VH788" s="57"/>
      <c r="VI788" s="57"/>
      <c r="VJ788" s="57"/>
      <c r="VK788" s="57"/>
      <c r="VL788" s="57"/>
      <c r="VM788" s="57"/>
      <c r="VN788" s="57"/>
      <c r="VO788" s="57"/>
      <c r="VP788" s="57"/>
      <c r="VQ788" s="57"/>
      <c r="VR788" s="57"/>
      <c r="VS788" s="57"/>
      <c r="VT788" s="57"/>
      <c r="VU788" s="57"/>
      <c r="VV788" s="57"/>
      <c r="VW788" s="57"/>
      <c r="VX788" s="57"/>
      <c r="VY788" s="57"/>
      <c r="VZ788" s="57"/>
      <c r="WA788" s="57"/>
      <c r="WB788" s="57"/>
      <c r="WC788" s="57"/>
      <c r="WD788" s="57"/>
      <c r="WE788" s="57"/>
      <c r="WF788" s="57"/>
      <c r="WG788" s="57"/>
      <c r="WH788" s="57"/>
      <c r="WI788" s="57"/>
      <c r="WJ788" s="57"/>
      <c r="WK788" s="57"/>
      <c r="WL788" s="57"/>
      <c r="WM788" s="57"/>
      <c r="WN788" s="57"/>
      <c r="WO788" s="57"/>
      <c r="WP788" s="57"/>
      <c r="WQ788" s="57"/>
      <c r="WR788" s="57"/>
      <c r="WS788" s="57"/>
      <c r="WT788" s="57"/>
      <c r="WU788" s="57"/>
      <c r="WV788" s="57"/>
      <c r="WW788" s="57"/>
      <c r="WX788" s="57"/>
      <c r="WY788" s="57"/>
      <c r="WZ788" s="57"/>
      <c r="XA788" s="57"/>
      <c r="XB788" s="57"/>
      <c r="XC788" s="57"/>
      <c r="XD788" s="57"/>
      <c r="XE788" s="57"/>
      <c r="XF788" s="57"/>
      <c r="XG788" s="57"/>
      <c r="XH788" s="57"/>
      <c r="XI788" s="57"/>
      <c r="XJ788" s="57"/>
      <c r="XK788" s="57"/>
      <c r="XL788" s="57"/>
      <c r="XM788" s="57"/>
      <c r="XN788" s="57"/>
      <c r="XO788" s="57"/>
      <c r="XP788" s="57"/>
      <c r="XQ788" s="57"/>
      <c r="XR788" s="57"/>
      <c r="XS788" s="57"/>
      <c r="XT788" s="57"/>
      <c r="XU788" s="57"/>
      <c r="XV788" s="57"/>
      <c r="XW788" s="57"/>
    </row>
    <row r="789">
      <c r="AI789" s="57"/>
      <c r="BR789" s="57"/>
      <c r="DA789" s="57"/>
      <c r="EJ789" s="57"/>
      <c r="EK789" s="57"/>
      <c r="EL789" s="57"/>
      <c r="EM789" s="57"/>
      <c r="EN789" s="57"/>
      <c r="EO789" s="57"/>
      <c r="EP789" s="57"/>
      <c r="EQ789" s="57"/>
      <c r="ER789" s="57"/>
      <c r="ES789" s="57"/>
      <c r="ET789" s="57"/>
      <c r="EU789" s="57"/>
      <c r="EV789" s="57"/>
      <c r="EW789" s="57"/>
      <c r="EX789" s="57"/>
      <c r="EY789" s="57"/>
      <c r="EZ789" s="57"/>
      <c r="FA789" s="57"/>
      <c r="FB789" s="57"/>
      <c r="FC789" s="57"/>
      <c r="FD789" s="57"/>
      <c r="FE789" s="57"/>
      <c r="FF789" s="57"/>
      <c r="FG789" s="57"/>
      <c r="FH789" s="57"/>
      <c r="FI789" s="57"/>
      <c r="FJ789" s="57"/>
      <c r="FK789" s="57"/>
      <c r="FL789" s="57"/>
      <c r="FM789" s="57"/>
      <c r="FN789" s="57"/>
      <c r="FO789" s="57"/>
      <c r="FP789" s="57"/>
      <c r="FQ789" s="57"/>
      <c r="FR789" s="57"/>
      <c r="FS789" s="57"/>
      <c r="FT789" s="57"/>
      <c r="FU789" s="57"/>
      <c r="FV789" s="57"/>
      <c r="FW789" s="57"/>
      <c r="FX789" s="57"/>
      <c r="FY789" s="57"/>
      <c r="FZ789" s="57"/>
      <c r="GA789" s="57"/>
      <c r="GB789" s="57"/>
      <c r="GC789" s="57"/>
      <c r="GD789" s="57"/>
      <c r="GE789" s="57"/>
      <c r="GF789" s="57"/>
      <c r="GG789" s="57"/>
      <c r="GH789" s="57"/>
      <c r="GI789" s="57"/>
      <c r="GJ789" s="57"/>
      <c r="GK789" s="57"/>
      <c r="GL789" s="57"/>
      <c r="GM789" s="57"/>
      <c r="GN789" s="57"/>
      <c r="GO789" s="57"/>
      <c r="GP789" s="57"/>
      <c r="GQ789" s="57"/>
      <c r="GR789" s="57"/>
      <c r="GS789" s="57"/>
      <c r="GT789" s="57"/>
      <c r="GU789" s="57"/>
      <c r="GV789" s="57"/>
      <c r="GW789" s="57"/>
      <c r="GX789" s="57"/>
      <c r="GY789" s="57"/>
      <c r="GZ789" s="57"/>
      <c r="HA789" s="57"/>
      <c r="HB789" s="57"/>
      <c r="HC789" s="57"/>
      <c r="HD789" s="57"/>
      <c r="HE789" s="57"/>
      <c r="HF789" s="57"/>
      <c r="HG789" s="57"/>
      <c r="HH789" s="57"/>
      <c r="HI789" s="57"/>
      <c r="HJ789" s="57"/>
      <c r="HK789" s="57"/>
      <c r="HL789" s="57"/>
      <c r="HM789" s="57"/>
      <c r="HN789" s="57"/>
      <c r="HO789" s="57"/>
      <c r="HP789" s="57"/>
      <c r="HQ789" s="57"/>
      <c r="HR789" s="57"/>
      <c r="HS789" s="57"/>
      <c r="HT789" s="57"/>
      <c r="HU789" s="57"/>
      <c r="HV789" s="57"/>
      <c r="HW789" s="57"/>
      <c r="HX789" s="57"/>
      <c r="HY789" s="57"/>
      <c r="HZ789" s="57"/>
      <c r="IA789" s="57"/>
      <c r="IB789" s="57"/>
      <c r="IC789" s="57"/>
      <c r="ID789" s="57"/>
      <c r="IE789" s="57"/>
      <c r="IF789" s="57"/>
      <c r="IG789" s="57"/>
      <c r="IH789" s="57"/>
      <c r="II789" s="57"/>
      <c r="IJ789" s="57"/>
      <c r="IK789" s="57"/>
      <c r="IL789" s="57"/>
      <c r="IM789" s="57"/>
      <c r="IN789" s="57"/>
      <c r="IO789" s="57"/>
      <c r="IP789" s="57"/>
      <c r="IQ789" s="57"/>
      <c r="IR789" s="57"/>
      <c r="IS789" s="57"/>
      <c r="IT789" s="57"/>
      <c r="IU789" s="57"/>
      <c r="IV789" s="57"/>
      <c r="IW789" s="57"/>
      <c r="IX789" s="57"/>
      <c r="IY789" s="57"/>
      <c r="IZ789" s="57"/>
      <c r="JA789" s="57"/>
      <c r="JB789" s="57"/>
      <c r="JC789" s="57"/>
      <c r="JD789" s="57"/>
      <c r="JE789" s="57"/>
      <c r="JF789" s="57"/>
      <c r="JG789" s="57"/>
      <c r="JH789" s="57"/>
      <c r="JI789" s="57"/>
      <c r="JJ789" s="57"/>
      <c r="JK789" s="57"/>
      <c r="JL789" s="57"/>
      <c r="JM789" s="57"/>
      <c r="JN789" s="57"/>
      <c r="JO789" s="57"/>
      <c r="JP789" s="57"/>
      <c r="JQ789" s="57"/>
      <c r="JR789" s="57"/>
      <c r="JS789" s="57"/>
      <c r="JT789" s="57"/>
      <c r="JU789" s="57"/>
      <c r="JV789" s="57"/>
      <c r="JW789" s="57"/>
      <c r="JX789" s="57"/>
      <c r="JY789" s="57"/>
      <c r="JZ789" s="57"/>
      <c r="KA789" s="57"/>
      <c r="KB789" s="57"/>
      <c r="KC789" s="57"/>
      <c r="KD789" s="57"/>
      <c r="KE789" s="57"/>
      <c r="KF789" s="57"/>
      <c r="KG789" s="57"/>
      <c r="KH789" s="57"/>
      <c r="KI789" s="57"/>
      <c r="KJ789" s="57"/>
      <c r="KK789" s="57"/>
      <c r="KL789" s="57"/>
      <c r="KM789" s="57"/>
      <c r="KN789" s="57"/>
      <c r="KO789" s="57"/>
      <c r="KP789" s="57"/>
      <c r="KQ789" s="57"/>
      <c r="KR789" s="57"/>
      <c r="KS789" s="57"/>
      <c r="KT789" s="57"/>
      <c r="KU789" s="57"/>
      <c r="KV789" s="57"/>
      <c r="KW789" s="57"/>
      <c r="KX789" s="57"/>
      <c r="KY789" s="57"/>
      <c r="KZ789" s="57"/>
      <c r="LA789" s="57"/>
      <c r="LB789" s="57"/>
      <c r="LC789" s="57"/>
      <c r="LD789" s="57"/>
      <c r="LE789" s="57"/>
      <c r="LF789" s="57"/>
      <c r="LG789" s="57"/>
      <c r="LH789" s="57"/>
      <c r="LI789" s="57"/>
      <c r="LJ789" s="57"/>
      <c r="LK789" s="57"/>
      <c r="LL789" s="57"/>
      <c r="LM789" s="57"/>
      <c r="LN789" s="57"/>
      <c r="LO789" s="57"/>
      <c r="LP789" s="57"/>
      <c r="LQ789" s="57"/>
      <c r="LR789" s="57"/>
      <c r="LS789" s="57"/>
      <c r="LT789" s="57"/>
      <c r="LU789" s="57"/>
      <c r="LV789" s="57"/>
      <c r="LW789" s="57"/>
      <c r="LX789" s="57"/>
      <c r="LY789" s="57"/>
      <c r="LZ789" s="57"/>
      <c r="MA789" s="57"/>
      <c r="MB789" s="57"/>
      <c r="MC789" s="57"/>
      <c r="MD789" s="57"/>
      <c r="ME789" s="57"/>
      <c r="MF789" s="57"/>
      <c r="MG789" s="57"/>
      <c r="MH789" s="57"/>
      <c r="MI789" s="57"/>
      <c r="MJ789" s="57"/>
      <c r="MK789" s="57"/>
      <c r="ML789" s="57"/>
      <c r="MM789" s="57"/>
      <c r="MN789" s="57"/>
      <c r="MO789" s="57"/>
      <c r="MP789" s="57"/>
      <c r="MQ789" s="57"/>
      <c r="MR789" s="57"/>
      <c r="MS789" s="57"/>
      <c r="MT789" s="57"/>
      <c r="MU789" s="57"/>
      <c r="MV789" s="57"/>
      <c r="MW789" s="57"/>
      <c r="MX789" s="57"/>
      <c r="MY789" s="57"/>
      <c r="MZ789" s="57"/>
      <c r="NA789" s="57"/>
      <c r="NB789" s="57"/>
      <c r="NC789" s="57"/>
      <c r="ND789" s="57"/>
      <c r="NE789" s="57"/>
      <c r="NF789" s="57"/>
      <c r="NG789" s="57"/>
      <c r="NH789" s="57"/>
      <c r="NI789" s="57"/>
      <c r="NJ789" s="57"/>
      <c r="NK789" s="57"/>
      <c r="NL789" s="57"/>
      <c r="NM789" s="57"/>
      <c r="NN789" s="57"/>
      <c r="NO789" s="57"/>
      <c r="NP789" s="57"/>
      <c r="NQ789" s="57"/>
      <c r="NR789" s="57"/>
      <c r="NS789" s="57"/>
      <c r="NT789" s="57"/>
      <c r="NU789" s="57"/>
      <c r="NV789" s="57"/>
      <c r="NW789" s="57"/>
      <c r="NX789" s="57"/>
      <c r="NY789" s="57"/>
      <c r="NZ789" s="57"/>
      <c r="OA789" s="57"/>
      <c r="OB789" s="57"/>
      <c r="OC789" s="57"/>
      <c r="OD789" s="57"/>
      <c r="OE789" s="57"/>
      <c r="OF789" s="57"/>
      <c r="OG789" s="57"/>
      <c r="OH789" s="57"/>
      <c r="OI789" s="57"/>
      <c r="OJ789" s="57"/>
      <c r="OK789" s="57"/>
      <c r="OL789" s="57"/>
      <c r="OM789" s="57"/>
      <c r="ON789" s="57"/>
      <c r="OO789" s="57"/>
      <c r="OP789" s="57"/>
      <c r="OQ789" s="57"/>
      <c r="OR789" s="57"/>
      <c r="OS789" s="57"/>
      <c r="OT789" s="57"/>
      <c r="OU789" s="57"/>
      <c r="OV789" s="57"/>
      <c r="OW789" s="57"/>
      <c r="OX789" s="57"/>
      <c r="OY789" s="57"/>
      <c r="OZ789" s="57"/>
      <c r="PA789" s="57"/>
      <c r="PB789" s="57"/>
      <c r="PC789" s="57"/>
      <c r="PD789" s="57"/>
      <c r="PE789" s="57"/>
      <c r="PF789" s="57"/>
      <c r="PG789" s="57"/>
      <c r="PH789" s="57"/>
      <c r="PI789" s="57"/>
      <c r="PJ789" s="57"/>
      <c r="PK789" s="57"/>
      <c r="PL789" s="57"/>
      <c r="PM789" s="57"/>
      <c r="PN789" s="57"/>
      <c r="PO789" s="57"/>
      <c r="PP789" s="57"/>
      <c r="PQ789" s="57"/>
      <c r="PR789" s="57"/>
      <c r="PS789" s="57"/>
      <c r="PT789" s="57"/>
      <c r="PU789" s="57"/>
      <c r="PV789" s="57"/>
      <c r="PW789" s="57"/>
      <c r="PX789" s="57"/>
      <c r="PY789" s="57"/>
      <c r="PZ789" s="57"/>
      <c r="QA789" s="57"/>
      <c r="QB789" s="57"/>
      <c r="QC789" s="57"/>
      <c r="QD789" s="57"/>
      <c r="QE789" s="57"/>
      <c r="QF789" s="57"/>
      <c r="QG789" s="57"/>
      <c r="QH789" s="57"/>
      <c r="QI789" s="57"/>
      <c r="QJ789" s="57"/>
      <c r="QK789" s="57"/>
      <c r="QL789" s="57"/>
      <c r="QM789" s="57"/>
      <c r="QN789" s="57"/>
      <c r="QO789" s="57"/>
      <c r="QP789" s="57"/>
      <c r="QQ789" s="57"/>
      <c r="QR789" s="57"/>
      <c r="QS789" s="57"/>
      <c r="QT789" s="57"/>
      <c r="QU789" s="57"/>
      <c r="QV789" s="57"/>
      <c r="QW789" s="57"/>
      <c r="QX789" s="57"/>
      <c r="QY789" s="57"/>
      <c r="QZ789" s="57"/>
      <c r="RA789" s="57"/>
      <c r="RB789" s="57"/>
      <c r="RC789" s="57"/>
      <c r="RD789" s="57"/>
      <c r="RE789" s="57"/>
      <c r="RF789" s="57"/>
      <c r="RG789" s="57"/>
      <c r="RH789" s="57"/>
      <c r="RI789" s="57"/>
      <c r="RJ789" s="57"/>
      <c r="RK789" s="57"/>
      <c r="RL789" s="57"/>
      <c r="RM789" s="57"/>
      <c r="RN789" s="57"/>
      <c r="RO789" s="57"/>
      <c r="RP789" s="57"/>
      <c r="RQ789" s="57"/>
      <c r="RR789" s="57"/>
      <c r="RS789" s="57"/>
      <c r="RT789" s="57"/>
      <c r="RU789" s="57"/>
      <c r="RV789" s="57"/>
      <c r="RW789" s="57"/>
      <c r="RX789" s="57"/>
      <c r="RY789" s="57"/>
      <c r="RZ789" s="57"/>
      <c r="SA789" s="57"/>
      <c r="SB789" s="57"/>
      <c r="SC789" s="57"/>
      <c r="SD789" s="57"/>
      <c r="SE789" s="57"/>
      <c r="SF789" s="57"/>
      <c r="SG789" s="57"/>
      <c r="SH789" s="57"/>
      <c r="SI789" s="57"/>
      <c r="SJ789" s="57"/>
      <c r="SK789" s="57"/>
      <c r="SL789" s="57"/>
      <c r="SM789" s="57"/>
      <c r="SN789" s="57"/>
      <c r="SO789" s="57"/>
      <c r="SP789" s="57"/>
      <c r="SQ789" s="57"/>
      <c r="SR789" s="57"/>
      <c r="SS789" s="57"/>
      <c r="ST789" s="57"/>
      <c r="SU789" s="57"/>
      <c r="SV789" s="57"/>
      <c r="SW789" s="57"/>
      <c r="SX789" s="57"/>
      <c r="SY789" s="57"/>
      <c r="SZ789" s="57"/>
      <c r="TA789" s="57"/>
      <c r="TB789" s="57"/>
      <c r="TC789" s="57"/>
      <c r="TD789" s="57"/>
      <c r="TE789" s="57"/>
      <c r="TF789" s="57"/>
      <c r="TG789" s="57"/>
      <c r="TH789" s="57"/>
      <c r="TI789" s="57"/>
      <c r="TJ789" s="57"/>
      <c r="TK789" s="57"/>
      <c r="TL789" s="57"/>
      <c r="TM789" s="57"/>
      <c r="TN789" s="57"/>
      <c r="TO789" s="57"/>
      <c r="TP789" s="57"/>
      <c r="TQ789" s="57"/>
      <c r="TR789" s="57"/>
      <c r="TS789" s="57"/>
      <c r="TT789" s="57"/>
      <c r="TU789" s="57"/>
      <c r="TV789" s="57"/>
      <c r="TW789" s="57"/>
      <c r="TX789" s="57"/>
      <c r="TY789" s="57"/>
      <c r="TZ789" s="57"/>
      <c r="UA789" s="57"/>
      <c r="UB789" s="57"/>
      <c r="UC789" s="57"/>
      <c r="UD789" s="57"/>
      <c r="UE789" s="57"/>
      <c r="UF789" s="57"/>
      <c r="UG789" s="57"/>
      <c r="UH789" s="57"/>
      <c r="UI789" s="57"/>
      <c r="UJ789" s="57"/>
      <c r="UK789" s="57"/>
      <c r="UL789" s="57"/>
      <c r="UM789" s="57"/>
      <c r="UN789" s="57"/>
      <c r="UO789" s="57"/>
      <c r="UP789" s="57"/>
      <c r="UQ789" s="57"/>
      <c r="UR789" s="57"/>
      <c r="US789" s="57"/>
      <c r="UT789" s="57"/>
      <c r="UU789" s="57"/>
      <c r="UV789" s="57"/>
      <c r="UW789" s="57"/>
      <c r="UX789" s="57"/>
      <c r="UY789" s="57"/>
      <c r="UZ789" s="57"/>
      <c r="VA789" s="57"/>
      <c r="VB789" s="57"/>
      <c r="VC789" s="57"/>
      <c r="VD789" s="57"/>
      <c r="VE789" s="57"/>
      <c r="VF789" s="57"/>
      <c r="VG789" s="57"/>
      <c r="VH789" s="57"/>
      <c r="VI789" s="57"/>
      <c r="VJ789" s="57"/>
      <c r="VK789" s="57"/>
      <c r="VL789" s="57"/>
      <c r="VM789" s="57"/>
      <c r="VN789" s="57"/>
      <c r="VO789" s="57"/>
      <c r="VP789" s="57"/>
      <c r="VQ789" s="57"/>
      <c r="VR789" s="57"/>
      <c r="VS789" s="57"/>
      <c r="VT789" s="57"/>
      <c r="VU789" s="57"/>
      <c r="VV789" s="57"/>
      <c r="VW789" s="57"/>
      <c r="VX789" s="57"/>
      <c r="VY789" s="57"/>
      <c r="VZ789" s="57"/>
      <c r="WA789" s="57"/>
      <c r="WB789" s="57"/>
      <c r="WC789" s="57"/>
      <c r="WD789" s="57"/>
      <c r="WE789" s="57"/>
      <c r="WF789" s="57"/>
      <c r="WG789" s="57"/>
      <c r="WH789" s="57"/>
      <c r="WI789" s="57"/>
      <c r="WJ789" s="57"/>
      <c r="WK789" s="57"/>
      <c r="WL789" s="57"/>
      <c r="WM789" s="57"/>
      <c r="WN789" s="57"/>
      <c r="WO789" s="57"/>
      <c r="WP789" s="57"/>
      <c r="WQ789" s="57"/>
      <c r="WR789" s="57"/>
      <c r="WS789" s="57"/>
      <c r="WT789" s="57"/>
      <c r="WU789" s="57"/>
      <c r="WV789" s="57"/>
      <c r="WW789" s="57"/>
      <c r="WX789" s="57"/>
      <c r="WY789" s="57"/>
      <c r="WZ789" s="57"/>
      <c r="XA789" s="57"/>
      <c r="XB789" s="57"/>
      <c r="XC789" s="57"/>
      <c r="XD789" s="57"/>
      <c r="XE789" s="57"/>
      <c r="XF789" s="57"/>
      <c r="XG789" s="57"/>
      <c r="XH789" s="57"/>
      <c r="XI789" s="57"/>
      <c r="XJ789" s="57"/>
      <c r="XK789" s="57"/>
      <c r="XL789" s="57"/>
      <c r="XM789" s="57"/>
      <c r="XN789" s="57"/>
      <c r="XO789" s="57"/>
      <c r="XP789" s="57"/>
      <c r="XQ789" s="57"/>
      <c r="XR789" s="57"/>
      <c r="XS789" s="57"/>
      <c r="XT789" s="57"/>
      <c r="XU789" s="57"/>
      <c r="XV789" s="57"/>
      <c r="XW789" s="57"/>
    </row>
    <row r="790">
      <c r="AI790" s="57"/>
      <c r="BR790" s="57"/>
      <c r="DA790" s="57"/>
      <c r="EJ790" s="57"/>
      <c r="EK790" s="57"/>
      <c r="EL790" s="57"/>
      <c r="EM790" s="57"/>
      <c r="EN790" s="57"/>
      <c r="EO790" s="57"/>
      <c r="EP790" s="57"/>
      <c r="EQ790" s="57"/>
      <c r="ER790" s="57"/>
      <c r="ES790" s="57"/>
      <c r="ET790" s="57"/>
      <c r="EU790" s="57"/>
      <c r="EV790" s="57"/>
      <c r="EW790" s="57"/>
      <c r="EX790" s="57"/>
      <c r="EY790" s="57"/>
      <c r="EZ790" s="57"/>
      <c r="FA790" s="57"/>
      <c r="FB790" s="57"/>
      <c r="FC790" s="57"/>
      <c r="FD790" s="57"/>
      <c r="FE790" s="57"/>
      <c r="FF790" s="57"/>
      <c r="FG790" s="57"/>
      <c r="FH790" s="57"/>
      <c r="FI790" s="57"/>
      <c r="FJ790" s="57"/>
      <c r="FK790" s="57"/>
      <c r="FL790" s="57"/>
      <c r="FM790" s="57"/>
      <c r="FN790" s="57"/>
      <c r="FO790" s="57"/>
      <c r="FP790" s="57"/>
      <c r="FQ790" s="57"/>
      <c r="FR790" s="57"/>
      <c r="FS790" s="57"/>
      <c r="FT790" s="57"/>
      <c r="FU790" s="57"/>
      <c r="FV790" s="57"/>
      <c r="FW790" s="57"/>
      <c r="FX790" s="57"/>
      <c r="FY790" s="57"/>
      <c r="FZ790" s="57"/>
      <c r="GA790" s="57"/>
      <c r="GB790" s="57"/>
      <c r="GC790" s="57"/>
      <c r="GD790" s="57"/>
      <c r="GE790" s="57"/>
      <c r="GF790" s="57"/>
      <c r="GG790" s="57"/>
      <c r="GH790" s="57"/>
      <c r="GI790" s="57"/>
      <c r="GJ790" s="57"/>
      <c r="GK790" s="57"/>
      <c r="GL790" s="57"/>
      <c r="GM790" s="57"/>
      <c r="GN790" s="57"/>
      <c r="GO790" s="57"/>
      <c r="GP790" s="57"/>
      <c r="GQ790" s="57"/>
      <c r="GR790" s="57"/>
      <c r="GS790" s="57"/>
      <c r="GT790" s="57"/>
      <c r="GU790" s="57"/>
      <c r="GV790" s="57"/>
      <c r="GW790" s="57"/>
      <c r="GX790" s="57"/>
      <c r="GY790" s="57"/>
      <c r="GZ790" s="57"/>
      <c r="HA790" s="57"/>
      <c r="HB790" s="57"/>
      <c r="HC790" s="57"/>
      <c r="HD790" s="57"/>
      <c r="HE790" s="57"/>
      <c r="HF790" s="57"/>
      <c r="HG790" s="57"/>
      <c r="HH790" s="57"/>
      <c r="HI790" s="57"/>
      <c r="HJ790" s="57"/>
      <c r="HK790" s="57"/>
      <c r="HL790" s="57"/>
      <c r="HM790" s="57"/>
      <c r="HN790" s="57"/>
      <c r="HO790" s="57"/>
      <c r="HP790" s="57"/>
      <c r="HQ790" s="57"/>
      <c r="HR790" s="57"/>
      <c r="HS790" s="57"/>
      <c r="HT790" s="57"/>
      <c r="HU790" s="57"/>
      <c r="HV790" s="57"/>
      <c r="HW790" s="57"/>
      <c r="HX790" s="57"/>
      <c r="HY790" s="57"/>
      <c r="HZ790" s="57"/>
      <c r="IA790" s="57"/>
      <c r="IB790" s="57"/>
      <c r="IC790" s="57"/>
      <c r="ID790" s="57"/>
      <c r="IE790" s="57"/>
      <c r="IF790" s="57"/>
      <c r="IG790" s="57"/>
      <c r="IH790" s="57"/>
      <c r="II790" s="57"/>
      <c r="IJ790" s="57"/>
      <c r="IK790" s="57"/>
      <c r="IL790" s="57"/>
      <c r="IM790" s="57"/>
      <c r="IN790" s="57"/>
      <c r="IO790" s="57"/>
      <c r="IP790" s="57"/>
      <c r="IQ790" s="57"/>
      <c r="IR790" s="57"/>
      <c r="IS790" s="57"/>
      <c r="IT790" s="57"/>
      <c r="IU790" s="57"/>
      <c r="IV790" s="57"/>
      <c r="IW790" s="57"/>
      <c r="IX790" s="57"/>
      <c r="IY790" s="57"/>
      <c r="IZ790" s="57"/>
      <c r="JA790" s="57"/>
      <c r="JB790" s="57"/>
      <c r="JC790" s="57"/>
      <c r="JD790" s="57"/>
      <c r="JE790" s="57"/>
      <c r="JF790" s="57"/>
      <c r="JG790" s="57"/>
      <c r="JH790" s="57"/>
      <c r="JI790" s="57"/>
      <c r="JJ790" s="57"/>
      <c r="JK790" s="57"/>
      <c r="JL790" s="57"/>
      <c r="JM790" s="57"/>
      <c r="JN790" s="57"/>
      <c r="JO790" s="57"/>
      <c r="JP790" s="57"/>
      <c r="JQ790" s="57"/>
      <c r="JR790" s="57"/>
      <c r="JS790" s="57"/>
      <c r="JT790" s="57"/>
      <c r="JU790" s="57"/>
      <c r="JV790" s="57"/>
      <c r="JW790" s="57"/>
      <c r="JX790" s="57"/>
      <c r="JY790" s="57"/>
      <c r="JZ790" s="57"/>
      <c r="KA790" s="57"/>
      <c r="KB790" s="57"/>
      <c r="KC790" s="57"/>
      <c r="KD790" s="57"/>
      <c r="KE790" s="57"/>
      <c r="KF790" s="57"/>
      <c r="KG790" s="57"/>
      <c r="KH790" s="57"/>
      <c r="KI790" s="57"/>
      <c r="KJ790" s="57"/>
      <c r="KK790" s="57"/>
      <c r="KL790" s="57"/>
      <c r="KM790" s="57"/>
      <c r="KN790" s="57"/>
      <c r="KO790" s="57"/>
      <c r="KP790" s="57"/>
      <c r="KQ790" s="57"/>
      <c r="KR790" s="57"/>
      <c r="KS790" s="57"/>
      <c r="KT790" s="57"/>
      <c r="KU790" s="57"/>
      <c r="KV790" s="57"/>
      <c r="KW790" s="57"/>
      <c r="KX790" s="57"/>
      <c r="KY790" s="57"/>
      <c r="KZ790" s="57"/>
      <c r="LA790" s="57"/>
      <c r="LB790" s="57"/>
      <c r="LC790" s="57"/>
      <c r="LD790" s="57"/>
      <c r="LE790" s="57"/>
      <c r="LF790" s="57"/>
      <c r="LG790" s="57"/>
      <c r="LH790" s="57"/>
      <c r="LI790" s="57"/>
      <c r="LJ790" s="57"/>
      <c r="LK790" s="57"/>
      <c r="LL790" s="57"/>
      <c r="LM790" s="57"/>
      <c r="LN790" s="57"/>
      <c r="LO790" s="57"/>
      <c r="LP790" s="57"/>
      <c r="LQ790" s="57"/>
      <c r="LR790" s="57"/>
      <c r="LS790" s="57"/>
      <c r="LT790" s="57"/>
      <c r="LU790" s="57"/>
      <c r="LV790" s="57"/>
      <c r="LW790" s="57"/>
      <c r="LX790" s="57"/>
      <c r="LY790" s="57"/>
      <c r="LZ790" s="57"/>
      <c r="MA790" s="57"/>
      <c r="MB790" s="57"/>
      <c r="MC790" s="57"/>
      <c r="MD790" s="57"/>
      <c r="ME790" s="57"/>
      <c r="MF790" s="57"/>
      <c r="MG790" s="57"/>
      <c r="MH790" s="57"/>
      <c r="MI790" s="57"/>
      <c r="MJ790" s="57"/>
      <c r="MK790" s="57"/>
      <c r="ML790" s="57"/>
      <c r="MM790" s="57"/>
      <c r="MN790" s="57"/>
      <c r="MO790" s="57"/>
      <c r="MP790" s="57"/>
      <c r="MQ790" s="57"/>
      <c r="MR790" s="57"/>
      <c r="MS790" s="57"/>
      <c r="MT790" s="57"/>
      <c r="MU790" s="57"/>
      <c r="MV790" s="57"/>
      <c r="MW790" s="57"/>
      <c r="MX790" s="57"/>
      <c r="MY790" s="57"/>
      <c r="MZ790" s="57"/>
      <c r="NA790" s="57"/>
      <c r="NB790" s="57"/>
      <c r="NC790" s="57"/>
      <c r="ND790" s="57"/>
      <c r="NE790" s="57"/>
      <c r="NF790" s="57"/>
      <c r="NG790" s="57"/>
      <c r="NH790" s="57"/>
      <c r="NI790" s="57"/>
      <c r="NJ790" s="57"/>
      <c r="NK790" s="57"/>
      <c r="NL790" s="57"/>
      <c r="NM790" s="57"/>
      <c r="NN790" s="57"/>
      <c r="NO790" s="57"/>
      <c r="NP790" s="57"/>
      <c r="NQ790" s="57"/>
      <c r="NR790" s="57"/>
      <c r="NS790" s="57"/>
      <c r="NT790" s="57"/>
      <c r="NU790" s="57"/>
      <c r="NV790" s="57"/>
      <c r="NW790" s="57"/>
      <c r="NX790" s="57"/>
      <c r="NY790" s="57"/>
      <c r="NZ790" s="57"/>
      <c r="OA790" s="57"/>
      <c r="OB790" s="57"/>
      <c r="OC790" s="57"/>
      <c r="OD790" s="57"/>
      <c r="OE790" s="57"/>
      <c r="OF790" s="57"/>
      <c r="OG790" s="57"/>
      <c r="OH790" s="57"/>
      <c r="OI790" s="57"/>
      <c r="OJ790" s="57"/>
      <c r="OK790" s="57"/>
      <c r="OL790" s="57"/>
      <c r="OM790" s="57"/>
      <c r="ON790" s="57"/>
      <c r="OO790" s="57"/>
      <c r="OP790" s="57"/>
      <c r="OQ790" s="57"/>
      <c r="OR790" s="57"/>
      <c r="OS790" s="57"/>
      <c r="OT790" s="57"/>
      <c r="OU790" s="57"/>
      <c r="OV790" s="57"/>
      <c r="OW790" s="57"/>
      <c r="OX790" s="57"/>
      <c r="OY790" s="57"/>
      <c r="OZ790" s="57"/>
      <c r="PA790" s="57"/>
      <c r="PB790" s="57"/>
      <c r="PC790" s="57"/>
      <c r="PD790" s="57"/>
      <c r="PE790" s="57"/>
      <c r="PF790" s="57"/>
      <c r="PG790" s="57"/>
      <c r="PH790" s="57"/>
      <c r="PI790" s="57"/>
      <c r="PJ790" s="57"/>
      <c r="PK790" s="57"/>
      <c r="PL790" s="57"/>
      <c r="PM790" s="57"/>
      <c r="PN790" s="57"/>
      <c r="PO790" s="57"/>
      <c r="PP790" s="57"/>
      <c r="PQ790" s="57"/>
      <c r="PR790" s="57"/>
      <c r="PS790" s="57"/>
      <c r="PT790" s="57"/>
      <c r="PU790" s="57"/>
      <c r="PV790" s="57"/>
      <c r="PW790" s="57"/>
      <c r="PX790" s="57"/>
      <c r="PY790" s="57"/>
      <c r="PZ790" s="57"/>
      <c r="QA790" s="57"/>
      <c r="QB790" s="57"/>
      <c r="QC790" s="57"/>
      <c r="QD790" s="57"/>
      <c r="QE790" s="57"/>
      <c r="QF790" s="57"/>
      <c r="QG790" s="57"/>
      <c r="QH790" s="57"/>
      <c r="QI790" s="57"/>
      <c r="QJ790" s="57"/>
      <c r="QK790" s="57"/>
      <c r="QL790" s="57"/>
      <c r="QM790" s="57"/>
      <c r="QN790" s="57"/>
      <c r="QO790" s="57"/>
      <c r="QP790" s="57"/>
      <c r="QQ790" s="57"/>
      <c r="QR790" s="57"/>
      <c r="QS790" s="57"/>
      <c r="QT790" s="57"/>
      <c r="QU790" s="57"/>
      <c r="QV790" s="57"/>
      <c r="QW790" s="57"/>
      <c r="QX790" s="57"/>
      <c r="QY790" s="57"/>
      <c r="QZ790" s="57"/>
      <c r="RA790" s="57"/>
      <c r="RB790" s="57"/>
      <c r="RC790" s="57"/>
      <c r="RD790" s="57"/>
      <c r="RE790" s="57"/>
      <c r="RF790" s="57"/>
      <c r="RG790" s="57"/>
      <c r="RH790" s="57"/>
      <c r="RI790" s="57"/>
      <c r="RJ790" s="57"/>
      <c r="RK790" s="57"/>
      <c r="RL790" s="57"/>
      <c r="RM790" s="57"/>
      <c r="RN790" s="57"/>
      <c r="RO790" s="57"/>
      <c r="RP790" s="57"/>
      <c r="RQ790" s="57"/>
      <c r="RR790" s="57"/>
      <c r="RS790" s="57"/>
      <c r="RT790" s="57"/>
      <c r="RU790" s="57"/>
      <c r="RV790" s="57"/>
      <c r="RW790" s="57"/>
      <c r="RX790" s="57"/>
      <c r="RY790" s="57"/>
      <c r="RZ790" s="57"/>
      <c r="SA790" s="57"/>
      <c r="SB790" s="57"/>
      <c r="SC790" s="57"/>
      <c r="SD790" s="57"/>
      <c r="SE790" s="57"/>
      <c r="SF790" s="57"/>
      <c r="SG790" s="57"/>
      <c r="SH790" s="57"/>
      <c r="SI790" s="57"/>
      <c r="SJ790" s="57"/>
      <c r="SK790" s="57"/>
      <c r="SL790" s="57"/>
      <c r="SM790" s="57"/>
      <c r="SN790" s="57"/>
      <c r="SO790" s="57"/>
      <c r="SP790" s="57"/>
      <c r="SQ790" s="57"/>
      <c r="SR790" s="57"/>
      <c r="SS790" s="57"/>
      <c r="ST790" s="57"/>
      <c r="SU790" s="57"/>
      <c r="SV790" s="57"/>
      <c r="SW790" s="57"/>
      <c r="SX790" s="57"/>
      <c r="SY790" s="57"/>
      <c r="SZ790" s="57"/>
      <c r="TA790" s="57"/>
      <c r="TB790" s="57"/>
      <c r="TC790" s="57"/>
      <c r="TD790" s="57"/>
      <c r="TE790" s="57"/>
      <c r="TF790" s="57"/>
      <c r="TG790" s="57"/>
      <c r="TH790" s="57"/>
      <c r="TI790" s="57"/>
      <c r="TJ790" s="57"/>
      <c r="TK790" s="57"/>
      <c r="TL790" s="57"/>
      <c r="TM790" s="57"/>
      <c r="TN790" s="57"/>
      <c r="TO790" s="57"/>
      <c r="TP790" s="57"/>
      <c r="TQ790" s="57"/>
      <c r="TR790" s="57"/>
      <c r="TS790" s="57"/>
      <c r="TT790" s="57"/>
      <c r="TU790" s="57"/>
      <c r="TV790" s="57"/>
      <c r="TW790" s="57"/>
      <c r="TX790" s="57"/>
      <c r="TY790" s="57"/>
      <c r="TZ790" s="57"/>
      <c r="UA790" s="57"/>
      <c r="UB790" s="57"/>
      <c r="UC790" s="57"/>
      <c r="UD790" s="57"/>
      <c r="UE790" s="57"/>
      <c r="UF790" s="57"/>
      <c r="UG790" s="57"/>
      <c r="UH790" s="57"/>
      <c r="UI790" s="57"/>
      <c r="UJ790" s="57"/>
      <c r="UK790" s="57"/>
      <c r="UL790" s="57"/>
      <c r="UM790" s="57"/>
      <c r="UN790" s="57"/>
      <c r="UO790" s="57"/>
      <c r="UP790" s="57"/>
      <c r="UQ790" s="57"/>
      <c r="UR790" s="57"/>
      <c r="US790" s="57"/>
      <c r="UT790" s="57"/>
      <c r="UU790" s="57"/>
      <c r="UV790" s="57"/>
      <c r="UW790" s="57"/>
      <c r="UX790" s="57"/>
      <c r="UY790" s="57"/>
      <c r="UZ790" s="57"/>
      <c r="VA790" s="57"/>
      <c r="VB790" s="57"/>
      <c r="VC790" s="57"/>
      <c r="VD790" s="57"/>
      <c r="VE790" s="57"/>
      <c r="VF790" s="57"/>
      <c r="VG790" s="57"/>
      <c r="VH790" s="57"/>
      <c r="VI790" s="57"/>
      <c r="VJ790" s="57"/>
      <c r="VK790" s="57"/>
      <c r="VL790" s="57"/>
      <c r="VM790" s="57"/>
      <c r="VN790" s="57"/>
      <c r="VO790" s="57"/>
      <c r="VP790" s="57"/>
      <c r="VQ790" s="57"/>
      <c r="VR790" s="57"/>
      <c r="VS790" s="57"/>
      <c r="VT790" s="57"/>
      <c r="VU790" s="57"/>
      <c r="VV790" s="57"/>
      <c r="VW790" s="57"/>
      <c r="VX790" s="57"/>
      <c r="VY790" s="57"/>
      <c r="VZ790" s="57"/>
      <c r="WA790" s="57"/>
      <c r="WB790" s="57"/>
      <c r="WC790" s="57"/>
      <c r="WD790" s="57"/>
      <c r="WE790" s="57"/>
      <c r="WF790" s="57"/>
      <c r="WG790" s="57"/>
      <c r="WH790" s="57"/>
      <c r="WI790" s="57"/>
      <c r="WJ790" s="57"/>
      <c r="WK790" s="57"/>
      <c r="WL790" s="57"/>
      <c r="WM790" s="57"/>
      <c r="WN790" s="57"/>
      <c r="WO790" s="57"/>
      <c r="WP790" s="57"/>
      <c r="WQ790" s="57"/>
      <c r="WR790" s="57"/>
      <c r="WS790" s="57"/>
      <c r="WT790" s="57"/>
      <c r="WU790" s="57"/>
      <c r="WV790" s="57"/>
      <c r="WW790" s="57"/>
      <c r="WX790" s="57"/>
      <c r="WY790" s="57"/>
      <c r="WZ790" s="57"/>
      <c r="XA790" s="57"/>
      <c r="XB790" s="57"/>
      <c r="XC790" s="57"/>
      <c r="XD790" s="57"/>
      <c r="XE790" s="57"/>
      <c r="XF790" s="57"/>
      <c r="XG790" s="57"/>
      <c r="XH790" s="57"/>
      <c r="XI790" s="57"/>
      <c r="XJ790" s="57"/>
      <c r="XK790" s="57"/>
      <c r="XL790" s="57"/>
      <c r="XM790" s="57"/>
      <c r="XN790" s="57"/>
      <c r="XO790" s="57"/>
      <c r="XP790" s="57"/>
      <c r="XQ790" s="57"/>
      <c r="XR790" s="57"/>
      <c r="XS790" s="57"/>
      <c r="XT790" s="57"/>
      <c r="XU790" s="57"/>
      <c r="XV790" s="57"/>
      <c r="XW790" s="57"/>
    </row>
    <row r="791">
      <c r="AI791" s="57"/>
      <c r="BR791" s="57"/>
      <c r="DA791" s="57"/>
      <c r="EJ791" s="57"/>
      <c r="EK791" s="57"/>
      <c r="EL791" s="57"/>
      <c r="EM791" s="57"/>
      <c r="EN791" s="57"/>
      <c r="EO791" s="57"/>
      <c r="EP791" s="57"/>
      <c r="EQ791" s="57"/>
      <c r="ER791" s="57"/>
      <c r="ES791" s="57"/>
      <c r="ET791" s="57"/>
      <c r="EU791" s="57"/>
      <c r="EV791" s="57"/>
      <c r="EW791" s="57"/>
      <c r="EX791" s="57"/>
      <c r="EY791" s="57"/>
      <c r="EZ791" s="57"/>
      <c r="FA791" s="57"/>
      <c r="FB791" s="57"/>
      <c r="FC791" s="57"/>
      <c r="FD791" s="57"/>
      <c r="FE791" s="57"/>
      <c r="FF791" s="57"/>
      <c r="FG791" s="57"/>
      <c r="FH791" s="57"/>
      <c r="FI791" s="57"/>
      <c r="FJ791" s="57"/>
      <c r="FK791" s="57"/>
      <c r="FL791" s="57"/>
      <c r="FM791" s="57"/>
      <c r="FN791" s="57"/>
      <c r="FO791" s="57"/>
      <c r="FP791" s="57"/>
      <c r="FQ791" s="57"/>
      <c r="FR791" s="57"/>
      <c r="FS791" s="57"/>
      <c r="FT791" s="57"/>
      <c r="FU791" s="57"/>
      <c r="FV791" s="57"/>
      <c r="FW791" s="57"/>
      <c r="FX791" s="57"/>
      <c r="FY791" s="57"/>
      <c r="FZ791" s="57"/>
      <c r="GA791" s="57"/>
      <c r="GB791" s="57"/>
      <c r="GC791" s="57"/>
      <c r="GD791" s="57"/>
      <c r="GE791" s="57"/>
      <c r="GF791" s="57"/>
      <c r="GG791" s="57"/>
      <c r="GH791" s="57"/>
      <c r="GI791" s="57"/>
      <c r="GJ791" s="57"/>
      <c r="GK791" s="57"/>
      <c r="GL791" s="57"/>
      <c r="GM791" s="57"/>
      <c r="GN791" s="57"/>
      <c r="GO791" s="57"/>
      <c r="GP791" s="57"/>
      <c r="GQ791" s="57"/>
      <c r="GR791" s="57"/>
      <c r="GS791" s="57"/>
      <c r="GT791" s="57"/>
      <c r="GU791" s="57"/>
      <c r="GV791" s="57"/>
      <c r="GW791" s="57"/>
      <c r="GX791" s="57"/>
      <c r="GY791" s="57"/>
      <c r="GZ791" s="57"/>
      <c r="HA791" s="57"/>
      <c r="HB791" s="57"/>
      <c r="HC791" s="57"/>
      <c r="HD791" s="57"/>
      <c r="HE791" s="57"/>
      <c r="HF791" s="57"/>
      <c r="HG791" s="57"/>
      <c r="HH791" s="57"/>
      <c r="HI791" s="57"/>
      <c r="HJ791" s="57"/>
      <c r="HK791" s="57"/>
      <c r="HL791" s="57"/>
      <c r="HM791" s="57"/>
      <c r="HN791" s="57"/>
      <c r="HO791" s="57"/>
      <c r="HP791" s="57"/>
      <c r="HQ791" s="57"/>
      <c r="HR791" s="57"/>
      <c r="HS791" s="57"/>
      <c r="HT791" s="57"/>
      <c r="HU791" s="57"/>
      <c r="HV791" s="57"/>
      <c r="HW791" s="57"/>
      <c r="HX791" s="57"/>
      <c r="HY791" s="57"/>
      <c r="HZ791" s="57"/>
      <c r="IA791" s="57"/>
      <c r="IB791" s="57"/>
      <c r="IC791" s="57"/>
      <c r="ID791" s="57"/>
      <c r="IE791" s="57"/>
      <c r="IF791" s="57"/>
      <c r="IG791" s="57"/>
      <c r="IH791" s="57"/>
      <c r="II791" s="57"/>
      <c r="IJ791" s="57"/>
      <c r="IK791" s="57"/>
      <c r="IL791" s="57"/>
      <c r="IM791" s="57"/>
      <c r="IN791" s="57"/>
      <c r="IO791" s="57"/>
      <c r="IP791" s="57"/>
      <c r="IQ791" s="57"/>
      <c r="IR791" s="57"/>
      <c r="IS791" s="57"/>
      <c r="IT791" s="57"/>
      <c r="IU791" s="57"/>
      <c r="IV791" s="57"/>
      <c r="IW791" s="57"/>
      <c r="IX791" s="57"/>
      <c r="IY791" s="57"/>
      <c r="IZ791" s="57"/>
      <c r="JA791" s="57"/>
      <c r="JB791" s="57"/>
      <c r="JC791" s="57"/>
      <c r="JD791" s="57"/>
      <c r="JE791" s="57"/>
      <c r="JF791" s="57"/>
      <c r="JG791" s="57"/>
      <c r="JH791" s="57"/>
      <c r="JI791" s="57"/>
      <c r="JJ791" s="57"/>
      <c r="JK791" s="57"/>
      <c r="JL791" s="57"/>
      <c r="JM791" s="57"/>
      <c r="JN791" s="57"/>
      <c r="JO791" s="57"/>
      <c r="JP791" s="57"/>
      <c r="JQ791" s="57"/>
      <c r="JR791" s="57"/>
      <c r="JS791" s="57"/>
      <c r="JT791" s="57"/>
      <c r="JU791" s="57"/>
      <c r="JV791" s="57"/>
      <c r="JW791" s="57"/>
      <c r="JX791" s="57"/>
      <c r="JY791" s="57"/>
      <c r="JZ791" s="57"/>
      <c r="KA791" s="57"/>
      <c r="KB791" s="57"/>
      <c r="KC791" s="57"/>
      <c r="KD791" s="57"/>
      <c r="KE791" s="57"/>
      <c r="KF791" s="57"/>
      <c r="KG791" s="57"/>
      <c r="KH791" s="57"/>
      <c r="KI791" s="57"/>
      <c r="KJ791" s="57"/>
      <c r="KK791" s="57"/>
      <c r="KL791" s="57"/>
      <c r="KM791" s="57"/>
      <c r="KN791" s="57"/>
      <c r="KO791" s="57"/>
      <c r="KP791" s="57"/>
      <c r="KQ791" s="57"/>
      <c r="KR791" s="57"/>
      <c r="KS791" s="57"/>
      <c r="KT791" s="57"/>
      <c r="KU791" s="57"/>
      <c r="KV791" s="57"/>
      <c r="KW791" s="57"/>
      <c r="KX791" s="57"/>
      <c r="KY791" s="57"/>
      <c r="KZ791" s="57"/>
      <c r="LA791" s="57"/>
      <c r="LB791" s="57"/>
      <c r="LC791" s="57"/>
      <c r="LD791" s="57"/>
      <c r="LE791" s="57"/>
      <c r="LF791" s="57"/>
      <c r="LG791" s="57"/>
      <c r="LH791" s="57"/>
      <c r="LI791" s="57"/>
      <c r="LJ791" s="57"/>
      <c r="LK791" s="57"/>
      <c r="LL791" s="57"/>
      <c r="LM791" s="57"/>
      <c r="LN791" s="57"/>
      <c r="LO791" s="57"/>
      <c r="LP791" s="57"/>
      <c r="LQ791" s="57"/>
      <c r="LR791" s="57"/>
      <c r="LS791" s="57"/>
      <c r="LT791" s="57"/>
      <c r="LU791" s="57"/>
      <c r="LV791" s="57"/>
      <c r="LW791" s="57"/>
      <c r="LX791" s="57"/>
      <c r="LY791" s="57"/>
      <c r="LZ791" s="57"/>
      <c r="MA791" s="57"/>
      <c r="MB791" s="57"/>
      <c r="MC791" s="57"/>
      <c r="MD791" s="57"/>
      <c r="ME791" s="57"/>
      <c r="MF791" s="57"/>
      <c r="MG791" s="57"/>
      <c r="MH791" s="57"/>
      <c r="MI791" s="57"/>
      <c r="MJ791" s="57"/>
      <c r="MK791" s="57"/>
      <c r="ML791" s="57"/>
      <c r="MM791" s="57"/>
      <c r="MN791" s="57"/>
      <c r="MO791" s="57"/>
      <c r="MP791" s="57"/>
      <c r="MQ791" s="57"/>
      <c r="MR791" s="57"/>
      <c r="MS791" s="57"/>
      <c r="MT791" s="57"/>
      <c r="MU791" s="57"/>
      <c r="MV791" s="57"/>
      <c r="MW791" s="57"/>
      <c r="MX791" s="57"/>
      <c r="MY791" s="57"/>
      <c r="MZ791" s="57"/>
      <c r="NA791" s="57"/>
      <c r="NB791" s="57"/>
      <c r="NC791" s="57"/>
      <c r="ND791" s="57"/>
      <c r="NE791" s="57"/>
      <c r="NF791" s="57"/>
      <c r="NG791" s="57"/>
      <c r="NH791" s="57"/>
      <c r="NI791" s="57"/>
      <c r="NJ791" s="57"/>
      <c r="NK791" s="57"/>
      <c r="NL791" s="57"/>
      <c r="NM791" s="57"/>
      <c r="NN791" s="57"/>
      <c r="NO791" s="57"/>
      <c r="NP791" s="57"/>
      <c r="NQ791" s="57"/>
      <c r="NR791" s="57"/>
      <c r="NS791" s="57"/>
      <c r="NT791" s="57"/>
      <c r="NU791" s="57"/>
      <c r="NV791" s="57"/>
      <c r="NW791" s="57"/>
      <c r="NX791" s="57"/>
      <c r="NY791" s="57"/>
      <c r="NZ791" s="57"/>
      <c r="OA791" s="57"/>
      <c r="OB791" s="57"/>
      <c r="OC791" s="57"/>
      <c r="OD791" s="57"/>
      <c r="OE791" s="57"/>
      <c r="OF791" s="57"/>
      <c r="OG791" s="57"/>
      <c r="OH791" s="57"/>
      <c r="OI791" s="57"/>
      <c r="OJ791" s="57"/>
      <c r="OK791" s="57"/>
      <c r="OL791" s="57"/>
      <c r="OM791" s="57"/>
      <c r="ON791" s="57"/>
      <c r="OO791" s="57"/>
      <c r="OP791" s="57"/>
      <c r="OQ791" s="57"/>
      <c r="OR791" s="57"/>
      <c r="OS791" s="57"/>
      <c r="OT791" s="57"/>
      <c r="OU791" s="57"/>
      <c r="OV791" s="57"/>
      <c r="OW791" s="57"/>
      <c r="OX791" s="57"/>
      <c r="OY791" s="57"/>
      <c r="OZ791" s="57"/>
      <c r="PA791" s="57"/>
      <c r="PB791" s="57"/>
      <c r="PC791" s="57"/>
      <c r="PD791" s="57"/>
      <c r="PE791" s="57"/>
      <c r="PF791" s="57"/>
      <c r="PG791" s="57"/>
      <c r="PH791" s="57"/>
      <c r="PI791" s="57"/>
      <c r="PJ791" s="57"/>
      <c r="PK791" s="57"/>
      <c r="PL791" s="57"/>
      <c r="PM791" s="57"/>
      <c r="PN791" s="57"/>
      <c r="PO791" s="57"/>
      <c r="PP791" s="57"/>
      <c r="PQ791" s="57"/>
      <c r="PR791" s="57"/>
      <c r="PS791" s="57"/>
      <c r="PT791" s="57"/>
      <c r="PU791" s="57"/>
      <c r="PV791" s="57"/>
      <c r="PW791" s="57"/>
      <c r="PX791" s="57"/>
      <c r="PY791" s="57"/>
      <c r="PZ791" s="57"/>
      <c r="QA791" s="57"/>
      <c r="QB791" s="57"/>
      <c r="QC791" s="57"/>
      <c r="QD791" s="57"/>
      <c r="QE791" s="57"/>
      <c r="QF791" s="57"/>
      <c r="QG791" s="57"/>
      <c r="QH791" s="57"/>
      <c r="QI791" s="57"/>
      <c r="QJ791" s="57"/>
      <c r="QK791" s="57"/>
      <c r="QL791" s="57"/>
      <c r="QM791" s="57"/>
      <c r="QN791" s="57"/>
      <c r="QO791" s="57"/>
      <c r="QP791" s="57"/>
      <c r="QQ791" s="57"/>
      <c r="QR791" s="57"/>
      <c r="QS791" s="57"/>
      <c r="QT791" s="57"/>
      <c r="QU791" s="57"/>
      <c r="QV791" s="57"/>
      <c r="QW791" s="57"/>
      <c r="QX791" s="57"/>
      <c r="QY791" s="57"/>
      <c r="QZ791" s="57"/>
      <c r="RA791" s="57"/>
      <c r="RB791" s="57"/>
      <c r="RC791" s="57"/>
      <c r="RD791" s="57"/>
      <c r="RE791" s="57"/>
      <c r="RF791" s="57"/>
      <c r="RG791" s="57"/>
      <c r="RH791" s="57"/>
      <c r="RI791" s="57"/>
      <c r="RJ791" s="57"/>
      <c r="RK791" s="57"/>
      <c r="RL791" s="57"/>
      <c r="RM791" s="57"/>
      <c r="RN791" s="57"/>
      <c r="RO791" s="57"/>
      <c r="RP791" s="57"/>
      <c r="RQ791" s="57"/>
      <c r="RR791" s="57"/>
      <c r="RS791" s="57"/>
      <c r="RT791" s="57"/>
      <c r="RU791" s="57"/>
      <c r="RV791" s="57"/>
      <c r="RW791" s="57"/>
      <c r="RX791" s="57"/>
      <c r="RY791" s="57"/>
      <c r="RZ791" s="57"/>
      <c r="SA791" s="57"/>
      <c r="SB791" s="57"/>
      <c r="SC791" s="57"/>
      <c r="SD791" s="57"/>
      <c r="SE791" s="57"/>
      <c r="SF791" s="57"/>
      <c r="SG791" s="57"/>
      <c r="SH791" s="57"/>
      <c r="SI791" s="57"/>
      <c r="SJ791" s="57"/>
      <c r="SK791" s="57"/>
      <c r="SL791" s="57"/>
      <c r="SM791" s="57"/>
      <c r="SN791" s="57"/>
      <c r="SO791" s="57"/>
      <c r="SP791" s="57"/>
      <c r="SQ791" s="57"/>
      <c r="SR791" s="57"/>
      <c r="SS791" s="57"/>
      <c r="ST791" s="57"/>
      <c r="SU791" s="57"/>
      <c r="SV791" s="57"/>
      <c r="SW791" s="57"/>
      <c r="SX791" s="57"/>
      <c r="SY791" s="57"/>
      <c r="SZ791" s="57"/>
      <c r="TA791" s="57"/>
      <c r="TB791" s="57"/>
      <c r="TC791" s="57"/>
      <c r="TD791" s="57"/>
      <c r="TE791" s="57"/>
      <c r="TF791" s="57"/>
      <c r="TG791" s="57"/>
      <c r="TH791" s="57"/>
      <c r="TI791" s="57"/>
      <c r="TJ791" s="57"/>
      <c r="TK791" s="57"/>
      <c r="TL791" s="57"/>
      <c r="TM791" s="57"/>
      <c r="TN791" s="57"/>
      <c r="TO791" s="57"/>
      <c r="TP791" s="57"/>
      <c r="TQ791" s="57"/>
      <c r="TR791" s="57"/>
      <c r="TS791" s="57"/>
      <c r="TT791" s="57"/>
      <c r="TU791" s="57"/>
      <c r="TV791" s="57"/>
      <c r="TW791" s="57"/>
      <c r="TX791" s="57"/>
      <c r="TY791" s="57"/>
      <c r="TZ791" s="57"/>
      <c r="UA791" s="57"/>
      <c r="UB791" s="57"/>
      <c r="UC791" s="57"/>
      <c r="UD791" s="57"/>
      <c r="UE791" s="57"/>
      <c r="UF791" s="57"/>
      <c r="UG791" s="57"/>
      <c r="UH791" s="57"/>
      <c r="UI791" s="57"/>
      <c r="UJ791" s="57"/>
      <c r="UK791" s="57"/>
      <c r="UL791" s="57"/>
      <c r="UM791" s="57"/>
      <c r="UN791" s="57"/>
      <c r="UO791" s="57"/>
      <c r="UP791" s="57"/>
      <c r="UQ791" s="57"/>
      <c r="UR791" s="57"/>
      <c r="US791" s="57"/>
      <c r="UT791" s="57"/>
      <c r="UU791" s="57"/>
      <c r="UV791" s="57"/>
      <c r="UW791" s="57"/>
      <c r="UX791" s="57"/>
      <c r="UY791" s="57"/>
      <c r="UZ791" s="57"/>
      <c r="VA791" s="57"/>
      <c r="VB791" s="57"/>
      <c r="VC791" s="57"/>
      <c r="VD791" s="57"/>
      <c r="VE791" s="57"/>
      <c r="VF791" s="57"/>
      <c r="VG791" s="57"/>
      <c r="VH791" s="57"/>
      <c r="VI791" s="57"/>
      <c r="VJ791" s="57"/>
      <c r="VK791" s="57"/>
      <c r="VL791" s="57"/>
      <c r="VM791" s="57"/>
      <c r="VN791" s="57"/>
      <c r="VO791" s="57"/>
      <c r="VP791" s="57"/>
      <c r="VQ791" s="57"/>
      <c r="VR791" s="57"/>
      <c r="VS791" s="57"/>
      <c r="VT791" s="57"/>
      <c r="VU791" s="57"/>
      <c r="VV791" s="57"/>
      <c r="VW791" s="57"/>
      <c r="VX791" s="57"/>
      <c r="VY791" s="57"/>
      <c r="VZ791" s="57"/>
      <c r="WA791" s="57"/>
      <c r="WB791" s="57"/>
      <c r="WC791" s="57"/>
      <c r="WD791" s="57"/>
      <c r="WE791" s="57"/>
      <c r="WF791" s="57"/>
      <c r="WG791" s="57"/>
      <c r="WH791" s="57"/>
      <c r="WI791" s="57"/>
      <c r="WJ791" s="57"/>
      <c r="WK791" s="57"/>
      <c r="WL791" s="57"/>
      <c r="WM791" s="57"/>
      <c r="WN791" s="57"/>
      <c r="WO791" s="57"/>
      <c r="WP791" s="57"/>
      <c r="WQ791" s="57"/>
      <c r="WR791" s="57"/>
      <c r="WS791" s="57"/>
      <c r="WT791" s="57"/>
      <c r="WU791" s="57"/>
      <c r="WV791" s="57"/>
      <c r="WW791" s="57"/>
      <c r="WX791" s="57"/>
      <c r="WY791" s="57"/>
      <c r="WZ791" s="57"/>
      <c r="XA791" s="57"/>
      <c r="XB791" s="57"/>
      <c r="XC791" s="57"/>
      <c r="XD791" s="57"/>
      <c r="XE791" s="57"/>
      <c r="XF791" s="57"/>
      <c r="XG791" s="57"/>
      <c r="XH791" s="57"/>
      <c r="XI791" s="57"/>
      <c r="XJ791" s="57"/>
      <c r="XK791" s="57"/>
      <c r="XL791" s="57"/>
      <c r="XM791" s="57"/>
      <c r="XN791" s="57"/>
      <c r="XO791" s="57"/>
      <c r="XP791" s="57"/>
      <c r="XQ791" s="57"/>
      <c r="XR791" s="57"/>
      <c r="XS791" s="57"/>
      <c r="XT791" s="57"/>
      <c r="XU791" s="57"/>
      <c r="XV791" s="57"/>
      <c r="XW791" s="57"/>
    </row>
    <row r="792">
      <c r="AI792" s="57"/>
      <c r="BR792" s="57"/>
      <c r="DA792" s="57"/>
      <c r="EJ792" s="57"/>
      <c r="EK792" s="57"/>
      <c r="EL792" s="57"/>
      <c r="EM792" s="57"/>
      <c r="EN792" s="57"/>
      <c r="EO792" s="57"/>
      <c r="EP792" s="57"/>
      <c r="EQ792" s="57"/>
      <c r="ER792" s="57"/>
      <c r="ES792" s="57"/>
      <c r="ET792" s="57"/>
      <c r="EU792" s="57"/>
      <c r="EV792" s="57"/>
      <c r="EW792" s="57"/>
      <c r="EX792" s="57"/>
      <c r="EY792" s="57"/>
      <c r="EZ792" s="57"/>
      <c r="FA792" s="57"/>
      <c r="FB792" s="57"/>
      <c r="FC792" s="57"/>
      <c r="FD792" s="57"/>
      <c r="FE792" s="57"/>
      <c r="FF792" s="57"/>
      <c r="FG792" s="57"/>
      <c r="FH792" s="57"/>
      <c r="FI792" s="57"/>
      <c r="FJ792" s="57"/>
      <c r="FK792" s="57"/>
      <c r="FL792" s="57"/>
      <c r="FM792" s="57"/>
      <c r="FN792" s="57"/>
      <c r="FO792" s="57"/>
      <c r="FP792" s="57"/>
      <c r="FQ792" s="57"/>
      <c r="FR792" s="57"/>
      <c r="FS792" s="57"/>
      <c r="FT792" s="57"/>
      <c r="FU792" s="57"/>
      <c r="FV792" s="57"/>
      <c r="FW792" s="57"/>
      <c r="FX792" s="57"/>
      <c r="FY792" s="57"/>
      <c r="FZ792" s="57"/>
      <c r="GA792" s="57"/>
      <c r="GB792" s="57"/>
      <c r="GC792" s="57"/>
      <c r="GD792" s="57"/>
      <c r="GE792" s="57"/>
      <c r="GF792" s="57"/>
      <c r="GG792" s="57"/>
      <c r="GH792" s="57"/>
      <c r="GI792" s="57"/>
      <c r="GJ792" s="57"/>
      <c r="GK792" s="57"/>
      <c r="GL792" s="57"/>
      <c r="GM792" s="57"/>
      <c r="GN792" s="57"/>
      <c r="GO792" s="57"/>
      <c r="GP792" s="57"/>
      <c r="GQ792" s="57"/>
      <c r="GR792" s="57"/>
      <c r="GS792" s="57"/>
      <c r="GT792" s="57"/>
      <c r="GU792" s="57"/>
      <c r="GV792" s="57"/>
      <c r="GW792" s="57"/>
      <c r="GX792" s="57"/>
      <c r="GY792" s="57"/>
      <c r="GZ792" s="57"/>
      <c r="HA792" s="57"/>
      <c r="HB792" s="57"/>
      <c r="HC792" s="57"/>
      <c r="HD792" s="57"/>
      <c r="HE792" s="57"/>
      <c r="HF792" s="57"/>
      <c r="HG792" s="57"/>
      <c r="HH792" s="57"/>
      <c r="HI792" s="57"/>
      <c r="HJ792" s="57"/>
      <c r="HK792" s="57"/>
      <c r="HL792" s="57"/>
      <c r="HM792" s="57"/>
      <c r="HN792" s="57"/>
      <c r="HO792" s="57"/>
      <c r="HP792" s="57"/>
      <c r="HQ792" s="57"/>
      <c r="HR792" s="57"/>
      <c r="HS792" s="57"/>
      <c r="HT792" s="57"/>
      <c r="HU792" s="57"/>
      <c r="HV792" s="57"/>
      <c r="HW792" s="57"/>
      <c r="HX792" s="57"/>
      <c r="HY792" s="57"/>
      <c r="HZ792" s="57"/>
      <c r="IA792" s="57"/>
      <c r="IB792" s="57"/>
      <c r="IC792" s="57"/>
      <c r="ID792" s="57"/>
      <c r="IE792" s="57"/>
      <c r="IF792" s="57"/>
      <c r="IG792" s="57"/>
      <c r="IH792" s="57"/>
      <c r="II792" s="57"/>
      <c r="IJ792" s="57"/>
      <c r="IK792" s="57"/>
      <c r="IL792" s="57"/>
      <c r="IM792" s="57"/>
      <c r="IN792" s="57"/>
      <c r="IO792" s="57"/>
      <c r="IP792" s="57"/>
      <c r="IQ792" s="57"/>
      <c r="IR792" s="57"/>
      <c r="IS792" s="57"/>
      <c r="IT792" s="57"/>
      <c r="IU792" s="57"/>
      <c r="IV792" s="57"/>
      <c r="IW792" s="57"/>
      <c r="IX792" s="57"/>
      <c r="IY792" s="57"/>
      <c r="IZ792" s="57"/>
      <c r="JA792" s="57"/>
      <c r="JB792" s="57"/>
      <c r="JC792" s="57"/>
      <c r="JD792" s="57"/>
      <c r="JE792" s="57"/>
      <c r="JF792" s="57"/>
      <c r="JG792" s="57"/>
      <c r="JH792" s="57"/>
      <c r="JI792" s="57"/>
      <c r="JJ792" s="57"/>
      <c r="JK792" s="57"/>
      <c r="JL792" s="57"/>
      <c r="JM792" s="57"/>
      <c r="JN792" s="57"/>
      <c r="JO792" s="57"/>
      <c r="JP792" s="57"/>
      <c r="JQ792" s="57"/>
      <c r="JR792" s="57"/>
      <c r="JS792" s="57"/>
      <c r="JT792" s="57"/>
      <c r="JU792" s="57"/>
      <c r="JV792" s="57"/>
      <c r="JW792" s="57"/>
      <c r="JX792" s="57"/>
      <c r="JY792" s="57"/>
      <c r="JZ792" s="57"/>
      <c r="KA792" s="57"/>
      <c r="KB792" s="57"/>
      <c r="KC792" s="57"/>
      <c r="KD792" s="57"/>
      <c r="KE792" s="57"/>
      <c r="KF792" s="57"/>
      <c r="KG792" s="57"/>
      <c r="KH792" s="57"/>
      <c r="KI792" s="57"/>
      <c r="KJ792" s="57"/>
      <c r="KK792" s="57"/>
      <c r="KL792" s="57"/>
      <c r="KM792" s="57"/>
      <c r="KN792" s="57"/>
      <c r="KO792" s="57"/>
      <c r="KP792" s="57"/>
      <c r="KQ792" s="57"/>
      <c r="KR792" s="57"/>
      <c r="KS792" s="57"/>
      <c r="KT792" s="57"/>
      <c r="KU792" s="57"/>
      <c r="KV792" s="57"/>
      <c r="KW792" s="57"/>
      <c r="KX792" s="57"/>
      <c r="KY792" s="57"/>
      <c r="KZ792" s="57"/>
      <c r="LA792" s="57"/>
      <c r="LB792" s="57"/>
      <c r="LC792" s="57"/>
      <c r="LD792" s="57"/>
      <c r="LE792" s="57"/>
      <c r="LF792" s="57"/>
      <c r="LG792" s="57"/>
      <c r="LH792" s="57"/>
      <c r="LI792" s="57"/>
      <c r="LJ792" s="57"/>
      <c r="LK792" s="57"/>
      <c r="LL792" s="57"/>
      <c r="LM792" s="57"/>
      <c r="LN792" s="57"/>
      <c r="LO792" s="57"/>
      <c r="LP792" s="57"/>
      <c r="LQ792" s="57"/>
      <c r="LR792" s="57"/>
      <c r="LS792" s="57"/>
      <c r="LT792" s="57"/>
      <c r="LU792" s="57"/>
      <c r="LV792" s="57"/>
      <c r="LW792" s="57"/>
      <c r="LX792" s="57"/>
      <c r="LY792" s="57"/>
      <c r="LZ792" s="57"/>
      <c r="MA792" s="57"/>
      <c r="MB792" s="57"/>
      <c r="MC792" s="57"/>
      <c r="MD792" s="57"/>
      <c r="ME792" s="57"/>
      <c r="MF792" s="57"/>
      <c r="MG792" s="57"/>
      <c r="MH792" s="57"/>
      <c r="MI792" s="57"/>
      <c r="MJ792" s="57"/>
      <c r="MK792" s="57"/>
      <c r="ML792" s="57"/>
      <c r="MM792" s="57"/>
      <c r="MN792" s="57"/>
      <c r="MO792" s="57"/>
      <c r="MP792" s="57"/>
      <c r="MQ792" s="57"/>
      <c r="MR792" s="57"/>
      <c r="MS792" s="57"/>
      <c r="MT792" s="57"/>
      <c r="MU792" s="57"/>
      <c r="MV792" s="57"/>
      <c r="MW792" s="57"/>
      <c r="MX792" s="57"/>
      <c r="MY792" s="57"/>
      <c r="MZ792" s="57"/>
      <c r="NA792" s="57"/>
      <c r="NB792" s="57"/>
      <c r="NC792" s="57"/>
      <c r="ND792" s="57"/>
      <c r="NE792" s="57"/>
      <c r="NF792" s="57"/>
      <c r="NG792" s="57"/>
      <c r="NH792" s="57"/>
      <c r="NI792" s="57"/>
      <c r="NJ792" s="57"/>
      <c r="NK792" s="57"/>
      <c r="NL792" s="57"/>
      <c r="NM792" s="57"/>
      <c r="NN792" s="57"/>
      <c r="NO792" s="57"/>
      <c r="NP792" s="57"/>
      <c r="NQ792" s="57"/>
      <c r="NR792" s="57"/>
      <c r="NS792" s="57"/>
      <c r="NT792" s="57"/>
      <c r="NU792" s="57"/>
      <c r="NV792" s="57"/>
      <c r="NW792" s="57"/>
      <c r="NX792" s="57"/>
      <c r="NY792" s="57"/>
      <c r="NZ792" s="57"/>
      <c r="OA792" s="57"/>
      <c r="OB792" s="57"/>
      <c r="OC792" s="57"/>
      <c r="OD792" s="57"/>
      <c r="OE792" s="57"/>
      <c r="OF792" s="57"/>
      <c r="OG792" s="57"/>
      <c r="OH792" s="57"/>
      <c r="OI792" s="57"/>
      <c r="OJ792" s="57"/>
      <c r="OK792" s="57"/>
      <c r="OL792" s="57"/>
      <c r="OM792" s="57"/>
      <c r="ON792" s="57"/>
      <c r="OO792" s="57"/>
      <c r="OP792" s="57"/>
      <c r="OQ792" s="57"/>
      <c r="OR792" s="57"/>
      <c r="OS792" s="57"/>
      <c r="OT792" s="57"/>
      <c r="OU792" s="57"/>
      <c r="OV792" s="57"/>
      <c r="OW792" s="57"/>
      <c r="OX792" s="57"/>
      <c r="OY792" s="57"/>
      <c r="OZ792" s="57"/>
      <c r="PA792" s="57"/>
      <c r="PB792" s="57"/>
      <c r="PC792" s="57"/>
      <c r="PD792" s="57"/>
      <c r="PE792" s="57"/>
      <c r="PF792" s="57"/>
      <c r="PG792" s="57"/>
      <c r="PH792" s="57"/>
      <c r="PI792" s="57"/>
      <c r="PJ792" s="57"/>
      <c r="PK792" s="57"/>
      <c r="PL792" s="57"/>
      <c r="PM792" s="57"/>
      <c r="PN792" s="57"/>
      <c r="PO792" s="57"/>
      <c r="PP792" s="57"/>
      <c r="PQ792" s="57"/>
      <c r="PR792" s="57"/>
      <c r="PS792" s="57"/>
      <c r="PT792" s="57"/>
      <c r="PU792" s="57"/>
      <c r="PV792" s="57"/>
      <c r="PW792" s="57"/>
      <c r="PX792" s="57"/>
      <c r="PY792" s="57"/>
      <c r="PZ792" s="57"/>
      <c r="QA792" s="57"/>
      <c r="QB792" s="57"/>
      <c r="QC792" s="57"/>
      <c r="QD792" s="57"/>
      <c r="QE792" s="57"/>
      <c r="QF792" s="57"/>
      <c r="QG792" s="57"/>
      <c r="QH792" s="57"/>
      <c r="QI792" s="57"/>
      <c r="QJ792" s="57"/>
      <c r="QK792" s="57"/>
      <c r="QL792" s="57"/>
      <c r="QM792" s="57"/>
      <c r="QN792" s="57"/>
      <c r="QO792" s="57"/>
      <c r="QP792" s="57"/>
      <c r="QQ792" s="57"/>
      <c r="QR792" s="57"/>
      <c r="QS792" s="57"/>
      <c r="QT792" s="57"/>
      <c r="QU792" s="57"/>
      <c r="QV792" s="57"/>
      <c r="QW792" s="57"/>
      <c r="QX792" s="57"/>
      <c r="QY792" s="57"/>
      <c r="QZ792" s="57"/>
      <c r="RA792" s="57"/>
      <c r="RB792" s="57"/>
      <c r="RC792" s="57"/>
      <c r="RD792" s="57"/>
      <c r="RE792" s="57"/>
      <c r="RF792" s="57"/>
      <c r="RG792" s="57"/>
      <c r="RH792" s="57"/>
      <c r="RI792" s="57"/>
      <c r="RJ792" s="57"/>
      <c r="RK792" s="57"/>
      <c r="RL792" s="57"/>
      <c r="RM792" s="57"/>
      <c r="RN792" s="57"/>
      <c r="RO792" s="57"/>
      <c r="RP792" s="57"/>
      <c r="RQ792" s="57"/>
      <c r="RR792" s="57"/>
      <c r="RS792" s="57"/>
      <c r="RT792" s="57"/>
      <c r="RU792" s="57"/>
      <c r="RV792" s="57"/>
      <c r="RW792" s="57"/>
      <c r="RX792" s="57"/>
      <c r="RY792" s="57"/>
      <c r="RZ792" s="57"/>
      <c r="SA792" s="57"/>
      <c r="SB792" s="57"/>
      <c r="SC792" s="57"/>
      <c r="SD792" s="57"/>
      <c r="SE792" s="57"/>
      <c r="SF792" s="57"/>
      <c r="SG792" s="57"/>
      <c r="SH792" s="57"/>
      <c r="SI792" s="57"/>
      <c r="SJ792" s="57"/>
      <c r="SK792" s="57"/>
      <c r="SL792" s="57"/>
      <c r="SM792" s="57"/>
      <c r="SN792" s="57"/>
      <c r="SO792" s="57"/>
      <c r="SP792" s="57"/>
      <c r="SQ792" s="57"/>
      <c r="SR792" s="57"/>
      <c r="SS792" s="57"/>
      <c r="ST792" s="57"/>
      <c r="SU792" s="57"/>
      <c r="SV792" s="57"/>
      <c r="SW792" s="57"/>
      <c r="SX792" s="57"/>
      <c r="SY792" s="57"/>
      <c r="SZ792" s="57"/>
      <c r="TA792" s="57"/>
      <c r="TB792" s="57"/>
      <c r="TC792" s="57"/>
      <c r="TD792" s="57"/>
      <c r="TE792" s="57"/>
      <c r="TF792" s="57"/>
      <c r="TG792" s="57"/>
      <c r="TH792" s="57"/>
      <c r="TI792" s="57"/>
      <c r="TJ792" s="57"/>
      <c r="TK792" s="57"/>
      <c r="TL792" s="57"/>
      <c r="TM792" s="57"/>
      <c r="TN792" s="57"/>
      <c r="TO792" s="57"/>
      <c r="TP792" s="57"/>
      <c r="TQ792" s="57"/>
      <c r="TR792" s="57"/>
      <c r="TS792" s="57"/>
      <c r="TT792" s="57"/>
      <c r="TU792" s="57"/>
      <c r="TV792" s="57"/>
      <c r="TW792" s="57"/>
      <c r="TX792" s="57"/>
      <c r="TY792" s="57"/>
      <c r="TZ792" s="57"/>
      <c r="UA792" s="57"/>
      <c r="UB792" s="57"/>
      <c r="UC792" s="57"/>
      <c r="UD792" s="57"/>
      <c r="UE792" s="57"/>
      <c r="UF792" s="57"/>
      <c r="UG792" s="57"/>
      <c r="UH792" s="57"/>
      <c r="UI792" s="57"/>
      <c r="UJ792" s="57"/>
      <c r="UK792" s="57"/>
      <c r="UL792" s="57"/>
      <c r="UM792" s="57"/>
      <c r="UN792" s="57"/>
      <c r="UO792" s="57"/>
      <c r="UP792" s="57"/>
      <c r="UQ792" s="57"/>
      <c r="UR792" s="57"/>
      <c r="US792" s="57"/>
      <c r="UT792" s="57"/>
      <c r="UU792" s="57"/>
      <c r="UV792" s="57"/>
      <c r="UW792" s="57"/>
      <c r="UX792" s="57"/>
      <c r="UY792" s="57"/>
      <c r="UZ792" s="57"/>
      <c r="VA792" s="57"/>
      <c r="VB792" s="57"/>
      <c r="VC792" s="57"/>
      <c r="VD792" s="57"/>
      <c r="VE792" s="57"/>
      <c r="VF792" s="57"/>
      <c r="VG792" s="57"/>
      <c r="VH792" s="57"/>
      <c r="VI792" s="57"/>
      <c r="VJ792" s="57"/>
      <c r="VK792" s="57"/>
      <c r="VL792" s="57"/>
      <c r="VM792" s="57"/>
      <c r="VN792" s="57"/>
      <c r="VO792" s="57"/>
      <c r="VP792" s="57"/>
      <c r="VQ792" s="57"/>
      <c r="VR792" s="57"/>
      <c r="VS792" s="57"/>
      <c r="VT792" s="57"/>
      <c r="VU792" s="57"/>
      <c r="VV792" s="57"/>
      <c r="VW792" s="57"/>
      <c r="VX792" s="57"/>
      <c r="VY792" s="57"/>
      <c r="VZ792" s="57"/>
      <c r="WA792" s="57"/>
      <c r="WB792" s="57"/>
      <c r="WC792" s="57"/>
      <c r="WD792" s="57"/>
      <c r="WE792" s="57"/>
      <c r="WF792" s="57"/>
      <c r="WG792" s="57"/>
      <c r="WH792" s="57"/>
      <c r="WI792" s="57"/>
      <c r="WJ792" s="57"/>
      <c r="WK792" s="57"/>
      <c r="WL792" s="57"/>
      <c r="WM792" s="57"/>
      <c r="WN792" s="57"/>
      <c r="WO792" s="57"/>
      <c r="WP792" s="57"/>
      <c r="WQ792" s="57"/>
      <c r="WR792" s="57"/>
      <c r="WS792" s="57"/>
      <c r="WT792" s="57"/>
      <c r="WU792" s="57"/>
      <c r="WV792" s="57"/>
      <c r="WW792" s="57"/>
      <c r="WX792" s="57"/>
      <c r="WY792" s="57"/>
      <c r="WZ792" s="57"/>
      <c r="XA792" s="57"/>
      <c r="XB792" s="57"/>
      <c r="XC792" s="57"/>
      <c r="XD792" s="57"/>
      <c r="XE792" s="57"/>
      <c r="XF792" s="57"/>
      <c r="XG792" s="57"/>
      <c r="XH792" s="57"/>
      <c r="XI792" s="57"/>
      <c r="XJ792" s="57"/>
      <c r="XK792" s="57"/>
      <c r="XL792" s="57"/>
      <c r="XM792" s="57"/>
      <c r="XN792" s="57"/>
      <c r="XO792" s="57"/>
      <c r="XP792" s="57"/>
      <c r="XQ792" s="57"/>
      <c r="XR792" s="57"/>
      <c r="XS792" s="57"/>
      <c r="XT792" s="57"/>
      <c r="XU792" s="57"/>
      <c r="XV792" s="57"/>
      <c r="XW792" s="57"/>
    </row>
    <row r="793">
      <c r="AI793" s="57"/>
      <c r="BR793" s="57"/>
      <c r="DA793" s="57"/>
      <c r="EJ793" s="57"/>
      <c r="EK793" s="57"/>
      <c r="EL793" s="57"/>
      <c r="EM793" s="57"/>
      <c r="EN793" s="57"/>
      <c r="EO793" s="57"/>
      <c r="EP793" s="57"/>
      <c r="EQ793" s="57"/>
      <c r="ER793" s="57"/>
      <c r="ES793" s="57"/>
      <c r="ET793" s="57"/>
      <c r="EU793" s="57"/>
      <c r="EV793" s="57"/>
      <c r="EW793" s="57"/>
      <c r="EX793" s="57"/>
      <c r="EY793" s="57"/>
      <c r="EZ793" s="57"/>
      <c r="FA793" s="57"/>
      <c r="FB793" s="57"/>
      <c r="FC793" s="57"/>
      <c r="FD793" s="57"/>
      <c r="FE793" s="57"/>
      <c r="FF793" s="57"/>
      <c r="FG793" s="57"/>
      <c r="FH793" s="57"/>
      <c r="FI793" s="57"/>
      <c r="FJ793" s="57"/>
      <c r="FK793" s="57"/>
      <c r="FL793" s="57"/>
      <c r="FM793" s="57"/>
      <c r="FN793" s="57"/>
      <c r="FO793" s="57"/>
      <c r="FP793" s="57"/>
      <c r="FQ793" s="57"/>
      <c r="FR793" s="57"/>
      <c r="FS793" s="57"/>
      <c r="FT793" s="57"/>
      <c r="FU793" s="57"/>
      <c r="FV793" s="57"/>
      <c r="FW793" s="57"/>
      <c r="FX793" s="57"/>
      <c r="FY793" s="57"/>
      <c r="FZ793" s="57"/>
      <c r="GA793" s="57"/>
      <c r="GB793" s="57"/>
      <c r="GC793" s="57"/>
      <c r="GD793" s="57"/>
      <c r="GE793" s="57"/>
      <c r="GF793" s="57"/>
      <c r="GG793" s="57"/>
      <c r="GH793" s="57"/>
      <c r="GI793" s="57"/>
      <c r="GJ793" s="57"/>
      <c r="GK793" s="57"/>
      <c r="GL793" s="57"/>
      <c r="GM793" s="57"/>
      <c r="GN793" s="57"/>
      <c r="GO793" s="57"/>
      <c r="GP793" s="57"/>
      <c r="GQ793" s="57"/>
      <c r="GR793" s="57"/>
      <c r="GS793" s="57"/>
      <c r="GT793" s="57"/>
      <c r="GU793" s="57"/>
      <c r="GV793" s="57"/>
      <c r="GW793" s="57"/>
      <c r="GX793" s="57"/>
      <c r="GY793" s="57"/>
      <c r="GZ793" s="57"/>
      <c r="HA793" s="57"/>
      <c r="HB793" s="57"/>
      <c r="HC793" s="57"/>
      <c r="HD793" s="57"/>
      <c r="HE793" s="57"/>
      <c r="HF793" s="57"/>
      <c r="HG793" s="57"/>
      <c r="HH793" s="57"/>
      <c r="HI793" s="57"/>
      <c r="HJ793" s="57"/>
      <c r="HK793" s="57"/>
      <c r="HL793" s="57"/>
      <c r="HM793" s="57"/>
      <c r="HN793" s="57"/>
      <c r="HO793" s="57"/>
      <c r="HP793" s="57"/>
      <c r="HQ793" s="57"/>
      <c r="HR793" s="57"/>
      <c r="HS793" s="57"/>
      <c r="HT793" s="57"/>
      <c r="HU793" s="57"/>
      <c r="HV793" s="57"/>
      <c r="HW793" s="57"/>
      <c r="HX793" s="57"/>
      <c r="HY793" s="57"/>
      <c r="HZ793" s="57"/>
      <c r="IA793" s="57"/>
      <c r="IB793" s="57"/>
      <c r="IC793" s="57"/>
      <c r="ID793" s="57"/>
      <c r="IE793" s="57"/>
      <c r="IF793" s="57"/>
      <c r="IG793" s="57"/>
      <c r="IH793" s="57"/>
      <c r="II793" s="57"/>
      <c r="IJ793" s="57"/>
      <c r="IK793" s="57"/>
      <c r="IL793" s="57"/>
      <c r="IM793" s="57"/>
      <c r="IN793" s="57"/>
      <c r="IO793" s="57"/>
      <c r="IP793" s="57"/>
      <c r="IQ793" s="57"/>
      <c r="IR793" s="57"/>
      <c r="IS793" s="57"/>
      <c r="IT793" s="57"/>
      <c r="IU793" s="57"/>
      <c r="IV793" s="57"/>
      <c r="IW793" s="57"/>
      <c r="IX793" s="57"/>
      <c r="IY793" s="57"/>
      <c r="IZ793" s="57"/>
      <c r="JA793" s="57"/>
      <c r="JB793" s="57"/>
      <c r="JC793" s="57"/>
      <c r="JD793" s="57"/>
      <c r="JE793" s="57"/>
      <c r="JF793" s="57"/>
      <c r="JG793" s="57"/>
      <c r="JH793" s="57"/>
      <c r="JI793" s="57"/>
      <c r="JJ793" s="57"/>
      <c r="JK793" s="57"/>
      <c r="JL793" s="57"/>
      <c r="JM793" s="57"/>
      <c r="JN793" s="57"/>
      <c r="JO793" s="57"/>
      <c r="JP793" s="57"/>
      <c r="JQ793" s="57"/>
      <c r="JR793" s="57"/>
      <c r="JS793" s="57"/>
      <c r="JT793" s="57"/>
      <c r="JU793" s="57"/>
      <c r="JV793" s="57"/>
      <c r="JW793" s="57"/>
      <c r="JX793" s="57"/>
      <c r="JY793" s="57"/>
      <c r="JZ793" s="57"/>
      <c r="KA793" s="57"/>
      <c r="KB793" s="57"/>
      <c r="KC793" s="57"/>
      <c r="KD793" s="57"/>
      <c r="KE793" s="57"/>
      <c r="KF793" s="57"/>
      <c r="KG793" s="57"/>
      <c r="KH793" s="57"/>
      <c r="KI793" s="57"/>
      <c r="KJ793" s="57"/>
      <c r="KK793" s="57"/>
      <c r="KL793" s="57"/>
      <c r="KM793" s="57"/>
      <c r="KN793" s="57"/>
      <c r="KO793" s="57"/>
      <c r="KP793" s="57"/>
      <c r="KQ793" s="57"/>
      <c r="KR793" s="57"/>
      <c r="KS793" s="57"/>
      <c r="KT793" s="57"/>
      <c r="KU793" s="57"/>
      <c r="KV793" s="57"/>
      <c r="KW793" s="57"/>
      <c r="KX793" s="57"/>
      <c r="KY793" s="57"/>
      <c r="KZ793" s="57"/>
      <c r="LA793" s="57"/>
      <c r="LB793" s="57"/>
      <c r="LC793" s="57"/>
      <c r="LD793" s="57"/>
      <c r="LE793" s="57"/>
      <c r="LF793" s="57"/>
      <c r="LG793" s="57"/>
      <c r="LH793" s="57"/>
      <c r="LI793" s="57"/>
      <c r="LJ793" s="57"/>
      <c r="LK793" s="57"/>
      <c r="LL793" s="57"/>
      <c r="LM793" s="57"/>
      <c r="LN793" s="57"/>
      <c r="LO793" s="57"/>
      <c r="LP793" s="57"/>
      <c r="LQ793" s="57"/>
      <c r="LR793" s="57"/>
      <c r="LS793" s="57"/>
      <c r="LT793" s="57"/>
      <c r="LU793" s="57"/>
      <c r="LV793" s="57"/>
      <c r="LW793" s="57"/>
      <c r="LX793" s="57"/>
      <c r="LY793" s="57"/>
      <c r="LZ793" s="57"/>
      <c r="MA793" s="57"/>
      <c r="MB793" s="57"/>
      <c r="MC793" s="57"/>
      <c r="MD793" s="57"/>
      <c r="ME793" s="57"/>
      <c r="MF793" s="57"/>
      <c r="MG793" s="57"/>
      <c r="MH793" s="57"/>
      <c r="MI793" s="57"/>
      <c r="MJ793" s="57"/>
      <c r="MK793" s="57"/>
      <c r="ML793" s="57"/>
      <c r="MM793" s="57"/>
      <c r="MN793" s="57"/>
      <c r="MO793" s="57"/>
      <c r="MP793" s="57"/>
      <c r="MQ793" s="57"/>
      <c r="MR793" s="57"/>
      <c r="MS793" s="57"/>
      <c r="MT793" s="57"/>
      <c r="MU793" s="57"/>
      <c r="MV793" s="57"/>
      <c r="MW793" s="57"/>
      <c r="MX793" s="57"/>
      <c r="MY793" s="57"/>
      <c r="MZ793" s="57"/>
      <c r="NA793" s="57"/>
      <c r="NB793" s="57"/>
      <c r="NC793" s="57"/>
      <c r="ND793" s="57"/>
      <c r="NE793" s="57"/>
      <c r="NF793" s="57"/>
      <c r="NG793" s="57"/>
      <c r="NH793" s="57"/>
      <c r="NI793" s="57"/>
      <c r="NJ793" s="57"/>
      <c r="NK793" s="57"/>
      <c r="NL793" s="57"/>
      <c r="NM793" s="57"/>
      <c r="NN793" s="57"/>
      <c r="NO793" s="57"/>
      <c r="NP793" s="57"/>
      <c r="NQ793" s="57"/>
      <c r="NR793" s="57"/>
      <c r="NS793" s="57"/>
      <c r="NT793" s="57"/>
      <c r="NU793" s="57"/>
      <c r="NV793" s="57"/>
      <c r="NW793" s="57"/>
      <c r="NX793" s="57"/>
      <c r="NY793" s="57"/>
      <c r="NZ793" s="57"/>
      <c r="OA793" s="57"/>
      <c r="OB793" s="57"/>
      <c r="OC793" s="57"/>
      <c r="OD793" s="57"/>
      <c r="OE793" s="57"/>
      <c r="OF793" s="57"/>
      <c r="OG793" s="57"/>
      <c r="OH793" s="57"/>
      <c r="OI793" s="57"/>
      <c r="OJ793" s="57"/>
      <c r="OK793" s="57"/>
      <c r="OL793" s="57"/>
      <c r="OM793" s="57"/>
      <c r="ON793" s="57"/>
      <c r="OO793" s="57"/>
      <c r="OP793" s="57"/>
      <c r="OQ793" s="57"/>
      <c r="OR793" s="57"/>
      <c r="OS793" s="57"/>
      <c r="OT793" s="57"/>
      <c r="OU793" s="57"/>
      <c r="OV793" s="57"/>
      <c r="OW793" s="57"/>
      <c r="OX793" s="57"/>
      <c r="OY793" s="57"/>
      <c r="OZ793" s="57"/>
      <c r="PA793" s="57"/>
      <c r="PB793" s="57"/>
      <c r="PC793" s="57"/>
      <c r="PD793" s="57"/>
      <c r="PE793" s="57"/>
      <c r="PF793" s="57"/>
      <c r="PG793" s="57"/>
      <c r="PH793" s="57"/>
      <c r="PI793" s="57"/>
      <c r="PJ793" s="57"/>
      <c r="PK793" s="57"/>
      <c r="PL793" s="57"/>
      <c r="PM793" s="57"/>
      <c r="PN793" s="57"/>
      <c r="PO793" s="57"/>
      <c r="PP793" s="57"/>
      <c r="PQ793" s="57"/>
      <c r="PR793" s="57"/>
      <c r="PS793" s="57"/>
      <c r="PT793" s="57"/>
      <c r="PU793" s="57"/>
      <c r="PV793" s="57"/>
      <c r="PW793" s="57"/>
      <c r="PX793" s="57"/>
      <c r="PY793" s="57"/>
      <c r="PZ793" s="57"/>
      <c r="QA793" s="57"/>
      <c r="QB793" s="57"/>
      <c r="QC793" s="57"/>
      <c r="QD793" s="57"/>
      <c r="QE793" s="57"/>
      <c r="QF793" s="57"/>
      <c r="QG793" s="57"/>
      <c r="QH793" s="57"/>
      <c r="QI793" s="57"/>
      <c r="QJ793" s="57"/>
      <c r="QK793" s="57"/>
      <c r="QL793" s="57"/>
      <c r="QM793" s="57"/>
      <c r="QN793" s="57"/>
      <c r="QO793" s="57"/>
      <c r="QP793" s="57"/>
      <c r="QQ793" s="57"/>
      <c r="QR793" s="57"/>
      <c r="QS793" s="57"/>
      <c r="QT793" s="57"/>
      <c r="QU793" s="57"/>
      <c r="QV793" s="57"/>
      <c r="QW793" s="57"/>
      <c r="QX793" s="57"/>
      <c r="QY793" s="57"/>
      <c r="QZ793" s="57"/>
      <c r="RA793" s="57"/>
      <c r="RB793" s="57"/>
      <c r="RC793" s="57"/>
      <c r="RD793" s="57"/>
      <c r="RE793" s="57"/>
      <c r="RF793" s="57"/>
      <c r="RG793" s="57"/>
      <c r="RH793" s="57"/>
      <c r="RI793" s="57"/>
      <c r="RJ793" s="57"/>
      <c r="RK793" s="57"/>
      <c r="RL793" s="57"/>
      <c r="RM793" s="57"/>
      <c r="RN793" s="57"/>
      <c r="RO793" s="57"/>
      <c r="RP793" s="57"/>
      <c r="RQ793" s="57"/>
      <c r="RR793" s="57"/>
      <c r="RS793" s="57"/>
      <c r="RT793" s="57"/>
      <c r="RU793" s="57"/>
      <c r="RV793" s="57"/>
      <c r="RW793" s="57"/>
      <c r="RX793" s="57"/>
      <c r="RY793" s="57"/>
      <c r="RZ793" s="57"/>
      <c r="SA793" s="57"/>
      <c r="SB793" s="57"/>
      <c r="SC793" s="57"/>
      <c r="SD793" s="57"/>
      <c r="SE793" s="57"/>
      <c r="SF793" s="57"/>
      <c r="SG793" s="57"/>
      <c r="SH793" s="57"/>
      <c r="SI793" s="57"/>
      <c r="SJ793" s="57"/>
      <c r="SK793" s="57"/>
      <c r="SL793" s="57"/>
      <c r="SM793" s="57"/>
      <c r="SN793" s="57"/>
      <c r="SO793" s="57"/>
      <c r="SP793" s="57"/>
      <c r="SQ793" s="57"/>
      <c r="SR793" s="57"/>
      <c r="SS793" s="57"/>
      <c r="ST793" s="57"/>
      <c r="SU793" s="57"/>
      <c r="SV793" s="57"/>
      <c r="SW793" s="57"/>
      <c r="SX793" s="57"/>
      <c r="SY793" s="57"/>
      <c r="SZ793" s="57"/>
      <c r="TA793" s="57"/>
      <c r="TB793" s="57"/>
      <c r="TC793" s="57"/>
      <c r="TD793" s="57"/>
      <c r="TE793" s="57"/>
      <c r="TF793" s="57"/>
      <c r="TG793" s="57"/>
      <c r="TH793" s="57"/>
      <c r="TI793" s="57"/>
      <c r="TJ793" s="57"/>
      <c r="TK793" s="57"/>
      <c r="TL793" s="57"/>
      <c r="TM793" s="57"/>
      <c r="TN793" s="57"/>
      <c r="TO793" s="57"/>
      <c r="TP793" s="57"/>
      <c r="TQ793" s="57"/>
      <c r="TR793" s="57"/>
      <c r="TS793" s="57"/>
      <c r="TT793" s="57"/>
      <c r="TU793" s="57"/>
      <c r="TV793" s="57"/>
      <c r="TW793" s="57"/>
      <c r="TX793" s="57"/>
      <c r="TY793" s="57"/>
      <c r="TZ793" s="57"/>
      <c r="UA793" s="57"/>
      <c r="UB793" s="57"/>
      <c r="UC793" s="57"/>
      <c r="UD793" s="57"/>
      <c r="UE793" s="57"/>
      <c r="UF793" s="57"/>
      <c r="UG793" s="57"/>
      <c r="UH793" s="57"/>
      <c r="UI793" s="57"/>
      <c r="UJ793" s="57"/>
      <c r="UK793" s="57"/>
      <c r="UL793" s="57"/>
      <c r="UM793" s="57"/>
      <c r="UN793" s="57"/>
      <c r="UO793" s="57"/>
      <c r="UP793" s="57"/>
      <c r="UQ793" s="57"/>
      <c r="UR793" s="57"/>
      <c r="US793" s="57"/>
      <c r="UT793" s="57"/>
      <c r="UU793" s="57"/>
      <c r="UV793" s="57"/>
      <c r="UW793" s="57"/>
      <c r="UX793" s="57"/>
      <c r="UY793" s="57"/>
      <c r="UZ793" s="57"/>
      <c r="VA793" s="57"/>
      <c r="VB793" s="57"/>
      <c r="VC793" s="57"/>
      <c r="VD793" s="57"/>
      <c r="VE793" s="57"/>
      <c r="VF793" s="57"/>
      <c r="VG793" s="57"/>
      <c r="VH793" s="57"/>
      <c r="VI793" s="57"/>
      <c r="VJ793" s="57"/>
      <c r="VK793" s="57"/>
      <c r="VL793" s="57"/>
      <c r="VM793" s="57"/>
      <c r="VN793" s="57"/>
      <c r="VO793" s="57"/>
      <c r="VP793" s="57"/>
      <c r="VQ793" s="57"/>
      <c r="VR793" s="57"/>
      <c r="VS793" s="57"/>
      <c r="VT793" s="57"/>
      <c r="VU793" s="57"/>
      <c r="VV793" s="57"/>
      <c r="VW793" s="57"/>
      <c r="VX793" s="57"/>
      <c r="VY793" s="57"/>
      <c r="VZ793" s="57"/>
      <c r="WA793" s="57"/>
      <c r="WB793" s="57"/>
      <c r="WC793" s="57"/>
      <c r="WD793" s="57"/>
      <c r="WE793" s="57"/>
      <c r="WF793" s="57"/>
      <c r="WG793" s="57"/>
      <c r="WH793" s="57"/>
      <c r="WI793" s="57"/>
      <c r="WJ793" s="57"/>
      <c r="WK793" s="57"/>
      <c r="WL793" s="57"/>
      <c r="WM793" s="57"/>
      <c r="WN793" s="57"/>
      <c r="WO793" s="57"/>
      <c r="WP793" s="57"/>
      <c r="WQ793" s="57"/>
      <c r="WR793" s="57"/>
      <c r="WS793" s="57"/>
      <c r="WT793" s="57"/>
      <c r="WU793" s="57"/>
      <c r="WV793" s="57"/>
      <c r="WW793" s="57"/>
      <c r="WX793" s="57"/>
      <c r="WY793" s="57"/>
      <c r="WZ793" s="57"/>
      <c r="XA793" s="57"/>
      <c r="XB793" s="57"/>
      <c r="XC793" s="57"/>
      <c r="XD793" s="57"/>
      <c r="XE793" s="57"/>
      <c r="XF793" s="57"/>
      <c r="XG793" s="57"/>
      <c r="XH793" s="57"/>
      <c r="XI793" s="57"/>
      <c r="XJ793" s="57"/>
      <c r="XK793" s="57"/>
      <c r="XL793" s="57"/>
      <c r="XM793" s="57"/>
      <c r="XN793" s="57"/>
      <c r="XO793" s="57"/>
      <c r="XP793" s="57"/>
      <c r="XQ793" s="57"/>
      <c r="XR793" s="57"/>
      <c r="XS793" s="57"/>
      <c r="XT793" s="57"/>
      <c r="XU793" s="57"/>
      <c r="XV793" s="57"/>
      <c r="XW793" s="57"/>
    </row>
    <row r="794">
      <c r="AI794" s="57"/>
      <c r="BR794" s="57"/>
      <c r="DA794" s="57"/>
      <c r="EJ794" s="57"/>
      <c r="EK794" s="57"/>
      <c r="EL794" s="57"/>
      <c r="EM794" s="57"/>
      <c r="EN794" s="57"/>
      <c r="EO794" s="57"/>
      <c r="EP794" s="57"/>
      <c r="EQ794" s="57"/>
      <c r="ER794" s="57"/>
      <c r="ES794" s="57"/>
      <c r="ET794" s="57"/>
      <c r="EU794" s="57"/>
      <c r="EV794" s="57"/>
      <c r="EW794" s="57"/>
      <c r="EX794" s="57"/>
      <c r="EY794" s="57"/>
      <c r="EZ794" s="57"/>
      <c r="FA794" s="57"/>
      <c r="FB794" s="57"/>
      <c r="FC794" s="57"/>
      <c r="FD794" s="57"/>
      <c r="FE794" s="57"/>
      <c r="FF794" s="57"/>
      <c r="FG794" s="57"/>
      <c r="FH794" s="57"/>
      <c r="FI794" s="57"/>
      <c r="FJ794" s="57"/>
      <c r="FK794" s="57"/>
      <c r="FL794" s="57"/>
      <c r="FM794" s="57"/>
      <c r="FN794" s="57"/>
      <c r="FO794" s="57"/>
      <c r="FP794" s="57"/>
      <c r="FQ794" s="57"/>
      <c r="FR794" s="57"/>
      <c r="FS794" s="57"/>
      <c r="FT794" s="57"/>
      <c r="FU794" s="57"/>
      <c r="FV794" s="57"/>
      <c r="FW794" s="57"/>
      <c r="FX794" s="57"/>
      <c r="FY794" s="57"/>
      <c r="FZ794" s="57"/>
      <c r="GA794" s="57"/>
      <c r="GB794" s="57"/>
      <c r="GC794" s="57"/>
      <c r="GD794" s="57"/>
      <c r="GE794" s="57"/>
      <c r="GF794" s="57"/>
      <c r="GG794" s="57"/>
      <c r="GH794" s="57"/>
      <c r="GI794" s="57"/>
      <c r="GJ794" s="57"/>
      <c r="GK794" s="57"/>
      <c r="GL794" s="57"/>
      <c r="GM794" s="57"/>
      <c r="GN794" s="57"/>
      <c r="GO794" s="57"/>
      <c r="GP794" s="57"/>
      <c r="GQ794" s="57"/>
      <c r="GR794" s="57"/>
      <c r="GS794" s="57"/>
      <c r="GT794" s="57"/>
      <c r="GU794" s="57"/>
      <c r="GV794" s="57"/>
      <c r="GW794" s="57"/>
      <c r="GX794" s="57"/>
      <c r="GY794" s="57"/>
      <c r="GZ794" s="57"/>
      <c r="HA794" s="57"/>
      <c r="HB794" s="57"/>
      <c r="HC794" s="57"/>
      <c r="HD794" s="57"/>
      <c r="HE794" s="57"/>
      <c r="HF794" s="57"/>
      <c r="HG794" s="57"/>
      <c r="HH794" s="57"/>
      <c r="HI794" s="57"/>
      <c r="HJ794" s="57"/>
      <c r="HK794" s="57"/>
      <c r="HL794" s="57"/>
      <c r="HM794" s="57"/>
      <c r="HN794" s="57"/>
      <c r="HO794" s="57"/>
      <c r="HP794" s="57"/>
      <c r="HQ794" s="57"/>
      <c r="HR794" s="57"/>
      <c r="HS794" s="57"/>
      <c r="HT794" s="57"/>
      <c r="HU794" s="57"/>
      <c r="HV794" s="57"/>
      <c r="HW794" s="57"/>
      <c r="HX794" s="57"/>
      <c r="HY794" s="57"/>
      <c r="HZ794" s="57"/>
      <c r="IA794" s="57"/>
      <c r="IB794" s="57"/>
      <c r="IC794" s="57"/>
      <c r="ID794" s="57"/>
      <c r="IE794" s="57"/>
      <c r="IF794" s="57"/>
      <c r="IG794" s="57"/>
      <c r="IH794" s="57"/>
      <c r="II794" s="57"/>
      <c r="IJ794" s="57"/>
      <c r="IK794" s="57"/>
      <c r="IL794" s="57"/>
      <c r="IM794" s="57"/>
      <c r="IN794" s="57"/>
      <c r="IO794" s="57"/>
      <c r="IP794" s="57"/>
      <c r="IQ794" s="57"/>
      <c r="IR794" s="57"/>
      <c r="IS794" s="57"/>
      <c r="IT794" s="57"/>
      <c r="IU794" s="57"/>
      <c r="IV794" s="57"/>
      <c r="IW794" s="57"/>
      <c r="IX794" s="57"/>
      <c r="IY794" s="57"/>
      <c r="IZ794" s="57"/>
      <c r="JA794" s="57"/>
      <c r="JB794" s="57"/>
      <c r="JC794" s="57"/>
      <c r="JD794" s="57"/>
      <c r="JE794" s="57"/>
      <c r="JF794" s="57"/>
      <c r="JG794" s="57"/>
      <c r="JH794" s="57"/>
      <c r="JI794" s="57"/>
      <c r="JJ794" s="57"/>
      <c r="JK794" s="57"/>
      <c r="JL794" s="57"/>
      <c r="JM794" s="57"/>
      <c r="JN794" s="57"/>
      <c r="JO794" s="57"/>
      <c r="JP794" s="57"/>
      <c r="JQ794" s="57"/>
      <c r="JR794" s="57"/>
      <c r="JS794" s="57"/>
      <c r="JT794" s="57"/>
      <c r="JU794" s="57"/>
      <c r="JV794" s="57"/>
      <c r="JW794" s="57"/>
      <c r="JX794" s="57"/>
      <c r="JY794" s="57"/>
      <c r="JZ794" s="57"/>
      <c r="KA794" s="57"/>
      <c r="KB794" s="57"/>
      <c r="KC794" s="57"/>
      <c r="KD794" s="57"/>
      <c r="KE794" s="57"/>
      <c r="KF794" s="57"/>
      <c r="KG794" s="57"/>
      <c r="KH794" s="57"/>
      <c r="KI794" s="57"/>
      <c r="KJ794" s="57"/>
      <c r="KK794" s="57"/>
      <c r="KL794" s="57"/>
      <c r="KM794" s="57"/>
      <c r="KN794" s="57"/>
      <c r="KO794" s="57"/>
      <c r="KP794" s="57"/>
      <c r="KQ794" s="57"/>
      <c r="KR794" s="57"/>
      <c r="KS794" s="57"/>
      <c r="KT794" s="57"/>
      <c r="KU794" s="57"/>
      <c r="KV794" s="57"/>
      <c r="KW794" s="57"/>
      <c r="KX794" s="57"/>
      <c r="KY794" s="57"/>
      <c r="KZ794" s="57"/>
      <c r="LA794" s="57"/>
      <c r="LB794" s="57"/>
      <c r="LC794" s="57"/>
      <c r="LD794" s="57"/>
      <c r="LE794" s="57"/>
      <c r="LF794" s="57"/>
      <c r="LG794" s="57"/>
      <c r="LH794" s="57"/>
      <c r="LI794" s="57"/>
      <c r="LJ794" s="57"/>
      <c r="LK794" s="57"/>
      <c r="LL794" s="57"/>
      <c r="LM794" s="57"/>
      <c r="LN794" s="57"/>
      <c r="LO794" s="57"/>
      <c r="LP794" s="57"/>
      <c r="LQ794" s="57"/>
      <c r="LR794" s="57"/>
      <c r="LS794" s="57"/>
      <c r="LT794" s="57"/>
      <c r="LU794" s="57"/>
      <c r="LV794" s="57"/>
      <c r="LW794" s="57"/>
      <c r="LX794" s="57"/>
      <c r="LY794" s="57"/>
      <c r="LZ794" s="57"/>
      <c r="MA794" s="57"/>
      <c r="MB794" s="57"/>
      <c r="MC794" s="57"/>
      <c r="MD794" s="57"/>
      <c r="ME794" s="57"/>
      <c r="MF794" s="57"/>
      <c r="MG794" s="57"/>
      <c r="MH794" s="57"/>
      <c r="MI794" s="57"/>
      <c r="MJ794" s="57"/>
      <c r="MK794" s="57"/>
      <c r="ML794" s="57"/>
      <c r="MM794" s="57"/>
      <c r="MN794" s="57"/>
      <c r="MO794" s="57"/>
      <c r="MP794" s="57"/>
      <c r="MQ794" s="57"/>
      <c r="MR794" s="57"/>
      <c r="MS794" s="57"/>
      <c r="MT794" s="57"/>
      <c r="MU794" s="57"/>
      <c r="MV794" s="57"/>
      <c r="MW794" s="57"/>
      <c r="MX794" s="57"/>
      <c r="MY794" s="57"/>
      <c r="MZ794" s="57"/>
      <c r="NA794" s="57"/>
      <c r="NB794" s="57"/>
      <c r="NC794" s="57"/>
      <c r="ND794" s="57"/>
      <c r="NE794" s="57"/>
      <c r="NF794" s="57"/>
      <c r="NG794" s="57"/>
      <c r="NH794" s="57"/>
      <c r="NI794" s="57"/>
      <c r="NJ794" s="57"/>
      <c r="NK794" s="57"/>
      <c r="NL794" s="57"/>
      <c r="NM794" s="57"/>
      <c r="NN794" s="57"/>
      <c r="NO794" s="57"/>
      <c r="NP794" s="57"/>
      <c r="NQ794" s="57"/>
      <c r="NR794" s="57"/>
      <c r="NS794" s="57"/>
      <c r="NT794" s="57"/>
      <c r="NU794" s="57"/>
      <c r="NV794" s="57"/>
      <c r="NW794" s="57"/>
      <c r="NX794" s="57"/>
      <c r="NY794" s="57"/>
      <c r="NZ794" s="57"/>
      <c r="OA794" s="57"/>
      <c r="OB794" s="57"/>
      <c r="OC794" s="57"/>
      <c r="OD794" s="57"/>
      <c r="OE794" s="57"/>
      <c r="OF794" s="57"/>
      <c r="OG794" s="57"/>
      <c r="OH794" s="57"/>
      <c r="OI794" s="57"/>
      <c r="OJ794" s="57"/>
      <c r="OK794" s="57"/>
      <c r="OL794" s="57"/>
      <c r="OM794" s="57"/>
      <c r="ON794" s="57"/>
      <c r="OO794" s="57"/>
      <c r="OP794" s="57"/>
      <c r="OQ794" s="57"/>
      <c r="OR794" s="57"/>
      <c r="OS794" s="57"/>
      <c r="OT794" s="57"/>
      <c r="OU794" s="57"/>
      <c r="OV794" s="57"/>
      <c r="OW794" s="57"/>
      <c r="OX794" s="57"/>
      <c r="OY794" s="57"/>
      <c r="OZ794" s="57"/>
      <c r="PA794" s="57"/>
      <c r="PB794" s="57"/>
      <c r="PC794" s="57"/>
      <c r="PD794" s="57"/>
      <c r="PE794" s="57"/>
      <c r="PF794" s="57"/>
      <c r="PG794" s="57"/>
      <c r="PH794" s="57"/>
      <c r="PI794" s="57"/>
      <c r="PJ794" s="57"/>
      <c r="PK794" s="57"/>
      <c r="PL794" s="57"/>
      <c r="PM794" s="57"/>
      <c r="PN794" s="57"/>
      <c r="PO794" s="57"/>
      <c r="PP794" s="57"/>
      <c r="PQ794" s="57"/>
      <c r="PR794" s="57"/>
      <c r="PS794" s="57"/>
      <c r="PT794" s="57"/>
      <c r="PU794" s="57"/>
      <c r="PV794" s="57"/>
      <c r="PW794" s="57"/>
      <c r="PX794" s="57"/>
      <c r="PY794" s="57"/>
      <c r="PZ794" s="57"/>
      <c r="QA794" s="57"/>
      <c r="QB794" s="57"/>
      <c r="QC794" s="57"/>
      <c r="QD794" s="57"/>
      <c r="QE794" s="57"/>
      <c r="QF794" s="57"/>
      <c r="QG794" s="57"/>
      <c r="QH794" s="57"/>
      <c r="QI794" s="57"/>
      <c r="QJ794" s="57"/>
      <c r="QK794" s="57"/>
      <c r="QL794" s="57"/>
      <c r="QM794" s="57"/>
      <c r="QN794" s="57"/>
      <c r="QO794" s="57"/>
      <c r="QP794" s="57"/>
      <c r="QQ794" s="57"/>
      <c r="QR794" s="57"/>
      <c r="QS794" s="57"/>
      <c r="QT794" s="57"/>
      <c r="QU794" s="57"/>
      <c r="QV794" s="57"/>
      <c r="QW794" s="57"/>
      <c r="QX794" s="57"/>
      <c r="QY794" s="57"/>
      <c r="QZ794" s="57"/>
      <c r="RA794" s="57"/>
      <c r="RB794" s="57"/>
      <c r="RC794" s="57"/>
      <c r="RD794" s="57"/>
      <c r="RE794" s="57"/>
      <c r="RF794" s="57"/>
      <c r="RG794" s="57"/>
      <c r="RH794" s="57"/>
      <c r="RI794" s="57"/>
      <c r="RJ794" s="57"/>
      <c r="RK794" s="57"/>
      <c r="RL794" s="57"/>
      <c r="RM794" s="57"/>
      <c r="RN794" s="57"/>
      <c r="RO794" s="57"/>
      <c r="RP794" s="57"/>
      <c r="RQ794" s="57"/>
      <c r="RR794" s="57"/>
      <c r="RS794" s="57"/>
      <c r="RT794" s="57"/>
      <c r="RU794" s="57"/>
      <c r="RV794" s="57"/>
      <c r="RW794" s="57"/>
      <c r="RX794" s="57"/>
      <c r="RY794" s="57"/>
      <c r="RZ794" s="57"/>
      <c r="SA794" s="57"/>
      <c r="SB794" s="57"/>
      <c r="SC794" s="57"/>
      <c r="SD794" s="57"/>
      <c r="SE794" s="57"/>
      <c r="SF794" s="57"/>
      <c r="SG794" s="57"/>
      <c r="SH794" s="57"/>
      <c r="SI794" s="57"/>
      <c r="SJ794" s="57"/>
      <c r="SK794" s="57"/>
      <c r="SL794" s="57"/>
      <c r="SM794" s="57"/>
      <c r="SN794" s="57"/>
      <c r="SO794" s="57"/>
      <c r="SP794" s="57"/>
      <c r="SQ794" s="57"/>
      <c r="SR794" s="57"/>
      <c r="SS794" s="57"/>
      <c r="ST794" s="57"/>
      <c r="SU794" s="57"/>
      <c r="SV794" s="57"/>
      <c r="SW794" s="57"/>
      <c r="SX794" s="57"/>
      <c r="SY794" s="57"/>
      <c r="SZ794" s="57"/>
      <c r="TA794" s="57"/>
      <c r="TB794" s="57"/>
      <c r="TC794" s="57"/>
      <c r="TD794" s="57"/>
      <c r="TE794" s="57"/>
      <c r="TF794" s="57"/>
      <c r="TG794" s="57"/>
      <c r="TH794" s="57"/>
      <c r="TI794" s="57"/>
      <c r="TJ794" s="57"/>
      <c r="TK794" s="57"/>
      <c r="TL794" s="57"/>
      <c r="TM794" s="57"/>
      <c r="TN794" s="57"/>
      <c r="TO794" s="57"/>
      <c r="TP794" s="57"/>
      <c r="TQ794" s="57"/>
      <c r="TR794" s="57"/>
      <c r="TS794" s="57"/>
      <c r="TT794" s="57"/>
      <c r="TU794" s="57"/>
      <c r="TV794" s="57"/>
      <c r="TW794" s="57"/>
      <c r="TX794" s="57"/>
      <c r="TY794" s="57"/>
      <c r="TZ794" s="57"/>
      <c r="UA794" s="57"/>
      <c r="UB794" s="57"/>
      <c r="UC794" s="57"/>
      <c r="UD794" s="57"/>
      <c r="UE794" s="57"/>
      <c r="UF794" s="57"/>
      <c r="UG794" s="57"/>
      <c r="UH794" s="57"/>
      <c r="UI794" s="57"/>
      <c r="UJ794" s="57"/>
      <c r="UK794" s="57"/>
      <c r="UL794" s="57"/>
      <c r="UM794" s="57"/>
      <c r="UN794" s="57"/>
      <c r="UO794" s="57"/>
      <c r="UP794" s="57"/>
      <c r="UQ794" s="57"/>
      <c r="UR794" s="57"/>
      <c r="US794" s="57"/>
      <c r="UT794" s="57"/>
      <c r="UU794" s="57"/>
      <c r="UV794" s="57"/>
      <c r="UW794" s="57"/>
      <c r="UX794" s="57"/>
      <c r="UY794" s="57"/>
      <c r="UZ794" s="57"/>
      <c r="VA794" s="57"/>
      <c r="VB794" s="57"/>
      <c r="VC794" s="57"/>
      <c r="VD794" s="57"/>
      <c r="VE794" s="57"/>
      <c r="VF794" s="57"/>
      <c r="VG794" s="57"/>
      <c r="VH794" s="57"/>
      <c r="VI794" s="57"/>
      <c r="VJ794" s="57"/>
      <c r="VK794" s="57"/>
      <c r="VL794" s="57"/>
      <c r="VM794" s="57"/>
      <c r="VN794" s="57"/>
      <c r="VO794" s="57"/>
      <c r="VP794" s="57"/>
      <c r="VQ794" s="57"/>
      <c r="VR794" s="57"/>
      <c r="VS794" s="57"/>
      <c r="VT794" s="57"/>
      <c r="VU794" s="57"/>
      <c r="VV794" s="57"/>
      <c r="VW794" s="57"/>
      <c r="VX794" s="57"/>
      <c r="VY794" s="57"/>
      <c r="VZ794" s="57"/>
      <c r="WA794" s="57"/>
      <c r="WB794" s="57"/>
      <c r="WC794" s="57"/>
      <c r="WD794" s="57"/>
      <c r="WE794" s="57"/>
      <c r="WF794" s="57"/>
      <c r="WG794" s="57"/>
      <c r="WH794" s="57"/>
      <c r="WI794" s="57"/>
      <c r="WJ794" s="57"/>
      <c r="WK794" s="57"/>
      <c r="WL794" s="57"/>
      <c r="WM794" s="57"/>
      <c r="WN794" s="57"/>
      <c r="WO794" s="57"/>
      <c r="WP794" s="57"/>
      <c r="WQ794" s="57"/>
      <c r="WR794" s="57"/>
      <c r="WS794" s="57"/>
      <c r="WT794" s="57"/>
      <c r="WU794" s="57"/>
      <c r="WV794" s="57"/>
      <c r="WW794" s="57"/>
      <c r="WX794" s="57"/>
      <c r="WY794" s="57"/>
      <c r="WZ794" s="57"/>
      <c r="XA794" s="57"/>
      <c r="XB794" s="57"/>
      <c r="XC794" s="57"/>
      <c r="XD794" s="57"/>
      <c r="XE794" s="57"/>
      <c r="XF794" s="57"/>
      <c r="XG794" s="57"/>
      <c r="XH794" s="57"/>
      <c r="XI794" s="57"/>
      <c r="XJ794" s="57"/>
      <c r="XK794" s="57"/>
      <c r="XL794" s="57"/>
      <c r="XM794" s="57"/>
      <c r="XN794" s="57"/>
      <c r="XO794" s="57"/>
      <c r="XP794" s="57"/>
      <c r="XQ794" s="57"/>
      <c r="XR794" s="57"/>
      <c r="XS794" s="57"/>
      <c r="XT794" s="57"/>
      <c r="XU794" s="57"/>
      <c r="XV794" s="57"/>
      <c r="XW794" s="57"/>
    </row>
    <row r="795">
      <c r="AI795" s="57"/>
      <c r="BR795" s="57"/>
      <c r="DA795" s="57"/>
      <c r="EJ795" s="57"/>
      <c r="EK795" s="57"/>
      <c r="EL795" s="57"/>
      <c r="EM795" s="57"/>
      <c r="EN795" s="57"/>
      <c r="EO795" s="57"/>
      <c r="EP795" s="57"/>
      <c r="EQ795" s="57"/>
      <c r="ER795" s="57"/>
      <c r="ES795" s="57"/>
      <c r="ET795" s="57"/>
      <c r="EU795" s="57"/>
      <c r="EV795" s="57"/>
      <c r="EW795" s="57"/>
      <c r="EX795" s="57"/>
      <c r="EY795" s="57"/>
      <c r="EZ795" s="57"/>
      <c r="FA795" s="57"/>
      <c r="FB795" s="57"/>
      <c r="FC795" s="57"/>
      <c r="FD795" s="57"/>
      <c r="FE795" s="57"/>
      <c r="FF795" s="57"/>
      <c r="FG795" s="57"/>
      <c r="FH795" s="57"/>
      <c r="FI795" s="57"/>
      <c r="FJ795" s="57"/>
      <c r="FK795" s="57"/>
      <c r="FL795" s="57"/>
      <c r="FM795" s="57"/>
      <c r="FN795" s="57"/>
      <c r="FO795" s="57"/>
      <c r="FP795" s="57"/>
      <c r="FQ795" s="57"/>
      <c r="FR795" s="57"/>
      <c r="FS795" s="57"/>
      <c r="FT795" s="57"/>
      <c r="FU795" s="57"/>
      <c r="FV795" s="57"/>
      <c r="FW795" s="57"/>
      <c r="FX795" s="57"/>
      <c r="FY795" s="57"/>
      <c r="FZ795" s="57"/>
      <c r="GA795" s="57"/>
      <c r="GB795" s="57"/>
      <c r="GC795" s="57"/>
      <c r="GD795" s="57"/>
      <c r="GE795" s="57"/>
      <c r="GF795" s="57"/>
      <c r="GG795" s="57"/>
      <c r="GH795" s="57"/>
      <c r="GI795" s="57"/>
      <c r="GJ795" s="57"/>
      <c r="GK795" s="57"/>
      <c r="GL795" s="57"/>
      <c r="GM795" s="57"/>
      <c r="GN795" s="57"/>
      <c r="GO795" s="57"/>
      <c r="GP795" s="57"/>
      <c r="GQ795" s="57"/>
      <c r="GR795" s="57"/>
      <c r="GS795" s="57"/>
      <c r="GT795" s="57"/>
      <c r="GU795" s="57"/>
      <c r="GV795" s="57"/>
      <c r="GW795" s="57"/>
      <c r="GX795" s="57"/>
      <c r="GY795" s="57"/>
      <c r="GZ795" s="57"/>
      <c r="HA795" s="57"/>
      <c r="HB795" s="57"/>
      <c r="HC795" s="57"/>
      <c r="HD795" s="57"/>
      <c r="HE795" s="57"/>
      <c r="HF795" s="57"/>
      <c r="HG795" s="57"/>
      <c r="HH795" s="57"/>
      <c r="HI795" s="57"/>
      <c r="HJ795" s="57"/>
      <c r="HK795" s="57"/>
      <c r="HL795" s="57"/>
      <c r="HM795" s="57"/>
      <c r="HN795" s="57"/>
      <c r="HO795" s="57"/>
      <c r="HP795" s="57"/>
      <c r="HQ795" s="57"/>
      <c r="HR795" s="57"/>
      <c r="HS795" s="57"/>
      <c r="HT795" s="57"/>
      <c r="HU795" s="57"/>
      <c r="HV795" s="57"/>
      <c r="HW795" s="57"/>
      <c r="HX795" s="57"/>
      <c r="HY795" s="57"/>
      <c r="HZ795" s="57"/>
      <c r="IA795" s="57"/>
      <c r="IB795" s="57"/>
      <c r="IC795" s="57"/>
      <c r="ID795" s="57"/>
      <c r="IE795" s="57"/>
      <c r="IF795" s="57"/>
      <c r="IG795" s="57"/>
      <c r="IH795" s="57"/>
      <c r="II795" s="57"/>
      <c r="IJ795" s="57"/>
      <c r="IK795" s="57"/>
      <c r="IL795" s="57"/>
      <c r="IM795" s="57"/>
      <c r="IN795" s="57"/>
      <c r="IO795" s="57"/>
      <c r="IP795" s="57"/>
      <c r="IQ795" s="57"/>
      <c r="IR795" s="57"/>
      <c r="IS795" s="57"/>
      <c r="IT795" s="57"/>
      <c r="IU795" s="57"/>
      <c r="IV795" s="57"/>
      <c r="IW795" s="57"/>
      <c r="IX795" s="57"/>
      <c r="IY795" s="57"/>
      <c r="IZ795" s="57"/>
      <c r="JA795" s="57"/>
      <c r="JB795" s="57"/>
      <c r="JC795" s="57"/>
      <c r="JD795" s="57"/>
      <c r="JE795" s="57"/>
      <c r="JF795" s="57"/>
      <c r="JG795" s="57"/>
      <c r="JH795" s="57"/>
      <c r="JI795" s="57"/>
      <c r="JJ795" s="57"/>
      <c r="JK795" s="57"/>
      <c r="JL795" s="57"/>
      <c r="JM795" s="57"/>
      <c r="JN795" s="57"/>
      <c r="JO795" s="57"/>
      <c r="JP795" s="57"/>
      <c r="JQ795" s="57"/>
      <c r="JR795" s="57"/>
      <c r="JS795" s="57"/>
      <c r="JT795" s="57"/>
      <c r="JU795" s="57"/>
      <c r="JV795" s="57"/>
      <c r="JW795" s="57"/>
      <c r="JX795" s="57"/>
      <c r="JY795" s="57"/>
      <c r="JZ795" s="57"/>
      <c r="KA795" s="57"/>
      <c r="KB795" s="57"/>
      <c r="KC795" s="57"/>
      <c r="KD795" s="57"/>
      <c r="KE795" s="57"/>
      <c r="KF795" s="57"/>
      <c r="KG795" s="57"/>
      <c r="KH795" s="57"/>
      <c r="KI795" s="57"/>
      <c r="KJ795" s="57"/>
      <c r="KK795" s="57"/>
      <c r="KL795" s="57"/>
      <c r="KM795" s="57"/>
      <c r="KN795" s="57"/>
      <c r="KO795" s="57"/>
      <c r="KP795" s="57"/>
      <c r="KQ795" s="57"/>
      <c r="KR795" s="57"/>
      <c r="KS795" s="57"/>
      <c r="KT795" s="57"/>
      <c r="KU795" s="57"/>
      <c r="KV795" s="57"/>
      <c r="KW795" s="57"/>
      <c r="KX795" s="57"/>
      <c r="KY795" s="57"/>
      <c r="KZ795" s="57"/>
      <c r="LA795" s="57"/>
      <c r="LB795" s="57"/>
      <c r="LC795" s="57"/>
      <c r="LD795" s="57"/>
      <c r="LE795" s="57"/>
      <c r="LF795" s="57"/>
      <c r="LG795" s="57"/>
      <c r="LH795" s="57"/>
      <c r="LI795" s="57"/>
      <c r="LJ795" s="57"/>
      <c r="LK795" s="57"/>
      <c r="LL795" s="57"/>
      <c r="LM795" s="57"/>
      <c r="LN795" s="57"/>
      <c r="LO795" s="57"/>
      <c r="LP795" s="57"/>
      <c r="LQ795" s="57"/>
      <c r="LR795" s="57"/>
      <c r="LS795" s="57"/>
      <c r="LT795" s="57"/>
      <c r="LU795" s="57"/>
      <c r="LV795" s="57"/>
      <c r="LW795" s="57"/>
      <c r="LX795" s="57"/>
      <c r="LY795" s="57"/>
      <c r="LZ795" s="57"/>
      <c r="MA795" s="57"/>
      <c r="MB795" s="57"/>
      <c r="MC795" s="57"/>
      <c r="MD795" s="57"/>
      <c r="ME795" s="57"/>
      <c r="MF795" s="57"/>
      <c r="MG795" s="57"/>
      <c r="MH795" s="57"/>
      <c r="MI795" s="57"/>
      <c r="MJ795" s="57"/>
      <c r="MK795" s="57"/>
      <c r="ML795" s="57"/>
      <c r="MM795" s="57"/>
      <c r="MN795" s="57"/>
      <c r="MO795" s="57"/>
      <c r="MP795" s="57"/>
      <c r="MQ795" s="57"/>
      <c r="MR795" s="57"/>
      <c r="MS795" s="57"/>
      <c r="MT795" s="57"/>
      <c r="MU795" s="57"/>
      <c r="MV795" s="57"/>
      <c r="MW795" s="57"/>
      <c r="MX795" s="57"/>
      <c r="MY795" s="57"/>
      <c r="MZ795" s="57"/>
      <c r="NA795" s="57"/>
      <c r="NB795" s="57"/>
      <c r="NC795" s="57"/>
      <c r="ND795" s="57"/>
      <c r="NE795" s="57"/>
      <c r="NF795" s="57"/>
      <c r="NG795" s="57"/>
      <c r="NH795" s="57"/>
      <c r="NI795" s="57"/>
      <c r="NJ795" s="57"/>
      <c r="NK795" s="57"/>
      <c r="NL795" s="57"/>
      <c r="NM795" s="57"/>
      <c r="NN795" s="57"/>
      <c r="NO795" s="57"/>
      <c r="NP795" s="57"/>
      <c r="NQ795" s="57"/>
      <c r="NR795" s="57"/>
      <c r="NS795" s="57"/>
      <c r="NT795" s="57"/>
      <c r="NU795" s="57"/>
      <c r="NV795" s="57"/>
      <c r="NW795" s="57"/>
      <c r="NX795" s="57"/>
      <c r="NY795" s="57"/>
      <c r="NZ795" s="57"/>
      <c r="OA795" s="57"/>
      <c r="OB795" s="57"/>
      <c r="OC795" s="57"/>
      <c r="OD795" s="57"/>
      <c r="OE795" s="57"/>
      <c r="OF795" s="57"/>
      <c r="OG795" s="57"/>
      <c r="OH795" s="57"/>
      <c r="OI795" s="57"/>
      <c r="OJ795" s="57"/>
      <c r="OK795" s="57"/>
      <c r="OL795" s="57"/>
      <c r="OM795" s="57"/>
      <c r="ON795" s="57"/>
      <c r="OO795" s="57"/>
      <c r="OP795" s="57"/>
      <c r="OQ795" s="57"/>
      <c r="OR795" s="57"/>
      <c r="OS795" s="57"/>
      <c r="OT795" s="57"/>
      <c r="OU795" s="57"/>
      <c r="OV795" s="57"/>
      <c r="OW795" s="57"/>
      <c r="OX795" s="57"/>
      <c r="OY795" s="57"/>
      <c r="OZ795" s="57"/>
      <c r="PA795" s="57"/>
      <c r="PB795" s="57"/>
      <c r="PC795" s="57"/>
      <c r="PD795" s="57"/>
      <c r="PE795" s="57"/>
      <c r="PF795" s="57"/>
      <c r="PG795" s="57"/>
      <c r="PH795" s="57"/>
      <c r="PI795" s="57"/>
      <c r="PJ795" s="57"/>
      <c r="PK795" s="57"/>
      <c r="PL795" s="57"/>
      <c r="PM795" s="57"/>
      <c r="PN795" s="57"/>
      <c r="PO795" s="57"/>
      <c r="PP795" s="57"/>
      <c r="PQ795" s="57"/>
      <c r="PR795" s="57"/>
      <c r="PS795" s="57"/>
      <c r="PT795" s="57"/>
      <c r="PU795" s="57"/>
      <c r="PV795" s="57"/>
      <c r="PW795" s="57"/>
      <c r="PX795" s="57"/>
      <c r="PY795" s="57"/>
      <c r="PZ795" s="57"/>
      <c r="QA795" s="57"/>
      <c r="QB795" s="57"/>
      <c r="QC795" s="57"/>
      <c r="QD795" s="57"/>
      <c r="QE795" s="57"/>
      <c r="QF795" s="57"/>
      <c r="QG795" s="57"/>
      <c r="QH795" s="57"/>
      <c r="QI795" s="57"/>
      <c r="QJ795" s="57"/>
      <c r="QK795" s="57"/>
      <c r="QL795" s="57"/>
      <c r="QM795" s="57"/>
      <c r="QN795" s="57"/>
      <c r="QO795" s="57"/>
      <c r="QP795" s="57"/>
      <c r="QQ795" s="57"/>
      <c r="QR795" s="57"/>
      <c r="QS795" s="57"/>
      <c r="QT795" s="57"/>
      <c r="QU795" s="57"/>
      <c r="QV795" s="57"/>
      <c r="QW795" s="57"/>
      <c r="QX795" s="57"/>
      <c r="QY795" s="57"/>
      <c r="QZ795" s="57"/>
      <c r="RA795" s="57"/>
      <c r="RB795" s="57"/>
      <c r="RC795" s="57"/>
      <c r="RD795" s="57"/>
      <c r="RE795" s="57"/>
      <c r="RF795" s="57"/>
      <c r="RG795" s="57"/>
      <c r="RH795" s="57"/>
      <c r="RI795" s="57"/>
      <c r="RJ795" s="57"/>
      <c r="RK795" s="57"/>
      <c r="RL795" s="57"/>
      <c r="RM795" s="57"/>
      <c r="RN795" s="57"/>
      <c r="RO795" s="57"/>
      <c r="RP795" s="57"/>
      <c r="RQ795" s="57"/>
      <c r="RR795" s="57"/>
      <c r="RS795" s="57"/>
      <c r="RT795" s="57"/>
      <c r="RU795" s="57"/>
      <c r="RV795" s="57"/>
      <c r="RW795" s="57"/>
      <c r="RX795" s="57"/>
      <c r="RY795" s="57"/>
      <c r="RZ795" s="57"/>
      <c r="SA795" s="57"/>
      <c r="SB795" s="57"/>
      <c r="SC795" s="57"/>
      <c r="SD795" s="57"/>
      <c r="SE795" s="57"/>
      <c r="SF795" s="57"/>
      <c r="SG795" s="57"/>
      <c r="SH795" s="57"/>
      <c r="SI795" s="57"/>
      <c r="SJ795" s="57"/>
      <c r="SK795" s="57"/>
      <c r="SL795" s="57"/>
      <c r="SM795" s="57"/>
      <c r="SN795" s="57"/>
      <c r="SO795" s="57"/>
      <c r="SP795" s="57"/>
      <c r="SQ795" s="57"/>
      <c r="SR795" s="57"/>
      <c r="SS795" s="57"/>
      <c r="ST795" s="57"/>
      <c r="SU795" s="57"/>
      <c r="SV795" s="57"/>
      <c r="SW795" s="57"/>
      <c r="SX795" s="57"/>
      <c r="SY795" s="57"/>
      <c r="SZ795" s="57"/>
      <c r="TA795" s="57"/>
      <c r="TB795" s="57"/>
      <c r="TC795" s="57"/>
      <c r="TD795" s="57"/>
      <c r="TE795" s="57"/>
      <c r="TF795" s="57"/>
      <c r="TG795" s="57"/>
      <c r="TH795" s="57"/>
      <c r="TI795" s="57"/>
      <c r="TJ795" s="57"/>
      <c r="TK795" s="57"/>
      <c r="TL795" s="57"/>
      <c r="TM795" s="57"/>
      <c r="TN795" s="57"/>
      <c r="TO795" s="57"/>
      <c r="TP795" s="57"/>
      <c r="TQ795" s="57"/>
      <c r="TR795" s="57"/>
      <c r="TS795" s="57"/>
      <c r="TT795" s="57"/>
      <c r="TU795" s="57"/>
      <c r="TV795" s="57"/>
      <c r="TW795" s="57"/>
      <c r="TX795" s="57"/>
      <c r="TY795" s="57"/>
      <c r="TZ795" s="57"/>
      <c r="UA795" s="57"/>
      <c r="UB795" s="57"/>
      <c r="UC795" s="57"/>
      <c r="UD795" s="57"/>
      <c r="UE795" s="57"/>
      <c r="UF795" s="57"/>
      <c r="UG795" s="57"/>
      <c r="UH795" s="57"/>
      <c r="UI795" s="57"/>
      <c r="UJ795" s="57"/>
      <c r="UK795" s="57"/>
      <c r="UL795" s="57"/>
      <c r="UM795" s="57"/>
      <c r="UN795" s="57"/>
      <c r="UO795" s="57"/>
      <c r="UP795" s="57"/>
      <c r="UQ795" s="57"/>
      <c r="UR795" s="57"/>
      <c r="US795" s="57"/>
      <c r="UT795" s="57"/>
      <c r="UU795" s="57"/>
      <c r="UV795" s="57"/>
      <c r="UW795" s="57"/>
      <c r="UX795" s="57"/>
      <c r="UY795" s="57"/>
      <c r="UZ795" s="57"/>
      <c r="VA795" s="57"/>
      <c r="VB795" s="57"/>
      <c r="VC795" s="57"/>
      <c r="VD795" s="57"/>
      <c r="VE795" s="57"/>
      <c r="VF795" s="57"/>
      <c r="VG795" s="57"/>
      <c r="VH795" s="57"/>
      <c r="VI795" s="57"/>
      <c r="VJ795" s="57"/>
      <c r="VK795" s="57"/>
      <c r="VL795" s="57"/>
      <c r="VM795" s="57"/>
      <c r="VN795" s="57"/>
      <c r="VO795" s="57"/>
      <c r="VP795" s="57"/>
      <c r="VQ795" s="57"/>
      <c r="VR795" s="57"/>
      <c r="VS795" s="57"/>
      <c r="VT795" s="57"/>
      <c r="VU795" s="57"/>
      <c r="VV795" s="57"/>
      <c r="VW795" s="57"/>
      <c r="VX795" s="57"/>
      <c r="VY795" s="57"/>
      <c r="VZ795" s="57"/>
      <c r="WA795" s="57"/>
      <c r="WB795" s="57"/>
      <c r="WC795" s="57"/>
      <c r="WD795" s="57"/>
      <c r="WE795" s="57"/>
      <c r="WF795" s="57"/>
      <c r="WG795" s="57"/>
      <c r="WH795" s="57"/>
      <c r="WI795" s="57"/>
      <c r="WJ795" s="57"/>
      <c r="WK795" s="57"/>
      <c r="WL795" s="57"/>
      <c r="WM795" s="57"/>
      <c r="WN795" s="57"/>
      <c r="WO795" s="57"/>
      <c r="WP795" s="57"/>
      <c r="WQ795" s="57"/>
      <c r="WR795" s="57"/>
      <c r="WS795" s="57"/>
      <c r="WT795" s="57"/>
      <c r="WU795" s="57"/>
      <c r="WV795" s="57"/>
      <c r="WW795" s="57"/>
      <c r="WX795" s="57"/>
      <c r="WY795" s="57"/>
      <c r="WZ795" s="57"/>
      <c r="XA795" s="57"/>
      <c r="XB795" s="57"/>
      <c r="XC795" s="57"/>
      <c r="XD795" s="57"/>
      <c r="XE795" s="57"/>
      <c r="XF795" s="57"/>
      <c r="XG795" s="57"/>
      <c r="XH795" s="57"/>
      <c r="XI795" s="57"/>
      <c r="XJ795" s="57"/>
      <c r="XK795" s="57"/>
      <c r="XL795" s="57"/>
      <c r="XM795" s="57"/>
      <c r="XN795" s="57"/>
      <c r="XO795" s="57"/>
      <c r="XP795" s="57"/>
      <c r="XQ795" s="57"/>
      <c r="XR795" s="57"/>
      <c r="XS795" s="57"/>
      <c r="XT795" s="57"/>
      <c r="XU795" s="57"/>
      <c r="XV795" s="57"/>
      <c r="XW795" s="57"/>
    </row>
    <row r="796">
      <c r="AI796" s="57"/>
      <c r="BR796" s="57"/>
      <c r="DA796" s="57"/>
      <c r="EJ796" s="57"/>
      <c r="EK796" s="57"/>
      <c r="EL796" s="57"/>
      <c r="EM796" s="57"/>
      <c r="EN796" s="57"/>
      <c r="EO796" s="57"/>
      <c r="EP796" s="57"/>
      <c r="EQ796" s="57"/>
      <c r="ER796" s="57"/>
      <c r="ES796" s="57"/>
      <c r="ET796" s="57"/>
      <c r="EU796" s="57"/>
      <c r="EV796" s="57"/>
      <c r="EW796" s="57"/>
      <c r="EX796" s="57"/>
      <c r="EY796" s="57"/>
      <c r="EZ796" s="57"/>
      <c r="FA796" s="57"/>
      <c r="FB796" s="57"/>
      <c r="FC796" s="57"/>
      <c r="FD796" s="57"/>
      <c r="FE796" s="57"/>
      <c r="FF796" s="57"/>
      <c r="FG796" s="57"/>
      <c r="FH796" s="57"/>
      <c r="FI796" s="57"/>
      <c r="FJ796" s="57"/>
      <c r="FK796" s="57"/>
      <c r="FL796" s="57"/>
      <c r="FM796" s="57"/>
      <c r="FN796" s="57"/>
      <c r="FO796" s="57"/>
      <c r="FP796" s="57"/>
      <c r="FQ796" s="57"/>
      <c r="FR796" s="57"/>
      <c r="FS796" s="57"/>
      <c r="FT796" s="57"/>
      <c r="FU796" s="57"/>
      <c r="FV796" s="57"/>
      <c r="FW796" s="57"/>
      <c r="FX796" s="57"/>
      <c r="FY796" s="57"/>
      <c r="FZ796" s="57"/>
      <c r="GA796" s="57"/>
      <c r="GB796" s="57"/>
      <c r="GC796" s="57"/>
      <c r="GD796" s="57"/>
      <c r="GE796" s="57"/>
      <c r="GF796" s="57"/>
      <c r="GG796" s="57"/>
      <c r="GH796" s="57"/>
      <c r="GI796" s="57"/>
      <c r="GJ796" s="57"/>
      <c r="GK796" s="57"/>
      <c r="GL796" s="57"/>
      <c r="GM796" s="57"/>
      <c r="GN796" s="57"/>
      <c r="GO796" s="57"/>
      <c r="GP796" s="57"/>
      <c r="GQ796" s="57"/>
      <c r="GR796" s="57"/>
      <c r="GS796" s="57"/>
      <c r="GT796" s="57"/>
      <c r="GU796" s="57"/>
      <c r="GV796" s="57"/>
      <c r="GW796" s="57"/>
      <c r="GX796" s="57"/>
      <c r="GY796" s="57"/>
      <c r="GZ796" s="57"/>
      <c r="HA796" s="57"/>
      <c r="HB796" s="57"/>
      <c r="HC796" s="57"/>
      <c r="HD796" s="57"/>
      <c r="HE796" s="57"/>
      <c r="HF796" s="57"/>
      <c r="HG796" s="57"/>
      <c r="HH796" s="57"/>
      <c r="HI796" s="57"/>
      <c r="HJ796" s="57"/>
      <c r="HK796" s="57"/>
      <c r="HL796" s="57"/>
      <c r="HM796" s="57"/>
      <c r="HN796" s="57"/>
      <c r="HO796" s="57"/>
      <c r="HP796" s="57"/>
      <c r="HQ796" s="57"/>
      <c r="HR796" s="57"/>
      <c r="HS796" s="57"/>
      <c r="HT796" s="57"/>
      <c r="HU796" s="57"/>
      <c r="HV796" s="57"/>
      <c r="HW796" s="57"/>
      <c r="HX796" s="57"/>
      <c r="HY796" s="57"/>
      <c r="HZ796" s="57"/>
      <c r="IA796" s="57"/>
      <c r="IB796" s="57"/>
      <c r="IC796" s="57"/>
      <c r="ID796" s="57"/>
      <c r="IE796" s="57"/>
      <c r="IF796" s="57"/>
      <c r="IG796" s="57"/>
      <c r="IH796" s="57"/>
      <c r="II796" s="57"/>
      <c r="IJ796" s="57"/>
      <c r="IK796" s="57"/>
      <c r="IL796" s="57"/>
      <c r="IM796" s="57"/>
      <c r="IN796" s="57"/>
      <c r="IO796" s="57"/>
      <c r="IP796" s="57"/>
      <c r="IQ796" s="57"/>
      <c r="IR796" s="57"/>
      <c r="IS796" s="57"/>
      <c r="IT796" s="57"/>
      <c r="IU796" s="57"/>
      <c r="IV796" s="57"/>
      <c r="IW796" s="57"/>
      <c r="IX796" s="57"/>
      <c r="IY796" s="57"/>
      <c r="IZ796" s="57"/>
      <c r="JA796" s="57"/>
      <c r="JB796" s="57"/>
      <c r="JC796" s="57"/>
      <c r="JD796" s="57"/>
      <c r="JE796" s="57"/>
      <c r="JF796" s="57"/>
      <c r="JG796" s="57"/>
      <c r="JH796" s="57"/>
      <c r="JI796" s="57"/>
      <c r="JJ796" s="57"/>
      <c r="JK796" s="57"/>
      <c r="JL796" s="57"/>
      <c r="JM796" s="57"/>
      <c r="JN796" s="57"/>
      <c r="JO796" s="57"/>
      <c r="JP796" s="57"/>
      <c r="JQ796" s="57"/>
      <c r="JR796" s="57"/>
      <c r="JS796" s="57"/>
      <c r="JT796" s="57"/>
      <c r="JU796" s="57"/>
      <c r="JV796" s="57"/>
      <c r="JW796" s="57"/>
      <c r="JX796" s="57"/>
      <c r="JY796" s="57"/>
      <c r="JZ796" s="57"/>
      <c r="KA796" s="57"/>
      <c r="KB796" s="57"/>
      <c r="KC796" s="57"/>
      <c r="KD796" s="57"/>
      <c r="KE796" s="57"/>
      <c r="KF796" s="57"/>
      <c r="KG796" s="57"/>
      <c r="KH796" s="57"/>
      <c r="KI796" s="57"/>
      <c r="KJ796" s="57"/>
      <c r="KK796" s="57"/>
      <c r="KL796" s="57"/>
      <c r="KM796" s="57"/>
      <c r="KN796" s="57"/>
      <c r="KO796" s="57"/>
      <c r="KP796" s="57"/>
      <c r="KQ796" s="57"/>
      <c r="KR796" s="57"/>
      <c r="KS796" s="57"/>
      <c r="KT796" s="57"/>
      <c r="KU796" s="57"/>
      <c r="KV796" s="57"/>
      <c r="KW796" s="57"/>
      <c r="KX796" s="57"/>
      <c r="KY796" s="57"/>
      <c r="KZ796" s="57"/>
      <c r="LA796" s="57"/>
      <c r="LB796" s="57"/>
      <c r="LC796" s="57"/>
      <c r="LD796" s="57"/>
      <c r="LE796" s="57"/>
      <c r="LF796" s="57"/>
      <c r="LG796" s="57"/>
      <c r="LH796" s="57"/>
      <c r="LI796" s="57"/>
      <c r="LJ796" s="57"/>
      <c r="LK796" s="57"/>
      <c r="LL796" s="57"/>
      <c r="LM796" s="57"/>
      <c r="LN796" s="57"/>
      <c r="LO796" s="57"/>
      <c r="LP796" s="57"/>
      <c r="LQ796" s="57"/>
      <c r="LR796" s="57"/>
      <c r="LS796" s="57"/>
      <c r="LT796" s="57"/>
      <c r="LU796" s="57"/>
      <c r="LV796" s="57"/>
      <c r="LW796" s="57"/>
      <c r="LX796" s="57"/>
      <c r="LY796" s="57"/>
      <c r="LZ796" s="57"/>
      <c r="MA796" s="57"/>
      <c r="MB796" s="57"/>
      <c r="MC796" s="57"/>
      <c r="MD796" s="57"/>
      <c r="ME796" s="57"/>
      <c r="MF796" s="57"/>
      <c r="MG796" s="57"/>
      <c r="MH796" s="57"/>
      <c r="MI796" s="57"/>
      <c r="MJ796" s="57"/>
      <c r="MK796" s="57"/>
      <c r="ML796" s="57"/>
      <c r="MM796" s="57"/>
      <c r="MN796" s="57"/>
      <c r="MO796" s="57"/>
      <c r="MP796" s="57"/>
      <c r="MQ796" s="57"/>
      <c r="MR796" s="57"/>
      <c r="MS796" s="57"/>
      <c r="MT796" s="57"/>
      <c r="MU796" s="57"/>
      <c r="MV796" s="57"/>
      <c r="MW796" s="57"/>
      <c r="MX796" s="57"/>
      <c r="MY796" s="57"/>
      <c r="MZ796" s="57"/>
      <c r="NA796" s="57"/>
      <c r="NB796" s="57"/>
      <c r="NC796" s="57"/>
      <c r="ND796" s="57"/>
      <c r="NE796" s="57"/>
      <c r="NF796" s="57"/>
      <c r="NG796" s="57"/>
      <c r="NH796" s="57"/>
      <c r="NI796" s="57"/>
      <c r="NJ796" s="57"/>
      <c r="NK796" s="57"/>
      <c r="NL796" s="57"/>
      <c r="NM796" s="57"/>
      <c r="NN796" s="57"/>
      <c r="NO796" s="57"/>
      <c r="NP796" s="57"/>
      <c r="NQ796" s="57"/>
      <c r="NR796" s="57"/>
      <c r="NS796" s="57"/>
      <c r="NT796" s="57"/>
      <c r="NU796" s="57"/>
      <c r="NV796" s="57"/>
      <c r="NW796" s="57"/>
      <c r="NX796" s="57"/>
      <c r="NY796" s="57"/>
      <c r="NZ796" s="57"/>
      <c r="OA796" s="57"/>
      <c r="OB796" s="57"/>
      <c r="OC796" s="57"/>
      <c r="OD796" s="57"/>
      <c r="OE796" s="57"/>
      <c r="OF796" s="57"/>
      <c r="OG796" s="57"/>
      <c r="OH796" s="57"/>
      <c r="OI796" s="57"/>
      <c r="OJ796" s="57"/>
      <c r="OK796" s="57"/>
      <c r="OL796" s="57"/>
      <c r="OM796" s="57"/>
      <c r="ON796" s="57"/>
      <c r="OO796" s="57"/>
      <c r="OP796" s="57"/>
      <c r="OQ796" s="57"/>
      <c r="OR796" s="57"/>
      <c r="OS796" s="57"/>
      <c r="OT796" s="57"/>
      <c r="OU796" s="57"/>
      <c r="OV796" s="57"/>
      <c r="OW796" s="57"/>
      <c r="OX796" s="57"/>
      <c r="OY796" s="57"/>
      <c r="OZ796" s="57"/>
      <c r="PA796" s="57"/>
      <c r="PB796" s="57"/>
      <c r="PC796" s="57"/>
      <c r="PD796" s="57"/>
      <c r="PE796" s="57"/>
      <c r="PF796" s="57"/>
      <c r="PG796" s="57"/>
      <c r="PH796" s="57"/>
      <c r="PI796" s="57"/>
      <c r="PJ796" s="57"/>
      <c r="PK796" s="57"/>
      <c r="PL796" s="57"/>
      <c r="PM796" s="57"/>
      <c r="PN796" s="57"/>
      <c r="PO796" s="57"/>
      <c r="PP796" s="57"/>
      <c r="PQ796" s="57"/>
      <c r="PR796" s="57"/>
      <c r="PS796" s="57"/>
      <c r="PT796" s="57"/>
      <c r="PU796" s="57"/>
      <c r="PV796" s="57"/>
      <c r="PW796" s="57"/>
      <c r="PX796" s="57"/>
      <c r="PY796" s="57"/>
      <c r="PZ796" s="57"/>
      <c r="QA796" s="57"/>
      <c r="QB796" s="57"/>
      <c r="QC796" s="57"/>
      <c r="QD796" s="57"/>
      <c r="QE796" s="57"/>
      <c r="QF796" s="57"/>
      <c r="QG796" s="57"/>
      <c r="QH796" s="57"/>
      <c r="QI796" s="57"/>
      <c r="QJ796" s="57"/>
      <c r="QK796" s="57"/>
      <c r="QL796" s="57"/>
      <c r="QM796" s="57"/>
      <c r="QN796" s="57"/>
      <c r="QO796" s="57"/>
      <c r="QP796" s="57"/>
      <c r="QQ796" s="57"/>
      <c r="QR796" s="57"/>
      <c r="QS796" s="57"/>
      <c r="QT796" s="57"/>
      <c r="QU796" s="57"/>
      <c r="QV796" s="57"/>
      <c r="QW796" s="57"/>
      <c r="QX796" s="57"/>
      <c r="QY796" s="57"/>
      <c r="QZ796" s="57"/>
      <c r="RA796" s="57"/>
      <c r="RB796" s="57"/>
      <c r="RC796" s="57"/>
      <c r="RD796" s="57"/>
      <c r="RE796" s="57"/>
      <c r="RF796" s="57"/>
      <c r="RG796" s="57"/>
      <c r="RH796" s="57"/>
      <c r="RI796" s="57"/>
      <c r="RJ796" s="57"/>
      <c r="RK796" s="57"/>
      <c r="RL796" s="57"/>
      <c r="RM796" s="57"/>
      <c r="RN796" s="57"/>
      <c r="RO796" s="57"/>
      <c r="RP796" s="57"/>
      <c r="RQ796" s="57"/>
      <c r="RR796" s="57"/>
      <c r="RS796" s="57"/>
      <c r="RT796" s="57"/>
      <c r="RU796" s="57"/>
      <c r="RV796" s="57"/>
      <c r="RW796" s="57"/>
      <c r="RX796" s="57"/>
      <c r="RY796" s="57"/>
      <c r="RZ796" s="57"/>
      <c r="SA796" s="57"/>
      <c r="SB796" s="57"/>
      <c r="SC796" s="57"/>
      <c r="SD796" s="57"/>
      <c r="SE796" s="57"/>
      <c r="SF796" s="57"/>
      <c r="SG796" s="57"/>
      <c r="SH796" s="57"/>
      <c r="SI796" s="57"/>
      <c r="SJ796" s="57"/>
      <c r="SK796" s="57"/>
      <c r="SL796" s="57"/>
      <c r="SM796" s="57"/>
      <c r="SN796" s="57"/>
      <c r="SO796" s="57"/>
      <c r="SP796" s="57"/>
      <c r="SQ796" s="57"/>
      <c r="SR796" s="57"/>
      <c r="SS796" s="57"/>
      <c r="ST796" s="57"/>
      <c r="SU796" s="57"/>
      <c r="SV796" s="57"/>
      <c r="SW796" s="57"/>
      <c r="SX796" s="57"/>
      <c r="SY796" s="57"/>
      <c r="SZ796" s="57"/>
      <c r="TA796" s="57"/>
      <c r="TB796" s="57"/>
      <c r="TC796" s="57"/>
      <c r="TD796" s="57"/>
      <c r="TE796" s="57"/>
      <c r="TF796" s="57"/>
      <c r="TG796" s="57"/>
      <c r="TH796" s="57"/>
      <c r="TI796" s="57"/>
      <c r="TJ796" s="57"/>
      <c r="TK796" s="57"/>
      <c r="TL796" s="57"/>
      <c r="TM796" s="57"/>
      <c r="TN796" s="57"/>
      <c r="TO796" s="57"/>
      <c r="TP796" s="57"/>
      <c r="TQ796" s="57"/>
      <c r="TR796" s="57"/>
      <c r="TS796" s="57"/>
      <c r="TT796" s="57"/>
      <c r="TU796" s="57"/>
      <c r="TV796" s="57"/>
      <c r="TW796" s="57"/>
      <c r="TX796" s="57"/>
      <c r="TY796" s="57"/>
      <c r="TZ796" s="57"/>
      <c r="UA796" s="57"/>
      <c r="UB796" s="57"/>
      <c r="UC796" s="57"/>
      <c r="UD796" s="57"/>
      <c r="UE796" s="57"/>
      <c r="UF796" s="57"/>
      <c r="UG796" s="57"/>
      <c r="UH796" s="57"/>
      <c r="UI796" s="57"/>
      <c r="UJ796" s="57"/>
      <c r="UK796" s="57"/>
      <c r="UL796" s="57"/>
      <c r="UM796" s="57"/>
      <c r="UN796" s="57"/>
      <c r="UO796" s="57"/>
      <c r="UP796" s="57"/>
      <c r="UQ796" s="57"/>
      <c r="UR796" s="57"/>
      <c r="US796" s="57"/>
      <c r="UT796" s="57"/>
      <c r="UU796" s="57"/>
      <c r="UV796" s="57"/>
      <c r="UW796" s="57"/>
      <c r="UX796" s="57"/>
      <c r="UY796" s="57"/>
      <c r="UZ796" s="57"/>
      <c r="VA796" s="57"/>
      <c r="VB796" s="57"/>
      <c r="VC796" s="57"/>
      <c r="VD796" s="57"/>
      <c r="VE796" s="57"/>
      <c r="VF796" s="57"/>
      <c r="VG796" s="57"/>
      <c r="VH796" s="57"/>
      <c r="VI796" s="57"/>
      <c r="VJ796" s="57"/>
      <c r="VK796" s="57"/>
      <c r="VL796" s="57"/>
      <c r="VM796" s="57"/>
      <c r="VN796" s="57"/>
      <c r="VO796" s="57"/>
      <c r="VP796" s="57"/>
      <c r="VQ796" s="57"/>
      <c r="VR796" s="57"/>
      <c r="VS796" s="57"/>
      <c r="VT796" s="57"/>
      <c r="VU796" s="57"/>
      <c r="VV796" s="57"/>
      <c r="VW796" s="57"/>
      <c r="VX796" s="57"/>
      <c r="VY796" s="57"/>
      <c r="VZ796" s="57"/>
      <c r="WA796" s="57"/>
      <c r="WB796" s="57"/>
      <c r="WC796" s="57"/>
      <c r="WD796" s="57"/>
      <c r="WE796" s="57"/>
      <c r="WF796" s="57"/>
      <c r="WG796" s="57"/>
      <c r="WH796" s="57"/>
      <c r="WI796" s="57"/>
      <c r="WJ796" s="57"/>
      <c r="WK796" s="57"/>
      <c r="WL796" s="57"/>
      <c r="WM796" s="57"/>
      <c r="WN796" s="57"/>
      <c r="WO796" s="57"/>
      <c r="WP796" s="57"/>
      <c r="WQ796" s="57"/>
      <c r="WR796" s="57"/>
      <c r="WS796" s="57"/>
      <c r="WT796" s="57"/>
      <c r="WU796" s="57"/>
      <c r="WV796" s="57"/>
      <c r="WW796" s="57"/>
      <c r="WX796" s="57"/>
      <c r="WY796" s="57"/>
      <c r="WZ796" s="57"/>
      <c r="XA796" s="57"/>
      <c r="XB796" s="57"/>
      <c r="XC796" s="57"/>
      <c r="XD796" s="57"/>
      <c r="XE796" s="57"/>
      <c r="XF796" s="57"/>
      <c r="XG796" s="57"/>
      <c r="XH796" s="57"/>
      <c r="XI796" s="57"/>
      <c r="XJ796" s="57"/>
      <c r="XK796" s="57"/>
      <c r="XL796" s="57"/>
      <c r="XM796" s="57"/>
      <c r="XN796" s="57"/>
      <c r="XO796" s="57"/>
      <c r="XP796" s="57"/>
      <c r="XQ796" s="57"/>
      <c r="XR796" s="57"/>
      <c r="XS796" s="57"/>
      <c r="XT796" s="57"/>
      <c r="XU796" s="57"/>
      <c r="XV796" s="57"/>
      <c r="XW796" s="57"/>
    </row>
    <row r="797">
      <c r="AI797" s="57"/>
      <c r="BR797" s="57"/>
      <c r="DA797" s="57"/>
      <c r="EJ797" s="57"/>
      <c r="EK797" s="57"/>
      <c r="EL797" s="57"/>
      <c r="EM797" s="57"/>
      <c r="EN797" s="57"/>
      <c r="EO797" s="57"/>
      <c r="EP797" s="57"/>
      <c r="EQ797" s="57"/>
      <c r="ER797" s="57"/>
      <c r="ES797" s="57"/>
      <c r="ET797" s="57"/>
      <c r="EU797" s="57"/>
      <c r="EV797" s="57"/>
      <c r="EW797" s="57"/>
      <c r="EX797" s="57"/>
      <c r="EY797" s="57"/>
      <c r="EZ797" s="57"/>
      <c r="FA797" s="57"/>
      <c r="FB797" s="57"/>
      <c r="FC797" s="57"/>
      <c r="FD797" s="57"/>
      <c r="FE797" s="57"/>
      <c r="FF797" s="57"/>
      <c r="FG797" s="57"/>
      <c r="FH797" s="57"/>
      <c r="FI797" s="57"/>
      <c r="FJ797" s="57"/>
      <c r="FK797" s="57"/>
      <c r="FL797" s="57"/>
      <c r="FM797" s="57"/>
      <c r="FN797" s="57"/>
      <c r="FO797" s="57"/>
      <c r="FP797" s="57"/>
      <c r="FQ797" s="57"/>
      <c r="FR797" s="57"/>
      <c r="FS797" s="57"/>
      <c r="FT797" s="57"/>
      <c r="FU797" s="57"/>
      <c r="FV797" s="57"/>
      <c r="FW797" s="57"/>
      <c r="FX797" s="57"/>
      <c r="FY797" s="57"/>
      <c r="FZ797" s="57"/>
      <c r="GA797" s="57"/>
      <c r="GB797" s="57"/>
      <c r="GC797" s="57"/>
      <c r="GD797" s="57"/>
      <c r="GE797" s="57"/>
      <c r="GF797" s="57"/>
      <c r="GG797" s="57"/>
      <c r="GH797" s="57"/>
      <c r="GI797" s="57"/>
      <c r="GJ797" s="57"/>
      <c r="GK797" s="57"/>
      <c r="GL797" s="57"/>
      <c r="GM797" s="57"/>
      <c r="GN797" s="57"/>
      <c r="GO797" s="57"/>
      <c r="GP797" s="57"/>
      <c r="GQ797" s="57"/>
      <c r="GR797" s="57"/>
      <c r="GS797" s="57"/>
      <c r="GT797" s="57"/>
      <c r="GU797" s="57"/>
      <c r="GV797" s="57"/>
      <c r="GW797" s="57"/>
      <c r="GX797" s="57"/>
      <c r="GY797" s="57"/>
      <c r="GZ797" s="57"/>
      <c r="HA797" s="57"/>
      <c r="HB797" s="57"/>
      <c r="HC797" s="57"/>
      <c r="HD797" s="57"/>
      <c r="HE797" s="57"/>
      <c r="HF797" s="57"/>
      <c r="HG797" s="57"/>
      <c r="HH797" s="57"/>
      <c r="HI797" s="57"/>
      <c r="HJ797" s="57"/>
      <c r="HK797" s="57"/>
      <c r="HL797" s="57"/>
      <c r="HM797" s="57"/>
      <c r="HN797" s="57"/>
      <c r="HO797" s="57"/>
      <c r="HP797" s="57"/>
      <c r="HQ797" s="57"/>
      <c r="HR797" s="57"/>
      <c r="HS797" s="57"/>
      <c r="HT797" s="57"/>
      <c r="HU797" s="57"/>
      <c r="HV797" s="57"/>
      <c r="HW797" s="57"/>
      <c r="HX797" s="57"/>
      <c r="HY797" s="57"/>
      <c r="HZ797" s="57"/>
      <c r="IA797" s="57"/>
      <c r="IB797" s="57"/>
      <c r="IC797" s="57"/>
      <c r="ID797" s="57"/>
      <c r="IE797" s="57"/>
      <c r="IF797" s="57"/>
      <c r="IG797" s="57"/>
      <c r="IH797" s="57"/>
      <c r="II797" s="57"/>
      <c r="IJ797" s="57"/>
      <c r="IK797" s="57"/>
      <c r="IL797" s="57"/>
      <c r="IM797" s="57"/>
      <c r="IN797" s="57"/>
      <c r="IO797" s="57"/>
      <c r="IP797" s="57"/>
      <c r="IQ797" s="57"/>
      <c r="IR797" s="57"/>
      <c r="IS797" s="57"/>
      <c r="IT797" s="57"/>
      <c r="IU797" s="57"/>
      <c r="IV797" s="57"/>
      <c r="IW797" s="57"/>
      <c r="IX797" s="57"/>
      <c r="IY797" s="57"/>
      <c r="IZ797" s="57"/>
      <c r="JA797" s="57"/>
      <c r="JB797" s="57"/>
      <c r="JC797" s="57"/>
      <c r="JD797" s="57"/>
      <c r="JE797" s="57"/>
      <c r="JF797" s="57"/>
      <c r="JG797" s="57"/>
      <c r="JH797" s="57"/>
      <c r="JI797" s="57"/>
      <c r="JJ797" s="57"/>
      <c r="JK797" s="57"/>
      <c r="JL797" s="57"/>
      <c r="JM797" s="57"/>
      <c r="JN797" s="57"/>
      <c r="JO797" s="57"/>
      <c r="JP797" s="57"/>
      <c r="JQ797" s="57"/>
      <c r="JR797" s="57"/>
      <c r="JS797" s="57"/>
      <c r="JT797" s="57"/>
      <c r="JU797" s="57"/>
      <c r="JV797" s="57"/>
      <c r="JW797" s="57"/>
      <c r="JX797" s="57"/>
      <c r="JY797" s="57"/>
      <c r="JZ797" s="57"/>
      <c r="KA797" s="57"/>
      <c r="KB797" s="57"/>
      <c r="KC797" s="57"/>
      <c r="KD797" s="57"/>
      <c r="KE797" s="57"/>
      <c r="KF797" s="57"/>
      <c r="KG797" s="57"/>
      <c r="KH797" s="57"/>
      <c r="KI797" s="57"/>
      <c r="KJ797" s="57"/>
      <c r="KK797" s="57"/>
      <c r="KL797" s="57"/>
      <c r="KM797" s="57"/>
      <c r="KN797" s="57"/>
      <c r="KO797" s="57"/>
      <c r="KP797" s="57"/>
      <c r="KQ797" s="57"/>
      <c r="KR797" s="57"/>
      <c r="KS797" s="57"/>
      <c r="KT797" s="57"/>
      <c r="KU797" s="57"/>
      <c r="KV797" s="57"/>
      <c r="KW797" s="57"/>
      <c r="KX797" s="57"/>
      <c r="KY797" s="57"/>
      <c r="KZ797" s="57"/>
      <c r="LA797" s="57"/>
      <c r="LB797" s="57"/>
      <c r="LC797" s="57"/>
      <c r="LD797" s="57"/>
      <c r="LE797" s="57"/>
      <c r="LF797" s="57"/>
      <c r="LG797" s="57"/>
      <c r="LH797" s="57"/>
      <c r="LI797" s="57"/>
      <c r="LJ797" s="57"/>
      <c r="LK797" s="57"/>
      <c r="LL797" s="57"/>
      <c r="LM797" s="57"/>
      <c r="LN797" s="57"/>
      <c r="LO797" s="57"/>
      <c r="LP797" s="57"/>
      <c r="LQ797" s="57"/>
      <c r="LR797" s="57"/>
      <c r="LS797" s="57"/>
      <c r="LT797" s="57"/>
      <c r="LU797" s="57"/>
      <c r="LV797" s="57"/>
      <c r="LW797" s="57"/>
      <c r="LX797" s="57"/>
      <c r="LY797" s="57"/>
      <c r="LZ797" s="57"/>
      <c r="MA797" s="57"/>
      <c r="MB797" s="57"/>
      <c r="MC797" s="57"/>
      <c r="MD797" s="57"/>
      <c r="ME797" s="57"/>
      <c r="MF797" s="57"/>
      <c r="MG797" s="57"/>
      <c r="MH797" s="57"/>
      <c r="MI797" s="57"/>
      <c r="MJ797" s="57"/>
      <c r="MK797" s="57"/>
      <c r="ML797" s="57"/>
      <c r="MM797" s="57"/>
      <c r="MN797" s="57"/>
      <c r="MO797" s="57"/>
      <c r="MP797" s="57"/>
      <c r="MQ797" s="57"/>
      <c r="MR797" s="57"/>
      <c r="MS797" s="57"/>
      <c r="MT797" s="57"/>
      <c r="MU797" s="57"/>
      <c r="MV797" s="57"/>
      <c r="MW797" s="57"/>
      <c r="MX797" s="57"/>
      <c r="MY797" s="57"/>
      <c r="MZ797" s="57"/>
      <c r="NA797" s="57"/>
      <c r="NB797" s="57"/>
      <c r="NC797" s="57"/>
      <c r="ND797" s="57"/>
      <c r="NE797" s="57"/>
      <c r="NF797" s="57"/>
      <c r="NG797" s="57"/>
      <c r="NH797" s="57"/>
      <c r="NI797" s="57"/>
      <c r="NJ797" s="57"/>
      <c r="NK797" s="57"/>
      <c r="NL797" s="57"/>
      <c r="NM797" s="57"/>
      <c r="NN797" s="57"/>
      <c r="NO797" s="57"/>
      <c r="NP797" s="57"/>
      <c r="NQ797" s="57"/>
      <c r="NR797" s="57"/>
      <c r="NS797" s="57"/>
      <c r="NT797" s="57"/>
      <c r="NU797" s="57"/>
      <c r="NV797" s="57"/>
      <c r="NW797" s="57"/>
      <c r="NX797" s="57"/>
      <c r="NY797" s="57"/>
      <c r="NZ797" s="57"/>
      <c r="OA797" s="57"/>
      <c r="OB797" s="57"/>
      <c r="OC797" s="57"/>
      <c r="OD797" s="57"/>
      <c r="OE797" s="57"/>
      <c r="OF797" s="57"/>
      <c r="OG797" s="57"/>
      <c r="OH797" s="57"/>
      <c r="OI797" s="57"/>
      <c r="OJ797" s="57"/>
      <c r="OK797" s="57"/>
      <c r="OL797" s="57"/>
      <c r="OM797" s="57"/>
      <c r="ON797" s="57"/>
      <c r="OO797" s="57"/>
      <c r="OP797" s="57"/>
      <c r="OQ797" s="57"/>
      <c r="OR797" s="57"/>
      <c r="OS797" s="57"/>
      <c r="OT797" s="57"/>
      <c r="OU797" s="57"/>
      <c r="OV797" s="57"/>
      <c r="OW797" s="57"/>
      <c r="OX797" s="57"/>
      <c r="OY797" s="57"/>
      <c r="OZ797" s="57"/>
      <c r="PA797" s="57"/>
      <c r="PB797" s="57"/>
      <c r="PC797" s="57"/>
      <c r="PD797" s="57"/>
      <c r="PE797" s="57"/>
      <c r="PF797" s="57"/>
      <c r="PG797" s="57"/>
      <c r="PH797" s="57"/>
      <c r="PI797" s="57"/>
      <c r="PJ797" s="57"/>
      <c r="PK797" s="57"/>
      <c r="PL797" s="57"/>
      <c r="PM797" s="57"/>
      <c r="PN797" s="57"/>
      <c r="PO797" s="57"/>
      <c r="PP797" s="57"/>
      <c r="PQ797" s="57"/>
      <c r="PR797" s="57"/>
      <c r="PS797" s="57"/>
      <c r="PT797" s="57"/>
      <c r="PU797" s="57"/>
      <c r="PV797" s="57"/>
      <c r="PW797" s="57"/>
      <c r="PX797" s="57"/>
      <c r="PY797" s="57"/>
      <c r="PZ797" s="57"/>
      <c r="QA797" s="57"/>
      <c r="QB797" s="57"/>
      <c r="QC797" s="57"/>
      <c r="QD797" s="57"/>
      <c r="QE797" s="57"/>
      <c r="QF797" s="57"/>
      <c r="QG797" s="57"/>
      <c r="QH797" s="57"/>
      <c r="QI797" s="57"/>
      <c r="QJ797" s="57"/>
      <c r="QK797" s="57"/>
      <c r="QL797" s="57"/>
      <c r="QM797" s="57"/>
      <c r="QN797" s="57"/>
      <c r="QO797" s="57"/>
      <c r="QP797" s="57"/>
      <c r="QQ797" s="57"/>
      <c r="QR797" s="57"/>
      <c r="QS797" s="57"/>
      <c r="QT797" s="57"/>
      <c r="QU797" s="57"/>
      <c r="QV797" s="57"/>
      <c r="QW797" s="57"/>
      <c r="QX797" s="57"/>
      <c r="QY797" s="57"/>
      <c r="QZ797" s="57"/>
      <c r="RA797" s="57"/>
      <c r="RB797" s="57"/>
      <c r="RC797" s="57"/>
      <c r="RD797" s="57"/>
      <c r="RE797" s="57"/>
      <c r="RF797" s="57"/>
      <c r="RG797" s="57"/>
      <c r="RH797" s="57"/>
      <c r="RI797" s="57"/>
      <c r="RJ797" s="57"/>
      <c r="RK797" s="57"/>
      <c r="RL797" s="57"/>
      <c r="RM797" s="57"/>
      <c r="RN797" s="57"/>
      <c r="RO797" s="57"/>
      <c r="RP797" s="57"/>
      <c r="RQ797" s="57"/>
      <c r="RR797" s="57"/>
      <c r="RS797" s="57"/>
      <c r="RT797" s="57"/>
      <c r="RU797" s="57"/>
      <c r="RV797" s="57"/>
      <c r="RW797" s="57"/>
      <c r="RX797" s="57"/>
      <c r="RY797" s="57"/>
      <c r="RZ797" s="57"/>
      <c r="SA797" s="57"/>
      <c r="SB797" s="57"/>
      <c r="SC797" s="57"/>
      <c r="SD797" s="57"/>
      <c r="SE797" s="57"/>
      <c r="SF797" s="57"/>
      <c r="SG797" s="57"/>
      <c r="SH797" s="57"/>
      <c r="SI797" s="57"/>
      <c r="SJ797" s="57"/>
      <c r="SK797" s="57"/>
      <c r="SL797" s="57"/>
      <c r="SM797" s="57"/>
      <c r="SN797" s="57"/>
      <c r="SO797" s="57"/>
      <c r="SP797" s="57"/>
      <c r="SQ797" s="57"/>
      <c r="SR797" s="57"/>
      <c r="SS797" s="57"/>
      <c r="ST797" s="57"/>
      <c r="SU797" s="57"/>
      <c r="SV797" s="57"/>
      <c r="SW797" s="57"/>
      <c r="SX797" s="57"/>
      <c r="SY797" s="57"/>
      <c r="SZ797" s="57"/>
      <c r="TA797" s="57"/>
      <c r="TB797" s="57"/>
      <c r="TC797" s="57"/>
      <c r="TD797" s="57"/>
      <c r="TE797" s="57"/>
      <c r="TF797" s="57"/>
      <c r="TG797" s="57"/>
      <c r="TH797" s="57"/>
      <c r="TI797" s="57"/>
      <c r="TJ797" s="57"/>
      <c r="TK797" s="57"/>
      <c r="TL797" s="57"/>
      <c r="TM797" s="57"/>
      <c r="TN797" s="57"/>
      <c r="TO797" s="57"/>
      <c r="TP797" s="57"/>
      <c r="TQ797" s="57"/>
      <c r="TR797" s="57"/>
      <c r="TS797" s="57"/>
      <c r="TT797" s="57"/>
      <c r="TU797" s="57"/>
      <c r="TV797" s="57"/>
      <c r="TW797" s="57"/>
      <c r="TX797" s="57"/>
      <c r="TY797" s="57"/>
      <c r="TZ797" s="57"/>
      <c r="UA797" s="57"/>
      <c r="UB797" s="57"/>
      <c r="UC797" s="57"/>
      <c r="UD797" s="57"/>
      <c r="UE797" s="57"/>
      <c r="UF797" s="57"/>
      <c r="UG797" s="57"/>
      <c r="UH797" s="57"/>
      <c r="UI797" s="57"/>
      <c r="UJ797" s="57"/>
      <c r="UK797" s="57"/>
      <c r="UL797" s="57"/>
      <c r="UM797" s="57"/>
      <c r="UN797" s="57"/>
      <c r="UO797" s="57"/>
      <c r="UP797" s="57"/>
      <c r="UQ797" s="57"/>
      <c r="UR797" s="57"/>
      <c r="US797" s="57"/>
      <c r="UT797" s="57"/>
      <c r="UU797" s="57"/>
      <c r="UV797" s="57"/>
      <c r="UW797" s="57"/>
      <c r="UX797" s="57"/>
      <c r="UY797" s="57"/>
      <c r="UZ797" s="57"/>
      <c r="VA797" s="57"/>
      <c r="VB797" s="57"/>
      <c r="VC797" s="57"/>
      <c r="VD797" s="57"/>
      <c r="VE797" s="57"/>
      <c r="VF797" s="57"/>
      <c r="VG797" s="57"/>
      <c r="VH797" s="57"/>
      <c r="VI797" s="57"/>
      <c r="VJ797" s="57"/>
      <c r="VK797" s="57"/>
      <c r="VL797" s="57"/>
      <c r="VM797" s="57"/>
      <c r="VN797" s="57"/>
      <c r="VO797" s="57"/>
      <c r="VP797" s="57"/>
      <c r="VQ797" s="57"/>
      <c r="VR797" s="57"/>
      <c r="VS797" s="57"/>
      <c r="VT797" s="57"/>
      <c r="VU797" s="57"/>
      <c r="VV797" s="57"/>
      <c r="VW797" s="57"/>
      <c r="VX797" s="57"/>
      <c r="VY797" s="57"/>
      <c r="VZ797" s="57"/>
      <c r="WA797" s="57"/>
      <c r="WB797" s="57"/>
      <c r="WC797" s="57"/>
      <c r="WD797" s="57"/>
      <c r="WE797" s="57"/>
      <c r="WF797" s="57"/>
      <c r="WG797" s="57"/>
      <c r="WH797" s="57"/>
      <c r="WI797" s="57"/>
      <c r="WJ797" s="57"/>
      <c r="WK797" s="57"/>
      <c r="WL797" s="57"/>
      <c r="WM797" s="57"/>
      <c r="WN797" s="57"/>
      <c r="WO797" s="57"/>
      <c r="WP797" s="57"/>
      <c r="WQ797" s="57"/>
      <c r="WR797" s="57"/>
      <c r="WS797" s="57"/>
      <c r="WT797" s="57"/>
      <c r="WU797" s="57"/>
      <c r="WV797" s="57"/>
      <c r="WW797" s="57"/>
      <c r="WX797" s="57"/>
      <c r="WY797" s="57"/>
      <c r="WZ797" s="57"/>
      <c r="XA797" s="57"/>
      <c r="XB797" s="57"/>
      <c r="XC797" s="57"/>
      <c r="XD797" s="57"/>
      <c r="XE797" s="57"/>
      <c r="XF797" s="57"/>
      <c r="XG797" s="57"/>
      <c r="XH797" s="57"/>
      <c r="XI797" s="57"/>
      <c r="XJ797" s="57"/>
      <c r="XK797" s="57"/>
      <c r="XL797" s="57"/>
      <c r="XM797" s="57"/>
      <c r="XN797" s="57"/>
      <c r="XO797" s="57"/>
      <c r="XP797" s="57"/>
      <c r="XQ797" s="57"/>
      <c r="XR797" s="57"/>
      <c r="XS797" s="57"/>
      <c r="XT797" s="57"/>
      <c r="XU797" s="57"/>
      <c r="XV797" s="57"/>
      <c r="XW797" s="57"/>
    </row>
    <row r="798">
      <c r="AI798" s="57"/>
      <c r="BR798" s="57"/>
      <c r="DA798" s="57"/>
      <c r="EJ798" s="57"/>
      <c r="EK798" s="57"/>
      <c r="EL798" s="57"/>
      <c r="EM798" s="57"/>
      <c r="EN798" s="57"/>
      <c r="EO798" s="57"/>
      <c r="EP798" s="57"/>
      <c r="EQ798" s="57"/>
      <c r="ER798" s="57"/>
      <c r="ES798" s="57"/>
      <c r="ET798" s="57"/>
      <c r="EU798" s="57"/>
      <c r="EV798" s="57"/>
      <c r="EW798" s="57"/>
      <c r="EX798" s="57"/>
      <c r="EY798" s="57"/>
      <c r="EZ798" s="57"/>
      <c r="FA798" s="57"/>
      <c r="FB798" s="57"/>
      <c r="FC798" s="57"/>
      <c r="FD798" s="57"/>
      <c r="FE798" s="57"/>
      <c r="FF798" s="57"/>
      <c r="FG798" s="57"/>
      <c r="FH798" s="57"/>
      <c r="FI798" s="57"/>
      <c r="FJ798" s="57"/>
      <c r="FK798" s="57"/>
      <c r="FL798" s="57"/>
      <c r="FM798" s="57"/>
      <c r="FN798" s="57"/>
      <c r="FO798" s="57"/>
      <c r="FP798" s="57"/>
      <c r="FQ798" s="57"/>
      <c r="FR798" s="57"/>
      <c r="FS798" s="57"/>
      <c r="FT798" s="57"/>
      <c r="FU798" s="57"/>
      <c r="FV798" s="57"/>
      <c r="FW798" s="57"/>
      <c r="FX798" s="57"/>
      <c r="FY798" s="57"/>
      <c r="FZ798" s="57"/>
      <c r="GA798" s="57"/>
      <c r="GB798" s="57"/>
      <c r="GC798" s="57"/>
      <c r="GD798" s="57"/>
      <c r="GE798" s="57"/>
      <c r="GF798" s="57"/>
      <c r="GG798" s="57"/>
      <c r="GH798" s="57"/>
      <c r="GI798" s="57"/>
      <c r="GJ798" s="57"/>
      <c r="GK798" s="57"/>
      <c r="GL798" s="57"/>
      <c r="GM798" s="57"/>
      <c r="GN798" s="57"/>
      <c r="GO798" s="57"/>
      <c r="GP798" s="57"/>
      <c r="GQ798" s="57"/>
      <c r="GR798" s="57"/>
      <c r="GS798" s="57"/>
      <c r="GT798" s="57"/>
      <c r="GU798" s="57"/>
      <c r="GV798" s="57"/>
      <c r="GW798" s="57"/>
      <c r="GX798" s="57"/>
      <c r="GY798" s="57"/>
      <c r="GZ798" s="57"/>
      <c r="HA798" s="57"/>
      <c r="HB798" s="57"/>
      <c r="HC798" s="57"/>
      <c r="HD798" s="57"/>
      <c r="HE798" s="57"/>
      <c r="HF798" s="57"/>
      <c r="HG798" s="57"/>
      <c r="HH798" s="57"/>
      <c r="HI798" s="57"/>
      <c r="HJ798" s="57"/>
      <c r="HK798" s="57"/>
      <c r="HL798" s="57"/>
      <c r="HM798" s="57"/>
      <c r="HN798" s="57"/>
      <c r="HO798" s="57"/>
      <c r="HP798" s="57"/>
      <c r="HQ798" s="57"/>
      <c r="HR798" s="57"/>
      <c r="HS798" s="57"/>
      <c r="HT798" s="57"/>
      <c r="HU798" s="57"/>
      <c r="HV798" s="57"/>
      <c r="HW798" s="57"/>
      <c r="HX798" s="57"/>
      <c r="HY798" s="57"/>
      <c r="HZ798" s="57"/>
      <c r="IA798" s="57"/>
      <c r="IB798" s="57"/>
      <c r="IC798" s="57"/>
      <c r="ID798" s="57"/>
      <c r="IE798" s="57"/>
      <c r="IF798" s="57"/>
      <c r="IG798" s="57"/>
      <c r="IH798" s="57"/>
      <c r="II798" s="57"/>
      <c r="IJ798" s="57"/>
      <c r="IK798" s="57"/>
      <c r="IL798" s="57"/>
      <c r="IM798" s="57"/>
      <c r="IN798" s="57"/>
      <c r="IO798" s="57"/>
      <c r="IP798" s="57"/>
      <c r="IQ798" s="57"/>
      <c r="IR798" s="57"/>
      <c r="IS798" s="57"/>
      <c r="IT798" s="57"/>
      <c r="IU798" s="57"/>
      <c r="IV798" s="57"/>
      <c r="IW798" s="57"/>
      <c r="IX798" s="57"/>
      <c r="IY798" s="57"/>
      <c r="IZ798" s="57"/>
      <c r="JA798" s="57"/>
      <c r="JB798" s="57"/>
      <c r="JC798" s="57"/>
      <c r="JD798" s="57"/>
      <c r="JE798" s="57"/>
      <c r="JF798" s="57"/>
      <c r="JG798" s="57"/>
      <c r="JH798" s="57"/>
      <c r="JI798" s="57"/>
      <c r="JJ798" s="57"/>
      <c r="JK798" s="57"/>
      <c r="JL798" s="57"/>
      <c r="JM798" s="57"/>
      <c r="JN798" s="57"/>
      <c r="JO798" s="57"/>
      <c r="JP798" s="57"/>
      <c r="JQ798" s="57"/>
      <c r="JR798" s="57"/>
      <c r="JS798" s="57"/>
      <c r="JT798" s="57"/>
      <c r="JU798" s="57"/>
      <c r="JV798" s="57"/>
      <c r="JW798" s="57"/>
      <c r="JX798" s="57"/>
      <c r="JY798" s="57"/>
      <c r="JZ798" s="57"/>
      <c r="KA798" s="57"/>
      <c r="KB798" s="57"/>
      <c r="KC798" s="57"/>
      <c r="KD798" s="57"/>
      <c r="KE798" s="57"/>
      <c r="KF798" s="57"/>
      <c r="KG798" s="57"/>
      <c r="KH798" s="57"/>
      <c r="KI798" s="57"/>
      <c r="KJ798" s="57"/>
      <c r="KK798" s="57"/>
      <c r="KL798" s="57"/>
      <c r="KM798" s="57"/>
      <c r="KN798" s="57"/>
      <c r="KO798" s="57"/>
      <c r="KP798" s="57"/>
      <c r="KQ798" s="57"/>
      <c r="KR798" s="57"/>
      <c r="KS798" s="57"/>
      <c r="KT798" s="57"/>
      <c r="KU798" s="57"/>
      <c r="KV798" s="57"/>
      <c r="KW798" s="57"/>
      <c r="KX798" s="57"/>
      <c r="KY798" s="57"/>
      <c r="KZ798" s="57"/>
      <c r="LA798" s="57"/>
      <c r="LB798" s="57"/>
      <c r="LC798" s="57"/>
      <c r="LD798" s="57"/>
      <c r="LE798" s="57"/>
      <c r="LF798" s="57"/>
      <c r="LG798" s="57"/>
      <c r="LH798" s="57"/>
      <c r="LI798" s="57"/>
      <c r="LJ798" s="57"/>
      <c r="LK798" s="57"/>
      <c r="LL798" s="57"/>
      <c r="LM798" s="57"/>
      <c r="LN798" s="57"/>
      <c r="LO798" s="57"/>
      <c r="LP798" s="57"/>
      <c r="LQ798" s="57"/>
      <c r="LR798" s="57"/>
      <c r="LS798" s="57"/>
      <c r="LT798" s="57"/>
      <c r="LU798" s="57"/>
      <c r="LV798" s="57"/>
      <c r="LW798" s="57"/>
      <c r="LX798" s="57"/>
      <c r="LY798" s="57"/>
      <c r="LZ798" s="57"/>
      <c r="MA798" s="57"/>
      <c r="MB798" s="57"/>
      <c r="MC798" s="57"/>
      <c r="MD798" s="57"/>
      <c r="ME798" s="57"/>
      <c r="MF798" s="57"/>
      <c r="MG798" s="57"/>
      <c r="MH798" s="57"/>
      <c r="MI798" s="57"/>
      <c r="MJ798" s="57"/>
      <c r="MK798" s="57"/>
      <c r="ML798" s="57"/>
      <c r="MM798" s="57"/>
      <c r="MN798" s="57"/>
      <c r="MO798" s="57"/>
      <c r="MP798" s="57"/>
      <c r="MQ798" s="57"/>
      <c r="MR798" s="57"/>
      <c r="MS798" s="57"/>
      <c r="MT798" s="57"/>
      <c r="MU798" s="57"/>
      <c r="MV798" s="57"/>
      <c r="MW798" s="57"/>
      <c r="MX798" s="57"/>
      <c r="MY798" s="57"/>
      <c r="MZ798" s="57"/>
      <c r="NA798" s="57"/>
      <c r="NB798" s="57"/>
      <c r="NC798" s="57"/>
      <c r="ND798" s="57"/>
      <c r="NE798" s="57"/>
      <c r="NF798" s="57"/>
      <c r="NG798" s="57"/>
      <c r="NH798" s="57"/>
      <c r="NI798" s="57"/>
      <c r="NJ798" s="57"/>
      <c r="NK798" s="57"/>
      <c r="NL798" s="57"/>
      <c r="NM798" s="57"/>
      <c r="NN798" s="57"/>
      <c r="NO798" s="57"/>
      <c r="NP798" s="57"/>
      <c r="NQ798" s="57"/>
      <c r="NR798" s="57"/>
      <c r="NS798" s="57"/>
      <c r="NT798" s="57"/>
      <c r="NU798" s="57"/>
      <c r="NV798" s="57"/>
      <c r="NW798" s="57"/>
      <c r="NX798" s="57"/>
      <c r="NY798" s="57"/>
      <c r="NZ798" s="57"/>
      <c r="OA798" s="57"/>
      <c r="OB798" s="57"/>
      <c r="OC798" s="57"/>
      <c r="OD798" s="57"/>
      <c r="OE798" s="57"/>
      <c r="OF798" s="57"/>
      <c r="OG798" s="57"/>
      <c r="OH798" s="57"/>
      <c r="OI798" s="57"/>
      <c r="OJ798" s="57"/>
      <c r="OK798" s="57"/>
      <c r="OL798" s="57"/>
      <c r="OM798" s="57"/>
      <c r="ON798" s="57"/>
      <c r="OO798" s="57"/>
      <c r="OP798" s="57"/>
      <c r="OQ798" s="57"/>
      <c r="OR798" s="57"/>
      <c r="OS798" s="57"/>
      <c r="OT798" s="57"/>
      <c r="OU798" s="57"/>
      <c r="OV798" s="57"/>
      <c r="OW798" s="57"/>
      <c r="OX798" s="57"/>
      <c r="OY798" s="57"/>
      <c r="OZ798" s="57"/>
      <c r="PA798" s="57"/>
      <c r="PB798" s="57"/>
      <c r="PC798" s="57"/>
      <c r="PD798" s="57"/>
      <c r="PE798" s="57"/>
      <c r="PF798" s="57"/>
      <c r="PG798" s="57"/>
      <c r="PH798" s="57"/>
      <c r="PI798" s="57"/>
      <c r="PJ798" s="57"/>
      <c r="PK798" s="57"/>
      <c r="PL798" s="57"/>
      <c r="PM798" s="57"/>
      <c r="PN798" s="57"/>
      <c r="PO798" s="57"/>
      <c r="PP798" s="57"/>
      <c r="PQ798" s="57"/>
      <c r="PR798" s="57"/>
      <c r="PS798" s="57"/>
      <c r="PT798" s="57"/>
      <c r="PU798" s="57"/>
      <c r="PV798" s="57"/>
      <c r="PW798" s="57"/>
      <c r="PX798" s="57"/>
      <c r="PY798" s="57"/>
      <c r="PZ798" s="57"/>
      <c r="QA798" s="57"/>
      <c r="QB798" s="57"/>
      <c r="QC798" s="57"/>
      <c r="QD798" s="57"/>
      <c r="QE798" s="57"/>
      <c r="QF798" s="57"/>
      <c r="QG798" s="57"/>
      <c r="QH798" s="57"/>
      <c r="QI798" s="57"/>
      <c r="QJ798" s="57"/>
      <c r="QK798" s="57"/>
      <c r="QL798" s="57"/>
      <c r="QM798" s="57"/>
      <c r="QN798" s="57"/>
      <c r="QO798" s="57"/>
      <c r="QP798" s="57"/>
      <c r="QQ798" s="57"/>
      <c r="QR798" s="57"/>
      <c r="QS798" s="57"/>
      <c r="QT798" s="57"/>
      <c r="QU798" s="57"/>
      <c r="QV798" s="57"/>
      <c r="QW798" s="57"/>
      <c r="QX798" s="57"/>
      <c r="QY798" s="57"/>
      <c r="QZ798" s="57"/>
      <c r="RA798" s="57"/>
      <c r="RB798" s="57"/>
      <c r="RC798" s="57"/>
      <c r="RD798" s="57"/>
      <c r="RE798" s="57"/>
      <c r="RF798" s="57"/>
      <c r="RG798" s="57"/>
      <c r="RH798" s="57"/>
      <c r="RI798" s="57"/>
      <c r="RJ798" s="57"/>
      <c r="RK798" s="57"/>
      <c r="RL798" s="57"/>
      <c r="RM798" s="57"/>
      <c r="RN798" s="57"/>
      <c r="RO798" s="57"/>
      <c r="RP798" s="57"/>
      <c r="RQ798" s="57"/>
      <c r="RR798" s="57"/>
      <c r="RS798" s="57"/>
      <c r="RT798" s="57"/>
      <c r="RU798" s="57"/>
      <c r="RV798" s="57"/>
      <c r="RW798" s="57"/>
      <c r="RX798" s="57"/>
      <c r="RY798" s="57"/>
      <c r="RZ798" s="57"/>
      <c r="SA798" s="57"/>
      <c r="SB798" s="57"/>
      <c r="SC798" s="57"/>
      <c r="SD798" s="57"/>
      <c r="SE798" s="57"/>
      <c r="SF798" s="57"/>
      <c r="SG798" s="57"/>
      <c r="SH798" s="57"/>
      <c r="SI798" s="57"/>
      <c r="SJ798" s="57"/>
      <c r="SK798" s="57"/>
      <c r="SL798" s="57"/>
      <c r="SM798" s="57"/>
      <c r="SN798" s="57"/>
      <c r="SO798" s="57"/>
      <c r="SP798" s="57"/>
      <c r="SQ798" s="57"/>
      <c r="SR798" s="57"/>
      <c r="SS798" s="57"/>
      <c r="ST798" s="57"/>
      <c r="SU798" s="57"/>
      <c r="SV798" s="57"/>
      <c r="SW798" s="57"/>
      <c r="SX798" s="57"/>
      <c r="SY798" s="57"/>
      <c r="SZ798" s="57"/>
      <c r="TA798" s="57"/>
      <c r="TB798" s="57"/>
      <c r="TC798" s="57"/>
      <c r="TD798" s="57"/>
      <c r="TE798" s="57"/>
      <c r="TF798" s="57"/>
      <c r="TG798" s="57"/>
      <c r="TH798" s="57"/>
      <c r="TI798" s="57"/>
      <c r="TJ798" s="57"/>
      <c r="TK798" s="57"/>
      <c r="TL798" s="57"/>
      <c r="TM798" s="57"/>
      <c r="TN798" s="57"/>
      <c r="TO798" s="57"/>
      <c r="TP798" s="57"/>
      <c r="TQ798" s="57"/>
      <c r="TR798" s="57"/>
      <c r="TS798" s="57"/>
      <c r="TT798" s="57"/>
      <c r="TU798" s="57"/>
      <c r="TV798" s="57"/>
      <c r="TW798" s="57"/>
      <c r="TX798" s="57"/>
      <c r="TY798" s="57"/>
      <c r="TZ798" s="57"/>
      <c r="UA798" s="57"/>
      <c r="UB798" s="57"/>
      <c r="UC798" s="57"/>
      <c r="UD798" s="57"/>
      <c r="UE798" s="57"/>
      <c r="UF798" s="57"/>
      <c r="UG798" s="57"/>
      <c r="UH798" s="57"/>
      <c r="UI798" s="57"/>
      <c r="UJ798" s="57"/>
      <c r="UK798" s="57"/>
      <c r="UL798" s="57"/>
      <c r="UM798" s="57"/>
      <c r="UN798" s="57"/>
      <c r="UO798" s="57"/>
      <c r="UP798" s="57"/>
      <c r="UQ798" s="57"/>
      <c r="UR798" s="57"/>
      <c r="US798" s="57"/>
      <c r="UT798" s="57"/>
      <c r="UU798" s="57"/>
      <c r="UV798" s="57"/>
      <c r="UW798" s="57"/>
      <c r="UX798" s="57"/>
      <c r="UY798" s="57"/>
      <c r="UZ798" s="57"/>
      <c r="VA798" s="57"/>
      <c r="VB798" s="57"/>
      <c r="VC798" s="57"/>
      <c r="VD798" s="57"/>
      <c r="VE798" s="57"/>
      <c r="VF798" s="57"/>
      <c r="VG798" s="57"/>
      <c r="VH798" s="57"/>
      <c r="VI798" s="57"/>
      <c r="VJ798" s="57"/>
      <c r="VK798" s="57"/>
      <c r="VL798" s="57"/>
      <c r="VM798" s="57"/>
      <c r="VN798" s="57"/>
      <c r="VO798" s="57"/>
      <c r="VP798" s="57"/>
      <c r="VQ798" s="57"/>
      <c r="VR798" s="57"/>
      <c r="VS798" s="57"/>
      <c r="VT798" s="57"/>
      <c r="VU798" s="57"/>
      <c r="VV798" s="57"/>
      <c r="VW798" s="57"/>
      <c r="VX798" s="57"/>
      <c r="VY798" s="57"/>
      <c r="VZ798" s="57"/>
      <c r="WA798" s="57"/>
      <c r="WB798" s="57"/>
      <c r="WC798" s="57"/>
      <c r="WD798" s="57"/>
      <c r="WE798" s="57"/>
      <c r="WF798" s="57"/>
      <c r="WG798" s="57"/>
      <c r="WH798" s="57"/>
      <c r="WI798" s="57"/>
      <c r="WJ798" s="57"/>
      <c r="WK798" s="57"/>
      <c r="WL798" s="57"/>
      <c r="WM798" s="57"/>
      <c r="WN798" s="57"/>
      <c r="WO798" s="57"/>
      <c r="WP798" s="57"/>
      <c r="WQ798" s="57"/>
      <c r="WR798" s="57"/>
      <c r="WS798" s="57"/>
      <c r="WT798" s="57"/>
      <c r="WU798" s="57"/>
      <c r="WV798" s="57"/>
      <c r="WW798" s="57"/>
      <c r="WX798" s="57"/>
      <c r="WY798" s="57"/>
      <c r="WZ798" s="57"/>
      <c r="XA798" s="57"/>
      <c r="XB798" s="57"/>
      <c r="XC798" s="57"/>
      <c r="XD798" s="57"/>
      <c r="XE798" s="57"/>
      <c r="XF798" s="57"/>
      <c r="XG798" s="57"/>
      <c r="XH798" s="57"/>
      <c r="XI798" s="57"/>
      <c r="XJ798" s="57"/>
      <c r="XK798" s="57"/>
      <c r="XL798" s="57"/>
      <c r="XM798" s="57"/>
      <c r="XN798" s="57"/>
      <c r="XO798" s="57"/>
      <c r="XP798" s="57"/>
      <c r="XQ798" s="57"/>
      <c r="XR798" s="57"/>
      <c r="XS798" s="57"/>
      <c r="XT798" s="57"/>
      <c r="XU798" s="57"/>
      <c r="XV798" s="57"/>
      <c r="XW798" s="57"/>
    </row>
    <row r="799">
      <c r="AI799" s="57"/>
      <c r="BR799" s="57"/>
      <c r="DA799" s="57"/>
      <c r="EJ799" s="57"/>
      <c r="EK799" s="57"/>
      <c r="EL799" s="57"/>
      <c r="EM799" s="57"/>
      <c r="EN799" s="57"/>
      <c r="EO799" s="57"/>
      <c r="EP799" s="57"/>
      <c r="EQ799" s="57"/>
      <c r="ER799" s="57"/>
      <c r="ES799" s="57"/>
      <c r="ET799" s="57"/>
      <c r="EU799" s="57"/>
      <c r="EV799" s="57"/>
      <c r="EW799" s="57"/>
      <c r="EX799" s="57"/>
      <c r="EY799" s="57"/>
      <c r="EZ799" s="57"/>
      <c r="FA799" s="57"/>
      <c r="FB799" s="57"/>
      <c r="FC799" s="57"/>
      <c r="FD799" s="57"/>
      <c r="FE799" s="57"/>
      <c r="FF799" s="57"/>
      <c r="FG799" s="57"/>
      <c r="FH799" s="57"/>
      <c r="FI799" s="57"/>
      <c r="FJ799" s="57"/>
      <c r="FK799" s="57"/>
      <c r="FL799" s="57"/>
      <c r="FM799" s="57"/>
      <c r="FN799" s="57"/>
      <c r="FO799" s="57"/>
      <c r="FP799" s="57"/>
      <c r="FQ799" s="57"/>
      <c r="FR799" s="57"/>
      <c r="FS799" s="57"/>
      <c r="FT799" s="57"/>
      <c r="FU799" s="57"/>
      <c r="FV799" s="57"/>
      <c r="FW799" s="57"/>
      <c r="FX799" s="57"/>
      <c r="FY799" s="57"/>
      <c r="FZ799" s="57"/>
      <c r="GA799" s="57"/>
      <c r="GB799" s="57"/>
      <c r="GC799" s="57"/>
      <c r="GD799" s="57"/>
      <c r="GE799" s="57"/>
      <c r="GF799" s="57"/>
      <c r="GG799" s="57"/>
      <c r="GH799" s="57"/>
      <c r="GI799" s="57"/>
      <c r="GJ799" s="57"/>
      <c r="GK799" s="57"/>
      <c r="GL799" s="57"/>
      <c r="GM799" s="57"/>
      <c r="GN799" s="57"/>
      <c r="GO799" s="57"/>
      <c r="GP799" s="57"/>
      <c r="GQ799" s="57"/>
      <c r="GR799" s="57"/>
      <c r="GS799" s="57"/>
      <c r="GT799" s="57"/>
      <c r="GU799" s="57"/>
      <c r="GV799" s="57"/>
      <c r="GW799" s="57"/>
      <c r="GX799" s="57"/>
      <c r="GY799" s="57"/>
      <c r="GZ799" s="57"/>
      <c r="HA799" s="57"/>
      <c r="HB799" s="57"/>
      <c r="HC799" s="57"/>
      <c r="HD799" s="57"/>
      <c r="HE799" s="57"/>
      <c r="HF799" s="57"/>
      <c r="HG799" s="57"/>
      <c r="HH799" s="57"/>
      <c r="HI799" s="57"/>
      <c r="HJ799" s="57"/>
      <c r="HK799" s="57"/>
      <c r="HL799" s="57"/>
      <c r="HM799" s="57"/>
      <c r="HN799" s="57"/>
      <c r="HO799" s="57"/>
      <c r="HP799" s="57"/>
      <c r="HQ799" s="57"/>
      <c r="HR799" s="57"/>
      <c r="HS799" s="57"/>
      <c r="HT799" s="57"/>
      <c r="HU799" s="57"/>
      <c r="HV799" s="57"/>
      <c r="HW799" s="57"/>
      <c r="HX799" s="57"/>
      <c r="HY799" s="57"/>
      <c r="HZ799" s="57"/>
      <c r="IA799" s="57"/>
      <c r="IB799" s="57"/>
      <c r="IC799" s="57"/>
      <c r="ID799" s="57"/>
      <c r="IE799" s="57"/>
      <c r="IF799" s="57"/>
      <c r="IG799" s="57"/>
      <c r="IH799" s="57"/>
      <c r="II799" s="57"/>
      <c r="IJ799" s="57"/>
      <c r="IK799" s="57"/>
      <c r="IL799" s="57"/>
      <c r="IM799" s="57"/>
      <c r="IN799" s="57"/>
      <c r="IO799" s="57"/>
      <c r="IP799" s="57"/>
      <c r="IQ799" s="57"/>
      <c r="IR799" s="57"/>
      <c r="IS799" s="57"/>
      <c r="IT799" s="57"/>
      <c r="IU799" s="57"/>
      <c r="IV799" s="57"/>
      <c r="IW799" s="57"/>
      <c r="IX799" s="57"/>
      <c r="IY799" s="57"/>
      <c r="IZ799" s="57"/>
      <c r="JA799" s="57"/>
      <c r="JB799" s="57"/>
      <c r="JC799" s="57"/>
      <c r="JD799" s="57"/>
      <c r="JE799" s="57"/>
      <c r="JF799" s="57"/>
      <c r="JG799" s="57"/>
      <c r="JH799" s="57"/>
      <c r="JI799" s="57"/>
      <c r="JJ799" s="57"/>
      <c r="JK799" s="57"/>
      <c r="JL799" s="57"/>
      <c r="JM799" s="57"/>
      <c r="JN799" s="57"/>
      <c r="JO799" s="57"/>
      <c r="JP799" s="57"/>
      <c r="JQ799" s="57"/>
      <c r="JR799" s="57"/>
      <c r="JS799" s="57"/>
      <c r="JT799" s="57"/>
      <c r="JU799" s="57"/>
      <c r="JV799" s="57"/>
      <c r="JW799" s="57"/>
      <c r="JX799" s="57"/>
      <c r="JY799" s="57"/>
      <c r="JZ799" s="57"/>
      <c r="KA799" s="57"/>
      <c r="KB799" s="57"/>
      <c r="KC799" s="57"/>
      <c r="KD799" s="57"/>
      <c r="KE799" s="57"/>
      <c r="KF799" s="57"/>
      <c r="KG799" s="57"/>
      <c r="KH799" s="57"/>
      <c r="KI799" s="57"/>
      <c r="KJ799" s="57"/>
      <c r="KK799" s="57"/>
      <c r="KL799" s="57"/>
      <c r="KM799" s="57"/>
      <c r="KN799" s="57"/>
      <c r="KO799" s="57"/>
      <c r="KP799" s="57"/>
      <c r="KQ799" s="57"/>
      <c r="KR799" s="57"/>
      <c r="KS799" s="57"/>
      <c r="KT799" s="57"/>
      <c r="KU799" s="57"/>
      <c r="KV799" s="57"/>
      <c r="KW799" s="57"/>
      <c r="KX799" s="57"/>
      <c r="KY799" s="57"/>
      <c r="KZ799" s="57"/>
      <c r="LA799" s="57"/>
      <c r="LB799" s="57"/>
      <c r="LC799" s="57"/>
      <c r="LD799" s="57"/>
      <c r="LE799" s="57"/>
      <c r="LF799" s="57"/>
      <c r="LG799" s="57"/>
      <c r="LH799" s="57"/>
      <c r="LI799" s="57"/>
      <c r="LJ799" s="57"/>
      <c r="LK799" s="57"/>
      <c r="LL799" s="57"/>
      <c r="LM799" s="57"/>
      <c r="LN799" s="57"/>
      <c r="LO799" s="57"/>
      <c r="LP799" s="57"/>
      <c r="LQ799" s="57"/>
      <c r="LR799" s="57"/>
      <c r="LS799" s="57"/>
      <c r="LT799" s="57"/>
      <c r="LU799" s="57"/>
      <c r="LV799" s="57"/>
      <c r="LW799" s="57"/>
      <c r="LX799" s="57"/>
      <c r="LY799" s="57"/>
      <c r="LZ799" s="57"/>
      <c r="MA799" s="57"/>
      <c r="MB799" s="57"/>
      <c r="MC799" s="57"/>
      <c r="MD799" s="57"/>
      <c r="ME799" s="57"/>
      <c r="MF799" s="57"/>
      <c r="MG799" s="57"/>
      <c r="MH799" s="57"/>
      <c r="MI799" s="57"/>
      <c r="MJ799" s="57"/>
      <c r="MK799" s="57"/>
      <c r="ML799" s="57"/>
      <c r="MM799" s="57"/>
      <c r="MN799" s="57"/>
      <c r="MO799" s="57"/>
      <c r="MP799" s="57"/>
      <c r="MQ799" s="57"/>
      <c r="MR799" s="57"/>
      <c r="MS799" s="57"/>
      <c r="MT799" s="57"/>
      <c r="MU799" s="57"/>
      <c r="MV799" s="57"/>
      <c r="MW799" s="57"/>
      <c r="MX799" s="57"/>
      <c r="MY799" s="57"/>
      <c r="MZ799" s="57"/>
      <c r="NA799" s="57"/>
      <c r="NB799" s="57"/>
      <c r="NC799" s="57"/>
      <c r="ND799" s="57"/>
      <c r="NE799" s="57"/>
      <c r="NF799" s="57"/>
      <c r="NG799" s="57"/>
      <c r="NH799" s="57"/>
      <c r="NI799" s="57"/>
      <c r="NJ799" s="57"/>
      <c r="NK799" s="57"/>
      <c r="NL799" s="57"/>
      <c r="NM799" s="57"/>
      <c r="NN799" s="57"/>
      <c r="NO799" s="57"/>
      <c r="NP799" s="57"/>
      <c r="NQ799" s="57"/>
      <c r="NR799" s="57"/>
      <c r="NS799" s="57"/>
      <c r="NT799" s="57"/>
      <c r="NU799" s="57"/>
      <c r="NV799" s="57"/>
      <c r="NW799" s="57"/>
      <c r="NX799" s="57"/>
      <c r="NY799" s="57"/>
      <c r="NZ799" s="57"/>
      <c r="OA799" s="57"/>
      <c r="OB799" s="57"/>
      <c r="OC799" s="57"/>
      <c r="OD799" s="57"/>
      <c r="OE799" s="57"/>
      <c r="OF799" s="57"/>
      <c r="OG799" s="57"/>
      <c r="OH799" s="57"/>
      <c r="OI799" s="57"/>
      <c r="OJ799" s="57"/>
      <c r="OK799" s="57"/>
      <c r="OL799" s="57"/>
      <c r="OM799" s="57"/>
      <c r="ON799" s="57"/>
      <c r="OO799" s="57"/>
      <c r="OP799" s="57"/>
      <c r="OQ799" s="57"/>
      <c r="OR799" s="57"/>
      <c r="OS799" s="57"/>
      <c r="OT799" s="57"/>
      <c r="OU799" s="57"/>
      <c r="OV799" s="57"/>
      <c r="OW799" s="57"/>
      <c r="OX799" s="57"/>
      <c r="OY799" s="57"/>
      <c r="OZ799" s="57"/>
      <c r="PA799" s="57"/>
      <c r="PB799" s="57"/>
      <c r="PC799" s="57"/>
      <c r="PD799" s="57"/>
      <c r="PE799" s="57"/>
      <c r="PF799" s="57"/>
      <c r="PG799" s="57"/>
      <c r="PH799" s="57"/>
      <c r="PI799" s="57"/>
      <c r="PJ799" s="57"/>
      <c r="PK799" s="57"/>
      <c r="PL799" s="57"/>
      <c r="PM799" s="57"/>
      <c r="PN799" s="57"/>
      <c r="PO799" s="57"/>
      <c r="PP799" s="57"/>
      <c r="PQ799" s="57"/>
      <c r="PR799" s="57"/>
      <c r="PS799" s="57"/>
      <c r="PT799" s="57"/>
      <c r="PU799" s="57"/>
      <c r="PV799" s="57"/>
      <c r="PW799" s="57"/>
      <c r="PX799" s="57"/>
      <c r="PY799" s="57"/>
      <c r="PZ799" s="57"/>
      <c r="QA799" s="57"/>
      <c r="QB799" s="57"/>
      <c r="QC799" s="57"/>
      <c r="QD799" s="57"/>
      <c r="QE799" s="57"/>
      <c r="QF799" s="57"/>
      <c r="QG799" s="57"/>
      <c r="QH799" s="57"/>
      <c r="QI799" s="57"/>
      <c r="QJ799" s="57"/>
      <c r="QK799" s="57"/>
      <c r="QL799" s="57"/>
      <c r="QM799" s="57"/>
      <c r="QN799" s="57"/>
      <c r="QO799" s="57"/>
      <c r="QP799" s="57"/>
      <c r="QQ799" s="57"/>
      <c r="QR799" s="57"/>
      <c r="QS799" s="57"/>
      <c r="QT799" s="57"/>
      <c r="QU799" s="57"/>
      <c r="QV799" s="57"/>
      <c r="QW799" s="57"/>
      <c r="QX799" s="57"/>
      <c r="QY799" s="57"/>
      <c r="QZ799" s="57"/>
      <c r="RA799" s="57"/>
      <c r="RB799" s="57"/>
      <c r="RC799" s="57"/>
      <c r="RD799" s="57"/>
      <c r="RE799" s="57"/>
      <c r="RF799" s="57"/>
      <c r="RG799" s="57"/>
      <c r="RH799" s="57"/>
      <c r="RI799" s="57"/>
      <c r="RJ799" s="57"/>
      <c r="RK799" s="57"/>
      <c r="RL799" s="57"/>
      <c r="RM799" s="57"/>
      <c r="RN799" s="57"/>
      <c r="RO799" s="57"/>
      <c r="RP799" s="57"/>
      <c r="RQ799" s="57"/>
      <c r="RR799" s="57"/>
      <c r="RS799" s="57"/>
      <c r="RT799" s="57"/>
      <c r="RU799" s="57"/>
      <c r="RV799" s="57"/>
      <c r="RW799" s="57"/>
      <c r="RX799" s="57"/>
      <c r="RY799" s="57"/>
      <c r="RZ799" s="57"/>
      <c r="SA799" s="57"/>
      <c r="SB799" s="57"/>
      <c r="SC799" s="57"/>
      <c r="SD799" s="57"/>
      <c r="SE799" s="57"/>
      <c r="SF799" s="57"/>
      <c r="SG799" s="57"/>
      <c r="SH799" s="57"/>
      <c r="SI799" s="57"/>
      <c r="SJ799" s="57"/>
      <c r="SK799" s="57"/>
      <c r="SL799" s="57"/>
      <c r="SM799" s="57"/>
      <c r="SN799" s="57"/>
      <c r="SO799" s="57"/>
      <c r="SP799" s="57"/>
      <c r="SQ799" s="57"/>
      <c r="SR799" s="57"/>
      <c r="SS799" s="57"/>
      <c r="ST799" s="57"/>
      <c r="SU799" s="57"/>
      <c r="SV799" s="57"/>
      <c r="SW799" s="57"/>
      <c r="SX799" s="57"/>
      <c r="SY799" s="57"/>
      <c r="SZ799" s="57"/>
      <c r="TA799" s="57"/>
      <c r="TB799" s="57"/>
      <c r="TC799" s="57"/>
      <c r="TD799" s="57"/>
      <c r="TE799" s="57"/>
      <c r="TF799" s="57"/>
      <c r="TG799" s="57"/>
      <c r="TH799" s="57"/>
      <c r="TI799" s="57"/>
      <c r="TJ799" s="57"/>
      <c r="TK799" s="57"/>
      <c r="TL799" s="57"/>
      <c r="TM799" s="57"/>
      <c r="TN799" s="57"/>
      <c r="TO799" s="57"/>
      <c r="TP799" s="57"/>
      <c r="TQ799" s="57"/>
      <c r="TR799" s="57"/>
      <c r="TS799" s="57"/>
      <c r="TT799" s="57"/>
      <c r="TU799" s="57"/>
      <c r="TV799" s="57"/>
      <c r="TW799" s="57"/>
      <c r="TX799" s="57"/>
      <c r="TY799" s="57"/>
      <c r="TZ799" s="57"/>
      <c r="UA799" s="57"/>
      <c r="UB799" s="57"/>
      <c r="UC799" s="57"/>
      <c r="UD799" s="57"/>
      <c r="UE799" s="57"/>
      <c r="UF799" s="57"/>
      <c r="UG799" s="57"/>
      <c r="UH799" s="57"/>
      <c r="UI799" s="57"/>
      <c r="UJ799" s="57"/>
      <c r="UK799" s="57"/>
      <c r="UL799" s="57"/>
      <c r="UM799" s="57"/>
      <c r="UN799" s="57"/>
      <c r="UO799" s="57"/>
      <c r="UP799" s="57"/>
      <c r="UQ799" s="57"/>
      <c r="UR799" s="57"/>
      <c r="US799" s="57"/>
      <c r="UT799" s="57"/>
      <c r="UU799" s="57"/>
      <c r="UV799" s="57"/>
      <c r="UW799" s="57"/>
      <c r="UX799" s="57"/>
      <c r="UY799" s="57"/>
      <c r="UZ799" s="57"/>
      <c r="VA799" s="57"/>
      <c r="VB799" s="57"/>
      <c r="VC799" s="57"/>
      <c r="VD799" s="57"/>
      <c r="VE799" s="57"/>
      <c r="VF799" s="57"/>
      <c r="VG799" s="57"/>
      <c r="VH799" s="57"/>
      <c r="VI799" s="57"/>
      <c r="VJ799" s="57"/>
      <c r="VK799" s="57"/>
      <c r="VL799" s="57"/>
      <c r="VM799" s="57"/>
      <c r="VN799" s="57"/>
      <c r="VO799" s="57"/>
      <c r="VP799" s="57"/>
      <c r="VQ799" s="57"/>
      <c r="VR799" s="57"/>
      <c r="VS799" s="57"/>
      <c r="VT799" s="57"/>
      <c r="VU799" s="57"/>
      <c r="VV799" s="57"/>
      <c r="VW799" s="57"/>
      <c r="VX799" s="57"/>
      <c r="VY799" s="57"/>
      <c r="VZ799" s="57"/>
      <c r="WA799" s="57"/>
      <c r="WB799" s="57"/>
      <c r="WC799" s="57"/>
      <c r="WD799" s="57"/>
      <c r="WE799" s="57"/>
      <c r="WF799" s="57"/>
      <c r="WG799" s="57"/>
      <c r="WH799" s="57"/>
      <c r="WI799" s="57"/>
      <c r="WJ799" s="57"/>
      <c r="WK799" s="57"/>
      <c r="WL799" s="57"/>
      <c r="WM799" s="57"/>
      <c r="WN799" s="57"/>
      <c r="WO799" s="57"/>
      <c r="WP799" s="57"/>
      <c r="WQ799" s="57"/>
      <c r="WR799" s="57"/>
      <c r="WS799" s="57"/>
      <c r="WT799" s="57"/>
      <c r="WU799" s="57"/>
      <c r="WV799" s="57"/>
      <c r="WW799" s="57"/>
      <c r="WX799" s="57"/>
      <c r="WY799" s="57"/>
      <c r="WZ799" s="57"/>
      <c r="XA799" s="57"/>
      <c r="XB799" s="57"/>
      <c r="XC799" s="57"/>
      <c r="XD799" s="57"/>
      <c r="XE799" s="57"/>
      <c r="XF799" s="57"/>
      <c r="XG799" s="57"/>
      <c r="XH799" s="57"/>
      <c r="XI799" s="57"/>
      <c r="XJ799" s="57"/>
      <c r="XK799" s="57"/>
      <c r="XL799" s="57"/>
      <c r="XM799" s="57"/>
      <c r="XN799" s="57"/>
      <c r="XO799" s="57"/>
      <c r="XP799" s="57"/>
      <c r="XQ799" s="57"/>
      <c r="XR799" s="57"/>
      <c r="XS799" s="57"/>
      <c r="XT799" s="57"/>
      <c r="XU799" s="57"/>
      <c r="XV799" s="57"/>
      <c r="XW799" s="57"/>
    </row>
    <row r="800">
      <c r="AI800" s="57"/>
      <c r="BR800" s="57"/>
      <c r="DA800" s="57"/>
      <c r="EJ800" s="57"/>
      <c r="EK800" s="57"/>
      <c r="EL800" s="57"/>
      <c r="EM800" s="57"/>
      <c r="EN800" s="57"/>
      <c r="EO800" s="57"/>
      <c r="EP800" s="57"/>
      <c r="EQ800" s="57"/>
      <c r="ER800" s="57"/>
      <c r="ES800" s="57"/>
      <c r="ET800" s="57"/>
      <c r="EU800" s="57"/>
      <c r="EV800" s="57"/>
      <c r="EW800" s="57"/>
      <c r="EX800" s="57"/>
      <c r="EY800" s="57"/>
      <c r="EZ800" s="57"/>
      <c r="FA800" s="57"/>
      <c r="FB800" s="57"/>
      <c r="FC800" s="57"/>
      <c r="FD800" s="57"/>
      <c r="FE800" s="57"/>
      <c r="FF800" s="57"/>
      <c r="FG800" s="57"/>
      <c r="FH800" s="57"/>
      <c r="FI800" s="57"/>
      <c r="FJ800" s="57"/>
      <c r="FK800" s="57"/>
      <c r="FL800" s="57"/>
      <c r="FM800" s="57"/>
      <c r="FN800" s="57"/>
      <c r="FO800" s="57"/>
      <c r="FP800" s="57"/>
      <c r="FQ800" s="57"/>
      <c r="FR800" s="57"/>
      <c r="FS800" s="57"/>
      <c r="FT800" s="57"/>
      <c r="FU800" s="57"/>
      <c r="FV800" s="57"/>
      <c r="FW800" s="57"/>
      <c r="FX800" s="57"/>
      <c r="FY800" s="57"/>
      <c r="FZ800" s="57"/>
      <c r="GA800" s="57"/>
      <c r="GB800" s="57"/>
      <c r="GC800" s="57"/>
      <c r="GD800" s="57"/>
      <c r="GE800" s="57"/>
      <c r="GF800" s="57"/>
      <c r="GG800" s="57"/>
      <c r="GH800" s="57"/>
      <c r="GI800" s="57"/>
      <c r="GJ800" s="57"/>
      <c r="GK800" s="57"/>
      <c r="GL800" s="57"/>
      <c r="GM800" s="57"/>
      <c r="GN800" s="57"/>
      <c r="GO800" s="57"/>
      <c r="GP800" s="57"/>
      <c r="GQ800" s="57"/>
      <c r="GR800" s="57"/>
      <c r="GS800" s="57"/>
      <c r="GT800" s="57"/>
      <c r="GU800" s="57"/>
      <c r="GV800" s="57"/>
      <c r="GW800" s="57"/>
      <c r="GX800" s="57"/>
      <c r="GY800" s="57"/>
      <c r="GZ800" s="57"/>
      <c r="HA800" s="57"/>
      <c r="HB800" s="57"/>
      <c r="HC800" s="57"/>
      <c r="HD800" s="57"/>
      <c r="HE800" s="57"/>
      <c r="HF800" s="57"/>
      <c r="HG800" s="57"/>
      <c r="HH800" s="57"/>
      <c r="HI800" s="57"/>
      <c r="HJ800" s="57"/>
      <c r="HK800" s="57"/>
      <c r="HL800" s="57"/>
      <c r="HM800" s="57"/>
      <c r="HN800" s="57"/>
      <c r="HO800" s="57"/>
      <c r="HP800" s="57"/>
      <c r="HQ800" s="57"/>
      <c r="HR800" s="57"/>
      <c r="HS800" s="57"/>
      <c r="HT800" s="57"/>
      <c r="HU800" s="57"/>
      <c r="HV800" s="57"/>
      <c r="HW800" s="57"/>
      <c r="HX800" s="57"/>
      <c r="HY800" s="57"/>
      <c r="HZ800" s="57"/>
      <c r="IA800" s="57"/>
      <c r="IB800" s="57"/>
      <c r="IC800" s="57"/>
      <c r="ID800" s="57"/>
      <c r="IE800" s="57"/>
      <c r="IF800" s="57"/>
      <c r="IG800" s="57"/>
      <c r="IH800" s="57"/>
      <c r="II800" s="57"/>
      <c r="IJ800" s="57"/>
      <c r="IK800" s="57"/>
      <c r="IL800" s="57"/>
      <c r="IM800" s="57"/>
      <c r="IN800" s="57"/>
      <c r="IO800" s="57"/>
      <c r="IP800" s="57"/>
      <c r="IQ800" s="57"/>
      <c r="IR800" s="57"/>
      <c r="IS800" s="57"/>
      <c r="IT800" s="57"/>
      <c r="IU800" s="57"/>
      <c r="IV800" s="57"/>
      <c r="IW800" s="57"/>
      <c r="IX800" s="57"/>
      <c r="IY800" s="57"/>
      <c r="IZ800" s="57"/>
      <c r="JA800" s="57"/>
      <c r="JB800" s="57"/>
      <c r="JC800" s="57"/>
      <c r="JD800" s="57"/>
      <c r="JE800" s="57"/>
      <c r="JF800" s="57"/>
      <c r="JG800" s="57"/>
      <c r="JH800" s="57"/>
      <c r="JI800" s="57"/>
      <c r="JJ800" s="57"/>
      <c r="JK800" s="57"/>
      <c r="JL800" s="57"/>
      <c r="JM800" s="57"/>
      <c r="JN800" s="57"/>
      <c r="JO800" s="57"/>
      <c r="JP800" s="57"/>
      <c r="JQ800" s="57"/>
      <c r="JR800" s="57"/>
      <c r="JS800" s="57"/>
      <c r="JT800" s="57"/>
      <c r="JU800" s="57"/>
      <c r="JV800" s="57"/>
      <c r="JW800" s="57"/>
      <c r="JX800" s="57"/>
      <c r="JY800" s="57"/>
      <c r="JZ800" s="57"/>
      <c r="KA800" s="57"/>
      <c r="KB800" s="57"/>
      <c r="KC800" s="57"/>
      <c r="KD800" s="57"/>
      <c r="KE800" s="57"/>
      <c r="KF800" s="57"/>
      <c r="KG800" s="57"/>
      <c r="KH800" s="57"/>
      <c r="KI800" s="57"/>
      <c r="KJ800" s="57"/>
      <c r="KK800" s="57"/>
      <c r="KL800" s="57"/>
      <c r="KM800" s="57"/>
      <c r="KN800" s="57"/>
      <c r="KO800" s="57"/>
      <c r="KP800" s="57"/>
      <c r="KQ800" s="57"/>
      <c r="KR800" s="57"/>
      <c r="KS800" s="57"/>
      <c r="KT800" s="57"/>
      <c r="KU800" s="57"/>
      <c r="KV800" s="57"/>
      <c r="KW800" s="57"/>
      <c r="KX800" s="57"/>
      <c r="KY800" s="57"/>
      <c r="KZ800" s="57"/>
      <c r="LA800" s="57"/>
      <c r="LB800" s="57"/>
      <c r="LC800" s="57"/>
      <c r="LD800" s="57"/>
      <c r="LE800" s="57"/>
      <c r="LF800" s="57"/>
      <c r="LG800" s="57"/>
      <c r="LH800" s="57"/>
      <c r="LI800" s="57"/>
      <c r="LJ800" s="57"/>
      <c r="LK800" s="57"/>
      <c r="LL800" s="57"/>
      <c r="LM800" s="57"/>
      <c r="LN800" s="57"/>
      <c r="LO800" s="57"/>
      <c r="LP800" s="57"/>
      <c r="LQ800" s="57"/>
      <c r="LR800" s="57"/>
      <c r="LS800" s="57"/>
      <c r="LT800" s="57"/>
      <c r="LU800" s="57"/>
      <c r="LV800" s="57"/>
      <c r="LW800" s="57"/>
      <c r="LX800" s="57"/>
      <c r="LY800" s="57"/>
      <c r="LZ800" s="57"/>
      <c r="MA800" s="57"/>
      <c r="MB800" s="57"/>
      <c r="MC800" s="57"/>
      <c r="MD800" s="57"/>
      <c r="ME800" s="57"/>
      <c r="MF800" s="57"/>
      <c r="MG800" s="57"/>
      <c r="MH800" s="57"/>
      <c r="MI800" s="57"/>
      <c r="MJ800" s="57"/>
      <c r="MK800" s="57"/>
      <c r="ML800" s="57"/>
      <c r="MM800" s="57"/>
      <c r="MN800" s="57"/>
      <c r="MO800" s="57"/>
      <c r="MP800" s="57"/>
      <c r="MQ800" s="57"/>
      <c r="MR800" s="57"/>
      <c r="MS800" s="57"/>
      <c r="MT800" s="57"/>
      <c r="MU800" s="57"/>
      <c r="MV800" s="57"/>
      <c r="MW800" s="57"/>
      <c r="MX800" s="57"/>
      <c r="MY800" s="57"/>
      <c r="MZ800" s="57"/>
      <c r="NA800" s="57"/>
      <c r="NB800" s="57"/>
      <c r="NC800" s="57"/>
      <c r="ND800" s="57"/>
      <c r="NE800" s="57"/>
      <c r="NF800" s="57"/>
      <c r="NG800" s="57"/>
      <c r="NH800" s="57"/>
      <c r="NI800" s="57"/>
      <c r="NJ800" s="57"/>
      <c r="NK800" s="57"/>
      <c r="NL800" s="57"/>
      <c r="NM800" s="57"/>
      <c r="NN800" s="57"/>
      <c r="NO800" s="57"/>
      <c r="NP800" s="57"/>
      <c r="NQ800" s="57"/>
      <c r="NR800" s="57"/>
      <c r="NS800" s="57"/>
      <c r="NT800" s="57"/>
      <c r="NU800" s="57"/>
      <c r="NV800" s="57"/>
      <c r="NW800" s="57"/>
      <c r="NX800" s="57"/>
      <c r="NY800" s="57"/>
      <c r="NZ800" s="57"/>
      <c r="OA800" s="57"/>
      <c r="OB800" s="57"/>
      <c r="OC800" s="57"/>
      <c r="OD800" s="57"/>
      <c r="OE800" s="57"/>
      <c r="OF800" s="57"/>
      <c r="OG800" s="57"/>
      <c r="OH800" s="57"/>
      <c r="OI800" s="57"/>
      <c r="OJ800" s="57"/>
      <c r="OK800" s="57"/>
      <c r="OL800" s="57"/>
      <c r="OM800" s="57"/>
      <c r="ON800" s="57"/>
      <c r="OO800" s="57"/>
      <c r="OP800" s="57"/>
      <c r="OQ800" s="57"/>
      <c r="OR800" s="57"/>
      <c r="OS800" s="57"/>
      <c r="OT800" s="57"/>
      <c r="OU800" s="57"/>
      <c r="OV800" s="57"/>
      <c r="OW800" s="57"/>
      <c r="OX800" s="57"/>
      <c r="OY800" s="57"/>
      <c r="OZ800" s="57"/>
      <c r="PA800" s="57"/>
      <c r="PB800" s="57"/>
      <c r="PC800" s="57"/>
      <c r="PD800" s="57"/>
      <c r="PE800" s="57"/>
      <c r="PF800" s="57"/>
      <c r="PG800" s="57"/>
      <c r="PH800" s="57"/>
      <c r="PI800" s="57"/>
      <c r="PJ800" s="57"/>
      <c r="PK800" s="57"/>
      <c r="PL800" s="57"/>
      <c r="PM800" s="57"/>
      <c r="PN800" s="57"/>
      <c r="PO800" s="57"/>
      <c r="PP800" s="57"/>
      <c r="PQ800" s="57"/>
      <c r="PR800" s="57"/>
      <c r="PS800" s="57"/>
      <c r="PT800" s="57"/>
      <c r="PU800" s="57"/>
      <c r="PV800" s="57"/>
      <c r="PW800" s="57"/>
      <c r="PX800" s="57"/>
      <c r="PY800" s="57"/>
      <c r="PZ800" s="57"/>
      <c r="QA800" s="57"/>
      <c r="QB800" s="57"/>
      <c r="QC800" s="57"/>
      <c r="QD800" s="57"/>
      <c r="QE800" s="57"/>
      <c r="QF800" s="57"/>
      <c r="QG800" s="57"/>
      <c r="QH800" s="57"/>
      <c r="QI800" s="57"/>
      <c r="QJ800" s="57"/>
      <c r="QK800" s="57"/>
      <c r="QL800" s="57"/>
      <c r="QM800" s="57"/>
      <c r="QN800" s="57"/>
      <c r="QO800" s="57"/>
      <c r="QP800" s="57"/>
      <c r="QQ800" s="57"/>
      <c r="QR800" s="57"/>
      <c r="QS800" s="57"/>
      <c r="QT800" s="57"/>
      <c r="QU800" s="57"/>
      <c r="QV800" s="57"/>
      <c r="QW800" s="57"/>
      <c r="QX800" s="57"/>
      <c r="QY800" s="57"/>
      <c r="QZ800" s="57"/>
      <c r="RA800" s="57"/>
      <c r="RB800" s="57"/>
      <c r="RC800" s="57"/>
      <c r="RD800" s="57"/>
      <c r="RE800" s="57"/>
      <c r="RF800" s="57"/>
      <c r="RG800" s="57"/>
      <c r="RH800" s="57"/>
      <c r="RI800" s="57"/>
      <c r="RJ800" s="57"/>
      <c r="RK800" s="57"/>
      <c r="RL800" s="57"/>
      <c r="RM800" s="57"/>
      <c r="RN800" s="57"/>
      <c r="RO800" s="57"/>
      <c r="RP800" s="57"/>
      <c r="RQ800" s="57"/>
      <c r="RR800" s="57"/>
      <c r="RS800" s="57"/>
      <c r="RT800" s="57"/>
      <c r="RU800" s="57"/>
      <c r="RV800" s="57"/>
      <c r="RW800" s="57"/>
      <c r="RX800" s="57"/>
      <c r="RY800" s="57"/>
      <c r="RZ800" s="57"/>
      <c r="SA800" s="57"/>
      <c r="SB800" s="57"/>
      <c r="SC800" s="57"/>
      <c r="SD800" s="57"/>
      <c r="SE800" s="57"/>
      <c r="SF800" s="57"/>
      <c r="SG800" s="57"/>
      <c r="SH800" s="57"/>
      <c r="SI800" s="57"/>
      <c r="SJ800" s="57"/>
      <c r="SK800" s="57"/>
      <c r="SL800" s="57"/>
      <c r="SM800" s="57"/>
      <c r="SN800" s="57"/>
      <c r="SO800" s="57"/>
      <c r="SP800" s="57"/>
      <c r="SQ800" s="57"/>
      <c r="SR800" s="57"/>
      <c r="SS800" s="57"/>
      <c r="ST800" s="57"/>
      <c r="SU800" s="57"/>
      <c r="SV800" s="57"/>
      <c r="SW800" s="57"/>
      <c r="SX800" s="57"/>
      <c r="SY800" s="57"/>
      <c r="SZ800" s="57"/>
      <c r="TA800" s="57"/>
      <c r="TB800" s="57"/>
      <c r="TC800" s="57"/>
      <c r="TD800" s="57"/>
      <c r="TE800" s="57"/>
      <c r="TF800" s="57"/>
      <c r="TG800" s="57"/>
      <c r="TH800" s="57"/>
      <c r="TI800" s="57"/>
      <c r="TJ800" s="57"/>
      <c r="TK800" s="57"/>
      <c r="TL800" s="57"/>
      <c r="TM800" s="57"/>
      <c r="TN800" s="57"/>
      <c r="TO800" s="57"/>
      <c r="TP800" s="57"/>
      <c r="TQ800" s="57"/>
      <c r="TR800" s="57"/>
      <c r="TS800" s="57"/>
      <c r="TT800" s="57"/>
      <c r="TU800" s="57"/>
      <c r="TV800" s="57"/>
      <c r="TW800" s="57"/>
      <c r="TX800" s="57"/>
      <c r="TY800" s="57"/>
      <c r="TZ800" s="57"/>
      <c r="UA800" s="57"/>
      <c r="UB800" s="57"/>
      <c r="UC800" s="57"/>
      <c r="UD800" s="57"/>
      <c r="UE800" s="57"/>
      <c r="UF800" s="57"/>
      <c r="UG800" s="57"/>
      <c r="UH800" s="57"/>
      <c r="UI800" s="57"/>
      <c r="UJ800" s="57"/>
      <c r="UK800" s="57"/>
      <c r="UL800" s="57"/>
      <c r="UM800" s="57"/>
      <c r="UN800" s="57"/>
      <c r="UO800" s="57"/>
      <c r="UP800" s="57"/>
      <c r="UQ800" s="57"/>
      <c r="UR800" s="57"/>
      <c r="US800" s="57"/>
      <c r="UT800" s="57"/>
      <c r="UU800" s="57"/>
      <c r="UV800" s="57"/>
      <c r="UW800" s="57"/>
      <c r="UX800" s="57"/>
      <c r="UY800" s="57"/>
      <c r="UZ800" s="57"/>
      <c r="VA800" s="57"/>
      <c r="VB800" s="57"/>
      <c r="VC800" s="57"/>
      <c r="VD800" s="57"/>
      <c r="VE800" s="57"/>
      <c r="VF800" s="57"/>
      <c r="VG800" s="57"/>
      <c r="VH800" s="57"/>
      <c r="VI800" s="57"/>
      <c r="VJ800" s="57"/>
      <c r="VK800" s="57"/>
      <c r="VL800" s="57"/>
      <c r="VM800" s="57"/>
      <c r="VN800" s="57"/>
      <c r="VO800" s="57"/>
      <c r="VP800" s="57"/>
      <c r="VQ800" s="57"/>
      <c r="VR800" s="57"/>
      <c r="VS800" s="57"/>
      <c r="VT800" s="57"/>
      <c r="VU800" s="57"/>
      <c r="VV800" s="57"/>
      <c r="VW800" s="57"/>
      <c r="VX800" s="57"/>
      <c r="VY800" s="57"/>
      <c r="VZ800" s="57"/>
      <c r="WA800" s="57"/>
      <c r="WB800" s="57"/>
      <c r="WC800" s="57"/>
      <c r="WD800" s="57"/>
      <c r="WE800" s="57"/>
      <c r="WF800" s="57"/>
      <c r="WG800" s="57"/>
      <c r="WH800" s="57"/>
      <c r="WI800" s="57"/>
      <c r="WJ800" s="57"/>
      <c r="WK800" s="57"/>
      <c r="WL800" s="57"/>
      <c r="WM800" s="57"/>
      <c r="WN800" s="57"/>
      <c r="WO800" s="57"/>
      <c r="WP800" s="57"/>
      <c r="WQ800" s="57"/>
      <c r="WR800" s="57"/>
      <c r="WS800" s="57"/>
      <c r="WT800" s="57"/>
      <c r="WU800" s="57"/>
      <c r="WV800" s="57"/>
      <c r="WW800" s="57"/>
      <c r="WX800" s="57"/>
      <c r="WY800" s="57"/>
      <c r="WZ800" s="57"/>
      <c r="XA800" s="57"/>
      <c r="XB800" s="57"/>
      <c r="XC800" s="57"/>
      <c r="XD800" s="57"/>
      <c r="XE800" s="57"/>
      <c r="XF800" s="57"/>
      <c r="XG800" s="57"/>
      <c r="XH800" s="57"/>
      <c r="XI800" s="57"/>
      <c r="XJ800" s="57"/>
      <c r="XK800" s="57"/>
      <c r="XL800" s="57"/>
      <c r="XM800" s="57"/>
      <c r="XN800" s="57"/>
      <c r="XO800" s="57"/>
      <c r="XP800" s="57"/>
      <c r="XQ800" s="57"/>
      <c r="XR800" s="57"/>
      <c r="XS800" s="57"/>
      <c r="XT800" s="57"/>
      <c r="XU800" s="57"/>
      <c r="XV800" s="57"/>
      <c r="XW800" s="57"/>
    </row>
    <row r="801">
      <c r="AI801" s="57"/>
      <c r="BR801" s="57"/>
      <c r="DA801" s="57"/>
      <c r="EJ801" s="57"/>
      <c r="EK801" s="57"/>
      <c r="EL801" s="57"/>
      <c r="EM801" s="57"/>
      <c r="EN801" s="57"/>
      <c r="EO801" s="57"/>
      <c r="EP801" s="57"/>
      <c r="EQ801" s="57"/>
      <c r="ER801" s="57"/>
      <c r="ES801" s="57"/>
      <c r="ET801" s="57"/>
      <c r="EU801" s="57"/>
      <c r="EV801" s="57"/>
      <c r="EW801" s="57"/>
      <c r="EX801" s="57"/>
      <c r="EY801" s="57"/>
      <c r="EZ801" s="57"/>
      <c r="FA801" s="57"/>
      <c r="FB801" s="57"/>
      <c r="FC801" s="57"/>
      <c r="FD801" s="57"/>
      <c r="FE801" s="57"/>
      <c r="FF801" s="57"/>
      <c r="FG801" s="57"/>
      <c r="FH801" s="57"/>
      <c r="FI801" s="57"/>
      <c r="FJ801" s="57"/>
      <c r="FK801" s="57"/>
      <c r="FL801" s="57"/>
      <c r="FM801" s="57"/>
      <c r="FN801" s="57"/>
      <c r="FO801" s="57"/>
      <c r="FP801" s="57"/>
      <c r="FQ801" s="57"/>
      <c r="FR801" s="57"/>
      <c r="FS801" s="57"/>
      <c r="FT801" s="57"/>
      <c r="FU801" s="57"/>
      <c r="FV801" s="57"/>
      <c r="FW801" s="57"/>
      <c r="FX801" s="57"/>
      <c r="FY801" s="57"/>
      <c r="FZ801" s="57"/>
      <c r="GA801" s="57"/>
      <c r="GB801" s="57"/>
      <c r="GC801" s="57"/>
      <c r="GD801" s="57"/>
      <c r="GE801" s="57"/>
      <c r="GF801" s="57"/>
      <c r="GG801" s="57"/>
      <c r="GH801" s="57"/>
      <c r="GI801" s="57"/>
      <c r="GJ801" s="57"/>
      <c r="GK801" s="57"/>
      <c r="GL801" s="57"/>
      <c r="GM801" s="57"/>
      <c r="GN801" s="57"/>
      <c r="GO801" s="57"/>
      <c r="GP801" s="57"/>
      <c r="GQ801" s="57"/>
      <c r="GR801" s="57"/>
      <c r="GS801" s="57"/>
      <c r="GT801" s="57"/>
      <c r="GU801" s="57"/>
      <c r="GV801" s="57"/>
      <c r="GW801" s="57"/>
      <c r="GX801" s="57"/>
      <c r="GY801" s="57"/>
      <c r="GZ801" s="57"/>
      <c r="HA801" s="57"/>
      <c r="HB801" s="57"/>
      <c r="HC801" s="57"/>
      <c r="HD801" s="57"/>
      <c r="HE801" s="57"/>
      <c r="HF801" s="57"/>
      <c r="HG801" s="57"/>
      <c r="HH801" s="57"/>
      <c r="HI801" s="57"/>
      <c r="HJ801" s="57"/>
      <c r="HK801" s="57"/>
      <c r="HL801" s="57"/>
      <c r="HM801" s="57"/>
      <c r="HN801" s="57"/>
      <c r="HO801" s="57"/>
      <c r="HP801" s="57"/>
      <c r="HQ801" s="57"/>
      <c r="HR801" s="57"/>
      <c r="HS801" s="57"/>
      <c r="HT801" s="57"/>
      <c r="HU801" s="57"/>
      <c r="HV801" s="57"/>
      <c r="HW801" s="57"/>
      <c r="HX801" s="57"/>
      <c r="HY801" s="57"/>
      <c r="HZ801" s="57"/>
      <c r="IA801" s="57"/>
      <c r="IB801" s="57"/>
      <c r="IC801" s="57"/>
      <c r="ID801" s="57"/>
      <c r="IE801" s="57"/>
      <c r="IF801" s="57"/>
      <c r="IG801" s="57"/>
      <c r="IH801" s="57"/>
      <c r="II801" s="57"/>
      <c r="IJ801" s="57"/>
      <c r="IK801" s="57"/>
      <c r="IL801" s="57"/>
      <c r="IM801" s="57"/>
      <c r="IN801" s="57"/>
      <c r="IO801" s="57"/>
      <c r="IP801" s="57"/>
      <c r="IQ801" s="57"/>
      <c r="IR801" s="57"/>
      <c r="IS801" s="57"/>
      <c r="IT801" s="57"/>
      <c r="IU801" s="57"/>
      <c r="IV801" s="57"/>
      <c r="IW801" s="57"/>
      <c r="IX801" s="57"/>
      <c r="IY801" s="57"/>
      <c r="IZ801" s="57"/>
      <c r="JA801" s="57"/>
      <c r="JB801" s="57"/>
      <c r="JC801" s="57"/>
      <c r="JD801" s="57"/>
      <c r="JE801" s="57"/>
      <c r="JF801" s="57"/>
      <c r="JG801" s="57"/>
      <c r="JH801" s="57"/>
      <c r="JI801" s="57"/>
      <c r="JJ801" s="57"/>
      <c r="JK801" s="57"/>
      <c r="JL801" s="57"/>
      <c r="JM801" s="57"/>
      <c r="JN801" s="57"/>
      <c r="JO801" s="57"/>
      <c r="JP801" s="57"/>
      <c r="JQ801" s="57"/>
      <c r="JR801" s="57"/>
      <c r="JS801" s="57"/>
      <c r="JT801" s="57"/>
      <c r="JU801" s="57"/>
      <c r="JV801" s="57"/>
      <c r="JW801" s="57"/>
      <c r="JX801" s="57"/>
      <c r="JY801" s="57"/>
      <c r="JZ801" s="57"/>
      <c r="KA801" s="57"/>
      <c r="KB801" s="57"/>
      <c r="KC801" s="57"/>
      <c r="KD801" s="57"/>
      <c r="KE801" s="57"/>
      <c r="KF801" s="57"/>
      <c r="KG801" s="57"/>
      <c r="KH801" s="57"/>
      <c r="KI801" s="57"/>
      <c r="KJ801" s="57"/>
      <c r="KK801" s="57"/>
      <c r="KL801" s="57"/>
      <c r="KM801" s="57"/>
      <c r="KN801" s="57"/>
      <c r="KO801" s="57"/>
      <c r="KP801" s="57"/>
      <c r="KQ801" s="57"/>
      <c r="KR801" s="57"/>
      <c r="KS801" s="57"/>
      <c r="KT801" s="57"/>
      <c r="KU801" s="57"/>
      <c r="KV801" s="57"/>
      <c r="KW801" s="57"/>
      <c r="KX801" s="57"/>
      <c r="KY801" s="57"/>
      <c r="KZ801" s="57"/>
      <c r="LA801" s="57"/>
      <c r="LB801" s="57"/>
      <c r="LC801" s="57"/>
      <c r="LD801" s="57"/>
      <c r="LE801" s="57"/>
      <c r="LF801" s="57"/>
      <c r="LG801" s="57"/>
      <c r="LH801" s="57"/>
      <c r="LI801" s="57"/>
      <c r="LJ801" s="57"/>
      <c r="LK801" s="57"/>
      <c r="LL801" s="57"/>
      <c r="LM801" s="57"/>
      <c r="LN801" s="57"/>
      <c r="LO801" s="57"/>
      <c r="LP801" s="57"/>
      <c r="LQ801" s="57"/>
      <c r="LR801" s="57"/>
      <c r="LS801" s="57"/>
      <c r="LT801" s="57"/>
      <c r="LU801" s="57"/>
      <c r="LV801" s="57"/>
      <c r="LW801" s="57"/>
      <c r="LX801" s="57"/>
      <c r="LY801" s="57"/>
      <c r="LZ801" s="57"/>
      <c r="MA801" s="57"/>
      <c r="MB801" s="57"/>
      <c r="MC801" s="57"/>
      <c r="MD801" s="57"/>
      <c r="ME801" s="57"/>
      <c r="MF801" s="57"/>
      <c r="MG801" s="57"/>
      <c r="MH801" s="57"/>
      <c r="MI801" s="57"/>
      <c r="MJ801" s="57"/>
      <c r="MK801" s="57"/>
      <c r="ML801" s="57"/>
      <c r="MM801" s="57"/>
      <c r="MN801" s="57"/>
      <c r="MO801" s="57"/>
      <c r="MP801" s="57"/>
      <c r="MQ801" s="57"/>
      <c r="MR801" s="57"/>
      <c r="MS801" s="57"/>
      <c r="MT801" s="57"/>
      <c r="MU801" s="57"/>
      <c r="MV801" s="57"/>
      <c r="MW801" s="57"/>
      <c r="MX801" s="57"/>
      <c r="MY801" s="57"/>
      <c r="MZ801" s="57"/>
      <c r="NA801" s="57"/>
      <c r="NB801" s="57"/>
      <c r="NC801" s="57"/>
      <c r="ND801" s="57"/>
      <c r="NE801" s="57"/>
      <c r="NF801" s="57"/>
      <c r="NG801" s="57"/>
      <c r="NH801" s="57"/>
      <c r="NI801" s="57"/>
      <c r="NJ801" s="57"/>
      <c r="NK801" s="57"/>
      <c r="NL801" s="57"/>
      <c r="NM801" s="57"/>
      <c r="NN801" s="57"/>
      <c r="NO801" s="57"/>
      <c r="NP801" s="57"/>
      <c r="NQ801" s="57"/>
      <c r="NR801" s="57"/>
      <c r="NS801" s="57"/>
      <c r="NT801" s="57"/>
      <c r="NU801" s="57"/>
      <c r="NV801" s="57"/>
      <c r="NW801" s="57"/>
      <c r="NX801" s="57"/>
      <c r="NY801" s="57"/>
      <c r="NZ801" s="57"/>
      <c r="OA801" s="57"/>
      <c r="OB801" s="57"/>
      <c r="OC801" s="57"/>
      <c r="OD801" s="57"/>
      <c r="OE801" s="57"/>
      <c r="OF801" s="57"/>
      <c r="OG801" s="57"/>
      <c r="OH801" s="57"/>
      <c r="OI801" s="57"/>
      <c r="OJ801" s="57"/>
      <c r="OK801" s="57"/>
      <c r="OL801" s="57"/>
      <c r="OM801" s="57"/>
      <c r="ON801" s="57"/>
      <c r="OO801" s="57"/>
      <c r="OP801" s="57"/>
      <c r="OQ801" s="57"/>
      <c r="OR801" s="57"/>
      <c r="OS801" s="57"/>
      <c r="OT801" s="57"/>
      <c r="OU801" s="57"/>
      <c r="OV801" s="57"/>
      <c r="OW801" s="57"/>
      <c r="OX801" s="57"/>
      <c r="OY801" s="57"/>
      <c r="OZ801" s="57"/>
      <c r="PA801" s="57"/>
      <c r="PB801" s="57"/>
      <c r="PC801" s="57"/>
      <c r="PD801" s="57"/>
      <c r="PE801" s="57"/>
      <c r="PF801" s="57"/>
      <c r="PG801" s="57"/>
      <c r="PH801" s="57"/>
      <c r="PI801" s="57"/>
      <c r="PJ801" s="57"/>
      <c r="PK801" s="57"/>
      <c r="PL801" s="57"/>
      <c r="PM801" s="57"/>
      <c r="PN801" s="57"/>
      <c r="PO801" s="57"/>
      <c r="PP801" s="57"/>
      <c r="PQ801" s="57"/>
      <c r="PR801" s="57"/>
      <c r="PS801" s="57"/>
      <c r="PT801" s="57"/>
      <c r="PU801" s="57"/>
      <c r="PV801" s="57"/>
      <c r="PW801" s="57"/>
      <c r="PX801" s="57"/>
      <c r="PY801" s="57"/>
      <c r="PZ801" s="57"/>
      <c r="QA801" s="57"/>
      <c r="QB801" s="57"/>
      <c r="QC801" s="57"/>
      <c r="QD801" s="57"/>
      <c r="QE801" s="57"/>
      <c r="QF801" s="57"/>
      <c r="QG801" s="57"/>
      <c r="QH801" s="57"/>
      <c r="QI801" s="57"/>
      <c r="QJ801" s="57"/>
      <c r="QK801" s="57"/>
      <c r="QL801" s="57"/>
      <c r="QM801" s="57"/>
      <c r="QN801" s="57"/>
      <c r="QO801" s="57"/>
      <c r="QP801" s="57"/>
      <c r="QQ801" s="57"/>
      <c r="QR801" s="57"/>
      <c r="QS801" s="57"/>
      <c r="QT801" s="57"/>
      <c r="QU801" s="57"/>
      <c r="QV801" s="57"/>
      <c r="QW801" s="57"/>
      <c r="QX801" s="57"/>
      <c r="QY801" s="57"/>
      <c r="QZ801" s="57"/>
      <c r="RA801" s="57"/>
      <c r="RB801" s="57"/>
      <c r="RC801" s="57"/>
      <c r="RD801" s="57"/>
      <c r="RE801" s="57"/>
      <c r="RF801" s="57"/>
      <c r="RG801" s="57"/>
      <c r="RH801" s="57"/>
      <c r="RI801" s="57"/>
      <c r="RJ801" s="57"/>
      <c r="RK801" s="57"/>
      <c r="RL801" s="57"/>
      <c r="RM801" s="57"/>
      <c r="RN801" s="57"/>
      <c r="RO801" s="57"/>
      <c r="RP801" s="57"/>
      <c r="RQ801" s="57"/>
      <c r="RR801" s="57"/>
      <c r="RS801" s="57"/>
      <c r="RT801" s="57"/>
      <c r="RU801" s="57"/>
      <c r="RV801" s="57"/>
      <c r="RW801" s="57"/>
      <c r="RX801" s="57"/>
      <c r="RY801" s="57"/>
      <c r="RZ801" s="57"/>
      <c r="SA801" s="57"/>
      <c r="SB801" s="57"/>
      <c r="SC801" s="57"/>
      <c r="SD801" s="57"/>
      <c r="SE801" s="57"/>
      <c r="SF801" s="57"/>
      <c r="SG801" s="57"/>
      <c r="SH801" s="57"/>
      <c r="SI801" s="57"/>
      <c r="SJ801" s="57"/>
      <c r="SK801" s="57"/>
      <c r="SL801" s="57"/>
      <c r="SM801" s="57"/>
      <c r="SN801" s="57"/>
      <c r="SO801" s="57"/>
      <c r="SP801" s="57"/>
      <c r="SQ801" s="57"/>
      <c r="SR801" s="57"/>
      <c r="SS801" s="57"/>
      <c r="ST801" s="57"/>
      <c r="SU801" s="57"/>
      <c r="SV801" s="57"/>
      <c r="SW801" s="57"/>
      <c r="SX801" s="57"/>
      <c r="SY801" s="57"/>
      <c r="SZ801" s="57"/>
      <c r="TA801" s="57"/>
      <c r="TB801" s="57"/>
      <c r="TC801" s="57"/>
      <c r="TD801" s="57"/>
      <c r="TE801" s="57"/>
      <c r="TF801" s="57"/>
      <c r="TG801" s="57"/>
      <c r="TH801" s="57"/>
      <c r="TI801" s="57"/>
      <c r="TJ801" s="57"/>
      <c r="TK801" s="57"/>
      <c r="TL801" s="57"/>
      <c r="TM801" s="57"/>
      <c r="TN801" s="57"/>
      <c r="TO801" s="57"/>
      <c r="TP801" s="57"/>
      <c r="TQ801" s="57"/>
      <c r="TR801" s="57"/>
      <c r="TS801" s="57"/>
      <c r="TT801" s="57"/>
      <c r="TU801" s="57"/>
      <c r="TV801" s="57"/>
      <c r="TW801" s="57"/>
      <c r="TX801" s="57"/>
      <c r="TY801" s="57"/>
      <c r="TZ801" s="57"/>
      <c r="UA801" s="57"/>
      <c r="UB801" s="57"/>
      <c r="UC801" s="57"/>
      <c r="UD801" s="57"/>
      <c r="UE801" s="57"/>
      <c r="UF801" s="57"/>
      <c r="UG801" s="57"/>
      <c r="UH801" s="57"/>
      <c r="UI801" s="57"/>
      <c r="UJ801" s="57"/>
      <c r="UK801" s="57"/>
      <c r="UL801" s="57"/>
      <c r="UM801" s="57"/>
      <c r="UN801" s="57"/>
      <c r="UO801" s="57"/>
      <c r="UP801" s="57"/>
      <c r="UQ801" s="57"/>
      <c r="UR801" s="57"/>
      <c r="US801" s="57"/>
      <c r="UT801" s="57"/>
      <c r="UU801" s="57"/>
      <c r="UV801" s="57"/>
      <c r="UW801" s="57"/>
      <c r="UX801" s="57"/>
      <c r="UY801" s="57"/>
      <c r="UZ801" s="57"/>
      <c r="VA801" s="57"/>
      <c r="VB801" s="57"/>
      <c r="VC801" s="57"/>
      <c r="VD801" s="57"/>
      <c r="VE801" s="57"/>
      <c r="VF801" s="57"/>
      <c r="VG801" s="57"/>
      <c r="VH801" s="57"/>
      <c r="VI801" s="57"/>
      <c r="VJ801" s="57"/>
      <c r="VK801" s="57"/>
      <c r="VL801" s="57"/>
      <c r="VM801" s="57"/>
      <c r="VN801" s="57"/>
      <c r="VO801" s="57"/>
      <c r="VP801" s="57"/>
      <c r="VQ801" s="57"/>
      <c r="VR801" s="57"/>
      <c r="VS801" s="57"/>
      <c r="VT801" s="57"/>
      <c r="VU801" s="57"/>
      <c r="VV801" s="57"/>
      <c r="VW801" s="57"/>
      <c r="VX801" s="57"/>
      <c r="VY801" s="57"/>
      <c r="VZ801" s="57"/>
      <c r="WA801" s="57"/>
      <c r="WB801" s="57"/>
      <c r="WC801" s="57"/>
      <c r="WD801" s="57"/>
      <c r="WE801" s="57"/>
      <c r="WF801" s="57"/>
      <c r="WG801" s="57"/>
      <c r="WH801" s="57"/>
      <c r="WI801" s="57"/>
      <c r="WJ801" s="57"/>
      <c r="WK801" s="57"/>
      <c r="WL801" s="57"/>
      <c r="WM801" s="57"/>
      <c r="WN801" s="57"/>
      <c r="WO801" s="57"/>
      <c r="WP801" s="57"/>
      <c r="WQ801" s="57"/>
      <c r="WR801" s="57"/>
      <c r="WS801" s="57"/>
      <c r="WT801" s="57"/>
      <c r="WU801" s="57"/>
      <c r="WV801" s="57"/>
      <c r="WW801" s="57"/>
      <c r="WX801" s="57"/>
      <c r="WY801" s="57"/>
      <c r="WZ801" s="57"/>
      <c r="XA801" s="57"/>
      <c r="XB801" s="57"/>
      <c r="XC801" s="57"/>
      <c r="XD801" s="57"/>
      <c r="XE801" s="57"/>
      <c r="XF801" s="57"/>
      <c r="XG801" s="57"/>
      <c r="XH801" s="57"/>
      <c r="XI801" s="57"/>
      <c r="XJ801" s="57"/>
      <c r="XK801" s="57"/>
      <c r="XL801" s="57"/>
      <c r="XM801" s="57"/>
      <c r="XN801" s="57"/>
      <c r="XO801" s="57"/>
      <c r="XP801" s="57"/>
      <c r="XQ801" s="57"/>
      <c r="XR801" s="57"/>
      <c r="XS801" s="57"/>
      <c r="XT801" s="57"/>
      <c r="XU801" s="57"/>
      <c r="XV801" s="57"/>
      <c r="XW801" s="57"/>
    </row>
    <row r="802">
      <c r="AI802" s="57"/>
      <c r="BR802" s="57"/>
      <c r="DA802" s="57"/>
      <c r="EJ802" s="57"/>
      <c r="EK802" s="57"/>
      <c r="EL802" s="57"/>
      <c r="EM802" s="57"/>
      <c r="EN802" s="57"/>
      <c r="EO802" s="57"/>
      <c r="EP802" s="57"/>
      <c r="EQ802" s="57"/>
      <c r="ER802" s="57"/>
      <c r="ES802" s="57"/>
      <c r="ET802" s="57"/>
      <c r="EU802" s="57"/>
      <c r="EV802" s="57"/>
      <c r="EW802" s="57"/>
      <c r="EX802" s="57"/>
      <c r="EY802" s="57"/>
      <c r="EZ802" s="57"/>
      <c r="FA802" s="57"/>
      <c r="FB802" s="57"/>
      <c r="FC802" s="57"/>
      <c r="FD802" s="57"/>
      <c r="FE802" s="57"/>
      <c r="FF802" s="57"/>
      <c r="FG802" s="57"/>
      <c r="FH802" s="57"/>
      <c r="FI802" s="57"/>
      <c r="FJ802" s="57"/>
      <c r="FK802" s="57"/>
      <c r="FL802" s="57"/>
      <c r="FM802" s="57"/>
      <c r="FN802" s="57"/>
      <c r="FO802" s="57"/>
      <c r="FP802" s="57"/>
      <c r="FQ802" s="57"/>
      <c r="FR802" s="57"/>
      <c r="FS802" s="57"/>
      <c r="FT802" s="57"/>
      <c r="FU802" s="57"/>
      <c r="FV802" s="57"/>
      <c r="FW802" s="57"/>
      <c r="FX802" s="57"/>
      <c r="FY802" s="57"/>
      <c r="FZ802" s="57"/>
      <c r="GA802" s="57"/>
      <c r="GB802" s="57"/>
      <c r="GC802" s="57"/>
      <c r="GD802" s="57"/>
      <c r="GE802" s="57"/>
      <c r="GF802" s="57"/>
      <c r="GG802" s="57"/>
      <c r="GH802" s="57"/>
      <c r="GI802" s="57"/>
      <c r="GJ802" s="57"/>
      <c r="GK802" s="57"/>
      <c r="GL802" s="57"/>
      <c r="GM802" s="57"/>
      <c r="GN802" s="57"/>
      <c r="GO802" s="57"/>
      <c r="GP802" s="57"/>
      <c r="GQ802" s="57"/>
      <c r="GR802" s="57"/>
      <c r="GS802" s="57"/>
      <c r="GT802" s="57"/>
      <c r="GU802" s="57"/>
      <c r="GV802" s="57"/>
      <c r="GW802" s="57"/>
      <c r="GX802" s="57"/>
      <c r="GY802" s="57"/>
      <c r="GZ802" s="57"/>
      <c r="HA802" s="57"/>
      <c r="HB802" s="57"/>
      <c r="HC802" s="57"/>
      <c r="HD802" s="57"/>
      <c r="HE802" s="57"/>
      <c r="HF802" s="57"/>
      <c r="HG802" s="57"/>
      <c r="HH802" s="57"/>
      <c r="HI802" s="57"/>
      <c r="HJ802" s="57"/>
      <c r="HK802" s="57"/>
      <c r="HL802" s="57"/>
      <c r="HM802" s="57"/>
      <c r="HN802" s="57"/>
      <c r="HO802" s="57"/>
      <c r="HP802" s="57"/>
      <c r="HQ802" s="57"/>
      <c r="HR802" s="57"/>
      <c r="HS802" s="57"/>
      <c r="HT802" s="57"/>
      <c r="HU802" s="57"/>
      <c r="HV802" s="57"/>
      <c r="HW802" s="57"/>
      <c r="HX802" s="57"/>
      <c r="HY802" s="57"/>
      <c r="HZ802" s="57"/>
      <c r="IA802" s="57"/>
      <c r="IB802" s="57"/>
      <c r="IC802" s="57"/>
      <c r="ID802" s="57"/>
      <c r="IE802" s="57"/>
      <c r="IF802" s="57"/>
      <c r="IG802" s="57"/>
      <c r="IH802" s="57"/>
      <c r="II802" s="57"/>
      <c r="IJ802" s="57"/>
      <c r="IK802" s="57"/>
      <c r="IL802" s="57"/>
      <c r="IM802" s="57"/>
      <c r="IN802" s="57"/>
      <c r="IO802" s="57"/>
      <c r="IP802" s="57"/>
      <c r="IQ802" s="57"/>
      <c r="IR802" s="57"/>
      <c r="IS802" s="57"/>
      <c r="IT802" s="57"/>
      <c r="IU802" s="57"/>
      <c r="IV802" s="57"/>
      <c r="IW802" s="57"/>
      <c r="IX802" s="57"/>
      <c r="IY802" s="57"/>
      <c r="IZ802" s="57"/>
      <c r="JA802" s="57"/>
      <c r="JB802" s="57"/>
      <c r="JC802" s="57"/>
      <c r="JD802" s="57"/>
      <c r="JE802" s="57"/>
      <c r="JF802" s="57"/>
      <c r="JG802" s="57"/>
      <c r="JH802" s="57"/>
      <c r="JI802" s="57"/>
      <c r="JJ802" s="57"/>
      <c r="JK802" s="57"/>
      <c r="JL802" s="57"/>
      <c r="JM802" s="57"/>
      <c r="JN802" s="57"/>
      <c r="JO802" s="57"/>
      <c r="JP802" s="57"/>
      <c r="JQ802" s="57"/>
      <c r="JR802" s="57"/>
      <c r="JS802" s="57"/>
      <c r="JT802" s="57"/>
      <c r="JU802" s="57"/>
      <c r="JV802" s="57"/>
      <c r="JW802" s="57"/>
      <c r="JX802" s="57"/>
      <c r="JY802" s="57"/>
      <c r="JZ802" s="57"/>
      <c r="KA802" s="57"/>
      <c r="KB802" s="57"/>
      <c r="KC802" s="57"/>
      <c r="KD802" s="57"/>
      <c r="KE802" s="57"/>
      <c r="KF802" s="57"/>
      <c r="KG802" s="57"/>
      <c r="KH802" s="57"/>
      <c r="KI802" s="57"/>
      <c r="KJ802" s="57"/>
      <c r="KK802" s="57"/>
      <c r="KL802" s="57"/>
      <c r="KM802" s="57"/>
      <c r="KN802" s="57"/>
      <c r="KO802" s="57"/>
      <c r="KP802" s="57"/>
      <c r="KQ802" s="57"/>
      <c r="KR802" s="57"/>
      <c r="KS802" s="57"/>
      <c r="KT802" s="57"/>
      <c r="KU802" s="57"/>
      <c r="KV802" s="57"/>
      <c r="KW802" s="57"/>
      <c r="KX802" s="57"/>
      <c r="KY802" s="57"/>
      <c r="KZ802" s="57"/>
      <c r="LA802" s="57"/>
      <c r="LB802" s="57"/>
      <c r="LC802" s="57"/>
      <c r="LD802" s="57"/>
      <c r="LE802" s="57"/>
      <c r="LF802" s="57"/>
      <c r="LG802" s="57"/>
      <c r="LH802" s="57"/>
      <c r="LI802" s="57"/>
      <c r="LJ802" s="57"/>
      <c r="LK802" s="57"/>
      <c r="LL802" s="57"/>
      <c r="LM802" s="57"/>
      <c r="LN802" s="57"/>
      <c r="LO802" s="57"/>
      <c r="LP802" s="57"/>
      <c r="LQ802" s="57"/>
      <c r="LR802" s="57"/>
      <c r="LS802" s="57"/>
      <c r="LT802" s="57"/>
      <c r="LU802" s="57"/>
      <c r="LV802" s="57"/>
      <c r="LW802" s="57"/>
      <c r="LX802" s="57"/>
      <c r="LY802" s="57"/>
      <c r="LZ802" s="57"/>
      <c r="MA802" s="57"/>
      <c r="MB802" s="57"/>
      <c r="MC802" s="57"/>
      <c r="MD802" s="57"/>
      <c r="ME802" s="57"/>
      <c r="MF802" s="57"/>
      <c r="MG802" s="57"/>
      <c r="MH802" s="57"/>
      <c r="MI802" s="57"/>
      <c r="MJ802" s="57"/>
      <c r="MK802" s="57"/>
      <c r="ML802" s="57"/>
      <c r="MM802" s="57"/>
      <c r="MN802" s="57"/>
      <c r="MO802" s="57"/>
      <c r="MP802" s="57"/>
      <c r="MQ802" s="57"/>
      <c r="MR802" s="57"/>
      <c r="MS802" s="57"/>
      <c r="MT802" s="57"/>
      <c r="MU802" s="57"/>
      <c r="MV802" s="57"/>
      <c r="MW802" s="57"/>
      <c r="MX802" s="57"/>
      <c r="MY802" s="57"/>
      <c r="MZ802" s="57"/>
      <c r="NA802" s="57"/>
      <c r="NB802" s="57"/>
      <c r="NC802" s="57"/>
      <c r="ND802" s="57"/>
      <c r="NE802" s="57"/>
      <c r="NF802" s="57"/>
      <c r="NG802" s="57"/>
      <c r="NH802" s="57"/>
      <c r="NI802" s="57"/>
      <c r="NJ802" s="57"/>
      <c r="NK802" s="57"/>
      <c r="NL802" s="57"/>
      <c r="NM802" s="57"/>
      <c r="NN802" s="57"/>
      <c r="NO802" s="57"/>
      <c r="NP802" s="57"/>
      <c r="NQ802" s="57"/>
      <c r="NR802" s="57"/>
      <c r="NS802" s="57"/>
      <c r="NT802" s="57"/>
      <c r="NU802" s="57"/>
      <c r="NV802" s="57"/>
      <c r="NW802" s="57"/>
      <c r="NX802" s="57"/>
      <c r="NY802" s="57"/>
      <c r="NZ802" s="57"/>
      <c r="OA802" s="57"/>
      <c r="OB802" s="57"/>
      <c r="OC802" s="57"/>
      <c r="OD802" s="57"/>
      <c r="OE802" s="57"/>
      <c r="OF802" s="57"/>
      <c r="OG802" s="57"/>
      <c r="OH802" s="57"/>
      <c r="OI802" s="57"/>
      <c r="OJ802" s="57"/>
      <c r="OK802" s="57"/>
      <c r="OL802" s="57"/>
      <c r="OM802" s="57"/>
      <c r="ON802" s="57"/>
      <c r="OO802" s="57"/>
      <c r="OP802" s="57"/>
      <c r="OQ802" s="57"/>
      <c r="OR802" s="57"/>
      <c r="OS802" s="57"/>
      <c r="OT802" s="57"/>
      <c r="OU802" s="57"/>
      <c r="OV802" s="57"/>
      <c r="OW802" s="57"/>
      <c r="OX802" s="57"/>
      <c r="OY802" s="57"/>
      <c r="OZ802" s="57"/>
      <c r="PA802" s="57"/>
      <c r="PB802" s="57"/>
      <c r="PC802" s="57"/>
      <c r="PD802" s="57"/>
      <c r="PE802" s="57"/>
      <c r="PF802" s="57"/>
      <c r="PG802" s="57"/>
      <c r="PH802" s="57"/>
      <c r="PI802" s="57"/>
      <c r="PJ802" s="57"/>
      <c r="PK802" s="57"/>
      <c r="PL802" s="57"/>
      <c r="PM802" s="57"/>
      <c r="PN802" s="57"/>
      <c r="PO802" s="57"/>
      <c r="PP802" s="57"/>
      <c r="PQ802" s="57"/>
      <c r="PR802" s="57"/>
      <c r="PS802" s="57"/>
      <c r="PT802" s="57"/>
      <c r="PU802" s="57"/>
      <c r="PV802" s="57"/>
      <c r="PW802" s="57"/>
      <c r="PX802" s="57"/>
      <c r="PY802" s="57"/>
      <c r="PZ802" s="57"/>
      <c r="QA802" s="57"/>
      <c r="QB802" s="57"/>
      <c r="QC802" s="57"/>
      <c r="QD802" s="57"/>
      <c r="QE802" s="57"/>
      <c r="QF802" s="57"/>
      <c r="QG802" s="57"/>
      <c r="QH802" s="57"/>
      <c r="QI802" s="57"/>
      <c r="QJ802" s="57"/>
      <c r="QK802" s="57"/>
      <c r="QL802" s="57"/>
      <c r="QM802" s="57"/>
      <c r="QN802" s="57"/>
      <c r="QO802" s="57"/>
      <c r="QP802" s="57"/>
      <c r="QQ802" s="57"/>
      <c r="QR802" s="57"/>
      <c r="QS802" s="57"/>
      <c r="QT802" s="57"/>
      <c r="QU802" s="57"/>
      <c r="QV802" s="57"/>
      <c r="QW802" s="57"/>
      <c r="QX802" s="57"/>
      <c r="QY802" s="57"/>
      <c r="QZ802" s="57"/>
      <c r="RA802" s="57"/>
      <c r="RB802" s="57"/>
      <c r="RC802" s="57"/>
      <c r="RD802" s="57"/>
      <c r="RE802" s="57"/>
      <c r="RF802" s="57"/>
      <c r="RG802" s="57"/>
      <c r="RH802" s="57"/>
      <c r="RI802" s="57"/>
      <c r="RJ802" s="57"/>
      <c r="RK802" s="57"/>
      <c r="RL802" s="57"/>
      <c r="RM802" s="57"/>
      <c r="RN802" s="57"/>
      <c r="RO802" s="57"/>
      <c r="RP802" s="57"/>
      <c r="RQ802" s="57"/>
      <c r="RR802" s="57"/>
      <c r="RS802" s="57"/>
      <c r="RT802" s="57"/>
      <c r="RU802" s="57"/>
      <c r="RV802" s="57"/>
      <c r="RW802" s="57"/>
      <c r="RX802" s="57"/>
      <c r="RY802" s="57"/>
      <c r="RZ802" s="57"/>
      <c r="SA802" s="57"/>
      <c r="SB802" s="57"/>
      <c r="SC802" s="57"/>
      <c r="SD802" s="57"/>
      <c r="SE802" s="57"/>
      <c r="SF802" s="57"/>
      <c r="SG802" s="57"/>
      <c r="SH802" s="57"/>
      <c r="SI802" s="57"/>
      <c r="SJ802" s="57"/>
      <c r="SK802" s="57"/>
      <c r="SL802" s="57"/>
      <c r="SM802" s="57"/>
      <c r="SN802" s="57"/>
      <c r="SO802" s="57"/>
      <c r="SP802" s="57"/>
      <c r="SQ802" s="57"/>
      <c r="SR802" s="57"/>
      <c r="SS802" s="57"/>
      <c r="ST802" s="57"/>
      <c r="SU802" s="57"/>
      <c r="SV802" s="57"/>
      <c r="SW802" s="57"/>
      <c r="SX802" s="57"/>
      <c r="SY802" s="57"/>
      <c r="SZ802" s="57"/>
      <c r="TA802" s="57"/>
      <c r="TB802" s="57"/>
      <c r="TC802" s="57"/>
      <c r="TD802" s="57"/>
      <c r="TE802" s="57"/>
      <c r="TF802" s="57"/>
      <c r="TG802" s="57"/>
      <c r="TH802" s="57"/>
      <c r="TI802" s="57"/>
      <c r="TJ802" s="57"/>
      <c r="TK802" s="57"/>
      <c r="TL802" s="57"/>
      <c r="TM802" s="57"/>
      <c r="TN802" s="57"/>
      <c r="TO802" s="57"/>
      <c r="TP802" s="57"/>
      <c r="TQ802" s="57"/>
      <c r="TR802" s="57"/>
      <c r="TS802" s="57"/>
      <c r="TT802" s="57"/>
      <c r="TU802" s="57"/>
      <c r="TV802" s="57"/>
      <c r="TW802" s="57"/>
      <c r="TX802" s="57"/>
      <c r="TY802" s="57"/>
      <c r="TZ802" s="57"/>
      <c r="UA802" s="57"/>
      <c r="UB802" s="57"/>
      <c r="UC802" s="57"/>
      <c r="UD802" s="57"/>
      <c r="UE802" s="57"/>
      <c r="UF802" s="57"/>
      <c r="UG802" s="57"/>
      <c r="UH802" s="57"/>
      <c r="UI802" s="57"/>
      <c r="UJ802" s="57"/>
      <c r="UK802" s="57"/>
      <c r="UL802" s="57"/>
      <c r="UM802" s="57"/>
      <c r="UN802" s="57"/>
      <c r="UO802" s="57"/>
      <c r="UP802" s="57"/>
      <c r="UQ802" s="57"/>
      <c r="UR802" s="57"/>
      <c r="US802" s="57"/>
      <c r="UT802" s="57"/>
      <c r="UU802" s="57"/>
      <c r="UV802" s="57"/>
      <c r="UW802" s="57"/>
      <c r="UX802" s="57"/>
      <c r="UY802" s="57"/>
      <c r="UZ802" s="57"/>
      <c r="VA802" s="57"/>
      <c r="VB802" s="57"/>
      <c r="VC802" s="57"/>
      <c r="VD802" s="57"/>
      <c r="VE802" s="57"/>
      <c r="VF802" s="57"/>
      <c r="VG802" s="57"/>
      <c r="VH802" s="57"/>
      <c r="VI802" s="57"/>
      <c r="VJ802" s="57"/>
      <c r="VK802" s="57"/>
      <c r="VL802" s="57"/>
      <c r="VM802" s="57"/>
      <c r="VN802" s="57"/>
      <c r="VO802" s="57"/>
      <c r="VP802" s="57"/>
      <c r="VQ802" s="57"/>
      <c r="VR802" s="57"/>
      <c r="VS802" s="57"/>
      <c r="VT802" s="57"/>
      <c r="VU802" s="57"/>
      <c r="VV802" s="57"/>
      <c r="VW802" s="57"/>
      <c r="VX802" s="57"/>
      <c r="VY802" s="57"/>
      <c r="VZ802" s="57"/>
      <c r="WA802" s="57"/>
      <c r="WB802" s="57"/>
      <c r="WC802" s="57"/>
      <c r="WD802" s="57"/>
      <c r="WE802" s="57"/>
      <c r="WF802" s="57"/>
      <c r="WG802" s="57"/>
      <c r="WH802" s="57"/>
      <c r="WI802" s="57"/>
      <c r="WJ802" s="57"/>
      <c r="WK802" s="57"/>
      <c r="WL802" s="57"/>
      <c r="WM802" s="57"/>
      <c r="WN802" s="57"/>
      <c r="WO802" s="57"/>
      <c r="WP802" s="57"/>
      <c r="WQ802" s="57"/>
      <c r="WR802" s="57"/>
      <c r="WS802" s="57"/>
      <c r="WT802" s="57"/>
      <c r="WU802" s="57"/>
      <c r="WV802" s="57"/>
      <c r="WW802" s="57"/>
      <c r="WX802" s="57"/>
      <c r="WY802" s="57"/>
      <c r="WZ802" s="57"/>
      <c r="XA802" s="57"/>
      <c r="XB802" s="57"/>
      <c r="XC802" s="57"/>
      <c r="XD802" s="57"/>
      <c r="XE802" s="57"/>
      <c r="XF802" s="57"/>
      <c r="XG802" s="57"/>
      <c r="XH802" s="57"/>
      <c r="XI802" s="57"/>
      <c r="XJ802" s="57"/>
      <c r="XK802" s="57"/>
      <c r="XL802" s="57"/>
      <c r="XM802" s="57"/>
      <c r="XN802" s="57"/>
      <c r="XO802" s="57"/>
      <c r="XP802" s="57"/>
      <c r="XQ802" s="57"/>
      <c r="XR802" s="57"/>
      <c r="XS802" s="57"/>
      <c r="XT802" s="57"/>
      <c r="XU802" s="57"/>
      <c r="XV802" s="57"/>
      <c r="XW802" s="57"/>
    </row>
    <row r="803">
      <c r="AI803" s="57"/>
      <c r="BR803" s="57"/>
      <c r="DA803" s="57"/>
      <c r="EJ803" s="57"/>
      <c r="EK803" s="57"/>
      <c r="EL803" s="57"/>
      <c r="EM803" s="57"/>
      <c r="EN803" s="57"/>
      <c r="EO803" s="57"/>
      <c r="EP803" s="57"/>
      <c r="EQ803" s="57"/>
      <c r="ER803" s="57"/>
      <c r="ES803" s="57"/>
      <c r="ET803" s="57"/>
      <c r="EU803" s="57"/>
      <c r="EV803" s="57"/>
      <c r="EW803" s="57"/>
      <c r="EX803" s="57"/>
      <c r="EY803" s="57"/>
      <c r="EZ803" s="57"/>
      <c r="FA803" s="57"/>
      <c r="FB803" s="57"/>
      <c r="FC803" s="57"/>
      <c r="FD803" s="57"/>
      <c r="FE803" s="57"/>
      <c r="FF803" s="57"/>
      <c r="FG803" s="57"/>
      <c r="FH803" s="57"/>
      <c r="FI803" s="57"/>
      <c r="FJ803" s="57"/>
      <c r="FK803" s="57"/>
      <c r="FL803" s="57"/>
      <c r="FM803" s="57"/>
      <c r="FN803" s="57"/>
      <c r="FO803" s="57"/>
      <c r="FP803" s="57"/>
      <c r="FQ803" s="57"/>
      <c r="FR803" s="57"/>
      <c r="FS803" s="57"/>
      <c r="FT803" s="57"/>
      <c r="FU803" s="57"/>
      <c r="FV803" s="57"/>
      <c r="FW803" s="57"/>
      <c r="FX803" s="57"/>
      <c r="FY803" s="57"/>
      <c r="FZ803" s="57"/>
      <c r="GA803" s="57"/>
      <c r="GB803" s="57"/>
      <c r="GC803" s="57"/>
      <c r="GD803" s="57"/>
      <c r="GE803" s="57"/>
      <c r="GF803" s="57"/>
      <c r="GG803" s="57"/>
      <c r="GH803" s="57"/>
      <c r="GI803" s="57"/>
      <c r="GJ803" s="57"/>
      <c r="GK803" s="57"/>
      <c r="GL803" s="57"/>
      <c r="GM803" s="57"/>
      <c r="GN803" s="57"/>
      <c r="GO803" s="57"/>
      <c r="GP803" s="57"/>
      <c r="GQ803" s="57"/>
      <c r="GR803" s="57"/>
      <c r="GS803" s="57"/>
      <c r="GT803" s="57"/>
      <c r="GU803" s="57"/>
      <c r="GV803" s="57"/>
      <c r="GW803" s="57"/>
      <c r="GX803" s="57"/>
      <c r="GY803" s="57"/>
      <c r="GZ803" s="57"/>
      <c r="HA803" s="57"/>
      <c r="HB803" s="57"/>
      <c r="HC803" s="57"/>
      <c r="HD803" s="57"/>
      <c r="HE803" s="57"/>
      <c r="HF803" s="57"/>
      <c r="HG803" s="57"/>
      <c r="HH803" s="57"/>
      <c r="HI803" s="57"/>
      <c r="HJ803" s="57"/>
      <c r="HK803" s="57"/>
      <c r="HL803" s="57"/>
      <c r="HM803" s="57"/>
      <c r="HN803" s="57"/>
      <c r="HO803" s="57"/>
      <c r="HP803" s="57"/>
      <c r="HQ803" s="57"/>
      <c r="HR803" s="57"/>
      <c r="HS803" s="57"/>
      <c r="HT803" s="57"/>
      <c r="HU803" s="57"/>
      <c r="HV803" s="57"/>
      <c r="HW803" s="57"/>
      <c r="HX803" s="57"/>
      <c r="HY803" s="57"/>
      <c r="HZ803" s="57"/>
      <c r="IA803" s="57"/>
      <c r="IB803" s="57"/>
      <c r="IC803" s="57"/>
      <c r="ID803" s="57"/>
      <c r="IE803" s="57"/>
      <c r="IF803" s="57"/>
      <c r="IG803" s="57"/>
      <c r="IH803" s="57"/>
      <c r="II803" s="57"/>
      <c r="IJ803" s="57"/>
      <c r="IK803" s="57"/>
      <c r="IL803" s="57"/>
      <c r="IM803" s="57"/>
      <c r="IN803" s="57"/>
      <c r="IO803" s="57"/>
      <c r="IP803" s="57"/>
      <c r="IQ803" s="57"/>
      <c r="IR803" s="57"/>
      <c r="IS803" s="57"/>
      <c r="IT803" s="57"/>
      <c r="IU803" s="57"/>
      <c r="IV803" s="57"/>
      <c r="IW803" s="57"/>
      <c r="IX803" s="57"/>
      <c r="IY803" s="57"/>
      <c r="IZ803" s="57"/>
      <c r="JA803" s="57"/>
      <c r="JB803" s="57"/>
      <c r="JC803" s="57"/>
      <c r="JD803" s="57"/>
      <c r="JE803" s="57"/>
      <c r="JF803" s="57"/>
      <c r="JG803" s="57"/>
      <c r="JH803" s="57"/>
      <c r="JI803" s="57"/>
      <c r="JJ803" s="57"/>
      <c r="JK803" s="57"/>
      <c r="JL803" s="57"/>
      <c r="JM803" s="57"/>
      <c r="JN803" s="57"/>
      <c r="JO803" s="57"/>
      <c r="JP803" s="57"/>
      <c r="JQ803" s="57"/>
      <c r="JR803" s="57"/>
      <c r="JS803" s="57"/>
      <c r="JT803" s="57"/>
      <c r="JU803" s="57"/>
      <c r="JV803" s="57"/>
      <c r="JW803" s="57"/>
      <c r="JX803" s="57"/>
      <c r="JY803" s="57"/>
      <c r="JZ803" s="57"/>
      <c r="KA803" s="57"/>
      <c r="KB803" s="57"/>
      <c r="KC803" s="57"/>
      <c r="KD803" s="57"/>
      <c r="KE803" s="57"/>
      <c r="KF803" s="57"/>
      <c r="KG803" s="57"/>
      <c r="KH803" s="57"/>
      <c r="KI803" s="57"/>
      <c r="KJ803" s="57"/>
      <c r="KK803" s="57"/>
      <c r="KL803" s="57"/>
      <c r="KM803" s="57"/>
      <c r="KN803" s="57"/>
      <c r="KO803" s="57"/>
      <c r="KP803" s="57"/>
      <c r="KQ803" s="57"/>
      <c r="KR803" s="57"/>
      <c r="KS803" s="57"/>
      <c r="KT803" s="57"/>
      <c r="KU803" s="57"/>
      <c r="KV803" s="57"/>
      <c r="KW803" s="57"/>
      <c r="KX803" s="57"/>
      <c r="KY803" s="57"/>
      <c r="KZ803" s="57"/>
      <c r="LA803" s="57"/>
      <c r="LB803" s="57"/>
      <c r="LC803" s="57"/>
      <c r="LD803" s="57"/>
      <c r="LE803" s="57"/>
      <c r="LF803" s="57"/>
      <c r="LG803" s="57"/>
      <c r="LH803" s="57"/>
      <c r="LI803" s="57"/>
      <c r="LJ803" s="57"/>
      <c r="LK803" s="57"/>
      <c r="LL803" s="57"/>
      <c r="LM803" s="57"/>
      <c r="LN803" s="57"/>
      <c r="LO803" s="57"/>
      <c r="LP803" s="57"/>
      <c r="LQ803" s="57"/>
      <c r="LR803" s="57"/>
      <c r="LS803" s="57"/>
      <c r="LT803" s="57"/>
      <c r="LU803" s="57"/>
      <c r="LV803" s="57"/>
      <c r="LW803" s="57"/>
      <c r="LX803" s="57"/>
      <c r="LY803" s="57"/>
      <c r="LZ803" s="57"/>
      <c r="MA803" s="57"/>
      <c r="MB803" s="57"/>
      <c r="MC803" s="57"/>
      <c r="MD803" s="57"/>
      <c r="ME803" s="57"/>
      <c r="MF803" s="57"/>
      <c r="MG803" s="57"/>
      <c r="MH803" s="57"/>
      <c r="MI803" s="57"/>
      <c r="MJ803" s="57"/>
      <c r="MK803" s="57"/>
      <c r="ML803" s="57"/>
      <c r="MM803" s="57"/>
      <c r="MN803" s="57"/>
      <c r="MO803" s="57"/>
      <c r="MP803" s="57"/>
      <c r="MQ803" s="57"/>
      <c r="MR803" s="57"/>
      <c r="MS803" s="57"/>
      <c r="MT803" s="57"/>
      <c r="MU803" s="57"/>
      <c r="MV803" s="57"/>
      <c r="MW803" s="57"/>
      <c r="MX803" s="57"/>
      <c r="MY803" s="57"/>
      <c r="MZ803" s="57"/>
      <c r="NA803" s="57"/>
      <c r="NB803" s="57"/>
      <c r="NC803" s="57"/>
      <c r="ND803" s="57"/>
      <c r="NE803" s="57"/>
      <c r="NF803" s="57"/>
      <c r="NG803" s="57"/>
      <c r="NH803" s="57"/>
      <c r="NI803" s="57"/>
      <c r="NJ803" s="57"/>
      <c r="NK803" s="57"/>
      <c r="NL803" s="57"/>
      <c r="NM803" s="57"/>
      <c r="NN803" s="57"/>
      <c r="NO803" s="57"/>
      <c r="NP803" s="57"/>
      <c r="NQ803" s="57"/>
      <c r="NR803" s="57"/>
      <c r="NS803" s="57"/>
      <c r="NT803" s="57"/>
      <c r="NU803" s="57"/>
      <c r="NV803" s="57"/>
      <c r="NW803" s="57"/>
      <c r="NX803" s="57"/>
      <c r="NY803" s="57"/>
      <c r="NZ803" s="57"/>
      <c r="OA803" s="57"/>
      <c r="OB803" s="57"/>
      <c r="OC803" s="57"/>
      <c r="OD803" s="57"/>
      <c r="OE803" s="57"/>
      <c r="OF803" s="57"/>
      <c r="OG803" s="57"/>
      <c r="OH803" s="57"/>
      <c r="OI803" s="57"/>
      <c r="OJ803" s="57"/>
      <c r="OK803" s="57"/>
      <c r="OL803" s="57"/>
      <c r="OM803" s="57"/>
      <c r="ON803" s="57"/>
      <c r="OO803" s="57"/>
      <c r="OP803" s="57"/>
      <c r="OQ803" s="57"/>
      <c r="OR803" s="57"/>
      <c r="OS803" s="57"/>
      <c r="OT803" s="57"/>
      <c r="OU803" s="57"/>
      <c r="OV803" s="57"/>
      <c r="OW803" s="57"/>
      <c r="OX803" s="57"/>
      <c r="OY803" s="57"/>
      <c r="OZ803" s="57"/>
      <c r="PA803" s="57"/>
      <c r="PB803" s="57"/>
      <c r="PC803" s="57"/>
      <c r="PD803" s="57"/>
      <c r="PE803" s="57"/>
      <c r="PF803" s="57"/>
      <c r="PG803" s="57"/>
      <c r="PH803" s="57"/>
      <c r="PI803" s="57"/>
      <c r="PJ803" s="57"/>
      <c r="PK803" s="57"/>
      <c r="PL803" s="57"/>
      <c r="PM803" s="57"/>
      <c r="PN803" s="57"/>
      <c r="PO803" s="57"/>
      <c r="PP803" s="57"/>
      <c r="PQ803" s="57"/>
      <c r="PR803" s="57"/>
      <c r="PS803" s="57"/>
      <c r="PT803" s="57"/>
      <c r="PU803" s="57"/>
      <c r="PV803" s="57"/>
      <c r="PW803" s="57"/>
      <c r="PX803" s="57"/>
      <c r="PY803" s="57"/>
      <c r="PZ803" s="57"/>
      <c r="QA803" s="57"/>
      <c r="QB803" s="57"/>
      <c r="QC803" s="57"/>
      <c r="QD803" s="57"/>
      <c r="QE803" s="57"/>
      <c r="QF803" s="57"/>
      <c r="QG803" s="57"/>
      <c r="QH803" s="57"/>
      <c r="QI803" s="57"/>
      <c r="QJ803" s="57"/>
      <c r="QK803" s="57"/>
      <c r="QL803" s="57"/>
      <c r="QM803" s="57"/>
      <c r="QN803" s="57"/>
      <c r="QO803" s="57"/>
      <c r="QP803" s="57"/>
      <c r="QQ803" s="57"/>
      <c r="QR803" s="57"/>
      <c r="QS803" s="57"/>
      <c r="QT803" s="57"/>
      <c r="QU803" s="57"/>
      <c r="QV803" s="57"/>
      <c r="QW803" s="57"/>
      <c r="QX803" s="57"/>
      <c r="QY803" s="57"/>
      <c r="QZ803" s="57"/>
      <c r="RA803" s="57"/>
      <c r="RB803" s="57"/>
      <c r="RC803" s="57"/>
      <c r="RD803" s="57"/>
      <c r="RE803" s="57"/>
      <c r="RF803" s="57"/>
      <c r="RG803" s="57"/>
      <c r="RH803" s="57"/>
      <c r="RI803" s="57"/>
      <c r="RJ803" s="57"/>
      <c r="RK803" s="57"/>
      <c r="RL803" s="57"/>
      <c r="RM803" s="57"/>
      <c r="RN803" s="57"/>
      <c r="RO803" s="57"/>
      <c r="RP803" s="57"/>
      <c r="RQ803" s="57"/>
      <c r="RR803" s="57"/>
      <c r="RS803" s="57"/>
      <c r="RT803" s="57"/>
      <c r="RU803" s="57"/>
      <c r="RV803" s="57"/>
      <c r="RW803" s="57"/>
      <c r="RX803" s="57"/>
      <c r="RY803" s="57"/>
      <c r="RZ803" s="57"/>
      <c r="SA803" s="57"/>
      <c r="SB803" s="57"/>
      <c r="SC803" s="57"/>
      <c r="SD803" s="57"/>
      <c r="SE803" s="57"/>
      <c r="SF803" s="57"/>
      <c r="SG803" s="57"/>
      <c r="SH803" s="57"/>
      <c r="SI803" s="57"/>
      <c r="SJ803" s="57"/>
      <c r="SK803" s="57"/>
      <c r="SL803" s="57"/>
      <c r="SM803" s="57"/>
      <c r="SN803" s="57"/>
      <c r="SO803" s="57"/>
      <c r="SP803" s="57"/>
      <c r="SQ803" s="57"/>
      <c r="SR803" s="57"/>
      <c r="SS803" s="57"/>
      <c r="ST803" s="57"/>
      <c r="SU803" s="57"/>
      <c r="SV803" s="57"/>
      <c r="SW803" s="57"/>
      <c r="SX803" s="57"/>
      <c r="SY803" s="57"/>
      <c r="SZ803" s="57"/>
      <c r="TA803" s="57"/>
      <c r="TB803" s="57"/>
      <c r="TC803" s="57"/>
      <c r="TD803" s="57"/>
      <c r="TE803" s="57"/>
      <c r="TF803" s="57"/>
      <c r="TG803" s="57"/>
      <c r="TH803" s="57"/>
      <c r="TI803" s="57"/>
      <c r="TJ803" s="57"/>
      <c r="TK803" s="57"/>
      <c r="TL803" s="57"/>
      <c r="TM803" s="57"/>
      <c r="TN803" s="57"/>
      <c r="TO803" s="57"/>
      <c r="TP803" s="57"/>
      <c r="TQ803" s="57"/>
      <c r="TR803" s="57"/>
      <c r="TS803" s="57"/>
      <c r="TT803" s="57"/>
      <c r="TU803" s="57"/>
      <c r="TV803" s="57"/>
      <c r="TW803" s="57"/>
      <c r="TX803" s="57"/>
      <c r="TY803" s="57"/>
      <c r="TZ803" s="57"/>
      <c r="UA803" s="57"/>
      <c r="UB803" s="57"/>
      <c r="UC803" s="57"/>
      <c r="UD803" s="57"/>
      <c r="UE803" s="57"/>
      <c r="UF803" s="57"/>
      <c r="UG803" s="57"/>
      <c r="UH803" s="57"/>
      <c r="UI803" s="57"/>
      <c r="UJ803" s="57"/>
      <c r="UK803" s="57"/>
      <c r="UL803" s="57"/>
      <c r="UM803" s="57"/>
      <c r="UN803" s="57"/>
      <c r="UO803" s="57"/>
      <c r="UP803" s="57"/>
      <c r="UQ803" s="57"/>
      <c r="UR803" s="57"/>
      <c r="US803" s="57"/>
      <c r="UT803" s="57"/>
      <c r="UU803" s="57"/>
      <c r="UV803" s="57"/>
      <c r="UW803" s="57"/>
      <c r="UX803" s="57"/>
      <c r="UY803" s="57"/>
      <c r="UZ803" s="57"/>
      <c r="VA803" s="57"/>
      <c r="VB803" s="57"/>
      <c r="VC803" s="57"/>
      <c r="VD803" s="57"/>
      <c r="VE803" s="57"/>
      <c r="VF803" s="57"/>
      <c r="VG803" s="57"/>
      <c r="VH803" s="57"/>
      <c r="VI803" s="57"/>
      <c r="VJ803" s="57"/>
      <c r="VK803" s="57"/>
      <c r="VL803" s="57"/>
      <c r="VM803" s="57"/>
      <c r="VN803" s="57"/>
      <c r="VO803" s="57"/>
      <c r="VP803" s="57"/>
      <c r="VQ803" s="57"/>
      <c r="VR803" s="57"/>
      <c r="VS803" s="57"/>
      <c r="VT803" s="57"/>
      <c r="VU803" s="57"/>
      <c r="VV803" s="57"/>
      <c r="VW803" s="57"/>
      <c r="VX803" s="57"/>
      <c r="VY803" s="57"/>
      <c r="VZ803" s="57"/>
      <c r="WA803" s="57"/>
      <c r="WB803" s="57"/>
      <c r="WC803" s="57"/>
      <c r="WD803" s="57"/>
      <c r="WE803" s="57"/>
      <c r="WF803" s="57"/>
      <c r="WG803" s="57"/>
      <c r="WH803" s="57"/>
      <c r="WI803" s="57"/>
      <c r="WJ803" s="57"/>
      <c r="WK803" s="57"/>
      <c r="WL803" s="57"/>
      <c r="WM803" s="57"/>
      <c r="WN803" s="57"/>
      <c r="WO803" s="57"/>
      <c r="WP803" s="57"/>
      <c r="WQ803" s="57"/>
      <c r="WR803" s="57"/>
      <c r="WS803" s="57"/>
      <c r="WT803" s="57"/>
      <c r="WU803" s="57"/>
      <c r="WV803" s="57"/>
      <c r="WW803" s="57"/>
      <c r="WX803" s="57"/>
      <c r="WY803" s="57"/>
      <c r="WZ803" s="57"/>
      <c r="XA803" s="57"/>
      <c r="XB803" s="57"/>
      <c r="XC803" s="57"/>
      <c r="XD803" s="57"/>
      <c r="XE803" s="57"/>
      <c r="XF803" s="57"/>
      <c r="XG803" s="57"/>
      <c r="XH803" s="57"/>
      <c r="XI803" s="57"/>
      <c r="XJ803" s="57"/>
      <c r="XK803" s="57"/>
      <c r="XL803" s="57"/>
      <c r="XM803" s="57"/>
      <c r="XN803" s="57"/>
      <c r="XO803" s="57"/>
      <c r="XP803" s="57"/>
      <c r="XQ803" s="57"/>
      <c r="XR803" s="57"/>
      <c r="XS803" s="57"/>
      <c r="XT803" s="57"/>
      <c r="XU803" s="57"/>
      <c r="XV803" s="57"/>
      <c r="XW803" s="57"/>
    </row>
    <row r="804">
      <c r="AI804" s="57"/>
      <c r="BR804" s="57"/>
      <c r="DA804" s="57"/>
      <c r="EJ804" s="57"/>
      <c r="EK804" s="57"/>
      <c r="EL804" s="57"/>
      <c r="EM804" s="57"/>
      <c r="EN804" s="57"/>
      <c r="EO804" s="57"/>
      <c r="EP804" s="57"/>
      <c r="EQ804" s="57"/>
      <c r="ER804" s="57"/>
      <c r="ES804" s="57"/>
      <c r="ET804" s="57"/>
      <c r="EU804" s="57"/>
      <c r="EV804" s="57"/>
      <c r="EW804" s="57"/>
      <c r="EX804" s="57"/>
      <c r="EY804" s="57"/>
      <c r="EZ804" s="57"/>
      <c r="FA804" s="57"/>
      <c r="FB804" s="57"/>
      <c r="FC804" s="57"/>
      <c r="FD804" s="57"/>
      <c r="FE804" s="57"/>
      <c r="FF804" s="57"/>
      <c r="FG804" s="57"/>
      <c r="FH804" s="57"/>
      <c r="FI804" s="57"/>
      <c r="FJ804" s="57"/>
      <c r="FK804" s="57"/>
      <c r="FL804" s="57"/>
      <c r="FM804" s="57"/>
      <c r="FN804" s="57"/>
      <c r="FO804" s="57"/>
      <c r="FP804" s="57"/>
      <c r="FQ804" s="57"/>
      <c r="FR804" s="57"/>
      <c r="FS804" s="57"/>
      <c r="FT804" s="57"/>
      <c r="FU804" s="57"/>
      <c r="FV804" s="57"/>
      <c r="FW804" s="57"/>
      <c r="FX804" s="57"/>
      <c r="FY804" s="57"/>
      <c r="FZ804" s="57"/>
      <c r="GA804" s="57"/>
      <c r="GB804" s="57"/>
      <c r="GC804" s="57"/>
      <c r="GD804" s="57"/>
      <c r="GE804" s="57"/>
      <c r="GF804" s="57"/>
      <c r="GG804" s="57"/>
      <c r="GH804" s="57"/>
      <c r="GI804" s="57"/>
      <c r="GJ804" s="57"/>
      <c r="GK804" s="57"/>
      <c r="GL804" s="57"/>
      <c r="GM804" s="57"/>
      <c r="GN804" s="57"/>
      <c r="GO804" s="57"/>
      <c r="GP804" s="57"/>
      <c r="GQ804" s="57"/>
      <c r="GR804" s="57"/>
      <c r="GS804" s="57"/>
      <c r="GT804" s="57"/>
      <c r="GU804" s="57"/>
      <c r="GV804" s="57"/>
      <c r="GW804" s="57"/>
      <c r="GX804" s="57"/>
      <c r="GY804" s="57"/>
      <c r="GZ804" s="57"/>
      <c r="HA804" s="57"/>
      <c r="HB804" s="57"/>
      <c r="HC804" s="57"/>
      <c r="HD804" s="57"/>
      <c r="HE804" s="57"/>
      <c r="HF804" s="57"/>
      <c r="HG804" s="57"/>
      <c r="HH804" s="57"/>
      <c r="HI804" s="57"/>
      <c r="HJ804" s="57"/>
      <c r="HK804" s="57"/>
      <c r="HL804" s="57"/>
      <c r="HM804" s="57"/>
      <c r="HN804" s="57"/>
      <c r="HO804" s="57"/>
      <c r="HP804" s="57"/>
      <c r="HQ804" s="57"/>
      <c r="HR804" s="57"/>
      <c r="HS804" s="57"/>
      <c r="HT804" s="57"/>
      <c r="HU804" s="57"/>
      <c r="HV804" s="57"/>
      <c r="HW804" s="57"/>
      <c r="HX804" s="57"/>
      <c r="HY804" s="57"/>
      <c r="HZ804" s="57"/>
      <c r="IA804" s="57"/>
      <c r="IB804" s="57"/>
      <c r="IC804" s="57"/>
      <c r="ID804" s="57"/>
      <c r="IE804" s="57"/>
      <c r="IF804" s="57"/>
      <c r="IG804" s="57"/>
      <c r="IH804" s="57"/>
      <c r="II804" s="57"/>
      <c r="IJ804" s="57"/>
      <c r="IK804" s="57"/>
      <c r="IL804" s="57"/>
      <c r="IM804" s="57"/>
      <c r="IN804" s="57"/>
      <c r="IO804" s="57"/>
      <c r="IP804" s="57"/>
      <c r="IQ804" s="57"/>
      <c r="IR804" s="57"/>
      <c r="IS804" s="57"/>
      <c r="IT804" s="57"/>
      <c r="IU804" s="57"/>
      <c r="IV804" s="57"/>
      <c r="IW804" s="57"/>
      <c r="IX804" s="57"/>
      <c r="IY804" s="57"/>
      <c r="IZ804" s="57"/>
      <c r="JA804" s="57"/>
      <c r="JB804" s="57"/>
      <c r="JC804" s="57"/>
      <c r="JD804" s="57"/>
      <c r="JE804" s="57"/>
      <c r="JF804" s="57"/>
      <c r="JG804" s="57"/>
      <c r="JH804" s="57"/>
      <c r="JI804" s="57"/>
      <c r="JJ804" s="57"/>
      <c r="JK804" s="57"/>
      <c r="JL804" s="57"/>
      <c r="JM804" s="57"/>
      <c r="JN804" s="57"/>
      <c r="JO804" s="57"/>
      <c r="JP804" s="57"/>
      <c r="JQ804" s="57"/>
      <c r="JR804" s="57"/>
      <c r="JS804" s="57"/>
      <c r="JT804" s="57"/>
      <c r="JU804" s="57"/>
      <c r="JV804" s="57"/>
      <c r="JW804" s="57"/>
      <c r="JX804" s="57"/>
      <c r="JY804" s="57"/>
      <c r="JZ804" s="57"/>
      <c r="KA804" s="57"/>
      <c r="KB804" s="57"/>
      <c r="KC804" s="57"/>
      <c r="KD804" s="57"/>
      <c r="KE804" s="57"/>
      <c r="KF804" s="57"/>
      <c r="KG804" s="57"/>
      <c r="KH804" s="57"/>
      <c r="KI804" s="57"/>
      <c r="KJ804" s="57"/>
      <c r="KK804" s="57"/>
      <c r="KL804" s="57"/>
      <c r="KM804" s="57"/>
      <c r="KN804" s="57"/>
      <c r="KO804" s="57"/>
      <c r="KP804" s="57"/>
      <c r="KQ804" s="57"/>
      <c r="KR804" s="57"/>
      <c r="KS804" s="57"/>
      <c r="KT804" s="57"/>
      <c r="KU804" s="57"/>
      <c r="KV804" s="57"/>
      <c r="KW804" s="57"/>
      <c r="KX804" s="57"/>
      <c r="KY804" s="57"/>
      <c r="KZ804" s="57"/>
      <c r="LA804" s="57"/>
      <c r="LB804" s="57"/>
      <c r="LC804" s="57"/>
      <c r="LD804" s="57"/>
      <c r="LE804" s="57"/>
      <c r="LF804" s="57"/>
      <c r="LG804" s="57"/>
      <c r="LH804" s="57"/>
      <c r="LI804" s="57"/>
      <c r="LJ804" s="57"/>
      <c r="LK804" s="57"/>
      <c r="LL804" s="57"/>
      <c r="LM804" s="57"/>
      <c r="LN804" s="57"/>
      <c r="LO804" s="57"/>
      <c r="LP804" s="57"/>
      <c r="LQ804" s="57"/>
      <c r="LR804" s="57"/>
      <c r="LS804" s="57"/>
      <c r="LT804" s="57"/>
      <c r="LU804" s="57"/>
      <c r="LV804" s="57"/>
      <c r="LW804" s="57"/>
      <c r="LX804" s="57"/>
      <c r="LY804" s="57"/>
      <c r="LZ804" s="57"/>
      <c r="MA804" s="57"/>
      <c r="MB804" s="57"/>
      <c r="MC804" s="57"/>
      <c r="MD804" s="57"/>
      <c r="ME804" s="57"/>
      <c r="MF804" s="57"/>
      <c r="MG804" s="57"/>
      <c r="MH804" s="57"/>
      <c r="MI804" s="57"/>
      <c r="MJ804" s="57"/>
      <c r="MK804" s="57"/>
      <c r="ML804" s="57"/>
      <c r="MM804" s="57"/>
      <c r="MN804" s="57"/>
      <c r="MO804" s="57"/>
      <c r="MP804" s="57"/>
      <c r="MQ804" s="57"/>
      <c r="MR804" s="57"/>
      <c r="MS804" s="57"/>
      <c r="MT804" s="57"/>
      <c r="MU804" s="57"/>
      <c r="MV804" s="57"/>
      <c r="MW804" s="57"/>
      <c r="MX804" s="57"/>
      <c r="MY804" s="57"/>
      <c r="MZ804" s="57"/>
      <c r="NA804" s="57"/>
      <c r="NB804" s="57"/>
      <c r="NC804" s="57"/>
      <c r="ND804" s="57"/>
      <c r="NE804" s="57"/>
      <c r="NF804" s="57"/>
      <c r="NG804" s="57"/>
      <c r="NH804" s="57"/>
      <c r="NI804" s="57"/>
      <c r="NJ804" s="57"/>
      <c r="NK804" s="57"/>
      <c r="NL804" s="57"/>
      <c r="NM804" s="57"/>
      <c r="NN804" s="57"/>
      <c r="NO804" s="57"/>
      <c r="NP804" s="57"/>
      <c r="NQ804" s="57"/>
      <c r="NR804" s="57"/>
      <c r="NS804" s="57"/>
      <c r="NT804" s="57"/>
      <c r="NU804" s="57"/>
      <c r="NV804" s="57"/>
      <c r="NW804" s="57"/>
      <c r="NX804" s="57"/>
      <c r="NY804" s="57"/>
      <c r="NZ804" s="57"/>
      <c r="OA804" s="57"/>
      <c r="OB804" s="57"/>
      <c r="OC804" s="57"/>
      <c r="OD804" s="57"/>
      <c r="OE804" s="57"/>
      <c r="OF804" s="57"/>
      <c r="OG804" s="57"/>
      <c r="OH804" s="57"/>
      <c r="OI804" s="57"/>
      <c r="OJ804" s="57"/>
      <c r="OK804" s="57"/>
      <c r="OL804" s="57"/>
      <c r="OM804" s="57"/>
      <c r="ON804" s="57"/>
      <c r="OO804" s="57"/>
      <c r="OP804" s="57"/>
      <c r="OQ804" s="57"/>
      <c r="OR804" s="57"/>
      <c r="OS804" s="57"/>
      <c r="OT804" s="57"/>
      <c r="OU804" s="57"/>
      <c r="OV804" s="57"/>
      <c r="OW804" s="57"/>
      <c r="OX804" s="57"/>
      <c r="OY804" s="57"/>
      <c r="OZ804" s="57"/>
      <c r="PA804" s="57"/>
      <c r="PB804" s="57"/>
      <c r="PC804" s="57"/>
      <c r="PD804" s="57"/>
      <c r="PE804" s="57"/>
      <c r="PF804" s="57"/>
      <c r="PG804" s="57"/>
      <c r="PH804" s="57"/>
      <c r="PI804" s="57"/>
      <c r="PJ804" s="57"/>
      <c r="PK804" s="57"/>
      <c r="PL804" s="57"/>
      <c r="PM804" s="57"/>
      <c r="PN804" s="57"/>
      <c r="PO804" s="57"/>
      <c r="PP804" s="57"/>
      <c r="PQ804" s="57"/>
      <c r="PR804" s="57"/>
      <c r="PS804" s="57"/>
      <c r="PT804" s="57"/>
      <c r="PU804" s="57"/>
      <c r="PV804" s="57"/>
      <c r="PW804" s="57"/>
      <c r="PX804" s="57"/>
      <c r="PY804" s="57"/>
      <c r="PZ804" s="57"/>
      <c r="QA804" s="57"/>
      <c r="QB804" s="57"/>
      <c r="QC804" s="57"/>
      <c r="QD804" s="57"/>
      <c r="QE804" s="57"/>
      <c r="QF804" s="57"/>
      <c r="QG804" s="57"/>
      <c r="QH804" s="57"/>
      <c r="QI804" s="57"/>
      <c r="QJ804" s="57"/>
      <c r="QK804" s="57"/>
      <c r="QL804" s="57"/>
      <c r="QM804" s="57"/>
      <c r="QN804" s="57"/>
      <c r="QO804" s="57"/>
      <c r="QP804" s="57"/>
      <c r="QQ804" s="57"/>
      <c r="QR804" s="57"/>
      <c r="QS804" s="57"/>
      <c r="QT804" s="57"/>
      <c r="QU804" s="57"/>
      <c r="QV804" s="57"/>
      <c r="QW804" s="57"/>
      <c r="QX804" s="57"/>
      <c r="QY804" s="57"/>
      <c r="QZ804" s="57"/>
      <c r="RA804" s="57"/>
      <c r="RB804" s="57"/>
      <c r="RC804" s="57"/>
      <c r="RD804" s="57"/>
      <c r="RE804" s="57"/>
      <c r="RF804" s="57"/>
      <c r="RG804" s="57"/>
      <c r="RH804" s="57"/>
      <c r="RI804" s="57"/>
      <c r="RJ804" s="57"/>
      <c r="RK804" s="57"/>
      <c r="RL804" s="57"/>
      <c r="RM804" s="57"/>
      <c r="RN804" s="57"/>
      <c r="RO804" s="57"/>
      <c r="RP804" s="57"/>
      <c r="RQ804" s="57"/>
      <c r="RR804" s="57"/>
      <c r="RS804" s="57"/>
      <c r="RT804" s="57"/>
      <c r="RU804" s="57"/>
      <c r="RV804" s="57"/>
      <c r="RW804" s="57"/>
      <c r="RX804" s="57"/>
      <c r="RY804" s="57"/>
      <c r="RZ804" s="57"/>
      <c r="SA804" s="57"/>
      <c r="SB804" s="57"/>
      <c r="SC804" s="57"/>
      <c r="SD804" s="57"/>
      <c r="SE804" s="57"/>
      <c r="SF804" s="57"/>
      <c r="SG804" s="57"/>
      <c r="SH804" s="57"/>
      <c r="SI804" s="57"/>
      <c r="SJ804" s="57"/>
      <c r="SK804" s="57"/>
      <c r="SL804" s="57"/>
      <c r="SM804" s="57"/>
      <c r="SN804" s="57"/>
      <c r="SO804" s="57"/>
      <c r="SP804" s="57"/>
      <c r="SQ804" s="57"/>
      <c r="SR804" s="57"/>
      <c r="SS804" s="57"/>
      <c r="ST804" s="57"/>
      <c r="SU804" s="57"/>
      <c r="SV804" s="57"/>
      <c r="SW804" s="57"/>
      <c r="SX804" s="57"/>
      <c r="SY804" s="57"/>
      <c r="SZ804" s="57"/>
      <c r="TA804" s="57"/>
      <c r="TB804" s="57"/>
      <c r="TC804" s="57"/>
      <c r="TD804" s="57"/>
      <c r="TE804" s="57"/>
      <c r="TF804" s="57"/>
      <c r="TG804" s="57"/>
      <c r="TH804" s="57"/>
      <c r="TI804" s="57"/>
      <c r="TJ804" s="57"/>
      <c r="TK804" s="57"/>
      <c r="TL804" s="57"/>
      <c r="TM804" s="57"/>
      <c r="TN804" s="57"/>
      <c r="TO804" s="57"/>
      <c r="TP804" s="57"/>
      <c r="TQ804" s="57"/>
      <c r="TR804" s="57"/>
      <c r="TS804" s="57"/>
      <c r="TT804" s="57"/>
      <c r="TU804" s="57"/>
      <c r="TV804" s="57"/>
      <c r="TW804" s="57"/>
      <c r="TX804" s="57"/>
      <c r="TY804" s="57"/>
      <c r="TZ804" s="57"/>
      <c r="UA804" s="57"/>
      <c r="UB804" s="57"/>
      <c r="UC804" s="57"/>
      <c r="UD804" s="57"/>
      <c r="UE804" s="57"/>
      <c r="UF804" s="57"/>
      <c r="UG804" s="57"/>
      <c r="UH804" s="57"/>
      <c r="UI804" s="57"/>
      <c r="UJ804" s="57"/>
      <c r="UK804" s="57"/>
      <c r="UL804" s="57"/>
      <c r="UM804" s="57"/>
      <c r="UN804" s="57"/>
      <c r="UO804" s="57"/>
      <c r="UP804" s="57"/>
      <c r="UQ804" s="57"/>
      <c r="UR804" s="57"/>
      <c r="US804" s="57"/>
      <c r="UT804" s="57"/>
      <c r="UU804" s="57"/>
      <c r="UV804" s="57"/>
      <c r="UW804" s="57"/>
      <c r="UX804" s="57"/>
      <c r="UY804" s="57"/>
      <c r="UZ804" s="57"/>
      <c r="VA804" s="57"/>
      <c r="VB804" s="57"/>
      <c r="VC804" s="57"/>
      <c r="VD804" s="57"/>
      <c r="VE804" s="57"/>
      <c r="VF804" s="57"/>
      <c r="VG804" s="57"/>
      <c r="VH804" s="57"/>
      <c r="VI804" s="57"/>
      <c r="VJ804" s="57"/>
      <c r="VK804" s="57"/>
      <c r="VL804" s="57"/>
      <c r="VM804" s="57"/>
      <c r="VN804" s="57"/>
      <c r="VO804" s="57"/>
      <c r="VP804" s="57"/>
      <c r="VQ804" s="57"/>
      <c r="VR804" s="57"/>
      <c r="VS804" s="57"/>
      <c r="VT804" s="57"/>
      <c r="VU804" s="57"/>
      <c r="VV804" s="57"/>
      <c r="VW804" s="57"/>
      <c r="VX804" s="57"/>
      <c r="VY804" s="57"/>
      <c r="VZ804" s="57"/>
      <c r="WA804" s="57"/>
      <c r="WB804" s="57"/>
      <c r="WC804" s="57"/>
      <c r="WD804" s="57"/>
      <c r="WE804" s="57"/>
      <c r="WF804" s="57"/>
      <c r="WG804" s="57"/>
      <c r="WH804" s="57"/>
      <c r="WI804" s="57"/>
      <c r="WJ804" s="57"/>
      <c r="WK804" s="57"/>
      <c r="WL804" s="57"/>
      <c r="WM804" s="57"/>
      <c r="WN804" s="57"/>
      <c r="WO804" s="57"/>
      <c r="WP804" s="57"/>
      <c r="WQ804" s="57"/>
      <c r="WR804" s="57"/>
      <c r="WS804" s="57"/>
      <c r="WT804" s="57"/>
      <c r="WU804" s="57"/>
      <c r="WV804" s="57"/>
      <c r="WW804" s="57"/>
      <c r="WX804" s="57"/>
      <c r="WY804" s="57"/>
      <c r="WZ804" s="57"/>
      <c r="XA804" s="57"/>
      <c r="XB804" s="57"/>
      <c r="XC804" s="57"/>
      <c r="XD804" s="57"/>
      <c r="XE804" s="57"/>
      <c r="XF804" s="57"/>
      <c r="XG804" s="57"/>
      <c r="XH804" s="57"/>
      <c r="XI804" s="57"/>
      <c r="XJ804" s="57"/>
      <c r="XK804" s="57"/>
      <c r="XL804" s="57"/>
      <c r="XM804" s="57"/>
      <c r="XN804" s="57"/>
      <c r="XO804" s="57"/>
      <c r="XP804" s="57"/>
      <c r="XQ804" s="57"/>
      <c r="XR804" s="57"/>
      <c r="XS804" s="57"/>
      <c r="XT804" s="57"/>
      <c r="XU804" s="57"/>
      <c r="XV804" s="57"/>
      <c r="XW804" s="57"/>
    </row>
    <row r="805">
      <c r="AI805" s="57"/>
      <c r="BR805" s="57"/>
      <c r="DA805" s="57"/>
      <c r="EJ805" s="57"/>
      <c r="EK805" s="57"/>
      <c r="EL805" s="57"/>
      <c r="EM805" s="57"/>
      <c r="EN805" s="57"/>
      <c r="EO805" s="57"/>
      <c r="EP805" s="57"/>
      <c r="EQ805" s="57"/>
      <c r="ER805" s="57"/>
      <c r="ES805" s="57"/>
      <c r="ET805" s="57"/>
      <c r="EU805" s="57"/>
      <c r="EV805" s="57"/>
      <c r="EW805" s="57"/>
      <c r="EX805" s="57"/>
      <c r="EY805" s="57"/>
      <c r="EZ805" s="57"/>
      <c r="FA805" s="57"/>
      <c r="FB805" s="57"/>
      <c r="FC805" s="57"/>
      <c r="FD805" s="57"/>
      <c r="FE805" s="57"/>
      <c r="FF805" s="57"/>
      <c r="FG805" s="57"/>
      <c r="FH805" s="57"/>
      <c r="FI805" s="57"/>
      <c r="FJ805" s="57"/>
      <c r="FK805" s="57"/>
      <c r="FL805" s="57"/>
      <c r="FM805" s="57"/>
      <c r="FN805" s="57"/>
      <c r="FO805" s="57"/>
      <c r="FP805" s="57"/>
      <c r="FQ805" s="57"/>
      <c r="FR805" s="57"/>
      <c r="FS805" s="57"/>
      <c r="FT805" s="57"/>
      <c r="FU805" s="57"/>
      <c r="FV805" s="57"/>
      <c r="FW805" s="57"/>
      <c r="FX805" s="57"/>
      <c r="FY805" s="57"/>
      <c r="FZ805" s="57"/>
      <c r="GA805" s="57"/>
      <c r="GB805" s="57"/>
      <c r="GC805" s="57"/>
      <c r="GD805" s="57"/>
      <c r="GE805" s="57"/>
      <c r="GF805" s="57"/>
      <c r="GG805" s="57"/>
      <c r="GH805" s="57"/>
      <c r="GI805" s="57"/>
      <c r="GJ805" s="57"/>
      <c r="GK805" s="57"/>
      <c r="GL805" s="57"/>
      <c r="GM805" s="57"/>
      <c r="GN805" s="57"/>
      <c r="GO805" s="57"/>
      <c r="GP805" s="57"/>
      <c r="GQ805" s="57"/>
      <c r="GR805" s="57"/>
      <c r="GS805" s="57"/>
      <c r="GT805" s="57"/>
      <c r="GU805" s="57"/>
      <c r="GV805" s="57"/>
      <c r="GW805" s="57"/>
      <c r="GX805" s="57"/>
      <c r="GY805" s="57"/>
      <c r="GZ805" s="57"/>
      <c r="HA805" s="57"/>
      <c r="HB805" s="57"/>
      <c r="HC805" s="57"/>
      <c r="HD805" s="57"/>
      <c r="HE805" s="57"/>
      <c r="HF805" s="57"/>
      <c r="HG805" s="57"/>
      <c r="HH805" s="57"/>
      <c r="HI805" s="57"/>
      <c r="HJ805" s="57"/>
      <c r="HK805" s="57"/>
      <c r="HL805" s="57"/>
      <c r="HM805" s="57"/>
      <c r="HN805" s="57"/>
      <c r="HO805" s="57"/>
      <c r="HP805" s="57"/>
      <c r="HQ805" s="57"/>
      <c r="HR805" s="57"/>
      <c r="HS805" s="57"/>
      <c r="HT805" s="57"/>
      <c r="HU805" s="57"/>
      <c r="HV805" s="57"/>
      <c r="HW805" s="57"/>
      <c r="HX805" s="57"/>
      <c r="HY805" s="57"/>
      <c r="HZ805" s="57"/>
      <c r="IA805" s="57"/>
      <c r="IB805" s="57"/>
      <c r="IC805" s="57"/>
      <c r="ID805" s="57"/>
      <c r="IE805" s="57"/>
      <c r="IF805" s="57"/>
      <c r="IG805" s="57"/>
      <c r="IH805" s="57"/>
      <c r="II805" s="57"/>
      <c r="IJ805" s="57"/>
      <c r="IK805" s="57"/>
      <c r="IL805" s="57"/>
      <c r="IM805" s="57"/>
      <c r="IN805" s="57"/>
      <c r="IO805" s="57"/>
      <c r="IP805" s="57"/>
      <c r="IQ805" s="57"/>
      <c r="IR805" s="57"/>
      <c r="IS805" s="57"/>
      <c r="IT805" s="57"/>
      <c r="IU805" s="57"/>
      <c r="IV805" s="57"/>
      <c r="IW805" s="57"/>
      <c r="IX805" s="57"/>
      <c r="IY805" s="57"/>
      <c r="IZ805" s="57"/>
      <c r="JA805" s="57"/>
      <c r="JB805" s="57"/>
      <c r="JC805" s="57"/>
      <c r="JD805" s="57"/>
      <c r="JE805" s="57"/>
      <c r="JF805" s="57"/>
      <c r="JG805" s="57"/>
      <c r="JH805" s="57"/>
      <c r="JI805" s="57"/>
      <c r="JJ805" s="57"/>
      <c r="JK805" s="57"/>
      <c r="JL805" s="57"/>
      <c r="JM805" s="57"/>
      <c r="JN805" s="57"/>
      <c r="JO805" s="57"/>
      <c r="JP805" s="57"/>
      <c r="JQ805" s="57"/>
      <c r="JR805" s="57"/>
      <c r="JS805" s="57"/>
      <c r="JT805" s="57"/>
      <c r="JU805" s="57"/>
      <c r="JV805" s="57"/>
      <c r="JW805" s="57"/>
      <c r="JX805" s="57"/>
      <c r="JY805" s="57"/>
      <c r="JZ805" s="57"/>
      <c r="KA805" s="57"/>
      <c r="KB805" s="57"/>
      <c r="KC805" s="57"/>
      <c r="KD805" s="57"/>
      <c r="KE805" s="57"/>
      <c r="KF805" s="57"/>
      <c r="KG805" s="57"/>
      <c r="KH805" s="57"/>
      <c r="KI805" s="57"/>
      <c r="KJ805" s="57"/>
      <c r="KK805" s="57"/>
      <c r="KL805" s="57"/>
      <c r="KM805" s="57"/>
      <c r="KN805" s="57"/>
      <c r="KO805" s="57"/>
      <c r="KP805" s="57"/>
      <c r="KQ805" s="57"/>
      <c r="KR805" s="57"/>
      <c r="KS805" s="57"/>
      <c r="KT805" s="57"/>
      <c r="KU805" s="57"/>
      <c r="KV805" s="57"/>
      <c r="KW805" s="57"/>
      <c r="KX805" s="57"/>
      <c r="KY805" s="57"/>
      <c r="KZ805" s="57"/>
      <c r="LA805" s="57"/>
      <c r="LB805" s="57"/>
      <c r="LC805" s="57"/>
      <c r="LD805" s="57"/>
      <c r="LE805" s="57"/>
      <c r="LF805" s="57"/>
      <c r="LG805" s="57"/>
      <c r="LH805" s="57"/>
      <c r="LI805" s="57"/>
      <c r="LJ805" s="57"/>
      <c r="LK805" s="57"/>
      <c r="LL805" s="57"/>
      <c r="LM805" s="57"/>
      <c r="LN805" s="57"/>
      <c r="LO805" s="57"/>
      <c r="LP805" s="57"/>
      <c r="LQ805" s="57"/>
      <c r="LR805" s="57"/>
      <c r="LS805" s="57"/>
      <c r="LT805" s="57"/>
      <c r="LU805" s="57"/>
      <c r="LV805" s="57"/>
      <c r="LW805" s="57"/>
      <c r="LX805" s="57"/>
      <c r="LY805" s="57"/>
      <c r="LZ805" s="57"/>
      <c r="MA805" s="57"/>
      <c r="MB805" s="57"/>
      <c r="MC805" s="57"/>
      <c r="MD805" s="57"/>
      <c r="ME805" s="57"/>
      <c r="MF805" s="57"/>
      <c r="MG805" s="57"/>
      <c r="MH805" s="57"/>
      <c r="MI805" s="57"/>
      <c r="MJ805" s="57"/>
      <c r="MK805" s="57"/>
      <c r="ML805" s="57"/>
      <c r="MM805" s="57"/>
      <c r="MN805" s="57"/>
      <c r="MO805" s="57"/>
      <c r="MP805" s="57"/>
      <c r="MQ805" s="57"/>
      <c r="MR805" s="57"/>
      <c r="MS805" s="57"/>
      <c r="MT805" s="57"/>
      <c r="MU805" s="57"/>
      <c r="MV805" s="57"/>
      <c r="MW805" s="57"/>
      <c r="MX805" s="57"/>
      <c r="MY805" s="57"/>
      <c r="MZ805" s="57"/>
      <c r="NA805" s="57"/>
      <c r="NB805" s="57"/>
      <c r="NC805" s="57"/>
      <c r="ND805" s="57"/>
      <c r="NE805" s="57"/>
      <c r="NF805" s="57"/>
      <c r="NG805" s="57"/>
      <c r="NH805" s="57"/>
      <c r="NI805" s="57"/>
      <c r="NJ805" s="57"/>
      <c r="NK805" s="57"/>
      <c r="NL805" s="57"/>
      <c r="NM805" s="57"/>
      <c r="NN805" s="57"/>
      <c r="NO805" s="57"/>
      <c r="NP805" s="57"/>
      <c r="NQ805" s="57"/>
      <c r="NR805" s="57"/>
      <c r="NS805" s="57"/>
      <c r="NT805" s="57"/>
      <c r="NU805" s="57"/>
      <c r="NV805" s="57"/>
      <c r="NW805" s="57"/>
      <c r="NX805" s="57"/>
      <c r="NY805" s="57"/>
      <c r="NZ805" s="57"/>
      <c r="OA805" s="57"/>
      <c r="OB805" s="57"/>
      <c r="OC805" s="57"/>
      <c r="OD805" s="57"/>
      <c r="OE805" s="57"/>
      <c r="OF805" s="57"/>
      <c r="OG805" s="57"/>
      <c r="OH805" s="57"/>
      <c r="OI805" s="57"/>
      <c r="OJ805" s="57"/>
      <c r="OK805" s="57"/>
      <c r="OL805" s="57"/>
      <c r="OM805" s="57"/>
      <c r="ON805" s="57"/>
      <c r="OO805" s="57"/>
      <c r="OP805" s="57"/>
      <c r="OQ805" s="57"/>
      <c r="OR805" s="57"/>
      <c r="OS805" s="57"/>
      <c r="OT805" s="57"/>
      <c r="OU805" s="57"/>
      <c r="OV805" s="57"/>
      <c r="OW805" s="57"/>
      <c r="OX805" s="57"/>
      <c r="OY805" s="57"/>
      <c r="OZ805" s="57"/>
      <c r="PA805" s="57"/>
      <c r="PB805" s="57"/>
      <c r="PC805" s="57"/>
      <c r="PD805" s="57"/>
      <c r="PE805" s="57"/>
      <c r="PF805" s="57"/>
      <c r="PG805" s="57"/>
      <c r="PH805" s="57"/>
      <c r="PI805" s="57"/>
      <c r="PJ805" s="57"/>
      <c r="PK805" s="57"/>
      <c r="PL805" s="57"/>
      <c r="PM805" s="57"/>
      <c r="PN805" s="57"/>
      <c r="PO805" s="57"/>
      <c r="PP805" s="57"/>
      <c r="PQ805" s="57"/>
      <c r="PR805" s="57"/>
      <c r="PS805" s="57"/>
      <c r="PT805" s="57"/>
      <c r="PU805" s="57"/>
      <c r="PV805" s="57"/>
      <c r="PW805" s="57"/>
      <c r="PX805" s="57"/>
      <c r="PY805" s="57"/>
      <c r="PZ805" s="57"/>
      <c r="QA805" s="57"/>
      <c r="QB805" s="57"/>
      <c r="QC805" s="57"/>
      <c r="QD805" s="57"/>
      <c r="QE805" s="57"/>
      <c r="QF805" s="57"/>
      <c r="QG805" s="57"/>
      <c r="QH805" s="57"/>
      <c r="QI805" s="57"/>
      <c r="QJ805" s="57"/>
      <c r="QK805" s="57"/>
      <c r="QL805" s="57"/>
      <c r="QM805" s="57"/>
      <c r="QN805" s="57"/>
      <c r="QO805" s="57"/>
      <c r="QP805" s="57"/>
      <c r="QQ805" s="57"/>
      <c r="QR805" s="57"/>
      <c r="QS805" s="57"/>
      <c r="QT805" s="57"/>
      <c r="QU805" s="57"/>
      <c r="QV805" s="57"/>
      <c r="QW805" s="57"/>
      <c r="QX805" s="57"/>
      <c r="QY805" s="57"/>
      <c r="QZ805" s="57"/>
      <c r="RA805" s="57"/>
      <c r="RB805" s="57"/>
      <c r="RC805" s="57"/>
      <c r="RD805" s="57"/>
      <c r="RE805" s="57"/>
      <c r="RF805" s="57"/>
      <c r="RG805" s="57"/>
      <c r="RH805" s="57"/>
      <c r="RI805" s="57"/>
      <c r="RJ805" s="57"/>
      <c r="RK805" s="57"/>
      <c r="RL805" s="57"/>
      <c r="RM805" s="57"/>
      <c r="RN805" s="57"/>
      <c r="RO805" s="57"/>
      <c r="RP805" s="57"/>
      <c r="RQ805" s="57"/>
      <c r="RR805" s="57"/>
      <c r="RS805" s="57"/>
      <c r="RT805" s="57"/>
      <c r="RU805" s="57"/>
      <c r="RV805" s="57"/>
      <c r="RW805" s="57"/>
      <c r="RX805" s="57"/>
      <c r="RY805" s="57"/>
      <c r="RZ805" s="57"/>
      <c r="SA805" s="57"/>
      <c r="SB805" s="57"/>
      <c r="SC805" s="57"/>
      <c r="SD805" s="57"/>
      <c r="SE805" s="57"/>
      <c r="SF805" s="57"/>
      <c r="SG805" s="57"/>
      <c r="SH805" s="57"/>
      <c r="SI805" s="57"/>
      <c r="SJ805" s="57"/>
      <c r="SK805" s="57"/>
      <c r="SL805" s="57"/>
      <c r="SM805" s="57"/>
      <c r="SN805" s="57"/>
      <c r="SO805" s="57"/>
      <c r="SP805" s="57"/>
      <c r="SQ805" s="57"/>
      <c r="SR805" s="57"/>
      <c r="SS805" s="57"/>
      <c r="ST805" s="57"/>
      <c r="SU805" s="57"/>
      <c r="SV805" s="57"/>
      <c r="SW805" s="57"/>
      <c r="SX805" s="57"/>
      <c r="SY805" s="57"/>
      <c r="SZ805" s="57"/>
      <c r="TA805" s="57"/>
      <c r="TB805" s="57"/>
      <c r="TC805" s="57"/>
      <c r="TD805" s="57"/>
      <c r="TE805" s="57"/>
      <c r="TF805" s="57"/>
      <c r="TG805" s="57"/>
      <c r="TH805" s="57"/>
      <c r="TI805" s="57"/>
      <c r="TJ805" s="57"/>
      <c r="TK805" s="57"/>
      <c r="TL805" s="57"/>
      <c r="TM805" s="57"/>
      <c r="TN805" s="57"/>
      <c r="TO805" s="57"/>
      <c r="TP805" s="57"/>
      <c r="TQ805" s="57"/>
      <c r="TR805" s="57"/>
      <c r="TS805" s="57"/>
      <c r="TT805" s="57"/>
      <c r="TU805" s="57"/>
      <c r="TV805" s="57"/>
      <c r="TW805" s="57"/>
      <c r="TX805" s="57"/>
      <c r="TY805" s="57"/>
      <c r="TZ805" s="57"/>
      <c r="UA805" s="57"/>
      <c r="UB805" s="57"/>
      <c r="UC805" s="57"/>
      <c r="UD805" s="57"/>
      <c r="UE805" s="57"/>
      <c r="UF805" s="57"/>
      <c r="UG805" s="57"/>
      <c r="UH805" s="57"/>
      <c r="UI805" s="57"/>
      <c r="UJ805" s="57"/>
      <c r="UK805" s="57"/>
      <c r="UL805" s="57"/>
      <c r="UM805" s="57"/>
      <c r="UN805" s="57"/>
      <c r="UO805" s="57"/>
      <c r="UP805" s="57"/>
      <c r="UQ805" s="57"/>
      <c r="UR805" s="57"/>
      <c r="US805" s="57"/>
      <c r="UT805" s="57"/>
      <c r="UU805" s="57"/>
      <c r="UV805" s="57"/>
      <c r="UW805" s="57"/>
      <c r="UX805" s="57"/>
      <c r="UY805" s="57"/>
      <c r="UZ805" s="57"/>
      <c r="VA805" s="57"/>
      <c r="VB805" s="57"/>
      <c r="VC805" s="57"/>
      <c r="VD805" s="57"/>
      <c r="VE805" s="57"/>
      <c r="VF805" s="57"/>
      <c r="VG805" s="57"/>
      <c r="VH805" s="57"/>
      <c r="VI805" s="57"/>
      <c r="VJ805" s="57"/>
      <c r="VK805" s="57"/>
      <c r="VL805" s="57"/>
      <c r="VM805" s="57"/>
      <c r="VN805" s="57"/>
      <c r="VO805" s="57"/>
      <c r="VP805" s="57"/>
      <c r="VQ805" s="57"/>
      <c r="VR805" s="57"/>
      <c r="VS805" s="57"/>
      <c r="VT805" s="57"/>
      <c r="VU805" s="57"/>
      <c r="VV805" s="57"/>
      <c r="VW805" s="57"/>
      <c r="VX805" s="57"/>
      <c r="VY805" s="57"/>
      <c r="VZ805" s="57"/>
      <c r="WA805" s="57"/>
      <c r="WB805" s="57"/>
      <c r="WC805" s="57"/>
      <c r="WD805" s="57"/>
      <c r="WE805" s="57"/>
      <c r="WF805" s="57"/>
      <c r="WG805" s="57"/>
      <c r="WH805" s="57"/>
      <c r="WI805" s="57"/>
      <c r="WJ805" s="57"/>
      <c r="WK805" s="57"/>
      <c r="WL805" s="57"/>
      <c r="WM805" s="57"/>
      <c r="WN805" s="57"/>
      <c r="WO805" s="57"/>
      <c r="WP805" s="57"/>
      <c r="WQ805" s="57"/>
      <c r="WR805" s="57"/>
      <c r="WS805" s="57"/>
      <c r="WT805" s="57"/>
      <c r="WU805" s="57"/>
      <c r="WV805" s="57"/>
      <c r="WW805" s="57"/>
      <c r="WX805" s="57"/>
      <c r="WY805" s="57"/>
      <c r="WZ805" s="57"/>
      <c r="XA805" s="57"/>
      <c r="XB805" s="57"/>
      <c r="XC805" s="57"/>
      <c r="XD805" s="57"/>
      <c r="XE805" s="57"/>
      <c r="XF805" s="57"/>
      <c r="XG805" s="57"/>
      <c r="XH805" s="57"/>
      <c r="XI805" s="57"/>
      <c r="XJ805" s="57"/>
      <c r="XK805" s="57"/>
      <c r="XL805" s="57"/>
      <c r="XM805" s="57"/>
      <c r="XN805" s="57"/>
      <c r="XO805" s="57"/>
      <c r="XP805" s="57"/>
      <c r="XQ805" s="57"/>
      <c r="XR805" s="57"/>
      <c r="XS805" s="57"/>
      <c r="XT805" s="57"/>
      <c r="XU805" s="57"/>
      <c r="XV805" s="57"/>
      <c r="XW805" s="57"/>
    </row>
    <row r="806">
      <c r="AI806" s="57"/>
      <c r="BR806" s="57"/>
      <c r="DA806" s="57"/>
      <c r="EJ806" s="57"/>
      <c r="EK806" s="57"/>
      <c r="EL806" s="57"/>
      <c r="EM806" s="57"/>
      <c r="EN806" s="57"/>
      <c r="EO806" s="57"/>
      <c r="EP806" s="57"/>
      <c r="EQ806" s="57"/>
      <c r="ER806" s="57"/>
      <c r="ES806" s="57"/>
      <c r="ET806" s="57"/>
      <c r="EU806" s="57"/>
      <c r="EV806" s="57"/>
      <c r="EW806" s="57"/>
      <c r="EX806" s="57"/>
      <c r="EY806" s="57"/>
      <c r="EZ806" s="57"/>
      <c r="FA806" s="57"/>
      <c r="FB806" s="57"/>
      <c r="FC806" s="57"/>
      <c r="FD806" s="57"/>
      <c r="FE806" s="57"/>
      <c r="FF806" s="57"/>
      <c r="FG806" s="57"/>
      <c r="FH806" s="57"/>
      <c r="FI806" s="57"/>
      <c r="FJ806" s="57"/>
      <c r="FK806" s="57"/>
      <c r="FL806" s="57"/>
      <c r="FM806" s="57"/>
      <c r="FN806" s="57"/>
      <c r="FO806" s="57"/>
      <c r="FP806" s="57"/>
      <c r="FQ806" s="57"/>
      <c r="FR806" s="57"/>
      <c r="FS806" s="57"/>
      <c r="FT806" s="57"/>
      <c r="FU806" s="57"/>
      <c r="FV806" s="57"/>
      <c r="FW806" s="57"/>
      <c r="FX806" s="57"/>
      <c r="FY806" s="57"/>
      <c r="FZ806" s="57"/>
      <c r="GA806" s="57"/>
      <c r="GB806" s="57"/>
      <c r="GC806" s="57"/>
      <c r="GD806" s="57"/>
      <c r="GE806" s="57"/>
      <c r="GF806" s="57"/>
      <c r="GG806" s="57"/>
      <c r="GH806" s="57"/>
      <c r="GI806" s="57"/>
      <c r="GJ806" s="57"/>
      <c r="GK806" s="57"/>
      <c r="GL806" s="57"/>
      <c r="GM806" s="57"/>
      <c r="GN806" s="57"/>
      <c r="GO806" s="57"/>
      <c r="GP806" s="57"/>
      <c r="GQ806" s="57"/>
      <c r="GR806" s="57"/>
      <c r="GS806" s="57"/>
      <c r="GT806" s="57"/>
      <c r="GU806" s="57"/>
      <c r="GV806" s="57"/>
      <c r="GW806" s="57"/>
      <c r="GX806" s="57"/>
      <c r="GY806" s="57"/>
      <c r="GZ806" s="57"/>
      <c r="HA806" s="57"/>
      <c r="HB806" s="57"/>
      <c r="HC806" s="57"/>
      <c r="HD806" s="57"/>
      <c r="HE806" s="57"/>
      <c r="HF806" s="57"/>
      <c r="HG806" s="57"/>
      <c r="HH806" s="57"/>
      <c r="HI806" s="57"/>
      <c r="HJ806" s="57"/>
      <c r="HK806" s="57"/>
      <c r="HL806" s="57"/>
      <c r="HM806" s="57"/>
      <c r="HN806" s="57"/>
      <c r="HO806" s="57"/>
      <c r="HP806" s="57"/>
      <c r="HQ806" s="57"/>
      <c r="HR806" s="57"/>
      <c r="HS806" s="57"/>
      <c r="HT806" s="57"/>
      <c r="HU806" s="57"/>
      <c r="HV806" s="57"/>
      <c r="HW806" s="57"/>
      <c r="HX806" s="57"/>
      <c r="HY806" s="57"/>
      <c r="HZ806" s="57"/>
      <c r="IA806" s="57"/>
      <c r="IB806" s="57"/>
      <c r="IC806" s="57"/>
      <c r="ID806" s="57"/>
      <c r="IE806" s="57"/>
      <c r="IF806" s="57"/>
      <c r="IG806" s="57"/>
      <c r="IH806" s="57"/>
      <c r="II806" s="57"/>
      <c r="IJ806" s="57"/>
      <c r="IK806" s="57"/>
      <c r="IL806" s="57"/>
      <c r="IM806" s="57"/>
      <c r="IN806" s="57"/>
      <c r="IO806" s="57"/>
      <c r="IP806" s="57"/>
      <c r="IQ806" s="57"/>
      <c r="IR806" s="57"/>
      <c r="IS806" s="57"/>
      <c r="IT806" s="57"/>
      <c r="IU806" s="57"/>
      <c r="IV806" s="57"/>
      <c r="IW806" s="57"/>
      <c r="IX806" s="57"/>
      <c r="IY806" s="57"/>
      <c r="IZ806" s="57"/>
      <c r="JA806" s="57"/>
      <c r="JB806" s="57"/>
      <c r="JC806" s="57"/>
      <c r="JD806" s="57"/>
      <c r="JE806" s="57"/>
      <c r="JF806" s="57"/>
      <c r="JG806" s="57"/>
      <c r="JH806" s="57"/>
      <c r="JI806" s="57"/>
      <c r="JJ806" s="57"/>
      <c r="JK806" s="57"/>
      <c r="JL806" s="57"/>
      <c r="JM806" s="57"/>
      <c r="JN806" s="57"/>
      <c r="JO806" s="57"/>
      <c r="JP806" s="57"/>
      <c r="JQ806" s="57"/>
      <c r="JR806" s="57"/>
      <c r="JS806" s="57"/>
      <c r="JT806" s="57"/>
      <c r="JU806" s="57"/>
      <c r="JV806" s="57"/>
      <c r="JW806" s="57"/>
      <c r="JX806" s="57"/>
      <c r="JY806" s="57"/>
      <c r="JZ806" s="57"/>
      <c r="KA806" s="57"/>
      <c r="KB806" s="57"/>
      <c r="KC806" s="57"/>
      <c r="KD806" s="57"/>
      <c r="KE806" s="57"/>
      <c r="KF806" s="57"/>
      <c r="KG806" s="57"/>
      <c r="KH806" s="57"/>
      <c r="KI806" s="57"/>
      <c r="KJ806" s="57"/>
      <c r="KK806" s="57"/>
      <c r="KL806" s="57"/>
      <c r="KM806" s="57"/>
      <c r="KN806" s="57"/>
      <c r="KO806" s="57"/>
      <c r="KP806" s="57"/>
      <c r="KQ806" s="57"/>
      <c r="KR806" s="57"/>
      <c r="KS806" s="57"/>
      <c r="KT806" s="57"/>
      <c r="KU806" s="57"/>
      <c r="KV806" s="57"/>
      <c r="KW806" s="57"/>
      <c r="KX806" s="57"/>
      <c r="KY806" s="57"/>
      <c r="KZ806" s="57"/>
      <c r="LA806" s="57"/>
      <c r="LB806" s="57"/>
      <c r="LC806" s="57"/>
      <c r="LD806" s="57"/>
      <c r="LE806" s="57"/>
      <c r="LF806" s="57"/>
      <c r="LG806" s="57"/>
      <c r="LH806" s="57"/>
      <c r="LI806" s="57"/>
      <c r="LJ806" s="57"/>
      <c r="LK806" s="57"/>
      <c r="LL806" s="57"/>
      <c r="LM806" s="57"/>
      <c r="LN806" s="57"/>
      <c r="LO806" s="57"/>
      <c r="LP806" s="57"/>
      <c r="LQ806" s="57"/>
      <c r="LR806" s="57"/>
      <c r="LS806" s="57"/>
      <c r="LT806" s="57"/>
      <c r="LU806" s="57"/>
      <c r="LV806" s="57"/>
      <c r="LW806" s="57"/>
      <c r="LX806" s="57"/>
      <c r="LY806" s="57"/>
      <c r="LZ806" s="57"/>
      <c r="MA806" s="57"/>
      <c r="MB806" s="57"/>
      <c r="MC806" s="57"/>
      <c r="MD806" s="57"/>
      <c r="ME806" s="57"/>
      <c r="MF806" s="57"/>
      <c r="MG806" s="57"/>
      <c r="MH806" s="57"/>
      <c r="MI806" s="57"/>
      <c r="MJ806" s="57"/>
      <c r="MK806" s="57"/>
      <c r="ML806" s="57"/>
      <c r="MM806" s="57"/>
      <c r="MN806" s="57"/>
      <c r="MO806" s="57"/>
      <c r="MP806" s="57"/>
      <c r="MQ806" s="57"/>
      <c r="MR806" s="57"/>
      <c r="MS806" s="57"/>
      <c r="MT806" s="57"/>
      <c r="MU806" s="57"/>
      <c r="MV806" s="57"/>
      <c r="MW806" s="57"/>
      <c r="MX806" s="57"/>
      <c r="MY806" s="57"/>
      <c r="MZ806" s="57"/>
      <c r="NA806" s="57"/>
      <c r="NB806" s="57"/>
      <c r="NC806" s="57"/>
      <c r="ND806" s="57"/>
      <c r="NE806" s="57"/>
      <c r="NF806" s="57"/>
      <c r="NG806" s="57"/>
      <c r="NH806" s="57"/>
      <c r="NI806" s="57"/>
      <c r="NJ806" s="57"/>
      <c r="NK806" s="57"/>
      <c r="NL806" s="57"/>
      <c r="NM806" s="57"/>
      <c r="NN806" s="57"/>
      <c r="NO806" s="57"/>
      <c r="NP806" s="57"/>
      <c r="NQ806" s="57"/>
      <c r="NR806" s="57"/>
      <c r="NS806" s="57"/>
      <c r="NT806" s="57"/>
      <c r="NU806" s="57"/>
      <c r="NV806" s="57"/>
      <c r="NW806" s="57"/>
      <c r="NX806" s="57"/>
      <c r="NY806" s="57"/>
      <c r="NZ806" s="57"/>
      <c r="OA806" s="57"/>
      <c r="OB806" s="57"/>
      <c r="OC806" s="57"/>
      <c r="OD806" s="57"/>
      <c r="OE806" s="57"/>
      <c r="OF806" s="57"/>
      <c r="OG806" s="57"/>
      <c r="OH806" s="57"/>
      <c r="OI806" s="57"/>
      <c r="OJ806" s="57"/>
      <c r="OK806" s="57"/>
      <c r="OL806" s="57"/>
      <c r="OM806" s="57"/>
      <c r="ON806" s="57"/>
      <c r="OO806" s="57"/>
      <c r="OP806" s="57"/>
      <c r="OQ806" s="57"/>
      <c r="OR806" s="57"/>
      <c r="OS806" s="57"/>
      <c r="OT806" s="57"/>
      <c r="OU806" s="57"/>
      <c r="OV806" s="57"/>
      <c r="OW806" s="57"/>
      <c r="OX806" s="57"/>
      <c r="OY806" s="57"/>
      <c r="OZ806" s="57"/>
      <c r="PA806" s="57"/>
      <c r="PB806" s="57"/>
      <c r="PC806" s="57"/>
      <c r="PD806" s="57"/>
      <c r="PE806" s="57"/>
      <c r="PF806" s="57"/>
      <c r="PG806" s="57"/>
      <c r="PH806" s="57"/>
      <c r="PI806" s="57"/>
      <c r="PJ806" s="57"/>
      <c r="PK806" s="57"/>
      <c r="PL806" s="57"/>
      <c r="PM806" s="57"/>
      <c r="PN806" s="57"/>
      <c r="PO806" s="57"/>
      <c r="PP806" s="57"/>
      <c r="PQ806" s="57"/>
      <c r="PR806" s="57"/>
      <c r="PS806" s="57"/>
      <c r="PT806" s="57"/>
      <c r="PU806" s="57"/>
      <c r="PV806" s="57"/>
      <c r="PW806" s="57"/>
      <c r="PX806" s="57"/>
      <c r="PY806" s="57"/>
      <c r="PZ806" s="57"/>
      <c r="QA806" s="57"/>
      <c r="QB806" s="57"/>
      <c r="QC806" s="57"/>
      <c r="QD806" s="57"/>
      <c r="QE806" s="57"/>
      <c r="QF806" s="57"/>
      <c r="QG806" s="57"/>
      <c r="QH806" s="57"/>
      <c r="QI806" s="57"/>
      <c r="QJ806" s="57"/>
      <c r="QK806" s="57"/>
      <c r="QL806" s="57"/>
      <c r="QM806" s="57"/>
      <c r="QN806" s="57"/>
      <c r="QO806" s="57"/>
      <c r="QP806" s="57"/>
      <c r="QQ806" s="57"/>
      <c r="QR806" s="57"/>
      <c r="QS806" s="57"/>
      <c r="QT806" s="57"/>
      <c r="QU806" s="57"/>
      <c r="QV806" s="57"/>
      <c r="QW806" s="57"/>
      <c r="QX806" s="57"/>
      <c r="QY806" s="57"/>
      <c r="QZ806" s="57"/>
      <c r="RA806" s="57"/>
      <c r="RB806" s="57"/>
      <c r="RC806" s="57"/>
      <c r="RD806" s="57"/>
      <c r="RE806" s="57"/>
      <c r="RF806" s="57"/>
      <c r="RG806" s="57"/>
      <c r="RH806" s="57"/>
      <c r="RI806" s="57"/>
      <c r="RJ806" s="57"/>
      <c r="RK806" s="57"/>
      <c r="RL806" s="57"/>
      <c r="RM806" s="57"/>
      <c r="RN806" s="57"/>
      <c r="RO806" s="57"/>
      <c r="RP806" s="57"/>
      <c r="RQ806" s="57"/>
      <c r="RR806" s="57"/>
      <c r="RS806" s="57"/>
      <c r="RT806" s="57"/>
      <c r="RU806" s="57"/>
      <c r="RV806" s="57"/>
      <c r="RW806" s="57"/>
      <c r="RX806" s="57"/>
      <c r="RY806" s="57"/>
      <c r="RZ806" s="57"/>
      <c r="SA806" s="57"/>
      <c r="SB806" s="57"/>
      <c r="SC806" s="57"/>
      <c r="SD806" s="57"/>
      <c r="SE806" s="57"/>
      <c r="SF806" s="57"/>
      <c r="SG806" s="57"/>
      <c r="SH806" s="57"/>
      <c r="SI806" s="57"/>
      <c r="SJ806" s="57"/>
      <c r="SK806" s="57"/>
      <c r="SL806" s="57"/>
      <c r="SM806" s="57"/>
      <c r="SN806" s="57"/>
      <c r="SO806" s="57"/>
      <c r="SP806" s="57"/>
      <c r="SQ806" s="57"/>
      <c r="SR806" s="57"/>
      <c r="SS806" s="57"/>
      <c r="ST806" s="57"/>
      <c r="SU806" s="57"/>
      <c r="SV806" s="57"/>
      <c r="SW806" s="57"/>
      <c r="SX806" s="57"/>
      <c r="SY806" s="57"/>
      <c r="SZ806" s="57"/>
      <c r="TA806" s="57"/>
      <c r="TB806" s="57"/>
      <c r="TC806" s="57"/>
      <c r="TD806" s="57"/>
      <c r="TE806" s="57"/>
      <c r="TF806" s="57"/>
      <c r="TG806" s="57"/>
      <c r="TH806" s="57"/>
      <c r="TI806" s="57"/>
      <c r="TJ806" s="57"/>
      <c r="TK806" s="57"/>
      <c r="TL806" s="57"/>
      <c r="TM806" s="57"/>
      <c r="TN806" s="57"/>
      <c r="TO806" s="57"/>
      <c r="TP806" s="57"/>
      <c r="TQ806" s="57"/>
      <c r="TR806" s="57"/>
      <c r="TS806" s="57"/>
      <c r="TT806" s="57"/>
      <c r="TU806" s="57"/>
      <c r="TV806" s="57"/>
      <c r="TW806" s="57"/>
      <c r="TX806" s="57"/>
      <c r="TY806" s="57"/>
      <c r="TZ806" s="57"/>
      <c r="UA806" s="57"/>
      <c r="UB806" s="57"/>
      <c r="UC806" s="57"/>
      <c r="UD806" s="57"/>
      <c r="UE806" s="57"/>
      <c r="UF806" s="57"/>
      <c r="UG806" s="57"/>
      <c r="UH806" s="57"/>
      <c r="UI806" s="57"/>
      <c r="UJ806" s="57"/>
      <c r="UK806" s="57"/>
      <c r="UL806" s="57"/>
      <c r="UM806" s="57"/>
      <c r="UN806" s="57"/>
      <c r="UO806" s="57"/>
      <c r="UP806" s="57"/>
      <c r="UQ806" s="57"/>
      <c r="UR806" s="57"/>
      <c r="US806" s="57"/>
      <c r="UT806" s="57"/>
      <c r="UU806" s="57"/>
      <c r="UV806" s="57"/>
      <c r="UW806" s="57"/>
      <c r="UX806" s="57"/>
      <c r="UY806" s="57"/>
      <c r="UZ806" s="57"/>
      <c r="VA806" s="57"/>
      <c r="VB806" s="57"/>
      <c r="VC806" s="57"/>
      <c r="VD806" s="57"/>
      <c r="VE806" s="57"/>
      <c r="VF806" s="57"/>
      <c r="VG806" s="57"/>
      <c r="VH806" s="57"/>
      <c r="VI806" s="57"/>
      <c r="VJ806" s="57"/>
      <c r="VK806" s="57"/>
      <c r="VL806" s="57"/>
      <c r="VM806" s="57"/>
      <c r="VN806" s="57"/>
      <c r="VO806" s="57"/>
      <c r="VP806" s="57"/>
      <c r="VQ806" s="57"/>
      <c r="VR806" s="57"/>
      <c r="VS806" s="57"/>
      <c r="VT806" s="57"/>
      <c r="VU806" s="57"/>
      <c r="VV806" s="57"/>
      <c r="VW806" s="57"/>
      <c r="VX806" s="57"/>
      <c r="VY806" s="57"/>
      <c r="VZ806" s="57"/>
      <c r="WA806" s="57"/>
      <c r="WB806" s="57"/>
      <c r="WC806" s="57"/>
      <c r="WD806" s="57"/>
      <c r="WE806" s="57"/>
      <c r="WF806" s="57"/>
      <c r="WG806" s="57"/>
      <c r="WH806" s="57"/>
      <c r="WI806" s="57"/>
      <c r="WJ806" s="57"/>
      <c r="WK806" s="57"/>
      <c r="WL806" s="57"/>
      <c r="WM806" s="57"/>
      <c r="WN806" s="57"/>
      <c r="WO806" s="57"/>
      <c r="WP806" s="57"/>
      <c r="WQ806" s="57"/>
      <c r="WR806" s="57"/>
      <c r="WS806" s="57"/>
      <c r="WT806" s="57"/>
      <c r="WU806" s="57"/>
      <c r="WV806" s="57"/>
      <c r="WW806" s="57"/>
      <c r="WX806" s="57"/>
      <c r="WY806" s="57"/>
      <c r="WZ806" s="57"/>
      <c r="XA806" s="57"/>
      <c r="XB806" s="57"/>
      <c r="XC806" s="57"/>
      <c r="XD806" s="57"/>
      <c r="XE806" s="57"/>
      <c r="XF806" s="57"/>
      <c r="XG806" s="57"/>
      <c r="XH806" s="57"/>
      <c r="XI806" s="57"/>
      <c r="XJ806" s="57"/>
      <c r="XK806" s="57"/>
      <c r="XL806" s="57"/>
      <c r="XM806" s="57"/>
      <c r="XN806" s="57"/>
      <c r="XO806" s="57"/>
      <c r="XP806" s="57"/>
      <c r="XQ806" s="57"/>
      <c r="XR806" s="57"/>
      <c r="XS806" s="57"/>
      <c r="XT806" s="57"/>
      <c r="XU806" s="57"/>
      <c r="XV806" s="57"/>
      <c r="XW806" s="57"/>
    </row>
    <row r="807">
      <c r="AI807" s="57"/>
      <c r="BR807" s="57"/>
      <c r="DA807" s="57"/>
      <c r="EJ807" s="57"/>
      <c r="EK807" s="57"/>
      <c r="EL807" s="57"/>
      <c r="EM807" s="57"/>
      <c r="EN807" s="57"/>
      <c r="EO807" s="57"/>
      <c r="EP807" s="57"/>
      <c r="EQ807" s="57"/>
      <c r="ER807" s="57"/>
      <c r="ES807" s="57"/>
      <c r="ET807" s="57"/>
      <c r="EU807" s="57"/>
      <c r="EV807" s="57"/>
      <c r="EW807" s="57"/>
      <c r="EX807" s="57"/>
      <c r="EY807" s="57"/>
      <c r="EZ807" s="57"/>
      <c r="FA807" s="57"/>
      <c r="FB807" s="57"/>
      <c r="FC807" s="57"/>
      <c r="FD807" s="57"/>
      <c r="FE807" s="57"/>
      <c r="FF807" s="57"/>
      <c r="FG807" s="57"/>
      <c r="FH807" s="57"/>
      <c r="FI807" s="57"/>
      <c r="FJ807" s="57"/>
      <c r="FK807" s="57"/>
      <c r="FL807" s="57"/>
      <c r="FM807" s="57"/>
      <c r="FN807" s="57"/>
      <c r="FO807" s="57"/>
      <c r="FP807" s="57"/>
      <c r="FQ807" s="57"/>
      <c r="FR807" s="57"/>
      <c r="FS807" s="57"/>
      <c r="FT807" s="57"/>
      <c r="FU807" s="57"/>
      <c r="FV807" s="57"/>
      <c r="FW807" s="57"/>
      <c r="FX807" s="57"/>
      <c r="FY807" s="57"/>
      <c r="FZ807" s="57"/>
      <c r="GA807" s="57"/>
      <c r="GB807" s="57"/>
      <c r="GC807" s="57"/>
      <c r="GD807" s="57"/>
      <c r="GE807" s="57"/>
      <c r="GF807" s="57"/>
      <c r="GG807" s="57"/>
      <c r="GH807" s="57"/>
      <c r="GI807" s="57"/>
      <c r="GJ807" s="57"/>
      <c r="GK807" s="57"/>
      <c r="GL807" s="57"/>
      <c r="GM807" s="57"/>
      <c r="GN807" s="57"/>
      <c r="GO807" s="57"/>
      <c r="GP807" s="57"/>
      <c r="GQ807" s="57"/>
      <c r="GR807" s="57"/>
      <c r="GS807" s="57"/>
      <c r="GT807" s="57"/>
      <c r="GU807" s="57"/>
      <c r="GV807" s="57"/>
      <c r="GW807" s="57"/>
      <c r="GX807" s="57"/>
      <c r="GY807" s="57"/>
      <c r="GZ807" s="57"/>
      <c r="HA807" s="57"/>
      <c r="HB807" s="57"/>
      <c r="HC807" s="57"/>
      <c r="HD807" s="57"/>
      <c r="HE807" s="57"/>
      <c r="HF807" s="57"/>
      <c r="HG807" s="57"/>
      <c r="HH807" s="57"/>
      <c r="HI807" s="57"/>
      <c r="HJ807" s="57"/>
      <c r="HK807" s="57"/>
      <c r="HL807" s="57"/>
      <c r="HM807" s="57"/>
      <c r="HN807" s="57"/>
      <c r="HO807" s="57"/>
      <c r="HP807" s="57"/>
      <c r="HQ807" s="57"/>
      <c r="HR807" s="57"/>
      <c r="HS807" s="57"/>
      <c r="HT807" s="57"/>
      <c r="HU807" s="57"/>
      <c r="HV807" s="57"/>
      <c r="HW807" s="57"/>
      <c r="HX807" s="57"/>
      <c r="HY807" s="57"/>
      <c r="HZ807" s="57"/>
      <c r="IA807" s="57"/>
      <c r="IB807" s="57"/>
      <c r="IC807" s="57"/>
      <c r="ID807" s="57"/>
      <c r="IE807" s="57"/>
      <c r="IF807" s="57"/>
      <c r="IG807" s="57"/>
      <c r="IH807" s="57"/>
      <c r="II807" s="57"/>
      <c r="IJ807" s="57"/>
      <c r="IK807" s="57"/>
      <c r="IL807" s="57"/>
      <c r="IM807" s="57"/>
      <c r="IN807" s="57"/>
      <c r="IO807" s="57"/>
      <c r="IP807" s="57"/>
      <c r="IQ807" s="57"/>
      <c r="IR807" s="57"/>
      <c r="IS807" s="57"/>
      <c r="IT807" s="57"/>
      <c r="IU807" s="57"/>
      <c r="IV807" s="57"/>
      <c r="IW807" s="57"/>
      <c r="IX807" s="57"/>
      <c r="IY807" s="57"/>
      <c r="IZ807" s="57"/>
      <c r="JA807" s="57"/>
      <c r="JB807" s="57"/>
      <c r="JC807" s="57"/>
      <c r="JD807" s="57"/>
      <c r="JE807" s="57"/>
      <c r="JF807" s="57"/>
      <c r="JG807" s="57"/>
      <c r="JH807" s="57"/>
      <c r="JI807" s="57"/>
      <c r="JJ807" s="57"/>
      <c r="JK807" s="57"/>
      <c r="JL807" s="57"/>
      <c r="JM807" s="57"/>
      <c r="JN807" s="57"/>
      <c r="JO807" s="57"/>
      <c r="JP807" s="57"/>
      <c r="JQ807" s="57"/>
      <c r="JR807" s="57"/>
      <c r="JS807" s="57"/>
      <c r="JT807" s="57"/>
      <c r="JU807" s="57"/>
      <c r="JV807" s="57"/>
      <c r="JW807" s="57"/>
      <c r="JX807" s="57"/>
      <c r="JY807" s="57"/>
      <c r="JZ807" s="57"/>
      <c r="KA807" s="57"/>
      <c r="KB807" s="57"/>
      <c r="KC807" s="57"/>
      <c r="KD807" s="57"/>
      <c r="KE807" s="57"/>
      <c r="KF807" s="57"/>
      <c r="KG807" s="57"/>
      <c r="KH807" s="57"/>
      <c r="KI807" s="57"/>
      <c r="KJ807" s="57"/>
      <c r="KK807" s="57"/>
      <c r="KL807" s="57"/>
      <c r="KM807" s="57"/>
      <c r="KN807" s="57"/>
      <c r="KO807" s="57"/>
      <c r="KP807" s="57"/>
      <c r="KQ807" s="57"/>
      <c r="KR807" s="57"/>
      <c r="KS807" s="57"/>
      <c r="KT807" s="57"/>
      <c r="KU807" s="57"/>
      <c r="KV807" s="57"/>
      <c r="KW807" s="57"/>
      <c r="KX807" s="57"/>
      <c r="KY807" s="57"/>
      <c r="KZ807" s="57"/>
      <c r="LA807" s="57"/>
      <c r="LB807" s="57"/>
      <c r="LC807" s="57"/>
      <c r="LD807" s="57"/>
      <c r="LE807" s="57"/>
      <c r="LF807" s="57"/>
      <c r="LG807" s="57"/>
      <c r="LH807" s="57"/>
      <c r="LI807" s="57"/>
      <c r="LJ807" s="57"/>
      <c r="LK807" s="57"/>
      <c r="LL807" s="57"/>
      <c r="LM807" s="57"/>
      <c r="LN807" s="57"/>
      <c r="LO807" s="57"/>
      <c r="LP807" s="57"/>
      <c r="LQ807" s="57"/>
      <c r="LR807" s="57"/>
      <c r="LS807" s="57"/>
      <c r="LT807" s="57"/>
      <c r="LU807" s="57"/>
      <c r="LV807" s="57"/>
      <c r="LW807" s="57"/>
      <c r="LX807" s="57"/>
      <c r="LY807" s="57"/>
      <c r="LZ807" s="57"/>
      <c r="MA807" s="57"/>
      <c r="MB807" s="57"/>
      <c r="MC807" s="57"/>
      <c r="MD807" s="57"/>
      <c r="ME807" s="57"/>
      <c r="MF807" s="57"/>
      <c r="MG807" s="57"/>
      <c r="MH807" s="57"/>
      <c r="MI807" s="57"/>
      <c r="MJ807" s="57"/>
      <c r="MK807" s="57"/>
      <c r="ML807" s="57"/>
      <c r="MM807" s="57"/>
      <c r="MN807" s="57"/>
      <c r="MO807" s="57"/>
      <c r="MP807" s="57"/>
      <c r="MQ807" s="57"/>
      <c r="MR807" s="57"/>
      <c r="MS807" s="57"/>
      <c r="MT807" s="57"/>
      <c r="MU807" s="57"/>
      <c r="MV807" s="57"/>
      <c r="MW807" s="57"/>
      <c r="MX807" s="57"/>
      <c r="MY807" s="57"/>
      <c r="MZ807" s="57"/>
      <c r="NA807" s="57"/>
      <c r="NB807" s="57"/>
      <c r="NC807" s="57"/>
      <c r="ND807" s="57"/>
      <c r="NE807" s="57"/>
      <c r="NF807" s="57"/>
      <c r="NG807" s="57"/>
      <c r="NH807" s="57"/>
      <c r="NI807" s="57"/>
      <c r="NJ807" s="57"/>
      <c r="NK807" s="57"/>
      <c r="NL807" s="57"/>
      <c r="NM807" s="57"/>
      <c r="NN807" s="57"/>
      <c r="NO807" s="57"/>
      <c r="NP807" s="57"/>
      <c r="NQ807" s="57"/>
      <c r="NR807" s="57"/>
      <c r="NS807" s="57"/>
      <c r="NT807" s="57"/>
      <c r="NU807" s="57"/>
      <c r="NV807" s="57"/>
      <c r="NW807" s="57"/>
      <c r="NX807" s="57"/>
      <c r="NY807" s="57"/>
      <c r="NZ807" s="57"/>
      <c r="OA807" s="57"/>
      <c r="OB807" s="57"/>
      <c r="OC807" s="57"/>
      <c r="OD807" s="57"/>
      <c r="OE807" s="57"/>
      <c r="OF807" s="57"/>
      <c r="OG807" s="57"/>
      <c r="OH807" s="57"/>
      <c r="OI807" s="57"/>
      <c r="OJ807" s="57"/>
      <c r="OK807" s="57"/>
      <c r="OL807" s="57"/>
      <c r="OM807" s="57"/>
      <c r="ON807" s="57"/>
      <c r="OO807" s="57"/>
      <c r="OP807" s="57"/>
      <c r="OQ807" s="57"/>
      <c r="OR807" s="57"/>
      <c r="OS807" s="57"/>
      <c r="OT807" s="57"/>
      <c r="OU807" s="57"/>
      <c r="OV807" s="57"/>
      <c r="OW807" s="57"/>
      <c r="OX807" s="57"/>
      <c r="OY807" s="57"/>
      <c r="OZ807" s="57"/>
      <c r="PA807" s="57"/>
      <c r="PB807" s="57"/>
      <c r="PC807" s="57"/>
      <c r="PD807" s="57"/>
      <c r="PE807" s="57"/>
      <c r="PF807" s="57"/>
      <c r="PG807" s="57"/>
      <c r="PH807" s="57"/>
      <c r="PI807" s="57"/>
      <c r="PJ807" s="57"/>
      <c r="PK807" s="57"/>
      <c r="PL807" s="57"/>
      <c r="PM807" s="57"/>
      <c r="PN807" s="57"/>
      <c r="PO807" s="57"/>
      <c r="PP807" s="57"/>
      <c r="PQ807" s="57"/>
      <c r="PR807" s="57"/>
      <c r="PS807" s="57"/>
      <c r="PT807" s="57"/>
      <c r="PU807" s="57"/>
      <c r="PV807" s="57"/>
      <c r="PW807" s="57"/>
      <c r="PX807" s="57"/>
      <c r="PY807" s="57"/>
      <c r="PZ807" s="57"/>
      <c r="QA807" s="57"/>
      <c r="QB807" s="57"/>
      <c r="QC807" s="57"/>
      <c r="QD807" s="57"/>
      <c r="QE807" s="57"/>
      <c r="QF807" s="57"/>
      <c r="QG807" s="57"/>
      <c r="QH807" s="57"/>
      <c r="QI807" s="57"/>
      <c r="QJ807" s="57"/>
      <c r="QK807" s="57"/>
      <c r="QL807" s="57"/>
      <c r="QM807" s="57"/>
      <c r="QN807" s="57"/>
      <c r="QO807" s="57"/>
      <c r="QP807" s="57"/>
      <c r="QQ807" s="57"/>
      <c r="QR807" s="57"/>
      <c r="QS807" s="57"/>
      <c r="QT807" s="57"/>
      <c r="QU807" s="57"/>
      <c r="QV807" s="57"/>
      <c r="QW807" s="57"/>
      <c r="QX807" s="57"/>
      <c r="QY807" s="57"/>
      <c r="QZ807" s="57"/>
      <c r="RA807" s="57"/>
      <c r="RB807" s="57"/>
      <c r="RC807" s="57"/>
      <c r="RD807" s="57"/>
      <c r="RE807" s="57"/>
      <c r="RF807" s="57"/>
      <c r="RG807" s="57"/>
      <c r="RH807" s="57"/>
      <c r="RI807" s="57"/>
      <c r="RJ807" s="57"/>
      <c r="RK807" s="57"/>
      <c r="RL807" s="57"/>
      <c r="RM807" s="57"/>
      <c r="RN807" s="57"/>
      <c r="RO807" s="57"/>
      <c r="RP807" s="57"/>
      <c r="RQ807" s="57"/>
      <c r="RR807" s="57"/>
      <c r="RS807" s="57"/>
      <c r="RT807" s="57"/>
      <c r="RU807" s="57"/>
      <c r="RV807" s="57"/>
      <c r="RW807" s="57"/>
      <c r="RX807" s="57"/>
      <c r="RY807" s="57"/>
      <c r="RZ807" s="57"/>
      <c r="SA807" s="57"/>
      <c r="SB807" s="57"/>
      <c r="SC807" s="57"/>
      <c r="SD807" s="57"/>
      <c r="SE807" s="57"/>
      <c r="SF807" s="57"/>
      <c r="SG807" s="57"/>
      <c r="SH807" s="57"/>
      <c r="SI807" s="57"/>
      <c r="SJ807" s="57"/>
      <c r="SK807" s="57"/>
      <c r="SL807" s="57"/>
      <c r="SM807" s="57"/>
      <c r="SN807" s="57"/>
      <c r="SO807" s="57"/>
      <c r="SP807" s="57"/>
      <c r="SQ807" s="57"/>
      <c r="SR807" s="57"/>
      <c r="SS807" s="57"/>
      <c r="ST807" s="57"/>
      <c r="SU807" s="57"/>
      <c r="SV807" s="57"/>
      <c r="SW807" s="57"/>
      <c r="SX807" s="57"/>
      <c r="SY807" s="57"/>
      <c r="SZ807" s="57"/>
      <c r="TA807" s="57"/>
      <c r="TB807" s="57"/>
      <c r="TC807" s="57"/>
      <c r="TD807" s="57"/>
      <c r="TE807" s="57"/>
      <c r="TF807" s="57"/>
      <c r="TG807" s="57"/>
      <c r="TH807" s="57"/>
      <c r="TI807" s="57"/>
      <c r="TJ807" s="57"/>
      <c r="TK807" s="57"/>
      <c r="TL807" s="57"/>
      <c r="TM807" s="57"/>
      <c r="TN807" s="57"/>
      <c r="TO807" s="57"/>
      <c r="TP807" s="57"/>
      <c r="TQ807" s="57"/>
      <c r="TR807" s="57"/>
      <c r="TS807" s="57"/>
      <c r="TT807" s="57"/>
      <c r="TU807" s="57"/>
      <c r="TV807" s="57"/>
      <c r="TW807" s="57"/>
      <c r="TX807" s="57"/>
      <c r="TY807" s="57"/>
      <c r="TZ807" s="57"/>
      <c r="UA807" s="57"/>
      <c r="UB807" s="57"/>
      <c r="UC807" s="57"/>
      <c r="UD807" s="57"/>
      <c r="UE807" s="57"/>
      <c r="UF807" s="57"/>
      <c r="UG807" s="57"/>
      <c r="UH807" s="57"/>
      <c r="UI807" s="57"/>
      <c r="UJ807" s="57"/>
      <c r="UK807" s="57"/>
      <c r="UL807" s="57"/>
      <c r="UM807" s="57"/>
      <c r="UN807" s="57"/>
      <c r="UO807" s="57"/>
      <c r="UP807" s="57"/>
      <c r="UQ807" s="57"/>
      <c r="UR807" s="57"/>
      <c r="US807" s="57"/>
      <c r="UT807" s="57"/>
      <c r="UU807" s="57"/>
      <c r="UV807" s="57"/>
      <c r="UW807" s="57"/>
      <c r="UX807" s="57"/>
      <c r="UY807" s="57"/>
      <c r="UZ807" s="57"/>
      <c r="VA807" s="57"/>
      <c r="VB807" s="57"/>
      <c r="VC807" s="57"/>
      <c r="VD807" s="57"/>
      <c r="VE807" s="57"/>
      <c r="VF807" s="57"/>
      <c r="VG807" s="57"/>
      <c r="VH807" s="57"/>
      <c r="VI807" s="57"/>
      <c r="VJ807" s="57"/>
      <c r="VK807" s="57"/>
      <c r="VL807" s="57"/>
      <c r="VM807" s="57"/>
      <c r="VN807" s="57"/>
      <c r="VO807" s="57"/>
      <c r="VP807" s="57"/>
      <c r="VQ807" s="57"/>
      <c r="VR807" s="57"/>
      <c r="VS807" s="57"/>
      <c r="VT807" s="57"/>
      <c r="VU807" s="57"/>
      <c r="VV807" s="57"/>
      <c r="VW807" s="57"/>
      <c r="VX807" s="57"/>
      <c r="VY807" s="57"/>
      <c r="VZ807" s="57"/>
      <c r="WA807" s="57"/>
      <c r="WB807" s="57"/>
      <c r="WC807" s="57"/>
      <c r="WD807" s="57"/>
      <c r="WE807" s="57"/>
      <c r="WF807" s="57"/>
      <c r="WG807" s="57"/>
      <c r="WH807" s="57"/>
      <c r="WI807" s="57"/>
      <c r="WJ807" s="57"/>
      <c r="WK807" s="57"/>
      <c r="WL807" s="57"/>
      <c r="WM807" s="57"/>
      <c r="WN807" s="57"/>
      <c r="WO807" s="57"/>
      <c r="WP807" s="57"/>
      <c r="WQ807" s="57"/>
      <c r="WR807" s="57"/>
      <c r="WS807" s="57"/>
      <c r="WT807" s="57"/>
      <c r="WU807" s="57"/>
      <c r="WV807" s="57"/>
      <c r="WW807" s="57"/>
      <c r="WX807" s="57"/>
      <c r="WY807" s="57"/>
      <c r="WZ807" s="57"/>
      <c r="XA807" s="57"/>
      <c r="XB807" s="57"/>
      <c r="XC807" s="57"/>
      <c r="XD807" s="57"/>
      <c r="XE807" s="57"/>
      <c r="XF807" s="57"/>
      <c r="XG807" s="57"/>
      <c r="XH807" s="57"/>
      <c r="XI807" s="57"/>
      <c r="XJ807" s="57"/>
      <c r="XK807" s="57"/>
      <c r="XL807" s="57"/>
      <c r="XM807" s="57"/>
      <c r="XN807" s="57"/>
      <c r="XO807" s="57"/>
      <c r="XP807" s="57"/>
      <c r="XQ807" s="57"/>
      <c r="XR807" s="57"/>
      <c r="XS807" s="57"/>
      <c r="XT807" s="57"/>
      <c r="XU807" s="57"/>
      <c r="XV807" s="57"/>
      <c r="XW807" s="57"/>
    </row>
    <row r="808">
      <c r="AI808" s="57"/>
      <c r="BR808" s="57"/>
      <c r="DA808" s="57"/>
      <c r="EJ808" s="57"/>
      <c r="EK808" s="57"/>
      <c r="EL808" s="57"/>
      <c r="EM808" s="57"/>
      <c r="EN808" s="57"/>
      <c r="EO808" s="57"/>
      <c r="EP808" s="57"/>
      <c r="EQ808" s="57"/>
      <c r="ER808" s="57"/>
      <c r="ES808" s="57"/>
      <c r="ET808" s="57"/>
      <c r="EU808" s="57"/>
      <c r="EV808" s="57"/>
      <c r="EW808" s="57"/>
      <c r="EX808" s="57"/>
      <c r="EY808" s="57"/>
      <c r="EZ808" s="57"/>
      <c r="FA808" s="57"/>
      <c r="FB808" s="57"/>
      <c r="FC808" s="57"/>
      <c r="FD808" s="57"/>
      <c r="FE808" s="57"/>
      <c r="FF808" s="57"/>
      <c r="FG808" s="57"/>
      <c r="FH808" s="57"/>
      <c r="FI808" s="57"/>
      <c r="FJ808" s="57"/>
      <c r="FK808" s="57"/>
      <c r="FL808" s="57"/>
      <c r="FM808" s="57"/>
      <c r="FN808" s="57"/>
      <c r="FO808" s="57"/>
      <c r="FP808" s="57"/>
      <c r="FQ808" s="57"/>
      <c r="FR808" s="57"/>
      <c r="FS808" s="57"/>
      <c r="FT808" s="57"/>
      <c r="FU808" s="57"/>
      <c r="FV808" s="57"/>
      <c r="FW808" s="57"/>
      <c r="FX808" s="57"/>
      <c r="FY808" s="57"/>
      <c r="FZ808" s="57"/>
      <c r="GA808" s="57"/>
      <c r="GB808" s="57"/>
      <c r="GC808" s="57"/>
      <c r="GD808" s="57"/>
      <c r="GE808" s="57"/>
      <c r="GF808" s="57"/>
      <c r="GG808" s="57"/>
      <c r="GH808" s="57"/>
      <c r="GI808" s="57"/>
      <c r="GJ808" s="57"/>
      <c r="GK808" s="57"/>
      <c r="GL808" s="57"/>
      <c r="GM808" s="57"/>
      <c r="GN808" s="57"/>
      <c r="GO808" s="57"/>
      <c r="GP808" s="57"/>
      <c r="GQ808" s="57"/>
      <c r="GR808" s="57"/>
      <c r="GS808" s="57"/>
      <c r="GT808" s="57"/>
      <c r="GU808" s="57"/>
      <c r="GV808" s="57"/>
      <c r="GW808" s="57"/>
      <c r="GX808" s="57"/>
      <c r="GY808" s="57"/>
      <c r="GZ808" s="57"/>
      <c r="HA808" s="57"/>
      <c r="HB808" s="57"/>
      <c r="HC808" s="57"/>
      <c r="HD808" s="57"/>
      <c r="HE808" s="57"/>
      <c r="HF808" s="57"/>
      <c r="HG808" s="57"/>
      <c r="HH808" s="57"/>
      <c r="HI808" s="57"/>
      <c r="HJ808" s="57"/>
      <c r="HK808" s="57"/>
      <c r="HL808" s="57"/>
      <c r="HM808" s="57"/>
      <c r="HN808" s="57"/>
      <c r="HO808" s="57"/>
      <c r="HP808" s="57"/>
      <c r="HQ808" s="57"/>
      <c r="HR808" s="57"/>
      <c r="HS808" s="57"/>
      <c r="HT808" s="57"/>
      <c r="HU808" s="57"/>
      <c r="HV808" s="57"/>
      <c r="HW808" s="57"/>
      <c r="HX808" s="57"/>
      <c r="HY808" s="57"/>
      <c r="HZ808" s="57"/>
      <c r="IA808" s="57"/>
      <c r="IB808" s="57"/>
      <c r="IC808" s="57"/>
      <c r="ID808" s="57"/>
      <c r="IE808" s="57"/>
      <c r="IF808" s="57"/>
      <c r="IG808" s="57"/>
      <c r="IH808" s="57"/>
      <c r="II808" s="57"/>
      <c r="IJ808" s="57"/>
      <c r="IK808" s="57"/>
      <c r="IL808" s="57"/>
      <c r="IM808" s="57"/>
      <c r="IN808" s="57"/>
      <c r="IO808" s="57"/>
      <c r="IP808" s="57"/>
      <c r="IQ808" s="57"/>
      <c r="IR808" s="57"/>
      <c r="IS808" s="57"/>
      <c r="IT808" s="57"/>
      <c r="IU808" s="57"/>
      <c r="IV808" s="57"/>
      <c r="IW808" s="57"/>
      <c r="IX808" s="57"/>
      <c r="IY808" s="57"/>
      <c r="IZ808" s="57"/>
      <c r="JA808" s="57"/>
      <c r="JB808" s="57"/>
      <c r="JC808" s="57"/>
      <c r="JD808" s="57"/>
      <c r="JE808" s="57"/>
      <c r="JF808" s="57"/>
      <c r="JG808" s="57"/>
      <c r="JH808" s="57"/>
      <c r="JI808" s="57"/>
      <c r="JJ808" s="57"/>
      <c r="JK808" s="57"/>
      <c r="JL808" s="57"/>
      <c r="JM808" s="57"/>
      <c r="JN808" s="57"/>
      <c r="JO808" s="57"/>
      <c r="JP808" s="57"/>
      <c r="JQ808" s="57"/>
      <c r="JR808" s="57"/>
      <c r="JS808" s="57"/>
      <c r="JT808" s="57"/>
      <c r="JU808" s="57"/>
      <c r="JV808" s="57"/>
      <c r="JW808" s="57"/>
      <c r="JX808" s="57"/>
      <c r="JY808" s="57"/>
      <c r="JZ808" s="57"/>
      <c r="KA808" s="57"/>
      <c r="KB808" s="57"/>
      <c r="KC808" s="57"/>
      <c r="KD808" s="57"/>
      <c r="KE808" s="57"/>
      <c r="KF808" s="57"/>
      <c r="KG808" s="57"/>
      <c r="KH808" s="57"/>
      <c r="KI808" s="57"/>
      <c r="KJ808" s="57"/>
      <c r="KK808" s="57"/>
      <c r="KL808" s="57"/>
      <c r="KM808" s="57"/>
      <c r="KN808" s="57"/>
      <c r="KO808" s="57"/>
      <c r="KP808" s="57"/>
      <c r="KQ808" s="57"/>
      <c r="KR808" s="57"/>
      <c r="KS808" s="57"/>
      <c r="KT808" s="57"/>
      <c r="KU808" s="57"/>
      <c r="KV808" s="57"/>
      <c r="KW808" s="57"/>
      <c r="KX808" s="57"/>
      <c r="KY808" s="57"/>
      <c r="KZ808" s="57"/>
      <c r="LA808" s="57"/>
      <c r="LB808" s="57"/>
      <c r="LC808" s="57"/>
      <c r="LD808" s="57"/>
      <c r="LE808" s="57"/>
      <c r="LF808" s="57"/>
      <c r="LG808" s="57"/>
      <c r="LH808" s="57"/>
      <c r="LI808" s="57"/>
      <c r="LJ808" s="57"/>
      <c r="LK808" s="57"/>
      <c r="LL808" s="57"/>
      <c r="LM808" s="57"/>
      <c r="LN808" s="57"/>
      <c r="LO808" s="57"/>
      <c r="LP808" s="57"/>
      <c r="LQ808" s="57"/>
      <c r="LR808" s="57"/>
      <c r="LS808" s="57"/>
      <c r="LT808" s="57"/>
      <c r="LU808" s="57"/>
      <c r="LV808" s="57"/>
      <c r="LW808" s="57"/>
      <c r="LX808" s="57"/>
      <c r="LY808" s="57"/>
      <c r="LZ808" s="57"/>
      <c r="MA808" s="57"/>
      <c r="MB808" s="57"/>
      <c r="MC808" s="57"/>
      <c r="MD808" s="57"/>
      <c r="ME808" s="57"/>
      <c r="MF808" s="57"/>
      <c r="MG808" s="57"/>
      <c r="MH808" s="57"/>
      <c r="MI808" s="57"/>
      <c r="MJ808" s="57"/>
      <c r="MK808" s="57"/>
      <c r="ML808" s="57"/>
      <c r="MM808" s="57"/>
      <c r="MN808" s="57"/>
      <c r="MO808" s="57"/>
      <c r="MP808" s="57"/>
      <c r="MQ808" s="57"/>
      <c r="MR808" s="57"/>
      <c r="MS808" s="57"/>
      <c r="MT808" s="57"/>
      <c r="MU808" s="57"/>
      <c r="MV808" s="57"/>
      <c r="MW808" s="57"/>
      <c r="MX808" s="57"/>
      <c r="MY808" s="57"/>
      <c r="MZ808" s="57"/>
      <c r="NA808" s="57"/>
      <c r="NB808" s="57"/>
      <c r="NC808" s="57"/>
      <c r="ND808" s="57"/>
      <c r="NE808" s="57"/>
      <c r="NF808" s="57"/>
      <c r="NG808" s="57"/>
      <c r="NH808" s="57"/>
      <c r="NI808" s="57"/>
      <c r="NJ808" s="57"/>
      <c r="NK808" s="57"/>
      <c r="NL808" s="57"/>
      <c r="NM808" s="57"/>
      <c r="NN808" s="57"/>
      <c r="NO808" s="57"/>
      <c r="NP808" s="57"/>
      <c r="NQ808" s="57"/>
      <c r="NR808" s="57"/>
      <c r="NS808" s="57"/>
      <c r="NT808" s="57"/>
      <c r="NU808" s="57"/>
      <c r="NV808" s="57"/>
      <c r="NW808" s="57"/>
      <c r="NX808" s="57"/>
      <c r="NY808" s="57"/>
      <c r="NZ808" s="57"/>
      <c r="OA808" s="57"/>
      <c r="OB808" s="57"/>
      <c r="OC808" s="57"/>
      <c r="OD808" s="57"/>
      <c r="OE808" s="57"/>
      <c r="OF808" s="57"/>
      <c r="OG808" s="57"/>
      <c r="OH808" s="57"/>
      <c r="OI808" s="57"/>
      <c r="OJ808" s="57"/>
      <c r="OK808" s="57"/>
      <c r="OL808" s="57"/>
      <c r="OM808" s="57"/>
      <c r="ON808" s="57"/>
      <c r="OO808" s="57"/>
      <c r="OP808" s="57"/>
      <c r="OQ808" s="57"/>
      <c r="OR808" s="57"/>
      <c r="OS808" s="57"/>
      <c r="OT808" s="57"/>
      <c r="OU808" s="57"/>
      <c r="OV808" s="57"/>
      <c r="OW808" s="57"/>
      <c r="OX808" s="57"/>
      <c r="OY808" s="57"/>
      <c r="OZ808" s="57"/>
      <c r="PA808" s="57"/>
      <c r="PB808" s="57"/>
      <c r="PC808" s="57"/>
      <c r="PD808" s="57"/>
      <c r="PE808" s="57"/>
      <c r="PF808" s="57"/>
      <c r="PG808" s="57"/>
      <c r="PH808" s="57"/>
      <c r="PI808" s="57"/>
      <c r="PJ808" s="57"/>
      <c r="PK808" s="57"/>
      <c r="PL808" s="57"/>
      <c r="PM808" s="57"/>
      <c r="PN808" s="57"/>
      <c r="PO808" s="57"/>
      <c r="PP808" s="57"/>
      <c r="PQ808" s="57"/>
      <c r="PR808" s="57"/>
      <c r="PS808" s="57"/>
      <c r="PT808" s="57"/>
      <c r="PU808" s="57"/>
      <c r="PV808" s="57"/>
      <c r="PW808" s="57"/>
      <c r="PX808" s="57"/>
      <c r="PY808" s="57"/>
      <c r="PZ808" s="57"/>
      <c r="QA808" s="57"/>
      <c r="QB808" s="57"/>
      <c r="QC808" s="57"/>
      <c r="QD808" s="57"/>
      <c r="QE808" s="57"/>
      <c r="QF808" s="57"/>
      <c r="QG808" s="57"/>
      <c r="QH808" s="57"/>
      <c r="QI808" s="57"/>
      <c r="QJ808" s="57"/>
      <c r="QK808" s="57"/>
      <c r="QL808" s="57"/>
      <c r="QM808" s="57"/>
      <c r="QN808" s="57"/>
      <c r="QO808" s="57"/>
      <c r="QP808" s="57"/>
      <c r="QQ808" s="57"/>
      <c r="QR808" s="57"/>
      <c r="QS808" s="57"/>
      <c r="QT808" s="57"/>
      <c r="QU808" s="57"/>
      <c r="QV808" s="57"/>
      <c r="QW808" s="57"/>
      <c r="QX808" s="57"/>
      <c r="QY808" s="57"/>
      <c r="QZ808" s="57"/>
      <c r="RA808" s="57"/>
      <c r="RB808" s="57"/>
      <c r="RC808" s="57"/>
      <c r="RD808" s="57"/>
      <c r="RE808" s="57"/>
      <c r="RF808" s="57"/>
      <c r="RG808" s="57"/>
      <c r="RH808" s="57"/>
      <c r="RI808" s="57"/>
      <c r="RJ808" s="57"/>
      <c r="RK808" s="57"/>
      <c r="RL808" s="57"/>
      <c r="RM808" s="57"/>
      <c r="RN808" s="57"/>
      <c r="RO808" s="57"/>
      <c r="RP808" s="57"/>
      <c r="RQ808" s="57"/>
      <c r="RR808" s="57"/>
      <c r="RS808" s="57"/>
      <c r="RT808" s="57"/>
      <c r="RU808" s="57"/>
      <c r="RV808" s="57"/>
      <c r="RW808" s="57"/>
      <c r="RX808" s="57"/>
      <c r="RY808" s="57"/>
      <c r="RZ808" s="57"/>
      <c r="SA808" s="57"/>
      <c r="SB808" s="57"/>
      <c r="SC808" s="57"/>
      <c r="SD808" s="57"/>
      <c r="SE808" s="57"/>
      <c r="SF808" s="57"/>
      <c r="SG808" s="57"/>
      <c r="SH808" s="57"/>
      <c r="SI808" s="57"/>
      <c r="SJ808" s="57"/>
      <c r="SK808" s="57"/>
      <c r="SL808" s="57"/>
      <c r="SM808" s="57"/>
      <c r="SN808" s="57"/>
      <c r="SO808" s="57"/>
      <c r="SP808" s="57"/>
      <c r="SQ808" s="57"/>
      <c r="SR808" s="57"/>
      <c r="SS808" s="57"/>
      <c r="ST808" s="57"/>
      <c r="SU808" s="57"/>
      <c r="SV808" s="57"/>
      <c r="SW808" s="57"/>
      <c r="SX808" s="57"/>
      <c r="SY808" s="57"/>
      <c r="SZ808" s="57"/>
      <c r="TA808" s="57"/>
      <c r="TB808" s="57"/>
      <c r="TC808" s="57"/>
      <c r="TD808" s="57"/>
      <c r="TE808" s="57"/>
      <c r="TF808" s="57"/>
      <c r="TG808" s="57"/>
      <c r="TH808" s="57"/>
      <c r="TI808" s="57"/>
      <c r="TJ808" s="57"/>
      <c r="TK808" s="57"/>
      <c r="TL808" s="57"/>
      <c r="TM808" s="57"/>
      <c r="TN808" s="57"/>
      <c r="TO808" s="57"/>
      <c r="TP808" s="57"/>
      <c r="TQ808" s="57"/>
      <c r="TR808" s="57"/>
      <c r="TS808" s="57"/>
      <c r="TT808" s="57"/>
      <c r="TU808" s="57"/>
      <c r="TV808" s="57"/>
      <c r="TW808" s="57"/>
      <c r="TX808" s="57"/>
      <c r="TY808" s="57"/>
      <c r="TZ808" s="57"/>
      <c r="UA808" s="57"/>
      <c r="UB808" s="57"/>
      <c r="UC808" s="57"/>
      <c r="UD808" s="57"/>
      <c r="UE808" s="57"/>
      <c r="UF808" s="57"/>
      <c r="UG808" s="57"/>
      <c r="UH808" s="57"/>
      <c r="UI808" s="57"/>
      <c r="UJ808" s="57"/>
      <c r="UK808" s="57"/>
      <c r="UL808" s="57"/>
      <c r="UM808" s="57"/>
      <c r="UN808" s="57"/>
      <c r="UO808" s="57"/>
      <c r="UP808" s="57"/>
      <c r="UQ808" s="57"/>
      <c r="UR808" s="57"/>
      <c r="US808" s="57"/>
      <c r="UT808" s="57"/>
      <c r="UU808" s="57"/>
      <c r="UV808" s="57"/>
      <c r="UW808" s="57"/>
      <c r="UX808" s="57"/>
      <c r="UY808" s="57"/>
      <c r="UZ808" s="57"/>
      <c r="VA808" s="57"/>
      <c r="VB808" s="57"/>
      <c r="VC808" s="57"/>
      <c r="VD808" s="57"/>
      <c r="VE808" s="57"/>
      <c r="VF808" s="57"/>
      <c r="VG808" s="57"/>
      <c r="VH808" s="57"/>
      <c r="VI808" s="57"/>
      <c r="VJ808" s="57"/>
      <c r="VK808" s="57"/>
      <c r="VL808" s="57"/>
      <c r="VM808" s="57"/>
      <c r="VN808" s="57"/>
      <c r="VO808" s="57"/>
      <c r="VP808" s="57"/>
      <c r="VQ808" s="57"/>
      <c r="VR808" s="57"/>
      <c r="VS808" s="57"/>
      <c r="VT808" s="57"/>
      <c r="VU808" s="57"/>
      <c r="VV808" s="57"/>
      <c r="VW808" s="57"/>
      <c r="VX808" s="57"/>
      <c r="VY808" s="57"/>
      <c r="VZ808" s="57"/>
      <c r="WA808" s="57"/>
      <c r="WB808" s="57"/>
      <c r="WC808" s="57"/>
      <c r="WD808" s="57"/>
      <c r="WE808" s="57"/>
      <c r="WF808" s="57"/>
      <c r="WG808" s="57"/>
      <c r="WH808" s="57"/>
      <c r="WI808" s="57"/>
      <c r="WJ808" s="57"/>
      <c r="WK808" s="57"/>
      <c r="WL808" s="57"/>
      <c r="WM808" s="57"/>
      <c r="WN808" s="57"/>
      <c r="WO808" s="57"/>
      <c r="WP808" s="57"/>
      <c r="WQ808" s="57"/>
      <c r="WR808" s="57"/>
      <c r="WS808" s="57"/>
      <c r="WT808" s="57"/>
      <c r="WU808" s="57"/>
      <c r="WV808" s="57"/>
      <c r="WW808" s="57"/>
      <c r="WX808" s="57"/>
      <c r="WY808" s="57"/>
      <c r="WZ808" s="57"/>
      <c r="XA808" s="57"/>
      <c r="XB808" s="57"/>
      <c r="XC808" s="57"/>
      <c r="XD808" s="57"/>
      <c r="XE808" s="57"/>
      <c r="XF808" s="57"/>
      <c r="XG808" s="57"/>
      <c r="XH808" s="57"/>
      <c r="XI808" s="57"/>
      <c r="XJ808" s="57"/>
      <c r="XK808" s="57"/>
      <c r="XL808" s="57"/>
      <c r="XM808" s="57"/>
      <c r="XN808" s="57"/>
      <c r="XO808" s="57"/>
      <c r="XP808" s="57"/>
      <c r="XQ808" s="57"/>
      <c r="XR808" s="57"/>
      <c r="XS808" s="57"/>
      <c r="XT808" s="57"/>
      <c r="XU808" s="57"/>
      <c r="XV808" s="57"/>
      <c r="XW808" s="57"/>
    </row>
    <row r="809">
      <c r="AI809" s="57"/>
      <c r="BR809" s="57"/>
      <c r="DA809" s="57"/>
      <c r="EJ809" s="57"/>
      <c r="EK809" s="57"/>
      <c r="EL809" s="57"/>
      <c r="EM809" s="57"/>
      <c r="EN809" s="57"/>
      <c r="EO809" s="57"/>
      <c r="EP809" s="57"/>
      <c r="EQ809" s="57"/>
      <c r="ER809" s="57"/>
      <c r="ES809" s="57"/>
      <c r="ET809" s="57"/>
      <c r="EU809" s="57"/>
      <c r="EV809" s="57"/>
      <c r="EW809" s="57"/>
      <c r="EX809" s="57"/>
      <c r="EY809" s="57"/>
      <c r="EZ809" s="57"/>
      <c r="FA809" s="57"/>
      <c r="FB809" s="57"/>
      <c r="FC809" s="57"/>
      <c r="FD809" s="57"/>
      <c r="FE809" s="57"/>
      <c r="FF809" s="57"/>
      <c r="FG809" s="57"/>
      <c r="FH809" s="57"/>
      <c r="FI809" s="57"/>
      <c r="FJ809" s="57"/>
      <c r="FK809" s="57"/>
      <c r="FL809" s="57"/>
      <c r="FM809" s="57"/>
      <c r="FN809" s="57"/>
      <c r="FO809" s="57"/>
      <c r="FP809" s="57"/>
      <c r="FQ809" s="57"/>
      <c r="FR809" s="57"/>
      <c r="FS809" s="57"/>
      <c r="FT809" s="57"/>
      <c r="FU809" s="57"/>
      <c r="FV809" s="57"/>
      <c r="FW809" s="57"/>
      <c r="FX809" s="57"/>
      <c r="FY809" s="57"/>
      <c r="FZ809" s="57"/>
      <c r="GA809" s="57"/>
      <c r="GB809" s="57"/>
      <c r="GC809" s="57"/>
      <c r="GD809" s="57"/>
      <c r="GE809" s="57"/>
      <c r="GF809" s="57"/>
      <c r="GG809" s="57"/>
      <c r="GH809" s="57"/>
      <c r="GI809" s="57"/>
      <c r="GJ809" s="57"/>
      <c r="GK809" s="57"/>
      <c r="GL809" s="57"/>
      <c r="GM809" s="57"/>
      <c r="GN809" s="57"/>
      <c r="GO809" s="57"/>
      <c r="GP809" s="57"/>
      <c r="GQ809" s="57"/>
      <c r="GR809" s="57"/>
      <c r="GS809" s="57"/>
      <c r="GT809" s="57"/>
      <c r="GU809" s="57"/>
      <c r="GV809" s="57"/>
      <c r="GW809" s="57"/>
      <c r="GX809" s="57"/>
      <c r="GY809" s="57"/>
      <c r="GZ809" s="57"/>
      <c r="HA809" s="57"/>
      <c r="HB809" s="57"/>
      <c r="HC809" s="57"/>
      <c r="HD809" s="57"/>
      <c r="HE809" s="57"/>
      <c r="HF809" s="57"/>
      <c r="HG809" s="57"/>
      <c r="HH809" s="57"/>
      <c r="HI809" s="57"/>
      <c r="HJ809" s="57"/>
      <c r="HK809" s="57"/>
      <c r="HL809" s="57"/>
      <c r="HM809" s="57"/>
      <c r="HN809" s="57"/>
      <c r="HO809" s="57"/>
      <c r="HP809" s="57"/>
      <c r="HQ809" s="57"/>
      <c r="HR809" s="57"/>
      <c r="HS809" s="57"/>
      <c r="HT809" s="57"/>
      <c r="HU809" s="57"/>
      <c r="HV809" s="57"/>
      <c r="HW809" s="57"/>
      <c r="HX809" s="57"/>
      <c r="HY809" s="57"/>
      <c r="HZ809" s="57"/>
      <c r="IA809" s="57"/>
      <c r="IB809" s="57"/>
      <c r="IC809" s="57"/>
      <c r="ID809" s="57"/>
      <c r="IE809" s="57"/>
      <c r="IF809" s="57"/>
      <c r="IG809" s="57"/>
      <c r="IH809" s="57"/>
      <c r="II809" s="57"/>
      <c r="IJ809" s="57"/>
      <c r="IK809" s="57"/>
      <c r="IL809" s="57"/>
      <c r="IM809" s="57"/>
      <c r="IN809" s="57"/>
      <c r="IO809" s="57"/>
      <c r="IP809" s="57"/>
      <c r="IQ809" s="57"/>
      <c r="IR809" s="57"/>
      <c r="IS809" s="57"/>
      <c r="IT809" s="57"/>
      <c r="IU809" s="57"/>
      <c r="IV809" s="57"/>
      <c r="IW809" s="57"/>
      <c r="IX809" s="57"/>
      <c r="IY809" s="57"/>
      <c r="IZ809" s="57"/>
      <c r="JA809" s="57"/>
      <c r="JB809" s="57"/>
      <c r="JC809" s="57"/>
      <c r="JD809" s="57"/>
      <c r="JE809" s="57"/>
      <c r="JF809" s="57"/>
      <c r="JG809" s="57"/>
      <c r="JH809" s="57"/>
      <c r="JI809" s="57"/>
      <c r="JJ809" s="57"/>
      <c r="JK809" s="57"/>
      <c r="JL809" s="57"/>
      <c r="JM809" s="57"/>
      <c r="JN809" s="57"/>
      <c r="JO809" s="57"/>
      <c r="JP809" s="57"/>
      <c r="JQ809" s="57"/>
      <c r="JR809" s="57"/>
      <c r="JS809" s="57"/>
      <c r="JT809" s="57"/>
      <c r="JU809" s="57"/>
      <c r="JV809" s="57"/>
      <c r="JW809" s="57"/>
      <c r="JX809" s="57"/>
      <c r="JY809" s="57"/>
      <c r="JZ809" s="57"/>
      <c r="KA809" s="57"/>
      <c r="KB809" s="57"/>
      <c r="KC809" s="57"/>
      <c r="KD809" s="57"/>
      <c r="KE809" s="57"/>
      <c r="KF809" s="57"/>
      <c r="KG809" s="57"/>
      <c r="KH809" s="57"/>
      <c r="KI809" s="57"/>
      <c r="KJ809" s="57"/>
      <c r="KK809" s="57"/>
      <c r="KL809" s="57"/>
      <c r="KM809" s="57"/>
      <c r="KN809" s="57"/>
      <c r="KO809" s="57"/>
      <c r="KP809" s="57"/>
      <c r="KQ809" s="57"/>
      <c r="KR809" s="57"/>
      <c r="KS809" s="57"/>
      <c r="KT809" s="57"/>
      <c r="KU809" s="57"/>
      <c r="KV809" s="57"/>
      <c r="KW809" s="57"/>
      <c r="KX809" s="57"/>
      <c r="KY809" s="57"/>
      <c r="KZ809" s="57"/>
      <c r="LA809" s="57"/>
      <c r="LB809" s="57"/>
      <c r="LC809" s="57"/>
      <c r="LD809" s="57"/>
      <c r="LE809" s="57"/>
      <c r="LF809" s="57"/>
      <c r="LG809" s="57"/>
      <c r="LH809" s="57"/>
      <c r="LI809" s="57"/>
      <c r="LJ809" s="57"/>
      <c r="LK809" s="57"/>
      <c r="LL809" s="57"/>
      <c r="LM809" s="57"/>
      <c r="LN809" s="57"/>
      <c r="LO809" s="57"/>
      <c r="LP809" s="57"/>
      <c r="LQ809" s="57"/>
      <c r="LR809" s="57"/>
      <c r="LS809" s="57"/>
      <c r="LT809" s="57"/>
      <c r="LU809" s="57"/>
      <c r="LV809" s="57"/>
      <c r="LW809" s="57"/>
      <c r="LX809" s="57"/>
      <c r="LY809" s="57"/>
      <c r="LZ809" s="57"/>
      <c r="MA809" s="57"/>
      <c r="MB809" s="57"/>
      <c r="MC809" s="57"/>
      <c r="MD809" s="57"/>
      <c r="ME809" s="57"/>
      <c r="MF809" s="57"/>
      <c r="MG809" s="57"/>
      <c r="MH809" s="57"/>
      <c r="MI809" s="57"/>
      <c r="MJ809" s="57"/>
      <c r="MK809" s="57"/>
      <c r="ML809" s="57"/>
      <c r="MM809" s="57"/>
      <c r="MN809" s="57"/>
      <c r="MO809" s="57"/>
      <c r="MP809" s="57"/>
      <c r="MQ809" s="57"/>
      <c r="MR809" s="57"/>
      <c r="MS809" s="57"/>
      <c r="MT809" s="57"/>
      <c r="MU809" s="57"/>
      <c r="MV809" s="57"/>
      <c r="MW809" s="57"/>
      <c r="MX809" s="57"/>
      <c r="MY809" s="57"/>
      <c r="MZ809" s="57"/>
      <c r="NA809" s="57"/>
      <c r="NB809" s="57"/>
      <c r="NC809" s="57"/>
      <c r="ND809" s="57"/>
      <c r="NE809" s="57"/>
      <c r="NF809" s="57"/>
      <c r="NG809" s="57"/>
      <c r="NH809" s="57"/>
      <c r="NI809" s="57"/>
      <c r="NJ809" s="57"/>
      <c r="NK809" s="57"/>
      <c r="NL809" s="57"/>
      <c r="NM809" s="57"/>
      <c r="NN809" s="57"/>
      <c r="NO809" s="57"/>
      <c r="NP809" s="57"/>
      <c r="NQ809" s="57"/>
      <c r="NR809" s="57"/>
      <c r="NS809" s="57"/>
      <c r="NT809" s="57"/>
      <c r="NU809" s="57"/>
      <c r="NV809" s="57"/>
      <c r="NW809" s="57"/>
      <c r="NX809" s="57"/>
      <c r="NY809" s="57"/>
      <c r="NZ809" s="57"/>
      <c r="OA809" s="57"/>
      <c r="OB809" s="57"/>
      <c r="OC809" s="57"/>
      <c r="OD809" s="57"/>
      <c r="OE809" s="57"/>
      <c r="OF809" s="57"/>
      <c r="OG809" s="57"/>
      <c r="OH809" s="57"/>
      <c r="OI809" s="57"/>
      <c r="OJ809" s="57"/>
      <c r="OK809" s="57"/>
      <c r="OL809" s="57"/>
      <c r="OM809" s="57"/>
      <c r="ON809" s="57"/>
      <c r="OO809" s="57"/>
      <c r="OP809" s="57"/>
      <c r="OQ809" s="57"/>
      <c r="OR809" s="57"/>
      <c r="OS809" s="57"/>
      <c r="OT809" s="57"/>
      <c r="OU809" s="57"/>
      <c r="OV809" s="57"/>
      <c r="OW809" s="57"/>
      <c r="OX809" s="57"/>
      <c r="OY809" s="57"/>
      <c r="OZ809" s="57"/>
      <c r="PA809" s="57"/>
      <c r="PB809" s="57"/>
      <c r="PC809" s="57"/>
      <c r="PD809" s="57"/>
      <c r="PE809" s="57"/>
      <c r="PF809" s="57"/>
      <c r="PG809" s="57"/>
      <c r="PH809" s="57"/>
      <c r="PI809" s="57"/>
      <c r="PJ809" s="57"/>
      <c r="PK809" s="57"/>
      <c r="PL809" s="57"/>
      <c r="PM809" s="57"/>
      <c r="PN809" s="57"/>
      <c r="PO809" s="57"/>
      <c r="PP809" s="57"/>
      <c r="PQ809" s="57"/>
      <c r="PR809" s="57"/>
      <c r="PS809" s="57"/>
      <c r="PT809" s="57"/>
      <c r="PU809" s="57"/>
      <c r="PV809" s="57"/>
      <c r="PW809" s="57"/>
      <c r="PX809" s="57"/>
      <c r="PY809" s="57"/>
      <c r="PZ809" s="57"/>
      <c r="QA809" s="57"/>
      <c r="QB809" s="57"/>
      <c r="QC809" s="57"/>
      <c r="QD809" s="57"/>
      <c r="QE809" s="57"/>
      <c r="QF809" s="57"/>
      <c r="QG809" s="57"/>
      <c r="QH809" s="57"/>
      <c r="QI809" s="57"/>
      <c r="QJ809" s="57"/>
      <c r="QK809" s="57"/>
      <c r="QL809" s="57"/>
      <c r="QM809" s="57"/>
      <c r="QN809" s="57"/>
      <c r="QO809" s="57"/>
      <c r="QP809" s="57"/>
      <c r="QQ809" s="57"/>
      <c r="QR809" s="57"/>
      <c r="QS809" s="57"/>
      <c r="QT809" s="57"/>
      <c r="QU809" s="57"/>
      <c r="QV809" s="57"/>
      <c r="QW809" s="57"/>
      <c r="QX809" s="57"/>
      <c r="QY809" s="57"/>
      <c r="QZ809" s="57"/>
      <c r="RA809" s="57"/>
      <c r="RB809" s="57"/>
      <c r="RC809" s="57"/>
      <c r="RD809" s="57"/>
      <c r="RE809" s="57"/>
      <c r="RF809" s="57"/>
      <c r="RG809" s="57"/>
      <c r="RH809" s="57"/>
      <c r="RI809" s="57"/>
      <c r="RJ809" s="57"/>
      <c r="RK809" s="57"/>
      <c r="RL809" s="57"/>
      <c r="RM809" s="57"/>
      <c r="RN809" s="57"/>
      <c r="RO809" s="57"/>
      <c r="RP809" s="57"/>
      <c r="RQ809" s="57"/>
      <c r="RR809" s="57"/>
      <c r="RS809" s="57"/>
      <c r="RT809" s="57"/>
      <c r="RU809" s="57"/>
      <c r="RV809" s="57"/>
      <c r="RW809" s="57"/>
      <c r="RX809" s="57"/>
      <c r="RY809" s="57"/>
      <c r="RZ809" s="57"/>
      <c r="SA809" s="57"/>
      <c r="SB809" s="57"/>
      <c r="SC809" s="57"/>
      <c r="SD809" s="57"/>
      <c r="SE809" s="57"/>
      <c r="SF809" s="57"/>
      <c r="SG809" s="57"/>
      <c r="SH809" s="57"/>
      <c r="SI809" s="57"/>
      <c r="SJ809" s="57"/>
      <c r="SK809" s="57"/>
      <c r="SL809" s="57"/>
      <c r="SM809" s="57"/>
      <c r="SN809" s="57"/>
      <c r="SO809" s="57"/>
      <c r="SP809" s="57"/>
      <c r="SQ809" s="57"/>
      <c r="SR809" s="57"/>
      <c r="SS809" s="57"/>
      <c r="ST809" s="57"/>
      <c r="SU809" s="57"/>
      <c r="SV809" s="57"/>
      <c r="SW809" s="57"/>
      <c r="SX809" s="57"/>
      <c r="SY809" s="57"/>
      <c r="SZ809" s="57"/>
      <c r="TA809" s="57"/>
      <c r="TB809" s="57"/>
      <c r="TC809" s="57"/>
      <c r="TD809" s="57"/>
      <c r="TE809" s="57"/>
      <c r="TF809" s="57"/>
      <c r="TG809" s="57"/>
      <c r="TH809" s="57"/>
      <c r="TI809" s="57"/>
      <c r="TJ809" s="57"/>
      <c r="TK809" s="57"/>
      <c r="TL809" s="57"/>
      <c r="TM809" s="57"/>
      <c r="TN809" s="57"/>
      <c r="TO809" s="57"/>
      <c r="TP809" s="57"/>
      <c r="TQ809" s="57"/>
      <c r="TR809" s="57"/>
      <c r="TS809" s="57"/>
      <c r="TT809" s="57"/>
      <c r="TU809" s="57"/>
      <c r="TV809" s="57"/>
      <c r="TW809" s="57"/>
      <c r="TX809" s="57"/>
      <c r="TY809" s="57"/>
      <c r="TZ809" s="57"/>
      <c r="UA809" s="57"/>
      <c r="UB809" s="57"/>
      <c r="UC809" s="57"/>
      <c r="UD809" s="57"/>
      <c r="UE809" s="57"/>
      <c r="UF809" s="57"/>
      <c r="UG809" s="57"/>
      <c r="UH809" s="57"/>
      <c r="UI809" s="57"/>
      <c r="UJ809" s="57"/>
      <c r="UK809" s="57"/>
      <c r="UL809" s="57"/>
      <c r="UM809" s="57"/>
      <c r="UN809" s="57"/>
      <c r="UO809" s="57"/>
      <c r="UP809" s="57"/>
      <c r="UQ809" s="57"/>
      <c r="UR809" s="57"/>
      <c r="US809" s="57"/>
      <c r="UT809" s="57"/>
      <c r="UU809" s="57"/>
      <c r="UV809" s="57"/>
      <c r="UW809" s="57"/>
      <c r="UX809" s="57"/>
      <c r="UY809" s="57"/>
      <c r="UZ809" s="57"/>
      <c r="VA809" s="57"/>
      <c r="VB809" s="57"/>
      <c r="VC809" s="57"/>
      <c r="VD809" s="57"/>
      <c r="VE809" s="57"/>
      <c r="VF809" s="57"/>
      <c r="VG809" s="57"/>
      <c r="VH809" s="57"/>
      <c r="VI809" s="57"/>
      <c r="VJ809" s="57"/>
      <c r="VK809" s="57"/>
      <c r="VL809" s="57"/>
      <c r="VM809" s="57"/>
      <c r="VN809" s="57"/>
      <c r="VO809" s="57"/>
      <c r="VP809" s="57"/>
      <c r="VQ809" s="57"/>
      <c r="VR809" s="57"/>
      <c r="VS809" s="57"/>
      <c r="VT809" s="57"/>
      <c r="VU809" s="57"/>
      <c r="VV809" s="57"/>
      <c r="VW809" s="57"/>
      <c r="VX809" s="57"/>
      <c r="VY809" s="57"/>
      <c r="VZ809" s="57"/>
      <c r="WA809" s="57"/>
      <c r="WB809" s="57"/>
      <c r="WC809" s="57"/>
      <c r="WD809" s="57"/>
      <c r="WE809" s="57"/>
      <c r="WF809" s="57"/>
      <c r="WG809" s="57"/>
      <c r="WH809" s="57"/>
      <c r="WI809" s="57"/>
      <c r="WJ809" s="57"/>
      <c r="WK809" s="57"/>
      <c r="WL809" s="57"/>
      <c r="WM809" s="57"/>
      <c r="WN809" s="57"/>
      <c r="WO809" s="57"/>
      <c r="WP809" s="57"/>
      <c r="WQ809" s="57"/>
      <c r="WR809" s="57"/>
      <c r="WS809" s="57"/>
      <c r="WT809" s="57"/>
      <c r="WU809" s="57"/>
      <c r="WV809" s="57"/>
      <c r="WW809" s="57"/>
      <c r="WX809" s="57"/>
      <c r="WY809" s="57"/>
      <c r="WZ809" s="57"/>
      <c r="XA809" s="57"/>
      <c r="XB809" s="57"/>
      <c r="XC809" s="57"/>
      <c r="XD809" s="57"/>
      <c r="XE809" s="57"/>
      <c r="XF809" s="57"/>
      <c r="XG809" s="57"/>
      <c r="XH809" s="57"/>
      <c r="XI809" s="57"/>
      <c r="XJ809" s="57"/>
      <c r="XK809" s="57"/>
      <c r="XL809" s="57"/>
      <c r="XM809" s="57"/>
      <c r="XN809" s="57"/>
      <c r="XO809" s="57"/>
      <c r="XP809" s="57"/>
      <c r="XQ809" s="57"/>
      <c r="XR809" s="57"/>
      <c r="XS809" s="57"/>
      <c r="XT809" s="57"/>
      <c r="XU809" s="57"/>
      <c r="XV809" s="57"/>
      <c r="XW809" s="57"/>
    </row>
    <row r="810">
      <c r="AI810" s="57"/>
      <c r="BR810" s="57"/>
      <c r="DA810" s="57"/>
      <c r="EJ810" s="57"/>
      <c r="EK810" s="57"/>
      <c r="EL810" s="57"/>
      <c r="EM810" s="57"/>
      <c r="EN810" s="57"/>
      <c r="EO810" s="57"/>
      <c r="EP810" s="57"/>
      <c r="EQ810" s="57"/>
      <c r="ER810" s="57"/>
      <c r="ES810" s="57"/>
      <c r="ET810" s="57"/>
      <c r="EU810" s="57"/>
      <c r="EV810" s="57"/>
      <c r="EW810" s="57"/>
      <c r="EX810" s="57"/>
      <c r="EY810" s="57"/>
      <c r="EZ810" s="57"/>
      <c r="FA810" s="57"/>
      <c r="FB810" s="57"/>
      <c r="FC810" s="57"/>
      <c r="FD810" s="57"/>
      <c r="FE810" s="57"/>
      <c r="FF810" s="57"/>
      <c r="FG810" s="57"/>
      <c r="FH810" s="57"/>
      <c r="FI810" s="57"/>
      <c r="FJ810" s="57"/>
      <c r="FK810" s="57"/>
      <c r="FL810" s="57"/>
      <c r="FM810" s="57"/>
      <c r="FN810" s="57"/>
      <c r="FO810" s="57"/>
      <c r="FP810" s="57"/>
      <c r="FQ810" s="57"/>
      <c r="FR810" s="57"/>
      <c r="FS810" s="57"/>
      <c r="FT810" s="57"/>
      <c r="FU810" s="57"/>
      <c r="FV810" s="57"/>
      <c r="FW810" s="57"/>
      <c r="FX810" s="57"/>
      <c r="FY810" s="57"/>
      <c r="FZ810" s="57"/>
      <c r="GA810" s="57"/>
      <c r="GB810" s="57"/>
      <c r="GC810" s="57"/>
      <c r="GD810" s="57"/>
      <c r="GE810" s="57"/>
      <c r="GF810" s="57"/>
      <c r="GG810" s="57"/>
      <c r="GH810" s="57"/>
      <c r="GI810" s="57"/>
      <c r="GJ810" s="57"/>
      <c r="GK810" s="57"/>
      <c r="GL810" s="57"/>
      <c r="GM810" s="57"/>
      <c r="GN810" s="57"/>
      <c r="GO810" s="57"/>
      <c r="GP810" s="57"/>
      <c r="GQ810" s="57"/>
      <c r="GR810" s="57"/>
      <c r="GS810" s="57"/>
      <c r="GT810" s="57"/>
      <c r="GU810" s="57"/>
      <c r="GV810" s="57"/>
      <c r="GW810" s="57"/>
      <c r="GX810" s="57"/>
      <c r="GY810" s="57"/>
      <c r="GZ810" s="57"/>
      <c r="HA810" s="57"/>
      <c r="HB810" s="57"/>
      <c r="HC810" s="57"/>
      <c r="HD810" s="57"/>
      <c r="HE810" s="57"/>
      <c r="HF810" s="57"/>
      <c r="HG810" s="57"/>
      <c r="HH810" s="57"/>
      <c r="HI810" s="57"/>
      <c r="HJ810" s="57"/>
      <c r="HK810" s="57"/>
      <c r="HL810" s="57"/>
      <c r="HM810" s="57"/>
      <c r="HN810" s="57"/>
      <c r="HO810" s="57"/>
      <c r="HP810" s="57"/>
      <c r="HQ810" s="57"/>
      <c r="HR810" s="57"/>
      <c r="HS810" s="57"/>
      <c r="HT810" s="57"/>
      <c r="HU810" s="57"/>
      <c r="HV810" s="57"/>
      <c r="HW810" s="57"/>
      <c r="HX810" s="57"/>
      <c r="HY810" s="57"/>
      <c r="HZ810" s="57"/>
      <c r="IA810" s="57"/>
      <c r="IB810" s="57"/>
      <c r="IC810" s="57"/>
      <c r="ID810" s="57"/>
      <c r="IE810" s="57"/>
      <c r="IF810" s="57"/>
      <c r="IG810" s="57"/>
      <c r="IH810" s="57"/>
      <c r="II810" s="57"/>
      <c r="IJ810" s="57"/>
      <c r="IK810" s="57"/>
      <c r="IL810" s="57"/>
      <c r="IM810" s="57"/>
      <c r="IN810" s="57"/>
      <c r="IO810" s="57"/>
      <c r="IP810" s="57"/>
      <c r="IQ810" s="57"/>
      <c r="IR810" s="57"/>
      <c r="IS810" s="57"/>
      <c r="IT810" s="57"/>
      <c r="IU810" s="57"/>
      <c r="IV810" s="57"/>
      <c r="IW810" s="57"/>
      <c r="IX810" s="57"/>
      <c r="IY810" s="57"/>
      <c r="IZ810" s="57"/>
      <c r="JA810" s="57"/>
      <c r="JB810" s="57"/>
      <c r="JC810" s="57"/>
      <c r="JD810" s="57"/>
      <c r="JE810" s="57"/>
      <c r="JF810" s="57"/>
      <c r="JG810" s="57"/>
      <c r="JH810" s="57"/>
      <c r="JI810" s="57"/>
      <c r="JJ810" s="57"/>
      <c r="JK810" s="57"/>
      <c r="JL810" s="57"/>
      <c r="JM810" s="57"/>
      <c r="JN810" s="57"/>
      <c r="JO810" s="57"/>
      <c r="JP810" s="57"/>
      <c r="JQ810" s="57"/>
      <c r="JR810" s="57"/>
      <c r="JS810" s="57"/>
      <c r="JT810" s="57"/>
      <c r="JU810" s="57"/>
      <c r="JV810" s="57"/>
      <c r="JW810" s="57"/>
      <c r="JX810" s="57"/>
      <c r="JY810" s="57"/>
      <c r="JZ810" s="57"/>
      <c r="KA810" s="57"/>
      <c r="KB810" s="57"/>
      <c r="KC810" s="57"/>
      <c r="KD810" s="57"/>
      <c r="KE810" s="57"/>
      <c r="KF810" s="57"/>
      <c r="KG810" s="57"/>
      <c r="KH810" s="57"/>
      <c r="KI810" s="57"/>
      <c r="KJ810" s="57"/>
      <c r="KK810" s="57"/>
      <c r="KL810" s="57"/>
      <c r="KM810" s="57"/>
      <c r="KN810" s="57"/>
      <c r="KO810" s="57"/>
      <c r="KP810" s="57"/>
      <c r="KQ810" s="57"/>
      <c r="KR810" s="57"/>
      <c r="KS810" s="57"/>
      <c r="KT810" s="57"/>
      <c r="KU810" s="57"/>
      <c r="KV810" s="57"/>
      <c r="KW810" s="57"/>
      <c r="KX810" s="57"/>
      <c r="KY810" s="57"/>
      <c r="KZ810" s="57"/>
      <c r="LA810" s="57"/>
      <c r="LB810" s="57"/>
      <c r="LC810" s="57"/>
      <c r="LD810" s="57"/>
      <c r="LE810" s="57"/>
      <c r="LF810" s="57"/>
      <c r="LG810" s="57"/>
      <c r="LH810" s="57"/>
      <c r="LI810" s="57"/>
      <c r="LJ810" s="57"/>
      <c r="LK810" s="57"/>
      <c r="LL810" s="57"/>
      <c r="LM810" s="57"/>
      <c r="LN810" s="57"/>
      <c r="LO810" s="57"/>
      <c r="LP810" s="57"/>
      <c r="LQ810" s="57"/>
      <c r="LR810" s="57"/>
      <c r="LS810" s="57"/>
      <c r="LT810" s="57"/>
      <c r="LU810" s="57"/>
      <c r="LV810" s="57"/>
      <c r="LW810" s="57"/>
      <c r="LX810" s="57"/>
      <c r="LY810" s="57"/>
      <c r="LZ810" s="57"/>
      <c r="MA810" s="57"/>
      <c r="MB810" s="57"/>
      <c r="MC810" s="57"/>
      <c r="MD810" s="57"/>
      <c r="ME810" s="57"/>
      <c r="MF810" s="57"/>
      <c r="MG810" s="57"/>
      <c r="MH810" s="57"/>
      <c r="MI810" s="57"/>
      <c r="MJ810" s="57"/>
      <c r="MK810" s="57"/>
      <c r="ML810" s="57"/>
      <c r="MM810" s="57"/>
      <c r="MN810" s="57"/>
      <c r="MO810" s="57"/>
      <c r="MP810" s="57"/>
      <c r="MQ810" s="57"/>
      <c r="MR810" s="57"/>
      <c r="MS810" s="57"/>
      <c r="MT810" s="57"/>
      <c r="MU810" s="57"/>
      <c r="MV810" s="57"/>
      <c r="MW810" s="57"/>
      <c r="MX810" s="57"/>
      <c r="MY810" s="57"/>
      <c r="MZ810" s="57"/>
      <c r="NA810" s="57"/>
      <c r="NB810" s="57"/>
      <c r="NC810" s="57"/>
      <c r="ND810" s="57"/>
      <c r="NE810" s="57"/>
      <c r="NF810" s="57"/>
      <c r="NG810" s="57"/>
      <c r="NH810" s="57"/>
      <c r="NI810" s="57"/>
      <c r="NJ810" s="57"/>
      <c r="NK810" s="57"/>
      <c r="NL810" s="57"/>
      <c r="NM810" s="57"/>
      <c r="NN810" s="57"/>
      <c r="NO810" s="57"/>
      <c r="NP810" s="57"/>
      <c r="NQ810" s="57"/>
      <c r="NR810" s="57"/>
      <c r="NS810" s="57"/>
      <c r="NT810" s="57"/>
      <c r="NU810" s="57"/>
      <c r="NV810" s="57"/>
      <c r="NW810" s="57"/>
      <c r="NX810" s="57"/>
      <c r="NY810" s="57"/>
      <c r="NZ810" s="57"/>
      <c r="OA810" s="57"/>
      <c r="OB810" s="57"/>
      <c r="OC810" s="57"/>
      <c r="OD810" s="57"/>
      <c r="OE810" s="57"/>
      <c r="OF810" s="57"/>
      <c r="OG810" s="57"/>
      <c r="OH810" s="57"/>
      <c r="OI810" s="57"/>
      <c r="OJ810" s="57"/>
      <c r="OK810" s="57"/>
      <c r="OL810" s="57"/>
      <c r="OM810" s="57"/>
      <c r="ON810" s="57"/>
      <c r="OO810" s="57"/>
      <c r="OP810" s="57"/>
      <c r="OQ810" s="57"/>
      <c r="OR810" s="57"/>
      <c r="OS810" s="57"/>
      <c r="OT810" s="57"/>
      <c r="OU810" s="57"/>
      <c r="OV810" s="57"/>
      <c r="OW810" s="57"/>
      <c r="OX810" s="57"/>
      <c r="OY810" s="57"/>
      <c r="OZ810" s="57"/>
      <c r="PA810" s="57"/>
      <c r="PB810" s="57"/>
      <c r="PC810" s="57"/>
      <c r="PD810" s="57"/>
      <c r="PE810" s="57"/>
      <c r="PF810" s="57"/>
      <c r="PG810" s="57"/>
      <c r="PH810" s="57"/>
      <c r="PI810" s="57"/>
      <c r="PJ810" s="57"/>
      <c r="PK810" s="57"/>
      <c r="PL810" s="57"/>
      <c r="PM810" s="57"/>
      <c r="PN810" s="57"/>
      <c r="PO810" s="57"/>
      <c r="PP810" s="57"/>
      <c r="PQ810" s="57"/>
      <c r="PR810" s="57"/>
      <c r="PS810" s="57"/>
      <c r="PT810" s="57"/>
      <c r="PU810" s="57"/>
      <c r="PV810" s="57"/>
      <c r="PW810" s="57"/>
      <c r="PX810" s="57"/>
      <c r="PY810" s="57"/>
      <c r="PZ810" s="57"/>
      <c r="QA810" s="57"/>
      <c r="QB810" s="57"/>
      <c r="QC810" s="57"/>
      <c r="QD810" s="57"/>
      <c r="QE810" s="57"/>
      <c r="QF810" s="57"/>
      <c r="QG810" s="57"/>
      <c r="QH810" s="57"/>
      <c r="QI810" s="57"/>
      <c r="QJ810" s="57"/>
      <c r="QK810" s="57"/>
      <c r="QL810" s="57"/>
      <c r="QM810" s="57"/>
      <c r="QN810" s="57"/>
      <c r="QO810" s="57"/>
      <c r="QP810" s="57"/>
      <c r="QQ810" s="57"/>
      <c r="QR810" s="57"/>
      <c r="QS810" s="57"/>
      <c r="QT810" s="57"/>
      <c r="QU810" s="57"/>
      <c r="QV810" s="57"/>
      <c r="QW810" s="57"/>
      <c r="QX810" s="57"/>
      <c r="QY810" s="57"/>
      <c r="QZ810" s="57"/>
      <c r="RA810" s="57"/>
      <c r="RB810" s="57"/>
      <c r="RC810" s="57"/>
      <c r="RD810" s="57"/>
      <c r="RE810" s="57"/>
      <c r="RF810" s="57"/>
      <c r="RG810" s="57"/>
      <c r="RH810" s="57"/>
      <c r="RI810" s="57"/>
      <c r="RJ810" s="57"/>
      <c r="RK810" s="57"/>
      <c r="RL810" s="57"/>
      <c r="RM810" s="57"/>
      <c r="RN810" s="57"/>
      <c r="RO810" s="57"/>
      <c r="RP810" s="57"/>
      <c r="RQ810" s="57"/>
      <c r="RR810" s="57"/>
      <c r="RS810" s="57"/>
      <c r="RT810" s="57"/>
      <c r="RU810" s="57"/>
      <c r="RV810" s="57"/>
      <c r="RW810" s="57"/>
      <c r="RX810" s="57"/>
      <c r="RY810" s="57"/>
      <c r="RZ810" s="57"/>
      <c r="SA810" s="57"/>
      <c r="SB810" s="57"/>
      <c r="SC810" s="57"/>
      <c r="SD810" s="57"/>
      <c r="SE810" s="57"/>
      <c r="SF810" s="57"/>
      <c r="SG810" s="57"/>
      <c r="SH810" s="57"/>
      <c r="SI810" s="57"/>
      <c r="SJ810" s="57"/>
      <c r="SK810" s="57"/>
      <c r="SL810" s="57"/>
      <c r="SM810" s="57"/>
      <c r="SN810" s="57"/>
      <c r="SO810" s="57"/>
      <c r="SP810" s="57"/>
      <c r="SQ810" s="57"/>
      <c r="SR810" s="57"/>
      <c r="SS810" s="57"/>
      <c r="ST810" s="57"/>
      <c r="SU810" s="57"/>
      <c r="SV810" s="57"/>
      <c r="SW810" s="57"/>
      <c r="SX810" s="57"/>
      <c r="SY810" s="57"/>
      <c r="SZ810" s="57"/>
      <c r="TA810" s="57"/>
      <c r="TB810" s="57"/>
      <c r="TC810" s="57"/>
      <c r="TD810" s="57"/>
      <c r="TE810" s="57"/>
      <c r="TF810" s="57"/>
      <c r="TG810" s="57"/>
      <c r="TH810" s="57"/>
      <c r="TI810" s="57"/>
      <c r="TJ810" s="57"/>
      <c r="TK810" s="57"/>
      <c r="TL810" s="57"/>
      <c r="TM810" s="57"/>
      <c r="TN810" s="57"/>
      <c r="TO810" s="57"/>
      <c r="TP810" s="57"/>
      <c r="TQ810" s="57"/>
      <c r="TR810" s="57"/>
      <c r="TS810" s="57"/>
      <c r="TT810" s="57"/>
      <c r="TU810" s="57"/>
      <c r="TV810" s="57"/>
      <c r="TW810" s="57"/>
      <c r="TX810" s="57"/>
      <c r="TY810" s="57"/>
      <c r="TZ810" s="57"/>
      <c r="UA810" s="57"/>
      <c r="UB810" s="57"/>
      <c r="UC810" s="57"/>
      <c r="UD810" s="57"/>
      <c r="UE810" s="57"/>
      <c r="UF810" s="57"/>
      <c r="UG810" s="57"/>
      <c r="UH810" s="57"/>
      <c r="UI810" s="57"/>
      <c r="UJ810" s="57"/>
      <c r="UK810" s="57"/>
      <c r="UL810" s="57"/>
      <c r="UM810" s="57"/>
      <c r="UN810" s="57"/>
      <c r="UO810" s="57"/>
      <c r="UP810" s="57"/>
      <c r="UQ810" s="57"/>
      <c r="UR810" s="57"/>
      <c r="US810" s="57"/>
      <c r="UT810" s="57"/>
      <c r="UU810" s="57"/>
      <c r="UV810" s="57"/>
      <c r="UW810" s="57"/>
      <c r="UX810" s="57"/>
      <c r="UY810" s="57"/>
      <c r="UZ810" s="57"/>
      <c r="VA810" s="57"/>
      <c r="VB810" s="57"/>
      <c r="VC810" s="57"/>
      <c r="VD810" s="57"/>
      <c r="VE810" s="57"/>
      <c r="VF810" s="57"/>
      <c r="VG810" s="57"/>
      <c r="VH810" s="57"/>
      <c r="VI810" s="57"/>
      <c r="VJ810" s="57"/>
      <c r="VK810" s="57"/>
      <c r="VL810" s="57"/>
      <c r="VM810" s="57"/>
      <c r="VN810" s="57"/>
      <c r="VO810" s="57"/>
      <c r="VP810" s="57"/>
      <c r="VQ810" s="57"/>
      <c r="VR810" s="57"/>
      <c r="VS810" s="57"/>
      <c r="VT810" s="57"/>
      <c r="VU810" s="57"/>
      <c r="VV810" s="57"/>
      <c r="VW810" s="57"/>
      <c r="VX810" s="57"/>
      <c r="VY810" s="57"/>
      <c r="VZ810" s="57"/>
      <c r="WA810" s="57"/>
      <c r="WB810" s="57"/>
      <c r="WC810" s="57"/>
      <c r="WD810" s="57"/>
      <c r="WE810" s="57"/>
      <c r="WF810" s="57"/>
      <c r="WG810" s="57"/>
      <c r="WH810" s="57"/>
      <c r="WI810" s="57"/>
      <c r="WJ810" s="57"/>
      <c r="WK810" s="57"/>
      <c r="WL810" s="57"/>
      <c r="WM810" s="57"/>
      <c r="WN810" s="57"/>
      <c r="WO810" s="57"/>
      <c r="WP810" s="57"/>
      <c r="WQ810" s="57"/>
      <c r="WR810" s="57"/>
      <c r="WS810" s="57"/>
      <c r="WT810" s="57"/>
      <c r="WU810" s="57"/>
      <c r="WV810" s="57"/>
      <c r="WW810" s="57"/>
      <c r="WX810" s="57"/>
      <c r="WY810" s="57"/>
      <c r="WZ810" s="57"/>
      <c r="XA810" s="57"/>
      <c r="XB810" s="57"/>
      <c r="XC810" s="57"/>
      <c r="XD810" s="57"/>
      <c r="XE810" s="57"/>
      <c r="XF810" s="57"/>
      <c r="XG810" s="57"/>
      <c r="XH810" s="57"/>
      <c r="XI810" s="57"/>
      <c r="XJ810" s="57"/>
      <c r="XK810" s="57"/>
      <c r="XL810" s="57"/>
      <c r="XM810" s="57"/>
      <c r="XN810" s="57"/>
      <c r="XO810" s="57"/>
      <c r="XP810" s="57"/>
      <c r="XQ810" s="57"/>
      <c r="XR810" s="57"/>
      <c r="XS810" s="57"/>
      <c r="XT810" s="57"/>
      <c r="XU810" s="57"/>
      <c r="XV810" s="57"/>
      <c r="XW810" s="57"/>
    </row>
    <row r="811">
      <c r="AI811" s="57"/>
      <c r="BR811" s="57"/>
      <c r="DA811" s="57"/>
      <c r="EJ811" s="57"/>
      <c r="EK811" s="57"/>
      <c r="EL811" s="57"/>
      <c r="EM811" s="57"/>
      <c r="EN811" s="57"/>
      <c r="EO811" s="57"/>
      <c r="EP811" s="57"/>
      <c r="EQ811" s="57"/>
      <c r="ER811" s="57"/>
      <c r="ES811" s="57"/>
      <c r="ET811" s="57"/>
      <c r="EU811" s="57"/>
      <c r="EV811" s="57"/>
      <c r="EW811" s="57"/>
      <c r="EX811" s="57"/>
      <c r="EY811" s="57"/>
      <c r="EZ811" s="57"/>
      <c r="FA811" s="57"/>
      <c r="FB811" s="57"/>
      <c r="FC811" s="57"/>
      <c r="FD811" s="57"/>
      <c r="FE811" s="57"/>
      <c r="FF811" s="57"/>
      <c r="FG811" s="57"/>
      <c r="FH811" s="57"/>
      <c r="FI811" s="57"/>
      <c r="FJ811" s="57"/>
      <c r="FK811" s="57"/>
      <c r="FL811" s="57"/>
      <c r="FM811" s="57"/>
      <c r="FN811" s="57"/>
      <c r="FO811" s="57"/>
      <c r="FP811" s="57"/>
      <c r="FQ811" s="57"/>
      <c r="FR811" s="57"/>
      <c r="FS811" s="57"/>
      <c r="FT811" s="57"/>
      <c r="FU811" s="57"/>
      <c r="FV811" s="57"/>
      <c r="FW811" s="57"/>
      <c r="FX811" s="57"/>
      <c r="FY811" s="57"/>
      <c r="FZ811" s="57"/>
      <c r="GA811" s="57"/>
      <c r="GB811" s="57"/>
      <c r="GC811" s="57"/>
      <c r="GD811" s="57"/>
      <c r="GE811" s="57"/>
      <c r="GF811" s="57"/>
      <c r="GG811" s="57"/>
      <c r="GH811" s="57"/>
      <c r="GI811" s="57"/>
      <c r="GJ811" s="57"/>
      <c r="GK811" s="57"/>
      <c r="GL811" s="57"/>
      <c r="GM811" s="57"/>
      <c r="GN811" s="57"/>
      <c r="GO811" s="57"/>
      <c r="GP811" s="57"/>
      <c r="GQ811" s="57"/>
      <c r="GR811" s="57"/>
      <c r="GS811" s="57"/>
      <c r="GT811" s="57"/>
      <c r="GU811" s="57"/>
      <c r="GV811" s="57"/>
      <c r="GW811" s="57"/>
      <c r="GX811" s="57"/>
      <c r="GY811" s="57"/>
      <c r="GZ811" s="57"/>
      <c r="HA811" s="57"/>
      <c r="HB811" s="57"/>
      <c r="HC811" s="57"/>
      <c r="HD811" s="57"/>
      <c r="HE811" s="57"/>
      <c r="HF811" s="57"/>
      <c r="HG811" s="57"/>
      <c r="HH811" s="57"/>
      <c r="HI811" s="57"/>
      <c r="HJ811" s="57"/>
      <c r="HK811" s="57"/>
      <c r="HL811" s="57"/>
      <c r="HM811" s="57"/>
      <c r="HN811" s="57"/>
      <c r="HO811" s="57"/>
      <c r="HP811" s="57"/>
      <c r="HQ811" s="57"/>
      <c r="HR811" s="57"/>
      <c r="HS811" s="57"/>
      <c r="HT811" s="57"/>
      <c r="HU811" s="57"/>
      <c r="HV811" s="57"/>
      <c r="HW811" s="57"/>
      <c r="HX811" s="57"/>
      <c r="HY811" s="57"/>
      <c r="HZ811" s="57"/>
      <c r="IA811" s="57"/>
      <c r="IB811" s="57"/>
      <c r="IC811" s="57"/>
      <c r="ID811" s="57"/>
      <c r="IE811" s="57"/>
      <c r="IF811" s="57"/>
      <c r="IG811" s="57"/>
      <c r="IH811" s="57"/>
      <c r="II811" s="57"/>
      <c r="IJ811" s="57"/>
      <c r="IK811" s="57"/>
      <c r="IL811" s="57"/>
      <c r="IM811" s="57"/>
      <c r="IN811" s="57"/>
      <c r="IO811" s="57"/>
      <c r="IP811" s="57"/>
      <c r="IQ811" s="57"/>
      <c r="IR811" s="57"/>
      <c r="IS811" s="57"/>
      <c r="IT811" s="57"/>
      <c r="IU811" s="57"/>
      <c r="IV811" s="57"/>
      <c r="IW811" s="57"/>
      <c r="IX811" s="57"/>
      <c r="IY811" s="57"/>
      <c r="IZ811" s="57"/>
      <c r="JA811" s="57"/>
      <c r="JB811" s="57"/>
      <c r="JC811" s="57"/>
      <c r="JD811" s="57"/>
      <c r="JE811" s="57"/>
      <c r="JF811" s="57"/>
      <c r="JG811" s="57"/>
      <c r="JH811" s="57"/>
      <c r="JI811" s="57"/>
      <c r="JJ811" s="57"/>
      <c r="JK811" s="57"/>
      <c r="JL811" s="57"/>
      <c r="JM811" s="57"/>
      <c r="JN811" s="57"/>
      <c r="JO811" s="57"/>
      <c r="JP811" s="57"/>
      <c r="JQ811" s="57"/>
      <c r="JR811" s="57"/>
      <c r="JS811" s="57"/>
      <c r="JT811" s="57"/>
      <c r="JU811" s="57"/>
      <c r="JV811" s="57"/>
      <c r="JW811" s="57"/>
      <c r="JX811" s="57"/>
      <c r="JY811" s="57"/>
      <c r="JZ811" s="57"/>
      <c r="KA811" s="57"/>
      <c r="KB811" s="57"/>
      <c r="KC811" s="57"/>
      <c r="KD811" s="57"/>
      <c r="KE811" s="57"/>
      <c r="KF811" s="57"/>
      <c r="KG811" s="57"/>
      <c r="KH811" s="57"/>
      <c r="KI811" s="57"/>
      <c r="KJ811" s="57"/>
      <c r="KK811" s="57"/>
      <c r="KL811" s="57"/>
      <c r="KM811" s="57"/>
      <c r="KN811" s="57"/>
      <c r="KO811" s="57"/>
      <c r="KP811" s="57"/>
      <c r="KQ811" s="57"/>
      <c r="KR811" s="57"/>
      <c r="KS811" s="57"/>
      <c r="KT811" s="57"/>
      <c r="KU811" s="57"/>
      <c r="KV811" s="57"/>
      <c r="KW811" s="57"/>
      <c r="KX811" s="57"/>
      <c r="KY811" s="57"/>
      <c r="KZ811" s="57"/>
      <c r="LA811" s="57"/>
      <c r="LB811" s="57"/>
      <c r="LC811" s="57"/>
      <c r="LD811" s="57"/>
      <c r="LE811" s="57"/>
      <c r="LF811" s="57"/>
      <c r="LG811" s="57"/>
      <c r="LH811" s="57"/>
      <c r="LI811" s="57"/>
      <c r="LJ811" s="57"/>
      <c r="LK811" s="57"/>
      <c r="LL811" s="57"/>
      <c r="LM811" s="57"/>
      <c r="LN811" s="57"/>
      <c r="LO811" s="57"/>
      <c r="LP811" s="57"/>
      <c r="LQ811" s="57"/>
      <c r="LR811" s="57"/>
      <c r="LS811" s="57"/>
      <c r="LT811" s="57"/>
      <c r="LU811" s="57"/>
      <c r="LV811" s="57"/>
      <c r="LW811" s="57"/>
      <c r="LX811" s="57"/>
      <c r="LY811" s="57"/>
      <c r="LZ811" s="57"/>
      <c r="MA811" s="57"/>
      <c r="MB811" s="57"/>
      <c r="MC811" s="57"/>
      <c r="MD811" s="57"/>
      <c r="ME811" s="57"/>
      <c r="MF811" s="57"/>
      <c r="MG811" s="57"/>
      <c r="MH811" s="57"/>
      <c r="MI811" s="57"/>
      <c r="MJ811" s="57"/>
      <c r="MK811" s="57"/>
      <c r="ML811" s="57"/>
      <c r="MM811" s="57"/>
      <c r="MN811" s="57"/>
      <c r="MO811" s="57"/>
      <c r="MP811" s="57"/>
      <c r="MQ811" s="57"/>
      <c r="MR811" s="57"/>
      <c r="MS811" s="57"/>
      <c r="MT811" s="57"/>
      <c r="MU811" s="57"/>
      <c r="MV811" s="57"/>
      <c r="MW811" s="57"/>
      <c r="MX811" s="57"/>
      <c r="MY811" s="57"/>
      <c r="MZ811" s="57"/>
      <c r="NA811" s="57"/>
      <c r="NB811" s="57"/>
      <c r="NC811" s="57"/>
      <c r="ND811" s="57"/>
      <c r="NE811" s="57"/>
      <c r="NF811" s="57"/>
      <c r="NG811" s="57"/>
      <c r="NH811" s="57"/>
      <c r="NI811" s="57"/>
      <c r="NJ811" s="57"/>
      <c r="NK811" s="57"/>
      <c r="NL811" s="57"/>
      <c r="NM811" s="57"/>
      <c r="NN811" s="57"/>
      <c r="NO811" s="57"/>
      <c r="NP811" s="57"/>
      <c r="NQ811" s="57"/>
      <c r="NR811" s="57"/>
      <c r="NS811" s="57"/>
      <c r="NT811" s="57"/>
      <c r="NU811" s="57"/>
      <c r="NV811" s="57"/>
      <c r="NW811" s="57"/>
      <c r="NX811" s="57"/>
      <c r="NY811" s="57"/>
      <c r="NZ811" s="57"/>
      <c r="OA811" s="57"/>
      <c r="OB811" s="57"/>
      <c r="OC811" s="57"/>
      <c r="OD811" s="57"/>
      <c r="OE811" s="57"/>
      <c r="OF811" s="57"/>
      <c r="OG811" s="57"/>
      <c r="OH811" s="57"/>
      <c r="OI811" s="57"/>
      <c r="OJ811" s="57"/>
      <c r="OK811" s="57"/>
      <c r="OL811" s="57"/>
      <c r="OM811" s="57"/>
      <c r="ON811" s="57"/>
      <c r="OO811" s="57"/>
      <c r="OP811" s="57"/>
      <c r="OQ811" s="57"/>
      <c r="OR811" s="57"/>
      <c r="OS811" s="57"/>
      <c r="OT811" s="57"/>
      <c r="OU811" s="57"/>
      <c r="OV811" s="57"/>
      <c r="OW811" s="57"/>
      <c r="OX811" s="57"/>
      <c r="OY811" s="57"/>
      <c r="OZ811" s="57"/>
      <c r="PA811" s="57"/>
      <c r="PB811" s="57"/>
      <c r="PC811" s="57"/>
      <c r="PD811" s="57"/>
      <c r="PE811" s="57"/>
      <c r="PF811" s="57"/>
      <c r="PG811" s="57"/>
      <c r="PH811" s="57"/>
      <c r="PI811" s="57"/>
      <c r="PJ811" s="57"/>
      <c r="PK811" s="57"/>
      <c r="PL811" s="57"/>
      <c r="PM811" s="57"/>
      <c r="PN811" s="57"/>
      <c r="PO811" s="57"/>
      <c r="PP811" s="57"/>
      <c r="PQ811" s="57"/>
      <c r="PR811" s="57"/>
      <c r="PS811" s="57"/>
      <c r="PT811" s="57"/>
      <c r="PU811" s="57"/>
      <c r="PV811" s="57"/>
      <c r="PW811" s="57"/>
      <c r="PX811" s="57"/>
      <c r="PY811" s="57"/>
      <c r="PZ811" s="57"/>
      <c r="QA811" s="57"/>
      <c r="QB811" s="57"/>
      <c r="QC811" s="57"/>
      <c r="QD811" s="57"/>
      <c r="QE811" s="57"/>
      <c r="QF811" s="57"/>
      <c r="QG811" s="57"/>
      <c r="QH811" s="57"/>
      <c r="QI811" s="57"/>
      <c r="QJ811" s="57"/>
      <c r="QK811" s="57"/>
      <c r="QL811" s="57"/>
      <c r="QM811" s="57"/>
      <c r="QN811" s="57"/>
      <c r="QO811" s="57"/>
      <c r="QP811" s="57"/>
      <c r="QQ811" s="57"/>
      <c r="QR811" s="57"/>
      <c r="QS811" s="57"/>
      <c r="QT811" s="57"/>
      <c r="QU811" s="57"/>
      <c r="QV811" s="57"/>
      <c r="QW811" s="57"/>
      <c r="QX811" s="57"/>
      <c r="QY811" s="57"/>
      <c r="QZ811" s="57"/>
      <c r="RA811" s="57"/>
      <c r="RB811" s="57"/>
      <c r="RC811" s="57"/>
      <c r="RD811" s="57"/>
      <c r="RE811" s="57"/>
      <c r="RF811" s="57"/>
      <c r="RG811" s="57"/>
      <c r="RH811" s="57"/>
      <c r="RI811" s="57"/>
      <c r="RJ811" s="57"/>
      <c r="RK811" s="57"/>
      <c r="RL811" s="57"/>
      <c r="RM811" s="57"/>
      <c r="RN811" s="57"/>
      <c r="RO811" s="57"/>
      <c r="RP811" s="57"/>
      <c r="RQ811" s="57"/>
      <c r="RR811" s="57"/>
      <c r="RS811" s="57"/>
      <c r="RT811" s="57"/>
      <c r="RU811" s="57"/>
      <c r="RV811" s="57"/>
      <c r="RW811" s="57"/>
      <c r="RX811" s="57"/>
      <c r="RY811" s="57"/>
      <c r="RZ811" s="57"/>
      <c r="SA811" s="57"/>
      <c r="SB811" s="57"/>
      <c r="SC811" s="57"/>
      <c r="SD811" s="57"/>
      <c r="SE811" s="57"/>
      <c r="SF811" s="57"/>
      <c r="SG811" s="57"/>
      <c r="SH811" s="57"/>
      <c r="SI811" s="57"/>
      <c r="SJ811" s="57"/>
      <c r="SK811" s="57"/>
      <c r="SL811" s="57"/>
      <c r="SM811" s="57"/>
      <c r="SN811" s="57"/>
      <c r="SO811" s="57"/>
      <c r="SP811" s="57"/>
      <c r="SQ811" s="57"/>
      <c r="SR811" s="57"/>
      <c r="SS811" s="57"/>
      <c r="ST811" s="57"/>
      <c r="SU811" s="57"/>
      <c r="SV811" s="57"/>
      <c r="SW811" s="57"/>
      <c r="SX811" s="57"/>
      <c r="SY811" s="57"/>
      <c r="SZ811" s="57"/>
      <c r="TA811" s="57"/>
      <c r="TB811" s="57"/>
      <c r="TC811" s="57"/>
      <c r="TD811" s="57"/>
      <c r="TE811" s="57"/>
      <c r="TF811" s="57"/>
      <c r="TG811" s="57"/>
      <c r="TH811" s="57"/>
      <c r="TI811" s="57"/>
      <c r="TJ811" s="57"/>
      <c r="TK811" s="57"/>
      <c r="TL811" s="57"/>
      <c r="TM811" s="57"/>
      <c r="TN811" s="57"/>
      <c r="TO811" s="57"/>
      <c r="TP811" s="57"/>
      <c r="TQ811" s="57"/>
      <c r="TR811" s="57"/>
      <c r="TS811" s="57"/>
      <c r="TT811" s="57"/>
      <c r="TU811" s="57"/>
      <c r="TV811" s="57"/>
      <c r="TW811" s="57"/>
      <c r="TX811" s="57"/>
      <c r="TY811" s="57"/>
      <c r="TZ811" s="57"/>
      <c r="UA811" s="57"/>
      <c r="UB811" s="57"/>
      <c r="UC811" s="57"/>
      <c r="UD811" s="57"/>
      <c r="UE811" s="57"/>
      <c r="UF811" s="57"/>
      <c r="UG811" s="57"/>
      <c r="UH811" s="57"/>
      <c r="UI811" s="57"/>
      <c r="UJ811" s="57"/>
      <c r="UK811" s="57"/>
      <c r="UL811" s="57"/>
      <c r="UM811" s="57"/>
      <c r="UN811" s="57"/>
      <c r="UO811" s="57"/>
      <c r="UP811" s="57"/>
      <c r="UQ811" s="57"/>
      <c r="UR811" s="57"/>
      <c r="US811" s="57"/>
      <c r="UT811" s="57"/>
      <c r="UU811" s="57"/>
      <c r="UV811" s="57"/>
      <c r="UW811" s="57"/>
      <c r="UX811" s="57"/>
      <c r="UY811" s="57"/>
      <c r="UZ811" s="57"/>
      <c r="VA811" s="57"/>
      <c r="VB811" s="57"/>
      <c r="VC811" s="57"/>
      <c r="VD811" s="57"/>
      <c r="VE811" s="57"/>
      <c r="VF811" s="57"/>
      <c r="VG811" s="57"/>
      <c r="VH811" s="57"/>
      <c r="VI811" s="57"/>
      <c r="VJ811" s="57"/>
      <c r="VK811" s="57"/>
      <c r="VL811" s="57"/>
      <c r="VM811" s="57"/>
      <c r="VN811" s="57"/>
      <c r="VO811" s="57"/>
      <c r="VP811" s="57"/>
      <c r="VQ811" s="57"/>
      <c r="VR811" s="57"/>
      <c r="VS811" s="57"/>
      <c r="VT811" s="57"/>
      <c r="VU811" s="57"/>
      <c r="VV811" s="57"/>
      <c r="VW811" s="57"/>
      <c r="VX811" s="57"/>
      <c r="VY811" s="57"/>
      <c r="VZ811" s="57"/>
      <c r="WA811" s="57"/>
      <c r="WB811" s="57"/>
      <c r="WC811" s="57"/>
      <c r="WD811" s="57"/>
      <c r="WE811" s="57"/>
      <c r="WF811" s="57"/>
      <c r="WG811" s="57"/>
      <c r="WH811" s="57"/>
      <c r="WI811" s="57"/>
      <c r="WJ811" s="57"/>
      <c r="WK811" s="57"/>
      <c r="WL811" s="57"/>
      <c r="WM811" s="57"/>
      <c r="WN811" s="57"/>
      <c r="WO811" s="57"/>
      <c r="WP811" s="57"/>
      <c r="WQ811" s="57"/>
      <c r="WR811" s="57"/>
      <c r="WS811" s="57"/>
      <c r="WT811" s="57"/>
      <c r="WU811" s="57"/>
      <c r="WV811" s="57"/>
      <c r="WW811" s="57"/>
      <c r="WX811" s="57"/>
      <c r="WY811" s="57"/>
      <c r="WZ811" s="57"/>
      <c r="XA811" s="57"/>
      <c r="XB811" s="57"/>
      <c r="XC811" s="57"/>
      <c r="XD811" s="57"/>
      <c r="XE811" s="57"/>
      <c r="XF811" s="57"/>
      <c r="XG811" s="57"/>
      <c r="XH811" s="57"/>
      <c r="XI811" s="57"/>
      <c r="XJ811" s="57"/>
      <c r="XK811" s="57"/>
      <c r="XL811" s="57"/>
      <c r="XM811" s="57"/>
      <c r="XN811" s="57"/>
      <c r="XO811" s="57"/>
      <c r="XP811" s="57"/>
      <c r="XQ811" s="57"/>
      <c r="XR811" s="57"/>
      <c r="XS811" s="57"/>
      <c r="XT811" s="57"/>
      <c r="XU811" s="57"/>
      <c r="XV811" s="57"/>
      <c r="XW811" s="57"/>
    </row>
    <row r="812">
      <c r="AI812" s="57"/>
      <c r="BR812" s="57"/>
      <c r="DA812" s="57"/>
      <c r="EJ812" s="57"/>
      <c r="EK812" s="57"/>
      <c r="EL812" s="57"/>
      <c r="EM812" s="57"/>
      <c r="EN812" s="57"/>
      <c r="EO812" s="57"/>
      <c r="EP812" s="57"/>
      <c r="EQ812" s="57"/>
      <c r="ER812" s="57"/>
      <c r="ES812" s="57"/>
      <c r="ET812" s="57"/>
      <c r="EU812" s="57"/>
      <c r="EV812" s="57"/>
      <c r="EW812" s="57"/>
      <c r="EX812" s="57"/>
      <c r="EY812" s="57"/>
      <c r="EZ812" s="57"/>
      <c r="FA812" s="57"/>
      <c r="FB812" s="57"/>
      <c r="FC812" s="57"/>
      <c r="FD812" s="57"/>
      <c r="FE812" s="57"/>
      <c r="FF812" s="57"/>
      <c r="FG812" s="57"/>
      <c r="FH812" s="57"/>
      <c r="FI812" s="57"/>
      <c r="FJ812" s="57"/>
      <c r="FK812" s="57"/>
      <c r="FL812" s="57"/>
      <c r="FM812" s="57"/>
      <c r="FN812" s="57"/>
      <c r="FO812" s="57"/>
      <c r="FP812" s="57"/>
      <c r="FQ812" s="57"/>
      <c r="FR812" s="57"/>
      <c r="FS812" s="57"/>
      <c r="FT812" s="57"/>
      <c r="FU812" s="57"/>
      <c r="FV812" s="57"/>
      <c r="FW812" s="57"/>
      <c r="FX812" s="57"/>
      <c r="FY812" s="57"/>
      <c r="FZ812" s="57"/>
      <c r="GA812" s="57"/>
      <c r="GB812" s="57"/>
      <c r="GC812" s="57"/>
      <c r="GD812" s="57"/>
      <c r="GE812" s="57"/>
      <c r="GF812" s="57"/>
      <c r="GG812" s="57"/>
      <c r="GH812" s="57"/>
      <c r="GI812" s="57"/>
      <c r="GJ812" s="57"/>
      <c r="GK812" s="57"/>
      <c r="GL812" s="57"/>
      <c r="GM812" s="57"/>
      <c r="GN812" s="57"/>
      <c r="GO812" s="57"/>
      <c r="GP812" s="57"/>
      <c r="GQ812" s="57"/>
      <c r="GR812" s="57"/>
      <c r="GS812" s="57"/>
      <c r="GT812" s="57"/>
      <c r="GU812" s="57"/>
      <c r="GV812" s="57"/>
      <c r="GW812" s="57"/>
      <c r="GX812" s="57"/>
      <c r="GY812" s="57"/>
      <c r="GZ812" s="57"/>
      <c r="HA812" s="57"/>
      <c r="HB812" s="57"/>
      <c r="HC812" s="57"/>
      <c r="HD812" s="57"/>
      <c r="HE812" s="57"/>
      <c r="HF812" s="57"/>
      <c r="HG812" s="57"/>
      <c r="HH812" s="57"/>
      <c r="HI812" s="57"/>
      <c r="HJ812" s="57"/>
      <c r="HK812" s="57"/>
      <c r="HL812" s="57"/>
      <c r="HM812" s="57"/>
      <c r="HN812" s="57"/>
      <c r="HO812" s="57"/>
      <c r="HP812" s="57"/>
      <c r="HQ812" s="57"/>
      <c r="HR812" s="57"/>
      <c r="HS812" s="57"/>
      <c r="HT812" s="57"/>
      <c r="HU812" s="57"/>
      <c r="HV812" s="57"/>
      <c r="HW812" s="57"/>
      <c r="HX812" s="57"/>
      <c r="HY812" s="57"/>
      <c r="HZ812" s="57"/>
      <c r="IA812" s="57"/>
      <c r="IB812" s="57"/>
      <c r="IC812" s="57"/>
      <c r="ID812" s="57"/>
      <c r="IE812" s="57"/>
      <c r="IF812" s="57"/>
      <c r="IG812" s="57"/>
      <c r="IH812" s="57"/>
      <c r="II812" s="57"/>
      <c r="IJ812" s="57"/>
      <c r="IK812" s="57"/>
      <c r="IL812" s="57"/>
      <c r="IM812" s="57"/>
      <c r="IN812" s="57"/>
      <c r="IO812" s="57"/>
      <c r="IP812" s="57"/>
      <c r="IQ812" s="57"/>
      <c r="IR812" s="57"/>
      <c r="IS812" s="57"/>
      <c r="IT812" s="57"/>
      <c r="IU812" s="57"/>
      <c r="IV812" s="57"/>
      <c r="IW812" s="57"/>
      <c r="IX812" s="57"/>
      <c r="IY812" s="57"/>
      <c r="IZ812" s="57"/>
      <c r="JA812" s="57"/>
      <c r="JB812" s="57"/>
      <c r="JC812" s="57"/>
      <c r="JD812" s="57"/>
      <c r="JE812" s="57"/>
      <c r="JF812" s="57"/>
      <c r="JG812" s="57"/>
      <c r="JH812" s="57"/>
      <c r="JI812" s="57"/>
      <c r="JJ812" s="57"/>
      <c r="JK812" s="57"/>
      <c r="JL812" s="57"/>
      <c r="JM812" s="57"/>
      <c r="JN812" s="57"/>
      <c r="JO812" s="57"/>
      <c r="JP812" s="57"/>
      <c r="JQ812" s="57"/>
      <c r="JR812" s="57"/>
      <c r="JS812" s="57"/>
      <c r="JT812" s="57"/>
      <c r="JU812" s="57"/>
      <c r="JV812" s="57"/>
      <c r="JW812" s="57"/>
      <c r="JX812" s="57"/>
      <c r="JY812" s="57"/>
      <c r="JZ812" s="57"/>
      <c r="KA812" s="57"/>
      <c r="KB812" s="57"/>
      <c r="KC812" s="57"/>
      <c r="KD812" s="57"/>
      <c r="KE812" s="57"/>
      <c r="KF812" s="57"/>
      <c r="KG812" s="57"/>
      <c r="KH812" s="57"/>
      <c r="KI812" s="57"/>
      <c r="KJ812" s="57"/>
      <c r="KK812" s="57"/>
      <c r="KL812" s="57"/>
      <c r="KM812" s="57"/>
      <c r="KN812" s="57"/>
      <c r="KO812" s="57"/>
      <c r="KP812" s="57"/>
      <c r="KQ812" s="57"/>
      <c r="KR812" s="57"/>
      <c r="KS812" s="57"/>
      <c r="KT812" s="57"/>
      <c r="KU812" s="57"/>
      <c r="KV812" s="57"/>
      <c r="KW812" s="57"/>
      <c r="KX812" s="57"/>
      <c r="KY812" s="57"/>
      <c r="KZ812" s="57"/>
      <c r="LA812" s="57"/>
      <c r="LB812" s="57"/>
      <c r="LC812" s="57"/>
      <c r="LD812" s="57"/>
      <c r="LE812" s="57"/>
      <c r="LF812" s="57"/>
      <c r="LG812" s="57"/>
      <c r="LH812" s="57"/>
      <c r="LI812" s="57"/>
      <c r="LJ812" s="57"/>
      <c r="LK812" s="57"/>
      <c r="LL812" s="57"/>
      <c r="LM812" s="57"/>
      <c r="LN812" s="57"/>
      <c r="LO812" s="57"/>
      <c r="LP812" s="57"/>
      <c r="LQ812" s="57"/>
      <c r="LR812" s="57"/>
      <c r="LS812" s="57"/>
      <c r="LT812" s="57"/>
      <c r="LU812" s="57"/>
      <c r="LV812" s="57"/>
      <c r="LW812" s="57"/>
      <c r="LX812" s="57"/>
      <c r="LY812" s="57"/>
      <c r="LZ812" s="57"/>
      <c r="MA812" s="57"/>
      <c r="MB812" s="57"/>
      <c r="MC812" s="57"/>
      <c r="MD812" s="57"/>
      <c r="ME812" s="57"/>
      <c r="MF812" s="57"/>
      <c r="MG812" s="57"/>
      <c r="MH812" s="57"/>
      <c r="MI812" s="57"/>
      <c r="MJ812" s="57"/>
      <c r="MK812" s="57"/>
      <c r="ML812" s="57"/>
      <c r="MM812" s="57"/>
      <c r="MN812" s="57"/>
      <c r="MO812" s="57"/>
      <c r="MP812" s="57"/>
      <c r="MQ812" s="57"/>
      <c r="MR812" s="57"/>
      <c r="MS812" s="57"/>
      <c r="MT812" s="57"/>
      <c r="MU812" s="57"/>
      <c r="MV812" s="57"/>
      <c r="MW812" s="57"/>
      <c r="MX812" s="57"/>
      <c r="MY812" s="57"/>
      <c r="MZ812" s="57"/>
      <c r="NA812" s="57"/>
      <c r="NB812" s="57"/>
      <c r="NC812" s="57"/>
      <c r="ND812" s="57"/>
      <c r="NE812" s="57"/>
      <c r="NF812" s="57"/>
      <c r="NG812" s="57"/>
      <c r="NH812" s="57"/>
      <c r="NI812" s="57"/>
      <c r="NJ812" s="57"/>
      <c r="NK812" s="57"/>
      <c r="NL812" s="57"/>
      <c r="NM812" s="57"/>
      <c r="NN812" s="57"/>
      <c r="NO812" s="57"/>
      <c r="NP812" s="57"/>
      <c r="NQ812" s="57"/>
      <c r="NR812" s="57"/>
      <c r="NS812" s="57"/>
      <c r="NT812" s="57"/>
      <c r="NU812" s="57"/>
      <c r="NV812" s="57"/>
      <c r="NW812" s="57"/>
      <c r="NX812" s="57"/>
      <c r="NY812" s="57"/>
      <c r="NZ812" s="57"/>
      <c r="OA812" s="57"/>
      <c r="OB812" s="57"/>
      <c r="OC812" s="57"/>
      <c r="OD812" s="57"/>
      <c r="OE812" s="57"/>
      <c r="OF812" s="57"/>
      <c r="OG812" s="57"/>
      <c r="OH812" s="57"/>
      <c r="OI812" s="57"/>
      <c r="OJ812" s="57"/>
      <c r="OK812" s="57"/>
      <c r="OL812" s="57"/>
      <c r="OM812" s="57"/>
      <c r="ON812" s="57"/>
      <c r="OO812" s="57"/>
      <c r="OP812" s="57"/>
      <c r="OQ812" s="57"/>
      <c r="OR812" s="57"/>
      <c r="OS812" s="57"/>
      <c r="OT812" s="57"/>
      <c r="OU812" s="57"/>
      <c r="OV812" s="57"/>
      <c r="OW812" s="57"/>
      <c r="OX812" s="57"/>
      <c r="OY812" s="57"/>
      <c r="OZ812" s="57"/>
      <c r="PA812" s="57"/>
      <c r="PB812" s="57"/>
      <c r="PC812" s="57"/>
      <c r="PD812" s="57"/>
      <c r="PE812" s="57"/>
      <c r="PF812" s="57"/>
      <c r="PG812" s="57"/>
      <c r="PH812" s="57"/>
      <c r="PI812" s="57"/>
      <c r="PJ812" s="57"/>
      <c r="PK812" s="57"/>
      <c r="PL812" s="57"/>
      <c r="PM812" s="57"/>
      <c r="PN812" s="57"/>
      <c r="PO812" s="57"/>
      <c r="PP812" s="57"/>
      <c r="PQ812" s="57"/>
      <c r="PR812" s="57"/>
      <c r="PS812" s="57"/>
      <c r="PT812" s="57"/>
      <c r="PU812" s="57"/>
      <c r="PV812" s="57"/>
      <c r="PW812" s="57"/>
      <c r="PX812" s="57"/>
      <c r="PY812" s="57"/>
      <c r="PZ812" s="57"/>
      <c r="QA812" s="57"/>
      <c r="QB812" s="57"/>
      <c r="QC812" s="57"/>
      <c r="QD812" s="57"/>
      <c r="QE812" s="57"/>
      <c r="QF812" s="57"/>
      <c r="QG812" s="57"/>
      <c r="QH812" s="57"/>
      <c r="QI812" s="57"/>
      <c r="QJ812" s="57"/>
      <c r="QK812" s="57"/>
      <c r="QL812" s="57"/>
      <c r="QM812" s="57"/>
      <c r="QN812" s="57"/>
      <c r="QO812" s="57"/>
      <c r="QP812" s="57"/>
      <c r="QQ812" s="57"/>
      <c r="QR812" s="57"/>
      <c r="QS812" s="57"/>
      <c r="QT812" s="57"/>
      <c r="QU812" s="57"/>
      <c r="QV812" s="57"/>
      <c r="QW812" s="57"/>
      <c r="QX812" s="57"/>
      <c r="QY812" s="57"/>
      <c r="QZ812" s="57"/>
      <c r="RA812" s="57"/>
      <c r="RB812" s="57"/>
      <c r="RC812" s="57"/>
      <c r="RD812" s="57"/>
      <c r="RE812" s="57"/>
      <c r="RF812" s="57"/>
      <c r="RG812" s="57"/>
      <c r="RH812" s="57"/>
      <c r="RI812" s="57"/>
      <c r="RJ812" s="57"/>
      <c r="RK812" s="57"/>
      <c r="RL812" s="57"/>
      <c r="RM812" s="57"/>
      <c r="RN812" s="57"/>
      <c r="RO812" s="57"/>
      <c r="RP812" s="57"/>
      <c r="RQ812" s="57"/>
      <c r="RR812" s="57"/>
      <c r="RS812" s="57"/>
      <c r="RT812" s="57"/>
      <c r="RU812" s="57"/>
      <c r="RV812" s="57"/>
      <c r="RW812" s="57"/>
      <c r="RX812" s="57"/>
      <c r="RY812" s="57"/>
      <c r="RZ812" s="57"/>
      <c r="SA812" s="57"/>
      <c r="SB812" s="57"/>
      <c r="SC812" s="57"/>
      <c r="SD812" s="57"/>
      <c r="SE812" s="57"/>
      <c r="SF812" s="57"/>
      <c r="SG812" s="57"/>
      <c r="SH812" s="57"/>
      <c r="SI812" s="57"/>
      <c r="SJ812" s="57"/>
      <c r="SK812" s="57"/>
      <c r="SL812" s="57"/>
      <c r="SM812" s="57"/>
      <c r="SN812" s="57"/>
      <c r="SO812" s="57"/>
      <c r="SP812" s="57"/>
      <c r="SQ812" s="57"/>
      <c r="SR812" s="57"/>
      <c r="SS812" s="57"/>
      <c r="ST812" s="57"/>
      <c r="SU812" s="57"/>
      <c r="SV812" s="57"/>
      <c r="SW812" s="57"/>
      <c r="SX812" s="57"/>
      <c r="SY812" s="57"/>
      <c r="SZ812" s="57"/>
      <c r="TA812" s="57"/>
      <c r="TB812" s="57"/>
      <c r="TC812" s="57"/>
      <c r="TD812" s="57"/>
      <c r="TE812" s="57"/>
      <c r="TF812" s="57"/>
      <c r="TG812" s="57"/>
      <c r="TH812" s="57"/>
      <c r="TI812" s="57"/>
      <c r="TJ812" s="57"/>
      <c r="TK812" s="57"/>
      <c r="TL812" s="57"/>
      <c r="TM812" s="57"/>
      <c r="TN812" s="57"/>
      <c r="TO812" s="57"/>
      <c r="TP812" s="57"/>
      <c r="TQ812" s="57"/>
      <c r="TR812" s="57"/>
      <c r="TS812" s="57"/>
      <c r="TT812" s="57"/>
      <c r="TU812" s="57"/>
      <c r="TV812" s="57"/>
      <c r="TW812" s="57"/>
      <c r="TX812" s="57"/>
      <c r="TY812" s="57"/>
      <c r="TZ812" s="57"/>
      <c r="UA812" s="57"/>
      <c r="UB812" s="57"/>
      <c r="UC812" s="57"/>
      <c r="UD812" s="57"/>
      <c r="UE812" s="57"/>
      <c r="UF812" s="57"/>
      <c r="UG812" s="57"/>
      <c r="UH812" s="57"/>
      <c r="UI812" s="57"/>
      <c r="UJ812" s="57"/>
      <c r="UK812" s="57"/>
      <c r="UL812" s="57"/>
      <c r="UM812" s="57"/>
      <c r="UN812" s="57"/>
      <c r="UO812" s="57"/>
      <c r="UP812" s="57"/>
      <c r="UQ812" s="57"/>
      <c r="UR812" s="57"/>
      <c r="US812" s="57"/>
      <c r="UT812" s="57"/>
      <c r="UU812" s="57"/>
      <c r="UV812" s="57"/>
      <c r="UW812" s="57"/>
      <c r="UX812" s="57"/>
      <c r="UY812" s="57"/>
      <c r="UZ812" s="57"/>
      <c r="VA812" s="57"/>
      <c r="VB812" s="57"/>
      <c r="VC812" s="57"/>
      <c r="VD812" s="57"/>
      <c r="VE812" s="57"/>
      <c r="VF812" s="57"/>
      <c r="VG812" s="57"/>
      <c r="VH812" s="57"/>
      <c r="VI812" s="57"/>
      <c r="VJ812" s="57"/>
      <c r="VK812" s="57"/>
      <c r="VL812" s="57"/>
      <c r="VM812" s="57"/>
      <c r="VN812" s="57"/>
      <c r="VO812" s="57"/>
      <c r="VP812" s="57"/>
      <c r="VQ812" s="57"/>
      <c r="VR812" s="57"/>
      <c r="VS812" s="57"/>
      <c r="VT812" s="57"/>
      <c r="VU812" s="57"/>
      <c r="VV812" s="57"/>
      <c r="VW812" s="57"/>
      <c r="VX812" s="57"/>
      <c r="VY812" s="57"/>
      <c r="VZ812" s="57"/>
      <c r="WA812" s="57"/>
      <c r="WB812" s="57"/>
      <c r="WC812" s="57"/>
      <c r="WD812" s="57"/>
      <c r="WE812" s="57"/>
      <c r="WF812" s="57"/>
      <c r="WG812" s="57"/>
      <c r="WH812" s="57"/>
      <c r="WI812" s="57"/>
      <c r="WJ812" s="57"/>
      <c r="WK812" s="57"/>
      <c r="WL812" s="57"/>
      <c r="WM812" s="57"/>
      <c r="WN812" s="57"/>
      <c r="WO812" s="57"/>
      <c r="WP812" s="57"/>
      <c r="WQ812" s="57"/>
      <c r="WR812" s="57"/>
      <c r="WS812" s="57"/>
      <c r="WT812" s="57"/>
      <c r="WU812" s="57"/>
      <c r="WV812" s="57"/>
      <c r="WW812" s="57"/>
      <c r="WX812" s="57"/>
      <c r="WY812" s="57"/>
      <c r="WZ812" s="57"/>
      <c r="XA812" s="57"/>
      <c r="XB812" s="57"/>
      <c r="XC812" s="57"/>
      <c r="XD812" s="57"/>
      <c r="XE812" s="57"/>
      <c r="XF812" s="57"/>
      <c r="XG812" s="57"/>
      <c r="XH812" s="57"/>
      <c r="XI812" s="57"/>
      <c r="XJ812" s="57"/>
      <c r="XK812" s="57"/>
      <c r="XL812" s="57"/>
      <c r="XM812" s="57"/>
      <c r="XN812" s="57"/>
      <c r="XO812" s="57"/>
      <c r="XP812" s="57"/>
      <c r="XQ812" s="57"/>
      <c r="XR812" s="57"/>
      <c r="XS812" s="57"/>
      <c r="XT812" s="57"/>
      <c r="XU812" s="57"/>
      <c r="XV812" s="57"/>
      <c r="XW812" s="57"/>
    </row>
    <row r="813">
      <c r="AI813" s="57"/>
      <c r="BR813" s="57"/>
      <c r="DA813" s="57"/>
      <c r="EJ813" s="57"/>
      <c r="EK813" s="57"/>
      <c r="EL813" s="57"/>
      <c r="EM813" s="57"/>
      <c r="EN813" s="57"/>
      <c r="EO813" s="57"/>
      <c r="EP813" s="57"/>
      <c r="EQ813" s="57"/>
      <c r="ER813" s="57"/>
      <c r="ES813" s="57"/>
      <c r="ET813" s="57"/>
      <c r="EU813" s="57"/>
      <c r="EV813" s="57"/>
      <c r="EW813" s="57"/>
      <c r="EX813" s="57"/>
      <c r="EY813" s="57"/>
      <c r="EZ813" s="57"/>
      <c r="FA813" s="57"/>
      <c r="FB813" s="57"/>
      <c r="FC813" s="57"/>
      <c r="FD813" s="57"/>
      <c r="FE813" s="57"/>
      <c r="FF813" s="57"/>
      <c r="FG813" s="57"/>
      <c r="FH813" s="57"/>
      <c r="FI813" s="57"/>
      <c r="FJ813" s="57"/>
      <c r="FK813" s="57"/>
      <c r="FL813" s="57"/>
      <c r="FM813" s="57"/>
      <c r="FN813" s="57"/>
      <c r="FO813" s="57"/>
      <c r="FP813" s="57"/>
      <c r="FQ813" s="57"/>
      <c r="FR813" s="57"/>
      <c r="FS813" s="57"/>
      <c r="FT813" s="57"/>
      <c r="FU813" s="57"/>
      <c r="FV813" s="57"/>
      <c r="FW813" s="57"/>
      <c r="FX813" s="57"/>
      <c r="FY813" s="57"/>
      <c r="FZ813" s="57"/>
      <c r="GA813" s="57"/>
      <c r="GB813" s="57"/>
      <c r="GC813" s="57"/>
      <c r="GD813" s="57"/>
      <c r="GE813" s="57"/>
      <c r="GF813" s="57"/>
      <c r="GG813" s="57"/>
      <c r="GH813" s="57"/>
      <c r="GI813" s="57"/>
      <c r="GJ813" s="57"/>
      <c r="GK813" s="57"/>
      <c r="GL813" s="57"/>
      <c r="GM813" s="57"/>
      <c r="GN813" s="57"/>
      <c r="GO813" s="57"/>
      <c r="GP813" s="57"/>
      <c r="GQ813" s="57"/>
      <c r="GR813" s="57"/>
      <c r="GS813" s="57"/>
      <c r="GT813" s="57"/>
      <c r="GU813" s="57"/>
      <c r="GV813" s="57"/>
      <c r="GW813" s="57"/>
      <c r="GX813" s="57"/>
      <c r="GY813" s="57"/>
      <c r="GZ813" s="57"/>
      <c r="HA813" s="57"/>
      <c r="HB813" s="57"/>
      <c r="HC813" s="57"/>
      <c r="HD813" s="57"/>
      <c r="HE813" s="57"/>
      <c r="HF813" s="57"/>
      <c r="HG813" s="57"/>
      <c r="HH813" s="57"/>
      <c r="HI813" s="57"/>
      <c r="HJ813" s="57"/>
      <c r="HK813" s="57"/>
      <c r="HL813" s="57"/>
      <c r="HM813" s="57"/>
      <c r="HN813" s="57"/>
      <c r="HO813" s="57"/>
      <c r="HP813" s="57"/>
      <c r="HQ813" s="57"/>
      <c r="HR813" s="57"/>
      <c r="HS813" s="57"/>
      <c r="HT813" s="57"/>
      <c r="HU813" s="57"/>
      <c r="HV813" s="57"/>
      <c r="HW813" s="57"/>
      <c r="HX813" s="57"/>
      <c r="HY813" s="57"/>
      <c r="HZ813" s="57"/>
      <c r="IA813" s="57"/>
      <c r="IB813" s="57"/>
      <c r="IC813" s="57"/>
      <c r="ID813" s="57"/>
      <c r="IE813" s="57"/>
      <c r="IF813" s="57"/>
      <c r="IG813" s="57"/>
      <c r="IH813" s="57"/>
      <c r="II813" s="57"/>
      <c r="IJ813" s="57"/>
      <c r="IK813" s="57"/>
      <c r="IL813" s="57"/>
      <c r="IM813" s="57"/>
      <c r="IN813" s="57"/>
      <c r="IO813" s="57"/>
      <c r="IP813" s="57"/>
      <c r="IQ813" s="57"/>
      <c r="IR813" s="57"/>
      <c r="IS813" s="57"/>
      <c r="IT813" s="57"/>
      <c r="IU813" s="57"/>
      <c r="IV813" s="57"/>
      <c r="IW813" s="57"/>
      <c r="IX813" s="57"/>
      <c r="IY813" s="57"/>
      <c r="IZ813" s="57"/>
      <c r="JA813" s="57"/>
      <c r="JB813" s="57"/>
      <c r="JC813" s="57"/>
      <c r="JD813" s="57"/>
      <c r="JE813" s="57"/>
      <c r="JF813" s="57"/>
      <c r="JG813" s="57"/>
      <c r="JH813" s="57"/>
      <c r="JI813" s="57"/>
      <c r="JJ813" s="57"/>
      <c r="JK813" s="57"/>
      <c r="JL813" s="57"/>
      <c r="JM813" s="57"/>
      <c r="JN813" s="57"/>
      <c r="JO813" s="57"/>
      <c r="JP813" s="57"/>
      <c r="JQ813" s="57"/>
      <c r="JR813" s="57"/>
      <c r="JS813" s="57"/>
      <c r="JT813" s="57"/>
      <c r="JU813" s="57"/>
      <c r="JV813" s="57"/>
      <c r="JW813" s="57"/>
      <c r="JX813" s="57"/>
      <c r="JY813" s="57"/>
      <c r="JZ813" s="57"/>
      <c r="KA813" s="57"/>
      <c r="KB813" s="57"/>
      <c r="KC813" s="57"/>
      <c r="KD813" s="57"/>
      <c r="KE813" s="57"/>
      <c r="KF813" s="57"/>
      <c r="KG813" s="57"/>
      <c r="KH813" s="57"/>
      <c r="KI813" s="57"/>
      <c r="KJ813" s="57"/>
      <c r="KK813" s="57"/>
      <c r="KL813" s="57"/>
      <c r="KM813" s="57"/>
      <c r="KN813" s="57"/>
      <c r="KO813" s="57"/>
      <c r="KP813" s="57"/>
      <c r="KQ813" s="57"/>
      <c r="KR813" s="57"/>
      <c r="KS813" s="57"/>
      <c r="KT813" s="57"/>
      <c r="KU813" s="57"/>
      <c r="KV813" s="57"/>
      <c r="KW813" s="57"/>
      <c r="KX813" s="57"/>
      <c r="KY813" s="57"/>
      <c r="KZ813" s="57"/>
      <c r="LA813" s="57"/>
      <c r="LB813" s="57"/>
      <c r="LC813" s="57"/>
      <c r="LD813" s="57"/>
      <c r="LE813" s="57"/>
      <c r="LF813" s="57"/>
      <c r="LG813" s="57"/>
      <c r="LH813" s="57"/>
      <c r="LI813" s="57"/>
      <c r="LJ813" s="57"/>
      <c r="LK813" s="57"/>
      <c r="LL813" s="57"/>
      <c r="LM813" s="57"/>
      <c r="LN813" s="57"/>
      <c r="LO813" s="57"/>
      <c r="LP813" s="57"/>
      <c r="LQ813" s="57"/>
      <c r="LR813" s="57"/>
      <c r="LS813" s="57"/>
      <c r="LT813" s="57"/>
      <c r="LU813" s="57"/>
      <c r="LV813" s="57"/>
      <c r="LW813" s="57"/>
      <c r="LX813" s="57"/>
      <c r="LY813" s="57"/>
      <c r="LZ813" s="57"/>
      <c r="MA813" s="57"/>
      <c r="MB813" s="57"/>
      <c r="MC813" s="57"/>
      <c r="MD813" s="57"/>
      <c r="ME813" s="57"/>
      <c r="MF813" s="57"/>
      <c r="MG813" s="57"/>
      <c r="MH813" s="57"/>
      <c r="MI813" s="57"/>
      <c r="MJ813" s="57"/>
      <c r="MK813" s="57"/>
      <c r="ML813" s="57"/>
      <c r="MM813" s="57"/>
      <c r="MN813" s="57"/>
      <c r="MO813" s="57"/>
      <c r="MP813" s="57"/>
      <c r="MQ813" s="57"/>
      <c r="MR813" s="57"/>
      <c r="MS813" s="57"/>
      <c r="MT813" s="57"/>
      <c r="MU813" s="57"/>
      <c r="MV813" s="57"/>
      <c r="MW813" s="57"/>
      <c r="MX813" s="57"/>
      <c r="MY813" s="57"/>
      <c r="MZ813" s="57"/>
      <c r="NA813" s="57"/>
      <c r="NB813" s="57"/>
      <c r="NC813" s="57"/>
      <c r="ND813" s="57"/>
      <c r="NE813" s="57"/>
      <c r="NF813" s="57"/>
      <c r="NG813" s="57"/>
      <c r="NH813" s="57"/>
      <c r="NI813" s="57"/>
      <c r="NJ813" s="57"/>
      <c r="NK813" s="57"/>
      <c r="NL813" s="57"/>
      <c r="NM813" s="57"/>
      <c r="NN813" s="57"/>
      <c r="NO813" s="57"/>
      <c r="NP813" s="57"/>
      <c r="NQ813" s="57"/>
      <c r="NR813" s="57"/>
      <c r="NS813" s="57"/>
      <c r="NT813" s="57"/>
      <c r="NU813" s="57"/>
      <c r="NV813" s="57"/>
      <c r="NW813" s="57"/>
      <c r="NX813" s="57"/>
      <c r="NY813" s="57"/>
      <c r="NZ813" s="57"/>
      <c r="OA813" s="57"/>
      <c r="OB813" s="57"/>
      <c r="OC813" s="57"/>
      <c r="OD813" s="57"/>
      <c r="OE813" s="57"/>
      <c r="OF813" s="57"/>
      <c r="OG813" s="57"/>
      <c r="OH813" s="57"/>
      <c r="OI813" s="57"/>
      <c r="OJ813" s="57"/>
      <c r="OK813" s="57"/>
      <c r="OL813" s="57"/>
      <c r="OM813" s="57"/>
      <c r="ON813" s="57"/>
      <c r="OO813" s="57"/>
      <c r="OP813" s="57"/>
      <c r="OQ813" s="57"/>
      <c r="OR813" s="57"/>
      <c r="OS813" s="57"/>
      <c r="OT813" s="57"/>
      <c r="OU813" s="57"/>
      <c r="OV813" s="57"/>
      <c r="OW813" s="57"/>
      <c r="OX813" s="57"/>
      <c r="OY813" s="57"/>
      <c r="OZ813" s="57"/>
      <c r="PA813" s="57"/>
      <c r="PB813" s="57"/>
      <c r="PC813" s="57"/>
      <c r="PD813" s="57"/>
      <c r="PE813" s="57"/>
      <c r="PF813" s="57"/>
      <c r="PG813" s="57"/>
      <c r="PH813" s="57"/>
      <c r="PI813" s="57"/>
      <c r="PJ813" s="57"/>
      <c r="PK813" s="57"/>
      <c r="PL813" s="57"/>
      <c r="PM813" s="57"/>
      <c r="PN813" s="57"/>
      <c r="PO813" s="57"/>
      <c r="PP813" s="57"/>
      <c r="PQ813" s="57"/>
      <c r="PR813" s="57"/>
      <c r="PS813" s="57"/>
      <c r="PT813" s="57"/>
      <c r="PU813" s="57"/>
      <c r="PV813" s="57"/>
      <c r="PW813" s="57"/>
      <c r="PX813" s="57"/>
      <c r="PY813" s="57"/>
      <c r="PZ813" s="57"/>
      <c r="QA813" s="57"/>
      <c r="QB813" s="57"/>
      <c r="QC813" s="57"/>
      <c r="QD813" s="57"/>
      <c r="QE813" s="57"/>
      <c r="QF813" s="57"/>
      <c r="QG813" s="57"/>
      <c r="QH813" s="57"/>
      <c r="QI813" s="57"/>
      <c r="QJ813" s="57"/>
      <c r="QK813" s="57"/>
      <c r="QL813" s="57"/>
      <c r="QM813" s="57"/>
      <c r="QN813" s="57"/>
      <c r="QO813" s="57"/>
      <c r="QP813" s="57"/>
      <c r="QQ813" s="57"/>
      <c r="QR813" s="57"/>
      <c r="QS813" s="57"/>
      <c r="QT813" s="57"/>
      <c r="QU813" s="57"/>
      <c r="QV813" s="57"/>
      <c r="QW813" s="57"/>
      <c r="QX813" s="57"/>
      <c r="QY813" s="57"/>
      <c r="QZ813" s="57"/>
      <c r="RA813" s="57"/>
      <c r="RB813" s="57"/>
      <c r="RC813" s="57"/>
      <c r="RD813" s="57"/>
      <c r="RE813" s="57"/>
      <c r="RF813" s="57"/>
      <c r="RG813" s="57"/>
      <c r="RH813" s="57"/>
      <c r="RI813" s="57"/>
      <c r="RJ813" s="57"/>
      <c r="RK813" s="57"/>
      <c r="RL813" s="57"/>
      <c r="RM813" s="57"/>
      <c r="RN813" s="57"/>
      <c r="RO813" s="57"/>
      <c r="RP813" s="57"/>
      <c r="RQ813" s="57"/>
      <c r="RR813" s="57"/>
      <c r="RS813" s="57"/>
      <c r="RT813" s="57"/>
      <c r="RU813" s="57"/>
      <c r="RV813" s="57"/>
      <c r="RW813" s="57"/>
      <c r="RX813" s="57"/>
      <c r="RY813" s="57"/>
      <c r="RZ813" s="57"/>
      <c r="SA813" s="57"/>
      <c r="SB813" s="57"/>
      <c r="SC813" s="57"/>
      <c r="SD813" s="57"/>
      <c r="SE813" s="57"/>
      <c r="SF813" s="57"/>
      <c r="SG813" s="57"/>
      <c r="SH813" s="57"/>
      <c r="SI813" s="57"/>
      <c r="SJ813" s="57"/>
      <c r="SK813" s="57"/>
      <c r="SL813" s="57"/>
      <c r="SM813" s="57"/>
      <c r="SN813" s="57"/>
      <c r="SO813" s="57"/>
      <c r="SP813" s="57"/>
      <c r="SQ813" s="57"/>
      <c r="SR813" s="57"/>
      <c r="SS813" s="57"/>
      <c r="ST813" s="57"/>
      <c r="SU813" s="57"/>
      <c r="SV813" s="57"/>
      <c r="SW813" s="57"/>
      <c r="SX813" s="57"/>
      <c r="SY813" s="57"/>
      <c r="SZ813" s="57"/>
      <c r="TA813" s="57"/>
      <c r="TB813" s="57"/>
      <c r="TC813" s="57"/>
      <c r="TD813" s="57"/>
      <c r="TE813" s="57"/>
      <c r="TF813" s="57"/>
      <c r="TG813" s="57"/>
      <c r="TH813" s="57"/>
      <c r="TI813" s="57"/>
      <c r="TJ813" s="57"/>
      <c r="TK813" s="57"/>
      <c r="TL813" s="57"/>
      <c r="TM813" s="57"/>
      <c r="TN813" s="57"/>
      <c r="TO813" s="57"/>
      <c r="TP813" s="57"/>
      <c r="TQ813" s="57"/>
      <c r="TR813" s="57"/>
      <c r="TS813" s="57"/>
      <c r="TT813" s="57"/>
      <c r="TU813" s="57"/>
      <c r="TV813" s="57"/>
      <c r="TW813" s="57"/>
      <c r="TX813" s="57"/>
      <c r="TY813" s="57"/>
      <c r="TZ813" s="57"/>
      <c r="UA813" s="57"/>
      <c r="UB813" s="57"/>
      <c r="UC813" s="57"/>
      <c r="UD813" s="57"/>
      <c r="UE813" s="57"/>
      <c r="UF813" s="57"/>
      <c r="UG813" s="57"/>
      <c r="UH813" s="57"/>
      <c r="UI813" s="57"/>
      <c r="UJ813" s="57"/>
      <c r="UK813" s="57"/>
      <c r="UL813" s="57"/>
      <c r="UM813" s="57"/>
      <c r="UN813" s="57"/>
      <c r="UO813" s="57"/>
      <c r="UP813" s="57"/>
      <c r="UQ813" s="57"/>
      <c r="UR813" s="57"/>
      <c r="US813" s="57"/>
      <c r="UT813" s="57"/>
      <c r="UU813" s="57"/>
      <c r="UV813" s="57"/>
      <c r="UW813" s="57"/>
      <c r="UX813" s="57"/>
      <c r="UY813" s="57"/>
      <c r="UZ813" s="57"/>
      <c r="VA813" s="57"/>
      <c r="VB813" s="57"/>
      <c r="VC813" s="57"/>
      <c r="VD813" s="57"/>
      <c r="VE813" s="57"/>
      <c r="VF813" s="57"/>
      <c r="VG813" s="57"/>
      <c r="VH813" s="57"/>
      <c r="VI813" s="57"/>
      <c r="VJ813" s="57"/>
      <c r="VK813" s="57"/>
      <c r="VL813" s="57"/>
      <c r="VM813" s="57"/>
      <c r="VN813" s="57"/>
      <c r="VO813" s="57"/>
      <c r="VP813" s="57"/>
      <c r="VQ813" s="57"/>
      <c r="VR813" s="57"/>
      <c r="VS813" s="57"/>
      <c r="VT813" s="57"/>
      <c r="VU813" s="57"/>
      <c r="VV813" s="57"/>
      <c r="VW813" s="57"/>
      <c r="VX813" s="57"/>
      <c r="VY813" s="57"/>
      <c r="VZ813" s="57"/>
      <c r="WA813" s="57"/>
      <c r="WB813" s="57"/>
      <c r="WC813" s="57"/>
      <c r="WD813" s="57"/>
      <c r="WE813" s="57"/>
      <c r="WF813" s="57"/>
      <c r="WG813" s="57"/>
      <c r="WH813" s="57"/>
      <c r="WI813" s="57"/>
      <c r="WJ813" s="57"/>
      <c r="WK813" s="57"/>
      <c r="WL813" s="57"/>
      <c r="WM813" s="57"/>
      <c r="WN813" s="57"/>
      <c r="WO813" s="57"/>
      <c r="WP813" s="57"/>
      <c r="WQ813" s="57"/>
      <c r="WR813" s="57"/>
      <c r="WS813" s="57"/>
      <c r="WT813" s="57"/>
      <c r="WU813" s="57"/>
      <c r="WV813" s="57"/>
      <c r="WW813" s="57"/>
      <c r="WX813" s="57"/>
      <c r="WY813" s="57"/>
      <c r="WZ813" s="57"/>
      <c r="XA813" s="57"/>
      <c r="XB813" s="57"/>
      <c r="XC813" s="57"/>
      <c r="XD813" s="57"/>
      <c r="XE813" s="57"/>
      <c r="XF813" s="57"/>
      <c r="XG813" s="57"/>
      <c r="XH813" s="57"/>
      <c r="XI813" s="57"/>
      <c r="XJ813" s="57"/>
      <c r="XK813" s="57"/>
      <c r="XL813" s="57"/>
      <c r="XM813" s="57"/>
      <c r="XN813" s="57"/>
      <c r="XO813" s="57"/>
      <c r="XP813" s="57"/>
      <c r="XQ813" s="57"/>
      <c r="XR813" s="57"/>
      <c r="XS813" s="57"/>
      <c r="XT813" s="57"/>
      <c r="XU813" s="57"/>
      <c r="XV813" s="57"/>
      <c r="XW813" s="57"/>
    </row>
    <row r="814">
      <c r="AI814" s="57"/>
      <c r="BR814" s="57"/>
      <c r="DA814" s="57"/>
      <c r="EJ814" s="57"/>
      <c r="EK814" s="57"/>
      <c r="EL814" s="57"/>
      <c r="EM814" s="57"/>
      <c r="EN814" s="57"/>
      <c r="EO814" s="57"/>
      <c r="EP814" s="57"/>
      <c r="EQ814" s="57"/>
      <c r="ER814" s="57"/>
      <c r="ES814" s="57"/>
      <c r="ET814" s="57"/>
      <c r="EU814" s="57"/>
      <c r="EV814" s="57"/>
      <c r="EW814" s="57"/>
      <c r="EX814" s="57"/>
      <c r="EY814" s="57"/>
      <c r="EZ814" s="57"/>
      <c r="FA814" s="57"/>
      <c r="FB814" s="57"/>
      <c r="FC814" s="57"/>
      <c r="FD814" s="57"/>
      <c r="FE814" s="57"/>
      <c r="FF814" s="57"/>
      <c r="FG814" s="57"/>
      <c r="FH814" s="57"/>
      <c r="FI814" s="57"/>
      <c r="FJ814" s="57"/>
      <c r="FK814" s="57"/>
      <c r="FL814" s="57"/>
      <c r="FM814" s="57"/>
      <c r="FN814" s="57"/>
      <c r="FO814" s="57"/>
      <c r="FP814" s="57"/>
      <c r="FQ814" s="57"/>
      <c r="FR814" s="57"/>
      <c r="FS814" s="57"/>
      <c r="FT814" s="57"/>
      <c r="FU814" s="57"/>
      <c r="FV814" s="57"/>
      <c r="FW814" s="57"/>
      <c r="FX814" s="57"/>
      <c r="FY814" s="57"/>
      <c r="FZ814" s="57"/>
      <c r="GA814" s="57"/>
      <c r="GB814" s="57"/>
      <c r="GC814" s="57"/>
      <c r="GD814" s="57"/>
      <c r="GE814" s="57"/>
      <c r="GF814" s="57"/>
      <c r="GG814" s="57"/>
      <c r="GH814" s="57"/>
      <c r="GI814" s="57"/>
      <c r="GJ814" s="57"/>
      <c r="GK814" s="57"/>
      <c r="GL814" s="57"/>
      <c r="GM814" s="57"/>
      <c r="GN814" s="57"/>
      <c r="GO814" s="57"/>
      <c r="GP814" s="57"/>
      <c r="GQ814" s="57"/>
      <c r="GR814" s="57"/>
      <c r="GS814" s="57"/>
      <c r="GT814" s="57"/>
      <c r="GU814" s="57"/>
      <c r="GV814" s="57"/>
      <c r="GW814" s="57"/>
      <c r="GX814" s="57"/>
      <c r="GY814" s="57"/>
      <c r="GZ814" s="57"/>
      <c r="HA814" s="57"/>
      <c r="HB814" s="57"/>
      <c r="HC814" s="57"/>
      <c r="HD814" s="57"/>
      <c r="HE814" s="57"/>
      <c r="HF814" s="57"/>
      <c r="HG814" s="57"/>
      <c r="HH814" s="57"/>
      <c r="HI814" s="57"/>
      <c r="HJ814" s="57"/>
      <c r="HK814" s="57"/>
      <c r="HL814" s="57"/>
      <c r="HM814" s="57"/>
      <c r="HN814" s="57"/>
      <c r="HO814" s="57"/>
      <c r="HP814" s="57"/>
      <c r="HQ814" s="57"/>
      <c r="HR814" s="57"/>
      <c r="HS814" s="57"/>
      <c r="HT814" s="57"/>
      <c r="HU814" s="57"/>
      <c r="HV814" s="57"/>
      <c r="HW814" s="57"/>
      <c r="HX814" s="57"/>
      <c r="HY814" s="57"/>
      <c r="HZ814" s="57"/>
      <c r="IA814" s="57"/>
      <c r="IB814" s="57"/>
      <c r="IC814" s="57"/>
      <c r="ID814" s="57"/>
      <c r="IE814" s="57"/>
      <c r="IF814" s="57"/>
      <c r="IG814" s="57"/>
      <c r="IH814" s="57"/>
      <c r="II814" s="57"/>
      <c r="IJ814" s="57"/>
      <c r="IK814" s="57"/>
      <c r="IL814" s="57"/>
      <c r="IM814" s="57"/>
      <c r="IN814" s="57"/>
      <c r="IO814" s="57"/>
      <c r="IP814" s="57"/>
      <c r="IQ814" s="57"/>
      <c r="IR814" s="57"/>
      <c r="IS814" s="57"/>
      <c r="IT814" s="57"/>
      <c r="IU814" s="57"/>
      <c r="IV814" s="57"/>
      <c r="IW814" s="57"/>
      <c r="IX814" s="57"/>
      <c r="IY814" s="57"/>
      <c r="IZ814" s="57"/>
      <c r="JA814" s="57"/>
      <c r="JB814" s="57"/>
      <c r="JC814" s="57"/>
      <c r="JD814" s="57"/>
      <c r="JE814" s="57"/>
      <c r="JF814" s="57"/>
      <c r="JG814" s="57"/>
      <c r="JH814" s="57"/>
      <c r="JI814" s="57"/>
      <c r="JJ814" s="57"/>
      <c r="JK814" s="57"/>
      <c r="JL814" s="57"/>
      <c r="JM814" s="57"/>
      <c r="JN814" s="57"/>
      <c r="JO814" s="57"/>
      <c r="JP814" s="57"/>
      <c r="JQ814" s="57"/>
      <c r="JR814" s="57"/>
      <c r="JS814" s="57"/>
      <c r="JT814" s="57"/>
      <c r="JU814" s="57"/>
      <c r="JV814" s="57"/>
      <c r="JW814" s="57"/>
      <c r="JX814" s="57"/>
      <c r="JY814" s="57"/>
      <c r="JZ814" s="57"/>
      <c r="KA814" s="57"/>
      <c r="KB814" s="57"/>
      <c r="KC814" s="57"/>
      <c r="KD814" s="57"/>
      <c r="KE814" s="57"/>
      <c r="KF814" s="57"/>
      <c r="KG814" s="57"/>
      <c r="KH814" s="57"/>
      <c r="KI814" s="57"/>
      <c r="KJ814" s="57"/>
      <c r="KK814" s="57"/>
      <c r="KL814" s="57"/>
      <c r="KM814" s="57"/>
      <c r="KN814" s="57"/>
      <c r="KO814" s="57"/>
      <c r="KP814" s="57"/>
      <c r="KQ814" s="57"/>
      <c r="KR814" s="57"/>
      <c r="KS814" s="57"/>
      <c r="KT814" s="57"/>
      <c r="KU814" s="57"/>
      <c r="KV814" s="57"/>
      <c r="KW814" s="57"/>
      <c r="KX814" s="57"/>
      <c r="KY814" s="57"/>
      <c r="KZ814" s="57"/>
      <c r="LA814" s="57"/>
      <c r="LB814" s="57"/>
      <c r="LC814" s="57"/>
      <c r="LD814" s="57"/>
      <c r="LE814" s="57"/>
      <c r="LF814" s="57"/>
      <c r="LG814" s="57"/>
      <c r="LH814" s="57"/>
      <c r="LI814" s="57"/>
      <c r="LJ814" s="57"/>
      <c r="LK814" s="57"/>
      <c r="LL814" s="57"/>
      <c r="LM814" s="57"/>
      <c r="LN814" s="57"/>
      <c r="LO814" s="57"/>
      <c r="LP814" s="57"/>
      <c r="LQ814" s="57"/>
      <c r="LR814" s="57"/>
      <c r="LS814" s="57"/>
      <c r="LT814" s="57"/>
      <c r="LU814" s="57"/>
      <c r="LV814" s="57"/>
      <c r="LW814" s="57"/>
      <c r="LX814" s="57"/>
      <c r="LY814" s="57"/>
      <c r="LZ814" s="57"/>
      <c r="MA814" s="57"/>
      <c r="MB814" s="57"/>
      <c r="MC814" s="57"/>
      <c r="MD814" s="57"/>
      <c r="ME814" s="57"/>
      <c r="MF814" s="57"/>
      <c r="MG814" s="57"/>
      <c r="MH814" s="57"/>
      <c r="MI814" s="57"/>
      <c r="MJ814" s="57"/>
      <c r="MK814" s="57"/>
      <c r="ML814" s="57"/>
      <c r="MM814" s="57"/>
      <c r="MN814" s="57"/>
      <c r="MO814" s="57"/>
      <c r="MP814" s="57"/>
      <c r="MQ814" s="57"/>
      <c r="MR814" s="57"/>
      <c r="MS814" s="57"/>
      <c r="MT814" s="57"/>
      <c r="MU814" s="57"/>
      <c r="MV814" s="57"/>
      <c r="MW814" s="57"/>
      <c r="MX814" s="57"/>
      <c r="MY814" s="57"/>
      <c r="MZ814" s="57"/>
      <c r="NA814" s="57"/>
      <c r="NB814" s="57"/>
      <c r="NC814" s="57"/>
      <c r="ND814" s="57"/>
      <c r="NE814" s="57"/>
      <c r="NF814" s="57"/>
      <c r="NG814" s="57"/>
      <c r="NH814" s="57"/>
      <c r="NI814" s="57"/>
      <c r="NJ814" s="57"/>
      <c r="NK814" s="57"/>
      <c r="NL814" s="57"/>
      <c r="NM814" s="57"/>
      <c r="NN814" s="57"/>
      <c r="NO814" s="57"/>
      <c r="NP814" s="57"/>
      <c r="NQ814" s="57"/>
      <c r="NR814" s="57"/>
      <c r="NS814" s="57"/>
      <c r="NT814" s="57"/>
      <c r="NU814" s="57"/>
      <c r="NV814" s="57"/>
      <c r="NW814" s="57"/>
      <c r="NX814" s="57"/>
      <c r="NY814" s="57"/>
      <c r="NZ814" s="57"/>
      <c r="OA814" s="57"/>
      <c r="OB814" s="57"/>
      <c r="OC814" s="57"/>
      <c r="OD814" s="57"/>
      <c r="OE814" s="57"/>
      <c r="OF814" s="57"/>
      <c r="OG814" s="57"/>
      <c r="OH814" s="57"/>
      <c r="OI814" s="57"/>
      <c r="OJ814" s="57"/>
      <c r="OK814" s="57"/>
      <c r="OL814" s="57"/>
      <c r="OM814" s="57"/>
      <c r="ON814" s="57"/>
      <c r="OO814" s="57"/>
      <c r="OP814" s="57"/>
      <c r="OQ814" s="57"/>
      <c r="OR814" s="57"/>
      <c r="OS814" s="57"/>
      <c r="OT814" s="57"/>
      <c r="OU814" s="57"/>
      <c r="OV814" s="57"/>
      <c r="OW814" s="57"/>
      <c r="OX814" s="57"/>
      <c r="OY814" s="57"/>
      <c r="OZ814" s="57"/>
      <c r="PA814" s="57"/>
      <c r="PB814" s="57"/>
      <c r="PC814" s="57"/>
      <c r="PD814" s="57"/>
      <c r="PE814" s="57"/>
      <c r="PF814" s="57"/>
      <c r="PG814" s="57"/>
      <c r="PH814" s="57"/>
      <c r="PI814" s="57"/>
      <c r="PJ814" s="57"/>
      <c r="PK814" s="57"/>
      <c r="PL814" s="57"/>
      <c r="PM814" s="57"/>
      <c r="PN814" s="57"/>
      <c r="PO814" s="57"/>
      <c r="PP814" s="57"/>
      <c r="PQ814" s="57"/>
      <c r="PR814" s="57"/>
      <c r="PS814" s="57"/>
      <c r="PT814" s="57"/>
      <c r="PU814" s="57"/>
      <c r="PV814" s="57"/>
      <c r="PW814" s="57"/>
      <c r="PX814" s="57"/>
      <c r="PY814" s="57"/>
      <c r="PZ814" s="57"/>
      <c r="QA814" s="57"/>
      <c r="QB814" s="57"/>
      <c r="QC814" s="57"/>
      <c r="QD814" s="57"/>
      <c r="QE814" s="57"/>
      <c r="QF814" s="57"/>
      <c r="QG814" s="57"/>
      <c r="QH814" s="57"/>
      <c r="QI814" s="57"/>
      <c r="QJ814" s="57"/>
      <c r="QK814" s="57"/>
      <c r="QL814" s="57"/>
      <c r="QM814" s="57"/>
      <c r="QN814" s="57"/>
      <c r="QO814" s="57"/>
      <c r="QP814" s="57"/>
      <c r="QQ814" s="57"/>
      <c r="QR814" s="57"/>
      <c r="QS814" s="57"/>
      <c r="QT814" s="57"/>
      <c r="QU814" s="57"/>
      <c r="QV814" s="57"/>
      <c r="QW814" s="57"/>
      <c r="QX814" s="57"/>
      <c r="QY814" s="57"/>
      <c r="QZ814" s="57"/>
      <c r="RA814" s="57"/>
      <c r="RB814" s="57"/>
      <c r="RC814" s="57"/>
      <c r="RD814" s="57"/>
      <c r="RE814" s="57"/>
      <c r="RF814" s="57"/>
      <c r="RG814" s="57"/>
      <c r="RH814" s="57"/>
      <c r="RI814" s="57"/>
      <c r="RJ814" s="57"/>
      <c r="RK814" s="57"/>
      <c r="RL814" s="57"/>
      <c r="RM814" s="57"/>
      <c r="RN814" s="57"/>
      <c r="RO814" s="57"/>
      <c r="RP814" s="57"/>
      <c r="RQ814" s="57"/>
      <c r="RR814" s="57"/>
      <c r="RS814" s="57"/>
      <c r="RT814" s="57"/>
      <c r="RU814" s="57"/>
      <c r="RV814" s="57"/>
      <c r="RW814" s="57"/>
      <c r="RX814" s="57"/>
      <c r="RY814" s="57"/>
      <c r="RZ814" s="57"/>
      <c r="SA814" s="57"/>
      <c r="SB814" s="57"/>
      <c r="SC814" s="57"/>
      <c r="SD814" s="57"/>
      <c r="SE814" s="57"/>
      <c r="SF814" s="57"/>
      <c r="SG814" s="57"/>
      <c r="SH814" s="57"/>
      <c r="SI814" s="57"/>
      <c r="SJ814" s="57"/>
      <c r="SK814" s="57"/>
      <c r="SL814" s="57"/>
      <c r="SM814" s="57"/>
      <c r="SN814" s="57"/>
      <c r="SO814" s="57"/>
      <c r="SP814" s="57"/>
      <c r="SQ814" s="57"/>
      <c r="SR814" s="57"/>
      <c r="SS814" s="57"/>
      <c r="ST814" s="57"/>
      <c r="SU814" s="57"/>
      <c r="SV814" s="57"/>
      <c r="SW814" s="57"/>
      <c r="SX814" s="57"/>
      <c r="SY814" s="57"/>
      <c r="SZ814" s="57"/>
      <c r="TA814" s="57"/>
      <c r="TB814" s="57"/>
      <c r="TC814" s="57"/>
      <c r="TD814" s="57"/>
      <c r="TE814" s="57"/>
      <c r="TF814" s="57"/>
      <c r="TG814" s="57"/>
      <c r="TH814" s="57"/>
      <c r="TI814" s="57"/>
      <c r="TJ814" s="57"/>
      <c r="TK814" s="57"/>
      <c r="TL814" s="57"/>
      <c r="TM814" s="57"/>
      <c r="TN814" s="57"/>
      <c r="TO814" s="57"/>
      <c r="TP814" s="57"/>
      <c r="TQ814" s="57"/>
      <c r="TR814" s="57"/>
      <c r="TS814" s="57"/>
      <c r="TT814" s="57"/>
      <c r="TU814" s="57"/>
      <c r="TV814" s="57"/>
      <c r="TW814" s="57"/>
      <c r="TX814" s="57"/>
      <c r="TY814" s="57"/>
      <c r="TZ814" s="57"/>
      <c r="UA814" s="57"/>
      <c r="UB814" s="57"/>
      <c r="UC814" s="57"/>
      <c r="UD814" s="57"/>
      <c r="UE814" s="57"/>
      <c r="UF814" s="57"/>
      <c r="UG814" s="57"/>
      <c r="UH814" s="57"/>
      <c r="UI814" s="57"/>
      <c r="UJ814" s="57"/>
      <c r="UK814" s="57"/>
      <c r="UL814" s="57"/>
      <c r="UM814" s="57"/>
      <c r="UN814" s="57"/>
      <c r="UO814" s="57"/>
      <c r="UP814" s="57"/>
      <c r="UQ814" s="57"/>
      <c r="UR814" s="57"/>
      <c r="US814" s="57"/>
      <c r="UT814" s="57"/>
      <c r="UU814" s="57"/>
      <c r="UV814" s="57"/>
      <c r="UW814" s="57"/>
      <c r="UX814" s="57"/>
      <c r="UY814" s="57"/>
      <c r="UZ814" s="57"/>
      <c r="VA814" s="57"/>
      <c r="VB814" s="57"/>
      <c r="VC814" s="57"/>
      <c r="VD814" s="57"/>
      <c r="VE814" s="57"/>
      <c r="VF814" s="57"/>
      <c r="VG814" s="57"/>
      <c r="VH814" s="57"/>
      <c r="VI814" s="57"/>
      <c r="VJ814" s="57"/>
      <c r="VK814" s="57"/>
      <c r="VL814" s="57"/>
      <c r="VM814" s="57"/>
      <c r="VN814" s="57"/>
      <c r="VO814" s="57"/>
      <c r="VP814" s="57"/>
      <c r="VQ814" s="57"/>
      <c r="VR814" s="57"/>
      <c r="VS814" s="57"/>
      <c r="VT814" s="57"/>
      <c r="VU814" s="57"/>
      <c r="VV814" s="57"/>
      <c r="VW814" s="57"/>
      <c r="VX814" s="57"/>
      <c r="VY814" s="57"/>
      <c r="VZ814" s="57"/>
      <c r="WA814" s="57"/>
      <c r="WB814" s="57"/>
      <c r="WC814" s="57"/>
      <c r="WD814" s="57"/>
      <c r="WE814" s="57"/>
      <c r="WF814" s="57"/>
      <c r="WG814" s="57"/>
      <c r="WH814" s="57"/>
      <c r="WI814" s="57"/>
      <c r="WJ814" s="57"/>
      <c r="WK814" s="57"/>
      <c r="WL814" s="57"/>
      <c r="WM814" s="57"/>
      <c r="WN814" s="57"/>
      <c r="WO814" s="57"/>
      <c r="WP814" s="57"/>
      <c r="WQ814" s="57"/>
      <c r="WR814" s="57"/>
      <c r="WS814" s="57"/>
      <c r="WT814" s="57"/>
      <c r="WU814" s="57"/>
      <c r="WV814" s="57"/>
      <c r="WW814" s="57"/>
      <c r="WX814" s="57"/>
      <c r="WY814" s="57"/>
      <c r="WZ814" s="57"/>
      <c r="XA814" s="57"/>
      <c r="XB814" s="57"/>
      <c r="XC814" s="57"/>
      <c r="XD814" s="57"/>
      <c r="XE814" s="57"/>
      <c r="XF814" s="57"/>
      <c r="XG814" s="57"/>
      <c r="XH814" s="57"/>
      <c r="XI814" s="57"/>
      <c r="XJ814" s="57"/>
      <c r="XK814" s="57"/>
      <c r="XL814" s="57"/>
      <c r="XM814" s="57"/>
      <c r="XN814" s="57"/>
      <c r="XO814" s="57"/>
      <c r="XP814" s="57"/>
      <c r="XQ814" s="57"/>
      <c r="XR814" s="57"/>
      <c r="XS814" s="57"/>
      <c r="XT814" s="57"/>
      <c r="XU814" s="57"/>
      <c r="XV814" s="57"/>
      <c r="XW814" s="57"/>
    </row>
    <row r="815">
      <c r="AI815" s="57"/>
      <c r="BR815" s="57"/>
      <c r="DA815" s="57"/>
      <c r="EJ815" s="57"/>
      <c r="EK815" s="57"/>
      <c r="EL815" s="57"/>
      <c r="EM815" s="57"/>
      <c r="EN815" s="57"/>
      <c r="EO815" s="57"/>
      <c r="EP815" s="57"/>
      <c r="EQ815" s="57"/>
      <c r="ER815" s="57"/>
      <c r="ES815" s="57"/>
      <c r="ET815" s="57"/>
      <c r="EU815" s="57"/>
      <c r="EV815" s="57"/>
      <c r="EW815" s="57"/>
      <c r="EX815" s="57"/>
      <c r="EY815" s="57"/>
      <c r="EZ815" s="57"/>
      <c r="FA815" s="57"/>
      <c r="FB815" s="57"/>
      <c r="FC815" s="57"/>
      <c r="FD815" s="57"/>
      <c r="FE815" s="57"/>
      <c r="FF815" s="57"/>
      <c r="FG815" s="57"/>
      <c r="FH815" s="57"/>
      <c r="FI815" s="57"/>
      <c r="FJ815" s="57"/>
      <c r="FK815" s="57"/>
      <c r="FL815" s="57"/>
      <c r="FM815" s="57"/>
      <c r="FN815" s="57"/>
      <c r="FO815" s="57"/>
      <c r="FP815" s="57"/>
      <c r="FQ815" s="57"/>
      <c r="FR815" s="57"/>
      <c r="FS815" s="57"/>
      <c r="FT815" s="57"/>
      <c r="FU815" s="57"/>
      <c r="FV815" s="57"/>
      <c r="FW815" s="57"/>
      <c r="FX815" s="57"/>
      <c r="FY815" s="57"/>
      <c r="FZ815" s="57"/>
      <c r="GA815" s="57"/>
      <c r="GB815" s="57"/>
      <c r="GC815" s="57"/>
      <c r="GD815" s="57"/>
      <c r="GE815" s="57"/>
      <c r="GF815" s="57"/>
      <c r="GG815" s="57"/>
      <c r="GH815" s="57"/>
      <c r="GI815" s="57"/>
      <c r="GJ815" s="57"/>
      <c r="GK815" s="57"/>
      <c r="GL815" s="57"/>
      <c r="GM815" s="57"/>
      <c r="GN815" s="57"/>
      <c r="GO815" s="57"/>
      <c r="GP815" s="57"/>
      <c r="GQ815" s="57"/>
      <c r="GR815" s="57"/>
      <c r="GS815" s="57"/>
      <c r="GT815" s="57"/>
      <c r="GU815" s="57"/>
      <c r="GV815" s="57"/>
      <c r="GW815" s="57"/>
      <c r="GX815" s="57"/>
      <c r="GY815" s="57"/>
      <c r="GZ815" s="57"/>
      <c r="HA815" s="57"/>
      <c r="HB815" s="57"/>
      <c r="HC815" s="57"/>
      <c r="HD815" s="57"/>
      <c r="HE815" s="57"/>
      <c r="HF815" s="57"/>
      <c r="HG815" s="57"/>
      <c r="HH815" s="57"/>
      <c r="HI815" s="57"/>
      <c r="HJ815" s="57"/>
      <c r="HK815" s="57"/>
      <c r="HL815" s="57"/>
      <c r="HM815" s="57"/>
      <c r="HN815" s="57"/>
      <c r="HO815" s="57"/>
      <c r="HP815" s="57"/>
      <c r="HQ815" s="57"/>
      <c r="HR815" s="57"/>
      <c r="HS815" s="57"/>
      <c r="HT815" s="57"/>
      <c r="HU815" s="57"/>
      <c r="HV815" s="57"/>
      <c r="HW815" s="57"/>
      <c r="HX815" s="57"/>
      <c r="HY815" s="57"/>
      <c r="HZ815" s="57"/>
      <c r="IA815" s="57"/>
      <c r="IB815" s="57"/>
      <c r="IC815" s="57"/>
      <c r="ID815" s="57"/>
      <c r="IE815" s="57"/>
      <c r="IF815" s="57"/>
      <c r="IG815" s="57"/>
      <c r="IH815" s="57"/>
      <c r="II815" s="57"/>
      <c r="IJ815" s="57"/>
      <c r="IK815" s="57"/>
      <c r="IL815" s="57"/>
      <c r="IM815" s="57"/>
      <c r="IN815" s="57"/>
      <c r="IO815" s="57"/>
      <c r="IP815" s="57"/>
      <c r="IQ815" s="57"/>
      <c r="IR815" s="57"/>
      <c r="IS815" s="57"/>
      <c r="IT815" s="57"/>
      <c r="IU815" s="57"/>
      <c r="IV815" s="57"/>
      <c r="IW815" s="57"/>
      <c r="IX815" s="57"/>
      <c r="IY815" s="57"/>
      <c r="IZ815" s="57"/>
      <c r="JA815" s="57"/>
      <c r="JB815" s="57"/>
      <c r="JC815" s="57"/>
      <c r="JD815" s="57"/>
      <c r="JE815" s="57"/>
      <c r="JF815" s="57"/>
      <c r="JG815" s="57"/>
      <c r="JH815" s="57"/>
      <c r="JI815" s="57"/>
      <c r="JJ815" s="57"/>
      <c r="JK815" s="57"/>
      <c r="JL815" s="57"/>
      <c r="JM815" s="57"/>
      <c r="JN815" s="57"/>
      <c r="JO815" s="57"/>
      <c r="JP815" s="57"/>
      <c r="JQ815" s="57"/>
      <c r="JR815" s="57"/>
      <c r="JS815" s="57"/>
      <c r="JT815" s="57"/>
      <c r="JU815" s="57"/>
      <c r="JV815" s="57"/>
      <c r="JW815" s="57"/>
      <c r="JX815" s="57"/>
      <c r="JY815" s="57"/>
      <c r="JZ815" s="57"/>
      <c r="KA815" s="57"/>
      <c r="KB815" s="57"/>
      <c r="KC815" s="57"/>
      <c r="KD815" s="57"/>
      <c r="KE815" s="57"/>
      <c r="KF815" s="57"/>
      <c r="KG815" s="57"/>
      <c r="KH815" s="57"/>
      <c r="KI815" s="57"/>
      <c r="KJ815" s="57"/>
      <c r="KK815" s="57"/>
      <c r="KL815" s="57"/>
      <c r="KM815" s="57"/>
      <c r="KN815" s="57"/>
      <c r="KO815" s="57"/>
      <c r="KP815" s="57"/>
      <c r="KQ815" s="57"/>
      <c r="KR815" s="57"/>
      <c r="KS815" s="57"/>
      <c r="KT815" s="57"/>
      <c r="KU815" s="57"/>
      <c r="KV815" s="57"/>
      <c r="KW815" s="57"/>
      <c r="KX815" s="57"/>
      <c r="KY815" s="57"/>
      <c r="KZ815" s="57"/>
      <c r="LA815" s="57"/>
      <c r="LB815" s="57"/>
      <c r="LC815" s="57"/>
      <c r="LD815" s="57"/>
      <c r="LE815" s="57"/>
      <c r="LF815" s="57"/>
      <c r="LG815" s="57"/>
      <c r="LH815" s="57"/>
      <c r="LI815" s="57"/>
      <c r="LJ815" s="57"/>
      <c r="LK815" s="57"/>
      <c r="LL815" s="57"/>
      <c r="LM815" s="57"/>
      <c r="LN815" s="57"/>
      <c r="LO815" s="57"/>
      <c r="LP815" s="57"/>
      <c r="LQ815" s="57"/>
      <c r="LR815" s="57"/>
      <c r="LS815" s="57"/>
      <c r="LT815" s="57"/>
      <c r="LU815" s="57"/>
      <c r="LV815" s="57"/>
      <c r="LW815" s="57"/>
      <c r="LX815" s="57"/>
      <c r="LY815" s="57"/>
      <c r="LZ815" s="57"/>
      <c r="MA815" s="57"/>
      <c r="MB815" s="57"/>
      <c r="MC815" s="57"/>
      <c r="MD815" s="57"/>
      <c r="ME815" s="57"/>
      <c r="MF815" s="57"/>
      <c r="MG815" s="57"/>
      <c r="MH815" s="57"/>
      <c r="MI815" s="57"/>
      <c r="MJ815" s="57"/>
      <c r="MK815" s="57"/>
      <c r="ML815" s="57"/>
      <c r="MM815" s="57"/>
      <c r="MN815" s="57"/>
      <c r="MO815" s="57"/>
      <c r="MP815" s="57"/>
      <c r="MQ815" s="57"/>
      <c r="MR815" s="57"/>
      <c r="MS815" s="57"/>
      <c r="MT815" s="57"/>
      <c r="MU815" s="57"/>
      <c r="MV815" s="57"/>
      <c r="MW815" s="57"/>
      <c r="MX815" s="57"/>
      <c r="MY815" s="57"/>
      <c r="MZ815" s="57"/>
      <c r="NA815" s="57"/>
      <c r="NB815" s="57"/>
      <c r="NC815" s="57"/>
      <c r="ND815" s="57"/>
      <c r="NE815" s="57"/>
      <c r="NF815" s="57"/>
      <c r="NG815" s="57"/>
      <c r="NH815" s="57"/>
      <c r="NI815" s="57"/>
      <c r="NJ815" s="57"/>
      <c r="NK815" s="57"/>
      <c r="NL815" s="57"/>
      <c r="NM815" s="57"/>
      <c r="NN815" s="57"/>
      <c r="NO815" s="57"/>
      <c r="NP815" s="57"/>
      <c r="NQ815" s="57"/>
      <c r="NR815" s="57"/>
      <c r="NS815" s="57"/>
      <c r="NT815" s="57"/>
      <c r="NU815" s="57"/>
      <c r="NV815" s="57"/>
      <c r="NW815" s="57"/>
      <c r="NX815" s="57"/>
      <c r="NY815" s="57"/>
      <c r="NZ815" s="57"/>
      <c r="OA815" s="57"/>
      <c r="OB815" s="57"/>
      <c r="OC815" s="57"/>
      <c r="OD815" s="57"/>
      <c r="OE815" s="57"/>
      <c r="OF815" s="57"/>
      <c r="OG815" s="57"/>
      <c r="OH815" s="57"/>
      <c r="OI815" s="57"/>
      <c r="OJ815" s="57"/>
      <c r="OK815" s="57"/>
      <c r="OL815" s="57"/>
      <c r="OM815" s="57"/>
      <c r="ON815" s="57"/>
      <c r="OO815" s="57"/>
      <c r="OP815" s="57"/>
      <c r="OQ815" s="57"/>
      <c r="OR815" s="57"/>
      <c r="OS815" s="57"/>
      <c r="OT815" s="57"/>
      <c r="OU815" s="57"/>
      <c r="OV815" s="57"/>
      <c r="OW815" s="57"/>
      <c r="OX815" s="57"/>
      <c r="OY815" s="57"/>
      <c r="OZ815" s="57"/>
      <c r="PA815" s="57"/>
      <c r="PB815" s="57"/>
      <c r="PC815" s="57"/>
      <c r="PD815" s="57"/>
      <c r="PE815" s="57"/>
      <c r="PF815" s="57"/>
      <c r="PG815" s="57"/>
      <c r="PH815" s="57"/>
      <c r="PI815" s="57"/>
      <c r="PJ815" s="57"/>
      <c r="PK815" s="57"/>
      <c r="PL815" s="57"/>
      <c r="PM815" s="57"/>
      <c r="PN815" s="57"/>
      <c r="PO815" s="57"/>
      <c r="PP815" s="57"/>
      <c r="PQ815" s="57"/>
      <c r="PR815" s="57"/>
      <c r="PS815" s="57"/>
      <c r="PT815" s="57"/>
      <c r="PU815" s="57"/>
      <c r="PV815" s="57"/>
      <c r="PW815" s="57"/>
      <c r="PX815" s="57"/>
      <c r="PY815" s="57"/>
      <c r="PZ815" s="57"/>
      <c r="QA815" s="57"/>
      <c r="QB815" s="57"/>
      <c r="QC815" s="57"/>
      <c r="QD815" s="57"/>
      <c r="QE815" s="57"/>
      <c r="QF815" s="57"/>
      <c r="QG815" s="57"/>
      <c r="QH815" s="57"/>
      <c r="QI815" s="57"/>
      <c r="QJ815" s="57"/>
      <c r="QK815" s="57"/>
      <c r="QL815" s="57"/>
      <c r="QM815" s="57"/>
      <c r="QN815" s="57"/>
      <c r="QO815" s="57"/>
      <c r="QP815" s="57"/>
      <c r="QQ815" s="57"/>
      <c r="QR815" s="57"/>
      <c r="QS815" s="57"/>
      <c r="QT815" s="57"/>
      <c r="QU815" s="57"/>
      <c r="QV815" s="57"/>
      <c r="QW815" s="57"/>
      <c r="QX815" s="57"/>
      <c r="QY815" s="57"/>
      <c r="QZ815" s="57"/>
      <c r="RA815" s="57"/>
      <c r="RB815" s="57"/>
      <c r="RC815" s="57"/>
      <c r="RD815" s="57"/>
      <c r="RE815" s="57"/>
      <c r="RF815" s="57"/>
      <c r="RG815" s="57"/>
      <c r="RH815" s="57"/>
      <c r="RI815" s="57"/>
      <c r="RJ815" s="57"/>
      <c r="RK815" s="57"/>
      <c r="RL815" s="57"/>
      <c r="RM815" s="57"/>
      <c r="RN815" s="57"/>
      <c r="RO815" s="57"/>
      <c r="RP815" s="57"/>
      <c r="RQ815" s="57"/>
      <c r="RR815" s="57"/>
      <c r="RS815" s="57"/>
      <c r="RT815" s="57"/>
      <c r="RU815" s="57"/>
      <c r="RV815" s="57"/>
      <c r="RW815" s="57"/>
      <c r="RX815" s="57"/>
      <c r="RY815" s="57"/>
      <c r="RZ815" s="57"/>
      <c r="SA815" s="57"/>
      <c r="SB815" s="57"/>
      <c r="SC815" s="57"/>
      <c r="SD815" s="57"/>
      <c r="SE815" s="57"/>
      <c r="SF815" s="57"/>
      <c r="SG815" s="57"/>
      <c r="SH815" s="57"/>
      <c r="SI815" s="57"/>
      <c r="SJ815" s="57"/>
      <c r="SK815" s="57"/>
      <c r="SL815" s="57"/>
      <c r="SM815" s="57"/>
      <c r="SN815" s="57"/>
      <c r="SO815" s="57"/>
      <c r="SP815" s="57"/>
      <c r="SQ815" s="57"/>
      <c r="SR815" s="57"/>
      <c r="SS815" s="57"/>
      <c r="ST815" s="57"/>
      <c r="SU815" s="57"/>
      <c r="SV815" s="57"/>
      <c r="SW815" s="57"/>
      <c r="SX815" s="57"/>
      <c r="SY815" s="57"/>
      <c r="SZ815" s="57"/>
      <c r="TA815" s="57"/>
      <c r="TB815" s="57"/>
      <c r="TC815" s="57"/>
      <c r="TD815" s="57"/>
      <c r="TE815" s="57"/>
      <c r="TF815" s="57"/>
      <c r="TG815" s="57"/>
      <c r="TH815" s="57"/>
      <c r="TI815" s="57"/>
      <c r="TJ815" s="57"/>
      <c r="TK815" s="57"/>
      <c r="TL815" s="57"/>
      <c r="TM815" s="57"/>
      <c r="TN815" s="57"/>
      <c r="TO815" s="57"/>
      <c r="TP815" s="57"/>
      <c r="TQ815" s="57"/>
      <c r="TR815" s="57"/>
      <c r="TS815" s="57"/>
      <c r="TT815" s="57"/>
      <c r="TU815" s="57"/>
      <c r="TV815" s="57"/>
      <c r="TW815" s="57"/>
      <c r="TX815" s="57"/>
      <c r="TY815" s="57"/>
      <c r="TZ815" s="57"/>
      <c r="UA815" s="57"/>
      <c r="UB815" s="57"/>
      <c r="UC815" s="57"/>
      <c r="UD815" s="57"/>
      <c r="UE815" s="57"/>
      <c r="UF815" s="57"/>
      <c r="UG815" s="57"/>
      <c r="UH815" s="57"/>
      <c r="UI815" s="57"/>
      <c r="UJ815" s="57"/>
      <c r="UK815" s="57"/>
      <c r="UL815" s="57"/>
      <c r="UM815" s="57"/>
      <c r="UN815" s="57"/>
      <c r="UO815" s="57"/>
      <c r="UP815" s="57"/>
      <c r="UQ815" s="57"/>
      <c r="UR815" s="57"/>
      <c r="US815" s="57"/>
      <c r="UT815" s="57"/>
      <c r="UU815" s="57"/>
      <c r="UV815" s="57"/>
      <c r="UW815" s="57"/>
      <c r="UX815" s="57"/>
      <c r="UY815" s="57"/>
      <c r="UZ815" s="57"/>
      <c r="VA815" s="57"/>
      <c r="VB815" s="57"/>
      <c r="VC815" s="57"/>
      <c r="VD815" s="57"/>
      <c r="VE815" s="57"/>
      <c r="VF815" s="57"/>
      <c r="VG815" s="57"/>
      <c r="VH815" s="57"/>
      <c r="VI815" s="57"/>
      <c r="VJ815" s="57"/>
      <c r="VK815" s="57"/>
      <c r="VL815" s="57"/>
      <c r="VM815" s="57"/>
      <c r="VN815" s="57"/>
      <c r="VO815" s="57"/>
      <c r="VP815" s="57"/>
      <c r="VQ815" s="57"/>
      <c r="VR815" s="57"/>
      <c r="VS815" s="57"/>
      <c r="VT815" s="57"/>
      <c r="VU815" s="57"/>
      <c r="VV815" s="57"/>
      <c r="VW815" s="57"/>
      <c r="VX815" s="57"/>
      <c r="VY815" s="57"/>
      <c r="VZ815" s="57"/>
      <c r="WA815" s="57"/>
      <c r="WB815" s="57"/>
      <c r="WC815" s="57"/>
      <c r="WD815" s="57"/>
      <c r="WE815" s="57"/>
      <c r="WF815" s="57"/>
      <c r="WG815" s="57"/>
      <c r="WH815" s="57"/>
      <c r="WI815" s="57"/>
      <c r="WJ815" s="57"/>
      <c r="WK815" s="57"/>
      <c r="WL815" s="57"/>
      <c r="WM815" s="57"/>
      <c r="WN815" s="57"/>
      <c r="WO815" s="57"/>
      <c r="WP815" s="57"/>
      <c r="WQ815" s="57"/>
      <c r="WR815" s="57"/>
      <c r="WS815" s="57"/>
      <c r="WT815" s="57"/>
      <c r="WU815" s="57"/>
      <c r="WV815" s="57"/>
      <c r="WW815" s="57"/>
      <c r="WX815" s="57"/>
      <c r="WY815" s="57"/>
      <c r="WZ815" s="57"/>
      <c r="XA815" s="57"/>
      <c r="XB815" s="57"/>
      <c r="XC815" s="57"/>
      <c r="XD815" s="57"/>
      <c r="XE815" s="57"/>
      <c r="XF815" s="57"/>
      <c r="XG815" s="57"/>
      <c r="XH815" s="57"/>
      <c r="XI815" s="57"/>
      <c r="XJ815" s="57"/>
      <c r="XK815" s="57"/>
      <c r="XL815" s="57"/>
      <c r="XM815" s="57"/>
      <c r="XN815" s="57"/>
      <c r="XO815" s="57"/>
      <c r="XP815" s="57"/>
      <c r="XQ815" s="57"/>
      <c r="XR815" s="57"/>
      <c r="XS815" s="57"/>
      <c r="XT815" s="57"/>
      <c r="XU815" s="57"/>
      <c r="XV815" s="57"/>
      <c r="XW815" s="57"/>
    </row>
    <row r="816">
      <c r="AI816" s="57"/>
      <c r="BR816" s="57"/>
      <c r="DA816" s="57"/>
      <c r="EJ816" s="57"/>
      <c r="EK816" s="57"/>
      <c r="EL816" s="57"/>
      <c r="EM816" s="57"/>
      <c r="EN816" s="57"/>
      <c r="EO816" s="57"/>
      <c r="EP816" s="57"/>
      <c r="EQ816" s="57"/>
      <c r="ER816" s="57"/>
      <c r="ES816" s="57"/>
      <c r="ET816" s="57"/>
      <c r="EU816" s="57"/>
      <c r="EV816" s="57"/>
      <c r="EW816" s="57"/>
      <c r="EX816" s="57"/>
      <c r="EY816" s="57"/>
      <c r="EZ816" s="57"/>
      <c r="FA816" s="57"/>
      <c r="FB816" s="57"/>
      <c r="FC816" s="57"/>
      <c r="FD816" s="57"/>
      <c r="FE816" s="57"/>
      <c r="FF816" s="57"/>
      <c r="FG816" s="57"/>
      <c r="FH816" s="57"/>
      <c r="FI816" s="57"/>
      <c r="FJ816" s="57"/>
      <c r="FK816" s="57"/>
      <c r="FL816" s="57"/>
      <c r="FM816" s="57"/>
      <c r="FN816" s="57"/>
      <c r="FO816" s="57"/>
      <c r="FP816" s="57"/>
      <c r="FQ816" s="57"/>
      <c r="FR816" s="57"/>
      <c r="FS816" s="57"/>
      <c r="FT816" s="57"/>
      <c r="FU816" s="57"/>
      <c r="FV816" s="57"/>
      <c r="FW816" s="57"/>
      <c r="FX816" s="57"/>
      <c r="FY816" s="57"/>
      <c r="FZ816" s="57"/>
      <c r="GA816" s="57"/>
      <c r="GB816" s="57"/>
      <c r="GC816" s="57"/>
      <c r="GD816" s="57"/>
      <c r="GE816" s="57"/>
      <c r="GF816" s="57"/>
      <c r="GG816" s="57"/>
      <c r="GH816" s="57"/>
      <c r="GI816" s="57"/>
      <c r="GJ816" s="57"/>
      <c r="GK816" s="57"/>
      <c r="GL816" s="57"/>
      <c r="GM816" s="57"/>
      <c r="GN816" s="57"/>
      <c r="GO816" s="57"/>
      <c r="GP816" s="57"/>
      <c r="GQ816" s="57"/>
      <c r="GR816" s="57"/>
      <c r="GS816" s="57"/>
      <c r="GT816" s="57"/>
      <c r="GU816" s="57"/>
      <c r="GV816" s="57"/>
      <c r="GW816" s="57"/>
      <c r="GX816" s="57"/>
      <c r="GY816" s="57"/>
      <c r="GZ816" s="57"/>
      <c r="HA816" s="57"/>
      <c r="HB816" s="57"/>
      <c r="HC816" s="57"/>
      <c r="HD816" s="57"/>
      <c r="HE816" s="57"/>
      <c r="HF816" s="57"/>
      <c r="HG816" s="57"/>
      <c r="HH816" s="57"/>
      <c r="HI816" s="57"/>
      <c r="HJ816" s="57"/>
      <c r="HK816" s="57"/>
      <c r="HL816" s="57"/>
      <c r="HM816" s="57"/>
      <c r="HN816" s="57"/>
      <c r="HO816" s="57"/>
      <c r="HP816" s="57"/>
      <c r="HQ816" s="57"/>
      <c r="HR816" s="57"/>
      <c r="HS816" s="57"/>
      <c r="HT816" s="57"/>
      <c r="HU816" s="57"/>
      <c r="HV816" s="57"/>
      <c r="HW816" s="57"/>
      <c r="HX816" s="57"/>
      <c r="HY816" s="57"/>
      <c r="HZ816" s="57"/>
      <c r="IA816" s="57"/>
      <c r="IB816" s="57"/>
      <c r="IC816" s="57"/>
      <c r="ID816" s="57"/>
      <c r="IE816" s="57"/>
      <c r="IF816" s="57"/>
      <c r="IG816" s="57"/>
      <c r="IH816" s="57"/>
      <c r="II816" s="57"/>
      <c r="IJ816" s="57"/>
      <c r="IK816" s="57"/>
      <c r="IL816" s="57"/>
      <c r="IM816" s="57"/>
      <c r="IN816" s="57"/>
      <c r="IO816" s="57"/>
      <c r="IP816" s="57"/>
      <c r="IQ816" s="57"/>
      <c r="IR816" s="57"/>
      <c r="IS816" s="57"/>
      <c r="IT816" s="57"/>
      <c r="IU816" s="57"/>
      <c r="IV816" s="57"/>
      <c r="IW816" s="57"/>
      <c r="IX816" s="57"/>
      <c r="IY816" s="57"/>
      <c r="IZ816" s="57"/>
      <c r="JA816" s="57"/>
      <c r="JB816" s="57"/>
      <c r="JC816" s="57"/>
      <c r="JD816" s="57"/>
      <c r="JE816" s="57"/>
      <c r="JF816" s="57"/>
      <c r="JG816" s="57"/>
      <c r="JH816" s="57"/>
      <c r="JI816" s="57"/>
      <c r="JJ816" s="57"/>
      <c r="JK816" s="57"/>
      <c r="JL816" s="57"/>
      <c r="JM816" s="57"/>
      <c r="JN816" s="57"/>
      <c r="JO816" s="57"/>
      <c r="JP816" s="57"/>
      <c r="JQ816" s="57"/>
      <c r="JR816" s="57"/>
      <c r="JS816" s="57"/>
      <c r="JT816" s="57"/>
      <c r="JU816" s="57"/>
      <c r="JV816" s="57"/>
      <c r="JW816" s="57"/>
      <c r="JX816" s="57"/>
      <c r="JY816" s="57"/>
      <c r="JZ816" s="57"/>
      <c r="KA816" s="57"/>
      <c r="KB816" s="57"/>
      <c r="KC816" s="57"/>
      <c r="KD816" s="57"/>
      <c r="KE816" s="57"/>
      <c r="KF816" s="57"/>
      <c r="KG816" s="57"/>
      <c r="KH816" s="57"/>
      <c r="KI816" s="57"/>
      <c r="KJ816" s="57"/>
      <c r="KK816" s="57"/>
      <c r="KL816" s="57"/>
      <c r="KM816" s="57"/>
      <c r="KN816" s="57"/>
      <c r="KO816" s="57"/>
      <c r="KP816" s="57"/>
      <c r="KQ816" s="57"/>
      <c r="KR816" s="57"/>
      <c r="KS816" s="57"/>
      <c r="KT816" s="57"/>
      <c r="KU816" s="57"/>
      <c r="KV816" s="57"/>
      <c r="KW816" s="57"/>
      <c r="KX816" s="57"/>
      <c r="KY816" s="57"/>
      <c r="KZ816" s="57"/>
      <c r="LA816" s="57"/>
      <c r="LB816" s="57"/>
      <c r="LC816" s="57"/>
      <c r="LD816" s="57"/>
      <c r="LE816" s="57"/>
      <c r="LF816" s="57"/>
      <c r="LG816" s="57"/>
      <c r="LH816" s="57"/>
      <c r="LI816" s="57"/>
      <c r="LJ816" s="57"/>
      <c r="LK816" s="57"/>
      <c r="LL816" s="57"/>
      <c r="LM816" s="57"/>
      <c r="LN816" s="57"/>
      <c r="LO816" s="57"/>
      <c r="LP816" s="57"/>
      <c r="LQ816" s="57"/>
      <c r="LR816" s="57"/>
      <c r="LS816" s="57"/>
      <c r="LT816" s="57"/>
      <c r="LU816" s="57"/>
      <c r="LV816" s="57"/>
      <c r="LW816" s="57"/>
      <c r="LX816" s="57"/>
      <c r="LY816" s="57"/>
      <c r="LZ816" s="57"/>
      <c r="MA816" s="57"/>
      <c r="MB816" s="57"/>
      <c r="MC816" s="57"/>
      <c r="MD816" s="57"/>
      <c r="ME816" s="57"/>
      <c r="MF816" s="57"/>
      <c r="MG816" s="57"/>
      <c r="MH816" s="57"/>
      <c r="MI816" s="57"/>
      <c r="MJ816" s="57"/>
      <c r="MK816" s="57"/>
      <c r="ML816" s="57"/>
      <c r="MM816" s="57"/>
      <c r="MN816" s="57"/>
      <c r="MO816" s="57"/>
      <c r="MP816" s="57"/>
      <c r="MQ816" s="57"/>
      <c r="MR816" s="57"/>
      <c r="MS816" s="57"/>
      <c r="MT816" s="57"/>
      <c r="MU816" s="57"/>
      <c r="MV816" s="57"/>
      <c r="MW816" s="57"/>
      <c r="MX816" s="57"/>
      <c r="MY816" s="57"/>
      <c r="MZ816" s="57"/>
      <c r="NA816" s="57"/>
      <c r="NB816" s="57"/>
      <c r="NC816" s="57"/>
      <c r="ND816" s="57"/>
      <c r="NE816" s="57"/>
      <c r="NF816" s="57"/>
      <c r="NG816" s="57"/>
      <c r="NH816" s="57"/>
      <c r="NI816" s="57"/>
      <c r="NJ816" s="57"/>
      <c r="NK816" s="57"/>
      <c r="NL816" s="57"/>
      <c r="NM816" s="57"/>
      <c r="NN816" s="57"/>
      <c r="NO816" s="57"/>
      <c r="NP816" s="57"/>
      <c r="NQ816" s="57"/>
      <c r="NR816" s="57"/>
      <c r="NS816" s="57"/>
      <c r="NT816" s="57"/>
      <c r="NU816" s="57"/>
      <c r="NV816" s="57"/>
      <c r="NW816" s="57"/>
      <c r="NX816" s="57"/>
      <c r="NY816" s="57"/>
      <c r="NZ816" s="57"/>
      <c r="OA816" s="57"/>
      <c r="OB816" s="57"/>
      <c r="OC816" s="57"/>
      <c r="OD816" s="57"/>
      <c r="OE816" s="57"/>
      <c r="OF816" s="57"/>
      <c r="OG816" s="57"/>
      <c r="OH816" s="57"/>
      <c r="OI816" s="57"/>
      <c r="OJ816" s="57"/>
      <c r="OK816" s="57"/>
      <c r="OL816" s="57"/>
      <c r="OM816" s="57"/>
      <c r="ON816" s="57"/>
      <c r="OO816" s="57"/>
      <c r="OP816" s="57"/>
      <c r="OQ816" s="57"/>
      <c r="OR816" s="57"/>
      <c r="OS816" s="57"/>
      <c r="OT816" s="57"/>
      <c r="OU816" s="57"/>
      <c r="OV816" s="57"/>
      <c r="OW816" s="57"/>
      <c r="OX816" s="57"/>
      <c r="OY816" s="57"/>
      <c r="OZ816" s="57"/>
      <c r="PA816" s="57"/>
      <c r="PB816" s="57"/>
      <c r="PC816" s="57"/>
      <c r="PD816" s="57"/>
      <c r="PE816" s="57"/>
      <c r="PF816" s="57"/>
      <c r="PG816" s="57"/>
      <c r="PH816" s="57"/>
      <c r="PI816" s="57"/>
      <c r="PJ816" s="57"/>
      <c r="PK816" s="57"/>
      <c r="PL816" s="57"/>
      <c r="PM816" s="57"/>
      <c r="PN816" s="57"/>
      <c r="PO816" s="57"/>
      <c r="PP816" s="57"/>
      <c r="PQ816" s="57"/>
      <c r="PR816" s="57"/>
      <c r="PS816" s="57"/>
      <c r="PT816" s="57"/>
      <c r="PU816" s="57"/>
      <c r="PV816" s="57"/>
      <c r="PW816" s="57"/>
      <c r="PX816" s="57"/>
      <c r="PY816" s="57"/>
      <c r="PZ816" s="57"/>
      <c r="QA816" s="57"/>
      <c r="QB816" s="57"/>
      <c r="QC816" s="57"/>
      <c r="QD816" s="57"/>
      <c r="QE816" s="57"/>
      <c r="QF816" s="57"/>
      <c r="QG816" s="57"/>
      <c r="QH816" s="57"/>
      <c r="QI816" s="57"/>
      <c r="QJ816" s="57"/>
      <c r="QK816" s="57"/>
      <c r="QL816" s="57"/>
      <c r="QM816" s="57"/>
      <c r="QN816" s="57"/>
      <c r="QO816" s="57"/>
      <c r="QP816" s="57"/>
      <c r="QQ816" s="57"/>
      <c r="QR816" s="57"/>
      <c r="QS816" s="57"/>
      <c r="QT816" s="57"/>
      <c r="QU816" s="57"/>
      <c r="QV816" s="57"/>
      <c r="QW816" s="57"/>
      <c r="QX816" s="57"/>
      <c r="QY816" s="57"/>
      <c r="QZ816" s="57"/>
      <c r="RA816" s="57"/>
      <c r="RB816" s="57"/>
      <c r="RC816" s="57"/>
      <c r="RD816" s="57"/>
      <c r="RE816" s="57"/>
      <c r="RF816" s="57"/>
      <c r="RG816" s="57"/>
      <c r="RH816" s="57"/>
      <c r="RI816" s="57"/>
      <c r="RJ816" s="57"/>
      <c r="RK816" s="57"/>
      <c r="RL816" s="57"/>
      <c r="RM816" s="57"/>
      <c r="RN816" s="57"/>
      <c r="RO816" s="57"/>
      <c r="RP816" s="57"/>
      <c r="RQ816" s="57"/>
      <c r="RR816" s="57"/>
      <c r="RS816" s="57"/>
      <c r="RT816" s="57"/>
      <c r="RU816" s="57"/>
      <c r="RV816" s="57"/>
      <c r="RW816" s="57"/>
      <c r="RX816" s="57"/>
      <c r="RY816" s="57"/>
      <c r="RZ816" s="57"/>
      <c r="SA816" s="57"/>
      <c r="SB816" s="57"/>
      <c r="SC816" s="57"/>
      <c r="SD816" s="57"/>
      <c r="SE816" s="57"/>
      <c r="SF816" s="57"/>
      <c r="SG816" s="57"/>
      <c r="SH816" s="57"/>
      <c r="SI816" s="57"/>
      <c r="SJ816" s="57"/>
      <c r="SK816" s="57"/>
      <c r="SL816" s="57"/>
      <c r="SM816" s="57"/>
      <c r="SN816" s="57"/>
      <c r="SO816" s="57"/>
      <c r="SP816" s="57"/>
      <c r="SQ816" s="57"/>
      <c r="SR816" s="57"/>
      <c r="SS816" s="57"/>
      <c r="ST816" s="57"/>
      <c r="SU816" s="57"/>
      <c r="SV816" s="57"/>
      <c r="SW816" s="57"/>
      <c r="SX816" s="57"/>
      <c r="SY816" s="57"/>
      <c r="SZ816" s="57"/>
      <c r="TA816" s="57"/>
      <c r="TB816" s="57"/>
      <c r="TC816" s="57"/>
      <c r="TD816" s="57"/>
      <c r="TE816" s="57"/>
      <c r="TF816" s="57"/>
      <c r="TG816" s="57"/>
      <c r="TH816" s="57"/>
      <c r="TI816" s="57"/>
      <c r="TJ816" s="57"/>
      <c r="TK816" s="57"/>
      <c r="TL816" s="57"/>
      <c r="TM816" s="57"/>
      <c r="TN816" s="57"/>
      <c r="TO816" s="57"/>
      <c r="TP816" s="57"/>
      <c r="TQ816" s="57"/>
      <c r="TR816" s="57"/>
      <c r="TS816" s="57"/>
      <c r="TT816" s="57"/>
      <c r="TU816" s="57"/>
      <c r="TV816" s="57"/>
      <c r="TW816" s="57"/>
      <c r="TX816" s="57"/>
      <c r="TY816" s="57"/>
      <c r="TZ816" s="57"/>
      <c r="UA816" s="57"/>
      <c r="UB816" s="57"/>
      <c r="UC816" s="57"/>
      <c r="UD816" s="57"/>
      <c r="UE816" s="57"/>
      <c r="UF816" s="57"/>
      <c r="UG816" s="57"/>
      <c r="UH816" s="57"/>
      <c r="UI816" s="57"/>
      <c r="UJ816" s="57"/>
      <c r="UK816" s="57"/>
      <c r="UL816" s="57"/>
      <c r="UM816" s="57"/>
      <c r="UN816" s="57"/>
      <c r="UO816" s="57"/>
      <c r="UP816" s="57"/>
      <c r="UQ816" s="57"/>
      <c r="UR816" s="57"/>
      <c r="US816" s="57"/>
      <c r="UT816" s="57"/>
      <c r="UU816" s="57"/>
      <c r="UV816" s="57"/>
      <c r="UW816" s="57"/>
      <c r="UX816" s="57"/>
      <c r="UY816" s="57"/>
      <c r="UZ816" s="57"/>
      <c r="VA816" s="57"/>
      <c r="VB816" s="57"/>
      <c r="VC816" s="57"/>
      <c r="VD816" s="57"/>
      <c r="VE816" s="57"/>
      <c r="VF816" s="57"/>
      <c r="VG816" s="57"/>
      <c r="VH816" s="57"/>
      <c r="VI816" s="57"/>
      <c r="VJ816" s="57"/>
      <c r="VK816" s="57"/>
      <c r="VL816" s="57"/>
      <c r="VM816" s="57"/>
      <c r="VN816" s="57"/>
      <c r="VO816" s="57"/>
      <c r="VP816" s="57"/>
      <c r="VQ816" s="57"/>
      <c r="VR816" s="57"/>
      <c r="VS816" s="57"/>
      <c r="VT816" s="57"/>
      <c r="VU816" s="57"/>
      <c r="VV816" s="57"/>
      <c r="VW816" s="57"/>
      <c r="VX816" s="57"/>
      <c r="VY816" s="57"/>
      <c r="VZ816" s="57"/>
      <c r="WA816" s="57"/>
      <c r="WB816" s="57"/>
      <c r="WC816" s="57"/>
      <c r="WD816" s="57"/>
      <c r="WE816" s="57"/>
      <c r="WF816" s="57"/>
      <c r="WG816" s="57"/>
      <c r="WH816" s="57"/>
      <c r="WI816" s="57"/>
      <c r="WJ816" s="57"/>
      <c r="WK816" s="57"/>
      <c r="WL816" s="57"/>
      <c r="WM816" s="57"/>
      <c r="WN816" s="57"/>
      <c r="WO816" s="57"/>
      <c r="WP816" s="57"/>
      <c r="WQ816" s="57"/>
      <c r="WR816" s="57"/>
      <c r="WS816" s="57"/>
      <c r="WT816" s="57"/>
      <c r="WU816" s="57"/>
      <c r="WV816" s="57"/>
      <c r="WW816" s="57"/>
      <c r="WX816" s="57"/>
      <c r="WY816" s="57"/>
      <c r="WZ816" s="57"/>
      <c r="XA816" s="57"/>
      <c r="XB816" s="57"/>
      <c r="XC816" s="57"/>
      <c r="XD816" s="57"/>
      <c r="XE816" s="57"/>
      <c r="XF816" s="57"/>
      <c r="XG816" s="57"/>
      <c r="XH816" s="57"/>
      <c r="XI816" s="57"/>
      <c r="XJ816" s="57"/>
      <c r="XK816" s="57"/>
      <c r="XL816" s="57"/>
      <c r="XM816" s="57"/>
      <c r="XN816" s="57"/>
      <c r="XO816" s="57"/>
      <c r="XP816" s="57"/>
      <c r="XQ816" s="57"/>
      <c r="XR816" s="57"/>
      <c r="XS816" s="57"/>
      <c r="XT816" s="57"/>
      <c r="XU816" s="57"/>
      <c r="XV816" s="57"/>
      <c r="XW816" s="57"/>
    </row>
    <row r="817">
      <c r="AI817" s="57"/>
      <c r="BR817" s="57"/>
      <c r="DA817" s="57"/>
      <c r="EJ817" s="57"/>
      <c r="EK817" s="57"/>
      <c r="EL817" s="57"/>
      <c r="EM817" s="57"/>
      <c r="EN817" s="57"/>
      <c r="EO817" s="57"/>
      <c r="EP817" s="57"/>
      <c r="EQ817" s="57"/>
      <c r="ER817" s="57"/>
      <c r="ES817" s="57"/>
      <c r="ET817" s="57"/>
      <c r="EU817" s="57"/>
      <c r="EV817" s="57"/>
      <c r="EW817" s="57"/>
      <c r="EX817" s="57"/>
      <c r="EY817" s="57"/>
      <c r="EZ817" s="57"/>
      <c r="FA817" s="57"/>
      <c r="FB817" s="57"/>
      <c r="FC817" s="57"/>
      <c r="FD817" s="57"/>
      <c r="FE817" s="57"/>
      <c r="FF817" s="57"/>
      <c r="FG817" s="57"/>
      <c r="FH817" s="57"/>
      <c r="FI817" s="57"/>
      <c r="FJ817" s="57"/>
      <c r="FK817" s="57"/>
      <c r="FL817" s="57"/>
      <c r="FM817" s="57"/>
      <c r="FN817" s="57"/>
      <c r="FO817" s="57"/>
      <c r="FP817" s="57"/>
      <c r="FQ817" s="57"/>
      <c r="FR817" s="57"/>
      <c r="FS817" s="57"/>
      <c r="FT817" s="57"/>
      <c r="FU817" s="57"/>
      <c r="FV817" s="57"/>
      <c r="FW817" s="57"/>
      <c r="FX817" s="57"/>
      <c r="FY817" s="57"/>
      <c r="FZ817" s="57"/>
      <c r="GA817" s="57"/>
      <c r="GB817" s="57"/>
      <c r="GC817" s="57"/>
      <c r="GD817" s="57"/>
      <c r="GE817" s="57"/>
      <c r="GF817" s="57"/>
      <c r="GG817" s="57"/>
      <c r="GH817" s="57"/>
      <c r="GI817" s="57"/>
      <c r="GJ817" s="57"/>
      <c r="GK817" s="57"/>
      <c r="GL817" s="57"/>
      <c r="GM817" s="57"/>
      <c r="GN817" s="57"/>
      <c r="GO817" s="57"/>
      <c r="GP817" s="57"/>
      <c r="GQ817" s="57"/>
      <c r="GR817" s="57"/>
      <c r="GS817" s="57"/>
      <c r="GT817" s="57"/>
      <c r="GU817" s="57"/>
      <c r="GV817" s="57"/>
      <c r="GW817" s="57"/>
      <c r="GX817" s="57"/>
      <c r="GY817" s="57"/>
      <c r="GZ817" s="57"/>
      <c r="HA817" s="57"/>
      <c r="HB817" s="57"/>
      <c r="HC817" s="57"/>
      <c r="HD817" s="57"/>
      <c r="HE817" s="57"/>
      <c r="HF817" s="57"/>
      <c r="HG817" s="57"/>
      <c r="HH817" s="57"/>
      <c r="HI817" s="57"/>
      <c r="HJ817" s="57"/>
      <c r="HK817" s="57"/>
      <c r="HL817" s="57"/>
      <c r="HM817" s="57"/>
      <c r="HN817" s="57"/>
      <c r="HO817" s="57"/>
      <c r="HP817" s="57"/>
      <c r="HQ817" s="57"/>
      <c r="HR817" s="57"/>
      <c r="HS817" s="57"/>
      <c r="HT817" s="57"/>
      <c r="HU817" s="57"/>
      <c r="HV817" s="57"/>
      <c r="HW817" s="57"/>
      <c r="HX817" s="57"/>
      <c r="HY817" s="57"/>
      <c r="HZ817" s="57"/>
      <c r="IA817" s="57"/>
      <c r="IB817" s="57"/>
      <c r="IC817" s="57"/>
      <c r="ID817" s="57"/>
      <c r="IE817" s="57"/>
      <c r="IF817" s="57"/>
      <c r="IG817" s="57"/>
      <c r="IH817" s="57"/>
      <c r="II817" s="57"/>
      <c r="IJ817" s="57"/>
      <c r="IK817" s="57"/>
      <c r="IL817" s="57"/>
      <c r="IM817" s="57"/>
      <c r="IN817" s="57"/>
      <c r="IO817" s="57"/>
      <c r="IP817" s="57"/>
      <c r="IQ817" s="57"/>
      <c r="IR817" s="57"/>
      <c r="IS817" s="57"/>
      <c r="IT817" s="57"/>
      <c r="IU817" s="57"/>
      <c r="IV817" s="57"/>
      <c r="IW817" s="57"/>
      <c r="IX817" s="57"/>
      <c r="IY817" s="57"/>
      <c r="IZ817" s="57"/>
      <c r="JA817" s="57"/>
      <c r="JB817" s="57"/>
      <c r="JC817" s="57"/>
      <c r="JD817" s="57"/>
      <c r="JE817" s="57"/>
      <c r="JF817" s="57"/>
      <c r="JG817" s="57"/>
      <c r="JH817" s="57"/>
      <c r="JI817" s="57"/>
      <c r="JJ817" s="57"/>
      <c r="JK817" s="57"/>
      <c r="JL817" s="57"/>
      <c r="JM817" s="57"/>
      <c r="JN817" s="57"/>
      <c r="JO817" s="57"/>
      <c r="JP817" s="57"/>
      <c r="JQ817" s="57"/>
      <c r="JR817" s="57"/>
      <c r="JS817" s="57"/>
      <c r="JT817" s="57"/>
      <c r="JU817" s="57"/>
      <c r="JV817" s="57"/>
      <c r="JW817" s="57"/>
      <c r="JX817" s="57"/>
      <c r="JY817" s="57"/>
      <c r="JZ817" s="57"/>
      <c r="KA817" s="57"/>
      <c r="KB817" s="57"/>
      <c r="KC817" s="57"/>
      <c r="KD817" s="57"/>
      <c r="KE817" s="57"/>
      <c r="KF817" s="57"/>
      <c r="KG817" s="57"/>
      <c r="KH817" s="57"/>
      <c r="KI817" s="57"/>
      <c r="KJ817" s="57"/>
      <c r="KK817" s="57"/>
      <c r="KL817" s="57"/>
      <c r="KM817" s="57"/>
      <c r="KN817" s="57"/>
      <c r="KO817" s="57"/>
      <c r="KP817" s="57"/>
      <c r="KQ817" s="57"/>
      <c r="KR817" s="57"/>
      <c r="KS817" s="57"/>
      <c r="KT817" s="57"/>
      <c r="KU817" s="57"/>
      <c r="KV817" s="57"/>
      <c r="KW817" s="57"/>
      <c r="KX817" s="57"/>
      <c r="KY817" s="57"/>
      <c r="KZ817" s="57"/>
      <c r="LA817" s="57"/>
      <c r="LB817" s="57"/>
      <c r="LC817" s="57"/>
      <c r="LD817" s="57"/>
      <c r="LE817" s="57"/>
      <c r="LF817" s="57"/>
      <c r="LG817" s="57"/>
      <c r="LH817" s="57"/>
      <c r="LI817" s="57"/>
      <c r="LJ817" s="57"/>
      <c r="LK817" s="57"/>
      <c r="LL817" s="57"/>
      <c r="LM817" s="57"/>
      <c r="LN817" s="57"/>
      <c r="LO817" s="57"/>
      <c r="LP817" s="57"/>
      <c r="LQ817" s="57"/>
      <c r="LR817" s="57"/>
      <c r="LS817" s="57"/>
      <c r="LT817" s="57"/>
      <c r="LU817" s="57"/>
      <c r="LV817" s="57"/>
      <c r="LW817" s="57"/>
      <c r="LX817" s="57"/>
      <c r="LY817" s="57"/>
      <c r="LZ817" s="57"/>
      <c r="MA817" s="57"/>
      <c r="MB817" s="57"/>
      <c r="MC817" s="57"/>
      <c r="MD817" s="57"/>
      <c r="ME817" s="57"/>
      <c r="MF817" s="57"/>
      <c r="MG817" s="57"/>
      <c r="MH817" s="57"/>
      <c r="MI817" s="57"/>
      <c r="MJ817" s="57"/>
      <c r="MK817" s="57"/>
      <c r="ML817" s="57"/>
      <c r="MM817" s="57"/>
      <c r="MN817" s="57"/>
      <c r="MO817" s="57"/>
      <c r="MP817" s="57"/>
      <c r="MQ817" s="57"/>
      <c r="MR817" s="57"/>
      <c r="MS817" s="57"/>
      <c r="MT817" s="57"/>
      <c r="MU817" s="57"/>
      <c r="MV817" s="57"/>
      <c r="MW817" s="57"/>
      <c r="MX817" s="57"/>
      <c r="MY817" s="57"/>
      <c r="MZ817" s="57"/>
      <c r="NA817" s="57"/>
      <c r="NB817" s="57"/>
      <c r="NC817" s="57"/>
      <c r="ND817" s="57"/>
      <c r="NE817" s="57"/>
      <c r="NF817" s="57"/>
      <c r="NG817" s="57"/>
      <c r="NH817" s="57"/>
      <c r="NI817" s="57"/>
      <c r="NJ817" s="57"/>
      <c r="NK817" s="57"/>
      <c r="NL817" s="57"/>
      <c r="NM817" s="57"/>
      <c r="NN817" s="57"/>
      <c r="NO817" s="57"/>
      <c r="NP817" s="57"/>
      <c r="NQ817" s="57"/>
      <c r="NR817" s="57"/>
      <c r="NS817" s="57"/>
      <c r="NT817" s="57"/>
      <c r="NU817" s="57"/>
      <c r="NV817" s="57"/>
      <c r="NW817" s="57"/>
      <c r="NX817" s="57"/>
      <c r="NY817" s="57"/>
      <c r="NZ817" s="57"/>
      <c r="OA817" s="57"/>
      <c r="OB817" s="57"/>
      <c r="OC817" s="57"/>
      <c r="OD817" s="57"/>
      <c r="OE817" s="57"/>
      <c r="OF817" s="57"/>
      <c r="OG817" s="57"/>
      <c r="OH817" s="57"/>
      <c r="OI817" s="57"/>
      <c r="OJ817" s="57"/>
      <c r="OK817" s="57"/>
      <c r="OL817" s="57"/>
      <c r="OM817" s="57"/>
      <c r="ON817" s="57"/>
      <c r="OO817" s="57"/>
      <c r="OP817" s="57"/>
      <c r="OQ817" s="57"/>
      <c r="OR817" s="57"/>
      <c r="OS817" s="57"/>
      <c r="OT817" s="57"/>
      <c r="OU817" s="57"/>
      <c r="OV817" s="57"/>
      <c r="OW817" s="57"/>
      <c r="OX817" s="57"/>
      <c r="OY817" s="57"/>
      <c r="OZ817" s="57"/>
      <c r="PA817" s="57"/>
      <c r="PB817" s="57"/>
      <c r="PC817" s="57"/>
      <c r="PD817" s="57"/>
      <c r="PE817" s="57"/>
      <c r="PF817" s="57"/>
      <c r="PG817" s="57"/>
      <c r="PH817" s="57"/>
      <c r="PI817" s="57"/>
      <c r="PJ817" s="57"/>
      <c r="PK817" s="57"/>
      <c r="PL817" s="57"/>
      <c r="PM817" s="57"/>
      <c r="PN817" s="57"/>
      <c r="PO817" s="57"/>
      <c r="PP817" s="57"/>
      <c r="PQ817" s="57"/>
      <c r="PR817" s="57"/>
      <c r="PS817" s="57"/>
      <c r="PT817" s="57"/>
      <c r="PU817" s="57"/>
      <c r="PV817" s="57"/>
      <c r="PW817" s="57"/>
      <c r="PX817" s="57"/>
      <c r="PY817" s="57"/>
      <c r="PZ817" s="57"/>
      <c r="QA817" s="57"/>
      <c r="QB817" s="57"/>
      <c r="QC817" s="57"/>
      <c r="QD817" s="57"/>
      <c r="QE817" s="57"/>
      <c r="QF817" s="57"/>
      <c r="QG817" s="57"/>
      <c r="QH817" s="57"/>
      <c r="QI817" s="57"/>
      <c r="QJ817" s="57"/>
      <c r="QK817" s="57"/>
      <c r="QL817" s="57"/>
      <c r="QM817" s="57"/>
      <c r="QN817" s="57"/>
      <c r="QO817" s="57"/>
      <c r="QP817" s="57"/>
      <c r="QQ817" s="57"/>
      <c r="QR817" s="57"/>
      <c r="QS817" s="57"/>
      <c r="QT817" s="57"/>
      <c r="QU817" s="57"/>
      <c r="QV817" s="57"/>
      <c r="QW817" s="57"/>
      <c r="QX817" s="57"/>
      <c r="QY817" s="57"/>
      <c r="QZ817" s="57"/>
      <c r="RA817" s="57"/>
      <c r="RB817" s="57"/>
      <c r="RC817" s="57"/>
      <c r="RD817" s="57"/>
      <c r="RE817" s="57"/>
      <c r="RF817" s="57"/>
      <c r="RG817" s="57"/>
      <c r="RH817" s="57"/>
      <c r="RI817" s="57"/>
      <c r="RJ817" s="57"/>
      <c r="RK817" s="57"/>
      <c r="RL817" s="57"/>
      <c r="RM817" s="57"/>
      <c r="RN817" s="57"/>
      <c r="RO817" s="57"/>
      <c r="RP817" s="57"/>
      <c r="RQ817" s="57"/>
      <c r="RR817" s="57"/>
      <c r="RS817" s="57"/>
      <c r="RT817" s="57"/>
      <c r="RU817" s="57"/>
      <c r="RV817" s="57"/>
      <c r="RW817" s="57"/>
      <c r="RX817" s="57"/>
      <c r="RY817" s="57"/>
      <c r="RZ817" s="57"/>
      <c r="SA817" s="57"/>
      <c r="SB817" s="57"/>
      <c r="SC817" s="57"/>
      <c r="SD817" s="57"/>
      <c r="SE817" s="57"/>
      <c r="SF817" s="57"/>
      <c r="SG817" s="57"/>
      <c r="SH817" s="57"/>
      <c r="SI817" s="57"/>
      <c r="SJ817" s="57"/>
      <c r="SK817" s="57"/>
      <c r="SL817" s="57"/>
      <c r="SM817" s="57"/>
      <c r="SN817" s="57"/>
      <c r="SO817" s="57"/>
      <c r="SP817" s="57"/>
      <c r="SQ817" s="57"/>
      <c r="SR817" s="57"/>
      <c r="SS817" s="57"/>
      <c r="ST817" s="57"/>
      <c r="SU817" s="57"/>
      <c r="SV817" s="57"/>
      <c r="SW817" s="57"/>
      <c r="SX817" s="57"/>
      <c r="SY817" s="57"/>
      <c r="SZ817" s="57"/>
      <c r="TA817" s="57"/>
      <c r="TB817" s="57"/>
      <c r="TC817" s="57"/>
      <c r="TD817" s="57"/>
      <c r="TE817" s="57"/>
      <c r="TF817" s="57"/>
      <c r="TG817" s="57"/>
      <c r="TH817" s="57"/>
      <c r="TI817" s="57"/>
      <c r="TJ817" s="57"/>
      <c r="TK817" s="57"/>
      <c r="TL817" s="57"/>
      <c r="TM817" s="57"/>
      <c r="TN817" s="57"/>
      <c r="TO817" s="57"/>
      <c r="TP817" s="57"/>
      <c r="TQ817" s="57"/>
      <c r="TR817" s="57"/>
      <c r="TS817" s="57"/>
      <c r="TT817" s="57"/>
      <c r="TU817" s="57"/>
      <c r="TV817" s="57"/>
      <c r="TW817" s="57"/>
      <c r="TX817" s="57"/>
      <c r="TY817" s="57"/>
      <c r="TZ817" s="57"/>
      <c r="UA817" s="57"/>
      <c r="UB817" s="57"/>
      <c r="UC817" s="57"/>
      <c r="UD817" s="57"/>
      <c r="UE817" s="57"/>
      <c r="UF817" s="57"/>
      <c r="UG817" s="57"/>
      <c r="UH817" s="57"/>
      <c r="UI817" s="57"/>
      <c r="UJ817" s="57"/>
      <c r="UK817" s="57"/>
      <c r="UL817" s="57"/>
      <c r="UM817" s="57"/>
      <c r="UN817" s="57"/>
      <c r="UO817" s="57"/>
      <c r="UP817" s="57"/>
      <c r="UQ817" s="57"/>
      <c r="UR817" s="57"/>
      <c r="US817" s="57"/>
      <c r="UT817" s="57"/>
      <c r="UU817" s="57"/>
      <c r="UV817" s="57"/>
      <c r="UW817" s="57"/>
      <c r="UX817" s="57"/>
      <c r="UY817" s="57"/>
      <c r="UZ817" s="57"/>
      <c r="VA817" s="57"/>
      <c r="VB817" s="57"/>
      <c r="VC817" s="57"/>
      <c r="VD817" s="57"/>
      <c r="VE817" s="57"/>
      <c r="VF817" s="57"/>
      <c r="VG817" s="57"/>
      <c r="VH817" s="57"/>
      <c r="VI817" s="57"/>
      <c r="VJ817" s="57"/>
      <c r="VK817" s="57"/>
      <c r="VL817" s="57"/>
      <c r="VM817" s="57"/>
      <c r="VN817" s="57"/>
      <c r="VO817" s="57"/>
      <c r="VP817" s="57"/>
      <c r="VQ817" s="57"/>
      <c r="VR817" s="57"/>
      <c r="VS817" s="57"/>
      <c r="VT817" s="57"/>
      <c r="VU817" s="57"/>
      <c r="VV817" s="57"/>
      <c r="VW817" s="57"/>
      <c r="VX817" s="57"/>
      <c r="VY817" s="57"/>
      <c r="VZ817" s="57"/>
      <c r="WA817" s="57"/>
      <c r="WB817" s="57"/>
      <c r="WC817" s="57"/>
      <c r="WD817" s="57"/>
      <c r="WE817" s="57"/>
      <c r="WF817" s="57"/>
      <c r="WG817" s="57"/>
      <c r="WH817" s="57"/>
      <c r="WI817" s="57"/>
      <c r="WJ817" s="57"/>
      <c r="WK817" s="57"/>
      <c r="WL817" s="57"/>
      <c r="WM817" s="57"/>
      <c r="WN817" s="57"/>
      <c r="WO817" s="57"/>
      <c r="WP817" s="57"/>
      <c r="WQ817" s="57"/>
      <c r="WR817" s="57"/>
      <c r="WS817" s="57"/>
      <c r="WT817" s="57"/>
      <c r="WU817" s="57"/>
      <c r="WV817" s="57"/>
      <c r="WW817" s="57"/>
      <c r="WX817" s="57"/>
      <c r="WY817" s="57"/>
      <c r="WZ817" s="57"/>
      <c r="XA817" s="57"/>
      <c r="XB817" s="57"/>
      <c r="XC817" s="57"/>
      <c r="XD817" s="57"/>
      <c r="XE817" s="57"/>
      <c r="XF817" s="57"/>
      <c r="XG817" s="57"/>
      <c r="XH817" s="57"/>
      <c r="XI817" s="57"/>
      <c r="XJ817" s="57"/>
      <c r="XK817" s="57"/>
      <c r="XL817" s="57"/>
      <c r="XM817" s="57"/>
      <c r="XN817" s="57"/>
      <c r="XO817" s="57"/>
      <c r="XP817" s="57"/>
      <c r="XQ817" s="57"/>
      <c r="XR817" s="57"/>
      <c r="XS817" s="57"/>
      <c r="XT817" s="57"/>
      <c r="XU817" s="57"/>
      <c r="XV817" s="57"/>
      <c r="XW817" s="57"/>
    </row>
    <row r="818">
      <c r="AI818" s="57"/>
      <c r="BR818" s="57"/>
      <c r="DA818" s="57"/>
      <c r="EJ818" s="57"/>
      <c r="EK818" s="57"/>
      <c r="EL818" s="57"/>
      <c r="EM818" s="57"/>
      <c r="EN818" s="57"/>
      <c r="EO818" s="57"/>
      <c r="EP818" s="57"/>
      <c r="EQ818" s="57"/>
      <c r="ER818" s="57"/>
      <c r="ES818" s="57"/>
      <c r="ET818" s="57"/>
      <c r="EU818" s="57"/>
      <c r="EV818" s="57"/>
      <c r="EW818" s="57"/>
      <c r="EX818" s="57"/>
      <c r="EY818" s="57"/>
      <c r="EZ818" s="57"/>
      <c r="FA818" s="57"/>
      <c r="FB818" s="57"/>
      <c r="FC818" s="57"/>
      <c r="FD818" s="57"/>
      <c r="FE818" s="57"/>
      <c r="FF818" s="57"/>
      <c r="FG818" s="57"/>
      <c r="FH818" s="57"/>
      <c r="FI818" s="57"/>
      <c r="FJ818" s="57"/>
      <c r="FK818" s="57"/>
      <c r="FL818" s="57"/>
      <c r="FM818" s="57"/>
      <c r="FN818" s="57"/>
      <c r="FO818" s="57"/>
      <c r="FP818" s="57"/>
      <c r="FQ818" s="57"/>
      <c r="FR818" s="57"/>
      <c r="FS818" s="57"/>
      <c r="FT818" s="57"/>
      <c r="FU818" s="57"/>
      <c r="FV818" s="57"/>
      <c r="FW818" s="57"/>
      <c r="FX818" s="57"/>
      <c r="FY818" s="57"/>
      <c r="FZ818" s="57"/>
      <c r="GA818" s="57"/>
      <c r="GB818" s="57"/>
      <c r="GC818" s="57"/>
      <c r="GD818" s="57"/>
      <c r="GE818" s="57"/>
      <c r="GF818" s="57"/>
      <c r="GG818" s="57"/>
      <c r="GH818" s="57"/>
      <c r="GI818" s="57"/>
      <c r="GJ818" s="57"/>
      <c r="GK818" s="57"/>
      <c r="GL818" s="57"/>
      <c r="GM818" s="57"/>
      <c r="GN818" s="57"/>
      <c r="GO818" s="57"/>
      <c r="GP818" s="57"/>
      <c r="GQ818" s="57"/>
      <c r="GR818" s="57"/>
      <c r="GS818" s="57"/>
      <c r="GT818" s="57"/>
      <c r="GU818" s="57"/>
      <c r="GV818" s="57"/>
      <c r="GW818" s="57"/>
      <c r="GX818" s="57"/>
      <c r="GY818" s="57"/>
      <c r="GZ818" s="57"/>
      <c r="HA818" s="57"/>
      <c r="HB818" s="57"/>
      <c r="HC818" s="57"/>
      <c r="HD818" s="57"/>
      <c r="HE818" s="57"/>
      <c r="HF818" s="57"/>
      <c r="HG818" s="57"/>
      <c r="HH818" s="57"/>
      <c r="HI818" s="57"/>
      <c r="HJ818" s="57"/>
      <c r="HK818" s="57"/>
      <c r="HL818" s="57"/>
      <c r="HM818" s="57"/>
      <c r="HN818" s="57"/>
      <c r="HO818" s="57"/>
      <c r="HP818" s="57"/>
      <c r="HQ818" s="57"/>
      <c r="HR818" s="57"/>
      <c r="HS818" s="57"/>
      <c r="HT818" s="57"/>
      <c r="HU818" s="57"/>
      <c r="HV818" s="57"/>
      <c r="HW818" s="57"/>
      <c r="HX818" s="57"/>
      <c r="HY818" s="57"/>
      <c r="HZ818" s="57"/>
      <c r="IA818" s="57"/>
      <c r="IB818" s="57"/>
      <c r="IC818" s="57"/>
      <c r="ID818" s="57"/>
      <c r="IE818" s="57"/>
      <c r="IF818" s="57"/>
      <c r="IG818" s="57"/>
      <c r="IH818" s="57"/>
      <c r="II818" s="57"/>
      <c r="IJ818" s="57"/>
      <c r="IK818" s="57"/>
      <c r="IL818" s="57"/>
      <c r="IM818" s="57"/>
      <c r="IN818" s="57"/>
      <c r="IO818" s="57"/>
      <c r="IP818" s="57"/>
      <c r="IQ818" s="57"/>
      <c r="IR818" s="57"/>
      <c r="IS818" s="57"/>
      <c r="IT818" s="57"/>
      <c r="IU818" s="57"/>
      <c r="IV818" s="57"/>
      <c r="IW818" s="57"/>
      <c r="IX818" s="57"/>
      <c r="IY818" s="57"/>
      <c r="IZ818" s="57"/>
      <c r="JA818" s="57"/>
      <c r="JB818" s="57"/>
      <c r="JC818" s="57"/>
      <c r="JD818" s="57"/>
      <c r="JE818" s="57"/>
      <c r="JF818" s="57"/>
      <c r="JG818" s="57"/>
      <c r="JH818" s="57"/>
      <c r="JI818" s="57"/>
      <c r="JJ818" s="57"/>
      <c r="JK818" s="57"/>
      <c r="JL818" s="57"/>
      <c r="JM818" s="57"/>
      <c r="JN818" s="57"/>
      <c r="JO818" s="57"/>
      <c r="JP818" s="57"/>
      <c r="JQ818" s="57"/>
      <c r="JR818" s="57"/>
      <c r="JS818" s="57"/>
      <c r="JT818" s="57"/>
      <c r="JU818" s="57"/>
      <c r="JV818" s="57"/>
      <c r="JW818" s="57"/>
      <c r="JX818" s="57"/>
      <c r="JY818" s="57"/>
      <c r="JZ818" s="57"/>
      <c r="KA818" s="57"/>
      <c r="KB818" s="57"/>
      <c r="KC818" s="57"/>
      <c r="KD818" s="57"/>
      <c r="KE818" s="57"/>
      <c r="KF818" s="57"/>
      <c r="KG818" s="57"/>
      <c r="KH818" s="57"/>
      <c r="KI818" s="57"/>
      <c r="KJ818" s="57"/>
      <c r="KK818" s="57"/>
      <c r="KL818" s="57"/>
      <c r="KM818" s="57"/>
      <c r="KN818" s="57"/>
      <c r="KO818" s="57"/>
      <c r="KP818" s="57"/>
      <c r="KQ818" s="57"/>
      <c r="KR818" s="57"/>
      <c r="KS818" s="57"/>
      <c r="KT818" s="57"/>
      <c r="KU818" s="57"/>
      <c r="KV818" s="57"/>
      <c r="KW818" s="57"/>
      <c r="KX818" s="57"/>
      <c r="KY818" s="57"/>
      <c r="KZ818" s="57"/>
      <c r="LA818" s="57"/>
      <c r="LB818" s="57"/>
      <c r="LC818" s="57"/>
      <c r="LD818" s="57"/>
      <c r="LE818" s="57"/>
      <c r="LF818" s="57"/>
      <c r="LG818" s="57"/>
      <c r="LH818" s="57"/>
      <c r="LI818" s="57"/>
      <c r="LJ818" s="57"/>
      <c r="LK818" s="57"/>
      <c r="LL818" s="57"/>
      <c r="LM818" s="57"/>
      <c r="LN818" s="57"/>
      <c r="LO818" s="57"/>
      <c r="LP818" s="57"/>
      <c r="LQ818" s="57"/>
      <c r="LR818" s="57"/>
      <c r="LS818" s="57"/>
      <c r="LT818" s="57"/>
      <c r="LU818" s="57"/>
      <c r="LV818" s="57"/>
      <c r="LW818" s="57"/>
      <c r="LX818" s="57"/>
      <c r="LY818" s="57"/>
      <c r="LZ818" s="57"/>
      <c r="MA818" s="57"/>
      <c r="MB818" s="57"/>
      <c r="MC818" s="57"/>
      <c r="MD818" s="57"/>
      <c r="ME818" s="57"/>
      <c r="MF818" s="57"/>
      <c r="MG818" s="57"/>
      <c r="MH818" s="57"/>
      <c r="MI818" s="57"/>
      <c r="MJ818" s="57"/>
      <c r="MK818" s="57"/>
      <c r="ML818" s="57"/>
      <c r="MM818" s="57"/>
      <c r="MN818" s="57"/>
      <c r="MO818" s="57"/>
      <c r="MP818" s="57"/>
      <c r="MQ818" s="57"/>
      <c r="MR818" s="57"/>
      <c r="MS818" s="57"/>
      <c r="MT818" s="57"/>
      <c r="MU818" s="57"/>
      <c r="MV818" s="57"/>
      <c r="MW818" s="57"/>
      <c r="MX818" s="57"/>
      <c r="MY818" s="57"/>
      <c r="MZ818" s="57"/>
      <c r="NA818" s="57"/>
      <c r="NB818" s="57"/>
      <c r="NC818" s="57"/>
      <c r="ND818" s="57"/>
      <c r="NE818" s="57"/>
      <c r="NF818" s="57"/>
      <c r="NG818" s="57"/>
      <c r="NH818" s="57"/>
      <c r="NI818" s="57"/>
      <c r="NJ818" s="57"/>
      <c r="NK818" s="57"/>
      <c r="NL818" s="57"/>
      <c r="NM818" s="57"/>
      <c r="NN818" s="57"/>
      <c r="NO818" s="57"/>
      <c r="NP818" s="57"/>
      <c r="NQ818" s="57"/>
      <c r="NR818" s="57"/>
      <c r="NS818" s="57"/>
      <c r="NT818" s="57"/>
      <c r="NU818" s="57"/>
      <c r="NV818" s="57"/>
      <c r="NW818" s="57"/>
      <c r="NX818" s="57"/>
      <c r="NY818" s="57"/>
      <c r="NZ818" s="57"/>
      <c r="OA818" s="57"/>
      <c r="OB818" s="57"/>
      <c r="OC818" s="57"/>
      <c r="OD818" s="57"/>
      <c r="OE818" s="57"/>
      <c r="OF818" s="57"/>
      <c r="OG818" s="57"/>
      <c r="OH818" s="57"/>
      <c r="OI818" s="57"/>
      <c r="OJ818" s="57"/>
      <c r="OK818" s="57"/>
      <c r="OL818" s="57"/>
      <c r="OM818" s="57"/>
      <c r="ON818" s="57"/>
      <c r="OO818" s="57"/>
      <c r="OP818" s="57"/>
      <c r="OQ818" s="57"/>
      <c r="OR818" s="57"/>
      <c r="OS818" s="57"/>
      <c r="OT818" s="57"/>
      <c r="OU818" s="57"/>
      <c r="OV818" s="57"/>
      <c r="OW818" s="57"/>
      <c r="OX818" s="57"/>
      <c r="OY818" s="57"/>
      <c r="OZ818" s="57"/>
      <c r="PA818" s="57"/>
      <c r="PB818" s="57"/>
      <c r="PC818" s="57"/>
      <c r="PD818" s="57"/>
      <c r="PE818" s="57"/>
      <c r="PF818" s="57"/>
      <c r="PG818" s="57"/>
      <c r="PH818" s="57"/>
      <c r="PI818" s="57"/>
      <c r="PJ818" s="57"/>
      <c r="PK818" s="57"/>
      <c r="PL818" s="57"/>
      <c r="PM818" s="57"/>
      <c r="PN818" s="57"/>
      <c r="PO818" s="57"/>
      <c r="PP818" s="57"/>
      <c r="PQ818" s="57"/>
      <c r="PR818" s="57"/>
      <c r="PS818" s="57"/>
      <c r="PT818" s="57"/>
      <c r="PU818" s="57"/>
      <c r="PV818" s="57"/>
      <c r="PW818" s="57"/>
      <c r="PX818" s="57"/>
      <c r="PY818" s="57"/>
      <c r="PZ818" s="57"/>
      <c r="QA818" s="57"/>
      <c r="QB818" s="57"/>
      <c r="QC818" s="57"/>
      <c r="QD818" s="57"/>
      <c r="QE818" s="57"/>
      <c r="QF818" s="57"/>
      <c r="QG818" s="57"/>
      <c r="QH818" s="57"/>
      <c r="QI818" s="57"/>
      <c r="QJ818" s="57"/>
      <c r="QK818" s="57"/>
      <c r="QL818" s="57"/>
      <c r="QM818" s="57"/>
      <c r="QN818" s="57"/>
      <c r="QO818" s="57"/>
      <c r="QP818" s="57"/>
      <c r="QQ818" s="57"/>
      <c r="QR818" s="57"/>
      <c r="QS818" s="57"/>
      <c r="QT818" s="57"/>
      <c r="QU818" s="57"/>
      <c r="QV818" s="57"/>
      <c r="QW818" s="57"/>
      <c r="QX818" s="57"/>
      <c r="QY818" s="57"/>
      <c r="QZ818" s="57"/>
      <c r="RA818" s="57"/>
      <c r="RB818" s="57"/>
      <c r="RC818" s="57"/>
      <c r="RD818" s="57"/>
      <c r="RE818" s="57"/>
      <c r="RF818" s="57"/>
      <c r="RG818" s="57"/>
      <c r="RH818" s="57"/>
      <c r="RI818" s="57"/>
      <c r="RJ818" s="57"/>
      <c r="RK818" s="57"/>
      <c r="RL818" s="57"/>
      <c r="RM818" s="57"/>
      <c r="RN818" s="57"/>
      <c r="RO818" s="57"/>
      <c r="RP818" s="57"/>
      <c r="RQ818" s="57"/>
      <c r="RR818" s="57"/>
      <c r="RS818" s="57"/>
      <c r="RT818" s="57"/>
      <c r="RU818" s="57"/>
      <c r="RV818" s="57"/>
      <c r="RW818" s="57"/>
      <c r="RX818" s="57"/>
      <c r="RY818" s="57"/>
      <c r="RZ818" s="57"/>
      <c r="SA818" s="57"/>
      <c r="SB818" s="57"/>
      <c r="SC818" s="57"/>
      <c r="SD818" s="57"/>
      <c r="SE818" s="57"/>
      <c r="SF818" s="57"/>
      <c r="SG818" s="57"/>
      <c r="SH818" s="57"/>
      <c r="SI818" s="57"/>
      <c r="SJ818" s="57"/>
      <c r="SK818" s="57"/>
      <c r="SL818" s="57"/>
      <c r="SM818" s="57"/>
      <c r="SN818" s="57"/>
      <c r="SO818" s="57"/>
      <c r="SP818" s="57"/>
      <c r="SQ818" s="57"/>
      <c r="SR818" s="57"/>
      <c r="SS818" s="57"/>
      <c r="ST818" s="57"/>
      <c r="SU818" s="57"/>
      <c r="SV818" s="57"/>
      <c r="SW818" s="57"/>
      <c r="SX818" s="57"/>
      <c r="SY818" s="57"/>
      <c r="SZ818" s="57"/>
      <c r="TA818" s="57"/>
      <c r="TB818" s="57"/>
      <c r="TC818" s="57"/>
      <c r="TD818" s="57"/>
      <c r="TE818" s="57"/>
      <c r="TF818" s="57"/>
      <c r="TG818" s="57"/>
      <c r="TH818" s="57"/>
      <c r="TI818" s="57"/>
      <c r="TJ818" s="57"/>
      <c r="TK818" s="57"/>
      <c r="TL818" s="57"/>
      <c r="TM818" s="57"/>
      <c r="TN818" s="57"/>
      <c r="TO818" s="57"/>
      <c r="TP818" s="57"/>
      <c r="TQ818" s="57"/>
      <c r="TR818" s="57"/>
      <c r="TS818" s="57"/>
      <c r="TT818" s="57"/>
      <c r="TU818" s="57"/>
      <c r="TV818" s="57"/>
      <c r="TW818" s="57"/>
      <c r="TX818" s="57"/>
      <c r="TY818" s="57"/>
      <c r="TZ818" s="57"/>
      <c r="UA818" s="57"/>
      <c r="UB818" s="57"/>
      <c r="UC818" s="57"/>
      <c r="UD818" s="57"/>
      <c r="UE818" s="57"/>
      <c r="UF818" s="57"/>
      <c r="UG818" s="57"/>
      <c r="UH818" s="57"/>
      <c r="UI818" s="57"/>
      <c r="UJ818" s="57"/>
      <c r="UK818" s="57"/>
      <c r="UL818" s="57"/>
      <c r="UM818" s="57"/>
      <c r="UN818" s="57"/>
      <c r="UO818" s="57"/>
      <c r="UP818" s="57"/>
      <c r="UQ818" s="57"/>
      <c r="UR818" s="57"/>
      <c r="US818" s="57"/>
      <c r="UT818" s="57"/>
      <c r="UU818" s="57"/>
      <c r="UV818" s="57"/>
      <c r="UW818" s="57"/>
      <c r="UX818" s="57"/>
      <c r="UY818" s="57"/>
      <c r="UZ818" s="57"/>
      <c r="VA818" s="57"/>
      <c r="VB818" s="57"/>
      <c r="VC818" s="57"/>
      <c r="VD818" s="57"/>
      <c r="VE818" s="57"/>
      <c r="VF818" s="57"/>
      <c r="VG818" s="57"/>
      <c r="VH818" s="57"/>
      <c r="VI818" s="57"/>
      <c r="VJ818" s="57"/>
      <c r="VK818" s="57"/>
      <c r="VL818" s="57"/>
      <c r="VM818" s="57"/>
      <c r="VN818" s="57"/>
      <c r="VO818" s="57"/>
      <c r="VP818" s="57"/>
      <c r="VQ818" s="57"/>
      <c r="VR818" s="57"/>
      <c r="VS818" s="57"/>
      <c r="VT818" s="57"/>
      <c r="VU818" s="57"/>
      <c r="VV818" s="57"/>
      <c r="VW818" s="57"/>
      <c r="VX818" s="57"/>
      <c r="VY818" s="57"/>
      <c r="VZ818" s="57"/>
      <c r="WA818" s="57"/>
      <c r="WB818" s="57"/>
      <c r="WC818" s="57"/>
      <c r="WD818" s="57"/>
      <c r="WE818" s="57"/>
      <c r="WF818" s="57"/>
      <c r="WG818" s="57"/>
      <c r="WH818" s="57"/>
      <c r="WI818" s="57"/>
      <c r="WJ818" s="57"/>
      <c r="WK818" s="57"/>
      <c r="WL818" s="57"/>
      <c r="WM818" s="57"/>
      <c r="WN818" s="57"/>
      <c r="WO818" s="57"/>
      <c r="WP818" s="57"/>
      <c r="WQ818" s="57"/>
      <c r="WR818" s="57"/>
      <c r="WS818" s="57"/>
      <c r="WT818" s="57"/>
      <c r="WU818" s="57"/>
      <c r="WV818" s="57"/>
      <c r="WW818" s="57"/>
      <c r="WX818" s="57"/>
      <c r="WY818" s="57"/>
      <c r="WZ818" s="57"/>
      <c r="XA818" s="57"/>
      <c r="XB818" s="57"/>
      <c r="XC818" s="57"/>
      <c r="XD818" s="57"/>
      <c r="XE818" s="57"/>
      <c r="XF818" s="57"/>
      <c r="XG818" s="57"/>
      <c r="XH818" s="57"/>
      <c r="XI818" s="57"/>
      <c r="XJ818" s="57"/>
      <c r="XK818" s="57"/>
      <c r="XL818" s="57"/>
      <c r="XM818" s="57"/>
      <c r="XN818" s="57"/>
      <c r="XO818" s="57"/>
      <c r="XP818" s="57"/>
      <c r="XQ818" s="57"/>
      <c r="XR818" s="57"/>
      <c r="XS818" s="57"/>
      <c r="XT818" s="57"/>
      <c r="XU818" s="57"/>
      <c r="XV818" s="57"/>
      <c r="XW818" s="57"/>
    </row>
    <row r="819">
      <c r="AI819" s="57"/>
      <c r="BR819" s="57"/>
      <c r="DA819" s="57"/>
      <c r="EJ819" s="57"/>
      <c r="EK819" s="57"/>
      <c r="EL819" s="57"/>
      <c r="EM819" s="57"/>
      <c r="EN819" s="57"/>
      <c r="EO819" s="57"/>
      <c r="EP819" s="57"/>
      <c r="EQ819" s="57"/>
      <c r="ER819" s="57"/>
      <c r="ES819" s="57"/>
      <c r="ET819" s="57"/>
      <c r="EU819" s="57"/>
      <c r="EV819" s="57"/>
      <c r="EW819" s="57"/>
      <c r="EX819" s="57"/>
      <c r="EY819" s="57"/>
      <c r="EZ819" s="57"/>
      <c r="FA819" s="57"/>
      <c r="FB819" s="57"/>
      <c r="FC819" s="57"/>
      <c r="FD819" s="57"/>
      <c r="FE819" s="57"/>
      <c r="FF819" s="57"/>
      <c r="FG819" s="57"/>
      <c r="FH819" s="57"/>
      <c r="FI819" s="57"/>
      <c r="FJ819" s="57"/>
      <c r="FK819" s="57"/>
      <c r="FL819" s="57"/>
      <c r="FM819" s="57"/>
      <c r="FN819" s="57"/>
      <c r="FO819" s="57"/>
      <c r="FP819" s="57"/>
      <c r="FQ819" s="57"/>
      <c r="FR819" s="57"/>
      <c r="FS819" s="57"/>
      <c r="FT819" s="57"/>
      <c r="FU819" s="57"/>
      <c r="FV819" s="57"/>
      <c r="FW819" s="57"/>
      <c r="FX819" s="57"/>
      <c r="FY819" s="57"/>
      <c r="FZ819" s="57"/>
      <c r="GA819" s="57"/>
      <c r="GB819" s="57"/>
      <c r="GC819" s="57"/>
      <c r="GD819" s="57"/>
      <c r="GE819" s="57"/>
      <c r="GF819" s="57"/>
      <c r="GG819" s="57"/>
      <c r="GH819" s="57"/>
      <c r="GI819" s="57"/>
      <c r="GJ819" s="57"/>
      <c r="GK819" s="57"/>
      <c r="GL819" s="57"/>
      <c r="GM819" s="57"/>
      <c r="GN819" s="57"/>
      <c r="GO819" s="57"/>
      <c r="GP819" s="57"/>
      <c r="GQ819" s="57"/>
      <c r="GR819" s="57"/>
      <c r="GS819" s="57"/>
      <c r="GT819" s="57"/>
      <c r="GU819" s="57"/>
      <c r="GV819" s="57"/>
      <c r="GW819" s="57"/>
      <c r="GX819" s="57"/>
      <c r="GY819" s="57"/>
      <c r="GZ819" s="57"/>
      <c r="HA819" s="57"/>
      <c r="HB819" s="57"/>
      <c r="HC819" s="57"/>
      <c r="HD819" s="57"/>
      <c r="HE819" s="57"/>
      <c r="HF819" s="57"/>
      <c r="HG819" s="57"/>
      <c r="HH819" s="57"/>
      <c r="HI819" s="57"/>
      <c r="HJ819" s="57"/>
      <c r="HK819" s="57"/>
      <c r="HL819" s="57"/>
      <c r="HM819" s="57"/>
      <c r="HN819" s="57"/>
      <c r="HO819" s="57"/>
      <c r="HP819" s="57"/>
      <c r="HQ819" s="57"/>
      <c r="HR819" s="57"/>
      <c r="HS819" s="57"/>
      <c r="HT819" s="57"/>
      <c r="HU819" s="57"/>
      <c r="HV819" s="57"/>
      <c r="HW819" s="57"/>
      <c r="HX819" s="57"/>
      <c r="HY819" s="57"/>
      <c r="HZ819" s="57"/>
      <c r="IA819" s="57"/>
      <c r="IB819" s="57"/>
      <c r="IC819" s="57"/>
      <c r="ID819" s="57"/>
      <c r="IE819" s="57"/>
      <c r="IF819" s="57"/>
      <c r="IG819" s="57"/>
      <c r="IH819" s="57"/>
      <c r="II819" s="57"/>
      <c r="IJ819" s="57"/>
      <c r="IK819" s="57"/>
      <c r="IL819" s="57"/>
      <c r="IM819" s="57"/>
      <c r="IN819" s="57"/>
      <c r="IO819" s="57"/>
      <c r="IP819" s="57"/>
      <c r="IQ819" s="57"/>
      <c r="IR819" s="57"/>
      <c r="IS819" s="57"/>
      <c r="IT819" s="57"/>
      <c r="IU819" s="57"/>
      <c r="IV819" s="57"/>
      <c r="IW819" s="57"/>
      <c r="IX819" s="57"/>
      <c r="IY819" s="57"/>
      <c r="IZ819" s="57"/>
      <c r="JA819" s="57"/>
      <c r="JB819" s="57"/>
      <c r="JC819" s="57"/>
      <c r="JD819" s="57"/>
      <c r="JE819" s="57"/>
      <c r="JF819" s="57"/>
      <c r="JG819" s="57"/>
      <c r="JH819" s="57"/>
      <c r="JI819" s="57"/>
      <c r="JJ819" s="57"/>
      <c r="JK819" s="57"/>
      <c r="JL819" s="57"/>
      <c r="JM819" s="57"/>
      <c r="JN819" s="57"/>
      <c r="JO819" s="57"/>
      <c r="JP819" s="57"/>
      <c r="JQ819" s="57"/>
      <c r="JR819" s="57"/>
      <c r="JS819" s="57"/>
      <c r="JT819" s="57"/>
      <c r="JU819" s="57"/>
      <c r="JV819" s="57"/>
      <c r="JW819" s="57"/>
      <c r="JX819" s="57"/>
      <c r="JY819" s="57"/>
      <c r="JZ819" s="57"/>
      <c r="KA819" s="57"/>
      <c r="KB819" s="57"/>
      <c r="KC819" s="57"/>
      <c r="KD819" s="57"/>
      <c r="KE819" s="57"/>
      <c r="KF819" s="57"/>
      <c r="KG819" s="57"/>
      <c r="KH819" s="57"/>
      <c r="KI819" s="57"/>
      <c r="KJ819" s="57"/>
      <c r="KK819" s="57"/>
      <c r="KL819" s="57"/>
      <c r="KM819" s="57"/>
      <c r="KN819" s="57"/>
      <c r="KO819" s="57"/>
      <c r="KP819" s="57"/>
      <c r="KQ819" s="57"/>
      <c r="KR819" s="57"/>
      <c r="KS819" s="57"/>
      <c r="KT819" s="57"/>
      <c r="KU819" s="57"/>
      <c r="KV819" s="57"/>
      <c r="KW819" s="57"/>
      <c r="KX819" s="57"/>
      <c r="KY819" s="57"/>
      <c r="KZ819" s="57"/>
      <c r="LA819" s="57"/>
      <c r="LB819" s="57"/>
      <c r="LC819" s="57"/>
      <c r="LD819" s="57"/>
      <c r="LE819" s="57"/>
      <c r="LF819" s="57"/>
      <c r="LG819" s="57"/>
      <c r="LH819" s="57"/>
      <c r="LI819" s="57"/>
      <c r="LJ819" s="57"/>
      <c r="LK819" s="57"/>
      <c r="LL819" s="57"/>
      <c r="LM819" s="57"/>
      <c r="LN819" s="57"/>
      <c r="LO819" s="57"/>
      <c r="LP819" s="57"/>
      <c r="LQ819" s="57"/>
      <c r="LR819" s="57"/>
      <c r="LS819" s="57"/>
      <c r="LT819" s="57"/>
      <c r="LU819" s="57"/>
      <c r="LV819" s="57"/>
      <c r="LW819" s="57"/>
      <c r="LX819" s="57"/>
      <c r="LY819" s="57"/>
      <c r="LZ819" s="57"/>
      <c r="MA819" s="57"/>
      <c r="MB819" s="57"/>
      <c r="MC819" s="57"/>
      <c r="MD819" s="57"/>
      <c r="ME819" s="57"/>
      <c r="MF819" s="57"/>
      <c r="MG819" s="57"/>
      <c r="MH819" s="57"/>
      <c r="MI819" s="57"/>
      <c r="MJ819" s="57"/>
      <c r="MK819" s="57"/>
      <c r="ML819" s="57"/>
      <c r="MM819" s="57"/>
      <c r="MN819" s="57"/>
      <c r="MO819" s="57"/>
      <c r="MP819" s="57"/>
      <c r="MQ819" s="57"/>
      <c r="MR819" s="57"/>
      <c r="MS819" s="57"/>
      <c r="MT819" s="57"/>
      <c r="MU819" s="57"/>
      <c r="MV819" s="57"/>
      <c r="MW819" s="57"/>
      <c r="MX819" s="57"/>
      <c r="MY819" s="57"/>
      <c r="MZ819" s="57"/>
      <c r="NA819" s="57"/>
      <c r="NB819" s="57"/>
      <c r="NC819" s="57"/>
      <c r="ND819" s="57"/>
      <c r="NE819" s="57"/>
      <c r="NF819" s="57"/>
      <c r="NG819" s="57"/>
      <c r="NH819" s="57"/>
      <c r="NI819" s="57"/>
      <c r="NJ819" s="57"/>
      <c r="NK819" s="57"/>
      <c r="NL819" s="57"/>
      <c r="NM819" s="57"/>
      <c r="NN819" s="57"/>
      <c r="NO819" s="57"/>
      <c r="NP819" s="57"/>
      <c r="NQ819" s="57"/>
      <c r="NR819" s="57"/>
      <c r="NS819" s="57"/>
      <c r="NT819" s="57"/>
      <c r="NU819" s="57"/>
      <c r="NV819" s="57"/>
      <c r="NW819" s="57"/>
      <c r="NX819" s="57"/>
      <c r="NY819" s="57"/>
      <c r="NZ819" s="57"/>
      <c r="OA819" s="57"/>
      <c r="OB819" s="57"/>
      <c r="OC819" s="57"/>
      <c r="OD819" s="57"/>
      <c r="OE819" s="57"/>
      <c r="OF819" s="57"/>
      <c r="OG819" s="57"/>
      <c r="OH819" s="57"/>
      <c r="OI819" s="57"/>
      <c r="OJ819" s="57"/>
      <c r="OK819" s="57"/>
      <c r="OL819" s="57"/>
      <c r="OM819" s="57"/>
      <c r="ON819" s="57"/>
      <c r="OO819" s="57"/>
      <c r="OP819" s="57"/>
      <c r="OQ819" s="57"/>
      <c r="OR819" s="57"/>
      <c r="OS819" s="57"/>
      <c r="OT819" s="57"/>
      <c r="OU819" s="57"/>
      <c r="OV819" s="57"/>
      <c r="OW819" s="57"/>
      <c r="OX819" s="57"/>
      <c r="OY819" s="57"/>
      <c r="OZ819" s="57"/>
      <c r="PA819" s="57"/>
      <c r="PB819" s="57"/>
      <c r="PC819" s="57"/>
      <c r="PD819" s="57"/>
      <c r="PE819" s="57"/>
      <c r="PF819" s="57"/>
      <c r="PG819" s="57"/>
      <c r="PH819" s="57"/>
      <c r="PI819" s="57"/>
      <c r="PJ819" s="57"/>
      <c r="PK819" s="57"/>
      <c r="PL819" s="57"/>
      <c r="PM819" s="57"/>
      <c r="PN819" s="57"/>
      <c r="PO819" s="57"/>
      <c r="PP819" s="57"/>
      <c r="PQ819" s="57"/>
      <c r="PR819" s="57"/>
      <c r="PS819" s="57"/>
      <c r="PT819" s="57"/>
      <c r="PU819" s="57"/>
      <c r="PV819" s="57"/>
      <c r="PW819" s="57"/>
      <c r="PX819" s="57"/>
      <c r="PY819" s="57"/>
      <c r="PZ819" s="57"/>
      <c r="QA819" s="57"/>
      <c r="QB819" s="57"/>
      <c r="QC819" s="57"/>
      <c r="QD819" s="57"/>
      <c r="QE819" s="57"/>
      <c r="QF819" s="57"/>
      <c r="QG819" s="57"/>
      <c r="QH819" s="57"/>
      <c r="QI819" s="57"/>
      <c r="QJ819" s="57"/>
      <c r="QK819" s="57"/>
      <c r="QL819" s="57"/>
      <c r="QM819" s="57"/>
      <c r="QN819" s="57"/>
      <c r="QO819" s="57"/>
      <c r="QP819" s="57"/>
      <c r="QQ819" s="57"/>
      <c r="QR819" s="57"/>
      <c r="QS819" s="57"/>
      <c r="QT819" s="57"/>
      <c r="QU819" s="57"/>
      <c r="QV819" s="57"/>
      <c r="QW819" s="57"/>
      <c r="QX819" s="57"/>
      <c r="QY819" s="57"/>
      <c r="QZ819" s="57"/>
      <c r="RA819" s="57"/>
      <c r="RB819" s="57"/>
      <c r="RC819" s="57"/>
      <c r="RD819" s="57"/>
      <c r="RE819" s="57"/>
      <c r="RF819" s="57"/>
      <c r="RG819" s="57"/>
      <c r="RH819" s="57"/>
      <c r="RI819" s="57"/>
      <c r="RJ819" s="57"/>
      <c r="RK819" s="57"/>
      <c r="RL819" s="57"/>
      <c r="RM819" s="57"/>
      <c r="RN819" s="57"/>
      <c r="RO819" s="57"/>
      <c r="RP819" s="57"/>
      <c r="RQ819" s="57"/>
      <c r="RR819" s="57"/>
      <c r="RS819" s="57"/>
      <c r="RT819" s="57"/>
      <c r="RU819" s="57"/>
      <c r="RV819" s="57"/>
      <c r="RW819" s="57"/>
      <c r="RX819" s="57"/>
      <c r="RY819" s="57"/>
      <c r="RZ819" s="57"/>
      <c r="SA819" s="57"/>
      <c r="SB819" s="57"/>
      <c r="SC819" s="57"/>
      <c r="SD819" s="57"/>
      <c r="SE819" s="57"/>
      <c r="SF819" s="57"/>
      <c r="SG819" s="57"/>
      <c r="SH819" s="57"/>
      <c r="SI819" s="57"/>
      <c r="SJ819" s="57"/>
      <c r="SK819" s="57"/>
      <c r="SL819" s="57"/>
      <c r="SM819" s="57"/>
      <c r="SN819" s="57"/>
      <c r="SO819" s="57"/>
      <c r="SP819" s="57"/>
      <c r="SQ819" s="57"/>
      <c r="SR819" s="57"/>
      <c r="SS819" s="57"/>
      <c r="ST819" s="57"/>
      <c r="SU819" s="57"/>
      <c r="SV819" s="57"/>
      <c r="SW819" s="57"/>
      <c r="SX819" s="57"/>
      <c r="SY819" s="57"/>
      <c r="SZ819" s="57"/>
      <c r="TA819" s="57"/>
      <c r="TB819" s="57"/>
      <c r="TC819" s="57"/>
      <c r="TD819" s="57"/>
      <c r="TE819" s="57"/>
      <c r="TF819" s="57"/>
      <c r="TG819" s="57"/>
      <c r="TH819" s="57"/>
      <c r="TI819" s="57"/>
      <c r="TJ819" s="57"/>
      <c r="TK819" s="57"/>
      <c r="TL819" s="57"/>
      <c r="TM819" s="57"/>
      <c r="TN819" s="57"/>
      <c r="TO819" s="57"/>
      <c r="TP819" s="57"/>
      <c r="TQ819" s="57"/>
      <c r="TR819" s="57"/>
      <c r="TS819" s="57"/>
      <c r="TT819" s="57"/>
      <c r="TU819" s="57"/>
      <c r="TV819" s="57"/>
      <c r="TW819" s="57"/>
      <c r="TX819" s="57"/>
      <c r="TY819" s="57"/>
      <c r="TZ819" s="57"/>
      <c r="UA819" s="57"/>
      <c r="UB819" s="57"/>
      <c r="UC819" s="57"/>
      <c r="UD819" s="57"/>
      <c r="UE819" s="57"/>
      <c r="UF819" s="57"/>
      <c r="UG819" s="57"/>
      <c r="UH819" s="57"/>
      <c r="UI819" s="57"/>
      <c r="UJ819" s="57"/>
      <c r="UK819" s="57"/>
      <c r="UL819" s="57"/>
      <c r="UM819" s="57"/>
      <c r="UN819" s="57"/>
      <c r="UO819" s="57"/>
      <c r="UP819" s="57"/>
      <c r="UQ819" s="57"/>
      <c r="UR819" s="57"/>
      <c r="US819" s="57"/>
      <c r="UT819" s="57"/>
      <c r="UU819" s="57"/>
      <c r="UV819" s="57"/>
      <c r="UW819" s="57"/>
      <c r="UX819" s="57"/>
      <c r="UY819" s="57"/>
      <c r="UZ819" s="57"/>
      <c r="VA819" s="57"/>
      <c r="VB819" s="57"/>
      <c r="VC819" s="57"/>
      <c r="VD819" s="57"/>
      <c r="VE819" s="57"/>
      <c r="VF819" s="57"/>
      <c r="VG819" s="57"/>
      <c r="VH819" s="57"/>
      <c r="VI819" s="57"/>
      <c r="VJ819" s="57"/>
      <c r="VK819" s="57"/>
      <c r="VL819" s="57"/>
      <c r="VM819" s="57"/>
      <c r="VN819" s="57"/>
      <c r="VO819" s="57"/>
      <c r="VP819" s="57"/>
      <c r="VQ819" s="57"/>
      <c r="VR819" s="57"/>
      <c r="VS819" s="57"/>
      <c r="VT819" s="57"/>
      <c r="VU819" s="57"/>
      <c r="VV819" s="57"/>
      <c r="VW819" s="57"/>
      <c r="VX819" s="57"/>
      <c r="VY819" s="57"/>
      <c r="VZ819" s="57"/>
      <c r="WA819" s="57"/>
      <c r="WB819" s="57"/>
      <c r="WC819" s="57"/>
      <c r="WD819" s="57"/>
      <c r="WE819" s="57"/>
      <c r="WF819" s="57"/>
      <c r="WG819" s="57"/>
      <c r="WH819" s="57"/>
      <c r="WI819" s="57"/>
      <c r="WJ819" s="57"/>
      <c r="WK819" s="57"/>
      <c r="WL819" s="57"/>
      <c r="WM819" s="57"/>
      <c r="WN819" s="57"/>
      <c r="WO819" s="57"/>
      <c r="WP819" s="57"/>
      <c r="WQ819" s="57"/>
      <c r="WR819" s="57"/>
      <c r="WS819" s="57"/>
      <c r="WT819" s="57"/>
      <c r="WU819" s="57"/>
      <c r="WV819" s="57"/>
      <c r="WW819" s="57"/>
      <c r="WX819" s="57"/>
      <c r="WY819" s="57"/>
      <c r="WZ819" s="57"/>
      <c r="XA819" s="57"/>
      <c r="XB819" s="57"/>
      <c r="XC819" s="57"/>
      <c r="XD819" s="57"/>
      <c r="XE819" s="57"/>
      <c r="XF819" s="57"/>
      <c r="XG819" s="57"/>
      <c r="XH819" s="57"/>
      <c r="XI819" s="57"/>
      <c r="XJ819" s="57"/>
      <c r="XK819" s="57"/>
      <c r="XL819" s="57"/>
      <c r="XM819" s="57"/>
      <c r="XN819" s="57"/>
      <c r="XO819" s="57"/>
      <c r="XP819" s="57"/>
      <c r="XQ819" s="57"/>
      <c r="XR819" s="57"/>
      <c r="XS819" s="57"/>
      <c r="XT819" s="57"/>
      <c r="XU819" s="57"/>
      <c r="XV819" s="57"/>
      <c r="XW819" s="57"/>
    </row>
    <row r="820">
      <c r="AI820" s="57"/>
      <c r="BR820" s="57"/>
      <c r="DA820" s="57"/>
      <c r="EJ820" s="57"/>
      <c r="EK820" s="57"/>
      <c r="EL820" s="57"/>
      <c r="EM820" s="57"/>
      <c r="EN820" s="57"/>
      <c r="EO820" s="57"/>
      <c r="EP820" s="57"/>
      <c r="EQ820" s="57"/>
      <c r="ER820" s="57"/>
      <c r="ES820" s="57"/>
      <c r="ET820" s="57"/>
      <c r="EU820" s="57"/>
      <c r="EV820" s="57"/>
      <c r="EW820" s="57"/>
      <c r="EX820" s="57"/>
      <c r="EY820" s="57"/>
      <c r="EZ820" s="57"/>
      <c r="FA820" s="57"/>
      <c r="FB820" s="57"/>
      <c r="FC820" s="57"/>
      <c r="FD820" s="57"/>
      <c r="FE820" s="57"/>
      <c r="FF820" s="57"/>
      <c r="FG820" s="57"/>
      <c r="FH820" s="57"/>
      <c r="FI820" s="57"/>
      <c r="FJ820" s="57"/>
      <c r="FK820" s="57"/>
      <c r="FL820" s="57"/>
      <c r="FM820" s="57"/>
      <c r="FN820" s="57"/>
      <c r="FO820" s="57"/>
      <c r="FP820" s="57"/>
      <c r="FQ820" s="57"/>
      <c r="FR820" s="57"/>
      <c r="FS820" s="57"/>
      <c r="FT820" s="57"/>
      <c r="FU820" s="57"/>
      <c r="FV820" s="57"/>
      <c r="FW820" s="57"/>
      <c r="FX820" s="57"/>
      <c r="FY820" s="57"/>
      <c r="FZ820" s="57"/>
      <c r="GA820" s="57"/>
      <c r="GB820" s="57"/>
      <c r="GC820" s="57"/>
      <c r="GD820" s="57"/>
      <c r="GE820" s="57"/>
      <c r="GF820" s="57"/>
      <c r="GG820" s="57"/>
      <c r="GH820" s="57"/>
      <c r="GI820" s="57"/>
      <c r="GJ820" s="57"/>
      <c r="GK820" s="57"/>
      <c r="GL820" s="57"/>
      <c r="GM820" s="57"/>
      <c r="GN820" s="57"/>
      <c r="GO820" s="57"/>
      <c r="GP820" s="57"/>
      <c r="GQ820" s="57"/>
      <c r="GR820" s="57"/>
      <c r="GS820" s="57"/>
      <c r="GT820" s="57"/>
      <c r="GU820" s="57"/>
      <c r="GV820" s="57"/>
      <c r="GW820" s="57"/>
      <c r="GX820" s="57"/>
      <c r="GY820" s="57"/>
      <c r="GZ820" s="57"/>
      <c r="HA820" s="57"/>
      <c r="HB820" s="57"/>
      <c r="HC820" s="57"/>
      <c r="HD820" s="57"/>
      <c r="HE820" s="57"/>
      <c r="HF820" s="57"/>
      <c r="HG820" s="57"/>
      <c r="HH820" s="57"/>
      <c r="HI820" s="57"/>
      <c r="HJ820" s="57"/>
      <c r="HK820" s="57"/>
      <c r="HL820" s="57"/>
      <c r="HM820" s="57"/>
      <c r="HN820" s="57"/>
      <c r="HO820" s="57"/>
      <c r="HP820" s="57"/>
      <c r="HQ820" s="57"/>
      <c r="HR820" s="57"/>
      <c r="HS820" s="57"/>
      <c r="HT820" s="57"/>
      <c r="HU820" s="57"/>
      <c r="HV820" s="57"/>
      <c r="HW820" s="57"/>
      <c r="HX820" s="57"/>
      <c r="HY820" s="57"/>
      <c r="HZ820" s="57"/>
      <c r="IA820" s="57"/>
      <c r="IB820" s="57"/>
      <c r="IC820" s="57"/>
      <c r="ID820" s="57"/>
      <c r="IE820" s="57"/>
      <c r="IF820" s="57"/>
      <c r="IG820" s="57"/>
      <c r="IH820" s="57"/>
      <c r="II820" s="57"/>
      <c r="IJ820" s="57"/>
      <c r="IK820" s="57"/>
      <c r="IL820" s="57"/>
      <c r="IM820" s="57"/>
      <c r="IN820" s="57"/>
      <c r="IO820" s="57"/>
      <c r="IP820" s="57"/>
      <c r="IQ820" s="57"/>
      <c r="IR820" s="57"/>
      <c r="IS820" s="57"/>
      <c r="IT820" s="57"/>
      <c r="IU820" s="57"/>
      <c r="IV820" s="57"/>
      <c r="IW820" s="57"/>
      <c r="IX820" s="57"/>
      <c r="IY820" s="57"/>
      <c r="IZ820" s="57"/>
      <c r="JA820" s="57"/>
      <c r="JB820" s="57"/>
      <c r="JC820" s="57"/>
      <c r="JD820" s="57"/>
      <c r="JE820" s="57"/>
      <c r="JF820" s="57"/>
      <c r="JG820" s="57"/>
      <c r="JH820" s="57"/>
      <c r="JI820" s="57"/>
      <c r="JJ820" s="57"/>
      <c r="JK820" s="57"/>
      <c r="JL820" s="57"/>
      <c r="JM820" s="57"/>
      <c r="JN820" s="57"/>
      <c r="JO820" s="57"/>
      <c r="JP820" s="57"/>
      <c r="JQ820" s="57"/>
      <c r="JR820" s="57"/>
      <c r="JS820" s="57"/>
      <c r="JT820" s="57"/>
      <c r="JU820" s="57"/>
      <c r="JV820" s="57"/>
      <c r="JW820" s="57"/>
      <c r="JX820" s="57"/>
      <c r="JY820" s="57"/>
      <c r="JZ820" s="57"/>
      <c r="KA820" s="57"/>
      <c r="KB820" s="57"/>
      <c r="KC820" s="57"/>
      <c r="KD820" s="57"/>
      <c r="KE820" s="57"/>
      <c r="KF820" s="57"/>
      <c r="KG820" s="57"/>
      <c r="KH820" s="57"/>
      <c r="KI820" s="57"/>
      <c r="KJ820" s="57"/>
      <c r="KK820" s="57"/>
      <c r="KL820" s="57"/>
      <c r="KM820" s="57"/>
      <c r="KN820" s="57"/>
      <c r="KO820" s="57"/>
      <c r="KP820" s="57"/>
      <c r="KQ820" s="57"/>
      <c r="KR820" s="57"/>
      <c r="KS820" s="57"/>
      <c r="KT820" s="57"/>
      <c r="KU820" s="57"/>
      <c r="KV820" s="57"/>
      <c r="KW820" s="57"/>
      <c r="KX820" s="57"/>
      <c r="KY820" s="57"/>
      <c r="KZ820" s="57"/>
      <c r="LA820" s="57"/>
      <c r="LB820" s="57"/>
      <c r="LC820" s="57"/>
      <c r="LD820" s="57"/>
      <c r="LE820" s="57"/>
      <c r="LF820" s="57"/>
      <c r="LG820" s="57"/>
      <c r="LH820" s="57"/>
      <c r="LI820" s="57"/>
      <c r="LJ820" s="57"/>
      <c r="LK820" s="57"/>
      <c r="LL820" s="57"/>
      <c r="LM820" s="57"/>
      <c r="LN820" s="57"/>
      <c r="LO820" s="57"/>
      <c r="LP820" s="57"/>
      <c r="LQ820" s="57"/>
      <c r="LR820" s="57"/>
      <c r="LS820" s="57"/>
      <c r="LT820" s="57"/>
      <c r="LU820" s="57"/>
      <c r="LV820" s="57"/>
      <c r="LW820" s="57"/>
      <c r="LX820" s="57"/>
      <c r="LY820" s="57"/>
      <c r="LZ820" s="57"/>
      <c r="MA820" s="57"/>
      <c r="MB820" s="57"/>
      <c r="MC820" s="57"/>
      <c r="MD820" s="57"/>
      <c r="ME820" s="57"/>
      <c r="MF820" s="57"/>
      <c r="MG820" s="57"/>
      <c r="MH820" s="57"/>
      <c r="MI820" s="57"/>
      <c r="MJ820" s="57"/>
      <c r="MK820" s="57"/>
      <c r="ML820" s="57"/>
      <c r="MM820" s="57"/>
      <c r="MN820" s="57"/>
      <c r="MO820" s="57"/>
      <c r="MP820" s="57"/>
      <c r="MQ820" s="57"/>
      <c r="MR820" s="57"/>
      <c r="MS820" s="57"/>
      <c r="MT820" s="57"/>
      <c r="MU820" s="57"/>
      <c r="MV820" s="57"/>
      <c r="MW820" s="57"/>
      <c r="MX820" s="57"/>
      <c r="MY820" s="57"/>
      <c r="MZ820" s="57"/>
      <c r="NA820" s="57"/>
      <c r="NB820" s="57"/>
      <c r="NC820" s="57"/>
      <c r="ND820" s="57"/>
      <c r="NE820" s="57"/>
      <c r="NF820" s="57"/>
      <c r="NG820" s="57"/>
      <c r="NH820" s="57"/>
      <c r="NI820" s="57"/>
      <c r="NJ820" s="57"/>
      <c r="NK820" s="57"/>
      <c r="NL820" s="57"/>
      <c r="NM820" s="57"/>
      <c r="NN820" s="57"/>
      <c r="NO820" s="57"/>
      <c r="NP820" s="57"/>
      <c r="NQ820" s="57"/>
      <c r="NR820" s="57"/>
      <c r="NS820" s="57"/>
      <c r="NT820" s="57"/>
      <c r="NU820" s="57"/>
      <c r="NV820" s="57"/>
      <c r="NW820" s="57"/>
      <c r="NX820" s="57"/>
      <c r="NY820" s="57"/>
      <c r="NZ820" s="57"/>
      <c r="OA820" s="57"/>
      <c r="OB820" s="57"/>
      <c r="OC820" s="57"/>
      <c r="OD820" s="57"/>
      <c r="OE820" s="57"/>
      <c r="OF820" s="57"/>
      <c r="OG820" s="57"/>
      <c r="OH820" s="57"/>
      <c r="OI820" s="57"/>
      <c r="OJ820" s="57"/>
      <c r="OK820" s="57"/>
      <c r="OL820" s="57"/>
      <c r="OM820" s="57"/>
      <c r="ON820" s="57"/>
      <c r="OO820" s="57"/>
      <c r="OP820" s="57"/>
      <c r="OQ820" s="57"/>
      <c r="OR820" s="57"/>
      <c r="OS820" s="57"/>
      <c r="OT820" s="57"/>
      <c r="OU820" s="57"/>
      <c r="OV820" s="57"/>
      <c r="OW820" s="57"/>
      <c r="OX820" s="57"/>
      <c r="OY820" s="57"/>
      <c r="OZ820" s="57"/>
      <c r="PA820" s="57"/>
      <c r="PB820" s="57"/>
      <c r="PC820" s="57"/>
      <c r="PD820" s="57"/>
      <c r="PE820" s="57"/>
      <c r="PF820" s="57"/>
      <c r="PG820" s="57"/>
      <c r="PH820" s="57"/>
      <c r="PI820" s="57"/>
      <c r="PJ820" s="57"/>
      <c r="PK820" s="57"/>
      <c r="PL820" s="57"/>
      <c r="PM820" s="57"/>
      <c r="PN820" s="57"/>
      <c r="PO820" s="57"/>
      <c r="PP820" s="57"/>
      <c r="PQ820" s="57"/>
      <c r="PR820" s="57"/>
      <c r="PS820" s="57"/>
      <c r="PT820" s="57"/>
      <c r="PU820" s="57"/>
      <c r="PV820" s="57"/>
      <c r="PW820" s="57"/>
      <c r="PX820" s="57"/>
      <c r="PY820" s="57"/>
      <c r="PZ820" s="57"/>
      <c r="QA820" s="57"/>
      <c r="QB820" s="57"/>
      <c r="QC820" s="57"/>
      <c r="QD820" s="57"/>
      <c r="QE820" s="57"/>
      <c r="QF820" s="57"/>
      <c r="QG820" s="57"/>
      <c r="QH820" s="57"/>
      <c r="QI820" s="57"/>
      <c r="QJ820" s="57"/>
      <c r="QK820" s="57"/>
      <c r="QL820" s="57"/>
      <c r="QM820" s="57"/>
      <c r="QN820" s="57"/>
      <c r="QO820" s="57"/>
      <c r="QP820" s="57"/>
      <c r="QQ820" s="57"/>
      <c r="QR820" s="57"/>
      <c r="QS820" s="57"/>
      <c r="QT820" s="57"/>
      <c r="QU820" s="57"/>
      <c r="QV820" s="57"/>
      <c r="QW820" s="57"/>
      <c r="QX820" s="57"/>
      <c r="QY820" s="57"/>
      <c r="QZ820" s="57"/>
      <c r="RA820" s="57"/>
      <c r="RB820" s="57"/>
      <c r="RC820" s="57"/>
      <c r="RD820" s="57"/>
      <c r="RE820" s="57"/>
      <c r="RF820" s="57"/>
      <c r="RG820" s="57"/>
      <c r="RH820" s="57"/>
      <c r="RI820" s="57"/>
      <c r="RJ820" s="57"/>
      <c r="RK820" s="57"/>
      <c r="RL820" s="57"/>
      <c r="RM820" s="57"/>
      <c r="RN820" s="57"/>
      <c r="RO820" s="57"/>
      <c r="RP820" s="57"/>
      <c r="RQ820" s="57"/>
      <c r="RR820" s="57"/>
      <c r="RS820" s="57"/>
      <c r="RT820" s="57"/>
      <c r="RU820" s="57"/>
      <c r="RV820" s="57"/>
      <c r="RW820" s="57"/>
      <c r="RX820" s="57"/>
      <c r="RY820" s="57"/>
      <c r="RZ820" s="57"/>
      <c r="SA820" s="57"/>
      <c r="SB820" s="57"/>
      <c r="SC820" s="57"/>
      <c r="SD820" s="57"/>
      <c r="SE820" s="57"/>
      <c r="SF820" s="57"/>
      <c r="SG820" s="57"/>
      <c r="SH820" s="57"/>
      <c r="SI820" s="57"/>
      <c r="SJ820" s="57"/>
      <c r="SK820" s="57"/>
      <c r="SL820" s="57"/>
      <c r="SM820" s="57"/>
      <c r="SN820" s="57"/>
      <c r="SO820" s="57"/>
      <c r="SP820" s="57"/>
      <c r="SQ820" s="57"/>
      <c r="SR820" s="57"/>
      <c r="SS820" s="57"/>
      <c r="ST820" s="57"/>
      <c r="SU820" s="57"/>
      <c r="SV820" s="57"/>
      <c r="SW820" s="57"/>
      <c r="SX820" s="57"/>
      <c r="SY820" s="57"/>
      <c r="SZ820" s="57"/>
      <c r="TA820" s="57"/>
      <c r="TB820" s="57"/>
      <c r="TC820" s="57"/>
      <c r="TD820" s="57"/>
      <c r="TE820" s="57"/>
      <c r="TF820" s="57"/>
      <c r="TG820" s="57"/>
      <c r="TH820" s="57"/>
      <c r="TI820" s="57"/>
      <c r="TJ820" s="57"/>
      <c r="TK820" s="57"/>
      <c r="TL820" s="57"/>
      <c r="TM820" s="57"/>
      <c r="TN820" s="57"/>
      <c r="TO820" s="57"/>
      <c r="TP820" s="57"/>
      <c r="TQ820" s="57"/>
      <c r="TR820" s="57"/>
      <c r="TS820" s="57"/>
      <c r="TT820" s="57"/>
      <c r="TU820" s="57"/>
      <c r="TV820" s="57"/>
      <c r="TW820" s="57"/>
      <c r="TX820" s="57"/>
      <c r="TY820" s="57"/>
      <c r="TZ820" s="57"/>
      <c r="UA820" s="57"/>
      <c r="UB820" s="57"/>
      <c r="UC820" s="57"/>
      <c r="UD820" s="57"/>
      <c r="UE820" s="57"/>
      <c r="UF820" s="57"/>
      <c r="UG820" s="57"/>
      <c r="UH820" s="57"/>
      <c r="UI820" s="57"/>
      <c r="UJ820" s="57"/>
      <c r="UK820" s="57"/>
      <c r="UL820" s="57"/>
      <c r="UM820" s="57"/>
      <c r="UN820" s="57"/>
      <c r="UO820" s="57"/>
      <c r="UP820" s="57"/>
      <c r="UQ820" s="57"/>
      <c r="UR820" s="57"/>
      <c r="US820" s="57"/>
      <c r="UT820" s="57"/>
      <c r="UU820" s="57"/>
      <c r="UV820" s="57"/>
      <c r="UW820" s="57"/>
      <c r="UX820" s="57"/>
      <c r="UY820" s="57"/>
      <c r="UZ820" s="57"/>
      <c r="VA820" s="57"/>
      <c r="VB820" s="57"/>
      <c r="VC820" s="57"/>
      <c r="VD820" s="57"/>
      <c r="VE820" s="57"/>
      <c r="VF820" s="57"/>
      <c r="VG820" s="57"/>
      <c r="VH820" s="57"/>
      <c r="VI820" s="57"/>
      <c r="VJ820" s="57"/>
      <c r="VK820" s="57"/>
      <c r="VL820" s="57"/>
      <c r="VM820" s="57"/>
      <c r="VN820" s="57"/>
      <c r="VO820" s="57"/>
      <c r="VP820" s="57"/>
      <c r="VQ820" s="57"/>
      <c r="VR820" s="57"/>
      <c r="VS820" s="57"/>
      <c r="VT820" s="57"/>
      <c r="VU820" s="57"/>
      <c r="VV820" s="57"/>
      <c r="VW820" s="57"/>
      <c r="VX820" s="57"/>
      <c r="VY820" s="57"/>
      <c r="VZ820" s="57"/>
      <c r="WA820" s="57"/>
      <c r="WB820" s="57"/>
      <c r="WC820" s="57"/>
      <c r="WD820" s="57"/>
      <c r="WE820" s="57"/>
      <c r="WF820" s="57"/>
      <c r="WG820" s="57"/>
      <c r="WH820" s="57"/>
      <c r="WI820" s="57"/>
      <c r="WJ820" s="57"/>
      <c r="WK820" s="57"/>
      <c r="WL820" s="57"/>
      <c r="WM820" s="57"/>
      <c r="WN820" s="57"/>
      <c r="WO820" s="57"/>
      <c r="WP820" s="57"/>
      <c r="WQ820" s="57"/>
      <c r="WR820" s="57"/>
      <c r="WS820" s="57"/>
      <c r="WT820" s="57"/>
      <c r="WU820" s="57"/>
      <c r="WV820" s="57"/>
      <c r="WW820" s="57"/>
      <c r="WX820" s="57"/>
      <c r="WY820" s="57"/>
      <c r="WZ820" s="57"/>
      <c r="XA820" s="57"/>
      <c r="XB820" s="57"/>
      <c r="XC820" s="57"/>
      <c r="XD820" s="57"/>
      <c r="XE820" s="57"/>
      <c r="XF820" s="57"/>
      <c r="XG820" s="57"/>
      <c r="XH820" s="57"/>
      <c r="XI820" s="57"/>
      <c r="XJ820" s="57"/>
      <c r="XK820" s="57"/>
      <c r="XL820" s="57"/>
      <c r="XM820" s="57"/>
      <c r="XN820" s="57"/>
      <c r="XO820" s="57"/>
      <c r="XP820" s="57"/>
      <c r="XQ820" s="57"/>
      <c r="XR820" s="57"/>
      <c r="XS820" s="57"/>
      <c r="XT820" s="57"/>
      <c r="XU820" s="57"/>
      <c r="XV820" s="57"/>
      <c r="XW820" s="57"/>
    </row>
    <row r="821">
      <c r="AI821" s="57"/>
      <c r="BR821" s="57"/>
      <c r="DA821" s="57"/>
      <c r="EJ821" s="57"/>
      <c r="EK821" s="57"/>
      <c r="EL821" s="57"/>
      <c r="EM821" s="57"/>
      <c r="EN821" s="57"/>
      <c r="EO821" s="57"/>
      <c r="EP821" s="57"/>
      <c r="EQ821" s="57"/>
      <c r="ER821" s="57"/>
      <c r="ES821" s="57"/>
      <c r="ET821" s="57"/>
      <c r="EU821" s="57"/>
      <c r="EV821" s="57"/>
      <c r="EW821" s="57"/>
      <c r="EX821" s="57"/>
      <c r="EY821" s="57"/>
      <c r="EZ821" s="57"/>
      <c r="FA821" s="57"/>
      <c r="FB821" s="57"/>
      <c r="FC821" s="57"/>
      <c r="FD821" s="57"/>
      <c r="FE821" s="57"/>
      <c r="FF821" s="57"/>
      <c r="FG821" s="57"/>
      <c r="FH821" s="57"/>
      <c r="FI821" s="57"/>
      <c r="FJ821" s="57"/>
      <c r="FK821" s="57"/>
      <c r="FL821" s="57"/>
      <c r="FM821" s="57"/>
      <c r="FN821" s="57"/>
      <c r="FO821" s="57"/>
      <c r="FP821" s="57"/>
      <c r="FQ821" s="57"/>
      <c r="FR821" s="57"/>
      <c r="FS821" s="57"/>
      <c r="FT821" s="57"/>
      <c r="FU821" s="57"/>
      <c r="FV821" s="57"/>
      <c r="FW821" s="57"/>
      <c r="FX821" s="57"/>
      <c r="FY821" s="57"/>
      <c r="FZ821" s="57"/>
      <c r="GA821" s="57"/>
      <c r="GB821" s="57"/>
      <c r="GC821" s="57"/>
      <c r="GD821" s="57"/>
      <c r="GE821" s="57"/>
      <c r="GF821" s="57"/>
      <c r="GG821" s="57"/>
      <c r="GH821" s="57"/>
      <c r="GI821" s="57"/>
      <c r="GJ821" s="57"/>
      <c r="GK821" s="57"/>
      <c r="GL821" s="57"/>
      <c r="GM821" s="57"/>
      <c r="GN821" s="57"/>
      <c r="GO821" s="57"/>
      <c r="GP821" s="57"/>
      <c r="GQ821" s="57"/>
      <c r="GR821" s="57"/>
      <c r="GS821" s="57"/>
      <c r="GT821" s="57"/>
      <c r="GU821" s="57"/>
      <c r="GV821" s="57"/>
      <c r="GW821" s="57"/>
      <c r="GX821" s="57"/>
      <c r="GY821" s="57"/>
      <c r="GZ821" s="57"/>
      <c r="HA821" s="57"/>
      <c r="HB821" s="57"/>
      <c r="HC821" s="57"/>
      <c r="HD821" s="57"/>
      <c r="HE821" s="57"/>
      <c r="HF821" s="57"/>
      <c r="HG821" s="57"/>
      <c r="HH821" s="57"/>
      <c r="HI821" s="57"/>
      <c r="HJ821" s="57"/>
      <c r="HK821" s="57"/>
      <c r="HL821" s="57"/>
      <c r="HM821" s="57"/>
      <c r="HN821" s="57"/>
      <c r="HO821" s="57"/>
      <c r="HP821" s="57"/>
      <c r="HQ821" s="57"/>
      <c r="HR821" s="57"/>
      <c r="HS821" s="57"/>
      <c r="HT821" s="57"/>
      <c r="HU821" s="57"/>
      <c r="HV821" s="57"/>
      <c r="HW821" s="57"/>
      <c r="HX821" s="57"/>
      <c r="HY821" s="57"/>
      <c r="HZ821" s="57"/>
      <c r="IA821" s="57"/>
      <c r="IB821" s="57"/>
      <c r="IC821" s="57"/>
      <c r="ID821" s="57"/>
      <c r="IE821" s="57"/>
      <c r="IF821" s="57"/>
      <c r="IG821" s="57"/>
      <c r="IH821" s="57"/>
      <c r="II821" s="57"/>
      <c r="IJ821" s="57"/>
      <c r="IK821" s="57"/>
      <c r="IL821" s="57"/>
      <c r="IM821" s="57"/>
      <c r="IN821" s="57"/>
      <c r="IO821" s="57"/>
      <c r="IP821" s="57"/>
      <c r="IQ821" s="57"/>
      <c r="IR821" s="57"/>
      <c r="IS821" s="57"/>
      <c r="IT821" s="57"/>
      <c r="IU821" s="57"/>
      <c r="IV821" s="57"/>
      <c r="IW821" s="57"/>
      <c r="IX821" s="57"/>
      <c r="IY821" s="57"/>
      <c r="IZ821" s="57"/>
      <c r="JA821" s="57"/>
      <c r="JB821" s="57"/>
      <c r="JC821" s="57"/>
      <c r="JD821" s="57"/>
      <c r="JE821" s="57"/>
      <c r="JF821" s="57"/>
      <c r="JG821" s="57"/>
      <c r="JH821" s="57"/>
      <c r="JI821" s="57"/>
      <c r="JJ821" s="57"/>
      <c r="JK821" s="57"/>
      <c r="JL821" s="57"/>
      <c r="JM821" s="57"/>
      <c r="JN821" s="57"/>
      <c r="JO821" s="57"/>
      <c r="JP821" s="57"/>
      <c r="JQ821" s="57"/>
      <c r="JR821" s="57"/>
      <c r="JS821" s="57"/>
      <c r="JT821" s="57"/>
      <c r="JU821" s="57"/>
      <c r="JV821" s="57"/>
      <c r="JW821" s="57"/>
      <c r="JX821" s="57"/>
      <c r="JY821" s="57"/>
      <c r="JZ821" s="57"/>
      <c r="KA821" s="57"/>
      <c r="KB821" s="57"/>
      <c r="KC821" s="57"/>
      <c r="KD821" s="57"/>
      <c r="KE821" s="57"/>
      <c r="KF821" s="57"/>
      <c r="KG821" s="57"/>
      <c r="KH821" s="57"/>
      <c r="KI821" s="57"/>
      <c r="KJ821" s="57"/>
      <c r="KK821" s="57"/>
      <c r="KL821" s="57"/>
      <c r="KM821" s="57"/>
      <c r="KN821" s="57"/>
      <c r="KO821" s="57"/>
      <c r="KP821" s="57"/>
      <c r="KQ821" s="57"/>
      <c r="KR821" s="57"/>
      <c r="KS821" s="57"/>
      <c r="KT821" s="57"/>
      <c r="KU821" s="57"/>
      <c r="KV821" s="57"/>
      <c r="KW821" s="57"/>
      <c r="KX821" s="57"/>
      <c r="KY821" s="57"/>
      <c r="KZ821" s="57"/>
      <c r="LA821" s="57"/>
      <c r="LB821" s="57"/>
      <c r="LC821" s="57"/>
      <c r="LD821" s="57"/>
      <c r="LE821" s="57"/>
      <c r="LF821" s="57"/>
      <c r="LG821" s="57"/>
      <c r="LH821" s="57"/>
      <c r="LI821" s="57"/>
      <c r="LJ821" s="57"/>
      <c r="LK821" s="57"/>
      <c r="LL821" s="57"/>
      <c r="LM821" s="57"/>
      <c r="LN821" s="57"/>
      <c r="LO821" s="57"/>
      <c r="LP821" s="57"/>
      <c r="LQ821" s="57"/>
      <c r="LR821" s="57"/>
      <c r="LS821" s="57"/>
      <c r="LT821" s="57"/>
      <c r="LU821" s="57"/>
      <c r="LV821" s="57"/>
      <c r="LW821" s="57"/>
      <c r="LX821" s="57"/>
      <c r="LY821" s="57"/>
      <c r="LZ821" s="57"/>
      <c r="MA821" s="57"/>
      <c r="MB821" s="57"/>
      <c r="MC821" s="57"/>
      <c r="MD821" s="57"/>
      <c r="ME821" s="57"/>
      <c r="MF821" s="57"/>
      <c r="MG821" s="57"/>
      <c r="MH821" s="57"/>
      <c r="MI821" s="57"/>
      <c r="MJ821" s="57"/>
      <c r="MK821" s="57"/>
      <c r="ML821" s="57"/>
      <c r="MM821" s="57"/>
      <c r="MN821" s="57"/>
      <c r="MO821" s="57"/>
      <c r="MP821" s="57"/>
      <c r="MQ821" s="57"/>
      <c r="MR821" s="57"/>
      <c r="MS821" s="57"/>
      <c r="MT821" s="57"/>
      <c r="MU821" s="57"/>
      <c r="MV821" s="57"/>
      <c r="MW821" s="57"/>
      <c r="MX821" s="57"/>
      <c r="MY821" s="57"/>
      <c r="MZ821" s="57"/>
      <c r="NA821" s="57"/>
      <c r="NB821" s="57"/>
      <c r="NC821" s="57"/>
      <c r="ND821" s="57"/>
      <c r="NE821" s="57"/>
      <c r="NF821" s="57"/>
      <c r="NG821" s="57"/>
      <c r="NH821" s="57"/>
      <c r="NI821" s="57"/>
      <c r="NJ821" s="57"/>
      <c r="NK821" s="57"/>
      <c r="NL821" s="57"/>
      <c r="NM821" s="57"/>
      <c r="NN821" s="57"/>
      <c r="NO821" s="57"/>
      <c r="NP821" s="57"/>
      <c r="NQ821" s="57"/>
      <c r="NR821" s="57"/>
      <c r="NS821" s="57"/>
      <c r="NT821" s="57"/>
      <c r="NU821" s="57"/>
      <c r="NV821" s="57"/>
      <c r="NW821" s="57"/>
      <c r="NX821" s="57"/>
      <c r="NY821" s="57"/>
      <c r="NZ821" s="57"/>
      <c r="OA821" s="57"/>
      <c r="OB821" s="57"/>
      <c r="OC821" s="57"/>
      <c r="OD821" s="57"/>
      <c r="OE821" s="57"/>
      <c r="OF821" s="57"/>
      <c r="OG821" s="57"/>
      <c r="OH821" s="57"/>
      <c r="OI821" s="57"/>
      <c r="OJ821" s="57"/>
      <c r="OK821" s="57"/>
      <c r="OL821" s="57"/>
      <c r="OM821" s="57"/>
      <c r="ON821" s="57"/>
      <c r="OO821" s="57"/>
      <c r="OP821" s="57"/>
      <c r="OQ821" s="57"/>
      <c r="OR821" s="57"/>
      <c r="OS821" s="57"/>
      <c r="OT821" s="57"/>
      <c r="OU821" s="57"/>
      <c r="OV821" s="57"/>
      <c r="OW821" s="57"/>
      <c r="OX821" s="57"/>
      <c r="OY821" s="57"/>
      <c r="OZ821" s="57"/>
      <c r="PA821" s="57"/>
      <c r="PB821" s="57"/>
      <c r="PC821" s="57"/>
      <c r="PD821" s="57"/>
      <c r="PE821" s="57"/>
      <c r="PF821" s="57"/>
      <c r="PG821" s="57"/>
      <c r="PH821" s="57"/>
      <c r="PI821" s="57"/>
      <c r="PJ821" s="57"/>
      <c r="PK821" s="57"/>
      <c r="PL821" s="57"/>
      <c r="PM821" s="57"/>
      <c r="PN821" s="57"/>
      <c r="PO821" s="57"/>
      <c r="PP821" s="57"/>
      <c r="PQ821" s="57"/>
      <c r="PR821" s="57"/>
      <c r="PS821" s="57"/>
      <c r="PT821" s="57"/>
      <c r="PU821" s="57"/>
      <c r="PV821" s="57"/>
      <c r="PW821" s="57"/>
      <c r="PX821" s="57"/>
      <c r="PY821" s="57"/>
      <c r="PZ821" s="57"/>
      <c r="QA821" s="57"/>
      <c r="QB821" s="57"/>
      <c r="QC821" s="57"/>
      <c r="QD821" s="57"/>
      <c r="QE821" s="57"/>
      <c r="QF821" s="57"/>
      <c r="QG821" s="57"/>
      <c r="QH821" s="57"/>
      <c r="QI821" s="57"/>
      <c r="QJ821" s="57"/>
      <c r="QK821" s="57"/>
      <c r="QL821" s="57"/>
      <c r="QM821" s="57"/>
      <c r="QN821" s="57"/>
      <c r="QO821" s="57"/>
      <c r="QP821" s="57"/>
      <c r="QQ821" s="57"/>
      <c r="QR821" s="57"/>
      <c r="QS821" s="57"/>
      <c r="QT821" s="57"/>
      <c r="QU821" s="57"/>
      <c r="QV821" s="57"/>
      <c r="QW821" s="57"/>
      <c r="QX821" s="57"/>
      <c r="QY821" s="57"/>
      <c r="QZ821" s="57"/>
      <c r="RA821" s="57"/>
      <c r="RB821" s="57"/>
      <c r="RC821" s="57"/>
      <c r="RD821" s="57"/>
      <c r="RE821" s="57"/>
      <c r="RF821" s="57"/>
      <c r="RG821" s="57"/>
      <c r="RH821" s="57"/>
      <c r="RI821" s="57"/>
      <c r="RJ821" s="57"/>
      <c r="RK821" s="57"/>
      <c r="RL821" s="57"/>
      <c r="RM821" s="57"/>
      <c r="RN821" s="57"/>
      <c r="RO821" s="57"/>
      <c r="RP821" s="57"/>
      <c r="RQ821" s="57"/>
      <c r="RR821" s="57"/>
      <c r="RS821" s="57"/>
      <c r="RT821" s="57"/>
      <c r="RU821" s="57"/>
      <c r="RV821" s="57"/>
      <c r="RW821" s="57"/>
      <c r="RX821" s="57"/>
      <c r="RY821" s="57"/>
      <c r="RZ821" s="57"/>
      <c r="SA821" s="57"/>
      <c r="SB821" s="57"/>
      <c r="SC821" s="57"/>
      <c r="SD821" s="57"/>
      <c r="SE821" s="57"/>
      <c r="SF821" s="57"/>
      <c r="SG821" s="57"/>
      <c r="SH821" s="57"/>
      <c r="SI821" s="57"/>
      <c r="SJ821" s="57"/>
      <c r="SK821" s="57"/>
      <c r="SL821" s="57"/>
      <c r="SM821" s="57"/>
      <c r="SN821" s="57"/>
      <c r="SO821" s="57"/>
      <c r="SP821" s="57"/>
      <c r="SQ821" s="57"/>
      <c r="SR821" s="57"/>
      <c r="SS821" s="57"/>
      <c r="ST821" s="57"/>
      <c r="SU821" s="57"/>
      <c r="SV821" s="57"/>
      <c r="SW821" s="57"/>
      <c r="SX821" s="57"/>
      <c r="SY821" s="57"/>
      <c r="SZ821" s="57"/>
      <c r="TA821" s="57"/>
      <c r="TB821" s="57"/>
      <c r="TC821" s="57"/>
      <c r="TD821" s="57"/>
      <c r="TE821" s="57"/>
      <c r="TF821" s="57"/>
      <c r="TG821" s="57"/>
      <c r="TH821" s="57"/>
      <c r="TI821" s="57"/>
      <c r="TJ821" s="57"/>
      <c r="TK821" s="57"/>
      <c r="TL821" s="57"/>
      <c r="TM821" s="57"/>
      <c r="TN821" s="57"/>
      <c r="TO821" s="57"/>
      <c r="TP821" s="57"/>
      <c r="TQ821" s="57"/>
      <c r="TR821" s="57"/>
      <c r="TS821" s="57"/>
      <c r="TT821" s="57"/>
      <c r="TU821" s="57"/>
      <c r="TV821" s="57"/>
      <c r="TW821" s="57"/>
      <c r="TX821" s="57"/>
      <c r="TY821" s="57"/>
      <c r="TZ821" s="57"/>
      <c r="UA821" s="57"/>
      <c r="UB821" s="57"/>
      <c r="UC821" s="57"/>
      <c r="UD821" s="57"/>
      <c r="UE821" s="57"/>
      <c r="UF821" s="57"/>
      <c r="UG821" s="57"/>
      <c r="UH821" s="57"/>
      <c r="UI821" s="57"/>
      <c r="UJ821" s="57"/>
      <c r="UK821" s="57"/>
      <c r="UL821" s="57"/>
      <c r="UM821" s="57"/>
      <c r="UN821" s="57"/>
      <c r="UO821" s="57"/>
      <c r="UP821" s="57"/>
      <c r="UQ821" s="57"/>
      <c r="UR821" s="57"/>
      <c r="US821" s="57"/>
      <c r="UT821" s="57"/>
      <c r="UU821" s="57"/>
      <c r="UV821" s="57"/>
      <c r="UW821" s="57"/>
      <c r="UX821" s="57"/>
      <c r="UY821" s="57"/>
      <c r="UZ821" s="57"/>
      <c r="VA821" s="57"/>
      <c r="VB821" s="57"/>
      <c r="VC821" s="57"/>
      <c r="VD821" s="57"/>
      <c r="VE821" s="57"/>
      <c r="VF821" s="57"/>
      <c r="VG821" s="57"/>
      <c r="VH821" s="57"/>
      <c r="VI821" s="57"/>
      <c r="VJ821" s="57"/>
      <c r="VK821" s="57"/>
      <c r="VL821" s="57"/>
      <c r="VM821" s="57"/>
      <c r="VN821" s="57"/>
      <c r="VO821" s="57"/>
      <c r="VP821" s="57"/>
      <c r="VQ821" s="57"/>
      <c r="VR821" s="57"/>
      <c r="VS821" s="57"/>
      <c r="VT821" s="57"/>
      <c r="VU821" s="57"/>
      <c r="VV821" s="57"/>
      <c r="VW821" s="57"/>
      <c r="VX821" s="57"/>
      <c r="VY821" s="57"/>
      <c r="VZ821" s="57"/>
      <c r="WA821" s="57"/>
      <c r="WB821" s="57"/>
      <c r="WC821" s="57"/>
      <c r="WD821" s="57"/>
      <c r="WE821" s="57"/>
      <c r="WF821" s="57"/>
      <c r="WG821" s="57"/>
      <c r="WH821" s="57"/>
      <c r="WI821" s="57"/>
      <c r="WJ821" s="57"/>
      <c r="WK821" s="57"/>
      <c r="WL821" s="57"/>
      <c r="WM821" s="57"/>
      <c r="WN821" s="57"/>
      <c r="WO821" s="57"/>
      <c r="WP821" s="57"/>
      <c r="WQ821" s="57"/>
      <c r="WR821" s="57"/>
      <c r="WS821" s="57"/>
      <c r="WT821" s="57"/>
      <c r="WU821" s="57"/>
      <c r="WV821" s="57"/>
      <c r="WW821" s="57"/>
      <c r="WX821" s="57"/>
      <c r="WY821" s="57"/>
      <c r="WZ821" s="57"/>
      <c r="XA821" s="57"/>
      <c r="XB821" s="57"/>
      <c r="XC821" s="57"/>
      <c r="XD821" s="57"/>
      <c r="XE821" s="57"/>
      <c r="XF821" s="57"/>
      <c r="XG821" s="57"/>
      <c r="XH821" s="57"/>
      <c r="XI821" s="57"/>
      <c r="XJ821" s="57"/>
      <c r="XK821" s="57"/>
      <c r="XL821" s="57"/>
      <c r="XM821" s="57"/>
      <c r="XN821" s="57"/>
      <c r="XO821" s="57"/>
      <c r="XP821" s="57"/>
      <c r="XQ821" s="57"/>
      <c r="XR821" s="57"/>
      <c r="XS821" s="57"/>
      <c r="XT821" s="57"/>
      <c r="XU821" s="57"/>
      <c r="XV821" s="57"/>
      <c r="XW821" s="57"/>
    </row>
    <row r="822">
      <c r="AI822" s="57"/>
      <c r="BR822" s="57"/>
      <c r="DA822" s="57"/>
      <c r="EJ822" s="57"/>
      <c r="EK822" s="57"/>
      <c r="EL822" s="57"/>
      <c r="EM822" s="57"/>
      <c r="EN822" s="57"/>
      <c r="EO822" s="57"/>
      <c r="EP822" s="57"/>
      <c r="EQ822" s="57"/>
      <c r="ER822" s="57"/>
      <c r="ES822" s="57"/>
      <c r="ET822" s="57"/>
      <c r="EU822" s="57"/>
      <c r="EV822" s="57"/>
      <c r="EW822" s="57"/>
      <c r="EX822" s="57"/>
      <c r="EY822" s="57"/>
      <c r="EZ822" s="57"/>
      <c r="FA822" s="57"/>
      <c r="FB822" s="57"/>
      <c r="FC822" s="57"/>
      <c r="FD822" s="57"/>
      <c r="FE822" s="57"/>
      <c r="FF822" s="57"/>
      <c r="FG822" s="57"/>
      <c r="FH822" s="57"/>
      <c r="FI822" s="57"/>
      <c r="FJ822" s="57"/>
      <c r="FK822" s="57"/>
      <c r="FL822" s="57"/>
      <c r="FM822" s="57"/>
      <c r="FN822" s="57"/>
      <c r="FO822" s="57"/>
      <c r="FP822" s="57"/>
      <c r="FQ822" s="57"/>
      <c r="FR822" s="57"/>
      <c r="FS822" s="57"/>
      <c r="FT822" s="57"/>
      <c r="FU822" s="57"/>
      <c r="FV822" s="57"/>
      <c r="FW822" s="57"/>
      <c r="FX822" s="57"/>
      <c r="FY822" s="57"/>
      <c r="FZ822" s="57"/>
      <c r="GA822" s="57"/>
      <c r="GB822" s="57"/>
      <c r="GC822" s="57"/>
      <c r="GD822" s="57"/>
      <c r="GE822" s="57"/>
      <c r="GF822" s="57"/>
      <c r="GG822" s="57"/>
      <c r="GH822" s="57"/>
      <c r="GI822" s="57"/>
      <c r="GJ822" s="57"/>
      <c r="GK822" s="57"/>
      <c r="GL822" s="57"/>
      <c r="GM822" s="57"/>
      <c r="GN822" s="57"/>
      <c r="GO822" s="57"/>
      <c r="GP822" s="57"/>
      <c r="GQ822" s="57"/>
      <c r="GR822" s="57"/>
      <c r="GS822" s="57"/>
      <c r="GT822" s="57"/>
      <c r="GU822" s="57"/>
      <c r="GV822" s="57"/>
      <c r="GW822" s="57"/>
      <c r="GX822" s="57"/>
      <c r="GY822" s="57"/>
      <c r="GZ822" s="57"/>
      <c r="HA822" s="57"/>
      <c r="HB822" s="57"/>
      <c r="HC822" s="57"/>
      <c r="HD822" s="57"/>
      <c r="HE822" s="57"/>
      <c r="HF822" s="57"/>
      <c r="HG822" s="57"/>
      <c r="HH822" s="57"/>
      <c r="HI822" s="57"/>
      <c r="HJ822" s="57"/>
      <c r="HK822" s="57"/>
      <c r="HL822" s="57"/>
      <c r="HM822" s="57"/>
      <c r="HN822" s="57"/>
      <c r="HO822" s="57"/>
      <c r="HP822" s="57"/>
      <c r="HQ822" s="57"/>
      <c r="HR822" s="57"/>
      <c r="HS822" s="57"/>
      <c r="HT822" s="57"/>
      <c r="HU822" s="57"/>
      <c r="HV822" s="57"/>
      <c r="HW822" s="57"/>
      <c r="HX822" s="57"/>
      <c r="HY822" s="57"/>
      <c r="HZ822" s="57"/>
      <c r="IA822" s="57"/>
      <c r="IB822" s="57"/>
      <c r="IC822" s="57"/>
      <c r="ID822" s="57"/>
      <c r="IE822" s="57"/>
      <c r="IF822" s="57"/>
      <c r="IG822" s="57"/>
      <c r="IH822" s="57"/>
      <c r="II822" s="57"/>
      <c r="IJ822" s="57"/>
      <c r="IK822" s="57"/>
      <c r="IL822" s="57"/>
      <c r="IM822" s="57"/>
      <c r="IN822" s="57"/>
      <c r="IO822" s="57"/>
      <c r="IP822" s="57"/>
      <c r="IQ822" s="57"/>
      <c r="IR822" s="57"/>
      <c r="IS822" s="57"/>
      <c r="IT822" s="57"/>
      <c r="IU822" s="57"/>
      <c r="IV822" s="57"/>
      <c r="IW822" s="57"/>
      <c r="IX822" s="57"/>
      <c r="IY822" s="57"/>
      <c r="IZ822" s="57"/>
      <c r="JA822" s="57"/>
      <c r="JB822" s="57"/>
      <c r="JC822" s="57"/>
      <c r="JD822" s="57"/>
      <c r="JE822" s="57"/>
      <c r="JF822" s="57"/>
      <c r="JG822" s="57"/>
      <c r="JH822" s="57"/>
      <c r="JI822" s="57"/>
      <c r="JJ822" s="57"/>
      <c r="JK822" s="57"/>
      <c r="JL822" s="57"/>
      <c r="JM822" s="57"/>
      <c r="JN822" s="57"/>
      <c r="JO822" s="57"/>
      <c r="JP822" s="57"/>
      <c r="JQ822" s="57"/>
      <c r="JR822" s="57"/>
      <c r="JS822" s="57"/>
      <c r="JT822" s="57"/>
      <c r="JU822" s="57"/>
      <c r="JV822" s="57"/>
      <c r="JW822" s="57"/>
      <c r="JX822" s="57"/>
      <c r="JY822" s="57"/>
      <c r="JZ822" s="57"/>
      <c r="KA822" s="57"/>
      <c r="KB822" s="57"/>
      <c r="KC822" s="57"/>
      <c r="KD822" s="57"/>
      <c r="KE822" s="57"/>
      <c r="KF822" s="57"/>
      <c r="KG822" s="57"/>
      <c r="KH822" s="57"/>
      <c r="KI822" s="57"/>
      <c r="KJ822" s="57"/>
      <c r="KK822" s="57"/>
      <c r="KL822" s="57"/>
      <c r="KM822" s="57"/>
      <c r="KN822" s="57"/>
      <c r="KO822" s="57"/>
      <c r="KP822" s="57"/>
      <c r="KQ822" s="57"/>
      <c r="KR822" s="57"/>
      <c r="KS822" s="57"/>
      <c r="KT822" s="57"/>
      <c r="KU822" s="57"/>
      <c r="KV822" s="57"/>
      <c r="KW822" s="57"/>
      <c r="KX822" s="57"/>
      <c r="KY822" s="57"/>
      <c r="KZ822" s="57"/>
      <c r="LA822" s="57"/>
      <c r="LB822" s="57"/>
      <c r="LC822" s="57"/>
      <c r="LD822" s="57"/>
      <c r="LE822" s="57"/>
      <c r="LF822" s="57"/>
      <c r="LG822" s="57"/>
      <c r="LH822" s="57"/>
      <c r="LI822" s="57"/>
      <c r="LJ822" s="57"/>
      <c r="LK822" s="57"/>
      <c r="LL822" s="57"/>
      <c r="LM822" s="57"/>
      <c r="LN822" s="57"/>
      <c r="LO822" s="57"/>
      <c r="LP822" s="57"/>
      <c r="LQ822" s="57"/>
      <c r="LR822" s="57"/>
      <c r="LS822" s="57"/>
      <c r="LT822" s="57"/>
      <c r="LU822" s="57"/>
      <c r="LV822" s="57"/>
      <c r="LW822" s="57"/>
      <c r="LX822" s="57"/>
      <c r="LY822" s="57"/>
      <c r="LZ822" s="57"/>
      <c r="MA822" s="57"/>
      <c r="MB822" s="57"/>
      <c r="MC822" s="57"/>
      <c r="MD822" s="57"/>
      <c r="ME822" s="57"/>
      <c r="MF822" s="57"/>
      <c r="MG822" s="57"/>
      <c r="MH822" s="57"/>
      <c r="MI822" s="57"/>
      <c r="MJ822" s="57"/>
      <c r="MK822" s="57"/>
      <c r="ML822" s="57"/>
      <c r="MM822" s="57"/>
      <c r="MN822" s="57"/>
      <c r="MO822" s="57"/>
      <c r="MP822" s="57"/>
      <c r="MQ822" s="57"/>
      <c r="MR822" s="57"/>
      <c r="MS822" s="57"/>
      <c r="MT822" s="57"/>
      <c r="MU822" s="57"/>
      <c r="MV822" s="57"/>
      <c r="MW822" s="57"/>
      <c r="MX822" s="57"/>
      <c r="MY822" s="57"/>
      <c r="MZ822" s="57"/>
      <c r="NA822" s="57"/>
      <c r="NB822" s="57"/>
      <c r="NC822" s="57"/>
      <c r="ND822" s="57"/>
      <c r="NE822" s="57"/>
      <c r="NF822" s="57"/>
      <c r="NG822" s="57"/>
      <c r="NH822" s="57"/>
      <c r="NI822" s="57"/>
      <c r="NJ822" s="57"/>
      <c r="NK822" s="57"/>
      <c r="NL822" s="57"/>
      <c r="NM822" s="57"/>
      <c r="NN822" s="57"/>
      <c r="NO822" s="57"/>
      <c r="NP822" s="57"/>
      <c r="NQ822" s="57"/>
      <c r="NR822" s="57"/>
      <c r="NS822" s="57"/>
      <c r="NT822" s="57"/>
      <c r="NU822" s="57"/>
      <c r="NV822" s="57"/>
      <c r="NW822" s="57"/>
      <c r="NX822" s="57"/>
      <c r="NY822" s="57"/>
      <c r="NZ822" s="57"/>
      <c r="OA822" s="57"/>
      <c r="OB822" s="57"/>
      <c r="OC822" s="57"/>
      <c r="OD822" s="57"/>
      <c r="OE822" s="57"/>
      <c r="OF822" s="57"/>
      <c r="OG822" s="57"/>
      <c r="OH822" s="57"/>
      <c r="OI822" s="57"/>
      <c r="OJ822" s="57"/>
      <c r="OK822" s="57"/>
      <c r="OL822" s="57"/>
      <c r="OM822" s="57"/>
      <c r="ON822" s="57"/>
      <c r="OO822" s="57"/>
      <c r="OP822" s="57"/>
      <c r="OQ822" s="57"/>
      <c r="OR822" s="57"/>
      <c r="OS822" s="57"/>
      <c r="OT822" s="57"/>
      <c r="OU822" s="57"/>
      <c r="OV822" s="57"/>
      <c r="OW822" s="57"/>
      <c r="OX822" s="57"/>
      <c r="OY822" s="57"/>
      <c r="OZ822" s="57"/>
      <c r="PA822" s="57"/>
      <c r="PB822" s="57"/>
      <c r="PC822" s="57"/>
      <c r="PD822" s="57"/>
      <c r="PE822" s="57"/>
      <c r="PF822" s="57"/>
      <c r="PG822" s="57"/>
      <c r="PH822" s="57"/>
      <c r="PI822" s="57"/>
      <c r="PJ822" s="57"/>
      <c r="PK822" s="57"/>
      <c r="PL822" s="57"/>
      <c r="PM822" s="57"/>
      <c r="PN822" s="57"/>
      <c r="PO822" s="57"/>
      <c r="PP822" s="57"/>
      <c r="PQ822" s="57"/>
      <c r="PR822" s="57"/>
      <c r="PS822" s="57"/>
      <c r="PT822" s="57"/>
      <c r="PU822" s="57"/>
      <c r="PV822" s="57"/>
      <c r="PW822" s="57"/>
      <c r="PX822" s="57"/>
      <c r="PY822" s="57"/>
      <c r="PZ822" s="57"/>
      <c r="QA822" s="57"/>
      <c r="QB822" s="57"/>
      <c r="QC822" s="57"/>
      <c r="QD822" s="57"/>
      <c r="QE822" s="57"/>
      <c r="QF822" s="57"/>
      <c r="QG822" s="57"/>
      <c r="QH822" s="57"/>
      <c r="QI822" s="57"/>
      <c r="QJ822" s="57"/>
      <c r="QK822" s="57"/>
      <c r="QL822" s="57"/>
      <c r="QM822" s="57"/>
      <c r="QN822" s="57"/>
      <c r="QO822" s="57"/>
      <c r="QP822" s="57"/>
      <c r="QQ822" s="57"/>
      <c r="QR822" s="57"/>
      <c r="QS822" s="57"/>
      <c r="QT822" s="57"/>
      <c r="QU822" s="57"/>
      <c r="QV822" s="57"/>
      <c r="QW822" s="57"/>
      <c r="QX822" s="57"/>
      <c r="QY822" s="57"/>
      <c r="QZ822" s="57"/>
      <c r="RA822" s="57"/>
      <c r="RB822" s="57"/>
      <c r="RC822" s="57"/>
      <c r="RD822" s="57"/>
      <c r="RE822" s="57"/>
      <c r="RF822" s="57"/>
      <c r="RG822" s="57"/>
      <c r="RH822" s="57"/>
      <c r="RI822" s="57"/>
      <c r="RJ822" s="57"/>
      <c r="RK822" s="57"/>
      <c r="RL822" s="57"/>
      <c r="RM822" s="57"/>
      <c r="RN822" s="57"/>
      <c r="RO822" s="57"/>
      <c r="RP822" s="57"/>
      <c r="RQ822" s="57"/>
      <c r="RR822" s="57"/>
      <c r="RS822" s="57"/>
      <c r="RT822" s="57"/>
      <c r="RU822" s="57"/>
      <c r="RV822" s="57"/>
      <c r="RW822" s="57"/>
      <c r="RX822" s="57"/>
      <c r="RY822" s="57"/>
      <c r="RZ822" s="57"/>
      <c r="SA822" s="57"/>
      <c r="SB822" s="57"/>
      <c r="SC822" s="57"/>
      <c r="SD822" s="57"/>
      <c r="SE822" s="57"/>
      <c r="SF822" s="57"/>
      <c r="SG822" s="57"/>
      <c r="SH822" s="57"/>
      <c r="SI822" s="57"/>
      <c r="SJ822" s="57"/>
      <c r="SK822" s="57"/>
      <c r="SL822" s="57"/>
      <c r="SM822" s="57"/>
      <c r="SN822" s="57"/>
      <c r="SO822" s="57"/>
      <c r="SP822" s="57"/>
      <c r="SQ822" s="57"/>
      <c r="SR822" s="57"/>
      <c r="SS822" s="57"/>
      <c r="ST822" s="57"/>
      <c r="SU822" s="57"/>
      <c r="SV822" s="57"/>
      <c r="SW822" s="57"/>
      <c r="SX822" s="57"/>
      <c r="SY822" s="57"/>
      <c r="SZ822" s="57"/>
      <c r="TA822" s="57"/>
      <c r="TB822" s="57"/>
      <c r="TC822" s="57"/>
      <c r="TD822" s="57"/>
      <c r="TE822" s="57"/>
      <c r="TF822" s="57"/>
      <c r="TG822" s="57"/>
      <c r="TH822" s="57"/>
      <c r="TI822" s="57"/>
      <c r="TJ822" s="57"/>
      <c r="TK822" s="57"/>
      <c r="TL822" s="57"/>
      <c r="TM822" s="57"/>
      <c r="TN822" s="57"/>
      <c r="TO822" s="57"/>
      <c r="TP822" s="57"/>
      <c r="TQ822" s="57"/>
      <c r="TR822" s="57"/>
      <c r="TS822" s="57"/>
      <c r="TT822" s="57"/>
      <c r="TU822" s="57"/>
      <c r="TV822" s="57"/>
      <c r="TW822" s="57"/>
      <c r="TX822" s="57"/>
      <c r="TY822" s="57"/>
      <c r="TZ822" s="57"/>
      <c r="UA822" s="57"/>
      <c r="UB822" s="57"/>
      <c r="UC822" s="57"/>
      <c r="UD822" s="57"/>
      <c r="UE822" s="57"/>
      <c r="UF822" s="57"/>
      <c r="UG822" s="57"/>
      <c r="UH822" s="57"/>
      <c r="UI822" s="57"/>
      <c r="UJ822" s="57"/>
      <c r="UK822" s="57"/>
      <c r="UL822" s="57"/>
      <c r="UM822" s="57"/>
      <c r="UN822" s="57"/>
      <c r="UO822" s="57"/>
      <c r="UP822" s="57"/>
      <c r="UQ822" s="57"/>
      <c r="UR822" s="57"/>
      <c r="US822" s="57"/>
      <c r="UT822" s="57"/>
      <c r="UU822" s="57"/>
      <c r="UV822" s="57"/>
      <c r="UW822" s="57"/>
      <c r="UX822" s="57"/>
      <c r="UY822" s="57"/>
      <c r="UZ822" s="57"/>
      <c r="VA822" s="57"/>
      <c r="VB822" s="57"/>
      <c r="VC822" s="57"/>
      <c r="VD822" s="57"/>
      <c r="VE822" s="57"/>
      <c r="VF822" s="57"/>
      <c r="VG822" s="57"/>
      <c r="VH822" s="57"/>
      <c r="VI822" s="57"/>
      <c r="VJ822" s="57"/>
      <c r="VK822" s="57"/>
      <c r="VL822" s="57"/>
      <c r="VM822" s="57"/>
      <c r="VN822" s="57"/>
      <c r="VO822" s="57"/>
      <c r="VP822" s="57"/>
      <c r="VQ822" s="57"/>
      <c r="VR822" s="57"/>
      <c r="VS822" s="57"/>
      <c r="VT822" s="57"/>
      <c r="VU822" s="57"/>
      <c r="VV822" s="57"/>
      <c r="VW822" s="57"/>
      <c r="VX822" s="57"/>
      <c r="VY822" s="57"/>
      <c r="VZ822" s="57"/>
      <c r="WA822" s="57"/>
      <c r="WB822" s="57"/>
      <c r="WC822" s="57"/>
      <c r="WD822" s="57"/>
      <c r="WE822" s="57"/>
      <c r="WF822" s="57"/>
      <c r="WG822" s="57"/>
      <c r="WH822" s="57"/>
      <c r="WI822" s="57"/>
      <c r="WJ822" s="57"/>
      <c r="WK822" s="57"/>
      <c r="WL822" s="57"/>
      <c r="WM822" s="57"/>
      <c r="WN822" s="57"/>
      <c r="WO822" s="57"/>
      <c r="WP822" s="57"/>
      <c r="WQ822" s="57"/>
      <c r="WR822" s="57"/>
      <c r="WS822" s="57"/>
      <c r="WT822" s="57"/>
      <c r="WU822" s="57"/>
      <c r="WV822" s="57"/>
      <c r="WW822" s="57"/>
      <c r="WX822" s="57"/>
      <c r="WY822" s="57"/>
      <c r="WZ822" s="57"/>
      <c r="XA822" s="57"/>
      <c r="XB822" s="57"/>
      <c r="XC822" s="57"/>
      <c r="XD822" s="57"/>
      <c r="XE822" s="57"/>
      <c r="XF822" s="57"/>
      <c r="XG822" s="57"/>
      <c r="XH822" s="57"/>
      <c r="XI822" s="57"/>
      <c r="XJ822" s="57"/>
      <c r="XK822" s="57"/>
      <c r="XL822" s="57"/>
      <c r="XM822" s="57"/>
      <c r="XN822" s="57"/>
      <c r="XO822" s="57"/>
      <c r="XP822" s="57"/>
      <c r="XQ822" s="57"/>
      <c r="XR822" s="57"/>
      <c r="XS822" s="57"/>
      <c r="XT822" s="57"/>
      <c r="XU822" s="57"/>
      <c r="XV822" s="57"/>
      <c r="XW822" s="57"/>
    </row>
    <row r="823">
      <c r="AI823" s="57"/>
      <c r="BR823" s="57"/>
      <c r="DA823" s="57"/>
      <c r="EJ823" s="57"/>
      <c r="EK823" s="57"/>
      <c r="EL823" s="57"/>
      <c r="EM823" s="57"/>
      <c r="EN823" s="57"/>
      <c r="EO823" s="57"/>
      <c r="EP823" s="57"/>
      <c r="EQ823" s="57"/>
      <c r="ER823" s="57"/>
      <c r="ES823" s="57"/>
      <c r="ET823" s="57"/>
      <c r="EU823" s="57"/>
      <c r="EV823" s="57"/>
      <c r="EW823" s="57"/>
      <c r="EX823" s="57"/>
      <c r="EY823" s="57"/>
      <c r="EZ823" s="57"/>
      <c r="FA823" s="57"/>
      <c r="FB823" s="57"/>
      <c r="FC823" s="57"/>
      <c r="FD823" s="57"/>
      <c r="FE823" s="57"/>
      <c r="FF823" s="57"/>
      <c r="FG823" s="57"/>
      <c r="FH823" s="57"/>
      <c r="FI823" s="57"/>
      <c r="FJ823" s="57"/>
      <c r="FK823" s="57"/>
      <c r="FL823" s="57"/>
      <c r="FM823" s="57"/>
      <c r="FN823" s="57"/>
      <c r="FO823" s="57"/>
      <c r="FP823" s="57"/>
      <c r="FQ823" s="57"/>
      <c r="FR823" s="57"/>
      <c r="FS823" s="57"/>
      <c r="FT823" s="57"/>
      <c r="FU823" s="57"/>
      <c r="FV823" s="57"/>
      <c r="FW823" s="57"/>
      <c r="FX823" s="57"/>
      <c r="FY823" s="57"/>
      <c r="FZ823" s="57"/>
      <c r="GA823" s="57"/>
      <c r="GB823" s="57"/>
      <c r="GC823" s="57"/>
      <c r="GD823" s="57"/>
      <c r="GE823" s="57"/>
      <c r="GF823" s="57"/>
      <c r="GG823" s="57"/>
      <c r="GH823" s="57"/>
      <c r="GI823" s="57"/>
      <c r="GJ823" s="57"/>
      <c r="GK823" s="57"/>
      <c r="GL823" s="57"/>
      <c r="GM823" s="57"/>
      <c r="GN823" s="57"/>
      <c r="GO823" s="57"/>
      <c r="GP823" s="57"/>
      <c r="GQ823" s="57"/>
      <c r="GR823" s="57"/>
      <c r="GS823" s="57"/>
      <c r="GT823" s="57"/>
      <c r="GU823" s="57"/>
      <c r="GV823" s="57"/>
      <c r="GW823" s="57"/>
      <c r="GX823" s="57"/>
      <c r="GY823" s="57"/>
      <c r="GZ823" s="57"/>
      <c r="HA823" s="57"/>
      <c r="HB823" s="57"/>
      <c r="HC823" s="57"/>
      <c r="HD823" s="57"/>
      <c r="HE823" s="57"/>
      <c r="HF823" s="57"/>
      <c r="HG823" s="57"/>
      <c r="HH823" s="57"/>
      <c r="HI823" s="57"/>
      <c r="HJ823" s="57"/>
      <c r="HK823" s="57"/>
      <c r="HL823" s="57"/>
      <c r="HM823" s="57"/>
      <c r="HN823" s="57"/>
      <c r="HO823" s="57"/>
      <c r="HP823" s="57"/>
      <c r="HQ823" s="57"/>
      <c r="HR823" s="57"/>
      <c r="HS823" s="57"/>
      <c r="HT823" s="57"/>
      <c r="HU823" s="57"/>
      <c r="HV823" s="57"/>
      <c r="HW823" s="57"/>
      <c r="HX823" s="57"/>
      <c r="HY823" s="57"/>
      <c r="HZ823" s="57"/>
      <c r="IA823" s="57"/>
      <c r="IB823" s="57"/>
      <c r="IC823" s="57"/>
      <c r="ID823" s="57"/>
      <c r="IE823" s="57"/>
      <c r="IF823" s="57"/>
      <c r="IG823" s="57"/>
      <c r="IH823" s="57"/>
      <c r="II823" s="57"/>
      <c r="IJ823" s="57"/>
      <c r="IK823" s="57"/>
      <c r="IL823" s="57"/>
      <c r="IM823" s="57"/>
      <c r="IN823" s="57"/>
      <c r="IO823" s="57"/>
      <c r="IP823" s="57"/>
      <c r="IQ823" s="57"/>
      <c r="IR823" s="57"/>
      <c r="IS823" s="57"/>
      <c r="IT823" s="57"/>
      <c r="IU823" s="57"/>
      <c r="IV823" s="57"/>
      <c r="IW823" s="57"/>
      <c r="IX823" s="57"/>
      <c r="IY823" s="57"/>
      <c r="IZ823" s="57"/>
      <c r="JA823" s="57"/>
      <c r="JB823" s="57"/>
      <c r="JC823" s="57"/>
      <c r="JD823" s="57"/>
      <c r="JE823" s="57"/>
      <c r="JF823" s="57"/>
      <c r="JG823" s="57"/>
      <c r="JH823" s="57"/>
      <c r="JI823" s="57"/>
      <c r="JJ823" s="57"/>
      <c r="JK823" s="57"/>
      <c r="JL823" s="57"/>
      <c r="JM823" s="57"/>
      <c r="JN823" s="57"/>
      <c r="JO823" s="57"/>
      <c r="JP823" s="57"/>
      <c r="JQ823" s="57"/>
      <c r="JR823" s="57"/>
      <c r="JS823" s="57"/>
      <c r="JT823" s="57"/>
      <c r="JU823" s="57"/>
      <c r="JV823" s="57"/>
      <c r="JW823" s="57"/>
      <c r="JX823" s="57"/>
      <c r="JY823" s="57"/>
      <c r="JZ823" s="57"/>
      <c r="KA823" s="57"/>
      <c r="KB823" s="57"/>
      <c r="KC823" s="57"/>
      <c r="KD823" s="57"/>
      <c r="KE823" s="57"/>
      <c r="KF823" s="57"/>
      <c r="KG823" s="57"/>
      <c r="KH823" s="57"/>
      <c r="KI823" s="57"/>
      <c r="KJ823" s="57"/>
      <c r="KK823" s="57"/>
      <c r="KL823" s="57"/>
      <c r="KM823" s="57"/>
      <c r="KN823" s="57"/>
      <c r="KO823" s="57"/>
      <c r="KP823" s="57"/>
      <c r="KQ823" s="57"/>
      <c r="KR823" s="57"/>
      <c r="KS823" s="57"/>
      <c r="KT823" s="57"/>
      <c r="KU823" s="57"/>
      <c r="KV823" s="57"/>
      <c r="KW823" s="57"/>
      <c r="KX823" s="57"/>
      <c r="KY823" s="57"/>
      <c r="KZ823" s="57"/>
      <c r="LA823" s="57"/>
      <c r="LB823" s="57"/>
      <c r="LC823" s="57"/>
      <c r="LD823" s="57"/>
      <c r="LE823" s="57"/>
      <c r="LF823" s="57"/>
      <c r="LG823" s="57"/>
      <c r="LH823" s="57"/>
      <c r="LI823" s="57"/>
      <c r="LJ823" s="57"/>
      <c r="LK823" s="57"/>
      <c r="LL823" s="57"/>
      <c r="LM823" s="57"/>
      <c r="LN823" s="57"/>
      <c r="LO823" s="57"/>
      <c r="LP823" s="57"/>
      <c r="LQ823" s="57"/>
      <c r="LR823" s="57"/>
      <c r="LS823" s="57"/>
      <c r="LT823" s="57"/>
      <c r="LU823" s="57"/>
      <c r="LV823" s="57"/>
      <c r="LW823" s="57"/>
      <c r="LX823" s="57"/>
      <c r="LY823" s="57"/>
      <c r="LZ823" s="57"/>
      <c r="MA823" s="57"/>
      <c r="MB823" s="57"/>
      <c r="MC823" s="57"/>
      <c r="MD823" s="57"/>
      <c r="ME823" s="57"/>
      <c r="MF823" s="57"/>
      <c r="MG823" s="57"/>
      <c r="MH823" s="57"/>
      <c r="MI823" s="57"/>
      <c r="MJ823" s="57"/>
      <c r="MK823" s="57"/>
      <c r="ML823" s="57"/>
      <c r="MM823" s="57"/>
      <c r="MN823" s="57"/>
      <c r="MO823" s="57"/>
      <c r="MP823" s="57"/>
      <c r="MQ823" s="57"/>
      <c r="MR823" s="57"/>
      <c r="MS823" s="57"/>
      <c r="MT823" s="57"/>
      <c r="MU823" s="57"/>
      <c r="MV823" s="57"/>
      <c r="MW823" s="57"/>
      <c r="MX823" s="57"/>
      <c r="MY823" s="57"/>
      <c r="MZ823" s="57"/>
      <c r="NA823" s="57"/>
      <c r="NB823" s="57"/>
      <c r="NC823" s="57"/>
      <c r="ND823" s="57"/>
      <c r="NE823" s="57"/>
      <c r="NF823" s="57"/>
      <c r="NG823" s="57"/>
      <c r="NH823" s="57"/>
      <c r="NI823" s="57"/>
      <c r="NJ823" s="57"/>
      <c r="NK823" s="57"/>
      <c r="NL823" s="57"/>
      <c r="NM823" s="57"/>
      <c r="NN823" s="57"/>
      <c r="NO823" s="57"/>
      <c r="NP823" s="57"/>
      <c r="NQ823" s="57"/>
      <c r="NR823" s="57"/>
      <c r="NS823" s="57"/>
      <c r="NT823" s="57"/>
      <c r="NU823" s="57"/>
      <c r="NV823" s="57"/>
      <c r="NW823" s="57"/>
      <c r="NX823" s="57"/>
      <c r="NY823" s="57"/>
      <c r="NZ823" s="57"/>
      <c r="OA823" s="57"/>
      <c r="OB823" s="57"/>
      <c r="OC823" s="57"/>
      <c r="OD823" s="57"/>
      <c r="OE823" s="57"/>
      <c r="OF823" s="57"/>
      <c r="OG823" s="57"/>
      <c r="OH823" s="57"/>
      <c r="OI823" s="57"/>
      <c r="OJ823" s="57"/>
      <c r="OK823" s="57"/>
      <c r="OL823" s="57"/>
      <c r="OM823" s="57"/>
      <c r="ON823" s="57"/>
      <c r="OO823" s="57"/>
      <c r="OP823" s="57"/>
      <c r="OQ823" s="57"/>
      <c r="OR823" s="57"/>
      <c r="OS823" s="57"/>
      <c r="OT823" s="57"/>
      <c r="OU823" s="57"/>
      <c r="OV823" s="57"/>
      <c r="OW823" s="57"/>
      <c r="OX823" s="57"/>
      <c r="OY823" s="57"/>
      <c r="OZ823" s="57"/>
      <c r="PA823" s="57"/>
      <c r="PB823" s="57"/>
      <c r="PC823" s="57"/>
      <c r="PD823" s="57"/>
      <c r="PE823" s="57"/>
      <c r="PF823" s="57"/>
      <c r="PG823" s="57"/>
      <c r="PH823" s="57"/>
      <c r="PI823" s="57"/>
      <c r="PJ823" s="57"/>
      <c r="PK823" s="57"/>
      <c r="PL823" s="57"/>
      <c r="PM823" s="57"/>
      <c r="PN823" s="57"/>
      <c r="PO823" s="57"/>
      <c r="PP823" s="57"/>
      <c r="PQ823" s="57"/>
      <c r="PR823" s="57"/>
      <c r="PS823" s="57"/>
      <c r="PT823" s="57"/>
      <c r="PU823" s="57"/>
      <c r="PV823" s="57"/>
      <c r="PW823" s="57"/>
      <c r="PX823" s="57"/>
      <c r="PY823" s="57"/>
      <c r="PZ823" s="57"/>
      <c r="QA823" s="57"/>
      <c r="QB823" s="57"/>
      <c r="QC823" s="57"/>
      <c r="QD823" s="57"/>
      <c r="QE823" s="57"/>
      <c r="QF823" s="57"/>
      <c r="QG823" s="57"/>
      <c r="QH823" s="57"/>
      <c r="QI823" s="57"/>
      <c r="QJ823" s="57"/>
      <c r="QK823" s="57"/>
      <c r="QL823" s="57"/>
      <c r="QM823" s="57"/>
      <c r="QN823" s="57"/>
      <c r="QO823" s="57"/>
      <c r="QP823" s="57"/>
      <c r="QQ823" s="57"/>
      <c r="QR823" s="57"/>
      <c r="QS823" s="57"/>
      <c r="QT823" s="57"/>
      <c r="QU823" s="57"/>
      <c r="QV823" s="57"/>
      <c r="QW823" s="57"/>
      <c r="QX823" s="57"/>
      <c r="QY823" s="57"/>
      <c r="QZ823" s="57"/>
      <c r="RA823" s="57"/>
      <c r="RB823" s="57"/>
      <c r="RC823" s="57"/>
      <c r="RD823" s="57"/>
      <c r="RE823" s="57"/>
      <c r="RF823" s="57"/>
      <c r="RG823" s="57"/>
      <c r="RH823" s="57"/>
      <c r="RI823" s="57"/>
      <c r="RJ823" s="57"/>
      <c r="RK823" s="57"/>
      <c r="RL823" s="57"/>
      <c r="RM823" s="57"/>
      <c r="RN823" s="57"/>
      <c r="RO823" s="57"/>
      <c r="RP823" s="57"/>
      <c r="RQ823" s="57"/>
      <c r="RR823" s="57"/>
      <c r="RS823" s="57"/>
      <c r="RT823" s="57"/>
      <c r="RU823" s="57"/>
      <c r="RV823" s="57"/>
      <c r="RW823" s="57"/>
      <c r="RX823" s="57"/>
      <c r="RY823" s="57"/>
      <c r="RZ823" s="57"/>
      <c r="SA823" s="57"/>
      <c r="SB823" s="57"/>
      <c r="SC823" s="57"/>
      <c r="SD823" s="57"/>
      <c r="SE823" s="57"/>
      <c r="SF823" s="57"/>
      <c r="SG823" s="57"/>
      <c r="SH823" s="57"/>
      <c r="SI823" s="57"/>
      <c r="SJ823" s="57"/>
      <c r="SK823" s="57"/>
      <c r="SL823" s="57"/>
      <c r="SM823" s="57"/>
      <c r="SN823" s="57"/>
      <c r="SO823" s="57"/>
      <c r="SP823" s="57"/>
      <c r="SQ823" s="57"/>
      <c r="SR823" s="57"/>
      <c r="SS823" s="57"/>
      <c r="ST823" s="57"/>
      <c r="SU823" s="57"/>
      <c r="SV823" s="57"/>
      <c r="SW823" s="57"/>
      <c r="SX823" s="57"/>
      <c r="SY823" s="57"/>
      <c r="SZ823" s="57"/>
      <c r="TA823" s="57"/>
      <c r="TB823" s="57"/>
      <c r="TC823" s="57"/>
      <c r="TD823" s="57"/>
      <c r="TE823" s="57"/>
      <c r="TF823" s="57"/>
      <c r="TG823" s="57"/>
      <c r="TH823" s="57"/>
      <c r="TI823" s="57"/>
      <c r="TJ823" s="57"/>
      <c r="TK823" s="57"/>
      <c r="TL823" s="57"/>
      <c r="TM823" s="57"/>
      <c r="TN823" s="57"/>
      <c r="TO823" s="57"/>
      <c r="TP823" s="57"/>
      <c r="TQ823" s="57"/>
      <c r="TR823" s="57"/>
      <c r="TS823" s="57"/>
      <c r="TT823" s="57"/>
      <c r="TU823" s="57"/>
      <c r="TV823" s="57"/>
      <c r="TW823" s="57"/>
      <c r="TX823" s="57"/>
      <c r="TY823" s="57"/>
      <c r="TZ823" s="57"/>
      <c r="UA823" s="57"/>
      <c r="UB823" s="57"/>
      <c r="UC823" s="57"/>
      <c r="UD823" s="57"/>
      <c r="UE823" s="57"/>
      <c r="UF823" s="57"/>
      <c r="UG823" s="57"/>
      <c r="UH823" s="57"/>
      <c r="UI823" s="57"/>
      <c r="UJ823" s="57"/>
      <c r="UK823" s="57"/>
      <c r="UL823" s="57"/>
      <c r="UM823" s="57"/>
      <c r="UN823" s="57"/>
      <c r="UO823" s="57"/>
      <c r="UP823" s="57"/>
      <c r="UQ823" s="57"/>
      <c r="UR823" s="57"/>
      <c r="US823" s="57"/>
      <c r="UT823" s="57"/>
      <c r="UU823" s="57"/>
      <c r="UV823" s="57"/>
      <c r="UW823" s="57"/>
      <c r="UX823" s="57"/>
      <c r="UY823" s="57"/>
      <c r="UZ823" s="57"/>
      <c r="VA823" s="57"/>
      <c r="VB823" s="57"/>
      <c r="VC823" s="57"/>
      <c r="VD823" s="57"/>
      <c r="VE823" s="57"/>
      <c r="VF823" s="57"/>
      <c r="VG823" s="57"/>
      <c r="VH823" s="57"/>
      <c r="VI823" s="57"/>
      <c r="VJ823" s="57"/>
      <c r="VK823" s="57"/>
      <c r="VL823" s="57"/>
      <c r="VM823" s="57"/>
      <c r="VN823" s="57"/>
      <c r="VO823" s="57"/>
      <c r="VP823" s="57"/>
      <c r="VQ823" s="57"/>
      <c r="VR823" s="57"/>
      <c r="VS823" s="57"/>
      <c r="VT823" s="57"/>
      <c r="VU823" s="57"/>
      <c r="VV823" s="57"/>
      <c r="VW823" s="57"/>
      <c r="VX823" s="57"/>
      <c r="VY823" s="57"/>
      <c r="VZ823" s="57"/>
      <c r="WA823" s="57"/>
      <c r="WB823" s="57"/>
      <c r="WC823" s="57"/>
      <c r="WD823" s="57"/>
      <c r="WE823" s="57"/>
      <c r="WF823" s="57"/>
      <c r="WG823" s="57"/>
      <c r="WH823" s="57"/>
      <c r="WI823" s="57"/>
      <c r="WJ823" s="57"/>
      <c r="WK823" s="57"/>
      <c r="WL823" s="57"/>
      <c r="WM823" s="57"/>
      <c r="WN823" s="57"/>
      <c r="WO823" s="57"/>
      <c r="WP823" s="57"/>
      <c r="WQ823" s="57"/>
      <c r="WR823" s="57"/>
      <c r="WS823" s="57"/>
      <c r="WT823" s="57"/>
      <c r="WU823" s="57"/>
      <c r="WV823" s="57"/>
      <c r="WW823" s="57"/>
      <c r="WX823" s="57"/>
      <c r="WY823" s="57"/>
      <c r="WZ823" s="57"/>
      <c r="XA823" s="57"/>
      <c r="XB823" s="57"/>
      <c r="XC823" s="57"/>
      <c r="XD823" s="57"/>
      <c r="XE823" s="57"/>
      <c r="XF823" s="57"/>
      <c r="XG823" s="57"/>
      <c r="XH823" s="57"/>
      <c r="XI823" s="57"/>
      <c r="XJ823" s="57"/>
      <c r="XK823" s="57"/>
      <c r="XL823" s="57"/>
      <c r="XM823" s="57"/>
      <c r="XN823" s="57"/>
      <c r="XO823" s="57"/>
      <c r="XP823" s="57"/>
      <c r="XQ823" s="57"/>
      <c r="XR823" s="57"/>
      <c r="XS823" s="57"/>
      <c r="XT823" s="57"/>
      <c r="XU823" s="57"/>
      <c r="XV823" s="57"/>
      <c r="XW823" s="57"/>
    </row>
    <row r="824">
      <c r="AI824" s="57"/>
      <c r="BR824" s="57"/>
      <c r="DA824" s="57"/>
      <c r="EJ824" s="57"/>
      <c r="EK824" s="57"/>
      <c r="EL824" s="57"/>
      <c r="EM824" s="57"/>
      <c r="EN824" s="57"/>
      <c r="EO824" s="57"/>
      <c r="EP824" s="57"/>
      <c r="EQ824" s="57"/>
      <c r="ER824" s="57"/>
      <c r="ES824" s="57"/>
      <c r="ET824" s="57"/>
      <c r="EU824" s="57"/>
      <c r="EV824" s="57"/>
      <c r="EW824" s="57"/>
      <c r="EX824" s="57"/>
      <c r="EY824" s="57"/>
      <c r="EZ824" s="57"/>
      <c r="FA824" s="57"/>
      <c r="FB824" s="57"/>
      <c r="FC824" s="57"/>
      <c r="FD824" s="57"/>
      <c r="FE824" s="57"/>
      <c r="FF824" s="57"/>
      <c r="FG824" s="57"/>
      <c r="FH824" s="57"/>
      <c r="FI824" s="57"/>
      <c r="FJ824" s="57"/>
      <c r="FK824" s="57"/>
      <c r="FL824" s="57"/>
      <c r="FM824" s="57"/>
      <c r="FN824" s="57"/>
      <c r="FO824" s="57"/>
      <c r="FP824" s="57"/>
      <c r="FQ824" s="57"/>
      <c r="FR824" s="57"/>
      <c r="FS824" s="57"/>
      <c r="FT824" s="57"/>
      <c r="FU824" s="57"/>
      <c r="FV824" s="57"/>
      <c r="FW824" s="57"/>
      <c r="FX824" s="57"/>
      <c r="FY824" s="57"/>
      <c r="FZ824" s="57"/>
      <c r="GA824" s="57"/>
      <c r="GB824" s="57"/>
      <c r="GC824" s="57"/>
      <c r="GD824" s="57"/>
      <c r="GE824" s="57"/>
      <c r="GF824" s="57"/>
      <c r="GG824" s="57"/>
      <c r="GH824" s="57"/>
      <c r="GI824" s="57"/>
      <c r="GJ824" s="57"/>
      <c r="GK824" s="57"/>
      <c r="GL824" s="57"/>
      <c r="GM824" s="57"/>
      <c r="GN824" s="57"/>
      <c r="GO824" s="57"/>
      <c r="GP824" s="57"/>
      <c r="GQ824" s="57"/>
      <c r="GR824" s="57"/>
      <c r="GS824" s="57"/>
      <c r="GT824" s="57"/>
      <c r="GU824" s="57"/>
      <c r="GV824" s="57"/>
      <c r="GW824" s="57"/>
      <c r="GX824" s="57"/>
      <c r="GY824" s="57"/>
      <c r="GZ824" s="57"/>
      <c r="HA824" s="57"/>
      <c r="HB824" s="57"/>
      <c r="HC824" s="57"/>
      <c r="HD824" s="57"/>
      <c r="HE824" s="57"/>
      <c r="HF824" s="57"/>
      <c r="HG824" s="57"/>
      <c r="HH824" s="57"/>
      <c r="HI824" s="57"/>
      <c r="HJ824" s="57"/>
      <c r="HK824" s="57"/>
      <c r="HL824" s="57"/>
      <c r="HM824" s="57"/>
      <c r="HN824" s="57"/>
      <c r="HO824" s="57"/>
      <c r="HP824" s="57"/>
      <c r="HQ824" s="57"/>
      <c r="HR824" s="57"/>
      <c r="HS824" s="57"/>
      <c r="HT824" s="57"/>
      <c r="HU824" s="57"/>
      <c r="HV824" s="57"/>
      <c r="HW824" s="57"/>
      <c r="HX824" s="57"/>
      <c r="HY824" s="57"/>
      <c r="HZ824" s="57"/>
      <c r="IA824" s="57"/>
      <c r="IB824" s="57"/>
      <c r="IC824" s="57"/>
      <c r="ID824" s="57"/>
      <c r="IE824" s="57"/>
      <c r="IF824" s="57"/>
      <c r="IG824" s="57"/>
      <c r="IH824" s="57"/>
      <c r="II824" s="57"/>
      <c r="IJ824" s="57"/>
      <c r="IK824" s="57"/>
      <c r="IL824" s="57"/>
      <c r="IM824" s="57"/>
      <c r="IN824" s="57"/>
      <c r="IO824" s="57"/>
      <c r="IP824" s="57"/>
      <c r="IQ824" s="57"/>
      <c r="IR824" s="57"/>
      <c r="IS824" s="57"/>
      <c r="IT824" s="57"/>
      <c r="IU824" s="57"/>
      <c r="IV824" s="57"/>
      <c r="IW824" s="57"/>
      <c r="IX824" s="57"/>
      <c r="IY824" s="57"/>
      <c r="IZ824" s="57"/>
      <c r="JA824" s="57"/>
      <c r="JB824" s="57"/>
      <c r="JC824" s="57"/>
      <c r="JD824" s="57"/>
      <c r="JE824" s="57"/>
      <c r="JF824" s="57"/>
      <c r="JG824" s="57"/>
      <c r="JH824" s="57"/>
      <c r="JI824" s="57"/>
      <c r="JJ824" s="57"/>
      <c r="JK824" s="57"/>
      <c r="JL824" s="57"/>
      <c r="JM824" s="57"/>
      <c r="JN824" s="57"/>
      <c r="JO824" s="57"/>
      <c r="JP824" s="57"/>
      <c r="JQ824" s="57"/>
      <c r="JR824" s="57"/>
      <c r="JS824" s="57"/>
      <c r="JT824" s="57"/>
      <c r="JU824" s="57"/>
      <c r="JV824" s="57"/>
      <c r="JW824" s="57"/>
      <c r="JX824" s="57"/>
      <c r="JY824" s="57"/>
      <c r="JZ824" s="57"/>
      <c r="KA824" s="57"/>
      <c r="KB824" s="57"/>
      <c r="KC824" s="57"/>
      <c r="KD824" s="57"/>
      <c r="KE824" s="57"/>
      <c r="KF824" s="57"/>
      <c r="KG824" s="57"/>
      <c r="KH824" s="57"/>
      <c r="KI824" s="57"/>
      <c r="KJ824" s="57"/>
      <c r="KK824" s="57"/>
      <c r="KL824" s="57"/>
      <c r="KM824" s="57"/>
      <c r="KN824" s="57"/>
      <c r="KO824" s="57"/>
      <c r="KP824" s="57"/>
      <c r="KQ824" s="57"/>
      <c r="KR824" s="57"/>
      <c r="KS824" s="57"/>
      <c r="KT824" s="57"/>
      <c r="KU824" s="57"/>
      <c r="KV824" s="57"/>
      <c r="KW824" s="57"/>
      <c r="KX824" s="57"/>
      <c r="KY824" s="57"/>
      <c r="KZ824" s="57"/>
      <c r="LA824" s="57"/>
      <c r="LB824" s="57"/>
      <c r="LC824" s="57"/>
      <c r="LD824" s="57"/>
      <c r="LE824" s="57"/>
      <c r="LF824" s="57"/>
      <c r="LG824" s="57"/>
      <c r="LH824" s="57"/>
      <c r="LI824" s="57"/>
      <c r="LJ824" s="57"/>
      <c r="LK824" s="57"/>
      <c r="LL824" s="57"/>
      <c r="LM824" s="57"/>
      <c r="LN824" s="57"/>
      <c r="LO824" s="57"/>
      <c r="LP824" s="57"/>
      <c r="LQ824" s="57"/>
      <c r="LR824" s="57"/>
      <c r="LS824" s="57"/>
      <c r="LT824" s="57"/>
      <c r="LU824" s="57"/>
      <c r="LV824" s="57"/>
      <c r="LW824" s="57"/>
      <c r="LX824" s="57"/>
      <c r="LY824" s="57"/>
      <c r="LZ824" s="57"/>
      <c r="MA824" s="57"/>
      <c r="MB824" s="57"/>
      <c r="MC824" s="57"/>
      <c r="MD824" s="57"/>
      <c r="ME824" s="57"/>
      <c r="MF824" s="57"/>
      <c r="MG824" s="57"/>
      <c r="MH824" s="57"/>
      <c r="MI824" s="57"/>
      <c r="MJ824" s="57"/>
      <c r="MK824" s="57"/>
      <c r="ML824" s="57"/>
      <c r="MM824" s="57"/>
      <c r="MN824" s="57"/>
      <c r="MO824" s="57"/>
      <c r="MP824" s="57"/>
      <c r="MQ824" s="57"/>
      <c r="MR824" s="57"/>
      <c r="MS824" s="57"/>
      <c r="MT824" s="57"/>
      <c r="MU824" s="57"/>
      <c r="MV824" s="57"/>
      <c r="MW824" s="57"/>
      <c r="MX824" s="57"/>
      <c r="MY824" s="57"/>
      <c r="MZ824" s="57"/>
      <c r="NA824" s="57"/>
      <c r="NB824" s="57"/>
      <c r="NC824" s="57"/>
      <c r="ND824" s="57"/>
      <c r="NE824" s="57"/>
      <c r="NF824" s="57"/>
      <c r="NG824" s="57"/>
      <c r="NH824" s="57"/>
      <c r="NI824" s="57"/>
      <c r="NJ824" s="57"/>
      <c r="NK824" s="57"/>
      <c r="NL824" s="57"/>
      <c r="NM824" s="57"/>
      <c r="NN824" s="57"/>
      <c r="NO824" s="57"/>
      <c r="NP824" s="57"/>
      <c r="NQ824" s="57"/>
      <c r="NR824" s="57"/>
      <c r="NS824" s="57"/>
      <c r="NT824" s="57"/>
      <c r="NU824" s="57"/>
      <c r="NV824" s="57"/>
      <c r="NW824" s="57"/>
      <c r="NX824" s="57"/>
      <c r="NY824" s="57"/>
      <c r="NZ824" s="57"/>
      <c r="OA824" s="57"/>
      <c r="OB824" s="57"/>
      <c r="OC824" s="57"/>
      <c r="OD824" s="57"/>
      <c r="OE824" s="57"/>
      <c r="OF824" s="57"/>
      <c r="OG824" s="57"/>
      <c r="OH824" s="57"/>
      <c r="OI824" s="57"/>
      <c r="OJ824" s="57"/>
      <c r="OK824" s="57"/>
      <c r="OL824" s="57"/>
      <c r="OM824" s="57"/>
      <c r="ON824" s="57"/>
      <c r="OO824" s="57"/>
      <c r="OP824" s="57"/>
      <c r="OQ824" s="57"/>
      <c r="OR824" s="57"/>
      <c r="OS824" s="57"/>
      <c r="OT824" s="57"/>
      <c r="OU824" s="57"/>
      <c r="OV824" s="57"/>
      <c r="OW824" s="57"/>
      <c r="OX824" s="57"/>
      <c r="OY824" s="57"/>
      <c r="OZ824" s="57"/>
      <c r="PA824" s="57"/>
      <c r="PB824" s="57"/>
      <c r="PC824" s="57"/>
      <c r="PD824" s="57"/>
      <c r="PE824" s="57"/>
      <c r="PF824" s="57"/>
      <c r="PG824" s="57"/>
      <c r="PH824" s="57"/>
      <c r="PI824" s="57"/>
      <c r="PJ824" s="57"/>
      <c r="PK824" s="57"/>
      <c r="PL824" s="57"/>
      <c r="PM824" s="57"/>
      <c r="PN824" s="57"/>
      <c r="PO824" s="57"/>
      <c r="PP824" s="57"/>
      <c r="PQ824" s="57"/>
      <c r="PR824" s="57"/>
      <c r="PS824" s="57"/>
      <c r="PT824" s="57"/>
      <c r="PU824" s="57"/>
      <c r="PV824" s="57"/>
      <c r="PW824" s="57"/>
      <c r="PX824" s="57"/>
      <c r="PY824" s="57"/>
      <c r="PZ824" s="57"/>
      <c r="QA824" s="57"/>
      <c r="QB824" s="57"/>
      <c r="QC824" s="57"/>
      <c r="QD824" s="57"/>
      <c r="QE824" s="57"/>
      <c r="QF824" s="57"/>
      <c r="QG824" s="57"/>
      <c r="QH824" s="57"/>
      <c r="QI824" s="57"/>
      <c r="QJ824" s="57"/>
      <c r="QK824" s="57"/>
      <c r="QL824" s="57"/>
      <c r="QM824" s="57"/>
      <c r="QN824" s="57"/>
      <c r="QO824" s="57"/>
      <c r="QP824" s="57"/>
      <c r="QQ824" s="57"/>
      <c r="QR824" s="57"/>
      <c r="QS824" s="57"/>
      <c r="QT824" s="57"/>
      <c r="QU824" s="57"/>
      <c r="QV824" s="57"/>
      <c r="QW824" s="57"/>
      <c r="QX824" s="57"/>
      <c r="QY824" s="57"/>
      <c r="QZ824" s="57"/>
      <c r="RA824" s="57"/>
      <c r="RB824" s="57"/>
      <c r="RC824" s="57"/>
      <c r="RD824" s="57"/>
      <c r="RE824" s="57"/>
      <c r="RF824" s="57"/>
      <c r="RG824" s="57"/>
      <c r="RH824" s="57"/>
      <c r="RI824" s="57"/>
      <c r="RJ824" s="57"/>
      <c r="RK824" s="57"/>
      <c r="RL824" s="57"/>
      <c r="RM824" s="57"/>
      <c r="RN824" s="57"/>
      <c r="RO824" s="57"/>
      <c r="RP824" s="57"/>
      <c r="RQ824" s="57"/>
      <c r="RR824" s="57"/>
      <c r="RS824" s="57"/>
      <c r="RT824" s="57"/>
      <c r="RU824" s="57"/>
      <c r="RV824" s="57"/>
      <c r="RW824" s="57"/>
      <c r="RX824" s="57"/>
      <c r="RY824" s="57"/>
      <c r="RZ824" s="57"/>
      <c r="SA824" s="57"/>
      <c r="SB824" s="57"/>
      <c r="SC824" s="57"/>
      <c r="SD824" s="57"/>
      <c r="SE824" s="57"/>
      <c r="SF824" s="57"/>
      <c r="SG824" s="57"/>
      <c r="SH824" s="57"/>
      <c r="SI824" s="57"/>
      <c r="SJ824" s="57"/>
      <c r="SK824" s="57"/>
      <c r="SL824" s="57"/>
      <c r="SM824" s="57"/>
      <c r="SN824" s="57"/>
      <c r="SO824" s="57"/>
      <c r="SP824" s="57"/>
      <c r="SQ824" s="57"/>
      <c r="SR824" s="57"/>
      <c r="SS824" s="57"/>
      <c r="ST824" s="57"/>
      <c r="SU824" s="57"/>
      <c r="SV824" s="57"/>
      <c r="SW824" s="57"/>
      <c r="SX824" s="57"/>
      <c r="SY824" s="57"/>
      <c r="SZ824" s="57"/>
      <c r="TA824" s="57"/>
      <c r="TB824" s="57"/>
      <c r="TC824" s="57"/>
      <c r="TD824" s="57"/>
      <c r="TE824" s="57"/>
      <c r="TF824" s="57"/>
      <c r="TG824" s="57"/>
      <c r="TH824" s="57"/>
      <c r="TI824" s="57"/>
      <c r="TJ824" s="57"/>
      <c r="TK824" s="57"/>
      <c r="TL824" s="57"/>
      <c r="TM824" s="57"/>
      <c r="TN824" s="57"/>
      <c r="TO824" s="57"/>
      <c r="TP824" s="57"/>
      <c r="TQ824" s="57"/>
      <c r="TR824" s="57"/>
      <c r="TS824" s="57"/>
      <c r="TT824" s="57"/>
      <c r="TU824" s="57"/>
      <c r="TV824" s="57"/>
      <c r="TW824" s="57"/>
      <c r="TX824" s="57"/>
      <c r="TY824" s="57"/>
      <c r="TZ824" s="57"/>
      <c r="UA824" s="57"/>
      <c r="UB824" s="57"/>
      <c r="UC824" s="57"/>
      <c r="UD824" s="57"/>
      <c r="UE824" s="57"/>
      <c r="UF824" s="57"/>
      <c r="UG824" s="57"/>
      <c r="UH824" s="57"/>
      <c r="UI824" s="57"/>
      <c r="UJ824" s="57"/>
      <c r="UK824" s="57"/>
      <c r="UL824" s="57"/>
      <c r="UM824" s="57"/>
      <c r="UN824" s="57"/>
      <c r="UO824" s="57"/>
      <c r="UP824" s="57"/>
      <c r="UQ824" s="57"/>
      <c r="UR824" s="57"/>
      <c r="US824" s="57"/>
      <c r="UT824" s="57"/>
      <c r="UU824" s="57"/>
      <c r="UV824" s="57"/>
      <c r="UW824" s="57"/>
      <c r="UX824" s="57"/>
      <c r="UY824" s="57"/>
      <c r="UZ824" s="57"/>
      <c r="VA824" s="57"/>
      <c r="VB824" s="57"/>
      <c r="VC824" s="57"/>
      <c r="VD824" s="57"/>
      <c r="VE824" s="57"/>
      <c r="VF824" s="57"/>
      <c r="VG824" s="57"/>
      <c r="VH824" s="57"/>
      <c r="VI824" s="57"/>
      <c r="VJ824" s="57"/>
      <c r="VK824" s="57"/>
      <c r="VL824" s="57"/>
      <c r="VM824" s="57"/>
      <c r="VN824" s="57"/>
      <c r="VO824" s="57"/>
      <c r="VP824" s="57"/>
      <c r="VQ824" s="57"/>
      <c r="VR824" s="57"/>
      <c r="VS824" s="57"/>
      <c r="VT824" s="57"/>
      <c r="VU824" s="57"/>
      <c r="VV824" s="57"/>
      <c r="VW824" s="57"/>
      <c r="VX824" s="57"/>
      <c r="VY824" s="57"/>
      <c r="VZ824" s="57"/>
      <c r="WA824" s="57"/>
      <c r="WB824" s="57"/>
      <c r="WC824" s="57"/>
      <c r="WD824" s="57"/>
      <c r="WE824" s="57"/>
      <c r="WF824" s="57"/>
      <c r="WG824" s="57"/>
      <c r="WH824" s="57"/>
      <c r="WI824" s="57"/>
      <c r="WJ824" s="57"/>
      <c r="WK824" s="57"/>
      <c r="WL824" s="57"/>
      <c r="WM824" s="57"/>
      <c r="WN824" s="57"/>
      <c r="WO824" s="57"/>
      <c r="WP824" s="57"/>
      <c r="WQ824" s="57"/>
      <c r="WR824" s="57"/>
      <c r="WS824" s="57"/>
      <c r="WT824" s="57"/>
      <c r="WU824" s="57"/>
      <c r="WV824" s="57"/>
      <c r="WW824" s="57"/>
      <c r="WX824" s="57"/>
      <c r="WY824" s="57"/>
      <c r="WZ824" s="57"/>
      <c r="XA824" s="57"/>
      <c r="XB824" s="57"/>
      <c r="XC824" s="57"/>
      <c r="XD824" s="57"/>
      <c r="XE824" s="57"/>
      <c r="XF824" s="57"/>
      <c r="XG824" s="57"/>
      <c r="XH824" s="57"/>
      <c r="XI824" s="57"/>
      <c r="XJ824" s="57"/>
      <c r="XK824" s="57"/>
      <c r="XL824" s="57"/>
      <c r="XM824" s="57"/>
      <c r="XN824" s="57"/>
      <c r="XO824" s="57"/>
      <c r="XP824" s="57"/>
      <c r="XQ824" s="57"/>
      <c r="XR824" s="57"/>
      <c r="XS824" s="57"/>
      <c r="XT824" s="57"/>
      <c r="XU824" s="57"/>
      <c r="XV824" s="57"/>
      <c r="XW824" s="57"/>
    </row>
    <row r="825">
      <c r="AI825" s="57"/>
      <c r="BR825" s="57"/>
      <c r="DA825" s="57"/>
      <c r="EJ825" s="57"/>
      <c r="EK825" s="57"/>
      <c r="EL825" s="57"/>
      <c r="EM825" s="57"/>
      <c r="EN825" s="57"/>
      <c r="EO825" s="57"/>
      <c r="EP825" s="57"/>
      <c r="EQ825" s="57"/>
      <c r="ER825" s="57"/>
      <c r="ES825" s="57"/>
      <c r="ET825" s="57"/>
      <c r="EU825" s="57"/>
      <c r="EV825" s="57"/>
      <c r="EW825" s="57"/>
      <c r="EX825" s="57"/>
      <c r="EY825" s="57"/>
      <c r="EZ825" s="57"/>
      <c r="FA825" s="57"/>
      <c r="FB825" s="57"/>
      <c r="FC825" s="57"/>
      <c r="FD825" s="57"/>
      <c r="FE825" s="57"/>
      <c r="FF825" s="57"/>
      <c r="FG825" s="57"/>
      <c r="FH825" s="57"/>
      <c r="FI825" s="57"/>
      <c r="FJ825" s="57"/>
      <c r="FK825" s="57"/>
      <c r="FL825" s="57"/>
      <c r="FM825" s="57"/>
      <c r="FN825" s="57"/>
      <c r="FO825" s="57"/>
      <c r="FP825" s="57"/>
      <c r="FQ825" s="57"/>
      <c r="FR825" s="57"/>
      <c r="FS825" s="57"/>
      <c r="FT825" s="57"/>
      <c r="FU825" s="57"/>
      <c r="FV825" s="57"/>
      <c r="FW825" s="57"/>
      <c r="FX825" s="57"/>
      <c r="FY825" s="57"/>
      <c r="FZ825" s="57"/>
      <c r="GA825" s="57"/>
      <c r="GB825" s="57"/>
      <c r="GC825" s="57"/>
      <c r="GD825" s="57"/>
      <c r="GE825" s="57"/>
      <c r="GF825" s="57"/>
      <c r="GG825" s="57"/>
      <c r="GH825" s="57"/>
      <c r="GI825" s="57"/>
      <c r="GJ825" s="57"/>
      <c r="GK825" s="57"/>
      <c r="GL825" s="57"/>
      <c r="GM825" s="57"/>
      <c r="GN825" s="57"/>
      <c r="GO825" s="57"/>
      <c r="GP825" s="57"/>
      <c r="GQ825" s="57"/>
      <c r="GR825" s="57"/>
      <c r="GS825" s="57"/>
      <c r="GT825" s="57"/>
      <c r="GU825" s="57"/>
      <c r="GV825" s="57"/>
      <c r="GW825" s="57"/>
      <c r="GX825" s="57"/>
      <c r="GY825" s="57"/>
      <c r="GZ825" s="57"/>
      <c r="HA825" s="57"/>
      <c r="HB825" s="57"/>
      <c r="HC825" s="57"/>
      <c r="HD825" s="57"/>
      <c r="HE825" s="57"/>
      <c r="HF825" s="57"/>
      <c r="HG825" s="57"/>
      <c r="HH825" s="57"/>
      <c r="HI825" s="57"/>
      <c r="HJ825" s="57"/>
      <c r="HK825" s="57"/>
      <c r="HL825" s="57"/>
      <c r="HM825" s="57"/>
      <c r="HN825" s="57"/>
      <c r="HO825" s="57"/>
      <c r="HP825" s="57"/>
      <c r="HQ825" s="57"/>
      <c r="HR825" s="57"/>
      <c r="HS825" s="57"/>
      <c r="HT825" s="57"/>
      <c r="HU825" s="57"/>
      <c r="HV825" s="57"/>
      <c r="HW825" s="57"/>
      <c r="HX825" s="57"/>
      <c r="HY825" s="57"/>
      <c r="HZ825" s="57"/>
      <c r="IA825" s="57"/>
      <c r="IB825" s="57"/>
      <c r="IC825" s="57"/>
      <c r="ID825" s="57"/>
      <c r="IE825" s="57"/>
      <c r="IF825" s="57"/>
      <c r="IG825" s="57"/>
      <c r="IH825" s="57"/>
      <c r="II825" s="57"/>
      <c r="IJ825" s="57"/>
      <c r="IK825" s="57"/>
      <c r="IL825" s="57"/>
      <c r="IM825" s="57"/>
      <c r="IN825" s="57"/>
      <c r="IO825" s="57"/>
      <c r="IP825" s="57"/>
      <c r="IQ825" s="57"/>
      <c r="IR825" s="57"/>
      <c r="IS825" s="57"/>
      <c r="IT825" s="57"/>
      <c r="IU825" s="57"/>
      <c r="IV825" s="57"/>
      <c r="IW825" s="57"/>
      <c r="IX825" s="57"/>
      <c r="IY825" s="57"/>
      <c r="IZ825" s="57"/>
      <c r="JA825" s="57"/>
      <c r="JB825" s="57"/>
      <c r="JC825" s="57"/>
      <c r="JD825" s="57"/>
      <c r="JE825" s="57"/>
      <c r="JF825" s="57"/>
      <c r="JG825" s="57"/>
      <c r="JH825" s="57"/>
      <c r="JI825" s="57"/>
      <c r="JJ825" s="57"/>
      <c r="JK825" s="57"/>
      <c r="JL825" s="57"/>
      <c r="JM825" s="57"/>
      <c r="JN825" s="57"/>
      <c r="JO825" s="57"/>
      <c r="JP825" s="57"/>
      <c r="JQ825" s="57"/>
      <c r="JR825" s="57"/>
      <c r="JS825" s="57"/>
      <c r="JT825" s="57"/>
      <c r="JU825" s="57"/>
      <c r="JV825" s="57"/>
      <c r="JW825" s="57"/>
      <c r="JX825" s="57"/>
      <c r="JY825" s="57"/>
      <c r="JZ825" s="57"/>
      <c r="KA825" s="57"/>
      <c r="KB825" s="57"/>
      <c r="KC825" s="57"/>
      <c r="KD825" s="57"/>
      <c r="KE825" s="57"/>
      <c r="KF825" s="57"/>
      <c r="KG825" s="57"/>
      <c r="KH825" s="57"/>
      <c r="KI825" s="57"/>
      <c r="KJ825" s="57"/>
      <c r="KK825" s="57"/>
      <c r="KL825" s="57"/>
      <c r="KM825" s="57"/>
      <c r="KN825" s="57"/>
      <c r="KO825" s="57"/>
      <c r="KP825" s="57"/>
      <c r="KQ825" s="57"/>
      <c r="KR825" s="57"/>
      <c r="KS825" s="57"/>
      <c r="KT825" s="57"/>
      <c r="KU825" s="57"/>
      <c r="KV825" s="57"/>
      <c r="KW825" s="57"/>
      <c r="KX825" s="57"/>
      <c r="KY825" s="57"/>
      <c r="KZ825" s="57"/>
      <c r="LA825" s="57"/>
      <c r="LB825" s="57"/>
      <c r="LC825" s="57"/>
      <c r="LD825" s="57"/>
      <c r="LE825" s="57"/>
      <c r="LF825" s="57"/>
      <c r="LG825" s="57"/>
      <c r="LH825" s="57"/>
      <c r="LI825" s="57"/>
      <c r="LJ825" s="57"/>
      <c r="LK825" s="57"/>
      <c r="LL825" s="57"/>
      <c r="LM825" s="57"/>
      <c r="LN825" s="57"/>
      <c r="LO825" s="57"/>
      <c r="LP825" s="57"/>
      <c r="LQ825" s="57"/>
      <c r="LR825" s="57"/>
      <c r="LS825" s="57"/>
      <c r="LT825" s="57"/>
      <c r="LU825" s="57"/>
      <c r="LV825" s="57"/>
      <c r="LW825" s="57"/>
      <c r="LX825" s="57"/>
      <c r="LY825" s="57"/>
      <c r="LZ825" s="57"/>
      <c r="MA825" s="57"/>
      <c r="MB825" s="57"/>
      <c r="MC825" s="57"/>
      <c r="MD825" s="57"/>
      <c r="ME825" s="57"/>
      <c r="MF825" s="57"/>
      <c r="MG825" s="57"/>
      <c r="MH825" s="57"/>
      <c r="MI825" s="57"/>
      <c r="MJ825" s="57"/>
      <c r="MK825" s="57"/>
      <c r="ML825" s="57"/>
      <c r="MM825" s="57"/>
      <c r="MN825" s="57"/>
      <c r="MO825" s="57"/>
      <c r="MP825" s="57"/>
      <c r="MQ825" s="57"/>
      <c r="MR825" s="57"/>
      <c r="MS825" s="57"/>
      <c r="MT825" s="57"/>
      <c r="MU825" s="57"/>
      <c r="MV825" s="57"/>
      <c r="MW825" s="57"/>
      <c r="MX825" s="57"/>
      <c r="MY825" s="57"/>
      <c r="MZ825" s="57"/>
      <c r="NA825" s="57"/>
      <c r="NB825" s="57"/>
      <c r="NC825" s="57"/>
      <c r="ND825" s="57"/>
      <c r="NE825" s="57"/>
      <c r="NF825" s="57"/>
      <c r="NG825" s="57"/>
      <c r="NH825" s="57"/>
      <c r="NI825" s="57"/>
      <c r="NJ825" s="57"/>
      <c r="NK825" s="57"/>
      <c r="NL825" s="57"/>
      <c r="NM825" s="57"/>
      <c r="NN825" s="57"/>
      <c r="NO825" s="57"/>
      <c r="NP825" s="57"/>
      <c r="NQ825" s="57"/>
      <c r="NR825" s="57"/>
      <c r="NS825" s="57"/>
      <c r="NT825" s="57"/>
      <c r="NU825" s="57"/>
      <c r="NV825" s="57"/>
      <c r="NW825" s="57"/>
      <c r="NX825" s="57"/>
      <c r="NY825" s="57"/>
      <c r="NZ825" s="57"/>
      <c r="OA825" s="57"/>
      <c r="OB825" s="57"/>
      <c r="OC825" s="57"/>
      <c r="OD825" s="57"/>
      <c r="OE825" s="57"/>
      <c r="OF825" s="57"/>
      <c r="OG825" s="57"/>
      <c r="OH825" s="57"/>
      <c r="OI825" s="57"/>
      <c r="OJ825" s="57"/>
      <c r="OK825" s="57"/>
      <c r="OL825" s="57"/>
      <c r="OM825" s="57"/>
      <c r="ON825" s="57"/>
      <c r="OO825" s="57"/>
      <c r="OP825" s="57"/>
      <c r="OQ825" s="57"/>
      <c r="OR825" s="57"/>
      <c r="OS825" s="57"/>
      <c r="OT825" s="57"/>
      <c r="OU825" s="57"/>
      <c r="OV825" s="57"/>
      <c r="OW825" s="57"/>
      <c r="OX825" s="57"/>
      <c r="OY825" s="57"/>
      <c r="OZ825" s="57"/>
      <c r="PA825" s="57"/>
      <c r="PB825" s="57"/>
      <c r="PC825" s="57"/>
      <c r="PD825" s="57"/>
      <c r="PE825" s="57"/>
      <c r="PF825" s="57"/>
      <c r="PG825" s="57"/>
      <c r="PH825" s="57"/>
      <c r="PI825" s="57"/>
      <c r="PJ825" s="57"/>
      <c r="PK825" s="57"/>
      <c r="PL825" s="57"/>
      <c r="PM825" s="57"/>
      <c r="PN825" s="57"/>
      <c r="PO825" s="57"/>
      <c r="PP825" s="57"/>
      <c r="PQ825" s="57"/>
      <c r="PR825" s="57"/>
      <c r="PS825" s="57"/>
      <c r="PT825" s="57"/>
      <c r="PU825" s="57"/>
      <c r="PV825" s="57"/>
      <c r="PW825" s="57"/>
      <c r="PX825" s="57"/>
      <c r="PY825" s="57"/>
      <c r="PZ825" s="57"/>
      <c r="QA825" s="57"/>
      <c r="QB825" s="57"/>
      <c r="QC825" s="57"/>
      <c r="QD825" s="57"/>
      <c r="QE825" s="57"/>
      <c r="QF825" s="57"/>
      <c r="QG825" s="57"/>
      <c r="QH825" s="57"/>
      <c r="QI825" s="57"/>
      <c r="QJ825" s="57"/>
      <c r="QK825" s="57"/>
      <c r="QL825" s="57"/>
      <c r="QM825" s="57"/>
      <c r="QN825" s="57"/>
      <c r="QO825" s="57"/>
      <c r="QP825" s="57"/>
      <c r="QQ825" s="57"/>
      <c r="QR825" s="57"/>
      <c r="QS825" s="57"/>
      <c r="QT825" s="57"/>
      <c r="QU825" s="57"/>
      <c r="QV825" s="57"/>
      <c r="QW825" s="57"/>
      <c r="QX825" s="57"/>
      <c r="QY825" s="57"/>
      <c r="QZ825" s="57"/>
      <c r="RA825" s="57"/>
      <c r="RB825" s="57"/>
      <c r="RC825" s="57"/>
      <c r="RD825" s="57"/>
      <c r="RE825" s="57"/>
      <c r="RF825" s="57"/>
      <c r="RG825" s="57"/>
      <c r="RH825" s="57"/>
      <c r="RI825" s="57"/>
      <c r="RJ825" s="57"/>
      <c r="RK825" s="57"/>
      <c r="RL825" s="57"/>
      <c r="RM825" s="57"/>
      <c r="RN825" s="57"/>
      <c r="RO825" s="57"/>
      <c r="RP825" s="57"/>
      <c r="RQ825" s="57"/>
      <c r="RR825" s="57"/>
      <c r="RS825" s="57"/>
      <c r="RT825" s="57"/>
      <c r="RU825" s="57"/>
      <c r="RV825" s="57"/>
      <c r="RW825" s="57"/>
      <c r="RX825" s="57"/>
      <c r="RY825" s="57"/>
      <c r="RZ825" s="57"/>
      <c r="SA825" s="57"/>
      <c r="SB825" s="57"/>
      <c r="SC825" s="57"/>
      <c r="SD825" s="57"/>
      <c r="SE825" s="57"/>
      <c r="SF825" s="57"/>
      <c r="SG825" s="57"/>
      <c r="SH825" s="57"/>
      <c r="SI825" s="57"/>
      <c r="SJ825" s="57"/>
      <c r="SK825" s="57"/>
      <c r="SL825" s="57"/>
      <c r="SM825" s="57"/>
      <c r="SN825" s="57"/>
      <c r="SO825" s="57"/>
      <c r="SP825" s="57"/>
      <c r="SQ825" s="57"/>
      <c r="SR825" s="57"/>
      <c r="SS825" s="57"/>
      <c r="ST825" s="57"/>
      <c r="SU825" s="57"/>
      <c r="SV825" s="57"/>
      <c r="SW825" s="57"/>
      <c r="SX825" s="57"/>
      <c r="SY825" s="57"/>
      <c r="SZ825" s="57"/>
      <c r="TA825" s="57"/>
      <c r="TB825" s="57"/>
      <c r="TC825" s="57"/>
      <c r="TD825" s="57"/>
      <c r="TE825" s="57"/>
      <c r="TF825" s="57"/>
      <c r="TG825" s="57"/>
      <c r="TH825" s="57"/>
      <c r="TI825" s="57"/>
      <c r="TJ825" s="57"/>
      <c r="TK825" s="57"/>
      <c r="TL825" s="57"/>
      <c r="TM825" s="57"/>
      <c r="TN825" s="57"/>
      <c r="TO825" s="57"/>
      <c r="TP825" s="57"/>
      <c r="TQ825" s="57"/>
      <c r="TR825" s="57"/>
      <c r="TS825" s="57"/>
      <c r="TT825" s="57"/>
      <c r="TU825" s="57"/>
      <c r="TV825" s="57"/>
      <c r="TW825" s="57"/>
      <c r="TX825" s="57"/>
      <c r="TY825" s="57"/>
      <c r="TZ825" s="57"/>
      <c r="UA825" s="57"/>
      <c r="UB825" s="57"/>
      <c r="UC825" s="57"/>
      <c r="UD825" s="57"/>
      <c r="UE825" s="57"/>
      <c r="UF825" s="57"/>
      <c r="UG825" s="57"/>
      <c r="UH825" s="57"/>
      <c r="UI825" s="57"/>
      <c r="UJ825" s="57"/>
      <c r="UK825" s="57"/>
      <c r="UL825" s="57"/>
      <c r="UM825" s="57"/>
      <c r="UN825" s="57"/>
      <c r="UO825" s="57"/>
      <c r="UP825" s="57"/>
      <c r="UQ825" s="57"/>
      <c r="UR825" s="57"/>
      <c r="US825" s="57"/>
      <c r="UT825" s="57"/>
      <c r="UU825" s="57"/>
      <c r="UV825" s="57"/>
      <c r="UW825" s="57"/>
      <c r="UX825" s="57"/>
      <c r="UY825" s="57"/>
      <c r="UZ825" s="57"/>
      <c r="VA825" s="57"/>
      <c r="VB825" s="57"/>
      <c r="VC825" s="57"/>
      <c r="VD825" s="57"/>
      <c r="VE825" s="57"/>
      <c r="VF825" s="57"/>
      <c r="VG825" s="57"/>
      <c r="VH825" s="57"/>
      <c r="VI825" s="57"/>
      <c r="VJ825" s="57"/>
      <c r="VK825" s="57"/>
      <c r="VL825" s="57"/>
      <c r="VM825" s="57"/>
      <c r="VN825" s="57"/>
      <c r="VO825" s="57"/>
      <c r="VP825" s="57"/>
      <c r="VQ825" s="57"/>
      <c r="VR825" s="57"/>
      <c r="VS825" s="57"/>
      <c r="VT825" s="57"/>
      <c r="VU825" s="57"/>
      <c r="VV825" s="57"/>
      <c r="VW825" s="57"/>
      <c r="VX825" s="57"/>
      <c r="VY825" s="57"/>
      <c r="VZ825" s="57"/>
      <c r="WA825" s="57"/>
      <c r="WB825" s="57"/>
      <c r="WC825" s="57"/>
      <c r="WD825" s="57"/>
      <c r="WE825" s="57"/>
      <c r="WF825" s="57"/>
      <c r="WG825" s="57"/>
      <c r="WH825" s="57"/>
      <c r="WI825" s="57"/>
      <c r="WJ825" s="57"/>
      <c r="WK825" s="57"/>
      <c r="WL825" s="57"/>
      <c r="WM825" s="57"/>
      <c r="WN825" s="57"/>
      <c r="WO825" s="57"/>
      <c r="WP825" s="57"/>
      <c r="WQ825" s="57"/>
      <c r="WR825" s="57"/>
      <c r="WS825" s="57"/>
      <c r="WT825" s="57"/>
      <c r="WU825" s="57"/>
      <c r="WV825" s="57"/>
      <c r="WW825" s="57"/>
      <c r="WX825" s="57"/>
      <c r="WY825" s="57"/>
      <c r="WZ825" s="57"/>
      <c r="XA825" s="57"/>
      <c r="XB825" s="57"/>
      <c r="XC825" s="57"/>
      <c r="XD825" s="57"/>
      <c r="XE825" s="57"/>
      <c r="XF825" s="57"/>
      <c r="XG825" s="57"/>
      <c r="XH825" s="57"/>
      <c r="XI825" s="57"/>
      <c r="XJ825" s="57"/>
      <c r="XK825" s="57"/>
      <c r="XL825" s="57"/>
      <c r="XM825" s="57"/>
      <c r="XN825" s="57"/>
      <c r="XO825" s="57"/>
      <c r="XP825" s="57"/>
      <c r="XQ825" s="57"/>
      <c r="XR825" s="57"/>
      <c r="XS825" s="57"/>
      <c r="XT825" s="57"/>
      <c r="XU825" s="57"/>
      <c r="XV825" s="57"/>
      <c r="XW825" s="57"/>
    </row>
    <row r="826">
      <c r="AI826" s="57"/>
      <c r="BR826" s="57"/>
      <c r="DA826" s="57"/>
      <c r="EJ826" s="57"/>
      <c r="EK826" s="57"/>
      <c r="EL826" s="57"/>
      <c r="EM826" s="57"/>
      <c r="EN826" s="57"/>
      <c r="EO826" s="57"/>
      <c r="EP826" s="57"/>
      <c r="EQ826" s="57"/>
      <c r="ER826" s="57"/>
      <c r="ES826" s="57"/>
      <c r="ET826" s="57"/>
      <c r="EU826" s="57"/>
      <c r="EV826" s="57"/>
      <c r="EW826" s="57"/>
      <c r="EX826" s="57"/>
      <c r="EY826" s="57"/>
      <c r="EZ826" s="57"/>
      <c r="FA826" s="57"/>
      <c r="FB826" s="57"/>
      <c r="FC826" s="57"/>
      <c r="FD826" s="57"/>
      <c r="FE826" s="57"/>
      <c r="FF826" s="57"/>
      <c r="FG826" s="57"/>
      <c r="FH826" s="57"/>
      <c r="FI826" s="57"/>
      <c r="FJ826" s="57"/>
      <c r="FK826" s="57"/>
      <c r="FL826" s="57"/>
      <c r="FM826" s="57"/>
      <c r="FN826" s="57"/>
      <c r="FO826" s="57"/>
      <c r="FP826" s="57"/>
      <c r="FQ826" s="57"/>
      <c r="FR826" s="57"/>
      <c r="FS826" s="57"/>
      <c r="FT826" s="57"/>
      <c r="FU826" s="57"/>
      <c r="FV826" s="57"/>
      <c r="FW826" s="57"/>
      <c r="FX826" s="57"/>
      <c r="FY826" s="57"/>
      <c r="FZ826" s="57"/>
      <c r="GA826" s="57"/>
      <c r="GB826" s="57"/>
      <c r="GC826" s="57"/>
      <c r="GD826" s="57"/>
      <c r="GE826" s="57"/>
      <c r="GF826" s="57"/>
      <c r="GG826" s="57"/>
      <c r="GH826" s="57"/>
      <c r="GI826" s="57"/>
      <c r="GJ826" s="57"/>
      <c r="GK826" s="57"/>
      <c r="GL826" s="57"/>
      <c r="GM826" s="57"/>
      <c r="GN826" s="57"/>
      <c r="GO826" s="57"/>
      <c r="GP826" s="57"/>
      <c r="GQ826" s="57"/>
      <c r="GR826" s="57"/>
      <c r="GS826" s="57"/>
      <c r="GT826" s="57"/>
      <c r="GU826" s="57"/>
      <c r="GV826" s="57"/>
      <c r="GW826" s="57"/>
      <c r="GX826" s="57"/>
      <c r="GY826" s="57"/>
      <c r="GZ826" s="57"/>
      <c r="HA826" s="57"/>
      <c r="HB826" s="57"/>
      <c r="HC826" s="57"/>
      <c r="HD826" s="57"/>
      <c r="HE826" s="57"/>
      <c r="HF826" s="57"/>
      <c r="HG826" s="57"/>
      <c r="HH826" s="57"/>
      <c r="HI826" s="57"/>
      <c r="HJ826" s="57"/>
      <c r="HK826" s="57"/>
      <c r="HL826" s="57"/>
      <c r="HM826" s="57"/>
      <c r="HN826" s="57"/>
      <c r="HO826" s="57"/>
      <c r="HP826" s="57"/>
      <c r="HQ826" s="57"/>
      <c r="HR826" s="57"/>
      <c r="HS826" s="57"/>
      <c r="HT826" s="57"/>
      <c r="HU826" s="57"/>
      <c r="HV826" s="57"/>
      <c r="HW826" s="57"/>
      <c r="HX826" s="57"/>
      <c r="HY826" s="57"/>
      <c r="HZ826" s="57"/>
      <c r="IA826" s="57"/>
      <c r="IB826" s="57"/>
      <c r="IC826" s="57"/>
      <c r="ID826" s="57"/>
      <c r="IE826" s="57"/>
      <c r="IF826" s="57"/>
      <c r="IG826" s="57"/>
      <c r="IH826" s="57"/>
      <c r="II826" s="57"/>
      <c r="IJ826" s="57"/>
      <c r="IK826" s="57"/>
      <c r="IL826" s="57"/>
      <c r="IM826" s="57"/>
      <c r="IN826" s="57"/>
      <c r="IO826" s="57"/>
      <c r="IP826" s="57"/>
      <c r="IQ826" s="57"/>
      <c r="IR826" s="57"/>
      <c r="IS826" s="57"/>
      <c r="IT826" s="57"/>
      <c r="IU826" s="57"/>
      <c r="IV826" s="57"/>
      <c r="IW826" s="57"/>
      <c r="IX826" s="57"/>
      <c r="IY826" s="57"/>
      <c r="IZ826" s="57"/>
      <c r="JA826" s="57"/>
      <c r="JB826" s="57"/>
      <c r="JC826" s="57"/>
      <c r="JD826" s="57"/>
      <c r="JE826" s="57"/>
      <c r="JF826" s="57"/>
      <c r="JG826" s="57"/>
      <c r="JH826" s="57"/>
      <c r="JI826" s="57"/>
      <c r="JJ826" s="57"/>
      <c r="JK826" s="57"/>
      <c r="JL826" s="57"/>
      <c r="JM826" s="57"/>
      <c r="JN826" s="57"/>
      <c r="JO826" s="57"/>
      <c r="JP826" s="57"/>
      <c r="JQ826" s="57"/>
      <c r="JR826" s="57"/>
      <c r="JS826" s="57"/>
      <c r="JT826" s="57"/>
      <c r="JU826" s="57"/>
      <c r="JV826" s="57"/>
      <c r="JW826" s="57"/>
      <c r="JX826" s="57"/>
      <c r="JY826" s="57"/>
      <c r="JZ826" s="57"/>
      <c r="KA826" s="57"/>
      <c r="KB826" s="57"/>
      <c r="KC826" s="57"/>
      <c r="KD826" s="57"/>
      <c r="KE826" s="57"/>
      <c r="KF826" s="57"/>
      <c r="KG826" s="57"/>
      <c r="KH826" s="57"/>
      <c r="KI826" s="57"/>
      <c r="KJ826" s="57"/>
      <c r="KK826" s="57"/>
      <c r="KL826" s="57"/>
      <c r="KM826" s="57"/>
      <c r="KN826" s="57"/>
      <c r="KO826" s="57"/>
      <c r="KP826" s="57"/>
      <c r="KQ826" s="57"/>
      <c r="KR826" s="57"/>
      <c r="KS826" s="57"/>
      <c r="KT826" s="57"/>
      <c r="KU826" s="57"/>
      <c r="KV826" s="57"/>
      <c r="KW826" s="57"/>
      <c r="KX826" s="57"/>
      <c r="KY826" s="57"/>
      <c r="KZ826" s="57"/>
      <c r="LA826" s="57"/>
      <c r="LB826" s="57"/>
      <c r="LC826" s="57"/>
      <c r="LD826" s="57"/>
      <c r="LE826" s="57"/>
      <c r="LF826" s="57"/>
      <c r="LG826" s="57"/>
      <c r="LH826" s="57"/>
      <c r="LI826" s="57"/>
      <c r="LJ826" s="57"/>
      <c r="LK826" s="57"/>
      <c r="LL826" s="57"/>
      <c r="LM826" s="57"/>
      <c r="LN826" s="57"/>
      <c r="LO826" s="57"/>
      <c r="LP826" s="57"/>
      <c r="LQ826" s="57"/>
      <c r="LR826" s="57"/>
      <c r="LS826" s="57"/>
      <c r="LT826" s="57"/>
      <c r="LU826" s="57"/>
      <c r="LV826" s="57"/>
      <c r="LW826" s="57"/>
      <c r="LX826" s="57"/>
      <c r="LY826" s="57"/>
      <c r="LZ826" s="57"/>
      <c r="MA826" s="57"/>
      <c r="MB826" s="57"/>
      <c r="MC826" s="57"/>
      <c r="MD826" s="57"/>
      <c r="ME826" s="57"/>
      <c r="MF826" s="57"/>
      <c r="MG826" s="57"/>
      <c r="MH826" s="57"/>
      <c r="MI826" s="57"/>
      <c r="MJ826" s="57"/>
      <c r="MK826" s="57"/>
      <c r="ML826" s="57"/>
      <c r="MM826" s="57"/>
      <c r="MN826" s="57"/>
      <c r="MO826" s="57"/>
      <c r="MP826" s="57"/>
      <c r="MQ826" s="57"/>
      <c r="MR826" s="57"/>
      <c r="MS826" s="57"/>
      <c r="MT826" s="57"/>
      <c r="MU826" s="57"/>
      <c r="MV826" s="57"/>
      <c r="MW826" s="57"/>
      <c r="MX826" s="57"/>
      <c r="MY826" s="57"/>
      <c r="MZ826" s="57"/>
      <c r="NA826" s="57"/>
      <c r="NB826" s="57"/>
      <c r="NC826" s="57"/>
      <c r="ND826" s="57"/>
      <c r="NE826" s="57"/>
      <c r="NF826" s="57"/>
      <c r="NG826" s="57"/>
      <c r="NH826" s="57"/>
      <c r="NI826" s="57"/>
      <c r="NJ826" s="57"/>
      <c r="NK826" s="57"/>
      <c r="NL826" s="57"/>
      <c r="NM826" s="57"/>
      <c r="NN826" s="57"/>
      <c r="NO826" s="57"/>
      <c r="NP826" s="57"/>
      <c r="NQ826" s="57"/>
      <c r="NR826" s="57"/>
      <c r="NS826" s="57"/>
      <c r="NT826" s="57"/>
      <c r="NU826" s="57"/>
      <c r="NV826" s="57"/>
      <c r="NW826" s="57"/>
      <c r="NX826" s="57"/>
      <c r="NY826" s="57"/>
      <c r="NZ826" s="57"/>
      <c r="OA826" s="57"/>
      <c r="OB826" s="57"/>
      <c r="OC826" s="57"/>
      <c r="OD826" s="57"/>
      <c r="OE826" s="57"/>
      <c r="OF826" s="57"/>
      <c r="OG826" s="57"/>
      <c r="OH826" s="57"/>
      <c r="OI826" s="57"/>
      <c r="OJ826" s="57"/>
      <c r="OK826" s="57"/>
      <c r="OL826" s="57"/>
      <c r="OM826" s="57"/>
      <c r="ON826" s="57"/>
      <c r="OO826" s="57"/>
      <c r="OP826" s="57"/>
      <c r="OQ826" s="57"/>
      <c r="OR826" s="57"/>
      <c r="OS826" s="57"/>
      <c r="OT826" s="57"/>
      <c r="OU826" s="57"/>
      <c r="OV826" s="57"/>
      <c r="OW826" s="57"/>
      <c r="OX826" s="57"/>
      <c r="OY826" s="57"/>
      <c r="OZ826" s="57"/>
      <c r="PA826" s="57"/>
      <c r="PB826" s="57"/>
      <c r="PC826" s="57"/>
      <c r="PD826" s="57"/>
      <c r="PE826" s="57"/>
      <c r="PF826" s="57"/>
      <c r="PG826" s="57"/>
      <c r="PH826" s="57"/>
      <c r="PI826" s="57"/>
      <c r="PJ826" s="57"/>
      <c r="PK826" s="57"/>
      <c r="PL826" s="57"/>
      <c r="PM826" s="57"/>
      <c r="PN826" s="57"/>
      <c r="PO826" s="57"/>
      <c r="PP826" s="57"/>
      <c r="PQ826" s="57"/>
      <c r="PR826" s="57"/>
      <c r="PS826" s="57"/>
      <c r="PT826" s="57"/>
      <c r="PU826" s="57"/>
      <c r="PV826" s="57"/>
      <c r="PW826" s="57"/>
      <c r="PX826" s="57"/>
      <c r="PY826" s="57"/>
      <c r="PZ826" s="57"/>
      <c r="QA826" s="57"/>
      <c r="QB826" s="57"/>
      <c r="QC826" s="57"/>
      <c r="QD826" s="57"/>
      <c r="QE826" s="57"/>
      <c r="QF826" s="57"/>
      <c r="QG826" s="57"/>
      <c r="QH826" s="57"/>
      <c r="QI826" s="57"/>
      <c r="QJ826" s="57"/>
      <c r="QK826" s="57"/>
      <c r="QL826" s="57"/>
      <c r="QM826" s="57"/>
      <c r="QN826" s="57"/>
      <c r="QO826" s="57"/>
      <c r="QP826" s="57"/>
      <c r="QQ826" s="57"/>
      <c r="QR826" s="57"/>
      <c r="QS826" s="57"/>
      <c r="QT826" s="57"/>
      <c r="QU826" s="57"/>
      <c r="QV826" s="57"/>
      <c r="QW826" s="57"/>
      <c r="QX826" s="57"/>
      <c r="QY826" s="57"/>
      <c r="QZ826" s="57"/>
      <c r="RA826" s="57"/>
      <c r="RB826" s="57"/>
      <c r="RC826" s="57"/>
      <c r="RD826" s="57"/>
      <c r="RE826" s="57"/>
      <c r="RF826" s="57"/>
      <c r="RG826" s="57"/>
      <c r="RH826" s="57"/>
      <c r="RI826" s="57"/>
      <c r="RJ826" s="57"/>
      <c r="RK826" s="57"/>
      <c r="RL826" s="57"/>
      <c r="RM826" s="57"/>
      <c r="RN826" s="57"/>
      <c r="RO826" s="57"/>
      <c r="RP826" s="57"/>
      <c r="RQ826" s="57"/>
      <c r="RR826" s="57"/>
      <c r="RS826" s="57"/>
      <c r="RT826" s="57"/>
      <c r="RU826" s="57"/>
      <c r="RV826" s="57"/>
      <c r="RW826" s="57"/>
      <c r="RX826" s="57"/>
      <c r="RY826" s="57"/>
      <c r="RZ826" s="57"/>
      <c r="SA826" s="57"/>
      <c r="SB826" s="57"/>
      <c r="SC826" s="57"/>
      <c r="SD826" s="57"/>
      <c r="SE826" s="57"/>
      <c r="SF826" s="57"/>
      <c r="SG826" s="57"/>
      <c r="SH826" s="57"/>
      <c r="SI826" s="57"/>
      <c r="SJ826" s="57"/>
      <c r="SK826" s="57"/>
      <c r="SL826" s="57"/>
      <c r="SM826" s="57"/>
      <c r="SN826" s="57"/>
      <c r="SO826" s="57"/>
      <c r="SP826" s="57"/>
      <c r="SQ826" s="57"/>
      <c r="SR826" s="57"/>
      <c r="SS826" s="57"/>
      <c r="ST826" s="57"/>
      <c r="SU826" s="57"/>
      <c r="SV826" s="57"/>
      <c r="SW826" s="57"/>
      <c r="SX826" s="57"/>
      <c r="SY826" s="57"/>
      <c r="SZ826" s="57"/>
      <c r="TA826" s="57"/>
      <c r="TB826" s="57"/>
      <c r="TC826" s="57"/>
      <c r="TD826" s="57"/>
      <c r="TE826" s="57"/>
      <c r="TF826" s="57"/>
      <c r="TG826" s="57"/>
      <c r="TH826" s="57"/>
      <c r="TI826" s="57"/>
      <c r="TJ826" s="57"/>
      <c r="TK826" s="57"/>
      <c r="TL826" s="57"/>
      <c r="TM826" s="57"/>
      <c r="TN826" s="57"/>
      <c r="TO826" s="57"/>
      <c r="TP826" s="57"/>
      <c r="TQ826" s="57"/>
      <c r="TR826" s="57"/>
      <c r="TS826" s="57"/>
      <c r="TT826" s="57"/>
      <c r="TU826" s="57"/>
      <c r="TV826" s="57"/>
      <c r="TW826" s="57"/>
      <c r="TX826" s="57"/>
      <c r="TY826" s="57"/>
      <c r="TZ826" s="57"/>
      <c r="UA826" s="57"/>
      <c r="UB826" s="57"/>
      <c r="UC826" s="57"/>
      <c r="UD826" s="57"/>
      <c r="UE826" s="57"/>
      <c r="UF826" s="57"/>
      <c r="UG826" s="57"/>
      <c r="UH826" s="57"/>
      <c r="UI826" s="57"/>
      <c r="UJ826" s="57"/>
      <c r="UK826" s="57"/>
      <c r="UL826" s="57"/>
      <c r="UM826" s="57"/>
      <c r="UN826" s="57"/>
      <c r="UO826" s="57"/>
      <c r="UP826" s="57"/>
      <c r="UQ826" s="57"/>
      <c r="UR826" s="57"/>
      <c r="US826" s="57"/>
      <c r="UT826" s="57"/>
      <c r="UU826" s="57"/>
      <c r="UV826" s="57"/>
      <c r="UW826" s="57"/>
      <c r="UX826" s="57"/>
      <c r="UY826" s="57"/>
      <c r="UZ826" s="57"/>
      <c r="VA826" s="57"/>
      <c r="VB826" s="57"/>
      <c r="VC826" s="57"/>
      <c r="VD826" s="57"/>
      <c r="VE826" s="57"/>
      <c r="VF826" s="57"/>
      <c r="VG826" s="57"/>
      <c r="VH826" s="57"/>
      <c r="VI826" s="57"/>
      <c r="VJ826" s="57"/>
      <c r="VK826" s="57"/>
      <c r="VL826" s="57"/>
      <c r="VM826" s="57"/>
      <c r="VN826" s="57"/>
      <c r="VO826" s="57"/>
      <c r="VP826" s="57"/>
      <c r="VQ826" s="57"/>
      <c r="VR826" s="57"/>
      <c r="VS826" s="57"/>
      <c r="VT826" s="57"/>
      <c r="VU826" s="57"/>
      <c r="VV826" s="57"/>
      <c r="VW826" s="57"/>
      <c r="VX826" s="57"/>
      <c r="VY826" s="57"/>
      <c r="VZ826" s="57"/>
      <c r="WA826" s="57"/>
      <c r="WB826" s="57"/>
      <c r="WC826" s="57"/>
      <c r="WD826" s="57"/>
      <c r="WE826" s="57"/>
      <c r="WF826" s="57"/>
      <c r="WG826" s="57"/>
      <c r="WH826" s="57"/>
      <c r="WI826" s="57"/>
      <c r="WJ826" s="57"/>
      <c r="WK826" s="57"/>
      <c r="WL826" s="57"/>
      <c r="WM826" s="57"/>
      <c r="WN826" s="57"/>
      <c r="WO826" s="57"/>
      <c r="WP826" s="57"/>
      <c r="WQ826" s="57"/>
      <c r="WR826" s="57"/>
      <c r="WS826" s="57"/>
      <c r="WT826" s="57"/>
      <c r="WU826" s="57"/>
      <c r="WV826" s="57"/>
      <c r="WW826" s="57"/>
      <c r="WX826" s="57"/>
      <c r="WY826" s="57"/>
      <c r="WZ826" s="57"/>
      <c r="XA826" s="57"/>
      <c r="XB826" s="57"/>
      <c r="XC826" s="57"/>
      <c r="XD826" s="57"/>
      <c r="XE826" s="57"/>
      <c r="XF826" s="57"/>
      <c r="XG826" s="57"/>
      <c r="XH826" s="57"/>
      <c r="XI826" s="57"/>
      <c r="XJ826" s="57"/>
      <c r="XK826" s="57"/>
      <c r="XL826" s="57"/>
      <c r="XM826" s="57"/>
      <c r="XN826" s="57"/>
      <c r="XO826" s="57"/>
      <c r="XP826" s="57"/>
      <c r="XQ826" s="57"/>
      <c r="XR826" s="57"/>
      <c r="XS826" s="57"/>
      <c r="XT826" s="57"/>
      <c r="XU826" s="57"/>
      <c r="XV826" s="57"/>
      <c r="XW826" s="57"/>
    </row>
    <row r="827">
      <c r="AI827" s="57"/>
      <c r="BR827" s="57"/>
      <c r="DA827" s="57"/>
      <c r="EJ827" s="57"/>
      <c r="EK827" s="57"/>
      <c r="EL827" s="57"/>
      <c r="EM827" s="57"/>
      <c r="EN827" s="57"/>
      <c r="EO827" s="57"/>
      <c r="EP827" s="57"/>
      <c r="EQ827" s="57"/>
      <c r="ER827" s="57"/>
      <c r="ES827" s="57"/>
      <c r="ET827" s="57"/>
      <c r="EU827" s="57"/>
      <c r="EV827" s="57"/>
      <c r="EW827" s="57"/>
      <c r="EX827" s="57"/>
      <c r="EY827" s="57"/>
      <c r="EZ827" s="57"/>
      <c r="FA827" s="57"/>
      <c r="FB827" s="57"/>
      <c r="FC827" s="57"/>
      <c r="FD827" s="57"/>
      <c r="FE827" s="57"/>
      <c r="FF827" s="57"/>
      <c r="FG827" s="57"/>
      <c r="FH827" s="57"/>
      <c r="FI827" s="57"/>
      <c r="FJ827" s="57"/>
      <c r="FK827" s="57"/>
      <c r="FL827" s="57"/>
      <c r="FM827" s="57"/>
      <c r="FN827" s="57"/>
      <c r="FO827" s="57"/>
      <c r="FP827" s="57"/>
      <c r="FQ827" s="57"/>
      <c r="FR827" s="57"/>
      <c r="FS827" s="57"/>
      <c r="FT827" s="57"/>
      <c r="FU827" s="57"/>
      <c r="FV827" s="57"/>
      <c r="FW827" s="57"/>
      <c r="FX827" s="57"/>
      <c r="FY827" s="57"/>
      <c r="FZ827" s="57"/>
      <c r="GA827" s="57"/>
      <c r="GB827" s="57"/>
      <c r="GC827" s="57"/>
      <c r="GD827" s="57"/>
      <c r="GE827" s="57"/>
      <c r="GF827" s="57"/>
      <c r="GG827" s="57"/>
      <c r="GH827" s="57"/>
      <c r="GI827" s="57"/>
      <c r="GJ827" s="57"/>
      <c r="GK827" s="57"/>
      <c r="GL827" s="57"/>
      <c r="GM827" s="57"/>
      <c r="GN827" s="57"/>
      <c r="GO827" s="57"/>
      <c r="GP827" s="57"/>
      <c r="GQ827" s="57"/>
      <c r="GR827" s="57"/>
      <c r="GS827" s="57"/>
      <c r="GT827" s="57"/>
      <c r="GU827" s="57"/>
      <c r="GV827" s="57"/>
      <c r="GW827" s="57"/>
      <c r="GX827" s="57"/>
      <c r="GY827" s="57"/>
      <c r="GZ827" s="57"/>
      <c r="HA827" s="57"/>
      <c r="HB827" s="57"/>
      <c r="HC827" s="57"/>
      <c r="HD827" s="57"/>
      <c r="HE827" s="57"/>
      <c r="HF827" s="57"/>
      <c r="HG827" s="57"/>
      <c r="HH827" s="57"/>
      <c r="HI827" s="57"/>
      <c r="HJ827" s="57"/>
      <c r="HK827" s="57"/>
      <c r="HL827" s="57"/>
      <c r="HM827" s="57"/>
      <c r="HN827" s="57"/>
      <c r="HO827" s="57"/>
      <c r="HP827" s="57"/>
      <c r="HQ827" s="57"/>
      <c r="HR827" s="57"/>
      <c r="HS827" s="57"/>
      <c r="HT827" s="57"/>
      <c r="HU827" s="57"/>
      <c r="HV827" s="57"/>
      <c r="HW827" s="57"/>
      <c r="HX827" s="57"/>
      <c r="HY827" s="57"/>
      <c r="HZ827" s="57"/>
      <c r="IA827" s="57"/>
      <c r="IB827" s="57"/>
      <c r="IC827" s="57"/>
      <c r="ID827" s="57"/>
      <c r="IE827" s="57"/>
      <c r="IF827" s="57"/>
      <c r="IG827" s="57"/>
      <c r="IH827" s="57"/>
      <c r="II827" s="57"/>
      <c r="IJ827" s="57"/>
      <c r="IK827" s="57"/>
      <c r="IL827" s="57"/>
      <c r="IM827" s="57"/>
      <c r="IN827" s="57"/>
      <c r="IO827" s="57"/>
      <c r="IP827" s="57"/>
      <c r="IQ827" s="57"/>
      <c r="IR827" s="57"/>
      <c r="IS827" s="57"/>
      <c r="IT827" s="57"/>
      <c r="IU827" s="57"/>
      <c r="IV827" s="57"/>
      <c r="IW827" s="57"/>
      <c r="IX827" s="57"/>
      <c r="IY827" s="57"/>
      <c r="IZ827" s="57"/>
      <c r="JA827" s="57"/>
      <c r="JB827" s="57"/>
      <c r="JC827" s="57"/>
      <c r="JD827" s="57"/>
      <c r="JE827" s="57"/>
      <c r="JF827" s="57"/>
      <c r="JG827" s="57"/>
      <c r="JH827" s="57"/>
      <c r="JI827" s="57"/>
      <c r="JJ827" s="57"/>
      <c r="JK827" s="57"/>
      <c r="JL827" s="57"/>
      <c r="JM827" s="57"/>
      <c r="JN827" s="57"/>
      <c r="JO827" s="57"/>
      <c r="JP827" s="57"/>
      <c r="JQ827" s="57"/>
      <c r="JR827" s="57"/>
      <c r="JS827" s="57"/>
      <c r="JT827" s="57"/>
      <c r="JU827" s="57"/>
      <c r="JV827" s="57"/>
      <c r="JW827" s="57"/>
      <c r="JX827" s="57"/>
      <c r="JY827" s="57"/>
      <c r="JZ827" s="57"/>
      <c r="KA827" s="57"/>
      <c r="KB827" s="57"/>
      <c r="KC827" s="57"/>
      <c r="KD827" s="57"/>
      <c r="KE827" s="57"/>
      <c r="KF827" s="57"/>
      <c r="KG827" s="57"/>
      <c r="KH827" s="57"/>
      <c r="KI827" s="57"/>
      <c r="KJ827" s="57"/>
      <c r="KK827" s="57"/>
      <c r="KL827" s="57"/>
      <c r="KM827" s="57"/>
      <c r="KN827" s="57"/>
      <c r="KO827" s="57"/>
      <c r="KP827" s="57"/>
      <c r="KQ827" s="57"/>
      <c r="KR827" s="57"/>
      <c r="KS827" s="57"/>
      <c r="KT827" s="57"/>
      <c r="KU827" s="57"/>
      <c r="KV827" s="57"/>
      <c r="KW827" s="57"/>
      <c r="KX827" s="57"/>
      <c r="KY827" s="57"/>
      <c r="KZ827" s="57"/>
      <c r="LA827" s="57"/>
      <c r="LB827" s="57"/>
      <c r="LC827" s="57"/>
      <c r="LD827" s="57"/>
      <c r="LE827" s="57"/>
      <c r="LF827" s="57"/>
      <c r="LG827" s="57"/>
      <c r="LH827" s="57"/>
      <c r="LI827" s="57"/>
      <c r="LJ827" s="57"/>
      <c r="LK827" s="57"/>
      <c r="LL827" s="57"/>
      <c r="LM827" s="57"/>
      <c r="LN827" s="57"/>
      <c r="LO827" s="57"/>
      <c r="LP827" s="57"/>
      <c r="LQ827" s="57"/>
      <c r="LR827" s="57"/>
      <c r="LS827" s="57"/>
      <c r="LT827" s="57"/>
      <c r="LU827" s="57"/>
      <c r="LV827" s="57"/>
      <c r="LW827" s="57"/>
      <c r="LX827" s="57"/>
      <c r="LY827" s="57"/>
      <c r="LZ827" s="57"/>
      <c r="MA827" s="57"/>
      <c r="MB827" s="57"/>
      <c r="MC827" s="57"/>
      <c r="MD827" s="57"/>
      <c r="ME827" s="57"/>
      <c r="MF827" s="57"/>
      <c r="MG827" s="57"/>
      <c r="MH827" s="57"/>
      <c r="MI827" s="57"/>
      <c r="MJ827" s="57"/>
      <c r="MK827" s="57"/>
      <c r="ML827" s="57"/>
      <c r="MM827" s="57"/>
      <c r="MN827" s="57"/>
      <c r="MO827" s="57"/>
      <c r="MP827" s="57"/>
      <c r="MQ827" s="57"/>
      <c r="MR827" s="57"/>
      <c r="MS827" s="57"/>
      <c r="MT827" s="57"/>
      <c r="MU827" s="57"/>
      <c r="MV827" s="57"/>
      <c r="MW827" s="57"/>
      <c r="MX827" s="57"/>
      <c r="MY827" s="57"/>
      <c r="MZ827" s="57"/>
      <c r="NA827" s="57"/>
      <c r="NB827" s="57"/>
      <c r="NC827" s="57"/>
      <c r="ND827" s="57"/>
      <c r="NE827" s="57"/>
      <c r="NF827" s="57"/>
      <c r="NG827" s="57"/>
      <c r="NH827" s="57"/>
      <c r="NI827" s="57"/>
      <c r="NJ827" s="57"/>
      <c r="NK827" s="57"/>
      <c r="NL827" s="57"/>
      <c r="NM827" s="57"/>
      <c r="NN827" s="57"/>
      <c r="NO827" s="57"/>
      <c r="NP827" s="57"/>
      <c r="NQ827" s="57"/>
      <c r="NR827" s="57"/>
      <c r="NS827" s="57"/>
      <c r="NT827" s="57"/>
      <c r="NU827" s="57"/>
      <c r="NV827" s="57"/>
      <c r="NW827" s="57"/>
      <c r="NX827" s="57"/>
      <c r="NY827" s="57"/>
      <c r="NZ827" s="57"/>
      <c r="OA827" s="57"/>
      <c r="OB827" s="57"/>
      <c r="OC827" s="57"/>
      <c r="OD827" s="57"/>
      <c r="OE827" s="57"/>
      <c r="OF827" s="57"/>
      <c r="OG827" s="57"/>
      <c r="OH827" s="57"/>
      <c r="OI827" s="57"/>
      <c r="OJ827" s="57"/>
      <c r="OK827" s="57"/>
      <c r="OL827" s="57"/>
      <c r="OM827" s="57"/>
      <c r="ON827" s="57"/>
      <c r="OO827" s="57"/>
      <c r="OP827" s="57"/>
      <c r="OQ827" s="57"/>
      <c r="OR827" s="57"/>
      <c r="OS827" s="57"/>
      <c r="OT827" s="57"/>
      <c r="OU827" s="57"/>
      <c r="OV827" s="57"/>
      <c r="OW827" s="57"/>
      <c r="OX827" s="57"/>
      <c r="OY827" s="57"/>
      <c r="OZ827" s="57"/>
      <c r="PA827" s="57"/>
      <c r="PB827" s="57"/>
      <c r="PC827" s="57"/>
      <c r="PD827" s="57"/>
      <c r="PE827" s="57"/>
      <c r="PF827" s="57"/>
      <c r="PG827" s="57"/>
      <c r="PH827" s="57"/>
      <c r="PI827" s="57"/>
      <c r="PJ827" s="57"/>
      <c r="PK827" s="57"/>
      <c r="PL827" s="57"/>
      <c r="PM827" s="57"/>
      <c r="PN827" s="57"/>
      <c r="PO827" s="57"/>
      <c r="PP827" s="57"/>
      <c r="PQ827" s="57"/>
      <c r="PR827" s="57"/>
      <c r="PS827" s="57"/>
      <c r="PT827" s="57"/>
      <c r="PU827" s="57"/>
      <c r="PV827" s="57"/>
      <c r="PW827" s="57"/>
      <c r="PX827" s="57"/>
      <c r="PY827" s="57"/>
      <c r="PZ827" s="57"/>
      <c r="QA827" s="57"/>
      <c r="QB827" s="57"/>
      <c r="QC827" s="57"/>
      <c r="QD827" s="57"/>
      <c r="QE827" s="57"/>
      <c r="QF827" s="57"/>
      <c r="QG827" s="57"/>
      <c r="QH827" s="57"/>
      <c r="QI827" s="57"/>
      <c r="QJ827" s="57"/>
      <c r="QK827" s="57"/>
      <c r="QL827" s="57"/>
      <c r="QM827" s="57"/>
      <c r="QN827" s="57"/>
      <c r="QO827" s="57"/>
      <c r="QP827" s="57"/>
      <c r="QQ827" s="57"/>
      <c r="QR827" s="57"/>
      <c r="QS827" s="57"/>
      <c r="QT827" s="57"/>
      <c r="QU827" s="57"/>
      <c r="QV827" s="57"/>
      <c r="QW827" s="57"/>
      <c r="QX827" s="57"/>
      <c r="QY827" s="57"/>
      <c r="QZ827" s="57"/>
      <c r="RA827" s="57"/>
      <c r="RB827" s="57"/>
      <c r="RC827" s="57"/>
      <c r="RD827" s="57"/>
      <c r="RE827" s="57"/>
      <c r="RF827" s="57"/>
      <c r="RG827" s="57"/>
      <c r="RH827" s="57"/>
      <c r="RI827" s="57"/>
      <c r="RJ827" s="57"/>
      <c r="RK827" s="57"/>
      <c r="RL827" s="57"/>
      <c r="RM827" s="57"/>
      <c r="RN827" s="57"/>
      <c r="RO827" s="57"/>
      <c r="RP827" s="57"/>
      <c r="RQ827" s="57"/>
      <c r="RR827" s="57"/>
      <c r="RS827" s="57"/>
      <c r="RT827" s="57"/>
      <c r="RU827" s="57"/>
      <c r="RV827" s="57"/>
      <c r="RW827" s="57"/>
      <c r="RX827" s="57"/>
      <c r="RY827" s="57"/>
      <c r="RZ827" s="57"/>
      <c r="SA827" s="57"/>
      <c r="SB827" s="57"/>
      <c r="SC827" s="57"/>
      <c r="SD827" s="57"/>
      <c r="SE827" s="57"/>
      <c r="SF827" s="57"/>
      <c r="SG827" s="57"/>
      <c r="SH827" s="57"/>
      <c r="SI827" s="57"/>
      <c r="SJ827" s="57"/>
      <c r="SK827" s="57"/>
      <c r="SL827" s="57"/>
      <c r="SM827" s="57"/>
      <c r="SN827" s="57"/>
      <c r="SO827" s="57"/>
      <c r="SP827" s="57"/>
      <c r="SQ827" s="57"/>
      <c r="SR827" s="57"/>
      <c r="SS827" s="57"/>
      <c r="ST827" s="57"/>
      <c r="SU827" s="57"/>
      <c r="SV827" s="57"/>
      <c r="SW827" s="57"/>
      <c r="SX827" s="57"/>
      <c r="SY827" s="57"/>
      <c r="SZ827" s="57"/>
      <c r="TA827" s="57"/>
      <c r="TB827" s="57"/>
      <c r="TC827" s="57"/>
      <c r="TD827" s="57"/>
      <c r="TE827" s="57"/>
      <c r="TF827" s="57"/>
      <c r="TG827" s="57"/>
      <c r="TH827" s="57"/>
      <c r="TI827" s="57"/>
      <c r="TJ827" s="57"/>
      <c r="TK827" s="57"/>
      <c r="TL827" s="57"/>
      <c r="TM827" s="57"/>
      <c r="TN827" s="57"/>
      <c r="TO827" s="57"/>
      <c r="TP827" s="57"/>
      <c r="TQ827" s="57"/>
      <c r="TR827" s="57"/>
      <c r="TS827" s="57"/>
      <c r="TT827" s="57"/>
      <c r="TU827" s="57"/>
      <c r="TV827" s="57"/>
      <c r="TW827" s="57"/>
      <c r="TX827" s="57"/>
      <c r="TY827" s="57"/>
      <c r="TZ827" s="57"/>
      <c r="UA827" s="57"/>
      <c r="UB827" s="57"/>
      <c r="UC827" s="57"/>
      <c r="UD827" s="57"/>
      <c r="UE827" s="57"/>
      <c r="UF827" s="57"/>
      <c r="UG827" s="57"/>
      <c r="UH827" s="57"/>
      <c r="UI827" s="57"/>
      <c r="UJ827" s="57"/>
      <c r="UK827" s="57"/>
      <c r="UL827" s="57"/>
      <c r="UM827" s="57"/>
      <c r="UN827" s="57"/>
      <c r="UO827" s="57"/>
      <c r="UP827" s="57"/>
      <c r="UQ827" s="57"/>
      <c r="UR827" s="57"/>
      <c r="US827" s="57"/>
      <c r="UT827" s="57"/>
      <c r="UU827" s="57"/>
      <c r="UV827" s="57"/>
      <c r="UW827" s="57"/>
      <c r="UX827" s="57"/>
      <c r="UY827" s="57"/>
      <c r="UZ827" s="57"/>
      <c r="VA827" s="57"/>
      <c r="VB827" s="57"/>
      <c r="VC827" s="57"/>
      <c r="VD827" s="57"/>
      <c r="VE827" s="57"/>
      <c r="VF827" s="57"/>
      <c r="VG827" s="57"/>
      <c r="VH827" s="57"/>
      <c r="VI827" s="57"/>
      <c r="VJ827" s="57"/>
      <c r="VK827" s="57"/>
      <c r="VL827" s="57"/>
      <c r="VM827" s="57"/>
      <c r="VN827" s="57"/>
      <c r="VO827" s="57"/>
      <c r="VP827" s="57"/>
      <c r="VQ827" s="57"/>
      <c r="VR827" s="57"/>
      <c r="VS827" s="57"/>
      <c r="VT827" s="57"/>
      <c r="VU827" s="57"/>
      <c r="VV827" s="57"/>
      <c r="VW827" s="57"/>
      <c r="VX827" s="57"/>
      <c r="VY827" s="57"/>
      <c r="VZ827" s="57"/>
      <c r="WA827" s="57"/>
      <c r="WB827" s="57"/>
      <c r="WC827" s="57"/>
      <c r="WD827" s="57"/>
      <c r="WE827" s="57"/>
      <c r="WF827" s="57"/>
      <c r="WG827" s="57"/>
      <c r="WH827" s="57"/>
      <c r="WI827" s="57"/>
      <c r="WJ827" s="57"/>
      <c r="WK827" s="57"/>
      <c r="WL827" s="57"/>
      <c r="WM827" s="57"/>
      <c r="WN827" s="57"/>
      <c r="WO827" s="57"/>
      <c r="WP827" s="57"/>
      <c r="WQ827" s="57"/>
      <c r="WR827" s="57"/>
      <c r="WS827" s="57"/>
      <c r="WT827" s="57"/>
      <c r="WU827" s="57"/>
      <c r="WV827" s="57"/>
      <c r="WW827" s="57"/>
      <c r="WX827" s="57"/>
      <c r="WY827" s="57"/>
      <c r="WZ827" s="57"/>
      <c r="XA827" s="57"/>
      <c r="XB827" s="57"/>
      <c r="XC827" s="57"/>
      <c r="XD827" s="57"/>
      <c r="XE827" s="57"/>
      <c r="XF827" s="57"/>
      <c r="XG827" s="57"/>
      <c r="XH827" s="57"/>
      <c r="XI827" s="57"/>
      <c r="XJ827" s="57"/>
      <c r="XK827" s="57"/>
      <c r="XL827" s="57"/>
      <c r="XM827" s="57"/>
      <c r="XN827" s="57"/>
      <c r="XO827" s="57"/>
      <c r="XP827" s="57"/>
      <c r="XQ827" s="57"/>
      <c r="XR827" s="57"/>
      <c r="XS827" s="57"/>
      <c r="XT827" s="57"/>
      <c r="XU827" s="57"/>
      <c r="XV827" s="57"/>
      <c r="XW827" s="57"/>
    </row>
    <row r="828">
      <c r="AI828" s="57"/>
      <c r="BR828" s="57"/>
      <c r="DA828" s="57"/>
      <c r="EJ828" s="57"/>
      <c r="EK828" s="57"/>
      <c r="EL828" s="57"/>
      <c r="EM828" s="57"/>
      <c r="EN828" s="57"/>
      <c r="EO828" s="57"/>
      <c r="EP828" s="57"/>
      <c r="EQ828" s="57"/>
      <c r="ER828" s="57"/>
      <c r="ES828" s="57"/>
      <c r="ET828" s="57"/>
      <c r="EU828" s="57"/>
      <c r="EV828" s="57"/>
      <c r="EW828" s="57"/>
      <c r="EX828" s="57"/>
      <c r="EY828" s="57"/>
      <c r="EZ828" s="57"/>
      <c r="FA828" s="57"/>
      <c r="FB828" s="57"/>
      <c r="FC828" s="57"/>
      <c r="FD828" s="57"/>
      <c r="FE828" s="57"/>
      <c r="FF828" s="57"/>
      <c r="FG828" s="57"/>
      <c r="FH828" s="57"/>
      <c r="FI828" s="57"/>
      <c r="FJ828" s="57"/>
      <c r="FK828" s="57"/>
      <c r="FL828" s="57"/>
      <c r="FM828" s="57"/>
      <c r="FN828" s="57"/>
      <c r="FO828" s="57"/>
      <c r="FP828" s="57"/>
      <c r="FQ828" s="57"/>
      <c r="FR828" s="57"/>
      <c r="FS828" s="57"/>
      <c r="FT828" s="57"/>
      <c r="FU828" s="57"/>
      <c r="FV828" s="57"/>
      <c r="FW828" s="57"/>
      <c r="FX828" s="57"/>
      <c r="FY828" s="57"/>
      <c r="FZ828" s="57"/>
      <c r="GA828" s="57"/>
      <c r="GB828" s="57"/>
      <c r="GC828" s="57"/>
      <c r="GD828" s="57"/>
      <c r="GE828" s="57"/>
      <c r="GF828" s="57"/>
      <c r="GG828" s="57"/>
      <c r="GH828" s="57"/>
      <c r="GI828" s="57"/>
      <c r="GJ828" s="57"/>
      <c r="GK828" s="57"/>
      <c r="GL828" s="57"/>
      <c r="GM828" s="57"/>
      <c r="GN828" s="57"/>
      <c r="GO828" s="57"/>
      <c r="GP828" s="57"/>
      <c r="GQ828" s="57"/>
      <c r="GR828" s="57"/>
      <c r="GS828" s="57"/>
      <c r="GT828" s="57"/>
      <c r="GU828" s="57"/>
      <c r="GV828" s="57"/>
      <c r="GW828" s="57"/>
      <c r="GX828" s="57"/>
      <c r="GY828" s="57"/>
      <c r="GZ828" s="57"/>
      <c r="HA828" s="57"/>
      <c r="HB828" s="57"/>
      <c r="HC828" s="57"/>
      <c r="HD828" s="57"/>
      <c r="HE828" s="57"/>
      <c r="HF828" s="57"/>
      <c r="HG828" s="57"/>
      <c r="HH828" s="57"/>
      <c r="HI828" s="57"/>
      <c r="HJ828" s="57"/>
      <c r="HK828" s="57"/>
      <c r="HL828" s="57"/>
      <c r="HM828" s="57"/>
      <c r="HN828" s="57"/>
      <c r="HO828" s="57"/>
      <c r="HP828" s="57"/>
      <c r="HQ828" s="57"/>
      <c r="HR828" s="57"/>
      <c r="HS828" s="57"/>
      <c r="HT828" s="57"/>
      <c r="HU828" s="57"/>
      <c r="HV828" s="57"/>
      <c r="HW828" s="57"/>
      <c r="HX828" s="57"/>
      <c r="HY828" s="57"/>
      <c r="HZ828" s="57"/>
      <c r="IA828" s="57"/>
      <c r="IB828" s="57"/>
      <c r="IC828" s="57"/>
      <c r="ID828" s="57"/>
      <c r="IE828" s="57"/>
      <c r="IF828" s="57"/>
      <c r="IG828" s="57"/>
      <c r="IH828" s="57"/>
      <c r="II828" s="57"/>
      <c r="IJ828" s="57"/>
      <c r="IK828" s="57"/>
      <c r="IL828" s="57"/>
      <c r="IM828" s="57"/>
      <c r="IN828" s="57"/>
      <c r="IO828" s="57"/>
      <c r="IP828" s="57"/>
      <c r="IQ828" s="57"/>
      <c r="IR828" s="57"/>
      <c r="IS828" s="57"/>
      <c r="IT828" s="57"/>
      <c r="IU828" s="57"/>
      <c r="IV828" s="57"/>
      <c r="IW828" s="57"/>
      <c r="IX828" s="57"/>
      <c r="IY828" s="57"/>
      <c r="IZ828" s="57"/>
      <c r="JA828" s="57"/>
      <c r="JB828" s="57"/>
      <c r="JC828" s="57"/>
      <c r="JD828" s="57"/>
      <c r="JE828" s="57"/>
      <c r="JF828" s="57"/>
      <c r="JG828" s="57"/>
      <c r="JH828" s="57"/>
      <c r="JI828" s="57"/>
      <c r="JJ828" s="57"/>
      <c r="JK828" s="57"/>
      <c r="JL828" s="57"/>
      <c r="JM828" s="57"/>
      <c r="JN828" s="57"/>
      <c r="JO828" s="57"/>
      <c r="JP828" s="57"/>
      <c r="JQ828" s="57"/>
      <c r="JR828" s="57"/>
      <c r="JS828" s="57"/>
      <c r="JT828" s="57"/>
      <c r="JU828" s="57"/>
      <c r="JV828" s="57"/>
      <c r="JW828" s="57"/>
      <c r="JX828" s="57"/>
      <c r="JY828" s="57"/>
      <c r="JZ828" s="57"/>
      <c r="KA828" s="57"/>
      <c r="KB828" s="57"/>
      <c r="KC828" s="57"/>
      <c r="KD828" s="57"/>
      <c r="KE828" s="57"/>
      <c r="KF828" s="57"/>
      <c r="KG828" s="57"/>
      <c r="KH828" s="57"/>
      <c r="KI828" s="57"/>
      <c r="KJ828" s="57"/>
      <c r="KK828" s="57"/>
      <c r="KL828" s="57"/>
      <c r="KM828" s="57"/>
      <c r="KN828" s="57"/>
      <c r="KO828" s="57"/>
      <c r="KP828" s="57"/>
      <c r="KQ828" s="57"/>
      <c r="KR828" s="57"/>
      <c r="KS828" s="57"/>
      <c r="KT828" s="57"/>
      <c r="KU828" s="57"/>
      <c r="KV828" s="57"/>
      <c r="KW828" s="57"/>
      <c r="KX828" s="57"/>
      <c r="KY828" s="57"/>
      <c r="KZ828" s="57"/>
      <c r="LA828" s="57"/>
      <c r="LB828" s="57"/>
      <c r="LC828" s="57"/>
      <c r="LD828" s="57"/>
      <c r="LE828" s="57"/>
      <c r="LF828" s="57"/>
      <c r="LG828" s="57"/>
      <c r="LH828" s="57"/>
      <c r="LI828" s="57"/>
      <c r="LJ828" s="57"/>
      <c r="LK828" s="57"/>
      <c r="LL828" s="57"/>
      <c r="LM828" s="57"/>
      <c r="LN828" s="57"/>
      <c r="LO828" s="57"/>
      <c r="LP828" s="57"/>
      <c r="LQ828" s="57"/>
      <c r="LR828" s="57"/>
      <c r="LS828" s="57"/>
      <c r="LT828" s="57"/>
      <c r="LU828" s="57"/>
      <c r="LV828" s="57"/>
      <c r="LW828" s="57"/>
      <c r="LX828" s="57"/>
      <c r="LY828" s="57"/>
      <c r="LZ828" s="57"/>
      <c r="MA828" s="57"/>
      <c r="MB828" s="57"/>
      <c r="MC828" s="57"/>
      <c r="MD828" s="57"/>
      <c r="ME828" s="57"/>
      <c r="MF828" s="57"/>
      <c r="MG828" s="57"/>
      <c r="MH828" s="57"/>
      <c r="MI828" s="57"/>
      <c r="MJ828" s="57"/>
      <c r="MK828" s="57"/>
      <c r="ML828" s="57"/>
      <c r="MM828" s="57"/>
      <c r="MN828" s="57"/>
      <c r="MO828" s="57"/>
      <c r="MP828" s="57"/>
      <c r="MQ828" s="57"/>
      <c r="MR828" s="57"/>
      <c r="MS828" s="57"/>
      <c r="MT828" s="57"/>
      <c r="MU828" s="57"/>
      <c r="MV828" s="57"/>
      <c r="MW828" s="57"/>
      <c r="MX828" s="57"/>
      <c r="MY828" s="57"/>
      <c r="MZ828" s="57"/>
      <c r="NA828" s="57"/>
      <c r="NB828" s="57"/>
      <c r="NC828" s="57"/>
      <c r="ND828" s="57"/>
      <c r="NE828" s="57"/>
      <c r="NF828" s="57"/>
      <c r="NG828" s="57"/>
      <c r="NH828" s="57"/>
      <c r="NI828" s="57"/>
      <c r="NJ828" s="57"/>
      <c r="NK828" s="57"/>
      <c r="NL828" s="57"/>
      <c r="NM828" s="57"/>
      <c r="NN828" s="57"/>
      <c r="NO828" s="57"/>
      <c r="NP828" s="57"/>
      <c r="NQ828" s="57"/>
      <c r="NR828" s="57"/>
      <c r="NS828" s="57"/>
      <c r="NT828" s="57"/>
      <c r="NU828" s="57"/>
      <c r="NV828" s="57"/>
      <c r="NW828" s="57"/>
      <c r="NX828" s="57"/>
      <c r="NY828" s="57"/>
      <c r="NZ828" s="57"/>
      <c r="OA828" s="57"/>
      <c r="OB828" s="57"/>
      <c r="OC828" s="57"/>
      <c r="OD828" s="57"/>
      <c r="OE828" s="57"/>
      <c r="OF828" s="57"/>
      <c r="OG828" s="57"/>
      <c r="OH828" s="57"/>
      <c r="OI828" s="57"/>
      <c r="OJ828" s="57"/>
      <c r="OK828" s="57"/>
      <c r="OL828" s="57"/>
      <c r="OM828" s="57"/>
      <c r="ON828" s="57"/>
      <c r="OO828" s="57"/>
      <c r="OP828" s="57"/>
      <c r="OQ828" s="57"/>
      <c r="OR828" s="57"/>
      <c r="OS828" s="57"/>
      <c r="OT828" s="57"/>
      <c r="OU828" s="57"/>
      <c r="OV828" s="57"/>
      <c r="OW828" s="57"/>
      <c r="OX828" s="57"/>
      <c r="OY828" s="57"/>
      <c r="OZ828" s="57"/>
      <c r="PA828" s="57"/>
      <c r="PB828" s="57"/>
      <c r="PC828" s="57"/>
      <c r="PD828" s="57"/>
      <c r="PE828" s="57"/>
      <c r="PF828" s="57"/>
      <c r="PG828" s="57"/>
      <c r="PH828" s="57"/>
      <c r="PI828" s="57"/>
      <c r="PJ828" s="57"/>
      <c r="PK828" s="57"/>
      <c r="PL828" s="57"/>
      <c r="PM828" s="57"/>
      <c r="PN828" s="57"/>
      <c r="PO828" s="57"/>
      <c r="PP828" s="57"/>
      <c r="PQ828" s="57"/>
      <c r="PR828" s="57"/>
      <c r="PS828" s="57"/>
      <c r="PT828" s="57"/>
      <c r="PU828" s="57"/>
      <c r="PV828" s="57"/>
      <c r="PW828" s="57"/>
      <c r="PX828" s="57"/>
      <c r="PY828" s="57"/>
      <c r="PZ828" s="57"/>
      <c r="QA828" s="57"/>
      <c r="QB828" s="57"/>
      <c r="QC828" s="57"/>
      <c r="QD828" s="57"/>
      <c r="QE828" s="57"/>
      <c r="QF828" s="57"/>
      <c r="QG828" s="57"/>
      <c r="QH828" s="57"/>
      <c r="QI828" s="57"/>
      <c r="QJ828" s="57"/>
      <c r="QK828" s="57"/>
      <c r="QL828" s="57"/>
      <c r="QM828" s="57"/>
      <c r="QN828" s="57"/>
      <c r="QO828" s="57"/>
      <c r="QP828" s="57"/>
      <c r="QQ828" s="57"/>
      <c r="QR828" s="57"/>
      <c r="QS828" s="57"/>
      <c r="QT828" s="57"/>
      <c r="QU828" s="57"/>
      <c r="QV828" s="57"/>
      <c r="QW828" s="57"/>
      <c r="QX828" s="57"/>
      <c r="QY828" s="57"/>
      <c r="QZ828" s="57"/>
      <c r="RA828" s="57"/>
      <c r="RB828" s="57"/>
      <c r="RC828" s="57"/>
      <c r="RD828" s="57"/>
      <c r="RE828" s="57"/>
      <c r="RF828" s="57"/>
      <c r="RG828" s="57"/>
      <c r="RH828" s="57"/>
      <c r="RI828" s="57"/>
      <c r="RJ828" s="57"/>
      <c r="RK828" s="57"/>
      <c r="RL828" s="57"/>
      <c r="RM828" s="57"/>
      <c r="RN828" s="57"/>
      <c r="RO828" s="57"/>
      <c r="RP828" s="57"/>
      <c r="RQ828" s="57"/>
      <c r="RR828" s="57"/>
      <c r="RS828" s="57"/>
      <c r="RT828" s="57"/>
      <c r="RU828" s="57"/>
      <c r="RV828" s="57"/>
      <c r="RW828" s="57"/>
      <c r="RX828" s="57"/>
      <c r="RY828" s="57"/>
      <c r="RZ828" s="57"/>
      <c r="SA828" s="57"/>
      <c r="SB828" s="57"/>
      <c r="SC828" s="57"/>
      <c r="SD828" s="57"/>
      <c r="SE828" s="57"/>
      <c r="SF828" s="57"/>
      <c r="SG828" s="57"/>
      <c r="SH828" s="57"/>
      <c r="SI828" s="57"/>
      <c r="SJ828" s="57"/>
      <c r="SK828" s="57"/>
      <c r="SL828" s="57"/>
      <c r="SM828" s="57"/>
      <c r="SN828" s="57"/>
      <c r="SO828" s="57"/>
      <c r="SP828" s="57"/>
      <c r="SQ828" s="57"/>
      <c r="SR828" s="57"/>
      <c r="SS828" s="57"/>
      <c r="ST828" s="57"/>
      <c r="SU828" s="57"/>
      <c r="SV828" s="57"/>
      <c r="SW828" s="57"/>
      <c r="SX828" s="57"/>
      <c r="SY828" s="57"/>
      <c r="SZ828" s="57"/>
      <c r="TA828" s="57"/>
      <c r="TB828" s="57"/>
      <c r="TC828" s="57"/>
      <c r="TD828" s="57"/>
      <c r="TE828" s="57"/>
      <c r="TF828" s="57"/>
      <c r="TG828" s="57"/>
      <c r="TH828" s="57"/>
      <c r="TI828" s="57"/>
      <c r="TJ828" s="57"/>
      <c r="TK828" s="57"/>
      <c r="TL828" s="57"/>
      <c r="TM828" s="57"/>
      <c r="TN828" s="57"/>
      <c r="TO828" s="57"/>
      <c r="TP828" s="57"/>
      <c r="TQ828" s="57"/>
      <c r="TR828" s="57"/>
      <c r="TS828" s="57"/>
      <c r="TT828" s="57"/>
      <c r="TU828" s="57"/>
      <c r="TV828" s="57"/>
      <c r="TW828" s="57"/>
      <c r="TX828" s="57"/>
      <c r="TY828" s="57"/>
      <c r="TZ828" s="57"/>
      <c r="UA828" s="57"/>
      <c r="UB828" s="57"/>
      <c r="UC828" s="57"/>
      <c r="UD828" s="57"/>
      <c r="UE828" s="57"/>
      <c r="UF828" s="57"/>
      <c r="UG828" s="57"/>
      <c r="UH828" s="57"/>
      <c r="UI828" s="57"/>
      <c r="UJ828" s="57"/>
      <c r="UK828" s="57"/>
      <c r="UL828" s="57"/>
      <c r="UM828" s="57"/>
      <c r="UN828" s="57"/>
      <c r="UO828" s="57"/>
      <c r="UP828" s="57"/>
      <c r="UQ828" s="57"/>
      <c r="UR828" s="57"/>
      <c r="US828" s="57"/>
      <c r="UT828" s="57"/>
      <c r="UU828" s="57"/>
      <c r="UV828" s="57"/>
      <c r="UW828" s="57"/>
      <c r="UX828" s="57"/>
      <c r="UY828" s="57"/>
      <c r="UZ828" s="57"/>
      <c r="VA828" s="57"/>
      <c r="VB828" s="57"/>
      <c r="VC828" s="57"/>
      <c r="VD828" s="57"/>
      <c r="VE828" s="57"/>
      <c r="VF828" s="57"/>
      <c r="VG828" s="57"/>
      <c r="VH828" s="57"/>
      <c r="VI828" s="57"/>
      <c r="VJ828" s="57"/>
      <c r="VK828" s="57"/>
      <c r="VL828" s="57"/>
      <c r="VM828" s="57"/>
      <c r="VN828" s="57"/>
      <c r="VO828" s="57"/>
      <c r="VP828" s="57"/>
      <c r="VQ828" s="57"/>
      <c r="VR828" s="57"/>
      <c r="VS828" s="57"/>
      <c r="VT828" s="57"/>
      <c r="VU828" s="57"/>
      <c r="VV828" s="57"/>
      <c r="VW828" s="57"/>
      <c r="VX828" s="57"/>
      <c r="VY828" s="57"/>
      <c r="VZ828" s="57"/>
      <c r="WA828" s="57"/>
      <c r="WB828" s="57"/>
      <c r="WC828" s="57"/>
      <c r="WD828" s="57"/>
      <c r="WE828" s="57"/>
      <c r="WF828" s="57"/>
      <c r="WG828" s="57"/>
      <c r="WH828" s="57"/>
      <c r="WI828" s="57"/>
      <c r="WJ828" s="57"/>
      <c r="WK828" s="57"/>
      <c r="WL828" s="57"/>
      <c r="WM828" s="57"/>
      <c r="WN828" s="57"/>
      <c r="WO828" s="57"/>
      <c r="WP828" s="57"/>
      <c r="WQ828" s="57"/>
      <c r="WR828" s="57"/>
      <c r="WS828" s="57"/>
      <c r="WT828" s="57"/>
      <c r="WU828" s="57"/>
      <c r="WV828" s="57"/>
      <c r="WW828" s="57"/>
      <c r="WX828" s="57"/>
      <c r="WY828" s="57"/>
      <c r="WZ828" s="57"/>
      <c r="XA828" s="57"/>
      <c r="XB828" s="57"/>
      <c r="XC828" s="57"/>
      <c r="XD828" s="57"/>
      <c r="XE828" s="57"/>
      <c r="XF828" s="57"/>
      <c r="XG828" s="57"/>
      <c r="XH828" s="57"/>
      <c r="XI828" s="57"/>
      <c r="XJ828" s="57"/>
      <c r="XK828" s="57"/>
      <c r="XL828" s="57"/>
      <c r="XM828" s="57"/>
      <c r="XN828" s="57"/>
      <c r="XO828" s="57"/>
      <c r="XP828" s="57"/>
      <c r="XQ828" s="57"/>
      <c r="XR828" s="57"/>
      <c r="XS828" s="57"/>
      <c r="XT828" s="57"/>
      <c r="XU828" s="57"/>
      <c r="XV828" s="57"/>
      <c r="XW828" s="57"/>
    </row>
    <row r="829">
      <c r="AI829" s="57"/>
      <c r="BR829" s="57"/>
      <c r="DA829" s="57"/>
      <c r="EJ829" s="57"/>
      <c r="EK829" s="57"/>
      <c r="EL829" s="57"/>
      <c r="EM829" s="57"/>
      <c r="EN829" s="57"/>
      <c r="EO829" s="57"/>
      <c r="EP829" s="57"/>
      <c r="EQ829" s="57"/>
      <c r="ER829" s="57"/>
      <c r="ES829" s="57"/>
      <c r="ET829" s="57"/>
      <c r="EU829" s="57"/>
      <c r="EV829" s="57"/>
      <c r="EW829" s="57"/>
      <c r="EX829" s="57"/>
      <c r="EY829" s="57"/>
      <c r="EZ829" s="57"/>
      <c r="FA829" s="57"/>
      <c r="FB829" s="57"/>
      <c r="FC829" s="57"/>
      <c r="FD829" s="57"/>
      <c r="FE829" s="57"/>
      <c r="FF829" s="57"/>
      <c r="FG829" s="57"/>
      <c r="FH829" s="57"/>
      <c r="FI829" s="57"/>
      <c r="FJ829" s="57"/>
      <c r="FK829" s="57"/>
      <c r="FL829" s="57"/>
      <c r="FM829" s="57"/>
      <c r="FN829" s="57"/>
      <c r="FO829" s="57"/>
      <c r="FP829" s="57"/>
      <c r="FQ829" s="57"/>
      <c r="FR829" s="57"/>
      <c r="FS829" s="57"/>
      <c r="FT829" s="57"/>
      <c r="FU829" s="57"/>
      <c r="FV829" s="57"/>
      <c r="FW829" s="57"/>
      <c r="FX829" s="57"/>
      <c r="FY829" s="57"/>
      <c r="FZ829" s="57"/>
      <c r="GA829" s="57"/>
      <c r="GB829" s="57"/>
      <c r="GC829" s="57"/>
      <c r="GD829" s="57"/>
      <c r="GE829" s="57"/>
      <c r="GF829" s="57"/>
      <c r="GG829" s="57"/>
      <c r="GH829" s="57"/>
      <c r="GI829" s="57"/>
      <c r="GJ829" s="57"/>
      <c r="GK829" s="57"/>
      <c r="GL829" s="57"/>
      <c r="GM829" s="57"/>
      <c r="GN829" s="57"/>
      <c r="GO829" s="57"/>
      <c r="GP829" s="57"/>
      <c r="GQ829" s="57"/>
      <c r="GR829" s="57"/>
      <c r="GS829" s="57"/>
      <c r="GT829" s="57"/>
      <c r="GU829" s="57"/>
      <c r="GV829" s="57"/>
      <c r="GW829" s="57"/>
      <c r="GX829" s="57"/>
      <c r="GY829" s="57"/>
      <c r="GZ829" s="57"/>
      <c r="HA829" s="57"/>
      <c r="HB829" s="57"/>
      <c r="HC829" s="57"/>
      <c r="HD829" s="57"/>
      <c r="HE829" s="57"/>
      <c r="HF829" s="57"/>
      <c r="HG829" s="57"/>
      <c r="HH829" s="57"/>
      <c r="HI829" s="57"/>
      <c r="HJ829" s="57"/>
      <c r="HK829" s="57"/>
      <c r="HL829" s="57"/>
      <c r="HM829" s="57"/>
      <c r="HN829" s="57"/>
      <c r="HO829" s="57"/>
      <c r="HP829" s="57"/>
      <c r="HQ829" s="57"/>
      <c r="HR829" s="57"/>
      <c r="HS829" s="57"/>
      <c r="HT829" s="57"/>
      <c r="HU829" s="57"/>
      <c r="HV829" s="57"/>
      <c r="HW829" s="57"/>
      <c r="HX829" s="57"/>
      <c r="HY829" s="57"/>
      <c r="HZ829" s="57"/>
      <c r="IA829" s="57"/>
      <c r="IB829" s="57"/>
      <c r="IC829" s="57"/>
      <c r="ID829" s="57"/>
      <c r="IE829" s="57"/>
      <c r="IF829" s="57"/>
      <c r="IG829" s="57"/>
      <c r="IH829" s="57"/>
      <c r="II829" s="57"/>
      <c r="IJ829" s="57"/>
      <c r="IK829" s="57"/>
      <c r="IL829" s="57"/>
      <c r="IM829" s="57"/>
      <c r="IN829" s="57"/>
      <c r="IO829" s="57"/>
      <c r="IP829" s="57"/>
      <c r="IQ829" s="57"/>
      <c r="IR829" s="57"/>
      <c r="IS829" s="57"/>
      <c r="IT829" s="57"/>
      <c r="IU829" s="57"/>
      <c r="IV829" s="57"/>
      <c r="IW829" s="57"/>
      <c r="IX829" s="57"/>
      <c r="IY829" s="57"/>
      <c r="IZ829" s="57"/>
      <c r="JA829" s="57"/>
      <c r="JB829" s="57"/>
      <c r="JC829" s="57"/>
      <c r="JD829" s="57"/>
      <c r="JE829" s="57"/>
      <c r="JF829" s="57"/>
      <c r="JG829" s="57"/>
      <c r="JH829" s="57"/>
      <c r="JI829" s="57"/>
      <c r="JJ829" s="57"/>
      <c r="JK829" s="57"/>
      <c r="JL829" s="57"/>
      <c r="JM829" s="57"/>
      <c r="JN829" s="57"/>
      <c r="JO829" s="57"/>
      <c r="JP829" s="57"/>
      <c r="JQ829" s="57"/>
      <c r="JR829" s="57"/>
      <c r="JS829" s="57"/>
      <c r="JT829" s="57"/>
      <c r="JU829" s="57"/>
      <c r="JV829" s="57"/>
      <c r="JW829" s="57"/>
      <c r="JX829" s="57"/>
      <c r="JY829" s="57"/>
      <c r="JZ829" s="57"/>
      <c r="KA829" s="57"/>
      <c r="KB829" s="57"/>
      <c r="KC829" s="57"/>
      <c r="KD829" s="57"/>
      <c r="KE829" s="57"/>
      <c r="KF829" s="57"/>
      <c r="KG829" s="57"/>
      <c r="KH829" s="57"/>
      <c r="KI829" s="57"/>
      <c r="KJ829" s="57"/>
      <c r="KK829" s="57"/>
      <c r="KL829" s="57"/>
      <c r="KM829" s="57"/>
      <c r="KN829" s="57"/>
      <c r="KO829" s="57"/>
      <c r="KP829" s="57"/>
      <c r="KQ829" s="57"/>
      <c r="KR829" s="57"/>
      <c r="KS829" s="57"/>
      <c r="KT829" s="57"/>
      <c r="KU829" s="57"/>
      <c r="KV829" s="57"/>
      <c r="KW829" s="57"/>
      <c r="KX829" s="57"/>
      <c r="KY829" s="57"/>
      <c r="KZ829" s="57"/>
      <c r="LA829" s="57"/>
      <c r="LB829" s="57"/>
      <c r="LC829" s="57"/>
      <c r="LD829" s="57"/>
      <c r="LE829" s="57"/>
      <c r="LF829" s="57"/>
      <c r="LG829" s="57"/>
      <c r="LH829" s="57"/>
      <c r="LI829" s="57"/>
      <c r="LJ829" s="57"/>
      <c r="LK829" s="57"/>
      <c r="LL829" s="57"/>
      <c r="LM829" s="57"/>
      <c r="LN829" s="57"/>
      <c r="LO829" s="57"/>
      <c r="LP829" s="57"/>
      <c r="LQ829" s="57"/>
      <c r="LR829" s="57"/>
      <c r="LS829" s="57"/>
      <c r="LT829" s="57"/>
      <c r="LU829" s="57"/>
      <c r="LV829" s="57"/>
      <c r="LW829" s="57"/>
      <c r="LX829" s="57"/>
      <c r="LY829" s="57"/>
      <c r="LZ829" s="57"/>
      <c r="MA829" s="57"/>
      <c r="MB829" s="57"/>
      <c r="MC829" s="57"/>
      <c r="MD829" s="57"/>
      <c r="ME829" s="57"/>
      <c r="MF829" s="57"/>
      <c r="MG829" s="57"/>
      <c r="MH829" s="57"/>
      <c r="MI829" s="57"/>
      <c r="MJ829" s="57"/>
      <c r="MK829" s="57"/>
      <c r="ML829" s="57"/>
      <c r="MM829" s="57"/>
      <c r="MN829" s="57"/>
      <c r="MO829" s="57"/>
      <c r="MP829" s="57"/>
      <c r="MQ829" s="57"/>
      <c r="MR829" s="57"/>
      <c r="MS829" s="57"/>
      <c r="MT829" s="57"/>
      <c r="MU829" s="57"/>
      <c r="MV829" s="57"/>
      <c r="MW829" s="57"/>
      <c r="MX829" s="57"/>
      <c r="MY829" s="57"/>
      <c r="MZ829" s="57"/>
      <c r="NA829" s="57"/>
      <c r="NB829" s="57"/>
      <c r="NC829" s="57"/>
      <c r="ND829" s="57"/>
      <c r="NE829" s="57"/>
      <c r="NF829" s="57"/>
      <c r="NG829" s="57"/>
      <c r="NH829" s="57"/>
      <c r="NI829" s="57"/>
      <c r="NJ829" s="57"/>
      <c r="NK829" s="57"/>
      <c r="NL829" s="57"/>
      <c r="NM829" s="57"/>
      <c r="NN829" s="57"/>
      <c r="NO829" s="57"/>
      <c r="NP829" s="57"/>
      <c r="NQ829" s="57"/>
      <c r="NR829" s="57"/>
      <c r="NS829" s="57"/>
      <c r="NT829" s="57"/>
      <c r="NU829" s="57"/>
      <c r="NV829" s="57"/>
      <c r="NW829" s="57"/>
      <c r="NX829" s="57"/>
      <c r="NY829" s="57"/>
      <c r="NZ829" s="57"/>
      <c r="OA829" s="57"/>
      <c r="OB829" s="57"/>
      <c r="OC829" s="57"/>
      <c r="OD829" s="57"/>
      <c r="OE829" s="57"/>
      <c r="OF829" s="57"/>
      <c r="OG829" s="57"/>
      <c r="OH829" s="57"/>
      <c r="OI829" s="57"/>
      <c r="OJ829" s="57"/>
      <c r="OK829" s="57"/>
      <c r="OL829" s="57"/>
      <c r="OM829" s="57"/>
      <c r="ON829" s="57"/>
      <c r="OO829" s="57"/>
      <c r="OP829" s="57"/>
      <c r="OQ829" s="57"/>
      <c r="OR829" s="57"/>
      <c r="OS829" s="57"/>
      <c r="OT829" s="57"/>
      <c r="OU829" s="57"/>
      <c r="OV829" s="57"/>
      <c r="OW829" s="57"/>
      <c r="OX829" s="57"/>
      <c r="OY829" s="57"/>
      <c r="OZ829" s="57"/>
      <c r="PA829" s="57"/>
      <c r="PB829" s="57"/>
      <c r="PC829" s="57"/>
      <c r="PD829" s="57"/>
      <c r="PE829" s="57"/>
      <c r="PF829" s="57"/>
      <c r="PG829" s="57"/>
      <c r="PH829" s="57"/>
      <c r="PI829" s="57"/>
      <c r="PJ829" s="57"/>
      <c r="PK829" s="57"/>
      <c r="PL829" s="57"/>
      <c r="PM829" s="57"/>
      <c r="PN829" s="57"/>
      <c r="PO829" s="57"/>
      <c r="PP829" s="57"/>
      <c r="PQ829" s="57"/>
      <c r="PR829" s="57"/>
      <c r="PS829" s="57"/>
      <c r="PT829" s="57"/>
      <c r="PU829" s="57"/>
      <c r="PV829" s="57"/>
      <c r="PW829" s="57"/>
      <c r="PX829" s="57"/>
      <c r="PY829" s="57"/>
      <c r="PZ829" s="57"/>
      <c r="QA829" s="57"/>
      <c r="QB829" s="57"/>
      <c r="QC829" s="57"/>
      <c r="QD829" s="57"/>
      <c r="QE829" s="57"/>
      <c r="QF829" s="57"/>
      <c r="QG829" s="57"/>
      <c r="QH829" s="57"/>
      <c r="QI829" s="57"/>
      <c r="QJ829" s="57"/>
      <c r="QK829" s="57"/>
      <c r="QL829" s="57"/>
      <c r="QM829" s="57"/>
      <c r="QN829" s="57"/>
      <c r="QO829" s="57"/>
      <c r="QP829" s="57"/>
      <c r="QQ829" s="57"/>
      <c r="QR829" s="57"/>
      <c r="QS829" s="57"/>
      <c r="QT829" s="57"/>
      <c r="QU829" s="57"/>
      <c r="QV829" s="57"/>
      <c r="QW829" s="57"/>
      <c r="QX829" s="57"/>
      <c r="QY829" s="57"/>
      <c r="QZ829" s="57"/>
      <c r="RA829" s="57"/>
      <c r="RB829" s="57"/>
      <c r="RC829" s="57"/>
      <c r="RD829" s="57"/>
      <c r="RE829" s="57"/>
      <c r="RF829" s="57"/>
      <c r="RG829" s="57"/>
      <c r="RH829" s="57"/>
      <c r="RI829" s="57"/>
      <c r="RJ829" s="57"/>
      <c r="RK829" s="57"/>
      <c r="RL829" s="57"/>
      <c r="RM829" s="57"/>
      <c r="RN829" s="57"/>
      <c r="RO829" s="57"/>
      <c r="RP829" s="57"/>
      <c r="RQ829" s="57"/>
      <c r="RR829" s="57"/>
      <c r="RS829" s="57"/>
      <c r="RT829" s="57"/>
      <c r="RU829" s="57"/>
      <c r="RV829" s="57"/>
      <c r="RW829" s="57"/>
      <c r="RX829" s="57"/>
      <c r="RY829" s="57"/>
      <c r="RZ829" s="57"/>
      <c r="SA829" s="57"/>
      <c r="SB829" s="57"/>
      <c r="SC829" s="57"/>
      <c r="SD829" s="57"/>
      <c r="SE829" s="57"/>
      <c r="SF829" s="57"/>
      <c r="SG829" s="57"/>
      <c r="SH829" s="57"/>
      <c r="SI829" s="57"/>
      <c r="SJ829" s="57"/>
      <c r="SK829" s="57"/>
      <c r="SL829" s="57"/>
      <c r="SM829" s="57"/>
      <c r="SN829" s="57"/>
      <c r="SO829" s="57"/>
      <c r="SP829" s="57"/>
      <c r="SQ829" s="57"/>
      <c r="SR829" s="57"/>
      <c r="SS829" s="57"/>
      <c r="ST829" s="57"/>
      <c r="SU829" s="57"/>
      <c r="SV829" s="57"/>
      <c r="SW829" s="57"/>
      <c r="SX829" s="57"/>
      <c r="SY829" s="57"/>
      <c r="SZ829" s="57"/>
      <c r="TA829" s="57"/>
      <c r="TB829" s="57"/>
      <c r="TC829" s="57"/>
      <c r="TD829" s="57"/>
      <c r="TE829" s="57"/>
      <c r="TF829" s="57"/>
      <c r="TG829" s="57"/>
      <c r="TH829" s="57"/>
      <c r="TI829" s="57"/>
      <c r="TJ829" s="57"/>
      <c r="TK829" s="57"/>
      <c r="TL829" s="57"/>
      <c r="TM829" s="57"/>
      <c r="TN829" s="57"/>
      <c r="TO829" s="57"/>
      <c r="TP829" s="57"/>
      <c r="TQ829" s="57"/>
      <c r="TR829" s="57"/>
      <c r="TS829" s="57"/>
      <c r="TT829" s="57"/>
      <c r="TU829" s="57"/>
      <c r="TV829" s="57"/>
      <c r="TW829" s="57"/>
      <c r="TX829" s="57"/>
      <c r="TY829" s="57"/>
      <c r="TZ829" s="57"/>
      <c r="UA829" s="57"/>
      <c r="UB829" s="57"/>
      <c r="UC829" s="57"/>
      <c r="UD829" s="57"/>
      <c r="UE829" s="57"/>
      <c r="UF829" s="57"/>
      <c r="UG829" s="57"/>
      <c r="UH829" s="57"/>
      <c r="UI829" s="57"/>
      <c r="UJ829" s="57"/>
      <c r="UK829" s="57"/>
      <c r="UL829" s="57"/>
      <c r="UM829" s="57"/>
      <c r="UN829" s="57"/>
      <c r="UO829" s="57"/>
      <c r="UP829" s="57"/>
      <c r="UQ829" s="57"/>
      <c r="UR829" s="57"/>
      <c r="US829" s="57"/>
      <c r="UT829" s="57"/>
      <c r="UU829" s="57"/>
      <c r="UV829" s="57"/>
      <c r="UW829" s="57"/>
      <c r="UX829" s="57"/>
      <c r="UY829" s="57"/>
      <c r="UZ829" s="57"/>
      <c r="VA829" s="57"/>
      <c r="VB829" s="57"/>
      <c r="VC829" s="57"/>
      <c r="VD829" s="57"/>
      <c r="VE829" s="57"/>
      <c r="VF829" s="57"/>
      <c r="VG829" s="57"/>
      <c r="VH829" s="57"/>
      <c r="VI829" s="57"/>
      <c r="VJ829" s="57"/>
      <c r="VK829" s="57"/>
      <c r="VL829" s="57"/>
      <c r="VM829" s="57"/>
      <c r="VN829" s="57"/>
      <c r="VO829" s="57"/>
      <c r="VP829" s="57"/>
      <c r="VQ829" s="57"/>
      <c r="VR829" s="57"/>
      <c r="VS829" s="57"/>
      <c r="VT829" s="57"/>
      <c r="VU829" s="57"/>
      <c r="VV829" s="57"/>
      <c r="VW829" s="57"/>
      <c r="VX829" s="57"/>
      <c r="VY829" s="57"/>
      <c r="VZ829" s="57"/>
      <c r="WA829" s="57"/>
      <c r="WB829" s="57"/>
      <c r="WC829" s="57"/>
      <c r="WD829" s="57"/>
      <c r="WE829" s="57"/>
      <c r="WF829" s="57"/>
      <c r="WG829" s="57"/>
      <c r="WH829" s="57"/>
      <c r="WI829" s="57"/>
      <c r="WJ829" s="57"/>
      <c r="WK829" s="57"/>
      <c r="WL829" s="57"/>
      <c r="WM829" s="57"/>
      <c r="WN829" s="57"/>
      <c r="WO829" s="57"/>
      <c r="WP829" s="57"/>
      <c r="WQ829" s="57"/>
      <c r="WR829" s="57"/>
      <c r="WS829" s="57"/>
      <c r="WT829" s="57"/>
      <c r="WU829" s="57"/>
      <c r="WV829" s="57"/>
      <c r="WW829" s="57"/>
      <c r="WX829" s="57"/>
      <c r="WY829" s="57"/>
      <c r="WZ829" s="57"/>
      <c r="XA829" s="57"/>
      <c r="XB829" s="57"/>
      <c r="XC829" s="57"/>
      <c r="XD829" s="57"/>
      <c r="XE829" s="57"/>
      <c r="XF829" s="57"/>
      <c r="XG829" s="57"/>
      <c r="XH829" s="57"/>
      <c r="XI829" s="57"/>
      <c r="XJ829" s="57"/>
      <c r="XK829" s="57"/>
      <c r="XL829" s="57"/>
      <c r="XM829" s="57"/>
      <c r="XN829" s="57"/>
      <c r="XO829" s="57"/>
      <c r="XP829" s="57"/>
      <c r="XQ829" s="57"/>
      <c r="XR829" s="57"/>
      <c r="XS829" s="57"/>
      <c r="XT829" s="57"/>
      <c r="XU829" s="57"/>
      <c r="XV829" s="57"/>
      <c r="XW829" s="57"/>
    </row>
    <row r="830">
      <c r="AI830" s="57"/>
      <c r="BR830" s="57"/>
      <c r="DA830" s="57"/>
      <c r="EJ830" s="57"/>
      <c r="EK830" s="57"/>
      <c r="EL830" s="57"/>
      <c r="EM830" s="57"/>
      <c r="EN830" s="57"/>
      <c r="EO830" s="57"/>
      <c r="EP830" s="57"/>
      <c r="EQ830" s="57"/>
      <c r="ER830" s="57"/>
      <c r="ES830" s="57"/>
      <c r="ET830" s="57"/>
      <c r="EU830" s="57"/>
      <c r="EV830" s="57"/>
      <c r="EW830" s="57"/>
      <c r="EX830" s="57"/>
      <c r="EY830" s="57"/>
      <c r="EZ830" s="57"/>
      <c r="FA830" s="57"/>
      <c r="FB830" s="57"/>
      <c r="FC830" s="57"/>
      <c r="FD830" s="57"/>
      <c r="FE830" s="57"/>
      <c r="FF830" s="57"/>
      <c r="FG830" s="57"/>
      <c r="FH830" s="57"/>
      <c r="FI830" s="57"/>
      <c r="FJ830" s="57"/>
      <c r="FK830" s="57"/>
      <c r="FL830" s="57"/>
      <c r="FM830" s="57"/>
      <c r="FN830" s="57"/>
      <c r="FO830" s="57"/>
      <c r="FP830" s="57"/>
      <c r="FQ830" s="57"/>
      <c r="FR830" s="57"/>
      <c r="FS830" s="57"/>
      <c r="FT830" s="57"/>
      <c r="FU830" s="57"/>
      <c r="FV830" s="57"/>
      <c r="FW830" s="57"/>
      <c r="FX830" s="57"/>
      <c r="FY830" s="57"/>
      <c r="FZ830" s="57"/>
      <c r="GA830" s="57"/>
      <c r="GB830" s="57"/>
      <c r="GC830" s="57"/>
      <c r="GD830" s="57"/>
      <c r="GE830" s="57"/>
      <c r="GF830" s="57"/>
      <c r="GG830" s="57"/>
      <c r="GH830" s="57"/>
      <c r="GI830" s="57"/>
      <c r="GJ830" s="57"/>
      <c r="GK830" s="57"/>
      <c r="GL830" s="57"/>
      <c r="GM830" s="57"/>
      <c r="GN830" s="57"/>
      <c r="GO830" s="57"/>
      <c r="GP830" s="57"/>
      <c r="GQ830" s="57"/>
      <c r="GR830" s="57"/>
      <c r="GS830" s="57"/>
      <c r="GT830" s="57"/>
      <c r="GU830" s="57"/>
      <c r="GV830" s="57"/>
      <c r="GW830" s="57"/>
      <c r="GX830" s="57"/>
      <c r="GY830" s="57"/>
      <c r="GZ830" s="57"/>
      <c r="HA830" s="57"/>
      <c r="HB830" s="57"/>
      <c r="HC830" s="57"/>
      <c r="HD830" s="57"/>
      <c r="HE830" s="57"/>
      <c r="HF830" s="57"/>
      <c r="HG830" s="57"/>
      <c r="HH830" s="57"/>
      <c r="HI830" s="57"/>
      <c r="HJ830" s="57"/>
      <c r="HK830" s="57"/>
      <c r="HL830" s="57"/>
      <c r="HM830" s="57"/>
      <c r="HN830" s="57"/>
      <c r="HO830" s="57"/>
      <c r="HP830" s="57"/>
      <c r="HQ830" s="57"/>
      <c r="HR830" s="57"/>
      <c r="HS830" s="57"/>
      <c r="HT830" s="57"/>
      <c r="HU830" s="57"/>
      <c r="HV830" s="57"/>
      <c r="HW830" s="57"/>
      <c r="HX830" s="57"/>
      <c r="HY830" s="57"/>
      <c r="HZ830" s="57"/>
      <c r="IA830" s="57"/>
      <c r="IB830" s="57"/>
      <c r="IC830" s="57"/>
      <c r="ID830" s="57"/>
      <c r="IE830" s="57"/>
      <c r="IF830" s="57"/>
      <c r="IG830" s="57"/>
      <c r="IH830" s="57"/>
      <c r="II830" s="57"/>
      <c r="IJ830" s="57"/>
      <c r="IK830" s="57"/>
      <c r="IL830" s="57"/>
      <c r="IM830" s="57"/>
      <c r="IN830" s="57"/>
      <c r="IO830" s="57"/>
      <c r="IP830" s="57"/>
      <c r="IQ830" s="57"/>
      <c r="IR830" s="57"/>
      <c r="IS830" s="57"/>
      <c r="IT830" s="57"/>
      <c r="IU830" s="57"/>
      <c r="IV830" s="57"/>
      <c r="IW830" s="57"/>
      <c r="IX830" s="57"/>
      <c r="IY830" s="57"/>
      <c r="IZ830" s="57"/>
      <c r="JA830" s="57"/>
      <c r="JB830" s="57"/>
      <c r="JC830" s="57"/>
      <c r="JD830" s="57"/>
      <c r="JE830" s="57"/>
      <c r="JF830" s="57"/>
      <c r="JG830" s="57"/>
      <c r="JH830" s="57"/>
      <c r="JI830" s="57"/>
      <c r="JJ830" s="57"/>
      <c r="JK830" s="57"/>
      <c r="JL830" s="57"/>
      <c r="JM830" s="57"/>
      <c r="JN830" s="57"/>
      <c r="JO830" s="57"/>
      <c r="JP830" s="57"/>
      <c r="JQ830" s="57"/>
      <c r="JR830" s="57"/>
      <c r="JS830" s="57"/>
      <c r="JT830" s="57"/>
      <c r="JU830" s="57"/>
      <c r="JV830" s="57"/>
      <c r="JW830" s="57"/>
      <c r="JX830" s="57"/>
      <c r="JY830" s="57"/>
      <c r="JZ830" s="57"/>
      <c r="KA830" s="57"/>
      <c r="KB830" s="57"/>
      <c r="KC830" s="57"/>
      <c r="KD830" s="57"/>
      <c r="KE830" s="57"/>
      <c r="KF830" s="57"/>
      <c r="KG830" s="57"/>
      <c r="KH830" s="57"/>
      <c r="KI830" s="57"/>
      <c r="KJ830" s="57"/>
      <c r="KK830" s="57"/>
      <c r="KL830" s="57"/>
      <c r="KM830" s="57"/>
      <c r="KN830" s="57"/>
      <c r="KO830" s="57"/>
      <c r="KP830" s="57"/>
      <c r="KQ830" s="57"/>
      <c r="KR830" s="57"/>
      <c r="KS830" s="57"/>
      <c r="KT830" s="57"/>
      <c r="KU830" s="57"/>
      <c r="KV830" s="57"/>
      <c r="KW830" s="57"/>
      <c r="KX830" s="57"/>
      <c r="KY830" s="57"/>
      <c r="KZ830" s="57"/>
      <c r="LA830" s="57"/>
      <c r="LB830" s="57"/>
      <c r="LC830" s="57"/>
      <c r="LD830" s="57"/>
      <c r="LE830" s="57"/>
      <c r="LF830" s="57"/>
      <c r="LG830" s="57"/>
      <c r="LH830" s="57"/>
      <c r="LI830" s="57"/>
      <c r="LJ830" s="57"/>
      <c r="LK830" s="57"/>
      <c r="LL830" s="57"/>
      <c r="LM830" s="57"/>
      <c r="LN830" s="57"/>
      <c r="LO830" s="57"/>
      <c r="LP830" s="57"/>
      <c r="LQ830" s="57"/>
      <c r="LR830" s="57"/>
      <c r="LS830" s="57"/>
      <c r="LT830" s="57"/>
      <c r="LU830" s="57"/>
      <c r="LV830" s="57"/>
      <c r="LW830" s="57"/>
      <c r="LX830" s="57"/>
      <c r="LY830" s="57"/>
      <c r="LZ830" s="57"/>
      <c r="MA830" s="57"/>
      <c r="MB830" s="57"/>
      <c r="MC830" s="57"/>
      <c r="MD830" s="57"/>
      <c r="ME830" s="57"/>
      <c r="MF830" s="57"/>
      <c r="MG830" s="57"/>
      <c r="MH830" s="57"/>
      <c r="MI830" s="57"/>
      <c r="MJ830" s="57"/>
      <c r="MK830" s="57"/>
      <c r="ML830" s="57"/>
      <c r="MM830" s="57"/>
      <c r="MN830" s="57"/>
      <c r="MO830" s="57"/>
      <c r="MP830" s="57"/>
      <c r="MQ830" s="57"/>
      <c r="MR830" s="57"/>
      <c r="MS830" s="57"/>
      <c r="MT830" s="57"/>
      <c r="MU830" s="57"/>
      <c r="MV830" s="57"/>
      <c r="MW830" s="57"/>
      <c r="MX830" s="57"/>
      <c r="MY830" s="57"/>
      <c r="MZ830" s="57"/>
      <c r="NA830" s="57"/>
      <c r="NB830" s="57"/>
      <c r="NC830" s="57"/>
      <c r="ND830" s="57"/>
      <c r="NE830" s="57"/>
      <c r="NF830" s="57"/>
      <c r="NG830" s="57"/>
      <c r="NH830" s="57"/>
      <c r="NI830" s="57"/>
      <c r="NJ830" s="57"/>
      <c r="NK830" s="57"/>
      <c r="NL830" s="57"/>
      <c r="NM830" s="57"/>
      <c r="NN830" s="57"/>
      <c r="NO830" s="57"/>
      <c r="NP830" s="57"/>
      <c r="NQ830" s="57"/>
      <c r="NR830" s="57"/>
      <c r="NS830" s="57"/>
      <c r="NT830" s="57"/>
      <c r="NU830" s="57"/>
      <c r="NV830" s="57"/>
      <c r="NW830" s="57"/>
      <c r="NX830" s="57"/>
      <c r="NY830" s="57"/>
      <c r="NZ830" s="57"/>
      <c r="OA830" s="57"/>
      <c r="OB830" s="57"/>
      <c r="OC830" s="57"/>
      <c r="OD830" s="57"/>
      <c r="OE830" s="57"/>
      <c r="OF830" s="57"/>
      <c r="OG830" s="57"/>
      <c r="OH830" s="57"/>
      <c r="OI830" s="57"/>
      <c r="OJ830" s="57"/>
      <c r="OK830" s="57"/>
      <c r="OL830" s="57"/>
      <c r="OM830" s="57"/>
      <c r="ON830" s="57"/>
      <c r="OO830" s="57"/>
      <c r="OP830" s="57"/>
      <c r="OQ830" s="57"/>
      <c r="OR830" s="57"/>
      <c r="OS830" s="57"/>
      <c r="OT830" s="57"/>
      <c r="OU830" s="57"/>
      <c r="OV830" s="57"/>
      <c r="OW830" s="57"/>
      <c r="OX830" s="57"/>
      <c r="OY830" s="57"/>
      <c r="OZ830" s="57"/>
      <c r="PA830" s="57"/>
      <c r="PB830" s="57"/>
      <c r="PC830" s="57"/>
      <c r="PD830" s="57"/>
      <c r="PE830" s="57"/>
      <c r="PF830" s="57"/>
      <c r="PG830" s="57"/>
      <c r="PH830" s="57"/>
      <c r="PI830" s="57"/>
      <c r="PJ830" s="57"/>
      <c r="PK830" s="57"/>
      <c r="PL830" s="57"/>
      <c r="PM830" s="57"/>
      <c r="PN830" s="57"/>
      <c r="PO830" s="57"/>
      <c r="PP830" s="57"/>
      <c r="PQ830" s="57"/>
      <c r="PR830" s="57"/>
      <c r="PS830" s="57"/>
      <c r="PT830" s="57"/>
      <c r="PU830" s="57"/>
      <c r="PV830" s="57"/>
      <c r="PW830" s="57"/>
      <c r="PX830" s="57"/>
      <c r="PY830" s="57"/>
      <c r="PZ830" s="57"/>
      <c r="QA830" s="57"/>
      <c r="QB830" s="57"/>
      <c r="QC830" s="57"/>
      <c r="QD830" s="57"/>
      <c r="QE830" s="57"/>
      <c r="QF830" s="57"/>
      <c r="QG830" s="57"/>
      <c r="QH830" s="57"/>
      <c r="QI830" s="57"/>
      <c r="QJ830" s="57"/>
      <c r="QK830" s="57"/>
      <c r="QL830" s="57"/>
      <c r="QM830" s="57"/>
      <c r="QN830" s="57"/>
      <c r="QO830" s="57"/>
      <c r="QP830" s="57"/>
      <c r="QQ830" s="57"/>
      <c r="QR830" s="57"/>
      <c r="QS830" s="57"/>
      <c r="QT830" s="57"/>
      <c r="QU830" s="57"/>
      <c r="QV830" s="57"/>
      <c r="QW830" s="57"/>
      <c r="QX830" s="57"/>
      <c r="QY830" s="57"/>
      <c r="QZ830" s="57"/>
      <c r="RA830" s="57"/>
      <c r="RB830" s="57"/>
      <c r="RC830" s="57"/>
      <c r="RD830" s="57"/>
      <c r="RE830" s="57"/>
      <c r="RF830" s="57"/>
      <c r="RG830" s="57"/>
      <c r="RH830" s="57"/>
      <c r="RI830" s="57"/>
      <c r="RJ830" s="57"/>
      <c r="RK830" s="57"/>
      <c r="RL830" s="57"/>
      <c r="RM830" s="57"/>
      <c r="RN830" s="57"/>
      <c r="RO830" s="57"/>
      <c r="RP830" s="57"/>
      <c r="RQ830" s="57"/>
      <c r="RR830" s="57"/>
      <c r="RS830" s="57"/>
      <c r="RT830" s="57"/>
      <c r="RU830" s="57"/>
      <c r="RV830" s="57"/>
      <c r="RW830" s="57"/>
      <c r="RX830" s="57"/>
      <c r="RY830" s="57"/>
      <c r="RZ830" s="57"/>
      <c r="SA830" s="57"/>
      <c r="SB830" s="57"/>
      <c r="SC830" s="57"/>
      <c r="SD830" s="57"/>
      <c r="SE830" s="57"/>
      <c r="SF830" s="57"/>
      <c r="SG830" s="57"/>
      <c r="SH830" s="57"/>
      <c r="SI830" s="57"/>
      <c r="SJ830" s="57"/>
      <c r="SK830" s="57"/>
      <c r="SL830" s="57"/>
      <c r="SM830" s="57"/>
      <c r="SN830" s="57"/>
      <c r="SO830" s="57"/>
      <c r="SP830" s="57"/>
      <c r="SQ830" s="57"/>
      <c r="SR830" s="57"/>
      <c r="SS830" s="57"/>
      <c r="ST830" s="57"/>
      <c r="SU830" s="57"/>
      <c r="SV830" s="57"/>
      <c r="SW830" s="57"/>
      <c r="SX830" s="57"/>
      <c r="SY830" s="57"/>
      <c r="SZ830" s="57"/>
      <c r="TA830" s="57"/>
      <c r="TB830" s="57"/>
      <c r="TC830" s="57"/>
      <c r="TD830" s="57"/>
      <c r="TE830" s="57"/>
      <c r="TF830" s="57"/>
      <c r="TG830" s="57"/>
      <c r="TH830" s="57"/>
      <c r="TI830" s="57"/>
      <c r="TJ830" s="57"/>
      <c r="TK830" s="57"/>
      <c r="TL830" s="57"/>
      <c r="TM830" s="57"/>
      <c r="TN830" s="57"/>
      <c r="TO830" s="57"/>
      <c r="TP830" s="57"/>
      <c r="TQ830" s="57"/>
      <c r="TR830" s="57"/>
      <c r="TS830" s="57"/>
      <c r="TT830" s="57"/>
      <c r="TU830" s="57"/>
      <c r="TV830" s="57"/>
      <c r="TW830" s="57"/>
      <c r="TX830" s="57"/>
      <c r="TY830" s="57"/>
      <c r="TZ830" s="57"/>
      <c r="UA830" s="57"/>
      <c r="UB830" s="57"/>
      <c r="UC830" s="57"/>
      <c r="UD830" s="57"/>
      <c r="UE830" s="57"/>
      <c r="UF830" s="57"/>
      <c r="UG830" s="57"/>
      <c r="UH830" s="57"/>
      <c r="UI830" s="57"/>
      <c r="UJ830" s="57"/>
      <c r="UK830" s="57"/>
      <c r="UL830" s="57"/>
      <c r="UM830" s="57"/>
      <c r="UN830" s="57"/>
      <c r="UO830" s="57"/>
      <c r="UP830" s="57"/>
      <c r="UQ830" s="57"/>
      <c r="UR830" s="57"/>
      <c r="US830" s="57"/>
      <c r="UT830" s="57"/>
      <c r="UU830" s="57"/>
      <c r="UV830" s="57"/>
      <c r="UW830" s="57"/>
      <c r="UX830" s="57"/>
      <c r="UY830" s="57"/>
      <c r="UZ830" s="57"/>
      <c r="VA830" s="57"/>
      <c r="VB830" s="57"/>
      <c r="VC830" s="57"/>
      <c r="VD830" s="57"/>
      <c r="VE830" s="57"/>
      <c r="VF830" s="57"/>
      <c r="VG830" s="57"/>
      <c r="VH830" s="57"/>
      <c r="VI830" s="57"/>
      <c r="VJ830" s="57"/>
      <c r="VK830" s="57"/>
      <c r="VL830" s="57"/>
      <c r="VM830" s="57"/>
      <c r="VN830" s="57"/>
      <c r="VO830" s="57"/>
      <c r="VP830" s="57"/>
      <c r="VQ830" s="57"/>
      <c r="VR830" s="57"/>
      <c r="VS830" s="57"/>
      <c r="VT830" s="57"/>
      <c r="VU830" s="57"/>
      <c r="VV830" s="57"/>
      <c r="VW830" s="57"/>
      <c r="VX830" s="57"/>
      <c r="VY830" s="57"/>
      <c r="VZ830" s="57"/>
      <c r="WA830" s="57"/>
      <c r="WB830" s="57"/>
      <c r="WC830" s="57"/>
      <c r="WD830" s="57"/>
      <c r="WE830" s="57"/>
      <c r="WF830" s="57"/>
      <c r="WG830" s="57"/>
      <c r="WH830" s="57"/>
      <c r="WI830" s="57"/>
      <c r="WJ830" s="57"/>
      <c r="WK830" s="57"/>
      <c r="WL830" s="57"/>
      <c r="WM830" s="57"/>
      <c r="WN830" s="57"/>
      <c r="WO830" s="57"/>
      <c r="WP830" s="57"/>
      <c r="WQ830" s="57"/>
      <c r="WR830" s="57"/>
      <c r="WS830" s="57"/>
      <c r="WT830" s="57"/>
      <c r="WU830" s="57"/>
      <c r="WV830" s="57"/>
      <c r="WW830" s="57"/>
      <c r="WX830" s="57"/>
      <c r="WY830" s="57"/>
      <c r="WZ830" s="57"/>
      <c r="XA830" s="57"/>
      <c r="XB830" s="57"/>
      <c r="XC830" s="57"/>
      <c r="XD830" s="57"/>
      <c r="XE830" s="57"/>
      <c r="XF830" s="57"/>
      <c r="XG830" s="57"/>
      <c r="XH830" s="57"/>
      <c r="XI830" s="57"/>
      <c r="XJ830" s="57"/>
      <c r="XK830" s="57"/>
      <c r="XL830" s="57"/>
      <c r="XM830" s="57"/>
      <c r="XN830" s="57"/>
      <c r="XO830" s="57"/>
      <c r="XP830" s="57"/>
      <c r="XQ830" s="57"/>
      <c r="XR830" s="57"/>
      <c r="XS830" s="57"/>
      <c r="XT830" s="57"/>
      <c r="XU830" s="57"/>
      <c r="XV830" s="57"/>
      <c r="XW830" s="57"/>
    </row>
    <row r="831">
      <c r="AI831" s="57"/>
      <c r="BR831" s="57"/>
      <c r="DA831" s="57"/>
      <c r="EJ831" s="57"/>
      <c r="EK831" s="57"/>
      <c r="EL831" s="57"/>
      <c r="EM831" s="57"/>
      <c r="EN831" s="57"/>
      <c r="EO831" s="57"/>
      <c r="EP831" s="57"/>
      <c r="EQ831" s="57"/>
      <c r="ER831" s="57"/>
      <c r="ES831" s="57"/>
      <c r="ET831" s="57"/>
      <c r="EU831" s="57"/>
      <c r="EV831" s="57"/>
      <c r="EW831" s="57"/>
      <c r="EX831" s="57"/>
      <c r="EY831" s="57"/>
      <c r="EZ831" s="57"/>
      <c r="FA831" s="57"/>
      <c r="FB831" s="57"/>
      <c r="FC831" s="57"/>
      <c r="FD831" s="57"/>
      <c r="FE831" s="57"/>
      <c r="FF831" s="57"/>
      <c r="FG831" s="57"/>
      <c r="FH831" s="57"/>
      <c r="FI831" s="57"/>
      <c r="FJ831" s="57"/>
      <c r="FK831" s="57"/>
      <c r="FL831" s="57"/>
      <c r="FM831" s="57"/>
      <c r="FN831" s="57"/>
      <c r="FO831" s="57"/>
      <c r="FP831" s="57"/>
      <c r="FQ831" s="57"/>
      <c r="FR831" s="57"/>
      <c r="FS831" s="57"/>
      <c r="FT831" s="57"/>
      <c r="FU831" s="57"/>
      <c r="FV831" s="57"/>
      <c r="FW831" s="57"/>
      <c r="FX831" s="57"/>
      <c r="FY831" s="57"/>
      <c r="FZ831" s="57"/>
      <c r="GA831" s="57"/>
      <c r="GB831" s="57"/>
      <c r="GC831" s="57"/>
      <c r="GD831" s="57"/>
      <c r="GE831" s="57"/>
      <c r="GF831" s="57"/>
      <c r="GG831" s="57"/>
      <c r="GH831" s="57"/>
      <c r="GI831" s="57"/>
      <c r="GJ831" s="57"/>
      <c r="GK831" s="57"/>
      <c r="GL831" s="57"/>
      <c r="GM831" s="57"/>
      <c r="GN831" s="57"/>
      <c r="GO831" s="57"/>
      <c r="GP831" s="57"/>
      <c r="GQ831" s="57"/>
      <c r="GR831" s="57"/>
      <c r="GS831" s="57"/>
      <c r="GT831" s="57"/>
      <c r="GU831" s="57"/>
      <c r="GV831" s="57"/>
      <c r="GW831" s="57"/>
      <c r="GX831" s="57"/>
      <c r="GY831" s="57"/>
      <c r="GZ831" s="57"/>
      <c r="HA831" s="57"/>
      <c r="HB831" s="57"/>
      <c r="HC831" s="57"/>
      <c r="HD831" s="57"/>
      <c r="HE831" s="57"/>
      <c r="HF831" s="57"/>
      <c r="HG831" s="57"/>
      <c r="HH831" s="57"/>
      <c r="HI831" s="57"/>
      <c r="HJ831" s="57"/>
      <c r="HK831" s="57"/>
      <c r="HL831" s="57"/>
      <c r="HM831" s="57"/>
      <c r="HN831" s="57"/>
      <c r="HO831" s="57"/>
      <c r="HP831" s="57"/>
      <c r="HQ831" s="57"/>
      <c r="HR831" s="57"/>
      <c r="HS831" s="57"/>
      <c r="HT831" s="57"/>
      <c r="HU831" s="57"/>
      <c r="HV831" s="57"/>
      <c r="HW831" s="57"/>
      <c r="HX831" s="57"/>
      <c r="HY831" s="57"/>
      <c r="HZ831" s="57"/>
      <c r="IA831" s="57"/>
      <c r="IB831" s="57"/>
      <c r="IC831" s="57"/>
      <c r="ID831" s="57"/>
      <c r="IE831" s="57"/>
      <c r="IF831" s="57"/>
      <c r="IG831" s="57"/>
      <c r="IH831" s="57"/>
      <c r="II831" s="57"/>
      <c r="IJ831" s="57"/>
      <c r="IK831" s="57"/>
      <c r="IL831" s="57"/>
      <c r="IM831" s="57"/>
      <c r="IN831" s="57"/>
      <c r="IO831" s="57"/>
      <c r="IP831" s="57"/>
      <c r="IQ831" s="57"/>
      <c r="IR831" s="57"/>
      <c r="IS831" s="57"/>
      <c r="IT831" s="57"/>
      <c r="IU831" s="57"/>
      <c r="IV831" s="57"/>
      <c r="IW831" s="57"/>
      <c r="IX831" s="57"/>
      <c r="IY831" s="57"/>
      <c r="IZ831" s="57"/>
      <c r="JA831" s="57"/>
      <c r="JB831" s="57"/>
      <c r="JC831" s="57"/>
      <c r="JD831" s="57"/>
      <c r="JE831" s="57"/>
      <c r="JF831" s="57"/>
      <c r="JG831" s="57"/>
      <c r="JH831" s="57"/>
      <c r="JI831" s="57"/>
      <c r="JJ831" s="57"/>
      <c r="JK831" s="57"/>
      <c r="JL831" s="57"/>
      <c r="JM831" s="57"/>
      <c r="JN831" s="57"/>
      <c r="JO831" s="57"/>
      <c r="JP831" s="57"/>
      <c r="JQ831" s="57"/>
      <c r="JR831" s="57"/>
      <c r="JS831" s="57"/>
      <c r="JT831" s="57"/>
      <c r="JU831" s="57"/>
      <c r="JV831" s="57"/>
      <c r="JW831" s="57"/>
      <c r="JX831" s="57"/>
      <c r="JY831" s="57"/>
      <c r="JZ831" s="57"/>
      <c r="KA831" s="57"/>
      <c r="KB831" s="57"/>
      <c r="KC831" s="57"/>
      <c r="KD831" s="57"/>
      <c r="KE831" s="57"/>
      <c r="KF831" s="57"/>
      <c r="KG831" s="57"/>
      <c r="KH831" s="57"/>
      <c r="KI831" s="57"/>
      <c r="KJ831" s="57"/>
      <c r="KK831" s="57"/>
      <c r="KL831" s="57"/>
      <c r="KM831" s="57"/>
      <c r="KN831" s="57"/>
      <c r="KO831" s="57"/>
      <c r="KP831" s="57"/>
      <c r="KQ831" s="57"/>
      <c r="KR831" s="57"/>
      <c r="KS831" s="57"/>
      <c r="KT831" s="57"/>
      <c r="KU831" s="57"/>
      <c r="KV831" s="57"/>
      <c r="KW831" s="57"/>
      <c r="KX831" s="57"/>
      <c r="KY831" s="57"/>
      <c r="KZ831" s="57"/>
      <c r="LA831" s="57"/>
      <c r="LB831" s="57"/>
      <c r="LC831" s="57"/>
      <c r="LD831" s="57"/>
      <c r="LE831" s="57"/>
      <c r="LF831" s="57"/>
      <c r="LG831" s="57"/>
      <c r="LH831" s="57"/>
      <c r="LI831" s="57"/>
      <c r="LJ831" s="57"/>
      <c r="LK831" s="57"/>
      <c r="LL831" s="57"/>
      <c r="LM831" s="57"/>
      <c r="LN831" s="57"/>
      <c r="LO831" s="57"/>
      <c r="LP831" s="57"/>
      <c r="LQ831" s="57"/>
      <c r="LR831" s="57"/>
      <c r="LS831" s="57"/>
      <c r="LT831" s="57"/>
      <c r="LU831" s="57"/>
      <c r="LV831" s="57"/>
      <c r="LW831" s="57"/>
      <c r="LX831" s="57"/>
      <c r="LY831" s="57"/>
      <c r="LZ831" s="57"/>
      <c r="MA831" s="57"/>
      <c r="MB831" s="57"/>
      <c r="MC831" s="57"/>
      <c r="MD831" s="57"/>
      <c r="ME831" s="57"/>
      <c r="MF831" s="57"/>
      <c r="MG831" s="57"/>
      <c r="MH831" s="57"/>
      <c r="MI831" s="57"/>
      <c r="MJ831" s="57"/>
      <c r="MK831" s="57"/>
      <c r="ML831" s="57"/>
      <c r="MM831" s="57"/>
      <c r="MN831" s="57"/>
      <c r="MO831" s="57"/>
      <c r="MP831" s="57"/>
      <c r="MQ831" s="57"/>
      <c r="MR831" s="57"/>
      <c r="MS831" s="57"/>
      <c r="MT831" s="57"/>
      <c r="MU831" s="57"/>
      <c r="MV831" s="57"/>
      <c r="MW831" s="57"/>
      <c r="MX831" s="57"/>
      <c r="MY831" s="57"/>
      <c r="MZ831" s="57"/>
      <c r="NA831" s="57"/>
      <c r="NB831" s="57"/>
      <c r="NC831" s="57"/>
      <c r="ND831" s="57"/>
      <c r="NE831" s="57"/>
      <c r="NF831" s="57"/>
      <c r="NG831" s="57"/>
      <c r="NH831" s="57"/>
      <c r="NI831" s="57"/>
      <c r="NJ831" s="57"/>
      <c r="NK831" s="57"/>
      <c r="NL831" s="57"/>
      <c r="NM831" s="57"/>
      <c r="NN831" s="57"/>
      <c r="NO831" s="57"/>
      <c r="NP831" s="57"/>
      <c r="NQ831" s="57"/>
      <c r="NR831" s="57"/>
      <c r="NS831" s="57"/>
      <c r="NT831" s="57"/>
      <c r="NU831" s="57"/>
      <c r="NV831" s="57"/>
      <c r="NW831" s="57"/>
      <c r="NX831" s="57"/>
      <c r="NY831" s="57"/>
      <c r="NZ831" s="57"/>
      <c r="OA831" s="57"/>
      <c r="OB831" s="57"/>
      <c r="OC831" s="57"/>
      <c r="OD831" s="57"/>
      <c r="OE831" s="57"/>
      <c r="OF831" s="57"/>
      <c r="OG831" s="57"/>
      <c r="OH831" s="57"/>
      <c r="OI831" s="57"/>
      <c r="OJ831" s="57"/>
      <c r="OK831" s="57"/>
      <c r="OL831" s="57"/>
      <c r="OM831" s="57"/>
      <c r="ON831" s="57"/>
      <c r="OO831" s="57"/>
      <c r="OP831" s="57"/>
      <c r="OQ831" s="57"/>
      <c r="OR831" s="57"/>
      <c r="OS831" s="57"/>
      <c r="OT831" s="57"/>
      <c r="OU831" s="57"/>
      <c r="OV831" s="57"/>
      <c r="OW831" s="57"/>
      <c r="OX831" s="57"/>
      <c r="OY831" s="57"/>
      <c r="OZ831" s="57"/>
      <c r="PA831" s="57"/>
      <c r="PB831" s="57"/>
      <c r="PC831" s="57"/>
      <c r="PD831" s="57"/>
      <c r="PE831" s="57"/>
      <c r="PF831" s="57"/>
      <c r="PG831" s="57"/>
      <c r="PH831" s="57"/>
      <c r="PI831" s="57"/>
      <c r="PJ831" s="57"/>
      <c r="PK831" s="57"/>
      <c r="PL831" s="57"/>
      <c r="PM831" s="57"/>
      <c r="PN831" s="57"/>
      <c r="PO831" s="57"/>
      <c r="PP831" s="57"/>
      <c r="PQ831" s="57"/>
      <c r="PR831" s="57"/>
      <c r="PS831" s="57"/>
      <c r="PT831" s="57"/>
      <c r="PU831" s="57"/>
      <c r="PV831" s="57"/>
      <c r="PW831" s="57"/>
      <c r="PX831" s="57"/>
      <c r="PY831" s="57"/>
      <c r="PZ831" s="57"/>
      <c r="QA831" s="57"/>
      <c r="QB831" s="57"/>
      <c r="QC831" s="57"/>
      <c r="QD831" s="57"/>
      <c r="QE831" s="57"/>
      <c r="QF831" s="57"/>
      <c r="QG831" s="57"/>
      <c r="QH831" s="57"/>
      <c r="QI831" s="57"/>
      <c r="QJ831" s="57"/>
      <c r="QK831" s="57"/>
      <c r="QL831" s="57"/>
      <c r="QM831" s="57"/>
      <c r="QN831" s="57"/>
      <c r="QO831" s="57"/>
      <c r="QP831" s="57"/>
      <c r="QQ831" s="57"/>
      <c r="QR831" s="57"/>
      <c r="QS831" s="57"/>
      <c r="QT831" s="57"/>
      <c r="QU831" s="57"/>
      <c r="QV831" s="57"/>
      <c r="QW831" s="57"/>
      <c r="QX831" s="57"/>
      <c r="QY831" s="57"/>
      <c r="QZ831" s="57"/>
      <c r="RA831" s="57"/>
      <c r="RB831" s="57"/>
      <c r="RC831" s="57"/>
      <c r="RD831" s="57"/>
      <c r="RE831" s="57"/>
      <c r="RF831" s="57"/>
      <c r="RG831" s="57"/>
      <c r="RH831" s="57"/>
      <c r="RI831" s="57"/>
      <c r="RJ831" s="57"/>
      <c r="RK831" s="57"/>
      <c r="RL831" s="57"/>
      <c r="RM831" s="57"/>
      <c r="RN831" s="57"/>
      <c r="RO831" s="57"/>
      <c r="RP831" s="57"/>
      <c r="RQ831" s="57"/>
      <c r="RR831" s="57"/>
      <c r="RS831" s="57"/>
      <c r="RT831" s="57"/>
      <c r="RU831" s="57"/>
      <c r="RV831" s="57"/>
      <c r="RW831" s="57"/>
      <c r="RX831" s="57"/>
      <c r="RY831" s="57"/>
      <c r="RZ831" s="57"/>
      <c r="SA831" s="57"/>
      <c r="SB831" s="57"/>
      <c r="SC831" s="57"/>
      <c r="SD831" s="57"/>
      <c r="SE831" s="57"/>
      <c r="SF831" s="57"/>
      <c r="SG831" s="57"/>
      <c r="SH831" s="57"/>
      <c r="SI831" s="57"/>
      <c r="SJ831" s="57"/>
      <c r="SK831" s="57"/>
      <c r="SL831" s="57"/>
      <c r="SM831" s="57"/>
      <c r="SN831" s="57"/>
      <c r="SO831" s="57"/>
      <c r="SP831" s="57"/>
      <c r="SQ831" s="57"/>
      <c r="SR831" s="57"/>
      <c r="SS831" s="57"/>
      <c r="ST831" s="57"/>
      <c r="SU831" s="57"/>
      <c r="SV831" s="57"/>
      <c r="SW831" s="57"/>
      <c r="SX831" s="57"/>
      <c r="SY831" s="57"/>
      <c r="SZ831" s="57"/>
      <c r="TA831" s="57"/>
      <c r="TB831" s="57"/>
      <c r="TC831" s="57"/>
      <c r="TD831" s="57"/>
      <c r="TE831" s="57"/>
      <c r="TF831" s="57"/>
      <c r="TG831" s="57"/>
      <c r="TH831" s="57"/>
      <c r="TI831" s="57"/>
      <c r="TJ831" s="57"/>
      <c r="TK831" s="57"/>
      <c r="TL831" s="57"/>
      <c r="TM831" s="57"/>
      <c r="TN831" s="57"/>
      <c r="TO831" s="57"/>
      <c r="TP831" s="57"/>
      <c r="TQ831" s="57"/>
      <c r="TR831" s="57"/>
      <c r="TS831" s="57"/>
      <c r="TT831" s="57"/>
      <c r="TU831" s="57"/>
      <c r="TV831" s="57"/>
      <c r="TW831" s="57"/>
      <c r="TX831" s="57"/>
      <c r="TY831" s="57"/>
      <c r="TZ831" s="57"/>
      <c r="UA831" s="57"/>
      <c r="UB831" s="57"/>
      <c r="UC831" s="57"/>
      <c r="UD831" s="57"/>
      <c r="UE831" s="57"/>
      <c r="UF831" s="57"/>
      <c r="UG831" s="57"/>
      <c r="UH831" s="57"/>
      <c r="UI831" s="57"/>
      <c r="UJ831" s="57"/>
      <c r="UK831" s="57"/>
      <c r="UL831" s="57"/>
      <c r="UM831" s="57"/>
      <c r="UN831" s="57"/>
      <c r="UO831" s="57"/>
      <c r="UP831" s="57"/>
      <c r="UQ831" s="57"/>
      <c r="UR831" s="57"/>
      <c r="US831" s="57"/>
      <c r="UT831" s="57"/>
      <c r="UU831" s="57"/>
      <c r="UV831" s="57"/>
      <c r="UW831" s="57"/>
      <c r="UX831" s="57"/>
      <c r="UY831" s="57"/>
      <c r="UZ831" s="57"/>
      <c r="VA831" s="57"/>
      <c r="VB831" s="57"/>
      <c r="VC831" s="57"/>
      <c r="VD831" s="57"/>
      <c r="VE831" s="57"/>
      <c r="VF831" s="57"/>
      <c r="VG831" s="57"/>
      <c r="VH831" s="57"/>
      <c r="VI831" s="57"/>
      <c r="VJ831" s="57"/>
      <c r="VK831" s="57"/>
      <c r="VL831" s="57"/>
      <c r="VM831" s="57"/>
      <c r="VN831" s="57"/>
      <c r="VO831" s="57"/>
      <c r="VP831" s="57"/>
      <c r="VQ831" s="57"/>
      <c r="VR831" s="57"/>
      <c r="VS831" s="57"/>
      <c r="VT831" s="57"/>
      <c r="VU831" s="57"/>
      <c r="VV831" s="57"/>
      <c r="VW831" s="57"/>
      <c r="VX831" s="57"/>
      <c r="VY831" s="57"/>
      <c r="VZ831" s="57"/>
      <c r="WA831" s="57"/>
      <c r="WB831" s="57"/>
      <c r="WC831" s="57"/>
      <c r="WD831" s="57"/>
      <c r="WE831" s="57"/>
      <c r="WF831" s="57"/>
      <c r="WG831" s="57"/>
      <c r="WH831" s="57"/>
      <c r="WI831" s="57"/>
      <c r="WJ831" s="57"/>
      <c r="WK831" s="57"/>
      <c r="WL831" s="57"/>
      <c r="WM831" s="57"/>
      <c r="WN831" s="57"/>
      <c r="WO831" s="57"/>
      <c r="WP831" s="57"/>
      <c r="WQ831" s="57"/>
      <c r="WR831" s="57"/>
      <c r="WS831" s="57"/>
      <c r="WT831" s="57"/>
      <c r="WU831" s="57"/>
      <c r="WV831" s="57"/>
      <c r="WW831" s="57"/>
      <c r="WX831" s="57"/>
      <c r="WY831" s="57"/>
      <c r="WZ831" s="57"/>
      <c r="XA831" s="57"/>
      <c r="XB831" s="57"/>
      <c r="XC831" s="57"/>
      <c r="XD831" s="57"/>
      <c r="XE831" s="57"/>
      <c r="XF831" s="57"/>
      <c r="XG831" s="57"/>
      <c r="XH831" s="57"/>
      <c r="XI831" s="57"/>
      <c r="XJ831" s="57"/>
      <c r="XK831" s="57"/>
      <c r="XL831" s="57"/>
      <c r="XM831" s="57"/>
      <c r="XN831" s="57"/>
      <c r="XO831" s="57"/>
      <c r="XP831" s="57"/>
      <c r="XQ831" s="57"/>
      <c r="XR831" s="57"/>
      <c r="XS831" s="57"/>
      <c r="XT831" s="57"/>
      <c r="XU831" s="57"/>
      <c r="XV831" s="57"/>
      <c r="XW831" s="57"/>
    </row>
    <row r="832">
      <c r="AI832" s="57"/>
      <c r="BR832" s="57"/>
      <c r="DA832" s="57"/>
      <c r="EJ832" s="57"/>
      <c r="EK832" s="57"/>
      <c r="EL832" s="57"/>
      <c r="EM832" s="57"/>
      <c r="EN832" s="57"/>
      <c r="EO832" s="57"/>
      <c r="EP832" s="57"/>
      <c r="EQ832" s="57"/>
      <c r="ER832" s="57"/>
      <c r="ES832" s="57"/>
      <c r="ET832" s="57"/>
      <c r="EU832" s="57"/>
      <c r="EV832" s="57"/>
      <c r="EW832" s="57"/>
      <c r="EX832" s="57"/>
      <c r="EY832" s="57"/>
      <c r="EZ832" s="57"/>
      <c r="FA832" s="57"/>
      <c r="FB832" s="57"/>
      <c r="FC832" s="57"/>
      <c r="FD832" s="57"/>
      <c r="FE832" s="57"/>
      <c r="FF832" s="57"/>
      <c r="FG832" s="57"/>
      <c r="FH832" s="57"/>
      <c r="FI832" s="57"/>
      <c r="FJ832" s="57"/>
      <c r="FK832" s="57"/>
      <c r="FL832" s="57"/>
      <c r="FM832" s="57"/>
      <c r="FN832" s="57"/>
      <c r="FO832" s="57"/>
      <c r="FP832" s="57"/>
      <c r="FQ832" s="57"/>
      <c r="FR832" s="57"/>
      <c r="FS832" s="57"/>
      <c r="FT832" s="57"/>
      <c r="FU832" s="57"/>
      <c r="FV832" s="57"/>
      <c r="FW832" s="57"/>
      <c r="FX832" s="57"/>
      <c r="FY832" s="57"/>
      <c r="FZ832" s="57"/>
      <c r="GA832" s="57"/>
      <c r="GB832" s="57"/>
      <c r="GC832" s="57"/>
      <c r="GD832" s="57"/>
      <c r="GE832" s="57"/>
      <c r="GF832" s="57"/>
      <c r="GG832" s="57"/>
      <c r="GH832" s="57"/>
      <c r="GI832" s="57"/>
      <c r="GJ832" s="57"/>
      <c r="GK832" s="57"/>
      <c r="GL832" s="57"/>
      <c r="GM832" s="57"/>
      <c r="GN832" s="57"/>
      <c r="GO832" s="57"/>
      <c r="GP832" s="57"/>
      <c r="GQ832" s="57"/>
      <c r="GR832" s="57"/>
      <c r="GS832" s="57"/>
      <c r="GT832" s="57"/>
      <c r="GU832" s="57"/>
      <c r="GV832" s="57"/>
      <c r="GW832" s="57"/>
      <c r="GX832" s="57"/>
      <c r="GY832" s="57"/>
      <c r="GZ832" s="57"/>
      <c r="HA832" s="57"/>
      <c r="HB832" s="57"/>
      <c r="HC832" s="57"/>
      <c r="HD832" s="57"/>
      <c r="HE832" s="57"/>
      <c r="HF832" s="57"/>
      <c r="HG832" s="57"/>
      <c r="HH832" s="57"/>
      <c r="HI832" s="57"/>
      <c r="HJ832" s="57"/>
      <c r="HK832" s="57"/>
      <c r="HL832" s="57"/>
      <c r="HM832" s="57"/>
      <c r="HN832" s="57"/>
      <c r="HO832" s="57"/>
      <c r="HP832" s="57"/>
      <c r="HQ832" s="57"/>
      <c r="HR832" s="57"/>
      <c r="HS832" s="57"/>
      <c r="HT832" s="57"/>
      <c r="HU832" s="57"/>
      <c r="HV832" s="57"/>
      <c r="HW832" s="57"/>
      <c r="HX832" s="57"/>
      <c r="HY832" s="57"/>
      <c r="HZ832" s="57"/>
      <c r="IA832" s="57"/>
      <c r="IB832" s="57"/>
      <c r="IC832" s="57"/>
      <c r="ID832" s="57"/>
      <c r="IE832" s="57"/>
      <c r="IF832" s="57"/>
      <c r="IG832" s="57"/>
      <c r="IH832" s="57"/>
      <c r="II832" s="57"/>
      <c r="IJ832" s="57"/>
      <c r="IK832" s="57"/>
      <c r="IL832" s="57"/>
      <c r="IM832" s="57"/>
      <c r="IN832" s="57"/>
      <c r="IO832" s="57"/>
      <c r="IP832" s="57"/>
      <c r="IQ832" s="57"/>
      <c r="IR832" s="57"/>
      <c r="IS832" s="57"/>
      <c r="IT832" s="57"/>
      <c r="IU832" s="57"/>
      <c r="IV832" s="57"/>
      <c r="IW832" s="57"/>
      <c r="IX832" s="57"/>
      <c r="IY832" s="57"/>
      <c r="IZ832" s="57"/>
      <c r="JA832" s="57"/>
      <c r="JB832" s="57"/>
      <c r="JC832" s="57"/>
      <c r="JD832" s="57"/>
      <c r="JE832" s="57"/>
      <c r="JF832" s="57"/>
      <c r="JG832" s="57"/>
      <c r="JH832" s="57"/>
      <c r="JI832" s="57"/>
      <c r="JJ832" s="57"/>
      <c r="JK832" s="57"/>
      <c r="JL832" s="57"/>
      <c r="JM832" s="57"/>
      <c r="JN832" s="57"/>
      <c r="JO832" s="57"/>
      <c r="JP832" s="57"/>
      <c r="JQ832" s="57"/>
      <c r="JR832" s="57"/>
      <c r="JS832" s="57"/>
      <c r="JT832" s="57"/>
      <c r="JU832" s="57"/>
      <c r="JV832" s="57"/>
      <c r="JW832" s="57"/>
      <c r="JX832" s="57"/>
      <c r="JY832" s="57"/>
      <c r="JZ832" s="57"/>
      <c r="KA832" s="57"/>
      <c r="KB832" s="57"/>
      <c r="KC832" s="57"/>
      <c r="KD832" s="57"/>
      <c r="KE832" s="57"/>
      <c r="KF832" s="57"/>
      <c r="KG832" s="57"/>
      <c r="KH832" s="57"/>
      <c r="KI832" s="57"/>
      <c r="KJ832" s="57"/>
      <c r="KK832" s="57"/>
      <c r="KL832" s="57"/>
      <c r="KM832" s="57"/>
      <c r="KN832" s="57"/>
      <c r="KO832" s="57"/>
      <c r="KP832" s="57"/>
      <c r="KQ832" s="57"/>
      <c r="KR832" s="57"/>
      <c r="KS832" s="57"/>
      <c r="KT832" s="57"/>
      <c r="KU832" s="57"/>
      <c r="KV832" s="57"/>
      <c r="KW832" s="57"/>
      <c r="KX832" s="57"/>
      <c r="KY832" s="57"/>
      <c r="KZ832" s="57"/>
      <c r="LA832" s="57"/>
      <c r="LB832" s="57"/>
      <c r="LC832" s="57"/>
      <c r="LD832" s="57"/>
      <c r="LE832" s="57"/>
      <c r="LF832" s="57"/>
      <c r="LG832" s="57"/>
      <c r="LH832" s="57"/>
      <c r="LI832" s="57"/>
      <c r="LJ832" s="57"/>
      <c r="LK832" s="57"/>
      <c r="LL832" s="57"/>
      <c r="LM832" s="57"/>
      <c r="LN832" s="57"/>
      <c r="LO832" s="57"/>
      <c r="LP832" s="57"/>
      <c r="LQ832" s="57"/>
      <c r="LR832" s="57"/>
      <c r="LS832" s="57"/>
      <c r="LT832" s="57"/>
      <c r="LU832" s="57"/>
      <c r="LV832" s="57"/>
      <c r="LW832" s="57"/>
      <c r="LX832" s="57"/>
      <c r="LY832" s="57"/>
      <c r="LZ832" s="57"/>
      <c r="MA832" s="57"/>
      <c r="MB832" s="57"/>
      <c r="MC832" s="57"/>
      <c r="MD832" s="57"/>
      <c r="ME832" s="57"/>
      <c r="MF832" s="57"/>
      <c r="MG832" s="57"/>
      <c r="MH832" s="57"/>
      <c r="MI832" s="57"/>
      <c r="MJ832" s="57"/>
      <c r="MK832" s="57"/>
      <c r="ML832" s="57"/>
      <c r="MM832" s="57"/>
      <c r="MN832" s="57"/>
      <c r="MO832" s="57"/>
      <c r="MP832" s="57"/>
      <c r="MQ832" s="57"/>
      <c r="MR832" s="57"/>
      <c r="MS832" s="57"/>
      <c r="MT832" s="57"/>
      <c r="MU832" s="57"/>
      <c r="MV832" s="57"/>
      <c r="MW832" s="57"/>
      <c r="MX832" s="57"/>
      <c r="MY832" s="57"/>
      <c r="MZ832" s="57"/>
      <c r="NA832" s="57"/>
      <c r="NB832" s="57"/>
      <c r="NC832" s="57"/>
      <c r="ND832" s="57"/>
      <c r="NE832" s="57"/>
      <c r="NF832" s="57"/>
      <c r="NG832" s="57"/>
      <c r="NH832" s="57"/>
      <c r="NI832" s="57"/>
      <c r="NJ832" s="57"/>
      <c r="NK832" s="57"/>
      <c r="NL832" s="57"/>
      <c r="NM832" s="57"/>
      <c r="NN832" s="57"/>
      <c r="NO832" s="57"/>
      <c r="NP832" s="57"/>
      <c r="NQ832" s="57"/>
      <c r="NR832" s="57"/>
      <c r="NS832" s="57"/>
      <c r="NT832" s="57"/>
      <c r="NU832" s="57"/>
      <c r="NV832" s="57"/>
      <c r="NW832" s="57"/>
      <c r="NX832" s="57"/>
      <c r="NY832" s="57"/>
      <c r="NZ832" s="57"/>
      <c r="OA832" s="57"/>
      <c r="OB832" s="57"/>
      <c r="OC832" s="57"/>
      <c r="OD832" s="57"/>
      <c r="OE832" s="57"/>
      <c r="OF832" s="57"/>
      <c r="OG832" s="57"/>
      <c r="OH832" s="57"/>
      <c r="OI832" s="57"/>
      <c r="OJ832" s="57"/>
      <c r="OK832" s="57"/>
      <c r="OL832" s="57"/>
      <c r="OM832" s="57"/>
      <c r="ON832" s="57"/>
      <c r="OO832" s="57"/>
      <c r="OP832" s="57"/>
      <c r="OQ832" s="57"/>
      <c r="OR832" s="57"/>
      <c r="OS832" s="57"/>
      <c r="OT832" s="57"/>
      <c r="OU832" s="57"/>
      <c r="OV832" s="57"/>
      <c r="OW832" s="57"/>
      <c r="OX832" s="57"/>
      <c r="OY832" s="57"/>
      <c r="OZ832" s="57"/>
      <c r="PA832" s="57"/>
      <c r="PB832" s="57"/>
      <c r="PC832" s="57"/>
      <c r="PD832" s="57"/>
      <c r="PE832" s="57"/>
      <c r="PF832" s="57"/>
      <c r="PG832" s="57"/>
      <c r="PH832" s="57"/>
      <c r="PI832" s="57"/>
      <c r="PJ832" s="57"/>
      <c r="PK832" s="57"/>
      <c r="PL832" s="57"/>
      <c r="PM832" s="57"/>
      <c r="PN832" s="57"/>
      <c r="PO832" s="57"/>
      <c r="PP832" s="57"/>
      <c r="PQ832" s="57"/>
      <c r="PR832" s="57"/>
      <c r="PS832" s="57"/>
      <c r="PT832" s="57"/>
      <c r="PU832" s="57"/>
      <c r="PV832" s="57"/>
      <c r="PW832" s="57"/>
      <c r="PX832" s="57"/>
      <c r="PY832" s="57"/>
      <c r="PZ832" s="57"/>
      <c r="QA832" s="57"/>
      <c r="QB832" s="57"/>
      <c r="QC832" s="57"/>
      <c r="QD832" s="57"/>
      <c r="QE832" s="57"/>
      <c r="QF832" s="57"/>
      <c r="QG832" s="57"/>
      <c r="QH832" s="57"/>
      <c r="QI832" s="57"/>
      <c r="QJ832" s="57"/>
      <c r="QK832" s="57"/>
      <c r="QL832" s="57"/>
      <c r="QM832" s="57"/>
      <c r="QN832" s="57"/>
      <c r="QO832" s="57"/>
      <c r="QP832" s="57"/>
      <c r="QQ832" s="57"/>
      <c r="QR832" s="57"/>
      <c r="QS832" s="57"/>
      <c r="QT832" s="57"/>
      <c r="QU832" s="57"/>
      <c r="QV832" s="57"/>
      <c r="QW832" s="57"/>
      <c r="QX832" s="57"/>
      <c r="QY832" s="57"/>
      <c r="QZ832" s="57"/>
      <c r="RA832" s="57"/>
      <c r="RB832" s="57"/>
      <c r="RC832" s="57"/>
      <c r="RD832" s="57"/>
      <c r="RE832" s="57"/>
      <c r="RF832" s="57"/>
      <c r="RG832" s="57"/>
      <c r="RH832" s="57"/>
      <c r="RI832" s="57"/>
      <c r="RJ832" s="57"/>
      <c r="RK832" s="57"/>
      <c r="RL832" s="57"/>
      <c r="RM832" s="57"/>
      <c r="RN832" s="57"/>
      <c r="RO832" s="57"/>
      <c r="RP832" s="57"/>
      <c r="RQ832" s="57"/>
      <c r="RR832" s="57"/>
      <c r="RS832" s="57"/>
      <c r="RT832" s="57"/>
      <c r="RU832" s="57"/>
      <c r="RV832" s="57"/>
      <c r="RW832" s="57"/>
      <c r="RX832" s="57"/>
      <c r="RY832" s="57"/>
      <c r="RZ832" s="57"/>
      <c r="SA832" s="57"/>
      <c r="SB832" s="57"/>
      <c r="SC832" s="57"/>
      <c r="SD832" s="57"/>
      <c r="SE832" s="57"/>
      <c r="SF832" s="57"/>
      <c r="SG832" s="57"/>
      <c r="SH832" s="57"/>
      <c r="SI832" s="57"/>
      <c r="SJ832" s="57"/>
      <c r="SK832" s="57"/>
      <c r="SL832" s="57"/>
      <c r="SM832" s="57"/>
      <c r="SN832" s="57"/>
      <c r="SO832" s="57"/>
      <c r="SP832" s="57"/>
      <c r="SQ832" s="57"/>
      <c r="SR832" s="57"/>
      <c r="SS832" s="57"/>
      <c r="ST832" s="57"/>
      <c r="SU832" s="57"/>
      <c r="SV832" s="57"/>
      <c r="SW832" s="57"/>
      <c r="SX832" s="57"/>
      <c r="SY832" s="57"/>
      <c r="SZ832" s="57"/>
      <c r="TA832" s="57"/>
      <c r="TB832" s="57"/>
      <c r="TC832" s="57"/>
      <c r="TD832" s="57"/>
      <c r="TE832" s="57"/>
      <c r="TF832" s="57"/>
      <c r="TG832" s="57"/>
      <c r="TH832" s="57"/>
      <c r="TI832" s="57"/>
      <c r="TJ832" s="57"/>
      <c r="TK832" s="57"/>
      <c r="TL832" s="57"/>
      <c r="TM832" s="57"/>
      <c r="TN832" s="57"/>
      <c r="TO832" s="57"/>
      <c r="TP832" s="57"/>
      <c r="TQ832" s="57"/>
      <c r="TR832" s="57"/>
      <c r="TS832" s="57"/>
      <c r="TT832" s="57"/>
      <c r="TU832" s="57"/>
      <c r="TV832" s="57"/>
      <c r="TW832" s="57"/>
      <c r="TX832" s="57"/>
      <c r="TY832" s="57"/>
      <c r="TZ832" s="57"/>
      <c r="UA832" s="57"/>
      <c r="UB832" s="57"/>
      <c r="UC832" s="57"/>
      <c r="UD832" s="57"/>
      <c r="UE832" s="57"/>
      <c r="UF832" s="57"/>
      <c r="UG832" s="57"/>
      <c r="UH832" s="57"/>
      <c r="UI832" s="57"/>
      <c r="UJ832" s="57"/>
      <c r="UK832" s="57"/>
      <c r="UL832" s="57"/>
      <c r="UM832" s="57"/>
      <c r="UN832" s="57"/>
      <c r="UO832" s="57"/>
      <c r="UP832" s="57"/>
      <c r="UQ832" s="57"/>
      <c r="UR832" s="57"/>
      <c r="US832" s="57"/>
      <c r="UT832" s="57"/>
      <c r="UU832" s="57"/>
      <c r="UV832" s="57"/>
      <c r="UW832" s="57"/>
      <c r="UX832" s="57"/>
      <c r="UY832" s="57"/>
      <c r="UZ832" s="57"/>
      <c r="VA832" s="57"/>
      <c r="VB832" s="57"/>
      <c r="VC832" s="57"/>
      <c r="VD832" s="57"/>
      <c r="VE832" s="57"/>
      <c r="VF832" s="57"/>
      <c r="VG832" s="57"/>
      <c r="VH832" s="57"/>
      <c r="VI832" s="57"/>
      <c r="VJ832" s="57"/>
      <c r="VK832" s="57"/>
      <c r="VL832" s="57"/>
      <c r="VM832" s="57"/>
      <c r="VN832" s="57"/>
      <c r="VO832" s="57"/>
      <c r="VP832" s="57"/>
      <c r="VQ832" s="57"/>
      <c r="VR832" s="57"/>
      <c r="VS832" s="57"/>
      <c r="VT832" s="57"/>
      <c r="VU832" s="57"/>
      <c r="VV832" s="57"/>
      <c r="VW832" s="57"/>
      <c r="VX832" s="57"/>
      <c r="VY832" s="57"/>
      <c r="VZ832" s="57"/>
      <c r="WA832" s="57"/>
      <c r="WB832" s="57"/>
      <c r="WC832" s="57"/>
      <c r="WD832" s="57"/>
      <c r="WE832" s="57"/>
      <c r="WF832" s="57"/>
      <c r="WG832" s="57"/>
      <c r="WH832" s="57"/>
      <c r="WI832" s="57"/>
      <c r="WJ832" s="57"/>
      <c r="WK832" s="57"/>
      <c r="WL832" s="57"/>
      <c r="WM832" s="57"/>
      <c r="WN832" s="57"/>
      <c r="WO832" s="57"/>
      <c r="WP832" s="57"/>
      <c r="WQ832" s="57"/>
      <c r="WR832" s="57"/>
      <c r="WS832" s="57"/>
      <c r="WT832" s="57"/>
      <c r="WU832" s="57"/>
      <c r="WV832" s="57"/>
      <c r="WW832" s="57"/>
      <c r="WX832" s="57"/>
      <c r="WY832" s="57"/>
      <c r="WZ832" s="57"/>
      <c r="XA832" s="57"/>
      <c r="XB832" s="57"/>
      <c r="XC832" s="57"/>
      <c r="XD832" s="57"/>
      <c r="XE832" s="57"/>
      <c r="XF832" s="57"/>
      <c r="XG832" s="57"/>
      <c r="XH832" s="57"/>
      <c r="XI832" s="57"/>
      <c r="XJ832" s="57"/>
      <c r="XK832" s="57"/>
      <c r="XL832" s="57"/>
      <c r="XM832" s="57"/>
      <c r="XN832" s="57"/>
      <c r="XO832" s="57"/>
      <c r="XP832" s="57"/>
      <c r="XQ832" s="57"/>
      <c r="XR832" s="57"/>
      <c r="XS832" s="57"/>
      <c r="XT832" s="57"/>
      <c r="XU832" s="57"/>
      <c r="XV832" s="57"/>
      <c r="XW832" s="57"/>
    </row>
    <row r="833">
      <c r="AI833" s="57"/>
      <c r="BR833" s="57"/>
      <c r="DA833" s="57"/>
      <c r="EJ833" s="57"/>
      <c r="EK833" s="57"/>
      <c r="EL833" s="57"/>
      <c r="EM833" s="57"/>
      <c r="EN833" s="57"/>
      <c r="EO833" s="57"/>
      <c r="EP833" s="57"/>
      <c r="EQ833" s="57"/>
      <c r="ER833" s="57"/>
      <c r="ES833" s="57"/>
      <c r="ET833" s="57"/>
      <c r="EU833" s="57"/>
      <c r="EV833" s="57"/>
      <c r="EW833" s="57"/>
      <c r="EX833" s="57"/>
      <c r="EY833" s="57"/>
      <c r="EZ833" s="57"/>
      <c r="FA833" s="57"/>
      <c r="FB833" s="57"/>
      <c r="FC833" s="57"/>
      <c r="FD833" s="57"/>
      <c r="FE833" s="57"/>
      <c r="FF833" s="57"/>
      <c r="FG833" s="57"/>
      <c r="FH833" s="57"/>
      <c r="FI833" s="57"/>
      <c r="FJ833" s="57"/>
      <c r="FK833" s="57"/>
      <c r="FL833" s="57"/>
      <c r="FM833" s="57"/>
      <c r="FN833" s="57"/>
      <c r="FO833" s="57"/>
      <c r="FP833" s="57"/>
      <c r="FQ833" s="57"/>
      <c r="FR833" s="57"/>
      <c r="FS833" s="57"/>
      <c r="FT833" s="57"/>
      <c r="FU833" s="57"/>
      <c r="FV833" s="57"/>
      <c r="FW833" s="57"/>
      <c r="FX833" s="57"/>
      <c r="FY833" s="57"/>
      <c r="FZ833" s="57"/>
      <c r="GA833" s="57"/>
      <c r="GB833" s="57"/>
      <c r="GC833" s="57"/>
      <c r="GD833" s="57"/>
      <c r="GE833" s="57"/>
      <c r="GF833" s="57"/>
      <c r="GG833" s="57"/>
      <c r="GH833" s="57"/>
      <c r="GI833" s="57"/>
      <c r="GJ833" s="57"/>
      <c r="GK833" s="57"/>
      <c r="GL833" s="57"/>
      <c r="GM833" s="57"/>
      <c r="GN833" s="57"/>
      <c r="GO833" s="57"/>
      <c r="GP833" s="57"/>
      <c r="GQ833" s="57"/>
      <c r="GR833" s="57"/>
      <c r="GS833" s="57"/>
      <c r="GT833" s="57"/>
      <c r="GU833" s="57"/>
      <c r="GV833" s="57"/>
      <c r="GW833" s="57"/>
      <c r="GX833" s="57"/>
      <c r="GY833" s="57"/>
      <c r="GZ833" s="57"/>
      <c r="HA833" s="57"/>
      <c r="HB833" s="57"/>
      <c r="HC833" s="57"/>
      <c r="HD833" s="57"/>
      <c r="HE833" s="57"/>
      <c r="HF833" s="57"/>
      <c r="HG833" s="57"/>
      <c r="HH833" s="57"/>
      <c r="HI833" s="57"/>
      <c r="HJ833" s="57"/>
      <c r="HK833" s="57"/>
      <c r="HL833" s="57"/>
      <c r="HM833" s="57"/>
      <c r="HN833" s="57"/>
      <c r="HO833" s="57"/>
      <c r="HP833" s="57"/>
      <c r="HQ833" s="57"/>
      <c r="HR833" s="57"/>
      <c r="HS833" s="57"/>
      <c r="HT833" s="57"/>
      <c r="HU833" s="57"/>
      <c r="HV833" s="57"/>
      <c r="HW833" s="57"/>
      <c r="HX833" s="57"/>
      <c r="HY833" s="57"/>
      <c r="HZ833" s="57"/>
      <c r="IA833" s="57"/>
      <c r="IB833" s="57"/>
      <c r="IC833" s="57"/>
      <c r="ID833" s="57"/>
      <c r="IE833" s="57"/>
      <c r="IF833" s="57"/>
      <c r="IG833" s="57"/>
      <c r="IH833" s="57"/>
      <c r="II833" s="57"/>
      <c r="IJ833" s="57"/>
      <c r="IK833" s="57"/>
      <c r="IL833" s="57"/>
      <c r="IM833" s="57"/>
      <c r="IN833" s="57"/>
      <c r="IO833" s="57"/>
      <c r="IP833" s="57"/>
      <c r="IQ833" s="57"/>
      <c r="IR833" s="57"/>
      <c r="IS833" s="57"/>
      <c r="IT833" s="57"/>
      <c r="IU833" s="57"/>
      <c r="IV833" s="57"/>
      <c r="IW833" s="57"/>
      <c r="IX833" s="57"/>
      <c r="IY833" s="57"/>
      <c r="IZ833" s="57"/>
      <c r="JA833" s="57"/>
      <c r="JB833" s="57"/>
      <c r="JC833" s="57"/>
      <c r="JD833" s="57"/>
      <c r="JE833" s="57"/>
      <c r="JF833" s="57"/>
      <c r="JG833" s="57"/>
      <c r="JH833" s="57"/>
      <c r="JI833" s="57"/>
      <c r="JJ833" s="57"/>
      <c r="JK833" s="57"/>
      <c r="JL833" s="57"/>
      <c r="JM833" s="57"/>
      <c r="JN833" s="57"/>
      <c r="JO833" s="57"/>
      <c r="JP833" s="57"/>
      <c r="JQ833" s="57"/>
      <c r="JR833" s="57"/>
      <c r="JS833" s="57"/>
      <c r="JT833" s="57"/>
      <c r="JU833" s="57"/>
      <c r="JV833" s="57"/>
      <c r="JW833" s="57"/>
      <c r="JX833" s="57"/>
      <c r="JY833" s="57"/>
      <c r="JZ833" s="57"/>
      <c r="KA833" s="57"/>
      <c r="KB833" s="57"/>
      <c r="KC833" s="57"/>
      <c r="KD833" s="57"/>
      <c r="KE833" s="57"/>
      <c r="KF833" s="57"/>
      <c r="KG833" s="57"/>
      <c r="KH833" s="57"/>
      <c r="KI833" s="57"/>
      <c r="KJ833" s="57"/>
      <c r="KK833" s="57"/>
      <c r="KL833" s="57"/>
      <c r="KM833" s="57"/>
      <c r="KN833" s="57"/>
      <c r="KO833" s="57"/>
      <c r="KP833" s="57"/>
      <c r="KQ833" s="57"/>
      <c r="KR833" s="57"/>
      <c r="KS833" s="57"/>
      <c r="KT833" s="57"/>
      <c r="KU833" s="57"/>
      <c r="KV833" s="57"/>
      <c r="KW833" s="57"/>
      <c r="KX833" s="57"/>
      <c r="KY833" s="57"/>
      <c r="KZ833" s="57"/>
      <c r="LA833" s="57"/>
      <c r="LB833" s="57"/>
      <c r="LC833" s="57"/>
      <c r="LD833" s="57"/>
      <c r="LE833" s="57"/>
      <c r="LF833" s="57"/>
      <c r="LG833" s="57"/>
      <c r="LH833" s="57"/>
      <c r="LI833" s="57"/>
      <c r="LJ833" s="57"/>
      <c r="LK833" s="57"/>
      <c r="LL833" s="57"/>
      <c r="LM833" s="57"/>
      <c r="LN833" s="57"/>
      <c r="LO833" s="57"/>
      <c r="LP833" s="57"/>
      <c r="LQ833" s="57"/>
      <c r="LR833" s="57"/>
      <c r="LS833" s="57"/>
      <c r="LT833" s="57"/>
      <c r="LU833" s="57"/>
      <c r="LV833" s="57"/>
      <c r="LW833" s="57"/>
      <c r="LX833" s="57"/>
      <c r="LY833" s="57"/>
      <c r="LZ833" s="57"/>
      <c r="MA833" s="57"/>
      <c r="MB833" s="57"/>
      <c r="MC833" s="57"/>
      <c r="MD833" s="57"/>
      <c r="ME833" s="57"/>
      <c r="MF833" s="57"/>
      <c r="MG833" s="57"/>
      <c r="MH833" s="57"/>
      <c r="MI833" s="57"/>
      <c r="MJ833" s="57"/>
      <c r="MK833" s="57"/>
      <c r="ML833" s="57"/>
      <c r="MM833" s="57"/>
      <c r="MN833" s="57"/>
      <c r="MO833" s="57"/>
      <c r="MP833" s="57"/>
      <c r="MQ833" s="57"/>
      <c r="MR833" s="57"/>
      <c r="MS833" s="57"/>
      <c r="MT833" s="57"/>
      <c r="MU833" s="57"/>
      <c r="MV833" s="57"/>
      <c r="MW833" s="57"/>
      <c r="MX833" s="57"/>
      <c r="MY833" s="57"/>
      <c r="MZ833" s="57"/>
      <c r="NA833" s="57"/>
      <c r="NB833" s="57"/>
      <c r="NC833" s="57"/>
      <c r="ND833" s="57"/>
      <c r="NE833" s="57"/>
      <c r="NF833" s="57"/>
      <c r="NG833" s="57"/>
      <c r="NH833" s="57"/>
      <c r="NI833" s="57"/>
      <c r="NJ833" s="57"/>
      <c r="NK833" s="57"/>
      <c r="NL833" s="57"/>
      <c r="NM833" s="57"/>
      <c r="NN833" s="57"/>
      <c r="NO833" s="57"/>
      <c r="NP833" s="57"/>
      <c r="NQ833" s="57"/>
      <c r="NR833" s="57"/>
      <c r="NS833" s="57"/>
      <c r="NT833" s="57"/>
      <c r="NU833" s="57"/>
      <c r="NV833" s="57"/>
      <c r="NW833" s="57"/>
      <c r="NX833" s="57"/>
      <c r="NY833" s="57"/>
      <c r="NZ833" s="57"/>
      <c r="OA833" s="57"/>
      <c r="OB833" s="57"/>
      <c r="OC833" s="57"/>
      <c r="OD833" s="57"/>
      <c r="OE833" s="57"/>
      <c r="OF833" s="57"/>
      <c r="OG833" s="57"/>
      <c r="OH833" s="57"/>
      <c r="OI833" s="57"/>
      <c r="OJ833" s="57"/>
      <c r="OK833" s="57"/>
      <c r="OL833" s="57"/>
      <c r="OM833" s="57"/>
      <c r="ON833" s="57"/>
      <c r="OO833" s="57"/>
      <c r="OP833" s="57"/>
      <c r="OQ833" s="57"/>
      <c r="OR833" s="57"/>
      <c r="OS833" s="57"/>
      <c r="OT833" s="57"/>
      <c r="OU833" s="57"/>
      <c r="OV833" s="57"/>
      <c r="OW833" s="57"/>
      <c r="OX833" s="57"/>
      <c r="OY833" s="57"/>
      <c r="OZ833" s="57"/>
      <c r="PA833" s="57"/>
      <c r="PB833" s="57"/>
      <c r="PC833" s="57"/>
      <c r="PD833" s="57"/>
      <c r="PE833" s="57"/>
      <c r="PF833" s="57"/>
      <c r="PG833" s="57"/>
      <c r="PH833" s="57"/>
      <c r="PI833" s="57"/>
      <c r="PJ833" s="57"/>
      <c r="PK833" s="57"/>
      <c r="PL833" s="57"/>
      <c r="PM833" s="57"/>
      <c r="PN833" s="57"/>
      <c r="PO833" s="57"/>
      <c r="PP833" s="57"/>
      <c r="PQ833" s="57"/>
      <c r="PR833" s="57"/>
      <c r="PS833" s="57"/>
      <c r="PT833" s="57"/>
      <c r="PU833" s="57"/>
      <c r="PV833" s="57"/>
      <c r="PW833" s="57"/>
      <c r="PX833" s="57"/>
      <c r="PY833" s="57"/>
      <c r="PZ833" s="57"/>
      <c r="QA833" s="57"/>
      <c r="QB833" s="57"/>
      <c r="QC833" s="57"/>
      <c r="QD833" s="57"/>
      <c r="QE833" s="57"/>
      <c r="QF833" s="57"/>
      <c r="QG833" s="57"/>
      <c r="QH833" s="57"/>
      <c r="QI833" s="57"/>
      <c r="QJ833" s="57"/>
      <c r="QK833" s="57"/>
      <c r="QL833" s="57"/>
      <c r="QM833" s="57"/>
      <c r="QN833" s="57"/>
      <c r="QO833" s="57"/>
      <c r="QP833" s="57"/>
      <c r="QQ833" s="57"/>
      <c r="QR833" s="57"/>
      <c r="QS833" s="57"/>
      <c r="QT833" s="57"/>
      <c r="QU833" s="57"/>
      <c r="QV833" s="57"/>
      <c r="QW833" s="57"/>
      <c r="QX833" s="57"/>
      <c r="QY833" s="57"/>
      <c r="QZ833" s="57"/>
      <c r="RA833" s="57"/>
      <c r="RB833" s="57"/>
      <c r="RC833" s="57"/>
      <c r="RD833" s="57"/>
      <c r="RE833" s="57"/>
      <c r="RF833" s="57"/>
      <c r="RG833" s="57"/>
      <c r="RH833" s="57"/>
      <c r="RI833" s="57"/>
      <c r="RJ833" s="57"/>
      <c r="RK833" s="57"/>
      <c r="RL833" s="57"/>
      <c r="RM833" s="57"/>
      <c r="RN833" s="57"/>
      <c r="RO833" s="57"/>
      <c r="RP833" s="57"/>
      <c r="RQ833" s="57"/>
      <c r="RR833" s="57"/>
      <c r="RS833" s="57"/>
      <c r="RT833" s="57"/>
      <c r="RU833" s="57"/>
      <c r="RV833" s="57"/>
      <c r="RW833" s="57"/>
      <c r="RX833" s="57"/>
      <c r="RY833" s="57"/>
      <c r="RZ833" s="57"/>
      <c r="SA833" s="57"/>
      <c r="SB833" s="57"/>
      <c r="SC833" s="57"/>
      <c r="SD833" s="57"/>
      <c r="SE833" s="57"/>
      <c r="SF833" s="57"/>
      <c r="SG833" s="57"/>
      <c r="SH833" s="57"/>
      <c r="SI833" s="57"/>
      <c r="SJ833" s="57"/>
      <c r="SK833" s="57"/>
      <c r="SL833" s="57"/>
      <c r="SM833" s="57"/>
      <c r="SN833" s="57"/>
      <c r="SO833" s="57"/>
      <c r="SP833" s="57"/>
      <c r="SQ833" s="57"/>
      <c r="SR833" s="57"/>
      <c r="SS833" s="57"/>
      <c r="ST833" s="57"/>
      <c r="SU833" s="57"/>
      <c r="SV833" s="57"/>
      <c r="SW833" s="57"/>
      <c r="SX833" s="57"/>
      <c r="SY833" s="57"/>
      <c r="SZ833" s="57"/>
      <c r="TA833" s="57"/>
      <c r="TB833" s="57"/>
      <c r="TC833" s="57"/>
      <c r="TD833" s="57"/>
      <c r="TE833" s="57"/>
      <c r="TF833" s="57"/>
      <c r="TG833" s="57"/>
      <c r="TH833" s="57"/>
      <c r="TI833" s="57"/>
      <c r="TJ833" s="57"/>
      <c r="TK833" s="57"/>
      <c r="TL833" s="57"/>
      <c r="TM833" s="57"/>
      <c r="TN833" s="57"/>
      <c r="TO833" s="57"/>
      <c r="TP833" s="57"/>
      <c r="TQ833" s="57"/>
      <c r="TR833" s="57"/>
      <c r="TS833" s="57"/>
      <c r="TT833" s="57"/>
      <c r="TU833" s="57"/>
      <c r="TV833" s="57"/>
      <c r="TW833" s="57"/>
      <c r="TX833" s="57"/>
      <c r="TY833" s="57"/>
      <c r="TZ833" s="57"/>
      <c r="UA833" s="57"/>
      <c r="UB833" s="57"/>
      <c r="UC833" s="57"/>
      <c r="UD833" s="57"/>
      <c r="UE833" s="57"/>
      <c r="UF833" s="57"/>
      <c r="UG833" s="57"/>
      <c r="UH833" s="57"/>
      <c r="UI833" s="57"/>
      <c r="UJ833" s="57"/>
      <c r="UK833" s="57"/>
      <c r="UL833" s="57"/>
      <c r="UM833" s="57"/>
      <c r="UN833" s="57"/>
      <c r="UO833" s="57"/>
      <c r="UP833" s="57"/>
      <c r="UQ833" s="57"/>
      <c r="UR833" s="57"/>
      <c r="US833" s="57"/>
      <c r="UT833" s="57"/>
      <c r="UU833" s="57"/>
      <c r="UV833" s="57"/>
      <c r="UW833" s="57"/>
      <c r="UX833" s="57"/>
      <c r="UY833" s="57"/>
      <c r="UZ833" s="57"/>
      <c r="VA833" s="57"/>
      <c r="VB833" s="57"/>
      <c r="VC833" s="57"/>
      <c r="VD833" s="57"/>
      <c r="VE833" s="57"/>
      <c r="VF833" s="57"/>
      <c r="VG833" s="57"/>
      <c r="VH833" s="57"/>
      <c r="VI833" s="57"/>
      <c r="VJ833" s="57"/>
      <c r="VK833" s="57"/>
      <c r="VL833" s="57"/>
      <c r="VM833" s="57"/>
      <c r="VN833" s="57"/>
      <c r="VO833" s="57"/>
      <c r="VP833" s="57"/>
      <c r="VQ833" s="57"/>
      <c r="VR833" s="57"/>
      <c r="VS833" s="57"/>
      <c r="VT833" s="57"/>
      <c r="VU833" s="57"/>
      <c r="VV833" s="57"/>
      <c r="VW833" s="57"/>
      <c r="VX833" s="57"/>
      <c r="VY833" s="57"/>
      <c r="VZ833" s="57"/>
      <c r="WA833" s="57"/>
      <c r="WB833" s="57"/>
      <c r="WC833" s="57"/>
      <c r="WD833" s="57"/>
      <c r="WE833" s="57"/>
      <c r="WF833" s="57"/>
      <c r="WG833" s="57"/>
      <c r="WH833" s="57"/>
      <c r="WI833" s="57"/>
      <c r="WJ833" s="57"/>
      <c r="WK833" s="57"/>
      <c r="WL833" s="57"/>
      <c r="WM833" s="57"/>
      <c r="WN833" s="57"/>
      <c r="WO833" s="57"/>
      <c r="WP833" s="57"/>
      <c r="WQ833" s="57"/>
      <c r="WR833" s="57"/>
      <c r="WS833" s="57"/>
      <c r="WT833" s="57"/>
      <c r="WU833" s="57"/>
      <c r="WV833" s="57"/>
      <c r="WW833" s="57"/>
      <c r="WX833" s="57"/>
      <c r="WY833" s="57"/>
      <c r="WZ833" s="57"/>
      <c r="XA833" s="57"/>
      <c r="XB833" s="57"/>
      <c r="XC833" s="57"/>
      <c r="XD833" s="57"/>
      <c r="XE833" s="57"/>
      <c r="XF833" s="57"/>
      <c r="XG833" s="57"/>
      <c r="XH833" s="57"/>
      <c r="XI833" s="57"/>
      <c r="XJ833" s="57"/>
      <c r="XK833" s="57"/>
      <c r="XL833" s="57"/>
      <c r="XM833" s="57"/>
      <c r="XN833" s="57"/>
      <c r="XO833" s="57"/>
      <c r="XP833" s="57"/>
      <c r="XQ833" s="57"/>
      <c r="XR833" s="57"/>
      <c r="XS833" s="57"/>
      <c r="XT833" s="57"/>
      <c r="XU833" s="57"/>
      <c r="XV833" s="57"/>
      <c r="XW833" s="57"/>
    </row>
    <row r="834">
      <c r="AI834" s="57"/>
      <c r="BR834" s="57"/>
      <c r="DA834" s="57"/>
      <c r="EJ834" s="57"/>
      <c r="EK834" s="57"/>
      <c r="EL834" s="57"/>
      <c r="EM834" s="57"/>
      <c r="EN834" s="57"/>
      <c r="EO834" s="57"/>
      <c r="EP834" s="57"/>
      <c r="EQ834" s="57"/>
      <c r="ER834" s="57"/>
      <c r="ES834" s="57"/>
      <c r="ET834" s="57"/>
      <c r="EU834" s="57"/>
      <c r="EV834" s="57"/>
      <c r="EW834" s="57"/>
      <c r="EX834" s="57"/>
      <c r="EY834" s="57"/>
      <c r="EZ834" s="57"/>
      <c r="FA834" s="57"/>
      <c r="FB834" s="57"/>
      <c r="FC834" s="57"/>
      <c r="FD834" s="57"/>
      <c r="FE834" s="57"/>
      <c r="FF834" s="57"/>
      <c r="FG834" s="57"/>
      <c r="FH834" s="57"/>
      <c r="FI834" s="57"/>
      <c r="FJ834" s="57"/>
      <c r="FK834" s="57"/>
      <c r="FL834" s="57"/>
      <c r="FM834" s="57"/>
      <c r="FN834" s="57"/>
      <c r="FO834" s="57"/>
      <c r="FP834" s="57"/>
      <c r="FQ834" s="57"/>
      <c r="FR834" s="57"/>
      <c r="FS834" s="57"/>
      <c r="FT834" s="57"/>
      <c r="FU834" s="57"/>
      <c r="FV834" s="57"/>
      <c r="FW834" s="57"/>
      <c r="FX834" s="57"/>
      <c r="FY834" s="57"/>
      <c r="FZ834" s="57"/>
      <c r="GA834" s="57"/>
      <c r="GB834" s="57"/>
      <c r="GC834" s="57"/>
      <c r="GD834" s="57"/>
      <c r="GE834" s="57"/>
      <c r="GF834" s="57"/>
      <c r="GG834" s="57"/>
      <c r="GH834" s="57"/>
      <c r="GI834" s="57"/>
      <c r="GJ834" s="57"/>
      <c r="GK834" s="57"/>
      <c r="GL834" s="57"/>
      <c r="GM834" s="57"/>
      <c r="GN834" s="57"/>
      <c r="GO834" s="57"/>
      <c r="GP834" s="57"/>
      <c r="GQ834" s="57"/>
      <c r="GR834" s="57"/>
      <c r="GS834" s="57"/>
      <c r="GT834" s="57"/>
      <c r="GU834" s="57"/>
      <c r="GV834" s="57"/>
      <c r="GW834" s="57"/>
      <c r="GX834" s="57"/>
      <c r="GY834" s="57"/>
      <c r="GZ834" s="57"/>
      <c r="HA834" s="57"/>
      <c r="HB834" s="57"/>
      <c r="HC834" s="57"/>
      <c r="HD834" s="57"/>
      <c r="HE834" s="57"/>
      <c r="HF834" s="57"/>
      <c r="HG834" s="57"/>
      <c r="HH834" s="57"/>
      <c r="HI834" s="57"/>
      <c r="HJ834" s="57"/>
      <c r="HK834" s="57"/>
      <c r="HL834" s="57"/>
      <c r="HM834" s="57"/>
      <c r="HN834" s="57"/>
      <c r="HO834" s="57"/>
      <c r="HP834" s="57"/>
      <c r="HQ834" s="57"/>
      <c r="HR834" s="57"/>
      <c r="HS834" s="57"/>
      <c r="HT834" s="57"/>
      <c r="HU834" s="57"/>
      <c r="HV834" s="57"/>
      <c r="HW834" s="57"/>
      <c r="HX834" s="57"/>
      <c r="HY834" s="57"/>
      <c r="HZ834" s="57"/>
      <c r="IA834" s="57"/>
      <c r="IB834" s="57"/>
      <c r="IC834" s="57"/>
      <c r="ID834" s="57"/>
      <c r="IE834" s="57"/>
      <c r="IF834" s="57"/>
      <c r="IG834" s="57"/>
      <c r="IH834" s="57"/>
      <c r="II834" s="57"/>
      <c r="IJ834" s="57"/>
      <c r="IK834" s="57"/>
      <c r="IL834" s="57"/>
      <c r="IM834" s="57"/>
      <c r="IN834" s="57"/>
      <c r="IO834" s="57"/>
      <c r="IP834" s="57"/>
      <c r="IQ834" s="57"/>
      <c r="IR834" s="57"/>
      <c r="IS834" s="57"/>
      <c r="IT834" s="57"/>
      <c r="IU834" s="57"/>
      <c r="IV834" s="57"/>
      <c r="IW834" s="57"/>
      <c r="IX834" s="57"/>
      <c r="IY834" s="57"/>
      <c r="IZ834" s="57"/>
      <c r="JA834" s="57"/>
      <c r="JB834" s="57"/>
      <c r="JC834" s="57"/>
      <c r="JD834" s="57"/>
      <c r="JE834" s="57"/>
      <c r="JF834" s="57"/>
      <c r="JG834" s="57"/>
      <c r="JH834" s="57"/>
      <c r="JI834" s="57"/>
      <c r="JJ834" s="57"/>
      <c r="JK834" s="57"/>
      <c r="JL834" s="57"/>
      <c r="JM834" s="57"/>
      <c r="JN834" s="57"/>
      <c r="JO834" s="57"/>
      <c r="JP834" s="57"/>
      <c r="JQ834" s="57"/>
      <c r="JR834" s="57"/>
      <c r="JS834" s="57"/>
      <c r="JT834" s="57"/>
      <c r="JU834" s="57"/>
      <c r="JV834" s="57"/>
      <c r="JW834" s="57"/>
      <c r="JX834" s="57"/>
      <c r="JY834" s="57"/>
      <c r="JZ834" s="57"/>
      <c r="KA834" s="57"/>
      <c r="KB834" s="57"/>
      <c r="KC834" s="57"/>
      <c r="KD834" s="57"/>
      <c r="KE834" s="57"/>
      <c r="KF834" s="57"/>
      <c r="KG834" s="57"/>
      <c r="KH834" s="57"/>
      <c r="KI834" s="57"/>
      <c r="KJ834" s="57"/>
      <c r="KK834" s="57"/>
      <c r="KL834" s="57"/>
      <c r="KM834" s="57"/>
      <c r="KN834" s="57"/>
      <c r="KO834" s="57"/>
      <c r="KP834" s="57"/>
      <c r="KQ834" s="57"/>
      <c r="KR834" s="57"/>
      <c r="KS834" s="57"/>
      <c r="KT834" s="57"/>
      <c r="KU834" s="57"/>
      <c r="KV834" s="57"/>
      <c r="KW834" s="57"/>
      <c r="KX834" s="57"/>
      <c r="KY834" s="57"/>
      <c r="KZ834" s="57"/>
      <c r="LA834" s="57"/>
      <c r="LB834" s="57"/>
      <c r="LC834" s="57"/>
      <c r="LD834" s="57"/>
      <c r="LE834" s="57"/>
      <c r="LF834" s="57"/>
      <c r="LG834" s="57"/>
      <c r="LH834" s="57"/>
      <c r="LI834" s="57"/>
      <c r="LJ834" s="57"/>
      <c r="LK834" s="57"/>
      <c r="LL834" s="57"/>
      <c r="LM834" s="57"/>
      <c r="LN834" s="57"/>
      <c r="LO834" s="57"/>
      <c r="LP834" s="57"/>
      <c r="LQ834" s="57"/>
      <c r="LR834" s="57"/>
      <c r="LS834" s="57"/>
      <c r="LT834" s="57"/>
      <c r="LU834" s="57"/>
      <c r="LV834" s="57"/>
      <c r="LW834" s="57"/>
      <c r="LX834" s="57"/>
      <c r="LY834" s="57"/>
      <c r="LZ834" s="57"/>
      <c r="MA834" s="57"/>
      <c r="MB834" s="57"/>
      <c r="MC834" s="57"/>
      <c r="MD834" s="57"/>
      <c r="ME834" s="57"/>
      <c r="MF834" s="57"/>
      <c r="MG834" s="57"/>
      <c r="MH834" s="57"/>
      <c r="MI834" s="57"/>
      <c r="MJ834" s="57"/>
      <c r="MK834" s="57"/>
      <c r="ML834" s="57"/>
      <c r="MM834" s="57"/>
      <c r="MN834" s="57"/>
      <c r="MO834" s="57"/>
      <c r="MP834" s="57"/>
      <c r="MQ834" s="57"/>
      <c r="MR834" s="57"/>
      <c r="MS834" s="57"/>
      <c r="MT834" s="57"/>
      <c r="MU834" s="57"/>
      <c r="MV834" s="57"/>
      <c r="MW834" s="57"/>
      <c r="MX834" s="57"/>
      <c r="MY834" s="57"/>
      <c r="MZ834" s="57"/>
      <c r="NA834" s="57"/>
      <c r="NB834" s="57"/>
      <c r="NC834" s="57"/>
      <c r="ND834" s="57"/>
      <c r="NE834" s="57"/>
      <c r="NF834" s="57"/>
      <c r="NG834" s="57"/>
      <c r="NH834" s="57"/>
      <c r="NI834" s="57"/>
      <c r="NJ834" s="57"/>
      <c r="NK834" s="57"/>
      <c r="NL834" s="57"/>
      <c r="NM834" s="57"/>
      <c r="NN834" s="57"/>
      <c r="NO834" s="57"/>
      <c r="NP834" s="57"/>
      <c r="NQ834" s="57"/>
      <c r="NR834" s="57"/>
      <c r="NS834" s="57"/>
      <c r="NT834" s="57"/>
      <c r="NU834" s="57"/>
      <c r="NV834" s="57"/>
      <c r="NW834" s="57"/>
      <c r="NX834" s="57"/>
      <c r="NY834" s="57"/>
      <c r="NZ834" s="57"/>
      <c r="OA834" s="57"/>
      <c r="OB834" s="57"/>
      <c r="OC834" s="57"/>
      <c r="OD834" s="57"/>
      <c r="OE834" s="57"/>
      <c r="OF834" s="57"/>
      <c r="OG834" s="57"/>
      <c r="OH834" s="57"/>
      <c r="OI834" s="57"/>
      <c r="OJ834" s="57"/>
      <c r="OK834" s="57"/>
      <c r="OL834" s="57"/>
      <c r="OM834" s="57"/>
      <c r="ON834" s="57"/>
      <c r="OO834" s="57"/>
      <c r="OP834" s="57"/>
      <c r="OQ834" s="57"/>
      <c r="OR834" s="57"/>
      <c r="OS834" s="57"/>
      <c r="OT834" s="57"/>
      <c r="OU834" s="57"/>
      <c r="OV834" s="57"/>
      <c r="OW834" s="57"/>
      <c r="OX834" s="57"/>
      <c r="OY834" s="57"/>
      <c r="OZ834" s="57"/>
      <c r="PA834" s="57"/>
      <c r="PB834" s="57"/>
      <c r="PC834" s="57"/>
      <c r="PD834" s="57"/>
      <c r="PE834" s="57"/>
      <c r="PF834" s="57"/>
      <c r="PG834" s="57"/>
      <c r="PH834" s="57"/>
      <c r="PI834" s="57"/>
      <c r="PJ834" s="57"/>
      <c r="PK834" s="57"/>
      <c r="PL834" s="57"/>
      <c r="PM834" s="57"/>
      <c r="PN834" s="57"/>
      <c r="PO834" s="57"/>
      <c r="PP834" s="57"/>
      <c r="PQ834" s="57"/>
      <c r="PR834" s="57"/>
      <c r="PS834" s="57"/>
      <c r="PT834" s="57"/>
      <c r="PU834" s="57"/>
      <c r="PV834" s="57"/>
      <c r="PW834" s="57"/>
      <c r="PX834" s="57"/>
      <c r="PY834" s="57"/>
      <c r="PZ834" s="57"/>
      <c r="QA834" s="57"/>
      <c r="QB834" s="57"/>
      <c r="QC834" s="57"/>
      <c r="QD834" s="57"/>
      <c r="QE834" s="57"/>
      <c r="QF834" s="57"/>
      <c r="QG834" s="57"/>
      <c r="QH834" s="57"/>
      <c r="QI834" s="57"/>
      <c r="QJ834" s="57"/>
      <c r="QK834" s="57"/>
      <c r="QL834" s="57"/>
      <c r="QM834" s="57"/>
      <c r="QN834" s="57"/>
      <c r="QO834" s="57"/>
      <c r="QP834" s="57"/>
      <c r="QQ834" s="57"/>
      <c r="QR834" s="57"/>
      <c r="QS834" s="57"/>
      <c r="QT834" s="57"/>
      <c r="QU834" s="57"/>
      <c r="QV834" s="57"/>
      <c r="QW834" s="57"/>
      <c r="QX834" s="57"/>
      <c r="QY834" s="57"/>
      <c r="QZ834" s="57"/>
      <c r="RA834" s="57"/>
      <c r="RB834" s="57"/>
      <c r="RC834" s="57"/>
      <c r="RD834" s="57"/>
      <c r="RE834" s="57"/>
      <c r="RF834" s="57"/>
      <c r="RG834" s="57"/>
      <c r="RH834" s="57"/>
      <c r="RI834" s="57"/>
      <c r="RJ834" s="57"/>
      <c r="RK834" s="57"/>
      <c r="RL834" s="57"/>
      <c r="RM834" s="57"/>
      <c r="RN834" s="57"/>
      <c r="RO834" s="57"/>
      <c r="RP834" s="57"/>
      <c r="RQ834" s="57"/>
      <c r="RR834" s="57"/>
      <c r="RS834" s="57"/>
      <c r="RT834" s="57"/>
      <c r="RU834" s="57"/>
      <c r="RV834" s="57"/>
      <c r="RW834" s="57"/>
      <c r="RX834" s="57"/>
      <c r="RY834" s="57"/>
      <c r="RZ834" s="57"/>
      <c r="SA834" s="57"/>
      <c r="SB834" s="57"/>
      <c r="SC834" s="57"/>
      <c r="SD834" s="57"/>
      <c r="SE834" s="57"/>
      <c r="SF834" s="57"/>
      <c r="SG834" s="57"/>
      <c r="SH834" s="57"/>
      <c r="SI834" s="57"/>
      <c r="SJ834" s="57"/>
      <c r="SK834" s="57"/>
      <c r="SL834" s="57"/>
      <c r="SM834" s="57"/>
      <c r="SN834" s="57"/>
      <c r="SO834" s="57"/>
      <c r="SP834" s="57"/>
      <c r="SQ834" s="57"/>
      <c r="SR834" s="57"/>
      <c r="SS834" s="57"/>
      <c r="ST834" s="57"/>
      <c r="SU834" s="57"/>
      <c r="SV834" s="57"/>
      <c r="SW834" s="57"/>
      <c r="SX834" s="57"/>
      <c r="SY834" s="57"/>
      <c r="SZ834" s="57"/>
      <c r="TA834" s="57"/>
      <c r="TB834" s="57"/>
      <c r="TC834" s="57"/>
      <c r="TD834" s="57"/>
      <c r="TE834" s="57"/>
      <c r="TF834" s="57"/>
      <c r="TG834" s="57"/>
      <c r="TH834" s="57"/>
      <c r="TI834" s="57"/>
      <c r="TJ834" s="57"/>
      <c r="TK834" s="57"/>
      <c r="TL834" s="57"/>
      <c r="TM834" s="57"/>
      <c r="TN834" s="57"/>
      <c r="TO834" s="57"/>
      <c r="TP834" s="57"/>
      <c r="TQ834" s="57"/>
      <c r="TR834" s="57"/>
      <c r="TS834" s="57"/>
      <c r="TT834" s="57"/>
      <c r="TU834" s="57"/>
      <c r="TV834" s="57"/>
      <c r="TW834" s="57"/>
      <c r="TX834" s="57"/>
      <c r="TY834" s="57"/>
      <c r="TZ834" s="57"/>
      <c r="UA834" s="57"/>
      <c r="UB834" s="57"/>
      <c r="UC834" s="57"/>
      <c r="UD834" s="57"/>
      <c r="UE834" s="57"/>
      <c r="UF834" s="57"/>
      <c r="UG834" s="57"/>
      <c r="UH834" s="57"/>
      <c r="UI834" s="57"/>
      <c r="UJ834" s="57"/>
      <c r="UK834" s="57"/>
      <c r="UL834" s="57"/>
      <c r="UM834" s="57"/>
      <c r="UN834" s="57"/>
      <c r="UO834" s="57"/>
      <c r="UP834" s="57"/>
      <c r="UQ834" s="57"/>
      <c r="UR834" s="57"/>
      <c r="US834" s="57"/>
      <c r="UT834" s="57"/>
      <c r="UU834" s="57"/>
      <c r="UV834" s="57"/>
      <c r="UW834" s="57"/>
      <c r="UX834" s="57"/>
      <c r="UY834" s="57"/>
      <c r="UZ834" s="57"/>
      <c r="VA834" s="57"/>
      <c r="VB834" s="57"/>
      <c r="VC834" s="57"/>
      <c r="VD834" s="57"/>
      <c r="VE834" s="57"/>
      <c r="VF834" s="57"/>
      <c r="VG834" s="57"/>
      <c r="VH834" s="57"/>
      <c r="VI834" s="57"/>
      <c r="VJ834" s="57"/>
      <c r="VK834" s="57"/>
      <c r="VL834" s="57"/>
      <c r="VM834" s="57"/>
      <c r="VN834" s="57"/>
      <c r="VO834" s="57"/>
      <c r="VP834" s="57"/>
      <c r="VQ834" s="57"/>
      <c r="VR834" s="57"/>
      <c r="VS834" s="57"/>
      <c r="VT834" s="57"/>
      <c r="VU834" s="57"/>
      <c r="VV834" s="57"/>
      <c r="VW834" s="57"/>
      <c r="VX834" s="57"/>
      <c r="VY834" s="57"/>
      <c r="VZ834" s="57"/>
      <c r="WA834" s="57"/>
      <c r="WB834" s="57"/>
      <c r="WC834" s="57"/>
      <c r="WD834" s="57"/>
      <c r="WE834" s="57"/>
      <c r="WF834" s="57"/>
      <c r="WG834" s="57"/>
      <c r="WH834" s="57"/>
      <c r="WI834" s="57"/>
      <c r="WJ834" s="57"/>
      <c r="WK834" s="57"/>
      <c r="WL834" s="57"/>
      <c r="WM834" s="57"/>
      <c r="WN834" s="57"/>
      <c r="WO834" s="57"/>
      <c r="WP834" s="57"/>
      <c r="WQ834" s="57"/>
      <c r="WR834" s="57"/>
      <c r="WS834" s="57"/>
      <c r="WT834" s="57"/>
      <c r="WU834" s="57"/>
      <c r="WV834" s="57"/>
      <c r="WW834" s="57"/>
      <c r="WX834" s="57"/>
      <c r="WY834" s="57"/>
      <c r="WZ834" s="57"/>
      <c r="XA834" s="57"/>
      <c r="XB834" s="57"/>
      <c r="XC834" s="57"/>
      <c r="XD834" s="57"/>
      <c r="XE834" s="57"/>
      <c r="XF834" s="57"/>
      <c r="XG834" s="57"/>
      <c r="XH834" s="57"/>
      <c r="XI834" s="57"/>
      <c r="XJ834" s="57"/>
      <c r="XK834" s="57"/>
      <c r="XL834" s="57"/>
      <c r="XM834" s="57"/>
      <c r="XN834" s="57"/>
      <c r="XO834" s="57"/>
      <c r="XP834" s="57"/>
      <c r="XQ834" s="57"/>
      <c r="XR834" s="57"/>
      <c r="XS834" s="57"/>
      <c r="XT834" s="57"/>
      <c r="XU834" s="57"/>
      <c r="XV834" s="57"/>
      <c r="XW834" s="57"/>
    </row>
    <row r="835">
      <c r="AI835" s="57"/>
      <c r="BR835" s="57"/>
      <c r="DA835" s="57"/>
      <c r="EJ835" s="57"/>
      <c r="EK835" s="57"/>
      <c r="EL835" s="57"/>
      <c r="EM835" s="57"/>
      <c r="EN835" s="57"/>
      <c r="EO835" s="57"/>
      <c r="EP835" s="57"/>
      <c r="EQ835" s="57"/>
      <c r="ER835" s="57"/>
      <c r="ES835" s="57"/>
      <c r="ET835" s="57"/>
      <c r="EU835" s="57"/>
      <c r="EV835" s="57"/>
      <c r="EW835" s="57"/>
      <c r="EX835" s="57"/>
      <c r="EY835" s="57"/>
      <c r="EZ835" s="57"/>
      <c r="FA835" s="57"/>
      <c r="FB835" s="57"/>
      <c r="FC835" s="57"/>
      <c r="FD835" s="57"/>
      <c r="FE835" s="57"/>
      <c r="FF835" s="57"/>
      <c r="FG835" s="57"/>
      <c r="FH835" s="57"/>
      <c r="FI835" s="57"/>
      <c r="FJ835" s="57"/>
      <c r="FK835" s="57"/>
      <c r="FL835" s="57"/>
      <c r="FM835" s="57"/>
      <c r="FN835" s="57"/>
      <c r="FO835" s="57"/>
      <c r="FP835" s="57"/>
      <c r="FQ835" s="57"/>
      <c r="FR835" s="57"/>
      <c r="FS835" s="57"/>
      <c r="FT835" s="57"/>
      <c r="FU835" s="57"/>
      <c r="FV835" s="57"/>
      <c r="FW835" s="57"/>
      <c r="FX835" s="57"/>
      <c r="FY835" s="57"/>
      <c r="FZ835" s="57"/>
      <c r="GA835" s="57"/>
      <c r="GB835" s="57"/>
      <c r="GC835" s="57"/>
      <c r="GD835" s="57"/>
      <c r="GE835" s="57"/>
      <c r="GF835" s="57"/>
      <c r="GG835" s="57"/>
      <c r="GH835" s="57"/>
      <c r="GI835" s="57"/>
      <c r="GJ835" s="57"/>
      <c r="GK835" s="57"/>
      <c r="GL835" s="57"/>
      <c r="GM835" s="57"/>
      <c r="GN835" s="57"/>
      <c r="GO835" s="57"/>
      <c r="GP835" s="57"/>
      <c r="GQ835" s="57"/>
      <c r="GR835" s="57"/>
      <c r="GS835" s="57"/>
      <c r="GT835" s="57"/>
      <c r="GU835" s="57"/>
      <c r="GV835" s="57"/>
      <c r="GW835" s="57"/>
      <c r="GX835" s="57"/>
      <c r="GY835" s="57"/>
      <c r="GZ835" s="57"/>
      <c r="HA835" s="57"/>
      <c r="HB835" s="57"/>
      <c r="HC835" s="57"/>
      <c r="HD835" s="57"/>
      <c r="HE835" s="57"/>
      <c r="HF835" s="57"/>
      <c r="HG835" s="57"/>
      <c r="HH835" s="57"/>
      <c r="HI835" s="57"/>
      <c r="HJ835" s="57"/>
      <c r="HK835" s="57"/>
      <c r="HL835" s="57"/>
      <c r="HM835" s="57"/>
      <c r="HN835" s="57"/>
      <c r="HO835" s="57"/>
      <c r="HP835" s="57"/>
      <c r="HQ835" s="57"/>
      <c r="HR835" s="57"/>
      <c r="HS835" s="57"/>
      <c r="HT835" s="57"/>
      <c r="HU835" s="57"/>
      <c r="HV835" s="57"/>
      <c r="HW835" s="57"/>
      <c r="HX835" s="57"/>
      <c r="HY835" s="57"/>
      <c r="HZ835" s="57"/>
      <c r="IA835" s="57"/>
      <c r="IB835" s="57"/>
      <c r="IC835" s="57"/>
      <c r="ID835" s="57"/>
      <c r="IE835" s="57"/>
      <c r="IF835" s="57"/>
      <c r="IG835" s="57"/>
      <c r="IH835" s="57"/>
      <c r="II835" s="57"/>
      <c r="IJ835" s="57"/>
      <c r="IK835" s="57"/>
      <c r="IL835" s="57"/>
      <c r="IM835" s="57"/>
      <c r="IN835" s="57"/>
      <c r="IO835" s="57"/>
      <c r="IP835" s="57"/>
      <c r="IQ835" s="57"/>
      <c r="IR835" s="57"/>
      <c r="IS835" s="57"/>
      <c r="IT835" s="57"/>
      <c r="IU835" s="57"/>
      <c r="IV835" s="57"/>
      <c r="IW835" s="57"/>
      <c r="IX835" s="57"/>
      <c r="IY835" s="57"/>
      <c r="IZ835" s="57"/>
      <c r="JA835" s="57"/>
      <c r="JB835" s="57"/>
      <c r="JC835" s="57"/>
      <c r="JD835" s="57"/>
      <c r="JE835" s="57"/>
      <c r="JF835" s="57"/>
      <c r="JG835" s="57"/>
      <c r="JH835" s="57"/>
      <c r="JI835" s="57"/>
      <c r="JJ835" s="57"/>
      <c r="JK835" s="57"/>
      <c r="JL835" s="57"/>
      <c r="JM835" s="57"/>
      <c r="JN835" s="57"/>
      <c r="JO835" s="57"/>
      <c r="JP835" s="57"/>
      <c r="JQ835" s="57"/>
      <c r="JR835" s="57"/>
      <c r="JS835" s="57"/>
      <c r="JT835" s="57"/>
      <c r="JU835" s="57"/>
      <c r="JV835" s="57"/>
      <c r="JW835" s="57"/>
      <c r="JX835" s="57"/>
      <c r="JY835" s="57"/>
      <c r="JZ835" s="57"/>
      <c r="KA835" s="57"/>
      <c r="KB835" s="57"/>
      <c r="KC835" s="57"/>
      <c r="KD835" s="57"/>
      <c r="KE835" s="57"/>
      <c r="KF835" s="57"/>
      <c r="KG835" s="57"/>
      <c r="KH835" s="57"/>
      <c r="KI835" s="57"/>
      <c r="KJ835" s="57"/>
      <c r="KK835" s="57"/>
      <c r="KL835" s="57"/>
      <c r="KM835" s="57"/>
      <c r="KN835" s="57"/>
      <c r="KO835" s="57"/>
      <c r="KP835" s="57"/>
      <c r="KQ835" s="57"/>
      <c r="KR835" s="57"/>
      <c r="KS835" s="57"/>
      <c r="KT835" s="57"/>
      <c r="KU835" s="57"/>
      <c r="KV835" s="57"/>
      <c r="KW835" s="57"/>
      <c r="KX835" s="57"/>
      <c r="KY835" s="57"/>
      <c r="KZ835" s="57"/>
      <c r="LA835" s="57"/>
      <c r="LB835" s="57"/>
      <c r="LC835" s="57"/>
      <c r="LD835" s="57"/>
      <c r="LE835" s="57"/>
      <c r="LF835" s="57"/>
      <c r="LG835" s="57"/>
      <c r="LH835" s="57"/>
      <c r="LI835" s="57"/>
      <c r="LJ835" s="57"/>
      <c r="LK835" s="57"/>
      <c r="LL835" s="57"/>
      <c r="LM835" s="57"/>
      <c r="LN835" s="57"/>
      <c r="LO835" s="57"/>
      <c r="LP835" s="57"/>
      <c r="LQ835" s="57"/>
      <c r="LR835" s="57"/>
      <c r="LS835" s="57"/>
      <c r="LT835" s="57"/>
      <c r="LU835" s="57"/>
      <c r="LV835" s="57"/>
      <c r="LW835" s="57"/>
      <c r="LX835" s="57"/>
      <c r="LY835" s="57"/>
      <c r="LZ835" s="57"/>
      <c r="MA835" s="57"/>
      <c r="MB835" s="57"/>
      <c r="MC835" s="57"/>
      <c r="MD835" s="57"/>
      <c r="ME835" s="57"/>
      <c r="MF835" s="57"/>
      <c r="MG835" s="57"/>
      <c r="MH835" s="57"/>
      <c r="MI835" s="57"/>
      <c r="MJ835" s="57"/>
      <c r="MK835" s="57"/>
      <c r="ML835" s="57"/>
      <c r="MM835" s="57"/>
      <c r="MN835" s="57"/>
      <c r="MO835" s="57"/>
      <c r="MP835" s="57"/>
      <c r="MQ835" s="57"/>
      <c r="MR835" s="57"/>
      <c r="MS835" s="57"/>
      <c r="MT835" s="57"/>
      <c r="MU835" s="57"/>
      <c r="MV835" s="57"/>
      <c r="MW835" s="57"/>
      <c r="MX835" s="57"/>
      <c r="MY835" s="57"/>
      <c r="MZ835" s="57"/>
      <c r="NA835" s="57"/>
      <c r="NB835" s="57"/>
      <c r="NC835" s="57"/>
      <c r="ND835" s="57"/>
      <c r="NE835" s="57"/>
      <c r="NF835" s="57"/>
      <c r="NG835" s="57"/>
      <c r="NH835" s="57"/>
      <c r="NI835" s="57"/>
      <c r="NJ835" s="57"/>
      <c r="NK835" s="57"/>
      <c r="NL835" s="57"/>
      <c r="NM835" s="57"/>
      <c r="NN835" s="57"/>
      <c r="NO835" s="57"/>
      <c r="NP835" s="57"/>
      <c r="NQ835" s="57"/>
      <c r="NR835" s="57"/>
      <c r="NS835" s="57"/>
      <c r="NT835" s="57"/>
      <c r="NU835" s="57"/>
      <c r="NV835" s="57"/>
      <c r="NW835" s="57"/>
      <c r="NX835" s="57"/>
      <c r="NY835" s="57"/>
      <c r="NZ835" s="57"/>
      <c r="OA835" s="57"/>
      <c r="OB835" s="57"/>
      <c r="OC835" s="57"/>
      <c r="OD835" s="57"/>
      <c r="OE835" s="57"/>
      <c r="OF835" s="57"/>
      <c r="OG835" s="57"/>
      <c r="OH835" s="57"/>
      <c r="OI835" s="57"/>
      <c r="OJ835" s="57"/>
      <c r="OK835" s="57"/>
      <c r="OL835" s="57"/>
      <c r="OM835" s="57"/>
      <c r="ON835" s="57"/>
      <c r="OO835" s="57"/>
      <c r="OP835" s="57"/>
      <c r="OQ835" s="57"/>
      <c r="OR835" s="57"/>
      <c r="OS835" s="57"/>
      <c r="OT835" s="57"/>
      <c r="OU835" s="57"/>
      <c r="OV835" s="57"/>
      <c r="OW835" s="57"/>
      <c r="OX835" s="57"/>
      <c r="OY835" s="57"/>
      <c r="OZ835" s="57"/>
      <c r="PA835" s="57"/>
      <c r="PB835" s="57"/>
      <c r="PC835" s="57"/>
      <c r="PD835" s="57"/>
      <c r="PE835" s="57"/>
      <c r="PF835" s="57"/>
      <c r="PG835" s="57"/>
      <c r="PH835" s="57"/>
      <c r="PI835" s="57"/>
      <c r="PJ835" s="57"/>
      <c r="PK835" s="57"/>
      <c r="PL835" s="57"/>
      <c r="PM835" s="57"/>
      <c r="PN835" s="57"/>
      <c r="PO835" s="57"/>
      <c r="PP835" s="57"/>
      <c r="PQ835" s="57"/>
      <c r="PR835" s="57"/>
      <c r="PS835" s="57"/>
      <c r="PT835" s="57"/>
      <c r="PU835" s="57"/>
      <c r="PV835" s="57"/>
      <c r="PW835" s="57"/>
      <c r="PX835" s="57"/>
      <c r="PY835" s="57"/>
      <c r="PZ835" s="57"/>
      <c r="QA835" s="57"/>
      <c r="QB835" s="57"/>
      <c r="QC835" s="57"/>
      <c r="QD835" s="57"/>
      <c r="QE835" s="57"/>
      <c r="QF835" s="57"/>
      <c r="QG835" s="57"/>
      <c r="QH835" s="57"/>
      <c r="QI835" s="57"/>
      <c r="QJ835" s="57"/>
      <c r="QK835" s="57"/>
      <c r="QL835" s="57"/>
      <c r="QM835" s="57"/>
      <c r="QN835" s="57"/>
      <c r="QO835" s="57"/>
      <c r="QP835" s="57"/>
      <c r="QQ835" s="57"/>
      <c r="QR835" s="57"/>
      <c r="QS835" s="57"/>
      <c r="QT835" s="57"/>
      <c r="QU835" s="57"/>
      <c r="QV835" s="57"/>
      <c r="QW835" s="57"/>
      <c r="QX835" s="57"/>
      <c r="QY835" s="57"/>
      <c r="QZ835" s="57"/>
      <c r="RA835" s="57"/>
      <c r="RB835" s="57"/>
      <c r="RC835" s="57"/>
      <c r="RD835" s="57"/>
      <c r="RE835" s="57"/>
      <c r="RF835" s="57"/>
      <c r="RG835" s="57"/>
      <c r="RH835" s="57"/>
      <c r="RI835" s="57"/>
      <c r="RJ835" s="57"/>
      <c r="RK835" s="57"/>
      <c r="RL835" s="57"/>
      <c r="RM835" s="57"/>
      <c r="RN835" s="57"/>
      <c r="RO835" s="57"/>
      <c r="RP835" s="57"/>
      <c r="RQ835" s="57"/>
      <c r="RR835" s="57"/>
      <c r="RS835" s="57"/>
      <c r="RT835" s="57"/>
      <c r="RU835" s="57"/>
      <c r="RV835" s="57"/>
      <c r="RW835" s="57"/>
      <c r="RX835" s="57"/>
      <c r="RY835" s="57"/>
      <c r="RZ835" s="57"/>
      <c r="SA835" s="57"/>
      <c r="SB835" s="57"/>
      <c r="SC835" s="57"/>
      <c r="SD835" s="57"/>
      <c r="SE835" s="57"/>
      <c r="SF835" s="57"/>
      <c r="SG835" s="57"/>
      <c r="SH835" s="57"/>
      <c r="SI835" s="57"/>
      <c r="SJ835" s="57"/>
      <c r="SK835" s="57"/>
      <c r="SL835" s="57"/>
      <c r="SM835" s="57"/>
      <c r="SN835" s="57"/>
      <c r="SO835" s="57"/>
      <c r="SP835" s="57"/>
      <c r="SQ835" s="57"/>
      <c r="SR835" s="57"/>
      <c r="SS835" s="57"/>
      <c r="ST835" s="57"/>
      <c r="SU835" s="57"/>
      <c r="SV835" s="57"/>
      <c r="SW835" s="57"/>
      <c r="SX835" s="57"/>
      <c r="SY835" s="57"/>
      <c r="SZ835" s="57"/>
      <c r="TA835" s="57"/>
      <c r="TB835" s="57"/>
      <c r="TC835" s="57"/>
      <c r="TD835" s="57"/>
      <c r="TE835" s="57"/>
      <c r="TF835" s="57"/>
      <c r="TG835" s="57"/>
      <c r="TH835" s="57"/>
      <c r="TI835" s="57"/>
      <c r="TJ835" s="57"/>
      <c r="TK835" s="57"/>
      <c r="TL835" s="57"/>
      <c r="TM835" s="57"/>
      <c r="TN835" s="57"/>
      <c r="TO835" s="57"/>
      <c r="TP835" s="57"/>
      <c r="TQ835" s="57"/>
      <c r="TR835" s="57"/>
      <c r="TS835" s="57"/>
      <c r="TT835" s="57"/>
      <c r="TU835" s="57"/>
      <c r="TV835" s="57"/>
      <c r="TW835" s="57"/>
      <c r="TX835" s="57"/>
      <c r="TY835" s="57"/>
      <c r="TZ835" s="57"/>
      <c r="UA835" s="57"/>
      <c r="UB835" s="57"/>
      <c r="UC835" s="57"/>
      <c r="UD835" s="57"/>
      <c r="UE835" s="57"/>
      <c r="UF835" s="57"/>
      <c r="UG835" s="57"/>
      <c r="UH835" s="57"/>
      <c r="UI835" s="57"/>
      <c r="UJ835" s="57"/>
      <c r="UK835" s="57"/>
      <c r="UL835" s="57"/>
      <c r="UM835" s="57"/>
      <c r="UN835" s="57"/>
      <c r="UO835" s="57"/>
      <c r="UP835" s="57"/>
      <c r="UQ835" s="57"/>
      <c r="UR835" s="57"/>
      <c r="US835" s="57"/>
      <c r="UT835" s="57"/>
      <c r="UU835" s="57"/>
      <c r="UV835" s="57"/>
      <c r="UW835" s="57"/>
      <c r="UX835" s="57"/>
      <c r="UY835" s="57"/>
      <c r="UZ835" s="57"/>
      <c r="VA835" s="57"/>
      <c r="VB835" s="57"/>
      <c r="VC835" s="57"/>
      <c r="VD835" s="57"/>
      <c r="VE835" s="57"/>
      <c r="VF835" s="57"/>
      <c r="VG835" s="57"/>
      <c r="VH835" s="57"/>
      <c r="VI835" s="57"/>
      <c r="VJ835" s="57"/>
      <c r="VK835" s="57"/>
      <c r="VL835" s="57"/>
      <c r="VM835" s="57"/>
      <c r="VN835" s="57"/>
      <c r="VO835" s="57"/>
      <c r="VP835" s="57"/>
      <c r="VQ835" s="57"/>
      <c r="VR835" s="57"/>
      <c r="VS835" s="57"/>
      <c r="VT835" s="57"/>
      <c r="VU835" s="57"/>
      <c r="VV835" s="57"/>
      <c r="VW835" s="57"/>
      <c r="VX835" s="57"/>
      <c r="VY835" s="57"/>
      <c r="VZ835" s="57"/>
      <c r="WA835" s="57"/>
      <c r="WB835" s="57"/>
      <c r="WC835" s="57"/>
      <c r="WD835" s="57"/>
      <c r="WE835" s="57"/>
      <c r="WF835" s="57"/>
      <c r="WG835" s="57"/>
      <c r="WH835" s="57"/>
      <c r="WI835" s="57"/>
      <c r="WJ835" s="57"/>
      <c r="WK835" s="57"/>
      <c r="WL835" s="57"/>
      <c r="WM835" s="57"/>
      <c r="WN835" s="57"/>
      <c r="WO835" s="57"/>
      <c r="WP835" s="57"/>
      <c r="WQ835" s="57"/>
      <c r="WR835" s="57"/>
      <c r="WS835" s="57"/>
      <c r="WT835" s="57"/>
      <c r="WU835" s="57"/>
      <c r="WV835" s="57"/>
      <c r="WW835" s="57"/>
      <c r="WX835" s="57"/>
      <c r="WY835" s="57"/>
      <c r="WZ835" s="57"/>
      <c r="XA835" s="57"/>
      <c r="XB835" s="57"/>
      <c r="XC835" s="57"/>
      <c r="XD835" s="57"/>
      <c r="XE835" s="57"/>
      <c r="XF835" s="57"/>
      <c r="XG835" s="57"/>
      <c r="XH835" s="57"/>
      <c r="XI835" s="57"/>
      <c r="XJ835" s="57"/>
      <c r="XK835" s="57"/>
      <c r="XL835" s="57"/>
      <c r="XM835" s="57"/>
      <c r="XN835" s="57"/>
      <c r="XO835" s="57"/>
      <c r="XP835" s="57"/>
      <c r="XQ835" s="57"/>
      <c r="XR835" s="57"/>
      <c r="XS835" s="57"/>
      <c r="XT835" s="57"/>
      <c r="XU835" s="57"/>
      <c r="XV835" s="57"/>
      <c r="XW835" s="57"/>
    </row>
    <row r="836">
      <c r="AI836" s="57"/>
      <c r="BR836" s="57"/>
      <c r="DA836" s="57"/>
      <c r="EJ836" s="57"/>
      <c r="EK836" s="57"/>
      <c r="EL836" s="57"/>
      <c r="EM836" s="57"/>
      <c r="EN836" s="57"/>
      <c r="EO836" s="57"/>
      <c r="EP836" s="57"/>
      <c r="EQ836" s="57"/>
      <c r="ER836" s="57"/>
      <c r="ES836" s="57"/>
      <c r="ET836" s="57"/>
      <c r="EU836" s="57"/>
      <c r="EV836" s="57"/>
      <c r="EW836" s="57"/>
      <c r="EX836" s="57"/>
      <c r="EY836" s="57"/>
      <c r="EZ836" s="57"/>
      <c r="FA836" s="57"/>
      <c r="FB836" s="57"/>
      <c r="FC836" s="57"/>
      <c r="FD836" s="57"/>
      <c r="FE836" s="57"/>
      <c r="FF836" s="57"/>
      <c r="FG836" s="57"/>
      <c r="FH836" s="57"/>
      <c r="FI836" s="57"/>
      <c r="FJ836" s="57"/>
      <c r="FK836" s="57"/>
      <c r="FL836" s="57"/>
      <c r="FM836" s="57"/>
      <c r="FN836" s="57"/>
      <c r="FO836" s="57"/>
      <c r="FP836" s="57"/>
      <c r="FQ836" s="57"/>
      <c r="FR836" s="57"/>
      <c r="FS836" s="57"/>
      <c r="FT836" s="57"/>
      <c r="FU836" s="57"/>
      <c r="FV836" s="57"/>
      <c r="FW836" s="57"/>
      <c r="FX836" s="57"/>
      <c r="FY836" s="57"/>
      <c r="FZ836" s="57"/>
      <c r="GA836" s="57"/>
      <c r="GB836" s="57"/>
      <c r="GC836" s="57"/>
      <c r="GD836" s="57"/>
      <c r="GE836" s="57"/>
      <c r="GF836" s="57"/>
      <c r="GG836" s="57"/>
      <c r="GH836" s="57"/>
      <c r="GI836" s="57"/>
      <c r="GJ836" s="57"/>
      <c r="GK836" s="57"/>
      <c r="GL836" s="57"/>
      <c r="GM836" s="57"/>
      <c r="GN836" s="57"/>
      <c r="GO836" s="57"/>
      <c r="GP836" s="57"/>
      <c r="GQ836" s="57"/>
      <c r="GR836" s="57"/>
      <c r="GS836" s="57"/>
      <c r="GT836" s="57"/>
      <c r="GU836" s="57"/>
      <c r="GV836" s="57"/>
      <c r="GW836" s="57"/>
      <c r="GX836" s="57"/>
      <c r="GY836" s="57"/>
      <c r="GZ836" s="57"/>
      <c r="HA836" s="57"/>
      <c r="HB836" s="57"/>
      <c r="HC836" s="57"/>
      <c r="HD836" s="57"/>
      <c r="HE836" s="57"/>
      <c r="HF836" s="57"/>
      <c r="HG836" s="57"/>
      <c r="HH836" s="57"/>
      <c r="HI836" s="57"/>
      <c r="HJ836" s="57"/>
      <c r="HK836" s="57"/>
      <c r="HL836" s="57"/>
      <c r="HM836" s="57"/>
      <c r="HN836" s="57"/>
      <c r="HO836" s="57"/>
      <c r="HP836" s="57"/>
      <c r="HQ836" s="57"/>
      <c r="HR836" s="57"/>
      <c r="HS836" s="57"/>
      <c r="HT836" s="57"/>
      <c r="HU836" s="57"/>
      <c r="HV836" s="57"/>
      <c r="HW836" s="57"/>
      <c r="HX836" s="57"/>
      <c r="HY836" s="57"/>
      <c r="HZ836" s="57"/>
      <c r="IA836" s="57"/>
      <c r="IB836" s="57"/>
      <c r="IC836" s="57"/>
      <c r="ID836" s="57"/>
      <c r="IE836" s="57"/>
      <c r="IF836" s="57"/>
      <c r="IG836" s="57"/>
      <c r="IH836" s="57"/>
      <c r="II836" s="57"/>
      <c r="IJ836" s="57"/>
      <c r="IK836" s="57"/>
      <c r="IL836" s="57"/>
      <c r="IM836" s="57"/>
      <c r="IN836" s="57"/>
      <c r="IO836" s="57"/>
      <c r="IP836" s="57"/>
      <c r="IQ836" s="57"/>
      <c r="IR836" s="57"/>
      <c r="IS836" s="57"/>
      <c r="IT836" s="57"/>
      <c r="IU836" s="57"/>
      <c r="IV836" s="57"/>
      <c r="IW836" s="57"/>
      <c r="IX836" s="57"/>
      <c r="IY836" s="57"/>
      <c r="IZ836" s="57"/>
      <c r="JA836" s="57"/>
      <c r="JB836" s="57"/>
      <c r="JC836" s="57"/>
      <c r="JD836" s="57"/>
      <c r="JE836" s="57"/>
      <c r="JF836" s="57"/>
      <c r="JG836" s="57"/>
      <c r="JH836" s="57"/>
      <c r="JI836" s="57"/>
      <c r="JJ836" s="57"/>
      <c r="JK836" s="57"/>
      <c r="JL836" s="57"/>
      <c r="JM836" s="57"/>
      <c r="JN836" s="57"/>
      <c r="JO836" s="57"/>
      <c r="JP836" s="57"/>
      <c r="JQ836" s="57"/>
      <c r="JR836" s="57"/>
      <c r="JS836" s="57"/>
      <c r="JT836" s="57"/>
      <c r="JU836" s="57"/>
      <c r="JV836" s="57"/>
      <c r="JW836" s="57"/>
      <c r="JX836" s="57"/>
      <c r="JY836" s="57"/>
      <c r="JZ836" s="57"/>
      <c r="KA836" s="57"/>
      <c r="KB836" s="57"/>
      <c r="KC836" s="57"/>
      <c r="KD836" s="57"/>
      <c r="KE836" s="57"/>
      <c r="KF836" s="57"/>
      <c r="KG836" s="57"/>
      <c r="KH836" s="57"/>
      <c r="KI836" s="57"/>
      <c r="KJ836" s="57"/>
      <c r="KK836" s="57"/>
      <c r="KL836" s="57"/>
      <c r="KM836" s="57"/>
      <c r="KN836" s="57"/>
      <c r="KO836" s="57"/>
      <c r="KP836" s="57"/>
      <c r="KQ836" s="57"/>
      <c r="KR836" s="57"/>
      <c r="KS836" s="57"/>
      <c r="KT836" s="57"/>
      <c r="KU836" s="57"/>
      <c r="KV836" s="57"/>
      <c r="KW836" s="57"/>
      <c r="KX836" s="57"/>
      <c r="KY836" s="57"/>
      <c r="KZ836" s="57"/>
      <c r="LA836" s="57"/>
      <c r="LB836" s="57"/>
      <c r="LC836" s="57"/>
      <c r="LD836" s="57"/>
      <c r="LE836" s="57"/>
      <c r="LF836" s="57"/>
      <c r="LG836" s="57"/>
      <c r="LH836" s="57"/>
      <c r="LI836" s="57"/>
      <c r="LJ836" s="57"/>
      <c r="LK836" s="57"/>
      <c r="LL836" s="57"/>
      <c r="LM836" s="57"/>
      <c r="LN836" s="57"/>
      <c r="LO836" s="57"/>
      <c r="LP836" s="57"/>
      <c r="LQ836" s="57"/>
      <c r="LR836" s="57"/>
      <c r="LS836" s="57"/>
      <c r="LT836" s="57"/>
      <c r="LU836" s="57"/>
      <c r="LV836" s="57"/>
      <c r="LW836" s="57"/>
      <c r="LX836" s="57"/>
      <c r="LY836" s="57"/>
      <c r="LZ836" s="57"/>
      <c r="MA836" s="57"/>
      <c r="MB836" s="57"/>
      <c r="MC836" s="57"/>
      <c r="MD836" s="57"/>
      <c r="ME836" s="57"/>
      <c r="MF836" s="57"/>
      <c r="MG836" s="57"/>
      <c r="MH836" s="57"/>
      <c r="MI836" s="57"/>
      <c r="MJ836" s="57"/>
      <c r="MK836" s="57"/>
      <c r="ML836" s="57"/>
      <c r="MM836" s="57"/>
      <c r="MN836" s="57"/>
      <c r="MO836" s="57"/>
      <c r="MP836" s="57"/>
      <c r="MQ836" s="57"/>
      <c r="MR836" s="57"/>
      <c r="MS836" s="57"/>
      <c r="MT836" s="57"/>
      <c r="MU836" s="57"/>
      <c r="MV836" s="57"/>
      <c r="MW836" s="57"/>
      <c r="MX836" s="57"/>
      <c r="MY836" s="57"/>
      <c r="MZ836" s="57"/>
      <c r="NA836" s="57"/>
      <c r="NB836" s="57"/>
      <c r="NC836" s="57"/>
      <c r="ND836" s="57"/>
      <c r="NE836" s="57"/>
      <c r="NF836" s="57"/>
      <c r="NG836" s="57"/>
      <c r="NH836" s="57"/>
      <c r="NI836" s="57"/>
      <c r="NJ836" s="57"/>
      <c r="NK836" s="57"/>
      <c r="NL836" s="57"/>
      <c r="NM836" s="57"/>
      <c r="NN836" s="57"/>
      <c r="NO836" s="57"/>
      <c r="NP836" s="57"/>
      <c r="NQ836" s="57"/>
      <c r="NR836" s="57"/>
      <c r="NS836" s="57"/>
      <c r="NT836" s="57"/>
      <c r="NU836" s="57"/>
      <c r="NV836" s="57"/>
      <c r="NW836" s="57"/>
      <c r="NX836" s="57"/>
      <c r="NY836" s="57"/>
      <c r="NZ836" s="57"/>
      <c r="OA836" s="57"/>
      <c r="OB836" s="57"/>
      <c r="OC836" s="57"/>
      <c r="OD836" s="57"/>
      <c r="OE836" s="57"/>
      <c r="OF836" s="57"/>
      <c r="OG836" s="57"/>
      <c r="OH836" s="57"/>
      <c r="OI836" s="57"/>
      <c r="OJ836" s="57"/>
      <c r="OK836" s="57"/>
      <c r="OL836" s="57"/>
      <c r="OM836" s="57"/>
      <c r="ON836" s="57"/>
      <c r="OO836" s="57"/>
      <c r="OP836" s="57"/>
      <c r="OQ836" s="57"/>
      <c r="OR836" s="57"/>
      <c r="OS836" s="57"/>
      <c r="OT836" s="57"/>
      <c r="OU836" s="57"/>
      <c r="OV836" s="57"/>
      <c r="OW836" s="57"/>
      <c r="OX836" s="57"/>
      <c r="OY836" s="57"/>
      <c r="OZ836" s="57"/>
      <c r="PA836" s="57"/>
      <c r="PB836" s="57"/>
      <c r="PC836" s="57"/>
      <c r="PD836" s="57"/>
      <c r="PE836" s="57"/>
      <c r="PF836" s="57"/>
      <c r="PG836" s="57"/>
      <c r="PH836" s="57"/>
      <c r="PI836" s="57"/>
      <c r="PJ836" s="57"/>
      <c r="PK836" s="57"/>
      <c r="PL836" s="57"/>
      <c r="PM836" s="57"/>
      <c r="PN836" s="57"/>
      <c r="PO836" s="57"/>
      <c r="PP836" s="57"/>
      <c r="PQ836" s="57"/>
      <c r="PR836" s="57"/>
      <c r="PS836" s="57"/>
      <c r="PT836" s="57"/>
      <c r="PU836" s="57"/>
      <c r="PV836" s="57"/>
      <c r="PW836" s="57"/>
      <c r="PX836" s="57"/>
      <c r="PY836" s="57"/>
      <c r="PZ836" s="57"/>
      <c r="QA836" s="57"/>
      <c r="QB836" s="57"/>
      <c r="QC836" s="57"/>
      <c r="QD836" s="57"/>
      <c r="QE836" s="57"/>
      <c r="QF836" s="57"/>
      <c r="QG836" s="57"/>
      <c r="QH836" s="57"/>
      <c r="QI836" s="57"/>
      <c r="QJ836" s="57"/>
      <c r="QK836" s="57"/>
      <c r="QL836" s="57"/>
      <c r="QM836" s="57"/>
      <c r="QN836" s="57"/>
      <c r="QO836" s="57"/>
      <c r="QP836" s="57"/>
      <c r="QQ836" s="57"/>
      <c r="QR836" s="57"/>
      <c r="QS836" s="57"/>
      <c r="QT836" s="57"/>
      <c r="QU836" s="57"/>
      <c r="QV836" s="57"/>
      <c r="QW836" s="57"/>
      <c r="QX836" s="57"/>
      <c r="QY836" s="57"/>
      <c r="QZ836" s="57"/>
      <c r="RA836" s="57"/>
      <c r="RB836" s="57"/>
      <c r="RC836" s="57"/>
      <c r="RD836" s="57"/>
      <c r="RE836" s="57"/>
      <c r="RF836" s="57"/>
      <c r="RG836" s="57"/>
      <c r="RH836" s="57"/>
      <c r="RI836" s="57"/>
      <c r="RJ836" s="57"/>
      <c r="RK836" s="57"/>
      <c r="RL836" s="57"/>
      <c r="RM836" s="57"/>
      <c r="RN836" s="57"/>
      <c r="RO836" s="57"/>
      <c r="RP836" s="57"/>
      <c r="RQ836" s="57"/>
      <c r="RR836" s="57"/>
      <c r="RS836" s="57"/>
      <c r="RT836" s="57"/>
      <c r="RU836" s="57"/>
      <c r="RV836" s="57"/>
      <c r="RW836" s="57"/>
      <c r="RX836" s="57"/>
      <c r="RY836" s="57"/>
      <c r="RZ836" s="57"/>
      <c r="SA836" s="57"/>
      <c r="SB836" s="57"/>
      <c r="SC836" s="57"/>
      <c r="SD836" s="57"/>
      <c r="SE836" s="57"/>
      <c r="SF836" s="57"/>
      <c r="SG836" s="57"/>
      <c r="SH836" s="57"/>
      <c r="SI836" s="57"/>
      <c r="SJ836" s="57"/>
      <c r="SK836" s="57"/>
      <c r="SL836" s="57"/>
      <c r="SM836" s="57"/>
      <c r="SN836" s="57"/>
      <c r="SO836" s="57"/>
      <c r="SP836" s="57"/>
      <c r="SQ836" s="57"/>
      <c r="SR836" s="57"/>
      <c r="SS836" s="57"/>
      <c r="ST836" s="57"/>
      <c r="SU836" s="57"/>
      <c r="SV836" s="57"/>
      <c r="SW836" s="57"/>
      <c r="SX836" s="57"/>
      <c r="SY836" s="57"/>
      <c r="SZ836" s="57"/>
      <c r="TA836" s="57"/>
      <c r="TB836" s="57"/>
      <c r="TC836" s="57"/>
      <c r="TD836" s="57"/>
      <c r="TE836" s="57"/>
      <c r="TF836" s="57"/>
      <c r="TG836" s="57"/>
      <c r="TH836" s="57"/>
      <c r="TI836" s="57"/>
      <c r="TJ836" s="57"/>
      <c r="TK836" s="57"/>
      <c r="TL836" s="57"/>
      <c r="TM836" s="57"/>
      <c r="TN836" s="57"/>
      <c r="TO836" s="57"/>
      <c r="TP836" s="57"/>
      <c r="TQ836" s="57"/>
      <c r="TR836" s="57"/>
      <c r="TS836" s="57"/>
      <c r="TT836" s="57"/>
      <c r="TU836" s="57"/>
      <c r="TV836" s="57"/>
      <c r="TW836" s="57"/>
      <c r="TX836" s="57"/>
      <c r="TY836" s="57"/>
      <c r="TZ836" s="57"/>
      <c r="UA836" s="57"/>
      <c r="UB836" s="57"/>
      <c r="UC836" s="57"/>
      <c r="UD836" s="57"/>
      <c r="UE836" s="57"/>
      <c r="UF836" s="57"/>
      <c r="UG836" s="57"/>
      <c r="UH836" s="57"/>
      <c r="UI836" s="57"/>
      <c r="UJ836" s="57"/>
      <c r="UK836" s="57"/>
      <c r="UL836" s="57"/>
      <c r="UM836" s="57"/>
      <c r="UN836" s="57"/>
      <c r="UO836" s="57"/>
      <c r="UP836" s="57"/>
      <c r="UQ836" s="57"/>
      <c r="UR836" s="57"/>
      <c r="US836" s="57"/>
      <c r="UT836" s="57"/>
      <c r="UU836" s="57"/>
      <c r="UV836" s="57"/>
      <c r="UW836" s="57"/>
      <c r="UX836" s="57"/>
      <c r="UY836" s="57"/>
      <c r="UZ836" s="57"/>
      <c r="VA836" s="57"/>
      <c r="VB836" s="57"/>
      <c r="VC836" s="57"/>
      <c r="VD836" s="57"/>
      <c r="VE836" s="57"/>
      <c r="VF836" s="57"/>
      <c r="VG836" s="57"/>
      <c r="VH836" s="57"/>
      <c r="VI836" s="57"/>
      <c r="VJ836" s="57"/>
      <c r="VK836" s="57"/>
      <c r="VL836" s="57"/>
      <c r="VM836" s="57"/>
      <c r="VN836" s="57"/>
      <c r="VO836" s="57"/>
      <c r="VP836" s="57"/>
      <c r="VQ836" s="57"/>
      <c r="VR836" s="57"/>
      <c r="VS836" s="57"/>
      <c r="VT836" s="57"/>
      <c r="VU836" s="57"/>
      <c r="VV836" s="57"/>
      <c r="VW836" s="57"/>
      <c r="VX836" s="57"/>
      <c r="VY836" s="57"/>
      <c r="VZ836" s="57"/>
      <c r="WA836" s="57"/>
      <c r="WB836" s="57"/>
      <c r="WC836" s="57"/>
      <c r="WD836" s="57"/>
      <c r="WE836" s="57"/>
      <c r="WF836" s="57"/>
      <c r="WG836" s="57"/>
      <c r="WH836" s="57"/>
      <c r="WI836" s="57"/>
      <c r="WJ836" s="57"/>
      <c r="WK836" s="57"/>
      <c r="WL836" s="57"/>
      <c r="WM836" s="57"/>
      <c r="WN836" s="57"/>
      <c r="WO836" s="57"/>
      <c r="WP836" s="57"/>
      <c r="WQ836" s="57"/>
      <c r="WR836" s="57"/>
      <c r="WS836" s="57"/>
      <c r="WT836" s="57"/>
      <c r="WU836" s="57"/>
      <c r="WV836" s="57"/>
      <c r="WW836" s="57"/>
      <c r="WX836" s="57"/>
      <c r="WY836" s="57"/>
      <c r="WZ836" s="57"/>
      <c r="XA836" s="57"/>
      <c r="XB836" s="57"/>
      <c r="XC836" s="57"/>
      <c r="XD836" s="57"/>
      <c r="XE836" s="57"/>
      <c r="XF836" s="57"/>
      <c r="XG836" s="57"/>
      <c r="XH836" s="57"/>
      <c r="XI836" s="57"/>
      <c r="XJ836" s="57"/>
      <c r="XK836" s="57"/>
      <c r="XL836" s="57"/>
      <c r="XM836" s="57"/>
      <c r="XN836" s="57"/>
      <c r="XO836" s="57"/>
      <c r="XP836" s="57"/>
      <c r="XQ836" s="57"/>
      <c r="XR836" s="57"/>
      <c r="XS836" s="57"/>
      <c r="XT836" s="57"/>
      <c r="XU836" s="57"/>
      <c r="XV836" s="57"/>
      <c r="XW836" s="57"/>
    </row>
    <row r="837">
      <c r="AI837" s="57"/>
      <c r="BR837" s="57"/>
      <c r="DA837" s="57"/>
      <c r="EJ837" s="57"/>
      <c r="EK837" s="57"/>
      <c r="EL837" s="57"/>
      <c r="EM837" s="57"/>
      <c r="EN837" s="57"/>
      <c r="EO837" s="57"/>
      <c r="EP837" s="57"/>
      <c r="EQ837" s="57"/>
      <c r="ER837" s="57"/>
      <c r="ES837" s="57"/>
      <c r="ET837" s="57"/>
      <c r="EU837" s="57"/>
      <c r="EV837" s="57"/>
      <c r="EW837" s="57"/>
      <c r="EX837" s="57"/>
      <c r="EY837" s="57"/>
      <c r="EZ837" s="57"/>
      <c r="FA837" s="57"/>
      <c r="FB837" s="57"/>
      <c r="FC837" s="57"/>
      <c r="FD837" s="57"/>
      <c r="FE837" s="57"/>
      <c r="FF837" s="57"/>
      <c r="FG837" s="57"/>
      <c r="FH837" s="57"/>
      <c r="FI837" s="57"/>
      <c r="FJ837" s="57"/>
      <c r="FK837" s="57"/>
      <c r="FL837" s="57"/>
      <c r="FM837" s="57"/>
      <c r="FN837" s="57"/>
      <c r="FO837" s="57"/>
      <c r="FP837" s="57"/>
      <c r="FQ837" s="57"/>
      <c r="FR837" s="57"/>
      <c r="FS837" s="57"/>
      <c r="FT837" s="57"/>
      <c r="FU837" s="57"/>
      <c r="FV837" s="57"/>
      <c r="FW837" s="57"/>
      <c r="FX837" s="57"/>
      <c r="FY837" s="57"/>
      <c r="FZ837" s="57"/>
      <c r="GA837" s="57"/>
      <c r="GB837" s="57"/>
      <c r="GC837" s="57"/>
      <c r="GD837" s="57"/>
      <c r="GE837" s="57"/>
      <c r="GF837" s="57"/>
      <c r="GG837" s="57"/>
      <c r="GH837" s="57"/>
      <c r="GI837" s="57"/>
      <c r="GJ837" s="57"/>
      <c r="GK837" s="57"/>
      <c r="GL837" s="57"/>
      <c r="GM837" s="57"/>
      <c r="GN837" s="57"/>
      <c r="GO837" s="57"/>
      <c r="GP837" s="57"/>
      <c r="GQ837" s="57"/>
      <c r="GR837" s="57"/>
      <c r="GS837" s="57"/>
      <c r="GT837" s="57"/>
      <c r="GU837" s="57"/>
      <c r="GV837" s="57"/>
      <c r="GW837" s="57"/>
      <c r="GX837" s="57"/>
      <c r="GY837" s="57"/>
      <c r="GZ837" s="57"/>
      <c r="HA837" s="57"/>
      <c r="HB837" s="57"/>
      <c r="HC837" s="57"/>
      <c r="HD837" s="57"/>
      <c r="HE837" s="57"/>
      <c r="HF837" s="57"/>
      <c r="HG837" s="57"/>
      <c r="HH837" s="57"/>
      <c r="HI837" s="57"/>
      <c r="HJ837" s="57"/>
      <c r="HK837" s="57"/>
      <c r="HL837" s="57"/>
      <c r="HM837" s="57"/>
      <c r="HN837" s="57"/>
      <c r="HO837" s="57"/>
      <c r="HP837" s="57"/>
      <c r="HQ837" s="57"/>
      <c r="HR837" s="57"/>
      <c r="HS837" s="57"/>
      <c r="HT837" s="57"/>
      <c r="HU837" s="57"/>
      <c r="HV837" s="57"/>
      <c r="HW837" s="57"/>
      <c r="HX837" s="57"/>
      <c r="HY837" s="57"/>
      <c r="HZ837" s="57"/>
      <c r="IA837" s="57"/>
      <c r="IB837" s="57"/>
      <c r="IC837" s="57"/>
      <c r="ID837" s="57"/>
      <c r="IE837" s="57"/>
      <c r="IF837" s="57"/>
      <c r="IG837" s="57"/>
      <c r="IH837" s="57"/>
      <c r="II837" s="57"/>
      <c r="IJ837" s="57"/>
      <c r="IK837" s="57"/>
      <c r="IL837" s="57"/>
      <c r="IM837" s="57"/>
      <c r="IN837" s="57"/>
      <c r="IO837" s="57"/>
      <c r="IP837" s="57"/>
      <c r="IQ837" s="57"/>
      <c r="IR837" s="57"/>
      <c r="IS837" s="57"/>
      <c r="IT837" s="57"/>
      <c r="IU837" s="57"/>
      <c r="IV837" s="57"/>
      <c r="IW837" s="57"/>
      <c r="IX837" s="57"/>
      <c r="IY837" s="57"/>
      <c r="IZ837" s="57"/>
      <c r="JA837" s="57"/>
      <c r="JB837" s="57"/>
      <c r="JC837" s="57"/>
      <c r="JD837" s="57"/>
      <c r="JE837" s="57"/>
      <c r="JF837" s="57"/>
      <c r="JG837" s="57"/>
      <c r="JH837" s="57"/>
      <c r="JI837" s="57"/>
      <c r="JJ837" s="57"/>
      <c r="JK837" s="57"/>
      <c r="JL837" s="57"/>
      <c r="JM837" s="57"/>
      <c r="JN837" s="57"/>
      <c r="JO837" s="57"/>
      <c r="JP837" s="57"/>
      <c r="JQ837" s="57"/>
      <c r="JR837" s="57"/>
      <c r="JS837" s="57"/>
      <c r="JT837" s="57"/>
      <c r="JU837" s="57"/>
      <c r="JV837" s="57"/>
      <c r="JW837" s="57"/>
      <c r="JX837" s="57"/>
      <c r="JY837" s="57"/>
      <c r="JZ837" s="57"/>
      <c r="KA837" s="57"/>
      <c r="KB837" s="57"/>
      <c r="KC837" s="57"/>
      <c r="KD837" s="57"/>
      <c r="KE837" s="57"/>
      <c r="KF837" s="57"/>
      <c r="KG837" s="57"/>
      <c r="KH837" s="57"/>
      <c r="KI837" s="57"/>
      <c r="KJ837" s="57"/>
      <c r="KK837" s="57"/>
      <c r="KL837" s="57"/>
      <c r="KM837" s="57"/>
      <c r="KN837" s="57"/>
      <c r="KO837" s="57"/>
      <c r="KP837" s="57"/>
      <c r="KQ837" s="57"/>
      <c r="KR837" s="57"/>
      <c r="KS837" s="57"/>
      <c r="KT837" s="57"/>
      <c r="KU837" s="57"/>
      <c r="KV837" s="57"/>
      <c r="KW837" s="57"/>
      <c r="KX837" s="57"/>
      <c r="KY837" s="57"/>
      <c r="KZ837" s="57"/>
      <c r="LA837" s="57"/>
      <c r="LB837" s="57"/>
      <c r="LC837" s="57"/>
      <c r="LD837" s="57"/>
      <c r="LE837" s="57"/>
      <c r="LF837" s="57"/>
      <c r="LG837" s="57"/>
      <c r="LH837" s="57"/>
      <c r="LI837" s="57"/>
      <c r="LJ837" s="57"/>
      <c r="LK837" s="57"/>
      <c r="LL837" s="57"/>
      <c r="LM837" s="57"/>
      <c r="LN837" s="57"/>
      <c r="LO837" s="57"/>
      <c r="LP837" s="57"/>
      <c r="LQ837" s="57"/>
      <c r="LR837" s="57"/>
      <c r="LS837" s="57"/>
      <c r="LT837" s="57"/>
      <c r="LU837" s="57"/>
      <c r="LV837" s="57"/>
      <c r="LW837" s="57"/>
      <c r="LX837" s="57"/>
      <c r="LY837" s="57"/>
      <c r="LZ837" s="57"/>
      <c r="MA837" s="57"/>
      <c r="MB837" s="57"/>
      <c r="MC837" s="57"/>
      <c r="MD837" s="57"/>
      <c r="ME837" s="57"/>
      <c r="MF837" s="57"/>
      <c r="MG837" s="57"/>
      <c r="MH837" s="57"/>
      <c r="MI837" s="57"/>
      <c r="MJ837" s="57"/>
      <c r="MK837" s="57"/>
      <c r="ML837" s="57"/>
      <c r="MM837" s="57"/>
      <c r="MN837" s="57"/>
      <c r="MO837" s="57"/>
      <c r="MP837" s="57"/>
      <c r="MQ837" s="57"/>
      <c r="MR837" s="57"/>
      <c r="MS837" s="57"/>
      <c r="MT837" s="57"/>
      <c r="MU837" s="57"/>
      <c r="MV837" s="57"/>
      <c r="MW837" s="57"/>
      <c r="MX837" s="57"/>
      <c r="MY837" s="57"/>
      <c r="MZ837" s="57"/>
      <c r="NA837" s="57"/>
      <c r="NB837" s="57"/>
      <c r="NC837" s="57"/>
      <c r="ND837" s="57"/>
      <c r="NE837" s="57"/>
      <c r="NF837" s="57"/>
      <c r="NG837" s="57"/>
      <c r="NH837" s="57"/>
      <c r="NI837" s="57"/>
      <c r="NJ837" s="57"/>
      <c r="NK837" s="57"/>
      <c r="NL837" s="57"/>
      <c r="NM837" s="57"/>
      <c r="NN837" s="57"/>
      <c r="NO837" s="57"/>
      <c r="NP837" s="57"/>
      <c r="NQ837" s="57"/>
      <c r="NR837" s="57"/>
      <c r="NS837" s="57"/>
      <c r="NT837" s="57"/>
      <c r="NU837" s="57"/>
      <c r="NV837" s="57"/>
      <c r="NW837" s="57"/>
      <c r="NX837" s="57"/>
      <c r="NY837" s="57"/>
      <c r="NZ837" s="57"/>
      <c r="OA837" s="57"/>
      <c r="OB837" s="57"/>
      <c r="OC837" s="57"/>
      <c r="OD837" s="57"/>
      <c r="OE837" s="57"/>
      <c r="OF837" s="57"/>
      <c r="OG837" s="57"/>
      <c r="OH837" s="57"/>
      <c r="OI837" s="57"/>
      <c r="OJ837" s="57"/>
      <c r="OK837" s="57"/>
      <c r="OL837" s="57"/>
      <c r="OM837" s="57"/>
      <c r="ON837" s="57"/>
      <c r="OO837" s="57"/>
      <c r="OP837" s="57"/>
      <c r="OQ837" s="57"/>
      <c r="OR837" s="57"/>
      <c r="OS837" s="57"/>
      <c r="OT837" s="57"/>
      <c r="OU837" s="57"/>
      <c r="OV837" s="57"/>
      <c r="OW837" s="57"/>
      <c r="OX837" s="57"/>
      <c r="OY837" s="57"/>
      <c r="OZ837" s="57"/>
      <c r="PA837" s="57"/>
      <c r="PB837" s="57"/>
      <c r="PC837" s="57"/>
      <c r="PD837" s="57"/>
      <c r="PE837" s="57"/>
      <c r="PF837" s="57"/>
      <c r="PG837" s="57"/>
      <c r="PH837" s="57"/>
      <c r="PI837" s="57"/>
      <c r="PJ837" s="57"/>
      <c r="PK837" s="57"/>
      <c r="PL837" s="57"/>
      <c r="PM837" s="57"/>
      <c r="PN837" s="57"/>
      <c r="PO837" s="57"/>
      <c r="PP837" s="57"/>
      <c r="PQ837" s="57"/>
      <c r="PR837" s="57"/>
      <c r="PS837" s="57"/>
      <c r="PT837" s="57"/>
      <c r="PU837" s="57"/>
      <c r="PV837" s="57"/>
      <c r="PW837" s="57"/>
      <c r="PX837" s="57"/>
      <c r="PY837" s="57"/>
      <c r="PZ837" s="57"/>
      <c r="QA837" s="57"/>
      <c r="QB837" s="57"/>
      <c r="QC837" s="57"/>
      <c r="QD837" s="57"/>
      <c r="QE837" s="57"/>
      <c r="QF837" s="57"/>
      <c r="QG837" s="57"/>
      <c r="QH837" s="57"/>
      <c r="QI837" s="57"/>
      <c r="QJ837" s="57"/>
      <c r="QK837" s="57"/>
      <c r="QL837" s="57"/>
      <c r="QM837" s="57"/>
      <c r="QN837" s="57"/>
      <c r="QO837" s="57"/>
      <c r="QP837" s="57"/>
      <c r="QQ837" s="57"/>
      <c r="QR837" s="57"/>
      <c r="QS837" s="57"/>
      <c r="QT837" s="57"/>
      <c r="QU837" s="57"/>
      <c r="QV837" s="57"/>
      <c r="QW837" s="57"/>
      <c r="QX837" s="57"/>
      <c r="QY837" s="57"/>
      <c r="QZ837" s="57"/>
      <c r="RA837" s="57"/>
      <c r="RB837" s="57"/>
      <c r="RC837" s="57"/>
      <c r="RD837" s="57"/>
      <c r="RE837" s="57"/>
      <c r="RF837" s="57"/>
      <c r="RG837" s="57"/>
      <c r="RH837" s="57"/>
      <c r="RI837" s="57"/>
      <c r="RJ837" s="57"/>
      <c r="RK837" s="57"/>
      <c r="RL837" s="57"/>
      <c r="RM837" s="57"/>
      <c r="RN837" s="57"/>
      <c r="RO837" s="57"/>
      <c r="RP837" s="57"/>
      <c r="RQ837" s="57"/>
      <c r="RR837" s="57"/>
      <c r="RS837" s="57"/>
      <c r="RT837" s="57"/>
      <c r="RU837" s="57"/>
      <c r="RV837" s="57"/>
      <c r="RW837" s="57"/>
      <c r="RX837" s="57"/>
      <c r="RY837" s="57"/>
      <c r="RZ837" s="57"/>
      <c r="SA837" s="57"/>
      <c r="SB837" s="57"/>
      <c r="SC837" s="57"/>
      <c r="SD837" s="57"/>
      <c r="SE837" s="57"/>
      <c r="SF837" s="57"/>
      <c r="SG837" s="57"/>
      <c r="SH837" s="57"/>
      <c r="SI837" s="57"/>
      <c r="SJ837" s="57"/>
      <c r="SK837" s="57"/>
      <c r="SL837" s="57"/>
      <c r="SM837" s="57"/>
      <c r="SN837" s="57"/>
      <c r="SO837" s="57"/>
      <c r="SP837" s="57"/>
      <c r="SQ837" s="57"/>
      <c r="SR837" s="57"/>
      <c r="SS837" s="57"/>
      <c r="ST837" s="57"/>
      <c r="SU837" s="57"/>
      <c r="SV837" s="57"/>
      <c r="SW837" s="57"/>
      <c r="SX837" s="57"/>
      <c r="SY837" s="57"/>
      <c r="SZ837" s="57"/>
      <c r="TA837" s="57"/>
      <c r="TB837" s="57"/>
      <c r="TC837" s="57"/>
      <c r="TD837" s="57"/>
      <c r="TE837" s="57"/>
      <c r="TF837" s="57"/>
      <c r="TG837" s="57"/>
      <c r="TH837" s="57"/>
      <c r="TI837" s="57"/>
      <c r="TJ837" s="57"/>
      <c r="TK837" s="57"/>
      <c r="TL837" s="57"/>
      <c r="TM837" s="57"/>
      <c r="TN837" s="57"/>
      <c r="TO837" s="57"/>
      <c r="TP837" s="57"/>
      <c r="TQ837" s="57"/>
      <c r="TR837" s="57"/>
      <c r="TS837" s="57"/>
      <c r="TT837" s="57"/>
      <c r="TU837" s="57"/>
      <c r="TV837" s="57"/>
      <c r="TW837" s="57"/>
      <c r="TX837" s="57"/>
      <c r="TY837" s="57"/>
      <c r="TZ837" s="57"/>
      <c r="UA837" s="57"/>
      <c r="UB837" s="57"/>
      <c r="UC837" s="57"/>
      <c r="UD837" s="57"/>
      <c r="UE837" s="57"/>
      <c r="UF837" s="57"/>
      <c r="UG837" s="57"/>
      <c r="UH837" s="57"/>
      <c r="UI837" s="57"/>
      <c r="UJ837" s="57"/>
      <c r="UK837" s="57"/>
      <c r="UL837" s="57"/>
      <c r="UM837" s="57"/>
      <c r="UN837" s="57"/>
      <c r="UO837" s="57"/>
      <c r="UP837" s="57"/>
      <c r="UQ837" s="57"/>
      <c r="UR837" s="57"/>
      <c r="US837" s="57"/>
      <c r="UT837" s="57"/>
      <c r="UU837" s="57"/>
      <c r="UV837" s="57"/>
      <c r="UW837" s="57"/>
      <c r="UX837" s="57"/>
      <c r="UY837" s="57"/>
      <c r="UZ837" s="57"/>
      <c r="VA837" s="57"/>
      <c r="VB837" s="57"/>
      <c r="VC837" s="57"/>
      <c r="VD837" s="57"/>
      <c r="VE837" s="57"/>
      <c r="VF837" s="57"/>
      <c r="VG837" s="57"/>
      <c r="VH837" s="57"/>
      <c r="VI837" s="57"/>
      <c r="VJ837" s="57"/>
      <c r="VK837" s="57"/>
      <c r="VL837" s="57"/>
      <c r="VM837" s="57"/>
      <c r="VN837" s="57"/>
      <c r="VO837" s="57"/>
      <c r="VP837" s="57"/>
      <c r="VQ837" s="57"/>
      <c r="VR837" s="57"/>
      <c r="VS837" s="57"/>
      <c r="VT837" s="57"/>
      <c r="VU837" s="57"/>
      <c r="VV837" s="57"/>
      <c r="VW837" s="57"/>
      <c r="VX837" s="57"/>
      <c r="VY837" s="57"/>
      <c r="VZ837" s="57"/>
      <c r="WA837" s="57"/>
      <c r="WB837" s="57"/>
      <c r="WC837" s="57"/>
      <c r="WD837" s="57"/>
      <c r="WE837" s="57"/>
      <c r="WF837" s="57"/>
      <c r="WG837" s="57"/>
      <c r="WH837" s="57"/>
      <c r="WI837" s="57"/>
      <c r="WJ837" s="57"/>
      <c r="WK837" s="57"/>
      <c r="WL837" s="57"/>
      <c r="WM837" s="57"/>
      <c r="WN837" s="57"/>
      <c r="WO837" s="57"/>
      <c r="WP837" s="57"/>
      <c r="WQ837" s="57"/>
      <c r="WR837" s="57"/>
      <c r="WS837" s="57"/>
      <c r="WT837" s="57"/>
      <c r="WU837" s="57"/>
      <c r="WV837" s="57"/>
      <c r="WW837" s="57"/>
      <c r="WX837" s="57"/>
      <c r="WY837" s="57"/>
      <c r="WZ837" s="57"/>
      <c r="XA837" s="57"/>
      <c r="XB837" s="57"/>
      <c r="XC837" s="57"/>
      <c r="XD837" s="57"/>
      <c r="XE837" s="57"/>
      <c r="XF837" s="57"/>
      <c r="XG837" s="57"/>
      <c r="XH837" s="57"/>
      <c r="XI837" s="57"/>
      <c r="XJ837" s="57"/>
      <c r="XK837" s="57"/>
      <c r="XL837" s="57"/>
      <c r="XM837" s="57"/>
      <c r="XN837" s="57"/>
      <c r="XO837" s="57"/>
      <c r="XP837" s="57"/>
      <c r="XQ837" s="57"/>
      <c r="XR837" s="57"/>
      <c r="XS837" s="57"/>
      <c r="XT837" s="57"/>
      <c r="XU837" s="57"/>
      <c r="XV837" s="57"/>
      <c r="XW837" s="57"/>
    </row>
    <row r="838">
      <c r="AI838" s="57"/>
      <c r="BR838" s="57"/>
      <c r="DA838" s="57"/>
      <c r="EJ838" s="57"/>
      <c r="EK838" s="57"/>
      <c r="EL838" s="57"/>
      <c r="EM838" s="57"/>
      <c r="EN838" s="57"/>
      <c r="EO838" s="57"/>
      <c r="EP838" s="57"/>
      <c r="EQ838" s="57"/>
      <c r="ER838" s="57"/>
      <c r="ES838" s="57"/>
      <c r="ET838" s="57"/>
      <c r="EU838" s="57"/>
      <c r="EV838" s="57"/>
      <c r="EW838" s="57"/>
      <c r="EX838" s="57"/>
      <c r="EY838" s="57"/>
      <c r="EZ838" s="57"/>
      <c r="FA838" s="57"/>
      <c r="FB838" s="57"/>
      <c r="FC838" s="57"/>
      <c r="FD838" s="57"/>
      <c r="FE838" s="57"/>
      <c r="FF838" s="57"/>
      <c r="FG838" s="57"/>
      <c r="FH838" s="57"/>
      <c r="FI838" s="57"/>
      <c r="FJ838" s="57"/>
      <c r="FK838" s="57"/>
      <c r="FL838" s="57"/>
      <c r="FM838" s="57"/>
      <c r="FN838" s="57"/>
      <c r="FO838" s="57"/>
      <c r="FP838" s="57"/>
      <c r="FQ838" s="57"/>
      <c r="FR838" s="57"/>
      <c r="FS838" s="57"/>
      <c r="FT838" s="57"/>
      <c r="FU838" s="57"/>
      <c r="FV838" s="57"/>
      <c r="FW838" s="57"/>
      <c r="FX838" s="57"/>
      <c r="FY838" s="57"/>
      <c r="FZ838" s="57"/>
      <c r="GA838" s="57"/>
      <c r="GB838" s="57"/>
      <c r="GC838" s="57"/>
      <c r="GD838" s="57"/>
      <c r="GE838" s="57"/>
      <c r="GF838" s="57"/>
      <c r="GG838" s="57"/>
      <c r="GH838" s="57"/>
      <c r="GI838" s="57"/>
      <c r="GJ838" s="57"/>
      <c r="GK838" s="57"/>
      <c r="GL838" s="57"/>
      <c r="GM838" s="57"/>
      <c r="GN838" s="57"/>
      <c r="GO838" s="57"/>
      <c r="GP838" s="57"/>
      <c r="GQ838" s="57"/>
      <c r="GR838" s="57"/>
      <c r="GS838" s="57"/>
      <c r="GT838" s="57"/>
      <c r="GU838" s="57"/>
      <c r="GV838" s="57"/>
      <c r="GW838" s="57"/>
      <c r="GX838" s="57"/>
      <c r="GY838" s="57"/>
      <c r="GZ838" s="57"/>
      <c r="HA838" s="57"/>
      <c r="HB838" s="57"/>
      <c r="HC838" s="57"/>
      <c r="HD838" s="57"/>
      <c r="HE838" s="57"/>
      <c r="HF838" s="57"/>
      <c r="HG838" s="57"/>
      <c r="HH838" s="57"/>
      <c r="HI838" s="57"/>
      <c r="HJ838" s="57"/>
      <c r="HK838" s="57"/>
      <c r="HL838" s="57"/>
      <c r="HM838" s="57"/>
      <c r="HN838" s="57"/>
      <c r="HO838" s="57"/>
      <c r="HP838" s="57"/>
      <c r="HQ838" s="57"/>
      <c r="HR838" s="57"/>
      <c r="HS838" s="57"/>
      <c r="HT838" s="57"/>
      <c r="HU838" s="57"/>
      <c r="HV838" s="57"/>
      <c r="HW838" s="57"/>
      <c r="HX838" s="57"/>
      <c r="HY838" s="57"/>
      <c r="HZ838" s="57"/>
      <c r="IA838" s="57"/>
      <c r="IB838" s="57"/>
      <c r="IC838" s="57"/>
      <c r="ID838" s="57"/>
      <c r="IE838" s="57"/>
      <c r="IF838" s="57"/>
      <c r="IG838" s="57"/>
      <c r="IH838" s="57"/>
      <c r="II838" s="57"/>
      <c r="IJ838" s="57"/>
      <c r="IK838" s="57"/>
      <c r="IL838" s="57"/>
      <c r="IM838" s="57"/>
      <c r="IN838" s="57"/>
      <c r="IO838" s="57"/>
      <c r="IP838" s="57"/>
      <c r="IQ838" s="57"/>
      <c r="IR838" s="57"/>
      <c r="IS838" s="57"/>
      <c r="IT838" s="57"/>
      <c r="IU838" s="57"/>
      <c r="IV838" s="57"/>
      <c r="IW838" s="57"/>
      <c r="IX838" s="57"/>
      <c r="IY838" s="57"/>
      <c r="IZ838" s="57"/>
      <c r="JA838" s="57"/>
      <c r="JB838" s="57"/>
      <c r="JC838" s="57"/>
      <c r="JD838" s="57"/>
      <c r="JE838" s="57"/>
      <c r="JF838" s="57"/>
      <c r="JG838" s="57"/>
      <c r="JH838" s="57"/>
      <c r="JI838" s="57"/>
      <c r="JJ838" s="57"/>
      <c r="JK838" s="57"/>
      <c r="JL838" s="57"/>
      <c r="JM838" s="57"/>
      <c r="JN838" s="57"/>
      <c r="JO838" s="57"/>
      <c r="JP838" s="57"/>
      <c r="JQ838" s="57"/>
      <c r="JR838" s="57"/>
      <c r="JS838" s="57"/>
      <c r="JT838" s="57"/>
      <c r="JU838" s="57"/>
      <c r="JV838" s="57"/>
      <c r="JW838" s="57"/>
      <c r="JX838" s="57"/>
      <c r="JY838" s="57"/>
      <c r="JZ838" s="57"/>
      <c r="KA838" s="57"/>
      <c r="KB838" s="57"/>
      <c r="KC838" s="57"/>
      <c r="KD838" s="57"/>
      <c r="KE838" s="57"/>
      <c r="KF838" s="57"/>
      <c r="KG838" s="57"/>
      <c r="KH838" s="57"/>
      <c r="KI838" s="57"/>
      <c r="KJ838" s="57"/>
      <c r="KK838" s="57"/>
      <c r="KL838" s="57"/>
      <c r="KM838" s="57"/>
      <c r="KN838" s="57"/>
      <c r="KO838" s="57"/>
      <c r="KP838" s="57"/>
      <c r="KQ838" s="57"/>
      <c r="KR838" s="57"/>
      <c r="KS838" s="57"/>
      <c r="KT838" s="57"/>
      <c r="KU838" s="57"/>
      <c r="KV838" s="57"/>
      <c r="KW838" s="57"/>
      <c r="KX838" s="57"/>
      <c r="KY838" s="57"/>
      <c r="KZ838" s="57"/>
      <c r="LA838" s="57"/>
      <c r="LB838" s="57"/>
      <c r="LC838" s="57"/>
      <c r="LD838" s="57"/>
      <c r="LE838" s="57"/>
      <c r="LF838" s="57"/>
      <c r="LG838" s="57"/>
      <c r="LH838" s="57"/>
      <c r="LI838" s="57"/>
      <c r="LJ838" s="57"/>
      <c r="LK838" s="57"/>
      <c r="LL838" s="57"/>
      <c r="LM838" s="57"/>
      <c r="LN838" s="57"/>
      <c r="LO838" s="57"/>
      <c r="LP838" s="57"/>
      <c r="LQ838" s="57"/>
      <c r="LR838" s="57"/>
      <c r="LS838" s="57"/>
      <c r="LT838" s="57"/>
      <c r="LU838" s="57"/>
      <c r="LV838" s="57"/>
      <c r="LW838" s="57"/>
      <c r="LX838" s="57"/>
      <c r="LY838" s="57"/>
      <c r="LZ838" s="57"/>
      <c r="MA838" s="57"/>
      <c r="MB838" s="57"/>
      <c r="MC838" s="57"/>
      <c r="MD838" s="57"/>
      <c r="ME838" s="57"/>
      <c r="MF838" s="57"/>
      <c r="MG838" s="57"/>
      <c r="MH838" s="57"/>
      <c r="MI838" s="57"/>
      <c r="MJ838" s="57"/>
      <c r="MK838" s="57"/>
      <c r="ML838" s="57"/>
      <c r="MM838" s="57"/>
      <c r="MN838" s="57"/>
      <c r="MO838" s="57"/>
      <c r="MP838" s="57"/>
      <c r="MQ838" s="57"/>
      <c r="MR838" s="57"/>
      <c r="MS838" s="57"/>
      <c r="MT838" s="57"/>
      <c r="MU838" s="57"/>
      <c r="MV838" s="57"/>
      <c r="MW838" s="57"/>
      <c r="MX838" s="57"/>
      <c r="MY838" s="57"/>
      <c r="MZ838" s="57"/>
      <c r="NA838" s="57"/>
      <c r="NB838" s="57"/>
      <c r="NC838" s="57"/>
      <c r="ND838" s="57"/>
      <c r="NE838" s="57"/>
      <c r="NF838" s="57"/>
      <c r="NG838" s="57"/>
      <c r="NH838" s="57"/>
      <c r="NI838" s="57"/>
      <c r="NJ838" s="57"/>
      <c r="NK838" s="57"/>
      <c r="NL838" s="57"/>
      <c r="NM838" s="57"/>
      <c r="NN838" s="57"/>
      <c r="NO838" s="57"/>
      <c r="NP838" s="57"/>
      <c r="NQ838" s="57"/>
      <c r="NR838" s="57"/>
      <c r="NS838" s="57"/>
      <c r="NT838" s="57"/>
      <c r="NU838" s="57"/>
      <c r="NV838" s="57"/>
      <c r="NW838" s="57"/>
      <c r="NX838" s="57"/>
      <c r="NY838" s="57"/>
      <c r="NZ838" s="57"/>
      <c r="OA838" s="57"/>
      <c r="OB838" s="57"/>
      <c r="OC838" s="57"/>
      <c r="OD838" s="57"/>
      <c r="OE838" s="57"/>
      <c r="OF838" s="57"/>
      <c r="OG838" s="57"/>
      <c r="OH838" s="57"/>
      <c r="OI838" s="57"/>
      <c r="OJ838" s="57"/>
      <c r="OK838" s="57"/>
      <c r="OL838" s="57"/>
      <c r="OM838" s="57"/>
      <c r="ON838" s="57"/>
      <c r="OO838" s="57"/>
      <c r="OP838" s="57"/>
      <c r="OQ838" s="57"/>
      <c r="OR838" s="57"/>
      <c r="OS838" s="57"/>
      <c r="OT838" s="57"/>
      <c r="OU838" s="57"/>
      <c r="OV838" s="57"/>
      <c r="OW838" s="57"/>
      <c r="OX838" s="57"/>
      <c r="OY838" s="57"/>
      <c r="OZ838" s="57"/>
      <c r="PA838" s="57"/>
      <c r="PB838" s="57"/>
      <c r="PC838" s="57"/>
      <c r="PD838" s="57"/>
      <c r="PE838" s="57"/>
      <c r="PF838" s="57"/>
      <c r="PG838" s="57"/>
      <c r="PH838" s="57"/>
      <c r="PI838" s="57"/>
      <c r="PJ838" s="57"/>
      <c r="PK838" s="57"/>
      <c r="PL838" s="57"/>
      <c r="PM838" s="57"/>
      <c r="PN838" s="57"/>
      <c r="PO838" s="57"/>
      <c r="PP838" s="57"/>
      <c r="PQ838" s="57"/>
      <c r="PR838" s="57"/>
      <c r="PS838" s="57"/>
      <c r="PT838" s="57"/>
      <c r="PU838" s="57"/>
      <c r="PV838" s="57"/>
      <c r="PW838" s="57"/>
      <c r="PX838" s="57"/>
      <c r="PY838" s="57"/>
      <c r="PZ838" s="57"/>
      <c r="QA838" s="57"/>
      <c r="QB838" s="57"/>
      <c r="QC838" s="57"/>
      <c r="QD838" s="57"/>
      <c r="QE838" s="57"/>
      <c r="QF838" s="57"/>
      <c r="QG838" s="57"/>
      <c r="QH838" s="57"/>
      <c r="QI838" s="57"/>
      <c r="QJ838" s="57"/>
      <c r="QK838" s="57"/>
      <c r="QL838" s="57"/>
      <c r="QM838" s="57"/>
      <c r="QN838" s="57"/>
      <c r="QO838" s="57"/>
      <c r="QP838" s="57"/>
      <c r="QQ838" s="57"/>
      <c r="QR838" s="57"/>
      <c r="QS838" s="57"/>
      <c r="QT838" s="57"/>
      <c r="QU838" s="57"/>
      <c r="QV838" s="57"/>
      <c r="QW838" s="57"/>
      <c r="QX838" s="57"/>
      <c r="QY838" s="57"/>
      <c r="QZ838" s="57"/>
      <c r="RA838" s="57"/>
      <c r="RB838" s="57"/>
      <c r="RC838" s="57"/>
      <c r="RD838" s="57"/>
      <c r="RE838" s="57"/>
      <c r="RF838" s="57"/>
      <c r="RG838" s="57"/>
      <c r="RH838" s="57"/>
      <c r="RI838" s="57"/>
      <c r="RJ838" s="57"/>
      <c r="RK838" s="57"/>
      <c r="RL838" s="57"/>
      <c r="RM838" s="57"/>
      <c r="RN838" s="57"/>
      <c r="RO838" s="57"/>
      <c r="RP838" s="57"/>
      <c r="RQ838" s="57"/>
      <c r="RR838" s="57"/>
      <c r="RS838" s="57"/>
      <c r="RT838" s="57"/>
      <c r="RU838" s="57"/>
      <c r="RV838" s="57"/>
      <c r="RW838" s="57"/>
      <c r="RX838" s="57"/>
      <c r="RY838" s="57"/>
      <c r="RZ838" s="57"/>
      <c r="SA838" s="57"/>
      <c r="SB838" s="57"/>
      <c r="SC838" s="57"/>
      <c r="SD838" s="57"/>
      <c r="SE838" s="57"/>
      <c r="SF838" s="57"/>
      <c r="SG838" s="57"/>
      <c r="SH838" s="57"/>
      <c r="SI838" s="57"/>
      <c r="SJ838" s="57"/>
      <c r="SK838" s="57"/>
      <c r="SL838" s="57"/>
      <c r="SM838" s="57"/>
      <c r="SN838" s="57"/>
      <c r="SO838" s="57"/>
      <c r="SP838" s="57"/>
      <c r="SQ838" s="57"/>
      <c r="SR838" s="57"/>
      <c r="SS838" s="57"/>
      <c r="ST838" s="57"/>
      <c r="SU838" s="57"/>
      <c r="SV838" s="57"/>
      <c r="SW838" s="57"/>
      <c r="SX838" s="57"/>
      <c r="SY838" s="57"/>
      <c r="SZ838" s="57"/>
      <c r="TA838" s="57"/>
      <c r="TB838" s="57"/>
      <c r="TC838" s="57"/>
      <c r="TD838" s="57"/>
      <c r="TE838" s="57"/>
      <c r="TF838" s="57"/>
      <c r="TG838" s="57"/>
      <c r="TH838" s="57"/>
      <c r="TI838" s="57"/>
      <c r="TJ838" s="57"/>
      <c r="TK838" s="57"/>
      <c r="TL838" s="57"/>
      <c r="TM838" s="57"/>
      <c r="TN838" s="57"/>
      <c r="TO838" s="57"/>
      <c r="TP838" s="57"/>
      <c r="TQ838" s="57"/>
      <c r="TR838" s="57"/>
      <c r="TS838" s="57"/>
      <c r="TT838" s="57"/>
      <c r="TU838" s="57"/>
      <c r="TV838" s="57"/>
      <c r="TW838" s="57"/>
      <c r="TX838" s="57"/>
      <c r="TY838" s="57"/>
      <c r="TZ838" s="57"/>
      <c r="UA838" s="57"/>
      <c r="UB838" s="57"/>
      <c r="UC838" s="57"/>
      <c r="UD838" s="57"/>
      <c r="UE838" s="57"/>
      <c r="UF838" s="57"/>
      <c r="UG838" s="57"/>
      <c r="UH838" s="57"/>
      <c r="UI838" s="57"/>
      <c r="UJ838" s="57"/>
      <c r="UK838" s="57"/>
      <c r="UL838" s="57"/>
      <c r="UM838" s="57"/>
      <c r="UN838" s="57"/>
      <c r="UO838" s="57"/>
      <c r="UP838" s="57"/>
      <c r="UQ838" s="57"/>
      <c r="UR838" s="57"/>
      <c r="US838" s="57"/>
      <c r="UT838" s="57"/>
      <c r="UU838" s="57"/>
      <c r="UV838" s="57"/>
      <c r="UW838" s="57"/>
      <c r="UX838" s="57"/>
      <c r="UY838" s="57"/>
      <c r="UZ838" s="57"/>
      <c r="VA838" s="57"/>
      <c r="VB838" s="57"/>
      <c r="VC838" s="57"/>
      <c r="VD838" s="57"/>
      <c r="VE838" s="57"/>
      <c r="VF838" s="57"/>
      <c r="VG838" s="57"/>
      <c r="VH838" s="57"/>
      <c r="VI838" s="57"/>
      <c r="VJ838" s="57"/>
      <c r="VK838" s="57"/>
      <c r="VL838" s="57"/>
      <c r="VM838" s="57"/>
      <c r="VN838" s="57"/>
      <c r="VO838" s="57"/>
      <c r="VP838" s="57"/>
      <c r="VQ838" s="57"/>
      <c r="VR838" s="57"/>
      <c r="VS838" s="57"/>
      <c r="VT838" s="57"/>
      <c r="VU838" s="57"/>
      <c r="VV838" s="57"/>
      <c r="VW838" s="57"/>
      <c r="VX838" s="57"/>
      <c r="VY838" s="57"/>
      <c r="VZ838" s="57"/>
      <c r="WA838" s="57"/>
      <c r="WB838" s="57"/>
      <c r="WC838" s="57"/>
      <c r="WD838" s="57"/>
      <c r="WE838" s="57"/>
      <c r="WF838" s="57"/>
      <c r="WG838" s="57"/>
      <c r="WH838" s="57"/>
      <c r="WI838" s="57"/>
      <c r="WJ838" s="57"/>
      <c r="WK838" s="57"/>
      <c r="WL838" s="57"/>
      <c r="WM838" s="57"/>
      <c r="WN838" s="57"/>
      <c r="WO838" s="57"/>
      <c r="WP838" s="57"/>
      <c r="WQ838" s="57"/>
      <c r="WR838" s="57"/>
      <c r="WS838" s="57"/>
      <c r="WT838" s="57"/>
      <c r="WU838" s="57"/>
      <c r="WV838" s="57"/>
      <c r="WW838" s="57"/>
      <c r="WX838" s="57"/>
      <c r="WY838" s="57"/>
      <c r="WZ838" s="57"/>
      <c r="XA838" s="57"/>
      <c r="XB838" s="57"/>
      <c r="XC838" s="57"/>
      <c r="XD838" s="57"/>
      <c r="XE838" s="57"/>
      <c r="XF838" s="57"/>
      <c r="XG838" s="57"/>
      <c r="XH838" s="57"/>
      <c r="XI838" s="57"/>
      <c r="XJ838" s="57"/>
      <c r="XK838" s="57"/>
      <c r="XL838" s="57"/>
      <c r="XM838" s="57"/>
      <c r="XN838" s="57"/>
      <c r="XO838" s="57"/>
      <c r="XP838" s="57"/>
      <c r="XQ838" s="57"/>
      <c r="XR838" s="57"/>
      <c r="XS838" s="57"/>
      <c r="XT838" s="57"/>
      <c r="XU838" s="57"/>
      <c r="XV838" s="57"/>
      <c r="XW838" s="57"/>
    </row>
    <row r="839">
      <c r="AI839" s="57"/>
      <c r="BR839" s="57"/>
      <c r="DA839" s="57"/>
      <c r="EJ839" s="57"/>
      <c r="EK839" s="57"/>
      <c r="EL839" s="57"/>
      <c r="EM839" s="57"/>
      <c r="EN839" s="57"/>
      <c r="EO839" s="57"/>
      <c r="EP839" s="57"/>
      <c r="EQ839" s="57"/>
      <c r="ER839" s="57"/>
      <c r="ES839" s="57"/>
      <c r="ET839" s="57"/>
      <c r="EU839" s="57"/>
      <c r="EV839" s="57"/>
      <c r="EW839" s="57"/>
      <c r="EX839" s="57"/>
      <c r="EY839" s="57"/>
      <c r="EZ839" s="57"/>
      <c r="FA839" s="57"/>
      <c r="FB839" s="57"/>
      <c r="FC839" s="57"/>
      <c r="FD839" s="57"/>
      <c r="FE839" s="57"/>
      <c r="FF839" s="57"/>
      <c r="FG839" s="57"/>
      <c r="FH839" s="57"/>
      <c r="FI839" s="57"/>
      <c r="FJ839" s="57"/>
      <c r="FK839" s="57"/>
      <c r="FL839" s="57"/>
      <c r="FM839" s="57"/>
      <c r="FN839" s="57"/>
      <c r="FO839" s="57"/>
      <c r="FP839" s="57"/>
      <c r="FQ839" s="57"/>
      <c r="FR839" s="57"/>
      <c r="FS839" s="57"/>
      <c r="FT839" s="57"/>
      <c r="FU839" s="57"/>
      <c r="FV839" s="57"/>
      <c r="FW839" s="57"/>
      <c r="FX839" s="57"/>
      <c r="FY839" s="57"/>
      <c r="FZ839" s="57"/>
      <c r="GA839" s="57"/>
      <c r="GB839" s="57"/>
      <c r="GC839" s="57"/>
      <c r="GD839" s="57"/>
      <c r="GE839" s="57"/>
      <c r="GF839" s="57"/>
      <c r="GG839" s="57"/>
      <c r="GH839" s="57"/>
      <c r="GI839" s="57"/>
      <c r="GJ839" s="57"/>
      <c r="GK839" s="57"/>
      <c r="GL839" s="57"/>
      <c r="GM839" s="57"/>
      <c r="GN839" s="57"/>
      <c r="GO839" s="57"/>
      <c r="GP839" s="57"/>
      <c r="GQ839" s="57"/>
      <c r="GR839" s="57"/>
      <c r="GS839" s="57"/>
      <c r="GT839" s="57"/>
      <c r="GU839" s="57"/>
      <c r="GV839" s="57"/>
      <c r="GW839" s="57"/>
      <c r="GX839" s="57"/>
      <c r="GY839" s="57"/>
      <c r="GZ839" s="57"/>
      <c r="HA839" s="57"/>
      <c r="HB839" s="57"/>
      <c r="HC839" s="57"/>
      <c r="HD839" s="57"/>
      <c r="HE839" s="57"/>
      <c r="HF839" s="57"/>
      <c r="HG839" s="57"/>
      <c r="HH839" s="57"/>
      <c r="HI839" s="57"/>
      <c r="HJ839" s="57"/>
      <c r="HK839" s="57"/>
      <c r="HL839" s="57"/>
      <c r="HM839" s="57"/>
      <c r="HN839" s="57"/>
      <c r="HO839" s="57"/>
      <c r="HP839" s="57"/>
      <c r="HQ839" s="57"/>
      <c r="HR839" s="57"/>
      <c r="HS839" s="57"/>
      <c r="HT839" s="57"/>
      <c r="HU839" s="57"/>
      <c r="HV839" s="57"/>
      <c r="HW839" s="57"/>
      <c r="HX839" s="57"/>
      <c r="HY839" s="57"/>
      <c r="HZ839" s="57"/>
      <c r="IA839" s="57"/>
      <c r="IB839" s="57"/>
      <c r="IC839" s="57"/>
      <c r="ID839" s="57"/>
      <c r="IE839" s="57"/>
      <c r="IF839" s="57"/>
      <c r="IG839" s="57"/>
      <c r="IH839" s="57"/>
      <c r="II839" s="57"/>
      <c r="IJ839" s="57"/>
      <c r="IK839" s="57"/>
      <c r="IL839" s="57"/>
      <c r="IM839" s="57"/>
      <c r="IN839" s="57"/>
      <c r="IO839" s="57"/>
      <c r="IP839" s="57"/>
      <c r="IQ839" s="57"/>
      <c r="IR839" s="57"/>
      <c r="IS839" s="57"/>
      <c r="IT839" s="57"/>
      <c r="IU839" s="57"/>
      <c r="IV839" s="57"/>
      <c r="IW839" s="57"/>
      <c r="IX839" s="57"/>
      <c r="IY839" s="57"/>
      <c r="IZ839" s="57"/>
      <c r="JA839" s="57"/>
      <c r="JB839" s="57"/>
      <c r="JC839" s="57"/>
      <c r="JD839" s="57"/>
      <c r="JE839" s="57"/>
      <c r="JF839" s="57"/>
      <c r="JG839" s="57"/>
      <c r="JH839" s="57"/>
      <c r="JI839" s="57"/>
      <c r="JJ839" s="57"/>
      <c r="JK839" s="57"/>
      <c r="JL839" s="57"/>
      <c r="JM839" s="57"/>
      <c r="JN839" s="57"/>
      <c r="JO839" s="57"/>
      <c r="JP839" s="57"/>
      <c r="JQ839" s="57"/>
      <c r="JR839" s="57"/>
      <c r="JS839" s="57"/>
      <c r="JT839" s="57"/>
      <c r="JU839" s="57"/>
      <c r="JV839" s="57"/>
      <c r="JW839" s="57"/>
      <c r="JX839" s="57"/>
      <c r="JY839" s="57"/>
      <c r="JZ839" s="57"/>
      <c r="KA839" s="57"/>
      <c r="KB839" s="57"/>
      <c r="KC839" s="57"/>
      <c r="KD839" s="57"/>
      <c r="KE839" s="57"/>
      <c r="KF839" s="57"/>
      <c r="KG839" s="57"/>
      <c r="KH839" s="57"/>
      <c r="KI839" s="57"/>
      <c r="KJ839" s="57"/>
      <c r="KK839" s="57"/>
      <c r="KL839" s="57"/>
      <c r="KM839" s="57"/>
      <c r="KN839" s="57"/>
      <c r="KO839" s="57"/>
      <c r="KP839" s="57"/>
      <c r="KQ839" s="57"/>
      <c r="KR839" s="57"/>
      <c r="KS839" s="57"/>
      <c r="KT839" s="57"/>
      <c r="KU839" s="57"/>
      <c r="KV839" s="57"/>
      <c r="KW839" s="57"/>
      <c r="KX839" s="57"/>
      <c r="KY839" s="57"/>
      <c r="KZ839" s="57"/>
      <c r="LA839" s="57"/>
      <c r="LB839" s="57"/>
      <c r="LC839" s="57"/>
      <c r="LD839" s="57"/>
      <c r="LE839" s="57"/>
      <c r="LF839" s="57"/>
      <c r="LG839" s="57"/>
      <c r="LH839" s="57"/>
      <c r="LI839" s="57"/>
      <c r="LJ839" s="57"/>
      <c r="LK839" s="57"/>
      <c r="LL839" s="57"/>
      <c r="LM839" s="57"/>
      <c r="LN839" s="57"/>
      <c r="LO839" s="57"/>
      <c r="LP839" s="57"/>
      <c r="LQ839" s="57"/>
      <c r="LR839" s="57"/>
      <c r="LS839" s="57"/>
      <c r="LT839" s="57"/>
      <c r="LU839" s="57"/>
      <c r="LV839" s="57"/>
      <c r="LW839" s="57"/>
      <c r="LX839" s="57"/>
      <c r="LY839" s="57"/>
      <c r="LZ839" s="57"/>
      <c r="MA839" s="57"/>
      <c r="MB839" s="57"/>
      <c r="MC839" s="57"/>
      <c r="MD839" s="57"/>
      <c r="ME839" s="57"/>
      <c r="MF839" s="57"/>
      <c r="MG839" s="57"/>
      <c r="MH839" s="57"/>
      <c r="MI839" s="57"/>
      <c r="MJ839" s="57"/>
      <c r="MK839" s="57"/>
      <c r="ML839" s="57"/>
      <c r="MM839" s="57"/>
      <c r="MN839" s="57"/>
      <c r="MO839" s="57"/>
      <c r="MP839" s="57"/>
      <c r="MQ839" s="57"/>
      <c r="MR839" s="57"/>
      <c r="MS839" s="57"/>
      <c r="MT839" s="57"/>
      <c r="MU839" s="57"/>
      <c r="MV839" s="57"/>
      <c r="MW839" s="57"/>
      <c r="MX839" s="57"/>
      <c r="MY839" s="57"/>
      <c r="MZ839" s="57"/>
      <c r="NA839" s="57"/>
      <c r="NB839" s="57"/>
      <c r="NC839" s="57"/>
      <c r="ND839" s="57"/>
      <c r="NE839" s="57"/>
      <c r="NF839" s="57"/>
      <c r="NG839" s="57"/>
      <c r="NH839" s="57"/>
      <c r="NI839" s="57"/>
      <c r="NJ839" s="57"/>
      <c r="NK839" s="57"/>
      <c r="NL839" s="57"/>
      <c r="NM839" s="57"/>
      <c r="NN839" s="57"/>
      <c r="NO839" s="57"/>
      <c r="NP839" s="57"/>
      <c r="NQ839" s="57"/>
      <c r="NR839" s="57"/>
      <c r="NS839" s="57"/>
      <c r="NT839" s="57"/>
      <c r="NU839" s="57"/>
      <c r="NV839" s="57"/>
      <c r="NW839" s="57"/>
      <c r="NX839" s="57"/>
      <c r="NY839" s="57"/>
      <c r="NZ839" s="57"/>
      <c r="OA839" s="57"/>
      <c r="OB839" s="57"/>
      <c r="OC839" s="57"/>
      <c r="OD839" s="57"/>
      <c r="OE839" s="57"/>
      <c r="OF839" s="57"/>
      <c r="OG839" s="57"/>
      <c r="OH839" s="57"/>
      <c r="OI839" s="57"/>
      <c r="OJ839" s="57"/>
      <c r="OK839" s="57"/>
      <c r="OL839" s="57"/>
      <c r="OM839" s="57"/>
      <c r="ON839" s="57"/>
      <c r="OO839" s="57"/>
      <c r="OP839" s="57"/>
      <c r="OQ839" s="57"/>
      <c r="OR839" s="57"/>
      <c r="OS839" s="57"/>
      <c r="OT839" s="57"/>
      <c r="OU839" s="57"/>
      <c r="OV839" s="57"/>
      <c r="OW839" s="57"/>
      <c r="OX839" s="57"/>
      <c r="OY839" s="57"/>
      <c r="OZ839" s="57"/>
      <c r="PA839" s="57"/>
      <c r="PB839" s="57"/>
      <c r="PC839" s="57"/>
      <c r="PD839" s="57"/>
      <c r="PE839" s="57"/>
      <c r="PF839" s="57"/>
      <c r="PG839" s="57"/>
      <c r="PH839" s="57"/>
      <c r="PI839" s="57"/>
      <c r="PJ839" s="57"/>
      <c r="PK839" s="57"/>
      <c r="PL839" s="57"/>
      <c r="PM839" s="57"/>
      <c r="PN839" s="57"/>
      <c r="PO839" s="57"/>
      <c r="PP839" s="57"/>
      <c r="PQ839" s="57"/>
      <c r="PR839" s="57"/>
      <c r="PS839" s="57"/>
      <c r="PT839" s="57"/>
      <c r="PU839" s="57"/>
      <c r="PV839" s="57"/>
      <c r="PW839" s="57"/>
      <c r="PX839" s="57"/>
      <c r="PY839" s="57"/>
      <c r="PZ839" s="57"/>
      <c r="QA839" s="57"/>
      <c r="QB839" s="57"/>
      <c r="QC839" s="57"/>
      <c r="QD839" s="57"/>
      <c r="QE839" s="57"/>
      <c r="QF839" s="57"/>
      <c r="QG839" s="57"/>
      <c r="QH839" s="57"/>
      <c r="QI839" s="57"/>
      <c r="QJ839" s="57"/>
      <c r="QK839" s="57"/>
      <c r="QL839" s="57"/>
      <c r="QM839" s="57"/>
      <c r="QN839" s="57"/>
      <c r="QO839" s="57"/>
      <c r="QP839" s="57"/>
      <c r="QQ839" s="57"/>
      <c r="QR839" s="57"/>
      <c r="QS839" s="57"/>
      <c r="QT839" s="57"/>
      <c r="QU839" s="57"/>
      <c r="QV839" s="57"/>
      <c r="QW839" s="57"/>
      <c r="QX839" s="57"/>
      <c r="QY839" s="57"/>
      <c r="QZ839" s="57"/>
      <c r="RA839" s="57"/>
      <c r="RB839" s="57"/>
      <c r="RC839" s="57"/>
      <c r="RD839" s="57"/>
      <c r="RE839" s="57"/>
      <c r="RF839" s="57"/>
      <c r="RG839" s="57"/>
      <c r="RH839" s="57"/>
      <c r="RI839" s="57"/>
      <c r="RJ839" s="57"/>
      <c r="RK839" s="57"/>
      <c r="RL839" s="57"/>
      <c r="RM839" s="57"/>
      <c r="RN839" s="57"/>
      <c r="RO839" s="57"/>
      <c r="RP839" s="57"/>
      <c r="RQ839" s="57"/>
      <c r="RR839" s="57"/>
      <c r="RS839" s="57"/>
      <c r="RT839" s="57"/>
      <c r="RU839" s="57"/>
      <c r="RV839" s="57"/>
      <c r="RW839" s="57"/>
      <c r="RX839" s="57"/>
      <c r="RY839" s="57"/>
      <c r="RZ839" s="57"/>
      <c r="SA839" s="57"/>
      <c r="SB839" s="57"/>
      <c r="SC839" s="57"/>
      <c r="SD839" s="57"/>
      <c r="SE839" s="57"/>
      <c r="SF839" s="57"/>
      <c r="SG839" s="57"/>
      <c r="SH839" s="57"/>
      <c r="SI839" s="57"/>
      <c r="SJ839" s="57"/>
      <c r="SK839" s="57"/>
      <c r="SL839" s="57"/>
      <c r="SM839" s="57"/>
      <c r="SN839" s="57"/>
      <c r="SO839" s="57"/>
      <c r="SP839" s="57"/>
      <c r="SQ839" s="57"/>
      <c r="SR839" s="57"/>
      <c r="SS839" s="57"/>
      <c r="ST839" s="57"/>
      <c r="SU839" s="57"/>
      <c r="SV839" s="57"/>
      <c r="SW839" s="57"/>
      <c r="SX839" s="57"/>
      <c r="SY839" s="57"/>
      <c r="SZ839" s="57"/>
      <c r="TA839" s="57"/>
      <c r="TB839" s="57"/>
      <c r="TC839" s="57"/>
      <c r="TD839" s="57"/>
      <c r="TE839" s="57"/>
      <c r="TF839" s="57"/>
      <c r="TG839" s="57"/>
      <c r="TH839" s="57"/>
      <c r="TI839" s="57"/>
      <c r="TJ839" s="57"/>
      <c r="TK839" s="57"/>
      <c r="TL839" s="57"/>
      <c r="TM839" s="57"/>
      <c r="TN839" s="57"/>
      <c r="TO839" s="57"/>
      <c r="TP839" s="57"/>
      <c r="TQ839" s="57"/>
      <c r="TR839" s="57"/>
      <c r="TS839" s="57"/>
      <c r="TT839" s="57"/>
      <c r="TU839" s="57"/>
      <c r="TV839" s="57"/>
      <c r="TW839" s="57"/>
      <c r="TX839" s="57"/>
      <c r="TY839" s="57"/>
      <c r="TZ839" s="57"/>
      <c r="UA839" s="57"/>
      <c r="UB839" s="57"/>
      <c r="UC839" s="57"/>
      <c r="UD839" s="57"/>
      <c r="UE839" s="57"/>
      <c r="UF839" s="57"/>
      <c r="UG839" s="57"/>
      <c r="UH839" s="57"/>
      <c r="UI839" s="57"/>
      <c r="UJ839" s="57"/>
      <c r="UK839" s="57"/>
      <c r="UL839" s="57"/>
      <c r="UM839" s="57"/>
      <c r="UN839" s="57"/>
      <c r="UO839" s="57"/>
      <c r="UP839" s="57"/>
      <c r="UQ839" s="57"/>
      <c r="UR839" s="57"/>
      <c r="US839" s="57"/>
      <c r="UT839" s="57"/>
      <c r="UU839" s="57"/>
      <c r="UV839" s="57"/>
      <c r="UW839" s="57"/>
      <c r="UX839" s="57"/>
      <c r="UY839" s="57"/>
      <c r="UZ839" s="57"/>
      <c r="VA839" s="57"/>
      <c r="VB839" s="57"/>
      <c r="VC839" s="57"/>
      <c r="VD839" s="57"/>
      <c r="VE839" s="57"/>
      <c r="VF839" s="57"/>
      <c r="VG839" s="57"/>
      <c r="VH839" s="57"/>
      <c r="VI839" s="57"/>
      <c r="VJ839" s="57"/>
      <c r="VK839" s="57"/>
      <c r="VL839" s="57"/>
      <c r="VM839" s="57"/>
      <c r="VN839" s="57"/>
      <c r="VO839" s="57"/>
      <c r="VP839" s="57"/>
      <c r="VQ839" s="57"/>
      <c r="VR839" s="57"/>
      <c r="VS839" s="57"/>
      <c r="VT839" s="57"/>
      <c r="VU839" s="57"/>
      <c r="VV839" s="57"/>
      <c r="VW839" s="57"/>
      <c r="VX839" s="57"/>
      <c r="VY839" s="57"/>
      <c r="VZ839" s="57"/>
      <c r="WA839" s="57"/>
      <c r="WB839" s="57"/>
      <c r="WC839" s="57"/>
      <c r="WD839" s="57"/>
      <c r="WE839" s="57"/>
      <c r="WF839" s="57"/>
      <c r="WG839" s="57"/>
      <c r="WH839" s="57"/>
      <c r="WI839" s="57"/>
      <c r="WJ839" s="57"/>
      <c r="WK839" s="57"/>
      <c r="WL839" s="57"/>
      <c r="WM839" s="57"/>
      <c r="WN839" s="57"/>
      <c r="WO839" s="57"/>
      <c r="WP839" s="57"/>
      <c r="WQ839" s="57"/>
      <c r="WR839" s="57"/>
      <c r="WS839" s="57"/>
      <c r="WT839" s="57"/>
      <c r="WU839" s="57"/>
      <c r="WV839" s="57"/>
      <c r="WW839" s="57"/>
      <c r="WX839" s="57"/>
      <c r="WY839" s="57"/>
      <c r="WZ839" s="57"/>
      <c r="XA839" s="57"/>
      <c r="XB839" s="57"/>
      <c r="XC839" s="57"/>
      <c r="XD839" s="57"/>
      <c r="XE839" s="57"/>
      <c r="XF839" s="57"/>
      <c r="XG839" s="57"/>
      <c r="XH839" s="57"/>
      <c r="XI839" s="57"/>
      <c r="XJ839" s="57"/>
      <c r="XK839" s="57"/>
      <c r="XL839" s="57"/>
      <c r="XM839" s="57"/>
      <c r="XN839" s="57"/>
      <c r="XO839" s="57"/>
      <c r="XP839" s="57"/>
      <c r="XQ839" s="57"/>
      <c r="XR839" s="57"/>
      <c r="XS839" s="57"/>
      <c r="XT839" s="57"/>
      <c r="XU839" s="57"/>
      <c r="XV839" s="57"/>
      <c r="XW839" s="57"/>
    </row>
    <row r="840">
      <c r="AI840" s="57"/>
      <c r="BR840" s="57"/>
      <c r="DA840" s="57"/>
      <c r="EJ840" s="57"/>
      <c r="EK840" s="57"/>
      <c r="EL840" s="57"/>
      <c r="EM840" s="57"/>
      <c r="EN840" s="57"/>
      <c r="EO840" s="57"/>
      <c r="EP840" s="57"/>
      <c r="EQ840" s="57"/>
      <c r="ER840" s="57"/>
      <c r="ES840" s="57"/>
      <c r="ET840" s="57"/>
      <c r="EU840" s="57"/>
      <c r="EV840" s="57"/>
      <c r="EW840" s="57"/>
      <c r="EX840" s="57"/>
      <c r="EY840" s="57"/>
      <c r="EZ840" s="57"/>
      <c r="FA840" s="57"/>
      <c r="FB840" s="57"/>
      <c r="FC840" s="57"/>
      <c r="FD840" s="57"/>
      <c r="FE840" s="57"/>
      <c r="FF840" s="57"/>
      <c r="FG840" s="57"/>
      <c r="FH840" s="57"/>
      <c r="FI840" s="57"/>
      <c r="FJ840" s="57"/>
      <c r="FK840" s="57"/>
      <c r="FL840" s="57"/>
      <c r="FM840" s="57"/>
      <c r="FN840" s="57"/>
      <c r="FO840" s="57"/>
      <c r="FP840" s="57"/>
      <c r="FQ840" s="57"/>
      <c r="FR840" s="57"/>
      <c r="FS840" s="57"/>
      <c r="FT840" s="57"/>
      <c r="FU840" s="57"/>
      <c r="FV840" s="57"/>
      <c r="FW840" s="57"/>
      <c r="FX840" s="57"/>
      <c r="FY840" s="57"/>
      <c r="FZ840" s="57"/>
      <c r="GA840" s="57"/>
      <c r="GB840" s="57"/>
      <c r="GC840" s="57"/>
      <c r="GD840" s="57"/>
      <c r="GE840" s="57"/>
      <c r="GF840" s="57"/>
      <c r="GG840" s="57"/>
      <c r="GH840" s="57"/>
      <c r="GI840" s="57"/>
      <c r="GJ840" s="57"/>
      <c r="GK840" s="57"/>
      <c r="GL840" s="57"/>
      <c r="GM840" s="57"/>
      <c r="GN840" s="57"/>
      <c r="GO840" s="57"/>
      <c r="GP840" s="57"/>
      <c r="GQ840" s="57"/>
      <c r="GR840" s="57"/>
      <c r="GS840" s="57"/>
      <c r="GT840" s="57"/>
      <c r="GU840" s="57"/>
      <c r="GV840" s="57"/>
      <c r="GW840" s="57"/>
      <c r="GX840" s="57"/>
      <c r="GY840" s="57"/>
      <c r="GZ840" s="57"/>
      <c r="HA840" s="57"/>
      <c r="HB840" s="57"/>
      <c r="HC840" s="57"/>
      <c r="HD840" s="57"/>
      <c r="HE840" s="57"/>
      <c r="HF840" s="57"/>
      <c r="HG840" s="57"/>
      <c r="HH840" s="57"/>
      <c r="HI840" s="57"/>
      <c r="HJ840" s="57"/>
      <c r="HK840" s="57"/>
      <c r="HL840" s="57"/>
      <c r="HM840" s="57"/>
      <c r="HN840" s="57"/>
      <c r="HO840" s="57"/>
      <c r="HP840" s="57"/>
      <c r="HQ840" s="57"/>
      <c r="HR840" s="57"/>
      <c r="HS840" s="57"/>
      <c r="HT840" s="57"/>
      <c r="HU840" s="57"/>
      <c r="HV840" s="57"/>
      <c r="HW840" s="57"/>
      <c r="HX840" s="57"/>
      <c r="HY840" s="57"/>
      <c r="HZ840" s="57"/>
      <c r="IA840" s="57"/>
      <c r="IB840" s="57"/>
      <c r="IC840" s="57"/>
      <c r="ID840" s="57"/>
      <c r="IE840" s="57"/>
      <c r="IF840" s="57"/>
      <c r="IG840" s="57"/>
      <c r="IH840" s="57"/>
      <c r="II840" s="57"/>
      <c r="IJ840" s="57"/>
      <c r="IK840" s="57"/>
      <c r="IL840" s="57"/>
      <c r="IM840" s="57"/>
      <c r="IN840" s="57"/>
      <c r="IO840" s="57"/>
      <c r="IP840" s="57"/>
      <c r="IQ840" s="57"/>
      <c r="IR840" s="57"/>
      <c r="IS840" s="57"/>
      <c r="IT840" s="57"/>
      <c r="IU840" s="57"/>
      <c r="IV840" s="57"/>
      <c r="IW840" s="57"/>
      <c r="IX840" s="57"/>
      <c r="IY840" s="57"/>
      <c r="IZ840" s="57"/>
      <c r="JA840" s="57"/>
      <c r="JB840" s="57"/>
      <c r="JC840" s="57"/>
      <c r="JD840" s="57"/>
      <c r="JE840" s="57"/>
      <c r="JF840" s="57"/>
      <c r="JG840" s="57"/>
      <c r="JH840" s="57"/>
      <c r="JI840" s="57"/>
      <c r="JJ840" s="57"/>
      <c r="JK840" s="57"/>
      <c r="JL840" s="57"/>
      <c r="JM840" s="57"/>
      <c r="JN840" s="57"/>
      <c r="JO840" s="57"/>
      <c r="JP840" s="57"/>
      <c r="JQ840" s="57"/>
      <c r="JR840" s="57"/>
      <c r="JS840" s="57"/>
      <c r="JT840" s="57"/>
      <c r="JU840" s="57"/>
      <c r="JV840" s="57"/>
      <c r="JW840" s="57"/>
      <c r="JX840" s="57"/>
      <c r="JY840" s="57"/>
      <c r="JZ840" s="57"/>
      <c r="KA840" s="57"/>
      <c r="KB840" s="57"/>
      <c r="KC840" s="57"/>
      <c r="KD840" s="57"/>
      <c r="KE840" s="57"/>
      <c r="KF840" s="57"/>
      <c r="KG840" s="57"/>
      <c r="KH840" s="57"/>
      <c r="KI840" s="57"/>
      <c r="KJ840" s="57"/>
      <c r="KK840" s="57"/>
      <c r="KL840" s="57"/>
      <c r="KM840" s="57"/>
      <c r="KN840" s="57"/>
      <c r="KO840" s="57"/>
      <c r="KP840" s="57"/>
      <c r="KQ840" s="57"/>
      <c r="KR840" s="57"/>
      <c r="KS840" s="57"/>
      <c r="KT840" s="57"/>
      <c r="KU840" s="57"/>
      <c r="KV840" s="57"/>
      <c r="KW840" s="57"/>
      <c r="KX840" s="57"/>
      <c r="KY840" s="57"/>
      <c r="KZ840" s="57"/>
      <c r="LA840" s="57"/>
      <c r="LB840" s="57"/>
      <c r="LC840" s="57"/>
      <c r="LD840" s="57"/>
      <c r="LE840" s="57"/>
      <c r="LF840" s="57"/>
      <c r="LG840" s="57"/>
      <c r="LH840" s="57"/>
      <c r="LI840" s="57"/>
      <c r="LJ840" s="57"/>
      <c r="LK840" s="57"/>
      <c r="LL840" s="57"/>
      <c r="LM840" s="57"/>
      <c r="LN840" s="57"/>
      <c r="LO840" s="57"/>
      <c r="LP840" s="57"/>
      <c r="LQ840" s="57"/>
      <c r="LR840" s="57"/>
      <c r="LS840" s="57"/>
      <c r="LT840" s="57"/>
      <c r="LU840" s="57"/>
      <c r="LV840" s="57"/>
      <c r="LW840" s="57"/>
      <c r="LX840" s="57"/>
      <c r="LY840" s="57"/>
      <c r="LZ840" s="57"/>
      <c r="MA840" s="57"/>
      <c r="MB840" s="57"/>
      <c r="MC840" s="57"/>
      <c r="MD840" s="57"/>
      <c r="ME840" s="57"/>
      <c r="MF840" s="57"/>
      <c r="MG840" s="57"/>
      <c r="MH840" s="57"/>
      <c r="MI840" s="57"/>
      <c r="MJ840" s="57"/>
      <c r="MK840" s="57"/>
      <c r="ML840" s="57"/>
      <c r="MM840" s="57"/>
      <c r="MN840" s="57"/>
      <c r="MO840" s="57"/>
      <c r="MP840" s="57"/>
      <c r="MQ840" s="57"/>
      <c r="MR840" s="57"/>
      <c r="MS840" s="57"/>
      <c r="MT840" s="57"/>
      <c r="MU840" s="57"/>
      <c r="MV840" s="57"/>
      <c r="MW840" s="57"/>
      <c r="MX840" s="57"/>
      <c r="MY840" s="57"/>
      <c r="MZ840" s="57"/>
      <c r="NA840" s="57"/>
      <c r="NB840" s="57"/>
      <c r="NC840" s="57"/>
      <c r="ND840" s="57"/>
      <c r="NE840" s="57"/>
      <c r="NF840" s="57"/>
      <c r="NG840" s="57"/>
      <c r="NH840" s="57"/>
      <c r="NI840" s="57"/>
      <c r="NJ840" s="57"/>
      <c r="NK840" s="57"/>
      <c r="NL840" s="57"/>
      <c r="NM840" s="57"/>
      <c r="NN840" s="57"/>
      <c r="NO840" s="57"/>
      <c r="NP840" s="57"/>
      <c r="NQ840" s="57"/>
      <c r="NR840" s="57"/>
      <c r="NS840" s="57"/>
      <c r="NT840" s="57"/>
      <c r="NU840" s="57"/>
      <c r="NV840" s="57"/>
      <c r="NW840" s="57"/>
      <c r="NX840" s="57"/>
      <c r="NY840" s="57"/>
      <c r="NZ840" s="57"/>
      <c r="OA840" s="57"/>
      <c r="OB840" s="57"/>
      <c r="OC840" s="57"/>
      <c r="OD840" s="57"/>
      <c r="OE840" s="57"/>
      <c r="OF840" s="57"/>
      <c r="OG840" s="57"/>
      <c r="OH840" s="57"/>
      <c r="OI840" s="57"/>
      <c r="OJ840" s="57"/>
      <c r="OK840" s="57"/>
      <c r="OL840" s="57"/>
      <c r="OM840" s="57"/>
      <c r="ON840" s="57"/>
      <c r="OO840" s="57"/>
      <c r="OP840" s="57"/>
      <c r="OQ840" s="57"/>
      <c r="OR840" s="57"/>
      <c r="OS840" s="57"/>
      <c r="OT840" s="57"/>
      <c r="OU840" s="57"/>
      <c r="OV840" s="57"/>
      <c r="OW840" s="57"/>
      <c r="OX840" s="57"/>
      <c r="OY840" s="57"/>
      <c r="OZ840" s="57"/>
      <c r="PA840" s="57"/>
      <c r="PB840" s="57"/>
      <c r="PC840" s="57"/>
      <c r="PD840" s="57"/>
      <c r="PE840" s="57"/>
      <c r="PF840" s="57"/>
      <c r="PG840" s="57"/>
      <c r="PH840" s="57"/>
      <c r="PI840" s="57"/>
      <c r="PJ840" s="57"/>
      <c r="PK840" s="57"/>
      <c r="PL840" s="57"/>
      <c r="PM840" s="57"/>
      <c r="PN840" s="57"/>
      <c r="PO840" s="57"/>
      <c r="PP840" s="57"/>
      <c r="PQ840" s="57"/>
      <c r="PR840" s="57"/>
      <c r="PS840" s="57"/>
      <c r="PT840" s="57"/>
      <c r="PU840" s="57"/>
      <c r="PV840" s="57"/>
      <c r="PW840" s="57"/>
      <c r="PX840" s="57"/>
      <c r="PY840" s="57"/>
      <c r="PZ840" s="57"/>
      <c r="QA840" s="57"/>
      <c r="QB840" s="57"/>
      <c r="QC840" s="57"/>
      <c r="QD840" s="57"/>
      <c r="QE840" s="57"/>
      <c r="QF840" s="57"/>
      <c r="QG840" s="57"/>
      <c r="QH840" s="57"/>
      <c r="QI840" s="57"/>
      <c r="QJ840" s="57"/>
      <c r="QK840" s="57"/>
      <c r="QL840" s="57"/>
      <c r="QM840" s="57"/>
      <c r="QN840" s="57"/>
      <c r="QO840" s="57"/>
      <c r="QP840" s="57"/>
      <c r="QQ840" s="57"/>
      <c r="QR840" s="57"/>
      <c r="QS840" s="57"/>
      <c r="QT840" s="57"/>
      <c r="QU840" s="57"/>
      <c r="QV840" s="57"/>
      <c r="QW840" s="57"/>
      <c r="QX840" s="57"/>
      <c r="QY840" s="57"/>
      <c r="QZ840" s="57"/>
      <c r="RA840" s="57"/>
      <c r="RB840" s="57"/>
      <c r="RC840" s="57"/>
      <c r="RD840" s="57"/>
      <c r="RE840" s="57"/>
      <c r="RF840" s="57"/>
      <c r="RG840" s="57"/>
      <c r="RH840" s="57"/>
      <c r="RI840" s="57"/>
      <c r="RJ840" s="57"/>
      <c r="RK840" s="57"/>
      <c r="RL840" s="57"/>
      <c r="RM840" s="57"/>
      <c r="RN840" s="57"/>
      <c r="RO840" s="57"/>
      <c r="RP840" s="57"/>
      <c r="RQ840" s="57"/>
      <c r="RR840" s="57"/>
      <c r="RS840" s="57"/>
      <c r="RT840" s="57"/>
      <c r="RU840" s="57"/>
      <c r="RV840" s="57"/>
      <c r="RW840" s="57"/>
      <c r="RX840" s="57"/>
      <c r="RY840" s="57"/>
      <c r="RZ840" s="57"/>
      <c r="SA840" s="57"/>
      <c r="SB840" s="57"/>
      <c r="SC840" s="57"/>
      <c r="SD840" s="57"/>
      <c r="SE840" s="57"/>
      <c r="SF840" s="57"/>
      <c r="SG840" s="57"/>
      <c r="SH840" s="57"/>
      <c r="SI840" s="57"/>
      <c r="SJ840" s="57"/>
      <c r="SK840" s="57"/>
      <c r="SL840" s="57"/>
      <c r="SM840" s="57"/>
      <c r="SN840" s="57"/>
      <c r="SO840" s="57"/>
      <c r="SP840" s="57"/>
      <c r="SQ840" s="57"/>
      <c r="SR840" s="57"/>
      <c r="SS840" s="57"/>
      <c r="ST840" s="57"/>
      <c r="SU840" s="57"/>
      <c r="SV840" s="57"/>
      <c r="SW840" s="57"/>
      <c r="SX840" s="57"/>
      <c r="SY840" s="57"/>
      <c r="SZ840" s="57"/>
      <c r="TA840" s="57"/>
      <c r="TB840" s="57"/>
      <c r="TC840" s="57"/>
      <c r="TD840" s="57"/>
      <c r="TE840" s="57"/>
      <c r="TF840" s="57"/>
      <c r="TG840" s="57"/>
      <c r="TH840" s="57"/>
      <c r="TI840" s="57"/>
      <c r="TJ840" s="57"/>
      <c r="TK840" s="57"/>
      <c r="TL840" s="57"/>
      <c r="TM840" s="57"/>
      <c r="TN840" s="57"/>
      <c r="TO840" s="57"/>
      <c r="TP840" s="57"/>
      <c r="TQ840" s="57"/>
      <c r="TR840" s="57"/>
      <c r="TS840" s="57"/>
      <c r="TT840" s="57"/>
      <c r="TU840" s="57"/>
      <c r="TV840" s="57"/>
      <c r="TW840" s="57"/>
      <c r="TX840" s="57"/>
      <c r="TY840" s="57"/>
      <c r="TZ840" s="57"/>
      <c r="UA840" s="57"/>
      <c r="UB840" s="57"/>
      <c r="UC840" s="57"/>
      <c r="UD840" s="57"/>
      <c r="UE840" s="57"/>
      <c r="UF840" s="57"/>
      <c r="UG840" s="57"/>
      <c r="UH840" s="57"/>
      <c r="UI840" s="57"/>
      <c r="UJ840" s="57"/>
      <c r="UK840" s="57"/>
      <c r="UL840" s="57"/>
      <c r="UM840" s="57"/>
      <c r="UN840" s="57"/>
      <c r="UO840" s="57"/>
      <c r="UP840" s="57"/>
      <c r="UQ840" s="57"/>
      <c r="UR840" s="57"/>
      <c r="US840" s="57"/>
      <c r="UT840" s="57"/>
      <c r="UU840" s="57"/>
      <c r="UV840" s="57"/>
      <c r="UW840" s="57"/>
      <c r="UX840" s="57"/>
      <c r="UY840" s="57"/>
      <c r="UZ840" s="57"/>
      <c r="VA840" s="57"/>
      <c r="VB840" s="57"/>
      <c r="VC840" s="57"/>
      <c r="VD840" s="57"/>
      <c r="VE840" s="57"/>
      <c r="VF840" s="57"/>
      <c r="VG840" s="57"/>
      <c r="VH840" s="57"/>
      <c r="VI840" s="57"/>
      <c r="VJ840" s="57"/>
      <c r="VK840" s="57"/>
      <c r="VL840" s="57"/>
      <c r="VM840" s="57"/>
      <c r="VN840" s="57"/>
      <c r="VO840" s="57"/>
      <c r="VP840" s="57"/>
      <c r="VQ840" s="57"/>
      <c r="VR840" s="57"/>
      <c r="VS840" s="57"/>
      <c r="VT840" s="57"/>
      <c r="VU840" s="57"/>
      <c r="VV840" s="57"/>
      <c r="VW840" s="57"/>
      <c r="VX840" s="57"/>
      <c r="VY840" s="57"/>
      <c r="VZ840" s="57"/>
      <c r="WA840" s="57"/>
      <c r="WB840" s="57"/>
      <c r="WC840" s="57"/>
      <c r="WD840" s="57"/>
      <c r="WE840" s="57"/>
      <c r="WF840" s="57"/>
      <c r="WG840" s="57"/>
      <c r="WH840" s="57"/>
      <c r="WI840" s="57"/>
      <c r="WJ840" s="57"/>
      <c r="WK840" s="57"/>
      <c r="WL840" s="57"/>
      <c r="WM840" s="57"/>
      <c r="WN840" s="57"/>
      <c r="WO840" s="57"/>
      <c r="WP840" s="57"/>
      <c r="WQ840" s="57"/>
      <c r="WR840" s="57"/>
      <c r="WS840" s="57"/>
      <c r="WT840" s="57"/>
      <c r="WU840" s="57"/>
      <c r="WV840" s="57"/>
      <c r="WW840" s="57"/>
      <c r="WX840" s="57"/>
      <c r="WY840" s="57"/>
      <c r="WZ840" s="57"/>
      <c r="XA840" s="57"/>
      <c r="XB840" s="57"/>
      <c r="XC840" s="57"/>
      <c r="XD840" s="57"/>
      <c r="XE840" s="57"/>
      <c r="XF840" s="57"/>
      <c r="XG840" s="57"/>
      <c r="XH840" s="57"/>
      <c r="XI840" s="57"/>
      <c r="XJ840" s="57"/>
      <c r="XK840" s="57"/>
      <c r="XL840" s="57"/>
      <c r="XM840" s="57"/>
      <c r="XN840" s="57"/>
      <c r="XO840" s="57"/>
      <c r="XP840" s="57"/>
      <c r="XQ840" s="57"/>
      <c r="XR840" s="57"/>
      <c r="XS840" s="57"/>
      <c r="XT840" s="57"/>
      <c r="XU840" s="57"/>
      <c r="XV840" s="57"/>
      <c r="XW840" s="57"/>
    </row>
    <row r="841">
      <c r="AI841" s="57"/>
      <c r="BR841" s="57"/>
      <c r="DA841" s="57"/>
      <c r="EJ841" s="57"/>
      <c r="EK841" s="57"/>
      <c r="EL841" s="57"/>
      <c r="EM841" s="57"/>
      <c r="EN841" s="57"/>
      <c r="EO841" s="57"/>
      <c r="EP841" s="57"/>
      <c r="EQ841" s="57"/>
      <c r="ER841" s="57"/>
      <c r="ES841" s="57"/>
      <c r="ET841" s="57"/>
      <c r="EU841" s="57"/>
      <c r="EV841" s="57"/>
      <c r="EW841" s="57"/>
      <c r="EX841" s="57"/>
      <c r="EY841" s="57"/>
      <c r="EZ841" s="57"/>
      <c r="FA841" s="57"/>
      <c r="FB841" s="57"/>
      <c r="FC841" s="57"/>
      <c r="FD841" s="57"/>
      <c r="FE841" s="57"/>
      <c r="FF841" s="57"/>
      <c r="FG841" s="57"/>
      <c r="FH841" s="57"/>
      <c r="FI841" s="57"/>
      <c r="FJ841" s="57"/>
      <c r="FK841" s="57"/>
      <c r="FL841" s="57"/>
      <c r="FM841" s="57"/>
      <c r="FN841" s="57"/>
      <c r="FO841" s="57"/>
      <c r="FP841" s="57"/>
      <c r="FQ841" s="57"/>
      <c r="FR841" s="57"/>
      <c r="FS841" s="57"/>
      <c r="FT841" s="57"/>
      <c r="FU841" s="57"/>
      <c r="FV841" s="57"/>
      <c r="FW841" s="57"/>
      <c r="FX841" s="57"/>
      <c r="FY841" s="57"/>
      <c r="FZ841" s="57"/>
      <c r="GA841" s="57"/>
      <c r="GB841" s="57"/>
      <c r="GC841" s="57"/>
      <c r="GD841" s="57"/>
      <c r="GE841" s="57"/>
      <c r="GF841" s="57"/>
      <c r="GG841" s="57"/>
      <c r="GH841" s="57"/>
      <c r="GI841" s="57"/>
      <c r="GJ841" s="57"/>
      <c r="GK841" s="57"/>
      <c r="GL841" s="57"/>
      <c r="GM841" s="57"/>
      <c r="GN841" s="57"/>
      <c r="GO841" s="57"/>
      <c r="GP841" s="57"/>
      <c r="GQ841" s="57"/>
      <c r="GR841" s="57"/>
      <c r="GS841" s="57"/>
      <c r="GT841" s="57"/>
      <c r="GU841" s="57"/>
      <c r="GV841" s="57"/>
      <c r="GW841" s="57"/>
      <c r="GX841" s="57"/>
      <c r="GY841" s="57"/>
      <c r="GZ841" s="57"/>
      <c r="HA841" s="57"/>
      <c r="HB841" s="57"/>
      <c r="HC841" s="57"/>
      <c r="HD841" s="57"/>
      <c r="HE841" s="57"/>
      <c r="HF841" s="57"/>
      <c r="HG841" s="57"/>
      <c r="HH841" s="57"/>
      <c r="HI841" s="57"/>
      <c r="HJ841" s="57"/>
      <c r="HK841" s="57"/>
      <c r="HL841" s="57"/>
      <c r="HM841" s="57"/>
      <c r="HN841" s="57"/>
      <c r="HO841" s="57"/>
      <c r="HP841" s="57"/>
      <c r="HQ841" s="57"/>
      <c r="HR841" s="57"/>
      <c r="HS841" s="57"/>
      <c r="HT841" s="57"/>
      <c r="HU841" s="57"/>
      <c r="HV841" s="57"/>
      <c r="HW841" s="57"/>
      <c r="HX841" s="57"/>
      <c r="HY841" s="57"/>
      <c r="HZ841" s="57"/>
      <c r="IA841" s="57"/>
      <c r="IB841" s="57"/>
      <c r="IC841" s="57"/>
      <c r="ID841" s="57"/>
      <c r="IE841" s="57"/>
      <c r="IF841" s="57"/>
      <c r="IG841" s="57"/>
      <c r="IH841" s="57"/>
      <c r="II841" s="57"/>
      <c r="IJ841" s="57"/>
      <c r="IK841" s="57"/>
      <c r="IL841" s="57"/>
      <c r="IM841" s="57"/>
      <c r="IN841" s="57"/>
      <c r="IO841" s="57"/>
      <c r="IP841" s="57"/>
      <c r="IQ841" s="57"/>
      <c r="IR841" s="57"/>
      <c r="IS841" s="57"/>
      <c r="IT841" s="57"/>
      <c r="IU841" s="57"/>
      <c r="IV841" s="57"/>
      <c r="IW841" s="57"/>
      <c r="IX841" s="57"/>
      <c r="IY841" s="57"/>
      <c r="IZ841" s="57"/>
      <c r="JA841" s="57"/>
      <c r="JB841" s="57"/>
      <c r="JC841" s="57"/>
      <c r="JD841" s="57"/>
      <c r="JE841" s="57"/>
      <c r="JF841" s="57"/>
      <c r="JG841" s="57"/>
      <c r="JH841" s="57"/>
      <c r="JI841" s="57"/>
      <c r="JJ841" s="57"/>
      <c r="JK841" s="57"/>
      <c r="JL841" s="57"/>
      <c r="JM841" s="57"/>
      <c r="JN841" s="57"/>
      <c r="JO841" s="57"/>
      <c r="JP841" s="57"/>
      <c r="JQ841" s="57"/>
      <c r="JR841" s="57"/>
      <c r="JS841" s="57"/>
      <c r="JT841" s="57"/>
      <c r="JU841" s="57"/>
      <c r="JV841" s="57"/>
      <c r="JW841" s="57"/>
      <c r="JX841" s="57"/>
      <c r="JY841" s="57"/>
      <c r="JZ841" s="57"/>
      <c r="KA841" s="57"/>
      <c r="KB841" s="57"/>
      <c r="KC841" s="57"/>
      <c r="KD841" s="57"/>
      <c r="KE841" s="57"/>
      <c r="KF841" s="57"/>
      <c r="KG841" s="57"/>
      <c r="KH841" s="57"/>
      <c r="KI841" s="57"/>
      <c r="KJ841" s="57"/>
      <c r="KK841" s="57"/>
      <c r="KL841" s="57"/>
      <c r="KM841" s="57"/>
      <c r="KN841" s="57"/>
      <c r="KO841" s="57"/>
      <c r="KP841" s="57"/>
      <c r="KQ841" s="57"/>
      <c r="KR841" s="57"/>
      <c r="KS841" s="57"/>
      <c r="KT841" s="57"/>
      <c r="KU841" s="57"/>
      <c r="KV841" s="57"/>
      <c r="KW841" s="57"/>
      <c r="KX841" s="57"/>
      <c r="KY841" s="57"/>
      <c r="KZ841" s="57"/>
      <c r="LA841" s="57"/>
      <c r="LB841" s="57"/>
      <c r="LC841" s="57"/>
      <c r="LD841" s="57"/>
      <c r="LE841" s="57"/>
      <c r="LF841" s="57"/>
      <c r="LG841" s="57"/>
      <c r="LH841" s="57"/>
      <c r="LI841" s="57"/>
      <c r="LJ841" s="57"/>
      <c r="LK841" s="57"/>
      <c r="LL841" s="57"/>
      <c r="LM841" s="57"/>
      <c r="LN841" s="57"/>
      <c r="LO841" s="57"/>
      <c r="LP841" s="57"/>
      <c r="LQ841" s="57"/>
      <c r="LR841" s="57"/>
      <c r="LS841" s="57"/>
      <c r="LT841" s="57"/>
      <c r="LU841" s="57"/>
      <c r="LV841" s="57"/>
      <c r="LW841" s="57"/>
      <c r="LX841" s="57"/>
      <c r="LY841" s="57"/>
      <c r="LZ841" s="57"/>
      <c r="MA841" s="57"/>
      <c r="MB841" s="57"/>
      <c r="MC841" s="57"/>
      <c r="MD841" s="57"/>
      <c r="ME841" s="57"/>
      <c r="MF841" s="57"/>
      <c r="MG841" s="57"/>
      <c r="MH841" s="57"/>
      <c r="MI841" s="57"/>
      <c r="MJ841" s="57"/>
      <c r="MK841" s="57"/>
      <c r="ML841" s="57"/>
      <c r="MM841" s="57"/>
      <c r="MN841" s="57"/>
      <c r="MO841" s="57"/>
      <c r="MP841" s="57"/>
      <c r="MQ841" s="57"/>
      <c r="MR841" s="57"/>
      <c r="MS841" s="57"/>
      <c r="MT841" s="57"/>
      <c r="MU841" s="57"/>
      <c r="MV841" s="57"/>
      <c r="MW841" s="57"/>
      <c r="MX841" s="57"/>
      <c r="MY841" s="57"/>
      <c r="MZ841" s="57"/>
      <c r="NA841" s="57"/>
      <c r="NB841" s="57"/>
      <c r="NC841" s="57"/>
      <c r="ND841" s="57"/>
      <c r="NE841" s="57"/>
      <c r="NF841" s="57"/>
      <c r="NG841" s="57"/>
      <c r="NH841" s="57"/>
      <c r="NI841" s="57"/>
      <c r="NJ841" s="57"/>
      <c r="NK841" s="57"/>
      <c r="NL841" s="57"/>
      <c r="NM841" s="57"/>
      <c r="NN841" s="57"/>
      <c r="NO841" s="57"/>
      <c r="NP841" s="57"/>
      <c r="NQ841" s="57"/>
      <c r="NR841" s="57"/>
      <c r="NS841" s="57"/>
      <c r="NT841" s="57"/>
      <c r="NU841" s="57"/>
      <c r="NV841" s="57"/>
      <c r="NW841" s="57"/>
      <c r="NX841" s="57"/>
      <c r="NY841" s="57"/>
      <c r="NZ841" s="57"/>
      <c r="OA841" s="57"/>
      <c r="OB841" s="57"/>
      <c r="OC841" s="57"/>
      <c r="OD841" s="57"/>
      <c r="OE841" s="57"/>
      <c r="OF841" s="57"/>
      <c r="OG841" s="57"/>
      <c r="OH841" s="57"/>
      <c r="OI841" s="57"/>
      <c r="OJ841" s="57"/>
      <c r="OK841" s="57"/>
      <c r="OL841" s="57"/>
      <c r="OM841" s="57"/>
      <c r="ON841" s="57"/>
      <c r="OO841" s="57"/>
      <c r="OP841" s="57"/>
      <c r="OQ841" s="57"/>
      <c r="OR841" s="57"/>
      <c r="OS841" s="57"/>
      <c r="OT841" s="57"/>
      <c r="OU841" s="57"/>
      <c r="OV841" s="57"/>
      <c r="OW841" s="57"/>
      <c r="OX841" s="57"/>
      <c r="OY841" s="57"/>
      <c r="OZ841" s="57"/>
      <c r="PA841" s="57"/>
      <c r="PB841" s="57"/>
      <c r="PC841" s="57"/>
      <c r="PD841" s="57"/>
      <c r="PE841" s="57"/>
      <c r="PF841" s="57"/>
      <c r="PG841" s="57"/>
      <c r="PH841" s="57"/>
      <c r="PI841" s="57"/>
      <c r="PJ841" s="57"/>
      <c r="PK841" s="57"/>
      <c r="PL841" s="57"/>
      <c r="PM841" s="57"/>
      <c r="PN841" s="57"/>
      <c r="PO841" s="57"/>
      <c r="PP841" s="57"/>
      <c r="PQ841" s="57"/>
      <c r="PR841" s="57"/>
      <c r="PS841" s="57"/>
      <c r="PT841" s="57"/>
      <c r="PU841" s="57"/>
      <c r="PV841" s="57"/>
      <c r="PW841" s="57"/>
      <c r="PX841" s="57"/>
      <c r="PY841" s="57"/>
      <c r="PZ841" s="57"/>
      <c r="QA841" s="57"/>
      <c r="QB841" s="57"/>
      <c r="QC841" s="57"/>
      <c r="QD841" s="57"/>
      <c r="QE841" s="57"/>
      <c r="QF841" s="57"/>
      <c r="QG841" s="57"/>
      <c r="QH841" s="57"/>
      <c r="QI841" s="57"/>
      <c r="QJ841" s="57"/>
      <c r="QK841" s="57"/>
      <c r="QL841" s="57"/>
      <c r="QM841" s="57"/>
      <c r="QN841" s="57"/>
      <c r="QO841" s="57"/>
      <c r="QP841" s="57"/>
      <c r="QQ841" s="57"/>
      <c r="QR841" s="57"/>
      <c r="QS841" s="57"/>
      <c r="QT841" s="57"/>
      <c r="QU841" s="57"/>
      <c r="QV841" s="57"/>
      <c r="QW841" s="57"/>
      <c r="QX841" s="57"/>
      <c r="QY841" s="57"/>
      <c r="QZ841" s="57"/>
      <c r="RA841" s="57"/>
      <c r="RB841" s="57"/>
      <c r="RC841" s="57"/>
      <c r="RD841" s="57"/>
      <c r="RE841" s="57"/>
      <c r="RF841" s="57"/>
      <c r="RG841" s="57"/>
      <c r="RH841" s="57"/>
      <c r="RI841" s="57"/>
      <c r="RJ841" s="57"/>
      <c r="RK841" s="57"/>
      <c r="RL841" s="57"/>
      <c r="RM841" s="57"/>
      <c r="RN841" s="57"/>
      <c r="RO841" s="57"/>
      <c r="RP841" s="57"/>
      <c r="RQ841" s="57"/>
      <c r="RR841" s="57"/>
      <c r="RS841" s="57"/>
      <c r="RT841" s="57"/>
      <c r="RU841" s="57"/>
      <c r="RV841" s="57"/>
      <c r="RW841" s="57"/>
      <c r="RX841" s="57"/>
      <c r="RY841" s="57"/>
      <c r="RZ841" s="57"/>
      <c r="SA841" s="57"/>
      <c r="SB841" s="57"/>
      <c r="SC841" s="57"/>
      <c r="SD841" s="57"/>
      <c r="SE841" s="57"/>
      <c r="SF841" s="57"/>
      <c r="SG841" s="57"/>
      <c r="SH841" s="57"/>
      <c r="SI841" s="57"/>
      <c r="SJ841" s="57"/>
      <c r="SK841" s="57"/>
      <c r="SL841" s="57"/>
      <c r="SM841" s="57"/>
      <c r="SN841" s="57"/>
      <c r="SO841" s="57"/>
      <c r="SP841" s="57"/>
      <c r="SQ841" s="57"/>
      <c r="SR841" s="57"/>
      <c r="SS841" s="57"/>
      <c r="ST841" s="57"/>
      <c r="SU841" s="57"/>
      <c r="SV841" s="57"/>
      <c r="SW841" s="57"/>
      <c r="SX841" s="57"/>
      <c r="SY841" s="57"/>
      <c r="SZ841" s="57"/>
      <c r="TA841" s="57"/>
      <c r="TB841" s="57"/>
      <c r="TC841" s="57"/>
      <c r="TD841" s="57"/>
      <c r="TE841" s="57"/>
      <c r="TF841" s="57"/>
      <c r="TG841" s="57"/>
      <c r="TH841" s="57"/>
      <c r="TI841" s="57"/>
      <c r="TJ841" s="57"/>
      <c r="TK841" s="57"/>
      <c r="TL841" s="57"/>
      <c r="TM841" s="57"/>
      <c r="TN841" s="57"/>
      <c r="TO841" s="57"/>
      <c r="TP841" s="57"/>
      <c r="TQ841" s="57"/>
      <c r="TR841" s="57"/>
      <c r="TS841" s="57"/>
      <c r="TT841" s="57"/>
      <c r="TU841" s="57"/>
      <c r="TV841" s="57"/>
      <c r="TW841" s="57"/>
      <c r="TX841" s="57"/>
      <c r="TY841" s="57"/>
      <c r="TZ841" s="57"/>
      <c r="UA841" s="57"/>
      <c r="UB841" s="57"/>
      <c r="UC841" s="57"/>
      <c r="UD841" s="57"/>
      <c r="UE841" s="57"/>
      <c r="UF841" s="57"/>
      <c r="UG841" s="57"/>
      <c r="UH841" s="57"/>
      <c r="UI841" s="57"/>
      <c r="UJ841" s="57"/>
      <c r="UK841" s="57"/>
      <c r="UL841" s="57"/>
      <c r="UM841" s="57"/>
      <c r="UN841" s="57"/>
      <c r="UO841" s="57"/>
      <c r="UP841" s="57"/>
      <c r="UQ841" s="57"/>
      <c r="UR841" s="57"/>
      <c r="US841" s="57"/>
      <c r="UT841" s="57"/>
      <c r="UU841" s="57"/>
      <c r="UV841" s="57"/>
      <c r="UW841" s="57"/>
      <c r="UX841" s="57"/>
      <c r="UY841" s="57"/>
      <c r="UZ841" s="57"/>
      <c r="VA841" s="57"/>
      <c r="VB841" s="57"/>
      <c r="VC841" s="57"/>
      <c r="VD841" s="57"/>
      <c r="VE841" s="57"/>
      <c r="VF841" s="57"/>
      <c r="VG841" s="57"/>
      <c r="VH841" s="57"/>
      <c r="VI841" s="57"/>
      <c r="VJ841" s="57"/>
      <c r="VK841" s="57"/>
      <c r="VL841" s="57"/>
      <c r="VM841" s="57"/>
      <c r="VN841" s="57"/>
      <c r="VO841" s="57"/>
      <c r="VP841" s="57"/>
      <c r="VQ841" s="57"/>
      <c r="VR841" s="57"/>
      <c r="VS841" s="57"/>
      <c r="VT841" s="57"/>
      <c r="VU841" s="57"/>
      <c r="VV841" s="57"/>
      <c r="VW841" s="57"/>
      <c r="VX841" s="57"/>
      <c r="VY841" s="57"/>
      <c r="VZ841" s="57"/>
      <c r="WA841" s="57"/>
      <c r="WB841" s="57"/>
      <c r="WC841" s="57"/>
      <c r="WD841" s="57"/>
      <c r="WE841" s="57"/>
      <c r="WF841" s="57"/>
      <c r="WG841" s="57"/>
      <c r="WH841" s="57"/>
      <c r="WI841" s="57"/>
      <c r="WJ841" s="57"/>
      <c r="WK841" s="57"/>
      <c r="WL841" s="57"/>
      <c r="WM841" s="57"/>
      <c r="WN841" s="57"/>
      <c r="WO841" s="57"/>
      <c r="WP841" s="57"/>
      <c r="WQ841" s="57"/>
      <c r="WR841" s="57"/>
      <c r="WS841" s="57"/>
      <c r="WT841" s="57"/>
      <c r="WU841" s="57"/>
      <c r="WV841" s="57"/>
      <c r="WW841" s="57"/>
      <c r="WX841" s="57"/>
      <c r="WY841" s="57"/>
      <c r="WZ841" s="57"/>
      <c r="XA841" s="57"/>
      <c r="XB841" s="57"/>
      <c r="XC841" s="57"/>
      <c r="XD841" s="57"/>
      <c r="XE841" s="57"/>
      <c r="XF841" s="57"/>
      <c r="XG841" s="57"/>
      <c r="XH841" s="57"/>
      <c r="XI841" s="57"/>
      <c r="XJ841" s="57"/>
      <c r="XK841" s="57"/>
      <c r="XL841" s="57"/>
      <c r="XM841" s="57"/>
      <c r="XN841" s="57"/>
      <c r="XO841" s="57"/>
      <c r="XP841" s="57"/>
      <c r="XQ841" s="57"/>
      <c r="XR841" s="57"/>
      <c r="XS841" s="57"/>
      <c r="XT841" s="57"/>
      <c r="XU841" s="57"/>
      <c r="XV841" s="57"/>
      <c r="XW841" s="57"/>
    </row>
    <row r="842">
      <c r="AI842" s="57"/>
      <c r="BR842" s="57"/>
      <c r="DA842" s="57"/>
      <c r="EJ842" s="57"/>
      <c r="EK842" s="57"/>
      <c r="EL842" s="57"/>
      <c r="EM842" s="57"/>
      <c r="EN842" s="57"/>
      <c r="EO842" s="57"/>
      <c r="EP842" s="57"/>
      <c r="EQ842" s="57"/>
      <c r="ER842" s="57"/>
      <c r="ES842" s="57"/>
      <c r="ET842" s="57"/>
      <c r="EU842" s="57"/>
      <c r="EV842" s="57"/>
      <c r="EW842" s="57"/>
      <c r="EX842" s="57"/>
      <c r="EY842" s="57"/>
      <c r="EZ842" s="57"/>
      <c r="FA842" s="57"/>
      <c r="FB842" s="57"/>
      <c r="FC842" s="57"/>
      <c r="FD842" s="57"/>
      <c r="FE842" s="57"/>
      <c r="FF842" s="57"/>
      <c r="FG842" s="57"/>
      <c r="FH842" s="57"/>
      <c r="FI842" s="57"/>
      <c r="FJ842" s="57"/>
      <c r="FK842" s="57"/>
      <c r="FL842" s="57"/>
      <c r="FM842" s="57"/>
      <c r="FN842" s="57"/>
      <c r="FO842" s="57"/>
      <c r="FP842" s="57"/>
      <c r="FQ842" s="57"/>
      <c r="FR842" s="57"/>
      <c r="FS842" s="57"/>
      <c r="FT842" s="57"/>
      <c r="FU842" s="57"/>
      <c r="FV842" s="57"/>
      <c r="FW842" s="57"/>
      <c r="FX842" s="57"/>
      <c r="FY842" s="57"/>
      <c r="FZ842" s="57"/>
      <c r="GA842" s="57"/>
      <c r="GB842" s="57"/>
      <c r="GC842" s="57"/>
      <c r="GD842" s="57"/>
      <c r="GE842" s="57"/>
      <c r="GF842" s="57"/>
      <c r="GG842" s="57"/>
      <c r="GH842" s="57"/>
      <c r="GI842" s="57"/>
      <c r="GJ842" s="57"/>
      <c r="GK842" s="57"/>
      <c r="GL842" s="57"/>
      <c r="GM842" s="57"/>
      <c r="GN842" s="57"/>
      <c r="GO842" s="57"/>
      <c r="GP842" s="57"/>
      <c r="GQ842" s="57"/>
      <c r="GR842" s="57"/>
      <c r="GS842" s="57"/>
      <c r="GT842" s="57"/>
      <c r="GU842" s="57"/>
      <c r="GV842" s="57"/>
      <c r="GW842" s="57"/>
      <c r="GX842" s="57"/>
      <c r="GY842" s="57"/>
      <c r="GZ842" s="57"/>
      <c r="HA842" s="57"/>
      <c r="HB842" s="57"/>
      <c r="HC842" s="57"/>
      <c r="HD842" s="57"/>
      <c r="HE842" s="57"/>
      <c r="HF842" s="57"/>
      <c r="HG842" s="57"/>
      <c r="HH842" s="57"/>
      <c r="HI842" s="57"/>
      <c r="HJ842" s="57"/>
      <c r="HK842" s="57"/>
      <c r="HL842" s="57"/>
      <c r="HM842" s="57"/>
      <c r="HN842" s="57"/>
      <c r="HO842" s="57"/>
      <c r="HP842" s="57"/>
      <c r="HQ842" s="57"/>
      <c r="HR842" s="57"/>
      <c r="HS842" s="57"/>
      <c r="HT842" s="57"/>
      <c r="HU842" s="57"/>
      <c r="HV842" s="57"/>
      <c r="HW842" s="57"/>
      <c r="HX842" s="57"/>
      <c r="HY842" s="57"/>
      <c r="HZ842" s="57"/>
      <c r="IA842" s="57"/>
      <c r="IB842" s="57"/>
      <c r="IC842" s="57"/>
      <c r="ID842" s="57"/>
      <c r="IE842" s="57"/>
      <c r="IF842" s="57"/>
      <c r="IG842" s="57"/>
      <c r="IH842" s="57"/>
      <c r="II842" s="57"/>
      <c r="IJ842" s="57"/>
      <c r="IK842" s="57"/>
      <c r="IL842" s="57"/>
      <c r="IM842" s="57"/>
      <c r="IN842" s="57"/>
      <c r="IO842" s="57"/>
      <c r="IP842" s="57"/>
      <c r="IQ842" s="57"/>
      <c r="IR842" s="57"/>
      <c r="IS842" s="57"/>
      <c r="IT842" s="57"/>
      <c r="IU842" s="57"/>
      <c r="IV842" s="57"/>
      <c r="IW842" s="57"/>
      <c r="IX842" s="57"/>
      <c r="IY842" s="57"/>
      <c r="IZ842" s="57"/>
      <c r="JA842" s="57"/>
      <c r="JB842" s="57"/>
      <c r="JC842" s="57"/>
      <c r="JD842" s="57"/>
      <c r="JE842" s="57"/>
      <c r="JF842" s="57"/>
      <c r="JG842" s="57"/>
      <c r="JH842" s="57"/>
      <c r="JI842" s="57"/>
      <c r="JJ842" s="57"/>
      <c r="JK842" s="57"/>
      <c r="JL842" s="57"/>
      <c r="JM842" s="57"/>
      <c r="JN842" s="57"/>
      <c r="JO842" s="57"/>
      <c r="JP842" s="57"/>
      <c r="JQ842" s="57"/>
      <c r="JR842" s="57"/>
      <c r="JS842" s="57"/>
      <c r="JT842" s="57"/>
      <c r="JU842" s="57"/>
      <c r="JV842" s="57"/>
      <c r="JW842" s="57"/>
      <c r="JX842" s="57"/>
      <c r="JY842" s="57"/>
      <c r="JZ842" s="57"/>
      <c r="KA842" s="57"/>
      <c r="KB842" s="57"/>
      <c r="KC842" s="57"/>
      <c r="KD842" s="57"/>
      <c r="KE842" s="57"/>
      <c r="KF842" s="57"/>
      <c r="KG842" s="57"/>
      <c r="KH842" s="57"/>
      <c r="KI842" s="57"/>
      <c r="KJ842" s="57"/>
      <c r="KK842" s="57"/>
      <c r="KL842" s="57"/>
      <c r="KM842" s="57"/>
      <c r="KN842" s="57"/>
      <c r="KO842" s="57"/>
      <c r="KP842" s="57"/>
      <c r="KQ842" s="57"/>
      <c r="KR842" s="57"/>
      <c r="KS842" s="57"/>
      <c r="KT842" s="57"/>
      <c r="KU842" s="57"/>
      <c r="KV842" s="57"/>
      <c r="KW842" s="57"/>
      <c r="KX842" s="57"/>
      <c r="KY842" s="57"/>
      <c r="KZ842" s="57"/>
      <c r="LA842" s="57"/>
      <c r="LB842" s="57"/>
      <c r="LC842" s="57"/>
      <c r="LD842" s="57"/>
      <c r="LE842" s="57"/>
      <c r="LF842" s="57"/>
      <c r="LG842" s="57"/>
      <c r="LH842" s="57"/>
      <c r="LI842" s="57"/>
      <c r="LJ842" s="57"/>
      <c r="LK842" s="57"/>
      <c r="LL842" s="57"/>
      <c r="LM842" s="57"/>
      <c r="LN842" s="57"/>
      <c r="LO842" s="57"/>
      <c r="LP842" s="57"/>
      <c r="LQ842" s="57"/>
      <c r="LR842" s="57"/>
      <c r="LS842" s="57"/>
      <c r="LT842" s="57"/>
      <c r="LU842" s="57"/>
      <c r="LV842" s="57"/>
      <c r="LW842" s="57"/>
      <c r="LX842" s="57"/>
      <c r="LY842" s="57"/>
      <c r="LZ842" s="57"/>
      <c r="MA842" s="57"/>
      <c r="MB842" s="57"/>
      <c r="MC842" s="57"/>
      <c r="MD842" s="57"/>
      <c r="ME842" s="57"/>
      <c r="MF842" s="57"/>
      <c r="MG842" s="57"/>
      <c r="MH842" s="57"/>
      <c r="MI842" s="57"/>
      <c r="MJ842" s="57"/>
      <c r="MK842" s="57"/>
      <c r="ML842" s="57"/>
      <c r="MM842" s="57"/>
      <c r="MN842" s="57"/>
      <c r="MO842" s="57"/>
      <c r="MP842" s="57"/>
      <c r="MQ842" s="57"/>
      <c r="MR842" s="57"/>
      <c r="MS842" s="57"/>
      <c r="MT842" s="57"/>
      <c r="MU842" s="57"/>
      <c r="MV842" s="57"/>
      <c r="MW842" s="57"/>
      <c r="MX842" s="57"/>
      <c r="MY842" s="57"/>
      <c r="MZ842" s="57"/>
      <c r="NA842" s="57"/>
      <c r="NB842" s="57"/>
      <c r="NC842" s="57"/>
      <c r="ND842" s="57"/>
      <c r="NE842" s="57"/>
      <c r="NF842" s="57"/>
      <c r="NG842" s="57"/>
      <c r="NH842" s="57"/>
      <c r="NI842" s="57"/>
      <c r="NJ842" s="57"/>
      <c r="NK842" s="57"/>
      <c r="NL842" s="57"/>
      <c r="NM842" s="57"/>
      <c r="NN842" s="57"/>
      <c r="NO842" s="57"/>
      <c r="NP842" s="57"/>
      <c r="NQ842" s="57"/>
      <c r="NR842" s="57"/>
      <c r="NS842" s="57"/>
      <c r="NT842" s="57"/>
      <c r="NU842" s="57"/>
      <c r="NV842" s="57"/>
      <c r="NW842" s="57"/>
      <c r="NX842" s="57"/>
      <c r="NY842" s="57"/>
      <c r="NZ842" s="57"/>
      <c r="OA842" s="57"/>
      <c r="OB842" s="57"/>
      <c r="OC842" s="57"/>
      <c r="OD842" s="57"/>
      <c r="OE842" s="57"/>
      <c r="OF842" s="57"/>
      <c r="OG842" s="57"/>
      <c r="OH842" s="57"/>
      <c r="OI842" s="57"/>
      <c r="OJ842" s="57"/>
      <c r="OK842" s="57"/>
      <c r="OL842" s="57"/>
      <c r="OM842" s="57"/>
      <c r="ON842" s="57"/>
      <c r="OO842" s="57"/>
      <c r="OP842" s="57"/>
      <c r="OQ842" s="57"/>
      <c r="OR842" s="57"/>
      <c r="OS842" s="57"/>
      <c r="OT842" s="57"/>
      <c r="OU842" s="57"/>
      <c r="OV842" s="57"/>
      <c r="OW842" s="57"/>
      <c r="OX842" s="57"/>
      <c r="OY842" s="57"/>
      <c r="OZ842" s="57"/>
      <c r="PA842" s="57"/>
      <c r="PB842" s="57"/>
      <c r="PC842" s="57"/>
      <c r="PD842" s="57"/>
      <c r="PE842" s="57"/>
      <c r="PF842" s="57"/>
      <c r="PG842" s="57"/>
      <c r="PH842" s="57"/>
      <c r="PI842" s="57"/>
      <c r="PJ842" s="57"/>
      <c r="PK842" s="57"/>
      <c r="PL842" s="57"/>
      <c r="PM842" s="57"/>
      <c r="PN842" s="57"/>
      <c r="PO842" s="57"/>
      <c r="PP842" s="57"/>
      <c r="PQ842" s="57"/>
      <c r="PR842" s="57"/>
      <c r="PS842" s="57"/>
      <c r="PT842" s="57"/>
      <c r="PU842" s="57"/>
      <c r="PV842" s="57"/>
      <c r="PW842" s="57"/>
      <c r="PX842" s="57"/>
      <c r="PY842" s="57"/>
      <c r="PZ842" s="57"/>
      <c r="QA842" s="57"/>
      <c r="QB842" s="57"/>
      <c r="QC842" s="57"/>
      <c r="QD842" s="57"/>
      <c r="QE842" s="57"/>
      <c r="QF842" s="57"/>
      <c r="QG842" s="57"/>
      <c r="QH842" s="57"/>
      <c r="QI842" s="57"/>
      <c r="QJ842" s="57"/>
      <c r="QK842" s="57"/>
      <c r="QL842" s="57"/>
      <c r="QM842" s="57"/>
      <c r="QN842" s="57"/>
      <c r="QO842" s="57"/>
      <c r="QP842" s="57"/>
      <c r="QQ842" s="57"/>
      <c r="QR842" s="57"/>
      <c r="QS842" s="57"/>
      <c r="QT842" s="57"/>
      <c r="QU842" s="57"/>
      <c r="QV842" s="57"/>
      <c r="QW842" s="57"/>
      <c r="QX842" s="57"/>
      <c r="QY842" s="57"/>
      <c r="QZ842" s="57"/>
      <c r="RA842" s="57"/>
      <c r="RB842" s="57"/>
      <c r="RC842" s="57"/>
      <c r="RD842" s="57"/>
      <c r="RE842" s="57"/>
      <c r="RF842" s="57"/>
      <c r="RG842" s="57"/>
      <c r="RH842" s="57"/>
      <c r="RI842" s="57"/>
      <c r="RJ842" s="57"/>
      <c r="RK842" s="57"/>
      <c r="RL842" s="57"/>
      <c r="RM842" s="57"/>
      <c r="RN842" s="57"/>
      <c r="RO842" s="57"/>
      <c r="RP842" s="57"/>
      <c r="RQ842" s="57"/>
      <c r="RR842" s="57"/>
      <c r="RS842" s="57"/>
      <c r="RT842" s="57"/>
      <c r="RU842" s="57"/>
      <c r="RV842" s="57"/>
      <c r="RW842" s="57"/>
      <c r="RX842" s="57"/>
      <c r="RY842" s="57"/>
      <c r="RZ842" s="57"/>
      <c r="SA842" s="57"/>
      <c r="SB842" s="57"/>
      <c r="SC842" s="57"/>
      <c r="SD842" s="57"/>
      <c r="SE842" s="57"/>
      <c r="SF842" s="57"/>
      <c r="SG842" s="57"/>
      <c r="SH842" s="57"/>
      <c r="SI842" s="57"/>
      <c r="SJ842" s="57"/>
      <c r="SK842" s="57"/>
      <c r="SL842" s="57"/>
      <c r="SM842" s="57"/>
      <c r="SN842" s="57"/>
      <c r="SO842" s="57"/>
      <c r="SP842" s="57"/>
      <c r="SQ842" s="57"/>
      <c r="SR842" s="57"/>
      <c r="SS842" s="57"/>
      <c r="ST842" s="57"/>
      <c r="SU842" s="57"/>
      <c r="SV842" s="57"/>
      <c r="SW842" s="57"/>
      <c r="SX842" s="57"/>
      <c r="SY842" s="57"/>
      <c r="SZ842" s="57"/>
      <c r="TA842" s="57"/>
      <c r="TB842" s="57"/>
      <c r="TC842" s="57"/>
      <c r="TD842" s="57"/>
      <c r="TE842" s="57"/>
      <c r="TF842" s="57"/>
      <c r="TG842" s="57"/>
      <c r="TH842" s="57"/>
      <c r="TI842" s="57"/>
      <c r="TJ842" s="57"/>
      <c r="TK842" s="57"/>
      <c r="TL842" s="57"/>
      <c r="TM842" s="57"/>
      <c r="TN842" s="57"/>
      <c r="TO842" s="57"/>
      <c r="TP842" s="57"/>
      <c r="TQ842" s="57"/>
      <c r="TR842" s="57"/>
      <c r="TS842" s="57"/>
      <c r="TT842" s="57"/>
      <c r="TU842" s="57"/>
      <c r="TV842" s="57"/>
      <c r="TW842" s="57"/>
      <c r="TX842" s="57"/>
      <c r="TY842" s="57"/>
      <c r="TZ842" s="57"/>
      <c r="UA842" s="57"/>
      <c r="UB842" s="57"/>
      <c r="UC842" s="57"/>
      <c r="UD842" s="57"/>
      <c r="UE842" s="57"/>
      <c r="UF842" s="57"/>
      <c r="UG842" s="57"/>
      <c r="UH842" s="57"/>
      <c r="UI842" s="57"/>
      <c r="UJ842" s="57"/>
      <c r="UK842" s="57"/>
      <c r="UL842" s="57"/>
      <c r="UM842" s="57"/>
      <c r="UN842" s="57"/>
      <c r="UO842" s="57"/>
      <c r="UP842" s="57"/>
      <c r="UQ842" s="57"/>
      <c r="UR842" s="57"/>
      <c r="US842" s="57"/>
      <c r="UT842" s="57"/>
      <c r="UU842" s="57"/>
      <c r="UV842" s="57"/>
      <c r="UW842" s="57"/>
      <c r="UX842" s="57"/>
      <c r="UY842" s="57"/>
      <c r="UZ842" s="57"/>
      <c r="VA842" s="57"/>
      <c r="VB842" s="57"/>
      <c r="VC842" s="57"/>
      <c r="VD842" s="57"/>
      <c r="VE842" s="57"/>
      <c r="VF842" s="57"/>
      <c r="VG842" s="57"/>
      <c r="VH842" s="57"/>
      <c r="VI842" s="57"/>
      <c r="VJ842" s="57"/>
      <c r="VK842" s="57"/>
      <c r="VL842" s="57"/>
      <c r="VM842" s="57"/>
      <c r="VN842" s="57"/>
      <c r="VO842" s="57"/>
      <c r="VP842" s="57"/>
      <c r="VQ842" s="57"/>
      <c r="VR842" s="57"/>
      <c r="VS842" s="57"/>
      <c r="VT842" s="57"/>
      <c r="VU842" s="57"/>
      <c r="VV842" s="57"/>
      <c r="VW842" s="57"/>
      <c r="VX842" s="57"/>
      <c r="VY842" s="57"/>
      <c r="VZ842" s="57"/>
      <c r="WA842" s="57"/>
      <c r="WB842" s="57"/>
      <c r="WC842" s="57"/>
      <c r="WD842" s="57"/>
      <c r="WE842" s="57"/>
      <c r="WF842" s="57"/>
      <c r="WG842" s="57"/>
      <c r="WH842" s="57"/>
      <c r="WI842" s="57"/>
      <c r="WJ842" s="57"/>
      <c r="WK842" s="57"/>
      <c r="WL842" s="57"/>
      <c r="WM842" s="57"/>
      <c r="WN842" s="57"/>
      <c r="WO842" s="57"/>
      <c r="WP842" s="57"/>
      <c r="WQ842" s="57"/>
      <c r="WR842" s="57"/>
      <c r="WS842" s="57"/>
      <c r="WT842" s="57"/>
      <c r="WU842" s="57"/>
      <c r="WV842" s="57"/>
      <c r="WW842" s="57"/>
      <c r="WX842" s="57"/>
      <c r="WY842" s="57"/>
      <c r="WZ842" s="57"/>
      <c r="XA842" s="57"/>
      <c r="XB842" s="57"/>
      <c r="XC842" s="57"/>
      <c r="XD842" s="57"/>
      <c r="XE842" s="57"/>
      <c r="XF842" s="57"/>
      <c r="XG842" s="57"/>
      <c r="XH842" s="57"/>
      <c r="XI842" s="57"/>
      <c r="XJ842" s="57"/>
      <c r="XK842" s="57"/>
      <c r="XL842" s="57"/>
      <c r="XM842" s="57"/>
      <c r="XN842" s="57"/>
      <c r="XO842" s="57"/>
      <c r="XP842" s="57"/>
      <c r="XQ842" s="57"/>
      <c r="XR842" s="57"/>
      <c r="XS842" s="57"/>
      <c r="XT842" s="57"/>
      <c r="XU842" s="57"/>
      <c r="XV842" s="57"/>
      <c r="XW842" s="57"/>
    </row>
    <row r="843">
      <c r="AI843" s="57"/>
      <c r="BR843" s="57"/>
      <c r="DA843" s="57"/>
      <c r="EJ843" s="57"/>
      <c r="EK843" s="57"/>
      <c r="EL843" s="57"/>
      <c r="EM843" s="57"/>
      <c r="EN843" s="57"/>
      <c r="EO843" s="57"/>
      <c r="EP843" s="57"/>
      <c r="EQ843" s="57"/>
      <c r="ER843" s="57"/>
      <c r="ES843" s="57"/>
      <c r="ET843" s="57"/>
      <c r="EU843" s="57"/>
      <c r="EV843" s="57"/>
      <c r="EW843" s="57"/>
      <c r="EX843" s="57"/>
      <c r="EY843" s="57"/>
      <c r="EZ843" s="57"/>
      <c r="FA843" s="57"/>
      <c r="FB843" s="57"/>
      <c r="FC843" s="57"/>
      <c r="FD843" s="57"/>
      <c r="FE843" s="57"/>
      <c r="FF843" s="57"/>
      <c r="FG843" s="57"/>
      <c r="FH843" s="57"/>
      <c r="FI843" s="57"/>
      <c r="FJ843" s="57"/>
      <c r="FK843" s="57"/>
      <c r="FL843" s="57"/>
      <c r="FM843" s="57"/>
      <c r="FN843" s="57"/>
      <c r="FO843" s="57"/>
      <c r="FP843" s="57"/>
      <c r="FQ843" s="57"/>
      <c r="FR843" s="57"/>
      <c r="FS843" s="57"/>
      <c r="FT843" s="57"/>
      <c r="FU843" s="57"/>
      <c r="FV843" s="57"/>
      <c r="FW843" s="57"/>
      <c r="FX843" s="57"/>
      <c r="FY843" s="57"/>
      <c r="FZ843" s="57"/>
      <c r="GA843" s="57"/>
      <c r="GB843" s="57"/>
      <c r="GC843" s="57"/>
      <c r="GD843" s="57"/>
      <c r="GE843" s="57"/>
      <c r="GF843" s="57"/>
      <c r="GG843" s="57"/>
      <c r="GH843" s="57"/>
      <c r="GI843" s="57"/>
      <c r="GJ843" s="57"/>
      <c r="GK843" s="57"/>
      <c r="GL843" s="57"/>
      <c r="GM843" s="57"/>
      <c r="GN843" s="57"/>
      <c r="GO843" s="57"/>
      <c r="GP843" s="57"/>
      <c r="GQ843" s="57"/>
      <c r="GR843" s="57"/>
      <c r="GS843" s="57"/>
      <c r="GT843" s="57"/>
      <c r="GU843" s="57"/>
      <c r="GV843" s="57"/>
      <c r="GW843" s="57"/>
      <c r="GX843" s="57"/>
      <c r="GY843" s="57"/>
      <c r="GZ843" s="57"/>
      <c r="HA843" s="57"/>
      <c r="HB843" s="57"/>
      <c r="HC843" s="57"/>
      <c r="HD843" s="57"/>
      <c r="HE843" s="57"/>
      <c r="HF843" s="57"/>
      <c r="HG843" s="57"/>
      <c r="HH843" s="57"/>
      <c r="HI843" s="57"/>
      <c r="HJ843" s="57"/>
      <c r="HK843" s="57"/>
      <c r="HL843" s="57"/>
      <c r="HM843" s="57"/>
      <c r="HN843" s="57"/>
      <c r="HO843" s="57"/>
      <c r="HP843" s="57"/>
      <c r="HQ843" s="57"/>
      <c r="HR843" s="57"/>
      <c r="HS843" s="57"/>
      <c r="HT843" s="57"/>
      <c r="HU843" s="57"/>
      <c r="HV843" s="57"/>
      <c r="HW843" s="57"/>
      <c r="HX843" s="57"/>
      <c r="HY843" s="57"/>
      <c r="HZ843" s="57"/>
      <c r="IA843" s="57"/>
      <c r="IB843" s="57"/>
      <c r="IC843" s="57"/>
      <c r="ID843" s="57"/>
      <c r="IE843" s="57"/>
      <c r="IF843" s="57"/>
      <c r="IG843" s="57"/>
      <c r="IH843" s="57"/>
      <c r="II843" s="57"/>
      <c r="IJ843" s="57"/>
      <c r="IK843" s="57"/>
      <c r="IL843" s="57"/>
      <c r="IM843" s="57"/>
      <c r="IN843" s="57"/>
      <c r="IO843" s="57"/>
      <c r="IP843" s="57"/>
      <c r="IQ843" s="57"/>
      <c r="IR843" s="57"/>
      <c r="IS843" s="57"/>
      <c r="IT843" s="57"/>
      <c r="IU843" s="57"/>
      <c r="IV843" s="57"/>
      <c r="IW843" s="57"/>
      <c r="IX843" s="57"/>
      <c r="IY843" s="57"/>
      <c r="IZ843" s="57"/>
      <c r="JA843" s="57"/>
      <c r="JB843" s="57"/>
      <c r="JC843" s="57"/>
      <c r="JD843" s="57"/>
      <c r="JE843" s="57"/>
      <c r="JF843" s="57"/>
      <c r="JG843" s="57"/>
      <c r="JH843" s="57"/>
      <c r="JI843" s="57"/>
      <c r="JJ843" s="57"/>
      <c r="JK843" s="57"/>
      <c r="JL843" s="57"/>
      <c r="JM843" s="57"/>
      <c r="JN843" s="57"/>
      <c r="JO843" s="57"/>
      <c r="JP843" s="57"/>
      <c r="JQ843" s="57"/>
      <c r="JR843" s="57"/>
      <c r="JS843" s="57"/>
      <c r="JT843" s="57"/>
      <c r="JU843" s="57"/>
      <c r="JV843" s="57"/>
      <c r="JW843" s="57"/>
      <c r="JX843" s="57"/>
      <c r="JY843" s="57"/>
      <c r="JZ843" s="57"/>
      <c r="KA843" s="57"/>
      <c r="KB843" s="57"/>
      <c r="KC843" s="57"/>
      <c r="KD843" s="57"/>
      <c r="KE843" s="57"/>
      <c r="KF843" s="57"/>
      <c r="KG843" s="57"/>
      <c r="KH843" s="57"/>
      <c r="KI843" s="57"/>
      <c r="KJ843" s="57"/>
      <c r="KK843" s="57"/>
      <c r="KL843" s="57"/>
      <c r="KM843" s="57"/>
      <c r="KN843" s="57"/>
      <c r="KO843" s="57"/>
      <c r="KP843" s="57"/>
      <c r="KQ843" s="57"/>
      <c r="KR843" s="57"/>
      <c r="KS843" s="57"/>
      <c r="KT843" s="57"/>
      <c r="KU843" s="57"/>
      <c r="KV843" s="57"/>
      <c r="KW843" s="57"/>
      <c r="KX843" s="57"/>
      <c r="KY843" s="57"/>
      <c r="KZ843" s="57"/>
      <c r="LA843" s="57"/>
      <c r="LB843" s="57"/>
      <c r="LC843" s="57"/>
      <c r="LD843" s="57"/>
      <c r="LE843" s="57"/>
      <c r="LF843" s="57"/>
      <c r="LG843" s="57"/>
      <c r="LH843" s="57"/>
      <c r="LI843" s="57"/>
      <c r="LJ843" s="57"/>
      <c r="LK843" s="57"/>
      <c r="LL843" s="57"/>
      <c r="LM843" s="57"/>
      <c r="LN843" s="57"/>
      <c r="LO843" s="57"/>
      <c r="LP843" s="57"/>
      <c r="LQ843" s="57"/>
      <c r="LR843" s="57"/>
      <c r="LS843" s="57"/>
      <c r="LT843" s="57"/>
      <c r="LU843" s="57"/>
      <c r="LV843" s="57"/>
      <c r="LW843" s="57"/>
      <c r="LX843" s="57"/>
      <c r="LY843" s="57"/>
      <c r="LZ843" s="57"/>
      <c r="MA843" s="57"/>
      <c r="MB843" s="57"/>
      <c r="MC843" s="57"/>
      <c r="MD843" s="57"/>
      <c r="ME843" s="57"/>
      <c r="MF843" s="57"/>
      <c r="MG843" s="57"/>
      <c r="MH843" s="57"/>
      <c r="MI843" s="57"/>
      <c r="MJ843" s="57"/>
      <c r="MK843" s="57"/>
      <c r="ML843" s="57"/>
      <c r="MM843" s="57"/>
      <c r="MN843" s="57"/>
      <c r="MO843" s="57"/>
      <c r="MP843" s="57"/>
      <c r="MQ843" s="57"/>
      <c r="MR843" s="57"/>
      <c r="MS843" s="57"/>
      <c r="MT843" s="57"/>
      <c r="MU843" s="57"/>
      <c r="MV843" s="57"/>
      <c r="MW843" s="57"/>
      <c r="MX843" s="57"/>
      <c r="MY843" s="57"/>
      <c r="MZ843" s="57"/>
      <c r="NA843" s="57"/>
      <c r="NB843" s="57"/>
      <c r="NC843" s="57"/>
      <c r="ND843" s="57"/>
      <c r="NE843" s="57"/>
      <c r="NF843" s="57"/>
      <c r="NG843" s="57"/>
      <c r="NH843" s="57"/>
      <c r="NI843" s="57"/>
      <c r="NJ843" s="57"/>
      <c r="NK843" s="57"/>
      <c r="NL843" s="57"/>
      <c r="NM843" s="57"/>
      <c r="NN843" s="57"/>
      <c r="NO843" s="57"/>
      <c r="NP843" s="57"/>
      <c r="NQ843" s="57"/>
      <c r="NR843" s="57"/>
      <c r="NS843" s="57"/>
      <c r="NT843" s="57"/>
      <c r="NU843" s="57"/>
      <c r="NV843" s="57"/>
      <c r="NW843" s="57"/>
      <c r="NX843" s="57"/>
      <c r="NY843" s="57"/>
      <c r="NZ843" s="57"/>
      <c r="OA843" s="57"/>
      <c r="OB843" s="57"/>
      <c r="OC843" s="57"/>
      <c r="OD843" s="57"/>
      <c r="OE843" s="57"/>
      <c r="OF843" s="57"/>
      <c r="OG843" s="57"/>
      <c r="OH843" s="57"/>
      <c r="OI843" s="57"/>
      <c r="OJ843" s="57"/>
      <c r="OK843" s="57"/>
      <c r="OL843" s="57"/>
      <c r="OM843" s="57"/>
      <c r="ON843" s="57"/>
      <c r="OO843" s="57"/>
      <c r="OP843" s="57"/>
      <c r="OQ843" s="57"/>
      <c r="OR843" s="57"/>
      <c r="OS843" s="57"/>
      <c r="OT843" s="57"/>
      <c r="OU843" s="57"/>
      <c r="OV843" s="57"/>
      <c r="OW843" s="57"/>
      <c r="OX843" s="57"/>
      <c r="OY843" s="57"/>
      <c r="OZ843" s="57"/>
      <c r="PA843" s="57"/>
      <c r="PB843" s="57"/>
      <c r="PC843" s="57"/>
      <c r="PD843" s="57"/>
      <c r="PE843" s="57"/>
      <c r="PF843" s="57"/>
      <c r="PG843" s="57"/>
      <c r="PH843" s="57"/>
      <c r="PI843" s="57"/>
      <c r="PJ843" s="57"/>
      <c r="PK843" s="57"/>
      <c r="PL843" s="57"/>
      <c r="PM843" s="57"/>
      <c r="PN843" s="57"/>
      <c r="PO843" s="57"/>
      <c r="PP843" s="57"/>
      <c r="PQ843" s="57"/>
      <c r="PR843" s="57"/>
      <c r="PS843" s="57"/>
      <c r="PT843" s="57"/>
      <c r="PU843" s="57"/>
      <c r="PV843" s="57"/>
      <c r="PW843" s="57"/>
      <c r="PX843" s="57"/>
      <c r="PY843" s="57"/>
      <c r="PZ843" s="57"/>
      <c r="QA843" s="57"/>
      <c r="QB843" s="57"/>
      <c r="QC843" s="57"/>
      <c r="QD843" s="57"/>
      <c r="QE843" s="57"/>
      <c r="QF843" s="57"/>
      <c r="QG843" s="57"/>
      <c r="QH843" s="57"/>
      <c r="QI843" s="57"/>
      <c r="QJ843" s="57"/>
      <c r="QK843" s="57"/>
      <c r="QL843" s="57"/>
      <c r="QM843" s="57"/>
      <c r="QN843" s="57"/>
      <c r="QO843" s="57"/>
      <c r="QP843" s="57"/>
      <c r="QQ843" s="57"/>
      <c r="QR843" s="57"/>
      <c r="QS843" s="57"/>
      <c r="QT843" s="57"/>
      <c r="QU843" s="57"/>
      <c r="QV843" s="57"/>
      <c r="QW843" s="57"/>
      <c r="QX843" s="57"/>
      <c r="QY843" s="57"/>
      <c r="QZ843" s="57"/>
      <c r="RA843" s="57"/>
      <c r="RB843" s="57"/>
      <c r="RC843" s="57"/>
      <c r="RD843" s="57"/>
      <c r="RE843" s="57"/>
      <c r="RF843" s="57"/>
      <c r="RG843" s="57"/>
      <c r="RH843" s="57"/>
      <c r="RI843" s="57"/>
      <c r="RJ843" s="57"/>
      <c r="RK843" s="57"/>
      <c r="RL843" s="57"/>
      <c r="RM843" s="57"/>
      <c r="RN843" s="57"/>
      <c r="RO843" s="57"/>
      <c r="RP843" s="57"/>
      <c r="RQ843" s="57"/>
      <c r="RR843" s="57"/>
      <c r="RS843" s="57"/>
      <c r="RT843" s="57"/>
      <c r="RU843" s="57"/>
      <c r="RV843" s="57"/>
      <c r="RW843" s="57"/>
      <c r="RX843" s="57"/>
      <c r="RY843" s="57"/>
      <c r="RZ843" s="57"/>
      <c r="SA843" s="57"/>
      <c r="SB843" s="57"/>
      <c r="SC843" s="57"/>
      <c r="SD843" s="57"/>
      <c r="SE843" s="57"/>
      <c r="SF843" s="57"/>
      <c r="SG843" s="57"/>
      <c r="SH843" s="57"/>
      <c r="SI843" s="57"/>
      <c r="SJ843" s="57"/>
      <c r="SK843" s="57"/>
      <c r="SL843" s="57"/>
      <c r="SM843" s="57"/>
      <c r="SN843" s="57"/>
      <c r="SO843" s="57"/>
      <c r="SP843" s="57"/>
      <c r="SQ843" s="57"/>
      <c r="SR843" s="57"/>
      <c r="SS843" s="57"/>
      <c r="ST843" s="57"/>
      <c r="SU843" s="57"/>
      <c r="SV843" s="57"/>
      <c r="SW843" s="57"/>
      <c r="SX843" s="57"/>
      <c r="SY843" s="57"/>
      <c r="SZ843" s="57"/>
      <c r="TA843" s="57"/>
      <c r="TB843" s="57"/>
      <c r="TC843" s="57"/>
      <c r="TD843" s="57"/>
      <c r="TE843" s="57"/>
      <c r="TF843" s="57"/>
      <c r="TG843" s="57"/>
      <c r="TH843" s="57"/>
      <c r="TI843" s="57"/>
      <c r="TJ843" s="57"/>
      <c r="TK843" s="57"/>
      <c r="TL843" s="57"/>
      <c r="TM843" s="57"/>
      <c r="TN843" s="57"/>
      <c r="TO843" s="57"/>
      <c r="TP843" s="57"/>
      <c r="TQ843" s="57"/>
      <c r="TR843" s="57"/>
      <c r="TS843" s="57"/>
      <c r="TT843" s="57"/>
      <c r="TU843" s="57"/>
      <c r="TV843" s="57"/>
      <c r="TW843" s="57"/>
      <c r="TX843" s="57"/>
      <c r="TY843" s="57"/>
      <c r="TZ843" s="57"/>
      <c r="UA843" s="57"/>
      <c r="UB843" s="57"/>
      <c r="UC843" s="57"/>
      <c r="UD843" s="57"/>
      <c r="UE843" s="57"/>
      <c r="UF843" s="57"/>
      <c r="UG843" s="57"/>
      <c r="UH843" s="57"/>
      <c r="UI843" s="57"/>
      <c r="UJ843" s="57"/>
      <c r="UK843" s="57"/>
      <c r="UL843" s="57"/>
      <c r="UM843" s="57"/>
      <c r="UN843" s="57"/>
      <c r="UO843" s="57"/>
      <c r="UP843" s="57"/>
      <c r="UQ843" s="57"/>
      <c r="UR843" s="57"/>
      <c r="US843" s="57"/>
      <c r="UT843" s="57"/>
      <c r="UU843" s="57"/>
      <c r="UV843" s="57"/>
      <c r="UW843" s="57"/>
      <c r="UX843" s="57"/>
      <c r="UY843" s="57"/>
      <c r="UZ843" s="57"/>
      <c r="VA843" s="57"/>
      <c r="VB843" s="57"/>
      <c r="VC843" s="57"/>
      <c r="VD843" s="57"/>
      <c r="VE843" s="57"/>
      <c r="VF843" s="57"/>
      <c r="VG843" s="57"/>
      <c r="VH843" s="57"/>
      <c r="VI843" s="57"/>
      <c r="VJ843" s="57"/>
      <c r="VK843" s="57"/>
      <c r="VL843" s="57"/>
      <c r="VM843" s="57"/>
      <c r="VN843" s="57"/>
      <c r="VO843" s="57"/>
      <c r="VP843" s="57"/>
      <c r="VQ843" s="57"/>
      <c r="VR843" s="57"/>
      <c r="VS843" s="57"/>
      <c r="VT843" s="57"/>
      <c r="VU843" s="57"/>
      <c r="VV843" s="57"/>
      <c r="VW843" s="57"/>
      <c r="VX843" s="57"/>
      <c r="VY843" s="57"/>
      <c r="VZ843" s="57"/>
      <c r="WA843" s="57"/>
      <c r="WB843" s="57"/>
      <c r="WC843" s="57"/>
      <c r="WD843" s="57"/>
      <c r="WE843" s="57"/>
      <c r="WF843" s="57"/>
      <c r="WG843" s="57"/>
      <c r="WH843" s="57"/>
      <c r="WI843" s="57"/>
      <c r="WJ843" s="57"/>
      <c r="WK843" s="57"/>
      <c r="WL843" s="57"/>
      <c r="WM843" s="57"/>
      <c r="WN843" s="57"/>
      <c r="WO843" s="57"/>
      <c r="WP843" s="57"/>
      <c r="WQ843" s="57"/>
      <c r="WR843" s="57"/>
      <c r="WS843" s="57"/>
      <c r="WT843" s="57"/>
      <c r="WU843" s="57"/>
      <c r="WV843" s="57"/>
      <c r="WW843" s="57"/>
      <c r="WX843" s="57"/>
      <c r="WY843" s="57"/>
      <c r="WZ843" s="57"/>
      <c r="XA843" s="57"/>
      <c r="XB843" s="57"/>
      <c r="XC843" s="57"/>
      <c r="XD843" s="57"/>
      <c r="XE843" s="57"/>
      <c r="XF843" s="57"/>
      <c r="XG843" s="57"/>
      <c r="XH843" s="57"/>
      <c r="XI843" s="57"/>
      <c r="XJ843" s="57"/>
      <c r="XK843" s="57"/>
      <c r="XL843" s="57"/>
      <c r="XM843" s="57"/>
      <c r="XN843" s="57"/>
      <c r="XO843" s="57"/>
      <c r="XP843" s="57"/>
      <c r="XQ843" s="57"/>
      <c r="XR843" s="57"/>
      <c r="XS843" s="57"/>
      <c r="XT843" s="57"/>
      <c r="XU843" s="57"/>
      <c r="XV843" s="57"/>
      <c r="XW843" s="57"/>
    </row>
    <row r="844">
      <c r="AI844" s="57"/>
      <c r="BR844" s="57"/>
      <c r="DA844" s="57"/>
      <c r="EJ844" s="57"/>
      <c r="EK844" s="57"/>
      <c r="EL844" s="57"/>
      <c r="EM844" s="57"/>
      <c r="EN844" s="57"/>
      <c r="EO844" s="57"/>
      <c r="EP844" s="57"/>
      <c r="EQ844" s="57"/>
      <c r="ER844" s="57"/>
      <c r="ES844" s="57"/>
      <c r="ET844" s="57"/>
      <c r="EU844" s="57"/>
      <c r="EV844" s="57"/>
      <c r="EW844" s="57"/>
      <c r="EX844" s="57"/>
      <c r="EY844" s="57"/>
      <c r="EZ844" s="57"/>
      <c r="FA844" s="57"/>
      <c r="FB844" s="57"/>
      <c r="FC844" s="57"/>
      <c r="FD844" s="57"/>
      <c r="FE844" s="57"/>
      <c r="FF844" s="57"/>
      <c r="FG844" s="57"/>
      <c r="FH844" s="57"/>
      <c r="FI844" s="57"/>
      <c r="FJ844" s="57"/>
      <c r="FK844" s="57"/>
      <c r="FL844" s="57"/>
      <c r="FM844" s="57"/>
      <c r="FN844" s="57"/>
      <c r="FO844" s="57"/>
      <c r="FP844" s="57"/>
      <c r="FQ844" s="57"/>
      <c r="FR844" s="57"/>
      <c r="FS844" s="57"/>
      <c r="FT844" s="57"/>
      <c r="FU844" s="57"/>
      <c r="FV844" s="57"/>
      <c r="FW844" s="57"/>
      <c r="FX844" s="57"/>
      <c r="FY844" s="57"/>
      <c r="FZ844" s="57"/>
      <c r="GA844" s="57"/>
      <c r="GB844" s="57"/>
      <c r="GC844" s="57"/>
      <c r="GD844" s="57"/>
      <c r="GE844" s="57"/>
      <c r="GF844" s="57"/>
      <c r="GG844" s="57"/>
      <c r="GH844" s="57"/>
      <c r="GI844" s="57"/>
      <c r="GJ844" s="57"/>
      <c r="GK844" s="57"/>
      <c r="GL844" s="57"/>
      <c r="GM844" s="57"/>
      <c r="GN844" s="57"/>
      <c r="GO844" s="57"/>
      <c r="GP844" s="57"/>
      <c r="GQ844" s="57"/>
      <c r="GR844" s="57"/>
      <c r="GS844" s="57"/>
      <c r="GT844" s="57"/>
      <c r="GU844" s="57"/>
      <c r="GV844" s="57"/>
      <c r="GW844" s="57"/>
      <c r="GX844" s="57"/>
      <c r="GY844" s="57"/>
      <c r="GZ844" s="57"/>
      <c r="HA844" s="57"/>
      <c r="HB844" s="57"/>
      <c r="HC844" s="57"/>
      <c r="HD844" s="57"/>
      <c r="HE844" s="57"/>
      <c r="HF844" s="57"/>
      <c r="HG844" s="57"/>
      <c r="HH844" s="57"/>
      <c r="HI844" s="57"/>
      <c r="HJ844" s="57"/>
      <c r="HK844" s="57"/>
      <c r="HL844" s="57"/>
      <c r="HM844" s="57"/>
      <c r="HN844" s="57"/>
      <c r="HO844" s="57"/>
      <c r="HP844" s="57"/>
      <c r="HQ844" s="57"/>
      <c r="HR844" s="57"/>
      <c r="HS844" s="57"/>
      <c r="HT844" s="57"/>
      <c r="HU844" s="57"/>
      <c r="HV844" s="57"/>
      <c r="HW844" s="57"/>
      <c r="HX844" s="57"/>
      <c r="HY844" s="57"/>
      <c r="HZ844" s="57"/>
      <c r="IA844" s="57"/>
      <c r="IB844" s="57"/>
      <c r="IC844" s="57"/>
      <c r="ID844" s="57"/>
      <c r="IE844" s="57"/>
      <c r="IF844" s="57"/>
      <c r="IG844" s="57"/>
      <c r="IH844" s="57"/>
      <c r="II844" s="57"/>
      <c r="IJ844" s="57"/>
      <c r="IK844" s="57"/>
      <c r="IL844" s="57"/>
      <c r="IM844" s="57"/>
      <c r="IN844" s="57"/>
      <c r="IO844" s="57"/>
      <c r="IP844" s="57"/>
      <c r="IQ844" s="57"/>
      <c r="IR844" s="57"/>
      <c r="IS844" s="57"/>
      <c r="IT844" s="57"/>
      <c r="IU844" s="57"/>
      <c r="IV844" s="57"/>
      <c r="IW844" s="57"/>
      <c r="IX844" s="57"/>
      <c r="IY844" s="57"/>
      <c r="IZ844" s="57"/>
      <c r="JA844" s="57"/>
      <c r="JB844" s="57"/>
      <c r="JC844" s="57"/>
      <c r="JD844" s="57"/>
      <c r="JE844" s="57"/>
      <c r="JF844" s="57"/>
      <c r="JG844" s="57"/>
      <c r="JH844" s="57"/>
      <c r="JI844" s="57"/>
      <c r="JJ844" s="57"/>
      <c r="JK844" s="57"/>
      <c r="JL844" s="57"/>
      <c r="JM844" s="57"/>
      <c r="JN844" s="57"/>
      <c r="JO844" s="57"/>
      <c r="JP844" s="57"/>
      <c r="JQ844" s="57"/>
      <c r="JR844" s="57"/>
      <c r="JS844" s="57"/>
      <c r="JT844" s="57"/>
      <c r="JU844" s="57"/>
      <c r="JV844" s="57"/>
      <c r="JW844" s="57"/>
      <c r="JX844" s="57"/>
      <c r="JY844" s="57"/>
      <c r="JZ844" s="57"/>
      <c r="KA844" s="57"/>
      <c r="KB844" s="57"/>
      <c r="KC844" s="57"/>
      <c r="KD844" s="57"/>
      <c r="KE844" s="57"/>
      <c r="KF844" s="57"/>
      <c r="KG844" s="57"/>
      <c r="KH844" s="57"/>
      <c r="KI844" s="57"/>
      <c r="KJ844" s="57"/>
      <c r="KK844" s="57"/>
      <c r="KL844" s="57"/>
      <c r="KM844" s="57"/>
      <c r="KN844" s="57"/>
      <c r="KO844" s="57"/>
      <c r="KP844" s="57"/>
      <c r="KQ844" s="57"/>
      <c r="KR844" s="57"/>
      <c r="KS844" s="57"/>
      <c r="KT844" s="57"/>
      <c r="KU844" s="57"/>
      <c r="KV844" s="57"/>
      <c r="KW844" s="57"/>
      <c r="KX844" s="57"/>
      <c r="KY844" s="57"/>
      <c r="KZ844" s="57"/>
      <c r="LA844" s="57"/>
      <c r="LB844" s="57"/>
      <c r="LC844" s="57"/>
      <c r="LD844" s="57"/>
      <c r="LE844" s="57"/>
      <c r="LF844" s="57"/>
      <c r="LG844" s="57"/>
      <c r="LH844" s="57"/>
      <c r="LI844" s="57"/>
      <c r="LJ844" s="57"/>
      <c r="LK844" s="57"/>
      <c r="LL844" s="57"/>
      <c r="LM844" s="57"/>
      <c r="LN844" s="57"/>
      <c r="LO844" s="57"/>
      <c r="LP844" s="57"/>
      <c r="LQ844" s="57"/>
      <c r="LR844" s="57"/>
      <c r="LS844" s="57"/>
      <c r="LT844" s="57"/>
      <c r="LU844" s="57"/>
      <c r="LV844" s="57"/>
      <c r="LW844" s="57"/>
      <c r="LX844" s="57"/>
      <c r="LY844" s="57"/>
      <c r="LZ844" s="57"/>
      <c r="MA844" s="57"/>
      <c r="MB844" s="57"/>
      <c r="MC844" s="57"/>
      <c r="MD844" s="57"/>
      <c r="ME844" s="57"/>
      <c r="MF844" s="57"/>
      <c r="MG844" s="57"/>
      <c r="MH844" s="57"/>
      <c r="MI844" s="57"/>
      <c r="MJ844" s="57"/>
      <c r="MK844" s="57"/>
      <c r="ML844" s="57"/>
      <c r="MM844" s="57"/>
      <c r="MN844" s="57"/>
      <c r="MO844" s="57"/>
      <c r="MP844" s="57"/>
      <c r="MQ844" s="57"/>
      <c r="MR844" s="57"/>
      <c r="MS844" s="57"/>
      <c r="MT844" s="57"/>
      <c r="MU844" s="57"/>
      <c r="MV844" s="57"/>
      <c r="MW844" s="57"/>
      <c r="MX844" s="57"/>
      <c r="MY844" s="57"/>
      <c r="MZ844" s="57"/>
      <c r="NA844" s="57"/>
      <c r="NB844" s="57"/>
      <c r="NC844" s="57"/>
      <c r="ND844" s="57"/>
      <c r="NE844" s="57"/>
      <c r="NF844" s="57"/>
      <c r="NG844" s="57"/>
      <c r="NH844" s="57"/>
      <c r="NI844" s="57"/>
      <c r="NJ844" s="57"/>
      <c r="NK844" s="57"/>
      <c r="NL844" s="57"/>
      <c r="NM844" s="57"/>
      <c r="NN844" s="57"/>
      <c r="NO844" s="57"/>
      <c r="NP844" s="57"/>
      <c r="NQ844" s="57"/>
      <c r="NR844" s="57"/>
      <c r="NS844" s="57"/>
      <c r="NT844" s="57"/>
      <c r="NU844" s="57"/>
      <c r="NV844" s="57"/>
      <c r="NW844" s="57"/>
      <c r="NX844" s="57"/>
      <c r="NY844" s="57"/>
      <c r="NZ844" s="57"/>
      <c r="OA844" s="57"/>
      <c r="OB844" s="57"/>
      <c r="OC844" s="57"/>
      <c r="OD844" s="57"/>
      <c r="OE844" s="57"/>
      <c r="OF844" s="57"/>
      <c r="OG844" s="57"/>
      <c r="OH844" s="57"/>
      <c r="OI844" s="57"/>
      <c r="OJ844" s="57"/>
      <c r="OK844" s="57"/>
      <c r="OL844" s="57"/>
      <c r="OM844" s="57"/>
      <c r="ON844" s="57"/>
      <c r="OO844" s="57"/>
      <c r="OP844" s="57"/>
      <c r="OQ844" s="57"/>
      <c r="OR844" s="57"/>
      <c r="OS844" s="57"/>
      <c r="OT844" s="57"/>
      <c r="OU844" s="57"/>
      <c r="OV844" s="57"/>
      <c r="OW844" s="57"/>
      <c r="OX844" s="57"/>
      <c r="OY844" s="57"/>
      <c r="OZ844" s="57"/>
      <c r="PA844" s="57"/>
      <c r="PB844" s="57"/>
      <c r="PC844" s="57"/>
      <c r="PD844" s="57"/>
      <c r="PE844" s="57"/>
      <c r="PF844" s="57"/>
      <c r="PG844" s="57"/>
      <c r="PH844" s="57"/>
      <c r="PI844" s="57"/>
      <c r="PJ844" s="57"/>
      <c r="PK844" s="57"/>
      <c r="PL844" s="57"/>
      <c r="PM844" s="57"/>
      <c r="PN844" s="57"/>
      <c r="PO844" s="57"/>
      <c r="PP844" s="57"/>
      <c r="PQ844" s="57"/>
      <c r="PR844" s="57"/>
      <c r="PS844" s="57"/>
      <c r="PT844" s="57"/>
      <c r="PU844" s="57"/>
      <c r="PV844" s="57"/>
      <c r="PW844" s="57"/>
      <c r="PX844" s="57"/>
      <c r="PY844" s="57"/>
      <c r="PZ844" s="57"/>
      <c r="QA844" s="57"/>
      <c r="QB844" s="57"/>
      <c r="QC844" s="57"/>
      <c r="QD844" s="57"/>
      <c r="QE844" s="57"/>
      <c r="QF844" s="57"/>
      <c r="QG844" s="57"/>
      <c r="QH844" s="57"/>
      <c r="QI844" s="57"/>
      <c r="QJ844" s="57"/>
      <c r="QK844" s="57"/>
      <c r="QL844" s="57"/>
      <c r="QM844" s="57"/>
      <c r="QN844" s="57"/>
      <c r="QO844" s="57"/>
      <c r="QP844" s="57"/>
      <c r="QQ844" s="57"/>
      <c r="QR844" s="57"/>
      <c r="QS844" s="57"/>
      <c r="QT844" s="57"/>
      <c r="QU844" s="57"/>
      <c r="QV844" s="57"/>
      <c r="QW844" s="57"/>
      <c r="QX844" s="57"/>
      <c r="QY844" s="57"/>
      <c r="QZ844" s="57"/>
      <c r="RA844" s="57"/>
      <c r="RB844" s="57"/>
      <c r="RC844" s="57"/>
      <c r="RD844" s="57"/>
      <c r="RE844" s="57"/>
      <c r="RF844" s="57"/>
      <c r="RG844" s="57"/>
      <c r="RH844" s="57"/>
      <c r="RI844" s="57"/>
      <c r="RJ844" s="57"/>
      <c r="RK844" s="57"/>
      <c r="RL844" s="57"/>
      <c r="RM844" s="57"/>
      <c r="RN844" s="57"/>
      <c r="RO844" s="57"/>
      <c r="RP844" s="57"/>
      <c r="RQ844" s="57"/>
      <c r="RR844" s="57"/>
      <c r="RS844" s="57"/>
      <c r="RT844" s="57"/>
      <c r="RU844" s="57"/>
      <c r="RV844" s="57"/>
      <c r="RW844" s="57"/>
      <c r="RX844" s="57"/>
      <c r="RY844" s="57"/>
      <c r="RZ844" s="57"/>
      <c r="SA844" s="57"/>
      <c r="SB844" s="57"/>
      <c r="SC844" s="57"/>
      <c r="SD844" s="57"/>
      <c r="SE844" s="57"/>
      <c r="SF844" s="57"/>
      <c r="SG844" s="57"/>
      <c r="SH844" s="57"/>
      <c r="SI844" s="57"/>
      <c r="SJ844" s="57"/>
      <c r="SK844" s="57"/>
      <c r="SL844" s="57"/>
      <c r="SM844" s="57"/>
      <c r="SN844" s="57"/>
      <c r="SO844" s="57"/>
      <c r="SP844" s="57"/>
      <c r="SQ844" s="57"/>
      <c r="SR844" s="57"/>
      <c r="SS844" s="57"/>
      <c r="ST844" s="57"/>
      <c r="SU844" s="57"/>
      <c r="SV844" s="57"/>
      <c r="SW844" s="57"/>
      <c r="SX844" s="57"/>
      <c r="SY844" s="57"/>
      <c r="SZ844" s="57"/>
      <c r="TA844" s="57"/>
      <c r="TB844" s="57"/>
      <c r="TC844" s="57"/>
      <c r="TD844" s="57"/>
      <c r="TE844" s="57"/>
      <c r="TF844" s="57"/>
      <c r="TG844" s="57"/>
      <c r="TH844" s="57"/>
      <c r="TI844" s="57"/>
      <c r="TJ844" s="57"/>
      <c r="TK844" s="57"/>
      <c r="TL844" s="57"/>
      <c r="TM844" s="57"/>
      <c r="TN844" s="57"/>
      <c r="TO844" s="57"/>
      <c r="TP844" s="57"/>
      <c r="TQ844" s="57"/>
      <c r="TR844" s="57"/>
      <c r="TS844" s="57"/>
      <c r="TT844" s="57"/>
      <c r="TU844" s="57"/>
      <c r="TV844" s="57"/>
      <c r="TW844" s="57"/>
      <c r="TX844" s="57"/>
      <c r="TY844" s="57"/>
      <c r="TZ844" s="57"/>
      <c r="UA844" s="57"/>
      <c r="UB844" s="57"/>
      <c r="UC844" s="57"/>
      <c r="UD844" s="57"/>
      <c r="UE844" s="57"/>
      <c r="UF844" s="57"/>
      <c r="UG844" s="57"/>
      <c r="UH844" s="57"/>
      <c r="UI844" s="57"/>
      <c r="UJ844" s="57"/>
      <c r="UK844" s="57"/>
      <c r="UL844" s="57"/>
      <c r="UM844" s="57"/>
      <c r="UN844" s="57"/>
      <c r="UO844" s="57"/>
      <c r="UP844" s="57"/>
      <c r="UQ844" s="57"/>
      <c r="UR844" s="57"/>
      <c r="US844" s="57"/>
      <c r="UT844" s="57"/>
      <c r="UU844" s="57"/>
      <c r="UV844" s="57"/>
      <c r="UW844" s="57"/>
      <c r="UX844" s="57"/>
      <c r="UY844" s="57"/>
      <c r="UZ844" s="57"/>
      <c r="VA844" s="57"/>
      <c r="VB844" s="57"/>
      <c r="VC844" s="57"/>
      <c r="VD844" s="57"/>
      <c r="VE844" s="57"/>
      <c r="VF844" s="57"/>
      <c r="VG844" s="57"/>
      <c r="VH844" s="57"/>
      <c r="VI844" s="57"/>
      <c r="VJ844" s="57"/>
      <c r="VK844" s="57"/>
      <c r="VL844" s="57"/>
      <c r="VM844" s="57"/>
      <c r="VN844" s="57"/>
      <c r="VO844" s="57"/>
      <c r="VP844" s="57"/>
      <c r="VQ844" s="57"/>
      <c r="VR844" s="57"/>
      <c r="VS844" s="57"/>
      <c r="VT844" s="57"/>
      <c r="VU844" s="57"/>
      <c r="VV844" s="57"/>
      <c r="VW844" s="57"/>
      <c r="VX844" s="57"/>
      <c r="VY844" s="57"/>
      <c r="VZ844" s="57"/>
      <c r="WA844" s="57"/>
      <c r="WB844" s="57"/>
      <c r="WC844" s="57"/>
      <c r="WD844" s="57"/>
      <c r="WE844" s="57"/>
      <c r="WF844" s="57"/>
      <c r="WG844" s="57"/>
      <c r="WH844" s="57"/>
      <c r="WI844" s="57"/>
      <c r="WJ844" s="57"/>
      <c r="WK844" s="57"/>
      <c r="WL844" s="57"/>
      <c r="WM844" s="57"/>
      <c r="WN844" s="57"/>
      <c r="WO844" s="57"/>
      <c r="WP844" s="57"/>
      <c r="WQ844" s="57"/>
      <c r="WR844" s="57"/>
      <c r="WS844" s="57"/>
      <c r="WT844" s="57"/>
      <c r="WU844" s="57"/>
      <c r="WV844" s="57"/>
      <c r="WW844" s="57"/>
      <c r="WX844" s="57"/>
      <c r="WY844" s="57"/>
      <c r="WZ844" s="57"/>
      <c r="XA844" s="57"/>
      <c r="XB844" s="57"/>
      <c r="XC844" s="57"/>
      <c r="XD844" s="57"/>
      <c r="XE844" s="57"/>
      <c r="XF844" s="57"/>
      <c r="XG844" s="57"/>
      <c r="XH844" s="57"/>
      <c r="XI844" s="57"/>
      <c r="XJ844" s="57"/>
      <c r="XK844" s="57"/>
      <c r="XL844" s="57"/>
      <c r="XM844" s="57"/>
      <c r="XN844" s="57"/>
      <c r="XO844" s="57"/>
      <c r="XP844" s="57"/>
      <c r="XQ844" s="57"/>
      <c r="XR844" s="57"/>
      <c r="XS844" s="57"/>
      <c r="XT844" s="57"/>
      <c r="XU844" s="57"/>
      <c r="XV844" s="57"/>
      <c r="XW844" s="57"/>
    </row>
    <row r="845">
      <c r="AI845" s="57"/>
      <c r="BR845" s="57"/>
      <c r="DA845" s="57"/>
      <c r="EJ845" s="57"/>
      <c r="EK845" s="57"/>
      <c r="EL845" s="57"/>
      <c r="EM845" s="57"/>
      <c r="EN845" s="57"/>
      <c r="EO845" s="57"/>
      <c r="EP845" s="57"/>
      <c r="EQ845" s="57"/>
      <c r="ER845" s="57"/>
      <c r="ES845" s="57"/>
      <c r="ET845" s="57"/>
      <c r="EU845" s="57"/>
      <c r="EV845" s="57"/>
      <c r="EW845" s="57"/>
      <c r="EX845" s="57"/>
      <c r="EY845" s="57"/>
      <c r="EZ845" s="57"/>
      <c r="FA845" s="57"/>
      <c r="FB845" s="57"/>
      <c r="FC845" s="57"/>
      <c r="FD845" s="57"/>
      <c r="FE845" s="57"/>
      <c r="FF845" s="57"/>
      <c r="FG845" s="57"/>
      <c r="FH845" s="57"/>
      <c r="FI845" s="57"/>
      <c r="FJ845" s="57"/>
      <c r="FK845" s="57"/>
      <c r="FL845" s="57"/>
      <c r="FM845" s="57"/>
      <c r="FN845" s="57"/>
      <c r="FO845" s="57"/>
      <c r="FP845" s="57"/>
      <c r="FQ845" s="57"/>
      <c r="FR845" s="57"/>
      <c r="FS845" s="57"/>
      <c r="FT845" s="57"/>
      <c r="FU845" s="57"/>
      <c r="FV845" s="57"/>
      <c r="FW845" s="57"/>
      <c r="FX845" s="57"/>
      <c r="FY845" s="57"/>
      <c r="FZ845" s="57"/>
      <c r="GA845" s="57"/>
      <c r="GB845" s="57"/>
      <c r="GC845" s="57"/>
      <c r="GD845" s="57"/>
      <c r="GE845" s="57"/>
      <c r="GF845" s="57"/>
      <c r="GG845" s="57"/>
      <c r="GH845" s="57"/>
      <c r="GI845" s="57"/>
      <c r="GJ845" s="57"/>
      <c r="GK845" s="57"/>
      <c r="GL845" s="57"/>
      <c r="GM845" s="57"/>
      <c r="GN845" s="57"/>
      <c r="GO845" s="57"/>
      <c r="GP845" s="57"/>
      <c r="GQ845" s="57"/>
      <c r="GR845" s="57"/>
      <c r="GS845" s="57"/>
      <c r="GT845" s="57"/>
      <c r="GU845" s="57"/>
      <c r="GV845" s="57"/>
      <c r="GW845" s="57"/>
      <c r="GX845" s="57"/>
      <c r="GY845" s="57"/>
      <c r="GZ845" s="57"/>
      <c r="HA845" s="57"/>
      <c r="HB845" s="57"/>
      <c r="HC845" s="57"/>
      <c r="HD845" s="57"/>
      <c r="HE845" s="57"/>
      <c r="HF845" s="57"/>
      <c r="HG845" s="57"/>
      <c r="HH845" s="57"/>
      <c r="HI845" s="57"/>
      <c r="HJ845" s="57"/>
      <c r="HK845" s="57"/>
      <c r="HL845" s="57"/>
      <c r="HM845" s="57"/>
      <c r="HN845" s="57"/>
      <c r="HO845" s="57"/>
      <c r="HP845" s="57"/>
      <c r="HQ845" s="57"/>
      <c r="HR845" s="57"/>
      <c r="HS845" s="57"/>
      <c r="HT845" s="57"/>
      <c r="HU845" s="57"/>
      <c r="HV845" s="57"/>
      <c r="HW845" s="57"/>
      <c r="HX845" s="57"/>
      <c r="HY845" s="57"/>
      <c r="HZ845" s="57"/>
      <c r="IA845" s="57"/>
      <c r="IB845" s="57"/>
      <c r="IC845" s="57"/>
      <c r="ID845" s="57"/>
      <c r="IE845" s="57"/>
      <c r="IF845" s="57"/>
      <c r="IG845" s="57"/>
      <c r="IH845" s="57"/>
      <c r="II845" s="57"/>
      <c r="IJ845" s="57"/>
      <c r="IK845" s="57"/>
      <c r="IL845" s="57"/>
      <c r="IM845" s="57"/>
      <c r="IN845" s="57"/>
      <c r="IO845" s="57"/>
      <c r="IP845" s="57"/>
      <c r="IQ845" s="57"/>
      <c r="IR845" s="57"/>
      <c r="IS845" s="57"/>
      <c r="IT845" s="57"/>
      <c r="IU845" s="57"/>
      <c r="IV845" s="57"/>
      <c r="IW845" s="57"/>
      <c r="IX845" s="57"/>
      <c r="IY845" s="57"/>
      <c r="IZ845" s="57"/>
      <c r="JA845" s="57"/>
      <c r="JB845" s="57"/>
      <c r="JC845" s="57"/>
      <c r="JD845" s="57"/>
      <c r="JE845" s="57"/>
      <c r="JF845" s="57"/>
      <c r="JG845" s="57"/>
      <c r="JH845" s="57"/>
      <c r="JI845" s="57"/>
      <c r="JJ845" s="57"/>
      <c r="JK845" s="57"/>
      <c r="JL845" s="57"/>
      <c r="JM845" s="57"/>
      <c r="JN845" s="57"/>
      <c r="JO845" s="57"/>
      <c r="JP845" s="57"/>
      <c r="JQ845" s="57"/>
      <c r="JR845" s="57"/>
      <c r="JS845" s="57"/>
      <c r="JT845" s="57"/>
      <c r="JU845" s="57"/>
      <c r="JV845" s="57"/>
      <c r="JW845" s="57"/>
      <c r="JX845" s="57"/>
      <c r="JY845" s="57"/>
      <c r="JZ845" s="57"/>
      <c r="KA845" s="57"/>
      <c r="KB845" s="57"/>
      <c r="KC845" s="57"/>
      <c r="KD845" s="57"/>
      <c r="KE845" s="57"/>
      <c r="KF845" s="57"/>
      <c r="KG845" s="57"/>
      <c r="KH845" s="57"/>
      <c r="KI845" s="57"/>
      <c r="KJ845" s="57"/>
      <c r="KK845" s="57"/>
      <c r="KL845" s="57"/>
      <c r="KM845" s="57"/>
      <c r="KN845" s="57"/>
      <c r="KO845" s="57"/>
      <c r="KP845" s="57"/>
      <c r="KQ845" s="57"/>
      <c r="KR845" s="57"/>
      <c r="KS845" s="57"/>
      <c r="KT845" s="57"/>
      <c r="KU845" s="57"/>
      <c r="KV845" s="57"/>
      <c r="KW845" s="57"/>
      <c r="KX845" s="57"/>
      <c r="KY845" s="57"/>
      <c r="KZ845" s="57"/>
      <c r="LA845" s="57"/>
      <c r="LB845" s="57"/>
      <c r="LC845" s="57"/>
      <c r="LD845" s="57"/>
      <c r="LE845" s="57"/>
      <c r="LF845" s="57"/>
      <c r="LG845" s="57"/>
      <c r="LH845" s="57"/>
      <c r="LI845" s="57"/>
      <c r="LJ845" s="57"/>
      <c r="LK845" s="57"/>
      <c r="LL845" s="57"/>
      <c r="LM845" s="57"/>
      <c r="LN845" s="57"/>
      <c r="LO845" s="57"/>
      <c r="LP845" s="57"/>
      <c r="LQ845" s="57"/>
      <c r="LR845" s="57"/>
      <c r="LS845" s="57"/>
      <c r="LT845" s="57"/>
      <c r="LU845" s="57"/>
      <c r="LV845" s="57"/>
      <c r="LW845" s="57"/>
      <c r="LX845" s="57"/>
      <c r="LY845" s="57"/>
      <c r="LZ845" s="57"/>
      <c r="MA845" s="57"/>
      <c r="MB845" s="57"/>
      <c r="MC845" s="57"/>
      <c r="MD845" s="57"/>
      <c r="ME845" s="57"/>
      <c r="MF845" s="57"/>
      <c r="MG845" s="57"/>
      <c r="MH845" s="57"/>
      <c r="MI845" s="57"/>
      <c r="MJ845" s="57"/>
      <c r="MK845" s="57"/>
      <c r="ML845" s="57"/>
      <c r="MM845" s="57"/>
      <c r="MN845" s="57"/>
      <c r="MO845" s="57"/>
      <c r="MP845" s="57"/>
      <c r="MQ845" s="57"/>
      <c r="MR845" s="57"/>
      <c r="MS845" s="57"/>
      <c r="MT845" s="57"/>
      <c r="MU845" s="57"/>
      <c r="MV845" s="57"/>
      <c r="MW845" s="57"/>
      <c r="MX845" s="57"/>
      <c r="MY845" s="57"/>
      <c r="MZ845" s="57"/>
      <c r="NA845" s="57"/>
      <c r="NB845" s="57"/>
      <c r="NC845" s="57"/>
      <c r="ND845" s="57"/>
      <c r="NE845" s="57"/>
      <c r="NF845" s="57"/>
      <c r="NG845" s="57"/>
      <c r="NH845" s="57"/>
      <c r="NI845" s="57"/>
      <c r="NJ845" s="57"/>
      <c r="NK845" s="57"/>
      <c r="NL845" s="57"/>
      <c r="NM845" s="57"/>
      <c r="NN845" s="57"/>
      <c r="NO845" s="57"/>
      <c r="NP845" s="57"/>
      <c r="NQ845" s="57"/>
      <c r="NR845" s="57"/>
      <c r="NS845" s="57"/>
      <c r="NT845" s="57"/>
      <c r="NU845" s="57"/>
      <c r="NV845" s="57"/>
      <c r="NW845" s="57"/>
      <c r="NX845" s="57"/>
      <c r="NY845" s="57"/>
      <c r="NZ845" s="57"/>
      <c r="OA845" s="57"/>
      <c r="OB845" s="57"/>
      <c r="OC845" s="57"/>
      <c r="OD845" s="57"/>
      <c r="OE845" s="57"/>
      <c r="OF845" s="57"/>
      <c r="OG845" s="57"/>
      <c r="OH845" s="57"/>
      <c r="OI845" s="57"/>
      <c r="OJ845" s="57"/>
      <c r="OK845" s="57"/>
      <c r="OL845" s="57"/>
      <c r="OM845" s="57"/>
      <c r="ON845" s="57"/>
      <c r="OO845" s="57"/>
      <c r="OP845" s="57"/>
      <c r="OQ845" s="57"/>
      <c r="OR845" s="57"/>
      <c r="OS845" s="57"/>
      <c r="OT845" s="57"/>
      <c r="OU845" s="57"/>
      <c r="OV845" s="57"/>
      <c r="OW845" s="57"/>
      <c r="OX845" s="57"/>
      <c r="OY845" s="57"/>
      <c r="OZ845" s="57"/>
      <c r="PA845" s="57"/>
      <c r="PB845" s="57"/>
      <c r="PC845" s="57"/>
      <c r="PD845" s="57"/>
      <c r="PE845" s="57"/>
      <c r="PF845" s="57"/>
      <c r="PG845" s="57"/>
      <c r="PH845" s="57"/>
      <c r="PI845" s="57"/>
      <c r="PJ845" s="57"/>
      <c r="PK845" s="57"/>
      <c r="PL845" s="57"/>
      <c r="PM845" s="57"/>
      <c r="PN845" s="57"/>
      <c r="PO845" s="57"/>
      <c r="PP845" s="57"/>
      <c r="PQ845" s="57"/>
      <c r="PR845" s="57"/>
      <c r="PS845" s="57"/>
      <c r="PT845" s="57"/>
      <c r="PU845" s="57"/>
      <c r="PV845" s="57"/>
      <c r="PW845" s="57"/>
      <c r="PX845" s="57"/>
      <c r="PY845" s="57"/>
      <c r="PZ845" s="57"/>
      <c r="QA845" s="57"/>
      <c r="QB845" s="57"/>
      <c r="QC845" s="57"/>
      <c r="QD845" s="57"/>
      <c r="QE845" s="57"/>
      <c r="QF845" s="57"/>
      <c r="QG845" s="57"/>
      <c r="QH845" s="57"/>
      <c r="QI845" s="57"/>
      <c r="QJ845" s="57"/>
      <c r="QK845" s="57"/>
      <c r="QL845" s="57"/>
      <c r="QM845" s="57"/>
      <c r="QN845" s="57"/>
      <c r="QO845" s="57"/>
      <c r="QP845" s="57"/>
      <c r="QQ845" s="57"/>
      <c r="QR845" s="57"/>
      <c r="QS845" s="57"/>
      <c r="QT845" s="57"/>
      <c r="QU845" s="57"/>
      <c r="QV845" s="57"/>
      <c r="QW845" s="57"/>
      <c r="QX845" s="57"/>
      <c r="QY845" s="57"/>
      <c r="QZ845" s="57"/>
      <c r="RA845" s="57"/>
      <c r="RB845" s="57"/>
      <c r="RC845" s="57"/>
      <c r="RD845" s="57"/>
      <c r="RE845" s="57"/>
      <c r="RF845" s="57"/>
      <c r="RG845" s="57"/>
      <c r="RH845" s="57"/>
      <c r="RI845" s="57"/>
      <c r="RJ845" s="57"/>
      <c r="RK845" s="57"/>
      <c r="RL845" s="57"/>
      <c r="RM845" s="57"/>
      <c r="RN845" s="57"/>
      <c r="RO845" s="57"/>
      <c r="RP845" s="57"/>
      <c r="RQ845" s="57"/>
      <c r="RR845" s="57"/>
      <c r="RS845" s="57"/>
      <c r="RT845" s="57"/>
      <c r="RU845" s="57"/>
      <c r="RV845" s="57"/>
      <c r="RW845" s="57"/>
      <c r="RX845" s="57"/>
      <c r="RY845" s="57"/>
      <c r="RZ845" s="57"/>
      <c r="SA845" s="57"/>
      <c r="SB845" s="57"/>
      <c r="SC845" s="57"/>
      <c r="SD845" s="57"/>
      <c r="SE845" s="57"/>
      <c r="SF845" s="57"/>
      <c r="SG845" s="57"/>
      <c r="SH845" s="57"/>
      <c r="SI845" s="57"/>
      <c r="SJ845" s="57"/>
      <c r="SK845" s="57"/>
      <c r="SL845" s="57"/>
      <c r="SM845" s="57"/>
      <c r="SN845" s="57"/>
      <c r="SO845" s="57"/>
      <c r="SP845" s="57"/>
      <c r="SQ845" s="57"/>
      <c r="SR845" s="57"/>
      <c r="SS845" s="57"/>
      <c r="ST845" s="57"/>
      <c r="SU845" s="57"/>
      <c r="SV845" s="57"/>
      <c r="SW845" s="57"/>
      <c r="SX845" s="57"/>
      <c r="SY845" s="57"/>
      <c r="SZ845" s="57"/>
      <c r="TA845" s="57"/>
      <c r="TB845" s="57"/>
      <c r="TC845" s="57"/>
      <c r="TD845" s="57"/>
      <c r="TE845" s="57"/>
      <c r="TF845" s="57"/>
      <c r="TG845" s="57"/>
      <c r="TH845" s="57"/>
      <c r="TI845" s="57"/>
      <c r="TJ845" s="57"/>
      <c r="TK845" s="57"/>
      <c r="TL845" s="57"/>
      <c r="TM845" s="57"/>
      <c r="TN845" s="57"/>
      <c r="TO845" s="57"/>
      <c r="TP845" s="57"/>
      <c r="TQ845" s="57"/>
      <c r="TR845" s="57"/>
      <c r="TS845" s="57"/>
      <c r="TT845" s="57"/>
      <c r="TU845" s="57"/>
      <c r="TV845" s="57"/>
      <c r="TW845" s="57"/>
      <c r="TX845" s="57"/>
      <c r="TY845" s="57"/>
      <c r="TZ845" s="57"/>
      <c r="UA845" s="57"/>
      <c r="UB845" s="57"/>
      <c r="UC845" s="57"/>
      <c r="UD845" s="57"/>
      <c r="UE845" s="57"/>
      <c r="UF845" s="57"/>
      <c r="UG845" s="57"/>
      <c r="UH845" s="57"/>
      <c r="UI845" s="57"/>
      <c r="UJ845" s="57"/>
      <c r="UK845" s="57"/>
      <c r="UL845" s="57"/>
      <c r="UM845" s="57"/>
      <c r="UN845" s="57"/>
      <c r="UO845" s="57"/>
      <c r="UP845" s="57"/>
      <c r="UQ845" s="57"/>
      <c r="UR845" s="57"/>
      <c r="US845" s="57"/>
      <c r="UT845" s="57"/>
      <c r="UU845" s="57"/>
      <c r="UV845" s="57"/>
      <c r="UW845" s="57"/>
      <c r="UX845" s="57"/>
      <c r="UY845" s="57"/>
      <c r="UZ845" s="57"/>
      <c r="VA845" s="57"/>
      <c r="VB845" s="57"/>
      <c r="VC845" s="57"/>
      <c r="VD845" s="57"/>
      <c r="VE845" s="57"/>
      <c r="VF845" s="57"/>
      <c r="VG845" s="57"/>
      <c r="VH845" s="57"/>
      <c r="VI845" s="57"/>
      <c r="VJ845" s="57"/>
      <c r="VK845" s="57"/>
      <c r="VL845" s="57"/>
      <c r="VM845" s="57"/>
      <c r="VN845" s="57"/>
      <c r="VO845" s="57"/>
      <c r="VP845" s="57"/>
      <c r="VQ845" s="57"/>
      <c r="VR845" s="57"/>
      <c r="VS845" s="57"/>
      <c r="VT845" s="57"/>
      <c r="VU845" s="57"/>
      <c r="VV845" s="57"/>
      <c r="VW845" s="57"/>
      <c r="VX845" s="57"/>
      <c r="VY845" s="57"/>
      <c r="VZ845" s="57"/>
      <c r="WA845" s="57"/>
      <c r="WB845" s="57"/>
      <c r="WC845" s="57"/>
      <c r="WD845" s="57"/>
      <c r="WE845" s="57"/>
      <c r="WF845" s="57"/>
      <c r="WG845" s="57"/>
      <c r="WH845" s="57"/>
      <c r="WI845" s="57"/>
      <c r="WJ845" s="57"/>
      <c r="WK845" s="57"/>
      <c r="WL845" s="57"/>
      <c r="WM845" s="57"/>
      <c r="WN845" s="57"/>
      <c r="WO845" s="57"/>
      <c r="WP845" s="57"/>
      <c r="WQ845" s="57"/>
      <c r="WR845" s="57"/>
      <c r="WS845" s="57"/>
      <c r="WT845" s="57"/>
      <c r="WU845" s="57"/>
      <c r="WV845" s="57"/>
      <c r="WW845" s="57"/>
      <c r="WX845" s="57"/>
      <c r="WY845" s="57"/>
      <c r="WZ845" s="57"/>
      <c r="XA845" s="57"/>
      <c r="XB845" s="57"/>
      <c r="XC845" s="57"/>
      <c r="XD845" s="57"/>
      <c r="XE845" s="57"/>
      <c r="XF845" s="57"/>
      <c r="XG845" s="57"/>
      <c r="XH845" s="57"/>
      <c r="XI845" s="57"/>
      <c r="XJ845" s="57"/>
      <c r="XK845" s="57"/>
      <c r="XL845" s="57"/>
      <c r="XM845" s="57"/>
      <c r="XN845" s="57"/>
      <c r="XO845" s="57"/>
      <c r="XP845" s="57"/>
      <c r="XQ845" s="57"/>
      <c r="XR845" s="57"/>
      <c r="XS845" s="57"/>
      <c r="XT845" s="57"/>
      <c r="XU845" s="57"/>
      <c r="XV845" s="57"/>
      <c r="XW845" s="57"/>
    </row>
    <row r="846">
      <c r="AI846" s="57"/>
      <c r="BR846" s="57"/>
      <c r="DA846" s="57"/>
      <c r="EJ846" s="57"/>
      <c r="EK846" s="57"/>
      <c r="EL846" s="57"/>
      <c r="EM846" s="57"/>
      <c r="EN846" s="57"/>
      <c r="EO846" s="57"/>
      <c r="EP846" s="57"/>
      <c r="EQ846" s="57"/>
      <c r="ER846" s="57"/>
      <c r="ES846" s="57"/>
      <c r="ET846" s="57"/>
      <c r="EU846" s="57"/>
      <c r="EV846" s="57"/>
      <c r="EW846" s="57"/>
      <c r="EX846" s="57"/>
      <c r="EY846" s="57"/>
      <c r="EZ846" s="57"/>
      <c r="FA846" s="57"/>
      <c r="FB846" s="57"/>
      <c r="FC846" s="57"/>
      <c r="FD846" s="57"/>
      <c r="FE846" s="57"/>
      <c r="FF846" s="57"/>
      <c r="FG846" s="57"/>
      <c r="FH846" s="57"/>
      <c r="FI846" s="57"/>
      <c r="FJ846" s="57"/>
      <c r="FK846" s="57"/>
      <c r="FL846" s="57"/>
      <c r="FM846" s="57"/>
      <c r="FN846" s="57"/>
      <c r="FO846" s="57"/>
      <c r="FP846" s="57"/>
      <c r="FQ846" s="57"/>
      <c r="FR846" s="57"/>
      <c r="FS846" s="57"/>
      <c r="FT846" s="57"/>
      <c r="FU846" s="57"/>
      <c r="FV846" s="57"/>
      <c r="FW846" s="57"/>
      <c r="FX846" s="57"/>
      <c r="FY846" s="57"/>
      <c r="FZ846" s="57"/>
      <c r="GA846" s="57"/>
      <c r="GB846" s="57"/>
      <c r="GC846" s="57"/>
      <c r="GD846" s="57"/>
      <c r="GE846" s="57"/>
      <c r="GF846" s="57"/>
      <c r="GG846" s="57"/>
      <c r="GH846" s="57"/>
      <c r="GI846" s="57"/>
      <c r="GJ846" s="57"/>
      <c r="GK846" s="57"/>
      <c r="GL846" s="57"/>
      <c r="GM846" s="57"/>
      <c r="GN846" s="57"/>
      <c r="GO846" s="57"/>
      <c r="GP846" s="57"/>
      <c r="GQ846" s="57"/>
      <c r="GR846" s="57"/>
      <c r="GS846" s="57"/>
      <c r="GT846" s="57"/>
      <c r="GU846" s="57"/>
      <c r="GV846" s="57"/>
      <c r="GW846" s="57"/>
      <c r="GX846" s="57"/>
      <c r="GY846" s="57"/>
      <c r="GZ846" s="57"/>
      <c r="HA846" s="57"/>
      <c r="HB846" s="57"/>
      <c r="HC846" s="57"/>
      <c r="HD846" s="57"/>
      <c r="HE846" s="57"/>
      <c r="HF846" s="57"/>
      <c r="HG846" s="57"/>
      <c r="HH846" s="57"/>
      <c r="HI846" s="57"/>
      <c r="HJ846" s="57"/>
      <c r="HK846" s="57"/>
      <c r="HL846" s="57"/>
      <c r="HM846" s="57"/>
      <c r="HN846" s="57"/>
      <c r="HO846" s="57"/>
      <c r="HP846" s="57"/>
      <c r="HQ846" s="57"/>
      <c r="HR846" s="57"/>
      <c r="HS846" s="57"/>
      <c r="HT846" s="57"/>
      <c r="HU846" s="57"/>
      <c r="HV846" s="57"/>
      <c r="HW846" s="57"/>
      <c r="HX846" s="57"/>
      <c r="HY846" s="57"/>
      <c r="HZ846" s="57"/>
      <c r="IA846" s="57"/>
      <c r="IB846" s="57"/>
      <c r="IC846" s="57"/>
      <c r="ID846" s="57"/>
      <c r="IE846" s="57"/>
      <c r="IF846" s="57"/>
      <c r="IG846" s="57"/>
      <c r="IH846" s="57"/>
      <c r="II846" s="57"/>
      <c r="IJ846" s="57"/>
      <c r="IK846" s="57"/>
      <c r="IL846" s="57"/>
      <c r="IM846" s="57"/>
      <c r="IN846" s="57"/>
      <c r="IO846" s="57"/>
      <c r="IP846" s="57"/>
      <c r="IQ846" s="57"/>
      <c r="IR846" s="57"/>
      <c r="IS846" s="57"/>
      <c r="IT846" s="57"/>
      <c r="IU846" s="57"/>
      <c r="IV846" s="57"/>
      <c r="IW846" s="57"/>
      <c r="IX846" s="57"/>
      <c r="IY846" s="57"/>
      <c r="IZ846" s="57"/>
      <c r="JA846" s="57"/>
      <c r="JB846" s="57"/>
      <c r="JC846" s="57"/>
      <c r="JD846" s="57"/>
      <c r="JE846" s="57"/>
      <c r="JF846" s="57"/>
      <c r="JG846" s="57"/>
      <c r="JH846" s="57"/>
      <c r="JI846" s="57"/>
      <c r="JJ846" s="57"/>
      <c r="JK846" s="57"/>
      <c r="JL846" s="57"/>
      <c r="JM846" s="57"/>
      <c r="JN846" s="57"/>
      <c r="JO846" s="57"/>
      <c r="JP846" s="57"/>
      <c r="JQ846" s="57"/>
      <c r="JR846" s="57"/>
      <c r="JS846" s="57"/>
      <c r="JT846" s="57"/>
      <c r="JU846" s="57"/>
      <c r="JV846" s="57"/>
      <c r="JW846" s="57"/>
      <c r="JX846" s="57"/>
      <c r="JY846" s="57"/>
      <c r="JZ846" s="57"/>
      <c r="KA846" s="57"/>
      <c r="KB846" s="57"/>
      <c r="KC846" s="57"/>
      <c r="KD846" s="57"/>
      <c r="KE846" s="57"/>
      <c r="KF846" s="57"/>
      <c r="KG846" s="57"/>
      <c r="KH846" s="57"/>
      <c r="KI846" s="57"/>
      <c r="KJ846" s="57"/>
      <c r="KK846" s="57"/>
      <c r="KL846" s="57"/>
      <c r="KM846" s="57"/>
      <c r="KN846" s="57"/>
      <c r="KO846" s="57"/>
      <c r="KP846" s="57"/>
      <c r="KQ846" s="57"/>
      <c r="KR846" s="57"/>
      <c r="KS846" s="57"/>
      <c r="KT846" s="57"/>
      <c r="KU846" s="57"/>
      <c r="KV846" s="57"/>
      <c r="KW846" s="57"/>
      <c r="KX846" s="57"/>
      <c r="KY846" s="57"/>
      <c r="KZ846" s="57"/>
      <c r="LA846" s="57"/>
      <c r="LB846" s="57"/>
      <c r="LC846" s="57"/>
      <c r="LD846" s="57"/>
      <c r="LE846" s="57"/>
      <c r="LF846" s="57"/>
      <c r="LG846" s="57"/>
      <c r="LH846" s="57"/>
      <c r="LI846" s="57"/>
      <c r="LJ846" s="57"/>
      <c r="LK846" s="57"/>
      <c r="LL846" s="57"/>
      <c r="LM846" s="57"/>
      <c r="LN846" s="57"/>
      <c r="LO846" s="57"/>
      <c r="LP846" s="57"/>
      <c r="LQ846" s="57"/>
      <c r="LR846" s="57"/>
      <c r="LS846" s="57"/>
      <c r="LT846" s="57"/>
      <c r="LU846" s="57"/>
      <c r="LV846" s="57"/>
      <c r="LW846" s="57"/>
      <c r="LX846" s="57"/>
      <c r="LY846" s="57"/>
      <c r="LZ846" s="57"/>
      <c r="MA846" s="57"/>
      <c r="MB846" s="57"/>
      <c r="MC846" s="57"/>
      <c r="MD846" s="57"/>
      <c r="ME846" s="57"/>
      <c r="MF846" s="57"/>
      <c r="MG846" s="57"/>
      <c r="MH846" s="57"/>
      <c r="MI846" s="57"/>
      <c r="MJ846" s="57"/>
      <c r="MK846" s="57"/>
      <c r="ML846" s="57"/>
      <c r="MM846" s="57"/>
      <c r="MN846" s="57"/>
      <c r="MO846" s="57"/>
      <c r="MP846" s="57"/>
      <c r="MQ846" s="57"/>
      <c r="MR846" s="57"/>
      <c r="MS846" s="57"/>
      <c r="MT846" s="57"/>
      <c r="MU846" s="57"/>
      <c r="MV846" s="57"/>
      <c r="MW846" s="57"/>
      <c r="MX846" s="57"/>
      <c r="MY846" s="57"/>
      <c r="MZ846" s="57"/>
      <c r="NA846" s="57"/>
      <c r="NB846" s="57"/>
      <c r="NC846" s="57"/>
      <c r="ND846" s="57"/>
      <c r="NE846" s="57"/>
      <c r="NF846" s="57"/>
      <c r="NG846" s="57"/>
      <c r="NH846" s="57"/>
      <c r="NI846" s="57"/>
      <c r="NJ846" s="57"/>
      <c r="NK846" s="57"/>
      <c r="NL846" s="57"/>
      <c r="NM846" s="57"/>
      <c r="NN846" s="57"/>
      <c r="NO846" s="57"/>
      <c r="NP846" s="57"/>
      <c r="NQ846" s="57"/>
      <c r="NR846" s="57"/>
      <c r="NS846" s="57"/>
      <c r="NT846" s="57"/>
      <c r="NU846" s="57"/>
      <c r="NV846" s="57"/>
      <c r="NW846" s="57"/>
      <c r="NX846" s="57"/>
      <c r="NY846" s="57"/>
      <c r="NZ846" s="57"/>
      <c r="OA846" s="57"/>
      <c r="OB846" s="57"/>
      <c r="OC846" s="57"/>
      <c r="OD846" s="57"/>
      <c r="OE846" s="57"/>
      <c r="OF846" s="57"/>
      <c r="OG846" s="57"/>
      <c r="OH846" s="57"/>
      <c r="OI846" s="57"/>
      <c r="OJ846" s="57"/>
      <c r="OK846" s="57"/>
      <c r="OL846" s="57"/>
      <c r="OM846" s="57"/>
      <c r="ON846" s="57"/>
      <c r="OO846" s="57"/>
      <c r="OP846" s="57"/>
      <c r="OQ846" s="57"/>
      <c r="OR846" s="57"/>
      <c r="OS846" s="57"/>
      <c r="OT846" s="57"/>
      <c r="OU846" s="57"/>
      <c r="OV846" s="57"/>
      <c r="OW846" s="57"/>
      <c r="OX846" s="57"/>
      <c r="OY846" s="57"/>
      <c r="OZ846" s="57"/>
      <c r="PA846" s="57"/>
      <c r="PB846" s="57"/>
      <c r="PC846" s="57"/>
      <c r="PD846" s="57"/>
      <c r="PE846" s="57"/>
      <c r="PF846" s="57"/>
      <c r="PG846" s="57"/>
      <c r="PH846" s="57"/>
      <c r="PI846" s="57"/>
      <c r="PJ846" s="57"/>
      <c r="PK846" s="57"/>
      <c r="PL846" s="57"/>
      <c r="PM846" s="57"/>
      <c r="PN846" s="57"/>
      <c r="PO846" s="57"/>
      <c r="PP846" s="57"/>
      <c r="PQ846" s="57"/>
      <c r="PR846" s="57"/>
      <c r="PS846" s="57"/>
      <c r="PT846" s="57"/>
      <c r="PU846" s="57"/>
      <c r="PV846" s="57"/>
      <c r="PW846" s="57"/>
      <c r="PX846" s="57"/>
      <c r="PY846" s="57"/>
      <c r="PZ846" s="57"/>
      <c r="QA846" s="57"/>
      <c r="QB846" s="57"/>
      <c r="QC846" s="57"/>
      <c r="QD846" s="57"/>
      <c r="QE846" s="57"/>
      <c r="QF846" s="57"/>
      <c r="QG846" s="57"/>
      <c r="QH846" s="57"/>
      <c r="QI846" s="57"/>
      <c r="QJ846" s="57"/>
      <c r="QK846" s="57"/>
      <c r="QL846" s="57"/>
      <c r="QM846" s="57"/>
      <c r="QN846" s="57"/>
      <c r="QO846" s="57"/>
      <c r="QP846" s="57"/>
      <c r="QQ846" s="57"/>
      <c r="QR846" s="57"/>
      <c r="QS846" s="57"/>
      <c r="QT846" s="57"/>
      <c r="QU846" s="57"/>
      <c r="QV846" s="57"/>
      <c r="QW846" s="57"/>
      <c r="QX846" s="57"/>
      <c r="QY846" s="57"/>
      <c r="QZ846" s="57"/>
      <c r="RA846" s="57"/>
      <c r="RB846" s="57"/>
      <c r="RC846" s="57"/>
      <c r="RD846" s="57"/>
      <c r="RE846" s="57"/>
      <c r="RF846" s="57"/>
      <c r="RG846" s="57"/>
      <c r="RH846" s="57"/>
      <c r="RI846" s="57"/>
      <c r="RJ846" s="57"/>
      <c r="RK846" s="57"/>
      <c r="RL846" s="57"/>
      <c r="RM846" s="57"/>
      <c r="RN846" s="57"/>
      <c r="RO846" s="57"/>
      <c r="RP846" s="57"/>
      <c r="RQ846" s="57"/>
      <c r="RR846" s="57"/>
      <c r="RS846" s="57"/>
      <c r="RT846" s="57"/>
      <c r="RU846" s="57"/>
      <c r="RV846" s="57"/>
      <c r="RW846" s="57"/>
      <c r="RX846" s="57"/>
      <c r="RY846" s="57"/>
      <c r="RZ846" s="57"/>
      <c r="SA846" s="57"/>
      <c r="SB846" s="57"/>
      <c r="SC846" s="57"/>
      <c r="SD846" s="57"/>
      <c r="SE846" s="57"/>
      <c r="SF846" s="57"/>
      <c r="SG846" s="57"/>
      <c r="SH846" s="57"/>
      <c r="SI846" s="57"/>
      <c r="SJ846" s="57"/>
      <c r="SK846" s="57"/>
      <c r="SL846" s="57"/>
      <c r="SM846" s="57"/>
      <c r="SN846" s="57"/>
      <c r="SO846" s="57"/>
      <c r="SP846" s="57"/>
      <c r="SQ846" s="57"/>
      <c r="SR846" s="57"/>
      <c r="SS846" s="57"/>
      <c r="ST846" s="57"/>
      <c r="SU846" s="57"/>
      <c r="SV846" s="57"/>
      <c r="SW846" s="57"/>
      <c r="SX846" s="57"/>
      <c r="SY846" s="57"/>
      <c r="SZ846" s="57"/>
      <c r="TA846" s="57"/>
      <c r="TB846" s="57"/>
      <c r="TC846" s="57"/>
      <c r="TD846" s="57"/>
      <c r="TE846" s="57"/>
      <c r="TF846" s="57"/>
      <c r="TG846" s="57"/>
      <c r="TH846" s="57"/>
      <c r="TI846" s="57"/>
      <c r="TJ846" s="57"/>
      <c r="TK846" s="57"/>
      <c r="TL846" s="57"/>
      <c r="TM846" s="57"/>
      <c r="TN846" s="57"/>
      <c r="TO846" s="57"/>
      <c r="TP846" s="57"/>
      <c r="TQ846" s="57"/>
      <c r="TR846" s="57"/>
      <c r="TS846" s="57"/>
      <c r="TT846" s="57"/>
      <c r="TU846" s="57"/>
      <c r="TV846" s="57"/>
      <c r="TW846" s="57"/>
      <c r="TX846" s="57"/>
      <c r="TY846" s="57"/>
      <c r="TZ846" s="57"/>
      <c r="UA846" s="57"/>
      <c r="UB846" s="57"/>
      <c r="UC846" s="57"/>
      <c r="UD846" s="57"/>
      <c r="UE846" s="57"/>
      <c r="UF846" s="57"/>
      <c r="UG846" s="57"/>
      <c r="UH846" s="57"/>
      <c r="UI846" s="57"/>
      <c r="UJ846" s="57"/>
      <c r="UK846" s="57"/>
      <c r="UL846" s="57"/>
      <c r="UM846" s="57"/>
      <c r="UN846" s="57"/>
      <c r="UO846" s="57"/>
      <c r="UP846" s="57"/>
      <c r="UQ846" s="57"/>
      <c r="UR846" s="57"/>
      <c r="US846" s="57"/>
      <c r="UT846" s="57"/>
      <c r="UU846" s="57"/>
      <c r="UV846" s="57"/>
      <c r="UW846" s="57"/>
      <c r="UX846" s="57"/>
      <c r="UY846" s="57"/>
      <c r="UZ846" s="57"/>
      <c r="VA846" s="57"/>
      <c r="VB846" s="57"/>
      <c r="VC846" s="57"/>
      <c r="VD846" s="57"/>
      <c r="VE846" s="57"/>
      <c r="VF846" s="57"/>
      <c r="VG846" s="57"/>
      <c r="VH846" s="57"/>
      <c r="VI846" s="57"/>
      <c r="VJ846" s="57"/>
      <c r="VK846" s="57"/>
      <c r="VL846" s="57"/>
      <c r="VM846" s="57"/>
      <c r="VN846" s="57"/>
      <c r="VO846" s="57"/>
      <c r="VP846" s="57"/>
      <c r="VQ846" s="57"/>
      <c r="VR846" s="57"/>
      <c r="VS846" s="57"/>
      <c r="VT846" s="57"/>
      <c r="VU846" s="57"/>
      <c r="VV846" s="57"/>
      <c r="VW846" s="57"/>
      <c r="VX846" s="57"/>
      <c r="VY846" s="57"/>
      <c r="VZ846" s="57"/>
      <c r="WA846" s="57"/>
      <c r="WB846" s="57"/>
      <c r="WC846" s="57"/>
      <c r="WD846" s="57"/>
      <c r="WE846" s="57"/>
      <c r="WF846" s="57"/>
      <c r="WG846" s="57"/>
      <c r="WH846" s="57"/>
      <c r="WI846" s="57"/>
      <c r="WJ846" s="57"/>
      <c r="WK846" s="57"/>
      <c r="WL846" s="57"/>
      <c r="WM846" s="57"/>
      <c r="WN846" s="57"/>
      <c r="WO846" s="57"/>
      <c r="WP846" s="57"/>
      <c r="WQ846" s="57"/>
      <c r="WR846" s="57"/>
      <c r="WS846" s="57"/>
      <c r="WT846" s="57"/>
      <c r="WU846" s="57"/>
      <c r="WV846" s="57"/>
      <c r="WW846" s="57"/>
      <c r="WX846" s="57"/>
      <c r="WY846" s="57"/>
      <c r="WZ846" s="57"/>
      <c r="XA846" s="57"/>
      <c r="XB846" s="57"/>
      <c r="XC846" s="57"/>
      <c r="XD846" s="57"/>
      <c r="XE846" s="57"/>
      <c r="XF846" s="57"/>
      <c r="XG846" s="57"/>
      <c r="XH846" s="57"/>
      <c r="XI846" s="57"/>
      <c r="XJ846" s="57"/>
      <c r="XK846" s="57"/>
      <c r="XL846" s="57"/>
      <c r="XM846" s="57"/>
      <c r="XN846" s="57"/>
      <c r="XO846" s="57"/>
      <c r="XP846" s="57"/>
      <c r="XQ846" s="57"/>
      <c r="XR846" s="57"/>
      <c r="XS846" s="57"/>
      <c r="XT846" s="57"/>
      <c r="XU846" s="57"/>
      <c r="XV846" s="57"/>
      <c r="XW846" s="57"/>
    </row>
    <row r="847">
      <c r="AI847" s="57"/>
      <c r="BR847" s="57"/>
      <c r="DA847" s="57"/>
      <c r="EJ847" s="57"/>
      <c r="EK847" s="57"/>
      <c r="EL847" s="57"/>
      <c r="EM847" s="57"/>
      <c r="EN847" s="57"/>
      <c r="EO847" s="57"/>
      <c r="EP847" s="57"/>
      <c r="EQ847" s="57"/>
      <c r="ER847" s="57"/>
      <c r="ES847" s="57"/>
      <c r="ET847" s="57"/>
      <c r="EU847" s="57"/>
      <c r="EV847" s="57"/>
      <c r="EW847" s="57"/>
      <c r="EX847" s="57"/>
      <c r="EY847" s="57"/>
      <c r="EZ847" s="57"/>
      <c r="FA847" s="57"/>
      <c r="FB847" s="57"/>
      <c r="FC847" s="57"/>
      <c r="FD847" s="57"/>
      <c r="FE847" s="57"/>
      <c r="FF847" s="57"/>
      <c r="FG847" s="57"/>
      <c r="FH847" s="57"/>
      <c r="FI847" s="57"/>
      <c r="FJ847" s="57"/>
      <c r="FK847" s="57"/>
      <c r="FL847" s="57"/>
      <c r="FM847" s="57"/>
      <c r="FN847" s="57"/>
      <c r="FO847" s="57"/>
      <c r="FP847" s="57"/>
      <c r="FQ847" s="57"/>
      <c r="FR847" s="57"/>
      <c r="FS847" s="57"/>
      <c r="FT847" s="57"/>
      <c r="FU847" s="57"/>
      <c r="FV847" s="57"/>
      <c r="FW847" s="57"/>
      <c r="FX847" s="57"/>
      <c r="FY847" s="57"/>
      <c r="FZ847" s="57"/>
      <c r="GA847" s="57"/>
      <c r="GB847" s="57"/>
      <c r="GC847" s="57"/>
      <c r="GD847" s="57"/>
      <c r="GE847" s="57"/>
      <c r="GF847" s="57"/>
      <c r="GG847" s="57"/>
      <c r="GH847" s="57"/>
      <c r="GI847" s="57"/>
      <c r="GJ847" s="57"/>
      <c r="GK847" s="57"/>
      <c r="GL847" s="57"/>
      <c r="GM847" s="57"/>
      <c r="GN847" s="57"/>
      <c r="GO847" s="57"/>
      <c r="GP847" s="57"/>
      <c r="GQ847" s="57"/>
      <c r="GR847" s="57"/>
      <c r="GS847" s="57"/>
      <c r="GT847" s="57"/>
      <c r="GU847" s="57"/>
      <c r="GV847" s="57"/>
      <c r="GW847" s="57"/>
      <c r="GX847" s="57"/>
      <c r="GY847" s="57"/>
      <c r="GZ847" s="57"/>
      <c r="HA847" s="57"/>
      <c r="HB847" s="57"/>
      <c r="HC847" s="57"/>
      <c r="HD847" s="57"/>
      <c r="HE847" s="57"/>
      <c r="HF847" s="57"/>
      <c r="HG847" s="57"/>
      <c r="HH847" s="57"/>
      <c r="HI847" s="57"/>
      <c r="HJ847" s="57"/>
      <c r="HK847" s="57"/>
      <c r="HL847" s="57"/>
      <c r="HM847" s="57"/>
      <c r="HN847" s="57"/>
      <c r="HO847" s="57"/>
      <c r="HP847" s="57"/>
      <c r="HQ847" s="57"/>
      <c r="HR847" s="57"/>
      <c r="HS847" s="57"/>
      <c r="HT847" s="57"/>
      <c r="HU847" s="57"/>
      <c r="HV847" s="57"/>
      <c r="HW847" s="57"/>
      <c r="HX847" s="57"/>
      <c r="HY847" s="57"/>
      <c r="HZ847" s="57"/>
      <c r="IA847" s="57"/>
      <c r="IB847" s="57"/>
      <c r="IC847" s="57"/>
      <c r="ID847" s="57"/>
      <c r="IE847" s="57"/>
      <c r="IF847" s="57"/>
      <c r="IG847" s="57"/>
      <c r="IH847" s="57"/>
      <c r="II847" s="57"/>
      <c r="IJ847" s="57"/>
      <c r="IK847" s="57"/>
      <c r="IL847" s="57"/>
      <c r="IM847" s="57"/>
      <c r="IN847" s="57"/>
      <c r="IO847" s="57"/>
      <c r="IP847" s="57"/>
      <c r="IQ847" s="57"/>
      <c r="IR847" s="57"/>
      <c r="IS847" s="57"/>
      <c r="IT847" s="57"/>
      <c r="IU847" s="57"/>
      <c r="IV847" s="57"/>
      <c r="IW847" s="57"/>
      <c r="IX847" s="57"/>
      <c r="IY847" s="57"/>
      <c r="IZ847" s="57"/>
      <c r="JA847" s="57"/>
      <c r="JB847" s="57"/>
      <c r="JC847" s="57"/>
      <c r="JD847" s="57"/>
      <c r="JE847" s="57"/>
      <c r="JF847" s="57"/>
      <c r="JG847" s="57"/>
      <c r="JH847" s="57"/>
      <c r="JI847" s="57"/>
      <c r="JJ847" s="57"/>
      <c r="JK847" s="57"/>
      <c r="JL847" s="57"/>
      <c r="JM847" s="57"/>
      <c r="JN847" s="57"/>
      <c r="JO847" s="57"/>
      <c r="JP847" s="57"/>
      <c r="JQ847" s="57"/>
      <c r="JR847" s="57"/>
      <c r="JS847" s="57"/>
      <c r="JT847" s="57"/>
      <c r="JU847" s="57"/>
      <c r="JV847" s="57"/>
      <c r="JW847" s="57"/>
      <c r="JX847" s="57"/>
      <c r="JY847" s="57"/>
      <c r="JZ847" s="57"/>
      <c r="KA847" s="57"/>
      <c r="KB847" s="57"/>
      <c r="KC847" s="57"/>
      <c r="KD847" s="57"/>
      <c r="KE847" s="57"/>
      <c r="KF847" s="57"/>
      <c r="KG847" s="57"/>
      <c r="KH847" s="57"/>
      <c r="KI847" s="57"/>
      <c r="KJ847" s="57"/>
      <c r="KK847" s="57"/>
      <c r="KL847" s="57"/>
      <c r="KM847" s="57"/>
      <c r="KN847" s="57"/>
      <c r="KO847" s="57"/>
      <c r="KP847" s="57"/>
      <c r="KQ847" s="57"/>
      <c r="KR847" s="57"/>
      <c r="KS847" s="57"/>
      <c r="KT847" s="57"/>
      <c r="KU847" s="57"/>
      <c r="KV847" s="57"/>
      <c r="KW847" s="57"/>
      <c r="KX847" s="57"/>
      <c r="KY847" s="57"/>
      <c r="KZ847" s="57"/>
      <c r="LA847" s="57"/>
      <c r="LB847" s="57"/>
      <c r="LC847" s="57"/>
      <c r="LD847" s="57"/>
      <c r="LE847" s="57"/>
      <c r="LF847" s="57"/>
      <c r="LG847" s="57"/>
      <c r="LH847" s="57"/>
      <c r="LI847" s="57"/>
      <c r="LJ847" s="57"/>
      <c r="LK847" s="57"/>
      <c r="LL847" s="57"/>
      <c r="LM847" s="57"/>
      <c r="LN847" s="57"/>
      <c r="LO847" s="57"/>
      <c r="LP847" s="57"/>
      <c r="LQ847" s="57"/>
      <c r="LR847" s="57"/>
      <c r="LS847" s="57"/>
      <c r="LT847" s="57"/>
      <c r="LU847" s="57"/>
      <c r="LV847" s="57"/>
      <c r="LW847" s="57"/>
      <c r="LX847" s="57"/>
      <c r="LY847" s="57"/>
      <c r="LZ847" s="57"/>
      <c r="MA847" s="57"/>
      <c r="MB847" s="57"/>
      <c r="MC847" s="57"/>
      <c r="MD847" s="57"/>
      <c r="ME847" s="57"/>
      <c r="MF847" s="57"/>
      <c r="MG847" s="57"/>
      <c r="MH847" s="57"/>
      <c r="MI847" s="57"/>
      <c r="MJ847" s="57"/>
      <c r="MK847" s="57"/>
      <c r="ML847" s="57"/>
      <c r="MM847" s="57"/>
      <c r="MN847" s="57"/>
      <c r="MO847" s="57"/>
      <c r="MP847" s="57"/>
      <c r="MQ847" s="57"/>
      <c r="MR847" s="57"/>
      <c r="MS847" s="57"/>
      <c r="MT847" s="57"/>
      <c r="MU847" s="57"/>
      <c r="MV847" s="57"/>
      <c r="MW847" s="57"/>
      <c r="MX847" s="57"/>
      <c r="MY847" s="57"/>
      <c r="MZ847" s="57"/>
      <c r="NA847" s="57"/>
      <c r="NB847" s="57"/>
      <c r="NC847" s="57"/>
      <c r="ND847" s="57"/>
      <c r="NE847" s="57"/>
      <c r="NF847" s="57"/>
      <c r="NG847" s="57"/>
      <c r="NH847" s="57"/>
      <c r="NI847" s="57"/>
      <c r="NJ847" s="57"/>
      <c r="NK847" s="57"/>
      <c r="NL847" s="57"/>
      <c r="NM847" s="57"/>
      <c r="NN847" s="57"/>
      <c r="NO847" s="57"/>
      <c r="NP847" s="57"/>
      <c r="NQ847" s="57"/>
      <c r="NR847" s="57"/>
      <c r="NS847" s="57"/>
      <c r="NT847" s="57"/>
      <c r="NU847" s="57"/>
      <c r="NV847" s="57"/>
      <c r="NW847" s="57"/>
      <c r="NX847" s="57"/>
      <c r="NY847" s="57"/>
      <c r="NZ847" s="57"/>
      <c r="OA847" s="57"/>
      <c r="OB847" s="57"/>
      <c r="OC847" s="57"/>
      <c r="OD847" s="57"/>
      <c r="OE847" s="57"/>
      <c r="OF847" s="57"/>
      <c r="OG847" s="57"/>
      <c r="OH847" s="57"/>
      <c r="OI847" s="57"/>
      <c r="OJ847" s="57"/>
      <c r="OK847" s="57"/>
      <c r="OL847" s="57"/>
      <c r="OM847" s="57"/>
      <c r="ON847" s="57"/>
      <c r="OO847" s="57"/>
      <c r="OP847" s="57"/>
      <c r="OQ847" s="57"/>
      <c r="OR847" s="57"/>
      <c r="OS847" s="57"/>
      <c r="OT847" s="57"/>
      <c r="OU847" s="57"/>
      <c r="OV847" s="57"/>
      <c r="OW847" s="57"/>
      <c r="OX847" s="57"/>
      <c r="OY847" s="57"/>
      <c r="OZ847" s="57"/>
      <c r="PA847" s="57"/>
      <c r="PB847" s="57"/>
      <c r="PC847" s="57"/>
      <c r="PD847" s="57"/>
      <c r="PE847" s="57"/>
      <c r="PF847" s="57"/>
      <c r="PG847" s="57"/>
      <c r="PH847" s="57"/>
      <c r="PI847" s="57"/>
      <c r="PJ847" s="57"/>
      <c r="PK847" s="57"/>
      <c r="PL847" s="57"/>
      <c r="PM847" s="57"/>
      <c r="PN847" s="57"/>
      <c r="PO847" s="57"/>
      <c r="PP847" s="57"/>
      <c r="PQ847" s="57"/>
      <c r="PR847" s="57"/>
      <c r="PS847" s="57"/>
      <c r="PT847" s="57"/>
      <c r="PU847" s="57"/>
      <c r="PV847" s="57"/>
      <c r="PW847" s="57"/>
      <c r="PX847" s="57"/>
      <c r="PY847" s="57"/>
      <c r="PZ847" s="57"/>
      <c r="QA847" s="57"/>
      <c r="QB847" s="57"/>
      <c r="QC847" s="57"/>
      <c r="QD847" s="57"/>
      <c r="QE847" s="57"/>
      <c r="QF847" s="57"/>
      <c r="QG847" s="57"/>
      <c r="QH847" s="57"/>
      <c r="QI847" s="57"/>
      <c r="QJ847" s="57"/>
      <c r="QK847" s="57"/>
      <c r="QL847" s="57"/>
      <c r="QM847" s="57"/>
      <c r="QN847" s="57"/>
      <c r="QO847" s="57"/>
      <c r="QP847" s="57"/>
      <c r="QQ847" s="57"/>
      <c r="QR847" s="57"/>
      <c r="QS847" s="57"/>
      <c r="QT847" s="57"/>
      <c r="QU847" s="57"/>
      <c r="QV847" s="57"/>
      <c r="QW847" s="57"/>
      <c r="QX847" s="57"/>
      <c r="QY847" s="57"/>
      <c r="QZ847" s="57"/>
      <c r="RA847" s="57"/>
      <c r="RB847" s="57"/>
      <c r="RC847" s="57"/>
      <c r="RD847" s="57"/>
      <c r="RE847" s="57"/>
      <c r="RF847" s="57"/>
      <c r="RG847" s="57"/>
      <c r="RH847" s="57"/>
      <c r="RI847" s="57"/>
      <c r="RJ847" s="57"/>
      <c r="RK847" s="57"/>
      <c r="RL847" s="57"/>
      <c r="RM847" s="57"/>
      <c r="RN847" s="57"/>
      <c r="RO847" s="57"/>
      <c r="RP847" s="57"/>
      <c r="RQ847" s="57"/>
      <c r="RR847" s="57"/>
      <c r="RS847" s="57"/>
      <c r="RT847" s="57"/>
      <c r="RU847" s="57"/>
      <c r="RV847" s="57"/>
      <c r="RW847" s="57"/>
      <c r="RX847" s="57"/>
      <c r="RY847" s="57"/>
      <c r="RZ847" s="57"/>
      <c r="SA847" s="57"/>
      <c r="SB847" s="57"/>
      <c r="SC847" s="57"/>
      <c r="SD847" s="57"/>
      <c r="SE847" s="57"/>
      <c r="SF847" s="57"/>
      <c r="SG847" s="57"/>
      <c r="SH847" s="57"/>
      <c r="SI847" s="57"/>
      <c r="SJ847" s="57"/>
      <c r="SK847" s="57"/>
      <c r="SL847" s="57"/>
      <c r="SM847" s="57"/>
      <c r="SN847" s="57"/>
      <c r="SO847" s="57"/>
      <c r="SP847" s="57"/>
      <c r="SQ847" s="57"/>
      <c r="SR847" s="57"/>
      <c r="SS847" s="57"/>
      <c r="ST847" s="57"/>
      <c r="SU847" s="57"/>
      <c r="SV847" s="57"/>
      <c r="SW847" s="57"/>
      <c r="SX847" s="57"/>
      <c r="SY847" s="57"/>
      <c r="SZ847" s="57"/>
      <c r="TA847" s="57"/>
      <c r="TB847" s="57"/>
      <c r="TC847" s="57"/>
      <c r="TD847" s="57"/>
      <c r="TE847" s="57"/>
      <c r="TF847" s="57"/>
      <c r="TG847" s="57"/>
      <c r="TH847" s="57"/>
      <c r="TI847" s="57"/>
      <c r="TJ847" s="57"/>
      <c r="TK847" s="57"/>
      <c r="TL847" s="57"/>
      <c r="TM847" s="57"/>
      <c r="TN847" s="57"/>
      <c r="TO847" s="57"/>
      <c r="TP847" s="57"/>
      <c r="TQ847" s="57"/>
      <c r="TR847" s="57"/>
      <c r="TS847" s="57"/>
      <c r="TT847" s="57"/>
      <c r="TU847" s="57"/>
      <c r="TV847" s="57"/>
      <c r="TW847" s="57"/>
      <c r="TX847" s="57"/>
      <c r="TY847" s="57"/>
      <c r="TZ847" s="57"/>
      <c r="UA847" s="57"/>
      <c r="UB847" s="57"/>
      <c r="UC847" s="57"/>
      <c r="UD847" s="57"/>
      <c r="UE847" s="57"/>
      <c r="UF847" s="57"/>
      <c r="UG847" s="57"/>
      <c r="UH847" s="57"/>
      <c r="UI847" s="57"/>
      <c r="UJ847" s="57"/>
      <c r="UK847" s="57"/>
      <c r="UL847" s="57"/>
      <c r="UM847" s="57"/>
      <c r="UN847" s="57"/>
      <c r="UO847" s="57"/>
      <c r="UP847" s="57"/>
      <c r="UQ847" s="57"/>
      <c r="UR847" s="57"/>
      <c r="US847" s="57"/>
      <c r="UT847" s="57"/>
      <c r="UU847" s="57"/>
      <c r="UV847" s="57"/>
      <c r="UW847" s="57"/>
      <c r="UX847" s="57"/>
      <c r="UY847" s="57"/>
      <c r="UZ847" s="57"/>
      <c r="VA847" s="57"/>
      <c r="VB847" s="57"/>
      <c r="VC847" s="57"/>
      <c r="VD847" s="57"/>
      <c r="VE847" s="57"/>
      <c r="VF847" s="57"/>
      <c r="VG847" s="57"/>
      <c r="VH847" s="57"/>
      <c r="VI847" s="57"/>
      <c r="VJ847" s="57"/>
      <c r="VK847" s="57"/>
      <c r="VL847" s="57"/>
      <c r="VM847" s="57"/>
      <c r="VN847" s="57"/>
      <c r="VO847" s="57"/>
      <c r="VP847" s="57"/>
      <c r="VQ847" s="57"/>
      <c r="VR847" s="57"/>
      <c r="VS847" s="57"/>
      <c r="VT847" s="57"/>
      <c r="VU847" s="57"/>
      <c r="VV847" s="57"/>
      <c r="VW847" s="57"/>
      <c r="VX847" s="57"/>
      <c r="VY847" s="57"/>
      <c r="VZ847" s="57"/>
      <c r="WA847" s="57"/>
      <c r="WB847" s="57"/>
      <c r="WC847" s="57"/>
      <c r="WD847" s="57"/>
      <c r="WE847" s="57"/>
      <c r="WF847" s="57"/>
      <c r="WG847" s="57"/>
      <c r="WH847" s="57"/>
      <c r="WI847" s="57"/>
      <c r="WJ847" s="57"/>
      <c r="WK847" s="57"/>
      <c r="WL847" s="57"/>
      <c r="WM847" s="57"/>
      <c r="WN847" s="57"/>
      <c r="WO847" s="57"/>
      <c r="WP847" s="57"/>
      <c r="WQ847" s="57"/>
      <c r="WR847" s="57"/>
      <c r="WS847" s="57"/>
      <c r="WT847" s="57"/>
      <c r="WU847" s="57"/>
      <c r="WV847" s="57"/>
      <c r="WW847" s="57"/>
      <c r="WX847" s="57"/>
      <c r="WY847" s="57"/>
      <c r="WZ847" s="57"/>
      <c r="XA847" s="57"/>
      <c r="XB847" s="57"/>
      <c r="XC847" s="57"/>
      <c r="XD847" s="57"/>
      <c r="XE847" s="57"/>
      <c r="XF847" s="57"/>
      <c r="XG847" s="57"/>
      <c r="XH847" s="57"/>
      <c r="XI847" s="57"/>
      <c r="XJ847" s="57"/>
      <c r="XK847" s="57"/>
      <c r="XL847" s="57"/>
      <c r="XM847" s="57"/>
      <c r="XN847" s="57"/>
      <c r="XO847" s="57"/>
      <c r="XP847" s="57"/>
      <c r="XQ847" s="57"/>
      <c r="XR847" s="57"/>
      <c r="XS847" s="57"/>
      <c r="XT847" s="57"/>
      <c r="XU847" s="57"/>
      <c r="XV847" s="57"/>
      <c r="XW847" s="57"/>
    </row>
    <row r="848">
      <c r="AI848" s="57"/>
      <c r="BR848" s="57"/>
      <c r="DA848" s="57"/>
      <c r="EJ848" s="57"/>
      <c r="EK848" s="57"/>
      <c r="EL848" s="57"/>
      <c r="EM848" s="57"/>
      <c r="EN848" s="57"/>
      <c r="EO848" s="57"/>
      <c r="EP848" s="57"/>
      <c r="EQ848" s="57"/>
      <c r="ER848" s="57"/>
      <c r="ES848" s="57"/>
      <c r="ET848" s="57"/>
      <c r="EU848" s="57"/>
      <c r="EV848" s="57"/>
      <c r="EW848" s="57"/>
      <c r="EX848" s="57"/>
      <c r="EY848" s="57"/>
      <c r="EZ848" s="57"/>
      <c r="FA848" s="57"/>
      <c r="FB848" s="57"/>
      <c r="FC848" s="57"/>
      <c r="FD848" s="57"/>
      <c r="FE848" s="57"/>
      <c r="FF848" s="57"/>
      <c r="FG848" s="57"/>
      <c r="FH848" s="57"/>
      <c r="FI848" s="57"/>
      <c r="FJ848" s="57"/>
      <c r="FK848" s="57"/>
      <c r="FL848" s="57"/>
      <c r="FM848" s="57"/>
      <c r="FN848" s="57"/>
      <c r="FO848" s="57"/>
      <c r="FP848" s="57"/>
      <c r="FQ848" s="57"/>
      <c r="FR848" s="57"/>
      <c r="FS848" s="57"/>
      <c r="FT848" s="57"/>
      <c r="FU848" s="57"/>
      <c r="FV848" s="57"/>
      <c r="FW848" s="57"/>
      <c r="FX848" s="57"/>
      <c r="FY848" s="57"/>
      <c r="FZ848" s="57"/>
      <c r="GA848" s="57"/>
      <c r="GB848" s="57"/>
      <c r="GC848" s="57"/>
      <c r="GD848" s="57"/>
      <c r="GE848" s="57"/>
      <c r="GF848" s="57"/>
      <c r="GG848" s="57"/>
      <c r="GH848" s="57"/>
      <c r="GI848" s="57"/>
      <c r="GJ848" s="57"/>
      <c r="GK848" s="57"/>
      <c r="GL848" s="57"/>
      <c r="GM848" s="57"/>
      <c r="GN848" s="57"/>
      <c r="GO848" s="57"/>
      <c r="GP848" s="57"/>
      <c r="GQ848" s="57"/>
      <c r="GR848" s="57"/>
      <c r="GS848" s="57"/>
      <c r="GT848" s="57"/>
      <c r="GU848" s="57"/>
      <c r="GV848" s="57"/>
      <c r="GW848" s="57"/>
      <c r="GX848" s="57"/>
      <c r="GY848" s="57"/>
      <c r="GZ848" s="57"/>
      <c r="HA848" s="57"/>
      <c r="HB848" s="57"/>
      <c r="HC848" s="57"/>
      <c r="HD848" s="57"/>
      <c r="HE848" s="57"/>
      <c r="HF848" s="57"/>
      <c r="HG848" s="57"/>
      <c r="HH848" s="57"/>
      <c r="HI848" s="57"/>
      <c r="HJ848" s="57"/>
      <c r="HK848" s="57"/>
      <c r="HL848" s="57"/>
      <c r="HM848" s="57"/>
      <c r="HN848" s="57"/>
      <c r="HO848" s="57"/>
      <c r="HP848" s="57"/>
      <c r="HQ848" s="57"/>
      <c r="HR848" s="57"/>
      <c r="HS848" s="57"/>
      <c r="HT848" s="57"/>
      <c r="HU848" s="57"/>
      <c r="HV848" s="57"/>
      <c r="HW848" s="57"/>
      <c r="HX848" s="57"/>
      <c r="HY848" s="57"/>
      <c r="HZ848" s="57"/>
      <c r="IA848" s="57"/>
      <c r="IB848" s="57"/>
      <c r="IC848" s="57"/>
      <c r="ID848" s="57"/>
      <c r="IE848" s="57"/>
      <c r="IF848" s="57"/>
      <c r="IG848" s="57"/>
      <c r="IH848" s="57"/>
      <c r="II848" s="57"/>
      <c r="IJ848" s="57"/>
      <c r="IK848" s="57"/>
      <c r="IL848" s="57"/>
      <c r="IM848" s="57"/>
      <c r="IN848" s="57"/>
      <c r="IO848" s="57"/>
      <c r="IP848" s="57"/>
      <c r="IQ848" s="57"/>
      <c r="IR848" s="57"/>
      <c r="IS848" s="57"/>
      <c r="IT848" s="57"/>
      <c r="IU848" s="57"/>
      <c r="IV848" s="57"/>
      <c r="IW848" s="57"/>
      <c r="IX848" s="57"/>
      <c r="IY848" s="57"/>
      <c r="IZ848" s="57"/>
      <c r="JA848" s="57"/>
      <c r="JB848" s="57"/>
      <c r="JC848" s="57"/>
      <c r="JD848" s="57"/>
      <c r="JE848" s="57"/>
      <c r="JF848" s="57"/>
      <c r="JG848" s="57"/>
      <c r="JH848" s="57"/>
      <c r="JI848" s="57"/>
      <c r="JJ848" s="57"/>
      <c r="JK848" s="57"/>
      <c r="JL848" s="57"/>
      <c r="JM848" s="57"/>
      <c r="JN848" s="57"/>
      <c r="JO848" s="57"/>
      <c r="JP848" s="57"/>
      <c r="JQ848" s="57"/>
      <c r="JR848" s="57"/>
      <c r="JS848" s="57"/>
      <c r="JT848" s="57"/>
      <c r="JU848" s="57"/>
      <c r="JV848" s="57"/>
      <c r="JW848" s="57"/>
      <c r="JX848" s="57"/>
      <c r="JY848" s="57"/>
      <c r="JZ848" s="57"/>
      <c r="KA848" s="57"/>
      <c r="KB848" s="57"/>
      <c r="KC848" s="57"/>
      <c r="KD848" s="57"/>
      <c r="KE848" s="57"/>
      <c r="KF848" s="57"/>
      <c r="KG848" s="57"/>
      <c r="KH848" s="57"/>
      <c r="KI848" s="57"/>
      <c r="KJ848" s="57"/>
      <c r="KK848" s="57"/>
      <c r="KL848" s="57"/>
      <c r="KM848" s="57"/>
      <c r="KN848" s="57"/>
      <c r="KO848" s="57"/>
      <c r="KP848" s="57"/>
      <c r="KQ848" s="57"/>
      <c r="KR848" s="57"/>
      <c r="KS848" s="57"/>
      <c r="KT848" s="57"/>
      <c r="KU848" s="57"/>
      <c r="KV848" s="57"/>
      <c r="KW848" s="57"/>
      <c r="KX848" s="57"/>
      <c r="KY848" s="57"/>
      <c r="KZ848" s="57"/>
      <c r="LA848" s="57"/>
      <c r="LB848" s="57"/>
      <c r="LC848" s="57"/>
      <c r="LD848" s="57"/>
      <c r="LE848" s="57"/>
      <c r="LF848" s="57"/>
      <c r="LG848" s="57"/>
      <c r="LH848" s="57"/>
      <c r="LI848" s="57"/>
      <c r="LJ848" s="57"/>
      <c r="LK848" s="57"/>
      <c r="LL848" s="57"/>
      <c r="LM848" s="57"/>
      <c r="LN848" s="57"/>
      <c r="LO848" s="57"/>
      <c r="LP848" s="57"/>
      <c r="LQ848" s="57"/>
      <c r="LR848" s="57"/>
      <c r="LS848" s="57"/>
      <c r="LT848" s="57"/>
      <c r="LU848" s="57"/>
      <c r="LV848" s="57"/>
      <c r="LW848" s="57"/>
      <c r="LX848" s="57"/>
      <c r="LY848" s="57"/>
      <c r="LZ848" s="57"/>
      <c r="MA848" s="57"/>
      <c r="MB848" s="57"/>
      <c r="MC848" s="57"/>
      <c r="MD848" s="57"/>
      <c r="ME848" s="57"/>
      <c r="MF848" s="57"/>
      <c r="MG848" s="57"/>
      <c r="MH848" s="57"/>
      <c r="MI848" s="57"/>
      <c r="MJ848" s="57"/>
      <c r="MK848" s="57"/>
      <c r="ML848" s="57"/>
      <c r="MM848" s="57"/>
      <c r="MN848" s="57"/>
      <c r="MO848" s="57"/>
      <c r="MP848" s="57"/>
      <c r="MQ848" s="57"/>
      <c r="MR848" s="57"/>
      <c r="MS848" s="57"/>
      <c r="MT848" s="57"/>
      <c r="MU848" s="57"/>
      <c r="MV848" s="57"/>
      <c r="MW848" s="57"/>
      <c r="MX848" s="57"/>
      <c r="MY848" s="57"/>
      <c r="MZ848" s="57"/>
      <c r="NA848" s="57"/>
      <c r="NB848" s="57"/>
      <c r="NC848" s="57"/>
      <c r="ND848" s="57"/>
      <c r="NE848" s="57"/>
      <c r="NF848" s="57"/>
      <c r="NG848" s="57"/>
      <c r="NH848" s="57"/>
      <c r="NI848" s="57"/>
      <c r="NJ848" s="57"/>
      <c r="NK848" s="57"/>
      <c r="NL848" s="57"/>
      <c r="NM848" s="57"/>
      <c r="NN848" s="57"/>
      <c r="NO848" s="57"/>
      <c r="NP848" s="57"/>
      <c r="NQ848" s="57"/>
      <c r="NR848" s="57"/>
      <c r="NS848" s="57"/>
      <c r="NT848" s="57"/>
      <c r="NU848" s="57"/>
      <c r="NV848" s="57"/>
      <c r="NW848" s="57"/>
      <c r="NX848" s="57"/>
      <c r="NY848" s="57"/>
      <c r="NZ848" s="57"/>
      <c r="OA848" s="57"/>
      <c r="OB848" s="57"/>
      <c r="OC848" s="57"/>
      <c r="OD848" s="57"/>
      <c r="OE848" s="57"/>
      <c r="OF848" s="57"/>
      <c r="OG848" s="57"/>
      <c r="OH848" s="57"/>
      <c r="OI848" s="57"/>
      <c r="OJ848" s="57"/>
      <c r="OK848" s="57"/>
      <c r="OL848" s="57"/>
      <c r="OM848" s="57"/>
      <c r="ON848" s="57"/>
      <c r="OO848" s="57"/>
      <c r="OP848" s="57"/>
      <c r="OQ848" s="57"/>
      <c r="OR848" s="57"/>
      <c r="OS848" s="57"/>
      <c r="OT848" s="57"/>
      <c r="OU848" s="57"/>
      <c r="OV848" s="57"/>
      <c r="OW848" s="57"/>
      <c r="OX848" s="57"/>
      <c r="OY848" s="57"/>
      <c r="OZ848" s="57"/>
      <c r="PA848" s="57"/>
      <c r="PB848" s="57"/>
      <c r="PC848" s="57"/>
      <c r="PD848" s="57"/>
      <c r="PE848" s="57"/>
      <c r="PF848" s="57"/>
      <c r="PG848" s="57"/>
      <c r="PH848" s="57"/>
      <c r="PI848" s="57"/>
      <c r="PJ848" s="57"/>
      <c r="PK848" s="57"/>
      <c r="PL848" s="57"/>
      <c r="PM848" s="57"/>
      <c r="PN848" s="57"/>
      <c r="PO848" s="57"/>
      <c r="PP848" s="57"/>
      <c r="PQ848" s="57"/>
      <c r="PR848" s="57"/>
      <c r="PS848" s="57"/>
      <c r="PT848" s="57"/>
      <c r="PU848" s="57"/>
      <c r="PV848" s="57"/>
      <c r="PW848" s="57"/>
      <c r="PX848" s="57"/>
      <c r="PY848" s="57"/>
      <c r="PZ848" s="57"/>
      <c r="QA848" s="57"/>
      <c r="QB848" s="57"/>
      <c r="QC848" s="57"/>
      <c r="QD848" s="57"/>
      <c r="QE848" s="57"/>
      <c r="QF848" s="57"/>
      <c r="QG848" s="57"/>
      <c r="QH848" s="57"/>
      <c r="QI848" s="57"/>
      <c r="QJ848" s="57"/>
      <c r="QK848" s="57"/>
      <c r="QL848" s="57"/>
      <c r="QM848" s="57"/>
      <c r="QN848" s="57"/>
      <c r="QO848" s="57"/>
      <c r="QP848" s="57"/>
      <c r="QQ848" s="57"/>
      <c r="QR848" s="57"/>
      <c r="QS848" s="57"/>
      <c r="QT848" s="57"/>
      <c r="QU848" s="57"/>
      <c r="QV848" s="57"/>
      <c r="QW848" s="57"/>
      <c r="QX848" s="57"/>
      <c r="QY848" s="57"/>
      <c r="QZ848" s="57"/>
      <c r="RA848" s="57"/>
      <c r="RB848" s="57"/>
      <c r="RC848" s="57"/>
      <c r="RD848" s="57"/>
      <c r="RE848" s="57"/>
      <c r="RF848" s="57"/>
      <c r="RG848" s="57"/>
      <c r="RH848" s="57"/>
      <c r="RI848" s="57"/>
      <c r="RJ848" s="57"/>
      <c r="RK848" s="57"/>
      <c r="RL848" s="57"/>
      <c r="RM848" s="57"/>
      <c r="RN848" s="57"/>
      <c r="RO848" s="57"/>
      <c r="RP848" s="57"/>
      <c r="RQ848" s="57"/>
      <c r="RR848" s="57"/>
      <c r="RS848" s="57"/>
      <c r="RT848" s="57"/>
      <c r="RU848" s="57"/>
      <c r="RV848" s="57"/>
      <c r="RW848" s="57"/>
      <c r="RX848" s="57"/>
      <c r="RY848" s="57"/>
      <c r="RZ848" s="57"/>
      <c r="SA848" s="57"/>
      <c r="SB848" s="57"/>
      <c r="SC848" s="57"/>
      <c r="SD848" s="57"/>
      <c r="SE848" s="57"/>
      <c r="SF848" s="57"/>
      <c r="SG848" s="57"/>
      <c r="SH848" s="57"/>
      <c r="SI848" s="57"/>
      <c r="SJ848" s="57"/>
      <c r="SK848" s="57"/>
      <c r="SL848" s="57"/>
      <c r="SM848" s="57"/>
      <c r="SN848" s="57"/>
      <c r="SO848" s="57"/>
      <c r="SP848" s="57"/>
      <c r="SQ848" s="57"/>
      <c r="SR848" s="57"/>
      <c r="SS848" s="57"/>
      <c r="ST848" s="57"/>
      <c r="SU848" s="57"/>
      <c r="SV848" s="57"/>
      <c r="SW848" s="57"/>
      <c r="SX848" s="57"/>
      <c r="SY848" s="57"/>
      <c r="SZ848" s="57"/>
      <c r="TA848" s="57"/>
      <c r="TB848" s="57"/>
      <c r="TC848" s="57"/>
      <c r="TD848" s="57"/>
      <c r="TE848" s="57"/>
      <c r="TF848" s="57"/>
      <c r="TG848" s="57"/>
      <c r="TH848" s="57"/>
      <c r="TI848" s="57"/>
      <c r="TJ848" s="57"/>
      <c r="TK848" s="57"/>
      <c r="TL848" s="57"/>
      <c r="TM848" s="57"/>
      <c r="TN848" s="57"/>
      <c r="TO848" s="57"/>
      <c r="TP848" s="57"/>
      <c r="TQ848" s="57"/>
      <c r="TR848" s="57"/>
      <c r="TS848" s="57"/>
      <c r="TT848" s="57"/>
      <c r="TU848" s="57"/>
      <c r="TV848" s="57"/>
      <c r="TW848" s="57"/>
      <c r="TX848" s="57"/>
      <c r="TY848" s="57"/>
      <c r="TZ848" s="57"/>
      <c r="UA848" s="57"/>
      <c r="UB848" s="57"/>
      <c r="UC848" s="57"/>
      <c r="UD848" s="57"/>
      <c r="UE848" s="57"/>
      <c r="UF848" s="57"/>
      <c r="UG848" s="57"/>
      <c r="UH848" s="57"/>
      <c r="UI848" s="57"/>
      <c r="UJ848" s="57"/>
      <c r="UK848" s="57"/>
      <c r="UL848" s="57"/>
      <c r="UM848" s="57"/>
      <c r="UN848" s="57"/>
      <c r="UO848" s="57"/>
      <c r="UP848" s="57"/>
      <c r="UQ848" s="57"/>
      <c r="UR848" s="57"/>
      <c r="US848" s="57"/>
      <c r="UT848" s="57"/>
      <c r="UU848" s="57"/>
      <c r="UV848" s="57"/>
      <c r="UW848" s="57"/>
      <c r="UX848" s="57"/>
      <c r="UY848" s="57"/>
      <c r="UZ848" s="57"/>
      <c r="VA848" s="57"/>
      <c r="VB848" s="57"/>
      <c r="VC848" s="57"/>
      <c r="VD848" s="57"/>
      <c r="VE848" s="57"/>
      <c r="VF848" s="57"/>
      <c r="VG848" s="57"/>
      <c r="VH848" s="57"/>
      <c r="VI848" s="57"/>
      <c r="VJ848" s="57"/>
      <c r="VK848" s="57"/>
      <c r="VL848" s="57"/>
      <c r="VM848" s="57"/>
      <c r="VN848" s="57"/>
      <c r="VO848" s="57"/>
      <c r="VP848" s="57"/>
      <c r="VQ848" s="57"/>
      <c r="VR848" s="57"/>
      <c r="VS848" s="57"/>
      <c r="VT848" s="57"/>
      <c r="VU848" s="57"/>
      <c r="VV848" s="57"/>
      <c r="VW848" s="57"/>
      <c r="VX848" s="57"/>
      <c r="VY848" s="57"/>
      <c r="VZ848" s="57"/>
      <c r="WA848" s="57"/>
      <c r="WB848" s="57"/>
      <c r="WC848" s="57"/>
      <c r="WD848" s="57"/>
      <c r="WE848" s="57"/>
      <c r="WF848" s="57"/>
      <c r="WG848" s="57"/>
      <c r="WH848" s="57"/>
      <c r="WI848" s="57"/>
      <c r="WJ848" s="57"/>
      <c r="WK848" s="57"/>
      <c r="WL848" s="57"/>
      <c r="WM848" s="57"/>
      <c r="WN848" s="57"/>
      <c r="WO848" s="57"/>
      <c r="WP848" s="57"/>
      <c r="WQ848" s="57"/>
      <c r="WR848" s="57"/>
      <c r="WS848" s="57"/>
      <c r="WT848" s="57"/>
      <c r="WU848" s="57"/>
      <c r="WV848" s="57"/>
      <c r="WW848" s="57"/>
      <c r="WX848" s="57"/>
      <c r="WY848" s="57"/>
      <c r="WZ848" s="57"/>
      <c r="XA848" s="57"/>
      <c r="XB848" s="57"/>
      <c r="XC848" s="57"/>
      <c r="XD848" s="57"/>
      <c r="XE848" s="57"/>
      <c r="XF848" s="57"/>
      <c r="XG848" s="57"/>
      <c r="XH848" s="57"/>
      <c r="XI848" s="57"/>
      <c r="XJ848" s="57"/>
      <c r="XK848" s="57"/>
      <c r="XL848" s="57"/>
      <c r="XM848" s="57"/>
      <c r="XN848" s="57"/>
      <c r="XO848" s="57"/>
      <c r="XP848" s="57"/>
      <c r="XQ848" s="57"/>
      <c r="XR848" s="57"/>
      <c r="XS848" s="57"/>
      <c r="XT848" s="57"/>
      <c r="XU848" s="57"/>
      <c r="XV848" s="57"/>
      <c r="XW848" s="57"/>
    </row>
    <row r="849">
      <c r="AI849" s="57"/>
      <c r="BR849" s="57"/>
      <c r="DA849" s="57"/>
      <c r="EJ849" s="57"/>
      <c r="EK849" s="57"/>
      <c r="EL849" s="57"/>
      <c r="EM849" s="57"/>
      <c r="EN849" s="57"/>
      <c r="EO849" s="57"/>
      <c r="EP849" s="57"/>
      <c r="EQ849" s="57"/>
      <c r="ER849" s="57"/>
      <c r="ES849" s="57"/>
      <c r="ET849" s="57"/>
      <c r="EU849" s="57"/>
      <c r="EV849" s="57"/>
      <c r="EW849" s="57"/>
      <c r="EX849" s="57"/>
      <c r="EY849" s="57"/>
      <c r="EZ849" s="57"/>
      <c r="FA849" s="57"/>
      <c r="FB849" s="57"/>
      <c r="FC849" s="57"/>
      <c r="FD849" s="57"/>
      <c r="FE849" s="57"/>
      <c r="FF849" s="57"/>
      <c r="FG849" s="57"/>
      <c r="FH849" s="57"/>
      <c r="FI849" s="57"/>
      <c r="FJ849" s="57"/>
      <c r="FK849" s="57"/>
      <c r="FL849" s="57"/>
      <c r="FM849" s="57"/>
      <c r="FN849" s="57"/>
      <c r="FO849" s="57"/>
      <c r="FP849" s="57"/>
      <c r="FQ849" s="57"/>
      <c r="FR849" s="57"/>
      <c r="FS849" s="57"/>
      <c r="FT849" s="57"/>
      <c r="FU849" s="57"/>
      <c r="FV849" s="57"/>
      <c r="FW849" s="57"/>
      <c r="FX849" s="57"/>
      <c r="FY849" s="57"/>
      <c r="FZ849" s="57"/>
      <c r="GA849" s="57"/>
      <c r="GB849" s="57"/>
      <c r="GC849" s="57"/>
      <c r="GD849" s="57"/>
      <c r="GE849" s="57"/>
      <c r="GF849" s="57"/>
      <c r="GG849" s="57"/>
      <c r="GH849" s="57"/>
      <c r="GI849" s="57"/>
      <c r="GJ849" s="57"/>
      <c r="GK849" s="57"/>
      <c r="GL849" s="57"/>
      <c r="GM849" s="57"/>
      <c r="GN849" s="57"/>
      <c r="GO849" s="57"/>
      <c r="GP849" s="57"/>
      <c r="GQ849" s="57"/>
      <c r="GR849" s="57"/>
      <c r="GS849" s="57"/>
      <c r="GT849" s="57"/>
      <c r="GU849" s="57"/>
      <c r="GV849" s="57"/>
      <c r="GW849" s="57"/>
      <c r="GX849" s="57"/>
      <c r="GY849" s="57"/>
      <c r="GZ849" s="57"/>
      <c r="HA849" s="57"/>
      <c r="HB849" s="57"/>
      <c r="HC849" s="57"/>
      <c r="HD849" s="57"/>
      <c r="HE849" s="57"/>
      <c r="HF849" s="57"/>
      <c r="HG849" s="57"/>
      <c r="HH849" s="57"/>
      <c r="HI849" s="57"/>
      <c r="HJ849" s="57"/>
      <c r="HK849" s="57"/>
      <c r="HL849" s="57"/>
      <c r="HM849" s="57"/>
      <c r="HN849" s="57"/>
      <c r="HO849" s="57"/>
      <c r="HP849" s="57"/>
      <c r="HQ849" s="57"/>
      <c r="HR849" s="57"/>
      <c r="HS849" s="57"/>
      <c r="HT849" s="57"/>
      <c r="HU849" s="57"/>
      <c r="HV849" s="57"/>
      <c r="HW849" s="57"/>
      <c r="HX849" s="57"/>
      <c r="HY849" s="57"/>
      <c r="HZ849" s="57"/>
      <c r="IA849" s="57"/>
      <c r="IB849" s="57"/>
      <c r="IC849" s="57"/>
      <c r="ID849" s="57"/>
      <c r="IE849" s="57"/>
      <c r="IF849" s="57"/>
      <c r="IG849" s="57"/>
      <c r="IH849" s="57"/>
      <c r="II849" s="57"/>
      <c r="IJ849" s="57"/>
      <c r="IK849" s="57"/>
      <c r="IL849" s="57"/>
      <c r="IM849" s="57"/>
      <c r="IN849" s="57"/>
      <c r="IO849" s="57"/>
      <c r="IP849" s="57"/>
      <c r="IQ849" s="57"/>
      <c r="IR849" s="57"/>
      <c r="IS849" s="57"/>
      <c r="IT849" s="57"/>
      <c r="IU849" s="57"/>
      <c r="IV849" s="57"/>
      <c r="IW849" s="57"/>
      <c r="IX849" s="57"/>
      <c r="IY849" s="57"/>
      <c r="IZ849" s="57"/>
      <c r="JA849" s="57"/>
      <c r="JB849" s="57"/>
      <c r="JC849" s="57"/>
      <c r="JD849" s="57"/>
      <c r="JE849" s="57"/>
      <c r="JF849" s="57"/>
      <c r="JG849" s="57"/>
      <c r="JH849" s="57"/>
      <c r="JI849" s="57"/>
      <c r="JJ849" s="57"/>
      <c r="JK849" s="57"/>
      <c r="JL849" s="57"/>
      <c r="JM849" s="57"/>
      <c r="JN849" s="57"/>
      <c r="JO849" s="57"/>
      <c r="JP849" s="57"/>
      <c r="JQ849" s="57"/>
      <c r="JR849" s="57"/>
      <c r="JS849" s="57"/>
      <c r="JT849" s="57"/>
      <c r="JU849" s="57"/>
      <c r="JV849" s="57"/>
      <c r="JW849" s="57"/>
      <c r="JX849" s="57"/>
      <c r="JY849" s="57"/>
      <c r="JZ849" s="57"/>
      <c r="KA849" s="57"/>
      <c r="KB849" s="57"/>
      <c r="KC849" s="57"/>
      <c r="KD849" s="57"/>
      <c r="KE849" s="57"/>
      <c r="KF849" s="57"/>
      <c r="KG849" s="57"/>
      <c r="KH849" s="57"/>
      <c r="KI849" s="57"/>
      <c r="KJ849" s="57"/>
      <c r="KK849" s="57"/>
      <c r="KL849" s="57"/>
      <c r="KM849" s="57"/>
      <c r="KN849" s="57"/>
      <c r="KO849" s="57"/>
      <c r="KP849" s="57"/>
      <c r="KQ849" s="57"/>
      <c r="KR849" s="57"/>
      <c r="KS849" s="57"/>
      <c r="KT849" s="57"/>
      <c r="KU849" s="57"/>
      <c r="KV849" s="57"/>
      <c r="KW849" s="57"/>
      <c r="KX849" s="57"/>
      <c r="KY849" s="57"/>
      <c r="KZ849" s="57"/>
      <c r="LA849" s="57"/>
      <c r="LB849" s="57"/>
      <c r="LC849" s="57"/>
      <c r="LD849" s="57"/>
      <c r="LE849" s="57"/>
      <c r="LF849" s="57"/>
      <c r="LG849" s="57"/>
      <c r="LH849" s="57"/>
      <c r="LI849" s="57"/>
      <c r="LJ849" s="57"/>
      <c r="LK849" s="57"/>
      <c r="LL849" s="57"/>
      <c r="LM849" s="57"/>
      <c r="LN849" s="57"/>
      <c r="LO849" s="57"/>
      <c r="LP849" s="57"/>
      <c r="LQ849" s="57"/>
      <c r="LR849" s="57"/>
      <c r="LS849" s="57"/>
      <c r="LT849" s="57"/>
      <c r="LU849" s="57"/>
      <c r="LV849" s="57"/>
      <c r="LW849" s="57"/>
      <c r="LX849" s="57"/>
      <c r="LY849" s="57"/>
      <c r="LZ849" s="57"/>
      <c r="MA849" s="57"/>
      <c r="MB849" s="57"/>
      <c r="MC849" s="57"/>
      <c r="MD849" s="57"/>
      <c r="ME849" s="57"/>
      <c r="MF849" s="57"/>
      <c r="MG849" s="57"/>
      <c r="MH849" s="57"/>
      <c r="MI849" s="57"/>
      <c r="MJ849" s="57"/>
      <c r="MK849" s="57"/>
      <c r="ML849" s="57"/>
      <c r="MM849" s="57"/>
      <c r="MN849" s="57"/>
      <c r="MO849" s="57"/>
      <c r="MP849" s="57"/>
      <c r="MQ849" s="57"/>
      <c r="MR849" s="57"/>
      <c r="MS849" s="57"/>
      <c r="MT849" s="57"/>
      <c r="MU849" s="57"/>
      <c r="MV849" s="57"/>
      <c r="MW849" s="57"/>
      <c r="MX849" s="57"/>
      <c r="MY849" s="57"/>
      <c r="MZ849" s="57"/>
      <c r="NA849" s="57"/>
      <c r="NB849" s="57"/>
      <c r="NC849" s="57"/>
      <c r="ND849" s="57"/>
      <c r="NE849" s="57"/>
      <c r="NF849" s="57"/>
      <c r="NG849" s="57"/>
      <c r="NH849" s="57"/>
      <c r="NI849" s="57"/>
      <c r="NJ849" s="57"/>
      <c r="NK849" s="57"/>
      <c r="NL849" s="57"/>
      <c r="NM849" s="57"/>
      <c r="NN849" s="57"/>
      <c r="NO849" s="57"/>
      <c r="NP849" s="57"/>
      <c r="NQ849" s="57"/>
      <c r="NR849" s="57"/>
      <c r="NS849" s="57"/>
      <c r="NT849" s="57"/>
      <c r="NU849" s="57"/>
      <c r="NV849" s="57"/>
      <c r="NW849" s="57"/>
      <c r="NX849" s="57"/>
      <c r="NY849" s="57"/>
      <c r="NZ849" s="57"/>
      <c r="OA849" s="57"/>
      <c r="OB849" s="57"/>
      <c r="OC849" s="57"/>
      <c r="OD849" s="57"/>
      <c r="OE849" s="57"/>
      <c r="OF849" s="57"/>
      <c r="OG849" s="57"/>
      <c r="OH849" s="57"/>
      <c r="OI849" s="57"/>
      <c r="OJ849" s="57"/>
      <c r="OK849" s="57"/>
      <c r="OL849" s="57"/>
      <c r="OM849" s="57"/>
      <c r="ON849" s="57"/>
      <c r="OO849" s="57"/>
      <c r="OP849" s="57"/>
      <c r="OQ849" s="57"/>
      <c r="OR849" s="57"/>
      <c r="OS849" s="57"/>
      <c r="OT849" s="57"/>
      <c r="OU849" s="57"/>
      <c r="OV849" s="57"/>
      <c r="OW849" s="57"/>
      <c r="OX849" s="57"/>
      <c r="OY849" s="57"/>
      <c r="OZ849" s="57"/>
      <c r="PA849" s="57"/>
      <c r="PB849" s="57"/>
      <c r="PC849" s="57"/>
      <c r="PD849" s="57"/>
      <c r="PE849" s="57"/>
      <c r="PF849" s="57"/>
      <c r="PG849" s="57"/>
      <c r="PH849" s="57"/>
      <c r="PI849" s="57"/>
      <c r="PJ849" s="57"/>
      <c r="PK849" s="57"/>
      <c r="PL849" s="57"/>
      <c r="PM849" s="57"/>
      <c r="PN849" s="57"/>
      <c r="PO849" s="57"/>
      <c r="PP849" s="57"/>
      <c r="PQ849" s="57"/>
      <c r="PR849" s="57"/>
      <c r="PS849" s="57"/>
      <c r="PT849" s="57"/>
      <c r="PU849" s="57"/>
      <c r="PV849" s="57"/>
      <c r="PW849" s="57"/>
      <c r="PX849" s="57"/>
      <c r="PY849" s="57"/>
      <c r="PZ849" s="57"/>
      <c r="QA849" s="57"/>
      <c r="QB849" s="57"/>
      <c r="QC849" s="57"/>
      <c r="QD849" s="57"/>
      <c r="QE849" s="57"/>
      <c r="QF849" s="57"/>
      <c r="QG849" s="57"/>
      <c r="QH849" s="57"/>
      <c r="QI849" s="57"/>
      <c r="QJ849" s="57"/>
      <c r="QK849" s="57"/>
      <c r="QL849" s="57"/>
      <c r="QM849" s="57"/>
      <c r="QN849" s="57"/>
      <c r="QO849" s="57"/>
      <c r="QP849" s="57"/>
      <c r="QQ849" s="57"/>
      <c r="QR849" s="57"/>
      <c r="QS849" s="57"/>
      <c r="QT849" s="57"/>
      <c r="QU849" s="57"/>
      <c r="QV849" s="57"/>
      <c r="QW849" s="57"/>
      <c r="QX849" s="57"/>
      <c r="QY849" s="57"/>
      <c r="QZ849" s="57"/>
      <c r="RA849" s="57"/>
      <c r="RB849" s="57"/>
      <c r="RC849" s="57"/>
      <c r="RD849" s="57"/>
      <c r="RE849" s="57"/>
      <c r="RF849" s="57"/>
      <c r="RG849" s="57"/>
      <c r="RH849" s="57"/>
      <c r="RI849" s="57"/>
      <c r="RJ849" s="57"/>
      <c r="RK849" s="57"/>
      <c r="RL849" s="57"/>
      <c r="RM849" s="57"/>
      <c r="RN849" s="57"/>
      <c r="RO849" s="57"/>
      <c r="RP849" s="57"/>
      <c r="RQ849" s="57"/>
      <c r="RR849" s="57"/>
      <c r="RS849" s="57"/>
      <c r="RT849" s="57"/>
      <c r="RU849" s="57"/>
      <c r="RV849" s="57"/>
      <c r="RW849" s="57"/>
      <c r="RX849" s="57"/>
      <c r="RY849" s="57"/>
      <c r="RZ849" s="57"/>
      <c r="SA849" s="57"/>
      <c r="SB849" s="57"/>
      <c r="SC849" s="57"/>
      <c r="SD849" s="57"/>
      <c r="SE849" s="57"/>
      <c r="SF849" s="57"/>
      <c r="SG849" s="57"/>
      <c r="SH849" s="57"/>
      <c r="SI849" s="57"/>
      <c r="SJ849" s="57"/>
      <c r="SK849" s="57"/>
      <c r="SL849" s="57"/>
      <c r="SM849" s="57"/>
      <c r="SN849" s="57"/>
      <c r="SO849" s="57"/>
      <c r="SP849" s="57"/>
      <c r="SQ849" s="57"/>
      <c r="SR849" s="57"/>
      <c r="SS849" s="57"/>
      <c r="ST849" s="57"/>
      <c r="SU849" s="57"/>
      <c r="SV849" s="57"/>
      <c r="SW849" s="57"/>
      <c r="SX849" s="57"/>
      <c r="SY849" s="57"/>
      <c r="SZ849" s="57"/>
      <c r="TA849" s="57"/>
      <c r="TB849" s="57"/>
      <c r="TC849" s="57"/>
      <c r="TD849" s="57"/>
      <c r="TE849" s="57"/>
      <c r="TF849" s="57"/>
      <c r="TG849" s="57"/>
      <c r="TH849" s="57"/>
      <c r="TI849" s="57"/>
      <c r="TJ849" s="57"/>
      <c r="TK849" s="57"/>
      <c r="TL849" s="57"/>
      <c r="TM849" s="57"/>
      <c r="TN849" s="57"/>
      <c r="TO849" s="57"/>
      <c r="TP849" s="57"/>
      <c r="TQ849" s="57"/>
      <c r="TR849" s="57"/>
      <c r="TS849" s="57"/>
      <c r="TT849" s="57"/>
      <c r="TU849" s="57"/>
      <c r="TV849" s="57"/>
      <c r="TW849" s="57"/>
      <c r="TX849" s="57"/>
      <c r="TY849" s="57"/>
      <c r="TZ849" s="57"/>
      <c r="UA849" s="57"/>
      <c r="UB849" s="57"/>
      <c r="UC849" s="57"/>
      <c r="UD849" s="57"/>
      <c r="UE849" s="57"/>
      <c r="UF849" s="57"/>
      <c r="UG849" s="57"/>
      <c r="UH849" s="57"/>
      <c r="UI849" s="57"/>
      <c r="UJ849" s="57"/>
      <c r="UK849" s="57"/>
      <c r="UL849" s="57"/>
      <c r="UM849" s="57"/>
      <c r="UN849" s="57"/>
      <c r="UO849" s="57"/>
      <c r="UP849" s="57"/>
      <c r="UQ849" s="57"/>
      <c r="UR849" s="57"/>
      <c r="US849" s="57"/>
      <c r="UT849" s="57"/>
      <c r="UU849" s="57"/>
      <c r="UV849" s="57"/>
      <c r="UW849" s="57"/>
      <c r="UX849" s="57"/>
      <c r="UY849" s="57"/>
      <c r="UZ849" s="57"/>
      <c r="VA849" s="57"/>
      <c r="VB849" s="57"/>
      <c r="VC849" s="57"/>
      <c r="VD849" s="57"/>
      <c r="VE849" s="57"/>
      <c r="VF849" s="57"/>
      <c r="VG849" s="57"/>
      <c r="VH849" s="57"/>
      <c r="VI849" s="57"/>
      <c r="VJ849" s="57"/>
      <c r="VK849" s="57"/>
      <c r="VL849" s="57"/>
      <c r="VM849" s="57"/>
      <c r="VN849" s="57"/>
      <c r="VO849" s="57"/>
      <c r="VP849" s="57"/>
      <c r="VQ849" s="57"/>
      <c r="VR849" s="57"/>
      <c r="VS849" s="57"/>
      <c r="VT849" s="57"/>
      <c r="VU849" s="57"/>
      <c r="VV849" s="57"/>
      <c r="VW849" s="57"/>
      <c r="VX849" s="57"/>
      <c r="VY849" s="57"/>
      <c r="VZ849" s="57"/>
      <c r="WA849" s="57"/>
      <c r="WB849" s="57"/>
      <c r="WC849" s="57"/>
      <c r="WD849" s="57"/>
      <c r="WE849" s="57"/>
      <c r="WF849" s="57"/>
      <c r="WG849" s="57"/>
      <c r="WH849" s="57"/>
      <c r="WI849" s="57"/>
      <c r="WJ849" s="57"/>
      <c r="WK849" s="57"/>
      <c r="WL849" s="57"/>
      <c r="WM849" s="57"/>
      <c r="WN849" s="57"/>
      <c r="WO849" s="57"/>
      <c r="WP849" s="57"/>
      <c r="WQ849" s="57"/>
      <c r="WR849" s="57"/>
      <c r="WS849" s="57"/>
      <c r="WT849" s="57"/>
      <c r="WU849" s="57"/>
      <c r="WV849" s="57"/>
      <c r="WW849" s="57"/>
      <c r="WX849" s="57"/>
      <c r="WY849" s="57"/>
      <c r="WZ849" s="57"/>
      <c r="XA849" s="57"/>
      <c r="XB849" s="57"/>
      <c r="XC849" s="57"/>
      <c r="XD849" s="57"/>
      <c r="XE849" s="57"/>
      <c r="XF849" s="57"/>
      <c r="XG849" s="57"/>
      <c r="XH849" s="57"/>
      <c r="XI849" s="57"/>
      <c r="XJ849" s="57"/>
      <c r="XK849" s="57"/>
      <c r="XL849" s="57"/>
      <c r="XM849" s="57"/>
      <c r="XN849" s="57"/>
      <c r="XO849" s="57"/>
      <c r="XP849" s="57"/>
      <c r="XQ849" s="57"/>
      <c r="XR849" s="57"/>
      <c r="XS849" s="57"/>
      <c r="XT849" s="57"/>
      <c r="XU849" s="57"/>
      <c r="XV849" s="57"/>
      <c r="XW849" s="57"/>
    </row>
    <row r="850">
      <c r="AI850" s="57"/>
      <c r="BR850" s="57"/>
      <c r="DA850" s="57"/>
      <c r="EJ850" s="57"/>
      <c r="EK850" s="57"/>
      <c r="EL850" s="57"/>
      <c r="EM850" s="57"/>
      <c r="EN850" s="57"/>
      <c r="EO850" s="57"/>
      <c r="EP850" s="57"/>
      <c r="EQ850" s="57"/>
      <c r="ER850" s="57"/>
      <c r="ES850" s="57"/>
      <c r="ET850" s="57"/>
      <c r="EU850" s="57"/>
      <c r="EV850" s="57"/>
      <c r="EW850" s="57"/>
      <c r="EX850" s="57"/>
      <c r="EY850" s="57"/>
      <c r="EZ850" s="57"/>
      <c r="FA850" s="57"/>
      <c r="FB850" s="57"/>
      <c r="FC850" s="57"/>
      <c r="FD850" s="57"/>
      <c r="FE850" s="57"/>
      <c r="FF850" s="57"/>
      <c r="FG850" s="57"/>
      <c r="FH850" s="57"/>
      <c r="FI850" s="57"/>
      <c r="FJ850" s="57"/>
      <c r="FK850" s="57"/>
      <c r="FL850" s="57"/>
      <c r="FM850" s="57"/>
      <c r="FN850" s="57"/>
      <c r="FO850" s="57"/>
      <c r="FP850" s="57"/>
      <c r="FQ850" s="57"/>
      <c r="FR850" s="57"/>
      <c r="FS850" s="57"/>
      <c r="FT850" s="57"/>
      <c r="FU850" s="57"/>
      <c r="FV850" s="57"/>
      <c r="FW850" s="57"/>
      <c r="FX850" s="57"/>
      <c r="FY850" s="57"/>
      <c r="FZ850" s="57"/>
      <c r="GA850" s="57"/>
      <c r="GB850" s="57"/>
      <c r="GC850" s="57"/>
      <c r="GD850" s="57"/>
      <c r="GE850" s="57"/>
      <c r="GF850" s="57"/>
      <c r="GG850" s="57"/>
      <c r="GH850" s="57"/>
      <c r="GI850" s="57"/>
      <c r="GJ850" s="57"/>
      <c r="GK850" s="57"/>
      <c r="GL850" s="57"/>
      <c r="GM850" s="57"/>
      <c r="GN850" s="57"/>
      <c r="GO850" s="57"/>
      <c r="GP850" s="57"/>
      <c r="GQ850" s="57"/>
      <c r="GR850" s="57"/>
      <c r="GS850" s="57"/>
      <c r="GT850" s="57"/>
      <c r="GU850" s="57"/>
      <c r="GV850" s="57"/>
      <c r="GW850" s="57"/>
      <c r="GX850" s="57"/>
      <c r="GY850" s="57"/>
      <c r="GZ850" s="57"/>
      <c r="HA850" s="57"/>
      <c r="HB850" s="57"/>
      <c r="HC850" s="57"/>
      <c r="HD850" s="57"/>
      <c r="HE850" s="57"/>
      <c r="HF850" s="57"/>
      <c r="HG850" s="57"/>
      <c r="HH850" s="57"/>
      <c r="HI850" s="57"/>
      <c r="HJ850" s="57"/>
      <c r="HK850" s="57"/>
      <c r="HL850" s="57"/>
      <c r="HM850" s="57"/>
      <c r="HN850" s="57"/>
      <c r="HO850" s="57"/>
      <c r="HP850" s="57"/>
      <c r="HQ850" s="57"/>
      <c r="HR850" s="57"/>
      <c r="HS850" s="57"/>
      <c r="HT850" s="57"/>
      <c r="HU850" s="57"/>
      <c r="HV850" s="57"/>
      <c r="HW850" s="57"/>
      <c r="HX850" s="57"/>
      <c r="HY850" s="57"/>
      <c r="HZ850" s="57"/>
      <c r="IA850" s="57"/>
      <c r="IB850" s="57"/>
      <c r="IC850" s="57"/>
      <c r="ID850" s="57"/>
      <c r="IE850" s="57"/>
      <c r="IF850" s="57"/>
      <c r="IG850" s="57"/>
      <c r="IH850" s="57"/>
      <c r="II850" s="57"/>
      <c r="IJ850" s="57"/>
      <c r="IK850" s="57"/>
      <c r="IL850" s="57"/>
      <c r="IM850" s="57"/>
      <c r="IN850" s="57"/>
      <c r="IO850" s="57"/>
      <c r="IP850" s="57"/>
      <c r="IQ850" s="57"/>
      <c r="IR850" s="57"/>
      <c r="IS850" s="57"/>
      <c r="IT850" s="57"/>
      <c r="IU850" s="57"/>
      <c r="IV850" s="57"/>
      <c r="IW850" s="57"/>
      <c r="IX850" s="57"/>
      <c r="IY850" s="57"/>
      <c r="IZ850" s="57"/>
      <c r="JA850" s="57"/>
      <c r="JB850" s="57"/>
      <c r="JC850" s="57"/>
      <c r="JD850" s="57"/>
      <c r="JE850" s="57"/>
      <c r="JF850" s="57"/>
      <c r="JG850" s="57"/>
      <c r="JH850" s="57"/>
      <c r="JI850" s="57"/>
      <c r="JJ850" s="57"/>
      <c r="JK850" s="57"/>
      <c r="JL850" s="57"/>
      <c r="JM850" s="57"/>
      <c r="JN850" s="57"/>
      <c r="JO850" s="57"/>
      <c r="JP850" s="57"/>
      <c r="JQ850" s="57"/>
      <c r="JR850" s="57"/>
      <c r="JS850" s="57"/>
      <c r="JT850" s="57"/>
      <c r="JU850" s="57"/>
      <c r="JV850" s="57"/>
      <c r="JW850" s="57"/>
      <c r="JX850" s="57"/>
      <c r="JY850" s="57"/>
      <c r="JZ850" s="57"/>
      <c r="KA850" s="57"/>
      <c r="KB850" s="57"/>
      <c r="KC850" s="57"/>
      <c r="KD850" s="57"/>
      <c r="KE850" s="57"/>
      <c r="KF850" s="57"/>
      <c r="KG850" s="57"/>
      <c r="KH850" s="57"/>
      <c r="KI850" s="57"/>
      <c r="KJ850" s="57"/>
      <c r="KK850" s="57"/>
      <c r="KL850" s="57"/>
      <c r="KM850" s="57"/>
      <c r="KN850" s="57"/>
      <c r="KO850" s="57"/>
      <c r="KP850" s="57"/>
      <c r="KQ850" s="57"/>
      <c r="KR850" s="57"/>
      <c r="KS850" s="57"/>
      <c r="KT850" s="57"/>
      <c r="KU850" s="57"/>
      <c r="KV850" s="57"/>
      <c r="KW850" s="57"/>
      <c r="KX850" s="57"/>
      <c r="KY850" s="57"/>
      <c r="KZ850" s="57"/>
      <c r="LA850" s="57"/>
      <c r="LB850" s="57"/>
      <c r="LC850" s="57"/>
      <c r="LD850" s="57"/>
      <c r="LE850" s="57"/>
      <c r="LF850" s="57"/>
      <c r="LG850" s="57"/>
      <c r="LH850" s="57"/>
      <c r="LI850" s="57"/>
      <c r="LJ850" s="57"/>
      <c r="LK850" s="57"/>
      <c r="LL850" s="57"/>
      <c r="LM850" s="57"/>
      <c r="LN850" s="57"/>
      <c r="LO850" s="57"/>
      <c r="LP850" s="57"/>
      <c r="LQ850" s="57"/>
      <c r="LR850" s="57"/>
      <c r="LS850" s="57"/>
      <c r="LT850" s="57"/>
      <c r="LU850" s="57"/>
      <c r="LV850" s="57"/>
      <c r="LW850" s="57"/>
      <c r="LX850" s="57"/>
      <c r="LY850" s="57"/>
      <c r="LZ850" s="57"/>
      <c r="MA850" s="57"/>
      <c r="MB850" s="57"/>
      <c r="MC850" s="57"/>
      <c r="MD850" s="57"/>
      <c r="ME850" s="57"/>
      <c r="MF850" s="57"/>
      <c r="MG850" s="57"/>
      <c r="MH850" s="57"/>
      <c r="MI850" s="57"/>
      <c r="MJ850" s="57"/>
      <c r="MK850" s="57"/>
      <c r="ML850" s="57"/>
      <c r="MM850" s="57"/>
      <c r="MN850" s="57"/>
      <c r="MO850" s="57"/>
      <c r="MP850" s="57"/>
      <c r="MQ850" s="57"/>
      <c r="MR850" s="57"/>
      <c r="MS850" s="57"/>
      <c r="MT850" s="57"/>
      <c r="MU850" s="57"/>
      <c r="MV850" s="57"/>
      <c r="MW850" s="57"/>
      <c r="MX850" s="57"/>
      <c r="MY850" s="57"/>
      <c r="MZ850" s="57"/>
      <c r="NA850" s="57"/>
      <c r="NB850" s="57"/>
      <c r="NC850" s="57"/>
      <c r="ND850" s="57"/>
      <c r="NE850" s="57"/>
      <c r="NF850" s="57"/>
      <c r="NG850" s="57"/>
      <c r="NH850" s="57"/>
      <c r="NI850" s="57"/>
      <c r="NJ850" s="57"/>
      <c r="NK850" s="57"/>
      <c r="NL850" s="57"/>
      <c r="NM850" s="57"/>
      <c r="NN850" s="57"/>
      <c r="NO850" s="57"/>
      <c r="NP850" s="57"/>
      <c r="NQ850" s="57"/>
      <c r="NR850" s="57"/>
      <c r="NS850" s="57"/>
      <c r="NT850" s="57"/>
      <c r="NU850" s="57"/>
      <c r="NV850" s="57"/>
      <c r="NW850" s="57"/>
      <c r="NX850" s="57"/>
      <c r="NY850" s="57"/>
      <c r="NZ850" s="57"/>
      <c r="OA850" s="57"/>
      <c r="OB850" s="57"/>
      <c r="OC850" s="57"/>
      <c r="OD850" s="57"/>
      <c r="OE850" s="57"/>
      <c r="OF850" s="57"/>
      <c r="OG850" s="57"/>
      <c r="OH850" s="57"/>
      <c r="OI850" s="57"/>
      <c r="OJ850" s="57"/>
      <c r="OK850" s="57"/>
      <c r="OL850" s="57"/>
      <c r="OM850" s="57"/>
      <c r="ON850" s="57"/>
      <c r="OO850" s="57"/>
      <c r="OP850" s="57"/>
      <c r="OQ850" s="57"/>
      <c r="OR850" s="57"/>
      <c r="OS850" s="57"/>
      <c r="OT850" s="57"/>
      <c r="OU850" s="57"/>
      <c r="OV850" s="57"/>
      <c r="OW850" s="57"/>
      <c r="OX850" s="57"/>
      <c r="OY850" s="57"/>
      <c r="OZ850" s="57"/>
      <c r="PA850" s="57"/>
      <c r="PB850" s="57"/>
      <c r="PC850" s="57"/>
      <c r="PD850" s="57"/>
      <c r="PE850" s="57"/>
      <c r="PF850" s="57"/>
      <c r="PG850" s="57"/>
      <c r="PH850" s="57"/>
      <c r="PI850" s="57"/>
      <c r="PJ850" s="57"/>
      <c r="PK850" s="57"/>
      <c r="PL850" s="57"/>
      <c r="PM850" s="57"/>
      <c r="PN850" s="57"/>
      <c r="PO850" s="57"/>
      <c r="PP850" s="57"/>
      <c r="PQ850" s="57"/>
      <c r="PR850" s="57"/>
      <c r="PS850" s="57"/>
      <c r="PT850" s="57"/>
      <c r="PU850" s="57"/>
      <c r="PV850" s="57"/>
      <c r="PW850" s="57"/>
      <c r="PX850" s="57"/>
      <c r="PY850" s="57"/>
      <c r="PZ850" s="57"/>
      <c r="QA850" s="57"/>
      <c r="QB850" s="57"/>
      <c r="QC850" s="57"/>
      <c r="QD850" s="57"/>
      <c r="QE850" s="57"/>
      <c r="QF850" s="57"/>
      <c r="QG850" s="57"/>
      <c r="QH850" s="57"/>
      <c r="QI850" s="57"/>
      <c r="QJ850" s="57"/>
      <c r="QK850" s="57"/>
      <c r="QL850" s="57"/>
      <c r="QM850" s="57"/>
      <c r="QN850" s="57"/>
      <c r="QO850" s="57"/>
      <c r="QP850" s="57"/>
      <c r="QQ850" s="57"/>
      <c r="QR850" s="57"/>
      <c r="QS850" s="57"/>
      <c r="QT850" s="57"/>
      <c r="QU850" s="57"/>
      <c r="QV850" s="57"/>
      <c r="QW850" s="57"/>
      <c r="QX850" s="57"/>
      <c r="QY850" s="57"/>
      <c r="QZ850" s="57"/>
      <c r="RA850" s="57"/>
      <c r="RB850" s="57"/>
      <c r="RC850" s="57"/>
      <c r="RD850" s="57"/>
      <c r="RE850" s="57"/>
      <c r="RF850" s="57"/>
      <c r="RG850" s="57"/>
      <c r="RH850" s="57"/>
      <c r="RI850" s="57"/>
      <c r="RJ850" s="57"/>
      <c r="RK850" s="57"/>
      <c r="RL850" s="57"/>
      <c r="RM850" s="57"/>
      <c r="RN850" s="57"/>
      <c r="RO850" s="57"/>
      <c r="RP850" s="57"/>
      <c r="RQ850" s="57"/>
      <c r="RR850" s="57"/>
      <c r="RS850" s="57"/>
      <c r="RT850" s="57"/>
      <c r="RU850" s="57"/>
      <c r="RV850" s="57"/>
      <c r="RW850" s="57"/>
      <c r="RX850" s="57"/>
      <c r="RY850" s="57"/>
      <c r="RZ850" s="57"/>
      <c r="SA850" s="57"/>
      <c r="SB850" s="57"/>
      <c r="SC850" s="57"/>
      <c r="SD850" s="57"/>
      <c r="SE850" s="57"/>
      <c r="SF850" s="57"/>
      <c r="SG850" s="57"/>
      <c r="SH850" s="57"/>
      <c r="SI850" s="57"/>
      <c r="SJ850" s="57"/>
      <c r="SK850" s="57"/>
      <c r="SL850" s="57"/>
      <c r="SM850" s="57"/>
      <c r="SN850" s="57"/>
      <c r="SO850" s="57"/>
      <c r="SP850" s="57"/>
      <c r="SQ850" s="57"/>
      <c r="SR850" s="57"/>
      <c r="SS850" s="57"/>
      <c r="ST850" s="57"/>
      <c r="SU850" s="57"/>
      <c r="SV850" s="57"/>
      <c r="SW850" s="57"/>
      <c r="SX850" s="57"/>
      <c r="SY850" s="57"/>
      <c r="SZ850" s="57"/>
      <c r="TA850" s="57"/>
      <c r="TB850" s="57"/>
      <c r="TC850" s="57"/>
      <c r="TD850" s="57"/>
      <c r="TE850" s="57"/>
      <c r="TF850" s="57"/>
      <c r="TG850" s="57"/>
      <c r="TH850" s="57"/>
      <c r="TI850" s="57"/>
      <c r="TJ850" s="57"/>
      <c r="TK850" s="57"/>
      <c r="TL850" s="57"/>
      <c r="TM850" s="57"/>
      <c r="TN850" s="57"/>
      <c r="TO850" s="57"/>
      <c r="TP850" s="57"/>
      <c r="TQ850" s="57"/>
      <c r="TR850" s="57"/>
      <c r="TS850" s="57"/>
      <c r="TT850" s="57"/>
      <c r="TU850" s="57"/>
      <c r="TV850" s="57"/>
      <c r="TW850" s="57"/>
      <c r="TX850" s="57"/>
      <c r="TY850" s="57"/>
      <c r="TZ850" s="57"/>
      <c r="UA850" s="57"/>
      <c r="UB850" s="57"/>
      <c r="UC850" s="57"/>
      <c r="UD850" s="57"/>
      <c r="UE850" s="57"/>
      <c r="UF850" s="57"/>
      <c r="UG850" s="57"/>
      <c r="UH850" s="57"/>
      <c r="UI850" s="57"/>
      <c r="UJ850" s="57"/>
      <c r="UK850" s="57"/>
      <c r="UL850" s="57"/>
      <c r="UM850" s="57"/>
      <c r="UN850" s="57"/>
      <c r="UO850" s="57"/>
      <c r="UP850" s="57"/>
      <c r="UQ850" s="57"/>
      <c r="UR850" s="57"/>
      <c r="US850" s="57"/>
      <c r="UT850" s="57"/>
      <c r="UU850" s="57"/>
      <c r="UV850" s="57"/>
      <c r="UW850" s="57"/>
      <c r="UX850" s="57"/>
      <c r="UY850" s="57"/>
      <c r="UZ850" s="57"/>
      <c r="VA850" s="57"/>
      <c r="VB850" s="57"/>
      <c r="VC850" s="57"/>
      <c r="VD850" s="57"/>
      <c r="VE850" s="57"/>
      <c r="VF850" s="57"/>
      <c r="VG850" s="57"/>
      <c r="VH850" s="57"/>
      <c r="VI850" s="57"/>
      <c r="VJ850" s="57"/>
      <c r="VK850" s="57"/>
      <c r="VL850" s="57"/>
      <c r="VM850" s="57"/>
      <c r="VN850" s="57"/>
      <c r="VO850" s="57"/>
      <c r="VP850" s="57"/>
      <c r="VQ850" s="57"/>
      <c r="VR850" s="57"/>
      <c r="VS850" s="57"/>
      <c r="VT850" s="57"/>
      <c r="VU850" s="57"/>
      <c r="VV850" s="57"/>
      <c r="VW850" s="57"/>
      <c r="VX850" s="57"/>
      <c r="VY850" s="57"/>
      <c r="VZ850" s="57"/>
      <c r="WA850" s="57"/>
      <c r="WB850" s="57"/>
      <c r="WC850" s="57"/>
      <c r="WD850" s="57"/>
      <c r="WE850" s="57"/>
      <c r="WF850" s="57"/>
      <c r="WG850" s="57"/>
      <c r="WH850" s="57"/>
      <c r="WI850" s="57"/>
      <c r="WJ850" s="57"/>
      <c r="WK850" s="57"/>
      <c r="WL850" s="57"/>
      <c r="WM850" s="57"/>
      <c r="WN850" s="57"/>
      <c r="WO850" s="57"/>
      <c r="WP850" s="57"/>
      <c r="WQ850" s="57"/>
      <c r="WR850" s="57"/>
      <c r="WS850" s="57"/>
      <c r="WT850" s="57"/>
      <c r="WU850" s="57"/>
      <c r="WV850" s="57"/>
      <c r="WW850" s="57"/>
      <c r="WX850" s="57"/>
      <c r="WY850" s="57"/>
      <c r="WZ850" s="57"/>
      <c r="XA850" s="57"/>
      <c r="XB850" s="57"/>
      <c r="XC850" s="57"/>
      <c r="XD850" s="57"/>
      <c r="XE850" s="57"/>
      <c r="XF850" s="57"/>
      <c r="XG850" s="57"/>
      <c r="XH850" s="57"/>
      <c r="XI850" s="57"/>
      <c r="XJ850" s="57"/>
      <c r="XK850" s="57"/>
      <c r="XL850" s="57"/>
      <c r="XM850" s="57"/>
      <c r="XN850" s="57"/>
      <c r="XO850" s="57"/>
      <c r="XP850" s="57"/>
      <c r="XQ850" s="57"/>
      <c r="XR850" s="57"/>
      <c r="XS850" s="57"/>
      <c r="XT850" s="57"/>
      <c r="XU850" s="57"/>
      <c r="XV850" s="57"/>
      <c r="XW850" s="57"/>
    </row>
    <row r="851">
      <c r="AI851" s="57"/>
      <c r="BR851" s="57"/>
      <c r="DA851" s="57"/>
      <c r="EJ851" s="57"/>
      <c r="EK851" s="57"/>
      <c r="EL851" s="57"/>
      <c r="EM851" s="57"/>
      <c r="EN851" s="57"/>
      <c r="EO851" s="57"/>
      <c r="EP851" s="57"/>
      <c r="EQ851" s="57"/>
      <c r="ER851" s="57"/>
      <c r="ES851" s="57"/>
      <c r="ET851" s="57"/>
      <c r="EU851" s="57"/>
      <c r="EV851" s="57"/>
      <c r="EW851" s="57"/>
      <c r="EX851" s="57"/>
      <c r="EY851" s="57"/>
      <c r="EZ851" s="57"/>
      <c r="FA851" s="57"/>
      <c r="FB851" s="57"/>
      <c r="FC851" s="57"/>
      <c r="FD851" s="57"/>
      <c r="FE851" s="57"/>
      <c r="FF851" s="57"/>
      <c r="FG851" s="57"/>
      <c r="FH851" s="57"/>
      <c r="FI851" s="57"/>
      <c r="FJ851" s="57"/>
      <c r="FK851" s="57"/>
      <c r="FL851" s="57"/>
      <c r="FM851" s="57"/>
      <c r="FN851" s="57"/>
      <c r="FO851" s="57"/>
      <c r="FP851" s="57"/>
      <c r="FQ851" s="57"/>
      <c r="FR851" s="57"/>
      <c r="FS851" s="57"/>
      <c r="FT851" s="57"/>
      <c r="FU851" s="57"/>
      <c r="FV851" s="57"/>
      <c r="FW851" s="57"/>
      <c r="FX851" s="57"/>
      <c r="FY851" s="57"/>
      <c r="FZ851" s="57"/>
      <c r="GA851" s="57"/>
      <c r="GB851" s="57"/>
      <c r="GC851" s="57"/>
      <c r="GD851" s="57"/>
      <c r="GE851" s="57"/>
      <c r="GF851" s="57"/>
      <c r="GG851" s="57"/>
      <c r="GH851" s="57"/>
      <c r="GI851" s="57"/>
      <c r="GJ851" s="57"/>
      <c r="GK851" s="57"/>
      <c r="GL851" s="57"/>
      <c r="GM851" s="57"/>
      <c r="GN851" s="57"/>
      <c r="GO851" s="57"/>
      <c r="GP851" s="57"/>
      <c r="GQ851" s="57"/>
      <c r="GR851" s="57"/>
      <c r="GS851" s="57"/>
      <c r="GT851" s="57"/>
      <c r="GU851" s="57"/>
      <c r="GV851" s="57"/>
      <c r="GW851" s="57"/>
      <c r="GX851" s="57"/>
      <c r="GY851" s="57"/>
      <c r="GZ851" s="57"/>
      <c r="HA851" s="57"/>
      <c r="HB851" s="57"/>
      <c r="HC851" s="57"/>
      <c r="HD851" s="57"/>
      <c r="HE851" s="57"/>
      <c r="HF851" s="57"/>
      <c r="HG851" s="57"/>
      <c r="HH851" s="57"/>
      <c r="HI851" s="57"/>
      <c r="HJ851" s="57"/>
      <c r="HK851" s="57"/>
      <c r="HL851" s="57"/>
      <c r="HM851" s="57"/>
      <c r="HN851" s="57"/>
      <c r="HO851" s="57"/>
      <c r="HP851" s="57"/>
      <c r="HQ851" s="57"/>
      <c r="HR851" s="57"/>
      <c r="HS851" s="57"/>
      <c r="HT851" s="57"/>
      <c r="HU851" s="57"/>
      <c r="HV851" s="57"/>
      <c r="HW851" s="57"/>
      <c r="HX851" s="57"/>
      <c r="HY851" s="57"/>
      <c r="HZ851" s="57"/>
      <c r="IA851" s="57"/>
      <c r="IB851" s="57"/>
      <c r="IC851" s="57"/>
      <c r="ID851" s="57"/>
      <c r="IE851" s="57"/>
      <c r="IF851" s="57"/>
      <c r="IG851" s="57"/>
      <c r="IH851" s="57"/>
      <c r="II851" s="57"/>
      <c r="IJ851" s="57"/>
      <c r="IK851" s="57"/>
      <c r="IL851" s="57"/>
      <c r="IM851" s="57"/>
      <c r="IN851" s="57"/>
      <c r="IO851" s="57"/>
      <c r="IP851" s="57"/>
      <c r="IQ851" s="57"/>
      <c r="IR851" s="57"/>
      <c r="IS851" s="57"/>
      <c r="IT851" s="57"/>
      <c r="IU851" s="57"/>
      <c r="IV851" s="57"/>
      <c r="IW851" s="57"/>
      <c r="IX851" s="57"/>
      <c r="IY851" s="57"/>
      <c r="IZ851" s="57"/>
      <c r="JA851" s="57"/>
      <c r="JB851" s="57"/>
      <c r="JC851" s="57"/>
      <c r="JD851" s="57"/>
      <c r="JE851" s="57"/>
      <c r="JF851" s="57"/>
      <c r="JG851" s="57"/>
      <c r="JH851" s="57"/>
      <c r="JI851" s="57"/>
      <c r="JJ851" s="57"/>
      <c r="JK851" s="57"/>
      <c r="JL851" s="57"/>
      <c r="JM851" s="57"/>
      <c r="JN851" s="57"/>
      <c r="JO851" s="57"/>
      <c r="JP851" s="57"/>
      <c r="JQ851" s="57"/>
      <c r="JR851" s="57"/>
      <c r="JS851" s="57"/>
      <c r="JT851" s="57"/>
      <c r="JU851" s="57"/>
      <c r="JV851" s="57"/>
      <c r="JW851" s="57"/>
      <c r="JX851" s="57"/>
      <c r="JY851" s="57"/>
      <c r="JZ851" s="57"/>
      <c r="KA851" s="57"/>
      <c r="KB851" s="57"/>
      <c r="KC851" s="57"/>
      <c r="KD851" s="57"/>
      <c r="KE851" s="57"/>
      <c r="KF851" s="57"/>
      <c r="KG851" s="57"/>
      <c r="KH851" s="57"/>
      <c r="KI851" s="57"/>
      <c r="KJ851" s="57"/>
      <c r="KK851" s="57"/>
      <c r="KL851" s="57"/>
      <c r="KM851" s="57"/>
      <c r="KN851" s="57"/>
      <c r="KO851" s="57"/>
      <c r="KP851" s="57"/>
      <c r="KQ851" s="57"/>
      <c r="KR851" s="57"/>
      <c r="KS851" s="57"/>
      <c r="KT851" s="57"/>
      <c r="KU851" s="57"/>
      <c r="KV851" s="57"/>
      <c r="KW851" s="57"/>
      <c r="KX851" s="57"/>
      <c r="KY851" s="57"/>
      <c r="KZ851" s="57"/>
      <c r="LA851" s="57"/>
      <c r="LB851" s="57"/>
      <c r="LC851" s="57"/>
      <c r="LD851" s="57"/>
      <c r="LE851" s="57"/>
      <c r="LF851" s="57"/>
      <c r="LG851" s="57"/>
      <c r="LH851" s="57"/>
      <c r="LI851" s="57"/>
      <c r="LJ851" s="57"/>
      <c r="LK851" s="57"/>
      <c r="LL851" s="57"/>
      <c r="LM851" s="57"/>
      <c r="LN851" s="57"/>
      <c r="LO851" s="57"/>
      <c r="LP851" s="57"/>
      <c r="LQ851" s="57"/>
      <c r="LR851" s="57"/>
      <c r="LS851" s="57"/>
      <c r="LT851" s="57"/>
      <c r="LU851" s="57"/>
      <c r="LV851" s="57"/>
      <c r="LW851" s="57"/>
      <c r="LX851" s="57"/>
      <c r="LY851" s="57"/>
      <c r="LZ851" s="57"/>
      <c r="MA851" s="57"/>
      <c r="MB851" s="57"/>
      <c r="MC851" s="57"/>
      <c r="MD851" s="57"/>
      <c r="ME851" s="57"/>
      <c r="MF851" s="57"/>
      <c r="MG851" s="57"/>
      <c r="MH851" s="57"/>
      <c r="MI851" s="57"/>
      <c r="MJ851" s="57"/>
      <c r="MK851" s="57"/>
      <c r="ML851" s="57"/>
      <c r="MM851" s="57"/>
      <c r="MN851" s="57"/>
      <c r="MO851" s="57"/>
      <c r="MP851" s="57"/>
      <c r="MQ851" s="57"/>
      <c r="MR851" s="57"/>
      <c r="MS851" s="57"/>
      <c r="MT851" s="57"/>
      <c r="MU851" s="57"/>
      <c r="MV851" s="57"/>
      <c r="MW851" s="57"/>
      <c r="MX851" s="57"/>
      <c r="MY851" s="57"/>
      <c r="MZ851" s="57"/>
      <c r="NA851" s="57"/>
      <c r="NB851" s="57"/>
      <c r="NC851" s="57"/>
      <c r="ND851" s="57"/>
      <c r="NE851" s="57"/>
      <c r="NF851" s="57"/>
      <c r="NG851" s="57"/>
      <c r="NH851" s="57"/>
      <c r="NI851" s="57"/>
      <c r="NJ851" s="57"/>
      <c r="NK851" s="57"/>
      <c r="NL851" s="57"/>
      <c r="NM851" s="57"/>
      <c r="NN851" s="57"/>
      <c r="NO851" s="57"/>
      <c r="NP851" s="57"/>
      <c r="NQ851" s="57"/>
      <c r="NR851" s="57"/>
      <c r="NS851" s="57"/>
      <c r="NT851" s="57"/>
      <c r="NU851" s="57"/>
      <c r="NV851" s="57"/>
      <c r="NW851" s="57"/>
      <c r="NX851" s="57"/>
      <c r="NY851" s="57"/>
      <c r="NZ851" s="57"/>
      <c r="OA851" s="57"/>
      <c r="OB851" s="57"/>
      <c r="OC851" s="57"/>
      <c r="OD851" s="57"/>
      <c r="OE851" s="57"/>
      <c r="OF851" s="57"/>
      <c r="OG851" s="57"/>
      <c r="OH851" s="57"/>
      <c r="OI851" s="57"/>
      <c r="OJ851" s="57"/>
      <c r="OK851" s="57"/>
      <c r="OL851" s="57"/>
      <c r="OM851" s="57"/>
      <c r="ON851" s="57"/>
      <c r="OO851" s="57"/>
      <c r="OP851" s="57"/>
      <c r="OQ851" s="57"/>
      <c r="OR851" s="57"/>
      <c r="OS851" s="57"/>
      <c r="OT851" s="57"/>
      <c r="OU851" s="57"/>
      <c r="OV851" s="57"/>
      <c r="OW851" s="57"/>
      <c r="OX851" s="57"/>
      <c r="OY851" s="57"/>
      <c r="OZ851" s="57"/>
      <c r="PA851" s="57"/>
      <c r="PB851" s="57"/>
      <c r="PC851" s="57"/>
      <c r="PD851" s="57"/>
      <c r="PE851" s="57"/>
      <c r="PF851" s="57"/>
      <c r="PG851" s="57"/>
      <c r="PH851" s="57"/>
      <c r="PI851" s="57"/>
      <c r="PJ851" s="57"/>
      <c r="PK851" s="57"/>
      <c r="PL851" s="57"/>
      <c r="PM851" s="57"/>
      <c r="PN851" s="57"/>
      <c r="PO851" s="57"/>
      <c r="PP851" s="57"/>
      <c r="PQ851" s="57"/>
      <c r="PR851" s="57"/>
      <c r="PS851" s="57"/>
      <c r="PT851" s="57"/>
      <c r="PU851" s="57"/>
      <c r="PV851" s="57"/>
      <c r="PW851" s="57"/>
      <c r="PX851" s="57"/>
      <c r="PY851" s="57"/>
      <c r="PZ851" s="57"/>
      <c r="QA851" s="57"/>
      <c r="QB851" s="57"/>
      <c r="QC851" s="57"/>
      <c r="QD851" s="57"/>
      <c r="QE851" s="57"/>
      <c r="QF851" s="57"/>
      <c r="QG851" s="57"/>
      <c r="QH851" s="57"/>
      <c r="QI851" s="57"/>
      <c r="QJ851" s="57"/>
      <c r="QK851" s="57"/>
      <c r="QL851" s="57"/>
      <c r="QM851" s="57"/>
      <c r="QN851" s="57"/>
      <c r="QO851" s="57"/>
      <c r="QP851" s="57"/>
      <c r="QQ851" s="57"/>
      <c r="QR851" s="57"/>
      <c r="QS851" s="57"/>
      <c r="QT851" s="57"/>
      <c r="QU851" s="57"/>
      <c r="QV851" s="57"/>
      <c r="QW851" s="57"/>
      <c r="QX851" s="57"/>
      <c r="QY851" s="57"/>
      <c r="QZ851" s="57"/>
      <c r="RA851" s="57"/>
      <c r="RB851" s="57"/>
      <c r="RC851" s="57"/>
      <c r="RD851" s="57"/>
      <c r="RE851" s="57"/>
      <c r="RF851" s="57"/>
      <c r="RG851" s="57"/>
      <c r="RH851" s="57"/>
      <c r="RI851" s="57"/>
      <c r="RJ851" s="57"/>
      <c r="RK851" s="57"/>
      <c r="RL851" s="57"/>
      <c r="RM851" s="57"/>
      <c r="RN851" s="57"/>
      <c r="RO851" s="57"/>
      <c r="RP851" s="57"/>
      <c r="RQ851" s="57"/>
      <c r="RR851" s="57"/>
      <c r="RS851" s="57"/>
      <c r="RT851" s="57"/>
      <c r="RU851" s="57"/>
      <c r="RV851" s="57"/>
      <c r="RW851" s="57"/>
      <c r="RX851" s="57"/>
      <c r="RY851" s="57"/>
      <c r="RZ851" s="57"/>
      <c r="SA851" s="57"/>
      <c r="SB851" s="57"/>
      <c r="SC851" s="57"/>
      <c r="SD851" s="57"/>
      <c r="SE851" s="57"/>
      <c r="SF851" s="57"/>
      <c r="SG851" s="57"/>
      <c r="SH851" s="57"/>
      <c r="SI851" s="57"/>
      <c r="SJ851" s="57"/>
      <c r="SK851" s="57"/>
      <c r="SL851" s="57"/>
      <c r="SM851" s="57"/>
      <c r="SN851" s="57"/>
      <c r="SO851" s="57"/>
      <c r="SP851" s="57"/>
      <c r="SQ851" s="57"/>
      <c r="SR851" s="57"/>
      <c r="SS851" s="57"/>
      <c r="ST851" s="57"/>
      <c r="SU851" s="57"/>
      <c r="SV851" s="57"/>
      <c r="SW851" s="57"/>
      <c r="SX851" s="57"/>
      <c r="SY851" s="57"/>
      <c r="SZ851" s="57"/>
      <c r="TA851" s="57"/>
      <c r="TB851" s="57"/>
      <c r="TC851" s="57"/>
      <c r="TD851" s="57"/>
      <c r="TE851" s="57"/>
      <c r="TF851" s="57"/>
      <c r="TG851" s="57"/>
      <c r="TH851" s="57"/>
      <c r="TI851" s="57"/>
      <c r="TJ851" s="57"/>
      <c r="TK851" s="57"/>
      <c r="TL851" s="57"/>
      <c r="TM851" s="57"/>
      <c r="TN851" s="57"/>
      <c r="TO851" s="57"/>
      <c r="TP851" s="57"/>
      <c r="TQ851" s="57"/>
      <c r="TR851" s="57"/>
      <c r="TS851" s="57"/>
      <c r="TT851" s="57"/>
      <c r="TU851" s="57"/>
      <c r="TV851" s="57"/>
      <c r="TW851" s="57"/>
      <c r="TX851" s="57"/>
      <c r="TY851" s="57"/>
      <c r="TZ851" s="57"/>
      <c r="UA851" s="57"/>
      <c r="UB851" s="57"/>
      <c r="UC851" s="57"/>
      <c r="UD851" s="57"/>
      <c r="UE851" s="57"/>
      <c r="UF851" s="57"/>
      <c r="UG851" s="57"/>
      <c r="UH851" s="57"/>
      <c r="UI851" s="57"/>
      <c r="UJ851" s="57"/>
      <c r="UK851" s="57"/>
      <c r="UL851" s="57"/>
      <c r="UM851" s="57"/>
      <c r="UN851" s="57"/>
      <c r="UO851" s="57"/>
      <c r="UP851" s="57"/>
      <c r="UQ851" s="57"/>
      <c r="UR851" s="57"/>
      <c r="US851" s="57"/>
      <c r="UT851" s="57"/>
      <c r="UU851" s="57"/>
      <c r="UV851" s="57"/>
      <c r="UW851" s="57"/>
      <c r="UX851" s="57"/>
      <c r="UY851" s="57"/>
      <c r="UZ851" s="57"/>
      <c r="VA851" s="57"/>
      <c r="VB851" s="57"/>
      <c r="VC851" s="57"/>
      <c r="VD851" s="57"/>
      <c r="VE851" s="57"/>
      <c r="VF851" s="57"/>
      <c r="VG851" s="57"/>
      <c r="VH851" s="57"/>
      <c r="VI851" s="57"/>
      <c r="VJ851" s="57"/>
      <c r="VK851" s="57"/>
      <c r="VL851" s="57"/>
      <c r="VM851" s="57"/>
      <c r="VN851" s="57"/>
      <c r="VO851" s="57"/>
      <c r="VP851" s="57"/>
      <c r="VQ851" s="57"/>
      <c r="VR851" s="57"/>
      <c r="VS851" s="57"/>
      <c r="VT851" s="57"/>
      <c r="VU851" s="57"/>
      <c r="VV851" s="57"/>
      <c r="VW851" s="57"/>
      <c r="VX851" s="57"/>
      <c r="VY851" s="57"/>
      <c r="VZ851" s="57"/>
      <c r="WA851" s="57"/>
      <c r="WB851" s="57"/>
      <c r="WC851" s="57"/>
      <c r="WD851" s="57"/>
      <c r="WE851" s="57"/>
      <c r="WF851" s="57"/>
      <c r="WG851" s="57"/>
      <c r="WH851" s="57"/>
      <c r="WI851" s="57"/>
      <c r="WJ851" s="57"/>
      <c r="WK851" s="57"/>
      <c r="WL851" s="57"/>
      <c r="WM851" s="57"/>
      <c r="WN851" s="57"/>
      <c r="WO851" s="57"/>
      <c r="WP851" s="57"/>
      <c r="WQ851" s="57"/>
      <c r="WR851" s="57"/>
      <c r="WS851" s="57"/>
      <c r="WT851" s="57"/>
      <c r="WU851" s="57"/>
      <c r="WV851" s="57"/>
      <c r="WW851" s="57"/>
      <c r="WX851" s="57"/>
      <c r="WY851" s="57"/>
      <c r="WZ851" s="57"/>
      <c r="XA851" s="57"/>
      <c r="XB851" s="57"/>
      <c r="XC851" s="57"/>
      <c r="XD851" s="57"/>
      <c r="XE851" s="57"/>
      <c r="XF851" s="57"/>
      <c r="XG851" s="57"/>
      <c r="XH851" s="57"/>
      <c r="XI851" s="57"/>
      <c r="XJ851" s="57"/>
      <c r="XK851" s="57"/>
      <c r="XL851" s="57"/>
      <c r="XM851" s="57"/>
      <c r="XN851" s="57"/>
      <c r="XO851" s="57"/>
      <c r="XP851" s="57"/>
      <c r="XQ851" s="57"/>
      <c r="XR851" s="57"/>
      <c r="XS851" s="57"/>
      <c r="XT851" s="57"/>
      <c r="XU851" s="57"/>
      <c r="XV851" s="57"/>
      <c r="XW851" s="57"/>
    </row>
    <row r="852">
      <c r="AI852" s="57"/>
      <c r="BR852" s="57"/>
      <c r="DA852" s="57"/>
      <c r="EJ852" s="57"/>
      <c r="EK852" s="57"/>
      <c r="EL852" s="57"/>
      <c r="EM852" s="57"/>
      <c r="EN852" s="57"/>
      <c r="EO852" s="57"/>
      <c r="EP852" s="57"/>
      <c r="EQ852" s="57"/>
      <c r="ER852" s="57"/>
      <c r="ES852" s="57"/>
      <c r="ET852" s="57"/>
      <c r="EU852" s="57"/>
      <c r="EV852" s="57"/>
      <c r="EW852" s="57"/>
      <c r="EX852" s="57"/>
      <c r="EY852" s="57"/>
      <c r="EZ852" s="57"/>
      <c r="FA852" s="57"/>
      <c r="FB852" s="57"/>
      <c r="FC852" s="57"/>
      <c r="FD852" s="57"/>
      <c r="FE852" s="57"/>
      <c r="FF852" s="57"/>
      <c r="FG852" s="57"/>
      <c r="FH852" s="57"/>
      <c r="FI852" s="57"/>
      <c r="FJ852" s="57"/>
      <c r="FK852" s="57"/>
      <c r="FL852" s="57"/>
      <c r="FM852" s="57"/>
      <c r="FN852" s="57"/>
      <c r="FO852" s="57"/>
      <c r="FP852" s="57"/>
      <c r="FQ852" s="57"/>
      <c r="FR852" s="57"/>
      <c r="FS852" s="57"/>
      <c r="FT852" s="57"/>
      <c r="FU852" s="57"/>
      <c r="FV852" s="57"/>
      <c r="FW852" s="57"/>
      <c r="FX852" s="57"/>
      <c r="FY852" s="57"/>
      <c r="FZ852" s="57"/>
      <c r="GA852" s="57"/>
      <c r="GB852" s="57"/>
      <c r="GC852" s="57"/>
      <c r="GD852" s="57"/>
      <c r="GE852" s="57"/>
      <c r="GF852" s="57"/>
      <c r="GG852" s="57"/>
      <c r="GH852" s="57"/>
      <c r="GI852" s="57"/>
      <c r="GJ852" s="57"/>
      <c r="GK852" s="57"/>
      <c r="GL852" s="57"/>
      <c r="GM852" s="57"/>
      <c r="GN852" s="57"/>
      <c r="GO852" s="57"/>
      <c r="GP852" s="57"/>
      <c r="GQ852" s="57"/>
      <c r="GR852" s="57"/>
      <c r="GS852" s="57"/>
      <c r="GT852" s="57"/>
      <c r="GU852" s="57"/>
      <c r="GV852" s="57"/>
      <c r="GW852" s="57"/>
      <c r="GX852" s="57"/>
      <c r="GY852" s="57"/>
      <c r="GZ852" s="57"/>
      <c r="HA852" s="57"/>
      <c r="HB852" s="57"/>
      <c r="HC852" s="57"/>
      <c r="HD852" s="57"/>
      <c r="HE852" s="57"/>
      <c r="HF852" s="57"/>
      <c r="HG852" s="57"/>
      <c r="HH852" s="57"/>
      <c r="HI852" s="57"/>
      <c r="HJ852" s="57"/>
      <c r="HK852" s="57"/>
      <c r="HL852" s="57"/>
      <c r="HM852" s="57"/>
      <c r="HN852" s="57"/>
      <c r="HO852" s="57"/>
      <c r="HP852" s="57"/>
      <c r="HQ852" s="57"/>
      <c r="HR852" s="57"/>
      <c r="HS852" s="57"/>
      <c r="HT852" s="57"/>
      <c r="HU852" s="57"/>
      <c r="HV852" s="57"/>
      <c r="HW852" s="57"/>
      <c r="HX852" s="57"/>
      <c r="HY852" s="57"/>
      <c r="HZ852" s="57"/>
      <c r="IA852" s="57"/>
      <c r="IB852" s="57"/>
      <c r="IC852" s="57"/>
      <c r="ID852" s="57"/>
      <c r="IE852" s="57"/>
      <c r="IF852" s="57"/>
      <c r="IG852" s="57"/>
      <c r="IH852" s="57"/>
      <c r="II852" s="57"/>
      <c r="IJ852" s="57"/>
      <c r="IK852" s="57"/>
      <c r="IL852" s="57"/>
      <c r="IM852" s="57"/>
      <c r="IN852" s="57"/>
      <c r="IO852" s="57"/>
      <c r="IP852" s="57"/>
      <c r="IQ852" s="57"/>
      <c r="IR852" s="57"/>
      <c r="IS852" s="57"/>
      <c r="IT852" s="57"/>
      <c r="IU852" s="57"/>
      <c r="IV852" s="57"/>
      <c r="IW852" s="57"/>
      <c r="IX852" s="57"/>
      <c r="IY852" s="57"/>
      <c r="IZ852" s="57"/>
      <c r="JA852" s="57"/>
      <c r="JB852" s="57"/>
      <c r="JC852" s="57"/>
      <c r="JD852" s="57"/>
      <c r="JE852" s="57"/>
      <c r="JF852" s="57"/>
      <c r="JG852" s="57"/>
      <c r="JH852" s="57"/>
      <c r="JI852" s="57"/>
      <c r="JJ852" s="57"/>
      <c r="JK852" s="57"/>
      <c r="JL852" s="57"/>
      <c r="JM852" s="57"/>
      <c r="JN852" s="57"/>
      <c r="JO852" s="57"/>
      <c r="JP852" s="57"/>
      <c r="JQ852" s="57"/>
      <c r="JR852" s="57"/>
      <c r="JS852" s="57"/>
      <c r="JT852" s="57"/>
      <c r="JU852" s="57"/>
      <c r="JV852" s="57"/>
      <c r="JW852" s="57"/>
      <c r="JX852" s="57"/>
      <c r="JY852" s="57"/>
      <c r="JZ852" s="57"/>
      <c r="KA852" s="57"/>
      <c r="KB852" s="57"/>
      <c r="KC852" s="57"/>
      <c r="KD852" s="57"/>
      <c r="KE852" s="57"/>
      <c r="KF852" s="57"/>
      <c r="KG852" s="57"/>
      <c r="KH852" s="57"/>
      <c r="KI852" s="57"/>
      <c r="KJ852" s="57"/>
      <c r="KK852" s="57"/>
      <c r="KL852" s="57"/>
      <c r="KM852" s="57"/>
      <c r="KN852" s="57"/>
      <c r="KO852" s="57"/>
      <c r="KP852" s="57"/>
      <c r="KQ852" s="57"/>
      <c r="KR852" s="57"/>
      <c r="KS852" s="57"/>
      <c r="KT852" s="57"/>
      <c r="KU852" s="57"/>
      <c r="KV852" s="57"/>
      <c r="KW852" s="57"/>
      <c r="KX852" s="57"/>
      <c r="KY852" s="57"/>
      <c r="KZ852" s="57"/>
      <c r="LA852" s="57"/>
      <c r="LB852" s="57"/>
      <c r="LC852" s="57"/>
      <c r="LD852" s="57"/>
      <c r="LE852" s="57"/>
      <c r="LF852" s="57"/>
      <c r="LG852" s="57"/>
      <c r="LH852" s="57"/>
      <c r="LI852" s="57"/>
      <c r="LJ852" s="57"/>
      <c r="LK852" s="57"/>
      <c r="LL852" s="57"/>
      <c r="LM852" s="57"/>
      <c r="LN852" s="57"/>
      <c r="LO852" s="57"/>
      <c r="LP852" s="57"/>
      <c r="LQ852" s="57"/>
      <c r="LR852" s="57"/>
      <c r="LS852" s="57"/>
      <c r="LT852" s="57"/>
      <c r="LU852" s="57"/>
      <c r="LV852" s="57"/>
      <c r="LW852" s="57"/>
      <c r="LX852" s="57"/>
      <c r="LY852" s="57"/>
      <c r="LZ852" s="57"/>
      <c r="MA852" s="57"/>
      <c r="MB852" s="57"/>
      <c r="MC852" s="57"/>
      <c r="MD852" s="57"/>
      <c r="ME852" s="57"/>
      <c r="MF852" s="57"/>
      <c r="MG852" s="57"/>
      <c r="MH852" s="57"/>
      <c r="MI852" s="57"/>
      <c r="MJ852" s="57"/>
      <c r="MK852" s="57"/>
      <c r="ML852" s="57"/>
      <c r="MM852" s="57"/>
      <c r="MN852" s="57"/>
      <c r="MO852" s="57"/>
      <c r="MP852" s="57"/>
      <c r="MQ852" s="57"/>
      <c r="MR852" s="57"/>
      <c r="MS852" s="57"/>
      <c r="MT852" s="57"/>
      <c r="MU852" s="57"/>
      <c r="MV852" s="57"/>
      <c r="MW852" s="57"/>
      <c r="MX852" s="57"/>
      <c r="MY852" s="57"/>
      <c r="MZ852" s="57"/>
      <c r="NA852" s="57"/>
      <c r="NB852" s="57"/>
      <c r="NC852" s="57"/>
      <c r="ND852" s="57"/>
      <c r="NE852" s="57"/>
      <c r="NF852" s="57"/>
      <c r="NG852" s="57"/>
      <c r="NH852" s="57"/>
      <c r="NI852" s="57"/>
      <c r="NJ852" s="57"/>
      <c r="NK852" s="57"/>
      <c r="NL852" s="57"/>
      <c r="NM852" s="57"/>
      <c r="NN852" s="57"/>
      <c r="NO852" s="57"/>
      <c r="NP852" s="57"/>
      <c r="NQ852" s="57"/>
      <c r="NR852" s="57"/>
      <c r="NS852" s="57"/>
      <c r="NT852" s="57"/>
      <c r="NU852" s="57"/>
      <c r="NV852" s="57"/>
      <c r="NW852" s="57"/>
      <c r="NX852" s="57"/>
      <c r="NY852" s="57"/>
      <c r="NZ852" s="57"/>
      <c r="OA852" s="57"/>
      <c r="OB852" s="57"/>
      <c r="OC852" s="57"/>
      <c r="OD852" s="57"/>
      <c r="OE852" s="57"/>
      <c r="OF852" s="57"/>
      <c r="OG852" s="57"/>
      <c r="OH852" s="57"/>
      <c r="OI852" s="57"/>
      <c r="OJ852" s="57"/>
      <c r="OK852" s="57"/>
      <c r="OL852" s="57"/>
      <c r="OM852" s="57"/>
      <c r="ON852" s="57"/>
      <c r="OO852" s="57"/>
      <c r="OP852" s="57"/>
      <c r="OQ852" s="57"/>
      <c r="OR852" s="57"/>
      <c r="OS852" s="57"/>
      <c r="OT852" s="57"/>
      <c r="OU852" s="57"/>
      <c r="OV852" s="57"/>
      <c r="OW852" s="57"/>
      <c r="OX852" s="57"/>
      <c r="OY852" s="57"/>
      <c r="OZ852" s="57"/>
      <c r="PA852" s="57"/>
      <c r="PB852" s="57"/>
      <c r="PC852" s="57"/>
      <c r="PD852" s="57"/>
      <c r="PE852" s="57"/>
      <c r="PF852" s="57"/>
      <c r="PG852" s="57"/>
      <c r="PH852" s="57"/>
      <c r="PI852" s="57"/>
      <c r="PJ852" s="57"/>
      <c r="PK852" s="57"/>
      <c r="PL852" s="57"/>
      <c r="PM852" s="57"/>
      <c r="PN852" s="57"/>
      <c r="PO852" s="57"/>
      <c r="PP852" s="57"/>
      <c r="PQ852" s="57"/>
      <c r="PR852" s="57"/>
      <c r="PS852" s="57"/>
      <c r="PT852" s="57"/>
      <c r="PU852" s="57"/>
      <c r="PV852" s="57"/>
      <c r="PW852" s="57"/>
      <c r="PX852" s="57"/>
      <c r="PY852" s="57"/>
      <c r="PZ852" s="57"/>
      <c r="QA852" s="57"/>
      <c r="QB852" s="57"/>
      <c r="QC852" s="57"/>
      <c r="QD852" s="57"/>
      <c r="QE852" s="57"/>
      <c r="QF852" s="57"/>
      <c r="QG852" s="57"/>
      <c r="QH852" s="57"/>
      <c r="QI852" s="57"/>
      <c r="QJ852" s="57"/>
      <c r="QK852" s="57"/>
      <c r="QL852" s="57"/>
      <c r="QM852" s="57"/>
      <c r="QN852" s="57"/>
      <c r="QO852" s="57"/>
      <c r="QP852" s="57"/>
      <c r="QQ852" s="57"/>
      <c r="QR852" s="57"/>
      <c r="QS852" s="57"/>
      <c r="QT852" s="57"/>
      <c r="QU852" s="57"/>
      <c r="QV852" s="57"/>
      <c r="QW852" s="57"/>
      <c r="QX852" s="57"/>
      <c r="QY852" s="57"/>
      <c r="QZ852" s="57"/>
      <c r="RA852" s="57"/>
      <c r="RB852" s="57"/>
      <c r="RC852" s="57"/>
      <c r="RD852" s="57"/>
      <c r="RE852" s="57"/>
      <c r="RF852" s="57"/>
      <c r="RG852" s="57"/>
      <c r="RH852" s="57"/>
      <c r="RI852" s="57"/>
      <c r="RJ852" s="57"/>
      <c r="RK852" s="57"/>
      <c r="RL852" s="57"/>
      <c r="RM852" s="57"/>
      <c r="RN852" s="57"/>
      <c r="RO852" s="57"/>
      <c r="RP852" s="57"/>
      <c r="RQ852" s="57"/>
      <c r="RR852" s="57"/>
      <c r="RS852" s="57"/>
      <c r="RT852" s="57"/>
      <c r="RU852" s="57"/>
      <c r="RV852" s="57"/>
      <c r="RW852" s="57"/>
      <c r="RX852" s="57"/>
      <c r="RY852" s="57"/>
      <c r="RZ852" s="57"/>
      <c r="SA852" s="57"/>
      <c r="SB852" s="57"/>
      <c r="SC852" s="57"/>
      <c r="SD852" s="57"/>
      <c r="SE852" s="57"/>
      <c r="SF852" s="57"/>
      <c r="SG852" s="57"/>
      <c r="SH852" s="57"/>
      <c r="SI852" s="57"/>
      <c r="SJ852" s="57"/>
      <c r="SK852" s="57"/>
      <c r="SL852" s="57"/>
      <c r="SM852" s="57"/>
      <c r="SN852" s="57"/>
      <c r="SO852" s="57"/>
      <c r="SP852" s="57"/>
      <c r="SQ852" s="57"/>
      <c r="SR852" s="57"/>
      <c r="SS852" s="57"/>
      <c r="ST852" s="57"/>
      <c r="SU852" s="57"/>
      <c r="SV852" s="57"/>
      <c r="SW852" s="57"/>
      <c r="SX852" s="57"/>
      <c r="SY852" s="57"/>
      <c r="SZ852" s="57"/>
      <c r="TA852" s="57"/>
      <c r="TB852" s="57"/>
      <c r="TC852" s="57"/>
      <c r="TD852" s="57"/>
      <c r="TE852" s="57"/>
      <c r="TF852" s="57"/>
      <c r="TG852" s="57"/>
      <c r="TH852" s="57"/>
      <c r="TI852" s="57"/>
      <c r="TJ852" s="57"/>
      <c r="TK852" s="57"/>
      <c r="TL852" s="57"/>
      <c r="TM852" s="57"/>
      <c r="TN852" s="57"/>
      <c r="TO852" s="57"/>
      <c r="TP852" s="57"/>
      <c r="TQ852" s="57"/>
      <c r="TR852" s="57"/>
      <c r="TS852" s="57"/>
      <c r="TT852" s="57"/>
      <c r="TU852" s="57"/>
      <c r="TV852" s="57"/>
      <c r="TW852" s="57"/>
      <c r="TX852" s="57"/>
      <c r="TY852" s="57"/>
      <c r="TZ852" s="57"/>
      <c r="UA852" s="57"/>
      <c r="UB852" s="57"/>
      <c r="UC852" s="57"/>
      <c r="UD852" s="57"/>
      <c r="UE852" s="57"/>
      <c r="UF852" s="57"/>
      <c r="UG852" s="57"/>
      <c r="UH852" s="57"/>
      <c r="UI852" s="57"/>
      <c r="UJ852" s="57"/>
      <c r="UK852" s="57"/>
      <c r="UL852" s="57"/>
      <c r="UM852" s="57"/>
      <c r="UN852" s="57"/>
      <c r="UO852" s="57"/>
      <c r="UP852" s="57"/>
      <c r="UQ852" s="57"/>
      <c r="UR852" s="57"/>
      <c r="US852" s="57"/>
      <c r="UT852" s="57"/>
      <c r="UU852" s="57"/>
      <c r="UV852" s="57"/>
      <c r="UW852" s="57"/>
      <c r="UX852" s="57"/>
      <c r="UY852" s="57"/>
      <c r="UZ852" s="57"/>
      <c r="VA852" s="57"/>
      <c r="VB852" s="57"/>
      <c r="VC852" s="57"/>
      <c r="VD852" s="57"/>
      <c r="VE852" s="57"/>
      <c r="VF852" s="57"/>
      <c r="VG852" s="57"/>
      <c r="VH852" s="57"/>
      <c r="VI852" s="57"/>
      <c r="VJ852" s="57"/>
      <c r="VK852" s="57"/>
      <c r="VL852" s="57"/>
      <c r="VM852" s="57"/>
      <c r="VN852" s="57"/>
      <c r="VO852" s="57"/>
      <c r="VP852" s="57"/>
      <c r="VQ852" s="57"/>
      <c r="VR852" s="57"/>
      <c r="VS852" s="57"/>
      <c r="VT852" s="57"/>
      <c r="VU852" s="57"/>
      <c r="VV852" s="57"/>
      <c r="VW852" s="57"/>
      <c r="VX852" s="57"/>
      <c r="VY852" s="57"/>
      <c r="VZ852" s="57"/>
      <c r="WA852" s="57"/>
      <c r="WB852" s="57"/>
      <c r="WC852" s="57"/>
      <c r="WD852" s="57"/>
      <c r="WE852" s="57"/>
      <c r="WF852" s="57"/>
      <c r="WG852" s="57"/>
      <c r="WH852" s="57"/>
      <c r="WI852" s="57"/>
      <c r="WJ852" s="57"/>
      <c r="WK852" s="57"/>
      <c r="WL852" s="57"/>
      <c r="WM852" s="57"/>
      <c r="WN852" s="57"/>
      <c r="WO852" s="57"/>
      <c r="WP852" s="57"/>
      <c r="WQ852" s="57"/>
      <c r="WR852" s="57"/>
      <c r="WS852" s="57"/>
      <c r="WT852" s="57"/>
      <c r="WU852" s="57"/>
      <c r="WV852" s="57"/>
      <c r="WW852" s="57"/>
      <c r="WX852" s="57"/>
      <c r="WY852" s="57"/>
      <c r="WZ852" s="57"/>
      <c r="XA852" s="57"/>
      <c r="XB852" s="57"/>
      <c r="XC852" s="57"/>
      <c r="XD852" s="57"/>
      <c r="XE852" s="57"/>
      <c r="XF852" s="57"/>
      <c r="XG852" s="57"/>
      <c r="XH852" s="57"/>
      <c r="XI852" s="57"/>
      <c r="XJ852" s="57"/>
      <c r="XK852" s="57"/>
      <c r="XL852" s="57"/>
      <c r="XM852" s="57"/>
      <c r="XN852" s="57"/>
      <c r="XO852" s="57"/>
      <c r="XP852" s="57"/>
      <c r="XQ852" s="57"/>
      <c r="XR852" s="57"/>
      <c r="XS852" s="57"/>
      <c r="XT852" s="57"/>
      <c r="XU852" s="57"/>
      <c r="XV852" s="57"/>
      <c r="XW852" s="57"/>
    </row>
    <row r="853">
      <c r="AI853" s="57"/>
      <c r="BR853" s="57"/>
      <c r="DA853" s="57"/>
      <c r="EJ853" s="57"/>
      <c r="EK853" s="57"/>
      <c r="EL853" s="57"/>
      <c r="EM853" s="57"/>
      <c r="EN853" s="57"/>
      <c r="EO853" s="57"/>
      <c r="EP853" s="57"/>
      <c r="EQ853" s="57"/>
      <c r="ER853" s="57"/>
      <c r="ES853" s="57"/>
      <c r="ET853" s="57"/>
      <c r="EU853" s="57"/>
      <c r="EV853" s="57"/>
      <c r="EW853" s="57"/>
      <c r="EX853" s="57"/>
      <c r="EY853" s="57"/>
      <c r="EZ853" s="57"/>
      <c r="FA853" s="57"/>
      <c r="FB853" s="57"/>
      <c r="FC853" s="57"/>
      <c r="FD853" s="57"/>
      <c r="FE853" s="57"/>
      <c r="FF853" s="57"/>
      <c r="FG853" s="57"/>
      <c r="FH853" s="57"/>
      <c r="FI853" s="57"/>
      <c r="FJ853" s="57"/>
      <c r="FK853" s="57"/>
      <c r="FL853" s="57"/>
      <c r="FM853" s="57"/>
      <c r="FN853" s="57"/>
      <c r="FO853" s="57"/>
      <c r="FP853" s="57"/>
      <c r="FQ853" s="57"/>
      <c r="FR853" s="57"/>
      <c r="FS853" s="57"/>
      <c r="FT853" s="57"/>
      <c r="FU853" s="57"/>
      <c r="FV853" s="57"/>
      <c r="FW853" s="57"/>
      <c r="FX853" s="57"/>
      <c r="FY853" s="57"/>
      <c r="FZ853" s="57"/>
      <c r="GA853" s="57"/>
      <c r="GB853" s="57"/>
      <c r="GC853" s="57"/>
      <c r="GD853" s="57"/>
      <c r="GE853" s="57"/>
      <c r="GF853" s="57"/>
      <c r="GG853" s="57"/>
      <c r="GH853" s="57"/>
      <c r="GI853" s="57"/>
      <c r="GJ853" s="57"/>
      <c r="GK853" s="57"/>
      <c r="GL853" s="57"/>
      <c r="GM853" s="57"/>
      <c r="GN853" s="57"/>
      <c r="GO853" s="57"/>
      <c r="GP853" s="57"/>
      <c r="GQ853" s="57"/>
      <c r="GR853" s="57"/>
      <c r="GS853" s="57"/>
      <c r="GT853" s="57"/>
      <c r="GU853" s="57"/>
      <c r="GV853" s="57"/>
      <c r="GW853" s="57"/>
      <c r="GX853" s="57"/>
      <c r="GY853" s="57"/>
      <c r="GZ853" s="57"/>
      <c r="HA853" s="57"/>
      <c r="HB853" s="57"/>
      <c r="HC853" s="57"/>
      <c r="HD853" s="57"/>
      <c r="HE853" s="57"/>
      <c r="HF853" s="57"/>
      <c r="HG853" s="57"/>
      <c r="HH853" s="57"/>
      <c r="HI853" s="57"/>
      <c r="HJ853" s="57"/>
      <c r="HK853" s="57"/>
      <c r="HL853" s="57"/>
      <c r="HM853" s="57"/>
      <c r="HN853" s="57"/>
      <c r="HO853" s="57"/>
      <c r="HP853" s="57"/>
      <c r="HQ853" s="57"/>
      <c r="HR853" s="57"/>
      <c r="HS853" s="57"/>
      <c r="HT853" s="57"/>
      <c r="HU853" s="57"/>
      <c r="HV853" s="57"/>
      <c r="HW853" s="57"/>
      <c r="HX853" s="57"/>
      <c r="HY853" s="57"/>
      <c r="HZ853" s="57"/>
      <c r="IA853" s="57"/>
      <c r="IB853" s="57"/>
      <c r="IC853" s="57"/>
      <c r="ID853" s="57"/>
      <c r="IE853" s="57"/>
      <c r="IF853" s="57"/>
      <c r="IG853" s="57"/>
      <c r="IH853" s="57"/>
      <c r="II853" s="57"/>
      <c r="IJ853" s="57"/>
      <c r="IK853" s="57"/>
      <c r="IL853" s="57"/>
      <c r="IM853" s="57"/>
      <c r="IN853" s="57"/>
      <c r="IO853" s="57"/>
      <c r="IP853" s="57"/>
      <c r="IQ853" s="57"/>
      <c r="IR853" s="57"/>
      <c r="IS853" s="57"/>
      <c r="IT853" s="57"/>
      <c r="IU853" s="57"/>
      <c r="IV853" s="57"/>
      <c r="IW853" s="57"/>
      <c r="IX853" s="57"/>
      <c r="IY853" s="57"/>
      <c r="IZ853" s="57"/>
      <c r="JA853" s="57"/>
      <c r="JB853" s="57"/>
      <c r="JC853" s="57"/>
      <c r="JD853" s="57"/>
      <c r="JE853" s="57"/>
      <c r="JF853" s="57"/>
      <c r="JG853" s="57"/>
      <c r="JH853" s="57"/>
      <c r="JI853" s="57"/>
      <c r="JJ853" s="57"/>
      <c r="JK853" s="57"/>
      <c r="JL853" s="57"/>
      <c r="JM853" s="57"/>
      <c r="JN853" s="57"/>
      <c r="JO853" s="57"/>
      <c r="JP853" s="57"/>
      <c r="JQ853" s="57"/>
      <c r="JR853" s="57"/>
      <c r="JS853" s="57"/>
      <c r="JT853" s="57"/>
      <c r="JU853" s="57"/>
      <c r="JV853" s="57"/>
      <c r="JW853" s="57"/>
      <c r="JX853" s="57"/>
      <c r="JY853" s="57"/>
      <c r="JZ853" s="57"/>
      <c r="KA853" s="57"/>
      <c r="KB853" s="57"/>
      <c r="KC853" s="57"/>
      <c r="KD853" s="57"/>
      <c r="KE853" s="57"/>
      <c r="KF853" s="57"/>
      <c r="KG853" s="57"/>
      <c r="KH853" s="57"/>
      <c r="KI853" s="57"/>
      <c r="KJ853" s="57"/>
      <c r="KK853" s="57"/>
      <c r="KL853" s="57"/>
      <c r="KM853" s="57"/>
      <c r="KN853" s="57"/>
      <c r="KO853" s="57"/>
      <c r="KP853" s="57"/>
      <c r="KQ853" s="57"/>
      <c r="KR853" s="57"/>
      <c r="KS853" s="57"/>
      <c r="KT853" s="57"/>
      <c r="KU853" s="57"/>
      <c r="KV853" s="57"/>
      <c r="KW853" s="57"/>
      <c r="KX853" s="57"/>
      <c r="KY853" s="57"/>
      <c r="KZ853" s="57"/>
      <c r="LA853" s="57"/>
      <c r="LB853" s="57"/>
      <c r="LC853" s="57"/>
      <c r="LD853" s="57"/>
      <c r="LE853" s="57"/>
      <c r="LF853" s="57"/>
      <c r="LG853" s="57"/>
      <c r="LH853" s="57"/>
      <c r="LI853" s="57"/>
      <c r="LJ853" s="57"/>
      <c r="LK853" s="57"/>
      <c r="LL853" s="57"/>
      <c r="LM853" s="57"/>
      <c r="LN853" s="57"/>
      <c r="LO853" s="57"/>
      <c r="LP853" s="57"/>
      <c r="LQ853" s="57"/>
      <c r="LR853" s="57"/>
      <c r="LS853" s="57"/>
      <c r="LT853" s="57"/>
      <c r="LU853" s="57"/>
      <c r="LV853" s="57"/>
      <c r="LW853" s="57"/>
      <c r="LX853" s="57"/>
      <c r="LY853" s="57"/>
      <c r="LZ853" s="57"/>
      <c r="MA853" s="57"/>
      <c r="MB853" s="57"/>
      <c r="MC853" s="57"/>
      <c r="MD853" s="57"/>
      <c r="ME853" s="57"/>
      <c r="MF853" s="57"/>
      <c r="MG853" s="57"/>
      <c r="MH853" s="57"/>
      <c r="MI853" s="57"/>
      <c r="MJ853" s="57"/>
      <c r="MK853" s="57"/>
      <c r="ML853" s="57"/>
      <c r="MM853" s="57"/>
      <c r="MN853" s="57"/>
      <c r="MO853" s="57"/>
      <c r="MP853" s="57"/>
      <c r="MQ853" s="57"/>
      <c r="MR853" s="57"/>
      <c r="MS853" s="57"/>
      <c r="MT853" s="57"/>
      <c r="MU853" s="57"/>
      <c r="MV853" s="57"/>
      <c r="MW853" s="57"/>
      <c r="MX853" s="57"/>
      <c r="MY853" s="57"/>
      <c r="MZ853" s="57"/>
      <c r="NA853" s="57"/>
      <c r="NB853" s="57"/>
      <c r="NC853" s="57"/>
      <c r="ND853" s="57"/>
      <c r="NE853" s="57"/>
      <c r="NF853" s="57"/>
      <c r="NG853" s="57"/>
      <c r="NH853" s="57"/>
      <c r="NI853" s="57"/>
      <c r="NJ853" s="57"/>
      <c r="NK853" s="57"/>
      <c r="NL853" s="57"/>
      <c r="NM853" s="57"/>
      <c r="NN853" s="57"/>
      <c r="NO853" s="57"/>
      <c r="NP853" s="57"/>
      <c r="NQ853" s="57"/>
      <c r="NR853" s="57"/>
      <c r="NS853" s="57"/>
      <c r="NT853" s="57"/>
      <c r="NU853" s="57"/>
      <c r="NV853" s="57"/>
      <c r="NW853" s="57"/>
      <c r="NX853" s="57"/>
      <c r="NY853" s="57"/>
      <c r="NZ853" s="57"/>
      <c r="OA853" s="57"/>
      <c r="OB853" s="57"/>
      <c r="OC853" s="57"/>
      <c r="OD853" s="57"/>
      <c r="OE853" s="57"/>
      <c r="OF853" s="57"/>
      <c r="OG853" s="57"/>
      <c r="OH853" s="57"/>
      <c r="OI853" s="57"/>
      <c r="OJ853" s="57"/>
      <c r="OK853" s="57"/>
      <c r="OL853" s="57"/>
      <c r="OM853" s="57"/>
      <c r="ON853" s="57"/>
      <c r="OO853" s="57"/>
      <c r="OP853" s="57"/>
      <c r="OQ853" s="57"/>
      <c r="OR853" s="57"/>
      <c r="OS853" s="57"/>
      <c r="OT853" s="57"/>
      <c r="OU853" s="57"/>
      <c r="OV853" s="57"/>
      <c r="OW853" s="57"/>
      <c r="OX853" s="57"/>
      <c r="OY853" s="57"/>
      <c r="OZ853" s="57"/>
      <c r="PA853" s="57"/>
      <c r="PB853" s="57"/>
      <c r="PC853" s="57"/>
      <c r="PD853" s="57"/>
      <c r="PE853" s="57"/>
      <c r="PF853" s="57"/>
      <c r="PG853" s="57"/>
      <c r="PH853" s="57"/>
      <c r="PI853" s="57"/>
      <c r="PJ853" s="57"/>
      <c r="PK853" s="57"/>
      <c r="PL853" s="57"/>
      <c r="PM853" s="57"/>
      <c r="PN853" s="57"/>
      <c r="PO853" s="57"/>
      <c r="PP853" s="57"/>
      <c r="PQ853" s="57"/>
      <c r="PR853" s="57"/>
      <c r="PS853" s="57"/>
      <c r="PT853" s="57"/>
      <c r="PU853" s="57"/>
      <c r="PV853" s="57"/>
      <c r="PW853" s="57"/>
      <c r="PX853" s="57"/>
      <c r="PY853" s="57"/>
      <c r="PZ853" s="57"/>
      <c r="QA853" s="57"/>
      <c r="QB853" s="57"/>
      <c r="QC853" s="57"/>
      <c r="QD853" s="57"/>
      <c r="QE853" s="57"/>
      <c r="QF853" s="57"/>
      <c r="QG853" s="57"/>
      <c r="QH853" s="57"/>
      <c r="QI853" s="57"/>
      <c r="QJ853" s="57"/>
      <c r="QK853" s="57"/>
      <c r="QL853" s="57"/>
      <c r="QM853" s="57"/>
      <c r="QN853" s="57"/>
      <c r="QO853" s="57"/>
      <c r="QP853" s="57"/>
      <c r="QQ853" s="57"/>
      <c r="QR853" s="57"/>
      <c r="QS853" s="57"/>
      <c r="QT853" s="57"/>
      <c r="QU853" s="57"/>
      <c r="QV853" s="57"/>
      <c r="QW853" s="57"/>
      <c r="QX853" s="57"/>
      <c r="QY853" s="57"/>
      <c r="QZ853" s="57"/>
      <c r="RA853" s="57"/>
      <c r="RB853" s="57"/>
      <c r="RC853" s="57"/>
      <c r="RD853" s="57"/>
      <c r="RE853" s="57"/>
      <c r="RF853" s="57"/>
      <c r="RG853" s="57"/>
      <c r="RH853" s="57"/>
      <c r="RI853" s="57"/>
      <c r="RJ853" s="57"/>
      <c r="RK853" s="57"/>
      <c r="RL853" s="57"/>
      <c r="RM853" s="57"/>
      <c r="RN853" s="57"/>
      <c r="RO853" s="57"/>
      <c r="RP853" s="57"/>
      <c r="RQ853" s="57"/>
      <c r="RR853" s="57"/>
      <c r="RS853" s="57"/>
      <c r="RT853" s="57"/>
      <c r="RU853" s="57"/>
      <c r="RV853" s="57"/>
      <c r="RW853" s="57"/>
      <c r="RX853" s="57"/>
      <c r="RY853" s="57"/>
      <c r="RZ853" s="57"/>
      <c r="SA853" s="57"/>
      <c r="SB853" s="57"/>
      <c r="SC853" s="57"/>
      <c r="SD853" s="57"/>
      <c r="SE853" s="57"/>
      <c r="SF853" s="57"/>
      <c r="SG853" s="57"/>
      <c r="SH853" s="57"/>
      <c r="SI853" s="57"/>
      <c r="SJ853" s="57"/>
      <c r="SK853" s="57"/>
      <c r="SL853" s="57"/>
      <c r="SM853" s="57"/>
      <c r="SN853" s="57"/>
      <c r="SO853" s="57"/>
      <c r="SP853" s="57"/>
      <c r="SQ853" s="57"/>
      <c r="SR853" s="57"/>
      <c r="SS853" s="57"/>
      <c r="ST853" s="57"/>
      <c r="SU853" s="57"/>
      <c r="SV853" s="57"/>
      <c r="SW853" s="57"/>
      <c r="SX853" s="57"/>
      <c r="SY853" s="57"/>
      <c r="SZ853" s="57"/>
      <c r="TA853" s="57"/>
      <c r="TB853" s="57"/>
      <c r="TC853" s="57"/>
      <c r="TD853" s="57"/>
      <c r="TE853" s="57"/>
      <c r="TF853" s="57"/>
      <c r="TG853" s="57"/>
      <c r="TH853" s="57"/>
      <c r="TI853" s="57"/>
      <c r="TJ853" s="57"/>
      <c r="TK853" s="57"/>
      <c r="TL853" s="57"/>
      <c r="TM853" s="57"/>
      <c r="TN853" s="57"/>
      <c r="TO853" s="57"/>
      <c r="TP853" s="57"/>
      <c r="TQ853" s="57"/>
      <c r="TR853" s="57"/>
      <c r="TS853" s="57"/>
      <c r="TT853" s="57"/>
      <c r="TU853" s="57"/>
      <c r="TV853" s="57"/>
      <c r="TW853" s="57"/>
      <c r="TX853" s="57"/>
      <c r="TY853" s="57"/>
      <c r="TZ853" s="57"/>
      <c r="UA853" s="57"/>
      <c r="UB853" s="57"/>
      <c r="UC853" s="57"/>
      <c r="UD853" s="57"/>
      <c r="UE853" s="57"/>
      <c r="UF853" s="57"/>
      <c r="UG853" s="57"/>
      <c r="UH853" s="57"/>
      <c r="UI853" s="57"/>
      <c r="UJ853" s="57"/>
      <c r="UK853" s="57"/>
      <c r="UL853" s="57"/>
      <c r="UM853" s="57"/>
      <c r="UN853" s="57"/>
      <c r="UO853" s="57"/>
      <c r="UP853" s="57"/>
      <c r="UQ853" s="57"/>
      <c r="UR853" s="57"/>
      <c r="US853" s="57"/>
      <c r="UT853" s="57"/>
      <c r="UU853" s="57"/>
      <c r="UV853" s="57"/>
      <c r="UW853" s="57"/>
      <c r="UX853" s="57"/>
      <c r="UY853" s="57"/>
      <c r="UZ853" s="57"/>
      <c r="VA853" s="57"/>
      <c r="VB853" s="57"/>
      <c r="VC853" s="57"/>
      <c r="VD853" s="57"/>
      <c r="VE853" s="57"/>
      <c r="VF853" s="57"/>
      <c r="VG853" s="57"/>
      <c r="VH853" s="57"/>
      <c r="VI853" s="57"/>
      <c r="VJ853" s="57"/>
      <c r="VK853" s="57"/>
      <c r="VL853" s="57"/>
      <c r="VM853" s="57"/>
      <c r="VN853" s="57"/>
      <c r="VO853" s="57"/>
      <c r="VP853" s="57"/>
      <c r="VQ853" s="57"/>
      <c r="VR853" s="57"/>
      <c r="VS853" s="57"/>
      <c r="VT853" s="57"/>
      <c r="VU853" s="57"/>
      <c r="VV853" s="57"/>
      <c r="VW853" s="57"/>
      <c r="VX853" s="57"/>
      <c r="VY853" s="57"/>
      <c r="VZ853" s="57"/>
      <c r="WA853" s="57"/>
      <c r="WB853" s="57"/>
      <c r="WC853" s="57"/>
      <c r="WD853" s="57"/>
      <c r="WE853" s="57"/>
      <c r="WF853" s="57"/>
      <c r="WG853" s="57"/>
      <c r="WH853" s="57"/>
      <c r="WI853" s="57"/>
      <c r="WJ853" s="57"/>
      <c r="WK853" s="57"/>
      <c r="WL853" s="57"/>
      <c r="WM853" s="57"/>
      <c r="WN853" s="57"/>
      <c r="WO853" s="57"/>
      <c r="WP853" s="57"/>
      <c r="WQ853" s="57"/>
      <c r="WR853" s="57"/>
      <c r="WS853" s="57"/>
      <c r="WT853" s="57"/>
      <c r="WU853" s="57"/>
      <c r="WV853" s="57"/>
      <c r="WW853" s="57"/>
      <c r="WX853" s="57"/>
      <c r="WY853" s="57"/>
      <c r="WZ853" s="57"/>
      <c r="XA853" s="57"/>
      <c r="XB853" s="57"/>
      <c r="XC853" s="57"/>
      <c r="XD853" s="57"/>
      <c r="XE853" s="57"/>
      <c r="XF853" s="57"/>
      <c r="XG853" s="57"/>
      <c r="XH853" s="57"/>
      <c r="XI853" s="57"/>
      <c r="XJ853" s="57"/>
      <c r="XK853" s="57"/>
      <c r="XL853" s="57"/>
      <c r="XM853" s="57"/>
      <c r="XN853" s="57"/>
      <c r="XO853" s="57"/>
      <c r="XP853" s="57"/>
      <c r="XQ853" s="57"/>
      <c r="XR853" s="57"/>
      <c r="XS853" s="57"/>
      <c r="XT853" s="57"/>
      <c r="XU853" s="57"/>
      <c r="XV853" s="57"/>
      <c r="XW853" s="57"/>
    </row>
    <row r="854">
      <c r="AI854" s="57"/>
      <c r="BR854" s="57"/>
      <c r="DA854" s="57"/>
      <c r="EJ854" s="57"/>
      <c r="EK854" s="57"/>
      <c r="EL854" s="57"/>
      <c r="EM854" s="57"/>
      <c r="EN854" s="57"/>
      <c r="EO854" s="57"/>
      <c r="EP854" s="57"/>
      <c r="EQ854" s="57"/>
      <c r="ER854" s="57"/>
      <c r="ES854" s="57"/>
      <c r="ET854" s="57"/>
      <c r="EU854" s="57"/>
      <c r="EV854" s="57"/>
      <c r="EW854" s="57"/>
      <c r="EX854" s="57"/>
      <c r="EY854" s="57"/>
      <c r="EZ854" s="57"/>
      <c r="FA854" s="57"/>
      <c r="FB854" s="57"/>
      <c r="FC854" s="57"/>
      <c r="FD854" s="57"/>
      <c r="FE854" s="57"/>
      <c r="FF854" s="57"/>
      <c r="FG854" s="57"/>
      <c r="FH854" s="57"/>
      <c r="FI854" s="57"/>
      <c r="FJ854" s="57"/>
      <c r="FK854" s="57"/>
      <c r="FL854" s="57"/>
      <c r="FM854" s="57"/>
      <c r="FN854" s="57"/>
      <c r="FO854" s="57"/>
      <c r="FP854" s="57"/>
      <c r="FQ854" s="57"/>
      <c r="FR854" s="57"/>
      <c r="FS854" s="57"/>
      <c r="FT854" s="57"/>
      <c r="FU854" s="57"/>
      <c r="FV854" s="57"/>
      <c r="FW854" s="57"/>
      <c r="FX854" s="57"/>
      <c r="FY854" s="57"/>
      <c r="FZ854" s="57"/>
      <c r="GA854" s="57"/>
      <c r="GB854" s="57"/>
      <c r="GC854" s="57"/>
      <c r="GD854" s="57"/>
      <c r="GE854" s="57"/>
      <c r="GF854" s="57"/>
      <c r="GG854" s="57"/>
      <c r="GH854" s="57"/>
      <c r="GI854" s="57"/>
      <c r="GJ854" s="57"/>
      <c r="GK854" s="57"/>
      <c r="GL854" s="57"/>
      <c r="GM854" s="57"/>
      <c r="GN854" s="57"/>
      <c r="GO854" s="57"/>
      <c r="GP854" s="57"/>
      <c r="GQ854" s="57"/>
      <c r="GR854" s="57"/>
      <c r="GS854" s="57"/>
      <c r="GT854" s="57"/>
      <c r="GU854" s="57"/>
      <c r="GV854" s="57"/>
      <c r="GW854" s="57"/>
      <c r="GX854" s="57"/>
      <c r="GY854" s="57"/>
      <c r="GZ854" s="57"/>
      <c r="HA854" s="57"/>
      <c r="HB854" s="57"/>
      <c r="HC854" s="57"/>
      <c r="HD854" s="57"/>
      <c r="HE854" s="57"/>
      <c r="HF854" s="57"/>
      <c r="HG854" s="57"/>
      <c r="HH854" s="57"/>
      <c r="HI854" s="57"/>
      <c r="HJ854" s="57"/>
      <c r="HK854" s="57"/>
      <c r="HL854" s="57"/>
      <c r="HM854" s="57"/>
      <c r="HN854" s="57"/>
      <c r="HO854" s="57"/>
      <c r="HP854" s="57"/>
      <c r="HQ854" s="57"/>
      <c r="HR854" s="57"/>
      <c r="HS854" s="57"/>
      <c r="HT854" s="57"/>
      <c r="HU854" s="57"/>
      <c r="HV854" s="57"/>
      <c r="HW854" s="57"/>
      <c r="HX854" s="57"/>
      <c r="HY854" s="57"/>
      <c r="HZ854" s="57"/>
      <c r="IA854" s="57"/>
      <c r="IB854" s="57"/>
      <c r="IC854" s="57"/>
      <c r="ID854" s="57"/>
      <c r="IE854" s="57"/>
      <c r="IF854" s="57"/>
      <c r="IG854" s="57"/>
      <c r="IH854" s="57"/>
      <c r="II854" s="57"/>
      <c r="IJ854" s="57"/>
      <c r="IK854" s="57"/>
      <c r="IL854" s="57"/>
      <c r="IM854" s="57"/>
      <c r="IN854" s="57"/>
      <c r="IO854" s="57"/>
      <c r="IP854" s="57"/>
      <c r="IQ854" s="57"/>
      <c r="IR854" s="57"/>
      <c r="IS854" s="57"/>
      <c r="IT854" s="57"/>
      <c r="IU854" s="57"/>
      <c r="IV854" s="57"/>
      <c r="IW854" s="57"/>
      <c r="IX854" s="57"/>
      <c r="IY854" s="57"/>
      <c r="IZ854" s="57"/>
      <c r="JA854" s="57"/>
      <c r="JB854" s="57"/>
      <c r="JC854" s="57"/>
      <c r="JD854" s="57"/>
      <c r="JE854" s="57"/>
      <c r="JF854" s="57"/>
      <c r="JG854" s="57"/>
      <c r="JH854" s="57"/>
      <c r="JI854" s="57"/>
      <c r="JJ854" s="57"/>
      <c r="JK854" s="57"/>
      <c r="JL854" s="57"/>
      <c r="JM854" s="57"/>
      <c r="JN854" s="57"/>
      <c r="JO854" s="57"/>
      <c r="JP854" s="57"/>
      <c r="JQ854" s="57"/>
      <c r="JR854" s="57"/>
      <c r="JS854" s="57"/>
      <c r="JT854" s="57"/>
      <c r="JU854" s="57"/>
      <c r="JV854" s="57"/>
      <c r="JW854" s="57"/>
      <c r="JX854" s="57"/>
      <c r="JY854" s="57"/>
      <c r="JZ854" s="57"/>
      <c r="KA854" s="57"/>
      <c r="KB854" s="57"/>
      <c r="KC854" s="57"/>
      <c r="KD854" s="57"/>
      <c r="KE854" s="57"/>
      <c r="KF854" s="57"/>
      <c r="KG854" s="57"/>
      <c r="KH854" s="57"/>
      <c r="KI854" s="57"/>
      <c r="KJ854" s="57"/>
      <c r="KK854" s="57"/>
      <c r="KL854" s="57"/>
      <c r="KM854" s="57"/>
      <c r="KN854" s="57"/>
      <c r="KO854" s="57"/>
      <c r="KP854" s="57"/>
      <c r="KQ854" s="57"/>
      <c r="KR854" s="57"/>
      <c r="KS854" s="57"/>
      <c r="KT854" s="57"/>
      <c r="KU854" s="57"/>
      <c r="KV854" s="57"/>
      <c r="KW854" s="57"/>
      <c r="KX854" s="57"/>
      <c r="KY854" s="57"/>
      <c r="KZ854" s="57"/>
      <c r="LA854" s="57"/>
      <c r="LB854" s="57"/>
      <c r="LC854" s="57"/>
      <c r="LD854" s="57"/>
      <c r="LE854" s="57"/>
      <c r="LF854" s="57"/>
      <c r="LG854" s="57"/>
      <c r="LH854" s="57"/>
      <c r="LI854" s="57"/>
      <c r="LJ854" s="57"/>
      <c r="LK854" s="57"/>
      <c r="LL854" s="57"/>
      <c r="LM854" s="57"/>
      <c r="LN854" s="57"/>
      <c r="LO854" s="57"/>
      <c r="LP854" s="57"/>
      <c r="LQ854" s="57"/>
      <c r="LR854" s="57"/>
      <c r="LS854" s="57"/>
      <c r="LT854" s="57"/>
      <c r="LU854" s="57"/>
      <c r="LV854" s="57"/>
      <c r="LW854" s="57"/>
      <c r="LX854" s="57"/>
      <c r="LY854" s="57"/>
      <c r="LZ854" s="57"/>
      <c r="MA854" s="57"/>
      <c r="MB854" s="57"/>
      <c r="MC854" s="57"/>
      <c r="MD854" s="57"/>
      <c r="ME854" s="57"/>
      <c r="MF854" s="57"/>
      <c r="MG854" s="57"/>
      <c r="MH854" s="57"/>
      <c r="MI854" s="57"/>
      <c r="MJ854" s="57"/>
      <c r="MK854" s="57"/>
      <c r="ML854" s="57"/>
      <c r="MM854" s="57"/>
      <c r="MN854" s="57"/>
      <c r="MO854" s="57"/>
      <c r="MP854" s="57"/>
      <c r="MQ854" s="57"/>
      <c r="MR854" s="57"/>
      <c r="MS854" s="57"/>
      <c r="MT854" s="57"/>
      <c r="MU854" s="57"/>
      <c r="MV854" s="57"/>
      <c r="MW854" s="57"/>
      <c r="MX854" s="57"/>
      <c r="MY854" s="57"/>
      <c r="MZ854" s="57"/>
      <c r="NA854" s="57"/>
      <c r="NB854" s="57"/>
      <c r="NC854" s="57"/>
      <c r="ND854" s="57"/>
      <c r="NE854" s="57"/>
      <c r="NF854" s="57"/>
      <c r="NG854" s="57"/>
      <c r="NH854" s="57"/>
      <c r="NI854" s="57"/>
      <c r="NJ854" s="57"/>
      <c r="NK854" s="57"/>
      <c r="NL854" s="57"/>
      <c r="NM854" s="57"/>
      <c r="NN854" s="57"/>
      <c r="NO854" s="57"/>
      <c r="NP854" s="57"/>
      <c r="NQ854" s="57"/>
      <c r="NR854" s="57"/>
      <c r="NS854" s="57"/>
      <c r="NT854" s="57"/>
      <c r="NU854" s="57"/>
      <c r="NV854" s="57"/>
      <c r="NW854" s="57"/>
      <c r="NX854" s="57"/>
      <c r="NY854" s="57"/>
      <c r="NZ854" s="57"/>
      <c r="OA854" s="57"/>
      <c r="OB854" s="57"/>
      <c r="OC854" s="57"/>
      <c r="OD854" s="57"/>
      <c r="OE854" s="57"/>
      <c r="OF854" s="57"/>
      <c r="OG854" s="57"/>
      <c r="OH854" s="57"/>
      <c r="OI854" s="57"/>
      <c r="OJ854" s="57"/>
      <c r="OK854" s="57"/>
      <c r="OL854" s="57"/>
      <c r="OM854" s="57"/>
      <c r="ON854" s="57"/>
      <c r="OO854" s="57"/>
      <c r="OP854" s="57"/>
      <c r="OQ854" s="57"/>
      <c r="OR854" s="57"/>
      <c r="OS854" s="57"/>
      <c r="OT854" s="57"/>
      <c r="OU854" s="57"/>
      <c r="OV854" s="57"/>
      <c r="OW854" s="57"/>
      <c r="OX854" s="57"/>
      <c r="OY854" s="57"/>
      <c r="OZ854" s="57"/>
      <c r="PA854" s="57"/>
      <c r="PB854" s="57"/>
      <c r="PC854" s="57"/>
      <c r="PD854" s="57"/>
      <c r="PE854" s="57"/>
      <c r="PF854" s="57"/>
      <c r="PG854" s="57"/>
      <c r="PH854" s="57"/>
      <c r="PI854" s="57"/>
      <c r="PJ854" s="57"/>
      <c r="PK854" s="57"/>
      <c r="PL854" s="57"/>
      <c r="PM854" s="57"/>
      <c r="PN854" s="57"/>
      <c r="PO854" s="57"/>
      <c r="PP854" s="57"/>
      <c r="PQ854" s="57"/>
      <c r="PR854" s="57"/>
      <c r="PS854" s="57"/>
      <c r="PT854" s="57"/>
      <c r="PU854" s="57"/>
      <c r="PV854" s="57"/>
      <c r="PW854" s="57"/>
      <c r="PX854" s="57"/>
      <c r="PY854" s="57"/>
      <c r="PZ854" s="57"/>
      <c r="QA854" s="57"/>
      <c r="QB854" s="57"/>
      <c r="QC854" s="57"/>
      <c r="QD854" s="57"/>
      <c r="QE854" s="57"/>
      <c r="QF854" s="57"/>
      <c r="QG854" s="57"/>
      <c r="QH854" s="57"/>
      <c r="QI854" s="57"/>
      <c r="QJ854" s="57"/>
      <c r="QK854" s="57"/>
      <c r="QL854" s="57"/>
      <c r="QM854" s="57"/>
      <c r="QN854" s="57"/>
      <c r="QO854" s="57"/>
      <c r="QP854" s="57"/>
      <c r="QQ854" s="57"/>
      <c r="QR854" s="57"/>
      <c r="QS854" s="57"/>
      <c r="QT854" s="57"/>
      <c r="QU854" s="57"/>
      <c r="QV854" s="57"/>
      <c r="QW854" s="57"/>
      <c r="QX854" s="57"/>
      <c r="QY854" s="57"/>
      <c r="QZ854" s="57"/>
      <c r="RA854" s="57"/>
      <c r="RB854" s="57"/>
      <c r="RC854" s="57"/>
      <c r="RD854" s="57"/>
      <c r="RE854" s="57"/>
      <c r="RF854" s="57"/>
      <c r="RG854" s="57"/>
      <c r="RH854" s="57"/>
      <c r="RI854" s="57"/>
      <c r="RJ854" s="57"/>
      <c r="RK854" s="57"/>
      <c r="RL854" s="57"/>
      <c r="RM854" s="57"/>
      <c r="RN854" s="57"/>
      <c r="RO854" s="57"/>
      <c r="RP854" s="57"/>
      <c r="RQ854" s="57"/>
      <c r="RR854" s="57"/>
      <c r="RS854" s="57"/>
      <c r="RT854" s="57"/>
      <c r="RU854" s="57"/>
      <c r="RV854" s="57"/>
      <c r="RW854" s="57"/>
      <c r="RX854" s="57"/>
      <c r="RY854" s="57"/>
      <c r="RZ854" s="57"/>
      <c r="SA854" s="57"/>
      <c r="SB854" s="57"/>
      <c r="SC854" s="57"/>
      <c r="SD854" s="57"/>
      <c r="SE854" s="57"/>
      <c r="SF854" s="57"/>
      <c r="SG854" s="57"/>
      <c r="SH854" s="57"/>
      <c r="SI854" s="57"/>
      <c r="SJ854" s="57"/>
      <c r="SK854" s="57"/>
      <c r="SL854" s="57"/>
      <c r="SM854" s="57"/>
      <c r="SN854" s="57"/>
      <c r="SO854" s="57"/>
      <c r="SP854" s="57"/>
      <c r="SQ854" s="57"/>
      <c r="SR854" s="57"/>
      <c r="SS854" s="57"/>
      <c r="ST854" s="57"/>
      <c r="SU854" s="57"/>
      <c r="SV854" s="57"/>
      <c r="SW854" s="57"/>
      <c r="SX854" s="57"/>
      <c r="SY854" s="57"/>
      <c r="SZ854" s="57"/>
      <c r="TA854" s="57"/>
      <c r="TB854" s="57"/>
      <c r="TC854" s="57"/>
      <c r="TD854" s="57"/>
      <c r="TE854" s="57"/>
      <c r="TF854" s="57"/>
      <c r="TG854" s="57"/>
      <c r="TH854" s="57"/>
      <c r="TI854" s="57"/>
      <c r="TJ854" s="57"/>
      <c r="TK854" s="57"/>
      <c r="TL854" s="57"/>
      <c r="TM854" s="57"/>
      <c r="TN854" s="57"/>
      <c r="TO854" s="57"/>
      <c r="TP854" s="57"/>
      <c r="TQ854" s="57"/>
      <c r="TR854" s="57"/>
      <c r="TS854" s="57"/>
      <c r="TT854" s="57"/>
      <c r="TU854" s="57"/>
      <c r="TV854" s="57"/>
      <c r="TW854" s="57"/>
      <c r="TX854" s="57"/>
      <c r="TY854" s="57"/>
      <c r="TZ854" s="57"/>
      <c r="UA854" s="57"/>
      <c r="UB854" s="57"/>
      <c r="UC854" s="57"/>
      <c r="UD854" s="57"/>
      <c r="UE854" s="57"/>
      <c r="UF854" s="57"/>
      <c r="UG854" s="57"/>
      <c r="UH854" s="57"/>
      <c r="UI854" s="57"/>
      <c r="UJ854" s="57"/>
      <c r="UK854" s="57"/>
      <c r="UL854" s="57"/>
      <c r="UM854" s="57"/>
      <c r="UN854" s="57"/>
      <c r="UO854" s="57"/>
      <c r="UP854" s="57"/>
      <c r="UQ854" s="57"/>
      <c r="UR854" s="57"/>
      <c r="US854" s="57"/>
      <c r="UT854" s="57"/>
      <c r="UU854" s="57"/>
      <c r="UV854" s="57"/>
      <c r="UW854" s="57"/>
      <c r="UX854" s="57"/>
      <c r="UY854" s="57"/>
      <c r="UZ854" s="57"/>
      <c r="VA854" s="57"/>
      <c r="VB854" s="57"/>
      <c r="VC854" s="57"/>
      <c r="VD854" s="57"/>
      <c r="VE854" s="57"/>
      <c r="VF854" s="57"/>
      <c r="VG854" s="57"/>
      <c r="VH854" s="57"/>
      <c r="VI854" s="57"/>
      <c r="VJ854" s="57"/>
      <c r="VK854" s="57"/>
      <c r="VL854" s="57"/>
      <c r="VM854" s="57"/>
      <c r="VN854" s="57"/>
      <c r="VO854" s="57"/>
      <c r="VP854" s="57"/>
      <c r="VQ854" s="57"/>
      <c r="VR854" s="57"/>
      <c r="VS854" s="57"/>
      <c r="VT854" s="57"/>
      <c r="VU854" s="57"/>
      <c r="VV854" s="57"/>
      <c r="VW854" s="57"/>
      <c r="VX854" s="57"/>
      <c r="VY854" s="57"/>
      <c r="VZ854" s="57"/>
      <c r="WA854" s="57"/>
      <c r="WB854" s="57"/>
      <c r="WC854" s="57"/>
      <c r="WD854" s="57"/>
      <c r="WE854" s="57"/>
      <c r="WF854" s="57"/>
      <c r="WG854" s="57"/>
      <c r="WH854" s="57"/>
      <c r="WI854" s="57"/>
      <c r="WJ854" s="57"/>
      <c r="WK854" s="57"/>
      <c r="WL854" s="57"/>
      <c r="WM854" s="57"/>
      <c r="WN854" s="57"/>
      <c r="WO854" s="57"/>
      <c r="WP854" s="57"/>
      <c r="WQ854" s="57"/>
      <c r="WR854" s="57"/>
      <c r="WS854" s="57"/>
      <c r="WT854" s="57"/>
      <c r="WU854" s="57"/>
      <c r="WV854" s="57"/>
      <c r="WW854" s="57"/>
      <c r="WX854" s="57"/>
      <c r="WY854" s="57"/>
      <c r="WZ854" s="57"/>
      <c r="XA854" s="57"/>
      <c r="XB854" s="57"/>
      <c r="XC854" s="57"/>
      <c r="XD854" s="57"/>
      <c r="XE854" s="57"/>
      <c r="XF854" s="57"/>
      <c r="XG854" s="57"/>
      <c r="XH854" s="57"/>
      <c r="XI854" s="57"/>
      <c r="XJ854" s="57"/>
      <c r="XK854" s="57"/>
      <c r="XL854" s="57"/>
      <c r="XM854" s="57"/>
      <c r="XN854" s="57"/>
      <c r="XO854" s="57"/>
      <c r="XP854" s="57"/>
      <c r="XQ854" s="57"/>
      <c r="XR854" s="57"/>
      <c r="XS854" s="57"/>
      <c r="XT854" s="57"/>
      <c r="XU854" s="57"/>
      <c r="XV854" s="57"/>
      <c r="XW854" s="57"/>
    </row>
    <row r="855">
      <c r="AI855" s="57"/>
      <c r="BR855" s="57"/>
      <c r="DA855" s="57"/>
      <c r="EJ855" s="57"/>
      <c r="EK855" s="57"/>
      <c r="EL855" s="57"/>
      <c r="EM855" s="57"/>
      <c r="EN855" s="57"/>
      <c r="EO855" s="57"/>
      <c r="EP855" s="57"/>
      <c r="EQ855" s="57"/>
      <c r="ER855" s="57"/>
      <c r="ES855" s="57"/>
      <c r="ET855" s="57"/>
      <c r="EU855" s="57"/>
      <c r="EV855" s="57"/>
      <c r="EW855" s="57"/>
      <c r="EX855" s="57"/>
      <c r="EY855" s="57"/>
      <c r="EZ855" s="57"/>
      <c r="FA855" s="57"/>
      <c r="FB855" s="57"/>
      <c r="FC855" s="57"/>
      <c r="FD855" s="57"/>
      <c r="FE855" s="57"/>
      <c r="FF855" s="57"/>
      <c r="FG855" s="57"/>
      <c r="FH855" s="57"/>
      <c r="FI855" s="57"/>
      <c r="FJ855" s="57"/>
      <c r="FK855" s="57"/>
      <c r="FL855" s="57"/>
      <c r="FM855" s="57"/>
      <c r="FN855" s="57"/>
      <c r="FO855" s="57"/>
      <c r="FP855" s="57"/>
      <c r="FQ855" s="57"/>
      <c r="FR855" s="57"/>
      <c r="FS855" s="57"/>
      <c r="FT855" s="57"/>
      <c r="FU855" s="57"/>
      <c r="FV855" s="57"/>
      <c r="FW855" s="57"/>
      <c r="FX855" s="57"/>
      <c r="FY855" s="57"/>
      <c r="FZ855" s="57"/>
      <c r="GA855" s="57"/>
      <c r="GB855" s="57"/>
      <c r="GC855" s="57"/>
      <c r="GD855" s="57"/>
      <c r="GE855" s="57"/>
      <c r="GF855" s="57"/>
      <c r="GG855" s="57"/>
      <c r="GH855" s="57"/>
      <c r="GI855" s="57"/>
      <c r="GJ855" s="57"/>
      <c r="GK855" s="57"/>
      <c r="GL855" s="57"/>
      <c r="GM855" s="57"/>
      <c r="GN855" s="57"/>
      <c r="GO855" s="57"/>
      <c r="GP855" s="57"/>
      <c r="GQ855" s="57"/>
      <c r="GR855" s="57"/>
      <c r="GS855" s="57"/>
      <c r="GT855" s="57"/>
      <c r="GU855" s="57"/>
      <c r="GV855" s="57"/>
      <c r="GW855" s="57"/>
      <c r="GX855" s="57"/>
      <c r="GY855" s="57"/>
      <c r="GZ855" s="57"/>
      <c r="HA855" s="57"/>
      <c r="HB855" s="57"/>
      <c r="HC855" s="57"/>
      <c r="HD855" s="57"/>
      <c r="HE855" s="57"/>
      <c r="HF855" s="57"/>
      <c r="HG855" s="57"/>
      <c r="HH855" s="57"/>
      <c r="HI855" s="57"/>
      <c r="HJ855" s="57"/>
      <c r="HK855" s="57"/>
      <c r="HL855" s="57"/>
      <c r="HM855" s="57"/>
      <c r="HN855" s="57"/>
      <c r="HO855" s="57"/>
      <c r="HP855" s="57"/>
      <c r="HQ855" s="57"/>
      <c r="HR855" s="57"/>
      <c r="HS855" s="57"/>
      <c r="HT855" s="57"/>
      <c r="HU855" s="57"/>
      <c r="HV855" s="57"/>
      <c r="HW855" s="57"/>
      <c r="HX855" s="57"/>
      <c r="HY855" s="57"/>
      <c r="HZ855" s="57"/>
      <c r="IA855" s="57"/>
      <c r="IB855" s="57"/>
      <c r="IC855" s="57"/>
      <c r="ID855" s="57"/>
      <c r="IE855" s="57"/>
      <c r="IF855" s="57"/>
      <c r="IG855" s="57"/>
      <c r="IH855" s="57"/>
      <c r="II855" s="57"/>
      <c r="IJ855" s="57"/>
      <c r="IK855" s="57"/>
      <c r="IL855" s="57"/>
      <c r="IM855" s="57"/>
      <c r="IN855" s="57"/>
      <c r="IO855" s="57"/>
      <c r="IP855" s="57"/>
      <c r="IQ855" s="57"/>
      <c r="IR855" s="57"/>
      <c r="IS855" s="57"/>
      <c r="IT855" s="57"/>
      <c r="IU855" s="57"/>
      <c r="IV855" s="57"/>
      <c r="IW855" s="57"/>
      <c r="IX855" s="57"/>
      <c r="IY855" s="57"/>
      <c r="IZ855" s="57"/>
      <c r="JA855" s="57"/>
      <c r="JB855" s="57"/>
      <c r="JC855" s="57"/>
      <c r="JD855" s="57"/>
      <c r="JE855" s="57"/>
      <c r="JF855" s="57"/>
      <c r="JG855" s="57"/>
      <c r="JH855" s="57"/>
      <c r="JI855" s="57"/>
      <c r="JJ855" s="57"/>
      <c r="JK855" s="57"/>
      <c r="JL855" s="57"/>
      <c r="JM855" s="57"/>
      <c r="JN855" s="57"/>
      <c r="JO855" s="57"/>
      <c r="JP855" s="57"/>
      <c r="JQ855" s="57"/>
      <c r="JR855" s="57"/>
      <c r="JS855" s="57"/>
      <c r="JT855" s="57"/>
      <c r="JU855" s="57"/>
      <c r="JV855" s="57"/>
      <c r="JW855" s="57"/>
      <c r="JX855" s="57"/>
      <c r="JY855" s="57"/>
      <c r="JZ855" s="57"/>
      <c r="KA855" s="57"/>
      <c r="KB855" s="57"/>
      <c r="KC855" s="57"/>
      <c r="KD855" s="57"/>
      <c r="KE855" s="57"/>
      <c r="KF855" s="57"/>
      <c r="KG855" s="57"/>
      <c r="KH855" s="57"/>
      <c r="KI855" s="57"/>
      <c r="KJ855" s="57"/>
      <c r="KK855" s="57"/>
      <c r="KL855" s="57"/>
      <c r="KM855" s="57"/>
      <c r="KN855" s="57"/>
      <c r="KO855" s="57"/>
      <c r="KP855" s="57"/>
      <c r="KQ855" s="57"/>
      <c r="KR855" s="57"/>
      <c r="KS855" s="57"/>
      <c r="KT855" s="57"/>
      <c r="KU855" s="57"/>
      <c r="KV855" s="57"/>
      <c r="KW855" s="57"/>
      <c r="KX855" s="57"/>
      <c r="KY855" s="57"/>
      <c r="KZ855" s="57"/>
      <c r="LA855" s="57"/>
      <c r="LB855" s="57"/>
      <c r="LC855" s="57"/>
      <c r="LD855" s="57"/>
      <c r="LE855" s="57"/>
      <c r="LF855" s="57"/>
      <c r="LG855" s="57"/>
      <c r="LH855" s="57"/>
      <c r="LI855" s="57"/>
      <c r="LJ855" s="57"/>
      <c r="LK855" s="57"/>
      <c r="LL855" s="57"/>
      <c r="LM855" s="57"/>
      <c r="LN855" s="57"/>
      <c r="LO855" s="57"/>
      <c r="LP855" s="57"/>
      <c r="LQ855" s="57"/>
      <c r="LR855" s="57"/>
      <c r="LS855" s="57"/>
      <c r="LT855" s="57"/>
      <c r="LU855" s="57"/>
      <c r="LV855" s="57"/>
      <c r="LW855" s="57"/>
      <c r="LX855" s="57"/>
      <c r="LY855" s="57"/>
      <c r="LZ855" s="57"/>
      <c r="MA855" s="57"/>
      <c r="MB855" s="57"/>
      <c r="MC855" s="57"/>
      <c r="MD855" s="57"/>
      <c r="ME855" s="57"/>
      <c r="MF855" s="57"/>
      <c r="MG855" s="57"/>
      <c r="MH855" s="57"/>
      <c r="MI855" s="57"/>
      <c r="MJ855" s="57"/>
      <c r="MK855" s="57"/>
      <c r="ML855" s="57"/>
      <c r="MM855" s="57"/>
      <c r="MN855" s="57"/>
      <c r="MO855" s="57"/>
      <c r="MP855" s="57"/>
      <c r="MQ855" s="57"/>
      <c r="MR855" s="57"/>
      <c r="MS855" s="57"/>
      <c r="MT855" s="57"/>
      <c r="MU855" s="57"/>
      <c r="MV855" s="57"/>
      <c r="MW855" s="57"/>
      <c r="MX855" s="57"/>
      <c r="MY855" s="57"/>
      <c r="MZ855" s="57"/>
      <c r="NA855" s="57"/>
      <c r="NB855" s="57"/>
      <c r="NC855" s="57"/>
      <c r="ND855" s="57"/>
      <c r="NE855" s="57"/>
      <c r="NF855" s="57"/>
      <c r="NG855" s="57"/>
      <c r="NH855" s="57"/>
      <c r="NI855" s="57"/>
      <c r="NJ855" s="57"/>
      <c r="NK855" s="57"/>
      <c r="NL855" s="57"/>
      <c r="NM855" s="57"/>
      <c r="NN855" s="57"/>
      <c r="NO855" s="57"/>
      <c r="NP855" s="57"/>
      <c r="NQ855" s="57"/>
      <c r="NR855" s="57"/>
      <c r="NS855" s="57"/>
      <c r="NT855" s="57"/>
      <c r="NU855" s="57"/>
      <c r="NV855" s="57"/>
      <c r="NW855" s="57"/>
      <c r="NX855" s="57"/>
      <c r="NY855" s="57"/>
      <c r="NZ855" s="57"/>
      <c r="OA855" s="57"/>
      <c r="OB855" s="57"/>
      <c r="OC855" s="57"/>
      <c r="OD855" s="57"/>
      <c r="OE855" s="57"/>
      <c r="OF855" s="57"/>
      <c r="OG855" s="57"/>
      <c r="OH855" s="57"/>
      <c r="OI855" s="57"/>
      <c r="OJ855" s="57"/>
      <c r="OK855" s="57"/>
      <c r="OL855" s="57"/>
      <c r="OM855" s="57"/>
      <c r="ON855" s="57"/>
      <c r="OO855" s="57"/>
      <c r="OP855" s="57"/>
      <c r="OQ855" s="57"/>
      <c r="OR855" s="57"/>
      <c r="OS855" s="57"/>
      <c r="OT855" s="57"/>
      <c r="OU855" s="57"/>
      <c r="OV855" s="57"/>
      <c r="OW855" s="57"/>
      <c r="OX855" s="57"/>
      <c r="OY855" s="57"/>
      <c r="OZ855" s="57"/>
      <c r="PA855" s="57"/>
      <c r="PB855" s="57"/>
      <c r="PC855" s="57"/>
      <c r="PD855" s="57"/>
      <c r="PE855" s="57"/>
      <c r="PF855" s="57"/>
      <c r="PG855" s="57"/>
      <c r="PH855" s="57"/>
      <c r="PI855" s="57"/>
      <c r="PJ855" s="57"/>
      <c r="PK855" s="57"/>
      <c r="PL855" s="57"/>
      <c r="PM855" s="57"/>
      <c r="PN855" s="57"/>
      <c r="PO855" s="57"/>
      <c r="PP855" s="57"/>
      <c r="PQ855" s="57"/>
      <c r="PR855" s="57"/>
      <c r="PS855" s="57"/>
      <c r="PT855" s="57"/>
      <c r="PU855" s="57"/>
      <c r="PV855" s="57"/>
      <c r="PW855" s="57"/>
      <c r="PX855" s="57"/>
      <c r="PY855" s="57"/>
      <c r="PZ855" s="57"/>
      <c r="QA855" s="57"/>
      <c r="QB855" s="57"/>
      <c r="QC855" s="57"/>
      <c r="QD855" s="57"/>
      <c r="QE855" s="57"/>
      <c r="QF855" s="57"/>
      <c r="QG855" s="57"/>
      <c r="QH855" s="57"/>
      <c r="QI855" s="57"/>
      <c r="QJ855" s="57"/>
      <c r="QK855" s="57"/>
      <c r="QL855" s="57"/>
      <c r="QM855" s="57"/>
      <c r="QN855" s="57"/>
      <c r="QO855" s="57"/>
      <c r="QP855" s="57"/>
      <c r="QQ855" s="57"/>
      <c r="QR855" s="57"/>
      <c r="QS855" s="57"/>
      <c r="QT855" s="57"/>
      <c r="QU855" s="57"/>
      <c r="QV855" s="57"/>
      <c r="QW855" s="57"/>
      <c r="QX855" s="57"/>
      <c r="QY855" s="57"/>
      <c r="QZ855" s="57"/>
      <c r="RA855" s="57"/>
      <c r="RB855" s="57"/>
      <c r="RC855" s="57"/>
      <c r="RD855" s="57"/>
      <c r="RE855" s="57"/>
      <c r="RF855" s="57"/>
      <c r="RG855" s="57"/>
      <c r="RH855" s="57"/>
      <c r="RI855" s="57"/>
      <c r="RJ855" s="57"/>
      <c r="RK855" s="57"/>
      <c r="RL855" s="57"/>
      <c r="RM855" s="57"/>
      <c r="RN855" s="57"/>
      <c r="RO855" s="57"/>
      <c r="RP855" s="57"/>
      <c r="RQ855" s="57"/>
      <c r="RR855" s="57"/>
      <c r="RS855" s="57"/>
      <c r="RT855" s="57"/>
      <c r="RU855" s="57"/>
      <c r="RV855" s="57"/>
      <c r="RW855" s="57"/>
      <c r="RX855" s="57"/>
      <c r="RY855" s="57"/>
      <c r="RZ855" s="57"/>
      <c r="SA855" s="57"/>
      <c r="SB855" s="57"/>
      <c r="SC855" s="57"/>
      <c r="SD855" s="57"/>
      <c r="SE855" s="57"/>
      <c r="SF855" s="57"/>
      <c r="SG855" s="57"/>
      <c r="SH855" s="57"/>
      <c r="SI855" s="57"/>
      <c r="SJ855" s="57"/>
      <c r="SK855" s="57"/>
      <c r="SL855" s="57"/>
      <c r="SM855" s="57"/>
      <c r="SN855" s="57"/>
      <c r="SO855" s="57"/>
      <c r="SP855" s="57"/>
      <c r="SQ855" s="57"/>
      <c r="SR855" s="57"/>
      <c r="SS855" s="57"/>
      <c r="ST855" s="57"/>
      <c r="SU855" s="57"/>
      <c r="SV855" s="57"/>
      <c r="SW855" s="57"/>
      <c r="SX855" s="57"/>
      <c r="SY855" s="57"/>
      <c r="SZ855" s="57"/>
      <c r="TA855" s="57"/>
      <c r="TB855" s="57"/>
      <c r="TC855" s="57"/>
      <c r="TD855" s="57"/>
      <c r="TE855" s="57"/>
      <c r="TF855" s="57"/>
      <c r="TG855" s="57"/>
      <c r="TH855" s="57"/>
      <c r="TI855" s="57"/>
      <c r="TJ855" s="57"/>
      <c r="TK855" s="57"/>
      <c r="TL855" s="57"/>
      <c r="TM855" s="57"/>
      <c r="TN855" s="57"/>
      <c r="TO855" s="57"/>
      <c r="TP855" s="57"/>
      <c r="TQ855" s="57"/>
      <c r="TR855" s="57"/>
      <c r="TS855" s="57"/>
      <c r="TT855" s="57"/>
      <c r="TU855" s="57"/>
      <c r="TV855" s="57"/>
      <c r="TW855" s="57"/>
      <c r="TX855" s="57"/>
      <c r="TY855" s="57"/>
      <c r="TZ855" s="57"/>
      <c r="UA855" s="57"/>
      <c r="UB855" s="57"/>
      <c r="UC855" s="57"/>
      <c r="UD855" s="57"/>
      <c r="UE855" s="57"/>
      <c r="UF855" s="57"/>
      <c r="UG855" s="57"/>
      <c r="UH855" s="57"/>
      <c r="UI855" s="57"/>
      <c r="UJ855" s="57"/>
      <c r="UK855" s="57"/>
      <c r="UL855" s="57"/>
      <c r="UM855" s="57"/>
      <c r="UN855" s="57"/>
      <c r="UO855" s="57"/>
      <c r="UP855" s="57"/>
      <c r="UQ855" s="57"/>
      <c r="UR855" s="57"/>
      <c r="US855" s="57"/>
      <c r="UT855" s="57"/>
      <c r="UU855" s="57"/>
      <c r="UV855" s="57"/>
      <c r="UW855" s="57"/>
      <c r="UX855" s="57"/>
      <c r="UY855" s="57"/>
      <c r="UZ855" s="57"/>
      <c r="VA855" s="57"/>
      <c r="VB855" s="57"/>
      <c r="VC855" s="57"/>
      <c r="VD855" s="57"/>
      <c r="VE855" s="57"/>
      <c r="VF855" s="57"/>
      <c r="VG855" s="57"/>
      <c r="VH855" s="57"/>
      <c r="VI855" s="57"/>
      <c r="VJ855" s="57"/>
      <c r="VK855" s="57"/>
      <c r="VL855" s="57"/>
      <c r="VM855" s="57"/>
      <c r="VN855" s="57"/>
      <c r="VO855" s="57"/>
      <c r="VP855" s="57"/>
      <c r="VQ855" s="57"/>
      <c r="VR855" s="57"/>
      <c r="VS855" s="57"/>
      <c r="VT855" s="57"/>
      <c r="VU855" s="57"/>
      <c r="VV855" s="57"/>
      <c r="VW855" s="57"/>
      <c r="VX855" s="57"/>
      <c r="VY855" s="57"/>
      <c r="VZ855" s="57"/>
      <c r="WA855" s="57"/>
      <c r="WB855" s="57"/>
      <c r="WC855" s="57"/>
      <c r="WD855" s="57"/>
      <c r="WE855" s="57"/>
      <c r="WF855" s="57"/>
      <c r="WG855" s="57"/>
      <c r="WH855" s="57"/>
      <c r="WI855" s="57"/>
      <c r="WJ855" s="57"/>
      <c r="WK855" s="57"/>
      <c r="WL855" s="57"/>
      <c r="WM855" s="57"/>
      <c r="WN855" s="57"/>
      <c r="WO855" s="57"/>
      <c r="WP855" s="57"/>
      <c r="WQ855" s="57"/>
      <c r="WR855" s="57"/>
      <c r="WS855" s="57"/>
      <c r="WT855" s="57"/>
      <c r="WU855" s="57"/>
      <c r="WV855" s="57"/>
      <c r="WW855" s="57"/>
      <c r="WX855" s="57"/>
      <c r="WY855" s="57"/>
      <c r="WZ855" s="57"/>
      <c r="XA855" s="57"/>
      <c r="XB855" s="57"/>
      <c r="XC855" s="57"/>
      <c r="XD855" s="57"/>
      <c r="XE855" s="57"/>
      <c r="XF855" s="57"/>
      <c r="XG855" s="57"/>
      <c r="XH855" s="57"/>
      <c r="XI855" s="57"/>
      <c r="XJ855" s="57"/>
      <c r="XK855" s="57"/>
      <c r="XL855" s="57"/>
      <c r="XM855" s="57"/>
      <c r="XN855" s="57"/>
      <c r="XO855" s="57"/>
      <c r="XP855" s="57"/>
      <c r="XQ855" s="57"/>
      <c r="XR855" s="57"/>
      <c r="XS855" s="57"/>
      <c r="XT855" s="57"/>
      <c r="XU855" s="57"/>
      <c r="XV855" s="57"/>
      <c r="XW855" s="57"/>
    </row>
    <row r="856">
      <c r="AI856" s="57"/>
      <c r="BR856" s="57"/>
      <c r="DA856" s="57"/>
      <c r="EJ856" s="57"/>
      <c r="EK856" s="57"/>
      <c r="EL856" s="57"/>
      <c r="EM856" s="57"/>
      <c r="EN856" s="57"/>
      <c r="EO856" s="57"/>
      <c r="EP856" s="57"/>
      <c r="EQ856" s="57"/>
      <c r="ER856" s="57"/>
      <c r="ES856" s="57"/>
      <c r="ET856" s="57"/>
      <c r="EU856" s="57"/>
      <c r="EV856" s="57"/>
      <c r="EW856" s="57"/>
      <c r="EX856" s="57"/>
      <c r="EY856" s="57"/>
      <c r="EZ856" s="57"/>
      <c r="FA856" s="57"/>
      <c r="FB856" s="57"/>
      <c r="FC856" s="57"/>
      <c r="FD856" s="57"/>
      <c r="FE856" s="57"/>
      <c r="FF856" s="57"/>
      <c r="FG856" s="57"/>
      <c r="FH856" s="57"/>
      <c r="FI856" s="57"/>
      <c r="FJ856" s="57"/>
      <c r="FK856" s="57"/>
      <c r="FL856" s="57"/>
      <c r="FM856" s="57"/>
      <c r="FN856" s="57"/>
      <c r="FO856" s="57"/>
      <c r="FP856" s="57"/>
      <c r="FQ856" s="57"/>
      <c r="FR856" s="57"/>
      <c r="FS856" s="57"/>
      <c r="FT856" s="57"/>
      <c r="FU856" s="57"/>
      <c r="FV856" s="57"/>
      <c r="FW856" s="57"/>
      <c r="FX856" s="57"/>
      <c r="FY856" s="57"/>
      <c r="FZ856" s="57"/>
      <c r="GA856" s="57"/>
      <c r="GB856" s="57"/>
      <c r="GC856" s="57"/>
      <c r="GD856" s="57"/>
      <c r="GE856" s="57"/>
      <c r="GF856" s="57"/>
      <c r="GG856" s="57"/>
      <c r="GH856" s="57"/>
      <c r="GI856" s="57"/>
      <c r="GJ856" s="57"/>
      <c r="GK856" s="57"/>
      <c r="GL856" s="57"/>
      <c r="GM856" s="57"/>
      <c r="GN856" s="57"/>
      <c r="GO856" s="57"/>
      <c r="GP856" s="57"/>
      <c r="GQ856" s="57"/>
      <c r="GR856" s="57"/>
      <c r="GS856" s="57"/>
      <c r="GT856" s="57"/>
      <c r="GU856" s="57"/>
      <c r="GV856" s="57"/>
      <c r="GW856" s="57"/>
      <c r="GX856" s="57"/>
      <c r="GY856" s="57"/>
      <c r="GZ856" s="57"/>
      <c r="HA856" s="57"/>
      <c r="HB856" s="57"/>
      <c r="HC856" s="57"/>
      <c r="HD856" s="57"/>
      <c r="HE856" s="57"/>
      <c r="HF856" s="57"/>
      <c r="HG856" s="57"/>
      <c r="HH856" s="57"/>
      <c r="HI856" s="57"/>
      <c r="HJ856" s="57"/>
      <c r="HK856" s="57"/>
      <c r="HL856" s="57"/>
      <c r="HM856" s="57"/>
      <c r="HN856" s="57"/>
      <c r="HO856" s="57"/>
      <c r="HP856" s="57"/>
      <c r="HQ856" s="57"/>
      <c r="HR856" s="57"/>
      <c r="HS856" s="57"/>
      <c r="HT856" s="57"/>
      <c r="HU856" s="57"/>
      <c r="HV856" s="57"/>
      <c r="HW856" s="57"/>
      <c r="HX856" s="57"/>
      <c r="HY856" s="57"/>
      <c r="HZ856" s="57"/>
      <c r="IA856" s="57"/>
      <c r="IB856" s="57"/>
      <c r="IC856" s="57"/>
      <c r="ID856" s="57"/>
      <c r="IE856" s="57"/>
      <c r="IF856" s="57"/>
      <c r="IG856" s="57"/>
      <c r="IH856" s="57"/>
      <c r="II856" s="57"/>
      <c r="IJ856" s="57"/>
      <c r="IK856" s="57"/>
      <c r="IL856" s="57"/>
      <c r="IM856" s="57"/>
      <c r="IN856" s="57"/>
      <c r="IO856" s="57"/>
      <c r="IP856" s="57"/>
      <c r="IQ856" s="57"/>
      <c r="IR856" s="57"/>
      <c r="IS856" s="57"/>
      <c r="IT856" s="57"/>
      <c r="IU856" s="57"/>
      <c r="IV856" s="57"/>
      <c r="IW856" s="57"/>
      <c r="IX856" s="57"/>
      <c r="IY856" s="57"/>
      <c r="IZ856" s="57"/>
      <c r="JA856" s="57"/>
      <c r="JB856" s="57"/>
      <c r="JC856" s="57"/>
      <c r="JD856" s="57"/>
      <c r="JE856" s="57"/>
      <c r="JF856" s="57"/>
      <c r="JG856" s="57"/>
      <c r="JH856" s="57"/>
      <c r="JI856" s="57"/>
      <c r="JJ856" s="57"/>
      <c r="JK856" s="57"/>
      <c r="JL856" s="57"/>
      <c r="JM856" s="57"/>
      <c r="JN856" s="57"/>
      <c r="JO856" s="57"/>
      <c r="JP856" s="57"/>
      <c r="JQ856" s="57"/>
      <c r="JR856" s="57"/>
      <c r="JS856" s="57"/>
      <c r="JT856" s="57"/>
      <c r="JU856" s="57"/>
      <c r="JV856" s="57"/>
      <c r="JW856" s="57"/>
      <c r="JX856" s="57"/>
      <c r="JY856" s="57"/>
      <c r="JZ856" s="57"/>
      <c r="KA856" s="57"/>
      <c r="KB856" s="57"/>
      <c r="KC856" s="57"/>
      <c r="KD856" s="57"/>
      <c r="KE856" s="57"/>
      <c r="KF856" s="57"/>
      <c r="KG856" s="57"/>
      <c r="KH856" s="57"/>
      <c r="KI856" s="57"/>
      <c r="KJ856" s="57"/>
      <c r="KK856" s="57"/>
      <c r="KL856" s="57"/>
      <c r="KM856" s="57"/>
      <c r="KN856" s="57"/>
      <c r="KO856" s="57"/>
      <c r="KP856" s="57"/>
      <c r="KQ856" s="57"/>
      <c r="KR856" s="57"/>
      <c r="KS856" s="57"/>
      <c r="KT856" s="57"/>
      <c r="KU856" s="57"/>
      <c r="KV856" s="57"/>
      <c r="KW856" s="57"/>
      <c r="KX856" s="57"/>
      <c r="KY856" s="57"/>
      <c r="KZ856" s="57"/>
      <c r="LA856" s="57"/>
      <c r="LB856" s="57"/>
      <c r="LC856" s="57"/>
      <c r="LD856" s="57"/>
      <c r="LE856" s="57"/>
      <c r="LF856" s="57"/>
      <c r="LG856" s="57"/>
      <c r="LH856" s="57"/>
      <c r="LI856" s="57"/>
      <c r="LJ856" s="57"/>
      <c r="LK856" s="57"/>
      <c r="LL856" s="57"/>
      <c r="LM856" s="57"/>
      <c r="LN856" s="57"/>
      <c r="LO856" s="57"/>
      <c r="LP856" s="57"/>
      <c r="LQ856" s="57"/>
      <c r="LR856" s="57"/>
      <c r="LS856" s="57"/>
      <c r="LT856" s="57"/>
      <c r="LU856" s="57"/>
      <c r="LV856" s="57"/>
      <c r="LW856" s="57"/>
      <c r="LX856" s="57"/>
      <c r="LY856" s="57"/>
      <c r="LZ856" s="57"/>
      <c r="MA856" s="57"/>
      <c r="MB856" s="57"/>
      <c r="MC856" s="57"/>
      <c r="MD856" s="57"/>
      <c r="ME856" s="57"/>
      <c r="MF856" s="57"/>
      <c r="MG856" s="57"/>
      <c r="MH856" s="57"/>
      <c r="MI856" s="57"/>
      <c r="MJ856" s="57"/>
      <c r="MK856" s="57"/>
      <c r="ML856" s="57"/>
      <c r="MM856" s="57"/>
      <c r="MN856" s="57"/>
      <c r="MO856" s="57"/>
      <c r="MP856" s="57"/>
      <c r="MQ856" s="57"/>
      <c r="MR856" s="57"/>
      <c r="MS856" s="57"/>
      <c r="MT856" s="57"/>
      <c r="MU856" s="57"/>
      <c r="MV856" s="57"/>
      <c r="MW856" s="57"/>
      <c r="MX856" s="57"/>
      <c r="MY856" s="57"/>
      <c r="MZ856" s="57"/>
      <c r="NA856" s="57"/>
      <c r="NB856" s="57"/>
      <c r="NC856" s="57"/>
      <c r="ND856" s="57"/>
      <c r="NE856" s="57"/>
      <c r="NF856" s="57"/>
      <c r="NG856" s="57"/>
      <c r="NH856" s="57"/>
      <c r="NI856" s="57"/>
      <c r="NJ856" s="57"/>
      <c r="NK856" s="57"/>
      <c r="NL856" s="57"/>
      <c r="NM856" s="57"/>
      <c r="NN856" s="57"/>
      <c r="NO856" s="57"/>
      <c r="NP856" s="57"/>
      <c r="NQ856" s="57"/>
      <c r="NR856" s="57"/>
      <c r="NS856" s="57"/>
      <c r="NT856" s="57"/>
      <c r="NU856" s="57"/>
      <c r="NV856" s="57"/>
      <c r="NW856" s="57"/>
      <c r="NX856" s="57"/>
      <c r="NY856" s="57"/>
      <c r="NZ856" s="57"/>
      <c r="OA856" s="57"/>
      <c r="OB856" s="57"/>
      <c r="OC856" s="57"/>
      <c r="OD856" s="57"/>
      <c r="OE856" s="57"/>
      <c r="OF856" s="57"/>
      <c r="OG856" s="57"/>
      <c r="OH856" s="57"/>
      <c r="OI856" s="57"/>
      <c r="OJ856" s="57"/>
      <c r="OK856" s="57"/>
      <c r="OL856" s="57"/>
      <c r="OM856" s="57"/>
      <c r="ON856" s="57"/>
      <c r="OO856" s="57"/>
      <c r="OP856" s="57"/>
      <c r="OQ856" s="57"/>
      <c r="OR856" s="57"/>
      <c r="OS856" s="57"/>
      <c r="OT856" s="57"/>
      <c r="OU856" s="57"/>
      <c r="OV856" s="57"/>
      <c r="OW856" s="57"/>
      <c r="OX856" s="57"/>
      <c r="OY856" s="57"/>
      <c r="OZ856" s="57"/>
      <c r="PA856" s="57"/>
      <c r="PB856" s="57"/>
      <c r="PC856" s="57"/>
      <c r="PD856" s="57"/>
      <c r="PE856" s="57"/>
      <c r="PF856" s="57"/>
      <c r="PG856" s="57"/>
      <c r="PH856" s="57"/>
      <c r="PI856" s="57"/>
      <c r="PJ856" s="57"/>
      <c r="PK856" s="57"/>
      <c r="PL856" s="57"/>
      <c r="PM856" s="57"/>
      <c r="PN856" s="57"/>
      <c r="PO856" s="57"/>
      <c r="PP856" s="57"/>
      <c r="PQ856" s="57"/>
      <c r="PR856" s="57"/>
      <c r="PS856" s="57"/>
      <c r="PT856" s="57"/>
      <c r="PU856" s="57"/>
      <c r="PV856" s="57"/>
      <c r="PW856" s="57"/>
      <c r="PX856" s="57"/>
      <c r="PY856" s="57"/>
      <c r="PZ856" s="57"/>
      <c r="QA856" s="57"/>
      <c r="QB856" s="57"/>
      <c r="QC856" s="57"/>
      <c r="QD856" s="57"/>
      <c r="QE856" s="57"/>
      <c r="QF856" s="57"/>
      <c r="QG856" s="57"/>
      <c r="QH856" s="57"/>
      <c r="QI856" s="57"/>
      <c r="QJ856" s="57"/>
      <c r="QK856" s="57"/>
      <c r="QL856" s="57"/>
      <c r="QM856" s="57"/>
      <c r="QN856" s="57"/>
      <c r="QO856" s="57"/>
      <c r="QP856" s="57"/>
      <c r="QQ856" s="57"/>
      <c r="QR856" s="57"/>
      <c r="QS856" s="57"/>
      <c r="QT856" s="57"/>
      <c r="QU856" s="57"/>
      <c r="QV856" s="57"/>
      <c r="QW856" s="57"/>
      <c r="QX856" s="57"/>
      <c r="QY856" s="57"/>
      <c r="QZ856" s="57"/>
      <c r="RA856" s="57"/>
      <c r="RB856" s="57"/>
      <c r="RC856" s="57"/>
      <c r="RD856" s="57"/>
      <c r="RE856" s="57"/>
      <c r="RF856" s="57"/>
      <c r="RG856" s="57"/>
      <c r="RH856" s="57"/>
      <c r="RI856" s="57"/>
      <c r="RJ856" s="57"/>
      <c r="RK856" s="57"/>
      <c r="RL856" s="57"/>
      <c r="RM856" s="57"/>
      <c r="RN856" s="57"/>
      <c r="RO856" s="57"/>
      <c r="RP856" s="57"/>
      <c r="RQ856" s="57"/>
      <c r="RR856" s="57"/>
      <c r="RS856" s="57"/>
      <c r="RT856" s="57"/>
      <c r="RU856" s="57"/>
      <c r="RV856" s="57"/>
      <c r="RW856" s="57"/>
      <c r="RX856" s="57"/>
      <c r="RY856" s="57"/>
      <c r="RZ856" s="57"/>
      <c r="SA856" s="57"/>
      <c r="SB856" s="57"/>
      <c r="SC856" s="57"/>
      <c r="SD856" s="57"/>
      <c r="SE856" s="57"/>
      <c r="SF856" s="57"/>
      <c r="SG856" s="57"/>
      <c r="SH856" s="57"/>
      <c r="SI856" s="57"/>
      <c r="SJ856" s="57"/>
      <c r="SK856" s="57"/>
      <c r="SL856" s="57"/>
      <c r="SM856" s="57"/>
      <c r="SN856" s="57"/>
      <c r="SO856" s="57"/>
      <c r="SP856" s="57"/>
      <c r="SQ856" s="57"/>
      <c r="SR856" s="57"/>
      <c r="SS856" s="57"/>
      <c r="ST856" s="57"/>
      <c r="SU856" s="57"/>
      <c r="SV856" s="57"/>
      <c r="SW856" s="57"/>
      <c r="SX856" s="57"/>
      <c r="SY856" s="57"/>
      <c r="SZ856" s="57"/>
      <c r="TA856" s="57"/>
      <c r="TB856" s="57"/>
      <c r="TC856" s="57"/>
      <c r="TD856" s="57"/>
      <c r="TE856" s="57"/>
      <c r="TF856" s="57"/>
      <c r="TG856" s="57"/>
      <c r="TH856" s="57"/>
      <c r="TI856" s="57"/>
      <c r="TJ856" s="57"/>
      <c r="TK856" s="57"/>
      <c r="TL856" s="57"/>
      <c r="TM856" s="57"/>
      <c r="TN856" s="57"/>
      <c r="TO856" s="57"/>
      <c r="TP856" s="57"/>
      <c r="TQ856" s="57"/>
      <c r="TR856" s="57"/>
      <c r="TS856" s="57"/>
      <c r="TT856" s="57"/>
      <c r="TU856" s="57"/>
      <c r="TV856" s="57"/>
      <c r="TW856" s="57"/>
      <c r="TX856" s="57"/>
      <c r="TY856" s="57"/>
      <c r="TZ856" s="57"/>
      <c r="UA856" s="57"/>
      <c r="UB856" s="57"/>
      <c r="UC856" s="57"/>
      <c r="UD856" s="57"/>
      <c r="UE856" s="57"/>
      <c r="UF856" s="57"/>
      <c r="UG856" s="57"/>
      <c r="UH856" s="57"/>
      <c r="UI856" s="57"/>
      <c r="UJ856" s="57"/>
      <c r="UK856" s="57"/>
      <c r="UL856" s="57"/>
      <c r="UM856" s="57"/>
      <c r="UN856" s="57"/>
      <c r="UO856" s="57"/>
      <c r="UP856" s="57"/>
      <c r="UQ856" s="57"/>
      <c r="UR856" s="57"/>
      <c r="US856" s="57"/>
      <c r="UT856" s="57"/>
      <c r="UU856" s="57"/>
      <c r="UV856" s="57"/>
      <c r="UW856" s="57"/>
      <c r="UX856" s="57"/>
      <c r="UY856" s="57"/>
      <c r="UZ856" s="57"/>
      <c r="VA856" s="57"/>
      <c r="VB856" s="57"/>
      <c r="VC856" s="57"/>
      <c r="VD856" s="57"/>
      <c r="VE856" s="57"/>
      <c r="VF856" s="57"/>
      <c r="VG856" s="57"/>
      <c r="VH856" s="57"/>
      <c r="VI856" s="57"/>
      <c r="VJ856" s="57"/>
      <c r="VK856" s="57"/>
      <c r="VL856" s="57"/>
      <c r="VM856" s="57"/>
      <c r="VN856" s="57"/>
      <c r="VO856" s="57"/>
      <c r="VP856" s="57"/>
      <c r="VQ856" s="57"/>
      <c r="VR856" s="57"/>
      <c r="VS856" s="57"/>
      <c r="VT856" s="57"/>
      <c r="VU856" s="57"/>
      <c r="VV856" s="57"/>
      <c r="VW856" s="57"/>
      <c r="VX856" s="57"/>
      <c r="VY856" s="57"/>
      <c r="VZ856" s="57"/>
      <c r="WA856" s="57"/>
      <c r="WB856" s="57"/>
      <c r="WC856" s="57"/>
      <c r="WD856" s="57"/>
      <c r="WE856" s="57"/>
      <c r="WF856" s="57"/>
      <c r="WG856" s="57"/>
      <c r="WH856" s="57"/>
      <c r="WI856" s="57"/>
      <c r="WJ856" s="57"/>
      <c r="WK856" s="57"/>
      <c r="WL856" s="57"/>
      <c r="WM856" s="57"/>
      <c r="WN856" s="57"/>
      <c r="WO856" s="57"/>
      <c r="WP856" s="57"/>
      <c r="WQ856" s="57"/>
      <c r="WR856" s="57"/>
      <c r="WS856" s="57"/>
      <c r="WT856" s="57"/>
      <c r="WU856" s="57"/>
      <c r="WV856" s="57"/>
      <c r="WW856" s="57"/>
      <c r="WX856" s="57"/>
      <c r="WY856" s="57"/>
      <c r="WZ856" s="57"/>
      <c r="XA856" s="57"/>
      <c r="XB856" s="57"/>
      <c r="XC856" s="57"/>
      <c r="XD856" s="57"/>
      <c r="XE856" s="57"/>
      <c r="XF856" s="57"/>
      <c r="XG856" s="57"/>
      <c r="XH856" s="57"/>
      <c r="XI856" s="57"/>
      <c r="XJ856" s="57"/>
      <c r="XK856" s="57"/>
      <c r="XL856" s="57"/>
      <c r="XM856" s="57"/>
      <c r="XN856" s="57"/>
      <c r="XO856" s="57"/>
      <c r="XP856" s="57"/>
      <c r="XQ856" s="57"/>
      <c r="XR856" s="57"/>
      <c r="XS856" s="57"/>
      <c r="XT856" s="57"/>
      <c r="XU856" s="57"/>
      <c r="XV856" s="57"/>
      <c r="XW856" s="57"/>
    </row>
    <row r="857">
      <c r="AI857" s="57"/>
      <c r="BR857" s="57"/>
      <c r="DA857" s="57"/>
      <c r="EJ857" s="57"/>
      <c r="EK857" s="57"/>
      <c r="EL857" s="57"/>
      <c r="EM857" s="57"/>
      <c r="EN857" s="57"/>
      <c r="EO857" s="57"/>
      <c r="EP857" s="57"/>
      <c r="EQ857" s="57"/>
      <c r="ER857" s="57"/>
      <c r="ES857" s="57"/>
      <c r="ET857" s="57"/>
      <c r="EU857" s="57"/>
      <c r="EV857" s="57"/>
      <c r="EW857" s="57"/>
      <c r="EX857" s="57"/>
      <c r="EY857" s="57"/>
      <c r="EZ857" s="57"/>
      <c r="FA857" s="57"/>
      <c r="FB857" s="57"/>
      <c r="FC857" s="57"/>
      <c r="FD857" s="57"/>
      <c r="FE857" s="57"/>
      <c r="FF857" s="57"/>
      <c r="FG857" s="57"/>
      <c r="FH857" s="57"/>
      <c r="FI857" s="57"/>
      <c r="FJ857" s="57"/>
      <c r="FK857" s="57"/>
      <c r="FL857" s="57"/>
      <c r="FM857" s="57"/>
      <c r="FN857" s="57"/>
      <c r="FO857" s="57"/>
      <c r="FP857" s="57"/>
      <c r="FQ857" s="57"/>
      <c r="FR857" s="57"/>
      <c r="FS857" s="57"/>
      <c r="FT857" s="57"/>
      <c r="FU857" s="57"/>
      <c r="FV857" s="57"/>
      <c r="FW857" s="57"/>
      <c r="FX857" s="57"/>
      <c r="FY857" s="57"/>
      <c r="FZ857" s="57"/>
      <c r="GA857" s="57"/>
      <c r="GB857" s="57"/>
      <c r="GC857" s="57"/>
      <c r="GD857" s="57"/>
      <c r="GE857" s="57"/>
      <c r="GF857" s="57"/>
      <c r="GG857" s="57"/>
      <c r="GH857" s="57"/>
      <c r="GI857" s="57"/>
      <c r="GJ857" s="57"/>
      <c r="GK857" s="57"/>
      <c r="GL857" s="57"/>
      <c r="GM857" s="57"/>
      <c r="GN857" s="57"/>
      <c r="GO857" s="57"/>
      <c r="GP857" s="57"/>
      <c r="GQ857" s="57"/>
      <c r="GR857" s="57"/>
      <c r="GS857" s="57"/>
      <c r="GT857" s="57"/>
      <c r="GU857" s="57"/>
      <c r="GV857" s="57"/>
      <c r="GW857" s="57"/>
      <c r="GX857" s="57"/>
      <c r="GY857" s="57"/>
      <c r="GZ857" s="57"/>
      <c r="HA857" s="57"/>
      <c r="HB857" s="57"/>
      <c r="HC857" s="57"/>
      <c r="HD857" s="57"/>
      <c r="HE857" s="57"/>
      <c r="HF857" s="57"/>
      <c r="HG857" s="57"/>
      <c r="HH857" s="57"/>
      <c r="HI857" s="57"/>
      <c r="HJ857" s="57"/>
      <c r="HK857" s="57"/>
      <c r="HL857" s="57"/>
      <c r="HM857" s="57"/>
      <c r="HN857" s="57"/>
      <c r="HO857" s="57"/>
      <c r="HP857" s="57"/>
      <c r="HQ857" s="57"/>
      <c r="HR857" s="57"/>
      <c r="HS857" s="57"/>
      <c r="HT857" s="57"/>
      <c r="HU857" s="57"/>
      <c r="HV857" s="57"/>
      <c r="HW857" s="57"/>
      <c r="HX857" s="57"/>
      <c r="HY857" s="57"/>
      <c r="HZ857" s="57"/>
      <c r="IA857" s="57"/>
      <c r="IB857" s="57"/>
      <c r="IC857" s="57"/>
      <c r="ID857" s="57"/>
      <c r="IE857" s="57"/>
      <c r="IF857" s="57"/>
      <c r="IG857" s="57"/>
      <c r="IH857" s="57"/>
      <c r="II857" s="57"/>
      <c r="IJ857" s="57"/>
      <c r="IK857" s="57"/>
      <c r="IL857" s="57"/>
      <c r="IM857" s="57"/>
      <c r="IN857" s="57"/>
      <c r="IO857" s="57"/>
      <c r="IP857" s="57"/>
      <c r="IQ857" s="57"/>
      <c r="IR857" s="57"/>
      <c r="IS857" s="57"/>
      <c r="IT857" s="57"/>
      <c r="IU857" s="57"/>
      <c r="IV857" s="57"/>
      <c r="IW857" s="57"/>
      <c r="IX857" s="57"/>
      <c r="IY857" s="57"/>
      <c r="IZ857" s="57"/>
      <c r="JA857" s="57"/>
      <c r="JB857" s="57"/>
      <c r="JC857" s="57"/>
      <c r="JD857" s="57"/>
      <c r="JE857" s="57"/>
      <c r="JF857" s="57"/>
      <c r="JG857" s="57"/>
      <c r="JH857" s="57"/>
      <c r="JI857" s="57"/>
      <c r="JJ857" s="57"/>
      <c r="JK857" s="57"/>
      <c r="JL857" s="57"/>
      <c r="JM857" s="57"/>
      <c r="JN857" s="57"/>
      <c r="JO857" s="57"/>
      <c r="JP857" s="57"/>
      <c r="JQ857" s="57"/>
      <c r="JR857" s="57"/>
      <c r="JS857" s="57"/>
      <c r="JT857" s="57"/>
      <c r="JU857" s="57"/>
      <c r="JV857" s="57"/>
      <c r="JW857" s="57"/>
      <c r="JX857" s="57"/>
      <c r="JY857" s="57"/>
      <c r="JZ857" s="57"/>
      <c r="KA857" s="57"/>
      <c r="KB857" s="57"/>
      <c r="KC857" s="57"/>
      <c r="KD857" s="57"/>
      <c r="KE857" s="57"/>
      <c r="KF857" s="57"/>
      <c r="KG857" s="57"/>
      <c r="KH857" s="57"/>
      <c r="KI857" s="57"/>
      <c r="KJ857" s="57"/>
      <c r="KK857" s="57"/>
      <c r="KL857" s="57"/>
      <c r="KM857" s="57"/>
      <c r="KN857" s="57"/>
      <c r="KO857" s="57"/>
      <c r="KP857" s="57"/>
      <c r="KQ857" s="57"/>
      <c r="KR857" s="57"/>
      <c r="KS857" s="57"/>
      <c r="KT857" s="57"/>
      <c r="KU857" s="57"/>
      <c r="KV857" s="57"/>
      <c r="KW857" s="57"/>
      <c r="KX857" s="57"/>
      <c r="KY857" s="57"/>
      <c r="KZ857" s="57"/>
      <c r="LA857" s="57"/>
      <c r="LB857" s="57"/>
      <c r="LC857" s="57"/>
      <c r="LD857" s="57"/>
      <c r="LE857" s="57"/>
      <c r="LF857" s="57"/>
      <c r="LG857" s="57"/>
      <c r="LH857" s="57"/>
      <c r="LI857" s="57"/>
      <c r="LJ857" s="57"/>
      <c r="LK857" s="57"/>
      <c r="LL857" s="57"/>
      <c r="LM857" s="57"/>
      <c r="LN857" s="57"/>
      <c r="LO857" s="57"/>
      <c r="LP857" s="57"/>
      <c r="LQ857" s="57"/>
      <c r="LR857" s="57"/>
      <c r="LS857" s="57"/>
      <c r="LT857" s="57"/>
      <c r="LU857" s="57"/>
      <c r="LV857" s="57"/>
      <c r="LW857" s="57"/>
      <c r="LX857" s="57"/>
      <c r="LY857" s="57"/>
      <c r="LZ857" s="57"/>
      <c r="MA857" s="57"/>
      <c r="MB857" s="57"/>
      <c r="MC857" s="57"/>
      <c r="MD857" s="57"/>
      <c r="ME857" s="57"/>
      <c r="MF857" s="57"/>
      <c r="MG857" s="57"/>
      <c r="MH857" s="57"/>
      <c r="MI857" s="57"/>
      <c r="MJ857" s="57"/>
      <c r="MK857" s="57"/>
      <c r="ML857" s="57"/>
      <c r="MM857" s="57"/>
      <c r="MN857" s="57"/>
      <c r="MO857" s="57"/>
      <c r="MP857" s="57"/>
      <c r="MQ857" s="57"/>
      <c r="MR857" s="57"/>
      <c r="MS857" s="57"/>
      <c r="MT857" s="57"/>
      <c r="MU857" s="57"/>
      <c r="MV857" s="57"/>
      <c r="MW857" s="57"/>
      <c r="MX857" s="57"/>
      <c r="MY857" s="57"/>
      <c r="MZ857" s="57"/>
      <c r="NA857" s="57"/>
      <c r="NB857" s="57"/>
      <c r="NC857" s="57"/>
      <c r="ND857" s="57"/>
      <c r="NE857" s="57"/>
      <c r="NF857" s="57"/>
      <c r="NG857" s="57"/>
      <c r="NH857" s="57"/>
      <c r="NI857" s="57"/>
      <c r="NJ857" s="57"/>
      <c r="NK857" s="57"/>
      <c r="NL857" s="57"/>
      <c r="NM857" s="57"/>
      <c r="NN857" s="57"/>
      <c r="NO857" s="57"/>
      <c r="NP857" s="57"/>
      <c r="NQ857" s="57"/>
      <c r="NR857" s="57"/>
      <c r="NS857" s="57"/>
      <c r="NT857" s="57"/>
      <c r="NU857" s="57"/>
      <c r="NV857" s="57"/>
      <c r="NW857" s="57"/>
      <c r="NX857" s="57"/>
      <c r="NY857" s="57"/>
      <c r="NZ857" s="57"/>
      <c r="OA857" s="57"/>
      <c r="OB857" s="57"/>
      <c r="OC857" s="57"/>
      <c r="OD857" s="57"/>
      <c r="OE857" s="57"/>
      <c r="OF857" s="57"/>
      <c r="OG857" s="57"/>
      <c r="OH857" s="57"/>
      <c r="OI857" s="57"/>
      <c r="OJ857" s="57"/>
      <c r="OK857" s="57"/>
      <c r="OL857" s="57"/>
      <c r="OM857" s="57"/>
      <c r="ON857" s="57"/>
      <c r="OO857" s="57"/>
      <c r="OP857" s="57"/>
      <c r="OQ857" s="57"/>
      <c r="OR857" s="57"/>
      <c r="OS857" s="57"/>
      <c r="OT857" s="57"/>
      <c r="OU857" s="57"/>
      <c r="OV857" s="57"/>
      <c r="OW857" s="57"/>
      <c r="OX857" s="57"/>
      <c r="OY857" s="57"/>
      <c r="OZ857" s="57"/>
      <c r="PA857" s="57"/>
      <c r="PB857" s="57"/>
      <c r="PC857" s="57"/>
      <c r="PD857" s="57"/>
      <c r="PE857" s="57"/>
      <c r="PF857" s="57"/>
      <c r="PG857" s="57"/>
      <c r="PH857" s="57"/>
      <c r="PI857" s="57"/>
      <c r="PJ857" s="57"/>
      <c r="PK857" s="57"/>
      <c r="PL857" s="57"/>
      <c r="PM857" s="57"/>
      <c r="PN857" s="57"/>
      <c r="PO857" s="57"/>
      <c r="PP857" s="57"/>
      <c r="PQ857" s="57"/>
      <c r="PR857" s="57"/>
      <c r="PS857" s="57"/>
      <c r="PT857" s="57"/>
      <c r="PU857" s="57"/>
      <c r="PV857" s="57"/>
      <c r="PW857" s="57"/>
      <c r="PX857" s="57"/>
      <c r="PY857" s="57"/>
      <c r="PZ857" s="57"/>
      <c r="QA857" s="57"/>
      <c r="QB857" s="57"/>
      <c r="QC857" s="57"/>
      <c r="QD857" s="57"/>
      <c r="QE857" s="57"/>
      <c r="QF857" s="57"/>
      <c r="QG857" s="57"/>
      <c r="QH857" s="57"/>
      <c r="QI857" s="57"/>
      <c r="QJ857" s="57"/>
      <c r="QK857" s="57"/>
      <c r="QL857" s="57"/>
      <c r="QM857" s="57"/>
      <c r="QN857" s="57"/>
      <c r="QO857" s="57"/>
      <c r="QP857" s="57"/>
      <c r="QQ857" s="57"/>
      <c r="QR857" s="57"/>
      <c r="QS857" s="57"/>
      <c r="QT857" s="57"/>
      <c r="QU857" s="57"/>
      <c r="QV857" s="57"/>
      <c r="QW857" s="57"/>
      <c r="QX857" s="57"/>
      <c r="QY857" s="57"/>
      <c r="QZ857" s="57"/>
      <c r="RA857" s="57"/>
      <c r="RB857" s="57"/>
      <c r="RC857" s="57"/>
      <c r="RD857" s="57"/>
      <c r="RE857" s="57"/>
      <c r="RF857" s="57"/>
      <c r="RG857" s="57"/>
      <c r="RH857" s="57"/>
      <c r="RI857" s="57"/>
      <c r="RJ857" s="57"/>
      <c r="RK857" s="57"/>
      <c r="RL857" s="57"/>
      <c r="RM857" s="57"/>
      <c r="RN857" s="57"/>
      <c r="RO857" s="57"/>
      <c r="RP857" s="57"/>
      <c r="RQ857" s="57"/>
      <c r="RR857" s="57"/>
      <c r="RS857" s="57"/>
      <c r="RT857" s="57"/>
      <c r="RU857" s="57"/>
      <c r="RV857" s="57"/>
      <c r="RW857" s="57"/>
      <c r="RX857" s="57"/>
      <c r="RY857" s="57"/>
      <c r="RZ857" s="57"/>
      <c r="SA857" s="57"/>
      <c r="SB857" s="57"/>
      <c r="SC857" s="57"/>
      <c r="SD857" s="57"/>
      <c r="SE857" s="57"/>
      <c r="SF857" s="57"/>
      <c r="SG857" s="57"/>
      <c r="SH857" s="57"/>
      <c r="SI857" s="57"/>
      <c r="SJ857" s="57"/>
      <c r="SK857" s="57"/>
      <c r="SL857" s="57"/>
      <c r="SM857" s="57"/>
      <c r="SN857" s="57"/>
      <c r="SO857" s="57"/>
      <c r="SP857" s="57"/>
      <c r="SQ857" s="57"/>
      <c r="SR857" s="57"/>
      <c r="SS857" s="57"/>
      <c r="ST857" s="57"/>
      <c r="SU857" s="57"/>
      <c r="SV857" s="57"/>
      <c r="SW857" s="57"/>
      <c r="SX857" s="57"/>
      <c r="SY857" s="57"/>
      <c r="SZ857" s="57"/>
      <c r="TA857" s="57"/>
      <c r="TB857" s="57"/>
      <c r="TC857" s="57"/>
      <c r="TD857" s="57"/>
      <c r="TE857" s="57"/>
      <c r="TF857" s="57"/>
      <c r="TG857" s="57"/>
      <c r="TH857" s="57"/>
      <c r="TI857" s="57"/>
      <c r="TJ857" s="57"/>
      <c r="TK857" s="57"/>
      <c r="TL857" s="57"/>
      <c r="TM857" s="57"/>
      <c r="TN857" s="57"/>
      <c r="TO857" s="57"/>
      <c r="TP857" s="57"/>
      <c r="TQ857" s="57"/>
      <c r="TR857" s="57"/>
      <c r="TS857" s="57"/>
      <c r="TT857" s="57"/>
      <c r="TU857" s="57"/>
      <c r="TV857" s="57"/>
      <c r="TW857" s="57"/>
      <c r="TX857" s="57"/>
      <c r="TY857" s="57"/>
      <c r="TZ857" s="57"/>
      <c r="UA857" s="57"/>
      <c r="UB857" s="57"/>
      <c r="UC857" s="57"/>
      <c r="UD857" s="57"/>
      <c r="UE857" s="57"/>
      <c r="UF857" s="57"/>
      <c r="UG857" s="57"/>
      <c r="UH857" s="57"/>
      <c r="UI857" s="57"/>
      <c r="UJ857" s="57"/>
      <c r="UK857" s="57"/>
      <c r="UL857" s="57"/>
      <c r="UM857" s="57"/>
      <c r="UN857" s="57"/>
      <c r="UO857" s="57"/>
      <c r="UP857" s="57"/>
      <c r="UQ857" s="57"/>
      <c r="UR857" s="57"/>
      <c r="US857" s="57"/>
      <c r="UT857" s="57"/>
      <c r="UU857" s="57"/>
      <c r="UV857" s="57"/>
      <c r="UW857" s="57"/>
      <c r="UX857" s="57"/>
      <c r="UY857" s="57"/>
      <c r="UZ857" s="57"/>
      <c r="VA857" s="57"/>
      <c r="VB857" s="57"/>
      <c r="VC857" s="57"/>
      <c r="VD857" s="57"/>
      <c r="VE857" s="57"/>
      <c r="VF857" s="57"/>
      <c r="VG857" s="57"/>
      <c r="VH857" s="57"/>
      <c r="VI857" s="57"/>
      <c r="VJ857" s="57"/>
      <c r="VK857" s="57"/>
      <c r="VL857" s="57"/>
      <c r="VM857" s="57"/>
      <c r="VN857" s="57"/>
      <c r="VO857" s="57"/>
      <c r="VP857" s="57"/>
      <c r="VQ857" s="57"/>
      <c r="VR857" s="57"/>
      <c r="VS857" s="57"/>
      <c r="VT857" s="57"/>
      <c r="VU857" s="57"/>
      <c r="VV857" s="57"/>
      <c r="VW857" s="57"/>
      <c r="VX857" s="57"/>
      <c r="VY857" s="57"/>
      <c r="VZ857" s="57"/>
      <c r="WA857" s="57"/>
      <c r="WB857" s="57"/>
      <c r="WC857" s="57"/>
      <c r="WD857" s="57"/>
      <c r="WE857" s="57"/>
      <c r="WF857" s="57"/>
      <c r="WG857" s="57"/>
      <c r="WH857" s="57"/>
      <c r="WI857" s="57"/>
      <c r="WJ857" s="57"/>
      <c r="WK857" s="57"/>
      <c r="WL857" s="57"/>
      <c r="WM857" s="57"/>
      <c r="WN857" s="57"/>
      <c r="WO857" s="57"/>
      <c r="WP857" s="57"/>
      <c r="WQ857" s="57"/>
      <c r="WR857" s="57"/>
      <c r="WS857" s="57"/>
      <c r="WT857" s="57"/>
      <c r="WU857" s="57"/>
      <c r="WV857" s="57"/>
      <c r="WW857" s="57"/>
      <c r="WX857" s="57"/>
      <c r="WY857" s="57"/>
      <c r="WZ857" s="57"/>
      <c r="XA857" s="57"/>
      <c r="XB857" s="57"/>
      <c r="XC857" s="57"/>
      <c r="XD857" s="57"/>
      <c r="XE857" s="57"/>
      <c r="XF857" s="57"/>
      <c r="XG857" s="57"/>
      <c r="XH857" s="57"/>
      <c r="XI857" s="57"/>
      <c r="XJ857" s="57"/>
      <c r="XK857" s="57"/>
      <c r="XL857" s="57"/>
      <c r="XM857" s="57"/>
      <c r="XN857" s="57"/>
      <c r="XO857" s="57"/>
      <c r="XP857" s="57"/>
      <c r="XQ857" s="57"/>
      <c r="XR857" s="57"/>
      <c r="XS857" s="57"/>
      <c r="XT857" s="57"/>
      <c r="XU857" s="57"/>
      <c r="XV857" s="57"/>
      <c r="XW857" s="57"/>
    </row>
    <row r="858">
      <c r="AI858" s="57"/>
      <c r="BR858" s="57"/>
      <c r="DA858" s="57"/>
      <c r="EJ858" s="57"/>
      <c r="EK858" s="57"/>
      <c r="EL858" s="57"/>
      <c r="EM858" s="57"/>
      <c r="EN858" s="57"/>
      <c r="EO858" s="57"/>
      <c r="EP858" s="57"/>
      <c r="EQ858" s="57"/>
      <c r="ER858" s="57"/>
      <c r="ES858" s="57"/>
      <c r="ET858" s="57"/>
      <c r="EU858" s="57"/>
      <c r="EV858" s="57"/>
      <c r="EW858" s="57"/>
      <c r="EX858" s="57"/>
      <c r="EY858" s="57"/>
      <c r="EZ858" s="57"/>
      <c r="FA858" s="57"/>
      <c r="FB858" s="57"/>
      <c r="FC858" s="57"/>
      <c r="FD858" s="57"/>
      <c r="FE858" s="57"/>
      <c r="FF858" s="57"/>
      <c r="FG858" s="57"/>
      <c r="FH858" s="57"/>
      <c r="FI858" s="57"/>
      <c r="FJ858" s="57"/>
      <c r="FK858" s="57"/>
      <c r="FL858" s="57"/>
      <c r="FM858" s="57"/>
      <c r="FN858" s="57"/>
      <c r="FO858" s="57"/>
      <c r="FP858" s="57"/>
      <c r="FQ858" s="57"/>
      <c r="FR858" s="57"/>
      <c r="FS858" s="57"/>
      <c r="FT858" s="57"/>
      <c r="FU858" s="57"/>
      <c r="FV858" s="57"/>
      <c r="FW858" s="57"/>
      <c r="FX858" s="57"/>
      <c r="FY858" s="57"/>
      <c r="FZ858" s="57"/>
      <c r="GA858" s="57"/>
      <c r="GB858" s="57"/>
      <c r="GC858" s="57"/>
      <c r="GD858" s="57"/>
      <c r="GE858" s="57"/>
      <c r="GF858" s="57"/>
      <c r="GG858" s="57"/>
      <c r="GH858" s="57"/>
      <c r="GI858" s="57"/>
      <c r="GJ858" s="57"/>
      <c r="GK858" s="57"/>
      <c r="GL858" s="57"/>
      <c r="GM858" s="57"/>
      <c r="GN858" s="57"/>
      <c r="GO858" s="57"/>
      <c r="GP858" s="57"/>
      <c r="GQ858" s="57"/>
      <c r="GR858" s="57"/>
      <c r="GS858" s="57"/>
      <c r="GT858" s="57"/>
      <c r="GU858" s="57"/>
      <c r="GV858" s="57"/>
      <c r="GW858" s="57"/>
      <c r="GX858" s="57"/>
      <c r="GY858" s="57"/>
      <c r="GZ858" s="57"/>
      <c r="HA858" s="57"/>
      <c r="HB858" s="57"/>
      <c r="HC858" s="57"/>
      <c r="HD858" s="57"/>
      <c r="HE858" s="57"/>
      <c r="HF858" s="57"/>
      <c r="HG858" s="57"/>
      <c r="HH858" s="57"/>
      <c r="HI858" s="57"/>
      <c r="HJ858" s="57"/>
      <c r="HK858" s="57"/>
      <c r="HL858" s="57"/>
      <c r="HM858" s="57"/>
      <c r="HN858" s="57"/>
      <c r="HO858" s="57"/>
      <c r="HP858" s="57"/>
      <c r="HQ858" s="57"/>
      <c r="HR858" s="57"/>
      <c r="HS858" s="57"/>
      <c r="HT858" s="57"/>
      <c r="HU858" s="57"/>
      <c r="HV858" s="57"/>
      <c r="HW858" s="57"/>
      <c r="HX858" s="57"/>
      <c r="HY858" s="57"/>
      <c r="HZ858" s="57"/>
      <c r="IA858" s="57"/>
      <c r="IB858" s="57"/>
      <c r="IC858" s="57"/>
      <c r="ID858" s="57"/>
      <c r="IE858" s="57"/>
      <c r="IF858" s="57"/>
      <c r="IG858" s="57"/>
      <c r="IH858" s="57"/>
      <c r="II858" s="57"/>
      <c r="IJ858" s="57"/>
      <c r="IK858" s="57"/>
      <c r="IL858" s="57"/>
      <c r="IM858" s="57"/>
      <c r="IN858" s="57"/>
      <c r="IO858" s="57"/>
      <c r="IP858" s="57"/>
      <c r="IQ858" s="57"/>
      <c r="IR858" s="57"/>
      <c r="IS858" s="57"/>
      <c r="IT858" s="57"/>
      <c r="IU858" s="57"/>
      <c r="IV858" s="57"/>
      <c r="IW858" s="57"/>
      <c r="IX858" s="57"/>
      <c r="IY858" s="57"/>
      <c r="IZ858" s="57"/>
      <c r="JA858" s="57"/>
      <c r="JB858" s="57"/>
      <c r="JC858" s="57"/>
      <c r="JD858" s="57"/>
      <c r="JE858" s="57"/>
      <c r="JF858" s="57"/>
      <c r="JG858" s="57"/>
      <c r="JH858" s="57"/>
      <c r="JI858" s="57"/>
      <c r="JJ858" s="57"/>
      <c r="JK858" s="57"/>
      <c r="JL858" s="57"/>
      <c r="JM858" s="57"/>
      <c r="JN858" s="57"/>
      <c r="JO858" s="57"/>
      <c r="JP858" s="57"/>
      <c r="JQ858" s="57"/>
      <c r="JR858" s="57"/>
      <c r="JS858" s="57"/>
      <c r="JT858" s="57"/>
      <c r="JU858" s="57"/>
      <c r="JV858" s="57"/>
      <c r="JW858" s="57"/>
      <c r="JX858" s="57"/>
      <c r="JY858" s="57"/>
      <c r="JZ858" s="57"/>
      <c r="KA858" s="57"/>
      <c r="KB858" s="57"/>
      <c r="KC858" s="57"/>
      <c r="KD858" s="57"/>
      <c r="KE858" s="57"/>
      <c r="KF858" s="57"/>
      <c r="KG858" s="57"/>
      <c r="KH858" s="57"/>
      <c r="KI858" s="57"/>
      <c r="KJ858" s="57"/>
      <c r="KK858" s="57"/>
      <c r="KL858" s="57"/>
      <c r="KM858" s="57"/>
      <c r="KN858" s="57"/>
      <c r="KO858" s="57"/>
      <c r="KP858" s="57"/>
      <c r="KQ858" s="57"/>
      <c r="KR858" s="57"/>
      <c r="KS858" s="57"/>
      <c r="KT858" s="57"/>
      <c r="KU858" s="57"/>
      <c r="KV858" s="57"/>
      <c r="KW858" s="57"/>
      <c r="KX858" s="57"/>
      <c r="KY858" s="57"/>
      <c r="KZ858" s="57"/>
      <c r="LA858" s="57"/>
      <c r="LB858" s="57"/>
      <c r="LC858" s="57"/>
      <c r="LD858" s="57"/>
      <c r="LE858" s="57"/>
      <c r="LF858" s="57"/>
      <c r="LG858" s="57"/>
      <c r="LH858" s="57"/>
      <c r="LI858" s="57"/>
      <c r="LJ858" s="57"/>
      <c r="LK858" s="57"/>
      <c r="LL858" s="57"/>
      <c r="LM858" s="57"/>
      <c r="LN858" s="57"/>
      <c r="LO858" s="57"/>
      <c r="LP858" s="57"/>
      <c r="LQ858" s="57"/>
      <c r="LR858" s="57"/>
      <c r="LS858" s="57"/>
      <c r="LT858" s="57"/>
      <c r="LU858" s="57"/>
      <c r="LV858" s="57"/>
      <c r="LW858" s="57"/>
      <c r="LX858" s="57"/>
      <c r="LY858" s="57"/>
      <c r="LZ858" s="57"/>
      <c r="MA858" s="57"/>
      <c r="MB858" s="57"/>
      <c r="MC858" s="57"/>
      <c r="MD858" s="57"/>
      <c r="ME858" s="57"/>
      <c r="MF858" s="57"/>
      <c r="MG858" s="57"/>
      <c r="MH858" s="57"/>
      <c r="MI858" s="57"/>
      <c r="MJ858" s="57"/>
      <c r="MK858" s="57"/>
      <c r="ML858" s="57"/>
      <c r="MM858" s="57"/>
      <c r="MN858" s="57"/>
      <c r="MO858" s="57"/>
      <c r="MP858" s="57"/>
      <c r="MQ858" s="57"/>
      <c r="MR858" s="57"/>
      <c r="MS858" s="57"/>
      <c r="MT858" s="57"/>
      <c r="MU858" s="57"/>
      <c r="MV858" s="57"/>
      <c r="MW858" s="57"/>
      <c r="MX858" s="57"/>
      <c r="MY858" s="57"/>
      <c r="MZ858" s="57"/>
      <c r="NA858" s="57"/>
      <c r="NB858" s="57"/>
      <c r="NC858" s="57"/>
      <c r="ND858" s="57"/>
      <c r="NE858" s="57"/>
      <c r="NF858" s="57"/>
      <c r="NG858" s="57"/>
      <c r="NH858" s="57"/>
      <c r="NI858" s="57"/>
      <c r="NJ858" s="57"/>
      <c r="NK858" s="57"/>
      <c r="NL858" s="57"/>
      <c r="NM858" s="57"/>
      <c r="NN858" s="57"/>
      <c r="NO858" s="57"/>
      <c r="NP858" s="57"/>
      <c r="NQ858" s="57"/>
      <c r="NR858" s="57"/>
      <c r="NS858" s="57"/>
      <c r="NT858" s="57"/>
      <c r="NU858" s="57"/>
      <c r="NV858" s="57"/>
      <c r="NW858" s="57"/>
      <c r="NX858" s="57"/>
      <c r="NY858" s="57"/>
      <c r="NZ858" s="57"/>
      <c r="OA858" s="57"/>
      <c r="OB858" s="57"/>
      <c r="OC858" s="57"/>
      <c r="OD858" s="57"/>
      <c r="OE858" s="57"/>
      <c r="OF858" s="57"/>
      <c r="OG858" s="57"/>
      <c r="OH858" s="57"/>
      <c r="OI858" s="57"/>
      <c r="OJ858" s="57"/>
      <c r="OK858" s="57"/>
      <c r="OL858" s="57"/>
      <c r="OM858" s="57"/>
      <c r="ON858" s="57"/>
      <c r="OO858" s="57"/>
      <c r="OP858" s="57"/>
      <c r="OQ858" s="57"/>
      <c r="OR858" s="57"/>
      <c r="OS858" s="57"/>
      <c r="OT858" s="57"/>
      <c r="OU858" s="57"/>
      <c r="OV858" s="57"/>
      <c r="OW858" s="57"/>
      <c r="OX858" s="57"/>
      <c r="OY858" s="57"/>
      <c r="OZ858" s="57"/>
      <c r="PA858" s="57"/>
      <c r="PB858" s="57"/>
      <c r="PC858" s="57"/>
      <c r="PD858" s="57"/>
      <c r="PE858" s="57"/>
      <c r="PF858" s="57"/>
      <c r="PG858" s="57"/>
      <c r="PH858" s="57"/>
      <c r="PI858" s="57"/>
      <c r="PJ858" s="57"/>
      <c r="PK858" s="57"/>
      <c r="PL858" s="57"/>
      <c r="PM858" s="57"/>
      <c r="PN858" s="57"/>
      <c r="PO858" s="57"/>
      <c r="PP858" s="57"/>
      <c r="PQ858" s="57"/>
      <c r="PR858" s="57"/>
      <c r="PS858" s="57"/>
      <c r="PT858" s="57"/>
      <c r="PU858" s="57"/>
      <c r="PV858" s="57"/>
      <c r="PW858" s="57"/>
      <c r="PX858" s="57"/>
      <c r="PY858" s="57"/>
      <c r="PZ858" s="57"/>
      <c r="QA858" s="57"/>
      <c r="QB858" s="57"/>
      <c r="QC858" s="57"/>
      <c r="QD858" s="57"/>
      <c r="QE858" s="57"/>
      <c r="QF858" s="57"/>
      <c r="QG858" s="57"/>
      <c r="QH858" s="57"/>
      <c r="QI858" s="57"/>
      <c r="QJ858" s="57"/>
      <c r="QK858" s="57"/>
      <c r="QL858" s="57"/>
      <c r="QM858" s="57"/>
      <c r="QN858" s="57"/>
      <c r="QO858" s="57"/>
      <c r="QP858" s="57"/>
      <c r="QQ858" s="57"/>
      <c r="QR858" s="57"/>
      <c r="QS858" s="57"/>
      <c r="QT858" s="57"/>
      <c r="QU858" s="57"/>
      <c r="QV858" s="57"/>
      <c r="QW858" s="57"/>
      <c r="QX858" s="57"/>
      <c r="QY858" s="57"/>
      <c r="QZ858" s="57"/>
      <c r="RA858" s="57"/>
      <c r="RB858" s="57"/>
      <c r="RC858" s="57"/>
      <c r="RD858" s="57"/>
      <c r="RE858" s="57"/>
      <c r="RF858" s="57"/>
      <c r="RG858" s="57"/>
      <c r="RH858" s="57"/>
      <c r="RI858" s="57"/>
      <c r="RJ858" s="57"/>
      <c r="RK858" s="57"/>
      <c r="RL858" s="57"/>
      <c r="RM858" s="57"/>
      <c r="RN858" s="57"/>
      <c r="RO858" s="57"/>
      <c r="RP858" s="57"/>
      <c r="RQ858" s="57"/>
      <c r="RR858" s="57"/>
      <c r="RS858" s="57"/>
      <c r="RT858" s="57"/>
      <c r="RU858" s="57"/>
      <c r="RV858" s="57"/>
      <c r="RW858" s="57"/>
      <c r="RX858" s="57"/>
      <c r="RY858" s="57"/>
      <c r="RZ858" s="57"/>
      <c r="SA858" s="57"/>
      <c r="SB858" s="57"/>
      <c r="SC858" s="57"/>
      <c r="SD858" s="57"/>
      <c r="SE858" s="57"/>
      <c r="SF858" s="57"/>
      <c r="SG858" s="57"/>
      <c r="SH858" s="57"/>
      <c r="SI858" s="57"/>
      <c r="SJ858" s="57"/>
      <c r="SK858" s="57"/>
      <c r="SL858" s="57"/>
      <c r="SM858" s="57"/>
      <c r="SN858" s="57"/>
      <c r="SO858" s="57"/>
      <c r="SP858" s="57"/>
      <c r="SQ858" s="57"/>
      <c r="SR858" s="57"/>
      <c r="SS858" s="57"/>
      <c r="ST858" s="57"/>
      <c r="SU858" s="57"/>
      <c r="SV858" s="57"/>
      <c r="SW858" s="57"/>
      <c r="SX858" s="57"/>
      <c r="SY858" s="57"/>
      <c r="SZ858" s="57"/>
      <c r="TA858" s="57"/>
      <c r="TB858" s="57"/>
      <c r="TC858" s="57"/>
      <c r="TD858" s="57"/>
      <c r="TE858" s="57"/>
      <c r="TF858" s="57"/>
      <c r="TG858" s="57"/>
      <c r="TH858" s="57"/>
      <c r="TI858" s="57"/>
      <c r="TJ858" s="57"/>
      <c r="TK858" s="57"/>
      <c r="TL858" s="57"/>
      <c r="TM858" s="57"/>
      <c r="TN858" s="57"/>
      <c r="TO858" s="57"/>
      <c r="TP858" s="57"/>
      <c r="TQ858" s="57"/>
      <c r="TR858" s="57"/>
      <c r="TS858" s="57"/>
      <c r="TT858" s="57"/>
      <c r="TU858" s="57"/>
      <c r="TV858" s="57"/>
      <c r="TW858" s="57"/>
      <c r="TX858" s="57"/>
      <c r="TY858" s="57"/>
      <c r="TZ858" s="57"/>
      <c r="UA858" s="57"/>
      <c r="UB858" s="57"/>
      <c r="UC858" s="57"/>
      <c r="UD858" s="57"/>
      <c r="UE858" s="57"/>
      <c r="UF858" s="57"/>
      <c r="UG858" s="57"/>
      <c r="UH858" s="57"/>
      <c r="UI858" s="57"/>
      <c r="UJ858" s="57"/>
      <c r="UK858" s="57"/>
      <c r="UL858" s="57"/>
      <c r="UM858" s="57"/>
      <c r="UN858" s="57"/>
      <c r="UO858" s="57"/>
      <c r="UP858" s="57"/>
      <c r="UQ858" s="57"/>
      <c r="UR858" s="57"/>
      <c r="US858" s="57"/>
      <c r="UT858" s="57"/>
      <c r="UU858" s="57"/>
      <c r="UV858" s="57"/>
      <c r="UW858" s="57"/>
      <c r="UX858" s="57"/>
      <c r="UY858" s="57"/>
      <c r="UZ858" s="57"/>
      <c r="VA858" s="57"/>
      <c r="VB858" s="57"/>
      <c r="VC858" s="57"/>
      <c r="VD858" s="57"/>
      <c r="VE858" s="57"/>
      <c r="VF858" s="57"/>
      <c r="VG858" s="57"/>
      <c r="VH858" s="57"/>
      <c r="VI858" s="57"/>
      <c r="VJ858" s="57"/>
      <c r="VK858" s="57"/>
      <c r="VL858" s="57"/>
      <c r="VM858" s="57"/>
      <c r="VN858" s="57"/>
      <c r="VO858" s="57"/>
      <c r="VP858" s="57"/>
      <c r="VQ858" s="57"/>
      <c r="VR858" s="57"/>
      <c r="VS858" s="57"/>
      <c r="VT858" s="57"/>
      <c r="VU858" s="57"/>
      <c r="VV858" s="57"/>
      <c r="VW858" s="57"/>
      <c r="VX858" s="57"/>
      <c r="VY858" s="57"/>
      <c r="VZ858" s="57"/>
      <c r="WA858" s="57"/>
      <c r="WB858" s="57"/>
      <c r="WC858" s="57"/>
      <c r="WD858" s="57"/>
      <c r="WE858" s="57"/>
      <c r="WF858" s="57"/>
      <c r="WG858" s="57"/>
      <c r="WH858" s="57"/>
      <c r="WI858" s="57"/>
      <c r="WJ858" s="57"/>
      <c r="WK858" s="57"/>
      <c r="WL858" s="57"/>
      <c r="WM858" s="57"/>
      <c r="WN858" s="57"/>
      <c r="WO858" s="57"/>
      <c r="WP858" s="57"/>
      <c r="WQ858" s="57"/>
      <c r="WR858" s="57"/>
      <c r="WS858" s="57"/>
      <c r="WT858" s="57"/>
      <c r="WU858" s="57"/>
      <c r="WV858" s="57"/>
      <c r="WW858" s="57"/>
      <c r="WX858" s="57"/>
      <c r="WY858" s="57"/>
      <c r="WZ858" s="57"/>
      <c r="XA858" s="57"/>
      <c r="XB858" s="57"/>
      <c r="XC858" s="57"/>
      <c r="XD858" s="57"/>
      <c r="XE858" s="57"/>
      <c r="XF858" s="57"/>
      <c r="XG858" s="57"/>
      <c r="XH858" s="57"/>
      <c r="XI858" s="57"/>
      <c r="XJ858" s="57"/>
      <c r="XK858" s="57"/>
      <c r="XL858" s="57"/>
      <c r="XM858" s="57"/>
      <c r="XN858" s="57"/>
      <c r="XO858" s="57"/>
      <c r="XP858" s="57"/>
      <c r="XQ858" s="57"/>
      <c r="XR858" s="57"/>
      <c r="XS858" s="57"/>
      <c r="XT858" s="57"/>
      <c r="XU858" s="57"/>
      <c r="XV858" s="57"/>
      <c r="XW858" s="57"/>
    </row>
    <row r="859">
      <c r="AI859" s="57"/>
      <c r="BR859" s="57"/>
      <c r="DA859" s="57"/>
      <c r="EJ859" s="57"/>
      <c r="EK859" s="57"/>
      <c r="EL859" s="57"/>
      <c r="EM859" s="57"/>
      <c r="EN859" s="57"/>
      <c r="EO859" s="57"/>
      <c r="EP859" s="57"/>
      <c r="EQ859" s="57"/>
      <c r="ER859" s="57"/>
      <c r="ES859" s="57"/>
      <c r="ET859" s="57"/>
      <c r="EU859" s="57"/>
      <c r="EV859" s="57"/>
      <c r="EW859" s="57"/>
      <c r="EX859" s="57"/>
      <c r="EY859" s="57"/>
      <c r="EZ859" s="57"/>
      <c r="FA859" s="57"/>
      <c r="FB859" s="57"/>
      <c r="FC859" s="57"/>
      <c r="FD859" s="57"/>
      <c r="FE859" s="57"/>
      <c r="FF859" s="57"/>
      <c r="FG859" s="57"/>
      <c r="FH859" s="57"/>
      <c r="FI859" s="57"/>
      <c r="FJ859" s="57"/>
      <c r="FK859" s="57"/>
      <c r="FL859" s="57"/>
      <c r="FM859" s="57"/>
      <c r="FN859" s="57"/>
      <c r="FO859" s="57"/>
      <c r="FP859" s="57"/>
      <c r="FQ859" s="57"/>
      <c r="FR859" s="57"/>
      <c r="FS859" s="57"/>
      <c r="FT859" s="57"/>
      <c r="FU859" s="57"/>
      <c r="FV859" s="57"/>
      <c r="FW859" s="57"/>
      <c r="FX859" s="57"/>
      <c r="FY859" s="57"/>
      <c r="FZ859" s="57"/>
      <c r="GA859" s="57"/>
      <c r="GB859" s="57"/>
      <c r="GC859" s="57"/>
      <c r="GD859" s="57"/>
      <c r="GE859" s="57"/>
      <c r="GF859" s="57"/>
      <c r="GG859" s="57"/>
      <c r="GH859" s="57"/>
      <c r="GI859" s="57"/>
      <c r="GJ859" s="57"/>
      <c r="GK859" s="57"/>
      <c r="GL859" s="57"/>
      <c r="GM859" s="57"/>
      <c r="GN859" s="57"/>
      <c r="GO859" s="57"/>
      <c r="GP859" s="57"/>
      <c r="GQ859" s="57"/>
      <c r="GR859" s="57"/>
      <c r="GS859" s="57"/>
      <c r="GT859" s="57"/>
      <c r="GU859" s="57"/>
      <c r="GV859" s="57"/>
      <c r="GW859" s="57"/>
      <c r="GX859" s="57"/>
      <c r="GY859" s="57"/>
      <c r="GZ859" s="57"/>
      <c r="HA859" s="57"/>
      <c r="HB859" s="57"/>
      <c r="HC859" s="57"/>
      <c r="HD859" s="57"/>
      <c r="HE859" s="57"/>
      <c r="HF859" s="57"/>
      <c r="HG859" s="57"/>
      <c r="HH859" s="57"/>
      <c r="HI859" s="57"/>
      <c r="HJ859" s="57"/>
      <c r="HK859" s="57"/>
      <c r="HL859" s="57"/>
      <c r="HM859" s="57"/>
      <c r="HN859" s="57"/>
      <c r="HO859" s="57"/>
      <c r="HP859" s="57"/>
      <c r="HQ859" s="57"/>
      <c r="HR859" s="57"/>
      <c r="HS859" s="57"/>
      <c r="HT859" s="57"/>
      <c r="HU859" s="57"/>
      <c r="HV859" s="57"/>
      <c r="HW859" s="57"/>
      <c r="HX859" s="57"/>
      <c r="HY859" s="57"/>
      <c r="HZ859" s="57"/>
      <c r="IA859" s="57"/>
      <c r="IB859" s="57"/>
      <c r="IC859" s="57"/>
      <c r="ID859" s="57"/>
      <c r="IE859" s="57"/>
      <c r="IF859" s="57"/>
      <c r="IG859" s="57"/>
      <c r="IH859" s="57"/>
      <c r="II859" s="57"/>
      <c r="IJ859" s="57"/>
      <c r="IK859" s="57"/>
      <c r="IL859" s="57"/>
      <c r="IM859" s="57"/>
      <c r="IN859" s="57"/>
      <c r="IO859" s="57"/>
      <c r="IP859" s="57"/>
      <c r="IQ859" s="57"/>
      <c r="IR859" s="57"/>
      <c r="IS859" s="57"/>
      <c r="IT859" s="57"/>
      <c r="IU859" s="57"/>
      <c r="IV859" s="57"/>
      <c r="IW859" s="57"/>
      <c r="IX859" s="57"/>
      <c r="IY859" s="57"/>
      <c r="IZ859" s="57"/>
      <c r="JA859" s="57"/>
      <c r="JB859" s="57"/>
      <c r="JC859" s="57"/>
      <c r="JD859" s="57"/>
      <c r="JE859" s="57"/>
      <c r="JF859" s="57"/>
      <c r="JG859" s="57"/>
      <c r="JH859" s="57"/>
      <c r="JI859" s="57"/>
      <c r="JJ859" s="57"/>
      <c r="JK859" s="57"/>
      <c r="JL859" s="57"/>
      <c r="JM859" s="57"/>
      <c r="JN859" s="57"/>
      <c r="JO859" s="57"/>
      <c r="JP859" s="57"/>
      <c r="JQ859" s="57"/>
      <c r="JR859" s="57"/>
      <c r="JS859" s="57"/>
      <c r="JT859" s="57"/>
      <c r="JU859" s="57"/>
      <c r="JV859" s="57"/>
      <c r="JW859" s="57"/>
      <c r="JX859" s="57"/>
      <c r="JY859" s="57"/>
      <c r="JZ859" s="57"/>
      <c r="KA859" s="57"/>
      <c r="KB859" s="57"/>
      <c r="KC859" s="57"/>
      <c r="KD859" s="57"/>
      <c r="KE859" s="57"/>
      <c r="KF859" s="57"/>
      <c r="KG859" s="57"/>
      <c r="KH859" s="57"/>
      <c r="KI859" s="57"/>
      <c r="KJ859" s="57"/>
      <c r="KK859" s="57"/>
      <c r="KL859" s="57"/>
      <c r="KM859" s="57"/>
      <c r="KN859" s="57"/>
      <c r="KO859" s="57"/>
      <c r="KP859" s="57"/>
      <c r="KQ859" s="57"/>
      <c r="KR859" s="57"/>
      <c r="KS859" s="57"/>
      <c r="KT859" s="57"/>
      <c r="KU859" s="57"/>
      <c r="KV859" s="57"/>
      <c r="KW859" s="57"/>
      <c r="KX859" s="57"/>
      <c r="KY859" s="57"/>
      <c r="KZ859" s="57"/>
      <c r="LA859" s="57"/>
      <c r="LB859" s="57"/>
      <c r="LC859" s="57"/>
      <c r="LD859" s="57"/>
      <c r="LE859" s="57"/>
      <c r="LF859" s="57"/>
      <c r="LG859" s="57"/>
      <c r="LH859" s="57"/>
      <c r="LI859" s="57"/>
      <c r="LJ859" s="57"/>
      <c r="LK859" s="57"/>
      <c r="LL859" s="57"/>
      <c r="LM859" s="57"/>
      <c r="LN859" s="57"/>
      <c r="LO859" s="57"/>
      <c r="LP859" s="57"/>
      <c r="LQ859" s="57"/>
      <c r="LR859" s="57"/>
      <c r="LS859" s="57"/>
      <c r="LT859" s="57"/>
      <c r="LU859" s="57"/>
      <c r="LV859" s="57"/>
      <c r="LW859" s="57"/>
      <c r="LX859" s="57"/>
      <c r="LY859" s="57"/>
      <c r="LZ859" s="57"/>
      <c r="MA859" s="57"/>
      <c r="MB859" s="57"/>
      <c r="MC859" s="57"/>
      <c r="MD859" s="57"/>
      <c r="ME859" s="57"/>
      <c r="MF859" s="57"/>
      <c r="MG859" s="57"/>
      <c r="MH859" s="57"/>
      <c r="MI859" s="57"/>
      <c r="MJ859" s="57"/>
      <c r="MK859" s="57"/>
      <c r="ML859" s="57"/>
      <c r="MM859" s="57"/>
      <c r="MN859" s="57"/>
      <c r="MO859" s="57"/>
      <c r="MP859" s="57"/>
      <c r="MQ859" s="57"/>
      <c r="MR859" s="57"/>
      <c r="MS859" s="57"/>
      <c r="MT859" s="57"/>
      <c r="MU859" s="57"/>
      <c r="MV859" s="57"/>
      <c r="MW859" s="57"/>
      <c r="MX859" s="57"/>
      <c r="MY859" s="57"/>
      <c r="MZ859" s="57"/>
      <c r="NA859" s="57"/>
      <c r="NB859" s="57"/>
      <c r="NC859" s="57"/>
      <c r="ND859" s="57"/>
      <c r="NE859" s="57"/>
      <c r="NF859" s="57"/>
      <c r="NG859" s="57"/>
      <c r="NH859" s="57"/>
      <c r="NI859" s="57"/>
      <c r="NJ859" s="57"/>
      <c r="NK859" s="57"/>
      <c r="NL859" s="57"/>
      <c r="NM859" s="57"/>
      <c r="NN859" s="57"/>
      <c r="NO859" s="57"/>
      <c r="NP859" s="57"/>
      <c r="NQ859" s="57"/>
      <c r="NR859" s="57"/>
      <c r="NS859" s="57"/>
      <c r="NT859" s="57"/>
      <c r="NU859" s="57"/>
      <c r="NV859" s="57"/>
      <c r="NW859" s="57"/>
      <c r="NX859" s="57"/>
      <c r="NY859" s="57"/>
      <c r="NZ859" s="57"/>
      <c r="OA859" s="57"/>
      <c r="OB859" s="57"/>
      <c r="OC859" s="57"/>
      <c r="OD859" s="57"/>
      <c r="OE859" s="57"/>
      <c r="OF859" s="57"/>
      <c r="OG859" s="57"/>
      <c r="OH859" s="57"/>
      <c r="OI859" s="57"/>
      <c r="OJ859" s="57"/>
      <c r="OK859" s="57"/>
      <c r="OL859" s="57"/>
      <c r="OM859" s="57"/>
      <c r="ON859" s="57"/>
      <c r="OO859" s="57"/>
      <c r="OP859" s="57"/>
      <c r="OQ859" s="57"/>
      <c r="OR859" s="57"/>
      <c r="OS859" s="57"/>
      <c r="OT859" s="57"/>
      <c r="OU859" s="57"/>
      <c r="OV859" s="57"/>
      <c r="OW859" s="57"/>
      <c r="OX859" s="57"/>
      <c r="OY859" s="57"/>
      <c r="OZ859" s="57"/>
      <c r="PA859" s="57"/>
      <c r="PB859" s="57"/>
      <c r="PC859" s="57"/>
      <c r="PD859" s="57"/>
      <c r="PE859" s="57"/>
      <c r="PF859" s="57"/>
      <c r="PG859" s="57"/>
      <c r="PH859" s="57"/>
      <c r="PI859" s="57"/>
      <c r="PJ859" s="57"/>
      <c r="PK859" s="57"/>
      <c r="PL859" s="57"/>
      <c r="PM859" s="57"/>
      <c r="PN859" s="57"/>
      <c r="PO859" s="57"/>
      <c r="PP859" s="57"/>
      <c r="PQ859" s="57"/>
      <c r="PR859" s="57"/>
      <c r="PS859" s="57"/>
      <c r="PT859" s="57"/>
      <c r="PU859" s="57"/>
      <c r="PV859" s="57"/>
      <c r="PW859" s="57"/>
      <c r="PX859" s="57"/>
      <c r="PY859" s="57"/>
      <c r="PZ859" s="57"/>
      <c r="QA859" s="57"/>
      <c r="QB859" s="57"/>
      <c r="QC859" s="57"/>
      <c r="QD859" s="57"/>
      <c r="QE859" s="57"/>
      <c r="QF859" s="57"/>
      <c r="QG859" s="57"/>
      <c r="QH859" s="57"/>
      <c r="QI859" s="57"/>
      <c r="QJ859" s="57"/>
      <c r="QK859" s="57"/>
      <c r="QL859" s="57"/>
      <c r="QM859" s="57"/>
      <c r="QN859" s="57"/>
      <c r="QO859" s="57"/>
      <c r="QP859" s="57"/>
      <c r="QQ859" s="57"/>
      <c r="QR859" s="57"/>
      <c r="QS859" s="57"/>
      <c r="QT859" s="57"/>
      <c r="QU859" s="57"/>
      <c r="QV859" s="57"/>
      <c r="QW859" s="57"/>
      <c r="QX859" s="57"/>
      <c r="QY859" s="57"/>
      <c r="QZ859" s="57"/>
      <c r="RA859" s="57"/>
      <c r="RB859" s="57"/>
      <c r="RC859" s="57"/>
      <c r="RD859" s="57"/>
      <c r="RE859" s="57"/>
      <c r="RF859" s="57"/>
      <c r="RG859" s="57"/>
      <c r="RH859" s="57"/>
      <c r="RI859" s="57"/>
      <c r="RJ859" s="57"/>
      <c r="RK859" s="57"/>
      <c r="RL859" s="57"/>
      <c r="RM859" s="57"/>
      <c r="RN859" s="57"/>
      <c r="RO859" s="57"/>
      <c r="RP859" s="57"/>
      <c r="RQ859" s="57"/>
      <c r="RR859" s="57"/>
      <c r="RS859" s="57"/>
      <c r="RT859" s="57"/>
      <c r="RU859" s="57"/>
      <c r="RV859" s="57"/>
      <c r="RW859" s="57"/>
      <c r="RX859" s="57"/>
      <c r="RY859" s="57"/>
      <c r="RZ859" s="57"/>
      <c r="SA859" s="57"/>
      <c r="SB859" s="57"/>
      <c r="SC859" s="57"/>
      <c r="SD859" s="57"/>
      <c r="SE859" s="57"/>
      <c r="SF859" s="57"/>
      <c r="SG859" s="57"/>
      <c r="SH859" s="57"/>
      <c r="SI859" s="57"/>
      <c r="SJ859" s="57"/>
      <c r="SK859" s="57"/>
      <c r="SL859" s="57"/>
      <c r="SM859" s="57"/>
      <c r="SN859" s="57"/>
      <c r="SO859" s="57"/>
      <c r="SP859" s="57"/>
      <c r="SQ859" s="57"/>
      <c r="SR859" s="57"/>
      <c r="SS859" s="57"/>
      <c r="ST859" s="57"/>
      <c r="SU859" s="57"/>
      <c r="SV859" s="57"/>
      <c r="SW859" s="57"/>
      <c r="SX859" s="57"/>
      <c r="SY859" s="57"/>
      <c r="SZ859" s="57"/>
      <c r="TA859" s="57"/>
      <c r="TB859" s="57"/>
      <c r="TC859" s="57"/>
      <c r="TD859" s="57"/>
      <c r="TE859" s="57"/>
      <c r="TF859" s="57"/>
      <c r="TG859" s="57"/>
      <c r="TH859" s="57"/>
      <c r="TI859" s="57"/>
      <c r="TJ859" s="57"/>
      <c r="TK859" s="57"/>
      <c r="TL859" s="57"/>
      <c r="TM859" s="57"/>
      <c r="TN859" s="57"/>
      <c r="TO859" s="57"/>
      <c r="TP859" s="57"/>
      <c r="TQ859" s="57"/>
      <c r="TR859" s="57"/>
      <c r="TS859" s="57"/>
      <c r="TT859" s="57"/>
      <c r="TU859" s="57"/>
      <c r="TV859" s="57"/>
      <c r="TW859" s="57"/>
      <c r="TX859" s="57"/>
      <c r="TY859" s="57"/>
      <c r="TZ859" s="57"/>
      <c r="UA859" s="57"/>
      <c r="UB859" s="57"/>
      <c r="UC859" s="57"/>
      <c r="UD859" s="57"/>
      <c r="UE859" s="57"/>
      <c r="UF859" s="57"/>
      <c r="UG859" s="57"/>
      <c r="UH859" s="57"/>
      <c r="UI859" s="57"/>
      <c r="UJ859" s="57"/>
      <c r="UK859" s="57"/>
      <c r="UL859" s="57"/>
      <c r="UM859" s="57"/>
      <c r="UN859" s="57"/>
      <c r="UO859" s="57"/>
      <c r="UP859" s="57"/>
      <c r="UQ859" s="57"/>
      <c r="UR859" s="57"/>
      <c r="US859" s="57"/>
      <c r="UT859" s="57"/>
      <c r="UU859" s="57"/>
      <c r="UV859" s="57"/>
      <c r="UW859" s="57"/>
      <c r="UX859" s="57"/>
      <c r="UY859" s="57"/>
      <c r="UZ859" s="57"/>
      <c r="VA859" s="57"/>
      <c r="VB859" s="57"/>
      <c r="VC859" s="57"/>
      <c r="VD859" s="57"/>
      <c r="VE859" s="57"/>
      <c r="VF859" s="57"/>
      <c r="VG859" s="57"/>
      <c r="VH859" s="57"/>
      <c r="VI859" s="57"/>
      <c r="VJ859" s="57"/>
      <c r="VK859" s="57"/>
      <c r="VL859" s="57"/>
      <c r="VM859" s="57"/>
      <c r="VN859" s="57"/>
      <c r="VO859" s="57"/>
      <c r="VP859" s="57"/>
      <c r="VQ859" s="57"/>
      <c r="VR859" s="57"/>
      <c r="VS859" s="57"/>
      <c r="VT859" s="57"/>
      <c r="VU859" s="57"/>
      <c r="VV859" s="57"/>
      <c r="VW859" s="57"/>
      <c r="VX859" s="57"/>
      <c r="VY859" s="57"/>
      <c r="VZ859" s="57"/>
      <c r="WA859" s="57"/>
      <c r="WB859" s="57"/>
      <c r="WC859" s="57"/>
      <c r="WD859" s="57"/>
      <c r="WE859" s="57"/>
      <c r="WF859" s="57"/>
      <c r="WG859" s="57"/>
      <c r="WH859" s="57"/>
      <c r="WI859" s="57"/>
      <c r="WJ859" s="57"/>
      <c r="WK859" s="57"/>
      <c r="WL859" s="57"/>
      <c r="WM859" s="57"/>
      <c r="WN859" s="57"/>
      <c r="WO859" s="57"/>
      <c r="WP859" s="57"/>
      <c r="WQ859" s="57"/>
      <c r="WR859" s="57"/>
      <c r="WS859" s="57"/>
      <c r="WT859" s="57"/>
      <c r="WU859" s="57"/>
      <c r="WV859" s="57"/>
      <c r="WW859" s="57"/>
      <c r="WX859" s="57"/>
      <c r="WY859" s="57"/>
      <c r="WZ859" s="57"/>
      <c r="XA859" s="57"/>
      <c r="XB859" s="57"/>
      <c r="XC859" s="57"/>
      <c r="XD859" s="57"/>
      <c r="XE859" s="57"/>
      <c r="XF859" s="57"/>
      <c r="XG859" s="57"/>
      <c r="XH859" s="57"/>
      <c r="XI859" s="57"/>
      <c r="XJ859" s="57"/>
      <c r="XK859" s="57"/>
      <c r="XL859" s="57"/>
      <c r="XM859" s="57"/>
      <c r="XN859" s="57"/>
      <c r="XO859" s="57"/>
      <c r="XP859" s="57"/>
      <c r="XQ859" s="57"/>
      <c r="XR859" s="57"/>
      <c r="XS859" s="57"/>
      <c r="XT859" s="57"/>
      <c r="XU859" s="57"/>
      <c r="XV859" s="57"/>
      <c r="XW859" s="57"/>
    </row>
    <row r="860">
      <c r="AI860" s="57"/>
      <c r="BR860" s="57"/>
      <c r="DA860" s="57"/>
      <c r="EJ860" s="57"/>
      <c r="EK860" s="57"/>
      <c r="EL860" s="57"/>
      <c r="EM860" s="57"/>
      <c r="EN860" s="57"/>
      <c r="EO860" s="57"/>
      <c r="EP860" s="57"/>
      <c r="EQ860" s="57"/>
      <c r="ER860" s="57"/>
      <c r="ES860" s="57"/>
      <c r="ET860" s="57"/>
      <c r="EU860" s="57"/>
      <c r="EV860" s="57"/>
      <c r="EW860" s="57"/>
      <c r="EX860" s="57"/>
      <c r="EY860" s="57"/>
      <c r="EZ860" s="57"/>
      <c r="FA860" s="57"/>
      <c r="FB860" s="57"/>
      <c r="FC860" s="57"/>
      <c r="FD860" s="57"/>
      <c r="FE860" s="57"/>
      <c r="FF860" s="57"/>
      <c r="FG860" s="57"/>
      <c r="FH860" s="57"/>
      <c r="FI860" s="57"/>
      <c r="FJ860" s="57"/>
      <c r="FK860" s="57"/>
      <c r="FL860" s="57"/>
      <c r="FM860" s="57"/>
      <c r="FN860" s="57"/>
      <c r="FO860" s="57"/>
      <c r="FP860" s="57"/>
      <c r="FQ860" s="57"/>
      <c r="FR860" s="57"/>
      <c r="FS860" s="57"/>
      <c r="FT860" s="57"/>
      <c r="FU860" s="57"/>
      <c r="FV860" s="57"/>
      <c r="FW860" s="57"/>
      <c r="FX860" s="57"/>
      <c r="FY860" s="57"/>
      <c r="FZ860" s="57"/>
      <c r="GA860" s="57"/>
      <c r="GB860" s="57"/>
      <c r="GC860" s="57"/>
      <c r="GD860" s="57"/>
      <c r="GE860" s="57"/>
      <c r="GF860" s="57"/>
      <c r="GG860" s="57"/>
      <c r="GH860" s="57"/>
      <c r="GI860" s="57"/>
      <c r="GJ860" s="57"/>
      <c r="GK860" s="57"/>
      <c r="GL860" s="57"/>
      <c r="GM860" s="57"/>
      <c r="GN860" s="57"/>
      <c r="GO860" s="57"/>
      <c r="GP860" s="57"/>
      <c r="GQ860" s="57"/>
      <c r="GR860" s="57"/>
      <c r="GS860" s="57"/>
      <c r="GT860" s="57"/>
      <c r="GU860" s="57"/>
      <c r="GV860" s="57"/>
      <c r="GW860" s="57"/>
      <c r="GX860" s="57"/>
      <c r="GY860" s="57"/>
      <c r="GZ860" s="57"/>
      <c r="HA860" s="57"/>
      <c r="HB860" s="57"/>
      <c r="HC860" s="57"/>
      <c r="HD860" s="57"/>
      <c r="HE860" s="57"/>
      <c r="HF860" s="57"/>
      <c r="HG860" s="57"/>
      <c r="HH860" s="57"/>
      <c r="HI860" s="57"/>
      <c r="HJ860" s="57"/>
      <c r="HK860" s="57"/>
      <c r="HL860" s="57"/>
      <c r="HM860" s="57"/>
      <c r="HN860" s="57"/>
      <c r="HO860" s="57"/>
      <c r="HP860" s="57"/>
      <c r="HQ860" s="57"/>
      <c r="HR860" s="57"/>
      <c r="HS860" s="57"/>
      <c r="HT860" s="57"/>
      <c r="HU860" s="57"/>
      <c r="HV860" s="57"/>
      <c r="HW860" s="57"/>
      <c r="HX860" s="57"/>
      <c r="HY860" s="57"/>
      <c r="HZ860" s="57"/>
      <c r="IA860" s="57"/>
      <c r="IB860" s="57"/>
      <c r="IC860" s="57"/>
      <c r="ID860" s="57"/>
      <c r="IE860" s="57"/>
      <c r="IF860" s="57"/>
      <c r="IG860" s="57"/>
      <c r="IH860" s="57"/>
      <c r="II860" s="57"/>
      <c r="IJ860" s="57"/>
      <c r="IK860" s="57"/>
      <c r="IL860" s="57"/>
      <c r="IM860" s="57"/>
      <c r="IN860" s="57"/>
      <c r="IO860" s="57"/>
      <c r="IP860" s="57"/>
      <c r="IQ860" s="57"/>
      <c r="IR860" s="57"/>
      <c r="IS860" s="57"/>
      <c r="IT860" s="57"/>
      <c r="IU860" s="57"/>
      <c r="IV860" s="57"/>
      <c r="IW860" s="57"/>
      <c r="IX860" s="57"/>
      <c r="IY860" s="57"/>
      <c r="IZ860" s="57"/>
      <c r="JA860" s="57"/>
      <c r="JB860" s="57"/>
      <c r="JC860" s="57"/>
      <c r="JD860" s="57"/>
      <c r="JE860" s="57"/>
      <c r="JF860" s="57"/>
      <c r="JG860" s="57"/>
      <c r="JH860" s="57"/>
      <c r="JI860" s="57"/>
      <c r="JJ860" s="57"/>
      <c r="JK860" s="57"/>
      <c r="JL860" s="57"/>
      <c r="JM860" s="57"/>
      <c r="JN860" s="57"/>
      <c r="JO860" s="57"/>
      <c r="JP860" s="57"/>
      <c r="JQ860" s="57"/>
      <c r="JR860" s="57"/>
      <c r="JS860" s="57"/>
      <c r="JT860" s="57"/>
      <c r="JU860" s="57"/>
      <c r="JV860" s="57"/>
      <c r="JW860" s="57"/>
      <c r="JX860" s="57"/>
      <c r="JY860" s="57"/>
      <c r="JZ860" s="57"/>
      <c r="KA860" s="57"/>
      <c r="KB860" s="57"/>
      <c r="KC860" s="57"/>
      <c r="KD860" s="57"/>
      <c r="KE860" s="57"/>
      <c r="KF860" s="57"/>
      <c r="KG860" s="57"/>
      <c r="KH860" s="57"/>
      <c r="KI860" s="57"/>
      <c r="KJ860" s="57"/>
      <c r="KK860" s="57"/>
      <c r="KL860" s="57"/>
      <c r="KM860" s="57"/>
      <c r="KN860" s="57"/>
      <c r="KO860" s="57"/>
      <c r="KP860" s="57"/>
      <c r="KQ860" s="57"/>
      <c r="KR860" s="57"/>
      <c r="KS860" s="57"/>
      <c r="KT860" s="57"/>
      <c r="KU860" s="57"/>
      <c r="KV860" s="57"/>
      <c r="KW860" s="57"/>
      <c r="KX860" s="57"/>
      <c r="KY860" s="57"/>
      <c r="KZ860" s="57"/>
      <c r="LA860" s="57"/>
      <c r="LB860" s="57"/>
      <c r="LC860" s="57"/>
      <c r="LD860" s="57"/>
      <c r="LE860" s="57"/>
      <c r="LF860" s="57"/>
      <c r="LG860" s="57"/>
      <c r="LH860" s="57"/>
      <c r="LI860" s="57"/>
      <c r="LJ860" s="57"/>
      <c r="LK860" s="57"/>
      <c r="LL860" s="57"/>
      <c r="LM860" s="57"/>
      <c r="LN860" s="57"/>
      <c r="LO860" s="57"/>
      <c r="LP860" s="57"/>
      <c r="LQ860" s="57"/>
      <c r="LR860" s="57"/>
      <c r="LS860" s="57"/>
      <c r="LT860" s="57"/>
      <c r="LU860" s="57"/>
      <c r="LV860" s="57"/>
      <c r="LW860" s="57"/>
      <c r="LX860" s="57"/>
      <c r="LY860" s="57"/>
      <c r="LZ860" s="57"/>
      <c r="MA860" s="57"/>
      <c r="MB860" s="57"/>
      <c r="MC860" s="57"/>
      <c r="MD860" s="57"/>
      <c r="ME860" s="57"/>
      <c r="MF860" s="57"/>
      <c r="MG860" s="57"/>
      <c r="MH860" s="57"/>
      <c r="MI860" s="57"/>
      <c r="MJ860" s="57"/>
      <c r="MK860" s="57"/>
      <c r="ML860" s="57"/>
      <c r="MM860" s="57"/>
      <c r="MN860" s="57"/>
      <c r="MO860" s="57"/>
      <c r="MP860" s="57"/>
      <c r="MQ860" s="57"/>
      <c r="MR860" s="57"/>
      <c r="MS860" s="57"/>
      <c r="MT860" s="57"/>
      <c r="MU860" s="57"/>
      <c r="MV860" s="57"/>
      <c r="MW860" s="57"/>
      <c r="MX860" s="57"/>
      <c r="MY860" s="57"/>
      <c r="MZ860" s="57"/>
      <c r="NA860" s="57"/>
      <c r="NB860" s="57"/>
      <c r="NC860" s="57"/>
      <c r="ND860" s="57"/>
      <c r="NE860" s="57"/>
      <c r="NF860" s="57"/>
      <c r="NG860" s="57"/>
      <c r="NH860" s="57"/>
      <c r="NI860" s="57"/>
      <c r="NJ860" s="57"/>
      <c r="NK860" s="57"/>
      <c r="NL860" s="57"/>
      <c r="NM860" s="57"/>
      <c r="NN860" s="57"/>
      <c r="NO860" s="57"/>
      <c r="NP860" s="57"/>
      <c r="NQ860" s="57"/>
      <c r="NR860" s="57"/>
      <c r="NS860" s="57"/>
      <c r="NT860" s="57"/>
      <c r="NU860" s="57"/>
      <c r="NV860" s="57"/>
      <c r="NW860" s="57"/>
      <c r="NX860" s="57"/>
      <c r="NY860" s="57"/>
      <c r="NZ860" s="57"/>
      <c r="OA860" s="57"/>
      <c r="OB860" s="57"/>
      <c r="OC860" s="57"/>
      <c r="OD860" s="57"/>
      <c r="OE860" s="57"/>
      <c r="OF860" s="57"/>
      <c r="OG860" s="57"/>
      <c r="OH860" s="57"/>
      <c r="OI860" s="57"/>
      <c r="OJ860" s="57"/>
      <c r="OK860" s="57"/>
      <c r="OL860" s="57"/>
      <c r="OM860" s="57"/>
      <c r="ON860" s="57"/>
      <c r="OO860" s="57"/>
      <c r="OP860" s="57"/>
      <c r="OQ860" s="57"/>
      <c r="OR860" s="57"/>
      <c r="OS860" s="57"/>
      <c r="OT860" s="57"/>
      <c r="OU860" s="57"/>
      <c r="OV860" s="57"/>
      <c r="OW860" s="57"/>
      <c r="OX860" s="57"/>
      <c r="OY860" s="57"/>
      <c r="OZ860" s="57"/>
      <c r="PA860" s="57"/>
      <c r="PB860" s="57"/>
      <c r="PC860" s="57"/>
      <c r="PD860" s="57"/>
      <c r="PE860" s="57"/>
      <c r="PF860" s="57"/>
      <c r="PG860" s="57"/>
      <c r="PH860" s="57"/>
      <c r="PI860" s="57"/>
      <c r="PJ860" s="57"/>
      <c r="PK860" s="57"/>
      <c r="PL860" s="57"/>
      <c r="PM860" s="57"/>
      <c r="PN860" s="57"/>
      <c r="PO860" s="57"/>
      <c r="PP860" s="57"/>
      <c r="PQ860" s="57"/>
      <c r="PR860" s="57"/>
      <c r="PS860" s="57"/>
      <c r="PT860" s="57"/>
      <c r="PU860" s="57"/>
      <c r="PV860" s="57"/>
      <c r="PW860" s="57"/>
      <c r="PX860" s="57"/>
      <c r="PY860" s="57"/>
      <c r="PZ860" s="57"/>
      <c r="QA860" s="57"/>
      <c r="QB860" s="57"/>
      <c r="QC860" s="57"/>
      <c r="QD860" s="57"/>
      <c r="QE860" s="57"/>
      <c r="QF860" s="57"/>
      <c r="QG860" s="57"/>
      <c r="QH860" s="57"/>
      <c r="QI860" s="57"/>
      <c r="QJ860" s="57"/>
      <c r="QK860" s="57"/>
      <c r="QL860" s="57"/>
      <c r="QM860" s="57"/>
      <c r="QN860" s="57"/>
      <c r="QO860" s="57"/>
      <c r="QP860" s="57"/>
      <c r="QQ860" s="57"/>
      <c r="QR860" s="57"/>
      <c r="QS860" s="57"/>
      <c r="QT860" s="57"/>
      <c r="QU860" s="57"/>
      <c r="QV860" s="57"/>
      <c r="QW860" s="57"/>
      <c r="QX860" s="57"/>
      <c r="QY860" s="57"/>
      <c r="QZ860" s="57"/>
      <c r="RA860" s="57"/>
      <c r="RB860" s="57"/>
      <c r="RC860" s="57"/>
      <c r="RD860" s="57"/>
      <c r="RE860" s="57"/>
      <c r="RF860" s="57"/>
      <c r="RG860" s="57"/>
      <c r="RH860" s="57"/>
      <c r="RI860" s="57"/>
      <c r="RJ860" s="57"/>
      <c r="RK860" s="57"/>
      <c r="RL860" s="57"/>
      <c r="RM860" s="57"/>
      <c r="RN860" s="57"/>
      <c r="RO860" s="57"/>
      <c r="RP860" s="57"/>
      <c r="RQ860" s="57"/>
      <c r="RR860" s="57"/>
      <c r="RS860" s="57"/>
      <c r="RT860" s="57"/>
      <c r="RU860" s="57"/>
      <c r="RV860" s="57"/>
      <c r="RW860" s="57"/>
      <c r="RX860" s="57"/>
      <c r="RY860" s="57"/>
      <c r="RZ860" s="57"/>
      <c r="SA860" s="57"/>
      <c r="SB860" s="57"/>
      <c r="SC860" s="57"/>
      <c r="SD860" s="57"/>
      <c r="SE860" s="57"/>
      <c r="SF860" s="57"/>
      <c r="SG860" s="57"/>
      <c r="SH860" s="57"/>
      <c r="SI860" s="57"/>
      <c r="SJ860" s="57"/>
      <c r="SK860" s="57"/>
      <c r="SL860" s="57"/>
      <c r="SM860" s="57"/>
      <c r="SN860" s="57"/>
      <c r="SO860" s="57"/>
      <c r="SP860" s="57"/>
      <c r="SQ860" s="57"/>
      <c r="SR860" s="57"/>
      <c r="SS860" s="57"/>
      <c r="ST860" s="57"/>
      <c r="SU860" s="57"/>
      <c r="SV860" s="57"/>
      <c r="SW860" s="57"/>
      <c r="SX860" s="57"/>
      <c r="SY860" s="57"/>
      <c r="SZ860" s="57"/>
      <c r="TA860" s="57"/>
      <c r="TB860" s="57"/>
      <c r="TC860" s="57"/>
      <c r="TD860" s="57"/>
      <c r="TE860" s="57"/>
      <c r="TF860" s="57"/>
      <c r="TG860" s="57"/>
      <c r="TH860" s="57"/>
      <c r="TI860" s="57"/>
      <c r="TJ860" s="57"/>
      <c r="TK860" s="57"/>
      <c r="TL860" s="57"/>
      <c r="TM860" s="57"/>
      <c r="TN860" s="57"/>
      <c r="TO860" s="57"/>
      <c r="TP860" s="57"/>
      <c r="TQ860" s="57"/>
      <c r="TR860" s="57"/>
      <c r="TS860" s="57"/>
      <c r="TT860" s="57"/>
      <c r="TU860" s="57"/>
      <c r="TV860" s="57"/>
      <c r="TW860" s="57"/>
      <c r="TX860" s="57"/>
      <c r="TY860" s="57"/>
      <c r="TZ860" s="57"/>
      <c r="UA860" s="57"/>
      <c r="UB860" s="57"/>
      <c r="UC860" s="57"/>
      <c r="UD860" s="57"/>
      <c r="UE860" s="57"/>
      <c r="UF860" s="57"/>
      <c r="UG860" s="57"/>
      <c r="UH860" s="57"/>
      <c r="UI860" s="57"/>
      <c r="UJ860" s="57"/>
      <c r="UK860" s="57"/>
      <c r="UL860" s="57"/>
      <c r="UM860" s="57"/>
      <c r="UN860" s="57"/>
      <c r="UO860" s="57"/>
      <c r="UP860" s="57"/>
      <c r="UQ860" s="57"/>
      <c r="UR860" s="57"/>
      <c r="US860" s="57"/>
      <c r="UT860" s="57"/>
      <c r="UU860" s="57"/>
      <c r="UV860" s="57"/>
      <c r="UW860" s="57"/>
      <c r="UX860" s="57"/>
      <c r="UY860" s="57"/>
      <c r="UZ860" s="57"/>
      <c r="VA860" s="57"/>
      <c r="VB860" s="57"/>
      <c r="VC860" s="57"/>
      <c r="VD860" s="57"/>
      <c r="VE860" s="57"/>
      <c r="VF860" s="57"/>
      <c r="VG860" s="57"/>
      <c r="VH860" s="57"/>
      <c r="VI860" s="57"/>
      <c r="VJ860" s="57"/>
      <c r="VK860" s="57"/>
      <c r="VL860" s="57"/>
      <c r="VM860" s="57"/>
      <c r="VN860" s="57"/>
      <c r="VO860" s="57"/>
      <c r="VP860" s="57"/>
      <c r="VQ860" s="57"/>
      <c r="VR860" s="57"/>
      <c r="VS860" s="57"/>
      <c r="VT860" s="57"/>
      <c r="VU860" s="57"/>
      <c r="VV860" s="57"/>
      <c r="VW860" s="57"/>
      <c r="VX860" s="57"/>
      <c r="VY860" s="57"/>
      <c r="VZ860" s="57"/>
      <c r="WA860" s="57"/>
      <c r="WB860" s="57"/>
      <c r="WC860" s="57"/>
      <c r="WD860" s="57"/>
      <c r="WE860" s="57"/>
      <c r="WF860" s="57"/>
      <c r="WG860" s="57"/>
      <c r="WH860" s="57"/>
      <c r="WI860" s="57"/>
      <c r="WJ860" s="57"/>
      <c r="WK860" s="57"/>
      <c r="WL860" s="57"/>
      <c r="WM860" s="57"/>
      <c r="WN860" s="57"/>
      <c r="WO860" s="57"/>
      <c r="WP860" s="57"/>
      <c r="WQ860" s="57"/>
      <c r="WR860" s="57"/>
      <c r="WS860" s="57"/>
      <c r="WT860" s="57"/>
      <c r="WU860" s="57"/>
      <c r="WV860" s="57"/>
      <c r="WW860" s="57"/>
      <c r="WX860" s="57"/>
      <c r="WY860" s="57"/>
      <c r="WZ860" s="57"/>
      <c r="XA860" s="57"/>
      <c r="XB860" s="57"/>
      <c r="XC860" s="57"/>
      <c r="XD860" s="57"/>
      <c r="XE860" s="57"/>
      <c r="XF860" s="57"/>
      <c r="XG860" s="57"/>
      <c r="XH860" s="57"/>
      <c r="XI860" s="57"/>
      <c r="XJ860" s="57"/>
      <c r="XK860" s="57"/>
      <c r="XL860" s="57"/>
      <c r="XM860" s="57"/>
      <c r="XN860" s="57"/>
      <c r="XO860" s="57"/>
      <c r="XP860" s="57"/>
      <c r="XQ860" s="57"/>
      <c r="XR860" s="57"/>
      <c r="XS860" s="57"/>
      <c r="XT860" s="57"/>
      <c r="XU860" s="57"/>
      <c r="XV860" s="57"/>
      <c r="XW860" s="57"/>
    </row>
    <row r="861">
      <c r="AI861" s="57"/>
      <c r="BR861" s="57"/>
      <c r="DA861" s="57"/>
      <c r="EJ861" s="57"/>
      <c r="EK861" s="57"/>
      <c r="EL861" s="57"/>
      <c r="EM861" s="57"/>
      <c r="EN861" s="57"/>
      <c r="EO861" s="57"/>
      <c r="EP861" s="57"/>
      <c r="EQ861" s="57"/>
      <c r="ER861" s="57"/>
      <c r="ES861" s="57"/>
      <c r="ET861" s="57"/>
      <c r="EU861" s="57"/>
      <c r="EV861" s="57"/>
      <c r="EW861" s="57"/>
      <c r="EX861" s="57"/>
      <c r="EY861" s="57"/>
      <c r="EZ861" s="57"/>
      <c r="FA861" s="57"/>
      <c r="FB861" s="57"/>
      <c r="FC861" s="57"/>
      <c r="FD861" s="57"/>
      <c r="FE861" s="57"/>
      <c r="FF861" s="57"/>
      <c r="FG861" s="57"/>
      <c r="FH861" s="57"/>
      <c r="FI861" s="57"/>
      <c r="FJ861" s="57"/>
      <c r="FK861" s="57"/>
      <c r="FL861" s="57"/>
      <c r="FM861" s="57"/>
      <c r="FN861" s="57"/>
      <c r="FO861" s="57"/>
      <c r="FP861" s="57"/>
      <c r="FQ861" s="57"/>
      <c r="FR861" s="57"/>
      <c r="FS861" s="57"/>
      <c r="FT861" s="57"/>
      <c r="FU861" s="57"/>
      <c r="FV861" s="57"/>
      <c r="FW861" s="57"/>
      <c r="FX861" s="57"/>
      <c r="FY861" s="57"/>
      <c r="FZ861" s="57"/>
      <c r="GA861" s="57"/>
      <c r="GB861" s="57"/>
      <c r="GC861" s="57"/>
      <c r="GD861" s="57"/>
      <c r="GE861" s="57"/>
      <c r="GF861" s="57"/>
      <c r="GG861" s="57"/>
      <c r="GH861" s="57"/>
      <c r="GI861" s="57"/>
      <c r="GJ861" s="57"/>
      <c r="GK861" s="57"/>
      <c r="GL861" s="57"/>
      <c r="GM861" s="57"/>
      <c r="GN861" s="57"/>
      <c r="GO861" s="57"/>
      <c r="GP861" s="57"/>
      <c r="GQ861" s="57"/>
      <c r="GR861" s="57"/>
      <c r="GS861" s="57"/>
      <c r="GT861" s="57"/>
      <c r="GU861" s="57"/>
      <c r="GV861" s="57"/>
      <c r="GW861" s="57"/>
      <c r="GX861" s="57"/>
      <c r="GY861" s="57"/>
      <c r="GZ861" s="57"/>
      <c r="HA861" s="57"/>
      <c r="HB861" s="57"/>
      <c r="HC861" s="57"/>
      <c r="HD861" s="57"/>
      <c r="HE861" s="57"/>
      <c r="HF861" s="57"/>
      <c r="HG861" s="57"/>
      <c r="HH861" s="57"/>
      <c r="HI861" s="57"/>
      <c r="HJ861" s="57"/>
      <c r="HK861" s="57"/>
      <c r="HL861" s="57"/>
      <c r="HM861" s="57"/>
      <c r="HN861" s="57"/>
      <c r="HO861" s="57"/>
      <c r="HP861" s="57"/>
      <c r="HQ861" s="57"/>
      <c r="HR861" s="57"/>
      <c r="HS861" s="57"/>
      <c r="HT861" s="57"/>
      <c r="HU861" s="57"/>
      <c r="HV861" s="57"/>
      <c r="HW861" s="57"/>
      <c r="HX861" s="57"/>
      <c r="HY861" s="57"/>
      <c r="HZ861" s="57"/>
      <c r="IA861" s="57"/>
      <c r="IB861" s="57"/>
      <c r="IC861" s="57"/>
      <c r="ID861" s="57"/>
      <c r="IE861" s="57"/>
      <c r="IF861" s="57"/>
      <c r="IG861" s="57"/>
      <c r="IH861" s="57"/>
      <c r="II861" s="57"/>
      <c r="IJ861" s="57"/>
      <c r="IK861" s="57"/>
      <c r="IL861" s="57"/>
      <c r="IM861" s="57"/>
      <c r="IN861" s="57"/>
      <c r="IO861" s="57"/>
      <c r="IP861" s="57"/>
      <c r="IQ861" s="57"/>
      <c r="IR861" s="57"/>
      <c r="IS861" s="57"/>
      <c r="IT861" s="57"/>
      <c r="IU861" s="57"/>
      <c r="IV861" s="57"/>
      <c r="IW861" s="57"/>
      <c r="IX861" s="57"/>
      <c r="IY861" s="57"/>
      <c r="IZ861" s="57"/>
      <c r="JA861" s="57"/>
      <c r="JB861" s="57"/>
      <c r="JC861" s="57"/>
      <c r="JD861" s="57"/>
      <c r="JE861" s="57"/>
      <c r="JF861" s="57"/>
      <c r="JG861" s="57"/>
      <c r="JH861" s="57"/>
      <c r="JI861" s="57"/>
      <c r="JJ861" s="57"/>
      <c r="JK861" s="57"/>
      <c r="JL861" s="57"/>
      <c r="JM861" s="57"/>
      <c r="JN861" s="57"/>
      <c r="JO861" s="57"/>
      <c r="JP861" s="57"/>
      <c r="JQ861" s="57"/>
      <c r="JR861" s="57"/>
      <c r="JS861" s="57"/>
      <c r="JT861" s="57"/>
      <c r="JU861" s="57"/>
      <c r="JV861" s="57"/>
      <c r="JW861" s="57"/>
      <c r="JX861" s="57"/>
      <c r="JY861" s="57"/>
      <c r="JZ861" s="57"/>
      <c r="KA861" s="57"/>
      <c r="KB861" s="57"/>
      <c r="KC861" s="57"/>
      <c r="KD861" s="57"/>
      <c r="KE861" s="57"/>
      <c r="KF861" s="57"/>
      <c r="KG861" s="57"/>
      <c r="KH861" s="57"/>
      <c r="KI861" s="57"/>
      <c r="KJ861" s="57"/>
      <c r="KK861" s="57"/>
      <c r="KL861" s="57"/>
      <c r="KM861" s="57"/>
      <c r="KN861" s="57"/>
      <c r="KO861" s="57"/>
      <c r="KP861" s="57"/>
      <c r="KQ861" s="57"/>
      <c r="KR861" s="57"/>
      <c r="KS861" s="57"/>
      <c r="KT861" s="57"/>
      <c r="KU861" s="57"/>
      <c r="KV861" s="57"/>
      <c r="KW861" s="57"/>
      <c r="KX861" s="57"/>
      <c r="KY861" s="57"/>
      <c r="KZ861" s="57"/>
      <c r="LA861" s="57"/>
      <c r="LB861" s="57"/>
      <c r="LC861" s="57"/>
      <c r="LD861" s="57"/>
      <c r="LE861" s="57"/>
      <c r="LF861" s="57"/>
      <c r="LG861" s="57"/>
      <c r="LH861" s="57"/>
      <c r="LI861" s="57"/>
      <c r="LJ861" s="57"/>
      <c r="LK861" s="57"/>
      <c r="LL861" s="57"/>
      <c r="LM861" s="57"/>
      <c r="LN861" s="57"/>
      <c r="LO861" s="57"/>
      <c r="LP861" s="57"/>
      <c r="LQ861" s="57"/>
      <c r="LR861" s="57"/>
      <c r="LS861" s="57"/>
      <c r="LT861" s="57"/>
      <c r="LU861" s="57"/>
      <c r="LV861" s="57"/>
      <c r="LW861" s="57"/>
      <c r="LX861" s="57"/>
      <c r="LY861" s="57"/>
      <c r="LZ861" s="57"/>
      <c r="MA861" s="57"/>
      <c r="MB861" s="57"/>
      <c r="MC861" s="57"/>
      <c r="MD861" s="57"/>
      <c r="ME861" s="57"/>
      <c r="MF861" s="57"/>
      <c r="MG861" s="57"/>
      <c r="MH861" s="57"/>
      <c r="MI861" s="57"/>
      <c r="MJ861" s="57"/>
      <c r="MK861" s="57"/>
      <c r="ML861" s="57"/>
      <c r="MM861" s="57"/>
      <c r="MN861" s="57"/>
      <c r="MO861" s="57"/>
      <c r="MP861" s="57"/>
      <c r="MQ861" s="57"/>
      <c r="MR861" s="57"/>
      <c r="MS861" s="57"/>
      <c r="MT861" s="57"/>
      <c r="MU861" s="57"/>
      <c r="MV861" s="57"/>
      <c r="MW861" s="57"/>
      <c r="MX861" s="57"/>
      <c r="MY861" s="57"/>
      <c r="MZ861" s="57"/>
      <c r="NA861" s="57"/>
      <c r="NB861" s="57"/>
      <c r="NC861" s="57"/>
      <c r="ND861" s="57"/>
      <c r="NE861" s="57"/>
      <c r="NF861" s="57"/>
      <c r="NG861" s="57"/>
      <c r="NH861" s="57"/>
      <c r="NI861" s="57"/>
      <c r="NJ861" s="57"/>
      <c r="NK861" s="57"/>
      <c r="NL861" s="57"/>
      <c r="NM861" s="57"/>
      <c r="NN861" s="57"/>
      <c r="NO861" s="57"/>
      <c r="NP861" s="57"/>
      <c r="NQ861" s="57"/>
      <c r="NR861" s="57"/>
      <c r="NS861" s="57"/>
      <c r="NT861" s="57"/>
      <c r="NU861" s="57"/>
      <c r="NV861" s="57"/>
      <c r="NW861" s="57"/>
      <c r="NX861" s="57"/>
      <c r="NY861" s="57"/>
      <c r="NZ861" s="57"/>
      <c r="OA861" s="57"/>
      <c r="OB861" s="57"/>
      <c r="OC861" s="57"/>
      <c r="OD861" s="57"/>
      <c r="OE861" s="57"/>
      <c r="OF861" s="57"/>
      <c r="OG861" s="57"/>
      <c r="OH861" s="57"/>
      <c r="OI861" s="57"/>
      <c r="OJ861" s="57"/>
      <c r="OK861" s="57"/>
      <c r="OL861" s="57"/>
      <c r="OM861" s="57"/>
      <c r="ON861" s="57"/>
      <c r="OO861" s="57"/>
      <c r="OP861" s="57"/>
      <c r="OQ861" s="57"/>
      <c r="OR861" s="57"/>
      <c r="OS861" s="57"/>
      <c r="OT861" s="57"/>
      <c r="OU861" s="57"/>
      <c r="OV861" s="57"/>
      <c r="OW861" s="57"/>
      <c r="OX861" s="57"/>
      <c r="OY861" s="57"/>
      <c r="OZ861" s="57"/>
      <c r="PA861" s="57"/>
      <c r="PB861" s="57"/>
      <c r="PC861" s="57"/>
      <c r="PD861" s="57"/>
      <c r="PE861" s="57"/>
      <c r="PF861" s="57"/>
      <c r="PG861" s="57"/>
      <c r="PH861" s="57"/>
      <c r="PI861" s="57"/>
      <c r="PJ861" s="57"/>
      <c r="PK861" s="57"/>
      <c r="PL861" s="57"/>
      <c r="PM861" s="57"/>
      <c r="PN861" s="57"/>
      <c r="PO861" s="57"/>
      <c r="PP861" s="57"/>
      <c r="PQ861" s="57"/>
      <c r="PR861" s="57"/>
      <c r="PS861" s="57"/>
      <c r="PT861" s="57"/>
      <c r="PU861" s="57"/>
      <c r="PV861" s="57"/>
      <c r="PW861" s="57"/>
      <c r="PX861" s="57"/>
      <c r="PY861" s="57"/>
      <c r="PZ861" s="57"/>
      <c r="QA861" s="57"/>
      <c r="QB861" s="57"/>
      <c r="QC861" s="57"/>
      <c r="QD861" s="57"/>
      <c r="QE861" s="57"/>
      <c r="QF861" s="57"/>
      <c r="QG861" s="57"/>
      <c r="QH861" s="57"/>
      <c r="QI861" s="57"/>
      <c r="QJ861" s="57"/>
      <c r="QK861" s="57"/>
      <c r="QL861" s="57"/>
      <c r="QM861" s="57"/>
      <c r="QN861" s="57"/>
      <c r="QO861" s="57"/>
      <c r="QP861" s="57"/>
      <c r="QQ861" s="57"/>
      <c r="QR861" s="57"/>
      <c r="QS861" s="57"/>
      <c r="QT861" s="57"/>
      <c r="QU861" s="57"/>
      <c r="QV861" s="57"/>
      <c r="QW861" s="57"/>
      <c r="QX861" s="57"/>
      <c r="QY861" s="57"/>
      <c r="QZ861" s="57"/>
      <c r="RA861" s="57"/>
      <c r="RB861" s="57"/>
      <c r="RC861" s="57"/>
      <c r="RD861" s="57"/>
      <c r="RE861" s="57"/>
      <c r="RF861" s="57"/>
      <c r="RG861" s="57"/>
      <c r="RH861" s="57"/>
      <c r="RI861" s="57"/>
      <c r="RJ861" s="57"/>
      <c r="RK861" s="57"/>
      <c r="RL861" s="57"/>
      <c r="RM861" s="57"/>
      <c r="RN861" s="57"/>
      <c r="RO861" s="57"/>
      <c r="RP861" s="57"/>
      <c r="RQ861" s="57"/>
      <c r="RR861" s="57"/>
      <c r="RS861" s="57"/>
      <c r="RT861" s="57"/>
      <c r="RU861" s="57"/>
      <c r="RV861" s="57"/>
      <c r="RW861" s="57"/>
      <c r="RX861" s="57"/>
      <c r="RY861" s="57"/>
      <c r="RZ861" s="57"/>
      <c r="SA861" s="57"/>
      <c r="SB861" s="57"/>
      <c r="SC861" s="57"/>
      <c r="SD861" s="57"/>
      <c r="SE861" s="57"/>
      <c r="SF861" s="57"/>
      <c r="SG861" s="57"/>
      <c r="SH861" s="57"/>
      <c r="SI861" s="57"/>
      <c r="SJ861" s="57"/>
      <c r="SK861" s="57"/>
      <c r="SL861" s="57"/>
      <c r="SM861" s="57"/>
      <c r="SN861" s="57"/>
      <c r="SO861" s="57"/>
      <c r="SP861" s="57"/>
      <c r="SQ861" s="57"/>
      <c r="SR861" s="57"/>
      <c r="SS861" s="57"/>
      <c r="ST861" s="57"/>
      <c r="SU861" s="57"/>
      <c r="SV861" s="57"/>
      <c r="SW861" s="57"/>
      <c r="SX861" s="57"/>
      <c r="SY861" s="57"/>
      <c r="SZ861" s="57"/>
      <c r="TA861" s="57"/>
      <c r="TB861" s="57"/>
      <c r="TC861" s="57"/>
      <c r="TD861" s="57"/>
      <c r="TE861" s="57"/>
      <c r="TF861" s="57"/>
      <c r="TG861" s="57"/>
      <c r="TH861" s="57"/>
      <c r="TI861" s="57"/>
      <c r="TJ861" s="57"/>
      <c r="TK861" s="57"/>
      <c r="TL861" s="57"/>
      <c r="TM861" s="57"/>
      <c r="TN861" s="57"/>
      <c r="TO861" s="57"/>
      <c r="TP861" s="57"/>
      <c r="TQ861" s="57"/>
      <c r="TR861" s="57"/>
      <c r="TS861" s="57"/>
      <c r="TT861" s="57"/>
      <c r="TU861" s="57"/>
      <c r="TV861" s="57"/>
      <c r="TW861" s="57"/>
      <c r="TX861" s="57"/>
      <c r="TY861" s="57"/>
      <c r="TZ861" s="57"/>
      <c r="UA861" s="57"/>
      <c r="UB861" s="57"/>
      <c r="UC861" s="57"/>
      <c r="UD861" s="57"/>
      <c r="UE861" s="57"/>
      <c r="UF861" s="57"/>
      <c r="UG861" s="57"/>
      <c r="UH861" s="57"/>
      <c r="UI861" s="57"/>
      <c r="UJ861" s="57"/>
      <c r="UK861" s="57"/>
      <c r="UL861" s="57"/>
      <c r="UM861" s="57"/>
      <c r="UN861" s="57"/>
      <c r="UO861" s="57"/>
      <c r="UP861" s="57"/>
      <c r="UQ861" s="57"/>
      <c r="UR861" s="57"/>
      <c r="US861" s="57"/>
      <c r="UT861" s="57"/>
      <c r="UU861" s="57"/>
      <c r="UV861" s="57"/>
      <c r="UW861" s="57"/>
      <c r="UX861" s="57"/>
      <c r="UY861" s="57"/>
      <c r="UZ861" s="57"/>
      <c r="VA861" s="57"/>
      <c r="VB861" s="57"/>
      <c r="VC861" s="57"/>
      <c r="VD861" s="57"/>
      <c r="VE861" s="57"/>
      <c r="VF861" s="57"/>
      <c r="VG861" s="57"/>
      <c r="VH861" s="57"/>
      <c r="VI861" s="57"/>
      <c r="VJ861" s="57"/>
      <c r="VK861" s="57"/>
      <c r="VL861" s="57"/>
      <c r="VM861" s="57"/>
      <c r="VN861" s="57"/>
      <c r="VO861" s="57"/>
      <c r="VP861" s="57"/>
      <c r="VQ861" s="57"/>
      <c r="VR861" s="57"/>
      <c r="VS861" s="57"/>
      <c r="VT861" s="57"/>
      <c r="VU861" s="57"/>
      <c r="VV861" s="57"/>
      <c r="VW861" s="57"/>
      <c r="VX861" s="57"/>
      <c r="VY861" s="57"/>
      <c r="VZ861" s="57"/>
      <c r="WA861" s="57"/>
      <c r="WB861" s="57"/>
      <c r="WC861" s="57"/>
      <c r="WD861" s="57"/>
      <c r="WE861" s="57"/>
      <c r="WF861" s="57"/>
      <c r="WG861" s="57"/>
      <c r="WH861" s="57"/>
      <c r="WI861" s="57"/>
      <c r="WJ861" s="57"/>
      <c r="WK861" s="57"/>
      <c r="WL861" s="57"/>
      <c r="WM861" s="57"/>
      <c r="WN861" s="57"/>
      <c r="WO861" s="57"/>
      <c r="WP861" s="57"/>
      <c r="WQ861" s="57"/>
      <c r="WR861" s="57"/>
      <c r="WS861" s="57"/>
      <c r="WT861" s="57"/>
      <c r="WU861" s="57"/>
      <c r="WV861" s="57"/>
      <c r="WW861" s="57"/>
      <c r="WX861" s="57"/>
      <c r="WY861" s="57"/>
      <c r="WZ861" s="57"/>
      <c r="XA861" s="57"/>
      <c r="XB861" s="57"/>
      <c r="XC861" s="57"/>
      <c r="XD861" s="57"/>
      <c r="XE861" s="57"/>
      <c r="XF861" s="57"/>
      <c r="XG861" s="57"/>
      <c r="XH861" s="57"/>
      <c r="XI861" s="57"/>
      <c r="XJ861" s="57"/>
      <c r="XK861" s="57"/>
      <c r="XL861" s="57"/>
      <c r="XM861" s="57"/>
      <c r="XN861" s="57"/>
      <c r="XO861" s="57"/>
      <c r="XP861" s="57"/>
      <c r="XQ861" s="57"/>
      <c r="XR861" s="57"/>
      <c r="XS861" s="57"/>
      <c r="XT861" s="57"/>
      <c r="XU861" s="57"/>
      <c r="XV861" s="57"/>
      <c r="XW861" s="57"/>
    </row>
    <row r="862">
      <c r="AI862" s="57"/>
      <c r="BR862" s="57"/>
      <c r="DA862" s="57"/>
      <c r="EJ862" s="57"/>
      <c r="EK862" s="57"/>
      <c r="EL862" s="57"/>
      <c r="EM862" s="57"/>
      <c r="EN862" s="57"/>
      <c r="EO862" s="57"/>
      <c r="EP862" s="57"/>
      <c r="EQ862" s="57"/>
      <c r="ER862" s="57"/>
      <c r="ES862" s="57"/>
      <c r="ET862" s="57"/>
      <c r="EU862" s="57"/>
      <c r="EV862" s="57"/>
      <c r="EW862" s="57"/>
      <c r="EX862" s="57"/>
      <c r="EY862" s="57"/>
      <c r="EZ862" s="57"/>
      <c r="FA862" s="57"/>
      <c r="FB862" s="57"/>
      <c r="FC862" s="57"/>
      <c r="FD862" s="57"/>
      <c r="FE862" s="57"/>
      <c r="FF862" s="57"/>
      <c r="FG862" s="57"/>
      <c r="FH862" s="57"/>
      <c r="FI862" s="57"/>
      <c r="FJ862" s="57"/>
      <c r="FK862" s="57"/>
      <c r="FL862" s="57"/>
      <c r="FM862" s="57"/>
      <c r="FN862" s="57"/>
      <c r="FO862" s="57"/>
      <c r="FP862" s="57"/>
      <c r="FQ862" s="57"/>
      <c r="FR862" s="57"/>
      <c r="FS862" s="57"/>
      <c r="FT862" s="57"/>
      <c r="FU862" s="57"/>
      <c r="FV862" s="57"/>
      <c r="FW862" s="57"/>
      <c r="FX862" s="57"/>
      <c r="FY862" s="57"/>
      <c r="FZ862" s="57"/>
      <c r="GA862" s="57"/>
      <c r="GB862" s="57"/>
      <c r="GC862" s="57"/>
      <c r="GD862" s="57"/>
      <c r="GE862" s="57"/>
      <c r="GF862" s="57"/>
      <c r="GG862" s="57"/>
      <c r="GH862" s="57"/>
      <c r="GI862" s="57"/>
      <c r="GJ862" s="57"/>
      <c r="GK862" s="57"/>
      <c r="GL862" s="57"/>
      <c r="GM862" s="57"/>
      <c r="GN862" s="57"/>
      <c r="GO862" s="57"/>
      <c r="GP862" s="57"/>
      <c r="GQ862" s="57"/>
      <c r="GR862" s="57"/>
      <c r="GS862" s="57"/>
      <c r="GT862" s="57"/>
      <c r="GU862" s="57"/>
      <c r="GV862" s="57"/>
      <c r="GW862" s="57"/>
      <c r="GX862" s="57"/>
      <c r="GY862" s="57"/>
      <c r="GZ862" s="57"/>
      <c r="HA862" s="57"/>
      <c r="HB862" s="57"/>
      <c r="HC862" s="57"/>
      <c r="HD862" s="57"/>
      <c r="HE862" s="57"/>
      <c r="HF862" s="57"/>
      <c r="HG862" s="57"/>
      <c r="HH862" s="57"/>
      <c r="HI862" s="57"/>
      <c r="HJ862" s="57"/>
      <c r="HK862" s="57"/>
      <c r="HL862" s="57"/>
      <c r="HM862" s="57"/>
      <c r="HN862" s="57"/>
      <c r="HO862" s="57"/>
      <c r="HP862" s="57"/>
      <c r="HQ862" s="57"/>
      <c r="HR862" s="57"/>
      <c r="HS862" s="57"/>
      <c r="HT862" s="57"/>
      <c r="HU862" s="57"/>
      <c r="HV862" s="57"/>
      <c r="HW862" s="57"/>
      <c r="HX862" s="57"/>
      <c r="HY862" s="57"/>
      <c r="HZ862" s="57"/>
      <c r="IA862" s="57"/>
      <c r="IB862" s="57"/>
      <c r="IC862" s="57"/>
      <c r="ID862" s="57"/>
      <c r="IE862" s="57"/>
      <c r="IF862" s="57"/>
      <c r="IG862" s="57"/>
      <c r="IH862" s="57"/>
      <c r="II862" s="57"/>
      <c r="IJ862" s="57"/>
      <c r="IK862" s="57"/>
      <c r="IL862" s="57"/>
      <c r="IM862" s="57"/>
      <c r="IN862" s="57"/>
      <c r="IO862" s="57"/>
      <c r="IP862" s="57"/>
      <c r="IQ862" s="57"/>
      <c r="IR862" s="57"/>
      <c r="IS862" s="57"/>
      <c r="IT862" s="57"/>
      <c r="IU862" s="57"/>
      <c r="IV862" s="57"/>
      <c r="IW862" s="57"/>
      <c r="IX862" s="57"/>
      <c r="IY862" s="57"/>
      <c r="IZ862" s="57"/>
      <c r="JA862" s="57"/>
      <c r="JB862" s="57"/>
      <c r="JC862" s="57"/>
      <c r="JD862" s="57"/>
      <c r="JE862" s="57"/>
      <c r="JF862" s="57"/>
      <c r="JG862" s="57"/>
      <c r="JH862" s="57"/>
      <c r="JI862" s="57"/>
      <c r="JJ862" s="57"/>
      <c r="JK862" s="57"/>
      <c r="JL862" s="57"/>
      <c r="JM862" s="57"/>
      <c r="JN862" s="57"/>
      <c r="JO862" s="57"/>
      <c r="JP862" s="57"/>
      <c r="JQ862" s="57"/>
      <c r="JR862" s="57"/>
      <c r="JS862" s="57"/>
      <c r="JT862" s="57"/>
      <c r="JU862" s="57"/>
      <c r="JV862" s="57"/>
      <c r="JW862" s="57"/>
      <c r="JX862" s="57"/>
      <c r="JY862" s="57"/>
      <c r="JZ862" s="57"/>
      <c r="KA862" s="57"/>
      <c r="KB862" s="57"/>
      <c r="KC862" s="57"/>
      <c r="KD862" s="57"/>
      <c r="KE862" s="57"/>
      <c r="KF862" s="57"/>
      <c r="KG862" s="57"/>
      <c r="KH862" s="57"/>
      <c r="KI862" s="57"/>
      <c r="KJ862" s="57"/>
      <c r="KK862" s="57"/>
      <c r="KL862" s="57"/>
      <c r="KM862" s="57"/>
      <c r="KN862" s="57"/>
      <c r="KO862" s="57"/>
      <c r="KP862" s="57"/>
      <c r="KQ862" s="57"/>
      <c r="KR862" s="57"/>
      <c r="KS862" s="57"/>
      <c r="KT862" s="57"/>
      <c r="KU862" s="57"/>
      <c r="KV862" s="57"/>
      <c r="KW862" s="57"/>
      <c r="KX862" s="57"/>
      <c r="KY862" s="57"/>
      <c r="KZ862" s="57"/>
      <c r="LA862" s="57"/>
      <c r="LB862" s="57"/>
      <c r="LC862" s="57"/>
      <c r="LD862" s="57"/>
      <c r="LE862" s="57"/>
      <c r="LF862" s="57"/>
      <c r="LG862" s="57"/>
      <c r="LH862" s="57"/>
      <c r="LI862" s="57"/>
      <c r="LJ862" s="57"/>
      <c r="LK862" s="57"/>
      <c r="LL862" s="57"/>
      <c r="LM862" s="57"/>
      <c r="LN862" s="57"/>
      <c r="LO862" s="57"/>
      <c r="LP862" s="57"/>
      <c r="LQ862" s="57"/>
      <c r="LR862" s="57"/>
      <c r="LS862" s="57"/>
      <c r="LT862" s="57"/>
      <c r="LU862" s="57"/>
      <c r="LV862" s="57"/>
      <c r="LW862" s="57"/>
      <c r="LX862" s="57"/>
      <c r="LY862" s="57"/>
      <c r="LZ862" s="57"/>
      <c r="MA862" s="57"/>
      <c r="MB862" s="57"/>
      <c r="MC862" s="57"/>
      <c r="MD862" s="57"/>
      <c r="ME862" s="57"/>
      <c r="MF862" s="57"/>
      <c r="MG862" s="57"/>
      <c r="MH862" s="57"/>
      <c r="MI862" s="57"/>
      <c r="MJ862" s="57"/>
      <c r="MK862" s="57"/>
      <c r="ML862" s="57"/>
      <c r="MM862" s="57"/>
      <c r="MN862" s="57"/>
      <c r="MO862" s="57"/>
      <c r="MP862" s="57"/>
      <c r="MQ862" s="57"/>
      <c r="MR862" s="57"/>
      <c r="MS862" s="57"/>
      <c r="MT862" s="57"/>
      <c r="MU862" s="57"/>
      <c r="MV862" s="57"/>
      <c r="MW862" s="57"/>
      <c r="MX862" s="57"/>
      <c r="MY862" s="57"/>
      <c r="MZ862" s="57"/>
      <c r="NA862" s="57"/>
      <c r="NB862" s="57"/>
      <c r="NC862" s="57"/>
      <c r="ND862" s="57"/>
      <c r="NE862" s="57"/>
      <c r="NF862" s="57"/>
      <c r="NG862" s="57"/>
      <c r="NH862" s="57"/>
      <c r="NI862" s="57"/>
      <c r="NJ862" s="57"/>
      <c r="NK862" s="57"/>
      <c r="NL862" s="57"/>
      <c r="NM862" s="57"/>
      <c r="NN862" s="57"/>
      <c r="NO862" s="57"/>
      <c r="NP862" s="57"/>
      <c r="NQ862" s="57"/>
      <c r="NR862" s="57"/>
      <c r="NS862" s="57"/>
      <c r="NT862" s="57"/>
      <c r="NU862" s="57"/>
      <c r="NV862" s="57"/>
      <c r="NW862" s="57"/>
      <c r="NX862" s="57"/>
      <c r="NY862" s="57"/>
      <c r="NZ862" s="57"/>
      <c r="OA862" s="57"/>
      <c r="OB862" s="57"/>
      <c r="OC862" s="57"/>
      <c r="OD862" s="57"/>
      <c r="OE862" s="57"/>
      <c r="OF862" s="57"/>
      <c r="OG862" s="57"/>
      <c r="OH862" s="57"/>
      <c r="OI862" s="57"/>
      <c r="OJ862" s="57"/>
      <c r="OK862" s="57"/>
      <c r="OL862" s="57"/>
      <c r="OM862" s="57"/>
      <c r="ON862" s="57"/>
      <c r="OO862" s="57"/>
      <c r="OP862" s="57"/>
      <c r="OQ862" s="57"/>
      <c r="OR862" s="57"/>
      <c r="OS862" s="57"/>
      <c r="OT862" s="57"/>
      <c r="OU862" s="57"/>
      <c r="OV862" s="57"/>
      <c r="OW862" s="57"/>
      <c r="OX862" s="57"/>
      <c r="OY862" s="57"/>
      <c r="OZ862" s="57"/>
      <c r="PA862" s="57"/>
      <c r="PB862" s="57"/>
      <c r="PC862" s="57"/>
      <c r="PD862" s="57"/>
      <c r="PE862" s="57"/>
      <c r="PF862" s="57"/>
      <c r="PG862" s="57"/>
      <c r="PH862" s="57"/>
      <c r="PI862" s="57"/>
      <c r="PJ862" s="57"/>
      <c r="PK862" s="57"/>
      <c r="PL862" s="57"/>
      <c r="PM862" s="57"/>
      <c r="PN862" s="57"/>
      <c r="PO862" s="57"/>
      <c r="PP862" s="57"/>
      <c r="PQ862" s="57"/>
      <c r="PR862" s="57"/>
      <c r="PS862" s="57"/>
      <c r="PT862" s="57"/>
      <c r="PU862" s="57"/>
      <c r="PV862" s="57"/>
      <c r="PW862" s="57"/>
      <c r="PX862" s="57"/>
      <c r="PY862" s="57"/>
      <c r="PZ862" s="57"/>
      <c r="QA862" s="57"/>
      <c r="QB862" s="57"/>
      <c r="QC862" s="57"/>
      <c r="QD862" s="57"/>
      <c r="QE862" s="57"/>
      <c r="QF862" s="57"/>
      <c r="QG862" s="57"/>
      <c r="QH862" s="57"/>
      <c r="QI862" s="57"/>
      <c r="QJ862" s="57"/>
      <c r="QK862" s="57"/>
      <c r="QL862" s="57"/>
      <c r="QM862" s="57"/>
      <c r="QN862" s="57"/>
      <c r="QO862" s="57"/>
      <c r="QP862" s="57"/>
      <c r="QQ862" s="57"/>
      <c r="QR862" s="57"/>
      <c r="QS862" s="57"/>
      <c r="QT862" s="57"/>
      <c r="QU862" s="57"/>
      <c r="QV862" s="57"/>
      <c r="QW862" s="57"/>
      <c r="QX862" s="57"/>
      <c r="QY862" s="57"/>
      <c r="QZ862" s="57"/>
      <c r="RA862" s="57"/>
      <c r="RB862" s="57"/>
      <c r="RC862" s="57"/>
      <c r="RD862" s="57"/>
      <c r="RE862" s="57"/>
      <c r="RF862" s="57"/>
      <c r="RG862" s="57"/>
      <c r="RH862" s="57"/>
      <c r="RI862" s="57"/>
      <c r="RJ862" s="57"/>
      <c r="RK862" s="57"/>
      <c r="RL862" s="57"/>
      <c r="RM862" s="57"/>
      <c r="RN862" s="57"/>
      <c r="RO862" s="57"/>
      <c r="RP862" s="57"/>
      <c r="RQ862" s="57"/>
      <c r="RR862" s="57"/>
      <c r="RS862" s="57"/>
      <c r="RT862" s="57"/>
      <c r="RU862" s="57"/>
      <c r="RV862" s="57"/>
      <c r="RW862" s="57"/>
      <c r="RX862" s="57"/>
      <c r="RY862" s="57"/>
      <c r="RZ862" s="57"/>
      <c r="SA862" s="57"/>
      <c r="SB862" s="57"/>
      <c r="SC862" s="57"/>
      <c r="SD862" s="57"/>
      <c r="SE862" s="57"/>
      <c r="SF862" s="57"/>
      <c r="SG862" s="57"/>
      <c r="SH862" s="57"/>
      <c r="SI862" s="57"/>
      <c r="SJ862" s="57"/>
      <c r="SK862" s="57"/>
      <c r="SL862" s="57"/>
      <c r="SM862" s="57"/>
      <c r="SN862" s="57"/>
      <c r="SO862" s="57"/>
      <c r="SP862" s="57"/>
      <c r="SQ862" s="57"/>
      <c r="SR862" s="57"/>
      <c r="SS862" s="57"/>
      <c r="ST862" s="57"/>
      <c r="SU862" s="57"/>
      <c r="SV862" s="57"/>
      <c r="SW862" s="57"/>
      <c r="SX862" s="57"/>
      <c r="SY862" s="57"/>
      <c r="SZ862" s="57"/>
      <c r="TA862" s="57"/>
      <c r="TB862" s="57"/>
      <c r="TC862" s="57"/>
      <c r="TD862" s="57"/>
      <c r="TE862" s="57"/>
      <c r="TF862" s="57"/>
      <c r="TG862" s="57"/>
      <c r="TH862" s="57"/>
      <c r="TI862" s="57"/>
      <c r="TJ862" s="57"/>
      <c r="TK862" s="57"/>
      <c r="TL862" s="57"/>
      <c r="TM862" s="57"/>
      <c r="TN862" s="57"/>
      <c r="TO862" s="57"/>
      <c r="TP862" s="57"/>
      <c r="TQ862" s="57"/>
      <c r="TR862" s="57"/>
      <c r="TS862" s="57"/>
      <c r="TT862" s="57"/>
      <c r="TU862" s="57"/>
      <c r="TV862" s="57"/>
      <c r="TW862" s="57"/>
      <c r="TX862" s="57"/>
      <c r="TY862" s="57"/>
      <c r="TZ862" s="57"/>
      <c r="UA862" s="57"/>
      <c r="UB862" s="57"/>
      <c r="UC862" s="57"/>
      <c r="UD862" s="57"/>
      <c r="UE862" s="57"/>
      <c r="UF862" s="57"/>
      <c r="UG862" s="57"/>
      <c r="UH862" s="57"/>
      <c r="UI862" s="57"/>
      <c r="UJ862" s="57"/>
      <c r="UK862" s="57"/>
      <c r="UL862" s="57"/>
      <c r="UM862" s="57"/>
      <c r="UN862" s="57"/>
      <c r="UO862" s="57"/>
      <c r="UP862" s="57"/>
      <c r="UQ862" s="57"/>
      <c r="UR862" s="57"/>
      <c r="US862" s="57"/>
      <c r="UT862" s="57"/>
      <c r="UU862" s="57"/>
      <c r="UV862" s="57"/>
      <c r="UW862" s="57"/>
      <c r="UX862" s="57"/>
      <c r="UY862" s="57"/>
      <c r="UZ862" s="57"/>
      <c r="VA862" s="57"/>
      <c r="VB862" s="57"/>
      <c r="VC862" s="57"/>
      <c r="VD862" s="57"/>
      <c r="VE862" s="57"/>
      <c r="VF862" s="57"/>
      <c r="VG862" s="57"/>
      <c r="VH862" s="57"/>
      <c r="VI862" s="57"/>
      <c r="VJ862" s="57"/>
      <c r="VK862" s="57"/>
      <c r="VL862" s="57"/>
      <c r="VM862" s="57"/>
      <c r="VN862" s="57"/>
      <c r="VO862" s="57"/>
      <c r="VP862" s="57"/>
      <c r="VQ862" s="57"/>
      <c r="VR862" s="57"/>
      <c r="VS862" s="57"/>
      <c r="VT862" s="57"/>
      <c r="VU862" s="57"/>
      <c r="VV862" s="57"/>
      <c r="VW862" s="57"/>
      <c r="VX862" s="57"/>
      <c r="VY862" s="57"/>
      <c r="VZ862" s="57"/>
      <c r="WA862" s="57"/>
      <c r="WB862" s="57"/>
      <c r="WC862" s="57"/>
      <c r="WD862" s="57"/>
      <c r="WE862" s="57"/>
      <c r="WF862" s="57"/>
      <c r="WG862" s="57"/>
      <c r="WH862" s="57"/>
      <c r="WI862" s="57"/>
      <c r="WJ862" s="57"/>
      <c r="WK862" s="57"/>
      <c r="WL862" s="57"/>
      <c r="WM862" s="57"/>
      <c r="WN862" s="57"/>
      <c r="WO862" s="57"/>
      <c r="WP862" s="57"/>
      <c r="WQ862" s="57"/>
      <c r="WR862" s="57"/>
      <c r="WS862" s="57"/>
      <c r="WT862" s="57"/>
      <c r="WU862" s="57"/>
      <c r="WV862" s="57"/>
      <c r="WW862" s="57"/>
      <c r="WX862" s="57"/>
      <c r="WY862" s="57"/>
      <c r="WZ862" s="57"/>
      <c r="XA862" s="57"/>
      <c r="XB862" s="57"/>
      <c r="XC862" s="57"/>
      <c r="XD862" s="57"/>
      <c r="XE862" s="57"/>
      <c r="XF862" s="57"/>
      <c r="XG862" s="57"/>
      <c r="XH862" s="57"/>
      <c r="XI862" s="57"/>
      <c r="XJ862" s="57"/>
      <c r="XK862" s="57"/>
      <c r="XL862" s="57"/>
      <c r="XM862" s="57"/>
      <c r="XN862" s="57"/>
      <c r="XO862" s="57"/>
      <c r="XP862" s="57"/>
      <c r="XQ862" s="57"/>
      <c r="XR862" s="57"/>
      <c r="XS862" s="57"/>
      <c r="XT862" s="57"/>
      <c r="XU862" s="57"/>
      <c r="XV862" s="57"/>
      <c r="XW862" s="57"/>
    </row>
    <row r="863">
      <c r="AI863" s="57"/>
      <c r="BR863" s="57"/>
      <c r="DA863" s="57"/>
      <c r="EJ863" s="57"/>
      <c r="EK863" s="57"/>
      <c r="EL863" s="57"/>
      <c r="EM863" s="57"/>
      <c r="EN863" s="57"/>
      <c r="EO863" s="57"/>
      <c r="EP863" s="57"/>
      <c r="EQ863" s="57"/>
      <c r="ER863" s="57"/>
      <c r="ES863" s="57"/>
      <c r="ET863" s="57"/>
      <c r="EU863" s="57"/>
      <c r="EV863" s="57"/>
      <c r="EW863" s="57"/>
      <c r="EX863" s="57"/>
      <c r="EY863" s="57"/>
      <c r="EZ863" s="57"/>
      <c r="FA863" s="57"/>
      <c r="FB863" s="57"/>
      <c r="FC863" s="57"/>
      <c r="FD863" s="57"/>
      <c r="FE863" s="57"/>
      <c r="FF863" s="57"/>
      <c r="FG863" s="57"/>
      <c r="FH863" s="57"/>
      <c r="FI863" s="57"/>
      <c r="FJ863" s="57"/>
      <c r="FK863" s="57"/>
      <c r="FL863" s="57"/>
      <c r="FM863" s="57"/>
      <c r="FN863" s="57"/>
      <c r="FO863" s="57"/>
      <c r="FP863" s="57"/>
      <c r="FQ863" s="57"/>
      <c r="FR863" s="57"/>
      <c r="FS863" s="57"/>
      <c r="FT863" s="57"/>
      <c r="FU863" s="57"/>
      <c r="FV863" s="57"/>
      <c r="FW863" s="57"/>
      <c r="FX863" s="57"/>
      <c r="FY863" s="57"/>
      <c r="FZ863" s="57"/>
      <c r="GA863" s="57"/>
      <c r="GB863" s="57"/>
      <c r="GC863" s="57"/>
      <c r="GD863" s="57"/>
      <c r="GE863" s="57"/>
      <c r="GF863" s="57"/>
      <c r="GG863" s="57"/>
      <c r="GH863" s="57"/>
      <c r="GI863" s="57"/>
      <c r="GJ863" s="57"/>
      <c r="GK863" s="57"/>
      <c r="GL863" s="57"/>
      <c r="GM863" s="57"/>
      <c r="GN863" s="57"/>
      <c r="GO863" s="57"/>
      <c r="GP863" s="57"/>
      <c r="GQ863" s="57"/>
      <c r="GR863" s="57"/>
      <c r="GS863" s="57"/>
      <c r="GT863" s="57"/>
      <c r="GU863" s="57"/>
      <c r="GV863" s="57"/>
      <c r="GW863" s="57"/>
      <c r="GX863" s="57"/>
      <c r="GY863" s="57"/>
      <c r="GZ863" s="57"/>
      <c r="HA863" s="57"/>
      <c r="HB863" s="57"/>
      <c r="HC863" s="57"/>
      <c r="HD863" s="57"/>
      <c r="HE863" s="57"/>
      <c r="HF863" s="57"/>
      <c r="HG863" s="57"/>
      <c r="HH863" s="57"/>
      <c r="HI863" s="57"/>
      <c r="HJ863" s="57"/>
      <c r="HK863" s="57"/>
      <c r="HL863" s="57"/>
      <c r="HM863" s="57"/>
      <c r="HN863" s="57"/>
      <c r="HO863" s="57"/>
      <c r="HP863" s="57"/>
      <c r="HQ863" s="57"/>
      <c r="HR863" s="57"/>
      <c r="HS863" s="57"/>
      <c r="HT863" s="57"/>
      <c r="HU863" s="57"/>
      <c r="HV863" s="57"/>
      <c r="HW863" s="57"/>
      <c r="HX863" s="57"/>
      <c r="HY863" s="57"/>
      <c r="HZ863" s="57"/>
      <c r="IA863" s="57"/>
      <c r="IB863" s="57"/>
      <c r="IC863" s="57"/>
      <c r="ID863" s="57"/>
      <c r="IE863" s="57"/>
      <c r="IF863" s="57"/>
      <c r="IG863" s="57"/>
      <c r="IH863" s="57"/>
      <c r="II863" s="57"/>
      <c r="IJ863" s="57"/>
      <c r="IK863" s="57"/>
      <c r="IL863" s="57"/>
      <c r="IM863" s="57"/>
      <c r="IN863" s="57"/>
      <c r="IO863" s="57"/>
      <c r="IP863" s="57"/>
      <c r="IQ863" s="57"/>
      <c r="IR863" s="57"/>
      <c r="IS863" s="57"/>
      <c r="IT863" s="57"/>
      <c r="IU863" s="57"/>
      <c r="IV863" s="57"/>
      <c r="IW863" s="57"/>
      <c r="IX863" s="57"/>
      <c r="IY863" s="57"/>
      <c r="IZ863" s="57"/>
      <c r="JA863" s="57"/>
      <c r="JB863" s="57"/>
      <c r="JC863" s="57"/>
      <c r="JD863" s="57"/>
      <c r="JE863" s="57"/>
      <c r="JF863" s="57"/>
      <c r="JG863" s="57"/>
      <c r="JH863" s="57"/>
      <c r="JI863" s="57"/>
      <c r="JJ863" s="57"/>
      <c r="JK863" s="57"/>
      <c r="JL863" s="57"/>
      <c r="JM863" s="57"/>
      <c r="JN863" s="57"/>
      <c r="JO863" s="57"/>
      <c r="JP863" s="57"/>
      <c r="JQ863" s="57"/>
      <c r="JR863" s="57"/>
      <c r="JS863" s="57"/>
      <c r="JT863" s="57"/>
      <c r="JU863" s="57"/>
      <c r="JV863" s="57"/>
      <c r="JW863" s="57"/>
      <c r="JX863" s="57"/>
      <c r="JY863" s="57"/>
      <c r="JZ863" s="57"/>
      <c r="KA863" s="57"/>
      <c r="KB863" s="57"/>
      <c r="KC863" s="57"/>
      <c r="KD863" s="57"/>
      <c r="KE863" s="57"/>
      <c r="KF863" s="57"/>
      <c r="KG863" s="57"/>
      <c r="KH863" s="57"/>
      <c r="KI863" s="57"/>
      <c r="KJ863" s="57"/>
      <c r="KK863" s="57"/>
      <c r="KL863" s="57"/>
      <c r="KM863" s="57"/>
      <c r="KN863" s="57"/>
      <c r="KO863" s="57"/>
      <c r="KP863" s="57"/>
      <c r="KQ863" s="57"/>
      <c r="KR863" s="57"/>
      <c r="KS863" s="57"/>
      <c r="KT863" s="57"/>
      <c r="KU863" s="57"/>
      <c r="KV863" s="57"/>
      <c r="KW863" s="57"/>
      <c r="KX863" s="57"/>
      <c r="KY863" s="57"/>
      <c r="KZ863" s="57"/>
      <c r="LA863" s="57"/>
      <c r="LB863" s="57"/>
      <c r="LC863" s="57"/>
      <c r="LD863" s="57"/>
      <c r="LE863" s="57"/>
      <c r="LF863" s="57"/>
      <c r="LG863" s="57"/>
      <c r="LH863" s="57"/>
      <c r="LI863" s="57"/>
      <c r="LJ863" s="57"/>
      <c r="LK863" s="57"/>
      <c r="LL863" s="57"/>
      <c r="LM863" s="57"/>
      <c r="LN863" s="57"/>
      <c r="LO863" s="57"/>
      <c r="LP863" s="57"/>
      <c r="LQ863" s="57"/>
      <c r="LR863" s="57"/>
      <c r="LS863" s="57"/>
      <c r="LT863" s="57"/>
      <c r="LU863" s="57"/>
      <c r="LV863" s="57"/>
      <c r="LW863" s="57"/>
      <c r="LX863" s="57"/>
      <c r="LY863" s="57"/>
      <c r="LZ863" s="57"/>
      <c r="MA863" s="57"/>
      <c r="MB863" s="57"/>
      <c r="MC863" s="57"/>
      <c r="MD863" s="57"/>
      <c r="ME863" s="57"/>
      <c r="MF863" s="57"/>
      <c r="MG863" s="57"/>
      <c r="MH863" s="57"/>
      <c r="MI863" s="57"/>
      <c r="MJ863" s="57"/>
      <c r="MK863" s="57"/>
      <c r="ML863" s="57"/>
      <c r="MM863" s="57"/>
      <c r="MN863" s="57"/>
      <c r="MO863" s="57"/>
      <c r="MP863" s="57"/>
      <c r="MQ863" s="57"/>
      <c r="MR863" s="57"/>
      <c r="MS863" s="57"/>
      <c r="MT863" s="57"/>
      <c r="MU863" s="57"/>
      <c r="MV863" s="57"/>
      <c r="MW863" s="57"/>
      <c r="MX863" s="57"/>
      <c r="MY863" s="57"/>
      <c r="MZ863" s="57"/>
      <c r="NA863" s="57"/>
      <c r="NB863" s="57"/>
      <c r="NC863" s="57"/>
      <c r="ND863" s="57"/>
      <c r="NE863" s="57"/>
      <c r="NF863" s="57"/>
      <c r="NG863" s="57"/>
      <c r="NH863" s="57"/>
      <c r="NI863" s="57"/>
      <c r="NJ863" s="57"/>
      <c r="NK863" s="57"/>
      <c r="NL863" s="57"/>
      <c r="NM863" s="57"/>
      <c r="NN863" s="57"/>
      <c r="NO863" s="57"/>
      <c r="NP863" s="57"/>
      <c r="NQ863" s="57"/>
      <c r="NR863" s="57"/>
      <c r="NS863" s="57"/>
      <c r="NT863" s="57"/>
      <c r="NU863" s="57"/>
      <c r="NV863" s="57"/>
      <c r="NW863" s="57"/>
      <c r="NX863" s="57"/>
      <c r="NY863" s="57"/>
      <c r="NZ863" s="57"/>
      <c r="OA863" s="57"/>
      <c r="OB863" s="57"/>
      <c r="OC863" s="57"/>
      <c r="OD863" s="57"/>
      <c r="OE863" s="57"/>
      <c r="OF863" s="57"/>
      <c r="OG863" s="57"/>
      <c r="OH863" s="57"/>
      <c r="OI863" s="57"/>
      <c r="OJ863" s="57"/>
      <c r="OK863" s="57"/>
      <c r="OL863" s="57"/>
      <c r="OM863" s="57"/>
      <c r="ON863" s="57"/>
      <c r="OO863" s="57"/>
      <c r="OP863" s="57"/>
      <c r="OQ863" s="57"/>
      <c r="OR863" s="57"/>
      <c r="OS863" s="57"/>
      <c r="OT863" s="57"/>
      <c r="OU863" s="57"/>
      <c r="OV863" s="57"/>
      <c r="OW863" s="57"/>
      <c r="OX863" s="57"/>
      <c r="OY863" s="57"/>
      <c r="OZ863" s="57"/>
      <c r="PA863" s="57"/>
      <c r="PB863" s="57"/>
      <c r="PC863" s="57"/>
      <c r="PD863" s="57"/>
      <c r="PE863" s="57"/>
      <c r="PF863" s="57"/>
      <c r="PG863" s="57"/>
      <c r="PH863" s="57"/>
      <c r="PI863" s="57"/>
      <c r="PJ863" s="57"/>
      <c r="PK863" s="57"/>
      <c r="PL863" s="57"/>
      <c r="PM863" s="57"/>
      <c r="PN863" s="57"/>
      <c r="PO863" s="57"/>
      <c r="PP863" s="57"/>
      <c r="PQ863" s="57"/>
      <c r="PR863" s="57"/>
      <c r="PS863" s="57"/>
      <c r="PT863" s="57"/>
      <c r="PU863" s="57"/>
      <c r="PV863" s="57"/>
      <c r="PW863" s="57"/>
      <c r="PX863" s="57"/>
      <c r="PY863" s="57"/>
      <c r="PZ863" s="57"/>
      <c r="QA863" s="57"/>
      <c r="QB863" s="57"/>
      <c r="QC863" s="57"/>
      <c r="QD863" s="57"/>
      <c r="QE863" s="57"/>
      <c r="QF863" s="57"/>
      <c r="QG863" s="57"/>
      <c r="QH863" s="57"/>
      <c r="QI863" s="57"/>
      <c r="QJ863" s="57"/>
      <c r="QK863" s="57"/>
      <c r="QL863" s="57"/>
      <c r="QM863" s="57"/>
      <c r="QN863" s="57"/>
      <c r="QO863" s="57"/>
      <c r="QP863" s="57"/>
      <c r="QQ863" s="57"/>
      <c r="QR863" s="57"/>
      <c r="QS863" s="57"/>
      <c r="QT863" s="57"/>
      <c r="QU863" s="57"/>
      <c r="QV863" s="57"/>
      <c r="QW863" s="57"/>
      <c r="QX863" s="57"/>
      <c r="QY863" s="57"/>
      <c r="QZ863" s="57"/>
      <c r="RA863" s="57"/>
      <c r="RB863" s="57"/>
      <c r="RC863" s="57"/>
      <c r="RD863" s="57"/>
      <c r="RE863" s="57"/>
      <c r="RF863" s="57"/>
      <c r="RG863" s="57"/>
      <c r="RH863" s="57"/>
      <c r="RI863" s="57"/>
      <c r="RJ863" s="57"/>
      <c r="RK863" s="57"/>
      <c r="RL863" s="57"/>
      <c r="RM863" s="57"/>
      <c r="RN863" s="57"/>
      <c r="RO863" s="57"/>
      <c r="RP863" s="57"/>
      <c r="RQ863" s="57"/>
      <c r="RR863" s="57"/>
      <c r="RS863" s="57"/>
      <c r="RT863" s="57"/>
      <c r="RU863" s="57"/>
      <c r="RV863" s="57"/>
      <c r="RW863" s="57"/>
      <c r="RX863" s="57"/>
      <c r="RY863" s="57"/>
      <c r="RZ863" s="57"/>
      <c r="SA863" s="57"/>
      <c r="SB863" s="57"/>
      <c r="SC863" s="57"/>
      <c r="SD863" s="57"/>
      <c r="SE863" s="57"/>
      <c r="SF863" s="57"/>
      <c r="SG863" s="57"/>
      <c r="SH863" s="57"/>
      <c r="SI863" s="57"/>
      <c r="SJ863" s="57"/>
      <c r="SK863" s="57"/>
      <c r="SL863" s="57"/>
      <c r="SM863" s="57"/>
      <c r="SN863" s="57"/>
      <c r="SO863" s="57"/>
      <c r="SP863" s="57"/>
      <c r="SQ863" s="57"/>
      <c r="SR863" s="57"/>
      <c r="SS863" s="57"/>
      <c r="ST863" s="57"/>
      <c r="SU863" s="57"/>
      <c r="SV863" s="57"/>
      <c r="SW863" s="57"/>
      <c r="SX863" s="57"/>
      <c r="SY863" s="57"/>
      <c r="SZ863" s="57"/>
      <c r="TA863" s="57"/>
      <c r="TB863" s="57"/>
      <c r="TC863" s="57"/>
      <c r="TD863" s="57"/>
      <c r="TE863" s="57"/>
      <c r="TF863" s="57"/>
      <c r="TG863" s="57"/>
      <c r="TH863" s="57"/>
      <c r="TI863" s="57"/>
      <c r="TJ863" s="57"/>
      <c r="TK863" s="57"/>
      <c r="TL863" s="57"/>
      <c r="TM863" s="57"/>
      <c r="TN863" s="57"/>
      <c r="TO863" s="57"/>
      <c r="TP863" s="57"/>
      <c r="TQ863" s="57"/>
      <c r="TR863" s="57"/>
      <c r="TS863" s="57"/>
      <c r="TT863" s="57"/>
      <c r="TU863" s="57"/>
      <c r="TV863" s="57"/>
      <c r="TW863" s="57"/>
      <c r="TX863" s="57"/>
      <c r="TY863" s="57"/>
      <c r="TZ863" s="57"/>
      <c r="UA863" s="57"/>
      <c r="UB863" s="57"/>
      <c r="UC863" s="57"/>
      <c r="UD863" s="57"/>
      <c r="UE863" s="57"/>
      <c r="UF863" s="57"/>
      <c r="UG863" s="57"/>
      <c r="UH863" s="57"/>
      <c r="UI863" s="57"/>
      <c r="UJ863" s="57"/>
      <c r="UK863" s="57"/>
      <c r="UL863" s="57"/>
      <c r="UM863" s="57"/>
      <c r="UN863" s="57"/>
      <c r="UO863" s="57"/>
      <c r="UP863" s="57"/>
      <c r="UQ863" s="57"/>
      <c r="UR863" s="57"/>
      <c r="US863" s="57"/>
      <c r="UT863" s="57"/>
      <c r="UU863" s="57"/>
      <c r="UV863" s="57"/>
      <c r="UW863" s="57"/>
      <c r="UX863" s="57"/>
      <c r="UY863" s="57"/>
      <c r="UZ863" s="57"/>
      <c r="VA863" s="57"/>
      <c r="VB863" s="57"/>
      <c r="VC863" s="57"/>
      <c r="VD863" s="57"/>
      <c r="VE863" s="57"/>
      <c r="VF863" s="57"/>
      <c r="VG863" s="57"/>
      <c r="VH863" s="57"/>
      <c r="VI863" s="57"/>
      <c r="VJ863" s="57"/>
      <c r="VK863" s="57"/>
      <c r="VL863" s="57"/>
      <c r="VM863" s="57"/>
      <c r="VN863" s="57"/>
      <c r="VO863" s="57"/>
      <c r="VP863" s="57"/>
      <c r="VQ863" s="57"/>
      <c r="VR863" s="57"/>
      <c r="VS863" s="57"/>
      <c r="VT863" s="57"/>
      <c r="VU863" s="57"/>
      <c r="VV863" s="57"/>
      <c r="VW863" s="57"/>
      <c r="VX863" s="57"/>
      <c r="VY863" s="57"/>
      <c r="VZ863" s="57"/>
      <c r="WA863" s="57"/>
      <c r="WB863" s="57"/>
      <c r="WC863" s="57"/>
      <c r="WD863" s="57"/>
      <c r="WE863" s="57"/>
      <c r="WF863" s="57"/>
      <c r="WG863" s="57"/>
      <c r="WH863" s="57"/>
      <c r="WI863" s="57"/>
      <c r="WJ863" s="57"/>
      <c r="WK863" s="57"/>
      <c r="WL863" s="57"/>
      <c r="WM863" s="57"/>
      <c r="WN863" s="57"/>
      <c r="WO863" s="57"/>
      <c r="WP863" s="57"/>
      <c r="WQ863" s="57"/>
      <c r="WR863" s="57"/>
      <c r="WS863" s="57"/>
      <c r="WT863" s="57"/>
      <c r="WU863" s="57"/>
      <c r="WV863" s="57"/>
      <c r="WW863" s="57"/>
      <c r="WX863" s="57"/>
      <c r="WY863" s="57"/>
      <c r="WZ863" s="57"/>
      <c r="XA863" s="57"/>
      <c r="XB863" s="57"/>
      <c r="XC863" s="57"/>
      <c r="XD863" s="57"/>
      <c r="XE863" s="57"/>
      <c r="XF863" s="57"/>
      <c r="XG863" s="57"/>
      <c r="XH863" s="57"/>
      <c r="XI863" s="57"/>
      <c r="XJ863" s="57"/>
      <c r="XK863" s="57"/>
      <c r="XL863" s="57"/>
      <c r="XM863" s="57"/>
      <c r="XN863" s="57"/>
      <c r="XO863" s="57"/>
      <c r="XP863" s="57"/>
      <c r="XQ863" s="57"/>
      <c r="XR863" s="57"/>
      <c r="XS863" s="57"/>
      <c r="XT863" s="57"/>
      <c r="XU863" s="57"/>
      <c r="XV863" s="57"/>
      <c r="XW863" s="57"/>
    </row>
    <row r="864">
      <c r="AI864" s="57"/>
      <c r="BR864" s="57"/>
      <c r="DA864" s="57"/>
      <c r="EJ864" s="57"/>
      <c r="EK864" s="57"/>
      <c r="EL864" s="57"/>
      <c r="EM864" s="57"/>
      <c r="EN864" s="57"/>
      <c r="EO864" s="57"/>
      <c r="EP864" s="57"/>
      <c r="EQ864" s="57"/>
      <c r="ER864" s="57"/>
      <c r="ES864" s="57"/>
      <c r="ET864" s="57"/>
      <c r="EU864" s="57"/>
      <c r="EV864" s="57"/>
      <c r="EW864" s="57"/>
      <c r="EX864" s="57"/>
      <c r="EY864" s="57"/>
      <c r="EZ864" s="57"/>
      <c r="FA864" s="57"/>
      <c r="FB864" s="57"/>
      <c r="FC864" s="57"/>
      <c r="FD864" s="57"/>
      <c r="FE864" s="57"/>
      <c r="FF864" s="57"/>
      <c r="FG864" s="57"/>
      <c r="FH864" s="57"/>
      <c r="FI864" s="57"/>
      <c r="FJ864" s="57"/>
      <c r="FK864" s="57"/>
      <c r="FL864" s="57"/>
      <c r="FM864" s="57"/>
      <c r="FN864" s="57"/>
      <c r="FO864" s="57"/>
      <c r="FP864" s="57"/>
      <c r="FQ864" s="57"/>
      <c r="FR864" s="57"/>
      <c r="FS864" s="57"/>
      <c r="FT864" s="57"/>
      <c r="FU864" s="57"/>
      <c r="FV864" s="57"/>
      <c r="FW864" s="57"/>
      <c r="FX864" s="57"/>
      <c r="FY864" s="57"/>
      <c r="FZ864" s="57"/>
      <c r="GA864" s="57"/>
      <c r="GB864" s="57"/>
      <c r="GC864" s="57"/>
      <c r="GD864" s="57"/>
      <c r="GE864" s="57"/>
      <c r="GF864" s="57"/>
      <c r="GG864" s="57"/>
      <c r="GH864" s="57"/>
      <c r="GI864" s="57"/>
      <c r="GJ864" s="57"/>
      <c r="GK864" s="57"/>
      <c r="GL864" s="57"/>
      <c r="GM864" s="57"/>
      <c r="GN864" s="57"/>
      <c r="GO864" s="57"/>
      <c r="GP864" s="57"/>
      <c r="GQ864" s="57"/>
      <c r="GR864" s="57"/>
      <c r="GS864" s="57"/>
      <c r="GT864" s="57"/>
      <c r="GU864" s="57"/>
      <c r="GV864" s="57"/>
      <c r="GW864" s="57"/>
      <c r="GX864" s="57"/>
      <c r="GY864" s="57"/>
      <c r="GZ864" s="57"/>
      <c r="HA864" s="57"/>
      <c r="HB864" s="57"/>
      <c r="HC864" s="57"/>
      <c r="HD864" s="57"/>
      <c r="HE864" s="57"/>
      <c r="HF864" s="57"/>
      <c r="HG864" s="57"/>
      <c r="HH864" s="57"/>
      <c r="HI864" s="57"/>
      <c r="HJ864" s="57"/>
      <c r="HK864" s="57"/>
      <c r="HL864" s="57"/>
      <c r="HM864" s="57"/>
      <c r="HN864" s="57"/>
      <c r="HO864" s="57"/>
      <c r="HP864" s="57"/>
      <c r="HQ864" s="57"/>
      <c r="HR864" s="57"/>
      <c r="HS864" s="57"/>
      <c r="HT864" s="57"/>
      <c r="HU864" s="57"/>
      <c r="HV864" s="57"/>
      <c r="HW864" s="57"/>
      <c r="HX864" s="57"/>
      <c r="HY864" s="57"/>
      <c r="HZ864" s="57"/>
      <c r="IA864" s="57"/>
      <c r="IB864" s="57"/>
      <c r="IC864" s="57"/>
      <c r="ID864" s="57"/>
      <c r="IE864" s="57"/>
      <c r="IF864" s="57"/>
      <c r="IG864" s="57"/>
      <c r="IH864" s="57"/>
      <c r="II864" s="57"/>
      <c r="IJ864" s="57"/>
      <c r="IK864" s="57"/>
      <c r="IL864" s="57"/>
      <c r="IM864" s="57"/>
      <c r="IN864" s="57"/>
      <c r="IO864" s="57"/>
      <c r="IP864" s="57"/>
      <c r="IQ864" s="57"/>
      <c r="IR864" s="57"/>
      <c r="IS864" s="57"/>
      <c r="IT864" s="57"/>
      <c r="IU864" s="57"/>
      <c r="IV864" s="57"/>
      <c r="IW864" s="57"/>
      <c r="IX864" s="57"/>
      <c r="IY864" s="57"/>
      <c r="IZ864" s="57"/>
      <c r="JA864" s="57"/>
      <c r="JB864" s="57"/>
      <c r="JC864" s="57"/>
      <c r="JD864" s="57"/>
      <c r="JE864" s="57"/>
      <c r="JF864" s="57"/>
      <c r="JG864" s="57"/>
      <c r="JH864" s="57"/>
      <c r="JI864" s="57"/>
      <c r="JJ864" s="57"/>
      <c r="JK864" s="57"/>
      <c r="JL864" s="57"/>
      <c r="JM864" s="57"/>
      <c r="JN864" s="57"/>
      <c r="JO864" s="57"/>
      <c r="JP864" s="57"/>
      <c r="JQ864" s="57"/>
      <c r="JR864" s="57"/>
      <c r="JS864" s="57"/>
      <c r="JT864" s="57"/>
      <c r="JU864" s="57"/>
      <c r="JV864" s="57"/>
      <c r="JW864" s="57"/>
      <c r="JX864" s="57"/>
      <c r="JY864" s="57"/>
      <c r="JZ864" s="57"/>
      <c r="KA864" s="57"/>
      <c r="KB864" s="57"/>
      <c r="KC864" s="57"/>
      <c r="KD864" s="57"/>
      <c r="KE864" s="57"/>
      <c r="KF864" s="57"/>
      <c r="KG864" s="57"/>
      <c r="KH864" s="57"/>
      <c r="KI864" s="57"/>
      <c r="KJ864" s="57"/>
      <c r="KK864" s="57"/>
      <c r="KL864" s="57"/>
      <c r="KM864" s="57"/>
      <c r="KN864" s="57"/>
      <c r="KO864" s="57"/>
      <c r="KP864" s="57"/>
      <c r="KQ864" s="57"/>
      <c r="KR864" s="57"/>
      <c r="KS864" s="57"/>
      <c r="KT864" s="57"/>
      <c r="KU864" s="57"/>
      <c r="KV864" s="57"/>
      <c r="KW864" s="57"/>
      <c r="KX864" s="57"/>
      <c r="KY864" s="57"/>
      <c r="KZ864" s="57"/>
      <c r="LA864" s="57"/>
      <c r="LB864" s="57"/>
      <c r="LC864" s="57"/>
      <c r="LD864" s="57"/>
      <c r="LE864" s="57"/>
      <c r="LF864" s="57"/>
      <c r="LG864" s="57"/>
      <c r="LH864" s="57"/>
      <c r="LI864" s="57"/>
      <c r="LJ864" s="57"/>
      <c r="LK864" s="57"/>
      <c r="LL864" s="57"/>
      <c r="LM864" s="57"/>
      <c r="LN864" s="57"/>
      <c r="LO864" s="57"/>
      <c r="LP864" s="57"/>
      <c r="LQ864" s="57"/>
      <c r="LR864" s="57"/>
      <c r="LS864" s="57"/>
      <c r="LT864" s="57"/>
      <c r="LU864" s="57"/>
      <c r="LV864" s="57"/>
      <c r="LW864" s="57"/>
      <c r="LX864" s="57"/>
      <c r="LY864" s="57"/>
      <c r="LZ864" s="57"/>
      <c r="MA864" s="57"/>
      <c r="MB864" s="57"/>
      <c r="MC864" s="57"/>
      <c r="MD864" s="57"/>
      <c r="ME864" s="57"/>
      <c r="MF864" s="57"/>
      <c r="MG864" s="57"/>
      <c r="MH864" s="57"/>
      <c r="MI864" s="57"/>
      <c r="MJ864" s="57"/>
      <c r="MK864" s="57"/>
      <c r="ML864" s="57"/>
      <c r="MM864" s="57"/>
      <c r="MN864" s="57"/>
      <c r="MO864" s="57"/>
      <c r="MP864" s="57"/>
      <c r="MQ864" s="57"/>
      <c r="MR864" s="57"/>
      <c r="MS864" s="57"/>
      <c r="MT864" s="57"/>
      <c r="MU864" s="57"/>
      <c r="MV864" s="57"/>
      <c r="MW864" s="57"/>
      <c r="MX864" s="57"/>
      <c r="MY864" s="57"/>
      <c r="MZ864" s="57"/>
      <c r="NA864" s="57"/>
      <c r="NB864" s="57"/>
      <c r="NC864" s="57"/>
      <c r="ND864" s="57"/>
      <c r="NE864" s="57"/>
      <c r="NF864" s="57"/>
      <c r="NG864" s="57"/>
      <c r="NH864" s="57"/>
      <c r="NI864" s="57"/>
      <c r="NJ864" s="57"/>
      <c r="NK864" s="57"/>
      <c r="NL864" s="57"/>
      <c r="NM864" s="57"/>
      <c r="NN864" s="57"/>
      <c r="NO864" s="57"/>
      <c r="NP864" s="57"/>
      <c r="NQ864" s="57"/>
      <c r="NR864" s="57"/>
      <c r="NS864" s="57"/>
      <c r="NT864" s="57"/>
      <c r="NU864" s="57"/>
      <c r="NV864" s="57"/>
      <c r="NW864" s="57"/>
      <c r="NX864" s="57"/>
      <c r="NY864" s="57"/>
      <c r="NZ864" s="57"/>
      <c r="OA864" s="57"/>
      <c r="OB864" s="57"/>
      <c r="OC864" s="57"/>
      <c r="OD864" s="57"/>
      <c r="OE864" s="57"/>
      <c r="OF864" s="57"/>
      <c r="OG864" s="57"/>
      <c r="OH864" s="57"/>
      <c r="OI864" s="57"/>
      <c r="OJ864" s="57"/>
      <c r="OK864" s="57"/>
      <c r="OL864" s="57"/>
      <c r="OM864" s="57"/>
      <c r="ON864" s="57"/>
      <c r="OO864" s="57"/>
      <c r="OP864" s="57"/>
      <c r="OQ864" s="57"/>
      <c r="OR864" s="57"/>
      <c r="OS864" s="57"/>
      <c r="OT864" s="57"/>
      <c r="OU864" s="57"/>
      <c r="OV864" s="57"/>
      <c r="OW864" s="57"/>
      <c r="OX864" s="57"/>
      <c r="OY864" s="57"/>
      <c r="OZ864" s="57"/>
      <c r="PA864" s="57"/>
      <c r="PB864" s="57"/>
      <c r="PC864" s="57"/>
      <c r="PD864" s="57"/>
      <c r="PE864" s="57"/>
      <c r="PF864" s="57"/>
      <c r="PG864" s="57"/>
      <c r="PH864" s="57"/>
      <c r="PI864" s="57"/>
      <c r="PJ864" s="57"/>
      <c r="PK864" s="57"/>
      <c r="PL864" s="57"/>
      <c r="PM864" s="57"/>
      <c r="PN864" s="57"/>
      <c r="PO864" s="57"/>
      <c r="PP864" s="57"/>
      <c r="PQ864" s="57"/>
      <c r="PR864" s="57"/>
      <c r="PS864" s="57"/>
      <c r="PT864" s="57"/>
      <c r="PU864" s="57"/>
      <c r="PV864" s="57"/>
      <c r="PW864" s="57"/>
      <c r="PX864" s="57"/>
      <c r="PY864" s="57"/>
      <c r="PZ864" s="57"/>
      <c r="QA864" s="57"/>
      <c r="QB864" s="57"/>
      <c r="QC864" s="57"/>
      <c r="QD864" s="57"/>
      <c r="QE864" s="57"/>
      <c r="QF864" s="57"/>
      <c r="QG864" s="57"/>
      <c r="QH864" s="57"/>
      <c r="QI864" s="57"/>
      <c r="QJ864" s="57"/>
      <c r="QK864" s="57"/>
      <c r="QL864" s="57"/>
      <c r="QM864" s="57"/>
      <c r="QN864" s="57"/>
      <c r="QO864" s="57"/>
      <c r="QP864" s="57"/>
      <c r="QQ864" s="57"/>
      <c r="QR864" s="57"/>
      <c r="QS864" s="57"/>
      <c r="QT864" s="57"/>
      <c r="QU864" s="57"/>
      <c r="QV864" s="57"/>
      <c r="QW864" s="57"/>
      <c r="QX864" s="57"/>
      <c r="QY864" s="57"/>
      <c r="QZ864" s="57"/>
      <c r="RA864" s="57"/>
      <c r="RB864" s="57"/>
      <c r="RC864" s="57"/>
      <c r="RD864" s="57"/>
      <c r="RE864" s="57"/>
      <c r="RF864" s="57"/>
      <c r="RG864" s="57"/>
      <c r="RH864" s="57"/>
      <c r="RI864" s="57"/>
      <c r="RJ864" s="57"/>
      <c r="RK864" s="57"/>
      <c r="RL864" s="57"/>
      <c r="RM864" s="57"/>
      <c r="RN864" s="57"/>
      <c r="RO864" s="57"/>
      <c r="RP864" s="57"/>
      <c r="RQ864" s="57"/>
      <c r="RR864" s="57"/>
      <c r="RS864" s="57"/>
      <c r="RT864" s="57"/>
      <c r="RU864" s="57"/>
      <c r="RV864" s="57"/>
      <c r="RW864" s="57"/>
      <c r="RX864" s="57"/>
      <c r="RY864" s="57"/>
      <c r="RZ864" s="57"/>
      <c r="SA864" s="57"/>
      <c r="SB864" s="57"/>
      <c r="SC864" s="57"/>
      <c r="SD864" s="57"/>
      <c r="SE864" s="57"/>
      <c r="SF864" s="57"/>
      <c r="SG864" s="57"/>
      <c r="SH864" s="57"/>
      <c r="SI864" s="57"/>
      <c r="SJ864" s="57"/>
      <c r="SK864" s="57"/>
      <c r="SL864" s="57"/>
      <c r="SM864" s="57"/>
      <c r="SN864" s="57"/>
      <c r="SO864" s="57"/>
      <c r="SP864" s="57"/>
      <c r="SQ864" s="57"/>
      <c r="SR864" s="57"/>
      <c r="SS864" s="57"/>
      <c r="ST864" s="57"/>
      <c r="SU864" s="57"/>
      <c r="SV864" s="57"/>
      <c r="SW864" s="57"/>
      <c r="SX864" s="57"/>
      <c r="SY864" s="57"/>
      <c r="SZ864" s="57"/>
      <c r="TA864" s="57"/>
      <c r="TB864" s="57"/>
      <c r="TC864" s="57"/>
      <c r="TD864" s="57"/>
      <c r="TE864" s="57"/>
      <c r="TF864" s="57"/>
      <c r="TG864" s="57"/>
      <c r="TH864" s="57"/>
      <c r="TI864" s="57"/>
      <c r="TJ864" s="57"/>
      <c r="TK864" s="57"/>
      <c r="TL864" s="57"/>
      <c r="TM864" s="57"/>
      <c r="TN864" s="57"/>
      <c r="TO864" s="57"/>
      <c r="TP864" s="57"/>
      <c r="TQ864" s="57"/>
      <c r="TR864" s="57"/>
      <c r="TS864" s="57"/>
      <c r="TT864" s="57"/>
      <c r="TU864" s="57"/>
      <c r="TV864" s="57"/>
      <c r="TW864" s="57"/>
      <c r="TX864" s="57"/>
      <c r="TY864" s="57"/>
      <c r="TZ864" s="57"/>
      <c r="UA864" s="57"/>
      <c r="UB864" s="57"/>
      <c r="UC864" s="57"/>
      <c r="UD864" s="57"/>
      <c r="UE864" s="57"/>
      <c r="UF864" s="57"/>
      <c r="UG864" s="57"/>
      <c r="UH864" s="57"/>
      <c r="UI864" s="57"/>
      <c r="UJ864" s="57"/>
      <c r="UK864" s="57"/>
      <c r="UL864" s="57"/>
      <c r="UM864" s="57"/>
      <c r="UN864" s="57"/>
      <c r="UO864" s="57"/>
      <c r="UP864" s="57"/>
      <c r="UQ864" s="57"/>
      <c r="UR864" s="57"/>
      <c r="US864" s="57"/>
      <c r="UT864" s="57"/>
      <c r="UU864" s="57"/>
      <c r="UV864" s="57"/>
      <c r="UW864" s="57"/>
      <c r="UX864" s="57"/>
      <c r="UY864" s="57"/>
      <c r="UZ864" s="57"/>
      <c r="VA864" s="57"/>
      <c r="VB864" s="57"/>
      <c r="VC864" s="57"/>
      <c r="VD864" s="57"/>
      <c r="VE864" s="57"/>
      <c r="VF864" s="57"/>
      <c r="VG864" s="57"/>
      <c r="VH864" s="57"/>
      <c r="VI864" s="57"/>
      <c r="VJ864" s="57"/>
      <c r="VK864" s="57"/>
      <c r="VL864" s="57"/>
      <c r="VM864" s="57"/>
      <c r="VN864" s="57"/>
      <c r="VO864" s="57"/>
      <c r="VP864" s="57"/>
      <c r="VQ864" s="57"/>
      <c r="VR864" s="57"/>
      <c r="VS864" s="57"/>
      <c r="VT864" s="57"/>
      <c r="VU864" s="57"/>
      <c r="VV864" s="57"/>
      <c r="VW864" s="57"/>
      <c r="VX864" s="57"/>
      <c r="VY864" s="57"/>
      <c r="VZ864" s="57"/>
      <c r="WA864" s="57"/>
      <c r="WB864" s="57"/>
      <c r="WC864" s="57"/>
      <c r="WD864" s="57"/>
      <c r="WE864" s="57"/>
      <c r="WF864" s="57"/>
      <c r="WG864" s="57"/>
      <c r="WH864" s="57"/>
      <c r="WI864" s="57"/>
      <c r="WJ864" s="57"/>
      <c r="WK864" s="57"/>
      <c r="WL864" s="57"/>
      <c r="WM864" s="57"/>
      <c r="WN864" s="57"/>
      <c r="WO864" s="57"/>
      <c r="WP864" s="57"/>
      <c r="WQ864" s="57"/>
      <c r="WR864" s="57"/>
      <c r="WS864" s="57"/>
      <c r="WT864" s="57"/>
      <c r="WU864" s="57"/>
      <c r="WV864" s="57"/>
      <c r="WW864" s="57"/>
      <c r="WX864" s="57"/>
      <c r="WY864" s="57"/>
      <c r="WZ864" s="57"/>
      <c r="XA864" s="57"/>
      <c r="XB864" s="57"/>
      <c r="XC864" s="57"/>
      <c r="XD864" s="57"/>
      <c r="XE864" s="57"/>
      <c r="XF864" s="57"/>
      <c r="XG864" s="57"/>
      <c r="XH864" s="57"/>
      <c r="XI864" s="57"/>
      <c r="XJ864" s="57"/>
      <c r="XK864" s="57"/>
      <c r="XL864" s="57"/>
      <c r="XM864" s="57"/>
      <c r="XN864" s="57"/>
      <c r="XO864" s="57"/>
      <c r="XP864" s="57"/>
      <c r="XQ864" s="57"/>
      <c r="XR864" s="57"/>
      <c r="XS864" s="57"/>
      <c r="XT864" s="57"/>
      <c r="XU864" s="57"/>
      <c r="XV864" s="57"/>
      <c r="XW864" s="57"/>
    </row>
    <row r="865">
      <c r="AI865" s="57"/>
      <c r="BR865" s="57"/>
      <c r="DA865" s="57"/>
      <c r="EJ865" s="57"/>
      <c r="EK865" s="57"/>
      <c r="EL865" s="57"/>
      <c r="EM865" s="57"/>
      <c r="EN865" s="57"/>
      <c r="EO865" s="57"/>
      <c r="EP865" s="57"/>
      <c r="EQ865" s="57"/>
      <c r="ER865" s="57"/>
      <c r="ES865" s="57"/>
      <c r="ET865" s="57"/>
      <c r="EU865" s="57"/>
      <c r="EV865" s="57"/>
      <c r="EW865" s="57"/>
      <c r="EX865" s="57"/>
      <c r="EY865" s="57"/>
      <c r="EZ865" s="57"/>
      <c r="FA865" s="57"/>
      <c r="FB865" s="57"/>
      <c r="FC865" s="57"/>
      <c r="FD865" s="57"/>
      <c r="FE865" s="57"/>
      <c r="FF865" s="57"/>
      <c r="FG865" s="57"/>
      <c r="FH865" s="57"/>
      <c r="FI865" s="57"/>
      <c r="FJ865" s="57"/>
      <c r="FK865" s="57"/>
      <c r="FL865" s="57"/>
      <c r="FM865" s="57"/>
      <c r="FN865" s="57"/>
      <c r="FO865" s="57"/>
      <c r="FP865" s="57"/>
      <c r="FQ865" s="57"/>
      <c r="FR865" s="57"/>
      <c r="FS865" s="57"/>
      <c r="FT865" s="57"/>
      <c r="FU865" s="57"/>
      <c r="FV865" s="57"/>
      <c r="FW865" s="57"/>
      <c r="FX865" s="57"/>
      <c r="FY865" s="57"/>
      <c r="FZ865" s="57"/>
      <c r="GA865" s="57"/>
      <c r="GB865" s="57"/>
      <c r="GC865" s="57"/>
      <c r="GD865" s="57"/>
      <c r="GE865" s="57"/>
      <c r="GF865" s="57"/>
      <c r="GG865" s="57"/>
      <c r="GH865" s="57"/>
      <c r="GI865" s="57"/>
      <c r="GJ865" s="57"/>
      <c r="GK865" s="57"/>
      <c r="GL865" s="57"/>
      <c r="GM865" s="57"/>
      <c r="GN865" s="57"/>
      <c r="GO865" s="57"/>
      <c r="GP865" s="57"/>
      <c r="GQ865" s="57"/>
      <c r="GR865" s="57"/>
      <c r="GS865" s="57"/>
      <c r="GT865" s="57"/>
      <c r="GU865" s="57"/>
      <c r="GV865" s="57"/>
      <c r="GW865" s="57"/>
      <c r="GX865" s="57"/>
      <c r="GY865" s="57"/>
      <c r="GZ865" s="57"/>
      <c r="HA865" s="57"/>
      <c r="HB865" s="57"/>
      <c r="HC865" s="57"/>
      <c r="HD865" s="57"/>
      <c r="HE865" s="57"/>
      <c r="HF865" s="57"/>
      <c r="HG865" s="57"/>
      <c r="HH865" s="57"/>
      <c r="HI865" s="57"/>
      <c r="HJ865" s="57"/>
      <c r="HK865" s="57"/>
      <c r="HL865" s="57"/>
      <c r="HM865" s="57"/>
      <c r="HN865" s="57"/>
      <c r="HO865" s="57"/>
      <c r="HP865" s="57"/>
      <c r="HQ865" s="57"/>
      <c r="HR865" s="57"/>
      <c r="HS865" s="57"/>
      <c r="HT865" s="57"/>
      <c r="HU865" s="57"/>
      <c r="HV865" s="57"/>
      <c r="HW865" s="57"/>
      <c r="HX865" s="57"/>
      <c r="HY865" s="57"/>
      <c r="HZ865" s="57"/>
      <c r="IA865" s="57"/>
      <c r="IB865" s="57"/>
      <c r="IC865" s="57"/>
      <c r="ID865" s="57"/>
      <c r="IE865" s="57"/>
      <c r="IF865" s="57"/>
      <c r="IG865" s="57"/>
      <c r="IH865" s="57"/>
      <c r="II865" s="57"/>
      <c r="IJ865" s="57"/>
      <c r="IK865" s="57"/>
      <c r="IL865" s="57"/>
      <c r="IM865" s="57"/>
      <c r="IN865" s="57"/>
      <c r="IO865" s="57"/>
      <c r="IP865" s="57"/>
      <c r="IQ865" s="57"/>
      <c r="IR865" s="57"/>
      <c r="IS865" s="57"/>
      <c r="IT865" s="57"/>
      <c r="IU865" s="57"/>
      <c r="IV865" s="57"/>
      <c r="IW865" s="57"/>
      <c r="IX865" s="57"/>
      <c r="IY865" s="57"/>
      <c r="IZ865" s="57"/>
      <c r="JA865" s="57"/>
      <c r="JB865" s="57"/>
      <c r="JC865" s="57"/>
      <c r="JD865" s="57"/>
      <c r="JE865" s="57"/>
      <c r="JF865" s="57"/>
      <c r="JG865" s="57"/>
      <c r="JH865" s="57"/>
      <c r="JI865" s="57"/>
      <c r="JJ865" s="57"/>
      <c r="JK865" s="57"/>
      <c r="JL865" s="57"/>
      <c r="JM865" s="57"/>
      <c r="JN865" s="57"/>
      <c r="JO865" s="57"/>
      <c r="JP865" s="57"/>
      <c r="JQ865" s="57"/>
      <c r="JR865" s="57"/>
      <c r="JS865" s="57"/>
      <c r="JT865" s="57"/>
      <c r="JU865" s="57"/>
      <c r="JV865" s="57"/>
      <c r="JW865" s="57"/>
      <c r="JX865" s="57"/>
      <c r="JY865" s="57"/>
      <c r="JZ865" s="57"/>
      <c r="KA865" s="57"/>
      <c r="KB865" s="57"/>
      <c r="KC865" s="57"/>
      <c r="KD865" s="57"/>
      <c r="KE865" s="57"/>
      <c r="KF865" s="57"/>
      <c r="KG865" s="57"/>
      <c r="KH865" s="57"/>
      <c r="KI865" s="57"/>
      <c r="KJ865" s="57"/>
      <c r="KK865" s="57"/>
      <c r="KL865" s="57"/>
      <c r="KM865" s="57"/>
      <c r="KN865" s="57"/>
      <c r="KO865" s="57"/>
      <c r="KP865" s="57"/>
      <c r="KQ865" s="57"/>
      <c r="KR865" s="57"/>
      <c r="KS865" s="57"/>
      <c r="KT865" s="57"/>
      <c r="KU865" s="57"/>
      <c r="KV865" s="57"/>
      <c r="KW865" s="57"/>
      <c r="KX865" s="57"/>
      <c r="KY865" s="57"/>
      <c r="KZ865" s="57"/>
      <c r="LA865" s="57"/>
      <c r="LB865" s="57"/>
      <c r="LC865" s="57"/>
      <c r="LD865" s="57"/>
      <c r="LE865" s="57"/>
      <c r="LF865" s="57"/>
      <c r="LG865" s="57"/>
      <c r="LH865" s="57"/>
      <c r="LI865" s="57"/>
      <c r="LJ865" s="57"/>
      <c r="LK865" s="57"/>
      <c r="LL865" s="57"/>
      <c r="LM865" s="57"/>
      <c r="LN865" s="57"/>
      <c r="LO865" s="57"/>
      <c r="LP865" s="57"/>
      <c r="LQ865" s="57"/>
      <c r="LR865" s="57"/>
      <c r="LS865" s="57"/>
      <c r="LT865" s="57"/>
      <c r="LU865" s="57"/>
      <c r="LV865" s="57"/>
      <c r="LW865" s="57"/>
      <c r="LX865" s="57"/>
      <c r="LY865" s="57"/>
      <c r="LZ865" s="57"/>
      <c r="MA865" s="57"/>
      <c r="MB865" s="57"/>
      <c r="MC865" s="57"/>
      <c r="MD865" s="57"/>
      <c r="ME865" s="57"/>
      <c r="MF865" s="57"/>
      <c r="MG865" s="57"/>
      <c r="MH865" s="57"/>
      <c r="MI865" s="57"/>
      <c r="MJ865" s="57"/>
      <c r="MK865" s="57"/>
      <c r="ML865" s="57"/>
      <c r="MM865" s="57"/>
      <c r="MN865" s="57"/>
      <c r="MO865" s="57"/>
      <c r="MP865" s="57"/>
      <c r="MQ865" s="57"/>
      <c r="MR865" s="57"/>
      <c r="MS865" s="57"/>
      <c r="MT865" s="57"/>
      <c r="MU865" s="57"/>
      <c r="MV865" s="57"/>
      <c r="MW865" s="57"/>
      <c r="MX865" s="57"/>
      <c r="MY865" s="57"/>
      <c r="MZ865" s="57"/>
      <c r="NA865" s="57"/>
      <c r="NB865" s="57"/>
      <c r="NC865" s="57"/>
      <c r="ND865" s="57"/>
      <c r="NE865" s="57"/>
      <c r="NF865" s="57"/>
      <c r="NG865" s="57"/>
      <c r="NH865" s="57"/>
      <c r="NI865" s="57"/>
      <c r="NJ865" s="57"/>
      <c r="NK865" s="57"/>
      <c r="NL865" s="57"/>
      <c r="NM865" s="57"/>
      <c r="NN865" s="57"/>
      <c r="NO865" s="57"/>
      <c r="NP865" s="57"/>
      <c r="NQ865" s="57"/>
      <c r="NR865" s="57"/>
      <c r="NS865" s="57"/>
      <c r="NT865" s="57"/>
      <c r="NU865" s="57"/>
      <c r="NV865" s="57"/>
      <c r="NW865" s="57"/>
      <c r="NX865" s="57"/>
      <c r="NY865" s="57"/>
      <c r="NZ865" s="57"/>
      <c r="OA865" s="57"/>
      <c r="OB865" s="57"/>
      <c r="OC865" s="57"/>
      <c r="OD865" s="57"/>
      <c r="OE865" s="57"/>
      <c r="OF865" s="57"/>
      <c r="OG865" s="57"/>
      <c r="OH865" s="57"/>
      <c r="OI865" s="57"/>
      <c r="OJ865" s="57"/>
      <c r="OK865" s="57"/>
      <c r="OL865" s="57"/>
      <c r="OM865" s="57"/>
      <c r="ON865" s="57"/>
      <c r="OO865" s="57"/>
      <c r="OP865" s="57"/>
      <c r="OQ865" s="57"/>
      <c r="OR865" s="57"/>
      <c r="OS865" s="57"/>
      <c r="OT865" s="57"/>
      <c r="OU865" s="57"/>
      <c r="OV865" s="57"/>
      <c r="OW865" s="57"/>
      <c r="OX865" s="57"/>
      <c r="OY865" s="57"/>
      <c r="OZ865" s="57"/>
      <c r="PA865" s="57"/>
      <c r="PB865" s="57"/>
      <c r="PC865" s="57"/>
      <c r="PD865" s="57"/>
      <c r="PE865" s="57"/>
      <c r="PF865" s="57"/>
      <c r="PG865" s="57"/>
      <c r="PH865" s="57"/>
      <c r="PI865" s="57"/>
      <c r="PJ865" s="57"/>
      <c r="PK865" s="57"/>
      <c r="PL865" s="57"/>
      <c r="PM865" s="57"/>
      <c r="PN865" s="57"/>
      <c r="PO865" s="57"/>
      <c r="PP865" s="57"/>
      <c r="PQ865" s="57"/>
      <c r="PR865" s="57"/>
      <c r="PS865" s="57"/>
      <c r="PT865" s="57"/>
      <c r="PU865" s="57"/>
      <c r="PV865" s="57"/>
      <c r="PW865" s="57"/>
      <c r="PX865" s="57"/>
      <c r="PY865" s="57"/>
      <c r="PZ865" s="57"/>
      <c r="QA865" s="57"/>
      <c r="QB865" s="57"/>
      <c r="QC865" s="57"/>
      <c r="QD865" s="57"/>
      <c r="QE865" s="57"/>
      <c r="QF865" s="57"/>
      <c r="QG865" s="57"/>
      <c r="QH865" s="57"/>
      <c r="QI865" s="57"/>
      <c r="QJ865" s="57"/>
      <c r="QK865" s="57"/>
      <c r="QL865" s="57"/>
      <c r="QM865" s="57"/>
      <c r="QN865" s="57"/>
      <c r="QO865" s="57"/>
      <c r="QP865" s="57"/>
      <c r="QQ865" s="57"/>
      <c r="QR865" s="57"/>
      <c r="QS865" s="57"/>
      <c r="QT865" s="57"/>
      <c r="QU865" s="57"/>
      <c r="QV865" s="57"/>
      <c r="QW865" s="57"/>
      <c r="QX865" s="57"/>
      <c r="QY865" s="57"/>
      <c r="QZ865" s="57"/>
      <c r="RA865" s="57"/>
      <c r="RB865" s="57"/>
      <c r="RC865" s="57"/>
      <c r="RD865" s="57"/>
      <c r="RE865" s="57"/>
      <c r="RF865" s="57"/>
      <c r="RG865" s="57"/>
      <c r="RH865" s="57"/>
      <c r="RI865" s="57"/>
      <c r="RJ865" s="57"/>
      <c r="RK865" s="57"/>
      <c r="RL865" s="57"/>
      <c r="RM865" s="57"/>
      <c r="RN865" s="57"/>
      <c r="RO865" s="57"/>
      <c r="RP865" s="57"/>
      <c r="RQ865" s="57"/>
      <c r="RR865" s="57"/>
      <c r="RS865" s="57"/>
      <c r="RT865" s="57"/>
      <c r="RU865" s="57"/>
      <c r="RV865" s="57"/>
      <c r="RW865" s="57"/>
      <c r="RX865" s="57"/>
      <c r="RY865" s="57"/>
      <c r="RZ865" s="57"/>
      <c r="SA865" s="57"/>
      <c r="SB865" s="57"/>
      <c r="SC865" s="57"/>
      <c r="SD865" s="57"/>
      <c r="SE865" s="57"/>
      <c r="SF865" s="57"/>
      <c r="SG865" s="57"/>
      <c r="SH865" s="57"/>
      <c r="SI865" s="57"/>
      <c r="SJ865" s="57"/>
      <c r="SK865" s="57"/>
      <c r="SL865" s="57"/>
      <c r="SM865" s="57"/>
      <c r="SN865" s="57"/>
      <c r="SO865" s="57"/>
      <c r="SP865" s="57"/>
      <c r="SQ865" s="57"/>
      <c r="SR865" s="57"/>
      <c r="SS865" s="57"/>
      <c r="ST865" s="57"/>
      <c r="SU865" s="57"/>
      <c r="SV865" s="57"/>
      <c r="SW865" s="57"/>
      <c r="SX865" s="57"/>
      <c r="SY865" s="57"/>
      <c r="SZ865" s="57"/>
      <c r="TA865" s="57"/>
      <c r="TB865" s="57"/>
      <c r="TC865" s="57"/>
      <c r="TD865" s="57"/>
      <c r="TE865" s="57"/>
      <c r="TF865" s="57"/>
      <c r="TG865" s="57"/>
      <c r="TH865" s="57"/>
      <c r="TI865" s="57"/>
      <c r="TJ865" s="57"/>
      <c r="TK865" s="57"/>
      <c r="TL865" s="57"/>
      <c r="TM865" s="57"/>
      <c r="TN865" s="57"/>
      <c r="TO865" s="57"/>
      <c r="TP865" s="57"/>
      <c r="TQ865" s="57"/>
      <c r="TR865" s="57"/>
      <c r="TS865" s="57"/>
      <c r="TT865" s="57"/>
      <c r="TU865" s="57"/>
      <c r="TV865" s="57"/>
      <c r="TW865" s="57"/>
      <c r="TX865" s="57"/>
      <c r="TY865" s="57"/>
      <c r="TZ865" s="57"/>
      <c r="UA865" s="57"/>
      <c r="UB865" s="57"/>
      <c r="UC865" s="57"/>
      <c r="UD865" s="57"/>
      <c r="UE865" s="57"/>
      <c r="UF865" s="57"/>
      <c r="UG865" s="57"/>
      <c r="UH865" s="57"/>
      <c r="UI865" s="57"/>
      <c r="UJ865" s="57"/>
      <c r="UK865" s="57"/>
      <c r="UL865" s="57"/>
      <c r="UM865" s="57"/>
      <c r="UN865" s="57"/>
      <c r="UO865" s="57"/>
      <c r="UP865" s="57"/>
      <c r="UQ865" s="57"/>
      <c r="UR865" s="57"/>
      <c r="US865" s="57"/>
      <c r="UT865" s="57"/>
      <c r="UU865" s="57"/>
      <c r="UV865" s="57"/>
      <c r="UW865" s="57"/>
      <c r="UX865" s="57"/>
      <c r="UY865" s="57"/>
      <c r="UZ865" s="57"/>
      <c r="VA865" s="57"/>
      <c r="VB865" s="57"/>
      <c r="VC865" s="57"/>
      <c r="VD865" s="57"/>
      <c r="VE865" s="57"/>
      <c r="VF865" s="57"/>
      <c r="VG865" s="57"/>
      <c r="VH865" s="57"/>
      <c r="VI865" s="57"/>
      <c r="VJ865" s="57"/>
      <c r="VK865" s="57"/>
      <c r="VL865" s="57"/>
      <c r="VM865" s="57"/>
      <c r="VN865" s="57"/>
      <c r="VO865" s="57"/>
      <c r="VP865" s="57"/>
      <c r="VQ865" s="57"/>
      <c r="VR865" s="57"/>
      <c r="VS865" s="57"/>
      <c r="VT865" s="57"/>
      <c r="VU865" s="57"/>
      <c r="VV865" s="57"/>
      <c r="VW865" s="57"/>
      <c r="VX865" s="57"/>
      <c r="VY865" s="57"/>
      <c r="VZ865" s="57"/>
      <c r="WA865" s="57"/>
      <c r="WB865" s="57"/>
      <c r="WC865" s="57"/>
      <c r="WD865" s="57"/>
      <c r="WE865" s="57"/>
      <c r="WF865" s="57"/>
      <c r="WG865" s="57"/>
      <c r="WH865" s="57"/>
      <c r="WI865" s="57"/>
      <c r="WJ865" s="57"/>
      <c r="WK865" s="57"/>
      <c r="WL865" s="57"/>
      <c r="WM865" s="57"/>
      <c r="WN865" s="57"/>
      <c r="WO865" s="57"/>
      <c r="WP865" s="57"/>
      <c r="WQ865" s="57"/>
      <c r="WR865" s="57"/>
      <c r="WS865" s="57"/>
      <c r="WT865" s="57"/>
      <c r="WU865" s="57"/>
      <c r="WV865" s="57"/>
      <c r="WW865" s="57"/>
      <c r="WX865" s="57"/>
      <c r="WY865" s="57"/>
      <c r="WZ865" s="57"/>
      <c r="XA865" s="57"/>
      <c r="XB865" s="57"/>
      <c r="XC865" s="57"/>
      <c r="XD865" s="57"/>
      <c r="XE865" s="57"/>
      <c r="XF865" s="57"/>
      <c r="XG865" s="57"/>
      <c r="XH865" s="57"/>
      <c r="XI865" s="57"/>
      <c r="XJ865" s="57"/>
      <c r="XK865" s="57"/>
      <c r="XL865" s="57"/>
      <c r="XM865" s="57"/>
      <c r="XN865" s="57"/>
      <c r="XO865" s="57"/>
      <c r="XP865" s="57"/>
      <c r="XQ865" s="57"/>
      <c r="XR865" s="57"/>
      <c r="XS865" s="57"/>
      <c r="XT865" s="57"/>
      <c r="XU865" s="57"/>
      <c r="XV865" s="57"/>
      <c r="XW865" s="57"/>
    </row>
    <row r="866">
      <c r="AI866" s="57"/>
      <c r="BR866" s="57"/>
      <c r="DA866" s="57"/>
      <c r="EJ866" s="57"/>
      <c r="EK866" s="57"/>
      <c r="EL866" s="57"/>
      <c r="EM866" s="57"/>
      <c r="EN866" s="57"/>
      <c r="EO866" s="57"/>
      <c r="EP866" s="57"/>
      <c r="EQ866" s="57"/>
      <c r="ER866" s="57"/>
      <c r="ES866" s="57"/>
      <c r="ET866" s="57"/>
      <c r="EU866" s="57"/>
      <c r="EV866" s="57"/>
      <c r="EW866" s="57"/>
      <c r="EX866" s="57"/>
      <c r="EY866" s="57"/>
      <c r="EZ866" s="57"/>
      <c r="FA866" s="57"/>
      <c r="FB866" s="57"/>
      <c r="FC866" s="57"/>
      <c r="FD866" s="57"/>
      <c r="FE866" s="57"/>
      <c r="FF866" s="57"/>
      <c r="FG866" s="57"/>
      <c r="FH866" s="57"/>
      <c r="FI866" s="57"/>
      <c r="FJ866" s="57"/>
      <c r="FK866" s="57"/>
      <c r="FL866" s="57"/>
      <c r="FM866" s="57"/>
      <c r="FN866" s="57"/>
      <c r="FO866" s="57"/>
      <c r="FP866" s="57"/>
      <c r="FQ866" s="57"/>
      <c r="FR866" s="57"/>
      <c r="FS866" s="57"/>
      <c r="FT866" s="57"/>
      <c r="FU866" s="57"/>
      <c r="FV866" s="57"/>
      <c r="FW866" s="57"/>
      <c r="FX866" s="57"/>
      <c r="FY866" s="57"/>
      <c r="FZ866" s="57"/>
      <c r="GA866" s="57"/>
      <c r="GB866" s="57"/>
      <c r="GC866" s="57"/>
      <c r="GD866" s="57"/>
      <c r="GE866" s="57"/>
      <c r="GF866" s="57"/>
      <c r="GG866" s="57"/>
      <c r="GH866" s="57"/>
      <c r="GI866" s="57"/>
      <c r="GJ866" s="57"/>
      <c r="GK866" s="57"/>
      <c r="GL866" s="57"/>
      <c r="GM866" s="57"/>
      <c r="GN866" s="57"/>
      <c r="GO866" s="57"/>
      <c r="GP866" s="57"/>
      <c r="GQ866" s="57"/>
      <c r="GR866" s="57"/>
      <c r="GS866" s="57"/>
      <c r="GT866" s="57"/>
      <c r="GU866" s="57"/>
      <c r="GV866" s="57"/>
      <c r="GW866" s="57"/>
      <c r="GX866" s="57"/>
      <c r="GY866" s="57"/>
      <c r="GZ866" s="57"/>
      <c r="HA866" s="57"/>
      <c r="HB866" s="57"/>
      <c r="HC866" s="57"/>
      <c r="HD866" s="57"/>
      <c r="HE866" s="57"/>
      <c r="HF866" s="57"/>
      <c r="HG866" s="57"/>
      <c r="HH866" s="57"/>
      <c r="HI866" s="57"/>
      <c r="HJ866" s="57"/>
      <c r="HK866" s="57"/>
      <c r="HL866" s="57"/>
      <c r="HM866" s="57"/>
      <c r="HN866" s="57"/>
      <c r="HO866" s="57"/>
      <c r="HP866" s="57"/>
      <c r="HQ866" s="57"/>
      <c r="HR866" s="57"/>
      <c r="HS866" s="57"/>
      <c r="HT866" s="57"/>
      <c r="HU866" s="57"/>
      <c r="HV866" s="57"/>
      <c r="HW866" s="57"/>
      <c r="HX866" s="57"/>
      <c r="HY866" s="57"/>
      <c r="HZ866" s="57"/>
      <c r="IA866" s="57"/>
      <c r="IB866" s="57"/>
      <c r="IC866" s="57"/>
      <c r="ID866" s="57"/>
      <c r="IE866" s="57"/>
      <c r="IF866" s="57"/>
      <c r="IG866" s="57"/>
      <c r="IH866" s="57"/>
      <c r="II866" s="57"/>
      <c r="IJ866" s="57"/>
      <c r="IK866" s="57"/>
      <c r="IL866" s="57"/>
      <c r="IM866" s="57"/>
      <c r="IN866" s="57"/>
      <c r="IO866" s="57"/>
      <c r="IP866" s="57"/>
      <c r="IQ866" s="57"/>
      <c r="IR866" s="57"/>
      <c r="IS866" s="57"/>
      <c r="IT866" s="57"/>
      <c r="IU866" s="57"/>
      <c r="IV866" s="57"/>
      <c r="IW866" s="57"/>
      <c r="IX866" s="57"/>
      <c r="IY866" s="57"/>
      <c r="IZ866" s="57"/>
      <c r="JA866" s="57"/>
      <c r="JB866" s="57"/>
      <c r="JC866" s="57"/>
      <c r="JD866" s="57"/>
      <c r="JE866" s="57"/>
      <c r="JF866" s="57"/>
      <c r="JG866" s="57"/>
      <c r="JH866" s="57"/>
      <c r="JI866" s="57"/>
      <c r="JJ866" s="57"/>
      <c r="JK866" s="57"/>
      <c r="JL866" s="57"/>
      <c r="JM866" s="57"/>
      <c r="JN866" s="57"/>
      <c r="JO866" s="57"/>
      <c r="JP866" s="57"/>
      <c r="JQ866" s="57"/>
      <c r="JR866" s="57"/>
      <c r="JS866" s="57"/>
      <c r="JT866" s="57"/>
      <c r="JU866" s="57"/>
      <c r="JV866" s="57"/>
      <c r="JW866" s="57"/>
      <c r="JX866" s="57"/>
      <c r="JY866" s="57"/>
      <c r="JZ866" s="57"/>
      <c r="KA866" s="57"/>
      <c r="KB866" s="57"/>
      <c r="KC866" s="57"/>
      <c r="KD866" s="57"/>
      <c r="KE866" s="57"/>
      <c r="KF866" s="57"/>
      <c r="KG866" s="57"/>
      <c r="KH866" s="57"/>
      <c r="KI866" s="57"/>
      <c r="KJ866" s="57"/>
      <c r="KK866" s="57"/>
      <c r="KL866" s="57"/>
      <c r="KM866" s="57"/>
      <c r="KN866" s="57"/>
      <c r="KO866" s="57"/>
      <c r="KP866" s="57"/>
      <c r="KQ866" s="57"/>
      <c r="KR866" s="57"/>
      <c r="KS866" s="57"/>
      <c r="KT866" s="57"/>
      <c r="KU866" s="57"/>
      <c r="KV866" s="57"/>
      <c r="KW866" s="57"/>
      <c r="KX866" s="57"/>
      <c r="KY866" s="57"/>
      <c r="KZ866" s="57"/>
      <c r="LA866" s="57"/>
      <c r="LB866" s="57"/>
      <c r="LC866" s="57"/>
      <c r="LD866" s="57"/>
      <c r="LE866" s="57"/>
      <c r="LF866" s="57"/>
      <c r="LG866" s="57"/>
      <c r="LH866" s="57"/>
      <c r="LI866" s="57"/>
      <c r="LJ866" s="57"/>
      <c r="LK866" s="57"/>
      <c r="LL866" s="57"/>
      <c r="LM866" s="57"/>
      <c r="LN866" s="57"/>
      <c r="LO866" s="57"/>
      <c r="LP866" s="57"/>
      <c r="LQ866" s="57"/>
      <c r="LR866" s="57"/>
      <c r="LS866" s="57"/>
      <c r="LT866" s="57"/>
      <c r="LU866" s="57"/>
      <c r="LV866" s="57"/>
      <c r="LW866" s="57"/>
      <c r="LX866" s="57"/>
      <c r="LY866" s="57"/>
      <c r="LZ866" s="57"/>
      <c r="MA866" s="57"/>
      <c r="MB866" s="57"/>
      <c r="MC866" s="57"/>
      <c r="MD866" s="57"/>
      <c r="ME866" s="57"/>
      <c r="MF866" s="57"/>
      <c r="MG866" s="57"/>
      <c r="MH866" s="57"/>
      <c r="MI866" s="57"/>
      <c r="MJ866" s="57"/>
      <c r="MK866" s="57"/>
      <c r="ML866" s="57"/>
      <c r="MM866" s="57"/>
      <c r="MN866" s="57"/>
      <c r="MO866" s="57"/>
      <c r="MP866" s="57"/>
      <c r="MQ866" s="57"/>
      <c r="MR866" s="57"/>
      <c r="MS866" s="57"/>
      <c r="MT866" s="57"/>
      <c r="MU866" s="57"/>
      <c r="MV866" s="57"/>
      <c r="MW866" s="57"/>
      <c r="MX866" s="57"/>
      <c r="MY866" s="57"/>
      <c r="MZ866" s="57"/>
      <c r="NA866" s="57"/>
      <c r="NB866" s="57"/>
      <c r="NC866" s="57"/>
      <c r="ND866" s="57"/>
      <c r="NE866" s="57"/>
      <c r="NF866" s="57"/>
      <c r="NG866" s="57"/>
      <c r="NH866" s="57"/>
      <c r="NI866" s="57"/>
      <c r="NJ866" s="57"/>
      <c r="NK866" s="57"/>
      <c r="NL866" s="57"/>
      <c r="NM866" s="57"/>
      <c r="NN866" s="57"/>
      <c r="NO866" s="57"/>
      <c r="NP866" s="57"/>
      <c r="NQ866" s="57"/>
      <c r="NR866" s="57"/>
      <c r="NS866" s="57"/>
      <c r="NT866" s="57"/>
      <c r="NU866" s="57"/>
      <c r="NV866" s="57"/>
      <c r="NW866" s="57"/>
      <c r="NX866" s="57"/>
      <c r="NY866" s="57"/>
      <c r="NZ866" s="57"/>
      <c r="OA866" s="57"/>
      <c r="OB866" s="57"/>
      <c r="OC866" s="57"/>
      <c r="OD866" s="57"/>
      <c r="OE866" s="57"/>
      <c r="OF866" s="57"/>
      <c r="OG866" s="57"/>
      <c r="OH866" s="57"/>
      <c r="OI866" s="57"/>
      <c r="OJ866" s="57"/>
      <c r="OK866" s="57"/>
      <c r="OL866" s="57"/>
      <c r="OM866" s="57"/>
      <c r="ON866" s="57"/>
      <c r="OO866" s="57"/>
      <c r="OP866" s="57"/>
      <c r="OQ866" s="57"/>
      <c r="OR866" s="57"/>
      <c r="OS866" s="57"/>
      <c r="OT866" s="57"/>
      <c r="OU866" s="57"/>
      <c r="OV866" s="57"/>
      <c r="OW866" s="57"/>
      <c r="OX866" s="57"/>
      <c r="OY866" s="57"/>
      <c r="OZ866" s="57"/>
      <c r="PA866" s="57"/>
      <c r="PB866" s="57"/>
      <c r="PC866" s="57"/>
      <c r="PD866" s="57"/>
      <c r="PE866" s="57"/>
      <c r="PF866" s="57"/>
      <c r="PG866" s="57"/>
      <c r="PH866" s="57"/>
      <c r="PI866" s="57"/>
      <c r="PJ866" s="57"/>
      <c r="PK866" s="57"/>
      <c r="PL866" s="57"/>
      <c r="PM866" s="57"/>
      <c r="PN866" s="57"/>
      <c r="PO866" s="57"/>
      <c r="PP866" s="57"/>
      <c r="PQ866" s="57"/>
      <c r="PR866" s="57"/>
      <c r="PS866" s="57"/>
      <c r="PT866" s="57"/>
      <c r="PU866" s="57"/>
      <c r="PV866" s="57"/>
      <c r="PW866" s="57"/>
      <c r="PX866" s="57"/>
      <c r="PY866" s="57"/>
      <c r="PZ866" s="57"/>
      <c r="QA866" s="57"/>
      <c r="QB866" s="57"/>
      <c r="QC866" s="57"/>
      <c r="QD866" s="57"/>
      <c r="QE866" s="57"/>
      <c r="QF866" s="57"/>
      <c r="QG866" s="57"/>
      <c r="QH866" s="57"/>
      <c r="QI866" s="57"/>
      <c r="QJ866" s="57"/>
      <c r="QK866" s="57"/>
      <c r="QL866" s="57"/>
      <c r="QM866" s="57"/>
      <c r="QN866" s="57"/>
      <c r="QO866" s="57"/>
      <c r="QP866" s="57"/>
      <c r="QQ866" s="57"/>
      <c r="QR866" s="57"/>
      <c r="QS866" s="57"/>
      <c r="QT866" s="57"/>
      <c r="QU866" s="57"/>
      <c r="QV866" s="57"/>
      <c r="QW866" s="57"/>
      <c r="QX866" s="57"/>
      <c r="QY866" s="57"/>
      <c r="QZ866" s="57"/>
      <c r="RA866" s="57"/>
      <c r="RB866" s="57"/>
      <c r="RC866" s="57"/>
      <c r="RD866" s="57"/>
      <c r="RE866" s="57"/>
      <c r="RF866" s="57"/>
      <c r="RG866" s="57"/>
      <c r="RH866" s="57"/>
      <c r="RI866" s="57"/>
      <c r="RJ866" s="57"/>
      <c r="RK866" s="57"/>
      <c r="RL866" s="57"/>
      <c r="RM866" s="57"/>
      <c r="RN866" s="57"/>
      <c r="RO866" s="57"/>
      <c r="RP866" s="57"/>
      <c r="RQ866" s="57"/>
      <c r="RR866" s="57"/>
      <c r="RS866" s="57"/>
      <c r="RT866" s="57"/>
      <c r="RU866" s="57"/>
      <c r="RV866" s="57"/>
      <c r="RW866" s="57"/>
      <c r="RX866" s="57"/>
      <c r="RY866" s="57"/>
      <c r="RZ866" s="57"/>
      <c r="SA866" s="57"/>
      <c r="SB866" s="57"/>
      <c r="SC866" s="57"/>
      <c r="SD866" s="57"/>
      <c r="SE866" s="57"/>
      <c r="SF866" s="57"/>
      <c r="SG866" s="57"/>
      <c r="SH866" s="57"/>
      <c r="SI866" s="57"/>
      <c r="SJ866" s="57"/>
      <c r="SK866" s="57"/>
      <c r="SL866" s="57"/>
      <c r="SM866" s="57"/>
      <c r="SN866" s="57"/>
      <c r="SO866" s="57"/>
      <c r="SP866" s="57"/>
      <c r="SQ866" s="57"/>
      <c r="SR866" s="57"/>
      <c r="SS866" s="57"/>
      <c r="ST866" s="57"/>
      <c r="SU866" s="57"/>
      <c r="SV866" s="57"/>
      <c r="SW866" s="57"/>
      <c r="SX866" s="57"/>
      <c r="SY866" s="57"/>
      <c r="SZ866" s="57"/>
      <c r="TA866" s="57"/>
      <c r="TB866" s="57"/>
      <c r="TC866" s="57"/>
      <c r="TD866" s="57"/>
      <c r="TE866" s="57"/>
      <c r="TF866" s="57"/>
      <c r="TG866" s="57"/>
      <c r="TH866" s="57"/>
      <c r="TI866" s="57"/>
      <c r="TJ866" s="57"/>
      <c r="TK866" s="57"/>
      <c r="TL866" s="57"/>
      <c r="TM866" s="57"/>
      <c r="TN866" s="57"/>
      <c r="TO866" s="57"/>
      <c r="TP866" s="57"/>
      <c r="TQ866" s="57"/>
      <c r="TR866" s="57"/>
      <c r="TS866" s="57"/>
      <c r="TT866" s="57"/>
      <c r="TU866" s="57"/>
      <c r="TV866" s="57"/>
      <c r="TW866" s="57"/>
      <c r="TX866" s="57"/>
      <c r="TY866" s="57"/>
      <c r="TZ866" s="57"/>
      <c r="UA866" s="57"/>
      <c r="UB866" s="57"/>
      <c r="UC866" s="57"/>
      <c r="UD866" s="57"/>
      <c r="UE866" s="57"/>
      <c r="UF866" s="57"/>
      <c r="UG866" s="57"/>
      <c r="UH866" s="57"/>
      <c r="UI866" s="57"/>
      <c r="UJ866" s="57"/>
      <c r="UK866" s="57"/>
      <c r="UL866" s="57"/>
      <c r="UM866" s="57"/>
      <c r="UN866" s="57"/>
      <c r="UO866" s="57"/>
      <c r="UP866" s="57"/>
      <c r="UQ866" s="57"/>
      <c r="UR866" s="57"/>
      <c r="US866" s="57"/>
      <c r="UT866" s="57"/>
      <c r="UU866" s="57"/>
      <c r="UV866" s="57"/>
      <c r="UW866" s="57"/>
      <c r="UX866" s="57"/>
      <c r="UY866" s="57"/>
      <c r="UZ866" s="57"/>
      <c r="VA866" s="57"/>
      <c r="VB866" s="57"/>
      <c r="VC866" s="57"/>
      <c r="VD866" s="57"/>
      <c r="VE866" s="57"/>
      <c r="VF866" s="57"/>
      <c r="VG866" s="57"/>
      <c r="VH866" s="57"/>
      <c r="VI866" s="57"/>
      <c r="VJ866" s="57"/>
      <c r="VK866" s="57"/>
      <c r="VL866" s="57"/>
      <c r="VM866" s="57"/>
      <c r="VN866" s="57"/>
      <c r="VO866" s="57"/>
      <c r="VP866" s="57"/>
      <c r="VQ866" s="57"/>
      <c r="VR866" s="57"/>
      <c r="VS866" s="57"/>
      <c r="VT866" s="57"/>
      <c r="VU866" s="57"/>
      <c r="VV866" s="57"/>
      <c r="VW866" s="57"/>
      <c r="VX866" s="57"/>
      <c r="VY866" s="57"/>
      <c r="VZ866" s="57"/>
      <c r="WA866" s="57"/>
      <c r="WB866" s="57"/>
      <c r="WC866" s="57"/>
      <c r="WD866" s="57"/>
      <c r="WE866" s="57"/>
      <c r="WF866" s="57"/>
      <c r="WG866" s="57"/>
      <c r="WH866" s="57"/>
      <c r="WI866" s="57"/>
      <c r="WJ866" s="57"/>
      <c r="WK866" s="57"/>
      <c r="WL866" s="57"/>
      <c r="WM866" s="57"/>
      <c r="WN866" s="57"/>
      <c r="WO866" s="57"/>
      <c r="WP866" s="57"/>
      <c r="WQ866" s="57"/>
      <c r="WR866" s="57"/>
      <c r="WS866" s="57"/>
      <c r="WT866" s="57"/>
      <c r="WU866" s="57"/>
      <c r="WV866" s="57"/>
      <c r="WW866" s="57"/>
      <c r="WX866" s="57"/>
      <c r="WY866" s="57"/>
      <c r="WZ866" s="57"/>
      <c r="XA866" s="57"/>
      <c r="XB866" s="57"/>
      <c r="XC866" s="57"/>
      <c r="XD866" s="57"/>
      <c r="XE866" s="57"/>
      <c r="XF866" s="57"/>
      <c r="XG866" s="57"/>
      <c r="XH866" s="57"/>
      <c r="XI866" s="57"/>
      <c r="XJ866" s="57"/>
      <c r="XK866" s="57"/>
      <c r="XL866" s="57"/>
      <c r="XM866" s="57"/>
      <c r="XN866" s="57"/>
      <c r="XO866" s="57"/>
      <c r="XP866" s="57"/>
      <c r="XQ866" s="57"/>
      <c r="XR866" s="57"/>
      <c r="XS866" s="57"/>
      <c r="XT866" s="57"/>
      <c r="XU866" s="57"/>
      <c r="XV866" s="57"/>
      <c r="XW866" s="57"/>
    </row>
    <row r="867">
      <c r="AI867" s="57"/>
      <c r="BR867" s="57"/>
      <c r="DA867" s="57"/>
      <c r="EJ867" s="57"/>
      <c r="EK867" s="57"/>
      <c r="EL867" s="57"/>
      <c r="EM867" s="57"/>
      <c r="EN867" s="57"/>
      <c r="EO867" s="57"/>
      <c r="EP867" s="57"/>
      <c r="EQ867" s="57"/>
      <c r="ER867" s="57"/>
      <c r="ES867" s="57"/>
      <c r="ET867" s="57"/>
      <c r="EU867" s="57"/>
      <c r="EV867" s="57"/>
      <c r="EW867" s="57"/>
      <c r="EX867" s="57"/>
      <c r="EY867" s="57"/>
      <c r="EZ867" s="57"/>
      <c r="FA867" s="57"/>
      <c r="FB867" s="57"/>
      <c r="FC867" s="57"/>
      <c r="FD867" s="57"/>
      <c r="FE867" s="57"/>
      <c r="FF867" s="57"/>
      <c r="FG867" s="57"/>
      <c r="FH867" s="57"/>
      <c r="FI867" s="57"/>
      <c r="FJ867" s="57"/>
      <c r="FK867" s="57"/>
      <c r="FL867" s="57"/>
      <c r="FM867" s="57"/>
      <c r="FN867" s="57"/>
      <c r="FO867" s="57"/>
      <c r="FP867" s="57"/>
      <c r="FQ867" s="57"/>
      <c r="FR867" s="57"/>
      <c r="FS867" s="57"/>
      <c r="FT867" s="57"/>
      <c r="FU867" s="57"/>
      <c r="FV867" s="57"/>
      <c r="FW867" s="57"/>
      <c r="FX867" s="57"/>
      <c r="FY867" s="57"/>
      <c r="FZ867" s="57"/>
      <c r="GA867" s="57"/>
      <c r="GB867" s="57"/>
      <c r="GC867" s="57"/>
      <c r="GD867" s="57"/>
      <c r="GE867" s="57"/>
      <c r="GF867" s="57"/>
      <c r="GG867" s="57"/>
      <c r="GH867" s="57"/>
      <c r="GI867" s="57"/>
      <c r="GJ867" s="57"/>
      <c r="GK867" s="57"/>
      <c r="GL867" s="57"/>
      <c r="GM867" s="57"/>
      <c r="GN867" s="57"/>
      <c r="GO867" s="57"/>
      <c r="GP867" s="57"/>
      <c r="GQ867" s="57"/>
      <c r="GR867" s="57"/>
      <c r="GS867" s="57"/>
      <c r="GT867" s="57"/>
      <c r="GU867" s="57"/>
      <c r="GV867" s="57"/>
      <c r="GW867" s="57"/>
      <c r="GX867" s="57"/>
      <c r="GY867" s="57"/>
      <c r="GZ867" s="57"/>
      <c r="HA867" s="57"/>
      <c r="HB867" s="57"/>
      <c r="HC867" s="57"/>
      <c r="HD867" s="57"/>
      <c r="HE867" s="57"/>
      <c r="HF867" s="57"/>
      <c r="HG867" s="57"/>
      <c r="HH867" s="57"/>
      <c r="HI867" s="57"/>
      <c r="HJ867" s="57"/>
      <c r="HK867" s="57"/>
      <c r="HL867" s="57"/>
      <c r="HM867" s="57"/>
      <c r="HN867" s="57"/>
      <c r="HO867" s="57"/>
      <c r="HP867" s="57"/>
      <c r="HQ867" s="57"/>
      <c r="HR867" s="57"/>
      <c r="HS867" s="57"/>
      <c r="HT867" s="57"/>
      <c r="HU867" s="57"/>
      <c r="HV867" s="57"/>
      <c r="HW867" s="57"/>
      <c r="HX867" s="57"/>
      <c r="HY867" s="57"/>
      <c r="HZ867" s="57"/>
      <c r="IA867" s="57"/>
      <c r="IB867" s="57"/>
      <c r="IC867" s="57"/>
      <c r="ID867" s="57"/>
      <c r="IE867" s="57"/>
      <c r="IF867" s="57"/>
      <c r="IG867" s="57"/>
      <c r="IH867" s="57"/>
      <c r="II867" s="57"/>
      <c r="IJ867" s="57"/>
      <c r="IK867" s="57"/>
      <c r="IL867" s="57"/>
      <c r="IM867" s="57"/>
      <c r="IN867" s="57"/>
      <c r="IO867" s="57"/>
      <c r="IP867" s="57"/>
      <c r="IQ867" s="57"/>
      <c r="IR867" s="57"/>
      <c r="IS867" s="57"/>
      <c r="IT867" s="57"/>
      <c r="IU867" s="57"/>
      <c r="IV867" s="57"/>
      <c r="IW867" s="57"/>
      <c r="IX867" s="57"/>
      <c r="IY867" s="57"/>
      <c r="IZ867" s="57"/>
      <c r="JA867" s="57"/>
      <c r="JB867" s="57"/>
      <c r="JC867" s="57"/>
      <c r="JD867" s="57"/>
      <c r="JE867" s="57"/>
      <c r="JF867" s="57"/>
      <c r="JG867" s="57"/>
      <c r="JH867" s="57"/>
      <c r="JI867" s="57"/>
      <c r="JJ867" s="57"/>
      <c r="JK867" s="57"/>
      <c r="JL867" s="57"/>
      <c r="JM867" s="57"/>
      <c r="JN867" s="57"/>
      <c r="JO867" s="57"/>
      <c r="JP867" s="57"/>
      <c r="JQ867" s="57"/>
      <c r="JR867" s="57"/>
      <c r="JS867" s="57"/>
      <c r="JT867" s="57"/>
      <c r="JU867" s="57"/>
      <c r="JV867" s="57"/>
      <c r="JW867" s="57"/>
      <c r="JX867" s="57"/>
      <c r="JY867" s="57"/>
      <c r="JZ867" s="57"/>
      <c r="KA867" s="57"/>
      <c r="KB867" s="57"/>
      <c r="KC867" s="57"/>
      <c r="KD867" s="57"/>
      <c r="KE867" s="57"/>
      <c r="KF867" s="57"/>
      <c r="KG867" s="57"/>
      <c r="KH867" s="57"/>
      <c r="KI867" s="57"/>
      <c r="KJ867" s="57"/>
      <c r="KK867" s="57"/>
      <c r="KL867" s="57"/>
      <c r="KM867" s="57"/>
      <c r="KN867" s="57"/>
      <c r="KO867" s="57"/>
      <c r="KP867" s="57"/>
      <c r="KQ867" s="57"/>
      <c r="KR867" s="57"/>
      <c r="KS867" s="57"/>
      <c r="KT867" s="57"/>
      <c r="KU867" s="57"/>
      <c r="KV867" s="57"/>
      <c r="KW867" s="57"/>
      <c r="KX867" s="57"/>
      <c r="KY867" s="57"/>
      <c r="KZ867" s="57"/>
      <c r="LA867" s="57"/>
      <c r="LB867" s="57"/>
      <c r="LC867" s="57"/>
      <c r="LD867" s="57"/>
      <c r="LE867" s="57"/>
      <c r="LF867" s="57"/>
      <c r="LG867" s="57"/>
      <c r="LH867" s="57"/>
      <c r="LI867" s="57"/>
      <c r="LJ867" s="57"/>
      <c r="LK867" s="57"/>
      <c r="LL867" s="57"/>
      <c r="LM867" s="57"/>
      <c r="LN867" s="57"/>
      <c r="LO867" s="57"/>
      <c r="LP867" s="57"/>
      <c r="LQ867" s="57"/>
      <c r="LR867" s="57"/>
      <c r="LS867" s="57"/>
      <c r="LT867" s="57"/>
      <c r="LU867" s="57"/>
      <c r="LV867" s="57"/>
      <c r="LW867" s="57"/>
      <c r="LX867" s="57"/>
      <c r="LY867" s="57"/>
      <c r="LZ867" s="57"/>
      <c r="MA867" s="57"/>
      <c r="MB867" s="57"/>
      <c r="MC867" s="57"/>
      <c r="MD867" s="57"/>
      <c r="ME867" s="57"/>
      <c r="MF867" s="57"/>
      <c r="MG867" s="57"/>
      <c r="MH867" s="57"/>
      <c r="MI867" s="57"/>
      <c r="MJ867" s="57"/>
      <c r="MK867" s="57"/>
      <c r="ML867" s="57"/>
      <c r="MM867" s="57"/>
      <c r="MN867" s="57"/>
      <c r="MO867" s="57"/>
      <c r="MP867" s="57"/>
      <c r="MQ867" s="57"/>
      <c r="MR867" s="57"/>
      <c r="MS867" s="57"/>
      <c r="MT867" s="57"/>
      <c r="MU867" s="57"/>
      <c r="MV867" s="57"/>
      <c r="MW867" s="57"/>
      <c r="MX867" s="57"/>
      <c r="MY867" s="57"/>
      <c r="MZ867" s="57"/>
      <c r="NA867" s="57"/>
      <c r="NB867" s="57"/>
      <c r="NC867" s="57"/>
      <c r="ND867" s="57"/>
      <c r="NE867" s="57"/>
      <c r="NF867" s="57"/>
      <c r="NG867" s="57"/>
      <c r="NH867" s="57"/>
      <c r="NI867" s="57"/>
      <c r="NJ867" s="57"/>
      <c r="NK867" s="57"/>
      <c r="NL867" s="57"/>
      <c r="NM867" s="57"/>
      <c r="NN867" s="57"/>
      <c r="NO867" s="57"/>
      <c r="NP867" s="57"/>
      <c r="NQ867" s="57"/>
      <c r="NR867" s="57"/>
      <c r="NS867" s="57"/>
      <c r="NT867" s="57"/>
      <c r="NU867" s="57"/>
      <c r="NV867" s="57"/>
      <c r="NW867" s="57"/>
      <c r="NX867" s="57"/>
      <c r="NY867" s="57"/>
      <c r="NZ867" s="57"/>
      <c r="OA867" s="57"/>
      <c r="OB867" s="57"/>
      <c r="OC867" s="57"/>
      <c r="OD867" s="57"/>
      <c r="OE867" s="57"/>
      <c r="OF867" s="57"/>
      <c r="OG867" s="57"/>
      <c r="OH867" s="57"/>
      <c r="OI867" s="57"/>
      <c r="OJ867" s="57"/>
      <c r="OK867" s="57"/>
      <c r="OL867" s="57"/>
      <c r="OM867" s="57"/>
      <c r="ON867" s="57"/>
      <c r="OO867" s="57"/>
      <c r="OP867" s="57"/>
      <c r="OQ867" s="57"/>
      <c r="OR867" s="57"/>
      <c r="OS867" s="57"/>
      <c r="OT867" s="57"/>
      <c r="OU867" s="57"/>
      <c r="OV867" s="57"/>
      <c r="OW867" s="57"/>
      <c r="OX867" s="57"/>
      <c r="OY867" s="57"/>
      <c r="OZ867" s="57"/>
      <c r="PA867" s="57"/>
      <c r="PB867" s="57"/>
      <c r="PC867" s="57"/>
      <c r="PD867" s="57"/>
      <c r="PE867" s="57"/>
      <c r="PF867" s="57"/>
      <c r="PG867" s="57"/>
      <c r="PH867" s="57"/>
      <c r="PI867" s="57"/>
      <c r="PJ867" s="57"/>
      <c r="PK867" s="57"/>
      <c r="PL867" s="57"/>
      <c r="PM867" s="57"/>
      <c r="PN867" s="57"/>
      <c r="PO867" s="57"/>
      <c r="PP867" s="57"/>
      <c r="PQ867" s="57"/>
      <c r="PR867" s="57"/>
      <c r="PS867" s="57"/>
      <c r="PT867" s="57"/>
      <c r="PU867" s="57"/>
      <c r="PV867" s="57"/>
      <c r="PW867" s="57"/>
      <c r="PX867" s="57"/>
      <c r="PY867" s="57"/>
      <c r="PZ867" s="57"/>
      <c r="QA867" s="57"/>
      <c r="QB867" s="57"/>
      <c r="QC867" s="57"/>
      <c r="QD867" s="57"/>
      <c r="QE867" s="57"/>
      <c r="QF867" s="57"/>
      <c r="QG867" s="57"/>
      <c r="QH867" s="57"/>
      <c r="QI867" s="57"/>
      <c r="QJ867" s="57"/>
      <c r="QK867" s="57"/>
      <c r="QL867" s="57"/>
      <c r="QM867" s="57"/>
      <c r="QN867" s="57"/>
      <c r="QO867" s="57"/>
      <c r="QP867" s="57"/>
      <c r="QQ867" s="57"/>
      <c r="QR867" s="57"/>
      <c r="QS867" s="57"/>
      <c r="QT867" s="57"/>
      <c r="QU867" s="57"/>
      <c r="QV867" s="57"/>
      <c r="QW867" s="57"/>
      <c r="QX867" s="57"/>
      <c r="QY867" s="57"/>
      <c r="QZ867" s="57"/>
      <c r="RA867" s="57"/>
      <c r="RB867" s="57"/>
      <c r="RC867" s="57"/>
      <c r="RD867" s="57"/>
      <c r="RE867" s="57"/>
      <c r="RF867" s="57"/>
      <c r="RG867" s="57"/>
      <c r="RH867" s="57"/>
      <c r="RI867" s="57"/>
      <c r="RJ867" s="57"/>
      <c r="RK867" s="57"/>
      <c r="RL867" s="57"/>
      <c r="RM867" s="57"/>
      <c r="RN867" s="57"/>
      <c r="RO867" s="57"/>
      <c r="RP867" s="57"/>
      <c r="RQ867" s="57"/>
      <c r="RR867" s="57"/>
      <c r="RS867" s="57"/>
      <c r="RT867" s="57"/>
      <c r="RU867" s="57"/>
      <c r="RV867" s="57"/>
      <c r="RW867" s="57"/>
      <c r="RX867" s="57"/>
      <c r="RY867" s="57"/>
      <c r="RZ867" s="57"/>
      <c r="SA867" s="57"/>
      <c r="SB867" s="57"/>
      <c r="SC867" s="57"/>
      <c r="SD867" s="57"/>
      <c r="SE867" s="57"/>
      <c r="SF867" s="57"/>
      <c r="SG867" s="57"/>
      <c r="SH867" s="57"/>
      <c r="SI867" s="57"/>
      <c r="SJ867" s="57"/>
      <c r="SK867" s="57"/>
      <c r="SL867" s="57"/>
      <c r="SM867" s="57"/>
      <c r="SN867" s="57"/>
      <c r="SO867" s="57"/>
      <c r="SP867" s="57"/>
      <c r="SQ867" s="57"/>
      <c r="SR867" s="57"/>
      <c r="SS867" s="57"/>
      <c r="ST867" s="57"/>
      <c r="SU867" s="57"/>
      <c r="SV867" s="57"/>
      <c r="SW867" s="57"/>
      <c r="SX867" s="57"/>
      <c r="SY867" s="57"/>
      <c r="SZ867" s="57"/>
      <c r="TA867" s="57"/>
      <c r="TB867" s="57"/>
      <c r="TC867" s="57"/>
      <c r="TD867" s="57"/>
      <c r="TE867" s="57"/>
      <c r="TF867" s="57"/>
      <c r="TG867" s="57"/>
      <c r="TH867" s="57"/>
      <c r="TI867" s="57"/>
      <c r="TJ867" s="57"/>
      <c r="TK867" s="57"/>
      <c r="TL867" s="57"/>
      <c r="TM867" s="57"/>
      <c r="TN867" s="57"/>
      <c r="TO867" s="57"/>
      <c r="TP867" s="57"/>
      <c r="TQ867" s="57"/>
      <c r="TR867" s="57"/>
      <c r="TS867" s="57"/>
      <c r="TT867" s="57"/>
      <c r="TU867" s="57"/>
      <c r="TV867" s="57"/>
      <c r="TW867" s="57"/>
      <c r="TX867" s="57"/>
      <c r="TY867" s="57"/>
      <c r="TZ867" s="57"/>
      <c r="UA867" s="57"/>
      <c r="UB867" s="57"/>
      <c r="UC867" s="57"/>
      <c r="UD867" s="57"/>
      <c r="UE867" s="57"/>
      <c r="UF867" s="57"/>
      <c r="UG867" s="57"/>
      <c r="UH867" s="57"/>
      <c r="UI867" s="57"/>
      <c r="UJ867" s="57"/>
      <c r="UK867" s="57"/>
      <c r="UL867" s="57"/>
      <c r="UM867" s="57"/>
      <c r="UN867" s="57"/>
      <c r="UO867" s="57"/>
      <c r="UP867" s="57"/>
      <c r="UQ867" s="57"/>
      <c r="UR867" s="57"/>
      <c r="US867" s="57"/>
      <c r="UT867" s="57"/>
      <c r="UU867" s="57"/>
      <c r="UV867" s="57"/>
      <c r="UW867" s="57"/>
      <c r="UX867" s="57"/>
      <c r="UY867" s="57"/>
      <c r="UZ867" s="57"/>
      <c r="VA867" s="57"/>
      <c r="VB867" s="57"/>
      <c r="VC867" s="57"/>
      <c r="VD867" s="57"/>
      <c r="VE867" s="57"/>
      <c r="VF867" s="57"/>
      <c r="VG867" s="57"/>
      <c r="VH867" s="57"/>
      <c r="VI867" s="57"/>
      <c r="VJ867" s="57"/>
      <c r="VK867" s="57"/>
      <c r="VL867" s="57"/>
      <c r="VM867" s="57"/>
      <c r="VN867" s="57"/>
      <c r="VO867" s="57"/>
      <c r="VP867" s="57"/>
      <c r="VQ867" s="57"/>
      <c r="VR867" s="57"/>
      <c r="VS867" s="57"/>
      <c r="VT867" s="57"/>
      <c r="VU867" s="57"/>
      <c r="VV867" s="57"/>
      <c r="VW867" s="57"/>
      <c r="VX867" s="57"/>
      <c r="VY867" s="57"/>
      <c r="VZ867" s="57"/>
      <c r="WA867" s="57"/>
      <c r="WB867" s="57"/>
      <c r="WC867" s="57"/>
      <c r="WD867" s="57"/>
      <c r="WE867" s="57"/>
      <c r="WF867" s="57"/>
      <c r="WG867" s="57"/>
      <c r="WH867" s="57"/>
      <c r="WI867" s="57"/>
      <c r="WJ867" s="57"/>
      <c r="WK867" s="57"/>
      <c r="WL867" s="57"/>
      <c r="WM867" s="57"/>
      <c r="WN867" s="57"/>
      <c r="WO867" s="57"/>
      <c r="WP867" s="57"/>
      <c r="WQ867" s="57"/>
      <c r="WR867" s="57"/>
      <c r="WS867" s="57"/>
      <c r="WT867" s="57"/>
      <c r="WU867" s="57"/>
      <c r="WV867" s="57"/>
      <c r="WW867" s="57"/>
      <c r="WX867" s="57"/>
      <c r="WY867" s="57"/>
      <c r="WZ867" s="57"/>
      <c r="XA867" s="57"/>
      <c r="XB867" s="57"/>
      <c r="XC867" s="57"/>
      <c r="XD867" s="57"/>
      <c r="XE867" s="57"/>
      <c r="XF867" s="57"/>
      <c r="XG867" s="57"/>
      <c r="XH867" s="57"/>
      <c r="XI867" s="57"/>
      <c r="XJ867" s="57"/>
      <c r="XK867" s="57"/>
      <c r="XL867" s="57"/>
      <c r="XM867" s="57"/>
      <c r="XN867" s="57"/>
      <c r="XO867" s="57"/>
      <c r="XP867" s="57"/>
      <c r="XQ867" s="57"/>
      <c r="XR867" s="57"/>
      <c r="XS867" s="57"/>
      <c r="XT867" s="57"/>
      <c r="XU867" s="57"/>
      <c r="XV867" s="57"/>
      <c r="XW867" s="57"/>
    </row>
    <row r="868">
      <c r="AI868" s="57"/>
      <c r="BR868" s="57"/>
      <c r="DA868" s="57"/>
      <c r="EJ868" s="57"/>
      <c r="EK868" s="57"/>
      <c r="EL868" s="57"/>
      <c r="EM868" s="57"/>
      <c r="EN868" s="57"/>
      <c r="EO868" s="57"/>
      <c r="EP868" s="57"/>
      <c r="EQ868" s="57"/>
      <c r="ER868" s="57"/>
      <c r="ES868" s="57"/>
      <c r="ET868" s="57"/>
      <c r="EU868" s="57"/>
      <c r="EV868" s="57"/>
      <c r="EW868" s="57"/>
      <c r="EX868" s="57"/>
      <c r="EY868" s="57"/>
      <c r="EZ868" s="57"/>
      <c r="FA868" s="57"/>
      <c r="FB868" s="57"/>
      <c r="FC868" s="57"/>
      <c r="FD868" s="57"/>
      <c r="FE868" s="57"/>
      <c r="FF868" s="57"/>
      <c r="FG868" s="57"/>
      <c r="FH868" s="57"/>
      <c r="FI868" s="57"/>
      <c r="FJ868" s="57"/>
      <c r="FK868" s="57"/>
      <c r="FL868" s="57"/>
      <c r="FM868" s="57"/>
      <c r="FN868" s="57"/>
      <c r="FO868" s="57"/>
      <c r="FP868" s="57"/>
      <c r="FQ868" s="57"/>
      <c r="FR868" s="57"/>
      <c r="FS868" s="57"/>
      <c r="FT868" s="57"/>
      <c r="FU868" s="57"/>
      <c r="FV868" s="57"/>
      <c r="FW868" s="57"/>
      <c r="FX868" s="57"/>
      <c r="FY868" s="57"/>
      <c r="FZ868" s="57"/>
      <c r="GA868" s="57"/>
      <c r="GB868" s="57"/>
      <c r="GC868" s="57"/>
      <c r="GD868" s="57"/>
      <c r="GE868" s="57"/>
      <c r="GF868" s="57"/>
      <c r="GG868" s="57"/>
      <c r="GH868" s="57"/>
      <c r="GI868" s="57"/>
      <c r="GJ868" s="57"/>
      <c r="GK868" s="57"/>
      <c r="GL868" s="57"/>
      <c r="GM868" s="57"/>
      <c r="GN868" s="57"/>
      <c r="GO868" s="57"/>
      <c r="GP868" s="57"/>
      <c r="GQ868" s="57"/>
      <c r="GR868" s="57"/>
      <c r="GS868" s="57"/>
      <c r="GT868" s="57"/>
      <c r="GU868" s="57"/>
      <c r="GV868" s="57"/>
      <c r="GW868" s="57"/>
      <c r="GX868" s="57"/>
      <c r="GY868" s="57"/>
      <c r="GZ868" s="57"/>
      <c r="HA868" s="57"/>
      <c r="HB868" s="57"/>
      <c r="HC868" s="57"/>
      <c r="HD868" s="57"/>
      <c r="HE868" s="57"/>
      <c r="HF868" s="57"/>
      <c r="HG868" s="57"/>
      <c r="HH868" s="57"/>
      <c r="HI868" s="57"/>
      <c r="HJ868" s="57"/>
      <c r="HK868" s="57"/>
      <c r="HL868" s="57"/>
      <c r="HM868" s="57"/>
      <c r="HN868" s="57"/>
      <c r="HO868" s="57"/>
      <c r="HP868" s="57"/>
      <c r="HQ868" s="57"/>
      <c r="HR868" s="57"/>
      <c r="HS868" s="57"/>
      <c r="HT868" s="57"/>
      <c r="HU868" s="57"/>
      <c r="HV868" s="57"/>
      <c r="HW868" s="57"/>
      <c r="HX868" s="57"/>
      <c r="HY868" s="57"/>
      <c r="HZ868" s="57"/>
      <c r="IA868" s="57"/>
      <c r="IB868" s="57"/>
      <c r="IC868" s="57"/>
      <c r="ID868" s="57"/>
      <c r="IE868" s="57"/>
      <c r="IF868" s="57"/>
      <c r="IG868" s="57"/>
      <c r="IH868" s="57"/>
      <c r="II868" s="57"/>
      <c r="IJ868" s="57"/>
      <c r="IK868" s="57"/>
      <c r="IL868" s="57"/>
      <c r="IM868" s="57"/>
      <c r="IN868" s="57"/>
      <c r="IO868" s="57"/>
      <c r="IP868" s="57"/>
      <c r="IQ868" s="57"/>
      <c r="IR868" s="57"/>
      <c r="IS868" s="57"/>
      <c r="IT868" s="57"/>
      <c r="IU868" s="57"/>
      <c r="IV868" s="57"/>
      <c r="IW868" s="57"/>
      <c r="IX868" s="57"/>
      <c r="IY868" s="57"/>
      <c r="IZ868" s="57"/>
      <c r="JA868" s="57"/>
      <c r="JB868" s="57"/>
      <c r="JC868" s="57"/>
      <c r="JD868" s="57"/>
      <c r="JE868" s="57"/>
      <c r="JF868" s="57"/>
      <c r="JG868" s="57"/>
      <c r="JH868" s="57"/>
      <c r="JI868" s="57"/>
      <c r="JJ868" s="57"/>
      <c r="JK868" s="57"/>
      <c r="JL868" s="57"/>
      <c r="JM868" s="57"/>
      <c r="JN868" s="57"/>
      <c r="JO868" s="57"/>
      <c r="JP868" s="57"/>
      <c r="JQ868" s="57"/>
      <c r="JR868" s="57"/>
      <c r="JS868" s="57"/>
      <c r="JT868" s="57"/>
      <c r="JU868" s="57"/>
      <c r="JV868" s="57"/>
      <c r="JW868" s="57"/>
      <c r="JX868" s="57"/>
      <c r="JY868" s="57"/>
      <c r="JZ868" s="57"/>
      <c r="KA868" s="57"/>
      <c r="KB868" s="57"/>
      <c r="KC868" s="57"/>
      <c r="KD868" s="57"/>
      <c r="KE868" s="57"/>
      <c r="KF868" s="57"/>
      <c r="KG868" s="57"/>
      <c r="KH868" s="57"/>
      <c r="KI868" s="57"/>
      <c r="KJ868" s="57"/>
      <c r="KK868" s="57"/>
      <c r="KL868" s="57"/>
      <c r="KM868" s="57"/>
      <c r="KN868" s="57"/>
      <c r="KO868" s="57"/>
      <c r="KP868" s="57"/>
      <c r="KQ868" s="57"/>
      <c r="KR868" s="57"/>
      <c r="KS868" s="57"/>
      <c r="KT868" s="57"/>
      <c r="KU868" s="57"/>
      <c r="KV868" s="57"/>
      <c r="KW868" s="57"/>
      <c r="KX868" s="57"/>
      <c r="KY868" s="57"/>
      <c r="KZ868" s="57"/>
      <c r="LA868" s="57"/>
      <c r="LB868" s="57"/>
      <c r="LC868" s="57"/>
      <c r="LD868" s="57"/>
      <c r="LE868" s="57"/>
      <c r="LF868" s="57"/>
      <c r="LG868" s="57"/>
      <c r="LH868" s="57"/>
      <c r="LI868" s="57"/>
      <c r="LJ868" s="57"/>
      <c r="LK868" s="57"/>
      <c r="LL868" s="57"/>
      <c r="LM868" s="57"/>
      <c r="LN868" s="57"/>
      <c r="LO868" s="57"/>
      <c r="LP868" s="57"/>
      <c r="LQ868" s="57"/>
      <c r="LR868" s="57"/>
      <c r="LS868" s="57"/>
      <c r="LT868" s="57"/>
      <c r="LU868" s="57"/>
      <c r="LV868" s="57"/>
      <c r="LW868" s="57"/>
      <c r="LX868" s="57"/>
      <c r="LY868" s="57"/>
      <c r="LZ868" s="57"/>
      <c r="MA868" s="57"/>
      <c r="MB868" s="57"/>
      <c r="MC868" s="57"/>
      <c r="MD868" s="57"/>
      <c r="ME868" s="57"/>
      <c r="MF868" s="57"/>
      <c r="MG868" s="57"/>
      <c r="MH868" s="57"/>
      <c r="MI868" s="57"/>
      <c r="MJ868" s="57"/>
      <c r="MK868" s="57"/>
      <c r="ML868" s="57"/>
      <c r="MM868" s="57"/>
      <c r="MN868" s="57"/>
      <c r="MO868" s="57"/>
      <c r="MP868" s="57"/>
      <c r="MQ868" s="57"/>
      <c r="MR868" s="57"/>
      <c r="MS868" s="57"/>
      <c r="MT868" s="57"/>
      <c r="MU868" s="57"/>
      <c r="MV868" s="57"/>
      <c r="MW868" s="57"/>
      <c r="MX868" s="57"/>
      <c r="MY868" s="57"/>
      <c r="MZ868" s="57"/>
      <c r="NA868" s="57"/>
      <c r="NB868" s="57"/>
      <c r="NC868" s="57"/>
      <c r="ND868" s="57"/>
      <c r="NE868" s="57"/>
      <c r="NF868" s="57"/>
      <c r="NG868" s="57"/>
      <c r="NH868" s="57"/>
      <c r="NI868" s="57"/>
      <c r="NJ868" s="57"/>
      <c r="NK868" s="57"/>
      <c r="NL868" s="57"/>
      <c r="NM868" s="57"/>
      <c r="NN868" s="57"/>
      <c r="NO868" s="57"/>
      <c r="NP868" s="57"/>
      <c r="NQ868" s="57"/>
      <c r="NR868" s="57"/>
      <c r="NS868" s="57"/>
      <c r="NT868" s="57"/>
      <c r="NU868" s="57"/>
      <c r="NV868" s="57"/>
      <c r="NW868" s="57"/>
      <c r="NX868" s="57"/>
      <c r="NY868" s="57"/>
      <c r="NZ868" s="57"/>
      <c r="OA868" s="57"/>
      <c r="OB868" s="57"/>
      <c r="OC868" s="57"/>
      <c r="OD868" s="57"/>
      <c r="OE868" s="57"/>
      <c r="OF868" s="57"/>
      <c r="OG868" s="57"/>
      <c r="OH868" s="57"/>
      <c r="OI868" s="57"/>
      <c r="OJ868" s="57"/>
      <c r="OK868" s="57"/>
      <c r="OL868" s="57"/>
      <c r="OM868" s="57"/>
      <c r="ON868" s="57"/>
      <c r="OO868" s="57"/>
      <c r="OP868" s="57"/>
      <c r="OQ868" s="57"/>
      <c r="OR868" s="57"/>
      <c r="OS868" s="57"/>
      <c r="OT868" s="57"/>
      <c r="OU868" s="57"/>
      <c r="OV868" s="57"/>
      <c r="OW868" s="57"/>
      <c r="OX868" s="57"/>
      <c r="OY868" s="57"/>
      <c r="OZ868" s="57"/>
      <c r="PA868" s="57"/>
      <c r="PB868" s="57"/>
      <c r="PC868" s="57"/>
      <c r="PD868" s="57"/>
      <c r="PE868" s="57"/>
      <c r="PF868" s="57"/>
      <c r="PG868" s="57"/>
      <c r="PH868" s="57"/>
      <c r="PI868" s="57"/>
      <c r="PJ868" s="57"/>
      <c r="PK868" s="57"/>
      <c r="PL868" s="57"/>
      <c r="PM868" s="57"/>
      <c r="PN868" s="57"/>
      <c r="PO868" s="57"/>
      <c r="PP868" s="57"/>
      <c r="PQ868" s="57"/>
      <c r="PR868" s="57"/>
      <c r="PS868" s="57"/>
      <c r="PT868" s="57"/>
      <c r="PU868" s="57"/>
      <c r="PV868" s="57"/>
      <c r="PW868" s="57"/>
      <c r="PX868" s="57"/>
      <c r="PY868" s="57"/>
      <c r="PZ868" s="57"/>
      <c r="QA868" s="57"/>
      <c r="QB868" s="57"/>
      <c r="QC868" s="57"/>
      <c r="QD868" s="57"/>
      <c r="QE868" s="57"/>
      <c r="QF868" s="57"/>
      <c r="QG868" s="57"/>
      <c r="QH868" s="57"/>
      <c r="QI868" s="57"/>
      <c r="QJ868" s="57"/>
      <c r="QK868" s="57"/>
      <c r="QL868" s="57"/>
      <c r="QM868" s="57"/>
      <c r="QN868" s="57"/>
      <c r="QO868" s="57"/>
      <c r="QP868" s="57"/>
      <c r="QQ868" s="57"/>
      <c r="QR868" s="57"/>
      <c r="QS868" s="57"/>
      <c r="QT868" s="57"/>
      <c r="QU868" s="57"/>
      <c r="QV868" s="57"/>
      <c r="QW868" s="57"/>
      <c r="QX868" s="57"/>
      <c r="QY868" s="57"/>
      <c r="QZ868" s="57"/>
      <c r="RA868" s="57"/>
      <c r="RB868" s="57"/>
      <c r="RC868" s="57"/>
      <c r="RD868" s="57"/>
      <c r="RE868" s="57"/>
      <c r="RF868" s="57"/>
      <c r="RG868" s="57"/>
      <c r="RH868" s="57"/>
      <c r="RI868" s="57"/>
      <c r="RJ868" s="57"/>
      <c r="RK868" s="57"/>
      <c r="RL868" s="57"/>
      <c r="RM868" s="57"/>
      <c r="RN868" s="57"/>
      <c r="RO868" s="57"/>
      <c r="RP868" s="57"/>
      <c r="RQ868" s="57"/>
      <c r="RR868" s="57"/>
      <c r="RS868" s="57"/>
      <c r="RT868" s="57"/>
      <c r="RU868" s="57"/>
      <c r="RV868" s="57"/>
      <c r="RW868" s="57"/>
      <c r="RX868" s="57"/>
      <c r="RY868" s="57"/>
      <c r="RZ868" s="57"/>
      <c r="SA868" s="57"/>
      <c r="SB868" s="57"/>
      <c r="SC868" s="57"/>
      <c r="SD868" s="57"/>
      <c r="SE868" s="57"/>
      <c r="SF868" s="57"/>
      <c r="SG868" s="57"/>
      <c r="SH868" s="57"/>
      <c r="SI868" s="57"/>
      <c r="SJ868" s="57"/>
      <c r="SK868" s="57"/>
      <c r="SL868" s="57"/>
      <c r="SM868" s="57"/>
      <c r="SN868" s="57"/>
      <c r="SO868" s="57"/>
      <c r="SP868" s="57"/>
      <c r="SQ868" s="57"/>
      <c r="SR868" s="57"/>
      <c r="SS868" s="57"/>
      <c r="ST868" s="57"/>
      <c r="SU868" s="57"/>
      <c r="SV868" s="57"/>
      <c r="SW868" s="57"/>
      <c r="SX868" s="57"/>
      <c r="SY868" s="57"/>
      <c r="SZ868" s="57"/>
      <c r="TA868" s="57"/>
      <c r="TB868" s="57"/>
      <c r="TC868" s="57"/>
      <c r="TD868" s="57"/>
      <c r="TE868" s="57"/>
      <c r="TF868" s="57"/>
      <c r="TG868" s="57"/>
      <c r="TH868" s="57"/>
      <c r="TI868" s="57"/>
      <c r="TJ868" s="57"/>
      <c r="TK868" s="57"/>
      <c r="TL868" s="57"/>
      <c r="TM868" s="57"/>
      <c r="TN868" s="57"/>
      <c r="TO868" s="57"/>
      <c r="TP868" s="57"/>
      <c r="TQ868" s="57"/>
      <c r="TR868" s="57"/>
      <c r="TS868" s="57"/>
      <c r="TT868" s="57"/>
      <c r="TU868" s="57"/>
      <c r="TV868" s="57"/>
      <c r="TW868" s="57"/>
      <c r="TX868" s="57"/>
      <c r="TY868" s="57"/>
      <c r="TZ868" s="57"/>
      <c r="UA868" s="57"/>
      <c r="UB868" s="57"/>
      <c r="UC868" s="57"/>
      <c r="UD868" s="57"/>
      <c r="UE868" s="57"/>
      <c r="UF868" s="57"/>
      <c r="UG868" s="57"/>
      <c r="UH868" s="57"/>
      <c r="UI868" s="57"/>
      <c r="UJ868" s="57"/>
      <c r="UK868" s="57"/>
      <c r="UL868" s="57"/>
      <c r="UM868" s="57"/>
      <c r="UN868" s="57"/>
      <c r="UO868" s="57"/>
      <c r="UP868" s="57"/>
      <c r="UQ868" s="57"/>
      <c r="UR868" s="57"/>
      <c r="US868" s="57"/>
      <c r="UT868" s="57"/>
      <c r="UU868" s="57"/>
      <c r="UV868" s="57"/>
      <c r="UW868" s="57"/>
      <c r="UX868" s="57"/>
      <c r="UY868" s="57"/>
      <c r="UZ868" s="57"/>
      <c r="VA868" s="57"/>
      <c r="VB868" s="57"/>
      <c r="VC868" s="57"/>
      <c r="VD868" s="57"/>
      <c r="VE868" s="57"/>
      <c r="VF868" s="57"/>
      <c r="VG868" s="57"/>
      <c r="VH868" s="57"/>
      <c r="VI868" s="57"/>
      <c r="VJ868" s="57"/>
      <c r="VK868" s="57"/>
      <c r="VL868" s="57"/>
      <c r="VM868" s="57"/>
      <c r="VN868" s="57"/>
      <c r="VO868" s="57"/>
      <c r="VP868" s="57"/>
      <c r="VQ868" s="57"/>
      <c r="VR868" s="57"/>
      <c r="VS868" s="57"/>
      <c r="VT868" s="57"/>
      <c r="VU868" s="57"/>
      <c r="VV868" s="57"/>
      <c r="VW868" s="57"/>
      <c r="VX868" s="57"/>
      <c r="VY868" s="57"/>
      <c r="VZ868" s="57"/>
      <c r="WA868" s="57"/>
      <c r="WB868" s="57"/>
      <c r="WC868" s="57"/>
      <c r="WD868" s="57"/>
      <c r="WE868" s="57"/>
      <c r="WF868" s="57"/>
      <c r="WG868" s="57"/>
      <c r="WH868" s="57"/>
      <c r="WI868" s="57"/>
      <c r="WJ868" s="57"/>
      <c r="WK868" s="57"/>
      <c r="WL868" s="57"/>
      <c r="WM868" s="57"/>
      <c r="WN868" s="57"/>
      <c r="WO868" s="57"/>
      <c r="WP868" s="57"/>
      <c r="WQ868" s="57"/>
      <c r="WR868" s="57"/>
      <c r="WS868" s="57"/>
      <c r="WT868" s="57"/>
      <c r="WU868" s="57"/>
      <c r="WV868" s="57"/>
      <c r="WW868" s="57"/>
      <c r="WX868" s="57"/>
      <c r="WY868" s="57"/>
      <c r="WZ868" s="57"/>
      <c r="XA868" s="57"/>
      <c r="XB868" s="57"/>
      <c r="XC868" s="57"/>
      <c r="XD868" s="57"/>
      <c r="XE868" s="57"/>
      <c r="XF868" s="57"/>
      <c r="XG868" s="57"/>
      <c r="XH868" s="57"/>
      <c r="XI868" s="57"/>
      <c r="XJ868" s="57"/>
      <c r="XK868" s="57"/>
      <c r="XL868" s="57"/>
      <c r="XM868" s="57"/>
      <c r="XN868" s="57"/>
      <c r="XO868" s="57"/>
      <c r="XP868" s="57"/>
      <c r="XQ868" s="57"/>
      <c r="XR868" s="57"/>
      <c r="XS868" s="57"/>
      <c r="XT868" s="57"/>
      <c r="XU868" s="57"/>
      <c r="XV868" s="57"/>
      <c r="XW868" s="57"/>
    </row>
    <row r="869">
      <c r="AI869" s="57"/>
      <c r="BR869" s="57"/>
      <c r="DA869" s="57"/>
      <c r="EJ869" s="57"/>
      <c r="EK869" s="57"/>
      <c r="EL869" s="57"/>
      <c r="EM869" s="57"/>
      <c r="EN869" s="57"/>
      <c r="EO869" s="57"/>
      <c r="EP869" s="57"/>
      <c r="EQ869" s="57"/>
      <c r="ER869" s="57"/>
      <c r="ES869" s="57"/>
      <c r="ET869" s="57"/>
      <c r="EU869" s="57"/>
      <c r="EV869" s="57"/>
      <c r="EW869" s="57"/>
      <c r="EX869" s="57"/>
      <c r="EY869" s="57"/>
      <c r="EZ869" s="57"/>
      <c r="FA869" s="57"/>
      <c r="FB869" s="57"/>
      <c r="FC869" s="57"/>
      <c r="FD869" s="57"/>
      <c r="FE869" s="57"/>
      <c r="FF869" s="57"/>
      <c r="FG869" s="57"/>
      <c r="FH869" s="57"/>
      <c r="FI869" s="57"/>
      <c r="FJ869" s="57"/>
      <c r="FK869" s="57"/>
      <c r="FL869" s="57"/>
      <c r="FM869" s="57"/>
      <c r="FN869" s="57"/>
      <c r="FO869" s="57"/>
      <c r="FP869" s="57"/>
      <c r="FQ869" s="57"/>
      <c r="FR869" s="57"/>
      <c r="FS869" s="57"/>
      <c r="FT869" s="57"/>
      <c r="FU869" s="57"/>
      <c r="FV869" s="57"/>
      <c r="FW869" s="57"/>
      <c r="FX869" s="57"/>
      <c r="FY869" s="57"/>
      <c r="FZ869" s="57"/>
      <c r="GA869" s="57"/>
      <c r="GB869" s="57"/>
      <c r="GC869" s="57"/>
      <c r="GD869" s="57"/>
      <c r="GE869" s="57"/>
      <c r="GF869" s="57"/>
      <c r="GG869" s="57"/>
      <c r="GH869" s="57"/>
      <c r="GI869" s="57"/>
      <c r="GJ869" s="57"/>
      <c r="GK869" s="57"/>
      <c r="GL869" s="57"/>
      <c r="GM869" s="57"/>
      <c r="GN869" s="57"/>
      <c r="GO869" s="57"/>
      <c r="GP869" s="57"/>
      <c r="GQ869" s="57"/>
      <c r="GR869" s="57"/>
      <c r="GS869" s="57"/>
      <c r="GT869" s="57"/>
      <c r="GU869" s="57"/>
      <c r="GV869" s="57"/>
      <c r="GW869" s="57"/>
      <c r="GX869" s="57"/>
      <c r="GY869" s="57"/>
      <c r="GZ869" s="57"/>
      <c r="HA869" s="57"/>
      <c r="HB869" s="57"/>
      <c r="HC869" s="57"/>
      <c r="HD869" s="57"/>
      <c r="HE869" s="57"/>
      <c r="HF869" s="57"/>
      <c r="HG869" s="57"/>
      <c r="HH869" s="57"/>
      <c r="HI869" s="57"/>
      <c r="HJ869" s="57"/>
      <c r="HK869" s="57"/>
      <c r="HL869" s="57"/>
      <c r="HM869" s="57"/>
      <c r="HN869" s="57"/>
      <c r="HO869" s="57"/>
      <c r="HP869" s="57"/>
      <c r="HQ869" s="57"/>
      <c r="HR869" s="57"/>
      <c r="HS869" s="57"/>
      <c r="HT869" s="57"/>
      <c r="HU869" s="57"/>
      <c r="HV869" s="57"/>
      <c r="HW869" s="57"/>
      <c r="HX869" s="57"/>
      <c r="HY869" s="57"/>
      <c r="HZ869" s="57"/>
      <c r="IA869" s="57"/>
      <c r="IB869" s="57"/>
      <c r="IC869" s="57"/>
      <c r="ID869" s="57"/>
      <c r="IE869" s="57"/>
      <c r="IF869" s="57"/>
      <c r="IG869" s="57"/>
      <c r="IH869" s="57"/>
      <c r="II869" s="57"/>
      <c r="IJ869" s="57"/>
      <c r="IK869" s="57"/>
      <c r="IL869" s="57"/>
      <c r="IM869" s="57"/>
      <c r="IN869" s="57"/>
      <c r="IO869" s="57"/>
      <c r="IP869" s="57"/>
      <c r="IQ869" s="57"/>
      <c r="IR869" s="57"/>
      <c r="IS869" s="57"/>
      <c r="IT869" s="57"/>
      <c r="IU869" s="57"/>
      <c r="IV869" s="57"/>
      <c r="IW869" s="57"/>
      <c r="IX869" s="57"/>
      <c r="IY869" s="57"/>
      <c r="IZ869" s="57"/>
      <c r="JA869" s="57"/>
      <c r="JB869" s="57"/>
      <c r="JC869" s="57"/>
      <c r="JD869" s="57"/>
      <c r="JE869" s="57"/>
      <c r="JF869" s="57"/>
      <c r="JG869" s="57"/>
      <c r="JH869" s="57"/>
      <c r="JI869" s="57"/>
      <c r="JJ869" s="57"/>
      <c r="JK869" s="57"/>
      <c r="JL869" s="57"/>
      <c r="JM869" s="57"/>
      <c r="JN869" s="57"/>
      <c r="JO869" s="57"/>
      <c r="JP869" s="57"/>
      <c r="JQ869" s="57"/>
      <c r="JR869" s="57"/>
      <c r="JS869" s="57"/>
      <c r="JT869" s="57"/>
      <c r="JU869" s="57"/>
      <c r="JV869" s="57"/>
      <c r="JW869" s="57"/>
      <c r="JX869" s="57"/>
      <c r="JY869" s="57"/>
      <c r="JZ869" s="57"/>
      <c r="KA869" s="57"/>
      <c r="KB869" s="57"/>
      <c r="KC869" s="57"/>
      <c r="KD869" s="57"/>
      <c r="KE869" s="57"/>
      <c r="KF869" s="57"/>
      <c r="KG869" s="57"/>
      <c r="KH869" s="57"/>
      <c r="KI869" s="57"/>
      <c r="KJ869" s="57"/>
      <c r="KK869" s="57"/>
      <c r="KL869" s="57"/>
      <c r="KM869" s="57"/>
      <c r="KN869" s="57"/>
      <c r="KO869" s="57"/>
      <c r="KP869" s="57"/>
      <c r="KQ869" s="57"/>
      <c r="KR869" s="57"/>
      <c r="KS869" s="57"/>
      <c r="KT869" s="57"/>
      <c r="KU869" s="57"/>
      <c r="KV869" s="57"/>
      <c r="KW869" s="57"/>
      <c r="KX869" s="57"/>
      <c r="KY869" s="57"/>
      <c r="KZ869" s="57"/>
      <c r="LA869" s="57"/>
      <c r="LB869" s="57"/>
      <c r="LC869" s="57"/>
      <c r="LD869" s="57"/>
      <c r="LE869" s="57"/>
      <c r="LF869" s="57"/>
      <c r="LG869" s="57"/>
      <c r="LH869" s="57"/>
      <c r="LI869" s="57"/>
      <c r="LJ869" s="57"/>
      <c r="LK869" s="57"/>
      <c r="LL869" s="57"/>
      <c r="LM869" s="57"/>
      <c r="LN869" s="57"/>
      <c r="LO869" s="57"/>
      <c r="LP869" s="57"/>
      <c r="LQ869" s="57"/>
      <c r="LR869" s="57"/>
      <c r="LS869" s="57"/>
      <c r="LT869" s="57"/>
      <c r="LU869" s="57"/>
      <c r="LV869" s="57"/>
      <c r="LW869" s="57"/>
      <c r="LX869" s="57"/>
      <c r="LY869" s="57"/>
      <c r="LZ869" s="57"/>
      <c r="MA869" s="57"/>
      <c r="MB869" s="57"/>
      <c r="MC869" s="57"/>
      <c r="MD869" s="57"/>
      <c r="ME869" s="57"/>
      <c r="MF869" s="57"/>
      <c r="MG869" s="57"/>
      <c r="MH869" s="57"/>
      <c r="MI869" s="57"/>
      <c r="MJ869" s="57"/>
      <c r="MK869" s="57"/>
      <c r="ML869" s="57"/>
      <c r="MM869" s="57"/>
      <c r="MN869" s="57"/>
      <c r="MO869" s="57"/>
      <c r="MP869" s="57"/>
      <c r="MQ869" s="57"/>
      <c r="MR869" s="57"/>
      <c r="MS869" s="57"/>
      <c r="MT869" s="57"/>
      <c r="MU869" s="57"/>
      <c r="MV869" s="57"/>
      <c r="MW869" s="57"/>
      <c r="MX869" s="57"/>
      <c r="MY869" s="57"/>
      <c r="MZ869" s="57"/>
      <c r="NA869" s="57"/>
      <c r="NB869" s="57"/>
      <c r="NC869" s="57"/>
      <c r="ND869" s="57"/>
      <c r="NE869" s="57"/>
      <c r="NF869" s="57"/>
      <c r="NG869" s="57"/>
      <c r="NH869" s="57"/>
      <c r="NI869" s="57"/>
      <c r="NJ869" s="57"/>
      <c r="NK869" s="57"/>
      <c r="NL869" s="57"/>
      <c r="NM869" s="57"/>
      <c r="NN869" s="57"/>
      <c r="NO869" s="57"/>
      <c r="NP869" s="57"/>
      <c r="NQ869" s="57"/>
      <c r="NR869" s="57"/>
      <c r="NS869" s="57"/>
      <c r="NT869" s="57"/>
      <c r="NU869" s="57"/>
      <c r="NV869" s="57"/>
      <c r="NW869" s="57"/>
      <c r="NX869" s="57"/>
      <c r="NY869" s="57"/>
      <c r="NZ869" s="57"/>
      <c r="OA869" s="57"/>
      <c r="OB869" s="57"/>
      <c r="OC869" s="57"/>
      <c r="OD869" s="57"/>
      <c r="OE869" s="57"/>
      <c r="OF869" s="57"/>
      <c r="OG869" s="57"/>
      <c r="OH869" s="57"/>
      <c r="OI869" s="57"/>
      <c r="OJ869" s="57"/>
      <c r="OK869" s="57"/>
      <c r="OL869" s="57"/>
      <c r="OM869" s="57"/>
      <c r="ON869" s="57"/>
      <c r="OO869" s="57"/>
      <c r="OP869" s="57"/>
      <c r="OQ869" s="57"/>
      <c r="OR869" s="57"/>
      <c r="OS869" s="57"/>
      <c r="OT869" s="57"/>
      <c r="OU869" s="57"/>
      <c r="OV869" s="57"/>
      <c r="OW869" s="57"/>
      <c r="OX869" s="57"/>
      <c r="OY869" s="57"/>
      <c r="OZ869" s="57"/>
      <c r="PA869" s="57"/>
      <c r="PB869" s="57"/>
      <c r="PC869" s="57"/>
      <c r="PD869" s="57"/>
      <c r="PE869" s="57"/>
      <c r="PF869" s="57"/>
      <c r="PG869" s="57"/>
      <c r="PH869" s="57"/>
      <c r="PI869" s="57"/>
      <c r="PJ869" s="57"/>
      <c r="PK869" s="57"/>
      <c r="PL869" s="57"/>
      <c r="PM869" s="57"/>
      <c r="PN869" s="57"/>
      <c r="PO869" s="57"/>
      <c r="PP869" s="57"/>
      <c r="PQ869" s="57"/>
      <c r="PR869" s="57"/>
      <c r="PS869" s="57"/>
      <c r="PT869" s="57"/>
      <c r="PU869" s="57"/>
      <c r="PV869" s="57"/>
      <c r="PW869" s="57"/>
      <c r="PX869" s="57"/>
      <c r="PY869" s="57"/>
      <c r="PZ869" s="57"/>
      <c r="QA869" s="57"/>
      <c r="QB869" s="57"/>
      <c r="QC869" s="57"/>
      <c r="QD869" s="57"/>
      <c r="QE869" s="57"/>
      <c r="QF869" s="57"/>
      <c r="QG869" s="57"/>
      <c r="QH869" s="57"/>
      <c r="QI869" s="57"/>
      <c r="QJ869" s="57"/>
      <c r="QK869" s="57"/>
      <c r="QL869" s="57"/>
      <c r="QM869" s="57"/>
      <c r="QN869" s="57"/>
      <c r="QO869" s="57"/>
      <c r="QP869" s="57"/>
      <c r="QQ869" s="57"/>
      <c r="QR869" s="57"/>
      <c r="QS869" s="57"/>
      <c r="QT869" s="57"/>
      <c r="QU869" s="57"/>
      <c r="QV869" s="57"/>
      <c r="QW869" s="57"/>
      <c r="QX869" s="57"/>
      <c r="QY869" s="57"/>
      <c r="QZ869" s="57"/>
      <c r="RA869" s="57"/>
      <c r="RB869" s="57"/>
      <c r="RC869" s="57"/>
      <c r="RD869" s="57"/>
      <c r="RE869" s="57"/>
      <c r="RF869" s="57"/>
      <c r="RG869" s="57"/>
      <c r="RH869" s="57"/>
      <c r="RI869" s="57"/>
      <c r="RJ869" s="57"/>
      <c r="RK869" s="57"/>
      <c r="RL869" s="57"/>
      <c r="RM869" s="57"/>
      <c r="RN869" s="57"/>
      <c r="RO869" s="57"/>
      <c r="RP869" s="57"/>
      <c r="RQ869" s="57"/>
      <c r="RR869" s="57"/>
      <c r="RS869" s="57"/>
      <c r="RT869" s="57"/>
      <c r="RU869" s="57"/>
      <c r="RV869" s="57"/>
      <c r="RW869" s="57"/>
      <c r="RX869" s="57"/>
      <c r="RY869" s="57"/>
      <c r="RZ869" s="57"/>
      <c r="SA869" s="57"/>
      <c r="SB869" s="57"/>
      <c r="SC869" s="57"/>
      <c r="SD869" s="57"/>
      <c r="SE869" s="57"/>
      <c r="SF869" s="57"/>
      <c r="SG869" s="57"/>
      <c r="SH869" s="57"/>
      <c r="SI869" s="57"/>
      <c r="SJ869" s="57"/>
      <c r="SK869" s="57"/>
      <c r="SL869" s="57"/>
      <c r="SM869" s="57"/>
      <c r="SN869" s="57"/>
      <c r="SO869" s="57"/>
      <c r="SP869" s="57"/>
      <c r="SQ869" s="57"/>
      <c r="SR869" s="57"/>
      <c r="SS869" s="57"/>
      <c r="ST869" s="57"/>
      <c r="SU869" s="57"/>
      <c r="SV869" s="57"/>
      <c r="SW869" s="57"/>
      <c r="SX869" s="57"/>
      <c r="SY869" s="57"/>
      <c r="SZ869" s="57"/>
      <c r="TA869" s="57"/>
      <c r="TB869" s="57"/>
      <c r="TC869" s="57"/>
      <c r="TD869" s="57"/>
      <c r="TE869" s="57"/>
      <c r="TF869" s="57"/>
      <c r="TG869" s="57"/>
      <c r="TH869" s="57"/>
      <c r="TI869" s="57"/>
      <c r="TJ869" s="57"/>
      <c r="TK869" s="57"/>
      <c r="TL869" s="57"/>
      <c r="TM869" s="57"/>
      <c r="TN869" s="57"/>
      <c r="TO869" s="57"/>
      <c r="TP869" s="57"/>
      <c r="TQ869" s="57"/>
      <c r="TR869" s="57"/>
      <c r="TS869" s="57"/>
      <c r="TT869" s="57"/>
      <c r="TU869" s="57"/>
      <c r="TV869" s="57"/>
      <c r="TW869" s="57"/>
      <c r="TX869" s="57"/>
      <c r="TY869" s="57"/>
      <c r="TZ869" s="57"/>
      <c r="UA869" s="57"/>
      <c r="UB869" s="57"/>
      <c r="UC869" s="57"/>
      <c r="UD869" s="57"/>
      <c r="UE869" s="57"/>
      <c r="UF869" s="57"/>
      <c r="UG869" s="57"/>
      <c r="UH869" s="57"/>
      <c r="UI869" s="57"/>
      <c r="UJ869" s="57"/>
      <c r="UK869" s="57"/>
      <c r="UL869" s="57"/>
      <c r="UM869" s="57"/>
      <c r="UN869" s="57"/>
      <c r="UO869" s="57"/>
      <c r="UP869" s="57"/>
      <c r="UQ869" s="57"/>
      <c r="UR869" s="57"/>
      <c r="US869" s="57"/>
      <c r="UT869" s="57"/>
      <c r="UU869" s="57"/>
      <c r="UV869" s="57"/>
      <c r="UW869" s="57"/>
      <c r="UX869" s="57"/>
      <c r="UY869" s="57"/>
      <c r="UZ869" s="57"/>
      <c r="VA869" s="57"/>
      <c r="VB869" s="57"/>
      <c r="VC869" s="57"/>
      <c r="VD869" s="57"/>
      <c r="VE869" s="57"/>
      <c r="VF869" s="57"/>
      <c r="VG869" s="57"/>
      <c r="VH869" s="57"/>
      <c r="VI869" s="57"/>
      <c r="VJ869" s="57"/>
      <c r="VK869" s="57"/>
      <c r="VL869" s="57"/>
      <c r="VM869" s="57"/>
      <c r="VN869" s="57"/>
      <c r="VO869" s="57"/>
      <c r="VP869" s="57"/>
      <c r="VQ869" s="57"/>
      <c r="VR869" s="57"/>
      <c r="VS869" s="57"/>
      <c r="VT869" s="57"/>
      <c r="VU869" s="57"/>
      <c r="VV869" s="57"/>
      <c r="VW869" s="57"/>
      <c r="VX869" s="57"/>
      <c r="VY869" s="57"/>
      <c r="VZ869" s="57"/>
      <c r="WA869" s="57"/>
      <c r="WB869" s="57"/>
      <c r="WC869" s="57"/>
      <c r="WD869" s="57"/>
      <c r="WE869" s="57"/>
      <c r="WF869" s="57"/>
      <c r="WG869" s="57"/>
      <c r="WH869" s="57"/>
      <c r="WI869" s="57"/>
      <c r="WJ869" s="57"/>
      <c r="WK869" s="57"/>
      <c r="WL869" s="57"/>
      <c r="WM869" s="57"/>
      <c r="WN869" s="57"/>
      <c r="WO869" s="57"/>
      <c r="WP869" s="57"/>
      <c r="WQ869" s="57"/>
      <c r="WR869" s="57"/>
      <c r="WS869" s="57"/>
      <c r="WT869" s="57"/>
      <c r="WU869" s="57"/>
      <c r="WV869" s="57"/>
      <c r="WW869" s="57"/>
      <c r="WX869" s="57"/>
      <c r="WY869" s="57"/>
      <c r="WZ869" s="57"/>
      <c r="XA869" s="57"/>
      <c r="XB869" s="57"/>
      <c r="XC869" s="57"/>
      <c r="XD869" s="57"/>
      <c r="XE869" s="57"/>
      <c r="XF869" s="57"/>
      <c r="XG869" s="57"/>
      <c r="XH869" s="57"/>
      <c r="XI869" s="57"/>
      <c r="XJ869" s="57"/>
      <c r="XK869" s="57"/>
      <c r="XL869" s="57"/>
      <c r="XM869" s="57"/>
      <c r="XN869" s="57"/>
      <c r="XO869" s="57"/>
      <c r="XP869" s="57"/>
      <c r="XQ869" s="57"/>
      <c r="XR869" s="57"/>
      <c r="XS869" s="57"/>
      <c r="XT869" s="57"/>
      <c r="XU869" s="57"/>
      <c r="XV869" s="57"/>
      <c r="XW869" s="57"/>
    </row>
    <row r="870">
      <c r="AI870" s="57"/>
      <c r="BR870" s="57"/>
      <c r="DA870" s="57"/>
      <c r="EJ870" s="57"/>
      <c r="EK870" s="57"/>
      <c r="EL870" s="57"/>
      <c r="EM870" s="57"/>
      <c r="EN870" s="57"/>
      <c r="EO870" s="57"/>
      <c r="EP870" s="57"/>
      <c r="EQ870" s="57"/>
      <c r="ER870" s="57"/>
      <c r="ES870" s="57"/>
      <c r="ET870" s="57"/>
      <c r="EU870" s="57"/>
      <c r="EV870" s="57"/>
      <c r="EW870" s="57"/>
      <c r="EX870" s="57"/>
      <c r="EY870" s="57"/>
      <c r="EZ870" s="57"/>
      <c r="FA870" s="57"/>
      <c r="FB870" s="57"/>
      <c r="FC870" s="57"/>
      <c r="FD870" s="57"/>
      <c r="FE870" s="57"/>
      <c r="FF870" s="57"/>
      <c r="FG870" s="57"/>
      <c r="FH870" s="57"/>
      <c r="FI870" s="57"/>
      <c r="FJ870" s="57"/>
      <c r="FK870" s="57"/>
      <c r="FL870" s="57"/>
      <c r="FM870" s="57"/>
      <c r="FN870" s="57"/>
      <c r="FO870" s="57"/>
      <c r="FP870" s="57"/>
      <c r="FQ870" s="57"/>
      <c r="FR870" s="57"/>
      <c r="FS870" s="57"/>
      <c r="FT870" s="57"/>
      <c r="FU870" s="57"/>
      <c r="FV870" s="57"/>
      <c r="FW870" s="57"/>
      <c r="FX870" s="57"/>
      <c r="FY870" s="57"/>
      <c r="FZ870" s="57"/>
      <c r="GA870" s="57"/>
      <c r="GB870" s="57"/>
      <c r="GC870" s="57"/>
      <c r="GD870" s="57"/>
      <c r="GE870" s="57"/>
      <c r="GF870" s="57"/>
      <c r="GG870" s="57"/>
      <c r="GH870" s="57"/>
      <c r="GI870" s="57"/>
      <c r="GJ870" s="57"/>
      <c r="GK870" s="57"/>
      <c r="GL870" s="57"/>
      <c r="GM870" s="57"/>
      <c r="GN870" s="57"/>
      <c r="GO870" s="57"/>
      <c r="GP870" s="57"/>
      <c r="GQ870" s="57"/>
      <c r="GR870" s="57"/>
      <c r="GS870" s="57"/>
      <c r="GT870" s="57"/>
      <c r="GU870" s="57"/>
      <c r="GV870" s="57"/>
      <c r="GW870" s="57"/>
      <c r="GX870" s="57"/>
      <c r="GY870" s="57"/>
      <c r="GZ870" s="57"/>
      <c r="HA870" s="57"/>
      <c r="HB870" s="57"/>
      <c r="HC870" s="57"/>
      <c r="HD870" s="57"/>
      <c r="HE870" s="57"/>
      <c r="HF870" s="57"/>
      <c r="HG870" s="57"/>
      <c r="HH870" s="57"/>
      <c r="HI870" s="57"/>
      <c r="HJ870" s="57"/>
      <c r="HK870" s="57"/>
      <c r="HL870" s="57"/>
      <c r="HM870" s="57"/>
      <c r="HN870" s="57"/>
      <c r="HO870" s="57"/>
      <c r="HP870" s="57"/>
      <c r="HQ870" s="57"/>
      <c r="HR870" s="57"/>
      <c r="HS870" s="57"/>
      <c r="HT870" s="57"/>
      <c r="HU870" s="57"/>
      <c r="HV870" s="57"/>
      <c r="HW870" s="57"/>
      <c r="HX870" s="57"/>
      <c r="HY870" s="57"/>
      <c r="HZ870" s="57"/>
      <c r="IA870" s="57"/>
      <c r="IB870" s="57"/>
      <c r="IC870" s="57"/>
      <c r="ID870" s="57"/>
      <c r="IE870" s="57"/>
      <c r="IF870" s="57"/>
      <c r="IG870" s="57"/>
      <c r="IH870" s="57"/>
      <c r="II870" s="57"/>
      <c r="IJ870" s="57"/>
      <c r="IK870" s="57"/>
      <c r="IL870" s="57"/>
      <c r="IM870" s="57"/>
      <c r="IN870" s="57"/>
      <c r="IO870" s="57"/>
      <c r="IP870" s="57"/>
      <c r="IQ870" s="57"/>
      <c r="IR870" s="57"/>
      <c r="IS870" s="57"/>
      <c r="IT870" s="57"/>
      <c r="IU870" s="57"/>
      <c r="IV870" s="57"/>
      <c r="IW870" s="57"/>
      <c r="IX870" s="57"/>
      <c r="IY870" s="57"/>
      <c r="IZ870" s="57"/>
      <c r="JA870" s="57"/>
      <c r="JB870" s="57"/>
      <c r="JC870" s="57"/>
      <c r="JD870" s="57"/>
      <c r="JE870" s="57"/>
      <c r="JF870" s="57"/>
      <c r="JG870" s="57"/>
      <c r="JH870" s="57"/>
      <c r="JI870" s="57"/>
      <c r="JJ870" s="57"/>
      <c r="JK870" s="57"/>
      <c r="JL870" s="57"/>
      <c r="JM870" s="57"/>
      <c r="JN870" s="57"/>
      <c r="JO870" s="57"/>
      <c r="JP870" s="57"/>
      <c r="JQ870" s="57"/>
      <c r="JR870" s="57"/>
      <c r="JS870" s="57"/>
      <c r="JT870" s="57"/>
      <c r="JU870" s="57"/>
      <c r="JV870" s="57"/>
      <c r="JW870" s="57"/>
      <c r="JX870" s="57"/>
      <c r="JY870" s="57"/>
      <c r="JZ870" s="57"/>
      <c r="KA870" s="57"/>
      <c r="KB870" s="57"/>
      <c r="KC870" s="57"/>
      <c r="KD870" s="57"/>
      <c r="KE870" s="57"/>
      <c r="KF870" s="57"/>
      <c r="KG870" s="57"/>
      <c r="KH870" s="57"/>
      <c r="KI870" s="57"/>
      <c r="KJ870" s="57"/>
      <c r="KK870" s="57"/>
      <c r="KL870" s="57"/>
      <c r="KM870" s="57"/>
      <c r="KN870" s="57"/>
      <c r="KO870" s="57"/>
      <c r="KP870" s="57"/>
      <c r="KQ870" s="57"/>
      <c r="KR870" s="57"/>
      <c r="KS870" s="57"/>
      <c r="KT870" s="57"/>
      <c r="KU870" s="57"/>
      <c r="KV870" s="57"/>
      <c r="KW870" s="57"/>
      <c r="KX870" s="57"/>
      <c r="KY870" s="57"/>
      <c r="KZ870" s="57"/>
      <c r="LA870" s="57"/>
      <c r="LB870" s="57"/>
      <c r="LC870" s="57"/>
      <c r="LD870" s="57"/>
      <c r="LE870" s="57"/>
      <c r="LF870" s="57"/>
      <c r="LG870" s="57"/>
      <c r="LH870" s="57"/>
      <c r="LI870" s="57"/>
      <c r="LJ870" s="57"/>
      <c r="LK870" s="57"/>
      <c r="LL870" s="57"/>
      <c r="LM870" s="57"/>
      <c r="LN870" s="57"/>
      <c r="LO870" s="57"/>
      <c r="LP870" s="57"/>
      <c r="LQ870" s="57"/>
      <c r="LR870" s="57"/>
      <c r="LS870" s="57"/>
      <c r="LT870" s="57"/>
      <c r="LU870" s="57"/>
      <c r="LV870" s="57"/>
      <c r="LW870" s="57"/>
      <c r="LX870" s="57"/>
      <c r="LY870" s="57"/>
      <c r="LZ870" s="57"/>
      <c r="MA870" s="57"/>
      <c r="MB870" s="57"/>
      <c r="MC870" s="57"/>
      <c r="MD870" s="57"/>
      <c r="ME870" s="57"/>
      <c r="MF870" s="57"/>
      <c r="MG870" s="57"/>
      <c r="MH870" s="57"/>
      <c r="MI870" s="57"/>
      <c r="MJ870" s="57"/>
      <c r="MK870" s="57"/>
      <c r="ML870" s="57"/>
      <c r="MM870" s="57"/>
      <c r="MN870" s="57"/>
      <c r="MO870" s="57"/>
      <c r="MP870" s="57"/>
      <c r="MQ870" s="57"/>
      <c r="MR870" s="57"/>
      <c r="MS870" s="57"/>
      <c r="MT870" s="57"/>
      <c r="MU870" s="57"/>
      <c r="MV870" s="57"/>
      <c r="MW870" s="57"/>
      <c r="MX870" s="57"/>
      <c r="MY870" s="57"/>
      <c r="MZ870" s="57"/>
      <c r="NA870" s="57"/>
      <c r="NB870" s="57"/>
      <c r="NC870" s="57"/>
      <c r="ND870" s="57"/>
      <c r="NE870" s="57"/>
      <c r="NF870" s="57"/>
      <c r="NG870" s="57"/>
      <c r="NH870" s="57"/>
      <c r="NI870" s="57"/>
      <c r="NJ870" s="57"/>
      <c r="NK870" s="57"/>
      <c r="NL870" s="57"/>
      <c r="NM870" s="57"/>
      <c r="NN870" s="57"/>
      <c r="NO870" s="57"/>
      <c r="NP870" s="57"/>
      <c r="NQ870" s="57"/>
      <c r="NR870" s="57"/>
      <c r="NS870" s="57"/>
      <c r="NT870" s="57"/>
      <c r="NU870" s="57"/>
      <c r="NV870" s="57"/>
      <c r="NW870" s="57"/>
      <c r="NX870" s="57"/>
      <c r="NY870" s="57"/>
      <c r="NZ870" s="57"/>
      <c r="OA870" s="57"/>
      <c r="OB870" s="57"/>
      <c r="OC870" s="57"/>
      <c r="OD870" s="57"/>
      <c r="OE870" s="57"/>
      <c r="OF870" s="57"/>
      <c r="OG870" s="57"/>
      <c r="OH870" s="57"/>
      <c r="OI870" s="57"/>
      <c r="OJ870" s="57"/>
      <c r="OK870" s="57"/>
      <c r="OL870" s="57"/>
      <c r="OM870" s="57"/>
      <c r="ON870" s="57"/>
      <c r="OO870" s="57"/>
      <c r="OP870" s="57"/>
      <c r="OQ870" s="57"/>
      <c r="OR870" s="57"/>
      <c r="OS870" s="57"/>
      <c r="OT870" s="57"/>
      <c r="OU870" s="57"/>
      <c r="OV870" s="57"/>
      <c r="OW870" s="57"/>
      <c r="OX870" s="57"/>
      <c r="OY870" s="57"/>
      <c r="OZ870" s="57"/>
      <c r="PA870" s="57"/>
      <c r="PB870" s="57"/>
      <c r="PC870" s="57"/>
      <c r="PD870" s="57"/>
      <c r="PE870" s="57"/>
      <c r="PF870" s="57"/>
      <c r="PG870" s="57"/>
      <c r="PH870" s="57"/>
      <c r="PI870" s="57"/>
      <c r="PJ870" s="57"/>
      <c r="PK870" s="57"/>
      <c r="PL870" s="57"/>
      <c r="PM870" s="57"/>
      <c r="PN870" s="57"/>
      <c r="PO870" s="57"/>
      <c r="PP870" s="57"/>
      <c r="PQ870" s="57"/>
      <c r="PR870" s="57"/>
      <c r="PS870" s="57"/>
      <c r="PT870" s="57"/>
      <c r="PU870" s="57"/>
      <c r="PV870" s="57"/>
      <c r="PW870" s="57"/>
      <c r="PX870" s="57"/>
      <c r="PY870" s="57"/>
      <c r="PZ870" s="57"/>
      <c r="QA870" s="57"/>
      <c r="QB870" s="57"/>
      <c r="QC870" s="57"/>
      <c r="QD870" s="57"/>
      <c r="QE870" s="57"/>
      <c r="QF870" s="57"/>
      <c r="QG870" s="57"/>
      <c r="QH870" s="57"/>
      <c r="QI870" s="57"/>
      <c r="QJ870" s="57"/>
      <c r="QK870" s="57"/>
      <c r="QL870" s="57"/>
      <c r="QM870" s="57"/>
      <c r="QN870" s="57"/>
      <c r="QO870" s="57"/>
      <c r="QP870" s="57"/>
      <c r="QQ870" s="57"/>
      <c r="QR870" s="57"/>
      <c r="QS870" s="57"/>
      <c r="QT870" s="57"/>
      <c r="QU870" s="57"/>
      <c r="QV870" s="57"/>
      <c r="QW870" s="57"/>
      <c r="QX870" s="57"/>
      <c r="QY870" s="57"/>
      <c r="QZ870" s="57"/>
      <c r="RA870" s="57"/>
      <c r="RB870" s="57"/>
      <c r="RC870" s="57"/>
      <c r="RD870" s="57"/>
      <c r="RE870" s="57"/>
      <c r="RF870" s="57"/>
      <c r="RG870" s="57"/>
      <c r="RH870" s="57"/>
      <c r="RI870" s="57"/>
      <c r="RJ870" s="57"/>
      <c r="RK870" s="57"/>
      <c r="RL870" s="57"/>
      <c r="RM870" s="57"/>
      <c r="RN870" s="57"/>
      <c r="RO870" s="57"/>
      <c r="RP870" s="57"/>
      <c r="RQ870" s="57"/>
      <c r="RR870" s="57"/>
      <c r="RS870" s="57"/>
      <c r="RT870" s="57"/>
      <c r="RU870" s="57"/>
      <c r="RV870" s="57"/>
      <c r="RW870" s="57"/>
      <c r="RX870" s="57"/>
      <c r="RY870" s="57"/>
      <c r="RZ870" s="57"/>
      <c r="SA870" s="57"/>
      <c r="SB870" s="57"/>
      <c r="SC870" s="57"/>
      <c r="SD870" s="57"/>
      <c r="SE870" s="57"/>
      <c r="SF870" s="57"/>
      <c r="SG870" s="57"/>
      <c r="SH870" s="57"/>
      <c r="SI870" s="57"/>
      <c r="SJ870" s="57"/>
      <c r="SK870" s="57"/>
      <c r="SL870" s="57"/>
      <c r="SM870" s="57"/>
      <c r="SN870" s="57"/>
      <c r="SO870" s="57"/>
      <c r="SP870" s="57"/>
      <c r="SQ870" s="57"/>
      <c r="SR870" s="57"/>
      <c r="SS870" s="57"/>
      <c r="ST870" s="57"/>
      <c r="SU870" s="57"/>
      <c r="SV870" s="57"/>
      <c r="SW870" s="57"/>
      <c r="SX870" s="57"/>
      <c r="SY870" s="57"/>
      <c r="SZ870" s="57"/>
      <c r="TA870" s="57"/>
      <c r="TB870" s="57"/>
      <c r="TC870" s="57"/>
      <c r="TD870" s="57"/>
      <c r="TE870" s="57"/>
      <c r="TF870" s="57"/>
      <c r="TG870" s="57"/>
      <c r="TH870" s="57"/>
      <c r="TI870" s="57"/>
      <c r="TJ870" s="57"/>
      <c r="TK870" s="57"/>
      <c r="TL870" s="57"/>
      <c r="TM870" s="57"/>
      <c r="TN870" s="57"/>
      <c r="TO870" s="57"/>
      <c r="TP870" s="57"/>
      <c r="TQ870" s="57"/>
      <c r="TR870" s="57"/>
      <c r="TS870" s="57"/>
      <c r="TT870" s="57"/>
      <c r="TU870" s="57"/>
      <c r="TV870" s="57"/>
      <c r="TW870" s="57"/>
      <c r="TX870" s="57"/>
      <c r="TY870" s="57"/>
      <c r="TZ870" s="57"/>
      <c r="UA870" s="57"/>
      <c r="UB870" s="57"/>
      <c r="UC870" s="57"/>
      <c r="UD870" s="57"/>
      <c r="UE870" s="57"/>
      <c r="UF870" s="57"/>
      <c r="UG870" s="57"/>
      <c r="UH870" s="57"/>
      <c r="UI870" s="57"/>
      <c r="UJ870" s="57"/>
      <c r="UK870" s="57"/>
      <c r="UL870" s="57"/>
      <c r="UM870" s="57"/>
      <c r="UN870" s="57"/>
      <c r="UO870" s="57"/>
      <c r="UP870" s="57"/>
      <c r="UQ870" s="57"/>
      <c r="UR870" s="57"/>
      <c r="US870" s="57"/>
      <c r="UT870" s="57"/>
      <c r="UU870" s="57"/>
      <c r="UV870" s="57"/>
      <c r="UW870" s="57"/>
      <c r="UX870" s="57"/>
      <c r="UY870" s="57"/>
      <c r="UZ870" s="57"/>
      <c r="VA870" s="57"/>
      <c r="VB870" s="57"/>
      <c r="VC870" s="57"/>
      <c r="VD870" s="57"/>
      <c r="VE870" s="57"/>
      <c r="VF870" s="57"/>
      <c r="VG870" s="57"/>
      <c r="VH870" s="57"/>
      <c r="VI870" s="57"/>
      <c r="VJ870" s="57"/>
      <c r="VK870" s="57"/>
      <c r="VL870" s="57"/>
      <c r="VM870" s="57"/>
      <c r="VN870" s="57"/>
      <c r="VO870" s="57"/>
      <c r="VP870" s="57"/>
      <c r="VQ870" s="57"/>
      <c r="VR870" s="57"/>
      <c r="VS870" s="57"/>
      <c r="VT870" s="57"/>
      <c r="VU870" s="57"/>
      <c r="VV870" s="57"/>
      <c r="VW870" s="57"/>
      <c r="VX870" s="57"/>
      <c r="VY870" s="57"/>
      <c r="VZ870" s="57"/>
      <c r="WA870" s="57"/>
      <c r="WB870" s="57"/>
      <c r="WC870" s="57"/>
      <c r="WD870" s="57"/>
      <c r="WE870" s="57"/>
      <c r="WF870" s="57"/>
      <c r="WG870" s="57"/>
      <c r="WH870" s="57"/>
      <c r="WI870" s="57"/>
      <c r="WJ870" s="57"/>
      <c r="WK870" s="57"/>
      <c r="WL870" s="57"/>
      <c r="WM870" s="57"/>
      <c r="WN870" s="57"/>
      <c r="WO870" s="57"/>
      <c r="WP870" s="57"/>
      <c r="WQ870" s="57"/>
      <c r="WR870" s="57"/>
      <c r="WS870" s="57"/>
      <c r="WT870" s="57"/>
      <c r="WU870" s="57"/>
      <c r="WV870" s="57"/>
      <c r="WW870" s="57"/>
      <c r="WX870" s="57"/>
      <c r="WY870" s="57"/>
      <c r="WZ870" s="57"/>
      <c r="XA870" s="57"/>
      <c r="XB870" s="57"/>
      <c r="XC870" s="57"/>
      <c r="XD870" s="57"/>
      <c r="XE870" s="57"/>
      <c r="XF870" s="57"/>
      <c r="XG870" s="57"/>
      <c r="XH870" s="57"/>
      <c r="XI870" s="57"/>
      <c r="XJ870" s="57"/>
      <c r="XK870" s="57"/>
      <c r="XL870" s="57"/>
      <c r="XM870" s="57"/>
      <c r="XN870" s="57"/>
      <c r="XO870" s="57"/>
      <c r="XP870" s="57"/>
      <c r="XQ870" s="57"/>
      <c r="XR870" s="57"/>
      <c r="XS870" s="57"/>
      <c r="XT870" s="57"/>
      <c r="XU870" s="57"/>
      <c r="XV870" s="57"/>
      <c r="XW870" s="57"/>
    </row>
    <row r="871">
      <c r="AI871" s="57"/>
      <c r="BR871" s="57"/>
      <c r="DA871" s="57"/>
      <c r="EJ871" s="57"/>
      <c r="EK871" s="57"/>
      <c r="EL871" s="57"/>
      <c r="EM871" s="57"/>
      <c r="EN871" s="57"/>
      <c r="EO871" s="57"/>
      <c r="EP871" s="57"/>
      <c r="EQ871" s="57"/>
      <c r="ER871" s="57"/>
      <c r="ES871" s="57"/>
      <c r="ET871" s="57"/>
      <c r="EU871" s="57"/>
      <c r="EV871" s="57"/>
      <c r="EW871" s="57"/>
      <c r="EX871" s="57"/>
      <c r="EY871" s="57"/>
      <c r="EZ871" s="57"/>
      <c r="FA871" s="57"/>
      <c r="FB871" s="57"/>
      <c r="FC871" s="57"/>
      <c r="FD871" s="57"/>
      <c r="FE871" s="57"/>
      <c r="FF871" s="57"/>
      <c r="FG871" s="57"/>
      <c r="FH871" s="57"/>
      <c r="FI871" s="57"/>
      <c r="FJ871" s="57"/>
      <c r="FK871" s="57"/>
      <c r="FL871" s="57"/>
      <c r="FM871" s="57"/>
      <c r="FN871" s="57"/>
      <c r="FO871" s="57"/>
      <c r="FP871" s="57"/>
      <c r="FQ871" s="57"/>
      <c r="FR871" s="57"/>
      <c r="FS871" s="57"/>
      <c r="FT871" s="57"/>
      <c r="FU871" s="57"/>
      <c r="FV871" s="57"/>
      <c r="FW871" s="57"/>
      <c r="FX871" s="57"/>
      <c r="FY871" s="57"/>
      <c r="FZ871" s="57"/>
      <c r="GA871" s="57"/>
      <c r="GB871" s="57"/>
      <c r="GC871" s="57"/>
      <c r="GD871" s="57"/>
      <c r="GE871" s="57"/>
      <c r="GF871" s="57"/>
      <c r="GG871" s="57"/>
      <c r="GH871" s="57"/>
      <c r="GI871" s="57"/>
      <c r="GJ871" s="57"/>
      <c r="GK871" s="57"/>
      <c r="GL871" s="57"/>
      <c r="GM871" s="57"/>
      <c r="GN871" s="57"/>
      <c r="GO871" s="57"/>
      <c r="GP871" s="57"/>
      <c r="GQ871" s="57"/>
      <c r="GR871" s="57"/>
      <c r="GS871" s="57"/>
      <c r="GT871" s="57"/>
      <c r="GU871" s="57"/>
      <c r="GV871" s="57"/>
      <c r="GW871" s="57"/>
      <c r="GX871" s="57"/>
      <c r="GY871" s="57"/>
      <c r="GZ871" s="57"/>
      <c r="HA871" s="57"/>
      <c r="HB871" s="57"/>
      <c r="HC871" s="57"/>
      <c r="HD871" s="57"/>
      <c r="HE871" s="57"/>
      <c r="HF871" s="57"/>
      <c r="HG871" s="57"/>
      <c r="HH871" s="57"/>
      <c r="HI871" s="57"/>
      <c r="HJ871" s="57"/>
      <c r="HK871" s="57"/>
      <c r="HL871" s="57"/>
      <c r="HM871" s="57"/>
      <c r="HN871" s="57"/>
      <c r="HO871" s="57"/>
      <c r="HP871" s="57"/>
      <c r="HQ871" s="57"/>
      <c r="HR871" s="57"/>
      <c r="HS871" s="57"/>
      <c r="HT871" s="57"/>
      <c r="HU871" s="57"/>
      <c r="HV871" s="57"/>
      <c r="HW871" s="57"/>
      <c r="HX871" s="57"/>
      <c r="HY871" s="57"/>
      <c r="HZ871" s="57"/>
      <c r="IA871" s="57"/>
      <c r="IB871" s="57"/>
      <c r="IC871" s="57"/>
      <c r="ID871" s="57"/>
      <c r="IE871" s="57"/>
      <c r="IF871" s="57"/>
      <c r="IG871" s="57"/>
      <c r="IH871" s="57"/>
      <c r="II871" s="57"/>
      <c r="IJ871" s="57"/>
      <c r="IK871" s="57"/>
      <c r="IL871" s="57"/>
      <c r="IM871" s="57"/>
      <c r="IN871" s="57"/>
      <c r="IO871" s="57"/>
      <c r="IP871" s="57"/>
      <c r="IQ871" s="57"/>
      <c r="IR871" s="57"/>
      <c r="IS871" s="57"/>
      <c r="IT871" s="57"/>
      <c r="IU871" s="57"/>
      <c r="IV871" s="57"/>
      <c r="IW871" s="57"/>
      <c r="IX871" s="57"/>
      <c r="IY871" s="57"/>
      <c r="IZ871" s="57"/>
      <c r="JA871" s="57"/>
      <c r="JB871" s="57"/>
      <c r="JC871" s="57"/>
      <c r="JD871" s="57"/>
      <c r="JE871" s="57"/>
      <c r="JF871" s="57"/>
      <c r="JG871" s="57"/>
      <c r="JH871" s="57"/>
      <c r="JI871" s="57"/>
      <c r="JJ871" s="57"/>
      <c r="JK871" s="57"/>
      <c r="JL871" s="57"/>
      <c r="JM871" s="57"/>
      <c r="JN871" s="57"/>
      <c r="JO871" s="57"/>
      <c r="JP871" s="57"/>
      <c r="JQ871" s="57"/>
      <c r="JR871" s="57"/>
      <c r="JS871" s="57"/>
      <c r="JT871" s="57"/>
      <c r="JU871" s="57"/>
      <c r="JV871" s="57"/>
      <c r="JW871" s="57"/>
      <c r="JX871" s="57"/>
      <c r="JY871" s="57"/>
      <c r="JZ871" s="57"/>
      <c r="KA871" s="57"/>
      <c r="KB871" s="57"/>
      <c r="KC871" s="57"/>
      <c r="KD871" s="57"/>
      <c r="KE871" s="57"/>
      <c r="KF871" s="57"/>
      <c r="KG871" s="57"/>
      <c r="KH871" s="57"/>
      <c r="KI871" s="57"/>
      <c r="KJ871" s="57"/>
      <c r="KK871" s="57"/>
      <c r="KL871" s="57"/>
      <c r="KM871" s="57"/>
      <c r="KN871" s="57"/>
      <c r="KO871" s="57"/>
      <c r="KP871" s="57"/>
      <c r="KQ871" s="57"/>
      <c r="KR871" s="57"/>
      <c r="KS871" s="57"/>
      <c r="KT871" s="57"/>
      <c r="KU871" s="57"/>
      <c r="KV871" s="57"/>
      <c r="KW871" s="57"/>
      <c r="KX871" s="57"/>
      <c r="KY871" s="57"/>
      <c r="KZ871" s="57"/>
      <c r="LA871" s="57"/>
      <c r="LB871" s="57"/>
      <c r="LC871" s="57"/>
      <c r="LD871" s="57"/>
      <c r="LE871" s="57"/>
      <c r="LF871" s="57"/>
      <c r="LG871" s="57"/>
      <c r="LH871" s="57"/>
      <c r="LI871" s="57"/>
      <c r="LJ871" s="57"/>
      <c r="LK871" s="57"/>
      <c r="LL871" s="57"/>
      <c r="LM871" s="57"/>
      <c r="LN871" s="57"/>
      <c r="LO871" s="57"/>
      <c r="LP871" s="57"/>
      <c r="LQ871" s="57"/>
      <c r="LR871" s="57"/>
      <c r="LS871" s="57"/>
      <c r="LT871" s="57"/>
      <c r="LU871" s="57"/>
      <c r="LV871" s="57"/>
      <c r="LW871" s="57"/>
      <c r="LX871" s="57"/>
      <c r="LY871" s="57"/>
      <c r="LZ871" s="57"/>
      <c r="MA871" s="57"/>
      <c r="MB871" s="57"/>
      <c r="MC871" s="57"/>
      <c r="MD871" s="57"/>
      <c r="ME871" s="57"/>
      <c r="MF871" s="57"/>
      <c r="MG871" s="57"/>
      <c r="MH871" s="57"/>
      <c r="MI871" s="57"/>
      <c r="MJ871" s="57"/>
      <c r="MK871" s="57"/>
      <c r="ML871" s="57"/>
      <c r="MM871" s="57"/>
      <c r="MN871" s="57"/>
      <c r="MO871" s="57"/>
      <c r="MP871" s="57"/>
      <c r="MQ871" s="57"/>
      <c r="MR871" s="57"/>
      <c r="MS871" s="57"/>
      <c r="MT871" s="57"/>
      <c r="MU871" s="57"/>
      <c r="MV871" s="57"/>
      <c r="MW871" s="57"/>
      <c r="MX871" s="57"/>
      <c r="MY871" s="57"/>
      <c r="MZ871" s="57"/>
      <c r="NA871" s="57"/>
      <c r="NB871" s="57"/>
      <c r="NC871" s="57"/>
      <c r="ND871" s="57"/>
      <c r="NE871" s="57"/>
      <c r="NF871" s="57"/>
      <c r="NG871" s="57"/>
      <c r="NH871" s="57"/>
      <c r="NI871" s="57"/>
      <c r="NJ871" s="57"/>
      <c r="NK871" s="57"/>
      <c r="NL871" s="57"/>
      <c r="NM871" s="57"/>
      <c r="NN871" s="57"/>
      <c r="NO871" s="57"/>
      <c r="NP871" s="57"/>
      <c r="NQ871" s="57"/>
      <c r="NR871" s="57"/>
      <c r="NS871" s="57"/>
      <c r="NT871" s="57"/>
      <c r="NU871" s="57"/>
      <c r="NV871" s="57"/>
      <c r="NW871" s="57"/>
      <c r="NX871" s="57"/>
      <c r="NY871" s="57"/>
      <c r="NZ871" s="57"/>
      <c r="OA871" s="57"/>
      <c r="OB871" s="57"/>
      <c r="OC871" s="57"/>
      <c r="OD871" s="57"/>
      <c r="OE871" s="57"/>
      <c r="OF871" s="57"/>
      <c r="OG871" s="57"/>
      <c r="OH871" s="57"/>
      <c r="OI871" s="57"/>
      <c r="OJ871" s="57"/>
      <c r="OK871" s="57"/>
      <c r="OL871" s="57"/>
      <c r="OM871" s="57"/>
      <c r="ON871" s="57"/>
      <c r="OO871" s="57"/>
      <c r="OP871" s="57"/>
      <c r="OQ871" s="57"/>
      <c r="OR871" s="57"/>
      <c r="OS871" s="57"/>
      <c r="OT871" s="57"/>
      <c r="OU871" s="57"/>
      <c r="OV871" s="57"/>
      <c r="OW871" s="57"/>
      <c r="OX871" s="57"/>
      <c r="OY871" s="57"/>
      <c r="OZ871" s="57"/>
      <c r="PA871" s="57"/>
      <c r="PB871" s="57"/>
      <c r="PC871" s="57"/>
      <c r="PD871" s="57"/>
      <c r="PE871" s="57"/>
      <c r="PF871" s="57"/>
      <c r="PG871" s="57"/>
      <c r="PH871" s="57"/>
      <c r="PI871" s="57"/>
      <c r="PJ871" s="57"/>
      <c r="PK871" s="57"/>
      <c r="PL871" s="57"/>
      <c r="PM871" s="57"/>
      <c r="PN871" s="57"/>
      <c r="PO871" s="57"/>
      <c r="PP871" s="57"/>
      <c r="PQ871" s="57"/>
      <c r="PR871" s="57"/>
      <c r="PS871" s="57"/>
      <c r="PT871" s="57"/>
      <c r="PU871" s="57"/>
      <c r="PV871" s="57"/>
      <c r="PW871" s="57"/>
      <c r="PX871" s="57"/>
      <c r="PY871" s="57"/>
      <c r="PZ871" s="57"/>
      <c r="QA871" s="57"/>
      <c r="QB871" s="57"/>
      <c r="QC871" s="57"/>
      <c r="QD871" s="57"/>
      <c r="QE871" s="57"/>
      <c r="QF871" s="57"/>
      <c r="QG871" s="57"/>
      <c r="QH871" s="57"/>
      <c r="QI871" s="57"/>
      <c r="QJ871" s="57"/>
      <c r="QK871" s="57"/>
      <c r="QL871" s="57"/>
      <c r="QM871" s="57"/>
      <c r="QN871" s="57"/>
      <c r="QO871" s="57"/>
      <c r="QP871" s="57"/>
      <c r="QQ871" s="57"/>
      <c r="QR871" s="57"/>
      <c r="QS871" s="57"/>
      <c r="QT871" s="57"/>
      <c r="QU871" s="57"/>
      <c r="QV871" s="57"/>
      <c r="QW871" s="57"/>
      <c r="QX871" s="57"/>
      <c r="QY871" s="57"/>
      <c r="QZ871" s="57"/>
      <c r="RA871" s="57"/>
      <c r="RB871" s="57"/>
      <c r="RC871" s="57"/>
      <c r="RD871" s="57"/>
      <c r="RE871" s="57"/>
      <c r="RF871" s="57"/>
      <c r="RG871" s="57"/>
      <c r="RH871" s="57"/>
      <c r="RI871" s="57"/>
      <c r="RJ871" s="57"/>
      <c r="RK871" s="57"/>
      <c r="RL871" s="57"/>
      <c r="RM871" s="57"/>
      <c r="RN871" s="57"/>
      <c r="RO871" s="57"/>
      <c r="RP871" s="57"/>
      <c r="RQ871" s="57"/>
      <c r="RR871" s="57"/>
      <c r="RS871" s="57"/>
      <c r="RT871" s="57"/>
      <c r="RU871" s="57"/>
      <c r="RV871" s="57"/>
      <c r="RW871" s="57"/>
      <c r="RX871" s="57"/>
      <c r="RY871" s="57"/>
      <c r="RZ871" s="57"/>
      <c r="SA871" s="57"/>
      <c r="SB871" s="57"/>
      <c r="SC871" s="57"/>
      <c r="SD871" s="57"/>
      <c r="SE871" s="57"/>
      <c r="SF871" s="57"/>
      <c r="SG871" s="57"/>
      <c r="SH871" s="57"/>
      <c r="SI871" s="57"/>
      <c r="SJ871" s="57"/>
      <c r="SK871" s="57"/>
      <c r="SL871" s="57"/>
      <c r="SM871" s="57"/>
      <c r="SN871" s="57"/>
      <c r="SO871" s="57"/>
      <c r="SP871" s="57"/>
      <c r="SQ871" s="57"/>
      <c r="SR871" s="57"/>
      <c r="SS871" s="57"/>
      <c r="ST871" s="57"/>
      <c r="SU871" s="57"/>
      <c r="SV871" s="57"/>
      <c r="SW871" s="57"/>
      <c r="SX871" s="57"/>
      <c r="SY871" s="57"/>
      <c r="SZ871" s="57"/>
      <c r="TA871" s="57"/>
      <c r="TB871" s="57"/>
      <c r="TC871" s="57"/>
      <c r="TD871" s="57"/>
      <c r="TE871" s="57"/>
      <c r="TF871" s="57"/>
      <c r="TG871" s="57"/>
      <c r="TH871" s="57"/>
      <c r="TI871" s="57"/>
      <c r="TJ871" s="57"/>
      <c r="TK871" s="57"/>
      <c r="TL871" s="57"/>
      <c r="TM871" s="57"/>
      <c r="TN871" s="57"/>
      <c r="TO871" s="57"/>
      <c r="TP871" s="57"/>
      <c r="TQ871" s="57"/>
      <c r="TR871" s="57"/>
      <c r="TS871" s="57"/>
      <c r="TT871" s="57"/>
      <c r="TU871" s="57"/>
      <c r="TV871" s="57"/>
      <c r="TW871" s="57"/>
      <c r="TX871" s="57"/>
      <c r="TY871" s="57"/>
      <c r="TZ871" s="57"/>
      <c r="UA871" s="57"/>
      <c r="UB871" s="57"/>
      <c r="UC871" s="57"/>
      <c r="UD871" s="57"/>
      <c r="UE871" s="57"/>
      <c r="UF871" s="57"/>
      <c r="UG871" s="57"/>
      <c r="UH871" s="57"/>
      <c r="UI871" s="57"/>
      <c r="UJ871" s="57"/>
      <c r="UK871" s="57"/>
      <c r="UL871" s="57"/>
      <c r="UM871" s="57"/>
      <c r="UN871" s="57"/>
      <c r="UO871" s="57"/>
      <c r="UP871" s="57"/>
      <c r="UQ871" s="57"/>
      <c r="UR871" s="57"/>
      <c r="US871" s="57"/>
      <c r="UT871" s="57"/>
      <c r="UU871" s="57"/>
      <c r="UV871" s="57"/>
      <c r="UW871" s="57"/>
      <c r="UX871" s="57"/>
      <c r="UY871" s="57"/>
      <c r="UZ871" s="57"/>
      <c r="VA871" s="57"/>
      <c r="VB871" s="57"/>
      <c r="VC871" s="57"/>
      <c r="VD871" s="57"/>
      <c r="VE871" s="57"/>
      <c r="VF871" s="57"/>
      <c r="VG871" s="57"/>
      <c r="VH871" s="57"/>
      <c r="VI871" s="57"/>
      <c r="VJ871" s="57"/>
      <c r="VK871" s="57"/>
      <c r="VL871" s="57"/>
      <c r="VM871" s="57"/>
      <c r="VN871" s="57"/>
      <c r="VO871" s="57"/>
      <c r="VP871" s="57"/>
      <c r="VQ871" s="57"/>
      <c r="VR871" s="57"/>
      <c r="VS871" s="57"/>
      <c r="VT871" s="57"/>
      <c r="VU871" s="57"/>
      <c r="VV871" s="57"/>
      <c r="VW871" s="57"/>
      <c r="VX871" s="57"/>
      <c r="VY871" s="57"/>
      <c r="VZ871" s="57"/>
      <c r="WA871" s="57"/>
      <c r="WB871" s="57"/>
      <c r="WC871" s="57"/>
      <c r="WD871" s="57"/>
      <c r="WE871" s="57"/>
      <c r="WF871" s="57"/>
      <c r="WG871" s="57"/>
      <c r="WH871" s="57"/>
      <c r="WI871" s="57"/>
      <c r="WJ871" s="57"/>
      <c r="WK871" s="57"/>
      <c r="WL871" s="57"/>
      <c r="WM871" s="57"/>
      <c r="WN871" s="57"/>
      <c r="WO871" s="57"/>
      <c r="WP871" s="57"/>
      <c r="WQ871" s="57"/>
      <c r="WR871" s="57"/>
      <c r="WS871" s="57"/>
      <c r="WT871" s="57"/>
      <c r="WU871" s="57"/>
      <c r="WV871" s="57"/>
      <c r="WW871" s="57"/>
      <c r="WX871" s="57"/>
      <c r="WY871" s="57"/>
      <c r="WZ871" s="57"/>
      <c r="XA871" s="57"/>
      <c r="XB871" s="57"/>
      <c r="XC871" s="57"/>
      <c r="XD871" s="57"/>
      <c r="XE871" s="57"/>
      <c r="XF871" s="57"/>
      <c r="XG871" s="57"/>
      <c r="XH871" s="57"/>
      <c r="XI871" s="57"/>
      <c r="XJ871" s="57"/>
      <c r="XK871" s="57"/>
      <c r="XL871" s="57"/>
      <c r="XM871" s="57"/>
      <c r="XN871" s="57"/>
      <c r="XO871" s="57"/>
      <c r="XP871" s="57"/>
      <c r="XQ871" s="57"/>
      <c r="XR871" s="57"/>
      <c r="XS871" s="57"/>
      <c r="XT871" s="57"/>
      <c r="XU871" s="57"/>
      <c r="XV871" s="57"/>
      <c r="XW871" s="57"/>
    </row>
    <row r="872">
      <c r="AI872" s="57"/>
      <c r="BR872" s="57"/>
      <c r="DA872" s="57"/>
      <c r="EJ872" s="57"/>
      <c r="EK872" s="57"/>
      <c r="EL872" s="57"/>
      <c r="EM872" s="57"/>
      <c r="EN872" s="57"/>
      <c r="EO872" s="57"/>
      <c r="EP872" s="57"/>
      <c r="EQ872" s="57"/>
      <c r="ER872" s="57"/>
      <c r="ES872" s="57"/>
      <c r="ET872" s="57"/>
      <c r="EU872" s="57"/>
      <c r="EV872" s="57"/>
      <c r="EW872" s="57"/>
      <c r="EX872" s="57"/>
      <c r="EY872" s="57"/>
      <c r="EZ872" s="57"/>
      <c r="FA872" s="57"/>
      <c r="FB872" s="57"/>
      <c r="FC872" s="57"/>
      <c r="FD872" s="57"/>
      <c r="FE872" s="57"/>
      <c r="FF872" s="57"/>
      <c r="FG872" s="57"/>
      <c r="FH872" s="57"/>
      <c r="FI872" s="57"/>
      <c r="FJ872" s="57"/>
      <c r="FK872" s="57"/>
      <c r="FL872" s="57"/>
      <c r="FM872" s="57"/>
      <c r="FN872" s="57"/>
      <c r="FO872" s="57"/>
      <c r="FP872" s="57"/>
      <c r="FQ872" s="57"/>
      <c r="FR872" s="57"/>
      <c r="FS872" s="57"/>
      <c r="FT872" s="57"/>
      <c r="FU872" s="57"/>
      <c r="FV872" s="57"/>
      <c r="FW872" s="57"/>
      <c r="FX872" s="57"/>
      <c r="FY872" s="57"/>
      <c r="FZ872" s="57"/>
      <c r="GA872" s="57"/>
      <c r="GB872" s="57"/>
      <c r="GC872" s="57"/>
      <c r="GD872" s="57"/>
      <c r="GE872" s="57"/>
      <c r="GF872" s="57"/>
      <c r="GG872" s="57"/>
      <c r="GH872" s="57"/>
      <c r="GI872" s="57"/>
      <c r="GJ872" s="57"/>
      <c r="GK872" s="57"/>
      <c r="GL872" s="57"/>
      <c r="GM872" s="57"/>
      <c r="GN872" s="57"/>
      <c r="GO872" s="57"/>
      <c r="GP872" s="57"/>
      <c r="GQ872" s="57"/>
      <c r="GR872" s="57"/>
      <c r="GS872" s="57"/>
      <c r="GT872" s="57"/>
      <c r="GU872" s="57"/>
      <c r="GV872" s="57"/>
      <c r="GW872" s="57"/>
      <c r="GX872" s="57"/>
      <c r="GY872" s="57"/>
      <c r="GZ872" s="57"/>
      <c r="HA872" s="57"/>
      <c r="HB872" s="57"/>
      <c r="HC872" s="57"/>
      <c r="HD872" s="57"/>
      <c r="HE872" s="57"/>
      <c r="HF872" s="57"/>
      <c r="HG872" s="57"/>
      <c r="HH872" s="57"/>
      <c r="HI872" s="57"/>
      <c r="HJ872" s="57"/>
      <c r="HK872" s="57"/>
      <c r="HL872" s="57"/>
      <c r="HM872" s="57"/>
      <c r="HN872" s="57"/>
      <c r="HO872" s="57"/>
      <c r="HP872" s="57"/>
      <c r="HQ872" s="57"/>
      <c r="HR872" s="57"/>
      <c r="HS872" s="57"/>
      <c r="HT872" s="57"/>
      <c r="HU872" s="57"/>
      <c r="HV872" s="57"/>
      <c r="HW872" s="57"/>
      <c r="HX872" s="57"/>
      <c r="HY872" s="57"/>
      <c r="HZ872" s="57"/>
      <c r="IA872" s="57"/>
      <c r="IB872" s="57"/>
      <c r="IC872" s="57"/>
      <c r="ID872" s="57"/>
      <c r="IE872" s="57"/>
      <c r="IF872" s="57"/>
      <c r="IG872" s="57"/>
      <c r="IH872" s="57"/>
      <c r="II872" s="57"/>
      <c r="IJ872" s="57"/>
      <c r="IK872" s="57"/>
      <c r="IL872" s="57"/>
      <c r="IM872" s="57"/>
      <c r="IN872" s="57"/>
      <c r="IO872" s="57"/>
      <c r="IP872" s="57"/>
      <c r="IQ872" s="57"/>
      <c r="IR872" s="57"/>
      <c r="IS872" s="57"/>
      <c r="IT872" s="57"/>
      <c r="IU872" s="57"/>
      <c r="IV872" s="57"/>
      <c r="IW872" s="57"/>
      <c r="IX872" s="57"/>
      <c r="IY872" s="57"/>
      <c r="IZ872" s="57"/>
      <c r="JA872" s="57"/>
      <c r="JB872" s="57"/>
      <c r="JC872" s="57"/>
      <c r="JD872" s="57"/>
      <c r="JE872" s="57"/>
      <c r="JF872" s="57"/>
      <c r="JG872" s="57"/>
      <c r="JH872" s="57"/>
      <c r="JI872" s="57"/>
      <c r="JJ872" s="57"/>
      <c r="JK872" s="57"/>
      <c r="JL872" s="57"/>
      <c r="JM872" s="57"/>
      <c r="JN872" s="57"/>
      <c r="JO872" s="57"/>
      <c r="JP872" s="57"/>
      <c r="JQ872" s="57"/>
      <c r="JR872" s="57"/>
      <c r="JS872" s="57"/>
      <c r="JT872" s="57"/>
      <c r="JU872" s="57"/>
      <c r="JV872" s="57"/>
      <c r="JW872" s="57"/>
      <c r="JX872" s="57"/>
      <c r="JY872" s="57"/>
      <c r="JZ872" s="57"/>
      <c r="KA872" s="57"/>
      <c r="KB872" s="57"/>
      <c r="KC872" s="57"/>
      <c r="KD872" s="57"/>
      <c r="KE872" s="57"/>
      <c r="KF872" s="57"/>
      <c r="KG872" s="57"/>
      <c r="KH872" s="57"/>
      <c r="KI872" s="57"/>
      <c r="KJ872" s="57"/>
      <c r="KK872" s="57"/>
      <c r="KL872" s="57"/>
      <c r="KM872" s="57"/>
      <c r="KN872" s="57"/>
      <c r="KO872" s="57"/>
      <c r="KP872" s="57"/>
      <c r="KQ872" s="57"/>
      <c r="KR872" s="57"/>
      <c r="KS872" s="57"/>
      <c r="KT872" s="57"/>
      <c r="KU872" s="57"/>
      <c r="KV872" s="57"/>
      <c r="KW872" s="57"/>
      <c r="KX872" s="57"/>
      <c r="KY872" s="57"/>
      <c r="KZ872" s="57"/>
      <c r="LA872" s="57"/>
      <c r="LB872" s="57"/>
      <c r="LC872" s="57"/>
      <c r="LD872" s="57"/>
      <c r="LE872" s="57"/>
      <c r="LF872" s="57"/>
      <c r="LG872" s="57"/>
      <c r="LH872" s="57"/>
      <c r="LI872" s="57"/>
      <c r="LJ872" s="57"/>
      <c r="LK872" s="57"/>
      <c r="LL872" s="57"/>
      <c r="LM872" s="57"/>
      <c r="LN872" s="57"/>
      <c r="LO872" s="57"/>
      <c r="LP872" s="57"/>
      <c r="LQ872" s="57"/>
      <c r="LR872" s="57"/>
      <c r="LS872" s="57"/>
      <c r="LT872" s="57"/>
      <c r="LU872" s="57"/>
      <c r="LV872" s="57"/>
      <c r="LW872" s="57"/>
      <c r="LX872" s="57"/>
      <c r="LY872" s="57"/>
      <c r="LZ872" s="57"/>
      <c r="MA872" s="57"/>
      <c r="MB872" s="57"/>
      <c r="MC872" s="57"/>
      <c r="MD872" s="57"/>
      <c r="ME872" s="57"/>
      <c r="MF872" s="57"/>
      <c r="MG872" s="57"/>
      <c r="MH872" s="57"/>
      <c r="MI872" s="57"/>
      <c r="MJ872" s="57"/>
      <c r="MK872" s="57"/>
      <c r="ML872" s="57"/>
      <c r="MM872" s="57"/>
      <c r="MN872" s="57"/>
      <c r="MO872" s="57"/>
      <c r="MP872" s="57"/>
      <c r="MQ872" s="57"/>
      <c r="MR872" s="57"/>
      <c r="MS872" s="57"/>
      <c r="MT872" s="57"/>
      <c r="MU872" s="57"/>
      <c r="MV872" s="57"/>
      <c r="MW872" s="57"/>
      <c r="MX872" s="57"/>
      <c r="MY872" s="57"/>
      <c r="MZ872" s="57"/>
      <c r="NA872" s="57"/>
      <c r="NB872" s="57"/>
      <c r="NC872" s="57"/>
      <c r="ND872" s="57"/>
      <c r="NE872" s="57"/>
      <c r="NF872" s="57"/>
      <c r="NG872" s="57"/>
      <c r="NH872" s="57"/>
      <c r="NI872" s="57"/>
      <c r="NJ872" s="57"/>
      <c r="NK872" s="57"/>
      <c r="NL872" s="57"/>
      <c r="NM872" s="57"/>
      <c r="NN872" s="57"/>
      <c r="NO872" s="57"/>
      <c r="NP872" s="57"/>
      <c r="NQ872" s="57"/>
      <c r="NR872" s="57"/>
      <c r="NS872" s="57"/>
      <c r="NT872" s="57"/>
      <c r="NU872" s="57"/>
      <c r="NV872" s="57"/>
      <c r="NW872" s="57"/>
      <c r="NX872" s="57"/>
      <c r="NY872" s="57"/>
      <c r="NZ872" s="57"/>
      <c r="OA872" s="57"/>
      <c r="OB872" s="57"/>
      <c r="OC872" s="57"/>
      <c r="OD872" s="57"/>
      <c r="OE872" s="57"/>
      <c r="OF872" s="57"/>
      <c r="OG872" s="57"/>
      <c r="OH872" s="57"/>
      <c r="OI872" s="57"/>
      <c r="OJ872" s="57"/>
      <c r="OK872" s="57"/>
      <c r="OL872" s="57"/>
      <c r="OM872" s="57"/>
      <c r="ON872" s="57"/>
      <c r="OO872" s="57"/>
      <c r="OP872" s="57"/>
      <c r="OQ872" s="57"/>
      <c r="OR872" s="57"/>
      <c r="OS872" s="57"/>
      <c r="OT872" s="57"/>
      <c r="OU872" s="57"/>
      <c r="OV872" s="57"/>
      <c r="OW872" s="57"/>
      <c r="OX872" s="57"/>
      <c r="OY872" s="57"/>
      <c r="OZ872" s="57"/>
      <c r="PA872" s="57"/>
      <c r="PB872" s="57"/>
      <c r="PC872" s="57"/>
      <c r="PD872" s="57"/>
      <c r="PE872" s="57"/>
      <c r="PF872" s="57"/>
      <c r="PG872" s="57"/>
      <c r="PH872" s="57"/>
      <c r="PI872" s="57"/>
      <c r="PJ872" s="57"/>
      <c r="PK872" s="57"/>
      <c r="PL872" s="57"/>
      <c r="PM872" s="57"/>
      <c r="PN872" s="57"/>
      <c r="PO872" s="57"/>
      <c r="PP872" s="57"/>
      <c r="PQ872" s="57"/>
      <c r="PR872" s="57"/>
      <c r="PS872" s="57"/>
      <c r="PT872" s="57"/>
      <c r="PU872" s="57"/>
      <c r="PV872" s="57"/>
      <c r="PW872" s="57"/>
      <c r="PX872" s="57"/>
      <c r="PY872" s="57"/>
      <c r="PZ872" s="57"/>
      <c r="QA872" s="57"/>
      <c r="QB872" s="57"/>
      <c r="QC872" s="57"/>
      <c r="QD872" s="57"/>
      <c r="QE872" s="57"/>
      <c r="QF872" s="57"/>
      <c r="QG872" s="57"/>
      <c r="QH872" s="57"/>
      <c r="QI872" s="57"/>
      <c r="QJ872" s="57"/>
      <c r="QK872" s="57"/>
      <c r="QL872" s="57"/>
      <c r="QM872" s="57"/>
      <c r="QN872" s="57"/>
      <c r="QO872" s="57"/>
      <c r="QP872" s="57"/>
      <c r="QQ872" s="57"/>
      <c r="QR872" s="57"/>
      <c r="QS872" s="57"/>
      <c r="QT872" s="57"/>
      <c r="QU872" s="57"/>
      <c r="QV872" s="57"/>
      <c r="QW872" s="57"/>
      <c r="QX872" s="57"/>
      <c r="QY872" s="57"/>
      <c r="QZ872" s="57"/>
      <c r="RA872" s="57"/>
      <c r="RB872" s="57"/>
      <c r="RC872" s="57"/>
      <c r="RD872" s="57"/>
      <c r="RE872" s="57"/>
      <c r="RF872" s="57"/>
      <c r="RG872" s="57"/>
      <c r="RH872" s="57"/>
      <c r="RI872" s="57"/>
      <c r="RJ872" s="57"/>
      <c r="RK872" s="57"/>
      <c r="RL872" s="57"/>
      <c r="RM872" s="57"/>
      <c r="RN872" s="57"/>
      <c r="RO872" s="57"/>
      <c r="RP872" s="57"/>
      <c r="RQ872" s="57"/>
      <c r="RR872" s="57"/>
      <c r="RS872" s="57"/>
      <c r="RT872" s="57"/>
      <c r="RU872" s="57"/>
      <c r="RV872" s="57"/>
      <c r="RW872" s="57"/>
      <c r="RX872" s="57"/>
      <c r="RY872" s="57"/>
      <c r="RZ872" s="57"/>
      <c r="SA872" s="57"/>
      <c r="SB872" s="57"/>
      <c r="SC872" s="57"/>
      <c r="SD872" s="57"/>
      <c r="SE872" s="57"/>
      <c r="SF872" s="57"/>
      <c r="SG872" s="57"/>
      <c r="SH872" s="57"/>
      <c r="SI872" s="57"/>
      <c r="SJ872" s="57"/>
      <c r="SK872" s="57"/>
      <c r="SL872" s="57"/>
      <c r="SM872" s="57"/>
      <c r="SN872" s="57"/>
      <c r="SO872" s="57"/>
      <c r="SP872" s="57"/>
      <c r="SQ872" s="57"/>
      <c r="SR872" s="57"/>
      <c r="SS872" s="57"/>
      <c r="ST872" s="57"/>
      <c r="SU872" s="57"/>
      <c r="SV872" s="57"/>
      <c r="SW872" s="57"/>
      <c r="SX872" s="57"/>
      <c r="SY872" s="57"/>
      <c r="SZ872" s="57"/>
      <c r="TA872" s="57"/>
      <c r="TB872" s="57"/>
      <c r="TC872" s="57"/>
      <c r="TD872" s="57"/>
      <c r="TE872" s="57"/>
      <c r="TF872" s="57"/>
      <c r="TG872" s="57"/>
      <c r="TH872" s="57"/>
      <c r="TI872" s="57"/>
      <c r="TJ872" s="57"/>
      <c r="TK872" s="57"/>
      <c r="TL872" s="57"/>
      <c r="TM872" s="57"/>
      <c r="TN872" s="57"/>
      <c r="TO872" s="57"/>
      <c r="TP872" s="57"/>
      <c r="TQ872" s="57"/>
      <c r="TR872" s="57"/>
      <c r="TS872" s="57"/>
      <c r="TT872" s="57"/>
      <c r="TU872" s="57"/>
      <c r="TV872" s="57"/>
      <c r="TW872" s="57"/>
      <c r="TX872" s="57"/>
      <c r="TY872" s="57"/>
      <c r="TZ872" s="57"/>
      <c r="UA872" s="57"/>
      <c r="UB872" s="57"/>
      <c r="UC872" s="57"/>
      <c r="UD872" s="57"/>
      <c r="UE872" s="57"/>
      <c r="UF872" s="57"/>
      <c r="UG872" s="57"/>
      <c r="UH872" s="57"/>
      <c r="UI872" s="57"/>
      <c r="UJ872" s="57"/>
      <c r="UK872" s="57"/>
      <c r="UL872" s="57"/>
      <c r="UM872" s="57"/>
      <c r="UN872" s="57"/>
      <c r="UO872" s="57"/>
      <c r="UP872" s="57"/>
      <c r="UQ872" s="57"/>
      <c r="UR872" s="57"/>
      <c r="US872" s="57"/>
      <c r="UT872" s="57"/>
      <c r="UU872" s="57"/>
      <c r="UV872" s="57"/>
      <c r="UW872" s="57"/>
      <c r="UX872" s="57"/>
      <c r="UY872" s="57"/>
      <c r="UZ872" s="57"/>
      <c r="VA872" s="57"/>
      <c r="VB872" s="57"/>
      <c r="VC872" s="57"/>
      <c r="VD872" s="57"/>
      <c r="VE872" s="57"/>
      <c r="VF872" s="57"/>
      <c r="VG872" s="57"/>
      <c r="VH872" s="57"/>
      <c r="VI872" s="57"/>
      <c r="VJ872" s="57"/>
      <c r="VK872" s="57"/>
      <c r="VL872" s="57"/>
      <c r="VM872" s="57"/>
      <c r="VN872" s="57"/>
      <c r="VO872" s="57"/>
      <c r="VP872" s="57"/>
      <c r="VQ872" s="57"/>
      <c r="VR872" s="57"/>
      <c r="VS872" s="57"/>
      <c r="VT872" s="57"/>
      <c r="VU872" s="57"/>
      <c r="VV872" s="57"/>
      <c r="VW872" s="57"/>
      <c r="VX872" s="57"/>
      <c r="VY872" s="57"/>
      <c r="VZ872" s="57"/>
      <c r="WA872" s="57"/>
      <c r="WB872" s="57"/>
      <c r="WC872" s="57"/>
      <c r="WD872" s="57"/>
      <c r="WE872" s="57"/>
      <c r="WF872" s="57"/>
      <c r="WG872" s="57"/>
      <c r="WH872" s="57"/>
      <c r="WI872" s="57"/>
      <c r="WJ872" s="57"/>
      <c r="WK872" s="57"/>
      <c r="WL872" s="57"/>
      <c r="WM872" s="57"/>
      <c r="WN872" s="57"/>
      <c r="WO872" s="57"/>
      <c r="WP872" s="57"/>
      <c r="WQ872" s="57"/>
      <c r="WR872" s="57"/>
      <c r="WS872" s="57"/>
      <c r="WT872" s="57"/>
      <c r="WU872" s="57"/>
      <c r="WV872" s="57"/>
      <c r="WW872" s="57"/>
      <c r="WX872" s="57"/>
      <c r="WY872" s="57"/>
      <c r="WZ872" s="57"/>
      <c r="XA872" s="57"/>
      <c r="XB872" s="57"/>
      <c r="XC872" s="57"/>
      <c r="XD872" s="57"/>
      <c r="XE872" s="57"/>
      <c r="XF872" s="57"/>
      <c r="XG872" s="57"/>
      <c r="XH872" s="57"/>
      <c r="XI872" s="57"/>
      <c r="XJ872" s="57"/>
      <c r="XK872" s="57"/>
      <c r="XL872" s="57"/>
      <c r="XM872" s="57"/>
      <c r="XN872" s="57"/>
      <c r="XO872" s="57"/>
      <c r="XP872" s="57"/>
      <c r="XQ872" s="57"/>
      <c r="XR872" s="57"/>
      <c r="XS872" s="57"/>
      <c r="XT872" s="57"/>
      <c r="XU872" s="57"/>
      <c r="XV872" s="57"/>
      <c r="XW872" s="57"/>
    </row>
    <row r="873">
      <c r="AI873" s="57"/>
      <c r="BR873" s="57"/>
      <c r="DA873" s="57"/>
      <c r="EJ873" s="57"/>
      <c r="EK873" s="57"/>
      <c r="EL873" s="57"/>
      <c r="EM873" s="57"/>
      <c r="EN873" s="57"/>
      <c r="EO873" s="57"/>
      <c r="EP873" s="57"/>
      <c r="EQ873" s="57"/>
      <c r="ER873" s="57"/>
      <c r="ES873" s="57"/>
      <c r="ET873" s="57"/>
      <c r="EU873" s="57"/>
      <c r="EV873" s="57"/>
      <c r="EW873" s="57"/>
      <c r="EX873" s="57"/>
      <c r="EY873" s="57"/>
      <c r="EZ873" s="57"/>
      <c r="FA873" s="57"/>
      <c r="FB873" s="57"/>
      <c r="FC873" s="57"/>
      <c r="FD873" s="57"/>
      <c r="FE873" s="57"/>
      <c r="FF873" s="57"/>
      <c r="FG873" s="57"/>
      <c r="FH873" s="57"/>
      <c r="FI873" s="57"/>
      <c r="FJ873" s="57"/>
      <c r="FK873" s="57"/>
      <c r="FL873" s="57"/>
      <c r="FM873" s="57"/>
      <c r="FN873" s="57"/>
      <c r="FO873" s="57"/>
      <c r="FP873" s="57"/>
      <c r="FQ873" s="57"/>
      <c r="FR873" s="57"/>
      <c r="FS873" s="57"/>
      <c r="FT873" s="57"/>
      <c r="FU873" s="57"/>
      <c r="FV873" s="57"/>
      <c r="FW873" s="57"/>
      <c r="FX873" s="57"/>
      <c r="FY873" s="57"/>
      <c r="FZ873" s="57"/>
      <c r="GA873" s="57"/>
      <c r="GB873" s="57"/>
      <c r="GC873" s="57"/>
      <c r="GD873" s="57"/>
      <c r="GE873" s="57"/>
      <c r="GF873" s="57"/>
      <c r="GG873" s="57"/>
      <c r="GH873" s="57"/>
      <c r="GI873" s="57"/>
      <c r="GJ873" s="57"/>
      <c r="GK873" s="57"/>
      <c r="GL873" s="57"/>
      <c r="GM873" s="57"/>
      <c r="GN873" s="57"/>
      <c r="GO873" s="57"/>
      <c r="GP873" s="57"/>
      <c r="GQ873" s="57"/>
      <c r="GR873" s="57"/>
      <c r="GS873" s="57"/>
      <c r="GT873" s="57"/>
      <c r="GU873" s="57"/>
      <c r="GV873" s="57"/>
      <c r="GW873" s="57"/>
      <c r="GX873" s="57"/>
      <c r="GY873" s="57"/>
      <c r="GZ873" s="57"/>
      <c r="HA873" s="57"/>
      <c r="HB873" s="57"/>
      <c r="HC873" s="57"/>
      <c r="HD873" s="57"/>
      <c r="HE873" s="57"/>
      <c r="HF873" s="57"/>
      <c r="HG873" s="57"/>
      <c r="HH873" s="57"/>
      <c r="HI873" s="57"/>
      <c r="HJ873" s="57"/>
      <c r="HK873" s="57"/>
      <c r="HL873" s="57"/>
      <c r="HM873" s="57"/>
      <c r="HN873" s="57"/>
      <c r="HO873" s="57"/>
      <c r="HP873" s="57"/>
      <c r="HQ873" s="57"/>
      <c r="HR873" s="57"/>
      <c r="HS873" s="57"/>
      <c r="HT873" s="57"/>
      <c r="HU873" s="57"/>
      <c r="HV873" s="57"/>
      <c r="HW873" s="57"/>
      <c r="HX873" s="57"/>
      <c r="HY873" s="57"/>
      <c r="HZ873" s="57"/>
      <c r="IA873" s="57"/>
      <c r="IB873" s="57"/>
      <c r="IC873" s="57"/>
      <c r="ID873" s="57"/>
      <c r="IE873" s="57"/>
      <c r="IF873" s="57"/>
      <c r="IG873" s="57"/>
      <c r="IH873" s="57"/>
      <c r="II873" s="57"/>
      <c r="IJ873" s="57"/>
      <c r="IK873" s="57"/>
      <c r="IL873" s="57"/>
      <c r="IM873" s="57"/>
      <c r="IN873" s="57"/>
      <c r="IO873" s="57"/>
      <c r="IP873" s="57"/>
      <c r="IQ873" s="57"/>
      <c r="IR873" s="57"/>
      <c r="IS873" s="57"/>
      <c r="IT873" s="57"/>
      <c r="IU873" s="57"/>
      <c r="IV873" s="57"/>
      <c r="IW873" s="57"/>
      <c r="IX873" s="57"/>
      <c r="IY873" s="57"/>
      <c r="IZ873" s="57"/>
      <c r="JA873" s="57"/>
      <c r="JB873" s="57"/>
      <c r="JC873" s="57"/>
      <c r="JD873" s="57"/>
      <c r="JE873" s="57"/>
      <c r="JF873" s="57"/>
      <c r="JG873" s="57"/>
      <c r="JH873" s="57"/>
      <c r="JI873" s="57"/>
      <c r="JJ873" s="57"/>
      <c r="JK873" s="57"/>
      <c r="JL873" s="57"/>
      <c r="JM873" s="57"/>
      <c r="JN873" s="57"/>
      <c r="JO873" s="57"/>
      <c r="JP873" s="57"/>
      <c r="JQ873" s="57"/>
      <c r="JR873" s="57"/>
      <c r="JS873" s="57"/>
      <c r="JT873" s="57"/>
      <c r="JU873" s="57"/>
      <c r="JV873" s="57"/>
      <c r="JW873" s="57"/>
      <c r="JX873" s="57"/>
      <c r="JY873" s="57"/>
      <c r="JZ873" s="57"/>
      <c r="KA873" s="57"/>
      <c r="KB873" s="57"/>
      <c r="KC873" s="57"/>
      <c r="KD873" s="57"/>
      <c r="KE873" s="57"/>
      <c r="KF873" s="57"/>
      <c r="KG873" s="57"/>
      <c r="KH873" s="57"/>
      <c r="KI873" s="57"/>
      <c r="KJ873" s="57"/>
      <c r="KK873" s="57"/>
      <c r="KL873" s="57"/>
      <c r="KM873" s="57"/>
      <c r="KN873" s="57"/>
      <c r="KO873" s="57"/>
      <c r="KP873" s="57"/>
      <c r="KQ873" s="57"/>
      <c r="KR873" s="57"/>
      <c r="KS873" s="57"/>
      <c r="KT873" s="57"/>
      <c r="KU873" s="57"/>
      <c r="KV873" s="57"/>
      <c r="KW873" s="57"/>
      <c r="KX873" s="57"/>
      <c r="KY873" s="57"/>
      <c r="KZ873" s="57"/>
      <c r="LA873" s="57"/>
      <c r="LB873" s="57"/>
      <c r="LC873" s="57"/>
      <c r="LD873" s="57"/>
      <c r="LE873" s="57"/>
      <c r="LF873" s="57"/>
      <c r="LG873" s="57"/>
      <c r="LH873" s="57"/>
      <c r="LI873" s="57"/>
      <c r="LJ873" s="57"/>
      <c r="LK873" s="57"/>
      <c r="LL873" s="57"/>
      <c r="LM873" s="57"/>
      <c r="LN873" s="57"/>
      <c r="LO873" s="57"/>
      <c r="LP873" s="57"/>
      <c r="LQ873" s="57"/>
      <c r="LR873" s="57"/>
      <c r="LS873" s="57"/>
      <c r="LT873" s="57"/>
      <c r="LU873" s="57"/>
      <c r="LV873" s="57"/>
      <c r="LW873" s="57"/>
      <c r="LX873" s="57"/>
      <c r="LY873" s="57"/>
      <c r="LZ873" s="57"/>
      <c r="MA873" s="57"/>
      <c r="MB873" s="57"/>
      <c r="MC873" s="57"/>
      <c r="MD873" s="57"/>
      <c r="ME873" s="57"/>
      <c r="MF873" s="57"/>
      <c r="MG873" s="57"/>
      <c r="MH873" s="57"/>
      <c r="MI873" s="57"/>
      <c r="MJ873" s="57"/>
      <c r="MK873" s="57"/>
      <c r="ML873" s="57"/>
      <c r="MM873" s="57"/>
      <c r="MN873" s="57"/>
      <c r="MO873" s="57"/>
      <c r="MP873" s="57"/>
      <c r="MQ873" s="57"/>
      <c r="MR873" s="57"/>
      <c r="MS873" s="57"/>
      <c r="MT873" s="57"/>
      <c r="MU873" s="57"/>
      <c r="MV873" s="57"/>
      <c r="MW873" s="57"/>
      <c r="MX873" s="57"/>
      <c r="MY873" s="57"/>
      <c r="MZ873" s="57"/>
      <c r="NA873" s="57"/>
      <c r="NB873" s="57"/>
      <c r="NC873" s="57"/>
      <c r="ND873" s="57"/>
      <c r="NE873" s="57"/>
      <c r="NF873" s="57"/>
      <c r="NG873" s="57"/>
      <c r="NH873" s="57"/>
      <c r="NI873" s="57"/>
      <c r="NJ873" s="57"/>
      <c r="NK873" s="57"/>
      <c r="NL873" s="57"/>
      <c r="NM873" s="57"/>
      <c r="NN873" s="57"/>
      <c r="NO873" s="57"/>
      <c r="NP873" s="57"/>
      <c r="NQ873" s="57"/>
      <c r="NR873" s="57"/>
      <c r="NS873" s="57"/>
      <c r="NT873" s="57"/>
      <c r="NU873" s="57"/>
      <c r="NV873" s="57"/>
      <c r="NW873" s="57"/>
      <c r="NX873" s="57"/>
      <c r="NY873" s="57"/>
      <c r="NZ873" s="57"/>
      <c r="OA873" s="57"/>
      <c r="OB873" s="57"/>
      <c r="OC873" s="57"/>
      <c r="OD873" s="57"/>
      <c r="OE873" s="57"/>
      <c r="OF873" s="57"/>
      <c r="OG873" s="57"/>
      <c r="OH873" s="57"/>
      <c r="OI873" s="57"/>
      <c r="OJ873" s="57"/>
      <c r="OK873" s="57"/>
      <c r="OL873" s="57"/>
      <c r="OM873" s="57"/>
      <c r="ON873" s="57"/>
      <c r="OO873" s="57"/>
      <c r="OP873" s="57"/>
      <c r="OQ873" s="57"/>
      <c r="OR873" s="57"/>
      <c r="OS873" s="57"/>
      <c r="OT873" s="57"/>
      <c r="OU873" s="57"/>
      <c r="OV873" s="57"/>
      <c r="OW873" s="57"/>
      <c r="OX873" s="57"/>
      <c r="OY873" s="57"/>
      <c r="OZ873" s="57"/>
      <c r="PA873" s="57"/>
      <c r="PB873" s="57"/>
      <c r="PC873" s="57"/>
      <c r="PD873" s="57"/>
      <c r="PE873" s="57"/>
      <c r="PF873" s="57"/>
      <c r="PG873" s="57"/>
      <c r="PH873" s="57"/>
      <c r="PI873" s="57"/>
      <c r="PJ873" s="57"/>
      <c r="PK873" s="57"/>
      <c r="PL873" s="57"/>
      <c r="PM873" s="57"/>
      <c r="PN873" s="57"/>
      <c r="PO873" s="57"/>
      <c r="PP873" s="57"/>
      <c r="PQ873" s="57"/>
      <c r="PR873" s="57"/>
      <c r="PS873" s="57"/>
      <c r="PT873" s="57"/>
      <c r="PU873" s="57"/>
      <c r="PV873" s="57"/>
      <c r="PW873" s="57"/>
      <c r="PX873" s="57"/>
      <c r="PY873" s="57"/>
      <c r="PZ873" s="57"/>
      <c r="QA873" s="57"/>
      <c r="QB873" s="57"/>
      <c r="QC873" s="57"/>
      <c r="QD873" s="57"/>
      <c r="QE873" s="57"/>
      <c r="QF873" s="57"/>
      <c r="QG873" s="57"/>
      <c r="QH873" s="57"/>
      <c r="QI873" s="57"/>
      <c r="QJ873" s="57"/>
      <c r="QK873" s="57"/>
      <c r="QL873" s="57"/>
      <c r="QM873" s="57"/>
      <c r="QN873" s="57"/>
      <c r="QO873" s="57"/>
      <c r="QP873" s="57"/>
      <c r="QQ873" s="57"/>
      <c r="QR873" s="57"/>
      <c r="QS873" s="57"/>
      <c r="QT873" s="57"/>
      <c r="QU873" s="57"/>
      <c r="QV873" s="57"/>
      <c r="QW873" s="57"/>
      <c r="QX873" s="57"/>
      <c r="QY873" s="57"/>
      <c r="QZ873" s="57"/>
      <c r="RA873" s="57"/>
      <c r="RB873" s="57"/>
      <c r="RC873" s="57"/>
      <c r="RD873" s="57"/>
      <c r="RE873" s="57"/>
      <c r="RF873" s="57"/>
      <c r="RG873" s="57"/>
      <c r="RH873" s="57"/>
      <c r="RI873" s="57"/>
      <c r="RJ873" s="57"/>
      <c r="RK873" s="57"/>
      <c r="RL873" s="57"/>
      <c r="RM873" s="57"/>
      <c r="RN873" s="57"/>
      <c r="RO873" s="57"/>
      <c r="RP873" s="57"/>
      <c r="RQ873" s="57"/>
      <c r="RR873" s="57"/>
      <c r="RS873" s="57"/>
      <c r="RT873" s="57"/>
      <c r="RU873" s="57"/>
      <c r="RV873" s="57"/>
      <c r="RW873" s="57"/>
      <c r="RX873" s="57"/>
      <c r="RY873" s="57"/>
      <c r="RZ873" s="57"/>
      <c r="SA873" s="57"/>
      <c r="SB873" s="57"/>
      <c r="SC873" s="57"/>
      <c r="SD873" s="57"/>
      <c r="SE873" s="57"/>
      <c r="SF873" s="57"/>
      <c r="SG873" s="57"/>
      <c r="SH873" s="57"/>
      <c r="SI873" s="57"/>
      <c r="SJ873" s="57"/>
      <c r="SK873" s="57"/>
      <c r="SL873" s="57"/>
      <c r="SM873" s="57"/>
      <c r="SN873" s="57"/>
      <c r="SO873" s="57"/>
      <c r="SP873" s="57"/>
      <c r="SQ873" s="57"/>
      <c r="SR873" s="57"/>
      <c r="SS873" s="57"/>
      <c r="ST873" s="57"/>
      <c r="SU873" s="57"/>
      <c r="SV873" s="57"/>
      <c r="SW873" s="57"/>
      <c r="SX873" s="57"/>
      <c r="SY873" s="57"/>
      <c r="SZ873" s="57"/>
      <c r="TA873" s="57"/>
      <c r="TB873" s="57"/>
      <c r="TC873" s="57"/>
      <c r="TD873" s="57"/>
      <c r="TE873" s="57"/>
      <c r="TF873" s="57"/>
      <c r="TG873" s="57"/>
      <c r="TH873" s="57"/>
      <c r="TI873" s="57"/>
      <c r="TJ873" s="57"/>
      <c r="TK873" s="57"/>
      <c r="TL873" s="57"/>
      <c r="TM873" s="57"/>
      <c r="TN873" s="57"/>
      <c r="TO873" s="57"/>
      <c r="TP873" s="57"/>
      <c r="TQ873" s="57"/>
      <c r="TR873" s="57"/>
      <c r="TS873" s="57"/>
      <c r="TT873" s="57"/>
      <c r="TU873" s="57"/>
      <c r="TV873" s="57"/>
      <c r="TW873" s="57"/>
      <c r="TX873" s="57"/>
      <c r="TY873" s="57"/>
      <c r="TZ873" s="57"/>
      <c r="UA873" s="57"/>
      <c r="UB873" s="57"/>
      <c r="UC873" s="57"/>
      <c r="UD873" s="57"/>
      <c r="UE873" s="57"/>
      <c r="UF873" s="57"/>
      <c r="UG873" s="57"/>
      <c r="UH873" s="57"/>
      <c r="UI873" s="57"/>
      <c r="UJ873" s="57"/>
      <c r="UK873" s="57"/>
      <c r="UL873" s="57"/>
      <c r="UM873" s="57"/>
      <c r="UN873" s="57"/>
      <c r="UO873" s="57"/>
      <c r="UP873" s="57"/>
      <c r="UQ873" s="57"/>
      <c r="UR873" s="57"/>
      <c r="US873" s="57"/>
      <c r="UT873" s="57"/>
      <c r="UU873" s="57"/>
      <c r="UV873" s="57"/>
      <c r="UW873" s="57"/>
      <c r="UX873" s="57"/>
      <c r="UY873" s="57"/>
      <c r="UZ873" s="57"/>
      <c r="VA873" s="57"/>
      <c r="VB873" s="57"/>
      <c r="VC873" s="57"/>
      <c r="VD873" s="57"/>
      <c r="VE873" s="57"/>
      <c r="VF873" s="57"/>
      <c r="VG873" s="57"/>
      <c r="VH873" s="57"/>
      <c r="VI873" s="57"/>
      <c r="VJ873" s="57"/>
      <c r="VK873" s="57"/>
      <c r="VL873" s="57"/>
      <c r="VM873" s="57"/>
      <c r="VN873" s="57"/>
      <c r="VO873" s="57"/>
      <c r="VP873" s="57"/>
      <c r="VQ873" s="57"/>
      <c r="VR873" s="57"/>
      <c r="VS873" s="57"/>
      <c r="VT873" s="57"/>
      <c r="VU873" s="57"/>
      <c r="VV873" s="57"/>
      <c r="VW873" s="57"/>
      <c r="VX873" s="57"/>
      <c r="VY873" s="57"/>
      <c r="VZ873" s="57"/>
      <c r="WA873" s="57"/>
      <c r="WB873" s="57"/>
      <c r="WC873" s="57"/>
      <c r="WD873" s="57"/>
      <c r="WE873" s="57"/>
      <c r="WF873" s="57"/>
      <c r="WG873" s="57"/>
      <c r="WH873" s="57"/>
      <c r="WI873" s="57"/>
      <c r="WJ873" s="57"/>
      <c r="WK873" s="57"/>
      <c r="WL873" s="57"/>
      <c r="WM873" s="57"/>
      <c r="WN873" s="57"/>
      <c r="WO873" s="57"/>
      <c r="WP873" s="57"/>
      <c r="WQ873" s="57"/>
      <c r="WR873" s="57"/>
      <c r="WS873" s="57"/>
      <c r="WT873" s="57"/>
      <c r="WU873" s="57"/>
      <c r="WV873" s="57"/>
      <c r="WW873" s="57"/>
      <c r="WX873" s="57"/>
      <c r="WY873" s="57"/>
      <c r="WZ873" s="57"/>
      <c r="XA873" s="57"/>
      <c r="XB873" s="57"/>
      <c r="XC873" s="57"/>
      <c r="XD873" s="57"/>
      <c r="XE873" s="57"/>
      <c r="XF873" s="57"/>
      <c r="XG873" s="57"/>
      <c r="XH873" s="57"/>
      <c r="XI873" s="57"/>
      <c r="XJ873" s="57"/>
      <c r="XK873" s="57"/>
      <c r="XL873" s="57"/>
      <c r="XM873" s="57"/>
      <c r="XN873" s="57"/>
      <c r="XO873" s="57"/>
      <c r="XP873" s="57"/>
      <c r="XQ873" s="57"/>
      <c r="XR873" s="57"/>
      <c r="XS873" s="57"/>
      <c r="XT873" s="57"/>
      <c r="XU873" s="57"/>
      <c r="XV873" s="57"/>
      <c r="XW873" s="57"/>
    </row>
    <row r="874">
      <c r="AI874" s="57"/>
      <c r="BR874" s="57"/>
      <c r="DA874" s="57"/>
      <c r="EJ874" s="57"/>
      <c r="EK874" s="57"/>
      <c r="EL874" s="57"/>
      <c r="EM874" s="57"/>
      <c r="EN874" s="57"/>
      <c r="EO874" s="57"/>
      <c r="EP874" s="57"/>
      <c r="EQ874" s="57"/>
      <c r="ER874" s="57"/>
      <c r="ES874" s="57"/>
      <c r="ET874" s="57"/>
      <c r="EU874" s="57"/>
      <c r="EV874" s="57"/>
      <c r="EW874" s="57"/>
      <c r="EX874" s="57"/>
      <c r="EY874" s="57"/>
      <c r="EZ874" s="57"/>
      <c r="FA874" s="57"/>
      <c r="FB874" s="57"/>
      <c r="FC874" s="57"/>
      <c r="FD874" s="57"/>
      <c r="FE874" s="57"/>
      <c r="FF874" s="57"/>
      <c r="FG874" s="57"/>
      <c r="FH874" s="57"/>
      <c r="FI874" s="57"/>
      <c r="FJ874" s="57"/>
      <c r="FK874" s="57"/>
      <c r="FL874" s="57"/>
      <c r="FM874" s="57"/>
      <c r="FN874" s="57"/>
      <c r="FO874" s="57"/>
      <c r="FP874" s="57"/>
      <c r="FQ874" s="57"/>
      <c r="FR874" s="57"/>
      <c r="FS874" s="57"/>
      <c r="FT874" s="57"/>
      <c r="FU874" s="57"/>
      <c r="FV874" s="57"/>
      <c r="FW874" s="57"/>
      <c r="FX874" s="57"/>
      <c r="FY874" s="57"/>
      <c r="FZ874" s="57"/>
      <c r="GA874" s="57"/>
      <c r="GB874" s="57"/>
      <c r="GC874" s="57"/>
      <c r="GD874" s="57"/>
      <c r="GE874" s="57"/>
      <c r="GF874" s="57"/>
      <c r="GG874" s="57"/>
      <c r="GH874" s="57"/>
      <c r="GI874" s="57"/>
      <c r="GJ874" s="57"/>
      <c r="GK874" s="57"/>
      <c r="GL874" s="57"/>
      <c r="GM874" s="57"/>
      <c r="GN874" s="57"/>
      <c r="GO874" s="57"/>
      <c r="GP874" s="57"/>
      <c r="GQ874" s="57"/>
      <c r="GR874" s="57"/>
      <c r="GS874" s="57"/>
      <c r="GT874" s="57"/>
      <c r="GU874" s="57"/>
      <c r="GV874" s="57"/>
      <c r="GW874" s="57"/>
      <c r="GX874" s="57"/>
      <c r="GY874" s="57"/>
      <c r="GZ874" s="57"/>
      <c r="HA874" s="57"/>
      <c r="HB874" s="57"/>
      <c r="HC874" s="57"/>
      <c r="HD874" s="57"/>
      <c r="HE874" s="57"/>
      <c r="HF874" s="57"/>
      <c r="HG874" s="57"/>
      <c r="HH874" s="57"/>
      <c r="HI874" s="57"/>
      <c r="HJ874" s="57"/>
      <c r="HK874" s="57"/>
      <c r="HL874" s="57"/>
      <c r="HM874" s="57"/>
      <c r="HN874" s="57"/>
      <c r="HO874" s="57"/>
      <c r="HP874" s="57"/>
      <c r="HQ874" s="57"/>
      <c r="HR874" s="57"/>
      <c r="HS874" s="57"/>
      <c r="HT874" s="57"/>
      <c r="HU874" s="57"/>
      <c r="HV874" s="57"/>
      <c r="HW874" s="57"/>
      <c r="HX874" s="57"/>
      <c r="HY874" s="57"/>
      <c r="HZ874" s="57"/>
      <c r="IA874" s="57"/>
      <c r="IB874" s="57"/>
      <c r="IC874" s="57"/>
      <c r="ID874" s="57"/>
      <c r="IE874" s="57"/>
      <c r="IF874" s="57"/>
      <c r="IG874" s="57"/>
      <c r="IH874" s="57"/>
      <c r="II874" s="57"/>
      <c r="IJ874" s="57"/>
      <c r="IK874" s="57"/>
      <c r="IL874" s="57"/>
      <c r="IM874" s="57"/>
      <c r="IN874" s="57"/>
      <c r="IO874" s="57"/>
      <c r="IP874" s="57"/>
      <c r="IQ874" s="57"/>
      <c r="IR874" s="57"/>
      <c r="IS874" s="57"/>
      <c r="IT874" s="57"/>
      <c r="IU874" s="57"/>
      <c r="IV874" s="57"/>
      <c r="IW874" s="57"/>
      <c r="IX874" s="57"/>
      <c r="IY874" s="57"/>
      <c r="IZ874" s="57"/>
      <c r="JA874" s="57"/>
      <c r="JB874" s="57"/>
      <c r="JC874" s="57"/>
      <c r="JD874" s="57"/>
      <c r="JE874" s="57"/>
      <c r="JF874" s="57"/>
      <c r="JG874" s="57"/>
      <c r="JH874" s="57"/>
      <c r="JI874" s="57"/>
      <c r="JJ874" s="57"/>
      <c r="JK874" s="57"/>
      <c r="JL874" s="57"/>
      <c r="JM874" s="57"/>
      <c r="JN874" s="57"/>
      <c r="JO874" s="57"/>
      <c r="JP874" s="57"/>
      <c r="JQ874" s="57"/>
      <c r="JR874" s="57"/>
      <c r="JS874" s="57"/>
      <c r="JT874" s="57"/>
      <c r="JU874" s="57"/>
      <c r="JV874" s="57"/>
      <c r="JW874" s="57"/>
      <c r="JX874" s="57"/>
      <c r="JY874" s="57"/>
      <c r="JZ874" s="57"/>
      <c r="KA874" s="57"/>
      <c r="KB874" s="57"/>
      <c r="KC874" s="57"/>
      <c r="KD874" s="57"/>
      <c r="KE874" s="57"/>
      <c r="KF874" s="57"/>
      <c r="KG874" s="57"/>
      <c r="KH874" s="57"/>
      <c r="KI874" s="57"/>
      <c r="KJ874" s="57"/>
      <c r="KK874" s="57"/>
      <c r="KL874" s="57"/>
      <c r="KM874" s="57"/>
      <c r="KN874" s="57"/>
      <c r="KO874" s="57"/>
      <c r="KP874" s="57"/>
      <c r="KQ874" s="57"/>
      <c r="KR874" s="57"/>
      <c r="KS874" s="57"/>
      <c r="KT874" s="57"/>
      <c r="KU874" s="57"/>
      <c r="KV874" s="57"/>
      <c r="KW874" s="57"/>
      <c r="KX874" s="57"/>
      <c r="KY874" s="57"/>
      <c r="KZ874" s="57"/>
      <c r="LA874" s="57"/>
      <c r="LB874" s="57"/>
      <c r="LC874" s="57"/>
      <c r="LD874" s="57"/>
      <c r="LE874" s="57"/>
      <c r="LF874" s="57"/>
      <c r="LG874" s="57"/>
      <c r="LH874" s="57"/>
      <c r="LI874" s="57"/>
      <c r="LJ874" s="57"/>
      <c r="LK874" s="57"/>
      <c r="LL874" s="57"/>
      <c r="LM874" s="57"/>
      <c r="LN874" s="57"/>
      <c r="LO874" s="57"/>
      <c r="LP874" s="57"/>
      <c r="LQ874" s="57"/>
      <c r="LR874" s="57"/>
      <c r="LS874" s="57"/>
      <c r="LT874" s="57"/>
      <c r="LU874" s="57"/>
      <c r="LV874" s="57"/>
      <c r="LW874" s="57"/>
      <c r="LX874" s="57"/>
      <c r="LY874" s="57"/>
      <c r="LZ874" s="57"/>
      <c r="MA874" s="57"/>
      <c r="MB874" s="57"/>
      <c r="MC874" s="57"/>
      <c r="MD874" s="57"/>
      <c r="ME874" s="57"/>
      <c r="MF874" s="57"/>
      <c r="MG874" s="57"/>
      <c r="MH874" s="57"/>
      <c r="MI874" s="57"/>
      <c r="MJ874" s="57"/>
      <c r="MK874" s="57"/>
      <c r="ML874" s="57"/>
      <c r="MM874" s="57"/>
      <c r="MN874" s="57"/>
      <c r="MO874" s="57"/>
      <c r="MP874" s="57"/>
      <c r="MQ874" s="57"/>
      <c r="MR874" s="57"/>
      <c r="MS874" s="57"/>
      <c r="MT874" s="57"/>
      <c r="MU874" s="57"/>
      <c r="MV874" s="57"/>
      <c r="MW874" s="57"/>
      <c r="MX874" s="57"/>
      <c r="MY874" s="57"/>
      <c r="MZ874" s="57"/>
      <c r="NA874" s="57"/>
      <c r="NB874" s="57"/>
      <c r="NC874" s="57"/>
      <c r="ND874" s="57"/>
      <c r="NE874" s="57"/>
      <c r="NF874" s="57"/>
      <c r="NG874" s="57"/>
      <c r="NH874" s="57"/>
      <c r="NI874" s="57"/>
      <c r="NJ874" s="57"/>
      <c r="NK874" s="57"/>
      <c r="NL874" s="57"/>
      <c r="NM874" s="57"/>
      <c r="NN874" s="57"/>
      <c r="NO874" s="57"/>
      <c r="NP874" s="57"/>
      <c r="NQ874" s="57"/>
      <c r="NR874" s="57"/>
      <c r="NS874" s="57"/>
      <c r="NT874" s="57"/>
      <c r="NU874" s="57"/>
      <c r="NV874" s="57"/>
      <c r="NW874" s="57"/>
      <c r="NX874" s="57"/>
      <c r="NY874" s="57"/>
      <c r="NZ874" s="57"/>
      <c r="OA874" s="57"/>
      <c r="OB874" s="57"/>
      <c r="OC874" s="57"/>
      <c r="OD874" s="57"/>
      <c r="OE874" s="57"/>
      <c r="OF874" s="57"/>
      <c r="OG874" s="57"/>
      <c r="OH874" s="57"/>
      <c r="OI874" s="57"/>
      <c r="OJ874" s="57"/>
      <c r="OK874" s="57"/>
      <c r="OL874" s="57"/>
      <c r="OM874" s="57"/>
      <c r="ON874" s="57"/>
      <c r="OO874" s="57"/>
      <c r="OP874" s="57"/>
      <c r="OQ874" s="57"/>
      <c r="OR874" s="57"/>
      <c r="OS874" s="57"/>
      <c r="OT874" s="57"/>
      <c r="OU874" s="57"/>
      <c r="OV874" s="57"/>
      <c r="OW874" s="57"/>
      <c r="OX874" s="57"/>
      <c r="OY874" s="57"/>
      <c r="OZ874" s="57"/>
      <c r="PA874" s="57"/>
      <c r="PB874" s="57"/>
      <c r="PC874" s="57"/>
      <c r="PD874" s="57"/>
      <c r="PE874" s="57"/>
      <c r="PF874" s="57"/>
      <c r="PG874" s="57"/>
      <c r="PH874" s="57"/>
      <c r="PI874" s="57"/>
      <c r="PJ874" s="57"/>
      <c r="PK874" s="57"/>
      <c r="PL874" s="57"/>
      <c r="PM874" s="57"/>
      <c r="PN874" s="57"/>
      <c r="PO874" s="57"/>
      <c r="PP874" s="57"/>
      <c r="PQ874" s="57"/>
      <c r="PR874" s="57"/>
      <c r="PS874" s="57"/>
      <c r="PT874" s="57"/>
      <c r="PU874" s="57"/>
      <c r="PV874" s="57"/>
      <c r="PW874" s="57"/>
      <c r="PX874" s="57"/>
      <c r="PY874" s="57"/>
      <c r="PZ874" s="57"/>
      <c r="QA874" s="57"/>
      <c r="QB874" s="57"/>
      <c r="QC874" s="57"/>
      <c r="QD874" s="57"/>
      <c r="QE874" s="57"/>
      <c r="QF874" s="57"/>
      <c r="QG874" s="57"/>
      <c r="QH874" s="57"/>
      <c r="QI874" s="57"/>
      <c r="QJ874" s="57"/>
      <c r="QK874" s="57"/>
      <c r="QL874" s="57"/>
      <c r="QM874" s="57"/>
      <c r="QN874" s="57"/>
      <c r="QO874" s="57"/>
      <c r="QP874" s="57"/>
      <c r="QQ874" s="57"/>
      <c r="QR874" s="57"/>
      <c r="QS874" s="57"/>
      <c r="QT874" s="57"/>
      <c r="QU874" s="57"/>
      <c r="QV874" s="57"/>
      <c r="QW874" s="57"/>
      <c r="QX874" s="57"/>
      <c r="QY874" s="57"/>
      <c r="QZ874" s="57"/>
      <c r="RA874" s="57"/>
      <c r="RB874" s="57"/>
      <c r="RC874" s="57"/>
      <c r="RD874" s="57"/>
      <c r="RE874" s="57"/>
      <c r="RF874" s="57"/>
      <c r="RG874" s="57"/>
      <c r="RH874" s="57"/>
      <c r="RI874" s="57"/>
      <c r="RJ874" s="57"/>
      <c r="RK874" s="57"/>
      <c r="RL874" s="57"/>
      <c r="RM874" s="57"/>
      <c r="RN874" s="57"/>
      <c r="RO874" s="57"/>
      <c r="RP874" s="57"/>
      <c r="RQ874" s="57"/>
      <c r="RR874" s="57"/>
      <c r="RS874" s="57"/>
      <c r="RT874" s="57"/>
      <c r="RU874" s="57"/>
      <c r="RV874" s="57"/>
      <c r="RW874" s="57"/>
      <c r="RX874" s="57"/>
      <c r="RY874" s="57"/>
      <c r="RZ874" s="57"/>
      <c r="SA874" s="57"/>
      <c r="SB874" s="57"/>
      <c r="SC874" s="57"/>
      <c r="SD874" s="57"/>
      <c r="SE874" s="57"/>
      <c r="SF874" s="57"/>
      <c r="SG874" s="57"/>
      <c r="SH874" s="57"/>
      <c r="SI874" s="57"/>
      <c r="SJ874" s="57"/>
      <c r="SK874" s="57"/>
      <c r="SL874" s="57"/>
      <c r="SM874" s="57"/>
      <c r="SN874" s="57"/>
      <c r="SO874" s="57"/>
      <c r="SP874" s="57"/>
      <c r="SQ874" s="57"/>
      <c r="SR874" s="57"/>
      <c r="SS874" s="57"/>
      <c r="ST874" s="57"/>
      <c r="SU874" s="57"/>
      <c r="SV874" s="57"/>
      <c r="SW874" s="57"/>
      <c r="SX874" s="57"/>
      <c r="SY874" s="57"/>
      <c r="SZ874" s="57"/>
      <c r="TA874" s="57"/>
      <c r="TB874" s="57"/>
      <c r="TC874" s="57"/>
      <c r="TD874" s="57"/>
      <c r="TE874" s="57"/>
      <c r="TF874" s="57"/>
      <c r="TG874" s="57"/>
      <c r="TH874" s="57"/>
      <c r="TI874" s="57"/>
      <c r="TJ874" s="57"/>
      <c r="TK874" s="57"/>
      <c r="TL874" s="57"/>
      <c r="TM874" s="57"/>
      <c r="TN874" s="57"/>
      <c r="TO874" s="57"/>
      <c r="TP874" s="57"/>
      <c r="TQ874" s="57"/>
      <c r="TR874" s="57"/>
      <c r="TS874" s="57"/>
      <c r="TT874" s="57"/>
      <c r="TU874" s="57"/>
      <c r="TV874" s="57"/>
      <c r="TW874" s="57"/>
      <c r="TX874" s="57"/>
      <c r="TY874" s="57"/>
      <c r="TZ874" s="57"/>
      <c r="UA874" s="57"/>
      <c r="UB874" s="57"/>
      <c r="UC874" s="57"/>
      <c r="UD874" s="57"/>
      <c r="UE874" s="57"/>
      <c r="UF874" s="57"/>
      <c r="UG874" s="57"/>
      <c r="UH874" s="57"/>
      <c r="UI874" s="57"/>
      <c r="UJ874" s="57"/>
      <c r="UK874" s="57"/>
      <c r="UL874" s="57"/>
      <c r="UM874" s="57"/>
      <c r="UN874" s="57"/>
      <c r="UO874" s="57"/>
      <c r="UP874" s="57"/>
      <c r="UQ874" s="57"/>
      <c r="UR874" s="57"/>
      <c r="US874" s="57"/>
      <c r="UT874" s="57"/>
      <c r="UU874" s="57"/>
      <c r="UV874" s="57"/>
      <c r="UW874" s="57"/>
      <c r="UX874" s="57"/>
      <c r="UY874" s="57"/>
      <c r="UZ874" s="57"/>
      <c r="VA874" s="57"/>
      <c r="VB874" s="57"/>
      <c r="VC874" s="57"/>
      <c r="VD874" s="57"/>
      <c r="VE874" s="57"/>
      <c r="VF874" s="57"/>
      <c r="VG874" s="57"/>
      <c r="VH874" s="57"/>
      <c r="VI874" s="57"/>
      <c r="VJ874" s="57"/>
      <c r="VK874" s="57"/>
      <c r="VL874" s="57"/>
      <c r="VM874" s="57"/>
      <c r="VN874" s="57"/>
      <c r="VO874" s="57"/>
      <c r="VP874" s="57"/>
      <c r="VQ874" s="57"/>
      <c r="VR874" s="57"/>
      <c r="VS874" s="57"/>
      <c r="VT874" s="57"/>
      <c r="VU874" s="57"/>
      <c r="VV874" s="57"/>
      <c r="VW874" s="57"/>
      <c r="VX874" s="57"/>
      <c r="VY874" s="57"/>
      <c r="VZ874" s="57"/>
      <c r="WA874" s="57"/>
      <c r="WB874" s="57"/>
      <c r="WC874" s="57"/>
      <c r="WD874" s="57"/>
      <c r="WE874" s="57"/>
      <c r="WF874" s="57"/>
      <c r="WG874" s="57"/>
      <c r="WH874" s="57"/>
      <c r="WI874" s="57"/>
      <c r="WJ874" s="57"/>
      <c r="WK874" s="57"/>
      <c r="WL874" s="57"/>
      <c r="WM874" s="57"/>
      <c r="WN874" s="57"/>
      <c r="WO874" s="57"/>
      <c r="WP874" s="57"/>
      <c r="WQ874" s="57"/>
      <c r="WR874" s="57"/>
      <c r="WS874" s="57"/>
      <c r="WT874" s="57"/>
      <c r="WU874" s="57"/>
      <c r="WV874" s="57"/>
      <c r="WW874" s="57"/>
      <c r="WX874" s="57"/>
      <c r="WY874" s="57"/>
      <c r="WZ874" s="57"/>
      <c r="XA874" s="57"/>
      <c r="XB874" s="57"/>
      <c r="XC874" s="57"/>
      <c r="XD874" s="57"/>
      <c r="XE874" s="57"/>
      <c r="XF874" s="57"/>
      <c r="XG874" s="57"/>
      <c r="XH874" s="57"/>
      <c r="XI874" s="57"/>
      <c r="XJ874" s="57"/>
      <c r="XK874" s="57"/>
      <c r="XL874" s="57"/>
      <c r="XM874" s="57"/>
      <c r="XN874" s="57"/>
      <c r="XO874" s="57"/>
      <c r="XP874" s="57"/>
      <c r="XQ874" s="57"/>
      <c r="XR874" s="57"/>
      <c r="XS874" s="57"/>
      <c r="XT874" s="57"/>
      <c r="XU874" s="57"/>
      <c r="XV874" s="57"/>
      <c r="XW874" s="57"/>
    </row>
    <row r="875">
      <c r="AI875" s="57"/>
      <c r="BR875" s="57"/>
      <c r="DA875" s="57"/>
      <c r="EJ875" s="57"/>
      <c r="EK875" s="57"/>
      <c r="EL875" s="57"/>
      <c r="EM875" s="57"/>
      <c r="EN875" s="57"/>
      <c r="EO875" s="57"/>
      <c r="EP875" s="57"/>
      <c r="EQ875" s="57"/>
      <c r="ER875" s="57"/>
      <c r="ES875" s="57"/>
      <c r="ET875" s="57"/>
      <c r="EU875" s="57"/>
      <c r="EV875" s="57"/>
      <c r="EW875" s="57"/>
      <c r="EX875" s="57"/>
      <c r="EY875" s="57"/>
      <c r="EZ875" s="57"/>
      <c r="FA875" s="57"/>
      <c r="FB875" s="57"/>
      <c r="FC875" s="57"/>
      <c r="FD875" s="57"/>
      <c r="FE875" s="57"/>
      <c r="FF875" s="57"/>
      <c r="FG875" s="57"/>
      <c r="FH875" s="57"/>
      <c r="FI875" s="57"/>
      <c r="FJ875" s="57"/>
      <c r="FK875" s="57"/>
      <c r="FL875" s="57"/>
      <c r="FM875" s="57"/>
      <c r="FN875" s="57"/>
      <c r="FO875" s="57"/>
      <c r="FP875" s="57"/>
      <c r="FQ875" s="57"/>
      <c r="FR875" s="57"/>
      <c r="FS875" s="57"/>
      <c r="FT875" s="57"/>
      <c r="FU875" s="57"/>
      <c r="FV875" s="57"/>
      <c r="FW875" s="57"/>
      <c r="FX875" s="57"/>
      <c r="FY875" s="57"/>
      <c r="FZ875" s="57"/>
      <c r="GA875" s="57"/>
      <c r="GB875" s="57"/>
      <c r="GC875" s="57"/>
      <c r="GD875" s="57"/>
      <c r="GE875" s="57"/>
      <c r="GF875" s="57"/>
      <c r="GG875" s="57"/>
      <c r="GH875" s="57"/>
      <c r="GI875" s="57"/>
      <c r="GJ875" s="57"/>
      <c r="GK875" s="57"/>
      <c r="GL875" s="57"/>
      <c r="GM875" s="57"/>
      <c r="GN875" s="57"/>
      <c r="GO875" s="57"/>
      <c r="GP875" s="57"/>
      <c r="GQ875" s="57"/>
      <c r="GR875" s="57"/>
      <c r="GS875" s="57"/>
      <c r="GT875" s="57"/>
      <c r="GU875" s="57"/>
      <c r="GV875" s="57"/>
      <c r="GW875" s="57"/>
      <c r="GX875" s="57"/>
      <c r="GY875" s="57"/>
      <c r="GZ875" s="57"/>
      <c r="HA875" s="57"/>
      <c r="HB875" s="57"/>
      <c r="HC875" s="57"/>
      <c r="HD875" s="57"/>
      <c r="HE875" s="57"/>
      <c r="HF875" s="57"/>
      <c r="HG875" s="57"/>
      <c r="HH875" s="57"/>
      <c r="HI875" s="57"/>
      <c r="HJ875" s="57"/>
      <c r="HK875" s="57"/>
      <c r="HL875" s="57"/>
      <c r="HM875" s="57"/>
      <c r="HN875" s="57"/>
      <c r="HO875" s="57"/>
      <c r="HP875" s="57"/>
      <c r="HQ875" s="57"/>
      <c r="HR875" s="57"/>
      <c r="HS875" s="57"/>
      <c r="HT875" s="57"/>
      <c r="HU875" s="57"/>
      <c r="HV875" s="57"/>
      <c r="HW875" s="57"/>
      <c r="HX875" s="57"/>
      <c r="HY875" s="57"/>
      <c r="HZ875" s="57"/>
      <c r="IA875" s="57"/>
      <c r="IB875" s="57"/>
      <c r="IC875" s="57"/>
      <c r="ID875" s="57"/>
      <c r="IE875" s="57"/>
      <c r="IF875" s="57"/>
      <c r="IG875" s="57"/>
      <c r="IH875" s="57"/>
      <c r="II875" s="57"/>
      <c r="IJ875" s="57"/>
      <c r="IK875" s="57"/>
      <c r="IL875" s="57"/>
      <c r="IM875" s="57"/>
      <c r="IN875" s="57"/>
      <c r="IO875" s="57"/>
      <c r="IP875" s="57"/>
      <c r="IQ875" s="57"/>
      <c r="IR875" s="57"/>
      <c r="IS875" s="57"/>
      <c r="IT875" s="57"/>
      <c r="IU875" s="57"/>
      <c r="IV875" s="57"/>
      <c r="IW875" s="57"/>
      <c r="IX875" s="57"/>
      <c r="IY875" s="57"/>
      <c r="IZ875" s="57"/>
      <c r="JA875" s="57"/>
      <c r="JB875" s="57"/>
      <c r="JC875" s="57"/>
      <c r="JD875" s="57"/>
      <c r="JE875" s="57"/>
      <c r="JF875" s="57"/>
      <c r="JG875" s="57"/>
      <c r="JH875" s="57"/>
      <c r="JI875" s="57"/>
      <c r="JJ875" s="57"/>
      <c r="JK875" s="57"/>
      <c r="JL875" s="57"/>
      <c r="JM875" s="57"/>
      <c r="JN875" s="57"/>
      <c r="JO875" s="57"/>
      <c r="JP875" s="57"/>
      <c r="JQ875" s="57"/>
      <c r="JR875" s="57"/>
      <c r="JS875" s="57"/>
      <c r="JT875" s="57"/>
      <c r="JU875" s="57"/>
      <c r="JV875" s="57"/>
      <c r="JW875" s="57"/>
      <c r="JX875" s="57"/>
      <c r="JY875" s="57"/>
      <c r="JZ875" s="57"/>
      <c r="KA875" s="57"/>
      <c r="KB875" s="57"/>
      <c r="KC875" s="57"/>
      <c r="KD875" s="57"/>
      <c r="KE875" s="57"/>
      <c r="KF875" s="57"/>
      <c r="KG875" s="57"/>
      <c r="KH875" s="57"/>
      <c r="KI875" s="57"/>
      <c r="KJ875" s="57"/>
      <c r="KK875" s="57"/>
      <c r="KL875" s="57"/>
      <c r="KM875" s="57"/>
      <c r="KN875" s="57"/>
      <c r="KO875" s="57"/>
      <c r="KP875" s="57"/>
      <c r="KQ875" s="57"/>
      <c r="KR875" s="57"/>
      <c r="KS875" s="57"/>
      <c r="KT875" s="57"/>
      <c r="KU875" s="57"/>
      <c r="KV875" s="57"/>
      <c r="KW875" s="57"/>
      <c r="KX875" s="57"/>
      <c r="KY875" s="57"/>
      <c r="KZ875" s="57"/>
      <c r="LA875" s="57"/>
      <c r="LB875" s="57"/>
      <c r="LC875" s="57"/>
      <c r="LD875" s="57"/>
      <c r="LE875" s="57"/>
      <c r="LF875" s="57"/>
      <c r="LG875" s="57"/>
      <c r="LH875" s="57"/>
      <c r="LI875" s="57"/>
      <c r="LJ875" s="57"/>
      <c r="LK875" s="57"/>
      <c r="LL875" s="57"/>
      <c r="LM875" s="57"/>
      <c r="LN875" s="57"/>
      <c r="LO875" s="57"/>
      <c r="LP875" s="57"/>
      <c r="LQ875" s="57"/>
      <c r="LR875" s="57"/>
      <c r="LS875" s="57"/>
      <c r="LT875" s="57"/>
      <c r="LU875" s="57"/>
      <c r="LV875" s="57"/>
      <c r="LW875" s="57"/>
      <c r="LX875" s="57"/>
      <c r="LY875" s="57"/>
      <c r="LZ875" s="57"/>
      <c r="MA875" s="57"/>
      <c r="MB875" s="57"/>
      <c r="MC875" s="57"/>
      <c r="MD875" s="57"/>
      <c r="ME875" s="57"/>
      <c r="MF875" s="57"/>
      <c r="MG875" s="57"/>
      <c r="MH875" s="57"/>
      <c r="MI875" s="57"/>
      <c r="MJ875" s="57"/>
      <c r="MK875" s="57"/>
      <c r="ML875" s="57"/>
      <c r="MM875" s="57"/>
      <c r="MN875" s="57"/>
      <c r="MO875" s="57"/>
      <c r="MP875" s="57"/>
      <c r="MQ875" s="57"/>
      <c r="MR875" s="57"/>
      <c r="MS875" s="57"/>
      <c r="MT875" s="57"/>
      <c r="MU875" s="57"/>
      <c r="MV875" s="57"/>
      <c r="MW875" s="57"/>
      <c r="MX875" s="57"/>
      <c r="MY875" s="57"/>
      <c r="MZ875" s="57"/>
      <c r="NA875" s="57"/>
      <c r="NB875" s="57"/>
      <c r="NC875" s="57"/>
      <c r="ND875" s="57"/>
      <c r="NE875" s="57"/>
      <c r="NF875" s="57"/>
      <c r="NG875" s="57"/>
      <c r="NH875" s="57"/>
      <c r="NI875" s="57"/>
      <c r="NJ875" s="57"/>
      <c r="NK875" s="57"/>
      <c r="NL875" s="57"/>
      <c r="NM875" s="57"/>
      <c r="NN875" s="57"/>
      <c r="NO875" s="57"/>
      <c r="NP875" s="57"/>
      <c r="NQ875" s="57"/>
      <c r="NR875" s="57"/>
      <c r="NS875" s="57"/>
      <c r="NT875" s="57"/>
      <c r="NU875" s="57"/>
      <c r="NV875" s="57"/>
      <c r="NW875" s="57"/>
      <c r="NX875" s="57"/>
      <c r="NY875" s="57"/>
      <c r="NZ875" s="57"/>
      <c r="OA875" s="57"/>
      <c r="OB875" s="57"/>
      <c r="OC875" s="57"/>
      <c r="OD875" s="57"/>
      <c r="OE875" s="57"/>
      <c r="OF875" s="57"/>
      <c r="OG875" s="57"/>
      <c r="OH875" s="57"/>
      <c r="OI875" s="57"/>
      <c r="OJ875" s="57"/>
      <c r="OK875" s="57"/>
      <c r="OL875" s="57"/>
      <c r="OM875" s="57"/>
      <c r="ON875" s="57"/>
      <c r="OO875" s="57"/>
      <c r="OP875" s="57"/>
      <c r="OQ875" s="57"/>
      <c r="OR875" s="57"/>
      <c r="OS875" s="57"/>
      <c r="OT875" s="57"/>
      <c r="OU875" s="57"/>
      <c r="OV875" s="57"/>
      <c r="OW875" s="57"/>
      <c r="OX875" s="57"/>
      <c r="OY875" s="57"/>
      <c r="OZ875" s="57"/>
      <c r="PA875" s="57"/>
      <c r="PB875" s="57"/>
      <c r="PC875" s="57"/>
      <c r="PD875" s="57"/>
      <c r="PE875" s="57"/>
      <c r="PF875" s="57"/>
      <c r="PG875" s="57"/>
      <c r="PH875" s="57"/>
      <c r="PI875" s="57"/>
      <c r="PJ875" s="57"/>
      <c r="PK875" s="57"/>
      <c r="PL875" s="57"/>
      <c r="PM875" s="57"/>
      <c r="PN875" s="57"/>
      <c r="PO875" s="57"/>
      <c r="PP875" s="57"/>
      <c r="PQ875" s="57"/>
      <c r="PR875" s="57"/>
      <c r="PS875" s="57"/>
      <c r="PT875" s="57"/>
      <c r="PU875" s="57"/>
      <c r="PV875" s="57"/>
      <c r="PW875" s="57"/>
      <c r="PX875" s="57"/>
      <c r="PY875" s="57"/>
      <c r="PZ875" s="57"/>
      <c r="QA875" s="57"/>
      <c r="QB875" s="57"/>
      <c r="QC875" s="57"/>
      <c r="QD875" s="57"/>
      <c r="QE875" s="57"/>
      <c r="QF875" s="57"/>
      <c r="QG875" s="57"/>
      <c r="QH875" s="57"/>
      <c r="QI875" s="57"/>
      <c r="QJ875" s="57"/>
      <c r="QK875" s="57"/>
      <c r="QL875" s="57"/>
      <c r="QM875" s="57"/>
      <c r="QN875" s="57"/>
      <c r="QO875" s="57"/>
      <c r="QP875" s="57"/>
      <c r="QQ875" s="57"/>
      <c r="QR875" s="57"/>
      <c r="QS875" s="57"/>
      <c r="QT875" s="57"/>
      <c r="QU875" s="57"/>
      <c r="QV875" s="57"/>
      <c r="QW875" s="57"/>
      <c r="QX875" s="57"/>
      <c r="QY875" s="57"/>
      <c r="QZ875" s="57"/>
      <c r="RA875" s="57"/>
      <c r="RB875" s="57"/>
      <c r="RC875" s="57"/>
      <c r="RD875" s="57"/>
      <c r="RE875" s="57"/>
      <c r="RF875" s="57"/>
      <c r="RG875" s="57"/>
      <c r="RH875" s="57"/>
      <c r="RI875" s="57"/>
      <c r="RJ875" s="57"/>
      <c r="RK875" s="57"/>
      <c r="RL875" s="57"/>
      <c r="RM875" s="57"/>
      <c r="RN875" s="57"/>
      <c r="RO875" s="57"/>
      <c r="RP875" s="57"/>
      <c r="RQ875" s="57"/>
      <c r="RR875" s="57"/>
      <c r="RS875" s="57"/>
      <c r="RT875" s="57"/>
      <c r="RU875" s="57"/>
      <c r="RV875" s="57"/>
      <c r="RW875" s="57"/>
      <c r="RX875" s="57"/>
      <c r="RY875" s="57"/>
      <c r="RZ875" s="57"/>
      <c r="SA875" s="57"/>
      <c r="SB875" s="57"/>
      <c r="SC875" s="57"/>
      <c r="SD875" s="57"/>
      <c r="SE875" s="57"/>
      <c r="SF875" s="57"/>
      <c r="SG875" s="57"/>
      <c r="SH875" s="57"/>
      <c r="SI875" s="57"/>
      <c r="SJ875" s="57"/>
      <c r="SK875" s="57"/>
      <c r="SL875" s="57"/>
      <c r="SM875" s="57"/>
      <c r="SN875" s="57"/>
      <c r="SO875" s="57"/>
      <c r="SP875" s="57"/>
      <c r="SQ875" s="57"/>
      <c r="SR875" s="57"/>
      <c r="SS875" s="57"/>
      <c r="ST875" s="57"/>
      <c r="SU875" s="57"/>
      <c r="SV875" s="57"/>
      <c r="SW875" s="57"/>
      <c r="SX875" s="57"/>
      <c r="SY875" s="57"/>
      <c r="SZ875" s="57"/>
      <c r="TA875" s="57"/>
      <c r="TB875" s="57"/>
      <c r="TC875" s="57"/>
      <c r="TD875" s="57"/>
      <c r="TE875" s="57"/>
      <c r="TF875" s="57"/>
      <c r="TG875" s="57"/>
      <c r="TH875" s="57"/>
      <c r="TI875" s="57"/>
      <c r="TJ875" s="57"/>
      <c r="TK875" s="57"/>
      <c r="TL875" s="57"/>
      <c r="TM875" s="57"/>
      <c r="TN875" s="57"/>
      <c r="TO875" s="57"/>
      <c r="TP875" s="57"/>
      <c r="TQ875" s="57"/>
      <c r="TR875" s="57"/>
      <c r="TS875" s="57"/>
      <c r="TT875" s="57"/>
      <c r="TU875" s="57"/>
      <c r="TV875" s="57"/>
      <c r="TW875" s="57"/>
      <c r="TX875" s="57"/>
      <c r="TY875" s="57"/>
      <c r="TZ875" s="57"/>
      <c r="UA875" s="57"/>
      <c r="UB875" s="57"/>
      <c r="UC875" s="57"/>
      <c r="UD875" s="57"/>
      <c r="UE875" s="57"/>
      <c r="UF875" s="57"/>
      <c r="UG875" s="57"/>
      <c r="UH875" s="57"/>
      <c r="UI875" s="57"/>
      <c r="UJ875" s="57"/>
      <c r="UK875" s="57"/>
      <c r="UL875" s="57"/>
      <c r="UM875" s="57"/>
      <c r="UN875" s="57"/>
      <c r="UO875" s="57"/>
      <c r="UP875" s="57"/>
      <c r="UQ875" s="57"/>
      <c r="UR875" s="57"/>
      <c r="US875" s="57"/>
      <c r="UT875" s="57"/>
      <c r="UU875" s="57"/>
      <c r="UV875" s="57"/>
      <c r="UW875" s="57"/>
      <c r="UX875" s="57"/>
      <c r="UY875" s="57"/>
      <c r="UZ875" s="57"/>
      <c r="VA875" s="57"/>
      <c r="VB875" s="57"/>
      <c r="VC875" s="57"/>
      <c r="VD875" s="57"/>
      <c r="VE875" s="57"/>
      <c r="VF875" s="57"/>
      <c r="VG875" s="57"/>
      <c r="VH875" s="57"/>
      <c r="VI875" s="57"/>
      <c r="VJ875" s="57"/>
      <c r="VK875" s="57"/>
      <c r="VL875" s="57"/>
      <c r="VM875" s="57"/>
      <c r="VN875" s="57"/>
      <c r="VO875" s="57"/>
      <c r="VP875" s="57"/>
      <c r="VQ875" s="57"/>
      <c r="VR875" s="57"/>
      <c r="VS875" s="57"/>
      <c r="VT875" s="57"/>
      <c r="VU875" s="57"/>
      <c r="VV875" s="57"/>
      <c r="VW875" s="57"/>
      <c r="VX875" s="57"/>
      <c r="VY875" s="57"/>
      <c r="VZ875" s="57"/>
      <c r="WA875" s="57"/>
      <c r="WB875" s="57"/>
      <c r="WC875" s="57"/>
      <c r="WD875" s="57"/>
      <c r="WE875" s="57"/>
      <c r="WF875" s="57"/>
      <c r="WG875" s="57"/>
      <c r="WH875" s="57"/>
      <c r="WI875" s="57"/>
      <c r="WJ875" s="57"/>
      <c r="WK875" s="57"/>
      <c r="WL875" s="57"/>
      <c r="WM875" s="57"/>
      <c r="WN875" s="57"/>
      <c r="WO875" s="57"/>
      <c r="WP875" s="57"/>
      <c r="WQ875" s="57"/>
      <c r="WR875" s="57"/>
      <c r="WS875" s="57"/>
      <c r="WT875" s="57"/>
      <c r="WU875" s="57"/>
      <c r="WV875" s="57"/>
      <c r="WW875" s="57"/>
      <c r="WX875" s="57"/>
      <c r="WY875" s="57"/>
      <c r="WZ875" s="57"/>
      <c r="XA875" s="57"/>
      <c r="XB875" s="57"/>
      <c r="XC875" s="57"/>
      <c r="XD875" s="57"/>
      <c r="XE875" s="57"/>
      <c r="XF875" s="57"/>
      <c r="XG875" s="57"/>
      <c r="XH875" s="57"/>
      <c r="XI875" s="57"/>
      <c r="XJ875" s="57"/>
      <c r="XK875" s="57"/>
      <c r="XL875" s="57"/>
      <c r="XM875" s="57"/>
      <c r="XN875" s="57"/>
      <c r="XO875" s="57"/>
      <c r="XP875" s="57"/>
      <c r="XQ875" s="57"/>
      <c r="XR875" s="57"/>
      <c r="XS875" s="57"/>
      <c r="XT875" s="57"/>
      <c r="XU875" s="57"/>
      <c r="XV875" s="57"/>
      <c r="XW875" s="57"/>
    </row>
    <row r="876">
      <c r="AI876" s="57"/>
      <c r="BR876" s="57"/>
      <c r="DA876" s="57"/>
      <c r="EJ876" s="57"/>
      <c r="EK876" s="57"/>
      <c r="EL876" s="57"/>
      <c r="EM876" s="57"/>
      <c r="EN876" s="57"/>
      <c r="EO876" s="57"/>
      <c r="EP876" s="57"/>
      <c r="EQ876" s="57"/>
      <c r="ER876" s="57"/>
      <c r="ES876" s="57"/>
      <c r="ET876" s="57"/>
      <c r="EU876" s="57"/>
      <c r="EV876" s="57"/>
      <c r="EW876" s="57"/>
      <c r="EX876" s="57"/>
      <c r="EY876" s="57"/>
      <c r="EZ876" s="57"/>
      <c r="FA876" s="57"/>
      <c r="FB876" s="57"/>
      <c r="FC876" s="57"/>
      <c r="FD876" s="57"/>
      <c r="FE876" s="57"/>
      <c r="FF876" s="57"/>
      <c r="FG876" s="57"/>
      <c r="FH876" s="57"/>
      <c r="FI876" s="57"/>
      <c r="FJ876" s="57"/>
      <c r="FK876" s="57"/>
      <c r="FL876" s="57"/>
      <c r="FM876" s="57"/>
      <c r="FN876" s="57"/>
      <c r="FO876" s="57"/>
      <c r="FP876" s="57"/>
      <c r="FQ876" s="57"/>
      <c r="FR876" s="57"/>
      <c r="FS876" s="57"/>
      <c r="FT876" s="57"/>
      <c r="FU876" s="57"/>
      <c r="FV876" s="57"/>
      <c r="FW876" s="57"/>
      <c r="FX876" s="57"/>
      <c r="FY876" s="57"/>
      <c r="FZ876" s="57"/>
      <c r="GA876" s="57"/>
      <c r="GB876" s="57"/>
      <c r="GC876" s="57"/>
      <c r="GD876" s="57"/>
      <c r="GE876" s="57"/>
      <c r="GF876" s="57"/>
      <c r="GG876" s="57"/>
      <c r="GH876" s="57"/>
      <c r="GI876" s="57"/>
      <c r="GJ876" s="57"/>
      <c r="GK876" s="57"/>
      <c r="GL876" s="57"/>
      <c r="GM876" s="57"/>
      <c r="GN876" s="57"/>
      <c r="GO876" s="57"/>
      <c r="GP876" s="57"/>
      <c r="GQ876" s="57"/>
      <c r="GR876" s="57"/>
      <c r="GS876" s="57"/>
      <c r="GT876" s="57"/>
      <c r="GU876" s="57"/>
      <c r="GV876" s="57"/>
      <c r="GW876" s="57"/>
      <c r="GX876" s="57"/>
      <c r="GY876" s="57"/>
      <c r="GZ876" s="57"/>
      <c r="HA876" s="57"/>
      <c r="HB876" s="57"/>
      <c r="HC876" s="57"/>
      <c r="HD876" s="57"/>
      <c r="HE876" s="57"/>
      <c r="HF876" s="57"/>
      <c r="HG876" s="57"/>
      <c r="HH876" s="57"/>
      <c r="HI876" s="57"/>
      <c r="HJ876" s="57"/>
      <c r="HK876" s="57"/>
      <c r="HL876" s="57"/>
      <c r="HM876" s="57"/>
      <c r="HN876" s="57"/>
      <c r="HO876" s="57"/>
      <c r="HP876" s="57"/>
      <c r="HQ876" s="57"/>
      <c r="HR876" s="57"/>
      <c r="HS876" s="57"/>
      <c r="HT876" s="57"/>
      <c r="HU876" s="57"/>
      <c r="HV876" s="57"/>
      <c r="HW876" s="57"/>
      <c r="HX876" s="57"/>
      <c r="HY876" s="57"/>
      <c r="HZ876" s="57"/>
      <c r="IA876" s="57"/>
      <c r="IB876" s="57"/>
      <c r="IC876" s="57"/>
      <c r="ID876" s="57"/>
      <c r="IE876" s="57"/>
      <c r="IF876" s="57"/>
      <c r="IG876" s="57"/>
      <c r="IH876" s="57"/>
      <c r="II876" s="57"/>
      <c r="IJ876" s="57"/>
      <c r="IK876" s="57"/>
      <c r="IL876" s="57"/>
      <c r="IM876" s="57"/>
      <c r="IN876" s="57"/>
      <c r="IO876" s="57"/>
      <c r="IP876" s="57"/>
      <c r="IQ876" s="57"/>
      <c r="IR876" s="57"/>
      <c r="IS876" s="57"/>
      <c r="IT876" s="57"/>
      <c r="IU876" s="57"/>
      <c r="IV876" s="57"/>
      <c r="IW876" s="57"/>
      <c r="IX876" s="57"/>
      <c r="IY876" s="57"/>
      <c r="IZ876" s="57"/>
      <c r="JA876" s="57"/>
      <c r="JB876" s="57"/>
      <c r="JC876" s="57"/>
      <c r="JD876" s="57"/>
      <c r="JE876" s="57"/>
      <c r="JF876" s="57"/>
      <c r="JG876" s="57"/>
      <c r="JH876" s="57"/>
      <c r="JI876" s="57"/>
      <c r="JJ876" s="57"/>
      <c r="JK876" s="57"/>
      <c r="JL876" s="57"/>
      <c r="JM876" s="57"/>
      <c r="JN876" s="57"/>
      <c r="JO876" s="57"/>
      <c r="JP876" s="57"/>
      <c r="JQ876" s="57"/>
      <c r="JR876" s="57"/>
      <c r="JS876" s="57"/>
      <c r="JT876" s="57"/>
      <c r="JU876" s="57"/>
      <c r="JV876" s="57"/>
      <c r="JW876" s="57"/>
      <c r="JX876" s="57"/>
      <c r="JY876" s="57"/>
      <c r="JZ876" s="57"/>
      <c r="KA876" s="57"/>
      <c r="KB876" s="57"/>
      <c r="KC876" s="57"/>
      <c r="KD876" s="57"/>
      <c r="KE876" s="57"/>
      <c r="KF876" s="57"/>
      <c r="KG876" s="57"/>
      <c r="KH876" s="57"/>
      <c r="KI876" s="57"/>
      <c r="KJ876" s="57"/>
      <c r="KK876" s="57"/>
      <c r="KL876" s="57"/>
      <c r="KM876" s="57"/>
      <c r="KN876" s="57"/>
      <c r="KO876" s="57"/>
      <c r="KP876" s="57"/>
      <c r="KQ876" s="57"/>
      <c r="KR876" s="57"/>
      <c r="KS876" s="57"/>
      <c r="KT876" s="57"/>
      <c r="KU876" s="57"/>
      <c r="KV876" s="57"/>
      <c r="KW876" s="57"/>
      <c r="KX876" s="57"/>
      <c r="KY876" s="57"/>
      <c r="KZ876" s="57"/>
      <c r="LA876" s="57"/>
      <c r="LB876" s="57"/>
      <c r="LC876" s="57"/>
      <c r="LD876" s="57"/>
      <c r="LE876" s="57"/>
      <c r="LF876" s="57"/>
      <c r="LG876" s="57"/>
      <c r="LH876" s="57"/>
      <c r="LI876" s="57"/>
      <c r="LJ876" s="57"/>
      <c r="LK876" s="57"/>
      <c r="LL876" s="57"/>
      <c r="LM876" s="57"/>
      <c r="LN876" s="57"/>
      <c r="LO876" s="57"/>
      <c r="LP876" s="57"/>
      <c r="LQ876" s="57"/>
      <c r="LR876" s="57"/>
      <c r="LS876" s="57"/>
      <c r="LT876" s="57"/>
      <c r="LU876" s="57"/>
      <c r="LV876" s="57"/>
      <c r="LW876" s="57"/>
      <c r="LX876" s="57"/>
      <c r="LY876" s="57"/>
      <c r="LZ876" s="57"/>
      <c r="MA876" s="57"/>
      <c r="MB876" s="57"/>
      <c r="MC876" s="57"/>
      <c r="MD876" s="57"/>
      <c r="ME876" s="57"/>
      <c r="MF876" s="57"/>
      <c r="MG876" s="57"/>
      <c r="MH876" s="57"/>
      <c r="MI876" s="57"/>
      <c r="MJ876" s="57"/>
      <c r="MK876" s="57"/>
      <c r="ML876" s="57"/>
      <c r="MM876" s="57"/>
      <c r="MN876" s="57"/>
      <c r="MO876" s="57"/>
      <c r="MP876" s="57"/>
      <c r="MQ876" s="57"/>
      <c r="MR876" s="57"/>
      <c r="MS876" s="57"/>
      <c r="MT876" s="57"/>
      <c r="MU876" s="57"/>
      <c r="MV876" s="57"/>
      <c r="MW876" s="57"/>
      <c r="MX876" s="57"/>
      <c r="MY876" s="57"/>
      <c r="MZ876" s="57"/>
      <c r="NA876" s="57"/>
      <c r="NB876" s="57"/>
      <c r="NC876" s="57"/>
      <c r="ND876" s="57"/>
      <c r="NE876" s="57"/>
      <c r="NF876" s="57"/>
      <c r="NG876" s="57"/>
      <c r="NH876" s="57"/>
      <c r="NI876" s="57"/>
      <c r="NJ876" s="57"/>
      <c r="NK876" s="57"/>
      <c r="NL876" s="57"/>
      <c r="NM876" s="57"/>
      <c r="NN876" s="57"/>
      <c r="NO876" s="57"/>
      <c r="NP876" s="57"/>
      <c r="NQ876" s="57"/>
      <c r="NR876" s="57"/>
      <c r="NS876" s="57"/>
      <c r="NT876" s="57"/>
      <c r="NU876" s="57"/>
      <c r="NV876" s="57"/>
      <c r="NW876" s="57"/>
      <c r="NX876" s="57"/>
      <c r="NY876" s="57"/>
      <c r="NZ876" s="57"/>
      <c r="OA876" s="57"/>
      <c r="OB876" s="57"/>
      <c r="OC876" s="57"/>
      <c r="OD876" s="57"/>
      <c r="OE876" s="57"/>
      <c r="OF876" s="57"/>
      <c r="OG876" s="57"/>
      <c r="OH876" s="57"/>
      <c r="OI876" s="57"/>
      <c r="OJ876" s="57"/>
      <c r="OK876" s="57"/>
      <c r="OL876" s="57"/>
      <c r="OM876" s="57"/>
      <c r="ON876" s="57"/>
      <c r="OO876" s="57"/>
      <c r="OP876" s="57"/>
      <c r="OQ876" s="57"/>
      <c r="OR876" s="57"/>
      <c r="OS876" s="57"/>
      <c r="OT876" s="57"/>
      <c r="OU876" s="57"/>
      <c r="OV876" s="57"/>
      <c r="OW876" s="57"/>
      <c r="OX876" s="57"/>
      <c r="OY876" s="57"/>
      <c r="OZ876" s="57"/>
      <c r="PA876" s="57"/>
      <c r="PB876" s="57"/>
      <c r="PC876" s="57"/>
      <c r="PD876" s="57"/>
      <c r="PE876" s="57"/>
      <c r="PF876" s="57"/>
      <c r="PG876" s="57"/>
      <c r="PH876" s="57"/>
      <c r="PI876" s="57"/>
      <c r="PJ876" s="57"/>
      <c r="PK876" s="57"/>
      <c r="PL876" s="57"/>
      <c r="PM876" s="57"/>
      <c r="PN876" s="57"/>
      <c r="PO876" s="57"/>
      <c r="PP876" s="57"/>
      <c r="PQ876" s="57"/>
      <c r="PR876" s="57"/>
      <c r="PS876" s="57"/>
      <c r="PT876" s="57"/>
      <c r="PU876" s="57"/>
      <c r="PV876" s="57"/>
      <c r="PW876" s="57"/>
      <c r="PX876" s="57"/>
      <c r="PY876" s="57"/>
      <c r="PZ876" s="57"/>
      <c r="QA876" s="57"/>
      <c r="QB876" s="57"/>
      <c r="QC876" s="57"/>
      <c r="QD876" s="57"/>
      <c r="QE876" s="57"/>
      <c r="QF876" s="57"/>
      <c r="QG876" s="57"/>
      <c r="QH876" s="57"/>
      <c r="QI876" s="57"/>
      <c r="QJ876" s="57"/>
      <c r="QK876" s="57"/>
      <c r="QL876" s="57"/>
      <c r="QM876" s="57"/>
      <c r="QN876" s="57"/>
      <c r="QO876" s="57"/>
      <c r="QP876" s="57"/>
      <c r="QQ876" s="57"/>
      <c r="QR876" s="57"/>
      <c r="QS876" s="57"/>
      <c r="QT876" s="57"/>
      <c r="QU876" s="57"/>
      <c r="QV876" s="57"/>
      <c r="QW876" s="57"/>
      <c r="QX876" s="57"/>
      <c r="QY876" s="57"/>
      <c r="QZ876" s="57"/>
      <c r="RA876" s="57"/>
      <c r="RB876" s="57"/>
      <c r="RC876" s="57"/>
      <c r="RD876" s="57"/>
      <c r="RE876" s="57"/>
      <c r="RF876" s="57"/>
      <c r="RG876" s="57"/>
      <c r="RH876" s="57"/>
      <c r="RI876" s="57"/>
      <c r="RJ876" s="57"/>
      <c r="RK876" s="57"/>
      <c r="RL876" s="57"/>
      <c r="RM876" s="57"/>
      <c r="RN876" s="57"/>
      <c r="RO876" s="57"/>
      <c r="RP876" s="57"/>
      <c r="RQ876" s="57"/>
      <c r="RR876" s="57"/>
      <c r="RS876" s="57"/>
      <c r="RT876" s="57"/>
      <c r="RU876" s="57"/>
      <c r="RV876" s="57"/>
      <c r="RW876" s="57"/>
      <c r="RX876" s="57"/>
      <c r="RY876" s="57"/>
      <c r="RZ876" s="57"/>
      <c r="SA876" s="57"/>
      <c r="SB876" s="57"/>
      <c r="SC876" s="57"/>
      <c r="SD876" s="57"/>
      <c r="SE876" s="57"/>
      <c r="SF876" s="57"/>
      <c r="SG876" s="57"/>
      <c r="SH876" s="57"/>
      <c r="SI876" s="57"/>
      <c r="SJ876" s="57"/>
      <c r="SK876" s="57"/>
      <c r="SL876" s="57"/>
      <c r="SM876" s="57"/>
      <c r="SN876" s="57"/>
      <c r="SO876" s="57"/>
      <c r="SP876" s="57"/>
      <c r="SQ876" s="57"/>
      <c r="SR876" s="57"/>
      <c r="SS876" s="57"/>
      <c r="ST876" s="57"/>
      <c r="SU876" s="57"/>
      <c r="SV876" s="57"/>
      <c r="SW876" s="57"/>
      <c r="SX876" s="57"/>
      <c r="SY876" s="57"/>
      <c r="SZ876" s="57"/>
      <c r="TA876" s="57"/>
      <c r="TB876" s="57"/>
      <c r="TC876" s="57"/>
      <c r="TD876" s="57"/>
      <c r="TE876" s="57"/>
      <c r="TF876" s="57"/>
      <c r="TG876" s="57"/>
      <c r="TH876" s="57"/>
      <c r="TI876" s="57"/>
      <c r="TJ876" s="57"/>
      <c r="TK876" s="57"/>
      <c r="TL876" s="57"/>
      <c r="TM876" s="57"/>
      <c r="TN876" s="57"/>
      <c r="TO876" s="57"/>
      <c r="TP876" s="57"/>
      <c r="TQ876" s="57"/>
      <c r="TR876" s="57"/>
      <c r="TS876" s="57"/>
      <c r="TT876" s="57"/>
      <c r="TU876" s="57"/>
      <c r="TV876" s="57"/>
      <c r="TW876" s="57"/>
      <c r="TX876" s="57"/>
      <c r="TY876" s="57"/>
      <c r="TZ876" s="57"/>
      <c r="UA876" s="57"/>
      <c r="UB876" s="57"/>
      <c r="UC876" s="57"/>
      <c r="UD876" s="57"/>
      <c r="UE876" s="57"/>
      <c r="UF876" s="57"/>
      <c r="UG876" s="57"/>
      <c r="UH876" s="57"/>
      <c r="UI876" s="57"/>
      <c r="UJ876" s="57"/>
      <c r="UK876" s="57"/>
      <c r="UL876" s="57"/>
      <c r="UM876" s="57"/>
      <c r="UN876" s="57"/>
      <c r="UO876" s="57"/>
      <c r="UP876" s="57"/>
      <c r="UQ876" s="57"/>
      <c r="UR876" s="57"/>
      <c r="US876" s="57"/>
      <c r="UT876" s="57"/>
      <c r="UU876" s="57"/>
      <c r="UV876" s="57"/>
      <c r="UW876" s="57"/>
      <c r="UX876" s="57"/>
      <c r="UY876" s="57"/>
      <c r="UZ876" s="57"/>
      <c r="VA876" s="57"/>
      <c r="VB876" s="57"/>
      <c r="VC876" s="57"/>
      <c r="VD876" s="57"/>
      <c r="VE876" s="57"/>
      <c r="VF876" s="57"/>
      <c r="VG876" s="57"/>
      <c r="VH876" s="57"/>
      <c r="VI876" s="57"/>
      <c r="VJ876" s="57"/>
      <c r="VK876" s="57"/>
      <c r="VL876" s="57"/>
      <c r="VM876" s="57"/>
      <c r="VN876" s="57"/>
      <c r="VO876" s="57"/>
      <c r="VP876" s="57"/>
      <c r="VQ876" s="57"/>
      <c r="VR876" s="57"/>
      <c r="VS876" s="57"/>
      <c r="VT876" s="57"/>
      <c r="VU876" s="57"/>
      <c r="VV876" s="57"/>
      <c r="VW876" s="57"/>
      <c r="VX876" s="57"/>
      <c r="VY876" s="57"/>
      <c r="VZ876" s="57"/>
      <c r="WA876" s="57"/>
      <c r="WB876" s="57"/>
      <c r="WC876" s="57"/>
      <c r="WD876" s="57"/>
      <c r="WE876" s="57"/>
      <c r="WF876" s="57"/>
      <c r="WG876" s="57"/>
      <c r="WH876" s="57"/>
      <c r="WI876" s="57"/>
      <c r="WJ876" s="57"/>
      <c r="WK876" s="57"/>
      <c r="WL876" s="57"/>
      <c r="WM876" s="57"/>
      <c r="WN876" s="57"/>
      <c r="WO876" s="57"/>
      <c r="WP876" s="57"/>
      <c r="WQ876" s="57"/>
      <c r="WR876" s="57"/>
      <c r="WS876" s="57"/>
      <c r="WT876" s="57"/>
      <c r="WU876" s="57"/>
      <c r="WV876" s="57"/>
      <c r="WW876" s="57"/>
      <c r="WX876" s="57"/>
      <c r="WY876" s="57"/>
      <c r="WZ876" s="57"/>
      <c r="XA876" s="57"/>
      <c r="XB876" s="57"/>
      <c r="XC876" s="57"/>
      <c r="XD876" s="57"/>
      <c r="XE876" s="57"/>
      <c r="XF876" s="57"/>
      <c r="XG876" s="57"/>
      <c r="XH876" s="57"/>
      <c r="XI876" s="57"/>
      <c r="XJ876" s="57"/>
      <c r="XK876" s="57"/>
      <c r="XL876" s="57"/>
      <c r="XM876" s="57"/>
      <c r="XN876" s="57"/>
      <c r="XO876" s="57"/>
      <c r="XP876" s="57"/>
      <c r="XQ876" s="57"/>
      <c r="XR876" s="57"/>
      <c r="XS876" s="57"/>
      <c r="XT876" s="57"/>
      <c r="XU876" s="57"/>
      <c r="XV876" s="57"/>
      <c r="XW876" s="57"/>
    </row>
    <row r="877">
      <c r="AI877" s="57"/>
      <c r="BR877" s="57"/>
      <c r="DA877" s="57"/>
      <c r="EJ877" s="57"/>
      <c r="EK877" s="57"/>
      <c r="EL877" s="57"/>
      <c r="EM877" s="57"/>
      <c r="EN877" s="57"/>
      <c r="EO877" s="57"/>
      <c r="EP877" s="57"/>
      <c r="EQ877" s="57"/>
      <c r="ER877" s="57"/>
      <c r="ES877" s="57"/>
      <c r="ET877" s="57"/>
      <c r="EU877" s="57"/>
      <c r="EV877" s="57"/>
      <c r="EW877" s="57"/>
      <c r="EX877" s="57"/>
      <c r="EY877" s="57"/>
      <c r="EZ877" s="57"/>
      <c r="FA877" s="57"/>
      <c r="FB877" s="57"/>
      <c r="FC877" s="57"/>
      <c r="FD877" s="57"/>
      <c r="FE877" s="57"/>
      <c r="FF877" s="57"/>
      <c r="FG877" s="57"/>
      <c r="FH877" s="57"/>
      <c r="FI877" s="57"/>
      <c r="FJ877" s="57"/>
      <c r="FK877" s="57"/>
      <c r="FL877" s="57"/>
      <c r="FM877" s="57"/>
      <c r="FN877" s="57"/>
      <c r="FO877" s="57"/>
      <c r="FP877" s="57"/>
      <c r="FQ877" s="57"/>
      <c r="FR877" s="57"/>
      <c r="FS877" s="57"/>
      <c r="FT877" s="57"/>
      <c r="FU877" s="57"/>
      <c r="FV877" s="57"/>
      <c r="FW877" s="57"/>
      <c r="FX877" s="57"/>
      <c r="FY877" s="57"/>
      <c r="FZ877" s="57"/>
      <c r="GA877" s="57"/>
      <c r="GB877" s="57"/>
      <c r="GC877" s="57"/>
      <c r="GD877" s="57"/>
      <c r="GE877" s="57"/>
      <c r="GF877" s="57"/>
      <c r="GG877" s="57"/>
      <c r="GH877" s="57"/>
      <c r="GI877" s="57"/>
      <c r="GJ877" s="57"/>
      <c r="GK877" s="57"/>
      <c r="GL877" s="57"/>
      <c r="GM877" s="57"/>
      <c r="GN877" s="57"/>
      <c r="GO877" s="57"/>
      <c r="GP877" s="57"/>
      <c r="GQ877" s="57"/>
      <c r="GR877" s="57"/>
      <c r="GS877" s="57"/>
      <c r="GT877" s="57"/>
      <c r="GU877" s="57"/>
      <c r="GV877" s="57"/>
      <c r="GW877" s="57"/>
      <c r="GX877" s="57"/>
      <c r="GY877" s="57"/>
      <c r="GZ877" s="57"/>
      <c r="HA877" s="57"/>
      <c r="HB877" s="57"/>
      <c r="HC877" s="57"/>
      <c r="HD877" s="57"/>
      <c r="HE877" s="57"/>
      <c r="HF877" s="57"/>
      <c r="HG877" s="57"/>
      <c r="HH877" s="57"/>
      <c r="HI877" s="57"/>
      <c r="HJ877" s="57"/>
      <c r="HK877" s="57"/>
      <c r="HL877" s="57"/>
      <c r="HM877" s="57"/>
      <c r="HN877" s="57"/>
      <c r="HO877" s="57"/>
      <c r="HP877" s="57"/>
      <c r="HQ877" s="57"/>
      <c r="HR877" s="57"/>
      <c r="HS877" s="57"/>
      <c r="HT877" s="57"/>
      <c r="HU877" s="57"/>
      <c r="HV877" s="57"/>
      <c r="HW877" s="57"/>
      <c r="HX877" s="57"/>
      <c r="HY877" s="57"/>
      <c r="HZ877" s="57"/>
      <c r="IA877" s="57"/>
      <c r="IB877" s="57"/>
      <c r="IC877" s="57"/>
      <c r="ID877" s="57"/>
      <c r="IE877" s="57"/>
      <c r="IF877" s="57"/>
      <c r="IG877" s="57"/>
      <c r="IH877" s="57"/>
      <c r="II877" s="57"/>
      <c r="IJ877" s="57"/>
      <c r="IK877" s="57"/>
      <c r="IL877" s="57"/>
      <c r="IM877" s="57"/>
      <c r="IN877" s="57"/>
      <c r="IO877" s="57"/>
      <c r="IP877" s="57"/>
      <c r="IQ877" s="57"/>
      <c r="IR877" s="57"/>
      <c r="IS877" s="57"/>
      <c r="IT877" s="57"/>
      <c r="IU877" s="57"/>
      <c r="IV877" s="57"/>
      <c r="IW877" s="57"/>
      <c r="IX877" s="57"/>
      <c r="IY877" s="57"/>
      <c r="IZ877" s="57"/>
      <c r="JA877" s="57"/>
      <c r="JB877" s="57"/>
      <c r="JC877" s="57"/>
      <c r="JD877" s="57"/>
      <c r="JE877" s="57"/>
      <c r="JF877" s="57"/>
      <c r="JG877" s="57"/>
      <c r="JH877" s="57"/>
      <c r="JI877" s="57"/>
      <c r="JJ877" s="57"/>
      <c r="JK877" s="57"/>
      <c r="JL877" s="57"/>
      <c r="JM877" s="57"/>
      <c r="JN877" s="57"/>
      <c r="JO877" s="57"/>
      <c r="JP877" s="57"/>
      <c r="JQ877" s="57"/>
      <c r="JR877" s="57"/>
      <c r="JS877" s="57"/>
      <c r="JT877" s="57"/>
      <c r="JU877" s="57"/>
      <c r="JV877" s="57"/>
      <c r="JW877" s="57"/>
      <c r="JX877" s="57"/>
      <c r="JY877" s="57"/>
      <c r="JZ877" s="57"/>
      <c r="KA877" s="57"/>
      <c r="KB877" s="57"/>
      <c r="KC877" s="57"/>
      <c r="KD877" s="57"/>
      <c r="KE877" s="57"/>
      <c r="KF877" s="57"/>
      <c r="KG877" s="57"/>
      <c r="KH877" s="57"/>
      <c r="KI877" s="57"/>
      <c r="KJ877" s="57"/>
      <c r="KK877" s="57"/>
      <c r="KL877" s="57"/>
      <c r="KM877" s="57"/>
      <c r="KN877" s="57"/>
      <c r="KO877" s="57"/>
      <c r="KP877" s="57"/>
      <c r="KQ877" s="57"/>
      <c r="KR877" s="57"/>
      <c r="KS877" s="57"/>
      <c r="KT877" s="57"/>
      <c r="KU877" s="57"/>
      <c r="KV877" s="57"/>
      <c r="KW877" s="57"/>
      <c r="KX877" s="57"/>
      <c r="KY877" s="57"/>
      <c r="KZ877" s="57"/>
      <c r="LA877" s="57"/>
      <c r="LB877" s="57"/>
      <c r="LC877" s="57"/>
      <c r="LD877" s="57"/>
      <c r="LE877" s="57"/>
      <c r="LF877" s="57"/>
      <c r="LG877" s="57"/>
      <c r="LH877" s="57"/>
      <c r="LI877" s="57"/>
      <c r="LJ877" s="57"/>
      <c r="LK877" s="57"/>
      <c r="LL877" s="57"/>
      <c r="LM877" s="57"/>
      <c r="LN877" s="57"/>
      <c r="LO877" s="57"/>
      <c r="LP877" s="57"/>
      <c r="LQ877" s="57"/>
      <c r="LR877" s="57"/>
      <c r="LS877" s="57"/>
      <c r="LT877" s="57"/>
      <c r="LU877" s="57"/>
      <c r="LV877" s="57"/>
      <c r="LW877" s="57"/>
      <c r="LX877" s="57"/>
      <c r="LY877" s="57"/>
      <c r="LZ877" s="57"/>
      <c r="MA877" s="57"/>
      <c r="MB877" s="57"/>
      <c r="MC877" s="57"/>
      <c r="MD877" s="57"/>
      <c r="ME877" s="57"/>
      <c r="MF877" s="57"/>
      <c r="MG877" s="57"/>
      <c r="MH877" s="57"/>
      <c r="MI877" s="57"/>
      <c r="MJ877" s="57"/>
      <c r="MK877" s="57"/>
      <c r="ML877" s="57"/>
      <c r="MM877" s="57"/>
      <c r="MN877" s="57"/>
      <c r="MO877" s="57"/>
      <c r="MP877" s="57"/>
      <c r="MQ877" s="57"/>
      <c r="MR877" s="57"/>
      <c r="MS877" s="57"/>
      <c r="MT877" s="57"/>
      <c r="MU877" s="57"/>
      <c r="MV877" s="57"/>
      <c r="MW877" s="57"/>
      <c r="MX877" s="57"/>
      <c r="MY877" s="57"/>
      <c r="MZ877" s="57"/>
      <c r="NA877" s="57"/>
      <c r="NB877" s="57"/>
      <c r="NC877" s="57"/>
      <c r="ND877" s="57"/>
      <c r="NE877" s="57"/>
      <c r="NF877" s="57"/>
      <c r="NG877" s="57"/>
      <c r="NH877" s="57"/>
      <c r="NI877" s="57"/>
      <c r="NJ877" s="57"/>
      <c r="NK877" s="57"/>
      <c r="NL877" s="57"/>
      <c r="NM877" s="57"/>
      <c r="NN877" s="57"/>
      <c r="NO877" s="57"/>
      <c r="NP877" s="57"/>
      <c r="NQ877" s="57"/>
      <c r="NR877" s="57"/>
      <c r="NS877" s="57"/>
      <c r="NT877" s="57"/>
      <c r="NU877" s="57"/>
      <c r="NV877" s="57"/>
      <c r="NW877" s="57"/>
      <c r="NX877" s="57"/>
      <c r="NY877" s="57"/>
      <c r="NZ877" s="57"/>
      <c r="OA877" s="57"/>
      <c r="OB877" s="57"/>
      <c r="OC877" s="57"/>
      <c r="OD877" s="57"/>
      <c r="OE877" s="57"/>
      <c r="OF877" s="57"/>
      <c r="OG877" s="57"/>
      <c r="OH877" s="57"/>
      <c r="OI877" s="57"/>
      <c r="OJ877" s="57"/>
      <c r="OK877" s="57"/>
      <c r="OL877" s="57"/>
      <c r="OM877" s="57"/>
      <c r="ON877" s="57"/>
      <c r="OO877" s="57"/>
      <c r="OP877" s="57"/>
      <c r="OQ877" s="57"/>
      <c r="OR877" s="57"/>
      <c r="OS877" s="57"/>
      <c r="OT877" s="57"/>
      <c r="OU877" s="57"/>
      <c r="OV877" s="57"/>
      <c r="OW877" s="57"/>
      <c r="OX877" s="57"/>
      <c r="OY877" s="57"/>
      <c r="OZ877" s="57"/>
      <c r="PA877" s="57"/>
      <c r="PB877" s="57"/>
      <c r="PC877" s="57"/>
      <c r="PD877" s="57"/>
      <c r="PE877" s="57"/>
      <c r="PF877" s="57"/>
      <c r="PG877" s="57"/>
      <c r="PH877" s="57"/>
      <c r="PI877" s="57"/>
      <c r="PJ877" s="57"/>
      <c r="PK877" s="57"/>
      <c r="PL877" s="57"/>
      <c r="PM877" s="57"/>
      <c r="PN877" s="57"/>
      <c r="PO877" s="57"/>
      <c r="PP877" s="57"/>
      <c r="PQ877" s="57"/>
      <c r="PR877" s="57"/>
      <c r="PS877" s="57"/>
      <c r="PT877" s="57"/>
      <c r="PU877" s="57"/>
      <c r="PV877" s="57"/>
      <c r="PW877" s="57"/>
      <c r="PX877" s="57"/>
      <c r="PY877" s="57"/>
      <c r="PZ877" s="57"/>
      <c r="QA877" s="57"/>
      <c r="QB877" s="57"/>
      <c r="QC877" s="57"/>
      <c r="QD877" s="57"/>
      <c r="QE877" s="57"/>
      <c r="QF877" s="57"/>
      <c r="QG877" s="57"/>
      <c r="QH877" s="57"/>
      <c r="QI877" s="57"/>
      <c r="QJ877" s="57"/>
      <c r="QK877" s="57"/>
      <c r="QL877" s="57"/>
      <c r="QM877" s="57"/>
      <c r="QN877" s="57"/>
      <c r="QO877" s="57"/>
      <c r="QP877" s="57"/>
      <c r="QQ877" s="57"/>
      <c r="QR877" s="57"/>
      <c r="QS877" s="57"/>
      <c r="QT877" s="57"/>
      <c r="QU877" s="57"/>
      <c r="QV877" s="57"/>
      <c r="QW877" s="57"/>
      <c r="QX877" s="57"/>
      <c r="QY877" s="57"/>
      <c r="QZ877" s="57"/>
      <c r="RA877" s="57"/>
      <c r="RB877" s="57"/>
      <c r="RC877" s="57"/>
      <c r="RD877" s="57"/>
      <c r="RE877" s="57"/>
      <c r="RF877" s="57"/>
      <c r="RG877" s="57"/>
      <c r="RH877" s="57"/>
      <c r="RI877" s="57"/>
      <c r="RJ877" s="57"/>
      <c r="RK877" s="57"/>
      <c r="RL877" s="57"/>
      <c r="RM877" s="57"/>
      <c r="RN877" s="57"/>
      <c r="RO877" s="57"/>
      <c r="RP877" s="57"/>
      <c r="RQ877" s="57"/>
      <c r="RR877" s="57"/>
      <c r="RS877" s="57"/>
      <c r="RT877" s="57"/>
      <c r="RU877" s="57"/>
      <c r="RV877" s="57"/>
      <c r="RW877" s="57"/>
      <c r="RX877" s="57"/>
      <c r="RY877" s="57"/>
      <c r="RZ877" s="57"/>
      <c r="SA877" s="57"/>
      <c r="SB877" s="57"/>
      <c r="SC877" s="57"/>
      <c r="SD877" s="57"/>
      <c r="SE877" s="57"/>
      <c r="SF877" s="57"/>
      <c r="SG877" s="57"/>
      <c r="SH877" s="57"/>
      <c r="SI877" s="57"/>
      <c r="SJ877" s="57"/>
      <c r="SK877" s="57"/>
      <c r="SL877" s="57"/>
      <c r="SM877" s="57"/>
      <c r="SN877" s="57"/>
      <c r="SO877" s="57"/>
      <c r="SP877" s="57"/>
      <c r="SQ877" s="57"/>
      <c r="SR877" s="57"/>
      <c r="SS877" s="57"/>
      <c r="ST877" s="57"/>
      <c r="SU877" s="57"/>
      <c r="SV877" s="57"/>
      <c r="SW877" s="57"/>
      <c r="SX877" s="57"/>
      <c r="SY877" s="57"/>
      <c r="SZ877" s="57"/>
      <c r="TA877" s="57"/>
      <c r="TB877" s="57"/>
      <c r="TC877" s="57"/>
      <c r="TD877" s="57"/>
      <c r="TE877" s="57"/>
      <c r="TF877" s="57"/>
      <c r="TG877" s="57"/>
      <c r="TH877" s="57"/>
      <c r="TI877" s="57"/>
      <c r="TJ877" s="57"/>
      <c r="TK877" s="57"/>
      <c r="TL877" s="57"/>
      <c r="TM877" s="57"/>
      <c r="TN877" s="57"/>
      <c r="TO877" s="57"/>
      <c r="TP877" s="57"/>
      <c r="TQ877" s="57"/>
      <c r="TR877" s="57"/>
      <c r="TS877" s="57"/>
      <c r="TT877" s="57"/>
      <c r="TU877" s="57"/>
      <c r="TV877" s="57"/>
      <c r="TW877" s="57"/>
      <c r="TX877" s="57"/>
      <c r="TY877" s="57"/>
      <c r="TZ877" s="57"/>
      <c r="UA877" s="57"/>
      <c r="UB877" s="57"/>
      <c r="UC877" s="57"/>
      <c r="UD877" s="57"/>
      <c r="UE877" s="57"/>
      <c r="UF877" s="57"/>
      <c r="UG877" s="57"/>
      <c r="UH877" s="57"/>
      <c r="UI877" s="57"/>
      <c r="UJ877" s="57"/>
      <c r="UK877" s="57"/>
      <c r="UL877" s="57"/>
      <c r="UM877" s="57"/>
      <c r="UN877" s="57"/>
      <c r="UO877" s="57"/>
      <c r="UP877" s="57"/>
      <c r="UQ877" s="57"/>
      <c r="UR877" s="57"/>
      <c r="US877" s="57"/>
      <c r="UT877" s="57"/>
      <c r="UU877" s="57"/>
      <c r="UV877" s="57"/>
      <c r="UW877" s="57"/>
      <c r="UX877" s="57"/>
      <c r="UY877" s="57"/>
      <c r="UZ877" s="57"/>
      <c r="VA877" s="57"/>
      <c r="VB877" s="57"/>
      <c r="VC877" s="57"/>
      <c r="VD877" s="57"/>
      <c r="VE877" s="57"/>
      <c r="VF877" s="57"/>
      <c r="VG877" s="57"/>
      <c r="VH877" s="57"/>
      <c r="VI877" s="57"/>
      <c r="VJ877" s="57"/>
      <c r="VK877" s="57"/>
      <c r="VL877" s="57"/>
      <c r="VM877" s="57"/>
      <c r="VN877" s="57"/>
      <c r="VO877" s="57"/>
      <c r="VP877" s="57"/>
      <c r="VQ877" s="57"/>
      <c r="VR877" s="57"/>
      <c r="VS877" s="57"/>
      <c r="VT877" s="57"/>
      <c r="VU877" s="57"/>
      <c r="VV877" s="57"/>
      <c r="VW877" s="57"/>
      <c r="VX877" s="57"/>
      <c r="VY877" s="57"/>
      <c r="VZ877" s="57"/>
      <c r="WA877" s="57"/>
      <c r="WB877" s="57"/>
      <c r="WC877" s="57"/>
      <c r="WD877" s="57"/>
      <c r="WE877" s="57"/>
      <c r="WF877" s="57"/>
      <c r="WG877" s="57"/>
      <c r="WH877" s="57"/>
      <c r="WI877" s="57"/>
      <c r="WJ877" s="57"/>
      <c r="WK877" s="57"/>
      <c r="WL877" s="57"/>
      <c r="WM877" s="57"/>
      <c r="WN877" s="57"/>
      <c r="WO877" s="57"/>
      <c r="WP877" s="57"/>
      <c r="WQ877" s="57"/>
      <c r="WR877" s="57"/>
      <c r="WS877" s="57"/>
      <c r="WT877" s="57"/>
      <c r="WU877" s="57"/>
      <c r="WV877" s="57"/>
      <c r="WW877" s="57"/>
      <c r="WX877" s="57"/>
      <c r="WY877" s="57"/>
      <c r="WZ877" s="57"/>
      <c r="XA877" s="57"/>
      <c r="XB877" s="57"/>
      <c r="XC877" s="57"/>
      <c r="XD877" s="57"/>
      <c r="XE877" s="57"/>
      <c r="XF877" s="57"/>
      <c r="XG877" s="57"/>
      <c r="XH877" s="57"/>
      <c r="XI877" s="57"/>
      <c r="XJ877" s="57"/>
      <c r="XK877" s="57"/>
      <c r="XL877" s="57"/>
      <c r="XM877" s="57"/>
      <c r="XN877" s="57"/>
      <c r="XO877" s="57"/>
      <c r="XP877" s="57"/>
      <c r="XQ877" s="57"/>
      <c r="XR877" s="57"/>
      <c r="XS877" s="57"/>
      <c r="XT877" s="57"/>
      <c r="XU877" s="57"/>
      <c r="XV877" s="57"/>
      <c r="XW877" s="57"/>
    </row>
    <row r="878">
      <c r="AI878" s="57"/>
      <c r="BR878" s="57"/>
      <c r="DA878" s="57"/>
      <c r="EJ878" s="57"/>
      <c r="EK878" s="57"/>
      <c r="EL878" s="57"/>
      <c r="EM878" s="57"/>
      <c r="EN878" s="57"/>
      <c r="EO878" s="57"/>
      <c r="EP878" s="57"/>
      <c r="EQ878" s="57"/>
      <c r="ER878" s="57"/>
      <c r="ES878" s="57"/>
      <c r="ET878" s="57"/>
      <c r="EU878" s="57"/>
      <c r="EV878" s="57"/>
      <c r="EW878" s="57"/>
      <c r="EX878" s="57"/>
      <c r="EY878" s="57"/>
      <c r="EZ878" s="57"/>
      <c r="FA878" s="57"/>
      <c r="FB878" s="57"/>
      <c r="FC878" s="57"/>
      <c r="FD878" s="57"/>
      <c r="FE878" s="57"/>
      <c r="FF878" s="57"/>
      <c r="FG878" s="57"/>
      <c r="FH878" s="57"/>
      <c r="FI878" s="57"/>
      <c r="FJ878" s="57"/>
      <c r="FK878" s="57"/>
      <c r="FL878" s="57"/>
      <c r="FM878" s="57"/>
      <c r="FN878" s="57"/>
      <c r="FO878" s="57"/>
      <c r="FP878" s="57"/>
      <c r="FQ878" s="57"/>
      <c r="FR878" s="57"/>
      <c r="FS878" s="57"/>
      <c r="FT878" s="57"/>
      <c r="FU878" s="57"/>
      <c r="FV878" s="57"/>
      <c r="FW878" s="57"/>
      <c r="FX878" s="57"/>
      <c r="FY878" s="57"/>
      <c r="FZ878" s="57"/>
      <c r="GA878" s="57"/>
      <c r="GB878" s="57"/>
      <c r="GC878" s="57"/>
      <c r="GD878" s="57"/>
      <c r="GE878" s="57"/>
      <c r="GF878" s="57"/>
      <c r="GG878" s="57"/>
      <c r="GH878" s="57"/>
      <c r="GI878" s="57"/>
      <c r="GJ878" s="57"/>
      <c r="GK878" s="57"/>
      <c r="GL878" s="57"/>
      <c r="GM878" s="57"/>
      <c r="GN878" s="57"/>
      <c r="GO878" s="57"/>
      <c r="GP878" s="57"/>
      <c r="GQ878" s="57"/>
      <c r="GR878" s="57"/>
      <c r="GS878" s="57"/>
      <c r="GT878" s="57"/>
      <c r="GU878" s="57"/>
      <c r="GV878" s="57"/>
      <c r="GW878" s="57"/>
      <c r="GX878" s="57"/>
      <c r="GY878" s="57"/>
      <c r="GZ878" s="57"/>
      <c r="HA878" s="57"/>
      <c r="HB878" s="57"/>
      <c r="HC878" s="57"/>
      <c r="HD878" s="57"/>
      <c r="HE878" s="57"/>
      <c r="HF878" s="57"/>
      <c r="HG878" s="57"/>
      <c r="HH878" s="57"/>
      <c r="HI878" s="57"/>
      <c r="HJ878" s="57"/>
      <c r="HK878" s="57"/>
      <c r="HL878" s="57"/>
      <c r="HM878" s="57"/>
      <c r="HN878" s="57"/>
      <c r="HO878" s="57"/>
      <c r="HP878" s="57"/>
      <c r="HQ878" s="57"/>
      <c r="HR878" s="57"/>
      <c r="HS878" s="57"/>
      <c r="HT878" s="57"/>
      <c r="HU878" s="57"/>
      <c r="HV878" s="57"/>
      <c r="HW878" s="57"/>
      <c r="HX878" s="57"/>
      <c r="HY878" s="57"/>
      <c r="HZ878" s="57"/>
      <c r="IA878" s="57"/>
      <c r="IB878" s="57"/>
      <c r="IC878" s="57"/>
      <c r="ID878" s="57"/>
      <c r="IE878" s="57"/>
      <c r="IF878" s="57"/>
      <c r="IG878" s="57"/>
      <c r="IH878" s="57"/>
      <c r="II878" s="57"/>
      <c r="IJ878" s="57"/>
      <c r="IK878" s="57"/>
      <c r="IL878" s="57"/>
      <c r="IM878" s="57"/>
      <c r="IN878" s="57"/>
      <c r="IO878" s="57"/>
      <c r="IP878" s="57"/>
      <c r="IQ878" s="57"/>
      <c r="IR878" s="57"/>
      <c r="IS878" s="57"/>
      <c r="IT878" s="57"/>
      <c r="IU878" s="57"/>
      <c r="IV878" s="57"/>
      <c r="IW878" s="57"/>
      <c r="IX878" s="57"/>
      <c r="IY878" s="57"/>
      <c r="IZ878" s="57"/>
      <c r="JA878" s="57"/>
      <c r="JB878" s="57"/>
      <c r="JC878" s="57"/>
      <c r="JD878" s="57"/>
      <c r="JE878" s="57"/>
      <c r="JF878" s="57"/>
      <c r="JG878" s="57"/>
      <c r="JH878" s="57"/>
      <c r="JI878" s="57"/>
      <c r="JJ878" s="57"/>
      <c r="JK878" s="57"/>
      <c r="JL878" s="57"/>
      <c r="JM878" s="57"/>
      <c r="JN878" s="57"/>
      <c r="JO878" s="57"/>
      <c r="JP878" s="57"/>
      <c r="JQ878" s="57"/>
      <c r="JR878" s="57"/>
      <c r="JS878" s="57"/>
      <c r="JT878" s="57"/>
      <c r="JU878" s="57"/>
      <c r="JV878" s="57"/>
      <c r="JW878" s="57"/>
      <c r="JX878" s="57"/>
      <c r="JY878" s="57"/>
      <c r="JZ878" s="57"/>
      <c r="KA878" s="57"/>
      <c r="KB878" s="57"/>
      <c r="KC878" s="57"/>
      <c r="KD878" s="57"/>
      <c r="KE878" s="57"/>
      <c r="KF878" s="57"/>
      <c r="KG878" s="57"/>
      <c r="KH878" s="57"/>
      <c r="KI878" s="57"/>
      <c r="KJ878" s="57"/>
      <c r="KK878" s="57"/>
      <c r="KL878" s="57"/>
      <c r="KM878" s="57"/>
      <c r="KN878" s="57"/>
      <c r="KO878" s="57"/>
      <c r="KP878" s="57"/>
      <c r="KQ878" s="57"/>
      <c r="KR878" s="57"/>
      <c r="KS878" s="57"/>
      <c r="KT878" s="57"/>
      <c r="KU878" s="57"/>
      <c r="KV878" s="57"/>
      <c r="KW878" s="57"/>
      <c r="KX878" s="57"/>
      <c r="KY878" s="57"/>
      <c r="KZ878" s="57"/>
      <c r="LA878" s="57"/>
      <c r="LB878" s="57"/>
      <c r="LC878" s="57"/>
      <c r="LD878" s="57"/>
      <c r="LE878" s="57"/>
      <c r="LF878" s="57"/>
      <c r="LG878" s="57"/>
      <c r="LH878" s="57"/>
      <c r="LI878" s="57"/>
      <c r="LJ878" s="57"/>
      <c r="LK878" s="57"/>
      <c r="LL878" s="57"/>
      <c r="LM878" s="57"/>
      <c r="LN878" s="57"/>
      <c r="LO878" s="57"/>
      <c r="LP878" s="57"/>
      <c r="LQ878" s="57"/>
      <c r="LR878" s="57"/>
      <c r="LS878" s="57"/>
      <c r="LT878" s="57"/>
      <c r="LU878" s="57"/>
      <c r="LV878" s="57"/>
      <c r="LW878" s="57"/>
      <c r="LX878" s="57"/>
      <c r="LY878" s="57"/>
      <c r="LZ878" s="57"/>
      <c r="MA878" s="57"/>
      <c r="MB878" s="57"/>
      <c r="MC878" s="57"/>
      <c r="MD878" s="57"/>
      <c r="ME878" s="57"/>
      <c r="MF878" s="57"/>
      <c r="MG878" s="57"/>
      <c r="MH878" s="57"/>
      <c r="MI878" s="57"/>
      <c r="MJ878" s="57"/>
      <c r="MK878" s="57"/>
      <c r="ML878" s="57"/>
      <c r="MM878" s="57"/>
      <c r="MN878" s="57"/>
      <c r="MO878" s="57"/>
      <c r="MP878" s="57"/>
      <c r="MQ878" s="57"/>
      <c r="MR878" s="57"/>
      <c r="MS878" s="57"/>
      <c r="MT878" s="57"/>
      <c r="MU878" s="57"/>
      <c r="MV878" s="57"/>
      <c r="MW878" s="57"/>
      <c r="MX878" s="57"/>
      <c r="MY878" s="57"/>
      <c r="MZ878" s="57"/>
      <c r="NA878" s="57"/>
      <c r="NB878" s="57"/>
      <c r="NC878" s="57"/>
      <c r="ND878" s="57"/>
      <c r="NE878" s="57"/>
      <c r="NF878" s="57"/>
      <c r="NG878" s="57"/>
      <c r="NH878" s="57"/>
      <c r="NI878" s="57"/>
      <c r="NJ878" s="57"/>
      <c r="NK878" s="57"/>
      <c r="NL878" s="57"/>
      <c r="NM878" s="57"/>
      <c r="NN878" s="57"/>
      <c r="NO878" s="57"/>
      <c r="NP878" s="57"/>
      <c r="NQ878" s="57"/>
      <c r="NR878" s="57"/>
      <c r="NS878" s="57"/>
      <c r="NT878" s="57"/>
      <c r="NU878" s="57"/>
      <c r="NV878" s="57"/>
      <c r="NW878" s="57"/>
      <c r="NX878" s="57"/>
      <c r="NY878" s="57"/>
      <c r="NZ878" s="57"/>
      <c r="OA878" s="57"/>
      <c r="OB878" s="57"/>
      <c r="OC878" s="57"/>
      <c r="OD878" s="57"/>
      <c r="OE878" s="57"/>
      <c r="OF878" s="57"/>
      <c r="OG878" s="57"/>
      <c r="OH878" s="57"/>
      <c r="OI878" s="57"/>
      <c r="OJ878" s="57"/>
      <c r="OK878" s="57"/>
      <c r="OL878" s="57"/>
      <c r="OM878" s="57"/>
      <c r="ON878" s="57"/>
      <c r="OO878" s="57"/>
      <c r="OP878" s="57"/>
      <c r="OQ878" s="57"/>
      <c r="OR878" s="57"/>
      <c r="OS878" s="57"/>
      <c r="OT878" s="57"/>
      <c r="OU878" s="57"/>
      <c r="OV878" s="57"/>
      <c r="OW878" s="57"/>
      <c r="OX878" s="57"/>
      <c r="OY878" s="57"/>
      <c r="OZ878" s="57"/>
      <c r="PA878" s="57"/>
      <c r="PB878" s="57"/>
      <c r="PC878" s="57"/>
      <c r="PD878" s="57"/>
      <c r="PE878" s="57"/>
      <c r="PF878" s="57"/>
      <c r="PG878" s="57"/>
      <c r="PH878" s="57"/>
      <c r="PI878" s="57"/>
      <c r="PJ878" s="57"/>
      <c r="PK878" s="57"/>
      <c r="PL878" s="57"/>
      <c r="PM878" s="57"/>
      <c r="PN878" s="57"/>
      <c r="PO878" s="57"/>
      <c r="PP878" s="57"/>
      <c r="PQ878" s="57"/>
      <c r="PR878" s="57"/>
      <c r="PS878" s="57"/>
      <c r="PT878" s="57"/>
      <c r="PU878" s="57"/>
      <c r="PV878" s="57"/>
      <c r="PW878" s="57"/>
      <c r="PX878" s="57"/>
      <c r="PY878" s="57"/>
      <c r="PZ878" s="57"/>
      <c r="QA878" s="57"/>
      <c r="QB878" s="57"/>
      <c r="QC878" s="57"/>
      <c r="QD878" s="57"/>
      <c r="QE878" s="57"/>
      <c r="QF878" s="57"/>
      <c r="QG878" s="57"/>
      <c r="QH878" s="57"/>
      <c r="QI878" s="57"/>
      <c r="QJ878" s="57"/>
      <c r="QK878" s="57"/>
      <c r="QL878" s="57"/>
      <c r="QM878" s="57"/>
      <c r="QN878" s="57"/>
      <c r="QO878" s="57"/>
      <c r="QP878" s="57"/>
      <c r="QQ878" s="57"/>
      <c r="QR878" s="57"/>
      <c r="QS878" s="57"/>
      <c r="QT878" s="57"/>
      <c r="QU878" s="57"/>
      <c r="QV878" s="57"/>
      <c r="QW878" s="57"/>
      <c r="QX878" s="57"/>
      <c r="QY878" s="57"/>
      <c r="QZ878" s="57"/>
      <c r="RA878" s="57"/>
      <c r="RB878" s="57"/>
      <c r="RC878" s="57"/>
      <c r="RD878" s="57"/>
      <c r="RE878" s="57"/>
      <c r="RF878" s="57"/>
      <c r="RG878" s="57"/>
      <c r="RH878" s="57"/>
      <c r="RI878" s="57"/>
      <c r="RJ878" s="57"/>
      <c r="RK878" s="57"/>
      <c r="RL878" s="57"/>
      <c r="RM878" s="57"/>
      <c r="RN878" s="57"/>
      <c r="RO878" s="57"/>
      <c r="RP878" s="57"/>
      <c r="RQ878" s="57"/>
      <c r="RR878" s="57"/>
      <c r="RS878" s="57"/>
      <c r="RT878" s="57"/>
      <c r="RU878" s="57"/>
      <c r="RV878" s="57"/>
      <c r="RW878" s="57"/>
      <c r="RX878" s="57"/>
      <c r="RY878" s="57"/>
      <c r="RZ878" s="57"/>
      <c r="SA878" s="57"/>
      <c r="SB878" s="57"/>
      <c r="SC878" s="57"/>
      <c r="SD878" s="57"/>
      <c r="SE878" s="57"/>
      <c r="SF878" s="57"/>
      <c r="SG878" s="57"/>
      <c r="SH878" s="57"/>
      <c r="SI878" s="57"/>
      <c r="SJ878" s="57"/>
      <c r="SK878" s="57"/>
      <c r="SL878" s="57"/>
      <c r="SM878" s="57"/>
      <c r="SN878" s="57"/>
      <c r="SO878" s="57"/>
      <c r="SP878" s="57"/>
      <c r="SQ878" s="57"/>
      <c r="SR878" s="57"/>
      <c r="SS878" s="57"/>
      <c r="ST878" s="57"/>
      <c r="SU878" s="57"/>
      <c r="SV878" s="57"/>
      <c r="SW878" s="57"/>
      <c r="SX878" s="57"/>
      <c r="SY878" s="57"/>
      <c r="SZ878" s="57"/>
      <c r="TA878" s="57"/>
      <c r="TB878" s="57"/>
      <c r="TC878" s="57"/>
      <c r="TD878" s="57"/>
      <c r="TE878" s="57"/>
      <c r="TF878" s="57"/>
      <c r="TG878" s="57"/>
      <c r="TH878" s="57"/>
      <c r="TI878" s="57"/>
      <c r="TJ878" s="57"/>
      <c r="TK878" s="57"/>
      <c r="TL878" s="57"/>
      <c r="TM878" s="57"/>
      <c r="TN878" s="57"/>
      <c r="TO878" s="57"/>
      <c r="TP878" s="57"/>
      <c r="TQ878" s="57"/>
      <c r="TR878" s="57"/>
      <c r="TS878" s="57"/>
      <c r="TT878" s="57"/>
      <c r="TU878" s="57"/>
      <c r="TV878" s="57"/>
      <c r="TW878" s="57"/>
      <c r="TX878" s="57"/>
      <c r="TY878" s="57"/>
      <c r="TZ878" s="57"/>
      <c r="UA878" s="57"/>
      <c r="UB878" s="57"/>
      <c r="UC878" s="57"/>
      <c r="UD878" s="57"/>
      <c r="UE878" s="57"/>
      <c r="UF878" s="57"/>
      <c r="UG878" s="57"/>
      <c r="UH878" s="57"/>
      <c r="UI878" s="57"/>
      <c r="UJ878" s="57"/>
      <c r="UK878" s="57"/>
      <c r="UL878" s="57"/>
      <c r="UM878" s="57"/>
      <c r="UN878" s="57"/>
      <c r="UO878" s="57"/>
      <c r="UP878" s="57"/>
      <c r="UQ878" s="57"/>
      <c r="UR878" s="57"/>
      <c r="US878" s="57"/>
      <c r="UT878" s="57"/>
      <c r="UU878" s="57"/>
      <c r="UV878" s="57"/>
      <c r="UW878" s="57"/>
      <c r="UX878" s="57"/>
      <c r="UY878" s="57"/>
      <c r="UZ878" s="57"/>
      <c r="VA878" s="57"/>
      <c r="VB878" s="57"/>
      <c r="VC878" s="57"/>
      <c r="VD878" s="57"/>
      <c r="VE878" s="57"/>
      <c r="VF878" s="57"/>
      <c r="VG878" s="57"/>
      <c r="VH878" s="57"/>
      <c r="VI878" s="57"/>
      <c r="VJ878" s="57"/>
      <c r="VK878" s="57"/>
      <c r="VL878" s="57"/>
      <c r="VM878" s="57"/>
      <c r="VN878" s="57"/>
      <c r="VO878" s="57"/>
      <c r="VP878" s="57"/>
      <c r="VQ878" s="57"/>
      <c r="VR878" s="57"/>
      <c r="VS878" s="57"/>
      <c r="VT878" s="57"/>
      <c r="VU878" s="57"/>
      <c r="VV878" s="57"/>
      <c r="VW878" s="57"/>
      <c r="VX878" s="57"/>
      <c r="VY878" s="57"/>
      <c r="VZ878" s="57"/>
      <c r="WA878" s="57"/>
      <c r="WB878" s="57"/>
      <c r="WC878" s="57"/>
      <c r="WD878" s="57"/>
      <c r="WE878" s="57"/>
      <c r="WF878" s="57"/>
      <c r="WG878" s="57"/>
      <c r="WH878" s="57"/>
      <c r="WI878" s="57"/>
      <c r="WJ878" s="57"/>
      <c r="WK878" s="57"/>
      <c r="WL878" s="57"/>
      <c r="WM878" s="57"/>
      <c r="WN878" s="57"/>
      <c r="WO878" s="57"/>
      <c r="WP878" s="57"/>
      <c r="WQ878" s="57"/>
      <c r="WR878" s="57"/>
      <c r="WS878" s="57"/>
      <c r="WT878" s="57"/>
      <c r="WU878" s="57"/>
      <c r="WV878" s="57"/>
      <c r="WW878" s="57"/>
      <c r="WX878" s="57"/>
      <c r="WY878" s="57"/>
      <c r="WZ878" s="57"/>
      <c r="XA878" s="57"/>
      <c r="XB878" s="57"/>
      <c r="XC878" s="57"/>
      <c r="XD878" s="57"/>
      <c r="XE878" s="57"/>
      <c r="XF878" s="57"/>
      <c r="XG878" s="57"/>
      <c r="XH878" s="57"/>
      <c r="XI878" s="57"/>
      <c r="XJ878" s="57"/>
      <c r="XK878" s="57"/>
      <c r="XL878" s="57"/>
      <c r="XM878" s="57"/>
      <c r="XN878" s="57"/>
      <c r="XO878" s="57"/>
      <c r="XP878" s="57"/>
      <c r="XQ878" s="57"/>
      <c r="XR878" s="57"/>
      <c r="XS878" s="57"/>
      <c r="XT878" s="57"/>
      <c r="XU878" s="57"/>
      <c r="XV878" s="57"/>
      <c r="XW878" s="57"/>
    </row>
    <row r="879">
      <c r="AI879" s="57"/>
      <c r="BR879" s="57"/>
      <c r="DA879" s="57"/>
      <c r="EJ879" s="57"/>
      <c r="EK879" s="57"/>
      <c r="EL879" s="57"/>
      <c r="EM879" s="57"/>
      <c r="EN879" s="57"/>
      <c r="EO879" s="57"/>
      <c r="EP879" s="57"/>
      <c r="EQ879" s="57"/>
      <c r="ER879" s="57"/>
      <c r="ES879" s="57"/>
      <c r="ET879" s="57"/>
      <c r="EU879" s="57"/>
      <c r="EV879" s="57"/>
      <c r="EW879" s="57"/>
      <c r="EX879" s="57"/>
      <c r="EY879" s="57"/>
      <c r="EZ879" s="57"/>
      <c r="FA879" s="57"/>
      <c r="FB879" s="57"/>
      <c r="FC879" s="57"/>
      <c r="FD879" s="57"/>
      <c r="FE879" s="57"/>
      <c r="FF879" s="57"/>
      <c r="FG879" s="57"/>
      <c r="FH879" s="57"/>
      <c r="FI879" s="57"/>
      <c r="FJ879" s="57"/>
      <c r="FK879" s="57"/>
      <c r="FL879" s="57"/>
      <c r="FM879" s="57"/>
      <c r="FN879" s="57"/>
      <c r="FO879" s="57"/>
      <c r="FP879" s="57"/>
      <c r="FQ879" s="57"/>
      <c r="FR879" s="57"/>
      <c r="FS879" s="57"/>
      <c r="FT879" s="57"/>
      <c r="FU879" s="57"/>
      <c r="FV879" s="57"/>
      <c r="FW879" s="57"/>
      <c r="FX879" s="57"/>
      <c r="FY879" s="57"/>
      <c r="FZ879" s="57"/>
      <c r="GA879" s="57"/>
      <c r="GB879" s="57"/>
      <c r="GC879" s="57"/>
      <c r="GD879" s="57"/>
      <c r="GE879" s="57"/>
      <c r="GF879" s="57"/>
      <c r="GG879" s="57"/>
      <c r="GH879" s="57"/>
      <c r="GI879" s="57"/>
      <c r="GJ879" s="57"/>
      <c r="GK879" s="57"/>
      <c r="GL879" s="57"/>
      <c r="GM879" s="57"/>
      <c r="GN879" s="57"/>
      <c r="GO879" s="57"/>
      <c r="GP879" s="57"/>
      <c r="GQ879" s="57"/>
      <c r="GR879" s="57"/>
      <c r="GS879" s="57"/>
      <c r="GT879" s="57"/>
      <c r="GU879" s="57"/>
      <c r="GV879" s="57"/>
      <c r="GW879" s="57"/>
      <c r="GX879" s="57"/>
      <c r="GY879" s="57"/>
      <c r="GZ879" s="57"/>
      <c r="HA879" s="57"/>
      <c r="HB879" s="57"/>
      <c r="HC879" s="57"/>
      <c r="HD879" s="57"/>
      <c r="HE879" s="57"/>
      <c r="HF879" s="57"/>
      <c r="HG879" s="57"/>
      <c r="HH879" s="57"/>
      <c r="HI879" s="57"/>
      <c r="HJ879" s="57"/>
      <c r="HK879" s="57"/>
      <c r="HL879" s="57"/>
      <c r="HM879" s="57"/>
      <c r="HN879" s="57"/>
      <c r="HO879" s="57"/>
      <c r="HP879" s="57"/>
      <c r="HQ879" s="57"/>
      <c r="HR879" s="57"/>
      <c r="HS879" s="57"/>
      <c r="HT879" s="57"/>
      <c r="HU879" s="57"/>
      <c r="HV879" s="57"/>
      <c r="HW879" s="57"/>
      <c r="HX879" s="57"/>
      <c r="HY879" s="57"/>
      <c r="HZ879" s="57"/>
      <c r="IA879" s="57"/>
      <c r="IB879" s="57"/>
      <c r="IC879" s="57"/>
      <c r="ID879" s="57"/>
      <c r="IE879" s="57"/>
      <c r="IF879" s="57"/>
      <c r="IG879" s="57"/>
      <c r="IH879" s="57"/>
      <c r="II879" s="57"/>
      <c r="IJ879" s="57"/>
      <c r="IK879" s="57"/>
      <c r="IL879" s="57"/>
      <c r="IM879" s="57"/>
      <c r="IN879" s="57"/>
      <c r="IO879" s="57"/>
      <c r="IP879" s="57"/>
      <c r="IQ879" s="57"/>
      <c r="IR879" s="57"/>
      <c r="IS879" s="57"/>
      <c r="IT879" s="57"/>
      <c r="IU879" s="57"/>
      <c r="IV879" s="57"/>
      <c r="IW879" s="57"/>
      <c r="IX879" s="57"/>
      <c r="IY879" s="57"/>
      <c r="IZ879" s="57"/>
      <c r="JA879" s="57"/>
      <c r="JB879" s="57"/>
      <c r="JC879" s="57"/>
      <c r="JD879" s="57"/>
      <c r="JE879" s="57"/>
      <c r="JF879" s="57"/>
      <c r="JG879" s="57"/>
      <c r="JH879" s="57"/>
      <c r="JI879" s="57"/>
      <c r="JJ879" s="57"/>
      <c r="JK879" s="57"/>
      <c r="JL879" s="57"/>
      <c r="JM879" s="57"/>
      <c r="JN879" s="57"/>
      <c r="JO879" s="57"/>
      <c r="JP879" s="57"/>
      <c r="JQ879" s="57"/>
      <c r="JR879" s="57"/>
      <c r="JS879" s="57"/>
      <c r="JT879" s="57"/>
      <c r="JU879" s="57"/>
      <c r="JV879" s="57"/>
      <c r="JW879" s="57"/>
      <c r="JX879" s="57"/>
      <c r="JY879" s="57"/>
      <c r="JZ879" s="57"/>
      <c r="KA879" s="57"/>
      <c r="KB879" s="57"/>
      <c r="KC879" s="57"/>
      <c r="KD879" s="57"/>
      <c r="KE879" s="57"/>
      <c r="KF879" s="57"/>
      <c r="KG879" s="57"/>
      <c r="KH879" s="57"/>
      <c r="KI879" s="57"/>
      <c r="KJ879" s="57"/>
      <c r="KK879" s="57"/>
      <c r="KL879" s="57"/>
      <c r="KM879" s="57"/>
      <c r="KN879" s="57"/>
      <c r="KO879" s="57"/>
      <c r="KP879" s="57"/>
      <c r="KQ879" s="57"/>
      <c r="KR879" s="57"/>
      <c r="KS879" s="57"/>
      <c r="KT879" s="57"/>
      <c r="KU879" s="57"/>
      <c r="KV879" s="57"/>
      <c r="KW879" s="57"/>
      <c r="KX879" s="57"/>
      <c r="KY879" s="57"/>
      <c r="KZ879" s="57"/>
      <c r="LA879" s="57"/>
      <c r="LB879" s="57"/>
      <c r="LC879" s="57"/>
      <c r="LD879" s="57"/>
      <c r="LE879" s="57"/>
      <c r="LF879" s="57"/>
      <c r="LG879" s="57"/>
      <c r="LH879" s="57"/>
      <c r="LI879" s="57"/>
      <c r="LJ879" s="57"/>
      <c r="LK879" s="57"/>
      <c r="LL879" s="57"/>
      <c r="LM879" s="57"/>
      <c r="LN879" s="57"/>
      <c r="LO879" s="57"/>
      <c r="LP879" s="57"/>
      <c r="LQ879" s="57"/>
      <c r="LR879" s="57"/>
      <c r="LS879" s="57"/>
      <c r="LT879" s="57"/>
      <c r="LU879" s="57"/>
      <c r="LV879" s="57"/>
      <c r="LW879" s="57"/>
      <c r="LX879" s="57"/>
      <c r="LY879" s="57"/>
      <c r="LZ879" s="57"/>
      <c r="MA879" s="57"/>
      <c r="MB879" s="57"/>
      <c r="MC879" s="57"/>
      <c r="MD879" s="57"/>
      <c r="ME879" s="57"/>
      <c r="MF879" s="57"/>
      <c r="MG879" s="57"/>
      <c r="MH879" s="57"/>
      <c r="MI879" s="57"/>
      <c r="MJ879" s="57"/>
      <c r="MK879" s="57"/>
      <c r="ML879" s="57"/>
      <c r="MM879" s="57"/>
      <c r="MN879" s="57"/>
      <c r="MO879" s="57"/>
      <c r="MP879" s="57"/>
      <c r="MQ879" s="57"/>
      <c r="MR879" s="57"/>
      <c r="MS879" s="57"/>
      <c r="MT879" s="57"/>
      <c r="MU879" s="57"/>
      <c r="MV879" s="57"/>
      <c r="MW879" s="57"/>
      <c r="MX879" s="57"/>
      <c r="MY879" s="57"/>
      <c r="MZ879" s="57"/>
      <c r="NA879" s="57"/>
      <c r="NB879" s="57"/>
      <c r="NC879" s="57"/>
      <c r="ND879" s="57"/>
      <c r="NE879" s="57"/>
      <c r="NF879" s="57"/>
      <c r="NG879" s="57"/>
      <c r="NH879" s="57"/>
      <c r="NI879" s="57"/>
      <c r="NJ879" s="57"/>
      <c r="NK879" s="57"/>
      <c r="NL879" s="57"/>
      <c r="NM879" s="57"/>
      <c r="NN879" s="57"/>
      <c r="NO879" s="57"/>
      <c r="NP879" s="57"/>
      <c r="NQ879" s="57"/>
      <c r="NR879" s="57"/>
      <c r="NS879" s="57"/>
      <c r="NT879" s="57"/>
      <c r="NU879" s="57"/>
      <c r="NV879" s="57"/>
      <c r="NW879" s="57"/>
      <c r="NX879" s="57"/>
      <c r="NY879" s="57"/>
      <c r="NZ879" s="57"/>
      <c r="OA879" s="57"/>
      <c r="OB879" s="57"/>
      <c r="OC879" s="57"/>
      <c r="OD879" s="57"/>
      <c r="OE879" s="57"/>
      <c r="OF879" s="57"/>
      <c r="OG879" s="57"/>
      <c r="OH879" s="57"/>
      <c r="OI879" s="57"/>
      <c r="OJ879" s="57"/>
      <c r="OK879" s="57"/>
      <c r="OL879" s="57"/>
      <c r="OM879" s="57"/>
      <c r="ON879" s="57"/>
      <c r="OO879" s="57"/>
      <c r="OP879" s="57"/>
      <c r="OQ879" s="57"/>
      <c r="OR879" s="57"/>
      <c r="OS879" s="57"/>
      <c r="OT879" s="57"/>
      <c r="OU879" s="57"/>
      <c r="OV879" s="57"/>
      <c r="OW879" s="57"/>
      <c r="OX879" s="57"/>
      <c r="OY879" s="57"/>
      <c r="OZ879" s="57"/>
      <c r="PA879" s="57"/>
      <c r="PB879" s="57"/>
      <c r="PC879" s="57"/>
      <c r="PD879" s="57"/>
      <c r="PE879" s="57"/>
      <c r="PF879" s="57"/>
      <c r="PG879" s="57"/>
      <c r="PH879" s="57"/>
      <c r="PI879" s="57"/>
      <c r="PJ879" s="57"/>
      <c r="PK879" s="57"/>
      <c r="PL879" s="57"/>
      <c r="PM879" s="57"/>
      <c r="PN879" s="57"/>
      <c r="PO879" s="57"/>
      <c r="PP879" s="57"/>
      <c r="PQ879" s="57"/>
      <c r="PR879" s="57"/>
      <c r="PS879" s="57"/>
      <c r="PT879" s="57"/>
      <c r="PU879" s="57"/>
      <c r="PV879" s="57"/>
      <c r="PW879" s="57"/>
      <c r="PX879" s="57"/>
      <c r="PY879" s="57"/>
      <c r="PZ879" s="57"/>
      <c r="QA879" s="57"/>
      <c r="QB879" s="57"/>
      <c r="QC879" s="57"/>
      <c r="QD879" s="57"/>
      <c r="QE879" s="57"/>
      <c r="QF879" s="57"/>
      <c r="QG879" s="57"/>
      <c r="QH879" s="57"/>
      <c r="QI879" s="57"/>
      <c r="QJ879" s="57"/>
      <c r="QK879" s="57"/>
      <c r="QL879" s="57"/>
      <c r="QM879" s="57"/>
      <c r="QN879" s="57"/>
      <c r="QO879" s="57"/>
      <c r="QP879" s="57"/>
      <c r="QQ879" s="57"/>
      <c r="QR879" s="57"/>
      <c r="QS879" s="57"/>
      <c r="QT879" s="57"/>
      <c r="QU879" s="57"/>
      <c r="QV879" s="57"/>
      <c r="QW879" s="57"/>
      <c r="QX879" s="57"/>
      <c r="QY879" s="57"/>
      <c r="QZ879" s="57"/>
      <c r="RA879" s="57"/>
      <c r="RB879" s="57"/>
      <c r="RC879" s="57"/>
      <c r="RD879" s="57"/>
      <c r="RE879" s="57"/>
      <c r="RF879" s="57"/>
      <c r="RG879" s="57"/>
      <c r="RH879" s="57"/>
      <c r="RI879" s="57"/>
      <c r="RJ879" s="57"/>
      <c r="RK879" s="57"/>
      <c r="RL879" s="57"/>
      <c r="RM879" s="57"/>
      <c r="RN879" s="57"/>
      <c r="RO879" s="57"/>
      <c r="RP879" s="57"/>
      <c r="RQ879" s="57"/>
      <c r="RR879" s="57"/>
      <c r="RS879" s="57"/>
      <c r="RT879" s="57"/>
      <c r="RU879" s="57"/>
      <c r="RV879" s="57"/>
      <c r="RW879" s="57"/>
      <c r="RX879" s="57"/>
      <c r="RY879" s="57"/>
      <c r="RZ879" s="57"/>
      <c r="SA879" s="57"/>
      <c r="SB879" s="57"/>
      <c r="SC879" s="57"/>
      <c r="SD879" s="57"/>
      <c r="SE879" s="57"/>
      <c r="SF879" s="57"/>
      <c r="SG879" s="57"/>
      <c r="SH879" s="57"/>
      <c r="SI879" s="57"/>
      <c r="SJ879" s="57"/>
      <c r="SK879" s="57"/>
      <c r="SL879" s="57"/>
      <c r="SM879" s="57"/>
      <c r="SN879" s="57"/>
      <c r="SO879" s="57"/>
      <c r="SP879" s="57"/>
      <c r="SQ879" s="57"/>
      <c r="SR879" s="57"/>
      <c r="SS879" s="57"/>
      <c r="ST879" s="57"/>
      <c r="SU879" s="57"/>
      <c r="SV879" s="57"/>
      <c r="SW879" s="57"/>
      <c r="SX879" s="57"/>
      <c r="SY879" s="57"/>
      <c r="SZ879" s="57"/>
      <c r="TA879" s="57"/>
      <c r="TB879" s="57"/>
      <c r="TC879" s="57"/>
      <c r="TD879" s="57"/>
      <c r="TE879" s="57"/>
      <c r="TF879" s="57"/>
      <c r="TG879" s="57"/>
      <c r="TH879" s="57"/>
      <c r="TI879" s="57"/>
      <c r="TJ879" s="57"/>
      <c r="TK879" s="57"/>
      <c r="TL879" s="57"/>
      <c r="TM879" s="57"/>
      <c r="TN879" s="57"/>
      <c r="TO879" s="57"/>
      <c r="TP879" s="57"/>
      <c r="TQ879" s="57"/>
      <c r="TR879" s="57"/>
      <c r="TS879" s="57"/>
      <c r="TT879" s="57"/>
      <c r="TU879" s="57"/>
      <c r="TV879" s="57"/>
      <c r="TW879" s="57"/>
      <c r="TX879" s="57"/>
      <c r="TY879" s="57"/>
      <c r="TZ879" s="57"/>
      <c r="UA879" s="57"/>
      <c r="UB879" s="57"/>
      <c r="UC879" s="57"/>
      <c r="UD879" s="57"/>
      <c r="UE879" s="57"/>
      <c r="UF879" s="57"/>
      <c r="UG879" s="57"/>
      <c r="UH879" s="57"/>
      <c r="UI879" s="57"/>
      <c r="UJ879" s="57"/>
      <c r="UK879" s="57"/>
      <c r="UL879" s="57"/>
      <c r="UM879" s="57"/>
      <c r="UN879" s="57"/>
      <c r="UO879" s="57"/>
      <c r="UP879" s="57"/>
      <c r="UQ879" s="57"/>
      <c r="UR879" s="57"/>
      <c r="US879" s="57"/>
      <c r="UT879" s="57"/>
      <c r="UU879" s="57"/>
      <c r="UV879" s="57"/>
      <c r="UW879" s="57"/>
      <c r="UX879" s="57"/>
      <c r="UY879" s="57"/>
      <c r="UZ879" s="57"/>
      <c r="VA879" s="57"/>
      <c r="VB879" s="57"/>
      <c r="VC879" s="57"/>
      <c r="VD879" s="57"/>
      <c r="VE879" s="57"/>
      <c r="VF879" s="57"/>
      <c r="VG879" s="57"/>
      <c r="VH879" s="57"/>
      <c r="VI879" s="57"/>
      <c r="VJ879" s="57"/>
      <c r="VK879" s="57"/>
      <c r="VL879" s="57"/>
      <c r="VM879" s="57"/>
      <c r="VN879" s="57"/>
      <c r="VO879" s="57"/>
      <c r="VP879" s="57"/>
      <c r="VQ879" s="57"/>
      <c r="VR879" s="57"/>
      <c r="VS879" s="57"/>
      <c r="VT879" s="57"/>
      <c r="VU879" s="57"/>
      <c r="VV879" s="57"/>
      <c r="VW879" s="57"/>
      <c r="VX879" s="57"/>
      <c r="VY879" s="57"/>
      <c r="VZ879" s="57"/>
      <c r="WA879" s="57"/>
      <c r="WB879" s="57"/>
      <c r="WC879" s="57"/>
      <c r="WD879" s="57"/>
      <c r="WE879" s="57"/>
      <c r="WF879" s="57"/>
      <c r="WG879" s="57"/>
      <c r="WH879" s="57"/>
      <c r="WI879" s="57"/>
      <c r="WJ879" s="57"/>
      <c r="WK879" s="57"/>
      <c r="WL879" s="57"/>
      <c r="WM879" s="57"/>
      <c r="WN879" s="57"/>
      <c r="WO879" s="57"/>
      <c r="WP879" s="57"/>
      <c r="WQ879" s="57"/>
      <c r="WR879" s="57"/>
      <c r="WS879" s="57"/>
      <c r="WT879" s="57"/>
      <c r="WU879" s="57"/>
      <c r="WV879" s="57"/>
      <c r="WW879" s="57"/>
      <c r="WX879" s="57"/>
      <c r="WY879" s="57"/>
      <c r="WZ879" s="57"/>
      <c r="XA879" s="57"/>
      <c r="XB879" s="57"/>
      <c r="XC879" s="57"/>
      <c r="XD879" s="57"/>
      <c r="XE879" s="57"/>
      <c r="XF879" s="57"/>
      <c r="XG879" s="57"/>
      <c r="XH879" s="57"/>
      <c r="XI879" s="57"/>
      <c r="XJ879" s="57"/>
      <c r="XK879" s="57"/>
      <c r="XL879" s="57"/>
      <c r="XM879" s="57"/>
      <c r="XN879" s="57"/>
      <c r="XO879" s="57"/>
      <c r="XP879" s="57"/>
      <c r="XQ879" s="57"/>
      <c r="XR879" s="57"/>
      <c r="XS879" s="57"/>
      <c r="XT879" s="57"/>
      <c r="XU879" s="57"/>
      <c r="XV879" s="57"/>
      <c r="XW879" s="57"/>
    </row>
    <row r="880">
      <c r="AI880" s="57"/>
      <c r="BR880" s="57"/>
      <c r="DA880" s="57"/>
      <c r="EJ880" s="57"/>
      <c r="EK880" s="57"/>
      <c r="EL880" s="57"/>
      <c r="EM880" s="57"/>
      <c r="EN880" s="57"/>
      <c r="EO880" s="57"/>
      <c r="EP880" s="57"/>
      <c r="EQ880" s="57"/>
      <c r="ER880" s="57"/>
      <c r="ES880" s="57"/>
      <c r="ET880" s="57"/>
      <c r="EU880" s="57"/>
      <c r="EV880" s="57"/>
      <c r="EW880" s="57"/>
      <c r="EX880" s="57"/>
      <c r="EY880" s="57"/>
      <c r="EZ880" s="57"/>
      <c r="FA880" s="57"/>
      <c r="FB880" s="57"/>
      <c r="FC880" s="57"/>
      <c r="FD880" s="57"/>
      <c r="FE880" s="57"/>
      <c r="FF880" s="57"/>
      <c r="FG880" s="57"/>
      <c r="FH880" s="57"/>
      <c r="FI880" s="57"/>
      <c r="FJ880" s="57"/>
      <c r="FK880" s="57"/>
      <c r="FL880" s="57"/>
      <c r="FM880" s="57"/>
      <c r="FN880" s="57"/>
      <c r="FO880" s="57"/>
      <c r="FP880" s="57"/>
      <c r="FQ880" s="57"/>
      <c r="FR880" s="57"/>
      <c r="FS880" s="57"/>
      <c r="FT880" s="57"/>
      <c r="FU880" s="57"/>
      <c r="FV880" s="57"/>
      <c r="FW880" s="57"/>
      <c r="FX880" s="57"/>
      <c r="FY880" s="57"/>
      <c r="FZ880" s="57"/>
      <c r="GA880" s="57"/>
      <c r="GB880" s="57"/>
      <c r="GC880" s="57"/>
      <c r="GD880" s="57"/>
      <c r="GE880" s="57"/>
      <c r="GF880" s="57"/>
      <c r="GG880" s="57"/>
      <c r="GH880" s="57"/>
      <c r="GI880" s="57"/>
      <c r="GJ880" s="57"/>
      <c r="GK880" s="57"/>
      <c r="GL880" s="57"/>
      <c r="GM880" s="57"/>
      <c r="GN880" s="57"/>
      <c r="GO880" s="57"/>
      <c r="GP880" s="57"/>
      <c r="GQ880" s="57"/>
      <c r="GR880" s="57"/>
      <c r="GS880" s="57"/>
      <c r="GT880" s="57"/>
      <c r="GU880" s="57"/>
      <c r="GV880" s="57"/>
      <c r="GW880" s="57"/>
      <c r="GX880" s="57"/>
      <c r="GY880" s="57"/>
      <c r="GZ880" s="57"/>
      <c r="HA880" s="57"/>
      <c r="HB880" s="57"/>
      <c r="HC880" s="57"/>
      <c r="HD880" s="57"/>
      <c r="HE880" s="57"/>
      <c r="HF880" s="57"/>
      <c r="HG880" s="57"/>
      <c r="HH880" s="57"/>
      <c r="HI880" s="57"/>
      <c r="HJ880" s="57"/>
      <c r="HK880" s="57"/>
      <c r="HL880" s="57"/>
      <c r="HM880" s="57"/>
      <c r="HN880" s="57"/>
      <c r="HO880" s="57"/>
      <c r="HP880" s="57"/>
      <c r="HQ880" s="57"/>
      <c r="HR880" s="57"/>
      <c r="HS880" s="57"/>
      <c r="HT880" s="57"/>
      <c r="HU880" s="57"/>
      <c r="HV880" s="57"/>
      <c r="HW880" s="57"/>
      <c r="HX880" s="57"/>
      <c r="HY880" s="57"/>
      <c r="HZ880" s="57"/>
      <c r="IA880" s="57"/>
      <c r="IB880" s="57"/>
      <c r="IC880" s="57"/>
      <c r="ID880" s="57"/>
      <c r="IE880" s="57"/>
      <c r="IF880" s="57"/>
      <c r="IG880" s="57"/>
      <c r="IH880" s="57"/>
      <c r="II880" s="57"/>
      <c r="IJ880" s="57"/>
      <c r="IK880" s="57"/>
      <c r="IL880" s="57"/>
      <c r="IM880" s="57"/>
      <c r="IN880" s="57"/>
      <c r="IO880" s="57"/>
      <c r="IP880" s="57"/>
      <c r="IQ880" s="57"/>
      <c r="IR880" s="57"/>
      <c r="IS880" s="57"/>
      <c r="IT880" s="57"/>
      <c r="IU880" s="57"/>
      <c r="IV880" s="57"/>
      <c r="IW880" s="57"/>
      <c r="IX880" s="57"/>
      <c r="IY880" s="57"/>
      <c r="IZ880" s="57"/>
      <c r="JA880" s="57"/>
      <c r="JB880" s="57"/>
      <c r="JC880" s="57"/>
      <c r="JD880" s="57"/>
      <c r="JE880" s="57"/>
      <c r="JF880" s="57"/>
      <c r="JG880" s="57"/>
      <c r="JH880" s="57"/>
      <c r="JI880" s="57"/>
      <c r="JJ880" s="57"/>
      <c r="JK880" s="57"/>
      <c r="JL880" s="57"/>
      <c r="JM880" s="57"/>
      <c r="JN880" s="57"/>
      <c r="JO880" s="57"/>
      <c r="JP880" s="57"/>
      <c r="JQ880" s="57"/>
      <c r="JR880" s="57"/>
      <c r="JS880" s="57"/>
      <c r="JT880" s="57"/>
      <c r="JU880" s="57"/>
      <c r="JV880" s="57"/>
      <c r="JW880" s="57"/>
      <c r="JX880" s="57"/>
      <c r="JY880" s="57"/>
      <c r="JZ880" s="57"/>
      <c r="KA880" s="57"/>
      <c r="KB880" s="57"/>
      <c r="KC880" s="57"/>
      <c r="KD880" s="57"/>
      <c r="KE880" s="57"/>
      <c r="KF880" s="57"/>
      <c r="KG880" s="57"/>
      <c r="KH880" s="57"/>
      <c r="KI880" s="57"/>
      <c r="KJ880" s="57"/>
      <c r="KK880" s="57"/>
      <c r="KL880" s="57"/>
      <c r="KM880" s="57"/>
      <c r="KN880" s="57"/>
      <c r="KO880" s="57"/>
      <c r="KP880" s="57"/>
      <c r="KQ880" s="57"/>
      <c r="KR880" s="57"/>
      <c r="KS880" s="57"/>
      <c r="KT880" s="57"/>
      <c r="KU880" s="57"/>
      <c r="KV880" s="57"/>
      <c r="KW880" s="57"/>
      <c r="KX880" s="57"/>
      <c r="KY880" s="57"/>
      <c r="KZ880" s="57"/>
      <c r="LA880" s="57"/>
      <c r="LB880" s="57"/>
      <c r="LC880" s="57"/>
      <c r="LD880" s="57"/>
      <c r="LE880" s="57"/>
      <c r="LF880" s="57"/>
      <c r="LG880" s="57"/>
      <c r="LH880" s="57"/>
      <c r="LI880" s="57"/>
      <c r="LJ880" s="57"/>
      <c r="LK880" s="57"/>
      <c r="LL880" s="57"/>
      <c r="LM880" s="57"/>
      <c r="LN880" s="57"/>
      <c r="LO880" s="57"/>
      <c r="LP880" s="57"/>
      <c r="LQ880" s="57"/>
      <c r="LR880" s="57"/>
      <c r="LS880" s="57"/>
      <c r="LT880" s="57"/>
      <c r="LU880" s="57"/>
      <c r="LV880" s="57"/>
      <c r="LW880" s="57"/>
      <c r="LX880" s="57"/>
      <c r="LY880" s="57"/>
      <c r="LZ880" s="57"/>
      <c r="MA880" s="57"/>
      <c r="MB880" s="57"/>
      <c r="MC880" s="57"/>
      <c r="MD880" s="57"/>
      <c r="ME880" s="57"/>
      <c r="MF880" s="57"/>
      <c r="MG880" s="57"/>
      <c r="MH880" s="57"/>
      <c r="MI880" s="57"/>
      <c r="MJ880" s="57"/>
      <c r="MK880" s="57"/>
      <c r="ML880" s="57"/>
      <c r="MM880" s="57"/>
      <c r="MN880" s="57"/>
      <c r="MO880" s="57"/>
      <c r="MP880" s="57"/>
      <c r="MQ880" s="57"/>
      <c r="MR880" s="57"/>
      <c r="MS880" s="57"/>
      <c r="MT880" s="57"/>
      <c r="MU880" s="57"/>
      <c r="MV880" s="57"/>
      <c r="MW880" s="57"/>
      <c r="MX880" s="57"/>
      <c r="MY880" s="57"/>
      <c r="MZ880" s="57"/>
      <c r="NA880" s="57"/>
      <c r="NB880" s="57"/>
      <c r="NC880" s="57"/>
      <c r="ND880" s="57"/>
      <c r="NE880" s="57"/>
      <c r="NF880" s="57"/>
      <c r="NG880" s="57"/>
      <c r="NH880" s="57"/>
      <c r="NI880" s="57"/>
      <c r="NJ880" s="57"/>
      <c r="NK880" s="57"/>
      <c r="NL880" s="57"/>
      <c r="NM880" s="57"/>
      <c r="NN880" s="57"/>
      <c r="NO880" s="57"/>
      <c r="NP880" s="57"/>
      <c r="NQ880" s="57"/>
      <c r="NR880" s="57"/>
      <c r="NS880" s="57"/>
      <c r="NT880" s="57"/>
      <c r="NU880" s="57"/>
      <c r="NV880" s="57"/>
      <c r="NW880" s="57"/>
      <c r="NX880" s="57"/>
      <c r="NY880" s="57"/>
      <c r="NZ880" s="57"/>
      <c r="OA880" s="57"/>
      <c r="OB880" s="57"/>
      <c r="OC880" s="57"/>
      <c r="OD880" s="57"/>
      <c r="OE880" s="57"/>
      <c r="OF880" s="57"/>
      <c r="OG880" s="57"/>
      <c r="OH880" s="57"/>
      <c r="OI880" s="57"/>
      <c r="OJ880" s="57"/>
      <c r="OK880" s="57"/>
      <c r="OL880" s="57"/>
      <c r="OM880" s="57"/>
      <c r="ON880" s="57"/>
      <c r="OO880" s="57"/>
      <c r="OP880" s="57"/>
      <c r="OQ880" s="57"/>
      <c r="OR880" s="57"/>
      <c r="OS880" s="57"/>
      <c r="OT880" s="57"/>
      <c r="OU880" s="57"/>
      <c r="OV880" s="57"/>
      <c r="OW880" s="57"/>
      <c r="OX880" s="57"/>
      <c r="OY880" s="57"/>
      <c r="OZ880" s="57"/>
      <c r="PA880" s="57"/>
      <c r="PB880" s="57"/>
      <c r="PC880" s="57"/>
      <c r="PD880" s="57"/>
      <c r="PE880" s="57"/>
      <c r="PF880" s="57"/>
      <c r="PG880" s="57"/>
      <c r="PH880" s="57"/>
      <c r="PI880" s="57"/>
      <c r="PJ880" s="57"/>
      <c r="PK880" s="57"/>
      <c r="PL880" s="57"/>
      <c r="PM880" s="57"/>
      <c r="PN880" s="57"/>
      <c r="PO880" s="57"/>
      <c r="PP880" s="57"/>
      <c r="PQ880" s="57"/>
      <c r="PR880" s="57"/>
      <c r="PS880" s="57"/>
      <c r="PT880" s="57"/>
      <c r="PU880" s="57"/>
      <c r="PV880" s="57"/>
      <c r="PW880" s="57"/>
      <c r="PX880" s="57"/>
      <c r="PY880" s="57"/>
      <c r="PZ880" s="57"/>
      <c r="QA880" s="57"/>
      <c r="QB880" s="57"/>
      <c r="QC880" s="57"/>
      <c r="QD880" s="57"/>
      <c r="QE880" s="57"/>
      <c r="QF880" s="57"/>
      <c r="QG880" s="57"/>
      <c r="QH880" s="57"/>
      <c r="QI880" s="57"/>
      <c r="QJ880" s="57"/>
      <c r="QK880" s="57"/>
      <c r="QL880" s="57"/>
      <c r="QM880" s="57"/>
      <c r="QN880" s="57"/>
      <c r="QO880" s="57"/>
      <c r="QP880" s="57"/>
      <c r="QQ880" s="57"/>
      <c r="QR880" s="57"/>
      <c r="QS880" s="57"/>
      <c r="QT880" s="57"/>
      <c r="QU880" s="57"/>
      <c r="QV880" s="57"/>
      <c r="QW880" s="57"/>
      <c r="QX880" s="57"/>
      <c r="QY880" s="57"/>
      <c r="QZ880" s="57"/>
      <c r="RA880" s="57"/>
      <c r="RB880" s="57"/>
      <c r="RC880" s="57"/>
      <c r="RD880" s="57"/>
      <c r="RE880" s="57"/>
      <c r="RF880" s="57"/>
      <c r="RG880" s="57"/>
      <c r="RH880" s="57"/>
      <c r="RI880" s="57"/>
      <c r="RJ880" s="57"/>
      <c r="RK880" s="57"/>
      <c r="RL880" s="57"/>
      <c r="RM880" s="57"/>
      <c r="RN880" s="57"/>
      <c r="RO880" s="57"/>
      <c r="RP880" s="57"/>
      <c r="RQ880" s="57"/>
      <c r="RR880" s="57"/>
      <c r="RS880" s="57"/>
      <c r="RT880" s="57"/>
      <c r="RU880" s="57"/>
      <c r="RV880" s="57"/>
      <c r="RW880" s="57"/>
      <c r="RX880" s="57"/>
      <c r="RY880" s="57"/>
      <c r="RZ880" s="57"/>
      <c r="SA880" s="57"/>
      <c r="SB880" s="57"/>
      <c r="SC880" s="57"/>
      <c r="SD880" s="57"/>
      <c r="SE880" s="57"/>
      <c r="SF880" s="57"/>
      <c r="SG880" s="57"/>
      <c r="SH880" s="57"/>
      <c r="SI880" s="57"/>
      <c r="SJ880" s="57"/>
      <c r="SK880" s="57"/>
      <c r="SL880" s="57"/>
      <c r="SM880" s="57"/>
      <c r="SN880" s="57"/>
      <c r="SO880" s="57"/>
      <c r="SP880" s="57"/>
      <c r="SQ880" s="57"/>
      <c r="SR880" s="57"/>
      <c r="SS880" s="57"/>
      <c r="ST880" s="57"/>
      <c r="SU880" s="57"/>
      <c r="SV880" s="57"/>
      <c r="SW880" s="57"/>
      <c r="SX880" s="57"/>
      <c r="SY880" s="57"/>
      <c r="SZ880" s="57"/>
      <c r="TA880" s="57"/>
      <c r="TB880" s="57"/>
      <c r="TC880" s="57"/>
      <c r="TD880" s="57"/>
      <c r="TE880" s="57"/>
      <c r="TF880" s="57"/>
      <c r="TG880" s="57"/>
      <c r="TH880" s="57"/>
      <c r="TI880" s="57"/>
      <c r="TJ880" s="57"/>
      <c r="TK880" s="57"/>
      <c r="TL880" s="57"/>
      <c r="TM880" s="57"/>
      <c r="TN880" s="57"/>
      <c r="TO880" s="57"/>
      <c r="TP880" s="57"/>
      <c r="TQ880" s="57"/>
      <c r="TR880" s="57"/>
      <c r="TS880" s="57"/>
      <c r="TT880" s="57"/>
      <c r="TU880" s="57"/>
      <c r="TV880" s="57"/>
      <c r="TW880" s="57"/>
      <c r="TX880" s="57"/>
      <c r="TY880" s="57"/>
      <c r="TZ880" s="57"/>
      <c r="UA880" s="57"/>
      <c r="UB880" s="57"/>
      <c r="UC880" s="57"/>
      <c r="UD880" s="57"/>
      <c r="UE880" s="57"/>
      <c r="UF880" s="57"/>
      <c r="UG880" s="57"/>
      <c r="UH880" s="57"/>
      <c r="UI880" s="57"/>
      <c r="UJ880" s="57"/>
      <c r="UK880" s="57"/>
      <c r="UL880" s="57"/>
      <c r="UM880" s="57"/>
      <c r="UN880" s="57"/>
      <c r="UO880" s="57"/>
      <c r="UP880" s="57"/>
      <c r="UQ880" s="57"/>
      <c r="UR880" s="57"/>
      <c r="US880" s="57"/>
      <c r="UT880" s="57"/>
      <c r="UU880" s="57"/>
      <c r="UV880" s="57"/>
      <c r="UW880" s="57"/>
      <c r="UX880" s="57"/>
      <c r="UY880" s="57"/>
      <c r="UZ880" s="57"/>
      <c r="VA880" s="57"/>
      <c r="VB880" s="57"/>
      <c r="VC880" s="57"/>
      <c r="VD880" s="57"/>
      <c r="VE880" s="57"/>
      <c r="VF880" s="57"/>
      <c r="VG880" s="57"/>
      <c r="VH880" s="57"/>
      <c r="VI880" s="57"/>
      <c r="VJ880" s="57"/>
      <c r="VK880" s="57"/>
      <c r="VL880" s="57"/>
      <c r="VM880" s="57"/>
      <c r="VN880" s="57"/>
      <c r="VO880" s="57"/>
      <c r="VP880" s="57"/>
      <c r="VQ880" s="57"/>
      <c r="VR880" s="57"/>
      <c r="VS880" s="57"/>
      <c r="VT880" s="57"/>
      <c r="VU880" s="57"/>
      <c r="VV880" s="57"/>
      <c r="VW880" s="57"/>
      <c r="VX880" s="57"/>
      <c r="VY880" s="57"/>
      <c r="VZ880" s="57"/>
      <c r="WA880" s="57"/>
      <c r="WB880" s="57"/>
      <c r="WC880" s="57"/>
      <c r="WD880" s="57"/>
      <c r="WE880" s="57"/>
      <c r="WF880" s="57"/>
      <c r="WG880" s="57"/>
      <c r="WH880" s="57"/>
      <c r="WI880" s="57"/>
      <c r="WJ880" s="57"/>
      <c r="WK880" s="57"/>
      <c r="WL880" s="57"/>
      <c r="WM880" s="57"/>
      <c r="WN880" s="57"/>
      <c r="WO880" s="57"/>
      <c r="WP880" s="57"/>
      <c r="WQ880" s="57"/>
      <c r="WR880" s="57"/>
      <c r="WS880" s="57"/>
      <c r="WT880" s="57"/>
      <c r="WU880" s="57"/>
      <c r="WV880" s="57"/>
      <c r="WW880" s="57"/>
      <c r="WX880" s="57"/>
      <c r="WY880" s="57"/>
      <c r="WZ880" s="57"/>
      <c r="XA880" s="57"/>
      <c r="XB880" s="57"/>
      <c r="XC880" s="57"/>
      <c r="XD880" s="57"/>
      <c r="XE880" s="57"/>
      <c r="XF880" s="57"/>
      <c r="XG880" s="57"/>
      <c r="XH880" s="57"/>
      <c r="XI880" s="57"/>
      <c r="XJ880" s="57"/>
      <c r="XK880" s="57"/>
      <c r="XL880" s="57"/>
      <c r="XM880" s="57"/>
      <c r="XN880" s="57"/>
      <c r="XO880" s="57"/>
      <c r="XP880" s="57"/>
      <c r="XQ880" s="57"/>
      <c r="XR880" s="57"/>
      <c r="XS880" s="57"/>
      <c r="XT880" s="57"/>
      <c r="XU880" s="57"/>
      <c r="XV880" s="57"/>
      <c r="XW880" s="57"/>
    </row>
    <row r="881">
      <c r="AI881" s="57"/>
      <c r="BR881" s="57"/>
      <c r="DA881" s="57"/>
      <c r="EJ881" s="57"/>
      <c r="EK881" s="57"/>
      <c r="EL881" s="57"/>
      <c r="EM881" s="57"/>
      <c r="EN881" s="57"/>
      <c r="EO881" s="57"/>
      <c r="EP881" s="57"/>
      <c r="EQ881" s="57"/>
      <c r="ER881" s="57"/>
      <c r="ES881" s="57"/>
      <c r="ET881" s="57"/>
      <c r="EU881" s="57"/>
      <c r="EV881" s="57"/>
      <c r="EW881" s="57"/>
      <c r="EX881" s="57"/>
      <c r="EY881" s="57"/>
      <c r="EZ881" s="57"/>
      <c r="FA881" s="57"/>
      <c r="FB881" s="57"/>
      <c r="FC881" s="57"/>
      <c r="FD881" s="57"/>
      <c r="FE881" s="57"/>
      <c r="FF881" s="57"/>
      <c r="FG881" s="57"/>
      <c r="FH881" s="57"/>
      <c r="FI881" s="57"/>
      <c r="FJ881" s="57"/>
      <c r="FK881" s="57"/>
      <c r="FL881" s="57"/>
      <c r="FM881" s="57"/>
      <c r="FN881" s="57"/>
      <c r="FO881" s="57"/>
      <c r="FP881" s="57"/>
      <c r="FQ881" s="57"/>
      <c r="FR881" s="57"/>
      <c r="FS881" s="57"/>
      <c r="FT881" s="57"/>
      <c r="FU881" s="57"/>
      <c r="FV881" s="57"/>
      <c r="FW881" s="57"/>
      <c r="FX881" s="57"/>
      <c r="FY881" s="57"/>
      <c r="FZ881" s="57"/>
      <c r="GA881" s="57"/>
      <c r="GB881" s="57"/>
      <c r="GC881" s="57"/>
      <c r="GD881" s="57"/>
      <c r="GE881" s="57"/>
      <c r="GF881" s="57"/>
      <c r="GG881" s="57"/>
      <c r="GH881" s="57"/>
      <c r="GI881" s="57"/>
      <c r="GJ881" s="57"/>
      <c r="GK881" s="57"/>
      <c r="GL881" s="57"/>
      <c r="GM881" s="57"/>
      <c r="GN881" s="57"/>
      <c r="GO881" s="57"/>
      <c r="GP881" s="57"/>
      <c r="GQ881" s="57"/>
      <c r="GR881" s="57"/>
      <c r="GS881" s="57"/>
      <c r="GT881" s="57"/>
      <c r="GU881" s="57"/>
      <c r="GV881" s="57"/>
      <c r="GW881" s="57"/>
      <c r="GX881" s="57"/>
      <c r="GY881" s="57"/>
      <c r="GZ881" s="57"/>
      <c r="HA881" s="57"/>
      <c r="HB881" s="57"/>
      <c r="HC881" s="57"/>
      <c r="HD881" s="57"/>
      <c r="HE881" s="57"/>
      <c r="HF881" s="57"/>
      <c r="HG881" s="57"/>
      <c r="HH881" s="57"/>
      <c r="HI881" s="57"/>
      <c r="HJ881" s="57"/>
      <c r="HK881" s="57"/>
      <c r="HL881" s="57"/>
      <c r="HM881" s="57"/>
      <c r="HN881" s="57"/>
      <c r="HO881" s="57"/>
      <c r="HP881" s="57"/>
      <c r="HQ881" s="57"/>
      <c r="HR881" s="57"/>
      <c r="HS881" s="57"/>
      <c r="HT881" s="57"/>
      <c r="HU881" s="57"/>
      <c r="HV881" s="57"/>
      <c r="HW881" s="57"/>
      <c r="HX881" s="57"/>
      <c r="HY881" s="57"/>
      <c r="HZ881" s="57"/>
      <c r="IA881" s="57"/>
      <c r="IB881" s="57"/>
      <c r="IC881" s="57"/>
      <c r="ID881" s="57"/>
      <c r="IE881" s="57"/>
      <c r="IF881" s="57"/>
      <c r="IG881" s="57"/>
      <c r="IH881" s="57"/>
      <c r="II881" s="57"/>
      <c r="IJ881" s="57"/>
      <c r="IK881" s="57"/>
      <c r="IL881" s="57"/>
      <c r="IM881" s="57"/>
      <c r="IN881" s="57"/>
      <c r="IO881" s="57"/>
      <c r="IP881" s="57"/>
      <c r="IQ881" s="57"/>
      <c r="IR881" s="57"/>
      <c r="IS881" s="57"/>
      <c r="IT881" s="57"/>
      <c r="IU881" s="57"/>
      <c r="IV881" s="57"/>
      <c r="IW881" s="57"/>
      <c r="IX881" s="57"/>
      <c r="IY881" s="57"/>
      <c r="IZ881" s="57"/>
      <c r="JA881" s="57"/>
      <c r="JB881" s="57"/>
      <c r="JC881" s="57"/>
      <c r="JD881" s="57"/>
      <c r="JE881" s="57"/>
      <c r="JF881" s="57"/>
      <c r="JG881" s="57"/>
      <c r="JH881" s="57"/>
      <c r="JI881" s="57"/>
      <c r="JJ881" s="57"/>
      <c r="JK881" s="57"/>
      <c r="JL881" s="57"/>
      <c r="JM881" s="57"/>
      <c r="JN881" s="57"/>
      <c r="JO881" s="57"/>
      <c r="JP881" s="57"/>
      <c r="JQ881" s="57"/>
      <c r="JR881" s="57"/>
      <c r="JS881" s="57"/>
      <c r="JT881" s="57"/>
      <c r="JU881" s="57"/>
      <c r="JV881" s="57"/>
      <c r="JW881" s="57"/>
      <c r="JX881" s="57"/>
      <c r="JY881" s="57"/>
      <c r="JZ881" s="57"/>
      <c r="KA881" s="57"/>
      <c r="KB881" s="57"/>
      <c r="KC881" s="57"/>
      <c r="KD881" s="57"/>
      <c r="KE881" s="57"/>
      <c r="KF881" s="57"/>
      <c r="KG881" s="57"/>
      <c r="KH881" s="57"/>
      <c r="KI881" s="57"/>
      <c r="KJ881" s="57"/>
      <c r="KK881" s="57"/>
      <c r="KL881" s="57"/>
      <c r="KM881" s="57"/>
      <c r="KN881" s="57"/>
      <c r="KO881" s="57"/>
      <c r="KP881" s="57"/>
      <c r="KQ881" s="57"/>
      <c r="KR881" s="57"/>
      <c r="KS881" s="57"/>
      <c r="KT881" s="57"/>
      <c r="KU881" s="57"/>
      <c r="KV881" s="57"/>
      <c r="KW881" s="57"/>
      <c r="KX881" s="57"/>
      <c r="KY881" s="57"/>
      <c r="KZ881" s="57"/>
      <c r="LA881" s="57"/>
      <c r="LB881" s="57"/>
      <c r="LC881" s="57"/>
      <c r="LD881" s="57"/>
      <c r="LE881" s="57"/>
      <c r="LF881" s="57"/>
      <c r="LG881" s="57"/>
      <c r="LH881" s="57"/>
      <c r="LI881" s="57"/>
      <c r="LJ881" s="57"/>
      <c r="LK881" s="57"/>
      <c r="LL881" s="57"/>
      <c r="LM881" s="57"/>
      <c r="LN881" s="57"/>
      <c r="LO881" s="57"/>
      <c r="LP881" s="57"/>
      <c r="LQ881" s="57"/>
      <c r="LR881" s="57"/>
      <c r="LS881" s="57"/>
      <c r="LT881" s="57"/>
      <c r="LU881" s="57"/>
      <c r="LV881" s="57"/>
      <c r="LW881" s="57"/>
      <c r="LX881" s="57"/>
      <c r="LY881" s="57"/>
      <c r="LZ881" s="57"/>
      <c r="MA881" s="57"/>
      <c r="MB881" s="57"/>
      <c r="MC881" s="57"/>
      <c r="MD881" s="57"/>
      <c r="ME881" s="57"/>
      <c r="MF881" s="57"/>
      <c r="MG881" s="57"/>
      <c r="MH881" s="57"/>
      <c r="MI881" s="57"/>
      <c r="MJ881" s="57"/>
      <c r="MK881" s="57"/>
      <c r="ML881" s="57"/>
      <c r="MM881" s="57"/>
      <c r="MN881" s="57"/>
      <c r="MO881" s="57"/>
      <c r="MP881" s="57"/>
      <c r="MQ881" s="57"/>
      <c r="MR881" s="57"/>
      <c r="MS881" s="57"/>
      <c r="MT881" s="57"/>
      <c r="MU881" s="57"/>
      <c r="MV881" s="57"/>
      <c r="MW881" s="57"/>
      <c r="MX881" s="57"/>
      <c r="MY881" s="57"/>
      <c r="MZ881" s="57"/>
      <c r="NA881" s="57"/>
      <c r="NB881" s="57"/>
      <c r="NC881" s="57"/>
      <c r="ND881" s="57"/>
      <c r="NE881" s="57"/>
      <c r="NF881" s="57"/>
      <c r="NG881" s="57"/>
      <c r="NH881" s="57"/>
      <c r="NI881" s="57"/>
      <c r="NJ881" s="57"/>
      <c r="NK881" s="57"/>
      <c r="NL881" s="57"/>
      <c r="NM881" s="57"/>
      <c r="NN881" s="57"/>
      <c r="NO881" s="57"/>
      <c r="NP881" s="57"/>
      <c r="NQ881" s="57"/>
      <c r="NR881" s="57"/>
      <c r="NS881" s="57"/>
      <c r="NT881" s="57"/>
      <c r="NU881" s="57"/>
      <c r="NV881" s="57"/>
      <c r="NW881" s="57"/>
      <c r="NX881" s="57"/>
      <c r="NY881" s="57"/>
      <c r="NZ881" s="57"/>
      <c r="OA881" s="57"/>
      <c r="OB881" s="57"/>
      <c r="OC881" s="57"/>
      <c r="OD881" s="57"/>
      <c r="OE881" s="57"/>
      <c r="OF881" s="57"/>
      <c r="OG881" s="57"/>
      <c r="OH881" s="57"/>
      <c r="OI881" s="57"/>
      <c r="OJ881" s="57"/>
      <c r="OK881" s="57"/>
      <c r="OL881" s="57"/>
      <c r="OM881" s="57"/>
      <c r="ON881" s="57"/>
      <c r="OO881" s="57"/>
      <c r="OP881" s="57"/>
      <c r="OQ881" s="57"/>
      <c r="OR881" s="57"/>
      <c r="OS881" s="57"/>
      <c r="OT881" s="57"/>
      <c r="OU881" s="57"/>
      <c r="OV881" s="57"/>
      <c r="OW881" s="57"/>
      <c r="OX881" s="57"/>
      <c r="OY881" s="57"/>
      <c r="OZ881" s="57"/>
      <c r="PA881" s="57"/>
      <c r="PB881" s="57"/>
      <c r="PC881" s="57"/>
      <c r="PD881" s="57"/>
      <c r="PE881" s="57"/>
      <c r="PF881" s="57"/>
      <c r="PG881" s="57"/>
      <c r="PH881" s="57"/>
      <c r="PI881" s="57"/>
      <c r="PJ881" s="57"/>
      <c r="PK881" s="57"/>
      <c r="PL881" s="57"/>
      <c r="PM881" s="57"/>
      <c r="PN881" s="57"/>
      <c r="PO881" s="57"/>
      <c r="PP881" s="57"/>
      <c r="PQ881" s="57"/>
      <c r="PR881" s="57"/>
      <c r="PS881" s="57"/>
      <c r="PT881" s="57"/>
      <c r="PU881" s="57"/>
      <c r="PV881" s="57"/>
      <c r="PW881" s="57"/>
      <c r="PX881" s="57"/>
      <c r="PY881" s="57"/>
      <c r="PZ881" s="57"/>
      <c r="QA881" s="57"/>
      <c r="QB881" s="57"/>
      <c r="QC881" s="57"/>
      <c r="QD881" s="57"/>
      <c r="QE881" s="57"/>
      <c r="QF881" s="57"/>
      <c r="QG881" s="57"/>
      <c r="QH881" s="57"/>
      <c r="QI881" s="57"/>
      <c r="QJ881" s="57"/>
      <c r="QK881" s="57"/>
      <c r="QL881" s="57"/>
      <c r="QM881" s="57"/>
      <c r="QN881" s="57"/>
      <c r="QO881" s="57"/>
      <c r="QP881" s="57"/>
      <c r="QQ881" s="57"/>
      <c r="QR881" s="57"/>
      <c r="QS881" s="57"/>
      <c r="QT881" s="57"/>
      <c r="QU881" s="57"/>
      <c r="QV881" s="57"/>
      <c r="QW881" s="57"/>
      <c r="QX881" s="57"/>
      <c r="QY881" s="57"/>
      <c r="QZ881" s="57"/>
      <c r="RA881" s="57"/>
      <c r="RB881" s="57"/>
      <c r="RC881" s="57"/>
      <c r="RD881" s="57"/>
      <c r="RE881" s="57"/>
      <c r="RF881" s="57"/>
      <c r="RG881" s="57"/>
      <c r="RH881" s="57"/>
      <c r="RI881" s="57"/>
      <c r="RJ881" s="57"/>
      <c r="RK881" s="57"/>
      <c r="RL881" s="57"/>
      <c r="RM881" s="57"/>
      <c r="RN881" s="57"/>
      <c r="RO881" s="57"/>
      <c r="RP881" s="57"/>
      <c r="RQ881" s="57"/>
      <c r="RR881" s="57"/>
      <c r="RS881" s="57"/>
      <c r="RT881" s="57"/>
      <c r="RU881" s="57"/>
      <c r="RV881" s="57"/>
      <c r="RW881" s="57"/>
      <c r="RX881" s="57"/>
      <c r="RY881" s="57"/>
      <c r="RZ881" s="57"/>
      <c r="SA881" s="57"/>
      <c r="SB881" s="57"/>
      <c r="SC881" s="57"/>
      <c r="SD881" s="57"/>
      <c r="SE881" s="57"/>
      <c r="SF881" s="57"/>
      <c r="SG881" s="57"/>
      <c r="SH881" s="57"/>
      <c r="SI881" s="57"/>
      <c r="SJ881" s="57"/>
      <c r="SK881" s="57"/>
      <c r="SL881" s="57"/>
      <c r="SM881" s="57"/>
      <c r="SN881" s="57"/>
      <c r="SO881" s="57"/>
      <c r="SP881" s="57"/>
      <c r="SQ881" s="57"/>
      <c r="SR881" s="57"/>
      <c r="SS881" s="57"/>
      <c r="ST881" s="57"/>
      <c r="SU881" s="57"/>
      <c r="SV881" s="57"/>
      <c r="SW881" s="57"/>
      <c r="SX881" s="57"/>
      <c r="SY881" s="57"/>
      <c r="SZ881" s="57"/>
      <c r="TA881" s="57"/>
      <c r="TB881" s="57"/>
      <c r="TC881" s="57"/>
      <c r="TD881" s="57"/>
      <c r="TE881" s="57"/>
      <c r="TF881" s="57"/>
      <c r="TG881" s="57"/>
      <c r="TH881" s="57"/>
      <c r="TI881" s="57"/>
      <c r="TJ881" s="57"/>
      <c r="TK881" s="57"/>
      <c r="TL881" s="57"/>
      <c r="TM881" s="57"/>
      <c r="TN881" s="57"/>
      <c r="TO881" s="57"/>
      <c r="TP881" s="57"/>
      <c r="TQ881" s="57"/>
      <c r="TR881" s="57"/>
      <c r="TS881" s="57"/>
      <c r="TT881" s="57"/>
      <c r="TU881" s="57"/>
      <c r="TV881" s="57"/>
      <c r="TW881" s="57"/>
      <c r="TX881" s="57"/>
      <c r="TY881" s="57"/>
      <c r="TZ881" s="57"/>
      <c r="UA881" s="57"/>
      <c r="UB881" s="57"/>
      <c r="UC881" s="57"/>
      <c r="UD881" s="57"/>
      <c r="UE881" s="57"/>
      <c r="UF881" s="57"/>
      <c r="UG881" s="57"/>
      <c r="UH881" s="57"/>
      <c r="UI881" s="57"/>
      <c r="UJ881" s="57"/>
      <c r="UK881" s="57"/>
      <c r="UL881" s="57"/>
      <c r="UM881" s="57"/>
      <c r="UN881" s="57"/>
      <c r="UO881" s="57"/>
      <c r="UP881" s="57"/>
      <c r="UQ881" s="57"/>
      <c r="UR881" s="57"/>
      <c r="US881" s="57"/>
      <c r="UT881" s="57"/>
      <c r="UU881" s="57"/>
      <c r="UV881" s="57"/>
      <c r="UW881" s="57"/>
      <c r="UX881" s="57"/>
      <c r="UY881" s="57"/>
      <c r="UZ881" s="57"/>
      <c r="VA881" s="57"/>
      <c r="VB881" s="57"/>
      <c r="VC881" s="57"/>
      <c r="VD881" s="57"/>
      <c r="VE881" s="57"/>
      <c r="VF881" s="57"/>
      <c r="VG881" s="57"/>
      <c r="VH881" s="57"/>
      <c r="VI881" s="57"/>
      <c r="VJ881" s="57"/>
      <c r="VK881" s="57"/>
      <c r="VL881" s="57"/>
      <c r="VM881" s="57"/>
      <c r="VN881" s="57"/>
      <c r="VO881" s="57"/>
      <c r="VP881" s="57"/>
      <c r="VQ881" s="57"/>
      <c r="VR881" s="57"/>
      <c r="VS881" s="57"/>
      <c r="VT881" s="57"/>
      <c r="VU881" s="57"/>
      <c r="VV881" s="57"/>
      <c r="VW881" s="57"/>
      <c r="VX881" s="57"/>
      <c r="VY881" s="57"/>
      <c r="VZ881" s="57"/>
      <c r="WA881" s="57"/>
      <c r="WB881" s="57"/>
      <c r="WC881" s="57"/>
      <c r="WD881" s="57"/>
      <c r="WE881" s="57"/>
      <c r="WF881" s="57"/>
      <c r="WG881" s="57"/>
      <c r="WH881" s="57"/>
      <c r="WI881" s="57"/>
      <c r="WJ881" s="57"/>
      <c r="WK881" s="57"/>
      <c r="WL881" s="57"/>
      <c r="WM881" s="57"/>
      <c r="WN881" s="57"/>
      <c r="WO881" s="57"/>
      <c r="WP881" s="57"/>
      <c r="WQ881" s="57"/>
      <c r="WR881" s="57"/>
      <c r="WS881" s="57"/>
      <c r="WT881" s="57"/>
      <c r="WU881" s="57"/>
      <c r="WV881" s="57"/>
      <c r="WW881" s="57"/>
      <c r="WX881" s="57"/>
      <c r="WY881" s="57"/>
      <c r="WZ881" s="57"/>
      <c r="XA881" s="57"/>
      <c r="XB881" s="57"/>
      <c r="XC881" s="57"/>
      <c r="XD881" s="57"/>
      <c r="XE881" s="57"/>
      <c r="XF881" s="57"/>
      <c r="XG881" s="57"/>
      <c r="XH881" s="57"/>
      <c r="XI881" s="57"/>
      <c r="XJ881" s="57"/>
      <c r="XK881" s="57"/>
      <c r="XL881" s="57"/>
      <c r="XM881" s="57"/>
      <c r="XN881" s="57"/>
      <c r="XO881" s="57"/>
      <c r="XP881" s="57"/>
      <c r="XQ881" s="57"/>
      <c r="XR881" s="57"/>
      <c r="XS881" s="57"/>
      <c r="XT881" s="57"/>
      <c r="XU881" s="57"/>
      <c r="XV881" s="57"/>
      <c r="XW881" s="57"/>
    </row>
    <row r="882">
      <c r="AI882" s="57"/>
      <c r="BR882" s="57"/>
      <c r="DA882" s="57"/>
      <c r="EJ882" s="57"/>
      <c r="EK882" s="57"/>
      <c r="EL882" s="57"/>
      <c r="EM882" s="57"/>
      <c r="EN882" s="57"/>
      <c r="EO882" s="57"/>
      <c r="EP882" s="57"/>
      <c r="EQ882" s="57"/>
      <c r="ER882" s="57"/>
      <c r="ES882" s="57"/>
      <c r="ET882" s="57"/>
      <c r="EU882" s="57"/>
      <c r="EV882" s="57"/>
      <c r="EW882" s="57"/>
      <c r="EX882" s="57"/>
      <c r="EY882" s="57"/>
      <c r="EZ882" s="57"/>
      <c r="FA882" s="57"/>
      <c r="FB882" s="57"/>
      <c r="FC882" s="57"/>
      <c r="FD882" s="57"/>
      <c r="FE882" s="57"/>
      <c r="FF882" s="57"/>
      <c r="FG882" s="57"/>
      <c r="FH882" s="57"/>
      <c r="FI882" s="57"/>
      <c r="FJ882" s="57"/>
      <c r="FK882" s="57"/>
      <c r="FL882" s="57"/>
      <c r="FM882" s="57"/>
      <c r="FN882" s="57"/>
      <c r="FO882" s="57"/>
      <c r="FP882" s="57"/>
      <c r="FQ882" s="57"/>
      <c r="FR882" s="57"/>
      <c r="FS882" s="57"/>
      <c r="FT882" s="57"/>
      <c r="FU882" s="57"/>
      <c r="FV882" s="57"/>
      <c r="FW882" s="57"/>
      <c r="FX882" s="57"/>
      <c r="FY882" s="57"/>
      <c r="FZ882" s="57"/>
      <c r="GA882" s="57"/>
      <c r="GB882" s="57"/>
      <c r="GC882" s="57"/>
      <c r="GD882" s="57"/>
      <c r="GE882" s="57"/>
      <c r="GF882" s="57"/>
      <c r="GG882" s="57"/>
      <c r="GH882" s="57"/>
      <c r="GI882" s="57"/>
      <c r="GJ882" s="57"/>
      <c r="GK882" s="57"/>
      <c r="GL882" s="57"/>
      <c r="GM882" s="57"/>
      <c r="GN882" s="57"/>
      <c r="GO882" s="57"/>
      <c r="GP882" s="57"/>
      <c r="GQ882" s="57"/>
      <c r="GR882" s="57"/>
      <c r="GS882" s="57"/>
      <c r="GT882" s="57"/>
      <c r="GU882" s="57"/>
      <c r="GV882" s="57"/>
      <c r="GW882" s="57"/>
      <c r="GX882" s="57"/>
      <c r="GY882" s="57"/>
      <c r="GZ882" s="57"/>
      <c r="HA882" s="57"/>
      <c r="HB882" s="57"/>
      <c r="HC882" s="57"/>
      <c r="HD882" s="57"/>
      <c r="HE882" s="57"/>
      <c r="HF882" s="57"/>
      <c r="HG882" s="57"/>
      <c r="HH882" s="57"/>
      <c r="HI882" s="57"/>
      <c r="HJ882" s="57"/>
      <c r="HK882" s="57"/>
      <c r="HL882" s="57"/>
      <c r="HM882" s="57"/>
      <c r="HN882" s="57"/>
      <c r="HO882" s="57"/>
      <c r="HP882" s="57"/>
      <c r="HQ882" s="57"/>
      <c r="HR882" s="57"/>
      <c r="HS882" s="57"/>
      <c r="HT882" s="57"/>
      <c r="HU882" s="57"/>
      <c r="HV882" s="57"/>
      <c r="HW882" s="57"/>
      <c r="HX882" s="57"/>
      <c r="HY882" s="57"/>
      <c r="HZ882" s="57"/>
      <c r="IA882" s="57"/>
      <c r="IB882" s="57"/>
      <c r="IC882" s="57"/>
      <c r="ID882" s="57"/>
      <c r="IE882" s="57"/>
      <c r="IF882" s="57"/>
      <c r="IG882" s="57"/>
      <c r="IH882" s="57"/>
      <c r="II882" s="57"/>
      <c r="IJ882" s="57"/>
      <c r="IK882" s="57"/>
      <c r="IL882" s="57"/>
      <c r="IM882" s="57"/>
      <c r="IN882" s="57"/>
      <c r="IO882" s="57"/>
      <c r="IP882" s="57"/>
      <c r="IQ882" s="57"/>
      <c r="IR882" s="57"/>
      <c r="IS882" s="57"/>
      <c r="IT882" s="57"/>
      <c r="IU882" s="57"/>
      <c r="IV882" s="57"/>
      <c r="IW882" s="57"/>
      <c r="IX882" s="57"/>
      <c r="IY882" s="57"/>
      <c r="IZ882" s="57"/>
      <c r="JA882" s="57"/>
      <c r="JB882" s="57"/>
      <c r="JC882" s="57"/>
      <c r="JD882" s="57"/>
      <c r="JE882" s="57"/>
      <c r="JF882" s="57"/>
      <c r="JG882" s="57"/>
      <c r="JH882" s="57"/>
      <c r="JI882" s="57"/>
      <c r="JJ882" s="57"/>
      <c r="JK882" s="57"/>
      <c r="JL882" s="57"/>
      <c r="JM882" s="57"/>
      <c r="JN882" s="57"/>
      <c r="JO882" s="57"/>
      <c r="JP882" s="57"/>
      <c r="JQ882" s="57"/>
      <c r="JR882" s="57"/>
      <c r="JS882" s="57"/>
      <c r="JT882" s="57"/>
      <c r="JU882" s="57"/>
      <c r="JV882" s="57"/>
      <c r="JW882" s="57"/>
      <c r="JX882" s="57"/>
      <c r="JY882" s="57"/>
      <c r="JZ882" s="57"/>
      <c r="KA882" s="57"/>
      <c r="KB882" s="57"/>
      <c r="KC882" s="57"/>
      <c r="KD882" s="57"/>
      <c r="KE882" s="57"/>
      <c r="KF882" s="57"/>
      <c r="KG882" s="57"/>
      <c r="KH882" s="57"/>
      <c r="KI882" s="57"/>
      <c r="KJ882" s="57"/>
      <c r="KK882" s="57"/>
      <c r="KL882" s="57"/>
      <c r="KM882" s="57"/>
      <c r="KN882" s="57"/>
      <c r="KO882" s="57"/>
      <c r="KP882" s="57"/>
      <c r="KQ882" s="57"/>
      <c r="KR882" s="57"/>
      <c r="KS882" s="57"/>
      <c r="KT882" s="57"/>
      <c r="KU882" s="57"/>
      <c r="KV882" s="57"/>
      <c r="KW882" s="57"/>
      <c r="KX882" s="57"/>
      <c r="KY882" s="57"/>
      <c r="KZ882" s="57"/>
      <c r="LA882" s="57"/>
      <c r="LB882" s="57"/>
      <c r="LC882" s="57"/>
      <c r="LD882" s="57"/>
      <c r="LE882" s="57"/>
      <c r="LF882" s="57"/>
      <c r="LG882" s="57"/>
      <c r="LH882" s="57"/>
      <c r="LI882" s="57"/>
      <c r="LJ882" s="57"/>
      <c r="LK882" s="57"/>
      <c r="LL882" s="57"/>
      <c r="LM882" s="57"/>
      <c r="LN882" s="57"/>
      <c r="LO882" s="57"/>
      <c r="LP882" s="57"/>
      <c r="LQ882" s="57"/>
      <c r="LR882" s="57"/>
      <c r="LS882" s="57"/>
      <c r="LT882" s="57"/>
      <c r="LU882" s="57"/>
      <c r="LV882" s="57"/>
      <c r="LW882" s="57"/>
      <c r="LX882" s="57"/>
      <c r="LY882" s="57"/>
      <c r="LZ882" s="57"/>
      <c r="MA882" s="57"/>
      <c r="MB882" s="57"/>
      <c r="MC882" s="57"/>
      <c r="MD882" s="57"/>
      <c r="ME882" s="57"/>
      <c r="MF882" s="57"/>
      <c r="MG882" s="57"/>
      <c r="MH882" s="57"/>
      <c r="MI882" s="57"/>
      <c r="MJ882" s="57"/>
      <c r="MK882" s="57"/>
      <c r="ML882" s="57"/>
      <c r="MM882" s="57"/>
      <c r="MN882" s="57"/>
      <c r="MO882" s="57"/>
      <c r="MP882" s="57"/>
      <c r="MQ882" s="57"/>
      <c r="MR882" s="57"/>
      <c r="MS882" s="57"/>
      <c r="MT882" s="57"/>
      <c r="MU882" s="57"/>
      <c r="MV882" s="57"/>
      <c r="MW882" s="57"/>
      <c r="MX882" s="57"/>
      <c r="MY882" s="57"/>
      <c r="MZ882" s="57"/>
      <c r="NA882" s="57"/>
      <c r="NB882" s="57"/>
      <c r="NC882" s="57"/>
      <c r="ND882" s="57"/>
      <c r="NE882" s="57"/>
      <c r="NF882" s="57"/>
      <c r="NG882" s="57"/>
      <c r="NH882" s="57"/>
      <c r="NI882" s="57"/>
      <c r="NJ882" s="57"/>
      <c r="NK882" s="57"/>
      <c r="NL882" s="57"/>
      <c r="NM882" s="57"/>
      <c r="NN882" s="57"/>
      <c r="NO882" s="57"/>
      <c r="NP882" s="57"/>
      <c r="NQ882" s="57"/>
      <c r="NR882" s="57"/>
      <c r="NS882" s="57"/>
      <c r="NT882" s="57"/>
      <c r="NU882" s="57"/>
      <c r="NV882" s="57"/>
      <c r="NW882" s="57"/>
      <c r="NX882" s="57"/>
      <c r="NY882" s="57"/>
      <c r="NZ882" s="57"/>
      <c r="OA882" s="57"/>
      <c r="OB882" s="57"/>
      <c r="OC882" s="57"/>
      <c r="OD882" s="57"/>
      <c r="OE882" s="57"/>
      <c r="OF882" s="57"/>
      <c r="OG882" s="57"/>
      <c r="OH882" s="57"/>
      <c r="OI882" s="57"/>
      <c r="OJ882" s="57"/>
      <c r="OK882" s="57"/>
      <c r="OL882" s="57"/>
      <c r="OM882" s="57"/>
      <c r="ON882" s="57"/>
      <c r="OO882" s="57"/>
      <c r="OP882" s="57"/>
      <c r="OQ882" s="57"/>
      <c r="OR882" s="57"/>
      <c r="OS882" s="57"/>
      <c r="OT882" s="57"/>
      <c r="OU882" s="57"/>
      <c r="OV882" s="57"/>
      <c r="OW882" s="57"/>
      <c r="OX882" s="57"/>
      <c r="OY882" s="57"/>
      <c r="OZ882" s="57"/>
      <c r="PA882" s="57"/>
      <c r="PB882" s="57"/>
      <c r="PC882" s="57"/>
      <c r="PD882" s="57"/>
      <c r="PE882" s="57"/>
      <c r="PF882" s="57"/>
      <c r="PG882" s="57"/>
      <c r="PH882" s="57"/>
      <c r="PI882" s="57"/>
      <c r="PJ882" s="57"/>
      <c r="PK882" s="57"/>
      <c r="PL882" s="57"/>
      <c r="PM882" s="57"/>
      <c r="PN882" s="57"/>
      <c r="PO882" s="57"/>
      <c r="PP882" s="57"/>
      <c r="PQ882" s="57"/>
      <c r="PR882" s="57"/>
      <c r="PS882" s="57"/>
      <c r="PT882" s="57"/>
      <c r="PU882" s="57"/>
      <c r="PV882" s="57"/>
      <c r="PW882" s="57"/>
      <c r="PX882" s="57"/>
      <c r="PY882" s="57"/>
      <c r="PZ882" s="57"/>
      <c r="QA882" s="57"/>
      <c r="QB882" s="57"/>
      <c r="QC882" s="57"/>
      <c r="QD882" s="57"/>
      <c r="QE882" s="57"/>
      <c r="QF882" s="57"/>
      <c r="QG882" s="57"/>
      <c r="QH882" s="57"/>
      <c r="QI882" s="57"/>
      <c r="QJ882" s="57"/>
      <c r="QK882" s="57"/>
      <c r="QL882" s="57"/>
      <c r="QM882" s="57"/>
      <c r="QN882" s="57"/>
      <c r="QO882" s="57"/>
      <c r="QP882" s="57"/>
      <c r="QQ882" s="57"/>
      <c r="QR882" s="57"/>
      <c r="QS882" s="57"/>
      <c r="QT882" s="57"/>
      <c r="QU882" s="57"/>
      <c r="QV882" s="57"/>
      <c r="QW882" s="57"/>
      <c r="QX882" s="57"/>
      <c r="QY882" s="57"/>
      <c r="QZ882" s="57"/>
      <c r="RA882" s="57"/>
      <c r="RB882" s="57"/>
      <c r="RC882" s="57"/>
      <c r="RD882" s="57"/>
      <c r="RE882" s="57"/>
      <c r="RF882" s="57"/>
      <c r="RG882" s="57"/>
      <c r="RH882" s="57"/>
      <c r="RI882" s="57"/>
      <c r="RJ882" s="57"/>
      <c r="RK882" s="57"/>
      <c r="RL882" s="57"/>
      <c r="RM882" s="57"/>
      <c r="RN882" s="57"/>
      <c r="RO882" s="57"/>
      <c r="RP882" s="57"/>
      <c r="RQ882" s="57"/>
      <c r="RR882" s="57"/>
      <c r="RS882" s="57"/>
      <c r="RT882" s="57"/>
      <c r="RU882" s="57"/>
      <c r="RV882" s="57"/>
      <c r="RW882" s="57"/>
      <c r="RX882" s="57"/>
      <c r="RY882" s="57"/>
      <c r="RZ882" s="57"/>
      <c r="SA882" s="57"/>
      <c r="SB882" s="57"/>
      <c r="SC882" s="57"/>
      <c r="SD882" s="57"/>
      <c r="SE882" s="57"/>
      <c r="SF882" s="57"/>
      <c r="SG882" s="57"/>
      <c r="SH882" s="57"/>
      <c r="SI882" s="57"/>
      <c r="SJ882" s="57"/>
      <c r="SK882" s="57"/>
      <c r="SL882" s="57"/>
      <c r="SM882" s="57"/>
      <c r="SN882" s="57"/>
      <c r="SO882" s="57"/>
      <c r="SP882" s="57"/>
      <c r="SQ882" s="57"/>
      <c r="SR882" s="57"/>
      <c r="SS882" s="57"/>
      <c r="ST882" s="57"/>
      <c r="SU882" s="57"/>
      <c r="SV882" s="57"/>
      <c r="SW882" s="57"/>
      <c r="SX882" s="57"/>
      <c r="SY882" s="57"/>
      <c r="SZ882" s="57"/>
      <c r="TA882" s="57"/>
      <c r="TB882" s="57"/>
      <c r="TC882" s="57"/>
      <c r="TD882" s="57"/>
      <c r="TE882" s="57"/>
      <c r="TF882" s="57"/>
      <c r="TG882" s="57"/>
      <c r="TH882" s="57"/>
      <c r="TI882" s="57"/>
      <c r="TJ882" s="57"/>
      <c r="TK882" s="57"/>
      <c r="TL882" s="57"/>
      <c r="TM882" s="57"/>
      <c r="TN882" s="57"/>
      <c r="TO882" s="57"/>
      <c r="TP882" s="57"/>
      <c r="TQ882" s="57"/>
      <c r="TR882" s="57"/>
      <c r="TS882" s="57"/>
      <c r="TT882" s="57"/>
      <c r="TU882" s="57"/>
      <c r="TV882" s="57"/>
      <c r="TW882" s="57"/>
      <c r="TX882" s="57"/>
      <c r="TY882" s="57"/>
      <c r="TZ882" s="57"/>
      <c r="UA882" s="57"/>
      <c r="UB882" s="57"/>
      <c r="UC882" s="57"/>
      <c r="UD882" s="57"/>
      <c r="UE882" s="57"/>
      <c r="UF882" s="57"/>
      <c r="UG882" s="57"/>
      <c r="UH882" s="57"/>
      <c r="UI882" s="57"/>
      <c r="UJ882" s="57"/>
      <c r="UK882" s="57"/>
      <c r="UL882" s="57"/>
      <c r="UM882" s="57"/>
      <c r="UN882" s="57"/>
      <c r="UO882" s="57"/>
      <c r="UP882" s="57"/>
      <c r="UQ882" s="57"/>
      <c r="UR882" s="57"/>
      <c r="US882" s="57"/>
      <c r="UT882" s="57"/>
      <c r="UU882" s="57"/>
      <c r="UV882" s="57"/>
      <c r="UW882" s="57"/>
      <c r="UX882" s="57"/>
      <c r="UY882" s="57"/>
      <c r="UZ882" s="57"/>
      <c r="VA882" s="57"/>
      <c r="VB882" s="57"/>
      <c r="VC882" s="57"/>
      <c r="VD882" s="57"/>
      <c r="VE882" s="57"/>
      <c r="VF882" s="57"/>
      <c r="VG882" s="57"/>
      <c r="VH882" s="57"/>
      <c r="VI882" s="57"/>
      <c r="VJ882" s="57"/>
      <c r="VK882" s="57"/>
      <c r="VL882" s="57"/>
      <c r="VM882" s="57"/>
      <c r="VN882" s="57"/>
      <c r="VO882" s="57"/>
      <c r="VP882" s="57"/>
      <c r="VQ882" s="57"/>
      <c r="VR882" s="57"/>
      <c r="VS882" s="57"/>
      <c r="VT882" s="57"/>
      <c r="VU882" s="57"/>
      <c r="VV882" s="57"/>
      <c r="VW882" s="57"/>
      <c r="VX882" s="57"/>
      <c r="VY882" s="57"/>
      <c r="VZ882" s="57"/>
      <c r="WA882" s="57"/>
      <c r="WB882" s="57"/>
      <c r="WC882" s="57"/>
      <c r="WD882" s="57"/>
      <c r="WE882" s="57"/>
      <c r="WF882" s="57"/>
      <c r="WG882" s="57"/>
      <c r="WH882" s="57"/>
      <c r="WI882" s="57"/>
      <c r="WJ882" s="57"/>
      <c r="WK882" s="57"/>
      <c r="WL882" s="57"/>
      <c r="WM882" s="57"/>
      <c r="WN882" s="57"/>
      <c r="WO882" s="57"/>
      <c r="WP882" s="57"/>
      <c r="WQ882" s="57"/>
      <c r="WR882" s="57"/>
      <c r="WS882" s="57"/>
      <c r="WT882" s="57"/>
      <c r="WU882" s="57"/>
      <c r="WV882" s="57"/>
      <c r="WW882" s="57"/>
      <c r="WX882" s="57"/>
      <c r="WY882" s="57"/>
      <c r="WZ882" s="57"/>
      <c r="XA882" s="57"/>
      <c r="XB882" s="57"/>
      <c r="XC882" s="57"/>
      <c r="XD882" s="57"/>
      <c r="XE882" s="57"/>
      <c r="XF882" s="57"/>
      <c r="XG882" s="57"/>
      <c r="XH882" s="57"/>
      <c r="XI882" s="57"/>
      <c r="XJ882" s="57"/>
      <c r="XK882" s="57"/>
      <c r="XL882" s="57"/>
      <c r="XM882" s="57"/>
      <c r="XN882" s="57"/>
      <c r="XO882" s="57"/>
      <c r="XP882" s="57"/>
      <c r="XQ882" s="57"/>
      <c r="XR882" s="57"/>
      <c r="XS882" s="57"/>
      <c r="XT882" s="57"/>
      <c r="XU882" s="57"/>
      <c r="XV882" s="57"/>
      <c r="XW882" s="57"/>
    </row>
    <row r="883">
      <c r="AI883" s="57"/>
      <c r="BR883" s="57"/>
      <c r="DA883" s="57"/>
      <c r="EJ883" s="57"/>
      <c r="EK883" s="57"/>
      <c r="EL883" s="57"/>
      <c r="EM883" s="57"/>
      <c r="EN883" s="57"/>
      <c r="EO883" s="57"/>
      <c r="EP883" s="57"/>
      <c r="EQ883" s="57"/>
      <c r="ER883" s="57"/>
      <c r="ES883" s="57"/>
      <c r="ET883" s="57"/>
      <c r="EU883" s="57"/>
      <c r="EV883" s="57"/>
      <c r="EW883" s="57"/>
      <c r="EX883" s="57"/>
      <c r="EY883" s="57"/>
      <c r="EZ883" s="57"/>
      <c r="FA883" s="57"/>
      <c r="FB883" s="57"/>
      <c r="FC883" s="57"/>
      <c r="FD883" s="57"/>
      <c r="FE883" s="57"/>
      <c r="FF883" s="57"/>
      <c r="FG883" s="57"/>
      <c r="FH883" s="57"/>
      <c r="FI883" s="57"/>
      <c r="FJ883" s="57"/>
      <c r="FK883" s="57"/>
      <c r="FL883" s="57"/>
      <c r="FM883" s="57"/>
      <c r="FN883" s="57"/>
      <c r="FO883" s="57"/>
      <c r="FP883" s="57"/>
      <c r="FQ883" s="57"/>
      <c r="FR883" s="57"/>
      <c r="FS883" s="57"/>
      <c r="FT883" s="57"/>
      <c r="FU883" s="57"/>
      <c r="FV883" s="57"/>
      <c r="FW883" s="57"/>
      <c r="FX883" s="57"/>
      <c r="FY883" s="57"/>
      <c r="FZ883" s="57"/>
      <c r="GA883" s="57"/>
      <c r="GB883" s="57"/>
      <c r="GC883" s="57"/>
      <c r="GD883" s="57"/>
      <c r="GE883" s="57"/>
      <c r="GF883" s="57"/>
      <c r="GG883" s="57"/>
      <c r="GH883" s="57"/>
      <c r="GI883" s="57"/>
      <c r="GJ883" s="57"/>
      <c r="GK883" s="57"/>
      <c r="GL883" s="57"/>
      <c r="GM883" s="57"/>
      <c r="GN883" s="57"/>
      <c r="GO883" s="57"/>
      <c r="GP883" s="57"/>
      <c r="GQ883" s="57"/>
      <c r="GR883" s="57"/>
      <c r="GS883" s="57"/>
      <c r="GT883" s="57"/>
      <c r="GU883" s="57"/>
      <c r="GV883" s="57"/>
      <c r="GW883" s="57"/>
      <c r="GX883" s="57"/>
      <c r="GY883" s="57"/>
      <c r="GZ883" s="57"/>
      <c r="HA883" s="57"/>
      <c r="HB883" s="57"/>
      <c r="HC883" s="57"/>
      <c r="HD883" s="57"/>
      <c r="HE883" s="57"/>
      <c r="HF883" s="57"/>
      <c r="HG883" s="57"/>
      <c r="HH883" s="57"/>
      <c r="HI883" s="57"/>
      <c r="HJ883" s="57"/>
      <c r="HK883" s="57"/>
      <c r="HL883" s="57"/>
      <c r="HM883" s="57"/>
      <c r="HN883" s="57"/>
      <c r="HO883" s="57"/>
      <c r="HP883" s="57"/>
      <c r="HQ883" s="57"/>
      <c r="HR883" s="57"/>
      <c r="HS883" s="57"/>
      <c r="HT883" s="57"/>
      <c r="HU883" s="57"/>
      <c r="HV883" s="57"/>
      <c r="HW883" s="57"/>
      <c r="HX883" s="57"/>
      <c r="HY883" s="57"/>
      <c r="HZ883" s="57"/>
      <c r="IA883" s="57"/>
      <c r="IB883" s="57"/>
      <c r="IC883" s="57"/>
      <c r="ID883" s="57"/>
      <c r="IE883" s="57"/>
      <c r="IF883" s="57"/>
      <c r="IG883" s="57"/>
      <c r="IH883" s="57"/>
      <c r="II883" s="57"/>
      <c r="IJ883" s="57"/>
      <c r="IK883" s="57"/>
      <c r="IL883" s="57"/>
      <c r="IM883" s="57"/>
      <c r="IN883" s="57"/>
      <c r="IO883" s="57"/>
      <c r="IP883" s="57"/>
      <c r="IQ883" s="57"/>
      <c r="IR883" s="57"/>
      <c r="IS883" s="57"/>
      <c r="IT883" s="57"/>
      <c r="IU883" s="57"/>
      <c r="IV883" s="57"/>
      <c r="IW883" s="57"/>
      <c r="IX883" s="57"/>
      <c r="IY883" s="57"/>
      <c r="IZ883" s="57"/>
      <c r="JA883" s="57"/>
      <c r="JB883" s="57"/>
      <c r="JC883" s="57"/>
      <c r="JD883" s="57"/>
      <c r="JE883" s="57"/>
      <c r="JF883" s="57"/>
      <c r="JG883" s="57"/>
      <c r="JH883" s="57"/>
      <c r="JI883" s="57"/>
      <c r="JJ883" s="57"/>
      <c r="JK883" s="57"/>
      <c r="JL883" s="57"/>
      <c r="JM883" s="57"/>
      <c r="JN883" s="57"/>
      <c r="JO883" s="57"/>
      <c r="JP883" s="57"/>
      <c r="JQ883" s="57"/>
      <c r="JR883" s="57"/>
      <c r="JS883" s="57"/>
      <c r="JT883" s="57"/>
      <c r="JU883" s="57"/>
      <c r="JV883" s="57"/>
      <c r="JW883" s="57"/>
      <c r="JX883" s="57"/>
      <c r="JY883" s="57"/>
      <c r="JZ883" s="57"/>
      <c r="KA883" s="57"/>
      <c r="KB883" s="57"/>
      <c r="KC883" s="57"/>
      <c r="KD883" s="57"/>
      <c r="KE883" s="57"/>
      <c r="KF883" s="57"/>
      <c r="KG883" s="57"/>
      <c r="KH883" s="57"/>
      <c r="KI883" s="57"/>
      <c r="KJ883" s="57"/>
      <c r="KK883" s="57"/>
      <c r="KL883" s="57"/>
      <c r="KM883" s="57"/>
      <c r="KN883" s="57"/>
      <c r="KO883" s="57"/>
      <c r="KP883" s="57"/>
      <c r="KQ883" s="57"/>
      <c r="KR883" s="57"/>
      <c r="KS883" s="57"/>
      <c r="KT883" s="57"/>
      <c r="KU883" s="57"/>
      <c r="KV883" s="57"/>
      <c r="KW883" s="57"/>
      <c r="KX883" s="57"/>
      <c r="KY883" s="57"/>
      <c r="KZ883" s="57"/>
      <c r="LA883" s="57"/>
      <c r="LB883" s="57"/>
      <c r="LC883" s="57"/>
      <c r="LD883" s="57"/>
      <c r="LE883" s="57"/>
      <c r="LF883" s="57"/>
      <c r="LG883" s="57"/>
      <c r="LH883" s="57"/>
      <c r="LI883" s="57"/>
      <c r="LJ883" s="57"/>
      <c r="LK883" s="57"/>
      <c r="LL883" s="57"/>
      <c r="LM883" s="57"/>
      <c r="LN883" s="57"/>
      <c r="LO883" s="57"/>
      <c r="LP883" s="57"/>
      <c r="LQ883" s="57"/>
      <c r="LR883" s="57"/>
      <c r="LS883" s="57"/>
      <c r="LT883" s="57"/>
      <c r="LU883" s="57"/>
      <c r="LV883" s="57"/>
      <c r="LW883" s="57"/>
      <c r="LX883" s="57"/>
      <c r="LY883" s="57"/>
      <c r="LZ883" s="57"/>
      <c r="MA883" s="57"/>
      <c r="MB883" s="57"/>
      <c r="MC883" s="57"/>
      <c r="MD883" s="57"/>
      <c r="ME883" s="57"/>
      <c r="MF883" s="57"/>
      <c r="MG883" s="57"/>
      <c r="MH883" s="57"/>
      <c r="MI883" s="57"/>
      <c r="MJ883" s="57"/>
      <c r="MK883" s="57"/>
      <c r="ML883" s="57"/>
      <c r="MM883" s="57"/>
      <c r="MN883" s="57"/>
      <c r="MO883" s="57"/>
      <c r="MP883" s="57"/>
      <c r="MQ883" s="57"/>
      <c r="MR883" s="57"/>
      <c r="MS883" s="57"/>
      <c r="MT883" s="57"/>
      <c r="MU883" s="57"/>
      <c r="MV883" s="57"/>
      <c r="MW883" s="57"/>
      <c r="MX883" s="57"/>
      <c r="MY883" s="57"/>
      <c r="MZ883" s="57"/>
      <c r="NA883" s="57"/>
      <c r="NB883" s="57"/>
      <c r="NC883" s="57"/>
      <c r="ND883" s="57"/>
      <c r="NE883" s="57"/>
      <c r="NF883" s="57"/>
      <c r="NG883" s="57"/>
      <c r="NH883" s="57"/>
      <c r="NI883" s="57"/>
      <c r="NJ883" s="57"/>
      <c r="NK883" s="57"/>
      <c r="NL883" s="57"/>
      <c r="NM883" s="57"/>
      <c r="NN883" s="57"/>
      <c r="NO883" s="57"/>
      <c r="NP883" s="57"/>
      <c r="NQ883" s="57"/>
      <c r="NR883" s="57"/>
      <c r="NS883" s="57"/>
      <c r="NT883" s="57"/>
      <c r="NU883" s="57"/>
      <c r="NV883" s="57"/>
      <c r="NW883" s="57"/>
      <c r="NX883" s="57"/>
      <c r="NY883" s="57"/>
      <c r="NZ883" s="57"/>
      <c r="OA883" s="57"/>
      <c r="OB883" s="57"/>
      <c r="OC883" s="57"/>
      <c r="OD883" s="57"/>
      <c r="OE883" s="57"/>
      <c r="OF883" s="57"/>
      <c r="OG883" s="57"/>
      <c r="OH883" s="57"/>
      <c r="OI883" s="57"/>
      <c r="OJ883" s="57"/>
      <c r="OK883" s="57"/>
      <c r="OL883" s="57"/>
      <c r="OM883" s="57"/>
      <c r="ON883" s="57"/>
      <c r="OO883" s="57"/>
      <c r="OP883" s="57"/>
      <c r="OQ883" s="57"/>
      <c r="OR883" s="57"/>
      <c r="OS883" s="57"/>
      <c r="OT883" s="57"/>
      <c r="OU883" s="57"/>
      <c r="OV883" s="57"/>
      <c r="OW883" s="57"/>
      <c r="OX883" s="57"/>
      <c r="OY883" s="57"/>
      <c r="OZ883" s="57"/>
      <c r="PA883" s="57"/>
      <c r="PB883" s="57"/>
      <c r="PC883" s="57"/>
      <c r="PD883" s="57"/>
      <c r="PE883" s="57"/>
      <c r="PF883" s="57"/>
      <c r="PG883" s="57"/>
      <c r="PH883" s="57"/>
      <c r="PI883" s="57"/>
      <c r="PJ883" s="57"/>
      <c r="PK883" s="57"/>
      <c r="PL883" s="57"/>
      <c r="PM883" s="57"/>
      <c r="PN883" s="57"/>
      <c r="PO883" s="57"/>
      <c r="PP883" s="57"/>
      <c r="PQ883" s="57"/>
      <c r="PR883" s="57"/>
      <c r="PS883" s="57"/>
      <c r="PT883" s="57"/>
      <c r="PU883" s="57"/>
      <c r="PV883" s="57"/>
      <c r="PW883" s="57"/>
      <c r="PX883" s="57"/>
      <c r="PY883" s="57"/>
      <c r="PZ883" s="57"/>
      <c r="QA883" s="57"/>
      <c r="QB883" s="57"/>
      <c r="QC883" s="57"/>
      <c r="QD883" s="57"/>
      <c r="QE883" s="57"/>
      <c r="QF883" s="57"/>
      <c r="QG883" s="57"/>
      <c r="QH883" s="57"/>
      <c r="QI883" s="57"/>
      <c r="QJ883" s="57"/>
      <c r="QK883" s="57"/>
      <c r="QL883" s="57"/>
      <c r="QM883" s="57"/>
      <c r="QN883" s="57"/>
      <c r="QO883" s="57"/>
      <c r="QP883" s="57"/>
      <c r="QQ883" s="57"/>
      <c r="QR883" s="57"/>
      <c r="QS883" s="57"/>
      <c r="QT883" s="57"/>
      <c r="QU883" s="57"/>
      <c r="QV883" s="57"/>
      <c r="QW883" s="57"/>
      <c r="QX883" s="57"/>
      <c r="QY883" s="57"/>
      <c r="QZ883" s="57"/>
      <c r="RA883" s="57"/>
      <c r="RB883" s="57"/>
      <c r="RC883" s="57"/>
      <c r="RD883" s="57"/>
      <c r="RE883" s="57"/>
      <c r="RF883" s="57"/>
      <c r="RG883" s="57"/>
      <c r="RH883" s="57"/>
      <c r="RI883" s="57"/>
      <c r="RJ883" s="57"/>
      <c r="RK883" s="57"/>
      <c r="RL883" s="57"/>
      <c r="RM883" s="57"/>
      <c r="RN883" s="57"/>
      <c r="RO883" s="57"/>
      <c r="RP883" s="57"/>
      <c r="RQ883" s="57"/>
      <c r="RR883" s="57"/>
      <c r="RS883" s="57"/>
      <c r="RT883" s="57"/>
      <c r="RU883" s="57"/>
      <c r="RV883" s="57"/>
      <c r="RW883" s="57"/>
      <c r="RX883" s="57"/>
      <c r="RY883" s="57"/>
      <c r="RZ883" s="57"/>
      <c r="SA883" s="57"/>
      <c r="SB883" s="57"/>
      <c r="SC883" s="57"/>
      <c r="SD883" s="57"/>
      <c r="SE883" s="57"/>
      <c r="SF883" s="57"/>
      <c r="SG883" s="57"/>
      <c r="SH883" s="57"/>
      <c r="SI883" s="57"/>
      <c r="SJ883" s="57"/>
      <c r="SK883" s="57"/>
      <c r="SL883" s="57"/>
      <c r="SM883" s="57"/>
      <c r="SN883" s="57"/>
      <c r="SO883" s="57"/>
      <c r="SP883" s="57"/>
      <c r="SQ883" s="57"/>
      <c r="SR883" s="57"/>
      <c r="SS883" s="57"/>
      <c r="ST883" s="57"/>
      <c r="SU883" s="57"/>
      <c r="SV883" s="57"/>
      <c r="SW883" s="57"/>
      <c r="SX883" s="57"/>
      <c r="SY883" s="57"/>
      <c r="SZ883" s="57"/>
      <c r="TA883" s="57"/>
      <c r="TB883" s="57"/>
      <c r="TC883" s="57"/>
      <c r="TD883" s="57"/>
      <c r="TE883" s="57"/>
      <c r="TF883" s="57"/>
      <c r="TG883" s="57"/>
      <c r="TH883" s="57"/>
      <c r="TI883" s="57"/>
      <c r="TJ883" s="57"/>
      <c r="TK883" s="57"/>
      <c r="TL883" s="57"/>
      <c r="TM883" s="57"/>
      <c r="TN883" s="57"/>
      <c r="TO883" s="57"/>
      <c r="TP883" s="57"/>
      <c r="TQ883" s="57"/>
      <c r="TR883" s="57"/>
      <c r="TS883" s="57"/>
      <c r="TT883" s="57"/>
      <c r="TU883" s="57"/>
      <c r="TV883" s="57"/>
      <c r="TW883" s="57"/>
      <c r="TX883" s="57"/>
      <c r="TY883" s="57"/>
      <c r="TZ883" s="57"/>
      <c r="UA883" s="57"/>
      <c r="UB883" s="57"/>
      <c r="UC883" s="57"/>
      <c r="UD883" s="57"/>
      <c r="UE883" s="57"/>
      <c r="UF883" s="57"/>
      <c r="UG883" s="57"/>
      <c r="UH883" s="57"/>
      <c r="UI883" s="57"/>
      <c r="UJ883" s="57"/>
      <c r="UK883" s="57"/>
      <c r="UL883" s="57"/>
      <c r="UM883" s="57"/>
      <c r="UN883" s="57"/>
      <c r="UO883" s="57"/>
      <c r="UP883" s="57"/>
      <c r="UQ883" s="57"/>
      <c r="UR883" s="57"/>
      <c r="US883" s="57"/>
      <c r="UT883" s="57"/>
      <c r="UU883" s="57"/>
      <c r="UV883" s="57"/>
      <c r="UW883" s="57"/>
      <c r="UX883" s="57"/>
      <c r="UY883" s="57"/>
      <c r="UZ883" s="57"/>
      <c r="VA883" s="57"/>
      <c r="VB883" s="57"/>
      <c r="VC883" s="57"/>
      <c r="VD883" s="57"/>
      <c r="VE883" s="57"/>
      <c r="VF883" s="57"/>
      <c r="VG883" s="57"/>
      <c r="VH883" s="57"/>
      <c r="VI883" s="57"/>
      <c r="VJ883" s="57"/>
      <c r="VK883" s="57"/>
      <c r="VL883" s="57"/>
      <c r="VM883" s="57"/>
      <c r="VN883" s="57"/>
      <c r="VO883" s="57"/>
      <c r="VP883" s="57"/>
      <c r="VQ883" s="57"/>
      <c r="VR883" s="57"/>
      <c r="VS883" s="57"/>
      <c r="VT883" s="57"/>
      <c r="VU883" s="57"/>
      <c r="VV883" s="57"/>
      <c r="VW883" s="57"/>
      <c r="VX883" s="57"/>
      <c r="VY883" s="57"/>
      <c r="VZ883" s="57"/>
      <c r="WA883" s="57"/>
      <c r="WB883" s="57"/>
      <c r="WC883" s="57"/>
      <c r="WD883" s="57"/>
      <c r="WE883" s="57"/>
      <c r="WF883" s="57"/>
      <c r="WG883" s="57"/>
      <c r="WH883" s="57"/>
      <c r="WI883" s="57"/>
      <c r="WJ883" s="57"/>
      <c r="WK883" s="57"/>
      <c r="WL883" s="57"/>
      <c r="WM883" s="57"/>
      <c r="WN883" s="57"/>
      <c r="WO883" s="57"/>
      <c r="WP883" s="57"/>
      <c r="WQ883" s="57"/>
      <c r="WR883" s="57"/>
      <c r="WS883" s="57"/>
      <c r="WT883" s="57"/>
      <c r="WU883" s="57"/>
      <c r="WV883" s="57"/>
      <c r="WW883" s="57"/>
      <c r="WX883" s="57"/>
      <c r="WY883" s="57"/>
      <c r="WZ883" s="57"/>
      <c r="XA883" s="57"/>
      <c r="XB883" s="57"/>
      <c r="XC883" s="57"/>
      <c r="XD883" s="57"/>
      <c r="XE883" s="57"/>
      <c r="XF883" s="57"/>
      <c r="XG883" s="57"/>
      <c r="XH883" s="57"/>
      <c r="XI883" s="57"/>
      <c r="XJ883" s="57"/>
      <c r="XK883" s="57"/>
      <c r="XL883" s="57"/>
      <c r="XM883" s="57"/>
      <c r="XN883" s="57"/>
      <c r="XO883" s="57"/>
      <c r="XP883" s="57"/>
      <c r="XQ883" s="57"/>
      <c r="XR883" s="57"/>
      <c r="XS883" s="57"/>
      <c r="XT883" s="57"/>
      <c r="XU883" s="57"/>
      <c r="XV883" s="57"/>
      <c r="XW883" s="57"/>
    </row>
    <row r="884">
      <c r="AI884" s="57"/>
      <c r="BR884" s="57"/>
      <c r="DA884" s="57"/>
      <c r="EJ884" s="57"/>
      <c r="EK884" s="57"/>
      <c r="EL884" s="57"/>
      <c r="EM884" s="57"/>
      <c r="EN884" s="57"/>
      <c r="EO884" s="57"/>
      <c r="EP884" s="57"/>
      <c r="EQ884" s="57"/>
      <c r="ER884" s="57"/>
      <c r="ES884" s="57"/>
      <c r="ET884" s="57"/>
      <c r="EU884" s="57"/>
      <c r="EV884" s="57"/>
      <c r="EW884" s="57"/>
      <c r="EX884" s="57"/>
      <c r="EY884" s="57"/>
      <c r="EZ884" s="57"/>
      <c r="FA884" s="57"/>
      <c r="FB884" s="57"/>
      <c r="FC884" s="57"/>
      <c r="FD884" s="57"/>
      <c r="FE884" s="57"/>
      <c r="FF884" s="57"/>
      <c r="FG884" s="57"/>
      <c r="FH884" s="57"/>
      <c r="FI884" s="57"/>
      <c r="FJ884" s="57"/>
      <c r="FK884" s="57"/>
      <c r="FL884" s="57"/>
      <c r="FM884" s="57"/>
      <c r="FN884" s="57"/>
      <c r="FO884" s="57"/>
      <c r="FP884" s="57"/>
      <c r="FQ884" s="57"/>
      <c r="FR884" s="57"/>
      <c r="FS884" s="57"/>
      <c r="FT884" s="57"/>
      <c r="FU884" s="57"/>
      <c r="FV884" s="57"/>
      <c r="FW884" s="57"/>
      <c r="FX884" s="57"/>
      <c r="FY884" s="57"/>
      <c r="FZ884" s="57"/>
      <c r="GA884" s="57"/>
      <c r="GB884" s="57"/>
      <c r="GC884" s="57"/>
      <c r="GD884" s="57"/>
      <c r="GE884" s="57"/>
      <c r="GF884" s="57"/>
      <c r="GG884" s="57"/>
      <c r="GH884" s="57"/>
      <c r="GI884" s="57"/>
      <c r="GJ884" s="57"/>
      <c r="GK884" s="57"/>
      <c r="GL884" s="57"/>
      <c r="GM884" s="57"/>
      <c r="GN884" s="57"/>
      <c r="GO884" s="57"/>
      <c r="GP884" s="57"/>
      <c r="GQ884" s="57"/>
      <c r="GR884" s="57"/>
      <c r="GS884" s="57"/>
      <c r="GT884" s="57"/>
      <c r="GU884" s="57"/>
      <c r="GV884" s="57"/>
      <c r="GW884" s="57"/>
      <c r="GX884" s="57"/>
      <c r="GY884" s="57"/>
      <c r="GZ884" s="57"/>
      <c r="HA884" s="57"/>
      <c r="HB884" s="57"/>
      <c r="HC884" s="57"/>
      <c r="HD884" s="57"/>
      <c r="HE884" s="57"/>
      <c r="HF884" s="57"/>
      <c r="HG884" s="57"/>
      <c r="HH884" s="57"/>
      <c r="HI884" s="57"/>
      <c r="HJ884" s="57"/>
      <c r="HK884" s="57"/>
      <c r="HL884" s="57"/>
      <c r="HM884" s="57"/>
      <c r="HN884" s="57"/>
      <c r="HO884" s="57"/>
      <c r="HP884" s="57"/>
      <c r="HQ884" s="57"/>
      <c r="HR884" s="57"/>
      <c r="HS884" s="57"/>
      <c r="HT884" s="57"/>
      <c r="HU884" s="57"/>
      <c r="HV884" s="57"/>
      <c r="HW884" s="57"/>
      <c r="HX884" s="57"/>
      <c r="HY884" s="57"/>
      <c r="HZ884" s="57"/>
      <c r="IA884" s="57"/>
      <c r="IB884" s="57"/>
      <c r="IC884" s="57"/>
      <c r="ID884" s="57"/>
      <c r="IE884" s="57"/>
      <c r="IF884" s="57"/>
      <c r="IG884" s="57"/>
      <c r="IH884" s="57"/>
      <c r="II884" s="57"/>
      <c r="IJ884" s="57"/>
      <c r="IK884" s="57"/>
      <c r="IL884" s="57"/>
      <c r="IM884" s="57"/>
      <c r="IN884" s="57"/>
      <c r="IO884" s="57"/>
      <c r="IP884" s="57"/>
      <c r="IQ884" s="57"/>
      <c r="IR884" s="57"/>
      <c r="IS884" s="57"/>
      <c r="IT884" s="57"/>
      <c r="IU884" s="57"/>
      <c r="IV884" s="57"/>
      <c r="IW884" s="57"/>
      <c r="IX884" s="57"/>
      <c r="IY884" s="57"/>
      <c r="IZ884" s="57"/>
      <c r="JA884" s="57"/>
      <c r="JB884" s="57"/>
      <c r="JC884" s="57"/>
      <c r="JD884" s="57"/>
      <c r="JE884" s="57"/>
      <c r="JF884" s="57"/>
      <c r="JG884" s="57"/>
      <c r="JH884" s="57"/>
      <c r="JI884" s="57"/>
      <c r="JJ884" s="57"/>
      <c r="JK884" s="57"/>
      <c r="JL884" s="57"/>
      <c r="JM884" s="57"/>
      <c r="JN884" s="57"/>
      <c r="JO884" s="57"/>
      <c r="JP884" s="57"/>
      <c r="JQ884" s="57"/>
      <c r="JR884" s="57"/>
      <c r="JS884" s="57"/>
      <c r="JT884" s="57"/>
      <c r="JU884" s="57"/>
      <c r="JV884" s="57"/>
      <c r="JW884" s="57"/>
      <c r="JX884" s="57"/>
      <c r="JY884" s="57"/>
      <c r="JZ884" s="57"/>
      <c r="KA884" s="57"/>
      <c r="KB884" s="57"/>
      <c r="KC884" s="57"/>
      <c r="KD884" s="57"/>
      <c r="KE884" s="57"/>
      <c r="KF884" s="57"/>
      <c r="KG884" s="57"/>
      <c r="KH884" s="57"/>
      <c r="KI884" s="57"/>
      <c r="KJ884" s="57"/>
      <c r="KK884" s="57"/>
      <c r="KL884" s="57"/>
      <c r="KM884" s="57"/>
      <c r="KN884" s="57"/>
      <c r="KO884" s="57"/>
      <c r="KP884" s="57"/>
      <c r="KQ884" s="57"/>
      <c r="KR884" s="57"/>
      <c r="KS884" s="57"/>
      <c r="KT884" s="57"/>
      <c r="KU884" s="57"/>
      <c r="KV884" s="57"/>
      <c r="KW884" s="57"/>
      <c r="KX884" s="57"/>
      <c r="KY884" s="57"/>
      <c r="KZ884" s="57"/>
      <c r="LA884" s="57"/>
      <c r="LB884" s="57"/>
      <c r="LC884" s="57"/>
      <c r="LD884" s="57"/>
      <c r="LE884" s="57"/>
      <c r="LF884" s="57"/>
      <c r="LG884" s="57"/>
      <c r="LH884" s="57"/>
      <c r="LI884" s="57"/>
      <c r="LJ884" s="57"/>
      <c r="LK884" s="57"/>
      <c r="LL884" s="57"/>
      <c r="LM884" s="57"/>
      <c r="LN884" s="57"/>
      <c r="LO884" s="57"/>
      <c r="LP884" s="57"/>
      <c r="LQ884" s="57"/>
      <c r="LR884" s="57"/>
      <c r="LS884" s="57"/>
      <c r="LT884" s="57"/>
      <c r="LU884" s="57"/>
      <c r="LV884" s="57"/>
      <c r="LW884" s="57"/>
      <c r="LX884" s="57"/>
      <c r="LY884" s="57"/>
      <c r="LZ884" s="57"/>
      <c r="MA884" s="57"/>
      <c r="MB884" s="57"/>
      <c r="MC884" s="57"/>
      <c r="MD884" s="57"/>
      <c r="ME884" s="57"/>
      <c r="MF884" s="57"/>
      <c r="MG884" s="57"/>
      <c r="MH884" s="57"/>
      <c r="MI884" s="57"/>
      <c r="MJ884" s="57"/>
      <c r="MK884" s="57"/>
      <c r="ML884" s="57"/>
      <c r="MM884" s="57"/>
      <c r="MN884" s="57"/>
      <c r="MO884" s="57"/>
      <c r="MP884" s="57"/>
      <c r="MQ884" s="57"/>
      <c r="MR884" s="57"/>
      <c r="MS884" s="57"/>
      <c r="MT884" s="57"/>
      <c r="MU884" s="57"/>
      <c r="MV884" s="57"/>
      <c r="MW884" s="57"/>
      <c r="MX884" s="57"/>
      <c r="MY884" s="57"/>
      <c r="MZ884" s="57"/>
      <c r="NA884" s="57"/>
      <c r="NB884" s="57"/>
      <c r="NC884" s="57"/>
      <c r="ND884" s="57"/>
      <c r="NE884" s="57"/>
      <c r="NF884" s="57"/>
      <c r="NG884" s="57"/>
      <c r="NH884" s="57"/>
      <c r="NI884" s="57"/>
      <c r="NJ884" s="57"/>
      <c r="NK884" s="57"/>
      <c r="NL884" s="57"/>
      <c r="NM884" s="57"/>
      <c r="NN884" s="57"/>
      <c r="NO884" s="57"/>
      <c r="NP884" s="57"/>
      <c r="NQ884" s="57"/>
      <c r="NR884" s="57"/>
      <c r="NS884" s="57"/>
      <c r="NT884" s="57"/>
      <c r="NU884" s="57"/>
      <c r="NV884" s="57"/>
      <c r="NW884" s="57"/>
      <c r="NX884" s="57"/>
      <c r="NY884" s="57"/>
      <c r="NZ884" s="57"/>
      <c r="OA884" s="57"/>
      <c r="OB884" s="57"/>
      <c r="OC884" s="57"/>
      <c r="OD884" s="57"/>
      <c r="OE884" s="57"/>
      <c r="OF884" s="57"/>
      <c r="OG884" s="57"/>
      <c r="OH884" s="57"/>
      <c r="OI884" s="57"/>
      <c r="OJ884" s="57"/>
      <c r="OK884" s="57"/>
      <c r="OL884" s="57"/>
      <c r="OM884" s="57"/>
      <c r="ON884" s="57"/>
      <c r="OO884" s="57"/>
      <c r="OP884" s="57"/>
      <c r="OQ884" s="57"/>
      <c r="OR884" s="57"/>
      <c r="OS884" s="57"/>
      <c r="OT884" s="57"/>
      <c r="OU884" s="57"/>
      <c r="OV884" s="57"/>
      <c r="OW884" s="57"/>
      <c r="OX884" s="57"/>
      <c r="OY884" s="57"/>
      <c r="OZ884" s="57"/>
      <c r="PA884" s="57"/>
      <c r="PB884" s="57"/>
      <c r="PC884" s="57"/>
      <c r="PD884" s="57"/>
      <c r="PE884" s="57"/>
      <c r="PF884" s="57"/>
      <c r="PG884" s="57"/>
      <c r="PH884" s="57"/>
      <c r="PI884" s="57"/>
      <c r="PJ884" s="57"/>
      <c r="PK884" s="57"/>
      <c r="PL884" s="57"/>
      <c r="PM884" s="57"/>
      <c r="PN884" s="57"/>
      <c r="PO884" s="57"/>
      <c r="PP884" s="57"/>
      <c r="PQ884" s="57"/>
      <c r="PR884" s="57"/>
      <c r="PS884" s="57"/>
      <c r="PT884" s="57"/>
      <c r="PU884" s="57"/>
      <c r="PV884" s="57"/>
      <c r="PW884" s="57"/>
      <c r="PX884" s="57"/>
      <c r="PY884" s="57"/>
      <c r="PZ884" s="57"/>
      <c r="QA884" s="57"/>
      <c r="QB884" s="57"/>
      <c r="QC884" s="57"/>
      <c r="QD884" s="57"/>
      <c r="QE884" s="57"/>
      <c r="QF884" s="57"/>
      <c r="QG884" s="57"/>
      <c r="QH884" s="57"/>
      <c r="QI884" s="57"/>
      <c r="QJ884" s="57"/>
      <c r="QK884" s="57"/>
      <c r="QL884" s="57"/>
      <c r="QM884" s="57"/>
      <c r="QN884" s="57"/>
      <c r="QO884" s="57"/>
      <c r="QP884" s="57"/>
      <c r="QQ884" s="57"/>
      <c r="QR884" s="57"/>
      <c r="QS884" s="57"/>
      <c r="QT884" s="57"/>
      <c r="QU884" s="57"/>
      <c r="QV884" s="57"/>
      <c r="QW884" s="57"/>
      <c r="QX884" s="57"/>
      <c r="QY884" s="57"/>
      <c r="QZ884" s="57"/>
      <c r="RA884" s="57"/>
      <c r="RB884" s="57"/>
      <c r="RC884" s="57"/>
      <c r="RD884" s="57"/>
      <c r="RE884" s="57"/>
      <c r="RF884" s="57"/>
      <c r="RG884" s="57"/>
      <c r="RH884" s="57"/>
      <c r="RI884" s="57"/>
      <c r="RJ884" s="57"/>
      <c r="RK884" s="57"/>
      <c r="RL884" s="57"/>
      <c r="RM884" s="57"/>
      <c r="RN884" s="57"/>
      <c r="RO884" s="57"/>
      <c r="RP884" s="57"/>
      <c r="RQ884" s="57"/>
      <c r="RR884" s="57"/>
      <c r="RS884" s="57"/>
      <c r="RT884" s="57"/>
      <c r="RU884" s="57"/>
      <c r="RV884" s="57"/>
      <c r="RW884" s="57"/>
      <c r="RX884" s="57"/>
      <c r="RY884" s="57"/>
      <c r="RZ884" s="57"/>
      <c r="SA884" s="57"/>
      <c r="SB884" s="57"/>
      <c r="SC884" s="57"/>
      <c r="SD884" s="57"/>
      <c r="SE884" s="57"/>
      <c r="SF884" s="57"/>
      <c r="SG884" s="57"/>
      <c r="SH884" s="57"/>
      <c r="SI884" s="57"/>
      <c r="SJ884" s="57"/>
      <c r="SK884" s="57"/>
      <c r="SL884" s="57"/>
      <c r="SM884" s="57"/>
      <c r="SN884" s="57"/>
      <c r="SO884" s="57"/>
      <c r="SP884" s="57"/>
      <c r="SQ884" s="57"/>
      <c r="SR884" s="57"/>
      <c r="SS884" s="57"/>
      <c r="ST884" s="57"/>
      <c r="SU884" s="57"/>
      <c r="SV884" s="57"/>
      <c r="SW884" s="57"/>
      <c r="SX884" s="57"/>
      <c r="SY884" s="57"/>
      <c r="SZ884" s="57"/>
      <c r="TA884" s="57"/>
      <c r="TB884" s="57"/>
      <c r="TC884" s="57"/>
      <c r="TD884" s="57"/>
      <c r="TE884" s="57"/>
      <c r="TF884" s="57"/>
      <c r="TG884" s="57"/>
      <c r="TH884" s="57"/>
      <c r="TI884" s="57"/>
      <c r="TJ884" s="57"/>
      <c r="TK884" s="57"/>
      <c r="TL884" s="57"/>
      <c r="TM884" s="57"/>
      <c r="TN884" s="57"/>
      <c r="TO884" s="57"/>
      <c r="TP884" s="57"/>
      <c r="TQ884" s="57"/>
      <c r="TR884" s="57"/>
      <c r="TS884" s="57"/>
      <c r="TT884" s="57"/>
      <c r="TU884" s="57"/>
      <c r="TV884" s="57"/>
      <c r="TW884" s="57"/>
      <c r="TX884" s="57"/>
      <c r="TY884" s="57"/>
      <c r="TZ884" s="57"/>
      <c r="UA884" s="57"/>
      <c r="UB884" s="57"/>
      <c r="UC884" s="57"/>
      <c r="UD884" s="57"/>
      <c r="UE884" s="57"/>
      <c r="UF884" s="57"/>
      <c r="UG884" s="57"/>
      <c r="UH884" s="57"/>
      <c r="UI884" s="57"/>
      <c r="UJ884" s="57"/>
      <c r="UK884" s="57"/>
      <c r="UL884" s="57"/>
      <c r="UM884" s="57"/>
      <c r="UN884" s="57"/>
      <c r="UO884" s="57"/>
      <c r="UP884" s="57"/>
      <c r="UQ884" s="57"/>
      <c r="UR884" s="57"/>
      <c r="US884" s="57"/>
      <c r="UT884" s="57"/>
      <c r="UU884" s="57"/>
      <c r="UV884" s="57"/>
      <c r="UW884" s="57"/>
      <c r="UX884" s="57"/>
      <c r="UY884" s="57"/>
      <c r="UZ884" s="57"/>
      <c r="VA884" s="57"/>
      <c r="VB884" s="57"/>
      <c r="VC884" s="57"/>
      <c r="VD884" s="57"/>
      <c r="VE884" s="57"/>
      <c r="VF884" s="57"/>
      <c r="VG884" s="57"/>
      <c r="VH884" s="57"/>
      <c r="VI884" s="57"/>
      <c r="VJ884" s="57"/>
      <c r="VK884" s="57"/>
      <c r="VL884" s="57"/>
      <c r="VM884" s="57"/>
      <c r="VN884" s="57"/>
      <c r="VO884" s="57"/>
      <c r="VP884" s="57"/>
      <c r="VQ884" s="57"/>
      <c r="VR884" s="57"/>
      <c r="VS884" s="57"/>
      <c r="VT884" s="57"/>
      <c r="VU884" s="57"/>
      <c r="VV884" s="57"/>
      <c r="VW884" s="57"/>
      <c r="VX884" s="57"/>
      <c r="VY884" s="57"/>
      <c r="VZ884" s="57"/>
      <c r="WA884" s="57"/>
      <c r="WB884" s="57"/>
      <c r="WC884" s="57"/>
      <c r="WD884" s="57"/>
      <c r="WE884" s="57"/>
      <c r="WF884" s="57"/>
      <c r="WG884" s="57"/>
      <c r="WH884" s="57"/>
      <c r="WI884" s="57"/>
      <c r="WJ884" s="57"/>
      <c r="WK884" s="57"/>
      <c r="WL884" s="57"/>
      <c r="WM884" s="57"/>
      <c r="WN884" s="57"/>
      <c r="WO884" s="57"/>
      <c r="WP884" s="57"/>
      <c r="WQ884" s="57"/>
      <c r="WR884" s="57"/>
      <c r="WS884" s="57"/>
      <c r="WT884" s="57"/>
      <c r="WU884" s="57"/>
      <c r="WV884" s="57"/>
      <c r="WW884" s="57"/>
      <c r="WX884" s="57"/>
      <c r="WY884" s="57"/>
      <c r="WZ884" s="57"/>
      <c r="XA884" s="57"/>
      <c r="XB884" s="57"/>
      <c r="XC884" s="57"/>
      <c r="XD884" s="57"/>
      <c r="XE884" s="57"/>
      <c r="XF884" s="57"/>
      <c r="XG884" s="57"/>
      <c r="XH884" s="57"/>
      <c r="XI884" s="57"/>
      <c r="XJ884" s="57"/>
      <c r="XK884" s="57"/>
      <c r="XL884" s="57"/>
      <c r="XM884" s="57"/>
      <c r="XN884" s="57"/>
      <c r="XO884" s="57"/>
      <c r="XP884" s="57"/>
      <c r="XQ884" s="57"/>
      <c r="XR884" s="57"/>
      <c r="XS884" s="57"/>
      <c r="XT884" s="57"/>
      <c r="XU884" s="57"/>
      <c r="XV884" s="57"/>
      <c r="XW884" s="57"/>
    </row>
    <row r="885">
      <c r="AI885" s="57"/>
      <c r="BR885" s="57"/>
      <c r="DA885" s="57"/>
      <c r="EJ885" s="57"/>
      <c r="EK885" s="57"/>
      <c r="EL885" s="57"/>
      <c r="EM885" s="57"/>
      <c r="EN885" s="57"/>
      <c r="EO885" s="57"/>
      <c r="EP885" s="57"/>
      <c r="EQ885" s="57"/>
      <c r="ER885" s="57"/>
      <c r="ES885" s="57"/>
      <c r="ET885" s="57"/>
      <c r="EU885" s="57"/>
      <c r="EV885" s="57"/>
      <c r="EW885" s="57"/>
      <c r="EX885" s="57"/>
      <c r="EY885" s="57"/>
      <c r="EZ885" s="57"/>
      <c r="FA885" s="57"/>
      <c r="FB885" s="57"/>
      <c r="FC885" s="57"/>
      <c r="FD885" s="57"/>
      <c r="FE885" s="57"/>
      <c r="FF885" s="57"/>
      <c r="FG885" s="57"/>
      <c r="FH885" s="57"/>
      <c r="FI885" s="57"/>
      <c r="FJ885" s="57"/>
      <c r="FK885" s="57"/>
      <c r="FL885" s="57"/>
      <c r="FM885" s="57"/>
      <c r="FN885" s="57"/>
      <c r="FO885" s="57"/>
      <c r="FP885" s="57"/>
      <c r="FQ885" s="57"/>
      <c r="FR885" s="57"/>
      <c r="FS885" s="57"/>
      <c r="FT885" s="57"/>
      <c r="FU885" s="57"/>
      <c r="FV885" s="57"/>
      <c r="FW885" s="57"/>
      <c r="FX885" s="57"/>
      <c r="FY885" s="57"/>
      <c r="FZ885" s="57"/>
      <c r="GA885" s="57"/>
      <c r="GB885" s="57"/>
      <c r="GC885" s="57"/>
      <c r="GD885" s="57"/>
      <c r="GE885" s="57"/>
      <c r="GF885" s="57"/>
      <c r="GG885" s="57"/>
      <c r="GH885" s="57"/>
      <c r="GI885" s="57"/>
      <c r="GJ885" s="57"/>
      <c r="GK885" s="57"/>
      <c r="GL885" s="57"/>
      <c r="GM885" s="57"/>
      <c r="GN885" s="57"/>
      <c r="GO885" s="57"/>
      <c r="GP885" s="57"/>
      <c r="GQ885" s="57"/>
      <c r="GR885" s="57"/>
      <c r="GS885" s="57"/>
      <c r="GT885" s="57"/>
      <c r="GU885" s="57"/>
      <c r="GV885" s="57"/>
      <c r="GW885" s="57"/>
      <c r="GX885" s="57"/>
      <c r="GY885" s="57"/>
      <c r="GZ885" s="57"/>
      <c r="HA885" s="57"/>
      <c r="HB885" s="57"/>
      <c r="HC885" s="57"/>
      <c r="HD885" s="57"/>
      <c r="HE885" s="57"/>
      <c r="HF885" s="57"/>
      <c r="HG885" s="57"/>
      <c r="HH885" s="57"/>
      <c r="HI885" s="57"/>
      <c r="HJ885" s="57"/>
      <c r="HK885" s="57"/>
      <c r="HL885" s="57"/>
      <c r="HM885" s="57"/>
      <c r="HN885" s="57"/>
      <c r="HO885" s="57"/>
      <c r="HP885" s="57"/>
      <c r="HQ885" s="57"/>
      <c r="HR885" s="57"/>
      <c r="HS885" s="57"/>
      <c r="HT885" s="57"/>
      <c r="HU885" s="57"/>
      <c r="HV885" s="57"/>
      <c r="HW885" s="57"/>
      <c r="HX885" s="57"/>
      <c r="HY885" s="57"/>
      <c r="HZ885" s="57"/>
      <c r="IA885" s="57"/>
      <c r="IB885" s="57"/>
      <c r="IC885" s="57"/>
      <c r="ID885" s="57"/>
      <c r="IE885" s="57"/>
      <c r="IF885" s="57"/>
      <c r="IG885" s="57"/>
      <c r="IH885" s="57"/>
      <c r="II885" s="57"/>
      <c r="IJ885" s="57"/>
      <c r="IK885" s="57"/>
      <c r="IL885" s="57"/>
      <c r="IM885" s="57"/>
      <c r="IN885" s="57"/>
      <c r="IO885" s="57"/>
      <c r="IP885" s="57"/>
      <c r="IQ885" s="57"/>
      <c r="IR885" s="57"/>
      <c r="IS885" s="57"/>
      <c r="IT885" s="57"/>
      <c r="IU885" s="57"/>
      <c r="IV885" s="57"/>
      <c r="IW885" s="57"/>
      <c r="IX885" s="57"/>
      <c r="IY885" s="57"/>
      <c r="IZ885" s="57"/>
      <c r="JA885" s="57"/>
      <c r="JB885" s="57"/>
      <c r="JC885" s="57"/>
      <c r="JD885" s="57"/>
      <c r="JE885" s="57"/>
      <c r="JF885" s="57"/>
      <c r="JG885" s="57"/>
      <c r="JH885" s="57"/>
      <c r="JI885" s="57"/>
      <c r="JJ885" s="57"/>
      <c r="JK885" s="57"/>
      <c r="JL885" s="57"/>
      <c r="JM885" s="57"/>
      <c r="JN885" s="57"/>
      <c r="JO885" s="57"/>
      <c r="JP885" s="57"/>
      <c r="JQ885" s="57"/>
      <c r="JR885" s="57"/>
      <c r="JS885" s="57"/>
      <c r="JT885" s="57"/>
      <c r="JU885" s="57"/>
      <c r="JV885" s="57"/>
      <c r="JW885" s="57"/>
      <c r="JX885" s="57"/>
      <c r="JY885" s="57"/>
      <c r="JZ885" s="57"/>
      <c r="KA885" s="57"/>
      <c r="KB885" s="57"/>
      <c r="KC885" s="57"/>
      <c r="KD885" s="57"/>
      <c r="KE885" s="57"/>
      <c r="KF885" s="57"/>
      <c r="KG885" s="57"/>
      <c r="KH885" s="57"/>
      <c r="KI885" s="57"/>
      <c r="KJ885" s="57"/>
      <c r="KK885" s="57"/>
      <c r="KL885" s="57"/>
      <c r="KM885" s="57"/>
      <c r="KN885" s="57"/>
      <c r="KO885" s="57"/>
      <c r="KP885" s="57"/>
      <c r="KQ885" s="57"/>
      <c r="KR885" s="57"/>
      <c r="KS885" s="57"/>
      <c r="KT885" s="57"/>
      <c r="KU885" s="57"/>
      <c r="KV885" s="57"/>
      <c r="KW885" s="57"/>
      <c r="KX885" s="57"/>
      <c r="KY885" s="57"/>
      <c r="KZ885" s="57"/>
      <c r="LA885" s="57"/>
      <c r="LB885" s="57"/>
      <c r="LC885" s="57"/>
      <c r="LD885" s="57"/>
      <c r="LE885" s="57"/>
      <c r="LF885" s="57"/>
      <c r="LG885" s="57"/>
      <c r="LH885" s="57"/>
      <c r="LI885" s="57"/>
      <c r="LJ885" s="57"/>
      <c r="LK885" s="57"/>
      <c r="LL885" s="57"/>
      <c r="LM885" s="57"/>
      <c r="LN885" s="57"/>
      <c r="LO885" s="57"/>
      <c r="LP885" s="57"/>
      <c r="LQ885" s="57"/>
      <c r="LR885" s="57"/>
      <c r="LS885" s="57"/>
      <c r="LT885" s="57"/>
      <c r="LU885" s="57"/>
      <c r="LV885" s="57"/>
      <c r="LW885" s="57"/>
      <c r="LX885" s="57"/>
      <c r="LY885" s="57"/>
      <c r="LZ885" s="57"/>
      <c r="MA885" s="57"/>
      <c r="MB885" s="57"/>
      <c r="MC885" s="57"/>
      <c r="MD885" s="57"/>
      <c r="ME885" s="57"/>
      <c r="MF885" s="57"/>
      <c r="MG885" s="57"/>
      <c r="MH885" s="57"/>
      <c r="MI885" s="57"/>
      <c r="MJ885" s="57"/>
      <c r="MK885" s="57"/>
      <c r="ML885" s="57"/>
      <c r="MM885" s="57"/>
      <c r="MN885" s="57"/>
      <c r="MO885" s="57"/>
      <c r="MP885" s="57"/>
      <c r="MQ885" s="57"/>
      <c r="MR885" s="57"/>
      <c r="MS885" s="57"/>
      <c r="MT885" s="57"/>
      <c r="MU885" s="57"/>
      <c r="MV885" s="57"/>
      <c r="MW885" s="57"/>
      <c r="MX885" s="57"/>
      <c r="MY885" s="57"/>
      <c r="MZ885" s="57"/>
      <c r="NA885" s="57"/>
      <c r="NB885" s="57"/>
      <c r="NC885" s="57"/>
      <c r="ND885" s="57"/>
      <c r="NE885" s="57"/>
      <c r="NF885" s="57"/>
      <c r="NG885" s="57"/>
      <c r="NH885" s="57"/>
      <c r="NI885" s="57"/>
      <c r="NJ885" s="57"/>
      <c r="NK885" s="57"/>
      <c r="NL885" s="57"/>
      <c r="NM885" s="57"/>
      <c r="NN885" s="57"/>
      <c r="NO885" s="57"/>
      <c r="NP885" s="57"/>
      <c r="NQ885" s="57"/>
      <c r="NR885" s="57"/>
      <c r="NS885" s="57"/>
      <c r="NT885" s="57"/>
      <c r="NU885" s="57"/>
      <c r="NV885" s="57"/>
      <c r="NW885" s="57"/>
      <c r="NX885" s="57"/>
      <c r="NY885" s="57"/>
      <c r="NZ885" s="57"/>
      <c r="OA885" s="57"/>
      <c r="OB885" s="57"/>
      <c r="OC885" s="57"/>
      <c r="OD885" s="57"/>
      <c r="OE885" s="57"/>
      <c r="OF885" s="57"/>
      <c r="OG885" s="57"/>
      <c r="OH885" s="57"/>
      <c r="OI885" s="57"/>
      <c r="OJ885" s="57"/>
      <c r="OK885" s="57"/>
      <c r="OL885" s="57"/>
      <c r="OM885" s="57"/>
      <c r="ON885" s="57"/>
      <c r="OO885" s="57"/>
      <c r="OP885" s="57"/>
      <c r="OQ885" s="57"/>
      <c r="OR885" s="57"/>
      <c r="OS885" s="57"/>
      <c r="OT885" s="57"/>
      <c r="OU885" s="57"/>
      <c r="OV885" s="57"/>
      <c r="OW885" s="57"/>
      <c r="OX885" s="57"/>
      <c r="OY885" s="57"/>
      <c r="OZ885" s="57"/>
      <c r="PA885" s="57"/>
      <c r="PB885" s="57"/>
      <c r="PC885" s="57"/>
      <c r="PD885" s="57"/>
      <c r="PE885" s="57"/>
      <c r="PF885" s="57"/>
      <c r="PG885" s="57"/>
      <c r="PH885" s="57"/>
      <c r="PI885" s="57"/>
      <c r="PJ885" s="57"/>
      <c r="PK885" s="57"/>
      <c r="PL885" s="57"/>
      <c r="PM885" s="57"/>
      <c r="PN885" s="57"/>
      <c r="PO885" s="57"/>
      <c r="PP885" s="57"/>
      <c r="PQ885" s="57"/>
      <c r="PR885" s="57"/>
      <c r="PS885" s="57"/>
      <c r="PT885" s="57"/>
      <c r="PU885" s="57"/>
      <c r="PV885" s="57"/>
      <c r="PW885" s="57"/>
      <c r="PX885" s="57"/>
      <c r="PY885" s="57"/>
      <c r="PZ885" s="57"/>
      <c r="QA885" s="57"/>
      <c r="QB885" s="57"/>
      <c r="QC885" s="57"/>
      <c r="QD885" s="57"/>
      <c r="QE885" s="57"/>
      <c r="QF885" s="57"/>
      <c r="QG885" s="57"/>
      <c r="QH885" s="57"/>
      <c r="QI885" s="57"/>
      <c r="QJ885" s="57"/>
      <c r="QK885" s="57"/>
      <c r="QL885" s="57"/>
      <c r="QM885" s="57"/>
      <c r="QN885" s="57"/>
      <c r="QO885" s="57"/>
      <c r="QP885" s="57"/>
      <c r="QQ885" s="57"/>
      <c r="QR885" s="57"/>
      <c r="QS885" s="57"/>
      <c r="QT885" s="57"/>
      <c r="QU885" s="57"/>
      <c r="QV885" s="57"/>
      <c r="QW885" s="57"/>
      <c r="QX885" s="57"/>
      <c r="QY885" s="57"/>
      <c r="QZ885" s="57"/>
      <c r="RA885" s="57"/>
      <c r="RB885" s="57"/>
      <c r="RC885" s="57"/>
      <c r="RD885" s="57"/>
      <c r="RE885" s="57"/>
      <c r="RF885" s="57"/>
      <c r="RG885" s="57"/>
      <c r="RH885" s="57"/>
      <c r="RI885" s="57"/>
      <c r="RJ885" s="57"/>
      <c r="RK885" s="57"/>
      <c r="RL885" s="57"/>
      <c r="RM885" s="57"/>
      <c r="RN885" s="57"/>
      <c r="RO885" s="57"/>
      <c r="RP885" s="57"/>
      <c r="RQ885" s="57"/>
      <c r="RR885" s="57"/>
      <c r="RS885" s="57"/>
      <c r="RT885" s="57"/>
      <c r="RU885" s="57"/>
      <c r="RV885" s="57"/>
      <c r="RW885" s="57"/>
      <c r="RX885" s="57"/>
      <c r="RY885" s="57"/>
      <c r="RZ885" s="57"/>
      <c r="SA885" s="57"/>
      <c r="SB885" s="57"/>
      <c r="SC885" s="57"/>
      <c r="SD885" s="57"/>
      <c r="SE885" s="57"/>
      <c r="SF885" s="57"/>
      <c r="SG885" s="57"/>
      <c r="SH885" s="57"/>
      <c r="SI885" s="57"/>
      <c r="SJ885" s="57"/>
      <c r="SK885" s="57"/>
      <c r="SL885" s="57"/>
      <c r="SM885" s="57"/>
      <c r="SN885" s="57"/>
      <c r="SO885" s="57"/>
      <c r="SP885" s="57"/>
      <c r="SQ885" s="57"/>
      <c r="SR885" s="57"/>
      <c r="SS885" s="57"/>
      <c r="ST885" s="57"/>
      <c r="SU885" s="57"/>
      <c r="SV885" s="57"/>
      <c r="SW885" s="57"/>
      <c r="SX885" s="57"/>
      <c r="SY885" s="57"/>
      <c r="SZ885" s="57"/>
      <c r="TA885" s="57"/>
      <c r="TB885" s="57"/>
      <c r="TC885" s="57"/>
      <c r="TD885" s="57"/>
      <c r="TE885" s="57"/>
      <c r="TF885" s="57"/>
      <c r="TG885" s="57"/>
      <c r="TH885" s="57"/>
      <c r="TI885" s="57"/>
      <c r="TJ885" s="57"/>
      <c r="TK885" s="57"/>
      <c r="TL885" s="57"/>
      <c r="TM885" s="57"/>
      <c r="TN885" s="57"/>
      <c r="TO885" s="57"/>
      <c r="TP885" s="57"/>
      <c r="TQ885" s="57"/>
      <c r="TR885" s="57"/>
      <c r="TS885" s="57"/>
      <c r="TT885" s="57"/>
      <c r="TU885" s="57"/>
      <c r="TV885" s="57"/>
      <c r="TW885" s="57"/>
      <c r="TX885" s="57"/>
      <c r="TY885" s="57"/>
      <c r="TZ885" s="57"/>
      <c r="UA885" s="57"/>
      <c r="UB885" s="57"/>
      <c r="UC885" s="57"/>
      <c r="UD885" s="57"/>
      <c r="UE885" s="57"/>
      <c r="UF885" s="57"/>
      <c r="UG885" s="57"/>
      <c r="UH885" s="57"/>
      <c r="UI885" s="57"/>
      <c r="UJ885" s="57"/>
      <c r="UK885" s="57"/>
      <c r="UL885" s="57"/>
      <c r="UM885" s="57"/>
      <c r="UN885" s="57"/>
      <c r="UO885" s="57"/>
      <c r="UP885" s="57"/>
      <c r="UQ885" s="57"/>
      <c r="UR885" s="57"/>
      <c r="US885" s="57"/>
      <c r="UT885" s="57"/>
      <c r="UU885" s="57"/>
      <c r="UV885" s="57"/>
      <c r="UW885" s="57"/>
      <c r="UX885" s="57"/>
      <c r="UY885" s="57"/>
      <c r="UZ885" s="57"/>
      <c r="VA885" s="57"/>
      <c r="VB885" s="57"/>
      <c r="VC885" s="57"/>
      <c r="VD885" s="57"/>
      <c r="VE885" s="57"/>
      <c r="VF885" s="57"/>
      <c r="VG885" s="57"/>
      <c r="VH885" s="57"/>
      <c r="VI885" s="57"/>
      <c r="VJ885" s="57"/>
      <c r="VK885" s="57"/>
      <c r="VL885" s="57"/>
      <c r="VM885" s="57"/>
      <c r="VN885" s="57"/>
      <c r="VO885" s="57"/>
      <c r="VP885" s="57"/>
      <c r="VQ885" s="57"/>
      <c r="VR885" s="57"/>
      <c r="VS885" s="57"/>
      <c r="VT885" s="57"/>
      <c r="VU885" s="57"/>
      <c r="VV885" s="57"/>
      <c r="VW885" s="57"/>
      <c r="VX885" s="57"/>
      <c r="VY885" s="57"/>
      <c r="VZ885" s="57"/>
      <c r="WA885" s="57"/>
      <c r="WB885" s="57"/>
      <c r="WC885" s="57"/>
      <c r="WD885" s="57"/>
      <c r="WE885" s="57"/>
      <c r="WF885" s="57"/>
      <c r="WG885" s="57"/>
      <c r="WH885" s="57"/>
      <c r="WI885" s="57"/>
      <c r="WJ885" s="57"/>
      <c r="WK885" s="57"/>
      <c r="WL885" s="57"/>
      <c r="WM885" s="57"/>
      <c r="WN885" s="57"/>
      <c r="WO885" s="57"/>
      <c r="WP885" s="57"/>
      <c r="WQ885" s="57"/>
      <c r="WR885" s="57"/>
      <c r="WS885" s="57"/>
      <c r="WT885" s="57"/>
      <c r="WU885" s="57"/>
      <c r="WV885" s="57"/>
      <c r="WW885" s="57"/>
      <c r="WX885" s="57"/>
      <c r="WY885" s="57"/>
      <c r="WZ885" s="57"/>
      <c r="XA885" s="57"/>
      <c r="XB885" s="57"/>
      <c r="XC885" s="57"/>
      <c r="XD885" s="57"/>
      <c r="XE885" s="57"/>
      <c r="XF885" s="57"/>
      <c r="XG885" s="57"/>
      <c r="XH885" s="57"/>
      <c r="XI885" s="57"/>
      <c r="XJ885" s="57"/>
      <c r="XK885" s="57"/>
      <c r="XL885" s="57"/>
      <c r="XM885" s="57"/>
      <c r="XN885" s="57"/>
      <c r="XO885" s="57"/>
      <c r="XP885" s="57"/>
      <c r="XQ885" s="57"/>
      <c r="XR885" s="57"/>
      <c r="XS885" s="57"/>
      <c r="XT885" s="57"/>
      <c r="XU885" s="57"/>
      <c r="XV885" s="57"/>
      <c r="XW885" s="57"/>
    </row>
    <row r="886">
      <c r="AI886" s="57"/>
      <c r="BR886" s="57"/>
      <c r="DA886" s="57"/>
      <c r="EJ886" s="57"/>
      <c r="EK886" s="57"/>
      <c r="EL886" s="57"/>
      <c r="EM886" s="57"/>
      <c r="EN886" s="57"/>
      <c r="EO886" s="57"/>
      <c r="EP886" s="57"/>
      <c r="EQ886" s="57"/>
      <c r="ER886" s="57"/>
      <c r="ES886" s="57"/>
      <c r="ET886" s="57"/>
      <c r="EU886" s="57"/>
      <c r="EV886" s="57"/>
      <c r="EW886" s="57"/>
      <c r="EX886" s="57"/>
      <c r="EY886" s="57"/>
      <c r="EZ886" s="57"/>
      <c r="FA886" s="57"/>
      <c r="FB886" s="57"/>
      <c r="FC886" s="57"/>
      <c r="FD886" s="57"/>
      <c r="FE886" s="57"/>
      <c r="FF886" s="57"/>
      <c r="FG886" s="57"/>
      <c r="FH886" s="57"/>
      <c r="FI886" s="57"/>
      <c r="FJ886" s="57"/>
      <c r="FK886" s="57"/>
      <c r="FL886" s="57"/>
      <c r="FM886" s="57"/>
      <c r="FN886" s="57"/>
      <c r="FO886" s="57"/>
      <c r="FP886" s="57"/>
      <c r="FQ886" s="57"/>
      <c r="FR886" s="57"/>
      <c r="FS886" s="57"/>
      <c r="FT886" s="57"/>
      <c r="FU886" s="57"/>
      <c r="FV886" s="57"/>
      <c r="FW886" s="57"/>
      <c r="FX886" s="57"/>
      <c r="FY886" s="57"/>
      <c r="FZ886" s="57"/>
      <c r="GA886" s="57"/>
      <c r="GB886" s="57"/>
      <c r="GC886" s="57"/>
      <c r="GD886" s="57"/>
      <c r="GE886" s="57"/>
      <c r="GF886" s="57"/>
      <c r="GG886" s="57"/>
      <c r="GH886" s="57"/>
      <c r="GI886" s="57"/>
      <c r="GJ886" s="57"/>
      <c r="GK886" s="57"/>
      <c r="GL886" s="57"/>
      <c r="GM886" s="57"/>
      <c r="GN886" s="57"/>
      <c r="GO886" s="57"/>
      <c r="GP886" s="57"/>
      <c r="GQ886" s="57"/>
      <c r="GR886" s="57"/>
      <c r="GS886" s="57"/>
      <c r="GT886" s="57"/>
      <c r="GU886" s="57"/>
      <c r="GV886" s="57"/>
      <c r="GW886" s="57"/>
      <c r="GX886" s="57"/>
      <c r="GY886" s="57"/>
      <c r="GZ886" s="57"/>
      <c r="HA886" s="57"/>
      <c r="HB886" s="57"/>
      <c r="HC886" s="57"/>
      <c r="HD886" s="57"/>
      <c r="HE886" s="57"/>
      <c r="HF886" s="57"/>
      <c r="HG886" s="57"/>
      <c r="HH886" s="57"/>
      <c r="HI886" s="57"/>
      <c r="HJ886" s="57"/>
      <c r="HK886" s="57"/>
      <c r="HL886" s="57"/>
      <c r="HM886" s="57"/>
      <c r="HN886" s="57"/>
      <c r="HO886" s="57"/>
      <c r="HP886" s="57"/>
      <c r="HQ886" s="57"/>
      <c r="HR886" s="57"/>
      <c r="HS886" s="57"/>
      <c r="HT886" s="57"/>
      <c r="HU886" s="57"/>
      <c r="HV886" s="57"/>
      <c r="HW886" s="57"/>
      <c r="HX886" s="57"/>
      <c r="HY886" s="57"/>
      <c r="HZ886" s="57"/>
      <c r="IA886" s="57"/>
      <c r="IB886" s="57"/>
      <c r="IC886" s="57"/>
      <c r="ID886" s="57"/>
      <c r="IE886" s="57"/>
      <c r="IF886" s="57"/>
      <c r="IG886" s="57"/>
      <c r="IH886" s="57"/>
      <c r="II886" s="57"/>
      <c r="IJ886" s="57"/>
      <c r="IK886" s="57"/>
      <c r="IL886" s="57"/>
      <c r="IM886" s="57"/>
      <c r="IN886" s="57"/>
      <c r="IO886" s="57"/>
      <c r="IP886" s="57"/>
      <c r="IQ886" s="57"/>
      <c r="IR886" s="57"/>
      <c r="IS886" s="57"/>
      <c r="IT886" s="57"/>
      <c r="IU886" s="57"/>
      <c r="IV886" s="57"/>
      <c r="IW886" s="57"/>
      <c r="IX886" s="57"/>
      <c r="IY886" s="57"/>
      <c r="IZ886" s="57"/>
      <c r="JA886" s="57"/>
      <c r="JB886" s="57"/>
      <c r="JC886" s="57"/>
      <c r="JD886" s="57"/>
      <c r="JE886" s="57"/>
      <c r="JF886" s="57"/>
      <c r="JG886" s="57"/>
      <c r="JH886" s="57"/>
      <c r="JI886" s="57"/>
      <c r="JJ886" s="57"/>
      <c r="JK886" s="57"/>
      <c r="JL886" s="57"/>
      <c r="JM886" s="57"/>
      <c r="JN886" s="57"/>
      <c r="JO886" s="57"/>
      <c r="JP886" s="57"/>
      <c r="JQ886" s="57"/>
      <c r="JR886" s="57"/>
      <c r="JS886" s="57"/>
      <c r="JT886" s="57"/>
      <c r="JU886" s="57"/>
      <c r="JV886" s="57"/>
      <c r="JW886" s="57"/>
      <c r="JX886" s="57"/>
      <c r="JY886" s="57"/>
      <c r="JZ886" s="57"/>
      <c r="KA886" s="57"/>
      <c r="KB886" s="57"/>
      <c r="KC886" s="57"/>
      <c r="KD886" s="57"/>
      <c r="KE886" s="57"/>
      <c r="KF886" s="57"/>
      <c r="KG886" s="57"/>
      <c r="KH886" s="57"/>
      <c r="KI886" s="57"/>
      <c r="KJ886" s="57"/>
      <c r="KK886" s="57"/>
      <c r="KL886" s="57"/>
      <c r="KM886" s="57"/>
      <c r="KN886" s="57"/>
      <c r="KO886" s="57"/>
      <c r="KP886" s="57"/>
      <c r="KQ886" s="57"/>
      <c r="KR886" s="57"/>
      <c r="KS886" s="57"/>
      <c r="KT886" s="57"/>
      <c r="KU886" s="57"/>
      <c r="KV886" s="57"/>
      <c r="KW886" s="57"/>
      <c r="KX886" s="57"/>
      <c r="KY886" s="57"/>
      <c r="KZ886" s="57"/>
      <c r="LA886" s="57"/>
      <c r="LB886" s="57"/>
      <c r="LC886" s="57"/>
      <c r="LD886" s="57"/>
      <c r="LE886" s="57"/>
      <c r="LF886" s="57"/>
      <c r="LG886" s="57"/>
      <c r="LH886" s="57"/>
      <c r="LI886" s="57"/>
      <c r="LJ886" s="57"/>
      <c r="LK886" s="57"/>
      <c r="LL886" s="57"/>
      <c r="LM886" s="57"/>
      <c r="LN886" s="57"/>
      <c r="LO886" s="57"/>
      <c r="LP886" s="57"/>
      <c r="LQ886" s="57"/>
      <c r="LR886" s="57"/>
      <c r="LS886" s="57"/>
      <c r="LT886" s="57"/>
      <c r="LU886" s="57"/>
      <c r="LV886" s="57"/>
      <c r="LW886" s="57"/>
      <c r="LX886" s="57"/>
      <c r="LY886" s="57"/>
      <c r="LZ886" s="57"/>
      <c r="MA886" s="57"/>
      <c r="MB886" s="57"/>
      <c r="MC886" s="57"/>
      <c r="MD886" s="57"/>
      <c r="ME886" s="57"/>
      <c r="MF886" s="57"/>
      <c r="MG886" s="57"/>
      <c r="MH886" s="57"/>
      <c r="MI886" s="57"/>
      <c r="MJ886" s="57"/>
      <c r="MK886" s="57"/>
      <c r="ML886" s="57"/>
      <c r="MM886" s="57"/>
      <c r="MN886" s="57"/>
      <c r="MO886" s="57"/>
      <c r="MP886" s="57"/>
      <c r="MQ886" s="57"/>
      <c r="MR886" s="57"/>
      <c r="MS886" s="57"/>
      <c r="MT886" s="57"/>
      <c r="MU886" s="57"/>
      <c r="MV886" s="57"/>
      <c r="MW886" s="57"/>
      <c r="MX886" s="57"/>
      <c r="MY886" s="57"/>
      <c r="MZ886" s="57"/>
      <c r="NA886" s="57"/>
      <c r="NB886" s="57"/>
      <c r="NC886" s="57"/>
      <c r="ND886" s="57"/>
      <c r="NE886" s="57"/>
      <c r="NF886" s="57"/>
      <c r="NG886" s="57"/>
      <c r="NH886" s="57"/>
      <c r="NI886" s="57"/>
      <c r="NJ886" s="57"/>
      <c r="NK886" s="57"/>
      <c r="NL886" s="57"/>
      <c r="NM886" s="57"/>
      <c r="NN886" s="57"/>
      <c r="NO886" s="57"/>
      <c r="NP886" s="57"/>
      <c r="NQ886" s="57"/>
      <c r="NR886" s="57"/>
      <c r="NS886" s="57"/>
      <c r="NT886" s="57"/>
      <c r="NU886" s="57"/>
      <c r="NV886" s="57"/>
      <c r="NW886" s="57"/>
      <c r="NX886" s="57"/>
      <c r="NY886" s="57"/>
      <c r="NZ886" s="57"/>
      <c r="OA886" s="57"/>
      <c r="OB886" s="57"/>
      <c r="OC886" s="57"/>
      <c r="OD886" s="57"/>
      <c r="OE886" s="57"/>
      <c r="OF886" s="57"/>
      <c r="OG886" s="57"/>
      <c r="OH886" s="57"/>
      <c r="OI886" s="57"/>
      <c r="OJ886" s="57"/>
      <c r="OK886" s="57"/>
      <c r="OL886" s="57"/>
      <c r="OM886" s="57"/>
      <c r="ON886" s="57"/>
      <c r="OO886" s="57"/>
      <c r="OP886" s="57"/>
      <c r="OQ886" s="57"/>
      <c r="OR886" s="57"/>
      <c r="OS886" s="57"/>
      <c r="OT886" s="57"/>
      <c r="OU886" s="57"/>
      <c r="OV886" s="57"/>
      <c r="OW886" s="57"/>
      <c r="OX886" s="57"/>
      <c r="OY886" s="57"/>
      <c r="OZ886" s="57"/>
      <c r="PA886" s="57"/>
      <c r="PB886" s="57"/>
      <c r="PC886" s="57"/>
      <c r="PD886" s="57"/>
      <c r="PE886" s="57"/>
      <c r="PF886" s="57"/>
      <c r="PG886" s="57"/>
      <c r="PH886" s="57"/>
      <c r="PI886" s="57"/>
      <c r="PJ886" s="57"/>
      <c r="PK886" s="57"/>
      <c r="PL886" s="57"/>
      <c r="PM886" s="57"/>
      <c r="PN886" s="57"/>
      <c r="PO886" s="57"/>
      <c r="PP886" s="57"/>
      <c r="PQ886" s="57"/>
      <c r="PR886" s="57"/>
      <c r="PS886" s="57"/>
      <c r="PT886" s="57"/>
      <c r="PU886" s="57"/>
      <c r="PV886" s="57"/>
      <c r="PW886" s="57"/>
      <c r="PX886" s="57"/>
      <c r="PY886" s="57"/>
      <c r="PZ886" s="57"/>
      <c r="QA886" s="57"/>
      <c r="QB886" s="57"/>
      <c r="QC886" s="57"/>
      <c r="QD886" s="57"/>
      <c r="QE886" s="57"/>
      <c r="QF886" s="57"/>
      <c r="QG886" s="57"/>
      <c r="QH886" s="57"/>
      <c r="QI886" s="57"/>
      <c r="QJ886" s="57"/>
      <c r="QK886" s="57"/>
      <c r="QL886" s="57"/>
      <c r="QM886" s="57"/>
      <c r="QN886" s="57"/>
      <c r="QO886" s="57"/>
      <c r="QP886" s="57"/>
      <c r="QQ886" s="57"/>
      <c r="QR886" s="57"/>
      <c r="QS886" s="57"/>
      <c r="QT886" s="57"/>
      <c r="QU886" s="57"/>
      <c r="QV886" s="57"/>
      <c r="QW886" s="57"/>
      <c r="QX886" s="57"/>
      <c r="QY886" s="57"/>
      <c r="QZ886" s="57"/>
      <c r="RA886" s="57"/>
      <c r="RB886" s="57"/>
      <c r="RC886" s="57"/>
      <c r="RD886" s="57"/>
      <c r="RE886" s="57"/>
      <c r="RF886" s="57"/>
      <c r="RG886" s="57"/>
      <c r="RH886" s="57"/>
      <c r="RI886" s="57"/>
      <c r="RJ886" s="57"/>
      <c r="RK886" s="57"/>
      <c r="RL886" s="57"/>
      <c r="RM886" s="57"/>
      <c r="RN886" s="57"/>
      <c r="RO886" s="57"/>
      <c r="RP886" s="57"/>
      <c r="RQ886" s="57"/>
      <c r="RR886" s="57"/>
      <c r="RS886" s="57"/>
      <c r="RT886" s="57"/>
      <c r="RU886" s="57"/>
      <c r="RV886" s="57"/>
      <c r="RW886" s="57"/>
      <c r="RX886" s="57"/>
      <c r="RY886" s="57"/>
      <c r="RZ886" s="57"/>
      <c r="SA886" s="57"/>
      <c r="SB886" s="57"/>
      <c r="SC886" s="57"/>
      <c r="SD886" s="57"/>
      <c r="SE886" s="57"/>
      <c r="SF886" s="57"/>
      <c r="SG886" s="57"/>
      <c r="SH886" s="57"/>
      <c r="SI886" s="57"/>
      <c r="SJ886" s="57"/>
      <c r="SK886" s="57"/>
      <c r="SL886" s="57"/>
      <c r="SM886" s="57"/>
      <c r="SN886" s="57"/>
      <c r="SO886" s="57"/>
      <c r="SP886" s="57"/>
      <c r="SQ886" s="57"/>
      <c r="SR886" s="57"/>
      <c r="SS886" s="57"/>
      <c r="ST886" s="57"/>
      <c r="SU886" s="57"/>
      <c r="SV886" s="57"/>
      <c r="SW886" s="57"/>
      <c r="SX886" s="57"/>
      <c r="SY886" s="57"/>
      <c r="SZ886" s="57"/>
      <c r="TA886" s="57"/>
      <c r="TB886" s="57"/>
      <c r="TC886" s="57"/>
      <c r="TD886" s="57"/>
      <c r="TE886" s="57"/>
      <c r="TF886" s="57"/>
      <c r="TG886" s="57"/>
      <c r="TH886" s="57"/>
      <c r="TI886" s="57"/>
      <c r="TJ886" s="57"/>
      <c r="TK886" s="57"/>
      <c r="TL886" s="57"/>
      <c r="TM886" s="57"/>
      <c r="TN886" s="57"/>
      <c r="TO886" s="57"/>
      <c r="TP886" s="57"/>
      <c r="TQ886" s="57"/>
      <c r="TR886" s="57"/>
      <c r="TS886" s="57"/>
      <c r="TT886" s="57"/>
      <c r="TU886" s="57"/>
      <c r="TV886" s="57"/>
      <c r="TW886" s="57"/>
      <c r="TX886" s="57"/>
      <c r="TY886" s="57"/>
      <c r="TZ886" s="57"/>
      <c r="UA886" s="57"/>
      <c r="UB886" s="57"/>
      <c r="UC886" s="57"/>
      <c r="UD886" s="57"/>
      <c r="UE886" s="57"/>
      <c r="UF886" s="57"/>
      <c r="UG886" s="57"/>
      <c r="UH886" s="57"/>
      <c r="UI886" s="57"/>
      <c r="UJ886" s="57"/>
      <c r="UK886" s="57"/>
      <c r="UL886" s="57"/>
      <c r="UM886" s="57"/>
      <c r="UN886" s="57"/>
      <c r="UO886" s="57"/>
      <c r="UP886" s="57"/>
      <c r="UQ886" s="57"/>
      <c r="UR886" s="57"/>
      <c r="US886" s="57"/>
      <c r="UT886" s="57"/>
      <c r="UU886" s="57"/>
      <c r="UV886" s="57"/>
      <c r="UW886" s="57"/>
      <c r="UX886" s="57"/>
      <c r="UY886" s="57"/>
      <c r="UZ886" s="57"/>
      <c r="VA886" s="57"/>
      <c r="VB886" s="57"/>
      <c r="VC886" s="57"/>
      <c r="VD886" s="57"/>
      <c r="VE886" s="57"/>
      <c r="VF886" s="57"/>
      <c r="VG886" s="57"/>
      <c r="VH886" s="57"/>
      <c r="VI886" s="57"/>
      <c r="VJ886" s="57"/>
      <c r="VK886" s="57"/>
      <c r="VL886" s="57"/>
      <c r="VM886" s="57"/>
      <c r="VN886" s="57"/>
      <c r="VO886" s="57"/>
      <c r="VP886" s="57"/>
      <c r="VQ886" s="57"/>
      <c r="VR886" s="57"/>
      <c r="VS886" s="57"/>
      <c r="VT886" s="57"/>
      <c r="VU886" s="57"/>
      <c r="VV886" s="57"/>
      <c r="VW886" s="57"/>
      <c r="VX886" s="57"/>
      <c r="VY886" s="57"/>
      <c r="VZ886" s="57"/>
      <c r="WA886" s="57"/>
      <c r="WB886" s="57"/>
      <c r="WC886" s="57"/>
      <c r="WD886" s="57"/>
      <c r="WE886" s="57"/>
      <c r="WF886" s="57"/>
      <c r="WG886" s="57"/>
      <c r="WH886" s="57"/>
      <c r="WI886" s="57"/>
      <c r="WJ886" s="57"/>
      <c r="WK886" s="57"/>
      <c r="WL886" s="57"/>
      <c r="WM886" s="57"/>
      <c r="WN886" s="57"/>
      <c r="WO886" s="57"/>
      <c r="WP886" s="57"/>
      <c r="WQ886" s="57"/>
      <c r="WR886" s="57"/>
      <c r="WS886" s="57"/>
      <c r="WT886" s="57"/>
      <c r="WU886" s="57"/>
      <c r="WV886" s="57"/>
      <c r="WW886" s="57"/>
      <c r="WX886" s="57"/>
      <c r="WY886" s="57"/>
      <c r="WZ886" s="57"/>
      <c r="XA886" s="57"/>
      <c r="XB886" s="57"/>
      <c r="XC886" s="57"/>
      <c r="XD886" s="57"/>
      <c r="XE886" s="57"/>
      <c r="XF886" s="57"/>
      <c r="XG886" s="57"/>
      <c r="XH886" s="57"/>
      <c r="XI886" s="57"/>
      <c r="XJ886" s="57"/>
      <c r="XK886" s="57"/>
      <c r="XL886" s="57"/>
      <c r="XM886" s="57"/>
      <c r="XN886" s="57"/>
      <c r="XO886" s="57"/>
      <c r="XP886" s="57"/>
      <c r="XQ886" s="57"/>
      <c r="XR886" s="57"/>
      <c r="XS886" s="57"/>
      <c r="XT886" s="57"/>
      <c r="XU886" s="57"/>
      <c r="XV886" s="57"/>
      <c r="XW886" s="57"/>
    </row>
    <row r="887">
      <c r="AI887" s="57"/>
      <c r="BR887" s="57"/>
      <c r="DA887" s="57"/>
      <c r="EJ887" s="57"/>
      <c r="EK887" s="57"/>
      <c r="EL887" s="57"/>
      <c r="EM887" s="57"/>
      <c r="EN887" s="57"/>
      <c r="EO887" s="57"/>
      <c r="EP887" s="57"/>
      <c r="EQ887" s="57"/>
      <c r="ER887" s="57"/>
      <c r="ES887" s="57"/>
      <c r="ET887" s="57"/>
      <c r="EU887" s="57"/>
      <c r="EV887" s="57"/>
      <c r="EW887" s="57"/>
      <c r="EX887" s="57"/>
      <c r="EY887" s="57"/>
      <c r="EZ887" s="57"/>
      <c r="FA887" s="57"/>
      <c r="FB887" s="57"/>
      <c r="FC887" s="57"/>
      <c r="FD887" s="57"/>
      <c r="FE887" s="57"/>
      <c r="FF887" s="57"/>
      <c r="FG887" s="57"/>
      <c r="FH887" s="57"/>
      <c r="FI887" s="57"/>
      <c r="FJ887" s="57"/>
      <c r="FK887" s="57"/>
      <c r="FL887" s="57"/>
      <c r="FM887" s="57"/>
      <c r="FN887" s="57"/>
      <c r="FO887" s="57"/>
      <c r="FP887" s="57"/>
      <c r="FQ887" s="57"/>
      <c r="FR887" s="57"/>
      <c r="FS887" s="57"/>
      <c r="FT887" s="57"/>
      <c r="FU887" s="57"/>
      <c r="FV887" s="57"/>
      <c r="FW887" s="57"/>
      <c r="FX887" s="57"/>
      <c r="FY887" s="57"/>
      <c r="FZ887" s="57"/>
      <c r="GA887" s="57"/>
      <c r="GB887" s="57"/>
      <c r="GC887" s="57"/>
      <c r="GD887" s="57"/>
      <c r="GE887" s="57"/>
      <c r="GF887" s="57"/>
      <c r="GG887" s="57"/>
      <c r="GH887" s="57"/>
      <c r="GI887" s="57"/>
      <c r="GJ887" s="57"/>
      <c r="GK887" s="57"/>
      <c r="GL887" s="57"/>
      <c r="GM887" s="57"/>
      <c r="GN887" s="57"/>
      <c r="GO887" s="57"/>
      <c r="GP887" s="57"/>
      <c r="GQ887" s="57"/>
      <c r="GR887" s="57"/>
      <c r="GS887" s="57"/>
      <c r="GT887" s="57"/>
      <c r="GU887" s="57"/>
      <c r="GV887" s="57"/>
      <c r="GW887" s="57"/>
      <c r="GX887" s="57"/>
      <c r="GY887" s="57"/>
      <c r="GZ887" s="57"/>
      <c r="HA887" s="57"/>
      <c r="HB887" s="57"/>
      <c r="HC887" s="57"/>
      <c r="HD887" s="57"/>
      <c r="HE887" s="57"/>
      <c r="HF887" s="57"/>
      <c r="HG887" s="57"/>
      <c r="HH887" s="57"/>
      <c r="HI887" s="57"/>
      <c r="HJ887" s="57"/>
      <c r="HK887" s="57"/>
      <c r="HL887" s="57"/>
      <c r="HM887" s="57"/>
      <c r="HN887" s="57"/>
      <c r="HO887" s="57"/>
      <c r="HP887" s="57"/>
      <c r="HQ887" s="57"/>
      <c r="HR887" s="57"/>
      <c r="HS887" s="57"/>
      <c r="HT887" s="57"/>
      <c r="HU887" s="57"/>
      <c r="HV887" s="57"/>
      <c r="HW887" s="57"/>
      <c r="HX887" s="57"/>
      <c r="HY887" s="57"/>
      <c r="HZ887" s="57"/>
      <c r="IA887" s="57"/>
      <c r="IB887" s="57"/>
      <c r="IC887" s="57"/>
      <c r="ID887" s="57"/>
      <c r="IE887" s="57"/>
      <c r="IF887" s="57"/>
      <c r="IG887" s="57"/>
      <c r="IH887" s="57"/>
      <c r="II887" s="57"/>
      <c r="IJ887" s="57"/>
      <c r="IK887" s="57"/>
      <c r="IL887" s="57"/>
      <c r="IM887" s="57"/>
      <c r="IN887" s="57"/>
      <c r="IO887" s="57"/>
      <c r="IP887" s="57"/>
      <c r="IQ887" s="57"/>
      <c r="IR887" s="57"/>
      <c r="IS887" s="57"/>
      <c r="IT887" s="57"/>
      <c r="IU887" s="57"/>
      <c r="IV887" s="57"/>
      <c r="IW887" s="57"/>
      <c r="IX887" s="57"/>
      <c r="IY887" s="57"/>
      <c r="IZ887" s="57"/>
      <c r="JA887" s="57"/>
      <c r="JB887" s="57"/>
      <c r="JC887" s="57"/>
      <c r="JD887" s="57"/>
      <c r="JE887" s="57"/>
      <c r="JF887" s="57"/>
      <c r="JG887" s="57"/>
      <c r="JH887" s="57"/>
      <c r="JI887" s="57"/>
      <c r="JJ887" s="57"/>
      <c r="JK887" s="57"/>
      <c r="JL887" s="57"/>
      <c r="JM887" s="57"/>
      <c r="JN887" s="57"/>
      <c r="JO887" s="57"/>
      <c r="JP887" s="57"/>
      <c r="JQ887" s="57"/>
      <c r="JR887" s="57"/>
      <c r="JS887" s="57"/>
      <c r="JT887" s="57"/>
      <c r="JU887" s="57"/>
      <c r="JV887" s="57"/>
      <c r="JW887" s="57"/>
      <c r="JX887" s="57"/>
      <c r="JY887" s="57"/>
      <c r="JZ887" s="57"/>
      <c r="KA887" s="57"/>
      <c r="KB887" s="57"/>
      <c r="KC887" s="57"/>
      <c r="KD887" s="57"/>
      <c r="KE887" s="57"/>
      <c r="KF887" s="57"/>
      <c r="KG887" s="57"/>
      <c r="KH887" s="57"/>
      <c r="KI887" s="57"/>
      <c r="KJ887" s="57"/>
      <c r="KK887" s="57"/>
      <c r="KL887" s="57"/>
      <c r="KM887" s="57"/>
      <c r="KN887" s="57"/>
      <c r="KO887" s="57"/>
      <c r="KP887" s="57"/>
      <c r="KQ887" s="57"/>
      <c r="KR887" s="57"/>
      <c r="KS887" s="57"/>
      <c r="KT887" s="57"/>
      <c r="KU887" s="57"/>
      <c r="KV887" s="57"/>
      <c r="KW887" s="57"/>
      <c r="KX887" s="57"/>
      <c r="KY887" s="57"/>
      <c r="KZ887" s="57"/>
      <c r="LA887" s="57"/>
      <c r="LB887" s="57"/>
      <c r="LC887" s="57"/>
      <c r="LD887" s="57"/>
      <c r="LE887" s="57"/>
      <c r="LF887" s="57"/>
      <c r="LG887" s="57"/>
      <c r="LH887" s="57"/>
      <c r="LI887" s="57"/>
      <c r="LJ887" s="57"/>
      <c r="LK887" s="57"/>
      <c r="LL887" s="57"/>
      <c r="LM887" s="57"/>
      <c r="LN887" s="57"/>
      <c r="LO887" s="57"/>
      <c r="LP887" s="57"/>
      <c r="LQ887" s="57"/>
      <c r="LR887" s="57"/>
      <c r="LS887" s="57"/>
      <c r="LT887" s="57"/>
      <c r="LU887" s="57"/>
      <c r="LV887" s="57"/>
      <c r="LW887" s="57"/>
      <c r="LX887" s="57"/>
      <c r="LY887" s="57"/>
      <c r="LZ887" s="57"/>
      <c r="MA887" s="57"/>
      <c r="MB887" s="57"/>
      <c r="MC887" s="57"/>
      <c r="MD887" s="57"/>
      <c r="ME887" s="57"/>
      <c r="MF887" s="57"/>
      <c r="MG887" s="57"/>
      <c r="MH887" s="57"/>
      <c r="MI887" s="57"/>
      <c r="MJ887" s="57"/>
      <c r="MK887" s="57"/>
      <c r="ML887" s="57"/>
      <c r="MM887" s="57"/>
      <c r="MN887" s="57"/>
      <c r="MO887" s="57"/>
      <c r="MP887" s="57"/>
      <c r="MQ887" s="57"/>
      <c r="MR887" s="57"/>
      <c r="MS887" s="57"/>
      <c r="MT887" s="57"/>
      <c r="MU887" s="57"/>
      <c r="MV887" s="57"/>
      <c r="MW887" s="57"/>
      <c r="MX887" s="57"/>
      <c r="MY887" s="57"/>
      <c r="MZ887" s="57"/>
      <c r="NA887" s="57"/>
      <c r="NB887" s="57"/>
      <c r="NC887" s="57"/>
      <c r="ND887" s="57"/>
      <c r="NE887" s="57"/>
      <c r="NF887" s="57"/>
      <c r="NG887" s="57"/>
      <c r="NH887" s="57"/>
      <c r="NI887" s="57"/>
      <c r="NJ887" s="57"/>
      <c r="NK887" s="57"/>
      <c r="NL887" s="57"/>
      <c r="NM887" s="57"/>
      <c r="NN887" s="57"/>
      <c r="NO887" s="57"/>
      <c r="NP887" s="57"/>
      <c r="NQ887" s="57"/>
      <c r="NR887" s="57"/>
      <c r="NS887" s="57"/>
      <c r="NT887" s="57"/>
      <c r="NU887" s="57"/>
      <c r="NV887" s="57"/>
      <c r="NW887" s="57"/>
      <c r="NX887" s="57"/>
      <c r="NY887" s="57"/>
      <c r="NZ887" s="57"/>
      <c r="OA887" s="57"/>
      <c r="OB887" s="57"/>
      <c r="OC887" s="57"/>
      <c r="OD887" s="57"/>
      <c r="OE887" s="57"/>
      <c r="OF887" s="57"/>
      <c r="OG887" s="57"/>
      <c r="OH887" s="57"/>
      <c r="OI887" s="57"/>
      <c r="OJ887" s="57"/>
      <c r="OK887" s="57"/>
      <c r="OL887" s="57"/>
      <c r="OM887" s="57"/>
      <c r="ON887" s="57"/>
      <c r="OO887" s="57"/>
      <c r="OP887" s="57"/>
      <c r="OQ887" s="57"/>
      <c r="OR887" s="57"/>
      <c r="OS887" s="57"/>
      <c r="OT887" s="57"/>
      <c r="OU887" s="57"/>
      <c r="OV887" s="57"/>
      <c r="OW887" s="57"/>
      <c r="OX887" s="57"/>
      <c r="OY887" s="57"/>
      <c r="OZ887" s="57"/>
      <c r="PA887" s="57"/>
      <c r="PB887" s="57"/>
      <c r="PC887" s="57"/>
      <c r="PD887" s="57"/>
      <c r="PE887" s="57"/>
      <c r="PF887" s="57"/>
      <c r="PG887" s="57"/>
      <c r="PH887" s="57"/>
      <c r="PI887" s="57"/>
      <c r="PJ887" s="57"/>
      <c r="PK887" s="57"/>
      <c r="PL887" s="57"/>
      <c r="PM887" s="57"/>
      <c r="PN887" s="57"/>
      <c r="PO887" s="57"/>
      <c r="PP887" s="57"/>
      <c r="PQ887" s="57"/>
      <c r="PR887" s="57"/>
      <c r="PS887" s="57"/>
      <c r="PT887" s="57"/>
      <c r="PU887" s="57"/>
      <c r="PV887" s="57"/>
      <c r="PW887" s="57"/>
      <c r="PX887" s="57"/>
      <c r="PY887" s="57"/>
      <c r="PZ887" s="57"/>
      <c r="QA887" s="57"/>
      <c r="QB887" s="57"/>
      <c r="QC887" s="57"/>
      <c r="QD887" s="57"/>
      <c r="QE887" s="57"/>
      <c r="QF887" s="57"/>
      <c r="QG887" s="57"/>
      <c r="QH887" s="57"/>
      <c r="QI887" s="57"/>
      <c r="QJ887" s="57"/>
      <c r="QK887" s="57"/>
      <c r="QL887" s="57"/>
      <c r="QM887" s="57"/>
      <c r="QN887" s="57"/>
      <c r="QO887" s="57"/>
      <c r="QP887" s="57"/>
      <c r="QQ887" s="57"/>
      <c r="QR887" s="57"/>
      <c r="QS887" s="57"/>
      <c r="QT887" s="57"/>
      <c r="QU887" s="57"/>
      <c r="QV887" s="57"/>
      <c r="QW887" s="57"/>
      <c r="QX887" s="57"/>
      <c r="QY887" s="57"/>
      <c r="QZ887" s="57"/>
      <c r="RA887" s="57"/>
      <c r="RB887" s="57"/>
      <c r="RC887" s="57"/>
      <c r="RD887" s="57"/>
      <c r="RE887" s="57"/>
      <c r="RF887" s="57"/>
      <c r="RG887" s="57"/>
      <c r="RH887" s="57"/>
      <c r="RI887" s="57"/>
      <c r="RJ887" s="57"/>
      <c r="RK887" s="57"/>
      <c r="RL887" s="57"/>
      <c r="RM887" s="57"/>
      <c r="RN887" s="57"/>
      <c r="RO887" s="57"/>
      <c r="RP887" s="57"/>
      <c r="RQ887" s="57"/>
      <c r="RR887" s="57"/>
      <c r="RS887" s="57"/>
      <c r="RT887" s="57"/>
      <c r="RU887" s="57"/>
      <c r="RV887" s="57"/>
      <c r="RW887" s="57"/>
      <c r="RX887" s="57"/>
      <c r="RY887" s="57"/>
      <c r="RZ887" s="57"/>
      <c r="SA887" s="57"/>
      <c r="SB887" s="57"/>
      <c r="SC887" s="57"/>
      <c r="SD887" s="57"/>
      <c r="SE887" s="57"/>
      <c r="SF887" s="57"/>
      <c r="SG887" s="57"/>
      <c r="SH887" s="57"/>
      <c r="SI887" s="57"/>
      <c r="SJ887" s="57"/>
      <c r="SK887" s="57"/>
      <c r="SL887" s="57"/>
      <c r="SM887" s="57"/>
      <c r="SN887" s="57"/>
      <c r="SO887" s="57"/>
      <c r="SP887" s="57"/>
      <c r="SQ887" s="57"/>
      <c r="SR887" s="57"/>
      <c r="SS887" s="57"/>
      <c r="ST887" s="57"/>
      <c r="SU887" s="57"/>
      <c r="SV887" s="57"/>
      <c r="SW887" s="57"/>
      <c r="SX887" s="57"/>
      <c r="SY887" s="57"/>
      <c r="SZ887" s="57"/>
      <c r="TA887" s="57"/>
      <c r="TB887" s="57"/>
      <c r="TC887" s="57"/>
      <c r="TD887" s="57"/>
      <c r="TE887" s="57"/>
      <c r="TF887" s="57"/>
      <c r="TG887" s="57"/>
      <c r="TH887" s="57"/>
      <c r="TI887" s="57"/>
      <c r="TJ887" s="57"/>
      <c r="TK887" s="57"/>
      <c r="TL887" s="57"/>
      <c r="TM887" s="57"/>
      <c r="TN887" s="57"/>
      <c r="TO887" s="57"/>
      <c r="TP887" s="57"/>
      <c r="TQ887" s="57"/>
      <c r="TR887" s="57"/>
      <c r="TS887" s="57"/>
      <c r="TT887" s="57"/>
      <c r="TU887" s="57"/>
      <c r="TV887" s="57"/>
      <c r="TW887" s="57"/>
      <c r="TX887" s="57"/>
      <c r="TY887" s="57"/>
      <c r="TZ887" s="57"/>
      <c r="UA887" s="57"/>
      <c r="UB887" s="57"/>
      <c r="UC887" s="57"/>
      <c r="UD887" s="57"/>
      <c r="UE887" s="57"/>
      <c r="UF887" s="57"/>
      <c r="UG887" s="57"/>
      <c r="UH887" s="57"/>
      <c r="UI887" s="57"/>
      <c r="UJ887" s="57"/>
      <c r="UK887" s="57"/>
      <c r="UL887" s="57"/>
      <c r="UM887" s="57"/>
      <c r="UN887" s="57"/>
      <c r="UO887" s="57"/>
      <c r="UP887" s="57"/>
      <c r="UQ887" s="57"/>
      <c r="UR887" s="57"/>
      <c r="US887" s="57"/>
      <c r="UT887" s="57"/>
      <c r="UU887" s="57"/>
      <c r="UV887" s="57"/>
      <c r="UW887" s="57"/>
      <c r="UX887" s="57"/>
      <c r="UY887" s="57"/>
      <c r="UZ887" s="57"/>
      <c r="VA887" s="57"/>
      <c r="VB887" s="57"/>
      <c r="VC887" s="57"/>
      <c r="VD887" s="57"/>
      <c r="VE887" s="57"/>
      <c r="VF887" s="57"/>
      <c r="VG887" s="57"/>
      <c r="VH887" s="57"/>
      <c r="VI887" s="57"/>
      <c r="VJ887" s="57"/>
      <c r="VK887" s="57"/>
      <c r="VL887" s="57"/>
      <c r="VM887" s="57"/>
      <c r="VN887" s="57"/>
      <c r="VO887" s="57"/>
      <c r="VP887" s="57"/>
      <c r="VQ887" s="57"/>
      <c r="VR887" s="57"/>
      <c r="VS887" s="57"/>
      <c r="VT887" s="57"/>
      <c r="VU887" s="57"/>
      <c r="VV887" s="57"/>
      <c r="VW887" s="57"/>
      <c r="VX887" s="57"/>
      <c r="VY887" s="57"/>
      <c r="VZ887" s="57"/>
      <c r="WA887" s="57"/>
      <c r="WB887" s="57"/>
      <c r="WC887" s="57"/>
      <c r="WD887" s="57"/>
      <c r="WE887" s="57"/>
      <c r="WF887" s="57"/>
      <c r="WG887" s="57"/>
      <c r="WH887" s="57"/>
      <c r="WI887" s="57"/>
      <c r="WJ887" s="57"/>
      <c r="WK887" s="57"/>
      <c r="WL887" s="57"/>
      <c r="WM887" s="57"/>
      <c r="WN887" s="57"/>
      <c r="WO887" s="57"/>
      <c r="WP887" s="57"/>
      <c r="WQ887" s="57"/>
      <c r="WR887" s="57"/>
      <c r="WS887" s="57"/>
      <c r="WT887" s="57"/>
      <c r="WU887" s="57"/>
      <c r="WV887" s="57"/>
      <c r="WW887" s="57"/>
      <c r="WX887" s="57"/>
      <c r="WY887" s="57"/>
      <c r="WZ887" s="57"/>
      <c r="XA887" s="57"/>
      <c r="XB887" s="57"/>
      <c r="XC887" s="57"/>
      <c r="XD887" s="57"/>
      <c r="XE887" s="57"/>
      <c r="XF887" s="57"/>
      <c r="XG887" s="57"/>
      <c r="XH887" s="57"/>
      <c r="XI887" s="57"/>
      <c r="XJ887" s="57"/>
      <c r="XK887" s="57"/>
      <c r="XL887" s="57"/>
      <c r="XM887" s="57"/>
      <c r="XN887" s="57"/>
      <c r="XO887" s="57"/>
      <c r="XP887" s="57"/>
      <c r="XQ887" s="57"/>
      <c r="XR887" s="57"/>
      <c r="XS887" s="57"/>
      <c r="XT887" s="57"/>
      <c r="XU887" s="57"/>
      <c r="XV887" s="57"/>
      <c r="XW887" s="57"/>
    </row>
    <row r="888">
      <c r="AI888" s="57"/>
      <c r="BR888" s="57"/>
      <c r="DA888" s="57"/>
      <c r="EJ888" s="57"/>
      <c r="EK888" s="57"/>
      <c r="EL888" s="57"/>
      <c r="EM888" s="57"/>
      <c r="EN888" s="57"/>
      <c r="EO888" s="57"/>
      <c r="EP888" s="57"/>
      <c r="EQ888" s="57"/>
      <c r="ER888" s="57"/>
      <c r="ES888" s="57"/>
      <c r="ET888" s="57"/>
      <c r="EU888" s="57"/>
      <c r="EV888" s="57"/>
      <c r="EW888" s="57"/>
      <c r="EX888" s="57"/>
      <c r="EY888" s="57"/>
      <c r="EZ888" s="57"/>
      <c r="FA888" s="57"/>
      <c r="FB888" s="57"/>
      <c r="FC888" s="57"/>
      <c r="FD888" s="57"/>
      <c r="FE888" s="57"/>
      <c r="FF888" s="57"/>
      <c r="FG888" s="57"/>
      <c r="FH888" s="57"/>
      <c r="FI888" s="57"/>
      <c r="FJ888" s="57"/>
      <c r="FK888" s="57"/>
      <c r="FL888" s="57"/>
      <c r="FM888" s="57"/>
      <c r="FN888" s="57"/>
      <c r="FO888" s="57"/>
      <c r="FP888" s="57"/>
      <c r="FQ888" s="57"/>
      <c r="FR888" s="57"/>
      <c r="FS888" s="57"/>
      <c r="FT888" s="57"/>
      <c r="FU888" s="57"/>
      <c r="FV888" s="57"/>
      <c r="FW888" s="57"/>
      <c r="FX888" s="57"/>
      <c r="FY888" s="57"/>
      <c r="FZ888" s="57"/>
      <c r="GA888" s="57"/>
      <c r="GB888" s="57"/>
      <c r="GC888" s="57"/>
      <c r="GD888" s="57"/>
      <c r="GE888" s="57"/>
      <c r="GF888" s="57"/>
      <c r="GG888" s="57"/>
      <c r="GH888" s="57"/>
      <c r="GI888" s="57"/>
      <c r="GJ888" s="57"/>
      <c r="GK888" s="57"/>
      <c r="GL888" s="57"/>
      <c r="GM888" s="57"/>
      <c r="GN888" s="57"/>
      <c r="GO888" s="57"/>
      <c r="GP888" s="57"/>
      <c r="GQ888" s="57"/>
      <c r="GR888" s="57"/>
      <c r="GS888" s="57"/>
      <c r="GT888" s="57"/>
      <c r="GU888" s="57"/>
      <c r="GV888" s="57"/>
      <c r="GW888" s="57"/>
      <c r="GX888" s="57"/>
      <c r="GY888" s="57"/>
      <c r="GZ888" s="57"/>
      <c r="HA888" s="57"/>
      <c r="HB888" s="57"/>
      <c r="HC888" s="57"/>
      <c r="HD888" s="57"/>
      <c r="HE888" s="57"/>
      <c r="HF888" s="57"/>
      <c r="HG888" s="57"/>
      <c r="HH888" s="57"/>
      <c r="HI888" s="57"/>
      <c r="HJ888" s="57"/>
      <c r="HK888" s="57"/>
      <c r="HL888" s="57"/>
      <c r="HM888" s="57"/>
      <c r="HN888" s="57"/>
      <c r="HO888" s="57"/>
      <c r="HP888" s="57"/>
      <c r="HQ888" s="57"/>
      <c r="HR888" s="57"/>
      <c r="HS888" s="57"/>
      <c r="HT888" s="57"/>
      <c r="HU888" s="57"/>
      <c r="HV888" s="57"/>
      <c r="HW888" s="57"/>
      <c r="HX888" s="57"/>
      <c r="HY888" s="57"/>
      <c r="HZ888" s="57"/>
      <c r="IA888" s="57"/>
      <c r="IB888" s="57"/>
      <c r="IC888" s="57"/>
      <c r="ID888" s="57"/>
      <c r="IE888" s="57"/>
      <c r="IF888" s="57"/>
      <c r="IG888" s="57"/>
      <c r="IH888" s="57"/>
      <c r="II888" s="57"/>
      <c r="IJ888" s="57"/>
      <c r="IK888" s="57"/>
      <c r="IL888" s="57"/>
      <c r="IM888" s="57"/>
      <c r="IN888" s="57"/>
      <c r="IO888" s="57"/>
      <c r="IP888" s="57"/>
      <c r="IQ888" s="57"/>
      <c r="IR888" s="57"/>
      <c r="IS888" s="57"/>
      <c r="IT888" s="57"/>
      <c r="IU888" s="57"/>
      <c r="IV888" s="57"/>
      <c r="IW888" s="57"/>
      <c r="IX888" s="57"/>
      <c r="IY888" s="57"/>
      <c r="IZ888" s="57"/>
      <c r="JA888" s="57"/>
      <c r="JB888" s="57"/>
      <c r="JC888" s="57"/>
      <c r="JD888" s="57"/>
      <c r="JE888" s="57"/>
      <c r="JF888" s="57"/>
      <c r="JG888" s="57"/>
      <c r="JH888" s="57"/>
      <c r="JI888" s="57"/>
      <c r="JJ888" s="57"/>
      <c r="JK888" s="57"/>
      <c r="JL888" s="57"/>
      <c r="JM888" s="57"/>
      <c r="JN888" s="57"/>
      <c r="JO888" s="57"/>
      <c r="JP888" s="57"/>
      <c r="JQ888" s="57"/>
      <c r="JR888" s="57"/>
      <c r="JS888" s="57"/>
      <c r="JT888" s="57"/>
      <c r="JU888" s="57"/>
      <c r="JV888" s="57"/>
      <c r="JW888" s="57"/>
      <c r="JX888" s="57"/>
      <c r="JY888" s="57"/>
      <c r="JZ888" s="57"/>
      <c r="KA888" s="57"/>
      <c r="KB888" s="57"/>
      <c r="KC888" s="57"/>
      <c r="KD888" s="57"/>
      <c r="KE888" s="57"/>
      <c r="KF888" s="57"/>
      <c r="KG888" s="57"/>
      <c r="KH888" s="57"/>
      <c r="KI888" s="57"/>
      <c r="KJ888" s="57"/>
      <c r="KK888" s="57"/>
      <c r="KL888" s="57"/>
      <c r="KM888" s="57"/>
      <c r="KN888" s="57"/>
      <c r="KO888" s="57"/>
      <c r="KP888" s="57"/>
      <c r="KQ888" s="57"/>
      <c r="KR888" s="57"/>
      <c r="KS888" s="57"/>
      <c r="KT888" s="57"/>
      <c r="KU888" s="57"/>
      <c r="KV888" s="57"/>
      <c r="KW888" s="57"/>
      <c r="KX888" s="57"/>
      <c r="KY888" s="57"/>
      <c r="KZ888" s="57"/>
      <c r="LA888" s="57"/>
      <c r="LB888" s="57"/>
      <c r="LC888" s="57"/>
      <c r="LD888" s="57"/>
      <c r="LE888" s="57"/>
      <c r="LF888" s="57"/>
      <c r="LG888" s="57"/>
      <c r="LH888" s="57"/>
      <c r="LI888" s="57"/>
      <c r="LJ888" s="57"/>
      <c r="LK888" s="57"/>
      <c r="LL888" s="57"/>
      <c r="LM888" s="57"/>
      <c r="LN888" s="57"/>
      <c r="LO888" s="57"/>
      <c r="LP888" s="57"/>
      <c r="LQ888" s="57"/>
      <c r="LR888" s="57"/>
      <c r="LS888" s="57"/>
      <c r="LT888" s="57"/>
      <c r="LU888" s="57"/>
      <c r="LV888" s="57"/>
      <c r="LW888" s="57"/>
      <c r="LX888" s="57"/>
      <c r="LY888" s="57"/>
      <c r="LZ888" s="57"/>
      <c r="MA888" s="57"/>
      <c r="MB888" s="57"/>
      <c r="MC888" s="57"/>
      <c r="MD888" s="57"/>
      <c r="ME888" s="57"/>
      <c r="MF888" s="57"/>
      <c r="MG888" s="57"/>
      <c r="MH888" s="57"/>
      <c r="MI888" s="57"/>
      <c r="MJ888" s="57"/>
      <c r="MK888" s="57"/>
      <c r="ML888" s="57"/>
      <c r="MM888" s="57"/>
      <c r="MN888" s="57"/>
      <c r="MO888" s="57"/>
      <c r="MP888" s="57"/>
      <c r="MQ888" s="57"/>
      <c r="MR888" s="57"/>
      <c r="MS888" s="57"/>
      <c r="MT888" s="57"/>
      <c r="MU888" s="57"/>
      <c r="MV888" s="57"/>
      <c r="MW888" s="57"/>
      <c r="MX888" s="57"/>
      <c r="MY888" s="57"/>
      <c r="MZ888" s="57"/>
      <c r="NA888" s="57"/>
      <c r="NB888" s="57"/>
      <c r="NC888" s="57"/>
      <c r="ND888" s="57"/>
      <c r="NE888" s="57"/>
      <c r="NF888" s="57"/>
      <c r="NG888" s="57"/>
      <c r="NH888" s="57"/>
      <c r="NI888" s="57"/>
      <c r="NJ888" s="57"/>
      <c r="NK888" s="57"/>
      <c r="NL888" s="57"/>
      <c r="NM888" s="57"/>
      <c r="NN888" s="57"/>
      <c r="NO888" s="57"/>
      <c r="NP888" s="57"/>
      <c r="NQ888" s="57"/>
      <c r="NR888" s="57"/>
      <c r="NS888" s="57"/>
      <c r="NT888" s="57"/>
      <c r="NU888" s="57"/>
      <c r="NV888" s="57"/>
      <c r="NW888" s="57"/>
      <c r="NX888" s="57"/>
      <c r="NY888" s="57"/>
      <c r="NZ888" s="57"/>
      <c r="OA888" s="57"/>
      <c r="OB888" s="57"/>
      <c r="OC888" s="57"/>
      <c r="OD888" s="57"/>
      <c r="OE888" s="57"/>
      <c r="OF888" s="57"/>
      <c r="OG888" s="57"/>
      <c r="OH888" s="57"/>
      <c r="OI888" s="57"/>
      <c r="OJ888" s="57"/>
      <c r="OK888" s="57"/>
      <c r="OL888" s="57"/>
      <c r="OM888" s="57"/>
      <c r="ON888" s="57"/>
      <c r="OO888" s="57"/>
      <c r="OP888" s="57"/>
      <c r="OQ888" s="57"/>
      <c r="OR888" s="57"/>
      <c r="OS888" s="57"/>
      <c r="OT888" s="57"/>
      <c r="OU888" s="57"/>
      <c r="OV888" s="57"/>
      <c r="OW888" s="57"/>
      <c r="OX888" s="57"/>
      <c r="OY888" s="57"/>
      <c r="OZ888" s="57"/>
      <c r="PA888" s="57"/>
      <c r="PB888" s="57"/>
      <c r="PC888" s="57"/>
      <c r="PD888" s="57"/>
      <c r="PE888" s="57"/>
      <c r="PF888" s="57"/>
      <c r="PG888" s="57"/>
      <c r="PH888" s="57"/>
      <c r="PI888" s="57"/>
      <c r="PJ888" s="57"/>
      <c r="PK888" s="57"/>
      <c r="PL888" s="57"/>
      <c r="PM888" s="57"/>
      <c r="PN888" s="57"/>
      <c r="PO888" s="57"/>
      <c r="PP888" s="57"/>
      <c r="PQ888" s="57"/>
      <c r="PR888" s="57"/>
      <c r="PS888" s="57"/>
      <c r="PT888" s="57"/>
      <c r="PU888" s="57"/>
      <c r="PV888" s="57"/>
      <c r="PW888" s="57"/>
      <c r="PX888" s="57"/>
      <c r="PY888" s="57"/>
      <c r="PZ888" s="57"/>
      <c r="QA888" s="57"/>
      <c r="QB888" s="57"/>
      <c r="QC888" s="57"/>
      <c r="QD888" s="57"/>
      <c r="QE888" s="57"/>
      <c r="QF888" s="57"/>
      <c r="QG888" s="57"/>
      <c r="QH888" s="57"/>
      <c r="QI888" s="57"/>
      <c r="QJ888" s="57"/>
      <c r="QK888" s="57"/>
      <c r="QL888" s="57"/>
      <c r="QM888" s="57"/>
      <c r="QN888" s="57"/>
      <c r="QO888" s="57"/>
      <c r="QP888" s="57"/>
      <c r="QQ888" s="57"/>
      <c r="QR888" s="57"/>
      <c r="QS888" s="57"/>
      <c r="QT888" s="57"/>
      <c r="QU888" s="57"/>
      <c r="QV888" s="57"/>
      <c r="QW888" s="57"/>
      <c r="QX888" s="57"/>
      <c r="QY888" s="57"/>
      <c r="QZ888" s="57"/>
      <c r="RA888" s="57"/>
      <c r="RB888" s="57"/>
      <c r="RC888" s="57"/>
      <c r="RD888" s="57"/>
      <c r="RE888" s="57"/>
      <c r="RF888" s="57"/>
      <c r="RG888" s="57"/>
      <c r="RH888" s="57"/>
      <c r="RI888" s="57"/>
      <c r="RJ888" s="57"/>
      <c r="RK888" s="57"/>
      <c r="RL888" s="57"/>
      <c r="RM888" s="57"/>
      <c r="RN888" s="57"/>
      <c r="RO888" s="57"/>
      <c r="RP888" s="57"/>
      <c r="RQ888" s="57"/>
      <c r="RR888" s="57"/>
      <c r="RS888" s="57"/>
      <c r="RT888" s="57"/>
      <c r="RU888" s="57"/>
      <c r="RV888" s="57"/>
      <c r="RW888" s="57"/>
      <c r="RX888" s="57"/>
      <c r="RY888" s="57"/>
      <c r="RZ888" s="57"/>
      <c r="SA888" s="57"/>
      <c r="SB888" s="57"/>
      <c r="SC888" s="57"/>
      <c r="SD888" s="57"/>
      <c r="SE888" s="57"/>
      <c r="SF888" s="57"/>
      <c r="SG888" s="57"/>
      <c r="SH888" s="57"/>
      <c r="SI888" s="57"/>
      <c r="SJ888" s="57"/>
      <c r="SK888" s="57"/>
      <c r="SL888" s="57"/>
      <c r="SM888" s="57"/>
      <c r="SN888" s="57"/>
      <c r="SO888" s="57"/>
      <c r="SP888" s="57"/>
      <c r="SQ888" s="57"/>
      <c r="SR888" s="57"/>
      <c r="SS888" s="57"/>
      <c r="ST888" s="57"/>
      <c r="SU888" s="57"/>
      <c r="SV888" s="57"/>
      <c r="SW888" s="57"/>
      <c r="SX888" s="57"/>
      <c r="SY888" s="57"/>
      <c r="SZ888" s="57"/>
      <c r="TA888" s="57"/>
      <c r="TB888" s="57"/>
      <c r="TC888" s="57"/>
      <c r="TD888" s="57"/>
      <c r="TE888" s="57"/>
      <c r="TF888" s="57"/>
      <c r="TG888" s="57"/>
      <c r="TH888" s="57"/>
      <c r="TI888" s="57"/>
      <c r="TJ888" s="57"/>
      <c r="TK888" s="57"/>
      <c r="TL888" s="57"/>
      <c r="TM888" s="57"/>
      <c r="TN888" s="57"/>
      <c r="TO888" s="57"/>
      <c r="TP888" s="57"/>
      <c r="TQ888" s="57"/>
      <c r="TR888" s="57"/>
      <c r="TS888" s="57"/>
      <c r="TT888" s="57"/>
      <c r="TU888" s="57"/>
      <c r="TV888" s="57"/>
      <c r="TW888" s="57"/>
      <c r="TX888" s="57"/>
      <c r="TY888" s="57"/>
      <c r="TZ888" s="57"/>
      <c r="UA888" s="57"/>
      <c r="UB888" s="57"/>
      <c r="UC888" s="57"/>
      <c r="UD888" s="57"/>
      <c r="UE888" s="57"/>
      <c r="UF888" s="57"/>
      <c r="UG888" s="57"/>
      <c r="UH888" s="57"/>
      <c r="UI888" s="57"/>
      <c r="UJ888" s="57"/>
      <c r="UK888" s="57"/>
      <c r="UL888" s="57"/>
      <c r="UM888" s="57"/>
      <c r="UN888" s="57"/>
      <c r="UO888" s="57"/>
      <c r="UP888" s="57"/>
      <c r="UQ888" s="57"/>
      <c r="UR888" s="57"/>
      <c r="US888" s="57"/>
      <c r="UT888" s="57"/>
      <c r="UU888" s="57"/>
      <c r="UV888" s="57"/>
      <c r="UW888" s="57"/>
      <c r="UX888" s="57"/>
      <c r="UY888" s="57"/>
      <c r="UZ888" s="57"/>
      <c r="VA888" s="57"/>
      <c r="VB888" s="57"/>
      <c r="VC888" s="57"/>
      <c r="VD888" s="57"/>
      <c r="VE888" s="57"/>
      <c r="VF888" s="57"/>
      <c r="VG888" s="57"/>
      <c r="VH888" s="57"/>
      <c r="VI888" s="57"/>
      <c r="VJ888" s="57"/>
      <c r="VK888" s="57"/>
      <c r="VL888" s="57"/>
      <c r="VM888" s="57"/>
      <c r="VN888" s="57"/>
      <c r="VO888" s="57"/>
      <c r="VP888" s="57"/>
      <c r="VQ888" s="57"/>
      <c r="VR888" s="57"/>
      <c r="VS888" s="57"/>
      <c r="VT888" s="57"/>
      <c r="VU888" s="57"/>
      <c r="VV888" s="57"/>
      <c r="VW888" s="57"/>
      <c r="VX888" s="57"/>
      <c r="VY888" s="57"/>
      <c r="VZ888" s="57"/>
      <c r="WA888" s="57"/>
      <c r="WB888" s="57"/>
      <c r="WC888" s="57"/>
      <c r="WD888" s="57"/>
      <c r="WE888" s="57"/>
      <c r="WF888" s="57"/>
      <c r="WG888" s="57"/>
      <c r="WH888" s="57"/>
      <c r="WI888" s="57"/>
      <c r="WJ888" s="57"/>
      <c r="WK888" s="57"/>
      <c r="WL888" s="57"/>
      <c r="WM888" s="57"/>
      <c r="WN888" s="57"/>
      <c r="WO888" s="57"/>
      <c r="WP888" s="57"/>
      <c r="WQ888" s="57"/>
      <c r="WR888" s="57"/>
      <c r="WS888" s="57"/>
      <c r="WT888" s="57"/>
      <c r="WU888" s="57"/>
      <c r="WV888" s="57"/>
      <c r="WW888" s="57"/>
      <c r="WX888" s="57"/>
      <c r="WY888" s="57"/>
      <c r="WZ888" s="57"/>
      <c r="XA888" s="57"/>
      <c r="XB888" s="57"/>
      <c r="XC888" s="57"/>
      <c r="XD888" s="57"/>
      <c r="XE888" s="57"/>
      <c r="XF888" s="57"/>
      <c r="XG888" s="57"/>
      <c r="XH888" s="57"/>
      <c r="XI888" s="57"/>
      <c r="XJ888" s="57"/>
      <c r="XK888" s="57"/>
      <c r="XL888" s="57"/>
      <c r="XM888" s="57"/>
      <c r="XN888" s="57"/>
      <c r="XO888" s="57"/>
      <c r="XP888" s="57"/>
      <c r="XQ888" s="57"/>
      <c r="XR888" s="57"/>
      <c r="XS888" s="57"/>
      <c r="XT888" s="57"/>
      <c r="XU888" s="57"/>
      <c r="XV888" s="57"/>
      <c r="XW888" s="57"/>
    </row>
    <row r="889">
      <c r="AI889" s="57"/>
      <c r="BR889" s="57"/>
      <c r="DA889" s="57"/>
      <c r="EJ889" s="57"/>
      <c r="EK889" s="57"/>
      <c r="EL889" s="57"/>
      <c r="EM889" s="57"/>
      <c r="EN889" s="57"/>
      <c r="EO889" s="57"/>
      <c r="EP889" s="57"/>
      <c r="EQ889" s="57"/>
      <c r="ER889" s="57"/>
      <c r="ES889" s="57"/>
      <c r="ET889" s="57"/>
      <c r="EU889" s="57"/>
      <c r="EV889" s="57"/>
      <c r="EW889" s="57"/>
      <c r="EX889" s="57"/>
      <c r="EY889" s="57"/>
      <c r="EZ889" s="57"/>
      <c r="FA889" s="57"/>
      <c r="FB889" s="57"/>
      <c r="FC889" s="57"/>
      <c r="FD889" s="57"/>
      <c r="FE889" s="57"/>
      <c r="FF889" s="57"/>
      <c r="FG889" s="57"/>
      <c r="FH889" s="57"/>
      <c r="FI889" s="57"/>
      <c r="FJ889" s="57"/>
      <c r="FK889" s="57"/>
      <c r="FL889" s="57"/>
      <c r="FM889" s="57"/>
      <c r="FN889" s="57"/>
      <c r="FO889" s="57"/>
      <c r="FP889" s="57"/>
      <c r="FQ889" s="57"/>
      <c r="FR889" s="57"/>
      <c r="FS889" s="57"/>
      <c r="FT889" s="57"/>
      <c r="FU889" s="57"/>
      <c r="FV889" s="57"/>
      <c r="FW889" s="57"/>
      <c r="FX889" s="57"/>
      <c r="FY889" s="57"/>
      <c r="FZ889" s="57"/>
      <c r="GA889" s="57"/>
      <c r="GB889" s="57"/>
      <c r="GC889" s="57"/>
      <c r="GD889" s="57"/>
      <c r="GE889" s="57"/>
      <c r="GF889" s="57"/>
      <c r="GG889" s="57"/>
      <c r="GH889" s="57"/>
      <c r="GI889" s="57"/>
      <c r="GJ889" s="57"/>
      <c r="GK889" s="57"/>
      <c r="GL889" s="57"/>
      <c r="GM889" s="57"/>
      <c r="GN889" s="57"/>
      <c r="GO889" s="57"/>
      <c r="GP889" s="57"/>
      <c r="GQ889" s="57"/>
      <c r="GR889" s="57"/>
      <c r="GS889" s="57"/>
      <c r="GT889" s="57"/>
      <c r="GU889" s="57"/>
      <c r="GV889" s="57"/>
      <c r="GW889" s="57"/>
      <c r="GX889" s="57"/>
      <c r="GY889" s="57"/>
      <c r="GZ889" s="57"/>
      <c r="HA889" s="57"/>
      <c r="HB889" s="57"/>
      <c r="HC889" s="57"/>
      <c r="HD889" s="57"/>
      <c r="HE889" s="57"/>
      <c r="HF889" s="57"/>
      <c r="HG889" s="57"/>
      <c r="HH889" s="57"/>
      <c r="HI889" s="57"/>
      <c r="HJ889" s="57"/>
      <c r="HK889" s="57"/>
      <c r="HL889" s="57"/>
      <c r="HM889" s="57"/>
      <c r="HN889" s="57"/>
      <c r="HO889" s="57"/>
      <c r="HP889" s="57"/>
      <c r="HQ889" s="57"/>
      <c r="HR889" s="57"/>
      <c r="HS889" s="57"/>
      <c r="HT889" s="57"/>
      <c r="HU889" s="57"/>
      <c r="HV889" s="57"/>
      <c r="HW889" s="57"/>
      <c r="HX889" s="57"/>
      <c r="HY889" s="57"/>
      <c r="HZ889" s="57"/>
      <c r="IA889" s="57"/>
      <c r="IB889" s="57"/>
      <c r="IC889" s="57"/>
      <c r="ID889" s="57"/>
      <c r="IE889" s="57"/>
      <c r="IF889" s="57"/>
      <c r="IG889" s="57"/>
      <c r="IH889" s="57"/>
      <c r="II889" s="57"/>
      <c r="IJ889" s="57"/>
      <c r="IK889" s="57"/>
      <c r="IL889" s="57"/>
      <c r="IM889" s="57"/>
      <c r="IN889" s="57"/>
      <c r="IO889" s="57"/>
      <c r="IP889" s="57"/>
      <c r="IQ889" s="57"/>
      <c r="IR889" s="57"/>
      <c r="IS889" s="57"/>
      <c r="IT889" s="57"/>
      <c r="IU889" s="57"/>
      <c r="IV889" s="57"/>
      <c r="IW889" s="57"/>
      <c r="IX889" s="57"/>
      <c r="IY889" s="57"/>
      <c r="IZ889" s="57"/>
      <c r="JA889" s="57"/>
      <c r="JB889" s="57"/>
      <c r="JC889" s="57"/>
      <c r="JD889" s="57"/>
      <c r="JE889" s="57"/>
      <c r="JF889" s="57"/>
      <c r="JG889" s="57"/>
      <c r="JH889" s="57"/>
      <c r="JI889" s="57"/>
      <c r="JJ889" s="57"/>
      <c r="JK889" s="57"/>
      <c r="JL889" s="57"/>
      <c r="JM889" s="57"/>
      <c r="JN889" s="57"/>
      <c r="JO889" s="57"/>
      <c r="JP889" s="57"/>
      <c r="JQ889" s="57"/>
      <c r="JR889" s="57"/>
      <c r="JS889" s="57"/>
      <c r="JT889" s="57"/>
      <c r="JU889" s="57"/>
      <c r="JV889" s="57"/>
      <c r="JW889" s="57"/>
      <c r="JX889" s="57"/>
      <c r="JY889" s="57"/>
      <c r="JZ889" s="57"/>
      <c r="KA889" s="57"/>
      <c r="KB889" s="57"/>
      <c r="KC889" s="57"/>
      <c r="KD889" s="57"/>
      <c r="KE889" s="57"/>
      <c r="KF889" s="57"/>
      <c r="KG889" s="57"/>
      <c r="KH889" s="57"/>
      <c r="KI889" s="57"/>
      <c r="KJ889" s="57"/>
      <c r="KK889" s="57"/>
      <c r="KL889" s="57"/>
      <c r="KM889" s="57"/>
      <c r="KN889" s="57"/>
      <c r="KO889" s="57"/>
      <c r="KP889" s="57"/>
      <c r="KQ889" s="57"/>
      <c r="KR889" s="57"/>
      <c r="KS889" s="57"/>
      <c r="KT889" s="57"/>
      <c r="KU889" s="57"/>
      <c r="KV889" s="57"/>
      <c r="KW889" s="57"/>
      <c r="KX889" s="57"/>
      <c r="KY889" s="57"/>
      <c r="KZ889" s="57"/>
      <c r="LA889" s="57"/>
      <c r="LB889" s="57"/>
      <c r="LC889" s="57"/>
      <c r="LD889" s="57"/>
      <c r="LE889" s="57"/>
      <c r="LF889" s="57"/>
      <c r="LG889" s="57"/>
      <c r="LH889" s="57"/>
      <c r="LI889" s="57"/>
      <c r="LJ889" s="57"/>
      <c r="LK889" s="57"/>
      <c r="LL889" s="57"/>
      <c r="LM889" s="57"/>
      <c r="LN889" s="57"/>
      <c r="LO889" s="57"/>
      <c r="LP889" s="57"/>
      <c r="LQ889" s="57"/>
      <c r="LR889" s="57"/>
      <c r="LS889" s="57"/>
      <c r="LT889" s="57"/>
      <c r="LU889" s="57"/>
      <c r="LV889" s="57"/>
      <c r="LW889" s="57"/>
      <c r="LX889" s="57"/>
      <c r="LY889" s="57"/>
      <c r="LZ889" s="57"/>
      <c r="MA889" s="57"/>
      <c r="MB889" s="57"/>
      <c r="MC889" s="57"/>
      <c r="MD889" s="57"/>
      <c r="ME889" s="57"/>
      <c r="MF889" s="57"/>
      <c r="MG889" s="57"/>
      <c r="MH889" s="57"/>
      <c r="MI889" s="57"/>
      <c r="MJ889" s="57"/>
      <c r="MK889" s="57"/>
      <c r="ML889" s="57"/>
      <c r="MM889" s="57"/>
      <c r="MN889" s="57"/>
      <c r="MO889" s="57"/>
      <c r="MP889" s="57"/>
      <c r="MQ889" s="57"/>
      <c r="MR889" s="57"/>
      <c r="MS889" s="57"/>
      <c r="MT889" s="57"/>
      <c r="MU889" s="57"/>
      <c r="MV889" s="57"/>
      <c r="MW889" s="57"/>
      <c r="MX889" s="57"/>
      <c r="MY889" s="57"/>
      <c r="MZ889" s="57"/>
      <c r="NA889" s="57"/>
      <c r="NB889" s="57"/>
      <c r="NC889" s="57"/>
      <c r="ND889" s="57"/>
      <c r="NE889" s="57"/>
      <c r="NF889" s="57"/>
      <c r="NG889" s="57"/>
      <c r="NH889" s="57"/>
      <c r="NI889" s="57"/>
      <c r="NJ889" s="57"/>
      <c r="NK889" s="57"/>
      <c r="NL889" s="57"/>
      <c r="NM889" s="57"/>
      <c r="NN889" s="57"/>
      <c r="NO889" s="57"/>
      <c r="NP889" s="57"/>
      <c r="NQ889" s="57"/>
      <c r="NR889" s="57"/>
      <c r="NS889" s="57"/>
      <c r="NT889" s="57"/>
      <c r="NU889" s="57"/>
      <c r="NV889" s="57"/>
      <c r="NW889" s="57"/>
      <c r="NX889" s="57"/>
      <c r="NY889" s="57"/>
      <c r="NZ889" s="57"/>
      <c r="OA889" s="57"/>
      <c r="OB889" s="57"/>
      <c r="OC889" s="57"/>
      <c r="OD889" s="57"/>
      <c r="OE889" s="57"/>
      <c r="OF889" s="57"/>
      <c r="OG889" s="57"/>
      <c r="OH889" s="57"/>
      <c r="OI889" s="57"/>
      <c r="OJ889" s="57"/>
      <c r="OK889" s="57"/>
      <c r="OL889" s="57"/>
      <c r="OM889" s="57"/>
      <c r="ON889" s="57"/>
      <c r="OO889" s="57"/>
      <c r="OP889" s="57"/>
      <c r="OQ889" s="57"/>
      <c r="OR889" s="57"/>
      <c r="OS889" s="57"/>
      <c r="OT889" s="57"/>
      <c r="OU889" s="57"/>
      <c r="OV889" s="57"/>
      <c r="OW889" s="57"/>
      <c r="OX889" s="57"/>
      <c r="OY889" s="57"/>
      <c r="OZ889" s="57"/>
      <c r="PA889" s="57"/>
      <c r="PB889" s="57"/>
      <c r="PC889" s="57"/>
      <c r="PD889" s="57"/>
      <c r="PE889" s="57"/>
      <c r="PF889" s="57"/>
      <c r="PG889" s="57"/>
      <c r="PH889" s="57"/>
      <c r="PI889" s="57"/>
      <c r="PJ889" s="57"/>
      <c r="PK889" s="57"/>
      <c r="PL889" s="57"/>
      <c r="PM889" s="57"/>
      <c r="PN889" s="57"/>
      <c r="PO889" s="57"/>
      <c r="PP889" s="57"/>
      <c r="PQ889" s="57"/>
      <c r="PR889" s="57"/>
      <c r="PS889" s="57"/>
      <c r="PT889" s="57"/>
      <c r="PU889" s="57"/>
      <c r="PV889" s="57"/>
      <c r="PW889" s="57"/>
      <c r="PX889" s="57"/>
      <c r="PY889" s="57"/>
      <c r="PZ889" s="57"/>
      <c r="QA889" s="57"/>
      <c r="QB889" s="57"/>
      <c r="QC889" s="57"/>
      <c r="QD889" s="57"/>
      <c r="QE889" s="57"/>
      <c r="QF889" s="57"/>
      <c r="QG889" s="57"/>
      <c r="QH889" s="57"/>
      <c r="QI889" s="57"/>
      <c r="QJ889" s="57"/>
      <c r="QK889" s="57"/>
      <c r="QL889" s="57"/>
      <c r="QM889" s="57"/>
      <c r="QN889" s="57"/>
      <c r="QO889" s="57"/>
      <c r="QP889" s="57"/>
      <c r="QQ889" s="57"/>
      <c r="QR889" s="57"/>
      <c r="QS889" s="57"/>
      <c r="QT889" s="57"/>
      <c r="QU889" s="57"/>
      <c r="QV889" s="57"/>
      <c r="QW889" s="57"/>
      <c r="QX889" s="57"/>
      <c r="QY889" s="57"/>
      <c r="QZ889" s="57"/>
      <c r="RA889" s="57"/>
      <c r="RB889" s="57"/>
      <c r="RC889" s="57"/>
      <c r="RD889" s="57"/>
      <c r="RE889" s="57"/>
      <c r="RF889" s="57"/>
      <c r="RG889" s="57"/>
      <c r="RH889" s="57"/>
      <c r="RI889" s="57"/>
      <c r="RJ889" s="57"/>
      <c r="RK889" s="57"/>
      <c r="RL889" s="57"/>
      <c r="RM889" s="57"/>
      <c r="RN889" s="57"/>
      <c r="RO889" s="57"/>
      <c r="RP889" s="57"/>
      <c r="RQ889" s="57"/>
      <c r="RR889" s="57"/>
      <c r="RS889" s="57"/>
      <c r="RT889" s="57"/>
      <c r="RU889" s="57"/>
      <c r="RV889" s="57"/>
      <c r="RW889" s="57"/>
      <c r="RX889" s="57"/>
      <c r="RY889" s="57"/>
      <c r="RZ889" s="57"/>
      <c r="SA889" s="57"/>
      <c r="SB889" s="57"/>
      <c r="SC889" s="57"/>
      <c r="SD889" s="57"/>
      <c r="SE889" s="57"/>
      <c r="SF889" s="57"/>
      <c r="SG889" s="57"/>
      <c r="SH889" s="57"/>
      <c r="SI889" s="57"/>
      <c r="SJ889" s="57"/>
      <c r="SK889" s="57"/>
      <c r="SL889" s="57"/>
      <c r="SM889" s="57"/>
      <c r="SN889" s="57"/>
      <c r="SO889" s="57"/>
      <c r="SP889" s="57"/>
      <c r="SQ889" s="57"/>
      <c r="SR889" s="57"/>
      <c r="SS889" s="57"/>
      <c r="ST889" s="57"/>
      <c r="SU889" s="57"/>
      <c r="SV889" s="57"/>
      <c r="SW889" s="57"/>
      <c r="SX889" s="57"/>
      <c r="SY889" s="57"/>
      <c r="SZ889" s="57"/>
      <c r="TA889" s="57"/>
      <c r="TB889" s="57"/>
      <c r="TC889" s="57"/>
      <c r="TD889" s="57"/>
      <c r="TE889" s="57"/>
      <c r="TF889" s="57"/>
      <c r="TG889" s="57"/>
      <c r="TH889" s="57"/>
      <c r="TI889" s="57"/>
      <c r="TJ889" s="57"/>
      <c r="TK889" s="57"/>
      <c r="TL889" s="57"/>
      <c r="TM889" s="57"/>
      <c r="TN889" s="57"/>
      <c r="TO889" s="57"/>
      <c r="TP889" s="57"/>
      <c r="TQ889" s="57"/>
      <c r="TR889" s="57"/>
      <c r="TS889" s="57"/>
      <c r="TT889" s="57"/>
      <c r="TU889" s="57"/>
      <c r="TV889" s="57"/>
      <c r="TW889" s="57"/>
      <c r="TX889" s="57"/>
      <c r="TY889" s="57"/>
      <c r="TZ889" s="57"/>
      <c r="UA889" s="57"/>
      <c r="UB889" s="57"/>
      <c r="UC889" s="57"/>
      <c r="UD889" s="57"/>
      <c r="UE889" s="57"/>
      <c r="UF889" s="57"/>
      <c r="UG889" s="57"/>
      <c r="UH889" s="57"/>
      <c r="UI889" s="57"/>
      <c r="UJ889" s="57"/>
      <c r="UK889" s="57"/>
      <c r="UL889" s="57"/>
      <c r="UM889" s="57"/>
      <c r="UN889" s="57"/>
      <c r="UO889" s="57"/>
      <c r="UP889" s="57"/>
      <c r="UQ889" s="57"/>
      <c r="UR889" s="57"/>
      <c r="US889" s="57"/>
      <c r="UT889" s="57"/>
      <c r="UU889" s="57"/>
      <c r="UV889" s="57"/>
      <c r="UW889" s="57"/>
      <c r="UX889" s="57"/>
      <c r="UY889" s="57"/>
      <c r="UZ889" s="57"/>
      <c r="VA889" s="57"/>
      <c r="VB889" s="57"/>
      <c r="VC889" s="57"/>
      <c r="VD889" s="57"/>
      <c r="VE889" s="57"/>
      <c r="VF889" s="57"/>
      <c r="VG889" s="57"/>
      <c r="VH889" s="57"/>
      <c r="VI889" s="57"/>
      <c r="VJ889" s="57"/>
      <c r="VK889" s="57"/>
      <c r="VL889" s="57"/>
      <c r="VM889" s="57"/>
      <c r="VN889" s="57"/>
      <c r="VO889" s="57"/>
      <c r="VP889" s="57"/>
      <c r="VQ889" s="57"/>
      <c r="VR889" s="57"/>
      <c r="VS889" s="57"/>
      <c r="VT889" s="57"/>
      <c r="VU889" s="57"/>
      <c r="VV889" s="57"/>
      <c r="VW889" s="57"/>
      <c r="VX889" s="57"/>
      <c r="VY889" s="57"/>
      <c r="VZ889" s="57"/>
      <c r="WA889" s="57"/>
      <c r="WB889" s="57"/>
      <c r="WC889" s="57"/>
      <c r="WD889" s="57"/>
      <c r="WE889" s="57"/>
      <c r="WF889" s="57"/>
      <c r="WG889" s="57"/>
      <c r="WH889" s="57"/>
      <c r="WI889" s="57"/>
      <c r="WJ889" s="57"/>
      <c r="WK889" s="57"/>
      <c r="WL889" s="57"/>
      <c r="WM889" s="57"/>
      <c r="WN889" s="57"/>
      <c r="WO889" s="57"/>
      <c r="WP889" s="57"/>
      <c r="WQ889" s="57"/>
      <c r="WR889" s="57"/>
      <c r="WS889" s="57"/>
      <c r="WT889" s="57"/>
      <c r="WU889" s="57"/>
      <c r="WV889" s="57"/>
      <c r="WW889" s="57"/>
      <c r="WX889" s="57"/>
      <c r="WY889" s="57"/>
      <c r="WZ889" s="57"/>
      <c r="XA889" s="57"/>
      <c r="XB889" s="57"/>
      <c r="XC889" s="57"/>
      <c r="XD889" s="57"/>
      <c r="XE889" s="57"/>
      <c r="XF889" s="57"/>
      <c r="XG889" s="57"/>
      <c r="XH889" s="57"/>
      <c r="XI889" s="57"/>
      <c r="XJ889" s="57"/>
      <c r="XK889" s="57"/>
      <c r="XL889" s="57"/>
      <c r="XM889" s="57"/>
      <c r="XN889" s="57"/>
      <c r="XO889" s="57"/>
      <c r="XP889" s="57"/>
      <c r="XQ889" s="57"/>
      <c r="XR889" s="57"/>
      <c r="XS889" s="57"/>
      <c r="XT889" s="57"/>
      <c r="XU889" s="57"/>
      <c r="XV889" s="57"/>
      <c r="XW889" s="57"/>
    </row>
    <row r="890">
      <c r="AI890" s="57"/>
      <c r="BR890" s="57"/>
      <c r="DA890" s="57"/>
      <c r="EJ890" s="57"/>
      <c r="EK890" s="57"/>
      <c r="EL890" s="57"/>
      <c r="EM890" s="57"/>
      <c r="EN890" s="57"/>
      <c r="EO890" s="57"/>
      <c r="EP890" s="57"/>
      <c r="EQ890" s="57"/>
      <c r="ER890" s="57"/>
      <c r="ES890" s="57"/>
      <c r="ET890" s="57"/>
      <c r="EU890" s="57"/>
      <c r="EV890" s="57"/>
      <c r="EW890" s="57"/>
      <c r="EX890" s="57"/>
      <c r="EY890" s="57"/>
      <c r="EZ890" s="57"/>
      <c r="FA890" s="57"/>
      <c r="FB890" s="57"/>
      <c r="FC890" s="57"/>
      <c r="FD890" s="57"/>
      <c r="FE890" s="57"/>
      <c r="FF890" s="57"/>
      <c r="FG890" s="57"/>
      <c r="FH890" s="57"/>
      <c r="FI890" s="57"/>
      <c r="FJ890" s="57"/>
      <c r="FK890" s="57"/>
      <c r="FL890" s="57"/>
      <c r="FM890" s="57"/>
      <c r="FN890" s="57"/>
      <c r="FO890" s="57"/>
      <c r="FP890" s="57"/>
      <c r="FQ890" s="57"/>
      <c r="FR890" s="57"/>
      <c r="FS890" s="57"/>
      <c r="FT890" s="57"/>
      <c r="FU890" s="57"/>
      <c r="FV890" s="57"/>
      <c r="FW890" s="57"/>
      <c r="FX890" s="57"/>
      <c r="FY890" s="57"/>
      <c r="FZ890" s="57"/>
      <c r="GA890" s="57"/>
      <c r="GB890" s="57"/>
      <c r="GC890" s="57"/>
      <c r="GD890" s="57"/>
      <c r="GE890" s="57"/>
      <c r="GF890" s="57"/>
      <c r="GG890" s="57"/>
      <c r="GH890" s="57"/>
      <c r="GI890" s="57"/>
      <c r="GJ890" s="57"/>
      <c r="GK890" s="57"/>
      <c r="GL890" s="57"/>
      <c r="GM890" s="57"/>
      <c r="GN890" s="57"/>
      <c r="GO890" s="57"/>
      <c r="GP890" s="57"/>
      <c r="GQ890" s="57"/>
      <c r="GR890" s="57"/>
      <c r="GS890" s="57"/>
      <c r="GT890" s="57"/>
      <c r="GU890" s="57"/>
      <c r="GV890" s="57"/>
      <c r="GW890" s="57"/>
      <c r="GX890" s="57"/>
      <c r="GY890" s="57"/>
      <c r="GZ890" s="57"/>
      <c r="HA890" s="57"/>
      <c r="HB890" s="57"/>
      <c r="HC890" s="57"/>
      <c r="HD890" s="57"/>
      <c r="HE890" s="57"/>
      <c r="HF890" s="57"/>
      <c r="HG890" s="57"/>
      <c r="HH890" s="57"/>
      <c r="HI890" s="57"/>
      <c r="HJ890" s="57"/>
      <c r="HK890" s="57"/>
      <c r="HL890" s="57"/>
      <c r="HM890" s="57"/>
      <c r="HN890" s="57"/>
      <c r="HO890" s="57"/>
      <c r="HP890" s="57"/>
      <c r="HQ890" s="57"/>
      <c r="HR890" s="57"/>
      <c r="HS890" s="57"/>
      <c r="HT890" s="57"/>
      <c r="HU890" s="57"/>
      <c r="HV890" s="57"/>
      <c r="HW890" s="57"/>
      <c r="HX890" s="57"/>
      <c r="HY890" s="57"/>
      <c r="HZ890" s="57"/>
      <c r="IA890" s="57"/>
      <c r="IB890" s="57"/>
      <c r="IC890" s="57"/>
      <c r="ID890" s="57"/>
      <c r="IE890" s="57"/>
      <c r="IF890" s="57"/>
      <c r="IG890" s="57"/>
      <c r="IH890" s="57"/>
      <c r="II890" s="57"/>
      <c r="IJ890" s="57"/>
      <c r="IK890" s="57"/>
      <c r="IL890" s="57"/>
      <c r="IM890" s="57"/>
      <c r="IN890" s="57"/>
      <c r="IO890" s="57"/>
      <c r="IP890" s="57"/>
      <c r="IQ890" s="57"/>
      <c r="IR890" s="57"/>
      <c r="IS890" s="57"/>
      <c r="IT890" s="57"/>
      <c r="IU890" s="57"/>
      <c r="IV890" s="57"/>
      <c r="IW890" s="57"/>
      <c r="IX890" s="57"/>
      <c r="IY890" s="57"/>
      <c r="IZ890" s="57"/>
      <c r="JA890" s="57"/>
      <c r="JB890" s="57"/>
      <c r="JC890" s="57"/>
      <c r="JD890" s="57"/>
      <c r="JE890" s="57"/>
      <c r="JF890" s="57"/>
      <c r="JG890" s="57"/>
      <c r="JH890" s="57"/>
      <c r="JI890" s="57"/>
      <c r="JJ890" s="57"/>
      <c r="JK890" s="57"/>
      <c r="JL890" s="57"/>
      <c r="JM890" s="57"/>
      <c r="JN890" s="57"/>
      <c r="JO890" s="57"/>
      <c r="JP890" s="57"/>
      <c r="JQ890" s="57"/>
      <c r="JR890" s="57"/>
      <c r="JS890" s="57"/>
      <c r="JT890" s="57"/>
      <c r="JU890" s="57"/>
      <c r="JV890" s="57"/>
      <c r="JW890" s="57"/>
      <c r="JX890" s="57"/>
      <c r="JY890" s="57"/>
      <c r="JZ890" s="57"/>
      <c r="KA890" s="57"/>
      <c r="KB890" s="57"/>
      <c r="KC890" s="57"/>
      <c r="KD890" s="57"/>
      <c r="KE890" s="57"/>
      <c r="KF890" s="57"/>
      <c r="KG890" s="57"/>
      <c r="KH890" s="57"/>
      <c r="KI890" s="57"/>
      <c r="KJ890" s="57"/>
      <c r="KK890" s="57"/>
      <c r="KL890" s="57"/>
      <c r="KM890" s="57"/>
      <c r="KN890" s="57"/>
      <c r="KO890" s="57"/>
      <c r="KP890" s="57"/>
      <c r="KQ890" s="57"/>
      <c r="KR890" s="57"/>
      <c r="KS890" s="57"/>
      <c r="KT890" s="57"/>
      <c r="KU890" s="57"/>
      <c r="KV890" s="57"/>
      <c r="KW890" s="57"/>
      <c r="KX890" s="57"/>
      <c r="KY890" s="57"/>
      <c r="KZ890" s="57"/>
      <c r="LA890" s="57"/>
      <c r="LB890" s="57"/>
      <c r="LC890" s="57"/>
      <c r="LD890" s="57"/>
      <c r="LE890" s="57"/>
      <c r="LF890" s="57"/>
      <c r="LG890" s="57"/>
      <c r="LH890" s="57"/>
      <c r="LI890" s="57"/>
      <c r="LJ890" s="57"/>
      <c r="LK890" s="57"/>
      <c r="LL890" s="57"/>
      <c r="LM890" s="57"/>
      <c r="LN890" s="57"/>
      <c r="LO890" s="57"/>
      <c r="LP890" s="57"/>
      <c r="LQ890" s="57"/>
      <c r="LR890" s="57"/>
      <c r="LS890" s="57"/>
      <c r="LT890" s="57"/>
      <c r="LU890" s="57"/>
      <c r="LV890" s="57"/>
      <c r="LW890" s="57"/>
      <c r="LX890" s="57"/>
      <c r="LY890" s="57"/>
      <c r="LZ890" s="57"/>
      <c r="MA890" s="57"/>
      <c r="MB890" s="57"/>
      <c r="MC890" s="57"/>
      <c r="MD890" s="57"/>
      <c r="ME890" s="57"/>
      <c r="MF890" s="57"/>
      <c r="MG890" s="57"/>
      <c r="MH890" s="57"/>
      <c r="MI890" s="57"/>
      <c r="MJ890" s="57"/>
      <c r="MK890" s="57"/>
      <c r="ML890" s="57"/>
      <c r="MM890" s="57"/>
      <c r="MN890" s="57"/>
      <c r="MO890" s="57"/>
      <c r="MP890" s="57"/>
      <c r="MQ890" s="57"/>
      <c r="MR890" s="57"/>
      <c r="MS890" s="57"/>
      <c r="MT890" s="57"/>
      <c r="MU890" s="57"/>
      <c r="MV890" s="57"/>
      <c r="MW890" s="57"/>
      <c r="MX890" s="57"/>
      <c r="MY890" s="57"/>
      <c r="MZ890" s="57"/>
      <c r="NA890" s="57"/>
      <c r="NB890" s="57"/>
      <c r="NC890" s="57"/>
      <c r="ND890" s="57"/>
      <c r="NE890" s="57"/>
      <c r="NF890" s="57"/>
      <c r="NG890" s="57"/>
      <c r="NH890" s="57"/>
      <c r="NI890" s="57"/>
      <c r="NJ890" s="57"/>
      <c r="NK890" s="57"/>
      <c r="NL890" s="57"/>
      <c r="NM890" s="57"/>
      <c r="NN890" s="57"/>
      <c r="NO890" s="57"/>
      <c r="NP890" s="57"/>
      <c r="NQ890" s="57"/>
      <c r="NR890" s="57"/>
      <c r="NS890" s="57"/>
      <c r="NT890" s="57"/>
      <c r="NU890" s="57"/>
      <c r="NV890" s="57"/>
      <c r="NW890" s="57"/>
      <c r="NX890" s="57"/>
      <c r="NY890" s="57"/>
      <c r="NZ890" s="57"/>
      <c r="OA890" s="57"/>
      <c r="OB890" s="57"/>
      <c r="OC890" s="57"/>
      <c r="OD890" s="57"/>
      <c r="OE890" s="57"/>
      <c r="OF890" s="57"/>
      <c r="OG890" s="57"/>
      <c r="OH890" s="57"/>
      <c r="OI890" s="57"/>
      <c r="OJ890" s="57"/>
      <c r="OK890" s="57"/>
      <c r="OL890" s="57"/>
      <c r="OM890" s="57"/>
      <c r="ON890" s="57"/>
      <c r="OO890" s="57"/>
      <c r="OP890" s="57"/>
      <c r="OQ890" s="57"/>
      <c r="OR890" s="57"/>
      <c r="OS890" s="57"/>
      <c r="OT890" s="57"/>
      <c r="OU890" s="57"/>
      <c r="OV890" s="57"/>
      <c r="OW890" s="57"/>
      <c r="OX890" s="57"/>
      <c r="OY890" s="57"/>
      <c r="OZ890" s="57"/>
      <c r="PA890" s="57"/>
      <c r="PB890" s="57"/>
      <c r="PC890" s="57"/>
      <c r="PD890" s="57"/>
      <c r="PE890" s="57"/>
      <c r="PF890" s="57"/>
      <c r="PG890" s="57"/>
      <c r="PH890" s="57"/>
      <c r="PI890" s="57"/>
      <c r="PJ890" s="57"/>
      <c r="PK890" s="57"/>
      <c r="PL890" s="57"/>
      <c r="PM890" s="57"/>
      <c r="PN890" s="57"/>
      <c r="PO890" s="57"/>
      <c r="PP890" s="57"/>
      <c r="PQ890" s="57"/>
      <c r="PR890" s="57"/>
      <c r="PS890" s="57"/>
      <c r="PT890" s="57"/>
      <c r="PU890" s="57"/>
      <c r="PV890" s="57"/>
      <c r="PW890" s="57"/>
      <c r="PX890" s="57"/>
      <c r="PY890" s="57"/>
      <c r="PZ890" s="57"/>
      <c r="QA890" s="57"/>
      <c r="QB890" s="57"/>
      <c r="QC890" s="57"/>
      <c r="QD890" s="57"/>
      <c r="QE890" s="57"/>
      <c r="QF890" s="57"/>
      <c r="QG890" s="57"/>
      <c r="QH890" s="57"/>
      <c r="QI890" s="57"/>
      <c r="QJ890" s="57"/>
      <c r="QK890" s="57"/>
      <c r="QL890" s="57"/>
      <c r="QM890" s="57"/>
      <c r="QN890" s="57"/>
      <c r="QO890" s="57"/>
      <c r="QP890" s="57"/>
      <c r="QQ890" s="57"/>
      <c r="QR890" s="57"/>
      <c r="QS890" s="57"/>
      <c r="QT890" s="57"/>
      <c r="QU890" s="57"/>
      <c r="QV890" s="57"/>
      <c r="QW890" s="57"/>
      <c r="QX890" s="57"/>
      <c r="QY890" s="57"/>
      <c r="QZ890" s="57"/>
      <c r="RA890" s="57"/>
      <c r="RB890" s="57"/>
      <c r="RC890" s="57"/>
      <c r="RD890" s="57"/>
      <c r="RE890" s="57"/>
      <c r="RF890" s="57"/>
      <c r="RG890" s="57"/>
      <c r="RH890" s="57"/>
      <c r="RI890" s="57"/>
      <c r="RJ890" s="57"/>
      <c r="RK890" s="57"/>
      <c r="RL890" s="57"/>
      <c r="RM890" s="57"/>
      <c r="RN890" s="57"/>
      <c r="RO890" s="57"/>
      <c r="RP890" s="57"/>
      <c r="RQ890" s="57"/>
      <c r="RR890" s="57"/>
      <c r="RS890" s="57"/>
      <c r="RT890" s="57"/>
      <c r="RU890" s="57"/>
      <c r="RV890" s="57"/>
      <c r="RW890" s="57"/>
      <c r="RX890" s="57"/>
      <c r="RY890" s="57"/>
      <c r="RZ890" s="57"/>
      <c r="SA890" s="57"/>
      <c r="SB890" s="57"/>
      <c r="SC890" s="57"/>
      <c r="SD890" s="57"/>
      <c r="SE890" s="57"/>
      <c r="SF890" s="57"/>
      <c r="SG890" s="57"/>
      <c r="SH890" s="57"/>
      <c r="SI890" s="57"/>
      <c r="SJ890" s="57"/>
      <c r="SK890" s="57"/>
      <c r="SL890" s="57"/>
      <c r="SM890" s="57"/>
      <c r="SN890" s="57"/>
      <c r="SO890" s="57"/>
      <c r="SP890" s="57"/>
      <c r="SQ890" s="57"/>
      <c r="SR890" s="57"/>
      <c r="SS890" s="57"/>
      <c r="ST890" s="57"/>
      <c r="SU890" s="57"/>
      <c r="SV890" s="57"/>
      <c r="SW890" s="57"/>
      <c r="SX890" s="57"/>
      <c r="SY890" s="57"/>
      <c r="SZ890" s="57"/>
      <c r="TA890" s="57"/>
      <c r="TB890" s="57"/>
      <c r="TC890" s="57"/>
      <c r="TD890" s="57"/>
      <c r="TE890" s="57"/>
      <c r="TF890" s="57"/>
      <c r="TG890" s="57"/>
      <c r="TH890" s="57"/>
      <c r="TI890" s="57"/>
      <c r="TJ890" s="57"/>
      <c r="TK890" s="57"/>
      <c r="TL890" s="57"/>
      <c r="TM890" s="57"/>
      <c r="TN890" s="57"/>
      <c r="TO890" s="57"/>
      <c r="TP890" s="57"/>
      <c r="TQ890" s="57"/>
      <c r="TR890" s="57"/>
      <c r="TS890" s="57"/>
      <c r="TT890" s="57"/>
      <c r="TU890" s="57"/>
      <c r="TV890" s="57"/>
      <c r="TW890" s="57"/>
      <c r="TX890" s="57"/>
      <c r="TY890" s="57"/>
      <c r="TZ890" s="57"/>
      <c r="UA890" s="57"/>
      <c r="UB890" s="57"/>
      <c r="UC890" s="57"/>
      <c r="UD890" s="57"/>
      <c r="UE890" s="57"/>
      <c r="UF890" s="57"/>
      <c r="UG890" s="57"/>
      <c r="UH890" s="57"/>
      <c r="UI890" s="57"/>
      <c r="UJ890" s="57"/>
      <c r="UK890" s="57"/>
      <c r="UL890" s="57"/>
      <c r="UM890" s="57"/>
      <c r="UN890" s="57"/>
      <c r="UO890" s="57"/>
      <c r="UP890" s="57"/>
      <c r="UQ890" s="57"/>
      <c r="UR890" s="57"/>
      <c r="US890" s="57"/>
      <c r="UT890" s="57"/>
      <c r="UU890" s="57"/>
      <c r="UV890" s="57"/>
      <c r="UW890" s="57"/>
      <c r="UX890" s="57"/>
      <c r="UY890" s="57"/>
      <c r="UZ890" s="57"/>
      <c r="VA890" s="57"/>
      <c r="VB890" s="57"/>
      <c r="VC890" s="57"/>
      <c r="VD890" s="57"/>
      <c r="VE890" s="57"/>
      <c r="VF890" s="57"/>
      <c r="VG890" s="57"/>
      <c r="VH890" s="57"/>
      <c r="VI890" s="57"/>
      <c r="VJ890" s="57"/>
      <c r="VK890" s="57"/>
      <c r="VL890" s="57"/>
      <c r="VM890" s="57"/>
      <c r="VN890" s="57"/>
      <c r="VO890" s="57"/>
      <c r="VP890" s="57"/>
      <c r="VQ890" s="57"/>
      <c r="VR890" s="57"/>
      <c r="VS890" s="57"/>
      <c r="VT890" s="57"/>
      <c r="VU890" s="57"/>
      <c r="VV890" s="57"/>
      <c r="VW890" s="57"/>
      <c r="VX890" s="57"/>
      <c r="VY890" s="57"/>
      <c r="VZ890" s="57"/>
      <c r="WA890" s="57"/>
      <c r="WB890" s="57"/>
      <c r="WC890" s="57"/>
      <c r="WD890" s="57"/>
      <c r="WE890" s="57"/>
      <c r="WF890" s="57"/>
      <c r="WG890" s="57"/>
      <c r="WH890" s="57"/>
      <c r="WI890" s="57"/>
      <c r="WJ890" s="57"/>
      <c r="WK890" s="57"/>
      <c r="WL890" s="57"/>
      <c r="WM890" s="57"/>
      <c r="WN890" s="57"/>
      <c r="WO890" s="57"/>
      <c r="WP890" s="57"/>
      <c r="WQ890" s="57"/>
      <c r="WR890" s="57"/>
      <c r="WS890" s="57"/>
      <c r="WT890" s="57"/>
      <c r="WU890" s="57"/>
      <c r="WV890" s="57"/>
      <c r="WW890" s="57"/>
      <c r="WX890" s="57"/>
      <c r="WY890" s="57"/>
      <c r="WZ890" s="57"/>
      <c r="XA890" s="57"/>
      <c r="XB890" s="57"/>
      <c r="XC890" s="57"/>
      <c r="XD890" s="57"/>
      <c r="XE890" s="57"/>
      <c r="XF890" s="57"/>
      <c r="XG890" s="57"/>
      <c r="XH890" s="57"/>
      <c r="XI890" s="57"/>
      <c r="XJ890" s="57"/>
      <c r="XK890" s="57"/>
      <c r="XL890" s="57"/>
      <c r="XM890" s="57"/>
      <c r="XN890" s="57"/>
      <c r="XO890" s="57"/>
      <c r="XP890" s="57"/>
      <c r="XQ890" s="57"/>
      <c r="XR890" s="57"/>
      <c r="XS890" s="57"/>
      <c r="XT890" s="57"/>
      <c r="XU890" s="57"/>
      <c r="XV890" s="57"/>
      <c r="XW890" s="57"/>
    </row>
    <row r="891">
      <c r="AI891" s="57"/>
      <c r="BR891" s="57"/>
      <c r="DA891" s="57"/>
      <c r="EJ891" s="57"/>
      <c r="EK891" s="57"/>
      <c r="EL891" s="57"/>
      <c r="EM891" s="57"/>
      <c r="EN891" s="57"/>
      <c r="EO891" s="57"/>
      <c r="EP891" s="57"/>
      <c r="EQ891" s="57"/>
      <c r="ER891" s="57"/>
      <c r="ES891" s="57"/>
      <c r="ET891" s="57"/>
      <c r="EU891" s="57"/>
      <c r="EV891" s="57"/>
      <c r="EW891" s="57"/>
      <c r="EX891" s="57"/>
      <c r="EY891" s="57"/>
      <c r="EZ891" s="57"/>
      <c r="FA891" s="57"/>
      <c r="FB891" s="57"/>
      <c r="FC891" s="57"/>
      <c r="FD891" s="57"/>
      <c r="FE891" s="57"/>
      <c r="FF891" s="57"/>
      <c r="FG891" s="57"/>
      <c r="FH891" s="57"/>
      <c r="FI891" s="57"/>
      <c r="FJ891" s="57"/>
      <c r="FK891" s="57"/>
      <c r="FL891" s="57"/>
      <c r="FM891" s="57"/>
      <c r="FN891" s="57"/>
      <c r="FO891" s="57"/>
      <c r="FP891" s="57"/>
      <c r="FQ891" s="57"/>
      <c r="FR891" s="57"/>
      <c r="FS891" s="57"/>
      <c r="FT891" s="57"/>
      <c r="FU891" s="57"/>
      <c r="FV891" s="57"/>
      <c r="FW891" s="57"/>
      <c r="FX891" s="57"/>
      <c r="FY891" s="57"/>
      <c r="FZ891" s="57"/>
      <c r="GA891" s="57"/>
      <c r="GB891" s="57"/>
      <c r="GC891" s="57"/>
      <c r="GD891" s="57"/>
      <c r="GE891" s="57"/>
      <c r="GF891" s="57"/>
      <c r="GG891" s="57"/>
      <c r="GH891" s="57"/>
      <c r="GI891" s="57"/>
      <c r="GJ891" s="57"/>
      <c r="GK891" s="57"/>
      <c r="GL891" s="57"/>
      <c r="GM891" s="57"/>
      <c r="GN891" s="57"/>
      <c r="GO891" s="57"/>
      <c r="GP891" s="57"/>
      <c r="GQ891" s="57"/>
      <c r="GR891" s="57"/>
      <c r="GS891" s="57"/>
      <c r="GT891" s="57"/>
      <c r="GU891" s="57"/>
      <c r="GV891" s="57"/>
      <c r="GW891" s="57"/>
      <c r="GX891" s="57"/>
      <c r="GY891" s="57"/>
      <c r="GZ891" s="57"/>
      <c r="HA891" s="57"/>
      <c r="HB891" s="57"/>
      <c r="HC891" s="57"/>
      <c r="HD891" s="57"/>
      <c r="HE891" s="57"/>
      <c r="HF891" s="57"/>
      <c r="HG891" s="57"/>
      <c r="HH891" s="57"/>
      <c r="HI891" s="57"/>
      <c r="HJ891" s="57"/>
      <c r="HK891" s="57"/>
      <c r="HL891" s="57"/>
      <c r="HM891" s="57"/>
      <c r="HN891" s="57"/>
      <c r="HO891" s="57"/>
      <c r="HP891" s="57"/>
      <c r="HQ891" s="57"/>
      <c r="HR891" s="57"/>
      <c r="HS891" s="57"/>
      <c r="HT891" s="57"/>
      <c r="HU891" s="57"/>
      <c r="HV891" s="57"/>
      <c r="HW891" s="57"/>
      <c r="HX891" s="57"/>
      <c r="HY891" s="57"/>
      <c r="HZ891" s="57"/>
      <c r="IA891" s="57"/>
      <c r="IB891" s="57"/>
      <c r="IC891" s="57"/>
      <c r="ID891" s="57"/>
      <c r="IE891" s="57"/>
      <c r="IF891" s="57"/>
      <c r="IG891" s="57"/>
      <c r="IH891" s="57"/>
      <c r="II891" s="57"/>
      <c r="IJ891" s="57"/>
      <c r="IK891" s="57"/>
      <c r="IL891" s="57"/>
      <c r="IM891" s="57"/>
      <c r="IN891" s="57"/>
      <c r="IO891" s="57"/>
      <c r="IP891" s="57"/>
      <c r="IQ891" s="57"/>
      <c r="IR891" s="57"/>
      <c r="IS891" s="57"/>
      <c r="IT891" s="57"/>
      <c r="IU891" s="57"/>
      <c r="IV891" s="57"/>
      <c r="IW891" s="57"/>
      <c r="IX891" s="57"/>
      <c r="IY891" s="57"/>
      <c r="IZ891" s="57"/>
      <c r="JA891" s="57"/>
      <c r="JB891" s="57"/>
      <c r="JC891" s="57"/>
      <c r="JD891" s="57"/>
      <c r="JE891" s="57"/>
      <c r="JF891" s="57"/>
      <c r="JG891" s="57"/>
      <c r="JH891" s="57"/>
      <c r="JI891" s="57"/>
      <c r="JJ891" s="57"/>
      <c r="JK891" s="57"/>
      <c r="JL891" s="57"/>
      <c r="JM891" s="57"/>
      <c r="JN891" s="57"/>
      <c r="JO891" s="57"/>
      <c r="JP891" s="57"/>
      <c r="JQ891" s="57"/>
      <c r="JR891" s="57"/>
      <c r="JS891" s="57"/>
      <c r="JT891" s="57"/>
      <c r="JU891" s="57"/>
      <c r="JV891" s="57"/>
      <c r="JW891" s="57"/>
      <c r="JX891" s="57"/>
      <c r="JY891" s="57"/>
      <c r="JZ891" s="57"/>
      <c r="KA891" s="57"/>
      <c r="KB891" s="57"/>
      <c r="KC891" s="57"/>
      <c r="KD891" s="57"/>
      <c r="KE891" s="57"/>
      <c r="KF891" s="57"/>
      <c r="KG891" s="57"/>
      <c r="KH891" s="57"/>
      <c r="KI891" s="57"/>
      <c r="KJ891" s="57"/>
      <c r="KK891" s="57"/>
      <c r="KL891" s="57"/>
      <c r="KM891" s="57"/>
      <c r="KN891" s="57"/>
      <c r="KO891" s="57"/>
      <c r="KP891" s="57"/>
      <c r="KQ891" s="57"/>
      <c r="KR891" s="57"/>
      <c r="KS891" s="57"/>
      <c r="KT891" s="57"/>
      <c r="KU891" s="57"/>
      <c r="KV891" s="57"/>
      <c r="KW891" s="57"/>
      <c r="KX891" s="57"/>
      <c r="KY891" s="57"/>
      <c r="KZ891" s="57"/>
      <c r="LA891" s="57"/>
      <c r="LB891" s="57"/>
      <c r="LC891" s="57"/>
      <c r="LD891" s="57"/>
      <c r="LE891" s="57"/>
      <c r="LF891" s="57"/>
      <c r="LG891" s="57"/>
      <c r="LH891" s="57"/>
      <c r="LI891" s="57"/>
      <c r="LJ891" s="57"/>
      <c r="LK891" s="57"/>
      <c r="LL891" s="57"/>
      <c r="LM891" s="57"/>
      <c r="LN891" s="57"/>
      <c r="LO891" s="57"/>
      <c r="LP891" s="57"/>
      <c r="LQ891" s="57"/>
      <c r="LR891" s="57"/>
      <c r="LS891" s="57"/>
      <c r="LT891" s="57"/>
      <c r="LU891" s="57"/>
      <c r="LV891" s="57"/>
      <c r="LW891" s="57"/>
      <c r="LX891" s="57"/>
      <c r="LY891" s="57"/>
      <c r="LZ891" s="57"/>
      <c r="MA891" s="57"/>
      <c r="MB891" s="57"/>
      <c r="MC891" s="57"/>
      <c r="MD891" s="57"/>
      <c r="ME891" s="57"/>
      <c r="MF891" s="57"/>
      <c r="MG891" s="57"/>
      <c r="MH891" s="57"/>
      <c r="MI891" s="57"/>
      <c r="MJ891" s="57"/>
      <c r="MK891" s="57"/>
      <c r="ML891" s="57"/>
      <c r="MM891" s="57"/>
      <c r="MN891" s="57"/>
      <c r="MO891" s="57"/>
      <c r="MP891" s="57"/>
      <c r="MQ891" s="57"/>
      <c r="MR891" s="57"/>
      <c r="MS891" s="57"/>
      <c r="MT891" s="57"/>
      <c r="MU891" s="57"/>
      <c r="MV891" s="57"/>
      <c r="MW891" s="57"/>
      <c r="MX891" s="57"/>
      <c r="MY891" s="57"/>
      <c r="MZ891" s="57"/>
      <c r="NA891" s="57"/>
      <c r="NB891" s="57"/>
      <c r="NC891" s="57"/>
      <c r="ND891" s="57"/>
      <c r="NE891" s="57"/>
      <c r="NF891" s="57"/>
      <c r="NG891" s="57"/>
      <c r="NH891" s="57"/>
      <c r="NI891" s="57"/>
      <c r="NJ891" s="57"/>
      <c r="NK891" s="57"/>
      <c r="NL891" s="57"/>
      <c r="NM891" s="57"/>
      <c r="NN891" s="57"/>
      <c r="NO891" s="57"/>
      <c r="NP891" s="57"/>
      <c r="NQ891" s="57"/>
      <c r="NR891" s="57"/>
      <c r="NS891" s="57"/>
      <c r="NT891" s="57"/>
      <c r="NU891" s="57"/>
      <c r="NV891" s="57"/>
      <c r="NW891" s="57"/>
      <c r="NX891" s="57"/>
      <c r="NY891" s="57"/>
      <c r="NZ891" s="57"/>
      <c r="OA891" s="57"/>
      <c r="OB891" s="57"/>
      <c r="OC891" s="57"/>
      <c r="OD891" s="57"/>
      <c r="OE891" s="57"/>
      <c r="OF891" s="57"/>
      <c r="OG891" s="57"/>
      <c r="OH891" s="57"/>
      <c r="OI891" s="57"/>
      <c r="OJ891" s="57"/>
      <c r="OK891" s="57"/>
      <c r="OL891" s="57"/>
      <c r="OM891" s="57"/>
      <c r="ON891" s="57"/>
      <c r="OO891" s="57"/>
      <c r="OP891" s="57"/>
      <c r="OQ891" s="57"/>
      <c r="OR891" s="57"/>
      <c r="OS891" s="57"/>
      <c r="OT891" s="57"/>
      <c r="OU891" s="57"/>
      <c r="OV891" s="57"/>
      <c r="OW891" s="57"/>
      <c r="OX891" s="57"/>
      <c r="OY891" s="57"/>
      <c r="OZ891" s="57"/>
      <c r="PA891" s="57"/>
      <c r="PB891" s="57"/>
      <c r="PC891" s="57"/>
      <c r="PD891" s="57"/>
      <c r="PE891" s="57"/>
      <c r="PF891" s="57"/>
      <c r="PG891" s="57"/>
      <c r="PH891" s="57"/>
      <c r="PI891" s="57"/>
      <c r="PJ891" s="57"/>
      <c r="PK891" s="57"/>
      <c r="PL891" s="57"/>
      <c r="PM891" s="57"/>
      <c r="PN891" s="57"/>
      <c r="PO891" s="57"/>
      <c r="PP891" s="57"/>
      <c r="PQ891" s="57"/>
      <c r="PR891" s="57"/>
      <c r="PS891" s="57"/>
      <c r="PT891" s="57"/>
      <c r="PU891" s="57"/>
      <c r="PV891" s="57"/>
      <c r="PW891" s="57"/>
      <c r="PX891" s="57"/>
      <c r="PY891" s="57"/>
      <c r="PZ891" s="57"/>
      <c r="QA891" s="57"/>
      <c r="QB891" s="57"/>
      <c r="QC891" s="57"/>
      <c r="QD891" s="57"/>
      <c r="QE891" s="57"/>
      <c r="QF891" s="57"/>
      <c r="QG891" s="57"/>
      <c r="QH891" s="57"/>
      <c r="QI891" s="57"/>
      <c r="QJ891" s="57"/>
      <c r="QK891" s="57"/>
      <c r="QL891" s="57"/>
      <c r="QM891" s="57"/>
      <c r="QN891" s="57"/>
      <c r="QO891" s="57"/>
      <c r="QP891" s="57"/>
      <c r="QQ891" s="57"/>
      <c r="QR891" s="57"/>
      <c r="QS891" s="57"/>
      <c r="QT891" s="57"/>
      <c r="QU891" s="57"/>
      <c r="QV891" s="57"/>
      <c r="QW891" s="57"/>
      <c r="QX891" s="57"/>
      <c r="QY891" s="57"/>
      <c r="QZ891" s="57"/>
      <c r="RA891" s="57"/>
      <c r="RB891" s="57"/>
      <c r="RC891" s="57"/>
      <c r="RD891" s="57"/>
      <c r="RE891" s="57"/>
      <c r="RF891" s="57"/>
      <c r="RG891" s="57"/>
      <c r="RH891" s="57"/>
      <c r="RI891" s="57"/>
      <c r="RJ891" s="57"/>
      <c r="RK891" s="57"/>
      <c r="RL891" s="57"/>
      <c r="RM891" s="57"/>
      <c r="RN891" s="57"/>
      <c r="RO891" s="57"/>
      <c r="RP891" s="57"/>
      <c r="RQ891" s="57"/>
      <c r="RR891" s="57"/>
      <c r="RS891" s="57"/>
      <c r="RT891" s="57"/>
      <c r="RU891" s="57"/>
      <c r="RV891" s="57"/>
      <c r="RW891" s="57"/>
      <c r="RX891" s="57"/>
      <c r="RY891" s="57"/>
      <c r="RZ891" s="57"/>
      <c r="SA891" s="57"/>
      <c r="SB891" s="57"/>
      <c r="SC891" s="57"/>
      <c r="SD891" s="57"/>
      <c r="SE891" s="57"/>
      <c r="SF891" s="57"/>
      <c r="SG891" s="57"/>
      <c r="SH891" s="57"/>
      <c r="SI891" s="57"/>
      <c r="SJ891" s="57"/>
      <c r="SK891" s="57"/>
      <c r="SL891" s="57"/>
      <c r="SM891" s="57"/>
      <c r="SN891" s="57"/>
      <c r="SO891" s="57"/>
      <c r="SP891" s="57"/>
      <c r="SQ891" s="57"/>
      <c r="SR891" s="57"/>
      <c r="SS891" s="57"/>
      <c r="ST891" s="57"/>
      <c r="SU891" s="57"/>
      <c r="SV891" s="57"/>
      <c r="SW891" s="57"/>
      <c r="SX891" s="57"/>
      <c r="SY891" s="57"/>
      <c r="SZ891" s="57"/>
      <c r="TA891" s="57"/>
      <c r="TB891" s="57"/>
      <c r="TC891" s="57"/>
      <c r="TD891" s="57"/>
      <c r="TE891" s="57"/>
      <c r="TF891" s="57"/>
      <c r="TG891" s="57"/>
      <c r="TH891" s="57"/>
      <c r="TI891" s="57"/>
      <c r="TJ891" s="57"/>
      <c r="TK891" s="57"/>
      <c r="TL891" s="57"/>
      <c r="TM891" s="57"/>
      <c r="TN891" s="57"/>
      <c r="TO891" s="57"/>
      <c r="TP891" s="57"/>
      <c r="TQ891" s="57"/>
      <c r="TR891" s="57"/>
      <c r="TS891" s="57"/>
      <c r="TT891" s="57"/>
      <c r="TU891" s="57"/>
      <c r="TV891" s="57"/>
      <c r="TW891" s="57"/>
      <c r="TX891" s="57"/>
      <c r="TY891" s="57"/>
      <c r="TZ891" s="57"/>
      <c r="UA891" s="57"/>
      <c r="UB891" s="57"/>
      <c r="UC891" s="57"/>
      <c r="UD891" s="57"/>
      <c r="UE891" s="57"/>
      <c r="UF891" s="57"/>
      <c r="UG891" s="57"/>
      <c r="UH891" s="57"/>
      <c r="UI891" s="57"/>
      <c r="UJ891" s="57"/>
      <c r="UK891" s="57"/>
      <c r="UL891" s="57"/>
      <c r="UM891" s="57"/>
      <c r="UN891" s="57"/>
      <c r="UO891" s="57"/>
      <c r="UP891" s="57"/>
      <c r="UQ891" s="57"/>
      <c r="UR891" s="57"/>
      <c r="US891" s="57"/>
      <c r="UT891" s="57"/>
      <c r="UU891" s="57"/>
      <c r="UV891" s="57"/>
      <c r="UW891" s="57"/>
      <c r="UX891" s="57"/>
      <c r="UY891" s="57"/>
      <c r="UZ891" s="57"/>
      <c r="VA891" s="57"/>
      <c r="VB891" s="57"/>
      <c r="VC891" s="57"/>
      <c r="VD891" s="57"/>
      <c r="VE891" s="57"/>
      <c r="VF891" s="57"/>
      <c r="VG891" s="57"/>
      <c r="VH891" s="57"/>
      <c r="VI891" s="57"/>
      <c r="VJ891" s="57"/>
      <c r="VK891" s="57"/>
      <c r="VL891" s="57"/>
      <c r="VM891" s="57"/>
      <c r="VN891" s="57"/>
      <c r="VO891" s="57"/>
      <c r="VP891" s="57"/>
      <c r="VQ891" s="57"/>
      <c r="VR891" s="57"/>
      <c r="VS891" s="57"/>
      <c r="VT891" s="57"/>
      <c r="VU891" s="57"/>
      <c r="VV891" s="57"/>
      <c r="VW891" s="57"/>
      <c r="VX891" s="57"/>
      <c r="VY891" s="57"/>
      <c r="VZ891" s="57"/>
      <c r="WA891" s="57"/>
      <c r="WB891" s="57"/>
      <c r="WC891" s="57"/>
      <c r="WD891" s="57"/>
      <c r="WE891" s="57"/>
      <c r="WF891" s="57"/>
      <c r="WG891" s="57"/>
      <c r="WH891" s="57"/>
      <c r="WI891" s="57"/>
      <c r="WJ891" s="57"/>
      <c r="WK891" s="57"/>
      <c r="WL891" s="57"/>
      <c r="WM891" s="57"/>
      <c r="WN891" s="57"/>
      <c r="WO891" s="57"/>
      <c r="WP891" s="57"/>
      <c r="WQ891" s="57"/>
      <c r="WR891" s="57"/>
      <c r="WS891" s="57"/>
      <c r="WT891" s="57"/>
      <c r="WU891" s="57"/>
      <c r="WV891" s="57"/>
      <c r="WW891" s="57"/>
      <c r="WX891" s="57"/>
      <c r="WY891" s="57"/>
      <c r="WZ891" s="57"/>
      <c r="XA891" s="57"/>
      <c r="XB891" s="57"/>
      <c r="XC891" s="57"/>
      <c r="XD891" s="57"/>
      <c r="XE891" s="57"/>
      <c r="XF891" s="57"/>
      <c r="XG891" s="57"/>
      <c r="XH891" s="57"/>
      <c r="XI891" s="57"/>
      <c r="XJ891" s="57"/>
      <c r="XK891" s="57"/>
      <c r="XL891" s="57"/>
      <c r="XM891" s="57"/>
      <c r="XN891" s="57"/>
      <c r="XO891" s="57"/>
      <c r="XP891" s="57"/>
      <c r="XQ891" s="57"/>
      <c r="XR891" s="57"/>
      <c r="XS891" s="57"/>
      <c r="XT891" s="57"/>
      <c r="XU891" s="57"/>
      <c r="XV891" s="57"/>
      <c r="XW891" s="57"/>
    </row>
    <row r="892">
      <c r="AI892" s="57"/>
      <c r="BR892" s="57"/>
      <c r="DA892" s="57"/>
      <c r="EJ892" s="57"/>
      <c r="EK892" s="57"/>
      <c r="EL892" s="57"/>
      <c r="EM892" s="57"/>
      <c r="EN892" s="57"/>
      <c r="EO892" s="57"/>
      <c r="EP892" s="57"/>
      <c r="EQ892" s="57"/>
      <c r="ER892" s="57"/>
      <c r="ES892" s="57"/>
      <c r="ET892" s="57"/>
      <c r="EU892" s="57"/>
      <c r="EV892" s="57"/>
      <c r="EW892" s="57"/>
      <c r="EX892" s="57"/>
      <c r="EY892" s="57"/>
      <c r="EZ892" s="57"/>
      <c r="FA892" s="57"/>
      <c r="FB892" s="57"/>
      <c r="FC892" s="57"/>
      <c r="FD892" s="57"/>
      <c r="FE892" s="57"/>
      <c r="FF892" s="57"/>
      <c r="FG892" s="57"/>
      <c r="FH892" s="57"/>
      <c r="FI892" s="57"/>
      <c r="FJ892" s="57"/>
      <c r="FK892" s="57"/>
      <c r="FL892" s="57"/>
      <c r="FM892" s="57"/>
      <c r="FN892" s="57"/>
      <c r="FO892" s="57"/>
      <c r="FP892" s="57"/>
      <c r="FQ892" s="57"/>
      <c r="FR892" s="57"/>
      <c r="FS892" s="57"/>
      <c r="FT892" s="57"/>
      <c r="FU892" s="57"/>
      <c r="FV892" s="57"/>
      <c r="FW892" s="57"/>
      <c r="FX892" s="57"/>
      <c r="FY892" s="57"/>
      <c r="FZ892" s="57"/>
      <c r="GA892" s="57"/>
      <c r="GB892" s="57"/>
      <c r="GC892" s="57"/>
      <c r="GD892" s="57"/>
      <c r="GE892" s="57"/>
      <c r="GF892" s="57"/>
      <c r="GG892" s="57"/>
      <c r="GH892" s="57"/>
      <c r="GI892" s="57"/>
      <c r="GJ892" s="57"/>
      <c r="GK892" s="57"/>
      <c r="GL892" s="57"/>
      <c r="GM892" s="57"/>
      <c r="GN892" s="57"/>
      <c r="GO892" s="57"/>
      <c r="GP892" s="57"/>
      <c r="GQ892" s="57"/>
      <c r="GR892" s="57"/>
      <c r="GS892" s="57"/>
      <c r="GT892" s="57"/>
      <c r="GU892" s="57"/>
      <c r="GV892" s="57"/>
      <c r="GW892" s="57"/>
      <c r="GX892" s="57"/>
      <c r="GY892" s="57"/>
      <c r="GZ892" s="57"/>
      <c r="HA892" s="57"/>
      <c r="HB892" s="57"/>
      <c r="HC892" s="57"/>
      <c r="HD892" s="57"/>
      <c r="HE892" s="57"/>
      <c r="HF892" s="57"/>
      <c r="HG892" s="57"/>
      <c r="HH892" s="57"/>
      <c r="HI892" s="57"/>
      <c r="HJ892" s="57"/>
      <c r="HK892" s="57"/>
      <c r="HL892" s="57"/>
      <c r="HM892" s="57"/>
      <c r="HN892" s="57"/>
      <c r="HO892" s="57"/>
      <c r="HP892" s="57"/>
      <c r="HQ892" s="57"/>
      <c r="HR892" s="57"/>
      <c r="HS892" s="57"/>
      <c r="HT892" s="57"/>
      <c r="HU892" s="57"/>
      <c r="HV892" s="57"/>
      <c r="HW892" s="57"/>
      <c r="HX892" s="57"/>
      <c r="HY892" s="57"/>
      <c r="HZ892" s="57"/>
      <c r="IA892" s="57"/>
      <c r="IB892" s="57"/>
      <c r="IC892" s="57"/>
      <c r="ID892" s="57"/>
      <c r="IE892" s="57"/>
      <c r="IF892" s="57"/>
      <c r="IG892" s="57"/>
      <c r="IH892" s="57"/>
      <c r="II892" s="57"/>
      <c r="IJ892" s="57"/>
      <c r="IK892" s="57"/>
      <c r="IL892" s="57"/>
      <c r="IM892" s="57"/>
      <c r="IN892" s="57"/>
      <c r="IO892" s="57"/>
      <c r="IP892" s="57"/>
      <c r="IQ892" s="57"/>
      <c r="IR892" s="57"/>
      <c r="IS892" s="57"/>
      <c r="IT892" s="57"/>
      <c r="IU892" s="57"/>
      <c r="IV892" s="57"/>
      <c r="IW892" s="57"/>
      <c r="IX892" s="57"/>
      <c r="IY892" s="57"/>
      <c r="IZ892" s="57"/>
      <c r="JA892" s="57"/>
      <c r="JB892" s="57"/>
      <c r="JC892" s="57"/>
      <c r="JD892" s="57"/>
      <c r="JE892" s="57"/>
      <c r="JF892" s="57"/>
      <c r="JG892" s="57"/>
      <c r="JH892" s="57"/>
      <c r="JI892" s="57"/>
      <c r="JJ892" s="57"/>
      <c r="JK892" s="57"/>
      <c r="JL892" s="57"/>
      <c r="JM892" s="57"/>
      <c r="JN892" s="57"/>
      <c r="JO892" s="57"/>
      <c r="JP892" s="57"/>
      <c r="JQ892" s="57"/>
      <c r="JR892" s="57"/>
      <c r="JS892" s="57"/>
      <c r="JT892" s="57"/>
      <c r="JU892" s="57"/>
      <c r="JV892" s="57"/>
      <c r="JW892" s="57"/>
      <c r="JX892" s="57"/>
      <c r="JY892" s="57"/>
      <c r="JZ892" s="57"/>
      <c r="KA892" s="57"/>
      <c r="KB892" s="57"/>
      <c r="KC892" s="57"/>
      <c r="KD892" s="57"/>
      <c r="KE892" s="57"/>
      <c r="KF892" s="57"/>
      <c r="KG892" s="57"/>
      <c r="KH892" s="57"/>
      <c r="KI892" s="57"/>
      <c r="KJ892" s="57"/>
      <c r="KK892" s="57"/>
      <c r="KL892" s="57"/>
      <c r="KM892" s="57"/>
      <c r="KN892" s="57"/>
      <c r="KO892" s="57"/>
      <c r="KP892" s="57"/>
      <c r="KQ892" s="57"/>
      <c r="KR892" s="57"/>
      <c r="KS892" s="57"/>
      <c r="KT892" s="57"/>
      <c r="KU892" s="57"/>
      <c r="KV892" s="57"/>
      <c r="KW892" s="57"/>
      <c r="KX892" s="57"/>
      <c r="KY892" s="57"/>
      <c r="KZ892" s="57"/>
      <c r="LA892" s="57"/>
      <c r="LB892" s="57"/>
      <c r="LC892" s="57"/>
      <c r="LD892" s="57"/>
      <c r="LE892" s="57"/>
      <c r="LF892" s="57"/>
      <c r="LG892" s="57"/>
      <c r="LH892" s="57"/>
      <c r="LI892" s="57"/>
      <c r="LJ892" s="57"/>
      <c r="LK892" s="57"/>
      <c r="LL892" s="57"/>
      <c r="LM892" s="57"/>
      <c r="LN892" s="57"/>
      <c r="LO892" s="57"/>
      <c r="LP892" s="57"/>
      <c r="LQ892" s="57"/>
      <c r="LR892" s="57"/>
      <c r="LS892" s="57"/>
      <c r="LT892" s="57"/>
      <c r="LU892" s="57"/>
      <c r="LV892" s="57"/>
      <c r="LW892" s="57"/>
      <c r="LX892" s="57"/>
      <c r="LY892" s="57"/>
      <c r="LZ892" s="57"/>
      <c r="MA892" s="57"/>
      <c r="MB892" s="57"/>
      <c r="MC892" s="57"/>
      <c r="MD892" s="57"/>
      <c r="ME892" s="57"/>
      <c r="MF892" s="57"/>
      <c r="MG892" s="57"/>
      <c r="MH892" s="57"/>
      <c r="MI892" s="57"/>
      <c r="MJ892" s="57"/>
      <c r="MK892" s="57"/>
      <c r="ML892" s="57"/>
      <c r="MM892" s="57"/>
      <c r="MN892" s="57"/>
      <c r="MO892" s="57"/>
      <c r="MP892" s="57"/>
      <c r="MQ892" s="57"/>
      <c r="MR892" s="57"/>
      <c r="MS892" s="57"/>
      <c r="MT892" s="57"/>
      <c r="MU892" s="57"/>
      <c r="MV892" s="57"/>
      <c r="MW892" s="57"/>
      <c r="MX892" s="57"/>
      <c r="MY892" s="57"/>
      <c r="MZ892" s="57"/>
      <c r="NA892" s="57"/>
      <c r="NB892" s="57"/>
      <c r="NC892" s="57"/>
      <c r="ND892" s="57"/>
      <c r="NE892" s="57"/>
      <c r="NF892" s="57"/>
      <c r="NG892" s="57"/>
      <c r="NH892" s="57"/>
      <c r="NI892" s="57"/>
      <c r="NJ892" s="57"/>
      <c r="NK892" s="57"/>
      <c r="NL892" s="57"/>
      <c r="NM892" s="57"/>
      <c r="NN892" s="57"/>
      <c r="NO892" s="57"/>
      <c r="NP892" s="57"/>
      <c r="NQ892" s="57"/>
      <c r="NR892" s="57"/>
      <c r="NS892" s="57"/>
      <c r="NT892" s="57"/>
      <c r="NU892" s="57"/>
      <c r="NV892" s="57"/>
      <c r="NW892" s="57"/>
      <c r="NX892" s="57"/>
      <c r="NY892" s="57"/>
      <c r="NZ892" s="57"/>
      <c r="OA892" s="57"/>
      <c r="OB892" s="57"/>
      <c r="OC892" s="57"/>
      <c r="OD892" s="57"/>
      <c r="OE892" s="57"/>
      <c r="OF892" s="57"/>
      <c r="OG892" s="57"/>
      <c r="OH892" s="57"/>
      <c r="OI892" s="57"/>
      <c r="OJ892" s="57"/>
      <c r="OK892" s="57"/>
      <c r="OL892" s="57"/>
      <c r="OM892" s="57"/>
      <c r="ON892" s="57"/>
      <c r="OO892" s="57"/>
      <c r="OP892" s="57"/>
      <c r="OQ892" s="57"/>
      <c r="OR892" s="57"/>
      <c r="OS892" s="57"/>
      <c r="OT892" s="57"/>
      <c r="OU892" s="57"/>
      <c r="OV892" s="57"/>
      <c r="OW892" s="57"/>
      <c r="OX892" s="57"/>
      <c r="OY892" s="57"/>
      <c r="OZ892" s="57"/>
      <c r="PA892" s="57"/>
      <c r="PB892" s="57"/>
      <c r="PC892" s="57"/>
      <c r="PD892" s="57"/>
      <c r="PE892" s="57"/>
      <c r="PF892" s="57"/>
      <c r="PG892" s="57"/>
      <c r="PH892" s="57"/>
      <c r="PI892" s="57"/>
      <c r="PJ892" s="57"/>
      <c r="PK892" s="57"/>
      <c r="PL892" s="57"/>
      <c r="PM892" s="57"/>
      <c r="PN892" s="57"/>
      <c r="PO892" s="57"/>
      <c r="PP892" s="57"/>
      <c r="PQ892" s="57"/>
      <c r="PR892" s="57"/>
      <c r="PS892" s="57"/>
      <c r="PT892" s="57"/>
      <c r="PU892" s="57"/>
      <c r="PV892" s="57"/>
      <c r="PW892" s="57"/>
      <c r="PX892" s="57"/>
      <c r="PY892" s="57"/>
      <c r="PZ892" s="57"/>
      <c r="QA892" s="57"/>
      <c r="QB892" s="57"/>
      <c r="QC892" s="57"/>
      <c r="QD892" s="57"/>
      <c r="QE892" s="57"/>
      <c r="QF892" s="57"/>
      <c r="QG892" s="57"/>
      <c r="QH892" s="57"/>
      <c r="QI892" s="57"/>
      <c r="QJ892" s="57"/>
      <c r="QK892" s="57"/>
      <c r="QL892" s="57"/>
      <c r="QM892" s="57"/>
      <c r="QN892" s="57"/>
      <c r="QO892" s="57"/>
      <c r="QP892" s="57"/>
      <c r="QQ892" s="57"/>
      <c r="QR892" s="57"/>
      <c r="QS892" s="57"/>
      <c r="QT892" s="57"/>
      <c r="QU892" s="57"/>
      <c r="QV892" s="57"/>
      <c r="QW892" s="57"/>
      <c r="QX892" s="57"/>
      <c r="QY892" s="57"/>
      <c r="QZ892" s="57"/>
      <c r="RA892" s="57"/>
      <c r="RB892" s="57"/>
      <c r="RC892" s="57"/>
      <c r="RD892" s="57"/>
      <c r="RE892" s="57"/>
      <c r="RF892" s="57"/>
      <c r="RG892" s="57"/>
      <c r="RH892" s="57"/>
      <c r="RI892" s="57"/>
      <c r="RJ892" s="57"/>
      <c r="RK892" s="57"/>
      <c r="RL892" s="57"/>
      <c r="RM892" s="57"/>
      <c r="RN892" s="57"/>
      <c r="RO892" s="57"/>
      <c r="RP892" s="57"/>
      <c r="RQ892" s="57"/>
      <c r="RR892" s="57"/>
      <c r="RS892" s="57"/>
      <c r="RT892" s="57"/>
      <c r="RU892" s="57"/>
      <c r="RV892" s="57"/>
      <c r="RW892" s="57"/>
      <c r="RX892" s="57"/>
      <c r="RY892" s="57"/>
      <c r="RZ892" s="57"/>
      <c r="SA892" s="57"/>
      <c r="SB892" s="57"/>
      <c r="SC892" s="57"/>
      <c r="SD892" s="57"/>
      <c r="SE892" s="57"/>
      <c r="SF892" s="57"/>
      <c r="SG892" s="57"/>
      <c r="SH892" s="57"/>
      <c r="SI892" s="57"/>
      <c r="SJ892" s="57"/>
      <c r="SK892" s="57"/>
      <c r="SL892" s="57"/>
      <c r="SM892" s="57"/>
      <c r="SN892" s="57"/>
      <c r="SO892" s="57"/>
      <c r="SP892" s="57"/>
      <c r="SQ892" s="57"/>
      <c r="SR892" s="57"/>
      <c r="SS892" s="57"/>
      <c r="ST892" s="57"/>
      <c r="SU892" s="57"/>
      <c r="SV892" s="57"/>
      <c r="SW892" s="57"/>
      <c r="SX892" s="57"/>
      <c r="SY892" s="57"/>
      <c r="SZ892" s="57"/>
      <c r="TA892" s="57"/>
      <c r="TB892" s="57"/>
      <c r="TC892" s="57"/>
      <c r="TD892" s="57"/>
      <c r="TE892" s="57"/>
      <c r="TF892" s="57"/>
      <c r="TG892" s="57"/>
      <c r="TH892" s="57"/>
      <c r="TI892" s="57"/>
      <c r="TJ892" s="57"/>
      <c r="TK892" s="57"/>
      <c r="TL892" s="57"/>
      <c r="TM892" s="57"/>
      <c r="TN892" s="57"/>
      <c r="TO892" s="57"/>
      <c r="TP892" s="57"/>
      <c r="TQ892" s="57"/>
      <c r="TR892" s="57"/>
      <c r="TS892" s="57"/>
      <c r="TT892" s="57"/>
      <c r="TU892" s="57"/>
      <c r="TV892" s="57"/>
      <c r="TW892" s="57"/>
      <c r="TX892" s="57"/>
      <c r="TY892" s="57"/>
      <c r="TZ892" s="57"/>
      <c r="UA892" s="57"/>
      <c r="UB892" s="57"/>
      <c r="UC892" s="57"/>
      <c r="UD892" s="57"/>
      <c r="UE892" s="57"/>
      <c r="UF892" s="57"/>
      <c r="UG892" s="57"/>
      <c r="UH892" s="57"/>
      <c r="UI892" s="57"/>
      <c r="UJ892" s="57"/>
      <c r="UK892" s="57"/>
      <c r="UL892" s="57"/>
      <c r="UM892" s="57"/>
      <c r="UN892" s="57"/>
      <c r="UO892" s="57"/>
      <c r="UP892" s="57"/>
      <c r="UQ892" s="57"/>
      <c r="UR892" s="57"/>
      <c r="US892" s="57"/>
      <c r="UT892" s="57"/>
      <c r="UU892" s="57"/>
      <c r="UV892" s="57"/>
      <c r="UW892" s="57"/>
      <c r="UX892" s="57"/>
      <c r="UY892" s="57"/>
      <c r="UZ892" s="57"/>
      <c r="VA892" s="57"/>
      <c r="VB892" s="57"/>
      <c r="VC892" s="57"/>
      <c r="VD892" s="57"/>
      <c r="VE892" s="57"/>
      <c r="VF892" s="57"/>
      <c r="VG892" s="57"/>
      <c r="VH892" s="57"/>
      <c r="VI892" s="57"/>
      <c r="VJ892" s="57"/>
      <c r="VK892" s="57"/>
      <c r="VL892" s="57"/>
      <c r="VM892" s="57"/>
      <c r="VN892" s="57"/>
      <c r="VO892" s="57"/>
      <c r="VP892" s="57"/>
      <c r="VQ892" s="57"/>
      <c r="VR892" s="57"/>
      <c r="VS892" s="57"/>
      <c r="VT892" s="57"/>
      <c r="VU892" s="57"/>
      <c r="VV892" s="57"/>
      <c r="VW892" s="57"/>
      <c r="VX892" s="57"/>
      <c r="VY892" s="57"/>
      <c r="VZ892" s="57"/>
      <c r="WA892" s="57"/>
      <c r="WB892" s="57"/>
      <c r="WC892" s="57"/>
      <c r="WD892" s="57"/>
      <c r="WE892" s="57"/>
      <c r="WF892" s="57"/>
      <c r="WG892" s="57"/>
      <c r="WH892" s="57"/>
      <c r="WI892" s="57"/>
      <c r="WJ892" s="57"/>
      <c r="WK892" s="57"/>
      <c r="WL892" s="57"/>
      <c r="WM892" s="57"/>
      <c r="WN892" s="57"/>
      <c r="WO892" s="57"/>
      <c r="WP892" s="57"/>
      <c r="WQ892" s="57"/>
      <c r="WR892" s="57"/>
      <c r="WS892" s="57"/>
      <c r="WT892" s="57"/>
      <c r="WU892" s="57"/>
      <c r="WV892" s="57"/>
      <c r="WW892" s="57"/>
      <c r="WX892" s="57"/>
      <c r="WY892" s="57"/>
      <c r="WZ892" s="57"/>
      <c r="XA892" s="57"/>
      <c r="XB892" s="57"/>
      <c r="XC892" s="57"/>
      <c r="XD892" s="57"/>
      <c r="XE892" s="57"/>
      <c r="XF892" s="57"/>
      <c r="XG892" s="57"/>
      <c r="XH892" s="57"/>
      <c r="XI892" s="57"/>
      <c r="XJ892" s="57"/>
      <c r="XK892" s="57"/>
      <c r="XL892" s="57"/>
      <c r="XM892" s="57"/>
      <c r="XN892" s="57"/>
      <c r="XO892" s="57"/>
      <c r="XP892" s="57"/>
      <c r="XQ892" s="57"/>
      <c r="XR892" s="57"/>
      <c r="XS892" s="57"/>
      <c r="XT892" s="57"/>
      <c r="XU892" s="57"/>
      <c r="XV892" s="57"/>
      <c r="XW892" s="57"/>
    </row>
    <row r="893">
      <c r="AI893" s="57"/>
      <c r="BR893" s="57"/>
      <c r="DA893" s="57"/>
      <c r="EJ893" s="57"/>
      <c r="EK893" s="57"/>
      <c r="EL893" s="57"/>
      <c r="EM893" s="57"/>
      <c r="EN893" s="57"/>
      <c r="EO893" s="57"/>
      <c r="EP893" s="57"/>
      <c r="EQ893" s="57"/>
      <c r="ER893" s="57"/>
      <c r="ES893" s="57"/>
      <c r="ET893" s="57"/>
      <c r="EU893" s="57"/>
      <c r="EV893" s="57"/>
      <c r="EW893" s="57"/>
      <c r="EX893" s="57"/>
      <c r="EY893" s="57"/>
      <c r="EZ893" s="57"/>
      <c r="FA893" s="57"/>
      <c r="FB893" s="57"/>
      <c r="FC893" s="57"/>
      <c r="FD893" s="57"/>
      <c r="FE893" s="57"/>
      <c r="FF893" s="57"/>
      <c r="FG893" s="57"/>
      <c r="FH893" s="57"/>
      <c r="FI893" s="57"/>
      <c r="FJ893" s="57"/>
      <c r="FK893" s="57"/>
      <c r="FL893" s="57"/>
      <c r="FM893" s="57"/>
      <c r="FN893" s="57"/>
      <c r="FO893" s="57"/>
      <c r="FP893" s="57"/>
      <c r="FQ893" s="57"/>
      <c r="FR893" s="57"/>
      <c r="FS893" s="57"/>
      <c r="FT893" s="57"/>
      <c r="FU893" s="57"/>
      <c r="FV893" s="57"/>
      <c r="FW893" s="57"/>
      <c r="FX893" s="57"/>
      <c r="FY893" s="57"/>
      <c r="FZ893" s="57"/>
      <c r="GA893" s="57"/>
      <c r="GB893" s="57"/>
      <c r="GC893" s="57"/>
      <c r="GD893" s="57"/>
      <c r="GE893" s="57"/>
      <c r="GF893" s="57"/>
      <c r="GG893" s="57"/>
      <c r="GH893" s="57"/>
      <c r="GI893" s="57"/>
      <c r="GJ893" s="57"/>
      <c r="GK893" s="57"/>
      <c r="GL893" s="57"/>
      <c r="GM893" s="57"/>
      <c r="GN893" s="57"/>
      <c r="GO893" s="57"/>
      <c r="GP893" s="57"/>
      <c r="GQ893" s="57"/>
      <c r="GR893" s="57"/>
      <c r="GS893" s="57"/>
      <c r="GT893" s="57"/>
      <c r="GU893" s="57"/>
      <c r="GV893" s="57"/>
      <c r="GW893" s="57"/>
      <c r="GX893" s="57"/>
      <c r="GY893" s="57"/>
      <c r="GZ893" s="57"/>
      <c r="HA893" s="57"/>
      <c r="HB893" s="57"/>
      <c r="HC893" s="57"/>
      <c r="HD893" s="57"/>
      <c r="HE893" s="57"/>
      <c r="HF893" s="57"/>
      <c r="HG893" s="57"/>
      <c r="HH893" s="57"/>
      <c r="HI893" s="57"/>
      <c r="HJ893" s="57"/>
      <c r="HK893" s="57"/>
      <c r="HL893" s="57"/>
      <c r="HM893" s="57"/>
      <c r="HN893" s="57"/>
      <c r="HO893" s="57"/>
      <c r="HP893" s="57"/>
      <c r="HQ893" s="57"/>
      <c r="HR893" s="57"/>
      <c r="HS893" s="57"/>
      <c r="HT893" s="57"/>
      <c r="HU893" s="57"/>
      <c r="HV893" s="57"/>
      <c r="HW893" s="57"/>
      <c r="HX893" s="57"/>
      <c r="HY893" s="57"/>
      <c r="HZ893" s="57"/>
      <c r="IA893" s="57"/>
      <c r="IB893" s="57"/>
      <c r="IC893" s="57"/>
      <c r="ID893" s="57"/>
      <c r="IE893" s="57"/>
      <c r="IF893" s="57"/>
      <c r="IG893" s="57"/>
      <c r="IH893" s="57"/>
      <c r="II893" s="57"/>
      <c r="IJ893" s="57"/>
      <c r="IK893" s="57"/>
      <c r="IL893" s="57"/>
      <c r="IM893" s="57"/>
      <c r="IN893" s="57"/>
      <c r="IO893" s="57"/>
      <c r="IP893" s="57"/>
      <c r="IQ893" s="57"/>
      <c r="IR893" s="57"/>
      <c r="IS893" s="57"/>
      <c r="IT893" s="57"/>
      <c r="IU893" s="57"/>
      <c r="IV893" s="57"/>
      <c r="IW893" s="57"/>
      <c r="IX893" s="57"/>
      <c r="IY893" s="57"/>
      <c r="IZ893" s="57"/>
      <c r="JA893" s="57"/>
      <c r="JB893" s="57"/>
      <c r="JC893" s="57"/>
      <c r="JD893" s="57"/>
      <c r="JE893" s="57"/>
      <c r="JF893" s="57"/>
      <c r="JG893" s="57"/>
      <c r="JH893" s="57"/>
      <c r="JI893" s="57"/>
      <c r="JJ893" s="57"/>
      <c r="JK893" s="57"/>
      <c r="JL893" s="57"/>
      <c r="JM893" s="57"/>
      <c r="JN893" s="57"/>
      <c r="JO893" s="57"/>
      <c r="JP893" s="57"/>
      <c r="JQ893" s="57"/>
      <c r="JR893" s="57"/>
      <c r="JS893" s="57"/>
      <c r="JT893" s="57"/>
      <c r="JU893" s="57"/>
      <c r="JV893" s="57"/>
      <c r="JW893" s="57"/>
      <c r="JX893" s="57"/>
      <c r="JY893" s="57"/>
      <c r="JZ893" s="57"/>
      <c r="KA893" s="57"/>
      <c r="KB893" s="57"/>
      <c r="KC893" s="57"/>
      <c r="KD893" s="57"/>
      <c r="KE893" s="57"/>
      <c r="KF893" s="57"/>
      <c r="KG893" s="57"/>
      <c r="KH893" s="57"/>
      <c r="KI893" s="57"/>
      <c r="KJ893" s="57"/>
      <c r="KK893" s="57"/>
      <c r="KL893" s="57"/>
      <c r="KM893" s="57"/>
      <c r="KN893" s="57"/>
      <c r="KO893" s="57"/>
      <c r="KP893" s="57"/>
      <c r="KQ893" s="57"/>
      <c r="KR893" s="57"/>
      <c r="KS893" s="57"/>
      <c r="KT893" s="57"/>
      <c r="KU893" s="57"/>
      <c r="KV893" s="57"/>
      <c r="KW893" s="57"/>
      <c r="KX893" s="57"/>
      <c r="KY893" s="57"/>
      <c r="KZ893" s="57"/>
      <c r="LA893" s="57"/>
      <c r="LB893" s="57"/>
      <c r="LC893" s="57"/>
      <c r="LD893" s="57"/>
      <c r="LE893" s="57"/>
      <c r="LF893" s="57"/>
      <c r="LG893" s="57"/>
      <c r="LH893" s="57"/>
      <c r="LI893" s="57"/>
      <c r="LJ893" s="57"/>
      <c r="LK893" s="57"/>
      <c r="LL893" s="57"/>
      <c r="LM893" s="57"/>
      <c r="LN893" s="57"/>
      <c r="LO893" s="57"/>
      <c r="LP893" s="57"/>
      <c r="LQ893" s="57"/>
      <c r="LR893" s="57"/>
      <c r="LS893" s="57"/>
      <c r="LT893" s="57"/>
      <c r="LU893" s="57"/>
      <c r="LV893" s="57"/>
      <c r="LW893" s="57"/>
      <c r="LX893" s="57"/>
      <c r="LY893" s="57"/>
      <c r="LZ893" s="57"/>
      <c r="MA893" s="57"/>
      <c r="MB893" s="57"/>
      <c r="MC893" s="57"/>
      <c r="MD893" s="57"/>
      <c r="ME893" s="57"/>
      <c r="MF893" s="57"/>
      <c r="MG893" s="57"/>
      <c r="MH893" s="57"/>
      <c r="MI893" s="57"/>
      <c r="MJ893" s="57"/>
      <c r="MK893" s="57"/>
      <c r="ML893" s="57"/>
      <c r="MM893" s="57"/>
      <c r="MN893" s="57"/>
      <c r="MO893" s="57"/>
      <c r="MP893" s="57"/>
      <c r="MQ893" s="57"/>
      <c r="MR893" s="57"/>
      <c r="MS893" s="57"/>
      <c r="MT893" s="57"/>
      <c r="MU893" s="57"/>
      <c r="MV893" s="57"/>
      <c r="MW893" s="57"/>
      <c r="MX893" s="57"/>
      <c r="MY893" s="57"/>
      <c r="MZ893" s="57"/>
      <c r="NA893" s="57"/>
      <c r="NB893" s="57"/>
      <c r="NC893" s="57"/>
      <c r="ND893" s="57"/>
      <c r="NE893" s="57"/>
      <c r="NF893" s="57"/>
      <c r="NG893" s="57"/>
      <c r="NH893" s="57"/>
      <c r="NI893" s="57"/>
      <c r="NJ893" s="57"/>
      <c r="NK893" s="57"/>
      <c r="NL893" s="57"/>
      <c r="NM893" s="57"/>
      <c r="NN893" s="57"/>
      <c r="NO893" s="57"/>
      <c r="NP893" s="57"/>
      <c r="NQ893" s="57"/>
      <c r="NR893" s="57"/>
      <c r="NS893" s="57"/>
      <c r="NT893" s="57"/>
      <c r="NU893" s="57"/>
      <c r="NV893" s="57"/>
      <c r="NW893" s="57"/>
      <c r="NX893" s="57"/>
      <c r="NY893" s="57"/>
      <c r="NZ893" s="57"/>
      <c r="OA893" s="57"/>
      <c r="OB893" s="57"/>
      <c r="OC893" s="57"/>
      <c r="OD893" s="57"/>
      <c r="OE893" s="57"/>
      <c r="OF893" s="57"/>
      <c r="OG893" s="57"/>
      <c r="OH893" s="57"/>
      <c r="OI893" s="57"/>
      <c r="OJ893" s="57"/>
      <c r="OK893" s="57"/>
      <c r="OL893" s="57"/>
      <c r="OM893" s="57"/>
      <c r="ON893" s="57"/>
      <c r="OO893" s="57"/>
      <c r="OP893" s="57"/>
      <c r="OQ893" s="57"/>
      <c r="OR893" s="57"/>
      <c r="OS893" s="57"/>
      <c r="OT893" s="57"/>
      <c r="OU893" s="57"/>
      <c r="OV893" s="57"/>
      <c r="OW893" s="57"/>
      <c r="OX893" s="57"/>
      <c r="OY893" s="57"/>
      <c r="OZ893" s="57"/>
      <c r="PA893" s="57"/>
      <c r="PB893" s="57"/>
      <c r="PC893" s="57"/>
      <c r="PD893" s="57"/>
      <c r="PE893" s="57"/>
      <c r="PF893" s="57"/>
      <c r="PG893" s="57"/>
      <c r="PH893" s="57"/>
      <c r="PI893" s="57"/>
      <c r="PJ893" s="57"/>
      <c r="PK893" s="57"/>
      <c r="PL893" s="57"/>
      <c r="PM893" s="57"/>
      <c r="PN893" s="57"/>
      <c r="PO893" s="57"/>
      <c r="PP893" s="57"/>
      <c r="PQ893" s="57"/>
      <c r="PR893" s="57"/>
      <c r="PS893" s="57"/>
      <c r="PT893" s="57"/>
      <c r="PU893" s="57"/>
      <c r="PV893" s="57"/>
      <c r="PW893" s="57"/>
      <c r="PX893" s="57"/>
      <c r="PY893" s="57"/>
      <c r="PZ893" s="57"/>
      <c r="QA893" s="57"/>
      <c r="QB893" s="57"/>
      <c r="QC893" s="57"/>
      <c r="QD893" s="57"/>
      <c r="QE893" s="57"/>
      <c r="QF893" s="57"/>
      <c r="QG893" s="57"/>
      <c r="QH893" s="57"/>
      <c r="QI893" s="57"/>
      <c r="QJ893" s="57"/>
      <c r="QK893" s="57"/>
      <c r="QL893" s="57"/>
      <c r="QM893" s="57"/>
      <c r="QN893" s="57"/>
      <c r="QO893" s="57"/>
      <c r="QP893" s="57"/>
      <c r="QQ893" s="57"/>
      <c r="QR893" s="57"/>
      <c r="QS893" s="57"/>
      <c r="QT893" s="57"/>
      <c r="QU893" s="57"/>
      <c r="QV893" s="57"/>
      <c r="QW893" s="57"/>
      <c r="QX893" s="57"/>
      <c r="QY893" s="57"/>
      <c r="QZ893" s="57"/>
      <c r="RA893" s="57"/>
      <c r="RB893" s="57"/>
      <c r="RC893" s="57"/>
      <c r="RD893" s="57"/>
      <c r="RE893" s="57"/>
      <c r="RF893" s="57"/>
      <c r="RG893" s="57"/>
      <c r="RH893" s="57"/>
      <c r="RI893" s="57"/>
      <c r="RJ893" s="57"/>
      <c r="RK893" s="57"/>
      <c r="RL893" s="57"/>
      <c r="RM893" s="57"/>
      <c r="RN893" s="57"/>
      <c r="RO893" s="57"/>
      <c r="RP893" s="57"/>
      <c r="RQ893" s="57"/>
      <c r="RR893" s="57"/>
      <c r="RS893" s="57"/>
      <c r="RT893" s="57"/>
      <c r="RU893" s="57"/>
      <c r="RV893" s="57"/>
      <c r="RW893" s="57"/>
      <c r="RX893" s="57"/>
      <c r="RY893" s="57"/>
      <c r="RZ893" s="57"/>
      <c r="SA893" s="57"/>
      <c r="SB893" s="57"/>
      <c r="SC893" s="57"/>
      <c r="SD893" s="57"/>
      <c r="SE893" s="57"/>
      <c r="SF893" s="57"/>
      <c r="SG893" s="57"/>
      <c r="SH893" s="57"/>
      <c r="SI893" s="57"/>
      <c r="SJ893" s="57"/>
      <c r="SK893" s="57"/>
      <c r="SL893" s="57"/>
      <c r="SM893" s="57"/>
      <c r="SN893" s="57"/>
      <c r="SO893" s="57"/>
      <c r="SP893" s="57"/>
      <c r="SQ893" s="57"/>
      <c r="SR893" s="57"/>
      <c r="SS893" s="57"/>
      <c r="ST893" s="57"/>
      <c r="SU893" s="57"/>
      <c r="SV893" s="57"/>
      <c r="SW893" s="57"/>
      <c r="SX893" s="57"/>
      <c r="SY893" s="57"/>
      <c r="SZ893" s="57"/>
      <c r="TA893" s="57"/>
      <c r="TB893" s="57"/>
      <c r="TC893" s="57"/>
      <c r="TD893" s="57"/>
      <c r="TE893" s="57"/>
      <c r="TF893" s="57"/>
      <c r="TG893" s="57"/>
      <c r="TH893" s="57"/>
      <c r="TI893" s="57"/>
      <c r="TJ893" s="57"/>
      <c r="TK893" s="57"/>
      <c r="TL893" s="57"/>
      <c r="TM893" s="57"/>
      <c r="TN893" s="57"/>
      <c r="TO893" s="57"/>
      <c r="TP893" s="57"/>
      <c r="TQ893" s="57"/>
      <c r="TR893" s="57"/>
      <c r="TS893" s="57"/>
      <c r="TT893" s="57"/>
      <c r="TU893" s="57"/>
      <c r="TV893" s="57"/>
      <c r="TW893" s="57"/>
      <c r="TX893" s="57"/>
      <c r="TY893" s="57"/>
      <c r="TZ893" s="57"/>
      <c r="UA893" s="57"/>
      <c r="UB893" s="57"/>
      <c r="UC893" s="57"/>
      <c r="UD893" s="57"/>
      <c r="UE893" s="57"/>
      <c r="UF893" s="57"/>
      <c r="UG893" s="57"/>
      <c r="UH893" s="57"/>
      <c r="UI893" s="57"/>
      <c r="UJ893" s="57"/>
      <c r="UK893" s="57"/>
      <c r="UL893" s="57"/>
      <c r="UM893" s="57"/>
      <c r="UN893" s="57"/>
      <c r="UO893" s="57"/>
      <c r="UP893" s="57"/>
      <c r="UQ893" s="57"/>
      <c r="UR893" s="57"/>
      <c r="US893" s="57"/>
      <c r="UT893" s="57"/>
      <c r="UU893" s="57"/>
      <c r="UV893" s="57"/>
      <c r="UW893" s="57"/>
      <c r="UX893" s="57"/>
      <c r="UY893" s="57"/>
      <c r="UZ893" s="57"/>
      <c r="VA893" s="57"/>
      <c r="VB893" s="57"/>
      <c r="VC893" s="57"/>
      <c r="VD893" s="57"/>
      <c r="VE893" s="57"/>
      <c r="VF893" s="57"/>
      <c r="VG893" s="57"/>
      <c r="VH893" s="57"/>
      <c r="VI893" s="57"/>
      <c r="VJ893" s="57"/>
      <c r="VK893" s="57"/>
      <c r="VL893" s="57"/>
      <c r="VM893" s="57"/>
      <c r="VN893" s="57"/>
      <c r="VO893" s="57"/>
      <c r="VP893" s="57"/>
      <c r="VQ893" s="57"/>
      <c r="VR893" s="57"/>
      <c r="VS893" s="57"/>
      <c r="VT893" s="57"/>
      <c r="VU893" s="57"/>
      <c r="VV893" s="57"/>
      <c r="VW893" s="57"/>
      <c r="VX893" s="57"/>
      <c r="VY893" s="57"/>
      <c r="VZ893" s="57"/>
      <c r="WA893" s="57"/>
      <c r="WB893" s="57"/>
      <c r="WC893" s="57"/>
      <c r="WD893" s="57"/>
      <c r="WE893" s="57"/>
      <c r="WF893" s="57"/>
      <c r="WG893" s="57"/>
      <c r="WH893" s="57"/>
      <c r="WI893" s="57"/>
      <c r="WJ893" s="57"/>
      <c r="WK893" s="57"/>
      <c r="WL893" s="57"/>
      <c r="WM893" s="57"/>
      <c r="WN893" s="57"/>
      <c r="WO893" s="57"/>
      <c r="WP893" s="57"/>
      <c r="WQ893" s="57"/>
      <c r="WR893" s="57"/>
      <c r="WS893" s="57"/>
      <c r="WT893" s="57"/>
      <c r="WU893" s="57"/>
      <c r="WV893" s="57"/>
      <c r="WW893" s="57"/>
      <c r="WX893" s="57"/>
      <c r="WY893" s="57"/>
      <c r="WZ893" s="57"/>
      <c r="XA893" s="57"/>
      <c r="XB893" s="57"/>
      <c r="XC893" s="57"/>
      <c r="XD893" s="57"/>
      <c r="XE893" s="57"/>
      <c r="XF893" s="57"/>
      <c r="XG893" s="57"/>
      <c r="XH893" s="57"/>
      <c r="XI893" s="57"/>
      <c r="XJ893" s="57"/>
      <c r="XK893" s="57"/>
      <c r="XL893" s="57"/>
      <c r="XM893" s="57"/>
      <c r="XN893" s="57"/>
      <c r="XO893" s="57"/>
      <c r="XP893" s="57"/>
      <c r="XQ893" s="57"/>
      <c r="XR893" s="57"/>
      <c r="XS893" s="57"/>
      <c r="XT893" s="57"/>
      <c r="XU893" s="57"/>
      <c r="XV893" s="57"/>
      <c r="XW893" s="57"/>
    </row>
    <row r="894">
      <c r="AI894" s="57"/>
      <c r="BR894" s="57"/>
      <c r="DA894" s="57"/>
      <c r="EJ894" s="57"/>
      <c r="EK894" s="57"/>
      <c r="EL894" s="57"/>
      <c r="EM894" s="57"/>
      <c r="EN894" s="57"/>
      <c r="EO894" s="57"/>
      <c r="EP894" s="57"/>
      <c r="EQ894" s="57"/>
      <c r="ER894" s="57"/>
      <c r="ES894" s="57"/>
      <c r="ET894" s="57"/>
      <c r="EU894" s="57"/>
      <c r="EV894" s="57"/>
      <c r="EW894" s="57"/>
      <c r="EX894" s="57"/>
      <c r="EY894" s="57"/>
      <c r="EZ894" s="57"/>
      <c r="FA894" s="57"/>
      <c r="FB894" s="57"/>
      <c r="FC894" s="57"/>
      <c r="FD894" s="57"/>
      <c r="FE894" s="57"/>
      <c r="FF894" s="57"/>
      <c r="FG894" s="57"/>
      <c r="FH894" s="57"/>
      <c r="FI894" s="57"/>
      <c r="FJ894" s="57"/>
      <c r="FK894" s="57"/>
      <c r="FL894" s="57"/>
      <c r="FM894" s="57"/>
      <c r="FN894" s="57"/>
      <c r="FO894" s="57"/>
      <c r="FP894" s="57"/>
      <c r="FQ894" s="57"/>
      <c r="FR894" s="57"/>
      <c r="FS894" s="57"/>
      <c r="FT894" s="57"/>
      <c r="FU894" s="57"/>
      <c r="FV894" s="57"/>
      <c r="FW894" s="57"/>
      <c r="FX894" s="57"/>
      <c r="FY894" s="57"/>
      <c r="FZ894" s="57"/>
      <c r="GA894" s="57"/>
      <c r="GB894" s="57"/>
      <c r="GC894" s="57"/>
      <c r="GD894" s="57"/>
      <c r="GE894" s="57"/>
      <c r="GF894" s="57"/>
      <c r="GG894" s="57"/>
      <c r="GH894" s="57"/>
      <c r="GI894" s="57"/>
      <c r="GJ894" s="57"/>
      <c r="GK894" s="57"/>
      <c r="GL894" s="57"/>
      <c r="GM894" s="57"/>
      <c r="GN894" s="57"/>
      <c r="GO894" s="57"/>
      <c r="GP894" s="57"/>
      <c r="GQ894" s="57"/>
      <c r="GR894" s="57"/>
      <c r="GS894" s="57"/>
      <c r="GT894" s="57"/>
      <c r="GU894" s="57"/>
      <c r="GV894" s="57"/>
      <c r="GW894" s="57"/>
      <c r="GX894" s="57"/>
      <c r="GY894" s="57"/>
      <c r="GZ894" s="57"/>
      <c r="HA894" s="57"/>
      <c r="HB894" s="57"/>
      <c r="HC894" s="57"/>
      <c r="HD894" s="57"/>
      <c r="HE894" s="57"/>
      <c r="HF894" s="57"/>
      <c r="HG894" s="57"/>
      <c r="HH894" s="57"/>
      <c r="HI894" s="57"/>
      <c r="HJ894" s="57"/>
      <c r="HK894" s="57"/>
      <c r="HL894" s="57"/>
      <c r="HM894" s="57"/>
      <c r="HN894" s="57"/>
      <c r="HO894" s="57"/>
      <c r="HP894" s="57"/>
      <c r="HQ894" s="57"/>
      <c r="HR894" s="57"/>
      <c r="HS894" s="57"/>
      <c r="HT894" s="57"/>
      <c r="HU894" s="57"/>
      <c r="HV894" s="57"/>
      <c r="HW894" s="57"/>
      <c r="HX894" s="57"/>
      <c r="HY894" s="57"/>
      <c r="HZ894" s="57"/>
      <c r="IA894" s="57"/>
      <c r="IB894" s="57"/>
      <c r="IC894" s="57"/>
      <c r="ID894" s="57"/>
      <c r="IE894" s="57"/>
      <c r="IF894" s="57"/>
      <c r="IG894" s="57"/>
      <c r="IH894" s="57"/>
      <c r="II894" s="57"/>
      <c r="IJ894" s="57"/>
      <c r="IK894" s="57"/>
      <c r="IL894" s="57"/>
      <c r="IM894" s="57"/>
      <c r="IN894" s="57"/>
      <c r="IO894" s="57"/>
      <c r="IP894" s="57"/>
      <c r="IQ894" s="57"/>
      <c r="IR894" s="57"/>
      <c r="IS894" s="57"/>
      <c r="IT894" s="57"/>
      <c r="IU894" s="57"/>
      <c r="IV894" s="57"/>
      <c r="IW894" s="57"/>
      <c r="IX894" s="57"/>
      <c r="IY894" s="57"/>
      <c r="IZ894" s="57"/>
      <c r="JA894" s="57"/>
      <c r="JB894" s="57"/>
      <c r="JC894" s="57"/>
      <c r="JD894" s="57"/>
      <c r="JE894" s="57"/>
      <c r="JF894" s="57"/>
      <c r="JG894" s="57"/>
      <c r="JH894" s="57"/>
      <c r="JI894" s="57"/>
      <c r="JJ894" s="57"/>
      <c r="JK894" s="57"/>
      <c r="JL894" s="57"/>
      <c r="JM894" s="57"/>
      <c r="JN894" s="57"/>
      <c r="JO894" s="57"/>
      <c r="JP894" s="57"/>
      <c r="JQ894" s="57"/>
      <c r="JR894" s="57"/>
      <c r="JS894" s="57"/>
      <c r="JT894" s="57"/>
      <c r="JU894" s="57"/>
      <c r="JV894" s="57"/>
      <c r="JW894" s="57"/>
      <c r="JX894" s="57"/>
      <c r="JY894" s="57"/>
      <c r="JZ894" s="57"/>
      <c r="KA894" s="57"/>
      <c r="KB894" s="57"/>
      <c r="KC894" s="57"/>
      <c r="KD894" s="57"/>
      <c r="KE894" s="57"/>
      <c r="KF894" s="57"/>
      <c r="KG894" s="57"/>
      <c r="KH894" s="57"/>
      <c r="KI894" s="57"/>
      <c r="KJ894" s="57"/>
      <c r="KK894" s="57"/>
      <c r="KL894" s="57"/>
      <c r="KM894" s="57"/>
      <c r="KN894" s="57"/>
      <c r="KO894" s="57"/>
      <c r="KP894" s="57"/>
      <c r="KQ894" s="57"/>
      <c r="KR894" s="57"/>
      <c r="KS894" s="57"/>
      <c r="KT894" s="57"/>
      <c r="KU894" s="57"/>
      <c r="KV894" s="57"/>
      <c r="KW894" s="57"/>
      <c r="KX894" s="57"/>
      <c r="KY894" s="57"/>
      <c r="KZ894" s="57"/>
      <c r="LA894" s="57"/>
      <c r="LB894" s="57"/>
      <c r="LC894" s="57"/>
      <c r="LD894" s="57"/>
      <c r="LE894" s="57"/>
      <c r="LF894" s="57"/>
      <c r="LG894" s="57"/>
      <c r="LH894" s="57"/>
      <c r="LI894" s="57"/>
      <c r="LJ894" s="57"/>
      <c r="LK894" s="57"/>
      <c r="LL894" s="57"/>
      <c r="LM894" s="57"/>
      <c r="LN894" s="57"/>
      <c r="LO894" s="57"/>
      <c r="LP894" s="57"/>
      <c r="LQ894" s="57"/>
      <c r="LR894" s="57"/>
      <c r="LS894" s="57"/>
      <c r="LT894" s="57"/>
      <c r="LU894" s="57"/>
      <c r="LV894" s="57"/>
      <c r="LW894" s="57"/>
      <c r="LX894" s="57"/>
      <c r="LY894" s="57"/>
      <c r="LZ894" s="57"/>
      <c r="MA894" s="57"/>
      <c r="MB894" s="57"/>
      <c r="MC894" s="57"/>
      <c r="MD894" s="57"/>
      <c r="ME894" s="57"/>
      <c r="MF894" s="57"/>
      <c r="MG894" s="57"/>
      <c r="MH894" s="57"/>
      <c r="MI894" s="57"/>
      <c r="MJ894" s="57"/>
      <c r="MK894" s="57"/>
      <c r="ML894" s="57"/>
      <c r="MM894" s="57"/>
      <c r="MN894" s="57"/>
      <c r="MO894" s="57"/>
      <c r="MP894" s="57"/>
      <c r="MQ894" s="57"/>
      <c r="MR894" s="57"/>
      <c r="MS894" s="57"/>
      <c r="MT894" s="57"/>
      <c r="MU894" s="57"/>
      <c r="MV894" s="57"/>
      <c r="MW894" s="57"/>
      <c r="MX894" s="57"/>
      <c r="MY894" s="57"/>
      <c r="MZ894" s="57"/>
      <c r="NA894" s="57"/>
      <c r="NB894" s="57"/>
      <c r="NC894" s="57"/>
      <c r="ND894" s="57"/>
      <c r="NE894" s="57"/>
      <c r="NF894" s="57"/>
      <c r="NG894" s="57"/>
      <c r="NH894" s="57"/>
      <c r="NI894" s="57"/>
      <c r="NJ894" s="57"/>
      <c r="NK894" s="57"/>
      <c r="NL894" s="57"/>
      <c r="NM894" s="57"/>
      <c r="NN894" s="57"/>
      <c r="NO894" s="57"/>
      <c r="NP894" s="57"/>
      <c r="NQ894" s="57"/>
      <c r="NR894" s="57"/>
      <c r="NS894" s="57"/>
      <c r="NT894" s="57"/>
      <c r="NU894" s="57"/>
      <c r="NV894" s="57"/>
      <c r="NW894" s="57"/>
      <c r="NX894" s="57"/>
      <c r="NY894" s="57"/>
      <c r="NZ894" s="57"/>
      <c r="OA894" s="57"/>
      <c r="OB894" s="57"/>
      <c r="OC894" s="57"/>
      <c r="OD894" s="57"/>
      <c r="OE894" s="57"/>
      <c r="OF894" s="57"/>
      <c r="OG894" s="57"/>
      <c r="OH894" s="57"/>
      <c r="OI894" s="57"/>
      <c r="OJ894" s="57"/>
      <c r="OK894" s="57"/>
      <c r="OL894" s="57"/>
      <c r="OM894" s="57"/>
      <c r="ON894" s="57"/>
      <c r="OO894" s="57"/>
      <c r="OP894" s="57"/>
      <c r="OQ894" s="57"/>
      <c r="OR894" s="57"/>
      <c r="OS894" s="57"/>
      <c r="OT894" s="57"/>
      <c r="OU894" s="57"/>
      <c r="OV894" s="57"/>
      <c r="OW894" s="57"/>
      <c r="OX894" s="57"/>
      <c r="OY894" s="57"/>
      <c r="OZ894" s="57"/>
      <c r="PA894" s="57"/>
      <c r="PB894" s="57"/>
      <c r="PC894" s="57"/>
      <c r="PD894" s="57"/>
      <c r="PE894" s="57"/>
      <c r="PF894" s="57"/>
      <c r="PG894" s="57"/>
      <c r="PH894" s="57"/>
      <c r="PI894" s="57"/>
      <c r="PJ894" s="57"/>
      <c r="PK894" s="57"/>
      <c r="PL894" s="57"/>
      <c r="PM894" s="57"/>
      <c r="PN894" s="57"/>
      <c r="PO894" s="57"/>
      <c r="PP894" s="57"/>
      <c r="PQ894" s="57"/>
      <c r="PR894" s="57"/>
      <c r="PS894" s="57"/>
      <c r="PT894" s="57"/>
      <c r="PU894" s="57"/>
      <c r="PV894" s="57"/>
      <c r="PW894" s="57"/>
      <c r="PX894" s="57"/>
      <c r="PY894" s="57"/>
      <c r="PZ894" s="57"/>
      <c r="QA894" s="57"/>
      <c r="QB894" s="57"/>
      <c r="QC894" s="57"/>
      <c r="QD894" s="57"/>
      <c r="QE894" s="57"/>
      <c r="QF894" s="57"/>
      <c r="QG894" s="57"/>
      <c r="QH894" s="57"/>
      <c r="QI894" s="57"/>
      <c r="QJ894" s="57"/>
      <c r="QK894" s="57"/>
      <c r="QL894" s="57"/>
      <c r="QM894" s="57"/>
      <c r="QN894" s="57"/>
      <c r="QO894" s="57"/>
      <c r="QP894" s="57"/>
      <c r="QQ894" s="57"/>
      <c r="QR894" s="57"/>
      <c r="QS894" s="57"/>
      <c r="QT894" s="57"/>
      <c r="QU894" s="57"/>
      <c r="QV894" s="57"/>
      <c r="QW894" s="57"/>
      <c r="QX894" s="57"/>
      <c r="QY894" s="57"/>
      <c r="QZ894" s="57"/>
      <c r="RA894" s="57"/>
      <c r="RB894" s="57"/>
      <c r="RC894" s="57"/>
      <c r="RD894" s="57"/>
      <c r="RE894" s="57"/>
      <c r="RF894" s="57"/>
      <c r="RG894" s="57"/>
      <c r="RH894" s="57"/>
      <c r="RI894" s="57"/>
      <c r="RJ894" s="57"/>
      <c r="RK894" s="57"/>
      <c r="RL894" s="57"/>
      <c r="RM894" s="57"/>
      <c r="RN894" s="57"/>
      <c r="RO894" s="57"/>
      <c r="RP894" s="57"/>
      <c r="RQ894" s="57"/>
      <c r="RR894" s="57"/>
      <c r="RS894" s="57"/>
      <c r="RT894" s="57"/>
      <c r="RU894" s="57"/>
      <c r="RV894" s="57"/>
      <c r="RW894" s="57"/>
      <c r="RX894" s="57"/>
      <c r="RY894" s="57"/>
      <c r="RZ894" s="57"/>
      <c r="SA894" s="57"/>
      <c r="SB894" s="57"/>
      <c r="SC894" s="57"/>
      <c r="SD894" s="57"/>
      <c r="SE894" s="57"/>
      <c r="SF894" s="57"/>
      <c r="SG894" s="57"/>
      <c r="SH894" s="57"/>
      <c r="SI894" s="57"/>
      <c r="SJ894" s="57"/>
      <c r="SK894" s="57"/>
      <c r="SL894" s="57"/>
      <c r="SM894" s="57"/>
      <c r="SN894" s="57"/>
      <c r="SO894" s="57"/>
      <c r="SP894" s="57"/>
      <c r="SQ894" s="57"/>
      <c r="SR894" s="57"/>
      <c r="SS894" s="57"/>
      <c r="ST894" s="57"/>
      <c r="SU894" s="57"/>
      <c r="SV894" s="57"/>
      <c r="SW894" s="57"/>
      <c r="SX894" s="57"/>
      <c r="SY894" s="57"/>
      <c r="SZ894" s="57"/>
      <c r="TA894" s="57"/>
      <c r="TB894" s="57"/>
      <c r="TC894" s="57"/>
      <c r="TD894" s="57"/>
      <c r="TE894" s="57"/>
      <c r="TF894" s="57"/>
      <c r="TG894" s="57"/>
      <c r="TH894" s="57"/>
      <c r="TI894" s="57"/>
      <c r="TJ894" s="57"/>
      <c r="TK894" s="57"/>
      <c r="TL894" s="57"/>
      <c r="TM894" s="57"/>
      <c r="TN894" s="57"/>
      <c r="TO894" s="57"/>
      <c r="TP894" s="57"/>
      <c r="TQ894" s="57"/>
      <c r="TR894" s="57"/>
      <c r="TS894" s="57"/>
      <c r="TT894" s="57"/>
      <c r="TU894" s="57"/>
      <c r="TV894" s="57"/>
      <c r="TW894" s="57"/>
      <c r="TX894" s="57"/>
      <c r="TY894" s="57"/>
      <c r="TZ894" s="57"/>
      <c r="UA894" s="57"/>
      <c r="UB894" s="57"/>
      <c r="UC894" s="57"/>
      <c r="UD894" s="57"/>
      <c r="UE894" s="57"/>
      <c r="UF894" s="57"/>
      <c r="UG894" s="57"/>
      <c r="UH894" s="57"/>
      <c r="UI894" s="57"/>
      <c r="UJ894" s="57"/>
      <c r="UK894" s="57"/>
      <c r="UL894" s="57"/>
      <c r="UM894" s="57"/>
      <c r="UN894" s="57"/>
      <c r="UO894" s="57"/>
      <c r="UP894" s="57"/>
      <c r="UQ894" s="57"/>
      <c r="UR894" s="57"/>
      <c r="US894" s="57"/>
      <c r="UT894" s="57"/>
      <c r="UU894" s="57"/>
      <c r="UV894" s="57"/>
      <c r="UW894" s="57"/>
      <c r="UX894" s="57"/>
      <c r="UY894" s="57"/>
      <c r="UZ894" s="57"/>
      <c r="VA894" s="57"/>
      <c r="VB894" s="57"/>
      <c r="VC894" s="57"/>
      <c r="VD894" s="57"/>
      <c r="VE894" s="57"/>
      <c r="VF894" s="57"/>
      <c r="VG894" s="57"/>
      <c r="VH894" s="57"/>
      <c r="VI894" s="57"/>
      <c r="VJ894" s="57"/>
      <c r="VK894" s="57"/>
      <c r="VL894" s="57"/>
      <c r="VM894" s="57"/>
      <c r="VN894" s="57"/>
      <c r="VO894" s="57"/>
      <c r="VP894" s="57"/>
      <c r="VQ894" s="57"/>
      <c r="VR894" s="57"/>
      <c r="VS894" s="57"/>
      <c r="VT894" s="57"/>
      <c r="VU894" s="57"/>
      <c r="VV894" s="57"/>
      <c r="VW894" s="57"/>
      <c r="VX894" s="57"/>
      <c r="VY894" s="57"/>
      <c r="VZ894" s="57"/>
      <c r="WA894" s="57"/>
      <c r="WB894" s="57"/>
      <c r="WC894" s="57"/>
      <c r="WD894" s="57"/>
      <c r="WE894" s="57"/>
      <c r="WF894" s="57"/>
      <c r="WG894" s="57"/>
      <c r="WH894" s="57"/>
      <c r="WI894" s="57"/>
      <c r="WJ894" s="57"/>
      <c r="WK894" s="57"/>
      <c r="WL894" s="57"/>
      <c r="WM894" s="57"/>
      <c r="WN894" s="57"/>
      <c r="WO894" s="57"/>
      <c r="WP894" s="57"/>
      <c r="WQ894" s="57"/>
      <c r="WR894" s="57"/>
      <c r="WS894" s="57"/>
      <c r="WT894" s="57"/>
      <c r="WU894" s="57"/>
      <c r="WV894" s="57"/>
      <c r="WW894" s="57"/>
      <c r="WX894" s="57"/>
      <c r="WY894" s="57"/>
      <c r="WZ894" s="57"/>
      <c r="XA894" s="57"/>
      <c r="XB894" s="57"/>
      <c r="XC894" s="57"/>
      <c r="XD894" s="57"/>
      <c r="XE894" s="57"/>
      <c r="XF894" s="57"/>
      <c r="XG894" s="57"/>
      <c r="XH894" s="57"/>
      <c r="XI894" s="57"/>
      <c r="XJ894" s="57"/>
      <c r="XK894" s="57"/>
      <c r="XL894" s="57"/>
      <c r="XM894" s="57"/>
      <c r="XN894" s="57"/>
      <c r="XO894" s="57"/>
      <c r="XP894" s="57"/>
      <c r="XQ894" s="57"/>
      <c r="XR894" s="57"/>
      <c r="XS894" s="57"/>
      <c r="XT894" s="57"/>
      <c r="XU894" s="57"/>
      <c r="XV894" s="57"/>
      <c r="XW894" s="57"/>
    </row>
    <row r="895">
      <c r="AI895" s="57"/>
      <c r="BR895" s="57"/>
      <c r="DA895" s="57"/>
      <c r="EJ895" s="57"/>
      <c r="EK895" s="57"/>
      <c r="EL895" s="57"/>
      <c r="EM895" s="57"/>
      <c r="EN895" s="57"/>
      <c r="EO895" s="57"/>
      <c r="EP895" s="57"/>
      <c r="EQ895" s="57"/>
      <c r="ER895" s="57"/>
      <c r="ES895" s="57"/>
      <c r="ET895" s="57"/>
      <c r="EU895" s="57"/>
      <c r="EV895" s="57"/>
      <c r="EW895" s="57"/>
      <c r="EX895" s="57"/>
      <c r="EY895" s="57"/>
      <c r="EZ895" s="57"/>
      <c r="FA895" s="57"/>
      <c r="FB895" s="57"/>
      <c r="FC895" s="57"/>
      <c r="FD895" s="57"/>
      <c r="FE895" s="57"/>
      <c r="FF895" s="57"/>
      <c r="FG895" s="57"/>
      <c r="FH895" s="57"/>
      <c r="FI895" s="57"/>
      <c r="FJ895" s="57"/>
      <c r="FK895" s="57"/>
      <c r="FL895" s="57"/>
      <c r="FM895" s="57"/>
      <c r="FN895" s="57"/>
      <c r="FO895" s="57"/>
      <c r="FP895" s="57"/>
      <c r="FQ895" s="57"/>
      <c r="FR895" s="57"/>
      <c r="FS895" s="57"/>
      <c r="FT895" s="57"/>
      <c r="FU895" s="57"/>
      <c r="FV895" s="57"/>
      <c r="FW895" s="57"/>
      <c r="FX895" s="57"/>
      <c r="FY895" s="57"/>
      <c r="FZ895" s="57"/>
      <c r="GA895" s="57"/>
      <c r="GB895" s="57"/>
      <c r="GC895" s="57"/>
      <c r="GD895" s="57"/>
      <c r="GE895" s="57"/>
      <c r="GF895" s="57"/>
      <c r="GG895" s="57"/>
      <c r="GH895" s="57"/>
      <c r="GI895" s="57"/>
      <c r="GJ895" s="57"/>
      <c r="GK895" s="57"/>
      <c r="GL895" s="57"/>
      <c r="GM895" s="57"/>
      <c r="GN895" s="57"/>
      <c r="GO895" s="57"/>
      <c r="GP895" s="57"/>
      <c r="GQ895" s="57"/>
      <c r="GR895" s="57"/>
      <c r="GS895" s="57"/>
      <c r="GT895" s="57"/>
      <c r="GU895" s="57"/>
      <c r="GV895" s="57"/>
      <c r="GW895" s="57"/>
      <c r="GX895" s="57"/>
      <c r="GY895" s="57"/>
      <c r="GZ895" s="57"/>
      <c r="HA895" s="57"/>
      <c r="HB895" s="57"/>
      <c r="HC895" s="57"/>
      <c r="HD895" s="57"/>
      <c r="HE895" s="57"/>
      <c r="HF895" s="57"/>
      <c r="HG895" s="57"/>
      <c r="HH895" s="57"/>
      <c r="HI895" s="57"/>
      <c r="HJ895" s="57"/>
      <c r="HK895" s="57"/>
      <c r="HL895" s="57"/>
      <c r="HM895" s="57"/>
      <c r="HN895" s="57"/>
      <c r="HO895" s="57"/>
      <c r="HP895" s="57"/>
      <c r="HQ895" s="57"/>
      <c r="HR895" s="57"/>
      <c r="HS895" s="57"/>
      <c r="HT895" s="57"/>
      <c r="HU895" s="57"/>
      <c r="HV895" s="57"/>
      <c r="HW895" s="57"/>
      <c r="HX895" s="57"/>
      <c r="HY895" s="57"/>
      <c r="HZ895" s="57"/>
      <c r="IA895" s="57"/>
      <c r="IB895" s="57"/>
      <c r="IC895" s="57"/>
      <c r="ID895" s="57"/>
      <c r="IE895" s="57"/>
      <c r="IF895" s="57"/>
      <c r="IG895" s="57"/>
      <c r="IH895" s="57"/>
      <c r="II895" s="57"/>
      <c r="IJ895" s="57"/>
      <c r="IK895" s="57"/>
      <c r="IL895" s="57"/>
      <c r="IM895" s="57"/>
      <c r="IN895" s="57"/>
      <c r="IO895" s="57"/>
      <c r="IP895" s="57"/>
      <c r="IQ895" s="57"/>
      <c r="IR895" s="57"/>
      <c r="IS895" s="57"/>
      <c r="IT895" s="57"/>
      <c r="IU895" s="57"/>
      <c r="IV895" s="57"/>
      <c r="IW895" s="57"/>
      <c r="IX895" s="57"/>
      <c r="IY895" s="57"/>
      <c r="IZ895" s="57"/>
      <c r="JA895" s="57"/>
      <c r="JB895" s="57"/>
      <c r="JC895" s="57"/>
      <c r="JD895" s="57"/>
      <c r="JE895" s="57"/>
      <c r="JF895" s="57"/>
      <c r="JG895" s="57"/>
      <c r="JH895" s="57"/>
      <c r="JI895" s="57"/>
      <c r="JJ895" s="57"/>
      <c r="JK895" s="57"/>
      <c r="JL895" s="57"/>
      <c r="JM895" s="57"/>
      <c r="JN895" s="57"/>
      <c r="JO895" s="57"/>
      <c r="JP895" s="57"/>
      <c r="JQ895" s="57"/>
      <c r="JR895" s="57"/>
      <c r="JS895" s="57"/>
      <c r="JT895" s="57"/>
      <c r="JU895" s="57"/>
      <c r="JV895" s="57"/>
      <c r="JW895" s="57"/>
      <c r="JX895" s="57"/>
      <c r="JY895" s="57"/>
      <c r="JZ895" s="57"/>
      <c r="KA895" s="57"/>
      <c r="KB895" s="57"/>
      <c r="KC895" s="57"/>
      <c r="KD895" s="57"/>
      <c r="KE895" s="57"/>
      <c r="KF895" s="57"/>
      <c r="KG895" s="57"/>
      <c r="KH895" s="57"/>
      <c r="KI895" s="57"/>
      <c r="KJ895" s="57"/>
      <c r="KK895" s="57"/>
      <c r="KL895" s="57"/>
      <c r="KM895" s="57"/>
      <c r="KN895" s="57"/>
      <c r="KO895" s="57"/>
      <c r="KP895" s="57"/>
      <c r="KQ895" s="57"/>
      <c r="KR895" s="57"/>
      <c r="KS895" s="57"/>
      <c r="KT895" s="57"/>
      <c r="KU895" s="57"/>
      <c r="KV895" s="57"/>
      <c r="KW895" s="57"/>
      <c r="KX895" s="57"/>
      <c r="KY895" s="57"/>
      <c r="KZ895" s="57"/>
      <c r="LA895" s="57"/>
      <c r="LB895" s="57"/>
      <c r="LC895" s="57"/>
      <c r="LD895" s="57"/>
      <c r="LE895" s="57"/>
      <c r="LF895" s="57"/>
      <c r="LG895" s="57"/>
      <c r="LH895" s="57"/>
      <c r="LI895" s="57"/>
      <c r="LJ895" s="57"/>
      <c r="LK895" s="57"/>
      <c r="LL895" s="57"/>
      <c r="LM895" s="57"/>
      <c r="LN895" s="57"/>
      <c r="LO895" s="57"/>
      <c r="LP895" s="57"/>
      <c r="LQ895" s="57"/>
      <c r="LR895" s="57"/>
      <c r="LS895" s="57"/>
      <c r="LT895" s="57"/>
      <c r="LU895" s="57"/>
      <c r="LV895" s="57"/>
      <c r="LW895" s="57"/>
      <c r="LX895" s="57"/>
      <c r="LY895" s="57"/>
      <c r="LZ895" s="57"/>
      <c r="MA895" s="57"/>
      <c r="MB895" s="57"/>
      <c r="MC895" s="57"/>
      <c r="MD895" s="57"/>
      <c r="ME895" s="57"/>
      <c r="MF895" s="57"/>
      <c r="MG895" s="57"/>
      <c r="MH895" s="57"/>
      <c r="MI895" s="57"/>
      <c r="MJ895" s="57"/>
      <c r="MK895" s="57"/>
      <c r="ML895" s="57"/>
      <c r="MM895" s="57"/>
      <c r="MN895" s="57"/>
      <c r="MO895" s="57"/>
      <c r="MP895" s="57"/>
      <c r="MQ895" s="57"/>
      <c r="MR895" s="57"/>
      <c r="MS895" s="57"/>
      <c r="MT895" s="57"/>
      <c r="MU895" s="57"/>
      <c r="MV895" s="57"/>
      <c r="MW895" s="57"/>
      <c r="MX895" s="57"/>
      <c r="MY895" s="57"/>
      <c r="MZ895" s="57"/>
      <c r="NA895" s="57"/>
      <c r="NB895" s="57"/>
      <c r="NC895" s="57"/>
      <c r="ND895" s="57"/>
      <c r="NE895" s="57"/>
      <c r="NF895" s="57"/>
      <c r="NG895" s="57"/>
      <c r="NH895" s="57"/>
      <c r="NI895" s="57"/>
      <c r="NJ895" s="57"/>
      <c r="NK895" s="57"/>
      <c r="NL895" s="57"/>
      <c r="NM895" s="57"/>
      <c r="NN895" s="57"/>
      <c r="NO895" s="57"/>
      <c r="NP895" s="57"/>
      <c r="NQ895" s="57"/>
      <c r="NR895" s="57"/>
      <c r="NS895" s="57"/>
      <c r="NT895" s="57"/>
      <c r="NU895" s="57"/>
      <c r="NV895" s="57"/>
      <c r="NW895" s="57"/>
      <c r="NX895" s="57"/>
      <c r="NY895" s="57"/>
      <c r="NZ895" s="57"/>
      <c r="OA895" s="57"/>
      <c r="OB895" s="57"/>
      <c r="OC895" s="57"/>
      <c r="OD895" s="57"/>
      <c r="OE895" s="57"/>
      <c r="OF895" s="57"/>
      <c r="OG895" s="57"/>
      <c r="OH895" s="57"/>
      <c r="OI895" s="57"/>
      <c r="OJ895" s="57"/>
      <c r="OK895" s="57"/>
      <c r="OL895" s="57"/>
      <c r="OM895" s="57"/>
      <c r="ON895" s="57"/>
      <c r="OO895" s="57"/>
      <c r="OP895" s="57"/>
      <c r="OQ895" s="57"/>
      <c r="OR895" s="57"/>
      <c r="OS895" s="57"/>
      <c r="OT895" s="57"/>
      <c r="OU895" s="57"/>
      <c r="OV895" s="57"/>
      <c r="OW895" s="57"/>
      <c r="OX895" s="57"/>
      <c r="OY895" s="57"/>
      <c r="OZ895" s="57"/>
      <c r="PA895" s="57"/>
      <c r="PB895" s="57"/>
      <c r="PC895" s="57"/>
      <c r="PD895" s="57"/>
      <c r="PE895" s="57"/>
      <c r="PF895" s="57"/>
      <c r="PG895" s="57"/>
      <c r="PH895" s="57"/>
      <c r="PI895" s="57"/>
      <c r="PJ895" s="57"/>
      <c r="PK895" s="57"/>
      <c r="PL895" s="57"/>
      <c r="PM895" s="57"/>
      <c r="PN895" s="57"/>
      <c r="PO895" s="57"/>
      <c r="PP895" s="57"/>
      <c r="PQ895" s="57"/>
      <c r="PR895" s="57"/>
      <c r="PS895" s="57"/>
      <c r="PT895" s="57"/>
      <c r="PU895" s="57"/>
      <c r="PV895" s="57"/>
      <c r="PW895" s="57"/>
      <c r="PX895" s="57"/>
      <c r="PY895" s="57"/>
      <c r="PZ895" s="57"/>
      <c r="QA895" s="57"/>
      <c r="QB895" s="57"/>
      <c r="QC895" s="57"/>
      <c r="QD895" s="57"/>
      <c r="QE895" s="57"/>
      <c r="QF895" s="57"/>
      <c r="QG895" s="57"/>
      <c r="QH895" s="57"/>
      <c r="QI895" s="57"/>
      <c r="QJ895" s="57"/>
      <c r="QK895" s="57"/>
      <c r="QL895" s="57"/>
      <c r="QM895" s="57"/>
      <c r="QN895" s="57"/>
      <c r="QO895" s="57"/>
      <c r="QP895" s="57"/>
      <c r="QQ895" s="57"/>
      <c r="QR895" s="57"/>
      <c r="QS895" s="57"/>
      <c r="QT895" s="57"/>
      <c r="QU895" s="57"/>
      <c r="QV895" s="57"/>
      <c r="QW895" s="57"/>
      <c r="QX895" s="57"/>
      <c r="QY895" s="57"/>
      <c r="QZ895" s="57"/>
      <c r="RA895" s="57"/>
      <c r="RB895" s="57"/>
      <c r="RC895" s="57"/>
      <c r="RD895" s="57"/>
      <c r="RE895" s="57"/>
      <c r="RF895" s="57"/>
      <c r="RG895" s="57"/>
      <c r="RH895" s="57"/>
      <c r="RI895" s="57"/>
      <c r="RJ895" s="57"/>
      <c r="RK895" s="57"/>
      <c r="RL895" s="57"/>
      <c r="RM895" s="57"/>
      <c r="RN895" s="57"/>
      <c r="RO895" s="57"/>
      <c r="RP895" s="57"/>
      <c r="RQ895" s="57"/>
      <c r="RR895" s="57"/>
      <c r="RS895" s="57"/>
      <c r="RT895" s="57"/>
      <c r="RU895" s="57"/>
      <c r="RV895" s="57"/>
      <c r="RW895" s="57"/>
      <c r="RX895" s="57"/>
      <c r="RY895" s="57"/>
      <c r="RZ895" s="57"/>
      <c r="SA895" s="57"/>
      <c r="SB895" s="57"/>
      <c r="SC895" s="57"/>
      <c r="SD895" s="57"/>
      <c r="SE895" s="57"/>
      <c r="SF895" s="57"/>
      <c r="SG895" s="57"/>
      <c r="SH895" s="57"/>
      <c r="SI895" s="57"/>
      <c r="SJ895" s="57"/>
      <c r="SK895" s="57"/>
      <c r="SL895" s="57"/>
      <c r="SM895" s="57"/>
      <c r="SN895" s="57"/>
      <c r="SO895" s="57"/>
      <c r="SP895" s="57"/>
      <c r="SQ895" s="57"/>
      <c r="SR895" s="57"/>
      <c r="SS895" s="57"/>
      <c r="ST895" s="57"/>
      <c r="SU895" s="57"/>
      <c r="SV895" s="57"/>
      <c r="SW895" s="57"/>
      <c r="SX895" s="57"/>
      <c r="SY895" s="57"/>
      <c r="SZ895" s="57"/>
      <c r="TA895" s="57"/>
      <c r="TB895" s="57"/>
      <c r="TC895" s="57"/>
      <c r="TD895" s="57"/>
      <c r="TE895" s="57"/>
      <c r="TF895" s="57"/>
      <c r="TG895" s="57"/>
      <c r="TH895" s="57"/>
      <c r="TI895" s="57"/>
      <c r="TJ895" s="57"/>
      <c r="TK895" s="57"/>
      <c r="TL895" s="57"/>
      <c r="TM895" s="57"/>
      <c r="TN895" s="57"/>
      <c r="TO895" s="57"/>
      <c r="TP895" s="57"/>
      <c r="TQ895" s="57"/>
      <c r="TR895" s="57"/>
      <c r="TS895" s="57"/>
      <c r="TT895" s="57"/>
      <c r="TU895" s="57"/>
      <c r="TV895" s="57"/>
      <c r="TW895" s="57"/>
      <c r="TX895" s="57"/>
      <c r="TY895" s="57"/>
      <c r="TZ895" s="57"/>
      <c r="UA895" s="57"/>
      <c r="UB895" s="57"/>
      <c r="UC895" s="57"/>
      <c r="UD895" s="57"/>
      <c r="UE895" s="57"/>
      <c r="UF895" s="57"/>
      <c r="UG895" s="57"/>
      <c r="UH895" s="57"/>
      <c r="UI895" s="57"/>
      <c r="UJ895" s="57"/>
      <c r="UK895" s="57"/>
      <c r="UL895" s="57"/>
      <c r="UM895" s="57"/>
      <c r="UN895" s="57"/>
      <c r="UO895" s="57"/>
      <c r="UP895" s="57"/>
      <c r="UQ895" s="57"/>
      <c r="UR895" s="57"/>
      <c r="US895" s="57"/>
      <c r="UT895" s="57"/>
      <c r="UU895" s="57"/>
      <c r="UV895" s="57"/>
      <c r="UW895" s="57"/>
      <c r="UX895" s="57"/>
      <c r="UY895" s="57"/>
      <c r="UZ895" s="57"/>
      <c r="VA895" s="57"/>
      <c r="VB895" s="57"/>
      <c r="VC895" s="57"/>
      <c r="VD895" s="57"/>
      <c r="VE895" s="57"/>
      <c r="VF895" s="57"/>
      <c r="VG895" s="57"/>
      <c r="VH895" s="57"/>
      <c r="VI895" s="57"/>
      <c r="VJ895" s="57"/>
      <c r="VK895" s="57"/>
      <c r="VL895" s="57"/>
      <c r="VM895" s="57"/>
      <c r="VN895" s="57"/>
      <c r="VO895" s="57"/>
      <c r="VP895" s="57"/>
      <c r="VQ895" s="57"/>
      <c r="VR895" s="57"/>
      <c r="VS895" s="57"/>
      <c r="VT895" s="57"/>
      <c r="VU895" s="57"/>
      <c r="VV895" s="57"/>
      <c r="VW895" s="57"/>
      <c r="VX895" s="57"/>
      <c r="VY895" s="57"/>
      <c r="VZ895" s="57"/>
      <c r="WA895" s="57"/>
      <c r="WB895" s="57"/>
      <c r="WC895" s="57"/>
      <c r="WD895" s="57"/>
      <c r="WE895" s="57"/>
      <c r="WF895" s="57"/>
      <c r="WG895" s="57"/>
      <c r="WH895" s="57"/>
      <c r="WI895" s="57"/>
      <c r="WJ895" s="57"/>
      <c r="WK895" s="57"/>
      <c r="WL895" s="57"/>
      <c r="WM895" s="57"/>
      <c r="WN895" s="57"/>
      <c r="WO895" s="57"/>
      <c r="WP895" s="57"/>
      <c r="WQ895" s="57"/>
      <c r="WR895" s="57"/>
      <c r="WS895" s="57"/>
      <c r="WT895" s="57"/>
      <c r="WU895" s="57"/>
      <c r="WV895" s="57"/>
      <c r="WW895" s="57"/>
      <c r="WX895" s="57"/>
      <c r="WY895" s="57"/>
      <c r="WZ895" s="57"/>
      <c r="XA895" s="57"/>
      <c r="XB895" s="57"/>
      <c r="XC895" s="57"/>
      <c r="XD895" s="57"/>
      <c r="XE895" s="57"/>
      <c r="XF895" s="57"/>
      <c r="XG895" s="57"/>
      <c r="XH895" s="57"/>
      <c r="XI895" s="57"/>
      <c r="XJ895" s="57"/>
      <c r="XK895" s="57"/>
      <c r="XL895" s="57"/>
      <c r="XM895" s="57"/>
      <c r="XN895" s="57"/>
      <c r="XO895" s="57"/>
      <c r="XP895" s="57"/>
      <c r="XQ895" s="57"/>
      <c r="XR895" s="57"/>
      <c r="XS895" s="57"/>
      <c r="XT895" s="57"/>
      <c r="XU895" s="57"/>
      <c r="XV895" s="57"/>
      <c r="XW895" s="57"/>
    </row>
    <row r="896">
      <c r="AI896" s="57"/>
      <c r="BR896" s="57"/>
      <c r="DA896" s="57"/>
      <c r="EJ896" s="57"/>
      <c r="EK896" s="57"/>
      <c r="EL896" s="57"/>
      <c r="EM896" s="57"/>
      <c r="EN896" s="57"/>
      <c r="EO896" s="57"/>
      <c r="EP896" s="57"/>
      <c r="EQ896" s="57"/>
      <c r="ER896" s="57"/>
      <c r="ES896" s="57"/>
      <c r="ET896" s="57"/>
      <c r="EU896" s="57"/>
      <c r="EV896" s="57"/>
      <c r="EW896" s="57"/>
      <c r="EX896" s="57"/>
      <c r="EY896" s="57"/>
      <c r="EZ896" s="57"/>
      <c r="FA896" s="57"/>
      <c r="FB896" s="57"/>
      <c r="FC896" s="57"/>
      <c r="FD896" s="57"/>
      <c r="FE896" s="57"/>
      <c r="FF896" s="57"/>
      <c r="FG896" s="57"/>
      <c r="FH896" s="57"/>
      <c r="FI896" s="57"/>
      <c r="FJ896" s="57"/>
      <c r="FK896" s="57"/>
      <c r="FL896" s="57"/>
      <c r="FM896" s="57"/>
      <c r="FN896" s="57"/>
      <c r="FO896" s="57"/>
      <c r="FP896" s="57"/>
      <c r="FQ896" s="57"/>
      <c r="FR896" s="57"/>
      <c r="FS896" s="57"/>
      <c r="FT896" s="57"/>
      <c r="FU896" s="57"/>
      <c r="FV896" s="57"/>
      <c r="FW896" s="57"/>
      <c r="FX896" s="57"/>
      <c r="FY896" s="57"/>
      <c r="FZ896" s="57"/>
      <c r="GA896" s="57"/>
      <c r="GB896" s="57"/>
      <c r="GC896" s="57"/>
      <c r="GD896" s="57"/>
      <c r="GE896" s="57"/>
      <c r="GF896" s="57"/>
      <c r="GG896" s="57"/>
      <c r="GH896" s="57"/>
      <c r="GI896" s="57"/>
      <c r="GJ896" s="57"/>
      <c r="GK896" s="57"/>
      <c r="GL896" s="57"/>
      <c r="GM896" s="57"/>
      <c r="GN896" s="57"/>
      <c r="GO896" s="57"/>
      <c r="GP896" s="57"/>
      <c r="GQ896" s="57"/>
      <c r="GR896" s="57"/>
      <c r="GS896" s="57"/>
      <c r="GT896" s="57"/>
      <c r="GU896" s="57"/>
      <c r="GV896" s="57"/>
      <c r="GW896" s="57"/>
      <c r="GX896" s="57"/>
      <c r="GY896" s="57"/>
      <c r="GZ896" s="57"/>
      <c r="HA896" s="57"/>
      <c r="HB896" s="57"/>
      <c r="HC896" s="57"/>
      <c r="HD896" s="57"/>
      <c r="HE896" s="57"/>
      <c r="HF896" s="57"/>
      <c r="HG896" s="57"/>
      <c r="HH896" s="57"/>
      <c r="HI896" s="57"/>
      <c r="HJ896" s="57"/>
      <c r="HK896" s="57"/>
      <c r="HL896" s="57"/>
      <c r="HM896" s="57"/>
      <c r="HN896" s="57"/>
      <c r="HO896" s="57"/>
      <c r="HP896" s="57"/>
      <c r="HQ896" s="57"/>
      <c r="HR896" s="57"/>
      <c r="HS896" s="57"/>
      <c r="HT896" s="57"/>
      <c r="HU896" s="57"/>
      <c r="HV896" s="57"/>
      <c r="HW896" s="57"/>
      <c r="HX896" s="57"/>
      <c r="HY896" s="57"/>
      <c r="HZ896" s="57"/>
      <c r="IA896" s="57"/>
      <c r="IB896" s="57"/>
      <c r="IC896" s="57"/>
      <c r="ID896" s="57"/>
      <c r="IE896" s="57"/>
      <c r="IF896" s="57"/>
      <c r="IG896" s="57"/>
      <c r="IH896" s="57"/>
      <c r="II896" s="57"/>
      <c r="IJ896" s="57"/>
      <c r="IK896" s="57"/>
      <c r="IL896" s="57"/>
      <c r="IM896" s="57"/>
      <c r="IN896" s="57"/>
      <c r="IO896" s="57"/>
      <c r="IP896" s="57"/>
      <c r="IQ896" s="57"/>
      <c r="IR896" s="57"/>
      <c r="IS896" s="57"/>
      <c r="IT896" s="57"/>
      <c r="IU896" s="57"/>
      <c r="IV896" s="57"/>
      <c r="IW896" s="57"/>
      <c r="IX896" s="57"/>
      <c r="IY896" s="57"/>
      <c r="IZ896" s="57"/>
      <c r="JA896" s="57"/>
      <c r="JB896" s="57"/>
      <c r="JC896" s="57"/>
      <c r="JD896" s="57"/>
      <c r="JE896" s="57"/>
      <c r="JF896" s="57"/>
      <c r="JG896" s="57"/>
      <c r="JH896" s="57"/>
      <c r="JI896" s="57"/>
      <c r="JJ896" s="57"/>
      <c r="JK896" s="57"/>
      <c r="JL896" s="57"/>
      <c r="JM896" s="57"/>
      <c r="JN896" s="57"/>
      <c r="JO896" s="57"/>
      <c r="JP896" s="57"/>
      <c r="JQ896" s="57"/>
      <c r="JR896" s="57"/>
      <c r="JS896" s="57"/>
      <c r="JT896" s="57"/>
      <c r="JU896" s="57"/>
      <c r="JV896" s="57"/>
      <c r="JW896" s="57"/>
      <c r="JX896" s="57"/>
      <c r="JY896" s="57"/>
      <c r="JZ896" s="57"/>
      <c r="KA896" s="57"/>
      <c r="KB896" s="57"/>
      <c r="KC896" s="57"/>
      <c r="KD896" s="57"/>
      <c r="KE896" s="57"/>
      <c r="KF896" s="57"/>
      <c r="KG896" s="57"/>
      <c r="KH896" s="57"/>
      <c r="KI896" s="57"/>
      <c r="KJ896" s="57"/>
      <c r="KK896" s="57"/>
      <c r="KL896" s="57"/>
      <c r="KM896" s="57"/>
      <c r="KN896" s="57"/>
      <c r="KO896" s="57"/>
      <c r="KP896" s="57"/>
      <c r="KQ896" s="57"/>
      <c r="KR896" s="57"/>
      <c r="KS896" s="57"/>
      <c r="KT896" s="57"/>
      <c r="KU896" s="57"/>
      <c r="KV896" s="57"/>
      <c r="KW896" s="57"/>
      <c r="KX896" s="57"/>
      <c r="KY896" s="57"/>
      <c r="KZ896" s="57"/>
      <c r="LA896" s="57"/>
      <c r="LB896" s="57"/>
      <c r="LC896" s="57"/>
      <c r="LD896" s="57"/>
      <c r="LE896" s="57"/>
      <c r="LF896" s="57"/>
      <c r="LG896" s="57"/>
      <c r="LH896" s="57"/>
      <c r="LI896" s="57"/>
      <c r="LJ896" s="57"/>
      <c r="LK896" s="57"/>
      <c r="LL896" s="57"/>
      <c r="LM896" s="57"/>
      <c r="LN896" s="57"/>
      <c r="LO896" s="57"/>
      <c r="LP896" s="57"/>
      <c r="LQ896" s="57"/>
      <c r="LR896" s="57"/>
      <c r="LS896" s="57"/>
      <c r="LT896" s="57"/>
      <c r="LU896" s="57"/>
      <c r="LV896" s="57"/>
      <c r="LW896" s="57"/>
      <c r="LX896" s="57"/>
      <c r="LY896" s="57"/>
      <c r="LZ896" s="57"/>
      <c r="MA896" s="57"/>
      <c r="MB896" s="57"/>
      <c r="MC896" s="57"/>
      <c r="MD896" s="57"/>
      <c r="ME896" s="57"/>
      <c r="MF896" s="57"/>
      <c r="MG896" s="57"/>
      <c r="MH896" s="57"/>
      <c r="MI896" s="57"/>
      <c r="MJ896" s="57"/>
      <c r="MK896" s="57"/>
      <c r="ML896" s="57"/>
      <c r="MM896" s="57"/>
      <c r="MN896" s="57"/>
      <c r="MO896" s="57"/>
      <c r="MP896" s="57"/>
      <c r="MQ896" s="57"/>
      <c r="MR896" s="57"/>
      <c r="MS896" s="57"/>
      <c r="MT896" s="57"/>
      <c r="MU896" s="57"/>
      <c r="MV896" s="57"/>
      <c r="MW896" s="57"/>
      <c r="MX896" s="57"/>
      <c r="MY896" s="57"/>
      <c r="MZ896" s="57"/>
      <c r="NA896" s="57"/>
      <c r="NB896" s="57"/>
      <c r="NC896" s="57"/>
      <c r="ND896" s="57"/>
      <c r="NE896" s="57"/>
      <c r="NF896" s="57"/>
      <c r="NG896" s="57"/>
      <c r="NH896" s="57"/>
      <c r="NI896" s="57"/>
      <c r="NJ896" s="57"/>
      <c r="NK896" s="57"/>
      <c r="NL896" s="57"/>
      <c r="NM896" s="57"/>
      <c r="NN896" s="57"/>
      <c r="NO896" s="57"/>
      <c r="NP896" s="57"/>
      <c r="NQ896" s="57"/>
      <c r="NR896" s="57"/>
      <c r="NS896" s="57"/>
      <c r="NT896" s="57"/>
      <c r="NU896" s="57"/>
      <c r="NV896" s="57"/>
      <c r="NW896" s="57"/>
      <c r="NX896" s="57"/>
      <c r="NY896" s="57"/>
      <c r="NZ896" s="57"/>
      <c r="OA896" s="57"/>
      <c r="OB896" s="57"/>
      <c r="OC896" s="57"/>
      <c r="OD896" s="57"/>
      <c r="OE896" s="57"/>
      <c r="OF896" s="57"/>
      <c r="OG896" s="57"/>
      <c r="OH896" s="57"/>
      <c r="OI896" s="57"/>
      <c r="OJ896" s="57"/>
      <c r="OK896" s="57"/>
      <c r="OL896" s="57"/>
      <c r="OM896" s="57"/>
      <c r="ON896" s="57"/>
      <c r="OO896" s="57"/>
      <c r="OP896" s="57"/>
      <c r="OQ896" s="57"/>
      <c r="OR896" s="57"/>
      <c r="OS896" s="57"/>
      <c r="OT896" s="57"/>
      <c r="OU896" s="57"/>
      <c r="OV896" s="57"/>
      <c r="OW896" s="57"/>
      <c r="OX896" s="57"/>
      <c r="OY896" s="57"/>
      <c r="OZ896" s="57"/>
      <c r="PA896" s="57"/>
      <c r="PB896" s="57"/>
      <c r="PC896" s="57"/>
      <c r="PD896" s="57"/>
      <c r="PE896" s="57"/>
      <c r="PF896" s="57"/>
      <c r="PG896" s="57"/>
      <c r="PH896" s="57"/>
      <c r="PI896" s="57"/>
      <c r="PJ896" s="57"/>
      <c r="PK896" s="57"/>
      <c r="PL896" s="57"/>
      <c r="PM896" s="57"/>
      <c r="PN896" s="57"/>
      <c r="PO896" s="57"/>
      <c r="PP896" s="57"/>
      <c r="PQ896" s="57"/>
      <c r="PR896" s="57"/>
      <c r="PS896" s="57"/>
      <c r="PT896" s="57"/>
      <c r="PU896" s="57"/>
      <c r="PV896" s="57"/>
      <c r="PW896" s="57"/>
      <c r="PX896" s="57"/>
      <c r="PY896" s="57"/>
      <c r="PZ896" s="57"/>
      <c r="QA896" s="57"/>
      <c r="QB896" s="57"/>
      <c r="QC896" s="57"/>
      <c r="QD896" s="57"/>
      <c r="QE896" s="57"/>
      <c r="QF896" s="57"/>
      <c r="QG896" s="57"/>
      <c r="QH896" s="57"/>
      <c r="QI896" s="57"/>
      <c r="QJ896" s="57"/>
      <c r="QK896" s="57"/>
      <c r="QL896" s="57"/>
      <c r="QM896" s="57"/>
      <c r="QN896" s="57"/>
      <c r="QO896" s="57"/>
      <c r="QP896" s="57"/>
      <c r="QQ896" s="57"/>
      <c r="QR896" s="57"/>
      <c r="QS896" s="57"/>
      <c r="QT896" s="57"/>
      <c r="QU896" s="57"/>
      <c r="QV896" s="57"/>
      <c r="QW896" s="57"/>
      <c r="QX896" s="57"/>
      <c r="QY896" s="57"/>
      <c r="QZ896" s="57"/>
      <c r="RA896" s="57"/>
      <c r="RB896" s="57"/>
      <c r="RC896" s="57"/>
      <c r="RD896" s="57"/>
      <c r="RE896" s="57"/>
      <c r="RF896" s="57"/>
      <c r="RG896" s="57"/>
      <c r="RH896" s="57"/>
      <c r="RI896" s="57"/>
      <c r="RJ896" s="57"/>
      <c r="RK896" s="57"/>
      <c r="RL896" s="57"/>
      <c r="RM896" s="57"/>
      <c r="RN896" s="57"/>
      <c r="RO896" s="57"/>
      <c r="RP896" s="57"/>
      <c r="RQ896" s="57"/>
      <c r="RR896" s="57"/>
      <c r="RS896" s="57"/>
      <c r="RT896" s="57"/>
      <c r="RU896" s="57"/>
      <c r="RV896" s="57"/>
      <c r="RW896" s="57"/>
      <c r="RX896" s="57"/>
      <c r="RY896" s="57"/>
      <c r="RZ896" s="57"/>
      <c r="SA896" s="57"/>
      <c r="SB896" s="57"/>
      <c r="SC896" s="57"/>
      <c r="SD896" s="57"/>
      <c r="SE896" s="57"/>
      <c r="SF896" s="57"/>
      <c r="SG896" s="57"/>
      <c r="SH896" s="57"/>
      <c r="SI896" s="57"/>
      <c r="SJ896" s="57"/>
      <c r="SK896" s="57"/>
      <c r="SL896" s="57"/>
      <c r="SM896" s="57"/>
      <c r="SN896" s="57"/>
      <c r="SO896" s="57"/>
      <c r="SP896" s="57"/>
      <c r="SQ896" s="57"/>
      <c r="SR896" s="57"/>
      <c r="SS896" s="57"/>
      <c r="ST896" s="57"/>
      <c r="SU896" s="57"/>
      <c r="SV896" s="57"/>
      <c r="SW896" s="57"/>
      <c r="SX896" s="57"/>
      <c r="SY896" s="57"/>
      <c r="SZ896" s="57"/>
      <c r="TA896" s="57"/>
      <c r="TB896" s="57"/>
      <c r="TC896" s="57"/>
      <c r="TD896" s="57"/>
      <c r="TE896" s="57"/>
      <c r="TF896" s="57"/>
      <c r="TG896" s="57"/>
      <c r="TH896" s="57"/>
      <c r="TI896" s="57"/>
      <c r="TJ896" s="57"/>
      <c r="TK896" s="57"/>
      <c r="TL896" s="57"/>
      <c r="TM896" s="57"/>
      <c r="TN896" s="57"/>
      <c r="TO896" s="57"/>
      <c r="TP896" s="57"/>
      <c r="TQ896" s="57"/>
      <c r="TR896" s="57"/>
      <c r="TS896" s="57"/>
      <c r="TT896" s="57"/>
      <c r="TU896" s="57"/>
      <c r="TV896" s="57"/>
      <c r="TW896" s="57"/>
      <c r="TX896" s="57"/>
      <c r="TY896" s="57"/>
      <c r="TZ896" s="57"/>
      <c r="UA896" s="57"/>
      <c r="UB896" s="57"/>
      <c r="UC896" s="57"/>
      <c r="UD896" s="57"/>
      <c r="UE896" s="57"/>
      <c r="UF896" s="57"/>
      <c r="UG896" s="57"/>
      <c r="UH896" s="57"/>
      <c r="UI896" s="57"/>
      <c r="UJ896" s="57"/>
      <c r="UK896" s="57"/>
      <c r="UL896" s="57"/>
      <c r="UM896" s="57"/>
      <c r="UN896" s="57"/>
      <c r="UO896" s="57"/>
      <c r="UP896" s="57"/>
      <c r="UQ896" s="57"/>
      <c r="UR896" s="57"/>
      <c r="US896" s="57"/>
      <c r="UT896" s="57"/>
      <c r="UU896" s="57"/>
      <c r="UV896" s="57"/>
      <c r="UW896" s="57"/>
      <c r="UX896" s="57"/>
      <c r="UY896" s="57"/>
      <c r="UZ896" s="57"/>
      <c r="VA896" s="57"/>
      <c r="VB896" s="57"/>
      <c r="VC896" s="57"/>
      <c r="VD896" s="57"/>
      <c r="VE896" s="57"/>
      <c r="VF896" s="57"/>
      <c r="VG896" s="57"/>
      <c r="VH896" s="57"/>
      <c r="VI896" s="57"/>
      <c r="VJ896" s="57"/>
      <c r="VK896" s="57"/>
      <c r="VL896" s="57"/>
      <c r="VM896" s="57"/>
      <c r="VN896" s="57"/>
      <c r="VO896" s="57"/>
      <c r="VP896" s="57"/>
      <c r="VQ896" s="57"/>
      <c r="VR896" s="57"/>
      <c r="VS896" s="57"/>
      <c r="VT896" s="57"/>
      <c r="VU896" s="57"/>
      <c r="VV896" s="57"/>
      <c r="VW896" s="57"/>
      <c r="VX896" s="57"/>
      <c r="VY896" s="57"/>
      <c r="VZ896" s="57"/>
      <c r="WA896" s="57"/>
      <c r="WB896" s="57"/>
      <c r="WC896" s="57"/>
      <c r="WD896" s="57"/>
      <c r="WE896" s="57"/>
      <c r="WF896" s="57"/>
      <c r="WG896" s="57"/>
      <c r="WH896" s="57"/>
      <c r="WI896" s="57"/>
      <c r="WJ896" s="57"/>
      <c r="WK896" s="57"/>
      <c r="WL896" s="57"/>
      <c r="WM896" s="57"/>
      <c r="WN896" s="57"/>
      <c r="WO896" s="57"/>
      <c r="WP896" s="57"/>
      <c r="WQ896" s="57"/>
      <c r="WR896" s="57"/>
      <c r="WS896" s="57"/>
      <c r="WT896" s="57"/>
      <c r="WU896" s="57"/>
      <c r="WV896" s="57"/>
      <c r="WW896" s="57"/>
      <c r="WX896" s="57"/>
      <c r="WY896" s="57"/>
      <c r="WZ896" s="57"/>
      <c r="XA896" s="57"/>
      <c r="XB896" s="57"/>
      <c r="XC896" s="57"/>
      <c r="XD896" s="57"/>
      <c r="XE896" s="57"/>
      <c r="XF896" s="57"/>
      <c r="XG896" s="57"/>
      <c r="XH896" s="57"/>
      <c r="XI896" s="57"/>
      <c r="XJ896" s="57"/>
      <c r="XK896" s="57"/>
      <c r="XL896" s="57"/>
      <c r="XM896" s="57"/>
      <c r="XN896" s="57"/>
      <c r="XO896" s="57"/>
      <c r="XP896" s="57"/>
      <c r="XQ896" s="57"/>
      <c r="XR896" s="57"/>
      <c r="XS896" s="57"/>
      <c r="XT896" s="57"/>
      <c r="XU896" s="57"/>
      <c r="XV896" s="57"/>
      <c r="XW896" s="57"/>
    </row>
    <row r="897">
      <c r="AI897" s="57"/>
      <c r="BR897" s="57"/>
      <c r="DA897" s="57"/>
      <c r="EJ897" s="57"/>
      <c r="EK897" s="57"/>
      <c r="EL897" s="57"/>
      <c r="EM897" s="57"/>
      <c r="EN897" s="57"/>
      <c r="EO897" s="57"/>
      <c r="EP897" s="57"/>
      <c r="EQ897" s="57"/>
      <c r="ER897" s="57"/>
      <c r="ES897" s="57"/>
      <c r="ET897" s="57"/>
      <c r="EU897" s="57"/>
      <c r="EV897" s="57"/>
      <c r="EW897" s="57"/>
      <c r="EX897" s="57"/>
      <c r="EY897" s="57"/>
      <c r="EZ897" s="57"/>
      <c r="FA897" s="57"/>
      <c r="FB897" s="57"/>
      <c r="FC897" s="57"/>
      <c r="FD897" s="57"/>
      <c r="FE897" s="57"/>
      <c r="FF897" s="57"/>
      <c r="FG897" s="57"/>
      <c r="FH897" s="57"/>
      <c r="FI897" s="57"/>
      <c r="FJ897" s="57"/>
      <c r="FK897" s="57"/>
      <c r="FL897" s="57"/>
      <c r="FM897" s="57"/>
      <c r="FN897" s="57"/>
      <c r="FO897" s="57"/>
      <c r="FP897" s="57"/>
      <c r="FQ897" s="57"/>
      <c r="FR897" s="57"/>
      <c r="FS897" s="57"/>
      <c r="FT897" s="57"/>
      <c r="FU897" s="57"/>
      <c r="FV897" s="57"/>
      <c r="FW897" s="57"/>
      <c r="FX897" s="57"/>
      <c r="FY897" s="57"/>
      <c r="FZ897" s="57"/>
      <c r="GA897" s="57"/>
      <c r="GB897" s="57"/>
      <c r="GC897" s="57"/>
      <c r="GD897" s="57"/>
      <c r="GE897" s="57"/>
      <c r="GF897" s="57"/>
      <c r="GG897" s="57"/>
      <c r="GH897" s="57"/>
      <c r="GI897" s="57"/>
      <c r="GJ897" s="57"/>
      <c r="GK897" s="57"/>
      <c r="GL897" s="57"/>
      <c r="GM897" s="57"/>
      <c r="GN897" s="57"/>
      <c r="GO897" s="57"/>
      <c r="GP897" s="57"/>
      <c r="GQ897" s="57"/>
      <c r="GR897" s="57"/>
      <c r="GS897" s="57"/>
      <c r="GT897" s="57"/>
      <c r="GU897" s="57"/>
      <c r="GV897" s="57"/>
      <c r="GW897" s="57"/>
      <c r="GX897" s="57"/>
      <c r="GY897" s="57"/>
      <c r="GZ897" s="57"/>
      <c r="HA897" s="57"/>
      <c r="HB897" s="57"/>
      <c r="HC897" s="57"/>
      <c r="HD897" s="57"/>
      <c r="HE897" s="57"/>
      <c r="HF897" s="57"/>
      <c r="HG897" s="57"/>
      <c r="HH897" s="57"/>
      <c r="HI897" s="57"/>
      <c r="HJ897" s="57"/>
      <c r="HK897" s="57"/>
      <c r="HL897" s="57"/>
      <c r="HM897" s="57"/>
      <c r="HN897" s="57"/>
      <c r="HO897" s="57"/>
      <c r="HP897" s="57"/>
      <c r="HQ897" s="57"/>
      <c r="HR897" s="57"/>
      <c r="HS897" s="57"/>
      <c r="HT897" s="57"/>
      <c r="HU897" s="57"/>
      <c r="HV897" s="57"/>
      <c r="HW897" s="57"/>
      <c r="HX897" s="57"/>
      <c r="HY897" s="57"/>
      <c r="HZ897" s="57"/>
      <c r="IA897" s="57"/>
      <c r="IB897" s="57"/>
      <c r="IC897" s="57"/>
      <c r="ID897" s="57"/>
      <c r="IE897" s="57"/>
      <c r="IF897" s="57"/>
      <c r="IG897" s="57"/>
      <c r="IH897" s="57"/>
      <c r="II897" s="57"/>
      <c r="IJ897" s="57"/>
      <c r="IK897" s="57"/>
      <c r="IL897" s="57"/>
      <c r="IM897" s="57"/>
      <c r="IN897" s="57"/>
      <c r="IO897" s="57"/>
      <c r="IP897" s="57"/>
      <c r="IQ897" s="57"/>
      <c r="IR897" s="57"/>
      <c r="IS897" s="57"/>
      <c r="IT897" s="57"/>
      <c r="IU897" s="57"/>
      <c r="IV897" s="57"/>
      <c r="IW897" s="57"/>
      <c r="IX897" s="57"/>
      <c r="IY897" s="57"/>
      <c r="IZ897" s="57"/>
      <c r="JA897" s="57"/>
      <c r="JB897" s="57"/>
      <c r="JC897" s="57"/>
      <c r="JD897" s="57"/>
      <c r="JE897" s="57"/>
      <c r="JF897" s="57"/>
      <c r="JG897" s="57"/>
      <c r="JH897" s="57"/>
      <c r="JI897" s="57"/>
      <c r="JJ897" s="57"/>
      <c r="JK897" s="57"/>
      <c r="JL897" s="57"/>
      <c r="JM897" s="57"/>
      <c r="JN897" s="57"/>
      <c r="JO897" s="57"/>
      <c r="JP897" s="57"/>
      <c r="JQ897" s="57"/>
      <c r="JR897" s="57"/>
      <c r="JS897" s="57"/>
      <c r="JT897" s="57"/>
      <c r="JU897" s="57"/>
      <c r="JV897" s="57"/>
      <c r="JW897" s="57"/>
      <c r="JX897" s="57"/>
      <c r="JY897" s="57"/>
      <c r="JZ897" s="57"/>
      <c r="KA897" s="57"/>
      <c r="KB897" s="57"/>
      <c r="KC897" s="57"/>
      <c r="KD897" s="57"/>
      <c r="KE897" s="57"/>
      <c r="KF897" s="57"/>
      <c r="KG897" s="57"/>
      <c r="KH897" s="57"/>
      <c r="KI897" s="57"/>
      <c r="KJ897" s="57"/>
      <c r="KK897" s="57"/>
      <c r="KL897" s="57"/>
      <c r="KM897" s="57"/>
      <c r="KN897" s="57"/>
      <c r="KO897" s="57"/>
      <c r="KP897" s="57"/>
      <c r="KQ897" s="57"/>
      <c r="KR897" s="57"/>
      <c r="KS897" s="57"/>
      <c r="KT897" s="57"/>
      <c r="KU897" s="57"/>
      <c r="KV897" s="57"/>
      <c r="KW897" s="57"/>
      <c r="KX897" s="57"/>
      <c r="KY897" s="57"/>
      <c r="KZ897" s="57"/>
      <c r="LA897" s="57"/>
      <c r="LB897" s="57"/>
      <c r="LC897" s="57"/>
      <c r="LD897" s="57"/>
      <c r="LE897" s="57"/>
      <c r="LF897" s="57"/>
      <c r="LG897" s="57"/>
      <c r="LH897" s="57"/>
      <c r="LI897" s="57"/>
      <c r="LJ897" s="57"/>
      <c r="LK897" s="57"/>
      <c r="LL897" s="57"/>
      <c r="LM897" s="57"/>
      <c r="LN897" s="57"/>
      <c r="LO897" s="57"/>
      <c r="LP897" s="57"/>
      <c r="LQ897" s="57"/>
      <c r="LR897" s="57"/>
      <c r="LS897" s="57"/>
      <c r="LT897" s="57"/>
      <c r="LU897" s="57"/>
      <c r="LV897" s="57"/>
      <c r="LW897" s="57"/>
      <c r="LX897" s="57"/>
      <c r="LY897" s="57"/>
      <c r="LZ897" s="57"/>
      <c r="MA897" s="57"/>
      <c r="MB897" s="57"/>
      <c r="MC897" s="57"/>
      <c r="MD897" s="57"/>
      <c r="ME897" s="57"/>
      <c r="MF897" s="57"/>
      <c r="MG897" s="57"/>
      <c r="MH897" s="57"/>
      <c r="MI897" s="57"/>
      <c r="MJ897" s="57"/>
      <c r="MK897" s="57"/>
      <c r="ML897" s="57"/>
      <c r="MM897" s="57"/>
      <c r="MN897" s="57"/>
      <c r="MO897" s="57"/>
      <c r="MP897" s="57"/>
      <c r="MQ897" s="57"/>
      <c r="MR897" s="57"/>
      <c r="MS897" s="57"/>
      <c r="MT897" s="57"/>
      <c r="MU897" s="57"/>
      <c r="MV897" s="57"/>
      <c r="MW897" s="57"/>
      <c r="MX897" s="57"/>
      <c r="MY897" s="57"/>
      <c r="MZ897" s="57"/>
      <c r="NA897" s="57"/>
      <c r="NB897" s="57"/>
      <c r="NC897" s="57"/>
      <c r="ND897" s="57"/>
      <c r="NE897" s="57"/>
      <c r="NF897" s="57"/>
      <c r="NG897" s="57"/>
      <c r="NH897" s="57"/>
      <c r="NI897" s="57"/>
      <c r="NJ897" s="57"/>
      <c r="NK897" s="57"/>
      <c r="NL897" s="57"/>
      <c r="NM897" s="57"/>
      <c r="NN897" s="57"/>
      <c r="NO897" s="57"/>
      <c r="NP897" s="57"/>
      <c r="NQ897" s="57"/>
      <c r="NR897" s="57"/>
      <c r="NS897" s="57"/>
      <c r="NT897" s="57"/>
      <c r="NU897" s="57"/>
      <c r="NV897" s="57"/>
      <c r="NW897" s="57"/>
      <c r="NX897" s="57"/>
      <c r="NY897" s="57"/>
      <c r="NZ897" s="57"/>
      <c r="OA897" s="57"/>
      <c r="OB897" s="57"/>
      <c r="OC897" s="57"/>
      <c r="OD897" s="57"/>
      <c r="OE897" s="57"/>
      <c r="OF897" s="57"/>
      <c r="OG897" s="57"/>
      <c r="OH897" s="57"/>
      <c r="OI897" s="57"/>
      <c r="OJ897" s="57"/>
      <c r="OK897" s="57"/>
      <c r="OL897" s="57"/>
      <c r="OM897" s="57"/>
      <c r="ON897" s="57"/>
      <c r="OO897" s="57"/>
      <c r="OP897" s="57"/>
      <c r="OQ897" s="57"/>
      <c r="OR897" s="57"/>
      <c r="OS897" s="57"/>
      <c r="OT897" s="57"/>
      <c r="OU897" s="57"/>
      <c r="OV897" s="57"/>
      <c r="OW897" s="57"/>
      <c r="OX897" s="57"/>
      <c r="OY897" s="57"/>
      <c r="OZ897" s="57"/>
      <c r="PA897" s="57"/>
      <c r="PB897" s="57"/>
      <c r="PC897" s="57"/>
      <c r="PD897" s="57"/>
      <c r="PE897" s="57"/>
      <c r="PF897" s="57"/>
      <c r="PG897" s="57"/>
      <c r="PH897" s="57"/>
      <c r="PI897" s="57"/>
      <c r="PJ897" s="57"/>
      <c r="PK897" s="57"/>
      <c r="PL897" s="57"/>
      <c r="PM897" s="57"/>
      <c r="PN897" s="57"/>
      <c r="PO897" s="57"/>
      <c r="PP897" s="57"/>
      <c r="PQ897" s="57"/>
      <c r="PR897" s="57"/>
      <c r="PS897" s="57"/>
      <c r="PT897" s="57"/>
      <c r="PU897" s="57"/>
      <c r="PV897" s="57"/>
      <c r="PW897" s="57"/>
      <c r="PX897" s="57"/>
      <c r="PY897" s="57"/>
      <c r="PZ897" s="57"/>
      <c r="QA897" s="57"/>
      <c r="QB897" s="57"/>
      <c r="QC897" s="57"/>
      <c r="QD897" s="57"/>
      <c r="QE897" s="57"/>
      <c r="QF897" s="57"/>
      <c r="QG897" s="57"/>
      <c r="QH897" s="57"/>
      <c r="QI897" s="57"/>
      <c r="QJ897" s="57"/>
      <c r="QK897" s="57"/>
      <c r="QL897" s="57"/>
      <c r="QM897" s="57"/>
      <c r="QN897" s="57"/>
      <c r="QO897" s="57"/>
      <c r="QP897" s="57"/>
      <c r="QQ897" s="57"/>
      <c r="QR897" s="57"/>
      <c r="QS897" s="57"/>
      <c r="QT897" s="57"/>
      <c r="QU897" s="57"/>
      <c r="QV897" s="57"/>
      <c r="QW897" s="57"/>
      <c r="QX897" s="57"/>
      <c r="QY897" s="57"/>
      <c r="QZ897" s="57"/>
      <c r="RA897" s="57"/>
      <c r="RB897" s="57"/>
      <c r="RC897" s="57"/>
      <c r="RD897" s="57"/>
      <c r="RE897" s="57"/>
      <c r="RF897" s="57"/>
      <c r="RG897" s="57"/>
      <c r="RH897" s="57"/>
      <c r="RI897" s="57"/>
      <c r="RJ897" s="57"/>
      <c r="RK897" s="57"/>
      <c r="RL897" s="57"/>
      <c r="RM897" s="57"/>
      <c r="RN897" s="57"/>
      <c r="RO897" s="57"/>
      <c r="RP897" s="57"/>
      <c r="RQ897" s="57"/>
      <c r="RR897" s="57"/>
      <c r="RS897" s="57"/>
      <c r="RT897" s="57"/>
      <c r="RU897" s="57"/>
      <c r="RV897" s="57"/>
      <c r="RW897" s="57"/>
      <c r="RX897" s="57"/>
      <c r="RY897" s="57"/>
      <c r="RZ897" s="57"/>
      <c r="SA897" s="57"/>
      <c r="SB897" s="57"/>
      <c r="SC897" s="57"/>
      <c r="SD897" s="57"/>
      <c r="SE897" s="57"/>
      <c r="SF897" s="57"/>
      <c r="SG897" s="57"/>
      <c r="SH897" s="57"/>
      <c r="SI897" s="57"/>
      <c r="SJ897" s="57"/>
      <c r="SK897" s="57"/>
      <c r="SL897" s="57"/>
      <c r="SM897" s="57"/>
      <c r="SN897" s="57"/>
      <c r="SO897" s="57"/>
      <c r="SP897" s="57"/>
      <c r="SQ897" s="57"/>
      <c r="SR897" s="57"/>
      <c r="SS897" s="57"/>
      <c r="ST897" s="57"/>
      <c r="SU897" s="57"/>
      <c r="SV897" s="57"/>
      <c r="SW897" s="57"/>
      <c r="SX897" s="57"/>
      <c r="SY897" s="57"/>
      <c r="SZ897" s="57"/>
      <c r="TA897" s="57"/>
      <c r="TB897" s="57"/>
      <c r="TC897" s="57"/>
      <c r="TD897" s="57"/>
      <c r="TE897" s="57"/>
      <c r="TF897" s="57"/>
      <c r="TG897" s="57"/>
      <c r="TH897" s="57"/>
      <c r="TI897" s="57"/>
      <c r="TJ897" s="57"/>
      <c r="TK897" s="57"/>
      <c r="TL897" s="57"/>
      <c r="TM897" s="57"/>
      <c r="TN897" s="57"/>
      <c r="TO897" s="57"/>
      <c r="TP897" s="57"/>
      <c r="TQ897" s="57"/>
      <c r="TR897" s="57"/>
      <c r="TS897" s="57"/>
      <c r="TT897" s="57"/>
      <c r="TU897" s="57"/>
      <c r="TV897" s="57"/>
      <c r="TW897" s="57"/>
      <c r="TX897" s="57"/>
      <c r="TY897" s="57"/>
      <c r="TZ897" s="57"/>
      <c r="UA897" s="57"/>
      <c r="UB897" s="57"/>
      <c r="UC897" s="57"/>
      <c r="UD897" s="57"/>
      <c r="UE897" s="57"/>
      <c r="UF897" s="57"/>
      <c r="UG897" s="57"/>
      <c r="UH897" s="57"/>
      <c r="UI897" s="57"/>
      <c r="UJ897" s="57"/>
      <c r="UK897" s="57"/>
      <c r="UL897" s="57"/>
      <c r="UM897" s="57"/>
      <c r="UN897" s="57"/>
      <c r="UO897" s="57"/>
      <c r="UP897" s="57"/>
      <c r="UQ897" s="57"/>
      <c r="UR897" s="57"/>
      <c r="US897" s="57"/>
      <c r="UT897" s="57"/>
      <c r="UU897" s="57"/>
      <c r="UV897" s="57"/>
      <c r="UW897" s="57"/>
      <c r="UX897" s="57"/>
      <c r="UY897" s="57"/>
      <c r="UZ897" s="57"/>
      <c r="VA897" s="57"/>
      <c r="VB897" s="57"/>
      <c r="VC897" s="57"/>
      <c r="VD897" s="57"/>
      <c r="VE897" s="57"/>
      <c r="VF897" s="57"/>
      <c r="VG897" s="57"/>
      <c r="VH897" s="57"/>
      <c r="VI897" s="57"/>
      <c r="VJ897" s="57"/>
      <c r="VK897" s="57"/>
      <c r="VL897" s="57"/>
      <c r="VM897" s="57"/>
      <c r="VN897" s="57"/>
      <c r="VO897" s="57"/>
      <c r="VP897" s="57"/>
      <c r="VQ897" s="57"/>
      <c r="VR897" s="57"/>
      <c r="VS897" s="57"/>
      <c r="VT897" s="57"/>
      <c r="VU897" s="57"/>
      <c r="VV897" s="57"/>
      <c r="VW897" s="57"/>
      <c r="VX897" s="57"/>
      <c r="VY897" s="57"/>
      <c r="VZ897" s="57"/>
      <c r="WA897" s="57"/>
      <c r="WB897" s="57"/>
      <c r="WC897" s="57"/>
      <c r="WD897" s="57"/>
      <c r="WE897" s="57"/>
      <c r="WF897" s="57"/>
      <c r="WG897" s="57"/>
      <c r="WH897" s="57"/>
      <c r="WI897" s="57"/>
      <c r="WJ897" s="57"/>
      <c r="WK897" s="57"/>
      <c r="WL897" s="57"/>
      <c r="WM897" s="57"/>
      <c r="WN897" s="57"/>
      <c r="WO897" s="57"/>
      <c r="WP897" s="57"/>
      <c r="WQ897" s="57"/>
      <c r="WR897" s="57"/>
      <c r="WS897" s="57"/>
      <c r="WT897" s="57"/>
      <c r="WU897" s="57"/>
      <c r="WV897" s="57"/>
      <c r="WW897" s="57"/>
      <c r="WX897" s="57"/>
      <c r="WY897" s="57"/>
      <c r="WZ897" s="57"/>
      <c r="XA897" s="57"/>
      <c r="XB897" s="57"/>
      <c r="XC897" s="57"/>
      <c r="XD897" s="57"/>
      <c r="XE897" s="57"/>
      <c r="XF897" s="57"/>
      <c r="XG897" s="57"/>
      <c r="XH897" s="57"/>
      <c r="XI897" s="57"/>
      <c r="XJ897" s="57"/>
      <c r="XK897" s="57"/>
      <c r="XL897" s="57"/>
      <c r="XM897" s="57"/>
      <c r="XN897" s="57"/>
      <c r="XO897" s="57"/>
      <c r="XP897" s="57"/>
      <c r="XQ897" s="57"/>
      <c r="XR897" s="57"/>
      <c r="XS897" s="57"/>
      <c r="XT897" s="57"/>
      <c r="XU897" s="57"/>
      <c r="XV897" s="57"/>
      <c r="XW897" s="57"/>
    </row>
    <row r="898">
      <c r="AI898" s="57"/>
      <c r="BR898" s="57"/>
      <c r="DA898" s="57"/>
      <c r="EJ898" s="57"/>
      <c r="EK898" s="57"/>
      <c r="EL898" s="57"/>
      <c r="EM898" s="57"/>
      <c r="EN898" s="57"/>
      <c r="EO898" s="57"/>
      <c r="EP898" s="57"/>
      <c r="EQ898" s="57"/>
      <c r="ER898" s="57"/>
      <c r="ES898" s="57"/>
      <c r="ET898" s="57"/>
      <c r="EU898" s="57"/>
      <c r="EV898" s="57"/>
      <c r="EW898" s="57"/>
      <c r="EX898" s="57"/>
      <c r="EY898" s="57"/>
      <c r="EZ898" s="57"/>
      <c r="FA898" s="57"/>
      <c r="FB898" s="57"/>
      <c r="FC898" s="57"/>
      <c r="FD898" s="57"/>
      <c r="FE898" s="57"/>
      <c r="FF898" s="57"/>
      <c r="FG898" s="57"/>
      <c r="FH898" s="57"/>
      <c r="FI898" s="57"/>
      <c r="FJ898" s="57"/>
      <c r="FK898" s="57"/>
      <c r="FL898" s="57"/>
      <c r="FM898" s="57"/>
      <c r="FN898" s="57"/>
      <c r="FO898" s="57"/>
      <c r="FP898" s="57"/>
      <c r="FQ898" s="57"/>
      <c r="FR898" s="57"/>
      <c r="FS898" s="57"/>
      <c r="FT898" s="57"/>
      <c r="FU898" s="57"/>
      <c r="FV898" s="57"/>
      <c r="FW898" s="57"/>
      <c r="FX898" s="57"/>
      <c r="FY898" s="57"/>
      <c r="FZ898" s="57"/>
      <c r="GA898" s="57"/>
      <c r="GB898" s="57"/>
      <c r="GC898" s="57"/>
      <c r="GD898" s="57"/>
      <c r="GE898" s="57"/>
      <c r="GF898" s="57"/>
      <c r="GG898" s="57"/>
      <c r="GH898" s="57"/>
      <c r="GI898" s="57"/>
      <c r="GJ898" s="57"/>
      <c r="GK898" s="57"/>
      <c r="GL898" s="57"/>
      <c r="GM898" s="57"/>
      <c r="GN898" s="57"/>
      <c r="GO898" s="57"/>
      <c r="GP898" s="57"/>
      <c r="GQ898" s="57"/>
      <c r="GR898" s="57"/>
      <c r="GS898" s="57"/>
      <c r="GT898" s="57"/>
      <c r="GU898" s="57"/>
      <c r="GV898" s="57"/>
      <c r="GW898" s="57"/>
      <c r="GX898" s="57"/>
      <c r="GY898" s="57"/>
      <c r="GZ898" s="57"/>
      <c r="HA898" s="57"/>
      <c r="HB898" s="57"/>
      <c r="HC898" s="57"/>
      <c r="HD898" s="57"/>
      <c r="HE898" s="57"/>
      <c r="HF898" s="57"/>
      <c r="HG898" s="57"/>
      <c r="HH898" s="57"/>
      <c r="HI898" s="57"/>
      <c r="HJ898" s="57"/>
      <c r="HK898" s="57"/>
      <c r="HL898" s="57"/>
      <c r="HM898" s="57"/>
      <c r="HN898" s="57"/>
      <c r="HO898" s="57"/>
      <c r="HP898" s="57"/>
      <c r="HQ898" s="57"/>
      <c r="HR898" s="57"/>
      <c r="HS898" s="57"/>
      <c r="HT898" s="57"/>
      <c r="HU898" s="57"/>
      <c r="HV898" s="57"/>
      <c r="HW898" s="57"/>
      <c r="HX898" s="57"/>
      <c r="HY898" s="57"/>
      <c r="HZ898" s="57"/>
      <c r="IA898" s="57"/>
      <c r="IB898" s="57"/>
      <c r="IC898" s="57"/>
      <c r="ID898" s="57"/>
      <c r="IE898" s="57"/>
      <c r="IF898" s="57"/>
      <c r="IG898" s="57"/>
      <c r="IH898" s="57"/>
      <c r="II898" s="57"/>
      <c r="IJ898" s="57"/>
      <c r="IK898" s="57"/>
      <c r="IL898" s="57"/>
      <c r="IM898" s="57"/>
      <c r="IN898" s="57"/>
      <c r="IO898" s="57"/>
      <c r="IP898" s="57"/>
      <c r="IQ898" s="57"/>
      <c r="IR898" s="57"/>
      <c r="IS898" s="57"/>
      <c r="IT898" s="57"/>
      <c r="IU898" s="57"/>
      <c r="IV898" s="57"/>
      <c r="IW898" s="57"/>
      <c r="IX898" s="57"/>
      <c r="IY898" s="57"/>
      <c r="IZ898" s="57"/>
      <c r="JA898" s="57"/>
      <c r="JB898" s="57"/>
      <c r="JC898" s="57"/>
      <c r="JD898" s="57"/>
      <c r="JE898" s="57"/>
      <c r="JF898" s="57"/>
      <c r="JG898" s="57"/>
      <c r="JH898" s="57"/>
      <c r="JI898" s="57"/>
      <c r="JJ898" s="57"/>
      <c r="JK898" s="57"/>
      <c r="JL898" s="57"/>
      <c r="JM898" s="57"/>
      <c r="JN898" s="57"/>
      <c r="JO898" s="57"/>
      <c r="JP898" s="57"/>
      <c r="JQ898" s="57"/>
      <c r="JR898" s="57"/>
      <c r="JS898" s="57"/>
      <c r="JT898" s="57"/>
      <c r="JU898" s="57"/>
      <c r="JV898" s="57"/>
      <c r="JW898" s="57"/>
      <c r="JX898" s="57"/>
      <c r="JY898" s="57"/>
      <c r="JZ898" s="57"/>
      <c r="KA898" s="57"/>
      <c r="KB898" s="57"/>
      <c r="KC898" s="57"/>
      <c r="KD898" s="57"/>
      <c r="KE898" s="57"/>
      <c r="KF898" s="57"/>
      <c r="KG898" s="57"/>
      <c r="KH898" s="57"/>
      <c r="KI898" s="57"/>
      <c r="KJ898" s="57"/>
      <c r="KK898" s="57"/>
      <c r="KL898" s="57"/>
      <c r="KM898" s="57"/>
      <c r="KN898" s="57"/>
      <c r="KO898" s="57"/>
      <c r="KP898" s="57"/>
      <c r="KQ898" s="57"/>
      <c r="KR898" s="57"/>
      <c r="KS898" s="57"/>
      <c r="KT898" s="57"/>
      <c r="KU898" s="57"/>
      <c r="KV898" s="57"/>
      <c r="KW898" s="57"/>
      <c r="KX898" s="57"/>
      <c r="KY898" s="57"/>
      <c r="KZ898" s="57"/>
      <c r="LA898" s="57"/>
      <c r="LB898" s="57"/>
      <c r="LC898" s="57"/>
      <c r="LD898" s="57"/>
      <c r="LE898" s="57"/>
      <c r="LF898" s="57"/>
      <c r="LG898" s="57"/>
      <c r="LH898" s="57"/>
      <c r="LI898" s="57"/>
      <c r="LJ898" s="57"/>
      <c r="LK898" s="57"/>
      <c r="LL898" s="57"/>
      <c r="LM898" s="57"/>
      <c r="LN898" s="57"/>
      <c r="LO898" s="57"/>
      <c r="LP898" s="57"/>
      <c r="LQ898" s="57"/>
      <c r="LR898" s="57"/>
      <c r="LS898" s="57"/>
      <c r="LT898" s="57"/>
      <c r="LU898" s="57"/>
      <c r="LV898" s="57"/>
      <c r="LW898" s="57"/>
      <c r="LX898" s="57"/>
      <c r="LY898" s="57"/>
      <c r="LZ898" s="57"/>
      <c r="MA898" s="57"/>
      <c r="MB898" s="57"/>
      <c r="MC898" s="57"/>
      <c r="MD898" s="57"/>
      <c r="ME898" s="57"/>
      <c r="MF898" s="57"/>
      <c r="MG898" s="57"/>
      <c r="MH898" s="57"/>
      <c r="MI898" s="57"/>
      <c r="MJ898" s="57"/>
      <c r="MK898" s="57"/>
      <c r="ML898" s="57"/>
      <c r="MM898" s="57"/>
      <c r="MN898" s="57"/>
      <c r="MO898" s="57"/>
      <c r="MP898" s="57"/>
      <c r="MQ898" s="57"/>
      <c r="MR898" s="57"/>
      <c r="MS898" s="57"/>
      <c r="MT898" s="57"/>
      <c r="MU898" s="57"/>
      <c r="MV898" s="57"/>
      <c r="MW898" s="57"/>
      <c r="MX898" s="57"/>
      <c r="MY898" s="57"/>
      <c r="MZ898" s="57"/>
      <c r="NA898" s="57"/>
      <c r="NB898" s="57"/>
      <c r="NC898" s="57"/>
      <c r="ND898" s="57"/>
      <c r="NE898" s="57"/>
      <c r="NF898" s="57"/>
      <c r="NG898" s="57"/>
      <c r="NH898" s="57"/>
      <c r="NI898" s="57"/>
      <c r="NJ898" s="57"/>
      <c r="NK898" s="57"/>
      <c r="NL898" s="57"/>
      <c r="NM898" s="57"/>
      <c r="NN898" s="57"/>
      <c r="NO898" s="57"/>
      <c r="NP898" s="57"/>
      <c r="NQ898" s="57"/>
      <c r="NR898" s="57"/>
      <c r="NS898" s="57"/>
      <c r="NT898" s="57"/>
      <c r="NU898" s="57"/>
      <c r="NV898" s="57"/>
      <c r="NW898" s="57"/>
      <c r="NX898" s="57"/>
      <c r="NY898" s="57"/>
      <c r="NZ898" s="57"/>
      <c r="OA898" s="57"/>
      <c r="OB898" s="57"/>
      <c r="OC898" s="57"/>
      <c r="OD898" s="57"/>
      <c r="OE898" s="57"/>
      <c r="OF898" s="57"/>
      <c r="OG898" s="57"/>
      <c r="OH898" s="57"/>
      <c r="OI898" s="57"/>
      <c r="OJ898" s="57"/>
      <c r="OK898" s="57"/>
      <c r="OL898" s="57"/>
      <c r="OM898" s="57"/>
      <c r="ON898" s="57"/>
      <c r="OO898" s="57"/>
      <c r="OP898" s="57"/>
      <c r="OQ898" s="57"/>
      <c r="OR898" s="57"/>
      <c r="OS898" s="57"/>
      <c r="OT898" s="57"/>
      <c r="OU898" s="57"/>
      <c r="OV898" s="57"/>
      <c r="OW898" s="57"/>
      <c r="OX898" s="57"/>
      <c r="OY898" s="57"/>
      <c r="OZ898" s="57"/>
      <c r="PA898" s="57"/>
      <c r="PB898" s="57"/>
      <c r="PC898" s="57"/>
      <c r="PD898" s="57"/>
      <c r="PE898" s="57"/>
      <c r="PF898" s="57"/>
      <c r="PG898" s="57"/>
      <c r="PH898" s="57"/>
      <c r="PI898" s="57"/>
      <c r="PJ898" s="57"/>
      <c r="PK898" s="57"/>
      <c r="PL898" s="57"/>
      <c r="PM898" s="57"/>
      <c r="PN898" s="57"/>
      <c r="PO898" s="57"/>
      <c r="PP898" s="57"/>
      <c r="PQ898" s="57"/>
      <c r="PR898" s="57"/>
      <c r="PS898" s="57"/>
      <c r="PT898" s="57"/>
      <c r="PU898" s="57"/>
      <c r="PV898" s="57"/>
      <c r="PW898" s="57"/>
      <c r="PX898" s="57"/>
      <c r="PY898" s="57"/>
      <c r="PZ898" s="57"/>
      <c r="QA898" s="57"/>
      <c r="QB898" s="57"/>
      <c r="QC898" s="57"/>
      <c r="QD898" s="57"/>
      <c r="QE898" s="57"/>
      <c r="QF898" s="57"/>
      <c r="QG898" s="57"/>
      <c r="QH898" s="57"/>
      <c r="QI898" s="57"/>
      <c r="QJ898" s="57"/>
      <c r="QK898" s="57"/>
      <c r="QL898" s="57"/>
      <c r="QM898" s="57"/>
      <c r="QN898" s="57"/>
      <c r="QO898" s="57"/>
      <c r="QP898" s="57"/>
      <c r="QQ898" s="57"/>
      <c r="QR898" s="57"/>
      <c r="QS898" s="57"/>
      <c r="QT898" s="57"/>
      <c r="QU898" s="57"/>
      <c r="QV898" s="57"/>
      <c r="QW898" s="57"/>
      <c r="QX898" s="57"/>
      <c r="QY898" s="57"/>
      <c r="QZ898" s="57"/>
      <c r="RA898" s="57"/>
      <c r="RB898" s="57"/>
      <c r="RC898" s="57"/>
      <c r="RD898" s="57"/>
      <c r="RE898" s="57"/>
      <c r="RF898" s="57"/>
      <c r="RG898" s="57"/>
      <c r="RH898" s="57"/>
      <c r="RI898" s="57"/>
      <c r="RJ898" s="57"/>
      <c r="RK898" s="57"/>
      <c r="RL898" s="57"/>
      <c r="RM898" s="57"/>
      <c r="RN898" s="57"/>
      <c r="RO898" s="57"/>
      <c r="RP898" s="57"/>
      <c r="RQ898" s="57"/>
      <c r="RR898" s="57"/>
      <c r="RS898" s="57"/>
      <c r="RT898" s="57"/>
      <c r="RU898" s="57"/>
      <c r="RV898" s="57"/>
      <c r="RW898" s="57"/>
      <c r="RX898" s="57"/>
      <c r="RY898" s="57"/>
      <c r="RZ898" s="57"/>
      <c r="SA898" s="57"/>
      <c r="SB898" s="57"/>
      <c r="SC898" s="57"/>
      <c r="SD898" s="57"/>
      <c r="SE898" s="57"/>
      <c r="SF898" s="57"/>
      <c r="SG898" s="57"/>
      <c r="SH898" s="57"/>
      <c r="SI898" s="57"/>
      <c r="SJ898" s="57"/>
      <c r="SK898" s="57"/>
      <c r="SL898" s="57"/>
      <c r="SM898" s="57"/>
      <c r="SN898" s="57"/>
      <c r="SO898" s="57"/>
      <c r="SP898" s="57"/>
      <c r="SQ898" s="57"/>
      <c r="SR898" s="57"/>
      <c r="SS898" s="57"/>
      <c r="ST898" s="57"/>
      <c r="SU898" s="57"/>
      <c r="SV898" s="57"/>
      <c r="SW898" s="57"/>
      <c r="SX898" s="57"/>
      <c r="SY898" s="57"/>
      <c r="SZ898" s="57"/>
      <c r="TA898" s="57"/>
      <c r="TB898" s="57"/>
      <c r="TC898" s="57"/>
      <c r="TD898" s="57"/>
      <c r="TE898" s="57"/>
      <c r="TF898" s="57"/>
      <c r="TG898" s="57"/>
      <c r="TH898" s="57"/>
      <c r="TI898" s="57"/>
      <c r="TJ898" s="57"/>
      <c r="TK898" s="57"/>
      <c r="TL898" s="57"/>
      <c r="TM898" s="57"/>
      <c r="TN898" s="57"/>
      <c r="TO898" s="57"/>
      <c r="TP898" s="57"/>
      <c r="TQ898" s="57"/>
      <c r="TR898" s="57"/>
      <c r="TS898" s="57"/>
      <c r="TT898" s="57"/>
      <c r="TU898" s="57"/>
      <c r="TV898" s="57"/>
      <c r="TW898" s="57"/>
      <c r="TX898" s="57"/>
      <c r="TY898" s="57"/>
      <c r="TZ898" s="57"/>
      <c r="UA898" s="57"/>
      <c r="UB898" s="57"/>
      <c r="UC898" s="57"/>
      <c r="UD898" s="57"/>
      <c r="UE898" s="57"/>
      <c r="UF898" s="57"/>
      <c r="UG898" s="57"/>
      <c r="UH898" s="57"/>
      <c r="UI898" s="57"/>
      <c r="UJ898" s="57"/>
      <c r="UK898" s="57"/>
      <c r="UL898" s="57"/>
      <c r="UM898" s="57"/>
      <c r="UN898" s="57"/>
      <c r="UO898" s="57"/>
      <c r="UP898" s="57"/>
      <c r="UQ898" s="57"/>
      <c r="UR898" s="57"/>
      <c r="US898" s="57"/>
      <c r="UT898" s="57"/>
      <c r="UU898" s="57"/>
      <c r="UV898" s="57"/>
      <c r="UW898" s="57"/>
      <c r="UX898" s="57"/>
      <c r="UY898" s="57"/>
      <c r="UZ898" s="57"/>
      <c r="VA898" s="57"/>
      <c r="VB898" s="57"/>
      <c r="VC898" s="57"/>
      <c r="VD898" s="57"/>
      <c r="VE898" s="57"/>
      <c r="VF898" s="57"/>
      <c r="VG898" s="57"/>
      <c r="VH898" s="57"/>
      <c r="VI898" s="57"/>
      <c r="VJ898" s="57"/>
      <c r="VK898" s="57"/>
      <c r="VL898" s="57"/>
      <c r="VM898" s="57"/>
      <c r="VN898" s="57"/>
      <c r="VO898" s="57"/>
      <c r="VP898" s="57"/>
      <c r="VQ898" s="57"/>
      <c r="VR898" s="57"/>
      <c r="VS898" s="57"/>
      <c r="VT898" s="57"/>
      <c r="VU898" s="57"/>
      <c r="VV898" s="57"/>
      <c r="VW898" s="57"/>
      <c r="VX898" s="57"/>
      <c r="VY898" s="57"/>
      <c r="VZ898" s="57"/>
      <c r="WA898" s="57"/>
      <c r="WB898" s="57"/>
      <c r="WC898" s="57"/>
      <c r="WD898" s="57"/>
      <c r="WE898" s="57"/>
      <c r="WF898" s="57"/>
      <c r="WG898" s="57"/>
      <c r="WH898" s="57"/>
      <c r="WI898" s="57"/>
      <c r="WJ898" s="57"/>
      <c r="WK898" s="57"/>
      <c r="WL898" s="57"/>
      <c r="WM898" s="57"/>
      <c r="WN898" s="57"/>
      <c r="WO898" s="57"/>
      <c r="WP898" s="57"/>
      <c r="WQ898" s="57"/>
      <c r="WR898" s="57"/>
      <c r="WS898" s="57"/>
      <c r="WT898" s="57"/>
      <c r="WU898" s="57"/>
      <c r="WV898" s="57"/>
      <c r="WW898" s="57"/>
      <c r="WX898" s="57"/>
      <c r="WY898" s="57"/>
      <c r="WZ898" s="57"/>
      <c r="XA898" s="57"/>
      <c r="XB898" s="57"/>
      <c r="XC898" s="57"/>
      <c r="XD898" s="57"/>
      <c r="XE898" s="57"/>
      <c r="XF898" s="57"/>
      <c r="XG898" s="57"/>
      <c r="XH898" s="57"/>
      <c r="XI898" s="57"/>
      <c r="XJ898" s="57"/>
      <c r="XK898" s="57"/>
      <c r="XL898" s="57"/>
      <c r="XM898" s="57"/>
      <c r="XN898" s="57"/>
      <c r="XO898" s="57"/>
      <c r="XP898" s="57"/>
      <c r="XQ898" s="57"/>
      <c r="XR898" s="57"/>
      <c r="XS898" s="57"/>
      <c r="XT898" s="57"/>
      <c r="XU898" s="57"/>
      <c r="XV898" s="57"/>
      <c r="XW898" s="57"/>
    </row>
    <row r="899">
      <c r="AI899" s="57"/>
      <c r="BR899" s="57"/>
      <c r="DA899" s="57"/>
      <c r="EJ899" s="57"/>
      <c r="EK899" s="57"/>
      <c r="EL899" s="57"/>
      <c r="EM899" s="57"/>
      <c r="EN899" s="57"/>
      <c r="EO899" s="57"/>
      <c r="EP899" s="57"/>
      <c r="EQ899" s="57"/>
      <c r="ER899" s="57"/>
      <c r="ES899" s="57"/>
      <c r="ET899" s="57"/>
      <c r="EU899" s="57"/>
      <c r="EV899" s="57"/>
      <c r="EW899" s="57"/>
      <c r="EX899" s="57"/>
      <c r="EY899" s="57"/>
      <c r="EZ899" s="57"/>
      <c r="FA899" s="57"/>
      <c r="FB899" s="57"/>
      <c r="FC899" s="57"/>
      <c r="FD899" s="57"/>
      <c r="FE899" s="57"/>
      <c r="FF899" s="57"/>
      <c r="FG899" s="57"/>
      <c r="FH899" s="57"/>
      <c r="FI899" s="57"/>
      <c r="FJ899" s="57"/>
      <c r="FK899" s="57"/>
      <c r="FL899" s="57"/>
      <c r="FM899" s="57"/>
      <c r="FN899" s="57"/>
      <c r="FO899" s="57"/>
      <c r="FP899" s="57"/>
      <c r="FQ899" s="57"/>
      <c r="FR899" s="57"/>
      <c r="FS899" s="57"/>
      <c r="FT899" s="57"/>
      <c r="FU899" s="57"/>
      <c r="FV899" s="57"/>
      <c r="FW899" s="57"/>
      <c r="FX899" s="57"/>
      <c r="FY899" s="57"/>
      <c r="FZ899" s="57"/>
      <c r="GA899" s="57"/>
      <c r="GB899" s="57"/>
      <c r="GC899" s="57"/>
      <c r="GD899" s="57"/>
      <c r="GE899" s="57"/>
      <c r="GF899" s="57"/>
      <c r="GG899" s="57"/>
      <c r="GH899" s="57"/>
      <c r="GI899" s="57"/>
      <c r="GJ899" s="57"/>
      <c r="GK899" s="57"/>
      <c r="GL899" s="57"/>
      <c r="GM899" s="57"/>
      <c r="GN899" s="57"/>
      <c r="GO899" s="57"/>
      <c r="GP899" s="57"/>
      <c r="GQ899" s="57"/>
      <c r="GR899" s="57"/>
      <c r="GS899" s="57"/>
      <c r="GT899" s="57"/>
      <c r="GU899" s="57"/>
      <c r="GV899" s="57"/>
      <c r="GW899" s="57"/>
      <c r="GX899" s="57"/>
      <c r="GY899" s="57"/>
      <c r="GZ899" s="57"/>
      <c r="HA899" s="57"/>
      <c r="HB899" s="57"/>
      <c r="HC899" s="57"/>
      <c r="HD899" s="57"/>
      <c r="HE899" s="57"/>
      <c r="HF899" s="57"/>
      <c r="HG899" s="57"/>
      <c r="HH899" s="57"/>
      <c r="HI899" s="57"/>
      <c r="HJ899" s="57"/>
      <c r="HK899" s="57"/>
      <c r="HL899" s="57"/>
      <c r="HM899" s="57"/>
      <c r="HN899" s="57"/>
      <c r="HO899" s="57"/>
      <c r="HP899" s="57"/>
      <c r="HQ899" s="57"/>
      <c r="HR899" s="57"/>
      <c r="HS899" s="57"/>
      <c r="HT899" s="57"/>
      <c r="HU899" s="57"/>
      <c r="HV899" s="57"/>
      <c r="HW899" s="57"/>
      <c r="HX899" s="57"/>
      <c r="HY899" s="57"/>
      <c r="HZ899" s="57"/>
      <c r="IA899" s="57"/>
      <c r="IB899" s="57"/>
      <c r="IC899" s="57"/>
      <c r="ID899" s="57"/>
      <c r="IE899" s="57"/>
      <c r="IF899" s="57"/>
      <c r="IG899" s="57"/>
      <c r="IH899" s="57"/>
      <c r="II899" s="57"/>
      <c r="IJ899" s="57"/>
      <c r="IK899" s="57"/>
      <c r="IL899" s="57"/>
      <c r="IM899" s="57"/>
      <c r="IN899" s="57"/>
      <c r="IO899" s="57"/>
      <c r="IP899" s="57"/>
      <c r="IQ899" s="57"/>
      <c r="IR899" s="57"/>
      <c r="IS899" s="57"/>
      <c r="IT899" s="57"/>
      <c r="IU899" s="57"/>
      <c r="IV899" s="57"/>
      <c r="IW899" s="57"/>
      <c r="IX899" s="57"/>
      <c r="IY899" s="57"/>
      <c r="IZ899" s="57"/>
      <c r="JA899" s="57"/>
      <c r="JB899" s="57"/>
      <c r="JC899" s="57"/>
      <c r="JD899" s="57"/>
      <c r="JE899" s="57"/>
      <c r="JF899" s="57"/>
      <c r="JG899" s="57"/>
      <c r="JH899" s="57"/>
      <c r="JI899" s="57"/>
      <c r="JJ899" s="57"/>
      <c r="JK899" s="57"/>
      <c r="JL899" s="57"/>
      <c r="JM899" s="57"/>
      <c r="JN899" s="57"/>
      <c r="JO899" s="57"/>
      <c r="JP899" s="57"/>
      <c r="JQ899" s="57"/>
      <c r="JR899" s="57"/>
      <c r="JS899" s="57"/>
      <c r="JT899" s="57"/>
      <c r="JU899" s="57"/>
      <c r="JV899" s="57"/>
      <c r="JW899" s="57"/>
      <c r="JX899" s="57"/>
      <c r="JY899" s="57"/>
      <c r="JZ899" s="57"/>
      <c r="KA899" s="57"/>
      <c r="KB899" s="57"/>
      <c r="KC899" s="57"/>
      <c r="KD899" s="57"/>
      <c r="KE899" s="57"/>
      <c r="KF899" s="57"/>
      <c r="KG899" s="57"/>
      <c r="KH899" s="57"/>
      <c r="KI899" s="57"/>
      <c r="KJ899" s="57"/>
      <c r="KK899" s="57"/>
      <c r="KL899" s="57"/>
      <c r="KM899" s="57"/>
      <c r="KN899" s="57"/>
      <c r="KO899" s="57"/>
      <c r="KP899" s="57"/>
      <c r="KQ899" s="57"/>
      <c r="KR899" s="57"/>
      <c r="KS899" s="57"/>
      <c r="KT899" s="57"/>
      <c r="KU899" s="57"/>
      <c r="KV899" s="57"/>
      <c r="KW899" s="57"/>
      <c r="KX899" s="57"/>
      <c r="KY899" s="57"/>
      <c r="KZ899" s="57"/>
      <c r="LA899" s="57"/>
      <c r="LB899" s="57"/>
      <c r="LC899" s="57"/>
      <c r="LD899" s="57"/>
      <c r="LE899" s="57"/>
      <c r="LF899" s="57"/>
      <c r="LG899" s="57"/>
      <c r="LH899" s="57"/>
      <c r="LI899" s="57"/>
      <c r="LJ899" s="57"/>
      <c r="LK899" s="57"/>
      <c r="LL899" s="57"/>
      <c r="LM899" s="57"/>
      <c r="LN899" s="57"/>
      <c r="LO899" s="57"/>
      <c r="LP899" s="57"/>
      <c r="LQ899" s="57"/>
      <c r="LR899" s="57"/>
      <c r="LS899" s="57"/>
      <c r="LT899" s="57"/>
      <c r="LU899" s="57"/>
      <c r="LV899" s="57"/>
      <c r="LW899" s="57"/>
      <c r="LX899" s="57"/>
      <c r="LY899" s="57"/>
      <c r="LZ899" s="57"/>
      <c r="MA899" s="57"/>
      <c r="MB899" s="57"/>
      <c r="MC899" s="57"/>
      <c r="MD899" s="57"/>
      <c r="ME899" s="57"/>
      <c r="MF899" s="57"/>
      <c r="MG899" s="57"/>
      <c r="MH899" s="57"/>
      <c r="MI899" s="57"/>
      <c r="MJ899" s="57"/>
      <c r="MK899" s="57"/>
      <c r="ML899" s="57"/>
      <c r="MM899" s="57"/>
      <c r="MN899" s="57"/>
      <c r="MO899" s="57"/>
      <c r="MP899" s="57"/>
      <c r="MQ899" s="57"/>
      <c r="MR899" s="57"/>
      <c r="MS899" s="57"/>
      <c r="MT899" s="57"/>
      <c r="MU899" s="57"/>
      <c r="MV899" s="57"/>
      <c r="MW899" s="57"/>
      <c r="MX899" s="57"/>
      <c r="MY899" s="57"/>
      <c r="MZ899" s="57"/>
      <c r="NA899" s="57"/>
      <c r="NB899" s="57"/>
      <c r="NC899" s="57"/>
      <c r="ND899" s="57"/>
      <c r="NE899" s="57"/>
      <c r="NF899" s="57"/>
      <c r="NG899" s="57"/>
      <c r="NH899" s="57"/>
      <c r="NI899" s="57"/>
      <c r="NJ899" s="57"/>
      <c r="NK899" s="57"/>
      <c r="NL899" s="57"/>
      <c r="NM899" s="57"/>
      <c r="NN899" s="57"/>
      <c r="NO899" s="57"/>
      <c r="NP899" s="57"/>
      <c r="NQ899" s="57"/>
      <c r="NR899" s="57"/>
      <c r="NS899" s="57"/>
      <c r="NT899" s="57"/>
      <c r="NU899" s="57"/>
      <c r="NV899" s="57"/>
      <c r="NW899" s="57"/>
      <c r="NX899" s="57"/>
      <c r="NY899" s="57"/>
      <c r="NZ899" s="57"/>
      <c r="OA899" s="57"/>
      <c r="OB899" s="57"/>
      <c r="OC899" s="57"/>
      <c r="OD899" s="57"/>
      <c r="OE899" s="57"/>
      <c r="OF899" s="57"/>
      <c r="OG899" s="57"/>
      <c r="OH899" s="57"/>
      <c r="OI899" s="57"/>
      <c r="OJ899" s="57"/>
      <c r="OK899" s="57"/>
      <c r="OL899" s="57"/>
      <c r="OM899" s="57"/>
      <c r="ON899" s="57"/>
      <c r="OO899" s="57"/>
      <c r="OP899" s="57"/>
      <c r="OQ899" s="57"/>
      <c r="OR899" s="57"/>
      <c r="OS899" s="57"/>
      <c r="OT899" s="57"/>
      <c r="OU899" s="57"/>
      <c r="OV899" s="57"/>
      <c r="OW899" s="57"/>
      <c r="OX899" s="57"/>
      <c r="OY899" s="57"/>
      <c r="OZ899" s="57"/>
      <c r="PA899" s="57"/>
      <c r="PB899" s="57"/>
      <c r="PC899" s="57"/>
      <c r="PD899" s="57"/>
      <c r="PE899" s="57"/>
      <c r="PF899" s="57"/>
      <c r="PG899" s="57"/>
      <c r="PH899" s="57"/>
      <c r="PI899" s="57"/>
      <c r="PJ899" s="57"/>
      <c r="PK899" s="57"/>
      <c r="PL899" s="57"/>
      <c r="PM899" s="57"/>
      <c r="PN899" s="57"/>
      <c r="PO899" s="57"/>
      <c r="PP899" s="57"/>
      <c r="PQ899" s="57"/>
      <c r="PR899" s="57"/>
      <c r="PS899" s="57"/>
      <c r="PT899" s="57"/>
      <c r="PU899" s="57"/>
      <c r="PV899" s="57"/>
      <c r="PW899" s="57"/>
      <c r="PX899" s="57"/>
      <c r="PY899" s="57"/>
      <c r="PZ899" s="57"/>
      <c r="QA899" s="57"/>
      <c r="QB899" s="57"/>
      <c r="QC899" s="57"/>
      <c r="QD899" s="57"/>
      <c r="QE899" s="57"/>
      <c r="QF899" s="57"/>
      <c r="QG899" s="57"/>
      <c r="QH899" s="57"/>
      <c r="QI899" s="57"/>
      <c r="QJ899" s="57"/>
      <c r="QK899" s="57"/>
      <c r="QL899" s="57"/>
      <c r="QM899" s="57"/>
      <c r="QN899" s="57"/>
      <c r="QO899" s="57"/>
      <c r="QP899" s="57"/>
      <c r="QQ899" s="57"/>
      <c r="QR899" s="57"/>
      <c r="QS899" s="57"/>
      <c r="QT899" s="57"/>
      <c r="QU899" s="57"/>
      <c r="QV899" s="57"/>
      <c r="QW899" s="57"/>
      <c r="QX899" s="57"/>
      <c r="QY899" s="57"/>
      <c r="QZ899" s="57"/>
      <c r="RA899" s="57"/>
      <c r="RB899" s="57"/>
      <c r="RC899" s="57"/>
      <c r="RD899" s="57"/>
      <c r="RE899" s="57"/>
      <c r="RF899" s="57"/>
      <c r="RG899" s="57"/>
      <c r="RH899" s="57"/>
      <c r="RI899" s="57"/>
      <c r="RJ899" s="57"/>
      <c r="RK899" s="57"/>
      <c r="RL899" s="57"/>
      <c r="RM899" s="57"/>
      <c r="RN899" s="57"/>
      <c r="RO899" s="57"/>
      <c r="RP899" s="57"/>
      <c r="RQ899" s="57"/>
      <c r="RR899" s="57"/>
      <c r="RS899" s="57"/>
      <c r="RT899" s="57"/>
      <c r="RU899" s="57"/>
      <c r="RV899" s="57"/>
      <c r="RW899" s="57"/>
      <c r="RX899" s="57"/>
      <c r="RY899" s="57"/>
      <c r="RZ899" s="57"/>
      <c r="SA899" s="57"/>
      <c r="SB899" s="57"/>
      <c r="SC899" s="57"/>
      <c r="SD899" s="57"/>
      <c r="SE899" s="57"/>
      <c r="SF899" s="57"/>
      <c r="SG899" s="57"/>
      <c r="SH899" s="57"/>
      <c r="SI899" s="57"/>
      <c r="SJ899" s="57"/>
      <c r="SK899" s="57"/>
      <c r="SL899" s="57"/>
      <c r="SM899" s="57"/>
      <c r="SN899" s="57"/>
      <c r="SO899" s="57"/>
      <c r="SP899" s="57"/>
      <c r="SQ899" s="57"/>
      <c r="SR899" s="57"/>
      <c r="SS899" s="57"/>
      <c r="ST899" s="57"/>
      <c r="SU899" s="57"/>
      <c r="SV899" s="57"/>
      <c r="SW899" s="57"/>
      <c r="SX899" s="57"/>
      <c r="SY899" s="57"/>
      <c r="SZ899" s="57"/>
      <c r="TA899" s="57"/>
      <c r="TB899" s="57"/>
      <c r="TC899" s="57"/>
      <c r="TD899" s="57"/>
      <c r="TE899" s="57"/>
      <c r="TF899" s="57"/>
      <c r="TG899" s="57"/>
      <c r="TH899" s="57"/>
      <c r="TI899" s="57"/>
      <c r="TJ899" s="57"/>
      <c r="TK899" s="57"/>
      <c r="TL899" s="57"/>
      <c r="TM899" s="57"/>
      <c r="TN899" s="57"/>
      <c r="TO899" s="57"/>
      <c r="TP899" s="57"/>
      <c r="TQ899" s="57"/>
      <c r="TR899" s="57"/>
      <c r="TS899" s="57"/>
      <c r="TT899" s="57"/>
      <c r="TU899" s="57"/>
      <c r="TV899" s="57"/>
      <c r="TW899" s="57"/>
      <c r="TX899" s="57"/>
      <c r="TY899" s="57"/>
      <c r="TZ899" s="57"/>
      <c r="UA899" s="57"/>
      <c r="UB899" s="57"/>
      <c r="UC899" s="57"/>
      <c r="UD899" s="57"/>
      <c r="UE899" s="57"/>
      <c r="UF899" s="57"/>
      <c r="UG899" s="57"/>
      <c r="UH899" s="57"/>
      <c r="UI899" s="57"/>
      <c r="UJ899" s="57"/>
      <c r="UK899" s="57"/>
      <c r="UL899" s="57"/>
      <c r="UM899" s="57"/>
      <c r="UN899" s="57"/>
      <c r="UO899" s="57"/>
      <c r="UP899" s="57"/>
      <c r="UQ899" s="57"/>
      <c r="UR899" s="57"/>
      <c r="US899" s="57"/>
      <c r="UT899" s="57"/>
      <c r="UU899" s="57"/>
      <c r="UV899" s="57"/>
      <c r="UW899" s="57"/>
      <c r="UX899" s="57"/>
      <c r="UY899" s="57"/>
      <c r="UZ899" s="57"/>
      <c r="VA899" s="57"/>
      <c r="VB899" s="57"/>
      <c r="VC899" s="57"/>
      <c r="VD899" s="57"/>
      <c r="VE899" s="57"/>
      <c r="VF899" s="57"/>
      <c r="VG899" s="57"/>
      <c r="VH899" s="57"/>
      <c r="VI899" s="57"/>
      <c r="VJ899" s="57"/>
      <c r="VK899" s="57"/>
      <c r="VL899" s="57"/>
      <c r="VM899" s="57"/>
      <c r="VN899" s="57"/>
      <c r="VO899" s="57"/>
      <c r="VP899" s="57"/>
      <c r="VQ899" s="57"/>
      <c r="VR899" s="57"/>
      <c r="VS899" s="57"/>
      <c r="VT899" s="57"/>
      <c r="VU899" s="57"/>
      <c r="VV899" s="57"/>
      <c r="VW899" s="57"/>
      <c r="VX899" s="57"/>
      <c r="VY899" s="57"/>
      <c r="VZ899" s="57"/>
      <c r="WA899" s="57"/>
      <c r="WB899" s="57"/>
      <c r="WC899" s="57"/>
      <c r="WD899" s="57"/>
      <c r="WE899" s="57"/>
      <c r="WF899" s="57"/>
      <c r="WG899" s="57"/>
      <c r="WH899" s="57"/>
      <c r="WI899" s="57"/>
      <c r="WJ899" s="57"/>
      <c r="WK899" s="57"/>
      <c r="WL899" s="57"/>
      <c r="WM899" s="57"/>
      <c r="WN899" s="57"/>
      <c r="WO899" s="57"/>
      <c r="WP899" s="57"/>
      <c r="WQ899" s="57"/>
      <c r="WR899" s="57"/>
      <c r="WS899" s="57"/>
      <c r="WT899" s="57"/>
      <c r="WU899" s="57"/>
      <c r="WV899" s="57"/>
      <c r="WW899" s="57"/>
      <c r="WX899" s="57"/>
      <c r="WY899" s="57"/>
      <c r="WZ899" s="57"/>
      <c r="XA899" s="57"/>
      <c r="XB899" s="57"/>
      <c r="XC899" s="57"/>
      <c r="XD899" s="57"/>
      <c r="XE899" s="57"/>
      <c r="XF899" s="57"/>
      <c r="XG899" s="57"/>
      <c r="XH899" s="57"/>
      <c r="XI899" s="57"/>
      <c r="XJ899" s="57"/>
      <c r="XK899" s="57"/>
      <c r="XL899" s="57"/>
      <c r="XM899" s="57"/>
      <c r="XN899" s="57"/>
      <c r="XO899" s="57"/>
      <c r="XP899" s="57"/>
      <c r="XQ899" s="57"/>
      <c r="XR899" s="57"/>
      <c r="XS899" s="57"/>
      <c r="XT899" s="57"/>
      <c r="XU899" s="57"/>
      <c r="XV899" s="57"/>
      <c r="XW899" s="57"/>
    </row>
    <row r="900">
      <c r="AI900" s="57"/>
      <c r="BR900" s="57"/>
      <c r="DA900" s="57"/>
      <c r="EJ900" s="57"/>
      <c r="EK900" s="57"/>
      <c r="EL900" s="57"/>
      <c r="EM900" s="57"/>
      <c r="EN900" s="57"/>
      <c r="EO900" s="57"/>
      <c r="EP900" s="57"/>
      <c r="EQ900" s="57"/>
      <c r="ER900" s="57"/>
      <c r="ES900" s="57"/>
      <c r="ET900" s="57"/>
      <c r="EU900" s="57"/>
      <c r="EV900" s="57"/>
      <c r="EW900" s="57"/>
      <c r="EX900" s="57"/>
      <c r="EY900" s="57"/>
      <c r="EZ900" s="57"/>
      <c r="FA900" s="57"/>
      <c r="FB900" s="57"/>
      <c r="FC900" s="57"/>
      <c r="FD900" s="57"/>
      <c r="FE900" s="57"/>
      <c r="FF900" s="57"/>
      <c r="FG900" s="57"/>
      <c r="FH900" s="57"/>
      <c r="FI900" s="57"/>
      <c r="FJ900" s="57"/>
      <c r="FK900" s="57"/>
      <c r="FL900" s="57"/>
      <c r="FM900" s="57"/>
      <c r="FN900" s="57"/>
      <c r="FO900" s="57"/>
      <c r="FP900" s="57"/>
      <c r="FQ900" s="57"/>
      <c r="FR900" s="57"/>
      <c r="FS900" s="57"/>
      <c r="FT900" s="57"/>
      <c r="FU900" s="57"/>
      <c r="FV900" s="57"/>
      <c r="FW900" s="57"/>
      <c r="FX900" s="57"/>
      <c r="FY900" s="57"/>
      <c r="FZ900" s="57"/>
      <c r="GA900" s="57"/>
      <c r="GB900" s="57"/>
      <c r="GC900" s="57"/>
      <c r="GD900" s="57"/>
      <c r="GE900" s="57"/>
      <c r="GF900" s="57"/>
      <c r="GG900" s="57"/>
      <c r="GH900" s="57"/>
      <c r="GI900" s="57"/>
      <c r="GJ900" s="57"/>
      <c r="GK900" s="57"/>
      <c r="GL900" s="57"/>
      <c r="GM900" s="57"/>
      <c r="GN900" s="57"/>
      <c r="GO900" s="57"/>
      <c r="GP900" s="57"/>
      <c r="GQ900" s="57"/>
      <c r="GR900" s="57"/>
      <c r="GS900" s="57"/>
      <c r="GT900" s="57"/>
      <c r="GU900" s="57"/>
      <c r="GV900" s="57"/>
      <c r="GW900" s="57"/>
      <c r="GX900" s="57"/>
      <c r="GY900" s="57"/>
      <c r="GZ900" s="57"/>
      <c r="HA900" s="57"/>
      <c r="HB900" s="57"/>
      <c r="HC900" s="57"/>
      <c r="HD900" s="57"/>
      <c r="HE900" s="57"/>
      <c r="HF900" s="57"/>
      <c r="HG900" s="57"/>
      <c r="HH900" s="57"/>
      <c r="HI900" s="57"/>
      <c r="HJ900" s="57"/>
      <c r="HK900" s="57"/>
      <c r="HL900" s="57"/>
      <c r="HM900" s="57"/>
      <c r="HN900" s="57"/>
      <c r="HO900" s="57"/>
      <c r="HP900" s="57"/>
      <c r="HQ900" s="57"/>
      <c r="HR900" s="57"/>
      <c r="HS900" s="57"/>
      <c r="HT900" s="57"/>
      <c r="HU900" s="57"/>
      <c r="HV900" s="57"/>
      <c r="HW900" s="57"/>
      <c r="HX900" s="57"/>
      <c r="HY900" s="57"/>
      <c r="HZ900" s="57"/>
      <c r="IA900" s="57"/>
      <c r="IB900" s="57"/>
      <c r="IC900" s="57"/>
      <c r="ID900" s="57"/>
      <c r="IE900" s="57"/>
      <c r="IF900" s="57"/>
      <c r="IG900" s="57"/>
      <c r="IH900" s="57"/>
      <c r="II900" s="57"/>
      <c r="IJ900" s="57"/>
      <c r="IK900" s="57"/>
      <c r="IL900" s="57"/>
      <c r="IM900" s="57"/>
      <c r="IN900" s="57"/>
      <c r="IO900" s="57"/>
      <c r="IP900" s="57"/>
      <c r="IQ900" s="57"/>
      <c r="IR900" s="57"/>
      <c r="IS900" s="57"/>
      <c r="IT900" s="57"/>
      <c r="IU900" s="57"/>
      <c r="IV900" s="57"/>
      <c r="IW900" s="57"/>
      <c r="IX900" s="57"/>
      <c r="IY900" s="57"/>
      <c r="IZ900" s="57"/>
      <c r="JA900" s="57"/>
      <c r="JB900" s="57"/>
      <c r="JC900" s="57"/>
      <c r="JD900" s="57"/>
      <c r="JE900" s="57"/>
      <c r="JF900" s="57"/>
      <c r="JG900" s="57"/>
      <c r="JH900" s="57"/>
      <c r="JI900" s="57"/>
      <c r="JJ900" s="57"/>
      <c r="JK900" s="57"/>
      <c r="JL900" s="57"/>
      <c r="JM900" s="57"/>
      <c r="JN900" s="57"/>
      <c r="JO900" s="57"/>
      <c r="JP900" s="57"/>
      <c r="JQ900" s="57"/>
      <c r="JR900" s="57"/>
      <c r="JS900" s="57"/>
      <c r="JT900" s="57"/>
      <c r="JU900" s="57"/>
      <c r="JV900" s="57"/>
      <c r="JW900" s="57"/>
      <c r="JX900" s="57"/>
      <c r="JY900" s="57"/>
      <c r="JZ900" s="57"/>
      <c r="KA900" s="57"/>
      <c r="KB900" s="57"/>
      <c r="KC900" s="57"/>
      <c r="KD900" s="57"/>
      <c r="KE900" s="57"/>
      <c r="KF900" s="57"/>
      <c r="KG900" s="57"/>
      <c r="KH900" s="57"/>
      <c r="KI900" s="57"/>
      <c r="KJ900" s="57"/>
      <c r="KK900" s="57"/>
      <c r="KL900" s="57"/>
      <c r="KM900" s="57"/>
      <c r="KN900" s="57"/>
      <c r="KO900" s="57"/>
      <c r="KP900" s="57"/>
      <c r="KQ900" s="57"/>
      <c r="KR900" s="57"/>
      <c r="KS900" s="57"/>
      <c r="KT900" s="57"/>
      <c r="KU900" s="57"/>
      <c r="KV900" s="57"/>
      <c r="KW900" s="57"/>
      <c r="KX900" s="57"/>
      <c r="KY900" s="57"/>
      <c r="KZ900" s="57"/>
      <c r="LA900" s="57"/>
      <c r="LB900" s="57"/>
      <c r="LC900" s="57"/>
      <c r="LD900" s="57"/>
      <c r="LE900" s="57"/>
      <c r="LF900" s="57"/>
      <c r="LG900" s="57"/>
      <c r="LH900" s="57"/>
      <c r="LI900" s="57"/>
      <c r="LJ900" s="57"/>
      <c r="LK900" s="57"/>
      <c r="LL900" s="57"/>
      <c r="LM900" s="57"/>
      <c r="LN900" s="57"/>
      <c r="LO900" s="57"/>
      <c r="LP900" s="57"/>
      <c r="LQ900" s="57"/>
      <c r="LR900" s="57"/>
      <c r="LS900" s="57"/>
      <c r="LT900" s="57"/>
      <c r="LU900" s="57"/>
      <c r="LV900" s="57"/>
      <c r="LW900" s="57"/>
      <c r="LX900" s="57"/>
      <c r="LY900" s="57"/>
      <c r="LZ900" s="57"/>
      <c r="MA900" s="57"/>
      <c r="MB900" s="57"/>
      <c r="MC900" s="57"/>
      <c r="MD900" s="57"/>
      <c r="ME900" s="57"/>
      <c r="MF900" s="57"/>
      <c r="MG900" s="57"/>
      <c r="MH900" s="57"/>
      <c r="MI900" s="57"/>
      <c r="MJ900" s="57"/>
      <c r="MK900" s="57"/>
      <c r="ML900" s="57"/>
      <c r="MM900" s="57"/>
      <c r="MN900" s="57"/>
      <c r="MO900" s="57"/>
      <c r="MP900" s="57"/>
      <c r="MQ900" s="57"/>
      <c r="MR900" s="57"/>
      <c r="MS900" s="57"/>
      <c r="MT900" s="57"/>
      <c r="MU900" s="57"/>
      <c r="MV900" s="57"/>
      <c r="MW900" s="57"/>
      <c r="MX900" s="57"/>
      <c r="MY900" s="57"/>
      <c r="MZ900" s="57"/>
      <c r="NA900" s="57"/>
      <c r="NB900" s="57"/>
      <c r="NC900" s="57"/>
      <c r="ND900" s="57"/>
      <c r="NE900" s="57"/>
      <c r="NF900" s="57"/>
      <c r="NG900" s="57"/>
      <c r="NH900" s="57"/>
      <c r="NI900" s="57"/>
      <c r="NJ900" s="57"/>
      <c r="NK900" s="57"/>
      <c r="NL900" s="57"/>
      <c r="NM900" s="57"/>
      <c r="NN900" s="57"/>
      <c r="NO900" s="57"/>
      <c r="NP900" s="57"/>
      <c r="NQ900" s="57"/>
      <c r="NR900" s="57"/>
      <c r="NS900" s="57"/>
      <c r="NT900" s="57"/>
      <c r="NU900" s="57"/>
      <c r="NV900" s="57"/>
      <c r="NW900" s="57"/>
      <c r="NX900" s="57"/>
      <c r="NY900" s="57"/>
      <c r="NZ900" s="57"/>
      <c r="OA900" s="57"/>
      <c r="OB900" s="57"/>
      <c r="OC900" s="57"/>
      <c r="OD900" s="57"/>
      <c r="OE900" s="57"/>
      <c r="OF900" s="57"/>
      <c r="OG900" s="57"/>
      <c r="OH900" s="57"/>
      <c r="OI900" s="57"/>
      <c r="OJ900" s="57"/>
      <c r="OK900" s="57"/>
      <c r="OL900" s="57"/>
      <c r="OM900" s="57"/>
      <c r="ON900" s="57"/>
      <c r="OO900" s="57"/>
      <c r="OP900" s="57"/>
      <c r="OQ900" s="57"/>
      <c r="OR900" s="57"/>
      <c r="OS900" s="57"/>
      <c r="OT900" s="57"/>
      <c r="OU900" s="57"/>
      <c r="OV900" s="57"/>
      <c r="OW900" s="57"/>
      <c r="OX900" s="57"/>
      <c r="OY900" s="57"/>
      <c r="OZ900" s="57"/>
      <c r="PA900" s="57"/>
      <c r="PB900" s="57"/>
      <c r="PC900" s="57"/>
      <c r="PD900" s="57"/>
      <c r="PE900" s="57"/>
      <c r="PF900" s="57"/>
      <c r="PG900" s="57"/>
      <c r="PH900" s="57"/>
      <c r="PI900" s="57"/>
      <c r="PJ900" s="57"/>
      <c r="PK900" s="57"/>
      <c r="PL900" s="57"/>
      <c r="PM900" s="57"/>
      <c r="PN900" s="57"/>
      <c r="PO900" s="57"/>
      <c r="PP900" s="57"/>
      <c r="PQ900" s="57"/>
      <c r="PR900" s="57"/>
      <c r="PS900" s="57"/>
      <c r="PT900" s="57"/>
      <c r="PU900" s="57"/>
      <c r="PV900" s="57"/>
      <c r="PW900" s="57"/>
      <c r="PX900" s="57"/>
      <c r="PY900" s="57"/>
      <c r="PZ900" s="57"/>
      <c r="QA900" s="57"/>
      <c r="QB900" s="57"/>
      <c r="QC900" s="57"/>
      <c r="QD900" s="57"/>
      <c r="QE900" s="57"/>
      <c r="QF900" s="57"/>
      <c r="QG900" s="57"/>
      <c r="QH900" s="57"/>
      <c r="QI900" s="57"/>
      <c r="QJ900" s="57"/>
      <c r="QK900" s="57"/>
      <c r="QL900" s="57"/>
      <c r="QM900" s="57"/>
      <c r="QN900" s="57"/>
      <c r="QO900" s="57"/>
      <c r="QP900" s="57"/>
      <c r="QQ900" s="57"/>
      <c r="QR900" s="57"/>
      <c r="QS900" s="57"/>
      <c r="QT900" s="57"/>
      <c r="QU900" s="57"/>
      <c r="QV900" s="57"/>
      <c r="QW900" s="57"/>
      <c r="QX900" s="57"/>
      <c r="QY900" s="57"/>
      <c r="QZ900" s="57"/>
      <c r="RA900" s="57"/>
      <c r="RB900" s="57"/>
      <c r="RC900" s="57"/>
      <c r="RD900" s="57"/>
      <c r="RE900" s="57"/>
      <c r="RF900" s="57"/>
      <c r="RG900" s="57"/>
      <c r="RH900" s="57"/>
      <c r="RI900" s="57"/>
      <c r="RJ900" s="57"/>
      <c r="RK900" s="57"/>
      <c r="RL900" s="57"/>
      <c r="RM900" s="57"/>
      <c r="RN900" s="57"/>
      <c r="RO900" s="57"/>
      <c r="RP900" s="57"/>
      <c r="RQ900" s="57"/>
      <c r="RR900" s="57"/>
      <c r="RS900" s="57"/>
      <c r="RT900" s="57"/>
      <c r="RU900" s="57"/>
      <c r="RV900" s="57"/>
      <c r="RW900" s="57"/>
      <c r="RX900" s="57"/>
      <c r="RY900" s="57"/>
      <c r="RZ900" s="57"/>
      <c r="SA900" s="57"/>
      <c r="SB900" s="57"/>
      <c r="SC900" s="57"/>
      <c r="SD900" s="57"/>
      <c r="SE900" s="57"/>
      <c r="SF900" s="57"/>
      <c r="SG900" s="57"/>
      <c r="SH900" s="57"/>
      <c r="SI900" s="57"/>
      <c r="SJ900" s="57"/>
      <c r="SK900" s="57"/>
      <c r="SL900" s="57"/>
      <c r="SM900" s="57"/>
      <c r="SN900" s="57"/>
      <c r="SO900" s="57"/>
      <c r="SP900" s="57"/>
      <c r="SQ900" s="57"/>
      <c r="SR900" s="57"/>
      <c r="SS900" s="57"/>
      <c r="ST900" s="57"/>
      <c r="SU900" s="57"/>
      <c r="SV900" s="57"/>
      <c r="SW900" s="57"/>
      <c r="SX900" s="57"/>
      <c r="SY900" s="57"/>
      <c r="SZ900" s="57"/>
      <c r="TA900" s="57"/>
      <c r="TB900" s="57"/>
      <c r="TC900" s="57"/>
      <c r="TD900" s="57"/>
      <c r="TE900" s="57"/>
      <c r="TF900" s="57"/>
      <c r="TG900" s="57"/>
      <c r="TH900" s="57"/>
      <c r="TI900" s="57"/>
      <c r="TJ900" s="57"/>
      <c r="TK900" s="57"/>
      <c r="TL900" s="57"/>
      <c r="TM900" s="57"/>
      <c r="TN900" s="57"/>
      <c r="TO900" s="57"/>
      <c r="TP900" s="57"/>
      <c r="TQ900" s="57"/>
      <c r="TR900" s="57"/>
      <c r="TS900" s="57"/>
      <c r="TT900" s="57"/>
      <c r="TU900" s="57"/>
      <c r="TV900" s="57"/>
      <c r="TW900" s="57"/>
      <c r="TX900" s="57"/>
      <c r="TY900" s="57"/>
      <c r="TZ900" s="57"/>
      <c r="UA900" s="57"/>
      <c r="UB900" s="57"/>
      <c r="UC900" s="57"/>
      <c r="UD900" s="57"/>
      <c r="UE900" s="57"/>
      <c r="UF900" s="57"/>
      <c r="UG900" s="57"/>
      <c r="UH900" s="57"/>
      <c r="UI900" s="57"/>
      <c r="UJ900" s="57"/>
      <c r="UK900" s="57"/>
      <c r="UL900" s="57"/>
      <c r="UM900" s="57"/>
      <c r="UN900" s="57"/>
      <c r="UO900" s="57"/>
      <c r="UP900" s="57"/>
      <c r="UQ900" s="57"/>
      <c r="UR900" s="57"/>
      <c r="US900" s="57"/>
      <c r="UT900" s="57"/>
      <c r="UU900" s="57"/>
      <c r="UV900" s="57"/>
      <c r="UW900" s="57"/>
      <c r="UX900" s="57"/>
      <c r="UY900" s="57"/>
      <c r="UZ900" s="57"/>
      <c r="VA900" s="57"/>
      <c r="VB900" s="57"/>
      <c r="VC900" s="57"/>
      <c r="VD900" s="57"/>
      <c r="VE900" s="57"/>
      <c r="VF900" s="57"/>
      <c r="VG900" s="57"/>
      <c r="VH900" s="57"/>
      <c r="VI900" s="57"/>
      <c r="VJ900" s="57"/>
      <c r="VK900" s="57"/>
      <c r="VL900" s="57"/>
      <c r="VM900" s="57"/>
      <c r="VN900" s="57"/>
      <c r="VO900" s="57"/>
      <c r="VP900" s="57"/>
      <c r="VQ900" s="57"/>
      <c r="VR900" s="57"/>
      <c r="VS900" s="57"/>
      <c r="VT900" s="57"/>
      <c r="VU900" s="57"/>
      <c r="VV900" s="57"/>
      <c r="VW900" s="57"/>
      <c r="VX900" s="57"/>
      <c r="VY900" s="57"/>
      <c r="VZ900" s="57"/>
      <c r="WA900" s="57"/>
      <c r="WB900" s="57"/>
      <c r="WC900" s="57"/>
      <c r="WD900" s="57"/>
      <c r="WE900" s="57"/>
      <c r="WF900" s="57"/>
      <c r="WG900" s="57"/>
      <c r="WH900" s="57"/>
      <c r="WI900" s="57"/>
      <c r="WJ900" s="57"/>
      <c r="WK900" s="57"/>
      <c r="WL900" s="57"/>
      <c r="WM900" s="57"/>
      <c r="WN900" s="57"/>
      <c r="WO900" s="57"/>
      <c r="WP900" s="57"/>
      <c r="WQ900" s="57"/>
      <c r="WR900" s="57"/>
      <c r="WS900" s="57"/>
      <c r="WT900" s="57"/>
      <c r="WU900" s="57"/>
      <c r="WV900" s="57"/>
      <c r="WW900" s="57"/>
      <c r="WX900" s="57"/>
      <c r="WY900" s="57"/>
      <c r="WZ900" s="57"/>
      <c r="XA900" s="57"/>
      <c r="XB900" s="57"/>
      <c r="XC900" s="57"/>
      <c r="XD900" s="57"/>
      <c r="XE900" s="57"/>
      <c r="XF900" s="57"/>
      <c r="XG900" s="57"/>
      <c r="XH900" s="57"/>
      <c r="XI900" s="57"/>
      <c r="XJ900" s="57"/>
      <c r="XK900" s="57"/>
      <c r="XL900" s="57"/>
      <c r="XM900" s="57"/>
      <c r="XN900" s="57"/>
      <c r="XO900" s="57"/>
      <c r="XP900" s="57"/>
      <c r="XQ900" s="57"/>
      <c r="XR900" s="57"/>
      <c r="XS900" s="57"/>
      <c r="XT900" s="57"/>
      <c r="XU900" s="57"/>
      <c r="XV900" s="57"/>
      <c r="XW900" s="57"/>
    </row>
    <row r="901">
      <c r="AI901" s="57"/>
      <c r="BR901" s="57"/>
      <c r="DA901" s="57"/>
      <c r="EJ901" s="57"/>
      <c r="EK901" s="57"/>
      <c r="EL901" s="57"/>
      <c r="EM901" s="57"/>
      <c r="EN901" s="57"/>
      <c r="EO901" s="57"/>
      <c r="EP901" s="57"/>
      <c r="EQ901" s="57"/>
      <c r="ER901" s="57"/>
      <c r="ES901" s="57"/>
      <c r="ET901" s="57"/>
      <c r="EU901" s="57"/>
      <c r="EV901" s="57"/>
      <c r="EW901" s="57"/>
      <c r="EX901" s="57"/>
      <c r="EY901" s="57"/>
      <c r="EZ901" s="57"/>
      <c r="FA901" s="57"/>
      <c r="FB901" s="57"/>
      <c r="FC901" s="57"/>
      <c r="FD901" s="57"/>
      <c r="FE901" s="57"/>
      <c r="FF901" s="57"/>
      <c r="FG901" s="57"/>
      <c r="FH901" s="57"/>
      <c r="FI901" s="57"/>
      <c r="FJ901" s="57"/>
      <c r="FK901" s="57"/>
      <c r="FL901" s="57"/>
      <c r="FM901" s="57"/>
      <c r="FN901" s="57"/>
      <c r="FO901" s="57"/>
      <c r="FP901" s="57"/>
      <c r="FQ901" s="57"/>
      <c r="FR901" s="57"/>
      <c r="FS901" s="57"/>
      <c r="FT901" s="57"/>
      <c r="FU901" s="57"/>
      <c r="FV901" s="57"/>
      <c r="FW901" s="57"/>
      <c r="FX901" s="57"/>
      <c r="FY901" s="57"/>
      <c r="FZ901" s="57"/>
      <c r="GA901" s="57"/>
      <c r="GB901" s="57"/>
      <c r="GC901" s="57"/>
      <c r="GD901" s="57"/>
      <c r="GE901" s="57"/>
      <c r="GF901" s="57"/>
      <c r="GG901" s="57"/>
      <c r="GH901" s="57"/>
      <c r="GI901" s="57"/>
      <c r="GJ901" s="57"/>
      <c r="GK901" s="57"/>
      <c r="GL901" s="57"/>
      <c r="GM901" s="57"/>
      <c r="GN901" s="57"/>
      <c r="GO901" s="57"/>
      <c r="GP901" s="57"/>
      <c r="GQ901" s="57"/>
      <c r="GR901" s="57"/>
      <c r="GS901" s="57"/>
      <c r="GT901" s="57"/>
      <c r="GU901" s="57"/>
      <c r="GV901" s="57"/>
      <c r="GW901" s="57"/>
      <c r="GX901" s="57"/>
      <c r="GY901" s="57"/>
      <c r="GZ901" s="57"/>
      <c r="HA901" s="57"/>
      <c r="HB901" s="57"/>
      <c r="HC901" s="57"/>
      <c r="HD901" s="57"/>
      <c r="HE901" s="57"/>
      <c r="HF901" s="57"/>
      <c r="HG901" s="57"/>
      <c r="HH901" s="57"/>
      <c r="HI901" s="57"/>
      <c r="HJ901" s="57"/>
      <c r="HK901" s="57"/>
      <c r="HL901" s="57"/>
      <c r="HM901" s="57"/>
      <c r="HN901" s="57"/>
      <c r="HO901" s="57"/>
      <c r="HP901" s="57"/>
      <c r="HQ901" s="57"/>
      <c r="HR901" s="57"/>
      <c r="HS901" s="57"/>
      <c r="HT901" s="57"/>
      <c r="HU901" s="57"/>
      <c r="HV901" s="57"/>
      <c r="HW901" s="57"/>
      <c r="HX901" s="57"/>
      <c r="HY901" s="57"/>
      <c r="HZ901" s="57"/>
      <c r="IA901" s="57"/>
      <c r="IB901" s="57"/>
      <c r="IC901" s="57"/>
      <c r="ID901" s="57"/>
      <c r="IE901" s="57"/>
      <c r="IF901" s="57"/>
      <c r="IG901" s="57"/>
      <c r="IH901" s="57"/>
      <c r="II901" s="57"/>
      <c r="IJ901" s="57"/>
      <c r="IK901" s="57"/>
      <c r="IL901" s="57"/>
      <c r="IM901" s="57"/>
      <c r="IN901" s="57"/>
      <c r="IO901" s="57"/>
      <c r="IP901" s="57"/>
      <c r="IQ901" s="57"/>
      <c r="IR901" s="57"/>
      <c r="IS901" s="57"/>
      <c r="IT901" s="57"/>
      <c r="IU901" s="57"/>
      <c r="IV901" s="57"/>
      <c r="IW901" s="57"/>
      <c r="IX901" s="57"/>
      <c r="IY901" s="57"/>
      <c r="IZ901" s="57"/>
      <c r="JA901" s="57"/>
      <c r="JB901" s="57"/>
      <c r="JC901" s="57"/>
      <c r="JD901" s="57"/>
      <c r="JE901" s="57"/>
      <c r="JF901" s="57"/>
      <c r="JG901" s="57"/>
      <c r="JH901" s="57"/>
      <c r="JI901" s="57"/>
      <c r="JJ901" s="57"/>
      <c r="JK901" s="57"/>
      <c r="JL901" s="57"/>
      <c r="JM901" s="57"/>
      <c r="JN901" s="57"/>
      <c r="JO901" s="57"/>
      <c r="JP901" s="57"/>
      <c r="JQ901" s="57"/>
      <c r="JR901" s="57"/>
      <c r="JS901" s="57"/>
      <c r="JT901" s="57"/>
      <c r="JU901" s="57"/>
      <c r="JV901" s="57"/>
      <c r="JW901" s="57"/>
      <c r="JX901" s="57"/>
      <c r="JY901" s="57"/>
      <c r="JZ901" s="57"/>
      <c r="KA901" s="57"/>
      <c r="KB901" s="57"/>
      <c r="KC901" s="57"/>
      <c r="KD901" s="57"/>
      <c r="KE901" s="57"/>
      <c r="KF901" s="57"/>
      <c r="KG901" s="57"/>
      <c r="KH901" s="57"/>
      <c r="KI901" s="57"/>
      <c r="KJ901" s="57"/>
      <c r="KK901" s="57"/>
      <c r="KL901" s="57"/>
      <c r="KM901" s="57"/>
      <c r="KN901" s="57"/>
      <c r="KO901" s="57"/>
      <c r="KP901" s="57"/>
      <c r="KQ901" s="57"/>
      <c r="KR901" s="57"/>
      <c r="KS901" s="57"/>
      <c r="KT901" s="57"/>
      <c r="KU901" s="57"/>
      <c r="KV901" s="57"/>
      <c r="KW901" s="57"/>
      <c r="KX901" s="57"/>
      <c r="KY901" s="57"/>
      <c r="KZ901" s="57"/>
      <c r="LA901" s="57"/>
      <c r="LB901" s="57"/>
      <c r="LC901" s="57"/>
      <c r="LD901" s="57"/>
      <c r="LE901" s="57"/>
      <c r="LF901" s="57"/>
      <c r="LG901" s="57"/>
      <c r="LH901" s="57"/>
      <c r="LI901" s="57"/>
      <c r="LJ901" s="57"/>
      <c r="LK901" s="57"/>
      <c r="LL901" s="57"/>
      <c r="LM901" s="57"/>
      <c r="LN901" s="57"/>
      <c r="LO901" s="57"/>
      <c r="LP901" s="57"/>
      <c r="LQ901" s="57"/>
      <c r="LR901" s="57"/>
      <c r="LS901" s="57"/>
      <c r="LT901" s="57"/>
      <c r="LU901" s="57"/>
      <c r="LV901" s="57"/>
      <c r="LW901" s="57"/>
      <c r="LX901" s="57"/>
      <c r="LY901" s="57"/>
      <c r="LZ901" s="57"/>
      <c r="MA901" s="57"/>
      <c r="MB901" s="57"/>
      <c r="MC901" s="57"/>
      <c r="MD901" s="57"/>
      <c r="ME901" s="57"/>
      <c r="MF901" s="57"/>
      <c r="MG901" s="57"/>
      <c r="MH901" s="57"/>
      <c r="MI901" s="57"/>
      <c r="MJ901" s="57"/>
      <c r="MK901" s="57"/>
      <c r="ML901" s="57"/>
      <c r="MM901" s="57"/>
      <c r="MN901" s="57"/>
      <c r="MO901" s="57"/>
      <c r="MP901" s="57"/>
      <c r="MQ901" s="57"/>
      <c r="MR901" s="57"/>
      <c r="MS901" s="57"/>
      <c r="MT901" s="57"/>
      <c r="MU901" s="57"/>
      <c r="MV901" s="57"/>
      <c r="MW901" s="57"/>
      <c r="MX901" s="57"/>
      <c r="MY901" s="57"/>
      <c r="MZ901" s="57"/>
      <c r="NA901" s="57"/>
      <c r="NB901" s="57"/>
      <c r="NC901" s="57"/>
      <c r="ND901" s="57"/>
      <c r="NE901" s="57"/>
      <c r="NF901" s="57"/>
      <c r="NG901" s="57"/>
      <c r="NH901" s="57"/>
      <c r="NI901" s="57"/>
      <c r="NJ901" s="57"/>
      <c r="NK901" s="57"/>
      <c r="NL901" s="57"/>
      <c r="NM901" s="57"/>
      <c r="NN901" s="57"/>
      <c r="NO901" s="57"/>
      <c r="NP901" s="57"/>
      <c r="NQ901" s="57"/>
      <c r="NR901" s="57"/>
      <c r="NS901" s="57"/>
      <c r="NT901" s="57"/>
      <c r="NU901" s="57"/>
      <c r="NV901" s="57"/>
      <c r="NW901" s="57"/>
      <c r="NX901" s="57"/>
      <c r="NY901" s="57"/>
      <c r="NZ901" s="57"/>
      <c r="OA901" s="57"/>
      <c r="OB901" s="57"/>
      <c r="OC901" s="57"/>
      <c r="OD901" s="57"/>
      <c r="OE901" s="57"/>
      <c r="OF901" s="57"/>
      <c r="OG901" s="57"/>
      <c r="OH901" s="57"/>
      <c r="OI901" s="57"/>
      <c r="OJ901" s="57"/>
      <c r="OK901" s="57"/>
      <c r="OL901" s="57"/>
      <c r="OM901" s="57"/>
      <c r="ON901" s="57"/>
      <c r="OO901" s="57"/>
      <c r="OP901" s="57"/>
      <c r="OQ901" s="57"/>
      <c r="OR901" s="57"/>
      <c r="OS901" s="57"/>
      <c r="OT901" s="57"/>
      <c r="OU901" s="57"/>
      <c r="OV901" s="57"/>
      <c r="OW901" s="57"/>
      <c r="OX901" s="57"/>
      <c r="OY901" s="57"/>
      <c r="OZ901" s="57"/>
      <c r="PA901" s="57"/>
      <c r="PB901" s="57"/>
      <c r="PC901" s="57"/>
      <c r="PD901" s="57"/>
      <c r="PE901" s="57"/>
      <c r="PF901" s="57"/>
      <c r="PG901" s="57"/>
      <c r="PH901" s="57"/>
      <c r="PI901" s="57"/>
      <c r="PJ901" s="57"/>
      <c r="PK901" s="57"/>
      <c r="PL901" s="57"/>
      <c r="PM901" s="57"/>
      <c r="PN901" s="57"/>
      <c r="PO901" s="57"/>
      <c r="PP901" s="57"/>
      <c r="PQ901" s="57"/>
      <c r="PR901" s="57"/>
      <c r="PS901" s="57"/>
      <c r="PT901" s="57"/>
      <c r="PU901" s="57"/>
      <c r="PV901" s="57"/>
      <c r="PW901" s="57"/>
      <c r="PX901" s="57"/>
      <c r="PY901" s="57"/>
      <c r="PZ901" s="57"/>
      <c r="QA901" s="57"/>
      <c r="QB901" s="57"/>
      <c r="QC901" s="57"/>
      <c r="QD901" s="57"/>
      <c r="QE901" s="57"/>
      <c r="QF901" s="57"/>
      <c r="QG901" s="57"/>
      <c r="QH901" s="57"/>
      <c r="QI901" s="57"/>
      <c r="QJ901" s="57"/>
      <c r="QK901" s="57"/>
      <c r="QL901" s="57"/>
      <c r="QM901" s="57"/>
      <c r="QN901" s="57"/>
      <c r="QO901" s="57"/>
      <c r="QP901" s="57"/>
      <c r="QQ901" s="57"/>
      <c r="QR901" s="57"/>
      <c r="QS901" s="57"/>
      <c r="QT901" s="57"/>
      <c r="QU901" s="57"/>
      <c r="QV901" s="57"/>
      <c r="QW901" s="57"/>
      <c r="QX901" s="57"/>
      <c r="QY901" s="57"/>
      <c r="QZ901" s="57"/>
      <c r="RA901" s="57"/>
      <c r="RB901" s="57"/>
      <c r="RC901" s="57"/>
      <c r="RD901" s="57"/>
      <c r="RE901" s="57"/>
      <c r="RF901" s="57"/>
      <c r="RG901" s="57"/>
      <c r="RH901" s="57"/>
      <c r="RI901" s="57"/>
      <c r="RJ901" s="57"/>
      <c r="RK901" s="57"/>
      <c r="RL901" s="57"/>
      <c r="RM901" s="57"/>
      <c r="RN901" s="57"/>
      <c r="RO901" s="57"/>
      <c r="RP901" s="57"/>
      <c r="RQ901" s="57"/>
      <c r="RR901" s="57"/>
      <c r="RS901" s="57"/>
      <c r="RT901" s="57"/>
      <c r="RU901" s="57"/>
      <c r="RV901" s="57"/>
      <c r="RW901" s="57"/>
      <c r="RX901" s="57"/>
      <c r="RY901" s="57"/>
      <c r="RZ901" s="57"/>
      <c r="SA901" s="57"/>
      <c r="SB901" s="57"/>
      <c r="SC901" s="57"/>
      <c r="SD901" s="57"/>
      <c r="SE901" s="57"/>
      <c r="SF901" s="57"/>
      <c r="SG901" s="57"/>
      <c r="SH901" s="57"/>
      <c r="SI901" s="57"/>
      <c r="SJ901" s="57"/>
      <c r="SK901" s="57"/>
      <c r="SL901" s="57"/>
      <c r="SM901" s="57"/>
      <c r="SN901" s="57"/>
      <c r="SO901" s="57"/>
      <c r="SP901" s="57"/>
      <c r="SQ901" s="57"/>
      <c r="SR901" s="57"/>
      <c r="SS901" s="57"/>
      <c r="ST901" s="57"/>
      <c r="SU901" s="57"/>
      <c r="SV901" s="57"/>
      <c r="SW901" s="57"/>
      <c r="SX901" s="57"/>
      <c r="SY901" s="57"/>
      <c r="SZ901" s="57"/>
      <c r="TA901" s="57"/>
      <c r="TB901" s="57"/>
      <c r="TC901" s="57"/>
      <c r="TD901" s="57"/>
      <c r="TE901" s="57"/>
      <c r="TF901" s="57"/>
      <c r="TG901" s="57"/>
      <c r="TH901" s="57"/>
      <c r="TI901" s="57"/>
      <c r="TJ901" s="57"/>
      <c r="TK901" s="57"/>
      <c r="TL901" s="57"/>
      <c r="TM901" s="57"/>
      <c r="TN901" s="57"/>
      <c r="TO901" s="57"/>
      <c r="TP901" s="57"/>
      <c r="TQ901" s="57"/>
      <c r="TR901" s="57"/>
      <c r="TS901" s="57"/>
      <c r="TT901" s="57"/>
      <c r="TU901" s="57"/>
      <c r="TV901" s="57"/>
      <c r="TW901" s="57"/>
      <c r="TX901" s="57"/>
      <c r="TY901" s="57"/>
      <c r="TZ901" s="57"/>
      <c r="UA901" s="57"/>
      <c r="UB901" s="57"/>
      <c r="UC901" s="57"/>
      <c r="UD901" s="57"/>
      <c r="UE901" s="57"/>
      <c r="UF901" s="57"/>
      <c r="UG901" s="57"/>
      <c r="UH901" s="57"/>
      <c r="UI901" s="57"/>
      <c r="UJ901" s="57"/>
      <c r="UK901" s="57"/>
      <c r="UL901" s="57"/>
      <c r="UM901" s="57"/>
      <c r="UN901" s="57"/>
      <c r="UO901" s="57"/>
      <c r="UP901" s="57"/>
      <c r="UQ901" s="57"/>
      <c r="UR901" s="57"/>
      <c r="US901" s="57"/>
      <c r="UT901" s="57"/>
      <c r="UU901" s="57"/>
      <c r="UV901" s="57"/>
      <c r="UW901" s="57"/>
      <c r="UX901" s="57"/>
      <c r="UY901" s="57"/>
      <c r="UZ901" s="57"/>
      <c r="VA901" s="57"/>
      <c r="VB901" s="57"/>
      <c r="VC901" s="57"/>
      <c r="VD901" s="57"/>
      <c r="VE901" s="57"/>
      <c r="VF901" s="57"/>
      <c r="VG901" s="57"/>
      <c r="VH901" s="57"/>
      <c r="VI901" s="57"/>
      <c r="VJ901" s="57"/>
      <c r="VK901" s="57"/>
      <c r="VL901" s="57"/>
      <c r="VM901" s="57"/>
      <c r="VN901" s="57"/>
      <c r="VO901" s="57"/>
      <c r="VP901" s="57"/>
      <c r="VQ901" s="57"/>
      <c r="VR901" s="57"/>
      <c r="VS901" s="57"/>
      <c r="VT901" s="57"/>
      <c r="VU901" s="57"/>
      <c r="VV901" s="57"/>
      <c r="VW901" s="57"/>
      <c r="VX901" s="57"/>
      <c r="VY901" s="57"/>
      <c r="VZ901" s="57"/>
      <c r="WA901" s="57"/>
      <c r="WB901" s="57"/>
      <c r="WC901" s="57"/>
      <c r="WD901" s="57"/>
      <c r="WE901" s="57"/>
      <c r="WF901" s="57"/>
      <c r="WG901" s="57"/>
      <c r="WH901" s="57"/>
      <c r="WI901" s="57"/>
      <c r="WJ901" s="57"/>
      <c r="WK901" s="57"/>
      <c r="WL901" s="57"/>
      <c r="WM901" s="57"/>
      <c r="WN901" s="57"/>
      <c r="WO901" s="57"/>
      <c r="WP901" s="57"/>
      <c r="WQ901" s="57"/>
      <c r="WR901" s="57"/>
      <c r="WS901" s="57"/>
      <c r="WT901" s="57"/>
      <c r="WU901" s="57"/>
      <c r="WV901" s="57"/>
      <c r="WW901" s="57"/>
      <c r="WX901" s="57"/>
      <c r="WY901" s="57"/>
      <c r="WZ901" s="57"/>
      <c r="XA901" s="57"/>
      <c r="XB901" s="57"/>
      <c r="XC901" s="57"/>
      <c r="XD901" s="57"/>
      <c r="XE901" s="57"/>
      <c r="XF901" s="57"/>
      <c r="XG901" s="57"/>
      <c r="XH901" s="57"/>
      <c r="XI901" s="57"/>
      <c r="XJ901" s="57"/>
      <c r="XK901" s="57"/>
      <c r="XL901" s="57"/>
      <c r="XM901" s="57"/>
      <c r="XN901" s="57"/>
      <c r="XO901" s="57"/>
      <c r="XP901" s="57"/>
      <c r="XQ901" s="57"/>
      <c r="XR901" s="57"/>
      <c r="XS901" s="57"/>
      <c r="XT901" s="57"/>
      <c r="XU901" s="57"/>
      <c r="XV901" s="57"/>
      <c r="XW901" s="57"/>
    </row>
    <row r="902">
      <c r="AI902" s="57"/>
      <c r="BR902" s="57"/>
      <c r="DA902" s="57"/>
      <c r="EJ902" s="57"/>
      <c r="EK902" s="57"/>
      <c r="EL902" s="57"/>
      <c r="EM902" s="57"/>
      <c r="EN902" s="57"/>
      <c r="EO902" s="57"/>
      <c r="EP902" s="57"/>
      <c r="EQ902" s="57"/>
      <c r="ER902" s="57"/>
      <c r="ES902" s="57"/>
      <c r="ET902" s="57"/>
      <c r="EU902" s="57"/>
      <c r="EV902" s="57"/>
      <c r="EW902" s="57"/>
      <c r="EX902" s="57"/>
      <c r="EY902" s="57"/>
      <c r="EZ902" s="57"/>
      <c r="FA902" s="57"/>
      <c r="FB902" s="57"/>
      <c r="FC902" s="57"/>
      <c r="FD902" s="57"/>
      <c r="FE902" s="57"/>
      <c r="FF902" s="57"/>
      <c r="FG902" s="57"/>
      <c r="FH902" s="57"/>
      <c r="FI902" s="57"/>
      <c r="FJ902" s="57"/>
      <c r="FK902" s="57"/>
      <c r="FL902" s="57"/>
      <c r="FM902" s="57"/>
      <c r="FN902" s="57"/>
      <c r="FO902" s="57"/>
      <c r="FP902" s="57"/>
      <c r="FQ902" s="57"/>
      <c r="FR902" s="57"/>
      <c r="FS902" s="57"/>
      <c r="FT902" s="57"/>
      <c r="FU902" s="57"/>
      <c r="FV902" s="57"/>
      <c r="FW902" s="57"/>
      <c r="FX902" s="57"/>
      <c r="FY902" s="57"/>
      <c r="FZ902" s="57"/>
      <c r="GA902" s="57"/>
      <c r="GB902" s="57"/>
      <c r="GC902" s="57"/>
      <c r="GD902" s="57"/>
      <c r="GE902" s="57"/>
      <c r="GF902" s="57"/>
      <c r="GG902" s="57"/>
      <c r="GH902" s="57"/>
      <c r="GI902" s="57"/>
      <c r="GJ902" s="57"/>
      <c r="GK902" s="57"/>
      <c r="GL902" s="57"/>
      <c r="GM902" s="57"/>
      <c r="GN902" s="57"/>
      <c r="GO902" s="57"/>
      <c r="GP902" s="57"/>
      <c r="GQ902" s="57"/>
      <c r="GR902" s="57"/>
      <c r="GS902" s="57"/>
      <c r="GT902" s="57"/>
      <c r="GU902" s="57"/>
      <c r="GV902" s="57"/>
      <c r="GW902" s="57"/>
      <c r="GX902" s="57"/>
      <c r="GY902" s="57"/>
      <c r="GZ902" s="57"/>
      <c r="HA902" s="57"/>
      <c r="HB902" s="57"/>
      <c r="HC902" s="57"/>
      <c r="HD902" s="57"/>
      <c r="HE902" s="57"/>
      <c r="HF902" s="57"/>
      <c r="HG902" s="57"/>
      <c r="HH902" s="57"/>
      <c r="HI902" s="57"/>
      <c r="HJ902" s="57"/>
      <c r="HK902" s="57"/>
      <c r="HL902" s="57"/>
      <c r="HM902" s="57"/>
      <c r="HN902" s="57"/>
      <c r="HO902" s="57"/>
      <c r="HP902" s="57"/>
      <c r="HQ902" s="57"/>
      <c r="HR902" s="57"/>
      <c r="HS902" s="57"/>
      <c r="HT902" s="57"/>
      <c r="HU902" s="57"/>
      <c r="HV902" s="57"/>
      <c r="HW902" s="57"/>
      <c r="HX902" s="57"/>
      <c r="HY902" s="57"/>
      <c r="HZ902" s="57"/>
      <c r="IA902" s="57"/>
      <c r="IB902" s="57"/>
      <c r="IC902" s="57"/>
      <c r="ID902" s="57"/>
      <c r="IE902" s="57"/>
      <c r="IF902" s="57"/>
      <c r="IG902" s="57"/>
      <c r="IH902" s="57"/>
      <c r="II902" s="57"/>
      <c r="IJ902" s="57"/>
      <c r="IK902" s="57"/>
      <c r="IL902" s="57"/>
      <c r="IM902" s="57"/>
      <c r="IN902" s="57"/>
      <c r="IO902" s="57"/>
      <c r="IP902" s="57"/>
      <c r="IQ902" s="57"/>
      <c r="IR902" s="57"/>
      <c r="IS902" s="57"/>
      <c r="IT902" s="57"/>
      <c r="IU902" s="57"/>
      <c r="IV902" s="57"/>
      <c r="IW902" s="57"/>
      <c r="IX902" s="57"/>
      <c r="IY902" s="57"/>
      <c r="IZ902" s="57"/>
      <c r="JA902" s="57"/>
      <c r="JB902" s="57"/>
      <c r="JC902" s="57"/>
      <c r="JD902" s="57"/>
      <c r="JE902" s="57"/>
      <c r="JF902" s="57"/>
      <c r="JG902" s="57"/>
      <c r="JH902" s="57"/>
      <c r="JI902" s="57"/>
      <c r="JJ902" s="57"/>
      <c r="JK902" s="57"/>
      <c r="JL902" s="57"/>
      <c r="JM902" s="57"/>
      <c r="JN902" s="57"/>
      <c r="JO902" s="57"/>
      <c r="JP902" s="57"/>
      <c r="JQ902" s="57"/>
      <c r="JR902" s="57"/>
      <c r="JS902" s="57"/>
      <c r="JT902" s="57"/>
      <c r="JU902" s="57"/>
      <c r="JV902" s="57"/>
      <c r="JW902" s="57"/>
      <c r="JX902" s="57"/>
      <c r="JY902" s="57"/>
      <c r="JZ902" s="57"/>
      <c r="KA902" s="57"/>
      <c r="KB902" s="57"/>
      <c r="KC902" s="57"/>
      <c r="KD902" s="57"/>
      <c r="KE902" s="57"/>
      <c r="KF902" s="57"/>
      <c r="KG902" s="57"/>
      <c r="KH902" s="57"/>
      <c r="KI902" s="57"/>
      <c r="KJ902" s="57"/>
      <c r="KK902" s="57"/>
      <c r="KL902" s="57"/>
      <c r="KM902" s="57"/>
      <c r="KN902" s="57"/>
      <c r="KO902" s="57"/>
      <c r="KP902" s="57"/>
      <c r="KQ902" s="57"/>
      <c r="KR902" s="57"/>
      <c r="KS902" s="57"/>
      <c r="KT902" s="57"/>
      <c r="KU902" s="57"/>
      <c r="KV902" s="57"/>
      <c r="KW902" s="57"/>
      <c r="KX902" s="57"/>
      <c r="KY902" s="57"/>
      <c r="KZ902" s="57"/>
      <c r="LA902" s="57"/>
      <c r="LB902" s="57"/>
      <c r="LC902" s="57"/>
      <c r="LD902" s="57"/>
      <c r="LE902" s="57"/>
      <c r="LF902" s="57"/>
      <c r="LG902" s="57"/>
      <c r="LH902" s="57"/>
      <c r="LI902" s="57"/>
      <c r="LJ902" s="57"/>
      <c r="LK902" s="57"/>
      <c r="LL902" s="57"/>
      <c r="LM902" s="57"/>
      <c r="LN902" s="57"/>
      <c r="LO902" s="57"/>
      <c r="LP902" s="57"/>
      <c r="LQ902" s="57"/>
      <c r="LR902" s="57"/>
      <c r="LS902" s="57"/>
      <c r="LT902" s="57"/>
      <c r="LU902" s="57"/>
      <c r="LV902" s="57"/>
      <c r="LW902" s="57"/>
      <c r="LX902" s="57"/>
      <c r="LY902" s="57"/>
      <c r="LZ902" s="57"/>
      <c r="MA902" s="57"/>
      <c r="MB902" s="57"/>
      <c r="MC902" s="57"/>
      <c r="MD902" s="57"/>
      <c r="ME902" s="57"/>
      <c r="MF902" s="57"/>
      <c r="MG902" s="57"/>
      <c r="MH902" s="57"/>
      <c r="MI902" s="57"/>
      <c r="MJ902" s="57"/>
      <c r="MK902" s="57"/>
      <c r="ML902" s="57"/>
      <c r="MM902" s="57"/>
      <c r="MN902" s="57"/>
      <c r="MO902" s="57"/>
      <c r="MP902" s="57"/>
      <c r="MQ902" s="57"/>
      <c r="MR902" s="57"/>
      <c r="MS902" s="57"/>
      <c r="MT902" s="57"/>
      <c r="MU902" s="57"/>
      <c r="MV902" s="57"/>
      <c r="MW902" s="57"/>
      <c r="MX902" s="57"/>
      <c r="MY902" s="57"/>
      <c r="MZ902" s="57"/>
      <c r="NA902" s="57"/>
      <c r="NB902" s="57"/>
      <c r="NC902" s="57"/>
      <c r="ND902" s="57"/>
      <c r="NE902" s="57"/>
      <c r="NF902" s="57"/>
      <c r="NG902" s="57"/>
      <c r="NH902" s="57"/>
      <c r="NI902" s="57"/>
      <c r="NJ902" s="57"/>
      <c r="NK902" s="57"/>
      <c r="NL902" s="57"/>
      <c r="NM902" s="57"/>
      <c r="NN902" s="57"/>
      <c r="NO902" s="57"/>
      <c r="NP902" s="57"/>
      <c r="NQ902" s="57"/>
      <c r="NR902" s="57"/>
      <c r="NS902" s="57"/>
      <c r="NT902" s="57"/>
      <c r="NU902" s="57"/>
      <c r="NV902" s="57"/>
      <c r="NW902" s="57"/>
      <c r="NX902" s="57"/>
      <c r="NY902" s="57"/>
      <c r="NZ902" s="57"/>
      <c r="OA902" s="57"/>
      <c r="OB902" s="57"/>
      <c r="OC902" s="57"/>
      <c r="OD902" s="57"/>
      <c r="OE902" s="57"/>
      <c r="OF902" s="57"/>
      <c r="OG902" s="57"/>
      <c r="OH902" s="57"/>
      <c r="OI902" s="57"/>
      <c r="OJ902" s="57"/>
      <c r="OK902" s="57"/>
      <c r="OL902" s="57"/>
      <c r="OM902" s="57"/>
      <c r="ON902" s="57"/>
      <c r="OO902" s="57"/>
      <c r="OP902" s="57"/>
      <c r="OQ902" s="57"/>
      <c r="OR902" s="57"/>
      <c r="OS902" s="57"/>
      <c r="OT902" s="57"/>
      <c r="OU902" s="57"/>
      <c r="OV902" s="57"/>
      <c r="OW902" s="57"/>
      <c r="OX902" s="57"/>
      <c r="OY902" s="57"/>
      <c r="OZ902" s="57"/>
      <c r="PA902" s="57"/>
      <c r="PB902" s="57"/>
      <c r="PC902" s="57"/>
      <c r="PD902" s="57"/>
      <c r="PE902" s="57"/>
      <c r="PF902" s="57"/>
      <c r="PG902" s="57"/>
      <c r="PH902" s="57"/>
      <c r="PI902" s="57"/>
      <c r="PJ902" s="57"/>
      <c r="PK902" s="57"/>
      <c r="PL902" s="57"/>
      <c r="PM902" s="57"/>
      <c r="PN902" s="57"/>
      <c r="PO902" s="57"/>
      <c r="PP902" s="57"/>
      <c r="PQ902" s="57"/>
      <c r="PR902" s="57"/>
      <c r="PS902" s="57"/>
      <c r="PT902" s="57"/>
      <c r="PU902" s="57"/>
      <c r="PV902" s="57"/>
      <c r="PW902" s="57"/>
      <c r="PX902" s="57"/>
      <c r="PY902" s="57"/>
      <c r="PZ902" s="57"/>
      <c r="QA902" s="57"/>
      <c r="QB902" s="57"/>
      <c r="QC902" s="57"/>
      <c r="QD902" s="57"/>
      <c r="QE902" s="57"/>
      <c r="QF902" s="57"/>
      <c r="QG902" s="57"/>
      <c r="QH902" s="57"/>
      <c r="QI902" s="57"/>
      <c r="QJ902" s="57"/>
      <c r="QK902" s="57"/>
      <c r="QL902" s="57"/>
      <c r="QM902" s="57"/>
      <c r="QN902" s="57"/>
      <c r="QO902" s="57"/>
      <c r="QP902" s="57"/>
      <c r="QQ902" s="57"/>
      <c r="QR902" s="57"/>
      <c r="QS902" s="57"/>
      <c r="QT902" s="57"/>
      <c r="QU902" s="57"/>
      <c r="QV902" s="57"/>
      <c r="QW902" s="57"/>
      <c r="QX902" s="57"/>
      <c r="QY902" s="57"/>
      <c r="QZ902" s="57"/>
      <c r="RA902" s="57"/>
      <c r="RB902" s="57"/>
      <c r="RC902" s="57"/>
      <c r="RD902" s="57"/>
      <c r="RE902" s="57"/>
      <c r="RF902" s="57"/>
      <c r="RG902" s="57"/>
      <c r="RH902" s="57"/>
      <c r="RI902" s="57"/>
      <c r="RJ902" s="57"/>
      <c r="RK902" s="57"/>
      <c r="RL902" s="57"/>
      <c r="RM902" s="57"/>
      <c r="RN902" s="57"/>
      <c r="RO902" s="57"/>
      <c r="RP902" s="57"/>
      <c r="RQ902" s="57"/>
      <c r="RR902" s="57"/>
      <c r="RS902" s="57"/>
      <c r="RT902" s="57"/>
      <c r="RU902" s="57"/>
      <c r="RV902" s="57"/>
      <c r="RW902" s="57"/>
      <c r="RX902" s="57"/>
      <c r="RY902" s="57"/>
      <c r="RZ902" s="57"/>
      <c r="SA902" s="57"/>
      <c r="SB902" s="57"/>
      <c r="SC902" s="57"/>
      <c r="SD902" s="57"/>
      <c r="SE902" s="57"/>
      <c r="SF902" s="57"/>
      <c r="SG902" s="57"/>
      <c r="SH902" s="57"/>
      <c r="SI902" s="57"/>
      <c r="SJ902" s="57"/>
      <c r="SK902" s="57"/>
      <c r="SL902" s="57"/>
      <c r="SM902" s="57"/>
      <c r="SN902" s="57"/>
      <c r="SO902" s="57"/>
      <c r="SP902" s="57"/>
      <c r="SQ902" s="57"/>
      <c r="SR902" s="57"/>
      <c r="SS902" s="57"/>
      <c r="ST902" s="57"/>
      <c r="SU902" s="57"/>
      <c r="SV902" s="57"/>
      <c r="SW902" s="57"/>
      <c r="SX902" s="57"/>
      <c r="SY902" s="57"/>
      <c r="SZ902" s="57"/>
      <c r="TA902" s="57"/>
      <c r="TB902" s="57"/>
      <c r="TC902" s="57"/>
      <c r="TD902" s="57"/>
      <c r="TE902" s="57"/>
      <c r="TF902" s="57"/>
      <c r="TG902" s="57"/>
      <c r="TH902" s="57"/>
      <c r="TI902" s="57"/>
      <c r="TJ902" s="57"/>
      <c r="TK902" s="57"/>
      <c r="TL902" s="57"/>
      <c r="TM902" s="57"/>
      <c r="TN902" s="57"/>
      <c r="TO902" s="57"/>
      <c r="TP902" s="57"/>
      <c r="TQ902" s="57"/>
      <c r="TR902" s="57"/>
      <c r="TS902" s="57"/>
      <c r="TT902" s="57"/>
      <c r="TU902" s="57"/>
      <c r="TV902" s="57"/>
      <c r="TW902" s="57"/>
      <c r="TX902" s="57"/>
      <c r="TY902" s="57"/>
      <c r="TZ902" s="57"/>
      <c r="UA902" s="57"/>
      <c r="UB902" s="57"/>
      <c r="UC902" s="57"/>
      <c r="UD902" s="57"/>
      <c r="UE902" s="57"/>
      <c r="UF902" s="57"/>
      <c r="UG902" s="57"/>
      <c r="UH902" s="57"/>
      <c r="UI902" s="57"/>
      <c r="UJ902" s="57"/>
      <c r="UK902" s="57"/>
      <c r="UL902" s="57"/>
      <c r="UM902" s="57"/>
      <c r="UN902" s="57"/>
      <c r="UO902" s="57"/>
      <c r="UP902" s="57"/>
      <c r="UQ902" s="57"/>
      <c r="UR902" s="57"/>
      <c r="US902" s="57"/>
      <c r="UT902" s="57"/>
      <c r="UU902" s="57"/>
      <c r="UV902" s="57"/>
      <c r="UW902" s="57"/>
      <c r="UX902" s="57"/>
      <c r="UY902" s="57"/>
      <c r="UZ902" s="57"/>
      <c r="VA902" s="57"/>
      <c r="VB902" s="57"/>
      <c r="VC902" s="57"/>
      <c r="VD902" s="57"/>
      <c r="VE902" s="57"/>
      <c r="VF902" s="57"/>
      <c r="VG902" s="57"/>
      <c r="VH902" s="57"/>
      <c r="VI902" s="57"/>
      <c r="VJ902" s="57"/>
      <c r="VK902" s="57"/>
      <c r="VL902" s="57"/>
      <c r="VM902" s="57"/>
      <c r="VN902" s="57"/>
      <c r="VO902" s="57"/>
      <c r="VP902" s="57"/>
      <c r="VQ902" s="57"/>
      <c r="VR902" s="57"/>
      <c r="VS902" s="57"/>
      <c r="VT902" s="57"/>
      <c r="VU902" s="57"/>
      <c r="VV902" s="57"/>
      <c r="VW902" s="57"/>
      <c r="VX902" s="57"/>
      <c r="VY902" s="57"/>
      <c r="VZ902" s="57"/>
      <c r="WA902" s="57"/>
      <c r="WB902" s="57"/>
      <c r="WC902" s="57"/>
      <c r="WD902" s="57"/>
      <c r="WE902" s="57"/>
      <c r="WF902" s="57"/>
      <c r="WG902" s="57"/>
      <c r="WH902" s="57"/>
      <c r="WI902" s="57"/>
      <c r="WJ902" s="57"/>
      <c r="WK902" s="57"/>
      <c r="WL902" s="57"/>
      <c r="WM902" s="57"/>
      <c r="WN902" s="57"/>
      <c r="WO902" s="57"/>
      <c r="WP902" s="57"/>
      <c r="WQ902" s="57"/>
      <c r="WR902" s="57"/>
      <c r="WS902" s="57"/>
      <c r="WT902" s="57"/>
      <c r="WU902" s="57"/>
      <c r="WV902" s="57"/>
      <c r="WW902" s="57"/>
      <c r="WX902" s="57"/>
      <c r="WY902" s="57"/>
      <c r="WZ902" s="57"/>
      <c r="XA902" s="57"/>
      <c r="XB902" s="57"/>
      <c r="XC902" s="57"/>
      <c r="XD902" s="57"/>
      <c r="XE902" s="57"/>
      <c r="XF902" s="57"/>
      <c r="XG902" s="57"/>
      <c r="XH902" s="57"/>
      <c r="XI902" s="57"/>
      <c r="XJ902" s="57"/>
      <c r="XK902" s="57"/>
      <c r="XL902" s="57"/>
      <c r="XM902" s="57"/>
      <c r="XN902" s="57"/>
      <c r="XO902" s="57"/>
      <c r="XP902" s="57"/>
      <c r="XQ902" s="57"/>
      <c r="XR902" s="57"/>
      <c r="XS902" s="57"/>
      <c r="XT902" s="57"/>
      <c r="XU902" s="57"/>
      <c r="XV902" s="57"/>
      <c r="XW902" s="57"/>
    </row>
    <row r="903">
      <c r="AI903" s="57"/>
      <c r="BR903" s="57"/>
      <c r="DA903" s="57"/>
      <c r="EJ903" s="57"/>
      <c r="EK903" s="57"/>
      <c r="EL903" s="57"/>
      <c r="EM903" s="57"/>
      <c r="EN903" s="57"/>
      <c r="EO903" s="57"/>
      <c r="EP903" s="57"/>
      <c r="EQ903" s="57"/>
      <c r="ER903" s="57"/>
      <c r="ES903" s="57"/>
      <c r="ET903" s="57"/>
      <c r="EU903" s="57"/>
      <c r="EV903" s="57"/>
      <c r="EW903" s="57"/>
      <c r="EX903" s="57"/>
      <c r="EY903" s="57"/>
      <c r="EZ903" s="57"/>
      <c r="FA903" s="57"/>
      <c r="FB903" s="57"/>
      <c r="FC903" s="57"/>
      <c r="FD903" s="57"/>
      <c r="FE903" s="57"/>
      <c r="FF903" s="57"/>
      <c r="FG903" s="57"/>
      <c r="FH903" s="57"/>
      <c r="FI903" s="57"/>
      <c r="FJ903" s="57"/>
      <c r="FK903" s="57"/>
      <c r="FL903" s="57"/>
      <c r="FM903" s="57"/>
      <c r="FN903" s="57"/>
      <c r="FO903" s="57"/>
      <c r="FP903" s="57"/>
      <c r="FQ903" s="57"/>
      <c r="FR903" s="57"/>
      <c r="FS903" s="57"/>
      <c r="FT903" s="57"/>
      <c r="FU903" s="57"/>
      <c r="FV903" s="57"/>
      <c r="FW903" s="57"/>
      <c r="FX903" s="57"/>
      <c r="FY903" s="57"/>
      <c r="FZ903" s="57"/>
      <c r="GA903" s="57"/>
      <c r="GB903" s="57"/>
      <c r="GC903" s="57"/>
      <c r="GD903" s="57"/>
      <c r="GE903" s="57"/>
      <c r="GF903" s="57"/>
      <c r="GG903" s="57"/>
      <c r="GH903" s="57"/>
      <c r="GI903" s="57"/>
      <c r="GJ903" s="57"/>
      <c r="GK903" s="57"/>
      <c r="GL903" s="57"/>
      <c r="GM903" s="57"/>
      <c r="GN903" s="57"/>
      <c r="GO903" s="57"/>
      <c r="GP903" s="57"/>
      <c r="GQ903" s="57"/>
      <c r="GR903" s="57"/>
      <c r="GS903" s="57"/>
      <c r="GT903" s="57"/>
      <c r="GU903" s="57"/>
      <c r="GV903" s="57"/>
      <c r="GW903" s="57"/>
      <c r="GX903" s="57"/>
      <c r="GY903" s="57"/>
      <c r="GZ903" s="57"/>
      <c r="HA903" s="57"/>
      <c r="HB903" s="57"/>
      <c r="HC903" s="57"/>
      <c r="HD903" s="57"/>
      <c r="HE903" s="57"/>
      <c r="HF903" s="57"/>
      <c r="HG903" s="57"/>
      <c r="HH903" s="57"/>
      <c r="HI903" s="57"/>
      <c r="HJ903" s="57"/>
      <c r="HK903" s="57"/>
      <c r="HL903" s="57"/>
      <c r="HM903" s="57"/>
      <c r="HN903" s="57"/>
      <c r="HO903" s="57"/>
      <c r="HP903" s="57"/>
      <c r="HQ903" s="57"/>
      <c r="HR903" s="57"/>
      <c r="HS903" s="57"/>
      <c r="HT903" s="57"/>
      <c r="HU903" s="57"/>
      <c r="HV903" s="57"/>
      <c r="HW903" s="57"/>
      <c r="HX903" s="57"/>
      <c r="HY903" s="57"/>
      <c r="HZ903" s="57"/>
      <c r="IA903" s="57"/>
      <c r="IB903" s="57"/>
      <c r="IC903" s="57"/>
      <c r="ID903" s="57"/>
      <c r="IE903" s="57"/>
      <c r="IF903" s="57"/>
      <c r="IG903" s="57"/>
      <c r="IH903" s="57"/>
      <c r="II903" s="57"/>
      <c r="IJ903" s="57"/>
      <c r="IK903" s="57"/>
      <c r="IL903" s="57"/>
      <c r="IM903" s="57"/>
      <c r="IN903" s="57"/>
      <c r="IO903" s="57"/>
      <c r="IP903" s="57"/>
      <c r="IQ903" s="57"/>
      <c r="IR903" s="57"/>
      <c r="IS903" s="57"/>
      <c r="IT903" s="57"/>
      <c r="IU903" s="57"/>
      <c r="IV903" s="57"/>
      <c r="IW903" s="57"/>
      <c r="IX903" s="57"/>
      <c r="IY903" s="57"/>
      <c r="IZ903" s="57"/>
      <c r="JA903" s="57"/>
      <c r="JB903" s="57"/>
      <c r="JC903" s="57"/>
      <c r="JD903" s="57"/>
      <c r="JE903" s="57"/>
      <c r="JF903" s="57"/>
      <c r="JG903" s="57"/>
      <c r="JH903" s="57"/>
      <c r="JI903" s="57"/>
      <c r="JJ903" s="57"/>
      <c r="JK903" s="57"/>
      <c r="JL903" s="57"/>
      <c r="JM903" s="57"/>
      <c r="JN903" s="57"/>
      <c r="JO903" s="57"/>
      <c r="JP903" s="57"/>
      <c r="JQ903" s="57"/>
      <c r="JR903" s="57"/>
      <c r="JS903" s="57"/>
      <c r="JT903" s="57"/>
      <c r="JU903" s="57"/>
      <c r="JV903" s="57"/>
      <c r="JW903" s="57"/>
      <c r="JX903" s="57"/>
      <c r="JY903" s="57"/>
      <c r="JZ903" s="57"/>
      <c r="KA903" s="57"/>
      <c r="KB903" s="57"/>
      <c r="KC903" s="57"/>
      <c r="KD903" s="57"/>
      <c r="KE903" s="57"/>
      <c r="KF903" s="57"/>
      <c r="KG903" s="57"/>
      <c r="KH903" s="57"/>
      <c r="KI903" s="57"/>
      <c r="KJ903" s="57"/>
      <c r="KK903" s="57"/>
      <c r="KL903" s="57"/>
      <c r="KM903" s="57"/>
      <c r="KN903" s="57"/>
      <c r="KO903" s="57"/>
      <c r="KP903" s="57"/>
      <c r="KQ903" s="57"/>
      <c r="KR903" s="57"/>
      <c r="KS903" s="57"/>
      <c r="KT903" s="57"/>
      <c r="KU903" s="57"/>
      <c r="KV903" s="57"/>
      <c r="KW903" s="57"/>
      <c r="KX903" s="57"/>
      <c r="KY903" s="57"/>
      <c r="KZ903" s="57"/>
      <c r="LA903" s="57"/>
      <c r="LB903" s="57"/>
      <c r="LC903" s="57"/>
      <c r="LD903" s="57"/>
      <c r="LE903" s="57"/>
      <c r="LF903" s="57"/>
      <c r="LG903" s="57"/>
      <c r="LH903" s="57"/>
      <c r="LI903" s="57"/>
      <c r="LJ903" s="57"/>
      <c r="LK903" s="57"/>
      <c r="LL903" s="57"/>
      <c r="LM903" s="57"/>
      <c r="LN903" s="57"/>
      <c r="LO903" s="57"/>
      <c r="LP903" s="57"/>
      <c r="LQ903" s="57"/>
      <c r="LR903" s="57"/>
      <c r="LS903" s="57"/>
      <c r="LT903" s="57"/>
      <c r="LU903" s="57"/>
      <c r="LV903" s="57"/>
      <c r="LW903" s="57"/>
      <c r="LX903" s="57"/>
      <c r="LY903" s="57"/>
      <c r="LZ903" s="57"/>
      <c r="MA903" s="57"/>
      <c r="MB903" s="57"/>
      <c r="MC903" s="57"/>
      <c r="MD903" s="57"/>
      <c r="ME903" s="57"/>
      <c r="MF903" s="57"/>
      <c r="MG903" s="57"/>
      <c r="MH903" s="57"/>
      <c r="MI903" s="57"/>
      <c r="MJ903" s="57"/>
      <c r="MK903" s="57"/>
      <c r="ML903" s="57"/>
      <c r="MM903" s="57"/>
      <c r="MN903" s="57"/>
      <c r="MO903" s="57"/>
      <c r="MP903" s="57"/>
      <c r="MQ903" s="57"/>
      <c r="MR903" s="57"/>
      <c r="MS903" s="57"/>
      <c r="MT903" s="57"/>
      <c r="MU903" s="57"/>
      <c r="MV903" s="57"/>
      <c r="MW903" s="57"/>
      <c r="MX903" s="57"/>
      <c r="MY903" s="57"/>
      <c r="MZ903" s="57"/>
      <c r="NA903" s="57"/>
      <c r="NB903" s="57"/>
      <c r="NC903" s="57"/>
      <c r="ND903" s="57"/>
      <c r="NE903" s="57"/>
      <c r="NF903" s="57"/>
      <c r="NG903" s="57"/>
      <c r="NH903" s="57"/>
      <c r="NI903" s="57"/>
      <c r="NJ903" s="57"/>
      <c r="NK903" s="57"/>
      <c r="NL903" s="57"/>
      <c r="NM903" s="57"/>
      <c r="NN903" s="57"/>
      <c r="NO903" s="57"/>
      <c r="NP903" s="57"/>
      <c r="NQ903" s="57"/>
      <c r="NR903" s="57"/>
      <c r="NS903" s="57"/>
      <c r="NT903" s="57"/>
      <c r="NU903" s="57"/>
      <c r="NV903" s="57"/>
      <c r="NW903" s="57"/>
      <c r="NX903" s="57"/>
      <c r="NY903" s="57"/>
      <c r="NZ903" s="57"/>
      <c r="OA903" s="57"/>
      <c r="OB903" s="57"/>
      <c r="OC903" s="57"/>
      <c r="OD903" s="57"/>
      <c r="OE903" s="57"/>
      <c r="OF903" s="57"/>
      <c r="OG903" s="57"/>
      <c r="OH903" s="57"/>
      <c r="OI903" s="57"/>
      <c r="OJ903" s="57"/>
      <c r="OK903" s="57"/>
      <c r="OL903" s="57"/>
      <c r="OM903" s="57"/>
      <c r="ON903" s="57"/>
      <c r="OO903" s="57"/>
      <c r="OP903" s="57"/>
      <c r="OQ903" s="57"/>
      <c r="OR903" s="57"/>
      <c r="OS903" s="57"/>
      <c r="OT903" s="57"/>
      <c r="OU903" s="57"/>
      <c r="OV903" s="57"/>
      <c r="OW903" s="57"/>
      <c r="OX903" s="57"/>
      <c r="OY903" s="57"/>
      <c r="OZ903" s="57"/>
      <c r="PA903" s="57"/>
      <c r="PB903" s="57"/>
      <c r="PC903" s="57"/>
      <c r="PD903" s="57"/>
      <c r="PE903" s="57"/>
      <c r="PF903" s="57"/>
      <c r="PG903" s="57"/>
      <c r="PH903" s="57"/>
      <c r="PI903" s="57"/>
      <c r="PJ903" s="57"/>
      <c r="PK903" s="57"/>
      <c r="PL903" s="57"/>
      <c r="PM903" s="57"/>
      <c r="PN903" s="57"/>
      <c r="PO903" s="57"/>
      <c r="PP903" s="57"/>
      <c r="PQ903" s="57"/>
      <c r="PR903" s="57"/>
      <c r="PS903" s="57"/>
      <c r="PT903" s="57"/>
      <c r="PU903" s="57"/>
      <c r="PV903" s="57"/>
      <c r="PW903" s="57"/>
      <c r="PX903" s="57"/>
      <c r="PY903" s="57"/>
      <c r="PZ903" s="57"/>
      <c r="QA903" s="57"/>
      <c r="QB903" s="57"/>
      <c r="QC903" s="57"/>
      <c r="QD903" s="57"/>
      <c r="QE903" s="57"/>
      <c r="QF903" s="57"/>
      <c r="QG903" s="57"/>
      <c r="QH903" s="57"/>
      <c r="QI903" s="57"/>
      <c r="QJ903" s="57"/>
      <c r="QK903" s="57"/>
      <c r="QL903" s="57"/>
      <c r="QM903" s="57"/>
      <c r="QN903" s="57"/>
      <c r="QO903" s="57"/>
      <c r="QP903" s="57"/>
      <c r="QQ903" s="57"/>
      <c r="QR903" s="57"/>
      <c r="QS903" s="57"/>
      <c r="QT903" s="57"/>
      <c r="QU903" s="57"/>
      <c r="QV903" s="57"/>
      <c r="QW903" s="57"/>
      <c r="QX903" s="57"/>
      <c r="QY903" s="57"/>
      <c r="QZ903" s="57"/>
      <c r="RA903" s="57"/>
      <c r="RB903" s="57"/>
      <c r="RC903" s="57"/>
      <c r="RD903" s="57"/>
      <c r="RE903" s="57"/>
      <c r="RF903" s="57"/>
      <c r="RG903" s="57"/>
      <c r="RH903" s="57"/>
      <c r="RI903" s="57"/>
      <c r="RJ903" s="57"/>
      <c r="RK903" s="57"/>
      <c r="RL903" s="57"/>
      <c r="RM903" s="57"/>
      <c r="RN903" s="57"/>
      <c r="RO903" s="57"/>
      <c r="RP903" s="57"/>
      <c r="RQ903" s="57"/>
      <c r="RR903" s="57"/>
      <c r="RS903" s="57"/>
      <c r="RT903" s="57"/>
      <c r="RU903" s="57"/>
      <c r="RV903" s="57"/>
      <c r="RW903" s="57"/>
      <c r="RX903" s="57"/>
      <c r="RY903" s="57"/>
      <c r="RZ903" s="57"/>
      <c r="SA903" s="57"/>
      <c r="SB903" s="57"/>
      <c r="SC903" s="57"/>
      <c r="SD903" s="57"/>
      <c r="SE903" s="57"/>
      <c r="SF903" s="57"/>
      <c r="SG903" s="57"/>
      <c r="SH903" s="57"/>
      <c r="SI903" s="57"/>
      <c r="SJ903" s="57"/>
      <c r="SK903" s="57"/>
      <c r="SL903" s="57"/>
      <c r="SM903" s="57"/>
      <c r="SN903" s="57"/>
      <c r="SO903" s="57"/>
      <c r="SP903" s="57"/>
      <c r="SQ903" s="57"/>
      <c r="SR903" s="57"/>
      <c r="SS903" s="57"/>
      <c r="ST903" s="57"/>
      <c r="SU903" s="57"/>
      <c r="SV903" s="57"/>
      <c r="SW903" s="57"/>
      <c r="SX903" s="57"/>
      <c r="SY903" s="57"/>
      <c r="SZ903" s="57"/>
      <c r="TA903" s="57"/>
      <c r="TB903" s="57"/>
      <c r="TC903" s="57"/>
      <c r="TD903" s="57"/>
      <c r="TE903" s="57"/>
      <c r="TF903" s="57"/>
      <c r="TG903" s="57"/>
      <c r="TH903" s="57"/>
      <c r="TI903" s="57"/>
      <c r="TJ903" s="57"/>
      <c r="TK903" s="57"/>
      <c r="TL903" s="57"/>
      <c r="TM903" s="57"/>
      <c r="TN903" s="57"/>
      <c r="TO903" s="57"/>
      <c r="TP903" s="57"/>
      <c r="TQ903" s="57"/>
      <c r="TR903" s="57"/>
      <c r="TS903" s="57"/>
      <c r="TT903" s="57"/>
      <c r="TU903" s="57"/>
      <c r="TV903" s="57"/>
      <c r="TW903" s="57"/>
      <c r="TX903" s="57"/>
      <c r="TY903" s="57"/>
      <c r="TZ903" s="57"/>
      <c r="UA903" s="57"/>
      <c r="UB903" s="57"/>
      <c r="UC903" s="57"/>
      <c r="UD903" s="57"/>
      <c r="UE903" s="57"/>
      <c r="UF903" s="57"/>
      <c r="UG903" s="57"/>
      <c r="UH903" s="57"/>
      <c r="UI903" s="57"/>
      <c r="UJ903" s="57"/>
      <c r="UK903" s="57"/>
      <c r="UL903" s="57"/>
      <c r="UM903" s="57"/>
      <c r="UN903" s="57"/>
      <c r="UO903" s="57"/>
      <c r="UP903" s="57"/>
      <c r="UQ903" s="57"/>
      <c r="UR903" s="57"/>
      <c r="US903" s="57"/>
      <c r="UT903" s="57"/>
      <c r="UU903" s="57"/>
      <c r="UV903" s="57"/>
      <c r="UW903" s="57"/>
      <c r="UX903" s="57"/>
      <c r="UY903" s="57"/>
      <c r="UZ903" s="57"/>
      <c r="VA903" s="57"/>
      <c r="VB903" s="57"/>
      <c r="VC903" s="57"/>
      <c r="VD903" s="57"/>
      <c r="VE903" s="57"/>
      <c r="VF903" s="57"/>
      <c r="VG903" s="57"/>
      <c r="VH903" s="57"/>
      <c r="VI903" s="57"/>
      <c r="VJ903" s="57"/>
      <c r="VK903" s="57"/>
      <c r="VL903" s="57"/>
      <c r="VM903" s="57"/>
      <c r="VN903" s="57"/>
      <c r="VO903" s="57"/>
      <c r="VP903" s="57"/>
      <c r="VQ903" s="57"/>
      <c r="VR903" s="57"/>
      <c r="VS903" s="57"/>
      <c r="VT903" s="57"/>
      <c r="VU903" s="57"/>
      <c r="VV903" s="57"/>
      <c r="VW903" s="57"/>
      <c r="VX903" s="57"/>
      <c r="VY903" s="57"/>
      <c r="VZ903" s="57"/>
      <c r="WA903" s="57"/>
      <c r="WB903" s="57"/>
      <c r="WC903" s="57"/>
      <c r="WD903" s="57"/>
      <c r="WE903" s="57"/>
      <c r="WF903" s="57"/>
      <c r="WG903" s="57"/>
      <c r="WH903" s="57"/>
      <c r="WI903" s="57"/>
      <c r="WJ903" s="57"/>
      <c r="WK903" s="57"/>
      <c r="WL903" s="57"/>
      <c r="WM903" s="57"/>
      <c r="WN903" s="57"/>
      <c r="WO903" s="57"/>
      <c r="WP903" s="57"/>
      <c r="WQ903" s="57"/>
      <c r="WR903" s="57"/>
      <c r="WS903" s="57"/>
      <c r="WT903" s="57"/>
      <c r="WU903" s="57"/>
      <c r="WV903" s="57"/>
      <c r="WW903" s="57"/>
      <c r="WX903" s="57"/>
      <c r="WY903" s="57"/>
      <c r="WZ903" s="57"/>
      <c r="XA903" s="57"/>
      <c r="XB903" s="57"/>
      <c r="XC903" s="57"/>
      <c r="XD903" s="57"/>
      <c r="XE903" s="57"/>
      <c r="XF903" s="57"/>
      <c r="XG903" s="57"/>
      <c r="XH903" s="57"/>
      <c r="XI903" s="57"/>
      <c r="XJ903" s="57"/>
      <c r="XK903" s="57"/>
      <c r="XL903" s="57"/>
      <c r="XM903" s="57"/>
      <c r="XN903" s="57"/>
      <c r="XO903" s="57"/>
      <c r="XP903" s="57"/>
      <c r="XQ903" s="57"/>
      <c r="XR903" s="57"/>
      <c r="XS903" s="57"/>
      <c r="XT903" s="57"/>
      <c r="XU903" s="57"/>
      <c r="XV903" s="57"/>
      <c r="XW903" s="57"/>
    </row>
    <row r="904">
      <c r="AI904" s="57"/>
      <c r="BR904" s="57"/>
      <c r="DA904" s="57"/>
      <c r="EJ904" s="57"/>
      <c r="EK904" s="57"/>
      <c r="EL904" s="57"/>
      <c r="EM904" s="57"/>
      <c r="EN904" s="57"/>
      <c r="EO904" s="57"/>
      <c r="EP904" s="57"/>
      <c r="EQ904" s="57"/>
      <c r="ER904" s="57"/>
      <c r="ES904" s="57"/>
      <c r="ET904" s="57"/>
      <c r="EU904" s="57"/>
      <c r="EV904" s="57"/>
      <c r="EW904" s="57"/>
      <c r="EX904" s="57"/>
      <c r="EY904" s="57"/>
      <c r="EZ904" s="57"/>
      <c r="FA904" s="57"/>
      <c r="FB904" s="57"/>
      <c r="FC904" s="57"/>
      <c r="FD904" s="57"/>
      <c r="FE904" s="57"/>
      <c r="FF904" s="57"/>
      <c r="FG904" s="57"/>
      <c r="FH904" s="57"/>
      <c r="FI904" s="57"/>
      <c r="FJ904" s="57"/>
      <c r="FK904" s="57"/>
      <c r="FL904" s="57"/>
      <c r="FM904" s="57"/>
      <c r="FN904" s="57"/>
      <c r="FO904" s="57"/>
      <c r="FP904" s="57"/>
      <c r="FQ904" s="57"/>
      <c r="FR904" s="57"/>
      <c r="FS904" s="57"/>
      <c r="FT904" s="57"/>
      <c r="FU904" s="57"/>
      <c r="FV904" s="57"/>
      <c r="FW904" s="57"/>
      <c r="FX904" s="57"/>
      <c r="FY904" s="57"/>
      <c r="FZ904" s="57"/>
      <c r="GA904" s="57"/>
      <c r="GB904" s="57"/>
      <c r="GC904" s="57"/>
      <c r="GD904" s="57"/>
      <c r="GE904" s="57"/>
      <c r="GF904" s="57"/>
      <c r="GG904" s="57"/>
      <c r="GH904" s="57"/>
      <c r="GI904" s="57"/>
      <c r="GJ904" s="57"/>
      <c r="GK904" s="57"/>
      <c r="GL904" s="57"/>
      <c r="GM904" s="57"/>
      <c r="GN904" s="57"/>
      <c r="GO904" s="57"/>
      <c r="GP904" s="57"/>
      <c r="GQ904" s="57"/>
      <c r="GR904" s="57"/>
      <c r="GS904" s="57"/>
      <c r="GT904" s="57"/>
      <c r="GU904" s="57"/>
      <c r="GV904" s="57"/>
      <c r="GW904" s="57"/>
      <c r="GX904" s="57"/>
      <c r="GY904" s="57"/>
      <c r="GZ904" s="57"/>
      <c r="HA904" s="57"/>
      <c r="HB904" s="57"/>
      <c r="HC904" s="57"/>
      <c r="HD904" s="57"/>
      <c r="HE904" s="57"/>
      <c r="HF904" s="57"/>
      <c r="HG904" s="57"/>
      <c r="HH904" s="57"/>
      <c r="HI904" s="57"/>
      <c r="HJ904" s="57"/>
      <c r="HK904" s="57"/>
      <c r="HL904" s="57"/>
      <c r="HM904" s="57"/>
      <c r="HN904" s="57"/>
      <c r="HO904" s="57"/>
      <c r="HP904" s="57"/>
      <c r="HQ904" s="57"/>
      <c r="HR904" s="57"/>
      <c r="HS904" s="57"/>
      <c r="HT904" s="57"/>
      <c r="HU904" s="57"/>
      <c r="HV904" s="57"/>
      <c r="HW904" s="57"/>
      <c r="HX904" s="57"/>
      <c r="HY904" s="57"/>
      <c r="HZ904" s="57"/>
      <c r="IA904" s="57"/>
      <c r="IB904" s="57"/>
      <c r="IC904" s="57"/>
      <c r="ID904" s="57"/>
      <c r="IE904" s="57"/>
      <c r="IF904" s="57"/>
      <c r="IG904" s="57"/>
      <c r="IH904" s="57"/>
      <c r="II904" s="57"/>
      <c r="IJ904" s="57"/>
      <c r="IK904" s="57"/>
      <c r="IL904" s="57"/>
      <c r="IM904" s="57"/>
      <c r="IN904" s="57"/>
      <c r="IO904" s="57"/>
      <c r="IP904" s="57"/>
      <c r="IQ904" s="57"/>
      <c r="IR904" s="57"/>
      <c r="IS904" s="57"/>
      <c r="IT904" s="57"/>
      <c r="IU904" s="57"/>
      <c r="IV904" s="57"/>
      <c r="IW904" s="57"/>
      <c r="IX904" s="57"/>
      <c r="IY904" s="57"/>
      <c r="IZ904" s="57"/>
      <c r="JA904" s="57"/>
      <c r="JB904" s="57"/>
      <c r="JC904" s="57"/>
      <c r="JD904" s="57"/>
      <c r="JE904" s="57"/>
      <c r="JF904" s="57"/>
      <c r="JG904" s="57"/>
      <c r="JH904" s="57"/>
      <c r="JI904" s="57"/>
      <c r="JJ904" s="57"/>
      <c r="JK904" s="57"/>
      <c r="JL904" s="57"/>
      <c r="JM904" s="57"/>
      <c r="JN904" s="57"/>
      <c r="JO904" s="57"/>
      <c r="JP904" s="57"/>
      <c r="JQ904" s="57"/>
      <c r="JR904" s="57"/>
      <c r="JS904" s="57"/>
      <c r="JT904" s="57"/>
      <c r="JU904" s="57"/>
      <c r="JV904" s="57"/>
      <c r="JW904" s="57"/>
      <c r="JX904" s="57"/>
      <c r="JY904" s="57"/>
      <c r="JZ904" s="57"/>
      <c r="KA904" s="57"/>
      <c r="KB904" s="57"/>
      <c r="KC904" s="57"/>
      <c r="KD904" s="57"/>
      <c r="KE904" s="57"/>
      <c r="KF904" s="57"/>
      <c r="KG904" s="57"/>
      <c r="KH904" s="57"/>
      <c r="KI904" s="57"/>
      <c r="KJ904" s="57"/>
      <c r="KK904" s="57"/>
      <c r="KL904" s="57"/>
      <c r="KM904" s="57"/>
      <c r="KN904" s="57"/>
      <c r="KO904" s="57"/>
      <c r="KP904" s="57"/>
      <c r="KQ904" s="57"/>
      <c r="KR904" s="57"/>
      <c r="KS904" s="57"/>
      <c r="KT904" s="57"/>
      <c r="KU904" s="57"/>
      <c r="KV904" s="57"/>
      <c r="KW904" s="57"/>
      <c r="KX904" s="57"/>
      <c r="KY904" s="57"/>
      <c r="KZ904" s="57"/>
      <c r="LA904" s="57"/>
      <c r="LB904" s="57"/>
      <c r="LC904" s="57"/>
      <c r="LD904" s="57"/>
      <c r="LE904" s="57"/>
      <c r="LF904" s="57"/>
      <c r="LG904" s="57"/>
      <c r="LH904" s="57"/>
      <c r="LI904" s="57"/>
      <c r="LJ904" s="57"/>
      <c r="LK904" s="57"/>
      <c r="LL904" s="57"/>
      <c r="LM904" s="57"/>
      <c r="LN904" s="57"/>
      <c r="LO904" s="57"/>
      <c r="LP904" s="57"/>
      <c r="LQ904" s="57"/>
      <c r="LR904" s="57"/>
      <c r="LS904" s="57"/>
      <c r="LT904" s="57"/>
      <c r="LU904" s="57"/>
      <c r="LV904" s="57"/>
      <c r="LW904" s="57"/>
      <c r="LX904" s="57"/>
      <c r="LY904" s="57"/>
      <c r="LZ904" s="57"/>
      <c r="MA904" s="57"/>
      <c r="MB904" s="57"/>
      <c r="MC904" s="57"/>
      <c r="MD904" s="57"/>
      <c r="ME904" s="57"/>
      <c r="MF904" s="57"/>
      <c r="MG904" s="57"/>
      <c r="MH904" s="57"/>
      <c r="MI904" s="57"/>
      <c r="MJ904" s="57"/>
      <c r="MK904" s="57"/>
      <c r="ML904" s="57"/>
      <c r="MM904" s="57"/>
      <c r="MN904" s="57"/>
      <c r="MO904" s="57"/>
      <c r="MP904" s="57"/>
      <c r="MQ904" s="57"/>
      <c r="MR904" s="57"/>
      <c r="MS904" s="57"/>
      <c r="MT904" s="57"/>
      <c r="MU904" s="57"/>
      <c r="MV904" s="57"/>
      <c r="MW904" s="57"/>
      <c r="MX904" s="57"/>
      <c r="MY904" s="57"/>
      <c r="MZ904" s="57"/>
      <c r="NA904" s="57"/>
      <c r="NB904" s="57"/>
      <c r="NC904" s="57"/>
      <c r="ND904" s="57"/>
      <c r="NE904" s="57"/>
      <c r="NF904" s="57"/>
      <c r="NG904" s="57"/>
      <c r="NH904" s="57"/>
      <c r="NI904" s="57"/>
      <c r="NJ904" s="57"/>
      <c r="NK904" s="57"/>
      <c r="NL904" s="57"/>
      <c r="NM904" s="57"/>
      <c r="NN904" s="57"/>
      <c r="NO904" s="57"/>
      <c r="NP904" s="57"/>
      <c r="NQ904" s="57"/>
      <c r="NR904" s="57"/>
      <c r="NS904" s="57"/>
      <c r="NT904" s="57"/>
      <c r="NU904" s="57"/>
      <c r="NV904" s="57"/>
      <c r="NW904" s="57"/>
      <c r="NX904" s="57"/>
      <c r="NY904" s="57"/>
      <c r="NZ904" s="57"/>
      <c r="OA904" s="57"/>
      <c r="OB904" s="57"/>
      <c r="OC904" s="57"/>
      <c r="OD904" s="57"/>
      <c r="OE904" s="57"/>
      <c r="OF904" s="57"/>
      <c r="OG904" s="57"/>
      <c r="OH904" s="57"/>
      <c r="OI904" s="57"/>
      <c r="OJ904" s="57"/>
      <c r="OK904" s="57"/>
      <c r="OL904" s="57"/>
      <c r="OM904" s="57"/>
      <c r="ON904" s="57"/>
      <c r="OO904" s="57"/>
      <c r="OP904" s="57"/>
      <c r="OQ904" s="57"/>
      <c r="OR904" s="57"/>
      <c r="OS904" s="57"/>
      <c r="OT904" s="57"/>
      <c r="OU904" s="57"/>
      <c r="OV904" s="57"/>
      <c r="OW904" s="57"/>
      <c r="OX904" s="57"/>
      <c r="OY904" s="57"/>
      <c r="OZ904" s="57"/>
      <c r="PA904" s="57"/>
      <c r="PB904" s="57"/>
      <c r="PC904" s="57"/>
      <c r="PD904" s="57"/>
      <c r="PE904" s="57"/>
      <c r="PF904" s="57"/>
      <c r="PG904" s="57"/>
      <c r="PH904" s="57"/>
      <c r="PI904" s="57"/>
      <c r="PJ904" s="57"/>
      <c r="PK904" s="57"/>
      <c r="PL904" s="57"/>
      <c r="PM904" s="57"/>
      <c r="PN904" s="57"/>
      <c r="PO904" s="57"/>
      <c r="PP904" s="57"/>
      <c r="PQ904" s="57"/>
      <c r="PR904" s="57"/>
      <c r="PS904" s="57"/>
      <c r="PT904" s="57"/>
      <c r="PU904" s="57"/>
      <c r="PV904" s="57"/>
      <c r="PW904" s="57"/>
      <c r="PX904" s="57"/>
      <c r="PY904" s="57"/>
      <c r="PZ904" s="57"/>
      <c r="QA904" s="57"/>
      <c r="QB904" s="57"/>
      <c r="QC904" s="57"/>
      <c r="QD904" s="57"/>
      <c r="QE904" s="57"/>
      <c r="QF904" s="57"/>
      <c r="QG904" s="57"/>
      <c r="QH904" s="57"/>
      <c r="QI904" s="57"/>
      <c r="QJ904" s="57"/>
      <c r="QK904" s="57"/>
      <c r="QL904" s="57"/>
      <c r="QM904" s="57"/>
      <c r="QN904" s="57"/>
      <c r="QO904" s="57"/>
      <c r="QP904" s="57"/>
      <c r="QQ904" s="57"/>
      <c r="QR904" s="57"/>
      <c r="QS904" s="57"/>
      <c r="QT904" s="57"/>
      <c r="QU904" s="57"/>
      <c r="QV904" s="57"/>
      <c r="QW904" s="57"/>
      <c r="QX904" s="57"/>
      <c r="QY904" s="57"/>
      <c r="QZ904" s="57"/>
      <c r="RA904" s="57"/>
      <c r="RB904" s="57"/>
      <c r="RC904" s="57"/>
      <c r="RD904" s="57"/>
      <c r="RE904" s="57"/>
      <c r="RF904" s="57"/>
      <c r="RG904" s="57"/>
      <c r="RH904" s="57"/>
      <c r="RI904" s="57"/>
      <c r="RJ904" s="57"/>
      <c r="RK904" s="57"/>
      <c r="RL904" s="57"/>
      <c r="RM904" s="57"/>
      <c r="RN904" s="57"/>
      <c r="RO904" s="57"/>
      <c r="RP904" s="57"/>
      <c r="RQ904" s="57"/>
      <c r="RR904" s="57"/>
      <c r="RS904" s="57"/>
      <c r="RT904" s="57"/>
      <c r="RU904" s="57"/>
      <c r="RV904" s="57"/>
      <c r="RW904" s="57"/>
      <c r="RX904" s="57"/>
      <c r="RY904" s="57"/>
      <c r="RZ904" s="57"/>
      <c r="SA904" s="57"/>
      <c r="SB904" s="57"/>
      <c r="SC904" s="57"/>
      <c r="SD904" s="57"/>
      <c r="SE904" s="57"/>
      <c r="SF904" s="57"/>
      <c r="SG904" s="57"/>
      <c r="SH904" s="57"/>
      <c r="SI904" s="57"/>
      <c r="SJ904" s="57"/>
      <c r="SK904" s="57"/>
      <c r="SL904" s="57"/>
      <c r="SM904" s="57"/>
      <c r="SN904" s="57"/>
      <c r="SO904" s="57"/>
      <c r="SP904" s="57"/>
      <c r="SQ904" s="57"/>
      <c r="SR904" s="57"/>
      <c r="SS904" s="57"/>
      <c r="ST904" s="57"/>
      <c r="SU904" s="57"/>
      <c r="SV904" s="57"/>
      <c r="SW904" s="57"/>
      <c r="SX904" s="57"/>
      <c r="SY904" s="57"/>
      <c r="SZ904" s="57"/>
      <c r="TA904" s="57"/>
      <c r="TB904" s="57"/>
      <c r="TC904" s="57"/>
      <c r="TD904" s="57"/>
      <c r="TE904" s="57"/>
      <c r="TF904" s="57"/>
      <c r="TG904" s="57"/>
      <c r="TH904" s="57"/>
      <c r="TI904" s="57"/>
      <c r="TJ904" s="57"/>
      <c r="TK904" s="57"/>
      <c r="TL904" s="57"/>
      <c r="TM904" s="57"/>
      <c r="TN904" s="57"/>
      <c r="TO904" s="57"/>
      <c r="TP904" s="57"/>
      <c r="TQ904" s="57"/>
      <c r="TR904" s="57"/>
      <c r="TS904" s="57"/>
      <c r="TT904" s="57"/>
      <c r="TU904" s="57"/>
      <c r="TV904" s="57"/>
      <c r="TW904" s="57"/>
      <c r="TX904" s="57"/>
      <c r="TY904" s="57"/>
      <c r="TZ904" s="57"/>
      <c r="UA904" s="57"/>
      <c r="UB904" s="57"/>
      <c r="UC904" s="57"/>
      <c r="UD904" s="57"/>
      <c r="UE904" s="57"/>
      <c r="UF904" s="57"/>
      <c r="UG904" s="57"/>
      <c r="UH904" s="57"/>
      <c r="UI904" s="57"/>
      <c r="UJ904" s="57"/>
      <c r="UK904" s="57"/>
      <c r="UL904" s="57"/>
      <c r="UM904" s="57"/>
      <c r="UN904" s="57"/>
      <c r="UO904" s="57"/>
      <c r="UP904" s="57"/>
      <c r="UQ904" s="57"/>
      <c r="UR904" s="57"/>
      <c r="US904" s="57"/>
      <c r="UT904" s="57"/>
      <c r="UU904" s="57"/>
      <c r="UV904" s="57"/>
      <c r="UW904" s="57"/>
      <c r="UX904" s="57"/>
      <c r="UY904" s="57"/>
      <c r="UZ904" s="57"/>
      <c r="VA904" s="57"/>
      <c r="VB904" s="57"/>
      <c r="VC904" s="57"/>
      <c r="VD904" s="57"/>
      <c r="VE904" s="57"/>
      <c r="VF904" s="57"/>
      <c r="VG904" s="57"/>
      <c r="VH904" s="57"/>
      <c r="VI904" s="57"/>
      <c r="VJ904" s="57"/>
      <c r="VK904" s="57"/>
      <c r="VL904" s="57"/>
      <c r="VM904" s="57"/>
      <c r="VN904" s="57"/>
      <c r="VO904" s="57"/>
      <c r="VP904" s="57"/>
      <c r="VQ904" s="57"/>
      <c r="VR904" s="57"/>
      <c r="VS904" s="57"/>
      <c r="VT904" s="57"/>
      <c r="VU904" s="57"/>
      <c r="VV904" s="57"/>
      <c r="VW904" s="57"/>
      <c r="VX904" s="57"/>
      <c r="VY904" s="57"/>
      <c r="VZ904" s="57"/>
      <c r="WA904" s="57"/>
      <c r="WB904" s="57"/>
      <c r="WC904" s="57"/>
      <c r="WD904" s="57"/>
      <c r="WE904" s="57"/>
      <c r="WF904" s="57"/>
      <c r="WG904" s="57"/>
      <c r="WH904" s="57"/>
      <c r="WI904" s="57"/>
      <c r="WJ904" s="57"/>
      <c r="WK904" s="57"/>
      <c r="WL904" s="57"/>
      <c r="WM904" s="57"/>
      <c r="WN904" s="57"/>
      <c r="WO904" s="57"/>
      <c r="WP904" s="57"/>
      <c r="WQ904" s="57"/>
      <c r="WR904" s="57"/>
      <c r="WS904" s="57"/>
      <c r="WT904" s="57"/>
      <c r="WU904" s="57"/>
      <c r="WV904" s="57"/>
      <c r="WW904" s="57"/>
      <c r="WX904" s="57"/>
      <c r="WY904" s="57"/>
      <c r="WZ904" s="57"/>
      <c r="XA904" s="57"/>
      <c r="XB904" s="57"/>
      <c r="XC904" s="57"/>
      <c r="XD904" s="57"/>
      <c r="XE904" s="57"/>
      <c r="XF904" s="57"/>
      <c r="XG904" s="57"/>
      <c r="XH904" s="57"/>
      <c r="XI904" s="57"/>
      <c r="XJ904" s="57"/>
      <c r="XK904" s="57"/>
      <c r="XL904" s="57"/>
      <c r="XM904" s="57"/>
      <c r="XN904" s="57"/>
      <c r="XO904" s="57"/>
      <c r="XP904" s="57"/>
      <c r="XQ904" s="57"/>
      <c r="XR904" s="57"/>
      <c r="XS904" s="57"/>
      <c r="XT904" s="57"/>
      <c r="XU904" s="57"/>
      <c r="XV904" s="57"/>
      <c r="XW904" s="57"/>
    </row>
    <row r="905">
      <c r="AI905" s="57"/>
      <c r="BR905" s="57"/>
      <c r="DA905" s="57"/>
      <c r="EJ905" s="57"/>
      <c r="EK905" s="57"/>
      <c r="EL905" s="57"/>
      <c r="EM905" s="57"/>
      <c r="EN905" s="57"/>
      <c r="EO905" s="57"/>
      <c r="EP905" s="57"/>
      <c r="EQ905" s="57"/>
      <c r="ER905" s="57"/>
      <c r="ES905" s="57"/>
      <c r="ET905" s="57"/>
      <c r="EU905" s="57"/>
      <c r="EV905" s="57"/>
      <c r="EW905" s="57"/>
      <c r="EX905" s="57"/>
      <c r="EY905" s="57"/>
      <c r="EZ905" s="57"/>
      <c r="FA905" s="57"/>
      <c r="FB905" s="57"/>
      <c r="FC905" s="57"/>
      <c r="FD905" s="57"/>
      <c r="FE905" s="57"/>
      <c r="FF905" s="57"/>
      <c r="FG905" s="57"/>
      <c r="FH905" s="57"/>
      <c r="FI905" s="57"/>
      <c r="FJ905" s="57"/>
      <c r="FK905" s="57"/>
      <c r="FL905" s="57"/>
      <c r="FM905" s="57"/>
      <c r="FN905" s="57"/>
      <c r="FO905" s="57"/>
      <c r="FP905" s="57"/>
      <c r="FQ905" s="57"/>
      <c r="FR905" s="57"/>
      <c r="FS905" s="57"/>
      <c r="FT905" s="57"/>
      <c r="FU905" s="57"/>
      <c r="FV905" s="57"/>
      <c r="FW905" s="57"/>
      <c r="FX905" s="57"/>
      <c r="FY905" s="57"/>
      <c r="FZ905" s="57"/>
      <c r="GA905" s="57"/>
      <c r="GB905" s="57"/>
      <c r="GC905" s="57"/>
      <c r="GD905" s="57"/>
      <c r="GE905" s="57"/>
      <c r="GF905" s="57"/>
      <c r="GG905" s="57"/>
      <c r="GH905" s="57"/>
      <c r="GI905" s="57"/>
      <c r="GJ905" s="57"/>
      <c r="GK905" s="57"/>
      <c r="GL905" s="57"/>
      <c r="GM905" s="57"/>
      <c r="GN905" s="57"/>
      <c r="GO905" s="57"/>
      <c r="GP905" s="57"/>
      <c r="GQ905" s="57"/>
      <c r="GR905" s="57"/>
      <c r="GS905" s="57"/>
      <c r="GT905" s="57"/>
      <c r="GU905" s="57"/>
      <c r="GV905" s="57"/>
      <c r="GW905" s="57"/>
      <c r="GX905" s="57"/>
      <c r="GY905" s="57"/>
      <c r="GZ905" s="57"/>
      <c r="HA905" s="57"/>
      <c r="HB905" s="57"/>
      <c r="HC905" s="57"/>
      <c r="HD905" s="57"/>
      <c r="HE905" s="57"/>
      <c r="HF905" s="57"/>
      <c r="HG905" s="57"/>
      <c r="HH905" s="57"/>
      <c r="HI905" s="57"/>
      <c r="HJ905" s="57"/>
      <c r="HK905" s="57"/>
      <c r="HL905" s="57"/>
      <c r="HM905" s="57"/>
      <c r="HN905" s="57"/>
      <c r="HO905" s="57"/>
      <c r="HP905" s="57"/>
      <c r="HQ905" s="57"/>
      <c r="HR905" s="57"/>
      <c r="HS905" s="57"/>
      <c r="HT905" s="57"/>
      <c r="HU905" s="57"/>
      <c r="HV905" s="57"/>
      <c r="HW905" s="57"/>
      <c r="HX905" s="57"/>
      <c r="HY905" s="57"/>
      <c r="HZ905" s="57"/>
      <c r="IA905" s="57"/>
      <c r="IB905" s="57"/>
      <c r="IC905" s="57"/>
      <c r="ID905" s="57"/>
      <c r="IE905" s="57"/>
      <c r="IF905" s="57"/>
      <c r="IG905" s="57"/>
      <c r="IH905" s="57"/>
      <c r="II905" s="57"/>
      <c r="IJ905" s="57"/>
      <c r="IK905" s="57"/>
      <c r="IL905" s="57"/>
      <c r="IM905" s="57"/>
      <c r="IN905" s="57"/>
      <c r="IO905" s="57"/>
      <c r="IP905" s="57"/>
      <c r="IQ905" s="57"/>
      <c r="IR905" s="57"/>
      <c r="IS905" s="57"/>
      <c r="IT905" s="57"/>
      <c r="IU905" s="57"/>
      <c r="IV905" s="57"/>
      <c r="IW905" s="57"/>
      <c r="IX905" s="57"/>
      <c r="IY905" s="57"/>
      <c r="IZ905" s="57"/>
      <c r="JA905" s="57"/>
      <c r="JB905" s="57"/>
      <c r="JC905" s="57"/>
      <c r="JD905" s="57"/>
      <c r="JE905" s="57"/>
      <c r="JF905" s="57"/>
      <c r="JG905" s="57"/>
      <c r="JH905" s="57"/>
      <c r="JI905" s="57"/>
      <c r="JJ905" s="57"/>
      <c r="JK905" s="57"/>
      <c r="JL905" s="57"/>
      <c r="JM905" s="57"/>
      <c r="JN905" s="57"/>
      <c r="JO905" s="57"/>
      <c r="JP905" s="57"/>
      <c r="JQ905" s="57"/>
      <c r="JR905" s="57"/>
      <c r="JS905" s="57"/>
      <c r="JT905" s="57"/>
      <c r="JU905" s="57"/>
      <c r="JV905" s="57"/>
      <c r="JW905" s="57"/>
      <c r="JX905" s="57"/>
      <c r="JY905" s="57"/>
      <c r="JZ905" s="57"/>
      <c r="KA905" s="57"/>
      <c r="KB905" s="57"/>
      <c r="KC905" s="57"/>
      <c r="KD905" s="57"/>
      <c r="KE905" s="57"/>
      <c r="KF905" s="57"/>
      <c r="KG905" s="57"/>
      <c r="KH905" s="57"/>
      <c r="KI905" s="57"/>
      <c r="KJ905" s="57"/>
      <c r="KK905" s="57"/>
      <c r="KL905" s="57"/>
      <c r="KM905" s="57"/>
      <c r="KN905" s="57"/>
      <c r="KO905" s="57"/>
      <c r="KP905" s="57"/>
      <c r="KQ905" s="57"/>
      <c r="KR905" s="57"/>
      <c r="KS905" s="57"/>
      <c r="KT905" s="57"/>
      <c r="KU905" s="57"/>
      <c r="KV905" s="57"/>
      <c r="KW905" s="57"/>
      <c r="KX905" s="57"/>
      <c r="KY905" s="57"/>
      <c r="KZ905" s="57"/>
      <c r="LA905" s="57"/>
      <c r="LB905" s="57"/>
      <c r="LC905" s="57"/>
      <c r="LD905" s="57"/>
      <c r="LE905" s="57"/>
      <c r="LF905" s="57"/>
      <c r="LG905" s="57"/>
      <c r="LH905" s="57"/>
      <c r="LI905" s="57"/>
      <c r="LJ905" s="57"/>
      <c r="LK905" s="57"/>
      <c r="LL905" s="57"/>
      <c r="LM905" s="57"/>
      <c r="LN905" s="57"/>
      <c r="LO905" s="57"/>
      <c r="LP905" s="57"/>
      <c r="LQ905" s="57"/>
      <c r="LR905" s="57"/>
      <c r="LS905" s="57"/>
      <c r="LT905" s="57"/>
      <c r="LU905" s="57"/>
      <c r="LV905" s="57"/>
      <c r="LW905" s="57"/>
      <c r="LX905" s="57"/>
      <c r="LY905" s="57"/>
      <c r="LZ905" s="57"/>
      <c r="MA905" s="57"/>
      <c r="MB905" s="57"/>
      <c r="MC905" s="57"/>
      <c r="MD905" s="57"/>
      <c r="ME905" s="57"/>
      <c r="MF905" s="57"/>
      <c r="MG905" s="57"/>
      <c r="MH905" s="57"/>
      <c r="MI905" s="57"/>
      <c r="MJ905" s="57"/>
      <c r="MK905" s="57"/>
      <c r="ML905" s="57"/>
      <c r="MM905" s="57"/>
      <c r="MN905" s="57"/>
      <c r="MO905" s="57"/>
      <c r="MP905" s="57"/>
      <c r="MQ905" s="57"/>
      <c r="MR905" s="57"/>
      <c r="MS905" s="57"/>
      <c r="MT905" s="57"/>
      <c r="MU905" s="57"/>
      <c r="MV905" s="57"/>
      <c r="MW905" s="57"/>
      <c r="MX905" s="57"/>
      <c r="MY905" s="57"/>
      <c r="MZ905" s="57"/>
      <c r="NA905" s="57"/>
      <c r="NB905" s="57"/>
      <c r="NC905" s="57"/>
      <c r="ND905" s="57"/>
      <c r="NE905" s="57"/>
      <c r="NF905" s="57"/>
      <c r="NG905" s="57"/>
      <c r="NH905" s="57"/>
      <c r="NI905" s="57"/>
      <c r="NJ905" s="57"/>
      <c r="NK905" s="57"/>
      <c r="NL905" s="57"/>
      <c r="NM905" s="57"/>
      <c r="NN905" s="57"/>
      <c r="NO905" s="57"/>
      <c r="NP905" s="57"/>
      <c r="NQ905" s="57"/>
      <c r="NR905" s="57"/>
      <c r="NS905" s="57"/>
      <c r="NT905" s="57"/>
      <c r="NU905" s="57"/>
      <c r="NV905" s="57"/>
      <c r="NW905" s="57"/>
      <c r="NX905" s="57"/>
      <c r="NY905" s="57"/>
      <c r="NZ905" s="57"/>
      <c r="OA905" s="57"/>
      <c r="OB905" s="57"/>
      <c r="OC905" s="57"/>
      <c r="OD905" s="57"/>
      <c r="OE905" s="57"/>
      <c r="OF905" s="57"/>
      <c r="OG905" s="57"/>
      <c r="OH905" s="57"/>
      <c r="OI905" s="57"/>
      <c r="OJ905" s="57"/>
      <c r="OK905" s="57"/>
      <c r="OL905" s="57"/>
      <c r="OM905" s="57"/>
      <c r="ON905" s="57"/>
      <c r="OO905" s="57"/>
      <c r="OP905" s="57"/>
      <c r="OQ905" s="57"/>
      <c r="OR905" s="57"/>
      <c r="OS905" s="57"/>
      <c r="OT905" s="57"/>
      <c r="OU905" s="57"/>
      <c r="OV905" s="57"/>
      <c r="OW905" s="57"/>
      <c r="OX905" s="57"/>
      <c r="OY905" s="57"/>
      <c r="OZ905" s="57"/>
      <c r="PA905" s="57"/>
      <c r="PB905" s="57"/>
      <c r="PC905" s="57"/>
      <c r="PD905" s="57"/>
      <c r="PE905" s="57"/>
      <c r="PF905" s="57"/>
      <c r="PG905" s="57"/>
      <c r="PH905" s="57"/>
      <c r="PI905" s="57"/>
      <c r="PJ905" s="57"/>
      <c r="PK905" s="57"/>
      <c r="PL905" s="57"/>
      <c r="PM905" s="57"/>
      <c r="PN905" s="57"/>
      <c r="PO905" s="57"/>
      <c r="PP905" s="57"/>
      <c r="PQ905" s="57"/>
      <c r="PR905" s="57"/>
      <c r="PS905" s="57"/>
      <c r="PT905" s="57"/>
      <c r="PU905" s="57"/>
      <c r="PV905" s="57"/>
      <c r="PW905" s="57"/>
      <c r="PX905" s="57"/>
      <c r="PY905" s="57"/>
      <c r="PZ905" s="57"/>
      <c r="QA905" s="57"/>
      <c r="QB905" s="57"/>
      <c r="QC905" s="57"/>
      <c r="QD905" s="57"/>
      <c r="QE905" s="57"/>
      <c r="QF905" s="57"/>
      <c r="QG905" s="57"/>
      <c r="QH905" s="57"/>
      <c r="QI905" s="57"/>
      <c r="QJ905" s="57"/>
      <c r="QK905" s="57"/>
      <c r="QL905" s="57"/>
      <c r="QM905" s="57"/>
      <c r="QN905" s="57"/>
      <c r="QO905" s="57"/>
      <c r="QP905" s="57"/>
      <c r="QQ905" s="57"/>
      <c r="QR905" s="57"/>
      <c r="QS905" s="57"/>
      <c r="QT905" s="57"/>
      <c r="QU905" s="57"/>
      <c r="QV905" s="57"/>
      <c r="QW905" s="57"/>
      <c r="QX905" s="57"/>
      <c r="QY905" s="57"/>
      <c r="QZ905" s="57"/>
      <c r="RA905" s="57"/>
      <c r="RB905" s="57"/>
      <c r="RC905" s="57"/>
      <c r="RD905" s="57"/>
      <c r="RE905" s="57"/>
      <c r="RF905" s="57"/>
      <c r="RG905" s="57"/>
      <c r="RH905" s="57"/>
      <c r="RI905" s="57"/>
      <c r="RJ905" s="57"/>
      <c r="RK905" s="57"/>
      <c r="RL905" s="57"/>
      <c r="RM905" s="57"/>
      <c r="RN905" s="57"/>
      <c r="RO905" s="57"/>
      <c r="RP905" s="57"/>
      <c r="RQ905" s="57"/>
      <c r="RR905" s="57"/>
      <c r="RS905" s="57"/>
      <c r="RT905" s="57"/>
      <c r="RU905" s="57"/>
      <c r="RV905" s="57"/>
      <c r="RW905" s="57"/>
      <c r="RX905" s="57"/>
      <c r="RY905" s="57"/>
      <c r="RZ905" s="57"/>
      <c r="SA905" s="57"/>
      <c r="SB905" s="57"/>
      <c r="SC905" s="57"/>
      <c r="SD905" s="57"/>
      <c r="SE905" s="57"/>
      <c r="SF905" s="57"/>
      <c r="SG905" s="57"/>
      <c r="SH905" s="57"/>
      <c r="SI905" s="57"/>
      <c r="SJ905" s="57"/>
      <c r="SK905" s="57"/>
      <c r="SL905" s="57"/>
      <c r="SM905" s="57"/>
      <c r="SN905" s="57"/>
      <c r="SO905" s="57"/>
      <c r="SP905" s="57"/>
      <c r="SQ905" s="57"/>
      <c r="SR905" s="57"/>
      <c r="SS905" s="57"/>
      <c r="ST905" s="57"/>
      <c r="SU905" s="57"/>
      <c r="SV905" s="57"/>
      <c r="SW905" s="57"/>
      <c r="SX905" s="57"/>
      <c r="SY905" s="57"/>
      <c r="SZ905" s="57"/>
      <c r="TA905" s="57"/>
      <c r="TB905" s="57"/>
      <c r="TC905" s="57"/>
      <c r="TD905" s="57"/>
      <c r="TE905" s="57"/>
      <c r="TF905" s="57"/>
      <c r="TG905" s="57"/>
      <c r="TH905" s="57"/>
      <c r="TI905" s="57"/>
      <c r="TJ905" s="57"/>
      <c r="TK905" s="57"/>
      <c r="TL905" s="57"/>
      <c r="TM905" s="57"/>
      <c r="TN905" s="57"/>
      <c r="TO905" s="57"/>
      <c r="TP905" s="57"/>
      <c r="TQ905" s="57"/>
      <c r="TR905" s="57"/>
      <c r="TS905" s="57"/>
      <c r="TT905" s="57"/>
      <c r="TU905" s="57"/>
      <c r="TV905" s="57"/>
      <c r="TW905" s="57"/>
      <c r="TX905" s="57"/>
      <c r="TY905" s="57"/>
      <c r="TZ905" s="57"/>
      <c r="UA905" s="57"/>
      <c r="UB905" s="57"/>
      <c r="UC905" s="57"/>
      <c r="UD905" s="57"/>
      <c r="UE905" s="57"/>
      <c r="UF905" s="57"/>
      <c r="UG905" s="57"/>
      <c r="UH905" s="57"/>
      <c r="UI905" s="57"/>
      <c r="UJ905" s="57"/>
      <c r="UK905" s="57"/>
      <c r="UL905" s="57"/>
      <c r="UM905" s="57"/>
      <c r="UN905" s="57"/>
      <c r="UO905" s="57"/>
      <c r="UP905" s="57"/>
      <c r="UQ905" s="57"/>
      <c r="UR905" s="57"/>
      <c r="US905" s="57"/>
      <c r="UT905" s="57"/>
      <c r="UU905" s="57"/>
      <c r="UV905" s="57"/>
      <c r="UW905" s="57"/>
      <c r="UX905" s="57"/>
      <c r="UY905" s="57"/>
      <c r="UZ905" s="57"/>
      <c r="VA905" s="57"/>
      <c r="VB905" s="57"/>
      <c r="VC905" s="57"/>
      <c r="VD905" s="57"/>
      <c r="VE905" s="57"/>
      <c r="VF905" s="57"/>
      <c r="VG905" s="57"/>
      <c r="VH905" s="57"/>
      <c r="VI905" s="57"/>
      <c r="VJ905" s="57"/>
      <c r="VK905" s="57"/>
      <c r="VL905" s="57"/>
      <c r="VM905" s="57"/>
      <c r="VN905" s="57"/>
      <c r="VO905" s="57"/>
      <c r="VP905" s="57"/>
      <c r="VQ905" s="57"/>
      <c r="VR905" s="57"/>
      <c r="VS905" s="57"/>
      <c r="VT905" s="57"/>
      <c r="VU905" s="57"/>
      <c r="VV905" s="57"/>
      <c r="VW905" s="57"/>
      <c r="VX905" s="57"/>
      <c r="VY905" s="57"/>
      <c r="VZ905" s="57"/>
      <c r="WA905" s="57"/>
      <c r="WB905" s="57"/>
      <c r="WC905" s="57"/>
      <c r="WD905" s="57"/>
      <c r="WE905" s="57"/>
      <c r="WF905" s="57"/>
      <c r="WG905" s="57"/>
      <c r="WH905" s="57"/>
      <c r="WI905" s="57"/>
      <c r="WJ905" s="57"/>
      <c r="WK905" s="57"/>
      <c r="WL905" s="57"/>
      <c r="WM905" s="57"/>
      <c r="WN905" s="57"/>
      <c r="WO905" s="57"/>
      <c r="WP905" s="57"/>
      <c r="WQ905" s="57"/>
      <c r="WR905" s="57"/>
      <c r="WS905" s="57"/>
      <c r="WT905" s="57"/>
      <c r="WU905" s="57"/>
      <c r="WV905" s="57"/>
      <c r="WW905" s="57"/>
      <c r="WX905" s="57"/>
      <c r="WY905" s="57"/>
      <c r="WZ905" s="57"/>
      <c r="XA905" s="57"/>
      <c r="XB905" s="57"/>
      <c r="XC905" s="57"/>
      <c r="XD905" s="57"/>
      <c r="XE905" s="57"/>
      <c r="XF905" s="57"/>
      <c r="XG905" s="57"/>
      <c r="XH905" s="57"/>
      <c r="XI905" s="57"/>
      <c r="XJ905" s="57"/>
      <c r="XK905" s="57"/>
      <c r="XL905" s="57"/>
      <c r="XM905" s="57"/>
      <c r="XN905" s="57"/>
      <c r="XO905" s="57"/>
      <c r="XP905" s="57"/>
      <c r="XQ905" s="57"/>
      <c r="XR905" s="57"/>
      <c r="XS905" s="57"/>
      <c r="XT905" s="57"/>
      <c r="XU905" s="57"/>
      <c r="XV905" s="57"/>
      <c r="XW905" s="57"/>
    </row>
    <row r="906">
      <c r="AI906" s="57"/>
      <c r="BR906" s="57"/>
      <c r="DA906" s="57"/>
      <c r="EJ906" s="57"/>
      <c r="EK906" s="57"/>
      <c r="EL906" s="57"/>
      <c r="EM906" s="57"/>
      <c r="EN906" s="57"/>
      <c r="EO906" s="57"/>
      <c r="EP906" s="57"/>
      <c r="EQ906" s="57"/>
      <c r="ER906" s="57"/>
      <c r="ES906" s="57"/>
      <c r="ET906" s="57"/>
      <c r="EU906" s="57"/>
      <c r="EV906" s="57"/>
      <c r="EW906" s="57"/>
      <c r="EX906" s="57"/>
      <c r="EY906" s="57"/>
      <c r="EZ906" s="57"/>
      <c r="FA906" s="57"/>
      <c r="FB906" s="57"/>
      <c r="FC906" s="57"/>
      <c r="FD906" s="57"/>
      <c r="FE906" s="57"/>
      <c r="FF906" s="57"/>
      <c r="FG906" s="57"/>
      <c r="FH906" s="57"/>
      <c r="FI906" s="57"/>
      <c r="FJ906" s="57"/>
      <c r="FK906" s="57"/>
      <c r="FL906" s="57"/>
      <c r="FM906" s="57"/>
      <c r="FN906" s="57"/>
      <c r="FO906" s="57"/>
      <c r="FP906" s="57"/>
      <c r="FQ906" s="57"/>
      <c r="FR906" s="57"/>
      <c r="FS906" s="57"/>
      <c r="FT906" s="57"/>
      <c r="FU906" s="57"/>
      <c r="FV906" s="57"/>
      <c r="FW906" s="57"/>
      <c r="FX906" s="57"/>
      <c r="FY906" s="57"/>
      <c r="FZ906" s="57"/>
      <c r="GA906" s="57"/>
      <c r="GB906" s="57"/>
      <c r="GC906" s="57"/>
      <c r="GD906" s="57"/>
      <c r="GE906" s="57"/>
      <c r="GF906" s="57"/>
      <c r="GG906" s="57"/>
      <c r="GH906" s="57"/>
      <c r="GI906" s="57"/>
      <c r="GJ906" s="57"/>
      <c r="GK906" s="57"/>
      <c r="GL906" s="57"/>
      <c r="GM906" s="57"/>
      <c r="GN906" s="57"/>
      <c r="GO906" s="57"/>
      <c r="GP906" s="57"/>
      <c r="GQ906" s="57"/>
      <c r="GR906" s="57"/>
      <c r="GS906" s="57"/>
      <c r="GT906" s="57"/>
      <c r="GU906" s="57"/>
      <c r="GV906" s="57"/>
      <c r="GW906" s="57"/>
      <c r="GX906" s="57"/>
      <c r="GY906" s="57"/>
      <c r="GZ906" s="57"/>
      <c r="HA906" s="57"/>
      <c r="HB906" s="57"/>
      <c r="HC906" s="57"/>
      <c r="HD906" s="57"/>
      <c r="HE906" s="57"/>
      <c r="HF906" s="57"/>
      <c r="HG906" s="57"/>
      <c r="HH906" s="57"/>
      <c r="HI906" s="57"/>
      <c r="HJ906" s="57"/>
      <c r="HK906" s="57"/>
      <c r="HL906" s="57"/>
      <c r="HM906" s="57"/>
      <c r="HN906" s="57"/>
      <c r="HO906" s="57"/>
      <c r="HP906" s="57"/>
      <c r="HQ906" s="57"/>
      <c r="HR906" s="57"/>
      <c r="HS906" s="57"/>
      <c r="HT906" s="57"/>
      <c r="HU906" s="57"/>
      <c r="HV906" s="57"/>
      <c r="HW906" s="57"/>
      <c r="HX906" s="57"/>
      <c r="HY906" s="57"/>
      <c r="HZ906" s="57"/>
      <c r="IA906" s="57"/>
      <c r="IB906" s="57"/>
      <c r="IC906" s="57"/>
      <c r="ID906" s="57"/>
      <c r="IE906" s="57"/>
      <c r="IF906" s="57"/>
      <c r="IG906" s="57"/>
      <c r="IH906" s="57"/>
      <c r="II906" s="57"/>
      <c r="IJ906" s="57"/>
      <c r="IK906" s="57"/>
      <c r="IL906" s="57"/>
      <c r="IM906" s="57"/>
      <c r="IN906" s="57"/>
      <c r="IO906" s="57"/>
      <c r="IP906" s="57"/>
      <c r="IQ906" s="57"/>
      <c r="IR906" s="57"/>
      <c r="IS906" s="57"/>
      <c r="IT906" s="57"/>
      <c r="IU906" s="57"/>
      <c r="IV906" s="57"/>
      <c r="IW906" s="57"/>
      <c r="IX906" s="57"/>
      <c r="IY906" s="57"/>
      <c r="IZ906" s="57"/>
      <c r="JA906" s="57"/>
      <c r="JB906" s="57"/>
      <c r="JC906" s="57"/>
      <c r="JD906" s="57"/>
      <c r="JE906" s="57"/>
      <c r="JF906" s="57"/>
      <c r="JG906" s="57"/>
      <c r="JH906" s="57"/>
      <c r="JI906" s="57"/>
      <c r="JJ906" s="57"/>
      <c r="JK906" s="57"/>
      <c r="JL906" s="57"/>
      <c r="JM906" s="57"/>
      <c r="JN906" s="57"/>
      <c r="JO906" s="57"/>
      <c r="JP906" s="57"/>
      <c r="JQ906" s="57"/>
      <c r="JR906" s="57"/>
      <c r="JS906" s="57"/>
      <c r="JT906" s="57"/>
      <c r="JU906" s="57"/>
      <c r="JV906" s="57"/>
      <c r="JW906" s="57"/>
      <c r="JX906" s="57"/>
      <c r="JY906" s="57"/>
      <c r="JZ906" s="57"/>
      <c r="KA906" s="57"/>
      <c r="KB906" s="57"/>
      <c r="KC906" s="57"/>
      <c r="KD906" s="57"/>
      <c r="KE906" s="57"/>
      <c r="KF906" s="57"/>
      <c r="KG906" s="57"/>
      <c r="KH906" s="57"/>
      <c r="KI906" s="57"/>
      <c r="KJ906" s="57"/>
      <c r="KK906" s="57"/>
      <c r="KL906" s="57"/>
      <c r="KM906" s="57"/>
      <c r="KN906" s="57"/>
      <c r="KO906" s="57"/>
      <c r="KP906" s="57"/>
      <c r="KQ906" s="57"/>
      <c r="KR906" s="57"/>
      <c r="KS906" s="57"/>
      <c r="KT906" s="57"/>
      <c r="KU906" s="57"/>
      <c r="KV906" s="57"/>
      <c r="KW906" s="57"/>
      <c r="KX906" s="57"/>
      <c r="KY906" s="57"/>
      <c r="KZ906" s="57"/>
      <c r="LA906" s="57"/>
      <c r="LB906" s="57"/>
      <c r="LC906" s="57"/>
      <c r="LD906" s="57"/>
      <c r="LE906" s="57"/>
      <c r="LF906" s="57"/>
      <c r="LG906" s="57"/>
      <c r="LH906" s="57"/>
      <c r="LI906" s="57"/>
      <c r="LJ906" s="57"/>
      <c r="LK906" s="57"/>
      <c r="LL906" s="57"/>
      <c r="LM906" s="57"/>
      <c r="LN906" s="57"/>
      <c r="LO906" s="57"/>
      <c r="LP906" s="57"/>
      <c r="LQ906" s="57"/>
      <c r="LR906" s="57"/>
      <c r="LS906" s="57"/>
      <c r="LT906" s="57"/>
      <c r="LU906" s="57"/>
      <c r="LV906" s="57"/>
      <c r="LW906" s="57"/>
      <c r="LX906" s="57"/>
      <c r="LY906" s="57"/>
      <c r="LZ906" s="57"/>
      <c r="MA906" s="57"/>
      <c r="MB906" s="57"/>
      <c r="MC906" s="57"/>
      <c r="MD906" s="57"/>
      <c r="ME906" s="57"/>
      <c r="MF906" s="57"/>
      <c r="MG906" s="57"/>
      <c r="MH906" s="57"/>
      <c r="MI906" s="57"/>
      <c r="MJ906" s="57"/>
      <c r="MK906" s="57"/>
      <c r="ML906" s="57"/>
      <c r="MM906" s="57"/>
      <c r="MN906" s="57"/>
      <c r="MO906" s="57"/>
      <c r="MP906" s="57"/>
      <c r="MQ906" s="57"/>
      <c r="MR906" s="57"/>
      <c r="MS906" s="57"/>
      <c r="MT906" s="57"/>
      <c r="MU906" s="57"/>
      <c r="MV906" s="57"/>
      <c r="MW906" s="57"/>
      <c r="MX906" s="57"/>
      <c r="MY906" s="57"/>
      <c r="MZ906" s="57"/>
      <c r="NA906" s="57"/>
      <c r="NB906" s="57"/>
      <c r="NC906" s="57"/>
      <c r="ND906" s="57"/>
      <c r="NE906" s="57"/>
      <c r="NF906" s="57"/>
      <c r="NG906" s="57"/>
      <c r="NH906" s="57"/>
      <c r="NI906" s="57"/>
      <c r="NJ906" s="57"/>
      <c r="NK906" s="57"/>
      <c r="NL906" s="57"/>
      <c r="NM906" s="57"/>
      <c r="NN906" s="57"/>
      <c r="NO906" s="57"/>
      <c r="NP906" s="57"/>
      <c r="NQ906" s="57"/>
      <c r="NR906" s="57"/>
      <c r="NS906" s="57"/>
      <c r="NT906" s="57"/>
      <c r="NU906" s="57"/>
      <c r="NV906" s="57"/>
      <c r="NW906" s="57"/>
      <c r="NX906" s="57"/>
      <c r="NY906" s="57"/>
      <c r="NZ906" s="57"/>
      <c r="OA906" s="57"/>
      <c r="OB906" s="57"/>
      <c r="OC906" s="57"/>
      <c r="OD906" s="57"/>
      <c r="OE906" s="57"/>
      <c r="OF906" s="57"/>
      <c r="OG906" s="57"/>
      <c r="OH906" s="57"/>
      <c r="OI906" s="57"/>
      <c r="OJ906" s="57"/>
      <c r="OK906" s="57"/>
      <c r="OL906" s="57"/>
      <c r="OM906" s="57"/>
      <c r="ON906" s="57"/>
      <c r="OO906" s="57"/>
      <c r="OP906" s="57"/>
      <c r="OQ906" s="57"/>
      <c r="OR906" s="57"/>
      <c r="OS906" s="57"/>
      <c r="OT906" s="57"/>
      <c r="OU906" s="57"/>
      <c r="OV906" s="57"/>
      <c r="OW906" s="57"/>
      <c r="OX906" s="57"/>
      <c r="OY906" s="57"/>
      <c r="OZ906" s="57"/>
      <c r="PA906" s="57"/>
      <c r="PB906" s="57"/>
      <c r="PC906" s="57"/>
      <c r="PD906" s="57"/>
      <c r="PE906" s="57"/>
      <c r="PF906" s="57"/>
      <c r="PG906" s="57"/>
      <c r="PH906" s="57"/>
      <c r="PI906" s="57"/>
      <c r="PJ906" s="57"/>
      <c r="PK906" s="57"/>
      <c r="PL906" s="57"/>
      <c r="PM906" s="57"/>
      <c r="PN906" s="57"/>
      <c r="PO906" s="57"/>
      <c r="PP906" s="57"/>
      <c r="PQ906" s="57"/>
      <c r="PR906" s="57"/>
      <c r="PS906" s="57"/>
      <c r="PT906" s="57"/>
      <c r="PU906" s="57"/>
      <c r="PV906" s="57"/>
      <c r="PW906" s="57"/>
      <c r="PX906" s="57"/>
      <c r="PY906" s="57"/>
      <c r="PZ906" s="57"/>
      <c r="QA906" s="57"/>
      <c r="QB906" s="57"/>
      <c r="QC906" s="57"/>
      <c r="QD906" s="57"/>
      <c r="QE906" s="57"/>
      <c r="QF906" s="57"/>
      <c r="QG906" s="57"/>
      <c r="QH906" s="57"/>
      <c r="QI906" s="57"/>
      <c r="QJ906" s="57"/>
      <c r="QK906" s="57"/>
      <c r="QL906" s="57"/>
      <c r="QM906" s="57"/>
      <c r="QN906" s="57"/>
      <c r="QO906" s="57"/>
      <c r="QP906" s="57"/>
      <c r="QQ906" s="57"/>
      <c r="QR906" s="57"/>
      <c r="QS906" s="57"/>
      <c r="QT906" s="57"/>
      <c r="QU906" s="57"/>
      <c r="QV906" s="57"/>
      <c r="QW906" s="57"/>
      <c r="QX906" s="57"/>
      <c r="QY906" s="57"/>
      <c r="QZ906" s="57"/>
      <c r="RA906" s="57"/>
      <c r="RB906" s="57"/>
      <c r="RC906" s="57"/>
      <c r="RD906" s="57"/>
      <c r="RE906" s="57"/>
      <c r="RF906" s="57"/>
      <c r="RG906" s="57"/>
      <c r="RH906" s="57"/>
      <c r="RI906" s="57"/>
      <c r="RJ906" s="57"/>
      <c r="RK906" s="57"/>
      <c r="RL906" s="57"/>
      <c r="RM906" s="57"/>
      <c r="RN906" s="57"/>
      <c r="RO906" s="57"/>
      <c r="RP906" s="57"/>
      <c r="RQ906" s="57"/>
      <c r="RR906" s="57"/>
      <c r="RS906" s="57"/>
      <c r="RT906" s="57"/>
      <c r="RU906" s="57"/>
      <c r="RV906" s="57"/>
      <c r="RW906" s="57"/>
      <c r="RX906" s="57"/>
      <c r="RY906" s="57"/>
      <c r="RZ906" s="57"/>
      <c r="SA906" s="57"/>
      <c r="SB906" s="57"/>
      <c r="SC906" s="57"/>
      <c r="SD906" s="57"/>
      <c r="SE906" s="57"/>
      <c r="SF906" s="57"/>
      <c r="SG906" s="57"/>
      <c r="SH906" s="57"/>
      <c r="SI906" s="57"/>
      <c r="SJ906" s="57"/>
      <c r="SK906" s="57"/>
      <c r="SL906" s="57"/>
      <c r="SM906" s="57"/>
      <c r="SN906" s="57"/>
      <c r="SO906" s="57"/>
      <c r="SP906" s="57"/>
      <c r="SQ906" s="57"/>
      <c r="SR906" s="57"/>
      <c r="SS906" s="57"/>
      <c r="ST906" s="57"/>
      <c r="SU906" s="57"/>
      <c r="SV906" s="57"/>
      <c r="SW906" s="57"/>
      <c r="SX906" s="57"/>
      <c r="SY906" s="57"/>
      <c r="SZ906" s="57"/>
      <c r="TA906" s="57"/>
      <c r="TB906" s="57"/>
      <c r="TC906" s="57"/>
      <c r="TD906" s="57"/>
      <c r="TE906" s="57"/>
      <c r="TF906" s="57"/>
      <c r="TG906" s="57"/>
      <c r="TH906" s="57"/>
      <c r="TI906" s="57"/>
      <c r="TJ906" s="57"/>
      <c r="TK906" s="57"/>
      <c r="TL906" s="57"/>
      <c r="TM906" s="57"/>
      <c r="TN906" s="57"/>
      <c r="TO906" s="57"/>
      <c r="TP906" s="57"/>
      <c r="TQ906" s="57"/>
      <c r="TR906" s="57"/>
      <c r="TS906" s="57"/>
      <c r="TT906" s="57"/>
      <c r="TU906" s="57"/>
      <c r="TV906" s="57"/>
      <c r="TW906" s="57"/>
      <c r="TX906" s="57"/>
      <c r="TY906" s="57"/>
      <c r="TZ906" s="57"/>
      <c r="UA906" s="57"/>
      <c r="UB906" s="57"/>
      <c r="UC906" s="57"/>
      <c r="UD906" s="57"/>
      <c r="UE906" s="57"/>
      <c r="UF906" s="57"/>
      <c r="UG906" s="57"/>
      <c r="UH906" s="57"/>
      <c r="UI906" s="57"/>
      <c r="UJ906" s="57"/>
      <c r="UK906" s="57"/>
      <c r="UL906" s="57"/>
      <c r="UM906" s="57"/>
      <c r="UN906" s="57"/>
      <c r="UO906" s="57"/>
      <c r="UP906" s="57"/>
      <c r="UQ906" s="57"/>
      <c r="UR906" s="57"/>
      <c r="US906" s="57"/>
      <c r="UT906" s="57"/>
      <c r="UU906" s="57"/>
      <c r="UV906" s="57"/>
      <c r="UW906" s="57"/>
      <c r="UX906" s="57"/>
      <c r="UY906" s="57"/>
      <c r="UZ906" s="57"/>
      <c r="VA906" s="57"/>
      <c r="VB906" s="57"/>
      <c r="VC906" s="57"/>
      <c r="VD906" s="57"/>
      <c r="VE906" s="57"/>
      <c r="VF906" s="57"/>
      <c r="VG906" s="57"/>
      <c r="VH906" s="57"/>
      <c r="VI906" s="57"/>
      <c r="VJ906" s="57"/>
      <c r="VK906" s="57"/>
      <c r="VL906" s="57"/>
      <c r="VM906" s="57"/>
      <c r="VN906" s="57"/>
      <c r="VO906" s="57"/>
      <c r="VP906" s="57"/>
      <c r="VQ906" s="57"/>
      <c r="VR906" s="57"/>
      <c r="VS906" s="57"/>
      <c r="VT906" s="57"/>
      <c r="VU906" s="57"/>
      <c r="VV906" s="57"/>
      <c r="VW906" s="57"/>
      <c r="VX906" s="57"/>
      <c r="VY906" s="57"/>
      <c r="VZ906" s="57"/>
      <c r="WA906" s="57"/>
      <c r="WB906" s="57"/>
      <c r="WC906" s="57"/>
      <c r="WD906" s="57"/>
      <c r="WE906" s="57"/>
      <c r="WF906" s="57"/>
      <c r="WG906" s="57"/>
      <c r="WH906" s="57"/>
      <c r="WI906" s="57"/>
      <c r="WJ906" s="57"/>
      <c r="WK906" s="57"/>
      <c r="WL906" s="57"/>
      <c r="WM906" s="57"/>
      <c r="WN906" s="57"/>
      <c r="WO906" s="57"/>
      <c r="WP906" s="57"/>
      <c r="WQ906" s="57"/>
      <c r="WR906" s="57"/>
      <c r="WS906" s="57"/>
      <c r="WT906" s="57"/>
      <c r="WU906" s="57"/>
      <c r="WV906" s="57"/>
      <c r="WW906" s="57"/>
      <c r="WX906" s="57"/>
      <c r="WY906" s="57"/>
      <c r="WZ906" s="57"/>
      <c r="XA906" s="57"/>
      <c r="XB906" s="57"/>
      <c r="XC906" s="57"/>
      <c r="XD906" s="57"/>
      <c r="XE906" s="57"/>
      <c r="XF906" s="57"/>
      <c r="XG906" s="57"/>
      <c r="XH906" s="57"/>
      <c r="XI906" s="57"/>
      <c r="XJ906" s="57"/>
      <c r="XK906" s="57"/>
      <c r="XL906" s="57"/>
      <c r="XM906" s="57"/>
      <c r="XN906" s="57"/>
      <c r="XO906" s="57"/>
      <c r="XP906" s="57"/>
      <c r="XQ906" s="57"/>
      <c r="XR906" s="57"/>
      <c r="XS906" s="57"/>
      <c r="XT906" s="57"/>
      <c r="XU906" s="57"/>
      <c r="XV906" s="57"/>
      <c r="XW906" s="57"/>
    </row>
    <row r="907">
      <c r="AI907" s="57"/>
      <c r="BR907" s="57"/>
      <c r="DA907" s="57"/>
      <c r="EJ907" s="57"/>
      <c r="EK907" s="57"/>
      <c r="EL907" s="57"/>
      <c r="EM907" s="57"/>
      <c r="EN907" s="57"/>
      <c r="EO907" s="57"/>
      <c r="EP907" s="57"/>
      <c r="EQ907" s="57"/>
      <c r="ER907" s="57"/>
      <c r="ES907" s="57"/>
      <c r="ET907" s="57"/>
      <c r="EU907" s="57"/>
      <c r="EV907" s="57"/>
      <c r="EW907" s="57"/>
      <c r="EX907" s="57"/>
      <c r="EY907" s="57"/>
      <c r="EZ907" s="57"/>
      <c r="FA907" s="57"/>
      <c r="FB907" s="57"/>
      <c r="FC907" s="57"/>
      <c r="FD907" s="57"/>
      <c r="FE907" s="57"/>
      <c r="FF907" s="57"/>
      <c r="FG907" s="57"/>
      <c r="FH907" s="57"/>
      <c r="FI907" s="57"/>
      <c r="FJ907" s="57"/>
      <c r="FK907" s="57"/>
      <c r="FL907" s="57"/>
      <c r="FM907" s="57"/>
      <c r="FN907" s="57"/>
      <c r="FO907" s="57"/>
      <c r="FP907" s="57"/>
      <c r="FQ907" s="57"/>
      <c r="FR907" s="57"/>
      <c r="FS907" s="57"/>
      <c r="FT907" s="57"/>
      <c r="FU907" s="57"/>
      <c r="FV907" s="57"/>
      <c r="FW907" s="57"/>
      <c r="FX907" s="57"/>
      <c r="FY907" s="57"/>
      <c r="FZ907" s="57"/>
      <c r="GA907" s="57"/>
      <c r="GB907" s="57"/>
      <c r="GC907" s="57"/>
      <c r="GD907" s="57"/>
      <c r="GE907" s="57"/>
      <c r="GF907" s="57"/>
      <c r="GG907" s="57"/>
      <c r="GH907" s="57"/>
      <c r="GI907" s="57"/>
      <c r="GJ907" s="57"/>
      <c r="GK907" s="57"/>
      <c r="GL907" s="57"/>
      <c r="GM907" s="57"/>
      <c r="GN907" s="57"/>
      <c r="GO907" s="57"/>
      <c r="GP907" s="57"/>
      <c r="GQ907" s="57"/>
      <c r="GR907" s="57"/>
      <c r="GS907" s="57"/>
      <c r="GT907" s="57"/>
      <c r="GU907" s="57"/>
      <c r="GV907" s="57"/>
      <c r="GW907" s="57"/>
      <c r="GX907" s="57"/>
      <c r="GY907" s="57"/>
      <c r="GZ907" s="57"/>
      <c r="HA907" s="57"/>
      <c r="HB907" s="57"/>
      <c r="HC907" s="57"/>
      <c r="HD907" s="57"/>
      <c r="HE907" s="57"/>
      <c r="HF907" s="57"/>
      <c r="HG907" s="57"/>
      <c r="HH907" s="57"/>
      <c r="HI907" s="57"/>
      <c r="HJ907" s="57"/>
      <c r="HK907" s="57"/>
      <c r="HL907" s="57"/>
      <c r="HM907" s="57"/>
      <c r="HN907" s="57"/>
      <c r="HO907" s="57"/>
      <c r="HP907" s="57"/>
      <c r="HQ907" s="57"/>
      <c r="HR907" s="57"/>
      <c r="HS907" s="57"/>
      <c r="HT907" s="57"/>
      <c r="HU907" s="57"/>
      <c r="HV907" s="57"/>
      <c r="HW907" s="57"/>
      <c r="HX907" s="57"/>
      <c r="HY907" s="57"/>
      <c r="HZ907" s="57"/>
      <c r="IA907" s="57"/>
      <c r="IB907" s="57"/>
      <c r="IC907" s="57"/>
      <c r="ID907" s="57"/>
      <c r="IE907" s="57"/>
      <c r="IF907" s="57"/>
      <c r="IG907" s="57"/>
      <c r="IH907" s="57"/>
      <c r="II907" s="57"/>
      <c r="IJ907" s="57"/>
      <c r="IK907" s="57"/>
      <c r="IL907" s="57"/>
      <c r="IM907" s="57"/>
      <c r="IN907" s="57"/>
      <c r="IO907" s="57"/>
      <c r="IP907" s="57"/>
      <c r="IQ907" s="57"/>
      <c r="IR907" s="57"/>
      <c r="IS907" s="57"/>
      <c r="IT907" s="57"/>
      <c r="IU907" s="57"/>
      <c r="IV907" s="57"/>
      <c r="IW907" s="57"/>
      <c r="IX907" s="57"/>
      <c r="IY907" s="57"/>
      <c r="IZ907" s="57"/>
      <c r="JA907" s="57"/>
      <c r="JB907" s="57"/>
      <c r="JC907" s="57"/>
      <c r="JD907" s="57"/>
      <c r="JE907" s="57"/>
      <c r="JF907" s="57"/>
      <c r="JG907" s="57"/>
      <c r="JH907" s="57"/>
      <c r="JI907" s="57"/>
      <c r="JJ907" s="57"/>
      <c r="JK907" s="57"/>
      <c r="JL907" s="57"/>
      <c r="JM907" s="57"/>
      <c r="JN907" s="57"/>
      <c r="JO907" s="57"/>
      <c r="JP907" s="57"/>
      <c r="JQ907" s="57"/>
      <c r="JR907" s="57"/>
      <c r="JS907" s="57"/>
      <c r="JT907" s="57"/>
      <c r="JU907" s="57"/>
      <c r="JV907" s="57"/>
      <c r="JW907" s="57"/>
      <c r="JX907" s="57"/>
      <c r="JY907" s="57"/>
      <c r="JZ907" s="57"/>
      <c r="KA907" s="57"/>
      <c r="KB907" s="57"/>
      <c r="KC907" s="57"/>
      <c r="KD907" s="57"/>
      <c r="KE907" s="57"/>
      <c r="KF907" s="57"/>
      <c r="KG907" s="57"/>
      <c r="KH907" s="57"/>
      <c r="KI907" s="57"/>
      <c r="KJ907" s="57"/>
      <c r="KK907" s="57"/>
      <c r="KL907" s="57"/>
      <c r="KM907" s="57"/>
      <c r="KN907" s="57"/>
      <c r="KO907" s="57"/>
      <c r="KP907" s="57"/>
      <c r="KQ907" s="57"/>
      <c r="KR907" s="57"/>
      <c r="KS907" s="57"/>
      <c r="KT907" s="57"/>
      <c r="KU907" s="57"/>
      <c r="KV907" s="57"/>
      <c r="KW907" s="57"/>
      <c r="KX907" s="57"/>
      <c r="KY907" s="57"/>
      <c r="KZ907" s="57"/>
      <c r="LA907" s="57"/>
      <c r="LB907" s="57"/>
      <c r="LC907" s="57"/>
      <c r="LD907" s="57"/>
      <c r="LE907" s="57"/>
      <c r="LF907" s="57"/>
      <c r="LG907" s="57"/>
      <c r="LH907" s="57"/>
      <c r="LI907" s="57"/>
      <c r="LJ907" s="57"/>
      <c r="LK907" s="57"/>
      <c r="LL907" s="57"/>
      <c r="LM907" s="57"/>
      <c r="LN907" s="57"/>
      <c r="LO907" s="57"/>
      <c r="LP907" s="57"/>
      <c r="LQ907" s="57"/>
      <c r="LR907" s="57"/>
      <c r="LS907" s="57"/>
      <c r="LT907" s="57"/>
      <c r="LU907" s="57"/>
      <c r="LV907" s="57"/>
      <c r="LW907" s="57"/>
      <c r="LX907" s="57"/>
      <c r="LY907" s="57"/>
      <c r="LZ907" s="57"/>
      <c r="MA907" s="57"/>
      <c r="MB907" s="57"/>
      <c r="MC907" s="57"/>
      <c r="MD907" s="57"/>
      <c r="ME907" s="57"/>
      <c r="MF907" s="57"/>
      <c r="MG907" s="57"/>
      <c r="MH907" s="57"/>
      <c r="MI907" s="57"/>
      <c r="MJ907" s="57"/>
      <c r="MK907" s="57"/>
      <c r="ML907" s="57"/>
      <c r="MM907" s="57"/>
      <c r="MN907" s="57"/>
      <c r="MO907" s="57"/>
      <c r="MP907" s="57"/>
      <c r="MQ907" s="57"/>
      <c r="MR907" s="57"/>
      <c r="MS907" s="57"/>
      <c r="MT907" s="57"/>
      <c r="MU907" s="57"/>
      <c r="MV907" s="57"/>
      <c r="MW907" s="57"/>
      <c r="MX907" s="57"/>
      <c r="MY907" s="57"/>
      <c r="MZ907" s="57"/>
      <c r="NA907" s="57"/>
      <c r="NB907" s="57"/>
      <c r="NC907" s="57"/>
      <c r="ND907" s="57"/>
      <c r="NE907" s="57"/>
      <c r="NF907" s="57"/>
      <c r="NG907" s="57"/>
      <c r="NH907" s="57"/>
      <c r="NI907" s="57"/>
      <c r="NJ907" s="57"/>
      <c r="NK907" s="57"/>
      <c r="NL907" s="57"/>
      <c r="NM907" s="57"/>
      <c r="NN907" s="57"/>
      <c r="NO907" s="57"/>
      <c r="NP907" s="57"/>
      <c r="NQ907" s="57"/>
      <c r="NR907" s="57"/>
      <c r="NS907" s="57"/>
      <c r="NT907" s="57"/>
      <c r="NU907" s="57"/>
      <c r="NV907" s="57"/>
      <c r="NW907" s="57"/>
      <c r="NX907" s="57"/>
      <c r="NY907" s="57"/>
      <c r="NZ907" s="57"/>
      <c r="OA907" s="57"/>
      <c r="OB907" s="57"/>
      <c r="OC907" s="57"/>
      <c r="OD907" s="57"/>
      <c r="OE907" s="57"/>
      <c r="OF907" s="57"/>
      <c r="OG907" s="57"/>
      <c r="OH907" s="57"/>
      <c r="OI907" s="57"/>
      <c r="OJ907" s="57"/>
      <c r="OK907" s="57"/>
      <c r="OL907" s="57"/>
      <c r="OM907" s="57"/>
      <c r="ON907" s="57"/>
      <c r="OO907" s="57"/>
      <c r="OP907" s="57"/>
      <c r="OQ907" s="57"/>
      <c r="OR907" s="57"/>
      <c r="OS907" s="57"/>
      <c r="OT907" s="57"/>
      <c r="OU907" s="57"/>
      <c r="OV907" s="57"/>
      <c r="OW907" s="57"/>
      <c r="OX907" s="57"/>
      <c r="OY907" s="57"/>
      <c r="OZ907" s="57"/>
      <c r="PA907" s="57"/>
      <c r="PB907" s="57"/>
      <c r="PC907" s="57"/>
      <c r="PD907" s="57"/>
      <c r="PE907" s="57"/>
      <c r="PF907" s="57"/>
      <c r="PG907" s="57"/>
      <c r="PH907" s="57"/>
      <c r="PI907" s="57"/>
      <c r="PJ907" s="57"/>
      <c r="PK907" s="57"/>
      <c r="PL907" s="57"/>
      <c r="PM907" s="57"/>
      <c r="PN907" s="57"/>
      <c r="PO907" s="57"/>
      <c r="PP907" s="57"/>
      <c r="PQ907" s="57"/>
      <c r="PR907" s="57"/>
      <c r="PS907" s="57"/>
      <c r="PT907" s="57"/>
      <c r="PU907" s="57"/>
      <c r="PV907" s="57"/>
      <c r="PW907" s="57"/>
      <c r="PX907" s="57"/>
      <c r="PY907" s="57"/>
      <c r="PZ907" s="57"/>
      <c r="QA907" s="57"/>
      <c r="QB907" s="57"/>
      <c r="QC907" s="57"/>
      <c r="QD907" s="57"/>
      <c r="QE907" s="57"/>
      <c r="QF907" s="57"/>
      <c r="QG907" s="57"/>
      <c r="QH907" s="57"/>
      <c r="QI907" s="57"/>
      <c r="QJ907" s="57"/>
      <c r="QK907" s="57"/>
      <c r="QL907" s="57"/>
      <c r="QM907" s="57"/>
      <c r="QN907" s="57"/>
      <c r="QO907" s="57"/>
      <c r="QP907" s="57"/>
      <c r="QQ907" s="57"/>
      <c r="QR907" s="57"/>
      <c r="QS907" s="57"/>
      <c r="QT907" s="57"/>
      <c r="QU907" s="57"/>
      <c r="QV907" s="57"/>
      <c r="QW907" s="57"/>
      <c r="QX907" s="57"/>
      <c r="QY907" s="57"/>
      <c r="QZ907" s="57"/>
      <c r="RA907" s="57"/>
      <c r="RB907" s="57"/>
      <c r="RC907" s="57"/>
      <c r="RD907" s="57"/>
      <c r="RE907" s="57"/>
      <c r="RF907" s="57"/>
      <c r="RG907" s="57"/>
      <c r="RH907" s="57"/>
      <c r="RI907" s="57"/>
      <c r="RJ907" s="57"/>
      <c r="RK907" s="57"/>
      <c r="RL907" s="57"/>
      <c r="RM907" s="57"/>
      <c r="RN907" s="57"/>
      <c r="RO907" s="57"/>
      <c r="RP907" s="57"/>
      <c r="RQ907" s="57"/>
      <c r="RR907" s="57"/>
      <c r="RS907" s="57"/>
      <c r="RT907" s="57"/>
      <c r="RU907" s="57"/>
      <c r="RV907" s="57"/>
      <c r="RW907" s="57"/>
      <c r="RX907" s="57"/>
      <c r="RY907" s="57"/>
      <c r="RZ907" s="57"/>
      <c r="SA907" s="57"/>
      <c r="SB907" s="57"/>
      <c r="SC907" s="57"/>
      <c r="SD907" s="57"/>
      <c r="SE907" s="57"/>
      <c r="SF907" s="57"/>
      <c r="SG907" s="57"/>
      <c r="SH907" s="57"/>
      <c r="SI907" s="57"/>
      <c r="SJ907" s="57"/>
      <c r="SK907" s="57"/>
      <c r="SL907" s="57"/>
      <c r="SM907" s="57"/>
      <c r="SN907" s="57"/>
      <c r="SO907" s="57"/>
      <c r="SP907" s="57"/>
      <c r="SQ907" s="57"/>
      <c r="SR907" s="57"/>
      <c r="SS907" s="57"/>
      <c r="ST907" s="57"/>
      <c r="SU907" s="57"/>
      <c r="SV907" s="57"/>
      <c r="SW907" s="57"/>
      <c r="SX907" s="57"/>
      <c r="SY907" s="57"/>
      <c r="SZ907" s="57"/>
      <c r="TA907" s="57"/>
      <c r="TB907" s="57"/>
      <c r="TC907" s="57"/>
      <c r="TD907" s="57"/>
      <c r="TE907" s="57"/>
      <c r="TF907" s="57"/>
      <c r="TG907" s="57"/>
      <c r="TH907" s="57"/>
      <c r="TI907" s="57"/>
      <c r="TJ907" s="57"/>
      <c r="TK907" s="57"/>
      <c r="TL907" s="57"/>
      <c r="TM907" s="57"/>
      <c r="TN907" s="57"/>
      <c r="TO907" s="57"/>
      <c r="TP907" s="57"/>
      <c r="TQ907" s="57"/>
      <c r="TR907" s="57"/>
      <c r="TS907" s="57"/>
      <c r="TT907" s="57"/>
      <c r="TU907" s="57"/>
      <c r="TV907" s="57"/>
      <c r="TW907" s="57"/>
      <c r="TX907" s="57"/>
      <c r="TY907" s="57"/>
      <c r="TZ907" s="57"/>
      <c r="UA907" s="57"/>
      <c r="UB907" s="57"/>
      <c r="UC907" s="57"/>
      <c r="UD907" s="57"/>
      <c r="UE907" s="57"/>
      <c r="UF907" s="57"/>
      <c r="UG907" s="57"/>
      <c r="UH907" s="57"/>
      <c r="UI907" s="57"/>
      <c r="UJ907" s="57"/>
      <c r="UK907" s="57"/>
      <c r="UL907" s="57"/>
      <c r="UM907" s="57"/>
      <c r="UN907" s="57"/>
      <c r="UO907" s="57"/>
      <c r="UP907" s="57"/>
      <c r="UQ907" s="57"/>
      <c r="UR907" s="57"/>
      <c r="US907" s="57"/>
      <c r="UT907" s="57"/>
      <c r="UU907" s="57"/>
      <c r="UV907" s="57"/>
      <c r="UW907" s="57"/>
      <c r="UX907" s="57"/>
      <c r="UY907" s="57"/>
      <c r="UZ907" s="57"/>
      <c r="VA907" s="57"/>
      <c r="VB907" s="57"/>
      <c r="VC907" s="57"/>
      <c r="VD907" s="57"/>
      <c r="VE907" s="57"/>
      <c r="VF907" s="57"/>
      <c r="VG907" s="57"/>
      <c r="VH907" s="57"/>
      <c r="VI907" s="57"/>
      <c r="VJ907" s="57"/>
      <c r="VK907" s="57"/>
      <c r="VL907" s="57"/>
      <c r="VM907" s="57"/>
      <c r="VN907" s="57"/>
      <c r="VO907" s="57"/>
      <c r="VP907" s="57"/>
      <c r="VQ907" s="57"/>
      <c r="VR907" s="57"/>
      <c r="VS907" s="57"/>
      <c r="VT907" s="57"/>
      <c r="VU907" s="57"/>
      <c r="VV907" s="57"/>
      <c r="VW907" s="57"/>
      <c r="VX907" s="57"/>
      <c r="VY907" s="57"/>
      <c r="VZ907" s="57"/>
      <c r="WA907" s="57"/>
      <c r="WB907" s="57"/>
      <c r="WC907" s="57"/>
      <c r="WD907" s="57"/>
      <c r="WE907" s="57"/>
      <c r="WF907" s="57"/>
      <c r="WG907" s="57"/>
      <c r="WH907" s="57"/>
      <c r="WI907" s="57"/>
      <c r="WJ907" s="57"/>
      <c r="WK907" s="57"/>
      <c r="WL907" s="57"/>
      <c r="WM907" s="57"/>
      <c r="WN907" s="57"/>
      <c r="WO907" s="57"/>
      <c r="WP907" s="57"/>
      <c r="WQ907" s="57"/>
      <c r="WR907" s="57"/>
      <c r="WS907" s="57"/>
      <c r="WT907" s="57"/>
      <c r="WU907" s="57"/>
      <c r="WV907" s="57"/>
      <c r="WW907" s="57"/>
      <c r="WX907" s="57"/>
      <c r="WY907" s="57"/>
      <c r="WZ907" s="57"/>
      <c r="XA907" s="57"/>
      <c r="XB907" s="57"/>
      <c r="XC907" s="57"/>
      <c r="XD907" s="57"/>
      <c r="XE907" s="57"/>
      <c r="XF907" s="57"/>
      <c r="XG907" s="57"/>
      <c r="XH907" s="57"/>
      <c r="XI907" s="57"/>
      <c r="XJ907" s="57"/>
      <c r="XK907" s="57"/>
      <c r="XL907" s="57"/>
      <c r="XM907" s="57"/>
      <c r="XN907" s="57"/>
      <c r="XO907" s="57"/>
      <c r="XP907" s="57"/>
      <c r="XQ907" s="57"/>
      <c r="XR907" s="57"/>
      <c r="XS907" s="57"/>
      <c r="XT907" s="57"/>
      <c r="XU907" s="57"/>
      <c r="XV907" s="57"/>
      <c r="XW907" s="57"/>
    </row>
    <row r="908">
      <c r="AI908" s="57"/>
      <c r="BR908" s="57"/>
      <c r="DA908" s="57"/>
      <c r="EJ908" s="57"/>
      <c r="EK908" s="57"/>
      <c r="EL908" s="57"/>
      <c r="EM908" s="57"/>
      <c r="EN908" s="57"/>
      <c r="EO908" s="57"/>
      <c r="EP908" s="57"/>
      <c r="EQ908" s="57"/>
      <c r="ER908" s="57"/>
      <c r="ES908" s="57"/>
      <c r="ET908" s="57"/>
      <c r="EU908" s="57"/>
      <c r="EV908" s="57"/>
      <c r="EW908" s="57"/>
      <c r="EX908" s="57"/>
      <c r="EY908" s="57"/>
      <c r="EZ908" s="57"/>
      <c r="FA908" s="57"/>
      <c r="FB908" s="57"/>
      <c r="FC908" s="57"/>
      <c r="FD908" s="57"/>
      <c r="FE908" s="57"/>
      <c r="FF908" s="57"/>
      <c r="FG908" s="57"/>
      <c r="FH908" s="57"/>
      <c r="FI908" s="57"/>
      <c r="FJ908" s="57"/>
      <c r="FK908" s="57"/>
      <c r="FL908" s="57"/>
      <c r="FM908" s="57"/>
      <c r="FN908" s="57"/>
      <c r="FO908" s="57"/>
      <c r="FP908" s="57"/>
      <c r="FQ908" s="57"/>
      <c r="FR908" s="57"/>
      <c r="FS908" s="57"/>
      <c r="FT908" s="57"/>
      <c r="FU908" s="57"/>
      <c r="FV908" s="57"/>
      <c r="FW908" s="57"/>
      <c r="FX908" s="57"/>
      <c r="FY908" s="57"/>
      <c r="FZ908" s="57"/>
      <c r="GA908" s="57"/>
      <c r="GB908" s="57"/>
      <c r="GC908" s="57"/>
      <c r="GD908" s="57"/>
      <c r="GE908" s="57"/>
      <c r="GF908" s="57"/>
      <c r="GG908" s="57"/>
      <c r="GH908" s="57"/>
      <c r="GI908" s="57"/>
      <c r="GJ908" s="57"/>
      <c r="GK908" s="57"/>
      <c r="GL908" s="57"/>
      <c r="GM908" s="57"/>
      <c r="GN908" s="57"/>
      <c r="GO908" s="57"/>
      <c r="GP908" s="57"/>
      <c r="GQ908" s="57"/>
      <c r="GR908" s="57"/>
      <c r="GS908" s="57"/>
      <c r="GT908" s="57"/>
      <c r="GU908" s="57"/>
      <c r="GV908" s="57"/>
      <c r="GW908" s="57"/>
      <c r="GX908" s="57"/>
      <c r="GY908" s="57"/>
      <c r="GZ908" s="57"/>
      <c r="HA908" s="57"/>
      <c r="HB908" s="57"/>
      <c r="HC908" s="57"/>
      <c r="HD908" s="57"/>
      <c r="HE908" s="57"/>
      <c r="HF908" s="57"/>
      <c r="HG908" s="57"/>
      <c r="HH908" s="57"/>
      <c r="HI908" s="57"/>
      <c r="HJ908" s="57"/>
      <c r="HK908" s="57"/>
      <c r="HL908" s="57"/>
      <c r="HM908" s="57"/>
      <c r="HN908" s="57"/>
      <c r="HO908" s="57"/>
      <c r="HP908" s="57"/>
      <c r="HQ908" s="57"/>
      <c r="HR908" s="57"/>
      <c r="HS908" s="57"/>
      <c r="HT908" s="57"/>
      <c r="HU908" s="57"/>
      <c r="HV908" s="57"/>
      <c r="HW908" s="57"/>
      <c r="HX908" s="57"/>
      <c r="HY908" s="57"/>
      <c r="HZ908" s="57"/>
      <c r="IA908" s="57"/>
      <c r="IB908" s="57"/>
      <c r="IC908" s="57"/>
      <c r="ID908" s="57"/>
      <c r="IE908" s="57"/>
      <c r="IF908" s="57"/>
      <c r="IG908" s="57"/>
      <c r="IH908" s="57"/>
      <c r="II908" s="57"/>
      <c r="IJ908" s="57"/>
      <c r="IK908" s="57"/>
      <c r="IL908" s="57"/>
      <c r="IM908" s="57"/>
      <c r="IN908" s="57"/>
      <c r="IO908" s="57"/>
      <c r="IP908" s="57"/>
      <c r="IQ908" s="57"/>
      <c r="IR908" s="57"/>
      <c r="IS908" s="57"/>
      <c r="IT908" s="57"/>
      <c r="IU908" s="57"/>
      <c r="IV908" s="57"/>
      <c r="IW908" s="57"/>
      <c r="IX908" s="57"/>
      <c r="IY908" s="57"/>
      <c r="IZ908" s="57"/>
      <c r="JA908" s="57"/>
      <c r="JB908" s="57"/>
      <c r="JC908" s="57"/>
      <c r="JD908" s="57"/>
      <c r="JE908" s="57"/>
      <c r="JF908" s="57"/>
      <c r="JG908" s="57"/>
      <c r="JH908" s="57"/>
      <c r="JI908" s="57"/>
      <c r="JJ908" s="57"/>
      <c r="JK908" s="57"/>
      <c r="JL908" s="57"/>
      <c r="JM908" s="57"/>
      <c r="JN908" s="57"/>
      <c r="JO908" s="57"/>
      <c r="JP908" s="57"/>
      <c r="JQ908" s="57"/>
      <c r="JR908" s="57"/>
      <c r="JS908" s="57"/>
      <c r="JT908" s="57"/>
      <c r="JU908" s="57"/>
      <c r="JV908" s="57"/>
      <c r="JW908" s="57"/>
      <c r="JX908" s="57"/>
      <c r="JY908" s="57"/>
      <c r="JZ908" s="57"/>
      <c r="KA908" s="57"/>
      <c r="KB908" s="57"/>
      <c r="KC908" s="57"/>
      <c r="KD908" s="57"/>
      <c r="KE908" s="57"/>
      <c r="KF908" s="57"/>
      <c r="KG908" s="57"/>
      <c r="KH908" s="57"/>
      <c r="KI908" s="57"/>
      <c r="KJ908" s="57"/>
      <c r="KK908" s="57"/>
      <c r="KL908" s="57"/>
      <c r="KM908" s="57"/>
      <c r="KN908" s="57"/>
      <c r="KO908" s="57"/>
      <c r="KP908" s="57"/>
      <c r="KQ908" s="57"/>
      <c r="KR908" s="57"/>
      <c r="KS908" s="57"/>
      <c r="KT908" s="57"/>
      <c r="KU908" s="57"/>
      <c r="KV908" s="57"/>
      <c r="KW908" s="57"/>
      <c r="KX908" s="57"/>
      <c r="KY908" s="57"/>
      <c r="KZ908" s="57"/>
      <c r="LA908" s="57"/>
      <c r="LB908" s="57"/>
      <c r="LC908" s="57"/>
      <c r="LD908" s="57"/>
      <c r="LE908" s="57"/>
      <c r="LF908" s="57"/>
      <c r="LG908" s="57"/>
      <c r="LH908" s="57"/>
      <c r="LI908" s="57"/>
      <c r="LJ908" s="57"/>
      <c r="LK908" s="57"/>
      <c r="LL908" s="57"/>
      <c r="LM908" s="57"/>
      <c r="LN908" s="57"/>
      <c r="LO908" s="57"/>
      <c r="LP908" s="57"/>
      <c r="LQ908" s="57"/>
      <c r="LR908" s="57"/>
      <c r="LS908" s="57"/>
      <c r="LT908" s="57"/>
      <c r="LU908" s="57"/>
      <c r="LV908" s="57"/>
      <c r="LW908" s="57"/>
      <c r="LX908" s="57"/>
      <c r="LY908" s="57"/>
      <c r="LZ908" s="57"/>
      <c r="MA908" s="57"/>
      <c r="MB908" s="57"/>
      <c r="MC908" s="57"/>
      <c r="MD908" s="57"/>
      <c r="ME908" s="57"/>
      <c r="MF908" s="57"/>
      <c r="MG908" s="57"/>
      <c r="MH908" s="57"/>
      <c r="MI908" s="57"/>
      <c r="MJ908" s="57"/>
      <c r="MK908" s="57"/>
      <c r="ML908" s="57"/>
      <c r="MM908" s="57"/>
      <c r="MN908" s="57"/>
      <c r="MO908" s="57"/>
      <c r="MP908" s="57"/>
      <c r="MQ908" s="57"/>
      <c r="MR908" s="57"/>
      <c r="MS908" s="57"/>
      <c r="MT908" s="57"/>
      <c r="MU908" s="57"/>
      <c r="MV908" s="57"/>
      <c r="MW908" s="57"/>
      <c r="MX908" s="57"/>
      <c r="MY908" s="57"/>
      <c r="MZ908" s="57"/>
      <c r="NA908" s="57"/>
      <c r="NB908" s="57"/>
      <c r="NC908" s="57"/>
      <c r="ND908" s="57"/>
      <c r="NE908" s="57"/>
      <c r="NF908" s="57"/>
      <c r="NG908" s="57"/>
      <c r="NH908" s="57"/>
      <c r="NI908" s="57"/>
      <c r="NJ908" s="57"/>
      <c r="NK908" s="57"/>
      <c r="NL908" s="57"/>
      <c r="NM908" s="57"/>
      <c r="NN908" s="57"/>
      <c r="NO908" s="57"/>
      <c r="NP908" s="57"/>
      <c r="NQ908" s="57"/>
      <c r="NR908" s="57"/>
      <c r="NS908" s="57"/>
      <c r="NT908" s="57"/>
      <c r="NU908" s="57"/>
      <c r="NV908" s="57"/>
      <c r="NW908" s="57"/>
      <c r="NX908" s="57"/>
      <c r="NY908" s="57"/>
      <c r="NZ908" s="57"/>
      <c r="OA908" s="57"/>
      <c r="OB908" s="57"/>
      <c r="OC908" s="57"/>
      <c r="OD908" s="57"/>
      <c r="OE908" s="57"/>
      <c r="OF908" s="57"/>
      <c r="OG908" s="57"/>
      <c r="OH908" s="57"/>
      <c r="OI908" s="57"/>
      <c r="OJ908" s="57"/>
      <c r="OK908" s="57"/>
      <c r="OL908" s="57"/>
      <c r="OM908" s="57"/>
      <c r="ON908" s="57"/>
      <c r="OO908" s="57"/>
      <c r="OP908" s="57"/>
      <c r="OQ908" s="57"/>
      <c r="OR908" s="57"/>
      <c r="OS908" s="57"/>
      <c r="OT908" s="57"/>
      <c r="OU908" s="57"/>
      <c r="OV908" s="57"/>
      <c r="OW908" s="57"/>
      <c r="OX908" s="57"/>
      <c r="OY908" s="57"/>
      <c r="OZ908" s="57"/>
      <c r="PA908" s="57"/>
      <c r="PB908" s="57"/>
      <c r="PC908" s="57"/>
      <c r="PD908" s="57"/>
      <c r="PE908" s="57"/>
      <c r="PF908" s="57"/>
      <c r="PG908" s="57"/>
      <c r="PH908" s="57"/>
      <c r="PI908" s="57"/>
      <c r="PJ908" s="57"/>
      <c r="PK908" s="57"/>
      <c r="PL908" s="57"/>
      <c r="PM908" s="57"/>
      <c r="PN908" s="57"/>
      <c r="PO908" s="57"/>
      <c r="PP908" s="57"/>
      <c r="PQ908" s="57"/>
      <c r="PR908" s="57"/>
      <c r="PS908" s="57"/>
      <c r="PT908" s="57"/>
      <c r="PU908" s="57"/>
      <c r="PV908" s="57"/>
      <c r="PW908" s="57"/>
      <c r="PX908" s="57"/>
      <c r="PY908" s="57"/>
      <c r="PZ908" s="57"/>
      <c r="QA908" s="57"/>
      <c r="QB908" s="57"/>
      <c r="QC908" s="57"/>
      <c r="QD908" s="57"/>
      <c r="QE908" s="57"/>
      <c r="QF908" s="57"/>
      <c r="QG908" s="57"/>
      <c r="QH908" s="57"/>
      <c r="QI908" s="57"/>
      <c r="QJ908" s="57"/>
      <c r="QK908" s="57"/>
      <c r="QL908" s="57"/>
      <c r="QM908" s="57"/>
      <c r="QN908" s="57"/>
      <c r="QO908" s="57"/>
      <c r="QP908" s="57"/>
      <c r="QQ908" s="57"/>
      <c r="QR908" s="57"/>
      <c r="QS908" s="57"/>
      <c r="QT908" s="57"/>
      <c r="QU908" s="57"/>
      <c r="QV908" s="57"/>
      <c r="QW908" s="57"/>
      <c r="QX908" s="57"/>
      <c r="QY908" s="57"/>
      <c r="QZ908" s="57"/>
      <c r="RA908" s="57"/>
      <c r="RB908" s="57"/>
      <c r="RC908" s="57"/>
      <c r="RD908" s="57"/>
      <c r="RE908" s="57"/>
      <c r="RF908" s="57"/>
      <c r="RG908" s="57"/>
      <c r="RH908" s="57"/>
      <c r="RI908" s="57"/>
      <c r="RJ908" s="57"/>
      <c r="RK908" s="57"/>
      <c r="RL908" s="57"/>
      <c r="RM908" s="57"/>
      <c r="RN908" s="57"/>
      <c r="RO908" s="57"/>
      <c r="RP908" s="57"/>
      <c r="RQ908" s="57"/>
      <c r="RR908" s="57"/>
      <c r="RS908" s="57"/>
      <c r="RT908" s="57"/>
      <c r="RU908" s="57"/>
      <c r="RV908" s="57"/>
      <c r="RW908" s="57"/>
      <c r="RX908" s="57"/>
      <c r="RY908" s="57"/>
      <c r="RZ908" s="57"/>
      <c r="SA908" s="57"/>
      <c r="SB908" s="57"/>
      <c r="SC908" s="57"/>
      <c r="SD908" s="57"/>
      <c r="SE908" s="57"/>
      <c r="SF908" s="57"/>
      <c r="SG908" s="57"/>
      <c r="SH908" s="57"/>
      <c r="SI908" s="57"/>
      <c r="SJ908" s="57"/>
      <c r="SK908" s="57"/>
      <c r="SL908" s="57"/>
      <c r="SM908" s="57"/>
      <c r="SN908" s="57"/>
      <c r="SO908" s="57"/>
      <c r="SP908" s="57"/>
      <c r="SQ908" s="57"/>
      <c r="SR908" s="57"/>
      <c r="SS908" s="57"/>
      <c r="ST908" s="57"/>
      <c r="SU908" s="57"/>
      <c r="SV908" s="57"/>
      <c r="SW908" s="57"/>
      <c r="SX908" s="57"/>
      <c r="SY908" s="57"/>
      <c r="SZ908" s="57"/>
      <c r="TA908" s="57"/>
      <c r="TB908" s="57"/>
      <c r="TC908" s="57"/>
      <c r="TD908" s="57"/>
      <c r="TE908" s="57"/>
      <c r="TF908" s="57"/>
      <c r="TG908" s="57"/>
      <c r="TH908" s="57"/>
      <c r="TI908" s="57"/>
      <c r="TJ908" s="57"/>
      <c r="TK908" s="57"/>
      <c r="TL908" s="57"/>
      <c r="TM908" s="57"/>
      <c r="TN908" s="57"/>
      <c r="TO908" s="57"/>
      <c r="TP908" s="57"/>
      <c r="TQ908" s="57"/>
      <c r="TR908" s="57"/>
      <c r="TS908" s="57"/>
      <c r="TT908" s="57"/>
      <c r="TU908" s="57"/>
      <c r="TV908" s="57"/>
      <c r="TW908" s="57"/>
      <c r="TX908" s="57"/>
      <c r="TY908" s="57"/>
      <c r="TZ908" s="57"/>
      <c r="UA908" s="57"/>
      <c r="UB908" s="57"/>
      <c r="UC908" s="57"/>
      <c r="UD908" s="57"/>
      <c r="UE908" s="57"/>
      <c r="UF908" s="57"/>
      <c r="UG908" s="57"/>
      <c r="UH908" s="57"/>
      <c r="UI908" s="57"/>
      <c r="UJ908" s="57"/>
      <c r="UK908" s="57"/>
      <c r="UL908" s="57"/>
      <c r="UM908" s="57"/>
      <c r="UN908" s="57"/>
      <c r="UO908" s="57"/>
      <c r="UP908" s="57"/>
      <c r="UQ908" s="57"/>
      <c r="UR908" s="57"/>
      <c r="US908" s="57"/>
      <c r="UT908" s="57"/>
      <c r="UU908" s="57"/>
      <c r="UV908" s="57"/>
      <c r="UW908" s="57"/>
      <c r="UX908" s="57"/>
      <c r="UY908" s="57"/>
      <c r="UZ908" s="57"/>
      <c r="VA908" s="57"/>
      <c r="VB908" s="57"/>
      <c r="VC908" s="57"/>
      <c r="VD908" s="57"/>
      <c r="VE908" s="57"/>
      <c r="VF908" s="57"/>
      <c r="VG908" s="57"/>
      <c r="VH908" s="57"/>
      <c r="VI908" s="57"/>
      <c r="VJ908" s="57"/>
      <c r="VK908" s="57"/>
      <c r="VL908" s="57"/>
      <c r="VM908" s="57"/>
      <c r="VN908" s="57"/>
      <c r="VO908" s="57"/>
      <c r="VP908" s="57"/>
      <c r="VQ908" s="57"/>
      <c r="VR908" s="57"/>
      <c r="VS908" s="57"/>
      <c r="VT908" s="57"/>
      <c r="VU908" s="57"/>
      <c r="VV908" s="57"/>
      <c r="VW908" s="57"/>
      <c r="VX908" s="57"/>
      <c r="VY908" s="57"/>
      <c r="VZ908" s="57"/>
      <c r="WA908" s="57"/>
      <c r="WB908" s="57"/>
      <c r="WC908" s="57"/>
      <c r="WD908" s="57"/>
      <c r="WE908" s="57"/>
      <c r="WF908" s="57"/>
      <c r="WG908" s="57"/>
      <c r="WH908" s="57"/>
      <c r="WI908" s="57"/>
      <c r="WJ908" s="57"/>
      <c r="WK908" s="57"/>
      <c r="WL908" s="57"/>
      <c r="WM908" s="57"/>
      <c r="WN908" s="57"/>
      <c r="WO908" s="57"/>
      <c r="WP908" s="57"/>
      <c r="WQ908" s="57"/>
      <c r="WR908" s="57"/>
      <c r="WS908" s="57"/>
      <c r="WT908" s="57"/>
      <c r="WU908" s="57"/>
      <c r="WV908" s="57"/>
      <c r="WW908" s="57"/>
      <c r="WX908" s="57"/>
      <c r="WY908" s="57"/>
      <c r="WZ908" s="57"/>
      <c r="XA908" s="57"/>
      <c r="XB908" s="57"/>
      <c r="XC908" s="57"/>
      <c r="XD908" s="57"/>
      <c r="XE908" s="57"/>
      <c r="XF908" s="57"/>
      <c r="XG908" s="57"/>
      <c r="XH908" s="57"/>
      <c r="XI908" s="57"/>
      <c r="XJ908" s="57"/>
      <c r="XK908" s="57"/>
      <c r="XL908" s="57"/>
      <c r="XM908" s="57"/>
      <c r="XN908" s="57"/>
      <c r="XO908" s="57"/>
      <c r="XP908" s="57"/>
      <c r="XQ908" s="57"/>
      <c r="XR908" s="57"/>
      <c r="XS908" s="57"/>
      <c r="XT908" s="57"/>
      <c r="XU908" s="57"/>
      <c r="XV908" s="57"/>
      <c r="XW908" s="57"/>
    </row>
    <row r="909">
      <c r="AI909" s="57"/>
      <c r="BR909" s="57"/>
      <c r="DA909" s="57"/>
      <c r="EJ909" s="57"/>
      <c r="EK909" s="57"/>
      <c r="EL909" s="57"/>
      <c r="EM909" s="57"/>
      <c r="EN909" s="57"/>
      <c r="EO909" s="57"/>
      <c r="EP909" s="57"/>
      <c r="EQ909" s="57"/>
      <c r="ER909" s="57"/>
      <c r="ES909" s="57"/>
      <c r="ET909" s="57"/>
      <c r="EU909" s="57"/>
      <c r="EV909" s="57"/>
      <c r="EW909" s="57"/>
      <c r="EX909" s="57"/>
      <c r="EY909" s="57"/>
      <c r="EZ909" s="57"/>
      <c r="FA909" s="57"/>
      <c r="FB909" s="57"/>
      <c r="FC909" s="57"/>
      <c r="FD909" s="57"/>
      <c r="FE909" s="57"/>
      <c r="FF909" s="57"/>
      <c r="FG909" s="57"/>
      <c r="FH909" s="57"/>
      <c r="FI909" s="57"/>
      <c r="FJ909" s="57"/>
      <c r="FK909" s="57"/>
      <c r="FL909" s="57"/>
      <c r="FM909" s="57"/>
      <c r="FN909" s="57"/>
      <c r="FO909" s="57"/>
      <c r="FP909" s="57"/>
      <c r="FQ909" s="57"/>
      <c r="FR909" s="57"/>
      <c r="FS909" s="57"/>
      <c r="FT909" s="57"/>
      <c r="FU909" s="57"/>
      <c r="FV909" s="57"/>
      <c r="FW909" s="57"/>
      <c r="FX909" s="57"/>
      <c r="FY909" s="57"/>
      <c r="FZ909" s="57"/>
      <c r="GA909" s="57"/>
      <c r="GB909" s="57"/>
      <c r="GC909" s="57"/>
      <c r="GD909" s="57"/>
      <c r="GE909" s="57"/>
      <c r="GF909" s="57"/>
      <c r="GG909" s="57"/>
      <c r="GH909" s="57"/>
      <c r="GI909" s="57"/>
      <c r="GJ909" s="57"/>
      <c r="GK909" s="57"/>
      <c r="GL909" s="57"/>
      <c r="GM909" s="57"/>
      <c r="GN909" s="57"/>
      <c r="GO909" s="57"/>
      <c r="GP909" s="57"/>
      <c r="GQ909" s="57"/>
      <c r="GR909" s="57"/>
      <c r="GS909" s="57"/>
      <c r="GT909" s="57"/>
      <c r="GU909" s="57"/>
      <c r="GV909" s="57"/>
      <c r="GW909" s="57"/>
      <c r="GX909" s="57"/>
      <c r="GY909" s="57"/>
      <c r="GZ909" s="57"/>
      <c r="HA909" s="57"/>
      <c r="HB909" s="57"/>
      <c r="HC909" s="57"/>
      <c r="HD909" s="57"/>
      <c r="HE909" s="57"/>
      <c r="HF909" s="57"/>
      <c r="HG909" s="57"/>
      <c r="HH909" s="57"/>
      <c r="HI909" s="57"/>
      <c r="HJ909" s="57"/>
      <c r="HK909" s="57"/>
      <c r="HL909" s="57"/>
      <c r="HM909" s="57"/>
      <c r="HN909" s="57"/>
      <c r="HO909" s="57"/>
      <c r="HP909" s="57"/>
      <c r="HQ909" s="57"/>
      <c r="HR909" s="57"/>
      <c r="HS909" s="57"/>
      <c r="HT909" s="57"/>
      <c r="HU909" s="57"/>
      <c r="HV909" s="57"/>
      <c r="HW909" s="57"/>
      <c r="HX909" s="57"/>
      <c r="HY909" s="57"/>
      <c r="HZ909" s="57"/>
      <c r="IA909" s="57"/>
      <c r="IB909" s="57"/>
      <c r="IC909" s="57"/>
      <c r="ID909" s="57"/>
      <c r="IE909" s="57"/>
      <c r="IF909" s="57"/>
      <c r="IG909" s="57"/>
      <c r="IH909" s="57"/>
      <c r="II909" s="57"/>
      <c r="IJ909" s="57"/>
      <c r="IK909" s="57"/>
      <c r="IL909" s="57"/>
      <c r="IM909" s="57"/>
      <c r="IN909" s="57"/>
      <c r="IO909" s="57"/>
      <c r="IP909" s="57"/>
      <c r="IQ909" s="57"/>
      <c r="IR909" s="57"/>
      <c r="IS909" s="57"/>
      <c r="IT909" s="57"/>
      <c r="IU909" s="57"/>
      <c r="IV909" s="57"/>
      <c r="IW909" s="57"/>
      <c r="IX909" s="57"/>
      <c r="IY909" s="57"/>
      <c r="IZ909" s="57"/>
      <c r="JA909" s="57"/>
      <c r="JB909" s="57"/>
      <c r="JC909" s="57"/>
      <c r="JD909" s="57"/>
      <c r="JE909" s="57"/>
      <c r="JF909" s="57"/>
      <c r="JG909" s="57"/>
      <c r="JH909" s="57"/>
      <c r="JI909" s="57"/>
      <c r="JJ909" s="57"/>
      <c r="JK909" s="57"/>
      <c r="JL909" s="57"/>
      <c r="JM909" s="57"/>
      <c r="JN909" s="57"/>
      <c r="JO909" s="57"/>
      <c r="JP909" s="57"/>
      <c r="JQ909" s="57"/>
      <c r="JR909" s="57"/>
      <c r="JS909" s="57"/>
      <c r="JT909" s="57"/>
      <c r="JU909" s="57"/>
      <c r="JV909" s="57"/>
      <c r="JW909" s="57"/>
      <c r="JX909" s="57"/>
      <c r="JY909" s="57"/>
      <c r="JZ909" s="57"/>
      <c r="KA909" s="57"/>
      <c r="KB909" s="57"/>
      <c r="KC909" s="57"/>
      <c r="KD909" s="57"/>
      <c r="KE909" s="57"/>
      <c r="KF909" s="57"/>
      <c r="KG909" s="57"/>
      <c r="KH909" s="57"/>
      <c r="KI909" s="57"/>
      <c r="KJ909" s="57"/>
      <c r="KK909" s="57"/>
      <c r="KL909" s="57"/>
      <c r="KM909" s="57"/>
      <c r="KN909" s="57"/>
      <c r="KO909" s="57"/>
      <c r="KP909" s="57"/>
      <c r="KQ909" s="57"/>
      <c r="KR909" s="57"/>
      <c r="KS909" s="57"/>
      <c r="KT909" s="57"/>
      <c r="KU909" s="57"/>
      <c r="KV909" s="57"/>
      <c r="KW909" s="57"/>
      <c r="KX909" s="57"/>
      <c r="KY909" s="57"/>
      <c r="KZ909" s="57"/>
      <c r="LA909" s="57"/>
      <c r="LB909" s="57"/>
      <c r="LC909" s="57"/>
      <c r="LD909" s="57"/>
      <c r="LE909" s="57"/>
      <c r="LF909" s="57"/>
      <c r="LG909" s="57"/>
      <c r="LH909" s="57"/>
      <c r="LI909" s="57"/>
      <c r="LJ909" s="57"/>
      <c r="LK909" s="57"/>
      <c r="LL909" s="57"/>
      <c r="LM909" s="57"/>
      <c r="LN909" s="57"/>
      <c r="LO909" s="57"/>
      <c r="LP909" s="57"/>
      <c r="LQ909" s="57"/>
      <c r="LR909" s="57"/>
      <c r="LS909" s="57"/>
      <c r="LT909" s="57"/>
      <c r="LU909" s="57"/>
      <c r="LV909" s="57"/>
      <c r="LW909" s="57"/>
      <c r="LX909" s="57"/>
      <c r="LY909" s="57"/>
      <c r="LZ909" s="57"/>
      <c r="MA909" s="57"/>
      <c r="MB909" s="57"/>
      <c r="MC909" s="57"/>
      <c r="MD909" s="57"/>
      <c r="ME909" s="57"/>
      <c r="MF909" s="57"/>
      <c r="MG909" s="57"/>
      <c r="MH909" s="57"/>
      <c r="MI909" s="57"/>
      <c r="MJ909" s="57"/>
      <c r="MK909" s="57"/>
      <c r="ML909" s="57"/>
      <c r="MM909" s="57"/>
      <c r="MN909" s="57"/>
      <c r="MO909" s="57"/>
      <c r="MP909" s="57"/>
      <c r="MQ909" s="57"/>
      <c r="MR909" s="57"/>
      <c r="MS909" s="57"/>
      <c r="MT909" s="57"/>
      <c r="MU909" s="57"/>
      <c r="MV909" s="57"/>
      <c r="MW909" s="57"/>
      <c r="MX909" s="57"/>
      <c r="MY909" s="57"/>
      <c r="MZ909" s="57"/>
      <c r="NA909" s="57"/>
      <c r="NB909" s="57"/>
      <c r="NC909" s="57"/>
      <c r="ND909" s="57"/>
      <c r="NE909" s="57"/>
      <c r="NF909" s="57"/>
      <c r="NG909" s="57"/>
      <c r="NH909" s="57"/>
      <c r="NI909" s="57"/>
      <c r="NJ909" s="57"/>
      <c r="NK909" s="57"/>
      <c r="NL909" s="57"/>
      <c r="NM909" s="57"/>
      <c r="NN909" s="57"/>
      <c r="NO909" s="57"/>
      <c r="NP909" s="57"/>
      <c r="NQ909" s="57"/>
      <c r="NR909" s="57"/>
      <c r="NS909" s="57"/>
      <c r="NT909" s="57"/>
      <c r="NU909" s="57"/>
      <c r="NV909" s="57"/>
      <c r="NW909" s="57"/>
      <c r="NX909" s="57"/>
      <c r="NY909" s="57"/>
      <c r="NZ909" s="57"/>
      <c r="OA909" s="57"/>
      <c r="OB909" s="57"/>
      <c r="OC909" s="57"/>
      <c r="OD909" s="57"/>
      <c r="OE909" s="57"/>
      <c r="OF909" s="57"/>
      <c r="OG909" s="57"/>
      <c r="OH909" s="57"/>
      <c r="OI909" s="57"/>
      <c r="OJ909" s="57"/>
      <c r="OK909" s="57"/>
      <c r="OL909" s="57"/>
      <c r="OM909" s="57"/>
      <c r="ON909" s="57"/>
      <c r="OO909" s="57"/>
      <c r="OP909" s="57"/>
      <c r="OQ909" s="57"/>
      <c r="OR909" s="57"/>
      <c r="OS909" s="57"/>
      <c r="OT909" s="57"/>
      <c r="OU909" s="57"/>
      <c r="OV909" s="57"/>
      <c r="OW909" s="57"/>
      <c r="OX909" s="57"/>
      <c r="OY909" s="57"/>
      <c r="OZ909" s="57"/>
      <c r="PA909" s="57"/>
      <c r="PB909" s="57"/>
      <c r="PC909" s="57"/>
      <c r="PD909" s="57"/>
      <c r="PE909" s="57"/>
      <c r="PF909" s="57"/>
      <c r="PG909" s="57"/>
      <c r="PH909" s="57"/>
      <c r="PI909" s="57"/>
      <c r="PJ909" s="57"/>
      <c r="PK909" s="57"/>
      <c r="PL909" s="57"/>
      <c r="PM909" s="57"/>
      <c r="PN909" s="57"/>
      <c r="PO909" s="57"/>
      <c r="PP909" s="57"/>
      <c r="PQ909" s="57"/>
      <c r="PR909" s="57"/>
      <c r="PS909" s="57"/>
      <c r="PT909" s="57"/>
      <c r="PU909" s="57"/>
      <c r="PV909" s="57"/>
      <c r="PW909" s="57"/>
      <c r="PX909" s="57"/>
      <c r="PY909" s="57"/>
      <c r="PZ909" s="57"/>
      <c r="QA909" s="57"/>
      <c r="QB909" s="57"/>
      <c r="QC909" s="57"/>
      <c r="QD909" s="57"/>
      <c r="QE909" s="57"/>
      <c r="QF909" s="57"/>
      <c r="QG909" s="57"/>
      <c r="QH909" s="57"/>
      <c r="QI909" s="57"/>
      <c r="QJ909" s="57"/>
      <c r="QK909" s="57"/>
      <c r="QL909" s="57"/>
      <c r="QM909" s="57"/>
      <c r="QN909" s="57"/>
      <c r="QO909" s="57"/>
      <c r="QP909" s="57"/>
      <c r="QQ909" s="57"/>
      <c r="QR909" s="57"/>
      <c r="QS909" s="57"/>
      <c r="QT909" s="57"/>
      <c r="QU909" s="57"/>
      <c r="QV909" s="57"/>
      <c r="QW909" s="57"/>
      <c r="QX909" s="57"/>
      <c r="QY909" s="57"/>
      <c r="QZ909" s="57"/>
      <c r="RA909" s="57"/>
      <c r="RB909" s="57"/>
      <c r="RC909" s="57"/>
      <c r="RD909" s="57"/>
      <c r="RE909" s="57"/>
      <c r="RF909" s="57"/>
      <c r="RG909" s="57"/>
      <c r="RH909" s="57"/>
      <c r="RI909" s="57"/>
      <c r="RJ909" s="57"/>
      <c r="RK909" s="57"/>
      <c r="RL909" s="57"/>
      <c r="RM909" s="57"/>
      <c r="RN909" s="57"/>
      <c r="RO909" s="57"/>
      <c r="RP909" s="57"/>
      <c r="RQ909" s="57"/>
      <c r="RR909" s="57"/>
      <c r="RS909" s="57"/>
      <c r="RT909" s="57"/>
      <c r="RU909" s="57"/>
      <c r="RV909" s="57"/>
      <c r="RW909" s="57"/>
      <c r="RX909" s="57"/>
      <c r="RY909" s="57"/>
      <c r="RZ909" s="57"/>
      <c r="SA909" s="57"/>
      <c r="SB909" s="57"/>
      <c r="SC909" s="57"/>
      <c r="SD909" s="57"/>
      <c r="SE909" s="57"/>
      <c r="SF909" s="57"/>
      <c r="SG909" s="57"/>
      <c r="SH909" s="57"/>
      <c r="SI909" s="57"/>
      <c r="SJ909" s="57"/>
      <c r="SK909" s="57"/>
      <c r="SL909" s="57"/>
      <c r="SM909" s="57"/>
      <c r="SN909" s="57"/>
      <c r="SO909" s="57"/>
      <c r="SP909" s="57"/>
      <c r="SQ909" s="57"/>
      <c r="SR909" s="57"/>
      <c r="SS909" s="57"/>
      <c r="ST909" s="57"/>
      <c r="SU909" s="57"/>
      <c r="SV909" s="57"/>
      <c r="SW909" s="57"/>
      <c r="SX909" s="57"/>
      <c r="SY909" s="57"/>
      <c r="SZ909" s="57"/>
      <c r="TA909" s="57"/>
      <c r="TB909" s="57"/>
      <c r="TC909" s="57"/>
      <c r="TD909" s="57"/>
      <c r="TE909" s="57"/>
      <c r="TF909" s="57"/>
      <c r="TG909" s="57"/>
      <c r="TH909" s="57"/>
      <c r="TI909" s="57"/>
      <c r="TJ909" s="57"/>
      <c r="TK909" s="57"/>
      <c r="TL909" s="57"/>
      <c r="TM909" s="57"/>
      <c r="TN909" s="57"/>
      <c r="TO909" s="57"/>
      <c r="TP909" s="57"/>
      <c r="TQ909" s="57"/>
      <c r="TR909" s="57"/>
      <c r="TS909" s="57"/>
      <c r="TT909" s="57"/>
      <c r="TU909" s="57"/>
      <c r="TV909" s="57"/>
      <c r="TW909" s="57"/>
      <c r="TX909" s="57"/>
      <c r="TY909" s="57"/>
      <c r="TZ909" s="57"/>
      <c r="UA909" s="57"/>
      <c r="UB909" s="57"/>
      <c r="UC909" s="57"/>
      <c r="UD909" s="57"/>
      <c r="UE909" s="57"/>
      <c r="UF909" s="57"/>
      <c r="UG909" s="57"/>
      <c r="UH909" s="57"/>
      <c r="UI909" s="57"/>
      <c r="UJ909" s="57"/>
      <c r="UK909" s="57"/>
      <c r="UL909" s="57"/>
      <c r="UM909" s="57"/>
      <c r="UN909" s="57"/>
      <c r="UO909" s="57"/>
      <c r="UP909" s="57"/>
      <c r="UQ909" s="57"/>
      <c r="UR909" s="57"/>
      <c r="US909" s="57"/>
      <c r="UT909" s="57"/>
      <c r="UU909" s="57"/>
      <c r="UV909" s="57"/>
      <c r="UW909" s="57"/>
      <c r="UX909" s="57"/>
      <c r="UY909" s="57"/>
      <c r="UZ909" s="57"/>
      <c r="VA909" s="57"/>
      <c r="VB909" s="57"/>
      <c r="VC909" s="57"/>
      <c r="VD909" s="57"/>
      <c r="VE909" s="57"/>
      <c r="VF909" s="57"/>
      <c r="VG909" s="57"/>
      <c r="VH909" s="57"/>
      <c r="VI909" s="57"/>
      <c r="VJ909" s="57"/>
      <c r="VK909" s="57"/>
      <c r="VL909" s="57"/>
      <c r="VM909" s="57"/>
      <c r="VN909" s="57"/>
      <c r="VO909" s="57"/>
      <c r="VP909" s="57"/>
      <c r="VQ909" s="57"/>
      <c r="VR909" s="57"/>
      <c r="VS909" s="57"/>
      <c r="VT909" s="57"/>
      <c r="VU909" s="57"/>
      <c r="VV909" s="57"/>
      <c r="VW909" s="57"/>
      <c r="VX909" s="57"/>
      <c r="VY909" s="57"/>
      <c r="VZ909" s="57"/>
      <c r="WA909" s="57"/>
      <c r="WB909" s="57"/>
      <c r="WC909" s="57"/>
      <c r="WD909" s="57"/>
      <c r="WE909" s="57"/>
      <c r="WF909" s="57"/>
      <c r="WG909" s="57"/>
      <c r="WH909" s="57"/>
      <c r="WI909" s="57"/>
      <c r="WJ909" s="57"/>
      <c r="WK909" s="57"/>
      <c r="WL909" s="57"/>
      <c r="WM909" s="57"/>
      <c r="WN909" s="57"/>
      <c r="WO909" s="57"/>
      <c r="WP909" s="57"/>
      <c r="WQ909" s="57"/>
      <c r="WR909" s="57"/>
      <c r="WS909" s="57"/>
      <c r="WT909" s="57"/>
      <c r="WU909" s="57"/>
      <c r="WV909" s="57"/>
      <c r="WW909" s="57"/>
      <c r="WX909" s="57"/>
      <c r="WY909" s="57"/>
      <c r="WZ909" s="57"/>
      <c r="XA909" s="57"/>
      <c r="XB909" s="57"/>
      <c r="XC909" s="57"/>
      <c r="XD909" s="57"/>
      <c r="XE909" s="57"/>
      <c r="XF909" s="57"/>
      <c r="XG909" s="57"/>
      <c r="XH909" s="57"/>
      <c r="XI909" s="57"/>
      <c r="XJ909" s="57"/>
      <c r="XK909" s="57"/>
      <c r="XL909" s="57"/>
      <c r="XM909" s="57"/>
      <c r="XN909" s="57"/>
      <c r="XO909" s="57"/>
      <c r="XP909" s="57"/>
      <c r="XQ909" s="57"/>
      <c r="XR909" s="57"/>
      <c r="XS909" s="57"/>
      <c r="XT909" s="57"/>
      <c r="XU909" s="57"/>
      <c r="XV909" s="57"/>
      <c r="XW909" s="57"/>
    </row>
    <row r="910">
      <c r="AI910" s="57"/>
      <c r="BR910" s="57"/>
      <c r="DA910" s="57"/>
      <c r="EJ910" s="57"/>
      <c r="EK910" s="57"/>
      <c r="EL910" s="57"/>
      <c r="EM910" s="57"/>
      <c r="EN910" s="57"/>
      <c r="EO910" s="57"/>
      <c r="EP910" s="57"/>
      <c r="EQ910" s="57"/>
      <c r="ER910" s="57"/>
      <c r="ES910" s="57"/>
      <c r="ET910" s="57"/>
      <c r="EU910" s="57"/>
      <c r="EV910" s="57"/>
      <c r="EW910" s="57"/>
      <c r="EX910" s="57"/>
      <c r="EY910" s="57"/>
      <c r="EZ910" s="57"/>
      <c r="FA910" s="57"/>
      <c r="FB910" s="57"/>
      <c r="FC910" s="57"/>
      <c r="FD910" s="57"/>
      <c r="FE910" s="57"/>
      <c r="FF910" s="57"/>
      <c r="FG910" s="57"/>
      <c r="FH910" s="57"/>
      <c r="FI910" s="57"/>
      <c r="FJ910" s="57"/>
      <c r="FK910" s="57"/>
      <c r="FL910" s="57"/>
      <c r="FM910" s="57"/>
      <c r="FN910" s="57"/>
      <c r="FO910" s="57"/>
      <c r="FP910" s="57"/>
      <c r="FQ910" s="57"/>
      <c r="FR910" s="57"/>
      <c r="FS910" s="57"/>
      <c r="FT910" s="57"/>
      <c r="FU910" s="57"/>
      <c r="FV910" s="57"/>
      <c r="FW910" s="57"/>
      <c r="FX910" s="57"/>
      <c r="FY910" s="57"/>
      <c r="FZ910" s="57"/>
      <c r="GA910" s="57"/>
      <c r="GB910" s="57"/>
      <c r="GC910" s="57"/>
      <c r="GD910" s="57"/>
      <c r="GE910" s="57"/>
      <c r="GF910" s="57"/>
      <c r="GG910" s="57"/>
      <c r="GH910" s="57"/>
      <c r="GI910" s="57"/>
      <c r="GJ910" s="57"/>
      <c r="GK910" s="57"/>
      <c r="GL910" s="57"/>
      <c r="GM910" s="57"/>
      <c r="GN910" s="57"/>
      <c r="GO910" s="57"/>
      <c r="GP910" s="57"/>
      <c r="GQ910" s="57"/>
      <c r="GR910" s="57"/>
      <c r="GS910" s="57"/>
      <c r="GT910" s="57"/>
      <c r="GU910" s="57"/>
      <c r="GV910" s="57"/>
      <c r="GW910" s="57"/>
      <c r="GX910" s="57"/>
      <c r="GY910" s="57"/>
      <c r="GZ910" s="57"/>
      <c r="HA910" s="57"/>
      <c r="HB910" s="57"/>
      <c r="HC910" s="57"/>
      <c r="HD910" s="57"/>
      <c r="HE910" s="57"/>
      <c r="HF910" s="57"/>
      <c r="HG910" s="57"/>
      <c r="HH910" s="57"/>
      <c r="HI910" s="57"/>
      <c r="HJ910" s="57"/>
      <c r="HK910" s="57"/>
      <c r="HL910" s="57"/>
      <c r="HM910" s="57"/>
      <c r="HN910" s="57"/>
      <c r="HO910" s="57"/>
      <c r="HP910" s="57"/>
      <c r="HQ910" s="57"/>
      <c r="HR910" s="57"/>
      <c r="HS910" s="57"/>
      <c r="HT910" s="57"/>
      <c r="HU910" s="57"/>
      <c r="HV910" s="57"/>
      <c r="HW910" s="57"/>
      <c r="HX910" s="57"/>
      <c r="HY910" s="57"/>
      <c r="HZ910" s="57"/>
      <c r="IA910" s="57"/>
      <c r="IB910" s="57"/>
      <c r="IC910" s="57"/>
      <c r="ID910" s="57"/>
      <c r="IE910" s="57"/>
      <c r="IF910" s="57"/>
      <c r="IG910" s="57"/>
      <c r="IH910" s="57"/>
      <c r="II910" s="57"/>
      <c r="IJ910" s="57"/>
      <c r="IK910" s="57"/>
      <c r="IL910" s="57"/>
      <c r="IM910" s="57"/>
      <c r="IN910" s="57"/>
      <c r="IO910" s="57"/>
      <c r="IP910" s="57"/>
      <c r="IQ910" s="57"/>
      <c r="IR910" s="57"/>
      <c r="IS910" s="57"/>
      <c r="IT910" s="57"/>
      <c r="IU910" s="57"/>
      <c r="IV910" s="57"/>
      <c r="IW910" s="57"/>
      <c r="IX910" s="57"/>
      <c r="IY910" s="57"/>
      <c r="IZ910" s="57"/>
      <c r="JA910" s="57"/>
      <c r="JB910" s="57"/>
      <c r="JC910" s="57"/>
      <c r="JD910" s="57"/>
      <c r="JE910" s="57"/>
      <c r="JF910" s="57"/>
      <c r="JG910" s="57"/>
      <c r="JH910" s="57"/>
      <c r="JI910" s="57"/>
      <c r="JJ910" s="57"/>
      <c r="JK910" s="57"/>
      <c r="JL910" s="57"/>
      <c r="JM910" s="57"/>
      <c r="JN910" s="57"/>
      <c r="JO910" s="57"/>
      <c r="JP910" s="57"/>
      <c r="JQ910" s="57"/>
      <c r="JR910" s="57"/>
      <c r="JS910" s="57"/>
      <c r="JT910" s="57"/>
      <c r="JU910" s="57"/>
      <c r="JV910" s="57"/>
      <c r="JW910" s="57"/>
      <c r="JX910" s="57"/>
      <c r="JY910" s="57"/>
      <c r="JZ910" s="57"/>
      <c r="KA910" s="57"/>
      <c r="KB910" s="57"/>
      <c r="KC910" s="57"/>
      <c r="KD910" s="57"/>
      <c r="KE910" s="57"/>
      <c r="KF910" s="57"/>
      <c r="KG910" s="57"/>
      <c r="KH910" s="57"/>
      <c r="KI910" s="57"/>
      <c r="KJ910" s="57"/>
      <c r="KK910" s="57"/>
      <c r="KL910" s="57"/>
      <c r="KM910" s="57"/>
      <c r="KN910" s="57"/>
      <c r="KO910" s="57"/>
      <c r="KP910" s="57"/>
      <c r="KQ910" s="57"/>
      <c r="KR910" s="57"/>
      <c r="KS910" s="57"/>
      <c r="KT910" s="57"/>
      <c r="KU910" s="57"/>
      <c r="KV910" s="57"/>
      <c r="KW910" s="57"/>
      <c r="KX910" s="57"/>
      <c r="KY910" s="57"/>
      <c r="KZ910" s="57"/>
      <c r="LA910" s="57"/>
      <c r="LB910" s="57"/>
      <c r="LC910" s="57"/>
      <c r="LD910" s="57"/>
      <c r="LE910" s="57"/>
      <c r="LF910" s="57"/>
      <c r="LG910" s="57"/>
      <c r="LH910" s="57"/>
      <c r="LI910" s="57"/>
      <c r="LJ910" s="57"/>
      <c r="LK910" s="57"/>
      <c r="LL910" s="57"/>
      <c r="LM910" s="57"/>
      <c r="LN910" s="57"/>
      <c r="LO910" s="57"/>
      <c r="LP910" s="57"/>
      <c r="LQ910" s="57"/>
      <c r="LR910" s="57"/>
      <c r="LS910" s="57"/>
      <c r="LT910" s="57"/>
      <c r="LU910" s="57"/>
      <c r="LV910" s="57"/>
      <c r="LW910" s="57"/>
      <c r="LX910" s="57"/>
      <c r="LY910" s="57"/>
      <c r="LZ910" s="57"/>
      <c r="MA910" s="57"/>
      <c r="MB910" s="57"/>
      <c r="MC910" s="57"/>
      <c r="MD910" s="57"/>
      <c r="ME910" s="57"/>
      <c r="MF910" s="57"/>
      <c r="MG910" s="57"/>
      <c r="MH910" s="57"/>
      <c r="MI910" s="57"/>
      <c r="MJ910" s="57"/>
      <c r="MK910" s="57"/>
      <c r="ML910" s="57"/>
      <c r="MM910" s="57"/>
      <c r="MN910" s="57"/>
      <c r="MO910" s="57"/>
      <c r="MP910" s="57"/>
      <c r="MQ910" s="57"/>
      <c r="MR910" s="57"/>
      <c r="MS910" s="57"/>
      <c r="MT910" s="57"/>
      <c r="MU910" s="57"/>
      <c r="MV910" s="57"/>
      <c r="MW910" s="57"/>
      <c r="MX910" s="57"/>
      <c r="MY910" s="57"/>
      <c r="MZ910" s="57"/>
      <c r="NA910" s="57"/>
      <c r="NB910" s="57"/>
      <c r="NC910" s="57"/>
      <c r="ND910" s="57"/>
      <c r="NE910" s="57"/>
      <c r="NF910" s="57"/>
      <c r="NG910" s="57"/>
      <c r="NH910" s="57"/>
      <c r="NI910" s="57"/>
      <c r="NJ910" s="57"/>
      <c r="NK910" s="57"/>
      <c r="NL910" s="57"/>
      <c r="NM910" s="57"/>
      <c r="NN910" s="57"/>
      <c r="NO910" s="57"/>
      <c r="NP910" s="57"/>
      <c r="NQ910" s="57"/>
      <c r="NR910" s="57"/>
      <c r="NS910" s="57"/>
      <c r="NT910" s="57"/>
      <c r="NU910" s="57"/>
      <c r="NV910" s="57"/>
      <c r="NW910" s="57"/>
      <c r="NX910" s="57"/>
      <c r="NY910" s="57"/>
      <c r="NZ910" s="57"/>
      <c r="OA910" s="57"/>
      <c r="OB910" s="57"/>
      <c r="OC910" s="57"/>
      <c r="OD910" s="57"/>
      <c r="OE910" s="57"/>
      <c r="OF910" s="57"/>
      <c r="OG910" s="57"/>
      <c r="OH910" s="57"/>
      <c r="OI910" s="57"/>
      <c r="OJ910" s="57"/>
      <c r="OK910" s="57"/>
      <c r="OL910" s="57"/>
      <c r="OM910" s="57"/>
      <c r="ON910" s="57"/>
      <c r="OO910" s="57"/>
      <c r="OP910" s="57"/>
      <c r="OQ910" s="57"/>
      <c r="OR910" s="57"/>
      <c r="OS910" s="57"/>
      <c r="OT910" s="57"/>
      <c r="OU910" s="57"/>
      <c r="OV910" s="57"/>
      <c r="OW910" s="57"/>
      <c r="OX910" s="57"/>
      <c r="OY910" s="57"/>
      <c r="OZ910" s="57"/>
      <c r="PA910" s="57"/>
      <c r="PB910" s="57"/>
      <c r="PC910" s="57"/>
      <c r="PD910" s="57"/>
      <c r="PE910" s="57"/>
      <c r="PF910" s="57"/>
      <c r="PG910" s="57"/>
      <c r="PH910" s="57"/>
      <c r="PI910" s="57"/>
      <c r="PJ910" s="57"/>
      <c r="PK910" s="57"/>
      <c r="PL910" s="57"/>
      <c r="PM910" s="57"/>
      <c r="PN910" s="57"/>
      <c r="PO910" s="57"/>
      <c r="PP910" s="57"/>
      <c r="PQ910" s="57"/>
      <c r="PR910" s="57"/>
      <c r="PS910" s="57"/>
      <c r="PT910" s="57"/>
      <c r="PU910" s="57"/>
      <c r="PV910" s="57"/>
      <c r="PW910" s="57"/>
      <c r="PX910" s="57"/>
      <c r="PY910" s="57"/>
      <c r="PZ910" s="57"/>
      <c r="QA910" s="57"/>
      <c r="QB910" s="57"/>
      <c r="QC910" s="57"/>
      <c r="QD910" s="57"/>
      <c r="QE910" s="57"/>
      <c r="QF910" s="57"/>
      <c r="QG910" s="57"/>
      <c r="QH910" s="57"/>
      <c r="QI910" s="57"/>
      <c r="QJ910" s="57"/>
      <c r="QK910" s="57"/>
      <c r="QL910" s="57"/>
      <c r="QM910" s="57"/>
      <c r="QN910" s="57"/>
      <c r="QO910" s="57"/>
      <c r="QP910" s="57"/>
      <c r="QQ910" s="57"/>
      <c r="QR910" s="57"/>
      <c r="QS910" s="57"/>
      <c r="QT910" s="57"/>
      <c r="QU910" s="57"/>
      <c r="QV910" s="57"/>
      <c r="QW910" s="57"/>
      <c r="QX910" s="57"/>
      <c r="QY910" s="57"/>
      <c r="QZ910" s="57"/>
      <c r="RA910" s="57"/>
      <c r="RB910" s="57"/>
      <c r="RC910" s="57"/>
      <c r="RD910" s="57"/>
      <c r="RE910" s="57"/>
      <c r="RF910" s="57"/>
      <c r="RG910" s="57"/>
      <c r="RH910" s="57"/>
      <c r="RI910" s="57"/>
      <c r="RJ910" s="57"/>
      <c r="RK910" s="57"/>
      <c r="RL910" s="57"/>
      <c r="RM910" s="57"/>
      <c r="RN910" s="57"/>
      <c r="RO910" s="57"/>
      <c r="RP910" s="57"/>
      <c r="RQ910" s="57"/>
      <c r="RR910" s="57"/>
      <c r="RS910" s="57"/>
      <c r="RT910" s="57"/>
      <c r="RU910" s="57"/>
      <c r="RV910" s="57"/>
      <c r="RW910" s="57"/>
      <c r="RX910" s="57"/>
      <c r="RY910" s="57"/>
      <c r="RZ910" s="57"/>
      <c r="SA910" s="57"/>
      <c r="SB910" s="57"/>
      <c r="SC910" s="57"/>
      <c r="SD910" s="57"/>
      <c r="SE910" s="57"/>
      <c r="SF910" s="57"/>
      <c r="SG910" s="57"/>
      <c r="SH910" s="57"/>
      <c r="SI910" s="57"/>
      <c r="SJ910" s="57"/>
      <c r="SK910" s="57"/>
      <c r="SL910" s="57"/>
      <c r="SM910" s="57"/>
      <c r="SN910" s="57"/>
      <c r="SO910" s="57"/>
      <c r="SP910" s="57"/>
      <c r="SQ910" s="57"/>
      <c r="SR910" s="57"/>
      <c r="SS910" s="57"/>
      <c r="ST910" s="57"/>
      <c r="SU910" s="57"/>
      <c r="SV910" s="57"/>
      <c r="SW910" s="57"/>
      <c r="SX910" s="57"/>
      <c r="SY910" s="57"/>
      <c r="SZ910" s="57"/>
      <c r="TA910" s="57"/>
      <c r="TB910" s="57"/>
      <c r="TC910" s="57"/>
      <c r="TD910" s="57"/>
      <c r="TE910" s="57"/>
      <c r="TF910" s="57"/>
      <c r="TG910" s="57"/>
      <c r="TH910" s="57"/>
      <c r="TI910" s="57"/>
      <c r="TJ910" s="57"/>
      <c r="TK910" s="57"/>
      <c r="TL910" s="57"/>
      <c r="TM910" s="57"/>
      <c r="TN910" s="57"/>
      <c r="TO910" s="57"/>
      <c r="TP910" s="57"/>
      <c r="TQ910" s="57"/>
      <c r="TR910" s="57"/>
      <c r="TS910" s="57"/>
      <c r="TT910" s="57"/>
      <c r="TU910" s="57"/>
      <c r="TV910" s="57"/>
      <c r="TW910" s="57"/>
      <c r="TX910" s="57"/>
      <c r="TY910" s="57"/>
      <c r="TZ910" s="57"/>
      <c r="UA910" s="57"/>
      <c r="UB910" s="57"/>
      <c r="UC910" s="57"/>
      <c r="UD910" s="57"/>
      <c r="UE910" s="57"/>
      <c r="UF910" s="57"/>
      <c r="UG910" s="57"/>
      <c r="UH910" s="57"/>
      <c r="UI910" s="57"/>
      <c r="UJ910" s="57"/>
      <c r="UK910" s="57"/>
      <c r="UL910" s="57"/>
      <c r="UM910" s="57"/>
      <c r="UN910" s="57"/>
      <c r="UO910" s="57"/>
      <c r="UP910" s="57"/>
      <c r="UQ910" s="57"/>
      <c r="UR910" s="57"/>
      <c r="US910" s="57"/>
      <c r="UT910" s="57"/>
      <c r="UU910" s="57"/>
      <c r="UV910" s="57"/>
      <c r="UW910" s="57"/>
      <c r="UX910" s="57"/>
      <c r="UY910" s="57"/>
      <c r="UZ910" s="57"/>
      <c r="VA910" s="57"/>
      <c r="VB910" s="57"/>
      <c r="VC910" s="57"/>
      <c r="VD910" s="57"/>
      <c r="VE910" s="57"/>
      <c r="VF910" s="57"/>
      <c r="VG910" s="57"/>
      <c r="VH910" s="57"/>
      <c r="VI910" s="57"/>
      <c r="VJ910" s="57"/>
      <c r="VK910" s="57"/>
      <c r="VL910" s="57"/>
      <c r="VM910" s="57"/>
      <c r="VN910" s="57"/>
      <c r="VO910" s="57"/>
      <c r="VP910" s="57"/>
      <c r="VQ910" s="57"/>
      <c r="VR910" s="57"/>
      <c r="VS910" s="57"/>
      <c r="VT910" s="57"/>
      <c r="VU910" s="57"/>
      <c r="VV910" s="57"/>
      <c r="VW910" s="57"/>
      <c r="VX910" s="57"/>
      <c r="VY910" s="57"/>
      <c r="VZ910" s="57"/>
      <c r="WA910" s="57"/>
      <c r="WB910" s="57"/>
      <c r="WC910" s="57"/>
      <c r="WD910" s="57"/>
      <c r="WE910" s="57"/>
      <c r="WF910" s="57"/>
      <c r="WG910" s="57"/>
      <c r="WH910" s="57"/>
      <c r="WI910" s="57"/>
      <c r="WJ910" s="57"/>
      <c r="WK910" s="57"/>
      <c r="WL910" s="57"/>
      <c r="WM910" s="57"/>
      <c r="WN910" s="57"/>
      <c r="WO910" s="57"/>
      <c r="WP910" s="57"/>
      <c r="WQ910" s="57"/>
      <c r="WR910" s="57"/>
      <c r="WS910" s="57"/>
      <c r="WT910" s="57"/>
      <c r="WU910" s="57"/>
      <c r="WV910" s="57"/>
      <c r="WW910" s="57"/>
      <c r="WX910" s="57"/>
      <c r="WY910" s="57"/>
      <c r="WZ910" s="57"/>
      <c r="XA910" s="57"/>
      <c r="XB910" s="57"/>
      <c r="XC910" s="57"/>
      <c r="XD910" s="57"/>
      <c r="XE910" s="57"/>
      <c r="XF910" s="57"/>
      <c r="XG910" s="57"/>
      <c r="XH910" s="57"/>
      <c r="XI910" s="57"/>
      <c r="XJ910" s="57"/>
      <c r="XK910" s="57"/>
      <c r="XL910" s="57"/>
      <c r="XM910" s="57"/>
      <c r="XN910" s="57"/>
      <c r="XO910" s="57"/>
      <c r="XP910" s="57"/>
      <c r="XQ910" s="57"/>
      <c r="XR910" s="57"/>
      <c r="XS910" s="57"/>
      <c r="XT910" s="57"/>
      <c r="XU910" s="57"/>
      <c r="XV910" s="57"/>
      <c r="XW910" s="57"/>
    </row>
    <row r="911">
      <c r="AI911" s="57"/>
      <c r="BR911" s="57"/>
      <c r="DA911" s="57"/>
      <c r="EJ911" s="57"/>
      <c r="EK911" s="57"/>
      <c r="EL911" s="57"/>
      <c r="EM911" s="57"/>
      <c r="EN911" s="57"/>
      <c r="EO911" s="57"/>
      <c r="EP911" s="57"/>
      <c r="EQ911" s="57"/>
      <c r="ER911" s="57"/>
      <c r="ES911" s="57"/>
      <c r="ET911" s="57"/>
      <c r="EU911" s="57"/>
      <c r="EV911" s="57"/>
      <c r="EW911" s="57"/>
      <c r="EX911" s="57"/>
      <c r="EY911" s="57"/>
      <c r="EZ911" s="57"/>
      <c r="FA911" s="57"/>
      <c r="FB911" s="57"/>
      <c r="FC911" s="57"/>
      <c r="FD911" s="57"/>
      <c r="FE911" s="57"/>
      <c r="FF911" s="57"/>
      <c r="FG911" s="57"/>
      <c r="FH911" s="57"/>
      <c r="FI911" s="57"/>
      <c r="FJ911" s="57"/>
      <c r="FK911" s="57"/>
      <c r="FL911" s="57"/>
      <c r="FM911" s="57"/>
      <c r="FN911" s="57"/>
      <c r="FO911" s="57"/>
      <c r="FP911" s="57"/>
      <c r="FQ911" s="57"/>
      <c r="FR911" s="57"/>
      <c r="FS911" s="57"/>
      <c r="FT911" s="57"/>
      <c r="FU911" s="57"/>
      <c r="FV911" s="57"/>
      <c r="FW911" s="57"/>
      <c r="FX911" s="57"/>
      <c r="FY911" s="57"/>
      <c r="FZ911" s="57"/>
      <c r="GA911" s="57"/>
      <c r="GB911" s="57"/>
      <c r="GC911" s="57"/>
      <c r="GD911" s="57"/>
      <c r="GE911" s="57"/>
      <c r="GF911" s="57"/>
      <c r="GG911" s="57"/>
      <c r="GH911" s="57"/>
      <c r="GI911" s="57"/>
      <c r="GJ911" s="57"/>
      <c r="GK911" s="57"/>
      <c r="GL911" s="57"/>
      <c r="GM911" s="57"/>
      <c r="GN911" s="57"/>
      <c r="GO911" s="57"/>
      <c r="GP911" s="57"/>
      <c r="GQ911" s="57"/>
      <c r="GR911" s="57"/>
      <c r="GS911" s="57"/>
      <c r="GT911" s="57"/>
      <c r="GU911" s="57"/>
      <c r="GV911" s="57"/>
      <c r="GW911" s="57"/>
      <c r="GX911" s="57"/>
      <c r="GY911" s="57"/>
      <c r="GZ911" s="57"/>
      <c r="HA911" s="57"/>
      <c r="HB911" s="57"/>
      <c r="HC911" s="57"/>
      <c r="HD911" s="57"/>
      <c r="HE911" s="57"/>
      <c r="HF911" s="57"/>
      <c r="HG911" s="57"/>
      <c r="HH911" s="57"/>
      <c r="HI911" s="57"/>
      <c r="HJ911" s="57"/>
      <c r="HK911" s="57"/>
      <c r="HL911" s="57"/>
      <c r="HM911" s="57"/>
      <c r="HN911" s="57"/>
      <c r="HO911" s="57"/>
      <c r="HP911" s="57"/>
      <c r="HQ911" s="57"/>
      <c r="HR911" s="57"/>
      <c r="HS911" s="57"/>
      <c r="HT911" s="57"/>
      <c r="HU911" s="57"/>
      <c r="HV911" s="57"/>
      <c r="HW911" s="57"/>
      <c r="HX911" s="57"/>
      <c r="HY911" s="57"/>
      <c r="HZ911" s="57"/>
      <c r="IA911" s="57"/>
      <c r="IB911" s="57"/>
      <c r="IC911" s="57"/>
      <c r="ID911" s="57"/>
      <c r="IE911" s="57"/>
      <c r="IF911" s="57"/>
      <c r="IG911" s="57"/>
      <c r="IH911" s="57"/>
      <c r="II911" s="57"/>
      <c r="IJ911" s="57"/>
      <c r="IK911" s="57"/>
      <c r="IL911" s="57"/>
      <c r="IM911" s="57"/>
      <c r="IN911" s="57"/>
      <c r="IO911" s="57"/>
      <c r="IP911" s="57"/>
      <c r="IQ911" s="57"/>
      <c r="IR911" s="57"/>
      <c r="IS911" s="57"/>
      <c r="IT911" s="57"/>
      <c r="IU911" s="57"/>
      <c r="IV911" s="57"/>
      <c r="IW911" s="57"/>
      <c r="IX911" s="57"/>
      <c r="IY911" s="57"/>
      <c r="IZ911" s="57"/>
      <c r="JA911" s="57"/>
      <c r="JB911" s="57"/>
      <c r="JC911" s="57"/>
      <c r="JD911" s="57"/>
      <c r="JE911" s="57"/>
      <c r="JF911" s="57"/>
      <c r="JG911" s="57"/>
      <c r="JH911" s="57"/>
      <c r="JI911" s="57"/>
      <c r="JJ911" s="57"/>
      <c r="JK911" s="57"/>
      <c r="JL911" s="57"/>
      <c r="JM911" s="57"/>
      <c r="JN911" s="57"/>
      <c r="JO911" s="57"/>
      <c r="JP911" s="57"/>
      <c r="JQ911" s="57"/>
      <c r="JR911" s="57"/>
      <c r="JS911" s="57"/>
      <c r="JT911" s="57"/>
      <c r="JU911" s="57"/>
      <c r="JV911" s="57"/>
      <c r="JW911" s="57"/>
      <c r="JX911" s="57"/>
      <c r="JY911" s="57"/>
      <c r="JZ911" s="57"/>
      <c r="KA911" s="57"/>
      <c r="KB911" s="57"/>
      <c r="KC911" s="57"/>
      <c r="KD911" s="57"/>
      <c r="KE911" s="57"/>
      <c r="KF911" s="57"/>
      <c r="KG911" s="57"/>
      <c r="KH911" s="57"/>
      <c r="KI911" s="57"/>
      <c r="KJ911" s="57"/>
      <c r="KK911" s="57"/>
      <c r="KL911" s="57"/>
      <c r="KM911" s="57"/>
      <c r="KN911" s="57"/>
      <c r="KO911" s="57"/>
      <c r="KP911" s="57"/>
      <c r="KQ911" s="57"/>
      <c r="KR911" s="57"/>
      <c r="KS911" s="57"/>
      <c r="KT911" s="57"/>
      <c r="KU911" s="57"/>
      <c r="KV911" s="57"/>
      <c r="KW911" s="57"/>
      <c r="KX911" s="57"/>
      <c r="KY911" s="57"/>
      <c r="KZ911" s="57"/>
      <c r="LA911" s="57"/>
      <c r="LB911" s="57"/>
      <c r="LC911" s="57"/>
      <c r="LD911" s="57"/>
      <c r="LE911" s="57"/>
      <c r="LF911" s="57"/>
      <c r="LG911" s="57"/>
      <c r="LH911" s="57"/>
      <c r="LI911" s="57"/>
      <c r="LJ911" s="57"/>
      <c r="LK911" s="57"/>
      <c r="LL911" s="57"/>
      <c r="LM911" s="57"/>
      <c r="LN911" s="57"/>
      <c r="LO911" s="57"/>
      <c r="LP911" s="57"/>
      <c r="LQ911" s="57"/>
      <c r="LR911" s="57"/>
      <c r="LS911" s="57"/>
      <c r="LT911" s="57"/>
      <c r="LU911" s="57"/>
      <c r="LV911" s="57"/>
      <c r="LW911" s="57"/>
      <c r="LX911" s="57"/>
      <c r="LY911" s="57"/>
      <c r="LZ911" s="57"/>
      <c r="MA911" s="57"/>
      <c r="MB911" s="57"/>
      <c r="MC911" s="57"/>
      <c r="MD911" s="57"/>
      <c r="ME911" s="57"/>
      <c r="MF911" s="57"/>
      <c r="MG911" s="57"/>
      <c r="MH911" s="57"/>
      <c r="MI911" s="57"/>
      <c r="MJ911" s="57"/>
      <c r="MK911" s="57"/>
      <c r="ML911" s="57"/>
      <c r="MM911" s="57"/>
      <c r="MN911" s="57"/>
      <c r="MO911" s="57"/>
      <c r="MP911" s="57"/>
      <c r="MQ911" s="57"/>
      <c r="MR911" s="57"/>
      <c r="MS911" s="57"/>
      <c r="MT911" s="57"/>
      <c r="MU911" s="57"/>
      <c r="MV911" s="57"/>
      <c r="MW911" s="57"/>
      <c r="MX911" s="57"/>
      <c r="MY911" s="57"/>
      <c r="MZ911" s="57"/>
      <c r="NA911" s="57"/>
      <c r="NB911" s="57"/>
      <c r="NC911" s="57"/>
      <c r="ND911" s="57"/>
      <c r="NE911" s="57"/>
      <c r="NF911" s="57"/>
      <c r="NG911" s="57"/>
      <c r="NH911" s="57"/>
      <c r="NI911" s="57"/>
      <c r="NJ911" s="57"/>
      <c r="NK911" s="57"/>
      <c r="NL911" s="57"/>
      <c r="NM911" s="57"/>
      <c r="NN911" s="57"/>
      <c r="NO911" s="57"/>
      <c r="NP911" s="57"/>
      <c r="NQ911" s="57"/>
      <c r="NR911" s="57"/>
      <c r="NS911" s="57"/>
      <c r="NT911" s="57"/>
      <c r="NU911" s="57"/>
      <c r="NV911" s="57"/>
      <c r="NW911" s="57"/>
      <c r="NX911" s="57"/>
      <c r="NY911" s="57"/>
      <c r="NZ911" s="57"/>
      <c r="OA911" s="57"/>
      <c r="OB911" s="57"/>
      <c r="OC911" s="57"/>
      <c r="OD911" s="57"/>
      <c r="OE911" s="57"/>
      <c r="OF911" s="57"/>
      <c r="OG911" s="57"/>
      <c r="OH911" s="57"/>
      <c r="OI911" s="57"/>
      <c r="OJ911" s="57"/>
      <c r="OK911" s="57"/>
      <c r="OL911" s="57"/>
      <c r="OM911" s="57"/>
      <c r="ON911" s="57"/>
      <c r="OO911" s="57"/>
      <c r="OP911" s="57"/>
      <c r="OQ911" s="57"/>
      <c r="OR911" s="57"/>
      <c r="OS911" s="57"/>
      <c r="OT911" s="57"/>
      <c r="OU911" s="57"/>
      <c r="OV911" s="57"/>
      <c r="OW911" s="57"/>
      <c r="OX911" s="57"/>
      <c r="OY911" s="57"/>
      <c r="OZ911" s="57"/>
      <c r="PA911" s="57"/>
      <c r="PB911" s="57"/>
      <c r="PC911" s="57"/>
      <c r="PD911" s="57"/>
      <c r="PE911" s="57"/>
      <c r="PF911" s="57"/>
      <c r="PG911" s="57"/>
      <c r="PH911" s="57"/>
      <c r="PI911" s="57"/>
      <c r="PJ911" s="57"/>
      <c r="PK911" s="57"/>
      <c r="PL911" s="57"/>
      <c r="PM911" s="57"/>
      <c r="PN911" s="57"/>
      <c r="PO911" s="57"/>
      <c r="PP911" s="57"/>
      <c r="PQ911" s="57"/>
      <c r="PR911" s="57"/>
      <c r="PS911" s="57"/>
      <c r="PT911" s="57"/>
      <c r="PU911" s="57"/>
      <c r="PV911" s="57"/>
      <c r="PW911" s="57"/>
      <c r="PX911" s="57"/>
      <c r="PY911" s="57"/>
      <c r="PZ911" s="57"/>
      <c r="QA911" s="57"/>
      <c r="QB911" s="57"/>
      <c r="QC911" s="57"/>
      <c r="QD911" s="57"/>
      <c r="QE911" s="57"/>
      <c r="QF911" s="57"/>
      <c r="QG911" s="57"/>
      <c r="QH911" s="57"/>
      <c r="QI911" s="57"/>
      <c r="QJ911" s="57"/>
      <c r="QK911" s="57"/>
      <c r="QL911" s="57"/>
      <c r="QM911" s="57"/>
      <c r="QN911" s="57"/>
      <c r="QO911" s="57"/>
      <c r="QP911" s="57"/>
      <c r="QQ911" s="57"/>
      <c r="QR911" s="57"/>
      <c r="QS911" s="57"/>
      <c r="QT911" s="57"/>
      <c r="QU911" s="57"/>
      <c r="QV911" s="57"/>
      <c r="QW911" s="57"/>
      <c r="QX911" s="57"/>
      <c r="QY911" s="57"/>
      <c r="QZ911" s="57"/>
      <c r="RA911" s="57"/>
      <c r="RB911" s="57"/>
      <c r="RC911" s="57"/>
      <c r="RD911" s="57"/>
      <c r="RE911" s="57"/>
      <c r="RF911" s="57"/>
      <c r="RG911" s="57"/>
      <c r="RH911" s="57"/>
      <c r="RI911" s="57"/>
      <c r="RJ911" s="57"/>
      <c r="RK911" s="57"/>
      <c r="RL911" s="57"/>
      <c r="RM911" s="57"/>
      <c r="RN911" s="57"/>
      <c r="RO911" s="57"/>
      <c r="RP911" s="57"/>
      <c r="RQ911" s="57"/>
      <c r="RR911" s="57"/>
      <c r="RS911" s="57"/>
      <c r="RT911" s="57"/>
      <c r="RU911" s="57"/>
      <c r="RV911" s="57"/>
      <c r="RW911" s="57"/>
      <c r="RX911" s="57"/>
      <c r="RY911" s="57"/>
      <c r="RZ911" s="57"/>
      <c r="SA911" s="57"/>
      <c r="SB911" s="57"/>
      <c r="SC911" s="57"/>
      <c r="SD911" s="57"/>
      <c r="SE911" s="57"/>
      <c r="SF911" s="57"/>
      <c r="SG911" s="57"/>
      <c r="SH911" s="57"/>
      <c r="SI911" s="57"/>
      <c r="SJ911" s="57"/>
      <c r="SK911" s="57"/>
      <c r="SL911" s="57"/>
      <c r="SM911" s="57"/>
      <c r="SN911" s="57"/>
      <c r="SO911" s="57"/>
      <c r="SP911" s="57"/>
      <c r="SQ911" s="57"/>
      <c r="SR911" s="57"/>
      <c r="SS911" s="57"/>
      <c r="ST911" s="57"/>
      <c r="SU911" s="57"/>
      <c r="SV911" s="57"/>
      <c r="SW911" s="57"/>
      <c r="SX911" s="57"/>
      <c r="SY911" s="57"/>
      <c r="SZ911" s="57"/>
      <c r="TA911" s="57"/>
      <c r="TB911" s="57"/>
      <c r="TC911" s="57"/>
      <c r="TD911" s="57"/>
      <c r="TE911" s="57"/>
      <c r="TF911" s="57"/>
      <c r="TG911" s="57"/>
      <c r="TH911" s="57"/>
      <c r="TI911" s="57"/>
      <c r="TJ911" s="57"/>
      <c r="TK911" s="57"/>
      <c r="TL911" s="57"/>
      <c r="TM911" s="57"/>
      <c r="TN911" s="57"/>
      <c r="TO911" s="57"/>
      <c r="TP911" s="57"/>
      <c r="TQ911" s="57"/>
      <c r="TR911" s="57"/>
      <c r="TS911" s="57"/>
      <c r="TT911" s="57"/>
      <c r="TU911" s="57"/>
      <c r="TV911" s="57"/>
      <c r="TW911" s="57"/>
      <c r="TX911" s="57"/>
      <c r="TY911" s="57"/>
      <c r="TZ911" s="57"/>
      <c r="UA911" s="57"/>
      <c r="UB911" s="57"/>
      <c r="UC911" s="57"/>
      <c r="UD911" s="57"/>
      <c r="UE911" s="57"/>
      <c r="UF911" s="57"/>
      <c r="UG911" s="57"/>
      <c r="UH911" s="57"/>
      <c r="UI911" s="57"/>
      <c r="UJ911" s="57"/>
      <c r="UK911" s="57"/>
      <c r="UL911" s="57"/>
      <c r="UM911" s="57"/>
      <c r="UN911" s="57"/>
      <c r="UO911" s="57"/>
      <c r="UP911" s="57"/>
      <c r="UQ911" s="57"/>
      <c r="UR911" s="57"/>
      <c r="US911" s="57"/>
      <c r="UT911" s="57"/>
      <c r="UU911" s="57"/>
      <c r="UV911" s="57"/>
      <c r="UW911" s="57"/>
      <c r="UX911" s="57"/>
      <c r="UY911" s="57"/>
      <c r="UZ911" s="57"/>
      <c r="VA911" s="57"/>
      <c r="VB911" s="57"/>
      <c r="VC911" s="57"/>
      <c r="VD911" s="57"/>
      <c r="VE911" s="57"/>
      <c r="VF911" s="57"/>
      <c r="VG911" s="57"/>
      <c r="VH911" s="57"/>
      <c r="VI911" s="57"/>
      <c r="VJ911" s="57"/>
      <c r="VK911" s="57"/>
      <c r="VL911" s="57"/>
      <c r="VM911" s="57"/>
      <c r="VN911" s="57"/>
      <c r="VO911" s="57"/>
      <c r="VP911" s="57"/>
      <c r="VQ911" s="57"/>
      <c r="VR911" s="57"/>
      <c r="VS911" s="57"/>
      <c r="VT911" s="57"/>
      <c r="VU911" s="57"/>
      <c r="VV911" s="57"/>
      <c r="VW911" s="57"/>
      <c r="VX911" s="57"/>
      <c r="VY911" s="57"/>
      <c r="VZ911" s="57"/>
      <c r="WA911" s="57"/>
      <c r="WB911" s="57"/>
      <c r="WC911" s="57"/>
      <c r="WD911" s="57"/>
      <c r="WE911" s="57"/>
      <c r="WF911" s="57"/>
      <c r="WG911" s="57"/>
      <c r="WH911" s="57"/>
      <c r="WI911" s="57"/>
      <c r="WJ911" s="57"/>
      <c r="WK911" s="57"/>
      <c r="WL911" s="57"/>
      <c r="WM911" s="57"/>
      <c r="WN911" s="57"/>
      <c r="WO911" s="57"/>
      <c r="WP911" s="57"/>
      <c r="WQ911" s="57"/>
      <c r="WR911" s="57"/>
      <c r="WS911" s="57"/>
      <c r="WT911" s="57"/>
      <c r="WU911" s="57"/>
      <c r="WV911" s="57"/>
      <c r="WW911" s="57"/>
      <c r="WX911" s="57"/>
      <c r="WY911" s="57"/>
      <c r="WZ911" s="57"/>
      <c r="XA911" s="57"/>
      <c r="XB911" s="57"/>
      <c r="XC911" s="57"/>
      <c r="XD911" s="57"/>
      <c r="XE911" s="57"/>
      <c r="XF911" s="57"/>
      <c r="XG911" s="57"/>
      <c r="XH911" s="57"/>
      <c r="XI911" s="57"/>
      <c r="XJ911" s="57"/>
      <c r="XK911" s="57"/>
      <c r="XL911" s="57"/>
      <c r="XM911" s="57"/>
      <c r="XN911" s="57"/>
      <c r="XO911" s="57"/>
      <c r="XP911" s="57"/>
      <c r="XQ911" s="57"/>
      <c r="XR911" s="57"/>
      <c r="XS911" s="57"/>
      <c r="XT911" s="57"/>
      <c r="XU911" s="57"/>
      <c r="XV911" s="57"/>
      <c r="XW911" s="57"/>
    </row>
    <row r="912">
      <c r="AI912" s="57"/>
      <c r="BR912" s="57"/>
      <c r="DA912" s="57"/>
      <c r="EJ912" s="57"/>
      <c r="EK912" s="57"/>
      <c r="EL912" s="57"/>
      <c r="EM912" s="57"/>
      <c r="EN912" s="57"/>
      <c r="EO912" s="57"/>
      <c r="EP912" s="57"/>
      <c r="EQ912" s="57"/>
      <c r="ER912" s="57"/>
      <c r="ES912" s="57"/>
      <c r="ET912" s="57"/>
      <c r="EU912" s="57"/>
      <c r="EV912" s="57"/>
      <c r="EW912" s="57"/>
      <c r="EX912" s="57"/>
      <c r="EY912" s="57"/>
      <c r="EZ912" s="57"/>
      <c r="FA912" s="57"/>
      <c r="FB912" s="57"/>
      <c r="FC912" s="57"/>
      <c r="FD912" s="57"/>
      <c r="FE912" s="57"/>
      <c r="FF912" s="57"/>
      <c r="FG912" s="57"/>
      <c r="FH912" s="57"/>
      <c r="FI912" s="57"/>
      <c r="FJ912" s="57"/>
      <c r="FK912" s="57"/>
      <c r="FL912" s="57"/>
      <c r="FM912" s="57"/>
      <c r="FN912" s="57"/>
      <c r="FO912" s="57"/>
      <c r="FP912" s="57"/>
      <c r="FQ912" s="57"/>
      <c r="FR912" s="57"/>
      <c r="FS912" s="57"/>
      <c r="FT912" s="57"/>
      <c r="FU912" s="57"/>
      <c r="FV912" s="57"/>
      <c r="FW912" s="57"/>
      <c r="FX912" s="57"/>
      <c r="FY912" s="57"/>
      <c r="FZ912" s="57"/>
      <c r="GA912" s="57"/>
      <c r="GB912" s="57"/>
      <c r="GC912" s="57"/>
      <c r="GD912" s="57"/>
      <c r="GE912" s="57"/>
      <c r="GF912" s="57"/>
      <c r="GG912" s="57"/>
      <c r="GH912" s="57"/>
      <c r="GI912" s="57"/>
      <c r="GJ912" s="57"/>
      <c r="GK912" s="57"/>
      <c r="GL912" s="57"/>
      <c r="GM912" s="57"/>
      <c r="GN912" s="57"/>
      <c r="GO912" s="57"/>
      <c r="GP912" s="57"/>
      <c r="GQ912" s="57"/>
      <c r="GR912" s="57"/>
      <c r="GS912" s="57"/>
      <c r="GT912" s="57"/>
      <c r="GU912" s="57"/>
      <c r="GV912" s="57"/>
      <c r="GW912" s="57"/>
      <c r="GX912" s="57"/>
      <c r="GY912" s="57"/>
      <c r="GZ912" s="57"/>
      <c r="HA912" s="57"/>
      <c r="HB912" s="57"/>
      <c r="HC912" s="57"/>
      <c r="HD912" s="57"/>
      <c r="HE912" s="57"/>
      <c r="HF912" s="57"/>
      <c r="HG912" s="57"/>
      <c r="HH912" s="57"/>
      <c r="HI912" s="57"/>
      <c r="HJ912" s="57"/>
      <c r="HK912" s="57"/>
      <c r="HL912" s="57"/>
      <c r="HM912" s="57"/>
      <c r="HN912" s="57"/>
      <c r="HO912" s="57"/>
      <c r="HP912" s="57"/>
      <c r="HQ912" s="57"/>
      <c r="HR912" s="57"/>
      <c r="HS912" s="57"/>
      <c r="HT912" s="57"/>
      <c r="HU912" s="57"/>
      <c r="HV912" s="57"/>
      <c r="HW912" s="57"/>
      <c r="HX912" s="57"/>
      <c r="HY912" s="57"/>
      <c r="HZ912" s="57"/>
      <c r="IA912" s="57"/>
      <c r="IB912" s="57"/>
      <c r="IC912" s="57"/>
      <c r="ID912" s="57"/>
      <c r="IE912" s="57"/>
      <c r="IF912" s="57"/>
      <c r="IG912" s="57"/>
      <c r="IH912" s="57"/>
      <c r="II912" s="57"/>
      <c r="IJ912" s="57"/>
      <c r="IK912" s="57"/>
      <c r="IL912" s="57"/>
      <c r="IM912" s="57"/>
      <c r="IN912" s="57"/>
      <c r="IO912" s="57"/>
      <c r="IP912" s="57"/>
      <c r="IQ912" s="57"/>
      <c r="IR912" s="57"/>
      <c r="IS912" s="57"/>
      <c r="IT912" s="57"/>
      <c r="IU912" s="57"/>
      <c r="IV912" s="57"/>
      <c r="IW912" s="57"/>
      <c r="IX912" s="57"/>
      <c r="IY912" s="57"/>
      <c r="IZ912" s="57"/>
      <c r="JA912" s="57"/>
      <c r="JB912" s="57"/>
      <c r="JC912" s="57"/>
      <c r="JD912" s="57"/>
      <c r="JE912" s="57"/>
      <c r="JF912" s="57"/>
      <c r="JG912" s="57"/>
      <c r="JH912" s="57"/>
      <c r="JI912" s="57"/>
      <c r="JJ912" s="57"/>
      <c r="JK912" s="57"/>
      <c r="JL912" s="57"/>
      <c r="JM912" s="57"/>
      <c r="JN912" s="57"/>
      <c r="JO912" s="57"/>
      <c r="JP912" s="57"/>
      <c r="JQ912" s="57"/>
      <c r="JR912" s="57"/>
      <c r="JS912" s="57"/>
      <c r="JT912" s="57"/>
      <c r="JU912" s="57"/>
      <c r="JV912" s="57"/>
      <c r="JW912" s="57"/>
      <c r="JX912" s="57"/>
      <c r="JY912" s="57"/>
      <c r="JZ912" s="57"/>
      <c r="KA912" s="57"/>
      <c r="KB912" s="57"/>
      <c r="KC912" s="57"/>
      <c r="KD912" s="57"/>
      <c r="KE912" s="57"/>
      <c r="KF912" s="57"/>
      <c r="KG912" s="57"/>
      <c r="KH912" s="57"/>
      <c r="KI912" s="57"/>
      <c r="KJ912" s="57"/>
      <c r="KK912" s="57"/>
      <c r="KL912" s="57"/>
      <c r="KM912" s="57"/>
      <c r="KN912" s="57"/>
      <c r="KO912" s="57"/>
      <c r="KP912" s="57"/>
      <c r="KQ912" s="57"/>
      <c r="KR912" s="57"/>
      <c r="KS912" s="57"/>
      <c r="KT912" s="57"/>
      <c r="KU912" s="57"/>
      <c r="KV912" s="57"/>
      <c r="KW912" s="57"/>
      <c r="KX912" s="57"/>
      <c r="KY912" s="57"/>
      <c r="KZ912" s="57"/>
      <c r="LA912" s="57"/>
      <c r="LB912" s="57"/>
      <c r="LC912" s="57"/>
      <c r="LD912" s="57"/>
      <c r="LE912" s="57"/>
      <c r="LF912" s="57"/>
      <c r="LG912" s="57"/>
      <c r="LH912" s="57"/>
      <c r="LI912" s="57"/>
      <c r="LJ912" s="57"/>
      <c r="LK912" s="57"/>
      <c r="LL912" s="57"/>
      <c r="LM912" s="57"/>
      <c r="LN912" s="57"/>
      <c r="LO912" s="57"/>
      <c r="LP912" s="57"/>
      <c r="LQ912" s="57"/>
      <c r="LR912" s="57"/>
      <c r="LS912" s="57"/>
      <c r="LT912" s="57"/>
      <c r="LU912" s="57"/>
      <c r="LV912" s="57"/>
      <c r="LW912" s="57"/>
      <c r="LX912" s="57"/>
      <c r="LY912" s="57"/>
      <c r="LZ912" s="57"/>
      <c r="MA912" s="57"/>
      <c r="MB912" s="57"/>
      <c r="MC912" s="57"/>
      <c r="MD912" s="57"/>
      <c r="ME912" s="57"/>
      <c r="MF912" s="57"/>
      <c r="MG912" s="57"/>
      <c r="MH912" s="57"/>
      <c r="MI912" s="57"/>
      <c r="MJ912" s="57"/>
      <c r="MK912" s="57"/>
      <c r="ML912" s="57"/>
      <c r="MM912" s="57"/>
      <c r="MN912" s="57"/>
      <c r="MO912" s="57"/>
      <c r="MP912" s="57"/>
      <c r="MQ912" s="57"/>
      <c r="MR912" s="57"/>
      <c r="MS912" s="57"/>
      <c r="MT912" s="57"/>
      <c r="MU912" s="57"/>
      <c r="MV912" s="57"/>
      <c r="MW912" s="57"/>
      <c r="MX912" s="57"/>
      <c r="MY912" s="57"/>
      <c r="MZ912" s="57"/>
      <c r="NA912" s="57"/>
      <c r="NB912" s="57"/>
      <c r="NC912" s="57"/>
      <c r="ND912" s="57"/>
      <c r="NE912" s="57"/>
      <c r="NF912" s="57"/>
      <c r="NG912" s="57"/>
      <c r="NH912" s="57"/>
      <c r="NI912" s="57"/>
      <c r="NJ912" s="57"/>
      <c r="NK912" s="57"/>
      <c r="NL912" s="57"/>
      <c r="NM912" s="57"/>
      <c r="NN912" s="57"/>
      <c r="NO912" s="57"/>
      <c r="NP912" s="57"/>
      <c r="NQ912" s="57"/>
      <c r="NR912" s="57"/>
      <c r="NS912" s="57"/>
      <c r="NT912" s="57"/>
      <c r="NU912" s="57"/>
      <c r="NV912" s="57"/>
      <c r="NW912" s="57"/>
      <c r="NX912" s="57"/>
      <c r="NY912" s="57"/>
      <c r="NZ912" s="57"/>
      <c r="OA912" s="57"/>
      <c r="OB912" s="57"/>
      <c r="OC912" s="57"/>
      <c r="OD912" s="57"/>
      <c r="OE912" s="57"/>
      <c r="OF912" s="57"/>
      <c r="OG912" s="57"/>
      <c r="OH912" s="57"/>
      <c r="OI912" s="57"/>
      <c r="OJ912" s="57"/>
      <c r="OK912" s="57"/>
      <c r="OL912" s="57"/>
      <c r="OM912" s="57"/>
      <c r="ON912" s="57"/>
      <c r="OO912" s="57"/>
      <c r="OP912" s="57"/>
      <c r="OQ912" s="57"/>
      <c r="OR912" s="57"/>
      <c r="OS912" s="57"/>
      <c r="OT912" s="57"/>
      <c r="OU912" s="57"/>
      <c r="OV912" s="57"/>
      <c r="OW912" s="57"/>
      <c r="OX912" s="57"/>
      <c r="OY912" s="57"/>
      <c r="OZ912" s="57"/>
      <c r="PA912" s="57"/>
      <c r="PB912" s="57"/>
      <c r="PC912" s="57"/>
      <c r="PD912" s="57"/>
      <c r="PE912" s="57"/>
      <c r="PF912" s="57"/>
      <c r="PG912" s="57"/>
      <c r="PH912" s="57"/>
      <c r="PI912" s="57"/>
      <c r="PJ912" s="57"/>
      <c r="PK912" s="57"/>
      <c r="PL912" s="57"/>
      <c r="PM912" s="57"/>
      <c r="PN912" s="57"/>
      <c r="PO912" s="57"/>
      <c r="PP912" s="57"/>
      <c r="PQ912" s="57"/>
      <c r="PR912" s="57"/>
      <c r="PS912" s="57"/>
      <c r="PT912" s="57"/>
      <c r="PU912" s="57"/>
      <c r="PV912" s="57"/>
      <c r="PW912" s="57"/>
      <c r="PX912" s="57"/>
      <c r="PY912" s="57"/>
      <c r="PZ912" s="57"/>
      <c r="QA912" s="57"/>
      <c r="QB912" s="57"/>
      <c r="QC912" s="57"/>
      <c r="QD912" s="57"/>
      <c r="QE912" s="57"/>
      <c r="QF912" s="57"/>
      <c r="QG912" s="57"/>
      <c r="QH912" s="57"/>
      <c r="QI912" s="57"/>
      <c r="QJ912" s="57"/>
      <c r="QK912" s="57"/>
      <c r="QL912" s="57"/>
      <c r="QM912" s="57"/>
      <c r="QN912" s="57"/>
      <c r="QO912" s="57"/>
      <c r="QP912" s="57"/>
      <c r="QQ912" s="57"/>
      <c r="QR912" s="57"/>
      <c r="QS912" s="57"/>
      <c r="QT912" s="57"/>
      <c r="QU912" s="57"/>
      <c r="QV912" s="57"/>
      <c r="QW912" s="57"/>
      <c r="QX912" s="57"/>
      <c r="QY912" s="57"/>
      <c r="QZ912" s="57"/>
      <c r="RA912" s="57"/>
      <c r="RB912" s="57"/>
      <c r="RC912" s="57"/>
      <c r="RD912" s="57"/>
      <c r="RE912" s="57"/>
      <c r="RF912" s="57"/>
      <c r="RG912" s="57"/>
      <c r="RH912" s="57"/>
      <c r="RI912" s="57"/>
      <c r="RJ912" s="57"/>
      <c r="RK912" s="57"/>
      <c r="RL912" s="57"/>
      <c r="RM912" s="57"/>
      <c r="RN912" s="57"/>
      <c r="RO912" s="57"/>
      <c r="RP912" s="57"/>
      <c r="RQ912" s="57"/>
      <c r="RR912" s="57"/>
      <c r="RS912" s="57"/>
      <c r="RT912" s="57"/>
      <c r="RU912" s="57"/>
      <c r="RV912" s="57"/>
      <c r="RW912" s="57"/>
      <c r="RX912" s="57"/>
      <c r="RY912" s="57"/>
      <c r="RZ912" s="57"/>
      <c r="SA912" s="57"/>
      <c r="SB912" s="57"/>
      <c r="SC912" s="57"/>
      <c r="SD912" s="57"/>
      <c r="SE912" s="57"/>
      <c r="SF912" s="57"/>
      <c r="SG912" s="57"/>
      <c r="SH912" s="57"/>
      <c r="SI912" s="57"/>
      <c r="SJ912" s="57"/>
      <c r="SK912" s="57"/>
      <c r="SL912" s="57"/>
      <c r="SM912" s="57"/>
      <c r="SN912" s="57"/>
      <c r="SO912" s="57"/>
      <c r="SP912" s="57"/>
      <c r="SQ912" s="57"/>
      <c r="SR912" s="57"/>
      <c r="SS912" s="57"/>
      <c r="ST912" s="57"/>
      <c r="SU912" s="57"/>
      <c r="SV912" s="57"/>
      <c r="SW912" s="57"/>
      <c r="SX912" s="57"/>
      <c r="SY912" s="57"/>
      <c r="SZ912" s="57"/>
      <c r="TA912" s="57"/>
      <c r="TB912" s="57"/>
      <c r="TC912" s="57"/>
      <c r="TD912" s="57"/>
      <c r="TE912" s="57"/>
      <c r="TF912" s="57"/>
      <c r="TG912" s="57"/>
      <c r="TH912" s="57"/>
      <c r="TI912" s="57"/>
      <c r="TJ912" s="57"/>
      <c r="TK912" s="57"/>
      <c r="TL912" s="57"/>
      <c r="TM912" s="57"/>
      <c r="TN912" s="57"/>
      <c r="TO912" s="57"/>
      <c r="TP912" s="57"/>
      <c r="TQ912" s="57"/>
      <c r="TR912" s="57"/>
      <c r="TS912" s="57"/>
      <c r="TT912" s="57"/>
      <c r="TU912" s="57"/>
      <c r="TV912" s="57"/>
      <c r="TW912" s="57"/>
      <c r="TX912" s="57"/>
      <c r="TY912" s="57"/>
      <c r="TZ912" s="57"/>
      <c r="UA912" s="57"/>
      <c r="UB912" s="57"/>
      <c r="UC912" s="57"/>
      <c r="UD912" s="57"/>
      <c r="UE912" s="57"/>
      <c r="UF912" s="57"/>
      <c r="UG912" s="57"/>
      <c r="UH912" s="57"/>
      <c r="UI912" s="57"/>
      <c r="UJ912" s="57"/>
      <c r="UK912" s="57"/>
      <c r="UL912" s="57"/>
      <c r="UM912" s="57"/>
      <c r="UN912" s="57"/>
      <c r="UO912" s="57"/>
      <c r="UP912" s="57"/>
      <c r="UQ912" s="57"/>
      <c r="UR912" s="57"/>
      <c r="US912" s="57"/>
      <c r="UT912" s="57"/>
      <c r="UU912" s="57"/>
      <c r="UV912" s="57"/>
      <c r="UW912" s="57"/>
      <c r="UX912" s="57"/>
      <c r="UY912" s="57"/>
      <c r="UZ912" s="57"/>
      <c r="VA912" s="57"/>
      <c r="VB912" s="57"/>
      <c r="VC912" s="57"/>
      <c r="VD912" s="57"/>
      <c r="VE912" s="57"/>
      <c r="VF912" s="57"/>
      <c r="VG912" s="57"/>
      <c r="VH912" s="57"/>
      <c r="VI912" s="57"/>
      <c r="VJ912" s="57"/>
      <c r="VK912" s="57"/>
      <c r="VL912" s="57"/>
      <c r="VM912" s="57"/>
      <c r="VN912" s="57"/>
      <c r="VO912" s="57"/>
      <c r="VP912" s="57"/>
      <c r="VQ912" s="57"/>
      <c r="VR912" s="57"/>
      <c r="VS912" s="57"/>
      <c r="VT912" s="57"/>
      <c r="VU912" s="57"/>
      <c r="VV912" s="57"/>
      <c r="VW912" s="57"/>
      <c r="VX912" s="57"/>
      <c r="VY912" s="57"/>
      <c r="VZ912" s="57"/>
      <c r="WA912" s="57"/>
      <c r="WB912" s="57"/>
      <c r="WC912" s="57"/>
      <c r="WD912" s="57"/>
      <c r="WE912" s="57"/>
      <c r="WF912" s="57"/>
      <c r="WG912" s="57"/>
      <c r="WH912" s="57"/>
      <c r="WI912" s="57"/>
      <c r="WJ912" s="57"/>
      <c r="WK912" s="57"/>
      <c r="WL912" s="57"/>
      <c r="WM912" s="57"/>
      <c r="WN912" s="57"/>
      <c r="WO912" s="57"/>
      <c r="WP912" s="57"/>
      <c r="WQ912" s="57"/>
      <c r="WR912" s="57"/>
      <c r="WS912" s="57"/>
      <c r="WT912" s="57"/>
      <c r="WU912" s="57"/>
      <c r="WV912" s="57"/>
      <c r="WW912" s="57"/>
      <c r="WX912" s="57"/>
      <c r="WY912" s="57"/>
      <c r="WZ912" s="57"/>
      <c r="XA912" s="57"/>
      <c r="XB912" s="57"/>
      <c r="XC912" s="57"/>
      <c r="XD912" s="57"/>
      <c r="XE912" s="57"/>
      <c r="XF912" s="57"/>
      <c r="XG912" s="57"/>
      <c r="XH912" s="57"/>
      <c r="XI912" s="57"/>
      <c r="XJ912" s="57"/>
      <c r="XK912" s="57"/>
      <c r="XL912" s="57"/>
      <c r="XM912" s="57"/>
      <c r="XN912" s="57"/>
      <c r="XO912" s="57"/>
      <c r="XP912" s="57"/>
      <c r="XQ912" s="57"/>
      <c r="XR912" s="57"/>
      <c r="XS912" s="57"/>
      <c r="XT912" s="57"/>
      <c r="XU912" s="57"/>
      <c r="XV912" s="57"/>
      <c r="XW912" s="57"/>
    </row>
    <row r="913">
      <c r="AI913" s="57"/>
      <c r="BR913" s="57"/>
      <c r="DA913" s="57"/>
      <c r="EJ913" s="57"/>
      <c r="EK913" s="57"/>
      <c r="EL913" s="57"/>
      <c r="EM913" s="57"/>
      <c r="EN913" s="57"/>
      <c r="EO913" s="57"/>
      <c r="EP913" s="57"/>
      <c r="EQ913" s="57"/>
      <c r="ER913" s="57"/>
      <c r="ES913" s="57"/>
      <c r="ET913" s="57"/>
      <c r="EU913" s="57"/>
      <c r="EV913" s="57"/>
      <c r="EW913" s="57"/>
      <c r="EX913" s="57"/>
      <c r="EY913" s="57"/>
      <c r="EZ913" s="57"/>
      <c r="FA913" s="57"/>
      <c r="FB913" s="57"/>
      <c r="FC913" s="57"/>
      <c r="FD913" s="57"/>
      <c r="FE913" s="57"/>
      <c r="FF913" s="57"/>
      <c r="FG913" s="57"/>
      <c r="FH913" s="57"/>
      <c r="FI913" s="57"/>
      <c r="FJ913" s="57"/>
      <c r="FK913" s="57"/>
      <c r="FL913" s="57"/>
      <c r="FM913" s="57"/>
      <c r="FN913" s="57"/>
      <c r="FO913" s="57"/>
      <c r="FP913" s="57"/>
      <c r="FQ913" s="57"/>
      <c r="FR913" s="57"/>
      <c r="FS913" s="57"/>
      <c r="FT913" s="57"/>
      <c r="FU913" s="57"/>
      <c r="FV913" s="57"/>
      <c r="FW913" s="57"/>
      <c r="FX913" s="57"/>
      <c r="FY913" s="57"/>
      <c r="FZ913" s="57"/>
      <c r="GA913" s="57"/>
      <c r="GB913" s="57"/>
      <c r="GC913" s="57"/>
      <c r="GD913" s="57"/>
      <c r="GE913" s="57"/>
      <c r="GF913" s="57"/>
      <c r="GG913" s="57"/>
      <c r="GH913" s="57"/>
      <c r="GI913" s="57"/>
      <c r="GJ913" s="57"/>
      <c r="GK913" s="57"/>
      <c r="GL913" s="57"/>
      <c r="GM913" s="57"/>
      <c r="GN913" s="57"/>
      <c r="GO913" s="57"/>
      <c r="GP913" s="57"/>
      <c r="GQ913" s="57"/>
      <c r="GR913" s="57"/>
      <c r="GS913" s="57"/>
      <c r="GT913" s="57"/>
      <c r="GU913" s="57"/>
      <c r="GV913" s="57"/>
      <c r="GW913" s="57"/>
      <c r="GX913" s="57"/>
      <c r="GY913" s="57"/>
      <c r="GZ913" s="57"/>
      <c r="HA913" s="57"/>
      <c r="HB913" s="57"/>
      <c r="HC913" s="57"/>
      <c r="HD913" s="57"/>
      <c r="HE913" s="57"/>
      <c r="HF913" s="57"/>
      <c r="HG913" s="57"/>
      <c r="HH913" s="57"/>
      <c r="HI913" s="57"/>
      <c r="HJ913" s="57"/>
      <c r="HK913" s="57"/>
      <c r="HL913" s="57"/>
      <c r="HM913" s="57"/>
      <c r="HN913" s="57"/>
      <c r="HO913" s="57"/>
      <c r="HP913" s="57"/>
      <c r="HQ913" s="57"/>
      <c r="HR913" s="57"/>
      <c r="HS913" s="57"/>
      <c r="HT913" s="57"/>
      <c r="HU913" s="57"/>
      <c r="HV913" s="57"/>
      <c r="HW913" s="57"/>
      <c r="HX913" s="57"/>
      <c r="HY913" s="57"/>
      <c r="HZ913" s="57"/>
      <c r="IA913" s="57"/>
      <c r="IB913" s="57"/>
      <c r="IC913" s="57"/>
      <c r="ID913" s="57"/>
      <c r="IE913" s="57"/>
      <c r="IF913" s="57"/>
      <c r="IG913" s="57"/>
      <c r="IH913" s="57"/>
      <c r="II913" s="57"/>
      <c r="IJ913" s="57"/>
      <c r="IK913" s="57"/>
      <c r="IL913" s="57"/>
      <c r="IM913" s="57"/>
      <c r="IN913" s="57"/>
      <c r="IO913" s="57"/>
      <c r="IP913" s="57"/>
      <c r="IQ913" s="57"/>
      <c r="IR913" s="57"/>
      <c r="IS913" s="57"/>
      <c r="IT913" s="57"/>
      <c r="IU913" s="57"/>
      <c r="IV913" s="57"/>
      <c r="IW913" s="57"/>
      <c r="IX913" s="57"/>
      <c r="IY913" s="57"/>
      <c r="IZ913" s="57"/>
      <c r="JA913" s="57"/>
      <c r="JB913" s="57"/>
      <c r="JC913" s="57"/>
      <c r="JD913" s="57"/>
      <c r="JE913" s="57"/>
      <c r="JF913" s="57"/>
      <c r="JG913" s="57"/>
      <c r="JH913" s="57"/>
      <c r="JI913" s="57"/>
      <c r="JJ913" s="57"/>
      <c r="JK913" s="57"/>
      <c r="JL913" s="57"/>
      <c r="JM913" s="57"/>
      <c r="JN913" s="57"/>
      <c r="JO913" s="57"/>
      <c r="JP913" s="57"/>
      <c r="JQ913" s="57"/>
      <c r="JR913" s="57"/>
      <c r="JS913" s="57"/>
      <c r="JT913" s="57"/>
      <c r="JU913" s="57"/>
      <c r="JV913" s="57"/>
      <c r="JW913" s="57"/>
      <c r="JX913" s="57"/>
      <c r="JY913" s="57"/>
      <c r="JZ913" s="57"/>
      <c r="KA913" s="57"/>
      <c r="KB913" s="57"/>
      <c r="KC913" s="57"/>
      <c r="KD913" s="57"/>
      <c r="KE913" s="57"/>
      <c r="KF913" s="57"/>
      <c r="KG913" s="57"/>
      <c r="KH913" s="57"/>
      <c r="KI913" s="57"/>
      <c r="KJ913" s="57"/>
      <c r="KK913" s="57"/>
      <c r="KL913" s="57"/>
      <c r="KM913" s="57"/>
      <c r="KN913" s="57"/>
      <c r="KO913" s="57"/>
      <c r="KP913" s="57"/>
      <c r="KQ913" s="57"/>
      <c r="KR913" s="57"/>
      <c r="KS913" s="57"/>
      <c r="KT913" s="57"/>
      <c r="KU913" s="57"/>
      <c r="KV913" s="57"/>
      <c r="KW913" s="57"/>
      <c r="KX913" s="57"/>
      <c r="KY913" s="57"/>
      <c r="KZ913" s="57"/>
      <c r="LA913" s="57"/>
      <c r="LB913" s="57"/>
      <c r="LC913" s="57"/>
      <c r="LD913" s="57"/>
      <c r="LE913" s="57"/>
      <c r="LF913" s="57"/>
      <c r="LG913" s="57"/>
      <c r="LH913" s="57"/>
      <c r="LI913" s="57"/>
      <c r="LJ913" s="57"/>
      <c r="LK913" s="57"/>
      <c r="LL913" s="57"/>
      <c r="LM913" s="57"/>
      <c r="LN913" s="57"/>
      <c r="LO913" s="57"/>
      <c r="LP913" s="57"/>
      <c r="LQ913" s="57"/>
      <c r="LR913" s="57"/>
      <c r="LS913" s="57"/>
      <c r="LT913" s="57"/>
      <c r="LU913" s="57"/>
      <c r="LV913" s="57"/>
      <c r="LW913" s="57"/>
      <c r="LX913" s="57"/>
      <c r="LY913" s="57"/>
      <c r="LZ913" s="57"/>
      <c r="MA913" s="57"/>
      <c r="MB913" s="57"/>
      <c r="MC913" s="57"/>
      <c r="MD913" s="57"/>
      <c r="ME913" s="57"/>
      <c r="MF913" s="57"/>
      <c r="MG913" s="57"/>
      <c r="MH913" s="57"/>
      <c r="MI913" s="57"/>
      <c r="MJ913" s="57"/>
      <c r="MK913" s="57"/>
      <c r="ML913" s="57"/>
      <c r="MM913" s="57"/>
      <c r="MN913" s="57"/>
      <c r="MO913" s="57"/>
      <c r="MP913" s="57"/>
      <c r="MQ913" s="57"/>
      <c r="MR913" s="57"/>
      <c r="MS913" s="57"/>
      <c r="MT913" s="57"/>
      <c r="MU913" s="57"/>
      <c r="MV913" s="57"/>
      <c r="MW913" s="57"/>
      <c r="MX913" s="57"/>
      <c r="MY913" s="57"/>
      <c r="MZ913" s="57"/>
      <c r="NA913" s="57"/>
      <c r="NB913" s="57"/>
      <c r="NC913" s="57"/>
      <c r="ND913" s="57"/>
      <c r="NE913" s="57"/>
      <c r="NF913" s="57"/>
      <c r="NG913" s="57"/>
      <c r="NH913" s="57"/>
      <c r="NI913" s="57"/>
      <c r="NJ913" s="57"/>
      <c r="NK913" s="57"/>
      <c r="NL913" s="57"/>
      <c r="NM913" s="57"/>
      <c r="NN913" s="57"/>
      <c r="NO913" s="57"/>
      <c r="NP913" s="57"/>
      <c r="NQ913" s="57"/>
      <c r="NR913" s="57"/>
      <c r="NS913" s="57"/>
      <c r="NT913" s="57"/>
      <c r="NU913" s="57"/>
      <c r="NV913" s="57"/>
      <c r="NW913" s="57"/>
      <c r="NX913" s="57"/>
      <c r="NY913" s="57"/>
      <c r="NZ913" s="57"/>
      <c r="OA913" s="57"/>
      <c r="OB913" s="57"/>
      <c r="OC913" s="57"/>
      <c r="OD913" s="57"/>
      <c r="OE913" s="57"/>
      <c r="OF913" s="57"/>
      <c r="OG913" s="57"/>
      <c r="OH913" s="57"/>
      <c r="OI913" s="57"/>
      <c r="OJ913" s="57"/>
      <c r="OK913" s="57"/>
      <c r="OL913" s="57"/>
      <c r="OM913" s="57"/>
      <c r="ON913" s="57"/>
      <c r="OO913" s="57"/>
      <c r="OP913" s="57"/>
      <c r="OQ913" s="57"/>
      <c r="OR913" s="57"/>
      <c r="OS913" s="57"/>
      <c r="OT913" s="57"/>
      <c r="OU913" s="57"/>
      <c r="OV913" s="57"/>
      <c r="OW913" s="57"/>
      <c r="OX913" s="57"/>
      <c r="OY913" s="57"/>
      <c r="OZ913" s="57"/>
      <c r="PA913" s="57"/>
      <c r="PB913" s="57"/>
      <c r="PC913" s="57"/>
      <c r="PD913" s="57"/>
      <c r="PE913" s="57"/>
      <c r="PF913" s="57"/>
      <c r="PG913" s="57"/>
      <c r="PH913" s="57"/>
      <c r="PI913" s="57"/>
      <c r="PJ913" s="57"/>
      <c r="PK913" s="57"/>
      <c r="PL913" s="57"/>
      <c r="PM913" s="57"/>
      <c r="PN913" s="57"/>
      <c r="PO913" s="57"/>
      <c r="PP913" s="57"/>
      <c r="PQ913" s="57"/>
      <c r="PR913" s="57"/>
      <c r="PS913" s="57"/>
      <c r="PT913" s="57"/>
      <c r="PU913" s="57"/>
      <c r="PV913" s="57"/>
      <c r="PW913" s="57"/>
      <c r="PX913" s="57"/>
      <c r="PY913" s="57"/>
      <c r="PZ913" s="57"/>
      <c r="QA913" s="57"/>
      <c r="QB913" s="57"/>
      <c r="QC913" s="57"/>
      <c r="QD913" s="57"/>
      <c r="QE913" s="57"/>
      <c r="QF913" s="57"/>
      <c r="QG913" s="57"/>
      <c r="QH913" s="57"/>
      <c r="QI913" s="57"/>
      <c r="QJ913" s="57"/>
      <c r="QK913" s="57"/>
      <c r="QL913" s="57"/>
      <c r="QM913" s="57"/>
      <c r="QN913" s="57"/>
      <c r="QO913" s="57"/>
      <c r="QP913" s="57"/>
      <c r="QQ913" s="57"/>
      <c r="QR913" s="57"/>
      <c r="QS913" s="57"/>
      <c r="QT913" s="57"/>
      <c r="QU913" s="57"/>
      <c r="QV913" s="57"/>
      <c r="QW913" s="57"/>
      <c r="QX913" s="57"/>
      <c r="QY913" s="57"/>
      <c r="QZ913" s="57"/>
      <c r="RA913" s="57"/>
      <c r="RB913" s="57"/>
      <c r="RC913" s="57"/>
      <c r="RD913" s="57"/>
      <c r="RE913" s="57"/>
      <c r="RF913" s="57"/>
      <c r="RG913" s="57"/>
      <c r="RH913" s="57"/>
      <c r="RI913" s="57"/>
      <c r="RJ913" s="57"/>
      <c r="RK913" s="57"/>
      <c r="RL913" s="57"/>
      <c r="RM913" s="57"/>
      <c r="RN913" s="57"/>
      <c r="RO913" s="57"/>
      <c r="RP913" s="57"/>
      <c r="RQ913" s="57"/>
      <c r="RR913" s="57"/>
      <c r="RS913" s="57"/>
      <c r="RT913" s="57"/>
      <c r="RU913" s="57"/>
      <c r="RV913" s="57"/>
      <c r="RW913" s="57"/>
      <c r="RX913" s="57"/>
      <c r="RY913" s="57"/>
      <c r="RZ913" s="57"/>
      <c r="SA913" s="57"/>
      <c r="SB913" s="57"/>
      <c r="SC913" s="57"/>
      <c r="SD913" s="57"/>
      <c r="SE913" s="57"/>
      <c r="SF913" s="57"/>
      <c r="SG913" s="57"/>
      <c r="SH913" s="57"/>
      <c r="SI913" s="57"/>
      <c r="SJ913" s="57"/>
      <c r="SK913" s="57"/>
      <c r="SL913" s="57"/>
      <c r="SM913" s="57"/>
      <c r="SN913" s="57"/>
      <c r="SO913" s="57"/>
      <c r="SP913" s="57"/>
      <c r="SQ913" s="57"/>
      <c r="SR913" s="57"/>
      <c r="SS913" s="57"/>
      <c r="ST913" s="57"/>
      <c r="SU913" s="57"/>
      <c r="SV913" s="57"/>
      <c r="SW913" s="57"/>
      <c r="SX913" s="57"/>
      <c r="SY913" s="57"/>
      <c r="SZ913" s="57"/>
      <c r="TA913" s="57"/>
      <c r="TB913" s="57"/>
      <c r="TC913" s="57"/>
      <c r="TD913" s="57"/>
      <c r="TE913" s="57"/>
      <c r="TF913" s="57"/>
      <c r="TG913" s="57"/>
      <c r="TH913" s="57"/>
      <c r="TI913" s="57"/>
      <c r="TJ913" s="57"/>
      <c r="TK913" s="57"/>
      <c r="TL913" s="57"/>
      <c r="TM913" s="57"/>
      <c r="TN913" s="57"/>
      <c r="TO913" s="57"/>
      <c r="TP913" s="57"/>
      <c r="TQ913" s="57"/>
      <c r="TR913" s="57"/>
      <c r="TS913" s="57"/>
      <c r="TT913" s="57"/>
      <c r="TU913" s="57"/>
      <c r="TV913" s="57"/>
      <c r="TW913" s="57"/>
      <c r="TX913" s="57"/>
      <c r="TY913" s="57"/>
      <c r="TZ913" s="57"/>
      <c r="UA913" s="57"/>
      <c r="UB913" s="57"/>
      <c r="UC913" s="57"/>
      <c r="UD913" s="57"/>
      <c r="UE913" s="57"/>
      <c r="UF913" s="57"/>
      <c r="UG913" s="57"/>
      <c r="UH913" s="57"/>
      <c r="UI913" s="57"/>
      <c r="UJ913" s="57"/>
      <c r="UK913" s="57"/>
      <c r="UL913" s="57"/>
      <c r="UM913" s="57"/>
      <c r="UN913" s="57"/>
      <c r="UO913" s="57"/>
      <c r="UP913" s="57"/>
      <c r="UQ913" s="57"/>
      <c r="UR913" s="57"/>
      <c r="US913" s="57"/>
      <c r="UT913" s="57"/>
      <c r="UU913" s="57"/>
      <c r="UV913" s="57"/>
      <c r="UW913" s="57"/>
      <c r="UX913" s="57"/>
      <c r="UY913" s="57"/>
      <c r="UZ913" s="57"/>
      <c r="VA913" s="57"/>
      <c r="VB913" s="57"/>
      <c r="VC913" s="57"/>
      <c r="VD913" s="57"/>
      <c r="VE913" s="57"/>
      <c r="VF913" s="57"/>
      <c r="VG913" s="57"/>
      <c r="VH913" s="57"/>
      <c r="VI913" s="57"/>
      <c r="VJ913" s="57"/>
      <c r="VK913" s="57"/>
      <c r="VL913" s="57"/>
      <c r="VM913" s="57"/>
      <c r="VN913" s="57"/>
      <c r="VO913" s="57"/>
      <c r="VP913" s="57"/>
      <c r="VQ913" s="57"/>
      <c r="VR913" s="57"/>
      <c r="VS913" s="57"/>
      <c r="VT913" s="57"/>
      <c r="VU913" s="57"/>
      <c r="VV913" s="57"/>
      <c r="VW913" s="57"/>
      <c r="VX913" s="57"/>
      <c r="VY913" s="57"/>
      <c r="VZ913" s="57"/>
      <c r="WA913" s="57"/>
      <c r="WB913" s="57"/>
      <c r="WC913" s="57"/>
      <c r="WD913" s="57"/>
      <c r="WE913" s="57"/>
      <c r="WF913" s="57"/>
      <c r="WG913" s="57"/>
      <c r="WH913" s="57"/>
      <c r="WI913" s="57"/>
      <c r="WJ913" s="57"/>
      <c r="WK913" s="57"/>
      <c r="WL913" s="57"/>
      <c r="WM913" s="57"/>
      <c r="WN913" s="57"/>
      <c r="WO913" s="57"/>
      <c r="WP913" s="57"/>
      <c r="WQ913" s="57"/>
      <c r="WR913" s="57"/>
      <c r="WS913" s="57"/>
      <c r="WT913" s="57"/>
      <c r="WU913" s="57"/>
      <c r="WV913" s="57"/>
      <c r="WW913" s="57"/>
      <c r="WX913" s="57"/>
      <c r="WY913" s="57"/>
      <c r="WZ913" s="57"/>
      <c r="XA913" s="57"/>
      <c r="XB913" s="57"/>
      <c r="XC913" s="57"/>
      <c r="XD913" s="57"/>
      <c r="XE913" s="57"/>
      <c r="XF913" s="57"/>
      <c r="XG913" s="57"/>
      <c r="XH913" s="57"/>
      <c r="XI913" s="57"/>
      <c r="XJ913" s="57"/>
      <c r="XK913" s="57"/>
      <c r="XL913" s="57"/>
      <c r="XM913" s="57"/>
      <c r="XN913" s="57"/>
      <c r="XO913" s="57"/>
      <c r="XP913" s="57"/>
      <c r="XQ913" s="57"/>
      <c r="XR913" s="57"/>
      <c r="XS913" s="57"/>
      <c r="XT913" s="57"/>
      <c r="XU913" s="57"/>
      <c r="XV913" s="57"/>
      <c r="XW913" s="57"/>
    </row>
    <row r="914">
      <c r="AI914" s="57"/>
      <c r="BR914" s="57"/>
      <c r="DA914" s="57"/>
      <c r="EJ914" s="57"/>
      <c r="EK914" s="57"/>
      <c r="EL914" s="57"/>
      <c r="EM914" s="57"/>
      <c r="EN914" s="57"/>
      <c r="EO914" s="57"/>
      <c r="EP914" s="57"/>
      <c r="EQ914" s="57"/>
      <c r="ER914" s="57"/>
      <c r="ES914" s="57"/>
      <c r="ET914" s="57"/>
      <c r="EU914" s="57"/>
      <c r="EV914" s="57"/>
      <c r="EW914" s="57"/>
      <c r="EX914" s="57"/>
      <c r="EY914" s="57"/>
      <c r="EZ914" s="57"/>
      <c r="FA914" s="57"/>
      <c r="FB914" s="57"/>
      <c r="FC914" s="57"/>
      <c r="FD914" s="57"/>
      <c r="FE914" s="57"/>
      <c r="FF914" s="57"/>
      <c r="FG914" s="57"/>
      <c r="FH914" s="57"/>
      <c r="FI914" s="57"/>
      <c r="FJ914" s="57"/>
      <c r="FK914" s="57"/>
      <c r="FL914" s="57"/>
      <c r="FM914" s="57"/>
      <c r="FN914" s="57"/>
      <c r="FO914" s="57"/>
      <c r="FP914" s="57"/>
      <c r="FQ914" s="57"/>
      <c r="FR914" s="57"/>
      <c r="FS914" s="57"/>
      <c r="FT914" s="57"/>
      <c r="FU914" s="57"/>
      <c r="FV914" s="57"/>
      <c r="FW914" s="57"/>
      <c r="FX914" s="57"/>
      <c r="FY914" s="57"/>
      <c r="FZ914" s="57"/>
      <c r="GA914" s="57"/>
      <c r="GB914" s="57"/>
      <c r="GC914" s="57"/>
      <c r="GD914" s="57"/>
      <c r="GE914" s="57"/>
      <c r="GF914" s="57"/>
      <c r="GG914" s="57"/>
      <c r="GH914" s="57"/>
      <c r="GI914" s="57"/>
      <c r="GJ914" s="57"/>
      <c r="GK914" s="57"/>
      <c r="GL914" s="57"/>
      <c r="GM914" s="57"/>
      <c r="GN914" s="57"/>
      <c r="GO914" s="57"/>
      <c r="GP914" s="57"/>
      <c r="GQ914" s="57"/>
      <c r="GR914" s="57"/>
      <c r="GS914" s="57"/>
      <c r="GT914" s="57"/>
      <c r="GU914" s="57"/>
      <c r="GV914" s="57"/>
      <c r="GW914" s="57"/>
      <c r="GX914" s="57"/>
      <c r="GY914" s="57"/>
      <c r="GZ914" s="57"/>
      <c r="HA914" s="57"/>
      <c r="HB914" s="57"/>
      <c r="HC914" s="57"/>
      <c r="HD914" s="57"/>
      <c r="HE914" s="57"/>
      <c r="HF914" s="57"/>
      <c r="HG914" s="57"/>
      <c r="HH914" s="57"/>
      <c r="HI914" s="57"/>
      <c r="HJ914" s="57"/>
      <c r="HK914" s="57"/>
      <c r="HL914" s="57"/>
      <c r="HM914" s="57"/>
      <c r="HN914" s="57"/>
      <c r="HO914" s="57"/>
      <c r="HP914" s="57"/>
      <c r="HQ914" s="57"/>
      <c r="HR914" s="57"/>
      <c r="HS914" s="57"/>
      <c r="HT914" s="57"/>
      <c r="HU914" s="57"/>
      <c r="HV914" s="57"/>
      <c r="HW914" s="57"/>
      <c r="HX914" s="57"/>
      <c r="HY914" s="57"/>
      <c r="HZ914" s="57"/>
      <c r="IA914" s="57"/>
      <c r="IB914" s="57"/>
      <c r="IC914" s="57"/>
      <c r="ID914" s="57"/>
      <c r="IE914" s="57"/>
      <c r="IF914" s="57"/>
      <c r="IG914" s="57"/>
      <c r="IH914" s="57"/>
      <c r="II914" s="57"/>
      <c r="IJ914" s="57"/>
      <c r="IK914" s="57"/>
      <c r="IL914" s="57"/>
      <c r="IM914" s="57"/>
      <c r="IN914" s="57"/>
      <c r="IO914" s="57"/>
      <c r="IP914" s="57"/>
      <c r="IQ914" s="57"/>
      <c r="IR914" s="57"/>
      <c r="IS914" s="57"/>
      <c r="IT914" s="57"/>
      <c r="IU914" s="57"/>
      <c r="IV914" s="57"/>
      <c r="IW914" s="57"/>
      <c r="IX914" s="57"/>
      <c r="IY914" s="57"/>
      <c r="IZ914" s="57"/>
      <c r="JA914" s="57"/>
      <c r="JB914" s="57"/>
      <c r="JC914" s="57"/>
      <c r="JD914" s="57"/>
      <c r="JE914" s="57"/>
      <c r="JF914" s="57"/>
      <c r="JG914" s="57"/>
      <c r="JH914" s="57"/>
      <c r="JI914" s="57"/>
      <c r="JJ914" s="57"/>
      <c r="JK914" s="57"/>
      <c r="JL914" s="57"/>
      <c r="JM914" s="57"/>
      <c r="JN914" s="57"/>
      <c r="JO914" s="57"/>
      <c r="JP914" s="57"/>
      <c r="JQ914" s="57"/>
      <c r="JR914" s="57"/>
      <c r="JS914" s="57"/>
      <c r="JT914" s="57"/>
      <c r="JU914" s="57"/>
      <c r="JV914" s="57"/>
      <c r="JW914" s="57"/>
      <c r="JX914" s="57"/>
      <c r="JY914" s="57"/>
      <c r="JZ914" s="57"/>
      <c r="KA914" s="57"/>
      <c r="KB914" s="57"/>
      <c r="KC914" s="57"/>
      <c r="KD914" s="57"/>
      <c r="KE914" s="57"/>
      <c r="KF914" s="57"/>
      <c r="KG914" s="57"/>
      <c r="KH914" s="57"/>
      <c r="KI914" s="57"/>
      <c r="KJ914" s="57"/>
      <c r="KK914" s="57"/>
      <c r="KL914" s="57"/>
      <c r="KM914" s="57"/>
      <c r="KN914" s="57"/>
      <c r="KO914" s="57"/>
      <c r="KP914" s="57"/>
      <c r="KQ914" s="57"/>
      <c r="KR914" s="57"/>
      <c r="KS914" s="57"/>
      <c r="KT914" s="57"/>
      <c r="KU914" s="57"/>
      <c r="KV914" s="57"/>
      <c r="KW914" s="57"/>
      <c r="KX914" s="57"/>
      <c r="KY914" s="57"/>
      <c r="KZ914" s="57"/>
      <c r="LA914" s="57"/>
      <c r="LB914" s="57"/>
      <c r="LC914" s="57"/>
      <c r="LD914" s="57"/>
      <c r="LE914" s="57"/>
      <c r="LF914" s="57"/>
      <c r="LG914" s="57"/>
      <c r="LH914" s="57"/>
      <c r="LI914" s="57"/>
      <c r="LJ914" s="57"/>
      <c r="LK914" s="57"/>
      <c r="LL914" s="57"/>
      <c r="LM914" s="57"/>
      <c r="LN914" s="57"/>
      <c r="LO914" s="57"/>
      <c r="LP914" s="57"/>
      <c r="LQ914" s="57"/>
      <c r="LR914" s="57"/>
      <c r="LS914" s="57"/>
      <c r="LT914" s="57"/>
      <c r="LU914" s="57"/>
      <c r="LV914" s="57"/>
      <c r="LW914" s="57"/>
      <c r="LX914" s="57"/>
      <c r="LY914" s="57"/>
      <c r="LZ914" s="57"/>
      <c r="MA914" s="57"/>
      <c r="MB914" s="57"/>
      <c r="MC914" s="57"/>
      <c r="MD914" s="57"/>
      <c r="ME914" s="57"/>
      <c r="MF914" s="57"/>
      <c r="MG914" s="57"/>
      <c r="MH914" s="57"/>
      <c r="MI914" s="57"/>
      <c r="MJ914" s="57"/>
      <c r="MK914" s="57"/>
      <c r="ML914" s="57"/>
      <c r="MM914" s="57"/>
      <c r="MN914" s="57"/>
      <c r="MO914" s="57"/>
      <c r="MP914" s="57"/>
      <c r="MQ914" s="57"/>
      <c r="MR914" s="57"/>
      <c r="MS914" s="57"/>
      <c r="MT914" s="57"/>
      <c r="MU914" s="57"/>
      <c r="MV914" s="57"/>
      <c r="MW914" s="57"/>
      <c r="MX914" s="57"/>
      <c r="MY914" s="57"/>
      <c r="MZ914" s="57"/>
      <c r="NA914" s="57"/>
      <c r="NB914" s="57"/>
      <c r="NC914" s="57"/>
      <c r="ND914" s="57"/>
      <c r="NE914" s="57"/>
      <c r="NF914" s="57"/>
      <c r="NG914" s="57"/>
      <c r="NH914" s="57"/>
      <c r="NI914" s="57"/>
      <c r="NJ914" s="57"/>
      <c r="NK914" s="57"/>
      <c r="NL914" s="57"/>
      <c r="NM914" s="57"/>
      <c r="NN914" s="57"/>
      <c r="NO914" s="57"/>
      <c r="NP914" s="57"/>
      <c r="NQ914" s="57"/>
      <c r="NR914" s="57"/>
      <c r="NS914" s="57"/>
      <c r="NT914" s="57"/>
      <c r="NU914" s="57"/>
      <c r="NV914" s="57"/>
      <c r="NW914" s="57"/>
      <c r="NX914" s="57"/>
      <c r="NY914" s="57"/>
      <c r="NZ914" s="57"/>
      <c r="OA914" s="57"/>
      <c r="OB914" s="57"/>
      <c r="OC914" s="57"/>
      <c r="OD914" s="57"/>
      <c r="OE914" s="57"/>
      <c r="OF914" s="57"/>
      <c r="OG914" s="57"/>
      <c r="OH914" s="57"/>
      <c r="OI914" s="57"/>
      <c r="OJ914" s="57"/>
      <c r="OK914" s="57"/>
      <c r="OL914" s="57"/>
      <c r="OM914" s="57"/>
      <c r="ON914" s="57"/>
      <c r="OO914" s="57"/>
      <c r="OP914" s="57"/>
      <c r="OQ914" s="57"/>
      <c r="OR914" s="57"/>
      <c r="OS914" s="57"/>
      <c r="OT914" s="57"/>
      <c r="OU914" s="57"/>
      <c r="OV914" s="57"/>
      <c r="OW914" s="57"/>
      <c r="OX914" s="57"/>
      <c r="OY914" s="57"/>
      <c r="OZ914" s="57"/>
      <c r="PA914" s="57"/>
      <c r="PB914" s="57"/>
      <c r="PC914" s="57"/>
      <c r="PD914" s="57"/>
      <c r="PE914" s="57"/>
      <c r="PF914" s="57"/>
      <c r="PG914" s="57"/>
      <c r="PH914" s="57"/>
      <c r="PI914" s="57"/>
      <c r="PJ914" s="57"/>
      <c r="PK914" s="57"/>
      <c r="PL914" s="57"/>
      <c r="PM914" s="57"/>
      <c r="PN914" s="57"/>
      <c r="PO914" s="57"/>
      <c r="PP914" s="57"/>
      <c r="PQ914" s="57"/>
      <c r="PR914" s="57"/>
      <c r="PS914" s="57"/>
      <c r="PT914" s="57"/>
      <c r="PU914" s="57"/>
      <c r="PV914" s="57"/>
      <c r="PW914" s="57"/>
      <c r="PX914" s="57"/>
      <c r="PY914" s="57"/>
      <c r="PZ914" s="57"/>
      <c r="QA914" s="57"/>
      <c r="QB914" s="57"/>
      <c r="QC914" s="57"/>
      <c r="QD914" s="57"/>
      <c r="QE914" s="57"/>
      <c r="QF914" s="57"/>
      <c r="QG914" s="57"/>
      <c r="QH914" s="57"/>
      <c r="QI914" s="57"/>
      <c r="QJ914" s="57"/>
      <c r="QK914" s="57"/>
      <c r="QL914" s="57"/>
      <c r="QM914" s="57"/>
      <c r="QN914" s="57"/>
      <c r="QO914" s="57"/>
      <c r="QP914" s="57"/>
      <c r="QQ914" s="57"/>
      <c r="QR914" s="57"/>
      <c r="QS914" s="57"/>
      <c r="QT914" s="57"/>
      <c r="QU914" s="57"/>
      <c r="QV914" s="57"/>
      <c r="QW914" s="57"/>
      <c r="QX914" s="57"/>
      <c r="QY914" s="57"/>
      <c r="QZ914" s="57"/>
      <c r="RA914" s="57"/>
      <c r="RB914" s="57"/>
      <c r="RC914" s="57"/>
      <c r="RD914" s="57"/>
      <c r="RE914" s="57"/>
      <c r="RF914" s="57"/>
      <c r="RG914" s="57"/>
      <c r="RH914" s="57"/>
      <c r="RI914" s="57"/>
      <c r="RJ914" s="57"/>
      <c r="RK914" s="57"/>
      <c r="RL914" s="57"/>
      <c r="RM914" s="57"/>
      <c r="RN914" s="57"/>
      <c r="RO914" s="57"/>
      <c r="RP914" s="57"/>
      <c r="RQ914" s="57"/>
      <c r="RR914" s="57"/>
      <c r="RS914" s="57"/>
      <c r="RT914" s="57"/>
      <c r="RU914" s="57"/>
      <c r="RV914" s="57"/>
      <c r="RW914" s="57"/>
      <c r="RX914" s="57"/>
      <c r="RY914" s="57"/>
      <c r="RZ914" s="57"/>
      <c r="SA914" s="57"/>
      <c r="SB914" s="57"/>
      <c r="SC914" s="57"/>
      <c r="SD914" s="57"/>
      <c r="SE914" s="57"/>
      <c r="SF914" s="57"/>
      <c r="SG914" s="57"/>
      <c r="SH914" s="57"/>
      <c r="SI914" s="57"/>
      <c r="SJ914" s="57"/>
      <c r="SK914" s="57"/>
      <c r="SL914" s="57"/>
      <c r="SM914" s="57"/>
      <c r="SN914" s="57"/>
      <c r="SO914" s="57"/>
      <c r="SP914" s="57"/>
      <c r="SQ914" s="57"/>
      <c r="SR914" s="57"/>
      <c r="SS914" s="57"/>
      <c r="ST914" s="57"/>
      <c r="SU914" s="57"/>
      <c r="SV914" s="57"/>
      <c r="SW914" s="57"/>
      <c r="SX914" s="57"/>
      <c r="SY914" s="57"/>
      <c r="SZ914" s="57"/>
      <c r="TA914" s="57"/>
      <c r="TB914" s="57"/>
      <c r="TC914" s="57"/>
      <c r="TD914" s="57"/>
      <c r="TE914" s="57"/>
      <c r="TF914" s="57"/>
      <c r="TG914" s="57"/>
      <c r="TH914" s="57"/>
      <c r="TI914" s="57"/>
      <c r="TJ914" s="57"/>
      <c r="TK914" s="57"/>
      <c r="TL914" s="57"/>
      <c r="TM914" s="57"/>
      <c r="TN914" s="57"/>
      <c r="TO914" s="57"/>
      <c r="TP914" s="57"/>
      <c r="TQ914" s="57"/>
      <c r="TR914" s="57"/>
      <c r="TS914" s="57"/>
      <c r="TT914" s="57"/>
      <c r="TU914" s="57"/>
      <c r="TV914" s="57"/>
      <c r="TW914" s="57"/>
      <c r="TX914" s="57"/>
      <c r="TY914" s="57"/>
      <c r="TZ914" s="57"/>
      <c r="UA914" s="57"/>
      <c r="UB914" s="57"/>
      <c r="UC914" s="57"/>
      <c r="UD914" s="57"/>
      <c r="UE914" s="57"/>
      <c r="UF914" s="57"/>
      <c r="UG914" s="57"/>
      <c r="UH914" s="57"/>
      <c r="UI914" s="57"/>
      <c r="UJ914" s="57"/>
      <c r="UK914" s="57"/>
      <c r="UL914" s="57"/>
      <c r="UM914" s="57"/>
      <c r="UN914" s="57"/>
      <c r="UO914" s="57"/>
      <c r="UP914" s="57"/>
      <c r="UQ914" s="57"/>
      <c r="UR914" s="57"/>
      <c r="US914" s="57"/>
      <c r="UT914" s="57"/>
      <c r="UU914" s="57"/>
      <c r="UV914" s="57"/>
      <c r="UW914" s="57"/>
      <c r="UX914" s="57"/>
      <c r="UY914" s="57"/>
      <c r="UZ914" s="57"/>
      <c r="VA914" s="57"/>
      <c r="VB914" s="57"/>
      <c r="VC914" s="57"/>
      <c r="VD914" s="57"/>
      <c r="VE914" s="57"/>
      <c r="VF914" s="57"/>
      <c r="VG914" s="57"/>
      <c r="VH914" s="57"/>
      <c r="VI914" s="57"/>
      <c r="VJ914" s="57"/>
      <c r="VK914" s="57"/>
      <c r="VL914" s="57"/>
      <c r="VM914" s="57"/>
      <c r="VN914" s="57"/>
      <c r="VO914" s="57"/>
      <c r="VP914" s="57"/>
      <c r="VQ914" s="57"/>
      <c r="VR914" s="57"/>
      <c r="VS914" s="57"/>
      <c r="VT914" s="57"/>
      <c r="VU914" s="57"/>
      <c r="VV914" s="57"/>
      <c r="VW914" s="57"/>
      <c r="VX914" s="57"/>
      <c r="VY914" s="57"/>
      <c r="VZ914" s="57"/>
      <c r="WA914" s="57"/>
      <c r="WB914" s="57"/>
      <c r="WC914" s="57"/>
      <c r="WD914" s="57"/>
      <c r="WE914" s="57"/>
      <c r="WF914" s="57"/>
      <c r="WG914" s="57"/>
      <c r="WH914" s="57"/>
      <c r="WI914" s="57"/>
      <c r="WJ914" s="57"/>
      <c r="WK914" s="57"/>
      <c r="WL914" s="57"/>
      <c r="WM914" s="57"/>
      <c r="WN914" s="57"/>
      <c r="WO914" s="57"/>
      <c r="WP914" s="57"/>
      <c r="WQ914" s="57"/>
      <c r="WR914" s="57"/>
      <c r="WS914" s="57"/>
      <c r="WT914" s="57"/>
      <c r="WU914" s="57"/>
      <c r="WV914" s="57"/>
      <c r="WW914" s="57"/>
      <c r="WX914" s="57"/>
      <c r="WY914" s="57"/>
      <c r="WZ914" s="57"/>
      <c r="XA914" s="57"/>
      <c r="XB914" s="57"/>
      <c r="XC914" s="57"/>
      <c r="XD914" s="57"/>
      <c r="XE914" s="57"/>
      <c r="XF914" s="57"/>
      <c r="XG914" s="57"/>
      <c r="XH914" s="57"/>
      <c r="XI914" s="57"/>
      <c r="XJ914" s="57"/>
      <c r="XK914" s="57"/>
      <c r="XL914" s="57"/>
      <c r="XM914" s="57"/>
      <c r="XN914" s="57"/>
      <c r="XO914" s="57"/>
      <c r="XP914" s="57"/>
      <c r="XQ914" s="57"/>
      <c r="XR914" s="57"/>
      <c r="XS914" s="57"/>
      <c r="XT914" s="57"/>
      <c r="XU914" s="57"/>
      <c r="XV914" s="57"/>
      <c r="XW914" s="57"/>
    </row>
    <row r="915">
      <c r="AI915" s="57"/>
      <c r="BR915" s="57"/>
      <c r="DA915" s="57"/>
      <c r="EJ915" s="57"/>
      <c r="EK915" s="57"/>
      <c r="EL915" s="57"/>
      <c r="EM915" s="57"/>
      <c r="EN915" s="57"/>
      <c r="EO915" s="57"/>
      <c r="EP915" s="57"/>
      <c r="EQ915" s="57"/>
      <c r="ER915" s="57"/>
      <c r="ES915" s="57"/>
      <c r="ET915" s="57"/>
      <c r="EU915" s="57"/>
      <c r="EV915" s="57"/>
      <c r="EW915" s="57"/>
      <c r="EX915" s="57"/>
      <c r="EY915" s="57"/>
      <c r="EZ915" s="57"/>
      <c r="FA915" s="57"/>
      <c r="FB915" s="57"/>
      <c r="FC915" s="57"/>
      <c r="FD915" s="57"/>
      <c r="FE915" s="57"/>
      <c r="FF915" s="57"/>
      <c r="FG915" s="57"/>
      <c r="FH915" s="57"/>
      <c r="FI915" s="57"/>
      <c r="FJ915" s="57"/>
      <c r="FK915" s="57"/>
      <c r="FL915" s="57"/>
      <c r="FM915" s="57"/>
      <c r="FN915" s="57"/>
      <c r="FO915" s="57"/>
      <c r="FP915" s="57"/>
      <c r="FQ915" s="57"/>
      <c r="FR915" s="57"/>
      <c r="FS915" s="57"/>
      <c r="FT915" s="57"/>
      <c r="FU915" s="57"/>
      <c r="FV915" s="57"/>
      <c r="FW915" s="57"/>
      <c r="FX915" s="57"/>
      <c r="FY915" s="57"/>
      <c r="FZ915" s="57"/>
      <c r="GA915" s="57"/>
      <c r="GB915" s="57"/>
      <c r="GC915" s="57"/>
      <c r="GD915" s="57"/>
      <c r="GE915" s="57"/>
      <c r="GF915" s="57"/>
      <c r="GG915" s="57"/>
      <c r="GH915" s="57"/>
      <c r="GI915" s="57"/>
      <c r="GJ915" s="57"/>
      <c r="GK915" s="57"/>
      <c r="GL915" s="57"/>
      <c r="GM915" s="57"/>
      <c r="GN915" s="57"/>
      <c r="GO915" s="57"/>
      <c r="GP915" s="57"/>
      <c r="GQ915" s="57"/>
      <c r="GR915" s="57"/>
      <c r="GS915" s="57"/>
      <c r="GT915" s="57"/>
      <c r="GU915" s="57"/>
      <c r="GV915" s="57"/>
      <c r="GW915" s="57"/>
      <c r="GX915" s="57"/>
      <c r="GY915" s="57"/>
      <c r="GZ915" s="57"/>
      <c r="HA915" s="57"/>
      <c r="HB915" s="57"/>
      <c r="HC915" s="57"/>
      <c r="HD915" s="57"/>
      <c r="HE915" s="57"/>
      <c r="HF915" s="57"/>
      <c r="HG915" s="57"/>
      <c r="HH915" s="57"/>
      <c r="HI915" s="57"/>
      <c r="HJ915" s="57"/>
      <c r="HK915" s="57"/>
      <c r="HL915" s="57"/>
      <c r="HM915" s="57"/>
      <c r="HN915" s="57"/>
      <c r="HO915" s="57"/>
      <c r="HP915" s="57"/>
      <c r="HQ915" s="57"/>
      <c r="HR915" s="57"/>
      <c r="HS915" s="57"/>
      <c r="HT915" s="57"/>
      <c r="HU915" s="57"/>
      <c r="HV915" s="57"/>
      <c r="HW915" s="57"/>
      <c r="HX915" s="57"/>
      <c r="HY915" s="57"/>
      <c r="HZ915" s="57"/>
      <c r="IA915" s="57"/>
      <c r="IB915" s="57"/>
      <c r="IC915" s="57"/>
      <c r="ID915" s="57"/>
      <c r="IE915" s="57"/>
      <c r="IF915" s="57"/>
      <c r="IG915" s="57"/>
      <c r="IH915" s="57"/>
      <c r="II915" s="57"/>
      <c r="IJ915" s="57"/>
      <c r="IK915" s="57"/>
      <c r="IL915" s="57"/>
      <c r="IM915" s="57"/>
      <c r="IN915" s="57"/>
      <c r="IO915" s="57"/>
      <c r="IP915" s="57"/>
      <c r="IQ915" s="57"/>
      <c r="IR915" s="57"/>
      <c r="IS915" s="57"/>
      <c r="IT915" s="57"/>
      <c r="IU915" s="57"/>
      <c r="IV915" s="57"/>
      <c r="IW915" s="57"/>
      <c r="IX915" s="57"/>
      <c r="IY915" s="57"/>
      <c r="IZ915" s="57"/>
      <c r="JA915" s="57"/>
      <c r="JB915" s="57"/>
      <c r="JC915" s="57"/>
      <c r="JD915" s="57"/>
      <c r="JE915" s="57"/>
      <c r="JF915" s="57"/>
      <c r="JG915" s="57"/>
      <c r="JH915" s="57"/>
      <c r="JI915" s="57"/>
      <c r="JJ915" s="57"/>
      <c r="JK915" s="57"/>
      <c r="JL915" s="57"/>
      <c r="JM915" s="57"/>
      <c r="JN915" s="57"/>
      <c r="JO915" s="57"/>
      <c r="JP915" s="57"/>
      <c r="JQ915" s="57"/>
      <c r="JR915" s="57"/>
      <c r="JS915" s="57"/>
      <c r="JT915" s="57"/>
      <c r="JU915" s="57"/>
      <c r="JV915" s="57"/>
      <c r="JW915" s="57"/>
      <c r="JX915" s="57"/>
      <c r="JY915" s="57"/>
      <c r="JZ915" s="57"/>
      <c r="KA915" s="57"/>
      <c r="KB915" s="57"/>
      <c r="KC915" s="57"/>
      <c r="KD915" s="57"/>
      <c r="KE915" s="57"/>
      <c r="KF915" s="57"/>
      <c r="KG915" s="57"/>
      <c r="KH915" s="57"/>
      <c r="KI915" s="57"/>
      <c r="KJ915" s="57"/>
      <c r="KK915" s="57"/>
      <c r="KL915" s="57"/>
      <c r="KM915" s="57"/>
      <c r="KN915" s="57"/>
      <c r="KO915" s="57"/>
      <c r="KP915" s="57"/>
      <c r="KQ915" s="57"/>
      <c r="KR915" s="57"/>
      <c r="KS915" s="57"/>
      <c r="KT915" s="57"/>
      <c r="KU915" s="57"/>
      <c r="KV915" s="57"/>
      <c r="KW915" s="57"/>
      <c r="KX915" s="57"/>
      <c r="KY915" s="57"/>
      <c r="KZ915" s="57"/>
      <c r="LA915" s="57"/>
      <c r="LB915" s="57"/>
      <c r="LC915" s="57"/>
      <c r="LD915" s="57"/>
      <c r="LE915" s="57"/>
      <c r="LF915" s="57"/>
      <c r="LG915" s="57"/>
      <c r="LH915" s="57"/>
      <c r="LI915" s="57"/>
      <c r="LJ915" s="57"/>
      <c r="LK915" s="57"/>
      <c r="LL915" s="57"/>
      <c r="LM915" s="57"/>
      <c r="LN915" s="57"/>
      <c r="LO915" s="57"/>
      <c r="LP915" s="57"/>
      <c r="LQ915" s="57"/>
      <c r="LR915" s="57"/>
      <c r="LS915" s="57"/>
      <c r="LT915" s="57"/>
      <c r="LU915" s="57"/>
      <c r="LV915" s="57"/>
      <c r="LW915" s="57"/>
      <c r="LX915" s="57"/>
      <c r="LY915" s="57"/>
      <c r="LZ915" s="57"/>
      <c r="MA915" s="57"/>
      <c r="MB915" s="57"/>
      <c r="MC915" s="57"/>
      <c r="MD915" s="57"/>
      <c r="ME915" s="57"/>
      <c r="MF915" s="57"/>
      <c r="MG915" s="57"/>
      <c r="MH915" s="57"/>
      <c r="MI915" s="57"/>
      <c r="MJ915" s="57"/>
      <c r="MK915" s="57"/>
      <c r="ML915" s="57"/>
      <c r="MM915" s="57"/>
      <c r="MN915" s="57"/>
      <c r="MO915" s="57"/>
      <c r="MP915" s="57"/>
      <c r="MQ915" s="57"/>
      <c r="MR915" s="57"/>
      <c r="MS915" s="57"/>
      <c r="MT915" s="57"/>
      <c r="MU915" s="57"/>
      <c r="MV915" s="57"/>
      <c r="MW915" s="57"/>
      <c r="MX915" s="57"/>
      <c r="MY915" s="57"/>
      <c r="MZ915" s="57"/>
      <c r="NA915" s="57"/>
      <c r="NB915" s="57"/>
      <c r="NC915" s="57"/>
      <c r="ND915" s="57"/>
      <c r="NE915" s="57"/>
      <c r="NF915" s="57"/>
      <c r="NG915" s="57"/>
      <c r="NH915" s="57"/>
      <c r="NI915" s="57"/>
      <c r="NJ915" s="57"/>
      <c r="NK915" s="57"/>
      <c r="NL915" s="57"/>
      <c r="NM915" s="57"/>
      <c r="NN915" s="57"/>
      <c r="NO915" s="57"/>
      <c r="NP915" s="57"/>
      <c r="NQ915" s="57"/>
      <c r="NR915" s="57"/>
      <c r="NS915" s="57"/>
      <c r="NT915" s="57"/>
      <c r="NU915" s="57"/>
      <c r="NV915" s="57"/>
      <c r="NW915" s="57"/>
      <c r="NX915" s="57"/>
      <c r="NY915" s="57"/>
      <c r="NZ915" s="57"/>
      <c r="OA915" s="57"/>
      <c r="OB915" s="57"/>
      <c r="OC915" s="57"/>
      <c r="OD915" s="57"/>
      <c r="OE915" s="57"/>
      <c r="OF915" s="57"/>
      <c r="OG915" s="57"/>
      <c r="OH915" s="57"/>
      <c r="OI915" s="57"/>
      <c r="OJ915" s="57"/>
      <c r="OK915" s="57"/>
      <c r="OL915" s="57"/>
      <c r="OM915" s="57"/>
      <c r="ON915" s="57"/>
      <c r="OO915" s="57"/>
      <c r="OP915" s="57"/>
      <c r="OQ915" s="57"/>
      <c r="OR915" s="57"/>
      <c r="OS915" s="57"/>
      <c r="OT915" s="57"/>
      <c r="OU915" s="57"/>
      <c r="OV915" s="57"/>
      <c r="OW915" s="57"/>
      <c r="OX915" s="57"/>
      <c r="OY915" s="57"/>
      <c r="OZ915" s="57"/>
      <c r="PA915" s="57"/>
      <c r="PB915" s="57"/>
      <c r="PC915" s="57"/>
      <c r="PD915" s="57"/>
      <c r="PE915" s="57"/>
      <c r="PF915" s="57"/>
      <c r="PG915" s="57"/>
      <c r="PH915" s="57"/>
      <c r="PI915" s="57"/>
      <c r="PJ915" s="57"/>
      <c r="PK915" s="57"/>
      <c r="PL915" s="57"/>
      <c r="PM915" s="57"/>
      <c r="PN915" s="57"/>
      <c r="PO915" s="57"/>
      <c r="PP915" s="57"/>
      <c r="PQ915" s="57"/>
      <c r="PR915" s="57"/>
      <c r="PS915" s="57"/>
      <c r="PT915" s="57"/>
      <c r="PU915" s="57"/>
      <c r="PV915" s="57"/>
      <c r="PW915" s="57"/>
      <c r="PX915" s="57"/>
      <c r="PY915" s="57"/>
      <c r="PZ915" s="57"/>
      <c r="QA915" s="57"/>
      <c r="QB915" s="57"/>
      <c r="QC915" s="57"/>
      <c r="QD915" s="57"/>
      <c r="QE915" s="57"/>
      <c r="QF915" s="57"/>
      <c r="QG915" s="57"/>
      <c r="QH915" s="57"/>
      <c r="QI915" s="57"/>
      <c r="QJ915" s="57"/>
      <c r="QK915" s="57"/>
      <c r="QL915" s="57"/>
      <c r="QM915" s="57"/>
      <c r="QN915" s="57"/>
      <c r="QO915" s="57"/>
      <c r="QP915" s="57"/>
      <c r="QQ915" s="57"/>
      <c r="QR915" s="57"/>
      <c r="QS915" s="57"/>
      <c r="QT915" s="57"/>
      <c r="QU915" s="57"/>
      <c r="QV915" s="57"/>
      <c r="QW915" s="57"/>
      <c r="QX915" s="57"/>
      <c r="QY915" s="57"/>
      <c r="QZ915" s="57"/>
      <c r="RA915" s="57"/>
      <c r="RB915" s="57"/>
      <c r="RC915" s="57"/>
      <c r="RD915" s="57"/>
      <c r="RE915" s="57"/>
      <c r="RF915" s="57"/>
      <c r="RG915" s="57"/>
      <c r="RH915" s="57"/>
      <c r="RI915" s="57"/>
      <c r="RJ915" s="57"/>
      <c r="RK915" s="57"/>
      <c r="RL915" s="57"/>
      <c r="RM915" s="57"/>
      <c r="RN915" s="57"/>
      <c r="RO915" s="57"/>
      <c r="RP915" s="57"/>
      <c r="RQ915" s="57"/>
      <c r="RR915" s="57"/>
      <c r="RS915" s="57"/>
      <c r="RT915" s="57"/>
      <c r="RU915" s="57"/>
      <c r="RV915" s="57"/>
      <c r="RW915" s="57"/>
      <c r="RX915" s="57"/>
      <c r="RY915" s="57"/>
      <c r="RZ915" s="57"/>
      <c r="SA915" s="57"/>
      <c r="SB915" s="57"/>
      <c r="SC915" s="57"/>
      <c r="SD915" s="57"/>
      <c r="SE915" s="57"/>
      <c r="SF915" s="57"/>
      <c r="SG915" s="57"/>
      <c r="SH915" s="57"/>
      <c r="SI915" s="57"/>
      <c r="SJ915" s="57"/>
      <c r="SK915" s="57"/>
      <c r="SL915" s="57"/>
      <c r="SM915" s="57"/>
      <c r="SN915" s="57"/>
      <c r="SO915" s="57"/>
      <c r="SP915" s="57"/>
      <c r="SQ915" s="57"/>
      <c r="SR915" s="57"/>
      <c r="SS915" s="57"/>
      <c r="ST915" s="57"/>
      <c r="SU915" s="57"/>
      <c r="SV915" s="57"/>
      <c r="SW915" s="57"/>
      <c r="SX915" s="57"/>
      <c r="SY915" s="57"/>
      <c r="SZ915" s="57"/>
      <c r="TA915" s="57"/>
      <c r="TB915" s="57"/>
      <c r="TC915" s="57"/>
      <c r="TD915" s="57"/>
      <c r="TE915" s="57"/>
      <c r="TF915" s="57"/>
      <c r="TG915" s="57"/>
      <c r="TH915" s="57"/>
      <c r="TI915" s="57"/>
      <c r="TJ915" s="57"/>
      <c r="TK915" s="57"/>
      <c r="TL915" s="57"/>
      <c r="TM915" s="57"/>
      <c r="TN915" s="57"/>
      <c r="TO915" s="57"/>
      <c r="TP915" s="57"/>
      <c r="TQ915" s="57"/>
      <c r="TR915" s="57"/>
      <c r="TS915" s="57"/>
      <c r="TT915" s="57"/>
      <c r="TU915" s="57"/>
      <c r="TV915" s="57"/>
      <c r="TW915" s="57"/>
      <c r="TX915" s="57"/>
      <c r="TY915" s="57"/>
      <c r="TZ915" s="57"/>
      <c r="UA915" s="57"/>
      <c r="UB915" s="57"/>
      <c r="UC915" s="57"/>
      <c r="UD915" s="57"/>
      <c r="UE915" s="57"/>
      <c r="UF915" s="57"/>
      <c r="UG915" s="57"/>
      <c r="UH915" s="57"/>
      <c r="UI915" s="57"/>
      <c r="UJ915" s="57"/>
      <c r="UK915" s="57"/>
      <c r="UL915" s="57"/>
      <c r="UM915" s="57"/>
      <c r="UN915" s="57"/>
      <c r="UO915" s="57"/>
      <c r="UP915" s="57"/>
      <c r="UQ915" s="57"/>
      <c r="UR915" s="57"/>
      <c r="US915" s="57"/>
      <c r="UT915" s="57"/>
      <c r="UU915" s="57"/>
      <c r="UV915" s="57"/>
      <c r="UW915" s="57"/>
      <c r="UX915" s="57"/>
      <c r="UY915" s="57"/>
      <c r="UZ915" s="57"/>
      <c r="VA915" s="57"/>
      <c r="VB915" s="57"/>
      <c r="VC915" s="57"/>
      <c r="VD915" s="57"/>
      <c r="VE915" s="57"/>
      <c r="VF915" s="57"/>
      <c r="VG915" s="57"/>
      <c r="VH915" s="57"/>
      <c r="VI915" s="57"/>
      <c r="VJ915" s="57"/>
      <c r="VK915" s="57"/>
      <c r="VL915" s="57"/>
      <c r="VM915" s="57"/>
      <c r="VN915" s="57"/>
      <c r="VO915" s="57"/>
      <c r="VP915" s="57"/>
      <c r="VQ915" s="57"/>
      <c r="VR915" s="57"/>
      <c r="VS915" s="57"/>
      <c r="VT915" s="57"/>
      <c r="VU915" s="57"/>
      <c r="VV915" s="57"/>
      <c r="VW915" s="57"/>
      <c r="VX915" s="57"/>
      <c r="VY915" s="57"/>
      <c r="VZ915" s="57"/>
      <c r="WA915" s="57"/>
      <c r="WB915" s="57"/>
      <c r="WC915" s="57"/>
      <c r="WD915" s="57"/>
      <c r="WE915" s="57"/>
      <c r="WF915" s="57"/>
      <c r="WG915" s="57"/>
      <c r="WH915" s="57"/>
      <c r="WI915" s="57"/>
      <c r="WJ915" s="57"/>
      <c r="WK915" s="57"/>
      <c r="WL915" s="57"/>
      <c r="WM915" s="57"/>
      <c r="WN915" s="57"/>
      <c r="WO915" s="57"/>
      <c r="WP915" s="57"/>
      <c r="WQ915" s="57"/>
      <c r="WR915" s="57"/>
      <c r="WS915" s="57"/>
      <c r="WT915" s="57"/>
      <c r="WU915" s="57"/>
      <c r="WV915" s="57"/>
      <c r="WW915" s="57"/>
      <c r="WX915" s="57"/>
      <c r="WY915" s="57"/>
      <c r="WZ915" s="57"/>
      <c r="XA915" s="57"/>
      <c r="XB915" s="57"/>
      <c r="XC915" s="57"/>
      <c r="XD915" s="57"/>
      <c r="XE915" s="57"/>
      <c r="XF915" s="57"/>
      <c r="XG915" s="57"/>
      <c r="XH915" s="57"/>
      <c r="XI915" s="57"/>
      <c r="XJ915" s="57"/>
      <c r="XK915" s="57"/>
      <c r="XL915" s="57"/>
      <c r="XM915" s="57"/>
      <c r="XN915" s="57"/>
      <c r="XO915" s="57"/>
      <c r="XP915" s="57"/>
      <c r="XQ915" s="57"/>
      <c r="XR915" s="57"/>
      <c r="XS915" s="57"/>
      <c r="XT915" s="57"/>
      <c r="XU915" s="57"/>
      <c r="XV915" s="57"/>
      <c r="XW915" s="57"/>
    </row>
    <row r="916">
      <c r="AI916" s="57"/>
      <c r="BR916" s="57"/>
      <c r="DA916" s="57"/>
      <c r="EJ916" s="57"/>
      <c r="EK916" s="57"/>
      <c r="EL916" s="57"/>
      <c r="EM916" s="57"/>
      <c r="EN916" s="57"/>
      <c r="EO916" s="57"/>
      <c r="EP916" s="57"/>
      <c r="EQ916" s="57"/>
      <c r="ER916" s="57"/>
      <c r="ES916" s="57"/>
      <c r="ET916" s="57"/>
      <c r="EU916" s="57"/>
      <c r="EV916" s="57"/>
      <c r="EW916" s="57"/>
      <c r="EX916" s="57"/>
      <c r="EY916" s="57"/>
      <c r="EZ916" s="57"/>
      <c r="FA916" s="57"/>
      <c r="FB916" s="57"/>
      <c r="FC916" s="57"/>
      <c r="FD916" s="57"/>
      <c r="FE916" s="57"/>
      <c r="FF916" s="57"/>
      <c r="FG916" s="57"/>
      <c r="FH916" s="57"/>
      <c r="FI916" s="57"/>
      <c r="FJ916" s="57"/>
      <c r="FK916" s="57"/>
      <c r="FL916" s="57"/>
      <c r="FM916" s="57"/>
      <c r="FN916" s="57"/>
      <c r="FO916" s="57"/>
      <c r="FP916" s="57"/>
      <c r="FQ916" s="57"/>
      <c r="FR916" s="57"/>
      <c r="FS916" s="57"/>
      <c r="FT916" s="57"/>
      <c r="FU916" s="57"/>
      <c r="FV916" s="57"/>
      <c r="FW916" s="57"/>
      <c r="FX916" s="57"/>
      <c r="FY916" s="57"/>
      <c r="FZ916" s="57"/>
      <c r="GA916" s="57"/>
      <c r="GB916" s="57"/>
      <c r="GC916" s="57"/>
      <c r="GD916" s="57"/>
      <c r="GE916" s="57"/>
      <c r="GF916" s="57"/>
      <c r="GG916" s="57"/>
      <c r="GH916" s="57"/>
      <c r="GI916" s="57"/>
      <c r="GJ916" s="57"/>
      <c r="GK916" s="57"/>
      <c r="GL916" s="57"/>
      <c r="GM916" s="57"/>
      <c r="GN916" s="57"/>
      <c r="GO916" s="57"/>
      <c r="GP916" s="57"/>
      <c r="GQ916" s="57"/>
      <c r="GR916" s="57"/>
      <c r="GS916" s="57"/>
      <c r="GT916" s="57"/>
      <c r="GU916" s="57"/>
      <c r="GV916" s="57"/>
      <c r="GW916" s="57"/>
      <c r="GX916" s="57"/>
      <c r="GY916" s="57"/>
      <c r="GZ916" s="57"/>
      <c r="HA916" s="57"/>
      <c r="HB916" s="57"/>
      <c r="HC916" s="57"/>
      <c r="HD916" s="57"/>
      <c r="HE916" s="57"/>
      <c r="HF916" s="57"/>
      <c r="HG916" s="57"/>
      <c r="HH916" s="57"/>
      <c r="HI916" s="57"/>
      <c r="HJ916" s="57"/>
      <c r="HK916" s="57"/>
      <c r="HL916" s="57"/>
      <c r="HM916" s="57"/>
      <c r="HN916" s="57"/>
      <c r="HO916" s="57"/>
      <c r="HP916" s="57"/>
      <c r="HQ916" s="57"/>
      <c r="HR916" s="57"/>
      <c r="HS916" s="57"/>
      <c r="HT916" s="57"/>
      <c r="HU916" s="57"/>
      <c r="HV916" s="57"/>
      <c r="HW916" s="57"/>
      <c r="HX916" s="57"/>
      <c r="HY916" s="57"/>
      <c r="HZ916" s="57"/>
      <c r="IA916" s="57"/>
      <c r="IB916" s="57"/>
      <c r="IC916" s="57"/>
      <c r="ID916" s="57"/>
      <c r="IE916" s="57"/>
      <c r="IF916" s="57"/>
      <c r="IG916" s="57"/>
      <c r="IH916" s="57"/>
      <c r="II916" s="57"/>
      <c r="IJ916" s="57"/>
      <c r="IK916" s="57"/>
      <c r="IL916" s="57"/>
      <c r="IM916" s="57"/>
      <c r="IN916" s="57"/>
      <c r="IO916" s="57"/>
      <c r="IP916" s="57"/>
      <c r="IQ916" s="57"/>
      <c r="IR916" s="57"/>
      <c r="IS916" s="57"/>
      <c r="IT916" s="57"/>
      <c r="IU916" s="57"/>
      <c r="IV916" s="57"/>
      <c r="IW916" s="57"/>
      <c r="IX916" s="57"/>
      <c r="IY916" s="57"/>
      <c r="IZ916" s="57"/>
      <c r="JA916" s="57"/>
      <c r="JB916" s="57"/>
      <c r="JC916" s="57"/>
      <c r="JD916" s="57"/>
      <c r="JE916" s="57"/>
      <c r="JF916" s="57"/>
      <c r="JG916" s="57"/>
      <c r="JH916" s="57"/>
      <c r="JI916" s="57"/>
      <c r="JJ916" s="57"/>
      <c r="JK916" s="57"/>
      <c r="JL916" s="57"/>
      <c r="JM916" s="57"/>
      <c r="JN916" s="57"/>
      <c r="JO916" s="57"/>
      <c r="JP916" s="57"/>
      <c r="JQ916" s="57"/>
      <c r="JR916" s="57"/>
      <c r="JS916" s="57"/>
      <c r="JT916" s="57"/>
      <c r="JU916" s="57"/>
      <c r="JV916" s="57"/>
      <c r="JW916" s="57"/>
      <c r="JX916" s="57"/>
      <c r="JY916" s="57"/>
      <c r="JZ916" s="57"/>
      <c r="KA916" s="57"/>
      <c r="KB916" s="57"/>
      <c r="KC916" s="57"/>
      <c r="KD916" s="57"/>
      <c r="KE916" s="57"/>
      <c r="KF916" s="57"/>
      <c r="KG916" s="57"/>
      <c r="KH916" s="57"/>
      <c r="KI916" s="57"/>
      <c r="KJ916" s="57"/>
      <c r="KK916" s="57"/>
      <c r="KL916" s="57"/>
      <c r="KM916" s="57"/>
      <c r="KN916" s="57"/>
      <c r="KO916" s="57"/>
      <c r="KP916" s="57"/>
      <c r="KQ916" s="57"/>
      <c r="KR916" s="57"/>
      <c r="KS916" s="57"/>
      <c r="KT916" s="57"/>
      <c r="KU916" s="57"/>
      <c r="KV916" s="57"/>
      <c r="KW916" s="57"/>
      <c r="KX916" s="57"/>
      <c r="KY916" s="57"/>
      <c r="KZ916" s="57"/>
      <c r="LA916" s="57"/>
      <c r="LB916" s="57"/>
      <c r="LC916" s="57"/>
      <c r="LD916" s="57"/>
      <c r="LE916" s="57"/>
      <c r="LF916" s="57"/>
      <c r="LG916" s="57"/>
      <c r="LH916" s="57"/>
      <c r="LI916" s="57"/>
      <c r="LJ916" s="57"/>
      <c r="LK916" s="57"/>
      <c r="LL916" s="57"/>
      <c r="LM916" s="57"/>
      <c r="LN916" s="57"/>
      <c r="LO916" s="57"/>
      <c r="LP916" s="57"/>
      <c r="LQ916" s="57"/>
      <c r="LR916" s="57"/>
      <c r="LS916" s="57"/>
      <c r="LT916" s="57"/>
      <c r="LU916" s="57"/>
      <c r="LV916" s="57"/>
      <c r="LW916" s="57"/>
      <c r="LX916" s="57"/>
      <c r="LY916" s="57"/>
      <c r="LZ916" s="57"/>
      <c r="MA916" s="57"/>
      <c r="MB916" s="57"/>
      <c r="MC916" s="57"/>
      <c r="MD916" s="57"/>
      <c r="ME916" s="57"/>
      <c r="MF916" s="57"/>
      <c r="MG916" s="57"/>
      <c r="MH916" s="57"/>
      <c r="MI916" s="57"/>
      <c r="MJ916" s="57"/>
      <c r="MK916" s="57"/>
      <c r="ML916" s="57"/>
      <c r="MM916" s="57"/>
      <c r="MN916" s="57"/>
      <c r="MO916" s="57"/>
      <c r="MP916" s="57"/>
      <c r="MQ916" s="57"/>
      <c r="MR916" s="57"/>
      <c r="MS916" s="57"/>
      <c r="MT916" s="57"/>
      <c r="MU916" s="57"/>
      <c r="MV916" s="57"/>
      <c r="MW916" s="57"/>
      <c r="MX916" s="57"/>
      <c r="MY916" s="57"/>
      <c r="MZ916" s="57"/>
      <c r="NA916" s="57"/>
      <c r="NB916" s="57"/>
      <c r="NC916" s="57"/>
      <c r="ND916" s="57"/>
      <c r="NE916" s="57"/>
      <c r="NF916" s="57"/>
      <c r="NG916" s="57"/>
      <c r="NH916" s="57"/>
      <c r="NI916" s="57"/>
      <c r="NJ916" s="57"/>
      <c r="NK916" s="57"/>
      <c r="NL916" s="57"/>
      <c r="NM916" s="57"/>
      <c r="NN916" s="57"/>
      <c r="NO916" s="57"/>
      <c r="NP916" s="57"/>
      <c r="NQ916" s="57"/>
      <c r="NR916" s="57"/>
      <c r="NS916" s="57"/>
      <c r="NT916" s="57"/>
      <c r="NU916" s="57"/>
      <c r="NV916" s="57"/>
      <c r="NW916" s="57"/>
      <c r="NX916" s="57"/>
      <c r="NY916" s="57"/>
      <c r="NZ916" s="57"/>
      <c r="OA916" s="57"/>
      <c r="OB916" s="57"/>
      <c r="OC916" s="57"/>
      <c r="OD916" s="57"/>
      <c r="OE916" s="57"/>
      <c r="OF916" s="57"/>
      <c r="OG916" s="57"/>
      <c r="OH916" s="57"/>
      <c r="OI916" s="57"/>
      <c r="OJ916" s="57"/>
      <c r="OK916" s="57"/>
      <c r="OL916" s="57"/>
      <c r="OM916" s="57"/>
      <c r="ON916" s="57"/>
      <c r="OO916" s="57"/>
      <c r="OP916" s="57"/>
      <c r="OQ916" s="57"/>
      <c r="OR916" s="57"/>
      <c r="OS916" s="57"/>
      <c r="OT916" s="57"/>
      <c r="OU916" s="57"/>
      <c r="OV916" s="57"/>
      <c r="OW916" s="57"/>
      <c r="OX916" s="57"/>
      <c r="OY916" s="57"/>
      <c r="OZ916" s="57"/>
      <c r="PA916" s="57"/>
      <c r="PB916" s="57"/>
      <c r="PC916" s="57"/>
      <c r="PD916" s="57"/>
      <c r="PE916" s="57"/>
      <c r="PF916" s="57"/>
      <c r="PG916" s="57"/>
      <c r="PH916" s="57"/>
      <c r="PI916" s="57"/>
      <c r="PJ916" s="57"/>
      <c r="PK916" s="57"/>
      <c r="PL916" s="57"/>
      <c r="PM916" s="57"/>
      <c r="PN916" s="57"/>
      <c r="PO916" s="57"/>
      <c r="PP916" s="57"/>
      <c r="PQ916" s="57"/>
      <c r="PR916" s="57"/>
      <c r="PS916" s="57"/>
      <c r="PT916" s="57"/>
      <c r="PU916" s="57"/>
      <c r="PV916" s="57"/>
      <c r="PW916" s="57"/>
      <c r="PX916" s="57"/>
      <c r="PY916" s="57"/>
      <c r="PZ916" s="57"/>
      <c r="QA916" s="57"/>
      <c r="QB916" s="57"/>
      <c r="QC916" s="57"/>
      <c r="QD916" s="57"/>
      <c r="QE916" s="57"/>
      <c r="QF916" s="57"/>
      <c r="QG916" s="57"/>
      <c r="QH916" s="57"/>
      <c r="QI916" s="57"/>
      <c r="QJ916" s="57"/>
      <c r="QK916" s="57"/>
      <c r="QL916" s="57"/>
      <c r="QM916" s="57"/>
      <c r="QN916" s="57"/>
      <c r="QO916" s="57"/>
      <c r="QP916" s="57"/>
      <c r="QQ916" s="57"/>
      <c r="QR916" s="57"/>
      <c r="QS916" s="57"/>
      <c r="QT916" s="57"/>
      <c r="QU916" s="57"/>
      <c r="QV916" s="57"/>
      <c r="QW916" s="57"/>
      <c r="QX916" s="57"/>
      <c r="QY916" s="57"/>
      <c r="QZ916" s="57"/>
      <c r="RA916" s="57"/>
      <c r="RB916" s="57"/>
      <c r="RC916" s="57"/>
      <c r="RD916" s="57"/>
      <c r="RE916" s="57"/>
      <c r="RF916" s="57"/>
      <c r="RG916" s="57"/>
      <c r="RH916" s="57"/>
      <c r="RI916" s="57"/>
      <c r="RJ916" s="57"/>
      <c r="RK916" s="57"/>
      <c r="RL916" s="57"/>
      <c r="RM916" s="57"/>
      <c r="RN916" s="57"/>
      <c r="RO916" s="57"/>
      <c r="RP916" s="57"/>
      <c r="RQ916" s="57"/>
      <c r="RR916" s="57"/>
      <c r="RS916" s="57"/>
      <c r="RT916" s="57"/>
      <c r="RU916" s="57"/>
      <c r="RV916" s="57"/>
      <c r="RW916" s="57"/>
      <c r="RX916" s="57"/>
      <c r="RY916" s="57"/>
      <c r="RZ916" s="57"/>
      <c r="SA916" s="57"/>
      <c r="SB916" s="57"/>
      <c r="SC916" s="57"/>
      <c r="SD916" s="57"/>
      <c r="SE916" s="57"/>
      <c r="SF916" s="57"/>
      <c r="SG916" s="57"/>
      <c r="SH916" s="57"/>
      <c r="SI916" s="57"/>
      <c r="SJ916" s="57"/>
      <c r="SK916" s="57"/>
      <c r="SL916" s="57"/>
      <c r="SM916" s="57"/>
      <c r="SN916" s="57"/>
      <c r="SO916" s="57"/>
      <c r="SP916" s="57"/>
      <c r="SQ916" s="57"/>
      <c r="SR916" s="57"/>
      <c r="SS916" s="57"/>
      <c r="ST916" s="57"/>
      <c r="SU916" s="57"/>
      <c r="SV916" s="57"/>
      <c r="SW916" s="57"/>
      <c r="SX916" s="57"/>
      <c r="SY916" s="57"/>
      <c r="SZ916" s="57"/>
      <c r="TA916" s="57"/>
      <c r="TB916" s="57"/>
      <c r="TC916" s="57"/>
      <c r="TD916" s="57"/>
      <c r="TE916" s="57"/>
      <c r="TF916" s="57"/>
      <c r="TG916" s="57"/>
      <c r="TH916" s="57"/>
      <c r="TI916" s="57"/>
      <c r="TJ916" s="57"/>
      <c r="TK916" s="57"/>
      <c r="TL916" s="57"/>
      <c r="TM916" s="57"/>
      <c r="TN916" s="57"/>
      <c r="TO916" s="57"/>
      <c r="TP916" s="57"/>
      <c r="TQ916" s="57"/>
      <c r="TR916" s="57"/>
      <c r="TS916" s="57"/>
      <c r="TT916" s="57"/>
      <c r="TU916" s="57"/>
      <c r="TV916" s="57"/>
      <c r="TW916" s="57"/>
      <c r="TX916" s="57"/>
      <c r="TY916" s="57"/>
      <c r="TZ916" s="57"/>
      <c r="UA916" s="57"/>
      <c r="UB916" s="57"/>
      <c r="UC916" s="57"/>
      <c r="UD916" s="57"/>
      <c r="UE916" s="57"/>
      <c r="UF916" s="57"/>
      <c r="UG916" s="57"/>
      <c r="UH916" s="57"/>
      <c r="UI916" s="57"/>
      <c r="UJ916" s="57"/>
      <c r="UK916" s="57"/>
      <c r="UL916" s="57"/>
      <c r="UM916" s="57"/>
      <c r="UN916" s="57"/>
      <c r="UO916" s="57"/>
      <c r="UP916" s="57"/>
      <c r="UQ916" s="57"/>
      <c r="UR916" s="57"/>
      <c r="US916" s="57"/>
      <c r="UT916" s="57"/>
      <c r="UU916" s="57"/>
      <c r="UV916" s="57"/>
      <c r="UW916" s="57"/>
      <c r="UX916" s="57"/>
      <c r="UY916" s="57"/>
      <c r="UZ916" s="57"/>
      <c r="VA916" s="57"/>
      <c r="VB916" s="57"/>
      <c r="VC916" s="57"/>
      <c r="VD916" s="57"/>
      <c r="VE916" s="57"/>
      <c r="VF916" s="57"/>
      <c r="VG916" s="57"/>
      <c r="VH916" s="57"/>
      <c r="VI916" s="57"/>
      <c r="VJ916" s="57"/>
      <c r="VK916" s="57"/>
      <c r="VL916" s="57"/>
      <c r="VM916" s="57"/>
      <c r="VN916" s="57"/>
      <c r="VO916" s="57"/>
      <c r="VP916" s="57"/>
      <c r="VQ916" s="57"/>
      <c r="VR916" s="57"/>
      <c r="VS916" s="57"/>
      <c r="VT916" s="57"/>
      <c r="VU916" s="57"/>
      <c r="VV916" s="57"/>
      <c r="VW916" s="57"/>
      <c r="VX916" s="57"/>
      <c r="VY916" s="57"/>
      <c r="VZ916" s="57"/>
      <c r="WA916" s="57"/>
      <c r="WB916" s="57"/>
      <c r="WC916" s="57"/>
      <c r="WD916" s="57"/>
      <c r="WE916" s="57"/>
      <c r="WF916" s="57"/>
      <c r="WG916" s="57"/>
      <c r="WH916" s="57"/>
      <c r="WI916" s="57"/>
      <c r="WJ916" s="57"/>
      <c r="WK916" s="57"/>
      <c r="WL916" s="57"/>
      <c r="WM916" s="57"/>
      <c r="WN916" s="57"/>
      <c r="WO916" s="57"/>
      <c r="WP916" s="57"/>
      <c r="WQ916" s="57"/>
      <c r="WR916" s="57"/>
      <c r="WS916" s="57"/>
      <c r="WT916" s="57"/>
      <c r="WU916" s="57"/>
      <c r="WV916" s="57"/>
      <c r="WW916" s="57"/>
      <c r="WX916" s="57"/>
      <c r="WY916" s="57"/>
      <c r="WZ916" s="57"/>
      <c r="XA916" s="57"/>
      <c r="XB916" s="57"/>
      <c r="XC916" s="57"/>
      <c r="XD916" s="57"/>
      <c r="XE916" s="57"/>
      <c r="XF916" s="57"/>
      <c r="XG916" s="57"/>
      <c r="XH916" s="57"/>
      <c r="XI916" s="57"/>
      <c r="XJ916" s="57"/>
      <c r="XK916" s="57"/>
      <c r="XL916" s="57"/>
      <c r="XM916" s="57"/>
      <c r="XN916" s="57"/>
      <c r="XO916" s="57"/>
      <c r="XP916" s="57"/>
      <c r="XQ916" s="57"/>
      <c r="XR916" s="57"/>
      <c r="XS916" s="57"/>
      <c r="XT916" s="57"/>
      <c r="XU916" s="57"/>
      <c r="XV916" s="57"/>
      <c r="XW916" s="57"/>
    </row>
    <row r="917">
      <c r="AI917" s="57"/>
      <c r="BR917" s="57"/>
      <c r="DA917" s="57"/>
      <c r="EJ917" s="57"/>
      <c r="EK917" s="57"/>
      <c r="EL917" s="57"/>
      <c r="EM917" s="57"/>
      <c r="EN917" s="57"/>
      <c r="EO917" s="57"/>
      <c r="EP917" s="57"/>
      <c r="EQ917" s="57"/>
      <c r="ER917" s="57"/>
      <c r="ES917" s="57"/>
      <c r="ET917" s="57"/>
      <c r="EU917" s="57"/>
      <c r="EV917" s="57"/>
      <c r="EW917" s="57"/>
      <c r="EX917" s="57"/>
      <c r="EY917" s="57"/>
      <c r="EZ917" s="57"/>
      <c r="FA917" s="57"/>
      <c r="FB917" s="57"/>
      <c r="FC917" s="57"/>
      <c r="FD917" s="57"/>
      <c r="FE917" s="57"/>
      <c r="FF917" s="57"/>
      <c r="FG917" s="57"/>
      <c r="FH917" s="57"/>
      <c r="FI917" s="57"/>
      <c r="FJ917" s="57"/>
      <c r="FK917" s="57"/>
      <c r="FL917" s="57"/>
      <c r="FM917" s="57"/>
      <c r="FN917" s="57"/>
      <c r="FO917" s="57"/>
      <c r="FP917" s="57"/>
      <c r="FQ917" s="57"/>
      <c r="FR917" s="57"/>
      <c r="FS917" s="57"/>
      <c r="FT917" s="57"/>
      <c r="FU917" s="57"/>
      <c r="FV917" s="57"/>
      <c r="FW917" s="57"/>
      <c r="FX917" s="57"/>
      <c r="FY917" s="57"/>
      <c r="FZ917" s="57"/>
      <c r="GA917" s="57"/>
      <c r="GB917" s="57"/>
      <c r="GC917" s="57"/>
      <c r="GD917" s="57"/>
      <c r="GE917" s="57"/>
      <c r="GF917" s="57"/>
      <c r="GG917" s="57"/>
      <c r="GH917" s="57"/>
      <c r="GI917" s="57"/>
      <c r="GJ917" s="57"/>
      <c r="GK917" s="57"/>
      <c r="GL917" s="57"/>
      <c r="GM917" s="57"/>
      <c r="GN917" s="57"/>
      <c r="GO917" s="57"/>
      <c r="GP917" s="57"/>
      <c r="GQ917" s="57"/>
      <c r="GR917" s="57"/>
      <c r="GS917" s="57"/>
      <c r="GT917" s="57"/>
      <c r="GU917" s="57"/>
      <c r="GV917" s="57"/>
      <c r="GW917" s="57"/>
      <c r="GX917" s="57"/>
      <c r="GY917" s="57"/>
      <c r="GZ917" s="57"/>
      <c r="HA917" s="57"/>
      <c r="HB917" s="57"/>
      <c r="HC917" s="57"/>
      <c r="HD917" s="57"/>
      <c r="HE917" s="57"/>
      <c r="HF917" s="57"/>
      <c r="HG917" s="57"/>
      <c r="HH917" s="57"/>
      <c r="HI917" s="57"/>
      <c r="HJ917" s="57"/>
      <c r="HK917" s="57"/>
      <c r="HL917" s="57"/>
      <c r="HM917" s="57"/>
      <c r="HN917" s="57"/>
      <c r="HO917" s="57"/>
      <c r="HP917" s="57"/>
      <c r="HQ917" s="57"/>
      <c r="HR917" s="57"/>
      <c r="HS917" s="57"/>
      <c r="HT917" s="57"/>
      <c r="HU917" s="57"/>
      <c r="HV917" s="57"/>
      <c r="HW917" s="57"/>
      <c r="HX917" s="57"/>
      <c r="HY917" s="57"/>
      <c r="HZ917" s="57"/>
      <c r="IA917" s="57"/>
      <c r="IB917" s="57"/>
      <c r="IC917" s="57"/>
      <c r="ID917" s="57"/>
      <c r="IE917" s="57"/>
      <c r="IF917" s="57"/>
      <c r="IG917" s="57"/>
      <c r="IH917" s="57"/>
      <c r="II917" s="57"/>
      <c r="IJ917" s="57"/>
      <c r="IK917" s="57"/>
      <c r="IL917" s="57"/>
      <c r="IM917" s="57"/>
      <c r="IN917" s="57"/>
      <c r="IO917" s="57"/>
      <c r="IP917" s="57"/>
      <c r="IQ917" s="57"/>
      <c r="IR917" s="57"/>
      <c r="IS917" s="57"/>
      <c r="IT917" s="57"/>
      <c r="IU917" s="57"/>
      <c r="IV917" s="57"/>
      <c r="IW917" s="57"/>
      <c r="IX917" s="57"/>
      <c r="IY917" s="57"/>
      <c r="IZ917" s="57"/>
      <c r="JA917" s="57"/>
      <c r="JB917" s="57"/>
      <c r="JC917" s="57"/>
      <c r="JD917" s="57"/>
      <c r="JE917" s="57"/>
      <c r="JF917" s="57"/>
      <c r="JG917" s="57"/>
      <c r="JH917" s="57"/>
      <c r="JI917" s="57"/>
      <c r="JJ917" s="57"/>
      <c r="JK917" s="57"/>
      <c r="JL917" s="57"/>
      <c r="JM917" s="57"/>
      <c r="JN917" s="57"/>
      <c r="JO917" s="57"/>
      <c r="JP917" s="57"/>
      <c r="JQ917" s="57"/>
      <c r="JR917" s="57"/>
      <c r="JS917" s="57"/>
      <c r="JT917" s="57"/>
      <c r="JU917" s="57"/>
      <c r="JV917" s="57"/>
      <c r="JW917" s="57"/>
      <c r="JX917" s="57"/>
      <c r="JY917" s="57"/>
      <c r="JZ917" s="57"/>
      <c r="KA917" s="57"/>
      <c r="KB917" s="57"/>
      <c r="KC917" s="57"/>
      <c r="KD917" s="57"/>
      <c r="KE917" s="57"/>
      <c r="KF917" s="57"/>
      <c r="KG917" s="57"/>
      <c r="KH917" s="57"/>
      <c r="KI917" s="57"/>
      <c r="KJ917" s="57"/>
      <c r="KK917" s="57"/>
      <c r="KL917" s="57"/>
      <c r="KM917" s="57"/>
      <c r="KN917" s="57"/>
      <c r="KO917" s="57"/>
      <c r="KP917" s="57"/>
      <c r="KQ917" s="57"/>
      <c r="KR917" s="57"/>
      <c r="KS917" s="57"/>
      <c r="KT917" s="57"/>
      <c r="KU917" s="57"/>
      <c r="KV917" s="57"/>
      <c r="KW917" s="57"/>
      <c r="KX917" s="57"/>
      <c r="KY917" s="57"/>
      <c r="KZ917" s="57"/>
      <c r="LA917" s="57"/>
      <c r="LB917" s="57"/>
      <c r="LC917" s="57"/>
      <c r="LD917" s="57"/>
      <c r="LE917" s="57"/>
      <c r="LF917" s="57"/>
      <c r="LG917" s="57"/>
      <c r="LH917" s="57"/>
      <c r="LI917" s="57"/>
      <c r="LJ917" s="57"/>
      <c r="LK917" s="57"/>
      <c r="LL917" s="57"/>
      <c r="LM917" s="57"/>
      <c r="LN917" s="57"/>
      <c r="LO917" s="57"/>
      <c r="LP917" s="57"/>
      <c r="LQ917" s="57"/>
      <c r="LR917" s="57"/>
      <c r="LS917" s="57"/>
      <c r="LT917" s="57"/>
      <c r="LU917" s="57"/>
      <c r="LV917" s="57"/>
      <c r="LW917" s="57"/>
      <c r="LX917" s="57"/>
      <c r="LY917" s="57"/>
      <c r="LZ917" s="57"/>
      <c r="MA917" s="57"/>
      <c r="MB917" s="57"/>
      <c r="MC917" s="57"/>
      <c r="MD917" s="57"/>
      <c r="ME917" s="57"/>
      <c r="MF917" s="57"/>
      <c r="MG917" s="57"/>
      <c r="MH917" s="57"/>
      <c r="MI917" s="57"/>
      <c r="MJ917" s="57"/>
      <c r="MK917" s="57"/>
      <c r="ML917" s="57"/>
      <c r="MM917" s="57"/>
      <c r="MN917" s="57"/>
      <c r="MO917" s="57"/>
      <c r="MP917" s="57"/>
      <c r="MQ917" s="57"/>
      <c r="MR917" s="57"/>
      <c r="MS917" s="57"/>
      <c r="MT917" s="57"/>
      <c r="MU917" s="57"/>
      <c r="MV917" s="57"/>
      <c r="MW917" s="57"/>
      <c r="MX917" s="57"/>
      <c r="MY917" s="57"/>
      <c r="MZ917" s="57"/>
      <c r="NA917" s="57"/>
      <c r="NB917" s="57"/>
      <c r="NC917" s="57"/>
      <c r="ND917" s="57"/>
      <c r="NE917" s="57"/>
      <c r="NF917" s="57"/>
      <c r="NG917" s="57"/>
      <c r="NH917" s="57"/>
      <c r="NI917" s="57"/>
      <c r="NJ917" s="57"/>
      <c r="NK917" s="57"/>
      <c r="NL917" s="57"/>
      <c r="NM917" s="57"/>
      <c r="NN917" s="57"/>
      <c r="NO917" s="57"/>
      <c r="NP917" s="57"/>
      <c r="NQ917" s="57"/>
      <c r="NR917" s="57"/>
      <c r="NS917" s="57"/>
      <c r="NT917" s="57"/>
      <c r="NU917" s="57"/>
      <c r="NV917" s="57"/>
      <c r="NW917" s="57"/>
      <c r="NX917" s="57"/>
      <c r="NY917" s="57"/>
      <c r="NZ917" s="57"/>
      <c r="OA917" s="57"/>
      <c r="OB917" s="57"/>
      <c r="OC917" s="57"/>
      <c r="OD917" s="57"/>
      <c r="OE917" s="57"/>
      <c r="OF917" s="57"/>
      <c r="OG917" s="57"/>
      <c r="OH917" s="57"/>
      <c r="OI917" s="57"/>
      <c r="OJ917" s="57"/>
      <c r="OK917" s="57"/>
      <c r="OL917" s="57"/>
      <c r="OM917" s="57"/>
      <c r="ON917" s="57"/>
      <c r="OO917" s="57"/>
      <c r="OP917" s="57"/>
      <c r="OQ917" s="57"/>
      <c r="OR917" s="57"/>
      <c r="OS917" s="57"/>
      <c r="OT917" s="57"/>
      <c r="OU917" s="57"/>
      <c r="OV917" s="57"/>
      <c r="OW917" s="57"/>
      <c r="OX917" s="57"/>
      <c r="OY917" s="57"/>
      <c r="OZ917" s="57"/>
      <c r="PA917" s="57"/>
      <c r="PB917" s="57"/>
      <c r="PC917" s="57"/>
      <c r="PD917" s="57"/>
      <c r="PE917" s="57"/>
      <c r="PF917" s="57"/>
      <c r="PG917" s="57"/>
      <c r="PH917" s="57"/>
      <c r="PI917" s="57"/>
      <c r="PJ917" s="57"/>
      <c r="PK917" s="57"/>
      <c r="PL917" s="57"/>
      <c r="PM917" s="57"/>
      <c r="PN917" s="57"/>
      <c r="PO917" s="57"/>
      <c r="PP917" s="57"/>
      <c r="PQ917" s="57"/>
      <c r="PR917" s="57"/>
      <c r="PS917" s="57"/>
      <c r="PT917" s="57"/>
      <c r="PU917" s="57"/>
      <c r="PV917" s="57"/>
      <c r="PW917" s="57"/>
      <c r="PX917" s="57"/>
      <c r="PY917" s="57"/>
      <c r="PZ917" s="57"/>
      <c r="QA917" s="57"/>
      <c r="QB917" s="57"/>
      <c r="QC917" s="57"/>
      <c r="QD917" s="57"/>
      <c r="QE917" s="57"/>
      <c r="QF917" s="57"/>
      <c r="QG917" s="57"/>
      <c r="QH917" s="57"/>
      <c r="QI917" s="57"/>
      <c r="QJ917" s="57"/>
      <c r="QK917" s="57"/>
      <c r="QL917" s="57"/>
      <c r="QM917" s="57"/>
      <c r="QN917" s="57"/>
      <c r="QO917" s="57"/>
      <c r="QP917" s="57"/>
      <c r="QQ917" s="57"/>
      <c r="QR917" s="57"/>
      <c r="QS917" s="57"/>
      <c r="QT917" s="57"/>
      <c r="QU917" s="57"/>
      <c r="QV917" s="57"/>
      <c r="QW917" s="57"/>
      <c r="QX917" s="57"/>
      <c r="QY917" s="57"/>
      <c r="QZ917" s="57"/>
      <c r="RA917" s="57"/>
      <c r="RB917" s="57"/>
      <c r="RC917" s="57"/>
      <c r="RD917" s="57"/>
      <c r="RE917" s="57"/>
      <c r="RF917" s="57"/>
      <c r="RG917" s="57"/>
      <c r="RH917" s="57"/>
      <c r="RI917" s="57"/>
      <c r="RJ917" s="57"/>
      <c r="RK917" s="57"/>
      <c r="RL917" s="57"/>
      <c r="RM917" s="57"/>
      <c r="RN917" s="57"/>
      <c r="RO917" s="57"/>
      <c r="RP917" s="57"/>
      <c r="RQ917" s="57"/>
      <c r="RR917" s="57"/>
      <c r="RS917" s="57"/>
      <c r="RT917" s="57"/>
      <c r="RU917" s="57"/>
      <c r="RV917" s="57"/>
      <c r="RW917" s="57"/>
      <c r="RX917" s="57"/>
      <c r="RY917" s="57"/>
      <c r="RZ917" s="57"/>
      <c r="SA917" s="57"/>
      <c r="SB917" s="57"/>
      <c r="SC917" s="57"/>
      <c r="SD917" s="57"/>
      <c r="SE917" s="57"/>
      <c r="SF917" s="57"/>
      <c r="SG917" s="57"/>
      <c r="SH917" s="57"/>
      <c r="SI917" s="57"/>
      <c r="SJ917" s="57"/>
      <c r="SK917" s="57"/>
      <c r="SL917" s="57"/>
      <c r="SM917" s="57"/>
      <c r="SN917" s="57"/>
      <c r="SO917" s="57"/>
      <c r="SP917" s="57"/>
      <c r="SQ917" s="57"/>
      <c r="SR917" s="57"/>
      <c r="SS917" s="57"/>
      <c r="ST917" s="57"/>
      <c r="SU917" s="57"/>
      <c r="SV917" s="57"/>
      <c r="SW917" s="57"/>
      <c r="SX917" s="57"/>
      <c r="SY917" s="57"/>
      <c r="SZ917" s="57"/>
      <c r="TA917" s="57"/>
      <c r="TB917" s="57"/>
      <c r="TC917" s="57"/>
      <c r="TD917" s="57"/>
      <c r="TE917" s="57"/>
      <c r="TF917" s="57"/>
      <c r="TG917" s="57"/>
      <c r="TH917" s="57"/>
      <c r="TI917" s="57"/>
      <c r="TJ917" s="57"/>
      <c r="TK917" s="57"/>
      <c r="TL917" s="57"/>
      <c r="TM917" s="57"/>
      <c r="TN917" s="57"/>
      <c r="TO917" s="57"/>
      <c r="TP917" s="57"/>
      <c r="TQ917" s="57"/>
      <c r="TR917" s="57"/>
      <c r="TS917" s="57"/>
      <c r="TT917" s="57"/>
      <c r="TU917" s="57"/>
      <c r="TV917" s="57"/>
      <c r="TW917" s="57"/>
      <c r="TX917" s="57"/>
      <c r="TY917" s="57"/>
      <c r="TZ917" s="57"/>
      <c r="UA917" s="57"/>
      <c r="UB917" s="57"/>
      <c r="UC917" s="57"/>
      <c r="UD917" s="57"/>
      <c r="UE917" s="57"/>
      <c r="UF917" s="57"/>
      <c r="UG917" s="57"/>
      <c r="UH917" s="57"/>
      <c r="UI917" s="57"/>
      <c r="UJ917" s="57"/>
      <c r="UK917" s="57"/>
      <c r="UL917" s="57"/>
      <c r="UM917" s="57"/>
      <c r="UN917" s="57"/>
      <c r="UO917" s="57"/>
      <c r="UP917" s="57"/>
      <c r="UQ917" s="57"/>
      <c r="UR917" s="57"/>
      <c r="US917" s="57"/>
      <c r="UT917" s="57"/>
      <c r="UU917" s="57"/>
      <c r="UV917" s="57"/>
      <c r="UW917" s="57"/>
      <c r="UX917" s="57"/>
      <c r="UY917" s="57"/>
      <c r="UZ917" s="57"/>
      <c r="VA917" s="57"/>
      <c r="VB917" s="57"/>
      <c r="VC917" s="57"/>
      <c r="VD917" s="57"/>
      <c r="VE917" s="57"/>
      <c r="VF917" s="57"/>
      <c r="VG917" s="57"/>
      <c r="VH917" s="57"/>
      <c r="VI917" s="57"/>
      <c r="VJ917" s="57"/>
      <c r="VK917" s="57"/>
      <c r="VL917" s="57"/>
      <c r="VM917" s="57"/>
      <c r="VN917" s="57"/>
      <c r="VO917" s="57"/>
      <c r="VP917" s="57"/>
      <c r="VQ917" s="57"/>
      <c r="VR917" s="57"/>
      <c r="VS917" s="57"/>
      <c r="VT917" s="57"/>
      <c r="VU917" s="57"/>
      <c r="VV917" s="57"/>
      <c r="VW917" s="57"/>
      <c r="VX917" s="57"/>
      <c r="VY917" s="57"/>
      <c r="VZ917" s="57"/>
      <c r="WA917" s="57"/>
      <c r="WB917" s="57"/>
      <c r="WC917" s="57"/>
      <c r="WD917" s="57"/>
      <c r="WE917" s="57"/>
      <c r="WF917" s="57"/>
      <c r="WG917" s="57"/>
      <c r="WH917" s="57"/>
      <c r="WI917" s="57"/>
      <c r="WJ917" s="57"/>
      <c r="WK917" s="57"/>
      <c r="WL917" s="57"/>
      <c r="WM917" s="57"/>
      <c r="WN917" s="57"/>
      <c r="WO917" s="57"/>
      <c r="WP917" s="57"/>
      <c r="WQ917" s="57"/>
      <c r="WR917" s="57"/>
      <c r="WS917" s="57"/>
      <c r="WT917" s="57"/>
      <c r="WU917" s="57"/>
      <c r="WV917" s="57"/>
      <c r="WW917" s="57"/>
      <c r="WX917" s="57"/>
      <c r="WY917" s="57"/>
      <c r="WZ917" s="57"/>
      <c r="XA917" s="57"/>
      <c r="XB917" s="57"/>
      <c r="XC917" s="57"/>
      <c r="XD917" s="57"/>
      <c r="XE917" s="57"/>
      <c r="XF917" s="57"/>
      <c r="XG917" s="57"/>
      <c r="XH917" s="57"/>
      <c r="XI917" s="57"/>
      <c r="XJ917" s="57"/>
      <c r="XK917" s="57"/>
      <c r="XL917" s="57"/>
      <c r="XM917" s="57"/>
      <c r="XN917" s="57"/>
      <c r="XO917" s="57"/>
      <c r="XP917" s="57"/>
      <c r="XQ917" s="57"/>
      <c r="XR917" s="57"/>
      <c r="XS917" s="57"/>
      <c r="XT917" s="57"/>
      <c r="XU917" s="57"/>
      <c r="XV917" s="57"/>
      <c r="XW917" s="57"/>
    </row>
    <row r="918">
      <c r="AI918" s="57"/>
      <c r="BR918" s="57"/>
      <c r="DA918" s="57"/>
      <c r="EJ918" s="57"/>
      <c r="EK918" s="57"/>
      <c r="EL918" s="57"/>
      <c r="EM918" s="57"/>
      <c r="EN918" s="57"/>
      <c r="EO918" s="57"/>
      <c r="EP918" s="57"/>
      <c r="EQ918" s="57"/>
      <c r="ER918" s="57"/>
      <c r="ES918" s="57"/>
      <c r="ET918" s="57"/>
      <c r="EU918" s="57"/>
      <c r="EV918" s="57"/>
      <c r="EW918" s="57"/>
      <c r="EX918" s="57"/>
      <c r="EY918" s="57"/>
      <c r="EZ918" s="57"/>
      <c r="FA918" s="57"/>
      <c r="FB918" s="57"/>
      <c r="FC918" s="57"/>
      <c r="FD918" s="57"/>
      <c r="FE918" s="57"/>
      <c r="FF918" s="57"/>
      <c r="FG918" s="57"/>
      <c r="FH918" s="57"/>
      <c r="FI918" s="57"/>
      <c r="FJ918" s="57"/>
      <c r="FK918" s="57"/>
      <c r="FL918" s="57"/>
      <c r="FM918" s="57"/>
      <c r="FN918" s="57"/>
      <c r="FO918" s="57"/>
      <c r="FP918" s="57"/>
      <c r="FQ918" s="57"/>
      <c r="FR918" s="57"/>
      <c r="FS918" s="57"/>
      <c r="FT918" s="57"/>
      <c r="FU918" s="57"/>
      <c r="FV918" s="57"/>
      <c r="FW918" s="57"/>
      <c r="FX918" s="57"/>
      <c r="FY918" s="57"/>
      <c r="FZ918" s="57"/>
      <c r="GA918" s="57"/>
      <c r="GB918" s="57"/>
      <c r="GC918" s="57"/>
      <c r="GD918" s="57"/>
      <c r="GE918" s="57"/>
      <c r="GF918" s="57"/>
      <c r="GG918" s="57"/>
      <c r="GH918" s="57"/>
      <c r="GI918" s="57"/>
      <c r="GJ918" s="57"/>
      <c r="GK918" s="57"/>
      <c r="GL918" s="57"/>
      <c r="GM918" s="57"/>
      <c r="GN918" s="57"/>
      <c r="GO918" s="57"/>
      <c r="GP918" s="57"/>
      <c r="GQ918" s="57"/>
      <c r="GR918" s="57"/>
      <c r="GS918" s="57"/>
      <c r="GT918" s="57"/>
      <c r="GU918" s="57"/>
      <c r="GV918" s="57"/>
      <c r="GW918" s="57"/>
      <c r="GX918" s="57"/>
      <c r="GY918" s="57"/>
      <c r="GZ918" s="57"/>
      <c r="HA918" s="57"/>
      <c r="HB918" s="57"/>
      <c r="HC918" s="57"/>
      <c r="HD918" s="57"/>
      <c r="HE918" s="57"/>
      <c r="HF918" s="57"/>
      <c r="HG918" s="57"/>
      <c r="HH918" s="57"/>
      <c r="HI918" s="57"/>
      <c r="HJ918" s="57"/>
      <c r="HK918" s="57"/>
      <c r="HL918" s="57"/>
      <c r="HM918" s="57"/>
      <c r="HN918" s="57"/>
      <c r="HO918" s="57"/>
      <c r="HP918" s="57"/>
      <c r="HQ918" s="57"/>
      <c r="HR918" s="57"/>
      <c r="HS918" s="57"/>
      <c r="HT918" s="57"/>
      <c r="HU918" s="57"/>
      <c r="HV918" s="57"/>
      <c r="HW918" s="57"/>
      <c r="HX918" s="57"/>
      <c r="HY918" s="57"/>
      <c r="HZ918" s="57"/>
      <c r="IA918" s="57"/>
      <c r="IB918" s="57"/>
      <c r="IC918" s="57"/>
      <c r="ID918" s="57"/>
      <c r="IE918" s="57"/>
      <c r="IF918" s="57"/>
      <c r="IG918" s="57"/>
      <c r="IH918" s="57"/>
      <c r="II918" s="57"/>
      <c r="IJ918" s="57"/>
      <c r="IK918" s="57"/>
      <c r="IL918" s="57"/>
      <c r="IM918" s="57"/>
      <c r="IN918" s="57"/>
      <c r="IO918" s="57"/>
      <c r="IP918" s="57"/>
      <c r="IQ918" s="57"/>
      <c r="IR918" s="57"/>
      <c r="IS918" s="57"/>
      <c r="IT918" s="57"/>
      <c r="IU918" s="57"/>
      <c r="IV918" s="57"/>
      <c r="IW918" s="57"/>
      <c r="IX918" s="57"/>
      <c r="IY918" s="57"/>
      <c r="IZ918" s="57"/>
      <c r="JA918" s="57"/>
      <c r="JB918" s="57"/>
      <c r="JC918" s="57"/>
      <c r="JD918" s="57"/>
      <c r="JE918" s="57"/>
      <c r="JF918" s="57"/>
      <c r="JG918" s="57"/>
      <c r="JH918" s="57"/>
      <c r="JI918" s="57"/>
      <c r="JJ918" s="57"/>
      <c r="JK918" s="57"/>
      <c r="JL918" s="57"/>
      <c r="JM918" s="57"/>
      <c r="JN918" s="57"/>
      <c r="JO918" s="57"/>
      <c r="JP918" s="57"/>
      <c r="JQ918" s="57"/>
      <c r="JR918" s="57"/>
      <c r="JS918" s="57"/>
      <c r="JT918" s="57"/>
      <c r="JU918" s="57"/>
      <c r="JV918" s="57"/>
      <c r="JW918" s="57"/>
      <c r="JX918" s="57"/>
      <c r="JY918" s="57"/>
      <c r="JZ918" s="57"/>
      <c r="KA918" s="57"/>
      <c r="KB918" s="57"/>
      <c r="KC918" s="57"/>
      <c r="KD918" s="57"/>
      <c r="KE918" s="57"/>
      <c r="KF918" s="57"/>
      <c r="KG918" s="57"/>
      <c r="KH918" s="57"/>
      <c r="KI918" s="57"/>
      <c r="KJ918" s="57"/>
      <c r="KK918" s="57"/>
      <c r="KL918" s="57"/>
      <c r="KM918" s="57"/>
      <c r="KN918" s="57"/>
      <c r="KO918" s="57"/>
      <c r="KP918" s="57"/>
      <c r="KQ918" s="57"/>
      <c r="KR918" s="57"/>
      <c r="KS918" s="57"/>
      <c r="KT918" s="57"/>
      <c r="KU918" s="57"/>
      <c r="KV918" s="57"/>
      <c r="KW918" s="57"/>
      <c r="KX918" s="57"/>
      <c r="KY918" s="57"/>
      <c r="KZ918" s="57"/>
      <c r="LA918" s="57"/>
      <c r="LB918" s="57"/>
      <c r="LC918" s="57"/>
      <c r="LD918" s="57"/>
      <c r="LE918" s="57"/>
      <c r="LF918" s="57"/>
      <c r="LG918" s="57"/>
      <c r="LH918" s="57"/>
      <c r="LI918" s="57"/>
      <c r="LJ918" s="57"/>
      <c r="LK918" s="57"/>
      <c r="LL918" s="57"/>
      <c r="LM918" s="57"/>
      <c r="LN918" s="57"/>
      <c r="LO918" s="57"/>
      <c r="LP918" s="57"/>
      <c r="LQ918" s="57"/>
      <c r="LR918" s="57"/>
      <c r="LS918" s="57"/>
      <c r="LT918" s="57"/>
      <c r="LU918" s="57"/>
      <c r="LV918" s="57"/>
      <c r="LW918" s="57"/>
      <c r="LX918" s="57"/>
      <c r="LY918" s="57"/>
      <c r="LZ918" s="57"/>
      <c r="MA918" s="57"/>
      <c r="MB918" s="57"/>
      <c r="MC918" s="57"/>
      <c r="MD918" s="57"/>
      <c r="ME918" s="57"/>
      <c r="MF918" s="57"/>
      <c r="MG918" s="57"/>
      <c r="MH918" s="57"/>
      <c r="MI918" s="57"/>
      <c r="MJ918" s="57"/>
      <c r="MK918" s="57"/>
      <c r="ML918" s="57"/>
      <c r="MM918" s="57"/>
      <c r="MN918" s="57"/>
      <c r="MO918" s="57"/>
      <c r="MP918" s="57"/>
      <c r="MQ918" s="57"/>
      <c r="MR918" s="57"/>
      <c r="MS918" s="57"/>
      <c r="MT918" s="57"/>
      <c r="MU918" s="57"/>
      <c r="MV918" s="57"/>
      <c r="MW918" s="57"/>
      <c r="MX918" s="57"/>
      <c r="MY918" s="57"/>
      <c r="MZ918" s="57"/>
      <c r="NA918" s="57"/>
      <c r="NB918" s="57"/>
      <c r="NC918" s="57"/>
      <c r="ND918" s="57"/>
      <c r="NE918" s="57"/>
      <c r="NF918" s="57"/>
      <c r="NG918" s="57"/>
      <c r="NH918" s="57"/>
      <c r="NI918" s="57"/>
      <c r="NJ918" s="57"/>
      <c r="NK918" s="57"/>
      <c r="NL918" s="57"/>
      <c r="NM918" s="57"/>
      <c r="NN918" s="57"/>
      <c r="NO918" s="57"/>
      <c r="NP918" s="57"/>
      <c r="NQ918" s="57"/>
      <c r="NR918" s="57"/>
      <c r="NS918" s="57"/>
      <c r="NT918" s="57"/>
      <c r="NU918" s="57"/>
      <c r="NV918" s="57"/>
      <c r="NW918" s="57"/>
      <c r="NX918" s="57"/>
      <c r="NY918" s="57"/>
      <c r="NZ918" s="57"/>
      <c r="OA918" s="57"/>
      <c r="OB918" s="57"/>
      <c r="OC918" s="57"/>
      <c r="OD918" s="57"/>
      <c r="OE918" s="57"/>
      <c r="OF918" s="57"/>
      <c r="OG918" s="57"/>
      <c r="OH918" s="57"/>
      <c r="OI918" s="57"/>
      <c r="OJ918" s="57"/>
      <c r="OK918" s="57"/>
      <c r="OL918" s="57"/>
      <c r="OM918" s="57"/>
      <c r="ON918" s="57"/>
      <c r="OO918" s="57"/>
      <c r="OP918" s="57"/>
      <c r="OQ918" s="57"/>
      <c r="OR918" s="57"/>
      <c r="OS918" s="57"/>
      <c r="OT918" s="57"/>
      <c r="OU918" s="57"/>
      <c r="OV918" s="57"/>
      <c r="OW918" s="57"/>
      <c r="OX918" s="57"/>
      <c r="OY918" s="57"/>
      <c r="OZ918" s="57"/>
      <c r="PA918" s="57"/>
      <c r="PB918" s="57"/>
      <c r="PC918" s="57"/>
      <c r="PD918" s="57"/>
      <c r="PE918" s="57"/>
      <c r="PF918" s="57"/>
      <c r="PG918" s="57"/>
      <c r="PH918" s="57"/>
      <c r="PI918" s="57"/>
      <c r="PJ918" s="57"/>
      <c r="PK918" s="57"/>
      <c r="PL918" s="57"/>
      <c r="PM918" s="57"/>
      <c r="PN918" s="57"/>
      <c r="PO918" s="57"/>
      <c r="PP918" s="57"/>
      <c r="PQ918" s="57"/>
      <c r="PR918" s="57"/>
      <c r="PS918" s="57"/>
      <c r="PT918" s="57"/>
      <c r="PU918" s="57"/>
      <c r="PV918" s="57"/>
      <c r="PW918" s="57"/>
      <c r="PX918" s="57"/>
      <c r="PY918" s="57"/>
      <c r="PZ918" s="57"/>
      <c r="QA918" s="57"/>
      <c r="QB918" s="57"/>
      <c r="QC918" s="57"/>
      <c r="QD918" s="57"/>
      <c r="QE918" s="57"/>
      <c r="QF918" s="57"/>
      <c r="QG918" s="57"/>
      <c r="QH918" s="57"/>
      <c r="QI918" s="57"/>
      <c r="QJ918" s="57"/>
      <c r="QK918" s="57"/>
      <c r="QL918" s="57"/>
      <c r="QM918" s="57"/>
      <c r="QN918" s="57"/>
      <c r="QO918" s="57"/>
      <c r="QP918" s="57"/>
      <c r="QQ918" s="57"/>
      <c r="QR918" s="57"/>
      <c r="QS918" s="57"/>
      <c r="QT918" s="57"/>
      <c r="QU918" s="57"/>
      <c r="QV918" s="57"/>
      <c r="QW918" s="57"/>
      <c r="QX918" s="57"/>
      <c r="QY918" s="57"/>
      <c r="QZ918" s="57"/>
      <c r="RA918" s="57"/>
      <c r="RB918" s="57"/>
      <c r="RC918" s="57"/>
      <c r="RD918" s="57"/>
      <c r="RE918" s="57"/>
      <c r="RF918" s="57"/>
      <c r="RG918" s="57"/>
      <c r="RH918" s="57"/>
      <c r="RI918" s="57"/>
      <c r="RJ918" s="57"/>
      <c r="RK918" s="57"/>
      <c r="RL918" s="57"/>
      <c r="RM918" s="57"/>
      <c r="RN918" s="57"/>
      <c r="RO918" s="57"/>
      <c r="RP918" s="57"/>
      <c r="RQ918" s="57"/>
      <c r="RR918" s="57"/>
      <c r="RS918" s="57"/>
      <c r="RT918" s="57"/>
      <c r="RU918" s="57"/>
      <c r="RV918" s="57"/>
      <c r="RW918" s="57"/>
      <c r="RX918" s="57"/>
      <c r="RY918" s="57"/>
      <c r="RZ918" s="57"/>
      <c r="SA918" s="57"/>
      <c r="SB918" s="57"/>
      <c r="SC918" s="57"/>
      <c r="SD918" s="57"/>
      <c r="SE918" s="57"/>
      <c r="SF918" s="57"/>
      <c r="SG918" s="57"/>
      <c r="SH918" s="57"/>
      <c r="SI918" s="57"/>
      <c r="SJ918" s="57"/>
      <c r="SK918" s="57"/>
      <c r="SL918" s="57"/>
      <c r="SM918" s="57"/>
      <c r="SN918" s="57"/>
      <c r="SO918" s="57"/>
      <c r="SP918" s="57"/>
      <c r="SQ918" s="57"/>
      <c r="SR918" s="57"/>
      <c r="SS918" s="57"/>
      <c r="ST918" s="57"/>
      <c r="SU918" s="57"/>
      <c r="SV918" s="57"/>
      <c r="SW918" s="57"/>
      <c r="SX918" s="57"/>
      <c r="SY918" s="57"/>
      <c r="SZ918" s="57"/>
      <c r="TA918" s="57"/>
      <c r="TB918" s="57"/>
      <c r="TC918" s="57"/>
      <c r="TD918" s="57"/>
      <c r="TE918" s="57"/>
      <c r="TF918" s="57"/>
      <c r="TG918" s="57"/>
      <c r="TH918" s="57"/>
      <c r="TI918" s="57"/>
      <c r="TJ918" s="57"/>
      <c r="TK918" s="57"/>
      <c r="TL918" s="57"/>
      <c r="TM918" s="57"/>
      <c r="TN918" s="57"/>
      <c r="TO918" s="57"/>
      <c r="TP918" s="57"/>
      <c r="TQ918" s="57"/>
      <c r="TR918" s="57"/>
      <c r="TS918" s="57"/>
      <c r="TT918" s="57"/>
      <c r="TU918" s="57"/>
      <c r="TV918" s="57"/>
      <c r="TW918" s="57"/>
      <c r="TX918" s="57"/>
      <c r="TY918" s="57"/>
      <c r="TZ918" s="57"/>
      <c r="UA918" s="57"/>
      <c r="UB918" s="57"/>
      <c r="UC918" s="57"/>
      <c r="UD918" s="57"/>
      <c r="UE918" s="57"/>
      <c r="UF918" s="57"/>
      <c r="UG918" s="57"/>
      <c r="UH918" s="57"/>
      <c r="UI918" s="57"/>
      <c r="UJ918" s="57"/>
      <c r="UK918" s="57"/>
      <c r="UL918" s="57"/>
      <c r="UM918" s="57"/>
      <c r="UN918" s="57"/>
      <c r="UO918" s="57"/>
      <c r="UP918" s="57"/>
      <c r="UQ918" s="57"/>
      <c r="UR918" s="57"/>
      <c r="US918" s="57"/>
      <c r="UT918" s="57"/>
      <c r="UU918" s="57"/>
      <c r="UV918" s="57"/>
      <c r="UW918" s="57"/>
      <c r="UX918" s="57"/>
      <c r="UY918" s="57"/>
      <c r="UZ918" s="57"/>
      <c r="VA918" s="57"/>
      <c r="VB918" s="57"/>
      <c r="VC918" s="57"/>
      <c r="VD918" s="57"/>
      <c r="VE918" s="57"/>
      <c r="VF918" s="57"/>
      <c r="VG918" s="57"/>
      <c r="VH918" s="57"/>
      <c r="VI918" s="57"/>
      <c r="VJ918" s="57"/>
      <c r="VK918" s="57"/>
      <c r="VL918" s="57"/>
      <c r="VM918" s="57"/>
      <c r="VN918" s="57"/>
      <c r="VO918" s="57"/>
      <c r="VP918" s="57"/>
      <c r="VQ918" s="57"/>
      <c r="VR918" s="57"/>
      <c r="VS918" s="57"/>
      <c r="VT918" s="57"/>
      <c r="VU918" s="57"/>
      <c r="VV918" s="57"/>
      <c r="VW918" s="57"/>
      <c r="VX918" s="57"/>
      <c r="VY918" s="57"/>
      <c r="VZ918" s="57"/>
      <c r="WA918" s="57"/>
      <c r="WB918" s="57"/>
      <c r="WC918" s="57"/>
      <c r="WD918" s="57"/>
      <c r="WE918" s="57"/>
      <c r="WF918" s="57"/>
      <c r="WG918" s="57"/>
      <c r="WH918" s="57"/>
      <c r="WI918" s="57"/>
      <c r="WJ918" s="57"/>
      <c r="WK918" s="57"/>
      <c r="WL918" s="57"/>
      <c r="WM918" s="57"/>
      <c r="WN918" s="57"/>
      <c r="WO918" s="57"/>
      <c r="WP918" s="57"/>
      <c r="WQ918" s="57"/>
      <c r="WR918" s="57"/>
      <c r="WS918" s="57"/>
      <c r="WT918" s="57"/>
      <c r="WU918" s="57"/>
      <c r="WV918" s="57"/>
      <c r="WW918" s="57"/>
      <c r="WX918" s="57"/>
      <c r="WY918" s="57"/>
      <c r="WZ918" s="57"/>
      <c r="XA918" s="57"/>
      <c r="XB918" s="57"/>
      <c r="XC918" s="57"/>
      <c r="XD918" s="57"/>
      <c r="XE918" s="57"/>
      <c r="XF918" s="57"/>
      <c r="XG918" s="57"/>
      <c r="XH918" s="57"/>
      <c r="XI918" s="57"/>
      <c r="XJ918" s="57"/>
      <c r="XK918" s="57"/>
      <c r="XL918" s="57"/>
      <c r="XM918" s="57"/>
      <c r="XN918" s="57"/>
      <c r="XO918" s="57"/>
      <c r="XP918" s="57"/>
      <c r="XQ918" s="57"/>
      <c r="XR918" s="57"/>
      <c r="XS918" s="57"/>
      <c r="XT918" s="57"/>
      <c r="XU918" s="57"/>
      <c r="XV918" s="57"/>
      <c r="XW918" s="57"/>
    </row>
    <row r="919">
      <c r="AI919" s="57"/>
      <c r="BR919" s="57"/>
      <c r="DA919" s="57"/>
      <c r="EJ919" s="57"/>
      <c r="EK919" s="57"/>
      <c r="EL919" s="57"/>
      <c r="EM919" s="57"/>
      <c r="EN919" s="57"/>
      <c r="EO919" s="57"/>
      <c r="EP919" s="57"/>
      <c r="EQ919" s="57"/>
      <c r="ER919" s="57"/>
      <c r="ES919" s="57"/>
      <c r="ET919" s="57"/>
      <c r="EU919" s="57"/>
      <c r="EV919" s="57"/>
      <c r="EW919" s="57"/>
      <c r="EX919" s="57"/>
      <c r="EY919" s="57"/>
      <c r="EZ919" s="57"/>
      <c r="FA919" s="57"/>
      <c r="FB919" s="57"/>
      <c r="FC919" s="57"/>
      <c r="FD919" s="57"/>
      <c r="FE919" s="57"/>
      <c r="FF919" s="57"/>
      <c r="FG919" s="57"/>
      <c r="FH919" s="57"/>
      <c r="FI919" s="57"/>
      <c r="FJ919" s="57"/>
      <c r="FK919" s="57"/>
      <c r="FL919" s="57"/>
      <c r="FM919" s="57"/>
      <c r="FN919" s="57"/>
      <c r="FO919" s="57"/>
      <c r="FP919" s="57"/>
      <c r="FQ919" s="57"/>
      <c r="FR919" s="57"/>
      <c r="FS919" s="57"/>
      <c r="FT919" s="57"/>
      <c r="FU919" s="57"/>
      <c r="FV919" s="57"/>
      <c r="FW919" s="57"/>
      <c r="FX919" s="57"/>
      <c r="FY919" s="57"/>
      <c r="FZ919" s="57"/>
      <c r="GA919" s="57"/>
      <c r="GB919" s="57"/>
      <c r="GC919" s="57"/>
      <c r="GD919" s="57"/>
      <c r="GE919" s="57"/>
      <c r="GF919" s="57"/>
      <c r="GG919" s="57"/>
      <c r="GH919" s="57"/>
      <c r="GI919" s="57"/>
      <c r="GJ919" s="57"/>
      <c r="GK919" s="57"/>
      <c r="GL919" s="57"/>
      <c r="GM919" s="57"/>
      <c r="GN919" s="57"/>
      <c r="GO919" s="57"/>
      <c r="GP919" s="57"/>
      <c r="GQ919" s="57"/>
      <c r="GR919" s="57"/>
      <c r="GS919" s="57"/>
      <c r="GT919" s="57"/>
      <c r="GU919" s="57"/>
      <c r="GV919" s="57"/>
      <c r="GW919" s="57"/>
      <c r="GX919" s="57"/>
      <c r="GY919" s="57"/>
      <c r="GZ919" s="57"/>
      <c r="HA919" s="57"/>
      <c r="HB919" s="57"/>
      <c r="HC919" s="57"/>
      <c r="HD919" s="57"/>
      <c r="HE919" s="57"/>
      <c r="HF919" s="57"/>
      <c r="HG919" s="57"/>
      <c r="HH919" s="57"/>
      <c r="HI919" s="57"/>
      <c r="HJ919" s="57"/>
      <c r="HK919" s="57"/>
      <c r="HL919" s="57"/>
      <c r="HM919" s="57"/>
      <c r="HN919" s="57"/>
      <c r="HO919" s="57"/>
      <c r="HP919" s="57"/>
      <c r="HQ919" s="57"/>
      <c r="HR919" s="57"/>
      <c r="HS919" s="57"/>
      <c r="HT919" s="57"/>
      <c r="HU919" s="57"/>
      <c r="HV919" s="57"/>
      <c r="HW919" s="57"/>
      <c r="HX919" s="57"/>
      <c r="HY919" s="57"/>
      <c r="HZ919" s="57"/>
      <c r="IA919" s="57"/>
      <c r="IB919" s="57"/>
      <c r="IC919" s="57"/>
      <c r="ID919" s="57"/>
      <c r="IE919" s="57"/>
      <c r="IF919" s="57"/>
      <c r="IG919" s="57"/>
      <c r="IH919" s="57"/>
      <c r="II919" s="57"/>
      <c r="IJ919" s="57"/>
      <c r="IK919" s="57"/>
      <c r="IL919" s="57"/>
      <c r="IM919" s="57"/>
      <c r="IN919" s="57"/>
      <c r="IO919" s="57"/>
      <c r="IP919" s="57"/>
      <c r="IQ919" s="57"/>
      <c r="IR919" s="57"/>
      <c r="IS919" s="57"/>
      <c r="IT919" s="57"/>
      <c r="IU919" s="57"/>
      <c r="IV919" s="57"/>
      <c r="IW919" s="57"/>
      <c r="IX919" s="57"/>
      <c r="IY919" s="57"/>
      <c r="IZ919" s="57"/>
      <c r="JA919" s="57"/>
      <c r="JB919" s="57"/>
      <c r="JC919" s="57"/>
      <c r="JD919" s="57"/>
      <c r="JE919" s="57"/>
      <c r="JF919" s="57"/>
      <c r="JG919" s="57"/>
      <c r="JH919" s="57"/>
      <c r="JI919" s="57"/>
      <c r="JJ919" s="57"/>
      <c r="JK919" s="57"/>
      <c r="JL919" s="57"/>
      <c r="JM919" s="57"/>
      <c r="JN919" s="57"/>
      <c r="JO919" s="57"/>
      <c r="JP919" s="57"/>
      <c r="JQ919" s="57"/>
      <c r="JR919" s="57"/>
      <c r="JS919" s="57"/>
      <c r="JT919" s="57"/>
      <c r="JU919" s="57"/>
      <c r="JV919" s="57"/>
      <c r="JW919" s="57"/>
      <c r="JX919" s="57"/>
      <c r="JY919" s="57"/>
      <c r="JZ919" s="57"/>
      <c r="KA919" s="57"/>
      <c r="KB919" s="57"/>
      <c r="KC919" s="57"/>
      <c r="KD919" s="57"/>
      <c r="KE919" s="57"/>
      <c r="KF919" s="57"/>
      <c r="KG919" s="57"/>
      <c r="KH919" s="57"/>
      <c r="KI919" s="57"/>
      <c r="KJ919" s="57"/>
      <c r="KK919" s="57"/>
      <c r="KL919" s="57"/>
      <c r="KM919" s="57"/>
      <c r="KN919" s="57"/>
      <c r="KO919" s="57"/>
      <c r="KP919" s="57"/>
      <c r="KQ919" s="57"/>
      <c r="KR919" s="57"/>
      <c r="KS919" s="57"/>
      <c r="KT919" s="57"/>
      <c r="KU919" s="57"/>
      <c r="KV919" s="57"/>
      <c r="KW919" s="57"/>
      <c r="KX919" s="57"/>
      <c r="KY919" s="57"/>
      <c r="KZ919" s="57"/>
      <c r="LA919" s="57"/>
      <c r="LB919" s="57"/>
      <c r="LC919" s="57"/>
      <c r="LD919" s="57"/>
      <c r="LE919" s="57"/>
      <c r="LF919" s="57"/>
      <c r="LG919" s="57"/>
      <c r="LH919" s="57"/>
      <c r="LI919" s="57"/>
      <c r="LJ919" s="57"/>
      <c r="LK919" s="57"/>
      <c r="LL919" s="57"/>
      <c r="LM919" s="57"/>
      <c r="LN919" s="57"/>
      <c r="LO919" s="57"/>
      <c r="LP919" s="57"/>
      <c r="LQ919" s="57"/>
      <c r="LR919" s="57"/>
      <c r="LS919" s="57"/>
      <c r="LT919" s="57"/>
      <c r="LU919" s="57"/>
      <c r="LV919" s="57"/>
      <c r="LW919" s="57"/>
      <c r="LX919" s="57"/>
      <c r="LY919" s="57"/>
      <c r="LZ919" s="57"/>
      <c r="MA919" s="57"/>
      <c r="MB919" s="57"/>
      <c r="MC919" s="57"/>
      <c r="MD919" s="57"/>
      <c r="ME919" s="57"/>
      <c r="MF919" s="57"/>
      <c r="MG919" s="57"/>
      <c r="MH919" s="57"/>
      <c r="MI919" s="57"/>
      <c r="MJ919" s="57"/>
      <c r="MK919" s="57"/>
      <c r="ML919" s="57"/>
      <c r="MM919" s="57"/>
      <c r="MN919" s="57"/>
      <c r="MO919" s="57"/>
      <c r="MP919" s="57"/>
      <c r="MQ919" s="57"/>
      <c r="MR919" s="57"/>
      <c r="MS919" s="57"/>
      <c r="MT919" s="57"/>
      <c r="MU919" s="57"/>
      <c r="MV919" s="57"/>
      <c r="MW919" s="57"/>
      <c r="MX919" s="57"/>
      <c r="MY919" s="57"/>
      <c r="MZ919" s="57"/>
      <c r="NA919" s="57"/>
      <c r="NB919" s="57"/>
      <c r="NC919" s="57"/>
      <c r="ND919" s="57"/>
      <c r="NE919" s="57"/>
      <c r="NF919" s="57"/>
      <c r="NG919" s="57"/>
      <c r="NH919" s="57"/>
      <c r="NI919" s="57"/>
      <c r="NJ919" s="57"/>
      <c r="NK919" s="57"/>
      <c r="NL919" s="57"/>
      <c r="NM919" s="57"/>
      <c r="NN919" s="57"/>
      <c r="NO919" s="57"/>
      <c r="NP919" s="57"/>
      <c r="NQ919" s="57"/>
      <c r="NR919" s="57"/>
      <c r="NS919" s="57"/>
      <c r="NT919" s="57"/>
      <c r="NU919" s="57"/>
      <c r="NV919" s="57"/>
      <c r="NW919" s="57"/>
      <c r="NX919" s="57"/>
      <c r="NY919" s="57"/>
      <c r="NZ919" s="57"/>
      <c r="OA919" s="57"/>
      <c r="OB919" s="57"/>
      <c r="OC919" s="57"/>
      <c r="OD919" s="57"/>
      <c r="OE919" s="57"/>
      <c r="OF919" s="57"/>
      <c r="OG919" s="57"/>
      <c r="OH919" s="57"/>
      <c r="OI919" s="57"/>
      <c r="OJ919" s="57"/>
      <c r="OK919" s="57"/>
      <c r="OL919" s="57"/>
      <c r="OM919" s="57"/>
      <c r="ON919" s="57"/>
      <c r="OO919" s="57"/>
      <c r="OP919" s="57"/>
      <c r="OQ919" s="57"/>
      <c r="OR919" s="57"/>
      <c r="OS919" s="57"/>
      <c r="OT919" s="57"/>
      <c r="OU919" s="57"/>
      <c r="OV919" s="57"/>
      <c r="OW919" s="57"/>
      <c r="OX919" s="57"/>
      <c r="OY919" s="57"/>
      <c r="OZ919" s="57"/>
      <c r="PA919" s="57"/>
      <c r="PB919" s="57"/>
      <c r="PC919" s="57"/>
      <c r="PD919" s="57"/>
      <c r="PE919" s="57"/>
      <c r="PF919" s="57"/>
      <c r="PG919" s="57"/>
      <c r="PH919" s="57"/>
      <c r="PI919" s="57"/>
      <c r="PJ919" s="57"/>
      <c r="PK919" s="57"/>
      <c r="PL919" s="57"/>
      <c r="PM919" s="57"/>
      <c r="PN919" s="57"/>
      <c r="PO919" s="57"/>
      <c r="PP919" s="57"/>
      <c r="PQ919" s="57"/>
      <c r="PR919" s="57"/>
      <c r="PS919" s="57"/>
      <c r="PT919" s="57"/>
      <c r="PU919" s="57"/>
      <c r="PV919" s="57"/>
      <c r="PW919" s="57"/>
      <c r="PX919" s="57"/>
      <c r="PY919" s="57"/>
      <c r="PZ919" s="57"/>
      <c r="QA919" s="57"/>
      <c r="QB919" s="57"/>
      <c r="QC919" s="57"/>
      <c r="QD919" s="57"/>
      <c r="QE919" s="57"/>
      <c r="QF919" s="57"/>
      <c r="QG919" s="57"/>
      <c r="QH919" s="57"/>
      <c r="QI919" s="57"/>
      <c r="QJ919" s="57"/>
      <c r="QK919" s="57"/>
      <c r="QL919" s="57"/>
      <c r="QM919" s="57"/>
      <c r="QN919" s="57"/>
      <c r="QO919" s="57"/>
      <c r="QP919" s="57"/>
      <c r="QQ919" s="57"/>
      <c r="QR919" s="57"/>
      <c r="QS919" s="57"/>
      <c r="QT919" s="57"/>
      <c r="QU919" s="57"/>
      <c r="QV919" s="57"/>
      <c r="QW919" s="57"/>
      <c r="QX919" s="57"/>
      <c r="QY919" s="57"/>
      <c r="QZ919" s="57"/>
      <c r="RA919" s="57"/>
      <c r="RB919" s="57"/>
      <c r="RC919" s="57"/>
      <c r="RD919" s="57"/>
      <c r="RE919" s="57"/>
      <c r="RF919" s="57"/>
      <c r="RG919" s="57"/>
      <c r="RH919" s="57"/>
      <c r="RI919" s="57"/>
      <c r="RJ919" s="57"/>
      <c r="RK919" s="57"/>
      <c r="RL919" s="57"/>
      <c r="RM919" s="57"/>
      <c r="RN919" s="57"/>
      <c r="RO919" s="57"/>
      <c r="RP919" s="57"/>
      <c r="RQ919" s="57"/>
      <c r="RR919" s="57"/>
      <c r="RS919" s="57"/>
      <c r="RT919" s="57"/>
      <c r="RU919" s="57"/>
      <c r="RV919" s="57"/>
      <c r="RW919" s="57"/>
      <c r="RX919" s="57"/>
      <c r="RY919" s="57"/>
      <c r="RZ919" s="57"/>
      <c r="SA919" s="57"/>
      <c r="SB919" s="57"/>
      <c r="SC919" s="57"/>
      <c r="SD919" s="57"/>
      <c r="SE919" s="57"/>
      <c r="SF919" s="57"/>
      <c r="SG919" s="57"/>
      <c r="SH919" s="57"/>
      <c r="SI919" s="57"/>
      <c r="SJ919" s="57"/>
      <c r="SK919" s="57"/>
      <c r="SL919" s="57"/>
      <c r="SM919" s="57"/>
      <c r="SN919" s="57"/>
      <c r="SO919" s="57"/>
      <c r="SP919" s="57"/>
      <c r="SQ919" s="57"/>
      <c r="SR919" s="57"/>
      <c r="SS919" s="57"/>
      <c r="ST919" s="57"/>
      <c r="SU919" s="57"/>
      <c r="SV919" s="57"/>
      <c r="SW919" s="57"/>
      <c r="SX919" s="57"/>
      <c r="SY919" s="57"/>
      <c r="SZ919" s="57"/>
      <c r="TA919" s="57"/>
      <c r="TB919" s="57"/>
      <c r="TC919" s="57"/>
      <c r="TD919" s="57"/>
      <c r="TE919" s="57"/>
      <c r="TF919" s="57"/>
      <c r="TG919" s="57"/>
      <c r="TH919" s="57"/>
      <c r="TI919" s="57"/>
      <c r="TJ919" s="57"/>
      <c r="TK919" s="57"/>
      <c r="TL919" s="57"/>
      <c r="TM919" s="57"/>
      <c r="TN919" s="57"/>
      <c r="TO919" s="57"/>
      <c r="TP919" s="57"/>
      <c r="TQ919" s="57"/>
      <c r="TR919" s="57"/>
      <c r="TS919" s="57"/>
      <c r="TT919" s="57"/>
      <c r="TU919" s="57"/>
      <c r="TV919" s="57"/>
      <c r="TW919" s="57"/>
      <c r="TX919" s="57"/>
      <c r="TY919" s="57"/>
      <c r="TZ919" s="57"/>
      <c r="UA919" s="57"/>
      <c r="UB919" s="57"/>
      <c r="UC919" s="57"/>
      <c r="UD919" s="57"/>
      <c r="UE919" s="57"/>
      <c r="UF919" s="57"/>
      <c r="UG919" s="57"/>
      <c r="UH919" s="57"/>
      <c r="UI919" s="57"/>
      <c r="UJ919" s="57"/>
      <c r="UK919" s="57"/>
      <c r="UL919" s="57"/>
      <c r="UM919" s="57"/>
      <c r="UN919" s="57"/>
      <c r="UO919" s="57"/>
      <c r="UP919" s="57"/>
      <c r="UQ919" s="57"/>
      <c r="UR919" s="57"/>
      <c r="US919" s="57"/>
      <c r="UT919" s="57"/>
      <c r="UU919" s="57"/>
      <c r="UV919" s="57"/>
      <c r="UW919" s="57"/>
      <c r="UX919" s="57"/>
      <c r="UY919" s="57"/>
      <c r="UZ919" s="57"/>
      <c r="VA919" s="57"/>
      <c r="VB919" s="57"/>
      <c r="VC919" s="57"/>
      <c r="VD919" s="57"/>
      <c r="VE919" s="57"/>
      <c r="VF919" s="57"/>
      <c r="VG919" s="57"/>
      <c r="VH919" s="57"/>
      <c r="VI919" s="57"/>
      <c r="VJ919" s="57"/>
      <c r="VK919" s="57"/>
      <c r="VL919" s="57"/>
      <c r="VM919" s="57"/>
      <c r="VN919" s="57"/>
      <c r="VO919" s="57"/>
      <c r="VP919" s="57"/>
      <c r="VQ919" s="57"/>
      <c r="VR919" s="57"/>
      <c r="VS919" s="57"/>
      <c r="VT919" s="57"/>
      <c r="VU919" s="57"/>
      <c r="VV919" s="57"/>
      <c r="VW919" s="57"/>
      <c r="VX919" s="57"/>
      <c r="VY919" s="57"/>
      <c r="VZ919" s="57"/>
      <c r="WA919" s="57"/>
      <c r="WB919" s="57"/>
      <c r="WC919" s="57"/>
      <c r="WD919" s="57"/>
      <c r="WE919" s="57"/>
      <c r="WF919" s="57"/>
      <c r="WG919" s="57"/>
      <c r="WH919" s="57"/>
      <c r="WI919" s="57"/>
      <c r="WJ919" s="57"/>
      <c r="WK919" s="57"/>
      <c r="WL919" s="57"/>
      <c r="WM919" s="57"/>
      <c r="WN919" s="57"/>
      <c r="WO919" s="57"/>
      <c r="WP919" s="57"/>
      <c r="WQ919" s="57"/>
      <c r="WR919" s="57"/>
      <c r="WS919" s="57"/>
      <c r="WT919" s="57"/>
      <c r="WU919" s="57"/>
      <c r="WV919" s="57"/>
      <c r="WW919" s="57"/>
      <c r="WX919" s="57"/>
      <c r="WY919" s="57"/>
      <c r="WZ919" s="57"/>
      <c r="XA919" s="57"/>
      <c r="XB919" s="57"/>
      <c r="XC919" s="57"/>
      <c r="XD919" s="57"/>
      <c r="XE919" s="57"/>
      <c r="XF919" s="57"/>
      <c r="XG919" s="57"/>
      <c r="XH919" s="57"/>
      <c r="XI919" s="57"/>
      <c r="XJ919" s="57"/>
      <c r="XK919" s="57"/>
      <c r="XL919" s="57"/>
      <c r="XM919" s="57"/>
      <c r="XN919" s="57"/>
      <c r="XO919" s="57"/>
      <c r="XP919" s="57"/>
      <c r="XQ919" s="57"/>
      <c r="XR919" s="57"/>
      <c r="XS919" s="57"/>
      <c r="XT919" s="57"/>
      <c r="XU919" s="57"/>
      <c r="XV919" s="57"/>
      <c r="XW919" s="57"/>
    </row>
    <row r="920">
      <c r="AI920" s="57"/>
      <c r="BR920" s="57"/>
      <c r="DA920" s="57"/>
      <c r="EJ920" s="57"/>
      <c r="EK920" s="57"/>
      <c r="EL920" s="57"/>
      <c r="EM920" s="57"/>
      <c r="EN920" s="57"/>
      <c r="EO920" s="57"/>
      <c r="EP920" s="57"/>
      <c r="EQ920" s="57"/>
      <c r="ER920" s="57"/>
      <c r="ES920" s="57"/>
      <c r="ET920" s="57"/>
      <c r="EU920" s="57"/>
      <c r="EV920" s="57"/>
      <c r="EW920" s="57"/>
      <c r="EX920" s="57"/>
      <c r="EY920" s="57"/>
      <c r="EZ920" s="57"/>
      <c r="FA920" s="57"/>
      <c r="FB920" s="57"/>
      <c r="FC920" s="57"/>
      <c r="FD920" s="57"/>
      <c r="FE920" s="57"/>
      <c r="FF920" s="57"/>
      <c r="FG920" s="57"/>
      <c r="FH920" s="57"/>
      <c r="FI920" s="57"/>
      <c r="FJ920" s="57"/>
      <c r="FK920" s="57"/>
      <c r="FL920" s="57"/>
      <c r="FM920" s="57"/>
      <c r="FN920" s="57"/>
      <c r="FO920" s="57"/>
      <c r="FP920" s="57"/>
      <c r="FQ920" s="57"/>
      <c r="FR920" s="57"/>
      <c r="FS920" s="57"/>
      <c r="FT920" s="57"/>
      <c r="FU920" s="57"/>
      <c r="FV920" s="57"/>
      <c r="FW920" s="57"/>
      <c r="FX920" s="57"/>
      <c r="FY920" s="57"/>
      <c r="FZ920" s="57"/>
      <c r="GA920" s="57"/>
      <c r="GB920" s="57"/>
      <c r="GC920" s="57"/>
      <c r="GD920" s="57"/>
      <c r="GE920" s="57"/>
      <c r="GF920" s="57"/>
      <c r="GG920" s="57"/>
      <c r="GH920" s="57"/>
      <c r="GI920" s="57"/>
      <c r="GJ920" s="57"/>
      <c r="GK920" s="57"/>
      <c r="GL920" s="57"/>
      <c r="GM920" s="57"/>
      <c r="GN920" s="57"/>
      <c r="GO920" s="57"/>
      <c r="GP920" s="57"/>
      <c r="GQ920" s="57"/>
      <c r="GR920" s="57"/>
      <c r="GS920" s="57"/>
      <c r="GT920" s="57"/>
      <c r="GU920" s="57"/>
      <c r="GV920" s="57"/>
      <c r="GW920" s="57"/>
      <c r="GX920" s="57"/>
      <c r="GY920" s="57"/>
      <c r="GZ920" s="57"/>
      <c r="HA920" s="57"/>
      <c r="HB920" s="57"/>
      <c r="HC920" s="57"/>
      <c r="HD920" s="57"/>
      <c r="HE920" s="57"/>
      <c r="HF920" s="57"/>
      <c r="HG920" s="57"/>
      <c r="HH920" s="57"/>
      <c r="HI920" s="57"/>
      <c r="HJ920" s="57"/>
      <c r="HK920" s="57"/>
      <c r="HL920" s="57"/>
      <c r="HM920" s="57"/>
      <c r="HN920" s="57"/>
      <c r="HO920" s="57"/>
      <c r="HP920" s="57"/>
      <c r="HQ920" s="57"/>
      <c r="HR920" s="57"/>
      <c r="HS920" s="57"/>
      <c r="HT920" s="57"/>
      <c r="HU920" s="57"/>
      <c r="HV920" s="57"/>
      <c r="HW920" s="57"/>
      <c r="HX920" s="57"/>
      <c r="HY920" s="57"/>
      <c r="HZ920" s="57"/>
      <c r="IA920" s="57"/>
      <c r="IB920" s="57"/>
      <c r="IC920" s="57"/>
      <c r="ID920" s="57"/>
      <c r="IE920" s="57"/>
      <c r="IF920" s="57"/>
      <c r="IG920" s="57"/>
      <c r="IH920" s="57"/>
      <c r="II920" s="57"/>
      <c r="IJ920" s="57"/>
      <c r="IK920" s="57"/>
      <c r="IL920" s="57"/>
      <c r="IM920" s="57"/>
      <c r="IN920" s="57"/>
      <c r="IO920" s="57"/>
      <c r="IP920" s="57"/>
      <c r="IQ920" s="57"/>
      <c r="IR920" s="57"/>
      <c r="IS920" s="57"/>
      <c r="IT920" s="57"/>
      <c r="IU920" s="57"/>
      <c r="IV920" s="57"/>
      <c r="IW920" s="57"/>
      <c r="IX920" s="57"/>
      <c r="IY920" s="57"/>
      <c r="IZ920" s="57"/>
      <c r="JA920" s="57"/>
      <c r="JB920" s="57"/>
      <c r="JC920" s="57"/>
      <c r="JD920" s="57"/>
      <c r="JE920" s="57"/>
      <c r="JF920" s="57"/>
      <c r="JG920" s="57"/>
      <c r="JH920" s="57"/>
      <c r="JI920" s="57"/>
      <c r="JJ920" s="57"/>
      <c r="JK920" s="57"/>
      <c r="JL920" s="57"/>
      <c r="JM920" s="57"/>
      <c r="JN920" s="57"/>
      <c r="JO920" s="57"/>
      <c r="JP920" s="57"/>
      <c r="JQ920" s="57"/>
      <c r="JR920" s="57"/>
      <c r="JS920" s="57"/>
      <c r="JT920" s="57"/>
      <c r="JU920" s="57"/>
      <c r="JV920" s="57"/>
      <c r="JW920" s="57"/>
      <c r="JX920" s="57"/>
      <c r="JY920" s="57"/>
      <c r="JZ920" s="57"/>
      <c r="KA920" s="57"/>
      <c r="KB920" s="57"/>
      <c r="KC920" s="57"/>
      <c r="KD920" s="57"/>
      <c r="KE920" s="57"/>
      <c r="KF920" s="57"/>
      <c r="KG920" s="57"/>
      <c r="KH920" s="57"/>
      <c r="KI920" s="57"/>
      <c r="KJ920" s="57"/>
      <c r="KK920" s="57"/>
      <c r="KL920" s="57"/>
      <c r="KM920" s="57"/>
      <c r="KN920" s="57"/>
      <c r="KO920" s="57"/>
      <c r="KP920" s="57"/>
      <c r="KQ920" s="57"/>
      <c r="KR920" s="57"/>
      <c r="KS920" s="57"/>
      <c r="KT920" s="57"/>
      <c r="KU920" s="57"/>
      <c r="KV920" s="57"/>
      <c r="KW920" s="57"/>
      <c r="KX920" s="57"/>
      <c r="KY920" s="57"/>
      <c r="KZ920" s="57"/>
      <c r="LA920" s="57"/>
      <c r="LB920" s="57"/>
      <c r="LC920" s="57"/>
      <c r="LD920" s="57"/>
      <c r="LE920" s="57"/>
      <c r="LF920" s="57"/>
      <c r="LG920" s="57"/>
      <c r="LH920" s="57"/>
      <c r="LI920" s="57"/>
      <c r="LJ920" s="57"/>
      <c r="LK920" s="57"/>
      <c r="LL920" s="57"/>
      <c r="LM920" s="57"/>
      <c r="LN920" s="57"/>
      <c r="LO920" s="57"/>
      <c r="LP920" s="57"/>
      <c r="LQ920" s="57"/>
      <c r="LR920" s="57"/>
      <c r="LS920" s="57"/>
      <c r="LT920" s="57"/>
      <c r="LU920" s="57"/>
      <c r="LV920" s="57"/>
      <c r="LW920" s="57"/>
      <c r="LX920" s="57"/>
      <c r="LY920" s="57"/>
      <c r="LZ920" s="57"/>
      <c r="MA920" s="57"/>
      <c r="MB920" s="57"/>
      <c r="MC920" s="57"/>
      <c r="MD920" s="57"/>
      <c r="ME920" s="57"/>
      <c r="MF920" s="57"/>
      <c r="MG920" s="57"/>
      <c r="MH920" s="57"/>
      <c r="MI920" s="57"/>
      <c r="MJ920" s="57"/>
      <c r="MK920" s="57"/>
      <c r="ML920" s="57"/>
      <c r="MM920" s="57"/>
      <c r="MN920" s="57"/>
      <c r="MO920" s="57"/>
      <c r="MP920" s="57"/>
      <c r="MQ920" s="57"/>
      <c r="MR920" s="57"/>
      <c r="MS920" s="57"/>
      <c r="MT920" s="57"/>
      <c r="MU920" s="57"/>
      <c r="MV920" s="57"/>
      <c r="MW920" s="57"/>
      <c r="MX920" s="57"/>
      <c r="MY920" s="57"/>
      <c r="MZ920" s="57"/>
      <c r="NA920" s="57"/>
      <c r="NB920" s="57"/>
      <c r="NC920" s="57"/>
      <c r="ND920" s="57"/>
      <c r="NE920" s="57"/>
      <c r="NF920" s="57"/>
      <c r="NG920" s="57"/>
      <c r="NH920" s="57"/>
      <c r="NI920" s="57"/>
      <c r="NJ920" s="57"/>
      <c r="NK920" s="57"/>
      <c r="NL920" s="57"/>
      <c r="NM920" s="57"/>
      <c r="NN920" s="57"/>
      <c r="NO920" s="57"/>
      <c r="NP920" s="57"/>
      <c r="NQ920" s="57"/>
      <c r="NR920" s="57"/>
      <c r="NS920" s="57"/>
      <c r="NT920" s="57"/>
      <c r="NU920" s="57"/>
      <c r="NV920" s="57"/>
      <c r="NW920" s="57"/>
      <c r="NX920" s="57"/>
      <c r="NY920" s="57"/>
      <c r="NZ920" s="57"/>
      <c r="OA920" s="57"/>
      <c r="OB920" s="57"/>
      <c r="OC920" s="57"/>
      <c r="OD920" s="57"/>
      <c r="OE920" s="57"/>
      <c r="OF920" s="57"/>
      <c r="OG920" s="57"/>
      <c r="OH920" s="57"/>
      <c r="OI920" s="57"/>
      <c r="OJ920" s="57"/>
      <c r="OK920" s="57"/>
      <c r="OL920" s="57"/>
      <c r="OM920" s="57"/>
      <c r="ON920" s="57"/>
      <c r="OO920" s="57"/>
      <c r="OP920" s="57"/>
      <c r="OQ920" s="57"/>
      <c r="OR920" s="57"/>
      <c r="OS920" s="57"/>
      <c r="OT920" s="57"/>
      <c r="OU920" s="57"/>
      <c r="OV920" s="57"/>
      <c r="OW920" s="57"/>
      <c r="OX920" s="57"/>
      <c r="OY920" s="57"/>
      <c r="OZ920" s="57"/>
      <c r="PA920" s="57"/>
      <c r="PB920" s="57"/>
      <c r="PC920" s="57"/>
      <c r="PD920" s="57"/>
      <c r="PE920" s="57"/>
      <c r="PF920" s="57"/>
      <c r="PG920" s="57"/>
      <c r="PH920" s="57"/>
      <c r="PI920" s="57"/>
      <c r="PJ920" s="57"/>
      <c r="PK920" s="57"/>
      <c r="PL920" s="57"/>
      <c r="PM920" s="57"/>
      <c r="PN920" s="57"/>
      <c r="PO920" s="57"/>
      <c r="PP920" s="57"/>
      <c r="PQ920" s="57"/>
      <c r="PR920" s="57"/>
      <c r="PS920" s="57"/>
      <c r="PT920" s="57"/>
      <c r="PU920" s="57"/>
      <c r="PV920" s="57"/>
      <c r="PW920" s="57"/>
      <c r="PX920" s="57"/>
      <c r="PY920" s="57"/>
      <c r="PZ920" s="57"/>
      <c r="QA920" s="57"/>
      <c r="QB920" s="57"/>
      <c r="QC920" s="57"/>
      <c r="QD920" s="57"/>
      <c r="QE920" s="57"/>
      <c r="QF920" s="57"/>
      <c r="QG920" s="57"/>
      <c r="QH920" s="57"/>
      <c r="QI920" s="57"/>
      <c r="QJ920" s="57"/>
      <c r="QK920" s="57"/>
      <c r="QL920" s="57"/>
      <c r="QM920" s="57"/>
      <c r="QN920" s="57"/>
      <c r="QO920" s="57"/>
      <c r="QP920" s="57"/>
      <c r="QQ920" s="57"/>
      <c r="QR920" s="57"/>
      <c r="QS920" s="57"/>
      <c r="QT920" s="57"/>
      <c r="QU920" s="57"/>
      <c r="QV920" s="57"/>
      <c r="QW920" s="57"/>
      <c r="QX920" s="57"/>
      <c r="QY920" s="57"/>
      <c r="QZ920" s="57"/>
      <c r="RA920" s="57"/>
      <c r="RB920" s="57"/>
      <c r="RC920" s="57"/>
      <c r="RD920" s="57"/>
      <c r="RE920" s="57"/>
      <c r="RF920" s="57"/>
      <c r="RG920" s="57"/>
      <c r="RH920" s="57"/>
      <c r="RI920" s="57"/>
      <c r="RJ920" s="57"/>
      <c r="RK920" s="57"/>
      <c r="RL920" s="57"/>
      <c r="RM920" s="57"/>
      <c r="RN920" s="57"/>
      <c r="RO920" s="57"/>
      <c r="RP920" s="57"/>
      <c r="RQ920" s="57"/>
      <c r="RR920" s="57"/>
      <c r="RS920" s="57"/>
      <c r="RT920" s="57"/>
      <c r="RU920" s="57"/>
      <c r="RV920" s="57"/>
      <c r="RW920" s="57"/>
      <c r="RX920" s="57"/>
      <c r="RY920" s="57"/>
      <c r="RZ920" s="57"/>
      <c r="SA920" s="57"/>
      <c r="SB920" s="57"/>
      <c r="SC920" s="57"/>
      <c r="SD920" s="57"/>
      <c r="SE920" s="57"/>
      <c r="SF920" s="57"/>
      <c r="SG920" s="57"/>
      <c r="SH920" s="57"/>
      <c r="SI920" s="57"/>
      <c r="SJ920" s="57"/>
      <c r="SK920" s="57"/>
      <c r="SL920" s="57"/>
      <c r="SM920" s="57"/>
      <c r="SN920" s="57"/>
      <c r="SO920" s="57"/>
      <c r="SP920" s="57"/>
      <c r="SQ920" s="57"/>
      <c r="SR920" s="57"/>
      <c r="SS920" s="57"/>
      <c r="ST920" s="57"/>
      <c r="SU920" s="57"/>
      <c r="SV920" s="57"/>
      <c r="SW920" s="57"/>
      <c r="SX920" s="57"/>
      <c r="SY920" s="57"/>
      <c r="SZ920" s="57"/>
      <c r="TA920" s="57"/>
      <c r="TB920" s="57"/>
      <c r="TC920" s="57"/>
      <c r="TD920" s="57"/>
      <c r="TE920" s="57"/>
      <c r="TF920" s="57"/>
      <c r="TG920" s="57"/>
      <c r="TH920" s="57"/>
      <c r="TI920" s="57"/>
      <c r="TJ920" s="57"/>
      <c r="TK920" s="57"/>
      <c r="TL920" s="57"/>
      <c r="TM920" s="57"/>
      <c r="TN920" s="57"/>
      <c r="TO920" s="57"/>
      <c r="TP920" s="57"/>
      <c r="TQ920" s="57"/>
      <c r="TR920" s="57"/>
      <c r="TS920" s="57"/>
      <c r="TT920" s="57"/>
      <c r="TU920" s="57"/>
      <c r="TV920" s="57"/>
      <c r="TW920" s="57"/>
      <c r="TX920" s="57"/>
      <c r="TY920" s="57"/>
      <c r="TZ920" s="57"/>
      <c r="UA920" s="57"/>
      <c r="UB920" s="57"/>
      <c r="UC920" s="57"/>
      <c r="UD920" s="57"/>
      <c r="UE920" s="57"/>
      <c r="UF920" s="57"/>
      <c r="UG920" s="57"/>
      <c r="UH920" s="57"/>
      <c r="UI920" s="57"/>
      <c r="UJ920" s="57"/>
      <c r="UK920" s="57"/>
      <c r="UL920" s="57"/>
      <c r="UM920" s="57"/>
      <c r="UN920" s="57"/>
      <c r="UO920" s="57"/>
      <c r="UP920" s="57"/>
      <c r="UQ920" s="57"/>
      <c r="UR920" s="57"/>
      <c r="US920" s="57"/>
      <c r="UT920" s="57"/>
      <c r="UU920" s="57"/>
      <c r="UV920" s="57"/>
      <c r="UW920" s="57"/>
      <c r="UX920" s="57"/>
      <c r="UY920" s="57"/>
      <c r="UZ920" s="57"/>
      <c r="VA920" s="57"/>
      <c r="VB920" s="57"/>
      <c r="VC920" s="57"/>
      <c r="VD920" s="57"/>
      <c r="VE920" s="57"/>
      <c r="VF920" s="57"/>
      <c r="VG920" s="57"/>
      <c r="VH920" s="57"/>
      <c r="VI920" s="57"/>
      <c r="VJ920" s="57"/>
      <c r="VK920" s="57"/>
      <c r="VL920" s="57"/>
      <c r="VM920" s="57"/>
      <c r="VN920" s="57"/>
      <c r="VO920" s="57"/>
      <c r="VP920" s="57"/>
      <c r="VQ920" s="57"/>
      <c r="VR920" s="57"/>
      <c r="VS920" s="57"/>
      <c r="VT920" s="57"/>
      <c r="VU920" s="57"/>
      <c r="VV920" s="57"/>
      <c r="VW920" s="57"/>
      <c r="VX920" s="57"/>
      <c r="VY920" s="57"/>
      <c r="VZ920" s="57"/>
      <c r="WA920" s="57"/>
      <c r="WB920" s="57"/>
      <c r="WC920" s="57"/>
      <c r="WD920" s="57"/>
      <c r="WE920" s="57"/>
      <c r="WF920" s="57"/>
      <c r="WG920" s="57"/>
      <c r="WH920" s="57"/>
      <c r="WI920" s="57"/>
      <c r="WJ920" s="57"/>
      <c r="WK920" s="57"/>
      <c r="WL920" s="57"/>
      <c r="WM920" s="57"/>
      <c r="WN920" s="57"/>
      <c r="WO920" s="57"/>
      <c r="WP920" s="57"/>
      <c r="WQ920" s="57"/>
      <c r="WR920" s="57"/>
      <c r="WS920" s="57"/>
      <c r="WT920" s="57"/>
      <c r="WU920" s="57"/>
      <c r="WV920" s="57"/>
      <c r="WW920" s="57"/>
      <c r="WX920" s="57"/>
      <c r="WY920" s="57"/>
      <c r="WZ920" s="57"/>
      <c r="XA920" s="57"/>
      <c r="XB920" s="57"/>
      <c r="XC920" s="57"/>
      <c r="XD920" s="57"/>
      <c r="XE920" s="57"/>
      <c r="XF920" s="57"/>
      <c r="XG920" s="57"/>
      <c r="XH920" s="57"/>
      <c r="XI920" s="57"/>
      <c r="XJ920" s="57"/>
      <c r="XK920" s="57"/>
      <c r="XL920" s="57"/>
      <c r="XM920" s="57"/>
      <c r="XN920" s="57"/>
      <c r="XO920" s="57"/>
      <c r="XP920" s="57"/>
      <c r="XQ920" s="57"/>
      <c r="XR920" s="57"/>
      <c r="XS920" s="57"/>
      <c r="XT920" s="57"/>
      <c r="XU920" s="57"/>
      <c r="XV920" s="57"/>
      <c r="XW920" s="57"/>
    </row>
    <row r="921">
      <c r="AI921" s="57"/>
      <c r="BR921" s="57"/>
      <c r="DA921" s="57"/>
      <c r="EJ921" s="57"/>
      <c r="EK921" s="57"/>
      <c r="EL921" s="57"/>
      <c r="EM921" s="57"/>
      <c r="EN921" s="57"/>
      <c r="EO921" s="57"/>
      <c r="EP921" s="57"/>
      <c r="EQ921" s="57"/>
      <c r="ER921" s="57"/>
      <c r="ES921" s="57"/>
      <c r="ET921" s="57"/>
      <c r="EU921" s="57"/>
      <c r="EV921" s="57"/>
      <c r="EW921" s="57"/>
      <c r="EX921" s="57"/>
      <c r="EY921" s="57"/>
      <c r="EZ921" s="57"/>
      <c r="FA921" s="57"/>
      <c r="FB921" s="57"/>
      <c r="FC921" s="57"/>
      <c r="FD921" s="57"/>
      <c r="FE921" s="57"/>
      <c r="FF921" s="57"/>
      <c r="FG921" s="57"/>
      <c r="FH921" s="57"/>
      <c r="FI921" s="57"/>
      <c r="FJ921" s="57"/>
      <c r="FK921" s="57"/>
      <c r="FL921" s="57"/>
      <c r="FM921" s="57"/>
      <c r="FN921" s="57"/>
      <c r="FO921" s="57"/>
      <c r="FP921" s="57"/>
      <c r="FQ921" s="57"/>
      <c r="FR921" s="57"/>
      <c r="FS921" s="57"/>
      <c r="FT921" s="57"/>
      <c r="FU921" s="57"/>
      <c r="FV921" s="57"/>
      <c r="FW921" s="57"/>
      <c r="FX921" s="57"/>
      <c r="FY921" s="57"/>
      <c r="FZ921" s="57"/>
      <c r="GA921" s="57"/>
      <c r="GB921" s="57"/>
      <c r="GC921" s="57"/>
      <c r="GD921" s="57"/>
      <c r="GE921" s="57"/>
      <c r="GF921" s="57"/>
      <c r="GG921" s="57"/>
      <c r="GH921" s="57"/>
      <c r="GI921" s="57"/>
      <c r="GJ921" s="57"/>
      <c r="GK921" s="57"/>
      <c r="GL921" s="57"/>
      <c r="GM921" s="57"/>
      <c r="GN921" s="57"/>
      <c r="GO921" s="57"/>
      <c r="GP921" s="57"/>
      <c r="GQ921" s="57"/>
      <c r="GR921" s="57"/>
      <c r="GS921" s="57"/>
      <c r="GT921" s="57"/>
      <c r="GU921" s="57"/>
      <c r="GV921" s="57"/>
      <c r="GW921" s="57"/>
      <c r="GX921" s="57"/>
      <c r="GY921" s="57"/>
      <c r="GZ921" s="57"/>
      <c r="HA921" s="57"/>
      <c r="HB921" s="57"/>
      <c r="HC921" s="57"/>
      <c r="HD921" s="57"/>
      <c r="HE921" s="57"/>
      <c r="HF921" s="57"/>
      <c r="HG921" s="57"/>
      <c r="HH921" s="57"/>
      <c r="HI921" s="57"/>
      <c r="HJ921" s="57"/>
      <c r="HK921" s="57"/>
      <c r="HL921" s="57"/>
      <c r="HM921" s="57"/>
      <c r="HN921" s="57"/>
      <c r="HO921" s="57"/>
      <c r="HP921" s="57"/>
      <c r="HQ921" s="57"/>
      <c r="HR921" s="57"/>
      <c r="HS921" s="57"/>
      <c r="HT921" s="57"/>
      <c r="HU921" s="57"/>
      <c r="HV921" s="57"/>
      <c r="HW921" s="57"/>
      <c r="HX921" s="57"/>
      <c r="HY921" s="57"/>
      <c r="HZ921" s="57"/>
      <c r="IA921" s="57"/>
      <c r="IB921" s="57"/>
      <c r="IC921" s="57"/>
      <c r="ID921" s="57"/>
      <c r="IE921" s="57"/>
      <c r="IF921" s="57"/>
      <c r="IG921" s="57"/>
      <c r="IH921" s="57"/>
      <c r="II921" s="57"/>
      <c r="IJ921" s="57"/>
      <c r="IK921" s="57"/>
      <c r="IL921" s="57"/>
      <c r="IM921" s="57"/>
      <c r="IN921" s="57"/>
      <c r="IO921" s="57"/>
      <c r="IP921" s="57"/>
      <c r="IQ921" s="57"/>
      <c r="IR921" s="57"/>
      <c r="IS921" s="57"/>
      <c r="IT921" s="57"/>
      <c r="IU921" s="57"/>
      <c r="IV921" s="57"/>
      <c r="IW921" s="57"/>
      <c r="IX921" s="57"/>
      <c r="IY921" s="57"/>
      <c r="IZ921" s="57"/>
      <c r="JA921" s="57"/>
      <c r="JB921" s="57"/>
      <c r="JC921" s="57"/>
      <c r="JD921" s="57"/>
      <c r="JE921" s="57"/>
      <c r="JF921" s="57"/>
      <c r="JG921" s="57"/>
      <c r="JH921" s="57"/>
      <c r="JI921" s="57"/>
      <c r="JJ921" s="57"/>
      <c r="JK921" s="57"/>
      <c r="JL921" s="57"/>
      <c r="JM921" s="57"/>
      <c r="JN921" s="57"/>
      <c r="JO921" s="57"/>
      <c r="JP921" s="57"/>
      <c r="JQ921" s="57"/>
      <c r="JR921" s="57"/>
      <c r="JS921" s="57"/>
      <c r="JT921" s="57"/>
      <c r="JU921" s="57"/>
      <c r="JV921" s="57"/>
      <c r="JW921" s="57"/>
      <c r="JX921" s="57"/>
      <c r="JY921" s="57"/>
      <c r="JZ921" s="57"/>
      <c r="KA921" s="57"/>
      <c r="KB921" s="57"/>
      <c r="KC921" s="57"/>
      <c r="KD921" s="57"/>
      <c r="KE921" s="57"/>
      <c r="KF921" s="57"/>
      <c r="KG921" s="57"/>
      <c r="KH921" s="57"/>
      <c r="KI921" s="57"/>
      <c r="KJ921" s="57"/>
      <c r="KK921" s="57"/>
      <c r="KL921" s="57"/>
      <c r="KM921" s="57"/>
      <c r="KN921" s="57"/>
      <c r="KO921" s="57"/>
      <c r="KP921" s="57"/>
      <c r="KQ921" s="57"/>
      <c r="KR921" s="57"/>
      <c r="KS921" s="57"/>
      <c r="KT921" s="57"/>
      <c r="KU921" s="57"/>
      <c r="KV921" s="57"/>
      <c r="KW921" s="57"/>
      <c r="KX921" s="57"/>
      <c r="KY921" s="57"/>
      <c r="KZ921" s="57"/>
      <c r="LA921" s="57"/>
      <c r="LB921" s="57"/>
      <c r="LC921" s="57"/>
      <c r="LD921" s="57"/>
      <c r="LE921" s="57"/>
      <c r="LF921" s="57"/>
      <c r="LG921" s="57"/>
      <c r="LH921" s="57"/>
      <c r="LI921" s="57"/>
      <c r="LJ921" s="57"/>
      <c r="LK921" s="57"/>
      <c r="LL921" s="57"/>
      <c r="LM921" s="57"/>
      <c r="LN921" s="57"/>
      <c r="LO921" s="57"/>
      <c r="LP921" s="57"/>
      <c r="LQ921" s="57"/>
      <c r="LR921" s="57"/>
      <c r="LS921" s="57"/>
      <c r="LT921" s="57"/>
      <c r="LU921" s="57"/>
      <c r="LV921" s="57"/>
      <c r="LW921" s="57"/>
      <c r="LX921" s="57"/>
      <c r="LY921" s="57"/>
      <c r="LZ921" s="57"/>
      <c r="MA921" s="57"/>
      <c r="MB921" s="57"/>
      <c r="MC921" s="57"/>
      <c r="MD921" s="57"/>
      <c r="ME921" s="57"/>
      <c r="MF921" s="57"/>
      <c r="MG921" s="57"/>
      <c r="MH921" s="57"/>
      <c r="MI921" s="57"/>
      <c r="MJ921" s="57"/>
      <c r="MK921" s="57"/>
      <c r="ML921" s="57"/>
      <c r="MM921" s="57"/>
      <c r="MN921" s="57"/>
      <c r="MO921" s="57"/>
      <c r="MP921" s="57"/>
      <c r="MQ921" s="57"/>
      <c r="MR921" s="57"/>
      <c r="MS921" s="57"/>
      <c r="MT921" s="57"/>
      <c r="MU921" s="57"/>
      <c r="MV921" s="57"/>
      <c r="MW921" s="57"/>
      <c r="MX921" s="57"/>
      <c r="MY921" s="57"/>
      <c r="MZ921" s="57"/>
      <c r="NA921" s="57"/>
      <c r="NB921" s="57"/>
      <c r="NC921" s="57"/>
      <c r="ND921" s="57"/>
      <c r="NE921" s="57"/>
      <c r="NF921" s="57"/>
      <c r="NG921" s="57"/>
      <c r="NH921" s="57"/>
      <c r="NI921" s="57"/>
      <c r="NJ921" s="57"/>
      <c r="NK921" s="57"/>
      <c r="NL921" s="57"/>
      <c r="NM921" s="57"/>
      <c r="NN921" s="57"/>
      <c r="NO921" s="57"/>
      <c r="NP921" s="57"/>
      <c r="NQ921" s="57"/>
      <c r="NR921" s="57"/>
      <c r="NS921" s="57"/>
      <c r="NT921" s="57"/>
      <c r="NU921" s="57"/>
      <c r="NV921" s="57"/>
      <c r="NW921" s="57"/>
      <c r="NX921" s="57"/>
      <c r="NY921" s="57"/>
      <c r="NZ921" s="57"/>
      <c r="OA921" s="57"/>
      <c r="OB921" s="57"/>
      <c r="OC921" s="57"/>
      <c r="OD921" s="57"/>
      <c r="OE921" s="57"/>
      <c r="OF921" s="57"/>
      <c r="OG921" s="57"/>
      <c r="OH921" s="57"/>
      <c r="OI921" s="57"/>
      <c r="OJ921" s="57"/>
      <c r="OK921" s="57"/>
      <c r="OL921" s="57"/>
      <c r="OM921" s="57"/>
      <c r="ON921" s="57"/>
      <c r="OO921" s="57"/>
      <c r="OP921" s="57"/>
      <c r="OQ921" s="57"/>
      <c r="OR921" s="57"/>
      <c r="OS921" s="57"/>
      <c r="OT921" s="57"/>
      <c r="OU921" s="57"/>
      <c r="OV921" s="57"/>
      <c r="OW921" s="57"/>
      <c r="OX921" s="57"/>
      <c r="OY921" s="57"/>
      <c r="OZ921" s="57"/>
      <c r="PA921" s="57"/>
      <c r="PB921" s="57"/>
      <c r="PC921" s="57"/>
      <c r="PD921" s="57"/>
      <c r="PE921" s="57"/>
      <c r="PF921" s="57"/>
      <c r="PG921" s="57"/>
      <c r="PH921" s="57"/>
      <c r="PI921" s="57"/>
      <c r="PJ921" s="57"/>
      <c r="PK921" s="57"/>
      <c r="PL921" s="57"/>
      <c r="PM921" s="57"/>
      <c r="PN921" s="57"/>
      <c r="PO921" s="57"/>
      <c r="PP921" s="57"/>
      <c r="PQ921" s="57"/>
      <c r="PR921" s="57"/>
      <c r="PS921" s="57"/>
      <c r="PT921" s="57"/>
      <c r="PU921" s="57"/>
      <c r="PV921" s="57"/>
      <c r="PW921" s="57"/>
      <c r="PX921" s="57"/>
      <c r="PY921" s="57"/>
      <c r="PZ921" s="57"/>
      <c r="QA921" s="57"/>
      <c r="QB921" s="57"/>
      <c r="QC921" s="57"/>
      <c r="QD921" s="57"/>
      <c r="QE921" s="57"/>
      <c r="QF921" s="57"/>
      <c r="QG921" s="57"/>
      <c r="QH921" s="57"/>
      <c r="QI921" s="57"/>
      <c r="QJ921" s="57"/>
      <c r="QK921" s="57"/>
      <c r="QL921" s="57"/>
      <c r="QM921" s="57"/>
      <c r="QN921" s="57"/>
      <c r="QO921" s="57"/>
      <c r="QP921" s="57"/>
      <c r="QQ921" s="57"/>
      <c r="QR921" s="57"/>
      <c r="QS921" s="57"/>
      <c r="QT921" s="57"/>
      <c r="QU921" s="57"/>
      <c r="QV921" s="57"/>
      <c r="QW921" s="57"/>
      <c r="QX921" s="57"/>
      <c r="QY921" s="57"/>
      <c r="QZ921" s="57"/>
      <c r="RA921" s="57"/>
      <c r="RB921" s="57"/>
      <c r="RC921" s="57"/>
      <c r="RD921" s="57"/>
      <c r="RE921" s="57"/>
      <c r="RF921" s="57"/>
      <c r="RG921" s="57"/>
      <c r="RH921" s="57"/>
      <c r="RI921" s="57"/>
      <c r="RJ921" s="57"/>
      <c r="RK921" s="57"/>
      <c r="RL921" s="57"/>
      <c r="RM921" s="57"/>
      <c r="RN921" s="57"/>
      <c r="RO921" s="57"/>
      <c r="RP921" s="57"/>
      <c r="RQ921" s="57"/>
      <c r="RR921" s="57"/>
      <c r="RS921" s="57"/>
      <c r="RT921" s="57"/>
      <c r="RU921" s="57"/>
      <c r="RV921" s="57"/>
      <c r="RW921" s="57"/>
      <c r="RX921" s="57"/>
      <c r="RY921" s="57"/>
      <c r="RZ921" s="57"/>
      <c r="SA921" s="57"/>
      <c r="SB921" s="57"/>
      <c r="SC921" s="57"/>
      <c r="SD921" s="57"/>
      <c r="SE921" s="57"/>
      <c r="SF921" s="57"/>
      <c r="SG921" s="57"/>
      <c r="SH921" s="57"/>
      <c r="SI921" s="57"/>
      <c r="SJ921" s="57"/>
      <c r="SK921" s="57"/>
      <c r="SL921" s="57"/>
      <c r="SM921" s="57"/>
      <c r="SN921" s="57"/>
      <c r="SO921" s="57"/>
      <c r="SP921" s="57"/>
      <c r="SQ921" s="57"/>
      <c r="SR921" s="57"/>
      <c r="SS921" s="57"/>
      <c r="ST921" s="57"/>
      <c r="SU921" s="57"/>
      <c r="SV921" s="57"/>
      <c r="SW921" s="57"/>
      <c r="SX921" s="57"/>
      <c r="SY921" s="57"/>
      <c r="SZ921" s="57"/>
      <c r="TA921" s="57"/>
      <c r="TB921" s="57"/>
      <c r="TC921" s="57"/>
      <c r="TD921" s="57"/>
      <c r="TE921" s="57"/>
      <c r="TF921" s="57"/>
      <c r="TG921" s="57"/>
      <c r="TH921" s="57"/>
      <c r="TI921" s="57"/>
      <c r="TJ921" s="57"/>
      <c r="TK921" s="57"/>
      <c r="TL921" s="57"/>
      <c r="TM921" s="57"/>
      <c r="TN921" s="57"/>
      <c r="TO921" s="57"/>
      <c r="TP921" s="57"/>
      <c r="TQ921" s="57"/>
      <c r="TR921" s="57"/>
      <c r="TS921" s="57"/>
      <c r="TT921" s="57"/>
      <c r="TU921" s="57"/>
      <c r="TV921" s="57"/>
      <c r="TW921" s="57"/>
      <c r="TX921" s="57"/>
      <c r="TY921" s="57"/>
      <c r="TZ921" s="57"/>
      <c r="UA921" s="57"/>
      <c r="UB921" s="57"/>
      <c r="UC921" s="57"/>
      <c r="UD921" s="57"/>
      <c r="UE921" s="57"/>
      <c r="UF921" s="57"/>
      <c r="UG921" s="57"/>
      <c r="UH921" s="57"/>
      <c r="UI921" s="57"/>
      <c r="UJ921" s="57"/>
      <c r="UK921" s="57"/>
      <c r="UL921" s="57"/>
      <c r="UM921" s="57"/>
      <c r="UN921" s="57"/>
      <c r="UO921" s="57"/>
      <c r="UP921" s="57"/>
      <c r="UQ921" s="57"/>
      <c r="UR921" s="57"/>
      <c r="US921" s="57"/>
      <c r="UT921" s="57"/>
      <c r="UU921" s="57"/>
      <c r="UV921" s="57"/>
      <c r="UW921" s="57"/>
      <c r="UX921" s="57"/>
      <c r="UY921" s="57"/>
      <c r="UZ921" s="57"/>
      <c r="VA921" s="57"/>
      <c r="VB921" s="57"/>
      <c r="VC921" s="57"/>
      <c r="VD921" s="57"/>
      <c r="VE921" s="57"/>
      <c r="VF921" s="57"/>
      <c r="VG921" s="57"/>
      <c r="VH921" s="57"/>
      <c r="VI921" s="57"/>
      <c r="VJ921" s="57"/>
      <c r="VK921" s="57"/>
      <c r="VL921" s="57"/>
      <c r="VM921" s="57"/>
      <c r="VN921" s="57"/>
      <c r="VO921" s="57"/>
      <c r="VP921" s="57"/>
      <c r="VQ921" s="57"/>
      <c r="VR921" s="57"/>
      <c r="VS921" s="57"/>
      <c r="VT921" s="57"/>
      <c r="VU921" s="57"/>
      <c r="VV921" s="57"/>
      <c r="VW921" s="57"/>
      <c r="VX921" s="57"/>
      <c r="VY921" s="57"/>
      <c r="VZ921" s="57"/>
      <c r="WA921" s="57"/>
      <c r="WB921" s="57"/>
      <c r="WC921" s="57"/>
      <c r="WD921" s="57"/>
      <c r="WE921" s="57"/>
      <c r="WF921" s="57"/>
      <c r="WG921" s="57"/>
      <c r="WH921" s="57"/>
      <c r="WI921" s="57"/>
      <c r="WJ921" s="57"/>
      <c r="WK921" s="57"/>
      <c r="WL921" s="57"/>
      <c r="WM921" s="57"/>
      <c r="WN921" s="57"/>
      <c r="WO921" s="57"/>
      <c r="WP921" s="57"/>
      <c r="WQ921" s="57"/>
      <c r="WR921" s="57"/>
      <c r="WS921" s="57"/>
      <c r="WT921" s="57"/>
      <c r="WU921" s="57"/>
      <c r="WV921" s="57"/>
      <c r="WW921" s="57"/>
      <c r="WX921" s="57"/>
      <c r="WY921" s="57"/>
      <c r="WZ921" s="57"/>
      <c r="XA921" s="57"/>
      <c r="XB921" s="57"/>
      <c r="XC921" s="57"/>
      <c r="XD921" s="57"/>
      <c r="XE921" s="57"/>
      <c r="XF921" s="57"/>
      <c r="XG921" s="57"/>
      <c r="XH921" s="57"/>
      <c r="XI921" s="57"/>
      <c r="XJ921" s="57"/>
      <c r="XK921" s="57"/>
      <c r="XL921" s="57"/>
      <c r="XM921" s="57"/>
      <c r="XN921" s="57"/>
      <c r="XO921" s="57"/>
      <c r="XP921" s="57"/>
      <c r="XQ921" s="57"/>
      <c r="XR921" s="57"/>
      <c r="XS921" s="57"/>
      <c r="XT921" s="57"/>
      <c r="XU921" s="57"/>
      <c r="XV921" s="57"/>
      <c r="XW921" s="57"/>
    </row>
    <row r="922">
      <c r="AI922" s="57"/>
      <c r="BR922" s="57"/>
      <c r="DA922" s="57"/>
      <c r="EJ922" s="57"/>
      <c r="EK922" s="57"/>
      <c r="EL922" s="57"/>
      <c r="EM922" s="57"/>
      <c r="EN922" s="57"/>
      <c r="EO922" s="57"/>
      <c r="EP922" s="57"/>
      <c r="EQ922" s="57"/>
      <c r="ER922" s="57"/>
      <c r="ES922" s="57"/>
      <c r="ET922" s="57"/>
      <c r="EU922" s="57"/>
      <c r="EV922" s="57"/>
      <c r="EW922" s="57"/>
      <c r="EX922" s="57"/>
      <c r="EY922" s="57"/>
      <c r="EZ922" s="57"/>
      <c r="FA922" s="57"/>
      <c r="FB922" s="57"/>
      <c r="FC922" s="57"/>
      <c r="FD922" s="57"/>
      <c r="FE922" s="57"/>
      <c r="FF922" s="57"/>
      <c r="FG922" s="57"/>
      <c r="FH922" s="57"/>
      <c r="FI922" s="57"/>
      <c r="FJ922" s="57"/>
      <c r="FK922" s="57"/>
      <c r="FL922" s="57"/>
      <c r="FM922" s="57"/>
      <c r="FN922" s="57"/>
      <c r="FO922" s="57"/>
      <c r="FP922" s="57"/>
      <c r="FQ922" s="57"/>
      <c r="FR922" s="57"/>
      <c r="FS922" s="57"/>
      <c r="FT922" s="57"/>
      <c r="FU922" s="57"/>
      <c r="FV922" s="57"/>
      <c r="FW922" s="57"/>
      <c r="FX922" s="57"/>
      <c r="FY922" s="57"/>
      <c r="FZ922" s="57"/>
      <c r="GA922" s="57"/>
      <c r="GB922" s="57"/>
      <c r="GC922" s="57"/>
      <c r="GD922" s="57"/>
      <c r="GE922" s="57"/>
      <c r="GF922" s="57"/>
      <c r="GG922" s="57"/>
      <c r="GH922" s="57"/>
      <c r="GI922" s="57"/>
      <c r="GJ922" s="57"/>
      <c r="GK922" s="57"/>
      <c r="GL922" s="57"/>
      <c r="GM922" s="57"/>
      <c r="GN922" s="57"/>
      <c r="GO922" s="57"/>
      <c r="GP922" s="57"/>
      <c r="GQ922" s="57"/>
      <c r="GR922" s="57"/>
      <c r="GS922" s="57"/>
      <c r="GT922" s="57"/>
      <c r="GU922" s="57"/>
      <c r="GV922" s="57"/>
      <c r="GW922" s="57"/>
      <c r="GX922" s="57"/>
      <c r="GY922" s="57"/>
      <c r="GZ922" s="57"/>
      <c r="HA922" s="57"/>
      <c r="HB922" s="57"/>
      <c r="HC922" s="57"/>
      <c r="HD922" s="57"/>
      <c r="HE922" s="57"/>
      <c r="HF922" s="57"/>
      <c r="HG922" s="57"/>
      <c r="HH922" s="57"/>
      <c r="HI922" s="57"/>
      <c r="HJ922" s="57"/>
      <c r="HK922" s="57"/>
      <c r="HL922" s="57"/>
      <c r="HM922" s="57"/>
      <c r="HN922" s="57"/>
      <c r="HO922" s="57"/>
      <c r="HP922" s="57"/>
      <c r="HQ922" s="57"/>
      <c r="HR922" s="57"/>
      <c r="HS922" s="57"/>
      <c r="HT922" s="57"/>
      <c r="HU922" s="57"/>
      <c r="HV922" s="57"/>
      <c r="HW922" s="57"/>
      <c r="HX922" s="57"/>
      <c r="HY922" s="57"/>
      <c r="HZ922" s="57"/>
      <c r="IA922" s="57"/>
      <c r="IB922" s="57"/>
      <c r="IC922" s="57"/>
      <c r="ID922" s="57"/>
      <c r="IE922" s="57"/>
      <c r="IF922" s="57"/>
      <c r="IG922" s="57"/>
      <c r="IH922" s="57"/>
      <c r="II922" s="57"/>
      <c r="IJ922" s="57"/>
      <c r="IK922" s="57"/>
      <c r="IL922" s="57"/>
      <c r="IM922" s="57"/>
      <c r="IN922" s="57"/>
      <c r="IO922" s="57"/>
      <c r="IP922" s="57"/>
      <c r="IQ922" s="57"/>
      <c r="IR922" s="57"/>
      <c r="IS922" s="57"/>
      <c r="IT922" s="57"/>
      <c r="IU922" s="57"/>
      <c r="IV922" s="57"/>
      <c r="IW922" s="57"/>
      <c r="IX922" s="57"/>
      <c r="IY922" s="57"/>
      <c r="IZ922" s="57"/>
      <c r="JA922" s="57"/>
      <c r="JB922" s="57"/>
      <c r="JC922" s="57"/>
      <c r="JD922" s="57"/>
      <c r="JE922" s="57"/>
      <c r="JF922" s="57"/>
      <c r="JG922" s="57"/>
      <c r="JH922" s="57"/>
      <c r="JI922" s="57"/>
      <c r="JJ922" s="57"/>
      <c r="JK922" s="57"/>
      <c r="JL922" s="57"/>
      <c r="JM922" s="57"/>
      <c r="JN922" s="57"/>
      <c r="JO922" s="57"/>
      <c r="JP922" s="57"/>
      <c r="JQ922" s="57"/>
      <c r="JR922" s="57"/>
      <c r="JS922" s="57"/>
      <c r="JT922" s="57"/>
      <c r="JU922" s="57"/>
      <c r="JV922" s="57"/>
      <c r="JW922" s="57"/>
      <c r="JX922" s="57"/>
      <c r="JY922" s="57"/>
      <c r="JZ922" s="57"/>
      <c r="KA922" s="57"/>
      <c r="KB922" s="57"/>
      <c r="KC922" s="57"/>
      <c r="KD922" s="57"/>
      <c r="KE922" s="57"/>
      <c r="KF922" s="57"/>
      <c r="KG922" s="57"/>
      <c r="KH922" s="57"/>
      <c r="KI922" s="57"/>
      <c r="KJ922" s="57"/>
      <c r="KK922" s="57"/>
      <c r="KL922" s="57"/>
      <c r="KM922" s="57"/>
      <c r="KN922" s="57"/>
      <c r="KO922" s="57"/>
      <c r="KP922" s="57"/>
      <c r="KQ922" s="57"/>
      <c r="KR922" s="57"/>
      <c r="KS922" s="57"/>
      <c r="KT922" s="57"/>
      <c r="KU922" s="57"/>
      <c r="KV922" s="57"/>
      <c r="KW922" s="57"/>
      <c r="KX922" s="57"/>
      <c r="KY922" s="57"/>
      <c r="KZ922" s="57"/>
      <c r="LA922" s="57"/>
      <c r="LB922" s="57"/>
      <c r="LC922" s="57"/>
      <c r="LD922" s="57"/>
      <c r="LE922" s="57"/>
      <c r="LF922" s="57"/>
      <c r="LG922" s="57"/>
      <c r="LH922" s="57"/>
      <c r="LI922" s="57"/>
      <c r="LJ922" s="57"/>
      <c r="LK922" s="57"/>
      <c r="LL922" s="57"/>
      <c r="LM922" s="57"/>
      <c r="LN922" s="57"/>
      <c r="LO922" s="57"/>
      <c r="LP922" s="57"/>
      <c r="LQ922" s="57"/>
      <c r="LR922" s="57"/>
      <c r="LS922" s="57"/>
      <c r="LT922" s="57"/>
      <c r="LU922" s="57"/>
      <c r="LV922" s="57"/>
      <c r="LW922" s="57"/>
      <c r="LX922" s="57"/>
      <c r="LY922" s="57"/>
      <c r="LZ922" s="57"/>
      <c r="MA922" s="57"/>
      <c r="MB922" s="57"/>
      <c r="MC922" s="57"/>
      <c r="MD922" s="57"/>
      <c r="ME922" s="57"/>
      <c r="MF922" s="57"/>
      <c r="MG922" s="57"/>
      <c r="MH922" s="57"/>
      <c r="MI922" s="57"/>
      <c r="MJ922" s="57"/>
      <c r="MK922" s="57"/>
      <c r="ML922" s="57"/>
      <c r="MM922" s="57"/>
      <c r="MN922" s="57"/>
      <c r="MO922" s="57"/>
      <c r="MP922" s="57"/>
      <c r="MQ922" s="57"/>
      <c r="MR922" s="57"/>
      <c r="MS922" s="57"/>
      <c r="MT922" s="57"/>
      <c r="MU922" s="57"/>
      <c r="MV922" s="57"/>
      <c r="MW922" s="57"/>
      <c r="MX922" s="57"/>
      <c r="MY922" s="57"/>
      <c r="MZ922" s="57"/>
      <c r="NA922" s="57"/>
      <c r="NB922" s="57"/>
      <c r="NC922" s="57"/>
      <c r="ND922" s="57"/>
      <c r="NE922" s="57"/>
      <c r="NF922" s="57"/>
      <c r="NG922" s="57"/>
      <c r="NH922" s="57"/>
      <c r="NI922" s="57"/>
      <c r="NJ922" s="57"/>
      <c r="NK922" s="57"/>
      <c r="NL922" s="57"/>
      <c r="NM922" s="57"/>
      <c r="NN922" s="57"/>
      <c r="NO922" s="57"/>
      <c r="NP922" s="57"/>
      <c r="NQ922" s="57"/>
      <c r="NR922" s="57"/>
      <c r="NS922" s="57"/>
      <c r="NT922" s="57"/>
      <c r="NU922" s="57"/>
      <c r="NV922" s="57"/>
      <c r="NW922" s="57"/>
      <c r="NX922" s="57"/>
      <c r="NY922" s="57"/>
      <c r="NZ922" s="57"/>
      <c r="OA922" s="57"/>
      <c r="OB922" s="57"/>
      <c r="OC922" s="57"/>
      <c r="OD922" s="57"/>
      <c r="OE922" s="57"/>
      <c r="OF922" s="57"/>
      <c r="OG922" s="57"/>
      <c r="OH922" s="57"/>
      <c r="OI922" s="57"/>
      <c r="OJ922" s="57"/>
      <c r="OK922" s="57"/>
      <c r="OL922" s="57"/>
      <c r="OM922" s="57"/>
      <c r="ON922" s="57"/>
      <c r="OO922" s="57"/>
      <c r="OP922" s="57"/>
      <c r="OQ922" s="57"/>
      <c r="OR922" s="57"/>
      <c r="OS922" s="57"/>
      <c r="OT922" s="57"/>
      <c r="OU922" s="57"/>
      <c r="OV922" s="57"/>
      <c r="OW922" s="57"/>
      <c r="OX922" s="57"/>
      <c r="OY922" s="57"/>
      <c r="OZ922" s="57"/>
      <c r="PA922" s="57"/>
      <c r="PB922" s="57"/>
      <c r="PC922" s="57"/>
      <c r="PD922" s="57"/>
      <c r="PE922" s="57"/>
      <c r="PF922" s="57"/>
      <c r="PG922" s="57"/>
      <c r="PH922" s="57"/>
      <c r="PI922" s="57"/>
      <c r="PJ922" s="57"/>
      <c r="PK922" s="57"/>
      <c r="PL922" s="57"/>
      <c r="PM922" s="57"/>
      <c r="PN922" s="57"/>
      <c r="PO922" s="57"/>
      <c r="PP922" s="57"/>
      <c r="PQ922" s="57"/>
      <c r="PR922" s="57"/>
      <c r="PS922" s="57"/>
      <c r="PT922" s="57"/>
      <c r="PU922" s="57"/>
      <c r="PV922" s="57"/>
      <c r="PW922" s="57"/>
      <c r="PX922" s="57"/>
      <c r="PY922" s="57"/>
      <c r="PZ922" s="57"/>
      <c r="QA922" s="57"/>
      <c r="QB922" s="57"/>
      <c r="QC922" s="57"/>
      <c r="QD922" s="57"/>
      <c r="QE922" s="57"/>
      <c r="QF922" s="57"/>
      <c r="QG922" s="57"/>
      <c r="QH922" s="57"/>
      <c r="QI922" s="57"/>
      <c r="QJ922" s="57"/>
      <c r="QK922" s="57"/>
      <c r="QL922" s="57"/>
      <c r="QM922" s="57"/>
      <c r="QN922" s="57"/>
      <c r="QO922" s="57"/>
      <c r="QP922" s="57"/>
      <c r="QQ922" s="57"/>
      <c r="QR922" s="57"/>
      <c r="QS922" s="57"/>
      <c r="QT922" s="57"/>
      <c r="QU922" s="57"/>
      <c r="QV922" s="57"/>
      <c r="QW922" s="57"/>
      <c r="QX922" s="57"/>
      <c r="QY922" s="57"/>
      <c r="QZ922" s="57"/>
      <c r="RA922" s="57"/>
      <c r="RB922" s="57"/>
      <c r="RC922" s="57"/>
      <c r="RD922" s="57"/>
      <c r="RE922" s="57"/>
      <c r="RF922" s="57"/>
      <c r="RG922" s="57"/>
      <c r="RH922" s="57"/>
      <c r="RI922" s="57"/>
      <c r="RJ922" s="57"/>
      <c r="RK922" s="57"/>
      <c r="RL922" s="57"/>
      <c r="RM922" s="57"/>
      <c r="RN922" s="57"/>
      <c r="RO922" s="57"/>
      <c r="RP922" s="57"/>
      <c r="RQ922" s="57"/>
      <c r="RR922" s="57"/>
      <c r="RS922" s="57"/>
      <c r="RT922" s="57"/>
      <c r="RU922" s="57"/>
      <c r="RV922" s="57"/>
      <c r="RW922" s="57"/>
      <c r="RX922" s="57"/>
      <c r="RY922" s="57"/>
      <c r="RZ922" s="57"/>
      <c r="SA922" s="57"/>
      <c r="SB922" s="57"/>
      <c r="SC922" s="57"/>
      <c r="SD922" s="57"/>
      <c r="SE922" s="57"/>
      <c r="SF922" s="57"/>
      <c r="SG922" s="57"/>
      <c r="SH922" s="57"/>
      <c r="SI922" s="57"/>
      <c r="SJ922" s="57"/>
      <c r="SK922" s="57"/>
      <c r="SL922" s="57"/>
      <c r="SM922" s="57"/>
      <c r="SN922" s="57"/>
      <c r="SO922" s="57"/>
      <c r="SP922" s="57"/>
      <c r="SQ922" s="57"/>
      <c r="SR922" s="57"/>
      <c r="SS922" s="57"/>
      <c r="ST922" s="57"/>
      <c r="SU922" s="57"/>
      <c r="SV922" s="57"/>
      <c r="SW922" s="57"/>
      <c r="SX922" s="57"/>
      <c r="SY922" s="57"/>
      <c r="SZ922" s="57"/>
      <c r="TA922" s="57"/>
      <c r="TB922" s="57"/>
      <c r="TC922" s="57"/>
      <c r="TD922" s="57"/>
      <c r="TE922" s="57"/>
      <c r="TF922" s="57"/>
      <c r="TG922" s="57"/>
      <c r="TH922" s="57"/>
      <c r="TI922" s="57"/>
      <c r="TJ922" s="57"/>
      <c r="TK922" s="57"/>
      <c r="TL922" s="57"/>
      <c r="TM922" s="57"/>
      <c r="TN922" s="57"/>
      <c r="TO922" s="57"/>
      <c r="TP922" s="57"/>
      <c r="TQ922" s="57"/>
      <c r="TR922" s="57"/>
      <c r="TS922" s="57"/>
      <c r="TT922" s="57"/>
      <c r="TU922" s="57"/>
      <c r="TV922" s="57"/>
      <c r="TW922" s="57"/>
      <c r="TX922" s="57"/>
      <c r="TY922" s="57"/>
      <c r="TZ922" s="57"/>
      <c r="UA922" s="57"/>
      <c r="UB922" s="57"/>
      <c r="UC922" s="57"/>
      <c r="UD922" s="57"/>
      <c r="UE922" s="57"/>
      <c r="UF922" s="57"/>
      <c r="UG922" s="57"/>
      <c r="UH922" s="57"/>
      <c r="UI922" s="57"/>
      <c r="UJ922" s="57"/>
      <c r="UK922" s="57"/>
      <c r="UL922" s="57"/>
      <c r="UM922" s="57"/>
      <c r="UN922" s="57"/>
      <c r="UO922" s="57"/>
      <c r="UP922" s="57"/>
      <c r="UQ922" s="57"/>
      <c r="UR922" s="57"/>
      <c r="US922" s="57"/>
      <c r="UT922" s="57"/>
      <c r="UU922" s="57"/>
      <c r="UV922" s="57"/>
      <c r="UW922" s="57"/>
      <c r="UX922" s="57"/>
      <c r="UY922" s="57"/>
      <c r="UZ922" s="57"/>
      <c r="VA922" s="57"/>
      <c r="VB922" s="57"/>
      <c r="VC922" s="57"/>
      <c r="VD922" s="57"/>
      <c r="VE922" s="57"/>
      <c r="VF922" s="57"/>
      <c r="VG922" s="57"/>
      <c r="VH922" s="57"/>
      <c r="VI922" s="57"/>
      <c r="VJ922" s="57"/>
      <c r="VK922" s="57"/>
      <c r="VL922" s="57"/>
      <c r="VM922" s="57"/>
      <c r="VN922" s="57"/>
      <c r="VO922" s="57"/>
      <c r="VP922" s="57"/>
      <c r="VQ922" s="57"/>
      <c r="VR922" s="57"/>
      <c r="VS922" s="57"/>
      <c r="VT922" s="57"/>
      <c r="VU922" s="57"/>
      <c r="VV922" s="57"/>
      <c r="VW922" s="57"/>
      <c r="VX922" s="57"/>
      <c r="VY922" s="57"/>
      <c r="VZ922" s="57"/>
      <c r="WA922" s="57"/>
      <c r="WB922" s="57"/>
      <c r="WC922" s="57"/>
      <c r="WD922" s="57"/>
      <c r="WE922" s="57"/>
      <c r="WF922" s="57"/>
      <c r="WG922" s="57"/>
      <c r="WH922" s="57"/>
      <c r="WI922" s="57"/>
      <c r="WJ922" s="57"/>
      <c r="WK922" s="57"/>
      <c r="WL922" s="57"/>
      <c r="WM922" s="57"/>
      <c r="WN922" s="57"/>
      <c r="WO922" s="57"/>
      <c r="WP922" s="57"/>
      <c r="WQ922" s="57"/>
      <c r="WR922" s="57"/>
      <c r="WS922" s="57"/>
      <c r="WT922" s="57"/>
      <c r="WU922" s="57"/>
      <c r="WV922" s="57"/>
      <c r="WW922" s="57"/>
      <c r="WX922" s="57"/>
      <c r="WY922" s="57"/>
      <c r="WZ922" s="57"/>
      <c r="XA922" s="57"/>
      <c r="XB922" s="57"/>
      <c r="XC922" s="57"/>
      <c r="XD922" s="57"/>
      <c r="XE922" s="57"/>
      <c r="XF922" s="57"/>
      <c r="XG922" s="57"/>
      <c r="XH922" s="57"/>
      <c r="XI922" s="57"/>
      <c r="XJ922" s="57"/>
      <c r="XK922" s="57"/>
      <c r="XL922" s="57"/>
      <c r="XM922" s="57"/>
      <c r="XN922" s="57"/>
      <c r="XO922" s="57"/>
      <c r="XP922" s="57"/>
      <c r="XQ922" s="57"/>
      <c r="XR922" s="57"/>
      <c r="XS922" s="57"/>
      <c r="XT922" s="57"/>
      <c r="XU922" s="57"/>
      <c r="XV922" s="57"/>
      <c r="XW922" s="57"/>
    </row>
    <row r="923">
      <c r="AI923" s="57"/>
      <c r="BR923" s="57"/>
      <c r="DA923" s="57"/>
      <c r="EJ923" s="57"/>
      <c r="EK923" s="57"/>
      <c r="EL923" s="57"/>
      <c r="EM923" s="57"/>
      <c r="EN923" s="57"/>
      <c r="EO923" s="57"/>
      <c r="EP923" s="57"/>
      <c r="EQ923" s="57"/>
      <c r="ER923" s="57"/>
      <c r="ES923" s="57"/>
      <c r="ET923" s="57"/>
      <c r="EU923" s="57"/>
      <c r="EV923" s="57"/>
      <c r="EW923" s="57"/>
      <c r="EX923" s="57"/>
      <c r="EY923" s="57"/>
      <c r="EZ923" s="57"/>
      <c r="FA923" s="57"/>
      <c r="FB923" s="57"/>
      <c r="FC923" s="57"/>
      <c r="FD923" s="57"/>
      <c r="FE923" s="57"/>
      <c r="FF923" s="57"/>
      <c r="FG923" s="57"/>
      <c r="FH923" s="57"/>
      <c r="FI923" s="57"/>
      <c r="FJ923" s="57"/>
      <c r="FK923" s="57"/>
      <c r="FL923" s="57"/>
      <c r="FM923" s="57"/>
      <c r="FN923" s="57"/>
      <c r="FO923" s="57"/>
      <c r="FP923" s="57"/>
      <c r="FQ923" s="57"/>
      <c r="FR923" s="57"/>
      <c r="FS923" s="57"/>
      <c r="FT923" s="57"/>
      <c r="FU923" s="57"/>
      <c r="FV923" s="57"/>
      <c r="FW923" s="57"/>
      <c r="FX923" s="57"/>
      <c r="FY923" s="57"/>
      <c r="FZ923" s="57"/>
      <c r="GA923" s="57"/>
      <c r="GB923" s="57"/>
      <c r="GC923" s="57"/>
      <c r="GD923" s="57"/>
      <c r="GE923" s="57"/>
      <c r="GF923" s="57"/>
      <c r="GG923" s="57"/>
      <c r="GH923" s="57"/>
      <c r="GI923" s="57"/>
      <c r="GJ923" s="57"/>
      <c r="GK923" s="57"/>
      <c r="GL923" s="57"/>
      <c r="GM923" s="57"/>
      <c r="GN923" s="57"/>
      <c r="GO923" s="57"/>
      <c r="GP923" s="57"/>
      <c r="GQ923" s="57"/>
      <c r="GR923" s="57"/>
      <c r="GS923" s="57"/>
      <c r="GT923" s="57"/>
      <c r="GU923" s="57"/>
      <c r="GV923" s="57"/>
      <c r="GW923" s="57"/>
      <c r="GX923" s="57"/>
      <c r="GY923" s="57"/>
      <c r="GZ923" s="57"/>
      <c r="HA923" s="57"/>
      <c r="HB923" s="57"/>
      <c r="HC923" s="57"/>
      <c r="HD923" s="57"/>
      <c r="HE923" s="57"/>
      <c r="HF923" s="57"/>
      <c r="HG923" s="57"/>
      <c r="HH923" s="57"/>
      <c r="HI923" s="57"/>
      <c r="HJ923" s="57"/>
      <c r="HK923" s="57"/>
      <c r="HL923" s="57"/>
      <c r="HM923" s="57"/>
      <c r="HN923" s="57"/>
      <c r="HO923" s="57"/>
      <c r="HP923" s="57"/>
      <c r="HQ923" s="57"/>
      <c r="HR923" s="57"/>
      <c r="HS923" s="57"/>
      <c r="HT923" s="57"/>
      <c r="HU923" s="57"/>
      <c r="HV923" s="57"/>
      <c r="HW923" s="57"/>
      <c r="HX923" s="57"/>
      <c r="HY923" s="57"/>
      <c r="HZ923" s="57"/>
      <c r="IA923" s="57"/>
      <c r="IB923" s="57"/>
      <c r="IC923" s="57"/>
      <c r="ID923" s="57"/>
      <c r="IE923" s="57"/>
      <c r="IF923" s="57"/>
      <c r="IG923" s="57"/>
      <c r="IH923" s="57"/>
      <c r="II923" s="57"/>
      <c r="IJ923" s="57"/>
      <c r="IK923" s="57"/>
      <c r="IL923" s="57"/>
      <c r="IM923" s="57"/>
      <c r="IN923" s="57"/>
      <c r="IO923" s="57"/>
      <c r="IP923" s="57"/>
      <c r="IQ923" s="57"/>
      <c r="IR923" s="57"/>
      <c r="IS923" s="57"/>
      <c r="IT923" s="57"/>
      <c r="IU923" s="57"/>
      <c r="IV923" s="57"/>
      <c r="IW923" s="57"/>
      <c r="IX923" s="57"/>
      <c r="IY923" s="57"/>
      <c r="IZ923" s="57"/>
      <c r="JA923" s="57"/>
      <c r="JB923" s="57"/>
      <c r="JC923" s="57"/>
      <c r="JD923" s="57"/>
      <c r="JE923" s="57"/>
      <c r="JF923" s="57"/>
      <c r="JG923" s="57"/>
      <c r="JH923" s="57"/>
      <c r="JI923" s="57"/>
      <c r="JJ923" s="57"/>
      <c r="JK923" s="57"/>
      <c r="JL923" s="57"/>
      <c r="JM923" s="57"/>
      <c r="JN923" s="57"/>
      <c r="JO923" s="57"/>
      <c r="JP923" s="57"/>
      <c r="JQ923" s="57"/>
      <c r="JR923" s="57"/>
      <c r="JS923" s="57"/>
      <c r="JT923" s="57"/>
      <c r="JU923" s="57"/>
      <c r="JV923" s="57"/>
      <c r="JW923" s="57"/>
      <c r="JX923" s="57"/>
      <c r="JY923" s="57"/>
      <c r="JZ923" s="57"/>
      <c r="KA923" s="57"/>
      <c r="KB923" s="57"/>
      <c r="KC923" s="57"/>
      <c r="KD923" s="57"/>
      <c r="KE923" s="57"/>
      <c r="KF923" s="57"/>
      <c r="KG923" s="57"/>
      <c r="KH923" s="57"/>
      <c r="KI923" s="57"/>
      <c r="KJ923" s="57"/>
      <c r="KK923" s="57"/>
      <c r="KL923" s="57"/>
      <c r="KM923" s="57"/>
      <c r="KN923" s="57"/>
      <c r="KO923" s="57"/>
      <c r="KP923" s="57"/>
      <c r="KQ923" s="57"/>
      <c r="KR923" s="57"/>
      <c r="KS923" s="57"/>
      <c r="KT923" s="57"/>
      <c r="KU923" s="57"/>
      <c r="KV923" s="57"/>
      <c r="KW923" s="57"/>
      <c r="KX923" s="57"/>
      <c r="KY923" s="57"/>
      <c r="KZ923" s="57"/>
      <c r="LA923" s="57"/>
      <c r="LB923" s="57"/>
      <c r="LC923" s="57"/>
      <c r="LD923" s="57"/>
      <c r="LE923" s="57"/>
      <c r="LF923" s="57"/>
      <c r="LG923" s="57"/>
      <c r="LH923" s="57"/>
      <c r="LI923" s="57"/>
      <c r="LJ923" s="57"/>
      <c r="LK923" s="57"/>
      <c r="LL923" s="57"/>
      <c r="LM923" s="57"/>
      <c r="LN923" s="57"/>
      <c r="LO923" s="57"/>
      <c r="LP923" s="57"/>
      <c r="LQ923" s="57"/>
      <c r="LR923" s="57"/>
      <c r="LS923" s="57"/>
      <c r="LT923" s="57"/>
      <c r="LU923" s="57"/>
      <c r="LV923" s="57"/>
      <c r="LW923" s="57"/>
      <c r="LX923" s="57"/>
      <c r="LY923" s="57"/>
      <c r="LZ923" s="57"/>
      <c r="MA923" s="57"/>
      <c r="MB923" s="57"/>
      <c r="MC923" s="57"/>
      <c r="MD923" s="57"/>
      <c r="ME923" s="57"/>
      <c r="MF923" s="57"/>
      <c r="MG923" s="57"/>
      <c r="MH923" s="57"/>
      <c r="MI923" s="57"/>
      <c r="MJ923" s="57"/>
      <c r="MK923" s="57"/>
      <c r="ML923" s="57"/>
      <c r="MM923" s="57"/>
      <c r="MN923" s="57"/>
      <c r="MO923" s="57"/>
      <c r="MP923" s="57"/>
      <c r="MQ923" s="57"/>
      <c r="MR923" s="57"/>
      <c r="MS923" s="57"/>
      <c r="MT923" s="57"/>
      <c r="MU923" s="57"/>
      <c r="MV923" s="57"/>
      <c r="MW923" s="57"/>
      <c r="MX923" s="57"/>
      <c r="MY923" s="57"/>
      <c r="MZ923" s="57"/>
      <c r="NA923" s="57"/>
      <c r="NB923" s="57"/>
      <c r="NC923" s="57"/>
      <c r="ND923" s="57"/>
      <c r="NE923" s="57"/>
      <c r="NF923" s="57"/>
      <c r="NG923" s="57"/>
      <c r="NH923" s="57"/>
      <c r="NI923" s="57"/>
      <c r="NJ923" s="57"/>
      <c r="NK923" s="57"/>
      <c r="NL923" s="57"/>
      <c r="NM923" s="57"/>
      <c r="NN923" s="57"/>
      <c r="NO923" s="57"/>
      <c r="NP923" s="57"/>
      <c r="NQ923" s="57"/>
      <c r="NR923" s="57"/>
      <c r="NS923" s="57"/>
      <c r="NT923" s="57"/>
      <c r="NU923" s="57"/>
      <c r="NV923" s="57"/>
      <c r="NW923" s="57"/>
      <c r="NX923" s="57"/>
      <c r="NY923" s="57"/>
      <c r="NZ923" s="57"/>
      <c r="OA923" s="57"/>
      <c r="OB923" s="57"/>
      <c r="OC923" s="57"/>
      <c r="OD923" s="57"/>
      <c r="OE923" s="57"/>
      <c r="OF923" s="57"/>
      <c r="OG923" s="57"/>
      <c r="OH923" s="57"/>
      <c r="OI923" s="57"/>
      <c r="OJ923" s="57"/>
      <c r="OK923" s="57"/>
      <c r="OL923" s="57"/>
      <c r="OM923" s="57"/>
      <c r="ON923" s="57"/>
      <c r="OO923" s="57"/>
      <c r="OP923" s="57"/>
      <c r="OQ923" s="57"/>
      <c r="OR923" s="57"/>
      <c r="OS923" s="57"/>
      <c r="OT923" s="57"/>
      <c r="OU923" s="57"/>
      <c r="OV923" s="57"/>
      <c r="OW923" s="57"/>
      <c r="OX923" s="57"/>
      <c r="OY923" s="57"/>
      <c r="OZ923" s="57"/>
      <c r="PA923" s="57"/>
      <c r="PB923" s="57"/>
      <c r="PC923" s="57"/>
      <c r="PD923" s="57"/>
      <c r="PE923" s="57"/>
      <c r="PF923" s="57"/>
      <c r="PG923" s="57"/>
      <c r="PH923" s="57"/>
      <c r="PI923" s="57"/>
      <c r="PJ923" s="57"/>
      <c r="PK923" s="57"/>
      <c r="PL923" s="57"/>
      <c r="PM923" s="57"/>
      <c r="PN923" s="57"/>
      <c r="PO923" s="57"/>
      <c r="PP923" s="57"/>
      <c r="PQ923" s="57"/>
      <c r="PR923" s="57"/>
      <c r="PS923" s="57"/>
      <c r="PT923" s="57"/>
      <c r="PU923" s="57"/>
      <c r="PV923" s="57"/>
      <c r="PW923" s="57"/>
      <c r="PX923" s="57"/>
      <c r="PY923" s="57"/>
      <c r="PZ923" s="57"/>
      <c r="QA923" s="57"/>
      <c r="QB923" s="57"/>
      <c r="QC923" s="57"/>
      <c r="QD923" s="57"/>
      <c r="QE923" s="57"/>
      <c r="QF923" s="57"/>
      <c r="QG923" s="57"/>
      <c r="QH923" s="57"/>
      <c r="QI923" s="57"/>
      <c r="QJ923" s="57"/>
      <c r="QK923" s="57"/>
      <c r="QL923" s="57"/>
      <c r="QM923" s="57"/>
      <c r="QN923" s="57"/>
      <c r="QO923" s="57"/>
      <c r="QP923" s="57"/>
      <c r="QQ923" s="57"/>
      <c r="QR923" s="57"/>
      <c r="QS923" s="57"/>
      <c r="QT923" s="57"/>
      <c r="QU923" s="57"/>
      <c r="QV923" s="57"/>
      <c r="QW923" s="57"/>
      <c r="QX923" s="57"/>
      <c r="QY923" s="57"/>
      <c r="QZ923" s="57"/>
      <c r="RA923" s="57"/>
      <c r="RB923" s="57"/>
      <c r="RC923" s="57"/>
      <c r="RD923" s="57"/>
      <c r="RE923" s="57"/>
      <c r="RF923" s="57"/>
      <c r="RG923" s="57"/>
      <c r="RH923" s="57"/>
      <c r="RI923" s="57"/>
      <c r="RJ923" s="57"/>
      <c r="RK923" s="57"/>
      <c r="RL923" s="57"/>
      <c r="RM923" s="57"/>
      <c r="RN923" s="57"/>
      <c r="RO923" s="57"/>
      <c r="RP923" s="57"/>
      <c r="RQ923" s="57"/>
      <c r="RR923" s="57"/>
      <c r="RS923" s="57"/>
      <c r="RT923" s="57"/>
      <c r="RU923" s="57"/>
      <c r="RV923" s="57"/>
      <c r="RW923" s="57"/>
      <c r="RX923" s="57"/>
      <c r="RY923" s="57"/>
      <c r="RZ923" s="57"/>
      <c r="SA923" s="57"/>
      <c r="SB923" s="57"/>
      <c r="SC923" s="57"/>
      <c r="SD923" s="57"/>
      <c r="SE923" s="57"/>
      <c r="SF923" s="57"/>
      <c r="SG923" s="57"/>
      <c r="SH923" s="57"/>
      <c r="SI923" s="57"/>
      <c r="SJ923" s="57"/>
      <c r="SK923" s="57"/>
      <c r="SL923" s="57"/>
      <c r="SM923" s="57"/>
      <c r="SN923" s="57"/>
      <c r="SO923" s="57"/>
      <c r="SP923" s="57"/>
      <c r="SQ923" s="57"/>
      <c r="SR923" s="57"/>
      <c r="SS923" s="57"/>
      <c r="ST923" s="57"/>
      <c r="SU923" s="57"/>
      <c r="SV923" s="57"/>
      <c r="SW923" s="57"/>
      <c r="SX923" s="57"/>
      <c r="SY923" s="57"/>
      <c r="SZ923" s="57"/>
      <c r="TA923" s="57"/>
      <c r="TB923" s="57"/>
      <c r="TC923" s="57"/>
      <c r="TD923" s="57"/>
      <c r="TE923" s="57"/>
      <c r="TF923" s="57"/>
      <c r="TG923" s="57"/>
      <c r="TH923" s="57"/>
      <c r="TI923" s="57"/>
      <c r="TJ923" s="57"/>
      <c r="TK923" s="57"/>
      <c r="TL923" s="57"/>
      <c r="TM923" s="57"/>
      <c r="TN923" s="57"/>
      <c r="TO923" s="57"/>
      <c r="TP923" s="57"/>
      <c r="TQ923" s="57"/>
      <c r="TR923" s="57"/>
      <c r="TS923" s="57"/>
      <c r="TT923" s="57"/>
      <c r="TU923" s="57"/>
      <c r="TV923" s="57"/>
      <c r="TW923" s="57"/>
      <c r="TX923" s="57"/>
      <c r="TY923" s="57"/>
      <c r="TZ923" s="57"/>
      <c r="UA923" s="57"/>
      <c r="UB923" s="57"/>
      <c r="UC923" s="57"/>
      <c r="UD923" s="57"/>
      <c r="UE923" s="57"/>
      <c r="UF923" s="57"/>
      <c r="UG923" s="57"/>
      <c r="UH923" s="57"/>
      <c r="UI923" s="57"/>
      <c r="UJ923" s="57"/>
      <c r="UK923" s="57"/>
      <c r="UL923" s="57"/>
      <c r="UM923" s="57"/>
      <c r="UN923" s="57"/>
      <c r="UO923" s="57"/>
      <c r="UP923" s="57"/>
      <c r="UQ923" s="57"/>
      <c r="UR923" s="57"/>
      <c r="US923" s="57"/>
      <c r="UT923" s="57"/>
      <c r="UU923" s="57"/>
      <c r="UV923" s="57"/>
      <c r="UW923" s="57"/>
      <c r="UX923" s="57"/>
      <c r="UY923" s="57"/>
      <c r="UZ923" s="57"/>
      <c r="VA923" s="57"/>
      <c r="VB923" s="57"/>
      <c r="VC923" s="57"/>
      <c r="VD923" s="57"/>
      <c r="VE923" s="57"/>
      <c r="VF923" s="57"/>
      <c r="VG923" s="57"/>
      <c r="VH923" s="57"/>
      <c r="VI923" s="57"/>
      <c r="VJ923" s="57"/>
      <c r="VK923" s="57"/>
      <c r="VL923" s="57"/>
      <c r="VM923" s="57"/>
      <c r="VN923" s="57"/>
      <c r="VO923" s="57"/>
      <c r="VP923" s="57"/>
      <c r="VQ923" s="57"/>
      <c r="VR923" s="57"/>
      <c r="VS923" s="57"/>
      <c r="VT923" s="57"/>
      <c r="VU923" s="57"/>
      <c r="VV923" s="57"/>
      <c r="VW923" s="57"/>
      <c r="VX923" s="57"/>
      <c r="VY923" s="57"/>
      <c r="VZ923" s="57"/>
      <c r="WA923" s="57"/>
      <c r="WB923" s="57"/>
      <c r="WC923" s="57"/>
      <c r="WD923" s="57"/>
      <c r="WE923" s="57"/>
      <c r="WF923" s="57"/>
      <c r="WG923" s="57"/>
      <c r="WH923" s="57"/>
      <c r="WI923" s="57"/>
      <c r="WJ923" s="57"/>
      <c r="WK923" s="57"/>
      <c r="WL923" s="57"/>
      <c r="WM923" s="57"/>
      <c r="WN923" s="57"/>
      <c r="WO923" s="57"/>
      <c r="WP923" s="57"/>
      <c r="WQ923" s="57"/>
      <c r="WR923" s="57"/>
      <c r="WS923" s="57"/>
      <c r="WT923" s="57"/>
      <c r="WU923" s="57"/>
      <c r="WV923" s="57"/>
      <c r="WW923" s="57"/>
      <c r="WX923" s="57"/>
      <c r="WY923" s="57"/>
      <c r="WZ923" s="57"/>
      <c r="XA923" s="57"/>
      <c r="XB923" s="57"/>
      <c r="XC923" s="57"/>
      <c r="XD923" s="57"/>
      <c r="XE923" s="57"/>
      <c r="XF923" s="57"/>
      <c r="XG923" s="57"/>
      <c r="XH923" s="57"/>
      <c r="XI923" s="57"/>
      <c r="XJ923" s="57"/>
      <c r="XK923" s="57"/>
      <c r="XL923" s="57"/>
      <c r="XM923" s="57"/>
      <c r="XN923" s="57"/>
      <c r="XO923" s="57"/>
      <c r="XP923" s="57"/>
      <c r="XQ923" s="57"/>
      <c r="XR923" s="57"/>
      <c r="XS923" s="57"/>
      <c r="XT923" s="57"/>
      <c r="XU923" s="57"/>
      <c r="XV923" s="57"/>
      <c r="XW923" s="57"/>
    </row>
    <row r="924">
      <c r="AI924" s="57"/>
      <c r="BR924" s="57"/>
      <c r="DA924" s="57"/>
      <c r="EJ924" s="57"/>
      <c r="EK924" s="57"/>
      <c r="EL924" s="57"/>
      <c r="EM924" s="57"/>
      <c r="EN924" s="57"/>
      <c r="EO924" s="57"/>
      <c r="EP924" s="57"/>
      <c r="EQ924" s="57"/>
      <c r="ER924" s="57"/>
      <c r="ES924" s="57"/>
      <c r="ET924" s="57"/>
      <c r="EU924" s="57"/>
      <c r="EV924" s="57"/>
      <c r="EW924" s="57"/>
      <c r="EX924" s="57"/>
      <c r="EY924" s="57"/>
      <c r="EZ924" s="57"/>
      <c r="FA924" s="57"/>
      <c r="FB924" s="57"/>
      <c r="FC924" s="57"/>
      <c r="FD924" s="57"/>
      <c r="FE924" s="57"/>
      <c r="FF924" s="57"/>
      <c r="FG924" s="57"/>
      <c r="FH924" s="57"/>
      <c r="FI924" s="57"/>
      <c r="FJ924" s="57"/>
      <c r="FK924" s="57"/>
      <c r="FL924" s="57"/>
      <c r="FM924" s="57"/>
      <c r="FN924" s="57"/>
      <c r="FO924" s="57"/>
      <c r="FP924" s="57"/>
      <c r="FQ924" s="57"/>
      <c r="FR924" s="57"/>
      <c r="FS924" s="57"/>
      <c r="FT924" s="57"/>
      <c r="FU924" s="57"/>
      <c r="FV924" s="57"/>
      <c r="FW924" s="57"/>
      <c r="FX924" s="57"/>
      <c r="FY924" s="57"/>
      <c r="FZ924" s="57"/>
      <c r="GA924" s="57"/>
      <c r="GB924" s="57"/>
      <c r="GC924" s="57"/>
      <c r="GD924" s="57"/>
      <c r="GE924" s="57"/>
      <c r="GF924" s="57"/>
      <c r="GG924" s="57"/>
      <c r="GH924" s="57"/>
      <c r="GI924" s="57"/>
      <c r="GJ924" s="57"/>
      <c r="GK924" s="57"/>
      <c r="GL924" s="57"/>
      <c r="GM924" s="57"/>
      <c r="GN924" s="57"/>
      <c r="GO924" s="57"/>
      <c r="GP924" s="57"/>
      <c r="GQ924" s="57"/>
      <c r="GR924" s="57"/>
      <c r="GS924" s="57"/>
      <c r="GT924" s="57"/>
      <c r="GU924" s="57"/>
      <c r="GV924" s="57"/>
      <c r="GW924" s="57"/>
      <c r="GX924" s="57"/>
      <c r="GY924" s="57"/>
      <c r="GZ924" s="57"/>
      <c r="HA924" s="57"/>
      <c r="HB924" s="57"/>
      <c r="HC924" s="57"/>
      <c r="HD924" s="57"/>
      <c r="HE924" s="57"/>
      <c r="HF924" s="57"/>
      <c r="HG924" s="57"/>
      <c r="HH924" s="57"/>
      <c r="HI924" s="57"/>
      <c r="HJ924" s="57"/>
      <c r="HK924" s="57"/>
      <c r="HL924" s="57"/>
      <c r="HM924" s="57"/>
      <c r="HN924" s="57"/>
      <c r="HO924" s="57"/>
      <c r="HP924" s="57"/>
      <c r="HQ924" s="57"/>
      <c r="HR924" s="57"/>
      <c r="HS924" s="57"/>
      <c r="HT924" s="57"/>
      <c r="HU924" s="57"/>
      <c r="HV924" s="57"/>
      <c r="HW924" s="57"/>
      <c r="HX924" s="57"/>
      <c r="HY924" s="57"/>
      <c r="HZ924" s="57"/>
      <c r="IA924" s="57"/>
      <c r="IB924" s="57"/>
      <c r="IC924" s="57"/>
      <c r="ID924" s="57"/>
      <c r="IE924" s="57"/>
      <c r="IF924" s="57"/>
      <c r="IG924" s="57"/>
      <c r="IH924" s="57"/>
      <c r="II924" s="57"/>
      <c r="IJ924" s="57"/>
      <c r="IK924" s="57"/>
      <c r="IL924" s="57"/>
      <c r="IM924" s="57"/>
      <c r="IN924" s="57"/>
      <c r="IO924" s="57"/>
      <c r="IP924" s="57"/>
      <c r="IQ924" s="57"/>
      <c r="IR924" s="57"/>
      <c r="IS924" s="57"/>
      <c r="IT924" s="57"/>
      <c r="IU924" s="57"/>
      <c r="IV924" s="57"/>
      <c r="IW924" s="57"/>
      <c r="IX924" s="57"/>
      <c r="IY924" s="57"/>
      <c r="IZ924" s="57"/>
      <c r="JA924" s="57"/>
      <c r="JB924" s="57"/>
      <c r="JC924" s="57"/>
      <c r="JD924" s="57"/>
      <c r="JE924" s="57"/>
      <c r="JF924" s="57"/>
      <c r="JG924" s="57"/>
      <c r="JH924" s="57"/>
      <c r="JI924" s="57"/>
      <c r="JJ924" s="57"/>
      <c r="JK924" s="57"/>
      <c r="JL924" s="57"/>
      <c r="JM924" s="57"/>
      <c r="JN924" s="57"/>
      <c r="JO924" s="57"/>
      <c r="JP924" s="57"/>
      <c r="JQ924" s="57"/>
      <c r="JR924" s="57"/>
      <c r="JS924" s="57"/>
      <c r="JT924" s="57"/>
      <c r="JU924" s="57"/>
      <c r="JV924" s="57"/>
      <c r="JW924" s="57"/>
      <c r="JX924" s="57"/>
      <c r="JY924" s="57"/>
      <c r="JZ924" s="57"/>
      <c r="KA924" s="57"/>
      <c r="KB924" s="57"/>
      <c r="KC924" s="57"/>
      <c r="KD924" s="57"/>
      <c r="KE924" s="57"/>
      <c r="KF924" s="57"/>
      <c r="KG924" s="57"/>
      <c r="KH924" s="57"/>
      <c r="KI924" s="57"/>
      <c r="KJ924" s="57"/>
      <c r="KK924" s="57"/>
      <c r="KL924" s="57"/>
      <c r="KM924" s="57"/>
      <c r="KN924" s="57"/>
      <c r="KO924" s="57"/>
      <c r="KP924" s="57"/>
      <c r="KQ924" s="57"/>
      <c r="KR924" s="57"/>
      <c r="KS924" s="57"/>
      <c r="KT924" s="57"/>
      <c r="KU924" s="57"/>
      <c r="KV924" s="57"/>
      <c r="KW924" s="57"/>
      <c r="KX924" s="57"/>
      <c r="KY924" s="57"/>
      <c r="KZ924" s="57"/>
      <c r="LA924" s="57"/>
      <c r="LB924" s="57"/>
      <c r="LC924" s="57"/>
      <c r="LD924" s="57"/>
      <c r="LE924" s="57"/>
      <c r="LF924" s="57"/>
      <c r="LG924" s="57"/>
      <c r="LH924" s="57"/>
      <c r="LI924" s="57"/>
      <c r="LJ924" s="57"/>
      <c r="LK924" s="57"/>
      <c r="LL924" s="57"/>
      <c r="LM924" s="57"/>
      <c r="LN924" s="57"/>
      <c r="LO924" s="57"/>
      <c r="LP924" s="57"/>
      <c r="LQ924" s="57"/>
      <c r="LR924" s="57"/>
      <c r="LS924" s="57"/>
      <c r="LT924" s="57"/>
      <c r="LU924" s="57"/>
      <c r="LV924" s="57"/>
      <c r="LW924" s="57"/>
      <c r="LX924" s="57"/>
      <c r="LY924" s="57"/>
      <c r="LZ924" s="57"/>
      <c r="MA924" s="57"/>
      <c r="MB924" s="57"/>
      <c r="MC924" s="57"/>
      <c r="MD924" s="57"/>
      <c r="ME924" s="57"/>
      <c r="MF924" s="57"/>
      <c r="MG924" s="57"/>
      <c r="MH924" s="57"/>
      <c r="MI924" s="57"/>
      <c r="MJ924" s="57"/>
      <c r="MK924" s="57"/>
      <c r="ML924" s="57"/>
      <c r="MM924" s="57"/>
      <c r="MN924" s="57"/>
      <c r="MO924" s="57"/>
      <c r="MP924" s="57"/>
      <c r="MQ924" s="57"/>
      <c r="MR924" s="57"/>
      <c r="MS924" s="57"/>
      <c r="MT924" s="57"/>
      <c r="MU924" s="57"/>
      <c r="MV924" s="57"/>
      <c r="MW924" s="57"/>
      <c r="MX924" s="57"/>
      <c r="MY924" s="57"/>
      <c r="MZ924" s="57"/>
      <c r="NA924" s="57"/>
      <c r="NB924" s="57"/>
      <c r="NC924" s="57"/>
      <c r="ND924" s="57"/>
      <c r="NE924" s="57"/>
      <c r="NF924" s="57"/>
      <c r="NG924" s="57"/>
      <c r="NH924" s="57"/>
      <c r="NI924" s="57"/>
      <c r="NJ924" s="57"/>
      <c r="NK924" s="57"/>
      <c r="NL924" s="57"/>
      <c r="NM924" s="57"/>
      <c r="NN924" s="57"/>
      <c r="NO924" s="57"/>
      <c r="NP924" s="57"/>
      <c r="NQ924" s="57"/>
      <c r="NR924" s="57"/>
      <c r="NS924" s="57"/>
      <c r="NT924" s="57"/>
      <c r="NU924" s="57"/>
      <c r="NV924" s="57"/>
      <c r="NW924" s="57"/>
      <c r="NX924" s="57"/>
      <c r="NY924" s="57"/>
      <c r="NZ924" s="57"/>
      <c r="OA924" s="57"/>
      <c r="OB924" s="57"/>
      <c r="OC924" s="57"/>
      <c r="OD924" s="57"/>
      <c r="OE924" s="57"/>
      <c r="OF924" s="57"/>
      <c r="OG924" s="57"/>
      <c r="OH924" s="57"/>
      <c r="OI924" s="57"/>
      <c r="OJ924" s="57"/>
      <c r="OK924" s="57"/>
      <c r="OL924" s="57"/>
      <c r="OM924" s="57"/>
      <c r="ON924" s="57"/>
      <c r="OO924" s="57"/>
      <c r="OP924" s="57"/>
      <c r="OQ924" s="57"/>
      <c r="OR924" s="57"/>
      <c r="OS924" s="57"/>
      <c r="OT924" s="57"/>
      <c r="OU924" s="57"/>
      <c r="OV924" s="57"/>
      <c r="OW924" s="57"/>
      <c r="OX924" s="57"/>
      <c r="OY924" s="57"/>
      <c r="OZ924" s="57"/>
      <c r="PA924" s="57"/>
      <c r="PB924" s="57"/>
      <c r="PC924" s="57"/>
      <c r="PD924" s="57"/>
      <c r="PE924" s="57"/>
      <c r="PF924" s="57"/>
      <c r="PG924" s="57"/>
      <c r="PH924" s="57"/>
      <c r="PI924" s="57"/>
      <c r="PJ924" s="57"/>
      <c r="PK924" s="57"/>
      <c r="PL924" s="57"/>
      <c r="PM924" s="57"/>
      <c r="PN924" s="57"/>
      <c r="PO924" s="57"/>
      <c r="PP924" s="57"/>
      <c r="PQ924" s="57"/>
      <c r="PR924" s="57"/>
      <c r="PS924" s="57"/>
      <c r="PT924" s="57"/>
      <c r="PU924" s="57"/>
      <c r="PV924" s="57"/>
      <c r="PW924" s="57"/>
      <c r="PX924" s="57"/>
      <c r="PY924" s="57"/>
      <c r="PZ924" s="57"/>
      <c r="QA924" s="57"/>
      <c r="QB924" s="57"/>
      <c r="QC924" s="57"/>
      <c r="QD924" s="57"/>
      <c r="QE924" s="57"/>
      <c r="QF924" s="57"/>
      <c r="QG924" s="57"/>
      <c r="QH924" s="57"/>
      <c r="QI924" s="57"/>
      <c r="QJ924" s="57"/>
      <c r="QK924" s="57"/>
      <c r="QL924" s="57"/>
      <c r="QM924" s="57"/>
      <c r="QN924" s="57"/>
      <c r="QO924" s="57"/>
      <c r="QP924" s="57"/>
      <c r="QQ924" s="57"/>
      <c r="QR924" s="57"/>
      <c r="QS924" s="57"/>
      <c r="QT924" s="57"/>
      <c r="QU924" s="57"/>
      <c r="QV924" s="57"/>
      <c r="QW924" s="57"/>
      <c r="QX924" s="57"/>
      <c r="QY924" s="57"/>
      <c r="QZ924" s="57"/>
      <c r="RA924" s="57"/>
      <c r="RB924" s="57"/>
      <c r="RC924" s="57"/>
      <c r="RD924" s="57"/>
      <c r="RE924" s="57"/>
      <c r="RF924" s="57"/>
      <c r="RG924" s="57"/>
      <c r="RH924" s="57"/>
      <c r="RI924" s="57"/>
      <c r="RJ924" s="57"/>
      <c r="RK924" s="57"/>
      <c r="RL924" s="57"/>
      <c r="RM924" s="57"/>
      <c r="RN924" s="57"/>
      <c r="RO924" s="57"/>
      <c r="RP924" s="57"/>
      <c r="RQ924" s="57"/>
      <c r="RR924" s="57"/>
      <c r="RS924" s="57"/>
      <c r="RT924" s="57"/>
      <c r="RU924" s="57"/>
      <c r="RV924" s="57"/>
      <c r="RW924" s="57"/>
      <c r="RX924" s="57"/>
      <c r="RY924" s="57"/>
      <c r="RZ924" s="57"/>
      <c r="SA924" s="57"/>
      <c r="SB924" s="57"/>
      <c r="SC924" s="57"/>
      <c r="SD924" s="57"/>
      <c r="SE924" s="57"/>
      <c r="SF924" s="57"/>
      <c r="SG924" s="57"/>
      <c r="SH924" s="57"/>
      <c r="SI924" s="57"/>
      <c r="SJ924" s="57"/>
      <c r="SK924" s="57"/>
      <c r="SL924" s="57"/>
      <c r="SM924" s="57"/>
      <c r="SN924" s="57"/>
      <c r="SO924" s="57"/>
      <c r="SP924" s="57"/>
      <c r="SQ924" s="57"/>
      <c r="SR924" s="57"/>
      <c r="SS924" s="57"/>
      <c r="ST924" s="57"/>
      <c r="SU924" s="57"/>
      <c r="SV924" s="57"/>
      <c r="SW924" s="57"/>
      <c r="SX924" s="57"/>
      <c r="SY924" s="57"/>
      <c r="SZ924" s="57"/>
      <c r="TA924" s="57"/>
      <c r="TB924" s="57"/>
      <c r="TC924" s="57"/>
      <c r="TD924" s="57"/>
      <c r="TE924" s="57"/>
      <c r="TF924" s="57"/>
      <c r="TG924" s="57"/>
      <c r="TH924" s="57"/>
      <c r="TI924" s="57"/>
      <c r="TJ924" s="57"/>
      <c r="TK924" s="57"/>
      <c r="TL924" s="57"/>
      <c r="TM924" s="57"/>
      <c r="TN924" s="57"/>
      <c r="TO924" s="57"/>
      <c r="TP924" s="57"/>
      <c r="TQ924" s="57"/>
      <c r="TR924" s="57"/>
      <c r="TS924" s="57"/>
      <c r="TT924" s="57"/>
      <c r="TU924" s="57"/>
      <c r="TV924" s="57"/>
      <c r="TW924" s="57"/>
      <c r="TX924" s="57"/>
      <c r="TY924" s="57"/>
      <c r="TZ924" s="57"/>
      <c r="UA924" s="57"/>
      <c r="UB924" s="57"/>
      <c r="UC924" s="57"/>
      <c r="UD924" s="57"/>
      <c r="UE924" s="57"/>
      <c r="UF924" s="57"/>
      <c r="UG924" s="57"/>
      <c r="UH924" s="57"/>
      <c r="UI924" s="57"/>
      <c r="UJ924" s="57"/>
      <c r="UK924" s="57"/>
      <c r="UL924" s="57"/>
      <c r="UM924" s="57"/>
      <c r="UN924" s="57"/>
      <c r="UO924" s="57"/>
      <c r="UP924" s="57"/>
      <c r="UQ924" s="57"/>
      <c r="UR924" s="57"/>
      <c r="US924" s="57"/>
      <c r="UT924" s="57"/>
      <c r="UU924" s="57"/>
      <c r="UV924" s="57"/>
      <c r="UW924" s="57"/>
      <c r="UX924" s="57"/>
      <c r="UY924" s="57"/>
      <c r="UZ924" s="57"/>
      <c r="VA924" s="57"/>
      <c r="VB924" s="57"/>
      <c r="VC924" s="57"/>
      <c r="VD924" s="57"/>
      <c r="VE924" s="57"/>
      <c r="VF924" s="57"/>
      <c r="VG924" s="57"/>
      <c r="VH924" s="57"/>
      <c r="VI924" s="57"/>
      <c r="VJ924" s="57"/>
      <c r="VK924" s="57"/>
      <c r="VL924" s="57"/>
      <c r="VM924" s="57"/>
      <c r="VN924" s="57"/>
      <c r="VO924" s="57"/>
      <c r="VP924" s="57"/>
      <c r="VQ924" s="57"/>
      <c r="VR924" s="57"/>
      <c r="VS924" s="57"/>
      <c r="VT924" s="57"/>
      <c r="VU924" s="57"/>
      <c r="VV924" s="57"/>
      <c r="VW924" s="57"/>
      <c r="VX924" s="57"/>
      <c r="VY924" s="57"/>
      <c r="VZ924" s="57"/>
      <c r="WA924" s="57"/>
      <c r="WB924" s="57"/>
      <c r="WC924" s="57"/>
      <c r="WD924" s="57"/>
      <c r="WE924" s="57"/>
      <c r="WF924" s="57"/>
      <c r="WG924" s="57"/>
      <c r="WH924" s="57"/>
      <c r="WI924" s="57"/>
      <c r="WJ924" s="57"/>
      <c r="WK924" s="57"/>
      <c r="WL924" s="57"/>
      <c r="WM924" s="57"/>
      <c r="WN924" s="57"/>
      <c r="WO924" s="57"/>
      <c r="WP924" s="57"/>
      <c r="WQ924" s="57"/>
      <c r="WR924" s="57"/>
      <c r="WS924" s="57"/>
      <c r="WT924" s="57"/>
      <c r="WU924" s="57"/>
      <c r="WV924" s="57"/>
      <c r="WW924" s="57"/>
      <c r="WX924" s="57"/>
      <c r="WY924" s="57"/>
      <c r="WZ924" s="57"/>
      <c r="XA924" s="57"/>
      <c r="XB924" s="57"/>
      <c r="XC924" s="57"/>
      <c r="XD924" s="57"/>
      <c r="XE924" s="57"/>
      <c r="XF924" s="57"/>
      <c r="XG924" s="57"/>
      <c r="XH924" s="57"/>
      <c r="XI924" s="57"/>
      <c r="XJ924" s="57"/>
      <c r="XK924" s="57"/>
      <c r="XL924" s="57"/>
      <c r="XM924" s="57"/>
      <c r="XN924" s="57"/>
      <c r="XO924" s="57"/>
      <c r="XP924" s="57"/>
      <c r="XQ924" s="57"/>
      <c r="XR924" s="57"/>
      <c r="XS924" s="57"/>
      <c r="XT924" s="57"/>
      <c r="XU924" s="57"/>
      <c r="XV924" s="57"/>
      <c r="XW924" s="57"/>
    </row>
    <row r="925">
      <c r="AI925" s="57"/>
      <c r="BR925" s="57"/>
      <c r="DA925" s="57"/>
      <c r="EJ925" s="57"/>
      <c r="EK925" s="57"/>
      <c r="EL925" s="57"/>
      <c r="EM925" s="57"/>
      <c r="EN925" s="57"/>
      <c r="EO925" s="57"/>
      <c r="EP925" s="57"/>
      <c r="EQ925" s="57"/>
      <c r="ER925" s="57"/>
      <c r="ES925" s="57"/>
      <c r="ET925" s="57"/>
      <c r="EU925" s="57"/>
      <c r="EV925" s="57"/>
      <c r="EW925" s="57"/>
      <c r="EX925" s="57"/>
      <c r="EY925" s="57"/>
      <c r="EZ925" s="57"/>
      <c r="FA925" s="57"/>
      <c r="FB925" s="57"/>
      <c r="FC925" s="57"/>
      <c r="FD925" s="57"/>
      <c r="FE925" s="57"/>
      <c r="FF925" s="57"/>
      <c r="FG925" s="57"/>
      <c r="FH925" s="57"/>
      <c r="FI925" s="57"/>
      <c r="FJ925" s="57"/>
      <c r="FK925" s="57"/>
      <c r="FL925" s="57"/>
      <c r="FM925" s="57"/>
      <c r="FN925" s="57"/>
      <c r="FO925" s="57"/>
      <c r="FP925" s="57"/>
      <c r="FQ925" s="57"/>
      <c r="FR925" s="57"/>
      <c r="FS925" s="57"/>
      <c r="FT925" s="57"/>
      <c r="FU925" s="57"/>
      <c r="FV925" s="57"/>
      <c r="FW925" s="57"/>
      <c r="FX925" s="57"/>
      <c r="FY925" s="57"/>
      <c r="FZ925" s="57"/>
      <c r="GA925" s="57"/>
      <c r="GB925" s="57"/>
      <c r="GC925" s="57"/>
      <c r="GD925" s="57"/>
      <c r="GE925" s="57"/>
      <c r="GF925" s="57"/>
      <c r="GG925" s="57"/>
      <c r="GH925" s="57"/>
      <c r="GI925" s="57"/>
      <c r="GJ925" s="57"/>
      <c r="GK925" s="57"/>
      <c r="GL925" s="57"/>
      <c r="GM925" s="57"/>
      <c r="GN925" s="57"/>
      <c r="GO925" s="57"/>
      <c r="GP925" s="57"/>
      <c r="GQ925" s="57"/>
      <c r="GR925" s="57"/>
      <c r="GS925" s="57"/>
      <c r="GT925" s="57"/>
      <c r="GU925" s="57"/>
      <c r="GV925" s="57"/>
      <c r="GW925" s="57"/>
      <c r="GX925" s="57"/>
      <c r="GY925" s="57"/>
      <c r="GZ925" s="57"/>
      <c r="HA925" s="57"/>
      <c r="HB925" s="57"/>
      <c r="HC925" s="57"/>
      <c r="HD925" s="57"/>
      <c r="HE925" s="57"/>
      <c r="HF925" s="57"/>
      <c r="HG925" s="57"/>
      <c r="HH925" s="57"/>
      <c r="HI925" s="57"/>
      <c r="HJ925" s="57"/>
      <c r="HK925" s="57"/>
      <c r="HL925" s="57"/>
      <c r="HM925" s="57"/>
      <c r="HN925" s="57"/>
      <c r="HO925" s="57"/>
      <c r="HP925" s="57"/>
      <c r="HQ925" s="57"/>
      <c r="HR925" s="57"/>
      <c r="HS925" s="57"/>
      <c r="HT925" s="57"/>
      <c r="HU925" s="57"/>
      <c r="HV925" s="57"/>
      <c r="HW925" s="57"/>
      <c r="HX925" s="57"/>
      <c r="HY925" s="57"/>
      <c r="HZ925" s="57"/>
      <c r="IA925" s="57"/>
      <c r="IB925" s="57"/>
      <c r="IC925" s="57"/>
      <c r="ID925" s="57"/>
      <c r="IE925" s="57"/>
      <c r="IF925" s="57"/>
      <c r="IG925" s="57"/>
      <c r="IH925" s="57"/>
      <c r="II925" s="57"/>
      <c r="IJ925" s="57"/>
      <c r="IK925" s="57"/>
      <c r="IL925" s="57"/>
      <c r="IM925" s="57"/>
      <c r="IN925" s="57"/>
      <c r="IO925" s="57"/>
      <c r="IP925" s="57"/>
      <c r="IQ925" s="57"/>
      <c r="IR925" s="57"/>
      <c r="IS925" s="57"/>
      <c r="IT925" s="57"/>
      <c r="IU925" s="57"/>
      <c r="IV925" s="57"/>
      <c r="IW925" s="57"/>
      <c r="IX925" s="57"/>
      <c r="IY925" s="57"/>
      <c r="IZ925" s="57"/>
      <c r="JA925" s="57"/>
      <c r="JB925" s="57"/>
      <c r="JC925" s="57"/>
      <c r="JD925" s="57"/>
      <c r="JE925" s="57"/>
      <c r="JF925" s="57"/>
      <c r="JG925" s="57"/>
      <c r="JH925" s="57"/>
      <c r="JI925" s="57"/>
      <c r="JJ925" s="57"/>
      <c r="JK925" s="57"/>
      <c r="JL925" s="57"/>
      <c r="JM925" s="57"/>
      <c r="JN925" s="57"/>
      <c r="JO925" s="57"/>
      <c r="JP925" s="57"/>
      <c r="JQ925" s="57"/>
      <c r="JR925" s="57"/>
      <c r="JS925" s="57"/>
      <c r="JT925" s="57"/>
      <c r="JU925" s="57"/>
      <c r="JV925" s="57"/>
      <c r="JW925" s="57"/>
      <c r="JX925" s="57"/>
      <c r="JY925" s="57"/>
      <c r="JZ925" s="57"/>
      <c r="KA925" s="57"/>
      <c r="KB925" s="57"/>
      <c r="KC925" s="57"/>
      <c r="KD925" s="57"/>
      <c r="KE925" s="57"/>
      <c r="KF925" s="57"/>
      <c r="KG925" s="57"/>
      <c r="KH925" s="57"/>
      <c r="KI925" s="57"/>
      <c r="KJ925" s="57"/>
      <c r="KK925" s="57"/>
      <c r="KL925" s="57"/>
      <c r="KM925" s="57"/>
      <c r="KN925" s="57"/>
      <c r="KO925" s="57"/>
      <c r="KP925" s="57"/>
      <c r="KQ925" s="57"/>
      <c r="KR925" s="57"/>
      <c r="KS925" s="57"/>
      <c r="KT925" s="57"/>
      <c r="KU925" s="57"/>
      <c r="KV925" s="57"/>
      <c r="KW925" s="57"/>
      <c r="KX925" s="57"/>
      <c r="KY925" s="57"/>
      <c r="KZ925" s="57"/>
      <c r="LA925" s="57"/>
      <c r="LB925" s="57"/>
      <c r="LC925" s="57"/>
      <c r="LD925" s="57"/>
      <c r="LE925" s="57"/>
      <c r="LF925" s="57"/>
      <c r="LG925" s="57"/>
      <c r="LH925" s="57"/>
      <c r="LI925" s="57"/>
      <c r="LJ925" s="57"/>
      <c r="LK925" s="57"/>
      <c r="LL925" s="57"/>
      <c r="LM925" s="57"/>
      <c r="LN925" s="57"/>
      <c r="LO925" s="57"/>
      <c r="LP925" s="57"/>
      <c r="LQ925" s="57"/>
      <c r="LR925" s="57"/>
      <c r="LS925" s="57"/>
      <c r="LT925" s="57"/>
      <c r="LU925" s="57"/>
      <c r="LV925" s="57"/>
      <c r="LW925" s="57"/>
      <c r="LX925" s="57"/>
      <c r="LY925" s="57"/>
      <c r="LZ925" s="57"/>
      <c r="MA925" s="57"/>
      <c r="MB925" s="57"/>
      <c r="MC925" s="57"/>
      <c r="MD925" s="57"/>
      <c r="ME925" s="57"/>
      <c r="MF925" s="57"/>
      <c r="MG925" s="57"/>
      <c r="MH925" s="57"/>
      <c r="MI925" s="57"/>
      <c r="MJ925" s="57"/>
      <c r="MK925" s="57"/>
      <c r="ML925" s="57"/>
      <c r="MM925" s="57"/>
      <c r="MN925" s="57"/>
      <c r="MO925" s="57"/>
      <c r="MP925" s="57"/>
      <c r="MQ925" s="57"/>
      <c r="MR925" s="57"/>
      <c r="MS925" s="57"/>
      <c r="MT925" s="57"/>
      <c r="MU925" s="57"/>
      <c r="MV925" s="57"/>
      <c r="MW925" s="57"/>
      <c r="MX925" s="57"/>
      <c r="MY925" s="57"/>
      <c r="MZ925" s="57"/>
      <c r="NA925" s="57"/>
      <c r="NB925" s="57"/>
      <c r="NC925" s="57"/>
      <c r="ND925" s="57"/>
      <c r="NE925" s="57"/>
      <c r="NF925" s="57"/>
      <c r="NG925" s="57"/>
      <c r="NH925" s="57"/>
      <c r="NI925" s="57"/>
      <c r="NJ925" s="57"/>
      <c r="NK925" s="57"/>
      <c r="NL925" s="57"/>
      <c r="NM925" s="57"/>
      <c r="NN925" s="57"/>
      <c r="NO925" s="57"/>
      <c r="NP925" s="57"/>
      <c r="NQ925" s="57"/>
      <c r="NR925" s="57"/>
      <c r="NS925" s="57"/>
      <c r="NT925" s="57"/>
      <c r="NU925" s="57"/>
      <c r="NV925" s="57"/>
      <c r="NW925" s="57"/>
      <c r="NX925" s="57"/>
      <c r="NY925" s="57"/>
      <c r="NZ925" s="57"/>
      <c r="OA925" s="57"/>
      <c r="OB925" s="57"/>
      <c r="OC925" s="57"/>
      <c r="OD925" s="57"/>
      <c r="OE925" s="57"/>
      <c r="OF925" s="57"/>
      <c r="OG925" s="57"/>
      <c r="OH925" s="57"/>
      <c r="OI925" s="57"/>
      <c r="OJ925" s="57"/>
      <c r="OK925" s="57"/>
      <c r="OL925" s="57"/>
      <c r="OM925" s="57"/>
      <c r="ON925" s="57"/>
      <c r="OO925" s="57"/>
      <c r="OP925" s="57"/>
      <c r="OQ925" s="57"/>
      <c r="OR925" s="57"/>
      <c r="OS925" s="57"/>
      <c r="OT925" s="57"/>
      <c r="OU925" s="57"/>
      <c r="OV925" s="57"/>
      <c r="OW925" s="57"/>
      <c r="OX925" s="57"/>
      <c r="OY925" s="57"/>
      <c r="OZ925" s="57"/>
      <c r="PA925" s="57"/>
      <c r="PB925" s="57"/>
      <c r="PC925" s="57"/>
      <c r="PD925" s="57"/>
      <c r="PE925" s="57"/>
      <c r="PF925" s="57"/>
      <c r="PG925" s="57"/>
      <c r="PH925" s="57"/>
      <c r="PI925" s="57"/>
      <c r="PJ925" s="57"/>
      <c r="PK925" s="57"/>
      <c r="PL925" s="57"/>
      <c r="PM925" s="57"/>
      <c r="PN925" s="57"/>
      <c r="PO925" s="57"/>
      <c r="PP925" s="57"/>
      <c r="PQ925" s="57"/>
      <c r="PR925" s="57"/>
      <c r="PS925" s="57"/>
      <c r="PT925" s="57"/>
      <c r="PU925" s="57"/>
      <c r="PV925" s="57"/>
      <c r="PW925" s="57"/>
      <c r="PX925" s="57"/>
      <c r="PY925" s="57"/>
      <c r="PZ925" s="57"/>
      <c r="QA925" s="57"/>
      <c r="QB925" s="57"/>
      <c r="QC925" s="57"/>
      <c r="QD925" s="57"/>
      <c r="QE925" s="57"/>
      <c r="QF925" s="57"/>
      <c r="QG925" s="57"/>
      <c r="QH925" s="57"/>
      <c r="QI925" s="57"/>
      <c r="QJ925" s="57"/>
      <c r="QK925" s="57"/>
      <c r="QL925" s="57"/>
      <c r="QM925" s="57"/>
      <c r="QN925" s="57"/>
      <c r="QO925" s="57"/>
      <c r="QP925" s="57"/>
      <c r="QQ925" s="57"/>
      <c r="QR925" s="57"/>
      <c r="QS925" s="57"/>
      <c r="QT925" s="57"/>
      <c r="QU925" s="57"/>
      <c r="QV925" s="57"/>
      <c r="QW925" s="57"/>
      <c r="QX925" s="57"/>
      <c r="QY925" s="57"/>
      <c r="QZ925" s="57"/>
      <c r="RA925" s="57"/>
      <c r="RB925" s="57"/>
      <c r="RC925" s="57"/>
      <c r="RD925" s="57"/>
      <c r="RE925" s="57"/>
      <c r="RF925" s="57"/>
      <c r="RG925" s="57"/>
      <c r="RH925" s="57"/>
      <c r="RI925" s="57"/>
      <c r="RJ925" s="57"/>
      <c r="RK925" s="57"/>
      <c r="RL925" s="57"/>
      <c r="RM925" s="57"/>
      <c r="RN925" s="57"/>
      <c r="RO925" s="57"/>
      <c r="RP925" s="57"/>
      <c r="RQ925" s="57"/>
      <c r="RR925" s="57"/>
      <c r="RS925" s="57"/>
      <c r="RT925" s="57"/>
      <c r="RU925" s="57"/>
      <c r="RV925" s="57"/>
      <c r="RW925" s="57"/>
      <c r="RX925" s="57"/>
      <c r="RY925" s="57"/>
      <c r="RZ925" s="57"/>
      <c r="SA925" s="57"/>
      <c r="SB925" s="57"/>
      <c r="SC925" s="57"/>
      <c r="SD925" s="57"/>
      <c r="SE925" s="57"/>
      <c r="SF925" s="57"/>
      <c r="SG925" s="57"/>
      <c r="SH925" s="57"/>
      <c r="SI925" s="57"/>
      <c r="SJ925" s="57"/>
      <c r="SK925" s="57"/>
      <c r="SL925" s="57"/>
      <c r="SM925" s="57"/>
      <c r="SN925" s="57"/>
      <c r="SO925" s="57"/>
      <c r="SP925" s="57"/>
      <c r="SQ925" s="57"/>
      <c r="SR925" s="57"/>
      <c r="SS925" s="57"/>
      <c r="ST925" s="57"/>
      <c r="SU925" s="57"/>
      <c r="SV925" s="57"/>
      <c r="SW925" s="57"/>
      <c r="SX925" s="57"/>
      <c r="SY925" s="57"/>
      <c r="SZ925" s="57"/>
      <c r="TA925" s="57"/>
      <c r="TB925" s="57"/>
      <c r="TC925" s="57"/>
      <c r="TD925" s="57"/>
      <c r="TE925" s="57"/>
      <c r="TF925" s="57"/>
      <c r="TG925" s="57"/>
      <c r="TH925" s="57"/>
      <c r="TI925" s="57"/>
      <c r="TJ925" s="57"/>
      <c r="TK925" s="57"/>
      <c r="TL925" s="57"/>
      <c r="TM925" s="57"/>
      <c r="TN925" s="57"/>
      <c r="TO925" s="57"/>
      <c r="TP925" s="57"/>
      <c r="TQ925" s="57"/>
      <c r="TR925" s="57"/>
      <c r="TS925" s="57"/>
      <c r="TT925" s="57"/>
      <c r="TU925" s="57"/>
      <c r="TV925" s="57"/>
      <c r="TW925" s="57"/>
      <c r="TX925" s="57"/>
      <c r="TY925" s="57"/>
      <c r="TZ925" s="57"/>
      <c r="UA925" s="57"/>
      <c r="UB925" s="57"/>
      <c r="UC925" s="57"/>
      <c r="UD925" s="57"/>
      <c r="UE925" s="57"/>
      <c r="UF925" s="57"/>
      <c r="UG925" s="57"/>
      <c r="UH925" s="57"/>
      <c r="UI925" s="57"/>
      <c r="UJ925" s="57"/>
      <c r="UK925" s="57"/>
      <c r="UL925" s="57"/>
      <c r="UM925" s="57"/>
      <c r="UN925" s="57"/>
      <c r="UO925" s="57"/>
      <c r="UP925" s="57"/>
      <c r="UQ925" s="57"/>
      <c r="UR925" s="57"/>
      <c r="US925" s="57"/>
      <c r="UT925" s="57"/>
      <c r="UU925" s="57"/>
      <c r="UV925" s="57"/>
      <c r="UW925" s="57"/>
      <c r="UX925" s="57"/>
      <c r="UY925" s="57"/>
      <c r="UZ925" s="57"/>
      <c r="VA925" s="57"/>
      <c r="VB925" s="57"/>
      <c r="VC925" s="57"/>
      <c r="VD925" s="57"/>
      <c r="VE925" s="57"/>
      <c r="VF925" s="57"/>
      <c r="VG925" s="57"/>
      <c r="VH925" s="57"/>
      <c r="VI925" s="57"/>
      <c r="VJ925" s="57"/>
      <c r="VK925" s="57"/>
      <c r="VL925" s="57"/>
      <c r="VM925" s="57"/>
      <c r="VN925" s="57"/>
      <c r="VO925" s="57"/>
      <c r="VP925" s="57"/>
      <c r="VQ925" s="57"/>
      <c r="VR925" s="57"/>
      <c r="VS925" s="57"/>
      <c r="VT925" s="57"/>
      <c r="VU925" s="57"/>
      <c r="VV925" s="57"/>
      <c r="VW925" s="57"/>
      <c r="VX925" s="57"/>
      <c r="VY925" s="57"/>
      <c r="VZ925" s="57"/>
      <c r="WA925" s="57"/>
      <c r="WB925" s="57"/>
      <c r="WC925" s="57"/>
      <c r="WD925" s="57"/>
      <c r="WE925" s="57"/>
      <c r="WF925" s="57"/>
      <c r="WG925" s="57"/>
      <c r="WH925" s="57"/>
      <c r="WI925" s="57"/>
      <c r="WJ925" s="57"/>
      <c r="WK925" s="57"/>
      <c r="WL925" s="57"/>
      <c r="WM925" s="57"/>
      <c r="WN925" s="57"/>
      <c r="WO925" s="57"/>
      <c r="WP925" s="57"/>
      <c r="WQ925" s="57"/>
      <c r="WR925" s="57"/>
      <c r="WS925" s="57"/>
      <c r="WT925" s="57"/>
      <c r="WU925" s="57"/>
      <c r="WV925" s="57"/>
      <c r="WW925" s="57"/>
      <c r="WX925" s="57"/>
      <c r="WY925" s="57"/>
      <c r="WZ925" s="57"/>
      <c r="XA925" s="57"/>
      <c r="XB925" s="57"/>
      <c r="XC925" s="57"/>
      <c r="XD925" s="57"/>
      <c r="XE925" s="57"/>
      <c r="XF925" s="57"/>
      <c r="XG925" s="57"/>
      <c r="XH925" s="57"/>
      <c r="XI925" s="57"/>
      <c r="XJ925" s="57"/>
      <c r="XK925" s="57"/>
      <c r="XL925" s="57"/>
      <c r="XM925" s="57"/>
      <c r="XN925" s="57"/>
      <c r="XO925" s="57"/>
      <c r="XP925" s="57"/>
      <c r="XQ925" s="57"/>
      <c r="XR925" s="57"/>
      <c r="XS925" s="57"/>
      <c r="XT925" s="57"/>
      <c r="XU925" s="57"/>
      <c r="XV925" s="57"/>
      <c r="XW925" s="57"/>
    </row>
    <row r="926">
      <c r="AI926" s="57"/>
      <c r="BR926" s="57"/>
      <c r="DA926" s="57"/>
      <c r="EJ926" s="57"/>
      <c r="EK926" s="57"/>
      <c r="EL926" s="57"/>
      <c r="EM926" s="57"/>
      <c r="EN926" s="57"/>
      <c r="EO926" s="57"/>
      <c r="EP926" s="57"/>
      <c r="EQ926" s="57"/>
      <c r="ER926" s="57"/>
      <c r="ES926" s="57"/>
      <c r="ET926" s="57"/>
      <c r="EU926" s="57"/>
      <c r="EV926" s="57"/>
      <c r="EW926" s="57"/>
      <c r="EX926" s="57"/>
      <c r="EY926" s="57"/>
      <c r="EZ926" s="57"/>
      <c r="FA926" s="57"/>
      <c r="FB926" s="57"/>
      <c r="FC926" s="57"/>
      <c r="FD926" s="57"/>
      <c r="FE926" s="57"/>
      <c r="FF926" s="57"/>
      <c r="FG926" s="57"/>
      <c r="FH926" s="57"/>
      <c r="FI926" s="57"/>
      <c r="FJ926" s="57"/>
      <c r="FK926" s="57"/>
      <c r="FL926" s="57"/>
      <c r="FM926" s="57"/>
      <c r="FN926" s="57"/>
      <c r="FO926" s="57"/>
      <c r="FP926" s="57"/>
      <c r="FQ926" s="57"/>
      <c r="FR926" s="57"/>
      <c r="FS926" s="57"/>
      <c r="FT926" s="57"/>
      <c r="FU926" s="57"/>
      <c r="FV926" s="57"/>
      <c r="FW926" s="57"/>
      <c r="FX926" s="57"/>
      <c r="FY926" s="57"/>
      <c r="FZ926" s="57"/>
      <c r="GA926" s="57"/>
      <c r="GB926" s="57"/>
      <c r="GC926" s="57"/>
      <c r="GD926" s="57"/>
      <c r="GE926" s="57"/>
      <c r="GF926" s="57"/>
      <c r="GG926" s="57"/>
      <c r="GH926" s="57"/>
      <c r="GI926" s="57"/>
      <c r="GJ926" s="57"/>
      <c r="GK926" s="57"/>
      <c r="GL926" s="57"/>
      <c r="GM926" s="57"/>
      <c r="GN926" s="57"/>
      <c r="GO926" s="57"/>
      <c r="GP926" s="57"/>
      <c r="GQ926" s="57"/>
      <c r="GR926" s="57"/>
      <c r="GS926" s="57"/>
      <c r="GT926" s="57"/>
      <c r="GU926" s="57"/>
      <c r="GV926" s="57"/>
      <c r="GW926" s="57"/>
      <c r="GX926" s="57"/>
      <c r="GY926" s="57"/>
      <c r="GZ926" s="57"/>
      <c r="HA926" s="57"/>
      <c r="HB926" s="57"/>
      <c r="HC926" s="57"/>
      <c r="HD926" s="57"/>
      <c r="HE926" s="57"/>
      <c r="HF926" s="57"/>
      <c r="HG926" s="57"/>
      <c r="HH926" s="57"/>
      <c r="HI926" s="57"/>
      <c r="HJ926" s="57"/>
      <c r="HK926" s="57"/>
      <c r="HL926" s="57"/>
      <c r="HM926" s="57"/>
      <c r="HN926" s="57"/>
      <c r="HO926" s="57"/>
      <c r="HP926" s="57"/>
      <c r="HQ926" s="57"/>
      <c r="HR926" s="57"/>
      <c r="HS926" s="57"/>
      <c r="HT926" s="57"/>
      <c r="HU926" s="57"/>
      <c r="HV926" s="57"/>
      <c r="HW926" s="57"/>
      <c r="HX926" s="57"/>
      <c r="HY926" s="57"/>
      <c r="HZ926" s="57"/>
      <c r="IA926" s="57"/>
      <c r="IB926" s="57"/>
      <c r="IC926" s="57"/>
      <c r="ID926" s="57"/>
      <c r="IE926" s="57"/>
      <c r="IF926" s="57"/>
      <c r="IG926" s="57"/>
      <c r="IH926" s="57"/>
      <c r="II926" s="57"/>
      <c r="IJ926" s="57"/>
      <c r="IK926" s="57"/>
      <c r="IL926" s="57"/>
      <c r="IM926" s="57"/>
      <c r="IN926" s="57"/>
      <c r="IO926" s="57"/>
      <c r="IP926" s="57"/>
      <c r="IQ926" s="57"/>
      <c r="IR926" s="57"/>
      <c r="IS926" s="57"/>
      <c r="IT926" s="57"/>
      <c r="IU926" s="57"/>
      <c r="IV926" s="57"/>
      <c r="IW926" s="57"/>
      <c r="IX926" s="57"/>
      <c r="IY926" s="57"/>
      <c r="IZ926" s="57"/>
      <c r="JA926" s="57"/>
      <c r="JB926" s="57"/>
      <c r="JC926" s="57"/>
      <c r="JD926" s="57"/>
      <c r="JE926" s="57"/>
      <c r="JF926" s="57"/>
      <c r="JG926" s="57"/>
      <c r="JH926" s="57"/>
      <c r="JI926" s="57"/>
      <c r="JJ926" s="57"/>
      <c r="JK926" s="57"/>
      <c r="JL926" s="57"/>
      <c r="JM926" s="57"/>
      <c r="JN926" s="57"/>
      <c r="JO926" s="57"/>
      <c r="JP926" s="57"/>
      <c r="JQ926" s="57"/>
      <c r="JR926" s="57"/>
      <c r="JS926" s="57"/>
      <c r="JT926" s="57"/>
      <c r="JU926" s="57"/>
      <c r="JV926" s="57"/>
      <c r="JW926" s="57"/>
      <c r="JX926" s="57"/>
      <c r="JY926" s="57"/>
      <c r="JZ926" s="57"/>
      <c r="KA926" s="57"/>
      <c r="KB926" s="57"/>
      <c r="KC926" s="57"/>
      <c r="KD926" s="57"/>
      <c r="KE926" s="57"/>
      <c r="KF926" s="57"/>
      <c r="KG926" s="57"/>
      <c r="KH926" s="57"/>
      <c r="KI926" s="57"/>
      <c r="KJ926" s="57"/>
      <c r="KK926" s="57"/>
      <c r="KL926" s="57"/>
      <c r="KM926" s="57"/>
      <c r="KN926" s="57"/>
      <c r="KO926" s="57"/>
      <c r="KP926" s="57"/>
      <c r="KQ926" s="57"/>
      <c r="KR926" s="57"/>
      <c r="KS926" s="57"/>
      <c r="KT926" s="57"/>
      <c r="KU926" s="57"/>
      <c r="KV926" s="57"/>
      <c r="KW926" s="57"/>
      <c r="KX926" s="57"/>
      <c r="KY926" s="57"/>
      <c r="KZ926" s="57"/>
      <c r="LA926" s="57"/>
      <c r="LB926" s="57"/>
      <c r="LC926" s="57"/>
      <c r="LD926" s="57"/>
      <c r="LE926" s="57"/>
      <c r="LF926" s="57"/>
      <c r="LG926" s="57"/>
      <c r="LH926" s="57"/>
      <c r="LI926" s="57"/>
      <c r="LJ926" s="57"/>
      <c r="LK926" s="57"/>
      <c r="LL926" s="57"/>
      <c r="LM926" s="57"/>
      <c r="LN926" s="57"/>
      <c r="LO926" s="57"/>
      <c r="LP926" s="57"/>
      <c r="LQ926" s="57"/>
      <c r="LR926" s="57"/>
      <c r="LS926" s="57"/>
      <c r="LT926" s="57"/>
      <c r="LU926" s="57"/>
      <c r="LV926" s="57"/>
      <c r="LW926" s="57"/>
      <c r="LX926" s="57"/>
      <c r="LY926" s="57"/>
      <c r="LZ926" s="57"/>
      <c r="MA926" s="57"/>
      <c r="MB926" s="57"/>
      <c r="MC926" s="57"/>
      <c r="MD926" s="57"/>
      <c r="ME926" s="57"/>
      <c r="MF926" s="57"/>
      <c r="MG926" s="57"/>
      <c r="MH926" s="57"/>
      <c r="MI926" s="57"/>
      <c r="MJ926" s="57"/>
      <c r="MK926" s="57"/>
      <c r="ML926" s="57"/>
      <c r="MM926" s="57"/>
      <c r="MN926" s="57"/>
      <c r="MO926" s="57"/>
      <c r="MP926" s="57"/>
      <c r="MQ926" s="57"/>
      <c r="MR926" s="57"/>
      <c r="MS926" s="57"/>
      <c r="MT926" s="57"/>
      <c r="MU926" s="57"/>
      <c r="MV926" s="57"/>
      <c r="MW926" s="57"/>
      <c r="MX926" s="57"/>
      <c r="MY926" s="57"/>
      <c r="MZ926" s="57"/>
      <c r="NA926" s="57"/>
      <c r="NB926" s="57"/>
      <c r="NC926" s="57"/>
      <c r="ND926" s="57"/>
      <c r="NE926" s="57"/>
      <c r="NF926" s="57"/>
      <c r="NG926" s="57"/>
      <c r="NH926" s="57"/>
      <c r="NI926" s="57"/>
      <c r="NJ926" s="57"/>
      <c r="NK926" s="57"/>
      <c r="NL926" s="57"/>
      <c r="NM926" s="57"/>
      <c r="NN926" s="57"/>
      <c r="NO926" s="57"/>
      <c r="NP926" s="57"/>
      <c r="NQ926" s="57"/>
      <c r="NR926" s="57"/>
      <c r="NS926" s="57"/>
      <c r="NT926" s="57"/>
      <c r="NU926" s="57"/>
      <c r="NV926" s="57"/>
      <c r="NW926" s="57"/>
      <c r="NX926" s="57"/>
      <c r="NY926" s="57"/>
      <c r="NZ926" s="57"/>
      <c r="OA926" s="57"/>
      <c r="OB926" s="57"/>
      <c r="OC926" s="57"/>
      <c r="OD926" s="57"/>
      <c r="OE926" s="57"/>
      <c r="OF926" s="57"/>
      <c r="OG926" s="57"/>
      <c r="OH926" s="57"/>
      <c r="OI926" s="57"/>
      <c r="OJ926" s="57"/>
      <c r="OK926" s="57"/>
      <c r="OL926" s="57"/>
      <c r="OM926" s="57"/>
      <c r="ON926" s="57"/>
      <c r="OO926" s="57"/>
      <c r="OP926" s="57"/>
      <c r="OQ926" s="57"/>
      <c r="OR926" s="57"/>
      <c r="OS926" s="57"/>
      <c r="OT926" s="57"/>
      <c r="OU926" s="57"/>
      <c r="OV926" s="57"/>
      <c r="OW926" s="57"/>
      <c r="OX926" s="57"/>
      <c r="OY926" s="57"/>
      <c r="OZ926" s="57"/>
      <c r="PA926" s="57"/>
      <c r="PB926" s="57"/>
      <c r="PC926" s="57"/>
      <c r="PD926" s="57"/>
      <c r="PE926" s="57"/>
      <c r="PF926" s="57"/>
      <c r="PG926" s="57"/>
      <c r="PH926" s="57"/>
      <c r="PI926" s="57"/>
      <c r="PJ926" s="57"/>
      <c r="PK926" s="57"/>
      <c r="PL926" s="57"/>
      <c r="PM926" s="57"/>
      <c r="PN926" s="57"/>
      <c r="PO926" s="57"/>
      <c r="PP926" s="57"/>
      <c r="PQ926" s="57"/>
      <c r="PR926" s="57"/>
      <c r="PS926" s="57"/>
      <c r="PT926" s="57"/>
      <c r="PU926" s="57"/>
      <c r="PV926" s="57"/>
      <c r="PW926" s="57"/>
      <c r="PX926" s="57"/>
      <c r="PY926" s="57"/>
      <c r="PZ926" s="57"/>
      <c r="QA926" s="57"/>
      <c r="QB926" s="57"/>
      <c r="QC926" s="57"/>
      <c r="QD926" s="57"/>
      <c r="QE926" s="57"/>
      <c r="QF926" s="57"/>
      <c r="QG926" s="57"/>
      <c r="QH926" s="57"/>
      <c r="QI926" s="57"/>
      <c r="QJ926" s="57"/>
      <c r="QK926" s="57"/>
      <c r="QL926" s="57"/>
      <c r="QM926" s="57"/>
      <c r="QN926" s="57"/>
      <c r="QO926" s="57"/>
      <c r="QP926" s="57"/>
      <c r="QQ926" s="57"/>
      <c r="QR926" s="57"/>
      <c r="QS926" s="57"/>
      <c r="QT926" s="57"/>
      <c r="QU926" s="57"/>
      <c r="QV926" s="57"/>
      <c r="QW926" s="57"/>
      <c r="QX926" s="57"/>
      <c r="QY926" s="57"/>
      <c r="QZ926" s="57"/>
      <c r="RA926" s="57"/>
      <c r="RB926" s="57"/>
      <c r="RC926" s="57"/>
      <c r="RD926" s="57"/>
      <c r="RE926" s="57"/>
      <c r="RF926" s="57"/>
      <c r="RG926" s="57"/>
      <c r="RH926" s="57"/>
      <c r="RI926" s="57"/>
      <c r="RJ926" s="57"/>
      <c r="RK926" s="57"/>
      <c r="RL926" s="57"/>
      <c r="RM926" s="57"/>
      <c r="RN926" s="57"/>
      <c r="RO926" s="57"/>
      <c r="RP926" s="57"/>
      <c r="RQ926" s="57"/>
      <c r="RR926" s="57"/>
      <c r="RS926" s="57"/>
      <c r="RT926" s="57"/>
      <c r="RU926" s="57"/>
      <c r="RV926" s="57"/>
      <c r="RW926" s="57"/>
      <c r="RX926" s="57"/>
      <c r="RY926" s="57"/>
      <c r="RZ926" s="57"/>
      <c r="SA926" s="57"/>
      <c r="SB926" s="57"/>
      <c r="SC926" s="57"/>
      <c r="SD926" s="57"/>
      <c r="SE926" s="57"/>
      <c r="SF926" s="57"/>
      <c r="SG926" s="57"/>
      <c r="SH926" s="57"/>
      <c r="SI926" s="57"/>
      <c r="SJ926" s="57"/>
      <c r="SK926" s="57"/>
      <c r="SL926" s="57"/>
      <c r="SM926" s="57"/>
      <c r="SN926" s="57"/>
      <c r="SO926" s="57"/>
      <c r="SP926" s="57"/>
      <c r="SQ926" s="57"/>
      <c r="SR926" s="57"/>
      <c r="SS926" s="57"/>
      <c r="ST926" s="57"/>
      <c r="SU926" s="57"/>
      <c r="SV926" s="57"/>
      <c r="SW926" s="57"/>
      <c r="SX926" s="57"/>
      <c r="SY926" s="57"/>
      <c r="SZ926" s="57"/>
      <c r="TA926" s="57"/>
      <c r="TB926" s="57"/>
      <c r="TC926" s="57"/>
      <c r="TD926" s="57"/>
      <c r="TE926" s="57"/>
      <c r="TF926" s="57"/>
      <c r="TG926" s="57"/>
      <c r="TH926" s="57"/>
      <c r="TI926" s="57"/>
      <c r="TJ926" s="57"/>
      <c r="TK926" s="57"/>
      <c r="TL926" s="57"/>
      <c r="TM926" s="57"/>
      <c r="TN926" s="57"/>
      <c r="TO926" s="57"/>
      <c r="TP926" s="57"/>
      <c r="TQ926" s="57"/>
      <c r="TR926" s="57"/>
      <c r="TS926" s="57"/>
      <c r="TT926" s="57"/>
      <c r="TU926" s="57"/>
      <c r="TV926" s="57"/>
      <c r="TW926" s="57"/>
      <c r="TX926" s="57"/>
      <c r="TY926" s="57"/>
      <c r="TZ926" s="57"/>
      <c r="UA926" s="57"/>
      <c r="UB926" s="57"/>
      <c r="UC926" s="57"/>
      <c r="UD926" s="57"/>
      <c r="UE926" s="57"/>
      <c r="UF926" s="57"/>
      <c r="UG926" s="57"/>
      <c r="UH926" s="57"/>
      <c r="UI926" s="57"/>
      <c r="UJ926" s="57"/>
      <c r="UK926" s="57"/>
      <c r="UL926" s="57"/>
      <c r="UM926" s="57"/>
      <c r="UN926" s="57"/>
      <c r="UO926" s="57"/>
      <c r="UP926" s="57"/>
      <c r="UQ926" s="57"/>
      <c r="UR926" s="57"/>
      <c r="US926" s="57"/>
      <c r="UT926" s="57"/>
      <c r="UU926" s="57"/>
      <c r="UV926" s="57"/>
      <c r="UW926" s="57"/>
      <c r="UX926" s="57"/>
      <c r="UY926" s="57"/>
      <c r="UZ926" s="57"/>
      <c r="VA926" s="57"/>
      <c r="VB926" s="57"/>
      <c r="VC926" s="57"/>
      <c r="VD926" s="57"/>
      <c r="VE926" s="57"/>
      <c r="VF926" s="57"/>
      <c r="VG926" s="57"/>
      <c r="VH926" s="57"/>
      <c r="VI926" s="57"/>
      <c r="VJ926" s="57"/>
      <c r="VK926" s="57"/>
      <c r="VL926" s="57"/>
      <c r="VM926" s="57"/>
      <c r="VN926" s="57"/>
      <c r="VO926" s="57"/>
      <c r="VP926" s="57"/>
      <c r="VQ926" s="57"/>
      <c r="VR926" s="57"/>
      <c r="VS926" s="57"/>
      <c r="VT926" s="57"/>
      <c r="VU926" s="57"/>
      <c r="VV926" s="57"/>
      <c r="VW926" s="57"/>
      <c r="VX926" s="57"/>
      <c r="VY926" s="57"/>
      <c r="VZ926" s="57"/>
      <c r="WA926" s="57"/>
      <c r="WB926" s="57"/>
      <c r="WC926" s="57"/>
      <c r="WD926" s="57"/>
      <c r="WE926" s="57"/>
      <c r="WF926" s="57"/>
      <c r="WG926" s="57"/>
      <c r="WH926" s="57"/>
      <c r="WI926" s="57"/>
      <c r="WJ926" s="57"/>
      <c r="WK926" s="57"/>
      <c r="WL926" s="57"/>
      <c r="WM926" s="57"/>
      <c r="WN926" s="57"/>
      <c r="WO926" s="57"/>
      <c r="WP926" s="57"/>
      <c r="WQ926" s="57"/>
      <c r="WR926" s="57"/>
      <c r="WS926" s="57"/>
      <c r="WT926" s="57"/>
      <c r="WU926" s="57"/>
      <c r="WV926" s="57"/>
      <c r="WW926" s="57"/>
      <c r="WX926" s="57"/>
      <c r="WY926" s="57"/>
      <c r="WZ926" s="57"/>
      <c r="XA926" s="57"/>
      <c r="XB926" s="57"/>
      <c r="XC926" s="57"/>
      <c r="XD926" s="57"/>
      <c r="XE926" s="57"/>
      <c r="XF926" s="57"/>
      <c r="XG926" s="57"/>
      <c r="XH926" s="57"/>
      <c r="XI926" s="57"/>
      <c r="XJ926" s="57"/>
      <c r="XK926" s="57"/>
      <c r="XL926" s="57"/>
      <c r="XM926" s="57"/>
      <c r="XN926" s="57"/>
      <c r="XO926" s="57"/>
      <c r="XP926" s="57"/>
      <c r="XQ926" s="57"/>
      <c r="XR926" s="57"/>
      <c r="XS926" s="57"/>
      <c r="XT926" s="57"/>
      <c r="XU926" s="57"/>
      <c r="XV926" s="57"/>
      <c r="XW926" s="57"/>
    </row>
    <row r="927">
      <c r="AI927" s="57"/>
      <c r="BR927" s="57"/>
      <c r="DA927" s="57"/>
      <c r="EJ927" s="57"/>
      <c r="EK927" s="57"/>
      <c r="EL927" s="57"/>
      <c r="EM927" s="57"/>
      <c r="EN927" s="57"/>
      <c r="EO927" s="57"/>
      <c r="EP927" s="57"/>
      <c r="EQ927" s="57"/>
      <c r="ER927" s="57"/>
      <c r="ES927" s="57"/>
      <c r="ET927" s="57"/>
      <c r="EU927" s="57"/>
      <c r="EV927" s="57"/>
      <c r="EW927" s="57"/>
      <c r="EX927" s="57"/>
      <c r="EY927" s="57"/>
      <c r="EZ927" s="57"/>
      <c r="FA927" s="57"/>
      <c r="FB927" s="57"/>
      <c r="FC927" s="57"/>
      <c r="FD927" s="57"/>
      <c r="FE927" s="57"/>
      <c r="FF927" s="57"/>
      <c r="FG927" s="57"/>
      <c r="FH927" s="57"/>
      <c r="FI927" s="57"/>
      <c r="FJ927" s="57"/>
      <c r="FK927" s="57"/>
      <c r="FL927" s="57"/>
      <c r="FM927" s="57"/>
      <c r="FN927" s="57"/>
      <c r="FO927" s="57"/>
      <c r="FP927" s="57"/>
      <c r="FQ927" s="57"/>
      <c r="FR927" s="57"/>
      <c r="FS927" s="57"/>
      <c r="FT927" s="57"/>
      <c r="FU927" s="57"/>
      <c r="FV927" s="57"/>
      <c r="FW927" s="57"/>
      <c r="FX927" s="57"/>
      <c r="FY927" s="57"/>
      <c r="FZ927" s="57"/>
      <c r="GA927" s="57"/>
      <c r="GB927" s="57"/>
      <c r="GC927" s="57"/>
      <c r="GD927" s="57"/>
      <c r="GE927" s="57"/>
      <c r="GF927" s="57"/>
      <c r="GG927" s="57"/>
      <c r="GH927" s="57"/>
      <c r="GI927" s="57"/>
      <c r="GJ927" s="57"/>
      <c r="GK927" s="57"/>
      <c r="GL927" s="57"/>
      <c r="GM927" s="57"/>
      <c r="GN927" s="57"/>
      <c r="GO927" s="57"/>
      <c r="GP927" s="57"/>
      <c r="GQ927" s="57"/>
      <c r="GR927" s="57"/>
      <c r="GS927" s="57"/>
      <c r="GT927" s="57"/>
      <c r="GU927" s="57"/>
      <c r="GV927" s="57"/>
      <c r="GW927" s="57"/>
      <c r="GX927" s="57"/>
      <c r="GY927" s="57"/>
      <c r="GZ927" s="57"/>
      <c r="HA927" s="57"/>
      <c r="HB927" s="57"/>
      <c r="HC927" s="57"/>
      <c r="HD927" s="57"/>
      <c r="HE927" s="57"/>
      <c r="HF927" s="57"/>
      <c r="HG927" s="57"/>
      <c r="HH927" s="57"/>
      <c r="HI927" s="57"/>
      <c r="HJ927" s="57"/>
      <c r="HK927" s="57"/>
      <c r="HL927" s="57"/>
      <c r="HM927" s="57"/>
      <c r="HN927" s="57"/>
      <c r="HO927" s="57"/>
      <c r="HP927" s="57"/>
      <c r="HQ927" s="57"/>
      <c r="HR927" s="57"/>
      <c r="HS927" s="57"/>
      <c r="HT927" s="57"/>
      <c r="HU927" s="57"/>
      <c r="HV927" s="57"/>
      <c r="HW927" s="57"/>
      <c r="HX927" s="57"/>
      <c r="HY927" s="57"/>
      <c r="HZ927" s="57"/>
      <c r="IA927" s="57"/>
      <c r="IB927" s="57"/>
      <c r="IC927" s="57"/>
      <c r="ID927" s="57"/>
      <c r="IE927" s="57"/>
      <c r="IF927" s="57"/>
      <c r="IG927" s="57"/>
      <c r="IH927" s="57"/>
      <c r="II927" s="57"/>
      <c r="IJ927" s="57"/>
      <c r="IK927" s="57"/>
      <c r="IL927" s="57"/>
      <c r="IM927" s="57"/>
      <c r="IN927" s="57"/>
      <c r="IO927" s="57"/>
      <c r="IP927" s="57"/>
      <c r="IQ927" s="57"/>
      <c r="IR927" s="57"/>
      <c r="IS927" s="57"/>
      <c r="IT927" s="57"/>
      <c r="IU927" s="57"/>
      <c r="IV927" s="57"/>
      <c r="IW927" s="57"/>
      <c r="IX927" s="57"/>
      <c r="IY927" s="57"/>
      <c r="IZ927" s="57"/>
      <c r="JA927" s="57"/>
      <c r="JB927" s="57"/>
      <c r="JC927" s="57"/>
      <c r="JD927" s="57"/>
      <c r="JE927" s="57"/>
      <c r="JF927" s="57"/>
      <c r="JG927" s="57"/>
      <c r="JH927" s="57"/>
      <c r="JI927" s="57"/>
      <c r="JJ927" s="57"/>
      <c r="JK927" s="57"/>
      <c r="JL927" s="57"/>
      <c r="JM927" s="57"/>
      <c r="JN927" s="57"/>
      <c r="JO927" s="57"/>
      <c r="JP927" s="57"/>
      <c r="JQ927" s="57"/>
      <c r="JR927" s="57"/>
      <c r="JS927" s="57"/>
      <c r="JT927" s="57"/>
      <c r="JU927" s="57"/>
      <c r="JV927" s="57"/>
      <c r="JW927" s="57"/>
      <c r="JX927" s="57"/>
      <c r="JY927" s="57"/>
      <c r="JZ927" s="57"/>
      <c r="KA927" s="57"/>
      <c r="KB927" s="57"/>
      <c r="KC927" s="57"/>
      <c r="KD927" s="57"/>
      <c r="KE927" s="57"/>
      <c r="KF927" s="57"/>
      <c r="KG927" s="57"/>
      <c r="KH927" s="57"/>
      <c r="KI927" s="57"/>
      <c r="KJ927" s="57"/>
      <c r="KK927" s="57"/>
      <c r="KL927" s="57"/>
      <c r="KM927" s="57"/>
      <c r="KN927" s="57"/>
      <c r="KO927" s="57"/>
      <c r="KP927" s="57"/>
      <c r="KQ927" s="57"/>
      <c r="KR927" s="57"/>
      <c r="KS927" s="57"/>
      <c r="KT927" s="57"/>
      <c r="KU927" s="57"/>
      <c r="KV927" s="57"/>
      <c r="KW927" s="57"/>
      <c r="KX927" s="57"/>
      <c r="KY927" s="57"/>
      <c r="KZ927" s="57"/>
      <c r="LA927" s="57"/>
      <c r="LB927" s="57"/>
      <c r="LC927" s="57"/>
      <c r="LD927" s="57"/>
      <c r="LE927" s="57"/>
      <c r="LF927" s="57"/>
      <c r="LG927" s="57"/>
      <c r="LH927" s="57"/>
      <c r="LI927" s="57"/>
      <c r="LJ927" s="57"/>
      <c r="LK927" s="57"/>
      <c r="LL927" s="57"/>
      <c r="LM927" s="57"/>
      <c r="LN927" s="57"/>
      <c r="LO927" s="57"/>
      <c r="LP927" s="57"/>
      <c r="LQ927" s="57"/>
      <c r="LR927" s="57"/>
      <c r="LS927" s="57"/>
      <c r="LT927" s="57"/>
      <c r="LU927" s="57"/>
      <c r="LV927" s="57"/>
      <c r="LW927" s="57"/>
      <c r="LX927" s="57"/>
      <c r="LY927" s="57"/>
      <c r="LZ927" s="57"/>
      <c r="MA927" s="57"/>
      <c r="MB927" s="57"/>
      <c r="MC927" s="57"/>
      <c r="MD927" s="57"/>
      <c r="ME927" s="57"/>
      <c r="MF927" s="57"/>
      <c r="MG927" s="57"/>
      <c r="MH927" s="57"/>
      <c r="MI927" s="57"/>
      <c r="MJ927" s="57"/>
      <c r="MK927" s="57"/>
      <c r="ML927" s="57"/>
      <c r="MM927" s="57"/>
      <c r="MN927" s="57"/>
      <c r="MO927" s="57"/>
      <c r="MP927" s="57"/>
      <c r="MQ927" s="57"/>
      <c r="MR927" s="57"/>
      <c r="MS927" s="57"/>
      <c r="MT927" s="57"/>
      <c r="MU927" s="57"/>
      <c r="MV927" s="57"/>
      <c r="MW927" s="57"/>
      <c r="MX927" s="57"/>
      <c r="MY927" s="57"/>
      <c r="MZ927" s="57"/>
      <c r="NA927" s="57"/>
      <c r="NB927" s="57"/>
      <c r="NC927" s="57"/>
      <c r="ND927" s="57"/>
      <c r="NE927" s="57"/>
      <c r="NF927" s="57"/>
      <c r="NG927" s="57"/>
      <c r="NH927" s="57"/>
      <c r="NI927" s="57"/>
      <c r="NJ927" s="57"/>
      <c r="NK927" s="57"/>
      <c r="NL927" s="57"/>
      <c r="NM927" s="57"/>
      <c r="NN927" s="57"/>
      <c r="NO927" s="57"/>
      <c r="NP927" s="57"/>
      <c r="NQ927" s="57"/>
      <c r="NR927" s="57"/>
      <c r="NS927" s="57"/>
      <c r="NT927" s="57"/>
      <c r="NU927" s="57"/>
      <c r="NV927" s="57"/>
      <c r="NW927" s="57"/>
      <c r="NX927" s="57"/>
      <c r="NY927" s="57"/>
      <c r="NZ927" s="57"/>
      <c r="OA927" s="57"/>
      <c r="OB927" s="57"/>
      <c r="OC927" s="57"/>
      <c r="OD927" s="57"/>
      <c r="OE927" s="57"/>
      <c r="OF927" s="57"/>
      <c r="OG927" s="57"/>
      <c r="OH927" s="57"/>
      <c r="OI927" s="57"/>
      <c r="OJ927" s="57"/>
      <c r="OK927" s="57"/>
      <c r="OL927" s="57"/>
      <c r="OM927" s="57"/>
      <c r="ON927" s="57"/>
      <c r="OO927" s="57"/>
      <c r="OP927" s="57"/>
      <c r="OQ927" s="57"/>
      <c r="OR927" s="57"/>
      <c r="OS927" s="57"/>
      <c r="OT927" s="57"/>
      <c r="OU927" s="57"/>
      <c r="OV927" s="57"/>
      <c r="OW927" s="57"/>
      <c r="OX927" s="57"/>
      <c r="OY927" s="57"/>
      <c r="OZ927" s="57"/>
      <c r="PA927" s="57"/>
      <c r="PB927" s="57"/>
      <c r="PC927" s="57"/>
      <c r="PD927" s="57"/>
      <c r="PE927" s="57"/>
      <c r="PF927" s="57"/>
      <c r="PG927" s="57"/>
      <c r="PH927" s="57"/>
      <c r="PI927" s="57"/>
      <c r="PJ927" s="57"/>
      <c r="PK927" s="57"/>
      <c r="PL927" s="57"/>
      <c r="PM927" s="57"/>
      <c r="PN927" s="57"/>
      <c r="PO927" s="57"/>
      <c r="PP927" s="57"/>
      <c r="PQ927" s="57"/>
      <c r="PR927" s="57"/>
      <c r="PS927" s="57"/>
      <c r="PT927" s="57"/>
      <c r="PU927" s="57"/>
      <c r="PV927" s="57"/>
      <c r="PW927" s="57"/>
      <c r="PX927" s="57"/>
      <c r="PY927" s="57"/>
      <c r="PZ927" s="57"/>
      <c r="QA927" s="57"/>
      <c r="QB927" s="57"/>
      <c r="QC927" s="57"/>
      <c r="QD927" s="57"/>
      <c r="QE927" s="57"/>
      <c r="QF927" s="57"/>
      <c r="QG927" s="57"/>
      <c r="QH927" s="57"/>
      <c r="QI927" s="57"/>
      <c r="QJ927" s="57"/>
      <c r="QK927" s="57"/>
      <c r="QL927" s="57"/>
      <c r="QM927" s="57"/>
      <c r="QN927" s="57"/>
      <c r="QO927" s="57"/>
      <c r="QP927" s="57"/>
      <c r="QQ927" s="57"/>
      <c r="QR927" s="57"/>
      <c r="QS927" s="57"/>
      <c r="QT927" s="57"/>
      <c r="QU927" s="57"/>
      <c r="QV927" s="57"/>
      <c r="QW927" s="57"/>
      <c r="QX927" s="57"/>
      <c r="QY927" s="57"/>
      <c r="QZ927" s="57"/>
      <c r="RA927" s="57"/>
      <c r="RB927" s="57"/>
      <c r="RC927" s="57"/>
      <c r="RD927" s="57"/>
      <c r="RE927" s="57"/>
      <c r="RF927" s="57"/>
      <c r="RG927" s="57"/>
      <c r="RH927" s="57"/>
      <c r="RI927" s="57"/>
      <c r="RJ927" s="57"/>
      <c r="RK927" s="57"/>
      <c r="RL927" s="57"/>
      <c r="RM927" s="57"/>
      <c r="RN927" s="57"/>
      <c r="RO927" s="57"/>
      <c r="RP927" s="57"/>
      <c r="RQ927" s="57"/>
      <c r="RR927" s="57"/>
      <c r="RS927" s="57"/>
      <c r="RT927" s="57"/>
      <c r="RU927" s="57"/>
      <c r="RV927" s="57"/>
      <c r="RW927" s="57"/>
      <c r="RX927" s="57"/>
      <c r="RY927" s="57"/>
      <c r="RZ927" s="57"/>
      <c r="SA927" s="57"/>
      <c r="SB927" s="57"/>
      <c r="SC927" s="57"/>
      <c r="SD927" s="57"/>
      <c r="SE927" s="57"/>
      <c r="SF927" s="57"/>
      <c r="SG927" s="57"/>
      <c r="SH927" s="57"/>
      <c r="SI927" s="57"/>
      <c r="SJ927" s="57"/>
      <c r="SK927" s="57"/>
      <c r="SL927" s="57"/>
      <c r="SM927" s="57"/>
      <c r="SN927" s="57"/>
      <c r="SO927" s="57"/>
      <c r="SP927" s="57"/>
      <c r="SQ927" s="57"/>
      <c r="SR927" s="57"/>
      <c r="SS927" s="57"/>
      <c r="ST927" s="57"/>
      <c r="SU927" s="57"/>
      <c r="SV927" s="57"/>
      <c r="SW927" s="57"/>
      <c r="SX927" s="57"/>
      <c r="SY927" s="57"/>
      <c r="SZ927" s="57"/>
      <c r="TA927" s="57"/>
      <c r="TB927" s="57"/>
      <c r="TC927" s="57"/>
      <c r="TD927" s="57"/>
      <c r="TE927" s="57"/>
      <c r="TF927" s="57"/>
      <c r="TG927" s="57"/>
      <c r="TH927" s="57"/>
      <c r="TI927" s="57"/>
      <c r="TJ927" s="57"/>
      <c r="TK927" s="57"/>
      <c r="TL927" s="57"/>
      <c r="TM927" s="57"/>
      <c r="TN927" s="57"/>
      <c r="TO927" s="57"/>
      <c r="TP927" s="57"/>
      <c r="TQ927" s="57"/>
      <c r="TR927" s="57"/>
      <c r="TS927" s="57"/>
      <c r="TT927" s="57"/>
      <c r="TU927" s="57"/>
      <c r="TV927" s="57"/>
      <c r="TW927" s="57"/>
      <c r="TX927" s="57"/>
      <c r="TY927" s="57"/>
      <c r="TZ927" s="57"/>
      <c r="UA927" s="57"/>
      <c r="UB927" s="57"/>
      <c r="UC927" s="57"/>
      <c r="UD927" s="57"/>
      <c r="UE927" s="57"/>
      <c r="UF927" s="57"/>
      <c r="UG927" s="57"/>
      <c r="UH927" s="57"/>
      <c r="UI927" s="57"/>
      <c r="UJ927" s="57"/>
      <c r="UK927" s="57"/>
      <c r="UL927" s="57"/>
      <c r="UM927" s="57"/>
      <c r="UN927" s="57"/>
      <c r="UO927" s="57"/>
      <c r="UP927" s="57"/>
      <c r="UQ927" s="57"/>
      <c r="UR927" s="57"/>
      <c r="US927" s="57"/>
      <c r="UT927" s="57"/>
      <c r="UU927" s="57"/>
      <c r="UV927" s="57"/>
      <c r="UW927" s="57"/>
      <c r="UX927" s="57"/>
      <c r="UY927" s="57"/>
      <c r="UZ927" s="57"/>
      <c r="VA927" s="57"/>
      <c r="VB927" s="57"/>
      <c r="VC927" s="57"/>
      <c r="VD927" s="57"/>
      <c r="VE927" s="57"/>
      <c r="VF927" s="57"/>
      <c r="VG927" s="57"/>
      <c r="VH927" s="57"/>
      <c r="VI927" s="57"/>
      <c r="VJ927" s="57"/>
      <c r="VK927" s="57"/>
      <c r="VL927" s="57"/>
      <c r="VM927" s="57"/>
      <c r="VN927" s="57"/>
      <c r="VO927" s="57"/>
      <c r="VP927" s="57"/>
      <c r="VQ927" s="57"/>
      <c r="VR927" s="57"/>
      <c r="VS927" s="57"/>
      <c r="VT927" s="57"/>
      <c r="VU927" s="57"/>
      <c r="VV927" s="57"/>
      <c r="VW927" s="57"/>
      <c r="VX927" s="57"/>
      <c r="VY927" s="57"/>
      <c r="VZ927" s="57"/>
      <c r="WA927" s="57"/>
      <c r="WB927" s="57"/>
      <c r="WC927" s="57"/>
      <c r="WD927" s="57"/>
      <c r="WE927" s="57"/>
      <c r="WF927" s="57"/>
      <c r="WG927" s="57"/>
      <c r="WH927" s="57"/>
      <c r="WI927" s="57"/>
      <c r="WJ927" s="57"/>
      <c r="WK927" s="57"/>
      <c r="WL927" s="57"/>
      <c r="WM927" s="57"/>
      <c r="WN927" s="57"/>
      <c r="WO927" s="57"/>
      <c r="WP927" s="57"/>
      <c r="WQ927" s="57"/>
      <c r="WR927" s="57"/>
      <c r="WS927" s="57"/>
      <c r="WT927" s="57"/>
      <c r="WU927" s="57"/>
      <c r="WV927" s="57"/>
      <c r="WW927" s="57"/>
      <c r="WX927" s="57"/>
      <c r="WY927" s="57"/>
      <c r="WZ927" s="57"/>
      <c r="XA927" s="57"/>
      <c r="XB927" s="57"/>
      <c r="XC927" s="57"/>
      <c r="XD927" s="57"/>
      <c r="XE927" s="57"/>
      <c r="XF927" s="57"/>
      <c r="XG927" s="57"/>
      <c r="XH927" s="57"/>
      <c r="XI927" s="57"/>
      <c r="XJ927" s="57"/>
      <c r="XK927" s="57"/>
      <c r="XL927" s="57"/>
      <c r="XM927" s="57"/>
      <c r="XN927" s="57"/>
      <c r="XO927" s="57"/>
      <c r="XP927" s="57"/>
      <c r="XQ927" s="57"/>
      <c r="XR927" s="57"/>
      <c r="XS927" s="57"/>
      <c r="XT927" s="57"/>
      <c r="XU927" s="57"/>
      <c r="XV927" s="57"/>
      <c r="XW927" s="57"/>
    </row>
    <row r="928">
      <c r="AI928" s="57"/>
      <c r="BR928" s="57"/>
      <c r="DA928" s="57"/>
      <c r="EJ928" s="57"/>
      <c r="EK928" s="57"/>
      <c r="EL928" s="57"/>
      <c r="EM928" s="57"/>
      <c r="EN928" s="57"/>
      <c r="EO928" s="57"/>
      <c r="EP928" s="57"/>
      <c r="EQ928" s="57"/>
      <c r="ER928" s="57"/>
      <c r="ES928" s="57"/>
      <c r="ET928" s="57"/>
      <c r="EU928" s="57"/>
      <c r="EV928" s="57"/>
      <c r="EW928" s="57"/>
      <c r="EX928" s="57"/>
      <c r="EY928" s="57"/>
      <c r="EZ928" s="57"/>
      <c r="FA928" s="57"/>
      <c r="FB928" s="57"/>
      <c r="FC928" s="57"/>
      <c r="FD928" s="57"/>
      <c r="FE928" s="57"/>
      <c r="FF928" s="57"/>
      <c r="FG928" s="57"/>
      <c r="FH928" s="57"/>
      <c r="FI928" s="57"/>
      <c r="FJ928" s="57"/>
      <c r="FK928" s="57"/>
      <c r="FL928" s="57"/>
      <c r="FM928" s="57"/>
      <c r="FN928" s="57"/>
      <c r="FO928" s="57"/>
      <c r="FP928" s="57"/>
      <c r="FQ928" s="57"/>
      <c r="FR928" s="57"/>
      <c r="FS928" s="57"/>
      <c r="FT928" s="57"/>
      <c r="FU928" s="57"/>
      <c r="FV928" s="57"/>
      <c r="FW928" s="57"/>
      <c r="FX928" s="57"/>
      <c r="FY928" s="57"/>
      <c r="FZ928" s="57"/>
      <c r="GA928" s="57"/>
      <c r="GB928" s="57"/>
      <c r="GC928" s="57"/>
      <c r="GD928" s="57"/>
      <c r="GE928" s="57"/>
      <c r="GF928" s="57"/>
      <c r="GG928" s="57"/>
      <c r="GH928" s="57"/>
      <c r="GI928" s="57"/>
      <c r="GJ928" s="57"/>
      <c r="GK928" s="57"/>
      <c r="GL928" s="57"/>
      <c r="GM928" s="57"/>
      <c r="GN928" s="57"/>
      <c r="GO928" s="57"/>
      <c r="GP928" s="57"/>
      <c r="GQ928" s="57"/>
      <c r="GR928" s="57"/>
      <c r="GS928" s="57"/>
      <c r="GT928" s="57"/>
      <c r="GU928" s="57"/>
      <c r="GV928" s="57"/>
      <c r="GW928" s="57"/>
      <c r="GX928" s="57"/>
      <c r="GY928" s="57"/>
      <c r="GZ928" s="57"/>
      <c r="HA928" s="57"/>
      <c r="HB928" s="57"/>
      <c r="HC928" s="57"/>
      <c r="HD928" s="57"/>
      <c r="HE928" s="57"/>
      <c r="HF928" s="57"/>
      <c r="HG928" s="57"/>
      <c r="HH928" s="57"/>
      <c r="HI928" s="57"/>
      <c r="HJ928" s="57"/>
      <c r="HK928" s="57"/>
      <c r="HL928" s="57"/>
      <c r="HM928" s="57"/>
      <c r="HN928" s="57"/>
      <c r="HO928" s="57"/>
      <c r="HP928" s="57"/>
      <c r="HQ928" s="57"/>
      <c r="HR928" s="57"/>
      <c r="HS928" s="57"/>
      <c r="HT928" s="57"/>
      <c r="HU928" s="57"/>
      <c r="HV928" s="57"/>
      <c r="HW928" s="57"/>
      <c r="HX928" s="57"/>
      <c r="HY928" s="57"/>
      <c r="HZ928" s="57"/>
      <c r="IA928" s="57"/>
      <c r="IB928" s="57"/>
      <c r="IC928" s="57"/>
      <c r="ID928" s="57"/>
      <c r="IE928" s="57"/>
      <c r="IF928" s="57"/>
      <c r="IG928" s="57"/>
      <c r="IH928" s="57"/>
      <c r="II928" s="57"/>
      <c r="IJ928" s="57"/>
      <c r="IK928" s="57"/>
      <c r="IL928" s="57"/>
      <c r="IM928" s="57"/>
      <c r="IN928" s="57"/>
      <c r="IO928" s="57"/>
      <c r="IP928" s="57"/>
      <c r="IQ928" s="57"/>
      <c r="IR928" s="57"/>
      <c r="IS928" s="57"/>
      <c r="IT928" s="57"/>
      <c r="IU928" s="57"/>
      <c r="IV928" s="57"/>
      <c r="IW928" s="57"/>
      <c r="IX928" s="57"/>
      <c r="IY928" s="57"/>
      <c r="IZ928" s="57"/>
      <c r="JA928" s="57"/>
      <c r="JB928" s="57"/>
      <c r="JC928" s="57"/>
      <c r="JD928" s="57"/>
      <c r="JE928" s="57"/>
      <c r="JF928" s="57"/>
      <c r="JG928" s="57"/>
      <c r="JH928" s="57"/>
      <c r="JI928" s="57"/>
      <c r="JJ928" s="57"/>
      <c r="JK928" s="57"/>
      <c r="JL928" s="57"/>
      <c r="JM928" s="57"/>
      <c r="JN928" s="57"/>
      <c r="JO928" s="57"/>
      <c r="JP928" s="57"/>
      <c r="JQ928" s="57"/>
      <c r="JR928" s="57"/>
      <c r="JS928" s="57"/>
      <c r="JT928" s="57"/>
      <c r="JU928" s="57"/>
      <c r="JV928" s="57"/>
      <c r="JW928" s="57"/>
      <c r="JX928" s="57"/>
      <c r="JY928" s="57"/>
      <c r="JZ928" s="57"/>
      <c r="KA928" s="57"/>
      <c r="KB928" s="57"/>
      <c r="KC928" s="57"/>
      <c r="KD928" s="57"/>
      <c r="KE928" s="57"/>
      <c r="KF928" s="57"/>
      <c r="KG928" s="57"/>
      <c r="KH928" s="57"/>
      <c r="KI928" s="57"/>
      <c r="KJ928" s="57"/>
      <c r="KK928" s="57"/>
      <c r="KL928" s="57"/>
      <c r="KM928" s="57"/>
      <c r="KN928" s="57"/>
      <c r="KO928" s="57"/>
      <c r="KP928" s="57"/>
      <c r="KQ928" s="57"/>
      <c r="KR928" s="57"/>
      <c r="KS928" s="57"/>
      <c r="KT928" s="57"/>
      <c r="KU928" s="57"/>
      <c r="KV928" s="57"/>
      <c r="KW928" s="57"/>
      <c r="KX928" s="57"/>
      <c r="KY928" s="57"/>
      <c r="KZ928" s="57"/>
      <c r="LA928" s="57"/>
      <c r="LB928" s="57"/>
      <c r="LC928" s="57"/>
      <c r="LD928" s="57"/>
      <c r="LE928" s="57"/>
      <c r="LF928" s="57"/>
      <c r="LG928" s="57"/>
      <c r="LH928" s="57"/>
      <c r="LI928" s="57"/>
      <c r="LJ928" s="57"/>
      <c r="LK928" s="57"/>
      <c r="LL928" s="57"/>
      <c r="LM928" s="57"/>
      <c r="LN928" s="57"/>
      <c r="LO928" s="57"/>
      <c r="LP928" s="57"/>
      <c r="LQ928" s="57"/>
      <c r="LR928" s="57"/>
      <c r="LS928" s="57"/>
      <c r="LT928" s="57"/>
      <c r="LU928" s="57"/>
      <c r="LV928" s="57"/>
      <c r="LW928" s="57"/>
      <c r="LX928" s="57"/>
      <c r="LY928" s="57"/>
      <c r="LZ928" s="57"/>
      <c r="MA928" s="57"/>
      <c r="MB928" s="57"/>
      <c r="MC928" s="57"/>
      <c r="MD928" s="57"/>
      <c r="ME928" s="57"/>
      <c r="MF928" s="57"/>
      <c r="MG928" s="57"/>
      <c r="MH928" s="57"/>
      <c r="MI928" s="57"/>
      <c r="MJ928" s="57"/>
      <c r="MK928" s="57"/>
      <c r="ML928" s="57"/>
      <c r="MM928" s="57"/>
      <c r="MN928" s="57"/>
      <c r="MO928" s="57"/>
      <c r="MP928" s="57"/>
      <c r="MQ928" s="57"/>
      <c r="MR928" s="57"/>
      <c r="MS928" s="57"/>
      <c r="MT928" s="57"/>
      <c r="MU928" s="57"/>
      <c r="MV928" s="57"/>
      <c r="MW928" s="57"/>
      <c r="MX928" s="57"/>
      <c r="MY928" s="57"/>
      <c r="MZ928" s="57"/>
      <c r="NA928" s="57"/>
      <c r="NB928" s="57"/>
      <c r="NC928" s="57"/>
      <c r="ND928" s="57"/>
      <c r="NE928" s="57"/>
      <c r="NF928" s="57"/>
      <c r="NG928" s="57"/>
      <c r="NH928" s="57"/>
      <c r="NI928" s="57"/>
      <c r="NJ928" s="57"/>
      <c r="NK928" s="57"/>
      <c r="NL928" s="57"/>
      <c r="NM928" s="57"/>
      <c r="NN928" s="57"/>
      <c r="NO928" s="57"/>
      <c r="NP928" s="57"/>
      <c r="NQ928" s="57"/>
      <c r="NR928" s="57"/>
      <c r="NS928" s="57"/>
      <c r="NT928" s="57"/>
      <c r="NU928" s="57"/>
      <c r="NV928" s="57"/>
      <c r="NW928" s="57"/>
      <c r="NX928" s="57"/>
      <c r="NY928" s="57"/>
      <c r="NZ928" s="57"/>
      <c r="OA928" s="57"/>
      <c r="OB928" s="57"/>
      <c r="OC928" s="57"/>
      <c r="OD928" s="57"/>
      <c r="OE928" s="57"/>
      <c r="OF928" s="57"/>
      <c r="OG928" s="57"/>
      <c r="OH928" s="57"/>
      <c r="OI928" s="57"/>
      <c r="OJ928" s="57"/>
      <c r="OK928" s="57"/>
      <c r="OL928" s="57"/>
      <c r="OM928" s="57"/>
      <c r="ON928" s="57"/>
      <c r="OO928" s="57"/>
      <c r="OP928" s="57"/>
      <c r="OQ928" s="57"/>
      <c r="OR928" s="57"/>
      <c r="OS928" s="57"/>
      <c r="OT928" s="57"/>
      <c r="OU928" s="57"/>
      <c r="OV928" s="57"/>
      <c r="OW928" s="57"/>
      <c r="OX928" s="57"/>
      <c r="OY928" s="57"/>
      <c r="OZ928" s="57"/>
      <c r="PA928" s="57"/>
      <c r="PB928" s="57"/>
      <c r="PC928" s="57"/>
      <c r="PD928" s="57"/>
      <c r="PE928" s="57"/>
      <c r="PF928" s="57"/>
      <c r="PG928" s="57"/>
      <c r="PH928" s="57"/>
      <c r="PI928" s="57"/>
      <c r="PJ928" s="57"/>
      <c r="PK928" s="57"/>
      <c r="PL928" s="57"/>
      <c r="PM928" s="57"/>
      <c r="PN928" s="57"/>
      <c r="PO928" s="57"/>
      <c r="PP928" s="57"/>
      <c r="PQ928" s="57"/>
      <c r="PR928" s="57"/>
      <c r="PS928" s="57"/>
      <c r="PT928" s="57"/>
      <c r="PU928" s="57"/>
      <c r="PV928" s="57"/>
      <c r="PW928" s="57"/>
      <c r="PX928" s="57"/>
      <c r="PY928" s="57"/>
      <c r="PZ928" s="57"/>
      <c r="QA928" s="57"/>
      <c r="QB928" s="57"/>
      <c r="QC928" s="57"/>
      <c r="QD928" s="57"/>
      <c r="QE928" s="57"/>
      <c r="QF928" s="57"/>
      <c r="QG928" s="57"/>
      <c r="QH928" s="57"/>
      <c r="QI928" s="57"/>
      <c r="QJ928" s="57"/>
      <c r="QK928" s="57"/>
      <c r="QL928" s="57"/>
      <c r="QM928" s="57"/>
      <c r="QN928" s="57"/>
      <c r="QO928" s="57"/>
      <c r="QP928" s="57"/>
      <c r="QQ928" s="57"/>
      <c r="QR928" s="57"/>
      <c r="QS928" s="57"/>
      <c r="QT928" s="57"/>
      <c r="QU928" s="57"/>
      <c r="QV928" s="57"/>
      <c r="QW928" s="57"/>
      <c r="QX928" s="57"/>
      <c r="QY928" s="57"/>
      <c r="QZ928" s="57"/>
      <c r="RA928" s="57"/>
      <c r="RB928" s="57"/>
      <c r="RC928" s="57"/>
      <c r="RD928" s="57"/>
      <c r="RE928" s="57"/>
      <c r="RF928" s="57"/>
      <c r="RG928" s="57"/>
      <c r="RH928" s="57"/>
      <c r="RI928" s="57"/>
      <c r="RJ928" s="57"/>
      <c r="RK928" s="57"/>
      <c r="RL928" s="57"/>
      <c r="RM928" s="57"/>
      <c r="RN928" s="57"/>
      <c r="RO928" s="57"/>
      <c r="RP928" s="57"/>
      <c r="RQ928" s="57"/>
      <c r="RR928" s="57"/>
      <c r="RS928" s="57"/>
      <c r="RT928" s="57"/>
      <c r="RU928" s="57"/>
      <c r="RV928" s="57"/>
      <c r="RW928" s="57"/>
      <c r="RX928" s="57"/>
      <c r="RY928" s="57"/>
      <c r="RZ928" s="57"/>
      <c r="SA928" s="57"/>
      <c r="SB928" s="57"/>
      <c r="SC928" s="57"/>
      <c r="SD928" s="57"/>
      <c r="SE928" s="57"/>
      <c r="SF928" s="57"/>
      <c r="SG928" s="57"/>
      <c r="SH928" s="57"/>
      <c r="SI928" s="57"/>
      <c r="SJ928" s="57"/>
      <c r="SK928" s="57"/>
      <c r="SL928" s="57"/>
      <c r="SM928" s="57"/>
      <c r="SN928" s="57"/>
      <c r="SO928" s="57"/>
      <c r="SP928" s="57"/>
      <c r="SQ928" s="57"/>
      <c r="SR928" s="57"/>
      <c r="SS928" s="57"/>
      <c r="ST928" s="57"/>
      <c r="SU928" s="57"/>
      <c r="SV928" s="57"/>
      <c r="SW928" s="57"/>
      <c r="SX928" s="57"/>
      <c r="SY928" s="57"/>
      <c r="SZ928" s="57"/>
      <c r="TA928" s="57"/>
      <c r="TB928" s="57"/>
      <c r="TC928" s="57"/>
      <c r="TD928" s="57"/>
      <c r="TE928" s="57"/>
      <c r="TF928" s="57"/>
      <c r="TG928" s="57"/>
      <c r="TH928" s="57"/>
      <c r="TI928" s="57"/>
      <c r="TJ928" s="57"/>
      <c r="TK928" s="57"/>
      <c r="TL928" s="57"/>
      <c r="TM928" s="57"/>
      <c r="TN928" s="57"/>
      <c r="TO928" s="57"/>
      <c r="TP928" s="57"/>
      <c r="TQ928" s="57"/>
      <c r="TR928" s="57"/>
      <c r="TS928" s="57"/>
      <c r="TT928" s="57"/>
      <c r="TU928" s="57"/>
      <c r="TV928" s="57"/>
      <c r="TW928" s="57"/>
      <c r="TX928" s="57"/>
      <c r="TY928" s="57"/>
      <c r="TZ928" s="57"/>
      <c r="UA928" s="57"/>
      <c r="UB928" s="57"/>
      <c r="UC928" s="57"/>
      <c r="UD928" s="57"/>
      <c r="UE928" s="57"/>
      <c r="UF928" s="57"/>
      <c r="UG928" s="57"/>
      <c r="UH928" s="57"/>
      <c r="UI928" s="57"/>
      <c r="UJ928" s="57"/>
      <c r="UK928" s="57"/>
      <c r="UL928" s="57"/>
      <c r="UM928" s="57"/>
      <c r="UN928" s="57"/>
      <c r="UO928" s="57"/>
      <c r="UP928" s="57"/>
      <c r="UQ928" s="57"/>
      <c r="UR928" s="57"/>
      <c r="US928" s="57"/>
      <c r="UT928" s="57"/>
      <c r="UU928" s="57"/>
      <c r="UV928" s="57"/>
      <c r="UW928" s="57"/>
      <c r="UX928" s="57"/>
      <c r="UY928" s="57"/>
      <c r="UZ928" s="57"/>
      <c r="VA928" s="57"/>
      <c r="VB928" s="57"/>
      <c r="VC928" s="57"/>
      <c r="VD928" s="57"/>
      <c r="VE928" s="57"/>
      <c r="VF928" s="57"/>
      <c r="VG928" s="57"/>
      <c r="VH928" s="57"/>
      <c r="VI928" s="57"/>
      <c r="VJ928" s="57"/>
      <c r="VK928" s="57"/>
      <c r="VL928" s="57"/>
      <c r="VM928" s="57"/>
      <c r="VN928" s="57"/>
      <c r="VO928" s="57"/>
      <c r="VP928" s="57"/>
      <c r="VQ928" s="57"/>
      <c r="VR928" s="57"/>
      <c r="VS928" s="57"/>
      <c r="VT928" s="57"/>
      <c r="VU928" s="57"/>
      <c r="VV928" s="57"/>
      <c r="VW928" s="57"/>
      <c r="VX928" s="57"/>
      <c r="VY928" s="57"/>
      <c r="VZ928" s="57"/>
      <c r="WA928" s="57"/>
      <c r="WB928" s="57"/>
      <c r="WC928" s="57"/>
      <c r="WD928" s="57"/>
      <c r="WE928" s="57"/>
      <c r="WF928" s="57"/>
      <c r="WG928" s="57"/>
      <c r="WH928" s="57"/>
      <c r="WI928" s="57"/>
      <c r="WJ928" s="57"/>
      <c r="WK928" s="57"/>
      <c r="WL928" s="57"/>
      <c r="WM928" s="57"/>
      <c r="WN928" s="57"/>
      <c r="WO928" s="57"/>
      <c r="WP928" s="57"/>
      <c r="WQ928" s="57"/>
      <c r="WR928" s="57"/>
      <c r="WS928" s="57"/>
      <c r="WT928" s="57"/>
      <c r="WU928" s="57"/>
      <c r="WV928" s="57"/>
      <c r="WW928" s="57"/>
      <c r="WX928" s="57"/>
      <c r="WY928" s="57"/>
      <c r="WZ928" s="57"/>
      <c r="XA928" s="57"/>
      <c r="XB928" s="57"/>
      <c r="XC928" s="57"/>
      <c r="XD928" s="57"/>
      <c r="XE928" s="57"/>
      <c r="XF928" s="57"/>
      <c r="XG928" s="57"/>
      <c r="XH928" s="57"/>
      <c r="XI928" s="57"/>
      <c r="XJ928" s="57"/>
      <c r="XK928" s="57"/>
      <c r="XL928" s="57"/>
      <c r="XM928" s="57"/>
      <c r="XN928" s="57"/>
      <c r="XO928" s="57"/>
      <c r="XP928" s="57"/>
      <c r="XQ928" s="57"/>
      <c r="XR928" s="57"/>
      <c r="XS928" s="57"/>
      <c r="XT928" s="57"/>
      <c r="XU928" s="57"/>
      <c r="XV928" s="57"/>
      <c r="XW928" s="57"/>
    </row>
    <row r="929">
      <c r="AI929" s="57"/>
      <c r="BR929" s="57"/>
      <c r="DA929" s="57"/>
      <c r="EJ929" s="57"/>
      <c r="EK929" s="57"/>
      <c r="EL929" s="57"/>
      <c r="EM929" s="57"/>
      <c r="EN929" s="57"/>
      <c r="EO929" s="57"/>
      <c r="EP929" s="57"/>
      <c r="EQ929" s="57"/>
      <c r="ER929" s="57"/>
      <c r="ES929" s="57"/>
      <c r="ET929" s="57"/>
      <c r="EU929" s="57"/>
      <c r="EV929" s="57"/>
      <c r="EW929" s="57"/>
      <c r="EX929" s="57"/>
      <c r="EY929" s="57"/>
      <c r="EZ929" s="57"/>
      <c r="FA929" s="57"/>
      <c r="FB929" s="57"/>
      <c r="FC929" s="57"/>
      <c r="FD929" s="57"/>
      <c r="FE929" s="57"/>
      <c r="FF929" s="57"/>
      <c r="FG929" s="57"/>
      <c r="FH929" s="57"/>
      <c r="FI929" s="57"/>
      <c r="FJ929" s="57"/>
      <c r="FK929" s="57"/>
      <c r="FL929" s="57"/>
      <c r="FM929" s="57"/>
      <c r="FN929" s="57"/>
      <c r="FO929" s="57"/>
      <c r="FP929" s="57"/>
      <c r="FQ929" s="57"/>
      <c r="FR929" s="57"/>
      <c r="FS929" s="57"/>
      <c r="FT929" s="57"/>
      <c r="FU929" s="57"/>
      <c r="FV929" s="57"/>
      <c r="FW929" s="57"/>
      <c r="FX929" s="57"/>
      <c r="FY929" s="57"/>
      <c r="FZ929" s="57"/>
      <c r="GA929" s="57"/>
      <c r="GB929" s="57"/>
      <c r="GC929" s="57"/>
      <c r="GD929" s="57"/>
      <c r="GE929" s="57"/>
      <c r="GF929" s="57"/>
      <c r="GG929" s="57"/>
      <c r="GH929" s="57"/>
      <c r="GI929" s="57"/>
      <c r="GJ929" s="57"/>
      <c r="GK929" s="57"/>
      <c r="GL929" s="57"/>
      <c r="GM929" s="57"/>
      <c r="GN929" s="57"/>
      <c r="GO929" s="57"/>
      <c r="GP929" s="57"/>
      <c r="GQ929" s="57"/>
      <c r="GR929" s="57"/>
      <c r="GS929" s="57"/>
      <c r="GT929" s="57"/>
      <c r="GU929" s="57"/>
      <c r="GV929" s="57"/>
      <c r="GW929" s="57"/>
      <c r="GX929" s="57"/>
      <c r="GY929" s="57"/>
      <c r="GZ929" s="57"/>
      <c r="HA929" s="57"/>
      <c r="HB929" s="57"/>
      <c r="HC929" s="57"/>
      <c r="HD929" s="57"/>
      <c r="HE929" s="57"/>
      <c r="HF929" s="57"/>
      <c r="HG929" s="57"/>
      <c r="HH929" s="57"/>
      <c r="HI929" s="57"/>
      <c r="HJ929" s="57"/>
      <c r="HK929" s="57"/>
      <c r="HL929" s="57"/>
      <c r="HM929" s="57"/>
      <c r="HN929" s="57"/>
      <c r="HO929" s="57"/>
      <c r="HP929" s="57"/>
      <c r="HQ929" s="57"/>
      <c r="HR929" s="57"/>
      <c r="HS929" s="57"/>
      <c r="HT929" s="57"/>
      <c r="HU929" s="57"/>
      <c r="HV929" s="57"/>
      <c r="HW929" s="57"/>
      <c r="HX929" s="57"/>
      <c r="HY929" s="57"/>
      <c r="HZ929" s="57"/>
      <c r="IA929" s="57"/>
      <c r="IB929" s="57"/>
      <c r="IC929" s="57"/>
      <c r="ID929" s="57"/>
      <c r="IE929" s="57"/>
      <c r="IF929" s="57"/>
      <c r="IG929" s="57"/>
      <c r="IH929" s="57"/>
      <c r="II929" s="57"/>
      <c r="IJ929" s="57"/>
      <c r="IK929" s="57"/>
      <c r="IL929" s="57"/>
      <c r="IM929" s="57"/>
      <c r="IN929" s="57"/>
      <c r="IO929" s="57"/>
      <c r="IP929" s="57"/>
      <c r="IQ929" s="57"/>
      <c r="IR929" s="57"/>
      <c r="IS929" s="57"/>
      <c r="IT929" s="57"/>
      <c r="IU929" s="57"/>
      <c r="IV929" s="57"/>
      <c r="IW929" s="57"/>
      <c r="IX929" s="57"/>
      <c r="IY929" s="57"/>
      <c r="IZ929" s="57"/>
      <c r="JA929" s="57"/>
      <c r="JB929" s="57"/>
      <c r="JC929" s="57"/>
      <c r="JD929" s="57"/>
      <c r="JE929" s="57"/>
      <c r="JF929" s="57"/>
      <c r="JG929" s="57"/>
      <c r="JH929" s="57"/>
      <c r="JI929" s="57"/>
      <c r="JJ929" s="57"/>
      <c r="JK929" s="57"/>
      <c r="JL929" s="57"/>
      <c r="JM929" s="57"/>
      <c r="JN929" s="57"/>
      <c r="JO929" s="57"/>
      <c r="JP929" s="57"/>
      <c r="JQ929" s="57"/>
      <c r="JR929" s="57"/>
      <c r="JS929" s="57"/>
      <c r="JT929" s="57"/>
      <c r="JU929" s="57"/>
      <c r="JV929" s="57"/>
      <c r="JW929" s="57"/>
      <c r="JX929" s="57"/>
      <c r="JY929" s="57"/>
      <c r="JZ929" s="57"/>
      <c r="KA929" s="57"/>
      <c r="KB929" s="57"/>
      <c r="KC929" s="57"/>
      <c r="KD929" s="57"/>
      <c r="KE929" s="57"/>
      <c r="KF929" s="57"/>
      <c r="KG929" s="57"/>
      <c r="KH929" s="57"/>
      <c r="KI929" s="57"/>
      <c r="KJ929" s="57"/>
      <c r="KK929" s="57"/>
      <c r="KL929" s="57"/>
      <c r="KM929" s="57"/>
      <c r="KN929" s="57"/>
      <c r="KO929" s="57"/>
      <c r="KP929" s="57"/>
      <c r="KQ929" s="57"/>
      <c r="KR929" s="57"/>
      <c r="KS929" s="57"/>
      <c r="KT929" s="57"/>
      <c r="KU929" s="57"/>
      <c r="KV929" s="57"/>
      <c r="KW929" s="57"/>
      <c r="KX929" s="57"/>
      <c r="KY929" s="57"/>
      <c r="KZ929" s="57"/>
      <c r="LA929" s="57"/>
      <c r="LB929" s="57"/>
      <c r="LC929" s="57"/>
      <c r="LD929" s="57"/>
      <c r="LE929" s="57"/>
      <c r="LF929" s="57"/>
      <c r="LG929" s="57"/>
      <c r="LH929" s="57"/>
      <c r="LI929" s="57"/>
      <c r="LJ929" s="57"/>
      <c r="LK929" s="57"/>
      <c r="LL929" s="57"/>
      <c r="LM929" s="57"/>
      <c r="LN929" s="57"/>
      <c r="LO929" s="57"/>
      <c r="LP929" s="57"/>
      <c r="LQ929" s="57"/>
      <c r="LR929" s="57"/>
      <c r="LS929" s="57"/>
      <c r="LT929" s="57"/>
      <c r="LU929" s="57"/>
      <c r="LV929" s="57"/>
      <c r="LW929" s="57"/>
      <c r="LX929" s="57"/>
      <c r="LY929" s="57"/>
      <c r="LZ929" s="57"/>
      <c r="MA929" s="57"/>
      <c r="MB929" s="57"/>
      <c r="MC929" s="57"/>
      <c r="MD929" s="57"/>
      <c r="ME929" s="57"/>
      <c r="MF929" s="57"/>
      <c r="MG929" s="57"/>
      <c r="MH929" s="57"/>
      <c r="MI929" s="57"/>
      <c r="MJ929" s="57"/>
      <c r="MK929" s="57"/>
      <c r="ML929" s="57"/>
      <c r="MM929" s="57"/>
      <c r="MN929" s="57"/>
      <c r="MO929" s="57"/>
      <c r="MP929" s="57"/>
      <c r="MQ929" s="57"/>
      <c r="MR929" s="57"/>
      <c r="MS929" s="57"/>
      <c r="MT929" s="57"/>
      <c r="MU929" s="57"/>
      <c r="MV929" s="57"/>
      <c r="MW929" s="57"/>
      <c r="MX929" s="57"/>
      <c r="MY929" s="57"/>
      <c r="MZ929" s="57"/>
      <c r="NA929" s="57"/>
      <c r="NB929" s="57"/>
      <c r="NC929" s="57"/>
      <c r="ND929" s="57"/>
      <c r="NE929" s="57"/>
      <c r="NF929" s="57"/>
      <c r="NG929" s="57"/>
      <c r="NH929" s="57"/>
      <c r="NI929" s="57"/>
      <c r="NJ929" s="57"/>
      <c r="NK929" s="57"/>
      <c r="NL929" s="57"/>
      <c r="NM929" s="57"/>
      <c r="NN929" s="57"/>
      <c r="NO929" s="57"/>
      <c r="NP929" s="57"/>
      <c r="NQ929" s="57"/>
      <c r="NR929" s="57"/>
      <c r="NS929" s="57"/>
      <c r="NT929" s="57"/>
      <c r="NU929" s="57"/>
      <c r="NV929" s="57"/>
      <c r="NW929" s="57"/>
      <c r="NX929" s="57"/>
      <c r="NY929" s="57"/>
      <c r="NZ929" s="57"/>
      <c r="OA929" s="57"/>
      <c r="OB929" s="57"/>
      <c r="OC929" s="57"/>
      <c r="OD929" s="57"/>
      <c r="OE929" s="57"/>
      <c r="OF929" s="57"/>
      <c r="OG929" s="57"/>
      <c r="OH929" s="57"/>
      <c r="OI929" s="57"/>
      <c r="OJ929" s="57"/>
      <c r="OK929" s="57"/>
      <c r="OL929" s="57"/>
      <c r="OM929" s="57"/>
      <c r="ON929" s="57"/>
      <c r="OO929" s="57"/>
      <c r="OP929" s="57"/>
      <c r="OQ929" s="57"/>
      <c r="OR929" s="57"/>
      <c r="OS929" s="57"/>
      <c r="OT929" s="57"/>
      <c r="OU929" s="57"/>
      <c r="OV929" s="57"/>
      <c r="OW929" s="57"/>
      <c r="OX929" s="57"/>
      <c r="OY929" s="57"/>
      <c r="OZ929" s="57"/>
      <c r="PA929" s="57"/>
      <c r="PB929" s="57"/>
      <c r="PC929" s="57"/>
      <c r="PD929" s="57"/>
      <c r="PE929" s="57"/>
      <c r="PF929" s="57"/>
      <c r="PG929" s="57"/>
      <c r="PH929" s="57"/>
      <c r="PI929" s="57"/>
      <c r="PJ929" s="57"/>
      <c r="PK929" s="57"/>
      <c r="PL929" s="57"/>
      <c r="PM929" s="57"/>
      <c r="PN929" s="57"/>
      <c r="PO929" s="57"/>
      <c r="PP929" s="57"/>
      <c r="PQ929" s="57"/>
      <c r="PR929" s="57"/>
      <c r="PS929" s="57"/>
      <c r="PT929" s="57"/>
      <c r="PU929" s="57"/>
      <c r="PV929" s="57"/>
      <c r="PW929" s="57"/>
      <c r="PX929" s="57"/>
      <c r="PY929" s="57"/>
      <c r="PZ929" s="57"/>
      <c r="QA929" s="57"/>
      <c r="QB929" s="57"/>
      <c r="QC929" s="57"/>
      <c r="QD929" s="57"/>
      <c r="QE929" s="57"/>
      <c r="QF929" s="57"/>
      <c r="QG929" s="57"/>
      <c r="QH929" s="57"/>
      <c r="QI929" s="57"/>
      <c r="QJ929" s="57"/>
      <c r="QK929" s="57"/>
      <c r="QL929" s="57"/>
      <c r="QM929" s="57"/>
      <c r="QN929" s="57"/>
      <c r="QO929" s="57"/>
      <c r="QP929" s="57"/>
      <c r="QQ929" s="57"/>
      <c r="QR929" s="57"/>
      <c r="QS929" s="57"/>
      <c r="QT929" s="57"/>
      <c r="QU929" s="57"/>
      <c r="QV929" s="57"/>
      <c r="QW929" s="57"/>
      <c r="QX929" s="57"/>
      <c r="QY929" s="57"/>
      <c r="QZ929" s="57"/>
      <c r="RA929" s="57"/>
      <c r="RB929" s="57"/>
      <c r="RC929" s="57"/>
      <c r="RD929" s="57"/>
      <c r="RE929" s="57"/>
      <c r="RF929" s="57"/>
      <c r="RG929" s="57"/>
      <c r="RH929" s="57"/>
      <c r="RI929" s="57"/>
      <c r="RJ929" s="57"/>
      <c r="RK929" s="57"/>
      <c r="RL929" s="57"/>
      <c r="RM929" s="57"/>
      <c r="RN929" s="57"/>
      <c r="RO929" s="57"/>
      <c r="RP929" s="57"/>
      <c r="RQ929" s="57"/>
      <c r="RR929" s="57"/>
      <c r="RS929" s="57"/>
      <c r="RT929" s="57"/>
      <c r="RU929" s="57"/>
      <c r="RV929" s="57"/>
      <c r="RW929" s="57"/>
      <c r="RX929" s="57"/>
      <c r="RY929" s="57"/>
      <c r="RZ929" s="57"/>
      <c r="SA929" s="57"/>
      <c r="SB929" s="57"/>
      <c r="SC929" s="57"/>
      <c r="SD929" s="57"/>
      <c r="SE929" s="57"/>
      <c r="SF929" s="57"/>
      <c r="SG929" s="57"/>
      <c r="SH929" s="57"/>
      <c r="SI929" s="57"/>
      <c r="SJ929" s="57"/>
      <c r="SK929" s="57"/>
      <c r="SL929" s="57"/>
      <c r="SM929" s="57"/>
      <c r="SN929" s="57"/>
      <c r="SO929" s="57"/>
      <c r="SP929" s="57"/>
      <c r="SQ929" s="57"/>
      <c r="SR929" s="57"/>
      <c r="SS929" s="57"/>
      <c r="ST929" s="57"/>
      <c r="SU929" s="57"/>
      <c r="SV929" s="57"/>
      <c r="SW929" s="57"/>
      <c r="SX929" s="57"/>
      <c r="SY929" s="57"/>
      <c r="SZ929" s="57"/>
      <c r="TA929" s="57"/>
      <c r="TB929" s="57"/>
      <c r="TC929" s="57"/>
      <c r="TD929" s="57"/>
      <c r="TE929" s="57"/>
      <c r="TF929" s="57"/>
      <c r="TG929" s="57"/>
      <c r="TH929" s="57"/>
      <c r="TI929" s="57"/>
      <c r="TJ929" s="57"/>
      <c r="TK929" s="57"/>
      <c r="TL929" s="57"/>
      <c r="TM929" s="57"/>
      <c r="TN929" s="57"/>
      <c r="TO929" s="57"/>
      <c r="TP929" s="57"/>
      <c r="TQ929" s="57"/>
      <c r="TR929" s="57"/>
      <c r="TS929" s="57"/>
      <c r="TT929" s="57"/>
      <c r="TU929" s="57"/>
      <c r="TV929" s="57"/>
      <c r="TW929" s="57"/>
      <c r="TX929" s="57"/>
      <c r="TY929" s="57"/>
      <c r="TZ929" s="57"/>
      <c r="UA929" s="57"/>
      <c r="UB929" s="57"/>
      <c r="UC929" s="57"/>
      <c r="UD929" s="57"/>
      <c r="UE929" s="57"/>
      <c r="UF929" s="57"/>
      <c r="UG929" s="57"/>
      <c r="UH929" s="57"/>
      <c r="UI929" s="57"/>
      <c r="UJ929" s="57"/>
      <c r="UK929" s="57"/>
      <c r="UL929" s="57"/>
      <c r="UM929" s="57"/>
      <c r="UN929" s="57"/>
      <c r="UO929" s="57"/>
      <c r="UP929" s="57"/>
      <c r="UQ929" s="57"/>
      <c r="UR929" s="57"/>
      <c r="US929" s="57"/>
      <c r="UT929" s="57"/>
      <c r="UU929" s="57"/>
      <c r="UV929" s="57"/>
      <c r="UW929" s="57"/>
      <c r="UX929" s="57"/>
      <c r="UY929" s="57"/>
      <c r="UZ929" s="57"/>
      <c r="VA929" s="57"/>
      <c r="VB929" s="57"/>
      <c r="VC929" s="57"/>
      <c r="VD929" s="57"/>
      <c r="VE929" s="57"/>
      <c r="VF929" s="57"/>
      <c r="VG929" s="57"/>
      <c r="VH929" s="57"/>
      <c r="VI929" s="57"/>
      <c r="VJ929" s="57"/>
      <c r="VK929" s="57"/>
      <c r="VL929" s="57"/>
      <c r="VM929" s="57"/>
      <c r="VN929" s="57"/>
      <c r="VO929" s="57"/>
      <c r="VP929" s="57"/>
      <c r="VQ929" s="57"/>
      <c r="VR929" s="57"/>
      <c r="VS929" s="57"/>
      <c r="VT929" s="57"/>
      <c r="VU929" s="57"/>
      <c r="VV929" s="57"/>
      <c r="VW929" s="57"/>
      <c r="VX929" s="57"/>
      <c r="VY929" s="57"/>
      <c r="VZ929" s="57"/>
      <c r="WA929" s="57"/>
      <c r="WB929" s="57"/>
      <c r="WC929" s="57"/>
      <c r="WD929" s="57"/>
      <c r="WE929" s="57"/>
      <c r="WF929" s="57"/>
      <c r="WG929" s="57"/>
      <c r="WH929" s="57"/>
      <c r="WI929" s="57"/>
      <c r="WJ929" s="57"/>
      <c r="WK929" s="57"/>
      <c r="WL929" s="57"/>
      <c r="WM929" s="57"/>
      <c r="WN929" s="57"/>
      <c r="WO929" s="57"/>
      <c r="WP929" s="57"/>
      <c r="WQ929" s="57"/>
      <c r="WR929" s="57"/>
      <c r="WS929" s="57"/>
      <c r="WT929" s="57"/>
      <c r="WU929" s="57"/>
      <c r="WV929" s="57"/>
      <c r="WW929" s="57"/>
      <c r="WX929" s="57"/>
      <c r="WY929" s="57"/>
      <c r="WZ929" s="57"/>
      <c r="XA929" s="57"/>
      <c r="XB929" s="57"/>
      <c r="XC929" s="57"/>
      <c r="XD929" s="57"/>
      <c r="XE929" s="57"/>
      <c r="XF929" s="57"/>
      <c r="XG929" s="57"/>
      <c r="XH929" s="57"/>
      <c r="XI929" s="57"/>
      <c r="XJ929" s="57"/>
      <c r="XK929" s="57"/>
      <c r="XL929" s="57"/>
      <c r="XM929" s="57"/>
      <c r="XN929" s="57"/>
      <c r="XO929" s="57"/>
      <c r="XP929" s="57"/>
      <c r="XQ929" s="57"/>
      <c r="XR929" s="57"/>
      <c r="XS929" s="57"/>
      <c r="XT929" s="57"/>
      <c r="XU929" s="57"/>
      <c r="XV929" s="57"/>
      <c r="XW929" s="57"/>
    </row>
    <row r="930">
      <c r="AI930" s="57"/>
      <c r="BR930" s="57"/>
      <c r="DA930" s="57"/>
      <c r="EJ930" s="57"/>
      <c r="EK930" s="57"/>
      <c r="EL930" s="57"/>
      <c r="EM930" s="57"/>
      <c r="EN930" s="57"/>
      <c r="EO930" s="57"/>
      <c r="EP930" s="57"/>
      <c r="EQ930" s="57"/>
      <c r="ER930" s="57"/>
      <c r="ES930" s="57"/>
      <c r="ET930" s="57"/>
      <c r="EU930" s="57"/>
      <c r="EV930" s="57"/>
      <c r="EW930" s="57"/>
      <c r="EX930" s="57"/>
      <c r="EY930" s="57"/>
      <c r="EZ930" s="57"/>
      <c r="FA930" s="57"/>
      <c r="FB930" s="57"/>
      <c r="FC930" s="57"/>
      <c r="FD930" s="57"/>
      <c r="FE930" s="57"/>
      <c r="FF930" s="57"/>
      <c r="FG930" s="57"/>
      <c r="FH930" s="57"/>
      <c r="FI930" s="57"/>
      <c r="FJ930" s="57"/>
      <c r="FK930" s="57"/>
      <c r="FL930" s="57"/>
      <c r="FM930" s="57"/>
      <c r="FN930" s="57"/>
      <c r="FO930" s="57"/>
      <c r="FP930" s="57"/>
      <c r="FQ930" s="57"/>
      <c r="FR930" s="57"/>
      <c r="FS930" s="57"/>
      <c r="FT930" s="57"/>
      <c r="FU930" s="57"/>
      <c r="FV930" s="57"/>
      <c r="FW930" s="57"/>
      <c r="FX930" s="57"/>
      <c r="FY930" s="57"/>
      <c r="FZ930" s="57"/>
      <c r="GA930" s="57"/>
      <c r="GB930" s="57"/>
      <c r="GC930" s="57"/>
      <c r="GD930" s="57"/>
      <c r="GE930" s="57"/>
      <c r="GF930" s="57"/>
      <c r="GG930" s="57"/>
      <c r="GH930" s="57"/>
      <c r="GI930" s="57"/>
      <c r="GJ930" s="57"/>
      <c r="GK930" s="57"/>
      <c r="GL930" s="57"/>
      <c r="GM930" s="57"/>
      <c r="GN930" s="57"/>
      <c r="GO930" s="57"/>
      <c r="GP930" s="57"/>
      <c r="GQ930" s="57"/>
      <c r="GR930" s="57"/>
      <c r="GS930" s="57"/>
      <c r="GT930" s="57"/>
      <c r="GU930" s="57"/>
      <c r="GV930" s="57"/>
      <c r="GW930" s="57"/>
      <c r="GX930" s="57"/>
      <c r="GY930" s="57"/>
      <c r="GZ930" s="57"/>
      <c r="HA930" s="57"/>
      <c r="HB930" s="57"/>
      <c r="HC930" s="57"/>
      <c r="HD930" s="57"/>
      <c r="HE930" s="57"/>
      <c r="HF930" s="57"/>
      <c r="HG930" s="57"/>
      <c r="HH930" s="57"/>
      <c r="HI930" s="57"/>
      <c r="HJ930" s="57"/>
      <c r="HK930" s="57"/>
      <c r="HL930" s="57"/>
      <c r="HM930" s="57"/>
      <c r="HN930" s="57"/>
      <c r="HO930" s="57"/>
      <c r="HP930" s="57"/>
      <c r="HQ930" s="57"/>
      <c r="HR930" s="57"/>
      <c r="HS930" s="57"/>
      <c r="HT930" s="57"/>
      <c r="HU930" s="57"/>
      <c r="HV930" s="57"/>
      <c r="HW930" s="57"/>
      <c r="HX930" s="57"/>
      <c r="HY930" s="57"/>
      <c r="HZ930" s="57"/>
      <c r="IA930" s="57"/>
      <c r="IB930" s="57"/>
      <c r="IC930" s="57"/>
      <c r="ID930" s="57"/>
      <c r="IE930" s="57"/>
      <c r="IF930" s="57"/>
      <c r="IG930" s="57"/>
      <c r="IH930" s="57"/>
      <c r="II930" s="57"/>
      <c r="IJ930" s="57"/>
      <c r="IK930" s="57"/>
      <c r="IL930" s="57"/>
      <c r="IM930" s="57"/>
      <c r="IN930" s="57"/>
      <c r="IO930" s="57"/>
      <c r="IP930" s="57"/>
      <c r="IQ930" s="57"/>
      <c r="IR930" s="57"/>
      <c r="IS930" s="57"/>
      <c r="IT930" s="57"/>
      <c r="IU930" s="57"/>
      <c r="IV930" s="57"/>
      <c r="IW930" s="57"/>
      <c r="IX930" s="57"/>
      <c r="IY930" s="57"/>
      <c r="IZ930" s="57"/>
      <c r="JA930" s="57"/>
      <c r="JB930" s="57"/>
      <c r="JC930" s="57"/>
      <c r="JD930" s="57"/>
      <c r="JE930" s="57"/>
      <c r="JF930" s="57"/>
      <c r="JG930" s="57"/>
      <c r="JH930" s="57"/>
      <c r="JI930" s="57"/>
      <c r="JJ930" s="57"/>
      <c r="JK930" s="57"/>
      <c r="JL930" s="57"/>
      <c r="JM930" s="57"/>
      <c r="JN930" s="57"/>
      <c r="JO930" s="57"/>
      <c r="JP930" s="57"/>
      <c r="JQ930" s="57"/>
      <c r="JR930" s="57"/>
      <c r="JS930" s="57"/>
      <c r="JT930" s="57"/>
      <c r="JU930" s="57"/>
      <c r="JV930" s="57"/>
      <c r="JW930" s="57"/>
      <c r="JX930" s="57"/>
      <c r="JY930" s="57"/>
      <c r="JZ930" s="57"/>
      <c r="KA930" s="57"/>
      <c r="KB930" s="57"/>
      <c r="KC930" s="57"/>
      <c r="KD930" s="57"/>
      <c r="KE930" s="57"/>
      <c r="KF930" s="57"/>
      <c r="KG930" s="57"/>
      <c r="KH930" s="57"/>
      <c r="KI930" s="57"/>
      <c r="KJ930" s="57"/>
      <c r="KK930" s="57"/>
      <c r="KL930" s="57"/>
      <c r="KM930" s="57"/>
      <c r="KN930" s="57"/>
      <c r="KO930" s="57"/>
      <c r="KP930" s="57"/>
      <c r="KQ930" s="57"/>
      <c r="KR930" s="57"/>
      <c r="KS930" s="57"/>
      <c r="KT930" s="57"/>
      <c r="KU930" s="57"/>
      <c r="KV930" s="57"/>
      <c r="KW930" s="57"/>
      <c r="KX930" s="57"/>
      <c r="KY930" s="57"/>
      <c r="KZ930" s="57"/>
      <c r="LA930" s="57"/>
      <c r="LB930" s="57"/>
      <c r="LC930" s="57"/>
      <c r="LD930" s="57"/>
      <c r="LE930" s="57"/>
      <c r="LF930" s="57"/>
      <c r="LG930" s="57"/>
      <c r="LH930" s="57"/>
      <c r="LI930" s="57"/>
      <c r="LJ930" s="57"/>
      <c r="LK930" s="57"/>
      <c r="LL930" s="57"/>
      <c r="LM930" s="57"/>
      <c r="LN930" s="57"/>
      <c r="LO930" s="57"/>
      <c r="LP930" s="57"/>
      <c r="LQ930" s="57"/>
      <c r="LR930" s="57"/>
      <c r="LS930" s="57"/>
      <c r="LT930" s="57"/>
      <c r="LU930" s="57"/>
      <c r="LV930" s="57"/>
      <c r="LW930" s="57"/>
      <c r="LX930" s="57"/>
      <c r="LY930" s="57"/>
      <c r="LZ930" s="57"/>
      <c r="MA930" s="57"/>
      <c r="MB930" s="57"/>
      <c r="MC930" s="57"/>
      <c r="MD930" s="57"/>
      <c r="ME930" s="57"/>
      <c r="MF930" s="57"/>
      <c r="MG930" s="57"/>
      <c r="MH930" s="57"/>
      <c r="MI930" s="57"/>
      <c r="MJ930" s="57"/>
      <c r="MK930" s="57"/>
      <c r="ML930" s="57"/>
      <c r="MM930" s="57"/>
      <c r="MN930" s="57"/>
      <c r="MO930" s="57"/>
      <c r="MP930" s="57"/>
      <c r="MQ930" s="57"/>
      <c r="MR930" s="57"/>
      <c r="MS930" s="57"/>
      <c r="MT930" s="57"/>
      <c r="MU930" s="57"/>
      <c r="MV930" s="57"/>
      <c r="MW930" s="57"/>
      <c r="MX930" s="57"/>
      <c r="MY930" s="57"/>
      <c r="MZ930" s="57"/>
      <c r="NA930" s="57"/>
      <c r="NB930" s="57"/>
      <c r="NC930" s="57"/>
      <c r="ND930" s="57"/>
      <c r="NE930" s="57"/>
      <c r="NF930" s="57"/>
      <c r="NG930" s="57"/>
      <c r="NH930" s="57"/>
      <c r="NI930" s="57"/>
      <c r="NJ930" s="57"/>
      <c r="NK930" s="57"/>
      <c r="NL930" s="57"/>
      <c r="NM930" s="57"/>
      <c r="NN930" s="57"/>
      <c r="NO930" s="57"/>
      <c r="NP930" s="57"/>
      <c r="NQ930" s="57"/>
      <c r="NR930" s="57"/>
      <c r="NS930" s="57"/>
      <c r="NT930" s="57"/>
      <c r="NU930" s="57"/>
      <c r="NV930" s="57"/>
      <c r="NW930" s="57"/>
      <c r="NX930" s="57"/>
      <c r="NY930" s="57"/>
      <c r="NZ930" s="57"/>
      <c r="OA930" s="57"/>
      <c r="OB930" s="57"/>
      <c r="OC930" s="57"/>
      <c r="OD930" s="57"/>
      <c r="OE930" s="57"/>
      <c r="OF930" s="57"/>
      <c r="OG930" s="57"/>
      <c r="OH930" s="57"/>
      <c r="OI930" s="57"/>
      <c r="OJ930" s="57"/>
      <c r="OK930" s="57"/>
      <c r="OL930" s="57"/>
      <c r="OM930" s="57"/>
      <c r="ON930" s="57"/>
      <c r="OO930" s="57"/>
      <c r="OP930" s="57"/>
      <c r="OQ930" s="57"/>
      <c r="OR930" s="57"/>
      <c r="OS930" s="57"/>
      <c r="OT930" s="57"/>
      <c r="OU930" s="57"/>
      <c r="OV930" s="57"/>
      <c r="OW930" s="57"/>
      <c r="OX930" s="57"/>
      <c r="OY930" s="57"/>
      <c r="OZ930" s="57"/>
      <c r="PA930" s="57"/>
      <c r="PB930" s="57"/>
      <c r="PC930" s="57"/>
      <c r="PD930" s="57"/>
      <c r="PE930" s="57"/>
      <c r="PF930" s="57"/>
      <c r="PG930" s="57"/>
      <c r="PH930" s="57"/>
      <c r="PI930" s="57"/>
      <c r="PJ930" s="57"/>
      <c r="PK930" s="57"/>
      <c r="PL930" s="57"/>
      <c r="PM930" s="57"/>
      <c r="PN930" s="57"/>
      <c r="PO930" s="57"/>
      <c r="PP930" s="57"/>
      <c r="PQ930" s="57"/>
      <c r="PR930" s="57"/>
      <c r="PS930" s="57"/>
      <c r="PT930" s="57"/>
      <c r="PU930" s="57"/>
      <c r="PV930" s="57"/>
      <c r="PW930" s="57"/>
      <c r="PX930" s="57"/>
      <c r="PY930" s="57"/>
      <c r="PZ930" s="57"/>
      <c r="QA930" s="57"/>
      <c r="QB930" s="57"/>
      <c r="QC930" s="57"/>
      <c r="QD930" s="57"/>
      <c r="QE930" s="57"/>
      <c r="QF930" s="57"/>
      <c r="QG930" s="57"/>
      <c r="QH930" s="57"/>
      <c r="QI930" s="57"/>
      <c r="QJ930" s="57"/>
      <c r="QK930" s="57"/>
      <c r="QL930" s="57"/>
      <c r="QM930" s="57"/>
      <c r="QN930" s="57"/>
      <c r="QO930" s="57"/>
      <c r="QP930" s="57"/>
      <c r="QQ930" s="57"/>
      <c r="QR930" s="57"/>
      <c r="QS930" s="57"/>
      <c r="QT930" s="57"/>
      <c r="QU930" s="57"/>
      <c r="QV930" s="57"/>
      <c r="QW930" s="57"/>
      <c r="QX930" s="57"/>
      <c r="QY930" s="57"/>
      <c r="QZ930" s="57"/>
      <c r="RA930" s="57"/>
      <c r="RB930" s="57"/>
      <c r="RC930" s="57"/>
      <c r="RD930" s="57"/>
      <c r="RE930" s="57"/>
      <c r="RF930" s="57"/>
      <c r="RG930" s="57"/>
      <c r="RH930" s="57"/>
      <c r="RI930" s="57"/>
      <c r="RJ930" s="57"/>
      <c r="RK930" s="57"/>
      <c r="RL930" s="57"/>
      <c r="RM930" s="57"/>
      <c r="RN930" s="57"/>
      <c r="RO930" s="57"/>
      <c r="RP930" s="57"/>
      <c r="RQ930" s="57"/>
      <c r="RR930" s="57"/>
      <c r="RS930" s="57"/>
      <c r="RT930" s="57"/>
      <c r="RU930" s="57"/>
      <c r="RV930" s="57"/>
      <c r="RW930" s="57"/>
      <c r="RX930" s="57"/>
      <c r="RY930" s="57"/>
      <c r="RZ930" s="57"/>
      <c r="SA930" s="57"/>
      <c r="SB930" s="57"/>
      <c r="SC930" s="57"/>
      <c r="SD930" s="57"/>
      <c r="SE930" s="57"/>
      <c r="SF930" s="57"/>
      <c r="SG930" s="57"/>
      <c r="SH930" s="57"/>
      <c r="SI930" s="57"/>
      <c r="SJ930" s="57"/>
      <c r="SK930" s="57"/>
      <c r="SL930" s="57"/>
      <c r="SM930" s="57"/>
      <c r="SN930" s="57"/>
      <c r="SO930" s="57"/>
      <c r="SP930" s="57"/>
      <c r="SQ930" s="57"/>
      <c r="SR930" s="57"/>
      <c r="SS930" s="57"/>
      <c r="ST930" s="57"/>
      <c r="SU930" s="57"/>
      <c r="SV930" s="57"/>
      <c r="SW930" s="57"/>
      <c r="SX930" s="57"/>
      <c r="SY930" s="57"/>
      <c r="SZ930" s="57"/>
      <c r="TA930" s="57"/>
      <c r="TB930" s="57"/>
      <c r="TC930" s="57"/>
      <c r="TD930" s="57"/>
      <c r="TE930" s="57"/>
      <c r="TF930" s="57"/>
      <c r="TG930" s="57"/>
      <c r="TH930" s="57"/>
      <c r="TI930" s="57"/>
      <c r="TJ930" s="57"/>
      <c r="TK930" s="57"/>
      <c r="TL930" s="57"/>
      <c r="TM930" s="57"/>
      <c r="TN930" s="57"/>
      <c r="TO930" s="57"/>
      <c r="TP930" s="57"/>
      <c r="TQ930" s="57"/>
      <c r="TR930" s="57"/>
      <c r="TS930" s="57"/>
      <c r="TT930" s="57"/>
      <c r="TU930" s="57"/>
      <c r="TV930" s="57"/>
      <c r="TW930" s="57"/>
      <c r="TX930" s="57"/>
      <c r="TY930" s="57"/>
      <c r="TZ930" s="57"/>
      <c r="UA930" s="57"/>
      <c r="UB930" s="57"/>
      <c r="UC930" s="57"/>
      <c r="UD930" s="57"/>
      <c r="UE930" s="57"/>
      <c r="UF930" s="57"/>
      <c r="UG930" s="57"/>
      <c r="UH930" s="57"/>
      <c r="UI930" s="57"/>
      <c r="UJ930" s="57"/>
      <c r="UK930" s="57"/>
      <c r="UL930" s="57"/>
      <c r="UM930" s="57"/>
      <c r="UN930" s="57"/>
      <c r="UO930" s="57"/>
      <c r="UP930" s="57"/>
      <c r="UQ930" s="57"/>
      <c r="UR930" s="57"/>
      <c r="US930" s="57"/>
      <c r="UT930" s="57"/>
      <c r="UU930" s="57"/>
      <c r="UV930" s="57"/>
      <c r="UW930" s="57"/>
      <c r="UX930" s="57"/>
      <c r="UY930" s="57"/>
      <c r="UZ930" s="57"/>
      <c r="VA930" s="57"/>
      <c r="VB930" s="57"/>
      <c r="VC930" s="57"/>
      <c r="VD930" s="57"/>
      <c r="VE930" s="57"/>
      <c r="VF930" s="57"/>
      <c r="VG930" s="57"/>
      <c r="VH930" s="57"/>
      <c r="VI930" s="57"/>
      <c r="VJ930" s="57"/>
      <c r="VK930" s="57"/>
      <c r="VL930" s="57"/>
      <c r="VM930" s="57"/>
      <c r="VN930" s="57"/>
      <c r="VO930" s="57"/>
      <c r="VP930" s="57"/>
      <c r="VQ930" s="57"/>
      <c r="VR930" s="57"/>
      <c r="VS930" s="57"/>
      <c r="VT930" s="57"/>
      <c r="VU930" s="57"/>
      <c r="VV930" s="57"/>
      <c r="VW930" s="57"/>
      <c r="VX930" s="57"/>
      <c r="VY930" s="57"/>
      <c r="VZ930" s="57"/>
      <c r="WA930" s="57"/>
      <c r="WB930" s="57"/>
      <c r="WC930" s="57"/>
      <c r="WD930" s="57"/>
      <c r="WE930" s="57"/>
      <c r="WF930" s="57"/>
      <c r="WG930" s="57"/>
      <c r="WH930" s="57"/>
      <c r="WI930" s="57"/>
      <c r="WJ930" s="57"/>
      <c r="WK930" s="57"/>
      <c r="WL930" s="57"/>
      <c r="WM930" s="57"/>
      <c r="WN930" s="57"/>
      <c r="WO930" s="57"/>
      <c r="WP930" s="57"/>
      <c r="WQ930" s="57"/>
      <c r="WR930" s="57"/>
      <c r="WS930" s="57"/>
      <c r="WT930" s="57"/>
      <c r="WU930" s="57"/>
      <c r="WV930" s="57"/>
      <c r="WW930" s="57"/>
      <c r="WX930" s="57"/>
      <c r="WY930" s="57"/>
      <c r="WZ930" s="57"/>
      <c r="XA930" s="57"/>
      <c r="XB930" s="57"/>
      <c r="XC930" s="57"/>
      <c r="XD930" s="57"/>
      <c r="XE930" s="57"/>
      <c r="XF930" s="57"/>
      <c r="XG930" s="57"/>
      <c r="XH930" s="57"/>
      <c r="XI930" s="57"/>
      <c r="XJ930" s="57"/>
      <c r="XK930" s="57"/>
      <c r="XL930" s="57"/>
      <c r="XM930" s="57"/>
      <c r="XN930" s="57"/>
      <c r="XO930" s="57"/>
      <c r="XP930" s="57"/>
      <c r="XQ930" s="57"/>
      <c r="XR930" s="57"/>
      <c r="XS930" s="57"/>
      <c r="XT930" s="57"/>
      <c r="XU930" s="57"/>
      <c r="XV930" s="57"/>
      <c r="XW930" s="57"/>
    </row>
    <row r="931">
      <c r="AI931" s="57"/>
      <c r="BR931" s="57"/>
      <c r="DA931" s="57"/>
      <c r="EJ931" s="57"/>
      <c r="EK931" s="57"/>
      <c r="EL931" s="57"/>
      <c r="EM931" s="57"/>
      <c r="EN931" s="57"/>
      <c r="EO931" s="57"/>
      <c r="EP931" s="57"/>
      <c r="EQ931" s="57"/>
      <c r="ER931" s="57"/>
      <c r="ES931" s="57"/>
      <c r="ET931" s="57"/>
      <c r="EU931" s="57"/>
      <c r="EV931" s="57"/>
      <c r="EW931" s="57"/>
      <c r="EX931" s="57"/>
      <c r="EY931" s="57"/>
      <c r="EZ931" s="57"/>
      <c r="FA931" s="57"/>
      <c r="FB931" s="57"/>
      <c r="FC931" s="57"/>
      <c r="FD931" s="57"/>
      <c r="FE931" s="57"/>
      <c r="FF931" s="57"/>
      <c r="FG931" s="57"/>
      <c r="FH931" s="57"/>
      <c r="FI931" s="57"/>
      <c r="FJ931" s="57"/>
      <c r="FK931" s="57"/>
      <c r="FL931" s="57"/>
      <c r="FM931" s="57"/>
      <c r="FN931" s="57"/>
      <c r="FO931" s="57"/>
      <c r="FP931" s="57"/>
      <c r="FQ931" s="57"/>
      <c r="FR931" s="57"/>
      <c r="FS931" s="57"/>
      <c r="FT931" s="57"/>
      <c r="FU931" s="57"/>
      <c r="FV931" s="57"/>
      <c r="FW931" s="57"/>
      <c r="FX931" s="57"/>
      <c r="FY931" s="57"/>
      <c r="FZ931" s="57"/>
      <c r="GA931" s="57"/>
      <c r="GB931" s="57"/>
      <c r="GC931" s="57"/>
      <c r="GD931" s="57"/>
      <c r="GE931" s="57"/>
      <c r="GF931" s="57"/>
      <c r="GG931" s="57"/>
      <c r="GH931" s="57"/>
      <c r="GI931" s="57"/>
      <c r="GJ931" s="57"/>
      <c r="GK931" s="57"/>
      <c r="GL931" s="57"/>
      <c r="GM931" s="57"/>
      <c r="GN931" s="57"/>
      <c r="GO931" s="57"/>
      <c r="GP931" s="57"/>
      <c r="GQ931" s="57"/>
      <c r="GR931" s="57"/>
      <c r="GS931" s="57"/>
      <c r="GT931" s="57"/>
      <c r="GU931" s="57"/>
      <c r="GV931" s="57"/>
      <c r="GW931" s="57"/>
      <c r="GX931" s="57"/>
      <c r="GY931" s="57"/>
      <c r="GZ931" s="57"/>
      <c r="HA931" s="57"/>
      <c r="HB931" s="57"/>
      <c r="HC931" s="57"/>
      <c r="HD931" s="57"/>
      <c r="HE931" s="57"/>
      <c r="HF931" s="57"/>
      <c r="HG931" s="57"/>
      <c r="HH931" s="57"/>
      <c r="HI931" s="57"/>
      <c r="HJ931" s="57"/>
      <c r="HK931" s="57"/>
      <c r="HL931" s="57"/>
      <c r="HM931" s="57"/>
      <c r="HN931" s="57"/>
      <c r="HO931" s="57"/>
      <c r="HP931" s="57"/>
      <c r="HQ931" s="57"/>
      <c r="HR931" s="57"/>
      <c r="HS931" s="57"/>
      <c r="HT931" s="57"/>
      <c r="HU931" s="57"/>
      <c r="HV931" s="57"/>
      <c r="HW931" s="57"/>
      <c r="HX931" s="57"/>
      <c r="HY931" s="57"/>
      <c r="HZ931" s="57"/>
      <c r="IA931" s="57"/>
      <c r="IB931" s="57"/>
      <c r="IC931" s="57"/>
      <c r="ID931" s="57"/>
      <c r="IE931" s="57"/>
      <c r="IF931" s="57"/>
      <c r="IG931" s="57"/>
      <c r="IH931" s="57"/>
      <c r="II931" s="57"/>
      <c r="IJ931" s="57"/>
      <c r="IK931" s="57"/>
      <c r="IL931" s="57"/>
      <c r="IM931" s="57"/>
      <c r="IN931" s="57"/>
      <c r="IO931" s="57"/>
      <c r="IP931" s="57"/>
      <c r="IQ931" s="57"/>
      <c r="IR931" s="57"/>
      <c r="IS931" s="57"/>
      <c r="IT931" s="57"/>
      <c r="IU931" s="57"/>
      <c r="IV931" s="57"/>
      <c r="IW931" s="57"/>
      <c r="IX931" s="57"/>
      <c r="IY931" s="57"/>
      <c r="IZ931" s="57"/>
      <c r="JA931" s="57"/>
      <c r="JB931" s="57"/>
      <c r="JC931" s="57"/>
      <c r="JD931" s="57"/>
      <c r="JE931" s="57"/>
      <c r="JF931" s="57"/>
      <c r="JG931" s="57"/>
      <c r="JH931" s="57"/>
      <c r="JI931" s="57"/>
      <c r="JJ931" s="57"/>
      <c r="JK931" s="57"/>
      <c r="JL931" s="57"/>
      <c r="JM931" s="57"/>
      <c r="JN931" s="57"/>
      <c r="JO931" s="57"/>
      <c r="JP931" s="57"/>
      <c r="JQ931" s="57"/>
      <c r="JR931" s="57"/>
      <c r="JS931" s="57"/>
      <c r="JT931" s="57"/>
      <c r="JU931" s="57"/>
      <c r="JV931" s="57"/>
      <c r="JW931" s="57"/>
      <c r="JX931" s="57"/>
      <c r="JY931" s="57"/>
      <c r="JZ931" s="57"/>
      <c r="KA931" s="57"/>
      <c r="KB931" s="57"/>
      <c r="KC931" s="57"/>
      <c r="KD931" s="57"/>
      <c r="KE931" s="57"/>
      <c r="KF931" s="57"/>
      <c r="KG931" s="57"/>
      <c r="KH931" s="57"/>
      <c r="KI931" s="57"/>
      <c r="KJ931" s="57"/>
      <c r="KK931" s="57"/>
      <c r="KL931" s="57"/>
      <c r="KM931" s="57"/>
      <c r="KN931" s="57"/>
      <c r="KO931" s="57"/>
      <c r="KP931" s="57"/>
      <c r="KQ931" s="57"/>
      <c r="KR931" s="57"/>
      <c r="KS931" s="57"/>
      <c r="KT931" s="57"/>
      <c r="KU931" s="57"/>
      <c r="KV931" s="57"/>
      <c r="KW931" s="57"/>
      <c r="KX931" s="57"/>
      <c r="KY931" s="57"/>
      <c r="KZ931" s="57"/>
      <c r="LA931" s="57"/>
      <c r="LB931" s="57"/>
      <c r="LC931" s="57"/>
      <c r="LD931" s="57"/>
      <c r="LE931" s="57"/>
      <c r="LF931" s="57"/>
      <c r="LG931" s="57"/>
      <c r="LH931" s="57"/>
      <c r="LI931" s="57"/>
      <c r="LJ931" s="57"/>
      <c r="LK931" s="57"/>
      <c r="LL931" s="57"/>
      <c r="LM931" s="57"/>
      <c r="LN931" s="57"/>
      <c r="LO931" s="57"/>
      <c r="LP931" s="57"/>
      <c r="LQ931" s="57"/>
      <c r="LR931" s="57"/>
      <c r="LS931" s="57"/>
      <c r="LT931" s="57"/>
      <c r="LU931" s="57"/>
      <c r="LV931" s="57"/>
      <c r="LW931" s="57"/>
      <c r="LX931" s="57"/>
      <c r="LY931" s="57"/>
      <c r="LZ931" s="57"/>
      <c r="MA931" s="57"/>
      <c r="MB931" s="57"/>
      <c r="MC931" s="57"/>
      <c r="MD931" s="57"/>
      <c r="ME931" s="57"/>
      <c r="MF931" s="57"/>
      <c r="MG931" s="57"/>
      <c r="MH931" s="57"/>
      <c r="MI931" s="57"/>
      <c r="MJ931" s="57"/>
      <c r="MK931" s="57"/>
      <c r="ML931" s="57"/>
      <c r="MM931" s="57"/>
      <c r="MN931" s="57"/>
      <c r="MO931" s="57"/>
      <c r="MP931" s="57"/>
      <c r="MQ931" s="57"/>
      <c r="MR931" s="57"/>
      <c r="MS931" s="57"/>
      <c r="MT931" s="57"/>
      <c r="MU931" s="57"/>
      <c r="MV931" s="57"/>
      <c r="MW931" s="57"/>
      <c r="MX931" s="57"/>
      <c r="MY931" s="57"/>
      <c r="MZ931" s="57"/>
      <c r="NA931" s="57"/>
      <c r="NB931" s="57"/>
      <c r="NC931" s="57"/>
      <c r="ND931" s="57"/>
      <c r="NE931" s="57"/>
      <c r="NF931" s="57"/>
      <c r="NG931" s="57"/>
      <c r="NH931" s="57"/>
      <c r="NI931" s="57"/>
      <c r="NJ931" s="57"/>
      <c r="NK931" s="57"/>
      <c r="NL931" s="57"/>
      <c r="NM931" s="57"/>
      <c r="NN931" s="57"/>
      <c r="NO931" s="57"/>
      <c r="NP931" s="57"/>
      <c r="NQ931" s="57"/>
      <c r="NR931" s="57"/>
      <c r="NS931" s="57"/>
      <c r="NT931" s="57"/>
      <c r="NU931" s="57"/>
      <c r="NV931" s="57"/>
      <c r="NW931" s="57"/>
      <c r="NX931" s="57"/>
      <c r="NY931" s="57"/>
      <c r="NZ931" s="57"/>
      <c r="OA931" s="57"/>
      <c r="OB931" s="57"/>
      <c r="OC931" s="57"/>
      <c r="OD931" s="57"/>
      <c r="OE931" s="57"/>
      <c r="OF931" s="57"/>
      <c r="OG931" s="57"/>
      <c r="OH931" s="57"/>
      <c r="OI931" s="57"/>
      <c r="OJ931" s="57"/>
      <c r="OK931" s="57"/>
      <c r="OL931" s="57"/>
      <c r="OM931" s="57"/>
      <c r="ON931" s="57"/>
      <c r="OO931" s="57"/>
      <c r="OP931" s="57"/>
      <c r="OQ931" s="57"/>
      <c r="OR931" s="57"/>
      <c r="OS931" s="57"/>
      <c r="OT931" s="57"/>
      <c r="OU931" s="57"/>
      <c r="OV931" s="57"/>
      <c r="OW931" s="57"/>
      <c r="OX931" s="57"/>
      <c r="OY931" s="57"/>
      <c r="OZ931" s="57"/>
      <c r="PA931" s="57"/>
      <c r="PB931" s="57"/>
      <c r="PC931" s="57"/>
      <c r="PD931" s="57"/>
      <c r="PE931" s="57"/>
      <c r="PF931" s="57"/>
      <c r="PG931" s="57"/>
      <c r="PH931" s="57"/>
      <c r="PI931" s="57"/>
      <c r="PJ931" s="57"/>
      <c r="PK931" s="57"/>
      <c r="PL931" s="57"/>
      <c r="PM931" s="57"/>
      <c r="PN931" s="57"/>
      <c r="PO931" s="57"/>
      <c r="PP931" s="57"/>
      <c r="PQ931" s="57"/>
      <c r="PR931" s="57"/>
      <c r="PS931" s="57"/>
      <c r="PT931" s="57"/>
      <c r="PU931" s="57"/>
      <c r="PV931" s="57"/>
      <c r="PW931" s="57"/>
      <c r="PX931" s="57"/>
      <c r="PY931" s="57"/>
      <c r="PZ931" s="57"/>
      <c r="QA931" s="57"/>
      <c r="QB931" s="57"/>
      <c r="QC931" s="57"/>
      <c r="QD931" s="57"/>
      <c r="QE931" s="57"/>
      <c r="QF931" s="57"/>
      <c r="QG931" s="57"/>
      <c r="QH931" s="57"/>
      <c r="QI931" s="57"/>
      <c r="QJ931" s="57"/>
      <c r="QK931" s="57"/>
      <c r="QL931" s="57"/>
      <c r="QM931" s="57"/>
      <c r="QN931" s="57"/>
      <c r="QO931" s="57"/>
      <c r="QP931" s="57"/>
      <c r="QQ931" s="57"/>
      <c r="QR931" s="57"/>
      <c r="QS931" s="57"/>
      <c r="QT931" s="57"/>
      <c r="QU931" s="57"/>
      <c r="QV931" s="57"/>
      <c r="QW931" s="57"/>
      <c r="QX931" s="57"/>
      <c r="QY931" s="57"/>
      <c r="QZ931" s="57"/>
      <c r="RA931" s="57"/>
      <c r="RB931" s="57"/>
      <c r="RC931" s="57"/>
      <c r="RD931" s="57"/>
      <c r="RE931" s="57"/>
      <c r="RF931" s="57"/>
      <c r="RG931" s="57"/>
      <c r="RH931" s="57"/>
      <c r="RI931" s="57"/>
      <c r="RJ931" s="57"/>
      <c r="RK931" s="57"/>
      <c r="RL931" s="57"/>
      <c r="RM931" s="57"/>
      <c r="RN931" s="57"/>
      <c r="RO931" s="57"/>
      <c r="RP931" s="57"/>
      <c r="RQ931" s="57"/>
      <c r="RR931" s="57"/>
      <c r="RS931" s="57"/>
      <c r="RT931" s="57"/>
      <c r="RU931" s="57"/>
      <c r="RV931" s="57"/>
      <c r="RW931" s="57"/>
      <c r="RX931" s="57"/>
      <c r="RY931" s="57"/>
      <c r="RZ931" s="57"/>
      <c r="SA931" s="57"/>
      <c r="SB931" s="57"/>
      <c r="SC931" s="57"/>
      <c r="SD931" s="57"/>
      <c r="SE931" s="57"/>
      <c r="SF931" s="57"/>
      <c r="SG931" s="57"/>
      <c r="SH931" s="57"/>
      <c r="SI931" s="57"/>
      <c r="SJ931" s="57"/>
      <c r="SK931" s="57"/>
      <c r="SL931" s="57"/>
      <c r="SM931" s="57"/>
      <c r="SN931" s="57"/>
      <c r="SO931" s="57"/>
      <c r="SP931" s="57"/>
      <c r="SQ931" s="57"/>
      <c r="SR931" s="57"/>
      <c r="SS931" s="57"/>
      <c r="ST931" s="57"/>
      <c r="SU931" s="57"/>
      <c r="SV931" s="57"/>
      <c r="SW931" s="57"/>
      <c r="SX931" s="57"/>
      <c r="SY931" s="57"/>
      <c r="SZ931" s="57"/>
      <c r="TA931" s="57"/>
      <c r="TB931" s="57"/>
      <c r="TC931" s="57"/>
      <c r="TD931" s="57"/>
      <c r="TE931" s="57"/>
      <c r="TF931" s="57"/>
      <c r="TG931" s="57"/>
      <c r="TH931" s="57"/>
      <c r="TI931" s="57"/>
      <c r="TJ931" s="57"/>
      <c r="TK931" s="57"/>
      <c r="TL931" s="57"/>
      <c r="TM931" s="57"/>
      <c r="TN931" s="57"/>
      <c r="TO931" s="57"/>
      <c r="TP931" s="57"/>
      <c r="TQ931" s="57"/>
      <c r="TR931" s="57"/>
      <c r="TS931" s="57"/>
      <c r="TT931" s="57"/>
      <c r="TU931" s="57"/>
      <c r="TV931" s="57"/>
      <c r="TW931" s="57"/>
      <c r="TX931" s="57"/>
      <c r="TY931" s="57"/>
      <c r="TZ931" s="57"/>
      <c r="UA931" s="57"/>
      <c r="UB931" s="57"/>
      <c r="UC931" s="57"/>
      <c r="UD931" s="57"/>
      <c r="UE931" s="57"/>
      <c r="UF931" s="57"/>
      <c r="UG931" s="57"/>
      <c r="UH931" s="57"/>
      <c r="UI931" s="57"/>
      <c r="UJ931" s="57"/>
      <c r="UK931" s="57"/>
      <c r="UL931" s="57"/>
      <c r="UM931" s="57"/>
      <c r="UN931" s="57"/>
      <c r="UO931" s="57"/>
      <c r="UP931" s="57"/>
      <c r="UQ931" s="57"/>
      <c r="UR931" s="57"/>
      <c r="US931" s="57"/>
      <c r="UT931" s="57"/>
      <c r="UU931" s="57"/>
      <c r="UV931" s="57"/>
      <c r="UW931" s="57"/>
      <c r="UX931" s="57"/>
      <c r="UY931" s="57"/>
      <c r="UZ931" s="57"/>
      <c r="VA931" s="57"/>
      <c r="VB931" s="57"/>
      <c r="VC931" s="57"/>
      <c r="VD931" s="57"/>
      <c r="VE931" s="57"/>
      <c r="VF931" s="57"/>
      <c r="VG931" s="57"/>
      <c r="VH931" s="57"/>
      <c r="VI931" s="57"/>
      <c r="VJ931" s="57"/>
      <c r="VK931" s="57"/>
      <c r="VL931" s="57"/>
      <c r="VM931" s="57"/>
      <c r="VN931" s="57"/>
      <c r="VO931" s="57"/>
      <c r="VP931" s="57"/>
      <c r="VQ931" s="57"/>
      <c r="VR931" s="57"/>
      <c r="VS931" s="57"/>
      <c r="VT931" s="57"/>
      <c r="VU931" s="57"/>
      <c r="VV931" s="57"/>
      <c r="VW931" s="57"/>
      <c r="VX931" s="57"/>
      <c r="VY931" s="57"/>
      <c r="VZ931" s="57"/>
      <c r="WA931" s="57"/>
      <c r="WB931" s="57"/>
      <c r="WC931" s="57"/>
      <c r="WD931" s="57"/>
      <c r="WE931" s="57"/>
      <c r="WF931" s="57"/>
      <c r="WG931" s="57"/>
      <c r="WH931" s="57"/>
      <c r="WI931" s="57"/>
      <c r="WJ931" s="57"/>
      <c r="WK931" s="57"/>
      <c r="WL931" s="57"/>
      <c r="WM931" s="57"/>
      <c r="WN931" s="57"/>
      <c r="WO931" s="57"/>
      <c r="WP931" s="57"/>
      <c r="WQ931" s="57"/>
      <c r="WR931" s="57"/>
      <c r="WS931" s="57"/>
      <c r="WT931" s="57"/>
      <c r="WU931" s="57"/>
      <c r="WV931" s="57"/>
      <c r="WW931" s="57"/>
      <c r="WX931" s="57"/>
      <c r="WY931" s="57"/>
      <c r="WZ931" s="57"/>
      <c r="XA931" s="57"/>
      <c r="XB931" s="57"/>
      <c r="XC931" s="57"/>
      <c r="XD931" s="57"/>
      <c r="XE931" s="57"/>
      <c r="XF931" s="57"/>
      <c r="XG931" s="57"/>
      <c r="XH931" s="57"/>
      <c r="XI931" s="57"/>
      <c r="XJ931" s="57"/>
      <c r="XK931" s="57"/>
      <c r="XL931" s="57"/>
      <c r="XM931" s="57"/>
      <c r="XN931" s="57"/>
      <c r="XO931" s="57"/>
      <c r="XP931" s="57"/>
      <c r="XQ931" s="57"/>
      <c r="XR931" s="57"/>
      <c r="XS931" s="57"/>
      <c r="XT931" s="57"/>
      <c r="XU931" s="57"/>
      <c r="XV931" s="57"/>
      <c r="XW931" s="57"/>
    </row>
    <row r="932">
      <c r="AI932" s="57"/>
      <c r="BR932" s="57"/>
      <c r="DA932" s="57"/>
      <c r="EJ932" s="57"/>
      <c r="EK932" s="57"/>
      <c r="EL932" s="57"/>
      <c r="EM932" s="57"/>
      <c r="EN932" s="57"/>
      <c r="EO932" s="57"/>
      <c r="EP932" s="57"/>
      <c r="EQ932" s="57"/>
      <c r="ER932" s="57"/>
      <c r="ES932" s="57"/>
      <c r="ET932" s="57"/>
      <c r="EU932" s="57"/>
      <c r="EV932" s="57"/>
      <c r="EW932" s="57"/>
      <c r="EX932" s="57"/>
      <c r="EY932" s="57"/>
      <c r="EZ932" s="57"/>
      <c r="FA932" s="57"/>
      <c r="FB932" s="57"/>
      <c r="FC932" s="57"/>
      <c r="FD932" s="57"/>
      <c r="FE932" s="57"/>
      <c r="FF932" s="57"/>
      <c r="FG932" s="57"/>
      <c r="FH932" s="57"/>
      <c r="FI932" s="57"/>
      <c r="FJ932" s="57"/>
      <c r="FK932" s="57"/>
      <c r="FL932" s="57"/>
      <c r="FM932" s="57"/>
      <c r="FN932" s="57"/>
      <c r="FO932" s="57"/>
      <c r="FP932" s="57"/>
      <c r="FQ932" s="57"/>
      <c r="FR932" s="57"/>
      <c r="FS932" s="57"/>
      <c r="FT932" s="57"/>
      <c r="FU932" s="57"/>
      <c r="FV932" s="57"/>
      <c r="FW932" s="57"/>
      <c r="FX932" s="57"/>
      <c r="FY932" s="57"/>
      <c r="FZ932" s="57"/>
      <c r="GA932" s="57"/>
      <c r="GB932" s="57"/>
      <c r="GC932" s="57"/>
      <c r="GD932" s="57"/>
      <c r="GE932" s="57"/>
      <c r="GF932" s="57"/>
      <c r="GG932" s="57"/>
      <c r="GH932" s="57"/>
      <c r="GI932" s="57"/>
      <c r="GJ932" s="57"/>
      <c r="GK932" s="57"/>
      <c r="GL932" s="57"/>
      <c r="GM932" s="57"/>
      <c r="GN932" s="57"/>
      <c r="GO932" s="57"/>
      <c r="GP932" s="57"/>
      <c r="GQ932" s="57"/>
      <c r="GR932" s="57"/>
      <c r="GS932" s="57"/>
      <c r="GT932" s="57"/>
      <c r="GU932" s="57"/>
      <c r="GV932" s="57"/>
      <c r="GW932" s="57"/>
      <c r="GX932" s="57"/>
      <c r="GY932" s="57"/>
      <c r="GZ932" s="57"/>
      <c r="HA932" s="57"/>
      <c r="HB932" s="57"/>
      <c r="HC932" s="57"/>
      <c r="HD932" s="57"/>
      <c r="HE932" s="57"/>
      <c r="HF932" s="57"/>
      <c r="HG932" s="57"/>
      <c r="HH932" s="57"/>
      <c r="HI932" s="57"/>
      <c r="HJ932" s="57"/>
      <c r="HK932" s="57"/>
      <c r="HL932" s="57"/>
      <c r="HM932" s="57"/>
      <c r="HN932" s="57"/>
      <c r="HO932" s="57"/>
      <c r="HP932" s="57"/>
      <c r="HQ932" s="57"/>
      <c r="HR932" s="57"/>
      <c r="HS932" s="57"/>
      <c r="HT932" s="57"/>
      <c r="HU932" s="57"/>
      <c r="HV932" s="57"/>
      <c r="HW932" s="57"/>
      <c r="HX932" s="57"/>
      <c r="HY932" s="57"/>
      <c r="HZ932" s="57"/>
      <c r="IA932" s="57"/>
      <c r="IB932" s="57"/>
      <c r="IC932" s="57"/>
      <c r="ID932" s="57"/>
      <c r="IE932" s="57"/>
      <c r="IF932" s="57"/>
      <c r="IG932" s="57"/>
      <c r="IH932" s="57"/>
      <c r="II932" s="57"/>
      <c r="IJ932" s="57"/>
      <c r="IK932" s="57"/>
      <c r="IL932" s="57"/>
      <c r="IM932" s="57"/>
      <c r="IN932" s="57"/>
      <c r="IO932" s="57"/>
      <c r="IP932" s="57"/>
      <c r="IQ932" s="57"/>
      <c r="IR932" s="57"/>
      <c r="IS932" s="57"/>
      <c r="IT932" s="57"/>
      <c r="IU932" s="57"/>
      <c r="IV932" s="57"/>
      <c r="IW932" s="57"/>
      <c r="IX932" s="57"/>
      <c r="IY932" s="57"/>
      <c r="IZ932" s="57"/>
      <c r="JA932" s="57"/>
      <c r="JB932" s="57"/>
      <c r="JC932" s="57"/>
      <c r="JD932" s="57"/>
      <c r="JE932" s="57"/>
      <c r="JF932" s="57"/>
      <c r="JG932" s="57"/>
      <c r="JH932" s="57"/>
      <c r="JI932" s="57"/>
      <c r="JJ932" s="57"/>
      <c r="JK932" s="57"/>
      <c r="JL932" s="57"/>
      <c r="JM932" s="57"/>
      <c r="JN932" s="57"/>
      <c r="JO932" s="57"/>
      <c r="JP932" s="57"/>
      <c r="JQ932" s="57"/>
      <c r="JR932" s="57"/>
      <c r="JS932" s="57"/>
      <c r="JT932" s="57"/>
      <c r="JU932" s="57"/>
      <c r="JV932" s="57"/>
      <c r="JW932" s="57"/>
      <c r="JX932" s="57"/>
      <c r="JY932" s="57"/>
      <c r="JZ932" s="57"/>
      <c r="KA932" s="57"/>
      <c r="KB932" s="57"/>
      <c r="KC932" s="57"/>
      <c r="KD932" s="57"/>
      <c r="KE932" s="57"/>
      <c r="KF932" s="57"/>
      <c r="KG932" s="57"/>
      <c r="KH932" s="57"/>
      <c r="KI932" s="57"/>
      <c r="KJ932" s="57"/>
      <c r="KK932" s="57"/>
      <c r="KL932" s="57"/>
      <c r="KM932" s="57"/>
      <c r="KN932" s="57"/>
      <c r="KO932" s="57"/>
      <c r="KP932" s="57"/>
      <c r="KQ932" s="57"/>
      <c r="KR932" s="57"/>
      <c r="KS932" s="57"/>
      <c r="KT932" s="57"/>
      <c r="KU932" s="57"/>
      <c r="KV932" s="57"/>
      <c r="KW932" s="57"/>
      <c r="KX932" s="57"/>
      <c r="KY932" s="57"/>
      <c r="KZ932" s="57"/>
      <c r="LA932" s="57"/>
      <c r="LB932" s="57"/>
      <c r="LC932" s="57"/>
      <c r="LD932" s="57"/>
      <c r="LE932" s="57"/>
      <c r="LF932" s="57"/>
      <c r="LG932" s="57"/>
      <c r="LH932" s="57"/>
      <c r="LI932" s="57"/>
      <c r="LJ932" s="57"/>
      <c r="LK932" s="57"/>
      <c r="LL932" s="57"/>
      <c r="LM932" s="57"/>
      <c r="LN932" s="57"/>
      <c r="LO932" s="57"/>
      <c r="LP932" s="57"/>
      <c r="LQ932" s="57"/>
      <c r="LR932" s="57"/>
      <c r="LS932" s="57"/>
      <c r="LT932" s="57"/>
      <c r="LU932" s="57"/>
      <c r="LV932" s="57"/>
      <c r="LW932" s="57"/>
      <c r="LX932" s="57"/>
      <c r="LY932" s="57"/>
      <c r="LZ932" s="57"/>
      <c r="MA932" s="57"/>
      <c r="MB932" s="57"/>
      <c r="MC932" s="57"/>
      <c r="MD932" s="57"/>
      <c r="ME932" s="57"/>
      <c r="MF932" s="57"/>
      <c r="MG932" s="57"/>
      <c r="MH932" s="57"/>
      <c r="MI932" s="57"/>
      <c r="MJ932" s="57"/>
      <c r="MK932" s="57"/>
      <c r="ML932" s="57"/>
      <c r="MM932" s="57"/>
      <c r="MN932" s="57"/>
      <c r="MO932" s="57"/>
      <c r="MP932" s="57"/>
      <c r="MQ932" s="57"/>
      <c r="MR932" s="57"/>
      <c r="MS932" s="57"/>
      <c r="MT932" s="57"/>
      <c r="MU932" s="57"/>
      <c r="MV932" s="57"/>
      <c r="MW932" s="57"/>
      <c r="MX932" s="57"/>
      <c r="MY932" s="57"/>
      <c r="MZ932" s="57"/>
      <c r="NA932" s="57"/>
      <c r="NB932" s="57"/>
      <c r="NC932" s="57"/>
      <c r="ND932" s="57"/>
      <c r="NE932" s="57"/>
      <c r="NF932" s="57"/>
      <c r="NG932" s="57"/>
      <c r="NH932" s="57"/>
      <c r="NI932" s="57"/>
      <c r="NJ932" s="57"/>
      <c r="NK932" s="57"/>
      <c r="NL932" s="57"/>
      <c r="NM932" s="57"/>
      <c r="NN932" s="57"/>
      <c r="NO932" s="57"/>
      <c r="NP932" s="57"/>
      <c r="NQ932" s="57"/>
      <c r="NR932" s="57"/>
      <c r="NS932" s="57"/>
      <c r="NT932" s="57"/>
      <c r="NU932" s="57"/>
      <c r="NV932" s="57"/>
      <c r="NW932" s="57"/>
      <c r="NX932" s="57"/>
      <c r="NY932" s="57"/>
      <c r="NZ932" s="57"/>
      <c r="OA932" s="57"/>
      <c r="OB932" s="57"/>
      <c r="OC932" s="57"/>
      <c r="OD932" s="57"/>
      <c r="OE932" s="57"/>
      <c r="OF932" s="57"/>
      <c r="OG932" s="57"/>
      <c r="OH932" s="57"/>
      <c r="OI932" s="57"/>
      <c r="OJ932" s="57"/>
      <c r="OK932" s="57"/>
      <c r="OL932" s="57"/>
      <c r="OM932" s="57"/>
      <c r="ON932" s="57"/>
      <c r="OO932" s="57"/>
      <c r="OP932" s="57"/>
      <c r="OQ932" s="57"/>
      <c r="OR932" s="57"/>
      <c r="OS932" s="57"/>
      <c r="OT932" s="57"/>
      <c r="OU932" s="57"/>
      <c r="OV932" s="57"/>
      <c r="OW932" s="57"/>
      <c r="OX932" s="57"/>
      <c r="OY932" s="57"/>
      <c r="OZ932" s="57"/>
      <c r="PA932" s="57"/>
      <c r="PB932" s="57"/>
      <c r="PC932" s="57"/>
      <c r="PD932" s="57"/>
      <c r="PE932" s="57"/>
      <c r="PF932" s="57"/>
      <c r="PG932" s="57"/>
      <c r="PH932" s="57"/>
      <c r="PI932" s="57"/>
      <c r="PJ932" s="57"/>
      <c r="PK932" s="57"/>
      <c r="PL932" s="57"/>
      <c r="PM932" s="57"/>
      <c r="PN932" s="57"/>
      <c r="PO932" s="57"/>
      <c r="PP932" s="57"/>
      <c r="PQ932" s="57"/>
      <c r="PR932" s="57"/>
      <c r="PS932" s="57"/>
      <c r="PT932" s="57"/>
      <c r="PU932" s="57"/>
      <c r="PV932" s="57"/>
      <c r="PW932" s="57"/>
      <c r="PX932" s="57"/>
      <c r="PY932" s="57"/>
      <c r="PZ932" s="57"/>
      <c r="QA932" s="57"/>
      <c r="QB932" s="57"/>
      <c r="QC932" s="57"/>
      <c r="QD932" s="57"/>
      <c r="QE932" s="57"/>
      <c r="QF932" s="57"/>
      <c r="QG932" s="57"/>
      <c r="QH932" s="57"/>
      <c r="QI932" s="57"/>
      <c r="QJ932" s="57"/>
      <c r="QK932" s="57"/>
      <c r="QL932" s="57"/>
      <c r="QM932" s="57"/>
      <c r="QN932" s="57"/>
      <c r="QO932" s="57"/>
      <c r="QP932" s="57"/>
      <c r="QQ932" s="57"/>
      <c r="QR932" s="57"/>
      <c r="QS932" s="57"/>
      <c r="QT932" s="57"/>
      <c r="QU932" s="57"/>
      <c r="QV932" s="57"/>
      <c r="QW932" s="57"/>
      <c r="QX932" s="57"/>
      <c r="QY932" s="57"/>
      <c r="QZ932" s="57"/>
      <c r="RA932" s="57"/>
      <c r="RB932" s="57"/>
      <c r="RC932" s="57"/>
      <c r="RD932" s="57"/>
      <c r="RE932" s="57"/>
      <c r="RF932" s="57"/>
      <c r="RG932" s="57"/>
      <c r="RH932" s="57"/>
      <c r="RI932" s="57"/>
      <c r="RJ932" s="57"/>
      <c r="RK932" s="57"/>
      <c r="RL932" s="57"/>
      <c r="RM932" s="57"/>
      <c r="RN932" s="57"/>
      <c r="RO932" s="57"/>
      <c r="RP932" s="57"/>
      <c r="RQ932" s="57"/>
      <c r="RR932" s="57"/>
      <c r="RS932" s="57"/>
      <c r="RT932" s="57"/>
      <c r="RU932" s="57"/>
      <c r="RV932" s="57"/>
      <c r="RW932" s="57"/>
      <c r="RX932" s="57"/>
      <c r="RY932" s="57"/>
      <c r="RZ932" s="57"/>
      <c r="SA932" s="57"/>
      <c r="SB932" s="57"/>
      <c r="SC932" s="57"/>
      <c r="SD932" s="57"/>
      <c r="SE932" s="57"/>
      <c r="SF932" s="57"/>
      <c r="SG932" s="57"/>
      <c r="SH932" s="57"/>
      <c r="SI932" s="57"/>
      <c r="SJ932" s="57"/>
      <c r="SK932" s="57"/>
      <c r="SL932" s="57"/>
      <c r="SM932" s="57"/>
      <c r="SN932" s="57"/>
      <c r="SO932" s="57"/>
      <c r="SP932" s="57"/>
      <c r="SQ932" s="57"/>
      <c r="SR932" s="57"/>
      <c r="SS932" s="57"/>
      <c r="ST932" s="57"/>
      <c r="SU932" s="57"/>
      <c r="SV932" s="57"/>
      <c r="SW932" s="57"/>
      <c r="SX932" s="57"/>
      <c r="SY932" s="57"/>
      <c r="SZ932" s="57"/>
      <c r="TA932" s="57"/>
      <c r="TB932" s="57"/>
      <c r="TC932" s="57"/>
      <c r="TD932" s="57"/>
      <c r="TE932" s="57"/>
      <c r="TF932" s="57"/>
      <c r="TG932" s="57"/>
      <c r="TH932" s="57"/>
      <c r="TI932" s="57"/>
      <c r="TJ932" s="57"/>
      <c r="TK932" s="57"/>
      <c r="TL932" s="57"/>
      <c r="TM932" s="57"/>
      <c r="TN932" s="57"/>
      <c r="TO932" s="57"/>
      <c r="TP932" s="57"/>
      <c r="TQ932" s="57"/>
      <c r="TR932" s="57"/>
      <c r="TS932" s="57"/>
      <c r="TT932" s="57"/>
      <c r="TU932" s="57"/>
      <c r="TV932" s="57"/>
      <c r="TW932" s="57"/>
      <c r="TX932" s="57"/>
      <c r="TY932" s="57"/>
      <c r="TZ932" s="57"/>
      <c r="UA932" s="57"/>
      <c r="UB932" s="57"/>
      <c r="UC932" s="57"/>
      <c r="UD932" s="57"/>
      <c r="UE932" s="57"/>
      <c r="UF932" s="57"/>
      <c r="UG932" s="57"/>
      <c r="UH932" s="57"/>
      <c r="UI932" s="57"/>
      <c r="UJ932" s="57"/>
      <c r="UK932" s="57"/>
      <c r="UL932" s="57"/>
      <c r="UM932" s="57"/>
      <c r="UN932" s="57"/>
      <c r="UO932" s="57"/>
      <c r="UP932" s="57"/>
      <c r="UQ932" s="57"/>
      <c r="UR932" s="57"/>
      <c r="US932" s="57"/>
      <c r="UT932" s="57"/>
      <c r="UU932" s="57"/>
      <c r="UV932" s="57"/>
      <c r="UW932" s="57"/>
      <c r="UX932" s="57"/>
      <c r="UY932" s="57"/>
      <c r="UZ932" s="57"/>
      <c r="VA932" s="57"/>
      <c r="VB932" s="57"/>
      <c r="VC932" s="57"/>
      <c r="VD932" s="57"/>
      <c r="VE932" s="57"/>
      <c r="VF932" s="57"/>
      <c r="VG932" s="57"/>
      <c r="VH932" s="57"/>
      <c r="VI932" s="57"/>
      <c r="VJ932" s="57"/>
      <c r="VK932" s="57"/>
      <c r="VL932" s="57"/>
      <c r="VM932" s="57"/>
      <c r="VN932" s="57"/>
      <c r="VO932" s="57"/>
      <c r="VP932" s="57"/>
      <c r="VQ932" s="57"/>
      <c r="VR932" s="57"/>
      <c r="VS932" s="57"/>
      <c r="VT932" s="57"/>
      <c r="VU932" s="57"/>
      <c r="VV932" s="57"/>
      <c r="VW932" s="57"/>
      <c r="VX932" s="57"/>
      <c r="VY932" s="57"/>
      <c r="VZ932" s="57"/>
      <c r="WA932" s="57"/>
      <c r="WB932" s="57"/>
      <c r="WC932" s="57"/>
      <c r="WD932" s="57"/>
      <c r="WE932" s="57"/>
      <c r="WF932" s="57"/>
      <c r="WG932" s="57"/>
      <c r="WH932" s="57"/>
      <c r="WI932" s="57"/>
      <c r="WJ932" s="57"/>
      <c r="WK932" s="57"/>
      <c r="WL932" s="57"/>
      <c r="WM932" s="57"/>
      <c r="WN932" s="57"/>
      <c r="WO932" s="57"/>
      <c r="WP932" s="57"/>
      <c r="WQ932" s="57"/>
      <c r="WR932" s="57"/>
      <c r="WS932" s="57"/>
      <c r="WT932" s="57"/>
      <c r="WU932" s="57"/>
      <c r="WV932" s="57"/>
      <c r="WW932" s="57"/>
      <c r="WX932" s="57"/>
      <c r="WY932" s="57"/>
      <c r="WZ932" s="57"/>
      <c r="XA932" s="57"/>
      <c r="XB932" s="57"/>
      <c r="XC932" s="57"/>
      <c r="XD932" s="57"/>
      <c r="XE932" s="57"/>
      <c r="XF932" s="57"/>
      <c r="XG932" s="57"/>
      <c r="XH932" s="57"/>
      <c r="XI932" s="57"/>
      <c r="XJ932" s="57"/>
      <c r="XK932" s="57"/>
      <c r="XL932" s="57"/>
      <c r="XM932" s="57"/>
      <c r="XN932" s="57"/>
      <c r="XO932" s="57"/>
      <c r="XP932" s="57"/>
      <c r="XQ932" s="57"/>
      <c r="XR932" s="57"/>
      <c r="XS932" s="57"/>
      <c r="XT932" s="57"/>
      <c r="XU932" s="57"/>
      <c r="XV932" s="57"/>
      <c r="XW932" s="57"/>
    </row>
    <row r="933">
      <c r="AI933" s="57"/>
      <c r="BR933" s="57"/>
      <c r="DA933" s="57"/>
      <c r="EJ933" s="57"/>
      <c r="EK933" s="57"/>
      <c r="EL933" s="57"/>
      <c r="EM933" s="57"/>
      <c r="EN933" s="57"/>
      <c r="EO933" s="57"/>
      <c r="EP933" s="57"/>
      <c r="EQ933" s="57"/>
      <c r="ER933" s="57"/>
      <c r="ES933" s="57"/>
      <c r="ET933" s="57"/>
      <c r="EU933" s="57"/>
      <c r="EV933" s="57"/>
      <c r="EW933" s="57"/>
      <c r="EX933" s="57"/>
      <c r="EY933" s="57"/>
      <c r="EZ933" s="57"/>
      <c r="FA933" s="57"/>
      <c r="FB933" s="57"/>
      <c r="FC933" s="57"/>
      <c r="FD933" s="57"/>
      <c r="FE933" s="57"/>
      <c r="FF933" s="57"/>
      <c r="FG933" s="57"/>
      <c r="FH933" s="57"/>
      <c r="FI933" s="57"/>
      <c r="FJ933" s="57"/>
      <c r="FK933" s="57"/>
      <c r="FL933" s="57"/>
      <c r="FM933" s="57"/>
      <c r="FN933" s="57"/>
      <c r="FO933" s="57"/>
      <c r="FP933" s="57"/>
      <c r="FQ933" s="57"/>
      <c r="FR933" s="57"/>
      <c r="FS933" s="57"/>
      <c r="FT933" s="57"/>
      <c r="FU933" s="57"/>
      <c r="FV933" s="57"/>
      <c r="FW933" s="57"/>
      <c r="FX933" s="57"/>
      <c r="FY933" s="57"/>
      <c r="FZ933" s="57"/>
      <c r="GA933" s="57"/>
      <c r="GB933" s="57"/>
      <c r="GC933" s="57"/>
      <c r="GD933" s="57"/>
      <c r="GE933" s="57"/>
      <c r="GF933" s="57"/>
      <c r="GG933" s="57"/>
      <c r="GH933" s="57"/>
      <c r="GI933" s="57"/>
      <c r="GJ933" s="57"/>
      <c r="GK933" s="57"/>
      <c r="GL933" s="57"/>
      <c r="GM933" s="57"/>
      <c r="GN933" s="57"/>
      <c r="GO933" s="57"/>
      <c r="GP933" s="57"/>
      <c r="GQ933" s="57"/>
      <c r="GR933" s="57"/>
      <c r="GS933" s="57"/>
      <c r="GT933" s="57"/>
      <c r="GU933" s="57"/>
      <c r="GV933" s="57"/>
      <c r="GW933" s="57"/>
      <c r="GX933" s="57"/>
      <c r="GY933" s="57"/>
      <c r="GZ933" s="57"/>
      <c r="HA933" s="57"/>
      <c r="HB933" s="57"/>
      <c r="HC933" s="57"/>
      <c r="HD933" s="57"/>
      <c r="HE933" s="57"/>
      <c r="HF933" s="57"/>
      <c r="HG933" s="57"/>
      <c r="HH933" s="57"/>
      <c r="HI933" s="57"/>
      <c r="HJ933" s="57"/>
      <c r="HK933" s="57"/>
      <c r="HL933" s="57"/>
      <c r="HM933" s="57"/>
      <c r="HN933" s="57"/>
      <c r="HO933" s="57"/>
      <c r="HP933" s="57"/>
      <c r="HQ933" s="57"/>
      <c r="HR933" s="57"/>
      <c r="HS933" s="57"/>
      <c r="HT933" s="57"/>
      <c r="HU933" s="57"/>
      <c r="HV933" s="57"/>
      <c r="HW933" s="57"/>
      <c r="HX933" s="57"/>
      <c r="HY933" s="57"/>
      <c r="HZ933" s="57"/>
      <c r="IA933" s="57"/>
      <c r="IB933" s="57"/>
      <c r="IC933" s="57"/>
      <c r="ID933" s="57"/>
      <c r="IE933" s="57"/>
      <c r="IF933" s="57"/>
      <c r="IG933" s="57"/>
      <c r="IH933" s="57"/>
      <c r="II933" s="57"/>
      <c r="IJ933" s="57"/>
      <c r="IK933" s="57"/>
      <c r="IL933" s="57"/>
      <c r="IM933" s="57"/>
      <c r="IN933" s="57"/>
      <c r="IO933" s="57"/>
      <c r="IP933" s="57"/>
      <c r="IQ933" s="57"/>
      <c r="IR933" s="57"/>
      <c r="IS933" s="57"/>
      <c r="IT933" s="57"/>
      <c r="IU933" s="57"/>
      <c r="IV933" s="57"/>
      <c r="IW933" s="57"/>
      <c r="IX933" s="57"/>
      <c r="IY933" s="57"/>
      <c r="IZ933" s="57"/>
      <c r="JA933" s="57"/>
      <c r="JB933" s="57"/>
      <c r="JC933" s="57"/>
      <c r="JD933" s="57"/>
      <c r="JE933" s="57"/>
      <c r="JF933" s="57"/>
      <c r="JG933" s="57"/>
      <c r="JH933" s="57"/>
      <c r="JI933" s="57"/>
      <c r="JJ933" s="57"/>
      <c r="JK933" s="57"/>
      <c r="JL933" s="57"/>
      <c r="JM933" s="57"/>
      <c r="JN933" s="57"/>
      <c r="JO933" s="57"/>
      <c r="JP933" s="57"/>
      <c r="JQ933" s="57"/>
      <c r="JR933" s="57"/>
      <c r="JS933" s="57"/>
      <c r="JT933" s="57"/>
      <c r="JU933" s="57"/>
      <c r="JV933" s="57"/>
      <c r="JW933" s="57"/>
      <c r="JX933" s="57"/>
      <c r="JY933" s="57"/>
      <c r="JZ933" s="57"/>
      <c r="KA933" s="57"/>
      <c r="KB933" s="57"/>
      <c r="KC933" s="57"/>
      <c r="KD933" s="57"/>
      <c r="KE933" s="57"/>
      <c r="KF933" s="57"/>
      <c r="KG933" s="57"/>
      <c r="KH933" s="57"/>
      <c r="KI933" s="57"/>
      <c r="KJ933" s="57"/>
      <c r="KK933" s="57"/>
      <c r="KL933" s="57"/>
      <c r="KM933" s="57"/>
      <c r="KN933" s="57"/>
      <c r="KO933" s="57"/>
      <c r="KP933" s="57"/>
      <c r="KQ933" s="57"/>
      <c r="KR933" s="57"/>
      <c r="KS933" s="57"/>
      <c r="KT933" s="57"/>
      <c r="KU933" s="57"/>
      <c r="KV933" s="57"/>
      <c r="KW933" s="57"/>
      <c r="KX933" s="57"/>
      <c r="KY933" s="57"/>
      <c r="KZ933" s="57"/>
      <c r="LA933" s="57"/>
      <c r="LB933" s="57"/>
      <c r="LC933" s="57"/>
      <c r="LD933" s="57"/>
      <c r="LE933" s="57"/>
      <c r="LF933" s="57"/>
      <c r="LG933" s="57"/>
      <c r="LH933" s="57"/>
      <c r="LI933" s="57"/>
      <c r="LJ933" s="57"/>
      <c r="LK933" s="57"/>
      <c r="LL933" s="57"/>
      <c r="LM933" s="57"/>
      <c r="LN933" s="57"/>
      <c r="LO933" s="57"/>
      <c r="LP933" s="57"/>
      <c r="LQ933" s="57"/>
      <c r="LR933" s="57"/>
      <c r="LS933" s="57"/>
      <c r="LT933" s="57"/>
      <c r="LU933" s="57"/>
      <c r="LV933" s="57"/>
      <c r="LW933" s="57"/>
      <c r="LX933" s="57"/>
      <c r="LY933" s="57"/>
      <c r="LZ933" s="57"/>
      <c r="MA933" s="57"/>
      <c r="MB933" s="57"/>
      <c r="MC933" s="57"/>
      <c r="MD933" s="57"/>
      <c r="ME933" s="57"/>
      <c r="MF933" s="57"/>
      <c r="MG933" s="57"/>
      <c r="MH933" s="57"/>
      <c r="MI933" s="57"/>
      <c r="MJ933" s="57"/>
      <c r="MK933" s="57"/>
      <c r="ML933" s="57"/>
      <c r="MM933" s="57"/>
      <c r="MN933" s="57"/>
      <c r="MO933" s="57"/>
      <c r="MP933" s="57"/>
      <c r="MQ933" s="57"/>
      <c r="MR933" s="57"/>
      <c r="MS933" s="57"/>
      <c r="MT933" s="57"/>
      <c r="MU933" s="57"/>
      <c r="MV933" s="57"/>
      <c r="MW933" s="57"/>
      <c r="MX933" s="57"/>
      <c r="MY933" s="57"/>
      <c r="MZ933" s="57"/>
      <c r="NA933" s="57"/>
      <c r="NB933" s="57"/>
      <c r="NC933" s="57"/>
      <c r="ND933" s="57"/>
      <c r="NE933" s="57"/>
      <c r="NF933" s="57"/>
      <c r="NG933" s="57"/>
      <c r="NH933" s="57"/>
      <c r="NI933" s="57"/>
      <c r="NJ933" s="57"/>
      <c r="NK933" s="57"/>
      <c r="NL933" s="57"/>
      <c r="NM933" s="57"/>
      <c r="NN933" s="57"/>
      <c r="NO933" s="57"/>
      <c r="NP933" s="57"/>
      <c r="NQ933" s="57"/>
      <c r="NR933" s="57"/>
      <c r="NS933" s="57"/>
      <c r="NT933" s="57"/>
      <c r="NU933" s="57"/>
      <c r="NV933" s="57"/>
      <c r="NW933" s="57"/>
      <c r="NX933" s="57"/>
      <c r="NY933" s="57"/>
      <c r="NZ933" s="57"/>
      <c r="OA933" s="57"/>
      <c r="OB933" s="57"/>
      <c r="OC933" s="57"/>
      <c r="OD933" s="57"/>
      <c r="OE933" s="57"/>
      <c r="OF933" s="57"/>
      <c r="OG933" s="57"/>
      <c r="OH933" s="57"/>
      <c r="OI933" s="57"/>
      <c r="OJ933" s="57"/>
      <c r="OK933" s="57"/>
      <c r="OL933" s="57"/>
      <c r="OM933" s="57"/>
      <c r="ON933" s="57"/>
      <c r="OO933" s="57"/>
      <c r="OP933" s="57"/>
      <c r="OQ933" s="57"/>
      <c r="OR933" s="57"/>
      <c r="OS933" s="57"/>
      <c r="OT933" s="57"/>
      <c r="OU933" s="57"/>
      <c r="OV933" s="57"/>
      <c r="OW933" s="57"/>
      <c r="OX933" s="57"/>
      <c r="OY933" s="57"/>
      <c r="OZ933" s="57"/>
      <c r="PA933" s="57"/>
      <c r="PB933" s="57"/>
      <c r="PC933" s="57"/>
      <c r="PD933" s="57"/>
      <c r="PE933" s="57"/>
      <c r="PF933" s="57"/>
      <c r="PG933" s="57"/>
      <c r="PH933" s="57"/>
      <c r="PI933" s="57"/>
      <c r="PJ933" s="57"/>
      <c r="PK933" s="57"/>
      <c r="PL933" s="57"/>
      <c r="PM933" s="57"/>
      <c r="PN933" s="57"/>
      <c r="PO933" s="57"/>
      <c r="PP933" s="57"/>
      <c r="PQ933" s="57"/>
      <c r="PR933" s="57"/>
      <c r="PS933" s="57"/>
      <c r="PT933" s="57"/>
      <c r="PU933" s="57"/>
      <c r="PV933" s="57"/>
      <c r="PW933" s="57"/>
      <c r="PX933" s="57"/>
      <c r="PY933" s="57"/>
      <c r="PZ933" s="57"/>
      <c r="QA933" s="57"/>
      <c r="QB933" s="57"/>
      <c r="QC933" s="57"/>
      <c r="QD933" s="57"/>
      <c r="QE933" s="57"/>
      <c r="QF933" s="57"/>
      <c r="QG933" s="57"/>
      <c r="QH933" s="57"/>
      <c r="QI933" s="57"/>
      <c r="QJ933" s="57"/>
      <c r="QK933" s="57"/>
      <c r="QL933" s="57"/>
      <c r="QM933" s="57"/>
      <c r="QN933" s="57"/>
      <c r="QO933" s="57"/>
      <c r="QP933" s="57"/>
      <c r="QQ933" s="57"/>
      <c r="QR933" s="57"/>
      <c r="QS933" s="57"/>
      <c r="QT933" s="57"/>
      <c r="QU933" s="57"/>
      <c r="QV933" s="57"/>
      <c r="QW933" s="57"/>
      <c r="QX933" s="57"/>
      <c r="QY933" s="57"/>
      <c r="QZ933" s="57"/>
      <c r="RA933" s="57"/>
      <c r="RB933" s="57"/>
      <c r="RC933" s="57"/>
      <c r="RD933" s="57"/>
      <c r="RE933" s="57"/>
      <c r="RF933" s="57"/>
      <c r="RG933" s="57"/>
      <c r="RH933" s="57"/>
      <c r="RI933" s="57"/>
      <c r="RJ933" s="57"/>
      <c r="RK933" s="57"/>
      <c r="RL933" s="57"/>
      <c r="RM933" s="57"/>
      <c r="RN933" s="57"/>
      <c r="RO933" s="57"/>
      <c r="RP933" s="57"/>
      <c r="RQ933" s="57"/>
      <c r="RR933" s="57"/>
      <c r="RS933" s="57"/>
      <c r="RT933" s="57"/>
      <c r="RU933" s="57"/>
      <c r="RV933" s="57"/>
      <c r="RW933" s="57"/>
      <c r="RX933" s="57"/>
      <c r="RY933" s="57"/>
      <c r="RZ933" s="57"/>
      <c r="SA933" s="57"/>
      <c r="SB933" s="57"/>
      <c r="SC933" s="57"/>
      <c r="SD933" s="57"/>
      <c r="SE933" s="57"/>
      <c r="SF933" s="57"/>
      <c r="SG933" s="57"/>
      <c r="SH933" s="57"/>
      <c r="SI933" s="57"/>
      <c r="SJ933" s="57"/>
      <c r="SK933" s="57"/>
      <c r="SL933" s="57"/>
      <c r="SM933" s="57"/>
      <c r="SN933" s="57"/>
      <c r="SO933" s="57"/>
      <c r="SP933" s="57"/>
      <c r="SQ933" s="57"/>
      <c r="SR933" s="57"/>
      <c r="SS933" s="57"/>
      <c r="ST933" s="57"/>
      <c r="SU933" s="57"/>
      <c r="SV933" s="57"/>
      <c r="SW933" s="57"/>
      <c r="SX933" s="57"/>
      <c r="SY933" s="57"/>
      <c r="SZ933" s="57"/>
      <c r="TA933" s="57"/>
      <c r="TB933" s="57"/>
      <c r="TC933" s="57"/>
      <c r="TD933" s="57"/>
      <c r="TE933" s="57"/>
      <c r="TF933" s="57"/>
      <c r="TG933" s="57"/>
      <c r="TH933" s="57"/>
      <c r="TI933" s="57"/>
      <c r="TJ933" s="57"/>
      <c r="TK933" s="57"/>
      <c r="TL933" s="57"/>
      <c r="TM933" s="57"/>
      <c r="TN933" s="57"/>
      <c r="TO933" s="57"/>
      <c r="TP933" s="57"/>
      <c r="TQ933" s="57"/>
      <c r="TR933" s="57"/>
      <c r="TS933" s="57"/>
      <c r="TT933" s="57"/>
      <c r="TU933" s="57"/>
      <c r="TV933" s="57"/>
      <c r="TW933" s="57"/>
      <c r="TX933" s="57"/>
      <c r="TY933" s="57"/>
      <c r="TZ933" s="57"/>
      <c r="UA933" s="57"/>
      <c r="UB933" s="57"/>
      <c r="UC933" s="57"/>
      <c r="UD933" s="57"/>
      <c r="UE933" s="57"/>
      <c r="UF933" s="57"/>
      <c r="UG933" s="57"/>
      <c r="UH933" s="57"/>
      <c r="UI933" s="57"/>
      <c r="UJ933" s="57"/>
      <c r="UK933" s="57"/>
      <c r="UL933" s="57"/>
      <c r="UM933" s="57"/>
      <c r="UN933" s="57"/>
      <c r="UO933" s="57"/>
      <c r="UP933" s="57"/>
      <c r="UQ933" s="57"/>
      <c r="UR933" s="57"/>
      <c r="US933" s="57"/>
      <c r="UT933" s="57"/>
      <c r="UU933" s="57"/>
      <c r="UV933" s="57"/>
      <c r="UW933" s="57"/>
      <c r="UX933" s="57"/>
      <c r="UY933" s="57"/>
      <c r="UZ933" s="57"/>
      <c r="VA933" s="57"/>
      <c r="VB933" s="57"/>
      <c r="VC933" s="57"/>
      <c r="VD933" s="57"/>
      <c r="VE933" s="57"/>
      <c r="VF933" s="57"/>
      <c r="VG933" s="57"/>
      <c r="VH933" s="57"/>
      <c r="VI933" s="57"/>
      <c r="VJ933" s="57"/>
      <c r="VK933" s="57"/>
      <c r="VL933" s="57"/>
      <c r="VM933" s="57"/>
      <c r="VN933" s="57"/>
      <c r="VO933" s="57"/>
      <c r="VP933" s="57"/>
      <c r="VQ933" s="57"/>
      <c r="VR933" s="57"/>
      <c r="VS933" s="57"/>
      <c r="VT933" s="57"/>
      <c r="VU933" s="57"/>
      <c r="VV933" s="57"/>
      <c r="VW933" s="57"/>
      <c r="VX933" s="57"/>
      <c r="VY933" s="57"/>
      <c r="VZ933" s="57"/>
      <c r="WA933" s="57"/>
      <c r="WB933" s="57"/>
      <c r="WC933" s="57"/>
      <c r="WD933" s="57"/>
      <c r="WE933" s="57"/>
      <c r="WF933" s="57"/>
      <c r="WG933" s="57"/>
      <c r="WH933" s="57"/>
      <c r="WI933" s="57"/>
      <c r="WJ933" s="57"/>
      <c r="WK933" s="57"/>
      <c r="WL933" s="57"/>
      <c r="WM933" s="57"/>
      <c r="WN933" s="57"/>
      <c r="WO933" s="57"/>
      <c r="WP933" s="57"/>
      <c r="WQ933" s="57"/>
      <c r="WR933" s="57"/>
      <c r="WS933" s="57"/>
      <c r="WT933" s="57"/>
      <c r="WU933" s="57"/>
      <c r="WV933" s="57"/>
      <c r="WW933" s="57"/>
      <c r="WX933" s="57"/>
      <c r="WY933" s="57"/>
      <c r="WZ933" s="57"/>
      <c r="XA933" s="57"/>
      <c r="XB933" s="57"/>
      <c r="XC933" s="57"/>
      <c r="XD933" s="57"/>
      <c r="XE933" s="57"/>
      <c r="XF933" s="57"/>
      <c r="XG933" s="57"/>
      <c r="XH933" s="57"/>
      <c r="XI933" s="57"/>
      <c r="XJ933" s="57"/>
      <c r="XK933" s="57"/>
      <c r="XL933" s="57"/>
      <c r="XM933" s="57"/>
      <c r="XN933" s="57"/>
      <c r="XO933" s="57"/>
      <c r="XP933" s="57"/>
      <c r="XQ933" s="57"/>
      <c r="XR933" s="57"/>
      <c r="XS933" s="57"/>
      <c r="XT933" s="57"/>
      <c r="XU933" s="57"/>
      <c r="XV933" s="57"/>
      <c r="XW933" s="57"/>
    </row>
    <row r="934">
      <c r="AI934" s="57"/>
      <c r="BR934" s="57"/>
      <c r="DA934" s="57"/>
      <c r="EJ934" s="57"/>
      <c r="EK934" s="57"/>
      <c r="EL934" s="57"/>
      <c r="EM934" s="57"/>
      <c r="EN934" s="57"/>
      <c r="EO934" s="57"/>
      <c r="EP934" s="57"/>
      <c r="EQ934" s="57"/>
      <c r="ER934" s="57"/>
      <c r="ES934" s="57"/>
      <c r="ET934" s="57"/>
      <c r="EU934" s="57"/>
      <c r="EV934" s="57"/>
      <c r="EW934" s="57"/>
      <c r="EX934" s="57"/>
      <c r="EY934" s="57"/>
      <c r="EZ934" s="57"/>
      <c r="FA934" s="57"/>
      <c r="FB934" s="57"/>
      <c r="FC934" s="57"/>
      <c r="FD934" s="57"/>
      <c r="FE934" s="57"/>
      <c r="FF934" s="57"/>
      <c r="FG934" s="57"/>
      <c r="FH934" s="57"/>
      <c r="FI934" s="57"/>
      <c r="FJ934" s="57"/>
      <c r="FK934" s="57"/>
      <c r="FL934" s="57"/>
      <c r="FM934" s="57"/>
      <c r="FN934" s="57"/>
      <c r="FO934" s="57"/>
      <c r="FP934" s="57"/>
      <c r="FQ934" s="57"/>
      <c r="FR934" s="57"/>
      <c r="FS934" s="57"/>
      <c r="FT934" s="57"/>
      <c r="FU934" s="57"/>
      <c r="FV934" s="57"/>
      <c r="FW934" s="57"/>
      <c r="FX934" s="57"/>
      <c r="FY934" s="57"/>
      <c r="FZ934" s="57"/>
      <c r="GA934" s="57"/>
      <c r="GB934" s="57"/>
      <c r="GC934" s="57"/>
      <c r="GD934" s="57"/>
      <c r="GE934" s="57"/>
      <c r="GF934" s="57"/>
      <c r="GG934" s="57"/>
      <c r="GH934" s="57"/>
      <c r="GI934" s="57"/>
      <c r="GJ934" s="57"/>
      <c r="GK934" s="57"/>
      <c r="GL934" s="57"/>
      <c r="GM934" s="57"/>
      <c r="GN934" s="57"/>
      <c r="GO934" s="57"/>
      <c r="GP934" s="57"/>
      <c r="GQ934" s="57"/>
      <c r="GR934" s="57"/>
      <c r="GS934" s="57"/>
      <c r="GT934" s="57"/>
      <c r="GU934" s="57"/>
      <c r="GV934" s="57"/>
      <c r="GW934" s="57"/>
      <c r="GX934" s="57"/>
      <c r="GY934" s="57"/>
      <c r="GZ934" s="57"/>
      <c r="HA934" s="57"/>
      <c r="HB934" s="57"/>
      <c r="HC934" s="57"/>
      <c r="HD934" s="57"/>
      <c r="HE934" s="57"/>
      <c r="HF934" s="57"/>
      <c r="HG934" s="57"/>
      <c r="HH934" s="57"/>
      <c r="HI934" s="57"/>
      <c r="HJ934" s="57"/>
      <c r="HK934" s="57"/>
      <c r="HL934" s="57"/>
      <c r="HM934" s="57"/>
      <c r="HN934" s="57"/>
      <c r="HO934" s="57"/>
      <c r="HP934" s="57"/>
      <c r="HQ934" s="57"/>
      <c r="HR934" s="57"/>
      <c r="HS934" s="57"/>
      <c r="HT934" s="57"/>
      <c r="HU934" s="57"/>
      <c r="HV934" s="57"/>
      <c r="HW934" s="57"/>
      <c r="HX934" s="57"/>
      <c r="HY934" s="57"/>
      <c r="HZ934" s="57"/>
      <c r="IA934" s="57"/>
      <c r="IB934" s="57"/>
      <c r="IC934" s="57"/>
      <c r="ID934" s="57"/>
      <c r="IE934" s="57"/>
      <c r="IF934" s="57"/>
      <c r="IG934" s="57"/>
      <c r="IH934" s="57"/>
      <c r="II934" s="57"/>
      <c r="IJ934" s="57"/>
      <c r="IK934" s="57"/>
      <c r="IL934" s="57"/>
      <c r="IM934" s="57"/>
      <c r="IN934" s="57"/>
      <c r="IO934" s="57"/>
      <c r="IP934" s="57"/>
      <c r="IQ934" s="57"/>
      <c r="IR934" s="57"/>
      <c r="IS934" s="57"/>
      <c r="IT934" s="57"/>
      <c r="IU934" s="57"/>
      <c r="IV934" s="57"/>
      <c r="IW934" s="57"/>
      <c r="IX934" s="57"/>
      <c r="IY934" s="57"/>
      <c r="IZ934" s="57"/>
      <c r="JA934" s="57"/>
      <c r="JB934" s="57"/>
      <c r="JC934" s="57"/>
      <c r="JD934" s="57"/>
      <c r="JE934" s="57"/>
      <c r="JF934" s="57"/>
      <c r="JG934" s="57"/>
      <c r="JH934" s="57"/>
      <c r="JI934" s="57"/>
      <c r="JJ934" s="57"/>
      <c r="JK934" s="57"/>
      <c r="JL934" s="57"/>
      <c r="JM934" s="57"/>
      <c r="JN934" s="57"/>
      <c r="JO934" s="57"/>
      <c r="JP934" s="57"/>
      <c r="JQ934" s="57"/>
      <c r="JR934" s="57"/>
      <c r="JS934" s="57"/>
      <c r="JT934" s="57"/>
      <c r="JU934" s="57"/>
      <c r="JV934" s="57"/>
      <c r="JW934" s="57"/>
      <c r="JX934" s="57"/>
      <c r="JY934" s="57"/>
      <c r="JZ934" s="57"/>
      <c r="KA934" s="57"/>
      <c r="KB934" s="57"/>
      <c r="KC934" s="57"/>
      <c r="KD934" s="57"/>
      <c r="KE934" s="57"/>
      <c r="KF934" s="57"/>
      <c r="KG934" s="57"/>
      <c r="KH934" s="57"/>
      <c r="KI934" s="57"/>
      <c r="KJ934" s="57"/>
      <c r="KK934" s="57"/>
      <c r="KL934" s="57"/>
      <c r="KM934" s="57"/>
      <c r="KN934" s="57"/>
      <c r="KO934" s="57"/>
      <c r="KP934" s="57"/>
      <c r="KQ934" s="57"/>
      <c r="KR934" s="57"/>
      <c r="KS934" s="57"/>
      <c r="KT934" s="57"/>
      <c r="KU934" s="57"/>
      <c r="KV934" s="57"/>
      <c r="KW934" s="57"/>
      <c r="KX934" s="57"/>
      <c r="KY934" s="57"/>
      <c r="KZ934" s="57"/>
      <c r="LA934" s="57"/>
      <c r="LB934" s="57"/>
      <c r="LC934" s="57"/>
      <c r="LD934" s="57"/>
      <c r="LE934" s="57"/>
      <c r="LF934" s="57"/>
      <c r="LG934" s="57"/>
      <c r="LH934" s="57"/>
      <c r="LI934" s="57"/>
      <c r="LJ934" s="57"/>
      <c r="LK934" s="57"/>
      <c r="LL934" s="57"/>
      <c r="LM934" s="57"/>
      <c r="LN934" s="57"/>
      <c r="LO934" s="57"/>
      <c r="LP934" s="57"/>
      <c r="LQ934" s="57"/>
      <c r="LR934" s="57"/>
      <c r="LS934" s="57"/>
      <c r="LT934" s="57"/>
      <c r="LU934" s="57"/>
      <c r="LV934" s="57"/>
      <c r="LW934" s="57"/>
      <c r="LX934" s="57"/>
      <c r="LY934" s="57"/>
      <c r="LZ934" s="57"/>
      <c r="MA934" s="57"/>
      <c r="MB934" s="57"/>
      <c r="MC934" s="57"/>
      <c r="MD934" s="57"/>
      <c r="ME934" s="57"/>
      <c r="MF934" s="57"/>
      <c r="MG934" s="57"/>
      <c r="MH934" s="57"/>
      <c r="MI934" s="57"/>
      <c r="MJ934" s="57"/>
      <c r="MK934" s="57"/>
      <c r="ML934" s="57"/>
      <c r="MM934" s="57"/>
      <c r="MN934" s="57"/>
      <c r="MO934" s="57"/>
      <c r="MP934" s="57"/>
      <c r="MQ934" s="57"/>
      <c r="MR934" s="57"/>
      <c r="MS934" s="57"/>
      <c r="MT934" s="57"/>
      <c r="MU934" s="57"/>
      <c r="MV934" s="57"/>
      <c r="MW934" s="57"/>
      <c r="MX934" s="57"/>
      <c r="MY934" s="57"/>
      <c r="MZ934" s="57"/>
      <c r="NA934" s="57"/>
      <c r="NB934" s="57"/>
      <c r="NC934" s="57"/>
      <c r="ND934" s="57"/>
      <c r="NE934" s="57"/>
      <c r="NF934" s="57"/>
      <c r="NG934" s="57"/>
      <c r="NH934" s="57"/>
      <c r="NI934" s="57"/>
      <c r="NJ934" s="57"/>
      <c r="NK934" s="57"/>
      <c r="NL934" s="57"/>
      <c r="NM934" s="57"/>
      <c r="NN934" s="57"/>
      <c r="NO934" s="57"/>
      <c r="NP934" s="57"/>
      <c r="NQ934" s="57"/>
      <c r="NR934" s="57"/>
      <c r="NS934" s="57"/>
      <c r="NT934" s="57"/>
      <c r="NU934" s="57"/>
      <c r="NV934" s="57"/>
      <c r="NW934" s="57"/>
      <c r="NX934" s="57"/>
      <c r="NY934" s="57"/>
      <c r="NZ934" s="57"/>
      <c r="OA934" s="57"/>
      <c r="OB934" s="57"/>
      <c r="OC934" s="57"/>
      <c r="OD934" s="57"/>
      <c r="OE934" s="57"/>
      <c r="OF934" s="57"/>
      <c r="OG934" s="57"/>
      <c r="OH934" s="57"/>
      <c r="OI934" s="57"/>
      <c r="OJ934" s="57"/>
      <c r="OK934" s="57"/>
      <c r="OL934" s="57"/>
      <c r="OM934" s="57"/>
      <c r="ON934" s="57"/>
      <c r="OO934" s="57"/>
      <c r="OP934" s="57"/>
      <c r="OQ934" s="57"/>
      <c r="OR934" s="57"/>
      <c r="OS934" s="57"/>
      <c r="OT934" s="57"/>
      <c r="OU934" s="57"/>
      <c r="OV934" s="57"/>
      <c r="OW934" s="57"/>
      <c r="OX934" s="57"/>
      <c r="OY934" s="57"/>
      <c r="OZ934" s="57"/>
      <c r="PA934" s="57"/>
      <c r="PB934" s="57"/>
      <c r="PC934" s="57"/>
      <c r="PD934" s="57"/>
      <c r="PE934" s="57"/>
      <c r="PF934" s="57"/>
      <c r="PG934" s="57"/>
      <c r="PH934" s="57"/>
      <c r="PI934" s="57"/>
      <c r="PJ934" s="57"/>
      <c r="PK934" s="57"/>
      <c r="PL934" s="57"/>
      <c r="PM934" s="57"/>
      <c r="PN934" s="57"/>
      <c r="PO934" s="57"/>
      <c r="PP934" s="57"/>
      <c r="PQ934" s="57"/>
      <c r="PR934" s="57"/>
      <c r="PS934" s="57"/>
      <c r="PT934" s="57"/>
      <c r="PU934" s="57"/>
      <c r="PV934" s="57"/>
      <c r="PW934" s="57"/>
      <c r="PX934" s="57"/>
      <c r="PY934" s="57"/>
      <c r="PZ934" s="57"/>
      <c r="QA934" s="57"/>
      <c r="QB934" s="57"/>
      <c r="QC934" s="57"/>
      <c r="QD934" s="57"/>
      <c r="QE934" s="57"/>
      <c r="QF934" s="57"/>
      <c r="QG934" s="57"/>
      <c r="QH934" s="57"/>
      <c r="QI934" s="57"/>
      <c r="QJ934" s="57"/>
      <c r="QK934" s="57"/>
      <c r="QL934" s="57"/>
      <c r="QM934" s="57"/>
      <c r="QN934" s="57"/>
      <c r="QO934" s="57"/>
      <c r="QP934" s="57"/>
      <c r="QQ934" s="57"/>
      <c r="QR934" s="57"/>
      <c r="QS934" s="57"/>
      <c r="QT934" s="57"/>
      <c r="QU934" s="57"/>
      <c r="QV934" s="57"/>
      <c r="QW934" s="57"/>
      <c r="QX934" s="57"/>
      <c r="QY934" s="57"/>
      <c r="QZ934" s="57"/>
      <c r="RA934" s="57"/>
      <c r="RB934" s="57"/>
      <c r="RC934" s="57"/>
      <c r="RD934" s="57"/>
      <c r="RE934" s="57"/>
      <c r="RF934" s="57"/>
      <c r="RG934" s="57"/>
      <c r="RH934" s="57"/>
      <c r="RI934" s="57"/>
      <c r="RJ934" s="57"/>
      <c r="RK934" s="57"/>
      <c r="RL934" s="57"/>
      <c r="RM934" s="57"/>
      <c r="RN934" s="57"/>
      <c r="RO934" s="57"/>
      <c r="RP934" s="57"/>
      <c r="RQ934" s="57"/>
      <c r="RR934" s="57"/>
      <c r="RS934" s="57"/>
      <c r="RT934" s="57"/>
      <c r="RU934" s="57"/>
      <c r="RV934" s="57"/>
      <c r="RW934" s="57"/>
      <c r="RX934" s="57"/>
      <c r="RY934" s="57"/>
      <c r="RZ934" s="57"/>
      <c r="SA934" s="57"/>
      <c r="SB934" s="57"/>
      <c r="SC934" s="57"/>
      <c r="SD934" s="57"/>
      <c r="SE934" s="57"/>
      <c r="SF934" s="57"/>
      <c r="SG934" s="57"/>
      <c r="SH934" s="57"/>
      <c r="SI934" s="57"/>
      <c r="SJ934" s="57"/>
      <c r="SK934" s="57"/>
      <c r="SL934" s="57"/>
      <c r="SM934" s="57"/>
      <c r="SN934" s="57"/>
      <c r="SO934" s="57"/>
      <c r="SP934" s="57"/>
      <c r="SQ934" s="57"/>
      <c r="SR934" s="57"/>
      <c r="SS934" s="57"/>
      <c r="ST934" s="57"/>
      <c r="SU934" s="57"/>
      <c r="SV934" s="57"/>
      <c r="SW934" s="57"/>
      <c r="SX934" s="57"/>
      <c r="SY934" s="57"/>
      <c r="SZ934" s="57"/>
      <c r="TA934" s="57"/>
      <c r="TB934" s="57"/>
      <c r="TC934" s="57"/>
      <c r="TD934" s="57"/>
      <c r="TE934" s="57"/>
      <c r="TF934" s="57"/>
      <c r="TG934" s="57"/>
      <c r="TH934" s="57"/>
      <c r="TI934" s="57"/>
      <c r="TJ934" s="57"/>
      <c r="TK934" s="57"/>
      <c r="TL934" s="57"/>
      <c r="TM934" s="57"/>
      <c r="TN934" s="57"/>
      <c r="TO934" s="57"/>
      <c r="TP934" s="57"/>
      <c r="TQ934" s="57"/>
      <c r="TR934" s="57"/>
      <c r="TS934" s="57"/>
      <c r="TT934" s="57"/>
      <c r="TU934" s="57"/>
      <c r="TV934" s="57"/>
      <c r="TW934" s="57"/>
      <c r="TX934" s="57"/>
      <c r="TY934" s="57"/>
      <c r="TZ934" s="57"/>
      <c r="UA934" s="57"/>
      <c r="UB934" s="57"/>
      <c r="UC934" s="57"/>
      <c r="UD934" s="57"/>
      <c r="UE934" s="57"/>
      <c r="UF934" s="57"/>
      <c r="UG934" s="57"/>
      <c r="UH934" s="57"/>
      <c r="UI934" s="57"/>
      <c r="UJ934" s="57"/>
      <c r="UK934" s="57"/>
      <c r="UL934" s="57"/>
      <c r="UM934" s="57"/>
      <c r="UN934" s="57"/>
      <c r="UO934" s="57"/>
      <c r="UP934" s="57"/>
      <c r="UQ934" s="57"/>
      <c r="UR934" s="57"/>
      <c r="US934" s="57"/>
      <c r="UT934" s="57"/>
      <c r="UU934" s="57"/>
      <c r="UV934" s="57"/>
      <c r="UW934" s="57"/>
      <c r="UX934" s="57"/>
      <c r="UY934" s="57"/>
      <c r="UZ934" s="57"/>
      <c r="VA934" s="57"/>
      <c r="VB934" s="57"/>
      <c r="VC934" s="57"/>
      <c r="VD934" s="57"/>
      <c r="VE934" s="57"/>
      <c r="VF934" s="57"/>
      <c r="VG934" s="57"/>
      <c r="VH934" s="57"/>
      <c r="VI934" s="57"/>
      <c r="VJ934" s="57"/>
      <c r="VK934" s="57"/>
      <c r="VL934" s="57"/>
      <c r="VM934" s="57"/>
      <c r="VN934" s="57"/>
      <c r="VO934" s="57"/>
      <c r="VP934" s="57"/>
      <c r="VQ934" s="57"/>
      <c r="VR934" s="57"/>
      <c r="VS934" s="57"/>
      <c r="VT934" s="57"/>
      <c r="VU934" s="57"/>
      <c r="VV934" s="57"/>
      <c r="VW934" s="57"/>
      <c r="VX934" s="57"/>
      <c r="VY934" s="57"/>
      <c r="VZ934" s="57"/>
      <c r="WA934" s="57"/>
      <c r="WB934" s="57"/>
      <c r="WC934" s="57"/>
      <c r="WD934" s="57"/>
      <c r="WE934" s="57"/>
      <c r="WF934" s="57"/>
      <c r="WG934" s="57"/>
      <c r="WH934" s="57"/>
      <c r="WI934" s="57"/>
      <c r="WJ934" s="57"/>
      <c r="WK934" s="57"/>
      <c r="WL934" s="57"/>
      <c r="WM934" s="57"/>
      <c r="WN934" s="57"/>
      <c r="WO934" s="57"/>
      <c r="WP934" s="57"/>
      <c r="WQ934" s="57"/>
      <c r="WR934" s="57"/>
      <c r="WS934" s="57"/>
      <c r="WT934" s="57"/>
      <c r="WU934" s="57"/>
      <c r="WV934" s="57"/>
      <c r="WW934" s="57"/>
      <c r="WX934" s="57"/>
      <c r="WY934" s="57"/>
      <c r="WZ934" s="57"/>
      <c r="XA934" s="57"/>
      <c r="XB934" s="57"/>
      <c r="XC934" s="57"/>
      <c r="XD934" s="57"/>
      <c r="XE934" s="57"/>
      <c r="XF934" s="57"/>
      <c r="XG934" s="57"/>
      <c r="XH934" s="57"/>
      <c r="XI934" s="57"/>
      <c r="XJ934" s="57"/>
      <c r="XK934" s="57"/>
      <c r="XL934" s="57"/>
      <c r="XM934" s="57"/>
      <c r="XN934" s="57"/>
      <c r="XO934" s="57"/>
      <c r="XP934" s="57"/>
      <c r="XQ934" s="57"/>
      <c r="XR934" s="57"/>
      <c r="XS934" s="57"/>
      <c r="XT934" s="57"/>
      <c r="XU934" s="57"/>
      <c r="XV934" s="57"/>
      <c r="XW934" s="57"/>
    </row>
    <row r="935">
      <c r="AI935" s="57"/>
      <c r="BR935" s="57"/>
      <c r="DA935" s="57"/>
      <c r="EJ935" s="57"/>
      <c r="EK935" s="57"/>
      <c r="EL935" s="57"/>
      <c r="EM935" s="57"/>
      <c r="EN935" s="57"/>
      <c r="EO935" s="57"/>
      <c r="EP935" s="57"/>
      <c r="EQ935" s="57"/>
      <c r="ER935" s="57"/>
      <c r="ES935" s="57"/>
      <c r="ET935" s="57"/>
      <c r="EU935" s="57"/>
      <c r="EV935" s="57"/>
      <c r="EW935" s="57"/>
      <c r="EX935" s="57"/>
      <c r="EY935" s="57"/>
      <c r="EZ935" s="57"/>
      <c r="FA935" s="57"/>
      <c r="FB935" s="57"/>
      <c r="FC935" s="57"/>
      <c r="FD935" s="57"/>
      <c r="FE935" s="57"/>
      <c r="FF935" s="57"/>
      <c r="FG935" s="57"/>
      <c r="FH935" s="57"/>
      <c r="FI935" s="57"/>
      <c r="FJ935" s="57"/>
      <c r="FK935" s="57"/>
      <c r="FL935" s="57"/>
      <c r="FM935" s="57"/>
      <c r="FN935" s="57"/>
      <c r="FO935" s="57"/>
      <c r="FP935" s="57"/>
      <c r="FQ935" s="57"/>
      <c r="FR935" s="57"/>
      <c r="FS935" s="57"/>
      <c r="FT935" s="57"/>
      <c r="FU935" s="57"/>
      <c r="FV935" s="57"/>
      <c r="FW935" s="57"/>
      <c r="FX935" s="57"/>
      <c r="FY935" s="57"/>
      <c r="FZ935" s="57"/>
      <c r="GA935" s="57"/>
      <c r="GB935" s="57"/>
      <c r="GC935" s="57"/>
      <c r="GD935" s="57"/>
      <c r="GE935" s="57"/>
      <c r="GF935" s="57"/>
      <c r="GG935" s="57"/>
      <c r="GH935" s="57"/>
      <c r="GI935" s="57"/>
      <c r="GJ935" s="57"/>
      <c r="GK935" s="57"/>
      <c r="GL935" s="57"/>
      <c r="GM935" s="57"/>
      <c r="GN935" s="57"/>
      <c r="GO935" s="57"/>
      <c r="GP935" s="57"/>
      <c r="GQ935" s="57"/>
      <c r="GR935" s="57"/>
      <c r="GS935" s="57"/>
      <c r="GT935" s="57"/>
      <c r="GU935" s="57"/>
      <c r="GV935" s="57"/>
      <c r="GW935" s="57"/>
      <c r="GX935" s="57"/>
      <c r="GY935" s="57"/>
      <c r="GZ935" s="57"/>
      <c r="HA935" s="57"/>
      <c r="HB935" s="57"/>
      <c r="HC935" s="57"/>
      <c r="HD935" s="57"/>
      <c r="HE935" s="57"/>
      <c r="HF935" s="57"/>
      <c r="HG935" s="57"/>
      <c r="HH935" s="57"/>
      <c r="HI935" s="57"/>
      <c r="HJ935" s="57"/>
      <c r="HK935" s="57"/>
      <c r="HL935" s="57"/>
      <c r="HM935" s="57"/>
      <c r="HN935" s="57"/>
      <c r="HO935" s="57"/>
      <c r="HP935" s="57"/>
      <c r="HQ935" s="57"/>
      <c r="HR935" s="57"/>
      <c r="HS935" s="57"/>
      <c r="HT935" s="57"/>
      <c r="HU935" s="57"/>
      <c r="HV935" s="57"/>
      <c r="HW935" s="57"/>
      <c r="HX935" s="57"/>
      <c r="HY935" s="57"/>
      <c r="HZ935" s="57"/>
      <c r="IA935" s="57"/>
      <c r="IB935" s="57"/>
      <c r="IC935" s="57"/>
      <c r="ID935" s="57"/>
      <c r="IE935" s="57"/>
      <c r="IF935" s="57"/>
      <c r="IG935" s="57"/>
      <c r="IH935" s="57"/>
      <c r="II935" s="57"/>
      <c r="IJ935" s="57"/>
      <c r="IK935" s="57"/>
      <c r="IL935" s="57"/>
      <c r="IM935" s="57"/>
      <c r="IN935" s="57"/>
      <c r="IO935" s="57"/>
      <c r="IP935" s="57"/>
      <c r="IQ935" s="57"/>
      <c r="IR935" s="57"/>
      <c r="IS935" s="57"/>
      <c r="IT935" s="57"/>
      <c r="IU935" s="57"/>
      <c r="IV935" s="57"/>
      <c r="IW935" s="57"/>
      <c r="IX935" s="57"/>
      <c r="IY935" s="57"/>
      <c r="IZ935" s="57"/>
      <c r="JA935" s="57"/>
      <c r="JB935" s="57"/>
      <c r="JC935" s="57"/>
      <c r="JD935" s="57"/>
      <c r="JE935" s="57"/>
      <c r="JF935" s="57"/>
      <c r="JG935" s="57"/>
      <c r="JH935" s="57"/>
      <c r="JI935" s="57"/>
      <c r="JJ935" s="57"/>
      <c r="JK935" s="57"/>
      <c r="JL935" s="57"/>
      <c r="JM935" s="57"/>
      <c r="JN935" s="57"/>
      <c r="JO935" s="57"/>
      <c r="JP935" s="57"/>
      <c r="JQ935" s="57"/>
      <c r="JR935" s="57"/>
      <c r="JS935" s="57"/>
      <c r="JT935" s="57"/>
      <c r="JU935" s="57"/>
      <c r="JV935" s="57"/>
      <c r="JW935" s="57"/>
      <c r="JX935" s="57"/>
      <c r="JY935" s="57"/>
      <c r="JZ935" s="57"/>
      <c r="KA935" s="57"/>
      <c r="KB935" s="57"/>
      <c r="KC935" s="57"/>
      <c r="KD935" s="57"/>
      <c r="KE935" s="57"/>
      <c r="KF935" s="57"/>
      <c r="KG935" s="57"/>
      <c r="KH935" s="57"/>
      <c r="KI935" s="57"/>
      <c r="KJ935" s="57"/>
      <c r="KK935" s="57"/>
      <c r="KL935" s="57"/>
      <c r="KM935" s="57"/>
      <c r="KN935" s="57"/>
      <c r="KO935" s="57"/>
      <c r="KP935" s="57"/>
      <c r="KQ935" s="57"/>
      <c r="KR935" s="57"/>
      <c r="KS935" s="57"/>
      <c r="KT935" s="57"/>
      <c r="KU935" s="57"/>
      <c r="KV935" s="57"/>
      <c r="KW935" s="57"/>
      <c r="KX935" s="57"/>
      <c r="KY935" s="57"/>
      <c r="KZ935" s="57"/>
      <c r="LA935" s="57"/>
      <c r="LB935" s="57"/>
      <c r="LC935" s="57"/>
      <c r="LD935" s="57"/>
      <c r="LE935" s="57"/>
      <c r="LF935" s="57"/>
      <c r="LG935" s="57"/>
      <c r="LH935" s="57"/>
      <c r="LI935" s="57"/>
      <c r="LJ935" s="57"/>
      <c r="LK935" s="57"/>
      <c r="LL935" s="57"/>
      <c r="LM935" s="57"/>
      <c r="LN935" s="57"/>
      <c r="LO935" s="57"/>
      <c r="LP935" s="57"/>
      <c r="LQ935" s="57"/>
      <c r="LR935" s="57"/>
      <c r="LS935" s="57"/>
      <c r="LT935" s="57"/>
      <c r="LU935" s="57"/>
      <c r="LV935" s="57"/>
      <c r="LW935" s="57"/>
      <c r="LX935" s="57"/>
      <c r="LY935" s="57"/>
      <c r="LZ935" s="57"/>
      <c r="MA935" s="57"/>
      <c r="MB935" s="57"/>
      <c r="MC935" s="57"/>
      <c r="MD935" s="57"/>
      <c r="ME935" s="57"/>
      <c r="MF935" s="57"/>
      <c r="MG935" s="57"/>
      <c r="MH935" s="57"/>
      <c r="MI935" s="57"/>
      <c r="MJ935" s="57"/>
      <c r="MK935" s="57"/>
      <c r="ML935" s="57"/>
      <c r="MM935" s="57"/>
      <c r="MN935" s="57"/>
      <c r="MO935" s="57"/>
      <c r="MP935" s="57"/>
      <c r="MQ935" s="57"/>
      <c r="MR935" s="57"/>
      <c r="MS935" s="57"/>
      <c r="MT935" s="57"/>
      <c r="MU935" s="57"/>
      <c r="MV935" s="57"/>
      <c r="MW935" s="57"/>
      <c r="MX935" s="57"/>
      <c r="MY935" s="57"/>
      <c r="MZ935" s="57"/>
      <c r="NA935" s="57"/>
      <c r="NB935" s="57"/>
      <c r="NC935" s="57"/>
      <c r="ND935" s="57"/>
      <c r="NE935" s="57"/>
      <c r="NF935" s="57"/>
      <c r="NG935" s="57"/>
      <c r="NH935" s="57"/>
      <c r="NI935" s="57"/>
      <c r="NJ935" s="57"/>
      <c r="NK935" s="57"/>
      <c r="NL935" s="57"/>
      <c r="NM935" s="57"/>
      <c r="NN935" s="57"/>
      <c r="NO935" s="57"/>
      <c r="NP935" s="57"/>
      <c r="NQ935" s="57"/>
      <c r="NR935" s="57"/>
      <c r="NS935" s="57"/>
      <c r="NT935" s="57"/>
      <c r="NU935" s="57"/>
      <c r="NV935" s="57"/>
      <c r="NW935" s="57"/>
      <c r="NX935" s="57"/>
      <c r="NY935" s="57"/>
      <c r="NZ935" s="57"/>
      <c r="OA935" s="57"/>
      <c r="OB935" s="57"/>
      <c r="OC935" s="57"/>
      <c r="OD935" s="57"/>
      <c r="OE935" s="57"/>
      <c r="OF935" s="57"/>
      <c r="OG935" s="57"/>
      <c r="OH935" s="57"/>
      <c r="OI935" s="57"/>
      <c r="OJ935" s="57"/>
      <c r="OK935" s="57"/>
      <c r="OL935" s="57"/>
      <c r="OM935" s="57"/>
      <c r="ON935" s="57"/>
      <c r="OO935" s="57"/>
      <c r="OP935" s="57"/>
      <c r="OQ935" s="57"/>
      <c r="OR935" s="57"/>
      <c r="OS935" s="57"/>
      <c r="OT935" s="57"/>
      <c r="OU935" s="57"/>
      <c r="OV935" s="57"/>
      <c r="OW935" s="57"/>
      <c r="OX935" s="57"/>
      <c r="OY935" s="57"/>
      <c r="OZ935" s="57"/>
      <c r="PA935" s="57"/>
      <c r="PB935" s="57"/>
      <c r="PC935" s="57"/>
      <c r="PD935" s="57"/>
      <c r="PE935" s="57"/>
      <c r="PF935" s="57"/>
      <c r="PG935" s="57"/>
      <c r="PH935" s="57"/>
      <c r="PI935" s="57"/>
      <c r="PJ935" s="57"/>
      <c r="PK935" s="57"/>
      <c r="PL935" s="57"/>
      <c r="PM935" s="57"/>
      <c r="PN935" s="57"/>
      <c r="PO935" s="57"/>
      <c r="PP935" s="57"/>
      <c r="PQ935" s="57"/>
      <c r="PR935" s="57"/>
      <c r="PS935" s="57"/>
      <c r="PT935" s="57"/>
      <c r="PU935" s="57"/>
      <c r="PV935" s="57"/>
      <c r="PW935" s="57"/>
      <c r="PX935" s="57"/>
      <c r="PY935" s="57"/>
      <c r="PZ935" s="57"/>
      <c r="QA935" s="57"/>
      <c r="QB935" s="57"/>
      <c r="QC935" s="57"/>
      <c r="QD935" s="57"/>
      <c r="QE935" s="57"/>
      <c r="QF935" s="57"/>
      <c r="QG935" s="57"/>
      <c r="QH935" s="57"/>
      <c r="QI935" s="57"/>
      <c r="QJ935" s="57"/>
      <c r="QK935" s="57"/>
      <c r="QL935" s="57"/>
      <c r="QM935" s="57"/>
      <c r="QN935" s="57"/>
      <c r="QO935" s="57"/>
      <c r="QP935" s="57"/>
      <c r="QQ935" s="57"/>
      <c r="QR935" s="57"/>
      <c r="QS935" s="57"/>
      <c r="QT935" s="57"/>
      <c r="QU935" s="57"/>
      <c r="QV935" s="57"/>
      <c r="QW935" s="57"/>
      <c r="QX935" s="57"/>
      <c r="QY935" s="57"/>
      <c r="QZ935" s="57"/>
      <c r="RA935" s="57"/>
      <c r="RB935" s="57"/>
      <c r="RC935" s="57"/>
      <c r="RD935" s="57"/>
      <c r="RE935" s="57"/>
      <c r="RF935" s="57"/>
      <c r="RG935" s="57"/>
      <c r="RH935" s="57"/>
      <c r="RI935" s="57"/>
      <c r="RJ935" s="57"/>
      <c r="RK935" s="57"/>
      <c r="RL935" s="57"/>
      <c r="RM935" s="57"/>
      <c r="RN935" s="57"/>
      <c r="RO935" s="57"/>
      <c r="RP935" s="57"/>
      <c r="RQ935" s="57"/>
      <c r="RR935" s="57"/>
      <c r="RS935" s="57"/>
      <c r="RT935" s="57"/>
      <c r="RU935" s="57"/>
      <c r="RV935" s="57"/>
      <c r="RW935" s="57"/>
      <c r="RX935" s="57"/>
      <c r="RY935" s="57"/>
      <c r="RZ935" s="57"/>
      <c r="SA935" s="57"/>
      <c r="SB935" s="57"/>
      <c r="SC935" s="57"/>
      <c r="SD935" s="57"/>
      <c r="SE935" s="57"/>
      <c r="SF935" s="57"/>
      <c r="SG935" s="57"/>
      <c r="SH935" s="57"/>
      <c r="SI935" s="57"/>
      <c r="SJ935" s="57"/>
      <c r="SK935" s="57"/>
      <c r="SL935" s="57"/>
      <c r="SM935" s="57"/>
      <c r="SN935" s="57"/>
      <c r="SO935" s="57"/>
      <c r="SP935" s="57"/>
      <c r="SQ935" s="57"/>
      <c r="SR935" s="57"/>
      <c r="SS935" s="57"/>
      <c r="ST935" s="57"/>
      <c r="SU935" s="57"/>
      <c r="SV935" s="57"/>
      <c r="SW935" s="57"/>
      <c r="SX935" s="57"/>
      <c r="SY935" s="57"/>
      <c r="SZ935" s="57"/>
      <c r="TA935" s="57"/>
      <c r="TB935" s="57"/>
      <c r="TC935" s="57"/>
      <c r="TD935" s="57"/>
      <c r="TE935" s="57"/>
      <c r="TF935" s="57"/>
      <c r="TG935" s="57"/>
      <c r="TH935" s="57"/>
      <c r="TI935" s="57"/>
      <c r="TJ935" s="57"/>
      <c r="TK935" s="57"/>
      <c r="TL935" s="57"/>
      <c r="TM935" s="57"/>
      <c r="TN935" s="57"/>
      <c r="TO935" s="57"/>
      <c r="TP935" s="57"/>
      <c r="TQ935" s="57"/>
      <c r="TR935" s="57"/>
      <c r="TS935" s="57"/>
      <c r="TT935" s="57"/>
      <c r="TU935" s="57"/>
      <c r="TV935" s="57"/>
      <c r="TW935" s="57"/>
      <c r="TX935" s="57"/>
      <c r="TY935" s="57"/>
      <c r="TZ935" s="57"/>
      <c r="UA935" s="57"/>
      <c r="UB935" s="57"/>
      <c r="UC935" s="57"/>
      <c r="UD935" s="57"/>
      <c r="UE935" s="57"/>
      <c r="UF935" s="57"/>
      <c r="UG935" s="57"/>
      <c r="UH935" s="57"/>
      <c r="UI935" s="57"/>
      <c r="UJ935" s="57"/>
      <c r="UK935" s="57"/>
      <c r="UL935" s="57"/>
      <c r="UM935" s="57"/>
      <c r="UN935" s="57"/>
      <c r="UO935" s="57"/>
      <c r="UP935" s="57"/>
      <c r="UQ935" s="57"/>
      <c r="UR935" s="57"/>
      <c r="US935" s="57"/>
      <c r="UT935" s="57"/>
      <c r="UU935" s="57"/>
      <c r="UV935" s="57"/>
      <c r="UW935" s="57"/>
      <c r="UX935" s="57"/>
      <c r="UY935" s="57"/>
      <c r="UZ935" s="57"/>
      <c r="VA935" s="57"/>
      <c r="VB935" s="57"/>
      <c r="VC935" s="57"/>
      <c r="VD935" s="57"/>
      <c r="VE935" s="57"/>
      <c r="VF935" s="57"/>
      <c r="VG935" s="57"/>
      <c r="VH935" s="57"/>
      <c r="VI935" s="57"/>
      <c r="VJ935" s="57"/>
      <c r="VK935" s="57"/>
      <c r="VL935" s="57"/>
      <c r="VM935" s="57"/>
      <c r="VN935" s="57"/>
      <c r="VO935" s="57"/>
      <c r="VP935" s="57"/>
      <c r="VQ935" s="57"/>
      <c r="VR935" s="57"/>
      <c r="VS935" s="57"/>
      <c r="VT935" s="57"/>
      <c r="VU935" s="57"/>
      <c r="VV935" s="57"/>
      <c r="VW935" s="57"/>
      <c r="VX935" s="57"/>
      <c r="VY935" s="57"/>
      <c r="VZ935" s="57"/>
      <c r="WA935" s="57"/>
      <c r="WB935" s="57"/>
      <c r="WC935" s="57"/>
      <c r="WD935" s="57"/>
      <c r="WE935" s="57"/>
      <c r="WF935" s="57"/>
      <c r="WG935" s="57"/>
      <c r="WH935" s="57"/>
      <c r="WI935" s="57"/>
      <c r="WJ935" s="57"/>
      <c r="WK935" s="57"/>
      <c r="WL935" s="57"/>
      <c r="WM935" s="57"/>
      <c r="WN935" s="57"/>
      <c r="WO935" s="57"/>
      <c r="WP935" s="57"/>
      <c r="WQ935" s="57"/>
      <c r="WR935" s="57"/>
      <c r="WS935" s="57"/>
      <c r="WT935" s="57"/>
      <c r="WU935" s="57"/>
      <c r="WV935" s="57"/>
      <c r="WW935" s="57"/>
      <c r="WX935" s="57"/>
      <c r="WY935" s="57"/>
      <c r="WZ935" s="57"/>
      <c r="XA935" s="57"/>
      <c r="XB935" s="57"/>
      <c r="XC935" s="57"/>
      <c r="XD935" s="57"/>
      <c r="XE935" s="57"/>
      <c r="XF935" s="57"/>
      <c r="XG935" s="57"/>
      <c r="XH935" s="57"/>
      <c r="XI935" s="57"/>
      <c r="XJ935" s="57"/>
      <c r="XK935" s="57"/>
      <c r="XL935" s="57"/>
      <c r="XM935" s="57"/>
      <c r="XN935" s="57"/>
      <c r="XO935" s="57"/>
      <c r="XP935" s="57"/>
      <c r="XQ935" s="57"/>
      <c r="XR935" s="57"/>
      <c r="XS935" s="57"/>
      <c r="XT935" s="57"/>
      <c r="XU935" s="57"/>
      <c r="XV935" s="57"/>
      <c r="XW935" s="57"/>
    </row>
    <row r="936">
      <c r="AI936" s="57"/>
      <c r="BR936" s="57"/>
      <c r="DA936" s="57"/>
      <c r="EJ936" s="57"/>
      <c r="EK936" s="57"/>
      <c r="EL936" s="57"/>
      <c r="EM936" s="57"/>
      <c r="EN936" s="57"/>
      <c r="EO936" s="57"/>
      <c r="EP936" s="57"/>
      <c r="EQ936" s="57"/>
      <c r="ER936" s="57"/>
      <c r="ES936" s="57"/>
      <c r="ET936" s="57"/>
      <c r="EU936" s="57"/>
      <c r="EV936" s="57"/>
      <c r="EW936" s="57"/>
      <c r="EX936" s="57"/>
      <c r="EY936" s="57"/>
      <c r="EZ936" s="57"/>
      <c r="FA936" s="57"/>
      <c r="FB936" s="57"/>
      <c r="FC936" s="57"/>
      <c r="FD936" s="57"/>
      <c r="FE936" s="57"/>
      <c r="FF936" s="57"/>
      <c r="FG936" s="57"/>
      <c r="FH936" s="57"/>
      <c r="FI936" s="57"/>
      <c r="FJ936" s="57"/>
      <c r="FK936" s="57"/>
      <c r="FL936" s="57"/>
      <c r="FM936" s="57"/>
      <c r="FN936" s="57"/>
      <c r="FO936" s="57"/>
      <c r="FP936" s="57"/>
      <c r="FQ936" s="57"/>
      <c r="FR936" s="57"/>
      <c r="FS936" s="57"/>
      <c r="FT936" s="57"/>
      <c r="FU936" s="57"/>
      <c r="FV936" s="57"/>
      <c r="FW936" s="57"/>
      <c r="FX936" s="57"/>
      <c r="FY936" s="57"/>
      <c r="FZ936" s="57"/>
      <c r="GA936" s="57"/>
      <c r="GB936" s="57"/>
      <c r="GC936" s="57"/>
      <c r="GD936" s="57"/>
      <c r="GE936" s="57"/>
      <c r="GF936" s="57"/>
      <c r="GG936" s="57"/>
      <c r="GH936" s="57"/>
      <c r="GI936" s="57"/>
      <c r="GJ936" s="57"/>
      <c r="GK936" s="57"/>
      <c r="GL936" s="57"/>
      <c r="GM936" s="57"/>
      <c r="GN936" s="57"/>
      <c r="GO936" s="57"/>
      <c r="GP936" s="57"/>
      <c r="GQ936" s="57"/>
      <c r="GR936" s="57"/>
      <c r="GS936" s="57"/>
      <c r="GT936" s="57"/>
      <c r="GU936" s="57"/>
      <c r="GV936" s="57"/>
      <c r="GW936" s="57"/>
      <c r="GX936" s="57"/>
      <c r="GY936" s="57"/>
      <c r="GZ936" s="57"/>
      <c r="HA936" s="57"/>
      <c r="HB936" s="57"/>
      <c r="HC936" s="57"/>
      <c r="HD936" s="57"/>
      <c r="HE936" s="57"/>
      <c r="HF936" s="57"/>
      <c r="HG936" s="57"/>
      <c r="HH936" s="57"/>
      <c r="HI936" s="57"/>
      <c r="HJ936" s="57"/>
      <c r="HK936" s="57"/>
      <c r="HL936" s="57"/>
      <c r="HM936" s="57"/>
      <c r="HN936" s="57"/>
      <c r="HO936" s="57"/>
      <c r="HP936" s="57"/>
      <c r="HQ936" s="57"/>
      <c r="HR936" s="57"/>
      <c r="HS936" s="57"/>
      <c r="HT936" s="57"/>
      <c r="HU936" s="57"/>
      <c r="HV936" s="57"/>
      <c r="HW936" s="57"/>
      <c r="HX936" s="57"/>
      <c r="HY936" s="57"/>
      <c r="HZ936" s="57"/>
      <c r="IA936" s="57"/>
      <c r="IB936" s="57"/>
      <c r="IC936" s="57"/>
      <c r="ID936" s="57"/>
      <c r="IE936" s="57"/>
      <c r="IF936" s="57"/>
      <c r="IG936" s="57"/>
      <c r="IH936" s="57"/>
      <c r="II936" s="57"/>
      <c r="IJ936" s="57"/>
      <c r="IK936" s="57"/>
      <c r="IL936" s="57"/>
      <c r="IM936" s="57"/>
      <c r="IN936" s="57"/>
      <c r="IO936" s="57"/>
      <c r="IP936" s="57"/>
      <c r="IQ936" s="57"/>
      <c r="IR936" s="57"/>
      <c r="IS936" s="57"/>
      <c r="IT936" s="57"/>
      <c r="IU936" s="57"/>
      <c r="IV936" s="57"/>
      <c r="IW936" s="57"/>
      <c r="IX936" s="57"/>
      <c r="IY936" s="57"/>
      <c r="IZ936" s="57"/>
      <c r="JA936" s="57"/>
      <c r="JB936" s="57"/>
      <c r="JC936" s="57"/>
      <c r="JD936" s="57"/>
      <c r="JE936" s="57"/>
      <c r="JF936" s="57"/>
      <c r="JG936" s="57"/>
      <c r="JH936" s="57"/>
      <c r="JI936" s="57"/>
      <c r="JJ936" s="57"/>
      <c r="JK936" s="57"/>
      <c r="JL936" s="57"/>
      <c r="JM936" s="57"/>
      <c r="JN936" s="57"/>
      <c r="JO936" s="57"/>
      <c r="JP936" s="57"/>
      <c r="JQ936" s="57"/>
      <c r="JR936" s="57"/>
      <c r="JS936" s="57"/>
      <c r="JT936" s="57"/>
      <c r="JU936" s="57"/>
      <c r="JV936" s="57"/>
      <c r="JW936" s="57"/>
      <c r="JX936" s="57"/>
      <c r="JY936" s="57"/>
      <c r="JZ936" s="57"/>
      <c r="KA936" s="57"/>
      <c r="KB936" s="57"/>
      <c r="KC936" s="57"/>
      <c r="KD936" s="57"/>
      <c r="KE936" s="57"/>
      <c r="KF936" s="57"/>
      <c r="KG936" s="57"/>
      <c r="KH936" s="57"/>
      <c r="KI936" s="57"/>
      <c r="KJ936" s="57"/>
      <c r="KK936" s="57"/>
      <c r="KL936" s="57"/>
      <c r="KM936" s="57"/>
      <c r="KN936" s="57"/>
      <c r="KO936" s="57"/>
      <c r="KP936" s="57"/>
      <c r="KQ936" s="57"/>
      <c r="KR936" s="57"/>
      <c r="KS936" s="57"/>
      <c r="KT936" s="57"/>
      <c r="KU936" s="57"/>
      <c r="KV936" s="57"/>
      <c r="KW936" s="57"/>
      <c r="KX936" s="57"/>
      <c r="KY936" s="57"/>
      <c r="KZ936" s="57"/>
      <c r="LA936" s="57"/>
      <c r="LB936" s="57"/>
      <c r="LC936" s="57"/>
      <c r="LD936" s="57"/>
      <c r="LE936" s="57"/>
      <c r="LF936" s="57"/>
      <c r="LG936" s="57"/>
      <c r="LH936" s="57"/>
      <c r="LI936" s="57"/>
      <c r="LJ936" s="57"/>
      <c r="LK936" s="57"/>
      <c r="LL936" s="57"/>
      <c r="LM936" s="57"/>
      <c r="LN936" s="57"/>
      <c r="LO936" s="57"/>
      <c r="LP936" s="57"/>
      <c r="LQ936" s="57"/>
      <c r="LR936" s="57"/>
      <c r="LS936" s="57"/>
      <c r="LT936" s="57"/>
      <c r="LU936" s="57"/>
      <c r="LV936" s="57"/>
      <c r="LW936" s="57"/>
      <c r="LX936" s="57"/>
      <c r="LY936" s="57"/>
      <c r="LZ936" s="57"/>
      <c r="MA936" s="57"/>
      <c r="MB936" s="57"/>
      <c r="MC936" s="57"/>
      <c r="MD936" s="57"/>
      <c r="ME936" s="57"/>
      <c r="MF936" s="57"/>
      <c r="MG936" s="57"/>
      <c r="MH936" s="57"/>
      <c r="MI936" s="57"/>
      <c r="MJ936" s="57"/>
      <c r="MK936" s="57"/>
      <c r="ML936" s="57"/>
      <c r="MM936" s="57"/>
      <c r="MN936" s="57"/>
      <c r="MO936" s="57"/>
      <c r="MP936" s="57"/>
      <c r="MQ936" s="57"/>
      <c r="MR936" s="57"/>
      <c r="MS936" s="57"/>
      <c r="MT936" s="57"/>
      <c r="MU936" s="57"/>
      <c r="MV936" s="57"/>
      <c r="MW936" s="57"/>
      <c r="MX936" s="57"/>
      <c r="MY936" s="57"/>
      <c r="MZ936" s="57"/>
      <c r="NA936" s="57"/>
      <c r="NB936" s="57"/>
      <c r="NC936" s="57"/>
      <c r="ND936" s="57"/>
      <c r="NE936" s="57"/>
      <c r="NF936" s="57"/>
      <c r="NG936" s="57"/>
      <c r="NH936" s="57"/>
      <c r="NI936" s="57"/>
      <c r="NJ936" s="57"/>
      <c r="NK936" s="57"/>
      <c r="NL936" s="57"/>
      <c r="NM936" s="57"/>
      <c r="NN936" s="57"/>
      <c r="NO936" s="57"/>
      <c r="NP936" s="57"/>
      <c r="NQ936" s="57"/>
      <c r="NR936" s="57"/>
      <c r="NS936" s="57"/>
      <c r="NT936" s="57"/>
      <c r="NU936" s="57"/>
      <c r="NV936" s="57"/>
      <c r="NW936" s="57"/>
      <c r="NX936" s="57"/>
      <c r="NY936" s="57"/>
      <c r="NZ936" s="57"/>
      <c r="OA936" s="57"/>
      <c r="OB936" s="57"/>
      <c r="OC936" s="57"/>
      <c r="OD936" s="57"/>
      <c r="OE936" s="57"/>
      <c r="OF936" s="57"/>
      <c r="OG936" s="57"/>
      <c r="OH936" s="57"/>
      <c r="OI936" s="57"/>
      <c r="OJ936" s="57"/>
      <c r="OK936" s="57"/>
      <c r="OL936" s="57"/>
      <c r="OM936" s="57"/>
      <c r="ON936" s="57"/>
      <c r="OO936" s="57"/>
      <c r="OP936" s="57"/>
      <c r="OQ936" s="57"/>
      <c r="OR936" s="57"/>
      <c r="OS936" s="57"/>
      <c r="OT936" s="57"/>
      <c r="OU936" s="57"/>
      <c r="OV936" s="57"/>
      <c r="OW936" s="57"/>
      <c r="OX936" s="57"/>
      <c r="OY936" s="57"/>
      <c r="OZ936" s="57"/>
      <c r="PA936" s="57"/>
      <c r="PB936" s="57"/>
      <c r="PC936" s="57"/>
      <c r="PD936" s="57"/>
      <c r="PE936" s="57"/>
      <c r="PF936" s="57"/>
      <c r="PG936" s="57"/>
      <c r="PH936" s="57"/>
      <c r="PI936" s="57"/>
      <c r="PJ936" s="57"/>
      <c r="PK936" s="57"/>
      <c r="PL936" s="57"/>
      <c r="PM936" s="57"/>
      <c r="PN936" s="57"/>
      <c r="PO936" s="57"/>
      <c r="PP936" s="57"/>
      <c r="PQ936" s="57"/>
      <c r="PR936" s="57"/>
      <c r="PS936" s="57"/>
      <c r="PT936" s="57"/>
      <c r="PU936" s="57"/>
      <c r="PV936" s="57"/>
      <c r="PW936" s="57"/>
      <c r="PX936" s="57"/>
      <c r="PY936" s="57"/>
      <c r="PZ936" s="57"/>
      <c r="QA936" s="57"/>
      <c r="QB936" s="57"/>
      <c r="QC936" s="57"/>
      <c r="QD936" s="57"/>
      <c r="QE936" s="57"/>
      <c r="QF936" s="57"/>
      <c r="QG936" s="57"/>
      <c r="QH936" s="57"/>
      <c r="QI936" s="57"/>
      <c r="QJ936" s="57"/>
      <c r="QK936" s="57"/>
      <c r="QL936" s="57"/>
      <c r="QM936" s="57"/>
      <c r="QN936" s="57"/>
      <c r="QO936" s="57"/>
      <c r="QP936" s="57"/>
      <c r="QQ936" s="57"/>
      <c r="QR936" s="57"/>
      <c r="QS936" s="57"/>
      <c r="QT936" s="57"/>
      <c r="QU936" s="57"/>
      <c r="QV936" s="57"/>
      <c r="QW936" s="57"/>
      <c r="QX936" s="57"/>
      <c r="QY936" s="57"/>
      <c r="QZ936" s="57"/>
      <c r="RA936" s="57"/>
      <c r="RB936" s="57"/>
      <c r="RC936" s="57"/>
      <c r="RD936" s="57"/>
      <c r="RE936" s="57"/>
      <c r="RF936" s="57"/>
      <c r="RG936" s="57"/>
      <c r="RH936" s="57"/>
      <c r="RI936" s="57"/>
      <c r="RJ936" s="57"/>
      <c r="RK936" s="57"/>
      <c r="RL936" s="57"/>
      <c r="RM936" s="57"/>
      <c r="RN936" s="57"/>
      <c r="RO936" s="57"/>
      <c r="RP936" s="57"/>
      <c r="RQ936" s="57"/>
      <c r="RR936" s="57"/>
      <c r="RS936" s="57"/>
      <c r="RT936" s="57"/>
      <c r="RU936" s="57"/>
      <c r="RV936" s="57"/>
      <c r="RW936" s="57"/>
      <c r="RX936" s="57"/>
      <c r="RY936" s="57"/>
      <c r="RZ936" s="57"/>
      <c r="SA936" s="57"/>
      <c r="SB936" s="57"/>
      <c r="SC936" s="57"/>
      <c r="SD936" s="57"/>
      <c r="SE936" s="57"/>
      <c r="SF936" s="57"/>
      <c r="SG936" s="57"/>
      <c r="SH936" s="57"/>
      <c r="SI936" s="57"/>
      <c r="SJ936" s="57"/>
      <c r="SK936" s="57"/>
      <c r="SL936" s="57"/>
      <c r="SM936" s="57"/>
      <c r="SN936" s="57"/>
      <c r="SO936" s="57"/>
      <c r="SP936" s="57"/>
      <c r="SQ936" s="57"/>
      <c r="SR936" s="57"/>
      <c r="SS936" s="57"/>
      <c r="ST936" s="57"/>
      <c r="SU936" s="57"/>
      <c r="SV936" s="57"/>
      <c r="SW936" s="57"/>
      <c r="SX936" s="57"/>
      <c r="SY936" s="57"/>
      <c r="SZ936" s="57"/>
      <c r="TA936" s="57"/>
      <c r="TB936" s="57"/>
      <c r="TC936" s="57"/>
      <c r="TD936" s="57"/>
      <c r="TE936" s="57"/>
      <c r="TF936" s="57"/>
      <c r="TG936" s="57"/>
      <c r="TH936" s="57"/>
      <c r="TI936" s="57"/>
      <c r="TJ936" s="57"/>
      <c r="TK936" s="57"/>
      <c r="TL936" s="57"/>
      <c r="TM936" s="57"/>
      <c r="TN936" s="57"/>
      <c r="TO936" s="57"/>
      <c r="TP936" s="57"/>
      <c r="TQ936" s="57"/>
      <c r="TR936" s="57"/>
      <c r="TS936" s="57"/>
      <c r="TT936" s="57"/>
      <c r="TU936" s="57"/>
      <c r="TV936" s="57"/>
      <c r="TW936" s="57"/>
      <c r="TX936" s="57"/>
      <c r="TY936" s="57"/>
      <c r="TZ936" s="57"/>
      <c r="UA936" s="57"/>
      <c r="UB936" s="57"/>
      <c r="UC936" s="57"/>
      <c r="UD936" s="57"/>
      <c r="UE936" s="57"/>
      <c r="UF936" s="57"/>
      <c r="UG936" s="57"/>
      <c r="UH936" s="57"/>
      <c r="UI936" s="57"/>
      <c r="UJ936" s="57"/>
      <c r="UK936" s="57"/>
      <c r="UL936" s="57"/>
      <c r="UM936" s="57"/>
      <c r="UN936" s="57"/>
      <c r="UO936" s="57"/>
      <c r="UP936" s="57"/>
      <c r="UQ936" s="57"/>
      <c r="UR936" s="57"/>
      <c r="US936" s="57"/>
      <c r="UT936" s="57"/>
      <c r="UU936" s="57"/>
      <c r="UV936" s="57"/>
      <c r="UW936" s="57"/>
      <c r="UX936" s="57"/>
      <c r="UY936" s="57"/>
      <c r="UZ936" s="57"/>
      <c r="VA936" s="57"/>
      <c r="VB936" s="57"/>
      <c r="VC936" s="57"/>
      <c r="VD936" s="57"/>
      <c r="VE936" s="57"/>
      <c r="VF936" s="57"/>
      <c r="VG936" s="57"/>
      <c r="VH936" s="57"/>
      <c r="VI936" s="57"/>
      <c r="VJ936" s="57"/>
      <c r="VK936" s="57"/>
      <c r="VL936" s="57"/>
      <c r="VM936" s="57"/>
      <c r="VN936" s="57"/>
      <c r="VO936" s="57"/>
      <c r="VP936" s="57"/>
      <c r="VQ936" s="57"/>
      <c r="VR936" s="57"/>
      <c r="VS936" s="57"/>
      <c r="VT936" s="57"/>
      <c r="VU936" s="57"/>
      <c r="VV936" s="57"/>
      <c r="VW936" s="57"/>
      <c r="VX936" s="57"/>
      <c r="VY936" s="57"/>
      <c r="VZ936" s="57"/>
      <c r="WA936" s="57"/>
      <c r="WB936" s="57"/>
      <c r="WC936" s="57"/>
      <c r="WD936" s="57"/>
      <c r="WE936" s="57"/>
      <c r="WF936" s="57"/>
      <c r="WG936" s="57"/>
      <c r="WH936" s="57"/>
      <c r="WI936" s="57"/>
      <c r="WJ936" s="57"/>
      <c r="WK936" s="57"/>
      <c r="WL936" s="57"/>
      <c r="WM936" s="57"/>
      <c r="WN936" s="57"/>
      <c r="WO936" s="57"/>
      <c r="WP936" s="57"/>
      <c r="WQ936" s="57"/>
      <c r="WR936" s="57"/>
      <c r="WS936" s="57"/>
      <c r="WT936" s="57"/>
      <c r="WU936" s="57"/>
      <c r="WV936" s="57"/>
      <c r="WW936" s="57"/>
      <c r="WX936" s="57"/>
      <c r="WY936" s="57"/>
      <c r="WZ936" s="57"/>
      <c r="XA936" s="57"/>
      <c r="XB936" s="57"/>
      <c r="XC936" s="57"/>
      <c r="XD936" s="57"/>
      <c r="XE936" s="57"/>
      <c r="XF936" s="57"/>
      <c r="XG936" s="57"/>
      <c r="XH936" s="57"/>
      <c r="XI936" s="57"/>
      <c r="XJ936" s="57"/>
      <c r="XK936" s="57"/>
      <c r="XL936" s="57"/>
      <c r="XM936" s="57"/>
      <c r="XN936" s="57"/>
      <c r="XO936" s="57"/>
      <c r="XP936" s="57"/>
      <c r="XQ936" s="57"/>
      <c r="XR936" s="57"/>
      <c r="XS936" s="57"/>
      <c r="XT936" s="57"/>
      <c r="XU936" s="57"/>
      <c r="XV936" s="57"/>
      <c r="XW936" s="57"/>
    </row>
    <row r="937">
      <c r="AI937" s="57"/>
      <c r="BR937" s="57"/>
      <c r="DA937" s="57"/>
      <c r="EJ937" s="57"/>
      <c r="EK937" s="57"/>
      <c r="EL937" s="57"/>
      <c r="EM937" s="57"/>
      <c r="EN937" s="57"/>
      <c r="EO937" s="57"/>
      <c r="EP937" s="57"/>
      <c r="EQ937" s="57"/>
      <c r="ER937" s="57"/>
      <c r="ES937" s="57"/>
      <c r="ET937" s="57"/>
      <c r="EU937" s="57"/>
      <c r="EV937" s="57"/>
      <c r="EW937" s="57"/>
      <c r="EX937" s="57"/>
      <c r="EY937" s="57"/>
      <c r="EZ937" s="57"/>
      <c r="FA937" s="57"/>
      <c r="FB937" s="57"/>
      <c r="FC937" s="57"/>
      <c r="FD937" s="57"/>
      <c r="FE937" s="57"/>
      <c r="FF937" s="57"/>
      <c r="FG937" s="57"/>
      <c r="FH937" s="57"/>
      <c r="FI937" s="57"/>
      <c r="FJ937" s="57"/>
      <c r="FK937" s="57"/>
      <c r="FL937" s="57"/>
      <c r="FM937" s="57"/>
      <c r="FN937" s="57"/>
      <c r="FO937" s="57"/>
      <c r="FP937" s="57"/>
      <c r="FQ937" s="57"/>
      <c r="FR937" s="57"/>
      <c r="FS937" s="57"/>
      <c r="FT937" s="57"/>
      <c r="FU937" s="57"/>
      <c r="FV937" s="57"/>
      <c r="FW937" s="57"/>
      <c r="FX937" s="57"/>
      <c r="FY937" s="57"/>
      <c r="FZ937" s="57"/>
      <c r="GA937" s="57"/>
      <c r="GB937" s="57"/>
      <c r="GC937" s="57"/>
      <c r="GD937" s="57"/>
      <c r="GE937" s="57"/>
      <c r="GF937" s="57"/>
      <c r="GG937" s="57"/>
      <c r="GH937" s="57"/>
      <c r="GI937" s="57"/>
      <c r="GJ937" s="57"/>
      <c r="GK937" s="57"/>
      <c r="GL937" s="57"/>
      <c r="GM937" s="57"/>
      <c r="GN937" s="57"/>
      <c r="GO937" s="57"/>
      <c r="GP937" s="57"/>
      <c r="GQ937" s="57"/>
      <c r="GR937" s="57"/>
      <c r="GS937" s="57"/>
      <c r="GT937" s="57"/>
      <c r="GU937" s="57"/>
      <c r="GV937" s="57"/>
      <c r="GW937" s="57"/>
      <c r="GX937" s="57"/>
      <c r="GY937" s="57"/>
      <c r="GZ937" s="57"/>
      <c r="HA937" s="57"/>
      <c r="HB937" s="57"/>
      <c r="HC937" s="57"/>
      <c r="HD937" s="57"/>
      <c r="HE937" s="57"/>
      <c r="HF937" s="57"/>
      <c r="HG937" s="57"/>
      <c r="HH937" s="57"/>
      <c r="HI937" s="57"/>
      <c r="HJ937" s="57"/>
      <c r="HK937" s="57"/>
      <c r="HL937" s="57"/>
      <c r="HM937" s="57"/>
      <c r="HN937" s="57"/>
      <c r="HO937" s="57"/>
      <c r="HP937" s="57"/>
      <c r="HQ937" s="57"/>
      <c r="HR937" s="57"/>
      <c r="HS937" s="57"/>
      <c r="HT937" s="57"/>
      <c r="HU937" s="57"/>
      <c r="HV937" s="57"/>
      <c r="HW937" s="57"/>
      <c r="HX937" s="57"/>
      <c r="HY937" s="57"/>
      <c r="HZ937" s="57"/>
      <c r="IA937" s="57"/>
      <c r="IB937" s="57"/>
      <c r="IC937" s="57"/>
      <c r="ID937" s="57"/>
      <c r="IE937" s="57"/>
      <c r="IF937" s="57"/>
      <c r="IG937" s="57"/>
      <c r="IH937" s="57"/>
      <c r="II937" s="57"/>
      <c r="IJ937" s="57"/>
      <c r="IK937" s="57"/>
      <c r="IL937" s="57"/>
      <c r="IM937" s="57"/>
      <c r="IN937" s="57"/>
      <c r="IO937" s="57"/>
      <c r="IP937" s="57"/>
      <c r="IQ937" s="57"/>
      <c r="IR937" s="57"/>
      <c r="IS937" s="57"/>
      <c r="IT937" s="57"/>
      <c r="IU937" s="57"/>
      <c r="IV937" s="57"/>
      <c r="IW937" s="57"/>
      <c r="IX937" s="57"/>
      <c r="IY937" s="57"/>
      <c r="IZ937" s="57"/>
      <c r="JA937" s="57"/>
      <c r="JB937" s="57"/>
      <c r="JC937" s="57"/>
      <c r="JD937" s="57"/>
      <c r="JE937" s="57"/>
      <c r="JF937" s="57"/>
      <c r="JG937" s="57"/>
      <c r="JH937" s="57"/>
      <c r="JI937" s="57"/>
      <c r="JJ937" s="57"/>
      <c r="JK937" s="57"/>
      <c r="JL937" s="57"/>
      <c r="JM937" s="57"/>
      <c r="JN937" s="57"/>
      <c r="JO937" s="57"/>
      <c r="JP937" s="57"/>
      <c r="JQ937" s="57"/>
      <c r="JR937" s="57"/>
      <c r="JS937" s="57"/>
      <c r="JT937" s="57"/>
      <c r="JU937" s="57"/>
      <c r="JV937" s="57"/>
      <c r="JW937" s="57"/>
      <c r="JX937" s="57"/>
      <c r="JY937" s="57"/>
      <c r="JZ937" s="57"/>
      <c r="KA937" s="57"/>
      <c r="KB937" s="57"/>
      <c r="KC937" s="57"/>
      <c r="KD937" s="57"/>
      <c r="KE937" s="57"/>
      <c r="KF937" s="57"/>
      <c r="KG937" s="57"/>
      <c r="KH937" s="57"/>
      <c r="KI937" s="57"/>
      <c r="KJ937" s="57"/>
      <c r="KK937" s="57"/>
      <c r="KL937" s="57"/>
      <c r="KM937" s="57"/>
      <c r="KN937" s="57"/>
      <c r="KO937" s="57"/>
      <c r="KP937" s="57"/>
      <c r="KQ937" s="57"/>
      <c r="KR937" s="57"/>
      <c r="KS937" s="57"/>
      <c r="KT937" s="57"/>
      <c r="KU937" s="57"/>
      <c r="KV937" s="57"/>
      <c r="KW937" s="57"/>
      <c r="KX937" s="57"/>
      <c r="KY937" s="57"/>
      <c r="KZ937" s="57"/>
      <c r="LA937" s="57"/>
      <c r="LB937" s="57"/>
      <c r="LC937" s="57"/>
      <c r="LD937" s="57"/>
      <c r="LE937" s="57"/>
      <c r="LF937" s="57"/>
      <c r="LG937" s="57"/>
      <c r="LH937" s="57"/>
      <c r="LI937" s="57"/>
      <c r="LJ937" s="57"/>
      <c r="LK937" s="57"/>
      <c r="LL937" s="57"/>
      <c r="LM937" s="57"/>
      <c r="LN937" s="57"/>
      <c r="LO937" s="57"/>
      <c r="LP937" s="57"/>
      <c r="LQ937" s="57"/>
      <c r="LR937" s="57"/>
      <c r="LS937" s="57"/>
      <c r="LT937" s="57"/>
      <c r="LU937" s="57"/>
      <c r="LV937" s="57"/>
      <c r="LW937" s="57"/>
      <c r="LX937" s="57"/>
      <c r="LY937" s="57"/>
      <c r="LZ937" s="57"/>
      <c r="MA937" s="57"/>
      <c r="MB937" s="57"/>
      <c r="MC937" s="57"/>
      <c r="MD937" s="57"/>
      <c r="ME937" s="57"/>
      <c r="MF937" s="57"/>
      <c r="MG937" s="57"/>
      <c r="MH937" s="57"/>
      <c r="MI937" s="57"/>
      <c r="MJ937" s="57"/>
      <c r="MK937" s="57"/>
      <c r="ML937" s="57"/>
      <c r="MM937" s="57"/>
      <c r="MN937" s="57"/>
      <c r="MO937" s="57"/>
      <c r="MP937" s="57"/>
      <c r="MQ937" s="57"/>
      <c r="MR937" s="57"/>
      <c r="MS937" s="57"/>
      <c r="MT937" s="57"/>
      <c r="MU937" s="57"/>
      <c r="MV937" s="57"/>
      <c r="MW937" s="57"/>
      <c r="MX937" s="57"/>
      <c r="MY937" s="57"/>
      <c r="MZ937" s="57"/>
      <c r="NA937" s="57"/>
      <c r="NB937" s="57"/>
      <c r="NC937" s="57"/>
      <c r="ND937" s="57"/>
      <c r="NE937" s="57"/>
      <c r="NF937" s="57"/>
      <c r="NG937" s="57"/>
      <c r="NH937" s="57"/>
      <c r="NI937" s="57"/>
      <c r="NJ937" s="57"/>
      <c r="NK937" s="57"/>
      <c r="NL937" s="57"/>
      <c r="NM937" s="57"/>
      <c r="NN937" s="57"/>
      <c r="NO937" s="57"/>
      <c r="NP937" s="57"/>
      <c r="NQ937" s="57"/>
      <c r="NR937" s="57"/>
      <c r="NS937" s="57"/>
      <c r="NT937" s="57"/>
      <c r="NU937" s="57"/>
      <c r="NV937" s="57"/>
      <c r="NW937" s="57"/>
      <c r="NX937" s="57"/>
      <c r="NY937" s="57"/>
      <c r="NZ937" s="57"/>
      <c r="OA937" s="57"/>
      <c r="OB937" s="57"/>
      <c r="OC937" s="57"/>
      <c r="OD937" s="57"/>
      <c r="OE937" s="57"/>
      <c r="OF937" s="57"/>
      <c r="OG937" s="57"/>
      <c r="OH937" s="57"/>
      <c r="OI937" s="57"/>
      <c r="OJ937" s="57"/>
      <c r="OK937" s="57"/>
      <c r="OL937" s="57"/>
      <c r="OM937" s="57"/>
      <c r="ON937" s="57"/>
      <c r="OO937" s="57"/>
      <c r="OP937" s="57"/>
      <c r="OQ937" s="57"/>
      <c r="OR937" s="57"/>
      <c r="OS937" s="57"/>
      <c r="OT937" s="57"/>
      <c r="OU937" s="57"/>
      <c r="OV937" s="57"/>
      <c r="OW937" s="57"/>
      <c r="OX937" s="57"/>
      <c r="OY937" s="57"/>
      <c r="OZ937" s="57"/>
      <c r="PA937" s="57"/>
      <c r="PB937" s="57"/>
      <c r="PC937" s="57"/>
      <c r="PD937" s="57"/>
      <c r="PE937" s="57"/>
      <c r="PF937" s="57"/>
      <c r="PG937" s="57"/>
      <c r="PH937" s="57"/>
      <c r="PI937" s="57"/>
      <c r="PJ937" s="57"/>
      <c r="PK937" s="57"/>
      <c r="PL937" s="57"/>
      <c r="PM937" s="57"/>
      <c r="PN937" s="57"/>
      <c r="PO937" s="57"/>
      <c r="PP937" s="57"/>
      <c r="PQ937" s="57"/>
      <c r="PR937" s="57"/>
      <c r="PS937" s="57"/>
      <c r="PT937" s="57"/>
      <c r="PU937" s="57"/>
      <c r="PV937" s="57"/>
      <c r="PW937" s="57"/>
      <c r="PX937" s="57"/>
      <c r="PY937" s="57"/>
      <c r="PZ937" s="57"/>
      <c r="QA937" s="57"/>
      <c r="QB937" s="57"/>
      <c r="QC937" s="57"/>
      <c r="QD937" s="57"/>
      <c r="QE937" s="57"/>
      <c r="QF937" s="57"/>
      <c r="QG937" s="57"/>
      <c r="QH937" s="57"/>
      <c r="QI937" s="57"/>
      <c r="QJ937" s="57"/>
      <c r="QK937" s="57"/>
      <c r="QL937" s="57"/>
      <c r="QM937" s="57"/>
      <c r="QN937" s="57"/>
      <c r="QO937" s="57"/>
      <c r="QP937" s="57"/>
      <c r="QQ937" s="57"/>
      <c r="QR937" s="57"/>
      <c r="QS937" s="57"/>
      <c r="QT937" s="57"/>
      <c r="QU937" s="57"/>
      <c r="QV937" s="57"/>
      <c r="QW937" s="57"/>
      <c r="QX937" s="57"/>
      <c r="QY937" s="57"/>
      <c r="QZ937" s="57"/>
      <c r="RA937" s="57"/>
      <c r="RB937" s="57"/>
      <c r="RC937" s="57"/>
      <c r="RD937" s="57"/>
      <c r="RE937" s="57"/>
      <c r="RF937" s="57"/>
      <c r="RG937" s="57"/>
      <c r="RH937" s="57"/>
      <c r="RI937" s="57"/>
      <c r="RJ937" s="57"/>
      <c r="RK937" s="57"/>
      <c r="RL937" s="57"/>
      <c r="RM937" s="57"/>
      <c r="RN937" s="57"/>
      <c r="RO937" s="57"/>
      <c r="RP937" s="57"/>
      <c r="RQ937" s="57"/>
      <c r="RR937" s="57"/>
      <c r="RS937" s="57"/>
      <c r="RT937" s="57"/>
      <c r="RU937" s="57"/>
      <c r="RV937" s="57"/>
      <c r="RW937" s="57"/>
      <c r="RX937" s="57"/>
      <c r="RY937" s="57"/>
      <c r="RZ937" s="57"/>
      <c r="SA937" s="57"/>
      <c r="SB937" s="57"/>
      <c r="SC937" s="57"/>
      <c r="SD937" s="57"/>
      <c r="SE937" s="57"/>
      <c r="SF937" s="57"/>
      <c r="SG937" s="57"/>
      <c r="SH937" s="57"/>
      <c r="SI937" s="57"/>
      <c r="SJ937" s="57"/>
      <c r="SK937" s="57"/>
      <c r="SL937" s="57"/>
      <c r="SM937" s="57"/>
      <c r="SN937" s="57"/>
      <c r="SO937" s="57"/>
      <c r="SP937" s="57"/>
      <c r="SQ937" s="57"/>
      <c r="SR937" s="57"/>
      <c r="SS937" s="57"/>
      <c r="ST937" s="57"/>
      <c r="SU937" s="57"/>
      <c r="SV937" s="57"/>
      <c r="SW937" s="57"/>
      <c r="SX937" s="57"/>
      <c r="SY937" s="57"/>
      <c r="SZ937" s="57"/>
      <c r="TA937" s="57"/>
      <c r="TB937" s="57"/>
      <c r="TC937" s="57"/>
      <c r="TD937" s="57"/>
      <c r="TE937" s="57"/>
      <c r="TF937" s="57"/>
      <c r="TG937" s="57"/>
      <c r="TH937" s="57"/>
      <c r="TI937" s="57"/>
      <c r="TJ937" s="57"/>
      <c r="TK937" s="57"/>
      <c r="TL937" s="57"/>
      <c r="TM937" s="57"/>
      <c r="TN937" s="57"/>
      <c r="TO937" s="57"/>
      <c r="TP937" s="57"/>
      <c r="TQ937" s="57"/>
      <c r="TR937" s="57"/>
      <c r="TS937" s="57"/>
      <c r="TT937" s="57"/>
      <c r="TU937" s="57"/>
      <c r="TV937" s="57"/>
      <c r="TW937" s="57"/>
      <c r="TX937" s="57"/>
      <c r="TY937" s="57"/>
      <c r="TZ937" s="57"/>
      <c r="UA937" s="57"/>
      <c r="UB937" s="57"/>
      <c r="UC937" s="57"/>
      <c r="UD937" s="57"/>
      <c r="UE937" s="57"/>
      <c r="UF937" s="57"/>
      <c r="UG937" s="57"/>
      <c r="UH937" s="57"/>
      <c r="UI937" s="57"/>
      <c r="UJ937" s="57"/>
      <c r="UK937" s="57"/>
      <c r="UL937" s="57"/>
      <c r="UM937" s="57"/>
      <c r="UN937" s="57"/>
      <c r="UO937" s="57"/>
      <c r="UP937" s="57"/>
      <c r="UQ937" s="57"/>
      <c r="UR937" s="57"/>
      <c r="US937" s="57"/>
      <c r="UT937" s="57"/>
      <c r="UU937" s="57"/>
      <c r="UV937" s="57"/>
      <c r="UW937" s="57"/>
      <c r="UX937" s="57"/>
      <c r="UY937" s="57"/>
      <c r="UZ937" s="57"/>
      <c r="VA937" s="57"/>
      <c r="VB937" s="57"/>
      <c r="VC937" s="57"/>
      <c r="VD937" s="57"/>
      <c r="VE937" s="57"/>
      <c r="VF937" s="57"/>
      <c r="VG937" s="57"/>
      <c r="VH937" s="57"/>
      <c r="VI937" s="57"/>
      <c r="VJ937" s="57"/>
      <c r="VK937" s="57"/>
      <c r="VL937" s="57"/>
      <c r="VM937" s="57"/>
      <c r="VN937" s="57"/>
      <c r="VO937" s="57"/>
      <c r="VP937" s="57"/>
      <c r="VQ937" s="57"/>
      <c r="VR937" s="57"/>
      <c r="VS937" s="57"/>
      <c r="VT937" s="57"/>
      <c r="VU937" s="57"/>
      <c r="VV937" s="57"/>
      <c r="VW937" s="57"/>
      <c r="VX937" s="57"/>
      <c r="VY937" s="57"/>
      <c r="VZ937" s="57"/>
      <c r="WA937" s="57"/>
      <c r="WB937" s="57"/>
      <c r="WC937" s="57"/>
      <c r="WD937" s="57"/>
      <c r="WE937" s="57"/>
      <c r="WF937" s="57"/>
      <c r="WG937" s="57"/>
      <c r="WH937" s="57"/>
      <c r="WI937" s="57"/>
      <c r="WJ937" s="57"/>
      <c r="WK937" s="57"/>
      <c r="WL937" s="57"/>
      <c r="WM937" s="57"/>
      <c r="WN937" s="57"/>
      <c r="WO937" s="57"/>
      <c r="WP937" s="57"/>
      <c r="WQ937" s="57"/>
      <c r="WR937" s="57"/>
      <c r="WS937" s="57"/>
      <c r="WT937" s="57"/>
      <c r="WU937" s="57"/>
      <c r="WV937" s="57"/>
      <c r="WW937" s="57"/>
      <c r="WX937" s="57"/>
      <c r="WY937" s="57"/>
      <c r="WZ937" s="57"/>
      <c r="XA937" s="57"/>
      <c r="XB937" s="57"/>
      <c r="XC937" s="57"/>
      <c r="XD937" s="57"/>
      <c r="XE937" s="57"/>
      <c r="XF937" s="57"/>
      <c r="XG937" s="57"/>
      <c r="XH937" s="57"/>
      <c r="XI937" s="57"/>
      <c r="XJ937" s="57"/>
      <c r="XK937" s="57"/>
      <c r="XL937" s="57"/>
      <c r="XM937" s="57"/>
      <c r="XN937" s="57"/>
      <c r="XO937" s="57"/>
      <c r="XP937" s="57"/>
      <c r="XQ937" s="57"/>
      <c r="XR937" s="57"/>
      <c r="XS937" s="57"/>
      <c r="XT937" s="57"/>
      <c r="XU937" s="57"/>
      <c r="XV937" s="57"/>
      <c r="XW937" s="57"/>
    </row>
    <row r="938">
      <c r="AI938" s="57"/>
      <c r="BR938" s="57"/>
      <c r="DA938" s="57"/>
      <c r="EJ938" s="57"/>
      <c r="EK938" s="57"/>
      <c r="EL938" s="57"/>
      <c r="EM938" s="57"/>
      <c r="EN938" s="57"/>
      <c r="EO938" s="57"/>
      <c r="EP938" s="57"/>
      <c r="EQ938" s="57"/>
      <c r="ER938" s="57"/>
      <c r="ES938" s="57"/>
      <c r="ET938" s="57"/>
      <c r="EU938" s="57"/>
      <c r="EV938" s="57"/>
      <c r="EW938" s="57"/>
      <c r="EX938" s="57"/>
      <c r="EY938" s="57"/>
      <c r="EZ938" s="57"/>
      <c r="FA938" s="57"/>
      <c r="FB938" s="57"/>
      <c r="FC938" s="57"/>
      <c r="FD938" s="57"/>
      <c r="FE938" s="57"/>
      <c r="FF938" s="57"/>
      <c r="FG938" s="57"/>
      <c r="FH938" s="57"/>
      <c r="FI938" s="57"/>
      <c r="FJ938" s="57"/>
      <c r="FK938" s="57"/>
      <c r="FL938" s="57"/>
      <c r="FM938" s="57"/>
      <c r="FN938" s="57"/>
      <c r="FO938" s="57"/>
      <c r="FP938" s="57"/>
      <c r="FQ938" s="57"/>
      <c r="FR938" s="57"/>
      <c r="FS938" s="57"/>
      <c r="FT938" s="57"/>
      <c r="FU938" s="57"/>
      <c r="FV938" s="57"/>
      <c r="FW938" s="57"/>
      <c r="FX938" s="57"/>
      <c r="FY938" s="57"/>
      <c r="FZ938" s="57"/>
      <c r="GA938" s="57"/>
      <c r="GB938" s="57"/>
      <c r="GC938" s="57"/>
      <c r="GD938" s="57"/>
      <c r="GE938" s="57"/>
      <c r="GF938" s="57"/>
      <c r="GG938" s="57"/>
      <c r="GH938" s="57"/>
      <c r="GI938" s="57"/>
      <c r="GJ938" s="57"/>
      <c r="GK938" s="57"/>
      <c r="GL938" s="57"/>
      <c r="GM938" s="57"/>
      <c r="GN938" s="57"/>
      <c r="GO938" s="57"/>
      <c r="GP938" s="57"/>
      <c r="GQ938" s="57"/>
      <c r="GR938" s="57"/>
      <c r="GS938" s="57"/>
      <c r="GT938" s="57"/>
      <c r="GU938" s="57"/>
      <c r="GV938" s="57"/>
      <c r="GW938" s="57"/>
      <c r="GX938" s="57"/>
      <c r="GY938" s="57"/>
      <c r="GZ938" s="57"/>
      <c r="HA938" s="57"/>
      <c r="HB938" s="57"/>
      <c r="HC938" s="57"/>
      <c r="HD938" s="57"/>
      <c r="HE938" s="57"/>
      <c r="HF938" s="57"/>
      <c r="HG938" s="57"/>
      <c r="HH938" s="57"/>
      <c r="HI938" s="57"/>
      <c r="HJ938" s="57"/>
      <c r="HK938" s="57"/>
      <c r="HL938" s="57"/>
      <c r="HM938" s="57"/>
      <c r="HN938" s="57"/>
      <c r="HO938" s="57"/>
      <c r="HP938" s="57"/>
      <c r="HQ938" s="57"/>
      <c r="HR938" s="57"/>
      <c r="HS938" s="57"/>
      <c r="HT938" s="57"/>
      <c r="HU938" s="57"/>
      <c r="HV938" s="57"/>
      <c r="HW938" s="57"/>
      <c r="HX938" s="57"/>
      <c r="HY938" s="57"/>
      <c r="HZ938" s="57"/>
      <c r="IA938" s="57"/>
      <c r="IB938" s="57"/>
      <c r="IC938" s="57"/>
      <c r="ID938" s="57"/>
      <c r="IE938" s="57"/>
      <c r="IF938" s="57"/>
      <c r="IG938" s="57"/>
      <c r="IH938" s="57"/>
      <c r="II938" s="57"/>
      <c r="IJ938" s="57"/>
      <c r="IK938" s="57"/>
      <c r="IL938" s="57"/>
      <c r="IM938" s="57"/>
      <c r="IN938" s="57"/>
      <c r="IO938" s="57"/>
      <c r="IP938" s="57"/>
      <c r="IQ938" s="57"/>
      <c r="IR938" s="57"/>
      <c r="IS938" s="57"/>
      <c r="IT938" s="57"/>
      <c r="IU938" s="57"/>
      <c r="IV938" s="57"/>
      <c r="IW938" s="57"/>
      <c r="IX938" s="57"/>
      <c r="IY938" s="57"/>
      <c r="IZ938" s="57"/>
      <c r="JA938" s="57"/>
      <c r="JB938" s="57"/>
      <c r="JC938" s="57"/>
      <c r="JD938" s="57"/>
      <c r="JE938" s="57"/>
      <c r="JF938" s="57"/>
      <c r="JG938" s="57"/>
      <c r="JH938" s="57"/>
      <c r="JI938" s="57"/>
      <c r="JJ938" s="57"/>
      <c r="JK938" s="57"/>
      <c r="JL938" s="57"/>
      <c r="JM938" s="57"/>
      <c r="JN938" s="57"/>
      <c r="JO938" s="57"/>
      <c r="JP938" s="57"/>
      <c r="JQ938" s="57"/>
      <c r="JR938" s="57"/>
      <c r="JS938" s="57"/>
      <c r="JT938" s="57"/>
      <c r="JU938" s="57"/>
      <c r="JV938" s="57"/>
      <c r="JW938" s="57"/>
      <c r="JX938" s="57"/>
      <c r="JY938" s="57"/>
      <c r="JZ938" s="57"/>
      <c r="KA938" s="57"/>
      <c r="KB938" s="57"/>
      <c r="KC938" s="57"/>
      <c r="KD938" s="57"/>
      <c r="KE938" s="57"/>
      <c r="KF938" s="57"/>
      <c r="KG938" s="57"/>
      <c r="KH938" s="57"/>
      <c r="KI938" s="57"/>
      <c r="KJ938" s="57"/>
      <c r="KK938" s="57"/>
      <c r="KL938" s="57"/>
      <c r="KM938" s="57"/>
      <c r="KN938" s="57"/>
      <c r="KO938" s="57"/>
      <c r="KP938" s="57"/>
      <c r="KQ938" s="57"/>
      <c r="KR938" s="57"/>
      <c r="KS938" s="57"/>
      <c r="KT938" s="57"/>
      <c r="KU938" s="57"/>
      <c r="KV938" s="57"/>
      <c r="KW938" s="57"/>
      <c r="KX938" s="57"/>
      <c r="KY938" s="57"/>
      <c r="KZ938" s="57"/>
      <c r="LA938" s="57"/>
      <c r="LB938" s="57"/>
      <c r="LC938" s="57"/>
      <c r="LD938" s="57"/>
      <c r="LE938" s="57"/>
      <c r="LF938" s="57"/>
      <c r="LG938" s="57"/>
      <c r="LH938" s="57"/>
      <c r="LI938" s="57"/>
      <c r="LJ938" s="57"/>
      <c r="LK938" s="57"/>
      <c r="LL938" s="57"/>
      <c r="LM938" s="57"/>
      <c r="LN938" s="57"/>
      <c r="LO938" s="57"/>
      <c r="LP938" s="57"/>
      <c r="LQ938" s="57"/>
      <c r="LR938" s="57"/>
      <c r="LS938" s="57"/>
      <c r="LT938" s="57"/>
      <c r="LU938" s="57"/>
      <c r="LV938" s="57"/>
      <c r="LW938" s="57"/>
      <c r="LX938" s="57"/>
      <c r="LY938" s="57"/>
      <c r="LZ938" s="57"/>
      <c r="MA938" s="57"/>
      <c r="MB938" s="57"/>
      <c r="MC938" s="57"/>
      <c r="MD938" s="57"/>
      <c r="ME938" s="57"/>
      <c r="MF938" s="57"/>
      <c r="MG938" s="57"/>
      <c r="MH938" s="57"/>
      <c r="MI938" s="57"/>
      <c r="MJ938" s="57"/>
      <c r="MK938" s="57"/>
      <c r="ML938" s="57"/>
      <c r="MM938" s="57"/>
      <c r="MN938" s="57"/>
      <c r="MO938" s="57"/>
      <c r="MP938" s="57"/>
      <c r="MQ938" s="57"/>
      <c r="MR938" s="57"/>
      <c r="MS938" s="57"/>
      <c r="MT938" s="57"/>
      <c r="MU938" s="57"/>
      <c r="MV938" s="57"/>
      <c r="MW938" s="57"/>
      <c r="MX938" s="57"/>
      <c r="MY938" s="57"/>
      <c r="MZ938" s="57"/>
      <c r="NA938" s="57"/>
      <c r="NB938" s="57"/>
      <c r="NC938" s="57"/>
      <c r="ND938" s="57"/>
      <c r="NE938" s="57"/>
      <c r="NF938" s="57"/>
      <c r="NG938" s="57"/>
      <c r="NH938" s="57"/>
      <c r="NI938" s="57"/>
      <c r="NJ938" s="57"/>
      <c r="NK938" s="57"/>
      <c r="NL938" s="57"/>
      <c r="NM938" s="57"/>
      <c r="NN938" s="57"/>
      <c r="NO938" s="57"/>
      <c r="NP938" s="57"/>
      <c r="NQ938" s="57"/>
      <c r="NR938" s="57"/>
      <c r="NS938" s="57"/>
      <c r="NT938" s="57"/>
      <c r="NU938" s="57"/>
      <c r="NV938" s="57"/>
      <c r="NW938" s="57"/>
      <c r="NX938" s="57"/>
      <c r="NY938" s="57"/>
      <c r="NZ938" s="57"/>
      <c r="OA938" s="57"/>
      <c r="OB938" s="57"/>
      <c r="OC938" s="57"/>
      <c r="OD938" s="57"/>
      <c r="OE938" s="57"/>
      <c r="OF938" s="57"/>
      <c r="OG938" s="57"/>
      <c r="OH938" s="57"/>
      <c r="OI938" s="57"/>
      <c r="OJ938" s="57"/>
      <c r="OK938" s="57"/>
      <c r="OL938" s="57"/>
      <c r="OM938" s="57"/>
      <c r="ON938" s="57"/>
      <c r="OO938" s="57"/>
      <c r="OP938" s="57"/>
      <c r="OQ938" s="57"/>
      <c r="OR938" s="57"/>
      <c r="OS938" s="57"/>
      <c r="OT938" s="57"/>
      <c r="OU938" s="57"/>
      <c r="OV938" s="57"/>
      <c r="OW938" s="57"/>
      <c r="OX938" s="57"/>
      <c r="OY938" s="57"/>
      <c r="OZ938" s="57"/>
      <c r="PA938" s="57"/>
      <c r="PB938" s="57"/>
      <c r="PC938" s="57"/>
      <c r="PD938" s="57"/>
      <c r="PE938" s="57"/>
      <c r="PF938" s="57"/>
      <c r="PG938" s="57"/>
      <c r="PH938" s="57"/>
      <c r="PI938" s="57"/>
      <c r="PJ938" s="57"/>
      <c r="PK938" s="57"/>
      <c r="PL938" s="57"/>
      <c r="PM938" s="57"/>
      <c r="PN938" s="57"/>
      <c r="PO938" s="57"/>
      <c r="PP938" s="57"/>
      <c r="PQ938" s="57"/>
      <c r="PR938" s="57"/>
      <c r="PS938" s="57"/>
      <c r="PT938" s="57"/>
      <c r="PU938" s="57"/>
      <c r="PV938" s="57"/>
      <c r="PW938" s="57"/>
      <c r="PX938" s="57"/>
      <c r="PY938" s="57"/>
      <c r="PZ938" s="57"/>
      <c r="QA938" s="57"/>
      <c r="QB938" s="57"/>
      <c r="QC938" s="57"/>
      <c r="QD938" s="57"/>
      <c r="QE938" s="57"/>
      <c r="QF938" s="57"/>
      <c r="QG938" s="57"/>
      <c r="QH938" s="57"/>
      <c r="QI938" s="57"/>
      <c r="QJ938" s="57"/>
      <c r="QK938" s="57"/>
      <c r="QL938" s="57"/>
      <c r="QM938" s="57"/>
      <c r="QN938" s="57"/>
      <c r="QO938" s="57"/>
      <c r="QP938" s="57"/>
      <c r="QQ938" s="57"/>
      <c r="QR938" s="57"/>
      <c r="QS938" s="57"/>
      <c r="QT938" s="57"/>
      <c r="QU938" s="57"/>
      <c r="QV938" s="57"/>
      <c r="QW938" s="57"/>
      <c r="QX938" s="57"/>
      <c r="QY938" s="57"/>
      <c r="QZ938" s="57"/>
      <c r="RA938" s="57"/>
      <c r="RB938" s="57"/>
      <c r="RC938" s="57"/>
      <c r="RD938" s="57"/>
      <c r="RE938" s="57"/>
      <c r="RF938" s="57"/>
      <c r="RG938" s="57"/>
      <c r="RH938" s="57"/>
      <c r="RI938" s="57"/>
      <c r="RJ938" s="57"/>
      <c r="RK938" s="57"/>
      <c r="RL938" s="57"/>
      <c r="RM938" s="57"/>
      <c r="RN938" s="57"/>
      <c r="RO938" s="57"/>
      <c r="RP938" s="57"/>
      <c r="RQ938" s="57"/>
      <c r="RR938" s="57"/>
      <c r="RS938" s="57"/>
      <c r="RT938" s="57"/>
      <c r="RU938" s="57"/>
      <c r="RV938" s="57"/>
      <c r="RW938" s="57"/>
      <c r="RX938" s="57"/>
      <c r="RY938" s="57"/>
      <c r="RZ938" s="57"/>
      <c r="SA938" s="57"/>
      <c r="SB938" s="57"/>
      <c r="SC938" s="57"/>
      <c r="SD938" s="57"/>
      <c r="SE938" s="57"/>
      <c r="SF938" s="57"/>
      <c r="SG938" s="57"/>
      <c r="SH938" s="57"/>
      <c r="SI938" s="57"/>
      <c r="SJ938" s="57"/>
      <c r="SK938" s="57"/>
      <c r="SL938" s="57"/>
      <c r="SM938" s="57"/>
      <c r="SN938" s="57"/>
      <c r="SO938" s="57"/>
      <c r="SP938" s="57"/>
      <c r="SQ938" s="57"/>
      <c r="SR938" s="57"/>
      <c r="SS938" s="57"/>
      <c r="ST938" s="57"/>
      <c r="SU938" s="57"/>
      <c r="SV938" s="57"/>
      <c r="SW938" s="57"/>
      <c r="SX938" s="57"/>
      <c r="SY938" s="57"/>
      <c r="SZ938" s="57"/>
      <c r="TA938" s="57"/>
      <c r="TB938" s="57"/>
      <c r="TC938" s="57"/>
      <c r="TD938" s="57"/>
      <c r="TE938" s="57"/>
      <c r="TF938" s="57"/>
      <c r="TG938" s="57"/>
      <c r="TH938" s="57"/>
      <c r="TI938" s="57"/>
      <c r="TJ938" s="57"/>
      <c r="TK938" s="57"/>
      <c r="TL938" s="57"/>
      <c r="TM938" s="57"/>
      <c r="TN938" s="57"/>
      <c r="TO938" s="57"/>
      <c r="TP938" s="57"/>
      <c r="TQ938" s="57"/>
      <c r="TR938" s="57"/>
      <c r="TS938" s="57"/>
      <c r="TT938" s="57"/>
      <c r="TU938" s="57"/>
      <c r="TV938" s="57"/>
      <c r="TW938" s="57"/>
      <c r="TX938" s="57"/>
      <c r="TY938" s="57"/>
      <c r="TZ938" s="57"/>
      <c r="UA938" s="57"/>
      <c r="UB938" s="57"/>
      <c r="UC938" s="57"/>
      <c r="UD938" s="57"/>
      <c r="UE938" s="57"/>
      <c r="UF938" s="57"/>
      <c r="UG938" s="57"/>
      <c r="UH938" s="57"/>
      <c r="UI938" s="57"/>
      <c r="UJ938" s="57"/>
      <c r="UK938" s="57"/>
      <c r="UL938" s="57"/>
      <c r="UM938" s="57"/>
      <c r="UN938" s="57"/>
      <c r="UO938" s="57"/>
      <c r="UP938" s="57"/>
      <c r="UQ938" s="57"/>
      <c r="UR938" s="57"/>
      <c r="US938" s="57"/>
      <c r="UT938" s="57"/>
      <c r="UU938" s="57"/>
      <c r="UV938" s="57"/>
      <c r="UW938" s="57"/>
      <c r="UX938" s="57"/>
      <c r="UY938" s="57"/>
      <c r="UZ938" s="57"/>
      <c r="VA938" s="57"/>
      <c r="VB938" s="57"/>
      <c r="VC938" s="57"/>
      <c r="VD938" s="57"/>
      <c r="VE938" s="57"/>
      <c r="VF938" s="57"/>
      <c r="VG938" s="57"/>
      <c r="VH938" s="57"/>
      <c r="VI938" s="57"/>
      <c r="VJ938" s="57"/>
      <c r="VK938" s="57"/>
      <c r="VL938" s="57"/>
      <c r="VM938" s="57"/>
      <c r="VN938" s="57"/>
      <c r="VO938" s="57"/>
      <c r="VP938" s="57"/>
      <c r="VQ938" s="57"/>
      <c r="VR938" s="57"/>
      <c r="VS938" s="57"/>
      <c r="VT938" s="57"/>
      <c r="VU938" s="57"/>
      <c r="VV938" s="57"/>
      <c r="VW938" s="57"/>
      <c r="VX938" s="57"/>
      <c r="VY938" s="57"/>
      <c r="VZ938" s="57"/>
      <c r="WA938" s="57"/>
      <c r="WB938" s="57"/>
      <c r="WC938" s="57"/>
      <c r="WD938" s="57"/>
      <c r="WE938" s="57"/>
      <c r="WF938" s="57"/>
      <c r="WG938" s="57"/>
      <c r="WH938" s="57"/>
      <c r="WI938" s="57"/>
      <c r="WJ938" s="57"/>
      <c r="WK938" s="57"/>
      <c r="WL938" s="57"/>
      <c r="WM938" s="57"/>
      <c r="WN938" s="57"/>
      <c r="WO938" s="57"/>
      <c r="WP938" s="57"/>
      <c r="WQ938" s="57"/>
      <c r="WR938" s="57"/>
      <c r="WS938" s="57"/>
      <c r="WT938" s="57"/>
      <c r="WU938" s="57"/>
      <c r="WV938" s="57"/>
      <c r="WW938" s="57"/>
      <c r="WX938" s="57"/>
      <c r="WY938" s="57"/>
      <c r="WZ938" s="57"/>
      <c r="XA938" s="57"/>
      <c r="XB938" s="57"/>
      <c r="XC938" s="57"/>
      <c r="XD938" s="57"/>
      <c r="XE938" s="57"/>
      <c r="XF938" s="57"/>
      <c r="XG938" s="57"/>
      <c r="XH938" s="57"/>
      <c r="XI938" s="57"/>
      <c r="XJ938" s="57"/>
      <c r="XK938" s="57"/>
      <c r="XL938" s="57"/>
      <c r="XM938" s="57"/>
      <c r="XN938" s="57"/>
      <c r="XO938" s="57"/>
      <c r="XP938" s="57"/>
      <c r="XQ938" s="57"/>
      <c r="XR938" s="57"/>
      <c r="XS938" s="57"/>
      <c r="XT938" s="57"/>
      <c r="XU938" s="57"/>
      <c r="XV938" s="57"/>
      <c r="XW938" s="57"/>
    </row>
    <row r="939">
      <c r="AI939" s="57"/>
      <c r="BR939" s="57"/>
      <c r="DA939" s="57"/>
      <c r="EJ939" s="57"/>
      <c r="EK939" s="57"/>
      <c r="EL939" s="57"/>
      <c r="EM939" s="57"/>
      <c r="EN939" s="57"/>
      <c r="EO939" s="57"/>
      <c r="EP939" s="57"/>
      <c r="EQ939" s="57"/>
      <c r="ER939" s="57"/>
      <c r="ES939" s="57"/>
      <c r="ET939" s="57"/>
      <c r="EU939" s="57"/>
      <c r="EV939" s="57"/>
      <c r="EW939" s="57"/>
      <c r="EX939" s="57"/>
      <c r="EY939" s="57"/>
      <c r="EZ939" s="57"/>
      <c r="FA939" s="57"/>
      <c r="FB939" s="57"/>
      <c r="FC939" s="57"/>
      <c r="FD939" s="57"/>
      <c r="FE939" s="57"/>
      <c r="FF939" s="57"/>
      <c r="FG939" s="57"/>
      <c r="FH939" s="57"/>
      <c r="FI939" s="57"/>
      <c r="FJ939" s="57"/>
      <c r="FK939" s="57"/>
      <c r="FL939" s="57"/>
      <c r="FM939" s="57"/>
      <c r="FN939" s="57"/>
      <c r="FO939" s="57"/>
      <c r="FP939" s="57"/>
      <c r="FQ939" s="57"/>
      <c r="FR939" s="57"/>
      <c r="FS939" s="57"/>
      <c r="FT939" s="57"/>
      <c r="FU939" s="57"/>
      <c r="FV939" s="57"/>
      <c r="FW939" s="57"/>
      <c r="FX939" s="57"/>
      <c r="FY939" s="57"/>
      <c r="FZ939" s="57"/>
      <c r="GA939" s="57"/>
      <c r="GB939" s="57"/>
      <c r="GC939" s="57"/>
      <c r="GD939" s="57"/>
      <c r="GE939" s="57"/>
      <c r="GF939" s="57"/>
      <c r="GG939" s="57"/>
      <c r="GH939" s="57"/>
      <c r="GI939" s="57"/>
      <c r="GJ939" s="57"/>
      <c r="GK939" s="57"/>
      <c r="GL939" s="57"/>
      <c r="GM939" s="57"/>
      <c r="GN939" s="57"/>
      <c r="GO939" s="57"/>
      <c r="GP939" s="57"/>
      <c r="GQ939" s="57"/>
      <c r="GR939" s="57"/>
      <c r="GS939" s="57"/>
      <c r="GT939" s="57"/>
      <c r="GU939" s="57"/>
      <c r="GV939" s="57"/>
      <c r="GW939" s="57"/>
      <c r="GX939" s="57"/>
      <c r="GY939" s="57"/>
      <c r="GZ939" s="57"/>
      <c r="HA939" s="57"/>
      <c r="HB939" s="57"/>
      <c r="HC939" s="57"/>
      <c r="HD939" s="57"/>
      <c r="HE939" s="57"/>
      <c r="HF939" s="57"/>
      <c r="HG939" s="57"/>
      <c r="HH939" s="57"/>
      <c r="HI939" s="57"/>
      <c r="HJ939" s="57"/>
      <c r="HK939" s="57"/>
      <c r="HL939" s="57"/>
      <c r="HM939" s="57"/>
      <c r="HN939" s="57"/>
      <c r="HO939" s="57"/>
      <c r="HP939" s="57"/>
      <c r="HQ939" s="57"/>
      <c r="HR939" s="57"/>
      <c r="HS939" s="57"/>
      <c r="HT939" s="57"/>
      <c r="HU939" s="57"/>
      <c r="HV939" s="57"/>
      <c r="HW939" s="57"/>
      <c r="HX939" s="57"/>
      <c r="HY939" s="57"/>
      <c r="HZ939" s="57"/>
      <c r="IA939" s="57"/>
      <c r="IB939" s="57"/>
      <c r="IC939" s="57"/>
      <c r="ID939" s="57"/>
      <c r="IE939" s="57"/>
      <c r="IF939" s="57"/>
      <c r="IG939" s="57"/>
      <c r="IH939" s="57"/>
      <c r="II939" s="57"/>
      <c r="IJ939" s="57"/>
      <c r="IK939" s="57"/>
      <c r="IL939" s="57"/>
      <c r="IM939" s="57"/>
      <c r="IN939" s="57"/>
      <c r="IO939" s="57"/>
      <c r="IP939" s="57"/>
      <c r="IQ939" s="57"/>
      <c r="IR939" s="57"/>
      <c r="IS939" s="57"/>
      <c r="IT939" s="57"/>
      <c r="IU939" s="57"/>
      <c r="IV939" s="57"/>
      <c r="IW939" s="57"/>
      <c r="IX939" s="57"/>
      <c r="IY939" s="57"/>
      <c r="IZ939" s="57"/>
      <c r="JA939" s="57"/>
      <c r="JB939" s="57"/>
      <c r="JC939" s="57"/>
      <c r="JD939" s="57"/>
      <c r="JE939" s="57"/>
      <c r="JF939" s="57"/>
      <c r="JG939" s="57"/>
      <c r="JH939" s="57"/>
      <c r="JI939" s="57"/>
      <c r="JJ939" s="57"/>
      <c r="JK939" s="57"/>
      <c r="JL939" s="57"/>
      <c r="JM939" s="57"/>
      <c r="JN939" s="57"/>
      <c r="JO939" s="57"/>
      <c r="JP939" s="57"/>
      <c r="JQ939" s="57"/>
      <c r="JR939" s="57"/>
      <c r="JS939" s="57"/>
      <c r="JT939" s="57"/>
      <c r="JU939" s="57"/>
      <c r="JV939" s="57"/>
      <c r="JW939" s="57"/>
      <c r="JX939" s="57"/>
      <c r="JY939" s="57"/>
      <c r="JZ939" s="57"/>
      <c r="KA939" s="57"/>
      <c r="KB939" s="57"/>
      <c r="KC939" s="57"/>
      <c r="KD939" s="57"/>
      <c r="KE939" s="57"/>
      <c r="KF939" s="57"/>
      <c r="KG939" s="57"/>
      <c r="KH939" s="57"/>
      <c r="KI939" s="57"/>
      <c r="KJ939" s="57"/>
      <c r="KK939" s="57"/>
      <c r="KL939" s="57"/>
      <c r="KM939" s="57"/>
      <c r="KN939" s="57"/>
      <c r="KO939" s="57"/>
      <c r="KP939" s="57"/>
      <c r="KQ939" s="57"/>
      <c r="KR939" s="57"/>
      <c r="KS939" s="57"/>
      <c r="KT939" s="57"/>
      <c r="KU939" s="57"/>
      <c r="KV939" s="57"/>
      <c r="KW939" s="57"/>
      <c r="KX939" s="57"/>
      <c r="KY939" s="57"/>
      <c r="KZ939" s="57"/>
      <c r="LA939" s="57"/>
      <c r="LB939" s="57"/>
      <c r="LC939" s="57"/>
      <c r="LD939" s="57"/>
      <c r="LE939" s="57"/>
      <c r="LF939" s="57"/>
      <c r="LG939" s="57"/>
      <c r="LH939" s="57"/>
      <c r="LI939" s="57"/>
      <c r="LJ939" s="57"/>
      <c r="LK939" s="57"/>
      <c r="LL939" s="57"/>
      <c r="LM939" s="57"/>
      <c r="LN939" s="57"/>
      <c r="LO939" s="57"/>
      <c r="LP939" s="57"/>
      <c r="LQ939" s="57"/>
      <c r="LR939" s="57"/>
      <c r="LS939" s="57"/>
      <c r="LT939" s="57"/>
      <c r="LU939" s="57"/>
      <c r="LV939" s="57"/>
      <c r="LW939" s="57"/>
      <c r="LX939" s="57"/>
      <c r="LY939" s="57"/>
      <c r="LZ939" s="57"/>
      <c r="MA939" s="57"/>
      <c r="MB939" s="57"/>
      <c r="MC939" s="57"/>
      <c r="MD939" s="57"/>
      <c r="ME939" s="57"/>
      <c r="MF939" s="57"/>
      <c r="MG939" s="57"/>
      <c r="MH939" s="57"/>
      <c r="MI939" s="57"/>
      <c r="MJ939" s="57"/>
      <c r="MK939" s="57"/>
      <c r="ML939" s="57"/>
      <c r="MM939" s="57"/>
      <c r="MN939" s="57"/>
      <c r="MO939" s="57"/>
      <c r="MP939" s="57"/>
      <c r="MQ939" s="57"/>
      <c r="MR939" s="57"/>
      <c r="MS939" s="57"/>
      <c r="MT939" s="57"/>
      <c r="MU939" s="57"/>
      <c r="MV939" s="57"/>
      <c r="MW939" s="57"/>
      <c r="MX939" s="57"/>
      <c r="MY939" s="57"/>
      <c r="MZ939" s="57"/>
      <c r="NA939" s="57"/>
      <c r="NB939" s="57"/>
      <c r="NC939" s="57"/>
      <c r="ND939" s="57"/>
      <c r="NE939" s="57"/>
      <c r="NF939" s="57"/>
      <c r="NG939" s="57"/>
      <c r="NH939" s="57"/>
      <c r="NI939" s="57"/>
      <c r="NJ939" s="57"/>
      <c r="NK939" s="57"/>
      <c r="NL939" s="57"/>
      <c r="NM939" s="57"/>
      <c r="NN939" s="57"/>
      <c r="NO939" s="57"/>
      <c r="NP939" s="57"/>
      <c r="NQ939" s="57"/>
      <c r="NR939" s="57"/>
      <c r="NS939" s="57"/>
      <c r="NT939" s="57"/>
      <c r="NU939" s="57"/>
      <c r="NV939" s="57"/>
      <c r="NW939" s="57"/>
      <c r="NX939" s="57"/>
      <c r="NY939" s="57"/>
      <c r="NZ939" s="57"/>
      <c r="OA939" s="57"/>
      <c r="OB939" s="57"/>
      <c r="OC939" s="57"/>
      <c r="OD939" s="57"/>
      <c r="OE939" s="57"/>
      <c r="OF939" s="57"/>
      <c r="OG939" s="57"/>
      <c r="OH939" s="57"/>
      <c r="OI939" s="57"/>
      <c r="OJ939" s="57"/>
      <c r="OK939" s="57"/>
      <c r="OL939" s="57"/>
      <c r="OM939" s="57"/>
      <c r="ON939" s="57"/>
      <c r="OO939" s="57"/>
      <c r="OP939" s="57"/>
      <c r="OQ939" s="57"/>
      <c r="OR939" s="57"/>
      <c r="OS939" s="57"/>
      <c r="OT939" s="57"/>
      <c r="OU939" s="57"/>
      <c r="OV939" s="57"/>
      <c r="OW939" s="57"/>
      <c r="OX939" s="57"/>
      <c r="OY939" s="57"/>
      <c r="OZ939" s="57"/>
      <c r="PA939" s="57"/>
      <c r="PB939" s="57"/>
      <c r="PC939" s="57"/>
      <c r="PD939" s="57"/>
      <c r="PE939" s="57"/>
      <c r="PF939" s="57"/>
      <c r="PG939" s="57"/>
      <c r="PH939" s="57"/>
      <c r="PI939" s="57"/>
      <c r="PJ939" s="57"/>
      <c r="PK939" s="57"/>
      <c r="PL939" s="57"/>
      <c r="PM939" s="57"/>
      <c r="PN939" s="57"/>
      <c r="PO939" s="57"/>
      <c r="PP939" s="57"/>
      <c r="PQ939" s="57"/>
      <c r="PR939" s="57"/>
      <c r="PS939" s="57"/>
      <c r="PT939" s="57"/>
      <c r="PU939" s="57"/>
      <c r="PV939" s="57"/>
      <c r="PW939" s="57"/>
      <c r="PX939" s="57"/>
      <c r="PY939" s="57"/>
      <c r="PZ939" s="57"/>
      <c r="QA939" s="57"/>
      <c r="QB939" s="57"/>
      <c r="QC939" s="57"/>
      <c r="QD939" s="57"/>
      <c r="QE939" s="57"/>
      <c r="QF939" s="57"/>
      <c r="QG939" s="57"/>
      <c r="QH939" s="57"/>
      <c r="QI939" s="57"/>
      <c r="QJ939" s="57"/>
      <c r="QK939" s="57"/>
      <c r="QL939" s="57"/>
      <c r="QM939" s="57"/>
      <c r="QN939" s="57"/>
      <c r="QO939" s="57"/>
      <c r="QP939" s="57"/>
      <c r="QQ939" s="57"/>
      <c r="QR939" s="57"/>
      <c r="QS939" s="57"/>
      <c r="QT939" s="57"/>
      <c r="QU939" s="57"/>
      <c r="QV939" s="57"/>
      <c r="QW939" s="57"/>
      <c r="QX939" s="57"/>
      <c r="QY939" s="57"/>
      <c r="QZ939" s="57"/>
      <c r="RA939" s="57"/>
      <c r="RB939" s="57"/>
      <c r="RC939" s="57"/>
      <c r="RD939" s="57"/>
      <c r="RE939" s="57"/>
      <c r="RF939" s="57"/>
      <c r="RG939" s="57"/>
      <c r="RH939" s="57"/>
      <c r="RI939" s="57"/>
      <c r="RJ939" s="57"/>
      <c r="RK939" s="57"/>
      <c r="RL939" s="57"/>
      <c r="RM939" s="57"/>
      <c r="RN939" s="57"/>
      <c r="RO939" s="57"/>
      <c r="RP939" s="57"/>
      <c r="RQ939" s="57"/>
      <c r="RR939" s="57"/>
      <c r="RS939" s="57"/>
      <c r="RT939" s="57"/>
      <c r="RU939" s="57"/>
      <c r="RV939" s="57"/>
      <c r="RW939" s="57"/>
      <c r="RX939" s="57"/>
      <c r="RY939" s="57"/>
      <c r="RZ939" s="57"/>
      <c r="SA939" s="57"/>
      <c r="SB939" s="57"/>
      <c r="SC939" s="57"/>
      <c r="SD939" s="57"/>
      <c r="SE939" s="57"/>
      <c r="SF939" s="57"/>
      <c r="SG939" s="57"/>
      <c r="SH939" s="57"/>
      <c r="SI939" s="57"/>
      <c r="SJ939" s="57"/>
      <c r="SK939" s="57"/>
      <c r="SL939" s="57"/>
      <c r="SM939" s="57"/>
      <c r="SN939" s="57"/>
      <c r="SO939" s="57"/>
      <c r="SP939" s="57"/>
      <c r="SQ939" s="57"/>
      <c r="SR939" s="57"/>
      <c r="SS939" s="57"/>
      <c r="ST939" s="57"/>
      <c r="SU939" s="57"/>
      <c r="SV939" s="57"/>
      <c r="SW939" s="57"/>
      <c r="SX939" s="57"/>
      <c r="SY939" s="57"/>
      <c r="SZ939" s="57"/>
      <c r="TA939" s="57"/>
      <c r="TB939" s="57"/>
      <c r="TC939" s="57"/>
      <c r="TD939" s="57"/>
      <c r="TE939" s="57"/>
      <c r="TF939" s="57"/>
      <c r="TG939" s="57"/>
      <c r="TH939" s="57"/>
      <c r="TI939" s="57"/>
      <c r="TJ939" s="57"/>
      <c r="TK939" s="57"/>
      <c r="TL939" s="57"/>
      <c r="TM939" s="57"/>
      <c r="TN939" s="57"/>
      <c r="TO939" s="57"/>
      <c r="TP939" s="57"/>
      <c r="TQ939" s="57"/>
      <c r="TR939" s="57"/>
      <c r="TS939" s="57"/>
      <c r="TT939" s="57"/>
      <c r="TU939" s="57"/>
      <c r="TV939" s="57"/>
      <c r="TW939" s="57"/>
      <c r="TX939" s="57"/>
      <c r="TY939" s="57"/>
      <c r="TZ939" s="57"/>
      <c r="UA939" s="57"/>
      <c r="UB939" s="57"/>
      <c r="UC939" s="57"/>
      <c r="UD939" s="57"/>
      <c r="UE939" s="57"/>
      <c r="UF939" s="57"/>
      <c r="UG939" s="57"/>
      <c r="UH939" s="57"/>
      <c r="UI939" s="57"/>
      <c r="UJ939" s="57"/>
      <c r="UK939" s="57"/>
      <c r="UL939" s="57"/>
      <c r="UM939" s="57"/>
      <c r="UN939" s="57"/>
      <c r="UO939" s="57"/>
      <c r="UP939" s="57"/>
      <c r="UQ939" s="57"/>
      <c r="UR939" s="57"/>
      <c r="US939" s="57"/>
      <c r="UT939" s="57"/>
      <c r="UU939" s="57"/>
      <c r="UV939" s="57"/>
      <c r="UW939" s="57"/>
      <c r="UX939" s="57"/>
      <c r="UY939" s="57"/>
      <c r="UZ939" s="57"/>
      <c r="VA939" s="57"/>
      <c r="VB939" s="57"/>
      <c r="VC939" s="57"/>
      <c r="VD939" s="57"/>
      <c r="VE939" s="57"/>
      <c r="VF939" s="57"/>
      <c r="VG939" s="57"/>
      <c r="VH939" s="57"/>
      <c r="VI939" s="57"/>
      <c r="VJ939" s="57"/>
      <c r="VK939" s="57"/>
      <c r="VL939" s="57"/>
      <c r="VM939" s="57"/>
      <c r="VN939" s="57"/>
      <c r="VO939" s="57"/>
      <c r="VP939" s="57"/>
      <c r="VQ939" s="57"/>
      <c r="VR939" s="57"/>
      <c r="VS939" s="57"/>
      <c r="VT939" s="57"/>
      <c r="VU939" s="57"/>
      <c r="VV939" s="57"/>
      <c r="VW939" s="57"/>
      <c r="VX939" s="57"/>
      <c r="VY939" s="57"/>
      <c r="VZ939" s="57"/>
      <c r="WA939" s="57"/>
      <c r="WB939" s="57"/>
      <c r="WC939" s="57"/>
      <c r="WD939" s="57"/>
      <c r="WE939" s="57"/>
      <c r="WF939" s="57"/>
      <c r="WG939" s="57"/>
      <c r="WH939" s="57"/>
      <c r="WI939" s="57"/>
      <c r="WJ939" s="57"/>
      <c r="WK939" s="57"/>
      <c r="WL939" s="57"/>
      <c r="WM939" s="57"/>
      <c r="WN939" s="57"/>
      <c r="WO939" s="57"/>
      <c r="WP939" s="57"/>
      <c r="WQ939" s="57"/>
      <c r="WR939" s="57"/>
      <c r="WS939" s="57"/>
      <c r="WT939" s="57"/>
      <c r="WU939" s="57"/>
      <c r="WV939" s="57"/>
      <c r="WW939" s="57"/>
      <c r="WX939" s="57"/>
      <c r="WY939" s="57"/>
      <c r="WZ939" s="57"/>
      <c r="XA939" s="57"/>
      <c r="XB939" s="57"/>
      <c r="XC939" s="57"/>
      <c r="XD939" s="57"/>
      <c r="XE939" s="57"/>
      <c r="XF939" s="57"/>
      <c r="XG939" s="57"/>
      <c r="XH939" s="57"/>
      <c r="XI939" s="57"/>
      <c r="XJ939" s="57"/>
      <c r="XK939" s="57"/>
      <c r="XL939" s="57"/>
      <c r="XM939" s="57"/>
      <c r="XN939" s="57"/>
      <c r="XO939" s="57"/>
      <c r="XP939" s="57"/>
      <c r="XQ939" s="57"/>
      <c r="XR939" s="57"/>
      <c r="XS939" s="57"/>
      <c r="XT939" s="57"/>
      <c r="XU939" s="57"/>
      <c r="XV939" s="57"/>
      <c r="XW939" s="57"/>
    </row>
    <row r="940">
      <c r="AI940" s="57"/>
      <c r="BR940" s="57"/>
      <c r="DA940" s="57"/>
      <c r="EJ940" s="57"/>
      <c r="EK940" s="57"/>
      <c r="EL940" s="57"/>
      <c r="EM940" s="57"/>
      <c r="EN940" s="57"/>
      <c r="EO940" s="57"/>
      <c r="EP940" s="57"/>
      <c r="EQ940" s="57"/>
      <c r="ER940" s="57"/>
      <c r="ES940" s="57"/>
      <c r="ET940" s="57"/>
      <c r="EU940" s="57"/>
      <c r="EV940" s="57"/>
      <c r="EW940" s="57"/>
      <c r="EX940" s="57"/>
      <c r="EY940" s="57"/>
      <c r="EZ940" s="57"/>
      <c r="FA940" s="57"/>
      <c r="FB940" s="57"/>
      <c r="FC940" s="57"/>
      <c r="FD940" s="57"/>
      <c r="FE940" s="57"/>
      <c r="FF940" s="57"/>
      <c r="FG940" s="57"/>
      <c r="FH940" s="57"/>
      <c r="FI940" s="57"/>
      <c r="FJ940" s="57"/>
      <c r="FK940" s="57"/>
      <c r="FL940" s="57"/>
      <c r="FM940" s="57"/>
      <c r="FN940" s="57"/>
      <c r="FO940" s="57"/>
      <c r="FP940" s="57"/>
      <c r="FQ940" s="57"/>
      <c r="FR940" s="57"/>
      <c r="FS940" s="57"/>
      <c r="FT940" s="57"/>
      <c r="FU940" s="57"/>
      <c r="FV940" s="57"/>
      <c r="FW940" s="57"/>
      <c r="FX940" s="57"/>
      <c r="FY940" s="57"/>
      <c r="FZ940" s="57"/>
      <c r="GA940" s="57"/>
      <c r="GB940" s="57"/>
      <c r="GC940" s="57"/>
      <c r="GD940" s="57"/>
      <c r="GE940" s="57"/>
      <c r="GF940" s="57"/>
      <c r="GG940" s="57"/>
      <c r="GH940" s="57"/>
      <c r="GI940" s="57"/>
      <c r="GJ940" s="57"/>
      <c r="GK940" s="57"/>
      <c r="GL940" s="57"/>
      <c r="GM940" s="57"/>
      <c r="GN940" s="57"/>
      <c r="GO940" s="57"/>
      <c r="GP940" s="57"/>
      <c r="GQ940" s="57"/>
      <c r="GR940" s="57"/>
      <c r="GS940" s="57"/>
      <c r="GT940" s="57"/>
      <c r="GU940" s="57"/>
      <c r="GV940" s="57"/>
      <c r="GW940" s="57"/>
      <c r="GX940" s="57"/>
      <c r="GY940" s="57"/>
      <c r="GZ940" s="57"/>
      <c r="HA940" s="57"/>
      <c r="HB940" s="57"/>
      <c r="HC940" s="57"/>
      <c r="HD940" s="57"/>
      <c r="HE940" s="57"/>
      <c r="HF940" s="57"/>
      <c r="HG940" s="57"/>
      <c r="HH940" s="57"/>
      <c r="HI940" s="57"/>
      <c r="HJ940" s="57"/>
      <c r="HK940" s="57"/>
      <c r="HL940" s="57"/>
      <c r="HM940" s="57"/>
      <c r="HN940" s="57"/>
      <c r="HO940" s="57"/>
      <c r="HP940" s="57"/>
      <c r="HQ940" s="57"/>
      <c r="HR940" s="57"/>
      <c r="HS940" s="57"/>
      <c r="HT940" s="57"/>
      <c r="HU940" s="57"/>
      <c r="HV940" s="57"/>
      <c r="HW940" s="57"/>
      <c r="HX940" s="57"/>
      <c r="HY940" s="57"/>
      <c r="HZ940" s="57"/>
      <c r="IA940" s="57"/>
      <c r="IB940" s="57"/>
      <c r="IC940" s="57"/>
      <c r="ID940" s="57"/>
      <c r="IE940" s="57"/>
      <c r="IF940" s="57"/>
      <c r="IG940" s="57"/>
      <c r="IH940" s="57"/>
      <c r="II940" s="57"/>
      <c r="IJ940" s="57"/>
      <c r="IK940" s="57"/>
      <c r="IL940" s="57"/>
      <c r="IM940" s="57"/>
      <c r="IN940" s="57"/>
      <c r="IO940" s="57"/>
      <c r="IP940" s="57"/>
      <c r="IQ940" s="57"/>
      <c r="IR940" s="57"/>
      <c r="IS940" s="57"/>
      <c r="IT940" s="57"/>
      <c r="IU940" s="57"/>
      <c r="IV940" s="57"/>
      <c r="IW940" s="57"/>
      <c r="IX940" s="57"/>
      <c r="IY940" s="57"/>
      <c r="IZ940" s="57"/>
      <c r="JA940" s="57"/>
      <c r="JB940" s="57"/>
      <c r="JC940" s="57"/>
      <c r="JD940" s="57"/>
      <c r="JE940" s="57"/>
      <c r="JF940" s="57"/>
      <c r="JG940" s="57"/>
      <c r="JH940" s="57"/>
      <c r="JI940" s="57"/>
      <c r="JJ940" s="57"/>
      <c r="JK940" s="57"/>
      <c r="JL940" s="57"/>
      <c r="JM940" s="57"/>
      <c r="JN940" s="57"/>
      <c r="JO940" s="57"/>
      <c r="JP940" s="57"/>
      <c r="JQ940" s="57"/>
      <c r="JR940" s="57"/>
      <c r="JS940" s="57"/>
      <c r="JT940" s="57"/>
      <c r="JU940" s="57"/>
      <c r="JV940" s="57"/>
      <c r="JW940" s="57"/>
      <c r="JX940" s="57"/>
      <c r="JY940" s="57"/>
      <c r="JZ940" s="57"/>
      <c r="KA940" s="57"/>
      <c r="KB940" s="57"/>
      <c r="KC940" s="57"/>
      <c r="KD940" s="57"/>
      <c r="KE940" s="57"/>
      <c r="KF940" s="57"/>
      <c r="KG940" s="57"/>
      <c r="KH940" s="57"/>
      <c r="KI940" s="57"/>
      <c r="KJ940" s="57"/>
      <c r="KK940" s="57"/>
      <c r="KL940" s="57"/>
      <c r="KM940" s="57"/>
      <c r="KN940" s="57"/>
      <c r="KO940" s="57"/>
      <c r="KP940" s="57"/>
      <c r="KQ940" s="57"/>
      <c r="KR940" s="57"/>
      <c r="KS940" s="57"/>
      <c r="KT940" s="57"/>
      <c r="KU940" s="57"/>
      <c r="KV940" s="57"/>
      <c r="KW940" s="57"/>
      <c r="KX940" s="57"/>
      <c r="KY940" s="57"/>
      <c r="KZ940" s="57"/>
      <c r="LA940" s="57"/>
      <c r="LB940" s="57"/>
      <c r="LC940" s="57"/>
      <c r="LD940" s="57"/>
      <c r="LE940" s="57"/>
      <c r="LF940" s="57"/>
      <c r="LG940" s="57"/>
      <c r="LH940" s="57"/>
      <c r="LI940" s="57"/>
      <c r="LJ940" s="57"/>
      <c r="LK940" s="57"/>
      <c r="LL940" s="57"/>
      <c r="LM940" s="57"/>
      <c r="LN940" s="57"/>
      <c r="LO940" s="57"/>
      <c r="LP940" s="57"/>
      <c r="LQ940" s="57"/>
      <c r="LR940" s="57"/>
      <c r="LS940" s="57"/>
      <c r="LT940" s="57"/>
      <c r="LU940" s="57"/>
      <c r="LV940" s="57"/>
      <c r="LW940" s="57"/>
      <c r="LX940" s="57"/>
      <c r="LY940" s="57"/>
      <c r="LZ940" s="57"/>
      <c r="MA940" s="57"/>
      <c r="MB940" s="57"/>
      <c r="MC940" s="57"/>
      <c r="MD940" s="57"/>
      <c r="ME940" s="57"/>
      <c r="MF940" s="57"/>
      <c r="MG940" s="57"/>
      <c r="MH940" s="57"/>
      <c r="MI940" s="57"/>
      <c r="MJ940" s="57"/>
      <c r="MK940" s="57"/>
      <c r="ML940" s="57"/>
      <c r="MM940" s="57"/>
      <c r="MN940" s="57"/>
      <c r="MO940" s="57"/>
      <c r="MP940" s="57"/>
      <c r="MQ940" s="57"/>
      <c r="MR940" s="57"/>
      <c r="MS940" s="57"/>
      <c r="MT940" s="57"/>
      <c r="MU940" s="57"/>
      <c r="MV940" s="57"/>
      <c r="MW940" s="57"/>
      <c r="MX940" s="57"/>
      <c r="MY940" s="57"/>
      <c r="MZ940" s="57"/>
      <c r="NA940" s="57"/>
      <c r="NB940" s="57"/>
      <c r="NC940" s="57"/>
      <c r="ND940" s="57"/>
      <c r="NE940" s="57"/>
      <c r="NF940" s="57"/>
      <c r="NG940" s="57"/>
      <c r="NH940" s="57"/>
      <c r="NI940" s="57"/>
      <c r="NJ940" s="57"/>
      <c r="NK940" s="57"/>
      <c r="NL940" s="57"/>
      <c r="NM940" s="57"/>
      <c r="NN940" s="57"/>
      <c r="NO940" s="57"/>
      <c r="NP940" s="57"/>
      <c r="NQ940" s="57"/>
      <c r="NR940" s="57"/>
      <c r="NS940" s="57"/>
      <c r="NT940" s="57"/>
      <c r="NU940" s="57"/>
      <c r="NV940" s="57"/>
      <c r="NW940" s="57"/>
      <c r="NX940" s="57"/>
      <c r="NY940" s="57"/>
      <c r="NZ940" s="57"/>
      <c r="OA940" s="57"/>
      <c r="OB940" s="57"/>
      <c r="OC940" s="57"/>
      <c r="OD940" s="57"/>
      <c r="OE940" s="57"/>
      <c r="OF940" s="57"/>
      <c r="OG940" s="57"/>
      <c r="OH940" s="57"/>
      <c r="OI940" s="57"/>
      <c r="OJ940" s="57"/>
      <c r="OK940" s="57"/>
      <c r="OL940" s="57"/>
      <c r="OM940" s="57"/>
      <c r="ON940" s="57"/>
      <c r="OO940" s="57"/>
      <c r="OP940" s="57"/>
      <c r="OQ940" s="57"/>
      <c r="OR940" s="57"/>
      <c r="OS940" s="57"/>
      <c r="OT940" s="57"/>
      <c r="OU940" s="57"/>
      <c r="OV940" s="57"/>
      <c r="OW940" s="57"/>
      <c r="OX940" s="57"/>
      <c r="OY940" s="57"/>
      <c r="OZ940" s="57"/>
      <c r="PA940" s="57"/>
      <c r="PB940" s="57"/>
      <c r="PC940" s="57"/>
      <c r="PD940" s="57"/>
      <c r="PE940" s="57"/>
      <c r="PF940" s="57"/>
      <c r="PG940" s="57"/>
      <c r="PH940" s="57"/>
      <c r="PI940" s="57"/>
      <c r="PJ940" s="57"/>
      <c r="PK940" s="57"/>
      <c r="PL940" s="57"/>
      <c r="PM940" s="57"/>
      <c r="PN940" s="57"/>
      <c r="PO940" s="57"/>
      <c r="PP940" s="57"/>
      <c r="PQ940" s="57"/>
      <c r="PR940" s="57"/>
      <c r="PS940" s="57"/>
      <c r="PT940" s="57"/>
      <c r="PU940" s="57"/>
      <c r="PV940" s="57"/>
      <c r="PW940" s="57"/>
      <c r="PX940" s="57"/>
      <c r="PY940" s="57"/>
      <c r="PZ940" s="57"/>
      <c r="QA940" s="57"/>
      <c r="QB940" s="57"/>
      <c r="QC940" s="57"/>
      <c r="QD940" s="57"/>
      <c r="QE940" s="57"/>
      <c r="QF940" s="57"/>
      <c r="QG940" s="57"/>
      <c r="QH940" s="57"/>
      <c r="QI940" s="57"/>
      <c r="QJ940" s="57"/>
      <c r="QK940" s="57"/>
      <c r="QL940" s="57"/>
      <c r="QM940" s="57"/>
      <c r="QN940" s="57"/>
      <c r="QO940" s="57"/>
      <c r="QP940" s="57"/>
      <c r="QQ940" s="57"/>
      <c r="QR940" s="57"/>
      <c r="QS940" s="57"/>
      <c r="QT940" s="57"/>
      <c r="QU940" s="57"/>
      <c r="QV940" s="57"/>
      <c r="QW940" s="57"/>
      <c r="QX940" s="57"/>
      <c r="QY940" s="57"/>
      <c r="QZ940" s="57"/>
      <c r="RA940" s="57"/>
      <c r="RB940" s="57"/>
      <c r="RC940" s="57"/>
      <c r="RD940" s="57"/>
      <c r="RE940" s="57"/>
      <c r="RF940" s="57"/>
      <c r="RG940" s="57"/>
      <c r="RH940" s="57"/>
      <c r="RI940" s="57"/>
      <c r="RJ940" s="57"/>
      <c r="RK940" s="57"/>
      <c r="RL940" s="57"/>
      <c r="RM940" s="57"/>
      <c r="RN940" s="57"/>
      <c r="RO940" s="57"/>
      <c r="RP940" s="57"/>
      <c r="RQ940" s="57"/>
      <c r="RR940" s="57"/>
      <c r="RS940" s="57"/>
      <c r="RT940" s="57"/>
      <c r="RU940" s="57"/>
      <c r="RV940" s="57"/>
      <c r="RW940" s="57"/>
      <c r="RX940" s="57"/>
      <c r="RY940" s="57"/>
      <c r="RZ940" s="57"/>
      <c r="SA940" s="57"/>
      <c r="SB940" s="57"/>
      <c r="SC940" s="57"/>
      <c r="SD940" s="57"/>
      <c r="SE940" s="57"/>
      <c r="SF940" s="57"/>
      <c r="SG940" s="57"/>
      <c r="SH940" s="57"/>
      <c r="SI940" s="57"/>
      <c r="SJ940" s="57"/>
      <c r="SK940" s="57"/>
      <c r="SL940" s="57"/>
      <c r="SM940" s="57"/>
      <c r="SN940" s="57"/>
      <c r="SO940" s="57"/>
      <c r="SP940" s="57"/>
      <c r="SQ940" s="57"/>
      <c r="SR940" s="57"/>
      <c r="SS940" s="57"/>
      <c r="ST940" s="57"/>
      <c r="SU940" s="57"/>
      <c r="SV940" s="57"/>
      <c r="SW940" s="57"/>
      <c r="SX940" s="57"/>
      <c r="SY940" s="57"/>
      <c r="SZ940" s="57"/>
      <c r="TA940" s="57"/>
      <c r="TB940" s="57"/>
      <c r="TC940" s="57"/>
      <c r="TD940" s="57"/>
      <c r="TE940" s="57"/>
      <c r="TF940" s="57"/>
      <c r="TG940" s="57"/>
      <c r="TH940" s="57"/>
      <c r="TI940" s="57"/>
      <c r="TJ940" s="57"/>
      <c r="TK940" s="57"/>
      <c r="TL940" s="57"/>
      <c r="TM940" s="57"/>
      <c r="TN940" s="57"/>
      <c r="TO940" s="57"/>
      <c r="TP940" s="57"/>
      <c r="TQ940" s="57"/>
      <c r="TR940" s="57"/>
      <c r="TS940" s="57"/>
      <c r="TT940" s="57"/>
      <c r="TU940" s="57"/>
      <c r="TV940" s="57"/>
      <c r="TW940" s="57"/>
      <c r="TX940" s="57"/>
      <c r="TY940" s="57"/>
      <c r="TZ940" s="57"/>
      <c r="UA940" s="57"/>
      <c r="UB940" s="57"/>
      <c r="UC940" s="57"/>
      <c r="UD940" s="57"/>
      <c r="UE940" s="57"/>
      <c r="UF940" s="57"/>
      <c r="UG940" s="57"/>
      <c r="UH940" s="57"/>
      <c r="UI940" s="57"/>
      <c r="UJ940" s="57"/>
      <c r="UK940" s="57"/>
      <c r="UL940" s="57"/>
      <c r="UM940" s="57"/>
      <c r="UN940" s="57"/>
      <c r="UO940" s="57"/>
      <c r="UP940" s="57"/>
      <c r="UQ940" s="57"/>
      <c r="UR940" s="57"/>
      <c r="US940" s="57"/>
      <c r="UT940" s="57"/>
      <c r="UU940" s="57"/>
      <c r="UV940" s="57"/>
      <c r="UW940" s="57"/>
      <c r="UX940" s="57"/>
      <c r="UY940" s="57"/>
      <c r="UZ940" s="57"/>
      <c r="VA940" s="57"/>
      <c r="VB940" s="57"/>
      <c r="VC940" s="57"/>
      <c r="VD940" s="57"/>
      <c r="VE940" s="57"/>
      <c r="VF940" s="57"/>
      <c r="VG940" s="57"/>
      <c r="VH940" s="57"/>
      <c r="VI940" s="57"/>
      <c r="VJ940" s="57"/>
      <c r="VK940" s="57"/>
      <c r="VL940" s="57"/>
      <c r="VM940" s="57"/>
      <c r="VN940" s="57"/>
      <c r="VO940" s="57"/>
      <c r="VP940" s="57"/>
      <c r="VQ940" s="57"/>
      <c r="VR940" s="57"/>
      <c r="VS940" s="57"/>
      <c r="VT940" s="57"/>
      <c r="VU940" s="57"/>
      <c r="VV940" s="57"/>
      <c r="VW940" s="57"/>
      <c r="VX940" s="57"/>
      <c r="VY940" s="57"/>
      <c r="VZ940" s="57"/>
      <c r="WA940" s="57"/>
      <c r="WB940" s="57"/>
      <c r="WC940" s="57"/>
      <c r="WD940" s="57"/>
      <c r="WE940" s="57"/>
      <c r="WF940" s="57"/>
      <c r="WG940" s="57"/>
      <c r="WH940" s="57"/>
      <c r="WI940" s="57"/>
      <c r="WJ940" s="57"/>
      <c r="WK940" s="57"/>
      <c r="WL940" s="57"/>
      <c r="WM940" s="57"/>
      <c r="WN940" s="57"/>
      <c r="WO940" s="57"/>
      <c r="WP940" s="57"/>
      <c r="WQ940" s="57"/>
      <c r="WR940" s="57"/>
      <c r="WS940" s="57"/>
      <c r="WT940" s="57"/>
      <c r="WU940" s="57"/>
      <c r="WV940" s="57"/>
      <c r="WW940" s="57"/>
      <c r="WX940" s="57"/>
      <c r="WY940" s="57"/>
      <c r="WZ940" s="57"/>
      <c r="XA940" s="57"/>
      <c r="XB940" s="57"/>
      <c r="XC940" s="57"/>
      <c r="XD940" s="57"/>
      <c r="XE940" s="57"/>
      <c r="XF940" s="57"/>
      <c r="XG940" s="57"/>
      <c r="XH940" s="57"/>
      <c r="XI940" s="57"/>
      <c r="XJ940" s="57"/>
      <c r="XK940" s="57"/>
      <c r="XL940" s="57"/>
      <c r="XM940" s="57"/>
      <c r="XN940" s="57"/>
      <c r="XO940" s="57"/>
      <c r="XP940" s="57"/>
      <c r="XQ940" s="57"/>
      <c r="XR940" s="57"/>
      <c r="XS940" s="57"/>
      <c r="XT940" s="57"/>
      <c r="XU940" s="57"/>
      <c r="XV940" s="57"/>
      <c r="XW940" s="57"/>
    </row>
    <row r="941">
      <c r="AI941" s="57"/>
      <c r="BR941" s="57"/>
      <c r="DA941" s="57"/>
      <c r="EJ941" s="57"/>
      <c r="EK941" s="57"/>
      <c r="EL941" s="57"/>
      <c r="EM941" s="57"/>
      <c r="EN941" s="57"/>
      <c r="EO941" s="57"/>
      <c r="EP941" s="57"/>
      <c r="EQ941" s="57"/>
      <c r="ER941" s="57"/>
      <c r="ES941" s="57"/>
      <c r="ET941" s="57"/>
      <c r="EU941" s="57"/>
      <c r="EV941" s="57"/>
      <c r="EW941" s="57"/>
      <c r="EX941" s="57"/>
      <c r="EY941" s="57"/>
      <c r="EZ941" s="57"/>
      <c r="FA941" s="57"/>
      <c r="FB941" s="57"/>
      <c r="FC941" s="57"/>
      <c r="FD941" s="57"/>
      <c r="FE941" s="57"/>
      <c r="FF941" s="57"/>
      <c r="FG941" s="57"/>
      <c r="FH941" s="57"/>
      <c r="FI941" s="57"/>
      <c r="FJ941" s="57"/>
      <c r="FK941" s="57"/>
      <c r="FL941" s="57"/>
      <c r="FM941" s="57"/>
      <c r="FN941" s="57"/>
      <c r="FO941" s="57"/>
      <c r="FP941" s="57"/>
      <c r="FQ941" s="57"/>
      <c r="FR941" s="57"/>
      <c r="FS941" s="57"/>
      <c r="FT941" s="57"/>
      <c r="FU941" s="57"/>
      <c r="FV941" s="57"/>
      <c r="FW941" s="57"/>
      <c r="FX941" s="57"/>
      <c r="FY941" s="57"/>
      <c r="FZ941" s="57"/>
      <c r="GA941" s="57"/>
      <c r="GB941" s="57"/>
      <c r="GC941" s="57"/>
      <c r="GD941" s="57"/>
      <c r="GE941" s="57"/>
      <c r="GF941" s="57"/>
      <c r="GG941" s="57"/>
      <c r="GH941" s="57"/>
      <c r="GI941" s="57"/>
      <c r="GJ941" s="57"/>
      <c r="GK941" s="57"/>
      <c r="GL941" s="57"/>
      <c r="GM941" s="57"/>
      <c r="GN941" s="57"/>
      <c r="GO941" s="57"/>
      <c r="GP941" s="57"/>
      <c r="GQ941" s="57"/>
      <c r="GR941" s="57"/>
      <c r="GS941" s="57"/>
      <c r="GT941" s="57"/>
      <c r="GU941" s="57"/>
      <c r="GV941" s="57"/>
      <c r="GW941" s="57"/>
      <c r="GX941" s="57"/>
      <c r="GY941" s="57"/>
      <c r="GZ941" s="57"/>
      <c r="HA941" s="57"/>
      <c r="HB941" s="57"/>
      <c r="HC941" s="57"/>
      <c r="HD941" s="57"/>
      <c r="HE941" s="57"/>
      <c r="HF941" s="57"/>
      <c r="HG941" s="57"/>
      <c r="HH941" s="57"/>
      <c r="HI941" s="57"/>
      <c r="HJ941" s="57"/>
      <c r="HK941" s="57"/>
      <c r="HL941" s="57"/>
      <c r="HM941" s="57"/>
      <c r="HN941" s="57"/>
      <c r="HO941" s="57"/>
      <c r="HP941" s="57"/>
      <c r="HQ941" s="57"/>
      <c r="HR941" s="57"/>
      <c r="HS941" s="57"/>
      <c r="HT941" s="57"/>
      <c r="HU941" s="57"/>
      <c r="HV941" s="57"/>
      <c r="HW941" s="57"/>
      <c r="HX941" s="57"/>
      <c r="HY941" s="57"/>
      <c r="HZ941" s="57"/>
      <c r="IA941" s="57"/>
      <c r="IB941" s="57"/>
      <c r="IC941" s="57"/>
      <c r="ID941" s="57"/>
      <c r="IE941" s="57"/>
      <c r="IF941" s="57"/>
      <c r="IG941" s="57"/>
      <c r="IH941" s="57"/>
      <c r="II941" s="57"/>
      <c r="IJ941" s="57"/>
      <c r="IK941" s="57"/>
      <c r="IL941" s="57"/>
      <c r="IM941" s="57"/>
      <c r="IN941" s="57"/>
      <c r="IO941" s="57"/>
      <c r="IP941" s="57"/>
      <c r="IQ941" s="57"/>
      <c r="IR941" s="57"/>
      <c r="IS941" s="57"/>
      <c r="IT941" s="57"/>
      <c r="IU941" s="57"/>
      <c r="IV941" s="57"/>
      <c r="IW941" s="57"/>
      <c r="IX941" s="57"/>
      <c r="IY941" s="57"/>
      <c r="IZ941" s="57"/>
      <c r="JA941" s="57"/>
      <c r="JB941" s="57"/>
      <c r="JC941" s="57"/>
      <c r="JD941" s="57"/>
      <c r="JE941" s="57"/>
      <c r="JF941" s="57"/>
      <c r="JG941" s="57"/>
      <c r="JH941" s="57"/>
      <c r="JI941" s="57"/>
      <c r="JJ941" s="57"/>
      <c r="JK941" s="57"/>
      <c r="JL941" s="57"/>
      <c r="JM941" s="57"/>
      <c r="JN941" s="57"/>
      <c r="JO941" s="57"/>
      <c r="JP941" s="57"/>
      <c r="JQ941" s="57"/>
      <c r="JR941" s="57"/>
      <c r="JS941" s="57"/>
      <c r="JT941" s="57"/>
      <c r="JU941" s="57"/>
      <c r="JV941" s="57"/>
      <c r="JW941" s="57"/>
      <c r="JX941" s="57"/>
      <c r="JY941" s="57"/>
      <c r="JZ941" s="57"/>
      <c r="KA941" s="57"/>
      <c r="KB941" s="57"/>
      <c r="KC941" s="57"/>
      <c r="KD941" s="57"/>
      <c r="KE941" s="57"/>
      <c r="KF941" s="57"/>
      <c r="KG941" s="57"/>
      <c r="KH941" s="57"/>
      <c r="KI941" s="57"/>
      <c r="KJ941" s="57"/>
      <c r="KK941" s="57"/>
      <c r="KL941" s="57"/>
      <c r="KM941" s="57"/>
      <c r="KN941" s="57"/>
      <c r="KO941" s="57"/>
      <c r="KP941" s="57"/>
      <c r="KQ941" s="57"/>
      <c r="KR941" s="57"/>
      <c r="KS941" s="57"/>
      <c r="KT941" s="57"/>
      <c r="KU941" s="57"/>
      <c r="KV941" s="57"/>
      <c r="KW941" s="57"/>
      <c r="KX941" s="57"/>
      <c r="KY941" s="57"/>
      <c r="KZ941" s="57"/>
      <c r="LA941" s="57"/>
      <c r="LB941" s="57"/>
      <c r="LC941" s="57"/>
      <c r="LD941" s="57"/>
      <c r="LE941" s="57"/>
      <c r="LF941" s="57"/>
      <c r="LG941" s="57"/>
      <c r="LH941" s="57"/>
      <c r="LI941" s="57"/>
      <c r="LJ941" s="57"/>
      <c r="LK941" s="57"/>
      <c r="LL941" s="57"/>
      <c r="LM941" s="57"/>
      <c r="LN941" s="57"/>
      <c r="LO941" s="57"/>
      <c r="LP941" s="57"/>
      <c r="LQ941" s="57"/>
      <c r="LR941" s="57"/>
      <c r="LS941" s="57"/>
      <c r="LT941" s="57"/>
      <c r="LU941" s="57"/>
      <c r="LV941" s="57"/>
      <c r="LW941" s="57"/>
      <c r="LX941" s="57"/>
      <c r="LY941" s="57"/>
      <c r="LZ941" s="57"/>
      <c r="MA941" s="57"/>
      <c r="MB941" s="57"/>
      <c r="MC941" s="57"/>
      <c r="MD941" s="57"/>
      <c r="ME941" s="57"/>
      <c r="MF941" s="57"/>
      <c r="MG941" s="57"/>
      <c r="MH941" s="57"/>
      <c r="MI941" s="57"/>
      <c r="MJ941" s="57"/>
      <c r="MK941" s="57"/>
      <c r="ML941" s="57"/>
      <c r="MM941" s="57"/>
      <c r="MN941" s="57"/>
      <c r="MO941" s="57"/>
      <c r="MP941" s="57"/>
      <c r="MQ941" s="57"/>
      <c r="MR941" s="57"/>
      <c r="MS941" s="57"/>
      <c r="MT941" s="57"/>
      <c r="MU941" s="57"/>
      <c r="MV941" s="57"/>
      <c r="MW941" s="57"/>
      <c r="MX941" s="57"/>
      <c r="MY941" s="57"/>
      <c r="MZ941" s="57"/>
      <c r="NA941" s="57"/>
      <c r="NB941" s="57"/>
      <c r="NC941" s="57"/>
      <c r="ND941" s="57"/>
      <c r="NE941" s="57"/>
      <c r="NF941" s="57"/>
      <c r="NG941" s="57"/>
      <c r="NH941" s="57"/>
      <c r="NI941" s="57"/>
      <c r="NJ941" s="57"/>
      <c r="NK941" s="57"/>
      <c r="NL941" s="57"/>
      <c r="NM941" s="57"/>
      <c r="NN941" s="57"/>
      <c r="NO941" s="57"/>
      <c r="NP941" s="57"/>
      <c r="NQ941" s="57"/>
      <c r="NR941" s="57"/>
      <c r="NS941" s="57"/>
      <c r="NT941" s="57"/>
      <c r="NU941" s="57"/>
      <c r="NV941" s="57"/>
      <c r="NW941" s="57"/>
      <c r="NX941" s="57"/>
      <c r="NY941" s="57"/>
      <c r="NZ941" s="57"/>
      <c r="OA941" s="57"/>
      <c r="OB941" s="57"/>
      <c r="OC941" s="57"/>
      <c r="OD941" s="57"/>
      <c r="OE941" s="57"/>
      <c r="OF941" s="57"/>
      <c r="OG941" s="57"/>
      <c r="OH941" s="57"/>
      <c r="OI941" s="57"/>
      <c r="OJ941" s="57"/>
      <c r="OK941" s="57"/>
      <c r="OL941" s="57"/>
      <c r="OM941" s="57"/>
      <c r="ON941" s="57"/>
      <c r="OO941" s="57"/>
      <c r="OP941" s="57"/>
      <c r="OQ941" s="57"/>
      <c r="OR941" s="57"/>
      <c r="OS941" s="57"/>
      <c r="OT941" s="57"/>
      <c r="OU941" s="57"/>
      <c r="OV941" s="57"/>
      <c r="OW941" s="57"/>
      <c r="OX941" s="57"/>
      <c r="OY941" s="57"/>
      <c r="OZ941" s="57"/>
      <c r="PA941" s="57"/>
      <c r="PB941" s="57"/>
      <c r="PC941" s="57"/>
      <c r="PD941" s="57"/>
      <c r="PE941" s="57"/>
      <c r="PF941" s="57"/>
      <c r="PG941" s="57"/>
      <c r="PH941" s="57"/>
      <c r="PI941" s="57"/>
      <c r="PJ941" s="57"/>
      <c r="PK941" s="57"/>
      <c r="PL941" s="57"/>
      <c r="PM941" s="57"/>
      <c r="PN941" s="57"/>
      <c r="PO941" s="57"/>
      <c r="PP941" s="57"/>
      <c r="PQ941" s="57"/>
      <c r="PR941" s="57"/>
      <c r="PS941" s="57"/>
      <c r="PT941" s="57"/>
      <c r="PU941" s="57"/>
      <c r="PV941" s="57"/>
      <c r="PW941" s="57"/>
      <c r="PX941" s="57"/>
      <c r="PY941" s="57"/>
      <c r="PZ941" s="57"/>
      <c r="QA941" s="57"/>
      <c r="QB941" s="57"/>
      <c r="QC941" s="57"/>
      <c r="QD941" s="57"/>
      <c r="QE941" s="57"/>
      <c r="QF941" s="57"/>
      <c r="QG941" s="57"/>
      <c r="QH941" s="57"/>
      <c r="QI941" s="57"/>
      <c r="QJ941" s="57"/>
      <c r="QK941" s="57"/>
      <c r="QL941" s="57"/>
      <c r="QM941" s="57"/>
      <c r="QN941" s="57"/>
      <c r="QO941" s="57"/>
      <c r="QP941" s="57"/>
      <c r="QQ941" s="57"/>
      <c r="QR941" s="57"/>
      <c r="QS941" s="57"/>
      <c r="QT941" s="57"/>
      <c r="QU941" s="57"/>
      <c r="QV941" s="57"/>
      <c r="QW941" s="57"/>
      <c r="QX941" s="57"/>
      <c r="QY941" s="57"/>
      <c r="QZ941" s="57"/>
      <c r="RA941" s="57"/>
      <c r="RB941" s="57"/>
      <c r="RC941" s="57"/>
      <c r="RD941" s="57"/>
      <c r="RE941" s="57"/>
      <c r="RF941" s="57"/>
      <c r="RG941" s="57"/>
      <c r="RH941" s="57"/>
      <c r="RI941" s="57"/>
      <c r="RJ941" s="57"/>
      <c r="RK941" s="57"/>
      <c r="RL941" s="57"/>
      <c r="RM941" s="57"/>
      <c r="RN941" s="57"/>
      <c r="RO941" s="57"/>
      <c r="RP941" s="57"/>
      <c r="RQ941" s="57"/>
      <c r="RR941" s="57"/>
      <c r="RS941" s="57"/>
      <c r="RT941" s="57"/>
      <c r="RU941" s="57"/>
      <c r="RV941" s="57"/>
      <c r="RW941" s="57"/>
      <c r="RX941" s="57"/>
      <c r="RY941" s="57"/>
      <c r="RZ941" s="57"/>
      <c r="SA941" s="57"/>
      <c r="SB941" s="57"/>
      <c r="SC941" s="57"/>
      <c r="SD941" s="57"/>
      <c r="SE941" s="57"/>
      <c r="SF941" s="57"/>
      <c r="SG941" s="57"/>
      <c r="SH941" s="57"/>
      <c r="SI941" s="57"/>
      <c r="SJ941" s="57"/>
      <c r="SK941" s="57"/>
      <c r="SL941" s="57"/>
      <c r="SM941" s="57"/>
      <c r="SN941" s="57"/>
      <c r="SO941" s="57"/>
      <c r="SP941" s="57"/>
      <c r="SQ941" s="57"/>
      <c r="SR941" s="57"/>
      <c r="SS941" s="57"/>
      <c r="ST941" s="57"/>
      <c r="SU941" s="57"/>
      <c r="SV941" s="57"/>
      <c r="SW941" s="57"/>
      <c r="SX941" s="57"/>
      <c r="SY941" s="57"/>
      <c r="SZ941" s="57"/>
      <c r="TA941" s="57"/>
      <c r="TB941" s="57"/>
      <c r="TC941" s="57"/>
      <c r="TD941" s="57"/>
      <c r="TE941" s="57"/>
      <c r="TF941" s="57"/>
      <c r="TG941" s="57"/>
      <c r="TH941" s="57"/>
      <c r="TI941" s="57"/>
      <c r="TJ941" s="57"/>
      <c r="TK941" s="57"/>
      <c r="TL941" s="57"/>
      <c r="TM941" s="57"/>
      <c r="TN941" s="57"/>
      <c r="TO941" s="57"/>
      <c r="TP941" s="57"/>
      <c r="TQ941" s="57"/>
      <c r="TR941" s="57"/>
      <c r="TS941" s="57"/>
      <c r="TT941" s="57"/>
      <c r="TU941" s="57"/>
      <c r="TV941" s="57"/>
      <c r="TW941" s="57"/>
      <c r="TX941" s="57"/>
      <c r="TY941" s="57"/>
      <c r="TZ941" s="57"/>
      <c r="UA941" s="57"/>
      <c r="UB941" s="57"/>
      <c r="UC941" s="57"/>
      <c r="UD941" s="57"/>
      <c r="UE941" s="57"/>
      <c r="UF941" s="57"/>
      <c r="UG941" s="57"/>
      <c r="UH941" s="57"/>
      <c r="UI941" s="57"/>
      <c r="UJ941" s="57"/>
      <c r="UK941" s="57"/>
      <c r="UL941" s="57"/>
      <c r="UM941" s="57"/>
      <c r="UN941" s="57"/>
      <c r="UO941" s="57"/>
      <c r="UP941" s="57"/>
      <c r="UQ941" s="57"/>
      <c r="UR941" s="57"/>
      <c r="US941" s="57"/>
      <c r="UT941" s="57"/>
      <c r="UU941" s="57"/>
      <c r="UV941" s="57"/>
      <c r="UW941" s="57"/>
      <c r="UX941" s="57"/>
      <c r="UY941" s="57"/>
      <c r="UZ941" s="57"/>
      <c r="VA941" s="57"/>
      <c r="VB941" s="57"/>
      <c r="VC941" s="57"/>
      <c r="VD941" s="57"/>
      <c r="VE941" s="57"/>
      <c r="VF941" s="57"/>
      <c r="VG941" s="57"/>
      <c r="VH941" s="57"/>
      <c r="VI941" s="57"/>
      <c r="VJ941" s="57"/>
      <c r="VK941" s="57"/>
      <c r="VL941" s="57"/>
      <c r="VM941" s="57"/>
      <c r="VN941" s="57"/>
      <c r="VO941" s="57"/>
      <c r="VP941" s="57"/>
      <c r="VQ941" s="57"/>
      <c r="VR941" s="57"/>
      <c r="VS941" s="57"/>
      <c r="VT941" s="57"/>
      <c r="VU941" s="57"/>
      <c r="VV941" s="57"/>
      <c r="VW941" s="57"/>
      <c r="VX941" s="57"/>
      <c r="VY941" s="57"/>
      <c r="VZ941" s="57"/>
      <c r="WA941" s="57"/>
      <c r="WB941" s="57"/>
      <c r="WC941" s="57"/>
      <c r="WD941" s="57"/>
      <c r="WE941" s="57"/>
      <c r="WF941" s="57"/>
      <c r="WG941" s="57"/>
      <c r="WH941" s="57"/>
      <c r="WI941" s="57"/>
      <c r="WJ941" s="57"/>
      <c r="WK941" s="57"/>
      <c r="WL941" s="57"/>
      <c r="WM941" s="57"/>
      <c r="WN941" s="57"/>
      <c r="WO941" s="57"/>
      <c r="WP941" s="57"/>
      <c r="WQ941" s="57"/>
      <c r="WR941" s="57"/>
      <c r="WS941" s="57"/>
      <c r="WT941" s="57"/>
      <c r="WU941" s="57"/>
      <c r="WV941" s="57"/>
      <c r="WW941" s="57"/>
      <c r="WX941" s="57"/>
      <c r="WY941" s="57"/>
      <c r="WZ941" s="57"/>
      <c r="XA941" s="57"/>
      <c r="XB941" s="57"/>
      <c r="XC941" s="57"/>
      <c r="XD941" s="57"/>
      <c r="XE941" s="57"/>
      <c r="XF941" s="57"/>
      <c r="XG941" s="57"/>
      <c r="XH941" s="57"/>
      <c r="XI941" s="57"/>
      <c r="XJ941" s="57"/>
      <c r="XK941" s="57"/>
      <c r="XL941" s="57"/>
      <c r="XM941" s="57"/>
      <c r="XN941" s="57"/>
      <c r="XO941" s="57"/>
      <c r="XP941" s="57"/>
      <c r="XQ941" s="57"/>
      <c r="XR941" s="57"/>
      <c r="XS941" s="57"/>
      <c r="XT941" s="57"/>
      <c r="XU941" s="57"/>
      <c r="XV941" s="57"/>
      <c r="XW941" s="57"/>
    </row>
    <row r="942">
      <c r="AI942" s="57"/>
      <c r="BR942" s="57"/>
      <c r="DA942" s="57"/>
      <c r="EJ942" s="57"/>
      <c r="EK942" s="57"/>
      <c r="EL942" s="57"/>
      <c r="EM942" s="57"/>
      <c r="EN942" s="57"/>
      <c r="EO942" s="57"/>
      <c r="EP942" s="57"/>
      <c r="EQ942" s="57"/>
      <c r="ER942" s="57"/>
      <c r="ES942" s="57"/>
      <c r="ET942" s="57"/>
      <c r="EU942" s="57"/>
      <c r="EV942" s="57"/>
      <c r="EW942" s="57"/>
      <c r="EX942" s="57"/>
      <c r="EY942" s="57"/>
      <c r="EZ942" s="57"/>
      <c r="FA942" s="57"/>
      <c r="FB942" s="57"/>
      <c r="FC942" s="57"/>
      <c r="FD942" s="57"/>
      <c r="FE942" s="57"/>
      <c r="FF942" s="57"/>
      <c r="FG942" s="57"/>
      <c r="FH942" s="57"/>
      <c r="FI942" s="57"/>
      <c r="FJ942" s="57"/>
      <c r="FK942" s="57"/>
      <c r="FL942" s="57"/>
      <c r="FM942" s="57"/>
      <c r="FN942" s="57"/>
      <c r="FO942" s="57"/>
      <c r="FP942" s="57"/>
      <c r="FQ942" s="57"/>
      <c r="FR942" s="57"/>
      <c r="FS942" s="57"/>
      <c r="FT942" s="57"/>
      <c r="FU942" s="57"/>
      <c r="FV942" s="57"/>
      <c r="FW942" s="57"/>
      <c r="FX942" s="57"/>
      <c r="FY942" s="57"/>
      <c r="FZ942" s="57"/>
      <c r="GA942" s="57"/>
      <c r="GB942" s="57"/>
      <c r="GC942" s="57"/>
      <c r="GD942" s="57"/>
      <c r="GE942" s="57"/>
      <c r="GF942" s="57"/>
      <c r="GG942" s="57"/>
      <c r="GH942" s="57"/>
      <c r="GI942" s="57"/>
      <c r="GJ942" s="57"/>
      <c r="GK942" s="57"/>
      <c r="GL942" s="57"/>
      <c r="GM942" s="57"/>
      <c r="GN942" s="57"/>
      <c r="GO942" s="57"/>
      <c r="GP942" s="57"/>
      <c r="GQ942" s="57"/>
      <c r="GR942" s="57"/>
      <c r="GS942" s="57"/>
      <c r="GT942" s="57"/>
      <c r="GU942" s="57"/>
      <c r="GV942" s="57"/>
      <c r="GW942" s="57"/>
      <c r="GX942" s="57"/>
      <c r="GY942" s="57"/>
      <c r="GZ942" s="57"/>
      <c r="HA942" s="57"/>
      <c r="HB942" s="57"/>
      <c r="HC942" s="57"/>
      <c r="HD942" s="57"/>
      <c r="HE942" s="57"/>
      <c r="HF942" s="57"/>
      <c r="HG942" s="57"/>
      <c r="HH942" s="57"/>
      <c r="HI942" s="57"/>
      <c r="HJ942" s="57"/>
      <c r="HK942" s="57"/>
      <c r="HL942" s="57"/>
      <c r="HM942" s="57"/>
      <c r="HN942" s="57"/>
      <c r="HO942" s="57"/>
      <c r="HP942" s="57"/>
      <c r="HQ942" s="57"/>
      <c r="HR942" s="57"/>
      <c r="HS942" s="57"/>
      <c r="HT942" s="57"/>
      <c r="HU942" s="57"/>
      <c r="HV942" s="57"/>
      <c r="HW942" s="57"/>
      <c r="HX942" s="57"/>
      <c r="HY942" s="57"/>
      <c r="HZ942" s="57"/>
      <c r="IA942" s="57"/>
      <c r="IB942" s="57"/>
      <c r="IC942" s="57"/>
      <c r="ID942" s="57"/>
      <c r="IE942" s="57"/>
      <c r="IF942" s="57"/>
      <c r="IG942" s="57"/>
      <c r="IH942" s="57"/>
      <c r="II942" s="57"/>
      <c r="IJ942" s="57"/>
      <c r="IK942" s="57"/>
      <c r="IL942" s="57"/>
      <c r="IM942" s="57"/>
      <c r="IN942" s="57"/>
      <c r="IO942" s="57"/>
      <c r="IP942" s="57"/>
      <c r="IQ942" s="57"/>
      <c r="IR942" s="57"/>
      <c r="IS942" s="57"/>
      <c r="IT942" s="57"/>
      <c r="IU942" s="57"/>
      <c r="IV942" s="57"/>
      <c r="IW942" s="57"/>
      <c r="IX942" s="57"/>
      <c r="IY942" s="57"/>
      <c r="IZ942" s="57"/>
      <c r="JA942" s="57"/>
      <c r="JB942" s="57"/>
      <c r="JC942" s="57"/>
      <c r="JD942" s="57"/>
      <c r="JE942" s="57"/>
      <c r="JF942" s="57"/>
      <c r="JG942" s="57"/>
      <c r="JH942" s="57"/>
      <c r="JI942" s="57"/>
      <c r="JJ942" s="57"/>
      <c r="JK942" s="57"/>
      <c r="JL942" s="57"/>
      <c r="JM942" s="57"/>
      <c r="JN942" s="57"/>
      <c r="JO942" s="57"/>
      <c r="JP942" s="57"/>
      <c r="JQ942" s="57"/>
      <c r="JR942" s="57"/>
      <c r="JS942" s="57"/>
      <c r="JT942" s="57"/>
      <c r="JU942" s="57"/>
      <c r="JV942" s="57"/>
      <c r="JW942" s="57"/>
      <c r="JX942" s="57"/>
      <c r="JY942" s="57"/>
      <c r="JZ942" s="57"/>
      <c r="KA942" s="57"/>
      <c r="KB942" s="57"/>
      <c r="KC942" s="57"/>
      <c r="KD942" s="57"/>
      <c r="KE942" s="57"/>
      <c r="KF942" s="57"/>
      <c r="KG942" s="57"/>
      <c r="KH942" s="57"/>
      <c r="KI942" s="57"/>
      <c r="KJ942" s="57"/>
      <c r="KK942" s="57"/>
      <c r="KL942" s="57"/>
      <c r="KM942" s="57"/>
      <c r="KN942" s="57"/>
      <c r="KO942" s="57"/>
      <c r="KP942" s="57"/>
      <c r="KQ942" s="57"/>
      <c r="KR942" s="57"/>
      <c r="KS942" s="57"/>
      <c r="KT942" s="57"/>
      <c r="KU942" s="57"/>
      <c r="KV942" s="57"/>
      <c r="KW942" s="57"/>
      <c r="KX942" s="57"/>
      <c r="KY942" s="57"/>
      <c r="KZ942" s="57"/>
      <c r="LA942" s="57"/>
      <c r="LB942" s="57"/>
      <c r="LC942" s="57"/>
      <c r="LD942" s="57"/>
      <c r="LE942" s="57"/>
      <c r="LF942" s="57"/>
      <c r="LG942" s="57"/>
      <c r="LH942" s="57"/>
      <c r="LI942" s="57"/>
      <c r="LJ942" s="57"/>
      <c r="LK942" s="57"/>
      <c r="LL942" s="57"/>
      <c r="LM942" s="57"/>
      <c r="LN942" s="57"/>
      <c r="LO942" s="57"/>
      <c r="LP942" s="57"/>
      <c r="LQ942" s="57"/>
      <c r="LR942" s="57"/>
      <c r="LS942" s="57"/>
      <c r="LT942" s="57"/>
      <c r="LU942" s="57"/>
      <c r="LV942" s="57"/>
      <c r="LW942" s="57"/>
      <c r="LX942" s="57"/>
      <c r="LY942" s="57"/>
      <c r="LZ942" s="57"/>
      <c r="MA942" s="57"/>
      <c r="MB942" s="57"/>
      <c r="MC942" s="57"/>
      <c r="MD942" s="57"/>
      <c r="ME942" s="57"/>
      <c r="MF942" s="57"/>
      <c r="MG942" s="57"/>
      <c r="MH942" s="57"/>
      <c r="MI942" s="57"/>
      <c r="MJ942" s="57"/>
      <c r="MK942" s="57"/>
      <c r="ML942" s="57"/>
      <c r="MM942" s="57"/>
      <c r="MN942" s="57"/>
      <c r="MO942" s="57"/>
      <c r="MP942" s="57"/>
      <c r="MQ942" s="57"/>
      <c r="MR942" s="57"/>
      <c r="MS942" s="57"/>
      <c r="MT942" s="57"/>
      <c r="MU942" s="57"/>
      <c r="MV942" s="57"/>
      <c r="MW942" s="57"/>
      <c r="MX942" s="57"/>
      <c r="MY942" s="57"/>
      <c r="MZ942" s="57"/>
      <c r="NA942" s="57"/>
      <c r="NB942" s="57"/>
      <c r="NC942" s="57"/>
      <c r="ND942" s="57"/>
      <c r="NE942" s="57"/>
      <c r="NF942" s="57"/>
      <c r="NG942" s="57"/>
      <c r="NH942" s="57"/>
      <c r="NI942" s="57"/>
      <c r="NJ942" s="57"/>
      <c r="NK942" s="57"/>
      <c r="NL942" s="57"/>
      <c r="NM942" s="57"/>
      <c r="NN942" s="57"/>
      <c r="NO942" s="57"/>
      <c r="NP942" s="57"/>
      <c r="NQ942" s="57"/>
      <c r="NR942" s="57"/>
      <c r="NS942" s="57"/>
      <c r="NT942" s="57"/>
      <c r="NU942" s="57"/>
      <c r="NV942" s="57"/>
      <c r="NW942" s="57"/>
      <c r="NX942" s="57"/>
      <c r="NY942" s="57"/>
      <c r="NZ942" s="57"/>
      <c r="OA942" s="57"/>
      <c r="OB942" s="57"/>
      <c r="OC942" s="57"/>
      <c r="OD942" s="57"/>
      <c r="OE942" s="57"/>
      <c r="OF942" s="57"/>
      <c r="OG942" s="57"/>
      <c r="OH942" s="57"/>
      <c r="OI942" s="57"/>
      <c r="OJ942" s="57"/>
      <c r="OK942" s="57"/>
      <c r="OL942" s="57"/>
      <c r="OM942" s="57"/>
      <c r="ON942" s="57"/>
      <c r="OO942" s="57"/>
      <c r="OP942" s="57"/>
      <c r="OQ942" s="57"/>
      <c r="OR942" s="57"/>
      <c r="OS942" s="57"/>
      <c r="OT942" s="57"/>
      <c r="OU942" s="57"/>
      <c r="OV942" s="57"/>
      <c r="OW942" s="57"/>
      <c r="OX942" s="57"/>
      <c r="OY942" s="57"/>
      <c r="OZ942" s="57"/>
      <c r="PA942" s="57"/>
      <c r="PB942" s="57"/>
      <c r="PC942" s="57"/>
      <c r="PD942" s="57"/>
      <c r="PE942" s="57"/>
      <c r="PF942" s="57"/>
      <c r="PG942" s="57"/>
      <c r="PH942" s="57"/>
      <c r="PI942" s="57"/>
      <c r="PJ942" s="57"/>
      <c r="PK942" s="57"/>
      <c r="PL942" s="57"/>
      <c r="PM942" s="57"/>
      <c r="PN942" s="57"/>
      <c r="PO942" s="57"/>
      <c r="PP942" s="57"/>
      <c r="PQ942" s="57"/>
      <c r="PR942" s="57"/>
      <c r="PS942" s="57"/>
      <c r="PT942" s="57"/>
      <c r="PU942" s="57"/>
      <c r="PV942" s="57"/>
      <c r="PW942" s="57"/>
      <c r="PX942" s="57"/>
      <c r="PY942" s="57"/>
      <c r="PZ942" s="57"/>
      <c r="QA942" s="57"/>
      <c r="QB942" s="57"/>
      <c r="QC942" s="57"/>
      <c r="QD942" s="57"/>
      <c r="QE942" s="57"/>
      <c r="QF942" s="57"/>
      <c r="QG942" s="57"/>
      <c r="QH942" s="57"/>
      <c r="QI942" s="57"/>
      <c r="QJ942" s="57"/>
      <c r="QK942" s="57"/>
      <c r="QL942" s="57"/>
      <c r="QM942" s="57"/>
      <c r="QN942" s="57"/>
      <c r="QO942" s="57"/>
      <c r="QP942" s="57"/>
      <c r="QQ942" s="57"/>
      <c r="QR942" s="57"/>
      <c r="QS942" s="57"/>
      <c r="QT942" s="57"/>
      <c r="QU942" s="57"/>
      <c r="QV942" s="57"/>
      <c r="QW942" s="57"/>
      <c r="QX942" s="57"/>
      <c r="QY942" s="57"/>
      <c r="QZ942" s="57"/>
      <c r="RA942" s="57"/>
      <c r="RB942" s="57"/>
      <c r="RC942" s="57"/>
      <c r="RD942" s="57"/>
      <c r="RE942" s="57"/>
      <c r="RF942" s="57"/>
      <c r="RG942" s="57"/>
      <c r="RH942" s="57"/>
      <c r="RI942" s="57"/>
      <c r="RJ942" s="57"/>
      <c r="RK942" s="57"/>
      <c r="RL942" s="57"/>
      <c r="RM942" s="57"/>
      <c r="RN942" s="57"/>
      <c r="RO942" s="57"/>
      <c r="RP942" s="57"/>
      <c r="RQ942" s="57"/>
      <c r="RR942" s="57"/>
      <c r="RS942" s="57"/>
      <c r="RT942" s="57"/>
      <c r="RU942" s="57"/>
      <c r="RV942" s="57"/>
      <c r="RW942" s="57"/>
      <c r="RX942" s="57"/>
      <c r="RY942" s="57"/>
      <c r="RZ942" s="57"/>
      <c r="SA942" s="57"/>
      <c r="SB942" s="57"/>
      <c r="SC942" s="57"/>
      <c r="SD942" s="57"/>
      <c r="SE942" s="57"/>
      <c r="SF942" s="57"/>
      <c r="SG942" s="57"/>
      <c r="SH942" s="57"/>
      <c r="SI942" s="57"/>
      <c r="SJ942" s="57"/>
      <c r="SK942" s="57"/>
      <c r="SL942" s="57"/>
      <c r="SM942" s="57"/>
      <c r="SN942" s="57"/>
      <c r="SO942" s="57"/>
      <c r="SP942" s="57"/>
      <c r="SQ942" s="57"/>
      <c r="SR942" s="57"/>
      <c r="SS942" s="57"/>
      <c r="ST942" s="57"/>
      <c r="SU942" s="57"/>
      <c r="SV942" s="57"/>
      <c r="SW942" s="57"/>
      <c r="SX942" s="57"/>
      <c r="SY942" s="57"/>
      <c r="SZ942" s="57"/>
      <c r="TA942" s="57"/>
      <c r="TB942" s="57"/>
      <c r="TC942" s="57"/>
      <c r="TD942" s="57"/>
      <c r="TE942" s="57"/>
      <c r="TF942" s="57"/>
      <c r="TG942" s="57"/>
      <c r="TH942" s="57"/>
      <c r="TI942" s="57"/>
      <c r="TJ942" s="57"/>
      <c r="TK942" s="57"/>
      <c r="TL942" s="57"/>
      <c r="TM942" s="57"/>
      <c r="TN942" s="57"/>
      <c r="TO942" s="57"/>
      <c r="TP942" s="57"/>
      <c r="TQ942" s="57"/>
      <c r="TR942" s="57"/>
      <c r="TS942" s="57"/>
      <c r="TT942" s="57"/>
      <c r="TU942" s="57"/>
      <c r="TV942" s="57"/>
      <c r="TW942" s="57"/>
      <c r="TX942" s="57"/>
      <c r="TY942" s="57"/>
      <c r="TZ942" s="57"/>
      <c r="UA942" s="57"/>
      <c r="UB942" s="57"/>
      <c r="UC942" s="57"/>
      <c r="UD942" s="57"/>
      <c r="UE942" s="57"/>
      <c r="UF942" s="57"/>
      <c r="UG942" s="57"/>
      <c r="UH942" s="57"/>
      <c r="UI942" s="57"/>
      <c r="UJ942" s="57"/>
      <c r="UK942" s="57"/>
      <c r="UL942" s="57"/>
      <c r="UM942" s="57"/>
      <c r="UN942" s="57"/>
      <c r="UO942" s="57"/>
      <c r="UP942" s="57"/>
      <c r="UQ942" s="57"/>
      <c r="UR942" s="57"/>
      <c r="US942" s="57"/>
      <c r="UT942" s="57"/>
      <c r="UU942" s="57"/>
      <c r="UV942" s="57"/>
      <c r="UW942" s="57"/>
      <c r="UX942" s="57"/>
      <c r="UY942" s="57"/>
      <c r="UZ942" s="57"/>
      <c r="VA942" s="57"/>
      <c r="VB942" s="57"/>
      <c r="VC942" s="57"/>
      <c r="VD942" s="57"/>
      <c r="VE942" s="57"/>
      <c r="VF942" s="57"/>
      <c r="VG942" s="57"/>
      <c r="VH942" s="57"/>
      <c r="VI942" s="57"/>
      <c r="VJ942" s="57"/>
      <c r="VK942" s="57"/>
      <c r="VL942" s="57"/>
      <c r="VM942" s="57"/>
      <c r="VN942" s="57"/>
      <c r="VO942" s="57"/>
      <c r="VP942" s="57"/>
      <c r="VQ942" s="57"/>
      <c r="VR942" s="57"/>
      <c r="VS942" s="57"/>
      <c r="VT942" s="57"/>
      <c r="VU942" s="57"/>
      <c r="VV942" s="57"/>
      <c r="VW942" s="57"/>
      <c r="VX942" s="57"/>
      <c r="VY942" s="57"/>
      <c r="VZ942" s="57"/>
      <c r="WA942" s="57"/>
      <c r="WB942" s="57"/>
      <c r="WC942" s="57"/>
      <c r="WD942" s="57"/>
      <c r="WE942" s="57"/>
      <c r="WF942" s="57"/>
      <c r="WG942" s="57"/>
      <c r="WH942" s="57"/>
      <c r="WI942" s="57"/>
      <c r="WJ942" s="57"/>
      <c r="WK942" s="57"/>
      <c r="WL942" s="57"/>
      <c r="WM942" s="57"/>
      <c r="WN942" s="57"/>
      <c r="WO942" s="57"/>
      <c r="WP942" s="57"/>
      <c r="WQ942" s="57"/>
      <c r="WR942" s="57"/>
      <c r="WS942" s="57"/>
      <c r="WT942" s="57"/>
      <c r="WU942" s="57"/>
      <c r="WV942" s="57"/>
      <c r="WW942" s="57"/>
      <c r="WX942" s="57"/>
      <c r="WY942" s="57"/>
      <c r="WZ942" s="57"/>
      <c r="XA942" s="57"/>
      <c r="XB942" s="57"/>
      <c r="XC942" s="57"/>
      <c r="XD942" s="57"/>
      <c r="XE942" s="57"/>
      <c r="XF942" s="57"/>
      <c r="XG942" s="57"/>
      <c r="XH942" s="57"/>
      <c r="XI942" s="57"/>
      <c r="XJ942" s="57"/>
      <c r="XK942" s="57"/>
      <c r="XL942" s="57"/>
      <c r="XM942" s="57"/>
      <c r="XN942" s="57"/>
      <c r="XO942" s="57"/>
      <c r="XP942" s="57"/>
      <c r="XQ942" s="57"/>
      <c r="XR942" s="57"/>
      <c r="XS942" s="57"/>
      <c r="XT942" s="57"/>
      <c r="XU942" s="57"/>
      <c r="XV942" s="57"/>
      <c r="XW942" s="57"/>
    </row>
    <row r="943">
      <c r="AI943" s="57"/>
      <c r="BR943" s="57"/>
      <c r="DA943" s="57"/>
      <c r="EJ943" s="57"/>
      <c r="EK943" s="57"/>
      <c r="EL943" s="57"/>
      <c r="EM943" s="57"/>
      <c r="EN943" s="57"/>
      <c r="EO943" s="57"/>
      <c r="EP943" s="57"/>
      <c r="EQ943" s="57"/>
      <c r="ER943" s="57"/>
      <c r="ES943" s="57"/>
      <c r="ET943" s="57"/>
      <c r="EU943" s="57"/>
      <c r="EV943" s="57"/>
      <c r="EW943" s="57"/>
      <c r="EX943" s="57"/>
      <c r="EY943" s="57"/>
      <c r="EZ943" s="57"/>
      <c r="FA943" s="57"/>
      <c r="FB943" s="57"/>
      <c r="FC943" s="57"/>
      <c r="FD943" s="57"/>
      <c r="FE943" s="57"/>
      <c r="FF943" s="57"/>
      <c r="FG943" s="57"/>
      <c r="FH943" s="57"/>
      <c r="FI943" s="57"/>
      <c r="FJ943" s="57"/>
      <c r="FK943" s="57"/>
      <c r="FL943" s="57"/>
      <c r="FM943" s="57"/>
      <c r="FN943" s="57"/>
      <c r="FO943" s="57"/>
      <c r="FP943" s="57"/>
      <c r="FQ943" s="57"/>
      <c r="FR943" s="57"/>
      <c r="FS943" s="57"/>
      <c r="FT943" s="57"/>
      <c r="FU943" s="57"/>
      <c r="FV943" s="57"/>
      <c r="FW943" s="57"/>
      <c r="FX943" s="57"/>
      <c r="FY943" s="57"/>
      <c r="FZ943" s="57"/>
      <c r="GA943" s="57"/>
      <c r="GB943" s="57"/>
      <c r="GC943" s="57"/>
      <c r="GD943" s="57"/>
      <c r="GE943" s="57"/>
      <c r="GF943" s="57"/>
      <c r="GG943" s="57"/>
      <c r="GH943" s="57"/>
      <c r="GI943" s="57"/>
      <c r="GJ943" s="57"/>
      <c r="GK943" s="57"/>
      <c r="GL943" s="57"/>
      <c r="GM943" s="57"/>
      <c r="GN943" s="57"/>
      <c r="GO943" s="57"/>
      <c r="GP943" s="57"/>
      <c r="GQ943" s="57"/>
      <c r="GR943" s="57"/>
      <c r="GS943" s="57"/>
      <c r="GT943" s="57"/>
      <c r="GU943" s="57"/>
      <c r="GV943" s="57"/>
      <c r="GW943" s="57"/>
      <c r="GX943" s="57"/>
      <c r="GY943" s="57"/>
      <c r="GZ943" s="57"/>
      <c r="HA943" s="57"/>
      <c r="HB943" s="57"/>
      <c r="HC943" s="57"/>
      <c r="HD943" s="57"/>
      <c r="HE943" s="57"/>
      <c r="HF943" s="57"/>
      <c r="HG943" s="57"/>
      <c r="HH943" s="57"/>
      <c r="HI943" s="57"/>
      <c r="HJ943" s="57"/>
      <c r="HK943" s="57"/>
      <c r="HL943" s="57"/>
      <c r="HM943" s="57"/>
      <c r="HN943" s="57"/>
      <c r="HO943" s="57"/>
      <c r="HP943" s="57"/>
      <c r="HQ943" s="57"/>
      <c r="HR943" s="57"/>
      <c r="HS943" s="57"/>
      <c r="HT943" s="57"/>
      <c r="HU943" s="57"/>
      <c r="HV943" s="57"/>
      <c r="HW943" s="57"/>
      <c r="HX943" s="57"/>
      <c r="HY943" s="57"/>
      <c r="HZ943" s="57"/>
      <c r="IA943" s="57"/>
      <c r="IB943" s="57"/>
      <c r="IC943" s="57"/>
      <c r="ID943" s="57"/>
      <c r="IE943" s="57"/>
      <c r="IF943" s="57"/>
      <c r="IG943" s="57"/>
      <c r="IH943" s="57"/>
      <c r="II943" s="57"/>
      <c r="IJ943" s="57"/>
      <c r="IK943" s="57"/>
      <c r="IL943" s="57"/>
      <c r="IM943" s="57"/>
      <c r="IN943" s="57"/>
      <c r="IO943" s="57"/>
      <c r="IP943" s="57"/>
      <c r="IQ943" s="57"/>
      <c r="IR943" s="57"/>
      <c r="IS943" s="57"/>
      <c r="IT943" s="57"/>
      <c r="IU943" s="57"/>
      <c r="IV943" s="57"/>
      <c r="IW943" s="57"/>
      <c r="IX943" s="57"/>
      <c r="IY943" s="57"/>
      <c r="IZ943" s="57"/>
      <c r="JA943" s="57"/>
      <c r="JB943" s="57"/>
      <c r="JC943" s="57"/>
      <c r="JD943" s="57"/>
      <c r="JE943" s="57"/>
      <c r="JF943" s="57"/>
      <c r="JG943" s="57"/>
      <c r="JH943" s="57"/>
      <c r="JI943" s="57"/>
      <c r="JJ943" s="57"/>
      <c r="JK943" s="57"/>
      <c r="JL943" s="57"/>
      <c r="JM943" s="57"/>
      <c r="JN943" s="57"/>
      <c r="JO943" s="57"/>
      <c r="JP943" s="57"/>
      <c r="JQ943" s="57"/>
      <c r="JR943" s="57"/>
      <c r="JS943" s="57"/>
      <c r="JT943" s="57"/>
      <c r="JU943" s="57"/>
      <c r="JV943" s="57"/>
      <c r="JW943" s="57"/>
      <c r="JX943" s="57"/>
      <c r="JY943" s="57"/>
      <c r="JZ943" s="57"/>
      <c r="KA943" s="57"/>
      <c r="KB943" s="57"/>
      <c r="KC943" s="57"/>
      <c r="KD943" s="57"/>
      <c r="KE943" s="57"/>
      <c r="KF943" s="57"/>
      <c r="KG943" s="57"/>
      <c r="KH943" s="57"/>
      <c r="KI943" s="57"/>
      <c r="KJ943" s="57"/>
      <c r="KK943" s="57"/>
      <c r="KL943" s="57"/>
      <c r="KM943" s="57"/>
      <c r="KN943" s="57"/>
      <c r="KO943" s="57"/>
      <c r="KP943" s="57"/>
      <c r="KQ943" s="57"/>
      <c r="KR943" s="57"/>
      <c r="KS943" s="57"/>
      <c r="KT943" s="57"/>
      <c r="KU943" s="57"/>
      <c r="KV943" s="57"/>
      <c r="KW943" s="57"/>
      <c r="KX943" s="57"/>
      <c r="KY943" s="57"/>
      <c r="KZ943" s="57"/>
      <c r="LA943" s="57"/>
      <c r="LB943" s="57"/>
      <c r="LC943" s="57"/>
      <c r="LD943" s="57"/>
      <c r="LE943" s="57"/>
      <c r="LF943" s="57"/>
      <c r="LG943" s="57"/>
      <c r="LH943" s="57"/>
      <c r="LI943" s="57"/>
      <c r="LJ943" s="57"/>
      <c r="LK943" s="57"/>
      <c r="LL943" s="57"/>
      <c r="LM943" s="57"/>
      <c r="LN943" s="57"/>
      <c r="LO943" s="57"/>
      <c r="LP943" s="57"/>
      <c r="LQ943" s="57"/>
      <c r="LR943" s="57"/>
      <c r="LS943" s="57"/>
      <c r="LT943" s="57"/>
      <c r="LU943" s="57"/>
      <c r="LV943" s="57"/>
      <c r="LW943" s="57"/>
      <c r="LX943" s="57"/>
      <c r="LY943" s="57"/>
      <c r="LZ943" s="57"/>
      <c r="MA943" s="57"/>
      <c r="MB943" s="57"/>
      <c r="MC943" s="57"/>
      <c r="MD943" s="57"/>
      <c r="ME943" s="57"/>
      <c r="MF943" s="57"/>
      <c r="MG943" s="57"/>
      <c r="MH943" s="57"/>
      <c r="MI943" s="57"/>
      <c r="MJ943" s="57"/>
      <c r="MK943" s="57"/>
      <c r="ML943" s="57"/>
      <c r="MM943" s="57"/>
      <c r="MN943" s="57"/>
      <c r="MO943" s="57"/>
      <c r="MP943" s="57"/>
      <c r="MQ943" s="57"/>
      <c r="MR943" s="57"/>
      <c r="MS943" s="57"/>
      <c r="MT943" s="57"/>
      <c r="MU943" s="57"/>
      <c r="MV943" s="57"/>
      <c r="MW943" s="57"/>
      <c r="MX943" s="57"/>
      <c r="MY943" s="57"/>
      <c r="MZ943" s="57"/>
      <c r="NA943" s="57"/>
      <c r="NB943" s="57"/>
      <c r="NC943" s="57"/>
      <c r="ND943" s="57"/>
      <c r="NE943" s="57"/>
      <c r="NF943" s="57"/>
      <c r="NG943" s="57"/>
      <c r="NH943" s="57"/>
      <c r="NI943" s="57"/>
      <c r="NJ943" s="57"/>
      <c r="NK943" s="57"/>
      <c r="NL943" s="57"/>
      <c r="NM943" s="57"/>
      <c r="NN943" s="57"/>
      <c r="NO943" s="57"/>
      <c r="NP943" s="57"/>
      <c r="NQ943" s="57"/>
      <c r="NR943" s="57"/>
      <c r="NS943" s="57"/>
      <c r="NT943" s="57"/>
      <c r="NU943" s="57"/>
      <c r="NV943" s="57"/>
      <c r="NW943" s="57"/>
      <c r="NX943" s="57"/>
      <c r="NY943" s="57"/>
      <c r="NZ943" s="57"/>
      <c r="OA943" s="57"/>
      <c r="OB943" s="57"/>
      <c r="OC943" s="57"/>
      <c r="OD943" s="57"/>
      <c r="OE943" s="57"/>
      <c r="OF943" s="57"/>
      <c r="OG943" s="57"/>
      <c r="OH943" s="57"/>
      <c r="OI943" s="57"/>
      <c r="OJ943" s="57"/>
      <c r="OK943" s="57"/>
      <c r="OL943" s="57"/>
      <c r="OM943" s="57"/>
      <c r="ON943" s="57"/>
      <c r="OO943" s="57"/>
      <c r="OP943" s="57"/>
      <c r="OQ943" s="57"/>
      <c r="OR943" s="57"/>
      <c r="OS943" s="57"/>
      <c r="OT943" s="57"/>
      <c r="OU943" s="57"/>
      <c r="OV943" s="57"/>
      <c r="OW943" s="57"/>
      <c r="OX943" s="57"/>
      <c r="OY943" s="57"/>
      <c r="OZ943" s="57"/>
      <c r="PA943" s="57"/>
      <c r="PB943" s="57"/>
      <c r="PC943" s="57"/>
      <c r="PD943" s="57"/>
      <c r="PE943" s="57"/>
      <c r="PF943" s="57"/>
      <c r="PG943" s="57"/>
      <c r="PH943" s="57"/>
      <c r="PI943" s="57"/>
      <c r="PJ943" s="57"/>
      <c r="PK943" s="57"/>
      <c r="PL943" s="57"/>
      <c r="PM943" s="57"/>
      <c r="PN943" s="57"/>
      <c r="PO943" s="57"/>
      <c r="PP943" s="57"/>
      <c r="PQ943" s="57"/>
      <c r="PR943" s="57"/>
      <c r="PS943" s="57"/>
      <c r="PT943" s="57"/>
      <c r="PU943" s="57"/>
      <c r="PV943" s="57"/>
      <c r="PW943" s="57"/>
      <c r="PX943" s="57"/>
      <c r="PY943" s="57"/>
      <c r="PZ943" s="57"/>
      <c r="QA943" s="57"/>
      <c r="QB943" s="57"/>
      <c r="QC943" s="57"/>
      <c r="QD943" s="57"/>
      <c r="QE943" s="57"/>
      <c r="QF943" s="57"/>
      <c r="QG943" s="57"/>
      <c r="QH943" s="57"/>
      <c r="QI943" s="57"/>
      <c r="QJ943" s="57"/>
      <c r="QK943" s="57"/>
      <c r="QL943" s="57"/>
      <c r="QM943" s="57"/>
      <c r="QN943" s="57"/>
      <c r="QO943" s="57"/>
      <c r="QP943" s="57"/>
      <c r="QQ943" s="57"/>
      <c r="QR943" s="57"/>
      <c r="QS943" s="57"/>
      <c r="QT943" s="57"/>
      <c r="QU943" s="57"/>
      <c r="QV943" s="57"/>
      <c r="QW943" s="57"/>
      <c r="QX943" s="57"/>
      <c r="QY943" s="57"/>
      <c r="QZ943" s="57"/>
      <c r="RA943" s="57"/>
      <c r="RB943" s="57"/>
      <c r="RC943" s="57"/>
      <c r="RD943" s="57"/>
      <c r="RE943" s="57"/>
      <c r="RF943" s="57"/>
      <c r="RG943" s="57"/>
      <c r="RH943" s="57"/>
      <c r="RI943" s="57"/>
      <c r="RJ943" s="57"/>
      <c r="RK943" s="57"/>
      <c r="RL943" s="57"/>
      <c r="RM943" s="57"/>
      <c r="RN943" s="57"/>
      <c r="RO943" s="57"/>
      <c r="RP943" s="57"/>
      <c r="RQ943" s="57"/>
      <c r="RR943" s="57"/>
      <c r="RS943" s="57"/>
      <c r="RT943" s="57"/>
      <c r="RU943" s="57"/>
      <c r="RV943" s="57"/>
      <c r="RW943" s="57"/>
      <c r="RX943" s="57"/>
      <c r="RY943" s="57"/>
      <c r="RZ943" s="57"/>
      <c r="SA943" s="57"/>
      <c r="SB943" s="57"/>
      <c r="SC943" s="57"/>
      <c r="SD943" s="57"/>
      <c r="SE943" s="57"/>
      <c r="SF943" s="57"/>
      <c r="SG943" s="57"/>
      <c r="SH943" s="57"/>
      <c r="SI943" s="57"/>
      <c r="SJ943" s="57"/>
      <c r="SK943" s="57"/>
      <c r="SL943" s="57"/>
      <c r="SM943" s="57"/>
      <c r="SN943" s="57"/>
      <c r="SO943" s="57"/>
      <c r="SP943" s="57"/>
      <c r="SQ943" s="57"/>
      <c r="SR943" s="57"/>
      <c r="SS943" s="57"/>
      <c r="ST943" s="57"/>
      <c r="SU943" s="57"/>
      <c r="SV943" s="57"/>
      <c r="SW943" s="57"/>
      <c r="SX943" s="57"/>
      <c r="SY943" s="57"/>
      <c r="SZ943" s="57"/>
      <c r="TA943" s="57"/>
      <c r="TB943" s="57"/>
      <c r="TC943" s="57"/>
      <c r="TD943" s="57"/>
      <c r="TE943" s="57"/>
      <c r="TF943" s="57"/>
      <c r="TG943" s="57"/>
      <c r="TH943" s="57"/>
      <c r="TI943" s="57"/>
      <c r="TJ943" s="57"/>
      <c r="TK943" s="57"/>
      <c r="TL943" s="57"/>
      <c r="TM943" s="57"/>
      <c r="TN943" s="57"/>
      <c r="TO943" s="57"/>
      <c r="TP943" s="57"/>
      <c r="TQ943" s="57"/>
      <c r="TR943" s="57"/>
      <c r="TS943" s="57"/>
      <c r="TT943" s="57"/>
      <c r="TU943" s="57"/>
      <c r="TV943" s="57"/>
      <c r="TW943" s="57"/>
      <c r="TX943" s="57"/>
      <c r="TY943" s="57"/>
      <c r="TZ943" s="57"/>
      <c r="UA943" s="57"/>
      <c r="UB943" s="57"/>
      <c r="UC943" s="57"/>
      <c r="UD943" s="57"/>
      <c r="UE943" s="57"/>
      <c r="UF943" s="57"/>
      <c r="UG943" s="57"/>
      <c r="UH943" s="57"/>
      <c r="UI943" s="57"/>
      <c r="UJ943" s="57"/>
      <c r="UK943" s="57"/>
      <c r="UL943" s="57"/>
      <c r="UM943" s="57"/>
      <c r="UN943" s="57"/>
      <c r="UO943" s="57"/>
      <c r="UP943" s="57"/>
      <c r="UQ943" s="57"/>
      <c r="UR943" s="57"/>
      <c r="US943" s="57"/>
      <c r="UT943" s="57"/>
      <c r="UU943" s="57"/>
      <c r="UV943" s="57"/>
      <c r="UW943" s="57"/>
      <c r="UX943" s="57"/>
      <c r="UY943" s="57"/>
      <c r="UZ943" s="57"/>
      <c r="VA943" s="57"/>
      <c r="VB943" s="57"/>
      <c r="VC943" s="57"/>
      <c r="VD943" s="57"/>
      <c r="VE943" s="57"/>
      <c r="VF943" s="57"/>
      <c r="VG943" s="57"/>
      <c r="VH943" s="57"/>
      <c r="VI943" s="57"/>
      <c r="VJ943" s="57"/>
      <c r="VK943" s="57"/>
      <c r="VL943" s="57"/>
      <c r="VM943" s="57"/>
      <c r="VN943" s="57"/>
      <c r="VO943" s="57"/>
      <c r="VP943" s="57"/>
      <c r="VQ943" s="57"/>
      <c r="VR943" s="57"/>
      <c r="VS943" s="57"/>
      <c r="VT943" s="57"/>
      <c r="VU943" s="57"/>
      <c r="VV943" s="57"/>
      <c r="VW943" s="57"/>
      <c r="VX943" s="57"/>
      <c r="VY943" s="57"/>
      <c r="VZ943" s="57"/>
      <c r="WA943" s="57"/>
      <c r="WB943" s="57"/>
      <c r="WC943" s="57"/>
      <c r="WD943" s="57"/>
      <c r="WE943" s="57"/>
      <c r="WF943" s="57"/>
      <c r="WG943" s="57"/>
      <c r="WH943" s="57"/>
      <c r="WI943" s="57"/>
      <c r="WJ943" s="57"/>
      <c r="WK943" s="57"/>
      <c r="WL943" s="57"/>
      <c r="WM943" s="57"/>
      <c r="WN943" s="57"/>
      <c r="WO943" s="57"/>
      <c r="WP943" s="57"/>
      <c r="WQ943" s="57"/>
      <c r="WR943" s="57"/>
      <c r="WS943" s="57"/>
      <c r="WT943" s="57"/>
      <c r="WU943" s="57"/>
      <c r="WV943" s="57"/>
      <c r="WW943" s="57"/>
      <c r="WX943" s="57"/>
      <c r="WY943" s="57"/>
      <c r="WZ943" s="57"/>
      <c r="XA943" s="57"/>
      <c r="XB943" s="57"/>
      <c r="XC943" s="57"/>
      <c r="XD943" s="57"/>
      <c r="XE943" s="57"/>
      <c r="XF943" s="57"/>
      <c r="XG943" s="57"/>
      <c r="XH943" s="57"/>
      <c r="XI943" s="57"/>
      <c r="XJ943" s="57"/>
      <c r="XK943" s="57"/>
      <c r="XL943" s="57"/>
      <c r="XM943" s="57"/>
      <c r="XN943" s="57"/>
      <c r="XO943" s="57"/>
      <c r="XP943" s="57"/>
      <c r="XQ943" s="57"/>
      <c r="XR943" s="57"/>
      <c r="XS943" s="57"/>
      <c r="XT943" s="57"/>
      <c r="XU943" s="57"/>
      <c r="XV943" s="57"/>
      <c r="XW943" s="57"/>
    </row>
    <row r="944">
      <c r="AI944" s="57"/>
      <c r="BR944" s="57"/>
      <c r="DA944" s="57"/>
      <c r="EJ944" s="57"/>
      <c r="EK944" s="57"/>
      <c r="EL944" s="57"/>
      <c r="EM944" s="57"/>
      <c r="EN944" s="57"/>
      <c r="EO944" s="57"/>
      <c r="EP944" s="57"/>
      <c r="EQ944" s="57"/>
      <c r="ER944" s="57"/>
      <c r="ES944" s="57"/>
      <c r="ET944" s="57"/>
      <c r="EU944" s="57"/>
      <c r="EV944" s="57"/>
      <c r="EW944" s="57"/>
      <c r="EX944" s="57"/>
      <c r="EY944" s="57"/>
      <c r="EZ944" s="57"/>
      <c r="FA944" s="57"/>
      <c r="FB944" s="57"/>
      <c r="FC944" s="57"/>
      <c r="FD944" s="57"/>
      <c r="FE944" s="57"/>
      <c r="FF944" s="57"/>
      <c r="FG944" s="57"/>
      <c r="FH944" s="57"/>
      <c r="FI944" s="57"/>
      <c r="FJ944" s="57"/>
      <c r="FK944" s="57"/>
      <c r="FL944" s="57"/>
      <c r="FM944" s="57"/>
      <c r="FN944" s="57"/>
      <c r="FO944" s="57"/>
      <c r="FP944" s="57"/>
      <c r="FQ944" s="57"/>
      <c r="FR944" s="57"/>
      <c r="FS944" s="57"/>
      <c r="FT944" s="57"/>
      <c r="FU944" s="57"/>
      <c r="FV944" s="57"/>
      <c r="FW944" s="57"/>
      <c r="FX944" s="57"/>
      <c r="FY944" s="57"/>
      <c r="FZ944" s="57"/>
      <c r="GA944" s="57"/>
      <c r="GB944" s="57"/>
      <c r="GC944" s="57"/>
      <c r="GD944" s="57"/>
      <c r="GE944" s="57"/>
      <c r="GF944" s="57"/>
      <c r="GG944" s="57"/>
      <c r="GH944" s="57"/>
      <c r="GI944" s="57"/>
      <c r="GJ944" s="57"/>
      <c r="GK944" s="57"/>
      <c r="GL944" s="57"/>
      <c r="GM944" s="57"/>
      <c r="GN944" s="57"/>
      <c r="GO944" s="57"/>
      <c r="GP944" s="57"/>
      <c r="GQ944" s="57"/>
      <c r="GR944" s="57"/>
      <c r="GS944" s="57"/>
      <c r="GT944" s="57"/>
      <c r="GU944" s="57"/>
      <c r="GV944" s="57"/>
      <c r="GW944" s="57"/>
      <c r="GX944" s="57"/>
      <c r="GY944" s="57"/>
      <c r="GZ944" s="57"/>
      <c r="HA944" s="57"/>
      <c r="HB944" s="57"/>
      <c r="HC944" s="57"/>
      <c r="HD944" s="57"/>
      <c r="HE944" s="57"/>
      <c r="HF944" s="57"/>
      <c r="HG944" s="57"/>
      <c r="HH944" s="57"/>
      <c r="HI944" s="57"/>
      <c r="HJ944" s="57"/>
      <c r="HK944" s="57"/>
      <c r="HL944" s="57"/>
      <c r="HM944" s="57"/>
      <c r="HN944" s="57"/>
      <c r="HO944" s="57"/>
      <c r="HP944" s="57"/>
      <c r="HQ944" s="57"/>
      <c r="HR944" s="57"/>
      <c r="HS944" s="57"/>
      <c r="HT944" s="57"/>
      <c r="HU944" s="57"/>
      <c r="HV944" s="57"/>
      <c r="HW944" s="57"/>
      <c r="HX944" s="57"/>
      <c r="HY944" s="57"/>
      <c r="HZ944" s="57"/>
      <c r="IA944" s="57"/>
      <c r="IB944" s="57"/>
      <c r="IC944" s="57"/>
      <c r="ID944" s="57"/>
      <c r="IE944" s="57"/>
      <c r="IF944" s="57"/>
      <c r="IG944" s="57"/>
      <c r="IH944" s="57"/>
      <c r="II944" s="57"/>
      <c r="IJ944" s="57"/>
      <c r="IK944" s="57"/>
      <c r="IL944" s="57"/>
      <c r="IM944" s="57"/>
      <c r="IN944" s="57"/>
      <c r="IO944" s="57"/>
      <c r="IP944" s="57"/>
      <c r="IQ944" s="57"/>
      <c r="IR944" s="57"/>
      <c r="IS944" s="57"/>
      <c r="IT944" s="57"/>
      <c r="IU944" s="57"/>
      <c r="IV944" s="57"/>
      <c r="IW944" s="57"/>
      <c r="IX944" s="57"/>
      <c r="IY944" s="57"/>
      <c r="IZ944" s="57"/>
      <c r="JA944" s="57"/>
      <c r="JB944" s="57"/>
      <c r="JC944" s="57"/>
      <c r="JD944" s="57"/>
      <c r="JE944" s="57"/>
      <c r="JF944" s="57"/>
      <c r="JG944" s="57"/>
      <c r="JH944" s="57"/>
      <c r="JI944" s="57"/>
      <c r="JJ944" s="57"/>
      <c r="JK944" s="57"/>
      <c r="JL944" s="57"/>
      <c r="JM944" s="57"/>
      <c r="JN944" s="57"/>
      <c r="JO944" s="57"/>
      <c r="JP944" s="57"/>
      <c r="JQ944" s="57"/>
      <c r="JR944" s="57"/>
      <c r="JS944" s="57"/>
      <c r="JT944" s="57"/>
      <c r="JU944" s="57"/>
      <c r="JV944" s="57"/>
      <c r="JW944" s="57"/>
      <c r="JX944" s="57"/>
      <c r="JY944" s="57"/>
      <c r="JZ944" s="57"/>
      <c r="KA944" s="57"/>
      <c r="KB944" s="57"/>
      <c r="KC944" s="57"/>
      <c r="KD944" s="57"/>
      <c r="KE944" s="57"/>
      <c r="KF944" s="57"/>
      <c r="KG944" s="57"/>
      <c r="KH944" s="57"/>
      <c r="KI944" s="57"/>
      <c r="KJ944" s="57"/>
      <c r="KK944" s="57"/>
      <c r="KL944" s="57"/>
      <c r="KM944" s="57"/>
      <c r="KN944" s="57"/>
      <c r="KO944" s="57"/>
      <c r="KP944" s="57"/>
      <c r="KQ944" s="57"/>
      <c r="KR944" s="57"/>
      <c r="KS944" s="57"/>
      <c r="KT944" s="57"/>
      <c r="KU944" s="57"/>
      <c r="KV944" s="57"/>
      <c r="KW944" s="57"/>
      <c r="KX944" s="57"/>
      <c r="KY944" s="57"/>
      <c r="KZ944" s="57"/>
      <c r="LA944" s="57"/>
      <c r="LB944" s="57"/>
      <c r="LC944" s="57"/>
      <c r="LD944" s="57"/>
      <c r="LE944" s="57"/>
      <c r="LF944" s="57"/>
      <c r="LG944" s="57"/>
      <c r="LH944" s="57"/>
      <c r="LI944" s="57"/>
      <c r="LJ944" s="57"/>
      <c r="LK944" s="57"/>
      <c r="LL944" s="57"/>
      <c r="LM944" s="57"/>
      <c r="LN944" s="57"/>
      <c r="LO944" s="57"/>
      <c r="LP944" s="57"/>
      <c r="LQ944" s="57"/>
      <c r="LR944" s="57"/>
      <c r="LS944" s="57"/>
      <c r="LT944" s="57"/>
      <c r="LU944" s="57"/>
      <c r="LV944" s="57"/>
      <c r="LW944" s="57"/>
      <c r="LX944" s="57"/>
      <c r="LY944" s="57"/>
      <c r="LZ944" s="57"/>
      <c r="MA944" s="57"/>
      <c r="MB944" s="57"/>
      <c r="MC944" s="57"/>
      <c r="MD944" s="57"/>
      <c r="ME944" s="57"/>
      <c r="MF944" s="57"/>
      <c r="MG944" s="57"/>
      <c r="MH944" s="57"/>
      <c r="MI944" s="57"/>
      <c r="MJ944" s="57"/>
      <c r="MK944" s="57"/>
      <c r="ML944" s="57"/>
      <c r="MM944" s="57"/>
      <c r="MN944" s="57"/>
      <c r="MO944" s="57"/>
      <c r="MP944" s="57"/>
      <c r="MQ944" s="57"/>
      <c r="MR944" s="57"/>
      <c r="MS944" s="57"/>
      <c r="MT944" s="57"/>
      <c r="MU944" s="57"/>
      <c r="MV944" s="57"/>
      <c r="MW944" s="57"/>
      <c r="MX944" s="57"/>
      <c r="MY944" s="57"/>
      <c r="MZ944" s="57"/>
      <c r="NA944" s="57"/>
      <c r="NB944" s="57"/>
      <c r="NC944" s="57"/>
      <c r="ND944" s="57"/>
      <c r="NE944" s="57"/>
      <c r="NF944" s="57"/>
      <c r="NG944" s="57"/>
      <c r="NH944" s="57"/>
      <c r="NI944" s="57"/>
      <c r="NJ944" s="57"/>
      <c r="NK944" s="57"/>
      <c r="NL944" s="57"/>
      <c r="NM944" s="57"/>
      <c r="NN944" s="57"/>
      <c r="NO944" s="57"/>
      <c r="NP944" s="57"/>
      <c r="NQ944" s="57"/>
      <c r="NR944" s="57"/>
      <c r="NS944" s="57"/>
      <c r="NT944" s="57"/>
      <c r="NU944" s="57"/>
      <c r="NV944" s="57"/>
      <c r="NW944" s="57"/>
      <c r="NX944" s="57"/>
      <c r="NY944" s="57"/>
      <c r="NZ944" s="57"/>
      <c r="OA944" s="57"/>
      <c r="OB944" s="57"/>
      <c r="OC944" s="57"/>
      <c r="OD944" s="57"/>
      <c r="OE944" s="57"/>
      <c r="OF944" s="57"/>
      <c r="OG944" s="57"/>
      <c r="OH944" s="57"/>
      <c r="OI944" s="57"/>
      <c r="OJ944" s="57"/>
      <c r="OK944" s="57"/>
      <c r="OL944" s="57"/>
      <c r="OM944" s="57"/>
      <c r="ON944" s="57"/>
      <c r="OO944" s="57"/>
      <c r="OP944" s="57"/>
      <c r="OQ944" s="57"/>
      <c r="OR944" s="57"/>
      <c r="OS944" s="57"/>
      <c r="OT944" s="57"/>
      <c r="OU944" s="57"/>
      <c r="OV944" s="57"/>
      <c r="OW944" s="57"/>
      <c r="OX944" s="57"/>
      <c r="OY944" s="57"/>
      <c r="OZ944" s="57"/>
      <c r="PA944" s="57"/>
      <c r="PB944" s="57"/>
      <c r="PC944" s="57"/>
      <c r="PD944" s="57"/>
      <c r="PE944" s="57"/>
      <c r="PF944" s="57"/>
      <c r="PG944" s="57"/>
      <c r="PH944" s="57"/>
      <c r="PI944" s="57"/>
      <c r="PJ944" s="57"/>
      <c r="PK944" s="57"/>
      <c r="PL944" s="57"/>
      <c r="PM944" s="57"/>
      <c r="PN944" s="57"/>
      <c r="PO944" s="57"/>
      <c r="PP944" s="57"/>
      <c r="PQ944" s="57"/>
      <c r="PR944" s="57"/>
      <c r="PS944" s="57"/>
      <c r="PT944" s="57"/>
      <c r="PU944" s="57"/>
      <c r="PV944" s="57"/>
      <c r="PW944" s="57"/>
      <c r="PX944" s="57"/>
      <c r="PY944" s="57"/>
      <c r="PZ944" s="57"/>
      <c r="QA944" s="57"/>
      <c r="QB944" s="57"/>
      <c r="QC944" s="57"/>
      <c r="QD944" s="57"/>
      <c r="QE944" s="57"/>
      <c r="QF944" s="57"/>
      <c r="QG944" s="57"/>
      <c r="QH944" s="57"/>
      <c r="QI944" s="57"/>
      <c r="QJ944" s="57"/>
      <c r="QK944" s="57"/>
      <c r="QL944" s="57"/>
      <c r="QM944" s="57"/>
      <c r="QN944" s="57"/>
      <c r="QO944" s="57"/>
      <c r="QP944" s="57"/>
      <c r="QQ944" s="57"/>
      <c r="QR944" s="57"/>
      <c r="QS944" s="57"/>
      <c r="QT944" s="57"/>
      <c r="QU944" s="57"/>
      <c r="QV944" s="57"/>
      <c r="QW944" s="57"/>
      <c r="QX944" s="57"/>
      <c r="QY944" s="57"/>
      <c r="QZ944" s="57"/>
      <c r="RA944" s="57"/>
      <c r="RB944" s="57"/>
      <c r="RC944" s="57"/>
      <c r="RD944" s="57"/>
      <c r="RE944" s="57"/>
      <c r="RF944" s="57"/>
      <c r="RG944" s="57"/>
      <c r="RH944" s="57"/>
      <c r="RI944" s="57"/>
      <c r="RJ944" s="57"/>
      <c r="RK944" s="57"/>
      <c r="RL944" s="57"/>
      <c r="RM944" s="57"/>
      <c r="RN944" s="57"/>
      <c r="RO944" s="57"/>
      <c r="RP944" s="57"/>
      <c r="RQ944" s="57"/>
      <c r="RR944" s="57"/>
      <c r="RS944" s="57"/>
      <c r="RT944" s="57"/>
      <c r="RU944" s="57"/>
      <c r="RV944" s="57"/>
      <c r="RW944" s="57"/>
      <c r="RX944" s="57"/>
      <c r="RY944" s="57"/>
      <c r="RZ944" s="57"/>
      <c r="SA944" s="57"/>
      <c r="SB944" s="57"/>
      <c r="SC944" s="57"/>
      <c r="SD944" s="57"/>
      <c r="SE944" s="57"/>
      <c r="SF944" s="57"/>
      <c r="SG944" s="57"/>
      <c r="SH944" s="57"/>
      <c r="SI944" s="57"/>
      <c r="SJ944" s="57"/>
      <c r="SK944" s="57"/>
      <c r="SL944" s="57"/>
      <c r="SM944" s="57"/>
      <c r="SN944" s="57"/>
      <c r="SO944" s="57"/>
      <c r="SP944" s="57"/>
      <c r="SQ944" s="57"/>
      <c r="SR944" s="57"/>
      <c r="SS944" s="57"/>
      <c r="ST944" s="57"/>
      <c r="SU944" s="57"/>
      <c r="SV944" s="57"/>
      <c r="SW944" s="57"/>
      <c r="SX944" s="57"/>
      <c r="SY944" s="57"/>
      <c r="SZ944" s="57"/>
      <c r="TA944" s="57"/>
      <c r="TB944" s="57"/>
      <c r="TC944" s="57"/>
      <c r="TD944" s="57"/>
      <c r="TE944" s="57"/>
      <c r="TF944" s="57"/>
      <c r="TG944" s="57"/>
      <c r="TH944" s="57"/>
      <c r="TI944" s="57"/>
      <c r="TJ944" s="57"/>
      <c r="TK944" s="57"/>
      <c r="TL944" s="57"/>
      <c r="TM944" s="57"/>
      <c r="TN944" s="57"/>
      <c r="TO944" s="57"/>
      <c r="TP944" s="57"/>
      <c r="TQ944" s="57"/>
      <c r="TR944" s="57"/>
      <c r="TS944" s="57"/>
      <c r="TT944" s="57"/>
      <c r="TU944" s="57"/>
      <c r="TV944" s="57"/>
      <c r="TW944" s="57"/>
      <c r="TX944" s="57"/>
      <c r="TY944" s="57"/>
      <c r="TZ944" s="57"/>
      <c r="UA944" s="57"/>
      <c r="UB944" s="57"/>
      <c r="UC944" s="57"/>
      <c r="UD944" s="57"/>
      <c r="UE944" s="57"/>
      <c r="UF944" s="57"/>
      <c r="UG944" s="57"/>
      <c r="UH944" s="57"/>
      <c r="UI944" s="57"/>
      <c r="UJ944" s="57"/>
      <c r="UK944" s="57"/>
      <c r="UL944" s="57"/>
      <c r="UM944" s="57"/>
      <c r="UN944" s="57"/>
      <c r="UO944" s="57"/>
      <c r="UP944" s="57"/>
      <c r="UQ944" s="57"/>
      <c r="UR944" s="57"/>
      <c r="US944" s="57"/>
      <c r="UT944" s="57"/>
      <c r="UU944" s="57"/>
      <c r="UV944" s="57"/>
      <c r="UW944" s="57"/>
      <c r="UX944" s="57"/>
      <c r="UY944" s="57"/>
      <c r="UZ944" s="57"/>
      <c r="VA944" s="57"/>
      <c r="VB944" s="57"/>
      <c r="VC944" s="57"/>
      <c r="VD944" s="57"/>
      <c r="VE944" s="57"/>
      <c r="VF944" s="57"/>
      <c r="VG944" s="57"/>
      <c r="VH944" s="57"/>
      <c r="VI944" s="57"/>
      <c r="VJ944" s="57"/>
      <c r="VK944" s="57"/>
      <c r="VL944" s="57"/>
      <c r="VM944" s="57"/>
      <c r="VN944" s="57"/>
      <c r="VO944" s="57"/>
      <c r="VP944" s="57"/>
      <c r="VQ944" s="57"/>
      <c r="VR944" s="57"/>
      <c r="VS944" s="57"/>
      <c r="VT944" s="57"/>
      <c r="VU944" s="57"/>
      <c r="VV944" s="57"/>
      <c r="VW944" s="57"/>
      <c r="VX944" s="57"/>
      <c r="VY944" s="57"/>
      <c r="VZ944" s="57"/>
      <c r="WA944" s="57"/>
      <c r="WB944" s="57"/>
      <c r="WC944" s="57"/>
      <c r="WD944" s="57"/>
      <c r="WE944" s="57"/>
      <c r="WF944" s="57"/>
      <c r="WG944" s="57"/>
      <c r="WH944" s="57"/>
      <c r="WI944" s="57"/>
      <c r="WJ944" s="57"/>
      <c r="WK944" s="57"/>
      <c r="WL944" s="57"/>
      <c r="WM944" s="57"/>
      <c r="WN944" s="57"/>
      <c r="WO944" s="57"/>
      <c r="WP944" s="57"/>
      <c r="WQ944" s="57"/>
      <c r="WR944" s="57"/>
      <c r="WS944" s="57"/>
      <c r="WT944" s="57"/>
      <c r="WU944" s="57"/>
      <c r="WV944" s="57"/>
      <c r="WW944" s="57"/>
      <c r="WX944" s="57"/>
      <c r="WY944" s="57"/>
      <c r="WZ944" s="57"/>
      <c r="XA944" s="57"/>
      <c r="XB944" s="57"/>
      <c r="XC944" s="57"/>
      <c r="XD944" s="57"/>
      <c r="XE944" s="57"/>
      <c r="XF944" s="57"/>
      <c r="XG944" s="57"/>
      <c r="XH944" s="57"/>
      <c r="XI944" s="57"/>
      <c r="XJ944" s="57"/>
      <c r="XK944" s="57"/>
      <c r="XL944" s="57"/>
      <c r="XM944" s="57"/>
      <c r="XN944" s="57"/>
      <c r="XO944" s="57"/>
      <c r="XP944" s="57"/>
      <c r="XQ944" s="57"/>
      <c r="XR944" s="57"/>
      <c r="XS944" s="57"/>
      <c r="XT944" s="57"/>
      <c r="XU944" s="57"/>
      <c r="XV944" s="57"/>
      <c r="XW944" s="57"/>
    </row>
    <row r="945">
      <c r="AI945" s="57"/>
      <c r="BR945" s="57"/>
      <c r="DA945" s="57"/>
      <c r="EJ945" s="57"/>
      <c r="EK945" s="57"/>
      <c r="EL945" s="57"/>
      <c r="EM945" s="57"/>
      <c r="EN945" s="57"/>
      <c r="EO945" s="57"/>
      <c r="EP945" s="57"/>
      <c r="EQ945" s="57"/>
      <c r="ER945" s="57"/>
      <c r="ES945" s="57"/>
      <c r="ET945" s="57"/>
      <c r="EU945" s="57"/>
      <c r="EV945" s="57"/>
      <c r="EW945" s="57"/>
      <c r="EX945" s="57"/>
      <c r="EY945" s="57"/>
      <c r="EZ945" s="57"/>
      <c r="FA945" s="57"/>
      <c r="FB945" s="57"/>
      <c r="FC945" s="57"/>
      <c r="FD945" s="57"/>
      <c r="FE945" s="57"/>
      <c r="FF945" s="57"/>
      <c r="FG945" s="57"/>
      <c r="FH945" s="57"/>
      <c r="FI945" s="57"/>
      <c r="FJ945" s="57"/>
      <c r="FK945" s="57"/>
      <c r="FL945" s="57"/>
      <c r="FM945" s="57"/>
      <c r="FN945" s="57"/>
      <c r="FO945" s="57"/>
      <c r="FP945" s="57"/>
      <c r="FQ945" s="57"/>
      <c r="FR945" s="57"/>
      <c r="FS945" s="57"/>
      <c r="FT945" s="57"/>
      <c r="FU945" s="57"/>
      <c r="FV945" s="57"/>
      <c r="FW945" s="57"/>
      <c r="FX945" s="57"/>
      <c r="FY945" s="57"/>
      <c r="FZ945" s="57"/>
      <c r="GA945" s="57"/>
      <c r="GB945" s="57"/>
      <c r="GC945" s="57"/>
      <c r="GD945" s="57"/>
      <c r="GE945" s="57"/>
      <c r="GF945" s="57"/>
      <c r="GG945" s="57"/>
      <c r="GH945" s="57"/>
      <c r="GI945" s="57"/>
      <c r="GJ945" s="57"/>
      <c r="GK945" s="57"/>
      <c r="GL945" s="57"/>
      <c r="GM945" s="57"/>
      <c r="GN945" s="57"/>
      <c r="GO945" s="57"/>
      <c r="GP945" s="57"/>
      <c r="GQ945" s="57"/>
      <c r="GR945" s="57"/>
      <c r="GS945" s="57"/>
      <c r="GT945" s="57"/>
      <c r="GU945" s="57"/>
      <c r="GV945" s="57"/>
      <c r="GW945" s="57"/>
      <c r="GX945" s="57"/>
      <c r="GY945" s="57"/>
      <c r="GZ945" s="57"/>
      <c r="HA945" s="57"/>
      <c r="HB945" s="57"/>
      <c r="HC945" s="57"/>
      <c r="HD945" s="57"/>
      <c r="HE945" s="57"/>
      <c r="HF945" s="57"/>
      <c r="HG945" s="57"/>
      <c r="HH945" s="57"/>
      <c r="HI945" s="57"/>
      <c r="HJ945" s="57"/>
      <c r="HK945" s="57"/>
      <c r="HL945" s="57"/>
      <c r="HM945" s="57"/>
      <c r="HN945" s="57"/>
      <c r="HO945" s="57"/>
      <c r="HP945" s="57"/>
      <c r="HQ945" s="57"/>
      <c r="HR945" s="57"/>
      <c r="HS945" s="57"/>
      <c r="HT945" s="57"/>
      <c r="HU945" s="57"/>
      <c r="HV945" s="57"/>
      <c r="HW945" s="57"/>
      <c r="HX945" s="57"/>
      <c r="HY945" s="57"/>
      <c r="HZ945" s="57"/>
      <c r="IA945" s="57"/>
      <c r="IB945" s="57"/>
      <c r="IC945" s="57"/>
      <c r="ID945" s="57"/>
      <c r="IE945" s="57"/>
      <c r="IF945" s="57"/>
      <c r="IG945" s="57"/>
      <c r="IH945" s="57"/>
      <c r="II945" s="57"/>
      <c r="IJ945" s="57"/>
      <c r="IK945" s="57"/>
      <c r="IL945" s="57"/>
      <c r="IM945" s="57"/>
      <c r="IN945" s="57"/>
      <c r="IO945" s="57"/>
      <c r="IP945" s="57"/>
      <c r="IQ945" s="57"/>
      <c r="IR945" s="57"/>
      <c r="IS945" s="57"/>
      <c r="IT945" s="57"/>
      <c r="IU945" s="57"/>
      <c r="IV945" s="57"/>
      <c r="IW945" s="57"/>
      <c r="IX945" s="57"/>
      <c r="IY945" s="57"/>
      <c r="IZ945" s="57"/>
      <c r="JA945" s="57"/>
      <c r="JB945" s="57"/>
      <c r="JC945" s="57"/>
      <c r="JD945" s="57"/>
      <c r="JE945" s="57"/>
      <c r="JF945" s="57"/>
      <c r="JG945" s="57"/>
      <c r="JH945" s="57"/>
      <c r="JI945" s="57"/>
      <c r="JJ945" s="57"/>
      <c r="JK945" s="57"/>
      <c r="JL945" s="57"/>
      <c r="JM945" s="57"/>
      <c r="JN945" s="57"/>
      <c r="JO945" s="57"/>
      <c r="JP945" s="57"/>
      <c r="JQ945" s="57"/>
      <c r="JR945" s="57"/>
      <c r="JS945" s="57"/>
      <c r="JT945" s="57"/>
      <c r="JU945" s="57"/>
      <c r="JV945" s="57"/>
      <c r="JW945" s="57"/>
      <c r="JX945" s="57"/>
      <c r="JY945" s="57"/>
      <c r="JZ945" s="57"/>
      <c r="KA945" s="57"/>
      <c r="KB945" s="57"/>
      <c r="KC945" s="57"/>
      <c r="KD945" s="57"/>
      <c r="KE945" s="57"/>
      <c r="KF945" s="57"/>
      <c r="KG945" s="57"/>
      <c r="KH945" s="57"/>
      <c r="KI945" s="57"/>
      <c r="KJ945" s="57"/>
      <c r="KK945" s="57"/>
      <c r="KL945" s="57"/>
      <c r="KM945" s="57"/>
      <c r="KN945" s="57"/>
      <c r="KO945" s="57"/>
      <c r="KP945" s="57"/>
      <c r="KQ945" s="57"/>
      <c r="KR945" s="57"/>
      <c r="KS945" s="57"/>
      <c r="KT945" s="57"/>
      <c r="KU945" s="57"/>
      <c r="KV945" s="57"/>
      <c r="KW945" s="57"/>
      <c r="KX945" s="57"/>
      <c r="KY945" s="57"/>
      <c r="KZ945" s="57"/>
      <c r="LA945" s="57"/>
      <c r="LB945" s="57"/>
      <c r="LC945" s="57"/>
      <c r="LD945" s="57"/>
      <c r="LE945" s="57"/>
      <c r="LF945" s="57"/>
      <c r="LG945" s="57"/>
      <c r="LH945" s="57"/>
      <c r="LI945" s="57"/>
      <c r="LJ945" s="57"/>
      <c r="LK945" s="57"/>
      <c r="LL945" s="57"/>
      <c r="LM945" s="57"/>
      <c r="LN945" s="57"/>
      <c r="LO945" s="57"/>
      <c r="LP945" s="57"/>
      <c r="LQ945" s="57"/>
      <c r="LR945" s="57"/>
      <c r="LS945" s="57"/>
      <c r="LT945" s="57"/>
      <c r="LU945" s="57"/>
      <c r="LV945" s="57"/>
      <c r="LW945" s="57"/>
      <c r="LX945" s="57"/>
      <c r="LY945" s="57"/>
      <c r="LZ945" s="57"/>
      <c r="MA945" s="57"/>
      <c r="MB945" s="57"/>
      <c r="MC945" s="57"/>
      <c r="MD945" s="57"/>
      <c r="ME945" s="57"/>
      <c r="MF945" s="57"/>
      <c r="MG945" s="57"/>
      <c r="MH945" s="57"/>
      <c r="MI945" s="57"/>
      <c r="MJ945" s="57"/>
      <c r="MK945" s="57"/>
      <c r="ML945" s="57"/>
      <c r="MM945" s="57"/>
      <c r="MN945" s="57"/>
      <c r="MO945" s="57"/>
      <c r="MP945" s="57"/>
      <c r="MQ945" s="57"/>
      <c r="MR945" s="57"/>
      <c r="MS945" s="57"/>
      <c r="MT945" s="57"/>
      <c r="MU945" s="57"/>
      <c r="MV945" s="57"/>
      <c r="MW945" s="57"/>
      <c r="MX945" s="57"/>
      <c r="MY945" s="57"/>
      <c r="MZ945" s="57"/>
      <c r="NA945" s="57"/>
      <c r="NB945" s="57"/>
      <c r="NC945" s="57"/>
      <c r="ND945" s="57"/>
      <c r="NE945" s="57"/>
      <c r="NF945" s="57"/>
      <c r="NG945" s="57"/>
      <c r="NH945" s="57"/>
      <c r="NI945" s="57"/>
      <c r="NJ945" s="57"/>
      <c r="NK945" s="57"/>
      <c r="NL945" s="57"/>
      <c r="NM945" s="57"/>
      <c r="NN945" s="57"/>
      <c r="NO945" s="57"/>
      <c r="NP945" s="57"/>
      <c r="NQ945" s="57"/>
      <c r="NR945" s="57"/>
      <c r="NS945" s="57"/>
      <c r="NT945" s="57"/>
      <c r="NU945" s="57"/>
      <c r="NV945" s="57"/>
      <c r="NW945" s="57"/>
      <c r="NX945" s="57"/>
      <c r="NY945" s="57"/>
      <c r="NZ945" s="57"/>
      <c r="OA945" s="57"/>
      <c r="OB945" s="57"/>
      <c r="OC945" s="57"/>
      <c r="OD945" s="57"/>
      <c r="OE945" s="57"/>
      <c r="OF945" s="57"/>
      <c r="OG945" s="57"/>
      <c r="OH945" s="57"/>
      <c r="OI945" s="57"/>
      <c r="OJ945" s="57"/>
      <c r="OK945" s="57"/>
      <c r="OL945" s="57"/>
      <c r="OM945" s="57"/>
      <c r="ON945" s="57"/>
      <c r="OO945" s="57"/>
      <c r="OP945" s="57"/>
      <c r="OQ945" s="57"/>
      <c r="OR945" s="57"/>
      <c r="OS945" s="57"/>
      <c r="OT945" s="57"/>
      <c r="OU945" s="57"/>
      <c r="OV945" s="57"/>
      <c r="OW945" s="57"/>
      <c r="OX945" s="57"/>
      <c r="OY945" s="57"/>
      <c r="OZ945" s="57"/>
      <c r="PA945" s="57"/>
      <c r="PB945" s="57"/>
      <c r="PC945" s="57"/>
      <c r="PD945" s="57"/>
      <c r="PE945" s="57"/>
      <c r="PF945" s="57"/>
      <c r="PG945" s="57"/>
      <c r="PH945" s="57"/>
      <c r="PI945" s="57"/>
      <c r="PJ945" s="57"/>
      <c r="PK945" s="57"/>
      <c r="PL945" s="57"/>
      <c r="PM945" s="57"/>
      <c r="PN945" s="57"/>
      <c r="PO945" s="57"/>
      <c r="PP945" s="57"/>
      <c r="PQ945" s="57"/>
      <c r="PR945" s="57"/>
      <c r="PS945" s="57"/>
      <c r="PT945" s="57"/>
      <c r="PU945" s="57"/>
      <c r="PV945" s="57"/>
      <c r="PW945" s="57"/>
      <c r="PX945" s="57"/>
      <c r="PY945" s="57"/>
      <c r="PZ945" s="57"/>
      <c r="QA945" s="57"/>
      <c r="QB945" s="57"/>
      <c r="QC945" s="57"/>
      <c r="QD945" s="57"/>
      <c r="QE945" s="57"/>
      <c r="QF945" s="57"/>
      <c r="QG945" s="57"/>
      <c r="QH945" s="57"/>
      <c r="QI945" s="57"/>
      <c r="QJ945" s="57"/>
      <c r="QK945" s="57"/>
      <c r="QL945" s="57"/>
      <c r="QM945" s="57"/>
      <c r="QN945" s="57"/>
      <c r="QO945" s="57"/>
      <c r="QP945" s="57"/>
      <c r="QQ945" s="57"/>
      <c r="QR945" s="57"/>
      <c r="QS945" s="57"/>
      <c r="QT945" s="57"/>
      <c r="QU945" s="57"/>
      <c r="QV945" s="57"/>
      <c r="QW945" s="57"/>
      <c r="QX945" s="57"/>
      <c r="QY945" s="57"/>
      <c r="QZ945" s="57"/>
      <c r="RA945" s="57"/>
      <c r="RB945" s="57"/>
      <c r="RC945" s="57"/>
      <c r="RD945" s="57"/>
      <c r="RE945" s="57"/>
      <c r="RF945" s="57"/>
      <c r="RG945" s="57"/>
      <c r="RH945" s="57"/>
      <c r="RI945" s="57"/>
      <c r="RJ945" s="57"/>
      <c r="RK945" s="57"/>
      <c r="RL945" s="57"/>
      <c r="RM945" s="57"/>
      <c r="RN945" s="57"/>
      <c r="RO945" s="57"/>
      <c r="RP945" s="57"/>
      <c r="RQ945" s="57"/>
      <c r="RR945" s="57"/>
      <c r="RS945" s="57"/>
      <c r="RT945" s="57"/>
      <c r="RU945" s="57"/>
      <c r="RV945" s="57"/>
      <c r="RW945" s="57"/>
      <c r="RX945" s="57"/>
      <c r="RY945" s="57"/>
      <c r="RZ945" s="57"/>
      <c r="SA945" s="57"/>
      <c r="SB945" s="57"/>
      <c r="SC945" s="57"/>
      <c r="SD945" s="57"/>
      <c r="SE945" s="57"/>
      <c r="SF945" s="57"/>
      <c r="SG945" s="57"/>
      <c r="SH945" s="57"/>
      <c r="SI945" s="57"/>
      <c r="SJ945" s="57"/>
      <c r="SK945" s="57"/>
      <c r="SL945" s="57"/>
      <c r="SM945" s="57"/>
      <c r="SN945" s="57"/>
      <c r="SO945" s="57"/>
      <c r="SP945" s="57"/>
      <c r="SQ945" s="57"/>
      <c r="SR945" s="57"/>
      <c r="SS945" s="57"/>
      <c r="ST945" s="57"/>
      <c r="SU945" s="57"/>
      <c r="SV945" s="57"/>
      <c r="SW945" s="57"/>
      <c r="SX945" s="57"/>
      <c r="SY945" s="57"/>
      <c r="SZ945" s="57"/>
      <c r="TA945" s="57"/>
      <c r="TB945" s="57"/>
      <c r="TC945" s="57"/>
      <c r="TD945" s="57"/>
      <c r="TE945" s="57"/>
      <c r="TF945" s="57"/>
      <c r="TG945" s="57"/>
      <c r="TH945" s="57"/>
      <c r="TI945" s="57"/>
      <c r="TJ945" s="57"/>
      <c r="TK945" s="57"/>
      <c r="TL945" s="57"/>
      <c r="TM945" s="57"/>
      <c r="TN945" s="57"/>
      <c r="TO945" s="57"/>
      <c r="TP945" s="57"/>
      <c r="TQ945" s="57"/>
      <c r="TR945" s="57"/>
      <c r="TS945" s="57"/>
      <c r="TT945" s="57"/>
      <c r="TU945" s="57"/>
      <c r="TV945" s="57"/>
      <c r="TW945" s="57"/>
      <c r="TX945" s="57"/>
      <c r="TY945" s="57"/>
      <c r="TZ945" s="57"/>
      <c r="UA945" s="57"/>
      <c r="UB945" s="57"/>
      <c r="UC945" s="57"/>
      <c r="UD945" s="57"/>
      <c r="UE945" s="57"/>
      <c r="UF945" s="57"/>
      <c r="UG945" s="57"/>
      <c r="UH945" s="57"/>
      <c r="UI945" s="57"/>
      <c r="UJ945" s="57"/>
      <c r="UK945" s="57"/>
      <c r="UL945" s="57"/>
      <c r="UM945" s="57"/>
      <c r="UN945" s="57"/>
      <c r="UO945" s="57"/>
      <c r="UP945" s="57"/>
      <c r="UQ945" s="57"/>
      <c r="UR945" s="57"/>
      <c r="US945" s="57"/>
      <c r="UT945" s="57"/>
      <c r="UU945" s="57"/>
      <c r="UV945" s="57"/>
      <c r="UW945" s="57"/>
      <c r="UX945" s="57"/>
      <c r="UY945" s="57"/>
      <c r="UZ945" s="57"/>
      <c r="VA945" s="57"/>
      <c r="VB945" s="57"/>
      <c r="VC945" s="57"/>
      <c r="VD945" s="57"/>
      <c r="VE945" s="57"/>
      <c r="VF945" s="57"/>
      <c r="VG945" s="57"/>
      <c r="VH945" s="57"/>
      <c r="VI945" s="57"/>
      <c r="VJ945" s="57"/>
      <c r="VK945" s="57"/>
      <c r="VL945" s="57"/>
      <c r="VM945" s="57"/>
      <c r="VN945" s="57"/>
      <c r="VO945" s="57"/>
      <c r="VP945" s="57"/>
      <c r="VQ945" s="57"/>
      <c r="VR945" s="57"/>
      <c r="VS945" s="57"/>
      <c r="VT945" s="57"/>
      <c r="VU945" s="57"/>
      <c r="VV945" s="57"/>
      <c r="VW945" s="57"/>
      <c r="VX945" s="57"/>
      <c r="VY945" s="57"/>
      <c r="VZ945" s="57"/>
      <c r="WA945" s="57"/>
      <c r="WB945" s="57"/>
      <c r="WC945" s="57"/>
      <c r="WD945" s="57"/>
      <c r="WE945" s="57"/>
      <c r="WF945" s="57"/>
      <c r="WG945" s="57"/>
      <c r="WH945" s="57"/>
      <c r="WI945" s="57"/>
      <c r="WJ945" s="57"/>
      <c r="WK945" s="57"/>
      <c r="WL945" s="57"/>
      <c r="WM945" s="57"/>
      <c r="WN945" s="57"/>
      <c r="WO945" s="57"/>
      <c r="WP945" s="57"/>
      <c r="WQ945" s="57"/>
      <c r="WR945" s="57"/>
      <c r="WS945" s="57"/>
      <c r="WT945" s="57"/>
      <c r="WU945" s="57"/>
      <c r="WV945" s="57"/>
      <c r="WW945" s="57"/>
      <c r="WX945" s="57"/>
      <c r="WY945" s="57"/>
      <c r="WZ945" s="57"/>
      <c r="XA945" s="57"/>
      <c r="XB945" s="57"/>
      <c r="XC945" s="57"/>
      <c r="XD945" s="57"/>
      <c r="XE945" s="57"/>
      <c r="XF945" s="57"/>
      <c r="XG945" s="57"/>
      <c r="XH945" s="57"/>
      <c r="XI945" s="57"/>
      <c r="XJ945" s="57"/>
      <c r="XK945" s="57"/>
      <c r="XL945" s="57"/>
      <c r="XM945" s="57"/>
      <c r="XN945" s="57"/>
      <c r="XO945" s="57"/>
      <c r="XP945" s="57"/>
      <c r="XQ945" s="57"/>
      <c r="XR945" s="57"/>
      <c r="XS945" s="57"/>
      <c r="XT945" s="57"/>
      <c r="XU945" s="57"/>
      <c r="XV945" s="57"/>
      <c r="XW945" s="57"/>
    </row>
    <row r="946">
      <c r="AI946" s="57"/>
      <c r="BR946" s="57"/>
      <c r="DA946" s="57"/>
      <c r="EJ946" s="57"/>
      <c r="EK946" s="57"/>
      <c r="EL946" s="57"/>
      <c r="EM946" s="57"/>
      <c r="EN946" s="57"/>
      <c r="EO946" s="57"/>
      <c r="EP946" s="57"/>
      <c r="EQ946" s="57"/>
      <c r="ER946" s="57"/>
      <c r="ES946" s="57"/>
      <c r="ET946" s="57"/>
      <c r="EU946" s="57"/>
      <c r="EV946" s="57"/>
      <c r="EW946" s="57"/>
      <c r="EX946" s="57"/>
      <c r="EY946" s="57"/>
      <c r="EZ946" s="57"/>
      <c r="FA946" s="57"/>
      <c r="FB946" s="57"/>
      <c r="FC946" s="57"/>
      <c r="FD946" s="57"/>
      <c r="FE946" s="57"/>
      <c r="FF946" s="57"/>
      <c r="FG946" s="57"/>
      <c r="FH946" s="57"/>
      <c r="FI946" s="57"/>
      <c r="FJ946" s="57"/>
      <c r="FK946" s="57"/>
      <c r="FL946" s="57"/>
      <c r="FM946" s="57"/>
      <c r="FN946" s="57"/>
      <c r="FO946" s="57"/>
      <c r="FP946" s="57"/>
      <c r="FQ946" s="57"/>
      <c r="FR946" s="57"/>
      <c r="FS946" s="57"/>
      <c r="FT946" s="57"/>
      <c r="FU946" s="57"/>
      <c r="FV946" s="57"/>
      <c r="FW946" s="57"/>
      <c r="FX946" s="57"/>
      <c r="FY946" s="57"/>
      <c r="FZ946" s="57"/>
      <c r="GA946" s="57"/>
      <c r="GB946" s="57"/>
      <c r="GC946" s="57"/>
      <c r="GD946" s="57"/>
      <c r="GE946" s="57"/>
      <c r="GF946" s="57"/>
      <c r="GG946" s="57"/>
      <c r="GH946" s="57"/>
      <c r="GI946" s="57"/>
      <c r="GJ946" s="57"/>
      <c r="GK946" s="57"/>
      <c r="GL946" s="57"/>
      <c r="GM946" s="57"/>
      <c r="GN946" s="57"/>
      <c r="GO946" s="57"/>
      <c r="GP946" s="57"/>
      <c r="GQ946" s="57"/>
      <c r="GR946" s="57"/>
      <c r="GS946" s="57"/>
      <c r="GT946" s="57"/>
      <c r="GU946" s="57"/>
      <c r="GV946" s="57"/>
      <c r="GW946" s="57"/>
      <c r="GX946" s="57"/>
      <c r="GY946" s="57"/>
      <c r="GZ946" s="57"/>
      <c r="HA946" s="57"/>
      <c r="HB946" s="57"/>
      <c r="HC946" s="57"/>
      <c r="HD946" s="57"/>
      <c r="HE946" s="57"/>
      <c r="HF946" s="57"/>
      <c r="HG946" s="57"/>
      <c r="HH946" s="57"/>
      <c r="HI946" s="57"/>
      <c r="HJ946" s="57"/>
      <c r="HK946" s="57"/>
      <c r="HL946" s="57"/>
      <c r="HM946" s="57"/>
      <c r="HN946" s="57"/>
      <c r="HO946" s="57"/>
      <c r="HP946" s="57"/>
      <c r="HQ946" s="57"/>
      <c r="HR946" s="57"/>
      <c r="HS946" s="57"/>
      <c r="HT946" s="57"/>
      <c r="HU946" s="57"/>
      <c r="HV946" s="57"/>
      <c r="HW946" s="57"/>
      <c r="HX946" s="57"/>
      <c r="HY946" s="57"/>
      <c r="HZ946" s="57"/>
      <c r="IA946" s="57"/>
      <c r="IB946" s="57"/>
      <c r="IC946" s="57"/>
      <c r="ID946" s="57"/>
      <c r="IE946" s="57"/>
      <c r="IF946" s="57"/>
      <c r="IG946" s="57"/>
      <c r="IH946" s="57"/>
      <c r="II946" s="57"/>
      <c r="IJ946" s="57"/>
      <c r="IK946" s="57"/>
      <c r="IL946" s="57"/>
      <c r="IM946" s="57"/>
      <c r="IN946" s="57"/>
      <c r="IO946" s="57"/>
      <c r="IP946" s="57"/>
      <c r="IQ946" s="57"/>
      <c r="IR946" s="57"/>
      <c r="IS946" s="57"/>
      <c r="IT946" s="57"/>
      <c r="IU946" s="57"/>
      <c r="IV946" s="57"/>
      <c r="IW946" s="57"/>
      <c r="IX946" s="57"/>
      <c r="IY946" s="57"/>
      <c r="IZ946" s="57"/>
      <c r="JA946" s="57"/>
      <c r="JB946" s="57"/>
      <c r="JC946" s="57"/>
      <c r="JD946" s="57"/>
      <c r="JE946" s="57"/>
      <c r="JF946" s="57"/>
      <c r="JG946" s="57"/>
      <c r="JH946" s="57"/>
      <c r="JI946" s="57"/>
      <c r="JJ946" s="57"/>
      <c r="JK946" s="57"/>
      <c r="JL946" s="57"/>
      <c r="JM946" s="57"/>
      <c r="JN946" s="57"/>
      <c r="JO946" s="57"/>
      <c r="JP946" s="57"/>
      <c r="JQ946" s="57"/>
      <c r="JR946" s="57"/>
      <c r="JS946" s="57"/>
      <c r="JT946" s="57"/>
      <c r="JU946" s="57"/>
      <c r="JV946" s="57"/>
      <c r="JW946" s="57"/>
      <c r="JX946" s="57"/>
      <c r="JY946" s="57"/>
      <c r="JZ946" s="57"/>
      <c r="KA946" s="57"/>
      <c r="KB946" s="57"/>
      <c r="KC946" s="57"/>
      <c r="KD946" s="57"/>
      <c r="KE946" s="57"/>
      <c r="KF946" s="57"/>
      <c r="KG946" s="57"/>
      <c r="KH946" s="57"/>
      <c r="KI946" s="57"/>
      <c r="KJ946" s="57"/>
      <c r="KK946" s="57"/>
      <c r="KL946" s="57"/>
      <c r="KM946" s="57"/>
      <c r="KN946" s="57"/>
      <c r="KO946" s="57"/>
      <c r="KP946" s="57"/>
      <c r="KQ946" s="57"/>
      <c r="KR946" s="57"/>
      <c r="KS946" s="57"/>
      <c r="KT946" s="57"/>
      <c r="KU946" s="57"/>
      <c r="KV946" s="57"/>
      <c r="KW946" s="57"/>
      <c r="KX946" s="57"/>
      <c r="KY946" s="57"/>
      <c r="KZ946" s="57"/>
      <c r="LA946" s="57"/>
      <c r="LB946" s="57"/>
      <c r="LC946" s="57"/>
      <c r="LD946" s="57"/>
      <c r="LE946" s="57"/>
      <c r="LF946" s="57"/>
      <c r="LG946" s="57"/>
      <c r="LH946" s="57"/>
      <c r="LI946" s="57"/>
      <c r="LJ946" s="57"/>
      <c r="LK946" s="57"/>
      <c r="LL946" s="57"/>
      <c r="LM946" s="57"/>
      <c r="LN946" s="57"/>
      <c r="LO946" s="57"/>
      <c r="LP946" s="57"/>
      <c r="LQ946" s="57"/>
      <c r="LR946" s="57"/>
      <c r="LS946" s="57"/>
      <c r="LT946" s="57"/>
      <c r="LU946" s="57"/>
      <c r="LV946" s="57"/>
      <c r="LW946" s="57"/>
      <c r="LX946" s="57"/>
      <c r="LY946" s="57"/>
      <c r="LZ946" s="57"/>
      <c r="MA946" s="57"/>
      <c r="MB946" s="57"/>
      <c r="MC946" s="57"/>
      <c r="MD946" s="57"/>
      <c r="ME946" s="57"/>
      <c r="MF946" s="57"/>
      <c r="MG946" s="57"/>
      <c r="MH946" s="57"/>
      <c r="MI946" s="57"/>
      <c r="MJ946" s="57"/>
      <c r="MK946" s="57"/>
      <c r="ML946" s="57"/>
      <c r="MM946" s="57"/>
      <c r="MN946" s="57"/>
      <c r="MO946" s="57"/>
      <c r="MP946" s="57"/>
      <c r="MQ946" s="57"/>
      <c r="MR946" s="57"/>
      <c r="MS946" s="57"/>
      <c r="MT946" s="57"/>
      <c r="MU946" s="57"/>
      <c r="MV946" s="57"/>
      <c r="MW946" s="57"/>
      <c r="MX946" s="57"/>
      <c r="MY946" s="57"/>
      <c r="MZ946" s="57"/>
      <c r="NA946" s="57"/>
      <c r="NB946" s="57"/>
      <c r="NC946" s="57"/>
      <c r="ND946" s="57"/>
      <c r="NE946" s="57"/>
      <c r="NF946" s="57"/>
      <c r="NG946" s="57"/>
      <c r="NH946" s="57"/>
      <c r="NI946" s="57"/>
      <c r="NJ946" s="57"/>
      <c r="NK946" s="57"/>
      <c r="NL946" s="57"/>
      <c r="NM946" s="57"/>
      <c r="NN946" s="57"/>
      <c r="NO946" s="57"/>
      <c r="NP946" s="57"/>
      <c r="NQ946" s="57"/>
      <c r="NR946" s="57"/>
      <c r="NS946" s="57"/>
      <c r="NT946" s="57"/>
      <c r="NU946" s="57"/>
      <c r="NV946" s="57"/>
      <c r="NW946" s="57"/>
      <c r="NX946" s="57"/>
      <c r="NY946" s="57"/>
      <c r="NZ946" s="57"/>
      <c r="OA946" s="57"/>
      <c r="OB946" s="57"/>
      <c r="OC946" s="57"/>
      <c r="OD946" s="57"/>
      <c r="OE946" s="57"/>
      <c r="OF946" s="57"/>
      <c r="OG946" s="57"/>
      <c r="OH946" s="57"/>
      <c r="OI946" s="57"/>
      <c r="OJ946" s="57"/>
      <c r="OK946" s="57"/>
      <c r="OL946" s="57"/>
      <c r="OM946" s="57"/>
      <c r="ON946" s="57"/>
      <c r="OO946" s="57"/>
      <c r="OP946" s="57"/>
      <c r="OQ946" s="57"/>
      <c r="OR946" s="57"/>
      <c r="OS946" s="57"/>
      <c r="OT946" s="57"/>
      <c r="OU946" s="57"/>
      <c r="OV946" s="57"/>
      <c r="OW946" s="57"/>
      <c r="OX946" s="57"/>
      <c r="OY946" s="57"/>
      <c r="OZ946" s="57"/>
      <c r="PA946" s="57"/>
      <c r="PB946" s="57"/>
      <c r="PC946" s="57"/>
      <c r="PD946" s="57"/>
      <c r="PE946" s="57"/>
      <c r="PF946" s="57"/>
      <c r="PG946" s="57"/>
      <c r="PH946" s="57"/>
      <c r="PI946" s="57"/>
      <c r="PJ946" s="57"/>
      <c r="PK946" s="57"/>
      <c r="PL946" s="57"/>
      <c r="PM946" s="57"/>
      <c r="PN946" s="57"/>
      <c r="PO946" s="57"/>
      <c r="PP946" s="57"/>
      <c r="PQ946" s="57"/>
      <c r="PR946" s="57"/>
      <c r="PS946" s="57"/>
      <c r="PT946" s="57"/>
      <c r="PU946" s="57"/>
      <c r="PV946" s="57"/>
      <c r="PW946" s="57"/>
      <c r="PX946" s="57"/>
      <c r="PY946" s="57"/>
      <c r="PZ946" s="57"/>
      <c r="QA946" s="57"/>
      <c r="QB946" s="57"/>
      <c r="QC946" s="57"/>
      <c r="QD946" s="57"/>
      <c r="QE946" s="57"/>
      <c r="QF946" s="57"/>
      <c r="QG946" s="57"/>
      <c r="QH946" s="57"/>
      <c r="QI946" s="57"/>
      <c r="QJ946" s="57"/>
      <c r="QK946" s="57"/>
      <c r="QL946" s="57"/>
      <c r="QM946" s="57"/>
      <c r="QN946" s="57"/>
      <c r="QO946" s="57"/>
      <c r="QP946" s="57"/>
      <c r="QQ946" s="57"/>
      <c r="QR946" s="57"/>
      <c r="QS946" s="57"/>
      <c r="QT946" s="57"/>
      <c r="QU946" s="57"/>
      <c r="QV946" s="57"/>
      <c r="QW946" s="57"/>
      <c r="QX946" s="57"/>
      <c r="QY946" s="57"/>
      <c r="QZ946" s="57"/>
      <c r="RA946" s="57"/>
      <c r="RB946" s="57"/>
      <c r="RC946" s="57"/>
      <c r="RD946" s="57"/>
      <c r="RE946" s="57"/>
      <c r="RF946" s="57"/>
      <c r="RG946" s="57"/>
      <c r="RH946" s="57"/>
      <c r="RI946" s="57"/>
      <c r="RJ946" s="57"/>
      <c r="RK946" s="57"/>
      <c r="RL946" s="57"/>
      <c r="RM946" s="57"/>
      <c r="RN946" s="57"/>
      <c r="RO946" s="57"/>
      <c r="RP946" s="57"/>
      <c r="RQ946" s="57"/>
      <c r="RR946" s="57"/>
      <c r="RS946" s="57"/>
      <c r="RT946" s="57"/>
      <c r="RU946" s="57"/>
      <c r="RV946" s="57"/>
      <c r="RW946" s="57"/>
      <c r="RX946" s="57"/>
      <c r="RY946" s="57"/>
      <c r="RZ946" s="57"/>
      <c r="SA946" s="57"/>
      <c r="SB946" s="57"/>
      <c r="SC946" s="57"/>
      <c r="SD946" s="57"/>
      <c r="SE946" s="57"/>
      <c r="SF946" s="57"/>
      <c r="SG946" s="57"/>
      <c r="SH946" s="57"/>
      <c r="SI946" s="57"/>
      <c r="SJ946" s="57"/>
      <c r="SK946" s="57"/>
      <c r="SL946" s="57"/>
      <c r="SM946" s="57"/>
      <c r="SN946" s="57"/>
      <c r="SO946" s="57"/>
      <c r="SP946" s="57"/>
      <c r="SQ946" s="57"/>
      <c r="SR946" s="57"/>
      <c r="SS946" s="57"/>
      <c r="ST946" s="57"/>
      <c r="SU946" s="57"/>
      <c r="SV946" s="57"/>
      <c r="SW946" s="57"/>
      <c r="SX946" s="57"/>
      <c r="SY946" s="57"/>
      <c r="SZ946" s="57"/>
      <c r="TA946" s="57"/>
      <c r="TB946" s="57"/>
      <c r="TC946" s="57"/>
      <c r="TD946" s="57"/>
      <c r="TE946" s="57"/>
      <c r="TF946" s="57"/>
      <c r="TG946" s="57"/>
      <c r="TH946" s="57"/>
      <c r="TI946" s="57"/>
      <c r="TJ946" s="57"/>
      <c r="TK946" s="57"/>
      <c r="TL946" s="57"/>
      <c r="TM946" s="57"/>
      <c r="TN946" s="57"/>
      <c r="TO946" s="57"/>
      <c r="TP946" s="57"/>
      <c r="TQ946" s="57"/>
      <c r="TR946" s="57"/>
      <c r="TS946" s="57"/>
      <c r="TT946" s="57"/>
      <c r="TU946" s="57"/>
      <c r="TV946" s="57"/>
      <c r="TW946" s="57"/>
      <c r="TX946" s="57"/>
      <c r="TY946" s="57"/>
      <c r="TZ946" s="57"/>
      <c r="UA946" s="57"/>
      <c r="UB946" s="57"/>
      <c r="UC946" s="57"/>
      <c r="UD946" s="57"/>
      <c r="UE946" s="57"/>
      <c r="UF946" s="57"/>
      <c r="UG946" s="57"/>
      <c r="UH946" s="57"/>
      <c r="UI946" s="57"/>
      <c r="UJ946" s="57"/>
      <c r="UK946" s="57"/>
      <c r="UL946" s="57"/>
      <c r="UM946" s="57"/>
      <c r="UN946" s="57"/>
      <c r="UO946" s="57"/>
      <c r="UP946" s="57"/>
      <c r="UQ946" s="57"/>
      <c r="UR946" s="57"/>
      <c r="US946" s="57"/>
      <c r="UT946" s="57"/>
      <c r="UU946" s="57"/>
      <c r="UV946" s="57"/>
      <c r="UW946" s="57"/>
      <c r="UX946" s="57"/>
      <c r="UY946" s="57"/>
      <c r="UZ946" s="57"/>
      <c r="VA946" s="57"/>
      <c r="VB946" s="57"/>
      <c r="VC946" s="57"/>
      <c r="VD946" s="57"/>
      <c r="VE946" s="57"/>
      <c r="VF946" s="57"/>
      <c r="VG946" s="57"/>
      <c r="VH946" s="57"/>
      <c r="VI946" s="57"/>
      <c r="VJ946" s="57"/>
      <c r="VK946" s="57"/>
      <c r="VL946" s="57"/>
      <c r="VM946" s="57"/>
      <c r="VN946" s="57"/>
      <c r="VO946" s="57"/>
      <c r="VP946" s="57"/>
      <c r="VQ946" s="57"/>
      <c r="VR946" s="57"/>
      <c r="VS946" s="57"/>
      <c r="VT946" s="57"/>
      <c r="VU946" s="57"/>
      <c r="VV946" s="57"/>
      <c r="VW946" s="57"/>
      <c r="VX946" s="57"/>
      <c r="VY946" s="57"/>
      <c r="VZ946" s="57"/>
      <c r="WA946" s="57"/>
      <c r="WB946" s="57"/>
      <c r="WC946" s="57"/>
      <c r="WD946" s="57"/>
      <c r="WE946" s="57"/>
      <c r="WF946" s="57"/>
      <c r="WG946" s="57"/>
      <c r="WH946" s="57"/>
      <c r="WI946" s="57"/>
      <c r="WJ946" s="57"/>
      <c r="WK946" s="57"/>
      <c r="WL946" s="57"/>
      <c r="WM946" s="57"/>
      <c r="WN946" s="57"/>
      <c r="WO946" s="57"/>
      <c r="WP946" s="57"/>
      <c r="WQ946" s="57"/>
      <c r="WR946" s="57"/>
      <c r="WS946" s="57"/>
      <c r="WT946" s="57"/>
      <c r="WU946" s="57"/>
      <c r="WV946" s="57"/>
      <c r="WW946" s="57"/>
      <c r="WX946" s="57"/>
      <c r="WY946" s="57"/>
      <c r="WZ946" s="57"/>
      <c r="XA946" s="57"/>
      <c r="XB946" s="57"/>
      <c r="XC946" s="57"/>
      <c r="XD946" s="57"/>
      <c r="XE946" s="57"/>
      <c r="XF946" s="57"/>
      <c r="XG946" s="57"/>
      <c r="XH946" s="57"/>
      <c r="XI946" s="57"/>
      <c r="XJ946" s="57"/>
      <c r="XK946" s="57"/>
      <c r="XL946" s="57"/>
      <c r="XM946" s="57"/>
      <c r="XN946" s="57"/>
      <c r="XO946" s="57"/>
      <c r="XP946" s="57"/>
      <c r="XQ946" s="57"/>
      <c r="XR946" s="57"/>
      <c r="XS946" s="57"/>
      <c r="XT946" s="57"/>
      <c r="XU946" s="57"/>
      <c r="XV946" s="57"/>
      <c r="XW946" s="57"/>
    </row>
    <row r="947">
      <c r="AI947" s="57"/>
      <c r="BR947" s="57"/>
      <c r="DA947" s="57"/>
      <c r="EJ947" s="57"/>
      <c r="EK947" s="57"/>
      <c r="EL947" s="57"/>
      <c r="EM947" s="57"/>
      <c r="EN947" s="57"/>
      <c r="EO947" s="57"/>
      <c r="EP947" s="57"/>
      <c r="EQ947" s="57"/>
      <c r="ER947" s="57"/>
      <c r="ES947" s="57"/>
      <c r="ET947" s="57"/>
      <c r="EU947" s="57"/>
      <c r="EV947" s="57"/>
      <c r="EW947" s="57"/>
      <c r="EX947" s="57"/>
      <c r="EY947" s="57"/>
      <c r="EZ947" s="57"/>
      <c r="FA947" s="57"/>
      <c r="FB947" s="57"/>
      <c r="FC947" s="57"/>
      <c r="FD947" s="57"/>
      <c r="FE947" s="57"/>
      <c r="FF947" s="57"/>
      <c r="FG947" s="57"/>
      <c r="FH947" s="57"/>
      <c r="FI947" s="57"/>
      <c r="FJ947" s="57"/>
      <c r="FK947" s="57"/>
      <c r="FL947" s="57"/>
      <c r="FM947" s="57"/>
      <c r="FN947" s="57"/>
      <c r="FO947" s="57"/>
      <c r="FP947" s="57"/>
      <c r="FQ947" s="57"/>
      <c r="FR947" s="57"/>
      <c r="FS947" s="57"/>
      <c r="FT947" s="57"/>
      <c r="FU947" s="57"/>
      <c r="FV947" s="57"/>
      <c r="FW947" s="57"/>
      <c r="FX947" s="57"/>
      <c r="FY947" s="57"/>
      <c r="FZ947" s="57"/>
      <c r="GA947" s="57"/>
      <c r="GB947" s="57"/>
      <c r="GC947" s="57"/>
      <c r="GD947" s="57"/>
      <c r="GE947" s="57"/>
      <c r="GF947" s="57"/>
      <c r="GG947" s="57"/>
      <c r="GH947" s="57"/>
      <c r="GI947" s="57"/>
      <c r="GJ947" s="57"/>
      <c r="GK947" s="57"/>
      <c r="GL947" s="57"/>
      <c r="GM947" s="57"/>
      <c r="GN947" s="57"/>
      <c r="GO947" s="57"/>
      <c r="GP947" s="57"/>
      <c r="GQ947" s="57"/>
      <c r="GR947" s="57"/>
      <c r="GS947" s="57"/>
      <c r="GT947" s="57"/>
      <c r="GU947" s="57"/>
      <c r="GV947" s="57"/>
      <c r="GW947" s="57"/>
      <c r="GX947" s="57"/>
      <c r="GY947" s="57"/>
      <c r="GZ947" s="57"/>
      <c r="HA947" s="57"/>
      <c r="HB947" s="57"/>
      <c r="HC947" s="57"/>
      <c r="HD947" s="57"/>
      <c r="HE947" s="57"/>
      <c r="HF947" s="57"/>
      <c r="HG947" s="57"/>
      <c r="HH947" s="57"/>
      <c r="HI947" s="57"/>
      <c r="HJ947" s="57"/>
      <c r="HK947" s="57"/>
      <c r="HL947" s="57"/>
      <c r="HM947" s="57"/>
      <c r="HN947" s="57"/>
      <c r="HO947" s="57"/>
      <c r="HP947" s="57"/>
      <c r="HQ947" s="57"/>
      <c r="HR947" s="57"/>
      <c r="HS947" s="57"/>
      <c r="HT947" s="57"/>
      <c r="HU947" s="57"/>
      <c r="HV947" s="57"/>
      <c r="HW947" s="57"/>
      <c r="HX947" s="57"/>
      <c r="HY947" s="57"/>
      <c r="HZ947" s="57"/>
      <c r="IA947" s="57"/>
      <c r="IB947" s="57"/>
      <c r="IC947" s="57"/>
      <c r="ID947" s="57"/>
      <c r="IE947" s="57"/>
      <c r="IF947" s="57"/>
      <c r="IG947" s="57"/>
      <c r="IH947" s="57"/>
      <c r="II947" s="57"/>
      <c r="IJ947" s="57"/>
      <c r="IK947" s="57"/>
      <c r="IL947" s="57"/>
      <c r="IM947" s="57"/>
      <c r="IN947" s="57"/>
      <c r="IO947" s="57"/>
      <c r="IP947" s="57"/>
      <c r="IQ947" s="57"/>
      <c r="IR947" s="57"/>
      <c r="IS947" s="57"/>
      <c r="IT947" s="57"/>
      <c r="IU947" s="57"/>
      <c r="IV947" s="57"/>
      <c r="IW947" s="57"/>
      <c r="IX947" s="57"/>
      <c r="IY947" s="57"/>
      <c r="IZ947" s="57"/>
      <c r="JA947" s="57"/>
      <c r="JB947" s="57"/>
      <c r="JC947" s="57"/>
      <c r="JD947" s="57"/>
      <c r="JE947" s="57"/>
      <c r="JF947" s="57"/>
      <c r="JG947" s="57"/>
      <c r="JH947" s="57"/>
      <c r="JI947" s="57"/>
      <c r="JJ947" s="57"/>
      <c r="JK947" s="57"/>
      <c r="JL947" s="57"/>
      <c r="JM947" s="57"/>
      <c r="JN947" s="57"/>
      <c r="JO947" s="57"/>
      <c r="JP947" s="57"/>
      <c r="JQ947" s="57"/>
      <c r="JR947" s="57"/>
      <c r="JS947" s="57"/>
      <c r="JT947" s="57"/>
      <c r="JU947" s="57"/>
      <c r="JV947" s="57"/>
      <c r="JW947" s="57"/>
      <c r="JX947" s="57"/>
      <c r="JY947" s="57"/>
      <c r="JZ947" s="57"/>
      <c r="KA947" s="57"/>
      <c r="KB947" s="57"/>
      <c r="KC947" s="57"/>
      <c r="KD947" s="57"/>
      <c r="KE947" s="57"/>
      <c r="KF947" s="57"/>
      <c r="KG947" s="57"/>
      <c r="KH947" s="57"/>
      <c r="KI947" s="57"/>
      <c r="KJ947" s="57"/>
      <c r="KK947" s="57"/>
      <c r="KL947" s="57"/>
      <c r="KM947" s="57"/>
      <c r="KN947" s="57"/>
      <c r="KO947" s="57"/>
      <c r="KP947" s="57"/>
      <c r="KQ947" s="57"/>
      <c r="KR947" s="57"/>
      <c r="KS947" s="57"/>
      <c r="KT947" s="57"/>
      <c r="KU947" s="57"/>
      <c r="KV947" s="57"/>
      <c r="KW947" s="57"/>
      <c r="KX947" s="57"/>
      <c r="KY947" s="57"/>
      <c r="KZ947" s="57"/>
      <c r="LA947" s="57"/>
      <c r="LB947" s="57"/>
      <c r="LC947" s="57"/>
      <c r="LD947" s="57"/>
      <c r="LE947" s="57"/>
      <c r="LF947" s="57"/>
      <c r="LG947" s="57"/>
      <c r="LH947" s="57"/>
      <c r="LI947" s="57"/>
      <c r="LJ947" s="57"/>
      <c r="LK947" s="57"/>
      <c r="LL947" s="57"/>
      <c r="LM947" s="57"/>
      <c r="LN947" s="57"/>
      <c r="LO947" s="57"/>
      <c r="LP947" s="57"/>
      <c r="LQ947" s="57"/>
      <c r="LR947" s="57"/>
      <c r="LS947" s="57"/>
      <c r="LT947" s="57"/>
      <c r="LU947" s="57"/>
      <c r="LV947" s="57"/>
      <c r="LW947" s="57"/>
      <c r="LX947" s="57"/>
      <c r="LY947" s="57"/>
      <c r="LZ947" s="57"/>
      <c r="MA947" s="57"/>
      <c r="MB947" s="57"/>
      <c r="MC947" s="57"/>
      <c r="MD947" s="57"/>
      <c r="ME947" s="57"/>
      <c r="MF947" s="57"/>
      <c r="MG947" s="57"/>
      <c r="MH947" s="57"/>
      <c r="MI947" s="57"/>
      <c r="MJ947" s="57"/>
      <c r="MK947" s="57"/>
      <c r="ML947" s="57"/>
      <c r="MM947" s="57"/>
      <c r="MN947" s="57"/>
      <c r="MO947" s="57"/>
      <c r="MP947" s="57"/>
      <c r="MQ947" s="57"/>
      <c r="MR947" s="57"/>
      <c r="MS947" s="57"/>
      <c r="MT947" s="57"/>
      <c r="MU947" s="57"/>
      <c r="MV947" s="57"/>
      <c r="MW947" s="57"/>
      <c r="MX947" s="57"/>
      <c r="MY947" s="57"/>
      <c r="MZ947" s="57"/>
      <c r="NA947" s="57"/>
      <c r="NB947" s="57"/>
      <c r="NC947" s="57"/>
      <c r="ND947" s="57"/>
      <c r="NE947" s="57"/>
      <c r="NF947" s="57"/>
      <c r="NG947" s="57"/>
      <c r="NH947" s="57"/>
      <c r="NI947" s="57"/>
      <c r="NJ947" s="57"/>
      <c r="NK947" s="57"/>
      <c r="NL947" s="57"/>
      <c r="NM947" s="57"/>
      <c r="NN947" s="57"/>
      <c r="NO947" s="57"/>
      <c r="NP947" s="57"/>
      <c r="NQ947" s="57"/>
      <c r="NR947" s="57"/>
      <c r="NS947" s="57"/>
      <c r="NT947" s="57"/>
      <c r="NU947" s="57"/>
      <c r="NV947" s="57"/>
      <c r="NW947" s="57"/>
      <c r="NX947" s="57"/>
      <c r="NY947" s="57"/>
      <c r="NZ947" s="57"/>
      <c r="OA947" s="57"/>
      <c r="OB947" s="57"/>
      <c r="OC947" s="57"/>
      <c r="OD947" s="57"/>
      <c r="OE947" s="57"/>
      <c r="OF947" s="57"/>
      <c r="OG947" s="57"/>
      <c r="OH947" s="57"/>
      <c r="OI947" s="57"/>
      <c r="OJ947" s="57"/>
      <c r="OK947" s="57"/>
      <c r="OL947" s="57"/>
      <c r="OM947" s="57"/>
      <c r="ON947" s="57"/>
      <c r="OO947" s="57"/>
      <c r="OP947" s="57"/>
      <c r="OQ947" s="57"/>
      <c r="OR947" s="57"/>
      <c r="OS947" s="57"/>
      <c r="OT947" s="57"/>
      <c r="OU947" s="57"/>
      <c r="OV947" s="57"/>
      <c r="OW947" s="57"/>
      <c r="OX947" s="57"/>
      <c r="OY947" s="57"/>
      <c r="OZ947" s="57"/>
      <c r="PA947" s="57"/>
      <c r="PB947" s="57"/>
      <c r="PC947" s="57"/>
      <c r="PD947" s="57"/>
      <c r="PE947" s="57"/>
      <c r="PF947" s="57"/>
      <c r="PG947" s="57"/>
      <c r="PH947" s="57"/>
      <c r="PI947" s="57"/>
      <c r="PJ947" s="57"/>
      <c r="PK947" s="57"/>
      <c r="PL947" s="57"/>
      <c r="PM947" s="57"/>
      <c r="PN947" s="57"/>
      <c r="PO947" s="57"/>
      <c r="PP947" s="57"/>
      <c r="PQ947" s="57"/>
      <c r="PR947" s="57"/>
      <c r="PS947" s="57"/>
      <c r="PT947" s="57"/>
      <c r="PU947" s="57"/>
      <c r="PV947" s="57"/>
      <c r="PW947" s="57"/>
      <c r="PX947" s="57"/>
      <c r="PY947" s="57"/>
      <c r="PZ947" s="57"/>
      <c r="QA947" s="57"/>
      <c r="QB947" s="57"/>
      <c r="QC947" s="57"/>
      <c r="QD947" s="57"/>
      <c r="QE947" s="57"/>
      <c r="QF947" s="57"/>
      <c r="QG947" s="57"/>
      <c r="QH947" s="57"/>
      <c r="QI947" s="57"/>
      <c r="QJ947" s="57"/>
      <c r="QK947" s="57"/>
      <c r="QL947" s="57"/>
      <c r="QM947" s="57"/>
      <c r="QN947" s="57"/>
      <c r="QO947" s="57"/>
      <c r="QP947" s="57"/>
      <c r="QQ947" s="57"/>
      <c r="QR947" s="57"/>
      <c r="QS947" s="57"/>
      <c r="QT947" s="57"/>
      <c r="QU947" s="57"/>
      <c r="QV947" s="57"/>
      <c r="QW947" s="57"/>
      <c r="QX947" s="57"/>
      <c r="QY947" s="57"/>
      <c r="QZ947" s="57"/>
      <c r="RA947" s="57"/>
      <c r="RB947" s="57"/>
      <c r="RC947" s="57"/>
      <c r="RD947" s="57"/>
      <c r="RE947" s="57"/>
      <c r="RF947" s="57"/>
      <c r="RG947" s="57"/>
      <c r="RH947" s="57"/>
      <c r="RI947" s="57"/>
      <c r="RJ947" s="57"/>
      <c r="RK947" s="57"/>
      <c r="RL947" s="57"/>
      <c r="RM947" s="57"/>
      <c r="RN947" s="57"/>
      <c r="RO947" s="57"/>
      <c r="RP947" s="57"/>
      <c r="RQ947" s="57"/>
      <c r="RR947" s="57"/>
      <c r="RS947" s="57"/>
      <c r="RT947" s="57"/>
      <c r="RU947" s="57"/>
      <c r="RV947" s="57"/>
      <c r="RW947" s="57"/>
      <c r="RX947" s="57"/>
      <c r="RY947" s="57"/>
      <c r="RZ947" s="57"/>
      <c r="SA947" s="57"/>
      <c r="SB947" s="57"/>
      <c r="SC947" s="57"/>
      <c r="SD947" s="57"/>
      <c r="SE947" s="57"/>
      <c r="SF947" s="57"/>
      <c r="SG947" s="57"/>
      <c r="SH947" s="57"/>
      <c r="SI947" s="57"/>
      <c r="SJ947" s="57"/>
      <c r="SK947" s="57"/>
      <c r="SL947" s="57"/>
      <c r="SM947" s="57"/>
      <c r="SN947" s="57"/>
      <c r="SO947" s="57"/>
      <c r="SP947" s="57"/>
      <c r="SQ947" s="57"/>
      <c r="SR947" s="57"/>
      <c r="SS947" s="57"/>
      <c r="ST947" s="57"/>
      <c r="SU947" s="57"/>
      <c r="SV947" s="57"/>
      <c r="SW947" s="57"/>
      <c r="SX947" s="57"/>
      <c r="SY947" s="57"/>
      <c r="SZ947" s="57"/>
      <c r="TA947" s="57"/>
      <c r="TB947" s="57"/>
      <c r="TC947" s="57"/>
      <c r="TD947" s="57"/>
      <c r="TE947" s="57"/>
      <c r="TF947" s="57"/>
      <c r="TG947" s="57"/>
      <c r="TH947" s="57"/>
      <c r="TI947" s="57"/>
      <c r="TJ947" s="57"/>
      <c r="TK947" s="57"/>
      <c r="TL947" s="57"/>
      <c r="TM947" s="57"/>
      <c r="TN947" s="57"/>
      <c r="TO947" s="57"/>
      <c r="TP947" s="57"/>
      <c r="TQ947" s="57"/>
      <c r="TR947" s="57"/>
      <c r="TS947" s="57"/>
      <c r="TT947" s="57"/>
      <c r="TU947" s="57"/>
      <c r="TV947" s="57"/>
      <c r="TW947" s="57"/>
      <c r="TX947" s="57"/>
      <c r="TY947" s="57"/>
      <c r="TZ947" s="57"/>
      <c r="UA947" s="57"/>
      <c r="UB947" s="57"/>
      <c r="UC947" s="57"/>
      <c r="UD947" s="57"/>
      <c r="UE947" s="57"/>
      <c r="UF947" s="57"/>
      <c r="UG947" s="57"/>
      <c r="UH947" s="57"/>
      <c r="UI947" s="57"/>
      <c r="UJ947" s="57"/>
      <c r="UK947" s="57"/>
      <c r="UL947" s="57"/>
      <c r="UM947" s="57"/>
      <c r="UN947" s="57"/>
      <c r="UO947" s="57"/>
      <c r="UP947" s="57"/>
      <c r="UQ947" s="57"/>
      <c r="UR947" s="57"/>
      <c r="US947" s="57"/>
      <c r="UT947" s="57"/>
      <c r="UU947" s="57"/>
      <c r="UV947" s="57"/>
      <c r="UW947" s="57"/>
      <c r="UX947" s="57"/>
      <c r="UY947" s="57"/>
      <c r="UZ947" s="57"/>
      <c r="VA947" s="57"/>
      <c r="VB947" s="57"/>
      <c r="VC947" s="57"/>
      <c r="VD947" s="57"/>
      <c r="VE947" s="57"/>
      <c r="VF947" s="57"/>
      <c r="VG947" s="57"/>
      <c r="VH947" s="57"/>
      <c r="VI947" s="57"/>
      <c r="VJ947" s="57"/>
      <c r="VK947" s="57"/>
      <c r="VL947" s="57"/>
      <c r="VM947" s="57"/>
      <c r="VN947" s="57"/>
      <c r="VO947" s="57"/>
      <c r="VP947" s="57"/>
      <c r="VQ947" s="57"/>
      <c r="VR947" s="57"/>
      <c r="VS947" s="57"/>
      <c r="VT947" s="57"/>
      <c r="VU947" s="57"/>
      <c r="VV947" s="57"/>
      <c r="VW947" s="57"/>
      <c r="VX947" s="57"/>
      <c r="VY947" s="57"/>
      <c r="VZ947" s="57"/>
      <c r="WA947" s="57"/>
      <c r="WB947" s="57"/>
      <c r="WC947" s="57"/>
      <c r="WD947" s="57"/>
      <c r="WE947" s="57"/>
      <c r="WF947" s="57"/>
      <c r="WG947" s="57"/>
      <c r="WH947" s="57"/>
      <c r="WI947" s="57"/>
      <c r="WJ947" s="57"/>
      <c r="WK947" s="57"/>
      <c r="WL947" s="57"/>
      <c r="WM947" s="57"/>
      <c r="WN947" s="57"/>
      <c r="WO947" s="57"/>
      <c r="WP947" s="57"/>
      <c r="WQ947" s="57"/>
      <c r="WR947" s="57"/>
      <c r="WS947" s="57"/>
      <c r="WT947" s="57"/>
      <c r="WU947" s="57"/>
      <c r="WV947" s="57"/>
      <c r="WW947" s="57"/>
      <c r="WX947" s="57"/>
      <c r="WY947" s="57"/>
      <c r="WZ947" s="57"/>
      <c r="XA947" s="57"/>
      <c r="XB947" s="57"/>
      <c r="XC947" s="57"/>
      <c r="XD947" s="57"/>
      <c r="XE947" s="57"/>
      <c r="XF947" s="57"/>
      <c r="XG947" s="57"/>
      <c r="XH947" s="57"/>
      <c r="XI947" s="57"/>
      <c r="XJ947" s="57"/>
      <c r="XK947" s="57"/>
      <c r="XL947" s="57"/>
      <c r="XM947" s="57"/>
      <c r="XN947" s="57"/>
      <c r="XO947" s="57"/>
      <c r="XP947" s="57"/>
      <c r="XQ947" s="57"/>
      <c r="XR947" s="57"/>
      <c r="XS947" s="57"/>
      <c r="XT947" s="57"/>
      <c r="XU947" s="57"/>
      <c r="XV947" s="57"/>
      <c r="XW947" s="57"/>
    </row>
  </sheetData>
  <mergeCells count="2946">
    <mergeCell ref="IT1:KA1"/>
    <mergeCell ref="KE1:LL1"/>
    <mergeCell ref="LP1:MW1"/>
    <mergeCell ref="NA1:OH1"/>
    <mergeCell ref="OL1:PS1"/>
    <mergeCell ref="PW1:RD1"/>
    <mergeCell ref="RH1:SO1"/>
    <mergeCell ref="HI2:IP2"/>
    <mergeCell ref="IT2:KA2"/>
    <mergeCell ref="KE2:LL2"/>
    <mergeCell ref="LP2:MW2"/>
    <mergeCell ref="NA2:OH2"/>
    <mergeCell ref="OL2:PS2"/>
    <mergeCell ref="PW2:RD2"/>
    <mergeCell ref="RH2:SO2"/>
    <mergeCell ref="A1:AH1"/>
    <mergeCell ref="BS1:CZ1"/>
    <mergeCell ref="EM1:FT1"/>
    <mergeCell ref="HI1:IP1"/>
    <mergeCell ref="A2:AH2"/>
    <mergeCell ref="BS2:CZ2"/>
    <mergeCell ref="EM2:FT2"/>
    <mergeCell ref="NA3:OH3"/>
    <mergeCell ref="OL3:PS3"/>
    <mergeCell ref="PW3:RD3"/>
    <mergeCell ref="RH3:SO3"/>
    <mergeCell ref="FX1:HE1"/>
    <mergeCell ref="FX2:HE2"/>
    <mergeCell ref="FX3:HE3"/>
    <mergeCell ref="HI3:IP3"/>
    <mergeCell ref="IT3:KA3"/>
    <mergeCell ref="KE3:LL3"/>
    <mergeCell ref="LP3:MW3"/>
    <mergeCell ref="HI4:IP4"/>
    <mergeCell ref="IT4:KA4"/>
    <mergeCell ref="KE4:LL4"/>
    <mergeCell ref="LP4:MW4"/>
    <mergeCell ref="NA4:OH4"/>
    <mergeCell ref="OL4:PS4"/>
    <mergeCell ref="PW4:RD4"/>
    <mergeCell ref="RH4:SO4"/>
    <mergeCell ref="HI5:IP5"/>
    <mergeCell ref="IT5:KA5"/>
    <mergeCell ref="KE5:LL5"/>
    <mergeCell ref="LP5:MW5"/>
    <mergeCell ref="NA5:OH5"/>
    <mergeCell ref="OL5:PS5"/>
    <mergeCell ref="PW5:RD5"/>
    <mergeCell ref="RH5:SO5"/>
    <mergeCell ref="A4:AH4"/>
    <mergeCell ref="A5:AH5"/>
    <mergeCell ref="AJ5:BQ5"/>
    <mergeCell ref="BS5:CZ5"/>
    <mergeCell ref="DB5:EI5"/>
    <mergeCell ref="EM5:FT5"/>
    <mergeCell ref="FX5:HE5"/>
    <mergeCell ref="IT6:JB6"/>
    <mergeCell ref="JC6:JJ6"/>
    <mergeCell ref="JK6:JQ6"/>
    <mergeCell ref="JR6:JW6"/>
    <mergeCell ref="JX6:KA6"/>
    <mergeCell ref="KE6:KM6"/>
    <mergeCell ref="KN6:KU6"/>
    <mergeCell ref="KV6:LB6"/>
    <mergeCell ref="LC6:LH6"/>
    <mergeCell ref="LI6:LL6"/>
    <mergeCell ref="LP6:LX6"/>
    <mergeCell ref="LY6:MF6"/>
    <mergeCell ref="MG6:MM6"/>
    <mergeCell ref="MN6:MS6"/>
    <mergeCell ref="MT6:MW6"/>
    <mergeCell ref="NA6:NI6"/>
    <mergeCell ref="NJ6:NQ6"/>
    <mergeCell ref="NR6:NX6"/>
    <mergeCell ref="NY6:OD6"/>
    <mergeCell ref="OE6:OH6"/>
    <mergeCell ref="OL6:OT6"/>
    <mergeCell ref="QU6:QZ6"/>
    <mergeCell ref="RA6:RD6"/>
    <mergeCell ref="RH6:SO6"/>
    <mergeCell ref="OU6:PB6"/>
    <mergeCell ref="PC6:PI6"/>
    <mergeCell ref="PJ6:PO6"/>
    <mergeCell ref="PP6:PS6"/>
    <mergeCell ref="PW6:QE6"/>
    <mergeCell ref="QF6:QM6"/>
    <mergeCell ref="QN6:QT6"/>
    <mergeCell ref="DB1:EI1"/>
    <mergeCell ref="DB2:EI2"/>
    <mergeCell ref="DB3:EI3"/>
    <mergeCell ref="EM3:FT3"/>
    <mergeCell ref="DB4:EI4"/>
    <mergeCell ref="EM4:FT4"/>
    <mergeCell ref="FX4:HE4"/>
    <mergeCell ref="AJ1:BQ1"/>
    <mergeCell ref="AJ2:BQ2"/>
    <mergeCell ref="A3:AH3"/>
    <mergeCell ref="AJ3:BQ3"/>
    <mergeCell ref="BS3:CZ3"/>
    <mergeCell ref="AJ4:BQ4"/>
    <mergeCell ref="BS4:CZ4"/>
    <mergeCell ref="BA6:BG6"/>
    <mergeCell ref="BH6:BM6"/>
    <mergeCell ref="BN6:BQ6"/>
    <mergeCell ref="BS6:CA6"/>
    <mergeCell ref="CB6:CI6"/>
    <mergeCell ref="CJ6:CP6"/>
    <mergeCell ref="CQ6:CV6"/>
    <mergeCell ref="CW6:CZ6"/>
    <mergeCell ref="DB6:DJ6"/>
    <mergeCell ref="DK6:DR6"/>
    <mergeCell ref="DS6:DY6"/>
    <mergeCell ref="DZ6:EE6"/>
    <mergeCell ref="EF6:EI6"/>
    <mergeCell ref="EM6:EU6"/>
    <mergeCell ref="EV6:FC6"/>
    <mergeCell ref="FD6:FJ6"/>
    <mergeCell ref="FK6:FP6"/>
    <mergeCell ref="FQ6:FT6"/>
    <mergeCell ref="FX6:GF6"/>
    <mergeCell ref="GG6:GN6"/>
    <mergeCell ref="GO6:GU6"/>
    <mergeCell ref="GV6:HA6"/>
    <mergeCell ref="HB6:HE6"/>
    <mergeCell ref="HI6:HQ6"/>
    <mergeCell ref="HR6:HY6"/>
    <mergeCell ref="HZ6:IF6"/>
    <mergeCell ref="IG6:IL6"/>
    <mergeCell ref="IM6:IP6"/>
    <mergeCell ref="A6:I6"/>
    <mergeCell ref="J6:Q6"/>
    <mergeCell ref="R6:X6"/>
    <mergeCell ref="Y6:AD6"/>
    <mergeCell ref="AE6:AH6"/>
    <mergeCell ref="AJ6:AR6"/>
    <mergeCell ref="AS6:AZ6"/>
    <mergeCell ref="MT7:MW7"/>
    <mergeCell ref="NA7:NI7"/>
    <mergeCell ref="NJ7:NQ7"/>
    <mergeCell ref="NR7:NX7"/>
    <mergeCell ref="NY7:OD7"/>
    <mergeCell ref="OE7:OH7"/>
    <mergeCell ref="OL7:OT7"/>
    <mergeCell ref="QU7:QZ7"/>
    <mergeCell ref="RA7:RD7"/>
    <mergeCell ref="RH7:RP7"/>
    <mergeCell ref="RQ7:RX7"/>
    <mergeCell ref="RY7:SE7"/>
    <mergeCell ref="SF7:SK7"/>
    <mergeCell ref="SL7:SO7"/>
    <mergeCell ref="OU7:PB7"/>
    <mergeCell ref="PC7:PI7"/>
    <mergeCell ref="PJ7:PO7"/>
    <mergeCell ref="PP7:PS7"/>
    <mergeCell ref="PW7:QE7"/>
    <mergeCell ref="QF7:QM7"/>
    <mergeCell ref="QN7:QT7"/>
    <mergeCell ref="BA7:BG7"/>
    <mergeCell ref="BH7:BM7"/>
    <mergeCell ref="BN7:BQ7"/>
    <mergeCell ref="BS7:CA7"/>
    <mergeCell ref="CB7:CI7"/>
    <mergeCell ref="CJ7:CP7"/>
    <mergeCell ref="CQ7:CV7"/>
    <mergeCell ref="CW7:CZ7"/>
    <mergeCell ref="DB7:DJ7"/>
    <mergeCell ref="DK7:DR7"/>
    <mergeCell ref="DS7:DY7"/>
    <mergeCell ref="DZ7:EE7"/>
    <mergeCell ref="EF7:EI7"/>
    <mergeCell ref="EM7:EU7"/>
    <mergeCell ref="EV7:FC7"/>
    <mergeCell ref="FD7:FJ7"/>
    <mergeCell ref="FK7:FP7"/>
    <mergeCell ref="FQ7:FT7"/>
    <mergeCell ref="FX7:GF7"/>
    <mergeCell ref="GG7:GN7"/>
    <mergeCell ref="GO7:GU7"/>
    <mergeCell ref="GV7:HA7"/>
    <mergeCell ref="HB7:HE7"/>
    <mergeCell ref="HI7:HQ7"/>
    <mergeCell ref="HR7:HY7"/>
    <mergeCell ref="HZ7:IF7"/>
    <mergeCell ref="IG7:IL7"/>
    <mergeCell ref="IM7:IP7"/>
    <mergeCell ref="IT7:JB7"/>
    <mergeCell ref="JC7:JJ7"/>
    <mergeCell ref="JK7:JQ7"/>
    <mergeCell ref="JR7:JW7"/>
    <mergeCell ref="JX7:KA7"/>
    <mergeCell ref="KE7:KM7"/>
    <mergeCell ref="KN7:KU7"/>
    <mergeCell ref="KV7:LB7"/>
    <mergeCell ref="LC7:LH7"/>
    <mergeCell ref="LI7:LL7"/>
    <mergeCell ref="LP7:LX7"/>
    <mergeCell ref="LY7:MF7"/>
    <mergeCell ref="MG7:MM7"/>
    <mergeCell ref="MN7:MS7"/>
    <mergeCell ref="A7:I7"/>
    <mergeCell ref="J7:Q7"/>
    <mergeCell ref="R7:X7"/>
    <mergeCell ref="Y7:AD7"/>
    <mergeCell ref="AE7:AH7"/>
    <mergeCell ref="AJ7:AR7"/>
    <mergeCell ref="AS7:AZ7"/>
    <mergeCell ref="RQ8:RX8"/>
    <mergeCell ref="RY8:SE8"/>
    <mergeCell ref="SF8:SK8"/>
    <mergeCell ref="SL8:SO8"/>
    <mergeCell ref="IT8:KA8"/>
    <mergeCell ref="KE8:LL8"/>
    <mergeCell ref="LP8:MW8"/>
    <mergeCell ref="NA8:OH8"/>
    <mergeCell ref="OL8:PS8"/>
    <mergeCell ref="PW8:RD8"/>
    <mergeCell ref="RH8:RP8"/>
    <mergeCell ref="A8:AH8"/>
    <mergeCell ref="AJ8:BQ8"/>
    <mergeCell ref="BS8:CZ8"/>
    <mergeCell ref="DB8:EI8"/>
    <mergeCell ref="EM8:FT8"/>
    <mergeCell ref="FX8:HE8"/>
    <mergeCell ref="HI8:IP8"/>
    <mergeCell ref="DE9:EI9"/>
    <mergeCell ref="EM9:EO9"/>
    <mergeCell ref="EP9:FT9"/>
    <mergeCell ref="FX9:FZ9"/>
    <mergeCell ref="GA9:HE9"/>
    <mergeCell ref="HI9:HK9"/>
    <mergeCell ref="HL9:IP9"/>
    <mergeCell ref="ND9:OH9"/>
    <mergeCell ref="OL9:ON9"/>
    <mergeCell ref="OO9:PS9"/>
    <mergeCell ref="PW9:PY9"/>
    <mergeCell ref="PZ9:RD9"/>
    <mergeCell ref="RH9:SO9"/>
    <mergeCell ref="IT9:IV9"/>
    <mergeCell ref="IW9:KA9"/>
    <mergeCell ref="KE9:KG9"/>
    <mergeCell ref="KH9:LL9"/>
    <mergeCell ref="LP9:LR9"/>
    <mergeCell ref="LS9:MW9"/>
    <mergeCell ref="NA9:NC9"/>
    <mergeCell ref="A9:C9"/>
    <mergeCell ref="D9:AH9"/>
    <mergeCell ref="AJ9:AL9"/>
    <mergeCell ref="AM9:BQ9"/>
    <mergeCell ref="BS9:BU9"/>
    <mergeCell ref="BV9:CZ9"/>
    <mergeCell ref="DB9:DD9"/>
    <mergeCell ref="DF11:EI11"/>
    <mergeCell ref="EM11:EP11"/>
    <mergeCell ref="EQ11:FT11"/>
    <mergeCell ref="FX11:GA11"/>
    <mergeCell ref="GB11:HE11"/>
    <mergeCell ref="HI11:HL11"/>
    <mergeCell ref="HM11:IP11"/>
    <mergeCell ref="A11:D11"/>
    <mergeCell ref="E11:AH11"/>
    <mergeCell ref="AJ11:AM11"/>
    <mergeCell ref="AN11:BQ11"/>
    <mergeCell ref="BS11:BV11"/>
    <mergeCell ref="BW11:CZ11"/>
    <mergeCell ref="DB11:DE11"/>
    <mergeCell ref="KH24:KL24"/>
    <mergeCell ref="KH25:KL25"/>
    <mergeCell ref="IW24:JA24"/>
    <mergeCell ref="IW26:JA26"/>
    <mergeCell ref="JJ25:JN25"/>
    <mergeCell ref="JJ26:JN26"/>
    <mergeCell ref="IT24:IV26"/>
    <mergeCell ref="JB24:JD24"/>
    <mergeCell ref="JE24:JE26"/>
    <mergeCell ref="JF24:JI26"/>
    <mergeCell ref="JJ24:JN24"/>
    <mergeCell ref="JR24:JR26"/>
    <mergeCell ref="JB26:JD26"/>
    <mergeCell ref="JO24:JQ24"/>
    <mergeCell ref="JO26:JQ26"/>
    <mergeCell ref="JS26:JT26"/>
    <mergeCell ref="JU26:KA26"/>
    <mergeCell ref="KH26:KL26"/>
    <mergeCell ref="KM26:KO26"/>
    <mergeCell ref="JS24:KA24"/>
    <mergeCell ref="KE24:KG26"/>
    <mergeCell ref="KM24:KO24"/>
    <mergeCell ref="KP24:KP26"/>
    <mergeCell ref="KQ24:KT26"/>
    <mergeCell ref="JU25:KA25"/>
    <mergeCell ref="KM25:KO25"/>
    <mergeCell ref="LD25:LE25"/>
    <mergeCell ref="LF25:LL25"/>
    <mergeCell ref="LS25:LW25"/>
    <mergeCell ref="LX25:LZ25"/>
    <mergeCell ref="KU26:KY26"/>
    <mergeCell ref="KZ26:LB26"/>
    <mergeCell ref="LD26:LE26"/>
    <mergeCell ref="LF26:LL26"/>
    <mergeCell ref="LS26:LW26"/>
    <mergeCell ref="LX26:LZ26"/>
    <mergeCell ref="KU24:KY24"/>
    <mergeCell ref="KZ24:LB24"/>
    <mergeCell ref="LC24:LC26"/>
    <mergeCell ref="LD24:LL24"/>
    <mergeCell ref="LP24:LR26"/>
    <mergeCell ref="LS24:LW24"/>
    <mergeCell ref="LX24:LZ24"/>
    <mergeCell ref="MO25:MP25"/>
    <mergeCell ref="MQ25:MW25"/>
    <mergeCell ref="MF26:MJ26"/>
    <mergeCell ref="MK26:MM26"/>
    <mergeCell ref="MO26:MP26"/>
    <mergeCell ref="MQ26:MW26"/>
    <mergeCell ref="MA24:MA26"/>
    <mergeCell ref="MB24:ME26"/>
    <mergeCell ref="MF24:MJ24"/>
    <mergeCell ref="MK24:MM24"/>
    <mergeCell ref="MN24:MN26"/>
    <mergeCell ref="MO24:MW24"/>
    <mergeCell ref="NA24:NC26"/>
    <mergeCell ref="NQ25:NU25"/>
    <mergeCell ref="NV25:NX25"/>
    <mergeCell ref="ND26:NH26"/>
    <mergeCell ref="NI26:NK26"/>
    <mergeCell ref="NQ26:NU26"/>
    <mergeCell ref="NV26:NX26"/>
    <mergeCell ref="ND24:NH24"/>
    <mergeCell ref="NI24:NK24"/>
    <mergeCell ref="NL24:NL26"/>
    <mergeCell ref="NM24:NP26"/>
    <mergeCell ref="NQ24:NU24"/>
    <mergeCell ref="NV24:NX24"/>
    <mergeCell ref="NY24:NY26"/>
    <mergeCell ref="AM24:AQ24"/>
    <mergeCell ref="AR24:AT24"/>
    <mergeCell ref="DE24:DI24"/>
    <mergeCell ref="DJ24:DL24"/>
    <mergeCell ref="DM24:DM26"/>
    <mergeCell ref="DN24:DQ26"/>
    <mergeCell ref="DR24:DV24"/>
    <mergeCell ref="DW24:DY24"/>
    <mergeCell ref="DZ24:DZ26"/>
    <mergeCell ref="EA24:EI24"/>
    <mergeCell ref="EM24:EO26"/>
    <mergeCell ref="EP24:ET24"/>
    <mergeCell ref="EX24:EX26"/>
    <mergeCell ref="EY24:FB26"/>
    <mergeCell ref="IW25:JA25"/>
    <mergeCell ref="JB25:JD25"/>
    <mergeCell ref="JO25:JQ25"/>
    <mergeCell ref="JS25:JT25"/>
    <mergeCell ref="KU25:KY25"/>
    <mergeCell ref="KZ25:LB25"/>
    <mergeCell ref="MF25:MJ25"/>
    <mergeCell ref="MK25:MM25"/>
    <mergeCell ref="ND25:NH25"/>
    <mergeCell ref="NI25:NK25"/>
    <mergeCell ref="QE24:QG24"/>
    <mergeCell ref="QM24:QQ24"/>
    <mergeCell ref="QR24:QT24"/>
    <mergeCell ref="QV24:RD24"/>
    <mergeCell ref="RH24:RK24"/>
    <mergeCell ref="RL24:SO24"/>
    <mergeCell ref="NZ25:OA25"/>
    <mergeCell ref="OB25:OH25"/>
    <mergeCell ref="OO26:OS26"/>
    <mergeCell ref="OT26:OV26"/>
    <mergeCell ref="ND27:OH27"/>
    <mergeCell ref="OL27:ON27"/>
    <mergeCell ref="OO27:PS27"/>
    <mergeCell ref="PG24:PI24"/>
    <mergeCell ref="PG25:PI25"/>
    <mergeCell ref="PB26:PF26"/>
    <mergeCell ref="PG26:PI26"/>
    <mergeCell ref="OO31:PS31"/>
    <mergeCell ref="PW31:PY31"/>
    <mergeCell ref="PZ25:QD25"/>
    <mergeCell ref="QE25:QG25"/>
    <mergeCell ref="PZ31:RD31"/>
    <mergeCell ref="SC25:SE25"/>
    <mergeCell ref="SG25:SO25"/>
    <mergeCell ref="SG26:SH26"/>
    <mergeCell ref="SI26:SO26"/>
    <mergeCell ref="SG27:SH27"/>
    <mergeCell ref="SI27:SO27"/>
    <mergeCell ref="QM25:QQ25"/>
    <mergeCell ref="QR25:QT25"/>
    <mergeCell ref="QV25:QW25"/>
    <mergeCell ref="QX25:RD25"/>
    <mergeCell ref="RK25:RO25"/>
    <mergeCell ref="RP25:RR25"/>
    <mergeCell ref="RX25:SB25"/>
    <mergeCell ref="NZ24:OH24"/>
    <mergeCell ref="NZ26:OA26"/>
    <mergeCell ref="OB26:OH26"/>
    <mergeCell ref="NA31:NC31"/>
    <mergeCell ref="ND31:OH31"/>
    <mergeCell ref="OL31:ON31"/>
    <mergeCell ref="RX26:SB26"/>
    <mergeCell ref="RX27:SB27"/>
    <mergeCell ref="RH30:RO31"/>
    <mergeCell ref="RP30:SO31"/>
    <mergeCell ref="RK32:SO32"/>
    <mergeCell ref="RH25:RJ27"/>
    <mergeCell ref="RS25:RS27"/>
    <mergeCell ref="RT25:RW27"/>
    <mergeCell ref="SF25:SF27"/>
    <mergeCell ref="RP26:RR26"/>
    <mergeCell ref="SC26:SE26"/>
    <mergeCell ref="RP27:RR27"/>
    <mergeCell ref="PK25:PL25"/>
    <mergeCell ref="PM25:PS25"/>
    <mergeCell ref="PK26:PL26"/>
    <mergeCell ref="PM26:PS26"/>
    <mergeCell ref="PZ26:QD26"/>
    <mergeCell ref="QE26:QG26"/>
    <mergeCell ref="PW27:PY27"/>
    <mergeCell ref="QM26:QQ26"/>
    <mergeCell ref="QR26:QT26"/>
    <mergeCell ref="QV26:QW26"/>
    <mergeCell ref="QX26:RD26"/>
    <mergeCell ref="PZ27:RD27"/>
    <mergeCell ref="PJ24:PJ26"/>
    <mergeCell ref="PK24:PS24"/>
    <mergeCell ref="PW24:PY26"/>
    <mergeCell ref="PZ24:QD24"/>
    <mergeCell ref="QH24:QH26"/>
    <mergeCell ref="QI24:QL26"/>
    <mergeCell ref="QU24:QU26"/>
    <mergeCell ref="RK26:RO26"/>
    <mergeCell ref="RK27:RO27"/>
    <mergeCell ref="SC27:SE27"/>
    <mergeCell ref="RK28:SO28"/>
    <mergeCell ref="RP29:SO29"/>
    <mergeCell ref="DF10:EI10"/>
    <mergeCell ref="EM10:EP10"/>
    <mergeCell ref="EQ10:FT10"/>
    <mergeCell ref="FX10:GA10"/>
    <mergeCell ref="GB10:HE10"/>
    <mergeCell ref="HI10:HL10"/>
    <mergeCell ref="HM10:IP10"/>
    <mergeCell ref="NE10:OH10"/>
    <mergeCell ref="OL10:OO10"/>
    <mergeCell ref="OP10:PS10"/>
    <mergeCell ref="PW10:PZ10"/>
    <mergeCell ref="QA10:RD10"/>
    <mergeCell ref="RH10:RJ10"/>
    <mergeCell ref="RK10:SO10"/>
    <mergeCell ref="IT10:IW10"/>
    <mergeCell ref="IX10:KA10"/>
    <mergeCell ref="KE10:KH10"/>
    <mergeCell ref="KI10:LL10"/>
    <mergeCell ref="LP10:LS10"/>
    <mergeCell ref="LT10:MW10"/>
    <mergeCell ref="NA10:ND10"/>
    <mergeCell ref="A10:D10"/>
    <mergeCell ref="E10:AH10"/>
    <mergeCell ref="AJ10:AM10"/>
    <mergeCell ref="AN10:BQ10"/>
    <mergeCell ref="BS10:BV10"/>
    <mergeCell ref="BW10:CZ10"/>
    <mergeCell ref="DB10:DE10"/>
    <mergeCell ref="NE11:OH11"/>
    <mergeCell ref="OL11:OO11"/>
    <mergeCell ref="OP11:PS11"/>
    <mergeCell ref="PW11:PZ11"/>
    <mergeCell ref="QA11:RD11"/>
    <mergeCell ref="RH11:RK11"/>
    <mergeCell ref="RL11:SO11"/>
    <mergeCell ref="IT11:IW11"/>
    <mergeCell ref="IX11:KA11"/>
    <mergeCell ref="KE11:KH11"/>
    <mergeCell ref="KI11:LL11"/>
    <mergeCell ref="LP11:LS11"/>
    <mergeCell ref="LT11:MW11"/>
    <mergeCell ref="NA11:ND11"/>
    <mergeCell ref="ND12:OH12"/>
    <mergeCell ref="OL12:ON12"/>
    <mergeCell ref="OO12:PS12"/>
    <mergeCell ref="PW12:PY12"/>
    <mergeCell ref="PZ12:RD12"/>
    <mergeCell ref="RH12:RK12"/>
    <mergeCell ref="RL12:SO12"/>
    <mergeCell ref="IT12:IV12"/>
    <mergeCell ref="IW12:KA12"/>
    <mergeCell ref="KE12:KG12"/>
    <mergeCell ref="KH12:LL12"/>
    <mergeCell ref="LP12:LR12"/>
    <mergeCell ref="LS12:MW12"/>
    <mergeCell ref="NA12:NC12"/>
    <mergeCell ref="LP20:LR20"/>
    <mergeCell ref="LS20:MW20"/>
    <mergeCell ref="NA20:NC20"/>
    <mergeCell ref="ND20:OH20"/>
    <mergeCell ref="OL20:ON20"/>
    <mergeCell ref="OO20:PS20"/>
    <mergeCell ref="PW20:PY20"/>
    <mergeCell ref="PZ20:RD20"/>
    <mergeCell ref="LP13:MW19"/>
    <mergeCell ref="NA13:OH19"/>
    <mergeCell ref="OL13:PS19"/>
    <mergeCell ref="PW13:RD19"/>
    <mergeCell ref="RH13:RJ13"/>
    <mergeCell ref="RK13:SO13"/>
    <mergeCell ref="RH14:SO20"/>
    <mergeCell ref="DE12:EI12"/>
    <mergeCell ref="EM12:EO12"/>
    <mergeCell ref="EP12:FT12"/>
    <mergeCell ref="FX12:FZ12"/>
    <mergeCell ref="GA12:HE12"/>
    <mergeCell ref="HI12:HK12"/>
    <mergeCell ref="HL12:IP12"/>
    <mergeCell ref="AM12:BQ12"/>
    <mergeCell ref="AJ13:BQ19"/>
    <mergeCell ref="BS13:CZ19"/>
    <mergeCell ref="DB13:EI19"/>
    <mergeCell ref="EM13:FT19"/>
    <mergeCell ref="FX13:HE19"/>
    <mergeCell ref="HI13:IP19"/>
    <mergeCell ref="IT13:KA19"/>
    <mergeCell ref="KE13:LL19"/>
    <mergeCell ref="A12:C12"/>
    <mergeCell ref="D12:AH12"/>
    <mergeCell ref="AJ12:AL12"/>
    <mergeCell ref="BS12:BU12"/>
    <mergeCell ref="BV12:CZ12"/>
    <mergeCell ref="DB12:DD12"/>
    <mergeCell ref="A13:AH19"/>
    <mergeCell ref="IT20:IV20"/>
    <mergeCell ref="IW20:KA20"/>
    <mergeCell ref="KE20:KG20"/>
    <mergeCell ref="KH20:LL20"/>
    <mergeCell ref="DE20:EI20"/>
    <mergeCell ref="EM20:EO20"/>
    <mergeCell ref="EP20:FT20"/>
    <mergeCell ref="FX20:FZ20"/>
    <mergeCell ref="GA20:HE20"/>
    <mergeCell ref="HI20:HK20"/>
    <mergeCell ref="HL20:IP20"/>
    <mergeCell ref="A20:C20"/>
    <mergeCell ref="D20:AH20"/>
    <mergeCell ref="AJ20:AL20"/>
    <mergeCell ref="AM20:BQ20"/>
    <mergeCell ref="BS20:BU20"/>
    <mergeCell ref="BV20:CZ20"/>
    <mergeCell ref="DB20:DD20"/>
    <mergeCell ref="DI22:EI22"/>
    <mergeCell ref="EM22:ES22"/>
    <mergeCell ref="ET22:FT22"/>
    <mergeCell ref="FX22:GD22"/>
    <mergeCell ref="GE22:HE22"/>
    <mergeCell ref="HI22:HO22"/>
    <mergeCell ref="HP22:IP22"/>
    <mergeCell ref="A22:G22"/>
    <mergeCell ref="H22:AH22"/>
    <mergeCell ref="AJ22:AP22"/>
    <mergeCell ref="AQ22:BQ22"/>
    <mergeCell ref="BS22:BY22"/>
    <mergeCell ref="BZ22:CZ22"/>
    <mergeCell ref="DB22:DH22"/>
    <mergeCell ref="DI21:EI21"/>
    <mergeCell ref="EM21:ES21"/>
    <mergeCell ref="ET21:FT21"/>
    <mergeCell ref="FX21:GD21"/>
    <mergeCell ref="GE21:HE21"/>
    <mergeCell ref="HI21:HO21"/>
    <mergeCell ref="HP21:IP21"/>
    <mergeCell ref="NH21:OH21"/>
    <mergeCell ref="OL21:OR21"/>
    <mergeCell ref="OS21:PS21"/>
    <mergeCell ref="PW21:QC21"/>
    <mergeCell ref="QD21:RD21"/>
    <mergeCell ref="RH21:RJ21"/>
    <mergeCell ref="RK21:SO21"/>
    <mergeCell ref="IT21:IZ21"/>
    <mergeCell ref="JA21:KA21"/>
    <mergeCell ref="KE21:KK21"/>
    <mergeCell ref="KL21:LL21"/>
    <mergeCell ref="LP21:LV21"/>
    <mergeCell ref="LW21:MW21"/>
    <mergeCell ref="NA21:NG21"/>
    <mergeCell ref="A21:G21"/>
    <mergeCell ref="H21:AH21"/>
    <mergeCell ref="AJ21:AP21"/>
    <mergeCell ref="AQ21:BQ21"/>
    <mergeCell ref="BS21:BY21"/>
    <mergeCell ref="BZ21:CZ21"/>
    <mergeCell ref="DB21:DH21"/>
    <mergeCell ref="NH22:OH22"/>
    <mergeCell ref="OL22:OR22"/>
    <mergeCell ref="OS22:PS22"/>
    <mergeCell ref="PW22:QC22"/>
    <mergeCell ref="QD22:RD22"/>
    <mergeCell ref="RH22:RN22"/>
    <mergeCell ref="RO22:SO22"/>
    <mergeCell ref="IT22:IZ22"/>
    <mergeCell ref="JA22:KA22"/>
    <mergeCell ref="KE22:KK22"/>
    <mergeCell ref="KL22:LL22"/>
    <mergeCell ref="LP22:LV22"/>
    <mergeCell ref="LW22:MW22"/>
    <mergeCell ref="NA22:NG22"/>
    <mergeCell ref="NE23:OH23"/>
    <mergeCell ref="OL23:OO23"/>
    <mergeCell ref="OP23:PS23"/>
    <mergeCell ref="PW23:PZ23"/>
    <mergeCell ref="QA23:RD23"/>
    <mergeCell ref="RH23:RN23"/>
    <mergeCell ref="RO23:SO23"/>
    <mergeCell ref="IT23:IW23"/>
    <mergeCell ref="IX23:KA23"/>
    <mergeCell ref="KE23:KH23"/>
    <mergeCell ref="KI23:LL23"/>
    <mergeCell ref="LP23:LS23"/>
    <mergeCell ref="LT23:MW23"/>
    <mergeCell ref="NA23:ND23"/>
    <mergeCell ref="M24:P26"/>
    <mergeCell ref="Q24:U24"/>
    <mergeCell ref="AZ24:BD24"/>
    <mergeCell ref="BE24:BG24"/>
    <mergeCell ref="BS24:BU26"/>
    <mergeCell ref="BV24:BZ24"/>
    <mergeCell ref="CA24:CC24"/>
    <mergeCell ref="CD24:CD26"/>
    <mergeCell ref="CE24:CH26"/>
    <mergeCell ref="CI24:CM24"/>
    <mergeCell ref="CN24:CP24"/>
    <mergeCell ref="CQ24:CQ26"/>
    <mergeCell ref="DB23:DE23"/>
    <mergeCell ref="DB24:DD26"/>
    <mergeCell ref="OO25:OS25"/>
    <mergeCell ref="OT25:OV25"/>
    <mergeCell ref="OL24:ON26"/>
    <mergeCell ref="OO24:OS24"/>
    <mergeCell ref="OT24:OV24"/>
    <mergeCell ref="OW24:OW26"/>
    <mergeCell ref="OX24:PA26"/>
    <mergeCell ref="PB24:PF24"/>
    <mergeCell ref="PB25:PF25"/>
    <mergeCell ref="HY24:IC24"/>
    <mergeCell ref="HY25:IC25"/>
    <mergeCell ref="HQ25:HS25"/>
    <mergeCell ref="HQ26:HS26"/>
    <mergeCell ref="HY26:IC26"/>
    <mergeCell ref="ID26:IF26"/>
    <mergeCell ref="HQ24:HS24"/>
    <mergeCell ref="HT24:HT26"/>
    <mergeCell ref="HU24:HX26"/>
    <mergeCell ref="ID24:IF24"/>
    <mergeCell ref="IG24:IG26"/>
    <mergeCell ref="IH24:IP24"/>
    <mergeCell ref="IJ25:IP25"/>
    <mergeCell ref="HL27:IP27"/>
    <mergeCell ref="LS27:MW27"/>
    <mergeCell ref="NA27:NC27"/>
    <mergeCell ref="IH26:II26"/>
    <mergeCell ref="IJ26:IP26"/>
    <mergeCell ref="IT27:IV27"/>
    <mergeCell ref="IW27:KA27"/>
    <mergeCell ref="KE27:KG27"/>
    <mergeCell ref="KH27:LL27"/>
    <mergeCell ref="LP27:LR27"/>
    <mergeCell ref="GW24:HE24"/>
    <mergeCell ref="HL24:HP24"/>
    <mergeCell ref="GN24:GR24"/>
    <mergeCell ref="GN25:GR25"/>
    <mergeCell ref="GS25:GU25"/>
    <mergeCell ref="GW25:GX25"/>
    <mergeCell ref="GY25:HE25"/>
    <mergeCell ref="HL25:HP25"/>
    <mergeCell ref="GS26:GU26"/>
    <mergeCell ref="GW26:GX26"/>
    <mergeCell ref="GF24:GH24"/>
    <mergeCell ref="GI24:GI26"/>
    <mergeCell ref="GJ24:GM26"/>
    <mergeCell ref="GS24:GU24"/>
    <mergeCell ref="GV24:GV26"/>
    <mergeCell ref="HI24:HK26"/>
    <mergeCell ref="GF25:GH25"/>
    <mergeCell ref="NI28:OH28"/>
    <mergeCell ref="OL28:OS28"/>
    <mergeCell ref="OT28:PS28"/>
    <mergeCell ref="PW28:QD28"/>
    <mergeCell ref="QE28:RD28"/>
    <mergeCell ref="RH28:RJ28"/>
    <mergeCell ref="IT28:JA28"/>
    <mergeCell ref="JB28:KA28"/>
    <mergeCell ref="KE28:KL28"/>
    <mergeCell ref="KM28:LL28"/>
    <mergeCell ref="LP28:LW28"/>
    <mergeCell ref="LX28:MW28"/>
    <mergeCell ref="NA28:NH28"/>
    <mergeCell ref="D25:H25"/>
    <mergeCell ref="I25:K25"/>
    <mergeCell ref="Q25:U25"/>
    <mergeCell ref="V25:X25"/>
    <mergeCell ref="Z25:AA25"/>
    <mergeCell ref="AB25:AH25"/>
    <mergeCell ref="AM25:AQ25"/>
    <mergeCell ref="AR25:AT25"/>
    <mergeCell ref="AZ25:BD25"/>
    <mergeCell ref="BE25:BG25"/>
    <mergeCell ref="BI25:BJ25"/>
    <mergeCell ref="BK25:BQ25"/>
    <mergeCell ref="BV25:BZ25"/>
    <mergeCell ref="CA25:CC25"/>
    <mergeCell ref="DJ25:DL25"/>
    <mergeCell ref="DR25:DV25"/>
    <mergeCell ref="CI26:CM26"/>
    <mergeCell ref="CN26:CP26"/>
    <mergeCell ref="CR26:CS26"/>
    <mergeCell ref="CT26:CZ26"/>
    <mergeCell ref="DE26:DI26"/>
    <mergeCell ref="DJ26:DL26"/>
    <mergeCell ref="DR26:DV26"/>
    <mergeCell ref="AU24:AU26"/>
    <mergeCell ref="AV24:AY26"/>
    <mergeCell ref="CI25:CM25"/>
    <mergeCell ref="CN25:CP25"/>
    <mergeCell ref="CR25:CS25"/>
    <mergeCell ref="CT25:CZ25"/>
    <mergeCell ref="DE25:DI25"/>
    <mergeCell ref="FC24:FG24"/>
    <mergeCell ref="FC25:FG25"/>
    <mergeCell ref="FH25:FJ25"/>
    <mergeCell ref="FL25:FM25"/>
    <mergeCell ref="GA24:GE24"/>
    <mergeCell ref="GA25:GE25"/>
    <mergeCell ref="GA26:GE26"/>
    <mergeCell ref="EU26:EW26"/>
    <mergeCell ref="FC26:FG26"/>
    <mergeCell ref="EP27:FT27"/>
    <mergeCell ref="FX27:FZ27"/>
    <mergeCell ref="EU28:FT28"/>
    <mergeCell ref="FX28:GE28"/>
    <mergeCell ref="EU29:FT30"/>
    <mergeCell ref="FX29:GE30"/>
    <mergeCell ref="FH26:FJ26"/>
    <mergeCell ref="FL26:FM26"/>
    <mergeCell ref="EU24:EW24"/>
    <mergeCell ref="FH24:FJ24"/>
    <mergeCell ref="FK24:FK26"/>
    <mergeCell ref="FL24:FT24"/>
    <mergeCell ref="FX24:FZ26"/>
    <mergeCell ref="EU25:EW25"/>
    <mergeCell ref="FN25:FT25"/>
    <mergeCell ref="FN26:FT26"/>
    <mergeCell ref="DF23:EI23"/>
    <mergeCell ref="EM23:EP23"/>
    <mergeCell ref="EQ23:FT23"/>
    <mergeCell ref="FX23:GA23"/>
    <mergeCell ref="GB23:HE23"/>
    <mergeCell ref="HI23:HL23"/>
    <mergeCell ref="HM23:IP23"/>
    <mergeCell ref="A23:D23"/>
    <mergeCell ref="D24:H24"/>
    <mergeCell ref="I24:K24"/>
    <mergeCell ref="L24:L26"/>
    <mergeCell ref="V24:X24"/>
    <mergeCell ref="Y24:Y26"/>
    <mergeCell ref="AJ23:AM23"/>
    <mergeCell ref="AJ24:AL26"/>
    <mergeCell ref="DW25:DY25"/>
    <mergeCell ref="EA25:EB25"/>
    <mergeCell ref="EC25:EI25"/>
    <mergeCell ref="EP25:ET25"/>
    <mergeCell ref="DW26:DY26"/>
    <mergeCell ref="EA26:EB26"/>
    <mergeCell ref="EC26:EI26"/>
    <mergeCell ref="EP26:ET26"/>
    <mergeCell ref="ID25:IF25"/>
    <mergeCell ref="IH25:II25"/>
    <mergeCell ref="BS23:BV23"/>
    <mergeCell ref="BI24:BQ24"/>
    <mergeCell ref="E23:AH23"/>
    <mergeCell ref="AN23:BQ23"/>
    <mergeCell ref="BW23:CZ23"/>
    <mergeCell ref="A24:C26"/>
    <mergeCell ref="Z24:AH24"/>
    <mergeCell ref="BH24:BH26"/>
    <mergeCell ref="CR24:CZ24"/>
    <mergeCell ref="GY26:HE26"/>
    <mergeCell ref="HL26:HP26"/>
    <mergeCell ref="HI28:HP28"/>
    <mergeCell ref="HI29:HP30"/>
    <mergeCell ref="GF26:GH26"/>
    <mergeCell ref="GN26:GR26"/>
    <mergeCell ref="GA27:HE27"/>
    <mergeCell ref="HI27:HK27"/>
    <mergeCell ref="GF28:HE28"/>
    <mergeCell ref="HQ28:IP28"/>
    <mergeCell ref="GF29:HE30"/>
    <mergeCell ref="NA29:NH30"/>
    <mergeCell ref="NI29:OH30"/>
    <mergeCell ref="OL29:OS30"/>
    <mergeCell ref="OT29:PS30"/>
    <mergeCell ref="PW29:QD30"/>
    <mergeCell ref="QE29:RD30"/>
    <mergeCell ref="RH29:RO29"/>
    <mergeCell ref="HQ29:IP30"/>
    <mergeCell ref="IT29:JA30"/>
    <mergeCell ref="JB29:KA30"/>
    <mergeCell ref="KE29:KL30"/>
    <mergeCell ref="KM29:LL30"/>
    <mergeCell ref="LP29:LW30"/>
    <mergeCell ref="LX29:MW30"/>
    <mergeCell ref="BI26:BJ26"/>
    <mergeCell ref="BK26:BQ26"/>
    <mergeCell ref="AM27:BQ27"/>
    <mergeCell ref="BS27:BU27"/>
    <mergeCell ref="AR28:BQ28"/>
    <mergeCell ref="BS28:BZ28"/>
    <mergeCell ref="D26:H26"/>
    <mergeCell ref="I26:K26"/>
    <mergeCell ref="A27:C27"/>
    <mergeCell ref="D27:AH27"/>
    <mergeCell ref="AJ27:AL27"/>
    <mergeCell ref="I28:AH28"/>
    <mergeCell ref="AJ28:AQ28"/>
    <mergeCell ref="DP32:DQ32"/>
    <mergeCell ref="DS32:DW32"/>
    <mergeCell ref="DX32:DY32"/>
    <mergeCell ref="DZ32:DZ33"/>
    <mergeCell ref="EA32:ED32"/>
    <mergeCell ref="EE32:EI32"/>
    <mergeCell ref="EP32:EV32"/>
    <mergeCell ref="GL32:GM32"/>
    <mergeCell ref="GN32:GN33"/>
    <mergeCell ref="GO32:GS32"/>
    <mergeCell ref="GT32:GU32"/>
    <mergeCell ref="GV32:GV33"/>
    <mergeCell ref="GW32:GZ32"/>
    <mergeCell ref="HA32:HE32"/>
    <mergeCell ref="HL32:HR32"/>
    <mergeCell ref="HS32:HV32"/>
    <mergeCell ref="HW32:HX32"/>
    <mergeCell ref="HY32:HY33"/>
    <mergeCell ref="HZ32:ID32"/>
    <mergeCell ref="IE32:IF32"/>
    <mergeCell ref="IG32:IG33"/>
    <mergeCell ref="BI33:BL33"/>
    <mergeCell ref="BM33:BQ33"/>
    <mergeCell ref="FL32:FO32"/>
    <mergeCell ref="FL33:FO33"/>
    <mergeCell ref="JD33:JG33"/>
    <mergeCell ref="JH33:JI33"/>
    <mergeCell ref="RK33:RQ33"/>
    <mergeCell ref="RR33:RU33"/>
    <mergeCell ref="RV33:RW33"/>
    <mergeCell ref="RY33:SC33"/>
    <mergeCell ref="SD33:SE33"/>
    <mergeCell ref="SG33:SJ33"/>
    <mergeCell ref="SK33:SO33"/>
    <mergeCell ref="NW32:NX32"/>
    <mergeCell ref="NZ32:OC32"/>
    <mergeCell ref="OD32:OH32"/>
    <mergeCell ref="OO32:OU32"/>
    <mergeCell ref="OV32:OY32"/>
    <mergeCell ref="OZ32:PA32"/>
    <mergeCell ref="PB32:PB33"/>
    <mergeCell ref="FP33:FT33"/>
    <mergeCell ref="GA33:GG33"/>
    <mergeCell ref="JK33:JO33"/>
    <mergeCell ref="JP33:JQ33"/>
    <mergeCell ref="JS33:JV33"/>
    <mergeCell ref="JW33:KA33"/>
    <mergeCell ref="KH33:KN33"/>
    <mergeCell ref="KO33:KR33"/>
    <mergeCell ref="KS33:KT33"/>
    <mergeCell ref="KV33:KZ33"/>
    <mergeCell ref="LA33:LB33"/>
    <mergeCell ref="LD33:LG33"/>
    <mergeCell ref="LZ33:MC33"/>
    <mergeCell ref="MD33:ME33"/>
    <mergeCell ref="NR33:NV33"/>
    <mergeCell ref="NW33:NX33"/>
    <mergeCell ref="NZ33:OC33"/>
    <mergeCell ref="OD33:OH33"/>
    <mergeCell ref="NM34:OH34"/>
    <mergeCell ref="NR35:NT35"/>
    <mergeCell ref="NR36:NT36"/>
    <mergeCell ref="NK36:NM36"/>
    <mergeCell ref="NK37:NM37"/>
    <mergeCell ref="OD36:OF36"/>
    <mergeCell ref="OD37:OF37"/>
    <mergeCell ref="ND38:OH38"/>
    <mergeCell ref="OL38:ON38"/>
    <mergeCell ref="NA43:OH43"/>
    <mergeCell ref="ND47:OH47"/>
    <mergeCell ref="OL47:ON47"/>
    <mergeCell ref="NK33:NN33"/>
    <mergeCell ref="NO33:NP33"/>
    <mergeCell ref="NK34:NL34"/>
    <mergeCell ref="NK35:NM35"/>
    <mergeCell ref="NO35:NQ37"/>
    <mergeCell ref="NV35:OC37"/>
    <mergeCell ref="NR37:NT37"/>
    <mergeCell ref="OO33:OU33"/>
    <mergeCell ref="OO35:OU35"/>
    <mergeCell ref="PO35:PQ35"/>
    <mergeCell ref="PS35:PS37"/>
    <mergeCell ref="PO36:PQ36"/>
    <mergeCell ref="PO37:PQ37"/>
    <mergeCell ref="OO36:OU36"/>
    <mergeCell ref="OV36:OX36"/>
    <mergeCell ref="OV35:OX35"/>
    <mergeCell ref="OO37:OU37"/>
    <mergeCell ref="OV37:OX37"/>
    <mergeCell ref="PC37:PE37"/>
    <mergeCell ref="OO38:PS38"/>
    <mergeCell ref="PW38:PY38"/>
    <mergeCell ref="OL43:PS43"/>
    <mergeCell ref="OO47:PS47"/>
    <mergeCell ref="PW47:PY47"/>
    <mergeCell ref="OL32:ON37"/>
    <mergeCell ref="PW32:PY37"/>
    <mergeCell ref="OV33:OY33"/>
    <mergeCell ref="PC33:PG33"/>
    <mergeCell ref="PH33:PI33"/>
    <mergeCell ref="OX34:PS34"/>
    <mergeCell ref="PC36:PE36"/>
    <mergeCell ref="QK32:QL32"/>
    <mergeCell ref="QK33:QL33"/>
    <mergeCell ref="PC32:PG32"/>
    <mergeCell ref="PH32:PI32"/>
    <mergeCell ref="PJ32:PJ33"/>
    <mergeCell ref="PK32:PN32"/>
    <mergeCell ref="PO32:PS32"/>
    <mergeCell ref="PZ32:QF32"/>
    <mergeCell ref="QG32:QJ32"/>
    <mergeCell ref="MS35:MU35"/>
    <mergeCell ref="MS36:MU36"/>
    <mergeCell ref="MG36:MI36"/>
    <mergeCell ref="MG37:MI37"/>
    <mergeCell ref="MS37:MU37"/>
    <mergeCell ref="LS38:MW38"/>
    <mergeCell ref="NA38:NC38"/>
    <mergeCell ref="LS47:MW47"/>
    <mergeCell ref="NA47:NC47"/>
    <mergeCell ref="LZ32:MC32"/>
    <mergeCell ref="LZ34:MA34"/>
    <mergeCell ref="MD35:MF37"/>
    <mergeCell ref="MG35:MI35"/>
    <mergeCell ref="MK35:MR37"/>
    <mergeCell ref="MW35:MW37"/>
    <mergeCell ref="LZ37:MB37"/>
    <mergeCell ref="ND32:NJ32"/>
    <mergeCell ref="ND33:NJ33"/>
    <mergeCell ref="ND34:NJ34"/>
    <mergeCell ref="ND35:NJ35"/>
    <mergeCell ref="ND36:NJ36"/>
    <mergeCell ref="ND37:NJ37"/>
    <mergeCell ref="MS32:MW32"/>
    <mergeCell ref="NK32:NN32"/>
    <mergeCell ref="NO32:NP32"/>
    <mergeCell ref="NQ32:NQ33"/>
    <mergeCell ref="NR32:NV32"/>
    <mergeCell ref="NY32:NY33"/>
    <mergeCell ref="MS33:MW33"/>
    <mergeCell ref="PK33:PN33"/>
    <mergeCell ref="PO33:PS33"/>
    <mergeCell ref="OO34:OU34"/>
    <mergeCell ref="OV34:OW34"/>
    <mergeCell ref="OD35:OF35"/>
    <mergeCell ref="OH35:OH37"/>
    <mergeCell ref="OZ33:PA33"/>
    <mergeCell ref="OZ35:PB37"/>
    <mergeCell ref="LZ35:MB35"/>
    <mergeCell ref="LZ36:MB36"/>
    <mergeCell ref="QI34:RD34"/>
    <mergeCell ref="RK34:RQ34"/>
    <mergeCell ref="RR34:RU34"/>
    <mergeCell ref="RV34:RW34"/>
    <mergeCell ref="RK35:RQ35"/>
    <mergeCell ref="RR35:RS35"/>
    <mergeCell ref="RX33:RX34"/>
    <mergeCell ref="SF33:SF34"/>
    <mergeCell ref="RY34:SC34"/>
    <mergeCell ref="SD34:SE34"/>
    <mergeCell ref="SG34:SJ34"/>
    <mergeCell ref="SK34:SO34"/>
    <mergeCell ref="RT35:SO35"/>
    <mergeCell ref="SK37:SM37"/>
    <mergeCell ref="SK38:SM38"/>
    <mergeCell ref="RV36:RX38"/>
    <mergeCell ref="RY36:SA36"/>
    <mergeCell ref="SC36:SJ38"/>
    <mergeCell ref="SK36:SM36"/>
    <mergeCell ref="SO36:SO38"/>
    <mergeCell ref="RY37:SA37"/>
    <mergeCell ref="RY38:SA38"/>
    <mergeCell ref="RO46:SO47"/>
    <mergeCell ref="RK48:SO48"/>
    <mergeCell ref="RH49:SO49"/>
    <mergeCell ref="RH50:RX50"/>
    <mergeCell ref="RY50:SO50"/>
    <mergeCell ref="RK39:SO39"/>
    <mergeCell ref="RH40:SO43"/>
    <mergeCell ref="PW43:RD43"/>
    <mergeCell ref="RH44:SO44"/>
    <mergeCell ref="RK45:SO45"/>
    <mergeCell ref="RH46:RN47"/>
    <mergeCell ref="PZ47:RD47"/>
    <mergeCell ref="QN33:QR33"/>
    <mergeCell ref="QS33:QT33"/>
    <mergeCell ref="QN35:QP35"/>
    <mergeCell ref="QV33:QY33"/>
    <mergeCell ref="QZ33:RD33"/>
    <mergeCell ref="RH33:RJ38"/>
    <mergeCell ref="QR35:QY37"/>
    <mergeCell ref="QZ35:RB35"/>
    <mergeCell ref="RD35:RD37"/>
    <mergeCell ref="QZ36:RB36"/>
    <mergeCell ref="QZ37:RB37"/>
    <mergeCell ref="QM32:QM33"/>
    <mergeCell ref="QN32:QR32"/>
    <mergeCell ref="QS32:QT32"/>
    <mergeCell ref="QU32:QU33"/>
    <mergeCell ref="QV32:QY32"/>
    <mergeCell ref="QZ32:RD32"/>
    <mergeCell ref="RH32:RJ32"/>
    <mergeCell ref="PC35:PE35"/>
    <mergeCell ref="PG35:PN37"/>
    <mergeCell ref="PZ36:QF36"/>
    <mergeCell ref="QG36:QI36"/>
    <mergeCell ref="QN36:QP36"/>
    <mergeCell ref="RK36:RQ36"/>
    <mergeCell ref="RR36:RT36"/>
    <mergeCell ref="PZ37:QF37"/>
    <mergeCell ref="QG37:QI37"/>
    <mergeCell ref="QN37:QP37"/>
    <mergeCell ref="RK37:RQ37"/>
    <mergeCell ref="RR37:RT37"/>
    <mergeCell ref="PZ38:RD38"/>
    <mergeCell ref="RK38:RQ38"/>
    <mergeCell ref="RR38:RT38"/>
    <mergeCell ref="PZ33:QF33"/>
    <mergeCell ref="QG33:QJ33"/>
    <mergeCell ref="PZ34:QF34"/>
    <mergeCell ref="QG34:QH34"/>
    <mergeCell ref="PZ35:QF35"/>
    <mergeCell ref="QG35:QI35"/>
    <mergeCell ref="QK35:QM37"/>
    <mergeCell ref="A31:C31"/>
    <mergeCell ref="D31:AH31"/>
    <mergeCell ref="AJ31:AL31"/>
    <mergeCell ref="AM31:BQ31"/>
    <mergeCell ref="BS31:BU31"/>
    <mergeCell ref="BV31:CZ31"/>
    <mergeCell ref="DB31:DD31"/>
    <mergeCell ref="KH31:LL31"/>
    <mergeCell ref="LP31:LR31"/>
    <mergeCell ref="LS31:MW31"/>
    <mergeCell ref="DE31:EI31"/>
    <mergeCell ref="EM31:EO31"/>
    <mergeCell ref="EP31:FT31"/>
    <mergeCell ref="FX31:FZ31"/>
    <mergeCell ref="GA31:HE31"/>
    <mergeCell ref="HI31:HK31"/>
    <mergeCell ref="HL31:IP31"/>
    <mergeCell ref="Q26:U26"/>
    <mergeCell ref="V26:X26"/>
    <mergeCell ref="Z26:AA26"/>
    <mergeCell ref="AB26:AH26"/>
    <mergeCell ref="AM26:AQ26"/>
    <mergeCell ref="AR26:AT26"/>
    <mergeCell ref="AZ26:BD26"/>
    <mergeCell ref="BE26:BG26"/>
    <mergeCell ref="DB28:DI28"/>
    <mergeCell ref="DJ28:EI28"/>
    <mergeCell ref="EM28:ET28"/>
    <mergeCell ref="BV26:BZ26"/>
    <mergeCell ref="CA26:CC26"/>
    <mergeCell ref="BV27:CZ27"/>
    <mergeCell ref="DB27:DD27"/>
    <mergeCell ref="DE27:EI27"/>
    <mergeCell ref="EM27:EO27"/>
    <mergeCell ref="CA28:CZ28"/>
    <mergeCell ref="IT31:IV31"/>
    <mergeCell ref="IW31:KA31"/>
    <mergeCell ref="KE31:KG31"/>
    <mergeCell ref="AJ29:AQ30"/>
    <mergeCell ref="AM32:AS32"/>
    <mergeCell ref="AZ32:AZ33"/>
    <mergeCell ref="BA32:BE32"/>
    <mergeCell ref="BF32:BG32"/>
    <mergeCell ref="BH32:BH33"/>
    <mergeCell ref="BI32:BL32"/>
    <mergeCell ref="BM32:BQ32"/>
    <mergeCell ref="CC32:CF32"/>
    <mergeCell ref="CG32:CH32"/>
    <mergeCell ref="CI32:CI33"/>
    <mergeCell ref="CJ32:CN32"/>
    <mergeCell ref="CO32:CP32"/>
    <mergeCell ref="CQ32:CQ33"/>
    <mergeCell ref="JP32:JQ32"/>
    <mergeCell ref="JR32:JR33"/>
    <mergeCell ref="JS32:JV32"/>
    <mergeCell ref="JW32:KA32"/>
    <mergeCell ref="KH32:KN32"/>
    <mergeCell ref="KO32:KR32"/>
    <mergeCell ref="KU32:KU33"/>
    <mergeCell ref="KS32:KT32"/>
    <mergeCell ref="KV32:KZ32"/>
    <mergeCell ref="LA32:LB32"/>
    <mergeCell ref="LC32:LC33"/>
    <mergeCell ref="LD32:LG32"/>
    <mergeCell ref="LH32:LL32"/>
    <mergeCell ref="LS32:LY32"/>
    <mergeCell ref="CC34:CD34"/>
    <mergeCell ref="CE34:CZ34"/>
    <mergeCell ref="DE34:DK34"/>
    <mergeCell ref="DL34:DM34"/>
    <mergeCell ref="DN34:EI34"/>
    <mergeCell ref="EP34:EV34"/>
    <mergeCell ref="EW34:EX34"/>
    <mergeCell ref="HU34:IP34"/>
    <mergeCell ref="IW34:JC34"/>
    <mergeCell ref="JD34:JE34"/>
    <mergeCell ref="JF34:KA34"/>
    <mergeCell ref="KH34:KN34"/>
    <mergeCell ref="KO34:KP34"/>
    <mergeCell ref="KQ34:LL34"/>
    <mergeCell ref="LS34:LY34"/>
    <mergeCell ref="EY34:FT34"/>
    <mergeCell ref="GA34:GG34"/>
    <mergeCell ref="GH34:GI34"/>
    <mergeCell ref="GL34:GM34"/>
    <mergeCell ref="GT34:GU34"/>
    <mergeCell ref="HL34:HR34"/>
    <mergeCell ref="HS34:HT34"/>
    <mergeCell ref="DB29:DI30"/>
    <mergeCell ref="DJ29:EI30"/>
    <mergeCell ref="EM29:ET30"/>
    <mergeCell ref="A29:H30"/>
    <mergeCell ref="D32:J32"/>
    <mergeCell ref="D34:J34"/>
    <mergeCell ref="K32:N32"/>
    <mergeCell ref="O32:P32"/>
    <mergeCell ref="K34:L34"/>
    <mergeCell ref="W32:X32"/>
    <mergeCell ref="Y32:Y33"/>
    <mergeCell ref="Z32:AC32"/>
    <mergeCell ref="AD32:AH32"/>
    <mergeCell ref="EW32:EZ32"/>
    <mergeCell ref="FA32:FB32"/>
    <mergeCell ref="FC32:FC33"/>
    <mergeCell ref="Q32:Q33"/>
    <mergeCell ref="R32:V32"/>
    <mergeCell ref="M34:AH34"/>
    <mergeCell ref="AM34:AS34"/>
    <mergeCell ref="AT34:AU34"/>
    <mergeCell ref="AV34:BQ34"/>
    <mergeCell ref="BV34:CB34"/>
    <mergeCell ref="MG33:MK33"/>
    <mergeCell ref="ML33:MM33"/>
    <mergeCell ref="MD32:ME32"/>
    <mergeCell ref="MF32:MF33"/>
    <mergeCell ref="MG32:MK32"/>
    <mergeCell ref="ML32:MM32"/>
    <mergeCell ref="MN32:MN33"/>
    <mergeCell ref="MO32:MR32"/>
    <mergeCell ref="MO33:MR33"/>
    <mergeCell ref="HE35:HE37"/>
    <mergeCell ref="HL35:HR35"/>
    <mergeCell ref="HL36:HR36"/>
    <mergeCell ref="HS36:HU36"/>
    <mergeCell ref="HZ36:IB36"/>
    <mergeCell ref="HL37:HR37"/>
    <mergeCell ref="HS37:HU37"/>
    <mergeCell ref="HZ37:IB37"/>
    <mergeCell ref="IL35:IN35"/>
    <mergeCell ref="IP35:IP37"/>
    <mergeCell ref="IL36:IN36"/>
    <mergeCell ref="IL37:IN37"/>
    <mergeCell ref="IW35:JC35"/>
    <mergeCell ref="JD35:JF35"/>
    <mergeCell ref="IW36:JC36"/>
    <mergeCell ref="JD36:JF36"/>
    <mergeCell ref="IW37:JC37"/>
    <mergeCell ref="JD37:JF37"/>
    <mergeCell ref="JH35:JJ37"/>
    <mergeCell ref="JK35:JM35"/>
    <mergeCell ref="JK36:JM36"/>
    <mergeCell ref="JK37:JM37"/>
    <mergeCell ref="JO35:JV37"/>
    <mergeCell ref="JW35:JY35"/>
    <mergeCell ref="JW36:JY36"/>
    <mergeCell ref="JW37:JY37"/>
    <mergeCell ref="KO35:KQ35"/>
    <mergeCell ref="KS35:KU37"/>
    <mergeCell ref="KH36:KN36"/>
    <mergeCell ref="KO36:KQ36"/>
    <mergeCell ref="KH37:KN37"/>
    <mergeCell ref="KO37:KQ37"/>
    <mergeCell ref="KV35:KX35"/>
    <mergeCell ref="KZ35:LG37"/>
    <mergeCell ref="KV36:KX36"/>
    <mergeCell ref="KV37:KX37"/>
    <mergeCell ref="EP35:EV35"/>
    <mergeCell ref="EP36:EV36"/>
    <mergeCell ref="EW36:EY36"/>
    <mergeCell ref="EP37:EV37"/>
    <mergeCell ref="EW37:EY37"/>
    <mergeCell ref="FP36:FR36"/>
    <mergeCell ref="FP37:FR37"/>
    <mergeCell ref="FX38:FZ38"/>
    <mergeCell ref="EM32:EO37"/>
    <mergeCell ref="EW35:EY35"/>
    <mergeCell ref="FA35:FC37"/>
    <mergeCell ref="FH35:FO37"/>
    <mergeCell ref="FP35:FR35"/>
    <mergeCell ref="FT35:FT37"/>
    <mergeCell ref="FD37:FF37"/>
    <mergeCell ref="EP38:FT38"/>
    <mergeCell ref="GA35:GG35"/>
    <mergeCell ref="GH35:GJ35"/>
    <mergeCell ref="GA36:GG36"/>
    <mergeCell ref="GH36:GJ36"/>
    <mergeCell ref="GA37:GG37"/>
    <mergeCell ref="GH37:GJ37"/>
    <mergeCell ref="GL35:GN37"/>
    <mergeCell ref="GO35:GQ35"/>
    <mergeCell ref="GO36:GQ36"/>
    <mergeCell ref="GO37:GQ37"/>
    <mergeCell ref="GS35:GZ37"/>
    <mergeCell ref="HA35:HC35"/>
    <mergeCell ref="HA36:HC36"/>
    <mergeCell ref="HA37:HC37"/>
    <mergeCell ref="GA38:HE38"/>
    <mergeCell ref="HI38:HK38"/>
    <mergeCell ref="HS35:HU35"/>
    <mergeCell ref="HW35:HY37"/>
    <mergeCell ref="HZ35:IB35"/>
    <mergeCell ref="ID35:IK37"/>
    <mergeCell ref="HL38:IP38"/>
    <mergeCell ref="IT38:IV38"/>
    <mergeCell ref="IW38:KA38"/>
    <mergeCell ref="KE38:KG38"/>
    <mergeCell ref="FD35:FF35"/>
    <mergeCell ref="FD36:FF36"/>
    <mergeCell ref="LS36:LY36"/>
    <mergeCell ref="LS37:LY37"/>
    <mergeCell ref="KH38:LL38"/>
    <mergeCell ref="LP38:LR38"/>
    <mergeCell ref="LH33:LL33"/>
    <mergeCell ref="LS33:LY33"/>
    <mergeCell ref="LH35:LJ35"/>
    <mergeCell ref="LL35:LL37"/>
    <mergeCell ref="LS35:LY35"/>
    <mergeCell ref="LH36:LJ36"/>
    <mergeCell ref="LH37:LJ37"/>
    <mergeCell ref="BV33:CB33"/>
    <mergeCell ref="CC33:CF33"/>
    <mergeCell ref="AT32:AW32"/>
    <mergeCell ref="AX32:AY32"/>
    <mergeCell ref="CR32:CU32"/>
    <mergeCell ref="CV32:CZ32"/>
    <mergeCell ref="DE32:DK32"/>
    <mergeCell ref="DL32:DO32"/>
    <mergeCell ref="DR32:DR33"/>
    <mergeCell ref="FD32:FH32"/>
    <mergeCell ref="FD33:FH33"/>
    <mergeCell ref="FI32:FJ32"/>
    <mergeCell ref="FK32:FK33"/>
    <mergeCell ref="FP32:FT32"/>
    <mergeCell ref="GA32:GG32"/>
    <mergeCell ref="GH32:GK32"/>
    <mergeCell ref="FA33:FB33"/>
    <mergeCell ref="FI33:FJ33"/>
    <mergeCell ref="EP33:EV33"/>
    <mergeCell ref="EW33:EZ33"/>
    <mergeCell ref="GH33:GK33"/>
    <mergeCell ref="GL33:GM33"/>
    <mergeCell ref="GO33:GS33"/>
    <mergeCell ref="GT33:GU33"/>
    <mergeCell ref="GW33:GZ33"/>
    <mergeCell ref="HA33:HE33"/>
    <mergeCell ref="HL33:HR33"/>
    <mergeCell ref="HS33:HV33"/>
    <mergeCell ref="HW33:HX33"/>
    <mergeCell ref="HZ33:ID33"/>
    <mergeCell ref="IE33:IF33"/>
    <mergeCell ref="IH33:IK33"/>
    <mergeCell ref="IW32:JC32"/>
    <mergeCell ref="IW33:JC33"/>
    <mergeCell ref="IH32:IK32"/>
    <mergeCell ref="IL32:IP32"/>
    <mergeCell ref="JD32:JG32"/>
    <mergeCell ref="JH32:JI32"/>
    <mergeCell ref="JJ32:JJ33"/>
    <mergeCell ref="JK32:JO32"/>
    <mergeCell ref="IL33:IP33"/>
    <mergeCell ref="BS29:BZ30"/>
    <mergeCell ref="BV32:CB32"/>
    <mergeCell ref="CG33:CH33"/>
    <mergeCell ref="CJ33:CN33"/>
    <mergeCell ref="CO33:CP33"/>
    <mergeCell ref="CR33:CU33"/>
    <mergeCell ref="K35:M35"/>
    <mergeCell ref="O35:Q37"/>
    <mergeCell ref="R35:T35"/>
    <mergeCell ref="V35:AC37"/>
    <mergeCell ref="AD35:AF35"/>
    <mergeCell ref="AH35:AH37"/>
    <mergeCell ref="AM35:AS35"/>
    <mergeCell ref="AT35:AV35"/>
    <mergeCell ref="DE33:DK33"/>
    <mergeCell ref="DE35:DK35"/>
    <mergeCell ref="DP33:DQ33"/>
    <mergeCell ref="DP35:DR37"/>
    <mergeCell ref="DS35:DU35"/>
    <mergeCell ref="DW35:ED37"/>
    <mergeCell ref="DS36:DU36"/>
    <mergeCell ref="DS37:DU37"/>
    <mergeCell ref="EE35:EG35"/>
    <mergeCell ref="EI35:EI37"/>
    <mergeCell ref="EE36:EG36"/>
    <mergeCell ref="EE37:EG37"/>
    <mergeCell ref="DE36:DK36"/>
    <mergeCell ref="DL36:DN36"/>
    <mergeCell ref="DE37:DK37"/>
    <mergeCell ref="DL37:DN37"/>
    <mergeCell ref="DB32:DD37"/>
    <mergeCell ref="DL33:DO33"/>
    <mergeCell ref="DS33:DW33"/>
    <mergeCell ref="DX33:DY33"/>
    <mergeCell ref="EA33:ED33"/>
    <mergeCell ref="EE33:EI33"/>
    <mergeCell ref="DL35:DN35"/>
    <mergeCell ref="KA35:KA37"/>
    <mergeCell ref="KH35:KN35"/>
    <mergeCell ref="FX32:FZ37"/>
    <mergeCell ref="HI32:HK37"/>
    <mergeCell ref="IT32:IV37"/>
    <mergeCell ref="KE32:KG37"/>
    <mergeCell ref="LP32:LR37"/>
    <mergeCell ref="NA32:NC37"/>
    <mergeCell ref="MB34:MW34"/>
    <mergeCell ref="HI47:HK47"/>
    <mergeCell ref="HL47:IP47"/>
    <mergeCell ref="IT47:IV47"/>
    <mergeCell ref="IW47:KA47"/>
    <mergeCell ref="KE47:KG47"/>
    <mergeCell ref="KH47:LL47"/>
    <mergeCell ref="LP47:LR47"/>
    <mergeCell ref="GA47:HE47"/>
    <mergeCell ref="FX48:HE48"/>
    <mergeCell ref="HI48:IP48"/>
    <mergeCell ref="IT48:KA48"/>
    <mergeCell ref="KE48:LL48"/>
    <mergeCell ref="LP48:MW48"/>
    <mergeCell ref="NA48:OH48"/>
    <mergeCell ref="ND44:OH44"/>
    <mergeCell ref="OL44:ON44"/>
    <mergeCell ref="IT44:IV44"/>
    <mergeCell ref="IW44:KA44"/>
    <mergeCell ref="KE44:KG44"/>
    <mergeCell ref="KH44:LL44"/>
    <mergeCell ref="LP44:LR44"/>
    <mergeCell ref="LS44:MW44"/>
    <mergeCell ref="NA44:NC44"/>
    <mergeCell ref="QD45:RD46"/>
    <mergeCell ref="RH45:RJ45"/>
    <mergeCell ref="LP45:LV46"/>
    <mergeCell ref="LW45:MW46"/>
    <mergeCell ref="NA45:NG46"/>
    <mergeCell ref="NH45:OH46"/>
    <mergeCell ref="OL45:OR46"/>
    <mergeCell ref="OS45:PS46"/>
    <mergeCell ref="PW45:QC46"/>
    <mergeCell ref="GE45:HE46"/>
    <mergeCell ref="HI45:HO46"/>
    <mergeCell ref="HP45:IP46"/>
    <mergeCell ref="IT45:IZ46"/>
    <mergeCell ref="JA45:KA46"/>
    <mergeCell ref="KE45:KK46"/>
    <mergeCell ref="KL45:LL46"/>
    <mergeCell ref="OL48:PS48"/>
    <mergeCell ref="PW48:RD48"/>
    <mergeCell ref="RH48:RJ48"/>
    <mergeCell ref="PW49:QM49"/>
    <mergeCell ref="QN49:RD49"/>
    <mergeCell ref="RH67:RJ67"/>
    <mergeCell ref="RK67:SO67"/>
    <mergeCell ref="RH68:SO69"/>
    <mergeCell ref="HI67:IP68"/>
    <mergeCell ref="IT67:KA68"/>
    <mergeCell ref="KE67:LL68"/>
    <mergeCell ref="LP67:MW68"/>
    <mergeCell ref="NA67:OH68"/>
    <mergeCell ref="OL67:PS68"/>
    <mergeCell ref="PW67:RD68"/>
    <mergeCell ref="EN69:FK69"/>
    <mergeCell ref="FL69:FT69"/>
    <mergeCell ref="FY69:GV69"/>
    <mergeCell ref="GW69:HE69"/>
    <mergeCell ref="HJ69:IG69"/>
    <mergeCell ref="IH69:IP69"/>
    <mergeCell ref="IU69:JR69"/>
    <mergeCell ref="OM69:PJ69"/>
    <mergeCell ref="PK69:PS69"/>
    <mergeCell ref="PX69:QU69"/>
    <mergeCell ref="QV69:RD69"/>
    <mergeCell ref="JS69:KA69"/>
    <mergeCell ref="KF69:LC69"/>
    <mergeCell ref="LD69:LL69"/>
    <mergeCell ref="LQ69:MN69"/>
    <mergeCell ref="MO69:MW69"/>
    <mergeCell ref="NB69:NY69"/>
    <mergeCell ref="NZ69:OH69"/>
    <mergeCell ref="JK57:KA65"/>
    <mergeCell ref="KE57:KU65"/>
    <mergeCell ref="KV57:LL65"/>
    <mergeCell ref="LP57:MF65"/>
    <mergeCell ref="MG57:MW65"/>
    <mergeCell ref="NA57:NQ65"/>
    <mergeCell ref="NR57:OH65"/>
    <mergeCell ref="EM57:FC65"/>
    <mergeCell ref="FD57:FT65"/>
    <mergeCell ref="FX57:GN65"/>
    <mergeCell ref="GO57:HE65"/>
    <mergeCell ref="HI57:HY65"/>
    <mergeCell ref="HZ57:IP65"/>
    <mergeCell ref="IT57:JJ65"/>
    <mergeCell ref="IW66:KA66"/>
    <mergeCell ref="KE66:KG66"/>
    <mergeCell ref="KH66:LL66"/>
    <mergeCell ref="LP66:LR66"/>
    <mergeCell ref="LS66:MW66"/>
    <mergeCell ref="NA66:NC66"/>
    <mergeCell ref="ND66:OH66"/>
    <mergeCell ref="OO66:PS66"/>
    <mergeCell ref="PW66:PY66"/>
    <mergeCell ref="OL57:PB65"/>
    <mergeCell ref="PC57:PS65"/>
    <mergeCell ref="PW57:QM65"/>
    <mergeCell ref="QN57:RD65"/>
    <mergeCell ref="RH58:RX66"/>
    <mergeCell ref="RY58:SO66"/>
    <mergeCell ref="OL66:ON66"/>
    <mergeCell ref="PZ66:RD66"/>
    <mergeCell ref="GA66:HE66"/>
    <mergeCell ref="FX67:HE68"/>
    <mergeCell ref="EM66:EO66"/>
    <mergeCell ref="EP66:FT66"/>
    <mergeCell ref="FX66:FZ66"/>
    <mergeCell ref="HI66:HK66"/>
    <mergeCell ref="HL66:IP66"/>
    <mergeCell ref="IT66:IV66"/>
    <mergeCell ref="EM67:FT68"/>
    <mergeCell ref="A32:C37"/>
    <mergeCell ref="D35:J35"/>
    <mergeCell ref="D36:J36"/>
    <mergeCell ref="D37:J37"/>
    <mergeCell ref="A38:C38"/>
    <mergeCell ref="AD36:AF36"/>
    <mergeCell ref="AM36:AS36"/>
    <mergeCell ref="A28:H28"/>
    <mergeCell ref="K37:M37"/>
    <mergeCell ref="R37:T37"/>
    <mergeCell ref="AD37:AF37"/>
    <mergeCell ref="D38:AH38"/>
    <mergeCell ref="AJ38:AL38"/>
    <mergeCell ref="AM38:BQ38"/>
    <mergeCell ref="BS38:BU38"/>
    <mergeCell ref="CC36:CE36"/>
    <mergeCell ref="CJ36:CL36"/>
    <mergeCell ref="BS39:CZ42"/>
    <mergeCell ref="BS43:CZ43"/>
    <mergeCell ref="BS44:BU44"/>
    <mergeCell ref="BV44:CZ44"/>
    <mergeCell ref="DB44:DD44"/>
    <mergeCell ref="DB47:DD47"/>
    <mergeCell ref="DE47:EI47"/>
    <mergeCell ref="EM47:EO47"/>
    <mergeCell ref="EP47:FT47"/>
    <mergeCell ref="FX47:FZ47"/>
    <mergeCell ref="DB48:EI48"/>
    <mergeCell ref="EM48:FT48"/>
    <mergeCell ref="BS48:CZ48"/>
    <mergeCell ref="BS49:CI49"/>
    <mergeCell ref="CJ49:CZ49"/>
    <mergeCell ref="DB49:DR49"/>
    <mergeCell ref="DS49:EI49"/>
    <mergeCell ref="EM49:FC49"/>
    <mergeCell ref="FD49:FT49"/>
    <mergeCell ref="D33:J33"/>
    <mergeCell ref="K33:N33"/>
    <mergeCell ref="A57:Q65"/>
    <mergeCell ref="A66:C66"/>
    <mergeCell ref="O33:P33"/>
    <mergeCell ref="R33:V33"/>
    <mergeCell ref="AD33:AH33"/>
    <mergeCell ref="AM33:AS33"/>
    <mergeCell ref="AT33:AW33"/>
    <mergeCell ref="AX33:AY33"/>
    <mergeCell ref="AX35:AZ37"/>
    <mergeCell ref="AM37:AS37"/>
    <mergeCell ref="AT37:AV37"/>
    <mergeCell ref="AJ57:AZ65"/>
    <mergeCell ref="AJ66:AL66"/>
    <mergeCell ref="BA33:BE33"/>
    <mergeCell ref="BF33:BG33"/>
    <mergeCell ref="BA35:BC35"/>
    <mergeCell ref="BE35:BL37"/>
    <mergeCell ref="BQ35:BQ37"/>
    <mergeCell ref="BV35:CB35"/>
    <mergeCell ref="BA37:BC37"/>
    <mergeCell ref="BV37:CB37"/>
    <mergeCell ref="BM35:BO35"/>
    <mergeCell ref="BM37:BO37"/>
    <mergeCell ref="BA57:BQ65"/>
    <mergeCell ref="BS57:CI65"/>
    <mergeCell ref="CJ57:CZ65"/>
    <mergeCell ref="DB57:DR65"/>
    <mergeCell ref="DS57:EI65"/>
    <mergeCell ref="W33:X33"/>
    <mergeCell ref="Z33:AC33"/>
    <mergeCell ref="R57:AH65"/>
    <mergeCell ref="D66:AH66"/>
    <mergeCell ref="A67:AH68"/>
    <mergeCell ref="B69:Y69"/>
    <mergeCell ref="Z69:AH69"/>
    <mergeCell ref="FL78:FT79"/>
    <mergeCell ref="FX78:FX79"/>
    <mergeCell ref="BT78:CQ79"/>
    <mergeCell ref="CR78:CZ79"/>
    <mergeCell ref="DB78:DB79"/>
    <mergeCell ref="DC78:DZ79"/>
    <mergeCell ref="EA78:EI79"/>
    <mergeCell ref="EM78:EM79"/>
    <mergeCell ref="EN78:FK79"/>
    <mergeCell ref="LQ80:MN81"/>
    <mergeCell ref="MO80:MW81"/>
    <mergeCell ref="NA80:NA81"/>
    <mergeCell ref="NB80:NY81"/>
    <mergeCell ref="NZ80:OH81"/>
    <mergeCell ref="OL80:OL81"/>
    <mergeCell ref="OM80:PJ81"/>
    <mergeCell ref="A82:A83"/>
    <mergeCell ref="B82:Y83"/>
    <mergeCell ref="Z82:AH83"/>
    <mergeCell ref="AJ82:AJ83"/>
    <mergeCell ref="AK82:BH83"/>
    <mergeCell ref="BI82:BQ83"/>
    <mergeCell ref="BS82:BS83"/>
    <mergeCell ref="FL80:FT81"/>
    <mergeCell ref="FX80:FX81"/>
    <mergeCell ref="FY80:GV81"/>
    <mergeCell ref="GW80:HE81"/>
    <mergeCell ref="HI80:HI81"/>
    <mergeCell ref="HJ80:IG81"/>
    <mergeCell ref="IH80:IP81"/>
    <mergeCell ref="IT80:IT81"/>
    <mergeCell ref="IU80:JR81"/>
    <mergeCell ref="JS80:KA81"/>
    <mergeCell ref="KE80:KE81"/>
    <mergeCell ref="KF80:LC81"/>
    <mergeCell ref="LD80:LL81"/>
    <mergeCell ref="LP80:LP81"/>
    <mergeCell ref="PX82:QU83"/>
    <mergeCell ref="QV82:RD83"/>
    <mergeCell ref="PK80:PS81"/>
    <mergeCell ref="PW80:PW81"/>
    <mergeCell ref="PX80:QU81"/>
    <mergeCell ref="QV80:RD81"/>
    <mergeCell ref="OM82:PJ83"/>
    <mergeCell ref="PK82:PS83"/>
    <mergeCell ref="PW82:PW83"/>
    <mergeCell ref="FL82:FT83"/>
    <mergeCell ref="FX82:FX83"/>
    <mergeCell ref="BT82:CQ83"/>
    <mergeCell ref="CR82:CZ83"/>
    <mergeCell ref="DB82:DB83"/>
    <mergeCell ref="DC82:DZ83"/>
    <mergeCell ref="EA82:EI83"/>
    <mergeCell ref="EM82:EM83"/>
    <mergeCell ref="EN82:FK83"/>
    <mergeCell ref="LQ84:MN85"/>
    <mergeCell ref="MO84:MW85"/>
    <mergeCell ref="NA84:NA85"/>
    <mergeCell ref="NB84:NY85"/>
    <mergeCell ref="NZ84:OH85"/>
    <mergeCell ref="OL84:OL85"/>
    <mergeCell ref="OM84:PJ85"/>
    <mergeCell ref="A86:A87"/>
    <mergeCell ref="B86:Y87"/>
    <mergeCell ref="Z86:AH87"/>
    <mergeCell ref="AJ86:AJ87"/>
    <mergeCell ref="AK86:BH87"/>
    <mergeCell ref="BI86:BQ87"/>
    <mergeCell ref="BS86:BS87"/>
    <mergeCell ref="FL84:FT85"/>
    <mergeCell ref="FX84:FX85"/>
    <mergeCell ref="FY84:GV85"/>
    <mergeCell ref="GW84:HE85"/>
    <mergeCell ref="HI84:HI85"/>
    <mergeCell ref="HJ84:IG85"/>
    <mergeCell ref="IH84:IP85"/>
    <mergeCell ref="IT84:IT85"/>
    <mergeCell ref="IU84:JR85"/>
    <mergeCell ref="JS84:KA85"/>
    <mergeCell ref="KE84:KE85"/>
    <mergeCell ref="KF84:LC85"/>
    <mergeCell ref="LD84:LL85"/>
    <mergeCell ref="LP84:LP85"/>
    <mergeCell ref="PX86:QU87"/>
    <mergeCell ref="QV86:RD87"/>
    <mergeCell ref="PK84:PS85"/>
    <mergeCell ref="PW84:PW85"/>
    <mergeCell ref="PX84:QU85"/>
    <mergeCell ref="QV84:RD85"/>
    <mergeCell ref="OM86:PJ87"/>
    <mergeCell ref="PK86:PS87"/>
    <mergeCell ref="PW86:PW87"/>
    <mergeCell ref="JS74:KA75"/>
    <mergeCell ref="KE74:KE75"/>
    <mergeCell ref="FY74:GV75"/>
    <mergeCell ref="GW74:HE75"/>
    <mergeCell ref="HI74:HI75"/>
    <mergeCell ref="HJ74:IG75"/>
    <mergeCell ref="IH74:IP75"/>
    <mergeCell ref="IT74:IT75"/>
    <mergeCell ref="IU74:JR75"/>
    <mergeCell ref="LQ76:MN77"/>
    <mergeCell ref="MO76:MW77"/>
    <mergeCell ref="NA76:NA77"/>
    <mergeCell ref="NB76:NY77"/>
    <mergeCell ref="NZ76:OH77"/>
    <mergeCell ref="OL76:OL77"/>
    <mergeCell ref="OM76:PJ77"/>
    <mergeCell ref="A78:A79"/>
    <mergeCell ref="B78:Y79"/>
    <mergeCell ref="Z78:AH79"/>
    <mergeCell ref="AJ78:AJ79"/>
    <mergeCell ref="AK78:BH79"/>
    <mergeCell ref="BI78:BQ79"/>
    <mergeCell ref="BS78:BS79"/>
    <mergeCell ref="FL76:FT77"/>
    <mergeCell ref="FX76:FX77"/>
    <mergeCell ref="FY76:GV77"/>
    <mergeCell ref="GW76:HE77"/>
    <mergeCell ref="HI76:HI77"/>
    <mergeCell ref="HJ76:IG77"/>
    <mergeCell ref="IH76:IP77"/>
    <mergeCell ref="IT76:IT77"/>
    <mergeCell ref="IU76:JR77"/>
    <mergeCell ref="JS76:KA77"/>
    <mergeCell ref="KE76:KE77"/>
    <mergeCell ref="KF76:LC77"/>
    <mergeCell ref="LD76:LL77"/>
    <mergeCell ref="LP76:LP77"/>
    <mergeCell ref="PX78:QU79"/>
    <mergeCell ref="QV78:RD79"/>
    <mergeCell ref="PK76:PS77"/>
    <mergeCell ref="PW76:PW77"/>
    <mergeCell ref="PX76:QU77"/>
    <mergeCell ref="QV76:RD77"/>
    <mergeCell ref="OM78:PJ79"/>
    <mergeCell ref="PK78:PS79"/>
    <mergeCell ref="PW78:PW79"/>
    <mergeCell ref="JS82:KA83"/>
    <mergeCell ref="KE82:KE83"/>
    <mergeCell ref="FY82:GV83"/>
    <mergeCell ref="GW82:HE83"/>
    <mergeCell ref="HI82:HI83"/>
    <mergeCell ref="HJ82:IG83"/>
    <mergeCell ref="IH82:IP83"/>
    <mergeCell ref="IT82:IT83"/>
    <mergeCell ref="IU82:JR83"/>
    <mergeCell ref="NZ82:OH83"/>
    <mergeCell ref="OL82:OL83"/>
    <mergeCell ref="RH83:RH84"/>
    <mergeCell ref="RI83:SF84"/>
    <mergeCell ref="SG83:SO84"/>
    <mergeCell ref="RH85:RH86"/>
    <mergeCell ref="RI85:SF86"/>
    <mergeCell ref="SG85:SO86"/>
    <mergeCell ref="KF82:LC83"/>
    <mergeCell ref="LD82:LL83"/>
    <mergeCell ref="LP82:LP83"/>
    <mergeCell ref="LQ82:MN83"/>
    <mergeCell ref="MO82:MW83"/>
    <mergeCell ref="NA82:NA83"/>
    <mergeCell ref="NB82:NY83"/>
    <mergeCell ref="BT84:CQ85"/>
    <mergeCell ref="CR84:CZ85"/>
    <mergeCell ref="DB84:DB85"/>
    <mergeCell ref="DC84:DZ85"/>
    <mergeCell ref="EA84:EI85"/>
    <mergeCell ref="EM84:EM85"/>
    <mergeCell ref="EN84:FK85"/>
    <mergeCell ref="A84:A85"/>
    <mergeCell ref="B84:Y85"/>
    <mergeCell ref="Z84:AH85"/>
    <mergeCell ref="AJ84:AJ85"/>
    <mergeCell ref="AK84:BH85"/>
    <mergeCell ref="BI84:BQ85"/>
    <mergeCell ref="BS84:BS85"/>
    <mergeCell ref="JS86:KA87"/>
    <mergeCell ref="KE86:KE87"/>
    <mergeCell ref="FY86:GV87"/>
    <mergeCell ref="GW86:HE87"/>
    <mergeCell ref="HI86:HI87"/>
    <mergeCell ref="HJ86:IG87"/>
    <mergeCell ref="IH86:IP87"/>
    <mergeCell ref="IT86:IT87"/>
    <mergeCell ref="IU86:JR87"/>
    <mergeCell ref="BT92:CQ93"/>
    <mergeCell ref="CR92:CZ93"/>
    <mergeCell ref="DB92:DB93"/>
    <mergeCell ref="DC92:DZ93"/>
    <mergeCell ref="EA92:EI93"/>
    <mergeCell ref="EM92:EM93"/>
    <mergeCell ref="EN92:FK93"/>
    <mergeCell ref="A92:A93"/>
    <mergeCell ref="B92:Y93"/>
    <mergeCell ref="Z92:AH93"/>
    <mergeCell ref="AJ92:AJ93"/>
    <mergeCell ref="AK92:BH93"/>
    <mergeCell ref="BI92:BQ93"/>
    <mergeCell ref="BS92:BS93"/>
    <mergeCell ref="LD100:LL100"/>
    <mergeCell ref="LP100:LV100"/>
    <mergeCell ref="LW100:ME100"/>
    <mergeCell ref="MF100:MN100"/>
    <mergeCell ref="MO100:MW100"/>
    <mergeCell ref="NA100:NG100"/>
    <mergeCell ref="NH100:NP100"/>
    <mergeCell ref="QD100:QL100"/>
    <mergeCell ref="QM100:QU100"/>
    <mergeCell ref="QV100:RD100"/>
    <mergeCell ref="RH100:SO100"/>
    <mergeCell ref="NQ100:NY100"/>
    <mergeCell ref="NZ100:OH100"/>
    <mergeCell ref="OL100:OR100"/>
    <mergeCell ref="OS100:PA100"/>
    <mergeCell ref="PB100:PJ100"/>
    <mergeCell ref="PK100:PS100"/>
    <mergeCell ref="PW100:QC100"/>
    <mergeCell ref="IT103:KA105"/>
    <mergeCell ref="KE103:LL105"/>
    <mergeCell ref="LP103:MW105"/>
    <mergeCell ref="NA103:OH105"/>
    <mergeCell ref="OL103:PS105"/>
    <mergeCell ref="PW103:RD105"/>
    <mergeCell ref="DB103:EI105"/>
    <mergeCell ref="DB106:EI106"/>
    <mergeCell ref="DB107:EI107"/>
    <mergeCell ref="EM107:FT107"/>
    <mergeCell ref="DB108:EI108"/>
    <mergeCell ref="EM108:FT108"/>
    <mergeCell ref="EM109:FT109"/>
    <mergeCell ref="FX103:HE105"/>
    <mergeCell ref="FX106:HE106"/>
    <mergeCell ref="FX107:HE107"/>
    <mergeCell ref="FX108:HE108"/>
    <mergeCell ref="FX109:HE109"/>
    <mergeCell ref="FX110:HE110"/>
    <mergeCell ref="LP106:MW106"/>
    <mergeCell ref="LP107:MW107"/>
    <mergeCell ref="LP109:MW109"/>
    <mergeCell ref="LP110:MW110"/>
    <mergeCell ref="NA107:OH107"/>
    <mergeCell ref="OL107:PS107"/>
    <mergeCell ref="PW107:RD107"/>
    <mergeCell ref="OL108:PS108"/>
    <mergeCell ref="PW108:RD108"/>
    <mergeCell ref="NA109:OH109"/>
    <mergeCell ref="OL109:PS109"/>
    <mergeCell ref="PW109:RD109"/>
    <mergeCell ref="A108:AH108"/>
    <mergeCell ref="A109:AH109"/>
    <mergeCell ref="AJ109:BQ109"/>
    <mergeCell ref="BS109:CZ109"/>
    <mergeCell ref="DB109:EI109"/>
    <mergeCell ref="HI109:IP109"/>
    <mergeCell ref="IT109:KA109"/>
    <mergeCell ref="KE109:LL109"/>
    <mergeCell ref="KE110:LL110"/>
    <mergeCell ref="NA110:OH110"/>
    <mergeCell ref="OL110:PS110"/>
    <mergeCell ref="PW110:RD110"/>
    <mergeCell ref="IT110:KA110"/>
    <mergeCell ref="IT111:KA111"/>
    <mergeCell ref="KE111:LL111"/>
    <mergeCell ref="LP111:MW111"/>
    <mergeCell ref="NA111:OH111"/>
    <mergeCell ref="OL111:PS111"/>
    <mergeCell ref="PW111:RD111"/>
    <mergeCell ref="RH111:SO111"/>
    <mergeCell ref="A110:AH110"/>
    <mergeCell ref="BS110:CZ110"/>
    <mergeCell ref="EM110:FT110"/>
    <mergeCell ref="HI110:IP110"/>
    <mergeCell ref="A111:AH111"/>
    <mergeCell ref="BS111:CZ111"/>
    <mergeCell ref="HI111:IP111"/>
    <mergeCell ref="LP112:MW112"/>
    <mergeCell ref="NA112:OH112"/>
    <mergeCell ref="OL112:PS112"/>
    <mergeCell ref="PW112:RD112"/>
    <mergeCell ref="RH112:SO112"/>
    <mergeCell ref="EM111:FT111"/>
    <mergeCell ref="FX111:HE111"/>
    <mergeCell ref="EM112:FT112"/>
    <mergeCell ref="FX112:HE112"/>
    <mergeCell ref="HI112:IP112"/>
    <mergeCell ref="IT112:KA112"/>
    <mergeCell ref="KE112:LL112"/>
    <mergeCell ref="IT113:KA113"/>
    <mergeCell ref="KE113:LL113"/>
    <mergeCell ref="LP113:MW113"/>
    <mergeCell ref="NA113:OH113"/>
    <mergeCell ref="OL113:PS113"/>
    <mergeCell ref="PW113:RD113"/>
    <mergeCell ref="RH113:SO113"/>
    <mergeCell ref="DB110:EI110"/>
    <mergeCell ref="DB111:EI111"/>
    <mergeCell ref="DB112:EI112"/>
    <mergeCell ref="DB113:EI113"/>
    <mergeCell ref="EM113:FT113"/>
    <mergeCell ref="FX113:HE113"/>
    <mergeCell ref="HI113:IP113"/>
    <mergeCell ref="AJ110:BQ110"/>
    <mergeCell ref="AJ111:BQ111"/>
    <mergeCell ref="A112:AH112"/>
    <mergeCell ref="AJ112:BQ112"/>
    <mergeCell ref="BS112:CZ112"/>
    <mergeCell ref="AJ113:BQ113"/>
    <mergeCell ref="BS113:CZ113"/>
    <mergeCell ref="DJ97:EI97"/>
    <mergeCell ref="EM97:ET97"/>
    <mergeCell ref="EU97:FT97"/>
    <mergeCell ref="FX97:GE97"/>
    <mergeCell ref="GF97:HE97"/>
    <mergeCell ref="HI97:HP97"/>
    <mergeCell ref="HQ97:IP97"/>
    <mergeCell ref="NI97:OH97"/>
    <mergeCell ref="OL97:OS97"/>
    <mergeCell ref="OT97:PS97"/>
    <mergeCell ref="PW97:QD97"/>
    <mergeCell ref="QE97:RD97"/>
    <mergeCell ref="RH97:RJ97"/>
    <mergeCell ref="RK97:SO97"/>
    <mergeCell ref="IT97:JA97"/>
    <mergeCell ref="JB97:KA97"/>
    <mergeCell ref="KE97:KL97"/>
    <mergeCell ref="KM97:LL97"/>
    <mergeCell ref="LP97:LW97"/>
    <mergeCell ref="LX97:MW97"/>
    <mergeCell ref="NA97:NH97"/>
    <mergeCell ref="A97:H97"/>
    <mergeCell ref="I97:AH97"/>
    <mergeCell ref="AJ97:AQ97"/>
    <mergeCell ref="AR97:BQ97"/>
    <mergeCell ref="BS97:BZ97"/>
    <mergeCell ref="CA97:CZ97"/>
    <mergeCell ref="DB97:DI97"/>
    <mergeCell ref="NI98:OH98"/>
    <mergeCell ref="OL98:OS98"/>
    <mergeCell ref="OT98:PS98"/>
    <mergeCell ref="PW98:QD98"/>
    <mergeCell ref="QE98:RD98"/>
    <mergeCell ref="RH98:RO98"/>
    <mergeCell ref="RP98:SO98"/>
    <mergeCell ref="IT98:JA98"/>
    <mergeCell ref="JB98:KA98"/>
    <mergeCell ref="KE98:KL98"/>
    <mergeCell ref="KM98:LL98"/>
    <mergeCell ref="LP98:LW98"/>
    <mergeCell ref="LX98:MW98"/>
    <mergeCell ref="NA98:NH98"/>
    <mergeCell ref="IT99:KA99"/>
    <mergeCell ref="KE99:LL99"/>
    <mergeCell ref="LP99:MW99"/>
    <mergeCell ref="NA99:OH99"/>
    <mergeCell ref="OL99:PS99"/>
    <mergeCell ref="PW99:RD99"/>
    <mergeCell ref="RH99:RO99"/>
    <mergeCell ref="RP99:SO99"/>
    <mergeCell ref="A99:AH99"/>
    <mergeCell ref="AJ99:BQ99"/>
    <mergeCell ref="BS99:CZ99"/>
    <mergeCell ref="DB99:EI99"/>
    <mergeCell ref="EM99:FT99"/>
    <mergeCell ref="FX99:HE99"/>
    <mergeCell ref="HI99:IP99"/>
    <mergeCell ref="DJ98:EI98"/>
    <mergeCell ref="EM98:ET98"/>
    <mergeCell ref="EU98:FT98"/>
    <mergeCell ref="FX98:GE98"/>
    <mergeCell ref="GF98:HE98"/>
    <mergeCell ref="HI98:HP98"/>
    <mergeCell ref="HQ98:IP98"/>
    <mergeCell ref="A98:H98"/>
    <mergeCell ref="I98:AH98"/>
    <mergeCell ref="AJ98:AQ98"/>
    <mergeCell ref="AR98:BQ98"/>
    <mergeCell ref="BS98:BZ98"/>
    <mergeCell ref="CA98:CZ98"/>
    <mergeCell ref="DB98:DI98"/>
    <mergeCell ref="BI100:BQ100"/>
    <mergeCell ref="BS100:BY100"/>
    <mergeCell ref="BZ100:CH100"/>
    <mergeCell ref="CI100:CQ100"/>
    <mergeCell ref="CR100:CZ100"/>
    <mergeCell ref="DB100:DH100"/>
    <mergeCell ref="DI100:DQ100"/>
    <mergeCell ref="DR100:DZ100"/>
    <mergeCell ref="EA100:EI100"/>
    <mergeCell ref="EM100:ES100"/>
    <mergeCell ref="ET100:FB100"/>
    <mergeCell ref="FC100:FK100"/>
    <mergeCell ref="FL100:FT100"/>
    <mergeCell ref="FX100:GD100"/>
    <mergeCell ref="GE100:GM100"/>
    <mergeCell ref="GN100:GV100"/>
    <mergeCell ref="GW100:HE100"/>
    <mergeCell ref="HI100:HO100"/>
    <mergeCell ref="HP100:HX100"/>
    <mergeCell ref="HY100:IG100"/>
    <mergeCell ref="IH100:IP100"/>
    <mergeCell ref="IT100:IZ100"/>
    <mergeCell ref="JA100:JI100"/>
    <mergeCell ref="JJ100:JR100"/>
    <mergeCell ref="JS100:KA100"/>
    <mergeCell ref="KE100:KK100"/>
    <mergeCell ref="KL100:KT100"/>
    <mergeCell ref="KU100:LC100"/>
    <mergeCell ref="A100:G100"/>
    <mergeCell ref="H100:P100"/>
    <mergeCell ref="Q100:Y100"/>
    <mergeCell ref="Z100:AH100"/>
    <mergeCell ref="AJ100:AP100"/>
    <mergeCell ref="AQ100:AY100"/>
    <mergeCell ref="AZ100:BH100"/>
    <mergeCell ref="NQ101:NY102"/>
    <mergeCell ref="NZ101:OH102"/>
    <mergeCell ref="OL101:OR102"/>
    <mergeCell ref="OS101:PA102"/>
    <mergeCell ref="PB101:PJ102"/>
    <mergeCell ref="PK101:PS102"/>
    <mergeCell ref="PW101:QC102"/>
    <mergeCell ref="OL106:PS106"/>
    <mergeCell ref="RH104:SO106"/>
    <mergeCell ref="PW106:RD106"/>
    <mergeCell ref="RH107:SO107"/>
    <mergeCell ref="RH108:SO108"/>
    <mergeCell ref="RH109:SO109"/>
    <mergeCell ref="RH110:SO110"/>
    <mergeCell ref="QD101:QL102"/>
    <mergeCell ref="QM101:QU102"/>
    <mergeCell ref="QV101:RD102"/>
    <mergeCell ref="RH101:RN101"/>
    <mergeCell ref="RO101:RW101"/>
    <mergeCell ref="RX101:SF101"/>
    <mergeCell ref="SG101:SO101"/>
    <mergeCell ref="BI101:BQ102"/>
    <mergeCell ref="BS101:BY102"/>
    <mergeCell ref="BZ101:CH102"/>
    <mergeCell ref="CI101:CQ102"/>
    <mergeCell ref="CR101:CZ102"/>
    <mergeCell ref="DB101:DH102"/>
    <mergeCell ref="DI101:DQ102"/>
    <mergeCell ref="DR101:DZ102"/>
    <mergeCell ref="EA101:EI102"/>
    <mergeCell ref="EM101:ES102"/>
    <mergeCell ref="ET101:FB102"/>
    <mergeCell ref="FC101:FK102"/>
    <mergeCell ref="FL101:FT102"/>
    <mergeCell ref="FX101:GD102"/>
    <mergeCell ref="GE101:GM102"/>
    <mergeCell ref="GN101:GV102"/>
    <mergeCell ref="GW101:HE102"/>
    <mergeCell ref="HI101:HO102"/>
    <mergeCell ref="HP101:HX102"/>
    <mergeCell ref="HY101:IG102"/>
    <mergeCell ref="IH101:IP102"/>
    <mergeCell ref="IT101:IZ102"/>
    <mergeCell ref="JA101:JI102"/>
    <mergeCell ref="JJ101:JR102"/>
    <mergeCell ref="JS101:KA102"/>
    <mergeCell ref="KE101:KK102"/>
    <mergeCell ref="KL101:KT102"/>
    <mergeCell ref="KU101:LC102"/>
    <mergeCell ref="LD101:LL102"/>
    <mergeCell ref="LP101:LV102"/>
    <mergeCell ref="LW101:ME102"/>
    <mergeCell ref="MF101:MN102"/>
    <mergeCell ref="MO101:MW102"/>
    <mergeCell ref="NA101:NG102"/>
    <mergeCell ref="NH101:NP102"/>
    <mergeCell ref="RH102:RN103"/>
    <mergeCell ref="RO102:RW103"/>
    <mergeCell ref="RX102:SF103"/>
    <mergeCell ref="SG102:SO103"/>
    <mergeCell ref="A101:G102"/>
    <mergeCell ref="H101:P102"/>
    <mergeCell ref="Q101:Y102"/>
    <mergeCell ref="Z101:AH102"/>
    <mergeCell ref="AJ101:AP102"/>
    <mergeCell ref="AQ101:AY102"/>
    <mergeCell ref="AZ101:BH102"/>
    <mergeCell ref="IT107:KA107"/>
    <mergeCell ref="IT108:KA108"/>
    <mergeCell ref="KE108:LL108"/>
    <mergeCell ref="LP108:MW108"/>
    <mergeCell ref="HI106:IP106"/>
    <mergeCell ref="IT106:KA106"/>
    <mergeCell ref="KE106:LL106"/>
    <mergeCell ref="NA106:OH106"/>
    <mergeCell ref="HI107:IP107"/>
    <mergeCell ref="KE107:LL107"/>
    <mergeCell ref="HI108:IP108"/>
    <mergeCell ref="NA108:OH108"/>
    <mergeCell ref="A103:AH105"/>
    <mergeCell ref="BS103:CZ105"/>
    <mergeCell ref="EM103:FT105"/>
    <mergeCell ref="HI103:IP105"/>
    <mergeCell ref="A106:AH106"/>
    <mergeCell ref="BS106:CZ106"/>
    <mergeCell ref="EM106:FT106"/>
    <mergeCell ref="AJ103:BQ105"/>
    <mergeCell ref="AJ106:BQ106"/>
    <mergeCell ref="A107:AH107"/>
    <mergeCell ref="AJ107:BQ107"/>
    <mergeCell ref="BS107:CZ107"/>
    <mergeCell ref="AJ108:BQ108"/>
    <mergeCell ref="BS108:CZ108"/>
    <mergeCell ref="HI114:IP114"/>
    <mergeCell ref="IT114:KA114"/>
    <mergeCell ref="KE114:LL114"/>
    <mergeCell ref="LP114:MW114"/>
    <mergeCell ref="NA114:OH114"/>
    <mergeCell ref="OL114:PS114"/>
    <mergeCell ref="PW114:RD114"/>
    <mergeCell ref="RH114:SO114"/>
    <mergeCell ref="A113:AH113"/>
    <mergeCell ref="A114:AH114"/>
    <mergeCell ref="BS114:CZ114"/>
    <mergeCell ref="EM114:FT114"/>
    <mergeCell ref="A115:AH115"/>
    <mergeCell ref="BS115:CZ115"/>
    <mergeCell ref="EM115:FT115"/>
    <mergeCell ref="OL115:PS115"/>
    <mergeCell ref="PW115:RD115"/>
    <mergeCell ref="RH115:SO115"/>
    <mergeCell ref="OL117:PS117"/>
    <mergeCell ref="PW117:RD117"/>
    <mergeCell ref="RH117:SO117"/>
    <mergeCell ref="FX114:HE114"/>
    <mergeCell ref="FX115:HE115"/>
    <mergeCell ref="HI115:IP115"/>
    <mergeCell ref="IT115:KA115"/>
    <mergeCell ref="KE115:LL115"/>
    <mergeCell ref="LP115:MW115"/>
    <mergeCell ref="NA115:OH115"/>
    <mergeCell ref="KE116:LL116"/>
    <mergeCell ref="LP116:MW116"/>
    <mergeCell ref="NA116:OH116"/>
    <mergeCell ref="OL116:PS116"/>
    <mergeCell ref="PW116:RD116"/>
    <mergeCell ref="RH116:SO116"/>
    <mergeCell ref="DB114:EI114"/>
    <mergeCell ref="DB115:EI115"/>
    <mergeCell ref="DB116:EI116"/>
    <mergeCell ref="EM116:FT116"/>
    <mergeCell ref="FX116:HE116"/>
    <mergeCell ref="HI116:IP116"/>
    <mergeCell ref="IT116:KA116"/>
    <mergeCell ref="AJ114:BQ114"/>
    <mergeCell ref="AJ115:BQ115"/>
    <mergeCell ref="A116:AH116"/>
    <mergeCell ref="AJ116:BQ116"/>
    <mergeCell ref="BS116:CZ116"/>
    <mergeCell ref="A117:AH117"/>
    <mergeCell ref="AJ117:BQ117"/>
    <mergeCell ref="DB134:EI134"/>
    <mergeCell ref="DB135:EI135"/>
    <mergeCell ref="DB136:EI136"/>
    <mergeCell ref="EM136:FT136"/>
    <mergeCell ref="FX134:HE134"/>
    <mergeCell ref="FX135:HE135"/>
    <mergeCell ref="FX136:HE136"/>
    <mergeCell ref="HI136:IP136"/>
    <mergeCell ref="IT136:KA136"/>
    <mergeCell ref="KE136:LL136"/>
    <mergeCell ref="LP136:MW136"/>
    <mergeCell ref="LP133:MW133"/>
    <mergeCell ref="NA133:OH133"/>
    <mergeCell ref="BS133:CZ133"/>
    <mergeCell ref="DB133:EI133"/>
    <mergeCell ref="EM133:FT133"/>
    <mergeCell ref="FX133:HE133"/>
    <mergeCell ref="HI133:IP133"/>
    <mergeCell ref="IT133:KA133"/>
    <mergeCell ref="KE133:LL133"/>
    <mergeCell ref="IT134:KA134"/>
    <mergeCell ref="KE134:LL134"/>
    <mergeCell ref="LP134:MW134"/>
    <mergeCell ref="NA134:OH134"/>
    <mergeCell ref="OL134:PS134"/>
    <mergeCell ref="PW134:RD134"/>
    <mergeCell ref="RH134:SO134"/>
    <mergeCell ref="HI135:IP135"/>
    <mergeCell ref="IT135:KA135"/>
    <mergeCell ref="KE135:LL135"/>
    <mergeCell ref="LP135:MW135"/>
    <mergeCell ref="NA135:OH135"/>
    <mergeCell ref="OL135:PS135"/>
    <mergeCell ref="PW135:RD135"/>
    <mergeCell ref="RH135:SO135"/>
    <mergeCell ref="A134:AH134"/>
    <mergeCell ref="BS134:CZ134"/>
    <mergeCell ref="EM134:FT134"/>
    <mergeCell ref="HI134:IP134"/>
    <mergeCell ref="A135:AH135"/>
    <mergeCell ref="BS135:CZ135"/>
    <mergeCell ref="EM135:FT135"/>
    <mergeCell ref="NA136:OH136"/>
    <mergeCell ref="OL136:PS136"/>
    <mergeCell ref="PW136:RD136"/>
    <mergeCell ref="RH136:SO136"/>
    <mergeCell ref="OL137:PS137"/>
    <mergeCell ref="PW137:RD137"/>
    <mergeCell ref="RH137:SO137"/>
    <mergeCell ref="AJ134:BQ134"/>
    <mergeCell ref="AJ135:BQ135"/>
    <mergeCell ref="A136:AH136"/>
    <mergeCell ref="AJ136:BQ136"/>
    <mergeCell ref="BS136:CZ136"/>
    <mergeCell ref="A137:AH137"/>
    <mergeCell ref="AJ137:BQ137"/>
    <mergeCell ref="DB118:EI118"/>
    <mergeCell ref="DB119:EI119"/>
    <mergeCell ref="DB120:EI120"/>
    <mergeCell ref="EM120:FT120"/>
    <mergeCell ref="FX118:HE118"/>
    <mergeCell ref="FX119:HE119"/>
    <mergeCell ref="FX120:HE120"/>
    <mergeCell ref="HI120:IP120"/>
    <mergeCell ref="IT120:KA120"/>
    <mergeCell ref="KE120:LL120"/>
    <mergeCell ref="LP120:MW120"/>
    <mergeCell ref="LP117:MW117"/>
    <mergeCell ref="NA117:OH117"/>
    <mergeCell ref="BS117:CZ117"/>
    <mergeCell ref="DB117:EI117"/>
    <mergeCell ref="EM117:FT117"/>
    <mergeCell ref="FX117:HE117"/>
    <mergeCell ref="HI117:IP117"/>
    <mergeCell ref="IT117:KA117"/>
    <mergeCell ref="KE117:LL117"/>
    <mergeCell ref="IT118:KA118"/>
    <mergeCell ref="KE118:LL118"/>
    <mergeCell ref="LP118:MW118"/>
    <mergeCell ref="NA118:OH118"/>
    <mergeCell ref="OL118:PS118"/>
    <mergeCell ref="PW118:RD118"/>
    <mergeCell ref="RH118:SO118"/>
    <mergeCell ref="HI119:IP119"/>
    <mergeCell ref="IT119:KA119"/>
    <mergeCell ref="KE119:LL119"/>
    <mergeCell ref="LP119:MW119"/>
    <mergeCell ref="NA119:OH119"/>
    <mergeCell ref="OL119:PS119"/>
    <mergeCell ref="PW119:RD119"/>
    <mergeCell ref="RH119:SO119"/>
    <mergeCell ref="A118:AH118"/>
    <mergeCell ref="BS118:CZ118"/>
    <mergeCell ref="EM118:FT118"/>
    <mergeCell ref="HI118:IP118"/>
    <mergeCell ref="A119:AH119"/>
    <mergeCell ref="BS119:CZ119"/>
    <mergeCell ref="EM119:FT119"/>
    <mergeCell ref="NA120:OH120"/>
    <mergeCell ref="OL120:PS120"/>
    <mergeCell ref="PW120:RD120"/>
    <mergeCell ref="RH120:SO120"/>
    <mergeCell ref="OL121:PS121"/>
    <mergeCell ref="PW121:RD121"/>
    <mergeCell ref="RH121:SO121"/>
    <mergeCell ref="AJ118:BQ118"/>
    <mergeCell ref="AJ119:BQ119"/>
    <mergeCell ref="A120:AH120"/>
    <mergeCell ref="AJ120:BQ120"/>
    <mergeCell ref="BS120:CZ120"/>
    <mergeCell ref="A121:AH121"/>
    <mergeCell ref="AJ121:BQ121"/>
    <mergeCell ref="DB122:EI122"/>
    <mergeCell ref="DB123:EI123"/>
    <mergeCell ref="DB124:EI124"/>
    <mergeCell ref="EM124:FT124"/>
    <mergeCell ref="FX122:HE122"/>
    <mergeCell ref="FX123:HE123"/>
    <mergeCell ref="FX124:HE124"/>
    <mergeCell ref="HI124:IP124"/>
    <mergeCell ref="IT124:KA124"/>
    <mergeCell ref="KE124:LL124"/>
    <mergeCell ref="LP124:MW124"/>
    <mergeCell ref="LP121:MW121"/>
    <mergeCell ref="NA121:OH121"/>
    <mergeCell ref="BS121:CZ121"/>
    <mergeCell ref="DB121:EI121"/>
    <mergeCell ref="EM121:FT121"/>
    <mergeCell ref="FX121:HE121"/>
    <mergeCell ref="HI121:IP121"/>
    <mergeCell ref="IT121:KA121"/>
    <mergeCell ref="KE121:LL121"/>
    <mergeCell ref="IT122:KA122"/>
    <mergeCell ref="KE122:LL122"/>
    <mergeCell ref="LP122:MW122"/>
    <mergeCell ref="NA122:OH122"/>
    <mergeCell ref="OL122:PS122"/>
    <mergeCell ref="PW122:RD122"/>
    <mergeCell ref="RH122:SO122"/>
    <mergeCell ref="HI123:IP123"/>
    <mergeCell ref="IT123:KA123"/>
    <mergeCell ref="KE123:LL123"/>
    <mergeCell ref="LP123:MW123"/>
    <mergeCell ref="NA123:OH123"/>
    <mergeCell ref="OL123:PS123"/>
    <mergeCell ref="PW123:RD123"/>
    <mergeCell ref="RH123:SO123"/>
    <mergeCell ref="A122:AH122"/>
    <mergeCell ref="BS122:CZ122"/>
    <mergeCell ref="EM122:FT122"/>
    <mergeCell ref="HI122:IP122"/>
    <mergeCell ref="A123:AH123"/>
    <mergeCell ref="BS123:CZ123"/>
    <mergeCell ref="EM123:FT123"/>
    <mergeCell ref="NA124:OH124"/>
    <mergeCell ref="OL124:PS124"/>
    <mergeCell ref="PW124:RD124"/>
    <mergeCell ref="RH124:SO124"/>
    <mergeCell ref="OL125:PS125"/>
    <mergeCell ref="PW125:RD125"/>
    <mergeCell ref="RH125:SO125"/>
    <mergeCell ref="AJ122:BQ122"/>
    <mergeCell ref="AJ123:BQ123"/>
    <mergeCell ref="A124:AH124"/>
    <mergeCell ref="AJ124:BQ124"/>
    <mergeCell ref="BS124:CZ124"/>
    <mergeCell ref="A125:AH125"/>
    <mergeCell ref="AJ125:BQ125"/>
    <mergeCell ref="DB126:EI126"/>
    <mergeCell ref="DB127:EI127"/>
    <mergeCell ref="DB128:EI128"/>
    <mergeCell ref="EM128:FT128"/>
    <mergeCell ref="FX126:HE126"/>
    <mergeCell ref="FX127:HE127"/>
    <mergeCell ref="FX128:HE128"/>
    <mergeCell ref="HI128:IP128"/>
    <mergeCell ref="IT128:KA128"/>
    <mergeCell ref="KE128:LL128"/>
    <mergeCell ref="LP128:MW128"/>
    <mergeCell ref="LP125:MW125"/>
    <mergeCell ref="NA125:OH125"/>
    <mergeCell ref="BS125:CZ125"/>
    <mergeCell ref="DB125:EI125"/>
    <mergeCell ref="EM125:FT125"/>
    <mergeCell ref="FX125:HE125"/>
    <mergeCell ref="HI125:IP125"/>
    <mergeCell ref="IT125:KA125"/>
    <mergeCell ref="KE125:LL125"/>
    <mergeCell ref="IT126:KA126"/>
    <mergeCell ref="KE126:LL126"/>
    <mergeCell ref="LP126:MW126"/>
    <mergeCell ref="NA126:OH126"/>
    <mergeCell ref="OL126:PS126"/>
    <mergeCell ref="PW126:RD126"/>
    <mergeCell ref="RH126:SO126"/>
    <mergeCell ref="HI127:IP127"/>
    <mergeCell ref="IT127:KA127"/>
    <mergeCell ref="KE127:LL127"/>
    <mergeCell ref="LP127:MW127"/>
    <mergeCell ref="NA127:OH127"/>
    <mergeCell ref="OL127:PS127"/>
    <mergeCell ref="PW127:RD127"/>
    <mergeCell ref="RH127:SO127"/>
    <mergeCell ref="A126:AH126"/>
    <mergeCell ref="BS126:CZ126"/>
    <mergeCell ref="EM126:FT126"/>
    <mergeCell ref="HI126:IP126"/>
    <mergeCell ref="A127:AH127"/>
    <mergeCell ref="BS127:CZ127"/>
    <mergeCell ref="EM127:FT127"/>
    <mergeCell ref="NA128:OH128"/>
    <mergeCell ref="OL128:PS128"/>
    <mergeCell ref="PW128:RD128"/>
    <mergeCell ref="RH128:SO128"/>
    <mergeCell ref="OL129:PS129"/>
    <mergeCell ref="PW129:RD129"/>
    <mergeCell ref="RH129:SO129"/>
    <mergeCell ref="AJ126:BQ126"/>
    <mergeCell ref="AJ127:BQ127"/>
    <mergeCell ref="A128:AH128"/>
    <mergeCell ref="AJ128:BQ128"/>
    <mergeCell ref="BS128:CZ128"/>
    <mergeCell ref="A129:AH129"/>
    <mergeCell ref="AJ129:BQ129"/>
    <mergeCell ref="LP137:MW137"/>
    <mergeCell ref="NA137:OH137"/>
    <mergeCell ref="BS137:CZ137"/>
    <mergeCell ref="DB137:EI137"/>
    <mergeCell ref="EM137:FT137"/>
    <mergeCell ref="FX137:HE137"/>
    <mergeCell ref="HI137:IP137"/>
    <mergeCell ref="IT137:KA137"/>
    <mergeCell ref="KE137:LL137"/>
    <mergeCell ref="IT138:KA138"/>
    <mergeCell ref="KE138:LL138"/>
    <mergeCell ref="LP138:MW138"/>
    <mergeCell ref="NA138:OH138"/>
    <mergeCell ref="OL138:PS138"/>
    <mergeCell ref="PW138:RD138"/>
    <mergeCell ref="RH138:SO138"/>
    <mergeCell ref="RH139:SO139"/>
    <mergeCell ref="AJ138:BQ138"/>
    <mergeCell ref="AJ139:BQ139"/>
    <mergeCell ref="DB138:EI138"/>
    <mergeCell ref="DB139:EI139"/>
    <mergeCell ref="A138:AH138"/>
    <mergeCell ref="BS138:CZ138"/>
    <mergeCell ref="EM138:FT138"/>
    <mergeCell ref="FX138:HE138"/>
    <mergeCell ref="HI138:IP138"/>
    <mergeCell ref="A139:AH139"/>
    <mergeCell ref="BS139:CZ139"/>
    <mergeCell ref="CV35:CX35"/>
    <mergeCell ref="CV37:CX37"/>
    <mergeCell ref="CC35:CE35"/>
    <mergeCell ref="CG35:CI37"/>
    <mergeCell ref="CJ35:CL35"/>
    <mergeCell ref="CN35:CU37"/>
    <mergeCell ref="CZ35:CZ37"/>
    <mergeCell ref="CC37:CE37"/>
    <mergeCell ref="CJ37:CL37"/>
    <mergeCell ref="HI39:IP42"/>
    <mergeCell ref="IT39:KA42"/>
    <mergeCell ref="KE39:LL42"/>
    <mergeCell ref="LP39:MW42"/>
    <mergeCell ref="NA39:OH42"/>
    <mergeCell ref="OL39:PS42"/>
    <mergeCell ref="PW39:RD42"/>
    <mergeCell ref="RH39:RJ39"/>
    <mergeCell ref="EM39:FT42"/>
    <mergeCell ref="EM43:FT43"/>
    <mergeCell ref="FX43:HE43"/>
    <mergeCell ref="HI43:IP43"/>
    <mergeCell ref="IT43:KA43"/>
    <mergeCell ref="KE43:LL43"/>
    <mergeCell ref="LP43:MW43"/>
    <mergeCell ref="BV38:CZ38"/>
    <mergeCell ref="DB38:DD38"/>
    <mergeCell ref="DE38:EI38"/>
    <mergeCell ref="EM38:EO38"/>
    <mergeCell ref="DB39:EI42"/>
    <mergeCell ref="FX39:HE42"/>
    <mergeCell ref="DB43:EI43"/>
    <mergeCell ref="OO44:PS44"/>
    <mergeCell ref="PW44:PY44"/>
    <mergeCell ref="PZ44:RD44"/>
    <mergeCell ref="DE44:EI44"/>
    <mergeCell ref="EM44:EO44"/>
    <mergeCell ref="EP44:FT44"/>
    <mergeCell ref="FX44:FZ44"/>
    <mergeCell ref="GA44:HE44"/>
    <mergeCell ref="HI44:HK44"/>
    <mergeCell ref="HL44:IP44"/>
    <mergeCell ref="AQ45:BQ46"/>
    <mergeCell ref="AJ48:BQ48"/>
    <mergeCell ref="AJ49:AZ49"/>
    <mergeCell ref="BA49:BQ49"/>
    <mergeCell ref="AT36:AV36"/>
    <mergeCell ref="BA36:BC36"/>
    <mergeCell ref="AJ39:BQ42"/>
    <mergeCell ref="AJ43:BQ43"/>
    <mergeCell ref="AJ44:AL44"/>
    <mergeCell ref="AM44:BQ44"/>
    <mergeCell ref="AJ45:AP46"/>
    <mergeCell ref="K36:M36"/>
    <mergeCell ref="R36:T36"/>
    <mergeCell ref="A39:AH42"/>
    <mergeCell ref="A43:AH43"/>
    <mergeCell ref="A44:C44"/>
    <mergeCell ref="D44:AH44"/>
    <mergeCell ref="H45:AH46"/>
    <mergeCell ref="GO50:HE54"/>
    <mergeCell ref="HI50:HY54"/>
    <mergeCell ref="HZ50:IP54"/>
    <mergeCell ref="IT50:JJ54"/>
    <mergeCell ref="JK50:KA54"/>
    <mergeCell ref="KE50:KU54"/>
    <mergeCell ref="KV50:LL54"/>
    <mergeCell ref="QN50:RD54"/>
    <mergeCell ref="RH51:RX55"/>
    <mergeCell ref="RY51:SO55"/>
    <mergeCell ref="RH56:SO56"/>
    <mergeCell ref="RH57:RX57"/>
    <mergeCell ref="RY57:SO57"/>
    <mergeCell ref="BS50:CI54"/>
    <mergeCell ref="CJ50:CZ54"/>
    <mergeCell ref="DB50:DR54"/>
    <mergeCell ref="DS50:EI54"/>
    <mergeCell ref="EM50:FC54"/>
    <mergeCell ref="FD50:FT54"/>
    <mergeCell ref="FX50:GN54"/>
    <mergeCell ref="OL55:PS55"/>
    <mergeCell ref="PW55:RD55"/>
    <mergeCell ref="PW56:QM56"/>
    <mergeCell ref="QN56:RD56"/>
    <mergeCell ref="LP50:MF54"/>
    <mergeCell ref="MG50:MW54"/>
    <mergeCell ref="NA50:NQ54"/>
    <mergeCell ref="NR50:OH54"/>
    <mergeCell ref="OL50:PB54"/>
    <mergeCell ref="PC50:PS54"/>
    <mergeCell ref="PW50:QM54"/>
    <mergeCell ref="BM36:BO36"/>
    <mergeCell ref="BV36:CB36"/>
    <mergeCell ref="I29:AH30"/>
    <mergeCell ref="AR29:BQ30"/>
    <mergeCell ref="CA29:CZ30"/>
    <mergeCell ref="AJ32:AL37"/>
    <mergeCell ref="BS32:BU37"/>
    <mergeCell ref="CV33:CZ33"/>
    <mergeCell ref="CV36:CX36"/>
    <mergeCell ref="BS45:BY46"/>
    <mergeCell ref="BZ45:CZ46"/>
    <mergeCell ref="DB45:DH46"/>
    <mergeCell ref="DI45:EI46"/>
    <mergeCell ref="EM45:ES46"/>
    <mergeCell ref="ET45:FT46"/>
    <mergeCell ref="FX45:GD46"/>
    <mergeCell ref="A45:G46"/>
    <mergeCell ref="A47:C47"/>
    <mergeCell ref="D47:AH47"/>
    <mergeCell ref="AJ47:AL47"/>
    <mergeCell ref="AM47:BQ47"/>
    <mergeCell ref="BS47:BU47"/>
    <mergeCell ref="BV47:CZ47"/>
    <mergeCell ref="FX49:GN49"/>
    <mergeCell ref="GO49:HE49"/>
    <mergeCell ref="HI49:HY49"/>
    <mergeCell ref="HZ49:IP49"/>
    <mergeCell ref="IT49:JJ49"/>
    <mergeCell ref="JK49:KA49"/>
    <mergeCell ref="KE49:KU49"/>
    <mergeCell ref="KV49:LL49"/>
    <mergeCell ref="LP49:MF49"/>
    <mergeCell ref="MG49:MW49"/>
    <mergeCell ref="NA49:NQ49"/>
    <mergeCell ref="NR49:OH49"/>
    <mergeCell ref="OL49:PB49"/>
    <mergeCell ref="PC49:PS49"/>
    <mergeCell ref="A48:AH48"/>
    <mergeCell ref="A49:Q49"/>
    <mergeCell ref="R49:AH49"/>
    <mergeCell ref="A50:Q54"/>
    <mergeCell ref="R50:AH54"/>
    <mergeCell ref="AJ50:AZ54"/>
    <mergeCell ref="BA50:BQ54"/>
    <mergeCell ref="A55:AH55"/>
    <mergeCell ref="AJ55:BQ55"/>
    <mergeCell ref="A56:Q56"/>
    <mergeCell ref="R56:AH56"/>
    <mergeCell ref="AJ56:AZ56"/>
    <mergeCell ref="BA56:BQ56"/>
    <mergeCell ref="BS56:CI56"/>
    <mergeCell ref="CJ56:CZ56"/>
    <mergeCell ref="DB56:DR56"/>
    <mergeCell ref="DS56:EI56"/>
    <mergeCell ref="EM56:FC56"/>
    <mergeCell ref="FD56:FT56"/>
    <mergeCell ref="FX56:GN56"/>
    <mergeCell ref="GO56:HE56"/>
    <mergeCell ref="MG56:MW56"/>
    <mergeCell ref="NA56:NQ56"/>
    <mergeCell ref="NR56:OH56"/>
    <mergeCell ref="OL56:PB56"/>
    <mergeCell ref="PC56:PS56"/>
    <mergeCell ref="HI56:HY56"/>
    <mergeCell ref="HZ56:IP56"/>
    <mergeCell ref="IT56:JJ56"/>
    <mergeCell ref="JK56:KA56"/>
    <mergeCell ref="KE56:KU56"/>
    <mergeCell ref="KV56:LL56"/>
    <mergeCell ref="LP56:MF56"/>
    <mergeCell ref="LP55:MW55"/>
    <mergeCell ref="NA55:OH55"/>
    <mergeCell ref="BS55:CZ55"/>
    <mergeCell ref="DB55:EI55"/>
    <mergeCell ref="EM55:FT55"/>
    <mergeCell ref="FX55:HE55"/>
    <mergeCell ref="HI55:IP55"/>
    <mergeCell ref="IT55:KA55"/>
    <mergeCell ref="KE55:LL55"/>
    <mergeCell ref="AJ67:BQ68"/>
    <mergeCell ref="AK69:BH69"/>
    <mergeCell ref="BI69:BQ69"/>
    <mergeCell ref="BT69:CQ69"/>
    <mergeCell ref="CR69:CZ69"/>
    <mergeCell ref="DC69:DZ69"/>
    <mergeCell ref="EA69:EI69"/>
    <mergeCell ref="AM66:BQ66"/>
    <mergeCell ref="BS66:BU66"/>
    <mergeCell ref="BV66:CZ66"/>
    <mergeCell ref="DB66:DD66"/>
    <mergeCell ref="DE66:EI66"/>
    <mergeCell ref="BS67:CZ68"/>
    <mergeCell ref="DB67:EI68"/>
    <mergeCell ref="FL74:FT75"/>
    <mergeCell ref="FX74:FX75"/>
    <mergeCell ref="BT74:CQ75"/>
    <mergeCell ref="CR74:CZ75"/>
    <mergeCell ref="DB74:DB75"/>
    <mergeCell ref="DC74:DZ75"/>
    <mergeCell ref="EA74:EI75"/>
    <mergeCell ref="EM74:EM75"/>
    <mergeCell ref="EN74:FK75"/>
    <mergeCell ref="BT70:CQ71"/>
    <mergeCell ref="CR70:CZ71"/>
    <mergeCell ref="DB70:DB71"/>
    <mergeCell ref="DC70:DZ71"/>
    <mergeCell ref="EA70:EI71"/>
    <mergeCell ref="EM70:EM71"/>
    <mergeCell ref="EN70:FK71"/>
    <mergeCell ref="FL70:FT71"/>
    <mergeCell ref="FX70:FX71"/>
    <mergeCell ref="FY70:GV71"/>
    <mergeCell ref="GW70:HE71"/>
    <mergeCell ref="HI70:HI71"/>
    <mergeCell ref="HJ70:IG71"/>
    <mergeCell ref="IH70:IP71"/>
    <mergeCell ref="IT70:IT71"/>
    <mergeCell ref="IU70:JR71"/>
    <mergeCell ref="JS70:KA71"/>
    <mergeCell ref="KE70:KE71"/>
    <mergeCell ref="KF70:LC71"/>
    <mergeCell ref="LD70:LL71"/>
    <mergeCell ref="LP70:LP71"/>
    <mergeCell ref="LQ70:MN71"/>
    <mergeCell ref="MO70:MW71"/>
    <mergeCell ref="NA70:NA71"/>
    <mergeCell ref="NB70:NY71"/>
    <mergeCell ref="NZ70:OH71"/>
    <mergeCell ref="OL70:OL71"/>
    <mergeCell ref="OM70:PJ71"/>
    <mergeCell ref="RI71:SF72"/>
    <mergeCell ref="SG71:SO72"/>
    <mergeCell ref="PK70:PS71"/>
    <mergeCell ref="PW70:PW71"/>
    <mergeCell ref="PX70:QU71"/>
    <mergeCell ref="QV70:RD71"/>
    <mergeCell ref="RI70:SF70"/>
    <mergeCell ref="SG70:SO70"/>
    <mergeCell ref="RH71:RH72"/>
    <mergeCell ref="A70:A71"/>
    <mergeCell ref="B70:Y71"/>
    <mergeCell ref="Z70:AH71"/>
    <mergeCell ref="AJ70:AJ71"/>
    <mergeCell ref="AK70:BH71"/>
    <mergeCell ref="BI70:BQ71"/>
    <mergeCell ref="BS70:BS71"/>
    <mergeCell ref="NZ74:OH75"/>
    <mergeCell ref="OL74:OL75"/>
    <mergeCell ref="RH75:RH76"/>
    <mergeCell ref="RI75:SF76"/>
    <mergeCell ref="SG75:SO76"/>
    <mergeCell ref="RH77:RH78"/>
    <mergeCell ref="RI77:SF78"/>
    <mergeCell ref="SG77:SO78"/>
    <mergeCell ref="KF74:LC75"/>
    <mergeCell ref="LD74:LL75"/>
    <mergeCell ref="LP74:LP75"/>
    <mergeCell ref="LQ74:MN75"/>
    <mergeCell ref="MO74:MW75"/>
    <mergeCell ref="NA74:NA75"/>
    <mergeCell ref="NB74:NY75"/>
    <mergeCell ref="BT72:CQ73"/>
    <mergeCell ref="CR72:CZ73"/>
    <mergeCell ref="DB72:DB73"/>
    <mergeCell ref="DC72:DZ73"/>
    <mergeCell ref="EA72:EI73"/>
    <mergeCell ref="EM72:EM73"/>
    <mergeCell ref="EN72:FK73"/>
    <mergeCell ref="LQ72:MN73"/>
    <mergeCell ref="MO72:MW73"/>
    <mergeCell ref="NA72:NA73"/>
    <mergeCell ref="NB72:NY73"/>
    <mergeCell ref="NZ72:OH73"/>
    <mergeCell ref="OL72:OL73"/>
    <mergeCell ref="OM72:PJ73"/>
    <mergeCell ref="A72:A73"/>
    <mergeCell ref="B72:Y73"/>
    <mergeCell ref="Z72:AH73"/>
    <mergeCell ref="AJ72:AJ73"/>
    <mergeCell ref="AK72:BH73"/>
    <mergeCell ref="BI72:BQ73"/>
    <mergeCell ref="BS72:BS73"/>
    <mergeCell ref="A74:A75"/>
    <mergeCell ref="B74:Y75"/>
    <mergeCell ref="Z74:AH75"/>
    <mergeCell ref="AJ74:AJ75"/>
    <mergeCell ref="AK74:BH75"/>
    <mergeCell ref="BI74:BQ75"/>
    <mergeCell ref="BS74:BS75"/>
    <mergeCell ref="FL72:FT73"/>
    <mergeCell ref="FX72:FX73"/>
    <mergeCell ref="FY72:GV73"/>
    <mergeCell ref="GW72:HE73"/>
    <mergeCell ref="HI72:HI73"/>
    <mergeCell ref="HJ72:IG73"/>
    <mergeCell ref="IH72:IP73"/>
    <mergeCell ref="IT72:IT73"/>
    <mergeCell ref="IU72:JR73"/>
    <mergeCell ref="JS72:KA73"/>
    <mergeCell ref="KE72:KE73"/>
    <mergeCell ref="KF72:LC73"/>
    <mergeCell ref="LD72:LL73"/>
    <mergeCell ref="LP72:LP73"/>
    <mergeCell ref="OM74:PJ75"/>
    <mergeCell ref="PK74:PS75"/>
    <mergeCell ref="PW74:PW75"/>
    <mergeCell ref="PX74:QU75"/>
    <mergeCell ref="QV74:RD75"/>
    <mergeCell ref="PK72:PS73"/>
    <mergeCell ref="PW72:PW73"/>
    <mergeCell ref="PX72:QU73"/>
    <mergeCell ref="QV72:RD73"/>
    <mergeCell ref="RH73:RH74"/>
    <mergeCell ref="RI73:SF74"/>
    <mergeCell ref="SG73:SO74"/>
    <mergeCell ref="BT76:CQ77"/>
    <mergeCell ref="CR76:CZ77"/>
    <mergeCell ref="DB76:DB77"/>
    <mergeCell ref="DC76:DZ77"/>
    <mergeCell ref="EA76:EI77"/>
    <mergeCell ref="EM76:EM77"/>
    <mergeCell ref="EN76:FK77"/>
    <mergeCell ref="A76:A77"/>
    <mergeCell ref="B76:Y77"/>
    <mergeCell ref="Z76:AH77"/>
    <mergeCell ref="AJ76:AJ77"/>
    <mergeCell ref="AK76:BH77"/>
    <mergeCell ref="BI76:BQ77"/>
    <mergeCell ref="BS76:BS77"/>
    <mergeCell ref="JS78:KA79"/>
    <mergeCell ref="KE78:KE79"/>
    <mergeCell ref="FY78:GV79"/>
    <mergeCell ref="GW78:HE79"/>
    <mergeCell ref="HI78:HI79"/>
    <mergeCell ref="HJ78:IG79"/>
    <mergeCell ref="IH78:IP79"/>
    <mergeCell ref="IT78:IT79"/>
    <mergeCell ref="IU78:JR79"/>
    <mergeCell ref="NZ78:OH79"/>
    <mergeCell ref="OL78:OL79"/>
    <mergeCell ref="RH79:RH80"/>
    <mergeCell ref="RI79:SF80"/>
    <mergeCell ref="SG79:SO80"/>
    <mergeCell ref="RH81:RH82"/>
    <mergeCell ref="RI81:SF82"/>
    <mergeCell ref="SG81:SO82"/>
    <mergeCell ref="KF78:LC79"/>
    <mergeCell ref="LD78:LL79"/>
    <mergeCell ref="LP78:LP79"/>
    <mergeCell ref="LQ78:MN79"/>
    <mergeCell ref="MO78:MW79"/>
    <mergeCell ref="NA78:NA79"/>
    <mergeCell ref="NB78:NY79"/>
    <mergeCell ref="BT80:CQ81"/>
    <mergeCell ref="CR80:CZ81"/>
    <mergeCell ref="DB80:DB81"/>
    <mergeCell ref="DC80:DZ81"/>
    <mergeCell ref="EA80:EI81"/>
    <mergeCell ref="EM80:EM81"/>
    <mergeCell ref="EN80:FK81"/>
    <mergeCell ref="A80:A81"/>
    <mergeCell ref="B80:Y81"/>
    <mergeCell ref="Z80:AH81"/>
    <mergeCell ref="AJ80:AJ81"/>
    <mergeCell ref="AK80:BH81"/>
    <mergeCell ref="BI80:BQ81"/>
    <mergeCell ref="BS80:BS81"/>
    <mergeCell ref="NZ86:OH87"/>
    <mergeCell ref="OL86:OL87"/>
    <mergeCell ref="RH87:RH88"/>
    <mergeCell ref="RI87:SF88"/>
    <mergeCell ref="SG87:SO88"/>
    <mergeCell ref="RH89:RH90"/>
    <mergeCell ref="RI89:SF90"/>
    <mergeCell ref="SG89:SO90"/>
    <mergeCell ref="KF86:LC87"/>
    <mergeCell ref="LD86:LL87"/>
    <mergeCell ref="LP86:LP87"/>
    <mergeCell ref="LQ86:MN87"/>
    <mergeCell ref="MO86:MW87"/>
    <mergeCell ref="NA86:NA87"/>
    <mergeCell ref="NB86:NY87"/>
    <mergeCell ref="JS90:KA91"/>
    <mergeCell ref="KE90:KE91"/>
    <mergeCell ref="FY90:GV91"/>
    <mergeCell ref="GW90:HE91"/>
    <mergeCell ref="HI90:HI91"/>
    <mergeCell ref="HJ90:IG91"/>
    <mergeCell ref="IH90:IP91"/>
    <mergeCell ref="IT90:IT91"/>
    <mergeCell ref="IU90:JR91"/>
    <mergeCell ref="NZ90:OH91"/>
    <mergeCell ref="OL90:OL91"/>
    <mergeCell ref="KF90:LC91"/>
    <mergeCell ref="LD90:LL91"/>
    <mergeCell ref="LP90:LP91"/>
    <mergeCell ref="LQ90:MN91"/>
    <mergeCell ref="MO90:MW91"/>
    <mergeCell ref="NA90:NA91"/>
    <mergeCell ref="NB90:NY91"/>
    <mergeCell ref="FL86:FT87"/>
    <mergeCell ref="FX86:FX87"/>
    <mergeCell ref="BT86:CQ87"/>
    <mergeCell ref="CR86:CZ87"/>
    <mergeCell ref="DB86:DB87"/>
    <mergeCell ref="DC86:DZ87"/>
    <mergeCell ref="EA86:EI87"/>
    <mergeCell ref="EM86:EM87"/>
    <mergeCell ref="EN86:FK87"/>
    <mergeCell ref="LQ88:MN89"/>
    <mergeCell ref="MO88:MW89"/>
    <mergeCell ref="NA88:NA89"/>
    <mergeCell ref="NB88:NY89"/>
    <mergeCell ref="NZ88:OH89"/>
    <mergeCell ref="OL88:OL89"/>
    <mergeCell ref="OM88:PJ89"/>
    <mergeCell ref="A90:A91"/>
    <mergeCell ref="B90:Y91"/>
    <mergeCell ref="Z90:AH91"/>
    <mergeCell ref="AJ90:AJ91"/>
    <mergeCell ref="AK90:BH91"/>
    <mergeCell ref="BI90:BQ91"/>
    <mergeCell ref="BS90:BS91"/>
    <mergeCell ref="FL88:FT89"/>
    <mergeCell ref="FX88:FX89"/>
    <mergeCell ref="FY88:GV89"/>
    <mergeCell ref="GW88:HE89"/>
    <mergeCell ref="HI88:HI89"/>
    <mergeCell ref="HJ88:IG89"/>
    <mergeCell ref="IH88:IP89"/>
    <mergeCell ref="IT88:IT89"/>
    <mergeCell ref="IU88:JR89"/>
    <mergeCell ref="JS88:KA89"/>
    <mergeCell ref="KE88:KE89"/>
    <mergeCell ref="KF88:LC89"/>
    <mergeCell ref="LD88:LL89"/>
    <mergeCell ref="LP88:LP89"/>
    <mergeCell ref="PX90:QU91"/>
    <mergeCell ref="QV90:RD91"/>
    <mergeCell ref="PK88:PS89"/>
    <mergeCell ref="PW88:PW89"/>
    <mergeCell ref="PX88:QU89"/>
    <mergeCell ref="QV88:RD89"/>
    <mergeCell ref="OM90:PJ91"/>
    <mergeCell ref="PK90:PS91"/>
    <mergeCell ref="PW90:PW91"/>
    <mergeCell ref="FL90:FT91"/>
    <mergeCell ref="FX90:FX91"/>
    <mergeCell ref="RH91:RH92"/>
    <mergeCell ref="RI91:SF92"/>
    <mergeCell ref="SG91:SO92"/>
    <mergeCell ref="BT90:CQ91"/>
    <mergeCell ref="CR90:CZ91"/>
    <mergeCell ref="DB90:DB91"/>
    <mergeCell ref="DC90:DZ91"/>
    <mergeCell ref="EA90:EI91"/>
    <mergeCell ref="EM90:EM91"/>
    <mergeCell ref="EN90:FK91"/>
    <mergeCell ref="JS94:KA95"/>
    <mergeCell ref="KE94:KE95"/>
    <mergeCell ref="FY94:GV95"/>
    <mergeCell ref="GW94:HE95"/>
    <mergeCell ref="HI94:HI95"/>
    <mergeCell ref="HJ94:IG95"/>
    <mergeCell ref="IH94:IP95"/>
    <mergeCell ref="IT94:IT95"/>
    <mergeCell ref="IU94:JR95"/>
    <mergeCell ref="NZ94:OH95"/>
    <mergeCell ref="OL94:OL95"/>
    <mergeCell ref="KF94:LC95"/>
    <mergeCell ref="LD94:LL95"/>
    <mergeCell ref="LP94:LP95"/>
    <mergeCell ref="LQ94:MN95"/>
    <mergeCell ref="MO94:MW95"/>
    <mergeCell ref="NA94:NA95"/>
    <mergeCell ref="NB94:NY95"/>
    <mergeCell ref="BT88:CQ89"/>
    <mergeCell ref="CR88:CZ89"/>
    <mergeCell ref="DB88:DB89"/>
    <mergeCell ref="DC88:DZ89"/>
    <mergeCell ref="EA88:EI89"/>
    <mergeCell ref="EM88:EM89"/>
    <mergeCell ref="EN88:FK89"/>
    <mergeCell ref="A88:A89"/>
    <mergeCell ref="B88:Y89"/>
    <mergeCell ref="Z88:AH89"/>
    <mergeCell ref="AJ88:AJ89"/>
    <mergeCell ref="AK88:BH89"/>
    <mergeCell ref="BI88:BQ89"/>
    <mergeCell ref="BS88:BS89"/>
    <mergeCell ref="LQ92:MN93"/>
    <mergeCell ref="MO92:MW93"/>
    <mergeCell ref="NA92:NA93"/>
    <mergeCell ref="NB92:NY93"/>
    <mergeCell ref="NZ92:OH93"/>
    <mergeCell ref="OL92:OL93"/>
    <mergeCell ref="OM92:PJ93"/>
    <mergeCell ref="A94:A95"/>
    <mergeCell ref="B94:Y95"/>
    <mergeCell ref="Z94:AH95"/>
    <mergeCell ref="AJ94:AJ95"/>
    <mergeCell ref="AK94:BH95"/>
    <mergeCell ref="BI94:BQ95"/>
    <mergeCell ref="BS94:BS95"/>
    <mergeCell ref="FL92:FT93"/>
    <mergeCell ref="FX92:FX93"/>
    <mergeCell ref="FY92:GV93"/>
    <mergeCell ref="GW92:HE93"/>
    <mergeCell ref="HI92:HI93"/>
    <mergeCell ref="HJ92:IG93"/>
    <mergeCell ref="IH92:IP93"/>
    <mergeCell ref="IT92:IT93"/>
    <mergeCell ref="IU92:JR93"/>
    <mergeCell ref="JS92:KA93"/>
    <mergeCell ref="KE92:KE93"/>
    <mergeCell ref="KF92:LC93"/>
    <mergeCell ref="LD92:LL93"/>
    <mergeCell ref="LP92:LP93"/>
    <mergeCell ref="OM94:PJ95"/>
    <mergeCell ref="PK94:PS95"/>
    <mergeCell ref="PW94:PW95"/>
    <mergeCell ref="PX94:QU95"/>
    <mergeCell ref="QV94:RD95"/>
    <mergeCell ref="PK92:PS93"/>
    <mergeCell ref="PW92:PW93"/>
    <mergeCell ref="PX92:QU93"/>
    <mergeCell ref="QV92:RD93"/>
    <mergeCell ref="RH93:RH94"/>
    <mergeCell ref="RI93:SF94"/>
    <mergeCell ref="SG93:SO94"/>
    <mergeCell ref="NA96:NC96"/>
    <mergeCell ref="ND96:OH96"/>
    <mergeCell ref="OL96:ON96"/>
    <mergeCell ref="OO96:PS96"/>
    <mergeCell ref="PW96:PY96"/>
    <mergeCell ref="PZ96:RD96"/>
    <mergeCell ref="FL94:FT95"/>
    <mergeCell ref="FX94:FX95"/>
    <mergeCell ref="RH95:RH96"/>
    <mergeCell ref="RI95:SF96"/>
    <mergeCell ref="SG95:SO96"/>
    <mergeCell ref="FX96:FZ96"/>
    <mergeCell ref="GA96:HE96"/>
    <mergeCell ref="BT94:CQ95"/>
    <mergeCell ref="CR94:CZ95"/>
    <mergeCell ref="DB94:DB95"/>
    <mergeCell ref="DC94:DZ95"/>
    <mergeCell ref="EA94:EI95"/>
    <mergeCell ref="EM94:EM95"/>
    <mergeCell ref="EN94:FK95"/>
    <mergeCell ref="DE96:EI96"/>
    <mergeCell ref="EM96:EO96"/>
    <mergeCell ref="EP96:FT96"/>
    <mergeCell ref="HI96:HK96"/>
    <mergeCell ref="HL96:IP96"/>
    <mergeCell ref="IT96:IV96"/>
    <mergeCell ref="IW96:KA96"/>
    <mergeCell ref="KE96:KG96"/>
    <mergeCell ref="KH96:LL96"/>
    <mergeCell ref="LP96:LR96"/>
    <mergeCell ref="LS96:MW96"/>
    <mergeCell ref="A96:C96"/>
    <mergeCell ref="D96:AH96"/>
    <mergeCell ref="AJ96:AL96"/>
    <mergeCell ref="AM96:BQ96"/>
    <mergeCell ref="BS96:BU96"/>
    <mergeCell ref="BV96:CZ96"/>
    <mergeCell ref="DB96:DD96"/>
    <mergeCell ref="DB130:EI130"/>
    <mergeCell ref="DB131:EI131"/>
    <mergeCell ref="DB132:EI132"/>
    <mergeCell ref="EM132:FT132"/>
    <mergeCell ref="FX130:HE130"/>
    <mergeCell ref="FX131:HE131"/>
    <mergeCell ref="FX132:HE132"/>
    <mergeCell ref="HI132:IP132"/>
    <mergeCell ref="IT132:KA132"/>
    <mergeCell ref="KE132:LL132"/>
    <mergeCell ref="LP132:MW132"/>
    <mergeCell ref="LP129:MW129"/>
    <mergeCell ref="NA129:OH129"/>
    <mergeCell ref="BS129:CZ129"/>
    <mergeCell ref="DB129:EI129"/>
    <mergeCell ref="EM129:FT129"/>
    <mergeCell ref="FX129:HE129"/>
    <mergeCell ref="HI129:IP129"/>
    <mergeCell ref="IT129:KA129"/>
    <mergeCell ref="KE129:LL129"/>
    <mergeCell ref="IT130:KA130"/>
    <mergeCell ref="KE130:LL130"/>
    <mergeCell ref="LP130:MW130"/>
    <mergeCell ref="NA130:OH130"/>
    <mergeCell ref="OL130:PS130"/>
    <mergeCell ref="PW130:RD130"/>
    <mergeCell ref="RH130:SO130"/>
    <mergeCell ref="HI131:IP131"/>
    <mergeCell ref="IT131:KA131"/>
    <mergeCell ref="KE131:LL131"/>
    <mergeCell ref="LP131:MW131"/>
    <mergeCell ref="NA131:OH131"/>
    <mergeCell ref="OL131:PS131"/>
    <mergeCell ref="PW131:RD131"/>
    <mergeCell ref="RH131:SO131"/>
    <mergeCell ref="A130:AH130"/>
    <mergeCell ref="BS130:CZ130"/>
    <mergeCell ref="EM130:FT130"/>
    <mergeCell ref="HI130:IP130"/>
    <mergeCell ref="A131:AH131"/>
    <mergeCell ref="BS131:CZ131"/>
    <mergeCell ref="EM131:FT131"/>
    <mergeCell ref="NA132:OH132"/>
    <mergeCell ref="OL132:PS132"/>
    <mergeCell ref="PW132:RD132"/>
    <mergeCell ref="RH132:SO132"/>
    <mergeCell ref="OL133:PS133"/>
    <mergeCell ref="PW133:RD133"/>
    <mergeCell ref="RH133:SO133"/>
    <mergeCell ref="AJ130:BQ130"/>
    <mergeCell ref="AJ131:BQ131"/>
    <mergeCell ref="A132:AH132"/>
    <mergeCell ref="AJ132:BQ132"/>
    <mergeCell ref="BS132:CZ132"/>
    <mergeCell ref="A133:AH133"/>
    <mergeCell ref="AJ133:BQ13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38"/>
    <col customWidth="1" min="2" max="2" width="44.13"/>
    <col customWidth="1" min="3" max="26" width="5.75"/>
  </cols>
  <sheetData>
    <row r="1">
      <c r="A1" s="26"/>
      <c r="B1" s="26" t="s">
        <v>7</v>
      </c>
    </row>
    <row r="2">
      <c r="C2" s="708"/>
      <c r="D2" s="708"/>
      <c r="E2" s="708"/>
      <c r="F2" s="708"/>
    </row>
    <row r="3">
      <c r="A3" s="709"/>
      <c r="B3" s="709" t="s">
        <v>1353</v>
      </c>
      <c r="C3" s="710"/>
      <c r="D3" s="710"/>
      <c r="E3" s="710"/>
      <c r="F3" s="710"/>
      <c r="G3" s="711"/>
      <c r="H3" s="711"/>
      <c r="I3" s="711"/>
      <c r="J3" s="711"/>
      <c r="K3" s="711"/>
      <c r="L3" s="711"/>
      <c r="M3" s="711"/>
      <c r="N3" s="711"/>
      <c r="O3" s="711"/>
      <c r="P3" s="711"/>
      <c r="Q3" s="711"/>
      <c r="R3" s="711"/>
      <c r="S3" s="711"/>
      <c r="T3" s="711"/>
      <c r="U3" s="711"/>
      <c r="V3" s="711"/>
      <c r="W3" s="711"/>
      <c r="X3" s="711"/>
      <c r="Y3" s="711"/>
      <c r="Z3" s="711"/>
      <c r="AA3" s="711"/>
      <c r="AB3" s="711"/>
      <c r="AC3" s="711"/>
      <c r="AD3" s="711"/>
      <c r="AE3" s="711"/>
      <c r="AF3" s="711"/>
      <c r="AG3" s="711"/>
      <c r="AH3" s="711"/>
      <c r="AI3" s="711"/>
    </row>
    <row r="4">
      <c r="C4" s="708"/>
      <c r="D4" s="708"/>
      <c r="E4" s="708"/>
      <c r="F4" s="708"/>
    </row>
    <row r="5">
      <c r="C5" s="712" t="s">
        <v>1354</v>
      </c>
      <c r="D5" s="2"/>
      <c r="E5" s="2"/>
      <c r="F5" s="3"/>
      <c r="G5" s="713" t="s">
        <v>1355</v>
      </c>
      <c r="H5" s="2"/>
      <c r="I5" s="2"/>
      <c r="J5" s="3"/>
      <c r="K5" s="714" t="s">
        <v>1356</v>
      </c>
      <c r="L5" s="2"/>
      <c r="M5" s="2"/>
      <c r="N5" s="3"/>
      <c r="O5" s="715" t="s">
        <v>1357</v>
      </c>
      <c r="P5" s="2"/>
      <c r="Q5" s="2"/>
      <c r="R5" s="3"/>
      <c r="S5" s="716" t="s">
        <v>1358</v>
      </c>
      <c r="T5" s="2"/>
      <c r="U5" s="2"/>
      <c r="V5" s="3"/>
      <c r="W5" s="717" t="s">
        <v>1359</v>
      </c>
      <c r="X5" s="2"/>
      <c r="Y5" s="2"/>
      <c r="Z5" s="3"/>
    </row>
    <row r="6">
      <c r="A6" s="27"/>
      <c r="B6" s="718" t="s">
        <v>1360</v>
      </c>
      <c r="C6" s="719" t="s">
        <v>1361</v>
      </c>
      <c r="D6" s="719" t="s">
        <v>1362</v>
      </c>
      <c r="E6" s="719" t="s">
        <v>1363</v>
      </c>
      <c r="F6" s="719" t="s">
        <v>1364</v>
      </c>
      <c r="G6" s="719" t="s">
        <v>1361</v>
      </c>
      <c r="H6" s="719" t="s">
        <v>1362</v>
      </c>
      <c r="I6" s="719" t="s">
        <v>1363</v>
      </c>
      <c r="J6" s="719" t="s">
        <v>1364</v>
      </c>
      <c r="K6" s="719" t="s">
        <v>1361</v>
      </c>
      <c r="L6" s="719" t="s">
        <v>1362</v>
      </c>
      <c r="M6" s="719" t="s">
        <v>1363</v>
      </c>
      <c r="N6" s="719" t="s">
        <v>1364</v>
      </c>
      <c r="O6" s="719" t="s">
        <v>1361</v>
      </c>
      <c r="P6" s="719" t="s">
        <v>1362</v>
      </c>
      <c r="Q6" s="719" t="s">
        <v>1363</v>
      </c>
      <c r="R6" s="719" t="s">
        <v>1364</v>
      </c>
      <c r="S6" s="719" t="s">
        <v>1361</v>
      </c>
      <c r="T6" s="719" t="s">
        <v>1362</v>
      </c>
      <c r="U6" s="719" t="s">
        <v>1363</v>
      </c>
      <c r="V6" s="719" t="s">
        <v>1364</v>
      </c>
      <c r="W6" s="719" t="s">
        <v>1361</v>
      </c>
      <c r="X6" s="719" t="s">
        <v>1362</v>
      </c>
      <c r="Y6" s="719" t="s">
        <v>1363</v>
      </c>
      <c r="Z6" s="719" t="s">
        <v>1364</v>
      </c>
    </row>
    <row r="7">
      <c r="A7" s="720"/>
      <c r="B7" s="721"/>
      <c r="C7" s="721"/>
      <c r="D7" s="721"/>
      <c r="E7" s="721"/>
      <c r="F7" s="721"/>
      <c r="G7" s="721"/>
      <c r="H7" s="721"/>
      <c r="I7" s="721"/>
      <c r="J7" s="721"/>
      <c r="K7" s="721"/>
      <c r="L7" s="721"/>
      <c r="M7" s="721"/>
      <c r="N7" s="721"/>
      <c r="O7" s="721"/>
      <c r="P7" s="721"/>
      <c r="Q7" s="721"/>
      <c r="R7" s="721"/>
      <c r="S7" s="721"/>
      <c r="T7" s="721"/>
      <c r="U7" s="721"/>
      <c r="V7" s="721"/>
      <c r="W7" s="721"/>
      <c r="X7" s="721"/>
      <c r="Y7" s="721"/>
      <c r="Z7" s="721"/>
      <c r="AA7" s="720"/>
      <c r="AB7" s="720"/>
      <c r="AC7" s="720"/>
      <c r="AD7" s="720"/>
      <c r="AE7" s="720"/>
      <c r="AF7" s="720"/>
      <c r="AG7" s="720"/>
      <c r="AH7" s="720"/>
      <c r="AI7" s="720"/>
    </row>
    <row r="8">
      <c r="A8" s="720"/>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0"/>
      <c r="AB8" s="720"/>
      <c r="AC8" s="720"/>
      <c r="AD8" s="720"/>
      <c r="AE8" s="720"/>
      <c r="AF8" s="720"/>
      <c r="AG8" s="720"/>
      <c r="AH8" s="720"/>
      <c r="AI8" s="720"/>
    </row>
    <row r="9">
      <c r="A9" s="720"/>
      <c r="B9" s="721"/>
      <c r="C9" s="721"/>
      <c r="D9" s="721"/>
      <c r="E9" s="721"/>
      <c r="F9" s="721"/>
      <c r="G9" s="721"/>
      <c r="H9" s="721"/>
      <c r="I9" s="721"/>
      <c r="J9" s="721"/>
      <c r="K9" s="721"/>
      <c r="L9" s="721"/>
      <c r="M9" s="721"/>
      <c r="N9" s="721"/>
      <c r="O9" s="721"/>
      <c r="P9" s="721"/>
      <c r="Q9" s="721"/>
      <c r="R9" s="721"/>
      <c r="S9" s="721"/>
      <c r="T9" s="721"/>
      <c r="U9" s="721"/>
      <c r="V9" s="721"/>
      <c r="W9" s="721"/>
      <c r="X9" s="721"/>
      <c r="Y9" s="721"/>
      <c r="Z9" s="721"/>
      <c r="AA9" s="720"/>
      <c r="AB9" s="720"/>
      <c r="AC9" s="720"/>
      <c r="AD9" s="720"/>
      <c r="AE9" s="720"/>
      <c r="AF9" s="720"/>
      <c r="AG9" s="720"/>
      <c r="AH9" s="720"/>
      <c r="AI9" s="720"/>
    </row>
    <row r="10">
      <c r="A10" s="720"/>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0"/>
      <c r="AB10" s="720"/>
      <c r="AC10" s="720"/>
      <c r="AD10" s="720"/>
      <c r="AE10" s="720"/>
      <c r="AF10" s="720"/>
      <c r="AG10" s="720"/>
      <c r="AH10" s="720"/>
      <c r="AI10" s="720"/>
    </row>
    <row r="11">
      <c r="A11" s="720"/>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0"/>
      <c r="AB11" s="720"/>
      <c r="AC11" s="720"/>
      <c r="AD11" s="720"/>
      <c r="AE11" s="720"/>
      <c r="AF11" s="720"/>
      <c r="AG11" s="720"/>
      <c r="AH11" s="720"/>
      <c r="AI11" s="720"/>
    </row>
    <row r="12">
      <c r="A12" s="720"/>
      <c r="B12" s="721"/>
      <c r="C12" s="721"/>
      <c r="D12" s="721"/>
      <c r="E12" s="721"/>
      <c r="F12" s="721"/>
      <c r="G12" s="721"/>
      <c r="H12" s="721"/>
      <c r="I12" s="721"/>
      <c r="J12" s="721"/>
      <c r="K12" s="721"/>
      <c r="L12" s="721"/>
      <c r="M12" s="721"/>
      <c r="N12" s="721"/>
      <c r="O12" s="721"/>
      <c r="P12" s="721"/>
      <c r="Q12" s="721"/>
      <c r="R12" s="721"/>
      <c r="S12" s="721"/>
      <c r="T12" s="721"/>
      <c r="U12" s="721"/>
      <c r="V12" s="721"/>
      <c r="W12" s="721"/>
      <c r="X12" s="721"/>
      <c r="Y12" s="721"/>
      <c r="Z12" s="721"/>
      <c r="AA12" s="720"/>
      <c r="AB12" s="720"/>
      <c r="AC12" s="720"/>
      <c r="AD12" s="720"/>
      <c r="AE12" s="720"/>
      <c r="AF12" s="720"/>
      <c r="AG12" s="720"/>
      <c r="AH12" s="720"/>
      <c r="AI12" s="720"/>
    </row>
    <row r="13">
      <c r="A13" s="720"/>
      <c r="B13" s="721"/>
      <c r="C13" s="721"/>
      <c r="D13" s="721"/>
      <c r="E13" s="721"/>
      <c r="F13" s="721"/>
      <c r="G13" s="721"/>
      <c r="H13" s="721"/>
      <c r="I13" s="721"/>
      <c r="J13" s="721"/>
      <c r="K13" s="721"/>
      <c r="L13" s="721"/>
      <c r="M13" s="721"/>
      <c r="N13" s="721"/>
      <c r="O13" s="721"/>
      <c r="P13" s="721"/>
      <c r="Q13" s="721"/>
      <c r="R13" s="721"/>
      <c r="S13" s="721"/>
      <c r="T13" s="721"/>
      <c r="U13" s="721"/>
      <c r="V13" s="721"/>
      <c r="W13" s="721"/>
      <c r="X13" s="721"/>
      <c r="Y13" s="721"/>
      <c r="Z13" s="721"/>
      <c r="AA13" s="720"/>
      <c r="AB13" s="720"/>
      <c r="AC13" s="720"/>
      <c r="AD13" s="720"/>
      <c r="AE13" s="720"/>
      <c r="AF13" s="720"/>
      <c r="AG13" s="720"/>
      <c r="AH13" s="720"/>
      <c r="AI13" s="720"/>
    </row>
    <row r="14">
      <c r="A14" s="720"/>
      <c r="B14" s="721"/>
      <c r="C14" s="721"/>
      <c r="D14" s="721"/>
      <c r="E14" s="721"/>
      <c r="F14" s="721"/>
      <c r="G14" s="721"/>
      <c r="H14" s="721"/>
      <c r="I14" s="721"/>
      <c r="J14" s="721"/>
      <c r="K14" s="721"/>
      <c r="L14" s="721"/>
      <c r="M14" s="721"/>
      <c r="N14" s="721"/>
      <c r="O14" s="721"/>
      <c r="P14" s="721"/>
      <c r="Q14" s="721"/>
      <c r="R14" s="721"/>
      <c r="S14" s="721"/>
      <c r="T14" s="721"/>
      <c r="U14" s="721"/>
      <c r="V14" s="721"/>
      <c r="W14" s="721"/>
      <c r="X14" s="721"/>
      <c r="Y14" s="721"/>
      <c r="Z14" s="721"/>
      <c r="AA14" s="720"/>
      <c r="AB14" s="720"/>
      <c r="AC14" s="720"/>
      <c r="AD14" s="720"/>
      <c r="AE14" s="720"/>
      <c r="AF14" s="720"/>
      <c r="AG14" s="720"/>
      <c r="AH14" s="720"/>
      <c r="AI14" s="720"/>
    </row>
    <row r="15">
      <c r="A15" s="720"/>
      <c r="B15" s="721"/>
      <c r="C15" s="721"/>
      <c r="D15" s="721"/>
      <c r="E15" s="721"/>
      <c r="F15" s="721"/>
      <c r="G15" s="721"/>
      <c r="H15" s="721"/>
      <c r="I15" s="721"/>
      <c r="J15" s="721"/>
      <c r="K15" s="721"/>
      <c r="L15" s="721"/>
      <c r="M15" s="721"/>
      <c r="N15" s="721"/>
      <c r="O15" s="721"/>
      <c r="P15" s="721"/>
      <c r="Q15" s="721"/>
      <c r="R15" s="721"/>
      <c r="S15" s="721"/>
      <c r="T15" s="721"/>
      <c r="U15" s="721"/>
      <c r="V15" s="721"/>
      <c r="W15" s="721"/>
      <c r="X15" s="721"/>
      <c r="Y15" s="721"/>
      <c r="Z15" s="721"/>
      <c r="AA15" s="720"/>
      <c r="AB15" s="720"/>
      <c r="AC15" s="720"/>
      <c r="AD15" s="720"/>
      <c r="AE15" s="720"/>
      <c r="AF15" s="720"/>
      <c r="AG15" s="720"/>
      <c r="AH15" s="720"/>
      <c r="AI15" s="720"/>
    </row>
    <row r="16">
      <c r="A16" s="720"/>
      <c r="B16" s="721"/>
      <c r="C16" s="721"/>
      <c r="D16" s="721"/>
      <c r="E16" s="721"/>
      <c r="F16" s="721"/>
      <c r="G16" s="721"/>
      <c r="H16" s="721"/>
      <c r="I16" s="721"/>
      <c r="J16" s="721"/>
      <c r="K16" s="721"/>
      <c r="L16" s="721"/>
      <c r="M16" s="721"/>
      <c r="N16" s="721"/>
      <c r="O16" s="721"/>
      <c r="P16" s="721"/>
      <c r="Q16" s="721"/>
      <c r="R16" s="721"/>
      <c r="S16" s="721"/>
      <c r="T16" s="721"/>
      <c r="U16" s="721"/>
      <c r="V16" s="721"/>
      <c r="W16" s="721"/>
      <c r="X16" s="721"/>
      <c r="Y16" s="721"/>
      <c r="Z16" s="721"/>
      <c r="AA16" s="720"/>
      <c r="AB16" s="720"/>
      <c r="AC16" s="720"/>
      <c r="AD16" s="720"/>
      <c r="AE16" s="720"/>
      <c r="AF16" s="720"/>
      <c r="AG16" s="720"/>
      <c r="AH16" s="720"/>
      <c r="AI16" s="720"/>
    </row>
    <row r="17">
      <c r="A17" s="720"/>
      <c r="B17" s="721"/>
      <c r="C17" s="721"/>
      <c r="D17" s="721"/>
      <c r="E17" s="721"/>
      <c r="F17" s="721"/>
      <c r="G17" s="721"/>
      <c r="H17" s="721"/>
      <c r="I17" s="721"/>
      <c r="J17" s="721"/>
      <c r="K17" s="721"/>
      <c r="L17" s="721"/>
      <c r="M17" s="721"/>
      <c r="N17" s="721"/>
      <c r="O17" s="721"/>
      <c r="P17" s="721"/>
      <c r="Q17" s="721"/>
      <c r="R17" s="721"/>
      <c r="S17" s="721"/>
      <c r="T17" s="721"/>
      <c r="U17" s="721"/>
      <c r="V17" s="721"/>
      <c r="W17" s="721"/>
      <c r="X17" s="721"/>
      <c r="Y17" s="721"/>
      <c r="Z17" s="721"/>
      <c r="AA17" s="720"/>
      <c r="AB17" s="720"/>
      <c r="AC17" s="720"/>
      <c r="AD17" s="720"/>
      <c r="AE17" s="720"/>
      <c r="AF17" s="720"/>
      <c r="AG17" s="720"/>
      <c r="AH17" s="720"/>
      <c r="AI17" s="720"/>
    </row>
    <row r="18">
      <c r="A18" s="720"/>
      <c r="B18" s="721"/>
      <c r="C18" s="721"/>
      <c r="D18" s="721"/>
      <c r="E18" s="721"/>
      <c r="F18" s="721"/>
      <c r="G18" s="721"/>
      <c r="H18" s="721"/>
      <c r="I18" s="721"/>
      <c r="J18" s="721"/>
      <c r="K18" s="721"/>
      <c r="L18" s="721"/>
      <c r="M18" s="721"/>
      <c r="N18" s="721"/>
      <c r="O18" s="721"/>
      <c r="P18" s="721"/>
      <c r="Q18" s="721"/>
      <c r="R18" s="721"/>
      <c r="S18" s="721"/>
      <c r="T18" s="721"/>
      <c r="U18" s="721"/>
      <c r="V18" s="721"/>
      <c r="W18" s="721"/>
      <c r="X18" s="721"/>
      <c r="Y18" s="721"/>
      <c r="Z18" s="721"/>
      <c r="AA18" s="720"/>
      <c r="AB18" s="720"/>
      <c r="AC18" s="720"/>
      <c r="AD18" s="720"/>
      <c r="AE18" s="720"/>
      <c r="AF18" s="720"/>
      <c r="AG18" s="720"/>
      <c r="AH18" s="720"/>
      <c r="AI18" s="720"/>
    </row>
    <row r="19">
      <c r="A19" s="720"/>
      <c r="B19" s="721"/>
      <c r="C19" s="721"/>
      <c r="D19" s="721"/>
      <c r="E19" s="721"/>
      <c r="F19" s="721"/>
      <c r="G19" s="721"/>
      <c r="H19" s="721"/>
      <c r="I19" s="721"/>
      <c r="J19" s="721"/>
      <c r="K19" s="721"/>
      <c r="L19" s="721"/>
      <c r="M19" s="721"/>
      <c r="N19" s="721"/>
      <c r="O19" s="721"/>
      <c r="P19" s="721"/>
      <c r="Q19" s="721"/>
      <c r="R19" s="721"/>
      <c r="S19" s="721"/>
      <c r="T19" s="721"/>
      <c r="U19" s="721"/>
      <c r="V19" s="721"/>
      <c r="W19" s="721"/>
      <c r="X19" s="721"/>
      <c r="Y19" s="721"/>
      <c r="Z19" s="721"/>
      <c r="AA19" s="720"/>
      <c r="AB19" s="720"/>
      <c r="AC19" s="720"/>
      <c r="AD19" s="720"/>
      <c r="AE19" s="720"/>
      <c r="AF19" s="720"/>
      <c r="AG19" s="720"/>
      <c r="AH19" s="720"/>
      <c r="AI19" s="720"/>
    </row>
    <row r="20">
      <c r="A20" s="720"/>
      <c r="B20" s="721"/>
      <c r="C20" s="721"/>
      <c r="D20" s="721"/>
      <c r="E20" s="721"/>
      <c r="F20" s="721"/>
      <c r="G20" s="721"/>
      <c r="H20" s="721"/>
      <c r="I20" s="721"/>
      <c r="J20" s="721"/>
      <c r="K20" s="721"/>
      <c r="L20" s="721"/>
      <c r="M20" s="721"/>
      <c r="N20" s="721"/>
      <c r="O20" s="721"/>
      <c r="P20" s="721"/>
      <c r="Q20" s="721"/>
      <c r="R20" s="721"/>
      <c r="S20" s="721"/>
      <c r="T20" s="721"/>
      <c r="U20" s="721"/>
      <c r="V20" s="721"/>
      <c r="W20" s="721"/>
      <c r="X20" s="721"/>
      <c r="Y20" s="721"/>
      <c r="Z20" s="721"/>
      <c r="AA20" s="720"/>
      <c r="AB20" s="720"/>
      <c r="AC20" s="720"/>
      <c r="AD20" s="720"/>
      <c r="AE20" s="720"/>
      <c r="AF20" s="720"/>
      <c r="AG20" s="720"/>
      <c r="AH20" s="720"/>
      <c r="AI20" s="720"/>
    </row>
    <row r="21">
      <c r="A21" s="720"/>
      <c r="B21" s="721"/>
      <c r="C21" s="721"/>
      <c r="D21" s="721"/>
      <c r="E21" s="721"/>
      <c r="F21" s="721"/>
      <c r="G21" s="721"/>
      <c r="H21" s="721"/>
      <c r="I21" s="721"/>
      <c r="J21" s="721"/>
      <c r="K21" s="721"/>
      <c r="L21" s="721"/>
      <c r="M21" s="721"/>
      <c r="N21" s="721"/>
      <c r="O21" s="721"/>
      <c r="P21" s="721"/>
      <c r="Q21" s="721"/>
      <c r="R21" s="721"/>
      <c r="S21" s="721"/>
      <c r="T21" s="721"/>
      <c r="U21" s="721"/>
      <c r="V21" s="721"/>
      <c r="W21" s="721"/>
      <c r="X21" s="721"/>
      <c r="Y21" s="721"/>
      <c r="Z21" s="721"/>
      <c r="AA21" s="720"/>
      <c r="AB21" s="720"/>
      <c r="AC21" s="720"/>
      <c r="AD21" s="720"/>
      <c r="AE21" s="720"/>
      <c r="AF21" s="720"/>
      <c r="AG21" s="720"/>
      <c r="AH21" s="720"/>
      <c r="AI21" s="720"/>
    </row>
    <row r="22">
      <c r="A22" s="720"/>
      <c r="B22" s="721"/>
      <c r="C22" s="721"/>
      <c r="D22" s="721"/>
      <c r="E22" s="721"/>
      <c r="F22" s="721"/>
      <c r="G22" s="721"/>
      <c r="H22" s="721"/>
      <c r="I22" s="721"/>
      <c r="J22" s="721"/>
      <c r="K22" s="721"/>
      <c r="L22" s="721"/>
      <c r="M22" s="721"/>
      <c r="N22" s="721"/>
      <c r="O22" s="721"/>
      <c r="P22" s="721"/>
      <c r="Q22" s="721"/>
      <c r="R22" s="721"/>
      <c r="S22" s="721"/>
      <c r="T22" s="721"/>
      <c r="U22" s="721"/>
      <c r="V22" s="721"/>
      <c r="W22" s="721"/>
      <c r="X22" s="721"/>
      <c r="Y22" s="721"/>
      <c r="Z22" s="721"/>
      <c r="AA22" s="720"/>
      <c r="AB22" s="720"/>
      <c r="AC22" s="720"/>
      <c r="AD22" s="720"/>
      <c r="AE22" s="720"/>
      <c r="AF22" s="720"/>
      <c r="AG22" s="720"/>
      <c r="AH22" s="720"/>
      <c r="AI22" s="720"/>
    </row>
    <row r="23">
      <c r="A23" s="720"/>
      <c r="B23" s="721"/>
      <c r="C23" s="721"/>
      <c r="D23" s="721"/>
      <c r="E23" s="721"/>
      <c r="F23" s="721"/>
      <c r="G23" s="721"/>
      <c r="H23" s="721"/>
      <c r="I23" s="721"/>
      <c r="J23" s="721"/>
      <c r="K23" s="721"/>
      <c r="L23" s="721"/>
      <c r="M23" s="721"/>
      <c r="N23" s="721"/>
      <c r="O23" s="721"/>
      <c r="P23" s="721"/>
      <c r="Q23" s="721"/>
      <c r="R23" s="721"/>
      <c r="S23" s="721"/>
      <c r="T23" s="721"/>
      <c r="U23" s="721"/>
      <c r="V23" s="721"/>
      <c r="W23" s="721"/>
      <c r="X23" s="721"/>
      <c r="Y23" s="721"/>
      <c r="Z23" s="721"/>
      <c r="AA23" s="720"/>
      <c r="AB23" s="720"/>
      <c r="AC23" s="720"/>
      <c r="AD23" s="720"/>
      <c r="AE23" s="720"/>
      <c r="AF23" s="720"/>
      <c r="AG23" s="720"/>
      <c r="AH23" s="720"/>
      <c r="AI23" s="720"/>
    </row>
    <row r="24">
      <c r="A24" s="720"/>
      <c r="B24" s="721"/>
      <c r="C24" s="721"/>
      <c r="D24" s="721"/>
      <c r="E24" s="721"/>
      <c r="F24" s="721"/>
      <c r="G24" s="721"/>
      <c r="H24" s="721"/>
      <c r="I24" s="721"/>
      <c r="J24" s="721"/>
      <c r="K24" s="721"/>
      <c r="L24" s="721"/>
      <c r="M24" s="721"/>
      <c r="N24" s="721"/>
      <c r="O24" s="721"/>
      <c r="P24" s="721"/>
      <c r="Q24" s="721"/>
      <c r="R24" s="721"/>
      <c r="S24" s="721"/>
      <c r="T24" s="721"/>
      <c r="U24" s="721"/>
      <c r="V24" s="721"/>
      <c r="W24" s="721"/>
      <c r="X24" s="721"/>
      <c r="Y24" s="721"/>
      <c r="Z24" s="721"/>
      <c r="AA24" s="720"/>
      <c r="AB24" s="720"/>
      <c r="AC24" s="720"/>
      <c r="AD24" s="720"/>
      <c r="AE24" s="720"/>
      <c r="AF24" s="720"/>
      <c r="AG24" s="720"/>
      <c r="AH24" s="720"/>
      <c r="AI24" s="720"/>
    </row>
    <row r="25">
      <c r="A25" s="720"/>
      <c r="B25" s="721"/>
      <c r="C25" s="721"/>
      <c r="D25" s="721"/>
      <c r="E25" s="721"/>
      <c r="F25" s="721"/>
      <c r="G25" s="721"/>
      <c r="H25" s="721"/>
      <c r="I25" s="721"/>
      <c r="J25" s="721"/>
      <c r="K25" s="721"/>
      <c r="L25" s="721"/>
      <c r="M25" s="721"/>
      <c r="N25" s="721"/>
      <c r="O25" s="721"/>
      <c r="P25" s="721"/>
      <c r="Q25" s="721"/>
      <c r="R25" s="721"/>
      <c r="S25" s="721"/>
      <c r="T25" s="721"/>
      <c r="U25" s="721"/>
      <c r="V25" s="721"/>
      <c r="W25" s="721"/>
      <c r="X25" s="721"/>
      <c r="Y25" s="721"/>
      <c r="Z25" s="721"/>
      <c r="AA25" s="720"/>
      <c r="AB25" s="720"/>
      <c r="AC25" s="720"/>
      <c r="AD25" s="720"/>
      <c r="AE25" s="720"/>
      <c r="AF25" s="720"/>
      <c r="AG25" s="720"/>
      <c r="AH25" s="720"/>
      <c r="AI25" s="720"/>
    </row>
    <row r="26">
      <c r="A26" s="720"/>
      <c r="B26" s="721"/>
      <c r="C26" s="721"/>
      <c r="D26" s="721"/>
      <c r="E26" s="721"/>
      <c r="F26" s="721"/>
      <c r="G26" s="721"/>
      <c r="H26" s="721"/>
      <c r="I26" s="721"/>
      <c r="J26" s="721"/>
      <c r="K26" s="721"/>
      <c r="L26" s="721"/>
      <c r="M26" s="721"/>
      <c r="N26" s="721"/>
      <c r="O26" s="721"/>
      <c r="P26" s="721"/>
      <c r="Q26" s="721"/>
      <c r="R26" s="721"/>
      <c r="S26" s="721"/>
      <c r="T26" s="721"/>
      <c r="U26" s="721"/>
      <c r="V26" s="721"/>
      <c r="W26" s="721"/>
      <c r="X26" s="721"/>
      <c r="Y26" s="721"/>
      <c r="Z26" s="721"/>
      <c r="AA26" s="720"/>
      <c r="AB26" s="720"/>
      <c r="AC26" s="720"/>
      <c r="AD26" s="720"/>
      <c r="AE26" s="720"/>
      <c r="AF26" s="720"/>
      <c r="AG26" s="720"/>
      <c r="AH26" s="720"/>
      <c r="AI26" s="720"/>
    </row>
    <row r="27">
      <c r="A27" s="720"/>
      <c r="B27" s="721"/>
      <c r="C27" s="721"/>
      <c r="D27" s="721"/>
      <c r="E27" s="721"/>
      <c r="F27" s="721"/>
      <c r="G27" s="721"/>
      <c r="H27" s="721"/>
      <c r="I27" s="721"/>
      <c r="J27" s="721"/>
      <c r="K27" s="721"/>
      <c r="L27" s="721"/>
      <c r="M27" s="721"/>
      <c r="N27" s="721"/>
      <c r="O27" s="721"/>
      <c r="P27" s="721"/>
      <c r="Q27" s="721"/>
      <c r="R27" s="721"/>
      <c r="S27" s="721"/>
      <c r="T27" s="721"/>
      <c r="U27" s="721"/>
      <c r="V27" s="721"/>
      <c r="W27" s="721"/>
      <c r="X27" s="721"/>
      <c r="Y27" s="721"/>
      <c r="Z27" s="721"/>
      <c r="AA27" s="720"/>
      <c r="AB27" s="720"/>
      <c r="AC27" s="720"/>
      <c r="AD27" s="720"/>
      <c r="AE27" s="720"/>
      <c r="AF27" s="720"/>
      <c r="AG27" s="720"/>
      <c r="AH27" s="720"/>
      <c r="AI27" s="720"/>
    </row>
    <row r="28">
      <c r="A28" s="720"/>
      <c r="B28" s="721"/>
      <c r="C28" s="721"/>
      <c r="D28" s="721"/>
      <c r="E28" s="721"/>
      <c r="F28" s="721"/>
      <c r="G28" s="721"/>
      <c r="H28" s="721"/>
      <c r="I28" s="721"/>
      <c r="J28" s="721"/>
      <c r="K28" s="721"/>
      <c r="L28" s="721"/>
      <c r="M28" s="721"/>
      <c r="N28" s="721"/>
      <c r="O28" s="721"/>
      <c r="P28" s="721"/>
      <c r="Q28" s="721"/>
      <c r="R28" s="721"/>
      <c r="S28" s="721"/>
      <c r="T28" s="721"/>
      <c r="U28" s="721"/>
      <c r="V28" s="721"/>
      <c r="W28" s="721"/>
      <c r="X28" s="721"/>
      <c r="Y28" s="721"/>
      <c r="Z28" s="721"/>
      <c r="AA28" s="720"/>
      <c r="AB28" s="720"/>
      <c r="AC28" s="720"/>
      <c r="AD28" s="720"/>
      <c r="AE28" s="720"/>
      <c r="AF28" s="720"/>
      <c r="AG28" s="720"/>
      <c r="AH28" s="720"/>
      <c r="AI28" s="720"/>
    </row>
    <row r="29">
      <c r="A29" s="720"/>
      <c r="B29" s="721"/>
      <c r="C29" s="721"/>
      <c r="D29" s="721"/>
      <c r="E29" s="721"/>
      <c r="F29" s="721"/>
      <c r="G29" s="721"/>
      <c r="H29" s="721"/>
      <c r="I29" s="721"/>
      <c r="J29" s="721"/>
      <c r="K29" s="721"/>
      <c r="L29" s="721"/>
      <c r="M29" s="721"/>
      <c r="N29" s="721"/>
      <c r="O29" s="721"/>
      <c r="P29" s="721"/>
      <c r="Q29" s="721"/>
      <c r="R29" s="721"/>
      <c r="S29" s="721"/>
      <c r="T29" s="721"/>
      <c r="U29" s="721"/>
      <c r="V29" s="721"/>
      <c r="W29" s="721"/>
      <c r="X29" s="721"/>
      <c r="Y29" s="721"/>
      <c r="Z29" s="721"/>
      <c r="AA29" s="720"/>
      <c r="AB29" s="720"/>
      <c r="AC29" s="720"/>
      <c r="AD29" s="720"/>
      <c r="AE29" s="720"/>
      <c r="AF29" s="720"/>
      <c r="AG29" s="720"/>
      <c r="AH29" s="720"/>
      <c r="AI29" s="720"/>
    </row>
    <row r="30">
      <c r="C30" s="708"/>
      <c r="D30" s="708"/>
      <c r="E30" s="708"/>
      <c r="F30" s="708"/>
    </row>
    <row r="31">
      <c r="C31" s="708"/>
      <c r="D31" s="708"/>
      <c r="E31" s="708"/>
      <c r="F31" s="708"/>
    </row>
    <row r="32">
      <c r="C32" s="708"/>
      <c r="D32" s="708"/>
      <c r="E32" s="708"/>
      <c r="F32" s="708"/>
    </row>
    <row r="33">
      <c r="C33" s="708"/>
      <c r="D33" s="708"/>
      <c r="E33" s="708"/>
      <c r="F33" s="708"/>
    </row>
    <row r="34">
      <c r="C34" s="708"/>
      <c r="D34" s="708"/>
      <c r="E34" s="708"/>
      <c r="F34" s="708"/>
    </row>
    <row r="35">
      <c r="C35" s="708"/>
      <c r="D35" s="708"/>
      <c r="E35" s="708"/>
      <c r="F35" s="708"/>
    </row>
    <row r="36">
      <c r="C36" s="708"/>
      <c r="D36" s="708"/>
      <c r="E36" s="708"/>
      <c r="F36" s="708"/>
    </row>
    <row r="37">
      <c r="C37" s="708"/>
      <c r="D37" s="708"/>
      <c r="E37" s="708"/>
      <c r="F37" s="708"/>
    </row>
    <row r="38">
      <c r="C38" s="708"/>
      <c r="D38" s="708"/>
      <c r="E38" s="708"/>
      <c r="F38" s="708"/>
    </row>
    <row r="39">
      <c r="C39" s="708"/>
      <c r="D39" s="708"/>
      <c r="E39" s="708"/>
      <c r="F39" s="708"/>
    </row>
    <row r="40">
      <c r="C40" s="708"/>
      <c r="D40" s="708"/>
      <c r="E40" s="708"/>
      <c r="F40" s="708"/>
    </row>
    <row r="41">
      <c r="C41" s="708"/>
      <c r="D41" s="708"/>
      <c r="E41" s="708"/>
      <c r="F41" s="708"/>
    </row>
    <row r="42">
      <c r="C42" s="708"/>
      <c r="D42" s="708"/>
      <c r="E42" s="708"/>
      <c r="F42" s="708"/>
    </row>
    <row r="43">
      <c r="C43" s="708"/>
      <c r="D43" s="708"/>
      <c r="E43" s="708"/>
      <c r="F43" s="708"/>
    </row>
    <row r="44">
      <c r="C44" s="708"/>
      <c r="D44" s="708"/>
      <c r="E44" s="708"/>
      <c r="F44" s="708"/>
    </row>
    <row r="45">
      <c r="C45" s="708"/>
      <c r="D45" s="708"/>
      <c r="E45" s="708"/>
      <c r="F45" s="708"/>
    </row>
    <row r="46">
      <c r="C46" s="708"/>
      <c r="D46" s="708"/>
      <c r="E46" s="708"/>
      <c r="F46" s="708"/>
    </row>
    <row r="47">
      <c r="C47" s="708"/>
      <c r="D47" s="708"/>
      <c r="E47" s="708"/>
      <c r="F47" s="708"/>
    </row>
    <row r="48">
      <c r="C48" s="708"/>
      <c r="D48" s="708"/>
      <c r="E48" s="708"/>
      <c r="F48" s="708"/>
    </row>
    <row r="49">
      <c r="C49" s="708"/>
      <c r="D49" s="708"/>
      <c r="E49" s="708"/>
      <c r="F49" s="708"/>
    </row>
    <row r="50">
      <c r="C50" s="708"/>
      <c r="D50" s="708"/>
      <c r="E50" s="708"/>
      <c r="F50" s="708"/>
    </row>
    <row r="51">
      <c r="C51" s="708"/>
      <c r="D51" s="708"/>
      <c r="E51" s="708"/>
      <c r="F51" s="708"/>
    </row>
    <row r="52">
      <c r="C52" s="708"/>
      <c r="D52" s="708"/>
      <c r="E52" s="708"/>
      <c r="F52" s="708"/>
    </row>
    <row r="53">
      <c r="C53" s="708"/>
      <c r="D53" s="708"/>
      <c r="E53" s="708"/>
      <c r="F53" s="708"/>
    </row>
    <row r="54">
      <c r="C54" s="708"/>
      <c r="D54" s="708"/>
      <c r="E54" s="708"/>
      <c r="F54" s="708"/>
    </row>
    <row r="55">
      <c r="C55" s="708"/>
      <c r="D55" s="708"/>
      <c r="E55" s="708"/>
      <c r="F55" s="708"/>
    </row>
    <row r="56">
      <c r="C56" s="708"/>
      <c r="D56" s="708"/>
      <c r="E56" s="708"/>
      <c r="F56" s="708"/>
    </row>
    <row r="57">
      <c r="C57" s="708"/>
      <c r="D57" s="708"/>
      <c r="E57" s="708"/>
      <c r="F57" s="708"/>
    </row>
    <row r="58">
      <c r="C58" s="708"/>
      <c r="D58" s="708"/>
      <c r="E58" s="708"/>
      <c r="F58" s="708"/>
    </row>
    <row r="59">
      <c r="C59" s="708"/>
      <c r="D59" s="708"/>
      <c r="E59" s="708"/>
      <c r="F59" s="708"/>
    </row>
    <row r="60">
      <c r="C60" s="708"/>
      <c r="D60" s="708"/>
      <c r="E60" s="708"/>
      <c r="F60" s="708"/>
    </row>
    <row r="61">
      <c r="C61" s="708"/>
      <c r="D61" s="708"/>
      <c r="E61" s="708"/>
      <c r="F61" s="708"/>
    </row>
    <row r="62">
      <c r="C62" s="708"/>
      <c r="D62" s="708"/>
      <c r="E62" s="708"/>
      <c r="F62" s="708"/>
    </row>
    <row r="63">
      <c r="C63" s="708"/>
      <c r="D63" s="708"/>
      <c r="E63" s="708"/>
      <c r="F63" s="708"/>
    </row>
    <row r="64">
      <c r="C64" s="708"/>
      <c r="D64" s="708"/>
      <c r="E64" s="708"/>
      <c r="F64" s="708"/>
    </row>
    <row r="65">
      <c r="C65" s="708"/>
      <c r="D65" s="708"/>
      <c r="E65" s="708"/>
      <c r="F65" s="708"/>
    </row>
    <row r="66">
      <c r="C66" s="708"/>
      <c r="D66" s="708"/>
      <c r="E66" s="708"/>
      <c r="F66" s="708"/>
    </row>
    <row r="67">
      <c r="C67" s="708"/>
      <c r="D67" s="708"/>
      <c r="E67" s="708"/>
      <c r="F67" s="708"/>
    </row>
    <row r="68">
      <c r="C68" s="708"/>
      <c r="D68" s="708"/>
      <c r="E68" s="708"/>
      <c r="F68" s="708"/>
    </row>
    <row r="69">
      <c r="C69" s="708"/>
      <c r="D69" s="708"/>
      <c r="E69" s="708"/>
      <c r="F69" s="708"/>
    </row>
    <row r="70">
      <c r="C70" s="708"/>
      <c r="D70" s="708"/>
      <c r="E70" s="708"/>
      <c r="F70" s="708"/>
    </row>
    <row r="71">
      <c r="C71" s="708"/>
      <c r="D71" s="708"/>
      <c r="E71" s="708"/>
      <c r="F71" s="708"/>
    </row>
    <row r="72">
      <c r="C72" s="708"/>
      <c r="D72" s="708"/>
      <c r="E72" s="708"/>
      <c r="F72" s="708"/>
    </row>
    <row r="73">
      <c r="C73" s="708"/>
      <c r="D73" s="708"/>
      <c r="E73" s="708"/>
      <c r="F73" s="708"/>
    </row>
    <row r="74">
      <c r="C74" s="708"/>
      <c r="D74" s="708"/>
      <c r="E74" s="708"/>
      <c r="F74" s="708"/>
    </row>
    <row r="75">
      <c r="C75" s="708"/>
      <c r="D75" s="708"/>
      <c r="E75" s="708"/>
      <c r="F75" s="708"/>
    </row>
    <row r="76">
      <c r="C76" s="708"/>
      <c r="D76" s="708"/>
      <c r="E76" s="708"/>
      <c r="F76" s="708"/>
    </row>
    <row r="77">
      <c r="C77" s="708"/>
      <c r="D77" s="708"/>
      <c r="E77" s="708"/>
      <c r="F77" s="708"/>
    </row>
    <row r="78">
      <c r="C78" s="708"/>
      <c r="D78" s="708"/>
      <c r="E78" s="708"/>
      <c r="F78" s="708"/>
    </row>
    <row r="79">
      <c r="C79" s="708"/>
      <c r="D79" s="708"/>
      <c r="E79" s="708"/>
      <c r="F79" s="708"/>
    </row>
    <row r="80">
      <c r="C80" s="708"/>
      <c r="D80" s="708"/>
      <c r="E80" s="708"/>
      <c r="F80" s="708"/>
    </row>
    <row r="81">
      <c r="C81" s="708"/>
      <c r="D81" s="708"/>
      <c r="E81" s="708"/>
      <c r="F81" s="708"/>
    </row>
    <row r="82">
      <c r="C82" s="708"/>
      <c r="D82" s="708"/>
      <c r="E82" s="708"/>
      <c r="F82" s="708"/>
    </row>
    <row r="83">
      <c r="C83" s="708"/>
      <c r="D83" s="708"/>
      <c r="E83" s="708"/>
      <c r="F83" s="708"/>
    </row>
    <row r="84">
      <c r="C84" s="708"/>
      <c r="D84" s="708"/>
      <c r="E84" s="708"/>
      <c r="F84" s="708"/>
    </row>
    <row r="85">
      <c r="C85" s="708"/>
      <c r="D85" s="708"/>
      <c r="E85" s="708"/>
      <c r="F85" s="708"/>
    </row>
    <row r="86">
      <c r="C86" s="708"/>
      <c r="D86" s="708"/>
      <c r="E86" s="708"/>
      <c r="F86" s="708"/>
    </row>
    <row r="87">
      <c r="C87" s="708"/>
      <c r="D87" s="708"/>
      <c r="E87" s="708"/>
      <c r="F87" s="708"/>
    </row>
    <row r="88">
      <c r="C88" s="708"/>
      <c r="D88" s="708"/>
      <c r="E88" s="708"/>
      <c r="F88" s="708"/>
    </row>
    <row r="89">
      <c r="C89" s="708"/>
      <c r="D89" s="708"/>
      <c r="E89" s="708"/>
      <c r="F89" s="708"/>
    </row>
    <row r="90">
      <c r="C90" s="708"/>
      <c r="D90" s="708"/>
      <c r="E90" s="708"/>
      <c r="F90" s="708"/>
    </row>
    <row r="91">
      <c r="C91" s="708"/>
      <c r="D91" s="708"/>
      <c r="E91" s="708"/>
      <c r="F91" s="708"/>
    </row>
    <row r="92">
      <c r="C92" s="708"/>
      <c r="D92" s="708"/>
      <c r="E92" s="708"/>
      <c r="F92" s="708"/>
    </row>
    <row r="93">
      <c r="C93" s="708"/>
      <c r="D93" s="708"/>
      <c r="E93" s="708"/>
      <c r="F93" s="708"/>
    </row>
    <row r="94">
      <c r="C94" s="708"/>
      <c r="D94" s="708"/>
      <c r="E94" s="708"/>
      <c r="F94" s="708"/>
    </row>
    <row r="95">
      <c r="C95" s="708"/>
      <c r="D95" s="708"/>
      <c r="E95" s="708"/>
      <c r="F95" s="708"/>
    </row>
    <row r="96">
      <c r="C96" s="708"/>
      <c r="D96" s="708"/>
      <c r="E96" s="708"/>
      <c r="F96" s="708"/>
    </row>
    <row r="97">
      <c r="C97" s="708"/>
      <c r="D97" s="708"/>
      <c r="E97" s="708"/>
      <c r="F97" s="708"/>
    </row>
    <row r="98">
      <c r="C98" s="708"/>
      <c r="D98" s="708"/>
      <c r="E98" s="708"/>
      <c r="F98" s="708"/>
    </row>
    <row r="99">
      <c r="C99" s="708"/>
      <c r="D99" s="708"/>
      <c r="E99" s="708"/>
      <c r="F99" s="708"/>
    </row>
    <row r="100">
      <c r="C100" s="708"/>
      <c r="D100" s="708"/>
      <c r="E100" s="708"/>
      <c r="F100" s="708"/>
    </row>
    <row r="101">
      <c r="C101" s="708"/>
      <c r="D101" s="708"/>
      <c r="E101" s="708"/>
      <c r="F101" s="708"/>
    </row>
    <row r="102">
      <c r="C102" s="708"/>
      <c r="D102" s="708"/>
      <c r="E102" s="708"/>
      <c r="F102" s="708"/>
    </row>
    <row r="103">
      <c r="C103" s="708"/>
      <c r="D103" s="708"/>
      <c r="E103" s="708"/>
      <c r="F103" s="708"/>
    </row>
    <row r="104">
      <c r="C104" s="708"/>
      <c r="D104" s="708"/>
      <c r="E104" s="708"/>
      <c r="F104" s="708"/>
    </row>
    <row r="105">
      <c r="C105" s="708"/>
      <c r="D105" s="708"/>
      <c r="E105" s="708"/>
      <c r="F105" s="708"/>
    </row>
    <row r="106">
      <c r="C106" s="708"/>
      <c r="D106" s="708"/>
      <c r="E106" s="708"/>
      <c r="F106" s="708"/>
    </row>
    <row r="107">
      <c r="C107" s="708"/>
      <c r="D107" s="708"/>
      <c r="E107" s="708"/>
      <c r="F107" s="708"/>
    </row>
    <row r="108">
      <c r="C108" s="708"/>
      <c r="D108" s="708"/>
      <c r="E108" s="708"/>
      <c r="F108" s="708"/>
    </row>
    <row r="109">
      <c r="C109" s="708"/>
      <c r="D109" s="708"/>
      <c r="E109" s="708"/>
      <c r="F109" s="708"/>
    </row>
    <row r="110">
      <c r="C110" s="708"/>
      <c r="D110" s="708"/>
      <c r="E110" s="708"/>
      <c r="F110" s="708"/>
    </row>
    <row r="111">
      <c r="C111" s="708"/>
      <c r="D111" s="708"/>
      <c r="E111" s="708"/>
      <c r="F111" s="708"/>
    </row>
    <row r="112">
      <c r="C112" s="708"/>
      <c r="D112" s="708"/>
      <c r="E112" s="708"/>
      <c r="F112" s="708"/>
    </row>
    <row r="113">
      <c r="C113" s="708"/>
      <c r="D113" s="708"/>
      <c r="E113" s="708"/>
      <c r="F113" s="708"/>
    </row>
    <row r="114">
      <c r="C114" s="708"/>
      <c r="D114" s="708"/>
      <c r="E114" s="708"/>
      <c r="F114" s="708"/>
    </row>
    <row r="115">
      <c r="C115" s="708"/>
      <c r="D115" s="708"/>
      <c r="E115" s="708"/>
      <c r="F115" s="708"/>
    </row>
    <row r="116">
      <c r="C116" s="708"/>
      <c r="D116" s="708"/>
      <c r="E116" s="708"/>
      <c r="F116" s="708"/>
    </row>
    <row r="117">
      <c r="C117" s="708"/>
      <c r="D117" s="708"/>
      <c r="E117" s="708"/>
      <c r="F117" s="708"/>
    </row>
    <row r="118">
      <c r="C118" s="708"/>
      <c r="D118" s="708"/>
      <c r="E118" s="708"/>
      <c r="F118" s="708"/>
    </row>
    <row r="119">
      <c r="C119" s="708"/>
      <c r="D119" s="708"/>
      <c r="E119" s="708"/>
      <c r="F119" s="708"/>
    </row>
    <row r="120">
      <c r="C120" s="708"/>
      <c r="D120" s="708"/>
      <c r="E120" s="708"/>
      <c r="F120" s="708"/>
    </row>
    <row r="121">
      <c r="C121" s="708"/>
      <c r="D121" s="708"/>
      <c r="E121" s="708"/>
      <c r="F121" s="708"/>
    </row>
    <row r="122">
      <c r="C122" s="708"/>
      <c r="D122" s="708"/>
      <c r="E122" s="708"/>
      <c r="F122" s="708"/>
    </row>
    <row r="123">
      <c r="C123" s="708"/>
      <c r="D123" s="708"/>
      <c r="E123" s="708"/>
      <c r="F123" s="708"/>
    </row>
    <row r="124">
      <c r="C124" s="708"/>
      <c r="D124" s="708"/>
      <c r="E124" s="708"/>
      <c r="F124" s="708"/>
    </row>
    <row r="125">
      <c r="C125" s="708"/>
      <c r="D125" s="708"/>
      <c r="E125" s="708"/>
      <c r="F125" s="708"/>
    </row>
    <row r="126">
      <c r="C126" s="708"/>
      <c r="D126" s="708"/>
      <c r="E126" s="708"/>
      <c r="F126" s="708"/>
    </row>
    <row r="127">
      <c r="C127" s="708"/>
      <c r="D127" s="708"/>
      <c r="E127" s="708"/>
      <c r="F127" s="708"/>
    </row>
    <row r="128">
      <c r="C128" s="708"/>
      <c r="D128" s="708"/>
      <c r="E128" s="708"/>
      <c r="F128" s="708"/>
    </row>
    <row r="129">
      <c r="C129" s="708"/>
      <c r="D129" s="708"/>
      <c r="E129" s="708"/>
      <c r="F129" s="708"/>
    </row>
    <row r="130">
      <c r="C130" s="708"/>
      <c r="D130" s="708"/>
      <c r="E130" s="708"/>
      <c r="F130" s="708"/>
    </row>
    <row r="131">
      <c r="C131" s="708"/>
      <c r="D131" s="708"/>
      <c r="E131" s="708"/>
      <c r="F131" s="708"/>
    </row>
    <row r="132">
      <c r="C132" s="708"/>
      <c r="D132" s="708"/>
      <c r="E132" s="708"/>
      <c r="F132" s="708"/>
    </row>
    <row r="133">
      <c r="C133" s="708"/>
      <c r="D133" s="708"/>
      <c r="E133" s="708"/>
      <c r="F133" s="708"/>
    </row>
    <row r="134">
      <c r="C134" s="708"/>
      <c r="D134" s="708"/>
      <c r="E134" s="708"/>
      <c r="F134" s="708"/>
    </row>
    <row r="135">
      <c r="C135" s="708"/>
      <c r="D135" s="708"/>
      <c r="E135" s="708"/>
      <c r="F135" s="708"/>
    </row>
    <row r="136">
      <c r="C136" s="708"/>
      <c r="D136" s="708"/>
      <c r="E136" s="708"/>
      <c r="F136" s="708"/>
    </row>
    <row r="137">
      <c r="C137" s="708"/>
      <c r="D137" s="708"/>
      <c r="E137" s="708"/>
      <c r="F137" s="708"/>
    </row>
    <row r="138">
      <c r="C138" s="708"/>
      <c r="D138" s="708"/>
      <c r="E138" s="708"/>
      <c r="F138" s="708"/>
    </row>
    <row r="139">
      <c r="C139" s="708"/>
      <c r="D139" s="708"/>
      <c r="E139" s="708"/>
      <c r="F139" s="708"/>
    </row>
    <row r="140">
      <c r="C140" s="708"/>
      <c r="D140" s="708"/>
      <c r="E140" s="708"/>
      <c r="F140" s="708"/>
    </row>
    <row r="141">
      <c r="C141" s="708"/>
      <c r="D141" s="708"/>
      <c r="E141" s="708"/>
      <c r="F141" s="708"/>
    </row>
    <row r="142">
      <c r="C142" s="708"/>
      <c r="D142" s="708"/>
      <c r="E142" s="708"/>
      <c r="F142" s="708"/>
    </row>
    <row r="143">
      <c r="C143" s="708"/>
      <c r="D143" s="708"/>
      <c r="E143" s="708"/>
      <c r="F143" s="708"/>
    </row>
    <row r="144">
      <c r="C144" s="708"/>
      <c r="D144" s="708"/>
      <c r="E144" s="708"/>
      <c r="F144" s="708"/>
    </row>
    <row r="145">
      <c r="C145" s="708"/>
      <c r="D145" s="708"/>
      <c r="E145" s="708"/>
      <c r="F145" s="708"/>
    </row>
    <row r="146">
      <c r="C146" s="708"/>
      <c r="D146" s="708"/>
      <c r="E146" s="708"/>
      <c r="F146" s="708"/>
    </row>
    <row r="147">
      <c r="C147" s="708"/>
      <c r="D147" s="708"/>
      <c r="E147" s="708"/>
      <c r="F147" s="708"/>
    </row>
    <row r="148">
      <c r="C148" s="708"/>
      <c r="D148" s="708"/>
      <c r="E148" s="708"/>
      <c r="F148" s="708"/>
    </row>
    <row r="149">
      <c r="C149" s="708"/>
      <c r="D149" s="708"/>
      <c r="E149" s="708"/>
      <c r="F149" s="708"/>
    </row>
    <row r="150">
      <c r="C150" s="708"/>
      <c r="D150" s="708"/>
      <c r="E150" s="708"/>
      <c r="F150" s="708"/>
    </row>
    <row r="151">
      <c r="C151" s="708"/>
      <c r="D151" s="708"/>
      <c r="E151" s="708"/>
      <c r="F151" s="708"/>
    </row>
    <row r="152">
      <c r="C152" s="708"/>
      <c r="D152" s="708"/>
      <c r="E152" s="708"/>
      <c r="F152" s="708"/>
    </row>
    <row r="153">
      <c r="C153" s="708"/>
      <c r="D153" s="708"/>
      <c r="E153" s="708"/>
      <c r="F153" s="708"/>
    </row>
    <row r="154">
      <c r="C154" s="708"/>
      <c r="D154" s="708"/>
      <c r="E154" s="708"/>
      <c r="F154" s="708"/>
    </row>
    <row r="155">
      <c r="C155" s="708"/>
      <c r="D155" s="708"/>
      <c r="E155" s="708"/>
      <c r="F155" s="708"/>
    </row>
    <row r="156">
      <c r="C156" s="708"/>
      <c r="D156" s="708"/>
      <c r="E156" s="708"/>
      <c r="F156" s="708"/>
    </row>
    <row r="157">
      <c r="C157" s="708"/>
      <c r="D157" s="708"/>
      <c r="E157" s="708"/>
      <c r="F157" s="708"/>
    </row>
    <row r="158">
      <c r="C158" s="708"/>
      <c r="D158" s="708"/>
      <c r="E158" s="708"/>
      <c r="F158" s="708"/>
    </row>
    <row r="159">
      <c r="C159" s="708"/>
      <c r="D159" s="708"/>
      <c r="E159" s="708"/>
      <c r="F159" s="708"/>
    </row>
    <row r="160">
      <c r="C160" s="708"/>
      <c r="D160" s="708"/>
      <c r="E160" s="708"/>
      <c r="F160" s="708"/>
    </row>
    <row r="161">
      <c r="C161" s="708"/>
      <c r="D161" s="708"/>
      <c r="E161" s="708"/>
      <c r="F161" s="708"/>
    </row>
    <row r="162">
      <c r="C162" s="708"/>
      <c r="D162" s="708"/>
      <c r="E162" s="708"/>
      <c r="F162" s="708"/>
    </row>
    <row r="163">
      <c r="C163" s="708"/>
      <c r="D163" s="708"/>
      <c r="E163" s="708"/>
      <c r="F163" s="708"/>
    </row>
    <row r="164">
      <c r="C164" s="708"/>
      <c r="D164" s="708"/>
      <c r="E164" s="708"/>
      <c r="F164" s="708"/>
    </row>
    <row r="165">
      <c r="C165" s="708"/>
      <c r="D165" s="708"/>
      <c r="E165" s="708"/>
      <c r="F165" s="708"/>
    </row>
    <row r="166">
      <c r="C166" s="708"/>
      <c r="D166" s="708"/>
      <c r="E166" s="708"/>
      <c r="F166" s="708"/>
    </row>
    <row r="167">
      <c r="C167" s="708"/>
      <c r="D167" s="708"/>
      <c r="E167" s="708"/>
      <c r="F167" s="708"/>
    </row>
    <row r="168">
      <c r="C168" s="708"/>
      <c r="D168" s="708"/>
      <c r="E168" s="708"/>
      <c r="F168" s="708"/>
    </row>
    <row r="169">
      <c r="C169" s="708"/>
      <c r="D169" s="708"/>
      <c r="E169" s="708"/>
      <c r="F169" s="708"/>
    </row>
    <row r="170">
      <c r="C170" s="708"/>
      <c r="D170" s="708"/>
      <c r="E170" s="708"/>
      <c r="F170" s="708"/>
    </row>
    <row r="171">
      <c r="C171" s="708"/>
      <c r="D171" s="708"/>
      <c r="E171" s="708"/>
      <c r="F171" s="708"/>
    </row>
    <row r="172">
      <c r="C172" s="708"/>
      <c r="D172" s="708"/>
      <c r="E172" s="708"/>
      <c r="F172" s="708"/>
    </row>
    <row r="173">
      <c r="C173" s="708"/>
      <c r="D173" s="708"/>
      <c r="E173" s="708"/>
      <c r="F173" s="708"/>
    </row>
    <row r="174">
      <c r="C174" s="708"/>
      <c r="D174" s="708"/>
      <c r="E174" s="708"/>
      <c r="F174" s="708"/>
    </row>
    <row r="175">
      <c r="C175" s="708"/>
      <c r="D175" s="708"/>
      <c r="E175" s="708"/>
      <c r="F175" s="708"/>
    </row>
    <row r="176">
      <c r="C176" s="708"/>
      <c r="D176" s="708"/>
      <c r="E176" s="708"/>
      <c r="F176" s="708"/>
    </row>
    <row r="177">
      <c r="C177" s="708"/>
      <c r="D177" s="708"/>
      <c r="E177" s="708"/>
      <c r="F177" s="708"/>
    </row>
    <row r="178">
      <c r="C178" s="708"/>
      <c r="D178" s="708"/>
      <c r="E178" s="708"/>
      <c r="F178" s="708"/>
    </row>
    <row r="179">
      <c r="C179" s="708"/>
      <c r="D179" s="708"/>
      <c r="E179" s="708"/>
      <c r="F179" s="708"/>
    </row>
    <row r="180">
      <c r="C180" s="708"/>
      <c r="D180" s="708"/>
      <c r="E180" s="708"/>
      <c r="F180" s="708"/>
    </row>
    <row r="181">
      <c r="C181" s="708"/>
      <c r="D181" s="708"/>
      <c r="E181" s="708"/>
      <c r="F181" s="708"/>
    </row>
    <row r="182">
      <c r="C182" s="708"/>
      <c r="D182" s="708"/>
      <c r="E182" s="708"/>
      <c r="F182" s="708"/>
    </row>
    <row r="183">
      <c r="C183" s="708"/>
      <c r="D183" s="708"/>
      <c r="E183" s="708"/>
      <c r="F183" s="708"/>
    </row>
    <row r="184">
      <c r="C184" s="708"/>
      <c r="D184" s="708"/>
      <c r="E184" s="708"/>
      <c r="F184" s="708"/>
    </row>
    <row r="185">
      <c r="C185" s="708"/>
      <c r="D185" s="708"/>
      <c r="E185" s="708"/>
      <c r="F185" s="708"/>
    </row>
    <row r="186">
      <c r="C186" s="708"/>
      <c r="D186" s="708"/>
      <c r="E186" s="708"/>
      <c r="F186" s="708"/>
    </row>
    <row r="187">
      <c r="C187" s="708"/>
      <c r="D187" s="708"/>
      <c r="E187" s="708"/>
      <c r="F187" s="708"/>
    </row>
    <row r="188">
      <c r="C188" s="708"/>
      <c r="D188" s="708"/>
      <c r="E188" s="708"/>
      <c r="F188" s="708"/>
    </row>
    <row r="189">
      <c r="C189" s="708"/>
      <c r="D189" s="708"/>
      <c r="E189" s="708"/>
      <c r="F189" s="708"/>
    </row>
    <row r="190">
      <c r="C190" s="708"/>
      <c r="D190" s="708"/>
      <c r="E190" s="708"/>
      <c r="F190" s="708"/>
    </row>
    <row r="191">
      <c r="C191" s="708"/>
      <c r="D191" s="708"/>
      <c r="E191" s="708"/>
      <c r="F191" s="708"/>
    </row>
    <row r="192">
      <c r="C192" s="708"/>
      <c r="D192" s="708"/>
      <c r="E192" s="708"/>
      <c r="F192" s="708"/>
    </row>
    <row r="193">
      <c r="C193" s="708"/>
      <c r="D193" s="708"/>
      <c r="E193" s="708"/>
      <c r="F193" s="708"/>
    </row>
    <row r="194">
      <c r="C194" s="708"/>
      <c r="D194" s="708"/>
      <c r="E194" s="708"/>
      <c r="F194" s="708"/>
    </row>
    <row r="195">
      <c r="C195" s="708"/>
      <c r="D195" s="708"/>
      <c r="E195" s="708"/>
      <c r="F195" s="708"/>
    </row>
    <row r="196">
      <c r="C196" s="708"/>
      <c r="D196" s="708"/>
      <c r="E196" s="708"/>
      <c r="F196" s="708"/>
    </row>
    <row r="197">
      <c r="C197" s="708"/>
      <c r="D197" s="708"/>
      <c r="E197" s="708"/>
      <c r="F197" s="708"/>
    </row>
    <row r="198">
      <c r="C198" s="708"/>
      <c r="D198" s="708"/>
      <c r="E198" s="708"/>
      <c r="F198" s="708"/>
    </row>
    <row r="199">
      <c r="C199" s="708"/>
      <c r="D199" s="708"/>
      <c r="E199" s="708"/>
      <c r="F199" s="708"/>
    </row>
    <row r="200">
      <c r="C200" s="708"/>
      <c r="D200" s="708"/>
      <c r="E200" s="708"/>
      <c r="F200" s="708"/>
    </row>
    <row r="201">
      <c r="C201" s="708"/>
      <c r="D201" s="708"/>
      <c r="E201" s="708"/>
      <c r="F201" s="708"/>
    </row>
    <row r="202">
      <c r="C202" s="708"/>
      <c r="D202" s="708"/>
      <c r="E202" s="708"/>
      <c r="F202" s="708"/>
    </row>
    <row r="203">
      <c r="C203" s="708"/>
      <c r="D203" s="708"/>
      <c r="E203" s="708"/>
      <c r="F203" s="708"/>
    </row>
    <row r="204">
      <c r="C204" s="708"/>
      <c r="D204" s="708"/>
      <c r="E204" s="708"/>
      <c r="F204" s="708"/>
    </row>
    <row r="205">
      <c r="C205" s="708"/>
      <c r="D205" s="708"/>
      <c r="E205" s="708"/>
      <c r="F205" s="708"/>
    </row>
    <row r="206">
      <c r="C206" s="708"/>
      <c r="D206" s="708"/>
      <c r="E206" s="708"/>
      <c r="F206" s="708"/>
    </row>
    <row r="207">
      <c r="C207" s="708"/>
      <c r="D207" s="708"/>
      <c r="E207" s="708"/>
      <c r="F207" s="708"/>
    </row>
    <row r="208">
      <c r="C208" s="708"/>
      <c r="D208" s="708"/>
      <c r="E208" s="708"/>
      <c r="F208" s="708"/>
    </row>
    <row r="209">
      <c r="C209" s="708"/>
      <c r="D209" s="708"/>
      <c r="E209" s="708"/>
      <c r="F209" s="708"/>
    </row>
    <row r="210">
      <c r="C210" s="708"/>
      <c r="D210" s="708"/>
      <c r="E210" s="708"/>
      <c r="F210" s="708"/>
    </row>
    <row r="211">
      <c r="C211" s="708"/>
      <c r="D211" s="708"/>
      <c r="E211" s="708"/>
      <c r="F211" s="708"/>
    </row>
    <row r="212">
      <c r="C212" s="708"/>
      <c r="D212" s="708"/>
      <c r="E212" s="708"/>
      <c r="F212" s="708"/>
    </row>
    <row r="213">
      <c r="C213" s="708"/>
      <c r="D213" s="708"/>
      <c r="E213" s="708"/>
      <c r="F213" s="708"/>
    </row>
    <row r="214">
      <c r="C214" s="708"/>
      <c r="D214" s="708"/>
      <c r="E214" s="708"/>
      <c r="F214" s="708"/>
    </row>
    <row r="215">
      <c r="C215" s="708"/>
      <c r="D215" s="708"/>
      <c r="E215" s="708"/>
      <c r="F215" s="708"/>
    </row>
    <row r="216">
      <c r="C216" s="708"/>
      <c r="D216" s="708"/>
      <c r="E216" s="708"/>
      <c r="F216" s="708"/>
    </row>
    <row r="217">
      <c r="C217" s="708"/>
      <c r="D217" s="708"/>
      <c r="E217" s="708"/>
      <c r="F217" s="708"/>
    </row>
    <row r="218">
      <c r="C218" s="708"/>
      <c r="D218" s="708"/>
      <c r="E218" s="708"/>
      <c r="F218" s="708"/>
    </row>
    <row r="219">
      <c r="C219" s="708"/>
      <c r="D219" s="708"/>
      <c r="E219" s="708"/>
      <c r="F219" s="708"/>
    </row>
    <row r="220">
      <c r="C220" s="708"/>
      <c r="D220" s="708"/>
      <c r="E220" s="708"/>
      <c r="F220" s="708"/>
    </row>
    <row r="221">
      <c r="C221" s="708"/>
      <c r="D221" s="708"/>
      <c r="E221" s="708"/>
      <c r="F221" s="708"/>
    </row>
    <row r="222">
      <c r="C222" s="708"/>
      <c r="D222" s="708"/>
      <c r="E222" s="708"/>
      <c r="F222" s="708"/>
    </row>
    <row r="223">
      <c r="C223" s="708"/>
      <c r="D223" s="708"/>
      <c r="E223" s="708"/>
      <c r="F223" s="708"/>
    </row>
    <row r="224">
      <c r="C224" s="708"/>
      <c r="D224" s="708"/>
      <c r="E224" s="708"/>
      <c r="F224" s="708"/>
    </row>
    <row r="225">
      <c r="C225" s="708"/>
      <c r="D225" s="708"/>
      <c r="E225" s="708"/>
      <c r="F225" s="708"/>
    </row>
    <row r="226">
      <c r="C226" s="708"/>
      <c r="D226" s="708"/>
      <c r="E226" s="708"/>
      <c r="F226" s="708"/>
    </row>
    <row r="227">
      <c r="C227" s="708"/>
      <c r="D227" s="708"/>
      <c r="E227" s="708"/>
      <c r="F227" s="708"/>
    </row>
    <row r="228">
      <c r="C228" s="708"/>
      <c r="D228" s="708"/>
      <c r="E228" s="708"/>
      <c r="F228" s="708"/>
    </row>
    <row r="229">
      <c r="C229" s="708"/>
      <c r="D229" s="708"/>
      <c r="E229" s="708"/>
      <c r="F229" s="708"/>
    </row>
    <row r="230">
      <c r="C230" s="708"/>
      <c r="D230" s="708"/>
      <c r="E230" s="708"/>
      <c r="F230" s="708"/>
    </row>
    <row r="231">
      <c r="C231" s="708"/>
      <c r="D231" s="708"/>
      <c r="E231" s="708"/>
      <c r="F231" s="708"/>
    </row>
    <row r="232">
      <c r="C232" s="708"/>
      <c r="D232" s="708"/>
      <c r="E232" s="708"/>
      <c r="F232" s="708"/>
    </row>
    <row r="233">
      <c r="C233" s="708"/>
      <c r="D233" s="708"/>
      <c r="E233" s="708"/>
      <c r="F233" s="708"/>
    </row>
    <row r="234">
      <c r="C234" s="708"/>
      <c r="D234" s="708"/>
      <c r="E234" s="708"/>
      <c r="F234" s="708"/>
    </row>
    <row r="235">
      <c r="C235" s="708"/>
      <c r="D235" s="708"/>
      <c r="E235" s="708"/>
      <c r="F235" s="708"/>
    </row>
    <row r="236">
      <c r="C236" s="708"/>
      <c r="D236" s="708"/>
      <c r="E236" s="708"/>
      <c r="F236" s="708"/>
    </row>
    <row r="237">
      <c r="C237" s="708"/>
      <c r="D237" s="708"/>
      <c r="E237" s="708"/>
      <c r="F237" s="708"/>
    </row>
    <row r="238">
      <c r="C238" s="708"/>
      <c r="D238" s="708"/>
      <c r="E238" s="708"/>
      <c r="F238" s="708"/>
    </row>
    <row r="239">
      <c r="C239" s="708"/>
      <c r="D239" s="708"/>
      <c r="E239" s="708"/>
      <c r="F239" s="708"/>
    </row>
    <row r="240">
      <c r="C240" s="708"/>
      <c r="D240" s="708"/>
      <c r="E240" s="708"/>
      <c r="F240" s="708"/>
    </row>
    <row r="241">
      <c r="C241" s="708"/>
      <c r="D241" s="708"/>
      <c r="E241" s="708"/>
      <c r="F241" s="708"/>
    </row>
    <row r="242">
      <c r="C242" s="708"/>
      <c r="D242" s="708"/>
      <c r="E242" s="708"/>
      <c r="F242" s="708"/>
    </row>
    <row r="243">
      <c r="C243" s="708"/>
      <c r="D243" s="708"/>
      <c r="E243" s="708"/>
      <c r="F243" s="708"/>
    </row>
    <row r="244">
      <c r="C244" s="708"/>
      <c r="D244" s="708"/>
      <c r="E244" s="708"/>
      <c r="F244" s="708"/>
    </row>
    <row r="245">
      <c r="C245" s="708"/>
      <c r="D245" s="708"/>
      <c r="E245" s="708"/>
      <c r="F245" s="708"/>
    </row>
    <row r="246">
      <c r="C246" s="708"/>
      <c r="D246" s="708"/>
      <c r="E246" s="708"/>
      <c r="F246" s="708"/>
    </row>
    <row r="247">
      <c r="C247" s="708"/>
      <c r="D247" s="708"/>
      <c r="E247" s="708"/>
      <c r="F247" s="708"/>
    </row>
    <row r="248">
      <c r="C248" s="708"/>
      <c r="D248" s="708"/>
      <c r="E248" s="708"/>
      <c r="F248" s="708"/>
    </row>
    <row r="249">
      <c r="C249" s="708"/>
      <c r="D249" s="708"/>
      <c r="E249" s="708"/>
      <c r="F249" s="708"/>
    </row>
    <row r="250">
      <c r="C250" s="708"/>
      <c r="D250" s="708"/>
      <c r="E250" s="708"/>
      <c r="F250" s="708"/>
    </row>
    <row r="251">
      <c r="C251" s="708"/>
      <c r="D251" s="708"/>
      <c r="E251" s="708"/>
      <c r="F251" s="708"/>
    </row>
    <row r="252">
      <c r="C252" s="708"/>
      <c r="D252" s="708"/>
      <c r="E252" s="708"/>
      <c r="F252" s="708"/>
    </row>
    <row r="253">
      <c r="C253" s="708"/>
      <c r="D253" s="708"/>
      <c r="E253" s="708"/>
      <c r="F253" s="708"/>
    </row>
    <row r="254">
      <c r="C254" s="708"/>
      <c r="D254" s="708"/>
      <c r="E254" s="708"/>
      <c r="F254" s="708"/>
    </row>
    <row r="255">
      <c r="C255" s="708"/>
      <c r="D255" s="708"/>
      <c r="E255" s="708"/>
      <c r="F255" s="708"/>
    </row>
    <row r="256">
      <c r="C256" s="708"/>
      <c r="D256" s="708"/>
      <c r="E256" s="708"/>
      <c r="F256" s="708"/>
    </row>
    <row r="257">
      <c r="C257" s="708"/>
      <c r="D257" s="708"/>
      <c r="E257" s="708"/>
      <c r="F257" s="708"/>
    </row>
    <row r="258">
      <c r="C258" s="708"/>
      <c r="D258" s="708"/>
      <c r="E258" s="708"/>
      <c r="F258" s="708"/>
    </row>
    <row r="259">
      <c r="C259" s="708"/>
      <c r="D259" s="708"/>
      <c r="E259" s="708"/>
      <c r="F259" s="708"/>
    </row>
    <row r="260">
      <c r="C260" s="708"/>
      <c r="D260" s="708"/>
      <c r="E260" s="708"/>
      <c r="F260" s="708"/>
    </row>
    <row r="261">
      <c r="C261" s="708"/>
      <c r="D261" s="708"/>
      <c r="E261" s="708"/>
      <c r="F261" s="708"/>
    </row>
    <row r="262">
      <c r="C262" s="708"/>
      <c r="D262" s="708"/>
      <c r="E262" s="708"/>
      <c r="F262" s="708"/>
    </row>
    <row r="263">
      <c r="C263" s="708"/>
      <c r="D263" s="708"/>
      <c r="E263" s="708"/>
      <c r="F263" s="708"/>
    </row>
    <row r="264">
      <c r="C264" s="708"/>
      <c r="D264" s="708"/>
      <c r="E264" s="708"/>
      <c r="F264" s="708"/>
    </row>
    <row r="265">
      <c r="C265" s="708"/>
      <c r="D265" s="708"/>
      <c r="E265" s="708"/>
      <c r="F265" s="708"/>
    </row>
    <row r="266">
      <c r="C266" s="708"/>
      <c r="D266" s="708"/>
      <c r="E266" s="708"/>
      <c r="F266" s="708"/>
    </row>
    <row r="267">
      <c r="C267" s="708"/>
      <c r="D267" s="708"/>
      <c r="E267" s="708"/>
      <c r="F267" s="708"/>
    </row>
    <row r="268">
      <c r="C268" s="708"/>
      <c r="D268" s="708"/>
      <c r="E268" s="708"/>
      <c r="F268" s="708"/>
    </row>
    <row r="269">
      <c r="C269" s="708"/>
      <c r="D269" s="708"/>
      <c r="E269" s="708"/>
      <c r="F269" s="708"/>
    </row>
    <row r="270">
      <c r="C270" s="708"/>
      <c r="D270" s="708"/>
      <c r="E270" s="708"/>
      <c r="F270" s="708"/>
    </row>
    <row r="271">
      <c r="C271" s="708"/>
      <c r="D271" s="708"/>
      <c r="E271" s="708"/>
      <c r="F271" s="708"/>
    </row>
    <row r="272">
      <c r="C272" s="708"/>
      <c r="D272" s="708"/>
      <c r="E272" s="708"/>
      <c r="F272" s="708"/>
    </row>
    <row r="273">
      <c r="C273" s="708"/>
      <c r="D273" s="708"/>
      <c r="E273" s="708"/>
      <c r="F273" s="708"/>
    </row>
    <row r="274">
      <c r="C274" s="708"/>
      <c r="D274" s="708"/>
      <c r="E274" s="708"/>
      <c r="F274" s="708"/>
    </row>
    <row r="275">
      <c r="C275" s="708"/>
      <c r="D275" s="708"/>
      <c r="E275" s="708"/>
      <c r="F275" s="708"/>
    </row>
    <row r="276">
      <c r="C276" s="708"/>
      <c r="D276" s="708"/>
      <c r="E276" s="708"/>
      <c r="F276" s="708"/>
    </row>
    <row r="277">
      <c r="C277" s="708"/>
      <c r="D277" s="708"/>
      <c r="E277" s="708"/>
      <c r="F277" s="708"/>
    </row>
    <row r="278">
      <c r="C278" s="708"/>
      <c r="D278" s="708"/>
      <c r="E278" s="708"/>
      <c r="F278" s="708"/>
    </row>
    <row r="279">
      <c r="C279" s="708"/>
      <c r="D279" s="708"/>
      <c r="E279" s="708"/>
      <c r="F279" s="708"/>
    </row>
    <row r="280">
      <c r="C280" s="708"/>
      <c r="D280" s="708"/>
      <c r="E280" s="708"/>
      <c r="F280" s="708"/>
    </row>
    <row r="281">
      <c r="C281" s="708"/>
      <c r="D281" s="708"/>
      <c r="E281" s="708"/>
      <c r="F281" s="708"/>
    </row>
    <row r="282">
      <c r="C282" s="708"/>
      <c r="D282" s="708"/>
      <c r="E282" s="708"/>
      <c r="F282" s="708"/>
    </row>
    <row r="283">
      <c r="C283" s="708"/>
      <c r="D283" s="708"/>
      <c r="E283" s="708"/>
      <c r="F283" s="708"/>
    </row>
    <row r="284">
      <c r="C284" s="708"/>
      <c r="D284" s="708"/>
      <c r="E284" s="708"/>
      <c r="F284" s="708"/>
    </row>
    <row r="285">
      <c r="C285" s="708"/>
      <c r="D285" s="708"/>
      <c r="E285" s="708"/>
      <c r="F285" s="708"/>
    </row>
    <row r="286">
      <c r="C286" s="708"/>
      <c r="D286" s="708"/>
      <c r="E286" s="708"/>
      <c r="F286" s="708"/>
    </row>
    <row r="287">
      <c r="C287" s="708"/>
      <c r="D287" s="708"/>
      <c r="E287" s="708"/>
      <c r="F287" s="708"/>
    </row>
    <row r="288">
      <c r="C288" s="708"/>
      <c r="D288" s="708"/>
      <c r="E288" s="708"/>
      <c r="F288" s="708"/>
    </row>
    <row r="289">
      <c r="C289" s="708"/>
      <c r="D289" s="708"/>
      <c r="E289" s="708"/>
      <c r="F289" s="708"/>
    </row>
    <row r="290">
      <c r="C290" s="708"/>
      <c r="D290" s="708"/>
      <c r="E290" s="708"/>
      <c r="F290" s="708"/>
    </row>
    <row r="291">
      <c r="C291" s="708"/>
      <c r="D291" s="708"/>
      <c r="E291" s="708"/>
      <c r="F291" s="708"/>
    </row>
    <row r="292">
      <c r="C292" s="708"/>
      <c r="D292" s="708"/>
      <c r="E292" s="708"/>
      <c r="F292" s="708"/>
    </row>
    <row r="293">
      <c r="C293" s="708"/>
      <c r="D293" s="708"/>
      <c r="E293" s="708"/>
      <c r="F293" s="708"/>
    </row>
    <row r="294">
      <c r="C294" s="708"/>
      <c r="D294" s="708"/>
      <c r="E294" s="708"/>
      <c r="F294" s="708"/>
    </row>
    <row r="295">
      <c r="C295" s="708"/>
      <c r="D295" s="708"/>
      <c r="E295" s="708"/>
      <c r="F295" s="708"/>
    </row>
    <row r="296">
      <c r="C296" s="708"/>
      <c r="D296" s="708"/>
      <c r="E296" s="708"/>
      <c r="F296" s="708"/>
    </row>
    <row r="297">
      <c r="C297" s="708"/>
      <c r="D297" s="708"/>
      <c r="E297" s="708"/>
      <c r="F297" s="708"/>
    </row>
    <row r="298">
      <c r="C298" s="708"/>
      <c r="D298" s="708"/>
      <c r="E298" s="708"/>
      <c r="F298" s="708"/>
    </row>
    <row r="299">
      <c r="C299" s="708"/>
      <c r="D299" s="708"/>
      <c r="E299" s="708"/>
      <c r="F299" s="708"/>
    </row>
    <row r="300">
      <c r="C300" s="708"/>
      <c r="D300" s="708"/>
      <c r="E300" s="708"/>
      <c r="F300" s="708"/>
    </row>
    <row r="301">
      <c r="C301" s="708"/>
      <c r="D301" s="708"/>
      <c r="E301" s="708"/>
      <c r="F301" s="708"/>
    </row>
    <row r="302">
      <c r="C302" s="708"/>
      <c r="D302" s="708"/>
      <c r="E302" s="708"/>
      <c r="F302" s="708"/>
    </row>
    <row r="303">
      <c r="C303" s="708"/>
      <c r="D303" s="708"/>
      <c r="E303" s="708"/>
      <c r="F303" s="708"/>
    </row>
    <row r="304">
      <c r="C304" s="708"/>
      <c r="D304" s="708"/>
      <c r="E304" s="708"/>
      <c r="F304" s="708"/>
    </row>
    <row r="305">
      <c r="C305" s="708"/>
      <c r="D305" s="708"/>
      <c r="E305" s="708"/>
      <c r="F305" s="708"/>
    </row>
    <row r="306">
      <c r="C306" s="708"/>
      <c r="D306" s="708"/>
      <c r="E306" s="708"/>
      <c r="F306" s="708"/>
    </row>
    <row r="307">
      <c r="C307" s="708"/>
      <c r="D307" s="708"/>
      <c r="E307" s="708"/>
      <c r="F307" s="708"/>
    </row>
    <row r="308">
      <c r="C308" s="708"/>
      <c r="D308" s="708"/>
      <c r="E308" s="708"/>
      <c r="F308" s="708"/>
    </row>
    <row r="309">
      <c r="C309" s="708"/>
      <c r="D309" s="708"/>
      <c r="E309" s="708"/>
      <c r="F309" s="708"/>
    </row>
    <row r="310">
      <c r="C310" s="708"/>
      <c r="D310" s="708"/>
      <c r="E310" s="708"/>
      <c r="F310" s="708"/>
    </row>
    <row r="311">
      <c r="C311" s="708"/>
      <c r="D311" s="708"/>
      <c r="E311" s="708"/>
      <c r="F311" s="708"/>
    </row>
    <row r="312">
      <c r="C312" s="708"/>
      <c r="D312" s="708"/>
      <c r="E312" s="708"/>
      <c r="F312" s="708"/>
    </row>
    <row r="313">
      <c r="C313" s="708"/>
      <c r="D313" s="708"/>
      <c r="E313" s="708"/>
      <c r="F313" s="708"/>
    </row>
    <row r="314">
      <c r="C314" s="708"/>
      <c r="D314" s="708"/>
      <c r="E314" s="708"/>
      <c r="F314" s="708"/>
    </row>
    <row r="315">
      <c r="C315" s="708"/>
      <c r="D315" s="708"/>
      <c r="E315" s="708"/>
      <c r="F315" s="708"/>
    </row>
    <row r="316">
      <c r="C316" s="708"/>
      <c r="D316" s="708"/>
      <c r="E316" s="708"/>
      <c r="F316" s="708"/>
    </row>
    <row r="317">
      <c r="C317" s="708"/>
      <c r="D317" s="708"/>
      <c r="E317" s="708"/>
      <c r="F317" s="708"/>
    </row>
    <row r="318">
      <c r="C318" s="708"/>
      <c r="D318" s="708"/>
      <c r="E318" s="708"/>
      <c r="F318" s="708"/>
    </row>
    <row r="319">
      <c r="C319" s="708"/>
      <c r="D319" s="708"/>
      <c r="E319" s="708"/>
      <c r="F319" s="708"/>
    </row>
    <row r="320">
      <c r="C320" s="708"/>
      <c r="D320" s="708"/>
      <c r="E320" s="708"/>
      <c r="F320" s="708"/>
    </row>
    <row r="321">
      <c r="C321" s="708"/>
      <c r="D321" s="708"/>
      <c r="E321" s="708"/>
      <c r="F321" s="708"/>
    </row>
    <row r="322">
      <c r="C322" s="708"/>
      <c r="D322" s="708"/>
      <c r="E322" s="708"/>
      <c r="F322" s="708"/>
    </row>
    <row r="323">
      <c r="C323" s="708"/>
      <c r="D323" s="708"/>
      <c r="E323" s="708"/>
      <c r="F323" s="708"/>
    </row>
    <row r="324">
      <c r="C324" s="708"/>
      <c r="D324" s="708"/>
      <c r="E324" s="708"/>
      <c r="F324" s="708"/>
    </row>
    <row r="325">
      <c r="C325" s="708"/>
      <c r="D325" s="708"/>
      <c r="E325" s="708"/>
      <c r="F325" s="708"/>
    </row>
    <row r="326">
      <c r="C326" s="708"/>
      <c r="D326" s="708"/>
      <c r="E326" s="708"/>
      <c r="F326" s="708"/>
    </row>
    <row r="327">
      <c r="C327" s="708"/>
      <c r="D327" s="708"/>
      <c r="E327" s="708"/>
      <c r="F327" s="708"/>
    </row>
    <row r="328">
      <c r="C328" s="708"/>
      <c r="D328" s="708"/>
      <c r="E328" s="708"/>
      <c r="F328" s="708"/>
    </row>
    <row r="329">
      <c r="C329" s="708"/>
      <c r="D329" s="708"/>
      <c r="E329" s="708"/>
      <c r="F329" s="708"/>
    </row>
    <row r="330">
      <c r="C330" s="708"/>
      <c r="D330" s="708"/>
      <c r="E330" s="708"/>
      <c r="F330" s="708"/>
    </row>
    <row r="331">
      <c r="C331" s="708"/>
      <c r="D331" s="708"/>
      <c r="E331" s="708"/>
      <c r="F331" s="708"/>
    </row>
    <row r="332">
      <c r="C332" s="708"/>
      <c r="D332" s="708"/>
      <c r="E332" s="708"/>
      <c r="F332" s="708"/>
    </row>
    <row r="333">
      <c r="C333" s="708"/>
      <c r="D333" s="708"/>
      <c r="E333" s="708"/>
      <c r="F333" s="708"/>
    </row>
    <row r="334">
      <c r="C334" s="708"/>
      <c r="D334" s="708"/>
      <c r="E334" s="708"/>
      <c r="F334" s="708"/>
    </row>
    <row r="335">
      <c r="C335" s="708"/>
      <c r="D335" s="708"/>
      <c r="E335" s="708"/>
      <c r="F335" s="708"/>
    </row>
    <row r="336">
      <c r="C336" s="708"/>
      <c r="D336" s="708"/>
      <c r="E336" s="708"/>
      <c r="F336" s="708"/>
    </row>
    <row r="337">
      <c r="C337" s="708"/>
      <c r="D337" s="708"/>
      <c r="E337" s="708"/>
      <c r="F337" s="708"/>
    </row>
    <row r="338">
      <c r="C338" s="708"/>
      <c r="D338" s="708"/>
      <c r="E338" s="708"/>
      <c r="F338" s="708"/>
    </row>
    <row r="339">
      <c r="C339" s="708"/>
      <c r="D339" s="708"/>
      <c r="E339" s="708"/>
      <c r="F339" s="708"/>
    </row>
    <row r="340">
      <c r="C340" s="708"/>
      <c r="D340" s="708"/>
      <c r="E340" s="708"/>
      <c r="F340" s="708"/>
    </row>
    <row r="341">
      <c r="C341" s="708"/>
      <c r="D341" s="708"/>
      <c r="E341" s="708"/>
      <c r="F341" s="708"/>
    </row>
    <row r="342">
      <c r="C342" s="708"/>
      <c r="D342" s="708"/>
      <c r="E342" s="708"/>
      <c r="F342" s="708"/>
    </row>
    <row r="343">
      <c r="C343" s="708"/>
      <c r="D343" s="708"/>
      <c r="E343" s="708"/>
      <c r="F343" s="708"/>
    </row>
    <row r="344">
      <c r="C344" s="708"/>
      <c r="D344" s="708"/>
      <c r="E344" s="708"/>
      <c r="F344" s="708"/>
    </row>
    <row r="345">
      <c r="C345" s="708"/>
      <c r="D345" s="708"/>
      <c r="E345" s="708"/>
      <c r="F345" s="708"/>
    </row>
    <row r="346">
      <c r="C346" s="708"/>
      <c r="D346" s="708"/>
      <c r="E346" s="708"/>
      <c r="F346" s="708"/>
    </row>
    <row r="347">
      <c r="C347" s="708"/>
      <c r="D347" s="708"/>
      <c r="E347" s="708"/>
      <c r="F347" s="708"/>
    </row>
    <row r="348">
      <c r="C348" s="708"/>
      <c r="D348" s="708"/>
      <c r="E348" s="708"/>
      <c r="F348" s="708"/>
    </row>
    <row r="349">
      <c r="C349" s="708"/>
      <c r="D349" s="708"/>
      <c r="E349" s="708"/>
      <c r="F349" s="708"/>
    </row>
    <row r="350">
      <c r="C350" s="708"/>
      <c r="D350" s="708"/>
      <c r="E350" s="708"/>
      <c r="F350" s="708"/>
    </row>
    <row r="351">
      <c r="C351" s="708"/>
      <c r="D351" s="708"/>
      <c r="E351" s="708"/>
      <c r="F351" s="708"/>
    </row>
    <row r="352">
      <c r="C352" s="708"/>
      <c r="D352" s="708"/>
      <c r="E352" s="708"/>
      <c r="F352" s="708"/>
    </row>
    <row r="353">
      <c r="C353" s="708"/>
      <c r="D353" s="708"/>
      <c r="E353" s="708"/>
      <c r="F353" s="708"/>
    </row>
    <row r="354">
      <c r="C354" s="708"/>
      <c r="D354" s="708"/>
      <c r="E354" s="708"/>
      <c r="F354" s="708"/>
    </row>
    <row r="355">
      <c r="C355" s="708"/>
      <c r="D355" s="708"/>
      <c r="E355" s="708"/>
      <c r="F355" s="708"/>
    </row>
    <row r="356">
      <c r="C356" s="708"/>
      <c r="D356" s="708"/>
      <c r="E356" s="708"/>
      <c r="F356" s="708"/>
    </row>
    <row r="357">
      <c r="C357" s="708"/>
      <c r="D357" s="708"/>
      <c r="E357" s="708"/>
      <c r="F357" s="708"/>
    </row>
    <row r="358">
      <c r="C358" s="708"/>
      <c r="D358" s="708"/>
      <c r="E358" s="708"/>
      <c r="F358" s="708"/>
    </row>
    <row r="359">
      <c r="C359" s="708"/>
      <c r="D359" s="708"/>
      <c r="E359" s="708"/>
      <c r="F359" s="708"/>
    </row>
    <row r="360">
      <c r="C360" s="708"/>
      <c r="D360" s="708"/>
      <c r="E360" s="708"/>
      <c r="F360" s="708"/>
    </row>
    <row r="361">
      <c r="C361" s="708"/>
      <c r="D361" s="708"/>
      <c r="E361" s="708"/>
      <c r="F361" s="708"/>
    </row>
    <row r="362">
      <c r="C362" s="708"/>
      <c r="D362" s="708"/>
      <c r="E362" s="708"/>
      <c r="F362" s="708"/>
    </row>
    <row r="363">
      <c r="C363" s="708"/>
      <c r="D363" s="708"/>
      <c r="E363" s="708"/>
      <c r="F363" s="708"/>
    </row>
    <row r="364">
      <c r="C364" s="708"/>
      <c r="D364" s="708"/>
      <c r="E364" s="708"/>
      <c r="F364" s="708"/>
    </row>
    <row r="365">
      <c r="C365" s="708"/>
      <c r="D365" s="708"/>
      <c r="E365" s="708"/>
      <c r="F365" s="708"/>
    </row>
    <row r="366">
      <c r="C366" s="708"/>
      <c r="D366" s="708"/>
      <c r="E366" s="708"/>
      <c r="F366" s="708"/>
    </row>
    <row r="367">
      <c r="C367" s="708"/>
      <c r="D367" s="708"/>
      <c r="E367" s="708"/>
      <c r="F367" s="708"/>
    </row>
    <row r="368">
      <c r="C368" s="708"/>
      <c r="D368" s="708"/>
      <c r="E368" s="708"/>
      <c r="F368" s="708"/>
    </row>
    <row r="369">
      <c r="C369" s="708"/>
      <c r="D369" s="708"/>
      <c r="E369" s="708"/>
      <c r="F369" s="708"/>
    </row>
    <row r="370">
      <c r="C370" s="708"/>
      <c r="D370" s="708"/>
      <c r="E370" s="708"/>
      <c r="F370" s="708"/>
    </row>
    <row r="371">
      <c r="C371" s="708"/>
      <c r="D371" s="708"/>
      <c r="E371" s="708"/>
      <c r="F371" s="708"/>
    </row>
    <row r="372">
      <c r="C372" s="708"/>
      <c r="D372" s="708"/>
      <c r="E372" s="708"/>
      <c r="F372" s="708"/>
    </row>
    <row r="373">
      <c r="C373" s="708"/>
      <c r="D373" s="708"/>
      <c r="E373" s="708"/>
      <c r="F373" s="708"/>
    </row>
    <row r="374">
      <c r="C374" s="708"/>
      <c r="D374" s="708"/>
      <c r="E374" s="708"/>
      <c r="F374" s="708"/>
    </row>
    <row r="375">
      <c r="C375" s="708"/>
      <c r="D375" s="708"/>
      <c r="E375" s="708"/>
      <c r="F375" s="708"/>
    </row>
    <row r="376">
      <c r="C376" s="708"/>
      <c r="D376" s="708"/>
      <c r="E376" s="708"/>
      <c r="F376" s="708"/>
    </row>
    <row r="377">
      <c r="C377" s="708"/>
      <c r="D377" s="708"/>
      <c r="E377" s="708"/>
      <c r="F377" s="708"/>
    </row>
    <row r="378">
      <c r="C378" s="708"/>
      <c r="D378" s="708"/>
      <c r="E378" s="708"/>
      <c r="F378" s="708"/>
    </row>
    <row r="379">
      <c r="C379" s="708"/>
      <c r="D379" s="708"/>
      <c r="E379" s="708"/>
      <c r="F379" s="708"/>
    </row>
    <row r="380">
      <c r="C380" s="708"/>
      <c r="D380" s="708"/>
      <c r="E380" s="708"/>
      <c r="F380" s="708"/>
    </row>
    <row r="381">
      <c r="C381" s="708"/>
      <c r="D381" s="708"/>
      <c r="E381" s="708"/>
      <c r="F381" s="708"/>
    </row>
    <row r="382">
      <c r="C382" s="708"/>
      <c r="D382" s="708"/>
      <c r="E382" s="708"/>
      <c r="F382" s="708"/>
    </row>
    <row r="383">
      <c r="C383" s="708"/>
      <c r="D383" s="708"/>
      <c r="E383" s="708"/>
      <c r="F383" s="708"/>
    </row>
    <row r="384">
      <c r="C384" s="708"/>
      <c r="D384" s="708"/>
      <c r="E384" s="708"/>
      <c r="F384" s="708"/>
    </row>
    <row r="385">
      <c r="C385" s="708"/>
      <c r="D385" s="708"/>
      <c r="E385" s="708"/>
      <c r="F385" s="708"/>
    </row>
    <row r="386">
      <c r="C386" s="708"/>
      <c r="D386" s="708"/>
      <c r="E386" s="708"/>
      <c r="F386" s="708"/>
    </row>
    <row r="387">
      <c r="C387" s="708"/>
      <c r="D387" s="708"/>
      <c r="E387" s="708"/>
      <c r="F387" s="708"/>
    </row>
    <row r="388">
      <c r="C388" s="708"/>
      <c r="D388" s="708"/>
      <c r="E388" s="708"/>
      <c r="F388" s="708"/>
    </row>
    <row r="389">
      <c r="C389" s="708"/>
      <c r="D389" s="708"/>
      <c r="E389" s="708"/>
      <c r="F389" s="708"/>
    </row>
    <row r="390">
      <c r="C390" s="708"/>
      <c r="D390" s="708"/>
      <c r="E390" s="708"/>
      <c r="F390" s="708"/>
    </row>
    <row r="391">
      <c r="C391" s="708"/>
      <c r="D391" s="708"/>
      <c r="E391" s="708"/>
      <c r="F391" s="708"/>
    </row>
    <row r="392">
      <c r="C392" s="708"/>
      <c r="D392" s="708"/>
      <c r="E392" s="708"/>
      <c r="F392" s="708"/>
    </row>
    <row r="393">
      <c r="C393" s="708"/>
      <c r="D393" s="708"/>
      <c r="E393" s="708"/>
      <c r="F393" s="708"/>
    </row>
    <row r="394">
      <c r="C394" s="708"/>
      <c r="D394" s="708"/>
      <c r="E394" s="708"/>
      <c r="F394" s="708"/>
    </row>
    <row r="395">
      <c r="C395" s="708"/>
      <c r="D395" s="708"/>
      <c r="E395" s="708"/>
      <c r="F395" s="708"/>
    </row>
    <row r="396">
      <c r="C396" s="708"/>
      <c r="D396" s="708"/>
      <c r="E396" s="708"/>
      <c r="F396" s="708"/>
    </row>
    <row r="397">
      <c r="C397" s="708"/>
      <c r="D397" s="708"/>
      <c r="E397" s="708"/>
      <c r="F397" s="708"/>
    </row>
    <row r="398">
      <c r="C398" s="708"/>
      <c r="D398" s="708"/>
      <c r="E398" s="708"/>
      <c r="F398" s="708"/>
    </row>
    <row r="399">
      <c r="C399" s="708"/>
      <c r="D399" s="708"/>
      <c r="E399" s="708"/>
      <c r="F399" s="708"/>
    </row>
    <row r="400">
      <c r="C400" s="708"/>
      <c r="D400" s="708"/>
      <c r="E400" s="708"/>
      <c r="F400" s="708"/>
    </row>
    <row r="401">
      <c r="C401" s="708"/>
      <c r="D401" s="708"/>
      <c r="E401" s="708"/>
      <c r="F401" s="708"/>
    </row>
    <row r="402">
      <c r="C402" s="708"/>
      <c r="D402" s="708"/>
      <c r="E402" s="708"/>
      <c r="F402" s="708"/>
    </row>
    <row r="403">
      <c r="C403" s="708"/>
      <c r="D403" s="708"/>
      <c r="E403" s="708"/>
      <c r="F403" s="708"/>
    </row>
    <row r="404">
      <c r="C404" s="708"/>
      <c r="D404" s="708"/>
      <c r="E404" s="708"/>
      <c r="F404" s="708"/>
    </row>
    <row r="405">
      <c r="C405" s="708"/>
      <c r="D405" s="708"/>
      <c r="E405" s="708"/>
      <c r="F405" s="708"/>
    </row>
    <row r="406">
      <c r="C406" s="708"/>
      <c r="D406" s="708"/>
      <c r="E406" s="708"/>
      <c r="F406" s="708"/>
    </row>
    <row r="407">
      <c r="C407" s="708"/>
      <c r="D407" s="708"/>
      <c r="E407" s="708"/>
      <c r="F407" s="708"/>
    </row>
    <row r="408">
      <c r="C408" s="708"/>
      <c r="D408" s="708"/>
      <c r="E408" s="708"/>
      <c r="F408" s="708"/>
    </row>
    <row r="409">
      <c r="C409" s="708"/>
      <c r="D409" s="708"/>
      <c r="E409" s="708"/>
      <c r="F409" s="708"/>
    </row>
    <row r="410">
      <c r="C410" s="708"/>
      <c r="D410" s="708"/>
      <c r="E410" s="708"/>
      <c r="F410" s="708"/>
    </row>
    <row r="411">
      <c r="C411" s="708"/>
      <c r="D411" s="708"/>
      <c r="E411" s="708"/>
      <c r="F411" s="708"/>
    </row>
    <row r="412">
      <c r="C412" s="708"/>
      <c r="D412" s="708"/>
      <c r="E412" s="708"/>
      <c r="F412" s="708"/>
    </row>
    <row r="413">
      <c r="C413" s="708"/>
      <c r="D413" s="708"/>
      <c r="E413" s="708"/>
      <c r="F413" s="708"/>
    </row>
    <row r="414">
      <c r="C414" s="708"/>
      <c r="D414" s="708"/>
      <c r="E414" s="708"/>
      <c r="F414" s="708"/>
    </row>
    <row r="415">
      <c r="C415" s="708"/>
      <c r="D415" s="708"/>
      <c r="E415" s="708"/>
      <c r="F415" s="708"/>
    </row>
    <row r="416">
      <c r="C416" s="708"/>
      <c r="D416" s="708"/>
      <c r="E416" s="708"/>
      <c r="F416" s="708"/>
    </row>
    <row r="417">
      <c r="C417" s="708"/>
      <c r="D417" s="708"/>
      <c r="E417" s="708"/>
      <c r="F417" s="708"/>
    </row>
    <row r="418">
      <c r="C418" s="708"/>
      <c r="D418" s="708"/>
      <c r="E418" s="708"/>
      <c r="F418" s="708"/>
    </row>
    <row r="419">
      <c r="C419" s="708"/>
      <c r="D419" s="708"/>
      <c r="E419" s="708"/>
      <c r="F419" s="708"/>
    </row>
    <row r="420">
      <c r="C420" s="708"/>
      <c r="D420" s="708"/>
      <c r="E420" s="708"/>
      <c r="F420" s="708"/>
    </row>
    <row r="421">
      <c r="C421" s="708"/>
      <c r="D421" s="708"/>
      <c r="E421" s="708"/>
      <c r="F421" s="708"/>
    </row>
    <row r="422">
      <c r="C422" s="708"/>
      <c r="D422" s="708"/>
      <c r="E422" s="708"/>
      <c r="F422" s="708"/>
    </row>
    <row r="423">
      <c r="C423" s="708"/>
      <c r="D423" s="708"/>
      <c r="E423" s="708"/>
      <c r="F423" s="708"/>
    </row>
    <row r="424">
      <c r="C424" s="708"/>
      <c r="D424" s="708"/>
      <c r="E424" s="708"/>
      <c r="F424" s="708"/>
    </row>
    <row r="425">
      <c r="C425" s="708"/>
      <c r="D425" s="708"/>
      <c r="E425" s="708"/>
      <c r="F425" s="708"/>
    </row>
    <row r="426">
      <c r="C426" s="708"/>
      <c r="D426" s="708"/>
      <c r="E426" s="708"/>
      <c r="F426" s="708"/>
    </row>
    <row r="427">
      <c r="C427" s="708"/>
      <c r="D427" s="708"/>
      <c r="E427" s="708"/>
      <c r="F427" s="708"/>
    </row>
    <row r="428">
      <c r="C428" s="708"/>
      <c r="D428" s="708"/>
      <c r="E428" s="708"/>
      <c r="F428" s="708"/>
    </row>
    <row r="429">
      <c r="C429" s="708"/>
      <c r="D429" s="708"/>
      <c r="E429" s="708"/>
      <c r="F429" s="708"/>
    </row>
    <row r="430">
      <c r="C430" s="708"/>
      <c r="D430" s="708"/>
      <c r="E430" s="708"/>
      <c r="F430" s="708"/>
    </row>
    <row r="431">
      <c r="C431" s="708"/>
      <c r="D431" s="708"/>
      <c r="E431" s="708"/>
      <c r="F431" s="708"/>
    </row>
    <row r="432">
      <c r="C432" s="708"/>
      <c r="D432" s="708"/>
      <c r="E432" s="708"/>
      <c r="F432" s="708"/>
    </row>
    <row r="433">
      <c r="C433" s="708"/>
      <c r="D433" s="708"/>
      <c r="E433" s="708"/>
      <c r="F433" s="708"/>
    </row>
    <row r="434">
      <c r="C434" s="708"/>
      <c r="D434" s="708"/>
      <c r="E434" s="708"/>
      <c r="F434" s="708"/>
    </row>
    <row r="435">
      <c r="C435" s="708"/>
      <c r="D435" s="708"/>
      <c r="E435" s="708"/>
      <c r="F435" s="708"/>
    </row>
    <row r="436">
      <c r="C436" s="708"/>
      <c r="D436" s="708"/>
      <c r="E436" s="708"/>
      <c r="F436" s="708"/>
    </row>
    <row r="437">
      <c r="C437" s="708"/>
      <c r="D437" s="708"/>
      <c r="E437" s="708"/>
      <c r="F437" s="708"/>
    </row>
    <row r="438">
      <c r="C438" s="708"/>
      <c r="D438" s="708"/>
      <c r="E438" s="708"/>
      <c r="F438" s="708"/>
    </row>
    <row r="439">
      <c r="C439" s="708"/>
      <c r="D439" s="708"/>
      <c r="E439" s="708"/>
      <c r="F439" s="708"/>
    </row>
    <row r="440">
      <c r="C440" s="708"/>
      <c r="D440" s="708"/>
      <c r="E440" s="708"/>
      <c r="F440" s="708"/>
    </row>
    <row r="441">
      <c r="C441" s="708"/>
      <c r="D441" s="708"/>
      <c r="E441" s="708"/>
      <c r="F441" s="708"/>
    </row>
    <row r="442">
      <c r="C442" s="708"/>
      <c r="D442" s="708"/>
      <c r="E442" s="708"/>
      <c r="F442" s="708"/>
    </row>
    <row r="443">
      <c r="C443" s="708"/>
      <c r="D443" s="708"/>
      <c r="E443" s="708"/>
      <c r="F443" s="708"/>
    </row>
    <row r="444">
      <c r="C444" s="708"/>
      <c r="D444" s="708"/>
      <c r="E444" s="708"/>
      <c r="F444" s="708"/>
    </row>
    <row r="445">
      <c r="C445" s="708"/>
      <c r="D445" s="708"/>
      <c r="E445" s="708"/>
      <c r="F445" s="708"/>
    </row>
    <row r="446">
      <c r="C446" s="708"/>
      <c r="D446" s="708"/>
      <c r="E446" s="708"/>
      <c r="F446" s="708"/>
    </row>
    <row r="447">
      <c r="C447" s="708"/>
      <c r="D447" s="708"/>
      <c r="E447" s="708"/>
      <c r="F447" s="708"/>
    </row>
    <row r="448">
      <c r="C448" s="708"/>
      <c r="D448" s="708"/>
      <c r="E448" s="708"/>
      <c r="F448" s="708"/>
    </row>
    <row r="449">
      <c r="C449" s="708"/>
      <c r="D449" s="708"/>
      <c r="E449" s="708"/>
      <c r="F449" s="708"/>
    </row>
    <row r="450">
      <c r="C450" s="708"/>
      <c r="D450" s="708"/>
      <c r="E450" s="708"/>
      <c r="F450" s="708"/>
    </row>
    <row r="451">
      <c r="C451" s="708"/>
      <c r="D451" s="708"/>
      <c r="E451" s="708"/>
      <c r="F451" s="708"/>
    </row>
    <row r="452">
      <c r="C452" s="708"/>
      <c r="D452" s="708"/>
      <c r="E452" s="708"/>
      <c r="F452" s="708"/>
    </row>
    <row r="453">
      <c r="C453" s="708"/>
      <c r="D453" s="708"/>
      <c r="E453" s="708"/>
      <c r="F453" s="708"/>
    </row>
    <row r="454">
      <c r="C454" s="708"/>
      <c r="D454" s="708"/>
      <c r="E454" s="708"/>
      <c r="F454" s="708"/>
    </row>
    <row r="455">
      <c r="C455" s="708"/>
      <c r="D455" s="708"/>
      <c r="E455" s="708"/>
      <c r="F455" s="708"/>
    </row>
    <row r="456">
      <c r="C456" s="708"/>
      <c r="D456" s="708"/>
      <c r="E456" s="708"/>
      <c r="F456" s="708"/>
    </row>
    <row r="457">
      <c r="C457" s="708"/>
      <c r="D457" s="708"/>
      <c r="E457" s="708"/>
      <c r="F457" s="708"/>
    </row>
    <row r="458">
      <c r="C458" s="708"/>
      <c r="D458" s="708"/>
      <c r="E458" s="708"/>
      <c r="F458" s="708"/>
    </row>
    <row r="459">
      <c r="C459" s="708"/>
      <c r="D459" s="708"/>
      <c r="E459" s="708"/>
      <c r="F459" s="708"/>
    </row>
    <row r="460">
      <c r="C460" s="708"/>
      <c r="D460" s="708"/>
      <c r="E460" s="708"/>
      <c r="F460" s="708"/>
    </row>
    <row r="461">
      <c r="C461" s="708"/>
      <c r="D461" s="708"/>
      <c r="E461" s="708"/>
      <c r="F461" s="708"/>
    </row>
    <row r="462">
      <c r="C462" s="708"/>
      <c r="D462" s="708"/>
      <c r="E462" s="708"/>
      <c r="F462" s="708"/>
    </row>
    <row r="463">
      <c r="C463" s="708"/>
      <c r="D463" s="708"/>
      <c r="E463" s="708"/>
      <c r="F463" s="708"/>
    </row>
    <row r="464">
      <c r="C464" s="708"/>
      <c r="D464" s="708"/>
      <c r="E464" s="708"/>
      <c r="F464" s="708"/>
    </row>
    <row r="465">
      <c r="C465" s="708"/>
      <c r="D465" s="708"/>
      <c r="E465" s="708"/>
      <c r="F465" s="708"/>
    </row>
    <row r="466">
      <c r="C466" s="708"/>
      <c r="D466" s="708"/>
      <c r="E466" s="708"/>
      <c r="F466" s="708"/>
    </row>
    <row r="467">
      <c r="C467" s="708"/>
      <c r="D467" s="708"/>
      <c r="E467" s="708"/>
      <c r="F467" s="708"/>
    </row>
    <row r="468">
      <c r="C468" s="708"/>
      <c r="D468" s="708"/>
      <c r="E468" s="708"/>
      <c r="F468" s="708"/>
    </row>
    <row r="469">
      <c r="C469" s="708"/>
      <c r="D469" s="708"/>
      <c r="E469" s="708"/>
      <c r="F469" s="708"/>
    </row>
    <row r="470">
      <c r="C470" s="708"/>
      <c r="D470" s="708"/>
      <c r="E470" s="708"/>
      <c r="F470" s="708"/>
    </row>
    <row r="471">
      <c r="C471" s="708"/>
      <c r="D471" s="708"/>
      <c r="E471" s="708"/>
      <c r="F471" s="708"/>
    </row>
    <row r="472">
      <c r="C472" s="708"/>
      <c r="D472" s="708"/>
      <c r="E472" s="708"/>
      <c r="F472" s="708"/>
    </row>
    <row r="473">
      <c r="C473" s="708"/>
      <c r="D473" s="708"/>
      <c r="E473" s="708"/>
      <c r="F473" s="708"/>
    </row>
    <row r="474">
      <c r="C474" s="708"/>
      <c r="D474" s="708"/>
      <c r="E474" s="708"/>
      <c r="F474" s="708"/>
    </row>
    <row r="475">
      <c r="C475" s="708"/>
      <c r="D475" s="708"/>
      <c r="E475" s="708"/>
      <c r="F475" s="708"/>
    </row>
    <row r="476">
      <c r="C476" s="708"/>
      <c r="D476" s="708"/>
      <c r="E476" s="708"/>
      <c r="F476" s="708"/>
    </row>
    <row r="477">
      <c r="C477" s="708"/>
      <c r="D477" s="708"/>
      <c r="E477" s="708"/>
      <c r="F477" s="708"/>
    </row>
    <row r="478">
      <c r="C478" s="708"/>
      <c r="D478" s="708"/>
      <c r="E478" s="708"/>
      <c r="F478" s="708"/>
    </row>
    <row r="479">
      <c r="C479" s="708"/>
      <c r="D479" s="708"/>
      <c r="E479" s="708"/>
      <c r="F479" s="708"/>
    </row>
    <row r="480">
      <c r="C480" s="708"/>
      <c r="D480" s="708"/>
      <c r="E480" s="708"/>
      <c r="F480" s="708"/>
    </row>
    <row r="481">
      <c r="C481" s="708"/>
      <c r="D481" s="708"/>
      <c r="E481" s="708"/>
      <c r="F481" s="708"/>
    </row>
    <row r="482">
      <c r="C482" s="708"/>
      <c r="D482" s="708"/>
      <c r="E482" s="708"/>
      <c r="F482" s="708"/>
    </row>
    <row r="483">
      <c r="C483" s="708"/>
      <c r="D483" s="708"/>
      <c r="E483" s="708"/>
      <c r="F483" s="708"/>
    </row>
    <row r="484">
      <c r="C484" s="708"/>
      <c r="D484" s="708"/>
      <c r="E484" s="708"/>
      <c r="F484" s="708"/>
    </row>
    <row r="485">
      <c r="C485" s="708"/>
      <c r="D485" s="708"/>
      <c r="E485" s="708"/>
      <c r="F485" s="708"/>
    </row>
    <row r="486">
      <c r="C486" s="708"/>
      <c r="D486" s="708"/>
      <c r="E486" s="708"/>
      <c r="F486" s="708"/>
    </row>
    <row r="487">
      <c r="C487" s="708"/>
      <c r="D487" s="708"/>
      <c r="E487" s="708"/>
      <c r="F487" s="708"/>
    </row>
    <row r="488">
      <c r="C488" s="708"/>
      <c r="D488" s="708"/>
      <c r="E488" s="708"/>
      <c r="F488" s="708"/>
    </row>
    <row r="489">
      <c r="C489" s="708"/>
      <c r="D489" s="708"/>
      <c r="E489" s="708"/>
      <c r="F489" s="708"/>
    </row>
    <row r="490">
      <c r="C490" s="708"/>
      <c r="D490" s="708"/>
      <c r="E490" s="708"/>
      <c r="F490" s="708"/>
    </row>
    <row r="491">
      <c r="C491" s="708"/>
      <c r="D491" s="708"/>
      <c r="E491" s="708"/>
      <c r="F491" s="708"/>
    </row>
    <row r="492">
      <c r="C492" s="708"/>
      <c r="D492" s="708"/>
      <c r="E492" s="708"/>
      <c r="F492" s="708"/>
    </row>
    <row r="493">
      <c r="C493" s="708"/>
      <c r="D493" s="708"/>
      <c r="E493" s="708"/>
      <c r="F493" s="708"/>
    </row>
    <row r="494">
      <c r="C494" s="708"/>
      <c r="D494" s="708"/>
      <c r="E494" s="708"/>
      <c r="F494" s="708"/>
    </row>
    <row r="495">
      <c r="C495" s="708"/>
      <c r="D495" s="708"/>
      <c r="E495" s="708"/>
      <c r="F495" s="708"/>
    </row>
    <row r="496">
      <c r="C496" s="708"/>
      <c r="D496" s="708"/>
      <c r="E496" s="708"/>
      <c r="F496" s="708"/>
    </row>
    <row r="497">
      <c r="C497" s="708"/>
      <c r="D497" s="708"/>
      <c r="E497" s="708"/>
      <c r="F497" s="708"/>
    </row>
    <row r="498">
      <c r="C498" s="708"/>
      <c r="D498" s="708"/>
      <c r="E498" s="708"/>
      <c r="F498" s="708"/>
    </row>
    <row r="499">
      <c r="C499" s="708"/>
      <c r="D499" s="708"/>
      <c r="E499" s="708"/>
      <c r="F499" s="708"/>
    </row>
    <row r="500">
      <c r="C500" s="708"/>
      <c r="D500" s="708"/>
      <c r="E500" s="708"/>
      <c r="F500" s="708"/>
    </row>
    <row r="501">
      <c r="C501" s="708"/>
      <c r="D501" s="708"/>
      <c r="E501" s="708"/>
      <c r="F501" s="708"/>
    </row>
    <row r="502">
      <c r="C502" s="708"/>
      <c r="D502" s="708"/>
      <c r="E502" s="708"/>
      <c r="F502" s="708"/>
    </row>
    <row r="503">
      <c r="C503" s="708"/>
      <c r="D503" s="708"/>
      <c r="E503" s="708"/>
      <c r="F503" s="708"/>
    </row>
    <row r="504">
      <c r="C504" s="708"/>
      <c r="D504" s="708"/>
      <c r="E504" s="708"/>
      <c r="F504" s="708"/>
    </row>
    <row r="505">
      <c r="C505" s="708"/>
      <c r="D505" s="708"/>
      <c r="E505" s="708"/>
      <c r="F505" s="708"/>
    </row>
    <row r="506">
      <c r="C506" s="708"/>
      <c r="D506" s="708"/>
      <c r="E506" s="708"/>
      <c r="F506" s="708"/>
    </row>
    <row r="507">
      <c r="C507" s="708"/>
      <c r="D507" s="708"/>
      <c r="E507" s="708"/>
      <c r="F507" s="708"/>
    </row>
    <row r="508">
      <c r="C508" s="708"/>
      <c r="D508" s="708"/>
      <c r="E508" s="708"/>
      <c r="F508" s="708"/>
    </row>
    <row r="509">
      <c r="C509" s="708"/>
      <c r="D509" s="708"/>
      <c r="E509" s="708"/>
      <c r="F509" s="708"/>
    </row>
    <row r="510">
      <c r="C510" s="708"/>
      <c r="D510" s="708"/>
      <c r="E510" s="708"/>
      <c r="F510" s="708"/>
    </row>
    <row r="511">
      <c r="C511" s="708"/>
      <c r="D511" s="708"/>
      <c r="E511" s="708"/>
      <c r="F511" s="708"/>
    </row>
    <row r="512">
      <c r="C512" s="708"/>
      <c r="D512" s="708"/>
      <c r="E512" s="708"/>
      <c r="F512" s="708"/>
    </row>
    <row r="513">
      <c r="C513" s="708"/>
      <c r="D513" s="708"/>
      <c r="E513" s="708"/>
      <c r="F513" s="708"/>
    </row>
    <row r="514">
      <c r="C514" s="708"/>
      <c r="D514" s="708"/>
      <c r="E514" s="708"/>
      <c r="F514" s="708"/>
    </row>
    <row r="515">
      <c r="C515" s="708"/>
      <c r="D515" s="708"/>
      <c r="E515" s="708"/>
      <c r="F515" s="708"/>
    </row>
    <row r="516">
      <c r="C516" s="708"/>
      <c r="D516" s="708"/>
      <c r="E516" s="708"/>
      <c r="F516" s="708"/>
    </row>
    <row r="517">
      <c r="C517" s="708"/>
      <c r="D517" s="708"/>
      <c r="E517" s="708"/>
      <c r="F517" s="708"/>
    </row>
    <row r="518">
      <c r="C518" s="708"/>
      <c r="D518" s="708"/>
      <c r="E518" s="708"/>
      <c r="F518" s="708"/>
    </row>
    <row r="519">
      <c r="C519" s="708"/>
      <c r="D519" s="708"/>
      <c r="E519" s="708"/>
      <c r="F519" s="708"/>
    </row>
    <row r="520">
      <c r="C520" s="708"/>
      <c r="D520" s="708"/>
      <c r="E520" s="708"/>
      <c r="F520" s="708"/>
    </row>
    <row r="521">
      <c r="C521" s="708"/>
      <c r="D521" s="708"/>
      <c r="E521" s="708"/>
      <c r="F521" s="708"/>
    </row>
    <row r="522">
      <c r="C522" s="708"/>
      <c r="D522" s="708"/>
      <c r="E522" s="708"/>
      <c r="F522" s="708"/>
    </row>
    <row r="523">
      <c r="C523" s="708"/>
      <c r="D523" s="708"/>
      <c r="E523" s="708"/>
      <c r="F523" s="708"/>
    </row>
    <row r="524">
      <c r="C524" s="708"/>
      <c r="D524" s="708"/>
      <c r="E524" s="708"/>
      <c r="F524" s="708"/>
    </row>
    <row r="525">
      <c r="C525" s="708"/>
      <c r="D525" s="708"/>
      <c r="E525" s="708"/>
      <c r="F525" s="708"/>
    </row>
    <row r="526">
      <c r="C526" s="708"/>
      <c r="D526" s="708"/>
      <c r="E526" s="708"/>
      <c r="F526" s="708"/>
    </row>
    <row r="527">
      <c r="C527" s="708"/>
      <c r="D527" s="708"/>
      <c r="E527" s="708"/>
      <c r="F527" s="708"/>
    </row>
    <row r="528">
      <c r="C528" s="708"/>
      <c r="D528" s="708"/>
      <c r="E528" s="708"/>
      <c r="F528" s="708"/>
    </row>
    <row r="529">
      <c r="C529" s="708"/>
      <c r="D529" s="708"/>
      <c r="E529" s="708"/>
      <c r="F529" s="708"/>
    </row>
    <row r="530">
      <c r="C530" s="708"/>
      <c r="D530" s="708"/>
      <c r="E530" s="708"/>
      <c r="F530" s="708"/>
    </row>
    <row r="531">
      <c r="C531" s="708"/>
      <c r="D531" s="708"/>
      <c r="E531" s="708"/>
      <c r="F531" s="708"/>
    </row>
    <row r="532">
      <c r="C532" s="708"/>
      <c r="D532" s="708"/>
      <c r="E532" s="708"/>
      <c r="F532" s="708"/>
    </row>
    <row r="533">
      <c r="C533" s="708"/>
      <c r="D533" s="708"/>
      <c r="E533" s="708"/>
      <c r="F533" s="708"/>
    </row>
    <row r="534">
      <c r="C534" s="708"/>
      <c r="D534" s="708"/>
      <c r="E534" s="708"/>
      <c r="F534" s="708"/>
    </row>
    <row r="535">
      <c r="C535" s="708"/>
      <c r="D535" s="708"/>
      <c r="E535" s="708"/>
      <c r="F535" s="708"/>
    </row>
    <row r="536">
      <c r="C536" s="708"/>
      <c r="D536" s="708"/>
      <c r="E536" s="708"/>
      <c r="F536" s="708"/>
    </row>
    <row r="537">
      <c r="C537" s="708"/>
      <c r="D537" s="708"/>
      <c r="E537" s="708"/>
      <c r="F537" s="708"/>
    </row>
    <row r="538">
      <c r="C538" s="708"/>
      <c r="D538" s="708"/>
      <c r="E538" s="708"/>
      <c r="F538" s="708"/>
    </row>
    <row r="539">
      <c r="C539" s="708"/>
      <c r="D539" s="708"/>
      <c r="E539" s="708"/>
      <c r="F539" s="708"/>
    </row>
    <row r="540">
      <c r="C540" s="708"/>
      <c r="D540" s="708"/>
      <c r="E540" s="708"/>
      <c r="F540" s="708"/>
    </row>
    <row r="541">
      <c r="C541" s="708"/>
      <c r="D541" s="708"/>
      <c r="E541" s="708"/>
      <c r="F541" s="708"/>
    </row>
    <row r="542">
      <c r="C542" s="708"/>
      <c r="D542" s="708"/>
      <c r="E542" s="708"/>
      <c r="F542" s="708"/>
    </row>
    <row r="543">
      <c r="C543" s="708"/>
      <c r="D543" s="708"/>
      <c r="E543" s="708"/>
      <c r="F543" s="708"/>
    </row>
    <row r="544">
      <c r="C544" s="708"/>
      <c r="D544" s="708"/>
      <c r="E544" s="708"/>
      <c r="F544" s="708"/>
    </row>
    <row r="545">
      <c r="C545" s="708"/>
      <c r="D545" s="708"/>
      <c r="E545" s="708"/>
      <c r="F545" s="708"/>
    </row>
    <row r="546">
      <c r="C546" s="708"/>
      <c r="D546" s="708"/>
      <c r="E546" s="708"/>
      <c r="F546" s="708"/>
    </row>
    <row r="547">
      <c r="C547" s="708"/>
      <c r="D547" s="708"/>
      <c r="E547" s="708"/>
      <c r="F547" s="708"/>
    </row>
    <row r="548">
      <c r="C548" s="708"/>
      <c r="D548" s="708"/>
      <c r="E548" s="708"/>
      <c r="F548" s="708"/>
    </row>
    <row r="549">
      <c r="C549" s="708"/>
      <c r="D549" s="708"/>
      <c r="E549" s="708"/>
      <c r="F549" s="708"/>
    </row>
    <row r="550">
      <c r="C550" s="708"/>
      <c r="D550" s="708"/>
      <c r="E550" s="708"/>
      <c r="F550" s="708"/>
    </row>
    <row r="551">
      <c r="C551" s="708"/>
      <c r="D551" s="708"/>
      <c r="E551" s="708"/>
      <c r="F551" s="708"/>
    </row>
    <row r="552">
      <c r="C552" s="708"/>
      <c r="D552" s="708"/>
      <c r="E552" s="708"/>
      <c r="F552" s="708"/>
    </row>
    <row r="553">
      <c r="C553" s="708"/>
      <c r="D553" s="708"/>
      <c r="E553" s="708"/>
      <c r="F553" s="708"/>
    </row>
    <row r="554">
      <c r="C554" s="708"/>
      <c r="D554" s="708"/>
      <c r="E554" s="708"/>
      <c r="F554" s="708"/>
    </row>
    <row r="555">
      <c r="C555" s="708"/>
      <c r="D555" s="708"/>
      <c r="E555" s="708"/>
      <c r="F555" s="708"/>
    </row>
    <row r="556">
      <c r="C556" s="708"/>
      <c r="D556" s="708"/>
      <c r="E556" s="708"/>
      <c r="F556" s="708"/>
    </row>
    <row r="557">
      <c r="C557" s="708"/>
      <c r="D557" s="708"/>
      <c r="E557" s="708"/>
      <c r="F557" s="708"/>
    </row>
    <row r="558">
      <c r="C558" s="708"/>
      <c r="D558" s="708"/>
      <c r="E558" s="708"/>
      <c r="F558" s="708"/>
    </row>
    <row r="559">
      <c r="C559" s="708"/>
      <c r="D559" s="708"/>
      <c r="E559" s="708"/>
      <c r="F559" s="708"/>
    </row>
    <row r="560">
      <c r="C560" s="708"/>
      <c r="D560" s="708"/>
      <c r="E560" s="708"/>
      <c r="F560" s="708"/>
    </row>
    <row r="561">
      <c r="C561" s="708"/>
      <c r="D561" s="708"/>
      <c r="E561" s="708"/>
      <c r="F561" s="708"/>
    </row>
    <row r="562">
      <c r="C562" s="708"/>
      <c r="D562" s="708"/>
      <c r="E562" s="708"/>
      <c r="F562" s="708"/>
    </row>
    <row r="563">
      <c r="C563" s="708"/>
      <c r="D563" s="708"/>
      <c r="E563" s="708"/>
      <c r="F563" s="708"/>
    </row>
    <row r="564">
      <c r="C564" s="708"/>
      <c r="D564" s="708"/>
      <c r="E564" s="708"/>
      <c r="F564" s="708"/>
    </row>
    <row r="565">
      <c r="C565" s="708"/>
      <c r="D565" s="708"/>
      <c r="E565" s="708"/>
      <c r="F565" s="708"/>
    </row>
    <row r="566">
      <c r="C566" s="708"/>
      <c r="D566" s="708"/>
      <c r="E566" s="708"/>
      <c r="F566" s="708"/>
    </row>
    <row r="567">
      <c r="C567" s="708"/>
      <c r="D567" s="708"/>
      <c r="E567" s="708"/>
      <c r="F567" s="708"/>
    </row>
    <row r="568">
      <c r="C568" s="708"/>
      <c r="D568" s="708"/>
      <c r="E568" s="708"/>
      <c r="F568" s="708"/>
    </row>
    <row r="569">
      <c r="C569" s="708"/>
      <c r="D569" s="708"/>
      <c r="E569" s="708"/>
      <c r="F569" s="708"/>
    </row>
    <row r="570">
      <c r="C570" s="708"/>
      <c r="D570" s="708"/>
      <c r="E570" s="708"/>
      <c r="F570" s="708"/>
    </row>
    <row r="571">
      <c r="C571" s="708"/>
      <c r="D571" s="708"/>
      <c r="E571" s="708"/>
      <c r="F571" s="708"/>
    </row>
    <row r="572">
      <c r="C572" s="708"/>
      <c r="D572" s="708"/>
      <c r="E572" s="708"/>
      <c r="F572" s="708"/>
    </row>
    <row r="573">
      <c r="C573" s="708"/>
      <c r="D573" s="708"/>
      <c r="E573" s="708"/>
      <c r="F573" s="708"/>
    </row>
    <row r="574">
      <c r="C574" s="708"/>
      <c r="D574" s="708"/>
      <c r="E574" s="708"/>
      <c r="F574" s="708"/>
    </row>
    <row r="575">
      <c r="C575" s="708"/>
      <c r="D575" s="708"/>
      <c r="E575" s="708"/>
      <c r="F575" s="708"/>
    </row>
    <row r="576">
      <c r="C576" s="708"/>
      <c r="D576" s="708"/>
      <c r="E576" s="708"/>
      <c r="F576" s="708"/>
    </row>
    <row r="577">
      <c r="C577" s="708"/>
      <c r="D577" s="708"/>
      <c r="E577" s="708"/>
      <c r="F577" s="708"/>
    </row>
    <row r="578">
      <c r="C578" s="708"/>
      <c r="D578" s="708"/>
      <c r="E578" s="708"/>
      <c r="F578" s="708"/>
    </row>
    <row r="579">
      <c r="C579" s="708"/>
      <c r="D579" s="708"/>
      <c r="E579" s="708"/>
      <c r="F579" s="708"/>
    </row>
    <row r="580">
      <c r="C580" s="708"/>
      <c r="D580" s="708"/>
      <c r="E580" s="708"/>
      <c r="F580" s="708"/>
    </row>
    <row r="581">
      <c r="C581" s="708"/>
      <c r="D581" s="708"/>
      <c r="E581" s="708"/>
      <c r="F581" s="708"/>
    </row>
    <row r="582">
      <c r="C582" s="708"/>
      <c r="D582" s="708"/>
      <c r="E582" s="708"/>
      <c r="F582" s="708"/>
    </row>
    <row r="583">
      <c r="C583" s="708"/>
      <c r="D583" s="708"/>
      <c r="E583" s="708"/>
      <c r="F583" s="708"/>
    </row>
    <row r="584">
      <c r="C584" s="708"/>
      <c r="D584" s="708"/>
      <c r="E584" s="708"/>
      <c r="F584" s="708"/>
    </row>
    <row r="585">
      <c r="C585" s="708"/>
      <c r="D585" s="708"/>
      <c r="E585" s="708"/>
      <c r="F585" s="708"/>
    </row>
    <row r="586">
      <c r="C586" s="708"/>
      <c r="D586" s="708"/>
      <c r="E586" s="708"/>
      <c r="F586" s="708"/>
    </row>
    <row r="587">
      <c r="C587" s="708"/>
      <c r="D587" s="708"/>
      <c r="E587" s="708"/>
      <c r="F587" s="708"/>
    </row>
    <row r="588">
      <c r="C588" s="708"/>
      <c r="D588" s="708"/>
      <c r="E588" s="708"/>
      <c r="F588" s="708"/>
    </row>
    <row r="589">
      <c r="C589" s="708"/>
      <c r="D589" s="708"/>
      <c r="E589" s="708"/>
      <c r="F589" s="708"/>
    </row>
    <row r="590">
      <c r="C590" s="708"/>
      <c r="D590" s="708"/>
      <c r="E590" s="708"/>
      <c r="F590" s="708"/>
    </row>
    <row r="591">
      <c r="C591" s="708"/>
      <c r="D591" s="708"/>
      <c r="E591" s="708"/>
      <c r="F591" s="708"/>
    </row>
    <row r="592">
      <c r="C592" s="708"/>
      <c r="D592" s="708"/>
      <c r="E592" s="708"/>
      <c r="F592" s="708"/>
    </row>
    <row r="593">
      <c r="C593" s="708"/>
      <c r="D593" s="708"/>
      <c r="E593" s="708"/>
      <c r="F593" s="708"/>
    </row>
    <row r="594">
      <c r="C594" s="708"/>
      <c r="D594" s="708"/>
      <c r="E594" s="708"/>
      <c r="F594" s="708"/>
    </row>
    <row r="595">
      <c r="C595" s="708"/>
      <c r="D595" s="708"/>
      <c r="E595" s="708"/>
      <c r="F595" s="708"/>
    </row>
    <row r="596">
      <c r="C596" s="708"/>
      <c r="D596" s="708"/>
      <c r="E596" s="708"/>
      <c r="F596" s="708"/>
    </row>
    <row r="597">
      <c r="C597" s="708"/>
      <c r="D597" s="708"/>
      <c r="E597" s="708"/>
      <c r="F597" s="708"/>
    </row>
    <row r="598">
      <c r="C598" s="708"/>
      <c r="D598" s="708"/>
      <c r="E598" s="708"/>
      <c r="F598" s="708"/>
    </row>
    <row r="599">
      <c r="C599" s="708"/>
      <c r="D599" s="708"/>
      <c r="E599" s="708"/>
      <c r="F599" s="708"/>
    </row>
    <row r="600">
      <c r="C600" s="708"/>
      <c r="D600" s="708"/>
      <c r="E600" s="708"/>
      <c r="F600" s="708"/>
    </row>
    <row r="601">
      <c r="C601" s="708"/>
      <c r="D601" s="708"/>
      <c r="E601" s="708"/>
      <c r="F601" s="708"/>
    </row>
    <row r="602">
      <c r="C602" s="708"/>
      <c r="D602" s="708"/>
      <c r="E602" s="708"/>
      <c r="F602" s="708"/>
    </row>
    <row r="603">
      <c r="C603" s="708"/>
      <c r="D603" s="708"/>
      <c r="E603" s="708"/>
      <c r="F603" s="708"/>
    </row>
    <row r="604">
      <c r="C604" s="708"/>
      <c r="D604" s="708"/>
      <c r="E604" s="708"/>
      <c r="F604" s="708"/>
    </row>
    <row r="605">
      <c r="C605" s="708"/>
      <c r="D605" s="708"/>
      <c r="E605" s="708"/>
      <c r="F605" s="708"/>
    </row>
    <row r="606">
      <c r="C606" s="708"/>
      <c r="D606" s="708"/>
      <c r="E606" s="708"/>
      <c r="F606" s="708"/>
    </row>
    <row r="607">
      <c r="C607" s="708"/>
      <c r="D607" s="708"/>
      <c r="E607" s="708"/>
      <c r="F607" s="708"/>
    </row>
    <row r="608">
      <c r="C608" s="708"/>
      <c r="D608" s="708"/>
      <c r="E608" s="708"/>
      <c r="F608" s="708"/>
    </row>
    <row r="609">
      <c r="C609" s="708"/>
      <c r="D609" s="708"/>
      <c r="E609" s="708"/>
      <c r="F609" s="708"/>
    </row>
    <row r="610">
      <c r="C610" s="708"/>
      <c r="D610" s="708"/>
      <c r="E610" s="708"/>
      <c r="F610" s="708"/>
    </row>
    <row r="611">
      <c r="C611" s="708"/>
      <c r="D611" s="708"/>
      <c r="E611" s="708"/>
      <c r="F611" s="708"/>
    </row>
    <row r="612">
      <c r="C612" s="708"/>
      <c r="D612" s="708"/>
      <c r="E612" s="708"/>
      <c r="F612" s="708"/>
    </row>
    <row r="613">
      <c r="C613" s="708"/>
      <c r="D613" s="708"/>
      <c r="E613" s="708"/>
      <c r="F613" s="708"/>
    </row>
    <row r="614">
      <c r="C614" s="708"/>
      <c r="D614" s="708"/>
      <c r="E614" s="708"/>
      <c r="F614" s="708"/>
    </row>
    <row r="615">
      <c r="C615" s="708"/>
      <c r="D615" s="708"/>
      <c r="E615" s="708"/>
      <c r="F615" s="708"/>
    </row>
    <row r="616">
      <c r="C616" s="708"/>
      <c r="D616" s="708"/>
      <c r="E616" s="708"/>
      <c r="F616" s="708"/>
    </row>
    <row r="617">
      <c r="C617" s="708"/>
      <c r="D617" s="708"/>
      <c r="E617" s="708"/>
      <c r="F617" s="708"/>
    </row>
    <row r="618">
      <c r="C618" s="708"/>
      <c r="D618" s="708"/>
      <c r="E618" s="708"/>
      <c r="F618" s="708"/>
    </row>
    <row r="619">
      <c r="C619" s="708"/>
      <c r="D619" s="708"/>
      <c r="E619" s="708"/>
      <c r="F619" s="708"/>
    </row>
    <row r="620">
      <c r="C620" s="708"/>
      <c r="D620" s="708"/>
      <c r="E620" s="708"/>
      <c r="F620" s="708"/>
    </row>
    <row r="621">
      <c r="C621" s="708"/>
      <c r="D621" s="708"/>
      <c r="E621" s="708"/>
      <c r="F621" s="708"/>
    </row>
    <row r="622">
      <c r="C622" s="708"/>
      <c r="D622" s="708"/>
      <c r="E622" s="708"/>
      <c r="F622" s="708"/>
    </row>
    <row r="623">
      <c r="C623" s="708"/>
      <c r="D623" s="708"/>
      <c r="E623" s="708"/>
      <c r="F623" s="708"/>
    </row>
    <row r="624">
      <c r="C624" s="708"/>
      <c r="D624" s="708"/>
      <c r="E624" s="708"/>
      <c r="F624" s="708"/>
    </row>
    <row r="625">
      <c r="C625" s="708"/>
      <c r="D625" s="708"/>
      <c r="E625" s="708"/>
      <c r="F625" s="708"/>
    </row>
    <row r="626">
      <c r="C626" s="708"/>
      <c r="D626" s="708"/>
      <c r="E626" s="708"/>
      <c r="F626" s="708"/>
    </row>
    <row r="627">
      <c r="C627" s="708"/>
      <c r="D627" s="708"/>
      <c r="E627" s="708"/>
      <c r="F627" s="708"/>
    </row>
    <row r="628">
      <c r="C628" s="708"/>
      <c r="D628" s="708"/>
      <c r="E628" s="708"/>
      <c r="F628" s="708"/>
    </row>
    <row r="629">
      <c r="C629" s="708"/>
      <c r="D629" s="708"/>
      <c r="E629" s="708"/>
      <c r="F629" s="708"/>
    </row>
    <row r="630">
      <c r="C630" s="708"/>
      <c r="D630" s="708"/>
      <c r="E630" s="708"/>
      <c r="F630" s="708"/>
    </row>
    <row r="631">
      <c r="C631" s="708"/>
      <c r="D631" s="708"/>
      <c r="E631" s="708"/>
      <c r="F631" s="708"/>
    </row>
    <row r="632">
      <c r="C632" s="708"/>
      <c r="D632" s="708"/>
      <c r="E632" s="708"/>
      <c r="F632" s="708"/>
    </row>
    <row r="633">
      <c r="C633" s="708"/>
      <c r="D633" s="708"/>
      <c r="E633" s="708"/>
      <c r="F633" s="708"/>
    </row>
    <row r="634">
      <c r="C634" s="708"/>
      <c r="D634" s="708"/>
      <c r="E634" s="708"/>
      <c r="F634" s="708"/>
    </row>
    <row r="635">
      <c r="C635" s="708"/>
      <c r="D635" s="708"/>
      <c r="E635" s="708"/>
      <c r="F635" s="708"/>
    </row>
    <row r="636">
      <c r="C636" s="708"/>
      <c r="D636" s="708"/>
      <c r="E636" s="708"/>
      <c r="F636" s="708"/>
    </row>
    <row r="637">
      <c r="C637" s="708"/>
      <c r="D637" s="708"/>
      <c r="E637" s="708"/>
      <c r="F637" s="708"/>
    </row>
    <row r="638">
      <c r="C638" s="708"/>
      <c r="D638" s="708"/>
      <c r="E638" s="708"/>
      <c r="F638" s="708"/>
    </row>
    <row r="639">
      <c r="C639" s="708"/>
      <c r="D639" s="708"/>
      <c r="E639" s="708"/>
      <c r="F639" s="708"/>
    </row>
    <row r="640">
      <c r="C640" s="708"/>
      <c r="D640" s="708"/>
      <c r="E640" s="708"/>
      <c r="F640" s="708"/>
    </row>
    <row r="641">
      <c r="C641" s="708"/>
      <c r="D641" s="708"/>
      <c r="E641" s="708"/>
      <c r="F641" s="708"/>
    </row>
    <row r="642">
      <c r="C642" s="708"/>
      <c r="D642" s="708"/>
      <c r="E642" s="708"/>
      <c r="F642" s="708"/>
    </row>
    <row r="643">
      <c r="C643" s="708"/>
      <c r="D643" s="708"/>
      <c r="E643" s="708"/>
      <c r="F643" s="708"/>
    </row>
    <row r="644">
      <c r="C644" s="708"/>
      <c r="D644" s="708"/>
      <c r="E644" s="708"/>
      <c r="F644" s="708"/>
    </row>
    <row r="645">
      <c r="C645" s="708"/>
      <c r="D645" s="708"/>
      <c r="E645" s="708"/>
      <c r="F645" s="708"/>
    </row>
    <row r="646">
      <c r="C646" s="708"/>
      <c r="D646" s="708"/>
      <c r="E646" s="708"/>
      <c r="F646" s="708"/>
    </row>
    <row r="647">
      <c r="C647" s="708"/>
      <c r="D647" s="708"/>
      <c r="E647" s="708"/>
      <c r="F647" s="708"/>
    </row>
    <row r="648">
      <c r="C648" s="708"/>
      <c r="D648" s="708"/>
      <c r="E648" s="708"/>
      <c r="F648" s="708"/>
    </row>
    <row r="649">
      <c r="C649" s="708"/>
      <c r="D649" s="708"/>
      <c r="E649" s="708"/>
      <c r="F649" s="708"/>
    </row>
    <row r="650">
      <c r="C650" s="708"/>
      <c r="D650" s="708"/>
      <c r="E650" s="708"/>
      <c r="F650" s="708"/>
    </row>
    <row r="651">
      <c r="C651" s="708"/>
      <c r="D651" s="708"/>
      <c r="E651" s="708"/>
      <c r="F651" s="708"/>
    </row>
    <row r="652">
      <c r="C652" s="708"/>
      <c r="D652" s="708"/>
      <c r="E652" s="708"/>
      <c r="F652" s="708"/>
    </row>
    <row r="653">
      <c r="C653" s="708"/>
      <c r="D653" s="708"/>
      <c r="E653" s="708"/>
      <c r="F653" s="708"/>
    </row>
    <row r="654">
      <c r="C654" s="708"/>
      <c r="D654" s="708"/>
      <c r="E654" s="708"/>
      <c r="F654" s="708"/>
    </row>
    <row r="655">
      <c r="C655" s="708"/>
      <c r="D655" s="708"/>
      <c r="E655" s="708"/>
      <c r="F655" s="708"/>
    </row>
    <row r="656">
      <c r="C656" s="708"/>
      <c r="D656" s="708"/>
      <c r="E656" s="708"/>
      <c r="F656" s="708"/>
    </row>
    <row r="657">
      <c r="C657" s="708"/>
      <c r="D657" s="708"/>
      <c r="E657" s="708"/>
      <c r="F657" s="708"/>
    </row>
    <row r="658">
      <c r="C658" s="708"/>
      <c r="D658" s="708"/>
      <c r="E658" s="708"/>
      <c r="F658" s="708"/>
    </row>
    <row r="659">
      <c r="C659" s="708"/>
      <c r="D659" s="708"/>
      <c r="E659" s="708"/>
      <c r="F659" s="708"/>
    </row>
    <row r="660">
      <c r="C660" s="708"/>
      <c r="D660" s="708"/>
      <c r="E660" s="708"/>
      <c r="F660" s="708"/>
    </row>
    <row r="661">
      <c r="C661" s="708"/>
      <c r="D661" s="708"/>
      <c r="E661" s="708"/>
      <c r="F661" s="708"/>
    </row>
    <row r="662">
      <c r="C662" s="708"/>
      <c r="D662" s="708"/>
      <c r="E662" s="708"/>
      <c r="F662" s="708"/>
    </row>
    <row r="663">
      <c r="C663" s="708"/>
      <c r="D663" s="708"/>
      <c r="E663" s="708"/>
      <c r="F663" s="708"/>
    </row>
    <row r="664">
      <c r="C664" s="708"/>
      <c r="D664" s="708"/>
      <c r="E664" s="708"/>
      <c r="F664" s="708"/>
    </row>
    <row r="665">
      <c r="C665" s="708"/>
      <c r="D665" s="708"/>
      <c r="E665" s="708"/>
      <c r="F665" s="708"/>
    </row>
    <row r="666">
      <c r="C666" s="708"/>
      <c r="D666" s="708"/>
      <c r="E666" s="708"/>
      <c r="F666" s="708"/>
    </row>
    <row r="667">
      <c r="C667" s="708"/>
      <c r="D667" s="708"/>
      <c r="E667" s="708"/>
      <c r="F667" s="708"/>
    </row>
    <row r="668">
      <c r="C668" s="708"/>
      <c r="D668" s="708"/>
      <c r="E668" s="708"/>
      <c r="F668" s="708"/>
    </row>
    <row r="669">
      <c r="C669" s="708"/>
      <c r="D669" s="708"/>
      <c r="E669" s="708"/>
      <c r="F669" s="708"/>
    </row>
    <row r="670">
      <c r="C670" s="708"/>
      <c r="D670" s="708"/>
      <c r="E670" s="708"/>
      <c r="F670" s="708"/>
    </row>
    <row r="671">
      <c r="C671" s="708"/>
      <c r="D671" s="708"/>
      <c r="E671" s="708"/>
      <c r="F671" s="708"/>
    </row>
    <row r="672">
      <c r="C672" s="708"/>
      <c r="D672" s="708"/>
      <c r="E672" s="708"/>
      <c r="F672" s="708"/>
    </row>
    <row r="673">
      <c r="C673" s="708"/>
      <c r="D673" s="708"/>
      <c r="E673" s="708"/>
      <c r="F673" s="708"/>
    </row>
    <row r="674">
      <c r="C674" s="708"/>
      <c r="D674" s="708"/>
      <c r="E674" s="708"/>
      <c r="F674" s="708"/>
    </row>
    <row r="675">
      <c r="C675" s="708"/>
      <c r="D675" s="708"/>
      <c r="E675" s="708"/>
      <c r="F675" s="708"/>
    </row>
    <row r="676">
      <c r="C676" s="708"/>
      <c r="D676" s="708"/>
      <c r="E676" s="708"/>
      <c r="F676" s="708"/>
    </row>
    <row r="677">
      <c r="C677" s="708"/>
      <c r="D677" s="708"/>
      <c r="E677" s="708"/>
      <c r="F677" s="708"/>
    </row>
    <row r="678">
      <c r="C678" s="708"/>
      <c r="D678" s="708"/>
      <c r="E678" s="708"/>
      <c r="F678" s="708"/>
    </row>
    <row r="679">
      <c r="C679" s="708"/>
      <c r="D679" s="708"/>
      <c r="E679" s="708"/>
      <c r="F679" s="708"/>
    </row>
    <row r="680">
      <c r="C680" s="708"/>
      <c r="D680" s="708"/>
      <c r="E680" s="708"/>
      <c r="F680" s="708"/>
    </row>
    <row r="681">
      <c r="C681" s="708"/>
      <c r="D681" s="708"/>
      <c r="E681" s="708"/>
      <c r="F681" s="708"/>
    </row>
    <row r="682">
      <c r="C682" s="708"/>
      <c r="D682" s="708"/>
      <c r="E682" s="708"/>
      <c r="F682" s="708"/>
    </row>
    <row r="683">
      <c r="C683" s="708"/>
      <c r="D683" s="708"/>
      <c r="E683" s="708"/>
      <c r="F683" s="708"/>
    </row>
    <row r="684">
      <c r="C684" s="708"/>
      <c r="D684" s="708"/>
      <c r="E684" s="708"/>
      <c r="F684" s="708"/>
    </row>
    <row r="685">
      <c r="C685" s="708"/>
      <c r="D685" s="708"/>
      <c r="E685" s="708"/>
      <c r="F685" s="708"/>
    </row>
    <row r="686">
      <c r="C686" s="708"/>
      <c r="D686" s="708"/>
      <c r="E686" s="708"/>
      <c r="F686" s="708"/>
    </row>
    <row r="687">
      <c r="C687" s="708"/>
      <c r="D687" s="708"/>
      <c r="E687" s="708"/>
      <c r="F687" s="708"/>
    </row>
    <row r="688">
      <c r="C688" s="708"/>
      <c r="D688" s="708"/>
      <c r="E688" s="708"/>
      <c r="F688" s="708"/>
    </row>
    <row r="689">
      <c r="C689" s="708"/>
      <c r="D689" s="708"/>
      <c r="E689" s="708"/>
      <c r="F689" s="708"/>
    </row>
    <row r="690">
      <c r="C690" s="708"/>
      <c r="D690" s="708"/>
      <c r="E690" s="708"/>
      <c r="F690" s="708"/>
    </row>
    <row r="691">
      <c r="C691" s="708"/>
      <c r="D691" s="708"/>
      <c r="E691" s="708"/>
      <c r="F691" s="708"/>
    </row>
    <row r="692">
      <c r="C692" s="708"/>
      <c r="D692" s="708"/>
      <c r="E692" s="708"/>
      <c r="F692" s="708"/>
    </row>
    <row r="693">
      <c r="C693" s="708"/>
      <c r="D693" s="708"/>
      <c r="E693" s="708"/>
      <c r="F693" s="708"/>
    </row>
    <row r="694">
      <c r="C694" s="708"/>
      <c r="D694" s="708"/>
      <c r="E694" s="708"/>
      <c r="F694" s="708"/>
    </row>
    <row r="695">
      <c r="C695" s="708"/>
      <c r="D695" s="708"/>
      <c r="E695" s="708"/>
      <c r="F695" s="708"/>
    </row>
    <row r="696">
      <c r="C696" s="708"/>
      <c r="D696" s="708"/>
      <c r="E696" s="708"/>
      <c r="F696" s="708"/>
    </row>
    <row r="697">
      <c r="C697" s="708"/>
      <c r="D697" s="708"/>
      <c r="E697" s="708"/>
      <c r="F697" s="708"/>
    </row>
    <row r="698">
      <c r="C698" s="708"/>
      <c r="D698" s="708"/>
      <c r="E698" s="708"/>
      <c r="F698" s="708"/>
    </row>
    <row r="699">
      <c r="C699" s="708"/>
      <c r="D699" s="708"/>
      <c r="E699" s="708"/>
      <c r="F699" s="708"/>
    </row>
    <row r="700">
      <c r="C700" s="708"/>
      <c r="D700" s="708"/>
      <c r="E700" s="708"/>
      <c r="F700" s="708"/>
    </row>
    <row r="701">
      <c r="C701" s="708"/>
      <c r="D701" s="708"/>
      <c r="E701" s="708"/>
      <c r="F701" s="708"/>
    </row>
    <row r="702">
      <c r="C702" s="708"/>
      <c r="D702" s="708"/>
      <c r="E702" s="708"/>
      <c r="F702" s="708"/>
    </row>
    <row r="703">
      <c r="C703" s="708"/>
      <c r="D703" s="708"/>
      <c r="E703" s="708"/>
      <c r="F703" s="708"/>
    </row>
    <row r="704">
      <c r="C704" s="708"/>
      <c r="D704" s="708"/>
      <c r="E704" s="708"/>
      <c r="F704" s="708"/>
    </row>
    <row r="705">
      <c r="C705" s="708"/>
      <c r="D705" s="708"/>
      <c r="E705" s="708"/>
      <c r="F705" s="708"/>
    </row>
    <row r="706">
      <c r="C706" s="708"/>
      <c r="D706" s="708"/>
      <c r="E706" s="708"/>
      <c r="F706" s="708"/>
    </row>
    <row r="707">
      <c r="C707" s="708"/>
      <c r="D707" s="708"/>
      <c r="E707" s="708"/>
      <c r="F707" s="708"/>
    </row>
    <row r="708">
      <c r="C708" s="708"/>
      <c r="D708" s="708"/>
      <c r="E708" s="708"/>
      <c r="F708" s="708"/>
    </row>
    <row r="709">
      <c r="C709" s="708"/>
      <c r="D709" s="708"/>
      <c r="E709" s="708"/>
      <c r="F709" s="708"/>
    </row>
    <row r="710">
      <c r="C710" s="708"/>
      <c r="D710" s="708"/>
      <c r="E710" s="708"/>
      <c r="F710" s="708"/>
    </row>
    <row r="711">
      <c r="C711" s="708"/>
      <c r="D711" s="708"/>
      <c r="E711" s="708"/>
      <c r="F711" s="708"/>
    </row>
    <row r="712">
      <c r="C712" s="708"/>
      <c r="D712" s="708"/>
      <c r="E712" s="708"/>
      <c r="F712" s="708"/>
    </row>
    <row r="713">
      <c r="C713" s="708"/>
      <c r="D713" s="708"/>
      <c r="E713" s="708"/>
      <c r="F713" s="708"/>
    </row>
    <row r="714">
      <c r="C714" s="708"/>
      <c r="D714" s="708"/>
      <c r="E714" s="708"/>
      <c r="F714" s="708"/>
    </row>
    <row r="715">
      <c r="C715" s="708"/>
      <c r="D715" s="708"/>
      <c r="E715" s="708"/>
      <c r="F715" s="708"/>
    </row>
    <row r="716">
      <c r="C716" s="708"/>
      <c r="D716" s="708"/>
      <c r="E716" s="708"/>
      <c r="F716" s="708"/>
    </row>
    <row r="717">
      <c r="C717" s="708"/>
      <c r="D717" s="708"/>
      <c r="E717" s="708"/>
      <c r="F717" s="708"/>
    </row>
    <row r="718">
      <c r="C718" s="708"/>
      <c r="D718" s="708"/>
      <c r="E718" s="708"/>
      <c r="F718" s="708"/>
    </row>
    <row r="719">
      <c r="C719" s="708"/>
      <c r="D719" s="708"/>
      <c r="E719" s="708"/>
      <c r="F719" s="708"/>
    </row>
    <row r="720">
      <c r="C720" s="708"/>
      <c r="D720" s="708"/>
      <c r="E720" s="708"/>
      <c r="F720" s="708"/>
    </row>
    <row r="721">
      <c r="C721" s="708"/>
      <c r="D721" s="708"/>
      <c r="E721" s="708"/>
      <c r="F721" s="708"/>
    </row>
    <row r="722">
      <c r="C722" s="708"/>
      <c r="D722" s="708"/>
      <c r="E722" s="708"/>
      <c r="F722" s="708"/>
    </row>
    <row r="723">
      <c r="C723" s="708"/>
      <c r="D723" s="708"/>
      <c r="E723" s="708"/>
      <c r="F723" s="708"/>
    </row>
    <row r="724">
      <c r="C724" s="708"/>
      <c r="D724" s="708"/>
      <c r="E724" s="708"/>
      <c r="F724" s="708"/>
    </row>
    <row r="725">
      <c r="C725" s="708"/>
      <c r="D725" s="708"/>
      <c r="E725" s="708"/>
      <c r="F725" s="708"/>
    </row>
    <row r="726">
      <c r="C726" s="708"/>
      <c r="D726" s="708"/>
      <c r="E726" s="708"/>
      <c r="F726" s="708"/>
    </row>
    <row r="727">
      <c r="C727" s="708"/>
      <c r="D727" s="708"/>
      <c r="E727" s="708"/>
      <c r="F727" s="708"/>
    </row>
    <row r="728">
      <c r="C728" s="708"/>
      <c r="D728" s="708"/>
      <c r="E728" s="708"/>
      <c r="F728" s="708"/>
    </row>
    <row r="729">
      <c r="C729" s="708"/>
      <c r="D729" s="708"/>
      <c r="E729" s="708"/>
      <c r="F729" s="708"/>
    </row>
    <row r="730">
      <c r="C730" s="708"/>
      <c r="D730" s="708"/>
      <c r="E730" s="708"/>
      <c r="F730" s="708"/>
    </row>
    <row r="731">
      <c r="C731" s="708"/>
      <c r="D731" s="708"/>
      <c r="E731" s="708"/>
      <c r="F731" s="708"/>
    </row>
    <row r="732">
      <c r="C732" s="708"/>
      <c r="D732" s="708"/>
      <c r="E732" s="708"/>
      <c r="F732" s="708"/>
    </row>
    <row r="733">
      <c r="C733" s="708"/>
      <c r="D733" s="708"/>
      <c r="E733" s="708"/>
      <c r="F733" s="708"/>
    </row>
    <row r="734">
      <c r="C734" s="708"/>
      <c r="D734" s="708"/>
      <c r="E734" s="708"/>
      <c r="F734" s="708"/>
    </row>
    <row r="735">
      <c r="C735" s="708"/>
      <c r="D735" s="708"/>
      <c r="E735" s="708"/>
      <c r="F735" s="708"/>
    </row>
    <row r="736">
      <c r="C736" s="708"/>
      <c r="D736" s="708"/>
      <c r="E736" s="708"/>
      <c r="F736" s="708"/>
    </row>
    <row r="737">
      <c r="C737" s="708"/>
      <c r="D737" s="708"/>
      <c r="E737" s="708"/>
      <c r="F737" s="708"/>
    </row>
    <row r="738">
      <c r="C738" s="708"/>
      <c r="D738" s="708"/>
      <c r="E738" s="708"/>
      <c r="F738" s="708"/>
    </row>
    <row r="739">
      <c r="C739" s="708"/>
      <c r="D739" s="708"/>
      <c r="E739" s="708"/>
      <c r="F739" s="708"/>
    </row>
    <row r="740">
      <c r="C740" s="708"/>
      <c r="D740" s="708"/>
      <c r="E740" s="708"/>
      <c r="F740" s="708"/>
    </row>
    <row r="741">
      <c r="C741" s="708"/>
      <c r="D741" s="708"/>
      <c r="E741" s="708"/>
      <c r="F741" s="708"/>
    </row>
    <row r="742">
      <c r="C742" s="708"/>
      <c r="D742" s="708"/>
      <c r="E742" s="708"/>
      <c r="F742" s="708"/>
    </row>
    <row r="743">
      <c r="C743" s="708"/>
      <c r="D743" s="708"/>
      <c r="E743" s="708"/>
      <c r="F743" s="708"/>
    </row>
    <row r="744">
      <c r="C744" s="708"/>
      <c r="D744" s="708"/>
      <c r="E744" s="708"/>
      <c r="F744" s="708"/>
    </row>
    <row r="745">
      <c r="C745" s="708"/>
      <c r="D745" s="708"/>
      <c r="E745" s="708"/>
      <c r="F745" s="708"/>
    </row>
    <row r="746">
      <c r="C746" s="708"/>
      <c r="D746" s="708"/>
      <c r="E746" s="708"/>
      <c r="F746" s="708"/>
    </row>
    <row r="747">
      <c r="C747" s="708"/>
      <c r="D747" s="708"/>
      <c r="E747" s="708"/>
      <c r="F747" s="708"/>
    </row>
    <row r="748">
      <c r="C748" s="708"/>
      <c r="D748" s="708"/>
      <c r="E748" s="708"/>
      <c r="F748" s="708"/>
    </row>
    <row r="749">
      <c r="C749" s="708"/>
      <c r="D749" s="708"/>
      <c r="E749" s="708"/>
      <c r="F749" s="708"/>
    </row>
    <row r="750">
      <c r="C750" s="708"/>
      <c r="D750" s="708"/>
      <c r="E750" s="708"/>
      <c r="F750" s="708"/>
    </row>
    <row r="751">
      <c r="C751" s="708"/>
      <c r="D751" s="708"/>
      <c r="E751" s="708"/>
      <c r="F751" s="708"/>
    </row>
    <row r="752">
      <c r="C752" s="708"/>
      <c r="D752" s="708"/>
      <c r="E752" s="708"/>
      <c r="F752" s="708"/>
    </row>
    <row r="753">
      <c r="C753" s="708"/>
      <c r="D753" s="708"/>
      <c r="E753" s="708"/>
      <c r="F753" s="708"/>
    </row>
    <row r="754">
      <c r="C754" s="708"/>
      <c r="D754" s="708"/>
      <c r="E754" s="708"/>
      <c r="F754" s="708"/>
    </row>
    <row r="755">
      <c r="C755" s="708"/>
      <c r="D755" s="708"/>
      <c r="E755" s="708"/>
      <c r="F755" s="708"/>
    </row>
    <row r="756">
      <c r="C756" s="708"/>
      <c r="D756" s="708"/>
      <c r="E756" s="708"/>
      <c r="F756" s="708"/>
    </row>
    <row r="757">
      <c r="C757" s="708"/>
      <c r="D757" s="708"/>
      <c r="E757" s="708"/>
      <c r="F757" s="708"/>
    </row>
    <row r="758">
      <c r="C758" s="708"/>
      <c r="D758" s="708"/>
      <c r="E758" s="708"/>
      <c r="F758" s="708"/>
    </row>
    <row r="759">
      <c r="C759" s="708"/>
      <c r="D759" s="708"/>
      <c r="E759" s="708"/>
      <c r="F759" s="708"/>
    </row>
    <row r="760">
      <c r="C760" s="708"/>
      <c r="D760" s="708"/>
      <c r="E760" s="708"/>
      <c r="F760" s="708"/>
    </row>
    <row r="761">
      <c r="C761" s="708"/>
      <c r="D761" s="708"/>
      <c r="E761" s="708"/>
      <c r="F761" s="708"/>
    </row>
    <row r="762">
      <c r="C762" s="708"/>
      <c r="D762" s="708"/>
      <c r="E762" s="708"/>
      <c r="F762" s="708"/>
    </row>
    <row r="763">
      <c r="C763" s="708"/>
      <c r="D763" s="708"/>
      <c r="E763" s="708"/>
      <c r="F763" s="708"/>
    </row>
    <row r="764">
      <c r="C764" s="708"/>
      <c r="D764" s="708"/>
      <c r="E764" s="708"/>
      <c r="F764" s="708"/>
    </row>
    <row r="765">
      <c r="C765" s="708"/>
      <c r="D765" s="708"/>
      <c r="E765" s="708"/>
      <c r="F765" s="708"/>
    </row>
    <row r="766">
      <c r="C766" s="708"/>
      <c r="D766" s="708"/>
      <c r="E766" s="708"/>
      <c r="F766" s="708"/>
    </row>
    <row r="767">
      <c r="C767" s="708"/>
      <c r="D767" s="708"/>
      <c r="E767" s="708"/>
      <c r="F767" s="708"/>
    </row>
    <row r="768">
      <c r="C768" s="708"/>
      <c r="D768" s="708"/>
      <c r="E768" s="708"/>
      <c r="F768" s="708"/>
    </row>
    <row r="769">
      <c r="C769" s="708"/>
      <c r="D769" s="708"/>
      <c r="E769" s="708"/>
      <c r="F769" s="708"/>
    </row>
    <row r="770">
      <c r="C770" s="708"/>
      <c r="D770" s="708"/>
      <c r="E770" s="708"/>
      <c r="F770" s="708"/>
    </row>
    <row r="771">
      <c r="C771" s="708"/>
      <c r="D771" s="708"/>
      <c r="E771" s="708"/>
      <c r="F771" s="708"/>
    </row>
    <row r="772">
      <c r="C772" s="708"/>
      <c r="D772" s="708"/>
      <c r="E772" s="708"/>
      <c r="F772" s="708"/>
    </row>
    <row r="773">
      <c r="C773" s="708"/>
      <c r="D773" s="708"/>
      <c r="E773" s="708"/>
      <c r="F773" s="708"/>
    </row>
    <row r="774">
      <c r="C774" s="708"/>
      <c r="D774" s="708"/>
      <c r="E774" s="708"/>
      <c r="F774" s="708"/>
    </row>
    <row r="775">
      <c r="C775" s="708"/>
      <c r="D775" s="708"/>
      <c r="E775" s="708"/>
      <c r="F775" s="708"/>
    </row>
    <row r="776">
      <c r="C776" s="708"/>
      <c r="D776" s="708"/>
      <c r="E776" s="708"/>
      <c r="F776" s="708"/>
    </row>
    <row r="777">
      <c r="C777" s="708"/>
      <c r="D777" s="708"/>
      <c r="E777" s="708"/>
      <c r="F777" s="708"/>
    </row>
    <row r="778">
      <c r="C778" s="708"/>
      <c r="D778" s="708"/>
      <c r="E778" s="708"/>
      <c r="F778" s="708"/>
    </row>
    <row r="779">
      <c r="C779" s="708"/>
      <c r="D779" s="708"/>
      <c r="E779" s="708"/>
      <c r="F779" s="708"/>
    </row>
    <row r="780">
      <c r="C780" s="708"/>
      <c r="D780" s="708"/>
      <c r="E780" s="708"/>
      <c r="F780" s="708"/>
    </row>
    <row r="781">
      <c r="C781" s="708"/>
      <c r="D781" s="708"/>
      <c r="E781" s="708"/>
      <c r="F781" s="708"/>
    </row>
    <row r="782">
      <c r="C782" s="708"/>
      <c r="D782" s="708"/>
      <c r="E782" s="708"/>
      <c r="F782" s="708"/>
    </row>
    <row r="783">
      <c r="C783" s="708"/>
      <c r="D783" s="708"/>
      <c r="E783" s="708"/>
      <c r="F783" s="708"/>
    </row>
    <row r="784">
      <c r="C784" s="708"/>
      <c r="D784" s="708"/>
      <c r="E784" s="708"/>
      <c r="F784" s="708"/>
    </row>
    <row r="785">
      <c r="C785" s="708"/>
      <c r="D785" s="708"/>
      <c r="E785" s="708"/>
      <c r="F785" s="708"/>
    </row>
    <row r="786">
      <c r="C786" s="708"/>
      <c r="D786" s="708"/>
      <c r="E786" s="708"/>
      <c r="F786" s="708"/>
    </row>
    <row r="787">
      <c r="C787" s="708"/>
      <c r="D787" s="708"/>
      <c r="E787" s="708"/>
      <c r="F787" s="708"/>
    </row>
    <row r="788">
      <c r="C788" s="708"/>
      <c r="D788" s="708"/>
      <c r="E788" s="708"/>
      <c r="F788" s="708"/>
    </row>
    <row r="789">
      <c r="C789" s="708"/>
      <c r="D789" s="708"/>
      <c r="E789" s="708"/>
      <c r="F789" s="708"/>
    </row>
    <row r="790">
      <c r="C790" s="708"/>
      <c r="D790" s="708"/>
      <c r="E790" s="708"/>
      <c r="F790" s="708"/>
    </row>
    <row r="791">
      <c r="C791" s="708"/>
      <c r="D791" s="708"/>
      <c r="E791" s="708"/>
      <c r="F791" s="708"/>
    </row>
    <row r="792">
      <c r="C792" s="708"/>
      <c r="D792" s="708"/>
      <c r="E792" s="708"/>
      <c r="F792" s="708"/>
    </row>
    <row r="793">
      <c r="C793" s="708"/>
      <c r="D793" s="708"/>
      <c r="E793" s="708"/>
      <c r="F793" s="708"/>
    </row>
    <row r="794">
      <c r="C794" s="708"/>
      <c r="D794" s="708"/>
      <c r="E794" s="708"/>
      <c r="F794" s="708"/>
    </row>
    <row r="795">
      <c r="C795" s="708"/>
      <c r="D795" s="708"/>
      <c r="E795" s="708"/>
      <c r="F795" s="708"/>
    </row>
    <row r="796">
      <c r="C796" s="708"/>
      <c r="D796" s="708"/>
      <c r="E796" s="708"/>
      <c r="F796" s="708"/>
    </row>
    <row r="797">
      <c r="C797" s="708"/>
      <c r="D797" s="708"/>
      <c r="E797" s="708"/>
      <c r="F797" s="708"/>
    </row>
    <row r="798">
      <c r="C798" s="708"/>
      <c r="D798" s="708"/>
      <c r="E798" s="708"/>
      <c r="F798" s="708"/>
    </row>
    <row r="799">
      <c r="C799" s="708"/>
      <c r="D799" s="708"/>
      <c r="E799" s="708"/>
      <c r="F799" s="708"/>
    </row>
    <row r="800">
      <c r="C800" s="708"/>
      <c r="D800" s="708"/>
      <c r="E800" s="708"/>
      <c r="F800" s="708"/>
    </row>
    <row r="801">
      <c r="C801" s="708"/>
      <c r="D801" s="708"/>
      <c r="E801" s="708"/>
      <c r="F801" s="708"/>
    </row>
    <row r="802">
      <c r="C802" s="708"/>
      <c r="D802" s="708"/>
      <c r="E802" s="708"/>
      <c r="F802" s="708"/>
    </row>
    <row r="803">
      <c r="C803" s="708"/>
      <c r="D803" s="708"/>
      <c r="E803" s="708"/>
      <c r="F803" s="708"/>
    </row>
    <row r="804">
      <c r="C804" s="708"/>
      <c r="D804" s="708"/>
      <c r="E804" s="708"/>
      <c r="F804" s="708"/>
    </row>
    <row r="805">
      <c r="C805" s="708"/>
      <c r="D805" s="708"/>
      <c r="E805" s="708"/>
      <c r="F805" s="708"/>
    </row>
    <row r="806">
      <c r="C806" s="708"/>
      <c r="D806" s="708"/>
      <c r="E806" s="708"/>
      <c r="F806" s="708"/>
    </row>
    <row r="807">
      <c r="C807" s="708"/>
      <c r="D807" s="708"/>
      <c r="E807" s="708"/>
      <c r="F807" s="708"/>
    </row>
    <row r="808">
      <c r="C808" s="708"/>
      <c r="D808" s="708"/>
      <c r="E808" s="708"/>
      <c r="F808" s="708"/>
    </row>
    <row r="809">
      <c r="C809" s="708"/>
      <c r="D809" s="708"/>
      <c r="E809" s="708"/>
      <c r="F809" s="708"/>
    </row>
    <row r="810">
      <c r="C810" s="708"/>
      <c r="D810" s="708"/>
      <c r="E810" s="708"/>
      <c r="F810" s="708"/>
    </row>
    <row r="811">
      <c r="C811" s="708"/>
      <c r="D811" s="708"/>
      <c r="E811" s="708"/>
      <c r="F811" s="708"/>
    </row>
    <row r="812">
      <c r="C812" s="708"/>
      <c r="D812" s="708"/>
      <c r="E812" s="708"/>
      <c r="F812" s="708"/>
    </row>
    <row r="813">
      <c r="C813" s="708"/>
      <c r="D813" s="708"/>
      <c r="E813" s="708"/>
      <c r="F813" s="708"/>
    </row>
    <row r="814">
      <c r="C814" s="708"/>
      <c r="D814" s="708"/>
      <c r="E814" s="708"/>
      <c r="F814" s="708"/>
    </row>
    <row r="815">
      <c r="C815" s="708"/>
      <c r="D815" s="708"/>
      <c r="E815" s="708"/>
      <c r="F815" s="708"/>
    </row>
    <row r="816">
      <c r="C816" s="708"/>
      <c r="D816" s="708"/>
      <c r="E816" s="708"/>
      <c r="F816" s="708"/>
    </row>
    <row r="817">
      <c r="C817" s="708"/>
      <c r="D817" s="708"/>
      <c r="E817" s="708"/>
      <c r="F817" s="708"/>
    </row>
    <row r="818">
      <c r="C818" s="708"/>
      <c r="D818" s="708"/>
      <c r="E818" s="708"/>
      <c r="F818" s="708"/>
    </row>
    <row r="819">
      <c r="C819" s="708"/>
      <c r="D819" s="708"/>
      <c r="E819" s="708"/>
      <c r="F819" s="708"/>
    </row>
    <row r="820">
      <c r="C820" s="708"/>
      <c r="D820" s="708"/>
      <c r="E820" s="708"/>
      <c r="F820" s="708"/>
    </row>
    <row r="821">
      <c r="C821" s="708"/>
      <c r="D821" s="708"/>
      <c r="E821" s="708"/>
      <c r="F821" s="708"/>
    </row>
    <row r="822">
      <c r="C822" s="708"/>
      <c r="D822" s="708"/>
      <c r="E822" s="708"/>
      <c r="F822" s="708"/>
    </row>
    <row r="823">
      <c r="C823" s="708"/>
      <c r="D823" s="708"/>
      <c r="E823" s="708"/>
      <c r="F823" s="708"/>
    </row>
    <row r="824">
      <c r="C824" s="708"/>
      <c r="D824" s="708"/>
      <c r="E824" s="708"/>
      <c r="F824" s="708"/>
    </row>
    <row r="825">
      <c r="C825" s="708"/>
      <c r="D825" s="708"/>
      <c r="E825" s="708"/>
      <c r="F825" s="708"/>
    </row>
    <row r="826">
      <c r="C826" s="708"/>
      <c r="D826" s="708"/>
      <c r="E826" s="708"/>
      <c r="F826" s="708"/>
    </row>
    <row r="827">
      <c r="C827" s="708"/>
      <c r="D827" s="708"/>
      <c r="E827" s="708"/>
      <c r="F827" s="708"/>
    </row>
    <row r="828">
      <c r="C828" s="708"/>
      <c r="D828" s="708"/>
      <c r="E828" s="708"/>
      <c r="F828" s="708"/>
    </row>
    <row r="829">
      <c r="C829" s="708"/>
      <c r="D829" s="708"/>
      <c r="E829" s="708"/>
      <c r="F829" s="708"/>
    </row>
    <row r="830">
      <c r="C830" s="708"/>
      <c r="D830" s="708"/>
      <c r="E830" s="708"/>
      <c r="F830" s="708"/>
    </row>
    <row r="831">
      <c r="C831" s="708"/>
      <c r="D831" s="708"/>
      <c r="E831" s="708"/>
      <c r="F831" s="708"/>
    </row>
    <row r="832">
      <c r="C832" s="708"/>
      <c r="D832" s="708"/>
      <c r="E832" s="708"/>
      <c r="F832" s="708"/>
    </row>
    <row r="833">
      <c r="C833" s="708"/>
      <c r="D833" s="708"/>
      <c r="E833" s="708"/>
      <c r="F833" s="708"/>
    </row>
    <row r="834">
      <c r="C834" s="708"/>
      <c r="D834" s="708"/>
      <c r="E834" s="708"/>
      <c r="F834" s="708"/>
    </row>
    <row r="835">
      <c r="C835" s="708"/>
      <c r="D835" s="708"/>
      <c r="E835" s="708"/>
      <c r="F835" s="708"/>
    </row>
    <row r="836">
      <c r="C836" s="708"/>
      <c r="D836" s="708"/>
      <c r="E836" s="708"/>
      <c r="F836" s="708"/>
    </row>
    <row r="837">
      <c r="C837" s="708"/>
      <c r="D837" s="708"/>
      <c r="E837" s="708"/>
      <c r="F837" s="708"/>
    </row>
    <row r="838">
      <c r="C838" s="708"/>
      <c r="D838" s="708"/>
      <c r="E838" s="708"/>
      <c r="F838" s="708"/>
    </row>
    <row r="839">
      <c r="C839" s="708"/>
      <c r="D839" s="708"/>
      <c r="E839" s="708"/>
      <c r="F839" s="708"/>
    </row>
    <row r="840">
      <c r="C840" s="708"/>
      <c r="D840" s="708"/>
      <c r="E840" s="708"/>
      <c r="F840" s="708"/>
    </row>
    <row r="841">
      <c r="C841" s="708"/>
      <c r="D841" s="708"/>
      <c r="E841" s="708"/>
      <c r="F841" s="708"/>
    </row>
    <row r="842">
      <c r="C842" s="708"/>
      <c r="D842" s="708"/>
      <c r="E842" s="708"/>
      <c r="F842" s="708"/>
    </row>
    <row r="843">
      <c r="C843" s="708"/>
      <c r="D843" s="708"/>
      <c r="E843" s="708"/>
      <c r="F843" s="708"/>
    </row>
    <row r="844">
      <c r="C844" s="708"/>
      <c r="D844" s="708"/>
      <c r="E844" s="708"/>
      <c r="F844" s="708"/>
    </row>
    <row r="845">
      <c r="C845" s="708"/>
      <c r="D845" s="708"/>
      <c r="E845" s="708"/>
      <c r="F845" s="708"/>
    </row>
    <row r="846">
      <c r="C846" s="708"/>
      <c r="D846" s="708"/>
      <c r="E846" s="708"/>
      <c r="F846" s="708"/>
    </row>
    <row r="847">
      <c r="C847" s="708"/>
      <c r="D847" s="708"/>
      <c r="E847" s="708"/>
      <c r="F847" s="708"/>
    </row>
    <row r="848">
      <c r="C848" s="708"/>
      <c r="D848" s="708"/>
      <c r="E848" s="708"/>
      <c r="F848" s="708"/>
    </row>
    <row r="849">
      <c r="C849" s="708"/>
      <c r="D849" s="708"/>
      <c r="E849" s="708"/>
      <c r="F849" s="708"/>
    </row>
    <row r="850">
      <c r="C850" s="708"/>
      <c r="D850" s="708"/>
      <c r="E850" s="708"/>
      <c r="F850" s="708"/>
    </row>
    <row r="851">
      <c r="C851" s="708"/>
      <c r="D851" s="708"/>
      <c r="E851" s="708"/>
      <c r="F851" s="708"/>
    </row>
    <row r="852">
      <c r="C852" s="708"/>
      <c r="D852" s="708"/>
      <c r="E852" s="708"/>
      <c r="F852" s="708"/>
    </row>
    <row r="853">
      <c r="C853" s="708"/>
      <c r="D853" s="708"/>
      <c r="E853" s="708"/>
      <c r="F853" s="708"/>
    </row>
    <row r="854">
      <c r="C854" s="708"/>
      <c r="D854" s="708"/>
      <c r="E854" s="708"/>
      <c r="F854" s="708"/>
    </row>
    <row r="855">
      <c r="C855" s="708"/>
      <c r="D855" s="708"/>
      <c r="E855" s="708"/>
      <c r="F855" s="708"/>
    </row>
    <row r="856">
      <c r="C856" s="708"/>
      <c r="D856" s="708"/>
      <c r="E856" s="708"/>
      <c r="F856" s="708"/>
    </row>
    <row r="857">
      <c r="C857" s="708"/>
      <c r="D857" s="708"/>
      <c r="E857" s="708"/>
      <c r="F857" s="708"/>
    </row>
    <row r="858">
      <c r="C858" s="708"/>
      <c r="D858" s="708"/>
      <c r="E858" s="708"/>
      <c r="F858" s="708"/>
    </row>
    <row r="859">
      <c r="C859" s="708"/>
      <c r="D859" s="708"/>
      <c r="E859" s="708"/>
      <c r="F859" s="708"/>
    </row>
    <row r="860">
      <c r="C860" s="708"/>
      <c r="D860" s="708"/>
      <c r="E860" s="708"/>
      <c r="F860" s="708"/>
    </row>
    <row r="861">
      <c r="C861" s="708"/>
      <c r="D861" s="708"/>
      <c r="E861" s="708"/>
      <c r="F861" s="708"/>
    </row>
    <row r="862">
      <c r="C862" s="708"/>
      <c r="D862" s="708"/>
      <c r="E862" s="708"/>
      <c r="F862" s="708"/>
    </row>
    <row r="863">
      <c r="C863" s="708"/>
      <c r="D863" s="708"/>
      <c r="E863" s="708"/>
      <c r="F863" s="708"/>
    </row>
    <row r="864">
      <c r="C864" s="708"/>
      <c r="D864" s="708"/>
      <c r="E864" s="708"/>
      <c r="F864" s="708"/>
    </row>
    <row r="865">
      <c r="C865" s="708"/>
      <c r="D865" s="708"/>
      <c r="E865" s="708"/>
      <c r="F865" s="708"/>
    </row>
    <row r="866">
      <c r="C866" s="708"/>
      <c r="D866" s="708"/>
      <c r="E866" s="708"/>
      <c r="F866" s="708"/>
    </row>
    <row r="867">
      <c r="C867" s="708"/>
      <c r="D867" s="708"/>
      <c r="E867" s="708"/>
      <c r="F867" s="708"/>
    </row>
    <row r="868">
      <c r="C868" s="708"/>
      <c r="D868" s="708"/>
      <c r="E868" s="708"/>
      <c r="F868" s="708"/>
    </row>
    <row r="869">
      <c r="C869" s="708"/>
      <c r="D869" s="708"/>
      <c r="E869" s="708"/>
      <c r="F869" s="708"/>
    </row>
    <row r="870">
      <c r="C870" s="708"/>
      <c r="D870" s="708"/>
      <c r="E870" s="708"/>
      <c r="F870" s="708"/>
    </row>
    <row r="871">
      <c r="C871" s="708"/>
      <c r="D871" s="708"/>
      <c r="E871" s="708"/>
      <c r="F871" s="708"/>
    </row>
    <row r="872">
      <c r="C872" s="708"/>
      <c r="D872" s="708"/>
      <c r="E872" s="708"/>
      <c r="F872" s="708"/>
    </row>
    <row r="873">
      <c r="C873" s="708"/>
      <c r="D873" s="708"/>
      <c r="E873" s="708"/>
      <c r="F873" s="708"/>
    </row>
    <row r="874">
      <c r="C874" s="708"/>
      <c r="D874" s="708"/>
      <c r="E874" s="708"/>
      <c r="F874" s="708"/>
    </row>
    <row r="875">
      <c r="C875" s="708"/>
      <c r="D875" s="708"/>
      <c r="E875" s="708"/>
      <c r="F875" s="708"/>
    </row>
    <row r="876">
      <c r="C876" s="708"/>
      <c r="D876" s="708"/>
      <c r="E876" s="708"/>
      <c r="F876" s="708"/>
    </row>
    <row r="877">
      <c r="C877" s="708"/>
      <c r="D877" s="708"/>
      <c r="E877" s="708"/>
      <c r="F877" s="708"/>
    </row>
    <row r="878">
      <c r="C878" s="708"/>
      <c r="D878" s="708"/>
      <c r="E878" s="708"/>
      <c r="F878" s="708"/>
    </row>
    <row r="879">
      <c r="C879" s="708"/>
      <c r="D879" s="708"/>
      <c r="E879" s="708"/>
      <c r="F879" s="708"/>
    </row>
    <row r="880">
      <c r="C880" s="708"/>
      <c r="D880" s="708"/>
      <c r="E880" s="708"/>
      <c r="F880" s="708"/>
    </row>
    <row r="881">
      <c r="C881" s="708"/>
      <c r="D881" s="708"/>
      <c r="E881" s="708"/>
      <c r="F881" s="708"/>
    </row>
    <row r="882">
      <c r="C882" s="708"/>
      <c r="D882" s="708"/>
      <c r="E882" s="708"/>
      <c r="F882" s="708"/>
    </row>
    <row r="883">
      <c r="C883" s="708"/>
      <c r="D883" s="708"/>
      <c r="E883" s="708"/>
      <c r="F883" s="708"/>
    </row>
    <row r="884">
      <c r="C884" s="708"/>
      <c r="D884" s="708"/>
      <c r="E884" s="708"/>
      <c r="F884" s="708"/>
    </row>
    <row r="885">
      <c r="C885" s="708"/>
      <c r="D885" s="708"/>
      <c r="E885" s="708"/>
      <c r="F885" s="708"/>
    </row>
    <row r="886">
      <c r="C886" s="708"/>
      <c r="D886" s="708"/>
      <c r="E886" s="708"/>
      <c r="F886" s="708"/>
    </row>
    <row r="887">
      <c r="C887" s="708"/>
      <c r="D887" s="708"/>
      <c r="E887" s="708"/>
      <c r="F887" s="708"/>
    </row>
    <row r="888">
      <c r="C888" s="708"/>
      <c r="D888" s="708"/>
      <c r="E888" s="708"/>
      <c r="F888" s="708"/>
    </row>
    <row r="889">
      <c r="C889" s="708"/>
      <c r="D889" s="708"/>
      <c r="E889" s="708"/>
      <c r="F889" s="708"/>
    </row>
    <row r="890">
      <c r="C890" s="708"/>
      <c r="D890" s="708"/>
      <c r="E890" s="708"/>
      <c r="F890" s="708"/>
    </row>
    <row r="891">
      <c r="C891" s="708"/>
      <c r="D891" s="708"/>
      <c r="E891" s="708"/>
      <c r="F891" s="708"/>
    </row>
    <row r="892">
      <c r="C892" s="708"/>
      <c r="D892" s="708"/>
      <c r="E892" s="708"/>
      <c r="F892" s="708"/>
    </row>
    <row r="893">
      <c r="C893" s="708"/>
      <c r="D893" s="708"/>
      <c r="E893" s="708"/>
      <c r="F893" s="708"/>
    </row>
    <row r="894">
      <c r="C894" s="708"/>
      <c r="D894" s="708"/>
      <c r="E894" s="708"/>
      <c r="F894" s="708"/>
    </row>
    <row r="895">
      <c r="C895" s="708"/>
      <c r="D895" s="708"/>
      <c r="E895" s="708"/>
      <c r="F895" s="708"/>
    </row>
    <row r="896">
      <c r="C896" s="708"/>
      <c r="D896" s="708"/>
      <c r="E896" s="708"/>
      <c r="F896" s="708"/>
    </row>
    <row r="897">
      <c r="C897" s="708"/>
      <c r="D897" s="708"/>
      <c r="E897" s="708"/>
      <c r="F897" s="708"/>
    </row>
    <row r="898">
      <c r="C898" s="708"/>
      <c r="D898" s="708"/>
      <c r="E898" s="708"/>
      <c r="F898" s="708"/>
    </row>
    <row r="899">
      <c r="C899" s="708"/>
      <c r="D899" s="708"/>
      <c r="E899" s="708"/>
      <c r="F899" s="708"/>
    </row>
    <row r="900">
      <c r="C900" s="708"/>
      <c r="D900" s="708"/>
      <c r="E900" s="708"/>
      <c r="F900" s="708"/>
    </row>
    <row r="901">
      <c r="C901" s="708"/>
      <c r="D901" s="708"/>
      <c r="E901" s="708"/>
      <c r="F901" s="708"/>
    </row>
    <row r="902">
      <c r="C902" s="708"/>
      <c r="D902" s="708"/>
      <c r="E902" s="708"/>
      <c r="F902" s="708"/>
    </row>
    <row r="903">
      <c r="C903" s="708"/>
      <c r="D903" s="708"/>
      <c r="E903" s="708"/>
      <c r="F903" s="708"/>
    </row>
    <row r="904">
      <c r="C904" s="708"/>
      <c r="D904" s="708"/>
      <c r="E904" s="708"/>
      <c r="F904" s="708"/>
    </row>
    <row r="905">
      <c r="C905" s="708"/>
      <c r="D905" s="708"/>
      <c r="E905" s="708"/>
      <c r="F905" s="708"/>
    </row>
    <row r="906">
      <c r="C906" s="708"/>
      <c r="D906" s="708"/>
      <c r="E906" s="708"/>
      <c r="F906" s="708"/>
    </row>
    <row r="907">
      <c r="C907" s="708"/>
      <c r="D907" s="708"/>
      <c r="E907" s="708"/>
      <c r="F907" s="708"/>
    </row>
    <row r="908">
      <c r="C908" s="708"/>
      <c r="D908" s="708"/>
      <c r="E908" s="708"/>
      <c r="F908" s="708"/>
    </row>
    <row r="909">
      <c r="C909" s="708"/>
      <c r="D909" s="708"/>
      <c r="E909" s="708"/>
      <c r="F909" s="708"/>
    </row>
    <row r="910">
      <c r="C910" s="708"/>
      <c r="D910" s="708"/>
      <c r="E910" s="708"/>
      <c r="F910" s="708"/>
    </row>
    <row r="911">
      <c r="C911" s="708"/>
      <c r="D911" s="708"/>
      <c r="E911" s="708"/>
      <c r="F911" s="708"/>
    </row>
    <row r="912">
      <c r="C912" s="708"/>
      <c r="D912" s="708"/>
      <c r="E912" s="708"/>
      <c r="F912" s="708"/>
    </row>
    <row r="913">
      <c r="C913" s="708"/>
      <c r="D913" s="708"/>
      <c r="E913" s="708"/>
      <c r="F913" s="708"/>
    </row>
    <row r="914">
      <c r="C914" s="708"/>
      <c r="D914" s="708"/>
      <c r="E914" s="708"/>
      <c r="F914" s="708"/>
    </row>
    <row r="915">
      <c r="C915" s="708"/>
      <c r="D915" s="708"/>
      <c r="E915" s="708"/>
      <c r="F915" s="708"/>
    </row>
    <row r="916">
      <c r="C916" s="708"/>
      <c r="D916" s="708"/>
      <c r="E916" s="708"/>
      <c r="F916" s="708"/>
    </row>
    <row r="917">
      <c r="C917" s="708"/>
      <c r="D917" s="708"/>
      <c r="E917" s="708"/>
      <c r="F917" s="708"/>
    </row>
    <row r="918">
      <c r="C918" s="708"/>
      <c r="D918" s="708"/>
      <c r="E918" s="708"/>
      <c r="F918" s="708"/>
    </row>
    <row r="919">
      <c r="C919" s="708"/>
      <c r="D919" s="708"/>
      <c r="E919" s="708"/>
      <c r="F919" s="708"/>
    </row>
    <row r="920">
      <c r="C920" s="708"/>
      <c r="D920" s="708"/>
      <c r="E920" s="708"/>
      <c r="F920" s="708"/>
    </row>
    <row r="921">
      <c r="C921" s="708"/>
      <c r="D921" s="708"/>
      <c r="E921" s="708"/>
      <c r="F921" s="708"/>
    </row>
    <row r="922">
      <c r="C922" s="708"/>
      <c r="D922" s="708"/>
      <c r="E922" s="708"/>
      <c r="F922" s="708"/>
    </row>
    <row r="923">
      <c r="C923" s="708"/>
      <c r="D923" s="708"/>
      <c r="E923" s="708"/>
      <c r="F923" s="708"/>
    </row>
    <row r="924">
      <c r="C924" s="708"/>
      <c r="D924" s="708"/>
      <c r="E924" s="708"/>
      <c r="F924" s="708"/>
    </row>
    <row r="925">
      <c r="C925" s="708"/>
      <c r="D925" s="708"/>
      <c r="E925" s="708"/>
      <c r="F925" s="708"/>
    </row>
    <row r="926">
      <c r="C926" s="708"/>
      <c r="D926" s="708"/>
      <c r="E926" s="708"/>
      <c r="F926" s="708"/>
    </row>
    <row r="927">
      <c r="C927" s="708"/>
      <c r="D927" s="708"/>
      <c r="E927" s="708"/>
      <c r="F927" s="708"/>
    </row>
    <row r="928">
      <c r="C928" s="708"/>
      <c r="D928" s="708"/>
      <c r="E928" s="708"/>
      <c r="F928" s="708"/>
    </row>
    <row r="929">
      <c r="C929" s="708"/>
      <c r="D929" s="708"/>
      <c r="E929" s="708"/>
      <c r="F929" s="708"/>
    </row>
    <row r="930">
      <c r="C930" s="708"/>
      <c r="D930" s="708"/>
      <c r="E930" s="708"/>
      <c r="F930" s="708"/>
    </row>
    <row r="931">
      <c r="C931" s="708"/>
      <c r="D931" s="708"/>
      <c r="E931" s="708"/>
      <c r="F931" s="708"/>
    </row>
    <row r="932">
      <c r="C932" s="708"/>
      <c r="D932" s="708"/>
      <c r="E932" s="708"/>
      <c r="F932" s="708"/>
    </row>
    <row r="933">
      <c r="C933" s="708"/>
      <c r="D933" s="708"/>
      <c r="E933" s="708"/>
      <c r="F933" s="708"/>
    </row>
    <row r="934">
      <c r="C934" s="708"/>
      <c r="D934" s="708"/>
      <c r="E934" s="708"/>
      <c r="F934" s="708"/>
    </row>
    <row r="935">
      <c r="C935" s="708"/>
      <c r="D935" s="708"/>
      <c r="E935" s="708"/>
      <c r="F935" s="708"/>
    </row>
    <row r="936">
      <c r="C936" s="708"/>
      <c r="D936" s="708"/>
      <c r="E936" s="708"/>
      <c r="F936" s="708"/>
    </row>
    <row r="937">
      <c r="C937" s="708"/>
      <c r="D937" s="708"/>
      <c r="E937" s="708"/>
      <c r="F937" s="708"/>
    </row>
    <row r="938">
      <c r="C938" s="708"/>
      <c r="D938" s="708"/>
      <c r="E938" s="708"/>
      <c r="F938" s="708"/>
    </row>
    <row r="939">
      <c r="C939" s="708"/>
      <c r="D939" s="708"/>
      <c r="E939" s="708"/>
      <c r="F939" s="708"/>
    </row>
    <row r="940">
      <c r="C940" s="708"/>
      <c r="D940" s="708"/>
      <c r="E940" s="708"/>
      <c r="F940" s="708"/>
    </row>
    <row r="941">
      <c r="C941" s="708"/>
      <c r="D941" s="708"/>
      <c r="E941" s="708"/>
      <c r="F941" s="708"/>
    </row>
    <row r="942">
      <c r="C942" s="708"/>
      <c r="D942" s="708"/>
      <c r="E942" s="708"/>
      <c r="F942" s="708"/>
    </row>
    <row r="943">
      <c r="C943" s="708"/>
      <c r="D943" s="708"/>
      <c r="E943" s="708"/>
      <c r="F943" s="708"/>
    </row>
    <row r="944">
      <c r="C944" s="708"/>
      <c r="D944" s="708"/>
      <c r="E944" s="708"/>
      <c r="F944" s="708"/>
    </row>
    <row r="945">
      <c r="C945" s="708"/>
      <c r="D945" s="708"/>
      <c r="E945" s="708"/>
      <c r="F945" s="708"/>
    </row>
    <row r="946">
      <c r="C946" s="708"/>
      <c r="D946" s="708"/>
      <c r="E946" s="708"/>
      <c r="F946" s="708"/>
    </row>
    <row r="947">
      <c r="C947" s="708"/>
      <c r="D947" s="708"/>
      <c r="E947" s="708"/>
      <c r="F947" s="708"/>
    </row>
    <row r="948">
      <c r="C948" s="708"/>
      <c r="D948" s="708"/>
      <c r="E948" s="708"/>
      <c r="F948" s="708"/>
    </row>
    <row r="949">
      <c r="C949" s="708"/>
      <c r="D949" s="708"/>
      <c r="E949" s="708"/>
      <c r="F949" s="708"/>
    </row>
    <row r="950">
      <c r="C950" s="708"/>
      <c r="D950" s="708"/>
      <c r="E950" s="708"/>
      <c r="F950" s="708"/>
    </row>
    <row r="951">
      <c r="C951" s="708"/>
      <c r="D951" s="708"/>
      <c r="E951" s="708"/>
      <c r="F951" s="708"/>
    </row>
    <row r="952">
      <c r="C952" s="708"/>
      <c r="D952" s="708"/>
      <c r="E952" s="708"/>
      <c r="F952" s="708"/>
    </row>
    <row r="953">
      <c r="C953" s="708"/>
      <c r="D953" s="708"/>
      <c r="E953" s="708"/>
      <c r="F953" s="708"/>
    </row>
    <row r="954">
      <c r="C954" s="708"/>
      <c r="D954" s="708"/>
      <c r="E954" s="708"/>
      <c r="F954" s="708"/>
    </row>
    <row r="955">
      <c r="C955" s="708"/>
      <c r="D955" s="708"/>
      <c r="E955" s="708"/>
      <c r="F955" s="708"/>
    </row>
    <row r="956">
      <c r="C956" s="708"/>
      <c r="D956" s="708"/>
      <c r="E956" s="708"/>
      <c r="F956" s="708"/>
    </row>
    <row r="957">
      <c r="C957" s="708"/>
      <c r="D957" s="708"/>
      <c r="E957" s="708"/>
      <c r="F957" s="708"/>
    </row>
    <row r="958">
      <c r="C958" s="708"/>
      <c r="D958" s="708"/>
      <c r="E958" s="708"/>
      <c r="F958" s="708"/>
    </row>
    <row r="959">
      <c r="C959" s="708"/>
      <c r="D959" s="708"/>
      <c r="E959" s="708"/>
      <c r="F959" s="708"/>
    </row>
    <row r="960">
      <c r="C960" s="708"/>
      <c r="D960" s="708"/>
      <c r="E960" s="708"/>
      <c r="F960" s="708"/>
    </row>
    <row r="961">
      <c r="C961" s="708"/>
      <c r="D961" s="708"/>
      <c r="E961" s="708"/>
      <c r="F961" s="708"/>
    </row>
    <row r="962">
      <c r="C962" s="708"/>
      <c r="D962" s="708"/>
      <c r="E962" s="708"/>
      <c r="F962" s="708"/>
    </row>
    <row r="963">
      <c r="C963" s="708"/>
      <c r="D963" s="708"/>
      <c r="E963" s="708"/>
      <c r="F963" s="708"/>
    </row>
    <row r="964">
      <c r="C964" s="708"/>
      <c r="D964" s="708"/>
      <c r="E964" s="708"/>
      <c r="F964" s="708"/>
    </row>
    <row r="965">
      <c r="C965" s="708"/>
      <c r="D965" s="708"/>
      <c r="E965" s="708"/>
      <c r="F965" s="708"/>
    </row>
    <row r="966">
      <c r="C966" s="708"/>
      <c r="D966" s="708"/>
      <c r="E966" s="708"/>
      <c r="F966" s="708"/>
    </row>
    <row r="967">
      <c r="C967" s="708"/>
      <c r="D967" s="708"/>
      <c r="E967" s="708"/>
      <c r="F967" s="708"/>
    </row>
    <row r="968">
      <c r="C968" s="708"/>
      <c r="D968" s="708"/>
      <c r="E968" s="708"/>
      <c r="F968" s="708"/>
    </row>
    <row r="969">
      <c r="C969" s="708"/>
      <c r="D969" s="708"/>
      <c r="E969" s="708"/>
      <c r="F969" s="708"/>
    </row>
    <row r="970">
      <c r="C970" s="708"/>
      <c r="D970" s="708"/>
      <c r="E970" s="708"/>
      <c r="F970" s="708"/>
    </row>
    <row r="971">
      <c r="C971" s="708"/>
      <c r="D971" s="708"/>
      <c r="E971" s="708"/>
      <c r="F971" s="708"/>
    </row>
    <row r="972">
      <c r="C972" s="708"/>
      <c r="D972" s="708"/>
      <c r="E972" s="708"/>
      <c r="F972" s="708"/>
    </row>
    <row r="973">
      <c r="C973" s="708"/>
      <c r="D973" s="708"/>
      <c r="E973" s="708"/>
      <c r="F973" s="708"/>
    </row>
    <row r="974">
      <c r="C974" s="708"/>
      <c r="D974" s="708"/>
      <c r="E974" s="708"/>
      <c r="F974" s="708"/>
    </row>
    <row r="975">
      <c r="C975" s="708"/>
      <c r="D975" s="708"/>
      <c r="E975" s="708"/>
      <c r="F975" s="708"/>
    </row>
    <row r="976">
      <c r="C976" s="708"/>
      <c r="D976" s="708"/>
      <c r="E976" s="708"/>
      <c r="F976" s="708"/>
    </row>
    <row r="977">
      <c r="C977" s="708"/>
      <c r="D977" s="708"/>
      <c r="E977" s="708"/>
      <c r="F977" s="708"/>
    </row>
    <row r="978">
      <c r="C978" s="708"/>
      <c r="D978" s="708"/>
      <c r="E978" s="708"/>
      <c r="F978" s="708"/>
    </row>
    <row r="979">
      <c r="C979" s="708"/>
      <c r="D979" s="708"/>
      <c r="E979" s="708"/>
      <c r="F979" s="708"/>
    </row>
    <row r="980">
      <c r="C980" s="708"/>
      <c r="D980" s="708"/>
      <c r="E980" s="708"/>
      <c r="F980" s="708"/>
    </row>
    <row r="981">
      <c r="C981" s="708"/>
      <c r="D981" s="708"/>
      <c r="E981" s="708"/>
      <c r="F981" s="708"/>
    </row>
    <row r="982">
      <c r="C982" s="708"/>
      <c r="D982" s="708"/>
      <c r="E982" s="708"/>
      <c r="F982" s="708"/>
    </row>
    <row r="983">
      <c r="C983" s="708"/>
      <c r="D983" s="708"/>
      <c r="E983" s="708"/>
      <c r="F983" s="708"/>
    </row>
    <row r="984">
      <c r="C984" s="708"/>
      <c r="D984" s="708"/>
      <c r="E984" s="708"/>
      <c r="F984" s="708"/>
    </row>
    <row r="985">
      <c r="C985" s="708"/>
      <c r="D985" s="708"/>
      <c r="E985" s="708"/>
      <c r="F985" s="708"/>
    </row>
    <row r="986">
      <c r="C986" s="708"/>
      <c r="D986" s="708"/>
      <c r="E986" s="708"/>
      <c r="F986" s="708"/>
    </row>
    <row r="987">
      <c r="C987" s="708"/>
      <c r="D987" s="708"/>
      <c r="E987" s="708"/>
      <c r="F987" s="708"/>
    </row>
    <row r="988">
      <c r="C988" s="708"/>
      <c r="D988" s="708"/>
      <c r="E988" s="708"/>
      <c r="F988" s="708"/>
    </row>
    <row r="989">
      <c r="C989" s="708"/>
      <c r="D989" s="708"/>
      <c r="E989" s="708"/>
      <c r="F989" s="708"/>
    </row>
    <row r="990">
      <c r="C990" s="708"/>
      <c r="D990" s="708"/>
      <c r="E990" s="708"/>
      <c r="F990" s="708"/>
    </row>
    <row r="991">
      <c r="C991" s="708"/>
      <c r="D991" s="708"/>
      <c r="E991" s="708"/>
      <c r="F991" s="708"/>
    </row>
    <row r="992">
      <c r="C992" s="708"/>
      <c r="D992" s="708"/>
      <c r="E992" s="708"/>
      <c r="F992" s="708"/>
    </row>
    <row r="993">
      <c r="C993" s="708"/>
      <c r="D993" s="708"/>
      <c r="E993" s="708"/>
      <c r="F993" s="708"/>
    </row>
    <row r="994">
      <c r="C994" s="708"/>
      <c r="D994" s="708"/>
      <c r="E994" s="708"/>
      <c r="F994" s="708"/>
    </row>
    <row r="995">
      <c r="C995" s="708"/>
      <c r="D995" s="708"/>
      <c r="E995" s="708"/>
      <c r="F995" s="708"/>
    </row>
    <row r="996">
      <c r="C996" s="708"/>
      <c r="D996" s="708"/>
      <c r="E996" s="708"/>
      <c r="F996" s="708"/>
    </row>
    <row r="997">
      <c r="C997" s="708"/>
      <c r="D997" s="708"/>
      <c r="E997" s="708"/>
      <c r="F997" s="708"/>
    </row>
    <row r="998">
      <c r="C998" s="708"/>
      <c r="D998" s="708"/>
      <c r="E998" s="708"/>
      <c r="F998" s="708"/>
    </row>
    <row r="999">
      <c r="C999" s="708"/>
      <c r="D999" s="708"/>
      <c r="E999" s="708"/>
      <c r="F999" s="708"/>
    </row>
  </sheetData>
  <mergeCells count="9">
    <mergeCell ref="AA5:AD5"/>
    <mergeCell ref="AE5:AH5"/>
    <mergeCell ref="B1:AI1"/>
    <mergeCell ref="C5:F5"/>
    <mergeCell ref="G5:J5"/>
    <mergeCell ref="K5:N5"/>
    <mergeCell ref="O5:R5"/>
    <mergeCell ref="S5:V5"/>
    <mergeCell ref="W5:Z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88"/>
    <col customWidth="1" min="2" max="2" width="8.63"/>
    <col customWidth="1" min="3" max="3" width="28.5"/>
    <col customWidth="1" min="4" max="4" width="19.63"/>
    <col customWidth="1" min="5" max="5" width="27.38"/>
    <col customWidth="1" min="9" max="9" width="2.88"/>
    <col customWidth="1" min="10" max="10" width="26.25"/>
  </cols>
  <sheetData>
    <row r="1">
      <c r="A1" s="26" t="s">
        <v>7</v>
      </c>
    </row>
    <row r="2">
      <c r="A2" s="722"/>
      <c r="B2" s="722"/>
      <c r="C2" s="722"/>
      <c r="D2" s="723"/>
      <c r="E2" s="724"/>
      <c r="F2" s="722"/>
      <c r="G2" s="722"/>
      <c r="H2" s="722"/>
      <c r="I2" s="57"/>
      <c r="J2" s="725"/>
      <c r="K2" s="726"/>
      <c r="L2" s="57"/>
      <c r="M2" s="57"/>
      <c r="N2" s="57"/>
      <c r="O2" s="57"/>
      <c r="P2" s="57"/>
      <c r="Q2" s="57"/>
      <c r="R2" s="57"/>
      <c r="S2" s="57"/>
      <c r="T2" s="57"/>
      <c r="U2" s="57"/>
      <c r="V2" s="57"/>
      <c r="W2" s="57"/>
      <c r="X2" s="57"/>
      <c r="Y2" s="57"/>
      <c r="Z2" s="57"/>
      <c r="AA2" s="57"/>
      <c r="AB2" s="57"/>
      <c r="AC2" s="57"/>
      <c r="AD2" s="57"/>
      <c r="AE2" s="57"/>
      <c r="AF2" s="57"/>
      <c r="AG2" s="57"/>
      <c r="AH2" s="57"/>
    </row>
    <row r="3">
      <c r="A3" s="722"/>
      <c r="B3" s="722"/>
      <c r="C3" s="727" t="s">
        <v>1365</v>
      </c>
      <c r="D3" s="2"/>
      <c r="E3" s="724"/>
      <c r="F3" s="722"/>
      <c r="G3" s="722"/>
      <c r="H3" s="722"/>
      <c r="I3" s="57"/>
      <c r="J3" s="725"/>
      <c r="K3" s="726"/>
      <c r="L3" s="57"/>
      <c r="M3" s="57"/>
      <c r="N3" s="57"/>
      <c r="O3" s="57"/>
      <c r="P3" s="57"/>
      <c r="Q3" s="57"/>
      <c r="R3" s="57"/>
      <c r="S3" s="57"/>
      <c r="T3" s="57"/>
      <c r="U3" s="57"/>
      <c r="V3" s="57"/>
      <c r="W3" s="57"/>
      <c r="X3" s="57"/>
      <c r="Y3" s="57"/>
      <c r="Z3" s="57"/>
      <c r="AA3" s="57"/>
      <c r="AB3" s="57"/>
      <c r="AC3" s="57"/>
      <c r="AD3" s="57"/>
      <c r="AE3" s="57"/>
      <c r="AF3" s="57"/>
      <c r="AG3" s="57"/>
      <c r="AH3" s="57"/>
    </row>
    <row r="4">
      <c r="A4" s="722"/>
      <c r="B4" s="722"/>
      <c r="C4" s="728" t="s">
        <v>1366</v>
      </c>
      <c r="D4" s="729">
        <f>SUM(D5:D11)</f>
        <v>243400</v>
      </c>
      <c r="E4" s="724"/>
      <c r="F4" s="722"/>
      <c r="G4" s="722"/>
      <c r="H4" s="722"/>
      <c r="I4" s="57"/>
      <c r="J4" s="725"/>
      <c r="K4" s="726"/>
      <c r="L4" s="57"/>
      <c r="M4" s="57"/>
      <c r="N4" s="57"/>
      <c r="O4" s="57"/>
      <c r="P4" s="57"/>
      <c r="Q4" s="57"/>
      <c r="R4" s="57"/>
      <c r="S4" s="57"/>
      <c r="T4" s="57"/>
      <c r="U4" s="57"/>
      <c r="V4" s="57"/>
      <c r="W4" s="57"/>
      <c r="X4" s="57"/>
      <c r="Y4" s="57"/>
      <c r="Z4" s="57"/>
      <c r="AA4" s="57"/>
      <c r="AB4" s="57"/>
      <c r="AC4" s="57"/>
      <c r="AD4" s="57"/>
      <c r="AE4" s="57"/>
      <c r="AF4" s="57"/>
      <c r="AG4" s="57"/>
      <c r="AH4" s="57"/>
    </row>
    <row r="5">
      <c r="A5" s="722"/>
      <c r="B5" s="722"/>
      <c r="C5" s="730" t="s">
        <v>1367</v>
      </c>
      <c r="D5" s="75">
        <v>64000.0</v>
      </c>
      <c r="E5" s="724"/>
      <c r="F5" s="722"/>
      <c r="G5" s="722"/>
      <c r="H5" s="722"/>
      <c r="I5" s="57"/>
      <c r="J5" s="725"/>
      <c r="K5" s="726"/>
      <c r="L5" s="57"/>
      <c r="M5" s="57"/>
      <c r="N5" s="57"/>
      <c r="O5" s="57"/>
      <c r="P5" s="57"/>
      <c r="Q5" s="57"/>
      <c r="R5" s="57"/>
      <c r="S5" s="57"/>
      <c r="T5" s="57"/>
      <c r="U5" s="57"/>
      <c r="V5" s="57"/>
      <c r="W5" s="57"/>
      <c r="X5" s="57"/>
      <c r="Y5" s="57"/>
      <c r="Z5" s="57"/>
      <c r="AA5" s="57"/>
      <c r="AB5" s="57"/>
      <c r="AC5" s="57"/>
      <c r="AD5" s="57"/>
      <c r="AE5" s="57"/>
      <c r="AF5" s="57"/>
      <c r="AG5" s="57"/>
      <c r="AH5" s="57"/>
    </row>
    <row r="6">
      <c r="A6" s="722"/>
      <c r="B6" s="722"/>
      <c r="C6" s="730" t="s">
        <v>1368</v>
      </c>
      <c r="D6" s="75">
        <v>15000.0</v>
      </c>
      <c r="E6" s="724"/>
      <c r="F6" s="722"/>
      <c r="G6" s="722"/>
      <c r="H6" s="722"/>
      <c r="I6" s="57"/>
      <c r="J6" s="725"/>
      <c r="K6" s="726"/>
      <c r="L6" s="57"/>
      <c r="M6" s="57"/>
      <c r="N6" s="57"/>
      <c r="O6" s="57"/>
      <c r="P6" s="57"/>
      <c r="Q6" s="57"/>
      <c r="R6" s="57"/>
      <c r="S6" s="57"/>
      <c r="T6" s="57"/>
      <c r="U6" s="57"/>
      <c r="V6" s="57"/>
      <c r="W6" s="57"/>
      <c r="X6" s="57"/>
      <c r="Y6" s="57"/>
      <c r="Z6" s="57"/>
      <c r="AA6" s="57"/>
      <c r="AB6" s="57"/>
      <c r="AC6" s="57"/>
      <c r="AD6" s="57"/>
      <c r="AE6" s="57"/>
      <c r="AF6" s="57"/>
      <c r="AG6" s="57"/>
      <c r="AH6" s="57"/>
    </row>
    <row r="7">
      <c r="A7" s="722"/>
      <c r="B7" s="722"/>
      <c r="C7" s="730" t="s">
        <v>1369</v>
      </c>
      <c r="D7" s="75">
        <v>60000.0</v>
      </c>
      <c r="E7" s="724"/>
      <c r="F7" s="722"/>
      <c r="G7" s="722"/>
      <c r="H7" s="722"/>
      <c r="I7" s="57"/>
      <c r="J7" s="725"/>
      <c r="K7" s="726"/>
      <c r="L7" s="57"/>
      <c r="M7" s="57"/>
      <c r="N7" s="57"/>
      <c r="O7" s="57"/>
      <c r="P7" s="57"/>
      <c r="Q7" s="57"/>
      <c r="R7" s="57"/>
      <c r="S7" s="57"/>
      <c r="T7" s="57"/>
      <c r="U7" s="57"/>
      <c r="V7" s="57"/>
      <c r="W7" s="57"/>
      <c r="X7" s="57"/>
      <c r="Y7" s="57"/>
      <c r="Z7" s="57"/>
      <c r="AA7" s="57"/>
      <c r="AB7" s="57"/>
      <c r="AC7" s="57"/>
      <c r="AD7" s="57"/>
      <c r="AE7" s="57"/>
      <c r="AF7" s="57"/>
      <c r="AG7" s="57"/>
      <c r="AH7" s="57"/>
    </row>
    <row r="8">
      <c r="A8" s="722"/>
      <c r="B8" s="722"/>
      <c r="C8" s="730" t="s">
        <v>1370</v>
      </c>
      <c r="D8" s="75"/>
      <c r="E8" s="724"/>
      <c r="F8" s="722"/>
      <c r="G8" s="722"/>
      <c r="H8" s="722"/>
      <c r="I8" s="57"/>
      <c r="J8" s="725"/>
      <c r="K8" s="726"/>
      <c r="L8" s="57"/>
      <c r="M8" s="57"/>
      <c r="N8" s="57"/>
      <c r="O8" s="57"/>
      <c r="P8" s="57"/>
      <c r="Q8" s="57"/>
      <c r="R8" s="57"/>
      <c r="S8" s="57"/>
      <c r="T8" s="57"/>
      <c r="U8" s="57"/>
      <c r="V8" s="57"/>
      <c r="W8" s="57"/>
      <c r="X8" s="57"/>
      <c r="Y8" s="57"/>
      <c r="Z8" s="57"/>
      <c r="AA8" s="57"/>
      <c r="AB8" s="57"/>
      <c r="AC8" s="57"/>
      <c r="AD8" s="57"/>
      <c r="AE8" s="57"/>
      <c r="AF8" s="57"/>
      <c r="AG8" s="57"/>
      <c r="AH8" s="57"/>
    </row>
    <row r="9">
      <c r="A9" s="722"/>
      <c r="B9" s="722"/>
      <c r="C9" s="730" t="s">
        <v>1371</v>
      </c>
      <c r="D9" s="75">
        <v>3000.0</v>
      </c>
      <c r="E9" s="724"/>
      <c r="F9" s="722"/>
      <c r="G9" s="722"/>
      <c r="H9" s="722"/>
      <c r="I9" s="57"/>
      <c r="J9" s="725"/>
      <c r="K9" s="726"/>
      <c r="L9" s="57"/>
      <c r="M9" s="57"/>
      <c r="N9" s="57"/>
      <c r="O9" s="57"/>
      <c r="P9" s="57"/>
      <c r="Q9" s="57"/>
      <c r="R9" s="57"/>
      <c r="S9" s="57"/>
      <c r="T9" s="57"/>
      <c r="U9" s="57"/>
      <c r="V9" s="57"/>
      <c r="W9" s="57"/>
      <c r="X9" s="57"/>
      <c r="Y9" s="57"/>
      <c r="Z9" s="57"/>
      <c r="AA9" s="57"/>
      <c r="AB9" s="57"/>
      <c r="AC9" s="57"/>
      <c r="AD9" s="57"/>
      <c r="AE9" s="57"/>
      <c r="AF9" s="57"/>
      <c r="AG9" s="57"/>
      <c r="AH9" s="57"/>
    </row>
    <row r="10">
      <c r="A10" s="722"/>
      <c r="B10" s="722"/>
      <c r="C10" s="730" t="s">
        <v>1372</v>
      </c>
      <c r="D10" s="75">
        <v>100000.0</v>
      </c>
      <c r="E10" s="724"/>
      <c r="F10" s="722"/>
      <c r="G10" s="722"/>
      <c r="H10" s="722"/>
      <c r="I10" s="57"/>
      <c r="J10" s="725"/>
      <c r="K10" s="726"/>
      <c r="L10" s="57"/>
      <c r="M10" s="57"/>
      <c r="N10" s="57"/>
      <c r="O10" s="57"/>
      <c r="P10" s="57"/>
      <c r="Q10" s="57"/>
      <c r="R10" s="57"/>
      <c r="S10" s="57"/>
      <c r="T10" s="57"/>
      <c r="U10" s="57"/>
      <c r="V10" s="57"/>
      <c r="W10" s="57"/>
      <c r="X10" s="57"/>
      <c r="Y10" s="57"/>
      <c r="Z10" s="57"/>
      <c r="AA10" s="57"/>
      <c r="AB10" s="57"/>
      <c r="AC10" s="57"/>
      <c r="AD10" s="57"/>
      <c r="AE10" s="57"/>
      <c r="AF10" s="57"/>
      <c r="AG10" s="57"/>
      <c r="AH10" s="57"/>
    </row>
    <row r="11">
      <c r="A11" s="722"/>
      <c r="B11" s="722"/>
      <c r="C11" s="730" t="s">
        <v>1373</v>
      </c>
      <c r="D11" s="75">
        <v>1400.0</v>
      </c>
      <c r="E11" s="724"/>
      <c r="F11" s="722"/>
      <c r="G11" s="722"/>
      <c r="H11" s="722"/>
      <c r="I11" s="57"/>
      <c r="J11" s="725"/>
      <c r="K11" s="726"/>
      <c r="L11" s="57"/>
      <c r="M11" s="57"/>
      <c r="N11" s="57"/>
      <c r="O11" s="57"/>
      <c r="P11" s="57"/>
      <c r="Q11" s="57"/>
      <c r="R11" s="57"/>
      <c r="S11" s="57"/>
      <c r="T11" s="57"/>
      <c r="U11" s="57"/>
      <c r="V11" s="57"/>
      <c r="W11" s="57"/>
      <c r="X11" s="57"/>
      <c r="Y11" s="57"/>
      <c r="Z11" s="57"/>
      <c r="AA11" s="57"/>
      <c r="AB11" s="57"/>
      <c r="AC11" s="57"/>
      <c r="AD11" s="57"/>
      <c r="AE11" s="57"/>
      <c r="AF11" s="57"/>
      <c r="AG11" s="57"/>
      <c r="AH11" s="57"/>
    </row>
    <row r="12">
      <c r="A12" s="722"/>
      <c r="B12" s="722"/>
      <c r="C12" s="731" t="s">
        <v>1374</v>
      </c>
      <c r="D12" s="732">
        <f>SUM(D13)</f>
        <v>106000</v>
      </c>
      <c r="E12" s="724"/>
      <c r="F12" s="722"/>
      <c r="G12" s="722"/>
      <c r="H12" s="722"/>
      <c r="I12" s="57"/>
      <c r="J12" s="725"/>
      <c r="K12" s="726"/>
      <c r="L12" s="57"/>
      <c r="M12" s="57"/>
      <c r="N12" s="57"/>
      <c r="O12" s="57"/>
      <c r="P12" s="57"/>
      <c r="Q12" s="57"/>
      <c r="R12" s="57"/>
      <c r="S12" s="57"/>
      <c r="T12" s="57"/>
      <c r="U12" s="57"/>
      <c r="V12" s="57"/>
      <c r="W12" s="57"/>
      <c r="X12" s="57"/>
      <c r="Y12" s="57"/>
      <c r="Z12" s="57"/>
      <c r="AA12" s="57"/>
      <c r="AB12" s="57"/>
      <c r="AC12" s="57"/>
      <c r="AD12" s="57"/>
      <c r="AE12" s="57"/>
      <c r="AF12" s="57"/>
      <c r="AG12" s="57"/>
      <c r="AH12" s="57"/>
    </row>
    <row r="13">
      <c r="A13" s="722"/>
      <c r="B13" s="722"/>
      <c r="C13" s="730" t="s">
        <v>1374</v>
      </c>
      <c r="D13" s="733">
        <v>106000.0</v>
      </c>
      <c r="E13" s="724"/>
      <c r="F13" s="722"/>
      <c r="G13" s="722"/>
      <c r="H13" s="722"/>
      <c r="I13" s="57"/>
      <c r="J13" s="725"/>
      <c r="K13" s="726"/>
      <c r="L13" s="57"/>
      <c r="M13" s="57"/>
      <c r="N13" s="57"/>
      <c r="O13" s="57"/>
      <c r="P13" s="57"/>
      <c r="Q13" s="57"/>
      <c r="R13" s="57"/>
      <c r="S13" s="57"/>
      <c r="T13" s="57"/>
      <c r="U13" s="57"/>
      <c r="V13" s="57"/>
      <c r="W13" s="57"/>
      <c r="X13" s="57"/>
      <c r="Y13" s="57"/>
      <c r="Z13" s="57"/>
      <c r="AA13" s="57"/>
      <c r="AB13" s="57"/>
      <c r="AC13" s="57"/>
      <c r="AD13" s="57"/>
      <c r="AE13" s="57"/>
      <c r="AF13" s="57"/>
      <c r="AG13" s="57"/>
      <c r="AH13" s="57"/>
    </row>
    <row r="14">
      <c r="A14" s="722"/>
      <c r="B14" s="722"/>
      <c r="C14" s="728" t="s">
        <v>1375</v>
      </c>
      <c r="D14" s="734">
        <f>SUM(D15:D17)</f>
        <v>350000</v>
      </c>
      <c r="E14" s="724"/>
      <c r="F14" s="722"/>
      <c r="G14" s="722"/>
      <c r="H14" s="722"/>
      <c r="I14" s="57"/>
      <c r="J14" s="725"/>
      <c r="K14" s="726"/>
      <c r="L14" s="57"/>
      <c r="M14" s="57"/>
      <c r="N14" s="57"/>
      <c r="O14" s="57"/>
      <c r="P14" s="57"/>
      <c r="Q14" s="57"/>
      <c r="R14" s="57"/>
      <c r="S14" s="57"/>
      <c r="T14" s="57"/>
      <c r="U14" s="57"/>
      <c r="V14" s="57"/>
      <c r="W14" s="57"/>
      <c r="X14" s="57"/>
      <c r="Y14" s="57"/>
      <c r="Z14" s="57"/>
      <c r="AA14" s="57"/>
      <c r="AB14" s="57"/>
      <c r="AC14" s="57"/>
      <c r="AD14" s="57"/>
      <c r="AE14" s="57"/>
      <c r="AF14" s="57"/>
      <c r="AG14" s="57"/>
      <c r="AH14" s="57"/>
    </row>
    <row r="15">
      <c r="A15" s="722"/>
      <c r="B15" s="722"/>
      <c r="C15" s="730" t="s">
        <v>1376</v>
      </c>
      <c r="D15" s="75">
        <v>120000.0</v>
      </c>
      <c r="E15" s="724"/>
      <c r="F15" s="722"/>
      <c r="G15" s="722"/>
      <c r="H15" s="722"/>
      <c r="I15" s="57"/>
      <c r="J15" s="725"/>
      <c r="K15" s="726"/>
      <c r="L15" s="57"/>
      <c r="M15" s="57"/>
      <c r="N15" s="57"/>
      <c r="O15" s="57"/>
      <c r="P15" s="57"/>
      <c r="Q15" s="57"/>
      <c r="R15" s="57"/>
      <c r="S15" s="57"/>
      <c r="T15" s="57"/>
      <c r="U15" s="57"/>
      <c r="V15" s="57"/>
      <c r="W15" s="57"/>
      <c r="X15" s="57"/>
      <c r="Y15" s="57"/>
      <c r="Z15" s="57"/>
      <c r="AA15" s="57"/>
      <c r="AB15" s="57"/>
      <c r="AC15" s="57"/>
      <c r="AD15" s="57"/>
      <c r="AE15" s="57"/>
      <c r="AF15" s="57"/>
      <c r="AG15" s="57"/>
      <c r="AH15" s="57"/>
    </row>
    <row r="16">
      <c r="A16" s="722"/>
      <c r="B16" s="722"/>
      <c r="C16" s="730" t="s">
        <v>1377</v>
      </c>
      <c r="D16" s="75">
        <v>200000.0</v>
      </c>
      <c r="E16" s="724"/>
      <c r="F16" s="722"/>
      <c r="G16" s="722"/>
      <c r="H16" s="722"/>
      <c r="I16" s="57"/>
      <c r="J16" s="725"/>
      <c r="K16" s="726"/>
      <c r="L16" s="57"/>
      <c r="M16" s="57"/>
      <c r="N16" s="57"/>
      <c r="O16" s="57"/>
      <c r="P16" s="57"/>
      <c r="Q16" s="57"/>
      <c r="R16" s="57"/>
      <c r="S16" s="57"/>
      <c r="T16" s="57"/>
      <c r="U16" s="57"/>
      <c r="V16" s="57"/>
      <c r="W16" s="57"/>
      <c r="X16" s="57"/>
      <c r="Y16" s="57"/>
      <c r="Z16" s="57"/>
      <c r="AA16" s="57"/>
      <c r="AB16" s="57"/>
      <c r="AC16" s="57"/>
      <c r="AD16" s="57"/>
      <c r="AE16" s="57"/>
      <c r="AF16" s="57"/>
      <c r="AG16" s="57"/>
      <c r="AH16" s="57"/>
    </row>
    <row r="17">
      <c r="A17" s="722"/>
      <c r="B17" s="722"/>
      <c r="C17" s="730" t="s">
        <v>1378</v>
      </c>
      <c r="D17" s="75">
        <v>30000.0</v>
      </c>
      <c r="E17" s="724"/>
      <c r="F17" s="722"/>
      <c r="G17" s="722"/>
      <c r="H17" s="722"/>
      <c r="I17" s="57"/>
      <c r="J17" s="725"/>
      <c r="K17" s="726"/>
      <c r="L17" s="57"/>
      <c r="M17" s="57"/>
      <c r="N17" s="57"/>
      <c r="O17" s="57"/>
      <c r="P17" s="57"/>
      <c r="Q17" s="57"/>
      <c r="R17" s="57"/>
      <c r="S17" s="57"/>
      <c r="T17" s="57"/>
      <c r="U17" s="57"/>
      <c r="V17" s="57"/>
      <c r="W17" s="57"/>
      <c r="X17" s="57"/>
      <c r="Y17" s="57"/>
      <c r="Z17" s="57"/>
      <c r="AA17" s="57"/>
      <c r="AB17" s="57"/>
      <c r="AC17" s="57"/>
      <c r="AD17" s="57"/>
      <c r="AE17" s="57"/>
      <c r="AF17" s="57"/>
      <c r="AG17" s="57"/>
      <c r="AH17" s="57"/>
    </row>
    <row r="18">
      <c r="A18" s="722"/>
      <c r="B18" s="722"/>
      <c r="C18" s="728" t="s">
        <v>1379</v>
      </c>
      <c r="D18" s="729">
        <f>SUM(D19:D21)</f>
        <v>1030000</v>
      </c>
      <c r="E18" s="724"/>
      <c r="F18" s="722"/>
      <c r="G18" s="722"/>
      <c r="H18" s="722"/>
      <c r="I18" s="57"/>
      <c r="J18" s="725"/>
      <c r="K18" s="726"/>
      <c r="L18" s="57"/>
      <c r="M18" s="57"/>
      <c r="N18" s="57"/>
      <c r="O18" s="57"/>
      <c r="P18" s="57"/>
      <c r="Q18" s="57"/>
      <c r="R18" s="57"/>
      <c r="S18" s="57"/>
      <c r="T18" s="57"/>
      <c r="U18" s="57"/>
      <c r="V18" s="57"/>
      <c r="W18" s="57"/>
      <c r="X18" s="57"/>
      <c r="Y18" s="57"/>
      <c r="Z18" s="57"/>
      <c r="AA18" s="57"/>
      <c r="AB18" s="57"/>
      <c r="AC18" s="57"/>
      <c r="AD18" s="57"/>
      <c r="AE18" s="57"/>
      <c r="AF18" s="57"/>
      <c r="AG18" s="57"/>
      <c r="AH18" s="57"/>
    </row>
    <row r="19">
      <c r="A19" s="722"/>
      <c r="B19" s="722"/>
      <c r="C19" s="730" t="s">
        <v>1380</v>
      </c>
      <c r="D19" s="733">
        <v>350000.0</v>
      </c>
      <c r="E19" s="724"/>
      <c r="F19" s="722"/>
      <c r="G19" s="722"/>
      <c r="H19" s="722"/>
      <c r="I19" s="57"/>
      <c r="J19" s="725"/>
      <c r="K19" s="726"/>
      <c r="L19" s="57"/>
      <c r="M19" s="57"/>
      <c r="N19" s="57"/>
      <c r="O19" s="57"/>
      <c r="P19" s="57"/>
      <c r="Q19" s="57"/>
      <c r="R19" s="57"/>
      <c r="S19" s="57"/>
      <c r="T19" s="57"/>
      <c r="U19" s="57"/>
      <c r="V19" s="57"/>
      <c r="W19" s="57"/>
      <c r="X19" s="57"/>
      <c r="Y19" s="57"/>
      <c r="Z19" s="57"/>
      <c r="AA19" s="57"/>
      <c r="AB19" s="57"/>
      <c r="AC19" s="57"/>
      <c r="AD19" s="57"/>
      <c r="AE19" s="57"/>
      <c r="AF19" s="57"/>
      <c r="AG19" s="57"/>
      <c r="AH19" s="57"/>
    </row>
    <row r="20">
      <c r="A20" s="722"/>
      <c r="B20" s="722"/>
      <c r="C20" s="730" t="s">
        <v>1381</v>
      </c>
      <c r="D20" s="733">
        <v>650000.0</v>
      </c>
      <c r="E20" s="75">
        <v>1350000.0</v>
      </c>
      <c r="F20" s="722"/>
      <c r="G20" s="722"/>
      <c r="H20" s="722"/>
      <c r="I20" s="57"/>
      <c r="J20" s="725"/>
      <c r="K20" s="726"/>
      <c r="L20" s="57"/>
      <c r="M20" s="57"/>
      <c r="N20" s="57"/>
      <c r="O20" s="57"/>
      <c r="P20" s="57"/>
      <c r="Q20" s="57"/>
      <c r="R20" s="57"/>
      <c r="S20" s="57"/>
      <c r="T20" s="57"/>
      <c r="U20" s="57"/>
      <c r="V20" s="57"/>
      <c r="W20" s="57"/>
      <c r="X20" s="57"/>
      <c r="Y20" s="57"/>
      <c r="Z20" s="57"/>
      <c r="AA20" s="57"/>
      <c r="AB20" s="57"/>
      <c r="AC20" s="57"/>
      <c r="AD20" s="57"/>
      <c r="AE20" s="57"/>
      <c r="AF20" s="57"/>
      <c r="AG20" s="57"/>
      <c r="AH20" s="57"/>
    </row>
    <row r="21">
      <c r="A21" s="722"/>
      <c r="B21" s="722"/>
      <c r="C21" s="730" t="s">
        <v>1382</v>
      </c>
      <c r="D21" s="733">
        <v>30000.0</v>
      </c>
      <c r="E21" s="724"/>
      <c r="F21" s="722"/>
      <c r="G21" s="722"/>
      <c r="H21" s="722"/>
      <c r="I21" s="57"/>
      <c r="J21" s="725"/>
      <c r="K21" s="726"/>
      <c r="L21" s="57"/>
      <c r="M21" s="57"/>
      <c r="N21" s="57"/>
      <c r="O21" s="57"/>
      <c r="P21" s="57"/>
      <c r="Q21" s="57"/>
      <c r="R21" s="57"/>
      <c r="S21" s="57"/>
      <c r="T21" s="57"/>
      <c r="U21" s="57"/>
      <c r="V21" s="57"/>
      <c r="W21" s="57"/>
      <c r="X21" s="57"/>
      <c r="Y21" s="57"/>
      <c r="Z21" s="57"/>
      <c r="AA21" s="57"/>
      <c r="AB21" s="57"/>
      <c r="AC21" s="57"/>
      <c r="AD21" s="57"/>
      <c r="AE21" s="57"/>
      <c r="AF21" s="57"/>
      <c r="AG21" s="57"/>
      <c r="AH21" s="57"/>
    </row>
    <row r="22">
      <c r="A22" s="722"/>
      <c r="B22" s="722"/>
      <c r="C22" s="735" t="s">
        <v>1383</v>
      </c>
      <c r="D22" s="732">
        <f>SUM(D23:D24)</f>
        <v>2000</v>
      </c>
      <c r="E22" s="724"/>
      <c r="F22" s="722"/>
      <c r="G22" s="722"/>
      <c r="H22" s="722"/>
      <c r="I22" s="57"/>
      <c r="J22" s="725"/>
      <c r="K22" s="726"/>
      <c r="L22" s="57"/>
      <c r="M22" s="57"/>
      <c r="N22" s="57"/>
      <c r="O22" s="57"/>
      <c r="P22" s="57"/>
      <c r="Q22" s="57"/>
      <c r="R22" s="57"/>
      <c r="S22" s="57"/>
      <c r="T22" s="57"/>
      <c r="U22" s="57"/>
      <c r="V22" s="57"/>
      <c r="W22" s="57"/>
      <c r="X22" s="57"/>
      <c r="Y22" s="57"/>
      <c r="Z22" s="57"/>
      <c r="AA22" s="57"/>
      <c r="AB22" s="57"/>
      <c r="AC22" s="57"/>
      <c r="AD22" s="57"/>
      <c r="AE22" s="57"/>
      <c r="AF22" s="57"/>
      <c r="AG22" s="57"/>
      <c r="AH22" s="57"/>
    </row>
    <row r="23">
      <c r="A23" s="722"/>
      <c r="B23" s="722"/>
      <c r="C23" s="730" t="s">
        <v>1384</v>
      </c>
      <c r="D23" s="75">
        <v>1000.0</v>
      </c>
      <c r="E23" s="724"/>
      <c r="F23" s="722"/>
      <c r="G23" s="722"/>
      <c r="H23" s="722"/>
      <c r="I23" s="57"/>
      <c r="J23" s="725"/>
      <c r="K23" s="726"/>
      <c r="L23" s="57"/>
      <c r="M23" s="57"/>
      <c r="N23" s="57"/>
      <c r="O23" s="57"/>
      <c r="P23" s="57"/>
      <c r="Q23" s="57"/>
      <c r="R23" s="57"/>
      <c r="S23" s="57"/>
      <c r="T23" s="57"/>
      <c r="U23" s="57"/>
      <c r="V23" s="57"/>
      <c r="W23" s="57"/>
      <c r="X23" s="57"/>
      <c r="Y23" s="57"/>
      <c r="Z23" s="57"/>
      <c r="AA23" s="57"/>
      <c r="AB23" s="57"/>
      <c r="AC23" s="57"/>
      <c r="AD23" s="57"/>
      <c r="AE23" s="57"/>
      <c r="AF23" s="57"/>
      <c r="AG23" s="57"/>
      <c r="AH23" s="57"/>
    </row>
    <row r="24">
      <c r="A24" s="722"/>
      <c r="B24" s="722"/>
      <c r="C24" s="730" t="s">
        <v>1385</v>
      </c>
      <c r="D24" s="75">
        <v>1000.0</v>
      </c>
      <c r="E24" s="724"/>
      <c r="F24" s="722"/>
      <c r="G24" s="722"/>
      <c r="H24" s="722"/>
      <c r="I24" s="57"/>
      <c r="J24" s="725"/>
      <c r="K24" s="726"/>
      <c r="L24" s="57"/>
      <c r="M24" s="57"/>
      <c r="N24" s="57"/>
      <c r="O24" s="57"/>
      <c r="P24" s="57"/>
      <c r="Q24" s="57"/>
      <c r="R24" s="57"/>
      <c r="S24" s="57"/>
      <c r="T24" s="57"/>
      <c r="U24" s="57"/>
      <c r="V24" s="57"/>
      <c r="W24" s="57"/>
      <c r="X24" s="57"/>
      <c r="Y24" s="57"/>
      <c r="Z24" s="57"/>
      <c r="AA24" s="57"/>
      <c r="AB24" s="57"/>
      <c r="AC24" s="57"/>
      <c r="AD24" s="57"/>
      <c r="AE24" s="57"/>
      <c r="AF24" s="57"/>
      <c r="AG24" s="57"/>
      <c r="AH24" s="57"/>
    </row>
    <row r="25">
      <c r="A25" s="722"/>
      <c r="B25" s="722"/>
      <c r="C25" s="735" t="s">
        <v>1386</v>
      </c>
      <c r="D25" s="732">
        <f>SUM(D26:D27)</f>
        <v>33000</v>
      </c>
      <c r="E25" s="724"/>
      <c r="F25" s="722"/>
      <c r="G25" s="722"/>
      <c r="H25" s="722"/>
      <c r="I25" s="57"/>
      <c r="J25" s="725"/>
      <c r="K25" s="726"/>
      <c r="L25" s="57"/>
      <c r="M25" s="57"/>
      <c r="N25" s="57"/>
      <c r="O25" s="57"/>
      <c r="P25" s="57"/>
      <c r="Q25" s="57"/>
      <c r="R25" s="57"/>
      <c r="S25" s="57"/>
      <c r="T25" s="57"/>
      <c r="U25" s="57"/>
      <c r="V25" s="57"/>
      <c r="W25" s="57"/>
      <c r="X25" s="57"/>
      <c r="Y25" s="57"/>
      <c r="Z25" s="57"/>
      <c r="AA25" s="57"/>
      <c r="AB25" s="57"/>
      <c r="AC25" s="57"/>
      <c r="AD25" s="57"/>
      <c r="AE25" s="57"/>
      <c r="AF25" s="57"/>
      <c r="AG25" s="57"/>
      <c r="AH25" s="57"/>
    </row>
    <row r="26">
      <c r="A26" s="722"/>
      <c r="B26" s="722"/>
      <c r="C26" s="730" t="s">
        <v>1387</v>
      </c>
      <c r="D26" s="75">
        <v>18000.0</v>
      </c>
      <c r="E26" s="724"/>
      <c r="F26" s="722"/>
      <c r="G26" s="722"/>
      <c r="H26" s="722"/>
      <c r="I26" s="57"/>
      <c r="J26" s="725"/>
      <c r="K26" s="726"/>
      <c r="L26" s="57"/>
      <c r="M26" s="57"/>
      <c r="N26" s="57"/>
      <c r="O26" s="57"/>
      <c r="P26" s="57"/>
      <c r="Q26" s="57"/>
      <c r="R26" s="57"/>
      <c r="S26" s="57"/>
      <c r="T26" s="57"/>
      <c r="U26" s="57"/>
      <c r="V26" s="57"/>
      <c r="W26" s="57"/>
      <c r="X26" s="57"/>
      <c r="Y26" s="57"/>
      <c r="Z26" s="57"/>
      <c r="AA26" s="57"/>
      <c r="AB26" s="57"/>
      <c r="AC26" s="57"/>
      <c r="AD26" s="57"/>
      <c r="AE26" s="57"/>
      <c r="AF26" s="57"/>
      <c r="AG26" s="57"/>
      <c r="AH26" s="57"/>
    </row>
    <row r="27">
      <c r="A27" s="722"/>
      <c r="B27" s="722"/>
      <c r="C27" s="730" t="s">
        <v>1388</v>
      </c>
      <c r="D27" s="75">
        <v>15000.0</v>
      </c>
      <c r="E27" s="724"/>
      <c r="F27" s="722"/>
      <c r="G27" s="722"/>
      <c r="H27" s="722"/>
      <c r="I27" s="57"/>
      <c r="J27" s="725"/>
      <c r="K27" s="726"/>
      <c r="L27" s="57"/>
      <c r="M27" s="57"/>
      <c r="N27" s="57"/>
      <c r="O27" s="57"/>
      <c r="P27" s="57"/>
      <c r="Q27" s="57"/>
      <c r="R27" s="57"/>
      <c r="S27" s="57"/>
      <c r="T27" s="57"/>
      <c r="U27" s="57"/>
      <c r="V27" s="57"/>
      <c r="W27" s="57"/>
      <c r="X27" s="57"/>
      <c r="Y27" s="57"/>
      <c r="Z27" s="57"/>
      <c r="AA27" s="57"/>
      <c r="AB27" s="57"/>
      <c r="AC27" s="57"/>
      <c r="AD27" s="57"/>
      <c r="AE27" s="57"/>
      <c r="AF27" s="57"/>
      <c r="AG27" s="57"/>
      <c r="AH27" s="57"/>
    </row>
    <row r="28">
      <c r="A28" s="722"/>
      <c r="B28" s="722"/>
      <c r="C28" s="735" t="s">
        <v>1389</v>
      </c>
      <c r="D28" s="732">
        <f>SUM(D29:D30)</f>
        <v>50000</v>
      </c>
      <c r="E28" s="724"/>
      <c r="F28" s="722"/>
      <c r="G28" s="722"/>
      <c r="H28" s="722"/>
      <c r="I28" s="57"/>
      <c r="J28" s="725"/>
      <c r="K28" s="726"/>
      <c r="L28" s="57"/>
      <c r="M28" s="57"/>
      <c r="N28" s="57"/>
      <c r="O28" s="57"/>
      <c r="P28" s="57"/>
      <c r="Q28" s="57"/>
      <c r="R28" s="57"/>
      <c r="S28" s="57"/>
      <c r="T28" s="57"/>
      <c r="U28" s="57"/>
      <c r="V28" s="57"/>
      <c r="W28" s="57"/>
      <c r="X28" s="57"/>
      <c r="Y28" s="57"/>
      <c r="Z28" s="57"/>
      <c r="AA28" s="57"/>
      <c r="AB28" s="57"/>
      <c r="AC28" s="57"/>
      <c r="AD28" s="57"/>
      <c r="AE28" s="57"/>
      <c r="AF28" s="57"/>
      <c r="AG28" s="57"/>
      <c r="AH28" s="57"/>
    </row>
    <row r="29">
      <c r="A29" s="722"/>
      <c r="B29" s="722"/>
      <c r="C29" s="730" t="s">
        <v>1390</v>
      </c>
      <c r="D29" s="75">
        <v>30000.0</v>
      </c>
      <c r="E29" s="724"/>
      <c r="F29" s="722"/>
      <c r="G29" s="722"/>
      <c r="H29" s="722"/>
      <c r="I29" s="57"/>
      <c r="J29" s="725"/>
      <c r="K29" s="726"/>
      <c r="L29" s="57"/>
      <c r="M29" s="57"/>
      <c r="N29" s="57"/>
      <c r="O29" s="57"/>
      <c r="P29" s="57"/>
      <c r="Q29" s="57"/>
      <c r="R29" s="57"/>
      <c r="S29" s="57"/>
      <c r="T29" s="57"/>
      <c r="U29" s="57"/>
      <c r="V29" s="57"/>
      <c r="W29" s="57"/>
      <c r="X29" s="57"/>
      <c r="Y29" s="57"/>
      <c r="Z29" s="57"/>
      <c r="AA29" s="57"/>
      <c r="AB29" s="57"/>
      <c r="AC29" s="57"/>
      <c r="AD29" s="57"/>
      <c r="AE29" s="57"/>
      <c r="AF29" s="57"/>
      <c r="AG29" s="57"/>
      <c r="AH29" s="57"/>
    </row>
    <row r="30">
      <c r="A30" s="722"/>
      <c r="B30" s="722"/>
      <c r="C30" s="730" t="s">
        <v>1391</v>
      </c>
      <c r="D30" s="75">
        <v>20000.0</v>
      </c>
      <c r="E30" s="724"/>
      <c r="F30" s="722"/>
      <c r="G30" s="722"/>
      <c r="H30" s="722"/>
      <c r="I30" s="57"/>
      <c r="J30" s="725"/>
      <c r="K30" s="726"/>
      <c r="L30" s="57"/>
      <c r="M30" s="57"/>
      <c r="N30" s="57"/>
      <c r="O30" s="57"/>
      <c r="P30" s="57"/>
      <c r="Q30" s="57"/>
      <c r="R30" s="57"/>
      <c r="S30" s="57"/>
      <c r="T30" s="57"/>
      <c r="U30" s="57"/>
      <c r="V30" s="57"/>
      <c r="W30" s="57"/>
      <c r="X30" s="57"/>
      <c r="Y30" s="57"/>
      <c r="Z30" s="57"/>
      <c r="AA30" s="57"/>
      <c r="AB30" s="57"/>
      <c r="AC30" s="57"/>
      <c r="AD30" s="57"/>
      <c r="AE30" s="57"/>
      <c r="AF30" s="57"/>
      <c r="AG30" s="57"/>
      <c r="AH30" s="57"/>
    </row>
    <row r="31">
      <c r="A31" s="722"/>
      <c r="B31" s="722"/>
      <c r="C31" s="735" t="s">
        <v>1392</v>
      </c>
      <c r="D31" s="732">
        <f>SUM(D32)</f>
        <v>70000</v>
      </c>
      <c r="E31" s="724"/>
      <c r="F31" s="722"/>
      <c r="G31" s="722"/>
      <c r="H31" s="722"/>
      <c r="I31" s="57"/>
      <c r="J31" s="725"/>
      <c r="K31" s="726"/>
      <c r="L31" s="57"/>
      <c r="M31" s="57"/>
      <c r="N31" s="57"/>
      <c r="O31" s="57"/>
      <c r="P31" s="57"/>
      <c r="Q31" s="57"/>
      <c r="R31" s="57"/>
      <c r="S31" s="57"/>
      <c r="T31" s="57"/>
      <c r="U31" s="57"/>
      <c r="V31" s="57"/>
      <c r="W31" s="57"/>
      <c r="X31" s="57"/>
      <c r="Y31" s="57"/>
      <c r="Z31" s="57"/>
      <c r="AA31" s="57"/>
      <c r="AB31" s="57"/>
      <c r="AC31" s="57"/>
      <c r="AD31" s="57"/>
      <c r="AE31" s="57"/>
      <c r="AF31" s="57"/>
      <c r="AG31" s="57"/>
      <c r="AH31" s="57"/>
    </row>
    <row r="32">
      <c r="A32" s="722"/>
      <c r="B32" s="722"/>
      <c r="C32" s="730" t="s">
        <v>1393</v>
      </c>
      <c r="D32" s="75">
        <v>70000.0</v>
      </c>
      <c r="E32" s="724"/>
      <c r="F32" s="722"/>
      <c r="G32" s="722"/>
      <c r="H32" s="722"/>
      <c r="I32" s="57"/>
      <c r="J32" s="725"/>
      <c r="K32" s="726"/>
      <c r="L32" s="57"/>
      <c r="M32" s="57"/>
      <c r="N32" s="57"/>
      <c r="O32" s="57"/>
      <c r="P32" s="57"/>
      <c r="Q32" s="57"/>
      <c r="R32" s="57"/>
      <c r="S32" s="57"/>
      <c r="T32" s="57"/>
      <c r="U32" s="57"/>
      <c r="V32" s="57"/>
      <c r="W32" s="57"/>
      <c r="X32" s="57"/>
      <c r="Y32" s="57"/>
      <c r="Z32" s="57"/>
      <c r="AA32" s="57"/>
      <c r="AB32" s="57"/>
      <c r="AC32" s="57"/>
      <c r="AD32" s="57"/>
      <c r="AE32" s="57"/>
      <c r="AF32" s="57"/>
      <c r="AG32" s="57"/>
      <c r="AH32" s="57"/>
    </row>
    <row r="33">
      <c r="A33" s="722"/>
      <c r="B33" s="722"/>
      <c r="C33" s="735" t="s">
        <v>1394</v>
      </c>
      <c r="D33" s="732">
        <f>SUM(D34)</f>
        <v>0</v>
      </c>
      <c r="E33" s="724"/>
      <c r="F33" s="722"/>
      <c r="G33" s="722"/>
      <c r="H33" s="722"/>
      <c r="I33" s="57"/>
      <c r="J33" s="725"/>
      <c r="K33" s="726"/>
      <c r="L33" s="57"/>
      <c r="M33" s="57"/>
      <c r="N33" s="57"/>
      <c r="O33" s="57"/>
      <c r="P33" s="57"/>
      <c r="Q33" s="57"/>
      <c r="R33" s="57"/>
      <c r="S33" s="57"/>
      <c r="T33" s="57"/>
      <c r="U33" s="57"/>
      <c r="V33" s="57"/>
      <c r="W33" s="57"/>
      <c r="X33" s="57"/>
      <c r="Y33" s="57"/>
      <c r="Z33" s="57"/>
      <c r="AA33" s="57"/>
      <c r="AB33" s="57"/>
      <c r="AC33" s="57"/>
      <c r="AD33" s="57"/>
      <c r="AE33" s="57"/>
      <c r="AF33" s="57"/>
      <c r="AG33" s="57"/>
      <c r="AH33" s="57"/>
    </row>
    <row r="34">
      <c r="A34" s="722"/>
      <c r="B34" s="722"/>
      <c r="C34" s="730" t="s">
        <v>1395</v>
      </c>
      <c r="D34" s="75"/>
      <c r="E34" s="724"/>
      <c r="F34" s="722"/>
      <c r="G34" s="722"/>
      <c r="H34" s="722"/>
      <c r="I34" s="57"/>
      <c r="J34" s="725"/>
      <c r="K34" s="726"/>
      <c r="L34" s="57"/>
      <c r="M34" s="57"/>
      <c r="N34" s="57"/>
      <c r="O34" s="57"/>
      <c r="P34" s="57"/>
      <c r="Q34" s="57"/>
      <c r="R34" s="57"/>
      <c r="S34" s="57"/>
      <c r="T34" s="57"/>
      <c r="U34" s="57"/>
      <c r="V34" s="57"/>
      <c r="W34" s="57"/>
      <c r="X34" s="57"/>
      <c r="Y34" s="57"/>
      <c r="Z34" s="57"/>
      <c r="AA34" s="57"/>
      <c r="AB34" s="57"/>
      <c r="AC34" s="57"/>
      <c r="AD34" s="57"/>
      <c r="AE34" s="57"/>
      <c r="AF34" s="57"/>
      <c r="AG34" s="57"/>
      <c r="AH34" s="57"/>
    </row>
    <row r="35">
      <c r="A35" s="722"/>
      <c r="B35" s="722"/>
      <c r="C35" s="736" t="s">
        <v>1396</v>
      </c>
      <c r="D35" s="737">
        <f>D33+D31+D28+D25+D22+D18+D14+D12+D4</f>
        <v>1884400</v>
      </c>
      <c r="E35" s="724"/>
      <c r="F35" s="722"/>
      <c r="G35" s="722"/>
      <c r="H35" s="722"/>
      <c r="I35" s="57"/>
      <c r="J35" s="725"/>
      <c r="K35" s="726"/>
      <c r="L35" s="57"/>
      <c r="M35" s="57"/>
      <c r="N35" s="57"/>
      <c r="O35" s="57"/>
      <c r="P35" s="57"/>
      <c r="Q35" s="57"/>
      <c r="R35" s="57"/>
      <c r="S35" s="57"/>
      <c r="T35" s="57"/>
      <c r="U35" s="57"/>
      <c r="V35" s="57"/>
      <c r="W35" s="57"/>
      <c r="X35" s="57"/>
      <c r="Y35" s="57"/>
      <c r="Z35" s="57"/>
      <c r="AA35" s="57"/>
      <c r="AB35" s="57"/>
      <c r="AC35" s="57"/>
      <c r="AD35" s="57"/>
      <c r="AE35" s="57"/>
      <c r="AF35" s="57"/>
      <c r="AG35" s="57"/>
      <c r="AH35" s="57"/>
    </row>
    <row r="36">
      <c r="A36" s="722"/>
      <c r="B36" s="724"/>
      <c r="C36" s="724"/>
      <c r="D36" s="724"/>
      <c r="E36" s="724"/>
      <c r="F36" s="722"/>
      <c r="G36" s="722"/>
      <c r="H36" s="722"/>
      <c r="I36" s="57"/>
      <c r="J36" s="725"/>
      <c r="K36" s="726"/>
      <c r="L36" s="57"/>
      <c r="M36" s="57"/>
      <c r="N36" s="57"/>
      <c r="O36" s="57"/>
      <c r="P36" s="57"/>
      <c r="Q36" s="57"/>
      <c r="R36" s="57"/>
      <c r="S36" s="57"/>
      <c r="T36" s="57"/>
      <c r="U36" s="57"/>
      <c r="V36" s="57"/>
      <c r="W36" s="57"/>
      <c r="X36" s="57"/>
      <c r="Y36" s="57"/>
      <c r="Z36" s="57"/>
      <c r="AA36" s="57"/>
      <c r="AB36" s="57"/>
      <c r="AC36" s="57"/>
      <c r="AD36" s="57"/>
      <c r="AE36" s="57"/>
      <c r="AF36" s="57"/>
      <c r="AG36" s="57"/>
      <c r="AH36" s="57"/>
    </row>
    <row r="37">
      <c r="A37" s="722"/>
      <c r="B37" s="722"/>
      <c r="C37" s="727" t="s">
        <v>1397</v>
      </c>
      <c r="D37" s="2"/>
      <c r="E37" s="724"/>
      <c r="F37" s="722"/>
      <c r="G37" s="722"/>
      <c r="H37" s="722"/>
      <c r="I37" s="57"/>
      <c r="J37" s="725"/>
      <c r="K37" s="726"/>
      <c r="L37" s="57"/>
      <c r="M37" s="57"/>
      <c r="N37" s="57"/>
      <c r="O37" s="57"/>
      <c r="P37" s="57"/>
      <c r="Q37" s="57"/>
      <c r="R37" s="57"/>
      <c r="S37" s="57"/>
      <c r="T37" s="57"/>
      <c r="U37" s="57"/>
      <c r="V37" s="57"/>
      <c r="W37" s="57"/>
      <c r="X37" s="57"/>
      <c r="Y37" s="57"/>
      <c r="Z37" s="57"/>
      <c r="AA37" s="57"/>
      <c r="AB37" s="57"/>
      <c r="AC37" s="57"/>
      <c r="AD37" s="57"/>
      <c r="AE37" s="57"/>
      <c r="AF37" s="57"/>
      <c r="AG37" s="57"/>
      <c r="AH37" s="57"/>
    </row>
    <row r="38">
      <c r="A38" s="722"/>
      <c r="B38" s="722"/>
      <c r="C38" s="735" t="s">
        <v>1398</v>
      </c>
      <c r="D38" s="732"/>
      <c r="E38" s="724"/>
      <c r="F38" s="722"/>
      <c r="G38" s="722"/>
      <c r="H38" s="722"/>
      <c r="I38" s="57"/>
      <c r="J38" s="725"/>
      <c r="K38" s="726"/>
      <c r="L38" s="57"/>
      <c r="M38" s="57"/>
      <c r="N38" s="57"/>
      <c r="O38" s="57"/>
      <c r="P38" s="57"/>
      <c r="Q38" s="57"/>
      <c r="R38" s="57"/>
      <c r="S38" s="57"/>
      <c r="T38" s="57"/>
      <c r="U38" s="57"/>
      <c r="V38" s="57"/>
      <c r="W38" s="57"/>
      <c r="X38" s="57"/>
      <c r="Y38" s="57"/>
      <c r="Z38" s="57"/>
      <c r="AA38" s="57"/>
      <c r="AB38" s="57"/>
      <c r="AC38" s="57"/>
      <c r="AD38" s="57"/>
      <c r="AE38" s="57"/>
      <c r="AF38" s="57"/>
      <c r="AG38" s="57"/>
      <c r="AH38" s="57"/>
    </row>
    <row r="39">
      <c r="A39" s="722"/>
      <c r="B39" s="722"/>
      <c r="C39" s="730" t="s">
        <v>1399</v>
      </c>
      <c r="D39" s="75"/>
      <c r="E39" s="724"/>
      <c r="F39" s="722"/>
      <c r="G39" s="722"/>
      <c r="H39" s="722"/>
      <c r="I39" s="57"/>
      <c r="J39" s="725"/>
      <c r="K39" s="726"/>
      <c r="L39" s="57"/>
      <c r="M39" s="57"/>
      <c r="N39" s="57"/>
      <c r="O39" s="57"/>
      <c r="P39" s="57"/>
      <c r="Q39" s="57"/>
      <c r="R39" s="57"/>
      <c r="S39" s="57"/>
      <c r="T39" s="57"/>
      <c r="U39" s="57"/>
      <c r="V39" s="57"/>
      <c r="W39" s="57"/>
      <c r="X39" s="57"/>
      <c r="Y39" s="57"/>
      <c r="Z39" s="57"/>
      <c r="AA39" s="57"/>
      <c r="AB39" s="57"/>
      <c r="AC39" s="57"/>
      <c r="AD39" s="57"/>
      <c r="AE39" s="57"/>
      <c r="AF39" s="57"/>
      <c r="AG39" s="57"/>
      <c r="AH39" s="57"/>
    </row>
    <row r="40">
      <c r="A40" s="722"/>
      <c r="B40" s="722"/>
      <c r="C40" s="730" t="s">
        <v>1400</v>
      </c>
      <c r="D40" s="738"/>
      <c r="E40" s="724"/>
      <c r="F40" s="722"/>
      <c r="G40" s="722"/>
      <c r="H40" s="722"/>
      <c r="I40" s="57"/>
      <c r="J40" s="725"/>
      <c r="K40" s="726"/>
      <c r="L40" s="57"/>
      <c r="M40" s="57"/>
      <c r="N40" s="57"/>
      <c r="O40" s="57"/>
      <c r="P40" s="57"/>
      <c r="Q40" s="57"/>
      <c r="R40" s="57"/>
      <c r="S40" s="57"/>
      <c r="T40" s="57"/>
      <c r="U40" s="57"/>
      <c r="V40" s="57"/>
      <c r="W40" s="57"/>
      <c r="X40" s="57"/>
      <c r="Y40" s="57"/>
      <c r="Z40" s="57"/>
      <c r="AA40" s="57"/>
      <c r="AB40" s="57"/>
      <c r="AC40" s="57"/>
      <c r="AD40" s="57"/>
      <c r="AE40" s="57"/>
      <c r="AF40" s="57"/>
      <c r="AG40" s="57"/>
      <c r="AH40" s="57"/>
    </row>
    <row r="41">
      <c r="A41" s="722"/>
      <c r="B41" s="722"/>
      <c r="C41" s="730" t="s">
        <v>1401</v>
      </c>
      <c r="D41" s="738"/>
      <c r="E41" s="724"/>
      <c r="F41" s="722"/>
      <c r="G41" s="722"/>
      <c r="H41" s="722"/>
      <c r="I41" s="57"/>
      <c r="J41" s="725"/>
      <c r="K41" s="726"/>
      <c r="L41" s="57"/>
      <c r="M41" s="57"/>
      <c r="N41" s="57"/>
      <c r="O41" s="57"/>
      <c r="P41" s="57"/>
      <c r="Q41" s="57"/>
      <c r="R41" s="57"/>
      <c r="S41" s="57"/>
      <c r="T41" s="57"/>
      <c r="U41" s="57"/>
      <c r="V41" s="57"/>
      <c r="W41" s="57"/>
      <c r="X41" s="57"/>
      <c r="Y41" s="57"/>
      <c r="Z41" s="57"/>
      <c r="AA41" s="57"/>
      <c r="AB41" s="57"/>
      <c r="AC41" s="57"/>
      <c r="AD41" s="57"/>
      <c r="AE41" s="57"/>
      <c r="AF41" s="57"/>
      <c r="AG41" s="57"/>
      <c r="AH41" s="57"/>
    </row>
    <row r="42">
      <c r="A42" s="722"/>
      <c r="B42" s="722"/>
      <c r="C42" s="730" t="s">
        <v>1402</v>
      </c>
      <c r="D42" s="75">
        <v>20000.0</v>
      </c>
      <c r="E42" s="724"/>
      <c r="F42" s="722"/>
      <c r="G42" s="722"/>
      <c r="H42" s="722"/>
      <c r="I42" s="57"/>
      <c r="J42" s="725"/>
      <c r="K42" s="726"/>
      <c r="L42" s="57"/>
      <c r="M42" s="57"/>
      <c r="N42" s="57"/>
      <c r="O42" s="57"/>
      <c r="P42" s="57"/>
      <c r="Q42" s="57"/>
      <c r="R42" s="57"/>
      <c r="S42" s="57"/>
      <c r="T42" s="57"/>
      <c r="U42" s="57"/>
      <c r="V42" s="57"/>
      <c r="W42" s="57"/>
      <c r="X42" s="57"/>
      <c r="Y42" s="57"/>
      <c r="Z42" s="57"/>
      <c r="AA42" s="57"/>
      <c r="AB42" s="57"/>
      <c r="AC42" s="57"/>
      <c r="AD42" s="57"/>
      <c r="AE42" s="57"/>
      <c r="AF42" s="57"/>
      <c r="AG42" s="57"/>
      <c r="AH42" s="57"/>
    </row>
    <row r="43">
      <c r="A43" s="722"/>
      <c r="B43" s="722"/>
      <c r="C43" s="730" t="s">
        <v>1403</v>
      </c>
      <c r="D43" s="75">
        <v>240000.0</v>
      </c>
      <c r="E43" s="724"/>
      <c r="F43" s="722"/>
      <c r="G43" s="722"/>
      <c r="H43" s="722"/>
      <c r="I43" s="57"/>
      <c r="J43" s="725"/>
      <c r="K43" s="726"/>
      <c r="L43" s="57"/>
      <c r="M43" s="57"/>
      <c r="N43" s="57"/>
      <c r="O43" s="57"/>
      <c r="P43" s="57"/>
      <c r="Q43" s="57"/>
      <c r="R43" s="57"/>
      <c r="S43" s="57"/>
      <c r="T43" s="57"/>
      <c r="U43" s="57"/>
      <c r="V43" s="57"/>
      <c r="W43" s="57"/>
      <c r="X43" s="57"/>
      <c r="Y43" s="57"/>
      <c r="Z43" s="57"/>
      <c r="AA43" s="57"/>
      <c r="AB43" s="57"/>
      <c r="AC43" s="57"/>
      <c r="AD43" s="57"/>
      <c r="AE43" s="57"/>
      <c r="AF43" s="57"/>
      <c r="AG43" s="57"/>
      <c r="AH43" s="57"/>
    </row>
    <row r="44">
      <c r="A44" s="722"/>
      <c r="B44" s="722"/>
      <c r="C44" s="730" t="s">
        <v>1404</v>
      </c>
      <c r="D44" s="75">
        <v>70000.0</v>
      </c>
      <c r="E44" s="724"/>
      <c r="F44" s="722"/>
      <c r="G44" s="722"/>
      <c r="H44" s="722"/>
      <c r="I44" s="57"/>
      <c r="J44" s="725"/>
      <c r="K44" s="726"/>
      <c r="L44" s="57"/>
      <c r="M44" s="57"/>
      <c r="N44" s="57"/>
      <c r="O44" s="57"/>
      <c r="P44" s="57"/>
      <c r="Q44" s="57"/>
      <c r="R44" s="57"/>
      <c r="S44" s="57"/>
      <c r="T44" s="57"/>
      <c r="U44" s="57"/>
      <c r="V44" s="57"/>
      <c r="W44" s="57"/>
      <c r="X44" s="57"/>
      <c r="Y44" s="57"/>
      <c r="Z44" s="57"/>
      <c r="AA44" s="57"/>
      <c r="AB44" s="57"/>
      <c r="AC44" s="57"/>
      <c r="AD44" s="57"/>
      <c r="AE44" s="57"/>
      <c r="AF44" s="57"/>
      <c r="AG44" s="57"/>
      <c r="AH44" s="57"/>
    </row>
    <row r="45">
      <c r="A45" s="722"/>
      <c r="B45" s="722"/>
      <c r="C45" s="499"/>
      <c r="D45" s="738"/>
      <c r="E45" s="724"/>
      <c r="F45" s="722"/>
      <c r="G45" s="722"/>
      <c r="H45" s="722"/>
      <c r="I45" s="57"/>
      <c r="J45" s="725"/>
      <c r="K45" s="726"/>
      <c r="L45" s="57"/>
      <c r="M45" s="57"/>
      <c r="N45" s="57"/>
      <c r="O45" s="57"/>
      <c r="P45" s="57"/>
      <c r="Q45" s="57"/>
      <c r="R45" s="57"/>
      <c r="S45" s="57"/>
      <c r="T45" s="57"/>
      <c r="U45" s="57"/>
      <c r="V45" s="57"/>
      <c r="W45" s="57"/>
      <c r="X45" s="57"/>
      <c r="Y45" s="57"/>
      <c r="Z45" s="57"/>
      <c r="AA45" s="57"/>
      <c r="AB45" s="57"/>
      <c r="AC45" s="57"/>
      <c r="AD45" s="57"/>
      <c r="AE45" s="57"/>
      <c r="AF45" s="57"/>
      <c r="AG45" s="57"/>
      <c r="AH45" s="57"/>
    </row>
    <row r="46">
      <c r="A46" s="722"/>
      <c r="B46" s="722"/>
      <c r="C46" s="499"/>
      <c r="D46" s="738"/>
      <c r="E46" s="724"/>
      <c r="F46" s="722"/>
      <c r="G46" s="722"/>
      <c r="H46" s="722"/>
      <c r="I46" s="57"/>
      <c r="J46" s="725"/>
      <c r="K46" s="726"/>
      <c r="L46" s="57"/>
      <c r="M46" s="57"/>
      <c r="N46" s="57"/>
      <c r="O46" s="57"/>
      <c r="P46" s="57"/>
      <c r="Q46" s="57"/>
      <c r="R46" s="57"/>
      <c r="S46" s="57"/>
      <c r="T46" s="57"/>
      <c r="U46" s="57"/>
      <c r="V46" s="57"/>
      <c r="W46" s="57"/>
      <c r="X46" s="57"/>
      <c r="Y46" s="57"/>
      <c r="Z46" s="57"/>
      <c r="AA46" s="57"/>
      <c r="AB46" s="57"/>
      <c r="AC46" s="57"/>
      <c r="AD46" s="57"/>
      <c r="AE46" s="57"/>
      <c r="AF46" s="57"/>
      <c r="AG46" s="57"/>
      <c r="AH46" s="57"/>
    </row>
    <row r="47">
      <c r="A47" s="722"/>
      <c r="B47" s="722"/>
      <c r="C47" s="499"/>
      <c r="D47" s="738"/>
      <c r="E47" s="724"/>
      <c r="F47" s="722"/>
      <c r="G47" s="722"/>
      <c r="H47" s="722"/>
      <c r="I47" s="57"/>
      <c r="J47" s="725"/>
      <c r="K47" s="726"/>
      <c r="L47" s="57"/>
      <c r="M47" s="57"/>
      <c r="N47" s="57"/>
      <c r="O47" s="57"/>
      <c r="P47" s="57"/>
      <c r="Q47" s="57"/>
      <c r="R47" s="57"/>
      <c r="S47" s="57"/>
      <c r="T47" s="57"/>
      <c r="U47" s="57"/>
      <c r="V47" s="57"/>
      <c r="W47" s="57"/>
      <c r="X47" s="57"/>
      <c r="Y47" s="57"/>
      <c r="Z47" s="57"/>
      <c r="AA47" s="57"/>
      <c r="AB47" s="57"/>
      <c r="AC47" s="57"/>
      <c r="AD47" s="57"/>
      <c r="AE47" s="57"/>
      <c r="AF47" s="57"/>
      <c r="AG47" s="57"/>
      <c r="AH47" s="57"/>
    </row>
    <row r="48">
      <c r="A48" s="722"/>
      <c r="B48" s="722"/>
      <c r="C48" s="739" t="s">
        <v>1405</v>
      </c>
      <c r="D48" s="740">
        <f>SUM(D39:D47)</f>
        <v>330000</v>
      </c>
      <c r="E48" s="724"/>
      <c r="F48" s="722"/>
      <c r="G48" s="722"/>
      <c r="H48" s="722"/>
      <c r="I48" s="57"/>
      <c r="J48" s="725"/>
      <c r="K48" s="726"/>
      <c r="L48" s="57"/>
      <c r="M48" s="57"/>
      <c r="N48" s="57"/>
      <c r="O48" s="57"/>
      <c r="P48" s="57"/>
      <c r="Q48" s="57"/>
      <c r="R48" s="57"/>
      <c r="S48" s="57"/>
      <c r="T48" s="57"/>
      <c r="U48" s="57"/>
      <c r="V48" s="57"/>
      <c r="W48" s="57"/>
      <c r="X48" s="57"/>
      <c r="Y48" s="57"/>
      <c r="Z48" s="57"/>
      <c r="AA48" s="57"/>
      <c r="AB48" s="57"/>
      <c r="AC48" s="57"/>
      <c r="AD48" s="57"/>
      <c r="AE48" s="57"/>
      <c r="AF48" s="57"/>
      <c r="AG48" s="57"/>
      <c r="AH48" s="57"/>
    </row>
    <row r="49">
      <c r="A49" s="722"/>
      <c r="B49" s="722"/>
      <c r="C49" s="722"/>
      <c r="D49" s="723"/>
      <c r="E49" s="724"/>
      <c r="F49" s="722"/>
      <c r="G49" s="722"/>
      <c r="H49" s="722"/>
      <c r="I49" s="57"/>
      <c r="J49" s="725"/>
      <c r="K49" s="726"/>
      <c r="L49" s="57"/>
      <c r="M49" s="57"/>
      <c r="N49" s="57"/>
      <c r="O49" s="57"/>
      <c r="P49" s="57"/>
      <c r="Q49" s="57"/>
      <c r="R49" s="57"/>
      <c r="S49" s="57"/>
      <c r="T49" s="57"/>
      <c r="U49" s="57"/>
      <c r="V49" s="57"/>
      <c r="W49" s="57"/>
      <c r="X49" s="57"/>
      <c r="Y49" s="57"/>
      <c r="Z49" s="57"/>
      <c r="AA49" s="57"/>
      <c r="AB49" s="57"/>
      <c r="AC49" s="57"/>
      <c r="AD49" s="57"/>
      <c r="AE49" s="57"/>
      <c r="AF49" s="57"/>
      <c r="AG49" s="57"/>
      <c r="AH49" s="57"/>
    </row>
    <row r="50">
      <c r="A50" s="722"/>
      <c r="B50" s="722"/>
      <c r="C50" s="722"/>
      <c r="D50" s="723"/>
      <c r="E50" s="724"/>
      <c r="F50" s="722"/>
      <c r="G50" s="722"/>
      <c r="H50" s="722"/>
      <c r="I50" s="57"/>
      <c r="J50" s="725"/>
      <c r="K50" s="726"/>
      <c r="L50" s="57"/>
      <c r="M50" s="57"/>
      <c r="N50" s="57"/>
      <c r="O50" s="57"/>
      <c r="P50" s="57"/>
      <c r="Q50" s="57"/>
      <c r="R50" s="57"/>
      <c r="S50" s="57"/>
      <c r="T50" s="57"/>
      <c r="U50" s="57"/>
      <c r="V50" s="57"/>
      <c r="W50" s="57"/>
      <c r="X50" s="57"/>
      <c r="Y50" s="57"/>
      <c r="Z50" s="57"/>
      <c r="AA50" s="57"/>
      <c r="AB50" s="57"/>
      <c r="AC50" s="57"/>
      <c r="AD50" s="57"/>
      <c r="AE50" s="57"/>
      <c r="AF50" s="57"/>
      <c r="AG50" s="57"/>
      <c r="AH50" s="57"/>
    </row>
    <row r="51">
      <c r="A51" s="722"/>
      <c r="B51" s="741" t="s">
        <v>1406</v>
      </c>
      <c r="C51" s="2"/>
      <c r="D51" s="2"/>
      <c r="E51" s="2"/>
      <c r="F51" s="2"/>
      <c r="G51" s="2"/>
      <c r="H51" s="3"/>
      <c r="J51" s="725"/>
      <c r="K51" s="726"/>
    </row>
    <row r="52">
      <c r="A52" s="436"/>
      <c r="B52" s="742" t="s">
        <v>5</v>
      </c>
      <c r="C52" s="742" t="s">
        <v>1407</v>
      </c>
      <c r="D52" s="743" t="s">
        <v>1408</v>
      </c>
      <c r="E52" s="744" t="s">
        <v>1409</v>
      </c>
      <c r="F52" s="742" t="s">
        <v>1410</v>
      </c>
      <c r="G52" s="742" t="s">
        <v>1411</v>
      </c>
      <c r="H52" s="742" t="s">
        <v>1412</v>
      </c>
      <c r="I52" s="189"/>
      <c r="J52" s="725"/>
      <c r="K52" s="726"/>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row>
    <row r="53">
      <c r="A53" s="432"/>
      <c r="B53" s="741" t="s">
        <v>1413</v>
      </c>
      <c r="C53" s="2"/>
      <c r="D53" s="2"/>
      <c r="E53" s="2"/>
      <c r="F53" s="2"/>
      <c r="G53" s="2"/>
      <c r="H53" s="3"/>
      <c r="I53" s="27"/>
      <c r="J53" s="725"/>
      <c r="K53" s="726"/>
    </row>
    <row r="54">
      <c r="A54" s="432"/>
      <c r="B54" s="36"/>
      <c r="C54" s="54"/>
      <c r="D54" s="745"/>
      <c r="E54" s="746"/>
      <c r="F54" s="30"/>
      <c r="G54" s="747"/>
      <c r="H54" s="747"/>
      <c r="J54" s="725"/>
      <c r="K54" s="726"/>
    </row>
    <row r="55">
      <c r="A55" s="432"/>
      <c r="B55" s="36"/>
      <c r="C55" s="35"/>
      <c r="D55" s="192"/>
      <c r="E55" s="746"/>
      <c r="F55" s="36"/>
      <c r="G55" s="747"/>
      <c r="H55" s="747"/>
      <c r="J55" s="725"/>
      <c r="K55" s="726"/>
    </row>
    <row r="56">
      <c r="A56" s="432"/>
      <c r="B56" s="188"/>
      <c r="C56" s="748"/>
      <c r="D56" s="749"/>
      <c r="E56" s="750"/>
      <c r="F56" s="751"/>
      <c r="G56" s="751" t="s">
        <v>1414</v>
      </c>
      <c r="H56" s="747">
        <f>SUM(H54:H55)</f>
        <v>0</v>
      </c>
      <c r="J56" s="725"/>
      <c r="K56" s="726"/>
    </row>
    <row r="57">
      <c r="A57" s="432"/>
      <c r="B57" s="741" t="s">
        <v>1413</v>
      </c>
      <c r="C57" s="2"/>
      <c r="D57" s="2"/>
      <c r="E57" s="2"/>
      <c r="F57" s="2"/>
      <c r="G57" s="2"/>
      <c r="H57" s="3"/>
      <c r="J57" s="725"/>
      <c r="K57" s="726"/>
    </row>
    <row r="58">
      <c r="A58" s="432"/>
      <c r="B58" s="36"/>
      <c r="C58" s="54"/>
      <c r="D58" s="745"/>
      <c r="E58" s="746"/>
      <c r="F58" s="30"/>
      <c r="G58" s="747"/>
      <c r="H58" s="747"/>
      <c r="J58" s="725"/>
      <c r="K58" s="726"/>
    </row>
    <row r="59">
      <c r="A59" s="432"/>
      <c r="B59" s="36"/>
      <c r="C59" s="35"/>
      <c r="D59" s="192"/>
      <c r="E59" s="746"/>
      <c r="F59" s="36"/>
      <c r="G59" s="747"/>
      <c r="H59" s="747"/>
      <c r="J59" s="725"/>
      <c r="K59" s="726"/>
    </row>
    <row r="60">
      <c r="A60" s="432"/>
      <c r="B60" s="188"/>
      <c r="C60" s="748"/>
      <c r="D60" s="749"/>
      <c r="E60" s="750"/>
      <c r="F60" s="751"/>
      <c r="G60" s="751" t="s">
        <v>1414</v>
      </c>
      <c r="H60" s="747">
        <f>SUM(H58:H59)</f>
        <v>0</v>
      </c>
      <c r="J60" s="725"/>
      <c r="K60" s="726"/>
    </row>
    <row r="61">
      <c r="A61" s="432"/>
      <c r="B61" s="741" t="s">
        <v>1413</v>
      </c>
      <c r="C61" s="2"/>
      <c r="D61" s="2"/>
      <c r="E61" s="2"/>
      <c r="F61" s="2"/>
      <c r="G61" s="2"/>
      <c r="H61" s="3"/>
      <c r="J61" s="725"/>
      <c r="K61" s="726"/>
    </row>
    <row r="62">
      <c r="A62" s="432"/>
      <c r="B62" s="36"/>
      <c r="C62" s="54"/>
      <c r="D62" s="745"/>
      <c r="E62" s="746"/>
      <c r="F62" s="30"/>
      <c r="G62" s="747"/>
      <c r="H62" s="747"/>
      <c r="J62" s="725"/>
      <c r="K62" s="726"/>
    </row>
    <row r="63">
      <c r="A63" s="432"/>
      <c r="B63" s="36"/>
      <c r="C63" s="35"/>
      <c r="D63" s="192"/>
      <c r="E63" s="746"/>
      <c r="F63" s="36"/>
      <c r="G63" s="747"/>
      <c r="H63" s="747"/>
      <c r="J63" s="725"/>
      <c r="K63" s="726"/>
    </row>
    <row r="64">
      <c r="A64" s="432"/>
      <c r="B64" s="188"/>
      <c r="C64" s="748"/>
      <c r="D64" s="749"/>
      <c r="E64" s="750"/>
      <c r="F64" s="751"/>
      <c r="G64" s="751" t="s">
        <v>1414</v>
      </c>
      <c r="H64" s="747">
        <f>SUM(H62:H63)</f>
        <v>0</v>
      </c>
      <c r="J64" s="725"/>
      <c r="K64" s="726"/>
    </row>
    <row r="65">
      <c r="A65" s="432"/>
      <c r="B65" s="741" t="s">
        <v>1413</v>
      </c>
      <c r="C65" s="2"/>
      <c r="D65" s="2"/>
      <c r="E65" s="2"/>
      <c r="F65" s="2"/>
      <c r="G65" s="2"/>
      <c r="H65" s="3"/>
      <c r="J65" s="725"/>
      <c r="K65" s="726"/>
    </row>
    <row r="66">
      <c r="A66" s="432"/>
      <c r="B66" s="36"/>
      <c r="C66" s="54"/>
      <c r="D66" s="745"/>
      <c r="E66" s="746"/>
      <c r="F66" s="30"/>
      <c r="G66" s="747"/>
      <c r="H66" s="747"/>
      <c r="J66" s="725"/>
      <c r="K66" s="726"/>
    </row>
    <row r="67">
      <c r="A67" s="432"/>
      <c r="B67" s="36"/>
      <c r="C67" s="35"/>
      <c r="D67" s="192"/>
      <c r="E67" s="746"/>
      <c r="F67" s="36"/>
      <c r="G67" s="747"/>
      <c r="H67" s="747"/>
      <c r="J67" s="725"/>
      <c r="K67" s="726"/>
    </row>
    <row r="68">
      <c r="A68" s="432"/>
      <c r="D68" s="752"/>
      <c r="E68" s="753"/>
      <c r="G68" s="754" t="s">
        <v>1414</v>
      </c>
      <c r="H68" s="747">
        <f>SUM(H66:H67)</f>
        <v>0</v>
      </c>
      <c r="J68" s="725"/>
      <c r="K68" s="726"/>
    </row>
    <row r="69">
      <c r="A69" s="57"/>
      <c r="D69" s="752"/>
      <c r="E69" s="753"/>
      <c r="G69" s="754" t="s">
        <v>1415</v>
      </c>
      <c r="H69" s="192">
        <f>sum(H68+H64+H60+H56)</f>
        <v>0</v>
      </c>
      <c r="J69" s="725"/>
      <c r="K69" s="726"/>
    </row>
    <row r="70">
      <c r="A70" s="57"/>
      <c r="D70" s="752"/>
      <c r="E70" s="753"/>
      <c r="J70" s="725"/>
      <c r="K70" s="726"/>
    </row>
    <row r="71">
      <c r="A71" s="57"/>
      <c r="D71" s="752"/>
      <c r="E71" s="753"/>
      <c r="J71" s="725"/>
      <c r="K71" s="726"/>
    </row>
    <row r="72">
      <c r="A72" s="57"/>
      <c r="D72" s="752"/>
      <c r="E72" s="753"/>
      <c r="J72" s="725"/>
      <c r="K72" s="726"/>
    </row>
    <row r="73">
      <c r="A73" s="57"/>
      <c r="D73" s="752"/>
      <c r="E73" s="753"/>
      <c r="J73" s="725"/>
      <c r="K73" s="726"/>
    </row>
    <row r="74">
      <c r="A74" s="57"/>
      <c r="D74" s="752"/>
      <c r="E74" s="753"/>
      <c r="J74" s="725"/>
      <c r="K74" s="726"/>
    </row>
    <row r="75">
      <c r="A75" s="57"/>
      <c r="D75" s="752"/>
      <c r="E75" s="753"/>
      <c r="J75" s="725"/>
      <c r="K75" s="726"/>
    </row>
    <row r="76">
      <c r="A76" s="57"/>
      <c r="D76" s="752"/>
      <c r="E76" s="753"/>
      <c r="J76" s="725"/>
      <c r="K76" s="726"/>
    </row>
    <row r="77">
      <c r="A77" s="57"/>
      <c r="D77" s="752"/>
      <c r="E77" s="753"/>
      <c r="J77" s="725"/>
      <c r="K77" s="726"/>
    </row>
    <row r="78">
      <c r="A78" s="57"/>
      <c r="D78" s="752"/>
      <c r="E78" s="753"/>
      <c r="J78" s="725"/>
      <c r="K78" s="726"/>
    </row>
    <row r="79">
      <c r="A79" s="57"/>
      <c r="D79" s="752"/>
      <c r="E79" s="753"/>
      <c r="J79" s="725"/>
      <c r="K79" s="726"/>
    </row>
    <row r="80">
      <c r="A80" s="57"/>
      <c r="D80" s="752"/>
      <c r="E80" s="753"/>
      <c r="J80" s="725"/>
      <c r="K80" s="726"/>
    </row>
    <row r="81">
      <c r="A81" s="57"/>
      <c r="D81" s="752"/>
      <c r="E81" s="753"/>
      <c r="J81" s="725"/>
      <c r="K81" s="726"/>
    </row>
    <row r="82">
      <c r="A82" s="57"/>
      <c r="D82" s="752"/>
      <c r="E82" s="753"/>
      <c r="J82" s="725"/>
      <c r="K82" s="726"/>
    </row>
    <row r="83">
      <c r="A83" s="57"/>
      <c r="D83" s="752"/>
      <c r="E83" s="753"/>
      <c r="J83" s="725"/>
      <c r="K83" s="726"/>
    </row>
    <row r="84">
      <c r="A84" s="57"/>
      <c r="D84" s="752"/>
      <c r="E84" s="753"/>
      <c r="J84" s="725"/>
      <c r="K84" s="726"/>
    </row>
    <row r="85">
      <c r="A85" s="57"/>
      <c r="D85" s="752"/>
      <c r="E85" s="753"/>
      <c r="J85" s="725"/>
      <c r="K85" s="726"/>
    </row>
    <row r="86">
      <c r="A86" s="57"/>
      <c r="D86" s="752"/>
      <c r="E86" s="753"/>
      <c r="J86" s="725"/>
      <c r="K86" s="726"/>
    </row>
    <row r="87">
      <c r="A87" s="57"/>
      <c r="D87" s="752"/>
      <c r="E87" s="753"/>
      <c r="J87" s="725"/>
      <c r="K87" s="726"/>
    </row>
    <row r="88">
      <c r="A88" s="57"/>
      <c r="D88" s="752"/>
      <c r="E88" s="753"/>
      <c r="J88" s="725"/>
      <c r="K88" s="726"/>
    </row>
    <row r="89">
      <c r="A89" s="57"/>
      <c r="D89" s="752"/>
      <c r="E89" s="753"/>
      <c r="J89" s="725"/>
      <c r="K89" s="726"/>
    </row>
    <row r="90">
      <c r="A90" s="57"/>
      <c r="D90" s="752"/>
      <c r="E90" s="753"/>
      <c r="J90" s="725"/>
      <c r="K90" s="726"/>
    </row>
    <row r="91">
      <c r="A91" s="57"/>
      <c r="D91" s="752"/>
      <c r="E91" s="753"/>
      <c r="J91" s="725"/>
      <c r="K91" s="726"/>
    </row>
    <row r="92">
      <c r="A92" s="57"/>
      <c r="D92" s="752"/>
      <c r="E92" s="753"/>
      <c r="J92" s="725"/>
      <c r="K92" s="726"/>
    </row>
    <row r="93">
      <c r="A93" s="57"/>
      <c r="D93" s="752"/>
      <c r="E93" s="753"/>
      <c r="J93" s="725"/>
      <c r="K93" s="726"/>
    </row>
    <row r="94">
      <c r="A94" s="57"/>
      <c r="D94" s="752"/>
      <c r="E94" s="753"/>
      <c r="J94" s="725"/>
      <c r="K94" s="726"/>
    </row>
    <row r="95">
      <c r="A95" s="57"/>
      <c r="D95" s="752"/>
      <c r="E95" s="753"/>
      <c r="J95" s="725"/>
      <c r="K95" s="726"/>
    </row>
    <row r="96">
      <c r="A96" s="57"/>
      <c r="D96" s="752"/>
      <c r="E96" s="753"/>
      <c r="J96" s="725"/>
      <c r="K96" s="726"/>
    </row>
    <row r="97">
      <c r="A97" s="57"/>
      <c r="D97" s="752"/>
      <c r="E97" s="753"/>
      <c r="J97" s="725"/>
      <c r="K97" s="726"/>
    </row>
    <row r="98">
      <c r="A98" s="57"/>
      <c r="D98" s="752"/>
      <c r="E98" s="753"/>
      <c r="J98" s="725"/>
      <c r="K98" s="726"/>
    </row>
    <row r="99">
      <c r="A99" s="57"/>
      <c r="D99" s="752"/>
      <c r="E99" s="753"/>
      <c r="J99" s="725"/>
      <c r="K99" s="726"/>
    </row>
    <row r="100">
      <c r="A100" s="57"/>
      <c r="D100" s="752"/>
      <c r="E100" s="753"/>
      <c r="J100" s="725"/>
      <c r="K100" s="726"/>
    </row>
    <row r="101">
      <c r="A101" s="57"/>
      <c r="D101" s="752"/>
      <c r="E101" s="753"/>
      <c r="J101" s="725"/>
      <c r="K101" s="726"/>
    </row>
    <row r="102">
      <c r="A102" s="57"/>
      <c r="D102" s="752"/>
      <c r="E102" s="753"/>
      <c r="J102" s="725"/>
      <c r="K102" s="726"/>
    </row>
    <row r="103">
      <c r="A103" s="57"/>
      <c r="D103" s="752"/>
      <c r="E103" s="753"/>
      <c r="J103" s="725"/>
      <c r="K103" s="726"/>
    </row>
    <row r="104">
      <c r="A104" s="57"/>
      <c r="D104" s="752"/>
      <c r="E104" s="753"/>
      <c r="J104" s="725"/>
      <c r="K104" s="726"/>
    </row>
    <row r="105">
      <c r="A105" s="57"/>
      <c r="D105" s="752"/>
      <c r="E105" s="753"/>
      <c r="J105" s="725"/>
      <c r="K105" s="726"/>
    </row>
    <row r="106">
      <c r="A106" s="57"/>
      <c r="D106" s="752"/>
      <c r="E106" s="753"/>
      <c r="J106" s="725"/>
      <c r="K106" s="726"/>
    </row>
    <row r="107">
      <c r="A107" s="57"/>
      <c r="D107" s="752"/>
      <c r="E107" s="753"/>
      <c r="J107" s="725"/>
      <c r="K107" s="726"/>
    </row>
    <row r="108">
      <c r="A108" s="57"/>
      <c r="D108" s="752"/>
      <c r="E108" s="753"/>
      <c r="J108" s="725"/>
      <c r="K108" s="726"/>
    </row>
    <row r="109">
      <c r="A109" s="57"/>
      <c r="D109" s="752"/>
      <c r="E109" s="753"/>
      <c r="J109" s="725"/>
      <c r="K109" s="726"/>
    </row>
    <row r="110">
      <c r="A110" s="57"/>
      <c r="D110" s="752"/>
      <c r="E110" s="753"/>
      <c r="J110" s="725"/>
      <c r="K110" s="726"/>
    </row>
    <row r="111">
      <c r="A111" s="57"/>
      <c r="D111" s="752"/>
      <c r="E111" s="753"/>
      <c r="J111" s="725"/>
      <c r="K111" s="726"/>
    </row>
    <row r="112">
      <c r="A112" s="57"/>
      <c r="D112" s="752"/>
      <c r="E112" s="753"/>
      <c r="J112" s="725"/>
      <c r="K112" s="726"/>
    </row>
    <row r="113">
      <c r="A113" s="57"/>
      <c r="D113" s="752"/>
      <c r="E113" s="753"/>
      <c r="J113" s="725"/>
      <c r="K113" s="726"/>
    </row>
    <row r="114">
      <c r="A114" s="57"/>
      <c r="D114" s="752"/>
      <c r="E114" s="753"/>
      <c r="J114" s="725"/>
      <c r="K114" s="726"/>
    </row>
    <row r="115">
      <c r="A115" s="57"/>
      <c r="D115" s="752"/>
      <c r="E115" s="753"/>
      <c r="J115" s="725"/>
      <c r="K115" s="726"/>
    </row>
    <row r="116">
      <c r="A116" s="57"/>
      <c r="D116" s="752"/>
      <c r="E116" s="753"/>
      <c r="J116" s="725"/>
      <c r="K116" s="726"/>
    </row>
    <row r="117">
      <c r="A117" s="57"/>
      <c r="D117" s="752"/>
      <c r="E117" s="753"/>
      <c r="J117" s="725"/>
      <c r="K117" s="726"/>
    </row>
    <row r="118">
      <c r="A118" s="57"/>
      <c r="D118" s="752"/>
      <c r="E118" s="753"/>
      <c r="J118" s="725"/>
      <c r="K118" s="726"/>
    </row>
    <row r="119">
      <c r="A119" s="57"/>
      <c r="D119" s="752"/>
      <c r="E119" s="753"/>
      <c r="J119" s="725"/>
      <c r="K119" s="726"/>
    </row>
    <row r="120">
      <c r="A120" s="57"/>
      <c r="D120" s="752"/>
      <c r="E120" s="753"/>
      <c r="J120" s="725"/>
      <c r="K120" s="726"/>
    </row>
    <row r="121">
      <c r="A121" s="57"/>
      <c r="D121" s="752"/>
      <c r="E121" s="753"/>
      <c r="J121" s="725"/>
      <c r="K121" s="726"/>
    </row>
    <row r="122">
      <c r="A122" s="57"/>
      <c r="D122" s="752"/>
      <c r="E122" s="753"/>
      <c r="J122" s="725"/>
      <c r="K122" s="726"/>
    </row>
    <row r="123">
      <c r="A123" s="57"/>
      <c r="D123" s="752"/>
      <c r="E123" s="753"/>
      <c r="J123" s="725"/>
      <c r="K123" s="726"/>
    </row>
    <row r="124">
      <c r="A124" s="57"/>
      <c r="D124" s="752"/>
      <c r="E124" s="753"/>
      <c r="J124" s="725"/>
      <c r="K124" s="726"/>
    </row>
    <row r="125">
      <c r="A125" s="57"/>
      <c r="D125" s="752"/>
      <c r="E125" s="753"/>
      <c r="J125" s="725"/>
      <c r="K125" s="726"/>
    </row>
    <row r="126">
      <c r="A126" s="57"/>
      <c r="D126" s="752"/>
      <c r="E126" s="753"/>
      <c r="J126" s="725"/>
      <c r="K126" s="726"/>
    </row>
    <row r="127">
      <c r="A127" s="57"/>
      <c r="D127" s="752"/>
      <c r="E127" s="753"/>
      <c r="J127" s="725"/>
      <c r="K127" s="726"/>
    </row>
    <row r="128">
      <c r="A128" s="57"/>
      <c r="D128" s="752"/>
      <c r="E128" s="753"/>
      <c r="J128" s="725"/>
      <c r="K128" s="726"/>
    </row>
    <row r="129">
      <c r="A129" s="57"/>
      <c r="D129" s="752"/>
      <c r="E129" s="753"/>
      <c r="J129" s="725"/>
      <c r="K129" s="726"/>
    </row>
    <row r="130">
      <c r="A130" s="57"/>
      <c r="D130" s="752"/>
      <c r="E130" s="753"/>
      <c r="J130" s="725"/>
      <c r="K130" s="726"/>
    </row>
    <row r="131">
      <c r="A131" s="57"/>
      <c r="D131" s="752"/>
      <c r="E131" s="753"/>
      <c r="J131" s="725"/>
      <c r="K131" s="726"/>
    </row>
    <row r="132">
      <c r="A132" s="57"/>
      <c r="D132" s="752"/>
      <c r="E132" s="753"/>
      <c r="J132" s="725"/>
      <c r="K132" s="726"/>
    </row>
    <row r="133">
      <c r="A133" s="57"/>
      <c r="D133" s="752"/>
      <c r="E133" s="753"/>
      <c r="K133" s="752"/>
    </row>
    <row r="134">
      <c r="A134" s="57"/>
      <c r="D134" s="752"/>
      <c r="E134" s="753"/>
      <c r="K134" s="752"/>
    </row>
    <row r="135">
      <c r="A135" s="57"/>
      <c r="D135" s="752"/>
      <c r="E135" s="753"/>
      <c r="K135" s="752"/>
    </row>
    <row r="136">
      <c r="A136" s="57"/>
      <c r="D136" s="752"/>
      <c r="E136" s="753"/>
      <c r="K136" s="752"/>
    </row>
    <row r="137">
      <c r="A137" s="57"/>
      <c r="D137" s="752"/>
      <c r="E137" s="753"/>
      <c r="K137" s="752"/>
    </row>
    <row r="138">
      <c r="A138" s="57"/>
      <c r="D138" s="752"/>
      <c r="E138" s="753"/>
      <c r="K138" s="752"/>
    </row>
    <row r="139">
      <c r="A139" s="57"/>
      <c r="D139" s="752"/>
      <c r="E139" s="753"/>
      <c r="K139" s="752"/>
    </row>
    <row r="140">
      <c r="A140" s="57"/>
      <c r="D140" s="752"/>
      <c r="E140" s="753"/>
      <c r="K140" s="752"/>
    </row>
    <row r="141">
      <c r="A141" s="57"/>
      <c r="D141" s="752"/>
      <c r="E141" s="753"/>
      <c r="K141" s="752"/>
    </row>
    <row r="142">
      <c r="A142" s="57"/>
      <c r="D142" s="752"/>
      <c r="E142" s="753"/>
      <c r="K142" s="752"/>
    </row>
    <row r="143">
      <c r="A143" s="57"/>
      <c r="D143" s="752"/>
      <c r="E143" s="753"/>
      <c r="K143" s="752"/>
    </row>
    <row r="144">
      <c r="A144" s="57"/>
      <c r="D144" s="752"/>
      <c r="E144" s="753"/>
      <c r="K144" s="752"/>
    </row>
    <row r="145">
      <c r="A145" s="57"/>
      <c r="D145" s="752"/>
      <c r="E145" s="753"/>
      <c r="K145" s="752"/>
    </row>
    <row r="146">
      <c r="A146" s="57"/>
      <c r="D146" s="752"/>
      <c r="E146" s="753"/>
      <c r="K146" s="752"/>
    </row>
    <row r="147">
      <c r="A147" s="57"/>
      <c r="D147" s="752"/>
      <c r="E147" s="753"/>
      <c r="K147" s="752"/>
    </row>
    <row r="148">
      <c r="A148" s="57"/>
      <c r="D148" s="752"/>
      <c r="E148" s="753"/>
      <c r="K148" s="752"/>
    </row>
    <row r="149">
      <c r="A149" s="57"/>
      <c r="D149" s="752"/>
      <c r="E149" s="753"/>
      <c r="K149" s="752"/>
    </row>
    <row r="150">
      <c r="A150" s="57"/>
      <c r="D150" s="752"/>
      <c r="E150" s="753"/>
      <c r="K150" s="752"/>
    </row>
    <row r="151">
      <c r="A151" s="57"/>
      <c r="D151" s="752"/>
      <c r="E151" s="753"/>
      <c r="K151" s="752"/>
    </row>
    <row r="152">
      <c r="A152" s="57"/>
      <c r="D152" s="752"/>
      <c r="E152" s="753"/>
      <c r="K152" s="752"/>
    </row>
    <row r="153">
      <c r="A153" s="57"/>
      <c r="D153" s="752"/>
      <c r="E153" s="753"/>
      <c r="K153" s="752"/>
    </row>
    <row r="154">
      <c r="A154" s="57"/>
      <c r="D154" s="752"/>
      <c r="E154" s="753"/>
      <c r="K154" s="752"/>
    </row>
    <row r="155">
      <c r="A155" s="57"/>
      <c r="D155" s="752"/>
      <c r="E155" s="753"/>
      <c r="K155" s="752"/>
    </row>
    <row r="156">
      <c r="A156" s="57"/>
      <c r="D156" s="752"/>
      <c r="E156" s="753"/>
      <c r="K156" s="752"/>
    </row>
    <row r="157">
      <c r="A157" s="57"/>
      <c r="D157" s="752"/>
      <c r="E157" s="753"/>
      <c r="K157" s="752"/>
    </row>
    <row r="158">
      <c r="A158" s="57"/>
      <c r="D158" s="752"/>
      <c r="E158" s="753"/>
      <c r="K158" s="752"/>
    </row>
    <row r="159">
      <c r="A159" s="57"/>
      <c r="D159" s="752"/>
      <c r="E159" s="753"/>
      <c r="K159" s="752"/>
    </row>
    <row r="160">
      <c r="A160" s="57"/>
      <c r="D160" s="752"/>
      <c r="E160" s="753"/>
      <c r="K160" s="752"/>
    </row>
    <row r="161">
      <c r="A161" s="57"/>
      <c r="D161" s="752"/>
      <c r="E161" s="753"/>
      <c r="K161" s="752"/>
    </row>
    <row r="162">
      <c r="A162" s="57"/>
      <c r="D162" s="752"/>
      <c r="E162" s="753"/>
      <c r="K162" s="752"/>
    </row>
    <row r="163">
      <c r="A163" s="57"/>
      <c r="D163" s="752"/>
      <c r="E163" s="753"/>
      <c r="K163" s="752"/>
    </row>
    <row r="164">
      <c r="A164" s="57"/>
      <c r="D164" s="752"/>
      <c r="E164" s="753"/>
      <c r="K164" s="752"/>
    </row>
    <row r="165">
      <c r="A165" s="57"/>
      <c r="D165" s="752"/>
      <c r="E165" s="753"/>
      <c r="K165" s="752"/>
    </row>
    <row r="166">
      <c r="A166" s="57"/>
      <c r="D166" s="752"/>
      <c r="E166" s="753"/>
      <c r="K166" s="752"/>
    </row>
    <row r="167">
      <c r="A167" s="57"/>
      <c r="D167" s="752"/>
      <c r="E167" s="753"/>
      <c r="K167" s="752"/>
    </row>
    <row r="168">
      <c r="A168" s="57"/>
      <c r="D168" s="752"/>
      <c r="E168" s="753"/>
      <c r="K168" s="752"/>
    </row>
    <row r="169">
      <c r="A169" s="57"/>
      <c r="D169" s="752"/>
      <c r="E169" s="753"/>
      <c r="K169" s="752"/>
    </row>
    <row r="170">
      <c r="A170" s="57"/>
      <c r="D170" s="752"/>
      <c r="E170" s="753"/>
      <c r="K170" s="752"/>
    </row>
    <row r="171">
      <c r="A171" s="57"/>
      <c r="D171" s="752"/>
      <c r="E171" s="753"/>
      <c r="K171" s="752"/>
    </row>
    <row r="172">
      <c r="A172" s="57"/>
      <c r="D172" s="752"/>
      <c r="E172" s="753"/>
      <c r="K172" s="752"/>
    </row>
    <row r="173">
      <c r="A173" s="57"/>
      <c r="D173" s="752"/>
      <c r="E173" s="753"/>
      <c r="K173" s="752"/>
    </row>
    <row r="174">
      <c r="A174" s="57"/>
      <c r="D174" s="752"/>
      <c r="E174" s="753"/>
      <c r="K174" s="752"/>
    </row>
    <row r="175">
      <c r="A175" s="57"/>
      <c r="D175" s="752"/>
      <c r="E175" s="753"/>
      <c r="K175" s="752"/>
    </row>
    <row r="176">
      <c r="A176" s="57"/>
      <c r="D176" s="752"/>
      <c r="E176" s="753"/>
      <c r="K176" s="752"/>
    </row>
    <row r="177">
      <c r="A177" s="57"/>
      <c r="D177" s="752"/>
      <c r="E177" s="753"/>
      <c r="K177" s="752"/>
    </row>
    <row r="178">
      <c r="A178" s="57"/>
      <c r="D178" s="752"/>
      <c r="E178" s="753"/>
      <c r="K178" s="752"/>
    </row>
    <row r="179">
      <c r="A179" s="57"/>
      <c r="D179" s="752"/>
      <c r="E179" s="753"/>
      <c r="K179" s="752"/>
    </row>
    <row r="180">
      <c r="A180" s="57"/>
      <c r="D180" s="752"/>
      <c r="E180" s="753"/>
      <c r="K180" s="752"/>
    </row>
    <row r="181">
      <c r="A181" s="57"/>
      <c r="D181" s="752"/>
      <c r="E181" s="753"/>
      <c r="K181" s="752"/>
    </row>
    <row r="182">
      <c r="A182" s="57"/>
      <c r="D182" s="752"/>
      <c r="E182" s="753"/>
      <c r="K182" s="752"/>
    </row>
    <row r="183">
      <c r="A183" s="57"/>
      <c r="D183" s="752"/>
      <c r="E183" s="753"/>
      <c r="K183" s="752"/>
    </row>
    <row r="184">
      <c r="A184" s="57"/>
      <c r="D184" s="752"/>
      <c r="E184" s="753"/>
      <c r="K184" s="752"/>
    </row>
    <row r="185">
      <c r="A185" s="57"/>
      <c r="D185" s="752"/>
      <c r="E185" s="753"/>
      <c r="K185" s="752"/>
    </row>
    <row r="186">
      <c r="A186" s="57"/>
      <c r="D186" s="752"/>
      <c r="E186" s="753"/>
      <c r="K186" s="752"/>
    </row>
    <row r="187">
      <c r="A187" s="57"/>
      <c r="D187" s="752"/>
      <c r="E187" s="753"/>
      <c r="K187" s="752"/>
    </row>
    <row r="188">
      <c r="A188" s="57"/>
      <c r="D188" s="752"/>
      <c r="E188" s="753"/>
      <c r="K188" s="752"/>
    </row>
    <row r="189">
      <c r="A189" s="57"/>
      <c r="D189" s="752"/>
      <c r="E189" s="753"/>
      <c r="K189" s="752"/>
    </row>
    <row r="190">
      <c r="A190" s="57"/>
      <c r="D190" s="752"/>
      <c r="E190" s="753"/>
      <c r="K190" s="752"/>
    </row>
    <row r="191">
      <c r="A191" s="57"/>
      <c r="D191" s="752"/>
      <c r="E191" s="753"/>
      <c r="K191" s="752"/>
    </row>
    <row r="192">
      <c r="A192" s="57"/>
      <c r="D192" s="752"/>
      <c r="E192" s="753"/>
      <c r="K192" s="752"/>
    </row>
    <row r="193">
      <c r="A193" s="57"/>
      <c r="D193" s="752"/>
      <c r="E193" s="753"/>
      <c r="K193" s="752"/>
    </row>
    <row r="194">
      <c r="A194" s="57"/>
      <c r="D194" s="752"/>
      <c r="E194" s="753"/>
      <c r="K194" s="752"/>
    </row>
    <row r="195">
      <c r="A195" s="57"/>
      <c r="D195" s="752"/>
      <c r="E195" s="753"/>
      <c r="K195" s="752"/>
    </row>
    <row r="196">
      <c r="A196" s="57"/>
      <c r="D196" s="752"/>
      <c r="E196" s="753"/>
      <c r="K196" s="752"/>
    </row>
    <row r="197">
      <c r="A197" s="57"/>
      <c r="D197" s="752"/>
      <c r="E197" s="753"/>
      <c r="K197" s="752"/>
    </row>
    <row r="198">
      <c r="A198" s="57"/>
      <c r="D198" s="752"/>
      <c r="E198" s="753"/>
      <c r="K198" s="752"/>
    </row>
    <row r="199">
      <c r="A199" s="57"/>
      <c r="D199" s="752"/>
      <c r="E199" s="753"/>
      <c r="K199" s="752"/>
    </row>
    <row r="200">
      <c r="A200" s="57"/>
      <c r="D200" s="752"/>
      <c r="E200" s="753"/>
      <c r="K200" s="752"/>
    </row>
    <row r="201">
      <c r="A201" s="57"/>
      <c r="D201" s="752"/>
      <c r="E201" s="753"/>
      <c r="K201" s="752"/>
    </row>
    <row r="202">
      <c r="A202" s="57"/>
      <c r="D202" s="752"/>
      <c r="E202" s="753"/>
      <c r="K202" s="752"/>
    </row>
    <row r="203">
      <c r="A203" s="57"/>
      <c r="D203" s="752"/>
      <c r="E203" s="753"/>
      <c r="K203" s="752"/>
    </row>
    <row r="204">
      <c r="A204" s="57"/>
      <c r="D204" s="752"/>
      <c r="E204" s="753"/>
      <c r="K204" s="752"/>
    </row>
    <row r="205">
      <c r="A205" s="57"/>
      <c r="D205" s="752"/>
      <c r="E205" s="753"/>
      <c r="K205" s="752"/>
    </row>
    <row r="206">
      <c r="A206" s="57"/>
      <c r="D206" s="752"/>
      <c r="E206" s="753"/>
      <c r="K206" s="752"/>
    </row>
    <row r="207">
      <c r="A207" s="57"/>
      <c r="D207" s="752"/>
      <c r="E207" s="753"/>
      <c r="K207" s="752"/>
    </row>
    <row r="208">
      <c r="A208" s="57"/>
      <c r="D208" s="752"/>
      <c r="E208" s="753"/>
      <c r="K208" s="752"/>
    </row>
    <row r="209">
      <c r="A209" s="57"/>
      <c r="D209" s="752"/>
      <c r="E209" s="753"/>
      <c r="K209" s="752"/>
    </row>
    <row r="210">
      <c r="A210" s="57"/>
      <c r="D210" s="752"/>
      <c r="E210" s="753"/>
      <c r="K210" s="752"/>
    </row>
    <row r="211">
      <c r="A211" s="57"/>
      <c r="D211" s="752"/>
      <c r="E211" s="753"/>
      <c r="K211" s="752"/>
    </row>
    <row r="212">
      <c r="A212" s="57"/>
      <c r="D212" s="752"/>
      <c r="E212" s="753"/>
      <c r="K212" s="752"/>
    </row>
    <row r="213">
      <c r="A213" s="57"/>
      <c r="D213" s="752"/>
      <c r="E213" s="753"/>
      <c r="K213" s="752"/>
    </row>
    <row r="214">
      <c r="A214" s="57"/>
      <c r="D214" s="752"/>
      <c r="E214" s="753"/>
      <c r="K214" s="752"/>
    </row>
    <row r="215">
      <c r="A215" s="57"/>
      <c r="D215" s="752"/>
      <c r="E215" s="753"/>
      <c r="K215" s="752"/>
    </row>
    <row r="216">
      <c r="A216" s="57"/>
      <c r="D216" s="752"/>
      <c r="E216" s="753"/>
      <c r="K216" s="752"/>
    </row>
    <row r="217">
      <c r="A217" s="57"/>
      <c r="D217" s="752"/>
      <c r="E217" s="753"/>
      <c r="K217" s="752"/>
    </row>
    <row r="218">
      <c r="A218" s="57"/>
      <c r="D218" s="752"/>
      <c r="E218" s="753"/>
      <c r="K218" s="752"/>
    </row>
    <row r="219">
      <c r="A219" s="57"/>
      <c r="D219" s="752"/>
      <c r="E219" s="753"/>
      <c r="K219" s="752"/>
    </row>
    <row r="220">
      <c r="A220" s="57"/>
      <c r="D220" s="752"/>
      <c r="E220" s="753"/>
      <c r="K220" s="752"/>
    </row>
    <row r="221">
      <c r="A221" s="57"/>
      <c r="D221" s="752"/>
      <c r="E221" s="753"/>
      <c r="K221" s="752"/>
    </row>
    <row r="222">
      <c r="A222" s="57"/>
      <c r="D222" s="752"/>
      <c r="E222" s="753"/>
      <c r="K222" s="752"/>
    </row>
    <row r="223">
      <c r="A223" s="57"/>
      <c r="D223" s="752"/>
      <c r="E223" s="753"/>
      <c r="K223" s="752"/>
    </row>
    <row r="224">
      <c r="A224" s="57"/>
      <c r="D224" s="752"/>
      <c r="E224" s="753"/>
      <c r="K224" s="752"/>
    </row>
    <row r="225">
      <c r="A225" s="57"/>
      <c r="D225" s="752"/>
      <c r="E225" s="753"/>
      <c r="K225" s="752"/>
    </row>
    <row r="226">
      <c r="A226" s="57"/>
      <c r="D226" s="752"/>
      <c r="E226" s="753"/>
      <c r="K226" s="752"/>
    </row>
    <row r="227">
      <c r="A227" s="57"/>
      <c r="D227" s="752"/>
      <c r="E227" s="753"/>
      <c r="K227" s="752"/>
    </row>
    <row r="228">
      <c r="A228" s="57"/>
      <c r="D228" s="752"/>
      <c r="E228" s="753"/>
      <c r="K228" s="752"/>
    </row>
    <row r="229">
      <c r="A229" s="57"/>
      <c r="D229" s="752"/>
      <c r="E229" s="753"/>
      <c r="K229" s="752"/>
    </row>
    <row r="230">
      <c r="A230" s="57"/>
      <c r="D230" s="752"/>
      <c r="E230" s="753"/>
      <c r="K230" s="752"/>
    </row>
    <row r="231">
      <c r="A231" s="57"/>
      <c r="D231" s="752"/>
      <c r="E231" s="753"/>
      <c r="K231" s="752"/>
    </row>
    <row r="232">
      <c r="A232" s="57"/>
      <c r="D232" s="752"/>
      <c r="E232" s="753"/>
      <c r="K232" s="752"/>
    </row>
    <row r="233">
      <c r="A233" s="57"/>
      <c r="D233" s="752"/>
      <c r="E233" s="753"/>
      <c r="K233" s="752"/>
    </row>
    <row r="234">
      <c r="A234" s="57"/>
      <c r="D234" s="752"/>
      <c r="E234" s="753"/>
      <c r="K234" s="752"/>
    </row>
    <row r="235">
      <c r="A235" s="57"/>
      <c r="D235" s="752"/>
      <c r="E235" s="753"/>
      <c r="K235" s="752"/>
    </row>
    <row r="236">
      <c r="A236" s="57"/>
      <c r="D236" s="752"/>
      <c r="E236" s="753"/>
      <c r="K236" s="752"/>
    </row>
    <row r="237">
      <c r="A237" s="57"/>
      <c r="D237" s="752"/>
      <c r="E237" s="753"/>
      <c r="K237" s="752"/>
    </row>
    <row r="238">
      <c r="A238" s="57"/>
      <c r="D238" s="752"/>
      <c r="E238" s="753"/>
      <c r="K238" s="752"/>
    </row>
    <row r="239">
      <c r="A239" s="57"/>
      <c r="D239" s="752"/>
      <c r="E239" s="753"/>
      <c r="K239" s="752"/>
    </row>
    <row r="240">
      <c r="A240" s="57"/>
      <c r="D240" s="752"/>
      <c r="E240" s="753"/>
      <c r="K240" s="752"/>
    </row>
    <row r="241">
      <c r="A241" s="57"/>
      <c r="D241" s="752"/>
      <c r="E241" s="753"/>
      <c r="K241" s="752"/>
    </row>
    <row r="242">
      <c r="A242" s="57"/>
      <c r="D242" s="752"/>
      <c r="E242" s="753"/>
      <c r="K242" s="752"/>
    </row>
    <row r="243">
      <c r="A243" s="57"/>
      <c r="D243" s="752"/>
      <c r="E243" s="753"/>
      <c r="K243" s="752"/>
    </row>
    <row r="244">
      <c r="A244" s="57"/>
      <c r="D244" s="752"/>
      <c r="E244" s="753"/>
      <c r="K244" s="752"/>
    </row>
    <row r="245">
      <c r="A245" s="57"/>
      <c r="D245" s="752"/>
      <c r="E245" s="753"/>
      <c r="K245" s="752"/>
    </row>
    <row r="246">
      <c r="A246" s="57"/>
      <c r="D246" s="752"/>
      <c r="E246" s="753"/>
      <c r="K246" s="752"/>
    </row>
    <row r="247">
      <c r="A247" s="57"/>
      <c r="D247" s="752"/>
      <c r="E247" s="753"/>
      <c r="K247" s="752"/>
    </row>
    <row r="248">
      <c r="A248" s="57"/>
      <c r="D248" s="752"/>
      <c r="E248" s="753"/>
      <c r="K248" s="752"/>
    </row>
    <row r="249">
      <c r="A249" s="57"/>
      <c r="D249" s="752"/>
      <c r="E249" s="753"/>
      <c r="K249" s="752"/>
    </row>
    <row r="250">
      <c r="A250" s="57"/>
      <c r="D250" s="752"/>
      <c r="E250" s="753"/>
      <c r="K250" s="752"/>
    </row>
    <row r="251">
      <c r="A251" s="57"/>
      <c r="D251" s="752"/>
      <c r="E251" s="753"/>
      <c r="K251" s="752"/>
    </row>
    <row r="252">
      <c r="A252" s="57"/>
      <c r="D252" s="752"/>
      <c r="E252" s="753"/>
      <c r="K252" s="752"/>
    </row>
    <row r="253">
      <c r="A253" s="57"/>
      <c r="D253" s="752"/>
      <c r="E253" s="753"/>
      <c r="K253" s="752"/>
    </row>
    <row r="254">
      <c r="A254" s="57"/>
      <c r="D254" s="752"/>
      <c r="E254" s="753"/>
      <c r="K254" s="752"/>
    </row>
    <row r="255">
      <c r="A255" s="57"/>
      <c r="D255" s="752"/>
      <c r="E255" s="753"/>
      <c r="K255" s="752"/>
    </row>
    <row r="256">
      <c r="A256" s="57"/>
      <c r="D256" s="752"/>
      <c r="E256" s="753"/>
      <c r="K256" s="752"/>
    </row>
    <row r="257">
      <c r="A257" s="57"/>
      <c r="D257" s="752"/>
      <c r="E257" s="753"/>
      <c r="K257" s="752"/>
    </row>
    <row r="258">
      <c r="A258" s="57"/>
      <c r="D258" s="752"/>
      <c r="E258" s="753"/>
      <c r="K258" s="752"/>
    </row>
    <row r="259">
      <c r="A259" s="57"/>
      <c r="D259" s="752"/>
      <c r="E259" s="753"/>
      <c r="K259" s="752"/>
    </row>
    <row r="260">
      <c r="A260" s="57"/>
      <c r="D260" s="752"/>
      <c r="E260" s="753"/>
      <c r="K260" s="752"/>
    </row>
    <row r="261">
      <c r="A261" s="57"/>
      <c r="D261" s="752"/>
      <c r="E261" s="753"/>
      <c r="K261" s="752"/>
    </row>
    <row r="262">
      <c r="A262" s="57"/>
      <c r="D262" s="752"/>
      <c r="E262" s="753"/>
      <c r="K262" s="752"/>
    </row>
    <row r="263">
      <c r="A263" s="57"/>
      <c r="D263" s="752"/>
      <c r="E263" s="753"/>
      <c r="K263" s="752"/>
    </row>
    <row r="264">
      <c r="A264" s="57"/>
      <c r="D264" s="752"/>
      <c r="E264" s="753"/>
      <c r="K264" s="752"/>
    </row>
    <row r="265">
      <c r="A265" s="57"/>
      <c r="D265" s="752"/>
      <c r="E265" s="753"/>
      <c r="K265" s="752"/>
    </row>
    <row r="266">
      <c r="A266" s="57"/>
      <c r="D266" s="752"/>
      <c r="E266" s="753"/>
      <c r="K266" s="752"/>
    </row>
    <row r="267">
      <c r="A267" s="57"/>
      <c r="D267" s="752"/>
      <c r="E267" s="753"/>
      <c r="K267" s="752"/>
    </row>
    <row r="268">
      <c r="A268" s="57"/>
      <c r="D268" s="752"/>
      <c r="E268" s="753"/>
      <c r="K268" s="752"/>
    </row>
    <row r="269">
      <c r="A269" s="57"/>
      <c r="D269" s="752"/>
      <c r="E269" s="753"/>
      <c r="K269" s="752"/>
    </row>
    <row r="270">
      <c r="A270" s="57"/>
      <c r="D270" s="752"/>
      <c r="E270" s="753"/>
      <c r="K270" s="752"/>
    </row>
    <row r="271">
      <c r="A271" s="57"/>
      <c r="D271" s="752"/>
      <c r="E271" s="753"/>
      <c r="K271" s="752"/>
    </row>
    <row r="272">
      <c r="A272" s="57"/>
      <c r="D272" s="752"/>
      <c r="E272" s="753"/>
      <c r="K272" s="752"/>
    </row>
    <row r="273">
      <c r="A273" s="57"/>
      <c r="D273" s="752"/>
      <c r="E273" s="753"/>
      <c r="K273" s="752"/>
    </row>
    <row r="274">
      <c r="A274" s="57"/>
      <c r="D274" s="752"/>
      <c r="E274" s="753"/>
      <c r="K274" s="752"/>
    </row>
    <row r="275">
      <c r="A275" s="57"/>
      <c r="D275" s="752"/>
      <c r="E275" s="753"/>
      <c r="K275" s="752"/>
    </row>
    <row r="276">
      <c r="A276" s="57"/>
      <c r="D276" s="752"/>
      <c r="E276" s="753"/>
      <c r="K276" s="752"/>
    </row>
    <row r="277">
      <c r="A277" s="57"/>
      <c r="D277" s="752"/>
      <c r="E277" s="753"/>
      <c r="K277" s="752"/>
    </row>
    <row r="278">
      <c r="A278" s="57"/>
      <c r="D278" s="752"/>
      <c r="E278" s="753"/>
      <c r="K278" s="752"/>
    </row>
    <row r="279">
      <c r="A279" s="57"/>
      <c r="D279" s="752"/>
      <c r="E279" s="753"/>
      <c r="K279" s="752"/>
    </row>
    <row r="280">
      <c r="A280" s="57"/>
      <c r="D280" s="752"/>
      <c r="E280" s="753"/>
      <c r="K280" s="752"/>
    </row>
    <row r="281">
      <c r="A281" s="57"/>
      <c r="D281" s="752"/>
      <c r="E281" s="753"/>
      <c r="K281" s="752"/>
    </row>
    <row r="282">
      <c r="A282" s="57"/>
      <c r="D282" s="752"/>
      <c r="E282" s="753"/>
      <c r="K282" s="752"/>
    </row>
    <row r="283">
      <c r="A283" s="57"/>
      <c r="D283" s="752"/>
      <c r="E283" s="753"/>
      <c r="K283" s="752"/>
    </row>
    <row r="284">
      <c r="A284" s="57"/>
      <c r="D284" s="752"/>
      <c r="E284" s="753"/>
      <c r="K284" s="752"/>
    </row>
    <row r="285">
      <c r="A285" s="57"/>
      <c r="D285" s="752"/>
      <c r="E285" s="753"/>
      <c r="K285" s="752"/>
    </row>
    <row r="286">
      <c r="A286" s="57"/>
      <c r="D286" s="752"/>
      <c r="E286" s="753"/>
      <c r="K286" s="752"/>
    </row>
    <row r="287">
      <c r="A287" s="57"/>
      <c r="D287" s="752"/>
      <c r="E287" s="753"/>
      <c r="K287" s="752"/>
    </row>
    <row r="288">
      <c r="A288" s="57"/>
      <c r="D288" s="752"/>
      <c r="E288" s="753"/>
      <c r="K288" s="752"/>
    </row>
    <row r="289">
      <c r="A289" s="57"/>
      <c r="D289" s="752"/>
      <c r="E289" s="753"/>
      <c r="K289" s="752"/>
    </row>
    <row r="290">
      <c r="A290" s="57"/>
      <c r="D290" s="752"/>
      <c r="E290" s="753"/>
      <c r="K290" s="752"/>
    </row>
    <row r="291">
      <c r="A291" s="57"/>
      <c r="D291" s="752"/>
      <c r="E291" s="753"/>
      <c r="K291" s="752"/>
    </row>
    <row r="292">
      <c r="A292" s="57"/>
      <c r="D292" s="752"/>
      <c r="E292" s="753"/>
      <c r="K292" s="752"/>
    </row>
    <row r="293">
      <c r="A293" s="57"/>
      <c r="D293" s="752"/>
      <c r="E293" s="753"/>
      <c r="K293" s="752"/>
    </row>
    <row r="294">
      <c r="A294" s="57"/>
      <c r="D294" s="752"/>
      <c r="E294" s="753"/>
      <c r="K294" s="752"/>
    </row>
    <row r="295">
      <c r="A295" s="57"/>
      <c r="D295" s="752"/>
      <c r="E295" s="753"/>
      <c r="K295" s="752"/>
    </row>
    <row r="296">
      <c r="A296" s="57"/>
      <c r="D296" s="752"/>
      <c r="E296" s="753"/>
      <c r="K296" s="752"/>
    </row>
    <row r="297">
      <c r="A297" s="57"/>
      <c r="D297" s="752"/>
      <c r="E297" s="753"/>
      <c r="K297" s="752"/>
    </row>
    <row r="298">
      <c r="A298" s="57"/>
      <c r="D298" s="752"/>
      <c r="E298" s="753"/>
      <c r="K298" s="752"/>
    </row>
    <row r="299">
      <c r="A299" s="57"/>
      <c r="D299" s="752"/>
      <c r="E299" s="753"/>
      <c r="K299" s="752"/>
    </row>
    <row r="300">
      <c r="A300" s="57"/>
      <c r="D300" s="752"/>
      <c r="E300" s="753"/>
      <c r="K300" s="752"/>
    </row>
    <row r="301">
      <c r="A301" s="57"/>
      <c r="D301" s="752"/>
      <c r="E301" s="753"/>
      <c r="K301" s="752"/>
    </row>
    <row r="302">
      <c r="A302" s="57"/>
      <c r="D302" s="752"/>
      <c r="E302" s="753"/>
      <c r="K302" s="752"/>
    </row>
    <row r="303">
      <c r="A303" s="57"/>
      <c r="D303" s="752"/>
      <c r="E303" s="753"/>
      <c r="K303" s="752"/>
    </row>
    <row r="304">
      <c r="A304" s="57"/>
      <c r="D304" s="752"/>
      <c r="E304" s="753"/>
      <c r="K304" s="752"/>
    </row>
    <row r="305">
      <c r="A305" s="57"/>
      <c r="D305" s="752"/>
      <c r="E305" s="753"/>
      <c r="K305" s="752"/>
    </row>
    <row r="306">
      <c r="A306" s="57"/>
      <c r="D306" s="752"/>
      <c r="E306" s="753"/>
      <c r="K306" s="752"/>
    </row>
    <row r="307">
      <c r="A307" s="57"/>
      <c r="D307" s="752"/>
      <c r="E307" s="753"/>
      <c r="K307" s="752"/>
    </row>
    <row r="308">
      <c r="A308" s="57"/>
      <c r="D308" s="752"/>
      <c r="E308" s="753"/>
      <c r="K308" s="752"/>
    </row>
    <row r="309">
      <c r="A309" s="57"/>
      <c r="D309" s="752"/>
      <c r="E309" s="753"/>
      <c r="K309" s="752"/>
    </row>
    <row r="310">
      <c r="A310" s="57"/>
      <c r="D310" s="752"/>
      <c r="E310" s="753"/>
      <c r="K310" s="752"/>
    </row>
    <row r="311">
      <c r="A311" s="57"/>
      <c r="D311" s="752"/>
      <c r="E311" s="753"/>
      <c r="K311" s="752"/>
    </row>
    <row r="312">
      <c r="A312" s="57"/>
      <c r="D312" s="752"/>
      <c r="E312" s="753"/>
      <c r="K312" s="752"/>
    </row>
    <row r="313">
      <c r="A313" s="57"/>
      <c r="D313" s="752"/>
      <c r="E313" s="753"/>
      <c r="K313" s="752"/>
    </row>
    <row r="314">
      <c r="A314" s="57"/>
      <c r="D314" s="752"/>
      <c r="E314" s="753"/>
      <c r="K314" s="752"/>
    </row>
    <row r="315">
      <c r="A315" s="57"/>
      <c r="D315" s="752"/>
      <c r="E315" s="753"/>
      <c r="K315" s="752"/>
    </row>
    <row r="316">
      <c r="A316" s="57"/>
      <c r="D316" s="752"/>
      <c r="E316" s="753"/>
      <c r="K316" s="752"/>
    </row>
    <row r="317">
      <c r="A317" s="57"/>
      <c r="D317" s="752"/>
      <c r="E317" s="753"/>
      <c r="K317" s="752"/>
    </row>
    <row r="318">
      <c r="A318" s="57"/>
      <c r="D318" s="752"/>
      <c r="E318" s="753"/>
      <c r="K318" s="752"/>
    </row>
    <row r="319">
      <c r="A319" s="57"/>
      <c r="D319" s="752"/>
      <c r="E319" s="753"/>
      <c r="K319" s="752"/>
    </row>
    <row r="320">
      <c r="A320" s="57"/>
      <c r="D320" s="752"/>
      <c r="E320" s="753"/>
      <c r="K320" s="752"/>
    </row>
    <row r="321">
      <c r="A321" s="57"/>
      <c r="D321" s="752"/>
      <c r="E321" s="753"/>
      <c r="K321" s="752"/>
    </row>
    <row r="322">
      <c r="A322" s="57"/>
      <c r="D322" s="752"/>
      <c r="E322" s="753"/>
      <c r="K322" s="752"/>
    </row>
    <row r="323">
      <c r="A323" s="57"/>
      <c r="D323" s="752"/>
      <c r="E323" s="753"/>
      <c r="K323" s="752"/>
    </row>
    <row r="324">
      <c r="A324" s="57"/>
      <c r="D324" s="752"/>
      <c r="E324" s="753"/>
      <c r="K324" s="752"/>
    </row>
    <row r="325">
      <c r="A325" s="57"/>
      <c r="D325" s="752"/>
      <c r="E325" s="753"/>
      <c r="K325" s="752"/>
    </row>
    <row r="326">
      <c r="A326" s="57"/>
      <c r="D326" s="752"/>
      <c r="E326" s="753"/>
      <c r="K326" s="752"/>
    </row>
    <row r="327">
      <c r="A327" s="57"/>
      <c r="D327" s="752"/>
      <c r="E327" s="753"/>
      <c r="K327" s="752"/>
    </row>
    <row r="328">
      <c r="A328" s="57"/>
      <c r="D328" s="752"/>
      <c r="E328" s="753"/>
      <c r="K328" s="752"/>
    </row>
    <row r="329">
      <c r="A329" s="57"/>
      <c r="D329" s="752"/>
      <c r="E329" s="753"/>
      <c r="K329" s="752"/>
    </row>
    <row r="330">
      <c r="A330" s="57"/>
      <c r="D330" s="752"/>
      <c r="E330" s="753"/>
      <c r="K330" s="752"/>
    </row>
    <row r="331">
      <c r="A331" s="57"/>
      <c r="D331" s="752"/>
      <c r="E331" s="753"/>
      <c r="K331" s="752"/>
    </row>
    <row r="332">
      <c r="A332" s="57"/>
      <c r="D332" s="752"/>
      <c r="E332" s="753"/>
      <c r="K332" s="752"/>
    </row>
    <row r="333">
      <c r="A333" s="57"/>
      <c r="D333" s="752"/>
      <c r="E333" s="753"/>
      <c r="K333" s="752"/>
    </row>
    <row r="334">
      <c r="A334" s="57"/>
      <c r="D334" s="752"/>
      <c r="E334" s="753"/>
      <c r="K334" s="752"/>
    </row>
    <row r="335">
      <c r="A335" s="57"/>
      <c r="D335" s="752"/>
      <c r="E335" s="753"/>
      <c r="K335" s="752"/>
    </row>
    <row r="336">
      <c r="A336" s="57"/>
      <c r="D336" s="752"/>
      <c r="E336" s="753"/>
      <c r="K336" s="752"/>
    </row>
    <row r="337">
      <c r="A337" s="57"/>
      <c r="D337" s="752"/>
      <c r="E337" s="753"/>
      <c r="K337" s="752"/>
    </row>
    <row r="338">
      <c r="A338" s="57"/>
      <c r="D338" s="752"/>
      <c r="E338" s="753"/>
      <c r="K338" s="752"/>
    </row>
    <row r="339">
      <c r="A339" s="57"/>
      <c r="D339" s="752"/>
      <c r="E339" s="753"/>
      <c r="K339" s="752"/>
    </row>
    <row r="340">
      <c r="A340" s="57"/>
      <c r="D340" s="752"/>
      <c r="E340" s="753"/>
      <c r="K340" s="752"/>
    </row>
    <row r="341">
      <c r="A341" s="57"/>
      <c r="D341" s="752"/>
      <c r="E341" s="753"/>
      <c r="K341" s="752"/>
    </row>
    <row r="342">
      <c r="A342" s="57"/>
      <c r="D342" s="752"/>
      <c r="E342" s="753"/>
      <c r="K342" s="752"/>
    </row>
    <row r="343">
      <c r="A343" s="57"/>
      <c r="D343" s="752"/>
      <c r="E343" s="753"/>
      <c r="K343" s="752"/>
    </row>
    <row r="344">
      <c r="A344" s="57"/>
      <c r="D344" s="752"/>
      <c r="E344" s="753"/>
      <c r="K344" s="752"/>
    </row>
    <row r="345">
      <c r="A345" s="57"/>
      <c r="D345" s="752"/>
      <c r="E345" s="753"/>
      <c r="K345" s="752"/>
    </row>
    <row r="346">
      <c r="A346" s="57"/>
      <c r="D346" s="752"/>
      <c r="E346" s="753"/>
      <c r="K346" s="752"/>
    </row>
    <row r="347">
      <c r="A347" s="57"/>
      <c r="D347" s="752"/>
      <c r="E347" s="753"/>
      <c r="K347" s="752"/>
    </row>
    <row r="348">
      <c r="A348" s="57"/>
      <c r="D348" s="752"/>
      <c r="E348" s="753"/>
      <c r="K348" s="752"/>
    </row>
    <row r="349">
      <c r="A349" s="57"/>
      <c r="D349" s="752"/>
      <c r="E349" s="753"/>
      <c r="K349" s="752"/>
    </row>
    <row r="350">
      <c r="A350" s="57"/>
      <c r="D350" s="752"/>
      <c r="E350" s="753"/>
      <c r="K350" s="752"/>
    </row>
    <row r="351">
      <c r="A351" s="57"/>
      <c r="D351" s="752"/>
      <c r="E351" s="753"/>
      <c r="K351" s="752"/>
    </row>
    <row r="352">
      <c r="A352" s="57"/>
      <c r="D352" s="752"/>
      <c r="E352" s="753"/>
      <c r="K352" s="752"/>
    </row>
    <row r="353">
      <c r="A353" s="57"/>
      <c r="D353" s="752"/>
      <c r="E353" s="753"/>
      <c r="K353" s="752"/>
    </row>
    <row r="354">
      <c r="A354" s="57"/>
      <c r="D354" s="752"/>
      <c r="E354" s="753"/>
      <c r="K354" s="752"/>
    </row>
    <row r="355">
      <c r="A355" s="57"/>
      <c r="D355" s="752"/>
      <c r="E355" s="753"/>
      <c r="K355" s="752"/>
    </row>
    <row r="356">
      <c r="A356" s="57"/>
      <c r="D356" s="752"/>
      <c r="E356" s="753"/>
      <c r="K356" s="752"/>
    </row>
    <row r="357">
      <c r="A357" s="57"/>
      <c r="D357" s="752"/>
      <c r="E357" s="753"/>
      <c r="K357" s="752"/>
    </row>
    <row r="358">
      <c r="A358" s="57"/>
      <c r="D358" s="752"/>
      <c r="E358" s="753"/>
      <c r="K358" s="752"/>
    </row>
    <row r="359">
      <c r="A359" s="57"/>
      <c r="D359" s="752"/>
      <c r="E359" s="753"/>
      <c r="K359" s="752"/>
    </row>
    <row r="360">
      <c r="A360" s="57"/>
      <c r="D360" s="752"/>
      <c r="E360" s="753"/>
      <c r="K360" s="752"/>
    </row>
    <row r="361">
      <c r="A361" s="57"/>
      <c r="D361" s="752"/>
      <c r="E361" s="753"/>
      <c r="K361" s="752"/>
    </row>
    <row r="362">
      <c r="A362" s="57"/>
      <c r="D362" s="752"/>
      <c r="E362" s="753"/>
      <c r="K362" s="752"/>
    </row>
    <row r="363">
      <c r="A363" s="57"/>
      <c r="D363" s="752"/>
      <c r="E363" s="753"/>
      <c r="K363" s="752"/>
    </row>
    <row r="364">
      <c r="A364" s="57"/>
      <c r="D364" s="752"/>
      <c r="E364" s="753"/>
      <c r="K364" s="752"/>
    </row>
    <row r="365">
      <c r="A365" s="57"/>
      <c r="D365" s="752"/>
      <c r="E365" s="753"/>
      <c r="K365" s="752"/>
    </row>
    <row r="366">
      <c r="A366" s="57"/>
      <c r="D366" s="752"/>
      <c r="E366" s="753"/>
      <c r="K366" s="752"/>
    </row>
    <row r="367">
      <c r="A367" s="57"/>
      <c r="D367" s="752"/>
      <c r="E367" s="753"/>
      <c r="K367" s="752"/>
    </row>
    <row r="368">
      <c r="A368" s="57"/>
      <c r="D368" s="752"/>
      <c r="E368" s="753"/>
      <c r="K368" s="752"/>
    </row>
    <row r="369">
      <c r="A369" s="57"/>
      <c r="D369" s="752"/>
      <c r="E369" s="753"/>
      <c r="K369" s="752"/>
    </row>
    <row r="370">
      <c r="A370" s="57"/>
      <c r="D370" s="752"/>
      <c r="E370" s="753"/>
      <c r="K370" s="752"/>
    </row>
    <row r="371">
      <c r="A371" s="57"/>
      <c r="D371" s="752"/>
      <c r="E371" s="753"/>
      <c r="K371" s="752"/>
    </row>
    <row r="372">
      <c r="A372" s="57"/>
      <c r="D372" s="752"/>
      <c r="E372" s="753"/>
      <c r="K372" s="752"/>
    </row>
    <row r="373">
      <c r="A373" s="57"/>
      <c r="D373" s="752"/>
      <c r="E373" s="753"/>
      <c r="K373" s="752"/>
    </row>
    <row r="374">
      <c r="A374" s="57"/>
      <c r="D374" s="752"/>
      <c r="E374" s="753"/>
      <c r="K374" s="752"/>
    </row>
    <row r="375">
      <c r="A375" s="57"/>
      <c r="D375" s="752"/>
      <c r="E375" s="753"/>
      <c r="K375" s="752"/>
    </row>
    <row r="376">
      <c r="A376" s="57"/>
      <c r="D376" s="752"/>
      <c r="E376" s="753"/>
      <c r="K376" s="752"/>
    </row>
    <row r="377">
      <c r="A377" s="57"/>
      <c r="D377" s="752"/>
      <c r="E377" s="753"/>
      <c r="K377" s="752"/>
    </row>
    <row r="378">
      <c r="A378" s="57"/>
      <c r="D378" s="752"/>
      <c r="E378" s="753"/>
      <c r="K378" s="752"/>
    </row>
    <row r="379">
      <c r="A379" s="57"/>
      <c r="D379" s="752"/>
      <c r="E379" s="753"/>
      <c r="K379" s="752"/>
    </row>
    <row r="380">
      <c r="A380" s="57"/>
      <c r="D380" s="752"/>
      <c r="E380" s="753"/>
      <c r="K380" s="752"/>
    </row>
    <row r="381">
      <c r="A381" s="57"/>
      <c r="D381" s="752"/>
      <c r="E381" s="753"/>
      <c r="K381" s="752"/>
    </row>
    <row r="382">
      <c r="A382" s="57"/>
      <c r="D382" s="752"/>
      <c r="E382" s="753"/>
      <c r="K382" s="752"/>
    </row>
    <row r="383">
      <c r="A383" s="57"/>
      <c r="D383" s="752"/>
      <c r="E383" s="753"/>
      <c r="K383" s="752"/>
    </row>
    <row r="384">
      <c r="A384" s="57"/>
      <c r="D384" s="752"/>
      <c r="E384" s="753"/>
      <c r="K384" s="752"/>
    </row>
    <row r="385">
      <c r="A385" s="57"/>
      <c r="D385" s="752"/>
      <c r="E385" s="753"/>
      <c r="K385" s="752"/>
    </row>
    <row r="386">
      <c r="A386" s="57"/>
      <c r="D386" s="752"/>
      <c r="E386" s="753"/>
      <c r="K386" s="752"/>
    </row>
    <row r="387">
      <c r="A387" s="57"/>
      <c r="D387" s="752"/>
      <c r="E387" s="753"/>
      <c r="K387" s="752"/>
    </row>
    <row r="388">
      <c r="A388" s="57"/>
      <c r="D388" s="752"/>
      <c r="E388" s="753"/>
      <c r="K388" s="752"/>
    </row>
    <row r="389">
      <c r="A389" s="57"/>
      <c r="D389" s="752"/>
      <c r="E389" s="753"/>
      <c r="K389" s="752"/>
    </row>
    <row r="390">
      <c r="A390" s="57"/>
      <c r="D390" s="752"/>
      <c r="E390" s="753"/>
      <c r="K390" s="752"/>
    </row>
    <row r="391">
      <c r="A391" s="57"/>
      <c r="D391" s="752"/>
      <c r="E391" s="753"/>
      <c r="K391" s="752"/>
    </row>
    <row r="392">
      <c r="A392" s="57"/>
      <c r="D392" s="752"/>
      <c r="E392" s="753"/>
      <c r="K392" s="752"/>
    </row>
    <row r="393">
      <c r="A393" s="57"/>
      <c r="D393" s="752"/>
      <c r="E393" s="753"/>
      <c r="K393" s="752"/>
    </row>
    <row r="394">
      <c r="A394" s="57"/>
      <c r="D394" s="752"/>
      <c r="E394" s="753"/>
      <c r="K394" s="752"/>
    </row>
    <row r="395">
      <c r="A395" s="57"/>
      <c r="D395" s="752"/>
      <c r="E395" s="753"/>
      <c r="K395" s="752"/>
    </row>
    <row r="396">
      <c r="A396" s="57"/>
      <c r="D396" s="752"/>
      <c r="E396" s="753"/>
      <c r="K396" s="752"/>
    </row>
    <row r="397">
      <c r="A397" s="57"/>
      <c r="D397" s="752"/>
      <c r="E397" s="753"/>
      <c r="K397" s="752"/>
    </row>
    <row r="398">
      <c r="A398" s="57"/>
      <c r="D398" s="752"/>
      <c r="E398" s="753"/>
      <c r="K398" s="752"/>
    </row>
    <row r="399">
      <c r="A399" s="57"/>
      <c r="D399" s="752"/>
      <c r="E399" s="753"/>
      <c r="K399" s="752"/>
    </row>
    <row r="400">
      <c r="A400" s="57"/>
      <c r="D400" s="752"/>
      <c r="E400" s="753"/>
      <c r="K400" s="752"/>
    </row>
    <row r="401">
      <c r="A401" s="57"/>
      <c r="D401" s="752"/>
      <c r="E401" s="753"/>
      <c r="K401" s="752"/>
    </row>
    <row r="402">
      <c r="A402" s="57"/>
      <c r="D402" s="752"/>
      <c r="E402" s="753"/>
      <c r="K402" s="752"/>
    </row>
    <row r="403">
      <c r="A403" s="57"/>
      <c r="D403" s="752"/>
      <c r="E403" s="753"/>
      <c r="K403" s="752"/>
    </row>
    <row r="404">
      <c r="A404" s="57"/>
      <c r="D404" s="752"/>
      <c r="E404" s="753"/>
      <c r="K404" s="752"/>
    </row>
    <row r="405">
      <c r="A405" s="57"/>
      <c r="D405" s="752"/>
      <c r="E405" s="753"/>
      <c r="K405" s="752"/>
    </row>
    <row r="406">
      <c r="A406" s="57"/>
      <c r="D406" s="752"/>
      <c r="E406" s="753"/>
      <c r="K406" s="752"/>
    </row>
    <row r="407">
      <c r="A407" s="57"/>
      <c r="D407" s="752"/>
      <c r="E407" s="753"/>
      <c r="K407" s="752"/>
    </row>
    <row r="408">
      <c r="A408" s="57"/>
      <c r="D408" s="752"/>
      <c r="E408" s="753"/>
      <c r="K408" s="752"/>
    </row>
    <row r="409">
      <c r="A409" s="57"/>
      <c r="D409" s="752"/>
      <c r="E409" s="753"/>
      <c r="K409" s="752"/>
    </row>
    <row r="410">
      <c r="A410" s="57"/>
      <c r="D410" s="752"/>
      <c r="E410" s="753"/>
      <c r="K410" s="752"/>
    </row>
    <row r="411">
      <c r="A411" s="57"/>
      <c r="D411" s="752"/>
      <c r="E411" s="753"/>
      <c r="K411" s="752"/>
    </row>
    <row r="412">
      <c r="A412" s="57"/>
      <c r="D412" s="752"/>
      <c r="E412" s="753"/>
      <c r="K412" s="752"/>
    </row>
    <row r="413">
      <c r="A413" s="57"/>
      <c r="D413" s="752"/>
      <c r="E413" s="753"/>
      <c r="K413" s="752"/>
    </row>
    <row r="414">
      <c r="A414" s="57"/>
      <c r="D414" s="752"/>
      <c r="E414" s="753"/>
      <c r="K414" s="752"/>
    </row>
    <row r="415">
      <c r="A415" s="57"/>
      <c r="D415" s="752"/>
      <c r="E415" s="753"/>
      <c r="K415" s="752"/>
    </row>
    <row r="416">
      <c r="A416" s="57"/>
      <c r="D416" s="752"/>
      <c r="E416" s="753"/>
      <c r="K416" s="752"/>
    </row>
    <row r="417">
      <c r="A417" s="57"/>
      <c r="D417" s="752"/>
      <c r="E417" s="753"/>
      <c r="K417" s="752"/>
    </row>
    <row r="418">
      <c r="A418" s="57"/>
      <c r="D418" s="752"/>
      <c r="E418" s="753"/>
      <c r="K418" s="752"/>
    </row>
    <row r="419">
      <c r="A419" s="57"/>
      <c r="D419" s="752"/>
      <c r="E419" s="753"/>
      <c r="K419" s="752"/>
    </row>
    <row r="420">
      <c r="A420" s="57"/>
      <c r="D420" s="752"/>
      <c r="E420" s="753"/>
      <c r="K420" s="752"/>
    </row>
    <row r="421">
      <c r="A421" s="57"/>
      <c r="D421" s="752"/>
      <c r="E421" s="753"/>
      <c r="K421" s="752"/>
    </row>
    <row r="422">
      <c r="A422" s="57"/>
      <c r="D422" s="752"/>
      <c r="E422" s="753"/>
      <c r="K422" s="752"/>
    </row>
    <row r="423">
      <c r="A423" s="57"/>
      <c r="D423" s="752"/>
      <c r="E423" s="753"/>
      <c r="K423" s="752"/>
    </row>
    <row r="424">
      <c r="A424" s="57"/>
      <c r="D424" s="752"/>
      <c r="E424" s="753"/>
      <c r="K424" s="752"/>
    </row>
    <row r="425">
      <c r="A425" s="57"/>
      <c r="D425" s="752"/>
      <c r="E425" s="753"/>
      <c r="K425" s="752"/>
    </row>
    <row r="426">
      <c r="A426" s="57"/>
      <c r="D426" s="752"/>
      <c r="E426" s="753"/>
      <c r="K426" s="752"/>
    </row>
    <row r="427">
      <c r="A427" s="57"/>
      <c r="D427" s="752"/>
      <c r="E427" s="753"/>
      <c r="K427" s="752"/>
    </row>
    <row r="428">
      <c r="A428" s="57"/>
      <c r="D428" s="752"/>
      <c r="E428" s="753"/>
      <c r="K428" s="752"/>
    </row>
    <row r="429">
      <c r="A429" s="57"/>
      <c r="D429" s="752"/>
      <c r="E429" s="753"/>
      <c r="K429" s="752"/>
    </row>
    <row r="430">
      <c r="A430" s="57"/>
      <c r="D430" s="752"/>
      <c r="E430" s="753"/>
      <c r="K430" s="752"/>
    </row>
    <row r="431">
      <c r="A431" s="57"/>
      <c r="D431" s="752"/>
      <c r="E431" s="753"/>
      <c r="K431" s="752"/>
    </row>
    <row r="432">
      <c r="A432" s="57"/>
      <c r="D432" s="752"/>
      <c r="E432" s="753"/>
      <c r="K432" s="752"/>
    </row>
    <row r="433">
      <c r="A433" s="57"/>
      <c r="D433" s="752"/>
      <c r="E433" s="753"/>
      <c r="K433" s="752"/>
    </row>
    <row r="434">
      <c r="A434" s="57"/>
      <c r="D434" s="752"/>
      <c r="E434" s="753"/>
      <c r="K434" s="752"/>
    </row>
    <row r="435">
      <c r="A435" s="57"/>
      <c r="D435" s="752"/>
      <c r="E435" s="753"/>
      <c r="K435" s="752"/>
    </row>
    <row r="436">
      <c r="A436" s="57"/>
      <c r="D436" s="752"/>
      <c r="E436" s="753"/>
      <c r="K436" s="752"/>
    </row>
    <row r="437">
      <c r="A437" s="57"/>
      <c r="D437" s="752"/>
      <c r="E437" s="753"/>
      <c r="K437" s="752"/>
    </row>
    <row r="438">
      <c r="A438" s="57"/>
      <c r="D438" s="752"/>
      <c r="E438" s="753"/>
      <c r="K438" s="752"/>
    </row>
    <row r="439">
      <c r="A439" s="57"/>
      <c r="D439" s="752"/>
      <c r="E439" s="753"/>
      <c r="K439" s="752"/>
    </row>
    <row r="440">
      <c r="A440" s="57"/>
      <c r="D440" s="752"/>
      <c r="E440" s="753"/>
      <c r="K440" s="752"/>
    </row>
    <row r="441">
      <c r="A441" s="57"/>
      <c r="D441" s="752"/>
      <c r="E441" s="753"/>
      <c r="K441" s="752"/>
    </row>
    <row r="442">
      <c r="A442" s="57"/>
      <c r="D442" s="752"/>
      <c r="E442" s="753"/>
      <c r="K442" s="752"/>
    </row>
    <row r="443">
      <c r="A443" s="57"/>
      <c r="D443" s="752"/>
      <c r="E443" s="753"/>
      <c r="K443" s="752"/>
    </row>
    <row r="444">
      <c r="A444" s="57"/>
      <c r="D444" s="752"/>
      <c r="E444" s="753"/>
      <c r="K444" s="752"/>
    </row>
    <row r="445">
      <c r="A445" s="57"/>
      <c r="D445" s="752"/>
      <c r="E445" s="753"/>
      <c r="K445" s="752"/>
    </row>
    <row r="446">
      <c r="A446" s="57"/>
      <c r="D446" s="752"/>
      <c r="E446" s="753"/>
      <c r="K446" s="752"/>
    </row>
    <row r="447">
      <c r="A447" s="57"/>
      <c r="D447" s="752"/>
      <c r="E447" s="753"/>
      <c r="K447" s="752"/>
    </row>
    <row r="448">
      <c r="A448" s="57"/>
      <c r="D448" s="752"/>
      <c r="E448" s="753"/>
      <c r="K448" s="752"/>
    </row>
    <row r="449">
      <c r="A449" s="57"/>
      <c r="D449" s="752"/>
      <c r="E449" s="753"/>
      <c r="K449" s="752"/>
    </row>
    <row r="450">
      <c r="A450" s="57"/>
      <c r="D450" s="752"/>
      <c r="E450" s="753"/>
      <c r="K450" s="752"/>
    </row>
    <row r="451">
      <c r="A451" s="57"/>
      <c r="D451" s="752"/>
      <c r="E451" s="753"/>
      <c r="K451" s="752"/>
    </row>
    <row r="452">
      <c r="A452" s="57"/>
      <c r="D452" s="752"/>
      <c r="E452" s="753"/>
      <c r="K452" s="752"/>
    </row>
    <row r="453">
      <c r="A453" s="57"/>
      <c r="D453" s="752"/>
      <c r="E453" s="753"/>
      <c r="K453" s="752"/>
    </row>
    <row r="454">
      <c r="A454" s="57"/>
      <c r="D454" s="752"/>
      <c r="E454" s="753"/>
      <c r="K454" s="752"/>
    </row>
    <row r="455">
      <c r="A455" s="57"/>
      <c r="D455" s="752"/>
      <c r="E455" s="753"/>
      <c r="K455" s="752"/>
    </row>
    <row r="456">
      <c r="A456" s="57"/>
      <c r="D456" s="752"/>
      <c r="E456" s="753"/>
      <c r="K456" s="752"/>
    </row>
    <row r="457">
      <c r="A457" s="57"/>
      <c r="D457" s="752"/>
      <c r="E457" s="753"/>
      <c r="K457" s="752"/>
    </row>
    <row r="458">
      <c r="A458" s="57"/>
      <c r="D458" s="752"/>
      <c r="E458" s="753"/>
      <c r="K458" s="752"/>
    </row>
    <row r="459">
      <c r="A459" s="57"/>
      <c r="D459" s="752"/>
      <c r="E459" s="753"/>
      <c r="K459" s="752"/>
    </row>
    <row r="460">
      <c r="A460" s="57"/>
      <c r="D460" s="752"/>
      <c r="E460" s="753"/>
      <c r="K460" s="752"/>
    </row>
    <row r="461">
      <c r="A461" s="57"/>
      <c r="D461" s="752"/>
      <c r="E461" s="753"/>
      <c r="K461" s="752"/>
    </row>
    <row r="462">
      <c r="A462" s="57"/>
      <c r="D462" s="752"/>
      <c r="E462" s="753"/>
      <c r="K462" s="752"/>
    </row>
    <row r="463">
      <c r="A463" s="57"/>
      <c r="D463" s="752"/>
      <c r="E463" s="753"/>
      <c r="K463" s="752"/>
    </row>
    <row r="464">
      <c r="A464" s="57"/>
      <c r="D464" s="752"/>
      <c r="E464" s="753"/>
      <c r="K464" s="752"/>
    </row>
    <row r="465">
      <c r="A465" s="57"/>
      <c r="D465" s="752"/>
      <c r="E465" s="753"/>
      <c r="K465" s="752"/>
    </row>
    <row r="466">
      <c r="A466" s="57"/>
      <c r="D466" s="752"/>
      <c r="E466" s="753"/>
      <c r="K466" s="752"/>
    </row>
    <row r="467">
      <c r="A467" s="57"/>
      <c r="D467" s="752"/>
      <c r="E467" s="753"/>
      <c r="K467" s="752"/>
    </row>
    <row r="468">
      <c r="A468" s="57"/>
      <c r="D468" s="752"/>
      <c r="E468" s="753"/>
      <c r="K468" s="752"/>
    </row>
    <row r="469">
      <c r="A469" s="57"/>
      <c r="D469" s="752"/>
      <c r="E469" s="753"/>
      <c r="K469" s="752"/>
    </row>
    <row r="470">
      <c r="A470" s="57"/>
      <c r="D470" s="752"/>
      <c r="E470" s="753"/>
      <c r="K470" s="752"/>
    </row>
    <row r="471">
      <c r="A471" s="57"/>
      <c r="D471" s="752"/>
      <c r="E471" s="753"/>
      <c r="K471" s="752"/>
    </row>
    <row r="472">
      <c r="A472" s="57"/>
      <c r="D472" s="752"/>
      <c r="E472" s="753"/>
      <c r="K472" s="752"/>
    </row>
    <row r="473">
      <c r="A473" s="57"/>
      <c r="D473" s="752"/>
      <c r="E473" s="753"/>
      <c r="K473" s="752"/>
    </row>
    <row r="474">
      <c r="A474" s="57"/>
      <c r="D474" s="752"/>
      <c r="E474" s="753"/>
      <c r="K474" s="752"/>
    </row>
    <row r="475">
      <c r="A475" s="57"/>
      <c r="D475" s="752"/>
      <c r="E475" s="753"/>
      <c r="K475" s="752"/>
    </row>
    <row r="476">
      <c r="A476" s="57"/>
      <c r="D476" s="752"/>
      <c r="E476" s="753"/>
      <c r="K476" s="752"/>
    </row>
    <row r="477">
      <c r="A477" s="57"/>
      <c r="D477" s="752"/>
      <c r="E477" s="753"/>
      <c r="K477" s="752"/>
    </row>
    <row r="478">
      <c r="A478" s="57"/>
      <c r="D478" s="752"/>
      <c r="E478" s="753"/>
      <c r="K478" s="752"/>
    </row>
    <row r="479">
      <c r="A479" s="57"/>
      <c r="D479" s="752"/>
      <c r="E479" s="753"/>
      <c r="K479" s="752"/>
    </row>
    <row r="480">
      <c r="A480" s="57"/>
      <c r="D480" s="752"/>
      <c r="E480" s="753"/>
      <c r="K480" s="752"/>
    </row>
    <row r="481">
      <c r="A481" s="57"/>
      <c r="D481" s="752"/>
      <c r="E481" s="753"/>
      <c r="K481" s="752"/>
    </row>
    <row r="482">
      <c r="A482" s="57"/>
      <c r="D482" s="752"/>
      <c r="E482" s="753"/>
      <c r="K482" s="752"/>
    </row>
    <row r="483">
      <c r="A483" s="57"/>
      <c r="D483" s="752"/>
      <c r="E483" s="753"/>
      <c r="K483" s="752"/>
    </row>
    <row r="484">
      <c r="A484" s="57"/>
      <c r="D484" s="752"/>
      <c r="E484" s="753"/>
      <c r="K484" s="752"/>
    </row>
    <row r="485">
      <c r="A485" s="57"/>
      <c r="D485" s="752"/>
      <c r="E485" s="753"/>
      <c r="K485" s="752"/>
    </row>
    <row r="486">
      <c r="A486" s="57"/>
      <c r="D486" s="752"/>
      <c r="E486" s="753"/>
      <c r="K486" s="752"/>
    </row>
    <row r="487">
      <c r="A487" s="57"/>
      <c r="D487" s="752"/>
      <c r="E487" s="753"/>
      <c r="K487" s="752"/>
    </row>
    <row r="488">
      <c r="A488" s="57"/>
      <c r="D488" s="752"/>
      <c r="E488" s="753"/>
      <c r="K488" s="752"/>
    </row>
    <row r="489">
      <c r="A489" s="57"/>
      <c r="D489" s="752"/>
      <c r="E489" s="753"/>
      <c r="K489" s="752"/>
    </row>
    <row r="490">
      <c r="A490" s="57"/>
      <c r="D490" s="752"/>
      <c r="E490" s="753"/>
      <c r="K490" s="752"/>
    </row>
    <row r="491">
      <c r="A491" s="57"/>
      <c r="D491" s="752"/>
      <c r="E491" s="753"/>
      <c r="K491" s="752"/>
    </row>
    <row r="492">
      <c r="A492" s="57"/>
      <c r="D492" s="752"/>
      <c r="E492" s="753"/>
      <c r="K492" s="752"/>
    </row>
    <row r="493">
      <c r="A493" s="57"/>
      <c r="D493" s="752"/>
      <c r="E493" s="753"/>
      <c r="K493" s="752"/>
    </row>
    <row r="494">
      <c r="A494" s="57"/>
      <c r="D494" s="752"/>
      <c r="E494" s="753"/>
      <c r="K494" s="752"/>
    </row>
    <row r="495">
      <c r="A495" s="57"/>
      <c r="D495" s="752"/>
      <c r="E495" s="753"/>
      <c r="K495" s="752"/>
    </row>
    <row r="496">
      <c r="A496" s="57"/>
      <c r="D496" s="752"/>
      <c r="E496" s="753"/>
      <c r="K496" s="752"/>
    </row>
    <row r="497">
      <c r="A497" s="57"/>
      <c r="D497" s="752"/>
      <c r="E497" s="753"/>
      <c r="K497" s="752"/>
    </row>
    <row r="498">
      <c r="A498" s="57"/>
      <c r="D498" s="752"/>
      <c r="E498" s="753"/>
      <c r="K498" s="752"/>
    </row>
    <row r="499">
      <c r="A499" s="57"/>
      <c r="D499" s="752"/>
      <c r="E499" s="753"/>
      <c r="K499" s="752"/>
    </row>
    <row r="500">
      <c r="A500" s="57"/>
      <c r="D500" s="752"/>
      <c r="E500" s="753"/>
      <c r="K500" s="752"/>
    </row>
    <row r="501">
      <c r="A501" s="57"/>
      <c r="D501" s="752"/>
      <c r="E501" s="753"/>
      <c r="K501" s="752"/>
    </row>
    <row r="502">
      <c r="A502" s="57"/>
      <c r="D502" s="752"/>
      <c r="E502" s="753"/>
      <c r="K502" s="752"/>
    </row>
    <row r="503">
      <c r="A503" s="57"/>
      <c r="D503" s="752"/>
      <c r="E503" s="753"/>
      <c r="K503" s="752"/>
    </row>
    <row r="504">
      <c r="A504" s="57"/>
      <c r="D504" s="752"/>
      <c r="E504" s="753"/>
      <c r="K504" s="752"/>
    </row>
    <row r="505">
      <c r="A505" s="57"/>
      <c r="D505" s="752"/>
      <c r="E505" s="753"/>
      <c r="K505" s="752"/>
    </row>
    <row r="506">
      <c r="A506" s="57"/>
      <c r="D506" s="752"/>
      <c r="E506" s="753"/>
      <c r="K506" s="752"/>
    </row>
    <row r="507">
      <c r="A507" s="57"/>
      <c r="D507" s="752"/>
      <c r="E507" s="753"/>
      <c r="K507" s="752"/>
    </row>
    <row r="508">
      <c r="A508" s="57"/>
      <c r="D508" s="752"/>
      <c r="E508" s="753"/>
      <c r="K508" s="752"/>
    </row>
    <row r="509">
      <c r="A509" s="57"/>
      <c r="D509" s="752"/>
      <c r="E509" s="753"/>
      <c r="K509" s="752"/>
    </row>
    <row r="510">
      <c r="A510" s="57"/>
      <c r="D510" s="752"/>
      <c r="E510" s="753"/>
      <c r="K510" s="752"/>
    </row>
    <row r="511">
      <c r="A511" s="57"/>
      <c r="D511" s="752"/>
      <c r="E511" s="753"/>
      <c r="K511" s="752"/>
    </row>
    <row r="512">
      <c r="A512" s="57"/>
      <c r="D512" s="752"/>
      <c r="E512" s="753"/>
      <c r="K512" s="752"/>
    </row>
    <row r="513">
      <c r="A513" s="57"/>
      <c r="D513" s="752"/>
      <c r="E513" s="753"/>
      <c r="K513" s="752"/>
    </row>
    <row r="514">
      <c r="A514" s="57"/>
      <c r="D514" s="752"/>
      <c r="E514" s="753"/>
      <c r="K514" s="752"/>
    </row>
    <row r="515">
      <c r="A515" s="57"/>
      <c r="D515" s="752"/>
      <c r="E515" s="753"/>
      <c r="K515" s="752"/>
    </row>
    <row r="516">
      <c r="A516" s="57"/>
      <c r="D516" s="752"/>
      <c r="E516" s="753"/>
      <c r="K516" s="752"/>
    </row>
    <row r="517">
      <c r="A517" s="57"/>
      <c r="D517" s="752"/>
      <c r="E517" s="753"/>
      <c r="K517" s="752"/>
    </row>
    <row r="518">
      <c r="A518" s="57"/>
      <c r="D518" s="752"/>
      <c r="E518" s="753"/>
      <c r="K518" s="752"/>
    </row>
    <row r="519">
      <c r="A519" s="57"/>
      <c r="D519" s="752"/>
      <c r="E519" s="753"/>
      <c r="K519" s="752"/>
    </row>
    <row r="520">
      <c r="A520" s="57"/>
      <c r="D520" s="752"/>
      <c r="E520" s="753"/>
      <c r="K520" s="752"/>
    </row>
    <row r="521">
      <c r="A521" s="57"/>
      <c r="D521" s="752"/>
      <c r="E521" s="753"/>
      <c r="K521" s="752"/>
    </row>
    <row r="522">
      <c r="A522" s="57"/>
      <c r="D522" s="752"/>
      <c r="E522" s="753"/>
      <c r="K522" s="752"/>
    </row>
    <row r="523">
      <c r="A523" s="57"/>
      <c r="D523" s="752"/>
      <c r="E523" s="753"/>
      <c r="K523" s="752"/>
    </row>
    <row r="524">
      <c r="A524" s="57"/>
      <c r="D524" s="752"/>
      <c r="E524" s="753"/>
      <c r="K524" s="752"/>
    </row>
    <row r="525">
      <c r="A525" s="57"/>
      <c r="D525" s="752"/>
      <c r="E525" s="753"/>
      <c r="K525" s="752"/>
    </row>
    <row r="526">
      <c r="A526" s="57"/>
      <c r="D526" s="752"/>
      <c r="E526" s="753"/>
      <c r="K526" s="752"/>
    </row>
    <row r="527">
      <c r="A527" s="57"/>
      <c r="D527" s="752"/>
      <c r="E527" s="753"/>
      <c r="K527" s="752"/>
    </row>
    <row r="528">
      <c r="A528" s="57"/>
      <c r="D528" s="752"/>
      <c r="E528" s="753"/>
      <c r="K528" s="752"/>
    </row>
    <row r="529">
      <c r="A529" s="57"/>
      <c r="D529" s="752"/>
      <c r="E529" s="753"/>
      <c r="K529" s="752"/>
    </row>
    <row r="530">
      <c r="A530" s="57"/>
      <c r="D530" s="752"/>
      <c r="E530" s="753"/>
      <c r="K530" s="752"/>
    </row>
    <row r="531">
      <c r="A531" s="57"/>
      <c r="D531" s="752"/>
      <c r="E531" s="753"/>
      <c r="K531" s="752"/>
    </row>
    <row r="532">
      <c r="A532" s="57"/>
      <c r="D532" s="752"/>
      <c r="E532" s="753"/>
      <c r="K532" s="752"/>
    </row>
    <row r="533">
      <c r="A533" s="57"/>
      <c r="D533" s="752"/>
      <c r="E533" s="753"/>
      <c r="K533" s="752"/>
    </row>
    <row r="534">
      <c r="A534" s="57"/>
      <c r="D534" s="752"/>
      <c r="E534" s="753"/>
      <c r="K534" s="752"/>
    </row>
    <row r="535">
      <c r="A535" s="57"/>
      <c r="D535" s="752"/>
      <c r="E535" s="753"/>
      <c r="K535" s="752"/>
    </row>
    <row r="536">
      <c r="A536" s="57"/>
      <c r="D536" s="752"/>
      <c r="E536" s="753"/>
      <c r="K536" s="752"/>
    </row>
    <row r="537">
      <c r="A537" s="57"/>
      <c r="D537" s="752"/>
      <c r="E537" s="753"/>
      <c r="K537" s="752"/>
    </row>
    <row r="538">
      <c r="A538" s="57"/>
      <c r="D538" s="752"/>
      <c r="E538" s="753"/>
      <c r="K538" s="752"/>
    </row>
    <row r="539">
      <c r="A539" s="57"/>
      <c r="D539" s="752"/>
      <c r="E539" s="753"/>
      <c r="K539" s="752"/>
    </row>
    <row r="540">
      <c r="A540" s="57"/>
      <c r="D540" s="752"/>
      <c r="E540" s="753"/>
      <c r="K540" s="752"/>
    </row>
    <row r="541">
      <c r="A541" s="57"/>
      <c r="D541" s="752"/>
      <c r="E541" s="753"/>
      <c r="K541" s="752"/>
    </row>
    <row r="542">
      <c r="A542" s="57"/>
      <c r="D542" s="752"/>
      <c r="E542" s="753"/>
      <c r="K542" s="752"/>
    </row>
    <row r="543">
      <c r="A543" s="57"/>
      <c r="D543" s="752"/>
      <c r="E543" s="753"/>
      <c r="K543" s="752"/>
    </row>
    <row r="544">
      <c r="A544" s="57"/>
      <c r="D544" s="752"/>
      <c r="E544" s="753"/>
      <c r="K544" s="752"/>
    </row>
    <row r="545">
      <c r="A545" s="57"/>
      <c r="D545" s="752"/>
      <c r="E545" s="753"/>
      <c r="K545" s="752"/>
    </row>
    <row r="546">
      <c r="A546" s="57"/>
      <c r="D546" s="752"/>
      <c r="E546" s="753"/>
      <c r="K546" s="752"/>
    </row>
    <row r="547">
      <c r="A547" s="57"/>
      <c r="D547" s="752"/>
      <c r="E547" s="753"/>
      <c r="K547" s="752"/>
    </row>
    <row r="548">
      <c r="A548" s="57"/>
      <c r="D548" s="752"/>
      <c r="E548" s="753"/>
      <c r="K548" s="752"/>
    </row>
    <row r="549">
      <c r="A549" s="57"/>
      <c r="D549" s="752"/>
      <c r="E549" s="753"/>
      <c r="K549" s="752"/>
    </row>
    <row r="550">
      <c r="A550" s="57"/>
      <c r="D550" s="752"/>
      <c r="E550" s="753"/>
      <c r="K550" s="752"/>
    </row>
    <row r="551">
      <c r="A551" s="57"/>
      <c r="D551" s="752"/>
      <c r="E551" s="753"/>
      <c r="K551" s="752"/>
    </row>
    <row r="552">
      <c r="A552" s="57"/>
      <c r="D552" s="752"/>
      <c r="E552" s="753"/>
      <c r="K552" s="752"/>
    </row>
    <row r="553">
      <c r="A553" s="57"/>
      <c r="D553" s="752"/>
      <c r="E553" s="753"/>
      <c r="K553" s="752"/>
    </row>
    <row r="554">
      <c r="A554" s="57"/>
      <c r="D554" s="752"/>
      <c r="E554" s="753"/>
      <c r="K554" s="752"/>
    </row>
    <row r="555">
      <c r="A555" s="57"/>
      <c r="D555" s="752"/>
      <c r="E555" s="753"/>
      <c r="K555" s="752"/>
    </row>
    <row r="556">
      <c r="A556" s="57"/>
      <c r="D556" s="752"/>
      <c r="E556" s="753"/>
      <c r="K556" s="752"/>
    </row>
    <row r="557">
      <c r="A557" s="57"/>
      <c r="D557" s="752"/>
      <c r="E557" s="753"/>
      <c r="K557" s="752"/>
    </row>
    <row r="558">
      <c r="A558" s="57"/>
      <c r="D558" s="752"/>
      <c r="E558" s="753"/>
      <c r="K558" s="752"/>
    </row>
    <row r="559">
      <c r="A559" s="57"/>
      <c r="D559" s="752"/>
      <c r="E559" s="753"/>
      <c r="K559" s="752"/>
    </row>
    <row r="560">
      <c r="A560" s="57"/>
      <c r="D560" s="752"/>
      <c r="E560" s="753"/>
      <c r="K560" s="752"/>
    </row>
    <row r="561">
      <c r="A561" s="57"/>
      <c r="D561" s="752"/>
      <c r="E561" s="753"/>
      <c r="K561" s="752"/>
    </row>
    <row r="562">
      <c r="A562" s="57"/>
      <c r="D562" s="752"/>
      <c r="E562" s="753"/>
      <c r="K562" s="752"/>
    </row>
    <row r="563">
      <c r="A563" s="57"/>
      <c r="D563" s="752"/>
      <c r="E563" s="753"/>
      <c r="K563" s="752"/>
    </row>
    <row r="564">
      <c r="A564" s="57"/>
      <c r="D564" s="752"/>
      <c r="E564" s="753"/>
      <c r="K564" s="752"/>
    </row>
    <row r="565">
      <c r="A565" s="57"/>
      <c r="D565" s="752"/>
      <c r="E565" s="753"/>
      <c r="K565" s="752"/>
    </row>
    <row r="566">
      <c r="A566" s="57"/>
      <c r="D566" s="752"/>
      <c r="E566" s="753"/>
      <c r="K566" s="752"/>
    </row>
    <row r="567">
      <c r="A567" s="57"/>
      <c r="D567" s="752"/>
      <c r="E567" s="753"/>
      <c r="K567" s="752"/>
    </row>
    <row r="568">
      <c r="A568" s="57"/>
      <c r="D568" s="752"/>
      <c r="E568" s="753"/>
      <c r="K568" s="752"/>
    </row>
    <row r="569">
      <c r="A569" s="57"/>
      <c r="D569" s="752"/>
      <c r="E569" s="753"/>
      <c r="K569" s="752"/>
    </row>
    <row r="570">
      <c r="A570" s="57"/>
      <c r="D570" s="752"/>
      <c r="E570" s="753"/>
      <c r="K570" s="752"/>
    </row>
    <row r="571">
      <c r="A571" s="57"/>
      <c r="D571" s="752"/>
      <c r="E571" s="753"/>
      <c r="K571" s="752"/>
    </row>
    <row r="572">
      <c r="A572" s="57"/>
      <c r="D572" s="752"/>
      <c r="E572" s="753"/>
      <c r="K572" s="752"/>
    </row>
    <row r="573">
      <c r="A573" s="57"/>
      <c r="D573" s="752"/>
      <c r="E573" s="753"/>
      <c r="K573" s="752"/>
    </row>
    <row r="574">
      <c r="A574" s="57"/>
      <c r="D574" s="752"/>
      <c r="E574" s="753"/>
      <c r="K574" s="752"/>
    </row>
    <row r="575">
      <c r="A575" s="57"/>
      <c r="D575" s="752"/>
      <c r="E575" s="753"/>
      <c r="K575" s="752"/>
    </row>
    <row r="576">
      <c r="A576" s="57"/>
      <c r="D576" s="752"/>
      <c r="E576" s="753"/>
      <c r="K576" s="752"/>
    </row>
    <row r="577">
      <c r="A577" s="57"/>
      <c r="D577" s="752"/>
      <c r="E577" s="753"/>
      <c r="K577" s="752"/>
    </row>
    <row r="578">
      <c r="A578" s="57"/>
      <c r="D578" s="752"/>
      <c r="E578" s="753"/>
      <c r="K578" s="752"/>
    </row>
    <row r="579">
      <c r="A579" s="57"/>
      <c r="D579" s="752"/>
      <c r="E579" s="753"/>
      <c r="K579" s="752"/>
    </row>
    <row r="580">
      <c r="A580" s="57"/>
      <c r="D580" s="752"/>
      <c r="E580" s="753"/>
      <c r="K580" s="752"/>
    </row>
    <row r="581">
      <c r="A581" s="57"/>
      <c r="D581" s="752"/>
      <c r="E581" s="753"/>
      <c r="K581" s="752"/>
    </row>
    <row r="582">
      <c r="A582" s="57"/>
      <c r="D582" s="752"/>
      <c r="E582" s="753"/>
      <c r="K582" s="752"/>
    </row>
    <row r="583">
      <c r="A583" s="57"/>
      <c r="D583" s="752"/>
      <c r="E583" s="753"/>
      <c r="K583" s="752"/>
    </row>
    <row r="584">
      <c r="A584" s="57"/>
      <c r="D584" s="752"/>
      <c r="E584" s="753"/>
      <c r="K584" s="752"/>
    </row>
    <row r="585">
      <c r="A585" s="57"/>
      <c r="D585" s="752"/>
      <c r="E585" s="753"/>
      <c r="K585" s="752"/>
    </row>
    <row r="586">
      <c r="A586" s="57"/>
      <c r="D586" s="752"/>
      <c r="E586" s="753"/>
      <c r="K586" s="752"/>
    </row>
    <row r="587">
      <c r="A587" s="57"/>
      <c r="D587" s="752"/>
      <c r="E587" s="753"/>
      <c r="K587" s="752"/>
    </row>
    <row r="588">
      <c r="A588" s="57"/>
      <c r="D588" s="752"/>
      <c r="E588" s="753"/>
      <c r="K588" s="752"/>
    </row>
    <row r="589">
      <c r="A589" s="57"/>
      <c r="D589" s="752"/>
      <c r="E589" s="753"/>
      <c r="K589" s="752"/>
    </row>
    <row r="590">
      <c r="A590" s="57"/>
      <c r="D590" s="752"/>
      <c r="E590" s="753"/>
      <c r="K590" s="752"/>
    </row>
    <row r="591">
      <c r="A591" s="57"/>
      <c r="D591" s="752"/>
      <c r="E591" s="753"/>
      <c r="K591" s="752"/>
    </row>
    <row r="592">
      <c r="A592" s="57"/>
      <c r="D592" s="752"/>
      <c r="E592" s="753"/>
      <c r="K592" s="752"/>
    </row>
    <row r="593">
      <c r="A593" s="57"/>
      <c r="D593" s="752"/>
      <c r="E593" s="753"/>
      <c r="K593" s="752"/>
    </row>
    <row r="594">
      <c r="A594" s="57"/>
      <c r="D594" s="752"/>
      <c r="E594" s="753"/>
      <c r="K594" s="752"/>
    </row>
    <row r="595">
      <c r="A595" s="57"/>
      <c r="D595" s="752"/>
      <c r="E595" s="753"/>
      <c r="K595" s="752"/>
    </row>
    <row r="596">
      <c r="A596" s="57"/>
      <c r="D596" s="752"/>
      <c r="E596" s="753"/>
      <c r="K596" s="752"/>
    </row>
    <row r="597">
      <c r="A597" s="57"/>
      <c r="D597" s="752"/>
      <c r="E597" s="753"/>
      <c r="K597" s="752"/>
    </row>
    <row r="598">
      <c r="A598" s="57"/>
      <c r="D598" s="752"/>
      <c r="E598" s="753"/>
      <c r="K598" s="752"/>
    </row>
    <row r="599">
      <c r="A599" s="57"/>
      <c r="D599" s="752"/>
      <c r="E599" s="753"/>
      <c r="K599" s="752"/>
    </row>
    <row r="600">
      <c r="A600" s="57"/>
      <c r="D600" s="752"/>
      <c r="E600" s="753"/>
      <c r="K600" s="752"/>
    </row>
    <row r="601">
      <c r="A601" s="57"/>
      <c r="D601" s="752"/>
      <c r="E601" s="753"/>
      <c r="K601" s="752"/>
    </row>
    <row r="602">
      <c r="A602" s="57"/>
      <c r="D602" s="752"/>
      <c r="E602" s="753"/>
      <c r="K602" s="752"/>
    </row>
    <row r="603">
      <c r="A603" s="57"/>
      <c r="D603" s="752"/>
      <c r="E603" s="753"/>
      <c r="K603" s="752"/>
    </row>
    <row r="604">
      <c r="A604" s="57"/>
      <c r="D604" s="752"/>
      <c r="E604" s="753"/>
      <c r="K604" s="752"/>
    </row>
    <row r="605">
      <c r="A605" s="57"/>
      <c r="D605" s="752"/>
      <c r="E605" s="753"/>
      <c r="K605" s="752"/>
    </row>
    <row r="606">
      <c r="A606" s="57"/>
      <c r="D606" s="752"/>
      <c r="E606" s="753"/>
      <c r="K606" s="752"/>
    </row>
    <row r="607">
      <c r="A607" s="57"/>
      <c r="D607" s="752"/>
      <c r="E607" s="753"/>
      <c r="K607" s="752"/>
    </row>
    <row r="608">
      <c r="A608" s="57"/>
      <c r="D608" s="752"/>
      <c r="E608" s="753"/>
      <c r="K608" s="752"/>
    </row>
    <row r="609">
      <c r="A609" s="57"/>
      <c r="D609" s="752"/>
      <c r="E609" s="753"/>
      <c r="K609" s="752"/>
    </row>
    <row r="610">
      <c r="A610" s="57"/>
      <c r="D610" s="752"/>
      <c r="E610" s="753"/>
      <c r="K610" s="752"/>
    </row>
    <row r="611">
      <c r="A611" s="57"/>
      <c r="D611" s="752"/>
      <c r="E611" s="753"/>
      <c r="K611" s="752"/>
    </row>
    <row r="612">
      <c r="A612" s="57"/>
      <c r="D612" s="752"/>
      <c r="E612" s="753"/>
      <c r="K612" s="752"/>
    </row>
    <row r="613">
      <c r="A613" s="57"/>
      <c r="D613" s="752"/>
      <c r="E613" s="753"/>
      <c r="K613" s="752"/>
    </row>
    <row r="614">
      <c r="A614" s="57"/>
      <c r="D614" s="752"/>
      <c r="E614" s="753"/>
      <c r="K614" s="752"/>
    </row>
    <row r="615">
      <c r="A615" s="57"/>
      <c r="D615" s="752"/>
      <c r="E615" s="753"/>
      <c r="K615" s="752"/>
    </row>
    <row r="616">
      <c r="A616" s="57"/>
      <c r="D616" s="752"/>
      <c r="E616" s="753"/>
      <c r="K616" s="752"/>
    </row>
    <row r="617">
      <c r="A617" s="57"/>
      <c r="D617" s="752"/>
      <c r="E617" s="753"/>
      <c r="K617" s="752"/>
    </row>
    <row r="618">
      <c r="A618" s="57"/>
      <c r="D618" s="752"/>
      <c r="E618" s="753"/>
      <c r="K618" s="752"/>
    </row>
    <row r="619">
      <c r="A619" s="57"/>
      <c r="D619" s="752"/>
      <c r="E619" s="753"/>
      <c r="K619" s="752"/>
    </row>
    <row r="620">
      <c r="A620" s="57"/>
      <c r="D620" s="752"/>
      <c r="E620" s="753"/>
      <c r="K620" s="752"/>
    </row>
    <row r="621">
      <c r="A621" s="57"/>
      <c r="D621" s="752"/>
      <c r="E621" s="753"/>
      <c r="K621" s="752"/>
    </row>
    <row r="622">
      <c r="A622" s="57"/>
      <c r="D622" s="752"/>
      <c r="E622" s="753"/>
      <c r="K622" s="752"/>
    </row>
    <row r="623">
      <c r="A623" s="57"/>
      <c r="D623" s="752"/>
      <c r="E623" s="753"/>
      <c r="K623" s="752"/>
    </row>
    <row r="624">
      <c r="A624" s="57"/>
      <c r="D624" s="752"/>
      <c r="E624" s="753"/>
      <c r="K624" s="752"/>
    </row>
    <row r="625">
      <c r="A625" s="57"/>
      <c r="D625" s="752"/>
      <c r="E625" s="753"/>
      <c r="K625" s="752"/>
    </row>
    <row r="626">
      <c r="A626" s="57"/>
      <c r="D626" s="752"/>
      <c r="E626" s="753"/>
      <c r="K626" s="752"/>
    </row>
    <row r="627">
      <c r="A627" s="57"/>
      <c r="D627" s="752"/>
      <c r="E627" s="753"/>
      <c r="K627" s="752"/>
    </row>
    <row r="628">
      <c r="A628" s="57"/>
      <c r="D628" s="752"/>
      <c r="E628" s="753"/>
      <c r="K628" s="752"/>
    </row>
    <row r="629">
      <c r="A629" s="57"/>
      <c r="D629" s="752"/>
      <c r="E629" s="753"/>
      <c r="K629" s="752"/>
    </row>
    <row r="630">
      <c r="A630" s="57"/>
      <c r="D630" s="752"/>
      <c r="E630" s="753"/>
      <c r="K630" s="752"/>
    </row>
    <row r="631">
      <c r="A631" s="57"/>
      <c r="D631" s="752"/>
      <c r="E631" s="753"/>
      <c r="K631" s="752"/>
    </row>
    <row r="632">
      <c r="A632" s="57"/>
      <c r="D632" s="752"/>
      <c r="E632" s="753"/>
      <c r="K632" s="752"/>
    </row>
    <row r="633">
      <c r="A633" s="57"/>
      <c r="D633" s="752"/>
      <c r="E633" s="753"/>
      <c r="K633" s="752"/>
    </row>
    <row r="634">
      <c r="A634" s="57"/>
      <c r="D634" s="752"/>
      <c r="E634" s="753"/>
      <c r="K634" s="752"/>
    </row>
    <row r="635">
      <c r="A635" s="57"/>
      <c r="D635" s="752"/>
      <c r="E635" s="753"/>
      <c r="K635" s="752"/>
    </row>
    <row r="636">
      <c r="A636" s="57"/>
      <c r="D636" s="752"/>
      <c r="E636" s="753"/>
      <c r="K636" s="752"/>
    </row>
    <row r="637">
      <c r="A637" s="57"/>
      <c r="D637" s="752"/>
      <c r="E637" s="753"/>
      <c r="K637" s="752"/>
    </row>
    <row r="638">
      <c r="A638" s="57"/>
      <c r="D638" s="752"/>
      <c r="E638" s="753"/>
      <c r="K638" s="752"/>
    </row>
    <row r="639">
      <c r="A639" s="57"/>
      <c r="D639" s="752"/>
      <c r="E639" s="753"/>
      <c r="K639" s="752"/>
    </row>
    <row r="640">
      <c r="A640" s="57"/>
      <c r="D640" s="752"/>
      <c r="E640" s="753"/>
      <c r="K640" s="752"/>
    </row>
    <row r="641">
      <c r="A641" s="57"/>
      <c r="D641" s="752"/>
      <c r="E641" s="753"/>
      <c r="K641" s="752"/>
    </row>
    <row r="642">
      <c r="A642" s="57"/>
      <c r="D642" s="752"/>
      <c r="E642" s="753"/>
      <c r="K642" s="752"/>
    </row>
    <row r="643">
      <c r="A643" s="57"/>
      <c r="D643" s="752"/>
      <c r="E643" s="753"/>
      <c r="K643" s="752"/>
    </row>
    <row r="644">
      <c r="A644" s="57"/>
      <c r="D644" s="752"/>
      <c r="E644" s="753"/>
      <c r="K644" s="752"/>
    </row>
    <row r="645">
      <c r="A645" s="57"/>
      <c r="D645" s="752"/>
      <c r="E645" s="753"/>
      <c r="K645" s="752"/>
    </row>
    <row r="646">
      <c r="A646" s="57"/>
      <c r="D646" s="752"/>
      <c r="E646" s="753"/>
      <c r="K646" s="752"/>
    </row>
    <row r="647">
      <c r="A647" s="57"/>
      <c r="D647" s="752"/>
      <c r="E647" s="753"/>
      <c r="K647" s="752"/>
    </row>
    <row r="648">
      <c r="A648" s="57"/>
      <c r="D648" s="752"/>
      <c r="E648" s="753"/>
      <c r="K648" s="752"/>
    </row>
    <row r="649">
      <c r="A649" s="57"/>
      <c r="D649" s="752"/>
      <c r="E649" s="753"/>
      <c r="K649" s="752"/>
    </row>
    <row r="650">
      <c r="A650" s="57"/>
      <c r="D650" s="752"/>
      <c r="E650" s="753"/>
      <c r="K650" s="752"/>
    </row>
    <row r="651">
      <c r="A651" s="57"/>
      <c r="D651" s="752"/>
      <c r="E651" s="753"/>
      <c r="K651" s="752"/>
    </row>
    <row r="652">
      <c r="A652" s="57"/>
      <c r="D652" s="752"/>
      <c r="E652" s="753"/>
      <c r="K652" s="752"/>
    </row>
    <row r="653">
      <c r="A653" s="57"/>
      <c r="D653" s="752"/>
      <c r="E653" s="753"/>
      <c r="K653" s="752"/>
    </row>
    <row r="654">
      <c r="A654" s="57"/>
      <c r="D654" s="752"/>
      <c r="E654" s="753"/>
      <c r="K654" s="752"/>
    </row>
    <row r="655">
      <c r="A655" s="57"/>
      <c r="D655" s="752"/>
      <c r="E655" s="753"/>
      <c r="K655" s="752"/>
    </row>
    <row r="656">
      <c r="A656" s="57"/>
      <c r="D656" s="752"/>
      <c r="E656" s="753"/>
      <c r="K656" s="752"/>
    </row>
    <row r="657">
      <c r="A657" s="57"/>
      <c r="D657" s="752"/>
      <c r="E657" s="753"/>
      <c r="K657" s="752"/>
    </row>
    <row r="658">
      <c r="A658" s="57"/>
      <c r="D658" s="752"/>
      <c r="E658" s="753"/>
      <c r="K658" s="752"/>
    </row>
    <row r="659">
      <c r="A659" s="57"/>
      <c r="D659" s="752"/>
      <c r="E659" s="753"/>
      <c r="K659" s="752"/>
    </row>
    <row r="660">
      <c r="A660" s="57"/>
      <c r="D660" s="752"/>
      <c r="E660" s="753"/>
      <c r="K660" s="752"/>
    </row>
    <row r="661">
      <c r="A661" s="57"/>
      <c r="D661" s="752"/>
      <c r="E661" s="753"/>
      <c r="K661" s="752"/>
    </row>
    <row r="662">
      <c r="A662" s="57"/>
      <c r="D662" s="752"/>
      <c r="E662" s="753"/>
      <c r="K662" s="752"/>
    </row>
    <row r="663">
      <c r="A663" s="57"/>
      <c r="D663" s="752"/>
      <c r="E663" s="753"/>
      <c r="K663" s="752"/>
    </row>
    <row r="664">
      <c r="A664" s="57"/>
      <c r="D664" s="752"/>
      <c r="E664" s="753"/>
      <c r="K664" s="752"/>
    </row>
    <row r="665">
      <c r="A665" s="57"/>
      <c r="D665" s="752"/>
      <c r="E665" s="753"/>
      <c r="K665" s="752"/>
    </row>
    <row r="666">
      <c r="A666" s="57"/>
      <c r="D666" s="752"/>
      <c r="E666" s="753"/>
      <c r="K666" s="752"/>
    </row>
    <row r="667">
      <c r="A667" s="57"/>
      <c r="D667" s="752"/>
      <c r="E667" s="753"/>
      <c r="K667" s="752"/>
    </row>
    <row r="668">
      <c r="A668" s="57"/>
      <c r="D668" s="752"/>
      <c r="E668" s="753"/>
      <c r="K668" s="752"/>
    </row>
    <row r="669">
      <c r="A669" s="57"/>
      <c r="D669" s="752"/>
      <c r="E669" s="753"/>
      <c r="K669" s="752"/>
    </row>
    <row r="670">
      <c r="A670" s="57"/>
      <c r="D670" s="752"/>
      <c r="E670" s="753"/>
      <c r="K670" s="752"/>
    </row>
    <row r="671">
      <c r="A671" s="57"/>
      <c r="D671" s="752"/>
      <c r="E671" s="753"/>
      <c r="K671" s="752"/>
    </row>
    <row r="672">
      <c r="A672" s="57"/>
      <c r="D672" s="752"/>
      <c r="E672" s="753"/>
      <c r="K672" s="752"/>
    </row>
    <row r="673">
      <c r="A673" s="57"/>
      <c r="D673" s="752"/>
      <c r="E673" s="753"/>
      <c r="K673" s="752"/>
    </row>
    <row r="674">
      <c r="A674" s="57"/>
      <c r="D674" s="752"/>
      <c r="E674" s="753"/>
      <c r="K674" s="752"/>
    </row>
    <row r="675">
      <c r="A675" s="57"/>
      <c r="D675" s="752"/>
      <c r="E675" s="753"/>
      <c r="K675" s="752"/>
    </row>
    <row r="676">
      <c r="A676" s="57"/>
      <c r="D676" s="752"/>
      <c r="E676" s="753"/>
      <c r="K676" s="752"/>
    </row>
    <row r="677">
      <c r="A677" s="57"/>
      <c r="D677" s="752"/>
      <c r="E677" s="753"/>
      <c r="K677" s="752"/>
    </row>
    <row r="678">
      <c r="A678" s="57"/>
      <c r="D678" s="752"/>
      <c r="E678" s="753"/>
      <c r="K678" s="752"/>
    </row>
    <row r="679">
      <c r="A679" s="57"/>
      <c r="D679" s="752"/>
      <c r="E679" s="753"/>
      <c r="K679" s="752"/>
    </row>
    <row r="680">
      <c r="A680" s="57"/>
      <c r="D680" s="752"/>
      <c r="E680" s="753"/>
      <c r="K680" s="752"/>
    </row>
    <row r="681">
      <c r="A681" s="57"/>
      <c r="D681" s="752"/>
      <c r="E681" s="753"/>
      <c r="K681" s="752"/>
    </row>
    <row r="682">
      <c r="A682" s="57"/>
      <c r="D682" s="752"/>
      <c r="E682" s="753"/>
      <c r="K682" s="752"/>
    </row>
    <row r="683">
      <c r="A683" s="57"/>
      <c r="D683" s="752"/>
      <c r="E683" s="753"/>
      <c r="K683" s="752"/>
    </row>
    <row r="684">
      <c r="A684" s="57"/>
      <c r="D684" s="752"/>
      <c r="E684" s="753"/>
      <c r="K684" s="752"/>
    </row>
    <row r="685">
      <c r="A685" s="57"/>
      <c r="D685" s="752"/>
      <c r="E685" s="753"/>
      <c r="K685" s="752"/>
    </row>
    <row r="686">
      <c r="A686" s="57"/>
      <c r="D686" s="752"/>
      <c r="E686" s="753"/>
      <c r="K686" s="752"/>
    </row>
    <row r="687">
      <c r="A687" s="57"/>
      <c r="D687" s="752"/>
      <c r="E687" s="753"/>
      <c r="K687" s="752"/>
    </row>
    <row r="688">
      <c r="A688" s="57"/>
      <c r="D688" s="752"/>
      <c r="E688" s="753"/>
      <c r="K688" s="752"/>
    </row>
    <row r="689">
      <c r="A689" s="57"/>
      <c r="D689" s="752"/>
      <c r="E689" s="753"/>
      <c r="K689" s="752"/>
    </row>
    <row r="690">
      <c r="A690" s="57"/>
      <c r="D690" s="752"/>
      <c r="E690" s="753"/>
      <c r="K690" s="752"/>
    </row>
    <row r="691">
      <c r="A691" s="57"/>
      <c r="D691" s="752"/>
      <c r="E691" s="753"/>
      <c r="K691" s="752"/>
    </row>
    <row r="692">
      <c r="A692" s="57"/>
      <c r="D692" s="752"/>
      <c r="E692" s="753"/>
      <c r="K692" s="752"/>
    </row>
    <row r="693">
      <c r="A693" s="57"/>
      <c r="D693" s="752"/>
      <c r="E693" s="753"/>
      <c r="K693" s="752"/>
    </row>
    <row r="694">
      <c r="A694" s="57"/>
      <c r="D694" s="752"/>
      <c r="E694" s="753"/>
      <c r="K694" s="752"/>
    </row>
    <row r="695">
      <c r="A695" s="57"/>
      <c r="D695" s="752"/>
      <c r="E695" s="753"/>
      <c r="K695" s="752"/>
    </row>
    <row r="696">
      <c r="A696" s="57"/>
      <c r="D696" s="752"/>
      <c r="E696" s="753"/>
      <c r="K696" s="752"/>
    </row>
    <row r="697">
      <c r="A697" s="57"/>
      <c r="D697" s="752"/>
      <c r="E697" s="753"/>
      <c r="K697" s="752"/>
    </row>
    <row r="698">
      <c r="A698" s="57"/>
      <c r="D698" s="752"/>
      <c r="E698" s="753"/>
      <c r="K698" s="752"/>
    </row>
    <row r="699">
      <c r="A699" s="57"/>
      <c r="D699" s="752"/>
      <c r="E699" s="753"/>
      <c r="K699" s="752"/>
    </row>
    <row r="700">
      <c r="A700" s="57"/>
      <c r="D700" s="752"/>
      <c r="E700" s="753"/>
      <c r="K700" s="752"/>
    </row>
    <row r="701">
      <c r="A701" s="57"/>
      <c r="D701" s="752"/>
      <c r="E701" s="753"/>
      <c r="K701" s="752"/>
    </row>
    <row r="702">
      <c r="A702" s="57"/>
      <c r="D702" s="752"/>
      <c r="E702" s="753"/>
      <c r="K702" s="752"/>
    </row>
    <row r="703">
      <c r="A703" s="57"/>
      <c r="D703" s="752"/>
      <c r="E703" s="753"/>
      <c r="K703" s="752"/>
    </row>
    <row r="704">
      <c r="A704" s="57"/>
      <c r="D704" s="752"/>
      <c r="E704" s="753"/>
      <c r="K704" s="752"/>
    </row>
    <row r="705">
      <c r="A705" s="57"/>
      <c r="D705" s="752"/>
      <c r="E705" s="753"/>
      <c r="K705" s="752"/>
    </row>
    <row r="706">
      <c r="A706" s="57"/>
      <c r="D706" s="752"/>
      <c r="E706" s="753"/>
      <c r="K706" s="752"/>
    </row>
    <row r="707">
      <c r="A707" s="57"/>
      <c r="D707" s="752"/>
      <c r="E707" s="753"/>
      <c r="K707" s="752"/>
    </row>
    <row r="708">
      <c r="A708" s="57"/>
      <c r="D708" s="752"/>
      <c r="E708" s="753"/>
      <c r="K708" s="752"/>
    </row>
    <row r="709">
      <c r="A709" s="57"/>
      <c r="D709" s="752"/>
      <c r="E709" s="753"/>
      <c r="K709" s="752"/>
    </row>
    <row r="710">
      <c r="A710" s="57"/>
      <c r="D710" s="752"/>
      <c r="E710" s="753"/>
      <c r="K710" s="752"/>
    </row>
    <row r="711">
      <c r="A711" s="57"/>
      <c r="D711" s="752"/>
      <c r="E711" s="753"/>
      <c r="K711" s="752"/>
    </row>
    <row r="712">
      <c r="A712" s="57"/>
      <c r="D712" s="752"/>
      <c r="E712" s="753"/>
      <c r="K712" s="752"/>
    </row>
    <row r="713">
      <c r="A713" s="57"/>
      <c r="D713" s="752"/>
      <c r="E713" s="753"/>
      <c r="K713" s="752"/>
    </row>
    <row r="714">
      <c r="A714" s="57"/>
      <c r="D714" s="752"/>
      <c r="E714" s="753"/>
      <c r="K714" s="752"/>
    </row>
    <row r="715">
      <c r="A715" s="57"/>
      <c r="D715" s="752"/>
      <c r="E715" s="753"/>
      <c r="K715" s="752"/>
    </row>
    <row r="716">
      <c r="A716" s="57"/>
      <c r="D716" s="752"/>
      <c r="E716" s="753"/>
      <c r="K716" s="752"/>
    </row>
    <row r="717">
      <c r="A717" s="57"/>
      <c r="D717" s="752"/>
      <c r="E717" s="753"/>
      <c r="K717" s="752"/>
    </row>
    <row r="718">
      <c r="A718" s="57"/>
      <c r="D718" s="752"/>
      <c r="E718" s="753"/>
      <c r="K718" s="752"/>
    </row>
    <row r="719">
      <c r="A719" s="57"/>
      <c r="D719" s="752"/>
      <c r="E719" s="753"/>
      <c r="K719" s="752"/>
    </row>
    <row r="720">
      <c r="A720" s="57"/>
      <c r="D720" s="752"/>
      <c r="E720" s="753"/>
      <c r="K720" s="752"/>
    </row>
    <row r="721">
      <c r="A721" s="57"/>
      <c r="D721" s="752"/>
      <c r="E721" s="753"/>
      <c r="K721" s="752"/>
    </row>
    <row r="722">
      <c r="A722" s="57"/>
      <c r="D722" s="752"/>
      <c r="E722" s="753"/>
      <c r="K722" s="752"/>
    </row>
    <row r="723">
      <c r="A723" s="57"/>
      <c r="D723" s="752"/>
      <c r="E723" s="753"/>
      <c r="K723" s="752"/>
    </row>
    <row r="724">
      <c r="A724" s="57"/>
      <c r="D724" s="752"/>
      <c r="E724" s="753"/>
      <c r="K724" s="752"/>
    </row>
    <row r="725">
      <c r="A725" s="57"/>
      <c r="D725" s="752"/>
      <c r="E725" s="753"/>
      <c r="K725" s="752"/>
    </row>
    <row r="726">
      <c r="A726" s="57"/>
      <c r="D726" s="752"/>
      <c r="E726" s="753"/>
      <c r="K726" s="752"/>
    </row>
    <row r="727">
      <c r="A727" s="57"/>
      <c r="D727" s="752"/>
      <c r="E727" s="753"/>
      <c r="K727" s="752"/>
    </row>
    <row r="728">
      <c r="A728" s="57"/>
      <c r="D728" s="752"/>
      <c r="E728" s="753"/>
      <c r="K728" s="752"/>
    </row>
    <row r="729">
      <c r="A729" s="57"/>
      <c r="D729" s="752"/>
      <c r="E729" s="753"/>
      <c r="K729" s="752"/>
    </row>
    <row r="730">
      <c r="A730" s="57"/>
      <c r="D730" s="752"/>
      <c r="E730" s="753"/>
      <c r="K730" s="752"/>
    </row>
    <row r="731">
      <c r="A731" s="57"/>
      <c r="D731" s="752"/>
      <c r="E731" s="753"/>
      <c r="K731" s="752"/>
    </row>
    <row r="732">
      <c r="A732" s="57"/>
      <c r="D732" s="752"/>
      <c r="E732" s="753"/>
      <c r="K732" s="752"/>
    </row>
    <row r="733">
      <c r="A733" s="57"/>
      <c r="D733" s="752"/>
      <c r="E733" s="753"/>
      <c r="K733" s="752"/>
    </row>
    <row r="734">
      <c r="A734" s="57"/>
      <c r="D734" s="752"/>
      <c r="E734" s="753"/>
      <c r="K734" s="752"/>
    </row>
    <row r="735">
      <c r="A735" s="57"/>
      <c r="D735" s="752"/>
      <c r="E735" s="753"/>
      <c r="K735" s="752"/>
    </row>
    <row r="736">
      <c r="A736" s="57"/>
      <c r="D736" s="752"/>
      <c r="E736" s="753"/>
      <c r="K736" s="752"/>
    </row>
    <row r="737">
      <c r="A737" s="57"/>
      <c r="D737" s="752"/>
      <c r="E737" s="753"/>
      <c r="K737" s="752"/>
    </row>
    <row r="738">
      <c r="A738" s="57"/>
      <c r="D738" s="752"/>
      <c r="E738" s="753"/>
      <c r="K738" s="752"/>
    </row>
    <row r="739">
      <c r="A739" s="57"/>
      <c r="D739" s="752"/>
      <c r="E739" s="753"/>
      <c r="K739" s="752"/>
    </row>
    <row r="740">
      <c r="A740" s="57"/>
      <c r="D740" s="752"/>
      <c r="E740" s="753"/>
      <c r="K740" s="752"/>
    </row>
    <row r="741">
      <c r="A741" s="57"/>
      <c r="D741" s="752"/>
      <c r="E741" s="753"/>
      <c r="K741" s="752"/>
    </row>
    <row r="742">
      <c r="A742" s="57"/>
      <c r="D742" s="752"/>
      <c r="E742" s="753"/>
      <c r="K742" s="752"/>
    </row>
    <row r="743">
      <c r="A743" s="57"/>
      <c r="D743" s="752"/>
      <c r="E743" s="753"/>
      <c r="K743" s="752"/>
    </row>
    <row r="744">
      <c r="A744" s="57"/>
      <c r="D744" s="752"/>
      <c r="E744" s="753"/>
      <c r="K744" s="752"/>
    </row>
    <row r="745">
      <c r="A745" s="57"/>
      <c r="D745" s="752"/>
      <c r="E745" s="753"/>
      <c r="K745" s="752"/>
    </row>
    <row r="746">
      <c r="A746" s="57"/>
      <c r="D746" s="752"/>
      <c r="E746" s="753"/>
      <c r="K746" s="752"/>
    </row>
    <row r="747">
      <c r="A747" s="57"/>
      <c r="D747" s="752"/>
      <c r="E747" s="753"/>
      <c r="K747" s="752"/>
    </row>
    <row r="748">
      <c r="A748" s="57"/>
      <c r="D748" s="752"/>
      <c r="E748" s="753"/>
      <c r="K748" s="752"/>
    </row>
    <row r="749">
      <c r="A749" s="57"/>
      <c r="D749" s="752"/>
      <c r="E749" s="753"/>
      <c r="K749" s="752"/>
    </row>
    <row r="750">
      <c r="A750" s="57"/>
      <c r="D750" s="752"/>
      <c r="E750" s="753"/>
      <c r="K750" s="752"/>
    </row>
    <row r="751">
      <c r="A751" s="57"/>
      <c r="D751" s="752"/>
      <c r="E751" s="753"/>
      <c r="K751" s="752"/>
    </row>
    <row r="752">
      <c r="A752" s="57"/>
      <c r="D752" s="752"/>
      <c r="E752" s="753"/>
      <c r="K752" s="752"/>
    </row>
    <row r="753">
      <c r="A753" s="57"/>
      <c r="D753" s="752"/>
      <c r="E753" s="753"/>
      <c r="K753" s="752"/>
    </row>
    <row r="754">
      <c r="A754" s="57"/>
      <c r="D754" s="752"/>
      <c r="E754" s="753"/>
      <c r="K754" s="752"/>
    </row>
    <row r="755">
      <c r="A755" s="57"/>
      <c r="D755" s="752"/>
      <c r="E755" s="753"/>
      <c r="K755" s="752"/>
    </row>
    <row r="756">
      <c r="A756" s="57"/>
      <c r="D756" s="752"/>
      <c r="E756" s="753"/>
      <c r="K756" s="752"/>
    </row>
    <row r="757">
      <c r="A757" s="57"/>
      <c r="D757" s="752"/>
      <c r="E757" s="753"/>
      <c r="K757" s="752"/>
    </row>
    <row r="758">
      <c r="A758" s="57"/>
      <c r="D758" s="752"/>
      <c r="E758" s="753"/>
      <c r="K758" s="752"/>
    </row>
    <row r="759">
      <c r="A759" s="57"/>
      <c r="D759" s="752"/>
      <c r="E759" s="753"/>
      <c r="K759" s="752"/>
    </row>
    <row r="760">
      <c r="A760" s="57"/>
      <c r="D760" s="752"/>
      <c r="E760" s="753"/>
      <c r="K760" s="752"/>
    </row>
    <row r="761">
      <c r="A761" s="57"/>
      <c r="D761" s="752"/>
      <c r="E761" s="753"/>
      <c r="K761" s="752"/>
    </row>
    <row r="762">
      <c r="A762" s="57"/>
      <c r="D762" s="752"/>
      <c r="E762" s="753"/>
      <c r="K762" s="752"/>
    </row>
    <row r="763">
      <c r="A763" s="57"/>
      <c r="D763" s="752"/>
      <c r="E763" s="753"/>
      <c r="K763" s="752"/>
    </row>
    <row r="764">
      <c r="A764" s="57"/>
      <c r="D764" s="752"/>
      <c r="E764" s="753"/>
      <c r="K764" s="752"/>
    </row>
    <row r="765">
      <c r="A765" s="57"/>
      <c r="D765" s="752"/>
      <c r="E765" s="753"/>
      <c r="K765" s="752"/>
    </row>
    <row r="766">
      <c r="A766" s="57"/>
      <c r="D766" s="752"/>
      <c r="E766" s="753"/>
      <c r="K766" s="752"/>
    </row>
    <row r="767">
      <c r="A767" s="57"/>
      <c r="D767" s="752"/>
      <c r="E767" s="753"/>
      <c r="K767" s="752"/>
    </row>
    <row r="768">
      <c r="A768" s="57"/>
      <c r="D768" s="752"/>
      <c r="E768" s="753"/>
      <c r="K768" s="752"/>
    </row>
    <row r="769">
      <c r="A769" s="57"/>
      <c r="D769" s="752"/>
      <c r="E769" s="753"/>
      <c r="K769" s="752"/>
    </row>
    <row r="770">
      <c r="A770" s="57"/>
      <c r="D770" s="752"/>
      <c r="E770" s="753"/>
      <c r="K770" s="752"/>
    </row>
    <row r="771">
      <c r="A771" s="57"/>
      <c r="D771" s="752"/>
      <c r="E771" s="753"/>
      <c r="K771" s="752"/>
    </row>
    <row r="772">
      <c r="A772" s="57"/>
      <c r="D772" s="752"/>
      <c r="E772" s="753"/>
      <c r="K772" s="752"/>
    </row>
    <row r="773">
      <c r="A773" s="57"/>
      <c r="D773" s="752"/>
      <c r="E773" s="753"/>
      <c r="K773" s="752"/>
    </row>
    <row r="774">
      <c r="A774" s="57"/>
      <c r="D774" s="752"/>
      <c r="E774" s="753"/>
      <c r="K774" s="752"/>
    </row>
    <row r="775">
      <c r="A775" s="57"/>
      <c r="D775" s="752"/>
      <c r="E775" s="753"/>
      <c r="K775" s="752"/>
    </row>
    <row r="776">
      <c r="A776" s="57"/>
      <c r="D776" s="752"/>
      <c r="E776" s="753"/>
      <c r="K776" s="752"/>
    </row>
    <row r="777">
      <c r="A777" s="57"/>
      <c r="D777" s="752"/>
      <c r="E777" s="753"/>
      <c r="K777" s="752"/>
    </row>
    <row r="778">
      <c r="A778" s="57"/>
      <c r="D778" s="752"/>
      <c r="E778" s="753"/>
      <c r="K778" s="752"/>
    </row>
    <row r="779">
      <c r="A779" s="57"/>
      <c r="D779" s="752"/>
      <c r="E779" s="753"/>
      <c r="K779" s="752"/>
    </row>
    <row r="780">
      <c r="A780" s="57"/>
      <c r="D780" s="752"/>
      <c r="E780" s="753"/>
      <c r="K780" s="752"/>
    </row>
    <row r="781">
      <c r="A781" s="57"/>
      <c r="D781" s="752"/>
      <c r="E781" s="753"/>
      <c r="K781" s="752"/>
    </row>
    <row r="782">
      <c r="A782" s="57"/>
      <c r="D782" s="752"/>
      <c r="E782" s="753"/>
      <c r="K782" s="752"/>
    </row>
    <row r="783">
      <c r="A783" s="57"/>
      <c r="D783" s="752"/>
      <c r="E783" s="753"/>
      <c r="K783" s="752"/>
    </row>
    <row r="784">
      <c r="A784" s="57"/>
      <c r="D784" s="752"/>
      <c r="E784" s="753"/>
      <c r="K784" s="752"/>
    </row>
    <row r="785">
      <c r="A785" s="57"/>
      <c r="D785" s="752"/>
      <c r="E785" s="753"/>
      <c r="K785" s="752"/>
    </row>
    <row r="786">
      <c r="A786" s="57"/>
      <c r="D786" s="752"/>
      <c r="E786" s="753"/>
      <c r="K786" s="752"/>
    </row>
    <row r="787">
      <c r="A787" s="57"/>
      <c r="D787" s="752"/>
      <c r="E787" s="753"/>
      <c r="K787" s="752"/>
    </row>
    <row r="788">
      <c r="A788" s="57"/>
      <c r="D788" s="752"/>
      <c r="E788" s="753"/>
      <c r="K788" s="752"/>
    </row>
    <row r="789">
      <c r="A789" s="57"/>
      <c r="D789" s="752"/>
      <c r="E789" s="753"/>
      <c r="K789" s="752"/>
    </row>
    <row r="790">
      <c r="A790" s="57"/>
      <c r="D790" s="752"/>
      <c r="E790" s="753"/>
      <c r="K790" s="752"/>
    </row>
    <row r="791">
      <c r="A791" s="57"/>
      <c r="D791" s="752"/>
      <c r="E791" s="753"/>
      <c r="K791" s="752"/>
    </row>
    <row r="792">
      <c r="A792" s="57"/>
      <c r="D792" s="752"/>
      <c r="E792" s="753"/>
      <c r="K792" s="752"/>
    </row>
    <row r="793">
      <c r="A793" s="57"/>
      <c r="D793" s="752"/>
      <c r="E793" s="753"/>
      <c r="K793" s="752"/>
    </row>
    <row r="794">
      <c r="A794" s="57"/>
      <c r="D794" s="752"/>
      <c r="E794" s="753"/>
      <c r="K794" s="752"/>
    </row>
    <row r="795">
      <c r="A795" s="57"/>
      <c r="D795" s="752"/>
      <c r="E795" s="753"/>
      <c r="K795" s="752"/>
    </row>
    <row r="796">
      <c r="A796" s="57"/>
      <c r="D796" s="752"/>
      <c r="E796" s="753"/>
      <c r="K796" s="752"/>
    </row>
    <row r="797">
      <c r="A797" s="57"/>
      <c r="D797" s="752"/>
      <c r="E797" s="753"/>
      <c r="K797" s="752"/>
    </row>
    <row r="798">
      <c r="A798" s="57"/>
      <c r="D798" s="752"/>
      <c r="E798" s="753"/>
      <c r="K798" s="752"/>
    </row>
    <row r="799">
      <c r="A799" s="57"/>
      <c r="D799" s="752"/>
      <c r="E799" s="753"/>
      <c r="K799" s="752"/>
    </row>
    <row r="800">
      <c r="A800" s="57"/>
      <c r="D800" s="752"/>
      <c r="E800" s="753"/>
      <c r="K800" s="752"/>
    </row>
    <row r="801">
      <c r="A801" s="57"/>
      <c r="D801" s="752"/>
      <c r="E801" s="753"/>
      <c r="K801" s="752"/>
    </row>
    <row r="802">
      <c r="A802" s="57"/>
      <c r="D802" s="752"/>
      <c r="E802" s="753"/>
      <c r="K802" s="752"/>
    </row>
    <row r="803">
      <c r="A803" s="57"/>
      <c r="D803" s="752"/>
      <c r="E803" s="753"/>
      <c r="K803" s="752"/>
    </row>
    <row r="804">
      <c r="A804" s="57"/>
      <c r="D804" s="752"/>
      <c r="E804" s="753"/>
      <c r="K804" s="752"/>
    </row>
    <row r="805">
      <c r="A805" s="57"/>
      <c r="D805" s="752"/>
      <c r="E805" s="753"/>
      <c r="K805" s="752"/>
    </row>
    <row r="806">
      <c r="A806" s="57"/>
      <c r="D806" s="752"/>
      <c r="E806" s="753"/>
      <c r="K806" s="752"/>
    </row>
    <row r="807">
      <c r="A807" s="57"/>
      <c r="D807" s="752"/>
      <c r="E807" s="753"/>
      <c r="K807" s="752"/>
    </row>
    <row r="808">
      <c r="A808" s="57"/>
      <c r="D808" s="752"/>
      <c r="E808" s="753"/>
      <c r="K808" s="752"/>
    </row>
    <row r="809">
      <c r="A809" s="57"/>
      <c r="D809" s="752"/>
      <c r="E809" s="753"/>
      <c r="K809" s="752"/>
    </row>
    <row r="810">
      <c r="A810" s="57"/>
      <c r="D810" s="752"/>
      <c r="E810" s="753"/>
      <c r="K810" s="752"/>
    </row>
    <row r="811">
      <c r="A811" s="57"/>
      <c r="D811" s="752"/>
      <c r="E811" s="753"/>
      <c r="K811" s="752"/>
    </row>
    <row r="812">
      <c r="A812" s="57"/>
      <c r="D812" s="752"/>
      <c r="E812" s="753"/>
      <c r="K812" s="752"/>
    </row>
    <row r="813">
      <c r="A813" s="57"/>
      <c r="D813" s="752"/>
      <c r="E813" s="753"/>
      <c r="K813" s="752"/>
    </row>
    <row r="814">
      <c r="A814" s="57"/>
      <c r="D814" s="752"/>
      <c r="E814" s="753"/>
      <c r="K814" s="752"/>
    </row>
    <row r="815">
      <c r="A815" s="57"/>
      <c r="D815" s="752"/>
      <c r="E815" s="753"/>
      <c r="K815" s="752"/>
    </row>
    <row r="816">
      <c r="A816" s="57"/>
      <c r="D816" s="752"/>
      <c r="E816" s="753"/>
      <c r="K816" s="752"/>
    </row>
    <row r="817">
      <c r="A817" s="57"/>
      <c r="D817" s="752"/>
      <c r="E817" s="753"/>
      <c r="K817" s="752"/>
    </row>
    <row r="818">
      <c r="A818" s="57"/>
      <c r="D818" s="752"/>
      <c r="E818" s="753"/>
      <c r="K818" s="752"/>
    </row>
    <row r="819">
      <c r="A819" s="57"/>
      <c r="D819" s="752"/>
      <c r="E819" s="753"/>
      <c r="K819" s="752"/>
    </row>
    <row r="820">
      <c r="A820" s="57"/>
      <c r="D820" s="752"/>
      <c r="E820" s="753"/>
      <c r="K820" s="752"/>
    </row>
    <row r="821">
      <c r="A821" s="57"/>
      <c r="D821" s="752"/>
      <c r="E821" s="753"/>
      <c r="K821" s="752"/>
    </row>
    <row r="822">
      <c r="A822" s="57"/>
      <c r="D822" s="752"/>
      <c r="E822" s="753"/>
      <c r="K822" s="752"/>
    </row>
    <row r="823">
      <c r="A823" s="57"/>
      <c r="D823" s="752"/>
      <c r="E823" s="753"/>
      <c r="K823" s="752"/>
    </row>
    <row r="824">
      <c r="A824" s="57"/>
      <c r="D824" s="752"/>
      <c r="E824" s="753"/>
      <c r="K824" s="752"/>
    </row>
    <row r="825">
      <c r="A825" s="57"/>
      <c r="D825" s="752"/>
      <c r="E825" s="753"/>
      <c r="K825" s="752"/>
    </row>
    <row r="826">
      <c r="A826" s="57"/>
      <c r="D826" s="752"/>
      <c r="E826" s="753"/>
      <c r="K826" s="752"/>
    </row>
    <row r="827">
      <c r="A827" s="57"/>
      <c r="D827" s="752"/>
      <c r="E827" s="753"/>
      <c r="K827" s="752"/>
    </row>
    <row r="828">
      <c r="A828" s="57"/>
      <c r="D828" s="752"/>
      <c r="E828" s="753"/>
      <c r="K828" s="752"/>
    </row>
    <row r="829">
      <c r="A829" s="57"/>
      <c r="D829" s="752"/>
      <c r="E829" s="753"/>
      <c r="K829" s="752"/>
    </row>
    <row r="830">
      <c r="A830" s="57"/>
      <c r="D830" s="752"/>
      <c r="E830" s="753"/>
      <c r="K830" s="752"/>
    </row>
    <row r="831">
      <c r="A831" s="57"/>
      <c r="D831" s="752"/>
      <c r="E831" s="753"/>
      <c r="K831" s="752"/>
    </row>
    <row r="832">
      <c r="A832" s="57"/>
      <c r="D832" s="752"/>
      <c r="E832" s="753"/>
      <c r="K832" s="752"/>
    </row>
    <row r="833">
      <c r="A833" s="57"/>
      <c r="D833" s="752"/>
      <c r="E833" s="753"/>
      <c r="K833" s="752"/>
    </row>
    <row r="834">
      <c r="A834" s="57"/>
      <c r="D834" s="752"/>
      <c r="E834" s="753"/>
      <c r="K834" s="752"/>
    </row>
    <row r="835">
      <c r="A835" s="57"/>
      <c r="D835" s="752"/>
      <c r="E835" s="753"/>
      <c r="K835" s="752"/>
    </row>
    <row r="836">
      <c r="A836" s="57"/>
      <c r="D836" s="752"/>
      <c r="E836" s="753"/>
      <c r="K836" s="752"/>
    </row>
    <row r="837">
      <c r="A837" s="57"/>
      <c r="D837" s="752"/>
      <c r="E837" s="753"/>
      <c r="K837" s="752"/>
    </row>
    <row r="838">
      <c r="A838" s="57"/>
      <c r="D838" s="752"/>
      <c r="E838" s="753"/>
      <c r="K838" s="752"/>
    </row>
    <row r="839">
      <c r="A839" s="57"/>
      <c r="D839" s="752"/>
      <c r="E839" s="753"/>
      <c r="K839" s="752"/>
    </row>
    <row r="840">
      <c r="A840" s="57"/>
      <c r="D840" s="752"/>
      <c r="E840" s="753"/>
      <c r="K840" s="752"/>
    </row>
    <row r="841">
      <c r="A841" s="57"/>
      <c r="D841" s="752"/>
      <c r="E841" s="753"/>
      <c r="K841" s="752"/>
    </row>
    <row r="842">
      <c r="A842" s="57"/>
      <c r="D842" s="752"/>
      <c r="E842" s="753"/>
      <c r="K842" s="752"/>
    </row>
    <row r="843">
      <c r="A843" s="57"/>
      <c r="D843" s="752"/>
      <c r="E843" s="753"/>
      <c r="K843" s="752"/>
    </row>
    <row r="844">
      <c r="A844" s="57"/>
      <c r="D844" s="752"/>
      <c r="E844" s="753"/>
      <c r="K844" s="752"/>
    </row>
    <row r="845">
      <c r="A845" s="57"/>
      <c r="D845" s="752"/>
      <c r="E845" s="753"/>
      <c r="K845" s="752"/>
    </row>
    <row r="846">
      <c r="A846" s="57"/>
      <c r="D846" s="752"/>
      <c r="E846" s="753"/>
      <c r="K846" s="752"/>
    </row>
    <row r="847">
      <c r="A847" s="57"/>
      <c r="D847" s="752"/>
      <c r="E847" s="753"/>
      <c r="K847" s="752"/>
    </row>
    <row r="848">
      <c r="A848" s="57"/>
      <c r="D848" s="752"/>
      <c r="E848" s="753"/>
      <c r="K848" s="752"/>
    </row>
    <row r="849">
      <c r="A849" s="57"/>
      <c r="D849" s="752"/>
      <c r="E849" s="753"/>
      <c r="K849" s="752"/>
    </row>
    <row r="850">
      <c r="A850" s="57"/>
      <c r="D850" s="752"/>
      <c r="E850" s="753"/>
      <c r="K850" s="752"/>
    </row>
    <row r="851">
      <c r="A851" s="57"/>
      <c r="D851" s="752"/>
      <c r="E851" s="753"/>
      <c r="K851" s="752"/>
    </row>
  </sheetData>
  <mergeCells count="8">
    <mergeCell ref="A1:AH1"/>
    <mergeCell ref="C3:D3"/>
    <mergeCell ref="C37:D37"/>
    <mergeCell ref="B51:H51"/>
    <mergeCell ref="B53:H53"/>
    <mergeCell ref="B57:H57"/>
    <mergeCell ref="B61:H61"/>
    <mergeCell ref="B65:H6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14.0"/>
    <col customWidth="1" min="2" max="2" width="35.13"/>
    <col customWidth="1" min="3" max="17" width="15.13"/>
    <col customWidth="1" min="18" max="18" width="33.25"/>
    <col customWidth="1" min="19" max="34" width="15.13"/>
  </cols>
  <sheetData>
    <row r="1">
      <c r="A1" s="26" t="s">
        <v>7</v>
      </c>
      <c r="B1" s="26"/>
      <c r="C1" s="755">
        <f t="shared" ref="C1:O1" si="1">C7/C9</f>
        <v>0.491130789</v>
      </c>
      <c r="D1" s="755">
        <f t="shared" si="1"/>
        <v>0.4755605039</v>
      </c>
      <c r="E1" s="755">
        <f t="shared" si="1"/>
        <v>0.4858481665</v>
      </c>
      <c r="F1" s="755">
        <f t="shared" si="1"/>
        <v>0.4968947071</v>
      </c>
      <c r="G1" s="755">
        <f t="shared" si="1"/>
        <v>0.4660410256</v>
      </c>
      <c r="H1" s="755">
        <f t="shared" si="1"/>
        <v>0.4671366642</v>
      </c>
      <c r="I1" s="755">
        <f t="shared" si="1"/>
        <v>0.4369424575</v>
      </c>
      <c r="J1" s="755">
        <f t="shared" si="1"/>
        <v>0.4654222707</v>
      </c>
      <c r="K1" s="755">
        <f t="shared" si="1"/>
        <v>0.4545617924</v>
      </c>
      <c r="L1" s="755">
        <f t="shared" si="1"/>
        <v>0.4615877081</v>
      </c>
      <c r="M1" s="755">
        <f t="shared" si="1"/>
        <v>0.4408005277</v>
      </c>
      <c r="N1" s="755">
        <f t="shared" si="1"/>
        <v>0.4243975834</v>
      </c>
      <c r="O1" s="755">
        <f t="shared" si="1"/>
        <v>0.4621133163</v>
      </c>
      <c r="P1" s="26"/>
      <c r="Q1" s="26"/>
      <c r="R1" s="26"/>
      <c r="S1" s="26"/>
      <c r="T1" s="26"/>
      <c r="U1" s="26"/>
      <c r="V1" s="26"/>
      <c r="W1" s="26"/>
      <c r="X1" s="26"/>
      <c r="Y1" s="26"/>
      <c r="Z1" s="26"/>
      <c r="AA1" s="26"/>
      <c r="AB1" s="26"/>
      <c r="AC1" s="26"/>
      <c r="AD1" s="26"/>
      <c r="AE1" s="26"/>
      <c r="AF1" s="26"/>
      <c r="AG1" s="26"/>
      <c r="AH1" s="26"/>
    </row>
    <row r="2">
      <c r="A2" s="27" t="s">
        <v>6</v>
      </c>
      <c r="B2" s="756"/>
      <c r="C2" s="757" t="s">
        <v>1416</v>
      </c>
      <c r="D2" s="2"/>
      <c r="E2" s="2"/>
      <c r="F2" s="2"/>
      <c r="G2" s="2"/>
      <c r="H2" s="2"/>
      <c r="I2" s="2"/>
      <c r="J2" s="2"/>
      <c r="K2" s="2"/>
      <c r="L2" s="2"/>
      <c r="M2" s="2"/>
      <c r="N2" s="2"/>
      <c r="O2" s="3"/>
    </row>
    <row r="3">
      <c r="B3" s="758" t="s">
        <v>1417</v>
      </c>
      <c r="C3" s="759" t="str">
        <f>'Rotación'!E7</f>
        <v>Enero</v>
      </c>
      <c r="D3" s="759" t="str">
        <f>'Rotación'!F7</f>
        <v>Febrero</v>
      </c>
      <c r="E3" s="759" t="str">
        <f>'Rotación'!G7</f>
        <v>Marzo</v>
      </c>
      <c r="F3" s="759" t="str">
        <f>'Rotación'!H7</f>
        <v>Abril</v>
      </c>
      <c r="G3" s="759" t="str">
        <f>'Rotación'!I7</f>
        <v>Mayo</v>
      </c>
      <c r="H3" s="759" t="str">
        <f>'Rotación'!J7</f>
        <v>Junio</v>
      </c>
      <c r="I3" s="759" t="str">
        <f>'Rotación'!K7</f>
        <v>Julio</v>
      </c>
      <c r="J3" s="759" t="str">
        <f>'Rotación'!L7</f>
        <v>Agosto</v>
      </c>
      <c r="K3" s="759" t="str">
        <f>'Rotación'!M7</f>
        <v>Septiembre </v>
      </c>
      <c r="L3" s="759" t="str">
        <f>'Rotación'!N7</f>
        <v>Octubre</v>
      </c>
      <c r="M3" s="759" t="str">
        <f>'Rotación'!O7</f>
        <v>Noviembre</v>
      </c>
      <c r="N3" s="759" t="str">
        <f>'Rotación'!P7</f>
        <v>Diciembre</v>
      </c>
      <c r="O3" s="758" t="s">
        <v>1418</v>
      </c>
    </row>
    <row r="4" ht="21.0" customHeight="1">
      <c r="B4" s="760" t="s">
        <v>1419</v>
      </c>
      <c r="C4" s="761">
        <f>'Rotación'!E4</f>
        <v>31</v>
      </c>
      <c r="D4" s="761">
        <f>'Rotación'!F4</f>
        <v>28</v>
      </c>
      <c r="E4" s="761">
        <f>'Rotación'!G4</f>
        <v>31</v>
      </c>
      <c r="F4" s="761">
        <f>'Rotación'!H4</f>
        <v>30</v>
      </c>
      <c r="G4" s="761">
        <f>'Rotación'!I4</f>
        <v>31</v>
      </c>
      <c r="H4" s="761">
        <f>'Rotación'!J4</f>
        <v>30</v>
      </c>
      <c r="I4" s="761">
        <f>'Rotación'!K4</f>
        <v>31</v>
      </c>
      <c r="J4" s="761">
        <f>'Rotación'!L4</f>
        <v>30</v>
      </c>
      <c r="K4" s="761">
        <f>'Rotación'!M4</f>
        <v>31</v>
      </c>
      <c r="L4" s="761">
        <f>'Rotación'!N4</f>
        <v>30</v>
      </c>
      <c r="M4" s="761">
        <f>'Rotación'!O4</f>
        <v>31</v>
      </c>
      <c r="N4" s="761">
        <f>'Rotación'!P4</f>
        <v>30</v>
      </c>
      <c r="O4" s="762">
        <f t="shared" ref="O4:O9" si="2">SUM(C4:N4)</f>
        <v>364</v>
      </c>
      <c r="P4" s="763"/>
    </row>
    <row r="5" ht="21.0" customHeight="1">
      <c r="B5" s="760" t="s">
        <v>1420</v>
      </c>
      <c r="C5" s="764">
        <f>'Rotación'!E9</f>
        <v>26.55714286</v>
      </c>
      <c r="D5" s="761">
        <f>'Rotación'!F9</f>
        <v>27.65714286</v>
      </c>
      <c r="E5" s="761">
        <f>'Rotación'!G9</f>
        <v>28.91428571</v>
      </c>
      <c r="F5" s="761">
        <f>'Rotación'!H9</f>
        <v>31.74285714</v>
      </c>
      <c r="G5" s="761">
        <f>'Rotación'!I9</f>
        <v>33.62857143</v>
      </c>
      <c r="H5" s="761">
        <f>'Rotación'!J9</f>
        <v>36.14285714</v>
      </c>
      <c r="I5" s="761">
        <f>'Rotación'!K9</f>
        <v>36.77142857</v>
      </c>
      <c r="J5" s="761">
        <f>'Rotación'!L9</f>
        <v>38.97142857</v>
      </c>
      <c r="K5" s="761">
        <f>'Rotación'!M9</f>
        <v>39.91428571</v>
      </c>
      <c r="L5" s="761">
        <f>'Rotación'!N9</f>
        <v>39.91428571</v>
      </c>
      <c r="M5" s="761">
        <f>'Rotación'!O9</f>
        <v>40.54285714</v>
      </c>
      <c r="N5" s="761">
        <f>'Rotación'!P9</f>
        <v>41.17142857</v>
      </c>
      <c r="O5" s="765">
        <f t="shared" si="2"/>
        <v>421.9285714</v>
      </c>
    </row>
    <row r="6" ht="21.0" customHeight="1">
      <c r="B6" s="760" t="s">
        <v>1421</v>
      </c>
      <c r="C6" s="761">
        <f t="shared" ref="C6:N6" si="3">C4*C5</f>
        <v>823.2714286</v>
      </c>
      <c r="D6" s="761">
        <f t="shared" si="3"/>
        <v>774.4</v>
      </c>
      <c r="E6" s="761">
        <f t="shared" si="3"/>
        <v>896.3428571</v>
      </c>
      <c r="F6" s="761">
        <f t="shared" si="3"/>
        <v>952.2857143</v>
      </c>
      <c r="G6" s="761">
        <f t="shared" si="3"/>
        <v>1042.485714</v>
      </c>
      <c r="H6" s="761">
        <f t="shared" si="3"/>
        <v>1084.285714</v>
      </c>
      <c r="I6" s="761">
        <f t="shared" si="3"/>
        <v>1139.914286</v>
      </c>
      <c r="J6" s="761">
        <f t="shared" si="3"/>
        <v>1169.142857</v>
      </c>
      <c r="K6" s="761">
        <f t="shared" si="3"/>
        <v>1237.342857</v>
      </c>
      <c r="L6" s="761">
        <f t="shared" si="3"/>
        <v>1197.428571</v>
      </c>
      <c r="M6" s="761">
        <f t="shared" si="3"/>
        <v>1256.828571</v>
      </c>
      <c r="N6" s="761">
        <f t="shared" si="3"/>
        <v>1235.142857</v>
      </c>
      <c r="O6" s="765">
        <f t="shared" si="2"/>
        <v>12808.87143</v>
      </c>
    </row>
    <row r="7" ht="21.0" customHeight="1">
      <c r="B7" s="766" t="s">
        <v>1422</v>
      </c>
      <c r="C7" s="767">
        <f>'PRONOSTICO DE ALIMENTOS'!J111</f>
        <v>299310.3448</v>
      </c>
      <c r="D7" s="767">
        <f>'PRONOSTICO DE ALIMENTOS'!J221</f>
        <v>281689.6552</v>
      </c>
      <c r="E7" s="767">
        <f>'PRONOSTICO DE ALIMENTOS'!J331</f>
        <v>341801.7241</v>
      </c>
      <c r="F7" s="767">
        <f>'PRONOSTICO DE ALIMENTOS'!J441</f>
        <v>447629.3103</v>
      </c>
      <c r="G7" s="767">
        <f>'PRONOSTICO DE ALIMENTOS'!J551</f>
        <v>335034.4828</v>
      </c>
      <c r="H7" s="767">
        <f>'PRONOSTICO DE ALIMENTOS'!J661</f>
        <v>367862.069</v>
      </c>
      <c r="I7" s="767">
        <f>'PRONOSTICO DE ALIMENTOS'!J771</f>
        <v>385724.1379</v>
      </c>
      <c r="J7" s="767">
        <f>'PRONOSTICO DE ALIMENTOS'!J881</f>
        <v>412275.8621</v>
      </c>
      <c r="K7" s="767">
        <f>'PRONOSTICO DE ALIMENTOS'!J991</f>
        <v>392482.7586</v>
      </c>
      <c r="L7" s="767">
        <f>'PRONOSTICO DE ALIMENTOS'!J1101</f>
        <v>397793.1034</v>
      </c>
      <c r="M7" s="767">
        <f>'PRONOSTICO DE ALIMENTOS'!J1211</f>
        <v>394655.1724</v>
      </c>
      <c r="N7" s="767">
        <f>'PRONOSTICO DE ALIMENTOS'!J1321</f>
        <v>395137.931</v>
      </c>
      <c r="O7" s="768">
        <f t="shared" si="2"/>
        <v>4451396.552</v>
      </c>
    </row>
    <row r="8" ht="21.0" customHeight="1">
      <c r="B8" s="766" t="s">
        <v>1423</v>
      </c>
      <c r="C8" s="767">
        <f>'PRONOSTICO DE BEBIDAS'!I117</f>
        <v>310120.6897</v>
      </c>
      <c r="D8" s="767">
        <f>'PRONOSTICO DE BEBIDAS'!I233</f>
        <v>310642.2414</v>
      </c>
      <c r="E8" s="767">
        <f>'PRONOSTICO DE BEBIDAS'!I349</f>
        <v>361713.7931</v>
      </c>
      <c r="F8" s="767">
        <f>'PRONOSTICO DE BEBIDAS'!I465</f>
        <v>453224.1379</v>
      </c>
      <c r="G8" s="767">
        <f>'PRONOSTICO DE BEBIDAS'!I581</f>
        <v>383860.3448</v>
      </c>
      <c r="H8" s="767">
        <f>'PRONOSTICO DE BEBIDAS'!I697</f>
        <v>419620.6897</v>
      </c>
      <c r="I8" s="767">
        <f>'PRONOSTICO DE BEBIDAS'!I813</f>
        <v>497056.0345</v>
      </c>
      <c r="J8" s="767">
        <f>'PRONOSTICO DE BEBIDAS'!I929</f>
        <v>473534.4828</v>
      </c>
      <c r="K8" s="767">
        <f>'PRONOSTICO DE BEBIDAS'!I1045</f>
        <v>470948.2759</v>
      </c>
      <c r="L8" s="767">
        <f>'PRONOSTICO DE BEBIDAS'!I1161</f>
        <v>464000</v>
      </c>
      <c r="M8" s="767">
        <f>'PRONOSTICO DE BEBIDAS'!I1277</f>
        <v>500659.4828</v>
      </c>
      <c r="N8" s="767">
        <f>'PRONOSTICO DE BEBIDAS'!I1393</f>
        <v>535918.1034</v>
      </c>
      <c r="O8" s="768">
        <f t="shared" si="2"/>
        <v>5181298.276</v>
      </c>
    </row>
    <row r="9" ht="21.0" customHeight="1">
      <c r="B9" s="760" t="s">
        <v>1424</v>
      </c>
      <c r="C9" s="769">
        <f t="shared" ref="C9:N9" si="4">SUM(C7:C8)</f>
        <v>609431.0345</v>
      </c>
      <c r="D9" s="769">
        <f t="shared" si="4"/>
        <v>592331.8966</v>
      </c>
      <c r="E9" s="769">
        <f t="shared" si="4"/>
        <v>703515.5172</v>
      </c>
      <c r="F9" s="769">
        <f t="shared" si="4"/>
        <v>900853.4483</v>
      </c>
      <c r="G9" s="769">
        <f t="shared" si="4"/>
        <v>718894.8276</v>
      </c>
      <c r="H9" s="769">
        <f t="shared" si="4"/>
        <v>787482.7586</v>
      </c>
      <c r="I9" s="769">
        <f t="shared" si="4"/>
        <v>882780.1724</v>
      </c>
      <c r="J9" s="769">
        <f t="shared" si="4"/>
        <v>885810.3448</v>
      </c>
      <c r="K9" s="769">
        <f t="shared" si="4"/>
        <v>863431.0345</v>
      </c>
      <c r="L9" s="769">
        <f t="shared" si="4"/>
        <v>861793.1034</v>
      </c>
      <c r="M9" s="769">
        <f t="shared" si="4"/>
        <v>895314.6552</v>
      </c>
      <c r="N9" s="769">
        <f t="shared" si="4"/>
        <v>931056.0345</v>
      </c>
      <c r="O9" s="768">
        <f t="shared" si="2"/>
        <v>9632694.828</v>
      </c>
    </row>
    <row r="10" ht="21.0" customHeight="1">
      <c r="B10" s="760" t="s">
        <v>1425</v>
      </c>
      <c r="C10" s="770">
        <f>SUM(C9:N9)</f>
        <v>9632694.828</v>
      </c>
      <c r="D10" s="771"/>
      <c r="E10" s="772" t="s">
        <v>1426</v>
      </c>
      <c r="F10" s="773">
        <f t="shared" ref="F10:F11" si="5">C11*1.16</f>
        <v>403.1284121</v>
      </c>
      <c r="G10" s="771"/>
      <c r="H10" s="774"/>
      <c r="I10" s="774"/>
      <c r="J10" s="774"/>
      <c r="K10" s="774"/>
      <c r="L10" s="774"/>
      <c r="M10" s="774"/>
      <c r="N10" s="774"/>
      <c r="O10" s="774"/>
    </row>
    <row r="11">
      <c r="B11" s="775" t="s">
        <v>1427</v>
      </c>
      <c r="C11" s="773">
        <f>O7/O6</f>
        <v>347.5244932</v>
      </c>
      <c r="E11" s="772" t="s">
        <v>1428</v>
      </c>
      <c r="F11" s="773">
        <f t="shared" si="5"/>
        <v>469.2299422</v>
      </c>
    </row>
    <row r="12">
      <c r="B12" s="775" t="s">
        <v>1429</v>
      </c>
      <c r="C12" s="773">
        <f>O8/O6</f>
        <v>404.5085709</v>
      </c>
      <c r="D12" s="27"/>
      <c r="E12" s="772" t="s">
        <v>1430</v>
      </c>
      <c r="F12" s="773">
        <f>F11+F10</f>
        <v>872.3583543</v>
      </c>
    </row>
    <row r="13">
      <c r="B13" s="766" t="s">
        <v>1431</v>
      </c>
      <c r="C13" s="776">
        <f>'PRONOSTICO DE ALIMENTOS'!G111</f>
        <v>93930</v>
      </c>
      <c r="D13" s="776">
        <f>'PRONOSTICO DE ALIMENTOS'!G221</f>
        <v>87444</v>
      </c>
      <c r="E13" s="776">
        <f>'PRONOSTICO DE ALIMENTOS'!G331</f>
        <v>108376</v>
      </c>
      <c r="F13" s="776">
        <f>'PRONOSTICO DE ALIMENTOS'!G441</f>
        <v>145855</v>
      </c>
      <c r="G13" s="776">
        <f>'PRONOSTICO DE ALIMENTOS'!G551</f>
        <v>107324</v>
      </c>
      <c r="H13" s="776">
        <f>'PRONOSTICO DE ALIMENTOS'!G661</f>
        <v>116368</v>
      </c>
      <c r="I13" s="776">
        <f>'PRONOSTICO DE ALIMENTOS'!G771</f>
        <v>123088</v>
      </c>
      <c r="J13" s="776">
        <f>'PRONOSTICO DE ALIMENTOS'!G881</f>
        <v>130088</v>
      </c>
      <c r="K13" s="776">
        <f>'PRONOSTICO DE ALIMENTOS'!G991</f>
        <v>127232</v>
      </c>
      <c r="L13" s="776">
        <f>'PRONOSTICO DE ALIMENTOS'!G1101</f>
        <v>127624</v>
      </c>
      <c r="M13" s="776">
        <f>'PRONOSTICO DE ALIMENTOS'!G1211</f>
        <v>126196</v>
      </c>
      <c r="N13" s="776">
        <f>'PRONOSTICO DE ALIMENTOS'!G1321</f>
        <v>126504</v>
      </c>
      <c r="O13" s="768">
        <f t="shared" ref="O13:O15" si="6">SUM(C13:N13)</f>
        <v>1420029</v>
      </c>
    </row>
    <row r="14">
      <c r="B14" s="766" t="s">
        <v>1432</v>
      </c>
      <c r="C14" s="767">
        <f>'PRONOSTICO DE BEBIDAS'!F117</f>
        <v>72845.66667</v>
      </c>
      <c r="D14" s="767">
        <f>'PRONOSTICO DE BEBIDAS'!F233</f>
        <v>72774.04762</v>
      </c>
      <c r="E14" s="767">
        <f>'PRONOSTICO DE BEBIDAS'!F349</f>
        <v>86271.10952</v>
      </c>
      <c r="F14" s="767">
        <f>'PRONOSTICO DE BEBIDAS'!F465</f>
        <v>109518.8095</v>
      </c>
      <c r="G14" s="767">
        <f>'PRONOSTICO DE BEBIDAS'!F581</f>
        <v>90727.16857</v>
      </c>
      <c r="H14" s="767">
        <f>'PRONOSTICO DE BEBIDAS'!F697</f>
        <v>96353.42857</v>
      </c>
      <c r="I14" s="767">
        <f>'PRONOSTICO DE BEBIDAS'!F813</f>
        <v>117195.4476</v>
      </c>
      <c r="J14" s="767">
        <f>'PRONOSTICO DE BEBIDAS'!F929</f>
        <v>107039.019</v>
      </c>
      <c r="K14" s="767">
        <f>'PRONOSTICO DE BEBIDAS'!F1045</f>
        <v>106646.1952</v>
      </c>
      <c r="L14" s="767">
        <f>'PRONOSTICO DE BEBIDAS'!F1161</f>
        <v>106320.0952</v>
      </c>
      <c r="M14" s="767">
        <f>'PRONOSTICO DE BEBIDAS'!F1277</f>
        <v>116331.8952</v>
      </c>
      <c r="N14" s="767">
        <f>'PRONOSTICO DE BEBIDAS'!F1393</f>
        <v>122539</v>
      </c>
      <c r="O14" s="768">
        <f t="shared" si="6"/>
        <v>1204561.883</v>
      </c>
    </row>
    <row r="15">
      <c r="B15" s="766" t="s">
        <v>724</v>
      </c>
      <c r="C15" s="777">
        <f t="shared" ref="C15:N15" si="7">C14+C13</f>
        <v>166775.6667</v>
      </c>
      <c r="D15" s="777">
        <f t="shared" si="7"/>
        <v>160218.0476</v>
      </c>
      <c r="E15" s="777">
        <f t="shared" si="7"/>
        <v>194647.1095</v>
      </c>
      <c r="F15" s="777">
        <f t="shared" si="7"/>
        <v>255373.8095</v>
      </c>
      <c r="G15" s="777">
        <f t="shared" si="7"/>
        <v>198051.1686</v>
      </c>
      <c r="H15" s="777">
        <f t="shared" si="7"/>
        <v>212721.4286</v>
      </c>
      <c r="I15" s="777">
        <f t="shared" si="7"/>
        <v>240283.4476</v>
      </c>
      <c r="J15" s="777">
        <f t="shared" si="7"/>
        <v>237127.019</v>
      </c>
      <c r="K15" s="777">
        <f t="shared" si="7"/>
        <v>233878.1952</v>
      </c>
      <c r="L15" s="777">
        <f t="shared" si="7"/>
        <v>233944.0952</v>
      </c>
      <c r="M15" s="777">
        <f t="shared" si="7"/>
        <v>242527.8952</v>
      </c>
      <c r="N15" s="777">
        <f t="shared" si="7"/>
        <v>249043</v>
      </c>
      <c r="O15" s="768">
        <f t="shared" si="6"/>
        <v>2624590.883</v>
      </c>
    </row>
    <row r="16">
      <c r="B16" s="766" t="s">
        <v>1433</v>
      </c>
      <c r="C16" s="218">
        <f t="shared" ref="C16:O16" si="8">C13/C7</f>
        <v>0.3138214286</v>
      </c>
      <c r="D16" s="218">
        <f t="shared" si="8"/>
        <v>0.3104267352</v>
      </c>
      <c r="E16" s="218">
        <f t="shared" si="8"/>
        <v>0.3170727131</v>
      </c>
      <c r="F16" s="218">
        <f t="shared" si="8"/>
        <v>0.325838806</v>
      </c>
      <c r="G16" s="218">
        <f t="shared" si="8"/>
        <v>0.3203371758</v>
      </c>
      <c r="H16" s="218">
        <f t="shared" si="8"/>
        <v>0.316335958</v>
      </c>
      <c r="I16" s="218">
        <f t="shared" si="8"/>
        <v>0.3191088861</v>
      </c>
      <c r="J16" s="218">
        <f t="shared" si="8"/>
        <v>0.3155362998</v>
      </c>
      <c r="K16" s="218">
        <f t="shared" si="8"/>
        <v>0.3241722017</v>
      </c>
      <c r="L16" s="218">
        <f t="shared" si="8"/>
        <v>0.3208300971</v>
      </c>
      <c r="M16" s="218">
        <f t="shared" si="8"/>
        <v>0.3197626911</v>
      </c>
      <c r="N16" s="218">
        <f t="shared" si="8"/>
        <v>0.3201514966</v>
      </c>
      <c r="O16" s="220">
        <f t="shared" si="8"/>
        <v>0.3190075257</v>
      </c>
    </row>
    <row r="17">
      <c r="B17" s="766" t="s">
        <v>1434</v>
      </c>
      <c r="C17" s="218">
        <f t="shared" ref="C17:O17" si="9">C14/C8</f>
        <v>0.234894572</v>
      </c>
      <c r="D17" s="218">
        <f t="shared" si="9"/>
        <v>0.234269645</v>
      </c>
      <c r="E17" s="218">
        <f t="shared" si="9"/>
        <v>0.2385065518</v>
      </c>
      <c r="F17" s="218">
        <f t="shared" si="9"/>
        <v>0.2416438145</v>
      </c>
      <c r="G17" s="218">
        <f t="shared" si="9"/>
        <v>0.2363546269</v>
      </c>
      <c r="H17" s="218">
        <f t="shared" si="9"/>
        <v>0.2296202998</v>
      </c>
      <c r="I17" s="218">
        <f t="shared" si="9"/>
        <v>0.2357791466</v>
      </c>
      <c r="J17" s="218">
        <f t="shared" si="9"/>
        <v>0.2260427127</v>
      </c>
      <c r="K17" s="218">
        <f t="shared" si="9"/>
        <v>0.2264499112</v>
      </c>
      <c r="L17" s="218">
        <f t="shared" si="9"/>
        <v>0.2291381363</v>
      </c>
      <c r="M17" s="218">
        <f t="shared" si="9"/>
        <v>0.2323573192</v>
      </c>
      <c r="N17" s="218">
        <f t="shared" si="9"/>
        <v>0.2286524736</v>
      </c>
      <c r="O17" s="220">
        <f t="shared" si="9"/>
        <v>0.2324826363</v>
      </c>
    </row>
    <row r="18">
      <c r="B18" s="766" t="s">
        <v>1435</v>
      </c>
      <c r="C18" s="218">
        <f t="shared" ref="C18:O18" si="10">(C13+C14)/C9</f>
        <v>0.2736579813</v>
      </c>
      <c r="D18" s="218">
        <f t="shared" si="10"/>
        <v>0.2704869492</v>
      </c>
      <c r="E18" s="218">
        <f t="shared" si="10"/>
        <v>0.2766777772</v>
      </c>
      <c r="F18" s="218">
        <f t="shared" si="10"/>
        <v>0.2834798601</v>
      </c>
      <c r="G18" s="218">
        <f t="shared" si="10"/>
        <v>0.2754939401</v>
      </c>
      <c r="H18" s="218">
        <f t="shared" si="10"/>
        <v>0.2701283631</v>
      </c>
      <c r="I18" s="218">
        <f t="shared" si="10"/>
        <v>0.2721894478</v>
      </c>
      <c r="J18" s="218">
        <f t="shared" si="10"/>
        <v>0.2676950212</v>
      </c>
      <c r="K18" s="218">
        <f t="shared" si="10"/>
        <v>0.2708707307</v>
      </c>
      <c r="L18" s="218">
        <f t="shared" si="10"/>
        <v>0.2714620183</v>
      </c>
      <c r="M18" s="218">
        <f t="shared" si="10"/>
        <v>0.2708856533</v>
      </c>
      <c r="N18" s="218">
        <f t="shared" si="10"/>
        <v>0.2674844379</v>
      </c>
      <c r="O18" s="220">
        <f t="shared" si="10"/>
        <v>0.2724669399</v>
      </c>
    </row>
    <row r="19">
      <c r="D19" s="27"/>
    </row>
    <row r="23">
      <c r="B23" s="756"/>
      <c r="C23" s="778" t="s">
        <v>995</v>
      </c>
    </row>
    <row r="24">
      <c r="B24" s="779" t="s">
        <v>1417</v>
      </c>
      <c r="C24" s="780" t="str">
        <f t="shared" ref="C24:N24" si="11">C3</f>
        <v>Enero</v>
      </c>
      <c r="D24" s="780" t="str">
        <f t="shared" si="11"/>
        <v>Febrero</v>
      </c>
      <c r="E24" s="780" t="str">
        <f t="shared" si="11"/>
        <v>Marzo</v>
      </c>
      <c r="F24" s="780" t="str">
        <f t="shared" si="11"/>
        <v>Abril</v>
      </c>
      <c r="G24" s="780" t="str">
        <f t="shared" si="11"/>
        <v>Mayo</v>
      </c>
      <c r="H24" s="780" t="str">
        <f t="shared" si="11"/>
        <v>Junio</v>
      </c>
      <c r="I24" s="780" t="str">
        <f t="shared" si="11"/>
        <v>Julio</v>
      </c>
      <c r="J24" s="780" t="str">
        <f t="shared" si="11"/>
        <v>Agosto</v>
      </c>
      <c r="K24" s="780" t="str">
        <f t="shared" si="11"/>
        <v>Septiembre </v>
      </c>
      <c r="L24" s="780" t="str">
        <f t="shared" si="11"/>
        <v>Octubre</v>
      </c>
      <c r="M24" s="780" t="str">
        <f t="shared" si="11"/>
        <v>Noviembre</v>
      </c>
      <c r="N24" s="780" t="str">
        <f t="shared" si="11"/>
        <v>Diciembre</v>
      </c>
      <c r="O24" s="779" t="s">
        <v>1418</v>
      </c>
    </row>
    <row r="25">
      <c r="B25" s="781"/>
      <c r="C25" s="781"/>
      <c r="D25" s="781"/>
      <c r="E25" s="781"/>
      <c r="F25" s="781"/>
      <c r="G25" s="781"/>
      <c r="H25" s="781"/>
      <c r="I25" s="781"/>
      <c r="J25" s="781"/>
      <c r="K25" s="781"/>
      <c r="L25" s="781"/>
      <c r="M25" s="781"/>
      <c r="N25" s="781"/>
      <c r="O25" s="781"/>
    </row>
    <row r="27">
      <c r="A27" s="782" t="s">
        <v>1436</v>
      </c>
      <c r="B27" s="779" t="s">
        <v>997</v>
      </c>
    </row>
    <row r="28" ht="21.0" customHeight="1">
      <c r="A28" s="783"/>
      <c r="B28" s="784" t="str">
        <f>'Listado de personal con sueldo'!B5</f>
        <v>Gerente</v>
      </c>
      <c r="C28" s="776">
        <f>'Listado de personal con sueldo'!D5</f>
        <v>21000</v>
      </c>
      <c r="D28" s="785">
        <f t="shared" ref="D28:N28" si="12">C28</f>
        <v>21000</v>
      </c>
      <c r="E28" s="785">
        <f t="shared" si="12"/>
        <v>21000</v>
      </c>
      <c r="F28" s="785">
        <f t="shared" si="12"/>
        <v>21000</v>
      </c>
      <c r="G28" s="785">
        <f t="shared" si="12"/>
        <v>21000</v>
      </c>
      <c r="H28" s="785">
        <f t="shared" si="12"/>
        <v>21000</v>
      </c>
      <c r="I28" s="785">
        <f t="shared" si="12"/>
        <v>21000</v>
      </c>
      <c r="J28" s="785">
        <f t="shared" si="12"/>
        <v>21000</v>
      </c>
      <c r="K28" s="785">
        <f t="shared" si="12"/>
        <v>21000</v>
      </c>
      <c r="L28" s="785">
        <f t="shared" si="12"/>
        <v>21000</v>
      </c>
      <c r="M28" s="785">
        <f t="shared" si="12"/>
        <v>21000</v>
      </c>
      <c r="N28" s="785">
        <f t="shared" si="12"/>
        <v>21000</v>
      </c>
      <c r="O28" s="786">
        <f t="shared" ref="O28:O39" si="14">SUM(C28:N28)</f>
        <v>252000</v>
      </c>
      <c r="P28" s="763"/>
    </row>
    <row r="29" ht="21.0" customHeight="1">
      <c r="A29" s="783"/>
      <c r="B29" s="784" t="str">
        <f>'Listado de personal con sueldo'!B6</f>
        <v>Contralor de costos </v>
      </c>
      <c r="C29" s="776">
        <f>'Listado de personal con sueldo'!D6</f>
        <v>9500</v>
      </c>
      <c r="D29" s="785">
        <f t="shared" ref="D29:N29" si="13">C29</f>
        <v>9500</v>
      </c>
      <c r="E29" s="785">
        <f t="shared" si="13"/>
        <v>9500</v>
      </c>
      <c r="F29" s="785">
        <f t="shared" si="13"/>
        <v>9500</v>
      </c>
      <c r="G29" s="785">
        <f t="shared" si="13"/>
        <v>9500</v>
      </c>
      <c r="H29" s="785">
        <f t="shared" si="13"/>
        <v>9500</v>
      </c>
      <c r="I29" s="785">
        <f t="shared" si="13"/>
        <v>9500</v>
      </c>
      <c r="J29" s="785">
        <f t="shared" si="13"/>
        <v>9500</v>
      </c>
      <c r="K29" s="785">
        <f t="shared" si="13"/>
        <v>9500</v>
      </c>
      <c r="L29" s="785">
        <f t="shared" si="13"/>
        <v>9500</v>
      </c>
      <c r="M29" s="785">
        <f t="shared" si="13"/>
        <v>9500</v>
      </c>
      <c r="N29" s="785">
        <f t="shared" si="13"/>
        <v>9500</v>
      </c>
      <c r="O29" s="786">
        <f t="shared" si="14"/>
        <v>114000</v>
      </c>
    </row>
    <row r="30" ht="21.0" customHeight="1">
      <c r="A30" s="783"/>
      <c r="B30" s="784" t="str">
        <f>'Listado de personal con sueldo'!B7</f>
        <v>Almacenista</v>
      </c>
      <c r="C30" s="776">
        <f>'Listado de personal con sueldo'!D7</f>
        <v>9500</v>
      </c>
      <c r="D30" s="785">
        <f t="shared" ref="D30:N30" si="15">C30</f>
        <v>9500</v>
      </c>
      <c r="E30" s="785">
        <f t="shared" si="15"/>
        <v>9500</v>
      </c>
      <c r="F30" s="785">
        <f t="shared" si="15"/>
        <v>9500</v>
      </c>
      <c r="G30" s="785">
        <f t="shared" si="15"/>
        <v>9500</v>
      </c>
      <c r="H30" s="785">
        <f t="shared" si="15"/>
        <v>9500</v>
      </c>
      <c r="I30" s="785">
        <f t="shared" si="15"/>
        <v>9500</v>
      </c>
      <c r="J30" s="785">
        <f t="shared" si="15"/>
        <v>9500</v>
      </c>
      <c r="K30" s="785">
        <f t="shared" si="15"/>
        <v>9500</v>
      </c>
      <c r="L30" s="785">
        <f t="shared" si="15"/>
        <v>9500</v>
      </c>
      <c r="M30" s="785">
        <f t="shared" si="15"/>
        <v>9500</v>
      </c>
      <c r="N30" s="785">
        <f t="shared" si="15"/>
        <v>9500</v>
      </c>
      <c r="O30" s="786">
        <f t="shared" si="14"/>
        <v>114000</v>
      </c>
    </row>
    <row r="31" ht="21.0" customHeight="1">
      <c r="A31" s="783"/>
      <c r="B31" s="784" t="str">
        <f>'Listado de personal con sueldo'!B8</f>
        <v>Mantenimiento</v>
      </c>
      <c r="C31" s="776">
        <f>'Listado de personal con sueldo'!D8</f>
        <v>1500</v>
      </c>
      <c r="D31" s="785">
        <f t="shared" ref="D31:N31" si="16">C31</f>
        <v>1500</v>
      </c>
      <c r="E31" s="785">
        <f t="shared" si="16"/>
        <v>1500</v>
      </c>
      <c r="F31" s="785">
        <f t="shared" si="16"/>
        <v>1500</v>
      </c>
      <c r="G31" s="785">
        <f t="shared" si="16"/>
        <v>1500</v>
      </c>
      <c r="H31" s="785">
        <f t="shared" si="16"/>
        <v>1500</v>
      </c>
      <c r="I31" s="785">
        <f t="shared" si="16"/>
        <v>1500</v>
      </c>
      <c r="J31" s="785">
        <f t="shared" si="16"/>
        <v>1500</v>
      </c>
      <c r="K31" s="785">
        <f t="shared" si="16"/>
        <v>1500</v>
      </c>
      <c r="L31" s="785">
        <f t="shared" si="16"/>
        <v>1500</v>
      </c>
      <c r="M31" s="785">
        <f t="shared" si="16"/>
        <v>1500</v>
      </c>
      <c r="N31" s="785">
        <f t="shared" si="16"/>
        <v>1500</v>
      </c>
      <c r="O31" s="786">
        <f t="shared" si="14"/>
        <v>18000</v>
      </c>
    </row>
    <row r="32" ht="21.0" hidden="1" customHeight="1">
      <c r="A32" s="783"/>
      <c r="B32" s="784" t="str">
        <f>'Listado de personal con sueldo'!B9</f>
        <v/>
      </c>
      <c r="C32" s="776">
        <f>'Listado de personal con sueldo'!D9</f>
        <v>0</v>
      </c>
      <c r="D32" s="785">
        <f t="shared" ref="D32:N32" si="17">C32</f>
        <v>0</v>
      </c>
      <c r="E32" s="785">
        <f t="shared" si="17"/>
        <v>0</v>
      </c>
      <c r="F32" s="785">
        <f t="shared" si="17"/>
        <v>0</v>
      </c>
      <c r="G32" s="785">
        <f t="shared" si="17"/>
        <v>0</v>
      </c>
      <c r="H32" s="785">
        <f t="shared" si="17"/>
        <v>0</v>
      </c>
      <c r="I32" s="785">
        <f t="shared" si="17"/>
        <v>0</v>
      </c>
      <c r="J32" s="785">
        <f t="shared" si="17"/>
        <v>0</v>
      </c>
      <c r="K32" s="785">
        <f t="shared" si="17"/>
        <v>0</v>
      </c>
      <c r="L32" s="785">
        <f t="shared" si="17"/>
        <v>0</v>
      </c>
      <c r="M32" s="785">
        <f t="shared" si="17"/>
        <v>0</v>
      </c>
      <c r="N32" s="785">
        <f t="shared" si="17"/>
        <v>0</v>
      </c>
      <c r="O32" s="786">
        <f t="shared" si="14"/>
        <v>0</v>
      </c>
    </row>
    <row r="33" ht="21.0" hidden="1" customHeight="1">
      <c r="A33" s="783"/>
      <c r="B33" s="784" t="str">
        <f>'Listado de personal con sueldo'!B10</f>
        <v/>
      </c>
      <c r="C33" s="776">
        <f>'Listado de personal con sueldo'!D10</f>
        <v>0</v>
      </c>
      <c r="D33" s="785">
        <f t="shared" ref="D33:N33" si="18">C33</f>
        <v>0</v>
      </c>
      <c r="E33" s="785">
        <f t="shared" si="18"/>
        <v>0</v>
      </c>
      <c r="F33" s="785">
        <f t="shared" si="18"/>
        <v>0</v>
      </c>
      <c r="G33" s="785">
        <f t="shared" si="18"/>
        <v>0</v>
      </c>
      <c r="H33" s="785">
        <f t="shared" si="18"/>
        <v>0</v>
      </c>
      <c r="I33" s="785">
        <f t="shared" si="18"/>
        <v>0</v>
      </c>
      <c r="J33" s="785">
        <f t="shared" si="18"/>
        <v>0</v>
      </c>
      <c r="K33" s="785">
        <f t="shared" si="18"/>
        <v>0</v>
      </c>
      <c r="L33" s="785">
        <f t="shared" si="18"/>
        <v>0</v>
      </c>
      <c r="M33" s="785">
        <f t="shared" si="18"/>
        <v>0</v>
      </c>
      <c r="N33" s="785">
        <f t="shared" si="18"/>
        <v>0</v>
      </c>
      <c r="O33" s="786">
        <f t="shared" si="14"/>
        <v>0</v>
      </c>
    </row>
    <row r="34" ht="21.0" hidden="1" customHeight="1">
      <c r="A34" s="783"/>
      <c r="B34" s="784" t="str">
        <f>'Listado de personal con sueldo'!B11</f>
        <v/>
      </c>
      <c r="C34" s="776" t="str">
        <f>'Listado de personal con sueldo'!D11</f>
        <v/>
      </c>
      <c r="D34" s="785" t="str">
        <f t="shared" ref="D34:N34" si="19">C34</f>
        <v/>
      </c>
      <c r="E34" s="785" t="str">
        <f t="shared" si="19"/>
        <v/>
      </c>
      <c r="F34" s="785" t="str">
        <f t="shared" si="19"/>
        <v/>
      </c>
      <c r="G34" s="785" t="str">
        <f t="shared" si="19"/>
        <v/>
      </c>
      <c r="H34" s="785" t="str">
        <f t="shared" si="19"/>
        <v/>
      </c>
      <c r="I34" s="785" t="str">
        <f t="shared" si="19"/>
        <v/>
      </c>
      <c r="J34" s="785" t="str">
        <f t="shared" si="19"/>
        <v/>
      </c>
      <c r="K34" s="785" t="str">
        <f t="shared" si="19"/>
        <v/>
      </c>
      <c r="L34" s="785" t="str">
        <f t="shared" si="19"/>
        <v/>
      </c>
      <c r="M34" s="785" t="str">
        <f t="shared" si="19"/>
        <v/>
      </c>
      <c r="N34" s="785" t="str">
        <f t="shared" si="19"/>
        <v/>
      </c>
      <c r="O34" s="786">
        <f t="shared" si="14"/>
        <v>0</v>
      </c>
    </row>
    <row r="35" ht="21.0" hidden="1" customHeight="1">
      <c r="A35" s="783"/>
      <c r="B35" s="784" t="str">
        <f>'Listado de personal con sueldo'!B12</f>
        <v/>
      </c>
      <c r="C35" s="776" t="str">
        <f>'Listado de personal con sueldo'!D12</f>
        <v/>
      </c>
      <c r="D35" s="785" t="str">
        <f t="shared" ref="D35:N35" si="20">C35</f>
        <v/>
      </c>
      <c r="E35" s="785" t="str">
        <f t="shared" si="20"/>
        <v/>
      </c>
      <c r="F35" s="785" t="str">
        <f t="shared" si="20"/>
        <v/>
      </c>
      <c r="G35" s="785" t="str">
        <f t="shared" si="20"/>
        <v/>
      </c>
      <c r="H35" s="785" t="str">
        <f t="shared" si="20"/>
        <v/>
      </c>
      <c r="I35" s="785" t="str">
        <f t="shared" si="20"/>
        <v/>
      </c>
      <c r="J35" s="785" t="str">
        <f t="shared" si="20"/>
        <v/>
      </c>
      <c r="K35" s="785" t="str">
        <f t="shared" si="20"/>
        <v/>
      </c>
      <c r="L35" s="785" t="str">
        <f t="shared" si="20"/>
        <v/>
      </c>
      <c r="M35" s="785" t="str">
        <f t="shared" si="20"/>
        <v/>
      </c>
      <c r="N35" s="785" t="str">
        <f t="shared" si="20"/>
        <v/>
      </c>
      <c r="O35" s="786">
        <f t="shared" si="14"/>
        <v>0</v>
      </c>
    </row>
    <row r="36" ht="21.0" hidden="1" customHeight="1">
      <c r="A36" s="783" t="str">
        <f>'Listado de personal con sueldo'!A13</f>
        <v/>
      </c>
      <c r="B36" s="784" t="str">
        <f>'Listado de personal con sueldo'!B13</f>
        <v/>
      </c>
      <c r="C36" s="776" t="str">
        <f>'Listado de personal con sueldo'!D13</f>
        <v/>
      </c>
      <c r="D36" s="785" t="str">
        <f t="shared" ref="D36:N36" si="21">C36</f>
        <v/>
      </c>
      <c r="E36" s="785" t="str">
        <f t="shared" si="21"/>
        <v/>
      </c>
      <c r="F36" s="785" t="str">
        <f t="shared" si="21"/>
        <v/>
      </c>
      <c r="G36" s="785" t="str">
        <f t="shared" si="21"/>
        <v/>
      </c>
      <c r="H36" s="785" t="str">
        <f t="shared" si="21"/>
        <v/>
      </c>
      <c r="I36" s="785" t="str">
        <f t="shared" si="21"/>
        <v/>
      </c>
      <c r="J36" s="785" t="str">
        <f t="shared" si="21"/>
        <v/>
      </c>
      <c r="K36" s="785" t="str">
        <f t="shared" si="21"/>
        <v/>
      </c>
      <c r="L36" s="785" t="str">
        <f t="shared" si="21"/>
        <v/>
      </c>
      <c r="M36" s="785" t="str">
        <f t="shared" si="21"/>
        <v/>
      </c>
      <c r="N36" s="785" t="str">
        <f t="shared" si="21"/>
        <v/>
      </c>
      <c r="O36" s="786">
        <f t="shared" si="14"/>
        <v>0</v>
      </c>
    </row>
    <row r="37" ht="21.0" hidden="1" customHeight="1">
      <c r="A37" s="783" t="str">
        <f>'Listado de personal con sueldo'!A14</f>
        <v/>
      </c>
      <c r="B37" s="784" t="str">
        <f>'Listado de personal con sueldo'!B14</f>
        <v/>
      </c>
      <c r="C37" s="776" t="str">
        <f>'Listado de personal con sueldo'!D14</f>
        <v/>
      </c>
      <c r="D37" s="785" t="str">
        <f t="shared" ref="D37:N37" si="22">C37</f>
        <v/>
      </c>
      <c r="E37" s="785" t="str">
        <f t="shared" si="22"/>
        <v/>
      </c>
      <c r="F37" s="785" t="str">
        <f t="shared" si="22"/>
        <v/>
      </c>
      <c r="G37" s="785" t="str">
        <f t="shared" si="22"/>
        <v/>
      </c>
      <c r="H37" s="785" t="str">
        <f t="shared" si="22"/>
        <v/>
      </c>
      <c r="I37" s="785" t="str">
        <f t="shared" si="22"/>
        <v/>
      </c>
      <c r="J37" s="785" t="str">
        <f t="shared" si="22"/>
        <v/>
      </c>
      <c r="K37" s="785" t="str">
        <f t="shared" si="22"/>
        <v/>
      </c>
      <c r="L37" s="785" t="str">
        <f t="shared" si="22"/>
        <v/>
      </c>
      <c r="M37" s="785" t="str">
        <f t="shared" si="22"/>
        <v/>
      </c>
      <c r="N37" s="785" t="str">
        <f t="shared" si="22"/>
        <v/>
      </c>
      <c r="O37" s="786">
        <f t="shared" si="14"/>
        <v>0</v>
      </c>
    </row>
    <row r="38" ht="21.0" hidden="1" customHeight="1">
      <c r="A38" s="783" t="str">
        <f>'Listado de personal con sueldo'!A15</f>
        <v/>
      </c>
      <c r="B38" s="784" t="str">
        <f>'Listado de personal con sueldo'!B15</f>
        <v/>
      </c>
      <c r="C38" s="776" t="str">
        <f>'Listado de personal con sueldo'!D15</f>
        <v/>
      </c>
      <c r="D38" s="785" t="str">
        <f t="shared" ref="D38:N38" si="23">C38</f>
        <v/>
      </c>
      <c r="E38" s="785" t="str">
        <f t="shared" si="23"/>
        <v/>
      </c>
      <c r="F38" s="785" t="str">
        <f t="shared" si="23"/>
        <v/>
      </c>
      <c r="G38" s="785" t="str">
        <f t="shared" si="23"/>
        <v/>
      </c>
      <c r="H38" s="785" t="str">
        <f t="shared" si="23"/>
        <v/>
      </c>
      <c r="I38" s="785" t="str">
        <f t="shared" si="23"/>
        <v/>
      </c>
      <c r="J38" s="785" t="str">
        <f t="shared" si="23"/>
        <v/>
      </c>
      <c r="K38" s="785" t="str">
        <f t="shared" si="23"/>
        <v/>
      </c>
      <c r="L38" s="785" t="str">
        <f t="shared" si="23"/>
        <v/>
      </c>
      <c r="M38" s="785" t="str">
        <f t="shared" si="23"/>
        <v/>
      </c>
      <c r="N38" s="785" t="str">
        <f t="shared" si="23"/>
        <v/>
      </c>
      <c r="O38" s="786">
        <f t="shared" si="14"/>
        <v>0</v>
      </c>
    </row>
    <row r="39" ht="21.0" hidden="1" customHeight="1">
      <c r="A39" s="783" t="str">
        <f>'Listado de personal con sueldo'!A16</f>
        <v/>
      </c>
      <c r="B39" s="784" t="str">
        <f>'Listado de personal con sueldo'!B16</f>
        <v/>
      </c>
      <c r="C39" s="776" t="str">
        <f>'Listado de personal con sueldo'!D16</f>
        <v/>
      </c>
      <c r="D39" s="785" t="str">
        <f t="shared" ref="D39:N39" si="24">C39</f>
        <v/>
      </c>
      <c r="E39" s="785" t="str">
        <f t="shared" si="24"/>
        <v/>
      </c>
      <c r="F39" s="785" t="str">
        <f t="shared" si="24"/>
        <v/>
      </c>
      <c r="G39" s="785" t="str">
        <f t="shared" si="24"/>
        <v/>
      </c>
      <c r="H39" s="785" t="str">
        <f t="shared" si="24"/>
        <v/>
      </c>
      <c r="I39" s="785" t="str">
        <f t="shared" si="24"/>
        <v/>
      </c>
      <c r="J39" s="785" t="str">
        <f t="shared" si="24"/>
        <v/>
      </c>
      <c r="K39" s="785" t="str">
        <f t="shared" si="24"/>
        <v/>
      </c>
      <c r="L39" s="785" t="str">
        <f t="shared" si="24"/>
        <v/>
      </c>
      <c r="M39" s="785" t="str">
        <f t="shared" si="24"/>
        <v/>
      </c>
      <c r="N39" s="785" t="str">
        <f t="shared" si="24"/>
        <v/>
      </c>
      <c r="O39" s="786">
        <f t="shared" si="14"/>
        <v>0</v>
      </c>
    </row>
    <row r="40" ht="21.0" customHeight="1">
      <c r="A40" s="787">
        <f>SUM(A28:A39)</f>
        <v>0</v>
      </c>
      <c r="B40" s="788" t="s">
        <v>1004</v>
      </c>
      <c r="C40" s="789">
        <f t="shared" ref="C40:O40" si="25">SUM(C28:C39)</f>
        <v>41500</v>
      </c>
      <c r="D40" s="789">
        <f t="shared" si="25"/>
        <v>41500</v>
      </c>
      <c r="E40" s="789">
        <f t="shared" si="25"/>
        <v>41500</v>
      </c>
      <c r="F40" s="789">
        <f t="shared" si="25"/>
        <v>41500</v>
      </c>
      <c r="G40" s="789">
        <f t="shared" si="25"/>
        <v>41500</v>
      </c>
      <c r="H40" s="789">
        <f t="shared" si="25"/>
        <v>41500</v>
      </c>
      <c r="I40" s="789">
        <f t="shared" si="25"/>
        <v>41500</v>
      </c>
      <c r="J40" s="789">
        <f t="shared" si="25"/>
        <v>41500</v>
      </c>
      <c r="K40" s="789">
        <f t="shared" si="25"/>
        <v>41500</v>
      </c>
      <c r="L40" s="789">
        <f t="shared" si="25"/>
        <v>41500</v>
      </c>
      <c r="M40" s="789">
        <f t="shared" si="25"/>
        <v>41500</v>
      </c>
      <c r="N40" s="789">
        <f t="shared" si="25"/>
        <v>41500</v>
      </c>
      <c r="O40" s="789">
        <f t="shared" si="25"/>
        <v>498000</v>
      </c>
      <c r="P40" s="27" t="s">
        <v>1437</v>
      </c>
    </row>
    <row r="41" ht="21.0" customHeight="1">
      <c r="A41" s="790"/>
    </row>
    <row r="42" ht="21.0" customHeight="1">
      <c r="A42" s="790"/>
      <c r="B42" s="779" t="s">
        <v>1005</v>
      </c>
    </row>
    <row r="43" ht="21.0" customHeight="1">
      <c r="A43" s="790"/>
      <c r="B43" s="791" t="s">
        <v>1438</v>
      </c>
      <c r="C43" s="57"/>
      <c r="D43" s="57"/>
      <c r="E43" s="57"/>
      <c r="F43" s="57"/>
      <c r="G43" s="57"/>
      <c r="H43" s="57"/>
      <c r="I43" s="57"/>
      <c r="J43" s="57"/>
      <c r="K43" s="57"/>
      <c r="L43" s="57"/>
      <c r="M43" s="57"/>
      <c r="N43" s="57"/>
    </row>
    <row r="44" ht="21.0" customHeight="1">
      <c r="A44" s="783"/>
      <c r="B44" s="784" t="str">
        <f>'Listado de personal con sueldo'!B21</f>
        <v>Chef ejecutivo</v>
      </c>
      <c r="C44" s="792">
        <f>'Listado de personal con sueldo'!D21</f>
        <v>16000</v>
      </c>
      <c r="D44" s="792">
        <f t="shared" ref="D44:N44" si="26">C44</f>
        <v>16000</v>
      </c>
      <c r="E44" s="792">
        <f t="shared" si="26"/>
        <v>16000</v>
      </c>
      <c r="F44" s="792">
        <f t="shared" si="26"/>
        <v>16000</v>
      </c>
      <c r="G44" s="792">
        <f t="shared" si="26"/>
        <v>16000</v>
      </c>
      <c r="H44" s="792">
        <f t="shared" si="26"/>
        <v>16000</v>
      </c>
      <c r="I44" s="792">
        <f t="shared" si="26"/>
        <v>16000</v>
      </c>
      <c r="J44" s="792">
        <f t="shared" si="26"/>
        <v>16000</v>
      </c>
      <c r="K44" s="792">
        <f t="shared" si="26"/>
        <v>16000</v>
      </c>
      <c r="L44" s="792">
        <f t="shared" si="26"/>
        <v>16000</v>
      </c>
      <c r="M44" s="792">
        <f t="shared" si="26"/>
        <v>16000</v>
      </c>
      <c r="N44" s="792">
        <f t="shared" si="26"/>
        <v>16000</v>
      </c>
      <c r="O44" s="786">
        <f t="shared" ref="O44:O55" si="28">SUM(C44:N44)</f>
        <v>192000</v>
      </c>
    </row>
    <row r="45" ht="21.0" customHeight="1">
      <c r="A45" s="783"/>
      <c r="B45" s="784" t="str">
        <f>'Listado de personal con sueldo'!B22</f>
        <v>Cocineros de linea</v>
      </c>
      <c r="C45" s="792">
        <f>'Listado de personal con sueldo'!D22</f>
        <v>18000</v>
      </c>
      <c r="D45" s="792">
        <f t="shared" ref="D45:N45" si="27">C45</f>
        <v>18000</v>
      </c>
      <c r="E45" s="792">
        <f t="shared" si="27"/>
        <v>18000</v>
      </c>
      <c r="F45" s="792">
        <f t="shared" si="27"/>
        <v>18000</v>
      </c>
      <c r="G45" s="792">
        <f t="shared" si="27"/>
        <v>18000</v>
      </c>
      <c r="H45" s="792">
        <f t="shared" si="27"/>
        <v>18000</v>
      </c>
      <c r="I45" s="792">
        <f t="shared" si="27"/>
        <v>18000</v>
      </c>
      <c r="J45" s="792">
        <f t="shared" si="27"/>
        <v>18000</v>
      </c>
      <c r="K45" s="792">
        <f t="shared" si="27"/>
        <v>18000</v>
      </c>
      <c r="L45" s="792">
        <f t="shared" si="27"/>
        <v>18000</v>
      </c>
      <c r="M45" s="792">
        <f t="shared" si="27"/>
        <v>18000</v>
      </c>
      <c r="N45" s="792">
        <f t="shared" si="27"/>
        <v>18000</v>
      </c>
      <c r="O45" s="786">
        <f t="shared" si="28"/>
        <v>216000</v>
      </c>
    </row>
    <row r="46" ht="21.0" customHeight="1">
      <c r="A46" s="783"/>
      <c r="B46" s="784" t="str">
        <f>'Listado de personal con sueldo'!B23</f>
        <v>Chef patissier o panadería</v>
      </c>
      <c r="C46" s="792">
        <f>'Listado de personal con sueldo'!D23</f>
        <v>12000</v>
      </c>
      <c r="D46" s="792">
        <f t="shared" ref="D46:N46" si="29">C46</f>
        <v>12000</v>
      </c>
      <c r="E46" s="792">
        <f t="shared" si="29"/>
        <v>12000</v>
      </c>
      <c r="F46" s="792">
        <f t="shared" si="29"/>
        <v>12000</v>
      </c>
      <c r="G46" s="792">
        <f t="shared" si="29"/>
        <v>12000</v>
      </c>
      <c r="H46" s="792">
        <f t="shared" si="29"/>
        <v>12000</v>
      </c>
      <c r="I46" s="792">
        <f t="shared" si="29"/>
        <v>12000</v>
      </c>
      <c r="J46" s="792">
        <f t="shared" si="29"/>
        <v>12000</v>
      </c>
      <c r="K46" s="792">
        <f t="shared" si="29"/>
        <v>12000</v>
      </c>
      <c r="L46" s="792">
        <f t="shared" si="29"/>
        <v>12000</v>
      </c>
      <c r="M46" s="792">
        <f t="shared" si="29"/>
        <v>12000</v>
      </c>
      <c r="N46" s="792">
        <f t="shared" si="29"/>
        <v>12000</v>
      </c>
      <c r="O46" s="786">
        <f t="shared" si="28"/>
        <v>144000</v>
      </c>
    </row>
    <row r="47" ht="21.0" customHeight="1">
      <c r="A47" s="783"/>
      <c r="B47" s="784" t="str">
        <f>'Listado de personal con sueldo'!B24</f>
        <v>Producción</v>
      </c>
      <c r="C47" s="792">
        <f>'Listado de personal con sueldo'!D24</f>
        <v>12000</v>
      </c>
      <c r="D47" s="792">
        <f t="shared" ref="D47:N47" si="30">C47</f>
        <v>12000</v>
      </c>
      <c r="E47" s="792">
        <f t="shared" si="30"/>
        <v>12000</v>
      </c>
      <c r="F47" s="792">
        <f t="shared" si="30"/>
        <v>12000</v>
      </c>
      <c r="G47" s="792">
        <f t="shared" si="30"/>
        <v>12000</v>
      </c>
      <c r="H47" s="792">
        <f t="shared" si="30"/>
        <v>12000</v>
      </c>
      <c r="I47" s="792">
        <f t="shared" si="30"/>
        <v>12000</v>
      </c>
      <c r="J47" s="792">
        <f t="shared" si="30"/>
        <v>12000</v>
      </c>
      <c r="K47" s="792">
        <f t="shared" si="30"/>
        <v>12000</v>
      </c>
      <c r="L47" s="792">
        <f t="shared" si="30"/>
        <v>12000</v>
      </c>
      <c r="M47" s="792">
        <f t="shared" si="30"/>
        <v>12000</v>
      </c>
      <c r="N47" s="792">
        <f t="shared" si="30"/>
        <v>12000</v>
      </c>
      <c r="O47" s="786">
        <f t="shared" si="28"/>
        <v>144000</v>
      </c>
    </row>
    <row r="48" ht="21.0" customHeight="1">
      <c r="A48" s="783"/>
      <c r="B48" s="784" t="str">
        <f>'Listado de personal con sueldo'!B25</f>
        <v>Lavaloza </v>
      </c>
      <c r="C48" s="792">
        <f>'Listado de personal con sueldo'!D25</f>
        <v>8000</v>
      </c>
      <c r="D48" s="792">
        <f t="shared" ref="D48:N48" si="31">C48</f>
        <v>8000</v>
      </c>
      <c r="E48" s="792">
        <f t="shared" si="31"/>
        <v>8000</v>
      </c>
      <c r="F48" s="792">
        <f t="shared" si="31"/>
        <v>8000</v>
      </c>
      <c r="G48" s="792">
        <f t="shared" si="31"/>
        <v>8000</v>
      </c>
      <c r="H48" s="792">
        <f t="shared" si="31"/>
        <v>8000</v>
      </c>
      <c r="I48" s="792">
        <f t="shared" si="31"/>
        <v>8000</v>
      </c>
      <c r="J48" s="792">
        <f t="shared" si="31"/>
        <v>8000</v>
      </c>
      <c r="K48" s="792">
        <f t="shared" si="31"/>
        <v>8000</v>
      </c>
      <c r="L48" s="792">
        <f t="shared" si="31"/>
        <v>8000</v>
      </c>
      <c r="M48" s="792">
        <f t="shared" si="31"/>
        <v>8000</v>
      </c>
      <c r="N48" s="792">
        <f t="shared" si="31"/>
        <v>8000</v>
      </c>
      <c r="O48" s="786">
        <f t="shared" si="28"/>
        <v>96000</v>
      </c>
    </row>
    <row r="49" ht="21.0" hidden="1" customHeight="1">
      <c r="A49" s="783"/>
      <c r="B49" s="784" t="str">
        <f>'Listado de personal con sueldo'!B26</f>
        <v/>
      </c>
      <c r="C49" s="792" t="str">
        <f>'Listado de personal con sueldo'!D26</f>
        <v/>
      </c>
      <c r="D49" s="792" t="str">
        <f t="shared" ref="D49:N49" si="32">C49</f>
        <v/>
      </c>
      <c r="E49" s="792" t="str">
        <f t="shared" si="32"/>
        <v/>
      </c>
      <c r="F49" s="792" t="str">
        <f t="shared" si="32"/>
        <v/>
      </c>
      <c r="G49" s="792" t="str">
        <f t="shared" si="32"/>
        <v/>
      </c>
      <c r="H49" s="792" t="str">
        <f t="shared" si="32"/>
        <v/>
      </c>
      <c r="I49" s="792" t="str">
        <f t="shared" si="32"/>
        <v/>
      </c>
      <c r="J49" s="792" t="str">
        <f t="shared" si="32"/>
        <v/>
      </c>
      <c r="K49" s="792" t="str">
        <f t="shared" si="32"/>
        <v/>
      </c>
      <c r="L49" s="792" t="str">
        <f t="shared" si="32"/>
        <v/>
      </c>
      <c r="M49" s="792" t="str">
        <f t="shared" si="32"/>
        <v/>
      </c>
      <c r="N49" s="792" t="str">
        <f t="shared" si="32"/>
        <v/>
      </c>
      <c r="O49" s="786">
        <f t="shared" si="28"/>
        <v>0</v>
      </c>
    </row>
    <row r="50" ht="21.0" hidden="1" customHeight="1">
      <c r="A50" s="783"/>
      <c r="B50" s="784" t="str">
        <f>'Listado de personal con sueldo'!B27</f>
        <v/>
      </c>
      <c r="C50" s="792" t="str">
        <f>'Listado de personal con sueldo'!D27</f>
        <v/>
      </c>
      <c r="D50" s="792" t="str">
        <f t="shared" ref="D50:N50" si="33">C50</f>
        <v/>
      </c>
      <c r="E50" s="792" t="str">
        <f t="shared" si="33"/>
        <v/>
      </c>
      <c r="F50" s="792" t="str">
        <f t="shared" si="33"/>
        <v/>
      </c>
      <c r="G50" s="792" t="str">
        <f t="shared" si="33"/>
        <v/>
      </c>
      <c r="H50" s="792" t="str">
        <f t="shared" si="33"/>
        <v/>
      </c>
      <c r="I50" s="792" t="str">
        <f t="shared" si="33"/>
        <v/>
      </c>
      <c r="J50" s="792" t="str">
        <f t="shared" si="33"/>
        <v/>
      </c>
      <c r="K50" s="792" t="str">
        <f t="shared" si="33"/>
        <v/>
      </c>
      <c r="L50" s="792" t="str">
        <f t="shared" si="33"/>
        <v/>
      </c>
      <c r="M50" s="792" t="str">
        <f t="shared" si="33"/>
        <v/>
      </c>
      <c r="N50" s="792" t="str">
        <f t="shared" si="33"/>
        <v/>
      </c>
      <c r="O50" s="786">
        <f t="shared" si="28"/>
        <v>0</v>
      </c>
    </row>
    <row r="51" ht="21.0" hidden="1" customHeight="1">
      <c r="A51" s="783"/>
      <c r="B51" s="784" t="str">
        <f>'Listado de personal con sueldo'!B28</f>
        <v/>
      </c>
      <c r="C51" s="792" t="str">
        <f>'Listado de personal con sueldo'!D28</f>
        <v/>
      </c>
      <c r="D51" s="792" t="str">
        <f t="shared" ref="D51:N51" si="34">C51</f>
        <v/>
      </c>
      <c r="E51" s="792" t="str">
        <f t="shared" si="34"/>
        <v/>
      </c>
      <c r="F51" s="792" t="str">
        <f t="shared" si="34"/>
        <v/>
      </c>
      <c r="G51" s="792" t="str">
        <f t="shared" si="34"/>
        <v/>
      </c>
      <c r="H51" s="792" t="str">
        <f t="shared" si="34"/>
        <v/>
      </c>
      <c r="I51" s="792" t="str">
        <f t="shared" si="34"/>
        <v/>
      </c>
      <c r="J51" s="792" t="str">
        <f t="shared" si="34"/>
        <v/>
      </c>
      <c r="K51" s="792" t="str">
        <f t="shared" si="34"/>
        <v/>
      </c>
      <c r="L51" s="792" t="str">
        <f t="shared" si="34"/>
        <v/>
      </c>
      <c r="M51" s="792" t="str">
        <f t="shared" si="34"/>
        <v/>
      </c>
      <c r="N51" s="792" t="str">
        <f t="shared" si="34"/>
        <v/>
      </c>
      <c r="O51" s="786">
        <f t="shared" si="28"/>
        <v>0</v>
      </c>
    </row>
    <row r="52" ht="21.0" hidden="1" customHeight="1">
      <c r="A52" s="783"/>
      <c r="B52" s="784" t="str">
        <f>'Listado de personal con sueldo'!B29</f>
        <v/>
      </c>
      <c r="C52" s="792" t="str">
        <f>'Listado de personal con sueldo'!D29</f>
        <v/>
      </c>
      <c r="D52" s="792" t="str">
        <f t="shared" ref="D52:N52" si="35">C52</f>
        <v/>
      </c>
      <c r="E52" s="792" t="str">
        <f t="shared" si="35"/>
        <v/>
      </c>
      <c r="F52" s="792" t="str">
        <f t="shared" si="35"/>
        <v/>
      </c>
      <c r="G52" s="792" t="str">
        <f t="shared" si="35"/>
        <v/>
      </c>
      <c r="H52" s="792" t="str">
        <f t="shared" si="35"/>
        <v/>
      </c>
      <c r="I52" s="792" t="str">
        <f t="shared" si="35"/>
        <v/>
      </c>
      <c r="J52" s="792" t="str">
        <f t="shared" si="35"/>
        <v/>
      </c>
      <c r="K52" s="792" t="str">
        <f t="shared" si="35"/>
        <v/>
      </c>
      <c r="L52" s="792" t="str">
        <f t="shared" si="35"/>
        <v/>
      </c>
      <c r="M52" s="792" t="str">
        <f t="shared" si="35"/>
        <v/>
      </c>
      <c r="N52" s="792" t="str">
        <f t="shared" si="35"/>
        <v/>
      </c>
      <c r="O52" s="786">
        <f t="shared" si="28"/>
        <v>0</v>
      </c>
    </row>
    <row r="53" ht="21.0" hidden="1" customHeight="1">
      <c r="A53" s="783"/>
      <c r="B53" s="784" t="str">
        <f>'Listado de personal con sueldo'!B30</f>
        <v/>
      </c>
      <c r="C53" s="792" t="str">
        <f>'Listado de personal con sueldo'!D30</f>
        <v/>
      </c>
      <c r="D53" s="792" t="str">
        <f t="shared" ref="D53:N53" si="36">C53</f>
        <v/>
      </c>
      <c r="E53" s="792" t="str">
        <f t="shared" si="36"/>
        <v/>
      </c>
      <c r="F53" s="792" t="str">
        <f t="shared" si="36"/>
        <v/>
      </c>
      <c r="G53" s="792" t="str">
        <f t="shared" si="36"/>
        <v/>
      </c>
      <c r="H53" s="792" t="str">
        <f t="shared" si="36"/>
        <v/>
      </c>
      <c r="I53" s="792" t="str">
        <f t="shared" si="36"/>
        <v/>
      </c>
      <c r="J53" s="792" t="str">
        <f t="shared" si="36"/>
        <v/>
      </c>
      <c r="K53" s="792" t="str">
        <f t="shared" si="36"/>
        <v/>
      </c>
      <c r="L53" s="792" t="str">
        <f t="shared" si="36"/>
        <v/>
      </c>
      <c r="M53" s="792" t="str">
        <f t="shared" si="36"/>
        <v/>
      </c>
      <c r="N53" s="792" t="str">
        <f t="shared" si="36"/>
        <v/>
      </c>
      <c r="O53" s="786">
        <f t="shared" si="28"/>
        <v>0</v>
      </c>
    </row>
    <row r="54" ht="21.0" hidden="1" customHeight="1">
      <c r="A54" s="783"/>
      <c r="B54" s="784" t="str">
        <f>'Listado de personal con sueldo'!B31</f>
        <v/>
      </c>
      <c r="C54" s="792" t="str">
        <f>'Listado de personal con sueldo'!D31</f>
        <v/>
      </c>
      <c r="D54" s="792" t="str">
        <f t="shared" ref="D54:N54" si="37">C54</f>
        <v/>
      </c>
      <c r="E54" s="792" t="str">
        <f t="shared" si="37"/>
        <v/>
      </c>
      <c r="F54" s="792" t="str">
        <f t="shared" si="37"/>
        <v/>
      </c>
      <c r="G54" s="792" t="str">
        <f t="shared" si="37"/>
        <v/>
      </c>
      <c r="H54" s="792" t="str">
        <f t="shared" si="37"/>
        <v/>
      </c>
      <c r="I54" s="792" t="str">
        <f t="shared" si="37"/>
        <v/>
      </c>
      <c r="J54" s="792" t="str">
        <f t="shared" si="37"/>
        <v/>
      </c>
      <c r="K54" s="792" t="str">
        <f t="shared" si="37"/>
        <v/>
      </c>
      <c r="L54" s="792" t="str">
        <f t="shared" si="37"/>
        <v/>
      </c>
      <c r="M54" s="792" t="str">
        <f t="shared" si="37"/>
        <v/>
      </c>
      <c r="N54" s="792" t="str">
        <f t="shared" si="37"/>
        <v/>
      </c>
      <c r="O54" s="786">
        <f t="shared" si="28"/>
        <v>0</v>
      </c>
    </row>
    <row r="55" ht="21.0" hidden="1" customHeight="1">
      <c r="A55" s="783" t="str">
        <f>'Listado de personal con sueldo'!A32</f>
        <v/>
      </c>
      <c r="B55" s="784" t="str">
        <f>'Listado de personal con sueldo'!B32</f>
        <v/>
      </c>
      <c r="C55" s="792" t="str">
        <f>'Listado de personal con sueldo'!D32</f>
        <v/>
      </c>
      <c r="D55" s="792" t="str">
        <f t="shared" ref="D55:N55" si="38">C55</f>
        <v/>
      </c>
      <c r="E55" s="792" t="str">
        <f t="shared" si="38"/>
        <v/>
      </c>
      <c r="F55" s="792" t="str">
        <f t="shared" si="38"/>
        <v/>
      </c>
      <c r="G55" s="792" t="str">
        <f t="shared" si="38"/>
        <v/>
      </c>
      <c r="H55" s="792" t="str">
        <f t="shared" si="38"/>
        <v/>
      </c>
      <c r="I55" s="792" t="str">
        <f t="shared" si="38"/>
        <v/>
      </c>
      <c r="J55" s="792" t="str">
        <f t="shared" si="38"/>
        <v/>
      </c>
      <c r="K55" s="792" t="str">
        <f t="shared" si="38"/>
        <v/>
      </c>
      <c r="L55" s="792" t="str">
        <f t="shared" si="38"/>
        <v/>
      </c>
      <c r="M55" s="792" t="str">
        <f t="shared" si="38"/>
        <v/>
      </c>
      <c r="N55" s="792" t="str">
        <f t="shared" si="38"/>
        <v/>
      </c>
      <c r="O55" s="786">
        <f t="shared" si="28"/>
        <v>0</v>
      </c>
    </row>
    <row r="56" ht="21.0" customHeight="1">
      <c r="A56" s="793">
        <f>SUM(A44:A55)</f>
        <v>0</v>
      </c>
      <c r="B56" s="794" t="s">
        <v>1012</v>
      </c>
      <c r="C56" s="786">
        <f t="shared" ref="C56:O56" si="39">SUM(C44:C55)</f>
        <v>66000</v>
      </c>
      <c r="D56" s="786">
        <f t="shared" si="39"/>
        <v>66000</v>
      </c>
      <c r="E56" s="786">
        <f t="shared" si="39"/>
        <v>66000</v>
      </c>
      <c r="F56" s="786">
        <f t="shared" si="39"/>
        <v>66000</v>
      </c>
      <c r="G56" s="786">
        <f t="shared" si="39"/>
        <v>66000</v>
      </c>
      <c r="H56" s="786">
        <f t="shared" si="39"/>
        <v>66000</v>
      </c>
      <c r="I56" s="786">
        <f t="shared" si="39"/>
        <v>66000</v>
      </c>
      <c r="J56" s="786">
        <f t="shared" si="39"/>
        <v>66000</v>
      </c>
      <c r="K56" s="786">
        <f t="shared" si="39"/>
        <v>66000</v>
      </c>
      <c r="L56" s="786">
        <f t="shared" si="39"/>
        <v>66000</v>
      </c>
      <c r="M56" s="786">
        <f t="shared" si="39"/>
        <v>66000</v>
      </c>
      <c r="N56" s="786">
        <f t="shared" si="39"/>
        <v>66000</v>
      </c>
      <c r="O56" s="786">
        <f t="shared" si="39"/>
        <v>792000</v>
      </c>
    </row>
    <row r="57" ht="21.0" customHeight="1">
      <c r="A57" s="790"/>
    </row>
    <row r="58">
      <c r="A58" s="790"/>
      <c r="B58" s="791" t="s">
        <v>1013</v>
      </c>
    </row>
    <row r="59" ht="21.0" customHeight="1">
      <c r="A59" s="795"/>
      <c r="B59" s="214" t="str">
        <f>'Listado de personal con sueldo'!B35</f>
        <v>Barman</v>
      </c>
      <c r="C59" s="792">
        <f>'Listado de personal con sueldo'!D35</f>
        <v>16000</v>
      </c>
      <c r="D59" s="792">
        <f t="shared" ref="D59:N59" si="40">C59</f>
        <v>16000</v>
      </c>
      <c r="E59" s="792">
        <f t="shared" si="40"/>
        <v>16000</v>
      </c>
      <c r="F59" s="792">
        <f t="shared" si="40"/>
        <v>16000</v>
      </c>
      <c r="G59" s="792">
        <f t="shared" si="40"/>
        <v>16000</v>
      </c>
      <c r="H59" s="792">
        <f t="shared" si="40"/>
        <v>16000</v>
      </c>
      <c r="I59" s="792">
        <f t="shared" si="40"/>
        <v>16000</v>
      </c>
      <c r="J59" s="792">
        <f t="shared" si="40"/>
        <v>16000</v>
      </c>
      <c r="K59" s="792">
        <f t="shared" si="40"/>
        <v>16000</v>
      </c>
      <c r="L59" s="792">
        <f t="shared" si="40"/>
        <v>16000</v>
      </c>
      <c r="M59" s="792">
        <f t="shared" si="40"/>
        <v>16000</v>
      </c>
      <c r="N59" s="792">
        <f t="shared" si="40"/>
        <v>16000</v>
      </c>
      <c r="O59" s="786">
        <f t="shared" ref="O59:O70" si="42">SUM(C59:N59)</f>
        <v>192000</v>
      </c>
    </row>
    <row r="60" ht="21.0" customHeight="1">
      <c r="A60" s="795"/>
      <c r="B60" s="214" t="str">
        <f>'Listado de personal con sueldo'!B36</f>
        <v>Capitán</v>
      </c>
      <c r="C60" s="792">
        <f>'Listado de personal con sueldo'!D36</f>
        <v>14000</v>
      </c>
      <c r="D60" s="792">
        <f t="shared" ref="D60:N60" si="41">C60</f>
        <v>14000</v>
      </c>
      <c r="E60" s="792">
        <f t="shared" si="41"/>
        <v>14000</v>
      </c>
      <c r="F60" s="792">
        <f t="shared" si="41"/>
        <v>14000</v>
      </c>
      <c r="G60" s="792">
        <f t="shared" si="41"/>
        <v>14000</v>
      </c>
      <c r="H60" s="792">
        <f t="shared" si="41"/>
        <v>14000</v>
      </c>
      <c r="I60" s="792">
        <f t="shared" si="41"/>
        <v>14000</v>
      </c>
      <c r="J60" s="792">
        <f t="shared" si="41"/>
        <v>14000</v>
      </c>
      <c r="K60" s="792">
        <f t="shared" si="41"/>
        <v>14000</v>
      </c>
      <c r="L60" s="792">
        <f t="shared" si="41"/>
        <v>14000</v>
      </c>
      <c r="M60" s="792">
        <f t="shared" si="41"/>
        <v>14000</v>
      </c>
      <c r="N60" s="792">
        <f t="shared" si="41"/>
        <v>14000</v>
      </c>
      <c r="O60" s="786">
        <f t="shared" si="42"/>
        <v>168000</v>
      </c>
    </row>
    <row r="61" ht="21.0" customHeight="1">
      <c r="A61" s="795"/>
      <c r="B61" s="214" t="str">
        <f>'Listado de personal con sueldo'!B37</f>
        <v>Ayudante de bar</v>
      </c>
      <c r="C61" s="792">
        <f>'Listado de personal con sueldo'!D37</f>
        <v>9000</v>
      </c>
      <c r="D61" s="792">
        <f t="shared" ref="D61:N61" si="43">C61</f>
        <v>9000</v>
      </c>
      <c r="E61" s="792">
        <f t="shared" si="43"/>
        <v>9000</v>
      </c>
      <c r="F61" s="792">
        <f t="shared" si="43"/>
        <v>9000</v>
      </c>
      <c r="G61" s="792">
        <f t="shared" si="43"/>
        <v>9000</v>
      </c>
      <c r="H61" s="792">
        <f t="shared" si="43"/>
        <v>9000</v>
      </c>
      <c r="I61" s="792">
        <f t="shared" si="43"/>
        <v>9000</v>
      </c>
      <c r="J61" s="792">
        <f t="shared" si="43"/>
        <v>9000</v>
      </c>
      <c r="K61" s="792">
        <f t="shared" si="43"/>
        <v>9000</v>
      </c>
      <c r="L61" s="792">
        <f t="shared" si="43"/>
        <v>9000</v>
      </c>
      <c r="M61" s="792">
        <f t="shared" si="43"/>
        <v>9000</v>
      </c>
      <c r="N61" s="792">
        <f t="shared" si="43"/>
        <v>9000</v>
      </c>
      <c r="O61" s="786">
        <f t="shared" si="42"/>
        <v>108000</v>
      </c>
    </row>
    <row r="62" ht="21.0" customHeight="1">
      <c r="A62" s="795"/>
      <c r="B62" s="214" t="str">
        <f>'Listado de personal con sueldo'!B38</f>
        <v>Mesero</v>
      </c>
      <c r="C62" s="792">
        <f>'Listado de personal con sueldo'!D38</f>
        <v>11000</v>
      </c>
      <c r="D62" s="792">
        <f t="shared" ref="D62:N62" si="44">C62</f>
        <v>11000</v>
      </c>
      <c r="E62" s="792">
        <f t="shared" si="44"/>
        <v>11000</v>
      </c>
      <c r="F62" s="792">
        <f t="shared" si="44"/>
        <v>11000</v>
      </c>
      <c r="G62" s="792">
        <f t="shared" si="44"/>
        <v>11000</v>
      </c>
      <c r="H62" s="792">
        <f t="shared" si="44"/>
        <v>11000</v>
      </c>
      <c r="I62" s="792">
        <f t="shared" si="44"/>
        <v>11000</v>
      </c>
      <c r="J62" s="792">
        <f t="shared" si="44"/>
        <v>11000</v>
      </c>
      <c r="K62" s="792">
        <f t="shared" si="44"/>
        <v>11000</v>
      </c>
      <c r="L62" s="792">
        <f t="shared" si="44"/>
        <v>11000</v>
      </c>
      <c r="M62" s="792">
        <f t="shared" si="44"/>
        <v>11000</v>
      </c>
      <c r="N62" s="792">
        <f t="shared" si="44"/>
        <v>11000</v>
      </c>
      <c r="O62" s="786">
        <f t="shared" si="42"/>
        <v>132000</v>
      </c>
    </row>
    <row r="63" ht="21.0" customHeight="1">
      <c r="A63" s="795"/>
      <c r="B63" s="214" t="str">
        <f>'Listado de personal con sueldo'!B39</f>
        <v/>
      </c>
      <c r="C63" s="792" t="str">
        <f>'Listado de personal con sueldo'!D39</f>
        <v/>
      </c>
      <c r="D63" s="792" t="str">
        <f t="shared" ref="D63:N63" si="45">C63</f>
        <v/>
      </c>
      <c r="E63" s="792" t="str">
        <f t="shared" si="45"/>
        <v/>
      </c>
      <c r="F63" s="792" t="str">
        <f t="shared" si="45"/>
        <v/>
      </c>
      <c r="G63" s="792" t="str">
        <f t="shared" si="45"/>
        <v/>
      </c>
      <c r="H63" s="792" t="str">
        <f t="shared" si="45"/>
        <v/>
      </c>
      <c r="I63" s="792" t="str">
        <f t="shared" si="45"/>
        <v/>
      </c>
      <c r="J63" s="792" t="str">
        <f t="shared" si="45"/>
        <v/>
      </c>
      <c r="K63" s="792" t="str">
        <f t="shared" si="45"/>
        <v/>
      </c>
      <c r="L63" s="792" t="str">
        <f t="shared" si="45"/>
        <v/>
      </c>
      <c r="M63" s="792" t="str">
        <f t="shared" si="45"/>
        <v/>
      </c>
      <c r="N63" s="792" t="str">
        <f t="shared" si="45"/>
        <v/>
      </c>
      <c r="O63" s="786">
        <f t="shared" si="42"/>
        <v>0</v>
      </c>
    </row>
    <row r="64" ht="21.0" customHeight="1">
      <c r="A64" s="795"/>
      <c r="B64" s="214" t="str">
        <f>'Listado de personal con sueldo'!B40</f>
        <v>Limpieza</v>
      </c>
      <c r="C64" s="792">
        <f>'Listado de personal con sueldo'!D40</f>
        <v>6800</v>
      </c>
      <c r="D64" s="792">
        <f t="shared" ref="D64:N64" si="46">C64</f>
        <v>6800</v>
      </c>
      <c r="E64" s="792">
        <f t="shared" si="46"/>
        <v>6800</v>
      </c>
      <c r="F64" s="792">
        <f t="shared" si="46"/>
        <v>6800</v>
      </c>
      <c r="G64" s="792">
        <f t="shared" si="46"/>
        <v>6800</v>
      </c>
      <c r="H64" s="792">
        <f t="shared" si="46"/>
        <v>6800</v>
      </c>
      <c r="I64" s="792">
        <f t="shared" si="46"/>
        <v>6800</v>
      </c>
      <c r="J64" s="792">
        <f t="shared" si="46"/>
        <v>6800</v>
      </c>
      <c r="K64" s="792">
        <f t="shared" si="46"/>
        <v>6800</v>
      </c>
      <c r="L64" s="792">
        <f t="shared" si="46"/>
        <v>6800</v>
      </c>
      <c r="M64" s="792">
        <f t="shared" si="46"/>
        <v>6800</v>
      </c>
      <c r="N64" s="792">
        <f t="shared" si="46"/>
        <v>6800</v>
      </c>
      <c r="O64" s="786">
        <f t="shared" si="42"/>
        <v>81600</v>
      </c>
    </row>
    <row r="65" ht="21.0" hidden="1" customHeight="1">
      <c r="A65" s="795"/>
      <c r="B65" s="214" t="str">
        <f>'Listado de personal con sueldo'!B41</f>
        <v/>
      </c>
      <c r="C65" s="792" t="str">
        <f>'Listado de personal con sueldo'!D41</f>
        <v/>
      </c>
      <c r="D65" s="792" t="str">
        <f t="shared" ref="D65:N65" si="47">C65</f>
        <v/>
      </c>
      <c r="E65" s="792" t="str">
        <f t="shared" si="47"/>
        <v/>
      </c>
      <c r="F65" s="792" t="str">
        <f t="shared" si="47"/>
        <v/>
      </c>
      <c r="G65" s="792" t="str">
        <f t="shared" si="47"/>
        <v/>
      </c>
      <c r="H65" s="792" t="str">
        <f t="shared" si="47"/>
        <v/>
      </c>
      <c r="I65" s="792" t="str">
        <f t="shared" si="47"/>
        <v/>
      </c>
      <c r="J65" s="792" t="str">
        <f t="shared" si="47"/>
        <v/>
      </c>
      <c r="K65" s="792" t="str">
        <f t="shared" si="47"/>
        <v/>
      </c>
      <c r="L65" s="792" t="str">
        <f t="shared" si="47"/>
        <v/>
      </c>
      <c r="M65" s="792" t="str">
        <f t="shared" si="47"/>
        <v/>
      </c>
      <c r="N65" s="792" t="str">
        <f t="shared" si="47"/>
        <v/>
      </c>
      <c r="O65" s="786">
        <f t="shared" si="42"/>
        <v>0</v>
      </c>
    </row>
    <row r="66" ht="21.0" hidden="1" customHeight="1">
      <c r="A66" s="795"/>
      <c r="B66" s="214" t="str">
        <f>'Listado de personal con sueldo'!B42</f>
        <v/>
      </c>
      <c r="C66" s="792" t="str">
        <f>'Listado de personal con sueldo'!D42</f>
        <v/>
      </c>
      <c r="D66" s="792" t="str">
        <f t="shared" ref="D66:N66" si="48">C66</f>
        <v/>
      </c>
      <c r="E66" s="792" t="str">
        <f t="shared" si="48"/>
        <v/>
      </c>
      <c r="F66" s="792" t="str">
        <f t="shared" si="48"/>
        <v/>
      </c>
      <c r="G66" s="792" t="str">
        <f t="shared" si="48"/>
        <v/>
      </c>
      <c r="H66" s="792" t="str">
        <f t="shared" si="48"/>
        <v/>
      </c>
      <c r="I66" s="792" t="str">
        <f t="shared" si="48"/>
        <v/>
      </c>
      <c r="J66" s="792" t="str">
        <f t="shared" si="48"/>
        <v/>
      </c>
      <c r="K66" s="792" t="str">
        <f t="shared" si="48"/>
        <v/>
      </c>
      <c r="L66" s="792" t="str">
        <f t="shared" si="48"/>
        <v/>
      </c>
      <c r="M66" s="792" t="str">
        <f t="shared" si="48"/>
        <v/>
      </c>
      <c r="N66" s="792" t="str">
        <f t="shared" si="48"/>
        <v/>
      </c>
      <c r="O66" s="786">
        <f t="shared" si="42"/>
        <v>0</v>
      </c>
    </row>
    <row r="67" ht="21.0" hidden="1" customHeight="1">
      <c r="A67" s="795" t="str">
        <f>'Listado de personal con sueldo'!A43</f>
        <v/>
      </c>
      <c r="B67" s="214" t="str">
        <f>'Listado de personal con sueldo'!B43</f>
        <v/>
      </c>
      <c r="C67" s="792" t="str">
        <f>'Listado de personal con sueldo'!D43</f>
        <v/>
      </c>
      <c r="D67" s="792" t="str">
        <f t="shared" ref="D67:N67" si="49">C67</f>
        <v/>
      </c>
      <c r="E67" s="792" t="str">
        <f t="shared" si="49"/>
        <v/>
      </c>
      <c r="F67" s="792" t="str">
        <f t="shared" si="49"/>
        <v/>
      </c>
      <c r="G67" s="792" t="str">
        <f t="shared" si="49"/>
        <v/>
      </c>
      <c r="H67" s="792" t="str">
        <f t="shared" si="49"/>
        <v/>
      </c>
      <c r="I67" s="792" t="str">
        <f t="shared" si="49"/>
        <v/>
      </c>
      <c r="J67" s="792" t="str">
        <f t="shared" si="49"/>
        <v/>
      </c>
      <c r="K67" s="792" t="str">
        <f t="shared" si="49"/>
        <v/>
      </c>
      <c r="L67" s="792" t="str">
        <f t="shared" si="49"/>
        <v/>
      </c>
      <c r="M67" s="792" t="str">
        <f t="shared" si="49"/>
        <v/>
      </c>
      <c r="N67" s="792" t="str">
        <f t="shared" si="49"/>
        <v/>
      </c>
      <c r="O67" s="786">
        <f t="shared" si="42"/>
        <v>0</v>
      </c>
    </row>
    <row r="68" ht="21.0" hidden="1" customHeight="1">
      <c r="A68" s="795" t="str">
        <f>'Listado de personal con sueldo'!A44</f>
        <v/>
      </c>
      <c r="B68" s="214" t="str">
        <f>'Listado de personal con sueldo'!B44</f>
        <v/>
      </c>
      <c r="C68" s="792" t="str">
        <f>'Listado de personal con sueldo'!D44</f>
        <v/>
      </c>
      <c r="D68" s="792" t="str">
        <f t="shared" ref="D68:N68" si="50">C68</f>
        <v/>
      </c>
      <c r="E68" s="792" t="str">
        <f t="shared" si="50"/>
        <v/>
      </c>
      <c r="F68" s="792" t="str">
        <f t="shared" si="50"/>
        <v/>
      </c>
      <c r="G68" s="792" t="str">
        <f t="shared" si="50"/>
        <v/>
      </c>
      <c r="H68" s="792" t="str">
        <f t="shared" si="50"/>
        <v/>
      </c>
      <c r="I68" s="792" t="str">
        <f t="shared" si="50"/>
        <v/>
      </c>
      <c r="J68" s="792" t="str">
        <f t="shared" si="50"/>
        <v/>
      </c>
      <c r="K68" s="792" t="str">
        <f t="shared" si="50"/>
        <v/>
      </c>
      <c r="L68" s="792" t="str">
        <f t="shared" si="50"/>
        <v/>
      </c>
      <c r="M68" s="792" t="str">
        <f t="shared" si="50"/>
        <v/>
      </c>
      <c r="N68" s="792" t="str">
        <f t="shared" si="50"/>
        <v/>
      </c>
      <c r="O68" s="786">
        <f t="shared" si="42"/>
        <v>0</v>
      </c>
    </row>
    <row r="69" ht="21.0" hidden="1" customHeight="1">
      <c r="A69" s="795" t="str">
        <f>'Listado de personal con sueldo'!A45</f>
        <v/>
      </c>
      <c r="B69" s="214" t="str">
        <f>'Listado de personal con sueldo'!B45</f>
        <v/>
      </c>
      <c r="C69" s="792" t="str">
        <f>'Listado de personal con sueldo'!D45</f>
        <v/>
      </c>
      <c r="D69" s="792" t="str">
        <f t="shared" ref="D69:N69" si="51">C69</f>
        <v/>
      </c>
      <c r="E69" s="792" t="str">
        <f t="shared" si="51"/>
        <v/>
      </c>
      <c r="F69" s="792" t="str">
        <f t="shared" si="51"/>
        <v/>
      </c>
      <c r="G69" s="792" t="str">
        <f t="shared" si="51"/>
        <v/>
      </c>
      <c r="H69" s="792" t="str">
        <f t="shared" si="51"/>
        <v/>
      </c>
      <c r="I69" s="792" t="str">
        <f t="shared" si="51"/>
        <v/>
      </c>
      <c r="J69" s="792" t="str">
        <f t="shared" si="51"/>
        <v/>
      </c>
      <c r="K69" s="792" t="str">
        <f t="shared" si="51"/>
        <v/>
      </c>
      <c r="L69" s="792" t="str">
        <f t="shared" si="51"/>
        <v/>
      </c>
      <c r="M69" s="792" t="str">
        <f t="shared" si="51"/>
        <v/>
      </c>
      <c r="N69" s="792" t="str">
        <f t="shared" si="51"/>
        <v/>
      </c>
      <c r="O69" s="786">
        <f t="shared" si="42"/>
        <v>0</v>
      </c>
    </row>
    <row r="70" ht="21.0" hidden="1" customHeight="1">
      <c r="A70" s="795" t="str">
        <f>'Listado de personal con sueldo'!A46</f>
        <v/>
      </c>
      <c r="B70" s="214" t="str">
        <f>'Listado de personal con sueldo'!B46</f>
        <v/>
      </c>
      <c r="C70" s="792" t="str">
        <f>'Listado de personal con sueldo'!D46</f>
        <v/>
      </c>
      <c r="D70" s="792" t="str">
        <f t="shared" ref="D70:N70" si="52">C70</f>
        <v/>
      </c>
      <c r="E70" s="792" t="str">
        <f t="shared" si="52"/>
        <v/>
      </c>
      <c r="F70" s="792" t="str">
        <f t="shared" si="52"/>
        <v/>
      </c>
      <c r="G70" s="792" t="str">
        <f t="shared" si="52"/>
        <v/>
      </c>
      <c r="H70" s="792" t="str">
        <f t="shared" si="52"/>
        <v/>
      </c>
      <c r="I70" s="792" t="str">
        <f t="shared" si="52"/>
        <v/>
      </c>
      <c r="J70" s="792" t="str">
        <f t="shared" si="52"/>
        <v/>
      </c>
      <c r="K70" s="792" t="str">
        <f t="shared" si="52"/>
        <v/>
      </c>
      <c r="L70" s="792" t="str">
        <f t="shared" si="52"/>
        <v/>
      </c>
      <c r="M70" s="792" t="str">
        <f t="shared" si="52"/>
        <v/>
      </c>
      <c r="N70" s="792" t="str">
        <f t="shared" si="52"/>
        <v/>
      </c>
      <c r="O70" s="786">
        <f t="shared" si="42"/>
        <v>0</v>
      </c>
    </row>
    <row r="71" ht="21.0" customHeight="1">
      <c r="A71" s="793">
        <f>SUM(A59:A70)</f>
        <v>0</v>
      </c>
      <c r="B71" s="794" t="s">
        <v>1439</v>
      </c>
      <c r="C71" s="786">
        <f t="shared" ref="C71:O71" si="53">SUM(C59:C70)</f>
        <v>56800</v>
      </c>
      <c r="D71" s="786">
        <f t="shared" si="53"/>
        <v>56800</v>
      </c>
      <c r="E71" s="786">
        <f t="shared" si="53"/>
        <v>56800</v>
      </c>
      <c r="F71" s="786">
        <f t="shared" si="53"/>
        <v>56800</v>
      </c>
      <c r="G71" s="786">
        <f t="shared" si="53"/>
        <v>56800</v>
      </c>
      <c r="H71" s="786">
        <f t="shared" si="53"/>
        <v>56800</v>
      </c>
      <c r="I71" s="786">
        <f t="shared" si="53"/>
        <v>56800</v>
      </c>
      <c r="J71" s="786">
        <f t="shared" si="53"/>
        <v>56800</v>
      </c>
      <c r="K71" s="786">
        <f t="shared" si="53"/>
        <v>56800</v>
      </c>
      <c r="L71" s="786">
        <f t="shared" si="53"/>
        <v>56800</v>
      </c>
      <c r="M71" s="786">
        <f t="shared" si="53"/>
        <v>56800</v>
      </c>
      <c r="N71" s="786">
        <f t="shared" si="53"/>
        <v>56800</v>
      </c>
      <c r="O71" s="786">
        <f t="shared" si="53"/>
        <v>681600</v>
      </c>
    </row>
    <row r="72" ht="21.0" customHeight="1">
      <c r="A72" s="787">
        <f>A71+A56</f>
        <v>0</v>
      </c>
      <c r="B72" s="788" t="s">
        <v>1019</v>
      </c>
      <c r="C72" s="789">
        <f t="shared" ref="C72:O72" si="54">C71+C56</f>
        <v>122800</v>
      </c>
      <c r="D72" s="789">
        <f t="shared" si="54"/>
        <v>122800</v>
      </c>
      <c r="E72" s="789">
        <f t="shared" si="54"/>
        <v>122800</v>
      </c>
      <c r="F72" s="789">
        <f t="shared" si="54"/>
        <v>122800</v>
      </c>
      <c r="G72" s="789">
        <f t="shared" si="54"/>
        <v>122800</v>
      </c>
      <c r="H72" s="789">
        <f t="shared" si="54"/>
        <v>122800</v>
      </c>
      <c r="I72" s="789">
        <f t="shared" si="54"/>
        <v>122800</v>
      </c>
      <c r="J72" s="789">
        <f t="shared" si="54"/>
        <v>122800</v>
      </c>
      <c r="K72" s="789">
        <f t="shared" si="54"/>
        <v>122800</v>
      </c>
      <c r="L72" s="789">
        <f t="shared" si="54"/>
        <v>122800</v>
      </c>
      <c r="M72" s="789">
        <f t="shared" si="54"/>
        <v>122800</v>
      </c>
      <c r="N72" s="789">
        <f t="shared" si="54"/>
        <v>122800</v>
      </c>
      <c r="O72" s="789">
        <f t="shared" si="54"/>
        <v>1473600</v>
      </c>
    </row>
    <row r="73" ht="21.0" customHeight="1">
      <c r="A73" s="790"/>
      <c r="C73" s="774"/>
      <c r="D73" s="774"/>
      <c r="E73" s="774"/>
      <c r="F73" s="774"/>
      <c r="G73" s="774"/>
      <c r="H73" s="774"/>
      <c r="I73" s="774"/>
      <c r="J73" s="774"/>
      <c r="K73" s="774"/>
      <c r="L73" s="774"/>
      <c r="M73" s="774"/>
      <c r="N73" s="774"/>
      <c r="O73" s="774"/>
    </row>
    <row r="74" ht="21.0" customHeight="1">
      <c r="A74" s="787">
        <f>A72+A40</f>
        <v>0</v>
      </c>
      <c r="B74" s="796" t="s">
        <v>1020</v>
      </c>
      <c r="C74" s="789">
        <f t="shared" ref="C74:O74" si="55">C72+C40</f>
        <v>164300</v>
      </c>
      <c r="D74" s="789">
        <f t="shared" si="55"/>
        <v>164300</v>
      </c>
      <c r="E74" s="789">
        <f t="shared" si="55"/>
        <v>164300</v>
      </c>
      <c r="F74" s="789">
        <f t="shared" si="55"/>
        <v>164300</v>
      </c>
      <c r="G74" s="789">
        <f t="shared" si="55"/>
        <v>164300</v>
      </c>
      <c r="H74" s="789">
        <f t="shared" si="55"/>
        <v>164300</v>
      </c>
      <c r="I74" s="789">
        <f t="shared" si="55"/>
        <v>164300</v>
      </c>
      <c r="J74" s="789">
        <f t="shared" si="55"/>
        <v>164300</v>
      </c>
      <c r="K74" s="789">
        <f t="shared" si="55"/>
        <v>164300</v>
      </c>
      <c r="L74" s="789">
        <f t="shared" si="55"/>
        <v>164300</v>
      </c>
      <c r="M74" s="789">
        <f t="shared" si="55"/>
        <v>164300</v>
      </c>
      <c r="N74" s="789">
        <f t="shared" si="55"/>
        <v>164300</v>
      </c>
      <c r="O74" s="789">
        <f t="shared" si="55"/>
        <v>1971600</v>
      </c>
    </row>
    <row r="75" ht="21.0" customHeight="1">
      <c r="B75" s="788" t="s">
        <v>1021</v>
      </c>
      <c r="C75" s="797">
        <f>SUM(C74:N74)</f>
        <v>1971600</v>
      </c>
      <c r="D75" s="774"/>
      <c r="E75" s="774"/>
      <c r="F75" s="774"/>
      <c r="G75" s="774"/>
      <c r="H75" s="774"/>
      <c r="I75" s="774"/>
      <c r="J75" s="774"/>
      <c r="K75" s="774"/>
      <c r="L75" s="774"/>
      <c r="M75" s="774"/>
      <c r="N75" s="774"/>
      <c r="O75" s="774"/>
    </row>
    <row r="77">
      <c r="C77" s="798"/>
    </row>
    <row r="78">
      <c r="A78" s="57"/>
      <c r="B78" s="756"/>
      <c r="C78" s="799"/>
      <c r="D78" s="799"/>
      <c r="E78" s="799"/>
      <c r="F78" s="799"/>
      <c r="G78" s="799"/>
      <c r="H78" s="799"/>
      <c r="I78" s="799"/>
      <c r="J78" s="799"/>
      <c r="K78" s="799"/>
      <c r="L78" s="799"/>
      <c r="M78" s="799"/>
      <c r="N78" s="799"/>
      <c r="O78" s="799"/>
      <c r="P78" s="57"/>
      <c r="Q78" s="57"/>
      <c r="R78" s="57"/>
      <c r="S78" s="57"/>
      <c r="T78" s="57"/>
      <c r="U78" s="57"/>
      <c r="V78" s="57"/>
      <c r="W78" s="57"/>
      <c r="X78" s="57"/>
      <c r="Y78" s="57"/>
      <c r="Z78" s="57"/>
      <c r="AA78" s="57"/>
      <c r="AB78" s="57"/>
      <c r="AC78" s="57"/>
      <c r="AD78" s="57"/>
      <c r="AE78" s="57"/>
      <c r="AF78" s="57"/>
      <c r="AG78" s="57"/>
      <c r="AH78" s="57"/>
    </row>
    <row r="79">
      <c r="B79" s="800"/>
      <c r="C79" s="801" t="s">
        <v>1440</v>
      </c>
    </row>
    <row r="80">
      <c r="B80" s="802" t="s">
        <v>1417</v>
      </c>
      <c r="C80" s="803" t="str">
        <f t="shared" ref="C80:N80" si="56">C108</f>
        <v>Enero</v>
      </c>
      <c r="D80" s="803" t="str">
        <f t="shared" si="56"/>
        <v>Febrero</v>
      </c>
      <c r="E80" s="803" t="str">
        <f t="shared" si="56"/>
        <v>Marzo</v>
      </c>
      <c r="F80" s="803" t="str">
        <f t="shared" si="56"/>
        <v>Abril</v>
      </c>
      <c r="G80" s="803" t="str">
        <f t="shared" si="56"/>
        <v>Mayo</v>
      </c>
      <c r="H80" s="803" t="str">
        <f t="shared" si="56"/>
        <v>Junio</v>
      </c>
      <c r="I80" s="803" t="str">
        <f t="shared" si="56"/>
        <v>Julio</v>
      </c>
      <c r="J80" s="803" t="str">
        <f t="shared" si="56"/>
        <v>Agosto</v>
      </c>
      <c r="K80" s="803" t="str">
        <f t="shared" si="56"/>
        <v>Septiembre </v>
      </c>
      <c r="L80" s="803" t="str">
        <f t="shared" si="56"/>
        <v>Octubre</v>
      </c>
      <c r="M80" s="803" t="str">
        <f t="shared" si="56"/>
        <v>Noviembre</v>
      </c>
      <c r="N80" s="803" t="str">
        <f t="shared" si="56"/>
        <v>Diciembre</v>
      </c>
      <c r="O80" s="802" t="s">
        <v>1418</v>
      </c>
    </row>
    <row r="81">
      <c r="B81" s="804"/>
      <c r="C81" s="804"/>
      <c r="D81" s="804"/>
      <c r="E81" s="804"/>
      <c r="F81" s="804"/>
      <c r="G81" s="804"/>
      <c r="H81" s="804"/>
      <c r="I81" s="804"/>
      <c r="J81" s="804"/>
      <c r="K81" s="804"/>
      <c r="L81" s="804"/>
      <c r="M81" s="804"/>
      <c r="N81" s="804"/>
      <c r="O81" s="804"/>
    </row>
    <row r="82">
      <c r="B82" s="805" t="s">
        <v>1441</v>
      </c>
      <c r="C82" s="806">
        <f t="shared" ref="C82:N82" si="57">C91</f>
        <v>93930</v>
      </c>
      <c r="D82" s="806">
        <f t="shared" si="57"/>
        <v>87444</v>
      </c>
      <c r="E82" s="806">
        <f t="shared" si="57"/>
        <v>108376</v>
      </c>
      <c r="F82" s="806">
        <f t="shared" si="57"/>
        <v>145855</v>
      </c>
      <c r="G82" s="806">
        <f t="shared" si="57"/>
        <v>107324</v>
      </c>
      <c r="H82" s="806">
        <f t="shared" si="57"/>
        <v>116368</v>
      </c>
      <c r="I82" s="806">
        <f t="shared" si="57"/>
        <v>123088</v>
      </c>
      <c r="J82" s="806">
        <f t="shared" si="57"/>
        <v>130088</v>
      </c>
      <c r="K82" s="806">
        <f t="shared" si="57"/>
        <v>127232</v>
      </c>
      <c r="L82" s="806">
        <f t="shared" si="57"/>
        <v>127624</v>
      </c>
      <c r="M82" s="806">
        <f t="shared" si="57"/>
        <v>126196</v>
      </c>
      <c r="N82" s="806">
        <f t="shared" si="57"/>
        <v>126504</v>
      </c>
      <c r="O82" s="807">
        <f t="shared" ref="O82:O84" si="59">SUM(C82:N82)</f>
        <v>1420029</v>
      </c>
      <c r="Q82" s="763"/>
    </row>
    <row r="83">
      <c r="B83" s="805" t="s">
        <v>1442</v>
      </c>
      <c r="C83" s="806">
        <f t="shared" ref="C83:N83" si="58">C101</f>
        <v>72845.66667</v>
      </c>
      <c r="D83" s="806">
        <f t="shared" si="58"/>
        <v>72774.04762</v>
      </c>
      <c r="E83" s="806">
        <f t="shared" si="58"/>
        <v>86271.10952</v>
      </c>
      <c r="F83" s="806">
        <f t="shared" si="58"/>
        <v>109518.8095</v>
      </c>
      <c r="G83" s="806">
        <f t="shared" si="58"/>
        <v>90727.16857</v>
      </c>
      <c r="H83" s="806">
        <f t="shared" si="58"/>
        <v>96353.42857</v>
      </c>
      <c r="I83" s="806">
        <f t="shared" si="58"/>
        <v>117195.4476</v>
      </c>
      <c r="J83" s="806">
        <f t="shared" si="58"/>
        <v>107039.019</v>
      </c>
      <c r="K83" s="806">
        <f t="shared" si="58"/>
        <v>106646.1952</v>
      </c>
      <c r="L83" s="806">
        <f t="shared" si="58"/>
        <v>106320.0952</v>
      </c>
      <c r="M83" s="806">
        <f t="shared" si="58"/>
        <v>116331.8952</v>
      </c>
      <c r="N83" s="806">
        <f t="shared" si="58"/>
        <v>122539</v>
      </c>
      <c r="O83" s="807">
        <f t="shared" si="59"/>
        <v>1204561.883</v>
      </c>
      <c r="Q83" s="763"/>
    </row>
    <row r="84">
      <c r="B84" s="808" t="s">
        <v>1443</v>
      </c>
      <c r="C84" s="809">
        <f t="shared" ref="C84:N84" si="60">SUM(C82:C83)</f>
        <v>166775.6667</v>
      </c>
      <c r="D84" s="809">
        <f t="shared" si="60"/>
        <v>160218.0476</v>
      </c>
      <c r="E84" s="809">
        <f t="shared" si="60"/>
        <v>194647.1095</v>
      </c>
      <c r="F84" s="809">
        <f t="shared" si="60"/>
        <v>255373.8095</v>
      </c>
      <c r="G84" s="809">
        <f t="shared" si="60"/>
        <v>198051.1686</v>
      </c>
      <c r="H84" s="809">
        <f t="shared" si="60"/>
        <v>212721.4286</v>
      </c>
      <c r="I84" s="809">
        <f t="shared" si="60"/>
        <v>240283.4476</v>
      </c>
      <c r="J84" s="809">
        <f t="shared" si="60"/>
        <v>237127.019</v>
      </c>
      <c r="K84" s="809">
        <f t="shared" si="60"/>
        <v>233878.1952</v>
      </c>
      <c r="L84" s="809">
        <f t="shared" si="60"/>
        <v>233944.0952</v>
      </c>
      <c r="M84" s="809">
        <f t="shared" si="60"/>
        <v>242527.8952</v>
      </c>
      <c r="N84" s="809">
        <f t="shared" si="60"/>
        <v>249043</v>
      </c>
      <c r="O84" s="807">
        <f t="shared" si="59"/>
        <v>2624590.883</v>
      </c>
    </row>
    <row r="87">
      <c r="B87" s="804"/>
      <c r="C87" s="810" t="s">
        <v>1444</v>
      </c>
    </row>
    <row r="88">
      <c r="B88" s="802" t="s">
        <v>1417</v>
      </c>
      <c r="C88" s="803" t="str">
        <f t="shared" ref="C88:N88" si="61">C3</f>
        <v>Enero</v>
      </c>
      <c r="D88" s="803" t="str">
        <f t="shared" si="61"/>
        <v>Febrero</v>
      </c>
      <c r="E88" s="803" t="str">
        <f t="shared" si="61"/>
        <v>Marzo</v>
      </c>
      <c r="F88" s="803" t="str">
        <f t="shared" si="61"/>
        <v>Abril</v>
      </c>
      <c r="G88" s="803" t="str">
        <f t="shared" si="61"/>
        <v>Mayo</v>
      </c>
      <c r="H88" s="803" t="str">
        <f t="shared" si="61"/>
        <v>Junio</v>
      </c>
      <c r="I88" s="803" t="str">
        <f t="shared" si="61"/>
        <v>Julio</v>
      </c>
      <c r="J88" s="803" t="str">
        <f t="shared" si="61"/>
        <v>Agosto</v>
      </c>
      <c r="K88" s="803" t="str">
        <f t="shared" si="61"/>
        <v>Septiembre </v>
      </c>
      <c r="L88" s="803" t="str">
        <f t="shared" si="61"/>
        <v>Octubre</v>
      </c>
      <c r="M88" s="803" t="str">
        <f t="shared" si="61"/>
        <v>Noviembre</v>
      </c>
      <c r="N88" s="803" t="str">
        <f t="shared" si="61"/>
        <v>Diciembre</v>
      </c>
      <c r="O88" s="802" t="s">
        <v>1418</v>
      </c>
    </row>
    <row r="89">
      <c r="B89" s="804"/>
      <c r="C89" s="804"/>
      <c r="D89" s="804"/>
      <c r="E89" s="804"/>
      <c r="F89" s="804"/>
      <c r="G89" s="804"/>
      <c r="H89" s="804"/>
      <c r="I89" s="804"/>
      <c r="J89" s="804"/>
      <c r="K89" s="804"/>
      <c r="L89" s="804"/>
      <c r="M89" s="804"/>
      <c r="N89" s="804"/>
      <c r="O89" s="804"/>
    </row>
    <row r="90">
      <c r="B90" s="805" t="s">
        <v>1445</v>
      </c>
      <c r="C90" s="811">
        <f>C91/4</f>
        <v>23482.5</v>
      </c>
      <c r="D90" s="806">
        <f t="shared" ref="D90:N90" si="62">C92</f>
        <v>23482.5</v>
      </c>
      <c r="E90" s="806">
        <f t="shared" si="62"/>
        <v>23482.5</v>
      </c>
      <c r="F90" s="806">
        <f t="shared" si="62"/>
        <v>23482.5</v>
      </c>
      <c r="G90" s="806">
        <f t="shared" si="62"/>
        <v>23482.5</v>
      </c>
      <c r="H90" s="806">
        <f t="shared" si="62"/>
        <v>23482.5</v>
      </c>
      <c r="I90" s="806">
        <f t="shared" si="62"/>
        <v>23482.5</v>
      </c>
      <c r="J90" s="806">
        <f t="shared" si="62"/>
        <v>23482.5</v>
      </c>
      <c r="K90" s="806">
        <f t="shared" si="62"/>
        <v>23482.5</v>
      </c>
      <c r="L90" s="806">
        <f t="shared" si="62"/>
        <v>23482.5</v>
      </c>
      <c r="M90" s="806">
        <f t="shared" si="62"/>
        <v>23482.5</v>
      </c>
      <c r="N90" s="806">
        <f t="shared" si="62"/>
        <v>23482.5</v>
      </c>
      <c r="O90" s="812">
        <v>0.0</v>
      </c>
      <c r="Q90" s="763"/>
    </row>
    <row r="91">
      <c r="B91" s="805" t="s">
        <v>1446</v>
      </c>
      <c r="C91" s="813">
        <f t="shared" ref="C91:N91" si="63">C13</f>
        <v>93930</v>
      </c>
      <c r="D91" s="813">
        <f t="shared" si="63"/>
        <v>87444</v>
      </c>
      <c r="E91" s="813">
        <f t="shared" si="63"/>
        <v>108376</v>
      </c>
      <c r="F91" s="813">
        <f t="shared" si="63"/>
        <v>145855</v>
      </c>
      <c r="G91" s="813">
        <f t="shared" si="63"/>
        <v>107324</v>
      </c>
      <c r="H91" s="813">
        <f t="shared" si="63"/>
        <v>116368</v>
      </c>
      <c r="I91" s="813">
        <f t="shared" si="63"/>
        <v>123088</v>
      </c>
      <c r="J91" s="813">
        <f t="shared" si="63"/>
        <v>130088</v>
      </c>
      <c r="K91" s="813">
        <f t="shared" si="63"/>
        <v>127232</v>
      </c>
      <c r="L91" s="813">
        <f t="shared" si="63"/>
        <v>127624</v>
      </c>
      <c r="M91" s="813">
        <f t="shared" si="63"/>
        <v>126196</v>
      </c>
      <c r="N91" s="813">
        <f t="shared" si="63"/>
        <v>126504</v>
      </c>
      <c r="O91" s="814">
        <f>SUM(C91:N91)</f>
        <v>1420029</v>
      </c>
      <c r="Q91" s="763"/>
    </row>
    <row r="92">
      <c r="B92" s="805" t="s">
        <v>1447</v>
      </c>
      <c r="C92" s="813">
        <f t="shared" ref="C92:N92" si="64">C90</f>
        <v>23482.5</v>
      </c>
      <c r="D92" s="813">
        <f t="shared" si="64"/>
        <v>23482.5</v>
      </c>
      <c r="E92" s="813">
        <f t="shared" si="64"/>
        <v>23482.5</v>
      </c>
      <c r="F92" s="813">
        <f t="shared" si="64"/>
        <v>23482.5</v>
      </c>
      <c r="G92" s="813">
        <f t="shared" si="64"/>
        <v>23482.5</v>
      </c>
      <c r="H92" s="813">
        <f t="shared" si="64"/>
        <v>23482.5</v>
      </c>
      <c r="I92" s="813">
        <f t="shared" si="64"/>
        <v>23482.5</v>
      </c>
      <c r="J92" s="813">
        <f t="shared" si="64"/>
        <v>23482.5</v>
      </c>
      <c r="K92" s="813">
        <f t="shared" si="64"/>
        <v>23482.5</v>
      </c>
      <c r="L92" s="813">
        <f t="shared" si="64"/>
        <v>23482.5</v>
      </c>
      <c r="M92" s="813">
        <f t="shared" si="64"/>
        <v>23482.5</v>
      </c>
      <c r="N92" s="813">
        <f t="shared" si="64"/>
        <v>23482.5</v>
      </c>
      <c r="O92" s="814">
        <f>N92</f>
        <v>23482.5</v>
      </c>
      <c r="Q92" s="763"/>
    </row>
    <row r="93">
      <c r="B93" s="805" t="s">
        <v>1448</v>
      </c>
      <c r="C93" s="814">
        <f t="shared" ref="C93:N93" si="65">C90+C91-C92</f>
        <v>93930</v>
      </c>
      <c r="D93" s="814">
        <f t="shared" si="65"/>
        <v>87444</v>
      </c>
      <c r="E93" s="814">
        <f t="shared" si="65"/>
        <v>108376</v>
      </c>
      <c r="F93" s="814">
        <f t="shared" si="65"/>
        <v>145855</v>
      </c>
      <c r="G93" s="814">
        <f t="shared" si="65"/>
        <v>107324</v>
      </c>
      <c r="H93" s="814">
        <f t="shared" si="65"/>
        <v>116368</v>
      </c>
      <c r="I93" s="814">
        <f t="shared" si="65"/>
        <v>123088</v>
      </c>
      <c r="J93" s="814">
        <f t="shared" si="65"/>
        <v>130088</v>
      </c>
      <c r="K93" s="814">
        <f t="shared" si="65"/>
        <v>127232</v>
      </c>
      <c r="L93" s="814">
        <f t="shared" si="65"/>
        <v>127624</v>
      </c>
      <c r="M93" s="814">
        <f t="shared" si="65"/>
        <v>126196</v>
      </c>
      <c r="N93" s="814">
        <f t="shared" si="65"/>
        <v>126504</v>
      </c>
      <c r="O93" s="814">
        <f>SUM(C93:N93)</f>
        <v>1420029</v>
      </c>
      <c r="Q93" s="763"/>
    </row>
    <row r="94">
      <c r="B94" s="805" t="s">
        <v>1449</v>
      </c>
      <c r="C94" s="814">
        <f>O90+O91-O92</f>
        <v>1396546.5</v>
      </c>
      <c r="D94" s="774"/>
      <c r="E94" s="774"/>
      <c r="F94" s="774"/>
      <c r="G94" s="774"/>
      <c r="H94" s="774"/>
      <c r="I94" s="774"/>
      <c r="J94" s="774"/>
      <c r="K94" s="774"/>
      <c r="L94" s="774"/>
      <c r="M94" s="774"/>
      <c r="N94" s="774"/>
      <c r="O94" s="774"/>
    </row>
    <row r="97">
      <c r="B97" s="800"/>
      <c r="C97" s="810" t="s">
        <v>1450</v>
      </c>
    </row>
    <row r="98">
      <c r="B98" s="802" t="s">
        <v>1417</v>
      </c>
      <c r="C98" s="803" t="str">
        <f t="shared" ref="C98:N98" si="66">C88</f>
        <v>Enero</v>
      </c>
      <c r="D98" s="803" t="str">
        <f t="shared" si="66"/>
        <v>Febrero</v>
      </c>
      <c r="E98" s="803" t="str">
        <f t="shared" si="66"/>
        <v>Marzo</v>
      </c>
      <c r="F98" s="803" t="str">
        <f t="shared" si="66"/>
        <v>Abril</v>
      </c>
      <c r="G98" s="803" t="str">
        <f t="shared" si="66"/>
        <v>Mayo</v>
      </c>
      <c r="H98" s="803" t="str">
        <f t="shared" si="66"/>
        <v>Junio</v>
      </c>
      <c r="I98" s="803" t="str">
        <f t="shared" si="66"/>
        <v>Julio</v>
      </c>
      <c r="J98" s="803" t="str">
        <f t="shared" si="66"/>
        <v>Agosto</v>
      </c>
      <c r="K98" s="803" t="str">
        <f t="shared" si="66"/>
        <v>Septiembre </v>
      </c>
      <c r="L98" s="803" t="str">
        <f t="shared" si="66"/>
        <v>Octubre</v>
      </c>
      <c r="M98" s="803" t="str">
        <f t="shared" si="66"/>
        <v>Noviembre</v>
      </c>
      <c r="N98" s="803" t="str">
        <f t="shared" si="66"/>
        <v>Diciembre</v>
      </c>
      <c r="O98" s="802" t="s">
        <v>1418</v>
      </c>
    </row>
    <row r="99">
      <c r="B99" s="804"/>
      <c r="C99" s="804"/>
      <c r="D99" s="804"/>
      <c r="E99" s="804"/>
      <c r="F99" s="804"/>
      <c r="G99" s="804"/>
      <c r="H99" s="804"/>
      <c r="I99" s="804"/>
      <c r="J99" s="804"/>
      <c r="K99" s="804"/>
      <c r="L99" s="804"/>
      <c r="M99" s="804"/>
      <c r="N99" s="804"/>
      <c r="O99" s="804"/>
    </row>
    <row r="100">
      <c r="B100" s="805" t="s">
        <v>1445</v>
      </c>
      <c r="C100" s="811">
        <f>C101/4</f>
        <v>18211.41667</v>
      </c>
      <c r="D100" s="806">
        <f t="shared" ref="D100:N100" si="67">C102</f>
        <v>18211.41667</v>
      </c>
      <c r="E100" s="806">
        <f t="shared" si="67"/>
        <v>18211.41667</v>
      </c>
      <c r="F100" s="806">
        <f t="shared" si="67"/>
        <v>18211.41667</v>
      </c>
      <c r="G100" s="806">
        <f t="shared" si="67"/>
        <v>18211.41667</v>
      </c>
      <c r="H100" s="806">
        <f t="shared" si="67"/>
        <v>18211.41667</v>
      </c>
      <c r="I100" s="806">
        <f t="shared" si="67"/>
        <v>18211.41667</v>
      </c>
      <c r="J100" s="806">
        <f t="shared" si="67"/>
        <v>18211.41667</v>
      </c>
      <c r="K100" s="806">
        <f t="shared" si="67"/>
        <v>18211.41667</v>
      </c>
      <c r="L100" s="806">
        <f t="shared" si="67"/>
        <v>18211.41667</v>
      </c>
      <c r="M100" s="806">
        <f t="shared" si="67"/>
        <v>18211.41667</v>
      </c>
      <c r="N100" s="806">
        <f t="shared" si="67"/>
        <v>18211.41667</v>
      </c>
      <c r="O100" s="812">
        <v>0.0</v>
      </c>
      <c r="Q100" s="763"/>
    </row>
    <row r="101">
      <c r="B101" s="805" t="s">
        <v>1446</v>
      </c>
      <c r="C101" s="813">
        <f t="shared" ref="C101:N101" si="68">C14</f>
        <v>72845.66667</v>
      </c>
      <c r="D101" s="813">
        <f t="shared" si="68"/>
        <v>72774.04762</v>
      </c>
      <c r="E101" s="813">
        <f t="shared" si="68"/>
        <v>86271.10952</v>
      </c>
      <c r="F101" s="813">
        <f t="shared" si="68"/>
        <v>109518.8095</v>
      </c>
      <c r="G101" s="813">
        <f t="shared" si="68"/>
        <v>90727.16857</v>
      </c>
      <c r="H101" s="813">
        <f t="shared" si="68"/>
        <v>96353.42857</v>
      </c>
      <c r="I101" s="813">
        <f t="shared" si="68"/>
        <v>117195.4476</v>
      </c>
      <c r="J101" s="813">
        <f t="shared" si="68"/>
        <v>107039.019</v>
      </c>
      <c r="K101" s="813">
        <f t="shared" si="68"/>
        <v>106646.1952</v>
      </c>
      <c r="L101" s="813">
        <f t="shared" si="68"/>
        <v>106320.0952</v>
      </c>
      <c r="M101" s="813">
        <f t="shared" si="68"/>
        <v>116331.8952</v>
      </c>
      <c r="N101" s="813">
        <f t="shared" si="68"/>
        <v>122539</v>
      </c>
      <c r="O101" s="814">
        <f>SUM(C101:N101)</f>
        <v>1204561.883</v>
      </c>
      <c r="Q101" s="763"/>
    </row>
    <row r="102">
      <c r="B102" s="805" t="s">
        <v>1447</v>
      </c>
      <c r="C102" s="813">
        <f t="shared" ref="C102:N102" si="69">C100</f>
        <v>18211.41667</v>
      </c>
      <c r="D102" s="813">
        <f t="shared" si="69"/>
        <v>18211.41667</v>
      </c>
      <c r="E102" s="813">
        <f t="shared" si="69"/>
        <v>18211.41667</v>
      </c>
      <c r="F102" s="813">
        <f t="shared" si="69"/>
        <v>18211.41667</v>
      </c>
      <c r="G102" s="813">
        <f t="shared" si="69"/>
        <v>18211.41667</v>
      </c>
      <c r="H102" s="813">
        <f t="shared" si="69"/>
        <v>18211.41667</v>
      </c>
      <c r="I102" s="813">
        <f t="shared" si="69"/>
        <v>18211.41667</v>
      </c>
      <c r="J102" s="813">
        <f t="shared" si="69"/>
        <v>18211.41667</v>
      </c>
      <c r="K102" s="813">
        <f t="shared" si="69"/>
        <v>18211.41667</v>
      </c>
      <c r="L102" s="813">
        <f t="shared" si="69"/>
        <v>18211.41667</v>
      </c>
      <c r="M102" s="813">
        <f t="shared" si="69"/>
        <v>18211.41667</v>
      </c>
      <c r="N102" s="813">
        <f t="shared" si="69"/>
        <v>18211.41667</v>
      </c>
      <c r="O102" s="814">
        <f>N102</f>
        <v>18211.41667</v>
      </c>
      <c r="Q102" s="763"/>
    </row>
    <row r="103">
      <c r="B103" s="805" t="s">
        <v>1448</v>
      </c>
      <c r="C103" s="814">
        <f t="shared" ref="C103:N103" si="70">C100+C101-C102</f>
        <v>72845.66667</v>
      </c>
      <c r="D103" s="814">
        <f t="shared" si="70"/>
        <v>72774.04762</v>
      </c>
      <c r="E103" s="814">
        <f t="shared" si="70"/>
        <v>86271.10952</v>
      </c>
      <c r="F103" s="814">
        <f t="shared" si="70"/>
        <v>109518.8095</v>
      </c>
      <c r="G103" s="814">
        <f t="shared" si="70"/>
        <v>90727.16857</v>
      </c>
      <c r="H103" s="814">
        <f t="shared" si="70"/>
        <v>96353.42857</v>
      </c>
      <c r="I103" s="814">
        <f t="shared" si="70"/>
        <v>117195.4476</v>
      </c>
      <c r="J103" s="814">
        <f t="shared" si="70"/>
        <v>107039.019</v>
      </c>
      <c r="K103" s="814">
        <f t="shared" si="70"/>
        <v>106646.1952</v>
      </c>
      <c r="L103" s="814">
        <f t="shared" si="70"/>
        <v>106320.0952</v>
      </c>
      <c r="M103" s="814">
        <f t="shared" si="70"/>
        <v>116331.8952</v>
      </c>
      <c r="N103" s="814">
        <f t="shared" si="70"/>
        <v>122539</v>
      </c>
      <c r="O103" s="814">
        <f>SUM(C103:N103)</f>
        <v>1204561.883</v>
      </c>
      <c r="Q103" s="763"/>
    </row>
    <row r="104">
      <c r="B104" s="805" t="s">
        <v>1451</v>
      </c>
      <c r="C104" s="814">
        <f>O100+O101-O102</f>
        <v>1186350.466</v>
      </c>
      <c r="D104" s="774"/>
      <c r="E104" s="774"/>
      <c r="F104" s="774"/>
      <c r="G104" s="774"/>
      <c r="H104" s="774"/>
      <c r="I104" s="774"/>
      <c r="J104" s="774"/>
      <c r="K104" s="774"/>
      <c r="L104" s="774"/>
      <c r="M104" s="774"/>
      <c r="N104" s="774"/>
      <c r="O104" s="774"/>
    </row>
    <row r="105">
      <c r="M105" s="27"/>
    </row>
    <row r="107">
      <c r="B107" s="815"/>
      <c r="C107" s="816" t="s">
        <v>1452</v>
      </c>
    </row>
    <row r="108">
      <c r="B108" s="802" t="s">
        <v>1417</v>
      </c>
      <c r="C108" s="803" t="str">
        <f t="shared" ref="C108:N108" si="71">C98</f>
        <v>Enero</v>
      </c>
      <c r="D108" s="803" t="str">
        <f t="shared" si="71"/>
        <v>Febrero</v>
      </c>
      <c r="E108" s="803" t="str">
        <f t="shared" si="71"/>
        <v>Marzo</v>
      </c>
      <c r="F108" s="803" t="str">
        <f t="shared" si="71"/>
        <v>Abril</v>
      </c>
      <c r="G108" s="803" t="str">
        <f t="shared" si="71"/>
        <v>Mayo</v>
      </c>
      <c r="H108" s="803" t="str">
        <f t="shared" si="71"/>
        <v>Junio</v>
      </c>
      <c r="I108" s="803" t="str">
        <f t="shared" si="71"/>
        <v>Julio</v>
      </c>
      <c r="J108" s="803" t="str">
        <f t="shared" si="71"/>
        <v>Agosto</v>
      </c>
      <c r="K108" s="803" t="str">
        <f t="shared" si="71"/>
        <v>Septiembre </v>
      </c>
      <c r="L108" s="803" t="str">
        <f t="shared" si="71"/>
        <v>Octubre</v>
      </c>
      <c r="M108" s="803" t="str">
        <f t="shared" si="71"/>
        <v>Noviembre</v>
      </c>
      <c r="N108" s="803" t="str">
        <f t="shared" si="71"/>
        <v>Diciembre</v>
      </c>
      <c r="O108" s="802" t="s">
        <v>1418</v>
      </c>
    </row>
    <row r="109">
      <c r="B109" s="804"/>
      <c r="C109" s="804"/>
      <c r="D109" s="804"/>
      <c r="E109" s="804"/>
      <c r="F109" s="804"/>
      <c r="G109" s="804"/>
      <c r="H109" s="804"/>
      <c r="I109" s="804"/>
      <c r="J109" s="804"/>
      <c r="K109" s="804"/>
      <c r="L109" s="804"/>
      <c r="M109" s="804"/>
      <c r="N109" s="804"/>
      <c r="O109" s="804"/>
    </row>
    <row r="110">
      <c r="B110" s="805" t="s">
        <v>1441</v>
      </c>
      <c r="C110" s="806">
        <f t="shared" ref="C110:N110" si="72">C93</f>
        <v>93930</v>
      </c>
      <c r="D110" s="806">
        <f t="shared" si="72"/>
        <v>87444</v>
      </c>
      <c r="E110" s="806">
        <f t="shared" si="72"/>
        <v>108376</v>
      </c>
      <c r="F110" s="806">
        <f t="shared" si="72"/>
        <v>145855</v>
      </c>
      <c r="G110" s="806">
        <f t="shared" si="72"/>
        <v>107324</v>
      </c>
      <c r="H110" s="806">
        <f t="shared" si="72"/>
        <v>116368</v>
      </c>
      <c r="I110" s="806">
        <f t="shared" si="72"/>
        <v>123088</v>
      </c>
      <c r="J110" s="806">
        <f t="shared" si="72"/>
        <v>130088</v>
      </c>
      <c r="K110" s="806">
        <f t="shared" si="72"/>
        <v>127232</v>
      </c>
      <c r="L110" s="806">
        <f t="shared" si="72"/>
        <v>127624</v>
      </c>
      <c r="M110" s="806">
        <f t="shared" si="72"/>
        <v>126196</v>
      </c>
      <c r="N110" s="806">
        <f t="shared" si="72"/>
        <v>126504</v>
      </c>
      <c r="O110" s="807">
        <f t="shared" ref="O110:O112" si="74">SUM(C110:N110)</f>
        <v>1420029</v>
      </c>
      <c r="Q110" s="817"/>
    </row>
    <row r="111">
      <c r="B111" s="805" t="s">
        <v>1442</v>
      </c>
      <c r="C111" s="806">
        <f t="shared" ref="C111:N111" si="73">C103</f>
        <v>72845.66667</v>
      </c>
      <c r="D111" s="806">
        <f t="shared" si="73"/>
        <v>72774.04762</v>
      </c>
      <c r="E111" s="806">
        <f t="shared" si="73"/>
        <v>86271.10952</v>
      </c>
      <c r="F111" s="806">
        <f t="shared" si="73"/>
        <v>109518.8095</v>
      </c>
      <c r="G111" s="806">
        <f t="shared" si="73"/>
        <v>90727.16857</v>
      </c>
      <c r="H111" s="806">
        <f t="shared" si="73"/>
        <v>96353.42857</v>
      </c>
      <c r="I111" s="806">
        <f t="shared" si="73"/>
        <v>117195.4476</v>
      </c>
      <c r="J111" s="806">
        <f t="shared" si="73"/>
        <v>107039.019</v>
      </c>
      <c r="K111" s="806">
        <f t="shared" si="73"/>
        <v>106646.1952</v>
      </c>
      <c r="L111" s="806">
        <f t="shared" si="73"/>
        <v>106320.0952</v>
      </c>
      <c r="M111" s="806">
        <f t="shared" si="73"/>
        <v>116331.8952</v>
      </c>
      <c r="N111" s="806">
        <f t="shared" si="73"/>
        <v>122539</v>
      </c>
      <c r="O111" s="807">
        <f t="shared" si="74"/>
        <v>1204561.883</v>
      </c>
      <c r="Q111" s="817"/>
    </row>
    <row r="112">
      <c r="B112" s="818" t="s">
        <v>1453</v>
      </c>
      <c r="C112" s="807">
        <f t="shared" ref="C112:N112" si="75">SUM(C110:C111)</f>
        <v>166775.6667</v>
      </c>
      <c r="D112" s="807">
        <f t="shared" si="75"/>
        <v>160218.0476</v>
      </c>
      <c r="E112" s="807">
        <f t="shared" si="75"/>
        <v>194647.1095</v>
      </c>
      <c r="F112" s="807">
        <f t="shared" si="75"/>
        <v>255373.8095</v>
      </c>
      <c r="G112" s="807">
        <f t="shared" si="75"/>
        <v>198051.1686</v>
      </c>
      <c r="H112" s="807">
        <f t="shared" si="75"/>
        <v>212721.4286</v>
      </c>
      <c r="I112" s="807">
        <f t="shared" si="75"/>
        <v>240283.4476</v>
      </c>
      <c r="J112" s="807">
        <f t="shared" si="75"/>
        <v>237127.019</v>
      </c>
      <c r="K112" s="807">
        <f t="shared" si="75"/>
        <v>233878.1952</v>
      </c>
      <c r="L112" s="807">
        <f t="shared" si="75"/>
        <v>233944.0952</v>
      </c>
      <c r="M112" s="807">
        <f t="shared" si="75"/>
        <v>242527.8952</v>
      </c>
      <c r="N112" s="807">
        <f t="shared" si="75"/>
        <v>249043</v>
      </c>
      <c r="O112" s="807">
        <f t="shared" si="74"/>
        <v>2624590.883</v>
      </c>
    </row>
    <row r="113">
      <c r="B113" s="819" t="s">
        <v>1454</v>
      </c>
      <c r="C113" s="807">
        <f>sum(C112:N112)</f>
        <v>2624590.883</v>
      </c>
    </row>
    <row r="117">
      <c r="B117" s="756"/>
      <c r="C117" s="820" t="s">
        <v>1455</v>
      </c>
    </row>
    <row r="118">
      <c r="B118" s="821" t="s">
        <v>1417</v>
      </c>
      <c r="C118" s="822" t="str">
        <f t="shared" ref="C118:N118" si="76">C80</f>
        <v>Enero</v>
      </c>
      <c r="D118" s="822" t="str">
        <f t="shared" si="76"/>
        <v>Febrero</v>
      </c>
      <c r="E118" s="822" t="str">
        <f t="shared" si="76"/>
        <v>Marzo</v>
      </c>
      <c r="F118" s="822" t="str">
        <f t="shared" si="76"/>
        <v>Abril</v>
      </c>
      <c r="G118" s="822" t="str">
        <f t="shared" si="76"/>
        <v>Mayo</v>
      </c>
      <c r="H118" s="822" t="str">
        <f t="shared" si="76"/>
        <v>Junio</v>
      </c>
      <c r="I118" s="822" t="str">
        <f t="shared" si="76"/>
        <v>Julio</v>
      </c>
      <c r="J118" s="822" t="str">
        <f t="shared" si="76"/>
        <v>Agosto</v>
      </c>
      <c r="K118" s="822" t="str">
        <f t="shared" si="76"/>
        <v>Septiembre </v>
      </c>
      <c r="L118" s="822" t="str">
        <f t="shared" si="76"/>
        <v>Octubre</v>
      </c>
      <c r="M118" s="822" t="str">
        <f t="shared" si="76"/>
        <v>Noviembre</v>
      </c>
      <c r="N118" s="822" t="str">
        <f t="shared" si="76"/>
        <v>Diciembre</v>
      </c>
      <c r="O118" s="821" t="s">
        <v>1418</v>
      </c>
    </row>
    <row r="119">
      <c r="B119" s="823"/>
      <c r="C119" s="823"/>
      <c r="D119" s="823"/>
      <c r="E119" s="823"/>
      <c r="F119" s="823"/>
      <c r="G119" s="823"/>
      <c r="H119" s="823"/>
      <c r="I119" s="823"/>
      <c r="J119" s="823"/>
      <c r="K119" s="823"/>
      <c r="L119" s="823"/>
      <c r="M119" s="823"/>
      <c r="N119" s="823"/>
      <c r="O119" s="823"/>
    </row>
    <row r="120">
      <c r="B120" s="824" t="s">
        <v>1456</v>
      </c>
      <c r="C120" s="806">
        <f t="shared" ref="C120:N120" si="77">C9</f>
        <v>609431.0345</v>
      </c>
      <c r="D120" s="806">
        <f t="shared" si="77"/>
        <v>592331.8966</v>
      </c>
      <c r="E120" s="806">
        <f t="shared" si="77"/>
        <v>703515.5172</v>
      </c>
      <c r="F120" s="806">
        <f t="shared" si="77"/>
        <v>900853.4483</v>
      </c>
      <c r="G120" s="806">
        <f t="shared" si="77"/>
        <v>718894.8276</v>
      </c>
      <c r="H120" s="806">
        <f t="shared" si="77"/>
        <v>787482.7586</v>
      </c>
      <c r="I120" s="806">
        <f t="shared" si="77"/>
        <v>882780.1724</v>
      </c>
      <c r="J120" s="806">
        <f t="shared" si="77"/>
        <v>885810.3448</v>
      </c>
      <c r="K120" s="806">
        <f t="shared" si="77"/>
        <v>863431.0345</v>
      </c>
      <c r="L120" s="806">
        <f t="shared" si="77"/>
        <v>861793.1034</v>
      </c>
      <c r="M120" s="806">
        <f t="shared" si="77"/>
        <v>895314.6552</v>
      </c>
      <c r="N120" s="806">
        <f t="shared" si="77"/>
        <v>931056.0345</v>
      </c>
      <c r="O120" s="825">
        <f t="shared" ref="O120:O125" si="79">SUM(C120:N120)</f>
        <v>9632694.828</v>
      </c>
      <c r="Q120" s="826" t="s">
        <v>1457</v>
      </c>
    </row>
    <row r="121">
      <c r="B121" s="824" t="s">
        <v>1458</v>
      </c>
      <c r="C121" s="806">
        <f t="shared" ref="C121:N121" si="78">C120*0.3</f>
        <v>182829.3103</v>
      </c>
      <c r="D121" s="806">
        <f t="shared" si="78"/>
        <v>177699.569</v>
      </c>
      <c r="E121" s="806">
        <f t="shared" si="78"/>
        <v>211054.6552</v>
      </c>
      <c r="F121" s="806">
        <f t="shared" si="78"/>
        <v>270256.0345</v>
      </c>
      <c r="G121" s="806">
        <f t="shared" si="78"/>
        <v>215668.4483</v>
      </c>
      <c r="H121" s="806">
        <f t="shared" si="78"/>
        <v>236244.8276</v>
      </c>
      <c r="I121" s="806">
        <f t="shared" si="78"/>
        <v>264834.0517</v>
      </c>
      <c r="J121" s="806">
        <f t="shared" si="78"/>
        <v>265743.1034</v>
      </c>
      <c r="K121" s="806">
        <f t="shared" si="78"/>
        <v>259029.3103</v>
      </c>
      <c r="L121" s="806">
        <f t="shared" si="78"/>
        <v>258537.931</v>
      </c>
      <c r="M121" s="806">
        <f t="shared" si="78"/>
        <v>268594.3966</v>
      </c>
      <c r="N121" s="806">
        <f t="shared" si="78"/>
        <v>279316.8103</v>
      </c>
      <c r="O121" s="825">
        <f t="shared" si="79"/>
        <v>2889808.448</v>
      </c>
      <c r="Q121" s="826" t="s">
        <v>1459</v>
      </c>
    </row>
    <row r="122">
      <c r="B122" s="824" t="s">
        <v>1460</v>
      </c>
      <c r="C122" s="806">
        <f t="shared" ref="C122:N122" si="80">C120*0.7</f>
        <v>426601.7241</v>
      </c>
      <c r="D122" s="806">
        <f t="shared" si="80"/>
        <v>414632.3276</v>
      </c>
      <c r="E122" s="806">
        <f t="shared" si="80"/>
        <v>492460.8621</v>
      </c>
      <c r="F122" s="806">
        <f t="shared" si="80"/>
        <v>630597.4138</v>
      </c>
      <c r="G122" s="806">
        <f t="shared" si="80"/>
        <v>503226.3793</v>
      </c>
      <c r="H122" s="806">
        <f t="shared" si="80"/>
        <v>551237.931</v>
      </c>
      <c r="I122" s="806">
        <f t="shared" si="80"/>
        <v>617946.1207</v>
      </c>
      <c r="J122" s="806">
        <f t="shared" si="80"/>
        <v>620067.2414</v>
      </c>
      <c r="K122" s="806">
        <f t="shared" si="80"/>
        <v>604401.7241</v>
      </c>
      <c r="L122" s="806">
        <f t="shared" si="80"/>
        <v>603255.1724</v>
      </c>
      <c r="M122" s="806">
        <f t="shared" si="80"/>
        <v>626720.2586</v>
      </c>
      <c r="N122" s="806">
        <f t="shared" si="80"/>
        <v>651739.2241</v>
      </c>
      <c r="O122" s="825">
        <f t="shared" si="79"/>
        <v>6742886.379</v>
      </c>
      <c r="Q122" s="826" t="s">
        <v>1461</v>
      </c>
    </row>
    <row r="123">
      <c r="B123" s="824" t="s">
        <v>1462</v>
      </c>
      <c r="C123" s="806">
        <f t="shared" ref="C123:N123" si="81">C122*0.05</f>
        <v>21330.08621</v>
      </c>
      <c r="D123" s="806">
        <f t="shared" si="81"/>
        <v>20731.61638</v>
      </c>
      <c r="E123" s="806">
        <f t="shared" si="81"/>
        <v>24623.0431</v>
      </c>
      <c r="F123" s="806">
        <f t="shared" si="81"/>
        <v>31529.87069</v>
      </c>
      <c r="G123" s="806">
        <f t="shared" si="81"/>
        <v>25161.31897</v>
      </c>
      <c r="H123" s="806">
        <f t="shared" si="81"/>
        <v>27561.89655</v>
      </c>
      <c r="I123" s="806">
        <f t="shared" si="81"/>
        <v>30897.30603</v>
      </c>
      <c r="J123" s="806">
        <f t="shared" si="81"/>
        <v>31003.36207</v>
      </c>
      <c r="K123" s="806">
        <f t="shared" si="81"/>
        <v>30220.08621</v>
      </c>
      <c r="L123" s="806">
        <f t="shared" si="81"/>
        <v>30162.75862</v>
      </c>
      <c r="M123" s="806">
        <f t="shared" si="81"/>
        <v>31336.01293</v>
      </c>
      <c r="N123" s="806">
        <f t="shared" si="81"/>
        <v>32586.96121</v>
      </c>
      <c r="O123" s="825">
        <f t="shared" si="79"/>
        <v>337144.319</v>
      </c>
      <c r="Q123" s="826" t="s">
        <v>1463</v>
      </c>
    </row>
    <row r="124">
      <c r="B124" s="824" t="s">
        <v>1464</v>
      </c>
      <c r="C124" s="806">
        <f t="shared" ref="C124:N124" si="82">C123*0.16</f>
        <v>3412.813793</v>
      </c>
      <c r="D124" s="806">
        <f t="shared" si="82"/>
        <v>3317.058621</v>
      </c>
      <c r="E124" s="806">
        <f t="shared" si="82"/>
        <v>3939.686897</v>
      </c>
      <c r="F124" s="806">
        <f t="shared" si="82"/>
        <v>5044.77931</v>
      </c>
      <c r="G124" s="806">
        <f t="shared" si="82"/>
        <v>4025.811034</v>
      </c>
      <c r="H124" s="806">
        <f t="shared" si="82"/>
        <v>4409.903448</v>
      </c>
      <c r="I124" s="806">
        <f t="shared" si="82"/>
        <v>4943.568966</v>
      </c>
      <c r="J124" s="806">
        <f t="shared" si="82"/>
        <v>4960.537931</v>
      </c>
      <c r="K124" s="806">
        <f t="shared" si="82"/>
        <v>4835.213793</v>
      </c>
      <c r="L124" s="806">
        <f t="shared" si="82"/>
        <v>4826.041379</v>
      </c>
      <c r="M124" s="806">
        <f t="shared" si="82"/>
        <v>5013.762069</v>
      </c>
      <c r="N124" s="806">
        <f t="shared" si="82"/>
        <v>5213.913793</v>
      </c>
      <c r="O124" s="825">
        <f t="shared" si="79"/>
        <v>53943.09103</v>
      </c>
      <c r="Q124" s="826" t="s">
        <v>1465</v>
      </c>
    </row>
    <row r="125">
      <c r="B125" s="824" t="s">
        <v>1466</v>
      </c>
      <c r="C125" s="806">
        <f t="shared" ref="C125:N125" si="83">C122-(C123+C124)</f>
        <v>401858.8241</v>
      </c>
      <c r="D125" s="806">
        <f t="shared" si="83"/>
        <v>390583.6526</v>
      </c>
      <c r="E125" s="806">
        <f t="shared" si="83"/>
        <v>463898.1321</v>
      </c>
      <c r="F125" s="806">
        <f t="shared" si="83"/>
        <v>594022.7638</v>
      </c>
      <c r="G125" s="806">
        <f t="shared" si="83"/>
        <v>474039.2493</v>
      </c>
      <c r="H125" s="806">
        <f t="shared" si="83"/>
        <v>519266.131</v>
      </c>
      <c r="I125" s="806">
        <f t="shared" si="83"/>
        <v>582105.2457</v>
      </c>
      <c r="J125" s="806">
        <f t="shared" si="83"/>
        <v>584103.3414</v>
      </c>
      <c r="K125" s="806">
        <f t="shared" si="83"/>
        <v>569346.4241</v>
      </c>
      <c r="L125" s="806">
        <f t="shared" si="83"/>
        <v>568266.3724</v>
      </c>
      <c r="M125" s="806">
        <f t="shared" si="83"/>
        <v>590370.4836</v>
      </c>
      <c r="N125" s="806">
        <f t="shared" si="83"/>
        <v>613938.3491</v>
      </c>
      <c r="O125" s="825">
        <f t="shared" si="79"/>
        <v>6351798.969</v>
      </c>
      <c r="Q125" s="826" t="s">
        <v>1467</v>
      </c>
    </row>
    <row r="128">
      <c r="B128" s="756"/>
      <c r="C128" s="820" t="s">
        <v>1468</v>
      </c>
    </row>
    <row r="129">
      <c r="B129" s="821" t="s">
        <v>1417</v>
      </c>
      <c r="C129" s="822" t="str">
        <f t="shared" ref="C129:N129" si="84">C118</f>
        <v>Enero</v>
      </c>
      <c r="D129" s="822" t="str">
        <f t="shared" si="84"/>
        <v>Febrero</v>
      </c>
      <c r="E129" s="822" t="str">
        <f t="shared" si="84"/>
        <v>Marzo</v>
      </c>
      <c r="F129" s="822" t="str">
        <f t="shared" si="84"/>
        <v>Abril</v>
      </c>
      <c r="G129" s="822" t="str">
        <f t="shared" si="84"/>
        <v>Mayo</v>
      </c>
      <c r="H129" s="822" t="str">
        <f t="shared" si="84"/>
        <v>Junio</v>
      </c>
      <c r="I129" s="822" t="str">
        <f t="shared" si="84"/>
        <v>Julio</v>
      </c>
      <c r="J129" s="822" t="str">
        <f t="shared" si="84"/>
        <v>Agosto</v>
      </c>
      <c r="K129" s="822" t="str">
        <f t="shared" si="84"/>
        <v>Septiembre </v>
      </c>
      <c r="L129" s="822" t="str">
        <f t="shared" si="84"/>
        <v>Octubre</v>
      </c>
      <c r="M129" s="822" t="str">
        <f t="shared" si="84"/>
        <v>Noviembre</v>
      </c>
      <c r="N129" s="822" t="str">
        <f t="shared" si="84"/>
        <v>Diciembre</v>
      </c>
      <c r="O129" s="821" t="s">
        <v>1418</v>
      </c>
    </row>
    <row r="130">
      <c r="B130" s="823"/>
      <c r="C130" s="823"/>
      <c r="D130" s="823"/>
      <c r="E130" s="823"/>
      <c r="F130" s="823"/>
      <c r="G130" s="823"/>
      <c r="H130" s="823"/>
      <c r="I130" s="823"/>
      <c r="J130" s="823"/>
      <c r="K130" s="823"/>
      <c r="L130" s="823"/>
      <c r="M130" s="823"/>
      <c r="N130" s="823"/>
      <c r="O130" s="823"/>
    </row>
    <row r="131">
      <c r="B131" s="827" t="s">
        <v>1469</v>
      </c>
    </row>
    <row r="132">
      <c r="B132" s="824" t="s">
        <v>1470</v>
      </c>
      <c r="C132" s="813">
        <v>5000.0</v>
      </c>
      <c r="D132" s="813">
        <v>5000.0</v>
      </c>
      <c r="E132" s="813">
        <v>5000.0</v>
      </c>
      <c r="F132" s="813">
        <v>5000.0</v>
      </c>
      <c r="G132" s="813">
        <v>5000.0</v>
      </c>
      <c r="H132" s="813">
        <v>5000.0</v>
      </c>
      <c r="I132" s="813">
        <v>5000.0</v>
      </c>
      <c r="J132" s="813">
        <v>5000.0</v>
      </c>
      <c r="K132" s="813">
        <v>5000.0</v>
      </c>
      <c r="L132" s="813">
        <v>5000.0</v>
      </c>
      <c r="M132" s="813">
        <v>5000.0</v>
      </c>
      <c r="N132" s="813">
        <v>5000.0</v>
      </c>
      <c r="O132" s="825">
        <f t="shared" ref="O132:O134" si="86">SUM(C132:N132)</f>
        <v>60000</v>
      </c>
      <c r="Q132" s="826"/>
    </row>
    <row r="133">
      <c r="B133" s="824" t="s">
        <v>1471</v>
      </c>
      <c r="C133" s="806">
        <f t="shared" ref="C133:N133" si="85">C121</f>
        <v>182829.3103</v>
      </c>
      <c r="D133" s="806">
        <f t="shared" si="85"/>
        <v>177699.569</v>
      </c>
      <c r="E133" s="806">
        <f t="shared" si="85"/>
        <v>211054.6552</v>
      </c>
      <c r="F133" s="806">
        <f t="shared" si="85"/>
        <v>270256.0345</v>
      </c>
      <c r="G133" s="806">
        <f t="shared" si="85"/>
        <v>215668.4483</v>
      </c>
      <c r="H133" s="806">
        <f t="shared" si="85"/>
        <v>236244.8276</v>
      </c>
      <c r="I133" s="806">
        <f t="shared" si="85"/>
        <v>264834.0517</v>
      </c>
      <c r="J133" s="806">
        <f t="shared" si="85"/>
        <v>265743.1034</v>
      </c>
      <c r="K133" s="806">
        <f t="shared" si="85"/>
        <v>259029.3103</v>
      </c>
      <c r="L133" s="806">
        <f t="shared" si="85"/>
        <v>258537.931</v>
      </c>
      <c r="M133" s="806">
        <f t="shared" si="85"/>
        <v>268594.3966</v>
      </c>
      <c r="N133" s="806">
        <f t="shared" si="85"/>
        <v>279316.8103</v>
      </c>
      <c r="O133" s="825">
        <f t="shared" si="86"/>
        <v>2889808.448</v>
      </c>
      <c r="Q133" s="826"/>
    </row>
    <row r="134">
      <c r="B134" s="824" t="s">
        <v>1472</v>
      </c>
      <c r="C134" s="806">
        <f t="shared" ref="C134:N134" si="87">C125</f>
        <v>401858.8241</v>
      </c>
      <c r="D134" s="806">
        <f t="shared" si="87"/>
        <v>390583.6526</v>
      </c>
      <c r="E134" s="806">
        <f t="shared" si="87"/>
        <v>463898.1321</v>
      </c>
      <c r="F134" s="806">
        <f t="shared" si="87"/>
        <v>594022.7638</v>
      </c>
      <c r="G134" s="806">
        <f t="shared" si="87"/>
        <v>474039.2493</v>
      </c>
      <c r="H134" s="806">
        <f t="shared" si="87"/>
        <v>519266.131</v>
      </c>
      <c r="I134" s="806">
        <f t="shared" si="87"/>
        <v>582105.2457</v>
      </c>
      <c r="J134" s="806">
        <f t="shared" si="87"/>
        <v>584103.3414</v>
      </c>
      <c r="K134" s="806">
        <f t="shared" si="87"/>
        <v>569346.4241</v>
      </c>
      <c r="L134" s="806">
        <f t="shared" si="87"/>
        <v>568266.3724</v>
      </c>
      <c r="M134" s="806">
        <f t="shared" si="87"/>
        <v>590370.4836</v>
      </c>
      <c r="N134" s="806">
        <f t="shared" si="87"/>
        <v>613938.3491</v>
      </c>
      <c r="O134" s="825">
        <f t="shared" si="86"/>
        <v>6351798.969</v>
      </c>
      <c r="Q134" s="826"/>
    </row>
    <row r="135">
      <c r="B135" s="828" t="s">
        <v>1473</v>
      </c>
      <c r="C135" s="829">
        <f t="shared" ref="C135:N135" si="88">C133+C134</f>
        <v>584688.1345</v>
      </c>
      <c r="D135" s="829">
        <f t="shared" si="88"/>
        <v>568283.2216</v>
      </c>
      <c r="E135" s="829">
        <f t="shared" si="88"/>
        <v>674952.7872</v>
      </c>
      <c r="F135" s="829">
        <f t="shared" si="88"/>
        <v>864278.7983</v>
      </c>
      <c r="G135" s="829">
        <f t="shared" si="88"/>
        <v>689707.6976</v>
      </c>
      <c r="H135" s="829">
        <f t="shared" si="88"/>
        <v>755510.9586</v>
      </c>
      <c r="I135" s="829">
        <f t="shared" si="88"/>
        <v>846939.2974</v>
      </c>
      <c r="J135" s="829">
        <f t="shared" si="88"/>
        <v>849846.4448</v>
      </c>
      <c r="K135" s="829">
        <f t="shared" si="88"/>
        <v>828375.7345</v>
      </c>
      <c r="L135" s="829">
        <f t="shared" si="88"/>
        <v>826804.3034</v>
      </c>
      <c r="M135" s="829">
        <f t="shared" si="88"/>
        <v>858964.8802</v>
      </c>
      <c r="N135" s="829">
        <f t="shared" si="88"/>
        <v>893255.1595</v>
      </c>
      <c r="O135" s="829"/>
      <c r="Q135" s="826"/>
    </row>
    <row r="136">
      <c r="B136" s="824" t="s">
        <v>1474</v>
      </c>
      <c r="C136" s="806">
        <f t="shared" ref="C136:N136" si="89">C132+C135</f>
        <v>589688.1345</v>
      </c>
      <c r="D136" s="806">
        <f t="shared" si="89"/>
        <v>573283.2216</v>
      </c>
      <c r="E136" s="806">
        <f t="shared" si="89"/>
        <v>679952.7872</v>
      </c>
      <c r="F136" s="806">
        <f t="shared" si="89"/>
        <v>869278.7983</v>
      </c>
      <c r="G136" s="806">
        <f t="shared" si="89"/>
        <v>694707.6976</v>
      </c>
      <c r="H136" s="806">
        <f t="shared" si="89"/>
        <v>760510.9586</v>
      </c>
      <c r="I136" s="806">
        <f t="shared" si="89"/>
        <v>851939.2974</v>
      </c>
      <c r="J136" s="806">
        <f t="shared" si="89"/>
        <v>854846.4448</v>
      </c>
      <c r="K136" s="806">
        <f t="shared" si="89"/>
        <v>833375.7345</v>
      </c>
      <c r="L136" s="806">
        <f t="shared" si="89"/>
        <v>831804.3034</v>
      </c>
      <c r="M136" s="806">
        <f t="shared" si="89"/>
        <v>863964.8802</v>
      </c>
      <c r="N136" s="806">
        <f t="shared" si="89"/>
        <v>898255.1595</v>
      </c>
      <c r="O136" s="825">
        <f>SUM(C136:N136)</f>
        <v>9301607.418</v>
      </c>
      <c r="Q136" s="826"/>
    </row>
    <row r="137">
      <c r="B137" s="827" t="s">
        <v>1475</v>
      </c>
      <c r="C137" s="774"/>
      <c r="D137" s="774"/>
      <c r="E137" s="774"/>
      <c r="F137" s="774"/>
      <c r="G137" s="774"/>
      <c r="H137" s="774"/>
      <c r="I137" s="774"/>
      <c r="J137" s="774"/>
      <c r="K137" s="774"/>
      <c r="L137" s="774"/>
      <c r="M137" s="774"/>
      <c r="N137" s="774"/>
      <c r="O137" s="774"/>
      <c r="P137" s="774"/>
    </row>
    <row r="138">
      <c r="A138" s="830"/>
      <c r="B138" s="831" t="s">
        <v>1476</v>
      </c>
      <c r="C138" s="806">
        <f>'Gtos Op y Adm'!B33</f>
        <v>192874.3103</v>
      </c>
      <c r="D138" s="806">
        <f>'Gtos Op y Adm'!C33</f>
        <v>215703.319</v>
      </c>
      <c r="E138" s="806">
        <f>'Gtos Op y Adm'!D33</f>
        <v>213815.1552</v>
      </c>
      <c r="F138" s="806">
        <f>'Gtos Op y Adm'!E33</f>
        <v>215788.5345</v>
      </c>
      <c r="G138" s="806">
        <f>'Gtos Op y Adm'!F33</f>
        <v>216468.9483</v>
      </c>
      <c r="H138" s="806">
        <f>'Gtos Op y Adm'!G33</f>
        <v>214654.8276</v>
      </c>
      <c r="I138" s="806">
        <f>'Gtos Op y Adm'!H33</f>
        <v>221607.8017</v>
      </c>
      <c r="J138" s="806">
        <f>'Gtos Op y Adm'!I33</f>
        <v>215638.1034</v>
      </c>
      <c r="K138" s="806">
        <f>'Gtos Op y Adm'!J33</f>
        <v>215414.3103</v>
      </c>
      <c r="L138" s="806">
        <f>'Gtos Op y Adm'!K33</f>
        <v>218397.931</v>
      </c>
      <c r="M138" s="806">
        <f>'Gtos Op y Adm'!L33</f>
        <v>218733.1466</v>
      </c>
      <c r="N138" s="806">
        <f>'Gtos Op y Adm'!M33</f>
        <v>286630.5603</v>
      </c>
      <c r="O138" s="825">
        <f t="shared" ref="O138:O143" si="90">SUM(C138:N138)</f>
        <v>2645726.948</v>
      </c>
      <c r="Q138" s="826"/>
    </row>
    <row r="139">
      <c r="B139" s="824" t="s">
        <v>1477</v>
      </c>
      <c r="C139" s="806">
        <f>'Gtos Op y Adm'!B71</f>
        <v>81325</v>
      </c>
      <c r="D139" s="806">
        <f>'Gtos Op y Adm'!C71</f>
        <v>161325</v>
      </c>
      <c r="E139" s="806">
        <f>'Gtos Op y Adm'!D71</f>
        <v>162075</v>
      </c>
      <c r="F139" s="806">
        <f>'Gtos Op y Adm'!E71</f>
        <v>141325</v>
      </c>
      <c r="G139" s="806">
        <f>'Gtos Op y Adm'!F71</f>
        <v>141325</v>
      </c>
      <c r="H139" s="806">
        <f>'Gtos Op y Adm'!G71</f>
        <v>141325</v>
      </c>
      <c r="I139" s="806">
        <f>'Gtos Op y Adm'!H71</f>
        <v>141325</v>
      </c>
      <c r="J139" s="806">
        <f>'Gtos Op y Adm'!I71</f>
        <v>141325</v>
      </c>
      <c r="K139" s="806">
        <f>'Gtos Op y Adm'!J71</f>
        <v>141325</v>
      </c>
      <c r="L139" s="806">
        <f>'Gtos Op y Adm'!K71</f>
        <v>141325</v>
      </c>
      <c r="M139" s="806">
        <f>'Gtos Op y Adm'!L71</f>
        <v>141325</v>
      </c>
      <c r="N139" s="806">
        <f>'Gtos Op y Adm'!M71</f>
        <v>164150</v>
      </c>
      <c r="O139" s="825">
        <f t="shared" si="90"/>
        <v>1699475</v>
      </c>
      <c r="Q139" s="826"/>
    </row>
    <row r="140">
      <c r="B140" s="824" t="s">
        <v>1478</v>
      </c>
      <c r="C140" s="806">
        <f t="shared" ref="C140:N140" si="91">C84</f>
        <v>166775.6667</v>
      </c>
      <c r="D140" s="806">
        <f t="shared" si="91"/>
        <v>160218.0476</v>
      </c>
      <c r="E140" s="806">
        <f t="shared" si="91"/>
        <v>194647.1095</v>
      </c>
      <c r="F140" s="806">
        <f t="shared" si="91"/>
        <v>255373.8095</v>
      </c>
      <c r="G140" s="806">
        <f t="shared" si="91"/>
        <v>198051.1686</v>
      </c>
      <c r="H140" s="806">
        <f t="shared" si="91"/>
        <v>212721.4286</v>
      </c>
      <c r="I140" s="806">
        <f t="shared" si="91"/>
        <v>240283.4476</v>
      </c>
      <c r="J140" s="806">
        <f t="shared" si="91"/>
        <v>237127.019</v>
      </c>
      <c r="K140" s="806">
        <f t="shared" si="91"/>
        <v>233878.1952</v>
      </c>
      <c r="L140" s="806">
        <f t="shared" si="91"/>
        <v>233944.0952</v>
      </c>
      <c r="M140" s="806">
        <f t="shared" si="91"/>
        <v>242527.8952</v>
      </c>
      <c r="N140" s="806">
        <f t="shared" si="91"/>
        <v>249043</v>
      </c>
      <c r="O140" s="825">
        <f t="shared" si="90"/>
        <v>2624590.883</v>
      </c>
      <c r="Q140" s="826"/>
    </row>
    <row r="141">
      <c r="B141" s="828" t="s">
        <v>1479</v>
      </c>
      <c r="C141" s="829">
        <f t="shared" ref="C141:N141" si="92">SUM(C138:C140)</f>
        <v>440974.977</v>
      </c>
      <c r="D141" s="829">
        <f t="shared" si="92"/>
        <v>537246.3666</v>
      </c>
      <c r="E141" s="829">
        <f t="shared" si="92"/>
        <v>570537.2647</v>
      </c>
      <c r="F141" s="829">
        <f t="shared" si="92"/>
        <v>612487.344</v>
      </c>
      <c r="G141" s="829">
        <f t="shared" si="92"/>
        <v>555845.1168</v>
      </c>
      <c r="H141" s="829">
        <f t="shared" si="92"/>
        <v>568701.2562</v>
      </c>
      <c r="I141" s="829">
        <f t="shared" si="92"/>
        <v>603216.2493</v>
      </c>
      <c r="J141" s="829">
        <f t="shared" si="92"/>
        <v>594090.1225</v>
      </c>
      <c r="K141" s="829">
        <f t="shared" si="92"/>
        <v>590617.5056</v>
      </c>
      <c r="L141" s="829">
        <f t="shared" si="92"/>
        <v>593667.0263</v>
      </c>
      <c r="M141" s="829">
        <f t="shared" si="92"/>
        <v>602586.0418</v>
      </c>
      <c r="N141" s="829">
        <f t="shared" si="92"/>
        <v>699823.5603</v>
      </c>
      <c r="O141" s="829">
        <f t="shared" si="90"/>
        <v>6969792.831</v>
      </c>
      <c r="Q141" s="826"/>
    </row>
    <row r="142">
      <c r="B142" s="824" t="s">
        <v>1480</v>
      </c>
      <c r="C142" s="813">
        <f t="shared" ref="C142:N142" si="93">C132</f>
        <v>5000</v>
      </c>
      <c r="D142" s="813">
        <f t="shared" si="93"/>
        <v>5000</v>
      </c>
      <c r="E142" s="813">
        <f t="shared" si="93"/>
        <v>5000</v>
      </c>
      <c r="F142" s="813">
        <f t="shared" si="93"/>
        <v>5000</v>
      </c>
      <c r="G142" s="813">
        <f t="shared" si="93"/>
        <v>5000</v>
      </c>
      <c r="H142" s="813">
        <f t="shared" si="93"/>
        <v>5000</v>
      </c>
      <c r="I142" s="813">
        <f t="shared" si="93"/>
        <v>5000</v>
      </c>
      <c r="J142" s="813">
        <f t="shared" si="93"/>
        <v>5000</v>
      </c>
      <c r="K142" s="813">
        <f t="shared" si="93"/>
        <v>5000</v>
      </c>
      <c r="L142" s="813">
        <f t="shared" si="93"/>
        <v>5000</v>
      </c>
      <c r="M142" s="813">
        <f t="shared" si="93"/>
        <v>5000</v>
      </c>
      <c r="N142" s="813">
        <f t="shared" si="93"/>
        <v>5000</v>
      </c>
      <c r="O142" s="825">
        <f t="shared" si="90"/>
        <v>60000</v>
      </c>
      <c r="Q142" s="826"/>
    </row>
    <row r="143">
      <c r="B143" s="828" t="s">
        <v>1481</v>
      </c>
      <c r="C143" s="829">
        <f t="shared" ref="C143:N143" si="94">C136-C141-C142</f>
        <v>143713.1575</v>
      </c>
      <c r="D143" s="829">
        <f t="shared" si="94"/>
        <v>31036.85497</v>
      </c>
      <c r="E143" s="829">
        <f t="shared" si="94"/>
        <v>104415.5225</v>
      </c>
      <c r="F143" s="829">
        <f t="shared" si="94"/>
        <v>251791.4543</v>
      </c>
      <c r="G143" s="829">
        <f t="shared" si="94"/>
        <v>133862.5807</v>
      </c>
      <c r="H143" s="829">
        <f t="shared" si="94"/>
        <v>186809.7025</v>
      </c>
      <c r="I143" s="829">
        <f t="shared" si="94"/>
        <v>243723.0481</v>
      </c>
      <c r="J143" s="829">
        <f t="shared" si="94"/>
        <v>255756.3223</v>
      </c>
      <c r="K143" s="829">
        <f t="shared" si="94"/>
        <v>237758.2289</v>
      </c>
      <c r="L143" s="829">
        <f t="shared" si="94"/>
        <v>233137.2772</v>
      </c>
      <c r="M143" s="829">
        <f t="shared" si="94"/>
        <v>256378.8384</v>
      </c>
      <c r="N143" s="829">
        <f t="shared" si="94"/>
        <v>193431.5991</v>
      </c>
      <c r="O143" s="829">
        <f t="shared" si="90"/>
        <v>2271814.586</v>
      </c>
      <c r="Q143" s="826"/>
    </row>
  </sheetData>
  <mergeCells count="39">
    <mergeCell ref="C2:O2"/>
    <mergeCell ref="P4:R4"/>
    <mergeCell ref="C23:O23"/>
    <mergeCell ref="P28:R28"/>
    <mergeCell ref="C79:O79"/>
    <mergeCell ref="Q82:S82"/>
    <mergeCell ref="C87:O87"/>
    <mergeCell ref="C97:O97"/>
    <mergeCell ref="Q102:S102"/>
    <mergeCell ref="Q103:S103"/>
    <mergeCell ref="C107:O107"/>
    <mergeCell ref="Q83:S83"/>
    <mergeCell ref="Q90:S90"/>
    <mergeCell ref="Q91:S91"/>
    <mergeCell ref="Q92:S92"/>
    <mergeCell ref="Q93:S93"/>
    <mergeCell ref="Q100:S100"/>
    <mergeCell ref="Q101:S101"/>
    <mergeCell ref="Q110:S110"/>
    <mergeCell ref="Q111:S111"/>
    <mergeCell ref="C117:O117"/>
    <mergeCell ref="Q120:U120"/>
    <mergeCell ref="Q121:U121"/>
    <mergeCell ref="Q122:U122"/>
    <mergeCell ref="Q123:U123"/>
    <mergeCell ref="Q136:U136"/>
    <mergeCell ref="Q138:U138"/>
    <mergeCell ref="Q139:U139"/>
    <mergeCell ref="Q140:U140"/>
    <mergeCell ref="Q141:U141"/>
    <mergeCell ref="Q142:U142"/>
    <mergeCell ref="Q143:U143"/>
    <mergeCell ref="Q124:U124"/>
    <mergeCell ref="Q125:U125"/>
    <mergeCell ref="C128:O128"/>
    <mergeCell ref="Q132:U132"/>
    <mergeCell ref="Q133:U133"/>
    <mergeCell ref="Q134:U134"/>
    <mergeCell ref="Q135:U13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48.25"/>
    <col customWidth="1" min="2" max="14" width="15.13"/>
    <col customWidth="1" min="15" max="15" width="11.25"/>
    <col customWidth="1" min="16" max="34" width="15.13"/>
  </cols>
  <sheetData>
    <row r="1">
      <c r="A1" s="26" t="s">
        <v>7</v>
      </c>
    </row>
    <row r="2">
      <c r="A2" s="832"/>
      <c r="B2" s="810" t="s">
        <v>1482</v>
      </c>
    </row>
    <row r="3">
      <c r="A3" s="833" t="s">
        <v>1417</v>
      </c>
      <c r="B3" s="834" t="str">
        <f>'Rotación'!E7</f>
        <v>Enero</v>
      </c>
      <c r="C3" s="834" t="str">
        <f>'Rotación'!F7</f>
        <v>Febrero</v>
      </c>
      <c r="D3" s="834" t="str">
        <f>'Rotación'!G7</f>
        <v>Marzo</v>
      </c>
      <c r="E3" s="834" t="str">
        <f>'Rotación'!H7</f>
        <v>Abril</v>
      </c>
      <c r="F3" s="834" t="str">
        <f>'Rotación'!I7</f>
        <v>Mayo</v>
      </c>
      <c r="G3" s="834" t="str">
        <f>'Rotación'!J7</f>
        <v>Junio</v>
      </c>
      <c r="H3" s="834" t="str">
        <f>'Rotación'!K7</f>
        <v>Julio</v>
      </c>
      <c r="I3" s="834" t="str">
        <f>'Rotación'!L7</f>
        <v>Agosto</v>
      </c>
      <c r="J3" s="834" t="str">
        <f>'Rotación'!M7</f>
        <v>Septiembre </v>
      </c>
      <c r="K3" s="834" t="str">
        <f>'Rotación'!N7</f>
        <v>Octubre</v>
      </c>
      <c r="L3" s="834" t="str">
        <f>'Rotación'!O7</f>
        <v>Noviembre</v>
      </c>
      <c r="M3" s="834" t="str">
        <f>'Rotación'!P7</f>
        <v>Diciembre</v>
      </c>
      <c r="N3" s="802" t="s">
        <v>1418</v>
      </c>
    </row>
    <row r="4">
      <c r="A4" s="835"/>
      <c r="B4" s="836">
        <v>31.0</v>
      </c>
      <c r="C4" s="836">
        <v>29.0</v>
      </c>
      <c r="D4" s="836">
        <v>31.0</v>
      </c>
      <c r="E4" s="836">
        <v>30.0</v>
      </c>
      <c r="F4" s="836">
        <v>31.0</v>
      </c>
      <c r="G4" s="836">
        <v>30.0</v>
      </c>
      <c r="H4" s="836">
        <v>31.0</v>
      </c>
      <c r="I4" s="836">
        <v>31.0</v>
      </c>
      <c r="J4" s="836">
        <v>30.0</v>
      </c>
      <c r="K4" s="836">
        <v>31.0</v>
      </c>
      <c r="L4" s="836">
        <v>30.0</v>
      </c>
      <c r="M4" s="836">
        <v>31.0</v>
      </c>
      <c r="N4" s="804"/>
    </row>
    <row r="5">
      <c r="A5" s="837" t="s">
        <v>1483</v>
      </c>
      <c r="B5" s="806">
        <f>'Vtas, Nómina, MP, Com y Efectiv'!C72</f>
        <v>122800</v>
      </c>
      <c r="C5" s="806">
        <f>'Vtas, Nómina, MP, Com y Efectiv'!D72</f>
        <v>122800</v>
      </c>
      <c r="D5" s="806">
        <f>'Vtas, Nómina, MP, Com y Efectiv'!E72</f>
        <v>122800</v>
      </c>
      <c r="E5" s="806">
        <f>'Vtas, Nómina, MP, Com y Efectiv'!F72</f>
        <v>122800</v>
      </c>
      <c r="F5" s="806">
        <f>'Vtas, Nómina, MP, Com y Efectiv'!G72</f>
        <v>122800</v>
      </c>
      <c r="G5" s="806">
        <f>'Vtas, Nómina, MP, Com y Efectiv'!H72</f>
        <v>122800</v>
      </c>
      <c r="H5" s="806">
        <f>'Vtas, Nómina, MP, Com y Efectiv'!I72</f>
        <v>122800</v>
      </c>
      <c r="I5" s="806">
        <f>'Vtas, Nómina, MP, Com y Efectiv'!J72</f>
        <v>122800</v>
      </c>
      <c r="J5" s="806">
        <f>'Vtas, Nómina, MP, Com y Efectiv'!K72</f>
        <v>122800</v>
      </c>
      <c r="K5" s="806">
        <f>'Vtas, Nómina, MP, Com y Efectiv'!L72</f>
        <v>122800</v>
      </c>
      <c r="L5" s="806">
        <f>'Vtas, Nómina, MP, Com y Efectiv'!M72</f>
        <v>122800</v>
      </c>
      <c r="M5" s="806">
        <f>'Vtas, Nómina, MP, Com y Efectiv'!N72</f>
        <v>122800</v>
      </c>
      <c r="N5" s="814">
        <f t="shared" ref="N5:N40" si="1">SUM(B5:M5)</f>
        <v>1473600</v>
      </c>
      <c r="O5" s="27"/>
      <c r="P5" s="826"/>
    </row>
    <row r="6">
      <c r="A6" s="837" t="s">
        <v>1484</v>
      </c>
      <c r="B6" s="838">
        <v>0.0</v>
      </c>
      <c r="C6" s="838">
        <v>0.0</v>
      </c>
      <c r="D6" s="838">
        <v>0.0</v>
      </c>
      <c r="E6" s="838">
        <v>0.0</v>
      </c>
      <c r="F6" s="838">
        <v>0.0</v>
      </c>
      <c r="G6" s="838">
        <v>0.0</v>
      </c>
      <c r="H6" s="838">
        <v>0.0</v>
      </c>
      <c r="I6" s="838">
        <v>0.0</v>
      </c>
      <c r="J6" s="838">
        <v>0.0</v>
      </c>
      <c r="K6" s="838">
        <v>0.0</v>
      </c>
      <c r="L6" s="838">
        <v>0.0</v>
      </c>
      <c r="M6" s="839">
        <f>(M5/30)*15</f>
        <v>61400</v>
      </c>
      <c r="N6" s="814">
        <f t="shared" si="1"/>
        <v>61400</v>
      </c>
      <c r="P6" s="826"/>
    </row>
    <row r="7">
      <c r="A7" s="837" t="s">
        <v>1485</v>
      </c>
      <c r="B7" s="806">
        <f t="shared" ref="B7:M7" si="2">B5*0.25</f>
        <v>30700</v>
      </c>
      <c r="C7" s="806">
        <f t="shared" si="2"/>
        <v>30700</v>
      </c>
      <c r="D7" s="806">
        <f t="shared" si="2"/>
        <v>30700</v>
      </c>
      <c r="E7" s="806">
        <f t="shared" si="2"/>
        <v>30700</v>
      </c>
      <c r="F7" s="806">
        <f t="shared" si="2"/>
        <v>30700</v>
      </c>
      <c r="G7" s="806">
        <f t="shared" si="2"/>
        <v>30700</v>
      </c>
      <c r="H7" s="806">
        <f t="shared" si="2"/>
        <v>30700</v>
      </c>
      <c r="I7" s="806">
        <f t="shared" si="2"/>
        <v>30700</v>
      </c>
      <c r="J7" s="806">
        <f t="shared" si="2"/>
        <v>30700</v>
      </c>
      <c r="K7" s="806">
        <f t="shared" si="2"/>
        <v>30700</v>
      </c>
      <c r="L7" s="806">
        <f t="shared" si="2"/>
        <v>30700</v>
      </c>
      <c r="M7" s="806">
        <f t="shared" si="2"/>
        <v>30700</v>
      </c>
      <c r="N7" s="814">
        <f t="shared" si="1"/>
        <v>368400</v>
      </c>
      <c r="P7" s="826"/>
    </row>
    <row r="8">
      <c r="A8" s="837" t="s">
        <v>1486</v>
      </c>
      <c r="B8" s="806">
        <f t="shared" ref="B8:M8" si="3">B5*0.02</f>
        <v>2456</v>
      </c>
      <c r="C8" s="806">
        <f t="shared" si="3"/>
        <v>2456</v>
      </c>
      <c r="D8" s="806">
        <f t="shared" si="3"/>
        <v>2456</v>
      </c>
      <c r="E8" s="806">
        <f t="shared" si="3"/>
        <v>2456</v>
      </c>
      <c r="F8" s="806">
        <f t="shared" si="3"/>
        <v>2456</v>
      </c>
      <c r="G8" s="806">
        <f t="shared" si="3"/>
        <v>2456</v>
      </c>
      <c r="H8" s="806">
        <f t="shared" si="3"/>
        <v>2456</v>
      </c>
      <c r="I8" s="806">
        <f t="shared" si="3"/>
        <v>2456</v>
      </c>
      <c r="J8" s="806">
        <f t="shared" si="3"/>
        <v>2456</v>
      </c>
      <c r="K8" s="806">
        <f t="shared" si="3"/>
        <v>2456</v>
      </c>
      <c r="L8" s="806">
        <f t="shared" si="3"/>
        <v>2456</v>
      </c>
      <c r="M8" s="806">
        <f t="shared" si="3"/>
        <v>2456</v>
      </c>
      <c r="N8" s="814">
        <f t="shared" si="1"/>
        <v>29472</v>
      </c>
      <c r="P8" s="826"/>
    </row>
    <row r="9">
      <c r="A9" s="837" t="s">
        <v>1487</v>
      </c>
      <c r="B9" s="806">
        <f t="shared" ref="B9:M9" si="4">B5*0.05</f>
        <v>6140</v>
      </c>
      <c r="C9" s="806">
        <f t="shared" si="4"/>
        <v>6140</v>
      </c>
      <c r="D9" s="806">
        <f t="shared" si="4"/>
        <v>6140</v>
      </c>
      <c r="E9" s="806">
        <f t="shared" si="4"/>
        <v>6140</v>
      </c>
      <c r="F9" s="806">
        <f t="shared" si="4"/>
        <v>6140</v>
      </c>
      <c r="G9" s="806">
        <f t="shared" si="4"/>
        <v>6140</v>
      </c>
      <c r="H9" s="806">
        <f t="shared" si="4"/>
        <v>6140</v>
      </c>
      <c r="I9" s="806">
        <f t="shared" si="4"/>
        <v>6140</v>
      </c>
      <c r="J9" s="806">
        <f t="shared" si="4"/>
        <v>6140</v>
      </c>
      <c r="K9" s="806">
        <f t="shared" si="4"/>
        <v>6140</v>
      </c>
      <c r="L9" s="806">
        <f t="shared" si="4"/>
        <v>6140</v>
      </c>
      <c r="M9" s="806">
        <f t="shared" si="4"/>
        <v>6140</v>
      </c>
      <c r="N9" s="814">
        <f t="shared" si="1"/>
        <v>73680</v>
      </c>
      <c r="P9" s="826"/>
    </row>
    <row r="10">
      <c r="A10" s="840" t="s">
        <v>1488</v>
      </c>
      <c r="B10" s="806">
        <f t="shared" ref="B10:M10" si="5">B5*0.03</f>
        <v>3684</v>
      </c>
      <c r="C10" s="806">
        <f t="shared" si="5"/>
        <v>3684</v>
      </c>
      <c r="D10" s="806">
        <f t="shared" si="5"/>
        <v>3684</v>
      </c>
      <c r="E10" s="806">
        <f t="shared" si="5"/>
        <v>3684</v>
      </c>
      <c r="F10" s="806">
        <f t="shared" si="5"/>
        <v>3684</v>
      </c>
      <c r="G10" s="806">
        <f t="shared" si="5"/>
        <v>3684</v>
      </c>
      <c r="H10" s="806">
        <f t="shared" si="5"/>
        <v>3684</v>
      </c>
      <c r="I10" s="806">
        <f t="shared" si="5"/>
        <v>3684</v>
      </c>
      <c r="J10" s="806">
        <f t="shared" si="5"/>
        <v>3684</v>
      </c>
      <c r="K10" s="806">
        <f t="shared" si="5"/>
        <v>3684</v>
      </c>
      <c r="L10" s="806">
        <f t="shared" si="5"/>
        <v>3684</v>
      </c>
      <c r="M10" s="806">
        <f t="shared" si="5"/>
        <v>3684</v>
      </c>
      <c r="N10" s="814">
        <f t="shared" si="1"/>
        <v>44208</v>
      </c>
      <c r="P10" s="826"/>
    </row>
    <row r="11">
      <c r="A11" s="837" t="s">
        <v>1489</v>
      </c>
      <c r="B11" s="811">
        <v>0.0</v>
      </c>
      <c r="C11" s="811">
        <v>0.0</v>
      </c>
      <c r="D11" s="811">
        <v>0.0</v>
      </c>
      <c r="E11" s="811">
        <v>0.0</v>
      </c>
      <c r="F11" s="811">
        <v>0.0</v>
      </c>
      <c r="G11" s="811">
        <v>0.0</v>
      </c>
      <c r="H11" s="811">
        <v>0.0</v>
      </c>
      <c r="I11" s="811">
        <v>0.0</v>
      </c>
      <c r="J11" s="811">
        <v>0.0</v>
      </c>
      <c r="K11" s="811">
        <v>0.0</v>
      </c>
      <c r="L11" s="811">
        <v>0.0</v>
      </c>
      <c r="M11" s="811">
        <f>((M5/30)*6)*0.25</f>
        <v>6140</v>
      </c>
      <c r="N11" s="814">
        <f t="shared" si="1"/>
        <v>6140</v>
      </c>
      <c r="P11" s="826"/>
    </row>
    <row r="12">
      <c r="A12" s="841" t="s">
        <v>1490</v>
      </c>
      <c r="B12" s="813"/>
      <c r="C12" s="813"/>
      <c r="D12" s="813"/>
      <c r="E12" s="813"/>
      <c r="F12" s="813"/>
      <c r="G12" s="813"/>
      <c r="H12" s="813"/>
      <c r="I12" s="813"/>
      <c r="J12" s="813"/>
      <c r="K12" s="813"/>
      <c r="L12" s="813"/>
      <c r="M12" s="813"/>
      <c r="N12" s="814">
        <f t="shared" si="1"/>
        <v>0</v>
      </c>
      <c r="P12" s="842"/>
    </row>
    <row r="13">
      <c r="A13" s="840" t="s">
        <v>1491</v>
      </c>
      <c r="B13" s="813"/>
      <c r="C13" s="813"/>
      <c r="D13" s="813"/>
      <c r="E13" s="813"/>
      <c r="F13" s="813"/>
      <c r="G13" s="813"/>
      <c r="H13" s="813"/>
      <c r="I13" s="813"/>
      <c r="J13" s="813"/>
      <c r="K13" s="813"/>
      <c r="L13" s="813"/>
      <c r="M13" s="813"/>
      <c r="N13" s="814">
        <f t="shared" si="1"/>
        <v>0</v>
      </c>
      <c r="P13" s="843"/>
    </row>
    <row r="14">
      <c r="A14" s="844" t="s">
        <v>1492</v>
      </c>
      <c r="B14" s="845"/>
      <c r="C14" s="845">
        <v>20000.0</v>
      </c>
      <c r="D14" s="845">
        <v>20000.0</v>
      </c>
      <c r="E14" s="845">
        <v>20000.0</v>
      </c>
      <c r="F14" s="845">
        <v>20000.0</v>
      </c>
      <c r="G14" s="845">
        <v>20000.0</v>
      </c>
      <c r="H14" s="845">
        <v>20000.0</v>
      </c>
      <c r="I14" s="845">
        <v>20000.0</v>
      </c>
      <c r="J14" s="845">
        <v>20000.0</v>
      </c>
      <c r="K14" s="845">
        <v>20000.0</v>
      </c>
      <c r="L14" s="845">
        <v>20000.0</v>
      </c>
      <c r="M14" s="845">
        <v>20000.0</v>
      </c>
      <c r="N14" s="814">
        <f t="shared" si="1"/>
        <v>220000</v>
      </c>
      <c r="P14" s="826"/>
      <c r="Q14" s="826"/>
      <c r="R14" s="826"/>
      <c r="S14" s="826"/>
      <c r="T14" s="826"/>
    </row>
    <row r="15">
      <c r="A15" s="844" t="s">
        <v>1493</v>
      </c>
      <c r="B15" s="845"/>
      <c r="C15" s="845">
        <v>3000.0</v>
      </c>
      <c r="D15" s="845"/>
      <c r="E15" s="845"/>
      <c r="F15" s="845">
        <v>2500.0</v>
      </c>
      <c r="G15" s="845"/>
      <c r="H15" s="845"/>
      <c r="I15" s="845"/>
      <c r="J15" s="845"/>
      <c r="K15" s="845">
        <v>3000.0</v>
      </c>
      <c r="L15" s="845">
        <v>3000.0</v>
      </c>
      <c r="M15" s="845">
        <v>3000.0</v>
      </c>
      <c r="N15" s="814">
        <f t="shared" si="1"/>
        <v>14500</v>
      </c>
      <c r="P15" s="826"/>
    </row>
    <row r="16">
      <c r="A16" s="844" t="s">
        <v>1494</v>
      </c>
      <c r="B16" s="846"/>
      <c r="C16" s="846"/>
      <c r="D16" s="846"/>
      <c r="E16" s="846"/>
      <c r="F16" s="846"/>
      <c r="G16" s="846"/>
      <c r="H16" s="846"/>
      <c r="I16" s="846"/>
      <c r="J16" s="846"/>
      <c r="K16" s="846"/>
      <c r="L16" s="846"/>
      <c r="M16" s="846"/>
      <c r="N16" s="814">
        <f t="shared" si="1"/>
        <v>0</v>
      </c>
    </row>
    <row r="17">
      <c r="A17" s="844" t="s">
        <v>1495</v>
      </c>
      <c r="B17" s="845"/>
      <c r="C17" s="846"/>
      <c r="D17" s="846"/>
      <c r="E17" s="846"/>
      <c r="F17" s="845"/>
      <c r="G17" s="846"/>
      <c r="H17" s="845">
        <v>6000.0</v>
      </c>
      <c r="I17" s="846"/>
      <c r="J17" s="846"/>
      <c r="K17" s="846"/>
      <c r="L17" s="846"/>
      <c r="M17" s="846"/>
      <c r="N17" s="814">
        <f t="shared" si="1"/>
        <v>6000</v>
      </c>
    </row>
    <row r="18">
      <c r="A18" s="844" t="s">
        <v>1496</v>
      </c>
      <c r="B18" s="845"/>
      <c r="C18" s="845"/>
      <c r="D18" s="845"/>
      <c r="E18" s="845"/>
      <c r="F18" s="845"/>
      <c r="G18" s="845"/>
      <c r="H18" s="845"/>
      <c r="I18" s="845"/>
      <c r="J18" s="845"/>
      <c r="K18" s="845"/>
      <c r="L18" s="845"/>
      <c r="M18" s="845"/>
      <c r="N18" s="814">
        <f t="shared" si="1"/>
        <v>0</v>
      </c>
    </row>
    <row r="19">
      <c r="A19" s="844" t="s">
        <v>1497</v>
      </c>
      <c r="B19" s="845">
        <v>15000.0</v>
      </c>
      <c r="C19" s="845">
        <v>15000.0</v>
      </c>
      <c r="D19" s="845">
        <v>15000.0</v>
      </c>
      <c r="E19" s="845">
        <v>15000.0</v>
      </c>
      <c r="F19" s="845">
        <v>15000.0</v>
      </c>
      <c r="G19" s="845">
        <v>15000.0</v>
      </c>
      <c r="H19" s="845">
        <v>15000.0</v>
      </c>
      <c r="I19" s="845">
        <v>15000.0</v>
      </c>
      <c r="J19" s="845">
        <v>15000.0</v>
      </c>
      <c r="K19" s="845">
        <v>15000.0</v>
      </c>
      <c r="L19" s="845">
        <v>15000.0</v>
      </c>
      <c r="M19" s="845">
        <v>15000.0</v>
      </c>
      <c r="N19" s="814">
        <f t="shared" si="1"/>
        <v>180000</v>
      </c>
    </row>
    <row r="20">
      <c r="A20" s="844" t="s">
        <v>1498</v>
      </c>
      <c r="B20" s="845"/>
      <c r="C20" s="845"/>
      <c r="D20" s="845"/>
      <c r="E20" s="845"/>
      <c r="F20" s="845"/>
      <c r="G20" s="845"/>
      <c r="H20" s="845"/>
      <c r="I20" s="845"/>
      <c r="J20" s="845"/>
      <c r="K20" s="845"/>
      <c r="L20" s="845"/>
      <c r="M20" s="845"/>
      <c r="N20" s="814">
        <f t="shared" si="1"/>
        <v>0</v>
      </c>
    </row>
    <row r="21">
      <c r="A21" s="844" t="s">
        <v>1499</v>
      </c>
      <c r="B21" s="845">
        <v>6000.0</v>
      </c>
      <c r="C21" s="845">
        <v>6000.0</v>
      </c>
      <c r="D21" s="845">
        <v>6000.0</v>
      </c>
      <c r="E21" s="845">
        <v>6000.0</v>
      </c>
      <c r="F21" s="845">
        <v>6000.0</v>
      </c>
      <c r="G21" s="845">
        <v>6000.0</v>
      </c>
      <c r="H21" s="845">
        <v>6000.0</v>
      </c>
      <c r="I21" s="845">
        <v>6000.0</v>
      </c>
      <c r="J21" s="845">
        <v>6000.0</v>
      </c>
      <c r="K21" s="845">
        <v>6000.0</v>
      </c>
      <c r="L21" s="845">
        <v>6000.0</v>
      </c>
      <c r="M21" s="845">
        <v>6000.0</v>
      </c>
      <c r="N21" s="814">
        <f t="shared" si="1"/>
        <v>72000</v>
      </c>
    </row>
    <row r="22">
      <c r="A22" s="844" t="s">
        <v>1500</v>
      </c>
      <c r="B22" s="846"/>
      <c r="C22" s="846"/>
      <c r="D22" s="846"/>
      <c r="E22" s="846"/>
      <c r="F22" s="846"/>
      <c r="G22" s="846"/>
      <c r="H22" s="846"/>
      <c r="I22" s="846"/>
      <c r="J22" s="846"/>
      <c r="K22" s="846"/>
      <c r="L22" s="846"/>
      <c r="M22" s="846"/>
      <c r="N22" s="814">
        <f t="shared" si="1"/>
        <v>0</v>
      </c>
    </row>
    <row r="23">
      <c r="A23" s="840" t="s">
        <v>1501</v>
      </c>
      <c r="B23" s="845"/>
      <c r="C23" s="845"/>
      <c r="D23" s="845"/>
      <c r="E23" s="845"/>
      <c r="F23" s="845"/>
      <c r="G23" s="845"/>
      <c r="H23" s="845"/>
      <c r="I23" s="845"/>
      <c r="J23" s="845"/>
      <c r="K23" s="845"/>
      <c r="L23" s="845"/>
      <c r="M23" s="845"/>
      <c r="N23" s="814">
        <f t="shared" si="1"/>
        <v>0</v>
      </c>
      <c r="P23" s="843"/>
      <c r="Q23" s="843"/>
      <c r="R23" s="843"/>
      <c r="S23" s="843"/>
      <c r="T23" s="843"/>
    </row>
    <row r="24">
      <c r="A24" s="844" t="s">
        <v>1502</v>
      </c>
      <c r="B24" s="845"/>
      <c r="C24" s="845"/>
      <c r="D24" s="845"/>
      <c r="E24" s="845"/>
      <c r="F24" s="845"/>
      <c r="G24" s="845"/>
      <c r="H24" s="845"/>
      <c r="I24" s="845"/>
      <c r="J24" s="845"/>
      <c r="K24" s="845"/>
      <c r="L24" s="845"/>
      <c r="M24" s="845"/>
      <c r="N24" s="814">
        <f t="shared" si="1"/>
        <v>0</v>
      </c>
      <c r="P24" s="843"/>
      <c r="Q24" s="843"/>
      <c r="R24" s="843"/>
      <c r="S24" s="843"/>
      <c r="T24" s="843"/>
    </row>
    <row r="25">
      <c r="A25" s="844"/>
      <c r="B25" s="845"/>
      <c r="C25" s="845"/>
      <c r="D25" s="845"/>
      <c r="E25" s="845"/>
      <c r="F25" s="845"/>
      <c r="G25" s="845"/>
      <c r="H25" s="845"/>
      <c r="I25" s="845"/>
      <c r="J25" s="845"/>
      <c r="K25" s="845"/>
      <c r="L25" s="845"/>
      <c r="M25" s="845"/>
      <c r="N25" s="814">
        <f t="shared" si="1"/>
        <v>0</v>
      </c>
      <c r="P25" s="843"/>
      <c r="Q25" s="843"/>
      <c r="R25" s="843"/>
      <c r="S25" s="843"/>
      <c r="T25" s="843"/>
    </row>
    <row r="26">
      <c r="A26" s="844"/>
      <c r="B26" s="845"/>
      <c r="C26" s="845"/>
      <c r="D26" s="845"/>
      <c r="E26" s="845"/>
      <c r="F26" s="845"/>
      <c r="G26" s="845"/>
      <c r="H26" s="845"/>
      <c r="I26" s="845"/>
      <c r="J26" s="845"/>
      <c r="K26" s="845"/>
      <c r="L26" s="845"/>
      <c r="M26" s="845"/>
      <c r="N26" s="814">
        <f t="shared" si="1"/>
        <v>0</v>
      </c>
      <c r="P26" s="843"/>
      <c r="Q26" s="843"/>
      <c r="R26" s="843"/>
      <c r="S26" s="843"/>
      <c r="T26" s="843"/>
    </row>
    <row r="27">
      <c r="A27" s="840"/>
      <c r="B27" s="845"/>
      <c r="C27" s="845"/>
      <c r="D27" s="845"/>
      <c r="E27" s="845"/>
      <c r="F27" s="845"/>
      <c r="G27" s="845"/>
      <c r="H27" s="845"/>
      <c r="I27" s="845"/>
      <c r="J27" s="845"/>
      <c r="K27" s="845"/>
      <c r="L27" s="845"/>
      <c r="M27" s="845"/>
      <c r="N27" s="814">
        <f t="shared" si="1"/>
        <v>0</v>
      </c>
      <c r="P27" s="843"/>
      <c r="Q27" s="843"/>
      <c r="R27" s="843"/>
      <c r="S27" s="843"/>
      <c r="T27" s="843"/>
    </row>
    <row r="28">
      <c r="A28" s="840"/>
      <c r="B28" s="845"/>
      <c r="C28" s="845"/>
      <c r="D28" s="845"/>
      <c r="E28" s="845"/>
      <c r="F28" s="845"/>
      <c r="G28" s="845"/>
      <c r="H28" s="845"/>
      <c r="I28" s="845"/>
      <c r="J28" s="845"/>
      <c r="K28" s="845"/>
      <c r="L28" s="845"/>
      <c r="M28" s="845"/>
      <c r="N28" s="814">
        <f t="shared" si="1"/>
        <v>0</v>
      </c>
      <c r="P28" s="843"/>
      <c r="Q28" s="843"/>
      <c r="R28" s="843"/>
      <c r="S28" s="843"/>
      <c r="T28" s="843"/>
    </row>
    <row r="29">
      <c r="A29" s="840"/>
      <c r="B29" s="845"/>
      <c r="C29" s="845"/>
      <c r="D29" s="845"/>
      <c r="E29" s="845"/>
      <c r="F29" s="845"/>
      <c r="G29" s="845"/>
      <c r="H29" s="845"/>
      <c r="I29" s="845"/>
      <c r="J29" s="845"/>
      <c r="K29" s="845"/>
      <c r="L29" s="845"/>
      <c r="M29" s="845"/>
      <c r="N29" s="814">
        <f t="shared" si="1"/>
        <v>0</v>
      </c>
      <c r="P29" s="843"/>
    </row>
    <row r="30">
      <c r="A30" s="847" t="s">
        <v>1503</v>
      </c>
      <c r="B30" s="813">
        <f>'Vtas, Nómina, MP, Com y Efectiv'!C9*0.005</f>
        <v>3047.155172</v>
      </c>
      <c r="C30" s="813">
        <f>'Vtas, Nómina, MP, Com y Efectiv'!D9*0.005</f>
        <v>2961.659483</v>
      </c>
      <c r="D30" s="813">
        <f>'Vtas, Nómina, MP, Com y Efectiv'!E9*0.005</f>
        <v>3517.577586</v>
      </c>
      <c r="E30" s="813">
        <f>'Vtas, Nómina, MP, Com y Efectiv'!F9*0.005</f>
        <v>4504.267241</v>
      </c>
      <c r="F30" s="813">
        <f>'Vtas, Nómina, MP, Com y Efectiv'!G9*0.005</f>
        <v>3594.474138</v>
      </c>
      <c r="G30" s="813">
        <f>'Vtas, Nómina, MP, Com y Efectiv'!H9*0.005</f>
        <v>3937.413793</v>
      </c>
      <c r="H30" s="813">
        <f>'Vtas, Nómina, MP, Com y Efectiv'!I9*0.005</f>
        <v>4413.900862</v>
      </c>
      <c r="I30" s="813">
        <f>'Vtas, Nómina, MP, Com y Efectiv'!J9*0.005</f>
        <v>4429.051724</v>
      </c>
      <c r="J30" s="813">
        <f>'Vtas, Nómina, MP, Com y Efectiv'!K9*0.005</f>
        <v>4317.155172</v>
      </c>
      <c r="K30" s="813">
        <f>'Vtas, Nómina, MP, Com y Efectiv'!L9*0.005</f>
        <v>4308.965517</v>
      </c>
      <c r="L30" s="813">
        <f>'Vtas, Nómina, MP, Com y Efectiv'!M9*0.005</f>
        <v>4476.573276</v>
      </c>
      <c r="M30" s="813">
        <f>'Vtas, Nómina, MP, Com y Efectiv'!N9*0.005</f>
        <v>4655.280172</v>
      </c>
      <c r="N30" s="814">
        <f t="shared" si="1"/>
        <v>48163.47414</v>
      </c>
      <c r="P30" s="843"/>
      <c r="Q30" s="843"/>
      <c r="R30" s="843"/>
      <c r="S30" s="843"/>
      <c r="T30" s="843"/>
    </row>
    <row r="31">
      <c r="A31" s="847" t="s">
        <v>1504</v>
      </c>
      <c r="B31" s="813">
        <f>'Vtas, Nómina, MP, Com y Efectiv'!C9*0.005</f>
        <v>3047.155172</v>
      </c>
      <c r="C31" s="813">
        <f>'Vtas, Nómina, MP, Com y Efectiv'!D9*0.005</f>
        <v>2961.659483</v>
      </c>
      <c r="D31" s="813">
        <f>'Vtas, Nómina, MP, Com y Efectiv'!E9*0.005</f>
        <v>3517.577586</v>
      </c>
      <c r="E31" s="813">
        <f>'Vtas, Nómina, MP, Com y Efectiv'!F9*0.005</f>
        <v>4504.267241</v>
      </c>
      <c r="F31" s="813">
        <f>'Vtas, Nómina, MP, Com y Efectiv'!G9*0.005</f>
        <v>3594.474138</v>
      </c>
      <c r="G31" s="813">
        <f>'Vtas, Nómina, MP, Com y Efectiv'!H9*0.005</f>
        <v>3937.413793</v>
      </c>
      <c r="H31" s="813">
        <f>'Vtas, Nómina, MP, Com y Efectiv'!I9*0.005</f>
        <v>4413.900862</v>
      </c>
      <c r="I31" s="813">
        <f>'Vtas, Nómina, MP, Com y Efectiv'!J9*0.005</f>
        <v>4429.051724</v>
      </c>
      <c r="J31" s="813">
        <f>'Vtas, Nómina, MP, Com y Efectiv'!K9*0.005</f>
        <v>4317.155172</v>
      </c>
      <c r="K31" s="813">
        <f>'Vtas, Nómina, MP, Com y Efectiv'!L9*0.005</f>
        <v>4308.965517</v>
      </c>
      <c r="L31" s="813">
        <f>'Vtas, Nómina, MP, Com y Efectiv'!M9*0.005</f>
        <v>4476.573276</v>
      </c>
      <c r="M31" s="813">
        <f>'Vtas, Nómina, MP, Com y Efectiv'!N9*0.005</f>
        <v>4655.280172</v>
      </c>
      <c r="N31" s="814">
        <f t="shared" si="1"/>
        <v>48163.47414</v>
      </c>
      <c r="P31" s="843"/>
      <c r="Q31" s="843"/>
      <c r="R31" s="843"/>
      <c r="S31" s="843"/>
      <c r="T31" s="843"/>
    </row>
    <row r="32">
      <c r="A32" s="847" t="s">
        <v>1505</v>
      </c>
      <c r="B32" s="813"/>
      <c r="C32" s="774"/>
      <c r="D32" s="774"/>
      <c r="E32" s="774"/>
      <c r="F32" s="774"/>
      <c r="G32" s="813"/>
      <c r="H32" s="813"/>
      <c r="I32" s="774"/>
      <c r="J32" s="774"/>
      <c r="K32" s="774"/>
      <c r="L32" s="774"/>
      <c r="M32" s="774"/>
      <c r="N32" s="814">
        <f t="shared" si="1"/>
        <v>0</v>
      </c>
      <c r="P32" s="843"/>
      <c r="Q32" s="843"/>
      <c r="R32" s="843"/>
      <c r="S32" s="843"/>
      <c r="T32" s="843"/>
    </row>
    <row r="33">
      <c r="A33" s="848" t="s">
        <v>1506</v>
      </c>
      <c r="B33" s="849">
        <f t="shared" ref="B33:M33" si="6">SUM(B5:B32)</f>
        <v>192874.3103</v>
      </c>
      <c r="C33" s="849">
        <f t="shared" si="6"/>
        <v>215703.319</v>
      </c>
      <c r="D33" s="849">
        <f t="shared" si="6"/>
        <v>213815.1552</v>
      </c>
      <c r="E33" s="849">
        <f t="shared" si="6"/>
        <v>215788.5345</v>
      </c>
      <c r="F33" s="849">
        <f t="shared" si="6"/>
        <v>216468.9483</v>
      </c>
      <c r="G33" s="849">
        <f t="shared" si="6"/>
        <v>214654.8276</v>
      </c>
      <c r="H33" s="849">
        <f t="shared" si="6"/>
        <v>221607.8017</v>
      </c>
      <c r="I33" s="849">
        <f t="shared" si="6"/>
        <v>215638.1034</v>
      </c>
      <c r="J33" s="849">
        <f t="shared" si="6"/>
        <v>215414.3103</v>
      </c>
      <c r="K33" s="849">
        <f t="shared" si="6"/>
        <v>218397.931</v>
      </c>
      <c r="L33" s="849">
        <f t="shared" si="6"/>
        <v>218733.1466</v>
      </c>
      <c r="M33" s="849">
        <f t="shared" si="6"/>
        <v>286630.5603</v>
      </c>
      <c r="N33" s="849">
        <f t="shared" si="1"/>
        <v>2645726.948</v>
      </c>
    </row>
    <row r="34">
      <c r="A34" s="837" t="s">
        <v>1507</v>
      </c>
      <c r="B34" s="850">
        <f>'Depreciación'!B6</f>
        <v>0</v>
      </c>
      <c r="C34" s="806">
        <f>'Depreciación'!C7</f>
        <v>0</v>
      </c>
      <c r="D34" s="806">
        <f>'Depreciación'!D7</f>
        <v>0</v>
      </c>
      <c r="E34" s="806">
        <f>'Depreciación'!E7</f>
        <v>0</v>
      </c>
      <c r="F34" s="806">
        <f>'Depreciación'!F7</f>
        <v>0</v>
      </c>
      <c r="G34" s="806">
        <f>'Depreciación'!G7</f>
        <v>0</v>
      </c>
      <c r="H34" s="806">
        <f>'Depreciación'!H7</f>
        <v>0</v>
      </c>
      <c r="I34" s="806">
        <f>'Depreciación'!I7</f>
        <v>0</v>
      </c>
      <c r="J34" s="806">
        <f>'Depreciación'!J7</f>
        <v>0</v>
      </c>
      <c r="K34" s="806">
        <f>'Depreciación'!K7</f>
        <v>0</v>
      </c>
      <c r="L34" s="806">
        <f>'Depreciación'!L7</f>
        <v>0</v>
      </c>
      <c r="M34" s="806">
        <f>'Depreciación'!M7</f>
        <v>0</v>
      </c>
      <c r="N34" s="814">
        <f t="shared" si="1"/>
        <v>0</v>
      </c>
      <c r="P34" s="826"/>
    </row>
    <row r="35">
      <c r="A35" s="837" t="s">
        <v>1508</v>
      </c>
      <c r="B35" s="850">
        <f>'Depreciación'!B11</f>
        <v>17166.66667</v>
      </c>
      <c r="C35" s="806">
        <f>'Depreciación'!C12</f>
        <v>17166.66667</v>
      </c>
      <c r="D35" s="806">
        <f>'Depreciación'!D12</f>
        <v>17166.66667</v>
      </c>
      <c r="E35" s="839">
        <f>'Depreciación'!E12</f>
        <v>17166.66667</v>
      </c>
      <c r="F35" s="806">
        <f>'Depreciación'!F12</f>
        <v>17166.66667</v>
      </c>
      <c r="G35" s="806">
        <f>'Depreciación'!G12</f>
        <v>17166.66667</v>
      </c>
      <c r="H35" s="806">
        <f>'Depreciación'!H12</f>
        <v>17166.66667</v>
      </c>
      <c r="I35" s="806">
        <f>'Depreciación'!I12</f>
        <v>17166.66667</v>
      </c>
      <c r="J35" s="806">
        <f>'Depreciación'!J12</f>
        <v>17166.66667</v>
      </c>
      <c r="K35" s="806">
        <f>'Depreciación'!K12</f>
        <v>17166.66667</v>
      </c>
      <c r="L35" s="806">
        <f>'Depreciación'!L12</f>
        <v>17166.66667</v>
      </c>
      <c r="M35" s="806">
        <f>'Depreciación'!M12</f>
        <v>17166.66667</v>
      </c>
      <c r="N35" s="814">
        <f t="shared" si="1"/>
        <v>206000</v>
      </c>
    </row>
    <row r="36">
      <c r="A36" s="837" t="s">
        <v>1509</v>
      </c>
      <c r="B36" s="850">
        <f>C36</f>
        <v>618.3333333</v>
      </c>
      <c r="C36" s="806">
        <f>'Depreciación'!C17</f>
        <v>618.3333333</v>
      </c>
      <c r="D36" s="806">
        <f>'Depreciación'!D17</f>
        <v>618.3333333</v>
      </c>
      <c r="E36" s="806">
        <f>'Depreciación'!E17</f>
        <v>618.3333333</v>
      </c>
      <c r="F36" s="806">
        <f>'Depreciación'!F17</f>
        <v>618.3333333</v>
      </c>
      <c r="G36" s="806">
        <f>'Depreciación'!G17</f>
        <v>618.3333333</v>
      </c>
      <c r="H36" s="806">
        <f>'Depreciación'!H17</f>
        <v>618.3333333</v>
      </c>
      <c r="I36" s="806">
        <f>'Depreciación'!I17</f>
        <v>618.3333333</v>
      </c>
      <c r="J36" s="806">
        <f>'Depreciación'!J17</f>
        <v>618.3333333</v>
      </c>
      <c r="K36" s="806">
        <f>'Depreciación'!K17</f>
        <v>618.3333333</v>
      </c>
      <c r="L36" s="806">
        <f>'Depreciación'!L17</f>
        <v>618.3333333</v>
      </c>
      <c r="M36" s="806">
        <f>'Depreciación'!M17</f>
        <v>618.3333333</v>
      </c>
      <c r="N36" s="814">
        <f t="shared" si="1"/>
        <v>7420</v>
      </c>
    </row>
    <row r="37">
      <c r="A37" s="837" t="s">
        <v>1510</v>
      </c>
      <c r="B37" s="850">
        <f>'Depreciación'!B22</f>
        <v>192.5</v>
      </c>
      <c r="C37" s="806">
        <f>'Depreciación'!C22</f>
        <v>192.5</v>
      </c>
      <c r="D37" s="806">
        <f>'Depreciación'!D22</f>
        <v>192.5</v>
      </c>
      <c r="E37" s="806">
        <f>'Depreciación'!E22</f>
        <v>192.5</v>
      </c>
      <c r="F37" s="806">
        <f>'Depreciación'!F22</f>
        <v>192.5</v>
      </c>
      <c r="G37" s="806">
        <f>'Depreciación'!G22</f>
        <v>192.5</v>
      </c>
      <c r="H37" s="806">
        <f>'Depreciación'!H22</f>
        <v>192.5</v>
      </c>
      <c r="I37" s="806">
        <f>'Depreciación'!I22</f>
        <v>192.5</v>
      </c>
      <c r="J37" s="806">
        <f>'Depreciación'!J22</f>
        <v>192.5</v>
      </c>
      <c r="K37" s="806">
        <f>'Depreciación'!K22</f>
        <v>192.5</v>
      </c>
      <c r="L37" s="806">
        <f>'Depreciación'!L22</f>
        <v>192.5</v>
      </c>
      <c r="M37" s="806">
        <f>'Depreciación'!M22</f>
        <v>192.5</v>
      </c>
      <c r="N37" s="814">
        <f t="shared" si="1"/>
        <v>2310</v>
      </c>
    </row>
    <row r="38">
      <c r="A38" s="837" t="s">
        <v>1511</v>
      </c>
      <c r="B38" s="850">
        <f t="shared" ref="B38:B40" si="7">C38</f>
        <v>3473.166667</v>
      </c>
      <c r="C38" s="806">
        <f>'Depreciación'!C28</f>
        <v>3473.166667</v>
      </c>
      <c r="D38" s="806">
        <f>'Depreciación'!D28</f>
        <v>3473.166667</v>
      </c>
      <c r="E38" s="806">
        <f>'Depreciación'!E28</f>
        <v>3473.166667</v>
      </c>
      <c r="F38" s="806">
        <f>'Depreciación'!F28</f>
        <v>3473.166667</v>
      </c>
      <c r="G38" s="806">
        <f>'Depreciación'!G28</f>
        <v>3473.166667</v>
      </c>
      <c r="H38" s="806">
        <f>'Depreciación'!H28</f>
        <v>3473.166667</v>
      </c>
      <c r="I38" s="806">
        <f>'Depreciación'!I28</f>
        <v>3473.166667</v>
      </c>
      <c r="J38" s="806">
        <f>'Depreciación'!J28</f>
        <v>3473.166667</v>
      </c>
      <c r="K38" s="806">
        <f>'Depreciación'!K28</f>
        <v>3473.166667</v>
      </c>
      <c r="L38" s="806">
        <f>'Depreciación'!L28</f>
        <v>3473.166667</v>
      </c>
      <c r="M38" s="806">
        <f>'Depreciación'!M28</f>
        <v>3473.166667</v>
      </c>
      <c r="N38" s="814">
        <f t="shared" si="1"/>
        <v>41678</v>
      </c>
    </row>
    <row r="39">
      <c r="A39" s="837" t="s">
        <v>1512</v>
      </c>
      <c r="B39" s="850">
        <f t="shared" si="7"/>
        <v>2100</v>
      </c>
      <c r="C39" s="806">
        <f>'Depreciación'!C33</f>
        <v>2100</v>
      </c>
      <c r="D39" s="806">
        <f>'Depreciación'!D33</f>
        <v>2100</v>
      </c>
      <c r="E39" s="806">
        <f>'Depreciación'!E33</f>
        <v>2100</v>
      </c>
      <c r="F39" s="806">
        <f>'Depreciación'!F33</f>
        <v>2100</v>
      </c>
      <c r="G39" s="806">
        <f>'Depreciación'!G33</f>
        <v>2100</v>
      </c>
      <c r="H39" s="806">
        <f>'Depreciación'!H33</f>
        <v>2100</v>
      </c>
      <c r="I39" s="806">
        <f>'Depreciación'!I33</f>
        <v>2100</v>
      </c>
      <c r="J39" s="806">
        <f>'Depreciación'!J33</f>
        <v>2100</v>
      </c>
      <c r="K39" s="806">
        <f>'Depreciación'!K33</f>
        <v>2100</v>
      </c>
      <c r="L39" s="806">
        <f>'Depreciación'!L33</f>
        <v>2100</v>
      </c>
      <c r="M39" s="806">
        <f>'Depreciación'!M33</f>
        <v>2100</v>
      </c>
      <c r="N39" s="814">
        <f t="shared" si="1"/>
        <v>25200</v>
      </c>
    </row>
    <row r="40">
      <c r="A40" s="837" t="s">
        <v>1513</v>
      </c>
      <c r="B40" s="850">
        <f t="shared" si="7"/>
        <v>0</v>
      </c>
      <c r="C40" s="806">
        <f>'Depreciación'!C38</f>
        <v>0</v>
      </c>
      <c r="D40" s="806">
        <f>'Depreciación'!D38</f>
        <v>0</v>
      </c>
      <c r="E40" s="806">
        <f>'Depreciación'!E38</f>
        <v>0</v>
      </c>
      <c r="F40" s="806">
        <f>'Depreciación'!F38</f>
        <v>0</v>
      </c>
      <c r="G40" s="806">
        <f>'Depreciación'!G38</f>
        <v>0</v>
      </c>
      <c r="H40" s="806">
        <f>'Depreciación'!H38</f>
        <v>0</v>
      </c>
      <c r="I40" s="806">
        <f>'Depreciación'!I38</f>
        <v>0</v>
      </c>
      <c r="J40" s="806">
        <f>'Depreciación'!J38</f>
        <v>0</v>
      </c>
      <c r="K40" s="806">
        <f>'Depreciación'!K38</f>
        <v>0</v>
      </c>
      <c r="L40" s="806">
        <f>'Depreciación'!L38</f>
        <v>0</v>
      </c>
      <c r="M40" s="806">
        <f>'Depreciación'!M38</f>
        <v>0</v>
      </c>
      <c r="N40" s="814">
        <f t="shared" si="1"/>
        <v>0</v>
      </c>
    </row>
    <row r="41">
      <c r="A41" s="848" t="s">
        <v>1514</v>
      </c>
      <c r="B41" s="849">
        <f t="shared" ref="B41:N41" si="8">SUM(B34:B40)</f>
        <v>23550.66667</v>
      </c>
      <c r="C41" s="849">
        <f t="shared" si="8"/>
        <v>23550.66667</v>
      </c>
      <c r="D41" s="849">
        <f t="shared" si="8"/>
        <v>23550.66667</v>
      </c>
      <c r="E41" s="849">
        <f t="shared" si="8"/>
        <v>23550.66667</v>
      </c>
      <c r="F41" s="849">
        <f t="shared" si="8"/>
        <v>23550.66667</v>
      </c>
      <c r="G41" s="849">
        <f t="shared" si="8"/>
        <v>23550.66667</v>
      </c>
      <c r="H41" s="849">
        <f t="shared" si="8"/>
        <v>23550.66667</v>
      </c>
      <c r="I41" s="849">
        <f t="shared" si="8"/>
        <v>23550.66667</v>
      </c>
      <c r="J41" s="849">
        <f t="shared" si="8"/>
        <v>23550.66667</v>
      </c>
      <c r="K41" s="849">
        <f t="shared" si="8"/>
        <v>23550.66667</v>
      </c>
      <c r="L41" s="849">
        <f t="shared" si="8"/>
        <v>23550.66667</v>
      </c>
      <c r="M41" s="849">
        <f t="shared" si="8"/>
        <v>23550.66667</v>
      </c>
      <c r="N41" s="849">
        <f t="shared" si="8"/>
        <v>282608</v>
      </c>
    </row>
    <row r="42">
      <c r="A42" s="851" t="s">
        <v>1515</v>
      </c>
      <c r="B42" s="852"/>
      <c r="C42" s="852"/>
      <c r="D42" s="852"/>
      <c r="E42" s="852"/>
      <c r="F42" s="852"/>
      <c r="G42" s="852"/>
      <c r="H42" s="852"/>
      <c r="I42" s="852"/>
      <c r="J42" s="852"/>
      <c r="K42" s="852"/>
      <c r="L42" s="852"/>
      <c r="M42" s="852"/>
      <c r="N42" s="814">
        <f>SUM(B42:M42)</f>
        <v>0</v>
      </c>
      <c r="O42" s="853"/>
      <c r="P42" s="853"/>
      <c r="Q42" s="853"/>
      <c r="R42" s="853"/>
      <c r="S42" s="853"/>
      <c r="T42" s="853"/>
      <c r="U42" s="853"/>
      <c r="V42" s="853"/>
      <c r="W42" s="853"/>
      <c r="X42" s="853"/>
      <c r="Y42" s="853"/>
      <c r="Z42" s="853"/>
      <c r="AA42" s="853"/>
      <c r="AB42" s="853"/>
      <c r="AC42" s="853"/>
      <c r="AD42" s="853"/>
      <c r="AE42" s="853"/>
      <c r="AF42" s="853"/>
      <c r="AG42" s="853"/>
      <c r="AH42" s="853"/>
    </row>
    <row r="43">
      <c r="A43" s="848" t="s">
        <v>1516</v>
      </c>
      <c r="B43" s="849">
        <f t="shared" ref="B43:N43" si="9">B33+B41+B42</f>
        <v>216424.977</v>
      </c>
      <c r="C43" s="849">
        <f t="shared" si="9"/>
        <v>239253.9856</v>
      </c>
      <c r="D43" s="849">
        <f t="shared" si="9"/>
        <v>237365.8218</v>
      </c>
      <c r="E43" s="849">
        <f t="shared" si="9"/>
        <v>239339.2011</v>
      </c>
      <c r="F43" s="849">
        <f t="shared" si="9"/>
        <v>240019.6149</v>
      </c>
      <c r="G43" s="849">
        <f t="shared" si="9"/>
        <v>238205.4943</v>
      </c>
      <c r="H43" s="849">
        <f t="shared" si="9"/>
        <v>245158.4684</v>
      </c>
      <c r="I43" s="849">
        <f t="shared" si="9"/>
        <v>239188.7701</v>
      </c>
      <c r="J43" s="849">
        <f t="shared" si="9"/>
        <v>238964.977</v>
      </c>
      <c r="K43" s="849">
        <f t="shared" si="9"/>
        <v>241948.5977</v>
      </c>
      <c r="L43" s="849">
        <f t="shared" si="9"/>
        <v>242283.8132</v>
      </c>
      <c r="M43" s="849">
        <f t="shared" si="9"/>
        <v>310181.227</v>
      </c>
      <c r="N43" s="849">
        <f t="shared" si="9"/>
        <v>2928334.948</v>
      </c>
    </row>
    <row r="44">
      <c r="A44" s="848" t="s">
        <v>1517</v>
      </c>
      <c r="B44" s="849">
        <f>N41+N33+N42</f>
        <v>2928334.948</v>
      </c>
    </row>
    <row r="45">
      <c r="A45" s="753"/>
    </row>
    <row r="46">
      <c r="A46" s="753"/>
    </row>
    <row r="47">
      <c r="A47" s="832"/>
      <c r="B47" s="810" t="s">
        <v>1518</v>
      </c>
    </row>
    <row r="48">
      <c r="A48" s="833" t="s">
        <v>1417</v>
      </c>
      <c r="B48" s="834" t="str">
        <f t="shared" ref="B48:M48" si="10">B3</f>
        <v>Enero</v>
      </c>
      <c r="C48" s="834" t="str">
        <f t="shared" si="10"/>
        <v>Febrero</v>
      </c>
      <c r="D48" s="834" t="str">
        <f t="shared" si="10"/>
        <v>Marzo</v>
      </c>
      <c r="E48" s="834" t="str">
        <f t="shared" si="10"/>
        <v>Abril</v>
      </c>
      <c r="F48" s="834" t="str">
        <f t="shared" si="10"/>
        <v>Mayo</v>
      </c>
      <c r="G48" s="834" t="str">
        <f t="shared" si="10"/>
        <v>Junio</v>
      </c>
      <c r="H48" s="834" t="str">
        <f t="shared" si="10"/>
        <v>Julio</v>
      </c>
      <c r="I48" s="834" t="str">
        <f t="shared" si="10"/>
        <v>Agosto</v>
      </c>
      <c r="J48" s="834" t="str">
        <f t="shared" si="10"/>
        <v>Septiembre </v>
      </c>
      <c r="K48" s="834" t="str">
        <f t="shared" si="10"/>
        <v>Octubre</v>
      </c>
      <c r="L48" s="834" t="str">
        <f t="shared" si="10"/>
        <v>Noviembre</v>
      </c>
      <c r="M48" s="834" t="str">
        <f t="shared" si="10"/>
        <v>Diciembre</v>
      </c>
      <c r="N48" s="802" t="s">
        <v>1418</v>
      </c>
    </row>
    <row r="49">
      <c r="A49" s="835"/>
      <c r="B49" s="804"/>
      <c r="C49" s="804"/>
      <c r="D49" s="804"/>
      <c r="E49" s="804"/>
      <c r="F49" s="804"/>
      <c r="G49" s="804"/>
      <c r="H49" s="804"/>
      <c r="I49" s="804"/>
      <c r="J49" s="804"/>
      <c r="K49" s="804"/>
      <c r="L49" s="804"/>
      <c r="M49" s="804"/>
      <c r="N49" s="804"/>
    </row>
    <row r="50">
      <c r="A50" s="837" t="s">
        <v>1519</v>
      </c>
      <c r="B50" s="806">
        <f>'Vtas, Nómina, MP, Com y Efectiv'!C40</f>
        <v>41500</v>
      </c>
      <c r="C50" s="806">
        <f>'Vtas, Nómina, MP, Com y Efectiv'!D40</f>
        <v>41500</v>
      </c>
      <c r="D50" s="806">
        <f>'Vtas, Nómina, MP, Com y Efectiv'!E40</f>
        <v>41500</v>
      </c>
      <c r="E50" s="806">
        <f>'Vtas, Nómina, MP, Com y Efectiv'!F40</f>
        <v>41500</v>
      </c>
      <c r="F50" s="806">
        <f>'Vtas, Nómina, MP, Com y Efectiv'!G40</f>
        <v>41500</v>
      </c>
      <c r="G50" s="806">
        <f>'Vtas, Nómina, MP, Com y Efectiv'!H40</f>
        <v>41500</v>
      </c>
      <c r="H50" s="806">
        <f>'Vtas, Nómina, MP, Com y Efectiv'!I40</f>
        <v>41500</v>
      </c>
      <c r="I50" s="806">
        <f>'Vtas, Nómina, MP, Com y Efectiv'!J40</f>
        <v>41500</v>
      </c>
      <c r="J50" s="806">
        <f>'Vtas, Nómina, MP, Com y Efectiv'!K40</f>
        <v>41500</v>
      </c>
      <c r="K50" s="806">
        <f>'Vtas, Nómina, MP, Com y Efectiv'!L40</f>
        <v>41500</v>
      </c>
      <c r="L50" s="806">
        <f>'Vtas, Nómina, MP, Com y Efectiv'!M40</f>
        <v>41500</v>
      </c>
      <c r="M50" s="806">
        <f>'Vtas, Nómina, MP, Com y Efectiv'!N40</f>
        <v>41500</v>
      </c>
      <c r="N50" s="814">
        <f t="shared" ref="N50:N77" si="11">SUM(B50:M50)</f>
        <v>498000</v>
      </c>
      <c r="O50" s="27"/>
      <c r="P50" s="826"/>
    </row>
    <row r="51">
      <c r="A51" s="837" t="s">
        <v>1484</v>
      </c>
      <c r="B51" s="854"/>
      <c r="C51" s="806"/>
      <c r="D51" s="806">
        <f>(B50/30)*15</f>
        <v>20750</v>
      </c>
      <c r="E51" s="806"/>
      <c r="F51" s="806"/>
      <c r="G51" s="806"/>
      <c r="H51" s="806"/>
      <c r="I51" s="806"/>
      <c r="J51" s="806"/>
      <c r="K51" s="806"/>
      <c r="L51" s="806"/>
      <c r="M51" s="839">
        <f>(M50/30)*15</f>
        <v>20750</v>
      </c>
      <c r="N51" s="814">
        <f t="shared" si="11"/>
        <v>41500</v>
      </c>
      <c r="P51" s="826"/>
    </row>
    <row r="52">
      <c r="A52" s="837" t="s">
        <v>1485</v>
      </c>
      <c r="B52" s="806">
        <f t="shared" ref="B52:M52" si="12">B50*0.25</f>
        <v>10375</v>
      </c>
      <c r="C52" s="806">
        <f t="shared" si="12"/>
        <v>10375</v>
      </c>
      <c r="D52" s="806">
        <f t="shared" si="12"/>
        <v>10375</v>
      </c>
      <c r="E52" s="806">
        <f t="shared" si="12"/>
        <v>10375</v>
      </c>
      <c r="F52" s="806">
        <f t="shared" si="12"/>
        <v>10375</v>
      </c>
      <c r="G52" s="806">
        <f t="shared" si="12"/>
        <v>10375</v>
      </c>
      <c r="H52" s="806">
        <f t="shared" si="12"/>
        <v>10375</v>
      </c>
      <c r="I52" s="806">
        <f t="shared" si="12"/>
        <v>10375</v>
      </c>
      <c r="J52" s="806">
        <f t="shared" si="12"/>
        <v>10375</v>
      </c>
      <c r="K52" s="806">
        <f t="shared" si="12"/>
        <v>10375</v>
      </c>
      <c r="L52" s="806">
        <f t="shared" si="12"/>
        <v>10375</v>
      </c>
      <c r="M52" s="806">
        <f t="shared" si="12"/>
        <v>10375</v>
      </c>
      <c r="N52" s="814">
        <f t="shared" si="11"/>
        <v>124500</v>
      </c>
      <c r="P52" s="826"/>
    </row>
    <row r="53">
      <c r="A53" s="837" t="s">
        <v>1486</v>
      </c>
      <c r="B53" s="806">
        <f t="shared" ref="B53:M53" si="13">$B$50*0.02</f>
        <v>830</v>
      </c>
      <c r="C53" s="806">
        <f t="shared" si="13"/>
        <v>830</v>
      </c>
      <c r="D53" s="806">
        <f t="shared" si="13"/>
        <v>830</v>
      </c>
      <c r="E53" s="806">
        <f t="shared" si="13"/>
        <v>830</v>
      </c>
      <c r="F53" s="806">
        <f t="shared" si="13"/>
        <v>830</v>
      </c>
      <c r="G53" s="806">
        <f t="shared" si="13"/>
        <v>830</v>
      </c>
      <c r="H53" s="806">
        <f t="shared" si="13"/>
        <v>830</v>
      </c>
      <c r="I53" s="806">
        <f t="shared" si="13"/>
        <v>830</v>
      </c>
      <c r="J53" s="806">
        <f t="shared" si="13"/>
        <v>830</v>
      </c>
      <c r="K53" s="806">
        <f t="shared" si="13"/>
        <v>830</v>
      </c>
      <c r="L53" s="806">
        <f t="shared" si="13"/>
        <v>830</v>
      </c>
      <c r="M53" s="806">
        <f t="shared" si="13"/>
        <v>830</v>
      </c>
      <c r="N53" s="814">
        <f t="shared" si="11"/>
        <v>9960</v>
      </c>
      <c r="P53" s="826"/>
    </row>
    <row r="54">
      <c r="A54" s="837" t="s">
        <v>1487</v>
      </c>
      <c r="B54" s="806">
        <f t="shared" ref="B54:M54" si="14">$B$50*0.05</f>
        <v>2075</v>
      </c>
      <c r="C54" s="806">
        <f t="shared" si="14"/>
        <v>2075</v>
      </c>
      <c r="D54" s="806">
        <f t="shared" si="14"/>
        <v>2075</v>
      </c>
      <c r="E54" s="806">
        <f t="shared" si="14"/>
        <v>2075</v>
      </c>
      <c r="F54" s="806">
        <f t="shared" si="14"/>
        <v>2075</v>
      </c>
      <c r="G54" s="806">
        <f t="shared" si="14"/>
        <v>2075</v>
      </c>
      <c r="H54" s="806">
        <f t="shared" si="14"/>
        <v>2075</v>
      </c>
      <c r="I54" s="806">
        <f t="shared" si="14"/>
        <v>2075</v>
      </c>
      <c r="J54" s="806">
        <f t="shared" si="14"/>
        <v>2075</v>
      </c>
      <c r="K54" s="806">
        <f t="shared" si="14"/>
        <v>2075</v>
      </c>
      <c r="L54" s="806">
        <f t="shared" si="14"/>
        <v>2075</v>
      </c>
      <c r="M54" s="806">
        <f t="shared" si="14"/>
        <v>2075</v>
      </c>
      <c r="N54" s="814">
        <f t="shared" si="11"/>
        <v>24900</v>
      </c>
      <c r="P54" s="826"/>
    </row>
    <row r="55">
      <c r="A55" s="840" t="s">
        <v>1488</v>
      </c>
      <c r="B55" s="806">
        <f t="shared" ref="B55:M55" si="15">$B$50*0.03</f>
        <v>1245</v>
      </c>
      <c r="C55" s="806">
        <f t="shared" si="15"/>
        <v>1245</v>
      </c>
      <c r="D55" s="806">
        <f t="shared" si="15"/>
        <v>1245</v>
      </c>
      <c r="E55" s="806">
        <f t="shared" si="15"/>
        <v>1245</v>
      </c>
      <c r="F55" s="806">
        <f t="shared" si="15"/>
        <v>1245</v>
      </c>
      <c r="G55" s="806">
        <f t="shared" si="15"/>
        <v>1245</v>
      </c>
      <c r="H55" s="806">
        <f t="shared" si="15"/>
        <v>1245</v>
      </c>
      <c r="I55" s="806">
        <f t="shared" si="15"/>
        <v>1245</v>
      </c>
      <c r="J55" s="806">
        <f t="shared" si="15"/>
        <v>1245</v>
      </c>
      <c r="K55" s="806">
        <f t="shared" si="15"/>
        <v>1245</v>
      </c>
      <c r="L55" s="806">
        <f t="shared" si="15"/>
        <v>1245</v>
      </c>
      <c r="M55" s="806">
        <f t="shared" si="15"/>
        <v>1245</v>
      </c>
      <c r="N55" s="814">
        <f t="shared" si="11"/>
        <v>14940</v>
      </c>
      <c r="P55" s="826"/>
    </row>
    <row r="56">
      <c r="A56" s="837" t="s">
        <v>1489</v>
      </c>
      <c r="B56" s="806"/>
      <c r="C56" s="806"/>
      <c r="D56" s="806"/>
      <c r="E56" s="806"/>
      <c r="F56" s="806"/>
      <c r="G56" s="806"/>
      <c r="H56" s="806"/>
      <c r="I56" s="806"/>
      <c r="J56" s="806"/>
      <c r="K56" s="806"/>
      <c r="L56" s="806"/>
      <c r="M56" s="811">
        <f>((M50/30)*6)*0.25</f>
        <v>2075</v>
      </c>
      <c r="N56" s="814">
        <f t="shared" si="11"/>
        <v>2075</v>
      </c>
      <c r="P56" s="826"/>
    </row>
    <row r="57">
      <c r="A57" s="844" t="s">
        <v>1492</v>
      </c>
      <c r="B57" s="845"/>
      <c r="C57" s="845">
        <v>80000.0</v>
      </c>
      <c r="D57" s="845">
        <v>60000.0</v>
      </c>
      <c r="E57" s="845">
        <v>60000.0</v>
      </c>
      <c r="F57" s="845">
        <v>60000.0</v>
      </c>
      <c r="G57" s="845">
        <v>60000.0</v>
      </c>
      <c r="H57" s="845">
        <v>60000.0</v>
      </c>
      <c r="I57" s="845">
        <v>60000.0</v>
      </c>
      <c r="J57" s="845">
        <v>60000.0</v>
      </c>
      <c r="K57" s="845">
        <v>60000.0</v>
      </c>
      <c r="L57" s="845">
        <v>60000.0</v>
      </c>
      <c r="M57" s="845">
        <v>60000.0</v>
      </c>
      <c r="N57" s="814">
        <f t="shared" si="11"/>
        <v>680000</v>
      </c>
      <c r="P57" s="826"/>
      <c r="Q57" s="826"/>
      <c r="R57" s="826"/>
      <c r="S57" s="826"/>
      <c r="T57" s="826"/>
    </row>
    <row r="58">
      <c r="A58" s="844" t="s">
        <v>1520</v>
      </c>
      <c r="B58" s="845">
        <v>1500.0</v>
      </c>
      <c r="C58" s="845">
        <v>1500.0</v>
      </c>
      <c r="D58" s="845">
        <v>1500.0</v>
      </c>
      <c r="E58" s="845">
        <v>1500.0</v>
      </c>
      <c r="F58" s="845">
        <v>1500.0</v>
      </c>
      <c r="G58" s="845">
        <v>1500.0</v>
      </c>
      <c r="H58" s="845">
        <v>1500.0</v>
      </c>
      <c r="I58" s="845">
        <v>1500.0</v>
      </c>
      <c r="J58" s="845">
        <v>1500.0</v>
      </c>
      <c r="K58" s="845">
        <v>1500.0</v>
      </c>
      <c r="L58" s="845">
        <v>1500.0</v>
      </c>
      <c r="M58" s="845">
        <v>1500.0</v>
      </c>
      <c r="N58" s="814">
        <f t="shared" si="11"/>
        <v>18000</v>
      </c>
      <c r="P58" s="826"/>
      <c r="Q58" s="826"/>
      <c r="R58" s="826"/>
      <c r="S58" s="826"/>
      <c r="T58" s="826"/>
    </row>
    <row r="59">
      <c r="A59" s="844" t="s">
        <v>1521</v>
      </c>
      <c r="B59" s="845">
        <v>2200.0</v>
      </c>
      <c r="C59" s="845">
        <v>2200.0</v>
      </c>
      <c r="D59" s="845">
        <v>2200.0</v>
      </c>
      <c r="E59" s="845">
        <v>2200.0</v>
      </c>
      <c r="F59" s="845">
        <v>2200.0</v>
      </c>
      <c r="G59" s="845">
        <v>2200.0</v>
      </c>
      <c r="H59" s="845">
        <v>2200.0</v>
      </c>
      <c r="I59" s="845">
        <v>2200.0</v>
      </c>
      <c r="J59" s="845">
        <v>2200.0</v>
      </c>
      <c r="K59" s="845">
        <v>2200.0</v>
      </c>
      <c r="L59" s="845">
        <v>2200.0</v>
      </c>
      <c r="M59" s="845">
        <v>2200.0</v>
      </c>
      <c r="N59" s="814">
        <f t="shared" si="11"/>
        <v>26400</v>
      </c>
      <c r="P59" s="826"/>
      <c r="Q59" s="826"/>
      <c r="R59" s="826"/>
      <c r="S59" s="826"/>
      <c r="T59" s="826"/>
    </row>
    <row r="60">
      <c r="A60" s="844" t="s">
        <v>1522</v>
      </c>
      <c r="B60" s="845">
        <v>15000.0</v>
      </c>
      <c r="C60" s="845">
        <v>15000.0</v>
      </c>
      <c r="D60" s="845">
        <v>15000.0</v>
      </c>
      <c r="E60" s="845">
        <v>15000.0</v>
      </c>
      <c r="F60" s="845">
        <v>15000.0</v>
      </c>
      <c r="G60" s="845">
        <v>15000.0</v>
      </c>
      <c r="H60" s="845">
        <v>15000.0</v>
      </c>
      <c r="I60" s="845">
        <v>15000.0</v>
      </c>
      <c r="J60" s="845">
        <v>15000.0</v>
      </c>
      <c r="K60" s="845">
        <v>15000.0</v>
      </c>
      <c r="L60" s="845">
        <v>15000.0</v>
      </c>
      <c r="M60" s="845">
        <v>15000.0</v>
      </c>
      <c r="N60" s="814">
        <f t="shared" si="11"/>
        <v>180000</v>
      </c>
      <c r="P60" s="826"/>
      <c r="Q60" s="826"/>
      <c r="R60" s="826"/>
      <c r="S60" s="826"/>
      <c r="T60" s="826"/>
    </row>
    <row r="61">
      <c r="A61" s="844" t="s">
        <v>1523</v>
      </c>
      <c r="B61" s="845">
        <v>6000.0</v>
      </c>
      <c r="C61" s="845">
        <v>6000.0</v>
      </c>
      <c r="D61" s="845">
        <v>6000.0</v>
      </c>
      <c r="E61" s="845">
        <v>6000.0</v>
      </c>
      <c r="F61" s="845">
        <v>6000.0</v>
      </c>
      <c r="G61" s="845">
        <v>6000.0</v>
      </c>
      <c r="H61" s="845">
        <v>6000.0</v>
      </c>
      <c r="I61" s="845">
        <v>6000.0</v>
      </c>
      <c r="J61" s="845">
        <v>6000.0</v>
      </c>
      <c r="K61" s="845">
        <v>6000.0</v>
      </c>
      <c r="L61" s="845">
        <v>6000.0</v>
      </c>
      <c r="M61" s="845">
        <v>6000.0</v>
      </c>
      <c r="N61" s="814">
        <f t="shared" si="11"/>
        <v>72000</v>
      </c>
      <c r="P61" s="826"/>
      <c r="Q61" s="826"/>
      <c r="R61" s="826"/>
      <c r="S61" s="826"/>
      <c r="T61" s="826"/>
    </row>
    <row r="62">
      <c r="A62" s="844" t="s">
        <v>1502</v>
      </c>
      <c r="B62" s="845">
        <v>600.0</v>
      </c>
      <c r="C62" s="845">
        <v>600.0</v>
      </c>
      <c r="D62" s="845">
        <v>600.0</v>
      </c>
      <c r="E62" s="845">
        <v>600.0</v>
      </c>
      <c r="F62" s="845">
        <v>600.0</v>
      </c>
      <c r="G62" s="845">
        <v>600.0</v>
      </c>
      <c r="H62" s="845">
        <v>600.0</v>
      </c>
      <c r="I62" s="845">
        <v>600.0</v>
      </c>
      <c r="J62" s="845">
        <v>600.0</v>
      </c>
      <c r="K62" s="845">
        <v>600.0</v>
      </c>
      <c r="L62" s="845">
        <v>600.0</v>
      </c>
      <c r="M62" s="845">
        <v>600.0</v>
      </c>
      <c r="N62" s="814">
        <f t="shared" si="11"/>
        <v>7200</v>
      </c>
      <c r="P62" s="826"/>
      <c r="Q62" s="826"/>
      <c r="R62" s="826"/>
      <c r="S62" s="826"/>
      <c r="T62" s="826"/>
    </row>
    <row r="63">
      <c r="A63" s="844"/>
      <c r="B63" s="846"/>
      <c r="C63" s="846"/>
      <c r="D63" s="846"/>
      <c r="E63" s="846"/>
      <c r="F63" s="846"/>
      <c r="G63" s="846"/>
      <c r="H63" s="846"/>
      <c r="I63" s="846"/>
      <c r="J63" s="846"/>
      <c r="K63" s="846"/>
      <c r="L63" s="846"/>
      <c r="M63" s="846"/>
      <c r="N63" s="814">
        <f t="shared" si="11"/>
        <v>0</v>
      </c>
      <c r="P63" s="826"/>
      <c r="Q63" s="826"/>
      <c r="R63" s="826"/>
      <c r="S63" s="826"/>
      <c r="T63" s="826"/>
    </row>
    <row r="64">
      <c r="A64" s="844"/>
      <c r="B64" s="846"/>
      <c r="C64" s="846"/>
      <c r="D64" s="846"/>
      <c r="E64" s="846"/>
      <c r="F64" s="846"/>
      <c r="G64" s="846"/>
      <c r="H64" s="846"/>
      <c r="I64" s="846"/>
      <c r="J64" s="846"/>
      <c r="K64" s="846"/>
      <c r="L64" s="846"/>
      <c r="M64" s="846"/>
      <c r="N64" s="814">
        <f t="shared" si="11"/>
        <v>0</v>
      </c>
      <c r="P64" s="826"/>
      <c r="Q64" s="826"/>
      <c r="R64" s="826"/>
      <c r="S64" s="826"/>
      <c r="T64" s="826"/>
    </row>
    <row r="65">
      <c r="A65" s="844"/>
      <c r="B65" s="846"/>
      <c r="C65" s="846"/>
      <c r="D65" s="846"/>
      <c r="E65" s="846"/>
      <c r="F65" s="846"/>
      <c r="G65" s="846"/>
      <c r="H65" s="846"/>
      <c r="I65" s="846"/>
      <c r="J65" s="846"/>
      <c r="K65" s="846"/>
      <c r="L65" s="846"/>
      <c r="M65" s="846"/>
      <c r="N65" s="814">
        <f t="shared" si="11"/>
        <v>0</v>
      </c>
      <c r="P65" s="826"/>
      <c r="Q65" s="826"/>
      <c r="R65" s="826"/>
      <c r="S65" s="826"/>
      <c r="T65" s="826"/>
    </row>
    <row r="66">
      <c r="A66" s="844"/>
      <c r="B66" s="846"/>
      <c r="C66" s="846"/>
      <c r="D66" s="846"/>
      <c r="E66" s="846"/>
      <c r="F66" s="846"/>
      <c r="G66" s="846"/>
      <c r="H66" s="846"/>
      <c r="I66" s="846"/>
      <c r="J66" s="846"/>
      <c r="K66" s="846"/>
      <c r="L66" s="846"/>
      <c r="M66" s="846"/>
      <c r="N66" s="814">
        <f t="shared" si="11"/>
        <v>0</v>
      </c>
      <c r="P66" s="826"/>
      <c r="Q66" s="826"/>
      <c r="R66" s="826"/>
      <c r="S66" s="826"/>
      <c r="T66" s="826"/>
    </row>
    <row r="67">
      <c r="A67" s="844"/>
      <c r="B67" s="846"/>
      <c r="C67" s="846"/>
      <c r="D67" s="846"/>
      <c r="E67" s="846"/>
      <c r="F67" s="846"/>
      <c r="G67" s="846"/>
      <c r="H67" s="846"/>
      <c r="I67" s="846"/>
      <c r="J67" s="846"/>
      <c r="K67" s="846"/>
      <c r="L67" s="846"/>
      <c r="M67" s="846"/>
      <c r="N67" s="814">
        <f t="shared" si="11"/>
        <v>0</v>
      </c>
      <c r="P67" s="826"/>
    </row>
    <row r="68">
      <c r="A68" s="844"/>
      <c r="B68" s="845"/>
      <c r="C68" s="845"/>
      <c r="D68" s="845"/>
      <c r="E68" s="845"/>
      <c r="F68" s="845"/>
      <c r="G68" s="845"/>
      <c r="H68" s="845"/>
      <c r="I68" s="845"/>
      <c r="J68" s="845"/>
      <c r="K68" s="845"/>
      <c r="L68" s="845"/>
      <c r="M68" s="845"/>
      <c r="N68" s="814">
        <f t="shared" si="11"/>
        <v>0</v>
      </c>
    </row>
    <row r="69">
      <c r="A69" s="844"/>
      <c r="B69" s="846"/>
      <c r="C69" s="846"/>
      <c r="D69" s="846"/>
      <c r="E69" s="846"/>
      <c r="F69" s="846"/>
      <c r="G69" s="846"/>
      <c r="H69" s="846"/>
      <c r="I69" s="846"/>
      <c r="J69" s="846"/>
      <c r="K69" s="846"/>
      <c r="L69" s="846"/>
      <c r="M69" s="846"/>
      <c r="N69" s="814">
        <f t="shared" si="11"/>
        <v>0</v>
      </c>
    </row>
    <row r="70">
      <c r="A70" s="844"/>
      <c r="B70" s="846"/>
      <c r="C70" s="846"/>
      <c r="D70" s="846"/>
      <c r="E70" s="846"/>
      <c r="F70" s="846"/>
      <c r="G70" s="846"/>
      <c r="H70" s="846"/>
      <c r="I70" s="846"/>
      <c r="J70" s="846"/>
      <c r="K70" s="846"/>
      <c r="L70" s="846"/>
      <c r="M70" s="846"/>
      <c r="N70" s="814">
        <f t="shared" si="11"/>
        <v>0</v>
      </c>
    </row>
    <row r="71">
      <c r="A71" s="848" t="s">
        <v>1524</v>
      </c>
      <c r="B71" s="849">
        <f t="shared" ref="B71:M71" si="16">SUM(B50:B70)</f>
        <v>81325</v>
      </c>
      <c r="C71" s="849">
        <f t="shared" si="16"/>
        <v>161325</v>
      </c>
      <c r="D71" s="849">
        <f t="shared" si="16"/>
        <v>162075</v>
      </c>
      <c r="E71" s="849">
        <f t="shared" si="16"/>
        <v>141325</v>
      </c>
      <c r="F71" s="849">
        <f t="shared" si="16"/>
        <v>141325</v>
      </c>
      <c r="G71" s="849">
        <f t="shared" si="16"/>
        <v>141325</v>
      </c>
      <c r="H71" s="849">
        <f t="shared" si="16"/>
        <v>141325</v>
      </c>
      <c r="I71" s="849">
        <f t="shared" si="16"/>
        <v>141325</v>
      </c>
      <c r="J71" s="849">
        <f t="shared" si="16"/>
        <v>141325</v>
      </c>
      <c r="K71" s="849">
        <f t="shared" si="16"/>
        <v>141325</v>
      </c>
      <c r="L71" s="849">
        <f t="shared" si="16"/>
        <v>141325</v>
      </c>
      <c r="M71" s="849">
        <f t="shared" si="16"/>
        <v>164150</v>
      </c>
      <c r="N71" s="849">
        <f t="shared" si="11"/>
        <v>1699475</v>
      </c>
      <c r="P71" s="843"/>
      <c r="Q71" s="843"/>
      <c r="R71" s="843"/>
      <c r="S71" s="843"/>
      <c r="T71" s="843"/>
    </row>
    <row r="72">
      <c r="A72" s="837" t="s">
        <v>1507</v>
      </c>
      <c r="B72" s="806">
        <f>'Depreciación'!B8</f>
        <v>0</v>
      </c>
      <c r="C72" s="806">
        <f>'Depreciación'!C8</f>
        <v>0</v>
      </c>
      <c r="D72" s="806">
        <f>'Depreciación'!D8</f>
        <v>0</v>
      </c>
      <c r="E72" s="806">
        <f>'Depreciación'!E8</f>
        <v>0</v>
      </c>
      <c r="F72" s="806">
        <f>'Depreciación'!F8</f>
        <v>0</v>
      </c>
      <c r="G72" s="806">
        <f>'Depreciación'!G8</f>
        <v>0</v>
      </c>
      <c r="H72" s="806">
        <f>'Depreciación'!H8</f>
        <v>0</v>
      </c>
      <c r="I72" s="806">
        <f>'Depreciación'!I8</f>
        <v>0</v>
      </c>
      <c r="J72" s="806">
        <f>'Depreciación'!J8</f>
        <v>0</v>
      </c>
      <c r="K72" s="806">
        <f>'Depreciación'!K8</f>
        <v>0</v>
      </c>
      <c r="L72" s="806">
        <f>'Depreciación'!L8</f>
        <v>0</v>
      </c>
      <c r="M72" s="806">
        <f>'Depreciación'!M8</f>
        <v>0</v>
      </c>
      <c r="N72" s="814">
        <f t="shared" si="11"/>
        <v>0</v>
      </c>
      <c r="P72" s="826"/>
    </row>
    <row r="73">
      <c r="A73" s="837" t="s">
        <v>1509</v>
      </c>
      <c r="B73" s="806">
        <f>'Depreciación'!B18</f>
        <v>265</v>
      </c>
      <c r="C73" s="806">
        <f>'Depreciación'!C18</f>
        <v>265</v>
      </c>
      <c r="D73" s="806">
        <f>'Depreciación'!D18</f>
        <v>265</v>
      </c>
      <c r="E73" s="806">
        <f>'Depreciación'!E18</f>
        <v>265</v>
      </c>
      <c r="F73" s="806">
        <f>'Depreciación'!F18</f>
        <v>265</v>
      </c>
      <c r="G73" s="806">
        <f>'Depreciación'!G18</f>
        <v>265</v>
      </c>
      <c r="H73" s="806">
        <f>'Depreciación'!H18</f>
        <v>265</v>
      </c>
      <c r="I73" s="806">
        <f>'Depreciación'!I18</f>
        <v>265</v>
      </c>
      <c r="J73" s="806">
        <f>'Depreciación'!J18</f>
        <v>265</v>
      </c>
      <c r="K73" s="806">
        <f>'Depreciación'!K18</f>
        <v>265</v>
      </c>
      <c r="L73" s="806">
        <f>'Depreciación'!L18</f>
        <v>265</v>
      </c>
      <c r="M73" s="806">
        <f>'Depreciación'!M18</f>
        <v>265</v>
      </c>
      <c r="N73" s="814">
        <f t="shared" si="11"/>
        <v>3180</v>
      </c>
    </row>
    <row r="74">
      <c r="A74" s="837" t="s">
        <v>1510</v>
      </c>
      <c r="B74" s="806">
        <f>'Depreciación'!B23</f>
        <v>82.5</v>
      </c>
      <c r="C74" s="806">
        <f>'Depreciación'!C23</f>
        <v>82.5</v>
      </c>
      <c r="D74" s="806">
        <f>'Depreciación'!D23</f>
        <v>82.5</v>
      </c>
      <c r="E74" s="806">
        <f>'Depreciación'!E23</f>
        <v>82.5</v>
      </c>
      <c r="F74" s="806">
        <f>'Depreciación'!F23</f>
        <v>82.5</v>
      </c>
      <c r="G74" s="806">
        <f>'Depreciación'!G23</f>
        <v>82.5</v>
      </c>
      <c r="H74" s="806">
        <f>'Depreciación'!H23</f>
        <v>82.5</v>
      </c>
      <c r="I74" s="806">
        <f>'Depreciación'!I23</f>
        <v>82.5</v>
      </c>
      <c r="J74" s="806">
        <f>'Depreciación'!J23</f>
        <v>82.5</v>
      </c>
      <c r="K74" s="806">
        <f>'Depreciación'!K23</f>
        <v>82.5</v>
      </c>
      <c r="L74" s="806">
        <f>'Depreciación'!L23</f>
        <v>82.5</v>
      </c>
      <c r="M74" s="806">
        <f>'Depreciación'!M23</f>
        <v>82.5</v>
      </c>
      <c r="N74" s="814">
        <f t="shared" si="11"/>
        <v>990</v>
      </c>
    </row>
    <row r="75">
      <c r="A75" s="837" t="s">
        <v>1511</v>
      </c>
      <c r="B75" s="806">
        <f>'Depreciación'!B29</f>
        <v>1488.5</v>
      </c>
      <c r="C75" s="806">
        <f>'Depreciación'!C29</f>
        <v>1488.5</v>
      </c>
      <c r="D75" s="806">
        <f>'Depreciación'!D29</f>
        <v>1488.5</v>
      </c>
      <c r="E75" s="806">
        <f>'Depreciación'!E29</f>
        <v>1488.5</v>
      </c>
      <c r="F75" s="806">
        <f>'Depreciación'!F29</f>
        <v>1488.5</v>
      </c>
      <c r="G75" s="806">
        <f>'Depreciación'!G29</f>
        <v>1488.5</v>
      </c>
      <c r="H75" s="806">
        <f>'Depreciación'!H29</f>
        <v>1488.5</v>
      </c>
      <c r="I75" s="806">
        <f>'Depreciación'!I29</f>
        <v>1488.5</v>
      </c>
      <c r="J75" s="806">
        <f>'Depreciación'!J29</f>
        <v>1488.5</v>
      </c>
      <c r="K75" s="806">
        <f>'Depreciación'!K29</f>
        <v>1488.5</v>
      </c>
      <c r="L75" s="806">
        <f>'Depreciación'!L29</f>
        <v>1488.5</v>
      </c>
      <c r="M75" s="806">
        <f>'Depreciación'!M29</f>
        <v>1488.5</v>
      </c>
      <c r="N75" s="814">
        <f t="shared" si="11"/>
        <v>17862</v>
      </c>
    </row>
    <row r="76">
      <c r="A76" s="837" t="s">
        <v>1512</v>
      </c>
      <c r="B76" s="806">
        <f>'Depreciación'!B34</f>
        <v>900</v>
      </c>
      <c r="C76" s="806">
        <f>'Depreciación'!C34</f>
        <v>900</v>
      </c>
      <c r="D76" s="806">
        <f>'Depreciación'!D34</f>
        <v>900</v>
      </c>
      <c r="E76" s="806">
        <f>'Depreciación'!E34</f>
        <v>900</v>
      </c>
      <c r="F76" s="806">
        <f>'Depreciación'!F34</f>
        <v>900</v>
      </c>
      <c r="G76" s="806">
        <f>'Depreciación'!G34</f>
        <v>900</v>
      </c>
      <c r="H76" s="806">
        <f>'Depreciación'!H34</f>
        <v>900</v>
      </c>
      <c r="I76" s="806">
        <f>'Depreciación'!I34</f>
        <v>900</v>
      </c>
      <c r="J76" s="806">
        <f>'Depreciación'!J34</f>
        <v>900</v>
      </c>
      <c r="K76" s="806">
        <f>'Depreciación'!K34</f>
        <v>900</v>
      </c>
      <c r="L76" s="806">
        <f>'Depreciación'!L34</f>
        <v>900</v>
      </c>
      <c r="M76" s="806">
        <f>'Depreciación'!M34</f>
        <v>900</v>
      </c>
      <c r="N76" s="814">
        <f t="shared" si="11"/>
        <v>10800</v>
      </c>
    </row>
    <row r="77">
      <c r="A77" s="837" t="s">
        <v>1513</v>
      </c>
      <c r="B77" s="806">
        <f>'Depreciación'!B39</f>
        <v>0</v>
      </c>
      <c r="C77" s="806">
        <f>'Depreciación'!C39</f>
        <v>0</v>
      </c>
      <c r="D77" s="806">
        <f>'Depreciación'!D39</f>
        <v>0</v>
      </c>
      <c r="E77" s="806">
        <f>'Depreciación'!E39</f>
        <v>0</v>
      </c>
      <c r="F77" s="806">
        <f>'Depreciación'!F39</f>
        <v>0</v>
      </c>
      <c r="G77" s="806">
        <f>'Depreciación'!G39</f>
        <v>0</v>
      </c>
      <c r="H77" s="806">
        <f>'Depreciación'!H39</f>
        <v>0</v>
      </c>
      <c r="I77" s="806">
        <f>'Depreciación'!I39</f>
        <v>0</v>
      </c>
      <c r="J77" s="806">
        <f>'Depreciación'!J39</f>
        <v>0</v>
      </c>
      <c r="K77" s="806">
        <f>'Depreciación'!K39</f>
        <v>0</v>
      </c>
      <c r="L77" s="806">
        <f>'Depreciación'!L39</f>
        <v>0</v>
      </c>
      <c r="M77" s="806">
        <f>'Depreciación'!M39</f>
        <v>0</v>
      </c>
      <c r="N77" s="814">
        <f t="shared" si="11"/>
        <v>0</v>
      </c>
    </row>
    <row r="78">
      <c r="A78" s="848" t="s">
        <v>1514</v>
      </c>
      <c r="B78" s="849">
        <f t="shared" ref="B78:N78" si="17">SUM(B72:B77)</f>
        <v>2736</v>
      </c>
      <c r="C78" s="849">
        <f t="shared" si="17"/>
        <v>2736</v>
      </c>
      <c r="D78" s="849">
        <f t="shared" si="17"/>
        <v>2736</v>
      </c>
      <c r="E78" s="849">
        <f t="shared" si="17"/>
        <v>2736</v>
      </c>
      <c r="F78" s="849">
        <f t="shared" si="17"/>
        <v>2736</v>
      </c>
      <c r="G78" s="849">
        <f t="shared" si="17"/>
        <v>2736</v>
      </c>
      <c r="H78" s="849">
        <f t="shared" si="17"/>
        <v>2736</v>
      </c>
      <c r="I78" s="849">
        <f t="shared" si="17"/>
        <v>2736</v>
      </c>
      <c r="J78" s="849">
        <f t="shared" si="17"/>
        <v>2736</v>
      </c>
      <c r="K78" s="849">
        <f t="shared" si="17"/>
        <v>2736</v>
      </c>
      <c r="L78" s="849">
        <f t="shared" si="17"/>
        <v>2736</v>
      </c>
      <c r="M78" s="849">
        <f t="shared" si="17"/>
        <v>2736</v>
      </c>
      <c r="N78" s="849">
        <f t="shared" si="17"/>
        <v>32832</v>
      </c>
    </row>
    <row r="79">
      <c r="A79" s="851" t="s">
        <v>1515</v>
      </c>
      <c r="B79" s="813">
        <f>'Depreciación'!B61</f>
        <v>1375</v>
      </c>
      <c r="C79" s="813">
        <f>'Depreciación'!C61</f>
        <v>1375</v>
      </c>
      <c r="D79" s="813">
        <f>'Depreciación'!D61</f>
        <v>1375</v>
      </c>
      <c r="E79" s="813">
        <f>'Depreciación'!E61</f>
        <v>1375</v>
      </c>
      <c r="F79" s="813">
        <f>'Depreciación'!F61</f>
        <v>1375</v>
      </c>
      <c r="G79" s="813">
        <f>'Depreciación'!G61</f>
        <v>1375</v>
      </c>
      <c r="H79" s="813">
        <f>'Depreciación'!H61</f>
        <v>1375</v>
      </c>
      <c r="I79" s="813">
        <f>'Depreciación'!I61</f>
        <v>1375</v>
      </c>
      <c r="J79" s="813">
        <f>'Depreciación'!J61</f>
        <v>1375</v>
      </c>
      <c r="K79" s="813">
        <f>'Depreciación'!K61</f>
        <v>1375</v>
      </c>
      <c r="L79" s="813">
        <f>'Depreciación'!L61</f>
        <v>1375</v>
      </c>
      <c r="M79" s="813">
        <f>'Depreciación'!M61</f>
        <v>1375</v>
      </c>
      <c r="N79" s="814">
        <f>SUM(B79:M79)</f>
        <v>16500</v>
      </c>
      <c r="P79" s="843"/>
      <c r="Q79" s="843"/>
      <c r="R79" s="843"/>
      <c r="S79" s="843"/>
      <c r="T79" s="843"/>
    </row>
    <row r="80">
      <c r="A80" s="848" t="s">
        <v>1525</v>
      </c>
      <c r="B80" s="849">
        <f t="shared" ref="B80:N80" si="18">B78+B71+B79</f>
        <v>85436</v>
      </c>
      <c r="C80" s="849">
        <f t="shared" si="18"/>
        <v>165436</v>
      </c>
      <c r="D80" s="849">
        <f t="shared" si="18"/>
        <v>166186</v>
      </c>
      <c r="E80" s="849">
        <f t="shared" si="18"/>
        <v>145436</v>
      </c>
      <c r="F80" s="849">
        <f t="shared" si="18"/>
        <v>145436</v>
      </c>
      <c r="G80" s="849">
        <f t="shared" si="18"/>
        <v>145436</v>
      </c>
      <c r="H80" s="849">
        <f t="shared" si="18"/>
        <v>145436</v>
      </c>
      <c r="I80" s="849">
        <f t="shared" si="18"/>
        <v>145436</v>
      </c>
      <c r="J80" s="849">
        <f t="shared" si="18"/>
        <v>145436</v>
      </c>
      <c r="K80" s="849">
        <f t="shared" si="18"/>
        <v>145436</v>
      </c>
      <c r="L80" s="849">
        <f t="shared" si="18"/>
        <v>145436</v>
      </c>
      <c r="M80" s="849">
        <f t="shared" si="18"/>
        <v>168261</v>
      </c>
      <c r="N80" s="849">
        <f t="shared" si="18"/>
        <v>1748807</v>
      </c>
      <c r="P80" s="843"/>
      <c r="Q80" s="843"/>
      <c r="R80" s="843"/>
      <c r="S80" s="843"/>
      <c r="T80" s="843"/>
    </row>
    <row r="81">
      <c r="A81" s="848" t="s">
        <v>1526</v>
      </c>
      <c r="B81" s="849">
        <f>N79+N78+N71</f>
        <v>1748807</v>
      </c>
      <c r="C81" s="774"/>
      <c r="D81" s="774"/>
      <c r="E81" s="774"/>
      <c r="F81" s="774"/>
      <c r="G81" s="774"/>
      <c r="H81" s="774"/>
      <c r="I81" s="774"/>
      <c r="J81" s="774"/>
      <c r="K81" s="774"/>
      <c r="L81" s="774"/>
      <c r="M81" s="774"/>
      <c r="N81" s="774"/>
    </row>
    <row r="82">
      <c r="A82" s="753"/>
      <c r="B82" s="774"/>
      <c r="C82" s="774"/>
      <c r="D82" s="774"/>
      <c r="E82" s="774"/>
      <c r="F82" s="774"/>
      <c r="G82" s="774"/>
      <c r="H82" s="774"/>
      <c r="I82" s="774"/>
      <c r="J82" s="774"/>
      <c r="K82" s="774"/>
      <c r="L82" s="774"/>
      <c r="M82" s="774"/>
      <c r="N82" s="774"/>
    </row>
    <row r="83">
      <c r="A83" s="753"/>
    </row>
    <row r="84">
      <c r="A84" s="753"/>
    </row>
    <row r="85">
      <c r="A85" s="753"/>
    </row>
    <row r="86">
      <c r="A86" s="753"/>
    </row>
    <row r="87">
      <c r="A87" s="753"/>
    </row>
    <row r="88">
      <c r="A88" s="753"/>
    </row>
    <row r="89">
      <c r="A89" s="753"/>
    </row>
    <row r="90">
      <c r="A90" s="753"/>
    </row>
    <row r="91">
      <c r="A91" s="753"/>
    </row>
    <row r="92">
      <c r="A92" s="753"/>
    </row>
    <row r="93">
      <c r="A93" s="753"/>
    </row>
    <row r="94">
      <c r="A94" s="753"/>
    </row>
    <row r="95">
      <c r="A95" s="753"/>
    </row>
    <row r="96">
      <c r="A96" s="753"/>
    </row>
    <row r="97">
      <c r="A97" s="753"/>
    </row>
    <row r="98">
      <c r="A98" s="753"/>
    </row>
    <row r="99">
      <c r="A99" s="753"/>
    </row>
    <row r="100">
      <c r="A100" s="753"/>
    </row>
    <row r="101">
      <c r="A101" s="753"/>
    </row>
    <row r="102">
      <c r="A102" s="753"/>
    </row>
    <row r="103">
      <c r="A103" s="753"/>
    </row>
    <row r="104">
      <c r="A104" s="753"/>
    </row>
    <row r="105">
      <c r="A105" s="753"/>
    </row>
    <row r="106">
      <c r="A106" s="753"/>
    </row>
    <row r="107">
      <c r="A107" s="753"/>
    </row>
    <row r="108">
      <c r="A108" s="753"/>
    </row>
    <row r="109">
      <c r="A109" s="753"/>
    </row>
    <row r="110">
      <c r="A110" s="753"/>
    </row>
    <row r="111">
      <c r="A111" s="753"/>
    </row>
    <row r="112">
      <c r="A112" s="753"/>
    </row>
    <row r="113">
      <c r="A113" s="753"/>
    </row>
    <row r="114">
      <c r="A114" s="753"/>
    </row>
    <row r="115">
      <c r="A115" s="753"/>
    </row>
    <row r="116">
      <c r="A116" s="753"/>
    </row>
    <row r="117">
      <c r="A117" s="753"/>
    </row>
    <row r="118">
      <c r="A118" s="753"/>
    </row>
    <row r="119">
      <c r="A119" s="753"/>
    </row>
  </sheetData>
  <mergeCells count="24">
    <mergeCell ref="A1:AH1"/>
    <mergeCell ref="B2:N2"/>
    <mergeCell ref="P5:T5"/>
    <mergeCell ref="P6:T6"/>
    <mergeCell ref="P7:T7"/>
    <mergeCell ref="P8:T8"/>
    <mergeCell ref="P9:T9"/>
    <mergeCell ref="P10:T10"/>
    <mergeCell ref="P11:T11"/>
    <mergeCell ref="P12:T12"/>
    <mergeCell ref="P13:T13"/>
    <mergeCell ref="P15:T22"/>
    <mergeCell ref="P29:T29"/>
    <mergeCell ref="B47:N47"/>
    <mergeCell ref="P56:T56"/>
    <mergeCell ref="P67:T70"/>
    <mergeCell ref="P72:T77"/>
    <mergeCell ref="P34:T40"/>
    <mergeCell ref="P50:T50"/>
    <mergeCell ref="P51:T51"/>
    <mergeCell ref="P52:T52"/>
    <mergeCell ref="P53:T53"/>
    <mergeCell ref="P54:T54"/>
    <mergeCell ref="P55:T55"/>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27.0"/>
    <col customWidth="1" min="2" max="12" width="15.13"/>
    <col customWidth="1" min="13" max="13" width="22.25"/>
    <col customWidth="1" min="14" max="14" width="15.13"/>
    <col customWidth="1" min="15" max="15" width="10.63"/>
    <col customWidth="1" min="16" max="17" width="15.13"/>
    <col customWidth="1" min="18" max="18" width="27.5"/>
    <col customWidth="1" min="19" max="34" width="15.13"/>
  </cols>
  <sheetData>
    <row r="1">
      <c r="A1" s="26"/>
    </row>
    <row r="2">
      <c r="A2" s="756"/>
      <c r="B2" s="801" t="s">
        <v>1527</v>
      </c>
      <c r="O2" s="802" t="s">
        <v>1164</v>
      </c>
    </row>
    <row r="3">
      <c r="A3" s="800"/>
      <c r="B3" s="801" t="s">
        <v>1528</v>
      </c>
      <c r="O3" s="802" t="s">
        <v>1529</v>
      </c>
    </row>
    <row r="4">
      <c r="A4" s="802" t="s">
        <v>1417</v>
      </c>
      <c r="B4" s="834" t="str">
        <f>'Rotación'!E7</f>
        <v>Enero</v>
      </c>
      <c r="C4" s="834" t="str">
        <f>'Rotación'!F7</f>
        <v>Febrero</v>
      </c>
      <c r="D4" s="834" t="str">
        <f>'Rotación'!G7</f>
        <v>Marzo</v>
      </c>
      <c r="E4" s="834" t="str">
        <f>'Rotación'!H7</f>
        <v>Abril</v>
      </c>
      <c r="F4" s="834" t="str">
        <f>'Rotación'!I7</f>
        <v>Mayo</v>
      </c>
      <c r="G4" s="834" t="str">
        <f>'Rotación'!J7</f>
        <v>Junio</v>
      </c>
      <c r="H4" s="834" t="str">
        <f>'Rotación'!K7</f>
        <v>Julio</v>
      </c>
      <c r="I4" s="834" t="str">
        <f>'Rotación'!L7</f>
        <v>Agosto</v>
      </c>
      <c r="J4" s="834" t="str">
        <f>'Rotación'!M7</f>
        <v>Septiembre </v>
      </c>
      <c r="K4" s="834" t="str">
        <f>'Rotación'!N7</f>
        <v>Octubre</v>
      </c>
      <c r="L4" s="834" t="str">
        <f>'Rotación'!O7</f>
        <v>Noviembre</v>
      </c>
      <c r="M4" s="834" t="str">
        <f>'Rotación'!P7</f>
        <v>Diciembre</v>
      </c>
      <c r="N4" s="802" t="s">
        <v>1418</v>
      </c>
      <c r="O4" s="855"/>
    </row>
    <row r="5">
      <c r="A5" s="804"/>
      <c r="B5" s="804"/>
      <c r="C5" s="804"/>
      <c r="D5" s="804"/>
      <c r="E5" s="804"/>
      <c r="F5" s="804"/>
      <c r="G5" s="804"/>
      <c r="H5" s="804"/>
      <c r="I5" s="804"/>
      <c r="J5" s="804"/>
      <c r="K5" s="804"/>
      <c r="L5" s="804"/>
      <c r="M5" s="804"/>
      <c r="N5" s="804"/>
      <c r="O5" s="804"/>
    </row>
    <row r="6" ht="19.5" customHeight="1">
      <c r="A6" s="856" t="s">
        <v>1456</v>
      </c>
      <c r="B6" s="806">
        <f>'Vtas, Nómina, MP, Com y Efectiv'!C120</f>
        <v>609431.0345</v>
      </c>
      <c r="C6" s="806">
        <f>'Vtas, Nómina, MP, Com y Efectiv'!D120</f>
        <v>592331.8966</v>
      </c>
      <c r="D6" s="806">
        <f>'Vtas, Nómina, MP, Com y Efectiv'!E120</f>
        <v>703515.5172</v>
      </c>
      <c r="E6" s="806">
        <f>'Vtas, Nómina, MP, Com y Efectiv'!F120</f>
        <v>900853.4483</v>
      </c>
      <c r="F6" s="806">
        <f>'Vtas, Nómina, MP, Com y Efectiv'!G120</f>
        <v>718894.8276</v>
      </c>
      <c r="G6" s="806">
        <f>'Vtas, Nómina, MP, Com y Efectiv'!H120</f>
        <v>787482.7586</v>
      </c>
      <c r="H6" s="806">
        <f>'Vtas, Nómina, MP, Com y Efectiv'!I120</f>
        <v>882780.1724</v>
      </c>
      <c r="I6" s="806">
        <f>'Vtas, Nómina, MP, Com y Efectiv'!J120</f>
        <v>885810.3448</v>
      </c>
      <c r="J6" s="806">
        <f>'Vtas, Nómina, MP, Com y Efectiv'!K120</f>
        <v>863431.0345</v>
      </c>
      <c r="K6" s="806">
        <f>'Vtas, Nómina, MP, Com y Efectiv'!L120</f>
        <v>861793.1034</v>
      </c>
      <c r="L6" s="806">
        <f>'Vtas, Nómina, MP, Com y Efectiv'!M120</f>
        <v>895314.6552</v>
      </c>
      <c r="M6" s="806">
        <f>'Vtas, Nómina, MP, Com y Efectiv'!N120</f>
        <v>931056.0345</v>
      </c>
      <c r="N6" s="814">
        <f t="shared" ref="N6:N16" si="1">SUM(B6:M6)</f>
        <v>9632694.828</v>
      </c>
      <c r="O6" s="857">
        <f>SUM(O15,O14,O12,O10,O9,O7)+O16</f>
        <v>1</v>
      </c>
      <c r="P6" s="826"/>
      <c r="W6" s="858"/>
    </row>
    <row r="7" ht="19.5" customHeight="1">
      <c r="A7" s="856" t="s">
        <v>1530</v>
      </c>
      <c r="B7" s="806">
        <f>'Vtas, Nómina, MP, Com y Efectiv'!C112</f>
        <v>166775.6667</v>
      </c>
      <c r="C7" s="806">
        <f>'Vtas, Nómina, MP, Com y Efectiv'!D112</f>
        <v>160218.0476</v>
      </c>
      <c r="D7" s="806">
        <f>'Vtas, Nómina, MP, Com y Efectiv'!E112</f>
        <v>194647.1095</v>
      </c>
      <c r="E7" s="806">
        <f>'Vtas, Nómina, MP, Com y Efectiv'!F112</f>
        <v>255373.8095</v>
      </c>
      <c r="F7" s="806">
        <f>'Vtas, Nómina, MP, Com y Efectiv'!G112</f>
        <v>198051.1686</v>
      </c>
      <c r="G7" s="806">
        <f>'Vtas, Nómina, MP, Com y Efectiv'!H112</f>
        <v>212721.4286</v>
      </c>
      <c r="H7" s="806">
        <f>'Vtas, Nómina, MP, Com y Efectiv'!I112</f>
        <v>240283.4476</v>
      </c>
      <c r="I7" s="806">
        <f>'Vtas, Nómina, MP, Com y Efectiv'!J112</f>
        <v>237127.019</v>
      </c>
      <c r="J7" s="806">
        <f>'Vtas, Nómina, MP, Com y Efectiv'!K112</f>
        <v>233878.1952</v>
      </c>
      <c r="K7" s="806">
        <f>'Vtas, Nómina, MP, Com y Efectiv'!L112</f>
        <v>233944.0952</v>
      </c>
      <c r="L7" s="806">
        <f>'Vtas, Nómina, MP, Com y Efectiv'!M112</f>
        <v>242527.8952</v>
      </c>
      <c r="M7" s="806">
        <f>'Vtas, Nómina, MP, Com y Efectiv'!N112</f>
        <v>249043</v>
      </c>
      <c r="N7" s="814">
        <f t="shared" si="1"/>
        <v>2624590.883</v>
      </c>
      <c r="O7" s="857">
        <f>N7/N6</f>
        <v>0.2724669399</v>
      </c>
      <c r="P7" s="826"/>
      <c r="W7" s="858"/>
    </row>
    <row r="8" ht="19.5" customHeight="1">
      <c r="A8" s="859" t="s">
        <v>1531</v>
      </c>
      <c r="B8" s="860">
        <f t="shared" ref="B8:M8" si="2">B6-B7</f>
        <v>442655.3678</v>
      </c>
      <c r="C8" s="860">
        <f t="shared" si="2"/>
        <v>432113.8489</v>
      </c>
      <c r="D8" s="860">
        <f t="shared" si="2"/>
        <v>508868.4077</v>
      </c>
      <c r="E8" s="860">
        <f t="shared" si="2"/>
        <v>645479.6388</v>
      </c>
      <c r="F8" s="860">
        <f t="shared" si="2"/>
        <v>520843.659</v>
      </c>
      <c r="G8" s="860">
        <f t="shared" si="2"/>
        <v>574761.33</v>
      </c>
      <c r="H8" s="860">
        <f t="shared" si="2"/>
        <v>642496.7248</v>
      </c>
      <c r="I8" s="860">
        <f t="shared" si="2"/>
        <v>648683.3258</v>
      </c>
      <c r="J8" s="860">
        <f t="shared" si="2"/>
        <v>629552.8392</v>
      </c>
      <c r="K8" s="860">
        <f t="shared" si="2"/>
        <v>627849.0082</v>
      </c>
      <c r="L8" s="860">
        <f t="shared" si="2"/>
        <v>652786.7599</v>
      </c>
      <c r="M8" s="860">
        <f t="shared" si="2"/>
        <v>682013.0345</v>
      </c>
      <c r="N8" s="861">
        <f t="shared" si="1"/>
        <v>7008103.945</v>
      </c>
      <c r="O8" s="862"/>
      <c r="P8" s="826"/>
      <c r="W8" s="858"/>
    </row>
    <row r="9" ht="19.5" customHeight="1">
      <c r="A9" s="856" t="s">
        <v>1532</v>
      </c>
      <c r="B9" s="806">
        <f>'Gtos Op y Adm'!B43</f>
        <v>216424.977</v>
      </c>
      <c r="C9" s="806">
        <f>'Gtos Op y Adm'!C43</f>
        <v>239253.9856</v>
      </c>
      <c r="D9" s="806">
        <f>'Gtos Op y Adm'!D43</f>
        <v>237365.8218</v>
      </c>
      <c r="E9" s="806">
        <f>'Gtos Op y Adm'!E43</f>
        <v>239339.2011</v>
      </c>
      <c r="F9" s="806">
        <f>'Gtos Op y Adm'!F43</f>
        <v>240019.6149</v>
      </c>
      <c r="G9" s="806">
        <f>'Gtos Op y Adm'!G43</f>
        <v>238205.4943</v>
      </c>
      <c r="H9" s="806">
        <f>'Gtos Op y Adm'!H43</f>
        <v>245158.4684</v>
      </c>
      <c r="I9" s="806">
        <f>'Gtos Op y Adm'!I43</f>
        <v>239188.7701</v>
      </c>
      <c r="J9" s="806">
        <f>'Gtos Op y Adm'!J43</f>
        <v>238964.977</v>
      </c>
      <c r="K9" s="806">
        <f>'Gtos Op y Adm'!K43</f>
        <v>241948.5977</v>
      </c>
      <c r="L9" s="806">
        <f>'Gtos Op y Adm'!L43</f>
        <v>242283.8132</v>
      </c>
      <c r="M9" s="806">
        <f>'Gtos Op y Adm'!M43</f>
        <v>310181.227</v>
      </c>
      <c r="N9" s="814">
        <f t="shared" si="1"/>
        <v>2928334.948</v>
      </c>
      <c r="O9" s="857">
        <f>N9/N6</f>
        <v>0.3039995558</v>
      </c>
      <c r="P9" s="826"/>
      <c r="W9" s="858"/>
    </row>
    <row r="10" ht="19.5" customHeight="1">
      <c r="A10" s="856" t="s">
        <v>1477</v>
      </c>
      <c r="B10" s="806">
        <f>'Gtos Op y Adm'!B80</f>
        <v>85436</v>
      </c>
      <c r="C10" s="806">
        <f>'Gtos Op y Adm'!C80</f>
        <v>165436</v>
      </c>
      <c r="D10" s="806">
        <f>'Gtos Op y Adm'!D80</f>
        <v>166186</v>
      </c>
      <c r="E10" s="806">
        <f>'Gtos Op y Adm'!E80</f>
        <v>145436</v>
      </c>
      <c r="F10" s="806">
        <f>'Gtos Op y Adm'!F80</f>
        <v>145436</v>
      </c>
      <c r="G10" s="806">
        <f>'Gtos Op y Adm'!G80</f>
        <v>145436</v>
      </c>
      <c r="H10" s="806">
        <f>'Gtos Op y Adm'!H80</f>
        <v>145436</v>
      </c>
      <c r="I10" s="806">
        <f>'Gtos Op y Adm'!I80</f>
        <v>145436</v>
      </c>
      <c r="J10" s="806">
        <f>'Gtos Op y Adm'!J80</f>
        <v>145436</v>
      </c>
      <c r="K10" s="806">
        <f>'Gtos Op y Adm'!K80</f>
        <v>145436</v>
      </c>
      <c r="L10" s="806">
        <f>'Gtos Op y Adm'!L80</f>
        <v>145436</v>
      </c>
      <c r="M10" s="806">
        <f>'Gtos Op y Adm'!M80</f>
        <v>168261</v>
      </c>
      <c r="N10" s="814">
        <f t="shared" si="1"/>
        <v>1748807</v>
      </c>
      <c r="O10" s="857">
        <f>N10/N6</f>
        <v>0.1815490921</v>
      </c>
      <c r="P10" s="826"/>
      <c r="W10" s="858"/>
    </row>
    <row r="11" ht="19.5" customHeight="1">
      <c r="A11" s="859" t="s">
        <v>1533</v>
      </c>
      <c r="B11" s="860">
        <f t="shared" ref="B11:M11" si="3">B8-B9-B10</f>
        <v>140794.3908</v>
      </c>
      <c r="C11" s="860">
        <f t="shared" si="3"/>
        <v>27423.8633</v>
      </c>
      <c r="D11" s="860">
        <f t="shared" si="3"/>
        <v>105316.5859</v>
      </c>
      <c r="E11" s="860">
        <f t="shared" si="3"/>
        <v>260704.4376</v>
      </c>
      <c r="F11" s="860">
        <f t="shared" si="3"/>
        <v>135388.0441</v>
      </c>
      <c r="G11" s="860">
        <f t="shared" si="3"/>
        <v>191119.8358</v>
      </c>
      <c r="H11" s="860">
        <f t="shared" si="3"/>
        <v>251902.2564</v>
      </c>
      <c r="I11" s="860">
        <f t="shared" si="3"/>
        <v>264058.5557</v>
      </c>
      <c r="J11" s="860">
        <f t="shared" si="3"/>
        <v>245151.8622</v>
      </c>
      <c r="K11" s="860">
        <f t="shared" si="3"/>
        <v>240464.4105</v>
      </c>
      <c r="L11" s="860">
        <f t="shared" si="3"/>
        <v>265066.9467</v>
      </c>
      <c r="M11" s="860">
        <f t="shared" si="3"/>
        <v>203570.8075</v>
      </c>
      <c r="N11" s="861">
        <f t="shared" si="1"/>
        <v>2330961.996</v>
      </c>
      <c r="O11" s="862"/>
      <c r="P11" s="826"/>
      <c r="W11" s="858"/>
    </row>
    <row r="12" ht="19.5" customHeight="1">
      <c r="A12" s="856" t="s">
        <v>1534</v>
      </c>
      <c r="B12" s="806">
        <f>'Vtas, Nómina, MP, Com y Efectiv'!C123</f>
        <v>21330.08621</v>
      </c>
      <c r="C12" s="806">
        <f>'Vtas, Nómina, MP, Com y Efectiv'!D123</f>
        <v>20731.61638</v>
      </c>
      <c r="D12" s="806">
        <f>'Vtas, Nómina, MP, Com y Efectiv'!E123</f>
        <v>24623.0431</v>
      </c>
      <c r="E12" s="806">
        <f>'Vtas, Nómina, MP, Com y Efectiv'!F123</f>
        <v>31529.87069</v>
      </c>
      <c r="F12" s="806">
        <f>'Vtas, Nómina, MP, Com y Efectiv'!G123</f>
        <v>25161.31897</v>
      </c>
      <c r="G12" s="806">
        <f>'Vtas, Nómina, MP, Com y Efectiv'!H123</f>
        <v>27561.89655</v>
      </c>
      <c r="H12" s="806">
        <f>'Vtas, Nómina, MP, Com y Efectiv'!I123</f>
        <v>30897.30603</v>
      </c>
      <c r="I12" s="806">
        <f>'Vtas, Nómina, MP, Com y Efectiv'!J123</f>
        <v>31003.36207</v>
      </c>
      <c r="J12" s="806">
        <f>'Vtas, Nómina, MP, Com y Efectiv'!K123</f>
        <v>30220.08621</v>
      </c>
      <c r="K12" s="806">
        <f>'Vtas, Nómina, MP, Com y Efectiv'!L123</f>
        <v>30162.75862</v>
      </c>
      <c r="L12" s="806">
        <f>'Vtas, Nómina, MP, Com y Efectiv'!M123</f>
        <v>31336.01293</v>
      </c>
      <c r="M12" s="806">
        <f>'Vtas, Nómina, MP, Com y Efectiv'!N123</f>
        <v>32586.96121</v>
      </c>
      <c r="N12" s="814">
        <f t="shared" si="1"/>
        <v>337144.319</v>
      </c>
      <c r="O12" s="857">
        <f>N12/N6</f>
        <v>0.035</v>
      </c>
      <c r="P12" s="826"/>
      <c r="W12" s="858"/>
    </row>
    <row r="13" ht="19.5" customHeight="1">
      <c r="A13" s="859" t="s">
        <v>1535</v>
      </c>
      <c r="B13" s="860">
        <f t="shared" ref="B13:M13" si="4">B11-B12</f>
        <v>119464.3046</v>
      </c>
      <c r="C13" s="860">
        <f t="shared" si="4"/>
        <v>6692.246921</v>
      </c>
      <c r="D13" s="860">
        <f t="shared" si="4"/>
        <v>80693.54278</v>
      </c>
      <c r="E13" s="860">
        <f t="shared" si="4"/>
        <v>229174.5669</v>
      </c>
      <c r="F13" s="860">
        <f t="shared" si="4"/>
        <v>110226.7251</v>
      </c>
      <c r="G13" s="860">
        <f t="shared" si="4"/>
        <v>163557.9392</v>
      </c>
      <c r="H13" s="860">
        <f t="shared" si="4"/>
        <v>221004.9504</v>
      </c>
      <c r="I13" s="860">
        <f t="shared" si="4"/>
        <v>233055.1936</v>
      </c>
      <c r="J13" s="860">
        <f t="shared" si="4"/>
        <v>214931.776</v>
      </c>
      <c r="K13" s="860">
        <f t="shared" si="4"/>
        <v>210301.6519</v>
      </c>
      <c r="L13" s="860">
        <f t="shared" si="4"/>
        <v>233730.9338</v>
      </c>
      <c r="M13" s="860">
        <f t="shared" si="4"/>
        <v>170983.8463</v>
      </c>
      <c r="N13" s="861">
        <f t="shared" si="1"/>
        <v>1993817.677</v>
      </c>
      <c r="O13" s="862"/>
      <c r="P13" s="826"/>
      <c r="W13" s="858"/>
    </row>
    <row r="14" ht="19.5" customHeight="1">
      <c r="A14" s="856" t="s">
        <v>1536</v>
      </c>
      <c r="B14" s="806">
        <f t="shared" ref="B14:M14" si="5">B13*0.3</f>
        <v>35839.29138</v>
      </c>
      <c r="C14" s="806">
        <f t="shared" si="5"/>
        <v>2007.674076</v>
      </c>
      <c r="D14" s="806">
        <f t="shared" si="5"/>
        <v>24208.06283</v>
      </c>
      <c r="E14" s="806">
        <f t="shared" si="5"/>
        <v>68752.37007</v>
      </c>
      <c r="F14" s="806">
        <f t="shared" si="5"/>
        <v>33068.01753</v>
      </c>
      <c r="G14" s="806">
        <f t="shared" si="5"/>
        <v>49067.38177</v>
      </c>
      <c r="H14" s="806">
        <f t="shared" si="5"/>
        <v>66301.48511</v>
      </c>
      <c r="I14" s="806">
        <f t="shared" si="5"/>
        <v>69916.55808</v>
      </c>
      <c r="J14" s="806">
        <f t="shared" si="5"/>
        <v>64479.53281</v>
      </c>
      <c r="K14" s="806">
        <f t="shared" si="5"/>
        <v>63090.49557</v>
      </c>
      <c r="L14" s="806">
        <f t="shared" si="5"/>
        <v>70119.28014</v>
      </c>
      <c r="M14" s="806">
        <f t="shared" si="5"/>
        <v>51295.15388</v>
      </c>
      <c r="N14" s="814">
        <f t="shared" si="1"/>
        <v>598145.3032</v>
      </c>
      <c r="O14" s="857">
        <f>N14/N6</f>
        <v>0.06209532368</v>
      </c>
      <c r="P14" s="826"/>
      <c r="W14" s="858"/>
    </row>
    <row r="15" ht="19.5" customHeight="1">
      <c r="A15" s="856" t="s">
        <v>1537</v>
      </c>
      <c r="B15" s="806">
        <f t="shared" ref="B15:M15" si="6">B13*0.1</f>
        <v>11946.43046</v>
      </c>
      <c r="C15" s="806">
        <f t="shared" si="6"/>
        <v>669.2246921</v>
      </c>
      <c r="D15" s="806">
        <f t="shared" si="6"/>
        <v>8069.354278</v>
      </c>
      <c r="E15" s="806">
        <f t="shared" si="6"/>
        <v>22917.45669</v>
      </c>
      <c r="F15" s="806">
        <f t="shared" si="6"/>
        <v>11022.67251</v>
      </c>
      <c r="G15" s="806">
        <f t="shared" si="6"/>
        <v>16355.79392</v>
      </c>
      <c r="H15" s="806">
        <f t="shared" si="6"/>
        <v>22100.49504</v>
      </c>
      <c r="I15" s="806">
        <f t="shared" si="6"/>
        <v>23305.51936</v>
      </c>
      <c r="J15" s="806">
        <f t="shared" si="6"/>
        <v>21493.1776</v>
      </c>
      <c r="K15" s="806">
        <f t="shared" si="6"/>
        <v>21030.16519</v>
      </c>
      <c r="L15" s="806">
        <f t="shared" si="6"/>
        <v>23373.09338</v>
      </c>
      <c r="M15" s="806">
        <f t="shared" si="6"/>
        <v>17098.38463</v>
      </c>
      <c r="N15" s="814">
        <f t="shared" si="1"/>
        <v>199381.7677</v>
      </c>
      <c r="O15" s="857">
        <f>N15/N6</f>
        <v>0.02069844123</v>
      </c>
      <c r="P15" s="826"/>
      <c r="W15" s="858"/>
    </row>
    <row r="16" ht="19.5" customHeight="1">
      <c r="A16" s="863" t="s">
        <v>1538</v>
      </c>
      <c r="B16" s="814">
        <f t="shared" ref="B16:M16" si="7">B13-B14-B15</f>
        <v>71678.58276</v>
      </c>
      <c r="C16" s="814">
        <f t="shared" si="7"/>
        <v>4015.348153</v>
      </c>
      <c r="D16" s="814">
        <f t="shared" si="7"/>
        <v>48416.12567</v>
      </c>
      <c r="E16" s="814">
        <f t="shared" si="7"/>
        <v>137504.7401</v>
      </c>
      <c r="F16" s="814">
        <f t="shared" si="7"/>
        <v>66136.03506</v>
      </c>
      <c r="G16" s="814">
        <f t="shared" si="7"/>
        <v>98134.76355</v>
      </c>
      <c r="H16" s="814">
        <f t="shared" si="7"/>
        <v>132602.9702</v>
      </c>
      <c r="I16" s="814">
        <f t="shared" si="7"/>
        <v>139833.1162</v>
      </c>
      <c r="J16" s="814">
        <f t="shared" si="7"/>
        <v>128959.0656</v>
      </c>
      <c r="K16" s="814">
        <f t="shared" si="7"/>
        <v>126180.9911</v>
      </c>
      <c r="L16" s="814">
        <f t="shared" si="7"/>
        <v>140238.5603</v>
      </c>
      <c r="M16" s="814">
        <f t="shared" si="7"/>
        <v>102590.3078</v>
      </c>
      <c r="N16" s="864">
        <f t="shared" si="1"/>
        <v>1196290.606</v>
      </c>
      <c r="O16" s="865">
        <f>N16/N6</f>
        <v>0.1241906474</v>
      </c>
      <c r="P16" s="826"/>
      <c r="W16" s="858"/>
      <c r="X16" s="858"/>
    </row>
    <row r="17">
      <c r="X17" s="858"/>
    </row>
    <row r="18">
      <c r="O18" s="27"/>
      <c r="X18" s="858"/>
    </row>
    <row r="19">
      <c r="A19" s="866" t="s">
        <v>1539</v>
      </c>
      <c r="B19" s="3"/>
      <c r="X19" s="858"/>
    </row>
    <row r="20">
      <c r="A20" s="867" t="str">
        <f>A7</f>
        <v>Costo de venta</v>
      </c>
      <c r="B20" s="867">
        <f>N7</f>
        <v>2624590.883</v>
      </c>
      <c r="K20" s="868" t="s">
        <v>1540</v>
      </c>
      <c r="L20" s="3"/>
      <c r="M20" s="867">
        <f>N16</f>
        <v>1196290.606</v>
      </c>
      <c r="N20" s="869">
        <f>M20/M21</f>
        <v>0.4920298096</v>
      </c>
      <c r="X20" s="858"/>
    </row>
    <row r="21">
      <c r="A21" s="867" t="str">
        <f t="shared" ref="A21:A22" si="8">A9</f>
        <v>Gastos de operación</v>
      </c>
      <c r="B21" s="867">
        <f t="shared" ref="B21:B22" si="9">N9</f>
        <v>2928334.948</v>
      </c>
      <c r="M21" s="867">
        <f>Balances!C28</f>
        <v>2431337.661</v>
      </c>
      <c r="X21" s="858"/>
    </row>
    <row r="22">
      <c r="A22" s="867" t="str">
        <f t="shared" si="8"/>
        <v>Gastos de administración</v>
      </c>
      <c r="B22" s="867">
        <f t="shared" si="9"/>
        <v>1748807</v>
      </c>
      <c r="X22" s="858"/>
    </row>
    <row r="23">
      <c r="A23" s="867" t="str">
        <f>A12</f>
        <v>Gastos y productos financieros</v>
      </c>
      <c r="B23" s="867">
        <f>N12</f>
        <v>337144.319</v>
      </c>
      <c r="X23" s="858"/>
    </row>
    <row r="24">
      <c r="A24" s="867" t="str">
        <f t="shared" ref="A24:A26" si="10">A14</f>
        <v>ISR  30%</v>
      </c>
      <c r="B24" s="867">
        <f t="shared" ref="B24:B26" si="11">N14</f>
        <v>598145.3032</v>
      </c>
      <c r="X24" s="858"/>
    </row>
    <row r="25">
      <c r="A25" s="867" t="str">
        <f t="shared" si="10"/>
        <v>PTU  10%</v>
      </c>
      <c r="B25" s="867">
        <f t="shared" si="11"/>
        <v>199381.7677</v>
      </c>
      <c r="X25" s="858"/>
    </row>
    <row r="26">
      <c r="A26" s="867" t="str">
        <f t="shared" si="10"/>
        <v>Utilidad neta</v>
      </c>
      <c r="B26" s="867">
        <f t="shared" si="11"/>
        <v>1196290.606</v>
      </c>
      <c r="K26" s="870" t="s">
        <v>1541</v>
      </c>
      <c r="L26" s="3"/>
      <c r="M26" s="871">
        <f>1</f>
        <v>1</v>
      </c>
      <c r="N26" s="869">
        <f>M26/M27</f>
        <v>2.032397185</v>
      </c>
      <c r="O26" s="871">
        <f>12*M26</f>
        <v>12</v>
      </c>
      <c r="X26" s="858"/>
    </row>
    <row r="27">
      <c r="M27" s="869">
        <f>N20</f>
        <v>0.4920298096</v>
      </c>
      <c r="N27" s="869">
        <f>O26*N26</f>
        <v>24.38876622</v>
      </c>
    </row>
    <row r="30">
      <c r="K30" s="872" t="s">
        <v>1542</v>
      </c>
      <c r="L30" s="3"/>
      <c r="M30" s="873">
        <f>('Gtos Op y Adm'!N5+'Gtos Op y Adm'!N6+'Gtos Op y Adm'!N7+'Gtos Op y Adm'!N8+'Gtos Op y Adm'!N9+'Gtos Op y Adm'!N10+'Gtos Op y Adm'!N11+'Gtos Op y Adm'!N50+'Gtos Op y Adm'!N51+'Gtos Op y Adm'!N52+'Gtos Op y Adm'!N53+'Gtos Op y Adm'!N54+'Gtos Op y Adm'!N55+'Gtos Op y Adm'!N56)/N6</f>
        <v>0.2878503939</v>
      </c>
    </row>
    <row r="31">
      <c r="J31" s="874"/>
    </row>
    <row r="32">
      <c r="J32" s="875"/>
    </row>
    <row r="33">
      <c r="J33" s="874"/>
      <c r="K33" s="872" t="s">
        <v>1543</v>
      </c>
      <c r="L33" s="3"/>
      <c r="M33" s="876">
        <f>'Gtos Op y Adm'!N14+'Gtos Op y Adm'!N57+INVERSION!D43</f>
        <v>1140000</v>
      </c>
    </row>
    <row r="34">
      <c r="J34" s="875"/>
      <c r="K34" s="872" t="s">
        <v>1544</v>
      </c>
      <c r="L34" s="3"/>
      <c r="M34" s="877">
        <f>(M33/N6)</f>
        <v>0.1183469445</v>
      </c>
    </row>
    <row r="35">
      <c r="J35" s="875"/>
    </row>
    <row r="36">
      <c r="J36" s="875"/>
    </row>
  </sheetData>
  <mergeCells count="10">
    <mergeCell ref="K30:L30"/>
    <mergeCell ref="K33:L33"/>
    <mergeCell ref="K34:L34"/>
    <mergeCell ref="A1:AH1"/>
    <mergeCell ref="B2:N2"/>
    <mergeCell ref="B3:N3"/>
    <mergeCell ref="A19:B19"/>
    <mergeCell ref="K20:L20"/>
    <mergeCell ref="K26:L26"/>
    <mergeCell ref="L31:O3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39.13"/>
    <col customWidth="1" min="2" max="2" width="18.75"/>
    <col customWidth="1" min="3" max="3" width="18.25"/>
    <col customWidth="1" min="4" max="5" width="15.13"/>
    <col customWidth="1" min="6" max="6" width="20.0"/>
    <col customWidth="1" min="7" max="14" width="15.13"/>
    <col customWidth="1" min="15" max="15" width="18.13"/>
    <col customWidth="1" min="16" max="16" width="16.88"/>
    <col customWidth="1" min="17" max="34" width="15.13"/>
  </cols>
  <sheetData>
    <row r="1">
      <c r="A1" s="26" t="s">
        <v>7</v>
      </c>
    </row>
    <row r="2">
      <c r="A2" s="800"/>
      <c r="B2" s="810" t="s">
        <v>1545</v>
      </c>
      <c r="O2" s="878" t="s">
        <v>1514</v>
      </c>
    </row>
    <row r="3">
      <c r="A3" s="802" t="s">
        <v>1417</v>
      </c>
      <c r="B3" s="834" t="str">
        <f>'Rotación'!E7</f>
        <v>Enero</v>
      </c>
      <c r="C3" s="834" t="str">
        <f>'Rotación'!F7</f>
        <v>Febrero</v>
      </c>
      <c r="D3" s="834" t="str">
        <f>'Rotación'!G7</f>
        <v>Marzo</v>
      </c>
      <c r="E3" s="834" t="str">
        <f>'Rotación'!H7</f>
        <v>Abril</v>
      </c>
      <c r="F3" s="834" t="str">
        <f>'Rotación'!I7</f>
        <v>Mayo</v>
      </c>
      <c r="G3" s="834" t="str">
        <f>'Rotación'!J7</f>
        <v>Junio</v>
      </c>
      <c r="H3" s="834" t="str">
        <f>'Rotación'!K7</f>
        <v>Julio</v>
      </c>
      <c r="I3" s="834" t="str">
        <f>'Rotación'!L7</f>
        <v>Agosto</v>
      </c>
      <c r="J3" s="834" t="str">
        <f>'Rotación'!M7</f>
        <v>Septiembre </v>
      </c>
      <c r="K3" s="834" t="str">
        <f>'Rotación'!N7</f>
        <v>Octubre</v>
      </c>
      <c r="L3" s="834" t="str">
        <f>'Rotación'!O7</f>
        <v>Noviembre</v>
      </c>
      <c r="M3" s="834" t="str">
        <f>'Rotación'!P7</f>
        <v>Diciembre</v>
      </c>
      <c r="N3" s="802" t="s">
        <v>1418</v>
      </c>
      <c r="O3" s="878" t="s">
        <v>1546</v>
      </c>
      <c r="P3" s="878" t="s">
        <v>1546</v>
      </c>
    </row>
    <row r="4">
      <c r="A4" s="804"/>
      <c r="B4" s="804"/>
      <c r="C4" s="804"/>
      <c r="D4" s="804"/>
      <c r="E4" s="804"/>
      <c r="F4" s="804"/>
      <c r="G4" s="804"/>
      <c r="H4" s="804"/>
      <c r="I4" s="804"/>
      <c r="J4" s="804"/>
      <c r="K4" s="804"/>
      <c r="L4" s="804"/>
      <c r="M4" s="804"/>
      <c r="N4" s="804"/>
      <c r="O4" s="878" t="s">
        <v>1547</v>
      </c>
      <c r="P4" s="878" t="s">
        <v>1085</v>
      </c>
    </row>
    <row r="6">
      <c r="A6" s="858" t="s">
        <v>1507</v>
      </c>
      <c r="B6" s="811">
        <f t="shared" ref="B6:M6" si="1">$F$50</f>
        <v>0</v>
      </c>
      <c r="C6" s="811">
        <f t="shared" si="1"/>
        <v>0</v>
      </c>
      <c r="D6" s="811">
        <f t="shared" si="1"/>
        <v>0</v>
      </c>
      <c r="E6" s="811">
        <f t="shared" si="1"/>
        <v>0</v>
      </c>
      <c r="F6" s="811">
        <f t="shared" si="1"/>
        <v>0</v>
      </c>
      <c r="G6" s="811">
        <f t="shared" si="1"/>
        <v>0</v>
      </c>
      <c r="H6" s="811">
        <f t="shared" si="1"/>
        <v>0</v>
      </c>
      <c r="I6" s="811">
        <f t="shared" si="1"/>
        <v>0</v>
      </c>
      <c r="J6" s="811">
        <f t="shared" si="1"/>
        <v>0</v>
      </c>
      <c r="K6" s="811">
        <f t="shared" si="1"/>
        <v>0</v>
      </c>
      <c r="L6" s="811">
        <f t="shared" si="1"/>
        <v>0</v>
      </c>
      <c r="M6" s="811">
        <f t="shared" si="1"/>
        <v>0</v>
      </c>
      <c r="N6" s="814">
        <f t="shared" ref="N6:N8" si="3">SUM(B6:M6)</f>
        <v>0</v>
      </c>
      <c r="O6" s="774"/>
      <c r="P6" s="774"/>
    </row>
    <row r="7">
      <c r="A7" s="858" t="s">
        <v>1548</v>
      </c>
      <c r="B7" s="806">
        <f t="shared" ref="B7:M7" si="2">B6*0.7</f>
        <v>0</v>
      </c>
      <c r="C7" s="806">
        <f t="shared" si="2"/>
        <v>0</v>
      </c>
      <c r="D7" s="806">
        <f t="shared" si="2"/>
        <v>0</v>
      </c>
      <c r="E7" s="806">
        <f t="shared" si="2"/>
        <v>0</v>
      </c>
      <c r="F7" s="806">
        <f t="shared" si="2"/>
        <v>0</v>
      </c>
      <c r="G7" s="806">
        <f t="shared" si="2"/>
        <v>0</v>
      </c>
      <c r="H7" s="806">
        <f t="shared" si="2"/>
        <v>0</v>
      </c>
      <c r="I7" s="806">
        <f t="shared" si="2"/>
        <v>0</v>
      </c>
      <c r="J7" s="806">
        <f t="shared" si="2"/>
        <v>0</v>
      </c>
      <c r="K7" s="806">
        <f t="shared" si="2"/>
        <v>0</v>
      </c>
      <c r="L7" s="806">
        <f t="shared" si="2"/>
        <v>0</v>
      </c>
      <c r="M7" s="806">
        <f t="shared" si="2"/>
        <v>0</v>
      </c>
      <c r="N7" s="814">
        <f t="shared" si="3"/>
        <v>0</v>
      </c>
      <c r="O7" s="774">
        <f>N7</f>
        <v>0</v>
      </c>
      <c r="P7" s="774"/>
    </row>
    <row r="8">
      <c r="A8" s="858" t="s">
        <v>1549</v>
      </c>
      <c r="B8" s="811">
        <f t="shared" ref="B8:M8" si="4">B6*0.3</f>
        <v>0</v>
      </c>
      <c r="C8" s="811">
        <f t="shared" si="4"/>
        <v>0</v>
      </c>
      <c r="D8" s="811">
        <f t="shared" si="4"/>
        <v>0</v>
      </c>
      <c r="E8" s="811">
        <f t="shared" si="4"/>
        <v>0</v>
      </c>
      <c r="F8" s="811">
        <f t="shared" si="4"/>
        <v>0</v>
      </c>
      <c r="G8" s="811">
        <f t="shared" si="4"/>
        <v>0</v>
      </c>
      <c r="H8" s="811">
        <f t="shared" si="4"/>
        <v>0</v>
      </c>
      <c r="I8" s="811">
        <f t="shared" si="4"/>
        <v>0</v>
      </c>
      <c r="J8" s="811">
        <f t="shared" si="4"/>
        <v>0</v>
      </c>
      <c r="K8" s="811">
        <f t="shared" si="4"/>
        <v>0</v>
      </c>
      <c r="L8" s="811">
        <f t="shared" si="4"/>
        <v>0</v>
      </c>
      <c r="M8" s="811">
        <f t="shared" si="4"/>
        <v>0</v>
      </c>
      <c r="N8" s="814">
        <f t="shared" si="3"/>
        <v>0</v>
      </c>
      <c r="O8" s="774"/>
      <c r="P8" s="774">
        <f>N8</f>
        <v>0</v>
      </c>
    </row>
    <row r="9">
      <c r="B9" s="774"/>
      <c r="C9" s="774"/>
      <c r="D9" s="774"/>
      <c r="E9" s="774"/>
      <c r="F9" s="774"/>
      <c r="G9" s="774"/>
      <c r="H9" s="774"/>
      <c r="I9" s="774"/>
      <c r="J9" s="774"/>
      <c r="K9" s="774"/>
      <c r="L9" s="774"/>
      <c r="M9" s="774"/>
      <c r="N9" s="774"/>
    </row>
    <row r="10">
      <c r="B10" s="774"/>
      <c r="C10" s="774"/>
      <c r="D10" s="774"/>
      <c r="E10" s="774"/>
      <c r="F10" s="774"/>
      <c r="G10" s="774"/>
      <c r="H10" s="774"/>
      <c r="I10" s="774"/>
      <c r="J10" s="774"/>
      <c r="K10" s="774"/>
      <c r="L10" s="774"/>
      <c r="M10" s="774"/>
      <c r="N10" s="774"/>
    </row>
    <row r="11">
      <c r="A11" s="858" t="s">
        <v>1508</v>
      </c>
      <c r="B11" s="806">
        <f t="shared" ref="B11:M11" si="5">$F$51</f>
        <v>17166.66667</v>
      </c>
      <c r="C11" s="806">
        <f t="shared" si="5"/>
        <v>17166.66667</v>
      </c>
      <c r="D11" s="806">
        <f t="shared" si="5"/>
        <v>17166.66667</v>
      </c>
      <c r="E11" s="806">
        <f t="shared" si="5"/>
        <v>17166.66667</v>
      </c>
      <c r="F11" s="806">
        <f t="shared" si="5"/>
        <v>17166.66667</v>
      </c>
      <c r="G11" s="806">
        <f t="shared" si="5"/>
        <v>17166.66667</v>
      </c>
      <c r="H11" s="806">
        <f t="shared" si="5"/>
        <v>17166.66667</v>
      </c>
      <c r="I11" s="806">
        <f t="shared" si="5"/>
        <v>17166.66667</v>
      </c>
      <c r="J11" s="806">
        <f t="shared" si="5"/>
        <v>17166.66667</v>
      </c>
      <c r="K11" s="806">
        <f t="shared" si="5"/>
        <v>17166.66667</v>
      </c>
      <c r="L11" s="806">
        <f t="shared" si="5"/>
        <v>17166.66667</v>
      </c>
      <c r="M11" s="806">
        <f t="shared" si="5"/>
        <v>17166.66667</v>
      </c>
      <c r="N11" s="814">
        <f t="shared" ref="N11:N13" si="7">SUM(B11:M11)</f>
        <v>206000</v>
      </c>
      <c r="O11" s="774"/>
      <c r="P11" s="774"/>
    </row>
    <row r="12">
      <c r="A12" s="858" t="s">
        <v>1550</v>
      </c>
      <c r="B12" s="806">
        <f t="shared" ref="B12:M12" si="6">B11*1</f>
        <v>17166.66667</v>
      </c>
      <c r="C12" s="806">
        <f t="shared" si="6"/>
        <v>17166.66667</v>
      </c>
      <c r="D12" s="806">
        <f t="shared" si="6"/>
        <v>17166.66667</v>
      </c>
      <c r="E12" s="806">
        <f t="shared" si="6"/>
        <v>17166.66667</v>
      </c>
      <c r="F12" s="806">
        <f t="shared" si="6"/>
        <v>17166.66667</v>
      </c>
      <c r="G12" s="806">
        <f t="shared" si="6"/>
        <v>17166.66667</v>
      </c>
      <c r="H12" s="806">
        <f t="shared" si="6"/>
        <v>17166.66667</v>
      </c>
      <c r="I12" s="806">
        <f t="shared" si="6"/>
        <v>17166.66667</v>
      </c>
      <c r="J12" s="806">
        <f t="shared" si="6"/>
        <v>17166.66667</v>
      </c>
      <c r="K12" s="806">
        <f t="shared" si="6"/>
        <v>17166.66667</v>
      </c>
      <c r="L12" s="806">
        <f t="shared" si="6"/>
        <v>17166.66667</v>
      </c>
      <c r="M12" s="806">
        <f t="shared" si="6"/>
        <v>17166.66667</v>
      </c>
      <c r="N12" s="814">
        <f t="shared" si="7"/>
        <v>206000</v>
      </c>
      <c r="O12" s="774">
        <f>N12</f>
        <v>206000</v>
      </c>
      <c r="P12" s="774"/>
    </row>
    <row r="13">
      <c r="A13" s="858" t="s">
        <v>1551</v>
      </c>
      <c r="B13" s="806">
        <f t="shared" ref="B13:M13" si="8">B11*0</f>
        <v>0</v>
      </c>
      <c r="C13" s="806">
        <f t="shared" si="8"/>
        <v>0</v>
      </c>
      <c r="D13" s="806">
        <f t="shared" si="8"/>
        <v>0</v>
      </c>
      <c r="E13" s="806">
        <f t="shared" si="8"/>
        <v>0</v>
      </c>
      <c r="F13" s="806">
        <f t="shared" si="8"/>
        <v>0</v>
      </c>
      <c r="G13" s="806">
        <f t="shared" si="8"/>
        <v>0</v>
      </c>
      <c r="H13" s="806">
        <f t="shared" si="8"/>
        <v>0</v>
      </c>
      <c r="I13" s="806">
        <f t="shared" si="8"/>
        <v>0</v>
      </c>
      <c r="J13" s="806">
        <f t="shared" si="8"/>
        <v>0</v>
      </c>
      <c r="K13" s="806">
        <f t="shared" si="8"/>
        <v>0</v>
      </c>
      <c r="L13" s="806">
        <f t="shared" si="8"/>
        <v>0</v>
      </c>
      <c r="M13" s="806">
        <f t="shared" si="8"/>
        <v>0</v>
      </c>
      <c r="N13" s="814">
        <f t="shared" si="7"/>
        <v>0</v>
      </c>
      <c r="O13" s="774"/>
      <c r="P13" s="774">
        <f>N13</f>
        <v>0</v>
      </c>
    </row>
    <row r="14">
      <c r="B14" s="774"/>
      <c r="C14" s="774"/>
      <c r="D14" s="774"/>
      <c r="E14" s="774"/>
      <c r="F14" s="774"/>
      <c r="G14" s="774"/>
      <c r="H14" s="774"/>
      <c r="I14" s="774"/>
      <c r="J14" s="774"/>
      <c r="K14" s="774"/>
      <c r="L14" s="774"/>
      <c r="M14" s="774"/>
      <c r="N14" s="774"/>
    </row>
    <row r="15">
      <c r="B15" s="774"/>
      <c r="C15" s="774"/>
      <c r="D15" s="774"/>
      <c r="E15" s="774"/>
      <c r="F15" s="774"/>
      <c r="G15" s="774"/>
      <c r="H15" s="774"/>
      <c r="I15" s="774"/>
      <c r="J15" s="774"/>
      <c r="K15" s="774"/>
      <c r="L15" s="774"/>
      <c r="M15" s="774"/>
      <c r="N15" s="774"/>
    </row>
    <row r="16">
      <c r="A16" s="858" t="s">
        <v>1509</v>
      </c>
      <c r="B16" s="806">
        <f t="shared" ref="B16:M16" si="9">$F$52</f>
        <v>883.3333333</v>
      </c>
      <c r="C16" s="806">
        <f t="shared" si="9"/>
        <v>883.3333333</v>
      </c>
      <c r="D16" s="806">
        <f t="shared" si="9"/>
        <v>883.3333333</v>
      </c>
      <c r="E16" s="806">
        <f t="shared" si="9"/>
        <v>883.3333333</v>
      </c>
      <c r="F16" s="806">
        <f t="shared" si="9"/>
        <v>883.3333333</v>
      </c>
      <c r="G16" s="806">
        <f t="shared" si="9"/>
        <v>883.3333333</v>
      </c>
      <c r="H16" s="806">
        <f t="shared" si="9"/>
        <v>883.3333333</v>
      </c>
      <c r="I16" s="806">
        <f t="shared" si="9"/>
        <v>883.3333333</v>
      </c>
      <c r="J16" s="806">
        <f t="shared" si="9"/>
        <v>883.3333333</v>
      </c>
      <c r="K16" s="806">
        <f t="shared" si="9"/>
        <v>883.3333333</v>
      </c>
      <c r="L16" s="806">
        <f t="shared" si="9"/>
        <v>883.3333333</v>
      </c>
      <c r="M16" s="806">
        <f t="shared" si="9"/>
        <v>883.3333333</v>
      </c>
      <c r="N16" s="814">
        <f t="shared" ref="N16:N18" si="11">SUM(B16:M16)</f>
        <v>10600</v>
      </c>
      <c r="O16" s="774"/>
      <c r="P16" s="774"/>
    </row>
    <row r="17">
      <c r="A17" s="858" t="s">
        <v>1548</v>
      </c>
      <c r="B17" s="806">
        <f t="shared" ref="B17:M17" si="10">B16*0.7</f>
        <v>618.3333333</v>
      </c>
      <c r="C17" s="806">
        <f t="shared" si="10"/>
        <v>618.3333333</v>
      </c>
      <c r="D17" s="806">
        <f t="shared" si="10"/>
        <v>618.3333333</v>
      </c>
      <c r="E17" s="806">
        <f t="shared" si="10"/>
        <v>618.3333333</v>
      </c>
      <c r="F17" s="806">
        <f t="shared" si="10"/>
        <v>618.3333333</v>
      </c>
      <c r="G17" s="806">
        <f t="shared" si="10"/>
        <v>618.3333333</v>
      </c>
      <c r="H17" s="806">
        <f t="shared" si="10"/>
        <v>618.3333333</v>
      </c>
      <c r="I17" s="806">
        <f t="shared" si="10"/>
        <v>618.3333333</v>
      </c>
      <c r="J17" s="806">
        <f t="shared" si="10"/>
        <v>618.3333333</v>
      </c>
      <c r="K17" s="806">
        <f t="shared" si="10"/>
        <v>618.3333333</v>
      </c>
      <c r="L17" s="806">
        <f t="shared" si="10"/>
        <v>618.3333333</v>
      </c>
      <c r="M17" s="806">
        <f t="shared" si="10"/>
        <v>618.3333333</v>
      </c>
      <c r="N17" s="814">
        <f t="shared" si="11"/>
        <v>7420</v>
      </c>
      <c r="O17" s="774">
        <f>N17</f>
        <v>7420</v>
      </c>
      <c r="P17" s="774"/>
    </row>
    <row r="18">
      <c r="A18" s="858" t="s">
        <v>1549</v>
      </c>
      <c r="B18" s="811">
        <f t="shared" ref="B18:M18" si="12">B16*0.3</f>
        <v>265</v>
      </c>
      <c r="C18" s="811">
        <f t="shared" si="12"/>
        <v>265</v>
      </c>
      <c r="D18" s="811">
        <f t="shared" si="12"/>
        <v>265</v>
      </c>
      <c r="E18" s="811">
        <f t="shared" si="12"/>
        <v>265</v>
      </c>
      <c r="F18" s="811">
        <f t="shared" si="12"/>
        <v>265</v>
      </c>
      <c r="G18" s="811">
        <f t="shared" si="12"/>
        <v>265</v>
      </c>
      <c r="H18" s="811">
        <f t="shared" si="12"/>
        <v>265</v>
      </c>
      <c r="I18" s="811">
        <f t="shared" si="12"/>
        <v>265</v>
      </c>
      <c r="J18" s="811">
        <f t="shared" si="12"/>
        <v>265</v>
      </c>
      <c r="K18" s="811">
        <f t="shared" si="12"/>
        <v>265</v>
      </c>
      <c r="L18" s="811">
        <f t="shared" si="12"/>
        <v>265</v>
      </c>
      <c r="M18" s="811">
        <f t="shared" si="12"/>
        <v>265</v>
      </c>
      <c r="N18" s="814">
        <f t="shared" si="11"/>
        <v>3180</v>
      </c>
      <c r="O18" s="774"/>
      <c r="P18" s="774">
        <f>N18</f>
        <v>3180</v>
      </c>
    </row>
    <row r="19">
      <c r="B19" s="774"/>
      <c r="C19" s="774"/>
      <c r="D19" s="774"/>
      <c r="E19" s="774"/>
      <c r="F19" s="774"/>
      <c r="G19" s="774"/>
      <c r="H19" s="774"/>
      <c r="I19" s="774"/>
      <c r="J19" s="774"/>
      <c r="K19" s="774"/>
      <c r="L19" s="774"/>
      <c r="M19" s="774"/>
      <c r="N19" s="774"/>
    </row>
    <row r="20">
      <c r="B20" s="774"/>
      <c r="C20" s="774"/>
      <c r="D20" s="774"/>
      <c r="E20" s="774"/>
      <c r="F20" s="774"/>
      <c r="G20" s="774"/>
      <c r="H20" s="774"/>
      <c r="I20" s="774"/>
      <c r="J20" s="774"/>
      <c r="K20" s="774"/>
      <c r="L20" s="774"/>
      <c r="M20" s="774"/>
      <c r="N20" s="774"/>
    </row>
    <row r="21">
      <c r="A21" s="858" t="s">
        <v>1510</v>
      </c>
      <c r="B21" s="806">
        <f t="shared" ref="B21:M21" si="13">$F$53</f>
        <v>275</v>
      </c>
      <c r="C21" s="806">
        <f t="shared" si="13"/>
        <v>275</v>
      </c>
      <c r="D21" s="806">
        <f t="shared" si="13"/>
        <v>275</v>
      </c>
      <c r="E21" s="806">
        <f t="shared" si="13"/>
        <v>275</v>
      </c>
      <c r="F21" s="806">
        <f t="shared" si="13"/>
        <v>275</v>
      </c>
      <c r="G21" s="806">
        <f t="shared" si="13"/>
        <v>275</v>
      </c>
      <c r="H21" s="806">
        <f t="shared" si="13"/>
        <v>275</v>
      </c>
      <c r="I21" s="806">
        <f t="shared" si="13"/>
        <v>275</v>
      </c>
      <c r="J21" s="806">
        <f t="shared" si="13"/>
        <v>275</v>
      </c>
      <c r="K21" s="806">
        <f t="shared" si="13"/>
        <v>275</v>
      </c>
      <c r="L21" s="806">
        <f t="shared" si="13"/>
        <v>275</v>
      </c>
      <c r="M21" s="806">
        <f t="shared" si="13"/>
        <v>275</v>
      </c>
      <c r="N21" s="814">
        <f t="shared" ref="N21:N23" si="15">SUM(B21:M21)</f>
        <v>3300</v>
      </c>
      <c r="O21" s="774"/>
      <c r="P21" s="774"/>
    </row>
    <row r="22">
      <c r="A22" s="858" t="s">
        <v>1548</v>
      </c>
      <c r="B22" s="806">
        <f t="shared" ref="B22:M22" si="14">B21*0.7</f>
        <v>192.5</v>
      </c>
      <c r="C22" s="806">
        <f t="shared" si="14"/>
        <v>192.5</v>
      </c>
      <c r="D22" s="806">
        <f t="shared" si="14"/>
        <v>192.5</v>
      </c>
      <c r="E22" s="806">
        <f t="shared" si="14"/>
        <v>192.5</v>
      </c>
      <c r="F22" s="806">
        <f t="shared" si="14"/>
        <v>192.5</v>
      </c>
      <c r="G22" s="806">
        <f t="shared" si="14"/>
        <v>192.5</v>
      </c>
      <c r="H22" s="806">
        <f t="shared" si="14"/>
        <v>192.5</v>
      </c>
      <c r="I22" s="806">
        <f t="shared" si="14"/>
        <v>192.5</v>
      </c>
      <c r="J22" s="806">
        <f t="shared" si="14"/>
        <v>192.5</v>
      </c>
      <c r="K22" s="806">
        <f t="shared" si="14"/>
        <v>192.5</v>
      </c>
      <c r="L22" s="806">
        <f t="shared" si="14"/>
        <v>192.5</v>
      </c>
      <c r="M22" s="806">
        <f t="shared" si="14"/>
        <v>192.5</v>
      </c>
      <c r="N22" s="814">
        <f t="shared" si="15"/>
        <v>2310</v>
      </c>
      <c r="O22" s="774">
        <f>N22</f>
        <v>2310</v>
      </c>
      <c r="P22" s="774"/>
    </row>
    <row r="23">
      <c r="A23" s="858" t="s">
        <v>1549</v>
      </c>
      <c r="B23" s="811">
        <f t="shared" ref="B23:M23" si="16">B21*0.3</f>
        <v>82.5</v>
      </c>
      <c r="C23" s="811">
        <f t="shared" si="16"/>
        <v>82.5</v>
      </c>
      <c r="D23" s="811">
        <f t="shared" si="16"/>
        <v>82.5</v>
      </c>
      <c r="E23" s="811">
        <f t="shared" si="16"/>
        <v>82.5</v>
      </c>
      <c r="F23" s="811">
        <f t="shared" si="16"/>
        <v>82.5</v>
      </c>
      <c r="G23" s="811">
        <f t="shared" si="16"/>
        <v>82.5</v>
      </c>
      <c r="H23" s="811">
        <f t="shared" si="16"/>
        <v>82.5</v>
      </c>
      <c r="I23" s="811">
        <f t="shared" si="16"/>
        <v>82.5</v>
      </c>
      <c r="J23" s="811">
        <f t="shared" si="16"/>
        <v>82.5</v>
      </c>
      <c r="K23" s="811">
        <f t="shared" si="16"/>
        <v>82.5</v>
      </c>
      <c r="L23" s="811">
        <f t="shared" si="16"/>
        <v>82.5</v>
      </c>
      <c r="M23" s="811">
        <f t="shared" si="16"/>
        <v>82.5</v>
      </c>
      <c r="N23" s="814">
        <f t="shared" si="15"/>
        <v>990</v>
      </c>
      <c r="O23" s="774"/>
      <c r="P23" s="774">
        <f>N23</f>
        <v>990</v>
      </c>
    </row>
    <row r="24">
      <c r="B24" s="774"/>
      <c r="C24" s="774"/>
      <c r="D24" s="774"/>
      <c r="E24" s="774"/>
      <c r="F24" s="774"/>
      <c r="G24" s="774"/>
      <c r="H24" s="774"/>
      <c r="I24" s="774"/>
      <c r="J24" s="774"/>
      <c r="K24" s="774"/>
      <c r="L24" s="774"/>
      <c r="M24" s="774"/>
      <c r="N24" s="774"/>
    </row>
    <row r="25">
      <c r="B25" s="774"/>
      <c r="C25" s="774"/>
      <c r="D25" s="774"/>
      <c r="E25" s="774"/>
      <c r="F25" s="774"/>
      <c r="G25" s="774"/>
      <c r="H25" s="774"/>
      <c r="I25" s="774"/>
      <c r="J25" s="774"/>
      <c r="K25" s="774"/>
      <c r="L25" s="774"/>
      <c r="M25" s="774"/>
      <c r="N25" s="774"/>
    </row>
    <row r="26">
      <c r="B26" s="774"/>
      <c r="C26" s="774"/>
      <c r="D26" s="774"/>
      <c r="E26" s="774"/>
      <c r="F26" s="774"/>
      <c r="G26" s="774"/>
      <c r="H26" s="774"/>
      <c r="I26" s="774"/>
      <c r="J26" s="774"/>
      <c r="K26" s="774"/>
      <c r="L26" s="774"/>
      <c r="M26" s="774"/>
      <c r="N26" s="774"/>
    </row>
    <row r="27">
      <c r="A27" s="858" t="s">
        <v>1511</v>
      </c>
      <c r="B27" s="806">
        <f t="shared" ref="B27:M27" si="17">$F$54</f>
        <v>4961.666667</v>
      </c>
      <c r="C27" s="806">
        <f t="shared" si="17"/>
        <v>4961.666667</v>
      </c>
      <c r="D27" s="806">
        <f t="shared" si="17"/>
        <v>4961.666667</v>
      </c>
      <c r="E27" s="806">
        <f t="shared" si="17"/>
        <v>4961.666667</v>
      </c>
      <c r="F27" s="806">
        <f t="shared" si="17"/>
        <v>4961.666667</v>
      </c>
      <c r="G27" s="806">
        <f t="shared" si="17"/>
        <v>4961.666667</v>
      </c>
      <c r="H27" s="806">
        <f t="shared" si="17"/>
        <v>4961.666667</v>
      </c>
      <c r="I27" s="806">
        <f t="shared" si="17"/>
        <v>4961.666667</v>
      </c>
      <c r="J27" s="806">
        <f t="shared" si="17"/>
        <v>4961.666667</v>
      </c>
      <c r="K27" s="806">
        <f t="shared" si="17"/>
        <v>4961.666667</v>
      </c>
      <c r="L27" s="806">
        <f t="shared" si="17"/>
        <v>4961.666667</v>
      </c>
      <c r="M27" s="806">
        <f t="shared" si="17"/>
        <v>4961.666667</v>
      </c>
      <c r="N27" s="814">
        <f t="shared" ref="N27:N29" si="19">SUM(B27:M27)</f>
        <v>59540</v>
      </c>
      <c r="O27" s="774"/>
      <c r="P27" s="774"/>
    </row>
    <row r="28">
      <c r="A28" s="858" t="s">
        <v>1548</v>
      </c>
      <c r="B28" s="806">
        <f t="shared" ref="B28:M28" si="18">B27*0.7</f>
        <v>3473.166667</v>
      </c>
      <c r="C28" s="806">
        <f t="shared" si="18"/>
        <v>3473.166667</v>
      </c>
      <c r="D28" s="806">
        <f t="shared" si="18"/>
        <v>3473.166667</v>
      </c>
      <c r="E28" s="806">
        <f t="shared" si="18"/>
        <v>3473.166667</v>
      </c>
      <c r="F28" s="806">
        <f t="shared" si="18"/>
        <v>3473.166667</v>
      </c>
      <c r="G28" s="806">
        <f t="shared" si="18"/>
        <v>3473.166667</v>
      </c>
      <c r="H28" s="806">
        <f t="shared" si="18"/>
        <v>3473.166667</v>
      </c>
      <c r="I28" s="806">
        <f t="shared" si="18"/>
        <v>3473.166667</v>
      </c>
      <c r="J28" s="806">
        <f t="shared" si="18"/>
        <v>3473.166667</v>
      </c>
      <c r="K28" s="806">
        <f t="shared" si="18"/>
        <v>3473.166667</v>
      </c>
      <c r="L28" s="806">
        <f t="shared" si="18"/>
        <v>3473.166667</v>
      </c>
      <c r="M28" s="806">
        <f t="shared" si="18"/>
        <v>3473.166667</v>
      </c>
      <c r="N28" s="814">
        <f t="shared" si="19"/>
        <v>41678</v>
      </c>
      <c r="O28" s="774">
        <f>N28</f>
        <v>41678</v>
      </c>
      <c r="P28" s="774"/>
    </row>
    <row r="29">
      <c r="A29" s="858" t="s">
        <v>1549</v>
      </c>
      <c r="B29" s="811">
        <f t="shared" ref="B29:M29" si="20">B27*0.3</f>
        <v>1488.5</v>
      </c>
      <c r="C29" s="811">
        <f t="shared" si="20"/>
        <v>1488.5</v>
      </c>
      <c r="D29" s="811">
        <f t="shared" si="20"/>
        <v>1488.5</v>
      </c>
      <c r="E29" s="811">
        <f t="shared" si="20"/>
        <v>1488.5</v>
      </c>
      <c r="F29" s="811">
        <f t="shared" si="20"/>
        <v>1488.5</v>
      </c>
      <c r="G29" s="811">
        <f t="shared" si="20"/>
        <v>1488.5</v>
      </c>
      <c r="H29" s="811">
        <f t="shared" si="20"/>
        <v>1488.5</v>
      </c>
      <c r="I29" s="811">
        <f t="shared" si="20"/>
        <v>1488.5</v>
      </c>
      <c r="J29" s="811">
        <f t="shared" si="20"/>
        <v>1488.5</v>
      </c>
      <c r="K29" s="811">
        <f t="shared" si="20"/>
        <v>1488.5</v>
      </c>
      <c r="L29" s="811">
        <f t="shared" si="20"/>
        <v>1488.5</v>
      </c>
      <c r="M29" s="811">
        <f t="shared" si="20"/>
        <v>1488.5</v>
      </c>
      <c r="N29" s="814">
        <f t="shared" si="19"/>
        <v>17862</v>
      </c>
      <c r="O29" s="774"/>
      <c r="P29" s="774">
        <f>N29</f>
        <v>17862</v>
      </c>
    </row>
    <row r="30">
      <c r="B30" s="774"/>
      <c r="C30" s="774"/>
      <c r="D30" s="774"/>
      <c r="E30" s="774"/>
      <c r="F30" s="774"/>
      <c r="G30" s="774"/>
      <c r="H30" s="774"/>
      <c r="I30" s="774"/>
      <c r="J30" s="774"/>
      <c r="K30" s="774"/>
      <c r="L30" s="774"/>
      <c r="M30" s="774"/>
      <c r="N30" s="774"/>
    </row>
    <row r="31">
      <c r="B31" s="774"/>
      <c r="C31" s="774"/>
      <c r="D31" s="774"/>
      <c r="E31" s="774"/>
      <c r="F31" s="774"/>
      <c r="G31" s="774"/>
      <c r="H31" s="774"/>
      <c r="I31" s="774"/>
      <c r="J31" s="774"/>
      <c r="K31" s="774"/>
      <c r="L31" s="774"/>
      <c r="M31" s="774"/>
      <c r="N31" s="774"/>
    </row>
    <row r="32">
      <c r="A32" s="858" t="s">
        <v>1512</v>
      </c>
      <c r="B32" s="806">
        <f t="shared" ref="B32:M32" si="21">$F$55</f>
        <v>3000</v>
      </c>
      <c r="C32" s="806">
        <f t="shared" si="21"/>
        <v>3000</v>
      </c>
      <c r="D32" s="806">
        <f t="shared" si="21"/>
        <v>3000</v>
      </c>
      <c r="E32" s="806">
        <f t="shared" si="21"/>
        <v>3000</v>
      </c>
      <c r="F32" s="806">
        <f t="shared" si="21"/>
        <v>3000</v>
      </c>
      <c r="G32" s="806">
        <f t="shared" si="21"/>
        <v>3000</v>
      </c>
      <c r="H32" s="806">
        <f t="shared" si="21"/>
        <v>3000</v>
      </c>
      <c r="I32" s="806">
        <f t="shared" si="21"/>
        <v>3000</v>
      </c>
      <c r="J32" s="806">
        <f t="shared" si="21"/>
        <v>3000</v>
      </c>
      <c r="K32" s="806">
        <f t="shared" si="21"/>
        <v>3000</v>
      </c>
      <c r="L32" s="806">
        <f t="shared" si="21"/>
        <v>3000</v>
      </c>
      <c r="M32" s="806">
        <f t="shared" si="21"/>
        <v>3000</v>
      </c>
      <c r="N32" s="814">
        <f t="shared" ref="N32:N34" si="23">SUM(B32:M32)</f>
        <v>36000</v>
      </c>
      <c r="O32" s="774"/>
      <c r="P32" s="774"/>
    </row>
    <row r="33">
      <c r="A33" s="858" t="s">
        <v>1548</v>
      </c>
      <c r="B33" s="806">
        <f t="shared" ref="B33:M33" si="22">B32*0.7</f>
        <v>2100</v>
      </c>
      <c r="C33" s="806">
        <f t="shared" si="22"/>
        <v>2100</v>
      </c>
      <c r="D33" s="806">
        <f t="shared" si="22"/>
        <v>2100</v>
      </c>
      <c r="E33" s="806">
        <f t="shared" si="22"/>
        <v>2100</v>
      </c>
      <c r="F33" s="806">
        <f t="shared" si="22"/>
        <v>2100</v>
      </c>
      <c r="G33" s="806">
        <f t="shared" si="22"/>
        <v>2100</v>
      </c>
      <c r="H33" s="806">
        <f t="shared" si="22"/>
        <v>2100</v>
      </c>
      <c r="I33" s="806">
        <f t="shared" si="22"/>
        <v>2100</v>
      </c>
      <c r="J33" s="806">
        <f t="shared" si="22"/>
        <v>2100</v>
      </c>
      <c r="K33" s="806">
        <f t="shared" si="22"/>
        <v>2100</v>
      </c>
      <c r="L33" s="806">
        <f t="shared" si="22"/>
        <v>2100</v>
      </c>
      <c r="M33" s="806">
        <f t="shared" si="22"/>
        <v>2100</v>
      </c>
      <c r="N33" s="814">
        <f t="shared" si="23"/>
        <v>25200</v>
      </c>
      <c r="O33" s="774">
        <f>N33</f>
        <v>25200</v>
      </c>
      <c r="P33" s="774"/>
    </row>
    <row r="34">
      <c r="A34" s="858" t="s">
        <v>1549</v>
      </c>
      <c r="B34" s="811">
        <f t="shared" ref="B34:M34" si="24">B32*0.3</f>
        <v>900</v>
      </c>
      <c r="C34" s="811">
        <f t="shared" si="24"/>
        <v>900</v>
      </c>
      <c r="D34" s="811">
        <f t="shared" si="24"/>
        <v>900</v>
      </c>
      <c r="E34" s="811">
        <f t="shared" si="24"/>
        <v>900</v>
      </c>
      <c r="F34" s="811">
        <f t="shared" si="24"/>
        <v>900</v>
      </c>
      <c r="G34" s="811">
        <f t="shared" si="24"/>
        <v>900</v>
      </c>
      <c r="H34" s="811">
        <f t="shared" si="24"/>
        <v>900</v>
      </c>
      <c r="I34" s="811">
        <f t="shared" si="24"/>
        <v>900</v>
      </c>
      <c r="J34" s="811">
        <f t="shared" si="24"/>
        <v>900</v>
      </c>
      <c r="K34" s="811">
        <f t="shared" si="24"/>
        <v>900</v>
      </c>
      <c r="L34" s="811">
        <f t="shared" si="24"/>
        <v>900</v>
      </c>
      <c r="M34" s="811">
        <f t="shared" si="24"/>
        <v>900</v>
      </c>
      <c r="N34" s="814">
        <f t="shared" si="23"/>
        <v>10800</v>
      </c>
      <c r="O34" s="774"/>
      <c r="P34" s="774">
        <f>N34</f>
        <v>10800</v>
      </c>
    </row>
    <row r="35">
      <c r="B35" s="774"/>
      <c r="C35" s="774"/>
      <c r="D35" s="774"/>
      <c r="E35" s="774"/>
      <c r="F35" s="774"/>
      <c r="G35" s="774"/>
      <c r="H35" s="774"/>
      <c r="I35" s="774"/>
      <c r="J35" s="774"/>
      <c r="K35" s="774"/>
      <c r="L35" s="774"/>
      <c r="M35" s="774"/>
      <c r="N35" s="774"/>
    </row>
    <row r="36">
      <c r="B36" s="774"/>
      <c r="C36" s="774"/>
      <c r="D36" s="774"/>
      <c r="E36" s="774"/>
      <c r="F36" s="774"/>
      <c r="G36" s="774"/>
      <c r="H36" s="774"/>
      <c r="I36" s="774"/>
      <c r="J36" s="774"/>
      <c r="K36" s="774"/>
      <c r="L36" s="774"/>
      <c r="M36" s="774"/>
      <c r="N36" s="774"/>
    </row>
    <row r="37">
      <c r="A37" s="858" t="s">
        <v>1513</v>
      </c>
      <c r="B37" s="806">
        <f t="shared" ref="B37:M37" si="25">$F$56</f>
        <v>0</v>
      </c>
      <c r="C37" s="806">
        <f t="shared" si="25"/>
        <v>0</v>
      </c>
      <c r="D37" s="806">
        <f t="shared" si="25"/>
        <v>0</v>
      </c>
      <c r="E37" s="806">
        <f t="shared" si="25"/>
        <v>0</v>
      </c>
      <c r="F37" s="806">
        <f t="shared" si="25"/>
        <v>0</v>
      </c>
      <c r="G37" s="806">
        <f t="shared" si="25"/>
        <v>0</v>
      </c>
      <c r="H37" s="806">
        <f t="shared" si="25"/>
        <v>0</v>
      </c>
      <c r="I37" s="806">
        <f t="shared" si="25"/>
        <v>0</v>
      </c>
      <c r="J37" s="806">
        <f t="shared" si="25"/>
        <v>0</v>
      </c>
      <c r="K37" s="806">
        <f t="shared" si="25"/>
        <v>0</v>
      </c>
      <c r="L37" s="806">
        <f t="shared" si="25"/>
        <v>0</v>
      </c>
      <c r="M37" s="806">
        <f t="shared" si="25"/>
        <v>0</v>
      </c>
      <c r="N37" s="814">
        <f t="shared" ref="N37:N39" si="27">SUM(B37:M37)</f>
        <v>0</v>
      </c>
      <c r="O37" s="774"/>
      <c r="P37" s="774"/>
    </row>
    <row r="38">
      <c r="A38" s="858" t="s">
        <v>1548</v>
      </c>
      <c r="B38" s="806">
        <f t="shared" ref="B38:M38" si="26">B37*0.7</f>
        <v>0</v>
      </c>
      <c r="C38" s="806">
        <f t="shared" si="26"/>
        <v>0</v>
      </c>
      <c r="D38" s="806">
        <f t="shared" si="26"/>
        <v>0</v>
      </c>
      <c r="E38" s="806">
        <f t="shared" si="26"/>
        <v>0</v>
      </c>
      <c r="F38" s="806">
        <f t="shared" si="26"/>
        <v>0</v>
      </c>
      <c r="G38" s="806">
        <f t="shared" si="26"/>
        <v>0</v>
      </c>
      <c r="H38" s="806">
        <f t="shared" si="26"/>
        <v>0</v>
      </c>
      <c r="I38" s="806">
        <f t="shared" si="26"/>
        <v>0</v>
      </c>
      <c r="J38" s="806">
        <f t="shared" si="26"/>
        <v>0</v>
      </c>
      <c r="K38" s="806">
        <f t="shared" si="26"/>
        <v>0</v>
      </c>
      <c r="L38" s="806">
        <f t="shared" si="26"/>
        <v>0</v>
      </c>
      <c r="M38" s="806">
        <f t="shared" si="26"/>
        <v>0</v>
      </c>
      <c r="N38" s="814">
        <f t="shared" si="27"/>
        <v>0</v>
      </c>
      <c r="O38" s="774">
        <f>N38</f>
        <v>0</v>
      </c>
      <c r="P38" s="774"/>
    </row>
    <row r="39">
      <c r="A39" s="858" t="s">
        <v>1549</v>
      </c>
      <c r="B39" s="811">
        <f t="shared" ref="B39:M39" si="28">B37*0.3</f>
        <v>0</v>
      </c>
      <c r="C39" s="811">
        <f t="shared" si="28"/>
        <v>0</v>
      </c>
      <c r="D39" s="811">
        <f t="shared" si="28"/>
        <v>0</v>
      </c>
      <c r="E39" s="811">
        <f t="shared" si="28"/>
        <v>0</v>
      </c>
      <c r="F39" s="811">
        <f t="shared" si="28"/>
        <v>0</v>
      </c>
      <c r="G39" s="811">
        <f t="shared" si="28"/>
        <v>0</v>
      </c>
      <c r="H39" s="811">
        <f t="shared" si="28"/>
        <v>0</v>
      </c>
      <c r="I39" s="811">
        <f t="shared" si="28"/>
        <v>0</v>
      </c>
      <c r="J39" s="811">
        <f t="shared" si="28"/>
        <v>0</v>
      </c>
      <c r="K39" s="811">
        <f t="shared" si="28"/>
        <v>0</v>
      </c>
      <c r="L39" s="811">
        <f t="shared" si="28"/>
        <v>0</v>
      </c>
      <c r="M39" s="811">
        <f t="shared" si="28"/>
        <v>0</v>
      </c>
      <c r="N39" s="814">
        <f t="shared" si="27"/>
        <v>0</v>
      </c>
      <c r="O39" s="774"/>
      <c r="P39" s="774">
        <f>N39</f>
        <v>0</v>
      </c>
    </row>
    <row r="40">
      <c r="B40" s="774"/>
      <c r="C40" s="774"/>
      <c r="D40" s="774"/>
      <c r="E40" s="774"/>
      <c r="F40" s="774"/>
      <c r="G40" s="774"/>
      <c r="H40" s="774"/>
      <c r="I40" s="774"/>
      <c r="J40" s="774"/>
      <c r="K40" s="774"/>
      <c r="L40" s="774"/>
      <c r="M40" s="774"/>
      <c r="N40" s="774"/>
    </row>
    <row r="41">
      <c r="B41" s="774"/>
      <c r="C41" s="774"/>
      <c r="D41" s="774"/>
      <c r="E41" s="774"/>
      <c r="F41" s="774"/>
      <c r="G41" s="774"/>
      <c r="H41" s="774"/>
      <c r="I41" s="774"/>
      <c r="J41" s="774"/>
      <c r="K41" s="774"/>
      <c r="L41" s="774"/>
      <c r="M41" s="774"/>
      <c r="N41" s="774"/>
    </row>
    <row r="42">
      <c r="A42" s="858" t="s">
        <v>1552</v>
      </c>
      <c r="B42" s="774"/>
      <c r="C42" s="774"/>
      <c r="D42" s="774"/>
      <c r="E42" s="774"/>
      <c r="F42" s="774"/>
      <c r="G42" s="774"/>
      <c r="H42" s="774"/>
      <c r="I42" s="774"/>
      <c r="J42" s="774"/>
      <c r="K42" s="774"/>
      <c r="L42" s="774"/>
      <c r="M42" s="774"/>
      <c r="N42" s="879">
        <f>O42+P42</f>
        <v>315440</v>
      </c>
      <c r="O42" s="879">
        <f t="shared" ref="O42:P42" si="29">SUM(O6:O39)</f>
        <v>282608</v>
      </c>
      <c r="P42" s="879">
        <f t="shared" si="29"/>
        <v>32832</v>
      </c>
    </row>
    <row r="43">
      <c r="B43" s="774"/>
      <c r="C43" s="774"/>
      <c r="D43" s="774"/>
      <c r="E43" s="774"/>
      <c r="F43" s="774"/>
      <c r="G43" s="774"/>
      <c r="H43" s="774"/>
      <c r="I43" s="774"/>
      <c r="J43" s="774"/>
      <c r="K43" s="774"/>
      <c r="L43" s="774"/>
      <c r="M43" s="774"/>
      <c r="N43" s="813"/>
    </row>
    <row r="44">
      <c r="B44" s="774"/>
      <c r="C44" s="774"/>
      <c r="D44" s="774"/>
      <c r="E44" s="774"/>
      <c r="F44" s="774"/>
      <c r="G44" s="774"/>
      <c r="H44" s="774"/>
      <c r="I44" s="774"/>
      <c r="J44" s="774"/>
      <c r="K44" s="774"/>
      <c r="L44" s="774"/>
      <c r="M44" s="774"/>
      <c r="N44" s="774"/>
    </row>
    <row r="45">
      <c r="B45" s="880" t="s">
        <v>1553</v>
      </c>
      <c r="C45" s="880" t="s">
        <v>1532</v>
      </c>
      <c r="D45" s="774"/>
      <c r="E45" s="774"/>
      <c r="F45" s="774"/>
      <c r="G45" s="774"/>
      <c r="H45" s="774"/>
      <c r="I45" s="774"/>
      <c r="J45" s="774"/>
      <c r="K45" s="774"/>
      <c r="L45" s="774"/>
      <c r="M45" s="774"/>
      <c r="N45" s="774"/>
    </row>
    <row r="46">
      <c r="A46" s="858" t="s">
        <v>1554</v>
      </c>
      <c r="B46" s="813">
        <v>0.3</v>
      </c>
      <c r="C46" s="813">
        <v>0.7</v>
      </c>
      <c r="D46" s="774"/>
      <c r="E46" s="774"/>
      <c r="F46" s="774"/>
      <c r="G46" s="774"/>
      <c r="H46" s="774"/>
      <c r="I46" s="774"/>
      <c r="J46" s="774"/>
      <c r="K46" s="774"/>
      <c r="L46" s="774"/>
      <c r="M46" s="774"/>
      <c r="N46" s="774"/>
    </row>
    <row r="47">
      <c r="B47" s="774"/>
      <c r="C47" s="774"/>
      <c r="D47" s="774"/>
      <c r="E47" s="774"/>
      <c r="F47" s="774"/>
      <c r="G47" s="774"/>
      <c r="H47" s="774"/>
      <c r="I47" s="774"/>
      <c r="J47" s="774"/>
      <c r="K47" s="774"/>
      <c r="L47" s="774"/>
      <c r="M47" s="774"/>
      <c r="N47" s="774"/>
    </row>
    <row r="48">
      <c r="B48" s="774"/>
      <c r="C48" s="774"/>
      <c r="D48" s="774"/>
      <c r="E48" s="774"/>
      <c r="F48" s="774"/>
      <c r="G48" s="774"/>
      <c r="H48" s="774"/>
      <c r="I48" s="774"/>
      <c r="J48" s="774"/>
      <c r="K48" s="774"/>
      <c r="L48" s="774"/>
      <c r="M48" s="774"/>
      <c r="N48" s="774"/>
    </row>
    <row r="49">
      <c r="A49" s="881" t="s">
        <v>1555</v>
      </c>
      <c r="B49" s="774"/>
      <c r="C49" s="882" t="s">
        <v>1556</v>
      </c>
      <c r="D49" s="882" t="s">
        <v>1557</v>
      </c>
      <c r="E49" s="882" t="s">
        <v>1558</v>
      </c>
      <c r="F49" s="882" t="s">
        <v>1559</v>
      </c>
      <c r="G49" s="883"/>
      <c r="H49" s="883"/>
      <c r="I49" s="883"/>
      <c r="J49" s="883"/>
      <c r="K49" s="883"/>
      <c r="L49" s="883"/>
      <c r="N49" s="774"/>
    </row>
    <row r="50">
      <c r="A50" s="858" t="s">
        <v>1560</v>
      </c>
      <c r="B50" s="774"/>
      <c r="C50" s="884">
        <v>0.05</v>
      </c>
      <c r="D50" s="885" t="str">
        <f>Balances!B16</f>
        <v/>
      </c>
      <c r="E50" s="886">
        <f t="shared" ref="E50:E56" si="30">D50*C50</f>
        <v>0</v>
      </c>
      <c r="F50" s="886">
        <f t="shared" ref="F50:F56" si="31">E50/12</f>
        <v>0</v>
      </c>
      <c r="G50" s="887"/>
      <c r="H50" s="887"/>
      <c r="I50" s="887"/>
      <c r="J50" s="887"/>
      <c r="K50" s="887"/>
      <c r="L50" s="887"/>
      <c r="M50" s="774"/>
      <c r="N50" s="774"/>
    </row>
    <row r="51">
      <c r="A51" s="858" t="s">
        <v>1561</v>
      </c>
      <c r="B51" s="774"/>
      <c r="C51" s="884">
        <v>0.2</v>
      </c>
      <c r="D51" s="885">
        <f>Balances!B17</f>
        <v>1030000</v>
      </c>
      <c r="E51" s="886">
        <f t="shared" si="30"/>
        <v>206000</v>
      </c>
      <c r="F51" s="886">
        <f t="shared" si="31"/>
        <v>17166.66667</v>
      </c>
      <c r="G51" s="887"/>
      <c r="H51" s="887"/>
      <c r="I51" s="887"/>
      <c r="J51" s="887"/>
      <c r="K51" s="887"/>
      <c r="L51" s="887"/>
      <c r="M51" s="774"/>
      <c r="N51" s="774"/>
    </row>
    <row r="52">
      <c r="A52" s="858" t="s">
        <v>1562</v>
      </c>
      <c r="B52" s="774"/>
      <c r="C52" s="884">
        <v>0.1</v>
      </c>
      <c r="D52" s="885">
        <f>Balances!B18</f>
        <v>106000</v>
      </c>
      <c r="E52" s="886">
        <f t="shared" si="30"/>
        <v>10600</v>
      </c>
      <c r="F52" s="886">
        <f t="shared" si="31"/>
        <v>883.3333333</v>
      </c>
      <c r="G52" s="887"/>
      <c r="H52" s="887"/>
      <c r="I52" s="887"/>
      <c r="J52" s="887"/>
      <c r="K52" s="887"/>
      <c r="L52" s="887"/>
      <c r="M52" s="774"/>
      <c r="N52" s="774"/>
    </row>
    <row r="53">
      <c r="A53" s="858" t="s">
        <v>1563</v>
      </c>
      <c r="B53" s="774"/>
      <c r="C53" s="884">
        <v>0.1</v>
      </c>
      <c r="D53" s="885">
        <f>Balances!B19</f>
        <v>33000</v>
      </c>
      <c r="E53" s="886">
        <f t="shared" si="30"/>
        <v>3300</v>
      </c>
      <c r="F53" s="886">
        <f t="shared" si="31"/>
        <v>275</v>
      </c>
      <c r="G53" s="887"/>
      <c r="H53" s="887"/>
      <c r="I53" s="887"/>
      <c r="J53" s="887"/>
      <c r="K53" s="887"/>
      <c r="L53" s="887"/>
      <c r="M53" s="774"/>
      <c r="N53" s="774"/>
    </row>
    <row r="54">
      <c r="A54" s="858" t="s">
        <v>1564</v>
      </c>
      <c r="B54" s="774"/>
      <c r="C54" s="884">
        <v>0.1</v>
      </c>
      <c r="D54" s="885">
        <f>Balances!B20</f>
        <v>595400</v>
      </c>
      <c r="E54" s="886">
        <f t="shared" si="30"/>
        <v>59540</v>
      </c>
      <c r="F54" s="886">
        <f t="shared" si="31"/>
        <v>4961.666667</v>
      </c>
      <c r="G54" s="887"/>
      <c r="H54" s="887"/>
      <c r="I54" s="887"/>
      <c r="J54" s="887"/>
      <c r="K54" s="887"/>
      <c r="L54" s="887"/>
      <c r="M54" s="774"/>
      <c r="N54" s="774"/>
    </row>
    <row r="55">
      <c r="A55" s="858" t="s">
        <v>1565</v>
      </c>
      <c r="B55" s="774"/>
      <c r="C55" s="884">
        <v>0.3</v>
      </c>
      <c r="D55" s="885">
        <f>Balances!B21</f>
        <v>120000</v>
      </c>
      <c r="E55" s="886">
        <f t="shared" si="30"/>
        <v>36000</v>
      </c>
      <c r="F55" s="886">
        <f t="shared" si="31"/>
        <v>3000</v>
      </c>
      <c r="G55" s="887"/>
      <c r="H55" s="887"/>
      <c r="I55" s="887"/>
      <c r="J55" s="887"/>
      <c r="K55" s="887"/>
      <c r="L55" s="887"/>
      <c r="M55" s="774"/>
      <c r="N55" s="774"/>
    </row>
    <row r="56">
      <c r="A56" s="858" t="s">
        <v>1395</v>
      </c>
      <c r="B56" s="774"/>
      <c r="C56" s="884">
        <v>0.2</v>
      </c>
      <c r="D56" s="885">
        <f>Balances!B22</f>
        <v>0</v>
      </c>
      <c r="E56" s="886">
        <f t="shared" si="30"/>
        <v>0</v>
      </c>
      <c r="F56" s="886">
        <f t="shared" si="31"/>
        <v>0</v>
      </c>
      <c r="G56" s="887"/>
      <c r="H56" s="887"/>
      <c r="I56" s="887"/>
      <c r="J56" s="887"/>
      <c r="K56" s="887"/>
      <c r="L56" s="887"/>
      <c r="M56" s="774"/>
      <c r="N56" s="774"/>
    </row>
    <row r="57" ht="18.75" customHeight="1">
      <c r="B57" s="774"/>
      <c r="C57" s="888"/>
      <c r="D57" s="889">
        <f t="shared" ref="D57:F57" si="32">SUM(D50:D56)</f>
        <v>1884400</v>
      </c>
      <c r="E57" s="886">
        <f t="shared" si="32"/>
        <v>315440</v>
      </c>
      <c r="F57" s="886">
        <f t="shared" si="32"/>
        <v>26286.66667</v>
      </c>
      <c r="G57" s="887"/>
      <c r="H57" s="887"/>
      <c r="I57" s="887"/>
      <c r="J57" s="887"/>
      <c r="K57" s="887"/>
      <c r="L57" s="887"/>
      <c r="M57" s="774"/>
      <c r="N57" s="774"/>
    </row>
    <row r="58">
      <c r="B58" s="774"/>
      <c r="C58" s="774"/>
      <c r="D58" s="887"/>
      <c r="E58" s="887"/>
      <c r="F58" s="887"/>
      <c r="G58" s="887"/>
      <c r="H58" s="887"/>
      <c r="I58" s="887"/>
      <c r="J58" s="887"/>
      <c r="K58" s="887"/>
      <c r="L58" s="887"/>
      <c r="M58" s="774"/>
      <c r="N58" s="774"/>
    </row>
    <row r="59">
      <c r="B59" s="774"/>
      <c r="C59" s="774"/>
      <c r="D59" s="887"/>
      <c r="E59" s="887"/>
      <c r="F59" s="887"/>
      <c r="G59" s="887"/>
      <c r="H59" s="887"/>
      <c r="I59" s="887"/>
      <c r="J59" s="887"/>
      <c r="K59" s="887"/>
      <c r="L59" s="887"/>
      <c r="M59" s="774"/>
      <c r="N59" s="774"/>
    </row>
    <row r="60">
      <c r="A60" s="858" t="s">
        <v>1513</v>
      </c>
      <c r="B60" s="806">
        <f>B61</f>
        <v>1375</v>
      </c>
      <c r="C60" s="806">
        <f t="shared" ref="C60:M60" si="33">B60</f>
        <v>1375</v>
      </c>
      <c r="D60" s="806">
        <f t="shared" si="33"/>
        <v>1375</v>
      </c>
      <c r="E60" s="806">
        <f t="shared" si="33"/>
        <v>1375</v>
      </c>
      <c r="F60" s="806">
        <f t="shared" si="33"/>
        <v>1375</v>
      </c>
      <c r="G60" s="806">
        <f t="shared" si="33"/>
        <v>1375</v>
      </c>
      <c r="H60" s="806">
        <f t="shared" si="33"/>
        <v>1375</v>
      </c>
      <c r="I60" s="806">
        <f t="shared" si="33"/>
        <v>1375</v>
      </c>
      <c r="J60" s="806">
        <f t="shared" si="33"/>
        <v>1375</v>
      </c>
      <c r="K60" s="806">
        <f t="shared" si="33"/>
        <v>1375</v>
      </c>
      <c r="L60" s="806">
        <f t="shared" si="33"/>
        <v>1375</v>
      </c>
      <c r="M60" s="806">
        <f t="shared" si="33"/>
        <v>1375</v>
      </c>
      <c r="N60" s="814">
        <f t="shared" ref="N60:N61" si="35">SUM(B60:M60)</f>
        <v>16500</v>
      </c>
      <c r="O60" s="774"/>
      <c r="P60" s="774"/>
    </row>
    <row r="61">
      <c r="A61" s="27" t="s">
        <v>1566</v>
      </c>
      <c r="B61" s="806">
        <f>F64</f>
        <v>1375</v>
      </c>
      <c r="C61" s="806">
        <f t="shared" ref="C61:M61" si="34">B61</f>
        <v>1375</v>
      </c>
      <c r="D61" s="806">
        <f t="shared" si="34"/>
        <v>1375</v>
      </c>
      <c r="E61" s="806">
        <f t="shared" si="34"/>
        <v>1375</v>
      </c>
      <c r="F61" s="806">
        <f t="shared" si="34"/>
        <v>1375</v>
      </c>
      <c r="G61" s="806">
        <f t="shared" si="34"/>
        <v>1375</v>
      </c>
      <c r="H61" s="806">
        <f t="shared" si="34"/>
        <v>1375</v>
      </c>
      <c r="I61" s="806">
        <f t="shared" si="34"/>
        <v>1375</v>
      </c>
      <c r="J61" s="806">
        <f t="shared" si="34"/>
        <v>1375</v>
      </c>
      <c r="K61" s="806">
        <f t="shared" si="34"/>
        <v>1375</v>
      </c>
      <c r="L61" s="806">
        <f t="shared" si="34"/>
        <v>1375</v>
      </c>
      <c r="M61" s="806">
        <f t="shared" si="34"/>
        <v>1375</v>
      </c>
      <c r="N61" s="814">
        <f t="shared" si="35"/>
        <v>16500</v>
      </c>
      <c r="P61" s="774">
        <f>N61</f>
        <v>16500</v>
      </c>
    </row>
    <row r="62">
      <c r="B62" s="774"/>
      <c r="C62" s="774"/>
      <c r="D62" s="887"/>
      <c r="E62" s="887"/>
      <c r="F62" s="887"/>
      <c r="G62" s="887"/>
      <c r="H62" s="887"/>
      <c r="I62" s="887"/>
      <c r="J62" s="887"/>
      <c r="K62" s="887"/>
      <c r="L62" s="887"/>
      <c r="M62" s="774"/>
      <c r="N62" s="774"/>
    </row>
    <row r="63">
      <c r="B63" s="774"/>
      <c r="C63" s="882" t="s">
        <v>1567</v>
      </c>
      <c r="D63" s="882" t="s">
        <v>1557</v>
      </c>
      <c r="E63" s="882" t="s">
        <v>1568</v>
      </c>
      <c r="F63" s="882" t="s">
        <v>1569</v>
      </c>
      <c r="G63" s="887"/>
      <c r="H63" s="887"/>
      <c r="I63" s="887"/>
      <c r="J63" s="887"/>
      <c r="K63" s="887"/>
      <c r="L63" s="887"/>
      <c r="M63" s="774"/>
      <c r="N63" s="774"/>
    </row>
    <row r="64">
      <c r="A64" s="890" t="s">
        <v>1570</v>
      </c>
      <c r="B64" s="774"/>
      <c r="C64" s="891">
        <v>0.05</v>
      </c>
      <c r="D64" s="885">
        <f>Balances!B25</f>
        <v>330000</v>
      </c>
      <c r="E64" s="499">
        <f>D64*C64</f>
        <v>16500</v>
      </c>
      <c r="F64" s="892">
        <f>E64/12</f>
        <v>1375</v>
      </c>
      <c r="G64" s="887"/>
      <c r="H64" s="887"/>
      <c r="I64" s="887"/>
      <c r="J64" s="887"/>
      <c r="K64" s="887"/>
      <c r="L64" s="887"/>
      <c r="M64" s="774"/>
      <c r="N64" s="774"/>
    </row>
    <row r="65">
      <c r="B65" s="774"/>
      <c r="C65" s="774"/>
      <c r="D65" s="774"/>
      <c r="E65" s="774"/>
      <c r="F65" s="774"/>
      <c r="G65" s="774"/>
      <c r="H65" s="774"/>
      <c r="I65" s="774"/>
      <c r="J65" s="774"/>
      <c r="K65" s="774"/>
      <c r="L65" s="774"/>
      <c r="M65" s="774"/>
      <c r="N65" s="774"/>
    </row>
    <row r="66">
      <c r="B66" s="774"/>
      <c r="C66" s="774"/>
      <c r="D66" s="774"/>
      <c r="E66" s="774"/>
      <c r="F66" s="774"/>
      <c r="G66" s="774"/>
      <c r="H66" s="774"/>
      <c r="I66" s="774"/>
      <c r="J66" s="774"/>
      <c r="K66" s="774"/>
      <c r="L66" s="774"/>
      <c r="M66" s="774"/>
      <c r="N66" s="774"/>
    </row>
    <row r="67">
      <c r="B67" s="774"/>
      <c r="C67" s="774"/>
      <c r="D67" s="774"/>
      <c r="E67" s="774"/>
      <c r="F67" s="774"/>
      <c r="G67" s="774"/>
      <c r="H67" s="774"/>
      <c r="I67" s="774"/>
      <c r="J67" s="774"/>
      <c r="K67" s="774"/>
      <c r="L67" s="774"/>
      <c r="M67" s="774"/>
      <c r="N67" s="774"/>
    </row>
    <row r="68">
      <c r="A68" s="893" t="s">
        <v>1571</v>
      </c>
    </row>
    <row r="70">
      <c r="A70" s="858" t="s">
        <v>1572</v>
      </c>
      <c r="B70" s="894" t="s">
        <v>1573</v>
      </c>
      <c r="G70" s="894"/>
      <c r="H70" s="894"/>
      <c r="I70" s="894"/>
      <c r="J70" s="894"/>
      <c r="K70" s="894"/>
      <c r="L70" s="894"/>
    </row>
    <row r="71">
      <c r="A71" s="858" t="s">
        <v>1558</v>
      </c>
      <c r="B71" s="894" t="s">
        <v>1574</v>
      </c>
      <c r="G71" s="894"/>
      <c r="H71" s="894"/>
      <c r="I71" s="894"/>
      <c r="J71" s="894"/>
      <c r="K71" s="894"/>
      <c r="L71" s="894"/>
    </row>
    <row r="72">
      <c r="A72" s="858" t="s">
        <v>1559</v>
      </c>
      <c r="B72" s="894" t="s">
        <v>1575</v>
      </c>
      <c r="G72" s="894"/>
      <c r="H72" s="894"/>
      <c r="I72" s="894"/>
      <c r="J72" s="894"/>
      <c r="K72" s="894"/>
      <c r="L72" s="894"/>
    </row>
    <row r="74">
      <c r="A74" s="858" t="s">
        <v>1576</v>
      </c>
    </row>
    <row r="75">
      <c r="A75" s="858" t="s">
        <v>1577</v>
      </c>
      <c r="B75" s="894" t="s">
        <v>1578</v>
      </c>
      <c r="G75" s="894"/>
      <c r="H75" s="894"/>
      <c r="I75" s="894"/>
      <c r="J75" s="894"/>
      <c r="K75" s="894"/>
      <c r="L75" s="894"/>
    </row>
    <row r="76">
      <c r="A76" s="858" t="s">
        <v>1532</v>
      </c>
      <c r="B76" s="894" t="s">
        <v>1579</v>
      </c>
      <c r="G76" s="894"/>
      <c r="H76" s="894"/>
      <c r="I76" s="894"/>
      <c r="J76" s="894"/>
      <c r="K76" s="894"/>
      <c r="L76" s="894"/>
    </row>
    <row r="77">
      <c r="A77" s="858" t="s">
        <v>1477</v>
      </c>
      <c r="B77" s="894" t="s">
        <v>1579</v>
      </c>
      <c r="G77" s="894"/>
      <c r="H77" s="894"/>
      <c r="I77" s="894"/>
      <c r="J77" s="894"/>
      <c r="K77" s="894"/>
      <c r="L77" s="894"/>
    </row>
  </sheetData>
  <mergeCells count="9">
    <mergeCell ref="B76:F76"/>
    <mergeCell ref="B77:F77"/>
    <mergeCell ref="A1:AH1"/>
    <mergeCell ref="B2:N2"/>
    <mergeCell ref="O2:P2"/>
    <mergeCell ref="B70:F70"/>
    <mergeCell ref="B71:F71"/>
    <mergeCell ref="B72:F72"/>
    <mergeCell ref="B75:F7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88"/>
    <col customWidth="1" min="2" max="3" width="15.13"/>
    <col customWidth="1" min="4" max="4" width="10.0"/>
    <col customWidth="1" min="5" max="5" width="25.75"/>
    <col customWidth="1" min="6" max="8" width="15.13"/>
    <col customWidth="1" min="9" max="9" width="40.75"/>
    <col customWidth="1" min="10" max="13" width="15.13"/>
    <col customWidth="1" min="14" max="14" width="19.13"/>
    <col customWidth="1" min="15" max="18" width="15.13"/>
  </cols>
  <sheetData>
    <row r="2" ht="30.0" customHeight="1">
      <c r="A2" s="895" t="s">
        <v>1527</v>
      </c>
      <c r="I2" s="896" t="s">
        <v>1527</v>
      </c>
    </row>
    <row r="3" ht="30.0" customHeight="1">
      <c r="A3" s="895" t="s">
        <v>1580</v>
      </c>
      <c r="I3" s="896" t="s">
        <v>1581</v>
      </c>
    </row>
    <row r="5">
      <c r="A5" s="897" t="s">
        <v>1582</v>
      </c>
      <c r="E5" s="897" t="s">
        <v>1583</v>
      </c>
      <c r="F5" s="887"/>
      <c r="G5" s="887"/>
      <c r="I5" s="897" t="s">
        <v>1582</v>
      </c>
      <c r="N5" s="897" t="s">
        <v>1583</v>
      </c>
      <c r="O5" s="887"/>
      <c r="P5" s="887"/>
    </row>
    <row r="6">
      <c r="F6" s="887"/>
      <c r="G6" s="887"/>
      <c r="O6" s="887"/>
      <c r="P6" s="887"/>
    </row>
    <row r="7">
      <c r="A7" s="898" t="s">
        <v>1584</v>
      </c>
      <c r="D7" s="899"/>
      <c r="F7" s="887"/>
      <c r="G7" s="887"/>
      <c r="I7" s="898" t="s">
        <v>1584</v>
      </c>
      <c r="M7" s="899"/>
      <c r="N7" s="898" t="s">
        <v>1585</v>
      </c>
      <c r="O7" s="887"/>
      <c r="P7" s="887"/>
    </row>
    <row r="8">
      <c r="A8" s="858" t="s">
        <v>1586</v>
      </c>
      <c r="B8" s="900">
        <f>'Vtas, Nómina, MP, Com y Efectiv'!C132</f>
        <v>5000</v>
      </c>
      <c r="C8" s="887"/>
      <c r="D8" s="887"/>
      <c r="F8" s="887"/>
      <c r="G8" s="887"/>
      <c r="I8" s="858" t="s">
        <v>1586</v>
      </c>
      <c r="K8" s="900">
        <f>B8</f>
        <v>5000</v>
      </c>
      <c r="M8" s="887"/>
      <c r="N8" s="858" t="s">
        <v>1587</v>
      </c>
      <c r="O8" s="901">
        <f>'Edo Resultados'!N14</f>
        <v>598145.3032</v>
      </c>
      <c r="P8" s="887"/>
    </row>
    <row r="9">
      <c r="A9" s="858" t="s">
        <v>1588</v>
      </c>
      <c r="B9" s="902">
        <f>'Vtas, Nómina, MP, Com y Efectiv'!C141/4</f>
        <v>110243.7443</v>
      </c>
      <c r="C9" s="887"/>
      <c r="D9" s="887"/>
      <c r="I9" s="858" t="s">
        <v>1588</v>
      </c>
      <c r="J9" s="887"/>
      <c r="K9" s="901">
        <f>B9+'Vtas, Nómina, MP, Com y Efectiv'!O143</f>
        <v>2382058.331</v>
      </c>
      <c r="M9" s="887"/>
      <c r="N9" s="858" t="s">
        <v>1589</v>
      </c>
      <c r="O9" s="903">
        <f>'Edo Resultados'!N15</f>
        <v>199381.7677</v>
      </c>
      <c r="P9" s="904">
        <f>O8+O9</f>
        <v>797527.071</v>
      </c>
    </row>
    <row r="10">
      <c r="A10" s="27" t="s">
        <v>1590</v>
      </c>
      <c r="B10" s="900">
        <v>0.0</v>
      </c>
      <c r="C10" s="887"/>
      <c r="D10" s="887"/>
      <c r="I10" s="27" t="s">
        <v>1590</v>
      </c>
      <c r="J10" s="887"/>
      <c r="K10" s="900">
        <v>0.0</v>
      </c>
      <c r="M10" s="887"/>
    </row>
    <row r="11">
      <c r="A11" s="858" t="s">
        <v>1591</v>
      </c>
      <c r="B11" s="902">
        <f>'Vtas, Nómina, MP, Com y Efectiv'!C90</f>
        <v>23482.5</v>
      </c>
      <c r="C11" s="887"/>
      <c r="D11" s="887"/>
      <c r="I11" s="858" t="s">
        <v>1591</v>
      </c>
      <c r="J11" s="887"/>
      <c r="K11" s="901">
        <f>'Vtas, Nómina, MP, Com y Efectiv'!N92</f>
        <v>23482.5</v>
      </c>
      <c r="M11" s="887"/>
    </row>
    <row r="12">
      <c r="A12" s="858" t="s">
        <v>1592</v>
      </c>
      <c r="B12" s="905">
        <f>'Vtas, Nómina, MP, Com y Efectiv'!C100</f>
        <v>18211.41667</v>
      </c>
      <c r="C12" s="887">
        <f>SUM(B8:B12)</f>
        <v>156937.6609</v>
      </c>
      <c r="D12" s="887"/>
      <c r="I12" s="858" t="s">
        <v>1592</v>
      </c>
      <c r="J12" s="887"/>
      <c r="K12" s="901">
        <f>'Vtas, Nómina, MP, Com y Efectiv'!N102</f>
        <v>18211.41667</v>
      </c>
      <c r="M12" s="887"/>
    </row>
    <row r="13">
      <c r="B13" s="906"/>
      <c r="C13" s="887"/>
      <c r="D13" s="887"/>
      <c r="I13" s="858" t="s">
        <v>1593</v>
      </c>
      <c r="J13" s="887"/>
      <c r="K13" s="903">
        <f>'Vtas, Nómina, MP, Com y Efectiv'!O124</f>
        <v>53943.09103</v>
      </c>
      <c r="L13" s="904">
        <f>SUM(K8:K13)</f>
        <v>2482695.338</v>
      </c>
      <c r="M13" s="887"/>
    </row>
    <row r="14">
      <c r="A14" s="898" t="s">
        <v>1594</v>
      </c>
      <c r="B14" s="887"/>
      <c r="C14" s="887"/>
      <c r="D14" s="887"/>
      <c r="E14" s="907" t="s">
        <v>1595</v>
      </c>
      <c r="G14" s="887"/>
      <c r="J14" s="887"/>
      <c r="K14" s="906"/>
      <c r="M14" s="887"/>
    </row>
    <row r="15">
      <c r="A15" s="858" t="s">
        <v>1596</v>
      </c>
      <c r="B15" s="908"/>
      <c r="C15" s="887"/>
      <c r="D15" s="887"/>
      <c r="E15" s="858"/>
      <c r="G15" s="887"/>
      <c r="I15" s="898" t="s">
        <v>1594</v>
      </c>
      <c r="J15" s="887"/>
      <c r="K15" s="887"/>
      <c r="M15" s="887"/>
      <c r="N15" s="897" t="str">
        <f>E14</f>
        <v>CAPITAL CONTABLE</v>
      </c>
      <c r="P15" s="887"/>
    </row>
    <row r="16">
      <c r="A16" s="858" t="s">
        <v>1560</v>
      </c>
      <c r="B16" s="908"/>
      <c r="C16" s="887"/>
      <c r="D16" s="887"/>
      <c r="E16" s="858" t="s">
        <v>1597</v>
      </c>
      <c r="F16" s="905">
        <f>C28</f>
        <v>2431337.661</v>
      </c>
      <c r="G16" s="905">
        <f>F15+F16</f>
        <v>2431337.661</v>
      </c>
      <c r="I16" s="909" t="s">
        <v>1596</v>
      </c>
      <c r="J16" s="887"/>
      <c r="K16" s="887" t="str">
        <f>B15</f>
        <v/>
      </c>
      <c r="M16" s="887"/>
      <c r="N16" s="858" t="s">
        <v>1597</v>
      </c>
      <c r="O16" s="901">
        <f>G16</f>
        <v>2431337.661</v>
      </c>
      <c r="P16" s="887"/>
    </row>
    <row r="17">
      <c r="A17" s="27" t="s">
        <v>1598</v>
      </c>
      <c r="B17" s="902">
        <f>INVERSION!D18</f>
        <v>1030000</v>
      </c>
      <c r="C17" s="887"/>
      <c r="D17" s="887"/>
      <c r="F17" s="553"/>
      <c r="G17" s="553"/>
      <c r="I17" s="909" t="s">
        <v>1560</v>
      </c>
      <c r="J17" s="901" t="str">
        <f>B16</f>
        <v/>
      </c>
      <c r="K17" s="887"/>
      <c r="M17" s="887"/>
      <c r="N17" s="858" t="s">
        <v>1599</v>
      </c>
      <c r="O17" s="903">
        <f>'Edo Resultados'!N16</f>
        <v>1196290.606</v>
      </c>
      <c r="P17" s="910">
        <f>O16+O17</f>
        <v>3627628.267</v>
      </c>
    </row>
    <row r="18">
      <c r="A18" s="27" t="s">
        <v>1600</v>
      </c>
      <c r="B18" s="902">
        <f>INVERSION!D12</f>
        <v>106000</v>
      </c>
      <c r="C18" s="887"/>
      <c r="D18" s="887"/>
      <c r="I18" s="763" t="s">
        <v>1601</v>
      </c>
      <c r="J18" s="903">
        <f>'Depreciación'!E50</f>
        <v>0</v>
      </c>
      <c r="K18" s="887">
        <f>J17-J18</f>
        <v>0</v>
      </c>
      <c r="M18" s="887"/>
      <c r="O18" s="553"/>
      <c r="P18" s="553"/>
    </row>
    <row r="19">
      <c r="A19" s="858" t="s">
        <v>1563</v>
      </c>
      <c r="B19" s="902">
        <f>INVERSION!D25</f>
        <v>33000</v>
      </c>
      <c r="C19" s="887"/>
      <c r="D19" s="887"/>
      <c r="I19" s="909" t="s">
        <v>1561</v>
      </c>
      <c r="J19" s="911">
        <f>B17</f>
        <v>1030000</v>
      </c>
      <c r="K19" s="887"/>
      <c r="M19" s="887"/>
    </row>
    <row r="20">
      <c r="A20" s="27" t="s">
        <v>1602</v>
      </c>
      <c r="B20" s="902">
        <f>INVERSION!D4+INVERSION!D14+INVERSION!D22</f>
        <v>595400</v>
      </c>
      <c r="C20" s="887"/>
      <c r="D20" s="887"/>
      <c r="I20" s="763" t="s">
        <v>1603</v>
      </c>
      <c r="J20" s="903">
        <f>'Depreciación'!E51</f>
        <v>206000</v>
      </c>
      <c r="K20" s="887">
        <f>J19-J20</f>
        <v>824000</v>
      </c>
      <c r="M20" s="887"/>
    </row>
    <row r="21">
      <c r="A21" s="858" t="s">
        <v>1565</v>
      </c>
      <c r="B21" s="902">
        <f>INVERSION!D28+INVERSION!D31</f>
        <v>120000</v>
      </c>
      <c r="C21" s="887"/>
      <c r="D21" s="887"/>
      <c r="I21" s="909" t="s">
        <v>1562</v>
      </c>
      <c r="J21" s="911">
        <f>B18</f>
        <v>106000</v>
      </c>
      <c r="K21" s="887"/>
      <c r="M21" s="887"/>
    </row>
    <row r="22">
      <c r="A22" s="858" t="s">
        <v>1395</v>
      </c>
      <c r="B22" s="912">
        <f>INVERSION!D33</f>
        <v>0</v>
      </c>
      <c r="C22" s="887">
        <f>SUM(B15:B22)</f>
        <v>1884400</v>
      </c>
      <c r="D22" s="887"/>
      <c r="I22" s="763" t="s">
        <v>1604</v>
      </c>
      <c r="J22" s="903">
        <f>'Depreciación'!E52</f>
        <v>10600</v>
      </c>
      <c r="K22" s="887">
        <f>J21-J22</f>
        <v>95400</v>
      </c>
      <c r="M22" s="887"/>
    </row>
    <row r="23">
      <c r="B23" s="913" t="s">
        <v>1605</v>
      </c>
      <c r="C23" s="887"/>
      <c r="D23" s="887"/>
      <c r="I23" s="909" t="s">
        <v>1563</v>
      </c>
      <c r="J23" s="911">
        <f>B19</f>
        <v>33000</v>
      </c>
      <c r="K23" s="887"/>
      <c r="M23" s="887"/>
    </row>
    <row r="24">
      <c r="A24" s="898" t="s">
        <v>1570</v>
      </c>
      <c r="B24" s="887"/>
      <c r="C24" s="887"/>
      <c r="D24" s="887"/>
      <c r="I24" s="763" t="s">
        <v>1606</v>
      </c>
      <c r="J24" s="903">
        <f>'Depreciación'!E53</f>
        <v>3300</v>
      </c>
      <c r="K24" s="887">
        <f>J23-J24</f>
        <v>29700</v>
      </c>
      <c r="M24" s="887"/>
    </row>
    <row r="25">
      <c r="A25" s="27" t="s">
        <v>1607</v>
      </c>
      <c r="B25" s="908">
        <f>INVERSION!D48</f>
        <v>330000</v>
      </c>
      <c r="D25" s="887"/>
      <c r="I25" s="909" t="s">
        <v>1564</v>
      </c>
      <c r="J25" s="911">
        <f>B20</f>
        <v>595400</v>
      </c>
      <c r="K25" s="887"/>
      <c r="M25" s="887"/>
    </row>
    <row r="26">
      <c r="A26" s="858" t="s">
        <v>1608</v>
      </c>
      <c r="B26" s="914">
        <v>60000.0</v>
      </c>
      <c r="C26" s="915">
        <f>B26+B25</f>
        <v>390000</v>
      </c>
      <c r="D26" s="887"/>
      <c r="I26" s="763" t="s">
        <v>1609</v>
      </c>
      <c r="J26" s="903">
        <f>'Depreciación'!E54</f>
        <v>59540</v>
      </c>
      <c r="K26" s="887">
        <f>J25-J26</f>
        <v>535860</v>
      </c>
      <c r="M26" s="887"/>
    </row>
    <row r="27">
      <c r="B27" s="906"/>
      <c r="C27" s="906"/>
      <c r="D27" s="887"/>
      <c r="I27" s="909" t="s">
        <v>1565</v>
      </c>
      <c r="J27" s="911">
        <f>B21</f>
        <v>120000</v>
      </c>
      <c r="K27" s="887"/>
      <c r="M27" s="887"/>
    </row>
    <row r="28">
      <c r="A28" s="858" t="s">
        <v>1610</v>
      </c>
      <c r="B28" s="887"/>
      <c r="C28" s="916">
        <f>C12+C22+C26</f>
        <v>2431337.661</v>
      </c>
      <c r="D28" s="887"/>
      <c r="E28" s="917" t="s">
        <v>1611</v>
      </c>
      <c r="G28" s="916">
        <f>G16</f>
        <v>2431337.661</v>
      </c>
      <c r="I28" s="763" t="s">
        <v>1612</v>
      </c>
      <c r="J28" s="903">
        <f>'Depreciación'!E55</f>
        <v>36000</v>
      </c>
      <c r="K28" s="887">
        <f>J27-J28</f>
        <v>84000</v>
      </c>
      <c r="M28" s="887"/>
    </row>
    <row r="29" ht="6.0" customHeight="1">
      <c r="C29" s="918"/>
      <c r="G29" s="918"/>
      <c r="I29" s="909" t="s">
        <v>1395</v>
      </c>
      <c r="J29" s="911">
        <f>B22</f>
        <v>0</v>
      </c>
      <c r="K29" s="887"/>
      <c r="M29" s="887"/>
    </row>
    <row r="30">
      <c r="C30" s="919"/>
      <c r="G30" s="919"/>
      <c r="I30" s="763" t="s">
        <v>1613</v>
      </c>
      <c r="J30" s="903">
        <f>'Depreciación'!E56</f>
        <v>0</v>
      </c>
      <c r="K30" s="915">
        <f>J29-J30</f>
        <v>0</v>
      </c>
      <c r="L30" s="904">
        <f>SUM(K17:K30)</f>
        <v>1568960</v>
      </c>
      <c r="M30" s="887"/>
    </row>
    <row r="31">
      <c r="C31" s="920">
        <v>2900000.0</v>
      </c>
      <c r="J31" s="913" t="s">
        <v>1605</v>
      </c>
      <c r="K31" s="906"/>
      <c r="M31" s="887"/>
    </row>
    <row r="32">
      <c r="I32" s="898" t="s">
        <v>1570</v>
      </c>
      <c r="J32" s="887"/>
      <c r="K32" s="887"/>
      <c r="M32" s="887"/>
    </row>
    <row r="33">
      <c r="C33" s="921">
        <f>C31-C28</f>
        <v>468662.3391</v>
      </c>
      <c r="I33" t="str">
        <f t="shared" ref="I33:J33" si="1">A25</f>
        <v>Gastos de organización</v>
      </c>
      <c r="J33" s="922">
        <f t="shared" si="1"/>
        <v>330000</v>
      </c>
    </row>
    <row r="34">
      <c r="I34" s="27" t="s">
        <v>1614</v>
      </c>
      <c r="J34" s="922">
        <f>'Gtos Op y Adm'!N79</f>
        <v>16500</v>
      </c>
      <c r="M34" s="887"/>
    </row>
    <row r="35">
      <c r="I35" s="858" t="s">
        <v>1608</v>
      </c>
      <c r="J35" s="923">
        <f>B26</f>
        <v>60000</v>
      </c>
      <c r="K35" s="774">
        <f>J35+J33-J34</f>
        <v>373500</v>
      </c>
      <c r="M35" s="887"/>
    </row>
    <row r="36">
      <c r="I36" s="858"/>
      <c r="J36" s="924"/>
      <c r="K36" s="903"/>
      <c r="L36" s="910">
        <f>K35+K36</f>
        <v>373500</v>
      </c>
      <c r="M36" s="887"/>
    </row>
    <row r="37">
      <c r="J37" s="887"/>
      <c r="K37" s="887"/>
      <c r="M37" s="887"/>
    </row>
    <row r="38">
      <c r="H38" s="925"/>
      <c r="I38" s="917" t="s">
        <v>1610</v>
      </c>
      <c r="J38" s="926"/>
      <c r="K38" s="926"/>
      <c r="L38" s="927">
        <f>L36+L30+L13</f>
        <v>4425155.338</v>
      </c>
      <c r="M38" s="926"/>
      <c r="N38" s="917" t="s">
        <v>1615</v>
      </c>
      <c r="O38" s="925"/>
      <c r="P38" s="927">
        <f>P9+P17</f>
        <v>4425155.338</v>
      </c>
    </row>
    <row r="39">
      <c r="K39" s="887"/>
      <c r="L39" s="906"/>
      <c r="P39" s="906"/>
    </row>
    <row r="42">
      <c r="O42" s="928" t="s">
        <v>1616</v>
      </c>
      <c r="P42" s="929">
        <f>P38-L38</f>
        <v>0.000000001862645149</v>
      </c>
    </row>
    <row r="48">
      <c r="I48" s="858"/>
      <c r="J48" s="894"/>
    </row>
    <row r="49">
      <c r="I49" s="899"/>
    </row>
    <row r="50">
      <c r="J50" s="843"/>
      <c r="K50" s="843"/>
      <c r="L50" s="843"/>
      <c r="M50" s="843"/>
      <c r="N50" s="843"/>
    </row>
    <row r="51">
      <c r="J51" s="843"/>
      <c r="K51" s="843"/>
      <c r="L51" s="843"/>
      <c r="M51" s="843"/>
      <c r="N51" s="843"/>
    </row>
  </sheetData>
  <mergeCells count="6">
    <mergeCell ref="A2:G2"/>
    <mergeCell ref="I2:P2"/>
    <mergeCell ref="A3:G3"/>
    <mergeCell ref="I3:P3"/>
    <mergeCell ref="N15:O15"/>
    <mergeCell ref="J48:N48"/>
  </mergeCells>
  <drawing r:id="rId1"/>
</worksheet>
</file>